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https://richmondhillcapitaladvisors-my.sharepoint.com/personal/mario_baburic_richmond-capital_com/Documents/Value Academy/Research/Nvidia/"/>
    </mc:Choice>
  </mc:AlternateContent>
  <xr:revisionPtr revIDLastSave="5599" documentId="13_ncr:1_{94D0D93C-6BEC-40F4-80BE-06E764B5709F}" xr6:coauthVersionLast="47" xr6:coauthVersionMax="47" xr10:uidLastSave="{0CE4DC8B-8DD4-4CE0-9044-529A67D0082E}"/>
  <bookViews>
    <workbookView xWindow="28530" yWindow="-270" windowWidth="29340" windowHeight="16020" activeTab="6" xr2:uid="{00000000-000D-0000-FFFF-FFFF00000000}"/>
  </bookViews>
  <sheets>
    <sheet name="Note" sheetId="6" r:id="rId1"/>
    <sheet name="Profile-BoogaEmptyTemplate-V1" sheetId="3" state="hidden" r:id="rId2"/>
    <sheet name="WACC-BoogaEmptyTemplate-V1" sheetId="5" state="hidden" r:id="rId3"/>
    <sheet name="Model-BoogaEmptyTemplate-V1" sheetId="2" state="hidden" r:id="rId4"/>
    <sheet name="DataModel" sheetId="4" state="hidden" r:id="rId5"/>
    <sheet name="Profile-NVDA" sheetId="7" r:id="rId6"/>
    <sheet name="Model-NVDA" sheetId="9" r:id="rId7"/>
    <sheet name="WACC-NVDA" sheetId="8" r:id="rId8"/>
    <sheet name="DataModel-NVDA" sheetId="10" state="hidden" r:id="rId9"/>
  </sheets>
  <definedNames>
    <definedName name="CIQWBGuid" hidden="1">"c2470ee8-4291-4330-8fe2-5b0e0d36904c"</definedName>
    <definedName name="CIQWBInfo" hidden="1">"{ ""CIQVersion"":""9.45.614.5792"" }"</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EXPENSE_CODE_" hidden="1">"032"</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44767.3464583333</definedName>
    <definedName name="IQ_NTM">6000</definedName>
    <definedName name="IQ_OPENED55" hidden="1">1</definedName>
    <definedName name="IQ_QTD" hidden="1">750000</definedName>
    <definedName name="IQ_TODAY" hidden="1">0</definedName>
    <definedName name="IQ_WEEK">50000</definedName>
    <definedName name="IQ_YTD">3000</definedName>
    <definedName name="IQ_YTDMONTH" hidden="1">130000</definedName>
    <definedName name="Model_MSFT_adjustments_switch">#REF!</definedName>
    <definedName name="Model_MSFT_driver_select">#REF!</definedName>
    <definedName name="Model_MSFT_scenario_select">#REF!</definedName>
    <definedName name="Model_MSFT_scenario1">#REF!</definedName>
    <definedName name="Model_MSFT_scenario2">#REF!</definedName>
    <definedName name="Model_MSFT_scenario3">#REF!</definedName>
    <definedName name="Model_MSFT_scenario4">#REF!</definedName>
    <definedName name="Model_MSFT_scenario5">#REF!</definedName>
    <definedName name="Model_NVDA_adjustments_switch">'Model-NVDA'!$I$7</definedName>
    <definedName name="Model_NVDA_driver_select">'Model-NVDA'!$I$9</definedName>
    <definedName name="Model_NVDA_scenario_select">'Model-NVDA'!$I$8</definedName>
    <definedName name="Model_NVDA_scenario1">'Model-NVDA'!$N$6</definedName>
    <definedName name="Model_NVDA_scenario2">'Model-NVDA'!$N$7</definedName>
    <definedName name="Model_NVDA_scenario3">'Model-NVDA'!$N$8</definedName>
    <definedName name="Model_NVDA_scenario4">'Model-NVDA'!$N$9</definedName>
    <definedName name="Model_NVDA_scenario5">'Model-NVDA'!$N$10</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V291" i="9" l="1"/>
  <c r="DW291" i="9" s="1"/>
  <c r="DX291" i="9" s="1"/>
  <c r="DY291" i="9" s="1"/>
  <c r="DZ291" i="9" s="1"/>
  <c r="EA291" i="9" s="1"/>
  <c r="DV177" i="9"/>
  <c r="DW177" i="9" s="1"/>
  <c r="DX177" i="9" s="1"/>
  <c r="DY177" i="9" s="1"/>
  <c r="DZ177" i="9" s="1"/>
  <c r="EA177" i="9" s="1"/>
  <c r="G1023" i="9" l="1" a="1"/>
  <c r="G1023" i="9" s="1"/>
  <c r="H1023" i="9" a="1"/>
  <c r="H1023" i="9" s="1"/>
  <c r="I1023" i="9" a="1"/>
  <c r="I1023" i="9" s="1"/>
  <c r="K1023" i="9" a="1"/>
  <c r="K1023" i="9" s="1"/>
  <c r="L1023" i="9" a="1"/>
  <c r="L1023" i="9" s="1"/>
  <c r="M1023" i="9" a="1"/>
  <c r="M1023" i="9" s="1"/>
  <c r="O1023" i="9" a="1"/>
  <c r="O1023" i="9" s="1"/>
  <c r="P1023" i="9" a="1"/>
  <c r="P1023" i="9" s="1"/>
  <c r="Q1023" i="9" a="1"/>
  <c r="Q1023" i="9" s="1"/>
  <c r="S1023" i="9" a="1"/>
  <c r="S1023" i="9" s="1"/>
  <c r="T1023" i="9" a="1"/>
  <c r="T1023" i="9" s="1"/>
  <c r="U1023" i="9" a="1"/>
  <c r="U1023" i="9" s="1"/>
  <c r="W1023" i="9" a="1"/>
  <c r="W1023" i="9" s="1"/>
  <c r="X1023" i="9" a="1"/>
  <c r="X1023" i="9" s="1"/>
  <c r="BF1023" i="9" a="1"/>
  <c r="BF1023" i="9" s="1"/>
  <c r="BG1023" i="9" a="1"/>
  <c r="BG1023" i="9" s="1"/>
  <c r="BH1023" i="9" a="1"/>
  <c r="BH1023" i="9" s="1"/>
  <c r="BI1023" i="9" a="1"/>
  <c r="BI1023" i="9" s="1"/>
  <c r="BJ1023" i="9" a="1"/>
  <c r="BJ1023" i="9" s="1"/>
  <c r="BK1023" i="9" a="1"/>
  <c r="BK1023" i="9" s="1"/>
  <c r="BL1023" i="9" a="1"/>
  <c r="BL1023" i="9" s="1"/>
  <c r="BM1023" i="9" a="1"/>
  <c r="BM1023" i="9" s="1"/>
  <c r="BN1023" i="9" a="1"/>
  <c r="BN1023" i="9" s="1"/>
  <c r="BO1023" i="9" a="1"/>
  <c r="BO1023" i="9" s="1"/>
  <c r="BP1023" i="9" a="1"/>
  <c r="BP1023" i="9" s="1"/>
  <c r="BQ1023" i="9" a="1"/>
  <c r="BQ1023" i="9" s="1"/>
  <c r="BR1023" i="9" a="1"/>
  <c r="BR1023" i="9" s="1"/>
  <c r="BS1023" i="9" a="1"/>
  <c r="BS1023" i="9" s="1"/>
  <c r="BT1023" i="9" a="1"/>
  <c r="BT1023" i="9" s="1"/>
  <c r="BU1023" i="9" a="1"/>
  <c r="BU1023" i="9" s="1"/>
  <c r="BV1023" i="9" a="1"/>
  <c r="BV1023" i="9" s="1"/>
  <c r="BW1023" i="9" a="1"/>
  <c r="BW1023" i="9" s="1"/>
  <c r="BX1023" i="9" a="1"/>
  <c r="BX1023" i="9" s="1"/>
  <c r="BY1023" i="9" a="1"/>
  <c r="BY1023" i="9" s="1"/>
  <c r="BZ1023" i="9" a="1"/>
  <c r="BZ1023" i="9" s="1"/>
  <c r="CA1023" i="9" a="1"/>
  <c r="CA1023" i="9" s="1"/>
  <c r="CB1023" i="9" a="1"/>
  <c r="CB1023" i="9" s="1"/>
  <c r="CC1023" i="9" a="1"/>
  <c r="CC1023" i="9" s="1"/>
  <c r="CD1023" i="9" a="1"/>
  <c r="CD1023" i="9" s="1"/>
  <c r="CE1023" i="9" a="1"/>
  <c r="CE1023" i="9" s="1"/>
  <c r="CF1023" i="9" a="1"/>
  <c r="CF1023" i="9" s="1"/>
  <c r="CG1023" i="9" a="1"/>
  <c r="CG1023" i="9" s="1"/>
  <c r="CH1023" i="9" a="1"/>
  <c r="CH1023" i="9" s="1"/>
  <c r="CI1023" i="9" a="1"/>
  <c r="CI1023" i="9" s="1"/>
  <c r="CJ1023" i="9" a="1"/>
  <c r="CJ1023" i="9" s="1"/>
  <c r="CK1023" i="9" a="1"/>
  <c r="CK1023" i="9" s="1"/>
  <c r="CL1023" i="9" a="1"/>
  <c r="CL1023" i="9" s="1"/>
  <c r="CM1023" i="9" a="1"/>
  <c r="CM1023" i="9" s="1"/>
  <c r="CN1023" i="9" a="1"/>
  <c r="CN1023" i="9" s="1"/>
  <c r="CO1023" i="9" a="1"/>
  <c r="CO1023" i="9" s="1"/>
  <c r="CP1023" i="9" a="1"/>
  <c r="CP1023" i="9" s="1"/>
  <c r="CQ1023" i="9" a="1"/>
  <c r="CQ1023" i="9" s="1"/>
  <c r="CR1023" i="9" a="1"/>
  <c r="CR1023" i="9" s="1"/>
  <c r="CS1023" i="9" a="1"/>
  <c r="CS1023" i="9" s="1"/>
  <c r="CT1023" i="9" a="1"/>
  <c r="CT1023" i="9" s="1"/>
  <c r="CU1023" i="9" a="1"/>
  <c r="CU1023" i="9" s="1"/>
  <c r="CV1023" i="9" a="1"/>
  <c r="CV1023" i="9" s="1"/>
  <c r="CW1023" i="9" a="1"/>
  <c r="CW1023" i="9" s="1"/>
  <c r="CX1023" i="9" a="1"/>
  <c r="CX1023" i="9" s="1"/>
  <c r="CY1023" i="9" a="1"/>
  <c r="CY1023" i="9" s="1"/>
  <c r="CZ1023" i="9" a="1"/>
  <c r="CZ1023" i="9" s="1"/>
  <c r="DA1023" i="9" a="1"/>
  <c r="DA1023" i="9" s="1"/>
  <c r="DB1023" i="9" a="1"/>
  <c r="DB1023" i="9" s="1"/>
  <c r="DC1023" i="9" a="1"/>
  <c r="DC1023" i="9" s="1"/>
  <c r="DD1023" i="9" a="1"/>
  <c r="DD1023" i="9" s="1"/>
  <c r="DE1023" i="9" a="1"/>
  <c r="DE1023" i="9" s="1"/>
  <c r="DF1023" i="9" a="1"/>
  <c r="DF1023" i="9" s="1"/>
  <c r="DG1023" i="9" a="1"/>
  <c r="DG1023" i="9" s="1"/>
  <c r="DH1023" i="9" a="1"/>
  <c r="DH1023" i="9" s="1"/>
  <c r="DI1023" i="9" a="1"/>
  <c r="DI1023" i="9" s="1"/>
  <c r="DZ1023" i="9" a="1"/>
  <c r="DZ1023" i="9" s="1"/>
  <c r="EA1023" i="9" a="1"/>
  <c r="EA1023" i="9" s="1"/>
  <c r="EB1023" i="9" a="1"/>
  <c r="EB1023" i="9" s="1"/>
  <c r="EC1023" i="9" a="1"/>
  <c r="EC1023" i="9" s="1"/>
  <c r="ED1023" i="9" a="1"/>
  <c r="ED1023" i="9" s="1"/>
  <c r="EE1023" i="9" a="1"/>
  <c r="EE1023" i="9" s="1"/>
  <c r="EF1023" i="9" a="1"/>
  <c r="EF1023" i="9" s="1"/>
  <c r="EG1023" i="9" a="1"/>
  <c r="EG1023" i="9" s="1"/>
  <c r="EH1023" i="9" a="1"/>
  <c r="EH1023" i="9" s="1"/>
  <c r="EI1023" i="9" a="1"/>
  <c r="EI1023" i="9" s="1"/>
  <c r="EJ1023" i="9" a="1"/>
  <c r="EJ1023" i="9" s="1"/>
  <c r="EK1023" i="9" a="1"/>
  <c r="EK1023" i="9" s="1"/>
  <c r="G1024" i="9" a="1"/>
  <c r="G1024" i="9" s="1"/>
  <c r="H1024" i="9" a="1"/>
  <c r="H1024" i="9" s="1"/>
  <c r="I1024" i="9" a="1"/>
  <c r="I1024" i="9" s="1"/>
  <c r="K1024" i="9" a="1"/>
  <c r="K1024" i="9" s="1"/>
  <c r="L1024" i="9" a="1"/>
  <c r="L1024" i="9" s="1"/>
  <c r="M1024" i="9" a="1"/>
  <c r="M1024" i="9" s="1"/>
  <c r="O1024" i="9" a="1"/>
  <c r="O1024" i="9" s="1"/>
  <c r="P1024" i="9" a="1"/>
  <c r="P1024" i="9" s="1"/>
  <c r="Q1024" i="9" a="1"/>
  <c r="Q1024" i="9" s="1"/>
  <c r="S1024" i="9" a="1"/>
  <c r="S1024" i="9" s="1"/>
  <c r="T1024" i="9" a="1"/>
  <c r="T1024" i="9" s="1"/>
  <c r="U1024" i="9" a="1"/>
  <c r="U1024" i="9" s="1"/>
  <c r="W1024" i="9" a="1"/>
  <c r="W1024" i="9" s="1"/>
  <c r="X1024" i="9" a="1"/>
  <c r="X1024" i="9" s="1"/>
  <c r="BF1024" i="9" a="1"/>
  <c r="BF1024" i="9" s="1"/>
  <c r="BG1024" i="9" a="1"/>
  <c r="BG1024" i="9" s="1"/>
  <c r="BH1024" i="9" a="1"/>
  <c r="BH1024" i="9" s="1"/>
  <c r="BI1024" i="9" a="1"/>
  <c r="BI1024" i="9" s="1"/>
  <c r="BJ1024" i="9" a="1"/>
  <c r="BJ1024" i="9" s="1"/>
  <c r="BK1024" i="9" a="1"/>
  <c r="BK1024" i="9" s="1"/>
  <c r="BL1024" i="9" a="1"/>
  <c r="BL1024" i="9" s="1"/>
  <c r="BM1024" i="9" a="1"/>
  <c r="BM1024" i="9" s="1"/>
  <c r="BN1024" i="9" a="1"/>
  <c r="BN1024" i="9" s="1"/>
  <c r="BO1024" i="9" a="1"/>
  <c r="BO1024" i="9" s="1"/>
  <c r="BP1024" i="9" a="1"/>
  <c r="BP1024" i="9" s="1"/>
  <c r="BQ1024" i="9" a="1"/>
  <c r="BQ1024" i="9" s="1"/>
  <c r="BR1024" i="9" a="1"/>
  <c r="BR1024" i="9" s="1"/>
  <c r="BS1024" i="9" a="1"/>
  <c r="BS1024" i="9" s="1"/>
  <c r="BT1024" i="9" a="1"/>
  <c r="BT1024" i="9" s="1"/>
  <c r="BU1024" i="9" a="1"/>
  <c r="BU1024" i="9" s="1"/>
  <c r="BV1024" i="9" a="1"/>
  <c r="BV1024" i="9" s="1"/>
  <c r="BW1024" i="9" a="1"/>
  <c r="BW1024" i="9" s="1"/>
  <c r="BX1024" i="9" a="1"/>
  <c r="BX1024" i="9" s="1"/>
  <c r="BY1024" i="9" a="1"/>
  <c r="BY1024" i="9" s="1"/>
  <c r="BZ1024" i="9" a="1"/>
  <c r="BZ1024" i="9" s="1"/>
  <c r="CA1024" i="9" a="1"/>
  <c r="CA1024" i="9" s="1"/>
  <c r="CB1024" i="9" a="1"/>
  <c r="CB1024" i="9" s="1"/>
  <c r="CC1024" i="9" a="1"/>
  <c r="CC1024" i="9" s="1"/>
  <c r="CD1024" i="9" a="1"/>
  <c r="CD1024" i="9" s="1"/>
  <c r="CE1024" i="9" a="1"/>
  <c r="CE1024" i="9" s="1"/>
  <c r="CF1024" i="9" a="1"/>
  <c r="CF1024" i="9" s="1"/>
  <c r="CG1024" i="9" a="1"/>
  <c r="CG1024" i="9" s="1"/>
  <c r="CH1024" i="9" a="1"/>
  <c r="CH1024" i="9" s="1"/>
  <c r="CI1024" i="9" a="1"/>
  <c r="CI1024" i="9" s="1"/>
  <c r="CJ1024" i="9" a="1"/>
  <c r="CJ1024" i="9" s="1"/>
  <c r="CK1024" i="9" a="1"/>
  <c r="CK1024" i="9" s="1"/>
  <c r="CL1024" i="9" a="1"/>
  <c r="CL1024" i="9" s="1"/>
  <c r="CM1024" i="9" a="1"/>
  <c r="CM1024" i="9" s="1"/>
  <c r="CN1024" i="9" a="1"/>
  <c r="CN1024" i="9" s="1"/>
  <c r="CO1024" i="9" a="1"/>
  <c r="CO1024" i="9" s="1"/>
  <c r="CP1024" i="9" a="1"/>
  <c r="CP1024" i="9" s="1"/>
  <c r="CQ1024" i="9" a="1"/>
  <c r="CQ1024" i="9" s="1"/>
  <c r="CR1024" i="9" a="1"/>
  <c r="CR1024" i="9" s="1"/>
  <c r="CS1024" i="9" a="1"/>
  <c r="CS1024" i="9" s="1"/>
  <c r="CT1024" i="9" a="1"/>
  <c r="CT1024" i="9" s="1"/>
  <c r="CU1024" i="9" a="1"/>
  <c r="CU1024" i="9" s="1"/>
  <c r="CV1024" i="9" a="1"/>
  <c r="CV1024" i="9" s="1"/>
  <c r="CW1024" i="9" a="1"/>
  <c r="CW1024" i="9" s="1"/>
  <c r="CX1024" i="9" a="1"/>
  <c r="CX1024" i="9" s="1"/>
  <c r="CY1024" i="9" a="1"/>
  <c r="CY1024" i="9" s="1"/>
  <c r="CZ1024" i="9" a="1"/>
  <c r="CZ1024" i="9" s="1"/>
  <c r="DA1024" i="9" a="1"/>
  <c r="DA1024" i="9" s="1"/>
  <c r="DB1024" i="9" a="1"/>
  <c r="DB1024" i="9" s="1"/>
  <c r="DC1024" i="9" a="1"/>
  <c r="DC1024" i="9" s="1"/>
  <c r="DD1024" i="9" a="1"/>
  <c r="DD1024" i="9" s="1"/>
  <c r="DE1024" i="9" a="1"/>
  <c r="DE1024" i="9" s="1"/>
  <c r="DF1024" i="9" a="1"/>
  <c r="DF1024" i="9" s="1"/>
  <c r="DG1024" i="9" a="1"/>
  <c r="DG1024" i="9" s="1"/>
  <c r="DH1024" i="9" a="1"/>
  <c r="DH1024" i="9" s="1"/>
  <c r="DI1024" i="9" a="1"/>
  <c r="DI1024" i="9" s="1"/>
  <c r="DZ1024" i="9" a="1"/>
  <c r="DZ1024" i="9" s="1"/>
  <c r="EA1024" i="9" a="1"/>
  <c r="EA1024" i="9" s="1"/>
  <c r="EB1024" i="9" a="1"/>
  <c r="EB1024" i="9" s="1"/>
  <c r="EC1024" i="9" a="1"/>
  <c r="EC1024" i="9" s="1"/>
  <c r="ED1024" i="9" a="1"/>
  <c r="ED1024" i="9" s="1"/>
  <c r="EE1024" i="9" a="1"/>
  <c r="EE1024" i="9" s="1"/>
  <c r="EF1024" i="9" a="1"/>
  <c r="EF1024" i="9" s="1"/>
  <c r="EG1024" i="9" a="1"/>
  <c r="EG1024" i="9" s="1"/>
  <c r="EH1024" i="9" a="1"/>
  <c r="EH1024" i="9" s="1"/>
  <c r="EI1024" i="9" a="1"/>
  <c r="EI1024" i="9" s="1"/>
  <c r="EJ1024" i="9" a="1"/>
  <c r="EJ1024" i="9" s="1"/>
  <c r="EK1024" i="9" a="1"/>
  <c r="EK1024" i="9" s="1"/>
  <c r="G1030" i="9" a="1"/>
  <c r="G1030" i="9" s="1"/>
  <c r="G1029" i="9" s="1"/>
  <c r="H1030" i="9" a="1"/>
  <c r="H1030" i="9" s="1"/>
  <c r="H1029" i="9" s="1"/>
  <c r="I1030" i="9" a="1"/>
  <c r="I1030" i="9" s="1"/>
  <c r="I1029" i="9" s="1"/>
  <c r="K1030" i="9" a="1"/>
  <c r="K1030" i="9" s="1"/>
  <c r="K1029" i="9" s="1"/>
  <c r="L1030" i="9" a="1"/>
  <c r="L1030" i="9" s="1"/>
  <c r="L1029" i="9" s="1"/>
  <c r="M1030" i="9" a="1"/>
  <c r="M1030" i="9" s="1"/>
  <c r="M1029" i="9" s="1"/>
  <c r="O1030" i="9" a="1"/>
  <c r="O1030" i="9" s="1"/>
  <c r="O1029" i="9" s="1"/>
  <c r="P1030" i="9" a="1"/>
  <c r="P1030" i="9" s="1"/>
  <c r="P1029" i="9" s="1"/>
  <c r="Q1030" i="9" a="1"/>
  <c r="Q1030" i="9" s="1"/>
  <c r="Q1029" i="9" s="1"/>
  <c r="S1030" i="9" a="1"/>
  <c r="S1030" i="9" s="1"/>
  <c r="S1029" i="9" s="1"/>
  <c r="T1030" i="9" a="1"/>
  <c r="T1030" i="9" s="1"/>
  <c r="T1029" i="9" s="1"/>
  <c r="U1030" i="9" a="1"/>
  <c r="U1030" i="9" s="1"/>
  <c r="U1029" i="9" s="1"/>
  <c r="W1030" i="9" a="1"/>
  <c r="W1030" i="9" s="1"/>
  <c r="W1029" i="9" s="1"/>
  <c r="X1030" i="9" a="1"/>
  <c r="X1030" i="9" s="1"/>
  <c r="X1029" i="9" s="1"/>
  <c r="BF1030" i="9" a="1"/>
  <c r="BF1030" i="9" s="1"/>
  <c r="BF1029" i="9" s="1"/>
  <c r="BG1030" i="9" a="1"/>
  <c r="BG1030" i="9" s="1"/>
  <c r="BG1029" i="9" s="1"/>
  <c r="BH1030" i="9" a="1"/>
  <c r="BH1030" i="9" s="1"/>
  <c r="BH1029" i="9" s="1"/>
  <c r="BI1030" i="9" a="1"/>
  <c r="BI1030" i="9" s="1"/>
  <c r="BI1029" i="9" s="1"/>
  <c r="BJ1030" i="9" a="1"/>
  <c r="BJ1030" i="9" s="1"/>
  <c r="BJ1029" i="9" s="1"/>
  <c r="BK1030" i="9" a="1"/>
  <c r="BK1030" i="9" s="1"/>
  <c r="BK1029" i="9" s="1"/>
  <c r="BL1030" i="9" a="1"/>
  <c r="BL1030" i="9" s="1"/>
  <c r="BL1029" i="9" s="1"/>
  <c r="BM1030" i="9" a="1"/>
  <c r="BM1030" i="9" s="1"/>
  <c r="BM1029" i="9" s="1"/>
  <c r="BN1030" i="9" a="1"/>
  <c r="BN1030" i="9" s="1"/>
  <c r="BN1029" i="9" s="1"/>
  <c r="BO1030" i="9" a="1"/>
  <c r="BO1030" i="9" s="1"/>
  <c r="BO1029" i="9" s="1"/>
  <c r="BP1030" i="9" a="1"/>
  <c r="BP1030" i="9" s="1"/>
  <c r="BP1029" i="9" s="1"/>
  <c r="BQ1030" i="9" a="1"/>
  <c r="BQ1030" i="9" s="1"/>
  <c r="BQ1029" i="9" s="1"/>
  <c r="BR1030" i="9" a="1"/>
  <c r="BR1030" i="9" s="1"/>
  <c r="BR1029" i="9" s="1"/>
  <c r="BS1030" i="9" a="1"/>
  <c r="BS1030" i="9" s="1"/>
  <c r="BS1029" i="9" s="1"/>
  <c r="BT1030" i="9" a="1"/>
  <c r="BT1030" i="9" s="1"/>
  <c r="BT1029" i="9" s="1"/>
  <c r="BU1030" i="9" a="1"/>
  <c r="BU1030" i="9" s="1"/>
  <c r="BU1029" i="9" s="1"/>
  <c r="BV1030" i="9" a="1"/>
  <c r="BV1030" i="9" s="1"/>
  <c r="BV1029" i="9" s="1"/>
  <c r="BW1030" i="9" a="1"/>
  <c r="BW1030" i="9" s="1"/>
  <c r="BW1029" i="9" s="1"/>
  <c r="BX1030" i="9" a="1"/>
  <c r="BX1030" i="9" s="1"/>
  <c r="BX1029" i="9" s="1"/>
  <c r="BY1030" i="9" a="1"/>
  <c r="BY1030" i="9" s="1"/>
  <c r="BY1029" i="9" s="1"/>
  <c r="BZ1030" i="9" a="1"/>
  <c r="BZ1030" i="9" s="1"/>
  <c r="BZ1029" i="9" s="1"/>
  <c r="CA1030" i="9" a="1"/>
  <c r="CA1030" i="9" s="1"/>
  <c r="CA1029" i="9" s="1"/>
  <c r="CB1030" i="9" a="1"/>
  <c r="CB1030" i="9" s="1"/>
  <c r="CB1029" i="9" s="1"/>
  <c r="CC1030" i="9" a="1"/>
  <c r="CC1030" i="9" s="1"/>
  <c r="CC1029" i="9" s="1"/>
  <c r="CD1030" i="9" a="1"/>
  <c r="CD1030" i="9" s="1"/>
  <c r="CD1029" i="9" s="1"/>
  <c r="CE1030" i="9" a="1"/>
  <c r="CE1030" i="9" s="1"/>
  <c r="CE1029" i="9" s="1"/>
  <c r="CF1030" i="9" a="1"/>
  <c r="CF1030" i="9" s="1"/>
  <c r="CF1029" i="9" s="1"/>
  <c r="CG1030" i="9" a="1"/>
  <c r="CG1030" i="9" s="1"/>
  <c r="CG1029" i="9" s="1"/>
  <c r="CH1030" i="9" a="1"/>
  <c r="CH1030" i="9" s="1"/>
  <c r="CH1029" i="9" s="1"/>
  <c r="CI1030" i="9" a="1"/>
  <c r="CI1030" i="9" s="1"/>
  <c r="CI1029" i="9" s="1"/>
  <c r="CJ1030" i="9" a="1"/>
  <c r="CJ1030" i="9" s="1"/>
  <c r="CJ1029" i="9" s="1"/>
  <c r="CK1030" i="9" a="1"/>
  <c r="CK1030" i="9" s="1"/>
  <c r="CK1029" i="9" s="1"/>
  <c r="CL1030" i="9" a="1"/>
  <c r="CL1030" i="9" s="1"/>
  <c r="CL1029" i="9" s="1"/>
  <c r="CM1030" i="9" a="1"/>
  <c r="CM1030" i="9" s="1"/>
  <c r="CM1029" i="9" s="1"/>
  <c r="CN1030" i="9" a="1"/>
  <c r="CN1030" i="9" s="1"/>
  <c r="CN1029" i="9" s="1"/>
  <c r="CO1030" i="9" a="1"/>
  <c r="CO1030" i="9" s="1"/>
  <c r="CO1029" i="9" s="1"/>
  <c r="CP1030" i="9" a="1"/>
  <c r="CP1030" i="9" s="1"/>
  <c r="CP1029" i="9" s="1"/>
  <c r="CQ1030" i="9" a="1"/>
  <c r="CQ1030" i="9" s="1"/>
  <c r="CQ1029" i="9" s="1"/>
  <c r="CR1030" i="9" a="1"/>
  <c r="CR1030" i="9" s="1"/>
  <c r="CR1029" i="9" s="1"/>
  <c r="CS1030" i="9" a="1"/>
  <c r="CS1030" i="9" s="1"/>
  <c r="CS1029" i="9" s="1"/>
  <c r="CT1030" i="9" a="1"/>
  <c r="CT1030" i="9" s="1"/>
  <c r="CT1029" i="9" s="1"/>
  <c r="CU1030" i="9" a="1"/>
  <c r="CU1030" i="9" s="1"/>
  <c r="CU1029" i="9" s="1"/>
  <c r="CV1030" i="9" a="1"/>
  <c r="CV1030" i="9" s="1"/>
  <c r="CV1029" i="9" s="1"/>
  <c r="CW1030" i="9" a="1"/>
  <c r="CW1030" i="9" s="1"/>
  <c r="CW1029" i="9" s="1"/>
  <c r="CX1030" i="9" a="1"/>
  <c r="CX1030" i="9" s="1"/>
  <c r="CX1029" i="9" s="1"/>
  <c r="CY1030" i="9" a="1"/>
  <c r="CY1030" i="9" s="1"/>
  <c r="CY1029" i="9" s="1"/>
  <c r="CZ1030" i="9" a="1"/>
  <c r="CZ1030" i="9" s="1"/>
  <c r="CZ1029" i="9" s="1"/>
  <c r="DA1030" i="9" a="1"/>
  <c r="DA1030" i="9" s="1"/>
  <c r="DA1029" i="9" s="1"/>
  <c r="DB1030" i="9" a="1"/>
  <c r="DB1030" i="9" s="1"/>
  <c r="DB1029" i="9" s="1"/>
  <c r="DC1030" i="9" a="1"/>
  <c r="DC1030" i="9" s="1"/>
  <c r="DC1029" i="9" s="1"/>
  <c r="DD1030" i="9" a="1"/>
  <c r="DD1030" i="9" s="1"/>
  <c r="DD1029" i="9" s="1"/>
  <c r="DE1030" i="9" a="1"/>
  <c r="DE1030" i="9" s="1"/>
  <c r="DE1029" i="9" s="1"/>
  <c r="DF1030" i="9" a="1"/>
  <c r="DF1030" i="9" s="1"/>
  <c r="DF1029" i="9" s="1"/>
  <c r="DG1030" i="9" a="1"/>
  <c r="DG1030" i="9" s="1"/>
  <c r="DG1029" i="9" s="1"/>
  <c r="DH1030" i="9" a="1"/>
  <c r="DH1030" i="9" s="1"/>
  <c r="DH1029" i="9" s="1"/>
  <c r="DI1030" i="9" a="1"/>
  <c r="DI1030" i="9" s="1"/>
  <c r="DI1029" i="9" s="1"/>
  <c r="DZ1030" i="9" a="1"/>
  <c r="DZ1030" i="9" s="1"/>
  <c r="DZ1029" i="9" s="1"/>
  <c r="EA1030" i="9" a="1"/>
  <c r="EA1030" i="9" s="1"/>
  <c r="EA1029" i="9" s="1"/>
  <c r="EB1030" i="9" a="1"/>
  <c r="EB1030" i="9" s="1"/>
  <c r="EB1029" i="9" s="1"/>
  <c r="EC1030" i="9" a="1"/>
  <c r="EC1030" i="9" s="1"/>
  <c r="EC1029" i="9" s="1"/>
  <c r="ED1030" i="9" a="1"/>
  <c r="ED1030" i="9" s="1"/>
  <c r="ED1029" i="9" s="1"/>
  <c r="EE1030" i="9" a="1"/>
  <c r="EE1030" i="9" s="1"/>
  <c r="EE1029" i="9" s="1"/>
  <c r="EF1030" i="9" a="1"/>
  <c r="EF1030" i="9" s="1"/>
  <c r="EF1029" i="9" s="1"/>
  <c r="EG1030" i="9" a="1"/>
  <c r="EG1030" i="9" s="1"/>
  <c r="EG1029" i="9" s="1"/>
  <c r="EH1030" i="9" a="1"/>
  <c r="EH1030" i="9" s="1"/>
  <c r="EH1029" i="9" s="1"/>
  <c r="EI1030" i="9" a="1"/>
  <c r="EI1030" i="9" s="1"/>
  <c r="EI1029" i="9" s="1"/>
  <c r="EJ1030" i="9" a="1"/>
  <c r="EJ1030" i="9" s="1"/>
  <c r="EJ1029" i="9" s="1"/>
  <c r="EK1030" i="9" a="1"/>
  <c r="EK1030" i="9" s="1"/>
  <c r="EK1029" i="9" s="1"/>
  <c r="G1031" i="9" a="1"/>
  <c r="G1031" i="9" s="1"/>
  <c r="H1031" i="9" a="1"/>
  <c r="H1031" i="9" s="1"/>
  <c r="I1031" i="9" a="1"/>
  <c r="I1031" i="9" s="1"/>
  <c r="K1031" i="9" a="1"/>
  <c r="K1031" i="9" s="1"/>
  <c r="L1031" i="9" a="1"/>
  <c r="L1031" i="9" s="1"/>
  <c r="M1031" i="9" a="1"/>
  <c r="M1031" i="9" s="1"/>
  <c r="O1031" i="9" a="1"/>
  <c r="O1031" i="9" s="1"/>
  <c r="P1031" i="9" a="1"/>
  <c r="P1031" i="9" s="1"/>
  <c r="Q1031" i="9" a="1"/>
  <c r="Q1031" i="9" s="1"/>
  <c r="S1031" i="9" a="1"/>
  <c r="S1031" i="9" s="1"/>
  <c r="T1031" i="9" a="1"/>
  <c r="T1031" i="9" s="1"/>
  <c r="U1031" i="9" a="1"/>
  <c r="U1031" i="9" s="1"/>
  <c r="W1031" i="9" a="1"/>
  <c r="W1031" i="9" s="1"/>
  <c r="X1031" i="9" a="1"/>
  <c r="X1031" i="9" s="1"/>
  <c r="BF1031" i="9" a="1"/>
  <c r="BF1031" i="9" s="1"/>
  <c r="BG1031" i="9" a="1"/>
  <c r="BG1031" i="9" s="1"/>
  <c r="BH1031" i="9" a="1"/>
  <c r="BH1031" i="9" s="1"/>
  <c r="BI1031" i="9" a="1"/>
  <c r="BI1031" i="9" s="1"/>
  <c r="BJ1031" i="9" a="1"/>
  <c r="BJ1031" i="9" s="1"/>
  <c r="BK1031" i="9" a="1"/>
  <c r="BK1031" i="9" s="1"/>
  <c r="BL1031" i="9" a="1"/>
  <c r="BL1031" i="9" s="1"/>
  <c r="BM1031" i="9" a="1"/>
  <c r="BM1031" i="9" s="1"/>
  <c r="BN1031" i="9" a="1"/>
  <c r="BN1031" i="9" s="1"/>
  <c r="BO1031" i="9" a="1"/>
  <c r="BO1031" i="9" s="1"/>
  <c r="BP1031" i="9" a="1"/>
  <c r="BP1031" i="9" s="1"/>
  <c r="BQ1031" i="9" a="1"/>
  <c r="BQ1031" i="9" s="1"/>
  <c r="BR1031" i="9" a="1"/>
  <c r="BR1031" i="9" s="1"/>
  <c r="BS1031" i="9" a="1"/>
  <c r="BS1031" i="9" s="1"/>
  <c r="BT1031" i="9" a="1"/>
  <c r="BT1031" i="9" s="1"/>
  <c r="BU1031" i="9" a="1"/>
  <c r="BU1031" i="9" s="1"/>
  <c r="BV1031" i="9" a="1"/>
  <c r="BV1031" i="9" s="1"/>
  <c r="BW1031" i="9" a="1"/>
  <c r="BW1031" i="9" s="1"/>
  <c r="BX1031" i="9" a="1"/>
  <c r="BX1031" i="9" s="1"/>
  <c r="BY1031" i="9" a="1"/>
  <c r="BY1031" i="9" s="1"/>
  <c r="BZ1031" i="9" a="1"/>
  <c r="BZ1031" i="9" s="1"/>
  <c r="CA1031" i="9" a="1"/>
  <c r="CA1031" i="9" s="1"/>
  <c r="CB1031" i="9" a="1"/>
  <c r="CB1031" i="9" s="1"/>
  <c r="CC1031" i="9" a="1"/>
  <c r="CC1031" i="9" s="1"/>
  <c r="CD1031" i="9" a="1"/>
  <c r="CD1031" i="9" s="1"/>
  <c r="CE1031" i="9" a="1"/>
  <c r="CE1031" i="9" s="1"/>
  <c r="CF1031" i="9" a="1"/>
  <c r="CF1031" i="9" s="1"/>
  <c r="CG1031" i="9" a="1"/>
  <c r="CG1031" i="9" s="1"/>
  <c r="CH1031" i="9" a="1"/>
  <c r="CH1031" i="9" s="1"/>
  <c r="CI1031" i="9" a="1"/>
  <c r="CI1031" i="9" s="1"/>
  <c r="CJ1031" i="9" a="1"/>
  <c r="CJ1031" i="9" s="1"/>
  <c r="CK1031" i="9" a="1"/>
  <c r="CK1031" i="9" s="1"/>
  <c r="CL1031" i="9" a="1"/>
  <c r="CL1031" i="9" s="1"/>
  <c r="CM1031" i="9" a="1"/>
  <c r="CM1031" i="9" s="1"/>
  <c r="CN1031" i="9" a="1"/>
  <c r="CN1031" i="9" s="1"/>
  <c r="CO1031" i="9" a="1"/>
  <c r="CO1031" i="9" s="1"/>
  <c r="CP1031" i="9" a="1"/>
  <c r="CP1031" i="9" s="1"/>
  <c r="CQ1031" i="9" a="1"/>
  <c r="CQ1031" i="9" s="1"/>
  <c r="CR1031" i="9" a="1"/>
  <c r="CR1031" i="9" s="1"/>
  <c r="CS1031" i="9" a="1"/>
  <c r="CS1031" i="9" s="1"/>
  <c r="CT1031" i="9" a="1"/>
  <c r="CT1031" i="9" s="1"/>
  <c r="CU1031" i="9" a="1"/>
  <c r="CU1031" i="9" s="1"/>
  <c r="CV1031" i="9" a="1"/>
  <c r="CV1031" i="9" s="1"/>
  <c r="CW1031" i="9" a="1"/>
  <c r="CW1031" i="9" s="1"/>
  <c r="CX1031" i="9" a="1"/>
  <c r="CX1031" i="9" s="1"/>
  <c r="CY1031" i="9" a="1"/>
  <c r="CY1031" i="9" s="1"/>
  <c r="CZ1031" i="9" a="1"/>
  <c r="CZ1031" i="9" s="1"/>
  <c r="DA1031" i="9" a="1"/>
  <c r="DA1031" i="9" s="1"/>
  <c r="DB1031" i="9" a="1"/>
  <c r="DB1031" i="9" s="1"/>
  <c r="DC1031" i="9" a="1"/>
  <c r="DC1031" i="9" s="1"/>
  <c r="DD1031" i="9" a="1"/>
  <c r="DD1031" i="9" s="1"/>
  <c r="DE1031" i="9" a="1"/>
  <c r="DE1031" i="9" s="1"/>
  <c r="DF1031" i="9" a="1"/>
  <c r="DF1031" i="9" s="1"/>
  <c r="DG1031" i="9" a="1"/>
  <c r="DG1031" i="9" s="1"/>
  <c r="DH1031" i="9" a="1"/>
  <c r="DH1031" i="9" s="1"/>
  <c r="DI1031" i="9" a="1"/>
  <c r="DI1031" i="9" s="1"/>
  <c r="DZ1031" i="9" a="1"/>
  <c r="DZ1031" i="9" s="1"/>
  <c r="EA1031" i="9" a="1"/>
  <c r="EA1031" i="9" s="1"/>
  <c r="EB1031" i="9" a="1"/>
  <c r="EB1031" i="9" s="1"/>
  <c r="EC1031" i="9" a="1"/>
  <c r="EC1031" i="9" s="1"/>
  <c r="ED1031" i="9" a="1"/>
  <c r="ED1031" i="9" s="1"/>
  <c r="EE1031" i="9" a="1"/>
  <c r="EE1031" i="9" s="1"/>
  <c r="EF1031" i="9" a="1"/>
  <c r="EF1031" i="9" s="1"/>
  <c r="EG1031" i="9" a="1"/>
  <c r="EG1031" i="9" s="1"/>
  <c r="EH1031" i="9" a="1"/>
  <c r="EH1031" i="9" s="1"/>
  <c r="EI1031" i="9" a="1"/>
  <c r="EI1031" i="9" s="1"/>
  <c r="EJ1031" i="9" a="1"/>
  <c r="EJ1031" i="9" s="1"/>
  <c r="EK1031" i="9" a="1"/>
  <c r="EK1031" i="9" s="1"/>
  <c r="G1032" i="9" a="1"/>
  <c r="G1032" i="9" s="1"/>
  <c r="H1032" i="9" a="1"/>
  <c r="H1032" i="9" s="1"/>
  <c r="I1032" i="9" a="1"/>
  <c r="I1032" i="9" s="1"/>
  <c r="K1032" i="9" a="1"/>
  <c r="K1032" i="9" s="1"/>
  <c r="L1032" i="9" a="1"/>
  <c r="L1032" i="9" s="1"/>
  <c r="M1032" i="9" a="1"/>
  <c r="M1032" i="9" s="1"/>
  <c r="O1032" i="9" a="1"/>
  <c r="O1032" i="9" s="1"/>
  <c r="P1032" i="9" a="1"/>
  <c r="P1032" i="9" s="1"/>
  <c r="Q1032" i="9" a="1"/>
  <c r="Q1032" i="9" s="1"/>
  <c r="S1032" i="9" a="1"/>
  <c r="S1032" i="9" s="1"/>
  <c r="T1032" i="9" a="1"/>
  <c r="T1032" i="9" s="1"/>
  <c r="U1032" i="9" a="1"/>
  <c r="U1032" i="9" s="1"/>
  <c r="W1032" i="9" a="1"/>
  <c r="W1032" i="9" s="1"/>
  <c r="X1032" i="9" a="1"/>
  <c r="X1032" i="9" s="1"/>
  <c r="BF1032" i="9" a="1"/>
  <c r="BF1032" i="9" s="1"/>
  <c r="BG1032" i="9" a="1"/>
  <c r="BG1032" i="9" s="1"/>
  <c r="BH1032" i="9" a="1"/>
  <c r="BH1032" i="9" s="1"/>
  <c r="BI1032" i="9" a="1"/>
  <c r="BI1032" i="9" s="1"/>
  <c r="BJ1032" i="9" a="1"/>
  <c r="BJ1032" i="9" s="1"/>
  <c r="BK1032" i="9" a="1"/>
  <c r="BK1032" i="9" s="1"/>
  <c r="BL1032" i="9" a="1"/>
  <c r="BL1032" i="9" s="1"/>
  <c r="BM1032" i="9" a="1"/>
  <c r="BM1032" i="9" s="1"/>
  <c r="BN1032" i="9" a="1"/>
  <c r="BN1032" i="9" s="1"/>
  <c r="BO1032" i="9" a="1"/>
  <c r="BO1032" i="9" s="1"/>
  <c r="BP1032" i="9" a="1"/>
  <c r="BP1032" i="9" s="1"/>
  <c r="BQ1032" i="9" a="1"/>
  <c r="BQ1032" i="9" s="1"/>
  <c r="BR1032" i="9" a="1"/>
  <c r="BR1032" i="9" s="1"/>
  <c r="BS1032" i="9" a="1"/>
  <c r="BS1032" i="9" s="1"/>
  <c r="BT1032" i="9" a="1"/>
  <c r="BT1032" i="9" s="1"/>
  <c r="BU1032" i="9" a="1"/>
  <c r="BU1032" i="9" s="1"/>
  <c r="BV1032" i="9" a="1"/>
  <c r="BV1032" i="9" s="1"/>
  <c r="BW1032" i="9" a="1"/>
  <c r="BW1032" i="9" s="1"/>
  <c r="BX1032" i="9" a="1"/>
  <c r="BX1032" i="9" s="1"/>
  <c r="BY1032" i="9" a="1"/>
  <c r="BY1032" i="9" s="1"/>
  <c r="BZ1032" i="9" a="1"/>
  <c r="BZ1032" i="9" s="1"/>
  <c r="CA1032" i="9" a="1"/>
  <c r="CA1032" i="9" s="1"/>
  <c r="CB1032" i="9" a="1"/>
  <c r="CB1032" i="9" s="1"/>
  <c r="CC1032" i="9" a="1"/>
  <c r="CC1032" i="9" s="1"/>
  <c r="CD1032" i="9" a="1"/>
  <c r="CD1032" i="9" s="1"/>
  <c r="CE1032" i="9" a="1"/>
  <c r="CE1032" i="9" s="1"/>
  <c r="CF1032" i="9" a="1"/>
  <c r="CF1032" i="9" s="1"/>
  <c r="CG1032" i="9" a="1"/>
  <c r="CG1032" i="9" s="1"/>
  <c r="CH1032" i="9" a="1"/>
  <c r="CH1032" i="9" s="1"/>
  <c r="CI1032" i="9" a="1"/>
  <c r="CI1032" i="9" s="1"/>
  <c r="CJ1032" i="9" a="1"/>
  <c r="CJ1032" i="9" s="1"/>
  <c r="CK1032" i="9" a="1"/>
  <c r="CK1032" i="9" s="1"/>
  <c r="CL1032" i="9" a="1"/>
  <c r="CL1032" i="9" s="1"/>
  <c r="CM1032" i="9" a="1"/>
  <c r="CM1032" i="9" s="1"/>
  <c r="CN1032" i="9" a="1"/>
  <c r="CN1032" i="9" s="1"/>
  <c r="CO1032" i="9" a="1"/>
  <c r="CO1032" i="9" s="1"/>
  <c r="CP1032" i="9" a="1"/>
  <c r="CP1032" i="9" s="1"/>
  <c r="CQ1032" i="9" a="1"/>
  <c r="CQ1032" i="9" s="1"/>
  <c r="CR1032" i="9" a="1"/>
  <c r="CR1032" i="9" s="1"/>
  <c r="CS1032" i="9" a="1"/>
  <c r="CS1032" i="9" s="1"/>
  <c r="CT1032" i="9" a="1"/>
  <c r="CT1032" i="9" s="1"/>
  <c r="CU1032" i="9" a="1"/>
  <c r="CU1032" i="9" s="1"/>
  <c r="CV1032" i="9" a="1"/>
  <c r="CV1032" i="9" s="1"/>
  <c r="CW1032" i="9" a="1"/>
  <c r="CW1032" i="9" s="1"/>
  <c r="CX1032" i="9" a="1"/>
  <c r="CX1032" i="9" s="1"/>
  <c r="CY1032" i="9" a="1"/>
  <c r="CY1032" i="9" s="1"/>
  <c r="CZ1032" i="9" a="1"/>
  <c r="CZ1032" i="9" s="1"/>
  <c r="DA1032" i="9" a="1"/>
  <c r="DA1032" i="9" s="1"/>
  <c r="DB1032" i="9" a="1"/>
  <c r="DB1032" i="9" s="1"/>
  <c r="DC1032" i="9" a="1"/>
  <c r="DC1032" i="9" s="1"/>
  <c r="DD1032" i="9" a="1"/>
  <c r="DD1032" i="9" s="1"/>
  <c r="DE1032" i="9" a="1"/>
  <c r="DE1032" i="9" s="1"/>
  <c r="DF1032" i="9" a="1"/>
  <c r="DF1032" i="9" s="1"/>
  <c r="DG1032" i="9" a="1"/>
  <c r="DG1032" i="9" s="1"/>
  <c r="DH1032" i="9" a="1"/>
  <c r="DH1032" i="9" s="1"/>
  <c r="DI1032" i="9" a="1"/>
  <c r="DI1032" i="9" s="1"/>
  <c r="DZ1032" i="9" a="1"/>
  <c r="DZ1032" i="9" s="1"/>
  <c r="EA1032" i="9" a="1"/>
  <c r="EA1032" i="9" s="1"/>
  <c r="EB1032" i="9" a="1"/>
  <c r="EB1032" i="9" s="1"/>
  <c r="EC1032" i="9" a="1"/>
  <c r="EC1032" i="9" s="1"/>
  <c r="ED1032" i="9" a="1"/>
  <c r="ED1032" i="9" s="1"/>
  <c r="EE1032" i="9" a="1"/>
  <c r="EE1032" i="9" s="1"/>
  <c r="EF1032" i="9" a="1"/>
  <c r="EF1032" i="9" s="1"/>
  <c r="EG1032" i="9" a="1"/>
  <c r="EG1032" i="9" s="1"/>
  <c r="EH1032" i="9" a="1"/>
  <c r="EH1032" i="9" s="1"/>
  <c r="EI1032" i="9" a="1"/>
  <c r="EI1032" i="9" s="1"/>
  <c r="EJ1032" i="9" a="1"/>
  <c r="EJ1032" i="9" s="1"/>
  <c r="EK1032" i="9" a="1"/>
  <c r="EK1032" i="9" s="1"/>
  <c r="G1014" i="9" a="1"/>
  <c r="G1014" i="9" s="1"/>
  <c r="G1013" i="9" s="1"/>
  <c r="H1014" i="9" a="1"/>
  <c r="H1014" i="9" s="1"/>
  <c r="H1013" i="9" s="1"/>
  <c r="I1014" i="9" a="1"/>
  <c r="I1014" i="9" s="1"/>
  <c r="I1013" i="9" s="1"/>
  <c r="K1014" i="9" a="1"/>
  <c r="K1014" i="9" s="1"/>
  <c r="K1013" i="9" s="1"/>
  <c r="L1014" i="9" a="1"/>
  <c r="L1014" i="9" s="1"/>
  <c r="L1013" i="9" s="1"/>
  <c r="M1014" i="9" a="1"/>
  <c r="M1014" i="9" s="1"/>
  <c r="M1013" i="9" s="1"/>
  <c r="O1014" i="9" a="1"/>
  <c r="O1014" i="9" s="1"/>
  <c r="O1013" i="9" s="1"/>
  <c r="P1014" i="9" a="1"/>
  <c r="P1014" i="9" s="1"/>
  <c r="P1013" i="9" s="1"/>
  <c r="Q1014" i="9" a="1"/>
  <c r="Q1014" i="9" s="1"/>
  <c r="Q1013" i="9" s="1"/>
  <c r="S1014" i="9" a="1"/>
  <c r="S1014" i="9" s="1"/>
  <c r="S1013" i="9" s="1"/>
  <c r="T1014" i="9" a="1"/>
  <c r="T1014" i="9" s="1"/>
  <c r="T1013" i="9" s="1"/>
  <c r="U1014" i="9" a="1"/>
  <c r="U1014" i="9" s="1"/>
  <c r="U1013" i="9" s="1"/>
  <c r="W1014" i="9" a="1"/>
  <c r="W1014" i="9" s="1"/>
  <c r="W1013" i="9" s="1"/>
  <c r="X1014" i="9" a="1"/>
  <c r="X1014" i="9" s="1"/>
  <c r="X1013" i="9" s="1"/>
  <c r="BF1014" i="9" a="1"/>
  <c r="BF1014" i="9" s="1"/>
  <c r="BF1013" i="9" s="1"/>
  <c r="BG1014" i="9" a="1"/>
  <c r="BG1014" i="9" s="1"/>
  <c r="BG1013" i="9" s="1"/>
  <c r="BH1014" i="9" a="1"/>
  <c r="BH1014" i="9" s="1"/>
  <c r="BH1013" i="9" s="1"/>
  <c r="BI1014" i="9" a="1"/>
  <c r="BI1014" i="9" s="1"/>
  <c r="BI1013" i="9" s="1"/>
  <c r="BJ1014" i="9" a="1"/>
  <c r="BJ1014" i="9" s="1"/>
  <c r="BJ1013" i="9" s="1"/>
  <c r="BK1014" i="9" a="1"/>
  <c r="BK1014" i="9" s="1"/>
  <c r="BK1013" i="9" s="1"/>
  <c r="BL1014" i="9" a="1"/>
  <c r="BL1014" i="9" s="1"/>
  <c r="BL1013" i="9" s="1"/>
  <c r="BM1014" i="9" a="1"/>
  <c r="BM1014" i="9" s="1"/>
  <c r="BM1013" i="9" s="1"/>
  <c r="BN1014" i="9" a="1"/>
  <c r="BN1014" i="9" s="1"/>
  <c r="BN1013" i="9" s="1"/>
  <c r="BO1014" i="9" a="1"/>
  <c r="BO1014" i="9" s="1"/>
  <c r="BO1013" i="9" s="1"/>
  <c r="BP1014" i="9" a="1"/>
  <c r="BP1014" i="9" s="1"/>
  <c r="BP1013" i="9" s="1"/>
  <c r="BQ1014" i="9" a="1"/>
  <c r="BQ1014" i="9" s="1"/>
  <c r="BQ1013" i="9" s="1"/>
  <c r="BR1014" i="9" a="1"/>
  <c r="BR1014" i="9" s="1"/>
  <c r="BR1013" i="9" s="1"/>
  <c r="BS1014" i="9" a="1"/>
  <c r="BS1014" i="9" s="1"/>
  <c r="BS1013" i="9" s="1"/>
  <c r="BT1014" i="9" a="1"/>
  <c r="BT1014" i="9" s="1"/>
  <c r="BT1013" i="9" s="1"/>
  <c r="BU1014" i="9" a="1"/>
  <c r="BU1014" i="9" s="1"/>
  <c r="BU1013" i="9" s="1"/>
  <c r="BV1014" i="9" a="1"/>
  <c r="BV1014" i="9" s="1"/>
  <c r="BV1013" i="9" s="1"/>
  <c r="BW1014" i="9" a="1"/>
  <c r="BW1014" i="9" s="1"/>
  <c r="BW1013" i="9" s="1"/>
  <c r="BX1014" i="9" a="1"/>
  <c r="BX1014" i="9" s="1"/>
  <c r="BX1013" i="9" s="1"/>
  <c r="BY1014" i="9" a="1"/>
  <c r="BY1014" i="9" s="1"/>
  <c r="BY1013" i="9" s="1"/>
  <c r="BZ1014" i="9" a="1"/>
  <c r="BZ1014" i="9" s="1"/>
  <c r="BZ1013" i="9" s="1"/>
  <c r="CA1014" i="9" a="1"/>
  <c r="CA1014" i="9" s="1"/>
  <c r="CA1013" i="9" s="1"/>
  <c r="CB1014" i="9" a="1"/>
  <c r="CB1014" i="9" s="1"/>
  <c r="CB1013" i="9" s="1"/>
  <c r="CC1014" i="9" a="1"/>
  <c r="CC1014" i="9" s="1"/>
  <c r="CC1013" i="9" s="1"/>
  <c r="CD1014" i="9" a="1"/>
  <c r="CD1014" i="9" s="1"/>
  <c r="CD1013" i="9" s="1"/>
  <c r="CE1014" i="9" a="1"/>
  <c r="CE1014" i="9" s="1"/>
  <c r="CE1013" i="9" s="1"/>
  <c r="CF1014" i="9" a="1"/>
  <c r="CF1014" i="9" s="1"/>
  <c r="CF1013" i="9" s="1"/>
  <c r="CG1014" i="9" a="1"/>
  <c r="CG1014" i="9" s="1"/>
  <c r="CG1013" i="9" s="1"/>
  <c r="CH1014" i="9" a="1"/>
  <c r="CH1014" i="9" s="1"/>
  <c r="CH1013" i="9" s="1"/>
  <c r="CI1014" i="9" a="1"/>
  <c r="CI1014" i="9" s="1"/>
  <c r="CI1013" i="9" s="1"/>
  <c r="CJ1014" i="9" a="1"/>
  <c r="CJ1014" i="9" s="1"/>
  <c r="CJ1013" i="9" s="1"/>
  <c r="CK1014" i="9" a="1"/>
  <c r="CK1014" i="9" s="1"/>
  <c r="CK1013" i="9" s="1"/>
  <c r="CL1014" i="9" a="1"/>
  <c r="CL1014" i="9" s="1"/>
  <c r="CL1013" i="9" s="1"/>
  <c r="CM1014" i="9" a="1"/>
  <c r="CM1014" i="9" s="1"/>
  <c r="CM1013" i="9" s="1"/>
  <c r="CN1014" i="9" a="1"/>
  <c r="CN1014" i="9" s="1"/>
  <c r="CN1013" i="9" s="1"/>
  <c r="CO1014" i="9" a="1"/>
  <c r="CO1014" i="9" s="1"/>
  <c r="CO1013" i="9" s="1"/>
  <c r="CP1014" i="9" a="1"/>
  <c r="CP1014" i="9" s="1"/>
  <c r="CP1013" i="9" s="1"/>
  <c r="CQ1014" i="9" a="1"/>
  <c r="CQ1014" i="9" s="1"/>
  <c r="CQ1013" i="9" s="1"/>
  <c r="CR1014" i="9" a="1"/>
  <c r="CR1014" i="9" s="1"/>
  <c r="CR1013" i="9" s="1"/>
  <c r="CS1014" i="9" a="1"/>
  <c r="CS1014" i="9" s="1"/>
  <c r="CS1013" i="9" s="1"/>
  <c r="CT1014" i="9" a="1"/>
  <c r="CT1014" i="9" s="1"/>
  <c r="CT1013" i="9" s="1"/>
  <c r="CU1014" i="9" a="1"/>
  <c r="CU1014" i="9" s="1"/>
  <c r="CU1013" i="9" s="1"/>
  <c r="CV1014" i="9" a="1"/>
  <c r="CV1014" i="9" s="1"/>
  <c r="CV1013" i="9" s="1"/>
  <c r="CW1014" i="9" a="1"/>
  <c r="CW1014" i="9" s="1"/>
  <c r="CW1013" i="9" s="1"/>
  <c r="CX1014" i="9" a="1"/>
  <c r="CX1014" i="9" s="1"/>
  <c r="CX1013" i="9" s="1"/>
  <c r="CY1014" i="9" a="1"/>
  <c r="CY1014" i="9" s="1"/>
  <c r="CY1013" i="9" s="1"/>
  <c r="CZ1014" i="9" a="1"/>
  <c r="CZ1014" i="9" s="1"/>
  <c r="CZ1013" i="9" s="1"/>
  <c r="DA1014" i="9" a="1"/>
  <c r="DA1014" i="9" s="1"/>
  <c r="DA1013" i="9" s="1"/>
  <c r="DB1014" i="9" a="1"/>
  <c r="DB1014" i="9" s="1"/>
  <c r="DB1013" i="9" s="1"/>
  <c r="DC1014" i="9" a="1"/>
  <c r="DC1014" i="9" s="1"/>
  <c r="DC1013" i="9" s="1"/>
  <c r="DD1014" i="9" a="1"/>
  <c r="DD1014" i="9" s="1"/>
  <c r="DD1013" i="9" s="1"/>
  <c r="DE1014" i="9" a="1"/>
  <c r="DE1014" i="9" s="1"/>
  <c r="DE1013" i="9" s="1"/>
  <c r="DF1014" i="9" a="1"/>
  <c r="DF1014" i="9" s="1"/>
  <c r="DF1013" i="9" s="1"/>
  <c r="DG1014" i="9" a="1"/>
  <c r="DG1014" i="9" s="1"/>
  <c r="DG1013" i="9" s="1"/>
  <c r="DH1014" i="9" a="1"/>
  <c r="DH1014" i="9" s="1"/>
  <c r="DH1013" i="9" s="1"/>
  <c r="DI1014" i="9" a="1"/>
  <c r="DI1014" i="9" s="1"/>
  <c r="DI1013" i="9" s="1"/>
  <c r="DZ1014" i="9" a="1"/>
  <c r="DZ1014" i="9" s="1"/>
  <c r="DZ1013" i="9" s="1"/>
  <c r="EA1014" i="9" a="1"/>
  <c r="EA1014" i="9" s="1"/>
  <c r="EA1013" i="9" s="1"/>
  <c r="EB1014" i="9" a="1"/>
  <c r="EB1014" i="9" s="1"/>
  <c r="EB1013" i="9" s="1"/>
  <c r="EC1014" i="9" a="1"/>
  <c r="EC1014" i="9" s="1"/>
  <c r="EC1013" i="9" s="1"/>
  <c r="ED1014" i="9" a="1"/>
  <c r="ED1014" i="9" s="1"/>
  <c r="ED1013" i="9" s="1"/>
  <c r="EE1014" i="9" a="1"/>
  <c r="EE1014" i="9" s="1"/>
  <c r="EE1013" i="9" s="1"/>
  <c r="EF1014" i="9" a="1"/>
  <c r="EF1014" i="9" s="1"/>
  <c r="EF1013" i="9" s="1"/>
  <c r="EG1014" i="9" a="1"/>
  <c r="EG1014" i="9" s="1"/>
  <c r="EG1013" i="9" s="1"/>
  <c r="EH1014" i="9" a="1"/>
  <c r="EH1014" i="9" s="1"/>
  <c r="EH1013" i="9" s="1"/>
  <c r="EI1014" i="9" a="1"/>
  <c r="EI1014" i="9" s="1"/>
  <c r="EI1013" i="9" s="1"/>
  <c r="EJ1014" i="9" a="1"/>
  <c r="EJ1014" i="9" s="1"/>
  <c r="EJ1013" i="9" s="1"/>
  <c r="EK1014" i="9" a="1"/>
  <c r="EK1014" i="9" s="1"/>
  <c r="EK1013" i="9" s="1"/>
  <c r="G1015" i="9" a="1"/>
  <c r="G1015" i="9" s="1"/>
  <c r="H1015" i="9" a="1"/>
  <c r="H1015" i="9" s="1"/>
  <c r="I1015" i="9" a="1"/>
  <c r="I1015" i="9" s="1"/>
  <c r="K1015" i="9" a="1"/>
  <c r="K1015" i="9" s="1"/>
  <c r="L1015" i="9" a="1"/>
  <c r="L1015" i="9" s="1"/>
  <c r="M1015" i="9" a="1"/>
  <c r="M1015" i="9" s="1"/>
  <c r="O1015" i="9" a="1"/>
  <c r="O1015" i="9" s="1"/>
  <c r="P1015" i="9" a="1"/>
  <c r="P1015" i="9" s="1"/>
  <c r="Q1015" i="9" a="1"/>
  <c r="Q1015" i="9" s="1"/>
  <c r="S1015" i="9" a="1"/>
  <c r="S1015" i="9" s="1"/>
  <c r="T1015" i="9" a="1"/>
  <c r="T1015" i="9" s="1"/>
  <c r="U1015" i="9" a="1"/>
  <c r="U1015" i="9" s="1"/>
  <c r="W1015" i="9" a="1"/>
  <c r="W1015" i="9" s="1"/>
  <c r="X1015" i="9" a="1"/>
  <c r="X1015" i="9" s="1"/>
  <c r="BF1015" i="9" a="1"/>
  <c r="BF1015" i="9" s="1"/>
  <c r="BG1015" i="9" a="1"/>
  <c r="BG1015" i="9" s="1"/>
  <c r="BH1015" i="9" a="1"/>
  <c r="BH1015" i="9" s="1"/>
  <c r="BI1015" i="9" a="1"/>
  <c r="BI1015" i="9" s="1"/>
  <c r="BJ1015" i="9" a="1"/>
  <c r="BJ1015" i="9" s="1"/>
  <c r="BK1015" i="9" a="1"/>
  <c r="BK1015" i="9" s="1"/>
  <c r="BL1015" i="9" a="1"/>
  <c r="BL1015" i="9" s="1"/>
  <c r="BM1015" i="9" a="1"/>
  <c r="BM1015" i="9" s="1"/>
  <c r="BN1015" i="9" a="1"/>
  <c r="BN1015" i="9" s="1"/>
  <c r="BO1015" i="9" a="1"/>
  <c r="BO1015" i="9" s="1"/>
  <c r="BP1015" i="9" a="1"/>
  <c r="BP1015" i="9" s="1"/>
  <c r="BQ1015" i="9" a="1"/>
  <c r="BQ1015" i="9" s="1"/>
  <c r="BR1015" i="9" a="1"/>
  <c r="BR1015" i="9" s="1"/>
  <c r="BS1015" i="9" a="1"/>
  <c r="BS1015" i="9" s="1"/>
  <c r="BT1015" i="9" a="1"/>
  <c r="BT1015" i="9" s="1"/>
  <c r="BU1015" i="9" a="1"/>
  <c r="BU1015" i="9" s="1"/>
  <c r="BV1015" i="9" a="1"/>
  <c r="BV1015" i="9" s="1"/>
  <c r="BW1015" i="9" a="1"/>
  <c r="BW1015" i="9" s="1"/>
  <c r="BX1015" i="9" a="1"/>
  <c r="BX1015" i="9" s="1"/>
  <c r="BY1015" i="9" a="1"/>
  <c r="BY1015" i="9" s="1"/>
  <c r="BZ1015" i="9" a="1"/>
  <c r="BZ1015" i="9" s="1"/>
  <c r="CA1015" i="9" a="1"/>
  <c r="CA1015" i="9" s="1"/>
  <c r="CB1015" i="9" a="1"/>
  <c r="CB1015" i="9" s="1"/>
  <c r="CC1015" i="9" a="1"/>
  <c r="CC1015" i="9" s="1"/>
  <c r="CD1015" i="9" a="1"/>
  <c r="CD1015" i="9" s="1"/>
  <c r="CE1015" i="9" a="1"/>
  <c r="CE1015" i="9" s="1"/>
  <c r="CF1015" i="9" a="1"/>
  <c r="CF1015" i="9" s="1"/>
  <c r="CG1015" i="9" a="1"/>
  <c r="CG1015" i="9" s="1"/>
  <c r="CH1015" i="9" a="1"/>
  <c r="CH1015" i="9" s="1"/>
  <c r="CI1015" i="9" a="1"/>
  <c r="CI1015" i="9" s="1"/>
  <c r="CJ1015" i="9" a="1"/>
  <c r="CJ1015" i="9" s="1"/>
  <c r="CK1015" i="9" a="1"/>
  <c r="CK1015" i="9" s="1"/>
  <c r="CL1015" i="9" a="1"/>
  <c r="CL1015" i="9" s="1"/>
  <c r="CM1015" i="9" a="1"/>
  <c r="CM1015" i="9" s="1"/>
  <c r="CN1015" i="9" a="1"/>
  <c r="CN1015" i="9" s="1"/>
  <c r="CO1015" i="9" a="1"/>
  <c r="CO1015" i="9" s="1"/>
  <c r="CP1015" i="9" a="1"/>
  <c r="CP1015" i="9" s="1"/>
  <c r="CQ1015" i="9" a="1"/>
  <c r="CQ1015" i="9" s="1"/>
  <c r="CR1015" i="9" a="1"/>
  <c r="CR1015" i="9" s="1"/>
  <c r="CS1015" i="9" a="1"/>
  <c r="CS1015" i="9" s="1"/>
  <c r="CT1015" i="9" a="1"/>
  <c r="CT1015" i="9" s="1"/>
  <c r="CU1015" i="9" a="1"/>
  <c r="CU1015" i="9" s="1"/>
  <c r="CV1015" i="9" a="1"/>
  <c r="CV1015" i="9" s="1"/>
  <c r="CW1015" i="9" a="1"/>
  <c r="CW1015" i="9" s="1"/>
  <c r="CX1015" i="9" a="1"/>
  <c r="CX1015" i="9" s="1"/>
  <c r="CY1015" i="9" a="1"/>
  <c r="CY1015" i="9" s="1"/>
  <c r="CZ1015" i="9" a="1"/>
  <c r="CZ1015" i="9" s="1"/>
  <c r="DA1015" i="9" a="1"/>
  <c r="DA1015" i="9" s="1"/>
  <c r="DB1015" i="9" a="1"/>
  <c r="DB1015" i="9" s="1"/>
  <c r="DC1015" i="9" a="1"/>
  <c r="DC1015" i="9" s="1"/>
  <c r="DD1015" i="9" a="1"/>
  <c r="DD1015" i="9" s="1"/>
  <c r="DE1015" i="9" a="1"/>
  <c r="DE1015" i="9" s="1"/>
  <c r="DF1015" i="9" a="1"/>
  <c r="DF1015" i="9" s="1"/>
  <c r="DG1015" i="9" a="1"/>
  <c r="DG1015" i="9" s="1"/>
  <c r="DH1015" i="9" a="1"/>
  <c r="DH1015" i="9" s="1"/>
  <c r="DI1015" i="9" a="1"/>
  <c r="DI1015" i="9" s="1"/>
  <c r="DZ1015" i="9" a="1"/>
  <c r="DZ1015" i="9" s="1"/>
  <c r="EA1015" i="9" a="1"/>
  <c r="EA1015" i="9" s="1"/>
  <c r="EB1015" i="9" a="1"/>
  <c r="EB1015" i="9" s="1"/>
  <c r="EC1015" i="9" a="1"/>
  <c r="EC1015" i="9" s="1"/>
  <c r="ED1015" i="9" a="1"/>
  <c r="ED1015" i="9" s="1"/>
  <c r="EE1015" i="9" a="1"/>
  <c r="EE1015" i="9" s="1"/>
  <c r="EF1015" i="9" a="1"/>
  <c r="EF1015" i="9" s="1"/>
  <c r="EG1015" i="9" a="1"/>
  <c r="EG1015" i="9" s="1"/>
  <c r="EH1015" i="9" a="1"/>
  <c r="EH1015" i="9" s="1"/>
  <c r="EI1015" i="9" a="1"/>
  <c r="EI1015" i="9" s="1"/>
  <c r="EJ1015" i="9" a="1"/>
  <c r="EJ1015" i="9" s="1"/>
  <c r="EK1015" i="9" a="1"/>
  <c r="EK1015" i="9" s="1"/>
  <c r="G1016" i="9" a="1"/>
  <c r="G1016" i="9" s="1"/>
  <c r="H1016" i="9" a="1"/>
  <c r="H1016" i="9" s="1"/>
  <c r="I1016" i="9" a="1"/>
  <c r="I1016" i="9" s="1"/>
  <c r="K1016" i="9" a="1"/>
  <c r="K1016" i="9" s="1"/>
  <c r="L1016" i="9" a="1"/>
  <c r="L1016" i="9" s="1"/>
  <c r="M1016" i="9" a="1"/>
  <c r="M1016" i="9" s="1"/>
  <c r="O1016" i="9" a="1"/>
  <c r="O1016" i="9" s="1"/>
  <c r="P1016" i="9" a="1"/>
  <c r="P1016" i="9" s="1"/>
  <c r="Q1016" i="9" a="1"/>
  <c r="Q1016" i="9" s="1"/>
  <c r="S1016" i="9" a="1"/>
  <c r="S1016" i="9" s="1"/>
  <c r="T1016" i="9" a="1"/>
  <c r="T1016" i="9" s="1"/>
  <c r="U1016" i="9" a="1"/>
  <c r="U1016" i="9" s="1"/>
  <c r="W1016" i="9" a="1"/>
  <c r="W1016" i="9" s="1"/>
  <c r="X1016" i="9" a="1"/>
  <c r="X1016" i="9" s="1"/>
  <c r="BF1016" i="9" a="1"/>
  <c r="BF1016" i="9" s="1"/>
  <c r="BG1016" i="9" a="1"/>
  <c r="BG1016" i="9" s="1"/>
  <c r="BH1016" i="9" a="1"/>
  <c r="BH1016" i="9" s="1"/>
  <c r="BI1016" i="9" a="1"/>
  <c r="BI1016" i="9" s="1"/>
  <c r="BJ1016" i="9" a="1"/>
  <c r="BJ1016" i="9" s="1"/>
  <c r="BK1016" i="9" a="1"/>
  <c r="BK1016" i="9" s="1"/>
  <c r="BL1016" i="9" a="1"/>
  <c r="BL1016" i="9" s="1"/>
  <c r="BM1016" i="9" a="1"/>
  <c r="BM1016" i="9" s="1"/>
  <c r="BN1016" i="9" a="1"/>
  <c r="BN1016" i="9" s="1"/>
  <c r="BO1016" i="9" a="1"/>
  <c r="BO1016" i="9" s="1"/>
  <c r="BP1016" i="9" a="1"/>
  <c r="BP1016" i="9" s="1"/>
  <c r="BQ1016" i="9" a="1"/>
  <c r="BQ1016" i="9" s="1"/>
  <c r="BR1016" i="9" a="1"/>
  <c r="BR1016" i="9" s="1"/>
  <c r="BS1016" i="9" a="1"/>
  <c r="BS1016" i="9" s="1"/>
  <c r="BT1016" i="9" a="1"/>
  <c r="BT1016" i="9" s="1"/>
  <c r="BU1016" i="9" a="1"/>
  <c r="BU1016" i="9" s="1"/>
  <c r="BV1016" i="9" a="1"/>
  <c r="BV1016" i="9" s="1"/>
  <c r="BW1016" i="9" a="1"/>
  <c r="BW1016" i="9" s="1"/>
  <c r="BX1016" i="9" a="1"/>
  <c r="BX1016" i="9" s="1"/>
  <c r="BY1016" i="9" a="1"/>
  <c r="BY1016" i="9" s="1"/>
  <c r="BZ1016" i="9" a="1"/>
  <c r="BZ1016" i="9" s="1"/>
  <c r="CA1016" i="9" a="1"/>
  <c r="CA1016" i="9" s="1"/>
  <c r="CB1016" i="9" a="1"/>
  <c r="CB1016" i="9" s="1"/>
  <c r="CC1016" i="9" a="1"/>
  <c r="CC1016" i="9" s="1"/>
  <c r="CD1016" i="9" a="1"/>
  <c r="CD1016" i="9" s="1"/>
  <c r="CE1016" i="9" a="1"/>
  <c r="CE1016" i="9" s="1"/>
  <c r="CF1016" i="9" a="1"/>
  <c r="CF1016" i="9" s="1"/>
  <c r="CG1016" i="9" a="1"/>
  <c r="CG1016" i="9" s="1"/>
  <c r="CH1016" i="9" a="1"/>
  <c r="CH1016" i="9" s="1"/>
  <c r="CI1016" i="9" a="1"/>
  <c r="CI1016" i="9" s="1"/>
  <c r="CJ1016" i="9" a="1"/>
  <c r="CJ1016" i="9" s="1"/>
  <c r="CK1016" i="9" a="1"/>
  <c r="CK1016" i="9" s="1"/>
  <c r="CL1016" i="9" a="1"/>
  <c r="CL1016" i="9" s="1"/>
  <c r="CM1016" i="9" a="1"/>
  <c r="CM1016" i="9" s="1"/>
  <c r="CN1016" i="9" a="1"/>
  <c r="CN1016" i="9" s="1"/>
  <c r="CO1016" i="9" a="1"/>
  <c r="CO1016" i="9" s="1"/>
  <c r="CP1016" i="9" a="1"/>
  <c r="CP1016" i="9" s="1"/>
  <c r="CQ1016" i="9" a="1"/>
  <c r="CQ1016" i="9" s="1"/>
  <c r="CR1016" i="9" a="1"/>
  <c r="CR1016" i="9" s="1"/>
  <c r="CS1016" i="9" a="1"/>
  <c r="CS1016" i="9" s="1"/>
  <c r="CT1016" i="9" a="1"/>
  <c r="CT1016" i="9" s="1"/>
  <c r="CU1016" i="9" a="1"/>
  <c r="CU1016" i="9" s="1"/>
  <c r="CV1016" i="9" a="1"/>
  <c r="CV1016" i="9" s="1"/>
  <c r="CW1016" i="9" a="1"/>
  <c r="CW1016" i="9" s="1"/>
  <c r="CX1016" i="9" a="1"/>
  <c r="CX1016" i="9" s="1"/>
  <c r="CY1016" i="9" a="1"/>
  <c r="CY1016" i="9" s="1"/>
  <c r="CZ1016" i="9" a="1"/>
  <c r="CZ1016" i="9" s="1"/>
  <c r="DA1016" i="9" a="1"/>
  <c r="DA1016" i="9" s="1"/>
  <c r="DB1016" i="9" a="1"/>
  <c r="DB1016" i="9" s="1"/>
  <c r="DC1016" i="9" a="1"/>
  <c r="DC1016" i="9" s="1"/>
  <c r="DD1016" i="9" a="1"/>
  <c r="DD1016" i="9" s="1"/>
  <c r="DE1016" i="9" a="1"/>
  <c r="DE1016" i="9" s="1"/>
  <c r="DF1016" i="9" a="1"/>
  <c r="DF1016" i="9" s="1"/>
  <c r="DG1016" i="9" a="1"/>
  <c r="DG1016" i="9" s="1"/>
  <c r="DH1016" i="9" a="1"/>
  <c r="DH1016" i="9" s="1"/>
  <c r="DI1016" i="9" a="1"/>
  <c r="DI1016" i="9" s="1"/>
  <c r="DZ1016" i="9" a="1"/>
  <c r="DZ1016" i="9" s="1"/>
  <c r="EA1016" i="9" a="1"/>
  <c r="EA1016" i="9" s="1"/>
  <c r="EB1016" i="9" a="1"/>
  <c r="EB1016" i="9" s="1"/>
  <c r="EC1016" i="9" a="1"/>
  <c r="EC1016" i="9" s="1"/>
  <c r="ED1016" i="9" a="1"/>
  <c r="ED1016" i="9" s="1"/>
  <c r="EE1016" i="9" a="1"/>
  <c r="EE1016" i="9" s="1"/>
  <c r="EF1016" i="9" a="1"/>
  <c r="EF1016" i="9" s="1"/>
  <c r="EG1016" i="9" a="1"/>
  <c r="EG1016" i="9" s="1"/>
  <c r="EH1016" i="9" a="1"/>
  <c r="EH1016" i="9" s="1"/>
  <c r="EI1016" i="9" a="1"/>
  <c r="EI1016" i="9" s="1"/>
  <c r="EJ1016" i="9" a="1"/>
  <c r="EJ1016" i="9" s="1"/>
  <c r="EK1016" i="9" a="1"/>
  <c r="EK1016" i="9" s="1"/>
  <c r="G1022" i="9" a="1"/>
  <c r="G1022" i="9" s="1"/>
  <c r="G1021" i="9" s="1"/>
  <c r="H1022" i="9" a="1"/>
  <c r="H1022" i="9" s="1"/>
  <c r="H1021" i="9" s="1"/>
  <c r="I1022" i="9" a="1"/>
  <c r="I1022" i="9" s="1"/>
  <c r="I1021" i="9" s="1"/>
  <c r="K1022" i="9" a="1"/>
  <c r="K1022" i="9" s="1"/>
  <c r="K1021" i="9" s="1"/>
  <c r="L1022" i="9" a="1"/>
  <c r="L1022" i="9" s="1"/>
  <c r="L1021" i="9" s="1"/>
  <c r="M1022" i="9" a="1"/>
  <c r="M1022" i="9" s="1"/>
  <c r="M1021" i="9" s="1"/>
  <c r="O1022" i="9" a="1"/>
  <c r="O1022" i="9" s="1"/>
  <c r="O1021" i="9" s="1"/>
  <c r="P1022" i="9" a="1"/>
  <c r="P1022" i="9" s="1"/>
  <c r="P1021" i="9" s="1"/>
  <c r="Q1022" i="9" a="1"/>
  <c r="Q1022" i="9" s="1"/>
  <c r="Q1021" i="9" s="1"/>
  <c r="S1022" i="9" a="1"/>
  <c r="S1022" i="9" s="1"/>
  <c r="S1021" i="9" s="1"/>
  <c r="T1022" i="9" a="1"/>
  <c r="T1022" i="9" s="1"/>
  <c r="T1021" i="9" s="1"/>
  <c r="U1022" i="9" a="1"/>
  <c r="U1022" i="9" s="1"/>
  <c r="U1021" i="9" s="1"/>
  <c r="W1022" i="9" a="1"/>
  <c r="W1022" i="9" s="1"/>
  <c r="W1021" i="9" s="1"/>
  <c r="X1022" i="9" a="1"/>
  <c r="X1022" i="9" s="1"/>
  <c r="X1021" i="9" s="1"/>
  <c r="BF1022" i="9" a="1"/>
  <c r="BF1022" i="9" s="1"/>
  <c r="BF1021" i="9" s="1"/>
  <c r="BG1022" i="9" a="1"/>
  <c r="BG1022" i="9" s="1"/>
  <c r="BG1021" i="9" s="1"/>
  <c r="BH1022" i="9" a="1"/>
  <c r="BH1022" i="9" s="1"/>
  <c r="BH1021" i="9" s="1"/>
  <c r="BI1022" i="9" a="1"/>
  <c r="BI1022" i="9" s="1"/>
  <c r="BI1021" i="9" s="1"/>
  <c r="BJ1022" i="9" a="1"/>
  <c r="BJ1022" i="9" s="1"/>
  <c r="BJ1021" i="9" s="1"/>
  <c r="BK1022" i="9" a="1"/>
  <c r="BK1022" i="9" s="1"/>
  <c r="BK1021" i="9" s="1"/>
  <c r="BL1022" i="9" a="1"/>
  <c r="BL1022" i="9" s="1"/>
  <c r="BL1021" i="9" s="1"/>
  <c r="BM1022" i="9" a="1"/>
  <c r="BM1022" i="9" s="1"/>
  <c r="BM1021" i="9" s="1"/>
  <c r="BN1022" i="9" a="1"/>
  <c r="BN1022" i="9" s="1"/>
  <c r="BN1021" i="9" s="1"/>
  <c r="BO1022" i="9" a="1"/>
  <c r="BO1022" i="9" s="1"/>
  <c r="BO1021" i="9" s="1"/>
  <c r="BP1022" i="9" a="1"/>
  <c r="BP1022" i="9" s="1"/>
  <c r="BP1021" i="9" s="1"/>
  <c r="BQ1022" i="9" a="1"/>
  <c r="BQ1022" i="9" s="1"/>
  <c r="BQ1021" i="9" s="1"/>
  <c r="BR1022" i="9" a="1"/>
  <c r="BR1022" i="9" s="1"/>
  <c r="BR1021" i="9" s="1"/>
  <c r="BS1022" i="9" a="1"/>
  <c r="BS1022" i="9" s="1"/>
  <c r="BS1021" i="9" s="1"/>
  <c r="BT1022" i="9" a="1"/>
  <c r="BT1022" i="9" s="1"/>
  <c r="BT1021" i="9" s="1"/>
  <c r="BU1022" i="9" a="1"/>
  <c r="BU1022" i="9" s="1"/>
  <c r="BU1021" i="9" s="1"/>
  <c r="BV1022" i="9" a="1"/>
  <c r="BV1022" i="9" s="1"/>
  <c r="BV1021" i="9" s="1"/>
  <c r="BW1022" i="9" a="1"/>
  <c r="BW1022" i="9" s="1"/>
  <c r="BW1021" i="9" s="1"/>
  <c r="BX1022" i="9" a="1"/>
  <c r="BX1022" i="9" s="1"/>
  <c r="BX1021" i="9" s="1"/>
  <c r="BY1022" i="9" a="1"/>
  <c r="BY1022" i="9" s="1"/>
  <c r="BY1021" i="9" s="1"/>
  <c r="BZ1022" i="9" a="1"/>
  <c r="BZ1022" i="9" s="1"/>
  <c r="BZ1021" i="9" s="1"/>
  <c r="CA1022" i="9" a="1"/>
  <c r="CA1022" i="9" s="1"/>
  <c r="CA1021" i="9" s="1"/>
  <c r="CB1022" i="9" a="1"/>
  <c r="CB1022" i="9" s="1"/>
  <c r="CB1021" i="9" s="1"/>
  <c r="CC1022" i="9" a="1"/>
  <c r="CC1022" i="9" s="1"/>
  <c r="CC1021" i="9" s="1"/>
  <c r="CD1022" i="9" a="1"/>
  <c r="CD1022" i="9" s="1"/>
  <c r="CD1021" i="9" s="1"/>
  <c r="CE1022" i="9" a="1"/>
  <c r="CE1022" i="9" s="1"/>
  <c r="CE1021" i="9" s="1"/>
  <c r="CF1022" i="9" a="1"/>
  <c r="CF1022" i="9" s="1"/>
  <c r="CF1021" i="9" s="1"/>
  <c r="CG1022" i="9" a="1"/>
  <c r="CG1022" i="9" s="1"/>
  <c r="CG1021" i="9" s="1"/>
  <c r="CH1022" i="9" a="1"/>
  <c r="CH1022" i="9" s="1"/>
  <c r="CH1021" i="9" s="1"/>
  <c r="CI1022" i="9" a="1"/>
  <c r="CI1022" i="9" s="1"/>
  <c r="CI1021" i="9" s="1"/>
  <c r="CJ1022" i="9" a="1"/>
  <c r="CJ1022" i="9" s="1"/>
  <c r="CJ1021" i="9" s="1"/>
  <c r="CK1022" i="9" a="1"/>
  <c r="CK1022" i="9" s="1"/>
  <c r="CK1021" i="9" s="1"/>
  <c r="CL1022" i="9" a="1"/>
  <c r="CL1022" i="9" s="1"/>
  <c r="CL1021" i="9" s="1"/>
  <c r="CM1022" i="9" a="1"/>
  <c r="CM1022" i="9" s="1"/>
  <c r="CM1021" i="9" s="1"/>
  <c r="CN1022" i="9" a="1"/>
  <c r="CN1022" i="9" s="1"/>
  <c r="CN1021" i="9" s="1"/>
  <c r="CO1022" i="9" a="1"/>
  <c r="CO1022" i="9" s="1"/>
  <c r="CO1021" i="9" s="1"/>
  <c r="CP1022" i="9" a="1"/>
  <c r="CP1022" i="9" s="1"/>
  <c r="CP1021" i="9" s="1"/>
  <c r="CQ1022" i="9" a="1"/>
  <c r="CQ1022" i="9" s="1"/>
  <c r="CQ1021" i="9" s="1"/>
  <c r="CR1022" i="9" a="1"/>
  <c r="CR1022" i="9" s="1"/>
  <c r="CR1021" i="9" s="1"/>
  <c r="CS1022" i="9" a="1"/>
  <c r="CS1022" i="9" s="1"/>
  <c r="CS1021" i="9" s="1"/>
  <c r="CT1022" i="9" a="1"/>
  <c r="CT1022" i="9" s="1"/>
  <c r="CT1021" i="9" s="1"/>
  <c r="CU1022" i="9" a="1"/>
  <c r="CU1022" i="9" s="1"/>
  <c r="CU1021" i="9" s="1"/>
  <c r="CV1022" i="9" a="1"/>
  <c r="CV1022" i="9" s="1"/>
  <c r="CV1021" i="9" s="1"/>
  <c r="CW1022" i="9" a="1"/>
  <c r="CW1022" i="9" s="1"/>
  <c r="CW1021" i="9" s="1"/>
  <c r="CX1022" i="9" a="1"/>
  <c r="CX1022" i="9" s="1"/>
  <c r="CX1021" i="9" s="1"/>
  <c r="CY1022" i="9" a="1"/>
  <c r="CY1022" i="9" s="1"/>
  <c r="CY1021" i="9" s="1"/>
  <c r="CZ1022" i="9" a="1"/>
  <c r="CZ1022" i="9" s="1"/>
  <c r="CZ1021" i="9" s="1"/>
  <c r="DA1022" i="9" a="1"/>
  <c r="DA1022" i="9" s="1"/>
  <c r="DA1021" i="9" s="1"/>
  <c r="DB1022" i="9" a="1"/>
  <c r="DB1022" i="9" s="1"/>
  <c r="DB1021" i="9" s="1"/>
  <c r="DC1022" i="9" a="1"/>
  <c r="DC1022" i="9" s="1"/>
  <c r="DC1021" i="9" s="1"/>
  <c r="DD1022" i="9" a="1"/>
  <c r="DD1022" i="9" s="1"/>
  <c r="DD1021" i="9" s="1"/>
  <c r="DE1022" i="9" a="1"/>
  <c r="DE1022" i="9" s="1"/>
  <c r="DE1021" i="9" s="1"/>
  <c r="DF1022" i="9" a="1"/>
  <c r="DF1022" i="9" s="1"/>
  <c r="DF1021" i="9" s="1"/>
  <c r="DG1022" i="9" a="1"/>
  <c r="DG1022" i="9" s="1"/>
  <c r="DG1021" i="9" s="1"/>
  <c r="DH1022" i="9" a="1"/>
  <c r="DH1022" i="9" s="1"/>
  <c r="DH1021" i="9" s="1"/>
  <c r="DI1022" i="9" a="1"/>
  <c r="DI1022" i="9" s="1"/>
  <c r="DI1021" i="9" s="1"/>
  <c r="DZ1022" i="9" a="1"/>
  <c r="DZ1022" i="9" s="1"/>
  <c r="DZ1021" i="9" s="1"/>
  <c r="EA1022" i="9" a="1"/>
  <c r="EA1022" i="9" s="1"/>
  <c r="EA1021" i="9" s="1"/>
  <c r="EB1022" i="9" a="1"/>
  <c r="EB1022" i="9" s="1"/>
  <c r="EB1021" i="9" s="1"/>
  <c r="EC1022" i="9" a="1"/>
  <c r="EC1022" i="9" s="1"/>
  <c r="EC1021" i="9" s="1"/>
  <c r="ED1022" i="9" a="1"/>
  <c r="ED1022" i="9" s="1"/>
  <c r="ED1021" i="9" s="1"/>
  <c r="EE1022" i="9" a="1"/>
  <c r="EE1022" i="9" s="1"/>
  <c r="EE1021" i="9" s="1"/>
  <c r="EF1022" i="9" a="1"/>
  <c r="EF1022" i="9" s="1"/>
  <c r="EF1021" i="9" s="1"/>
  <c r="EG1022" i="9" a="1"/>
  <c r="EG1022" i="9" s="1"/>
  <c r="EG1021" i="9" s="1"/>
  <c r="EH1022" i="9" a="1"/>
  <c r="EH1022" i="9" s="1"/>
  <c r="EH1021" i="9" s="1"/>
  <c r="EI1022" i="9" a="1"/>
  <c r="EI1022" i="9" s="1"/>
  <c r="EI1021" i="9" s="1"/>
  <c r="EJ1022" i="9" a="1"/>
  <c r="EJ1022" i="9" s="1"/>
  <c r="EJ1021" i="9" s="1"/>
  <c r="EK1022" i="9" a="1"/>
  <c r="EK1022" i="9" s="1"/>
  <c r="EK1021" i="9" s="1"/>
  <c r="G1001" i="9" a="1"/>
  <c r="G1001" i="9" s="1"/>
  <c r="H1001" i="9" a="1"/>
  <c r="H1001" i="9" s="1"/>
  <c r="I1001" i="9" a="1"/>
  <c r="I1001" i="9" s="1"/>
  <c r="K1001" i="9" a="1"/>
  <c r="K1001" i="9" s="1"/>
  <c r="L1001" i="9" a="1"/>
  <c r="L1001" i="9" s="1"/>
  <c r="M1001" i="9" a="1"/>
  <c r="M1001" i="9" s="1"/>
  <c r="O1001" i="9" a="1"/>
  <c r="O1001" i="9" s="1"/>
  <c r="P1001" i="9" a="1"/>
  <c r="P1001" i="9" s="1"/>
  <c r="Q1001" i="9" a="1"/>
  <c r="Q1001" i="9" s="1"/>
  <c r="S1001" i="9" a="1"/>
  <c r="S1001" i="9" s="1"/>
  <c r="T1001" i="9" a="1"/>
  <c r="T1001" i="9" s="1"/>
  <c r="U1001" i="9" a="1"/>
  <c r="U1001" i="9" s="1"/>
  <c r="W1001" i="9" a="1"/>
  <c r="W1001" i="9" s="1"/>
  <c r="X1001" i="9" a="1"/>
  <c r="X1001" i="9" s="1"/>
  <c r="BF1001" i="9" a="1"/>
  <c r="BF1001" i="9" s="1"/>
  <c r="BG1001" i="9" a="1"/>
  <c r="BG1001" i="9" s="1"/>
  <c r="BH1001" i="9" a="1"/>
  <c r="BH1001" i="9" s="1"/>
  <c r="BI1001" i="9" a="1"/>
  <c r="BI1001" i="9" s="1"/>
  <c r="BJ1001" i="9" a="1"/>
  <c r="BJ1001" i="9" s="1"/>
  <c r="BK1001" i="9" a="1"/>
  <c r="BK1001" i="9" s="1"/>
  <c r="BL1001" i="9" a="1"/>
  <c r="BL1001" i="9" s="1"/>
  <c r="BM1001" i="9" a="1"/>
  <c r="BM1001" i="9" s="1"/>
  <c r="BN1001" i="9" a="1"/>
  <c r="BN1001" i="9" s="1"/>
  <c r="BO1001" i="9" a="1"/>
  <c r="BO1001" i="9" s="1"/>
  <c r="BP1001" i="9" a="1"/>
  <c r="BP1001" i="9" s="1"/>
  <c r="BQ1001" i="9" a="1"/>
  <c r="BQ1001" i="9" s="1"/>
  <c r="BR1001" i="9" a="1"/>
  <c r="BR1001" i="9" s="1"/>
  <c r="BS1001" i="9" a="1"/>
  <c r="BS1001" i="9" s="1"/>
  <c r="BT1001" i="9" a="1"/>
  <c r="BT1001" i="9" s="1"/>
  <c r="BU1001" i="9" a="1"/>
  <c r="BU1001" i="9" s="1"/>
  <c r="BV1001" i="9" a="1"/>
  <c r="BV1001" i="9" s="1"/>
  <c r="BW1001" i="9" a="1"/>
  <c r="BW1001" i="9" s="1"/>
  <c r="BX1001" i="9" a="1"/>
  <c r="BX1001" i="9" s="1"/>
  <c r="BY1001" i="9" a="1"/>
  <c r="BY1001" i="9" s="1"/>
  <c r="BZ1001" i="9" a="1"/>
  <c r="BZ1001" i="9" s="1"/>
  <c r="CA1001" i="9" a="1"/>
  <c r="CA1001" i="9" s="1"/>
  <c r="CB1001" i="9" a="1"/>
  <c r="CB1001" i="9" s="1"/>
  <c r="CC1001" i="9" a="1"/>
  <c r="CC1001" i="9" s="1"/>
  <c r="CD1001" i="9" a="1"/>
  <c r="CD1001" i="9" s="1"/>
  <c r="CE1001" i="9" a="1"/>
  <c r="CE1001" i="9" s="1"/>
  <c r="CF1001" i="9" a="1"/>
  <c r="CF1001" i="9" s="1"/>
  <c r="CG1001" i="9" a="1"/>
  <c r="CG1001" i="9" s="1"/>
  <c r="CH1001" i="9" a="1"/>
  <c r="CH1001" i="9" s="1"/>
  <c r="CI1001" i="9" a="1"/>
  <c r="CI1001" i="9" s="1"/>
  <c r="CJ1001" i="9" a="1"/>
  <c r="CJ1001" i="9" s="1"/>
  <c r="CK1001" i="9" a="1"/>
  <c r="CK1001" i="9" s="1"/>
  <c r="CL1001" i="9" a="1"/>
  <c r="CL1001" i="9" s="1"/>
  <c r="CM1001" i="9" a="1"/>
  <c r="CM1001" i="9" s="1"/>
  <c r="CN1001" i="9" a="1"/>
  <c r="CN1001" i="9" s="1"/>
  <c r="CO1001" i="9" a="1"/>
  <c r="CO1001" i="9" s="1"/>
  <c r="CP1001" i="9" a="1"/>
  <c r="CP1001" i="9" s="1"/>
  <c r="CQ1001" i="9" a="1"/>
  <c r="CQ1001" i="9" s="1"/>
  <c r="CR1001" i="9" a="1"/>
  <c r="CR1001" i="9" s="1"/>
  <c r="CS1001" i="9" a="1"/>
  <c r="CS1001" i="9" s="1"/>
  <c r="CT1001" i="9" a="1"/>
  <c r="CT1001" i="9" s="1"/>
  <c r="CU1001" i="9" a="1"/>
  <c r="CU1001" i="9" s="1"/>
  <c r="CV1001" i="9" a="1"/>
  <c r="CV1001" i="9" s="1"/>
  <c r="CW1001" i="9" a="1"/>
  <c r="CW1001" i="9" s="1"/>
  <c r="CX1001" i="9" a="1"/>
  <c r="CX1001" i="9" s="1"/>
  <c r="CY1001" i="9" a="1"/>
  <c r="CY1001" i="9" s="1"/>
  <c r="CZ1001" i="9" a="1"/>
  <c r="CZ1001" i="9" s="1"/>
  <c r="DA1001" i="9" a="1"/>
  <c r="DA1001" i="9" s="1"/>
  <c r="DB1001" i="9" a="1"/>
  <c r="DB1001" i="9" s="1"/>
  <c r="DC1001" i="9" a="1"/>
  <c r="DC1001" i="9" s="1"/>
  <c r="DD1001" i="9" a="1"/>
  <c r="DD1001" i="9" s="1"/>
  <c r="DE1001" i="9" a="1"/>
  <c r="DE1001" i="9" s="1"/>
  <c r="DF1001" i="9" a="1"/>
  <c r="DF1001" i="9" s="1"/>
  <c r="DG1001" i="9" a="1"/>
  <c r="DG1001" i="9" s="1"/>
  <c r="DH1001" i="9" a="1"/>
  <c r="DH1001" i="9" s="1"/>
  <c r="DI1001" i="9" a="1"/>
  <c r="DI1001" i="9" s="1"/>
  <c r="DZ1001" i="9" a="1"/>
  <c r="DZ1001" i="9" s="1"/>
  <c r="EA1001" i="9" a="1"/>
  <c r="EA1001" i="9" s="1"/>
  <c r="EB1001" i="9" a="1"/>
  <c r="EB1001" i="9" s="1"/>
  <c r="EC1001" i="9" a="1"/>
  <c r="EC1001" i="9" s="1"/>
  <c r="ED1001" i="9" a="1"/>
  <c r="ED1001" i="9" s="1"/>
  <c r="EE1001" i="9" a="1"/>
  <c r="EE1001" i="9" s="1"/>
  <c r="EF1001" i="9" a="1"/>
  <c r="EF1001" i="9" s="1"/>
  <c r="EG1001" i="9" a="1"/>
  <c r="EG1001" i="9" s="1"/>
  <c r="EH1001" i="9" a="1"/>
  <c r="EH1001" i="9" s="1"/>
  <c r="EI1001" i="9" a="1"/>
  <c r="EI1001" i="9" s="1"/>
  <c r="EJ1001" i="9" a="1"/>
  <c r="EJ1001" i="9" s="1"/>
  <c r="EK1001" i="9" a="1"/>
  <c r="EK1001" i="9" s="1"/>
  <c r="G1002" i="9" a="1"/>
  <c r="G1002" i="9" s="1"/>
  <c r="H1002" i="9" a="1"/>
  <c r="H1002" i="9" s="1"/>
  <c r="I1002" i="9" a="1"/>
  <c r="I1002" i="9" s="1"/>
  <c r="K1002" i="9" a="1"/>
  <c r="K1002" i="9" s="1"/>
  <c r="L1002" i="9" a="1"/>
  <c r="L1002" i="9" s="1"/>
  <c r="M1002" i="9" a="1"/>
  <c r="M1002" i="9" s="1"/>
  <c r="O1002" i="9" a="1"/>
  <c r="O1002" i="9" s="1"/>
  <c r="P1002" i="9" a="1"/>
  <c r="P1002" i="9" s="1"/>
  <c r="Q1002" i="9" a="1"/>
  <c r="Q1002" i="9" s="1"/>
  <c r="S1002" i="9" a="1"/>
  <c r="S1002" i="9" s="1"/>
  <c r="T1002" i="9" a="1"/>
  <c r="T1002" i="9" s="1"/>
  <c r="U1002" i="9" a="1"/>
  <c r="U1002" i="9" s="1"/>
  <c r="W1002" i="9" a="1"/>
  <c r="W1002" i="9" s="1"/>
  <c r="X1002" i="9" a="1"/>
  <c r="X1002" i="9" s="1"/>
  <c r="BF1002" i="9" a="1"/>
  <c r="BF1002" i="9" s="1"/>
  <c r="BG1002" i="9" a="1"/>
  <c r="BG1002" i="9" s="1"/>
  <c r="BH1002" i="9" a="1"/>
  <c r="BH1002" i="9" s="1"/>
  <c r="BI1002" i="9" a="1"/>
  <c r="BI1002" i="9" s="1"/>
  <c r="BJ1002" i="9" a="1"/>
  <c r="BJ1002" i="9" s="1"/>
  <c r="BK1002" i="9" a="1"/>
  <c r="BK1002" i="9" s="1"/>
  <c r="BL1002" i="9" a="1"/>
  <c r="BL1002" i="9" s="1"/>
  <c r="BM1002" i="9" a="1"/>
  <c r="BM1002" i="9" s="1"/>
  <c r="BN1002" i="9" a="1"/>
  <c r="BN1002" i="9" s="1"/>
  <c r="BO1002" i="9" a="1"/>
  <c r="BO1002" i="9" s="1"/>
  <c r="BP1002" i="9" a="1"/>
  <c r="BP1002" i="9" s="1"/>
  <c r="BQ1002" i="9" a="1"/>
  <c r="BQ1002" i="9" s="1"/>
  <c r="BR1002" i="9" a="1"/>
  <c r="BR1002" i="9" s="1"/>
  <c r="BS1002" i="9" a="1"/>
  <c r="BS1002" i="9" s="1"/>
  <c r="BT1002" i="9" a="1"/>
  <c r="BT1002" i="9" s="1"/>
  <c r="BU1002" i="9" a="1"/>
  <c r="BU1002" i="9" s="1"/>
  <c r="BV1002" i="9" a="1"/>
  <c r="BV1002" i="9" s="1"/>
  <c r="BW1002" i="9" a="1"/>
  <c r="BW1002" i="9" s="1"/>
  <c r="BX1002" i="9" a="1"/>
  <c r="BX1002" i="9" s="1"/>
  <c r="BY1002" i="9" a="1"/>
  <c r="BY1002" i="9" s="1"/>
  <c r="BZ1002" i="9" a="1"/>
  <c r="BZ1002" i="9" s="1"/>
  <c r="CA1002" i="9" a="1"/>
  <c r="CA1002" i="9" s="1"/>
  <c r="CB1002" i="9" a="1"/>
  <c r="CB1002" i="9" s="1"/>
  <c r="CC1002" i="9" a="1"/>
  <c r="CC1002" i="9" s="1"/>
  <c r="CD1002" i="9" a="1"/>
  <c r="CD1002" i="9" s="1"/>
  <c r="CE1002" i="9" a="1"/>
  <c r="CE1002" i="9" s="1"/>
  <c r="CF1002" i="9" a="1"/>
  <c r="CF1002" i="9" s="1"/>
  <c r="CG1002" i="9" a="1"/>
  <c r="CG1002" i="9" s="1"/>
  <c r="CH1002" i="9" a="1"/>
  <c r="CH1002" i="9" s="1"/>
  <c r="CI1002" i="9" a="1"/>
  <c r="CI1002" i="9" s="1"/>
  <c r="CJ1002" i="9" a="1"/>
  <c r="CJ1002" i="9" s="1"/>
  <c r="CK1002" i="9" a="1"/>
  <c r="CK1002" i="9" s="1"/>
  <c r="CL1002" i="9" a="1"/>
  <c r="CL1002" i="9" s="1"/>
  <c r="CM1002" i="9" a="1"/>
  <c r="CM1002" i="9" s="1"/>
  <c r="CN1002" i="9" a="1"/>
  <c r="CN1002" i="9" s="1"/>
  <c r="CO1002" i="9" a="1"/>
  <c r="CO1002" i="9" s="1"/>
  <c r="CP1002" i="9" a="1"/>
  <c r="CP1002" i="9" s="1"/>
  <c r="CQ1002" i="9" a="1"/>
  <c r="CQ1002" i="9" s="1"/>
  <c r="CR1002" i="9" a="1"/>
  <c r="CR1002" i="9" s="1"/>
  <c r="CS1002" i="9" a="1"/>
  <c r="CS1002" i="9" s="1"/>
  <c r="CT1002" i="9" a="1"/>
  <c r="CT1002" i="9" s="1"/>
  <c r="CU1002" i="9" a="1"/>
  <c r="CU1002" i="9" s="1"/>
  <c r="CV1002" i="9" a="1"/>
  <c r="CV1002" i="9" s="1"/>
  <c r="CW1002" i="9" a="1"/>
  <c r="CW1002" i="9" s="1"/>
  <c r="CX1002" i="9" a="1"/>
  <c r="CX1002" i="9" s="1"/>
  <c r="CY1002" i="9" a="1"/>
  <c r="CY1002" i="9" s="1"/>
  <c r="CZ1002" i="9" a="1"/>
  <c r="CZ1002" i="9" s="1"/>
  <c r="DA1002" i="9" a="1"/>
  <c r="DA1002" i="9" s="1"/>
  <c r="DB1002" i="9" a="1"/>
  <c r="DB1002" i="9" s="1"/>
  <c r="DC1002" i="9" a="1"/>
  <c r="DC1002" i="9" s="1"/>
  <c r="DD1002" i="9" a="1"/>
  <c r="DD1002" i="9" s="1"/>
  <c r="DE1002" i="9" a="1"/>
  <c r="DE1002" i="9" s="1"/>
  <c r="DF1002" i="9" a="1"/>
  <c r="DF1002" i="9" s="1"/>
  <c r="DG1002" i="9" a="1"/>
  <c r="DG1002" i="9" s="1"/>
  <c r="DH1002" i="9" a="1"/>
  <c r="DH1002" i="9" s="1"/>
  <c r="DI1002" i="9" a="1"/>
  <c r="DI1002" i="9" s="1"/>
  <c r="DZ1002" i="9" a="1"/>
  <c r="DZ1002" i="9" s="1"/>
  <c r="EA1002" i="9" a="1"/>
  <c r="EA1002" i="9" s="1"/>
  <c r="EB1002" i="9" a="1"/>
  <c r="EB1002" i="9" s="1"/>
  <c r="EC1002" i="9" a="1"/>
  <c r="EC1002" i="9" s="1"/>
  <c r="ED1002" i="9" a="1"/>
  <c r="ED1002" i="9" s="1"/>
  <c r="EE1002" i="9" a="1"/>
  <c r="EE1002" i="9" s="1"/>
  <c r="EF1002" i="9" a="1"/>
  <c r="EF1002" i="9" s="1"/>
  <c r="EG1002" i="9" a="1"/>
  <c r="EG1002" i="9" s="1"/>
  <c r="EH1002" i="9" a="1"/>
  <c r="EH1002" i="9" s="1"/>
  <c r="EI1002" i="9" a="1"/>
  <c r="EI1002" i="9" s="1"/>
  <c r="EJ1002" i="9" a="1"/>
  <c r="EJ1002" i="9" s="1"/>
  <c r="EK1002" i="9" a="1"/>
  <c r="EK1002" i="9" s="1"/>
  <c r="G1008" i="9" a="1"/>
  <c r="G1008" i="9" s="1"/>
  <c r="G1007" i="9" s="1"/>
  <c r="H1008" i="9" a="1"/>
  <c r="H1008" i="9" s="1"/>
  <c r="H1007" i="9" s="1"/>
  <c r="I1008" i="9" a="1"/>
  <c r="I1008" i="9" s="1"/>
  <c r="I1007" i="9" s="1"/>
  <c r="K1008" i="9" a="1"/>
  <c r="K1008" i="9" s="1"/>
  <c r="K1007" i="9" s="1"/>
  <c r="L1008" i="9" a="1"/>
  <c r="L1008" i="9" s="1"/>
  <c r="L1007" i="9" s="1"/>
  <c r="M1008" i="9" a="1"/>
  <c r="M1008" i="9" s="1"/>
  <c r="M1007" i="9" s="1"/>
  <c r="O1008" i="9" a="1"/>
  <c r="O1008" i="9" s="1"/>
  <c r="O1007" i="9" s="1"/>
  <c r="P1008" i="9" a="1"/>
  <c r="P1008" i="9" s="1"/>
  <c r="P1007" i="9" s="1"/>
  <c r="Q1008" i="9" a="1"/>
  <c r="Q1008" i="9" s="1"/>
  <c r="Q1007" i="9" s="1"/>
  <c r="S1008" i="9" a="1"/>
  <c r="S1008" i="9" s="1"/>
  <c r="S1007" i="9" s="1"/>
  <c r="T1008" i="9" a="1"/>
  <c r="T1008" i="9" s="1"/>
  <c r="T1007" i="9" s="1"/>
  <c r="U1008" i="9" a="1"/>
  <c r="U1008" i="9" s="1"/>
  <c r="U1007" i="9" s="1"/>
  <c r="W1008" i="9" a="1"/>
  <c r="W1008" i="9" s="1"/>
  <c r="W1007" i="9" s="1"/>
  <c r="X1008" i="9" a="1"/>
  <c r="X1008" i="9" s="1"/>
  <c r="X1007" i="9" s="1"/>
  <c r="BF1008" i="9" a="1"/>
  <c r="BF1008" i="9" s="1"/>
  <c r="BF1007" i="9" s="1"/>
  <c r="BG1008" i="9" a="1"/>
  <c r="BG1008" i="9" s="1"/>
  <c r="BG1007" i="9" s="1"/>
  <c r="BH1008" i="9" a="1"/>
  <c r="BH1008" i="9" s="1"/>
  <c r="BH1007" i="9" s="1"/>
  <c r="BI1008" i="9" a="1"/>
  <c r="BI1008" i="9" s="1"/>
  <c r="BI1007" i="9" s="1"/>
  <c r="BJ1008" i="9" a="1"/>
  <c r="BJ1008" i="9" s="1"/>
  <c r="BJ1007" i="9" s="1"/>
  <c r="BK1008" i="9" a="1"/>
  <c r="BK1008" i="9" s="1"/>
  <c r="BK1007" i="9" s="1"/>
  <c r="BL1008" i="9" a="1"/>
  <c r="BL1008" i="9" s="1"/>
  <c r="BL1007" i="9" s="1"/>
  <c r="BM1008" i="9" a="1"/>
  <c r="BM1008" i="9" s="1"/>
  <c r="BM1007" i="9" s="1"/>
  <c r="BN1008" i="9" a="1"/>
  <c r="BN1008" i="9" s="1"/>
  <c r="BN1007" i="9" s="1"/>
  <c r="BO1008" i="9" a="1"/>
  <c r="BO1008" i="9" s="1"/>
  <c r="BO1007" i="9" s="1"/>
  <c r="BP1008" i="9" a="1"/>
  <c r="BP1008" i="9" s="1"/>
  <c r="BP1007" i="9" s="1"/>
  <c r="BQ1008" i="9" a="1"/>
  <c r="BQ1008" i="9" s="1"/>
  <c r="BQ1007" i="9" s="1"/>
  <c r="BR1008" i="9" a="1"/>
  <c r="BR1008" i="9" s="1"/>
  <c r="BR1007" i="9" s="1"/>
  <c r="BS1008" i="9" a="1"/>
  <c r="BS1008" i="9" s="1"/>
  <c r="BS1007" i="9" s="1"/>
  <c r="BT1008" i="9" a="1"/>
  <c r="BT1008" i="9" s="1"/>
  <c r="BT1007" i="9" s="1"/>
  <c r="BU1008" i="9" a="1"/>
  <c r="BU1008" i="9" s="1"/>
  <c r="BU1007" i="9" s="1"/>
  <c r="BV1008" i="9" a="1"/>
  <c r="BV1008" i="9" s="1"/>
  <c r="BV1007" i="9" s="1"/>
  <c r="BW1008" i="9" a="1"/>
  <c r="BW1008" i="9" s="1"/>
  <c r="BW1007" i="9" s="1"/>
  <c r="BX1008" i="9" a="1"/>
  <c r="BX1008" i="9" s="1"/>
  <c r="BX1007" i="9" s="1"/>
  <c r="BY1008" i="9" a="1"/>
  <c r="BY1008" i="9" s="1"/>
  <c r="BY1007" i="9" s="1"/>
  <c r="BZ1008" i="9" a="1"/>
  <c r="BZ1008" i="9" s="1"/>
  <c r="BZ1007" i="9" s="1"/>
  <c r="CA1008" i="9" a="1"/>
  <c r="CA1008" i="9" s="1"/>
  <c r="CA1007" i="9" s="1"/>
  <c r="CB1008" i="9" a="1"/>
  <c r="CB1008" i="9" s="1"/>
  <c r="CB1007" i="9" s="1"/>
  <c r="CC1008" i="9" a="1"/>
  <c r="CC1008" i="9" s="1"/>
  <c r="CC1007" i="9" s="1"/>
  <c r="CD1008" i="9" a="1"/>
  <c r="CD1008" i="9" s="1"/>
  <c r="CD1007" i="9" s="1"/>
  <c r="CE1008" i="9" a="1"/>
  <c r="CE1008" i="9" s="1"/>
  <c r="CE1007" i="9" s="1"/>
  <c r="CF1008" i="9" a="1"/>
  <c r="CF1008" i="9" s="1"/>
  <c r="CF1007" i="9" s="1"/>
  <c r="CG1008" i="9" a="1"/>
  <c r="CG1008" i="9" s="1"/>
  <c r="CG1007" i="9" s="1"/>
  <c r="CH1008" i="9" a="1"/>
  <c r="CH1008" i="9" s="1"/>
  <c r="CH1007" i="9" s="1"/>
  <c r="CI1008" i="9" a="1"/>
  <c r="CI1008" i="9" s="1"/>
  <c r="CI1007" i="9" s="1"/>
  <c r="CJ1008" i="9" a="1"/>
  <c r="CJ1008" i="9" s="1"/>
  <c r="CJ1007" i="9" s="1"/>
  <c r="CK1008" i="9" a="1"/>
  <c r="CK1008" i="9" s="1"/>
  <c r="CK1007" i="9" s="1"/>
  <c r="CL1008" i="9" a="1"/>
  <c r="CL1008" i="9" s="1"/>
  <c r="CL1007" i="9" s="1"/>
  <c r="CM1008" i="9" a="1"/>
  <c r="CM1008" i="9" s="1"/>
  <c r="CM1007" i="9" s="1"/>
  <c r="CN1008" i="9" a="1"/>
  <c r="CN1008" i="9" s="1"/>
  <c r="CN1007" i="9" s="1"/>
  <c r="CO1008" i="9" a="1"/>
  <c r="CO1008" i="9" s="1"/>
  <c r="CO1007" i="9" s="1"/>
  <c r="CP1008" i="9" a="1"/>
  <c r="CP1008" i="9" s="1"/>
  <c r="CP1007" i="9" s="1"/>
  <c r="CQ1008" i="9" a="1"/>
  <c r="CQ1008" i="9" s="1"/>
  <c r="CQ1007" i="9" s="1"/>
  <c r="CR1008" i="9" a="1"/>
  <c r="CR1008" i="9" s="1"/>
  <c r="CR1007" i="9" s="1"/>
  <c r="CS1008" i="9" a="1"/>
  <c r="CS1008" i="9" s="1"/>
  <c r="CS1007" i="9" s="1"/>
  <c r="CT1008" i="9" a="1"/>
  <c r="CT1008" i="9" s="1"/>
  <c r="CT1007" i="9" s="1"/>
  <c r="CU1008" i="9" a="1"/>
  <c r="CU1008" i="9" s="1"/>
  <c r="CU1007" i="9" s="1"/>
  <c r="CV1008" i="9" a="1"/>
  <c r="CV1008" i="9" s="1"/>
  <c r="CV1007" i="9" s="1"/>
  <c r="CW1008" i="9" a="1"/>
  <c r="CW1008" i="9" s="1"/>
  <c r="CW1007" i="9" s="1"/>
  <c r="CX1008" i="9" a="1"/>
  <c r="CX1008" i="9" s="1"/>
  <c r="CX1007" i="9" s="1"/>
  <c r="CY1008" i="9" a="1"/>
  <c r="CY1008" i="9" s="1"/>
  <c r="CY1007" i="9" s="1"/>
  <c r="CZ1008" i="9" a="1"/>
  <c r="CZ1008" i="9" s="1"/>
  <c r="CZ1007" i="9" s="1"/>
  <c r="DA1008" i="9" a="1"/>
  <c r="DA1008" i="9" s="1"/>
  <c r="DA1007" i="9" s="1"/>
  <c r="DB1008" i="9" a="1"/>
  <c r="DB1008" i="9" s="1"/>
  <c r="DB1007" i="9" s="1"/>
  <c r="DC1008" i="9" a="1"/>
  <c r="DC1008" i="9" s="1"/>
  <c r="DC1007" i="9" s="1"/>
  <c r="DD1008" i="9" a="1"/>
  <c r="DD1008" i="9" s="1"/>
  <c r="DD1007" i="9" s="1"/>
  <c r="DE1008" i="9" a="1"/>
  <c r="DE1008" i="9" s="1"/>
  <c r="DE1007" i="9" s="1"/>
  <c r="DF1008" i="9" a="1"/>
  <c r="DF1008" i="9" s="1"/>
  <c r="DF1007" i="9" s="1"/>
  <c r="DG1008" i="9" a="1"/>
  <c r="DG1008" i="9" s="1"/>
  <c r="DG1007" i="9" s="1"/>
  <c r="DH1008" i="9" a="1"/>
  <c r="DH1008" i="9" s="1"/>
  <c r="DH1007" i="9" s="1"/>
  <c r="DI1008" i="9" a="1"/>
  <c r="DI1008" i="9" s="1"/>
  <c r="DI1007" i="9" s="1"/>
  <c r="DZ1008" i="9" a="1"/>
  <c r="DZ1008" i="9" s="1"/>
  <c r="DZ1007" i="9" s="1"/>
  <c r="EA1008" i="9" a="1"/>
  <c r="EA1008" i="9" s="1"/>
  <c r="EA1007" i="9" s="1"/>
  <c r="EB1008" i="9" a="1"/>
  <c r="EB1008" i="9" s="1"/>
  <c r="EB1007" i="9" s="1"/>
  <c r="EC1008" i="9" a="1"/>
  <c r="EC1008" i="9" s="1"/>
  <c r="EC1007" i="9" s="1"/>
  <c r="ED1008" i="9" a="1"/>
  <c r="ED1008" i="9" s="1"/>
  <c r="ED1007" i="9" s="1"/>
  <c r="EE1008" i="9" a="1"/>
  <c r="EE1008" i="9" s="1"/>
  <c r="EE1007" i="9" s="1"/>
  <c r="EF1008" i="9" a="1"/>
  <c r="EF1008" i="9" s="1"/>
  <c r="EF1007" i="9" s="1"/>
  <c r="EG1008" i="9" a="1"/>
  <c r="EG1008" i="9" s="1"/>
  <c r="EG1007" i="9" s="1"/>
  <c r="EH1008" i="9" a="1"/>
  <c r="EH1008" i="9" s="1"/>
  <c r="EH1007" i="9" s="1"/>
  <c r="EI1008" i="9" a="1"/>
  <c r="EI1008" i="9" s="1"/>
  <c r="EI1007" i="9" s="1"/>
  <c r="EJ1008" i="9" a="1"/>
  <c r="EJ1008" i="9" s="1"/>
  <c r="EJ1007" i="9" s="1"/>
  <c r="EK1008" i="9" a="1"/>
  <c r="EK1008" i="9" s="1"/>
  <c r="EK1007" i="9" s="1"/>
  <c r="G1009" i="9" a="1"/>
  <c r="G1009" i="9" s="1"/>
  <c r="H1009" i="9" a="1"/>
  <c r="H1009" i="9" s="1"/>
  <c r="I1009" i="9" a="1"/>
  <c r="I1009" i="9" s="1"/>
  <c r="K1009" i="9" a="1"/>
  <c r="K1009" i="9" s="1"/>
  <c r="L1009" i="9" a="1"/>
  <c r="L1009" i="9" s="1"/>
  <c r="M1009" i="9" a="1"/>
  <c r="M1009" i="9" s="1"/>
  <c r="O1009" i="9" a="1"/>
  <c r="O1009" i="9" s="1"/>
  <c r="P1009" i="9" a="1"/>
  <c r="P1009" i="9" s="1"/>
  <c r="Q1009" i="9" a="1"/>
  <c r="Q1009" i="9" s="1"/>
  <c r="S1009" i="9" a="1"/>
  <c r="S1009" i="9" s="1"/>
  <c r="T1009" i="9" a="1"/>
  <c r="T1009" i="9" s="1"/>
  <c r="U1009" i="9" a="1"/>
  <c r="U1009" i="9" s="1"/>
  <c r="W1009" i="9" a="1"/>
  <c r="W1009" i="9" s="1"/>
  <c r="X1009" i="9" a="1"/>
  <c r="X1009" i="9" s="1"/>
  <c r="BF1009" i="9" a="1"/>
  <c r="BF1009" i="9" s="1"/>
  <c r="BG1009" i="9" a="1"/>
  <c r="BG1009" i="9" s="1"/>
  <c r="BH1009" i="9" a="1"/>
  <c r="BH1009" i="9" s="1"/>
  <c r="BI1009" i="9" a="1"/>
  <c r="BI1009" i="9" s="1"/>
  <c r="BJ1009" i="9" a="1"/>
  <c r="BJ1009" i="9" s="1"/>
  <c r="BK1009" i="9" a="1"/>
  <c r="BK1009" i="9" s="1"/>
  <c r="BL1009" i="9" a="1"/>
  <c r="BL1009" i="9" s="1"/>
  <c r="BM1009" i="9" a="1"/>
  <c r="BM1009" i="9" s="1"/>
  <c r="BN1009" i="9" a="1"/>
  <c r="BN1009" i="9" s="1"/>
  <c r="BO1009" i="9" a="1"/>
  <c r="BO1009" i="9" s="1"/>
  <c r="BP1009" i="9" a="1"/>
  <c r="BP1009" i="9" s="1"/>
  <c r="BQ1009" i="9" a="1"/>
  <c r="BQ1009" i="9" s="1"/>
  <c r="BR1009" i="9" a="1"/>
  <c r="BR1009" i="9" s="1"/>
  <c r="BS1009" i="9" a="1"/>
  <c r="BS1009" i="9" s="1"/>
  <c r="BT1009" i="9" a="1"/>
  <c r="BT1009" i="9" s="1"/>
  <c r="BU1009" i="9" a="1"/>
  <c r="BU1009" i="9" s="1"/>
  <c r="BV1009" i="9" a="1"/>
  <c r="BV1009" i="9" s="1"/>
  <c r="BW1009" i="9" a="1"/>
  <c r="BW1009" i="9" s="1"/>
  <c r="BX1009" i="9" a="1"/>
  <c r="BX1009" i="9" s="1"/>
  <c r="BY1009" i="9" a="1"/>
  <c r="BY1009" i="9" s="1"/>
  <c r="BZ1009" i="9" a="1"/>
  <c r="BZ1009" i="9" s="1"/>
  <c r="CA1009" i="9" a="1"/>
  <c r="CA1009" i="9" s="1"/>
  <c r="CB1009" i="9" a="1"/>
  <c r="CB1009" i="9" s="1"/>
  <c r="CC1009" i="9" a="1"/>
  <c r="CC1009" i="9" s="1"/>
  <c r="CD1009" i="9" a="1"/>
  <c r="CD1009" i="9" s="1"/>
  <c r="CE1009" i="9" a="1"/>
  <c r="CE1009" i="9" s="1"/>
  <c r="CF1009" i="9" a="1"/>
  <c r="CF1009" i="9" s="1"/>
  <c r="CG1009" i="9" a="1"/>
  <c r="CG1009" i="9" s="1"/>
  <c r="CH1009" i="9" a="1"/>
  <c r="CH1009" i="9" s="1"/>
  <c r="CI1009" i="9" a="1"/>
  <c r="CI1009" i="9" s="1"/>
  <c r="CJ1009" i="9" a="1"/>
  <c r="CJ1009" i="9" s="1"/>
  <c r="CK1009" i="9" a="1"/>
  <c r="CK1009" i="9" s="1"/>
  <c r="CL1009" i="9" a="1"/>
  <c r="CL1009" i="9" s="1"/>
  <c r="CM1009" i="9" a="1"/>
  <c r="CM1009" i="9" s="1"/>
  <c r="CN1009" i="9" a="1"/>
  <c r="CN1009" i="9" s="1"/>
  <c r="CO1009" i="9" a="1"/>
  <c r="CO1009" i="9" s="1"/>
  <c r="CP1009" i="9" a="1"/>
  <c r="CP1009" i="9" s="1"/>
  <c r="CQ1009" i="9" a="1"/>
  <c r="CQ1009" i="9" s="1"/>
  <c r="CR1009" i="9" a="1"/>
  <c r="CR1009" i="9" s="1"/>
  <c r="CS1009" i="9" a="1"/>
  <c r="CS1009" i="9" s="1"/>
  <c r="CT1009" i="9" a="1"/>
  <c r="CT1009" i="9" s="1"/>
  <c r="CU1009" i="9" a="1"/>
  <c r="CU1009" i="9" s="1"/>
  <c r="CV1009" i="9" a="1"/>
  <c r="CV1009" i="9" s="1"/>
  <c r="CW1009" i="9" a="1"/>
  <c r="CW1009" i="9" s="1"/>
  <c r="CX1009" i="9" a="1"/>
  <c r="CX1009" i="9" s="1"/>
  <c r="CY1009" i="9" a="1"/>
  <c r="CY1009" i="9" s="1"/>
  <c r="CZ1009" i="9" a="1"/>
  <c r="CZ1009" i="9" s="1"/>
  <c r="DA1009" i="9" a="1"/>
  <c r="DA1009" i="9" s="1"/>
  <c r="DB1009" i="9" a="1"/>
  <c r="DB1009" i="9" s="1"/>
  <c r="DC1009" i="9" a="1"/>
  <c r="DC1009" i="9" s="1"/>
  <c r="DD1009" i="9" a="1"/>
  <c r="DD1009" i="9" s="1"/>
  <c r="DE1009" i="9" a="1"/>
  <c r="DE1009" i="9" s="1"/>
  <c r="DF1009" i="9" a="1"/>
  <c r="DF1009" i="9" s="1"/>
  <c r="DG1009" i="9" a="1"/>
  <c r="DG1009" i="9" s="1"/>
  <c r="DH1009" i="9" a="1"/>
  <c r="DH1009" i="9" s="1"/>
  <c r="DI1009" i="9" a="1"/>
  <c r="DI1009" i="9" s="1"/>
  <c r="DZ1009" i="9" a="1"/>
  <c r="DZ1009" i="9" s="1"/>
  <c r="EA1009" i="9" a="1"/>
  <c r="EA1009" i="9" s="1"/>
  <c r="EB1009" i="9" a="1"/>
  <c r="EB1009" i="9" s="1"/>
  <c r="EC1009" i="9" a="1"/>
  <c r="EC1009" i="9" s="1"/>
  <c r="ED1009" i="9" a="1"/>
  <c r="ED1009" i="9" s="1"/>
  <c r="EE1009" i="9" a="1"/>
  <c r="EE1009" i="9" s="1"/>
  <c r="EF1009" i="9" a="1"/>
  <c r="EF1009" i="9" s="1"/>
  <c r="EG1009" i="9" a="1"/>
  <c r="EG1009" i="9" s="1"/>
  <c r="EH1009" i="9" a="1"/>
  <c r="EH1009" i="9" s="1"/>
  <c r="EI1009" i="9" a="1"/>
  <c r="EI1009" i="9" s="1"/>
  <c r="EJ1009" i="9" a="1"/>
  <c r="EJ1009" i="9" s="1"/>
  <c r="EK1009" i="9" a="1"/>
  <c r="EK1009" i="9" s="1"/>
  <c r="G1010" i="9" a="1"/>
  <c r="G1010" i="9" s="1"/>
  <c r="H1010" i="9" a="1"/>
  <c r="H1010" i="9" s="1"/>
  <c r="I1010" i="9" a="1"/>
  <c r="I1010" i="9" s="1"/>
  <c r="K1010" i="9" a="1"/>
  <c r="K1010" i="9" s="1"/>
  <c r="L1010" i="9" a="1"/>
  <c r="L1010" i="9" s="1"/>
  <c r="M1010" i="9" a="1"/>
  <c r="M1010" i="9" s="1"/>
  <c r="O1010" i="9" a="1"/>
  <c r="O1010" i="9" s="1"/>
  <c r="P1010" i="9" a="1"/>
  <c r="P1010" i="9" s="1"/>
  <c r="Q1010" i="9" a="1"/>
  <c r="Q1010" i="9" s="1"/>
  <c r="S1010" i="9" a="1"/>
  <c r="S1010" i="9" s="1"/>
  <c r="T1010" i="9" a="1"/>
  <c r="T1010" i="9" s="1"/>
  <c r="U1010" i="9" a="1"/>
  <c r="U1010" i="9" s="1"/>
  <c r="W1010" i="9" a="1"/>
  <c r="W1010" i="9" s="1"/>
  <c r="X1010" i="9" a="1"/>
  <c r="X1010" i="9" s="1"/>
  <c r="BF1010" i="9" a="1"/>
  <c r="BF1010" i="9" s="1"/>
  <c r="BG1010" i="9" a="1"/>
  <c r="BG1010" i="9" s="1"/>
  <c r="BH1010" i="9" a="1"/>
  <c r="BH1010" i="9" s="1"/>
  <c r="BI1010" i="9" a="1"/>
  <c r="BI1010" i="9" s="1"/>
  <c r="BJ1010" i="9" a="1"/>
  <c r="BJ1010" i="9" s="1"/>
  <c r="BK1010" i="9" a="1"/>
  <c r="BK1010" i="9" s="1"/>
  <c r="BL1010" i="9" a="1"/>
  <c r="BL1010" i="9" s="1"/>
  <c r="BM1010" i="9" a="1"/>
  <c r="BM1010" i="9" s="1"/>
  <c r="BN1010" i="9" a="1"/>
  <c r="BN1010" i="9" s="1"/>
  <c r="BO1010" i="9" a="1"/>
  <c r="BO1010" i="9" s="1"/>
  <c r="BP1010" i="9" a="1"/>
  <c r="BP1010" i="9" s="1"/>
  <c r="BQ1010" i="9" a="1"/>
  <c r="BQ1010" i="9" s="1"/>
  <c r="BR1010" i="9" a="1"/>
  <c r="BR1010" i="9" s="1"/>
  <c r="BS1010" i="9" a="1"/>
  <c r="BS1010" i="9" s="1"/>
  <c r="BT1010" i="9" a="1"/>
  <c r="BT1010" i="9" s="1"/>
  <c r="BU1010" i="9" a="1"/>
  <c r="BU1010" i="9" s="1"/>
  <c r="BV1010" i="9" a="1"/>
  <c r="BV1010" i="9" s="1"/>
  <c r="BW1010" i="9" a="1"/>
  <c r="BW1010" i="9" s="1"/>
  <c r="BX1010" i="9" a="1"/>
  <c r="BX1010" i="9" s="1"/>
  <c r="BY1010" i="9" a="1"/>
  <c r="BY1010" i="9" s="1"/>
  <c r="BZ1010" i="9" a="1"/>
  <c r="BZ1010" i="9" s="1"/>
  <c r="CA1010" i="9" a="1"/>
  <c r="CA1010" i="9" s="1"/>
  <c r="CB1010" i="9" a="1"/>
  <c r="CB1010" i="9" s="1"/>
  <c r="CC1010" i="9" a="1"/>
  <c r="CC1010" i="9" s="1"/>
  <c r="CD1010" i="9" a="1"/>
  <c r="CD1010" i="9" s="1"/>
  <c r="CE1010" i="9" a="1"/>
  <c r="CE1010" i="9" s="1"/>
  <c r="CF1010" i="9" a="1"/>
  <c r="CF1010" i="9" s="1"/>
  <c r="CG1010" i="9" a="1"/>
  <c r="CG1010" i="9" s="1"/>
  <c r="CH1010" i="9" a="1"/>
  <c r="CH1010" i="9" s="1"/>
  <c r="CI1010" i="9" a="1"/>
  <c r="CI1010" i="9" s="1"/>
  <c r="CJ1010" i="9" a="1"/>
  <c r="CJ1010" i="9" s="1"/>
  <c r="CK1010" i="9" a="1"/>
  <c r="CK1010" i="9" s="1"/>
  <c r="CL1010" i="9" a="1"/>
  <c r="CL1010" i="9" s="1"/>
  <c r="CM1010" i="9" a="1"/>
  <c r="CM1010" i="9" s="1"/>
  <c r="CN1010" i="9" a="1"/>
  <c r="CN1010" i="9" s="1"/>
  <c r="CO1010" i="9" a="1"/>
  <c r="CO1010" i="9" s="1"/>
  <c r="CP1010" i="9" a="1"/>
  <c r="CP1010" i="9" s="1"/>
  <c r="CQ1010" i="9" a="1"/>
  <c r="CQ1010" i="9" s="1"/>
  <c r="CR1010" i="9" a="1"/>
  <c r="CR1010" i="9" s="1"/>
  <c r="CS1010" i="9" a="1"/>
  <c r="CS1010" i="9" s="1"/>
  <c r="CT1010" i="9" a="1"/>
  <c r="CT1010" i="9" s="1"/>
  <c r="CU1010" i="9" a="1"/>
  <c r="CU1010" i="9" s="1"/>
  <c r="CV1010" i="9" a="1"/>
  <c r="CV1010" i="9" s="1"/>
  <c r="CW1010" i="9" a="1"/>
  <c r="CW1010" i="9" s="1"/>
  <c r="CX1010" i="9" a="1"/>
  <c r="CX1010" i="9" s="1"/>
  <c r="CY1010" i="9" a="1"/>
  <c r="CY1010" i="9" s="1"/>
  <c r="CZ1010" i="9" a="1"/>
  <c r="CZ1010" i="9" s="1"/>
  <c r="DA1010" i="9" a="1"/>
  <c r="DA1010" i="9" s="1"/>
  <c r="DB1010" i="9" a="1"/>
  <c r="DB1010" i="9" s="1"/>
  <c r="DC1010" i="9" a="1"/>
  <c r="DC1010" i="9" s="1"/>
  <c r="DD1010" i="9" a="1"/>
  <c r="DD1010" i="9" s="1"/>
  <c r="DE1010" i="9" a="1"/>
  <c r="DE1010" i="9" s="1"/>
  <c r="DF1010" i="9" a="1"/>
  <c r="DF1010" i="9" s="1"/>
  <c r="DG1010" i="9" a="1"/>
  <c r="DG1010" i="9" s="1"/>
  <c r="DH1010" i="9" a="1"/>
  <c r="DH1010" i="9" s="1"/>
  <c r="DI1010" i="9" a="1"/>
  <c r="DI1010" i="9" s="1"/>
  <c r="DZ1010" i="9" a="1"/>
  <c r="DZ1010" i="9" s="1"/>
  <c r="EA1010" i="9" a="1"/>
  <c r="EA1010" i="9" s="1"/>
  <c r="EB1010" i="9" a="1"/>
  <c r="EB1010" i="9" s="1"/>
  <c r="EC1010" i="9" a="1"/>
  <c r="EC1010" i="9" s="1"/>
  <c r="ED1010" i="9" a="1"/>
  <c r="ED1010" i="9" s="1"/>
  <c r="EE1010" i="9" a="1"/>
  <c r="EE1010" i="9" s="1"/>
  <c r="EF1010" i="9" a="1"/>
  <c r="EF1010" i="9" s="1"/>
  <c r="EG1010" i="9" a="1"/>
  <c r="EG1010" i="9" s="1"/>
  <c r="EH1010" i="9" a="1"/>
  <c r="EH1010" i="9" s="1"/>
  <c r="EI1010" i="9" a="1"/>
  <c r="EI1010" i="9" s="1"/>
  <c r="EJ1010" i="9" a="1"/>
  <c r="EJ1010" i="9" s="1"/>
  <c r="EK1010" i="9" a="1"/>
  <c r="EK1010" i="9" s="1"/>
  <c r="G1000" i="9" a="1"/>
  <c r="G1000" i="9" s="1"/>
  <c r="G999" i="9" s="1"/>
  <c r="H1000" i="9" a="1"/>
  <c r="H1000" i="9" s="1"/>
  <c r="H999" i="9" s="1"/>
  <c r="I1000" i="9" a="1"/>
  <c r="I1000" i="9" s="1"/>
  <c r="I999" i="9" s="1"/>
  <c r="K1000" i="9" a="1"/>
  <c r="K1000" i="9" s="1"/>
  <c r="K999" i="9" s="1"/>
  <c r="L1000" i="9" a="1"/>
  <c r="L1000" i="9" s="1"/>
  <c r="L999" i="9" s="1"/>
  <c r="M1000" i="9" a="1"/>
  <c r="M1000" i="9" s="1"/>
  <c r="M999" i="9" s="1"/>
  <c r="O1000" i="9" a="1"/>
  <c r="O1000" i="9" s="1"/>
  <c r="O999" i="9" s="1"/>
  <c r="P1000" i="9" a="1"/>
  <c r="P1000" i="9" s="1"/>
  <c r="P999" i="9" s="1"/>
  <c r="Q1000" i="9" a="1"/>
  <c r="Q1000" i="9" s="1"/>
  <c r="Q999" i="9" s="1"/>
  <c r="S1000" i="9" a="1"/>
  <c r="S1000" i="9" s="1"/>
  <c r="S999" i="9" s="1"/>
  <c r="T1000" i="9" a="1"/>
  <c r="T1000" i="9" s="1"/>
  <c r="T999" i="9" s="1"/>
  <c r="U1000" i="9" a="1"/>
  <c r="U1000" i="9" s="1"/>
  <c r="U999" i="9" s="1"/>
  <c r="W1000" i="9" a="1"/>
  <c r="W1000" i="9" s="1"/>
  <c r="W999" i="9" s="1"/>
  <c r="X1000" i="9" a="1"/>
  <c r="X1000" i="9" s="1"/>
  <c r="X999" i="9" s="1"/>
  <c r="BF1000" i="9" a="1"/>
  <c r="BF1000" i="9" s="1"/>
  <c r="BF999" i="9" s="1"/>
  <c r="BG1000" i="9" a="1"/>
  <c r="BG1000" i="9" s="1"/>
  <c r="BG999" i="9" s="1"/>
  <c r="BH1000" i="9" a="1"/>
  <c r="BH1000" i="9" s="1"/>
  <c r="BH999" i="9" s="1"/>
  <c r="BI1000" i="9" a="1"/>
  <c r="BI1000" i="9" s="1"/>
  <c r="BI999" i="9" s="1"/>
  <c r="BJ1000" i="9" a="1"/>
  <c r="BJ1000" i="9" s="1"/>
  <c r="BJ999" i="9" s="1"/>
  <c r="BK1000" i="9" a="1"/>
  <c r="BK1000" i="9" s="1"/>
  <c r="BK999" i="9" s="1"/>
  <c r="BL1000" i="9" a="1"/>
  <c r="BL1000" i="9" s="1"/>
  <c r="BL999" i="9" s="1"/>
  <c r="BM1000" i="9" a="1"/>
  <c r="BM1000" i="9" s="1"/>
  <c r="BM999" i="9" s="1"/>
  <c r="BN1000" i="9" a="1"/>
  <c r="BN1000" i="9" s="1"/>
  <c r="BN999" i="9" s="1"/>
  <c r="BO1000" i="9" a="1"/>
  <c r="BO1000" i="9" s="1"/>
  <c r="BO999" i="9" s="1"/>
  <c r="BP1000" i="9" a="1"/>
  <c r="BP1000" i="9" s="1"/>
  <c r="BP999" i="9" s="1"/>
  <c r="BQ1000" i="9" a="1"/>
  <c r="BQ1000" i="9" s="1"/>
  <c r="BQ999" i="9" s="1"/>
  <c r="BR1000" i="9" a="1"/>
  <c r="BR1000" i="9" s="1"/>
  <c r="BR999" i="9" s="1"/>
  <c r="BS1000" i="9" a="1"/>
  <c r="BS1000" i="9" s="1"/>
  <c r="BS999" i="9" s="1"/>
  <c r="BT1000" i="9" a="1"/>
  <c r="BT1000" i="9" s="1"/>
  <c r="BT999" i="9" s="1"/>
  <c r="BU1000" i="9" a="1"/>
  <c r="BU1000" i="9" s="1"/>
  <c r="BU999" i="9" s="1"/>
  <c r="BV1000" i="9" a="1"/>
  <c r="BV1000" i="9" s="1"/>
  <c r="BV999" i="9" s="1"/>
  <c r="BW1000" i="9" a="1"/>
  <c r="BW1000" i="9" s="1"/>
  <c r="BW999" i="9" s="1"/>
  <c r="BX1000" i="9" a="1"/>
  <c r="BX1000" i="9" s="1"/>
  <c r="BX999" i="9" s="1"/>
  <c r="BY1000" i="9" a="1"/>
  <c r="BY1000" i="9" s="1"/>
  <c r="BY999" i="9" s="1"/>
  <c r="BZ1000" i="9" a="1"/>
  <c r="BZ1000" i="9" s="1"/>
  <c r="BZ999" i="9" s="1"/>
  <c r="CA1000" i="9" a="1"/>
  <c r="CA1000" i="9" s="1"/>
  <c r="CA999" i="9" s="1"/>
  <c r="CB1000" i="9" a="1"/>
  <c r="CB1000" i="9" s="1"/>
  <c r="CB999" i="9" s="1"/>
  <c r="CC1000" i="9" a="1"/>
  <c r="CC1000" i="9" s="1"/>
  <c r="CC999" i="9" s="1"/>
  <c r="CD1000" i="9" a="1"/>
  <c r="CD1000" i="9" s="1"/>
  <c r="CD999" i="9" s="1"/>
  <c r="CE1000" i="9" a="1"/>
  <c r="CE1000" i="9" s="1"/>
  <c r="CE999" i="9" s="1"/>
  <c r="CF1000" i="9" a="1"/>
  <c r="CF1000" i="9" s="1"/>
  <c r="CF999" i="9" s="1"/>
  <c r="CG1000" i="9" a="1"/>
  <c r="CG1000" i="9" s="1"/>
  <c r="CG999" i="9" s="1"/>
  <c r="CH1000" i="9" a="1"/>
  <c r="CH1000" i="9" s="1"/>
  <c r="CH999" i="9" s="1"/>
  <c r="CI1000" i="9" a="1"/>
  <c r="CI1000" i="9" s="1"/>
  <c r="CI999" i="9" s="1"/>
  <c r="CJ1000" i="9" a="1"/>
  <c r="CJ1000" i="9" s="1"/>
  <c r="CJ999" i="9" s="1"/>
  <c r="CK1000" i="9" a="1"/>
  <c r="CK1000" i="9" s="1"/>
  <c r="CK999" i="9" s="1"/>
  <c r="CL1000" i="9" a="1"/>
  <c r="CL1000" i="9" s="1"/>
  <c r="CL999" i="9" s="1"/>
  <c r="CM1000" i="9" a="1"/>
  <c r="CM1000" i="9" s="1"/>
  <c r="CM999" i="9" s="1"/>
  <c r="CN1000" i="9" a="1"/>
  <c r="CN1000" i="9" s="1"/>
  <c r="CN999" i="9" s="1"/>
  <c r="CO1000" i="9" a="1"/>
  <c r="CO1000" i="9" s="1"/>
  <c r="CO999" i="9" s="1"/>
  <c r="CP1000" i="9" a="1"/>
  <c r="CP1000" i="9" s="1"/>
  <c r="CP999" i="9" s="1"/>
  <c r="CQ1000" i="9" a="1"/>
  <c r="CQ1000" i="9" s="1"/>
  <c r="CQ999" i="9" s="1"/>
  <c r="CR1000" i="9" a="1"/>
  <c r="CR1000" i="9" s="1"/>
  <c r="CR999" i="9" s="1"/>
  <c r="CS1000" i="9" a="1"/>
  <c r="CS1000" i="9" s="1"/>
  <c r="CS999" i="9" s="1"/>
  <c r="CT1000" i="9" a="1"/>
  <c r="CT1000" i="9" s="1"/>
  <c r="CT999" i="9" s="1"/>
  <c r="CU1000" i="9" a="1"/>
  <c r="CU1000" i="9" s="1"/>
  <c r="CU999" i="9" s="1"/>
  <c r="CV1000" i="9" a="1"/>
  <c r="CV1000" i="9" s="1"/>
  <c r="CV999" i="9" s="1"/>
  <c r="CW1000" i="9" a="1"/>
  <c r="CW1000" i="9" s="1"/>
  <c r="CW999" i="9" s="1"/>
  <c r="CX1000" i="9" a="1"/>
  <c r="CX1000" i="9" s="1"/>
  <c r="CX999" i="9" s="1"/>
  <c r="CY1000" i="9" a="1"/>
  <c r="CY1000" i="9" s="1"/>
  <c r="CY999" i="9" s="1"/>
  <c r="CZ1000" i="9" a="1"/>
  <c r="CZ1000" i="9" s="1"/>
  <c r="CZ999" i="9" s="1"/>
  <c r="DA1000" i="9" a="1"/>
  <c r="DA1000" i="9" s="1"/>
  <c r="DA999" i="9" s="1"/>
  <c r="DB1000" i="9" a="1"/>
  <c r="DB1000" i="9" s="1"/>
  <c r="DB999" i="9" s="1"/>
  <c r="DC1000" i="9" a="1"/>
  <c r="DC1000" i="9" s="1"/>
  <c r="DC999" i="9" s="1"/>
  <c r="DD1000" i="9" a="1"/>
  <c r="DD1000" i="9" s="1"/>
  <c r="DD999" i="9" s="1"/>
  <c r="DE1000" i="9" a="1"/>
  <c r="DE1000" i="9" s="1"/>
  <c r="DE999" i="9" s="1"/>
  <c r="DF1000" i="9" a="1"/>
  <c r="DF1000" i="9" s="1"/>
  <c r="DF999" i="9" s="1"/>
  <c r="DG1000" i="9" a="1"/>
  <c r="DG1000" i="9" s="1"/>
  <c r="DG999" i="9" s="1"/>
  <c r="DH1000" i="9" a="1"/>
  <c r="DH1000" i="9" s="1"/>
  <c r="DH999" i="9" s="1"/>
  <c r="DI1000" i="9" a="1"/>
  <c r="DI1000" i="9" s="1"/>
  <c r="DI999" i="9" s="1"/>
  <c r="DZ1000" i="9" a="1"/>
  <c r="DZ1000" i="9" s="1"/>
  <c r="DZ999" i="9" s="1"/>
  <c r="EA1000" i="9" a="1"/>
  <c r="EA1000" i="9" s="1"/>
  <c r="EA999" i="9" s="1"/>
  <c r="EB1000" i="9" a="1"/>
  <c r="EB1000" i="9" s="1"/>
  <c r="EB999" i="9" s="1"/>
  <c r="EC1000" i="9" a="1"/>
  <c r="EC1000" i="9" s="1"/>
  <c r="EC999" i="9" s="1"/>
  <c r="ED1000" i="9" a="1"/>
  <c r="ED1000" i="9" s="1"/>
  <c r="ED999" i="9" s="1"/>
  <c r="EE1000" i="9" a="1"/>
  <c r="EE1000" i="9" s="1"/>
  <c r="EE999" i="9" s="1"/>
  <c r="EF1000" i="9" a="1"/>
  <c r="EF1000" i="9" s="1"/>
  <c r="EF999" i="9" s="1"/>
  <c r="EG1000" i="9" a="1"/>
  <c r="EG1000" i="9" s="1"/>
  <c r="EG999" i="9" s="1"/>
  <c r="EH1000" i="9" a="1"/>
  <c r="EH1000" i="9" s="1"/>
  <c r="EH999" i="9" s="1"/>
  <c r="EI1000" i="9" a="1"/>
  <c r="EI1000" i="9" s="1"/>
  <c r="EI999" i="9" s="1"/>
  <c r="EJ1000" i="9" a="1"/>
  <c r="EJ1000" i="9" s="1"/>
  <c r="EJ999" i="9" s="1"/>
  <c r="EK1000" i="9" a="1"/>
  <c r="EK1000" i="9" s="1"/>
  <c r="EK999" i="9" s="1"/>
  <c r="E906" i="9"/>
  <c r="E889" i="9" a="1"/>
  <c r="E889" i="9" s="1"/>
  <c r="E868" i="9"/>
  <c r="E870" i="9" s="1"/>
  <c r="DV868" i="9"/>
  <c r="EA868" i="9"/>
  <c r="A849" i="9"/>
  <c r="B849" i="9"/>
  <c r="E849" i="9"/>
  <c r="E851" i="9"/>
  <c r="E853" i="9"/>
  <c r="E834" i="9"/>
  <c r="AP839" i="9"/>
  <c r="AQ839" i="9"/>
  <c r="AR839" i="9"/>
  <c r="AS839" i="9"/>
  <c r="AT839" i="9"/>
  <c r="AU839" i="9"/>
  <c r="AV839" i="9"/>
  <c r="AW839" i="9"/>
  <c r="AX839" i="9"/>
  <c r="AY839" i="9"/>
  <c r="AZ839" i="9"/>
  <c r="BA839" i="9"/>
  <c r="BB839" i="9"/>
  <c r="BC839" i="9"/>
  <c r="BD839" i="9"/>
  <c r="BE839" i="9"/>
  <c r="BF839" i="9"/>
  <c r="BG839" i="9"/>
  <c r="BH839" i="9"/>
  <c r="BI839" i="9"/>
  <c r="BJ839" i="9"/>
  <c r="BK839" i="9"/>
  <c r="BL839" i="9"/>
  <c r="BM839" i="9"/>
  <c r="BN839" i="9"/>
  <c r="BO839" i="9"/>
  <c r="BP839" i="9"/>
  <c r="BQ839" i="9"/>
  <c r="BR839" i="9"/>
  <c r="BS839" i="9"/>
  <c r="BT839" i="9"/>
  <c r="BU839" i="9"/>
  <c r="BV839" i="9"/>
  <c r="BW839" i="9"/>
  <c r="BX839" i="9"/>
  <c r="BY839" i="9"/>
  <c r="BZ839" i="9"/>
  <c r="CA839" i="9"/>
  <c r="CB839" i="9"/>
  <c r="CC839" i="9"/>
  <c r="CD839" i="9"/>
  <c r="CE839" i="9"/>
  <c r="CF839" i="9"/>
  <c r="CG839" i="9"/>
  <c r="CH839" i="9"/>
  <c r="CI839" i="9"/>
  <c r="CJ839" i="9"/>
  <c r="CK839" i="9"/>
  <c r="CL839" i="9"/>
  <c r="CM839" i="9"/>
  <c r="CN839" i="9"/>
  <c r="CO839" i="9"/>
  <c r="CP839" i="9"/>
  <c r="CQ839" i="9"/>
  <c r="CR839" i="9"/>
  <c r="CS839" i="9"/>
  <c r="CT839" i="9"/>
  <c r="CU839" i="9"/>
  <c r="CV839" i="9"/>
  <c r="CW839" i="9"/>
  <c r="CX839" i="9"/>
  <c r="CY839" i="9"/>
  <c r="CZ839" i="9"/>
  <c r="DA839" i="9"/>
  <c r="DB839" i="9"/>
  <c r="DC839" i="9"/>
  <c r="DD839" i="9"/>
  <c r="DE839" i="9"/>
  <c r="DF839" i="9"/>
  <c r="DG839" i="9"/>
  <c r="DH839" i="9"/>
  <c r="DI839" i="9"/>
  <c r="E840" i="9"/>
  <c r="E841" i="9"/>
  <c r="E842" i="9"/>
  <c r="E843" i="9"/>
  <c r="E844" i="9"/>
  <c r="E823" i="9"/>
  <c r="E824" i="9"/>
  <c r="E825" i="9"/>
  <c r="A830" i="9"/>
  <c r="B830" i="9"/>
  <c r="E830" i="9"/>
  <c r="E832" i="9"/>
  <c r="E813" i="9"/>
  <c r="E815" i="9"/>
  <c r="AP820" i="9"/>
  <c r="AQ820" i="9"/>
  <c r="AR820" i="9"/>
  <c r="AS820" i="9"/>
  <c r="AT820" i="9"/>
  <c r="AU820" i="9"/>
  <c r="AV820" i="9"/>
  <c r="AW820" i="9"/>
  <c r="AX820" i="9"/>
  <c r="AY820" i="9"/>
  <c r="AZ820" i="9"/>
  <c r="BA820" i="9"/>
  <c r="BB820" i="9"/>
  <c r="BC820" i="9"/>
  <c r="BD820" i="9"/>
  <c r="BE820" i="9"/>
  <c r="BF820" i="9"/>
  <c r="BG820" i="9"/>
  <c r="BH820" i="9"/>
  <c r="BI820" i="9"/>
  <c r="BJ820" i="9"/>
  <c r="BK820" i="9"/>
  <c r="BL820" i="9"/>
  <c r="BM820" i="9"/>
  <c r="BN820" i="9"/>
  <c r="BO820" i="9"/>
  <c r="BP820" i="9"/>
  <c r="BQ820" i="9"/>
  <c r="BR820" i="9"/>
  <c r="BS820" i="9"/>
  <c r="BT820" i="9"/>
  <c r="BU820" i="9"/>
  <c r="BV820" i="9"/>
  <c r="BW820" i="9"/>
  <c r="BX820" i="9"/>
  <c r="BY820" i="9"/>
  <c r="BZ820" i="9"/>
  <c r="CA820" i="9"/>
  <c r="CB820" i="9"/>
  <c r="CC820" i="9"/>
  <c r="CD820" i="9"/>
  <c r="CE820" i="9"/>
  <c r="CF820" i="9"/>
  <c r="CG820" i="9"/>
  <c r="CH820" i="9"/>
  <c r="CI820" i="9"/>
  <c r="CJ820" i="9"/>
  <c r="CK820" i="9"/>
  <c r="CL820" i="9"/>
  <c r="CM820" i="9"/>
  <c r="CN820" i="9"/>
  <c r="CO820" i="9"/>
  <c r="CP820" i="9"/>
  <c r="CQ820" i="9"/>
  <c r="CR820" i="9"/>
  <c r="CS820" i="9"/>
  <c r="CT820" i="9"/>
  <c r="CU820" i="9"/>
  <c r="CV820" i="9"/>
  <c r="CW820" i="9"/>
  <c r="CX820" i="9"/>
  <c r="CY820" i="9"/>
  <c r="CZ820" i="9"/>
  <c r="DA820" i="9"/>
  <c r="DB820" i="9"/>
  <c r="DC820" i="9"/>
  <c r="DD820" i="9"/>
  <c r="DE820" i="9"/>
  <c r="DF820" i="9"/>
  <c r="DG820" i="9"/>
  <c r="DH820" i="9"/>
  <c r="DI820" i="9"/>
  <c r="E821" i="9"/>
  <c r="E822" i="9"/>
  <c r="AP801" i="9"/>
  <c r="AQ801" i="9"/>
  <c r="AR801" i="9"/>
  <c r="AS801" i="9"/>
  <c r="AT801" i="9"/>
  <c r="AU801" i="9"/>
  <c r="AV801" i="9"/>
  <c r="AW801" i="9"/>
  <c r="AX801" i="9"/>
  <c r="AY801" i="9"/>
  <c r="AZ801" i="9"/>
  <c r="BA801" i="9"/>
  <c r="BB801" i="9"/>
  <c r="BC801" i="9"/>
  <c r="BD801" i="9"/>
  <c r="BE801" i="9"/>
  <c r="BF801" i="9"/>
  <c r="BG801" i="9"/>
  <c r="BH801" i="9"/>
  <c r="BI801" i="9"/>
  <c r="BJ801" i="9"/>
  <c r="BK801" i="9"/>
  <c r="BL801" i="9"/>
  <c r="BM801" i="9"/>
  <c r="BN801" i="9"/>
  <c r="BO801" i="9"/>
  <c r="BP801" i="9"/>
  <c r="BQ801" i="9"/>
  <c r="BR801" i="9"/>
  <c r="BS801" i="9"/>
  <c r="BT801" i="9"/>
  <c r="BU801" i="9"/>
  <c r="BV801" i="9"/>
  <c r="BW801" i="9"/>
  <c r="BX801" i="9"/>
  <c r="BY801" i="9"/>
  <c r="BZ801" i="9"/>
  <c r="CA801" i="9"/>
  <c r="CB801" i="9"/>
  <c r="CC801" i="9"/>
  <c r="CD801" i="9"/>
  <c r="CE801" i="9"/>
  <c r="CF801" i="9"/>
  <c r="CG801" i="9"/>
  <c r="CH801" i="9"/>
  <c r="CI801" i="9"/>
  <c r="CJ801" i="9"/>
  <c r="CK801" i="9"/>
  <c r="CL801" i="9"/>
  <c r="CM801" i="9"/>
  <c r="CN801" i="9"/>
  <c r="CO801" i="9"/>
  <c r="CP801" i="9"/>
  <c r="CQ801" i="9"/>
  <c r="CR801" i="9"/>
  <c r="CS801" i="9"/>
  <c r="CT801" i="9"/>
  <c r="CU801" i="9"/>
  <c r="CV801" i="9"/>
  <c r="CW801" i="9"/>
  <c r="CX801" i="9"/>
  <c r="CY801" i="9"/>
  <c r="CZ801" i="9"/>
  <c r="DA801" i="9"/>
  <c r="DB801" i="9"/>
  <c r="DC801" i="9"/>
  <c r="DD801" i="9"/>
  <c r="DE801" i="9"/>
  <c r="DF801" i="9"/>
  <c r="DG801" i="9"/>
  <c r="DH801" i="9"/>
  <c r="DI801" i="9"/>
  <c r="E802" i="9"/>
  <c r="E803" i="9"/>
  <c r="E804" i="9"/>
  <c r="E805" i="9"/>
  <c r="E806" i="9"/>
  <c r="A811" i="9"/>
  <c r="B811" i="9"/>
  <c r="E811" i="9"/>
  <c r="A792" i="9"/>
  <c r="B792" i="9"/>
  <c r="E792" i="9"/>
  <c r="E794" i="9"/>
  <c r="E796" i="9"/>
  <c r="AP782" i="9"/>
  <c r="AQ782" i="9"/>
  <c r="AR782" i="9"/>
  <c r="AS782" i="9"/>
  <c r="AT782" i="9"/>
  <c r="AU782" i="9"/>
  <c r="AV782" i="9"/>
  <c r="AW782" i="9"/>
  <c r="AX782" i="9"/>
  <c r="AY782" i="9"/>
  <c r="AZ782" i="9"/>
  <c r="BA782" i="9"/>
  <c r="BB782" i="9"/>
  <c r="BC782" i="9"/>
  <c r="BD782" i="9"/>
  <c r="BE782" i="9"/>
  <c r="BF782" i="9"/>
  <c r="BG782" i="9"/>
  <c r="BH782" i="9"/>
  <c r="BI782" i="9"/>
  <c r="BJ782" i="9"/>
  <c r="BK782" i="9"/>
  <c r="BL782" i="9"/>
  <c r="BM782" i="9"/>
  <c r="BN782" i="9"/>
  <c r="BO782" i="9"/>
  <c r="BP782" i="9"/>
  <c r="BQ782" i="9"/>
  <c r="BR782" i="9"/>
  <c r="BS782" i="9"/>
  <c r="BT782" i="9"/>
  <c r="BU782" i="9"/>
  <c r="BV782" i="9"/>
  <c r="BW782" i="9"/>
  <c r="BX782" i="9"/>
  <c r="BY782" i="9"/>
  <c r="BZ782" i="9"/>
  <c r="CA782" i="9"/>
  <c r="CB782" i="9"/>
  <c r="CC782" i="9"/>
  <c r="CD782" i="9"/>
  <c r="CE782" i="9"/>
  <c r="CF782" i="9"/>
  <c r="CG782" i="9"/>
  <c r="CH782" i="9"/>
  <c r="CI782" i="9"/>
  <c r="CJ782" i="9"/>
  <c r="CK782" i="9"/>
  <c r="CL782" i="9"/>
  <c r="CM782" i="9"/>
  <c r="CN782" i="9"/>
  <c r="CO782" i="9"/>
  <c r="CP782" i="9"/>
  <c r="CQ782" i="9"/>
  <c r="CR782" i="9"/>
  <c r="CS782" i="9"/>
  <c r="CT782" i="9"/>
  <c r="CU782" i="9"/>
  <c r="CV782" i="9"/>
  <c r="CW782" i="9"/>
  <c r="CX782" i="9"/>
  <c r="CY782" i="9"/>
  <c r="CZ782" i="9"/>
  <c r="DA782" i="9"/>
  <c r="DB782" i="9"/>
  <c r="DC782" i="9"/>
  <c r="DD782" i="9"/>
  <c r="DE782" i="9"/>
  <c r="DF782" i="9"/>
  <c r="DG782" i="9"/>
  <c r="DH782" i="9"/>
  <c r="DI782" i="9"/>
  <c r="DT782" i="9"/>
  <c r="DU782" i="9"/>
  <c r="DV782" i="9"/>
  <c r="DW782" i="9"/>
  <c r="DX782" i="9"/>
  <c r="DY782" i="9"/>
  <c r="DZ782" i="9"/>
  <c r="EA782" i="9"/>
  <c r="EB782" i="9"/>
  <c r="EC782" i="9"/>
  <c r="ED782" i="9"/>
  <c r="EE782" i="9"/>
  <c r="EF782" i="9"/>
  <c r="EG782" i="9"/>
  <c r="EH782" i="9"/>
  <c r="EI782" i="9"/>
  <c r="EJ782" i="9"/>
  <c r="EK782" i="9"/>
  <c r="E783" i="9"/>
  <c r="E784" i="9"/>
  <c r="E785" i="9"/>
  <c r="E786" i="9"/>
  <c r="E787" i="9"/>
  <c r="E767" i="9"/>
  <c r="E768" i="9"/>
  <c r="A773" i="9"/>
  <c r="B773" i="9"/>
  <c r="E773" i="9"/>
  <c r="E775" i="9"/>
  <c r="E777" i="9"/>
  <c r="E756" i="9"/>
  <c r="E758" i="9"/>
  <c r="AP763" i="9"/>
  <c r="AQ763" i="9"/>
  <c r="AR763" i="9"/>
  <c r="AS763" i="9"/>
  <c r="AT763" i="9"/>
  <c r="AU763" i="9"/>
  <c r="AV763" i="9"/>
  <c r="AW763" i="9"/>
  <c r="AX763" i="9"/>
  <c r="AY763" i="9"/>
  <c r="AZ763" i="9"/>
  <c r="BA763" i="9"/>
  <c r="BB763" i="9"/>
  <c r="BC763" i="9"/>
  <c r="BD763" i="9"/>
  <c r="BE763" i="9"/>
  <c r="BF763" i="9"/>
  <c r="BG763" i="9"/>
  <c r="BH763" i="9"/>
  <c r="BI763" i="9"/>
  <c r="BJ763" i="9"/>
  <c r="BK763" i="9"/>
  <c r="BL763" i="9"/>
  <c r="BM763" i="9"/>
  <c r="BN763" i="9"/>
  <c r="BO763" i="9"/>
  <c r="BP763" i="9"/>
  <c r="BQ763" i="9"/>
  <c r="BR763" i="9"/>
  <c r="BS763" i="9"/>
  <c r="BT763" i="9"/>
  <c r="BU763" i="9"/>
  <c r="BV763" i="9"/>
  <c r="BW763" i="9"/>
  <c r="BX763" i="9"/>
  <c r="BY763" i="9"/>
  <c r="BZ763" i="9"/>
  <c r="CA763" i="9"/>
  <c r="CB763" i="9"/>
  <c r="CC763" i="9"/>
  <c r="CD763" i="9"/>
  <c r="CE763" i="9"/>
  <c r="CF763" i="9"/>
  <c r="CG763" i="9"/>
  <c r="CH763" i="9"/>
  <c r="CI763" i="9"/>
  <c r="CJ763" i="9"/>
  <c r="CK763" i="9"/>
  <c r="CL763" i="9"/>
  <c r="CM763" i="9"/>
  <c r="CN763" i="9"/>
  <c r="CO763" i="9"/>
  <c r="CP763" i="9"/>
  <c r="CQ763" i="9"/>
  <c r="CR763" i="9"/>
  <c r="CS763" i="9"/>
  <c r="CT763" i="9"/>
  <c r="CU763" i="9"/>
  <c r="CV763" i="9"/>
  <c r="CW763" i="9"/>
  <c r="CX763" i="9"/>
  <c r="CY763" i="9"/>
  <c r="CZ763" i="9"/>
  <c r="DA763" i="9"/>
  <c r="DB763" i="9"/>
  <c r="DC763" i="9"/>
  <c r="DD763" i="9"/>
  <c r="DE763" i="9"/>
  <c r="DF763" i="9"/>
  <c r="DG763" i="9"/>
  <c r="DH763" i="9"/>
  <c r="DI763" i="9"/>
  <c r="DT763" i="9"/>
  <c r="DU763" i="9"/>
  <c r="DV763" i="9"/>
  <c r="DW763" i="9"/>
  <c r="DX763" i="9"/>
  <c r="DY763" i="9"/>
  <c r="DZ763" i="9"/>
  <c r="EA763" i="9"/>
  <c r="EB763" i="9"/>
  <c r="EC763" i="9"/>
  <c r="ED763" i="9"/>
  <c r="EE763" i="9"/>
  <c r="EF763" i="9"/>
  <c r="EG763" i="9"/>
  <c r="EH763" i="9"/>
  <c r="EI763" i="9"/>
  <c r="EJ763" i="9"/>
  <c r="EK763" i="9"/>
  <c r="E764" i="9"/>
  <c r="E765" i="9"/>
  <c r="E766" i="9"/>
  <c r="E745" i="9"/>
  <c r="E746" i="9"/>
  <c r="E747" i="9"/>
  <c r="E748" i="9"/>
  <c r="E749" i="9"/>
  <c r="A754" i="9"/>
  <c r="B754" i="9"/>
  <c r="E754" i="9"/>
  <c r="A735" i="9"/>
  <c r="B735" i="9"/>
  <c r="E735" i="9"/>
  <c r="E737" i="9"/>
  <c r="E739" i="9"/>
  <c r="AP744" i="9"/>
  <c r="AQ744" i="9"/>
  <c r="AR744" i="9"/>
  <c r="AS744" i="9"/>
  <c r="AT744" i="9"/>
  <c r="AU744" i="9"/>
  <c r="AV744" i="9"/>
  <c r="AW744" i="9"/>
  <c r="AX744" i="9"/>
  <c r="AY744" i="9"/>
  <c r="AZ744" i="9"/>
  <c r="BA744" i="9"/>
  <c r="BB744" i="9"/>
  <c r="BC744" i="9"/>
  <c r="BD744" i="9"/>
  <c r="BE744" i="9"/>
  <c r="BF744" i="9"/>
  <c r="BG744" i="9"/>
  <c r="BH744" i="9"/>
  <c r="BI744" i="9"/>
  <c r="BJ744" i="9"/>
  <c r="BK744" i="9"/>
  <c r="BL744" i="9"/>
  <c r="BM744" i="9"/>
  <c r="BN744" i="9"/>
  <c r="BO744" i="9"/>
  <c r="BP744" i="9"/>
  <c r="BQ744" i="9"/>
  <c r="BR744" i="9"/>
  <c r="BS744" i="9"/>
  <c r="BT744" i="9"/>
  <c r="BU744" i="9"/>
  <c r="BV744" i="9"/>
  <c r="BW744" i="9"/>
  <c r="BX744" i="9"/>
  <c r="BY744" i="9"/>
  <c r="BZ744" i="9"/>
  <c r="CA744" i="9"/>
  <c r="CB744" i="9"/>
  <c r="CC744" i="9"/>
  <c r="CD744" i="9"/>
  <c r="CE744" i="9"/>
  <c r="CF744" i="9"/>
  <c r="CG744" i="9"/>
  <c r="CH744" i="9"/>
  <c r="CI744" i="9"/>
  <c r="CJ744" i="9"/>
  <c r="CK744" i="9"/>
  <c r="CL744" i="9"/>
  <c r="CM744" i="9"/>
  <c r="CN744" i="9"/>
  <c r="CO744" i="9"/>
  <c r="CP744" i="9"/>
  <c r="CQ744" i="9"/>
  <c r="CR744" i="9"/>
  <c r="CS744" i="9"/>
  <c r="CT744" i="9"/>
  <c r="CU744" i="9"/>
  <c r="CV744" i="9"/>
  <c r="CW744" i="9"/>
  <c r="CX744" i="9"/>
  <c r="CY744" i="9"/>
  <c r="CZ744" i="9"/>
  <c r="DA744" i="9"/>
  <c r="DB744" i="9"/>
  <c r="DC744" i="9"/>
  <c r="DD744" i="9"/>
  <c r="DE744" i="9"/>
  <c r="DF744" i="9"/>
  <c r="DG744" i="9"/>
  <c r="DH744" i="9"/>
  <c r="DI744" i="9"/>
  <c r="AP724" i="9"/>
  <c r="AQ724" i="9"/>
  <c r="AR724" i="9"/>
  <c r="AS724" i="9"/>
  <c r="AT724" i="9"/>
  <c r="AU724" i="9"/>
  <c r="AV724" i="9"/>
  <c r="AW724" i="9"/>
  <c r="AX724" i="9"/>
  <c r="AY724" i="9"/>
  <c r="AZ724" i="9"/>
  <c r="BA724" i="9"/>
  <c r="BB724" i="9"/>
  <c r="BC724" i="9"/>
  <c r="BD724" i="9"/>
  <c r="BE724" i="9"/>
  <c r="BF724" i="9"/>
  <c r="BG724" i="9"/>
  <c r="BH724" i="9"/>
  <c r="BI724" i="9"/>
  <c r="BJ724" i="9"/>
  <c r="BK724" i="9"/>
  <c r="BL724" i="9"/>
  <c r="BM724" i="9"/>
  <c r="BN724" i="9"/>
  <c r="BO724" i="9"/>
  <c r="BP724" i="9"/>
  <c r="BQ724" i="9"/>
  <c r="BR724" i="9"/>
  <c r="BS724" i="9"/>
  <c r="BT724" i="9"/>
  <c r="BU724" i="9"/>
  <c r="BV724" i="9"/>
  <c r="BW724" i="9"/>
  <c r="BX724" i="9"/>
  <c r="BY724" i="9"/>
  <c r="BZ724" i="9"/>
  <c r="CA724" i="9"/>
  <c r="CB724" i="9"/>
  <c r="CC724" i="9"/>
  <c r="CD724" i="9"/>
  <c r="CE724" i="9"/>
  <c r="CF724" i="9"/>
  <c r="CG724" i="9"/>
  <c r="CH724" i="9"/>
  <c r="CI724" i="9"/>
  <c r="CJ724" i="9"/>
  <c r="CK724" i="9"/>
  <c r="CL724" i="9"/>
  <c r="CM724" i="9"/>
  <c r="CN724" i="9"/>
  <c r="CO724" i="9"/>
  <c r="CP724" i="9"/>
  <c r="CQ724" i="9"/>
  <c r="CR724" i="9"/>
  <c r="CS724" i="9"/>
  <c r="CT724" i="9"/>
  <c r="CU724" i="9"/>
  <c r="CV724" i="9"/>
  <c r="CW724" i="9"/>
  <c r="CX724" i="9"/>
  <c r="CY724" i="9"/>
  <c r="CZ724" i="9"/>
  <c r="DA724" i="9"/>
  <c r="DB724" i="9"/>
  <c r="DC724" i="9"/>
  <c r="DD724" i="9"/>
  <c r="DE724" i="9"/>
  <c r="DF724" i="9"/>
  <c r="DG724" i="9"/>
  <c r="DH724" i="9"/>
  <c r="DI724" i="9"/>
  <c r="E725" i="9"/>
  <c r="E726" i="9"/>
  <c r="E727" i="9"/>
  <c r="E728" i="9"/>
  <c r="E729" i="9"/>
  <c r="E733" i="9"/>
  <c r="A715" i="9"/>
  <c r="B715" i="9"/>
  <c r="E715" i="9"/>
  <c r="E717" i="9"/>
  <c r="E719" i="9"/>
  <c r="AP705" i="9"/>
  <c r="AQ705" i="9"/>
  <c r="AR705" i="9"/>
  <c r="AS705" i="9"/>
  <c r="AT705" i="9"/>
  <c r="AU705" i="9"/>
  <c r="AV705" i="9"/>
  <c r="AW705" i="9"/>
  <c r="AX705" i="9"/>
  <c r="AY705" i="9"/>
  <c r="AZ705" i="9"/>
  <c r="BA705" i="9"/>
  <c r="BB705" i="9"/>
  <c r="BC705" i="9"/>
  <c r="BD705" i="9"/>
  <c r="BE705" i="9"/>
  <c r="BF705" i="9"/>
  <c r="BG705" i="9"/>
  <c r="BH705" i="9"/>
  <c r="BI705" i="9"/>
  <c r="BJ705" i="9"/>
  <c r="BK705" i="9"/>
  <c r="BL705" i="9"/>
  <c r="BM705" i="9"/>
  <c r="BN705" i="9"/>
  <c r="BO705" i="9"/>
  <c r="BP705" i="9"/>
  <c r="BQ705" i="9"/>
  <c r="BR705" i="9"/>
  <c r="BS705" i="9"/>
  <c r="BT705" i="9"/>
  <c r="BU705" i="9"/>
  <c r="BV705" i="9"/>
  <c r="BW705" i="9"/>
  <c r="BX705" i="9"/>
  <c r="BY705" i="9"/>
  <c r="BZ705" i="9"/>
  <c r="CA705" i="9"/>
  <c r="CB705" i="9"/>
  <c r="CC705" i="9"/>
  <c r="CD705" i="9"/>
  <c r="CE705" i="9"/>
  <c r="CF705" i="9"/>
  <c r="CG705" i="9"/>
  <c r="CH705" i="9"/>
  <c r="CI705" i="9"/>
  <c r="CJ705" i="9"/>
  <c r="CK705" i="9"/>
  <c r="CL705" i="9"/>
  <c r="CM705" i="9"/>
  <c r="CN705" i="9"/>
  <c r="CO705" i="9"/>
  <c r="CP705" i="9"/>
  <c r="CQ705" i="9"/>
  <c r="CR705" i="9"/>
  <c r="CS705" i="9"/>
  <c r="CT705" i="9"/>
  <c r="CU705" i="9"/>
  <c r="CV705" i="9"/>
  <c r="CW705" i="9"/>
  <c r="CX705" i="9"/>
  <c r="CY705" i="9"/>
  <c r="CZ705" i="9"/>
  <c r="DA705" i="9"/>
  <c r="DB705" i="9"/>
  <c r="DC705" i="9"/>
  <c r="DD705" i="9"/>
  <c r="DE705" i="9"/>
  <c r="DF705" i="9"/>
  <c r="DG705" i="9"/>
  <c r="DH705" i="9"/>
  <c r="DI705" i="9"/>
  <c r="E706" i="9"/>
  <c r="E707" i="9"/>
  <c r="E708" i="9"/>
  <c r="E709" i="9"/>
  <c r="E710" i="9"/>
  <c r="E700" i="9"/>
  <c r="E689" i="9"/>
  <c r="E690" i="9"/>
  <c r="E694" i="9"/>
  <c r="A696" i="9"/>
  <c r="B696" i="9"/>
  <c r="E696" i="9"/>
  <c r="E698" i="9"/>
  <c r="E678" i="9"/>
  <c r="E680" i="9"/>
  <c r="AP685" i="9"/>
  <c r="AQ685" i="9"/>
  <c r="AR685" i="9"/>
  <c r="AS685" i="9"/>
  <c r="AT685" i="9"/>
  <c r="AU685" i="9"/>
  <c r="AV685" i="9"/>
  <c r="AW685" i="9"/>
  <c r="AX685" i="9"/>
  <c r="AY685" i="9"/>
  <c r="AZ685" i="9"/>
  <c r="BA685" i="9"/>
  <c r="BB685" i="9"/>
  <c r="BC685" i="9"/>
  <c r="BD685" i="9"/>
  <c r="BE685" i="9"/>
  <c r="BF685" i="9"/>
  <c r="BG685" i="9"/>
  <c r="BH685" i="9"/>
  <c r="BI685" i="9"/>
  <c r="BJ685" i="9"/>
  <c r="BK685" i="9"/>
  <c r="BL685" i="9"/>
  <c r="BM685" i="9"/>
  <c r="BN685" i="9"/>
  <c r="BO685" i="9"/>
  <c r="BP685" i="9"/>
  <c r="BQ685" i="9"/>
  <c r="BR685" i="9"/>
  <c r="BS685" i="9"/>
  <c r="BT685" i="9"/>
  <c r="BU685" i="9"/>
  <c r="BV685" i="9"/>
  <c r="BW685" i="9"/>
  <c r="BX685" i="9"/>
  <c r="BY685" i="9"/>
  <c r="BZ685" i="9"/>
  <c r="CA685" i="9"/>
  <c r="CB685" i="9"/>
  <c r="CC685" i="9"/>
  <c r="CD685" i="9"/>
  <c r="CE685" i="9"/>
  <c r="CF685" i="9"/>
  <c r="CG685" i="9"/>
  <c r="CH685" i="9"/>
  <c r="CI685" i="9"/>
  <c r="CJ685" i="9"/>
  <c r="CK685" i="9"/>
  <c r="CL685" i="9"/>
  <c r="CM685" i="9"/>
  <c r="CN685" i="9"/>
  <c r="CO685" i="9"/>
  <c r="CP685" i="9"/>
  <c r="CQ685" i="9"/>
  <c r="CR685" i="9"/>
  <c r="CS685" i="9"/>
  <c r="CT685" i="9"/>
  <c r="CU685" i="9"/>
  <c r="CV685" i="9"/>
  <c r="CW685" i="9"/>
  <c r="CX685" i="9"/>
  <c r="CY685" i="9"/>
  <c r="CZ685" i="9"/>
  <c r="DA685" i="9"/>
  <c r="DB685" i="9"/>
  <c r="DC685" i="9"/>
  <c r="DD685" i="9"/>
  <c r="DE685" i="9"/>
  <c r="DF685" i="9"/>
  <c r="DG685" i="9"/>
  <c r="DH685" i="9"/>
  <c r="DI685" i="9"/>
  <c r="E686" i="9"/>
  <c r="E687" i="9"/>
  <c r="E688" i="9"/>
  <c r="E667" i="9"/>
  <c r="E668" i="9"/>
  <c r="E669" i="9"/>
  <c r="E670" i="9"/>
  <c r="E674" i="9"/>
  <c r="A676" i="9"/>
  <c r="B676" i="9"/>
  <c r="E676" i="9"/>
  <c r="A656" i="9"/>
  <c r="B656" i="9"/>
  <c r="E656" i="9"/>
  <c r="E658" i="9"/>
  <c r="E660" i="9"/>
  <c r="AP665" i="9"/>
  <c r="AQ665" i="9"/>
  <c r="AR665" i="9"/>
  <c r="AS665" i="9"/>
  <c r="AT665" i="9"/>
  <c r="AU665" i="9"/>
  <c r="AV665" i="9"/>
  <c r="AW665" i="9"/>
  <c r="AX665" i="9"/>
  <c r="AY665" i="9"/>
  <c r="AZ665" i="9"/>
  <c r="BA665" i="9"/>
  <c r="BB665" i="9"/>
  <c r="BC665" i="9"/>
  <c r="BD665" i="9"/>
  <c r="BE665" i="9"/>
  <c r="BF665" i="9"/>
  <c r="BG665" i="9"/>
  <c r="BH665" i="9"/>
  <c r="BI665" i="9"/>
  <c r="BJ665" i="9"/>
  <c r="BK665" i="9"/>
  <c r="BL665" i="9"/>
  <c r="BM665" i="9"/>
  <c r="BN665" i="9"/>
  <c r="BO665" i="9"/>
  <c r="BP665" i="9"/>
  <c r="BQ665" i="9"/>
  <c r="BR665" i="9"/>
  <c r="BS665" i="9"/>
  <c r="BT665" i="9"/>
  <c r="BU665" i="9"/>
  <c r="BV665" i="9"/>
  <c r="BW665" i="9"/>
  <c r="BX665" i="9"/>
  <c r="BY665" i="9"/>
  <c r="BZ665" i="9"/>
  <c r="CA665" i="9"/>
  <c r="CB665" i="9"/>
  <c r="CC665" i="9"/>
  <c r="CD665" i="9"/>
  <c r="CE665" i="9"/>
  <c r="CF665" i="9"/>
  <c r="CG665" i="9"/>
  <c r="CH665" i="9"/>
  <c r="CI665" i="9"/>
  <c r="CJ665" i="9"/>
  <c r="CK665" i="9"/>
  <c r="CL665" i="9"/>
  <c r="CM665" i="9"/>
  <c r="CN665" i="9"/>
  <c r="CO665" i="9"/>
  <c r="CP665" i="9"/>
  <c r="CQ665" i="9"/>
  <c r="CR665" i="9"/>
  <c r="CS665" i="9"/>
  <c r="CT665" i="9"/>
  <c r="CU665" i="9"/>
  <c r="CV665" i="9"/>
  <c r="CW665" i="9"/>
  <c r="CX665" i="9"/>
  <c r="CY665" i="9"/>
  <c r="CZ665" i="9"/>
  <c r="DA665" i="9"/>
  <c r="DB665" i="9"/>
  <c r="DC665" i="9"/>
  <c r="DD665" i="9"/>
  <c r="DE665" i="9"/>
  <c r="DF665" i="9"/>
  <c r="DG665" i="9"/>
  <c r="DH665" i="9"/>
  <c r="DI665" i="9"/>
  <c r="E666" i="9"/>
  <c r="AP645" i="9"/>
  <c r="AQ645" i="9"/>
  <c r="AR645" i="9"/>
  <c r="AS645" i="9"/>
  <c r="AT645" i="9"/>
  <c r="AU645" i="9"/>
  <c r="AV645" i="9"/>
  <c r="AW645" i="9"/>
  <c r="AX645" i="9"/>
  <c r="AY645" i="9"/>
  <c r="AZ645" i="9"/>
  <c r="BA645" i="9"/>
  <c r="BB645" i="9"/>
  <c r="BC645" i="9"/>
  <c r="BD645" i="9"/>
  <c r="BE645" i="9"/>
  <c r="BF645" i="9"/>
  <c r="BG645" i="9"/>
  <c r="BH645" i="9"/>
  <c r="BI645" i="9"/>
  <c r="BJ645" i="9"/>
  <c r="BK645" i="9"/>
  <c r="BL645" i="9"/>
  <c r="BM645" i="9"/>
  <c r="BN645" i="9"/>
  <c r="BO645" i="9"/>
  <c r="BP645" i="9"/>
  <c r="BQ645" i="9"/>
  <c r="BR645" i="9"/>
  <c r="BS645" i="9"/>
  <c r="BT645" i="9"/>
  <c r="BU645" i="9"/>
  <c r="BV645" i="9"/>
  <c r="BW645" i="9"/>
  <c r="BX645" i="9"/>
  <c r="BY645" i="9"/>
  <c r="BZ645" i="9"/>
  <c r="CA645" i="9"/>
  <c r="CB645" i="9"/>
  <c r="CC645" i="9"/>
  <c r="CD645" i="9"/>
  <c r="CE645" i="9"/>
  <c r="CF645" i="9"/>
  <c r="CG645" i="9"/>
  <c r="CH645" i="9"/>
  <c r="CI645" i="9"/>
  <c r="CJ645" i="9"/>
  <c r="CK645" i="9"/>
  <c r="CL645" i="9"/>
  <c r="CM645" i="9"/>
  <c r="CN645" i="9"/>
  <c r="CO645" i="9"/>
  <c r="CP645" i="9"/>
  <c r="CQ645" i="9"/>
  <c r="CR645" i="9"/>
  <c r="CS645" i="9"/>
  <c r="CT645" i="9"/>
  <c r="CU645" i="9"/>
  <c r="CV645" i="9"/>
  <c r="CW645" i="9"/>
  <c r="CX645" i="9"/>
  <c r="CY645" i="9"/>
  <c r="CZ645" i="9"/>
  <c r="DA645" i="9"/>
  <c r="DB645" i="9"/>
  <c r="DC645" i="9"/>
  <c r="DD645" i="9"/>
  <c r="DE645" i="9"/>
  <c r="DF645" i="9"/>
  <c r="DG645" i="9"/>
  <c r="DH645" i="9"/>
  <c r="DI645" i="9"/>
  <c r="E646" i="9"/>
  <c r="E647" i="9"/>
  <c r="E648" i="9"/>
  <c r="E649" i="9"/>
  <c r="E650" i="9"/>
  <c r="E654" i="9"/>
  <c r="E634" i="9"/>
  <c r="A636" i="9"/>
  <c r="B636" i="9"/>
  <c r="E636" i="9"/>
  <c r="E638" i="9"/>
  <c r="E640" i="9"/>
  <c r="AP625" i="9"/>
  <c r="AQ625" i="9"/>
  <c r="AR625" i="9"/>
  <c r="AS625" i="9"/>
  <c r="AT625" i="9"/>
  <c r="AU625" i="9"/>
  <c r="AV625" i="9"/>
  <c r="AW625" i="9"/>
  <c r="AX625" i="9"/>
  <c r="AY625" i="9"/>
  <c r="AZ625" i="9"/>
  <c r="BA625" i="9"/>
  <c r="BB625" i="9"/>
  <c r="BC625" i="9"/>
  <c r="BD625" i="9"/>
  <c r="BE625" i="9"/>
  <c r="BF625" i="9"/>
  <c r="BG625" i="9"/>
  <c r="BH625" i="9"/>
  <c r="BI625" i="9"/>
  <c r="BJ625" i="9"/>
  <c r="BK625" i="9"/>
  <c r="BL625" i="9"/>
  <c r="BM625" i="9"/>
  <c r="BN625" i="9"/>
  <c r="BO625" i="9"/>
  <c r="BP625" i="9"/>
  <c r="BQ625" i="9"/>
  <c r="BR625" i="9"/>
  <c r="BS625" i="9"/>
  <c r="BT625" i="9"/>
  <c r="BU625" i="9"/>
  <c r="BV625" i="9"/>
  <c r="BW625" i="9"/>
  <c r="BX625" i="9"/>
  <c r="BY625" i="9"/>
  <c r="BZ625" i="9"/>
  <c r="CA625" i="9"/>
  <c r="CB625" i="9"/>
  <c r="CC625" i="9"/>
  <c r="CD625" i="9"/>
  <c r="CE625" i="9"/>
  <c r="CF625" i="9"/>
  <c r="CG625" i="9"/>
  <c r="CH625" i="9"/>
  <c r="CI625" i="9"/>
  <c r="CJ625" i="9"/>
  <c r="CK625" i="9"/>
  <c r="CL625" i="9"/>
  <c r="CM625" i="9"/>
  <c r="CN625" i="9"/>
  <c r="CO625" i="9"/>
  <c r="CP625" i="9"/>
  <c r="CQ625" i="9"/>
  <c r="CR625" i="9"/>
  <c r="CS625" i="9"/>
  <c r="CT625" i="9"/>
  <c r="CU625" i="9"/>
  <c r="CV625" i="9"/>
  <c r="CW625" i="9"/>
  <c r="CX625" i="9"/>
  <c r="CY625" i="9"/>
  <c r="CZ625" i="9"/>
  <c r="DA625" i="9"/>
  <c r="DB625" i="9"/>
  <c r="DC625" i="9"/>
  <c r="DD625" i="9"/>
  <c r="DE625" i="9"/>
  <c r="DF625" i="9"/>
  <c r="DG625" i="9"/>
  <c r="DH625" i="9"/>
  <c r="DI625" i="9"/>
  <c r="E626" i="9"/>
  <c r="E627" i="9"/>
  <c r="E628" i="9"/>
  <c r="E629" i="9"/>
  <c r="E630" i="9"/>
  <c r="E614" i="9"/>
  <c r="A616" i="9"/>
  <c r="B616" i="9"/>
  <c r="E616" i="9"/>
  <c r="E618" i="9"/>
  <c r="E620" i="9"/>
  <c r="AP605" i="9"/>
  <c r="AQ605" i="9"/>
  <c r="AR605" i="9"/>
  <c r="AS605" i="9"/>
  <c r="AT605" i="9"/>
  <c r="AU605" i="9"/>
  <c r="AV605" i="9"/>
  <c r="AW605" i="9"/>
  <c r="AX605" i="9"/>
  <c r="AY605" i="9"/>
  <c r="AZ605" i="9"/>
  <c r="BA605" i="9"/>
  <c r="BB605" i="9"/>
  <c r="BC605" i="9"/>
  <c r="BD605" i="9"/>
  <c r="BE605" i="9"/>
  <c r="BF605" i="9"/>
  <c r="BG605" i="9"/>
  <c r="BH605" i="9"/>
  <c r="BI605" i="9"/>
  <c r="BJ605" i="9"/>
  <c r="BK605" i="9"/>
  <c r="BL605" i="9"/>
  <c r="BM605" i="9"/>
  <c r="BN605" i="9"/>
  <c r="BO605" i="9"/>
  <c r="BP605" i="9"/>
  <c r="BQ605" i="9"/>
  <c r="BR605" i="9"/>
  <c r="BS605" i="9"/>
  <c r="BT605" i="9"/>
  <c r="BU605" i="9"/>
  <c r="BV605" i="9"/>
  <c r="BW605" i="9"/>
  <c r="BX605" i="9"/>
  <c r="BY605" i="9"/>
  <c r="BZ605" i="9"/>
  <c r="CA605" i="9"/>
  <c r="CB605" i="9"/>
  <c r="CC605" i="9"/>
  <c r="CD605" i="9"/>
  <c r="CE605" i="9"/>
  <c r="CF605" i="9"/>
  <c r="CG605" i="9"/>
  <c r="CH605" i="9"/>
  <c r="CI605" i="9"/>
  <c r="CJ605" i="9"/>
  <c r="CK605" i="9"/>
  <c r="CL605" i="9"/>
  <c r="CM605" i="9"/>
  <c r="CN605" i="9"/>
  <c r="CO605" i="9"/>
  <c r="CP605" i="9"/>
  <c r="CQ605" i="9"/>
  <c r="CR605" i="9"/>
  <c r="CS605" i="9"/>
  <c r="CT605" i="9"/>
  <c r="CU605" i="9"/>
  <c r="CV605" i="9"/>
  <c r="CW605" i="9"/>
  <c r="CX605" i="9"/>
  <c r="CY605" i="9"/>
  <c r="CZ605" i="9"/>
  <c r="DA605" i="9"/>
  <c r="DB605" i="9"/>
  <c r="DC605" i="9"/>
  <c r="DD605" i="9"/>
  <c r="DE605" i="9"/>
  <c r="DF605" i="9"/>
  <c r="DG605" i="9"/>
  <c r="DH605" i="9"/>
  <c r="DI605" i="9"/>
  <c r="E606" i="9"/>
  <c r="E607" i="9"/>
  <c r="E608" i="9"/>
  <c r="E609" i="9"/>
  <c r="E610" i="9"/>
  <c r="E600" i="9"/>
  <c r="E589" i="9"/>
  <c r="E590" i="9"/>
  <c r="E594" i="9"/>
  <c r="A596" i="9"/>
  <c r="B596" i="9"/>
  <c r="E596" i="9"/>
  <c r="E598" i="9"/>
  <c r="E578" i="9"/>
  <c r="E580" i="9"/>
  <c r="AP585" i="9"/>
  <c r="AQ585" i="9"/>
  <c r="AR585" i="9"/>
  <c r="AS585" i="9"/>
  <c r="AT585" i="9"/>
  <c r="AU585" i="9"/>
  <c r="AV585" i="9"/>
  <c r="AW585" i="9"/>
  <c r="AX585" i="9"/>
  <c r="AY585" i="9"/>
  <c r="AZ585" i="9"/>
  <c r="BA585" i="9"/>
  <c r="BB585" i="9"/>
  <c r="BC585" i="9"/>
  <c r="BD585" i="9"/>
  <c r="BE585" i="9"/>
  <c r="BF585" i="9"/>
  <c r="BG585" i="9"/>
  <c r="BH585" i="9"/>
  <c r="BI585" i="9"/>
  <c r="BJ585" i="9"/>
  <c r="BK585" i="9"/>
  <c r="BL585" i="9"/>
  <c r="BM585" i="9"/>
  <c r="BN585" i="9"/>
  <c r="BO585" i="9"/>
  <c r="BP585" i="9"/>
  <c r="BQ585" i="9"/>
  <c r="BR585" i="9"/>
  <c r="BS585" i="9"/>
  <c r="BT585" i="9"/>
  <c r="BU585" i="9"/>
  <c r="BV585" i="9"/>
  <c r="BW585" i="9"/>
  <c r="BX585" i="9"/>
  <c r="BY585" i="9"/>
  <c r="BZ585" i="9"/>
  <c r="CA585" i="9"/>
  <c r="CB585" i="9"/>
  <c r="CC585" i="9"/>
  <c r="CD585" i="9"/>
  <c r="CE585" i="9"/>
  <c r="CF585" i="9"/>
  <c r="CG585" i="9"/>
  <c r="CH585" i="9"/>
  <c r="CI585" i="9"/>
  <c r="CJ585" i="9"/>
  <c r="CK585" i="9"/>
  <c r="CL585" i="9"/>
  <c r="CM585" i="9"/>
  <c r="CN585" i="9"/>
  <c r="CO585" i="9"/>
  <c r="CP585" i="9"/>
  <c r="CQ585" i="9"/>
  <c r="CR585" i="9"/>
  <c r="CS585" i="9"/>
  <c r="CT585" i="9"/>
  <c r="CU585" i="9"/>
  <c r="CV585" i="9"/>
  <c r="CW585" i="9"/>
  <c r="CX585" i="9"/>
  <c r="CY585" i="9"/>
  <c r="CZ585" i="9"/>
  <c r="DA585" i="9"/>
  <c r="DB585" i="9"/>
  <c r="DC585" i="9"/>
  <c r="DD585" i="9"/>
  <c r="DE585" i="9"/>
  <c r="DF585" i="9"/>
  <c r="DG585" i="9"/>
  <c r="DH585" i="9"/>
  <c r="DI585" i="9"/>
  <c r="E586" i="9"/>
  <c r="E587" i="9"/>
  <c r="E588" i="9"/>
  <c r="E567" i="9"/>
  <c r="E568" i="9"/>
  <c r="E569" i="9"/>
  <c r="E570" i="9"/>
  <c r="E571" i="9"/>
  <c r="A576" i="9"/>
  <c r="B576" i="9"/>
  <c r="E576" i="9"/>
  <c r="A557" i="9"/>
  <c r="B557" i="9"/>
  <c r="E557" i="9"/>
  <c r="E559" i="9"/>
  <c r="E561" i="9"/>
  <c r="AP566" i="9"/>
  <c r="AQ566" i="9"/>
  <c r="AR566" i="9"/>
  <c r="AS566" i="9"/>
  <c r="AT566" i="9"/>
  <c r="AU566" i="9"/>
  <c r="AV566" i="9"/>
  <c r="AW566" i="9"/>
  <c r="AX566" i="9"/>
  <c r="AY566" i="9"/>
  <c r="AZ566" i="9"/>
  <c r="BA566" i="9"/>
  <c r="BB566" i="9"/>
  <c r="BC566" i="9"/>
  <c r="BD566" i="9"/>
  <c r="BE566" i="9"/>
  <c r="BF566" i="9"/>
  <c r="BG566" i="9"/>
  <c r="BH566" i="9"/>
  <c r="BI566" i="9"/>
  <c r="BJ566" i="9"/>
  <c r="BK566" i="9"/>
  <c r="BL566" i="9"/>
  <c r="BM566" i="9"/>
  <c r="BN566" i="9"/>
  <c r="BO566" i="9"/>
  <c r="BP566" i="9"/>
  <c r="BQ566" i="9"/>
  <c r="BR566" i="9"/>
  <c r="BS566" i="9"/>
  <c r="BT566" i="9"/>
  <c r="BU566" i="9"/>
  <c r="BV566" i="9"/>
  <c r="BW566" i="9"/>
  <c r="BX566" i="9"/>
  <c r="BY566" i="9"/>
  <c r="BZ566" i="9"/>
  <c r="CA566" i="9"/>
  <c r="CB566" i="9"/>
  <c r="CC566" i="9"/>
  <c r="CD566" i="9"/>
  <c r="CE566" i="9"/>
  <c r="CF566" i="9"/>
  <c r="CG566" i="9"/>
  <c r="CH566" i="9"/>
  <c r="CI566" i="9"/>
  <c r="CJ566" i="9"/>
  <c r="CK566" i="9"/>
  <c r="CL566" i="9"/>
  <c r="CM566" i="9"/>
  <c r="CN566" i="9"/>
  <c r="CO566" i="9"/>
  <c r="CP566" i="9"/>
  <c r="CQ566" i="9"/>
  <c r="CR566" i="9"/>
  <c r="CS566" i="9"/>
  <c r="CT566" i="9"/>
  <c r="CU566" i="9"/>
  <c r="CV566" i="9"/>
  <c r="CW566" i="9"/>
  <c r="CX566" i="9"/>
  <c r="CY566" i="9"/>
  <c r="CZ566" i="9"/>
  <c r="DA566" i="9"/>
  <c r="DB566" i="9"/>
  <c r="DC566" i="9"/>
  <c r="DD566" i="9"/>
  <c r="DE566" i="9"/>
  <c r="DF566" i="9"/>
  <c r="DG566" i="9"/>
  <c r="DH566" i="9"/>
  <c r="DI566" i="9"/>
  <c r="AP546" i="9"/>
  <c r="AQ546" i="9"/>
  <c r="AR546" i="9"/>
  <c r="AS546" i="9"/>
  <c r="AT546" i="9"/>
  <c r="AU546" i="9"/>
  <c r="AV546" i="9"/>
  <c r="AW546" i="9"/>
  <c r="AX546" i="9"/>
  <c r="AY546" i="9"/>
  <c r="AZ546" i="9"/>
  <c r="BA546" i="9"/>
  <c r="BB546" i="9"/>
  <c r="BC546" i="9"/>
  <c r="BD546" i="9"/>
  <c r="BE546" i="9"/>
  <c r="BF546" i="9"/>
  <c r="BG546" i="9"/>
  <c r="BH546" i="9"/>
  <c r="BI546" i="9"/>
  <c r="BJ546" i="9"/>
  <c r="BK546" i="9"/>
  <c r="BL546" i="9"/>
  <c r="BM546" i="9"/>
  <c r="BN546" i="9"/>
  <c r="BO546" i="9"/>
  <c r="BP546" i="9"/>
  <c r="BQ546" i="9"/>
  <c r="BR546" i="9"/>
  <c r="BS546" i="9"/>
  <c r="BT546" i="9"/>
  <c r="BU546" i="9"/>
  <c r="BV546" i="9"/>
  <c r="BW546" i="9"/>
  <c r="BX546" i="9"/>
  <c r="BY546" i="9"/>
  <c r="BZ546" i="9"/>
  <c r="CA546" i="9"/>
  <c r="CB546" i="9"/>
  <c r="CC546" i="9"/>
  <c r="CD546" i="9"/>
  <c r="CE546" i="9"/>
  <c r="CF546" i="9"/>
  <c r="CG546" i="9"/>
  <c r="CH546" i="9"/>
  <c r="CI546" i="9"/>
  <c r="CJ546" i="9"/>
  <c r="CK546" i="9"/>
  <c r="CL546" i="9"/>
  <c r="CM546" i="9"/>
  <c r="CN546" i="9"/>
  <c r="CO546" i="9"/>
  <c r="CP546" i="9"/>
  <c r="CQ546" i="9"/>
  <c r="CR546" i="9"/>
  <c r="CS546" i="9"/>
  <c r="CT546" i="9"/>
  <c r="CU546" i="9"/>
  <c r="CV546" i="9"/>
  <c r="CW546" i="9"/>
  <c r="CX546" i="9"/>
  <c r="CY546" i="9"/>
  <c r="CZ546" i="9"/>
  <c r="DA546" i="9"/>
  <c r="DB546" i="9"/>
  <c r="DC546" i="9"/>
  <c r="DD546" i="9"/>
  <c r="DE546" i="9"/>
  <c r="DF546" i="9"/>
  <c r="DG546" i="9"/>
  <c r="DH546" i="9"/>
  <c r="DI546" i="9"/>
  <c r="E547" i="9"/>
  <c r="E548" i="9"/>
  <c r="E549" i="9"/>
  <c r="E550" i="9"/>
  <c r="E551" i="9"/>
  <c r="E555" i="9"/>
  <c r="A537" i="9"/>
  <c r="B537" i="9"/>
  <c r="E537" i="9"/>
  <c r="E539" i="9"/>
  <c r="E541" i="9"/>
  <c r="AP527" i="9"/>
  <c r="AQ527" i="9"/>
  <c r="AR527" i="9"/>
  <c r="AS527" i="9"/>
  <c r="AT527" i="9"/>
  <c r="AU527" i="9"/>
  <c r="AV527" i="9"/>
  <c r="AW527" i="9"/>
  <c r="AX527" i="9"/>
  <c r="AY527" i="9"/>
  <c r="AZ527" i="9"/>
  <c r="BA527" i="9"/>
  <c r="BB527" i="9"/>
  <c r="BC527" i="9"/>
  <c r="BD527" i="9"/>
  <c r="BE527" i="9"/>
  <c r="BF527" i="9"/>
  <c r="BG527" i="9"/>
  <c r="BH527" i="9"/>
  <c r="BI527" i="9"/>
  <c r="BJ527" i="9"/>
  <c r="BK527" i="9"/>
  <c r="BL527" i="9"/>
  <c r="BM527" i="9"/>
  <c r="BN527" i="9"/>
  <c r="BO527" i="9"/>
  <c r="BP527" i="9"/>
  <c r="BQ527" i="9"/>
  <c r="BR527" i="9"/>
  <c r="BS527" i="9"/>
  <c r="BT527" i="9"/>
  <c r="BU527" i="9"/>
  <c r="BV527" i="9"/>
  <c r="BW527" i="9"/>
  <c r="BX527" i="9"/>
  <c r="BY527" i="9"/>
  <c r="BZ527" i="9"/>
  <c r="CA527" i="9"/>
  <c r="CB527" i="9"/>
  <c r="CC527" i="9"/>
  <c r="CD527" i="9"/>
  <c r="CE527" i="9"/>
  <c r="CF527" i="9"/>
  <c r="CG527" i="9"/>
  <c r="CH527" i="9"/>
  <c r="CI527" i="9"/>
  <c r="CJ527" i="9"/>
  <c r="CK527" i="9"/>
  <c r="CL527" i="9"/>
  <c r="CM527" i="9"/>
  <c r="CN527" i="9"/>
  <c r="CO527" i="9"/>
  <c r="CP527" i="9"/>
  <c r="CQ527" i="9"/>
  <c r="CR527" i="9"/>
  <c r="CS527" i="9"/>
  <c r="CT527" i="9"/>
  <c r="CU527" i="9"/>
  <c r="CV527" i="9"/>
  <c r="CW527" i="9"/>
  <c r="CX527" i="9"/>
  <c r="CY527" i="9"/>
  <c r="CZ527" i="9"/>
  <c r="DA527" i="9"/>
  <c r="DB527" i="9"/>
  <c r="DC527" i="9"/>
  <c r="DD527" i="9"/>
  <c r="DE527" i="9"/>
  <c r="DF527" i="9"/>
  <c r="DG527" i="9"/>
  <c r="DH527" i="9"/>
  <c r="DI527" i="9"/>
  <c r="E528" i="9"/>
  <c r="E529" i="9"/>
  <c r="E530" i="9"/>
  <c r="E531" i="9"/>
  <c r="E532" i="9"/>
  <c r="E512" i="9"/>
  <c r="E513" i="9"/>
  <c r="A518" i="9"/>
  <c r="B518" i="9"/>
  <c r="E518" i="9"/>
  <c r="E520" i="9"/>
  <c r="E522" i="9"/>
  <c r="E501" i="9"/>
  <c r="E503" i="9"/>
  <c r="AP508" i="9"/>
  <c r="AQ508" i="9"/>
  <c r="AR508" i="9"/>
  <c r="AS508" i="9"/>
  <c r="AT508" i="9"/>
  <c r="AU508" i="9"/>
  <c r="AV508" i="9"/>
  <c r="AW508" i="9"/>
  <c r="AX508" i="9"/>
  <c r="AY508" i="9"/>
  <c r="AZ508" i="9"/>
  <c r="BA508" i="9"/>
  <c r="BB508" i="9"/>
  <c r="BC508" i="9"/>
  <c r="BD508" i="9"/>
  <c r="BE508" i="9"/>
  <c r="BF508" i="9"/>
  <c r="BG508" i="9"/>
  <c r="BH508" i="9"/>
  <c r="BI508" i="9"/>
  <c r="BJ508" i="9"/>
  <c r="BK508" i="9"/>
  <c r="BL508" i="9"/>
  <c r="BM508" i="9"/>
  <c r="BN508" i="9"/>
  <c r="BO508" i="9"/>
  <c r="BP508" i="9"/>
  <c r="BQ508" i="9"/>
  <c r="BR508" i="9"/>
  <c r="BS508" i="9"/>
  <c r="BT508" i="9"/>
  <c r="BU508" i="9"/>
  <c r="BV508" i="9"/>
  <c r="BW508" i="9"/>
  <c r="BX508" i="9"/>
  <c r="BY508" i="9"/>
  <c r="BZ508" i="9"/>
  <c r="CA508" i="9"/>
  <c r="CB508" i="9"/>
  <c r="CC508" i="9"/>
  <c r="CD508" i="9"/>
  <c r="CE508" i="9"/>
  <c r="CF508" i="9"/>
  <c r="CG508" i="9"/>
  <c r="CH508" i="9"/>
  <c r="CI508" i="9"/>
  <c r="CJ508" i="9"/>
  <c r="CK508" i="9"/>
  <c r="CL508" i="9"/>
  <c r="CM508" i="9"/>
  <c r="CN508" i="9"/>
  <c r="CO508" i="9"/>
  <c r="CP508" i="9"/>
  <c r="CQ508" i="9"/>
  <c r="CR508" i="9"/>
  <c r="CS508" i="9"/>
  <c r="CT508" i="9"/>
  <c r="CU508" i="9"/>
  <c r="CV508" i="9"/>
  <c r="CW508" i="9"/>
  <c r="CX508" i="9"/>
  <c r="CY508" i="9"/>
  <c r="CZ508" i="9"/>
  <c r="DA508" i="9"/>
  <c r="DB508" i="9"/>
  <c r="DC508" i="9"/>
  <c r="DD508" i="9"/>
  <c r="DE508" i="9"/>
  <c r="DF508" i="9"/>
  <c r="DG508" i="9"/>
  <c r="DH508" i="9"/>
  <c r="DI508" i="9"/>
  <c r="E509" i="9"/>
  <c r="E510" i="9"/>
  <c r="E511" i="9"/>
  <c r="AP489" i="9"/>
  <c r="AQ489" i="9"/>
  <c r="AR489" i="9"/>
  <c r="AS489" i="9"/>
  <c r="AT489" i="9"/>
  <c r="AU489" i="9"/>
  <c r="AV489" i="9"/>
  <c r="AW489" i="9"/>
  <c r="AX489" i="9"/>
  <c r="AY489" i="9"/>
  <c r="AZ489" i="9"/>
  <c r="BA489" i="9"/>
  <c r="BB489" i="9"/>
  <c r="BC489" i="9"/>
  <c r="BD489" i="9"/>
  <c r="BE489" i="9"/>
  <c r="BF489" i="9"/>
  <c r="BG489" i="9"/>
  <c r="BH489" i="9"/>
  <c r="BI489" i="9"/>
  <c r="BJ489" i="9"/>
  <c r="BK489" i="9"/>
  <c r="BL489" i="9"/>
  <c r="BM489" i="9"/>
  <c r="BN489" i="9"/>
  <c r="BO489" i="9"/>
  <c r="BP489" i="9"/>
  <c r="BQ489" i="9"/>
  <c r="BR489" i="9"/>
  <c r="BS489" i="9"/>
  <c r="BT489" i="9"/>
  <c r="BU489" i="9"/>
  <c r="BV489" i="9"/>
  <c r="BW489" i="9"/>
  <c r="BX489" i="9"/>
  <c r="BY489" i="9"/>
  <c r="BZ489" i="9"/>
  <c r="CA489" i="9"/>
  <c r="CB489" i="9"/>
  <c r="CC489" i="9"/>
  <c r="CD489" i="9"/>
  <c r="CE489" i="9"/>
  <c r="CF489" i="9"/>
  <c r="CG489" i="9"/>
  <c r="CH489" i="9"/>
  <c r="CI489" i="9"/>
  <c r="CJ489" i="9"/>
  <c r="CK489" i="9"/>
  <c r="CL489" i="9"/>
  <c r="CM489" i="9"/>
  <c r="CN489" i="9"/>
  <c r="CO489" i="9"/>
  <c r="CP489" i="9"/>
  <c r="CQ489" i="9"/>
  <c r="CR489" i="9"/>
  <c r="CS489" i="9"/>
  <c r="CT489" i="9"/>
  <c r="CU489" i="9"/>
  <c r="CV489" i="9"/>
  <c r="CW489" i="9"/>
  <c r="CX489" i="9"/>
  <c r="CY489" i="9"/>
  <c r="CZ489" i="9"/>
  <c r="DA489" i="9"/>
  <c r="DB489" i="9"/>
  <c r="DC489" i="9"/>
  <c r="DD489" i="9"/>
  <c r="DE489" i="9"/>
  <c r="DF489" i="9"/>
  <c r="DG489" i="9"/>
  <c r="DH489" i="9"/>
  <c r="DI489" i="9"/>
  <c r="E490" i="9"/>
  <c r="E491" i="9"/>
  <c r="E492" i="9"/>
  <c r="E493" i="9"/>
  <c r="E494" i="9"/>
  <c r="A499" i="9"/>
  <c r="B499" i="9"/>
  <c r="E499" i="9"/>
  <c r="E478" i="9"/>
  <c r="A480" i="9"/>
  <c r="B480" i="9"/>
  <c r="E480" i="9"/>
  <c r="E482" i="9"/>
  <c r="E484" i="9"/>
  <c r="AP469" i="9"/>
  <c r="AQ469" i="9"/>
  <c r="AR469" i="9"/>
  <c r="AS469" i="9"/>
  <c r="AT469" i="9"/>
  <c r="AU469" i="9"/>
  <c r="AV469" i="9"/>
  <c r="AW469" i="9"/>
  <c r="AX469" i="9"/>
  <c r="AY469" i="9"/>
  <c r="AZ469" i="9"/>
  <c r="BA469" i="9"/>
  <c r="BB469" i="9"/>
  <c r="BC469" i="9"/>
  <c r="BD469" i="9"/>
  <c r="BE469" i="9"/>
  <c r="BF469" i="9"/>
  <c r="BG469" i="9"/>
  <c r="BH469" i="9"/>
  <c r="BI469" i="9"/>
  <c r="BJ469" i="9"/>
  <c r="BK469" i="9"/>
  <c r="BL469" i="9"/>
  <c r="BM469" i="9"/>
  <c r="BN469" i="9"/>
  <c r="BO469" i="9"/>
  <c r="BP469" i="9"/>
  <c r="BQ469" i="9"/>
  <c r="BR469" i="9"/>
  <c r="BS469" i="9"/>
  <c r="BT469" i="9"/>
  <c r="BU469" i="9"/>
  <c r="BV469" i="9"/>
  <c r="BW469" i="9"/>
  <c r="BX469" i="9"/>
  <c r="BY469" i="9"/>
  <c r="BZ469" i="9"/>
  <c r="CA469" i="9"/>
  <c r="CB469" i="9"/>
  <c r="CC469" i="9"/>
  <c r="CD469" i="9"/>
  <c r="CE469" i="9"/>
  <c r="CF469" i="9"/>
  <c r="CG469" i="9"/>
  <c r="CH469" i="9"/>
  <c r="CI469" i="9"/>
  <c r="CJ469" i="9"/>
  <c r="CK469" i="9"/>
  <c r="CL469" i="9"/>
  <c r="CM469" i="9"/>
  <c r="CN469" i="9"/>
  <c r="CO469" i="9"/>
  <c r="CP469" i="9"/>
  <c r="CQ469" i="9"/>
  <c r="CR469" i="9"/>
  <c r="CS469" i="9"/>
  <c r="CT469" i="9"/>
  <c r="CU469" i="9"/>
  <c r="CV469" i="9"/>
  <c r="CW469" i="9"/>
  <c r="CX469" i="9"/>
  <c r="CY469" i="9"/>
  <c r="CZ469" i="9"/>
  <c r="DA469" i="9"/>
  <c r="DB469" i="9"/>
  <c r="DC469" i="9"/>
  <c r="DD469" i="9"/>
  <c r="DE469" i="9"/>
  <c r="DF469" i="9"/>
  <c r="DG469" i="9"/>
  <c r="DH469" i="9"/>
  <c r="DI469" i="9"/>
  <c r="E470" i="9"/>
  <c r="E471" i="9"/>
  <c r="E472" i="9"/>
  <c r="E473" i="9"/>
  <c r="E474" i="9"/>
  <c r="E458" i="9"/>
  <c r="A460" i="9"/>
  <c r="B460" i="9"/>
  <c r="E460" i="9"/>
  <c r="E462" i="9"/>
  <c r="E464" i="9"/>
  <c r="AP449" i="9"/>
  <c r="AQ449" i="9"/>
  <c r="AR449" i="9"/>
  <c r="AS449" i="9"/>
  <c r="AT449" i="9"/>
  <c r="AU449" i="9"/>
  <c r="AV449" i="9"/>
  <c r="AW449" i="9"/>
  <c r="AX449" i="9"/>
  <c r="AY449" i="9"/>
  <c r="AZ449" i="9"/>
  <c r="BA449" i="9"/>
  <c r="BB449" i="9"/>
  <c r="BC449" i="9"/>
  <c r="BD449" i="9"/>
  <c r="BE449" i="9"/>
  <c r="BF449" i="9"/>
  <c r="BG449" i="9"/>
  <c r="BH449" i="9"/>
  <c r="BI449" i="9"/>
  <c r="BJ449" i="9"/>
  <c r="BK449" i="9"/>
  <c r="BL449" i="9"/>
  <c r="BM449" i="9"/>
  <c r="BN449" i="9"/>
  <c r="BO449" i="9"/>
  <c r="BP449" i="9"/>
  <c r="BQ449" i="9"/>
  <c r="BR449" i="9"/>
  <c r="BS449" i="9"/>
  <c r="BT449" i="9"/>
  <c r="BU449" i="9"/>
  <c r="BV449" i="9"/>
  <c r="BW449" i="9"/>
  <c r="BX449" i="9"/>
  <c r="BY449" i="9"/>
  <c r="BZ449" i="9"/>
  <c r="CA449" i="9"/>
  <c r="CB449" i="9"/>
  <c r="CC449" i="9"/>
  <c r="CD449" i="9"/>
  <c r="CE449" i="9"/>
  <c r="CF449" i="9"/>
  <c r="CG449" i="9"/>
  <c r="CH449" i="9"/>
  <c r="CI449" i="9"/>
  <c r="CJ449" i="9"/>
  <c r="CK449" i="9"/>
  <c r="CL449" i="9"/>
  <c r="CM449" i="9"/>
  <c r="CN449" i="9"/>
  <c r="CO449" i="9"/>
  <c r="CP449" i="9"/>
  <c r="CQ449" i="9"/>
  <c r="CR449" i="9"/>
  <c r="CS449" i="9"/>
  <c r="CT449" i="9"/>
  <c r="CU449" i="9"/>
  <c r="CV449" i="9"/>
  <c r="CW449" i="9"/>
  <c r="CX449" i="9"/>
  <c r="CY449" i="9"/>
  <c r="CZ449" i="9"/>
  <c r="DA449" i="9"/>
  <c r="DB449" i="9"/>
  <c r="DC449" i="9"/>
  <c r="DD449" i="9"/>
  <c r="DE449" i="9"/>
  <c r="DF449" i="9"/>
  <c r="DG449" i="9"/>
  <c r="DH449" i="9"/>
  <c r="DI449" i="9"/>
  <c r="E450" i="9"/>
  <c r="E451" i="9"/>
  <c r="E452" i="9"/>
  <c r="E453" i="9"/>
  <c r="E454" i="9"/>
  <c r="E434" i="9"/>
  <c r="E438" i="9"/>
  <c r="A440" i="9"/>
  <c r="B440" i="9"/>
  <c r="E440" i="9"/>
  <c r="E442" i="9"/>
  <c r="E444" i="9"/>
  <c r="E424" i="9"/>
  <c r="AP429" i="9"/>
  <c r="AQ429" i="9"/>
  <c r="AR429" i="9"/>
  <c r="AS429" i="9"/>
  <c r="AT429" i="9"/>
  <c r="AU429" i="9"/>
  <c r="AV429" i="9"/>
  <c r="AW429" i="9"/>
  <c r="AX429" i="9"/>
  <c r="AY429" i="9"/>
  <c r="AZ429" i="9"/>
  <c r="BA429" i="9"/>
  <c r="BB429" i="9"/>
  <c r="BC429" i="9"/>
  <c r="BD429" i="9"/>
  <c r="BE429" i="9"/>
  <c r="BF429" i="9"/>
  <c r="BG429" i="9"/>
  <c r="BH429" i="9"/>
  <c r="BI429" i="9"/>
  <c r="BJ429" i="9"/>
  <c r="BK429" i="9"/>
  <c r="BL429" i="9"/>
  <c r="BM429" i="9"/>
  <c r="BN429" i="9"/>
  <c r="BO429" i="9"/>
  <c r="BP429" i="9"/>
  <c r="BQ429" i="9"/>
  <c r="BR429" i="9"/>
  <c r="BS429" i="9"/>
  <c r="BT429" i="9"/>
  <c r="BU429" i="9"/>
  <c r="BV429" i="9"/>
  <c r="BW429" i="9"/>
  <c r="BX429" i="9"/>
  <c r="BY429" i="9"/>
  <c r="BZ429" i="9"/>
  <c r="CA429" i="9"/>
  <c r="CB429" i="9"/>
  <c r="CC429" i="9"/>
  <c r="CD429" i="9"/>
  <c r="CE429" i="9"/>
  <c r="CF429" i="9"/>
  <c r="CG429" i="9"/>
  <c r="CH429" i="9"/>
  <c r="CI429" i="9"/>
  <c r="CJ429" i="9"/>
  <c r="CK429" i="9"/>
  <c r="CL429" i="9"/>
  <c r="CM429" i="9"/>
  <c r="CN429" i="9"/>
  <c r="CO429" i="9"/>
  <c r="CP429" i="9"/>
  <c r="CQ429" i="9"/>
  <c r="CR429" i="9"/>
  <c r="CS429" i="9"/>
  <c r="CT429" i="9"/>
  <c r="CU429" i="9"/>
  <c r="CV429" i="9"/>
  <c r="CW429" i="9"/>
  <c r="CX429" i="9"/>
  <c r="CY429" i="9"/>
  <c r="CZ429" i="9"/>
  <c r="DA429" i="9"/>
  <c r="DB429" i="9"/>
  <c r="DC429" i="9"/>
  <c r="DD429" i="9"/>
  <c r="DE429" i="9"/>
  <c r="DF429" i="9"/>
  <c r="DG429" i="9"/>
  <c r="DH429" i="9"/>
  <c r="DI429" i="9"/>
  <c r="E430" i="9"/>
  <c r="E431" i="9"/>
  <c r="E432" i="9"/>
  <c r="E433" i="9"/>
  <c r="E412" i="9"/>
  <c r="E413" i="9"/>
  <c r="E414" i="9"/>
  <c r="E418" i="9"/>
  <c r="A420" i="9"/>
  <c r="B420" i="9"/>
  <c r="E420" i="9"/>
  <c r="E422" i="9"/>
  <c r="E402" i="9"/>
  <c r="E404" i="9"/>
  <c r="AP409" i="9"/>
  <c r="AQ409" i="9"/>
  <c r="AR409" i="9"/>
  <c r="AS409" i="9"/>
  <c r="AT409" i="9"/>
  <c r="AU409" i="9"/>
  <c r="AV409" i="9"/>
  <c r="AW409" i="9"/>
  <c r="AX409" i="9"/>
  <c r="AY409" i="9"/>
  <c r="AZ409" i="9"/>
  <c r="BA409" i="9"/>
  <c r="BB409" i="9"/>
  <c r="BC409" i="9"/>
  <c r="BD409" i="9"/>
  <c r="BE409" i="9"/>
  <c r="BF409" i="9"/>
  <c r="BG409" i="9"/>
  <c r="BH409" i="9"/>
  <c r="BI409" i="9"/>
  <c r="BJ409" i="9"/>
  <c r="BK409" i="9"/>
  <c r="BL409" i="9"/>
  <c r="BM409" i="9"/>
  <c r="BN409" i="9"/>
  <c r="BO409" i="9"/>
  <c r="BP409" i="9"/>
  <c r="BQ409" i="9"/>
  <c r="BR409" i="9"/>
  <c r="BS409" i="9"/>
  <c r="BT409" i="9"/>
  <c r="BU409" i="9"/>
  <c r="BV409" i="9"/>
  <c r="BW409" i="9"/>
  <c r="BX409" i="9"/>
  <c r="BY409" i="9"/>
  <c r="BZ409" i="9"/>
  <c r="CA409" i="9"/>
  <c r="CB409" i="9"/>
  <c r="CC409" i="9"/>
  <c r="CD409" i="9"/>
  <c r="CE409" i="9"/>
  <c r="CF409" i="9"/>
  <c r="CG409" i="9"/>
  <c r="CH409" i="9"/>
  <c r="CI409" i="9"/>
  <c r="CJ409" i="9"/>
  <c r="CK409" i="9"/>
  <c r="CL409" i="9"/>
  <c r="CM409" i="9"/>
  <c r="CN409" i="9"/>
  <c r="CO409" i="9"/>
  <c r="CP409" i="9"/>
  <c r="CQ409" i="9"/>
  <c r="CR409" i="9"/>
  <c r="CS409" i="9"/>
  <c r="CT409" i="9"/>
  <c r="CU409" i="9"/>
  <c r="CV409" i="9"/>
  <c r="CW409" i="9"/>
  <c r="CX409" i="9"/>
  <c r="CY409" i="9"/>
  <c r="CZ409" i="9"/>
  <c r="DA409" i="9"/>
  <c r="DB409" i="9"/>
  <c r="DC409" i="9"/>
  <c r="DD409" i="9"/>
  <c r="DE409" i="9"/>
  <c r="DF409" i="9"/>
  <c r="DG409" i="9"/>
  <c r="DH409" i="9"/>
  <c r="DI409" i="9"/>
  <c r="E410" i="9"/>
  <c r="E411" i="9"/>
  <c r="A400" i="9"/>
  <c r="B400" i="9"/>
  <c r="E400" i="9"/>
  <c r="F393" i="9"/>
  <c r="G393" i="9"/>
  <c r="H393" i="9"/>
  <c r="I393" i="9"/>
  <c r="J393" i="9"/>
  <c r="K393" i="9"/>
  <c r="L393" i="9"/>
  <c r="M393" i="9"/>
  <c r="N393" i="9"/>
  <c r="O393" i="9"/>
  <c r="P393" i="9"/>
  <c r="Q393" i="9"/>
  <c r="R393" i="9"/>
  <c r="S393" i="9"/>
  <c r="T393" i="9"/>
  <c r="U393" i="9"/>
  <c r="V393" i="9"/>
  <c r="W393" i="9"/>
  <c r="X393" i="9"/>
  <c r="Y393" i="9"/>
  <c r="Z393" i="9"/>
  <c r="AA393" i="9"/>
  <c r="AB393" i="9"/>
  <c r="AC393" i="9"/>
  <c r="AD393" i="9"/>
  <c r="AE393" i="9"/>
  <c r="AF393" i="9"/>
  <c r="AG393" i="9"/>
  <c r="AH393" i="9"/>
  <c r="AI393" i="9"/>
  <c r="AJ393" i="9"/>
  <c r="AK393" i="9"/>
  <c r="E383" i="9"/>
  <c r="E384" i="9"/>
  <c r="E385" i="9"/>
  <c r="E386" i="9"/>
  <c r="E387" i="9"/>
  <c r="AP369" i="9"/>
  <c r="AQ369" i="9"/>
  <c r="AR369" i="9"/>
  <c r="AS369" i="9"/>
  <c r="AT369" i="9"/>
  <c r="AU369" i="9"/>
  <c r="AV369" i="9"/>
  <c r="AW369" i="9"/>
  <c r="AX369" i="9"/>
  <c r="AY369" i="9"/>
  <c r="AZ369" i="9"/>
  <c r="BA369" i="9"/>
  <c r="BB369" i="9"/>
  <c r="BC369" i="9"/>
  <c r="BD369" i="9"/>
  <c r="BE369" i="9"/>
  <c r="BF369" i="9"/>
  <c r="BG369" i="9"/>
  <c r="BH369" i="9"/>
  <c r="BI369" i="9"/>
  <c r="BJ369" i="9"/>
  <c r="BK369" i="9"/>
  <c r="BL369" i="9"/>
  <c r="BM369" i="9"/>
  <c r="BN369" i="9"/>
  <c r="BO369" i="9"/>
  <c r="BP369" i="9"/>
  <c r="BQ369" i="9"/>
  <c r="BR369" i="9"/>
  <c r="BS369" i="9"/>
  <c r="BT369" i="9"/>
  <c r="BU369" i="9"/>
  <c r="BV369" i="9"/>
  <c r="BW369" i="9"/>
  <c r="BX369" i="9"/>
  <c r="BY369" i="9"/>
  <c r="BZ369" i="9"/>
  <c r="CA369" i="9"/>
  <c r="CB369" i="9"/>
  <c r="CC369" i="9"/>
  <c r="CD369" i="9"/>
  <c r="CE369" i="9"/>
  <c r="CF369" i="9"/>
  <c r="CG369" i="9"/>
  <c r="CH369" i="9"/>
  <c r="CI369" i="9"/>
  <c r="CJ369" i="9"/>
  <c r="CK369" i="9"/>
  <c r="CL369" i="9"/>
  <c r="CM369" i="9"/>
  <c r="CN369" i="9"/>
  <c r="CO369" i="9"/>
  <c r="CP369" i="9"/>
  <c r="CQ369" i="9"/>
  <c r="CR369" i="9"/>
  <c r="CS369" i="9"/>
  <c r="CT369" i="9"/>
  <c r="CU369" i="9"/>
  <c r="CV369" i="9"/>
  <c r="CW369" i="9"/>
  <c r="CX369" i="9"/>
  <c r="CY369" i="9"/>
  <c r="CZ369" i="9"/>
  <c r="DA369" i="9"/>
  <c r="DB369" i="9"/>
  <c r="DC369" i="9"/>
  <c r="DD369" i="9"/>
  <c r="DE369" i="9"/>
  <c r="DF369" i="9"/>
  <c r="DG369" i="9"/>
  <c r="DH369" i="9"/>
  <c r="DI369" i="9"/>
  <c r="DT369" i="9"/>
  <c r="E370" i="9"/>
  <c r="E371" i="9"/>
  <c r="E372" i="9"/>
  <c r="E373" i="9"/>
  <c r="E374" i="9"/>
  <c r="DU374" i="9"/>
  <c r="DU369" i="9" s="1"/>
  <c r="E345" i="9"/>
  <c r="E346" i="9"/>
  <c r="E347" i="9"/>
  <c r="E335" i="9"/>
  <c r="E337" i="9"/>
  <c r="AP342" i="9"/>
  <c r="AQ342" i="9"/>
  <c r="AR342" i="9"/>
  <c r="AS342" i="9"/>
  <c r="AT342" i="9"/>
  <c r="AU342" i="9"/>
  <c r="AV342" i="9"/>
  <c r="AW342" i="9"/>
  <c r="AX342" i="9"/>
  <c r="AY342" i="9"/>
  <c r="AZ342" i="9"/>
  <c r="BA342" i="9"/>
  <c r="BB342" i="9"/>
  <c r="BC342" i="9"/>
  <c r="BD342" i="9"/>
  <c r="BE342" i="9"/>
  <c r="BF342" i="9"/>
  <c r="BG342" i="9"/>
  <c r="BH342" i="9"/>
  <c r="BI342" i="9"/>
  <c r="BJ342" i="9"/>
  <c r="BK342" i="9"/>
  <c r="BL342" i="9"/>
  <c r="BM342" i="9"/>
  <c r="BN342" i="9"/>
  <c r="BO342" i="9"/>
  <c r="BP342" i="9"/>
  <c r="BQ342" i="9"/>
  <c r="BR342" i="9"/>
  <c r="BS342" i="9"/>
  <c r="BT342" i="9"/>
  <c r="BU342" i="9"/>
  <c r="BV342" i="9"/>
  <c r="BW342" i="9"/>
  <c r="BX342" i="9"/>
  <c r="BY342" i="9"/>
  <c r="BZ342" i="9"/>
  <c r="CA342" i="9"/>
  <c r="CB342" i="9"/>
  <c r="CC342" i="9"/>
  <c r="CD342" i="9"/>
  <c r="CE342" i="9"/>
  <c r="CF342" i="9"/>
  <c r="CG342" i="9"/>
  <c r="CH342" i="9"/>
  <c r="CI342" i="9"/>
  <c r="CJ342" i="9"/>
  <c r="CK342" i="9"/>
  <c r="CL342" i="9"/>
  <c r="CM342" i="9"/>
  <c r="CN342" i="9"/>
  <c r="CO342" i="9"/>
  <c r="CP342" i="9"/>
  <c r="CQ342" i="9"/>
  <c r="CR342" i="9"/>
  <c r="CS342" i="9"/>
  <c r="CT342" i="9"/>
  <c r="CU342" i="9"/>
  <c r="CV342" i="9"/>
  <c r="CW342" i="9"/>
  <c r="CX342" i="9"/>
  <c r="CY342" i="9"/>
  <c r="CZ342" i="9"/>
  <c r="DA342" i="9"/>
  <c r="DB342" i="9"/>
  <c r="DC342" i="9"/>
  <c r="DD342" i="9"/>
  <c r="DE342" i="9"/>
  <c r="DF342" i="9"/>
  <c r="DG342" i="9"/>
  <c r="DH342" i="9"/>
  <c r="DI342" i="9"/>
  <c r="E343" i="9"/>
  <c r="E344" i="9"/>
  <c r="E331" i="9"/>
  <c r="A333" i="9"/>
  <c r="B333" i="9"/>
  <c r="E333" i="9"/>
  <c r="A314" i="9"/>
  <c r="B314" i="9"/>
  <c r="E314" i="9"/>
  <c r="E316" i="9"/>
  <c r="E318" i="9"/>
  <c r="BB321" i="9"/>
  <c r="BC321" i="9"/>
  <c r="BD321" i="9"/>
  <c r="BE321" i="9"/>
  <c r="BF321" i="9"/>
  <c r="BG321" i="9"/>
  <c r="BH321" i="9"/>
  <c r="BI321" i="9"/>
  <c r="BJ321" i="9"/>
  <c r="BK321" i="9"/>
  <c r="BL321" i="9"/>
  <c r="BM321" i="9"/>
  <c r="BN321" i="9"/>
  <c r="BO321" i="9"/>
  <c r="BP321" i="9"/>
  <c r="BQ321" i="9"/>
  <c r="BR321" i="9"/>
  <c r="BS321" i="9"/>
  <c r="BT321" i="9"/>
  <c r="BU321" i="9"/>
  <c r="BV321" i="9"/>
  <c r="BW321" i="9"/>
  <c r="BX321" i="9"/>
  <c r="BY321" i="9"/>
  <c r="BZ321" i="9"/>
  <c r="CA321" i="9"/>
  <c r="CB321" i="9"/>
  <c r="CC321" i="9"/>
  <c r="CD321" i="9"/>
  <c r="CE321" i="9"/>
  <c r="CF321" i="9"/>
  <c r="CG321" i="9"/>
  <c r="CH321" i="9"/>
  <c r="CI321" i="9"/>
  <c r="CJ321" i="9"/>
  <c r="CK321" i="9"/>
  <c r="CL321" i="9"/>
  <c r="CM321" i="9"/>
  <c r="CN321" i="9"/>
  <c r="CO321" i="9"/>
  <c r="CP321" i="9"/>
  <c r="CQ321" i="9"/>
  <c r="CR321" i="9"/>
  <c r="CS321" i="9"/>
  <c r="CT321" i="9"/>
  <c r="CU321" i="9"/>
  <c r="CV321" i="9"/>
  <c r="CW321" i="9"/>
  <c r="CX321" i="9"/>
  <c r="CY321" i="9"/>
  <c r="CZ321" i="9"/>
  <c r="DA321" i="9"/>
  <c r="DB321" i="9"/>
  <c r="DC321" i="9"/>
  <c r="DD321" i="9"/>
  <c r="DE321" i="9"/>
  <c r="DF321" i="9"/>
  <c r="DG321" i="9"/>
  <c r="DH321" i="9"/>
  <c r="DI321" i="9"/>
  <c r="AP304" i="9"/>
  <c r="AQ304" i="9"/>
  <c r="AR304" i="9"/>
  <c r="AS304" i="9"/>
  <c r="AT304" i="9"/>
  <c r="AU304" i="9"/>
  <c r="AV304" i="9"/>
  <c r="AW304" i="9"/>
  <c r="AX304" i="9"/>
  <c r="AY304" i="9"/>
  <c r="AZ304" i="9"/>
  <c r="BA304" i="9"/>
  <c r="BB304" i="9"/>
  <c r="BC304" i="9"/>
  <c r="BD304" i="9"/>
  <c r="BE304" i="9"/>
  <c r="BF304" i="9"/>
  <c r="BG304" i="9"/>
  <c r="BH304" i="9"/>
  <c r="BI304" i="9"/>
  <c r="BJ304" i="9"/>
  <c r="BK304" i="9"/>
  <c r="BL304" i="9"/>
  <c r="BM304" i="9"/>
  <c r="BN304" i="9"/>
  <c r="BO304" i="9"/>
  <c r="BP304" i="9"/>
  <c r="BQ304" i="9"/>
  <c r="BR304" i="9"/>
  <c r="BS304" i="9"/>
  <c r="BT304" i="9"/>
  <c r="BU304" i="9"/>
  <c r="BV304" i="9"/>
  <c r="BW304" i="9"/>
  <c r="BX304" i="9"/>
  <c r="BY304" i="9"/>
  <c r="BZ304" i="9"/>
  <c r="CA304" i="9"/>
  <c r="CB304" i="9"/>
  <c r="CC304" i="9"/>
  <c r="CD304" i="9"/>
  <c r="CE304" i="9"/>
  <c r="CF304" i="9"/>
  <c r="CG304" i="9"/>
  <c r="CH304" i="9"/>
  <c r="CI304" i="9"/>
  <c r="CJ304" i="9"/>
  <c r="CK304" i="9"/>
  <c r="CL304" i="9"/>
  <c r="CM304" i="9"/>
  <c r="CN304" i="9"/>
  <c r="CO304" i="9"/>
  <c r="CP304" i="9"/>
  <c r="CQ304" i="9"/>
  <c r="CR304" i="9"/>
  <c r="CS304" i="9"/>
  <c r="CT304" i="9"/>
  <c r="CU304" i="9"/>
  <c r="CV304" i="9"/>
  <c r="CW304" i="9"/>
  <c r="CX304" i="9"/>
  <c r="CY304" i="9"/>
  <c r="CZ304" i="9"/>
  <c r="DA304" i="9"/>
  <c r="DB304" i="9"/>
  <c r="DC304" i="9"/>
  <c r="DD304" i="9"/>
  <c r="DE304" i="9"/>
  <c r="DF304" i="9"/>
  <c r="DG304" i="9"/>
  <c r="DH304" i="9"/>
  <c r="DI304" i="9"/>
  <c r="E305" i="9"/>
  <c r="E306" i="9"/>
  <c r="E307" i="9"/>
  <c r="E308" i="9"/>
  <c r="E309" i="9"/>
  <c r="E289" i="9"/>
  <c r="E290" i="9"/>
  <c r="E291" i="9"/>
  <c r="AP286" i="9"/>
  <c r="AQ286" i="9"/>
  <c r="AR286" i="9"/>
  <c r="AS286" i="9"/>
  <c r="AT286" i="9"/>
  <c r="AU286" i="9"/>
  <c r="AV286" i="9"/>
  <c r="AW286" i="9"/>
  <c r="AX286" i="9"/>
  <c r="AY286" i="9"/>
  <c r="AZ286" i="9"/>
  <c r="BA286" i="9"/>
  <c r="BB286" i="9"/>
  <c r="BC286" i="9"/>
  <c r="BD286" i="9"/>
  <c r="BE286" i="9"/>
  <c r="BF286" i="9"/>
  <c r="BG286" i="9"/>
  <c r="BH286" i="9"/>
  <c r="BI286" i="9"/>
  <c r="BJ286" i="9"/>
  <c r="BK286" i="9"/>
  <c r="BL286" i="9"/>
  <c r="BM286" i="9"/>
  <c r="BN286" i="9"/>
  <c r="BO286" i="9"/>
  <c r="BP286" i="9"/>
  <c r="BQ286" i="9"/>
  <c r="BR286" i="9"/>
  <c r="BS286" i="9"/>
  <c r="BT286" i="9"/>
  <c r="BU286" i="9"/>
  <c r="BV286" i="9"/>
  <c r="BW286" i="9"/>
  <c r="BX286" i="9"/>
  <c r="BY286" i="9"/>
  <c r="BZ286" i="9"/>
  <c r="CA286" i="9"/>
  <c r="CB286" i="9"/>
  <c r="CC286" i="9"/>
  <c r="CD286" i="9"/>
  <c r="CE286" i="9"/>
  <c r="CF286" i="9"/>
  <c r="CG286" i="9"/>
  <c r="CH286" i="9"/>
  <c r="CI286" i="9"/>
  <c r="CJ286" i="9"/>
  <c r="CK286" i="9"/>
  <c r="CL286" i="9"/>
  <c r="CM286" i="9"/>
  <c r="CN286" i="9"/>
  <c r="CO286" i="9"/>
  <c r="CP286" i="9"/>
  <c r="CQ286" i="9"/>
  <c r="CR286" i="9"/>
  <c r="CS286" i="9"/>
  <c r="CT286" i="9"/>
  <c r="CU286" i="9"/>
  <c r="CV286" i="9"/>
  <c r="CW286" i="9"/>
  <c r="CX286" i="9"/>
  <c r="CY286" i="9"/>
  <c r="CZ286" i="9"/>
  <c r="DA286" i="9"/>
  <c r="DB286" i="9"/>
  <c r="DC286" i="9"/>
  <c r="DD286" i="9"/>
  <c r="DE286" i="9"/>
  <c r="DF286" i="9"/>
  <c r="DG286" i="9"/>
  <c r="DH286" i="9"/>
  <c r="DI286" i="9"/>
  <c r="E287" i="9"/>
  <c r="E288" i="9"/>
  <c r="E270" i="9"/>
  <c r="E272" i="9"/>
  <c r="AP256" i="9"/>
  <c r="AQ256" i="9"/>
  <c r="AR256" i="9"/>
  <c r="AS256" i="9"/>
  <c r="AT256" i="9"/>
  <c r="AU256" i="9"/>
  <c r="AV256" i="9"/>
  <c r="AW256" i="9"/>
  <c r="AX256" i="9"/>
  <c r="AY256" i="9"/>
  <c r="AZ256" i="9"/>
  <c r="BA256" i="9"/>
  <c r="BB256" i="9"/>
  <c r="BC256" i="9"/>
  <c r="BD256" i="9"/>
  <c r="BE256" i="9"/>
  <c r="BF256" i="9"/>
  <c r="BG256" i="9"/>
  <c r="BH256" i="9"/>
  <c r="BI256" i="9"/>
  <c r="BJ256" i="9"/>
  <c r="BK256" i="9"/>
  <c r="BL256" i="9"/>
  <c r="BM256" i="9"/>
  <c r="BN256" i="9"/>
  <c r="BO256" i="9"/>
  <c r="BP256" i="9"/>
  <c r="BQ256" i="9"/>
  <c r="BR256" i="9"/>
  <c r="BS256" i="9"/>
  <c r="BT256" i="9"/>
  <c r="BU256" i="9"/>
  <c r="BV256" i="9"/>
  <c r="BW256" i="9"/>
  <c r="BX256" i="9"/>
  <c r="BY256" i="9"/>
  <c r="BZ256" i="9"/>
  <c r="CA256" i="9"/>
  <c r="CB256" i="9"/>
  <c r="CC256" i="9"/>
  <c r="CD256" i="9"/>
  <c r="CE256" i="9"/>
  <c r="CF256" i="9"/>
  <c r="CG256" i="9"/>
  <c r="CH256" i="9"/>
  <c r="CI256" i="9"/>
  <c r="CJ256" i="9"/>
  <c r="CK256" i="9"/>
  <c r="CL256" i="9"/>
  <c r="CM256" i="9"/>
  <c r="CN256" i="9"/>
  <c r="CO256" i="9"/>
  <c r="CP256" i="9"/>
  <c r="CQ256" i="9"/>
  <c r="CR256" i="9"/>
  <c r="CS256" i="9"/>
  <c r="CT256" i="9"/>
  <c r="CU256" i="9"/>
  <c r="CV256" i="9"/>
  <c r="CW256" i="9"/>
  <c r="CX256" i="9"/>
  <c r="CY256" i="9"/>
  <c r="CZ256" i="9"/>
  <c r="DA256" i="9"/>
  <c r="DB256" i="9"/>
  <c r="DC256" i="9"/>
  <c r="DD256" i="9"/>
  <c r="DE256" i="9"/>
  <c r="DF256" i="9"/>
  <c r="DG256" i="9"/>
  <c r="DH256" i="9"/>
  <c r="DI256" i="9"/>
  <c r="E257" i="9"/>
  <c r="E258" i="9"/>
  <c r="E259" i="9"/>
  <c r="E260" i="9"/>
  <c r="E261" i="9"/>
  <c r="E266" i="9"/>
  <c r="E245" i="9"/>
  <c r="A247" i="9"/>
  <c r="B247" i="9"/>
  <c r="E247" i="9"/>
  <c r="E249" i="9"/>
  <c r="E251" i="9"/>
  <c r="AP236" i="9"/>
  <c r="AQ236" i="9"/>
  <c r="AR236" i="9"/>
  <c r="AS236" i="9"/>
  <c r="AT236" i="9"/>
  <c r="AU236" i="9"/>
  <c r="AV236" i="9"/>
  <c r="AW236" i="9"/>
  <c r="AX236" i="9"/>
  <c r="AY236" i="9"/>
  <c r="AZ236" i="9"/>
  <c r="BA236" i="9"/>
  <c r="BB236" i="9"/>
  <c r="BC236" i="9"/>
  <c r="BD236" i="9"/>
  <c r="BE236" i="9"/>
  <c r="BF236" i="9"/>
  <c r="BG236" i="9"/>
  <c r="BH236" i="9"/>
  <c r="BI236" i="9"/>
  <c r="BJ236" i="9"/>
  <c r="BK236" i="9"/>
  <c r="BL236" i="9"/>
  <c r="BM236" i="9"/>
  <c r="BN236" i="9"/>
  <c r="BO236" i="9"/>
  <c r="BP236" i="9"/>
  <c r="BQ236" i="9"/>
  <c r="BR236" i="9"/>
  <c r="BS236" i="9"/>
  <c r="BT236" i="9"/>
  <c r="BU236" i="9"/>
  <c r="BV236" i="9"/>
  <c r="BW236" i="9"/>
  <c r="BX236" i="9"/>
  <c r="BY236" i="9"/>
  <c r="BZ236" i="9"/>
  <c r="CA236" i="9"/>
  <c r="CB236" i="9"/>
  <c r="CC236" i="9"/>
  <c r="CD236" i="9"/>
  <c r="CE236" i="9"/>
  <c r="CF236" i="9"/>
  <c r="CG236" i="9"/>
  <c r="CH236" i="9"/>
  <c r="CI236" i="9"/>
  <c r="CJ236" i="9"/>
  <c r="CK236" i="9"/>
  <c r="CL236" i="9"/>
  <c r="CM236" i="9"/>
  <c r="CN236" i="9"/>
  <c r="CO236" i="9"/>
  <c r="CP236" i="9"/>
  <c r="CQ236" i="9"/>
  <c r="CR236" i="9"/>
  <c r="CS236" i="9"/>
  <c r="CT236" i="9"/>
  <c r="CU236" i="9"/>
  <c r="CV236" i="9"/>
  <c r="CW236" i="9"/>
  <c r="CX236" i="9"/>
  <c r="CY236" i="9"/>
  <c r="CZ236" i="9"/>
  <c r="DA236" i="9"/>
  <c r="DB236" i="9"/>
  <c r="DC236" i="9"/>
  <c r="DD236" i="9"/>
  <c r="DE236" i="9"/>
  <c r="DF236" i="9"/>
  <c r="DG236" i="9"/>
  <c r="DH236" i="9"/>
  <c r="DI236" i="9"/>
  <c r="DT236" i="9"/>
  <c r="E237" i="9"/>
  <c r="E238" i="9"/>
  <c r="E239" i="9"/>
  <c r="E240" i="9"/>
  <c r="E241" i="9"/>
  <c r="DU241" i="9"/>
  <c r="DV241" i="9" s="1"/>
  <c r="DV236" i="9" s="1"/>
  <c r="A225" i="9"/>
  <c r="B225" i="9"/>
  <c r="E225" i="9"/>
  <c r="E227" i="9"/>
  <c r="E229" i="9"/>
  <c r="E231" i="9"/>
  <c r="AP214" i="9"/>
  <c r="AQ214" i="9"/>
  <c r="AR214" i="9"/>
  <c r="AS214" i="9"/>
  <c r="AT214" i="9"/>
  <c r="AU214" i="9"/>
  <c r="AV214" i="9"/>
  <c r="AW214" i="9"/>
  <c r="AX214" i="9"/>
  <c r="AY214" i="9"/>
  <c r="AZ214" i="9"/>
  <c r="BA214" i="9"/>
  <c r="BB214" i="9"/>
  <c r="BC214" i="9"/>
  <c r="BD214" i="9"/>
  <c r="BE214" i="9"/>
  <c r="BF214" i="9"/>
  <c r="BG214" i="9"/>
  <c r="BH214" i="9"/>
  <c r="BI214" i="9"/>
  <c r="BJ214" i="9"/>
  <c r="BK214" i="9"/>
  <c r="BL214" i="9"/>
  <c r="BM214" i="9"/>
  <c r="BN214" i="9"/>
  <c r="BO214" i="9"/>
  <c r="BP214" i="9"/>
  <c r="BQ214" i="9"/>
  <c r="BR214" i="9"/>
  <c r="BS214" i="9"/>
  <c r="BT214" i="9"/>
  <c r="BU214" i="9"/>
  <c r="BV214" i="9"/>
  <c r="BW214" i="9"/>
  <c r="BX214" i="9"/>
  <c r="BY214" i="9"/>
  <c r="BZ214" i="9"/>
  <c r="CA214" i="9"/>
  <c r="CB214" i="9"/>
  <c r="CC214" i="9"/>
  <c r="CD214" i="9"/>
  <c r="CE214" i="9"/>
  <c r="CF214" i="9"/>
  <c r="CG214" i="9"/>
  <c r="CH214" i="9"/>
  <c r="CI214" i="9"/>
  <c r="CJ214" i="9"/>
  <c r="CK214" i="9"/>
  <c r="CL214" i="9"/>
  <c r="CM214" i="9"/>
  <c r="CN214" i="9"/>
  <c r="CO214" i="9"/>
  <c r="CP214" i="9"/>
  <c r="CQ214" i="9"/>
  <c r="CR214" i="9"/>
  <c r="CS214" i="9"/>
  <c r="CT214" i="9"/>
  <c r="CU214" i="9"/>
  <c r="CV214" i="9"/>
  <c r="CW214" i="9"/>
  <c r="CX214" i="9"/>
  <c r="CY214" i="9"/>
  <c r="CZ214" i="9"/>
  <c r="DA214" i="9"/>
  <c r="DB214" i="9"/>
  <c r="DC214" i="9"/>
  <c r="DD214" i="9"/>
  <c r="DE214" i="9"/>
  <c r="DF214" i="9"/>
  <c r="DG214" i="9"/>
  <c r="DH214" i="9"/>
  <c r="DI214" i="9"/>
  <c r="E215" i="9"/>
  <c r="E216" i="9"/>
  <c r="E217" i="9"/>
  <c r="E218" i="9"/>
  <c r="E219" i="9"/>
  <c r="E203" i="9"/>
  <c r="A205" i="9"/>
  <c r="B205" i="9"/>
  <c r="E205" i="9"/>
  <c r="E207" i="9"/>
  <c r="E209" i="9"/>
  <c r="E189" i="9"/>
  <c r="AP194" i="9"/>
  <c r="AQ194" i="9"/>
  <c r="AR194" i="9"/>
  <c r="AS194" i="9"/>
  <c r="AT194" i="9"/>
  <c r="AU194" i="9"/>
  <c r="AV194" i="9"/>
  <c r="AW194" i="9"/>
  <c r="AX194" i="9"/>
  <c r="AY194" i="9"/>
  <c r="AZ194" i="9"/>
  <c r="BA194" i="9"/>
  <c r="BB194" i="9"/>
  <c r="BC194" i="9"/>
  <c r="BD194" i="9"/>
  <c r="BE194" i="9"/>
  <c r="BF194" i="9"/>
  <c r="BG194" i="9"/>
  <c r="BH194" i="9"/>
  <c r="BI194" i="9"/>
  <c r="BJ194" i="9"/>
  <c r="BK194" i="9"/>
  <c r="BL194" i="9"/>
  <c r="BM194" i="9"/>
  <c r="BN194" i="9"/>
  <c r="BO194" i="9"/>
  <c r="BP194" i="9"/>
  <c r="BQ194" i="9"/>
  <c r="BR194" i="9"/>
  <c r="BS194" i="9"/>
  <c r="BT194" i="9"/>
  <c r="BU194" i="9"/>
  <c r="BV194" i="9"/>
  <c r="BW194" i="9"/>
  <c r="BX194" i="9"/>
  <c r="BY194" i="9"/>
  <c r="BZ194" i="9"/>
  <c r="CA194" i="9"/>
  <c r="CB194" i="9"/>
  <c r="CC194" i="9"/>
  <c r="CD194" i="9"/>
  <c r="CE194" i="9"/>
  <c r="CF194" i="9"/>
  <c r="CG194" i="9"/>
  <c r="CH194" i="9"/>
  <c r="CI194" i="9"/>
  <c r="CJ194" i="9"/>
  <c r="CK194" i="9"/>
  <c r="CL194" i="9"/>
  <c r="CM194" i="9"/>
  <c r="CN194" i="9"/>
  <c r="CO194" i="9"/>
  <c r="CP194" i="9"/>
  <c r="CQ194" i="9"/>
  <c r="CR194" i="9"/>
  <c r="CS194" i="9"/>
  <c r="CT194" i="9"/>
  <c r="CU194" i="9"/>
  <c r="CV194" i="9"/>
  <c r="CW194" i="9"/>
  <c r="CX194" i="9"/>
  <c r="CY194" i="9"/>
  <c r="CZ194" i="9"/>
  <c r="DA194" i="9"/>
  <c r="DB194" i="9"/>
  <c r="DC194" i="9"/>
  <c r="DD194" i="9"/>
  <c r="DE194" i="9"/>
  <c r="DF194" i="9"/>
  <c r="DG194" i="9"/>
  <c r="DH194" i="9"/>
  <c r="DI194" i="9"/>
  <c r="E195" i="9"/>
  <c r="E196" i="9"/>
  <c r="E197" i="9"/>
  <c r="E198" i="9"/>
  <c r="E199" i="9"/>
  <c r="E181" i="9"/>
  <c r="E183" i="9"/>
  <c r="E187" i="9"/>
  <c r="E167" i="9"/>
  <c r="AP172" i="9"/>
  <c r="AQ172" i="9"/>
  <c r="AR172" i="9"/>
  <c r="AS172" i="9"/>
  <c r="AT172" i="9"/>
  <c r="AU172" i="9"/>
  <c r="AV172" i="9"/>
  <c r="AW172" i="9"/>
  <c r="AX172" i="9"/>
  <c r="AY172" i="9"/>
  <c r="AZ172" i="9"/>
  <c r="BA172" i="9"/>
  <c r="BB172" i="9"/>
  <c r="BC172" i="9"/>
  <c r="BD172" i="9"/>
  <c r="BE172" i="9"/>
  <c r="BF172" i="9"/>
  <c r="BG172" i="9"/>
  <c r="BH172" i="9"/>
  <c r="BI172" i="9"/>
  <c r="BJ172" i="9"/>
  <c r="BK172" i="9"/>
  <c r="BL172" i="9"/>
  <c r="BM172" i="9"/>
  <c r="BN172" i="9"/>
  <c r="BO172" i="9"/>
  <c r="BP172" i="9"/>
  <c r="BQ172" i="9"/>
  <c r="BR172" i="9"/>
  <c r="BS172" i="9"/>
  <c r="BT172" i="9"/>
  <c r="BU172" i="9"/>
  <c r="BV172" i="9"/>
  <c r="BW172" i="9"/>
  <c r="BX172" i="9"/>
  <c r="BY172" i="9"/>
  <c r="BZ172" i="9"/>
  <c r="CA172" i="9"/>
  <c r="CB172" i="9"/>
  <c r="CC172" i="9"/>
  <c r="CD172" i="9"/>
  <c r="CE172" i="9"/>
  <c r="CF172" i="9"/>
  <c r="CG172" i="9"/>
  <c r="CH172" i="9"/>
  <c r="CI172" i="9"/>
  <c r="CJ172" i="9"/>
  <c r="CK172" i="9"/>
  <c r="CL172" i="9"/>
  <c r="CM172" i="9"/>
  <c r="CN172" i="9"/>
  <c r="CO172" i="9"/>
  <c r="CP172" i="9"/>
  <c r="CQ172" i="9"/>
  <c r="CR172" i="9"/>
  <c r="CS172" i="9"/>
  <c r="CT172" i="9"/>
  <c r="CU172" i="9"/>
  <c r="CV172" i="9"/>
  <c r="CW172" i="9"/>
  <c r="CX172" i="9"/>
  <c r="CY172" i="9"/>
  <c r="CZ172" i="9"/>
  <c r="DA172" i="9"/>
  <c r="DB172" i="9"/>
  <c r="DC172" i="9"/>
  <c r="DD172" i="9"/>
  <c r="DE172" i="9"/>
  <c r="DF172" i="9"/>
  <c r="DG172" i="9"/>
  <c r="DH172" i="9"/>
  <c r="DI172" i="9"/>
  <c r="E173" i="9"/>
  <c r="E174" i="9"/>
  <c r="E175" i="9"/>
  <c r="E176" i="9"/>
  <c r="E177" i="9"/>
  <c r="E156" i="9"/>
  <c r="E157" i="9"/>
  <c r="E161" i="9"/>
  <c r="A163" i="9"/>
  <c r="B163" i="9"/>
  <c r="E163" i="9"/>
  <c r="E165" i="9"/>
  <c r="E145" i="9"/>
  <c r="E147" i="9"/>
  <c r="E153" i="9"/>
  <c r="E154" i="9"/>
  <c r="E155" i="9"/>
  <c r="A143" i="9"/>
  <c r="B143" i="9"/>
  <c r="E143" i="9"/>
  <c r="E16" i="9"/>
  <c r="E17" i="9"/>
  <c r="F17" i="9"/>
  <c r="G17" i="9"/>
  <c r="H17" i="9"/>
  <c r="I17" i="9"/>
  <c r="DK17" i="9"/>
  <c r="E18" i="9"/>
  <c r="F18" i="9"/>
  <c r="DK18" i="9"/>
  <c r="DL18" i="9"/>
  <c r="DM18" i="9"/>
  <c r="DN18" i="9"/>
  <c r="DO18" i="9"/>
  <c r="DP18" i="9"/>
  <c r="DQ18" i="9"/>
  <c r="DR18" i="9"/>
  <c r="DS18" i="9"/>
  <c r="DT18" i="9"/>
  <c r="DU18" i="9"/>
  <c r="DV18" i="9"/>
  <c r="DW18" i="9"/>
  <c r="DX18" i="9"/>
  <c r="DY18" i="9"/>
  <c r="DZ18" i="9"/>
  <c r="EA18" i="9"/>
  <c r="EB18" i="9"/>
  <c r="EC18" i="9"/>
  <c r="ED18" i="9"/>
  <c r="EE18" i="9"/>
  <c r="EF18" i="9"/>
  <c r="EG18" i="9"/>
  <c r="EH18" i="9"/>
  <c r="EI18" i="9"/>
  <c r="EJ18" i="9"/>
  <c r="EK18" i="9"/>
  <c r="E1" i="9"/>
  <c r="C5" i="9"/>
  <c r="C6" i="9"/>
  <c r="J6" i="9"/>
  <c r="J8" i="9"/>
  <c r="J9" i="9"/>
  <c r="FT109" i="10" a="1"/>
  <c r="FT109" i="10" s="1"/>
  <c r="FS109" i="10" a="1"/>
  <c r="FS109" i="10" s="1"/>
  <c r="FR109" i="10" a="1"/>
  <c r="FR109" i="10" s="1"/>
  <c r="FQ109" i="10" a="1"/>
  <c r="FQ109" i="10" s="1"/>
  <c r="FP109" i="10" a="1"/>
  <c r="FP109" i="10" s="1"/>
  <c r="FO109" i="10" a="1"/>
  <c r="FO109" i="10" s="1"/>
  <c r="FN109" i="10" a="1"/>
  <c r="FN109" i="10" s="1"/>
  <c r="FM109" i="10" a="1"/>
  <c r="FM109" i="10" s="1"/>
  <c r="FL109" i="10" a="1"/>
  <c r="FL109" i="10" s="1"/>
  <c r="FK109" i="10" a="1"/>
  <c r="FK109" i="10" s="1"/>
  <c r="FJ109" i="10" a="1"/>
  <c r="FJ109" i="10" s="1"/>
  <c r="FI109" i="10" a="1"/>
  <c r="FI109" i="10" s="1"/>
  <c r="FH109" i="10" a="1"/>
  <c r="FH109" i="10" s="1"/>
  <c r="FG109" i="10" a="1"/>
  <c r="FG109" i="10" s="1"/>
  <c r="FF109" i="10" a="1"/>
  <c r="FF109" i="10" s="1"/>
  <c r="FE109" i="10" a="1"/>
  <c r="FE109" i="10" s="1"/>
  <c r="FD109" i="10" a="1"/>
  <c r="FD109" i="10" s="1"/>
  <c r="EP109" i="10"/>
  <c r="EO109" i="10"/>
  <c r="FT108" i="10" a="1"/>
  <c r="FT108" i="10" s="1"/>
  <c r="FS108" i="10" a="1"/>
  <c r="FS108" i="10" s="1"/>
  <c r="FR108" i="10" a="1"/>
  <c r="FR108" i="10" s="1"/>
  <c r="FQ108" i="10" a="1"/>
  <c r="FQ108" i="10" s="1"/>
  <c r="FP108" i="10" a="1"/>
  <c r="FP108" i="10" s="1"/>
  <c r="FO108" i="10" a="1"/>
  <c r="FO108" i="10" s="1"/>
  <c r="FN108" i="10" a="1"/>
  <c r="FN108" i="10" s="1"/>
  <c r="FM108" i="10" a="1"/>
  <c r="FM108" i="10" s="1"/>
  <c r="FL108" i="10" a="1"/>
  <c r="FL108" i="10" s="1"/>
  <c r="FK108" i="10" a="1"/>
  <c r="FK108" i="10" s="1"/>
  <c r="FJ108" i="10" a="1"/>
  <c r="FJ108" i="10" s="1"/>
  <c r="FI108" i="10" a="1"/>
  <c r="FI108" i="10" s="1"/>
  <c r="FH108" i="10" a="1"/>
  <c r="FH108" i="10" s="1"/>
  <c r="FG108" i="10" a="1"/>
  <c r="FG108" i="10" s="1"/>
  <c r="FF108" i="10" a="1"/>
  <c r="FF108" i="10" s="1"/>
  <c r="FE108" i="10" a="1"/>
  <c r="FE108" i="10" s="1"/>
  <c r="FD108" i="10" a="1"/>
  <c r="FD108" i="10" s="1"/>
  <c r="EP108" i="10"/>
  <c r="EO108" i="10"/>
  <c r="FT107" i="10" a="1"/>
  <c r="FT107" i="10" s="1"/>
  <c r="FS107" i="10" a="1"/>
  <c r="FS107" i="10" s="1"/>
  <c r="FR107" i="10" a="1"/>
  <c r="FR107" i="10" s="1"/>
  <c r="FQ107" i="10" a="1"/>
  <c r="FQ107" i="10" s="1"/>
  <c r="FP107" i="10" a="1"/>
  <c r="FP107" i="10" s="1"/>
  <c r="FO107" i="10" a="1"/>
  <c r="FO107" i="10" s="1"/>
  <c r="FN107" i="10" a="1"/>
  <c r="FN107" i="10" s="1"/>
  <c r="FM107" i="10" a="1"/>
  <c r="FM107" i="10" s="1"/>
  <c r="FL107" i="10" a="1"/>
  <c r="FL107" i="10" s="1"/>
  <c r="FK107" i="10" a="1"/>
  <c r="FK107" i="10" s="1"/>
  <c r="FJ107" i="10" a="1"/>
  <c r="FJ107" i="10" s="1"/>
  <c r="FI107" i="10" a="1"/>
  <c r="FI107" i="10" s="1"/>
  <c r="FH107" i="10" a="1"/>
  <c r="FH107" i="10" s="1"/>
  <c r="FG107" i="10" a="1"/>
  <c r="FG107" i="10" s="1"/>
  <c r="FF107" i="10" a="1"/>
  <c r="FF107" i="10" s="1"/>
  <c r="FE107" i="10" a="1"/>
  <c r="FE107" i="10" s="1"/>
  <c r="FD107" i="10" a="1"/>
  <c r="FD107" i="10" s="1"/>
  <c r="EP107" i="10"/>
  <c r="EO107" i="10"/>
  <c r="FT106" i="10" a="1"/>
  <c r="FT106" i="10" s="1"/>
  <c r="FS106" i="10" a="1"/>
  <c r="FS106" i="10" s="1"/>
  <c r="FR106" i="10" a="1"/>
  <c r="FR106" i="10" s="1"/>
  <c r="FQ106" i="10" a="1"/>
  <c r="FQ106" i="10" s="1"/>
  <c r="FP106" i="10" a="1"/>
  <c r="FP106" i="10" s="1"/>
  <c r="FO106" i="10" a="1"/>
  <c r="FO106" i="10" s="1"/>
  <c r="FN106" i="10" a="1"/>
  <c r="FN106" i="10" s="1"/>
  <c r="FM106" i="10" a="1"/>
  <c r="FM106" i="10" s="1"/>
  <c r="FL106" i="10" a="1"/>
  <c r="FL106" i="10" s="1"/>
  <c r="FK106" i="10" a="1"/>
  <c r="FK106" i="10" s="1"/>
  <c r="FJ106" i="10" a="1"/>
  <c r="FJ106" i="10" s="1"/>
  <c r="FI106" i="10" a="1"/>
  <c r="FI106" i="10" s="1"/>
  <c r="FH106" i="10" a="1"/>
  <c r="FH106" i="10" s="1"/>
  <c r="FG106" i="10" a="1"/>
  <c r="FG106" i="10" s="1"/>
  <c r="FF106" i="10" a="1"/>
  <c r="FF106" i="10" s="1"/>
  <c r="FE106" i="10" a="1"/>
  <c r="FE106" i="10" s="1"/>
  <c r="FD106" i="10" a="1"/>
  <c r="FD106" i="10" s="1"/>
  <c r="EP106" i="10"/>
  <c r="EO106" i="10"/>
  <c r="FT105" i="10" a="1"/>
  <c r="FT105" i="10" s="1"/>
  <c r="FS105" i="10" a="1"/>
  <c r="FS105" i="10" s="1"/>
  <c r="FR105" i="10" a="1"/>
  <c r="FR105" i="10" s="1"/>
  <c r="FQ105" i="10" a="1"/>
  <c r="FQ105" i="10" s="1"/>
  <c r="FP105" i="10" a="1"/>
  <c r="FP105" i="10" s="1"/>
  <c r="FO105" i="10" a="1"/>
  <c r="FO105" i="10" s="1"/>
  <c r="FN105" i="10" a="1"/>
  <c r="FN105" i="10" s="1"/>
  <c r="FM105" i="10" a="1"/>
  <c r="FM105" i="10" s="1"/>
  <c r="FL105" i="10" a="1"/>
  <c r="FL105" i="10" s="1"/>
  <c r="FK105" i="10" a="1"/>
  <c r="FK105" i="10" s="1"/>
  <c r="FJ105" i="10" a="1"/>
  <c r="FJ105" i="10" s="1"/>
  <c r="FI105" i="10" a="1"/>
  <c r="FI105" i="10" s="1"/>
  <c r="FH105" i="10" a="1"/>
  <c r="FH105" i="10" s="1"/>
  <c r="FG105" i="10" a="1"/>
  <c r="FG105" i="10" s="1"/>
  <c r="FF105" i="10" a="1"/>
  <c r="FF105" i="10" s="1"/>
  <c r="FE105" i="10" a="1"/>
  <c r="FE105" i="10" s="1"/>
  <c r="FD105" i="10" a="1"/>
  <c r="FD105" i="10" s="1"/>
  <c r="EP105" i="10"/>
  <c r="EO105" i="10"/>
  <c r="FT104" i="10" a="1"/>
  <c r="FT104" i="10" s="1"/>
  <c r="FS104" i="10" a="1"/>
  <c r="FS104" i="10" s="1"/>
  <c r="FR104" i="10" a="1"/>
  <c r="FR104" i="10" s="1"/>
  <c r="FQ104" i="10" a="1"/>
  <c r="FQ104" i="10" s="1"/>
  <c r="FP104" i="10" a="1"/>
  <c r="FP104" i="10" s="1"/>
  <c r="FO104" i="10" a="1"/>
  <c r="FO104" i="10" s="1"/>
  <c r="FN104" i="10" a="1"/>
  <c r="FN104" i="10" s="1"/>
  <c r="FM104" i="10" a="1"/>
  <c r="FM104" i="10" s="1"/>
  <c r="FL104" i="10" a="1"/>
  <c r="FL104" i="10" s="1"/>
  <c r="FK104" i="10" a="1"/>
  <c r="FK104" i="10" s="1"/>
  <c r="FJ104" i="10" a="1"/>
  <c r="FJ104" i="10" s="1"/>
  <c r="FI104" i="10" a="1"/>
  <c r="FI104" i="10" s="1"/>
  <c r="FH104" i="10" a="1"/>
  <c r="FH104" i="10" s="1"/>
  <c r="FG104" i="10" a="1"/>
  <c r="FG104" i="10" s="1"/>
  <c r="FF104" i="10" a="1"/>
  <c r="FF104" i="10" s="1"/>
  <c r="FE104" i="10" a="1"/>
  <c r="FE104" i="10" s="1"/>
  <c r="FD104" i="10" a="1"/>
  <c r="FD104" i="10" s="1"/>
  <c r="EP104" i="10"/>
  <c r="EO104" i="10"/>
  <c r="FT103" i="10" a="1"/>
  <c r="FT103" i="10" s="1"/>
  <c r="FS103" i="10" a="1"/>
  <c r="FS103" i="10" s="1"/>
  <c r="FR103" i="10" a="1"/>
  <c r="FR103" i="10" s="1"/>
  <c r="FQ103" i="10" a="1"/>
  <c r="FQ103" i="10" s="1"/>
  <c r="FP103" i="10" a="1"/>
  <c r="FP103" i="10" s="1"/>
  <c r="FO103" i="10" a="1"/>
  <c r="FO103" i="10" s="1"/>
  <c r="FN103" i="10" a="1"/>
  <c r="FN103" i="10" s="1"/>
  <c r="FM103" i="10" a="1"/>
  <c r="FM103" i="10" s="1"/>
  <c r="FL103" i="10" a="1"/>
  <c r="FL103" i="10" s="1"/>
  <c r="FK103" i="10" a="1"/>
  <c r="FK103" i="10" s="1"/>
  <c r="FJ103" i="10" a="1"/>
  <c r="FJ103" i="10" s="1"/>
  <c r="FI103" i="10" a="1"/>
  <c r="FI103" i="10" s="1"/>
  <c r="FH103" i="10" a="1"/>
  <c r="FH103" i="10" s="1"/>
  <c r="FG103" i="10" a="1"/>
  <c r="FG103" i="10" s="1"/>
  <c r="FF103" i="10" a="1"/>
  <c r="FF103" i="10" s="1"/>
  <c r="FE103" i="10" a="1"/>
  <c r="FE103" i="10" s="1"/>
  <c r="FD103" i="10" a="1"/>
  <c r="FD103" i="10" s="1"/>
  <c r="EP103" i="10"/>
  <c r="EO103" i="10"/>
  <c r="FT102" i="10" a="1"/>
  <c r="FT102" i="10" s="1"/>
  <c r="FS102" i="10" a="1"/>
  <c r="FS102" i="10" s="1"/>
  <c r="FR102" i="10" a="1"/>
  <c r="FR102" i="10" s="1"/>
  <c r="FQ102" i="10" a="1"/>
  <c r="FQ102" i="10" s="1"/>
  <c r="FP102" i="10" a="1"/>
  <c r="FP102" i="10" s="1"/>
  <c r="FO102" i="10" a="1"/>
  <c r="FO102" i="10" s="1"/>
  <c r="FN102" i="10" a="1"/>
  <c r="FN102" i="10" s="1"/>
  <c r="FM102" i="10" a="1"/>
  <c r="FM102" i="10" s="1"/>
  <c r="FL102" i="10" a="1"/>
  <c r="FL102" i="10" s="1"/>
  <c r="FK102" i="10" a="1"/>
  <c r="FK102" i="10" s="1"/>
  <c r="FJ102" i="10" a="1"/>
  <c r="FJ102" i="10" s="1"/>
  <c r="FI102" i="10" a="1"/>
  <c r="FI102" i="10" s="1"/>
  <c r="FH102" i="10" a="1"/>
  <c r="FH102" i="10" s="1"/>
  <c r="FG102" i="10" a="1"/>
  <c r="FG102" i="10" s="1"/>
  <c r="FF102" i="10" a="1"/>
  <c r="FF102" i="10" s="1"/>
  <c r="FE102" i="10" a="1"/>
  <c r="FE102" i="10" s="1"/>
  <c r="FD102" i="10" a="1"/>
  <c r="FD102" i="10" s="1"/>
  <c r="EP102" i="10"/>
  <c r="EO102" i="10"/>
  <c r="FT101" i="10" a="1"/>
  <c r="FT101" i="10" s="1"/>
  <c r="FS101" i="10" a="1"/>
  <c r="FS101" i="10" s="1"/>
  <c r="FR101" i="10" a="1"/>
  <c r="FR101" i="10" s="1"/>
  <c r="FQ101" i="10" a="1"/>
  <c r="FQ101" i="10" s="1"/>
  <c r="FP101" i="10" a="1"/>
  <c r="FP101" i="10" s="1"/>
  <c r="FO101" i="10" a="1"/>
  <c r="FO101" i="10" s="1"/>
  <c r="FN101" i="10" a="1"/>
  <c r="FN101" i="10" s="1"/>
  <c r="FM101" i="10" a="1"/>
  <c r="FM101" i="10" s="1"/>
  <c r="FL101" i="10" a="1"/>
  <c r="FL101" i="10" s="1"/>
  <c r="FK101" i="10" a="1"/>
  <c r="FK101" i="10" s="1"/>
  <c r="FJ101" i="10" a="1"/>
  <c r="FJ101" i="10" s="1"/>
  <c r="FI101" i="10" a="1"/>
  <c r="FI101" i="10" s="1"/>
  <c r="FH101" i="10" a="1"/>
  <c r="FH101" i="10" s="1"/>
  <c r="FG101" i="10" a="1"/>
  <c r="FG101" i="10" s="1"/>
  <c r="FF101" i="10" a="1"/>
  <c r="FF101" i="10" s="1"/>
  <c r="FE101" i="10" a="1"/>
  <c r="FE101" i="10" s="1"/>
  <c r="FD101" i="10" a="1"/>
  <c r="FD101" i="10" s="1"/>
  <c r="EP101" i="10"/>
  <c r="EO101" i="10"/>
  <c r="FT100" i="10" a="1"/>
  <c r="FT100" i="10" s="1"/>
  <c r="FS100" i="10" a="1"/>
  <c r="FS100" i="10" s="1"/>
  <c r="FR100" i="10" a="1"/>
  <c r="FR100" i="10" s="1"/>
  <c r="FQ100" i="10" a="1"/>
  <c r="FQ100" i="10" s="1"/>
  <c r="FP100" i="10" a="1"/>
  <c r="FP100" i="10" s="1"/>
  <c r="FO100" i="10" a="1"/>
  <c r="FO100" i="10" s="1"/>
  <c r="FN100" i="10" a="1"/>
  <c r="FN100" i="10" s="1"/>
  <c r="FM100" i="10" a="1"/>
  <c r="FM100" i="10" s="1"/>
  <c r="FL100" i="10" a="1"/>
  <c r="FL100" i="10" s="1"/>
  <c r="FK100" i="10" a="1"/>
  <c r="FK100" i="10" s="1"/>
  <c r="FJ100" i="10" a="1"/>
  <c r="FJ100" i="10" s="1"/>
  <c r="FI100" i="10" a="1"/>
  <c r="FI100" i="10" s="1"/>
  <c r="FH100" i="10" a="1"/>
  <c r="FH100" i="10" s="1"/>
  <c r="FG100" i="10" a="1"/>
  <c r="FG100" i="10" s="1"/>
  <c r="FF100" i="10" a="1"/>
  <c r="FF100" i="10" s="1"/>
  <c r="FE100" i="10" a="1"/>
  <c r="FE100" i="10" s="1"/>
  <c r="FD100" i="10" a="1"/>
  <c r="FD100" i="10" s="1"/>
  <c r="EP100" i="10"/>
  <c r="EO100" i="10"/>
  <c r="FT99" i="10" a="1"/>
  <c r="FT99" i="10" s="1"/>
  <c r="FS99" i="10" a="1"/>
  <c r="FS99" i="10" s="1"/>
  <c r="FR99" i="10" a="1"/>
  <c r="FR99" i="10" s="1"/>
  <c r="FQ99" i="10" a="1"/>
  <c r="FQ99" i="10" s="1"/>
  <c r="FP99" i="10" a="1"/>
  <c r="FP99" i="10" s="1"/>
  <c r="FO99" i="10" a="1"/>
  <c r="FO99" i="10" s="1"/>
  <c r="FN99" i="10" a="1"/>
  <c r="FN99" i="10" s="1"/>
  <c r="FM99" i="10" a="1"/>
  <c r="FM99" i="10" s="1"/>
  <c r="FL99" i="10" a="1"/>
  <c r="FL99" i="10" s="1"/>
  <c r="FK99" i="10" a="1"/>
  <c r="FK99" i="10" s="1"/>
  <c r="FJ99" i="10" a="1"/>
  <c r="FJ99" i="10" s="1"/>
  <c r="FI99" i="10" a="1"/>
  <c r="FI99" i="10" s="1"/>
  <c r="FH99" i="10" a="1"/>
  <c r="FH99" i="10" s="1"/>
  <c r="FG99" i="10" a="1"/>
  <c r="FG99" i="10" s="1"/>
  <c r="FF99" i="10" a="1"/>
  <c r="FF99" i="10" s="1"/>
  <c r="FE99" i="10" a="1"/>
  <c r="FE99" i="10" s="1"/>
  <c r="FD99" i="10" a="1"/>
  <c r="FD99" i="10" s="1"/>
  <c r="EP99" i="10"/>
  <c r="EO99" i="10"/>
  <c r="FT98" i="10" a="1"/>
  <c r="FT98" i="10" s="1"/>
  <c r="FS98" i="10" a="1"/>
  <c r="FS98" i="10" s="1"/>
  <c r="FR98" i="10" a="1"/>
  <c r="FR98" i="10" s="1"/>
  <c r="FQ98" i="10" a="1"/>
  <c r="FQ98" i="10" s="1"/>
  <c r="FP98" i="10" a="1"/>
  <c r="FP98" i="10" s="1"/>
  <c r="FO98" i="10" a="1"/>
  <c r="FO98" i="10" s="1"/>
  <c r="FN98" i="10" a="1"/>
  <c r="FN98" i="10" s="1"/>
  <c r="FM98" i="10" a="1"/>
  <c r="FM98" i="10" s="1"/>
  <c r="FL98" i="10" a="1"/>
  <c r="FL98" i="10" s="1"/>
  <c r="FK98" i="10" a="1"/>
  <c r="FK98" i="10" s="1"/>
  <c r="FJ98" i="10" a="1"/>
  <c r="FJ98" i="10" s="1"/>
  <c r="FI98" i="10" a="1"/>
  <c r="FI98" i="10" s="1"/>
  <c r="FH98" i="10" a="1"/>
  <c r="FH98" i="10" s="1"/>
  <c r="FG98" i="10" a="1"/>
  <c r="FG98" i="10" s="1"/>
  <c r="FF98" i="10" a="1"/>
  <c r="FF98" i="10" s="1"/>
  <c r="FE98" i="10" a="1"/>
  <c r="FE98" i="10" s="1"/>
  <c r="FD98" i="10" a="1"/>
  <c r="FD98" i="10" s="1"/>
  <c r="EP98" i="10"/>
  <c r="EO98" i="10"/>
  <c r="FT97" i="10" a="1"/>
  <c r="FT97" i="10" s="1"/>
  <c r="FS97" i="10" a="1"/>
  <c r="FS97" i="10" s="1"/>
  <c r="FR97" i="10" a="1"/>
  <c r="FR97" i="10" s="1"/>
  <c r="FQ97" i="10" a="1"/>
  <c r="FQ97" i="10" s="1"/>
  <c r="FP97" i="10" a="1"/>
  <c r="FP97" i="10" s="1"/>
  <c r="FO97" i="10" a="1"/>
  <c r="FO97" i="10" s="1"/>
  <c r="FN97" i="10" a="1"/>
  <c r="FN97" i="10" s="1"/>
  <c r="FM97" i="10" a="1"/>
  <c r="FM97" i="10" s="1"/>
  <c r="FL97" i="10" a="1"/>
  <c r="FL97" i="10" s="1"/>
  <c r="FK97" i="10" a="1"/>
  <c r="FK97" i="10" s="1"/>
  <c r="FJ97" i="10" a="1"/>
  <c r="FJ97" i="10" s="1"/>
  <c r="FI97" i="10" a="1"/>
  <c r="FI97" i="10" s="1"/>
  <c r="FH97" i="10" a="1"/>
  <c r="FH97" i="10" s="1"/>
  <c r="FG97" i="10" a="1"/>
  <c r="FG97" i="10" s="1"/>
  <c r="FF97" i="10" a="1"/>
  <c r="FF97" i="10" s="1"/>
  <c r="FE97" i="10" a="1"/>
  <c r="FE97" i="10" s="1"/>
  <c r="FD97" i="10" a="1"/>
  <c r="FD97" i="10" s="1"/>
  <c r="EP97" i="10"/>
  <c r="EO97" i="10"/>
  <c r="FT96" i="10" a="1"/>
  <c r="FT96" i="10" s="1"/>
  <c r="FS96" i="10" a="1"/>
  <c r="FS96" i="10" s="1"/>
  <c r="FR96" i="10" a="1"/>
  <c r="FR96" i="10" s="1"/>
  <c r="FQ96" i="10" a="1"/>
  <c r="FQ96" i="10" s="1"/>
  <c r="FP96" i="10" a="1"/>
  <c r="FP96" i="10" s="1"/>
  <c r="FO96" i="10" a="1"/>
  <c r="FO96" i="10" s="1"/>
  <c r="FN96" i="10" a="1"/>
  <c r="FN96" i="10" s="1"/>
  <c r="FM96" i="10" a="1"/>
  <c r="FM96" i="10" s="1"/>
  <c r="FL96" i="10" a="1"/>
  <c r="FL96" i="10" s="1"/>
  <c r="FK96" i="10" a="1"/>
  <c r="FK96" i="10" s="1"/>
  <c r="FJ96" i="10" a="1"/>
  <c r="FJ96" i="10" s="1"/>
  <c r="FI96" i="10" a="1"/>
  <c r="FI96" i="10" s="1"/>
  <c r="FH96" i="10" a="1"/>
  <c r="FH96" i="10" s="1"/>
  <c r="FG96" i="10" a="1"/>
  <c r="FG96" i="10" s="1"/>
  <c r="FF96" i="10" a="1"/>
  <c r="FF96" i="10" s="1"/>
  <c r="FE96" i="10" a="1"/>
  <c r="FE96" i="10" s="1"/>
  <c r="FD96" i="10" a="1"/>
  <c r="FD96" i="10" s="1"/>
  <c r="EP96" i="10"/>
  <c r="EO96" i="10"/>
  <c r="FT95" i="10" a="1"/>
  <c r="FT95" i="10" s="1"/>
  <c r="FS95" i="10" a="1"/>
  <c r="FS95" i="10" s="1"/>
  <c r="FR95" i="10" a="1"/>
  <c r="FR95" i="10" s="1"/>
  <c r="FQ95" i="10" a="1"/>
  <c r="FQ95" i="10" s="1"/>
  <c r="FP95" i="10" a="1"/>
  <c r="FP95" i="10" s="1"/>
  <c r="FO95" i="10" a="1"/>
  <c r="FO95" i="10" s="1"/>
  <c r="FN95" i="10" a="1"/>
  <c r="FN95" i="10" s="1"/>
  <c r="FM95" i="10" a="1"/>
  <c r="FM95" i="10" s="1"/>
  <c r="FL95" i="10" a="1"/>
  <c r="FL95" i="10" s="1"/>
  <c r="FK95" i="10" a="1"/>
  <c r="FK95" i="10" s="1"/>
  <c r="FJ95" i="10" a="1"/>
  <c r="FJ95" i="10" s="1"/>
  <c r="FI95" i="10" a="1"/>
  <c r="FI95" i="10" s="1"/>
  <c r="FH95" i="10" a="1"/>
  <c r="FH95" i="10" s="1"/>
  <c r="FG95" i="10" a="1"/>
  <c r="FG95" i="10" s="1"/>
  <c r="FF95" i="10" a="1"/>
  <c r="FF95" i="10" s="1"/>
  <c r="FE95" i="10" a="1"/>
  <c r="FE95" i="10" s="1"/>
  <c r="FD95" i="10" a="1"/>
  <c r="FD95" i="10" s="1"/>
  <c r="EP95" i="10"/>
  <c r="EO95" i="10"/>
  <c r="FT94" i="10" a="1"/>
  <c r="FT94" i="10" s="1"/>
  <c r="FS94" i="10" a="1"/>
  <c r="FS94" i="10" s="1"/>
  <c r="FR94" i="10" a="1"/>
  <c r="FR94" i="10" s="1"/>
  <c r="FQ94" i="10" a="1"/>
  <c r="FQ94" i="10" s="1"/>
  <c r="FP94" i="10" a="1"/>
  <c r="FP94" i="10" s="1"/>
  <c r="FO94" i="10" a="1"/>
  <c r="FO94" i="10" s="1"/>
  <c r="FN94" i="10" a="1"/>
  <c r="FN94" i="10" s="1"/>
  <c r="FM94" i="10" a="1"/>
  <c r="FM94" i="10" s="1"/>
  <c r="FL94" i="10" a="1"/>
  <c r="FL94" i="10" s="1"/>
  <c r="FK94" i="10" a="1"/>
  <c r="FK94" i="10" s="1"/>
  <c r="FJ94" i="10" a="1"/>
  <c r="FJ94" i="10" s="1"/>
  <c r="FI94" i="10" a="1"/>
  <c r="FI94" i="10" s="1"/>
  <c r="FH94" i="10" a="1"/>
  <c r="FH94" i="10" s="1"/>
  <c r="FG94" i="10" a="1"/>
  <c r="FG94" i="10" s="1"/>
  <c r="FF94" i="10" a="1"/>
  <c r="FF94" i="10" s="1"/>
  <c r="FE94" i="10" a="1"/>
  <c r="FE94" i="10" s="1"/>
  <c r="FD94" i="10" a="1"/>
  <c r="FD94" i="10" s="1"/>
  <c r="EP94" i="10"/>
  <c r="EO94" i="10"/>
  <c r="FT93" i="10" a="1"/>
  <c r="FT93" i="10" s="1"/>
  <c r="FS93" i="10" a="1"/>
  <c r="FS93" i="10" s="1"/>
  <c r="FR93" i="10" a="1"/>
  <c r="FR93" i="10" s="1"/>
  <c r="FQ93" i="10" a="1"/>
  <c r="FQ93" i="10" s="1"/>
  <c r="FP93" i="10" a="1"/>
  <c r="FP93" i="10" s="1"/>
  <c r="FO93" i="10" a="1"/>
  <c r="FO93" i="10" s="1"/>
  <c r="FN93" i="10" a="1"/>
  <c r="FN93" i="10" s="1"/>
  <c r="FM93" i="10" a="1"/>
  <c r="FM93" i="10" s="1"/>
  <c r="FL93" i="10" a="1"/>
  <c r="FL93" i="10" s="1"/>
  <c r="FK93" i="10" a="1"/>
  <c r="FK93" i="10" s="1"/>
  <c r="FJ93" i="10" a="1"/>
  <c r="FJ93" i="10" s="1"/>
  <c r="FI93" i="10" a="1"/>
  <c r="FI93" i="10" s="1"/>
  <c r="FH93" i="10" a="1"/>
  <c r="FH93" i="10" s="1"/>
  <c r="FG93" i="10" a="1"/>
  <c r="FG93" i="10" s="1"/>
  <c r="FF93" i="10" a="1"/>
  <c r="FF93" i="10" s="1"/>
  <c r="FE93" i="10" a="1"/>
  <c r="FE93" i="10" s="1"/>
  <c r="FD93" i="10" a="1"/>
  <c r="FD93" i="10" s="1"/>
  <c r="EP93" i="10"/>
  <c r="EO93" i="10"/>
  <c r="FT92" i="10" a="1"/>
  <c r="FT92" i="10" s="1"/>
  <c r="FS92" i="10" a="1"/>
  <c r="FS92" i="10" s="1"/>
  <c r="FR92" i="10" a="1"/>
  <c r="FR92" i="10" s="1"/>
  <c r="FQ92" i="10" a="1"/>
  <c r="FQ92" i="10" s="1"/>
  <c r="FP92" i="10" a="1"/>
  <c r="FP92" i="10" s="1"/>
  <c r="FO92" i="10" a="1"/>
  <c r="FO92" i="10" s="1"/>
  <c r="FN92" i="10" a="1"/>
  <c r="FN92" i="10" s="1"/>
  <c r="FM92" i="10" a="1"/>
  <c r="FM92" i="10" s="1"/>
  <c r="FL92" i="10" a="1"/>
  <c r="FL92" i="10" s="1"/>
  <c r="FK92" i="10" a="1"/>
  <c r="FK92" i="10" s="1"/>
  <c r="FJ92" i="10" a="1"/>
  <c r="FJ92" i="10" s="1"/>
  <c r="FI92" i="10" a="1"/>
  <c r="FI92" i="10" s="1"/>
  <c r="FH92" i="10" a="1"/>
  <c r="FH92" i="10" s="1"/>
  <c r="FG92" i="10" a="1"/>
  <c r="FG92" i="10" s="1"/>
  <c r="FF92" i="10" a="1"/>
  <c r="FF92" i="10" s="1"/>
  <c r="FE92" i="10" a="1"/>
  <c r="FE92" i="10" s="1"/>
  <c r="FD92" i="10" a="1"/>
  <c r="FD92" i="10" s="1"/>
  <c r="EP92" i="10"/>
  <c r="EO92" i="10"/>
  <c r="FT91" i="10" a="1"/>
  <c r="FT91" i="10" s="1"/>
  <c r="FS91" i="10" a="1"/>
  <c r="FS91" i="10" s="1"/>
  <c r="FR91" i="10" a="1"/>
  <c r="FR91" i="10" s="1"/>
  <c r="FQ91" i="10" a="1"/>
  <c r="FQ91" i="10" s="1"/>
  <c r="FP91" i="10" a="1"/>
  <c r="FP91" i="10" s="1"/>
  <c r="FO91" i="10" a="1"/>
  <c r="FO91" i="10" s="1"/>
  <c r="FN91" i="10" a="1"/>
  <c r="FN91" i="10" s="1"/>
  <c r="FM91" i="10" a="1"/>
  <c r="FM91" i="10" s="1"/>
  <c r="FL91" i="10" a="1"/>
  <c r="FL91" i="10" s="1"/>
  <c r="FK91" i="10" a="1"/>
  <c r="FK91" i="10" s="1"/>
  <c r="FJ91" i="10" a="1"/>
  <c r="FJ91" i="10" s="1"/>
  <c r="FI91" i="10" a="1"/>
  <c r="FI91" i="10" s="1"/>
  <c r="FH91" i="10" a="1"/>
  <c r="FH91" i="10" s="1"/>
  <c r="FG91" i="10" a="1"/>
  <c r="FG91" i="10" s="1"/>
  <c r="FF91" i="10" a="1"/>
  <c r="FF91" i="10" s="1"/>
  <c r="FE91" i="10" a="1"/>
  <c r="FE91" i="10" s="1"/>
  <c r="FD91" i="10" a="1"/>
  <c r="FD91" i="10" s="1"/>
  <c r="EP91" i="10"/>
  <c r="EO91" i="10"/>
  <c r="FT90" i="10" a="1"/>
  <c r="FT90" i="10" s="1"/>
  <c r="FS90" i="10" a="1"/>
  <c r="FS90" i="10" s="1"/>
  <c r="FR90" i="10" a="1"/>
  <c r="FR90" i="10" s="1"/>
  <c r="FQ90" i="10" a="1"/>
  <c r="FQ90" i="10" s="1"/>
  <c r="FP90" i="10" a="1"/>
  <c r="FP90" i="10" s="1"/>
  <c r="FO90" i="10" a="1"/>
  <c r="FO90" i="10" s="1"/>
  <c r="FN90" i="10" a="1"/>
  <c r="FN90" i="10" s="1"/>
  <c r="FM90" i="10" a="1"/>
  <c r="FM90" i="10" s="1"/>
  <c r="FL90" i="10" a="1"/>
  <c r="FL90" i="10" s="1"/>
  <c r="FK90" i="10" a="1"/>
  <c r="FK90" i="10" s="1"/>
  <c r="FJ90" i="10" a="1"/>
  <c r="FJ90" i="10" s="1"/>
  <c r="FI90" i="10" a="1"/>
  <c r="FI90" i="10" s="1"/>
  <c r="FH90" i="10" a="1"/>
  <c r="FH90" i="10" s="1"/>
  <c r="FG90" i="10" a="1"/>
  <c r="FG90" i="10" s="1"/>
  <c r="FF90" i="10" a="1"/>
  <c r="FF90" i="10" s="1"/>
  <c r="FE90" i="10" a="1"/>
  <c r="FE90" i="10" s="1"/>
  <c r="FD90" i="10" a="1"/>
  <c r="FD90" i="10" s="1"/>
  <c r="EP90" i="10"/>
  <c r="EO90" i="10"/>
  <c r="FT89" i="10" a="1"/>
  <c r="FT89" i="10" s="1"/>
  <c r="FS89" i="10" a="1"/>
  <c r="FS89" i="10" s="1"/>
  <c r="FR89" i="10" a="1"/>
  <c r="FR89" i="10" s="1"/>
  <c r="FQ89" i="10" a="1"/>
  <c r="FQ89" i="10" s="1"/>
  <c r="FP89" i="10" a="1"/>
  <c r="FP89" i="10" s="1"/>
  <c r="FO89" i="10" a="1"/>
  <c r="FO89" i="10" s="1"/>
  <c r="FN89" i="10" a="1"/>
  <c r="FN89" i="10" s="1"/>
  <c r="FM89" i="10" a="1"/>
  <c r="FM89" i="10" s="1"/>
  <c r="FL89" i="10" a="1"/>
  <c r="FL89" i="10" s="1"/>
  <c r="FK89" i="10" a="1"/>
  <c r="FK89" i="10" s="1"/>
  <c r="FJ89" i="10" a="1"/>
  <c r="FJ89" i="10" s="1"/>
  <c r="FI89" i="10" a="1"/>
  <c r="FI89" i="10" s="1"/>
  <c r="FH89" i="10" a="1"/>
  <c r="FH89" i="10" s="1"/>
  <c r="FG89" i="10" a="1"/>
  <c r="FG89" i="10" s="1"/>
  <c r="FF89" i="10" a="1"/>
  <c r="FF89" i="10" s="1"/>
  <c r="FE89" i="10" a="1"/>
  <c r="FE89" i="10" s="1"/>
  <c r="FD89" i="10" a="1"/>
  <c r="FD89" i="10" s="1"/>
  <c r="EP89" i="10"/>
  <c r="EO89" i="10"/>
  <c r="FT88" i="10" a="1"/>
  <c r="FT88" i="10" s="1"/>
  <c r="FS88" i="10" a="1"/>
  <c r="FS88" i="10" s="1"/>
  <c r="FR88" i="10" a="1"/>
  <c r="FR88" i="10" s="1"/>
  <c r="FQ88" i="10" a="1"/>
  <c r="FQ88" i="10" s="1"/>
  <c r="FP88" i="10" a="1"/>
  <c r="FP88" i="10" s="1"/>
  <c r="FO88" i="10" a="1"/>
  <c r="FO88" i="10" s="1"/>
  <c r="FN88" i="10" a="1"/>
  <c r="FN88" i="10" s="1"/>
  <c r="FM88" i="10" a="1"/>
  <c r="FM88" i="10" s="1"/>
  <c r="FL88" i="10" a="1"/>
  <c r="FL88" i="10" s="1"/>
  <c r="FK88" i="10" a="1"/>
  <c r="FK88" i="10" s="1"/>
  <c r="FJ88" i="10" a="1"/>
  <c r="FJ88" i="10" s="1"/>
  <c r="FI88" i="10" a="1"/>
  <c r="FI88" i="10" s="1"/>
  <c r="FH88" i="10" a="1"/>
  <c r="FH88" i="10" s="1"/>
  <c r="FG88" i="10" a="1"/>
  <c r="FG88" i="10" s="1"/>
  <c r="FF88" i="10" a="1"/>
  <c r="FF88" i="10" s="1"/>
  <c r="FE88" i="10" a="1"/>
  <c r="FE88" i="10" s="1"/>
  <c r="FD88" i="10" a="1"/>
  <c r="FD88" i="10" s="1"/>
  <c r="EP88" i="10"/>
  <c r="EO88" i="10"/>
  <c r="FT87" i="10" a="1"/>
  <c r="FT87" i="10" s="1"/>
  <c r="FS87" i="10" a="1"/>
  <c r="FS87" i="10" s="1"/>
  <c r="FR87" i="10" a="1"/>
  <c r="FR87" i="10" s="1"/>
  <c r="FQ87" i="10" a="1"/>
  <c r="FQ87" i="10" s="1"/>
  <c r="FP87" i="10" a="1"/>
  <c r="FP87" i="10" s="1"/>
  <c r="FO87" i="10" a="1"/>
  <c r="FO87" i="10" s="1"/>
  <c r="FN87" i="10" a="1"/>
  <c r="FN87" i="10" s="1"/>
  <c r="FM87" i="10" a="1"/>
  <c r="FM87" i="10" s="1"/>
  <c r="FL87" i="10" a="1"/>
  <c r="FL87" i="10" s="1"/>
  <c r="FK87" i="10" a="1"/>
  <c r="FK87" i="10" s="1"/>
  <c r="FJ87" i="10" a="1"/>
  <c r="FJ87" i="10" s="1"/>
  <c r="FI87" i="10" a="1"/>
  <c r="FI87" i="10" s="1"/>
  <c r="FH87" i="10" a="1"/>
  <c r="FH87" i="10" s="1"/>
  <c r="FG87" i="10" a="1"/>
  <c r="FG87" i="10" s="1"/>
  <c r="FF87" i="10" a="1"/>
  <c r="FF87" i="10" s="1"/>
  <c r="FE87" i="10" a="1"/>
  <c r="FE87" i="10" s="1"/>
  <c r="FD87" i="10" a="1"/>
  <c r="FD87" i="10" s="1"/>
  <c r="EP87" i="10"/>
  <c r="EO87" i="10"/>
  <c r="FT86" i="10" a="1"/>
  <c r="FT86" i="10" s="1"/>
  <c r="FS86" i="10" a="1"/>
  <c r="FS86" i="10" s="1"/>
  <c r="FR86" i="10" a="1"/>
  <c r="FR86" i="10" s="1"/>
  <c r="FQ86" i="10" a="1"/>
  <c r="FQ86" i="10" s="1"/>
  <c r="FP86" i="10" a="1"/>
  <c r="FP86" i="10" s="1"/>
  <c r="FO86" i="10" a="1"/>
  <c r="FO86" i="10" s="1"/>
  <c r="FN86" i="10" a="1"/>
  <c r="FN86" i="10" s="1"/>
  <c r="FM86" i="10" a="1"/>
  <c r="FM86" i="10" s="1"/>
  <c r="FL86" i="10" a="1"/>
  <c r="FL86" i="10" s="1"/>
  <c r="FK86" i="10" a="1"/>
  <c r="FK86" i="10" s="1"/>
  <c r="FJ86" i="10" a="1"/>
  <c r="FJ86" i="10" s="1"/>
  <c r="FI86" i="10" a="1"/>
  <c r="FI86" i="10" s="1"/>
  <c r="FH86" i="10" a="1"/>
  <c r="FH86" i="10" s="1"/>
  <c r="FG86" i="10" a="1"/>
  <c r="FG86" i="10" s="1"/>
  <c r="FF86" i="10" a="1"/>
  <c r="FF86" i="10" s="1"/>
  <c r="FE86" i="10" a="1"/>
  <c r="FE86" i="10" s="1"/>
  <c r="FD86" i="10" a="1"/>
  <c r="FD86" i="10" s="1"/>
  <c r="EP86" i="10"/>
  <c r="EO86" i="10"/>
  <c r="FT85" i="10" a="1"/>
  <c r="FT85" i="10" s="1"/>
  <c r="FS85" i="10" a="1"/>
  <c r="FS85" i="10" s="1"/>
  <c r="FR85" i="10" a="1"/>
  <c r="FR85" i="10" s="1"/>
  <c r="FQ85" i="10" a="1"/>
  <c r="FQ85" i="10" s="1"/>
  <c r="FP85" i="10" a="1"/>
  <c r="FP85" i="10" s="1"/>
  <c r="FO85" i="10" a="1"/>
  <c r="FO85" i="10" s="1"/>
  <c r="FN85" i="10" a="1"/>
  <c r="FN85" i="10" s="1"/>
  <c r="FM85" i="10" a="1"/>
  <c r="FM85" i="10" s="1"/>
  <c r="FL85" i="10" a="1"/>
  <c r="FL85" i="10" s="1"/>
  <c r="FK85" i="10" a="1"/>
  <c r="FK85" i="10" s="1"/>
  <c r="FJ85" i="10" a="1"/>
  <c r="FJ85" i="10" s="1"/>
  <c r="FI85" i="10" a="1"/>
  <c r="FI85" i="10" s="1"/>
  <c r="FH85" i="10" a="1"/>
  <c r="FH85" i="10" s="1"/>
  <c r="FG85" i="10" a="1"/>
  <c r="FG85" i="10" s="1"/>
  <c r="FF85" i="10" a="1"/>
  <c r="FF85" i="10" s="1"/>
  <c r="FE85" i="10" a="1"/>
  <c r="FE85" i="10" s="1"/>
  <c r="FD85" i="10" a="1"/>
  <c r="FD85" i="10" s="1"/>
  <c r="EP85" i="10"/>
  <c r="EO85" i="10"/>
  <c r="FT84" i="10" a="1"/>
  <c r="FT84" i="10" s="1"/>
  <c r="FS84" i="10" a="1"/>
  <c r="FS84" i="10" s="1"/>
  <c r="FR84" i="10" a="1"/>
  <c r="FR84" i="10" s="1"/>
  <c r="FQ84" i="10" a="1"/>
  <c r="FQ84" i="10" s="1"/>
  <c r="FP84" i="10" a="1"/>
  <c r="FP84" i="10" s="1"/>
  <c r="FO84" i="10" a="1"/>
  <c r="FO84" i="10" s="1"/>
  <c r="FN84" i="10" a="1"/>
  <c r="FN84" i="10" s="1"/>
  <c r="FM84" i="10" a="1"/>
  <c r="FM84" i="10" s="1"/>
  <c r="FL84" i="10" a="1"/>
  <c r="FL84" i="10" s="1"/>
  <c r="FK84" i="10" a="1"/>
  <c r="FK84" i="10" s="1"/>
  <c r="FJ84" i="10" a="1"/>
  <c r="FJ84" i="10" s="1"/>
  <c r="FI84" i="10" a="1"/>
  <c r="FI84" i="10" s="1"/>
  <c r="FH84" i="10" a="1"/>
  <c r="FH84" i="10" s="1"/>
  <c r="FG84" i="10" a="1"/>
  <c r="FG84" i="10" s="1"/>
  <c r="FF84" i="10" a="1"/>
  <c r="FF84" i="10" s="1"/>
  <c r="FE84" i="10" a="1"/>
  <c r="FE84" i="10" s="1"/>
  <c r="FD84" i="10" a="1"/>
  <c r="FD84" i="10" s="1"/>
  <c r="EP84" i="10"/>
  <c r="EO84" i="10"/>
  <c r="FT83" i="10" a="1"/>
  <c r="FT83" i="10" s="1"/>
  <c r="FS83" i="10" a="1"/>
  <c r="FS83" i="10" s="1"/>
  <c r="FR83" i="10" a="1"/>
  <c r="FR83" i="10" s="1"/>
  <c r="FQ83" i="10" a="1"/>
  <c r="FQ83" i="10" s="1"/>
  <c r="FP83" i="10" a="1"/>
  <c r="FP83" i="10" s="1"/>
  <c r="FO83" i="10" a="1"/>
  <c r="FO83" i="10" s="1"/>
  <c r="FN83" i="10" a="1"/>
  <c r="FN83" i="10" s="1"/>
  <c r="FM83" i="10" a="1"/>
  <c r="FM83" i="10" s="1"/>
  <c r="FL83" i="10" a="1"/>
  <c r="FL83" i="10" s="1"/>
  <c r="FK83" i="10" a="1"/>
  <c r="FK83" i="10" s="1"/>
  <c r="FJ83" i="10" a="1"/>
  <c r="FJ83" i="10" s="1"/>
  <c r="FI83" i="10" a="1"/>
  <c r="FI83" i="10" s="1"/>
  <c r="FH83" i="10" a="1"/>
  <c r="FH83" i="10" s="1"/>
  <c r="FG83" i="10" a="1"/>
  <c r="FG83" i="10" s="1"/>
  <c r="FF83" i="10" a="1"/>
  <c r="FF83" i="10" s="1"/>
  <c r="FE83" i="10" a="1"/>
  <c r="FE83" i="10" s="1"/>
  <c r="FD83" i="10" a="1"/>
  <c r="FD83" i="10" s="1"/>
  <c r="EP83" i="10"/>
  <c r="EO83" i="10"/>
  <c r="FT82" i="10" a="1"/>
  <c r="FT82" i="10" s="1"/>
  <c r="FS82" i="10" a="1"/>
  <c r="FS82" i="10" s="1"/>
  <c r="FR82" i="10" a="1"/>
  <c r="FR82" i="10" s="1"/>
  <c r="FQ82" i="10" a="1"/>
  <c r="FQ82" i="10" s="1"/>
  <c r="FP82" i="10" a="1"/>
  <c r="FP82" i="10" s="1"/>
  <c r="FO82" i="10" a="1"/>
  <c r="FO82" i="10" s="1"/>
  <c r="FN82" i="10" a="1"/>
  <c r="FN82" i="10" s="1"/>
  <c r="FM82" i="10" a="1"/>
  <c r="FM82" i="10" s="1"/>
  <c r="FL82" i="10" a="1"/>
  <c r="FL82" i="10" s="1"/>
  <c r="FK82" i="10" a="1"/>
  <c r="FK82" i="10" s="1"/>
  <c r="FJ82" i="10" a="1"/>
  <c r="FJ82" i="10" s="1"/>
  <c r="FI82" i="10" a="1"/>
  <c r="FI82" i="10" s="1"/>
  <c r="FH82" i="10" a="1"/>
  <c r="FH82" i="10" s="1"/>
  <c r="FG82" i="10" a="1"/>
  <c r="FG82" i="10" s="1"/>
  <c r="FF82" i="10" a="1"/>
  <c r="FF82" i="10" s="1"/>
  <c r="FE82" i="10" a="1"/>
  <c r="FE82" i="10" s="1"/>
  <c r="FD82" i="10" a="1"/>
  <c r="FD82" i="10" s="1"/>
  <c r="EP82" i="10"/>
  <c r="EO82" i="10"/>
  <c r="FT81" i="10" a="1"/>
  <c r="FT81" i="10" s="1"/>
  <c r="FS81" i="10" a="1"/>
  <c r="FS81" i="10" s="1"/>
  <c r="FR81" i="10" a="1"/>
  <c r="FR81" i="10" s="1"/>
  <c r="FQ81" i="10" a="1"/>
  <c r="FQ81" i="10" s="1"/>
  <c r="FP81" i="10" a="1"/>
  <c r="FP81" i="10" s="1"/>
  <c r="FO81" i="10" a="1"/>
  <c r="FO81" i="10" s="1"/>
  <c r="FN81" i="10" a="1"/>
  <c r="FN81" i="10" s="1"/>
  <c r="FM81" i="10" a="1"/>
  <c r="FM81" i="10" s="1"/>
  <c r="FL81" i="10" a="1"/>
  <c r="FL81" i="10" s="1"/>
  <c r="FK81" i="10" a="1"/>
  <c r="FK81" i="10" s="1"/>
  <c r="FJ81" i="10" a="1"/>
  <c r="FJ81" i="10" s="1"/>
  <c r="FI81" i="10" a="1"/>
  <c r="FI81" i="10" s="1"/>
  <c r="FH81" i="10" a="1"/>
  <c r="FH81" i="10" s="1"/>
  <c r="FG81" i="10" a="1"/>
  <c r="FG81" i="10" s="1"/>
  <c r="FF81" i="10" a="1"/>
  <c r="FF81" i="10" s="1"/>
  <c r="FE81" i="10" a="1"/>
  <c r="FE81" i="10" s="1"/>
  <c r="FD81" i="10" a="1"/>
  <c r="FD81" i="10" s="1"/>
  <c r="EP81" i="10"/>
  <c r="EO81" i="10"/>
  <c r="FT80" i="10" a="1"/>
  <c r="FT80" i="10" s="1"/>
  <c r="FS80" i="10" a="1"/>
  <c r="FS80" i="10" s="1"/>
  <c r="FR80" i="10" a="1"/>
  <c r="FR80" i="10" s="1"/>
  <c r="FQ80" i="10" a="1"/>
  <c r="FQ80" i="10" s="1"/>
  <c r="FP80" i="10" a="1"/>
  <c r="FP80" i="10" s="1"/>
  <c r="FO80" i="10" a="1"/>
  <c r="FO80" i="10" s="1"/>
  <c r="FN80" i="10" a="1"/>
  <c r="FN80" i="10" s="1"/>
  <c r="FM80" i="10" a="1"/>
  <c r="FM80" i="10" s="1"/>
  <c r="FL80" i="10" a="1"/>
  <c r="FL80" i="10" s="1"/>
  <c r="FK80" i="10" a="1"/>
  <c r="FK80" i="10" s="1"/>
  <c r="FJ80" i="10" a="1"/>
  <c r="FJ80" i="10" s="1"/>
  <c r="FI80" i="10" a="1"/>
  <c r="FI80" i="10" s="1"/>
  <c r="FH80" i="10" a="1"/>
  <c r="FH80" i="10" s="1"/>
  <c r="FG80" i="10" a="1"/>
  <c r="FG80" i="10" s="1"/>
  <c r="FF80" i="10" a="1"/>
  <c r="FF80" i="10" s="1"/>
  <c r="FE80" i="10" a="1"/>
  <c r="FE80" i="10" s="1"/>
  <c r="FD80" i="10" a="1"/>
  <c r="FD80" i="10" s="1"/>
  <c r="EP80" i="10"/>
  <c r="EO80" i="10"/>
  <c r="FT77" i="10" a="1"/>
  <c r="FT77" i="10" s="1"/>
  <c r="FS77" i="10" a="1"/>
  <c r="FS77" i="10" s="1"/>
  <c r="FR77" i="10" a="1"/>
  <c r="FR77" i="10" s="1"/>
  <c r="FQ77" i="10" a="1"/>
  <c r="FQ77" i="10" s="1"/>
  <c r="FP77" i="10" a="1"/>
  <c r="FP77" i="10" s="1"/>
  <c r="FO77" i="10" a="1"/>
  <c r="FO77" i="10" s="1"/>
  <c r="FN77" i="10" a="1"/>
  <c r="FN77" i="10" s="1"/>
  <c r="FM77" i="10" a="1"/>
  <c r="FM77" i="10" s="1"/>
  <c r="FL77" i="10" a="1"/>
  <c r="FL77" i="10" s="1"/>
  <c r="FK77" i="10" a="1"/>
  <c r="FK77" i="10" s="1"/>
  <c r="FJ77" i="10" a="1"/>
  <c r="FJ77" i="10" s="1"/>
  <c r="FI77" i="10" a="1"/>
  <c r="FI77" i="10" s="1"/>
  <c r="FH77" i="10" a="1"/>
  <c r="FH77" i="10" s="1"/>
  <c r="FG77" i="10" a="1"/>
  <c r="FG77" i="10" s="1"/>
  <c r="FF77" i="10" a="1"/>
  <c r="FF77" i="10" s="1"/>
  <c r="FE77" i="10" a="1"/>
  <c r="FE77" i="10" s="1"/>
  <c r="FD77" i="10" a="1"/>
  <c r="FD77" i="10" s="1"/>
  <c r="EP77" i="10"/>
  <c r="EO77" i="10"/>
  <c r="FT76" i="10" a="1"/>
  <c r="FT76" i="10" s="1"/>
  <c r="FS76" i="10" a="1"/>
  <c r="FS76" i="10" s="1"/>
  <c r="FR76" i="10" a="1"/>
  <c r="FR76" i="10" s="1"/>
  <c r="FQ76" i="10" a="1"/>
  <c r="FQ76" i="10" s="1"/>
  <c r="FP76" i="10" a="1"/>
  <c r="FP76" i="10" s="1"/>
  <c r="FO76" i="10" a="1"/>
  <c r="FO76" i="10" s="1"/>
  <c r="FN76" i="10" a="1"/>
  <c r="FN76" i="10" s="1"/>
  <c r="FM76" i="10" a="1"/>
  <c r="FM76" i="10" s="1"/>
  <c r="FL76" i="10" a="1"/>
  <c r="FL76" i="10" s="1"/>
  <c r="FK76" i="10" a="1"/>
  <c r="FK76" i="10" s="1"/>
  <c r="FJ76" i="10" a="1"/>
  <c r="FJ76" i="10" s="1"/>
  <c r="FI76" i="10" a="1"/>
  <c r="FI76" i="10" s="1"/>
  <c r="FH76" i="10" a="1"/>
  <c r="FH76" i="10" s="1"/>
  <c r="FG76" i="10" a="1"/>
  <c r="FG76" i="10" s="1"/>
  <c r="FF76" i="10" a="1"/>
  <c r="FF76" i="10" s="1"/>
  <c r="FE76" i="10" a="1"/>
  <c r="FE76" i="10" s="1"/>
  <c r="FD76" i="10" a="1"/>
  <c r="FD76" i="10" s="1"/>
  <c r="EP76" i="10"/>
  <c r="EO76" i="10"/>
  <c r="FT75" i="10" a="1"/>
  <c r="FT75" i="10" s="1"/>
  <c r="FS75" i="10" a="1"/>
  <c r="FS75" i="10" s="1"/>
  <c r="FR75" i="10" a="1"/>
  <c r="FR75" i="10" s="1"/>
  <c r="FQ75" i="10" a="1"/>
  <c r="FQ75" i="10" s="1"/>
  <c r="FP75" i="10" a="1"/>
  <c r="FP75" i="10" s="1"/>
  <c r="FO75" i="10" a="1"/>
  <c r="FO75" i="10" s="1"/>
  <c r="FN75" i="10" a="1"/>
  <c r="FN75" i="10" s="1"/>
  <c r="FM75" i="10" a="1"/>
  <c r="FM75" i="10" s="1"/>
  <c r="FL75" i="10" a="1"/>
  <c r="FL75" i="10" s="1"/>
  <c r="FK75" i="10" a="1"/>
  <c r="FK75" i="10" s="1"/>
  <c r="FJ75" i="10" a="1"/>
  <c r="FJ75" i="10" s="1"/>
  <c r="FI75" i="10" a="1"/>
  <c r="FI75" i="10" s="1"/>
  <c r="FH75" i="10" a="1"/>
  <c r="FH75" i="10" s="1"/>
  <c r="FG75" i="10" a="1"/>
  <c r="FG75" i="10" s="1"/>
  <c r="FF75" i="10" a="1"/>
  <c r="FF75" i="10" s="1"/>
  <c r="FE75" i="10" a="1"/>
  <c r="FE75" i="10" s="1"/>
  <c r="FD75" i="10" a="1"/>
  <c r="FD75" i="10" s="1"/>
  <c r="EP75" i="10"/>
  <c r="EO75" i="10"/>
  <c r="FT74" i="10" a="1"/>
  <c r="FT74" i="10" s="1"/>
  <c r="FS74" i="10" a="1"/>
  <c r="FS74" i="10" s="1"/>
  <c r="FR74" i="10" a="1"/>
  <c r="FR74" i="10" s="1"/>
  <c r="FQ74" i="10" a="1"/>
  <c r="FQ74" i="10" s="1"/>
  <c r="FP74" i="10" a="1"/>
  <c r="FP74" i="10" s="1"/>
  <c r="FO74" i="10" a="1"/>
  <c r="FO74" i="10" s="1"/>
  <c r="FN74" i="10" a="1"/>
  <c r="FN74" i="10" s="1"/>
  <c r="FM74" i="10" a="1"/>
  <c r="FM74" i="10" s="1"/>
  <c r="FL74" i="10" a="1"/>
  <c r="FL74" i="10" s="1"/>
  <c r="FK74" i="10" a="1"/>
  <c r="FK74" i="10" s="1"/>
  <c r="FJ74" i="10" a="1"/>
  <c r="FJ74" i="10" s="1"/>
  <c r="FI74" i="10" a="1"/>
  <c r="FI74" i="10" s="1"/>
  <c r="FH74" i="10" a="1"/>
  <c r="FH74" i="10" s="1"/>
  <c r="FG74" i="10" a="1"/>
  <c r="FG74" i="10" s="1"/>
  <c r="FF74" i="10" a="1"/>
  <c r="FF74" i="10" s="1"/>
  <c r="FE74" i="10" a="1"/>
  <c r="FE74" i="10" s="1"/>
  <c r="FD74" i="10" a="1"/>
  <c r="FD74" i="10" s="1"/>
  <c r="EP74" i="10"/>
  <c r="EO74" i="10"/>
  <c r="FT73" i="10" a="1"/>
  <c r="FT73" i="10" s="1"/>
  <c r="FS73" i="10" a="1"/>
  <c r="FS73" i="10" s="1"/>
  <c r="FR73" i="10" a="1"/>
  <c r="FR73" i="10" s="1"/>
  <c r="FQ73" i="10" a="1"/>
  <c r="FQ73" i="10" s="1"/>
  <c r="FP73" i="10" a="1"/>
  <c r="FP73" i="10" s="1"/>
  <c r="FO73" i="10" a="1"/>
  <c r="FO73" i="10" s="1"/>
  <c r="FN73" i="10" a="1"/>
  <c r="FN73" i="10" s="1"/>
  <c r="FM73" i="10" a="1"/>
  <c r="FM73" i="10" s="1"/>
  <c r="FL73" i="10" a="1"/>
  <c r="FL73" i="10" s="1"/>
  <c r="FK73" i="10" a="1"/>
  <c r="FK73" i="10" s="1"/>
  <c r="FJ73" i="10" a="1"/>
  <c r="FJ73" i="10" s="1"/>
  <c r="FI73" i="10" a="1"/>
  <c r="FI73" i="10" s="1"/>
  <c r="FH73" i="10" a="1"/>
  <c r="FH73" i="10" s="1"/>
  <c r="FG73" i="10" a="1"/>
  <c r="FG73" i="10" s="1"/>
  <c r="FF73" i="10" a="1"/>
  <c r="FF73" i="10" s="1"/>
  <c r="FE73" i="10" a="1"/>
  <c r="FE73" i="10" s="1"/>
  <c r="FD73" i="10" a="1"/>
  <c r="FD73" i="10" s="1"/>
  <c r="EP73" i="10"/>
  <c r="EO73" i="10"/>
  <c r="FT72" i="10" a="1"/>
  <c r="FT72" i="10" s="1"/>
  <c r="FS72" i="10" a="1"/>
  <c r="FS72" i="10" s="1"/>
  <c r="FR72" i="10" a="1"/>
  <c r="FR72" i="10" s="1"/>
  <c r="FQ72" i="10" a="1"/>
  <c r="FQ72" i="10" s="1"/>
  <c r="FP72" i="10" a="1"/>
  <c r="FP72" i="10" s="1"/>
  <c r="FO72" i="10" a="1"/>
  <c r="FO72" i="10" s="1"/>
  <c r="FN72" i="10" a="1"/>
  <c r="FN72" i="10" s="1"/>
  <c r="FM72" i="10" a="1"/>
  <c r="FM72" i="10" s="1"/>
  <c r="FL72" i="10" a="1"/>
  <c r="FL72" i="10" s="1"/>
  <c r="FK72" i="10" a="1"/>
  <c r="FK72" i="10" s="1"/>
  <c r="FJ72" i="10" a="1"/>
  <c r="FJ72" i="10" s="1"/>
  <c r="FI72" i="10" a="1"/>
  <c r="FI72" i="10" s="1"/>
  <c r="FH72" i="10" a="1"/>
  <c r="FH72" i="10" s="1"/>
  <c r="FG72" i="10" a="1"/>
  <c r="FG72" i="10" s="1"/>
  <c r="FF72" i="10" a="1"/>
  <c r="FF72" i="10" s="1"/>
  <c r="FE72" i="10" a="1"/>
  <c r="FE72" i="10" s="1"/>
  <c r="FD72" i="10" a="1"/>
  <c r="FD72" i="10" s="1"/>
  <c r="EP72" i="10"/>
  <c r="EO72" i="10"/>
  <c r="FT71" i="10" a="1"/>
  <c r="FT71" i="10" s="1"/>
  <c r="FS71" i="10" a="1"/>
  <c r="FS71" i="10" s="1"/>
  <c r="FR71" i="10" a="1"/>
  <c r="FR71" i="10" s="1"/>
  <c r="FQ71" i="10" a="1"/>
  <c r="FQ71" i="10" s="1"/>
  <c r="FP71" i="10" a="1"/>
  <c r="FP71" i="10" s="1"/>
  <c r="FO71" i="10" a="1"/>
  <c r="FO71" i="10" s="1"/>
  <c r="FN71" i="10" a="1"/>
  <c r="FN71" i="10" s="1"/>
  <c r="FM71" i="10" a="1"/>
  <c r="FM71" i="10" s="1"/>
  <c r="FL71" i="10" a="1"/>
  <c r="FL71" i="10" s="1"/>
  <c r="FK71" i="10" a="1"/>
  <c r="FK71" i="10" s="1"/>
  <c r="FJ71" i="10" a="1"/>
  <c r="FJ71" i="10" s="1"/>
  <c r="FI71" i="10" a="1"/>
  <c r="FI71" i="10" s="1"/>
  <c r="FH71" i="10" a="1"/>
  <c r="FH71" i="10" s="1"/>
  <c r="FG71" i="10" a="1"/>
  <c r="FG71" i="10" s="1"/>
  <c r="FF71" i="10" a="1"/>
  <c r="FF71" i="10" s="1"/>
  <c r="FE71" i="10" a="1"/>
  <c r="FE71" i="10" s="1"/>
  <c r="FD71" i="10" a="1"/>
  <c r="FD71" i="10" s="1"/>
  <c r="EP71" i="10"/>
  <c r="EO71" i="10"/>
  <c r="FT70" i="10" a="1"/>
  <c r="FT70" i="10" s="1"/>
  <c r="FS70" i="10" a="1"/>
  <c r="FS70" i="10" s="1"/>
  <c r="FR70" i="10" a="1"/>
  <c r="FR70" i="10" s="1"/>
  <c r="FQ70" i="10" a="1"/>
  <c r="FQ70" i="10" s="1"/>
  <c r="FP70" i="10" a="1"/>
  <c r="FP70" i="10" s="1"/>
  <c r="FO70" i="10" a="1"/>
  <c r="FO70" i="10" s="1"/>
  <c r="FN70" i="10" a="1"/>
  <c r="FN70" i="10" s="1"/>
  <c r="FM70" i="10" a="1"/>
  <c r="FM70" i="10" s="1"/>
  <c r="FL70" i="10" a="1"/>
  <c r="FL70" i="10" s="1"/>
  <c r="FK70" i="10" a="1"/>
  <c r="FK70" i="10" s="1"/>
  <c r="FJ70" i="10" a="1"/>
  <c r="FJ70" i="10" s="1"/>
  <c r="FI70" i="10" a="1"/>
  <c r="FI70" i="10" s="1"/>
  <c r="FH70" i="10" a="1"/>
  <c r="FH70" i="10" s="1"/>
  <c r="FG70" i="10" a="1"/>
  <c r="FG70" i="10" s="1"/>
  <c r="FF70" i="10" a="1"/>
  <c r="FF70" i="10" s="1"/>
  <c r="FE70" i="10" a="1"/>
  <c r="FE70" i="10" s="1"/>
  <c r="FD70" i="10" a="1"/>
  <c r="FD70" i="10" s="1"/>
  <c r="EP70" i="10"/>
  <c r="EO70" i="10"/>
  <c r="FT69" i="10" a="1"/>
  <c r="FT69" i="10" s="1"/>
  <c r="FS69" i="10" a="1"/>
  <c r="FS69" i="10" s="1"/>
  <c r="FR69" i="10" a="1"/>
  <c r="FR69" i="10" s="1"/>
  <c r="FQ69" i="10" a="1"/>
  <c r="FQ69" i="10" s="1"/>
  <c r="FP69" i="10" a="1"/>
  <c r="FP69" i="10" s="1"/>
  <c r="FO69" i="10" a="1"/>
  <c r="FO69" i="10" s="1"/>
  <c r="FN69" i="10" a="1"/>
  <c r="FN69" i="10" s="1"/>
  <c r="FM69" i="10" a="1"/>
  <c r="FM69" i="10" s="1"/>
  <c r="FL69" i="10" a="1"/>
  <c r="FL69" i="10" s="1"/>
  <c r="FK69" i="10" a="1"/>
  <c r="FK69" i="10" s="1"/>
  <c r="FJ69" i="10" a="1"/>
  <c r="FJ69" i="10" s="1"/>
  <c r="FI69" i="10" a="1"/>
  <c r="FI69" i="10" s="1"/>
  <c r="FH69" i="10" a="1"/>
  <c r="FH69" i="10" s="1"/>
  <c r="FG69" i="10" a="1"/>
  <c r="FG69" i="10" s="1"/>
  <c r="FF69" i="10" a="1"/>
  <c r="FF69" i="10" s="1"/>
  <c r="FE69" i="10" a="1"/>
  <c r="FE69" i="10" s="1"/>
  <c r="FD69" i="10" a="1"/>
  <c r="FD69" i="10" s="1"/>
  <c r="EP69" i="10"/>
  <c r="EO69" i="10"/>
  <c r="FT68" i="10" a="1"/>
  <c r="FT68" i="10" s="1"/>
  <c r="FS68" i="10" a="1"/>
  <c r="FS68" i="10" s="1"/>
  <c r="FR68" i="10" a="1"/>
  <c r="FR68" i="10" s="1"/>
  <c r="FQ68" i="10" a="1"/>
  <c r="FQ68" i="10" s="1"/>
  <c r="FP68" i="10" a="1"/>
  <c r="FP68" i="10" s="1"/>
  <c r="FO68" i="10" a="1"/>
  <c r="FO68" i="10" s="1"/>
  <c r="FN68" i="10" a="1"/>
  <c r="FN68" i="10" s="1"/>
  <c r="FM68" i="10" a="1"/>
  <c r="FM68" i="10" s="1"/>
  <c r="FL68" i="10" a="1"/>
  <c r="FL68" i="10" s="1"/>
  <c r="FK68" i="10" a="1"/>
  <c r="FK68" i="10" s="1"/>
  <c r="FJ68" i="10" a="1"/>
  <c r="FJ68" i="10" s="1"/>
  <c r="FI68" i="10" a="1"/>
  <c r="FI68" i="10" s="1"/>
  <c r="FH68" i="10" a="1"/>
  <c r="FH68" i="10" s="1"/>
  <c r="FG68" i="10" a="1"/>
  <c r="FG68" i="10" s="1"/>
  <c r="FF68" i="10" a="1"/>
  <c r="FF68" i="10" s="1"/>
  <c r="FE68" i="10" a="1"/>
  <c r="FE68" i="10" s="1"/>
  <c r="FD68" i="10" a="1"/>
  <c r="FD68" i="10" s="1"/>
  <c r="EP68" i="10"/>
  <c r="EO68" i="10"/>
  <c r="FT67" i="10" a="1"/>
  <c r="FT67" i="10" s="1"/>
  <c r="FS67" i="10" a="1"/>
  <c r="FS67" i="10" s="1"/>
  <c r="FR67" i="10" a="1"/>
  <c r="FR67" i="10" s="1"/>
  <c r="FQ67" i="10" a="1"/>
  <c r="FQ67" i="10" s="1"/>
  <c r="FP67" i="10" a="1"/>
  <c r="FP67" i="10" s="1"/>
  <c r="FO67" i="10" a="1"/>
  <c r="FO67" i="10" s="1"/>
  <c r="FN67" i="10" a="1"/>
  <c r="FN67" i="10" s="1"/>
  <c r="FM67" i="10" a="1"/>
  <c r="FM67" i="10" s="1"/>
  <c r="FL67" i="10" a="1"/>
  <c r="FL67" i="10" s="1"/>
  <c r="FK67" i="10" a="1"/>
  <c r="FK67" i="10" s="1"/>
  <c r="FJ67" i="10" a="1"/>
  <c r="FJ67" i="10" s="1"/>
  <c r="FI67" i="10" a="1"/>
  <c r="FI67" i="10" s="1"/>
  <c r="FH67" i="10" a="1"/>
  <c r="FH67" i="10" s="1"/>
  <c r="FG67" i="10" a="1"/>
  <c r="FG67" i="10" s="1"/>
  <c r="FF67" i="10" a="1"/>
  <c r="FF67" i="10" s="1"/>
  <c r="FE67" i="10" a="1"/>
  <c r="FE67" i="10" s="1"/>
  <c r="FD67" i="10" a="1"/>
  <c r="FD67" i="10" s="1"/>
  <c r="EP67" i="10"/>
  <c r="EO67" i="10"/>
  <c r="FT66" i="10" a="1"/>
  <c r="FT66" i="10" s="1"/>
  <c r="FS66" i="10" a="1"/>
  <c r="FS66" i="10" s="1"/>
  <c r="FR66" i="10" a="1"/>
  <c r="FR66" i="10" s="1"/>
  <c r="FQ66" i="10" a="1"/>
  <c r="FQ66" i="10" s="1"/>
  <c r="FP66" i="10" a="1"/>
  <c r="FP66" i="10" s="1"/>
  <c r="FO66" i="10" a="1"/>
  <c r="FO66" i="10" s="1"/>
  <c r="FN66" i="10" a="1"/>
  <c r="FN66" i="10" s="1"/>
  <c r="FM66" i="10" a="1"/>
  <c r="FM66" i="10" s="1"/>
  <c r="FL66" i="10" a="1"/>
  <c r="FL66" i="10" s="1"/>
  <c r="FK66" i="10" a="1"/>
  <c r="FK66" i="10" s="1"/>
  <c r="FJ66" i="10" a="1"/>
  <c r="FJ66" i="10" s="1"/>
  <c r="FI66" i="10" a="1"/>
  <c r="FI66" i="10" s="1"/>
  <c r="FH66" i="10" a="1"/>
  <c r="FH66" i="10" s="1"/>
  <c r="FG66" i="10" a="1"/>
  <c r="FG66" i="10" s="1"/>
  <c r="FF66" i="10" a="1"/>
  <c r="FF66" i="10" s="1"/>
  <c r="FE66" i="10" a="1"/>
  <c r="FE66" i="10" s="1"/>
  <c r="FD66" i="10" a="1"/>
  <c r="FD66" i="10" s="1"/>
  <c r="EP66" i="10"/>
  <c r="EO66" i="10"/>
  <c r="FT65" i="10" a="1"/>
  <c r="FT65" i="10" s="1"/>
  <c r="FS65" i="10" a="1"/>
  <c r="FS65" i="10" s="1"/>
  <c r="FR65" i="10" a="1"/>
  <c r="FR65" i="10" s="1"/>
  <c r="FQ65" i="10" a="1"/>
  <c r="FQ65" i="10" s="1"/>
  <c r="FP65" i="10" a="1"/>
  <c r="FP65" i="10" s="1"/>
  <c r="FO65" i="10" a="1"/>
  <c r="FO65" i="10" s="1"/>
  <c r="FN65" i="10" a="1"/>
  <c r="FN65" i="10" s="1"/>
  <c r="FM65" i="10" a="1"/>
  <c r="FM65" i="10" s="1"/>
  <c r="FL65" i="10" a="1"/>
  <c r="FL65" i="10" s="1"/>
  <c r="FK65" i="10" a="1"/>
  <c r="FK65" i="10" s="1"/>
  <c r="FJ65" i="10" a="1"/>
  <c r="FJ65" i="10" s="1"/>
  <c r="FI65" i="10" a="1"/>
  <c r="FI65" i="10" s="1"/>
  <c r="FH65" i="10" a="1"/>
  <c r="FH65" i="10" s="1"/>
  <c r="FG65" i="10" a="1"/>
  <c r="FG65" i="10" s="1"/>
  <c r="FF65" i="10" a="1"/>
  <c r="FF65" i="10" s="1"/>
  <c r="FE65" i="10" a="1"/>
  <c r="FE65" i="10" s="1"/>
  <c r="FD65" i="10" a="1"/>
  <c r="FD65" i="10" s="1"/>
  <c r="EP65" i="10"/>
  <c r="EO65" i="10"/>
  <c r="FT64" i="10" a="1"/>
  <c r="FT64" i="10" s="1"/>
  <c r="FS64" i="10" a="1"/>
  <c r="FS64" i="10" s="1"/>
  <c r="FR64" i="10" a="1"/>
  <c r="FR64" i="10" s="1"/>
  <c r="FQ64" i="10" a="1"/>
  <c r="FQ64" i="10" s="1"/>
  <c r="FP64" i="10" a="1"/>
  <c r="FP64" i="10" s="1"/>
  <c r="FO64" i="10" a="1"/>
  <c r="FO64" i="10" s="1"/>
  <c r="FN64" i="10" a="1"/>
  <c r="FN64" i="10" s="1"/>
  <c r="FM64" i="10" a="1"/>
  <c r="FM64" i="10" s="1"/>
  <c r="FL64" i="10" a="1"/>
  <c r="FL64" i="10" s="1"/>
  <c r="FK64" i="10" a="1"/>
  <c r="FK64" i="10" s="1"/>
  <c r="FJ64" i="10" a="1"/>
  <c r="FJ64" i="10" s="1"/>
  <c r="FI64" i="10" a="1"/>
  <c r="FI64" i="10" s="1"/>
  <c r="FH64" i="10" a="1"/>
  <c r="FH64" i="10" s="1"/>
  <c r="FG64" i="10" a="1"/>
  <c r="FG64" i="10" s="1"/>
  <c r="FF64" i="10" a="1"/>
  <c r="FF64" i="10" s="1"/>
  <c r="FE64" i="10" a="1"/>
  <c r="FE64" i="10" s="1"/>
  <c r="FD64" i="10" a="1"/>
  <c r="FD64" i="10" s="1"/>
  <c r="EP64" i="10"/>
  <c r="EO64" i="10"/>
  <c r="FT63" i="10" a="1"/>
  <c r="FT63" i="10" s="1"/>
  <c r="FS63" i="10" a="1"/>
  <c r="FS63" i="10" s="1"/>
  <c r="FR63" i="10" a="1"/>
  <c r="FR63" i="10" s="1"/>
  <c r="FQ63" i="10" a="1"/>
  <c r="FQ63" i="10" s="1"/>
  <c r="FP63" i="10" a="1"/>
  <c r="FP63" i="10" s="1"/>
  <c r="FO63" i="10" a="1"/>
  <c r="FO63" i="10" s="1"/>
  <c r="FN63" i="10" a="1"/>
  <c r="FN63" i="10" s="1"/>
  <c r="FM63" i="10" a="1"/>
  <c r="FM63" i="10" s="1"/>
  <c r="FL63" i="10" a="1"/>
  <c r="FL63" i="10" s="1"/>
  <c r="FK63" i="10" a="1"/>
  <c r="FK63" i="10" s="1"/>
  <c r="FJ63" i="10" a="1"/>
  <c r="FJ63" i="10" s="1"/>
  <c r="FI63" i="10" a="1"/>
  <c r="FI63" i="10" s="1"/>
  <c r="FH63" i="10" a="1"/>
  <c r="FH63" i="10" s="1"/>
  <c r="FG63" i="10" a="1"/>
  <c r="FG63" i="10" s="1"/>
  <c r="FF63" i="10" a="1"/>
  <c r="FF63" i="10" s="1"/>
  <c r="FE63" i="10" a="1"/>
  <c r="FE63" i="10" s="1"/>
  <c r="FD63" i="10" a="1"/>
  <c r="FD63" i="10" s="1"/>
  <c r="EP63" i="10"/>
  <c r="EO63" i="10"/>
  <c r="FT62" i="10" a="1"/>
  <c r="FT62" i="10" s="1"/>
  <c r="FS62" i="10" a="1"/>
  <c r="FS62" i="10" s="1"/>
  <c r="FR62" i="10" a="1"/>
  <c r="FR62" i="10" s="1"/>
  <c r="FQ62" i="10" a="1"/>
  <c r="FQ62" i="10" s="1"/>
  <c r="FP62" i="10" a="1"/>
  <c r="FP62" i="10" s="1"/>
  <c r="FO62" i="10" a="1"/>
  <c r="FO62" i="10" s="1"/>
  <c r="FN62" i="10" a="1"/>
  <c r="FN62" i="10" s="1"/>
  <c r="FM62" i="10" a="1"/>
  <c r="FM62" i="10" s="1"/>
  <c r="FL62" i="10" a="1"/>
  <c r="FL62" i="10" s="1"/>
  <c r="FK62" i="10" a="1"/>
  <c r="FK62" i="10" s="1"/>
  <c r="FJ62" i="10" a="1"/>
  <c r="FJ62" i="10" s="1"/>
  <c r="FI62" i="10" a="1"/>
  <c r="FI62" i="10" s="1"/>
  <c r="FH62" i="10" a="1"/>
  <c r="FH62" i="10" s="1"/>
  <c r="FG62" i="10" a="1"/>
  <c r="FG62" i="10" s="1"/>
  <c r="FF62" i="10" a="1"/>
  <c r="FF62" i="10" s="1"/>
  <c r="FE62" i="10" a="1"/>
  <c r="FE62" i="10" s="1"/>
  <c r="FD62" i="10" a="1"/>
  <c r="FD62" i="10" s="1"/>
  <c r="EP62" i="10"/>
  <c r="EO62" i="10"/>
  <c r="FT61" i="10" a="1"/>
  <c r="FT61" i="10" s="1"/>
  <c r="FS61" i="10" a="1"/>
  <c r="FS61" i="10" s="1"/>
  <c r="FR61" i="10" a="1"/>
  <c r="FR61" i="10" s="1"/>
  <c r="FQ61" i="10" a="1"/>
  <c r="FQ61" i="10" s="1"/>
  <c r="FP61" i="10" a="1"/>
  <c r="FP61" i="10" s="1"/>
  <c r="FO61" i="10" a="1"/>
  <c r="FO61" i="10" s="1"/>
  <c r="FN61" i="10" a="1"/>
  <c r="FN61" i="10" s="1"/>
  <c r="FM61" i="10" a="1"/>
  <c r="FM61" i="10" s="1"/>
  <c r="FL61" i="10" a="1"/>
  <c r="FL61" i="10" s="1"/>
  <c r="FK61" i="10" a="1"/>
  <c r="FK61" i="10" s="1"/>
  <c r="FJ61" i="10" a="1"/>
  <c r="FJ61" i="10" s="1"/>
  <c r="FI61" i="10" a="1"/>
  <c r="FI61" i="10" s="1"/>
  <c r="FH61" i="10" a="1"/>
  <c r="FH61" i="10" s="1"/>
  <c r="FG61" i="10" a="1"/>
  <c r="FG61" i="10" s="1"/>
  <c r="FF61" i="10" a="1"/>
  <c r="FF61" i="10" s="1"/>
  <c r="FE61" i="10" a="1"/>
  <c r="FE61" i="10" s="1"/>
  <c r="FD61" i="10" a="1"/>
  <c r="FD61" i="10" s="1"/>
  <c r="EP61" i="10"/>
  <c r="EO61" i="10"/>
  <c r="FT60" i="10" a="1"/>
  <c r="FT60" i="10" s="1"/>
  <c r="FS60" i="10" a="1"/>
  <c r="FS60" i="10" s="1"/>
  <c r="FR60" i="10" a="1"/>
  <c r="FR60" i="10" s="1"/>
  <c r="FQ60" i="10" a="1"/>
  <c r="FQ60" i="10" s="1"/>
  <c r="FP60" i="10" a="1"/>
  <c r="FP60" i="10" s="1"/>
  <c r="FO60" i="10" a="1"/>
  <c r="FO60" i="10" s="1"/>
  <c r="FN60" i="10" a="1"/>
  <c r="FN60" i="10" s="1"/>
  <c r="FM60" i="10" a="1"/>
  <c r="FM60" i="10" s="1"/>
  <c r="FL60" i="10" a="1"/>
  <c r="FL60" i="10" s="1"/>
  <c r="FK60" i="10" a="1"/>
  <c r="FK60" i="10" s="1"/>
  <c r="FJ60" i="10" a="1"/>
  <c r="FJ60" i="10" s="1"/>
  <c r="FI60" i="10" a="1"/>
  <c r="FI60" i="10" s="1"/>
  <c r="FH60" i="10" a="1"/>
  <c r="FH60" i="10" s="1"/>
  <c r="FG60" i="10" a="1"/>
  <c r="FG60" i="10" s="1"/>
  <c r="FF60" i="10" a="1"/>
  <c r="FF60" i="10" s="1"/>
  <c r="FE60" i="10" a="1"/>
  <c r="FE60" i="10" s="1"/>
  <c r="FD60" i="10" a="1"/>
  <c r="FD60" i="10" s="1"/>
  <c r="EP60" i="10"/>
  <c r="EO60" i="10"/>
  <c r="FT59" i="10" a="1"/>
  <c r="FT59" i="10" s="1"/>
  <c r="FS59" i="10" a="1"/>
  <c r="FS59" i="10" s="1"/>
  <c r="FR59" i="10" a="1"/>
  <c r="FR59" i="10" s="1"/>
  <c r="FQ59" i="10" a="1"/>
  <c r="FQ59" i="10" s="1"/>
  <c r="FP59" i="10" a="1"/>
  <c r="FP59" i="10" s="1"/>
  <c r="FO59" i="10" a="1"/>
  <c r="FO59" i="10" s="1"/>
  <c r="FN59" i="10" a="1"/>
  <c r="FN59" i="10" s="1"/>
  <c r="FM59" i="10" a="1"/>
  <c r="FM59" i="10" s="1"/>
  <c r="FL59" i="10" a="1"/>
  <c r="FL59" i="10" s="1"/>
  <c r="FK59" i="10" a="1"/>
  <c r="FK59" i="10" s="1"/>
  <c r="FJ59" i="10" a="1"/>
  <c r="FJ59" i="10" s="1"/>
  <c r="FI59" i="10" a="1"/>
  <c r="FI59" i="10" s="1"/>
  <c r="FH59" i="10" a="1"/>
  <c r="FH59" i="10" s="1"/>
  <c r="FG59" i="10" a="1"/>
  <c r="FG59" i="10" s="1"/>
  <c r="FF59" i="10" a="1"/>
  <c r="FF59" i="10" s="1"/>
  <c r="FE59" i="10" a="1"/>
  <c r="FE59" i="10" s="1"/>
  <c r="FD59" i="10" a="1"/>
  <c r="FD59" i="10" s="1"/>
  <c r="EP59" i="10"/>
  <c r="EO59" i="10"/>
  <c r="FT58" i="10" a="1"/>
  <c r="FT58" i="10" s="1"/>
  <c r="FS58" i="10" a="1"/>
  <c r="FS58" i="10" s="1"/>
  <c r="FR58" i="10" a="1"/>
  <c r="FR58" i="10" s="1"/>
  <c r="FQ58" i="10" a="1"/>
  <c r="FQ58" i="10" s="1"/>
  <c r="FP58" i="10" a="1"/>
  <c r="FP58" i="10" s="1"/>
  <c r="FO58" i="10" a="1"/>
  <c r="FO58" i="10" s="1"/>
  <c r="FN58" i="10" a="1"/>
  <c r="FN58" i="10" s="1"/>
  <c r="FM58" i="10" a="1"/>
  <c r="FM58" i="10" s="1"/>
  <c r="FL58" i="10" a="1"/>
  <c r="FL58" i="10" s="1"/>
  <c r="FK58" i="10" a="1"/>
  <c r="FK58" i="10" s="1"/>
  <c r="FJ58" i="10" a="1"/>
  <c r="FJ58" i="10" s="1"/>
  <c r="FI58" i="10" a="1"/>
  <c r="FI58" i="10" s="1"/>
  <c r="FH58" i="10" a="1"/>
  <c r="FH58" i="10" s="1"/>
  <c r="FG58" i="10" a="1"/>
  <c r="FG58" i="10" s="1"/>
  <c r="FF58" i="10" a="1"/>
  <c r="FF58" i="10" s="1"/>
  <c r="FE58" i="10" a="1"/>
  <c r="FE58" i="10" s="1"/>
  <c r="FD58" i="10" a="1"/>
  <c r="FD58" i="10" s="1"/>
  <c r="EP58" i="10"/>
  <c r="EO58" i="10"/>
  <c r="FT57" i="10" a="1"/>
  <c r="FT57" i="10" s="1"/>
  <c r="FS57" i="10" a="1"/>
  <c r="FS57" i="10" s="1"/>
  <c r="FR57" i="10" a="1"/>
  <c r="FR57" i="10" s="1"/>
  <c r="FQ57" i="10" a="1"/>
  <c r="FQ57" i="10" s="1"/>
  <c r="FP57" i="10" a="1"/>
  <c r="FP57" i="10" s="1"/>
  <c r="FO57" i="10" a="1"/>
  <c r="FO57" i="10" s="1"/>
  <c r="FN57" i="10" a="1"/>
  <c r="FN57" i="10" s="1"/>
  <c r="FM57" i="10" a="1"/>
  <c r="FM57" i="10" s="1"/>
  <c r="FL57" i="10" a="1"/>
  <c r="FL57" i="10" s="1"/>
  <c r="FK57" i="10" a="1"/>
  <c r="FK57" i="10" s="1"/>
  <c r="FJ57" i="10" a="1"/>
  <c r="FJ57" i="10" s="1"/>
  <c r="FI57" i="10" a="1"/>
  <c r="FI57" i="10" s="1"/>
  <c r="FH57" i="10" a="1"/>
  <c r="FH57" i="10" s="1"/>
  <c r="FG57" i="10" a="1"/>
  <c r="FG57" i="10" s="1"/>
  <c r="FF57" i="10" a="1"/>
  <c r="FF57" i="10" s="1"/>
  <c r="FE57" i="10" a="1"/>
  <c r="FE57" i="10" s="1"/>
  <c r="FD57" i="10" a="1"/>
  <c r="FD57" i="10" s="1"/>
  <c r="EP57" i="10"/>
  <c r="EO57" i="10"/>
  <c r="FT56" i="10" a="1"/>
  <c r="FT56" i="10" s="1"/>
  <c r="FS56" i="10" a="1"/>
  <c r="FS56" i="10" s="1"/>
  <c r="FR56" i="10" a="1"/>
  <c r="FR56" i="10" s="1"/>
  <c r="FQ56" i="10" a="1"/>
  <c r="FQ56" i="10" s="1"/>
  <c r="FP56" i="10" a="1"/>
  <c r="FP56" i="10" s="1"/>
  <c r="FO56" i="10" a="1"/>
  <c r="FO56" i="10" s="1"/>
  <c r="FN56" i="10" a="1"/>
  <c r="FN56" i="10" s="1"/>
  <c r="FM56" i="10" a="1"/>
  <c r="FM56" i="10" s="1"/>
  <c r="FL56" i="10" a="1"/>
  <c r="FL56" i="10" s="1"/>
  <c r="FK56" i="10" a="1"/>
  <c r="FK56" i="10" s="1"/>
  <c r="FJ56" i="10" a="1"/>
  <c r="FJ56" i="10" s="1"/>
  <c r="FI56" i="10" a="1"/>
  <c r="FI56" i="10" s="1"/>
  <c r="FH56" i="10" a="1"/>
  <c r="FH56" i="10" s="1"/>
  <c r="FG56" i="10" a="1"/>
  <c r="FG56" i="10" s="1"/>
  <c r="FF56" i="10" a="1"/>
  <c r="FF56" i="10" s="1"/>
  <c r="FE56" i="10" a="1"/>
  <c r="FE56" i="10" s="1"/>
  <c r="FD56" i="10" a="1"/>
  <c r="FD56" i="10" s="1"/>
  <c r="EP56" i="10"/>
  <c r="EO56" i="10"/>
  <c r="FT55" i="10" a="1"/>
  <c r="FT55" i="10" s="1"/>
  <c r="FS55" i="10" a="1"/>
  <c r="FS55" i="10" s="1"/>
  <c r="FR55" i="10" a="1"/>
  <c r="FR55" i="10" s="1"/>
  <c r="FQ55" i="10" a="1"/>
  <c r="FQ55" i="10" s="1"/>
  <c r="FP55" i="10" a="1"/>
  <c r="FP55" i="10" s="1"/>
  <c r="FO55" i="10" a="1"/>
  <c r="FO55" i="10" s="1"/>
  <c r="FN55" i="10" a="1"/>
  <c r="FN55" i="10" s="1"/>
  <c r="FM55" i="10" a="1"/>
  <c r="FM55" i="10" s="1"/>
  <c r="FL55" i="10" a="1"/>
  <c r="FL55" i="10" s="1"/>
  <c r="FK55" i="10" a="1"/>
  <c r="FK55" i="10" s="1"/>
  <c r="FJ55" i="10" a="1"/>
  <c r="FJ55" i="10" s="1"/>
  <c r="FI55" i="10" a="1"/>
  <c r="FI55" i="10" s="1"/>
  <c r="FH55" i="10" a="1"/>
  <c r="FH55" i="10" s="1"/>
  <c r="FG55" i="10" a="1"/>
  <c r="FG55" i="10" s="1"/>
  <c r="FF55" i="10" a="1"/>
  <c r="FF55" i="10" s="1"/>
  <c r="FE55" i="10" a="1"/>
  <c r="FE55" i="10" s="1"/>
  <c r="FD55" i="10" a="1"/>
  <c r="FD55" i="10" s="1"/>
  <c r="EP55" i="10"/>
  <c r="EO55" i="10"/>
  <c r="FT54" i="10" a="1"/>
  <c r="FT54" i="10" s="1"/>
  <c r="FS54" i="10" a="1"/>
  <c r="FS54" i="10" s="1"/>
  <c r="FR54" i="10" a="1"/>
  <c r="FR54" i="10" s="1"/>
  <c r="FQ54" i="10" a="1"/>
  <c r="FQ54" i="10" s="1"/>
  <c r="FP54" i="10" a="1"/>
  <c r="FP54" i="10" s="1"/>
  <c r="FO54" i="10" a="1"/>
  <c r="FO54" i="10" s="1"/>
  <c r="FN54" i="10" a="1"/>
  <c r="FN54" i="10" s="1"/>
  <c r="FM54" i="10" a="1"/>
  <c r="FM54" i="10" s="1"/>
  <c r="FL54" i="10" a="1"/>
  <c r="FL54" i="10" s="1"/>
  <c r="FK54" i="10" a="1"/>
  <c r="FK54" i="10" s="1"/>
  <c r="FJ54" i="10" a="1"/>
  <c r="FJ54" i="10" s="1"/>
  <c r="FI54" i="10" a="1"/>
  <c r="FI54" i="10" s="1"/>
  <c r="FH54" i="10" a="1"/>
  <c r="FH54" i="10" s="1"/>
  <c r="FG54" i="10" a="1"/>
  <c r="FG54" i="10" s="1"/>
  <c r="FF54" i="10" a="1"/>
  <c r="FF54" i="10" s="1"/>
  <c r="FE54" i="10" a="1"/>
  <c r="FE54" i="10" s="1"/>
  <c r="FD54" i="10" a="1"/>
  <c r="FD54" i="10" s="1"/>
  <c r="EP54" i="10"/>
  <c r="EO54" i="10"/>
  <c r="FT53" i="10" a="1"/>
  <c r="FT53" i="10" s="1"/>
  <c r="FS53" i="10" a="1"/>
  <c r="FS53" i="10" s="1"/>
  <c r="FR53" i="10" a="1"/>
  <c r="FR53" i="10" s="1"/>
  <c r="FQ53" i="10" a="1"/>
  <c r="FQ53" i="10" s="1"/>
  <c r="FP53" i="10" a="1"/>
  <c r="FP53" i="10" s="1"/>
  <c r="FO53" i="10" a="1"/>
  <c r="FO53" i="10" s="1"/>
  <c r="FN53" i="10" a="1"/>
  <c r="FN53" i="10" s="1"/>
  <c r="FM53" i="10" a="1"/>
  <c r="FM53" i="10" s="1"/>
  <c r="FL53" i="10" a="1"/>
  <c r="FL53" i="10" s="1"/>
  <c r="FK53" i="10" a="1"/>
  <c r="FK53" i="10" s="1"/>
  <c r="FJ53" i="10" a="1"/>
  <c r="FJ53" i="10" s="1"/>
  <c r="FI53" i="10" a="1"/>
  <c r="FI53" i="10" s="1"/>
  <c r="FH53" i="10" a="1"/>
  <c r="FH53" i="10" s="1"/>
  <c r="FG53" i="10" a="1"/>
  <c r="FG53" i="10" s="1"/>
  <c r="FF53" i="10" a="1"/>
  <c r="FF53" i="10" s="1"/>
  <c r="FE53" i="10" a="1"/>
  <c r="FE53" i="10" s="1"/>
  <c r="FD53" i="10" a="1"/>
  <c r="FD53" i="10" s="1"/>
  <c r="EP53" i="10"/>
  <c r="EO53" i="10"/>
  <c r="FT52" i="10" a="1"/>
  <c r="FT52" i="10" s="1"/>
  <c r="FS52" i="10" a="1"/>
  <c r="FS52" i="10" s="1"/>
  <c r="FR52" i="10" a="1"/>
  <c r="FR52" i="10" s="1"/>
  <c r="FQ52" i="10" a="1"/>
  <c r="FQ52" i="10" s="1"/>
  <c r="FP52" i="10" a="1"/>
  <c r="FP52" i="10" s="1"/>
  <c r="FO52" i="10" a="1"/>
  <c r="FO52" i="10" s="1"/>
  <c r="FN52" i="10" a="1"/>
  <c r="FN52" i="10" s="1"/>
  <c r="FM52" i="10" a="1"/>
  <c r="FM52" i="10" s="1"/>
  <c r="FL52" i="10" a="1"/>
  <c r="FL52" i="10" s="1"/>
  <c r="FK52" i="10" a="1"/>
  <c r="FK52" i="10" s="1"/>
  <c r="FJ52" i="10" a="1"/>
  <c r="FJ52" i="10" s="1"/>
  <c r="FI52" i="10" a="1"/>
  <c r="FI52" i="10" s="1"/>
  <c r="FH52" i="10" a="1"/>
  <c r="FH52" i="10" s="1"/>
  <c r="FG52" i="10" a="1"/>
  <c r="FG52" i="10" s="1"/>
  <c r="FF52" i="10" a="1"/>
  <c r="FF52" i="10" s="1"/>
  <c r="FE52" i="10" a="1"/>
  <c r="FE52" i="10" s="1"/>
  <c r="FD52" i="10" a="1"/>
  <c r="FD52" i="10" s="1"/>
  <c r="EP52" i="10"/>
  <c r="EO52" i="10"/>
  <c r="FT51" i="10" a="1"/>
  <c r="FT51" i="10" s="1"/>
  <c r="FS51" i="10" a="1"/>
  <c r="FS51" i="10" s="1"/>
  <c r="FR51" i="10" a="1"/>
  <c r="FR51" i="10" s="1"/>
  <c r="FQ51" i="10" a="1"/>
  <c r="FQ51" i="10" s="1"/>
  <c r="FP51" i="10" a="1"/>
  <c r="FP51" i="10" s="1"/>
  <c r="FO51" i="10" a="1"/>
  <c r="FO51" i="10" s="1"/>
  <c r="FN51" i="10" a="1"/>
  <c r="FN51" i="10" s="1"/>
  <c r="FM51" i="10" a="1"/>
  <c r="FM51" i="10" s="1"/>
  <c r="FL51" i="10" a="1"/>
  <c r="FL51" i="10" s="1"/>
  <c r="FK51" i="10" a="1"/>
  <c r="FK51" i="10" s="1"/>
  <c r="FJ51" i="10" a="1"/>
  <c r="FJ51" i="10" s="1"/>
  <c r="FI51" i="10" a="1"/>
  <c r="FI51" i="10" s="1"/>
  <c r="FH51" i="10" a="1"/>
  <c r="FH51" i="10" s="1"/>
  <c r="FG51" i="10" a="1"/>
  <c r="FG51" i="10" s="1"/>
  <c r="FF51" i="10" a="1"/>
  <c r="FF51" i="10" s="1"/>
  <c r="FE51" i="10" a="1"/>
  <c r="FE51" i="10" s="1"/>
  <c r="FD51" i="10" a="1"/>
  <c r="FD51" i="10" s="1"/>
  <c r="EP51" i="10"/>
  <c r="EO51" i="10"/>
  <c r="FT50" i="10" a="1"/>
  <c r="FT50" i="10" s="1"/>
  <c r="FS50" i="10" a="1"/>
  <c r="FS50" i="10" s="1"/>
  <c r="FR50" i="10" a="1"/>
  <c r="FR50" i="10" s="1"/>
  <c r="FQ50" i="10" a="1"/>
  <c r="FQ50" i="10" s="1"/>
  <c r="FP50" i="10" a="1"/>
  <c r="FP50" i="10" s="1"/>
  <c r="FO50" i="10" a="1"/>
  <c r="FO50" i="10" s="1"/>
  <c r="FN50" i="10" a="1"/>
  <c r="FN50" i="10" s="1"/>
  <c r="FM50" i="10" a="1"/>
  <c r="FM50" i="10" s="1"/>
  <c r="FL50" i="10" a="1"/>
  <c r="FL50" i="10" s="1"/>
  <c r="FK50" i="10" a="1"/>
  <c r="FK50" i="10" s="1"/>
  <c r="FJ50" i="10" a="1"/>
  <c r="FJ50" i="10" s="1"/>
  <c r="FI50" i="10" a="1"/>
  <c r="FI50" i="10" s="1"/>
  <c r="FH50" i="10" a="1"/>
  <c r="FH50" i="10" s="1"/>
  <c r="FG50" i="10" a="1"/>
  <c r="FG50" i="10" s="1"/>
  <c r="FF50" i="10" a="1"/>
  <c r="FF50" i="10" s="1"/>
  <c r="FE50" i="10" a="1"/>
  <c r="FE50" i="10" s="1"/>
  <c r="FD50" i="10" a="1"/>
  <c r="FD50" i="10" s="1"/>
  <c r="EP50" i="10"/>
  <c r="EO50" i="10"/>
  <c r="FT49" i="10" a="1"/>
  <c r="FT49" i="10" s="1"/>
  <c r="FS49" i="10" a="1"/>
  <c r="FS49" i="10" s="1"/>
  <c r="FR49" i="10" a="1"/>
  <c r="FR49" i="10" s="1"/>
  <c r="FQ49" i="10" a="1"/>
  <c r="FQ49" i="10" s="1"/>
  <c r="FP49" i="10" a="1"/>
  <c r="FP49" i="10" s="1"/>
  <c r="FO49" i="10" a="1"/>
  <c r="FO49" i="10" s="1"/>
  <c r="FN49" i="10" a="1"/>
  <c r="FN49" i="10" s="1"/>
  <c r="FM49" i="10" a="1"/>
  <c r="FM49" i="10" s="1"/>
  <c r="FL49" i="10" a="1"/>
  <c r="FL49" i="10" s="1"/>
  <c r="FK49" i="10" a="1"/>
  <c r="FK49" i="10" s="1"/>
  <c r="FJ49" i="10" a="1"/>
  <c r="FJ49" i="10" s="1"/>
  <c r="FI49" i="10" a="1"/>
  <c r="FI49" i="10" s="1"/>
  <c r="FH49" i="10" a="1"/>
  <c r="FH49" i="10" s="1"/>
  <c r="FG49" i="10" a="1"/>
  <c r="FG49" i="10" s="1"/>
  <c r="FF49" i="10" a="1"/>
  <c r="FF49" i="10" s="1"/>
  <c r="FE49" i="10" a="1"/>
  <c r="FE49" i="10" s="1"/>
  <c r="FD49" i="10" a="1"/>
  <c r="FD49" i="10" s="1"/>
  <c r="EP49" i="10"/>
  <c r="EO49" i="10"/>
  <c r="FT48" i="10" a="1"/>
  <c r="FT48" i="10" s="1"/>
  <c r="FS48" i="10" a="1"/>
  <c r="FS48" i="10" s="1"/>
  <c r="FR48" i="10" a="1"/>
  <c r="FR48" i="10" s="1"/>
  <c r="FQ48" i="10" a="1"/>
  <c r="FQ48" i="10" s="1"/>
  <c r="FP48" i="10" a="1"/>
  <c r="FP48" i="10" s="1"/>
  <c r="FO48" i="10" a="1"/>
  <c r="FO48" i="10" s="1"/>
  <c r="FN48" i="10" a="1"/>
  <c r="FN48" i="10" s="1"/>
  <c r="FM48" i="10" a="1"/>
  <c r="FM48" i="10" s="1"/>
  <c r="FL48" i="10" a="1"/>
  <c r="FL48" i="10" s="1"/>
  <c r="FK48" i="10" a="1"/>
  <c r="FK48" i="10" s="1"/>
  <c r="FJ48" i="10" a="1"/>
  <c r="FJ48" i="10" s="1"/>
  <c r="FI48" i="10" a="1"/>
  <c r="FI48" i="10" s="1"/>
  <c r="FH48" i="10" a="1"/>
  <c r="FH48" i="10" s="1"/>
  <c r="FG48" i="10" a="1"/>
  <c r="FG48" i="10" s="1"/>
  <c r="FF48" i="10" a="1"/>
  <c r="FF48" i="10" s="1"/>
  <c r="FE48" i="10" a="1"/>
  <c r="FE48" i="10" s="1"/>
  <c r="FD48" i="10" a="1"/>
  <c r="FD48" i="10" s="1"/>
  <c r="EP48" i="10"/>
  <c r="EO48" i="10"/>
  <c r="FT47" i="10" a="1"/>
  <c r="FT47" i="10" s="1"/>
  <c r="FS47" i="10" a="1"/>
  <c r="FS47" i="10" s="1"/>
  <c r="FR47" i="10" a="1"/>
  <c r="FR47" i="10" s="1"/>
  <c r="FQ47" i="10" a="1"/>
  <c r="FQ47" i="10" s="1"/>
  <c r="FP47" i="10" a="1"/>
  <c r="FP47" i="10" s="1"/>
  <c r="FO47" i="10" a="1"/>
  <c r="FO47" i="10" s="1"/>
  <c r="FN47" i="10" a="1"/>
  <c r="FN47" i="10" s="1"/>
  <c r="FM47" i="10" a="1"/>
  <c r="FM47" i="10" s="1"/>
  <c r="FL47" i="10" a="1"/>
  <c r="FL47" i="10" s="1"/>
  <c r="FK47" i="10" a="1"/>
  <c r="FK47" i="10" s="1"/>
  <c r="FJ47" i="10" a="1"/>
  <c r="FJ47" i="10" s="1"/>
  <c r="FI47" i="10" a="1"/>
  <c r="FI47" i="10" s="1"/>
  <c r="FH47" i="10" a="1"/>
  <c r="FH47" i="10" s="1"/>
  <c r="FG47" i="10" a="1"/>
  <c r="FG47" i="10" s="1"/>
  <c r="FF47" i="10" a="1"/>
  <c r="FF47" i="10" s="1"/>
  <c r="FE47" i="10" a="1"/>
  <c r="FE47" i="10" s="1"/>
  <c r="FD47" i="10" a="1"/>
  <c r="FD47" i="10" s="1"/>
  <c r="EP47" i="10"/>
  <c r="EO47" i="10"/>
  <c r="FT46" i="10" a="1"/>
  <c r="FT46" i="10" s="1"/>
  <c r="FS46" i="10" a="1"/>
  <c r="FS46" i="10" s="1"/>
  <c r="FR46" i="10" a="1"/>
  <c r="FR46" i="10" s="1"/>
  <c r="FQ46" i="10" a="1"/>
  <c r="FQ46" i="10" s="1"/>
  <c r="FP46" i="10" a="1"/>
  <c r="FP46" i="10" s="1"/>
  <c r="FO46" i="10" a="1"/>
  <c r="FO46" i="10" s="1"/>
  <c r="FN46" i="10" a="1"/>
  <c r="FN46" i="10" s="1"/>
  <c r="FM46" i="10" a="1"/>
  <c r="FM46" i="10" s="1"/>
  <c r="FL46" i="10" a="1"/>
  <c r="FL46" i="10" s="1"/>
  <c r="FK46" i="10" a="1"/>
  <c r="FK46" i="10" s="1"/>
  <c r="FJ46" i="10" a="1"/>
  <c r="FJ46" i="10" s="1"/>
  <c r="FI46" i="10" a="1"/>
  <c r="FI46" i="10" s="1"/>
  <c r="FH46" i="10" a="1"/>
  <c r="FH46" i="10" s="1"/>
  <c r="FG46" i="10" a="1"/>
  <c r="FG46" i="10" s="1"/>
  <c r="FF46" i="10" a="1"/>
  <c r="FF46" i="10" s="1"/>
  <c r="FE46" i="10" a="1"/>
  <c r="FE46" i="10" s="1"/>
  <c r="FD46" i="10" a="1"/>
  <c r="FD46" i="10" s="1"/>
  <c r="EP46" i="10"/>
  <c r="EO46" i="10"/>
  <c r="FT45" i="10" a="1"/>
  <c r="FT45" i="10" s="1"/>
  <c r="FS45" i="10" a="1"/>
  <c r="FS45" i="10" s="1"/>
  <c r="FR45" i="10" a="1"/>
  <c r="FR45" i="10" s="1"/>
  <c r="FQ45" i="10" a="1"/>
  <c r="FQ45" i="10" s="1"/>
  <c r="FP45" i="10" a="1"/>
  <c r="FP45" i="10" s="1"/>
  <c r="FO45" i="10" a="1"/>
  <c r="FO45" i="10" s="1"/>
  <c r="FN45" i="10" a="1"/>
  <c r="FN45" i="10" s="1"/>
  <c r="FM45" i="10" a="1"/>
  <c r="FM45" i="10" s="1"/>
  <c r="FL45" i="10" a="1"/>
  <c r="FL45" i="10" s="1"/>
  <c r="FK45" i="10" a="1"/>
  <c r="FK45" i="10" s="1"/>
  <c r="FJ45" i="10" a="1"/>
  <c r="FJ45" i="10" s="1"/>
  <c r="FI45" i="10" a="1"/>
  <c r="FI45" i="10" s="1"/>
  <c r="FH45" i="10" a="1"/>
  <c r="FH45" i="10" s="1"/>
  <c r="FG45" i="10" a="1"/>
  <c r="FG45" i="10" s="1"/>
  <c r="FF45" i="10" a="1"/>
  <c r="FF45" i="10" s="1"/>
  <c r="FE45" i="10" a="1"/>
  <c r="FE45" i="10" s="1"/>
  <c r="FD45" i="10" a="1"/>
  <c r="FD45" i="10" s="1"/>
  <c r="EP45" i="10"/>
  <c r="EO45" i="10"/>
  <c r="FT44" i="10" a="1"/>
  <c r="FT44" i="10" s="1"/>
  <c r="FS44" i="10" a="1"/>
  <c r="FS44" i="10" s="1"/>
  <c r="FR44" i="10" a="1"/>
  <c r="FR44" i="10" s="1"/>
  <c r="FQ44" i="10" a="1"/>
  <c r="FQ44" i="10" s="1"/>
  <c r="FP44" i="10" a="1"/>
  <c r="FP44" i="10" s="1"/>
  <c r="FO44" i="10" a="1"/>
  <c r="FO44" i="10" s="1"/>
  <c r="FN44" i="10" a="1"/>
  <c r="FN44" i="10" s="1"/>
  <c r="FM44" i="10" a="1"/>
  <c r="FM44" i="10" s="1"/>
  <c r="FL44" i="10" a="1"/>
  <c r="FL44" i="10" s="1"/>
  <c r="FK44" i="10" a="1"/>
  <c r="FK44" i="10" s="1"/>
  <c r="FJ44" i="10" a="1"/>
  <c r="FJ44" i="10" s="1"/>
  <c r="FI44" i="10" a="1"/>
  <c r="FI44" i="10" s="1"/>
  <c r="FH44" i="10" a="1"/>
  <c r="FH44" i="10" s="1"/>
  <c r="FG44" i="10" a="1"/>
  <c r="FG44" i="10" s="1"/>
  <c r="FF44" i="10" a="1"/>
  <c r="FF44" i="10" s="1"/>
  <c r="FE44" i="10" a="1"/>
  <c r="FE44" i="10" s="1"/>
  <c r="FD44" i="10" a="1"/>
  <c r="FD44" i="10" s="1"/>
  <c r="EP44" i="10"/>
  <c r="EO44" i="10"/>
  <c r="FT43" i="10" a="1"/>
  <c r="FT43" i="10" s="1"/>
  <c r="FS43" i="10" a="1"/>
  <c r="FS43" i="10" s="1"/>
  <c r="FR43" i="10" a="1"/>
  <c r="FR43" i="10" s="1"/>
  <c r="FQ43" i="10" a="1"/>
  <c r="FQ43" i="10" s="1"/>
  <c r="FP43" i="10" a="1"/>
  <c r="FP43" i="10" s="1"/>
  <c r="FO43" i="10" a="1"/>
  <c r="FO43" i="10" s="1"/>
  <c r="FN43" i="10" a="1"/>
  <c r="FN43" i="10" s="1"/>
  <c r="FM43" i="10" a="1"/>
  <c r="FM43" i="10" s="1"/>
  <c r="FL43" i="10" a="1"/>
  <c r="FL43" i="10" s="1"/>
  <c r="FK43" i="10" a="1"/>
  <c r="FK43" i="10" s="1"/>
  <c r="FJ43" i="10" a="1"/>
  <c r="FJ43" i="10" s="1"/>
  <c r="FI43" i="10" a="1"/>
  <c r="FI43" i="10" s="1"/>
  <c r="FH43" i="10" a="1"/>
  <c r="FH43" i="10" s="1"/>
  <c r="FG43" i="10" a="1"/>
  <c r="FG43" i="10" s="1"/>
  <c r="FF43" i="10" a="1"/>
  <c r="FF43" i="10" s="1"/>
  <c r="FE43" i="10" a="1"/>
  <c r="FE43" i="10" s="1"/>
  <c r="FD43" i="10" a="1"/>
  <c r="FD43" i="10" s="1"/>
  <c r="EP43" i="10"/>
  <c r="EO43" i="10"/>
  <c r="FT42" i="10" a="1"/>
  <c r="FT42" i="10" s="1"/>
  <c r="FS42" i="10" a="1"/>
  <c r="FS42" i="10" s="1"/>
  <c r="FR42" i="10" a="1"/>
  <c r="FR42" i="10" s="1"/>
  <c r="FQ42" i="10" a="1"/>
  <c r="FQ42" i="10" s="1"/>
  <c r="FP42" i="10" a="1"/>
  <c r="FP42" i="10" s="1"/>
  <c r="FO42" i="10" a="1"/>
  <c r="FO42" i="10" s="1"/>
  <c r="FN42" i="10" a="1"/>
  <c r="FN42" i="10" s="1"/>
  <c r="FM42" i="10" a="1"/>
  <c r="FM42" i="10" s="1"/>
  <c r="FL42" i="10" a="1"/>
  <c r="FL42" i="10" s="1"/>
  <c r="FK42" i="10" a="1"/>
  <c r="FK42" i="10" s="1"/>
  <c r="FJ42" i="10" a="1"/>
  <c r="FJ42" i="10" s="1"/>
  <c r="FI42" i="10" a="1"/>
  <c r="FI42" i="10" s="1"/>
  <c r="FH42" i="10" a="1"/>
  <c r="FH42" i="10" s="1"/>
  <c r="FG42" i="10" a="1"/>
  <c r="FG42" i="10" s="1"/>
  <c r="FF42" i="10" a="1"/>
  <c r="FF42" i="10" s="1"/>
  <c r="FE42" i="10" a="1"/>
  <c r="FE42" i="10" s="1"/>
  <c r="FD42" i="10" a="1"/>
  <c r="FD42" i="10" s="1"/>
  <c r="EP42" i="10"/>
  <c r="EO42" i="10"/>
  <c r="FT41" i="10" a="1"/>
  <c r="FT41" i="10" s="1"/>
  <c r="FS41" i="10" a="1"/>
  <c r="FS41" i="10" s="1"/>
  <c r="FR41" i="10" a="1"/>
  <c r="FR41" i="10" s="1"/>
  <c r="FQ41" i="10" a="1"/>
  <c r="FQ41" i="10" s="1"/>
  <c r="FP41" i="10" a="1"/>
  <c r="FP41" i="10" s="1"/>
  <c r="FO41" i="10" a="1"/>
  <c r="FO41" i="10" s="1"/>
  <c r="FN41" i="10" a="1"/>
  <c r="FN41" i="10" s="1"/>
  <c r="FM41" i="10" a="1"/>
  <c r="FM41" i="10" s="1"/>
  <c r="FL41" i="10" a="1"/>
  <c r="FL41" i="10" s="1"/>
  <c r="FK41" i="10" a="1"/>
  <c r="FK41" i="10" s="1"/>
  <c r="FJ41" i="10" a="1"/>
  <c r="FJ41" i="10" s="1"/>
  <c r="FI41" i="10" a="1"/>
  <c r="FI41" i="10" s="1"/>
  <c r="FH41" i="10" a="1"/>
  <c r="FH41" i="10" s="1"/>
  <c r="FG41" i="10" a="1"/>
  <c r="FG41" i="10" s="1"/>
  <c r="FF41" i="10" a="1"/>
  <c r="FF41" i="10" s="1"/>
  <c r="FE41" i="10" a="1"/>
  <c r="FE41" i="10" s="1"/>
  <c r="FD41" i="10" a="1"/>
  <c r="FD41" i="10" s="1"/>
  <c r="EP41" i="10"/>
  <c r="EO41" i="10"/>
  <c r="FT40" i="10" a="1"/>
  <c r="FT40" i="10" s="1"/>
  <c r="FS40" i="10" a="1"/>
  <c r="FS40" i="10" s="1"/>
  <c r="FR40" i="10" a="1"/>
  <c r="FR40" i="10" s="1"/>
  <c r="FQ40" i="10" a="1"/>
  <c r="FQ40" i="10" s="1"/>
  <c r="FP40" i="10" a="1"/>
  <c r="FP40" i="10" s="1"/>
  <c r="FO40" i="10" a="1"/>
  <c r="FO40" i="10" s="1"/>
  <c r="FN40" i="10" a="1"/>
  <c r="FN40" i="10" s="1"/>
  <c r="FM40" i="10" a="1"/>
  <c r="FM40" i="10" s="1"/>
  <c r="FL40" i="10" a="1"/>
  <c r="FL40" i="10" s="1"/>
  <c r="FK40" i="10" a="1"/>
  <c r="FK40" i="10" s="1"/>
  <c r="FJ40" i="10" a="1"/>
  <c r="FJ40" i="10" s="1"/>
  <c r="FI40" i="10" a="1"/>
  <c r="FI40" i="10" s="1"/>
  <c r="FH40" i="10" a="1"/>
  <c r="FH40" i="10" s="1"/>
  <c r="FG40" i="10" a="1"/>
  <c r="FG40" i="10" s="1"/>
  <c r="FF40" i="10" a="1"/>
  <c r="FF40" i="10" s="1"/>
  <c r="FE40" i="10" a="1"/>
  <c r="FE40" i="10" s="1"/>
  <c r="FD40" i="10" a="1"/>
  <c r="FD40" i="10" s="1"/>
  <c r="EP40" i="10"/>
  <c r="EO40" i="10"/>
  <c r="FT39" i="10" a="1"/>
  <c r="FT39" i="10" s="1"/>
  <c r="FS39" i="10" a="1"/>
  <c r="FS39" i="10" s="1"/>
  <c r="FR39" i="10" a="1"/>
  <c r="FR39" i="10" s="1"/>
  <c r="FQ39" i="10" a="1"/>
  <c r="FQ39" i="10" s="1"/>
  <c r="FP39" i="10" a="1"/>
  <c r="FP39" i="10" s="1"/>
  <c r="FO39" i="10" a="1"/>
  <c r="FO39" i="10" s="1"/>
  <c r="FN39" i="10" a="1"/>
  <c r="FN39" i="10" s="1"/>
  <c r="FM39" i="10" a="1"/>
  <c r="FM39" i="10" s="1"/>
  <c r="FL39" i="10" a="1"/>
  <c r="FL39" i="10" s="1"/>
  <c r="FK39" i="10" a="1"/>
  <c r="FK39" i="10" s="1"/>
  <c r="FJ39" i="10" a="1"/>
  <c r="FJ39" i="10" s="1"/>
  <c r="FI39" i="10" a="1"/>
  <c r="FI39" i="10" s="1"/>
  <c r="FH39" i="10" a="1"/>
  <c r="FH39" i="10" s="1"/>
  <c r="FG39" i="10" a="1"/>
  <c r="FG39" i="10" s="1"/>
  <c r="FF39" i="10" a="1"/>
  <c r="FF39" i="10" s="1"/>
  <c r="FE39" i="10" a="1"/>
  <c r="FE39" i="10" s="1"/>
  <c r="FD39" i="10" a="1"/>
  <c r="FD39" i="10" s="1"/>
  <c r="EP39" i="10"/>
  <c r="EO39" i="10"/>
  <c r="FT38" i="10" a="1"/>
  <c r="FT38" i="10" s="1"/>
  <c r="FS38" i="10" a="1"/>
  <c r="FS38" i="10" s="1"/>
  <c r="FR38" i="10" a="1"/>
  <c r="FR38" i="10" s="1"/>
  <c r="FQ38" i="10" a="1"/>
  <c r="FQ38" i="10" s="1"/>
  <c r="FP38" i="10" a="1"/>
  <c r="FP38" i="10" s="1"/>
  <c r="FO38" i="10" a="1"/>
  <c r="FO38" i="10" s="1"/>
  <c r="FN38" i="10" a="1"/>
  <c r="FN38" i="10" s="1"/>
  <c r="FM38" i="10" a="1"/>
  <c r="FM38" i="10" s="1"/>
  <c r="FL38" i="10" a="1"/>
  <c r="FL38" i="10" s="1"/>
  <c r="FK38" i="10" a="1"/>
  <c r="FK38" i="10" s="1"/>
  <c r="FJ38" i="10" a="1"/>
  <c r="FJ38" i="10" s="1"/>
  <c r="FI38" i="10" a="1"/>
  <c r="FI38" i="10" s="1"/>
  <c r="FH38" i="10" a="1"/>
  <c r="FH38" i="10" s="1"/>
  <c r="FG38" i="10" a="1"/>
  <c r="FG38" i="10" s="1"/>
  <c r="FF38" i="10" a="1"/>
  <c r="FF38" i="10" s="1"/>
  <c r="FE38" i="10" a="1"/>
  <c r="FE38" i="10" s="1"/>
  <c r="FD38" i="10" a="1"/>
  <c r="FD38" i="10" s="1"/>
  <c r="EP38" i="10"/>
  <c r="EO38" i="10"/>
  <c r="FT37" i="10" a="1"/>
  <c r="FT37" i="10" s="1"/>
  <c r="FS37" i="10" a="1"/>
  <c r="FS37" i="10" s="1"/>
  <c r="FR37" i="10" a="1"/>
  <c r="FR37" i="10" s="1"/>
  <c r="FQ37" i="10" a="1"/>
  <c r="FQ37" i="10" s="1"/>
  <c r="FP37" i="10" a="1"/>
  <c r="FP37" i="10" s="1"/>
  <c r="FO37" i="10" a="1"/>
  <c r="FO37" i="10" s="1"/>
  <c r="FN37" i="10" a="1"/>
  <c r="FN37" i="10" s="1"/>
  <c r="FM37" i="10" a="1"/>
  <c r="FM37" i="10" s="1"/>
  <c r="FL37" i="10" a="1"/>
  <c r="FL37" i="10" s="1"/>
  <c r="FK37" i="10" a="1"/>
  <c r="FK37" i="10" s="1"/>
  <c r="FJ37" i="10" a="1"/>
  <c r="FJ37" i="10" s="1"/>
  <c r="FI37" i="10" a="1"/>
  <c r="FI37" i="10" s="1"/>
  <c r="FH37" i="10" a="1"/>
  <c r="FH37" i="10" s="1"/>
  <c r="FG37" i="10" a="1"/>
  <c r="FG37" i="10" s="1"/>
  <c r="FF37" i="10" a="1"/>
  <c r="FF37" i="10" s="1"/>
  <c r="FE37" i="10" a="1"/>
  <c r="FE37" i="10" s="1"/>
  <c r="FD37" i="10" a="1"/>
  <c r="FD37" i="10" s="1"/>
  <c r="EP37" i="10"/>
  <c r="EO37" i="10"/>
  <c r="FT36" i="10" a="1"/>
  <c r="FT36" i="10" s="1"/>
  <c r="FS36" i="10" a="1"/>
  <c r="FS36" i="10" s="1"/>
  <c r="FR36" i="10" a="1"/>
  <c r="FR36" i="10" s="1"/>
  <c r="FQ36" i="10" a="1"/>
  <c r="FQ36" i="10" s="1"/>
  <c r="FP36" i="10" a="1"/>
  <c r="FP36" i="10" s="1"/>
  <c r="FO36" i="10" a="1"/>
  <c r="FO36" i="10" s="1"/>
  <c r="FN36" i="10" a="1"/>
  <c r="FN36" i="10" s="1"/>
  <c r="FM36" i="10" a="1"/>
  <c r="FM36" i="10" s="1"/>
  <c r="FL36" i="10" a="1"/>
  <c r="FL36" i="10" s="1"/>
  <c r="FK36" i="10" a="1"/>
  <c r="FK36" i="10" s="1"/>
  <c r="FJ36" i="10" a="1"/>
  <c r="FJ36" i="10" s="1"/>
  <c r="FI36" i="10" a="1"/>
  <c r="FI36" i="10" s="1"/>
  <c r="FH36" i="10" a="1"/>
  <c r="FH36" i="10" s="1"/>
  <c r="FG36" i="10" a="1"/>
  <c r="FG36" i="10" s="1"/>
  <c r="FF36" i="10" a="1"/>
  <c r="FF36" i="10" s="1"/>
  <c r="FE36" i="10" a="1"/>
  <c r="FE36" i="10" s="1"/>
  <c r="FD36" i="10" a="1"/>
  <c r="FD36" i="10" s="1"/>
  <c r="EP36" i="10"/>
  <c r="EO36" i="10"/>
  <c r="FT35" i="10" a="1"/>
  <c r="FT35" i="10" s="1"/>
  <c r="FS35" i="10" a="1"/>
  <c r="FS35" i="10" s="1"/>
  <c r="FR35" i="10" a="1"/>
  <c r="FR35" i="10" s="1"/>
  <c r="FQ35" i="10" a="1"/>
  <c r="FQ35" i="10" s="1"/>
  <c r="FP35" i="10" a="1"/>
  <c r="FP35" i="10" s="1"/>
  <c r="FO35" i="10" a="1"/>
  <c r="FO35" i="10" s="1"/>
  <c r="FN35" i="10" a="1"/>
  <c r="FN35" i="10" s="1"/>
  <c r="FM35" i="10" a="1"/>
  <c r="FM35" i="10" s="1"/>
  <c r="FL35" i="10" a="1"/>
  <c r="FL35" i="10" s="1"/>
  <c r="FK35" i="10" a="1"/>
  <c r="FK35" i="10" s="1"/>
  <c r="FJ35" i="10" a="1"/>
  <c r="FJ35" i="10" s="1"/>
  <c r="FI35" i="10" a="1"/>
  <c r="FI35" i="10" s="1"/>
  <c r="FH35" i="10" a="1"/>
  <c r="FH35" i="10" s="1"/>
  <c r="FG35" i="10" a="1"/>
  <c r="FG35" i="10" s="1"/>
  <c r="FF35" i="10" a="1"/>
  <c r="FF35" i="10" s="1"/>
  <c r="FE35" i="10" a="1"/>
  <c r="FE35" i="10" s="1"/>
  <c r="FD35" i="10" a="1"/>
  <c r="FD35" i="10" s="1"/>
  <c r="EP35" i="10"/>
  <c r="EO35" i="10"/>
  <c r="FT34" i="10" a="1"/>
  <c r="FT34" i="10" s="1"/>
  <c r="FS34" i="10" a="1"/>
  <c r="FS34" i="10" s="1"/>
  <c r="FR34" i="10" a="1"/>
  <c r="FR34" i="10" s="1"/>
  <c r="FQ34" i="10" a="1"/>
  <c r="FQ34" i="10" s="1"/>
  <c r="FP34" i="10" a="1"/>
  <c r="FP34" i="10" s="1"/>
  <c r="FO34" i="10" a="1"/>
  <c r="FO34" i="10" s="1"/>
  <c r="FN34" i="10" a="1"/>
  <c r="FN34" i="10" s="1"/>
  <c r="FM34" i="10" a="1"/>
  <c r="FM34" i="10" s="1"/>
  <c r="FL34" i="10" a="1"/>
  <c r="FL34" i="10" s="1"/>
  <c r="FK34" i="10" a="1"/>
  <c r="FK34" i="10" s="1"/>
  <c r="FJ34" i="10" a="1"/>
  <c r="FJ34" i="10" s="1"/>
  <c r="FI34" i="10" a="1"/>
  <c r="FI34" i="10" s="1"/>
  <c r="FH34" i="10" a="1"/>
  <c r="FH34" i="10" s="1"/>
  <c r="FG34" i="10" a="1"/>
  <c r="FG34" i="10" s="1"/>
  <c r="FF34" i="10" a="1"/>
  <c r="FF34" i="10" s="1"/>
  <c r="FE34" i="10" a="1"/>
  <c r="FE34" i="10" s="1"/>
  <c r="FD34" i="10" a="1"/>
  <c r="FD34" i="10" s="1"/>
  <c r="EP34" i="10"/>
  <c r="EO34" i="10"/>
  <c r="FT31" i="10" a="1"/>
  <c r="FT31" i="10" s="1"/>
  <c r="FS31" i="10" a="1"/>
  <c r="FS31" i="10" s="1"/>
  <c r="FR31" i="10" a="1"/>
  <c r="FR31" i="10" s="1"/>
  <c r="FQ31" i="10" a="1"/>
  <c r="FQ31" i="10" s="1"/>
  <c r="FP31" i="10" a="1"/>
  <c r="FP31" i="10" s="1"/>
  <c r="FO31" i="10" a="1"/>
  <c r="FO31" i="10" s="1"/>
  <c r="FN31" i="10" a="1"/>
  <c r="FN31" i="10" s="1"/>
  <c r="FM31" i="10" a="1"/>
  <c r="FM31" i="10" s="1"/>
  <c r="FL31" i="10" a="1"/>
  <c r="FL31" i="10" s="1"/>
  <c r="FK31" i="10" a="1"/>
  <c r="FK31" i="10" s="1"/>
  <c r="FJ31" i="10" a="1"/>
  <c r="FJ31" i="10" s="1"/>
  <c r="FI31" i="10" a="1"/>
  <c r="FI31" i="10" s="1"/>
  <c r="FH31" i="10" a="1"/>
  <c r="FH31" i="10" s="1"/>
  <c r="FG31" i="10" a="1"/>
  <c r="FG31" i="10" s="1"/>
  <c r="FF31" i="10" a="1"/>
  <c r="FF31" i="10" s="1"/>
  <c r="FE31" i="10" a="1"/>
  <c r="FE31" i="10" s="1"/>
  <c r="FD31" i="10" a="1"/>
  <c r="FD31" i="10" s="1"/>
  <c r="FC31" i="10" a="1"/>
  <c r="FC31" i="10" s="1"/>
  <c r="FB31" i="10" a="1"/>
  <c r="FB31" i="10" s="1"/>
  <c r="FA31" i="10" a="1"/>
  <c r="FA31" i="10" s="1"/>
  <c r="EZ31" i="10" a="1"/>
  <c r="EZ31" i="10" s="1"/>
  <c r="EY31" i="10" a="1"/>
  <c r="EY31" i="10" s="1"/>
  <c r="EX31" i="10" a="1"/>
  <c r="EX31" i="10" s="1"/>
  <c r="EW31" i="10" a="1"/>
  <c r="EW31" i="10" s="1"/>
  <c r="EV31" i="10" a="1"/>
  <c r="EV31" i="10" s="1"/>
  <c r="EU31" i="10" a="1"/>
  <c r="EU31" i="10" s="1"/>
  <c r="ET31" i="10" a="1"/>
  <c r="ET31" i="10" s="1"/>
  <c r="EP31" i="10"/>
  <c r="EO31" i="10"/>
  <c r="FT30" i="10" a="1"/>
  <c r="FT30" i="10" s="1"/>
  <c r="FS30" i="10" a="1"/>
  <c r="FS30" i="10" s="1"/>
  <c r="FR30" i="10" a="1"/>
  <c r="FR30" i="10" s="1"/>
  <c r="FQ30" i="10" a="1"/>
  <c r="FQ30" i="10" s="1"/>
  <c r="FP30" i="10" a="1"/>
  <c r="FP30" i="10" s="1"/>
  <c r="FO30" i="10" a="1"/>
  <c r="FO30" i="10" s="1"/>
  <c r="FN30" i="10" a="1"/>
  <c r="FN30" i="10" s="1"/>
  <c r="FM30" i="10" a="1"/>
  <c r="FM30" i="10" s="1"/>
  <c r="FL30" i="10" a="1"/>
  <c r="FL30" i="10" s="1"/>
  <c r="FK30" i="10" a="1"/>
  <c r="FK30" i="10" s="1"/>
  <c r="FJ30" i="10" a="1"/>
  <c r="FJ30" i="10" s="1"/>
  <c r="FI30" i="10" a="1"/>
  <c r="FI30" i="10" s="1"/>
  <c r="FH30" i="10" a="1"/>
  <c r="FH30" i="10" s="1"/>
  <c r="FG30" i="10" a="1"/>
  <c r="FG30" i="10" s="1"/>
  <c r="FF30" i="10" a="1"/>
  <c r="FF30" i="10" s="1"/>
  <c r="FE30" i="10" a="1"/>
  <c r="FE30" i="10" s="1"/>
  <c r="FD30" i="10" a="1"/>
  <c r="FD30" i="10" s="1"/>
  <c r="FC30" i="10" a="1"/>
  <c r="FC30" i="10" s="1"/>
  <c r="FB30" i="10" a="1"/>
  <c r="FB30" i="10" s="1"/>
  <c r="FA30" i="10" a="1"/>
  <c r="FA30" i="10" s="1"/>
  <c r="EZ30" i="10" a="1"/>
  <c r="EZ30" i="10" s="1"/>
  <c r="EY30" i="10" a="1"/>
  <c r="EY30" i="10" s="1"/>
  <c r="EX30" i="10" a="1"/>
  <c r="EX30" i="10" s="1"/>
  <c r="EW30" i="10" a="1"/>
  <c r="EW30" i="10" s="1"/>
  <c r="EV30" i="10" a="1"/>
  <c r="EV30" i="10" s="1"/>
  <c r="EU30" i="10" a="1"/>
  <c r="EU30" i="10" s="1"/>
  <c r="ET30" i="10" a="1"/>
  <c r="ET30" i="10" s="1"/>
  <c r="EP30" i="10"/>
  <c r="EO30" i="10"/>
  <c r="FT29" i="10" a="1"/>
  <c r="FT29" i="10" s="1"/>
  <c r="FS29" i="10" a="1"/>
  <c r="FS29" i="10" s="1"/>
  <c r="FR29" i="10" a="1"/>
  <c r="FR29" i="10" s="1"/>
  <c r="FQ29" i="10" a="1"/>
  <c r="FQ29" i="10" s="1"/>
  <c r="FP29" i="10" a="1"/>
  <c r="FP29" i="10" s="1"/>
  <c r="FO29" i="10" a="1"/>
  <c r="FO29" i="10" s="1"/>
  <c r="FN29" i="10" a="1"/>
  <c r="FN29" i="10" s="1"/>
  <c r="FM29" i="10" a="1"/>
  <c r="FM29" i="10" s="1"/>
  <c r="FL29" i="10" a="1"/>
  <c r="FL29" i="10" s="1"/>
  <c r="FK29" i="10" a="1"/>
  <c r="FK29" i="10" s="1"/>
  <c r="FJ29" i="10" a="1"/>
  <c r="FJ29" i="10" s="1"/>
  <c r="FI29" i="10" a="1"/>
  <c r="FI29" i="10" s="1"/>
  <c r="FH29" i="10" a="1"/>
  <c r="FH29" i="10" s="1"/>
  <c r="FG29" i="10" a="1"/>
  <c r="FG29" i="10" s="1"/>
  <c r="FF29" i="10" a="1"/>
  <c r="FF29" i="10" s="1"/>
  <c r="FE29" i="10" a="1"/>
  <c r="FE29" i="10" s="1"/>
  <c r="FD29" i="10" a="1"/>
  <c r="FD29" i="10" s="1"/>
  <c r="FC29" i="10" a="1"/>
  <c r="FC29" i="10" s="1"/>
  <c r="FB29" i="10" a="1"/>
  <c r="FB29" i="10" s="1"/>
  <c r="FA29" i="10" a="1"/>
  <c r="FA29" i="10" s="1"/>
  <c r="EZ29" i="10" a="1"/>
  <c r="EZ29" i="10" s="1"/>
  <c r="EY29" i="10" a="1"/>
  <c r="EY29" i="10" s="1"/>
  <c r="EX29" i="10" a="1"/>
  <c r="EX29" i="10" s="1"/>
  <c r="EW29" i="10" a="1"/>
  <c r="EW29" i="10" s="1"/>
  <c r="EV29" i="10" a="1"/>
  <c r="EV29" i="10" s="1"/>
  <c r="EU29" i="10" a="1"/>
  <c r="EU29" i="10" s="1"/>
  <c r="ET29" i="10" a="1"/>
  <c r="ET29" i="10" s="1"/>
  <c r="EP29" i="10"/>
  <c r="EO29" i="10"/>
  <c r="FT28" i="10" a="1"/>
  <c r="FT28" i="10" s="1"/>
  <c r="FS28" i="10" a="1"/>
  <c r="FS28" i="10" s="1"/>
  <c r="FR28" i="10" a="1"/>
  <c r="FR28" i="10" s="1"/>
  <c r="FQ28" i="10" a="1"/>
  <c r="FQ28" i="10" s="1"/>
  <c r="FP28" i="10" a="1"/>
  <c r="FP28" i="10" s="1"/>
  <c r="FO28" i="10" a="1"/>
  <c r="FO28" i="10" s="1"/>
  <c r="FN28" i="10" a="1"/>
  <c r="FN28" i="10" s="1"/>
  <c r="FM28" i="10" a="1"/>
  <c r="FM28" i="10" s="1"/>
  <c r="FL28" i="10" a="1"/>
  <c r="FL28" i="10" s="1"/>
  <c r="FK28" i="10" a="1"/>
  <c r="FK28" i="10" s="1"/>
  <c r="FJ28" i="10" a="1"/>
  <c r="FJ28" i="10" s="1"/>
  <c r="FI28" i="10" a="1"/>
  <c r="FI28" i="10" s="1"/>
  <c r="FH28" i="10" a="1"/>
  <c r="FH28" i="10" s="1"/>
  <c r="FG28" i="10" a="1"/>
  <c r="FG28" i="10" s="1"/>
  <c r="FF28" i="10" a="1"/>
  <c r="FF28" i="10" s="1"/>
  <c r="FE28" i="10" a="1"/>
  <c r="FE28" i="10" s="1"/>
  <c r="FD28" i="10" a="1"/>
  <c r="FD28" i="10" s="1"/>
  <c r="FC28" i="10" a="1"/>
  <c r="FC28" i="10" s="1"/>
  <c r="FB28" i="10" a="1"/>
  <c r="FB28" i="10" s="1"/>
  <c r="FA28" i="10" a="1"/>
  <c r="FA28" i="10" s="1"/>
  <c r="EZ28" i="10" a="1"/>
  <c r="EZ28" i="10" s="1"/>
  <c r="EY28" i="10" a="1"/>
  <c r="EY28" i="10" s="1"/>
  <c r="EX28" i="10" a="1"/>
  <c r="EX28" i="10" s="1"/>
  <c r="EW28" i="10" a="1"/>
  <c r="EW28" i="10" s="1"/>
  <c r="EV28" i="10" a="1"/>
  <c r="EV28" i="10" s="1"/>
  <c r="EU28" i="10" a="1"/>
  <c r="EU28" i="10" s="1"/>
  <c r="ET28" i="10" a="1"/>
  <c r="ET28" i="10" s="1"/>
  <c r="EP28" i="10"/>
  <c r="EO28" i="10"/>
  <c r="FT27" i="10" a="1"/>
  <c r="FT27" i="10" s="1"/>
  <c r="FS27" i="10" a="1"/>
  <c r="FS27" i="10" s="1"/>
  <c r="FR27" i="10" a="1"/>
  <c r="FR27" i="10" s="1"/>
  <c r="FQ27" i="10" a="1"/>
  <c r="FQ27" i="10" s="1"/>
  <c r="FP27" i="10" a="1"/>
  <c r="FP27" i="10" s="1"/>
  <c r="FO27" i="10" a="1"/>
  <c r="FO27" i="10" s="1"/>
  <c r="FN27" i="10" a="1"/>
  <c r="FN27" i="10" s="1"/>
  <c r="FM27" i="10" a="1"/>
  <c r="FM27" i="10" s="1"/>
  <c r="FL27" i="10" a="1"/>
  <c r="FL27" i="10" s="1"/>
  <c r="FK27" i="10" a="1"/>
  <c r="FK27" i="10" s="1"/>
  <c r="FJ27" i="10" a="1"/>
  <c r="FJ27" i="10" s="1"/>
  <c r="FI27" i="10" a="1"/>
  <c r="FI27" i="10" s="1"/>
  <c r="FH27" i="10" a="1"/>
  <c r="FH27" i="10" s="1"/>
  <c r="FG27" i="10" a="1"/>
  <c r="FG27" i="10" s="1"/>
  <c r="FF27" i="10" a="1"/>
  <c r="FF27" i="10" s="1"/>
  <c r="FE27" i="10" a="1"/>
  <c r="FE27" i="10" s="1"/>
  <c r="FD27" i="10" a="1"/>
  <c r="FD27" i="10" s="1"/>
  <c r="FC27" i="10" a="1"/>
  <c r="FC27" i="10" s="1"/>
  <c r="FB27" i="10" a="1"/>
  <c r="FB27" i="10" s="1"/>
  <c r="FA27" i="10" a="1"/>
  <c r="FA27" i="10" s="1"/>
  <c r="EZ27" i="10" a="1"/>
  <c r="EZ27" i="10" s="1"/>
  <c r="EY27" i="10" a="1"/>
  <c r="EY27" i="10" s="1"/>
  <c r="EX27" i="10" a="1"/>
  <c r="EX27" i="10" s="1"/>
  <c r="EW27" i="10" a="1"/>
  <c r="EW27" i="10" s="1"/>
  <c r="EV27" i="10" a="1"/>
  <c r="EV27" i="10" s="1"/>
  <c r="EU27" i="10" a="1"/>
  <c r="EU27" i="10" s="1"/>
  <c r="ET27" i="10" a="1"/>
  <c r="ET27" i="10" s="1"/>
  <c r="EP27" i="10"/>
  <c r="EO27" i="10"/>
  <c r="FT26" i="10" a="1"/>
  <c r="FT26" i="10" s="1"/>
  <c r="FS26" i="10" a="1"/>
  <c r="FS26" i="10" s="1"/>
  <c r="FR26" i="10" a="1"/>
  <c r="FR26" i="10" s="1"/>
  <c r="FQ26" i="10" a="1"/>
  <c r="FQ26" i="10" s="1"/>
  <c r="FP26" i="10" a="1"/>
  <c r="FP26" i="10" s="1"/>
  <c r="FO26" i="10" a="1"/>
  <c r="FO26" i="10" s="1"/>
  <c r="FN26" i="10" a="1"/>
  <c r="FN26" i="10" s="1"/>
  <c r="FM26" i="10" a="1"/>
  <c r="FM26" i="10" s="1"/>
  <c r="FL26" i="10" a="1"/>
  <c r="FL26" i="10" s="1"/>
  <c r="FK26" i="10" a="1"/>
  <c r="FK26" i="10" s="1"/>
  <c r="FJ26" i="10" a="1"/>
  <c r="FJ26" i="10" s="1"/>
  <c r="FI26" i="10" a="1"/>
  <c r="FI26" i="10" s="1"/>
  <c r="FH26" i="10" a="1"/>
  <c r="FH26" i="10" s="1"/>
  <c r="FG26" i="10" a="1"/>
  <c r="FG26" i="10" s="1"/>
  <c r="FF26" i="10" a="1"/>
  <c r="FF26" i="10" s="1"/>
  <c r="FE26" i="10" a="1"/>
  <c r="FE26" i="10" s="1"/>
  <c r="FD26" i="10" a="1"/>
  <c r="FD26" i="10" s="1"/>
  <c r="EP26" i="10"/>
  <c r="EO26" i="10"/>
  <c r="FT25" i="10" a="1"/>
  <c r="FT25" i="10" s="1"/>
  <c r="FS25" i="10" a="1"/>
  <c r="FS25" i="10" s="1"/>
  <c r="FR25" i="10" a="1"/>
  <c r="FR25" i="10" s="1"/>
  <c r="FQ25" i="10" a="1"/>
  <c r="FQ25" i="10" s="1"/>
  <c r="FP25" i="10" a="1"/>
  <c r="FP25" i="10" s="1"/>
  <c r="FO25" i="10" a="1"/>
  <c r="FO25" i="10" s="1"/>
  <c r="FN25" i="10" a="1"/>
  <c r="FN25" i="10" s="1"/>
  <c r="FM25" i="10" a="1"/>
  <c r="FM25" i="10" s="1"/>
  <c r="FL25" i="10" a="1"/>
  <c r="FL25" i="10" s="1"/>
  <c r="FK25" i="10" a="1"/>
  <c r="FK25" i="10" s="1"/>
  <c r="FJ25" i="10" a="1"/>
  <c r="FJ25" i="10" s="1"/>
  <c r="FI25" i="10" a="1"/>
  <c r="FI25" i="10" s="1"/>
  <c r="FH25" i="10" a="1"/>
  <c r="FH25" i="10" s="1"/>
  <c r="FG25" i="10" a="1"/>
  <c r="FG25" i="10" s="1"/>
  <c r="FF25" i="10" a="1"/>
  <c r="FF25" i="10" s="1"/>
  <c r="FE25" i="10" a="1"/>
  <c r="FE25" i="10" s="1"/>
  <c r="FD25" i="10" a="1"/>
  <c r="FD25" i="10" s="1"/>
  <c r="EP25" i="10"/>
  <c r="EO25" i="10"/>
  <c r="FT24" i="10" a="1"/>
  <c r="FT24" i="10" s="1"/>
  <c r="FS24" i="10" a="1"/>
  <c r="FS24" i="10" s="1"/>
  <c r="FR24" i="10" a="1"/>
  <c r="FR24" i="10" s="1"/>
  <c r="FQ24" i="10" a="1"/>
  <c r="FQ24" i="10" s="1"/>
  <c r="FP24" i="10" a="1"/>
  <c r="FP24" i="10" s="1"/>
  <c r="FO24" i="10" a="1"/>
  <c r="FO24" i="10" s="1"/>
  <c r="FN24" i="10" a="1"/>
  <c r="FN24" i="10" s="1"/>
  <c r="FM24" i="10" a="1"/>
  <c r="FM24" i="10" s="1"/>
  <c r="FL24" i="10" a="1"/>
  <c r="FL24" i="10" s="1"/>
  <c r="FK24" i="10" a="1"/>
  <c r="FK24" i="10" s="1"/>
  <c r="FJ24" i="10" a="1"/>
  <c r="FJ24" i="10" s="1"/>
  <c r="FI24" i="10" a="1"/>
  <c r="FI24" i="10" s="1"/>
  <c r="FH24" i="10" a="1"/>
  <c r="FH24" i="10" s="1"/>
  <c r="FG24" i="10" a="1"/>
  <c r="FG24" i="10" s="1"/>
  <c r="FF24" i="10" a="1"/>
  <c r="FF24" i="10" s="1"/>
  <c r="FE24" i="10" a="1"/>
  <c r="FE24" i="10" s="1"/>
  <c r="FD24" i="10" a="1"/>
  <c r="FD24" i="10" s="1"/>
  <c r="FC24" i="10" a="1"/>
  <c r="FC24" i="10" s="1"/>
  <c r="FB24" i="10" a="1"/>
  <c r="FB24" i="10" s="1"/>
  <c r="FA24" i="10" a="1"/>
  <c r="FA24" i="10" s="1"/>
  <c r="EZ24" i="10" a="1"/>
  <c r="EZ24" i="10" s="1"/>
  <c r="EY24" i="10" a="1"/>
  <c r="EY24" i="10" s="1"/>
  <c r="EX24" i="10" a="1"/>
  <c r="EX24" i="10" s="1"/>
  <c r="EW24" i="10" a="1"/>
  <c r="EW24" i="10" s="1"/>
  <c r="EV24" i="10" a="1"/>
  <c r="EV24" i="10" s="1"/>
  <c r="EU24" i="10" a="1"/>
  <c r="EU24" i="10" s="1"/>
  <c r="ET24" i="10" a="1"/>
  <c r="ET24" i="10" s="1"/>
  <c r="EP24" i="10"/>
  <c r="EO24" i="10"/>
  <c r="FT23" i="10" a="1"/>
  <c r="FT23" i="10" s="1"/>
  <c r="FS23" i="10" a="1"/>
  <c r="FS23" i="10" s="1"/>
  <c r="FR23" i="10" a="1"/>
  <c r="FR23" i="10" s="1"/>
  <c r="FQ23" i="10" a="1"/>
  <c r="FQ23" i="10" s="1"/>
  <c r="FP23" i="10" a="1"/>
  <c r="FP23" i="10" s="1"/>
  <c r="FO23" i="10" a="1"/>
  <c r="FO23" i="10" s="1"/>
  <c r="FN23" i="10" a="1"/>
  <c r="FN23" i="10" s="1"/>
  <c r="FM23" i="10" a="1"/>
  <c r="FM23" i="10" s="1"/>
  <c r="FL23" i="10" a="1"/>
  <c r="FL23" i="10" s="1"/>
  <c r="FK23" i="10" a="1"/>
  <c r="FK23" i="10" s="1"/>
  <c r="FJ23" i="10" a="1"/>
  <c r="FJ23" i="10" s="1"/>
  <c r="FI23" i="10" a="1"/>
  <c r="FI23" i="10" s="1"/>
  <c r="FH23" i="10" a="1"/>
  <c r="FH23" i="10" s="1"/>
  <c r="FG23" i="10" a="1"/>
  <c r="FG23" i="10" s="1"/>
  <c r="FF23" i="10" a="1"/>
  <c r="FF23" i="10" s="1"/>
  <c r="FE23" i="10" a="1"/>
  <c r="FE23" i="10" s="1"/>
  <c r="FD23" i="10" a="1"/>
  <c r="FD23" i="10" s="1"/>
  <c r="EP23" i="10"/>
  <c r="EO23" i="10"/>
  <c r="FT22" i="10" a="1"/>
  <c r="FT22" i="10" s="1"/>
  <c r="FS22" i="10" a="1"/>
  <c r="FS22" i="10" s="1"/>
  <c r="FR22" i="10" a="1"/>
  <c r="FR22" i="10" s="1"/>
  <c r="FQ22" i="10" a="1"/>
  <c r="FQ22" i="10" s="1"/>
  <c r="FP22" i="10" a="1"/>
  <c r="FP22" i="10" s="1"/>
  <c r="FO22" i="10" a="1"/>
  <c r="FO22" i="10" s="1"/>
  <c r="FN22" i="10" a="1"/>
  <c r="FN22" i="10" s="1"/>
  <c r="FM22" i="10" a="1"/>
  <c r="FM22" i="10" s="1"/>
  <c r="FL22" i="10" a="1"/>
  <c r="FL22" i="10" s="1"/>
  <c r="FK22" i="10" a="1"/>
  <c r="FK22" i="10" s="1"/>
  <c r="FJ22" i="10" a="1"/>
  <c r="FJ22" i="10" s="1"/>
  <c r="FI22" i="10" a="1"/>
  <c r="FI22" i="10" s="1"/>
  <c r="FH22" i="10" a="1"/>
  <c r="FH22" i="10" s="1"/>
  <c r="FG22" i="10" a="1"/>
  <c r="FG22" i="10" s="1"/>
  <c r="FF22" i="10" a="1"/>
  <c r="FF22" i="10" s="1"/>
  <c r="FE22" i="10" a="1"/>
  <c r="FE22" i="10" s="1"/>
  <c r="FD22" i="10" a="1"/>
  <c r="FD22" i="10" s="1"/>
  <c r="EP22" i="10"/>
  <c r="EO22" i="10"/>
  <c r="FT21" i="10" a="1"/>
  <c r="FT21" i="10" s="1"/>
  <c r="FS21" i="10" a="1"/>
  <c r="FS21" i="10" s="1"/>
  <c r="FR21" i="10" a="1"/>
  <c r="FR21" i="10" s="1"/>
  <c r="FQ21" i="10" a="1"/>
  <c r="FQ21" i="10" s="1"/>
  <c r="FP21" i="10" a="1"/>
  <c r="FP21" i="10" s="1"/>
  <c r="FO21" i="10" a="1"/>
  <c r="FO21" i="10" s="1"/>
  <c r="FN21" i="10" a="1"/>
  <c r="FN21" i="10" s="1"/>
  <c r="FM21" i="10" a="1"/>
  <c r="FM21" i="10" s="1"/>
  <c r="FL21" i="10" a="1"/>
  <c r="FL21" i="10" s="1"/>
  <c r="FK21" i="10" a="1"/>
  <c r="FK21" i="10" s="1"/>
  <c r="FJ21" i="10" a="1"/>
  <c r="FJ21" i="10" s="1"/>
  <c r="FI21" i="10" a="1"/>
  <c r="FI21" i="10" s="1"/>
  <c r="FH21" i="10" a="1"/>
  <c r="FH21" i="10" s="1"/>
  <c r="FG21" i="10" a="1"/>
  <c r="FG21" i="10" s="1"/>
  <c r="FF21" i="10" a="1"/>
  <c r="FF21" i="10" s="1"/>
  <c r="FE21" i="10" a="1"/>
  <c r="FE21" i="10" s="1"/>
  <c r="FD21" i="10" a="1"/>
  <c r="FD21" i="10" s="1"/>
  <c r="FC21" i="10" a="1"/>
  <c r="FC21" i="10" s="1"/>
  <c r="FB21" i="10" a="1"/>
  <c r="FB21" i="10" s="1"/>
  <c r="FA21" i="10" a="1"/>
  <c r="FA21" i="10" s="1"/>
  <c r="EZ21" i="10" a="1"/>
  <c r="EZ21" i="10" s="1"/>
  <c r="EY21" i="10" a="1"/>
  <c r="EY21" i="10" s="1"/>
  <c r="EX21" i="10" a="1"/>
  <c r="EX21" i="10" s="1"/>
  <c r="EW21" i="10" a="1"/>
  <c r="EW21" i="10" s="1"/>
  <c r="EV21" i="10" a="1"/>
  <c r="EV21" i="10" s="1"/>
  <c r="EU21" i="10" a="1"/>
  <c r="EU21" i="10" s="1"/>
  <c r="ET21" i="10" a="1"/>
  <c r="ET21" i="10" s="1"/>
  <c r="EP21" i="10"/>
  <c r="EO21" i="10"/>
  <c r="FT20" i="10" a="1"/>
  <c r="FT20" i="10" s="1"/>
  <c r="FS20" i="10" a="1"/>
  <c r="FS20" i="10" s="1"/>
  <c r="FR20" i="10" a="1"/>
  <c r="FR20" i="10" s="1"/>
  <c r="FQ20" i="10" a="1"/>
  <c r="FQ20" i="10" s="1"/>
  <c r="FP20" i="10" a="1"/>
  <c r="FP20" i="10" s="1"/>
  <c r="FO20" i="10" a="1"/>
  <c r="FO20" i="10" s="1"/>
  <c r="FN20" i="10" a="1"/>
  <c r="FN20" i="10" s="1"/>
  <c r="FM20" i="10" a="1"/>
  <c r="FM20" i="10" s="1"/>
  <c r="FL20" i="10" a="1"/>
  <c r="FL20" i="10" s="1"/>
  <c r="FK20" i="10" a="1"/>
  <c r="FK20" i="10" s="1"/>
  <c r="FJ20" i="10" a="1"/>
  <c r="FJ20" i="10" s="1"/>
  <c r="FI20" i="10" a="1"/>
  <c r="FI20" i="10" s="1"/>
  <c r="FH20" i="10" a="1"/>
  <c r="FH20" i="10" s="1"/>
  <c r="FG20" i="10" a="1"/>
  <c r="FG20" i="10" s="1"/>
  <c r="FF20" i="10" a="1"/>
  <c r="FF20" i="10" s="1"/>
  <c r="FE20" i="10" a="1"/>
  <c r="FE20" i="10" s="1"/>
  <c r="FD20" i="10" a="1"/>
  <c r="FD20" i="10" s="1"/>
  <c r="EP20" i="10"/>
  <c r="EO20" i="10"/>
  <c r="FT19" i="10" a="1"/>
  <c r="FT19" i="10" s="1"/>
  <c r="FS19" i="10" a="1"/>
  <c r="FS19" i="10" s="1"/>
  <c r="FR19" i="10" a="1"/>
  <c r="FR19" i="10" s="1"/>
  <c r="FQ19" i="10" a="1"/>
  <c r="FQ19" i="10" s="1"/>
  <c r="FP19" i="10" a="1"/>
  <c r="FP19" i="10" s="1"/>
  <c r="FO19" i="10" a="1"/>
  <c r="FO19" i="10" s="1"/>
  <c r="FN19" i="10" a="1"/>
  <c r="FN19" i="10" s="1"/>
  <c r="FM19" i="10" a="1"/>
  <c r="FM19" i="10" s="1"/>
  <c r="FL19" i="10" a="1"/>
  <c r="FL19" i="10" s="1"/>
  <c r="FK19" i="10" a="1"/>
  <c r="FK19" i="10" s="1"/>
  <c r="FJ19" i="10" a="1"/>
  <c r="FJ19" i="10" s="1"/>
  <c r="FI19" i="10" a="1"/>
  <c r="FI19" i="10" s="1"/>
  <c r="FH19" i="10" a="1"/>
  <c r="FH19" i="10" s="1"/>
  <c r="FG19" i="10" a="1"/>
  <c r="FG19" i="10" s="1"/>
  <c r="FF19" i="10" a="1"/>
  <c r="FF19" i="10" s="1"/>
  <c r="FE19" i="10" a="1"/>
  <c r="FE19" i="10" s="1"/>
  <c r="FD19" i="10" a="1"/>
  <c r="FD19" i="10" s="1"/>
  <c r="FC19" i="10" a="1"/>
  <c r="FC19" i="10" s="1"/>
  <c r="FB19" i="10" a="1"/>
  <c r="FB19" i="10" s="1"/>
  <c r="FA19" i="10" a="1"/>
  <c r="FA19" i="10" s="1"/>
  <c r="EZ19" i="10" a="1"/>
  <c r="EZ19" i="10" s="1"/>
  <c r="EY19" i="10" a="1"/>
  <c r="EY19" i="10" s="1"/>
  <c r="EX19" i="10" a="1"/>
  <c r="EX19" i="10" s="1"/>
  <c r="EW19" i="10" a="1"/>
  <c r="EW19" i="10" s="1"/>
  <c r="EV19" i="10" a="1"/>
  <c r="EV19" i="10" s="1"/>
  <c r="EU19" i="10" a="1"/>
  <c r="EU19" i="10" s="1"/>
  <c r="ET19" i="10" a="1"/>
  <c r="ET19" i="10" s="1"/>
  <c r="EP19" i="10"/>
  <c r="EO19" i="10"/>
  <c r="FT18" i="10" a="1"/>
  <c r="FT18" i="10" s="1"/>
  <c r="FS18" i="10" a="1"/>
  <c r="FS18" i="10" s="1"/>
  <c r="FR18" i="10" a="1"/>
  <c r="FR18" i="10" s="1"/>
  <c r="FQ18" i="10" a="1"/>
  <c r="FQ18" i="10" s="1"/>
  <c r="FP18" i="10" a="1"/>
  <c r="FP18" i="10" s="1"/>
  <c r="FO18" i="10" a="1"/>
  <c r="FO18" i="10" s="1"/>
  <c r="FN18" i="10" a="1"/>
  <c r="FN18" i="10" s="1"/>
  <c r="FM18" i="10" a="1"/>
  <c r="FM18" i="10" s="1"/>
  <c r="FL18" i="10" a="1"/>
  <c r="FL18" i="10" s="1"/>
  <c r="FK18" i="10" a="1"/>
  <c r="FK18" i="10" s="1"/>
  <c r="FJ18" i="10" a="1"/>
  <c r="FJ18" i="10" s="1"/>
  <c r="FI18" i="10" a="1"/>
  <c r="FI18" i="10" s="1"/>
  <c r="FH18" i="10" a="1"/>
  <c r="FH18" i="10" s="1"/>
  <c r="FG18" i="10" a="1"/>
  <c r="FG18" i="10" s="1"/>
  <c r="FF18" i="10" a="1"/>
  <c r="FF18" i="10" s="1"/>
  <c r="FE18" i="10" a="1"/>
  <c r="FE18" i="10" s="1"/>
  <c r="FD18" i="10" a="1"/>
  <c r="FD18" i="10" s="1"/>
  <c r="EP18" i="10"/>
  <c r="EO18" i="10"/>
  <c r="FT17" i="10" a="1"/>
  <c r="FT17" i="10" s="1"/>
  <c r="FS17" i="10" a="1"/>
  <c r="FS17" i="10" s="1"/>
  <c r="FR17" i="10" a="1"/>
  <c r="FR17" i="10" s="1"/>
  <c r="FQ17" i="10" a="1"/>
  <c r="FQ17" i="10" s="1"/>
  <c r="FP17" i="10" a="1"/>
  <c r="FP17" i="10" s="1"/>
  <c r="FO17" i="10" a="1"/>
  <c r="FO17" i="10" s="1"/>
  <c r="FN17" i="10" a="1"/>
  <c r="FN17" i="10" s="1"/>
  <c r="FM17" i="10" a="1"/>
  <c r="FM17" i="10" s="1"/>
  <c r="FL17" i="10" a="1"/>
  <c r="FL17" i="10" s="1"/>
  <c r="FK17" i="10" a="1"/>
  <c r="FK17" i="10" s="1"/>
  <c r="FJ17" i="10" a="1"/>
  <c r="FJ17" i="10" s="1"/>
  <c r="FI17" i="10" a="1"/>
  <c r="FI17" i="10" s="1"/>
  <c r="FH17" i="10" a="1"/>
  <c r="FH17" i="10" s="1"/>
  <c r="FG17" i="10" a="1"/>
  <c r="FG17" i="10" s="1"/>
  <c r="FF17" i="10" a="1"/>
  <c r="FF17" i="10" s="1"/>
  <c r="FE17" i="10" a="1"/>
  <c r="FE17" i="10" s="1"/>
  <c r="FD17" i="10" a="1"/>
  <c r="FD17" i="10" s="1"/>
  <c r="EP17" i="10"/>
  <c r="EO17" i="10"/>
  <c r="FT16" i="10" a="1"/>
  <c r="FT16" i="10" s="1"/>
  <c r="FS16" i="10" a="1"/>
  <c r="FS16" i="10" s="1"/>
  <c r="FR16" i="10" a="1"/>
  <c r="FR16" i="10" s="1"/>
  <c r="FQ16" i="10" a="1"/>
  <c r="FQ16" i="10" s="1"/>
  <c r="FP16" i="10" a="1"/>
  <c r="FP16" i="10" s="1"/>
  <c r="FO16" i="10" a="1"/>
  <c r="FO16" i="10" s="1"/>
  <c r="FN16" i="10" a="1"/>
  <c r="FN16" i="10" s="1"/>
  <c r="FM16" i="10" a="1"/>
  <c r="FM16" i="10" s="1"/>
  <c r="FL16" i="10" a="1"/>
  <c r="FL16" i="10" s="1"/>
  <c r="FK16" i="10" a="1"/>
  <c r="FK16" i="10" s="1"/>
  <c r="FJ16" i="10" a="1"/>
  <c r="FJ16" i="10" s="1"/>
  <c r="FI16" i="10" a="1"/>
  <c r="FI16" i="10" s="1"/>
  <c r="FH16" i="10" a="1"/>
  <c r="FH16" i="10" s="1"/>
  <c r="FG16" i="10" a="1"/>
  <c r="FG16" i="10" s="1"/>
  <c r="FF16" i="10" a="1"/>
  <c r="FF16" i="10" s="1"/>
  <c r="FE16" i="10" a="1"/>
  <c r="FE16" i="10" s="1"/>
  <c r="FD16" i="10" a="1"/>
  <c r="FD16" i="10" s="1"/>
  <c r="EP16" i="10"/>
  <c r="EO16" i="10"/>
  <c r="FT15" i="10" a="1"/>
  <c r="FT15" i="10" s="1"/>
  <c r="FS15" i="10" a="1"/>
  <c r="FS15" i="10" s="1"/>
  <c r="FR15" i="10" a="1"/>
  <c r="FR15" i="10" s="1"/>
  <c r="FQ15" i="10" a="1"/>
  <c r="FQ15" i="10" s="1"/>
  <c r="FP15" i="10" a="1"/>
  <c r="FP15" i="10" s="1"/>
  <c r="FO15" i="10" a="1"/>
  <c r="FO15" i="10" s="1"/>
  <c r="FN15" i="10" a="1"/>
  <c r="FN15" i="10" s="1"/>
  <c r="FM15" i="10" a="1"/>
  <c r="FM15" i="10" s="1"/>
  <c r="FL15" i="10" a="1"/>
  <c r="FL15" i="10" s="1"/>
  <c r="FK15" i="10" a="1"/>
  <c r="FK15" i="10" s="1"/>
  <c r="FJ15" i="10" a="1"/>
  <c r="FJ15" i="10" s="1"/>
  <c r="FI15" i="10" a="1"/>
  <c r="FI15" i="10" s="1"/>
  <c r="FH15" i="10" a="1"/>
  <c r="FH15" i="10" s="1"/>
  <c r="FG15" i="10" a="1"/>
  <c r="FG15" i="10" s="1"/>
  <c r="FF15" i="10" a="1"/>
  <c r="FF15" i="10" s="1"/>
  <c r="FE15" i="10" a="1"/>
  <c r="FE15" i="10" s="1"/>
  <c r="FD15" i="10" a="1"/>
  <c r="FD15" i="10" s="1"/>
  <c r="EP15" i="10"/>
  <c r="EO15" i="10"/>
  <c r="FT14" i="10" a="1"/>
  <c r="FT14" i="10" s="1"/>
  <c r="FS14" i="10" a="1"/>
  <c r="FS14" i="10" s="1"/>
  <c r="FR14" i="10" a="1"/>
  <c r="FR14" i="10" s="1"/>
  <c r="FQ14" i="10" a="1"/>
  <c r="FQ14" i="10" s="1"/>
  <c r="FP14" i="10" a="1"/>
  <c r="FP14" i="10" s="1"/>
  <c r="FO14" i="10" a="1"/>
  <c r="FO14" i="10" s="1"/>
  <c r="FN14" i="10" a="1"/>
  <c r="FN14" i="10" s="1"/>
  <c r="FM14" i="10" a="1"/>
  <c r="FM14" i="10" s="1"/>
  <c r="FL14" i="10" a="1"/>
  <c r="FL14" i="10" s="1"/>
  <c r="FK14" i="10" a="1"/>
  <c r="FK14" i="10" s="1"/>
  <c r="FJ14" i="10" a="1"/>
  <c r="FJ14" i="10" s="1"/>
  <c r="FI14" i="10" a="1"/>
  <c r="FI14" i="10" s="1"/>
  <c r="FH14" i="10" a="1"/>
  <c r="FH14" i="10" s="1"/>
  <c r="FG14" i="10" a="1"/>
  <c r="FG14" i="10" s="1"/>
  <c r="FF14" i="10" a="1"/>
  <c r="FF14" i="10" s="1"/>
  <c r="FE14" i="10" a="1"/>
  <c r="FE14" i="10" s="1"/>
  <c r="FD14" i="10" a="1"/>
  <c r="FD14" i="10" s="1"/>
  <c r="EP14" i="10"/>
  <c r="EO14" i="10"/>
  <c r="FT13" i="10" a="1"/>
  <c r="FT13" i="10" s="1"/>
  <c r="FS13" i="10" a="1"/>
  <c r="FS13" i="10" s="1"/>
  <c r="FR13" i="10" a="1"/>
  <c r="FR13" i="10" s="1"/>
  <c r="FQ13" i="10" a="1"/>
  <c r="FQ13" i="10" s="1"/>
  <c r="FP13" i="10" a="1"/>
  <c r="FP13" i="10" s="1"/>
  <c r="FO13" i="10" a="1"/>
  <c r="FO13" i="10" s="1"/>
  <c r="FN13" i="10" a="1"/>
  <c r="FN13" i="10" s="1"/>
  <c r="FM13" i="10" a="1"/>
  <c r="FM13" i="10" s="1"/>
  <c r="FL13" i="10" a="1"/>
  <c r="FL13" i="10" s="1"/>
  <c r="FK13" i="10" a="1"/>
  <c r="FK13" i="10" s="1"/>
  <c r="FJ13" i="10" a="1"/>
  <c r="FJ13" i="10" s="1"/>
  <c r="FI13" i="10" a="1"/>
  <c r="FI13" i="10" s="1"/>
  <c r="FH13" i="10" a="1"/>
  <c r="FH13" i="10" s="1"/>
  <c r="FG13" i="10" a="1"/>
  <c r="FG13" i="10" s="1"/>
  <c r="FF13" i="10" a="1"/>
  <c r="FF13" i="10" s="1"/>
  <c r="FE13" i="10" a="1"/>
  <c r="FE13" i="10" s="1"/>
  <c r="FD13" i="10" a="1"/>
  <c r="FD13" i="10" s="1"/>
  <c r="EP13" i="10"/>
  <c r="EO13" i="10"/>
  <c r="FT12" i="10" a="1"/>
  <c r="FT12" i="10" s="1"/>
  <c r="FS12" i="10" a="1"/>
  <c r="FS12" i="10" s="1"/>
  <c r="FR12" i="10" a="1"/>
  <c r="FR12" i="10" s="1"/>
  <c r="FQ12" i="10" a="1"/>
  <c r="FQ12" i="10" s="1"/>
  <c r="FP12" i="10" a="1"/>
  <c r="FP12" i="10" s="1"/>
  <c r="FO12" i="10" a="1"/>
  <c r="FO12" i="10" s="1"/>
  <c r="FN12" i="10" a="1"/>
  <c r="FN12" i="10" s="1"/>
  <c r="FM12" i="10" a="1"/>
  <c r="FM12" i="10" s="1"/>
  <c r="FL12" i="10" a="1"/>
  <c r="FL12" i="10" s="1"/>
  <c r="FK12" i="10" a="1"/>
  <c r="FK12" i="10" s="1"/>
  <c r="FJ12" i="10" a="1"/>
  <c r="FJ12" i="10" s="1"/>
  <c r="FI12" i="10" a="1"/>
  <c r="FI12" i="10" s="1"/>
  <c r="FH12" i="10" a="1"/>
  <c r="FH12" i="10" s="1"/>
  <c r="FG12" i="10" a="1"/>
  <c r="FG12" i="10" s="1"/>
  <c r="FF12" i="10" a="1"/>
  <c r="FF12" i="10" s="1"/>
  <c r="FE12" i="10" a="1"/>
  <c r="FE12" i="10" s="1"/>
  <c r="FD12" i="10" a="1"/>
  <c r="FD12" i="10" s="1"/>
  <c r="EP12" i="10"/>
  <c r="EO12" i="10"/>
  <c r="FT11" i="10" a="1"/>
  <c r="FT11" i="10" s="1"/>
  <c r="FS11" i="10" a="1"/>
  <c r="FS11" i="10" s="1"/>
  <c r="FR11" i="10" a="1"/>
  <c r="FR11" i="10" s="1"/>
  <c r="FQ11" i="10" a="1"/>
  <c r="FQ11" i="10" s="1"/>
  <c r="FP11" i="10" a="1"/>
  <c r="FP11" i="10" s="1"/>
  <c r="FO11" i="10" a="1"/>
  <c r="FO11" i="10" s="1"/>
  <c r="FN11" i="10" a="1"/>
  <c r="FN11" i="10" s="1"/>
  <c r="FM11" i="10" a="1"/>
  <c r="FM11" i="10" s="1"/>
  <c r="FL11" i="10" a="1"/>
  <c r="FL11" i="10" s="1"/>
  <c r="FK11" i="10" a="1"/>
  <c r="FK11" i="10" s="1"/>
  <c r="FJ11" i="10" a="1"/>
  <c r="FJ11" i="10" s="1"/>
  <c r="FI11" i="10" a="1"/>
  <c r="FI11" i="10" s="1"/>
  <c r="FH11" i="10" a="1"/>
  <c r="FH11" i="10" s="1"/>
  <c r="FG11" i="10" a="1"/>
  <c r="FG11" i="10" s="1"/>
  <c r="FF11" i="10" a="1"/>
  <c r="FF11" i="10" s="1"/>
  <c r="FE11" i="10" a="1"/>
  <c r="FE11" i="10" s="1"/>
  <c r="FD11" i="10" a="1"/>
  <c r="FD11" i="10" s="1"/>
  <c r="EP11" i="10"/>
  <c r="EO11" i="10"/>
  <c r="FT10" i="10" a="1"/>
  <c r="FT10" i="10" s="1"/>
  <c r="FS10" i="10" a="1"/>
  <c r="FS10" i="10" s="1"/>
  <c r="FR10" i="10" a="1"/>
  <c r="FR10" i="10" s="1"/>
  <c r="FQ10" i="10" a="1"/>
  <c r="FQ10" i="10" s="1"/>
  <c r="FP10" i="10" a="1"/>
  <c r="FP10" i="10" s="1"/>
  <c r="FO10" i="10" a="1"/>
  <c r="FO10" i="10" s="1"/>
  <c r="FN10" i="10" a="1"/>
  <c r="FN10" i="10" s="1"/>
  <c r="FM10" i="10" a="1"/>
  <c r="FM10" i="10" s="1"/>
  <c r="FL10" i="10" a="1"/>
  <c r="FL10" i="10" s="1"/>
  <c r="FK10" i="10" a="1"/>
  <c r="FK10" i="10" s="1"/>
  <c r="FJ10" i="10" a="1"/>
  <c r="FJ10" i="10" s="1"/>
  <c r="FI10" i="10" a="1"/>
  <c r="FI10" i="10" s="1"/>
  <c r="FH10" i="10" a="1"/>
  <c r="FH10" i="10" s="1"/>
  <c r="FG10" i="10" a="1"/>
  <c r="FG10" i="10" s="1"/>
  <c r="FF10" i="10" a="1"/>
  <c r="FF10" i="10" s="1"/>
  <c r="FE10" i="10" a="1"/>
  <c r="FE10" i="10" s="1"/>
  <c r="FD10" i="10" a="1"/>
  <c r="FD10" i="10" s="1"/>
  <c r="EP10" i="10"/>
  <c r="EO10" i="10"/>
  <c r="FT9" i="10" a="1"/>
  <c r="FT9" i="10" s="1"/>
  <c r="FS9" i="10" a="1"/>
  <c r="FS9" i="10" s="1"/>
  <c r="FR9" i="10" a="1"/>
  <c r="FR9" i="10" s="1"/>
  <c r="FQ9" i="10" a="1"/>
  <c r="FQ9" i="10" s="1"/>
  <c r="FP9" i="10" a="1"/>
  <c r="FP9" i="10" s="1"/>
  <c r="FO9" i="10" a="1"/>
  <c r="FO9" i="10" s="1"/>
  <c r="FN9" i="10" a="1"/>
  <c r="FN9" i="10" s="1"/>
  <c r="FM9" i="10" a="1"/>
  <c r="FM9" i="10" s="1"/>
  <c r="FL9" i="10" a="1"/>
  <c r="FL9" i="10" s="1"/>
  <c r="FK9" i="10" a="1"/>
  <c r="FK9" i="10" s="1"/>
  <c r="FJ9" i="10" a="1"/>
  <c r="FJ9" i="10" s="1"/>
  <c r="FI9" i="10" a="1"/>
  <c r="FI9" i="10" s="1"/>
  <c r="FH9" i="10" a="1"/>
  <c r="FH9" i="10" s="1"/>
  <c r="FG9" i="10" a="1"/>
  <c r="FG9" i="10" s="1"/>
  <c r="FF9" i="10" a="1"/>
  <c r="FF9" i="10" s="1"/>
  <c r="FE9" i="10" a="1"/>
  <c r="FE9" i="10" s="1"/>
  <c r="FD9" i="10" a="1"/>
  <c r="FD9" i="10" s="1"/>
  <c r="EP9" i="10"/>
  <c r="EO9" i="10"/>
  <c r="FT8" i="10" a="1"/>
  <c r="FT8" i="10" s="1"/>
  <c r="FS8" i="10" a="1"/>
  <c r="FS8" i="10" s="1"/>
  <c r="FR8" i="10" a="1"/>
  <c r="FR8" i="10" s="1"/>
  <c r="FQ8" i="10" a="1"/>
  <c r="FQ8" i="10" s="1"/>
  <c r="FP8" i="10" a="1"/>
  <c r="FP8" i="10" s="1"/>
  <c r="FO8" i="10" a="1"/>
  <c r="FO8" i="10" s="1"/>
  <c r="FN8" i="10" a="1"/>
  <c r="FN8" i="10" s="1"/>
  <c r="FM8" i="10" a="1"/>
  <c r="FM8" i="10" s="1"/>
  <c r="FL8" i="10" a="1"/>
  <c r="FL8" i="10" s="1"/>
  <c r="FK8" i="10" a="1"/>
  <c r="FK8" i="10" s="1"/>
  <c r="FJ8" i="10" a="1"/>
  <c r="FJ8" i="10" s="1"/>
  <c r="FI8" i="10" a="1"/>
  <c r="FI8" i="10" s="1"/>
  <c r="FH8" i="10" a="1"/>
  <c r="FH8" i="10" s="1"/>
  <c r="FG8" i="10" a="1"/>
  <c r="FG8" i="10" s="1"/>
  <c r="FF8" i="10" a="1"/>
  <c r="FF8" i="10" s="1"/>
  <c r="FE8" i="10" a="1"/>
  <c r="FE8" i="10" s="1"/>
  <c r="FD8" i="10" a="1"/>
  <c r="FD8" i="10" s="1"/>
  <c r="EP8" i="10"/>
  <c r="EO8" i="10"/>
  <c r="FT7" i="10" a="1"/>
  <c r="FT7" i="10" s="1"/>
  <c r="FS7" i="10" a="1"/>
  <c r="FS7" i="10" s="1"/>
  <c r="FR7" i="10" a="1"/>
  <c r="FR7" i="10" s="1"/>
  <c r="FQ7" i="10" a="1"/>
  <c r="FQ7" i="10" s="1"/>
  <c r="FP7" i="10" a="1"/>
  <c r="FP7" i="10" s="1"/>
  <c r="FO7" i="10" a="1"/>
  <c r="FO7" i="10" s="1"/>
  <c r="FN7" i="10" a="1"/>
  <c r="FN7" i="10" s="1"/>
  <c r="FM7" i="10" a="1"/>
  <c r="FM7" i="10" s="1"/>
  <c r="FL7" i="10" a="1"/>
  <c r="FL7" i="10" s="1"/>
  <c r="FK7" i="10" a="1"/>
  <c r="FK7" i="10" s="1"/>
  <c r="FJ7" i="10" a="1"/>
  <c r="FJ7" i="10" s="1"/>
  <c r="FI7" i="10" a="1"/>
  <c r="FI7" i="10" s="1"/>
  <c r="FH7" i="10" a="1"/>
  <c r="FH7" i="10" s="1"/>
  <c r="FG7" i="10" a="1"/>
  <c r="FG7" i="10" s="1"/>
  <c r="FF7" i="10" a="1"/>
  <c r="FF7" i="10" s="1"/>
  <c r="FE7" i="10" a="1"/>
  <c r="FE7" i="10" s="1"/>
  <c r="FD7" i="10" a="1"/>
  <c r="FD7" i="10" s="1"/>
  <c r="FC7" i="10" a="1"/>
  <c r="FC7" i="10" s="1"/>
  <c r="FB7" i="10" a="1"/>
  <c r="FB7" i="10" s="1"/>
  <c r="FA7" i="10" a="1"/>
  <c r="FA7" i="10" s="1"/>
  <c r="EZ7" i="10" a="1"/>
  <c r="EZ7" i="10" s="1"/>
  <c r="EY7" i="10" a="1"/>
  <c r="EY7" i="10" s="1"/>
  <c r="EX7" i="10" a="1"/>
  <c r="EX7" i="10" s="1"/>
  <c r="EW7" i="10" a="1"/>
  <c r="EW7" i="10" s="1"/>
  <c r="EV7" i="10" a="1"/>
  <c r="EV7" i="10" s="1"/>
  <c r="EU7" i="10" a="1"/>
  <c r="EU7" i="10" s="1"/>
  <c r="ET7" i="10" a="1"/>
  <c r="ET7" i="10" s="1"/>
  <c r="EP7" i="10"/>
  <c r="EO7" i="10"/>
  <c r="FT6" i="10" a="1"/>
  <c r="FT6" i="10" s="1"/>
  <c r="FS6" i="10" a="1"/>
  <c r="FS6" i="10" s="1"/>
  <c r="FR6" i="10" a="1"/>
  <c r="FR6" i="10" s="1"/>
  <c r="FQ6" i="10" a="1"/>
  <c r="FQ6" i="10" s="1"/>
  <c r="FP6" i="10" a="1"/>
  <c r="FP6" i="10" s="1"/>
  <c r="FO6" i="10" a="1"/>
  <c r="FO6" i="10" s="1"/>
  <c r="FN6" i="10" a="1"/>
  <c r="FN6" i="10" s="1"/>
  <c r="FM6" i="10" a="1"/>
  <c r="FM6" i="10" s="1"/>
  <c r="FL6" i="10" a="1"/>
  <c r="FL6" i="10" s="1"/>
  <c r="FK6" i="10" a="1"/>
  <c r="FK6" i="10" s="1"/>
  <c r="FJ6" i="10" a="1"/>
  <c r="FJ6" i="10" s="1"/>
  <c r="FI6" i="10" a="1"/>
  <c r="FI6" i="10" s="1"/>
  <c r="FH6" i="10" a="1"/>
  <c r="FH6" i="10" s="1"/>
  <c r="FG6" i="10" a="1"/>
  <c r="FG6" i="10" s="1"/>
  <c r="FF6" i="10" a="1"/>
  <c r="FF6" i="10" s="1"/>
  <c r="FE6" i="10" a="1"/>
  <c r="FE6" i="10" s="1"/>
  <c r="FD6" i="10" a="1"/>
  <c r="FD6" i="10" s="1"/>
  <c r="EP6" i="10"/>
  <c r="EO6" i="10"/>
  <c r="FT5" i="10" a="1"/>
  <c r="FT5" i="10" s="1"/>
  <c r="FS5" i="10" a="1"/>
  <c r="FS5" i="10" s="1"/>
  <c r="FR5" i="10" a="1"/>
  <c r="FR5" i="10" s="1"/>
  <c r="FQ5" i="10" a="1"/>
  <c r="FQ5" i="10" s="1"/>
  <c r="FP5" i="10" a="1"/>
  <c r="FP5" i="10" s="1"/>
  <c r="FO5" i="10" a="1"/>
  <c r="FO5" i="10" s="1"/>
  <c r="FN5" i="10" a="1"/>
  <c r="FN5" i="10" s="1"/>
  <c r="FM5" i="10" a="1"/>
  <c r="FM5" i="10" s="1"/>
  <c r="FL5" i="10" a="1"/>
  <c r="FL5" i="10" s="1"/>
  <c r="FK5" i="10" a="1"/>
  <c r="FK5" i="10" s="1"/>
  <c r="FJ5" i="10" a="1"/>
  <c r="FJ5" i="10" s="1"/>
  <c r="FI5" i="10" a="1"/>
  <c r="FI5" i="10" s="1"/>
  <c r="FH5" i="10" a="1"/>
  <c r="FH5" i="10" s="1"/>
  <c r="FG5" i="10" a="1"/>
  <c r="FG5" i="10" s="1"/>
  <c r="FF5" i="10" a="1"/>
  <c r="FF5" i="10" s="1"/>
  <c r="FE5" i="10" a="1"/>
  <c r="FE5" i="10" s="1"/>
  <c r="FD5" i="10" a="1"/>
  <c r="FD5" i="10" s="1"/>
  <c r="EP5" i="10"/>
  <c r="EO5" i="10"/>
  <c r="FT4" i="10" a="1"/>
  <c r="FT4" i="10" s="1"/>
  <c r="FS4" i="10" a="1"/>
  <c r="FS4" i="10" s="1"/>
  <c r="FR4" i="10" a="1"/>
  <c r="FR4" i="10" s="1"/>
  <c r="FQ4" i="10" a="1"/>
  <c r="FQ4" i="10" s="1"/>
  <c r="FP4" i="10" a="1"/>
  <c r="FP4" i="10" s="1"/>
  <c r="FO4" i="10" a="1"/>
  <c r="FO4" i="10" s="1"/>
  <c r="FN4" i="10" a="1"/>
  <c r="FN4" i="10" s="1"/>
  <c r="FM4" i="10" a="1"/>
  <c r="FM4" i="10" s="1"/>
  <c r="FL4" i="10" a="1"/>
  <c r="FL4" i="10" s="1"/>
  <c r="FK4" i="10" a="1"/>
  <c r="FK4" i="10" s="1"/>
  <c r="FJ4" i="10" a="1"/>
  <c r="FJ4" i="10" s="1"/>
  <c r="FI4" i="10" a="1"/>
  <c r="FI4" i="10" s="1"/>
  <c r="FH4" i="10" a="1"/>
  <c r="FH4" i="10" s="1"/>
  <c r="FG4" i="10" a="1"/>
  <c r="FG4" i="10" s="1"/>
  <c r="FF4" i="10" a="1"/>
  <c r="FF4" i="10" s="1"/>
  <c r="FE4" i="10" a="1"/>
  <c r="FE4" i="10" s="1"/>
  <c r="FD4" i="10" a="1"/>
  <c r="FD4" i="10" s="1"/>
  <c r="EP4" i="10"/>
  <c r="EO4" i="10"/>
  <c r="DI2" i="10"/>
  <c r="DI3" i="9" s="1"/>
  <c r="DH2" i="10"/>
  <c r="DH1" i="10" s="1"/>
  <c r="DG2" i="10"/>
  <c r="DF2" i="10"/>
  <c r="DF3" i="9" s="1"/>
  <c r="DE2" i="10"/>
  <c r="DE1" i="10" s="1"/>
  <c r="DD2" i="10"/>
  <c r="DD1" i="10" s="1"/>
  <c r="DC2" i="10"/>
  <c r="DC1" i="10" s="1"/>
  <c r="DB2" i="10"/>
  <c r="DA2" i="10"/>
  <c r="DA1" i="10" s="1"/>
  <c r="CZ2" i="10"/>
  <c r="CY2" i="10"/>
  <c r="CX2" i="10"/>
  <c r="CX1" i="10" s="1"/>
  <c r="CW2" i="10"/>
  <c r="CV2" i="10"/>
  <c r="CV3" i="9" s="1"/>
  <c r="CU2" i="10"/>
  <c r="CU1" i="10" s="1"/>
  <c r="CT2" i="10"/>
  <c r="CS2" i="10"/>
  <c r="CS1" i="10" s="1"/>
  <c r="CR2" i="10"/>
  <c r="CR1" i="10" s="1"/>
  <c r="CQ2" i="10"/>
  <c r="CP2" i="10"/>
  <c r="CO2" i="10"/>
  <c r="CO3" i="9" s="1"/>
  <c r="CN2" i="10"/>
  <c r="CN3" i="9" s="1"/>
  <c r="CM2" i="10"/>
  <c r="CM1" i="10" s="1"/>
  <c r="CL2" i="10"/>
  <c r="CK2" i="10"/>
  <c r="CK3" i="9" s="1"/>
  <c r="CJ2" i="10"/>
  <c r="CJ1" i="10" s="1"/>
  <c r="CI2" i="10"/>
  <c r="CH2" i="10"/>
  <c r="CH3" i="9" s="1"/>
  <c r="CG2" i="10"/>
  <c r="CG1" i="10" s="1"/>
  <c r="CF2" i="10"/>
  <c r="CF3" i="9" s="1"/>
  <c r="CE2" i="10"/>
  <c r="CD2" i="10"/>
  <c r="CC2" i="10"/>
  <c r="CB2" i="10"/>
  <c r="CB1" i="10" s="1"/>
  <c r="CA2" i="10"/>
  <c r="BZ2" i="10"/>
  <c r="BZ3" i="9" s="1"/>
  <c r="BY2" i="10"/>
  <c r="BY3" i="9" s="1"/>
  <c r="BX2" i="10"/>
  <c r="BX3" i="9" s="1"/>
  <c r="BW2" i="10"/>
  <c r="BV2" i="10"/>
  <c r="BU2" i="10"/>
  <c r="BT2" i="10"/>
  <c r="BT1" i="10" s="1"/>
  <c r="BS2" i="10"/>
  <c r="BR2" i="10"/>
  <c r="BQ2" i="10"/>
  <c r="BQ1" i="10" s="1"/>
  <c r="BP2" i="10"/>
  <c r="BP3" i="9" s="1"/>
  <c r="BO2" i="10"/>
  <c r="BO3" i="9" s="1"/>
  <c r="BN2" i="10"/>
  <c r="BM2" i="10"/>
  <c r="BM1" i="10" s="1"/>
  <c r="BL2" i="10"/>
  <c r="BK2" i="10"/>
  <c r="BJ2" i="10"/>
  <c r="BI2" i="10"/>
  <c r="BI3" i="9" s="1"/>
  <c r="BH2" i="10"/>
  <c r="BH3" i="9" s="1"/>
  <c r="BG2" i="10"/>
  <c r="BG3" i="9" s="1"/>
  <c r="BF2" i="10"/>
  <c r="BE2" i="10"/>
  <c r="BE1" i="10" s="1"/>
  <c r="BD2" i="10"/>
  <c r="BC2" i="10"/>
  <c r="BB2" i="10"/>
  <c r="BB3" i="9" s="1"/>
  <c r="BA2" i="10"/>
  <c r="BA1" i="10" s="1"/>
  <c r="AZ2" i="10"/>
  <c r="AZ3" i="9" s="1"/>
  <c r="AY2" i="10"/>
  <c r="AX2" i="10"/>
  <c r="AW2" i="10"/>
  <c r="AV2" i="10"/>
  <c r="AV1" i="10" s="1"/>
  <c r="AU2" i="10"/>
  <c r="AU3" i="9" s="1"/>
  <c r="AT2" i="10"/>
  <c r="AS2" i="10"/>
  <c r="AS1" i="10" s="1"/>
  <c r="AR2" i="10"/>
  <c r="AR1" i="10" s="1"/>
  <c r="AQ2" i="10"/>
  <c r="AP2" i="10"/>
  <c r="AO2" i="10"/>
  <c r="AO1" i="10" s="1"/>
  <c r="AN2" i="10"/>
  <c r="AM2" i="10"/>
  <c r="AL2" i="10"/>
  <c r="AL3" i="9" s="1"/>
  <c r="AK2" i="10"/>
  <c r="AK3" i="9" s="1"/>
  <c r="AJ2" i="10"/>
  <c r="AJ1" i="10" s="1"/>
  <c r="AI2" i="10"/>
  <c r="AH2" i="10"/>
  <c r="AG2" i="10"/>
  <c r="AG1" i="10" s="1"/>
  <c r="AF2" i="10"/>
  <c r="AF1" i="10" s="1"/>
  <c r="AE2" i="10"/>
  <c r="AD2" i="10"/>
  <c r="AC2" i="10"/>
  <c r="AC3" i="9" s="1"/>
  <c r="AB2" i="10"/>
  <c r="AA2" i="10"/>
  <c r="Z2" i="10"/>
  <c r="Y2" i="10"/>
  <c r="Y1" i="10" s="1"/>
  <c r="X2" i="10"/>
  <c r="X1" i="10" s="1"/>
  <c r="W2" i="10"/>
  <c r="V2" i="10"/>
  <c r="V3" i="9" s="1"/>
  <c r="U2" i="10"/>
  <c r="U1" i="10" s="1"/>
  <c r="T2" i="10"/>
  <c r="T3" i="9" s="1"/>
  <c r="S2" i="10"/>
  <c r="S1" i="10" s="1"/>
  <c r="R2" i="10"/>
  <c r="Q2" i="10"/>
  <c r="Q3" i="9" s="1"/>
  <c r="P2" i="10"/>
  <c r="P1" i="10" s="1"/>
  <c r="O2" i="10"/>
  <c r="N2" i="10"/>
  <c r="N3" i="9" s="1"/>
  <c r="M2" i="10"/>
  <c r="M3" i="9" s="1"/>
  <c r="M4" i="9" s="1"/>
  <c r="L2" i="10"/>
  <c r="L3" i="9" s="1"/>
  <c r="K2" i="10"/>
  <c r="K1" i="10" s="1"/>
  <c r="J2" i="10"/>
  <c r="I2" i="10"/>
  <c r="H2" i="10"/>
  <c r="H1" i="10" s="1"/>
  <c r="G2" i="10"/>
  <c r="F2" i="10"/>
  <c r="F1" i="10" s="1"/>
  <c r="H20" i="8"/>
  <c r="I18" i="8" s="1"/>
  <c r="N17" i="8"/>
  <c r="R16" i="8"/>
  <c r="Q16" i="8"/>
  <c r="R15" i="8"/>
  <c r="Q15" i="8"/>
  <c r="R14" i="8"/>
  <c r="Q14" i="8"/>
  <c r="Q13" i="8"/>
  <c r="R13" i="8" s="1"/>
  <c r="Q12" i="8"/>
  <c r="R12" i="8" s="1"/>
  <c r="Q11" i="8"/>
  <c r="R11" i="8" s="1"/>
  <c r="Q10" i="8"/>
  <c r="R10" i="8" s="1"/>
  <c r="Q9" i="8"/>
  <c r="R9" i="8" s="1"/>
  <c r="Q8" i="8"/>
  <c r="R8" i="8" s="1"/>
  <c r="I8" i="8"/>
  <c r="C8" i="8"/>
  <c r="Q7" i="8"/>
  <c r="R7" i="8" s="1"/>
  <c r="A1" i="8"/>
  <c r="M243" i="7"/>
  <c r="J243" i="7"/>
  <c r="G69" i="7" s="1"/>
  <c r="I243" i="7"/>
  <c r="F69" i="7" s="1"/>
  <c r="H243" i="7"/>
  <c r="E69" i="7" s="1"/>
  <c r="M242" i="7"/>
  <c r="J242" i="7"/>
  <c r="G68" i="7" s="1"/>
  <c r="I242" i="7"/>
  <c r="F68" i="7" s="1"/>
  <c r="H242" i="7"/>
  <c r="E68" i="7" s="1"/>
  <c r="M241" i="7"/>
  <c r="J241" i="7"/>
  <c r="G67" i="7" s="1"/>
  <c r="I241" i="7"/>
  <c r="F67" i="7" s="1"/>
  <c r="H241" i="7"/>
  <c r="E67" i="7" s="1"/>
  <c r="M240" i="7"/>
  <c r="J240" i="7"/>
  <c r="G66" i="7" s="1"/>
  <c r="I240" i="7"/>
  <c r="F66" i="7" s="1"/>
  <c r="H240" i="7"/>
  <c r="E66" i="7" s="1"/>
  <c r="M239" i="7"/>
  <c r="J239" i="7"/>
  <c r="G65" i="7" s="1"/>
  <c r="I239" i="7"/>
  <c r="F65" i="7" s="1"/>
  <c r="H239" i="7"/>
  <c r="E65" i="7" s="1"/>
  <c r="M238" i="7"/>
  <c r="J238" i="7"/>
  <c r="G64" i="7" s="1"/>
  <c r="I238" i="7"/>
  <c r="F64" i="7" s="1"/>
  <c r="H238" i="7"/>
  <c r="E64" i="7" s="1"/>
  <c r="M237" i="7"/>
  <c r="J237" i="7"/>
  <c r="G63" i="7" s="1"/>
  <c r="I237" i="7"/>
  <c r="F63" i="7" s="1"/>
  <c r="H237" i="7"/>
  <c r="E63" i="7" s="1"/>
  <c r="M234" i="7"/>
  <c r="J234" i="7"/>
  <c r="G59" i="7" s="1"/>
  <c r="I234" i="7"/>
  <c r="F59" i="7" s="1"/>
  <c r="H234" i="7"/>
  <c r="E59" i="7" s="1"/>
  <c r="M233" i="7"/>
  <c r="J233" i="7"/>
  <c r="G58" i="7" s="1"/>
  <c r="I233" i="7"/>
  <c r="F58" i="7" s="1"/>
  <c r="H233" i="7"/>
  <c r="E58" i="7" s="1"/>
  <c r="M232" i="7"/>
  <c r="J232" i="7"/>
  <c r="G57" i="7" s="1"/>
  <c r="I232" i="7"/>
  <c r="F57" i="7" s="1"/>
  <c r="H232" i="7"/>
  <c r="E57" i="7" s="1"/>
  <c r="M231" i="7"/>
  <c r="J231" i="7"/>
  <c r="G56" i="7" s="1"/>
  <c r="I231" i="7"/>
  <c r="F56" i="7" s="1"/>
  <c r="H231" i="7"/>
  <c r="E56" i="7" s="1"/>
  <c r="M230" i="7"/>
  <c r="J230" i="7"/>
  <c r="G55" i="7" s="1"/>
  <c r="I230" i="7"/>
  <c r="F55" i="7" s="1"/>
  <c r="H230" i="7"/>
  <c r="E55" i="7" s="1"/>
  <c r="M229" i="7"/>
  <c r="J229" i="7"/>
  <c r="G54" i="7" s="1"/>
  <c r="I229" i="7"/>
  <c r="F54" i="7" s="1"/>
  <c r="H229" i="7"/>
  <c r="E54" i="7" s="1"/>
  <c r="M228" i="7"/>
  <c r="J228" i="7"/>
  <c r="G53" i="7" s="1"/>
  <c r="I228" i="7"/>
  <c r="F53" i="7" s="1"/>
  <c r="H228" i="7"/>
  <c r="E53" i="7" s="1"/>
  <c r="M227" i="7"/>
  <c r="J227" i="7"/>
  <c r="G52" i="7" s="1"/>
  <c r="I227" i="7"/>
  <c r="F52" i="7" s="1"/>
  <c r="H227" i="7"/>
  <c r="E52" i="7" s="1"/>
  <c r="M226" i="7"/>
  <c r="J226" i="7"/>
  <c r="G51" i="7" s="1"/>
  <c r="I226" i="7"/>
  <c r="F51" i="7" s="1"/>
  <c r="H226" i="7"/>
  <c r="E51" i="7" s="1"/>
  <c r="M225" i="7"/>
  <c r="J225" i="7"/>
  <c r="G50" i="7" s="1"/>
  <c r="I225" i="7"/>
  <c r="F50" i="7" s="1"/>
  <c r="H225" i="7"/>
  <c r="E50" i="7" s="1"/>
  <c r="M224" i="7"/>
  <c r="J224" i="7"/>
  <c r="G49" i="7" s="1"/>
  <c r="I224" i="7"/>
  <c r="F49" i="7" s="1"/>
  <c r="H224" i="7"/>
  <c r="E49" i="7" s="1"/>
  <c r="M223" i="7"/>
  <c r="J223" i="7"/>
  <c r="G48" i="7" s="1"/>
  <c r="I223" i="7"/>
  <c r="F48" i="7" s="1"/>
  <c r="H223" i="7"/>
  <c r="E48" i="7" s="1"/>
  <c r="M222" i="7"/>
  <c r="J222" i="7"/>
  <c r="G47" i="7" s="1"/>
  <c r="I222" i="7"/>
  <c r="F47" i="7" s="1"/>
  <c r="H222" i="7"/>
  <c r="E47" i="7" s="1"/>
  <c r="J219" i="7"/>
  <c r="G43" i="7" s="1"/>
  <c r="I219" i="7"/>
  <c r="F43" i="7" s="1"/>
  <c r="H219" i="7"/>
  <c r="E43" i="7" s="1"/>
  <c r="K218" i="7"/>
  <c r="H42" i="7" s="1"/>
  <c r="J218" i="7"/>
  <c r="G42" i="7" s="1"/>
  <c r="I218" i="7"/>
  <c r="F42" i="7" s="1"/>
  <c r="H218" i="7"/>
  <c r="E42" i="7" s="1"/>
  <c r="M216" i="7"/>
  <c r="J216" i="7"/>
  <c r="G40" i="7" s="1"/>
  <c r="I216" i="7"/>
  <c r="F40" i="7" s="1"/>
  <c r="H216" i="7"/>
  <c r="M214" i="7"/>
  <c r="J214" i="7"/>
  <c r="G38" i="7" s="1"/>
  <c r="I214" i="7"/>
  <c r="F38" i="7" s="1"/>
  <c r="H214" i="7"/>
  <c r="M212" i="7"/>
  <c r="J212" i="7"/>
  <c r="I212" i="7"/>
  <c r="F36" i="7" s="1"/>
  <c r="H212" i="7"/>
  <c r="E36" i="7" s="1"/>
  <c r="H211" i="7"/>
  <c r="E35" i="7" s="1"/>
  <c r="M210" i="7"/>
  <c r="J210" i="7"/>
  <c r="I210" i="7"/>
  <c r="H210" i="7"/>
  <c r="E34" i="7" s="1"/>
  <c r="K209" i="7"/>
  <c r="H30" i="7" s="1"/>
  <c r="N208" i="7"/>
  <c r="M208" i="7"/>
  <c r="K207" i="7"/>
  <c r="J207" i="7" s="1"/>
  <c r="J208" i="7" s="1"/>
  <c r="G31" i="7" s="1"/>
  <c r="K206" i="7"/>
  <c r="F205" i="7"/>
  <c r="C28" i="7" s="1"/>
  <c r="M75" i="7"/>
  <c r="J29" i="7"/>
  <c r="B25" i="7"/>
  <c r="C25" i="7" s="1"/>
  <c r="K24" i="7"/>
  <c r="C22" i="7"/>
  <c r="A1" i="7"/>
  <c r="C40" i="6"/>
  <c r="EI1018" i="9" l="1"/>
  <c r="CU1018" i="9"/>
  <c r="CN1" i="10"/>
  <c r="BS1018" i="9"/>
  <c r="CV1" i="10"/>
  <c r="DV374" i="9"/>
  <c r="DW374" i="9" s="1"/>
  <c r="DX374" i="9" s="1"/>
  <c r="DY374" i="9" s="1"/>
  <c r="T1" i="10"/>
  <c r="AU1" i="10"/>
  <c r="DH1018" i="9"/>
  <c r="P1004" i="9"/>
  <c r="L5" i="9"/>
  <c r="BL1004" i="9"/>
  <c r="BL157" i="9" s="1"/>
  <c r="BL152" i="9" s="1"/>
  <c r="AK1" i="10"/>
  <c r="CN1004" i="9"/>
  <c r="CN157" i="9" s="1"/>
  <c r="CN152" i="9" s="1"/>
  <c r="BP1" i="10"/>
  <c r="CF1" i="10"/>
  <c r="BZ1" i="10"/>
  <c r="CH1" i="10"/>
  <c r="CX1004" i="9"/>
  <c r="CX157" i="9" s="1"/>
  <c r="CX152" i="9" s="1"/>
  <c r="H1018" i="9"/>
  <c r="DD1004" i="9"/>
  <c r="DD157" i="9" s="1"/>
  <c r="DD152" i="9" s="1"/>
  <c r="CW1004" i="9"/>
  <c r="CW157" i="9" s="1"/>
  <c r="CW152" i="9" s="1"/>
  <c r="BX1004" i="9"/>
  <c r="BX157" i="9" s="1"/>
  <c r="BX152" i="9" s="1"/>
  <c r="X1018" i="9"/>
  <c r="ED1004" i="9"/>
  <c r="AW3" i="9"/>
  <c r="AW4" i="9" s="1"/>
  <c r="AW1" i="10"/>
  <c r="CC3" i="9"/>
  <c r="CC5" i="9" s="1"/>
  <c r="CC1" i="10"/>
  <c r="CK1" i="10"/>
  <c r="AC1" i="10"/>
  <c r="AK1010" i="9" a="1"/>
  <c r="AK1010" i="9" s="1"/>
  <c r="AK1008" i="9" a="1"/>
  <c r="AK1008" i="9" s="1"/>
  <c r="AK1007" i="9" s="1"/>
  <c r="AK1009" i="9" a="1"/>
  <c r="AK1009" i="9" s="1"/>
  <c r="CW3" i="9"/>
  <c r="CW4" i="9" s="1"/>
  <c r="CW1" i="10"/>
  <c r="V1008" i="9" a="1"/>
  <c r="V1008" i="9" s="1"/>
  <c r="V1007" i="9" s="1"/>
  <c r="V1009" i="9" a="1"/>
  <c r="V1009" i="9" s="1"/>
  <c r="V1010" i="9" a="1"/>
  <c r="V1010" i="9" s="1"/>
  <c r="AL1008" i="9" a="1"/>
  <c r="AL1008" i="9" s="1"/>
  <c r="AL1007" i="9" s="1"/>
  <c r="AL1009" i="9" a="1"/>
  <c r="AL1009" i="9" s="1"/>
  <c r="AL1010" i="9" a="1"/>
  <c r="AL1010" i="9" s="1"/>
  <c r="DI1" i="10"/>
  <c r="AC1008" i="9" a="1"/>
  <c r="AC1008" i="9" s="1"/>
  <c r="AC1007" i="9" s="1"/>
  <c r="AC1010" i="9" a="1"/>
  <c r="AC1010" i="9" s="1"/>
  <c r="AC1009" i="9" a="1"/>
  <c r="AC1009" i="9" s="1"/>
  <c r="N1008" i="9" a="1"/>
  <c r="N1008" i="9" s="1"/>
  <c r="N1007" i="9" s="1"/>
  <c r="N1009" i="9" a="1"/>
  <c r="N1009" i="9" s="1"/>
  <c r="N1010" i="9" a="1"/>
  <c r="N1010" i="9" s="1"/>
  <c r="BR3" i="9"/>
  <c r="BR4" i="9" s="1"/>
  <c r="BR12" i="9" s="1"/>
  <c r="BR1" i="10"/>
  <c r="BB1008" i="9" a="1"/>
  <c r="BB1008" i="9" s="1"/>
  <c r="BB1007" i="9" s="1"/>
  <c r="BB1010" i="9" a="1"/>
  <c r="BB1010" i="9" s="1"/>
  <c r="BB1009" i="9" a="1"/>
  <c r="BB1009" i="9" s="1"/>
  <c r="AU1008" i="9" a="1"/>
  <c r="AU1008" i="9" s="1"/>
  <c r="AU1007" i="9" s="1"/>
  <c r="AU1009" i="9" a="1"/>
  <c r="AU1009" i="9" s="1"/>
  <c r="AU1010" i="9" a="1"/>
  <c r="AU1010" i="9" s="1"/>
  <c r="AZ1010" i="9" a="1"/>
  <c r="AZ1010" i="9" s="1"/>
  <c r="AZ1008" i="9" a="1"/>
  <c r="AZ1008" i="9" s="1"/>
  <c r="AZ1007" i="9" s="1"/>
  <c r="AZ1009" i="9" a="1"/>
  <c r="AZ1009" i="9" s="1"/>
  <c r="BK1004" i="9"/>
  <c r="BK157" i="9" s="1"/>
  <c r="BK152" i="9" s="1"/>
  <c r="CB1004" i="9"/>
  <c r="CB157" i="9" s="1"/>
  <c r="CB152" i="9" s="1"/>
  <c r="CM1004" i="9"/>
  <c r="CM157" i="9" s="1"/>
  <c r="CM152" i="9" s="1"/>
  <c r="O1004" i="9"/>
  <c r="BL1026" i="9"/>
  <c r="CR1004" i="9"/>
  <c r="CR157" i="9" s="1"/>
  <c r="CR152" i="9" s="1"/>
  <c r="DC1004" i="9"/>
  <c r="DC157" i="9" s="1"/>
  <c r="DC152" i="9" s="1"/>
  <c r="T1004" i="9"/>
  <c r="BQ1004" i="9"/>
  <c r="BQ157" i="9" s="1"/>
  <c r="BQ152" i="9" s="1"/>
  <c r="CV1004" i="9"/>
  <c r="CV157" i="9" s="1"/>
  <c r="CV152" i="9" s="1"/>
  <c r="CQ1004" i="9"/>
  <c r="CQ157" i="9" s="1"/>
  <c r="CQ152" i="9" s="1"/>
  <c r="CL1004" i="9"/>
  <c r="CL157" i="9" s="1"/>
  <c r="CL152" i="9" s="1"/>
  <c r="CF1004" i="9"/>
  <c r="CF157" i="9" s="1"/>
  <c r="CF152" i="9" s="1"/>
  <c r="BV1004" i="9"/>
  <c r="BV157" i="9" s="1"/>
  <c r="BV152" i="9" s="1"/>
  <c r="BJ1004" i="9"/>
  <c r="BJ157" i="9" s="1"/>
  <c r="BJ152" i="9" s="1"/>
  <c r="DF1004" i="9"/>
  <c r="DF157" i="9" s="1"/>
  <c r="DF152" i="9" s="1"/>
  <c r="CZ1004" i="9"/>
  <c r="CZ157" i="9" s="1"/>
  <c r="CZ152" i="9" s="1"/>
  <c r="BZ1004" i="9"/>
  <c r="BZ157" i="9" s="1"/>
  <c r="BZ152" i="9" s="1"/>
  <c r="L1004" i="9"/>
  <c r="DE1004" i="9"/>
  <c r="DE157" i="9" s="1"/>
  <c r="DE152" i="9" s="1"/>
  <c r="BY1004" i="9"/>
  <c r="BY157" i="9" s="1"/>
  <c r="BY152" i="9" s="1"/>
  <c r="EC1026" i="9"/>
  <c r="DD1026" i="9"/>
  <c r="P1026" i="9"/>
  <c r="CE1" i="10"/>
  <c r="CE3" i="9"/>
  <c r="CE4" i="9" s="1"/>
  <c r="CE85" i="9" s="1"/>
  <c r="AL1" i="10"/>
  <c r="DF1" i="10"/>
  <c r="AB1" i="10"/>
  <c r="AB3" i="9"/>
  <c r="BW1" i="10"/>
  <c r="BW3" i="9"/>
  <c r="BW5" i="9" s="1"/>
  <c r="AT1" i="10"/>
  <c r="AT3" i="9"/>
  <c r="AT5" i="9" s="1"/>
  <c r="V5" i="9"/>
  <c r="V4" i="9"/>
  <c r="Q1" i="10"/>
  <c r="AZ1" i="10"/>
  <c r="BC1" i="10"/>
  <c r="BC3" i="9"/>
  <c r="DG1" i="10"/>
  <c r="DG3" i="9"/>
  <c r="DG5" i="9" s="1"/>
  <c r="BM3" i="9"/>
  <c r="BM4" i="9" s="1"/>
  <c r="BI1" i="10"/>
  <c r="AN1" i="10"/>
  <c r="AN3" i="9"/>
  <c r="BD1" i="10"/>
  <c r="BD3" i="9"/>
  <c r="BL1" i="10"/>
  <c r="BL3" i="9"/>
  <c r="BL5" i="9" s="1"/>
  <c r="CZ1" i="10"/>
  <c r="CZ3" i="9"/>
  <c r="V1" i="10"/>
  <c r="CO1" i="10"/>
  <c r="I1" i="10"/>
  <c r="I3" i="9"/>
  <c r="I5" i="9" s="1"/>
  <c r="BU1" i="10"/>
  <c r="BU3" i="9"/>
  <c r="BU5" i="9" s="1"/>
  <c r="M1004" i="9"/>
  <c r="BU1004" i="9"/>
  <c r="BU157" i="9" s="1"/>
  <c r="BU152" i="9" s="1"/>
  <c r="CD1018" i="9"/>
  <c r="CD1004" i="9"/>
  <c r="CD157" i="9" s="1"/>
  <c r="CD152" i="9" s="1"/>
  <c r="BN1004" i="9"/>
  <c r="BN157" i="9" s="1"/>
  <c r="BN152" i="9" s="1"/>
  <c r="BV1026" i="9"/>
  <c r="CG1018" i="9"/>
  <c r="E12" i="9"/>
  <c r="CC1004" i="9"/>
  <c r="CC157" i="9" s="1"/>
  <c r="CC152" i="9" s="1"/>
  <c r="DI1004" i="9"/>
  <c r="DI157" i="9" s="1"/>
  <c r="DI152" i="9" s="1"/>
  <c r="CS1004" i="9"/>
  <c r="CS157" i="9" s="1"/>
  <c r="CS152" i="9" s="1"/>
  <c r="BM1004" i="9"/>
  <c r="BM157" i="9" s="1"/>
  <c r="BM152" i="9" s="1"/>
  <c r="Q1004" i="9"/>
  <c r="CH1004" i="9"/>
  <c r="CH157" i="9" s="1"/>
  <c r="CH152" i="9" s="1"/>
  <c r="CR1018" i="9"/>
  <c r="BS1004" i="9"/>
  <c r="BS157" i="9" s="1"/>
  <c r="BS152" i="9" s="1"/>
  <c r="G1018" i="9"/>
  <c r="L1018" i="9"/>
  <c r="L1026" i="9"/>
  <c r="I1018" i="9"/>
  <c r="DE1026" i="9"/>
  <c r="BM1026" i="9"/>
  <c r="BH1026" i="9"/>
  <c r="BV1018" i="9"/>
  <c r="U1018" i="9"/>
  <c r="AL4" i="9"/>
  <c r="AL12" i="9" s="1"/>
  <c r="AL5" i="9"/>
  <c r="AU4" i="9"/>
  <c r="AU12" i="9" s="1"/>
  <c r="AU5" i="9"/>
  <c r="Q5" i="9"/>
  <c r="Q4" i="9"/>
  <c r="CK5" i="9"/>
  <c r="CK4" i="9"/>
  <c r="DI5" i="9"/>
  <c r="DI4" i="9"/>
  <c r="DI12" i="9" s="1"/>
  <c r="CN4" i="9"/>
  <c r="CN12" i="9" s="1"/>
  <c r="CN5" i="9"/>
  <c r="T5" i="9"/>
  <c r="T4" i="9"/>
  <c r="CF4" i="9"/>
  <c r="CF12" i="9" s="1"/>
  <c r="CF5" i="9"/>
  <c r="S3" i="9"/>
  <c r="AY1" i="10"/>
  <c r="AY3" i="9"/>
  <c r="BP4" i="9"/>
  <c r="BP12" i="9" s="1"/>
  <c r="BP5" i="9"/>
  <c r="CO4" i="9"/>
  <c r="CO12" i="9" s="1"/>
  <c r="CO5" i="9"/>
  <c r="AB4" i="9"/>
  <c r="AI1" i="10"/>
  <c r="AI3" i="9"/>
  <c r="BO5" i="9"/>
  <c r="AT4" i="9"/>
  <c r="BX4" i="9"/>
  <c r="BX5" i="9"/>
  <c r="L4" i="9"/>
  <c r="L12" i="9" s="1"/>
  <c r="DF4" i="9"/>
  <c r="DF5" i="9"/>
  <c r="N1" i="10"/>
  <c r="M12" i="9"/>
  <c r="M5" i="9"/>
  <c r="BI4" i="9"/>
  <c r="BI12" i="9" s="1"/>
  <c r="BI5" i="9"/>
  <c r="BY4" i="9"/>
  <c r="BY12" i="9" s="1"/>
  <c r="BY5" i="9"/>
  <c r="AQ1" i="10"/>
  <c r="AQ3" i="9"/>
  <c r="BG4" i="9"/>
  <c r="BG12" i="9" s="1"/>
  <c r="BG5" i="9"/>
  <c r="K3" i="9"/>
  <c r="BH4" i="9"/>
  <c r="BH12" i="9" s="1"/>
  <c r="BH5" i="9"/>
  <c r="F3" i="9"/>
  <c r="DK2" i="10"/>
  <c r="N4" i="9"/>
  <c r="N12" i="9" s="1"/>
  <c r="N5" i="9"/>
  <c r="AD3" i="9"/>
  <c r="AD1" i="10"/>
  <c r="BB4" i="9"/>
  <c r="BB12" i="9" s="1"/>
  <c r="BB5" i="9"/>
  <c r="BZ4" i="9"/>
  <c r="BZ5" i="9"/>
  <c r="CX3" i="9"/>
  <c r="AK4" i="9"/>
  <c r="AK12" i="9" s="1"/>
  <c r="AK5" i="9"/>
  <c r="AA1" i="10"/>
  <c r="AA3" i="9"/>
  <c r="M97" i="9"/>
  <c r="AZ4" i="9"/>
  <c r="AZ12" i="9" s="1"/>
  <c r="AZ5" i="9"/>
  <c r="CV4" i="9"/>
  <c r="CV12" i="9" s="1"/>
  <c r="CV5" i="9"/>
  <c r="BJ1" i="10"/>
  <c r="BJ3" i="9"/>
  <c r="CH4" i="9"/>
  <c r="CH12" i="9" s="1"/>
  <c r="CH5" i="9"/>
  <c r="CP3" i="9"/>
  <c r="CP1" i="10"/>
  <c r="BB1" i="10"/>
  <c r="G3" i="9"/>
  <c r="G1" i="10"/>
  <c r="O1" i="10"/>
  <c r="O3" i="9"/>
  <c r="W3" i="9"/>
  <c r="W1" i="10"/>
  <c r="AE1" i="10"/>
  <c r="AE3" i="9"/>
  <c r="AM3" i="9"/>
  <c r="AM1" i="10"/>
  <c r="BK1" i="10"/>
  <c r="BK3" i="9"/>
  <c r="BS3" i="9"/>
  <c r="BS1" i="10"/>
  <c r="CA1" i="10"/>
  <c r="CA3" i="9"/>
  <c r="CI3" i="9"/>
  <c r="CI1" i="10"/>
  <c r="CQ1" i="10"/>
  <c r="CQ3" i="9"/>
  <c r="CY3" i="9"/>
  <c r="CY1" i="10"/>
  <c r="BO4" i="9"/>
  <c r="BL4" i="9"/>
  <c r="AC5" i="9"/>
  <c r="AC4" i="9"/>
  <c r="AC12" i="9" s="1"/>
  <c r="DE3" i="9"/>
  <c r="CM3" i="9"/>
  <c r="BT3" i="9"/>
  <c r="AS3" i="9"/>
  <c r="AJ3" i="9"/>
  <c r="H3" i="9"/>
  <c r="BG1" i="10"/>
  <c r="DD3" i="9"/>
  <c r="CU3" i="9"/>
  <c r="CB3" i="9"/>
  <c r="BA3" i="9"/>
  <c r="AR3" i="9"/>
  <c r="Y3" i="9"/>
  <c r="P3" i="9"/>
  <c r="L1" i="10"/>
  <c r="BX1" i="10"/>
  <c r="M1" i="10"/>
  <c r="BH1" i="10"/>
  <c r="BY1" i="10"/>
  <c r="J1" i="10"/>
  <c r="J3" i="9"/>
  <c r="R1" i="10"/>
  <c r="R3" i="9"/>
  <c r="Z1" i="10"/>
  <c r="Z3" i="9"/>
  <c r="AH1" i="10"/>
  <c r="AH3" i="9"/>
  <c r="AP1" i="10"/>
  <c r="AP3" i="9"/>
  <c r="AX1" i="10"/>
  <c r="AX3" i="9"/>
  <c r="BF1" i="10"/>
  <c r="BF3" i="9"/>
  <c r="BN1" i="10"/>
  <c r="BN3" i="9"/>
  <c r="BV1" i="10"/>
  <c r="BV3" i="9"/>
  <c r="CD1" i="10"/>
  <c r="CD3" i="9"/>
  <c r="CL1" i="10"/>
  <c r="CL3" i="9"/>
  <c r="CT1" i="10"/>
  <c r="CT3" i="9"/>
  <c r="DB1" i="10"/>
  <c r="DB3" i="9"/>
  <c r="E837" i="9"/>
  <c r="E839" i="9"/>
  <c r="E801" i="9"/>
  <c r="E818" i="9"/>
  <c r="E780" i="9"/>
  <c r="E761" i="9"/>
  <c r="E820" i="9"/>
  <c r="E703" i="9"/>
  <c r="E742" i="9"/>
  <c r="E705" i="9"/>
  <c r="E763" i="9"/>
  <c r="E744" i="9"/>
  <c r="E782" i="9"/>
  <c r="E724" i="9"/>
  <c r="E683" i="9"/>
  <c r="E799" i="9"/>
  <c r="E722" i="9"/>
  <c r="E685" i="9"/>
  <c r="E663" i="9"/>
  <c r="E605" i="9"/>
  <c r="E665" i="9"/>
  <c r="E643" i="9"/>
  <c r="E564" i="9"/>
  <c r="E625" i="9"/>
  <c r="E603" i="9"/>
  <c r="E645" i="9"/>
  <c r="E583" i="9"/>
  <c r="E585" i="9"/>
  <c r="E623" i="9"/>
  <c r="E566" i="9"/>
  <c r="E449" i="9"/>
  <c r="E546" i="9"/>
  <c r="E527" i="9"/>
  <c r="E487" i="9"/>
  <c r="E506" i="9"/>
  <c r="E467" i="9"/>
  <c r="E489" i="9"/>
  <c r="E469" i="9"/>
  <c r="E429" i="9"/>
  <c r="E407" i="9"/>
  <c r="E369" i="9"/>
  <c r="E342" i="9"/>
  <c r="E427" i="9"/>
  <c r="E409" i="9"/>
  <c r="E525" i="9"/>
  <c r="E367" i="9"/>
  <c r="E447" i="9"/>
  <c r="E382" i="9"/>
  <c r="E544" i="9"/>
  <c r="E340" i="9"/>
  <c r="E508" i="9"/>
  <c r="E380" i="9"/>
  <c r="E254" i="9"/>
  <c r="E256" i="9"/>
  <c r="E302" i="9"/>
  <c r="E284" i="9"/>
  <c r="E304" i="9"/>
  <c r="E286" i="9"/>
  <c r="E234" i="9"/>
  <c r="E236" i="9"/>
  <c r="E212" i="9"/>
  <c r="E192" i="9"/>
  <c r="E194" i="9"/>
  <c r="E150" i="9"/>
  <c r="E214" i="9"/>
  <c r="E170" i="9"/>
  <c r="E152" i="9"/>
  <c r="E172" i="9"/>
  <c r="DC3" i="9"/>
  <c r="CS3" i="9"/>
  <c r="CJ3" i="9"/>
  <c r="AG3" i="9"/>
  <c r="X3" i="9"/>
  <c r="DA3" i="9"/>
  <c r="CR3" i="9"/>
  <c r="BQ3" i="9"/>
  <c r="AO3" i="9"/>
  <c r="AF3" i="9"/>
  <c r="J211" i="7"/>
  <c r="G35" i="7" s="1"/>
  <c r="C1030" i="9"/>
  <c r="V1030" i="9" s="1" a="1"/>
  <c r="V1030" i="9" s="1"/>
  <c r="V1029" i="9" s="1"/>
  <c r="C1032" i="9"/>
  <c r="N1032" i="9" s="1" a="1"/>
  <c r="N1032" i="9" s="1"/>
  <c r="C1023" i="9"/>
  <c r="C1031" i="9"/>
  <c r="N1031" i="9" s="1" a="1"/>
  <c r="N1031" i="9" s="1"/>
  <c r="C1024" i="9"/>
  <c r="BB1024" i="9" s="1" a="1"/>
  <c r="BB1024" i="9" s="1"/>
  <c r="C1001" i="9"/>
  <c r="AC1001" i="9" s="1" a="1"/>
  <c r="AC1001" i="9" s="1"/>
  <c r="C1015" i="9"/>
  <c r="AU1015" i="9" s="1" a="1"/>
  <c r="AU1015" i="9" s="1"/>
  <c r="C1022" i="9"/>
  <c r="N1022" i="9" s="1" a="1"/>
  <c r="N1022" i="9" s="1"/>
  <c r="N1021" i="9" s="1"/>
  <c r="C1016" i="9"/>
  <c r="AL1016" i="9" s="1" a="1"/>
  <c r="AL1016" i="9" s="1"/>
  <c r="C1014" i="9"/>
  <c r="AK1014" i="9" s="1" a="1"/>
  <c r="AK1014" i="9" s="1"/>
  <c r="AK1013" i="9" s="1"/>
  <c r="C1002" i="9"/>
  <c r="V1002" i="9" s="1" a="1"/>
  <c r="V1002" i="9" s="1"/>
  <c r="C1000" i="9"/>
  <c r="C832" i="9"/>
  <c r="C830" i="9" s="1"/>
  <c r="C851" i="9"/>
  <c r="C849" i="9" s="1"/>
  <c r="C794" i="9"/>
  <c r="C792" i="9" s="1"/>
  <c r="C775" i="9"/>
  <c r="C773" i="9" s="1"/>
  <c r="C813" i="9"/>
  <c r="C811" i="9" s="1"/>
  <c r="C737" i="9"/>
  <c r="C735" i="9" s="1"/>
  <c r="C717" i="9"/>
  <c r="C678" i="9"/>
  <c r="C676" i="9" s="1"/>
  <c r="C756" i="9"/>
  <c r="C754" i="9" s="1"/>
  <c r="C698" i="9"/>
  <c r="C696" i="9" s="1"/>
  <c r="C658" i="9"/>
  <c r="C656" i="9" s="1"/>
  <c r="C638" i="9"/>
  <c r="C636" i="9" s="1"/>
  <c r="C598" i="9"/>
  <c r="C596" i="9" s="1"/>
  <c r="C618" i="9"/>
  <c r="C616" i="9" s="1"/>
  <c r="C578" i="9"/>
  <c r="C539" i="9"/>
  <c r="C501" i="9"/>
  <c r="C499" i="9" s="1"/>
  <c r="C559" i="9"/>
  <c r="C557" i="9" s="1"/>
  <c r="C520" i="9"/>
  <c r="C518" i="9" s="1"/>
  <c r="C482" i="9"/>
  <c r="C480" i="9" s="1"/>
  <c r="C442" i="9"/>
  <c r="C440" i="9" s="1"/>
  <c r="C356" i="9"/>
  <c r="C335" i="9"/>
  <c r="C402" i="9"/>
  <c r="C422" i="9"/>
  <c r="C420" i="9" s="1"/>
  <c r="C462" i="9"/>
  <c r="C460" i="9" s="1"/>
  <c r="C357" i="9"/>
  <c r="M357" i="9" s="1" a="1"/>
  <c r="M357" i="9" s="1"/>
  <c r="M352" i="9" s="1"/>
  <c r="C316" i="9"/>
  <c r="C314" i="9" s="1"/>
  <c r="C268" i="9"/>
  <c r="M268" i="9" s="1" a="1"/>
  <c r="M268" i="9" s="1"/>
  <c r="C297" i="9"/>
  <c r="M297" i="9" s="1" a="1"/>
  <c r="M297" i="9" s="1"/>
  <c r="M294" i="9" s="1"/>
  <c r="C279" i="9"/>
  <c r="C269" i="9"/>
  <c r="M269" i="9" s="1" a="1"/>
  <c r="M269" i="9" s="1"/>
  <c r="C207" i="9"/>
  <c r="C205" i="9" s="1"/>
  <c r="C226" i="9"/>
  <c r="C186" i="9"/>
  <c r="M186" i="9" s="1" a="1"/>
  <c r="M186" i="9" s="1"/>
  <c r="C229" i="9"/>
  <c r="C225" i="9" s="1"/>
  <c r="C145" i="9"/>
  <c r="C143" i="9" s="1"/>
  <c r="C249" i="9"/>
  <c r="C247" i="9" s="1"/>
  <c r="C185" i="9"/>
  <c r="M185" i="9" s="1" a="1"/>
  <c r="M185" i="9" s="1"/>
  <c r="C165" i="9"/>
  <c r="BO1" i="10"/>
  <c r="DH3" i="9"/>
  <c r="CG3" i="9"/>
  <c r="BE3" i="9"/>
  <c r="AV3" i="9"/>
  <c r="U3" i="9"/>
  <c r="DW241" i="9"/>
  <c r="DU236" i="9"/>
  <c r="BW1004" i="9"/>
  <c r="BW157" i="9" s="1"/>
  <c r="BW152" i="9" s="1"/>
  <c r="BW1018" i="9"/>
  <c r="BO1018" i="9"/>
  <c r="BO1004" i="9"/>
  <c r="BO157" i="9" s="1"/>
  <c r="BO152" i="9" s="1"/>
  <c r="EB1018" i="9"/>
  <c r="EB1004" i="9"/>
  <c r="CK1004" i="9"/>
  <c r="CK157" i="9" s="1"/>
  <c r="CK152" i="9" s="1"/>
  <c r="CK1018" i="9"/>
  <c r="CK1026" i="9"/>
  <c r="EJ1018" i="9"/>
  <c r="EJ1004" i="9"/>
  <c r="EF1004" i="9"/>
  <c r="EF1018" i="9"/>
  <c r="DG1004" i="9"/>
  <c r="DG157" i="9" s="1"/>
  <c r="DG152" i="9" s="1"/>
  <c r="CY1004" i="9"/>
  <c r="CY157" i="9" s="1"/>
  <c r="CY152" i="9" s="1"/>
  <c r="CY1018" i="9"/>
  <c r="CI1004" i="9"/>
  <c r="CI157" i="9" s="1"/>
  <c r="CI152" i="9" s="1"/>
  <c r="CI1018" i="9"/>
  <c r="CE1018" i="9"/>
  <c r="CE1004" i="9"/>
  <c r="CE157" i="9" s="1"/>
  <c r="CE152" i="9" s="1"/>
  <c r="CA1004" i="9"/>
  <c r="CA157" i="9" s="1"/>
  <c r="CA152" i="9" s="1"/>
  <c r="BG1018" i="9"/>
  <c r="W1018" i="9"/>
  <c r="W1004" i="9"/>
  <c r="S1018" i="9"/>
  <c r="S1004" i="9"/>
  <c r="K1004" i="9"/>
  <c r="K1018" i="9"/>
  <c r="CM1018" i="9"/>
  <c r="CU1004" i="9"/>
  <c r="CU157" i="9" s="1"/>
  <c r="CU152" i="9" s="1"/>
  <c r="BK1018" i="9"/>
  <c r="EA1004" i="9"/>
  <c r="EE1004" i="9"/>
  <c r="DB1004" i="9"/>
  <c r="DB157" i="9" s="1"/>
  <c r="DB152" i="9" s="1"/>
  <c r="CT1018" i="9"/>
  <c r="CT1004" i="9"/>
  <c r="CT157" i="9" s="1"/>
  <c r="CT152" i="9" s="1"/>
  <c r="CP1004" i="9"/>
  <c r="CP157" i="9" s="1"/>
  <c r="CP152" i="9" s="1"/>
  <c r="BR1004" i="9"/>
  <c r="BR157" i="9" s="1"/>
  <c r="BR152" i="9" s="1"/>
  <c r="CS1026" i="9"/>
  <c r="CN1026" i="9"/>
  <c r="CI1026" i="9"/>
  <c r="BP1026" i="9"/>
  <c r="BK1026" i="9"/>
  <c r="EA1018" i="9"/>
  <c r="DI1018" i="9"/>
  <c r="CX1018" i="9"/>
  <c r="DB1034" i="9"/>
  <c r="EI1004" i="9"/>
  <c r="EK1004" i="9"/>
  <c r="EG1018" i="9"/>
  <c r="EG1004" i="9"/>
  <c r="EC1004" i="9"/>
  <c r="CJ1018" i="9"/>
  <c r="CJ1004" i="9"/>
  <c r="CJ157" i="9" s="1"/>
  <c r="CJ152" i="9" s="1"/>
  <c r="BT1018" i="9"/>
  <c r="BT1004" i="9"/>
  <c r="BT157" i="9" s="1"/>
  <c r="BT152" i="9" s="1"/>
  <c r="BP1004" i="9"/>
  <c r="BP157" i="9" s="1"/>
  <c r="BP152" i="9" s="1"/>
  <c r="BP1034" i="9"/>
  <c r="O1018" i="9"/>
  <c r="EH1004" i="9"/>
  <c r="DH1004" i="9"/>
  <c r="DH157" i="9" s="1"/>
  <c r="DH152" i="9" s="1"/>
  <c r="ED1026" i="9"/>
  <c r="EG1026" i="9"/>
  <c r="DC1026" i="9"/>
  <c r="CE1026" i="9"/>
  <c r="BQ1026" i="9"/>
  <c r="Q1026" i="9"/>
  <c r="CW1018" i="9"/>
  <c r="CH1018" i="9"/>
  <c r="CG1004" i="9"/>
  <c r="CG157" i="9" s="1"/>
  <c r="CG152" i="9" s="1"/>
  <c r="EK1026" i="9"/>
  <c r="DG1026" i="9"/>
  <c r="DB1026" i="9"/>
  <c r="CR1026" i="9"/>
  <c r="BT1026" i="9"/>
  <c r="BO1026" i="9"/>
  <c r="X1026" i="9"/>
  <c r="S1026" i="9"/>
  <c r="EJ1026" i="9"/>
  <c r="BM1018" i="9"/>
  <c r="T1018" i="9"/>
  <c r="CZ1034" i="9"/>
  <c r="DA1004" i="9"/>
  <c r="DA157" i="9" s="1"/>
  <c r="DA152" i="9" s="1"/>
  <c r="U1004" i="9"/>
  <c r="X1004" i="9"/>
  <c r="CW1026" i="9"/>
  <c r="BY1026" i="9"/>
  <c r="W1026" i="9"/>
  <c r="BX1018" i="9"/>
  <c r="BL1018" i="9"/>
  <c r="BU1018" i="9"/>
  <c r="DZ1034" i="9"/>
  <c r="CO1004" i="9"/>
  <c r="CO157" i="9" s="1"/>
  <c r="CO152" i="9" s="1"/>
  <c r="DZ1026" i="9"/>
  <c r="CV1026" i="9"/>
  <c r="CQ1026" i="9"/>
  <c r="BX1026" i="9"/>
  <c r="H1026" i="9"/>
  <c r="EH1026" i="9"/>
  <c r="CJ1026" i="9"/>
  <c r="EH1018" i="9"/>
  <c r="EC1018" i="9"/>
  <c r="CC1018" i="9"/>
  <c r="BR1018" i="9"/>
  <c r="S1034" i="9"/>
  <c r="M1034" i="9"/>
  <c r="H1034" i="9"/>
  <c r="CC1034" i="9"/>
  <c r="CZ1026" i="9"/>
  <c r="CG1026" i="9"/>
  <c r="M1026" i="9"/>
  <c r="CA1026" i="9"/>
  <c r="BQ1018" i="9"/>
  <c r="DA1026" i="9"/>
  <c r="CM1026" i="9"/>
  <c r="CD1026" i="9"/>
  <c r="BU1026" i="9"/>
  <c r="BG1026" i="9"/>
  <c r="I1026" i="9"/>
  <c r="EI1026" i="9"/>
  <c r="CS1018" i="9"/>
  <c r="CB1018" i="9"/>
  <c r="BF1018" i="9"/>
  <c r="CR1034" i="9"/>
  <c r="EB1026" i="9"/>
  <c r="DI1026" i="9"/>
  <c r="CL1026" i="9"/>
  <c r="CC1026" i="9"/>
  <c r="BF1026" i="9"/>
  <c r="EA1026" i="9"/>
  <c r="DZ1018" i="9"/>
  <c r="DC1018" i="9"/>
  <c r="CL1018" i="9"/>
  <c r="CA1018" i="9"/>
  <c r="DF1018" i="9"/>
  <c r="BP1018" i="9"/>
  <c r="CY1034" i="9"/>
  <c r="CS1034" i="9"/>
  <c r="BF1034" i="9"/>
  <c r="G1034" i="9"/>
  <c r="EF1026" i="9"/>
  <c r="DH1026" i="9"/>
  <c r="CY1026" i="9"/>
  <c r="CB1026" i="9"/>
  <c r="BS1026" i="9"/>
  <c r="U1026" i="9"/>
  <c r="G1026" i="9"/>
  <c r="CU1026" i="9"/>
  <c r="BW1026" i="9"/>
  <c r="EE1018" i="9"/>
  <c r="DB1018" i="9"/>
  <c r="CQ1018" i="9"/>
  <c r="CF1018" i="9"/>
  <c r="Q1018" i="9"/>
  <c r="CZ1018" i="9"/>
  <c r="BN1018" i="9"/>
  <c r="EC1034" i="9"/>
  <c r="DD1034" i="9"/>
  <c r="X1034" i="9"/>
  <c r="Q1034" i="9"/>
  <c r="L1034" i="9"/>
  <c r="CF1026" i="9"/>
  <c r="T1026" i="9"/>
  <c r="K1026" i="9"/>
  <c r="CT1026" i="9"/>
  <c r="ED1018" i="9"/>
  <c r="DG1018" i="9"/>
  <c r="DA1018" i="9"/>
  <c r="CP1018" i="9"/>
  <c r="BY1018" i="9"/>
  <c r="P1018" i="9"/>
  <c r="EB1034" i="9"/>
  <c r="DI1034" i="9"/>
  <c r="DC1034" i="9"/>
  <c r="CL1034" i="9"/>
  <c r="CF1034" i="9"/>
  <c r="BO1034" i="9"/>
  <c r="BJ1034" i="9"/>
  <c r="W1034" i="9"/>
  <c r="CO1026" i="9"/>
  <c r="BI1026" i="9"/>
  <c r="O1026" i="9"/>
  <c r="BN1026" i="9"/>
  <c r="CO1018" i="9"/>
  <c r="EK1018" i="9"/>
  <c r="CN1018" i="9"/>
  <c r="M1018" i="9"/>
  <c r="BZ1034" i="9"/>
  <c r="BI1034" i="9"/>
  <c r="CV1018" i="9"/>
  <c r="EG1034" i="9"/>
  <c r="CQ1034" i="9"/>
  <c r="CE1034" i="9"/>
  <c r="EE1026" i="9"/>
  <c r="DF1026" i="9"/>
  <c r="CX1026" i="9"/>
  <c r="CP1026" i="9"/>
  <c r="CH1026" i="9"/>
  <c r="BZ1026" i="9"/>
  <c r="BR1026" i="9"/>
  <c r="BJ1026" i="9"/>
  <c r="BZ1018" i="9"/>
  <c r="BJ1018" i="9"/>
  <c r="EF1034" i="9"/>
  <c r="CP1034" i="9"/>
  <c r="BY1034" i="9"/>
  <c r="BT1034" i="9"/>
  <c r="BR1034" i="9"/>
  <c r="DE1018" i="9"/>
  <c r="BI1018" i="9"/>
  <c r="EK1034" i="9"/>
  <c r="EE1034" i="9"/>
  <c r="DG1034" i="9"/>
  <c r="CU1034" i="9"/>
  <c r="CO1034" i="9"/>
  <c r="CJ1034" i="9"/>
  <c r="CD1034" i="9"/>
  <c r="BS1034" i="9"/>
  <c r="BM1034" i="9"/>
  <c r="BH1034" i="9"/>
  <c r="EJ1034" i="9"/>
  <c r="ED1034" i="9"/>
  <c r="DF1034" i="9"/>
  <c r="CI1034" i="9"/>
  <c r="BX1034" i="9"/>
  <c r="T1034" i="9"/>
  <c r="DD1018" i="9"/>
  <c r="BH1018" i="9"/>
  <c r="DE1034" i="9"/>
  <c r="CN1034" i="9"/>
  <c r="BQ1034" i="9"/>
  <c r="EA1034" i="9"/>
  <c r="CT1034" i="9"/>
  <c r="BN1034" i="9"/>
  <c r="CX1034" i="9"/>
  <c r="CM1034" i="9"/>
  <c r="CH1034" i="9"/>
  <c r="BW1034" i="9"/>
  <c r="BG1034" i="9"/>
  <c r="K1034" i="9"/>
  <c r="DH1034" i="9"/>
  <c r="CW1034" i="9"/>
  <c r="CG1034" i="9"/>
  <c r="CB1034" i="9"/>
  <c r="BL1034" i="9"/>
  <c r="U1034" i="9"/>
  <c r="P1034" i="9"/>
  <c r="EI1034" i="9"/>
  <c r="CA1034" i="9"/>
  <c r="BV1034" i="9"/>
  <c r="BK1034" i="9"/>
  <c r="O1034" i="9"/>
  <c r="EH1034" i="9"/>
  <c r="DA1034" i="9"/>
  <c r="CV1034" i="9"/>
  <c r="CK1034" i="9"/>
  <c r="BU1034" i="9"/>
  <c r="I1034" i="9"/>
  <c r="H217" i="7"/>
  <c r="E41" i="7" s="1"/>
  <c r="R17" i="8"/>
  <c r="R19" i="8" s="1"/>
  <c r="I12" i="8" s="1"/>
  <c r="I19" i="8"/>
  <c r="I20" i="8" s="1"/>
  <c r="I213" i="7"/>
  <c r="F37" i="7" s="1"/>
  <c r="J213" i="7"/>
  <c r="G37" i="7" s="1"/>
  <c r="K208" i="7"/>
  <c r="H31" i="7" s="1"/>
  <c r="H215" i="7"/>
  <c r="E39" i="7" s="1"/>
  <c r="I207" i="7"/>
  <c r="I208" i="7" s="1"/>
  <c r="F31" i="7" s="1"/>
  <c r="H213" i="7"/>
  <c r="E37" i="7" s="1"/>
  <c r="G36" i="7"/>
  <c r="E38" i="7"/>
  <c r="G34" i="7"/>
  <c r="I211" i="7"/>
  <c r="F35" i="7" s="1"/>
  <c r="E40" i="7"/>
  <c r="I215" i="7"/>
  <c r="F39" i="7" s="1"/>
  <c r="F34" i="7"/>
  <c r="J215" i="7"/>
  <c r="G39" i="7" s="1"/>
  <c r="I217" i="7"/>
  <c r="F41" i="7" s="1"/>
  <c r="J217" i="7"/>
  <c r="G41" i="7" s="1"/>
  <c r="EK1032" i="2" a="1"/>
  <c r="EK1032" i="2" s="1"/>
  <c r="EJ1032" i="2" a="1"/>
  <c r="EJ1032" i="2" s="1"/>
  <c r="EI1032" i="2" a="1"/>
  <c r="EI1032" i="2" s="1"/>
  <c r="EH1032" i="2" a="1"/>
  <c r="EH1032" i="2" s="1"/>
  <c r="EG1032" i="2" a="1"/>
  <c r="EG1032" i="2" s="1"/>
  <c r="EF1032" i="2" a="1"/>
  <c r="EF1032" i="2" s="1"/>
  <c r="EE1032" i="2" a="1"/>
  <c r="EE1032" i="2" s="1"/>
  <c r="ED1032" i="2" a="1"/>
  <c r="ED1032" i="2" s="1"/>
  <c r="EC1032" i="2" a="1"/>
  <c r="EC1032" i="2" s="1"/>
  <c r="EB1032" i="2" a="1"/>
  <c r="EB1032" i="2" s="1"/>
  <c r="EA1032" i="2" a="1"/>
  <c r="EA1032" i="2" s="1"/>
  <c r="DZ1032" i="2" a="1"/>
  <c r="DZ1032" i="2" s="1"/>
  <c r="DY1032" i="2" a="1"/>
  <c r="DY1032" i="2" s="1"/>
  <c r="DX1032" i="2" a="1"/>
  <c r="DX1032" i="2" s="1"/>
  <c r="DW1032" i="2" a="1"/>
  <c r="DW1032" i="2" s="1"/>
  <c r="DV1032" i="2" a="1"/>
  <c r="DV1032" i="2" s="1"/>
  <c r="DU1032" i="2" a="1"/>
  <c r="DU1032" i="2" s="1"/>
  <c r="DT1032" i="2" a="1"/>
  <c r="DT1032" i="2" s="1"/>
  <c r="DS1032" i="2" a="1"/>
  <c r="DS1032" i="2" s="1"/>
  <c r="DR1032" i="2" a="1"/>
  <c r="DR1032" i="2" s="1"/>
  <c r="DQ1032" i="2" a="1"/>
  <c r="DQ1032" i="2" s="1"/>
  <c r="DP1032" i="2" a="1"/>
  <c r="DP1032" i="2" s="1"/>
  <c r="DO1032" i="2" a="1"/>
  <c r="DO1032" i="2" s="1"/>
  <c r="DN1032" i="2" a="1"/>
  <c r="DN1032" i="2" s="1"/>
  <c r="DM1032" i="2" a="1"/>
  <c r="DM1032" i="2" s="1"/>
  <c r="DL1032" i="2" a="1"/>
  <c r="DL1032" i="2" s="1"/>
  <c r="DK1032" i="2" a="1"/>
  <c r="DK1032" i="2" s="1"/>
  <c r="DI1032" i="2" a="1"/>
  <c r="DI1032" i="2" s="1"/>
  <c r="DH1032" i="2" a="1"/>
  <c r="DH1032" i="2" s="1"/>
  <c r="DG1032" i="2" a="1"/>
  <c r="DG1032" i="2" s="1"/>
  <c r="DF1032" i="2" a="1"/>
  <c r="DF1032" i="2" s="1"/>
  <c r="DE1032" i="2" a="1"/>
  <c r="DE1032" i="2" s="1"/>
  <c r="DD1032" i="2" a="1"/>
  <c r="DD1032" i="2" s="1"/>
  <c r="DC1032" i="2" a="1"/>
  <c r="DC1032" i="2" s="1"/>
  <c r="DB1032" i="2" a="1"/>
  <c r="DB1032" i="2" s="1"/>
  <c r="DA1032" i="2" a="1"/>
  <c r="DA1032" i="2" s="1"/>
  <c r="CZ1032" i="2" a="1"/>
  <c r="CZ1032" i="2" s="1"/>
  <c r="CY1032" i="2" a="1"/>
  <c r="CY1032" i="2" s="1"/>
  <c r="CX1032" i="2" a="1"/>
  <c r="CX1032" i="2" s="1"/>
  <c r="CW1032" i="2" a="1"/>
  <c r="CW1032" i="2" s="1"/>
  <c r="CV1032" i="2" a="1"/>
  <c r="CV1032" i="2" s="1"/>
  <c r="CU1032" i="2" a="1"/>
  <c r="CU1032" i="2" s="1"/>
  <c r="CT1032" i="2" a="1"/>
  <c r="CT1032" i="2" s="1"/>
  <c r="CS1032" i="2" a="1"/>
  <c r="CS1032" i="2" s="1"/>
  <c r="CR1032" i="2" a="1"/>
  <c r="CR1032" i="2" s="1"/>
  <c r="CQ1032" i="2" a="1"/>
  <c r="CQ1032" i="2" s="1"/>
  <c r="CP1032" i="2" a="1"/>
  <c r="CP1032" i="2" s="1"/>
  <c r="CO1032" i="2" a="1"/>
  <c r="CO1032" i="2" s="1"/>
  <c r="CN1032" i="2" a="1"/>
  <c r="CN1032" i="2" s="1"/>
  <c r="CM1032" i="2" a="1"/>
  <c r="CM1032" i="2" s="1"/>
  <c r="CL1032" i="2" a="1"/>
  <c r="CL1032" i="2" s="1"/>
  <c r="CK1032" i="2" a="1"/>
  <c r="CK1032" i="2" s="1"/>
  <c r="CJ1032" i="2" a="1"/>
  <c r="CJ1032" i="2" s="1"/>
  <c r="CI1032" i="2" a="1"/>
  <c r="CI1032" i="2" s="1"/>
  <c r="CH1032" i="2" a="1"/>
  <c r="CH1032" i="2" s="1"/>
  <c r="CG1032" i="2" a="1"/>
  <c r="CG1032" i="2" s="1"/>
  <c r="CF1032" i="2" a="1"/>
  <c r="CF1032" i="2" s="1"/>
  <c r="CE1032" i="2" a="1"/>
  <c r="CE1032" i="2" s="1"/>
  <c r="CD1032" i="2" a="1"/>
  <c r="CD1032" i="2" s="1"/>
  <c r="CC1032" i="2" a="1"/>
  <c r="CC1032" i="2" s="1"/>
  <c r="CB1032" i="2" a="1"/>
  <c r="CB1032" i="2" s="1"/>
  <c r="CA1032" i="2" a="1"/>
  <c r="CA1032" i="2" s="1"/>
  <c r="BZ1032" i="2" a="1"/>
  <c r="BZ1032" i="2" s="1"/>
  <c r="BY1032" i="2" a="1"/>
  <c r="BY1032" i="2" s="1"/>
  <c r="BX1032" i="2" a="1"/>
  <c r="BX1032" i="2" s="1"/>
  <c r="BW1032" i="2" a="1"/>
  <c r="BW1032" i="2" s="1"/>
  <c r="BV1032" i="2" a="1"/>
  <c r="BV1032" i="2" s="1"/>
  <c r="BU1032" i="2" a="1"/>
  <c r="BU1032" i="2" s="1"/>
  <c r="BT1032" i="2" a="1"/>
  <c r="BT1032" i="2" s="1"/>
  <c r="BS1032" i="2" a="1"/>
  <c r="BS1032" i="2" s="1"/>
  <c r="BR1032" i="2" a="1"/>
  <c r="BR1032" i="2" s="1"/>
  <c r="BQ1032" i="2" a="1"/>
  <c r="BQ1032" i="2" s="1"/>
  <c r="BP1032" i="2" a="1"/>
  <c r="BP1032" i="2" s="1"/>
  <c r="BO1032" i="2" a="1"/>
  <c r="BO1032" i="2" s="1"/>
  <c r="BN1032" i="2" a="1"/>
  <c r="BN1032" i="2" s="1"/>
  <c r="BM1032" i="2" a="1"/>
  <c r="BM1032" i="2" s="1"/>
  <c r="BL1032" i="2" a="1"/>
  <c r="BL1032" i="2" s="1"/>
  <c r="BK1032" i="2" a="1"/>
  <c r="BK1032" i="2" s="1"/>
  <c r="BJ1032" i="2" a="1"/>
  <c r="BJ1032" i="2" s="1"/>
  <c r="BI1032" i="2" a="1"/>
  <c r="BI1032" i="2" s="1"/>
  <c r="BH1032" i="2" a="1"/>
  <c r="BH1032" i="2" s="1"/>
  <c r="BG1032" i="2" a="1"/>
  <c r="BG1032" i="2" s="1"/>
  <c r="BF1032" i="2" a="1"/>
  <c r="BF1032" i="2" s="1"/>
  <c r="BE1032" i="2" a="1"/>
  <c r="BE1032" i="2" s="1"/>
  <c r="BD1032" i="2" a="1"/>
  <c r="BD1032" i="2" s="1"/>
  <c r="BC1032" i="2" a="1"/>
  <c r="BC1032" i="2" s="1"/>
  <c r="BB1032" i="2" a="1"/>
  <c r="BB1032" i="2" s="1"/>
  <c r="BA1032" i="2" a="1"/>
  <c r="BA1032" i="2" s="1"/>
  <c r="AZ1032" i="2" a="1"/>
  <c r="AZ1032" i="2" s="1"/>
  <c r="AY1032" i="2" a="1"/>
  <c r="AY1032" i="2" s="1"/>
  <c r="AX1032" i="2" a="1"/>
  <c r="AX1032" i="2" s="1"/>
  <c r="AW1032" i="2" a="1"/>
  <c r="AW1032" i="2" s="1"/>
  <c r="AV1032" i="2" a="1"/>
  <c r="AV1032" i="2" s="1"/>
  <c r="AU1032" i="2" a="1"/>
  <c r="AU1032" i="2" s="1"/>
  <c r="AT1032" i="2" a="1"/>
  <c r="AT1032" i="2" s="1"/>
  <c r="AS1032" i="2" a="1"/>
  <c r="AS1032" i="2" s="1"/>
  <c r="AR1032" i="2" a="1"/>
  <c r="AR1032" i="2" s="1"/>
  <c r="AQ1032" i="2" a="1"/>
  <c r="AQ1032" i="2" s="1"/>
  <c r="AP1032" i="2" a="1"/>
  <c r="AP1032" i="2" s="1"/>
  <c r="AO1032" i="2" a="1"/>
  <c r="AO1032" i="2" s="1"/>
  <c r="AN1032" i="2" a="1"/>
  <c r="AN1032" i="2" s="1"/>
  <c r="AM1032" i="2" a="1"/>
  <c r="AM1032" i="2" s="1"/>
  <c r="AL1032" i="2" a="1"/>
  <c r="AL1032" i="2" s="1"/>
  <c r="AK1032" i="2" a="1"/>
  <c r="AK1032" i="2" s="1"/>
  <c r="AJ1032" i="2" a="1"/>
  <c r="AJ1032" i="2" s="1"/>
  <c r="AI1032" i="2" a="1"/>
  <c r="AI1032" i="2" s="1"/>
  <c r="AH1032" i="2" a="1"/>
  <c r="AH1032" i="2" s="1"/>
  <c r="AG1032" i="2" a="1"/>
  <c r="AG1032" i="2" s="1"/>
  <c r="AF1032" i="2" a="1"/>
  <c r="AF1032" i="2" s="1"/>
  <c r="AE1032" i="2" a="1"/>
  <c r="AE1032" i="2" s="1"/>
  <c r="AD1032" i="2" a="1"/>
  <c r="AD1032" i="2" s="1"/>
  <c r="AC1032" i="2" a="1"/>
  <c r="AC1032" i="2" s="1"/>
  <c r="AB1032" i="2" a="1"/>
  <c r="AB1032" i="2" s="1"/>
  <c r="AA1032" i="2" a="1"/>
  <c r="AA1032" i="2" s="1"/>
  <c r="Z1032" i="2" a="1"/>
  <c r="Z1032" i="2" s="1"/>
  <c r="Y1032" i="2" a="1"/>
  <c r="Y1032" i="2" s="1"/>
  <c r="X1032" i="2" a="1"/>
  <c r="X1032" i="2" s="1"/>
  <c r="W1032" i="2" a="1"/>
  <c r="W1032" i="2" s="1"/>
  <c r="V1032" i="2" a="1"/>
  <c r="V1032" i="2" s="1"/>
  <c r="U1032" i="2" a="1"/>
  <c r="U1032" i="2" s="1"/>
  <c r="T1032" i="2" a="1"/>
  <c r="T1032" i="2" s="1"/>
  <c r="S1032" i="2" a="1"/>
  <c r="S1032" i="2" s="1"/>
  <c r="R1032" i="2" a="1"/>
  <c r="R1032" i="2" s="1"/>
  <c r="Q1032" i="2" a="1"/>
  <c r="Q1032" i="2" s="1"/>
  <c r="P1032" i="2" a="1"/>
  <c r="P1032" i="2" s="1"/>
  <c r="O1032" i="2" a="1"/>
  <c r="O1032" i="2" s="1"/>
  <c r="N1032" i="2" a="1"/>
  <c r="N1032" i="2" s="1"/>
  <c r="M1032" i="2" a="1"/>
  <c r="M1032" i="2" s="1"/>
  <c r="L1032" i="2" a="1"/>
  <c r="L1032" i="2" s="1"/>
  <c r="K1032" i="2" a="1"/>
  <c r="K1032" i="2" s="1"/>
  <c r="J1032" i="2" a="1"/>
  <c r="J1032" i="2" s="1"/>
  <c r="I1032" i="2" a="1"/>
  <c r="I1032" i="2" s="1"/>
  <c r="H1032" i="2" a="1"/>
  <c r="H1032" i="2" s="1"/>
  <c r="G1032" i="2" a="1"/>
  <c r="G1032" i="2" s="1"/>
  <c r="F1032" i="2" a="1"/>
  <c r="F1032" i="2" s="1"/>
  <c r="EK1031" i="2" a="1"/>
  <c r="EK1031" i="2" s="1"/>
  <c r="EJ1031" i="2" a="1"/>
  <c r="EJ1031" i="2" s="1"/>
  <c r="EI1031" i="2" a="1"/>
  <c r="EI1031" i="2" s="1"/>
  <c r="EH1031" i="2" a="1"/>
  <c r="EH1031" i="2" s="1"/>
  <c r="EG1031" i="2" a="1"/>
  <c r="EG1031" i="2" s="1"/>
  <c r="EF1031" i="2" a="1"/>
  <c r="EF1031" i="2" s="1"/>
  <c r="EE1031" i="2" a="1"/>
  <c r="EE1031" i="2" s="1"/>
  <c r="ED1031" i="2" a="1"/>
  <c r="ED1031" i="2" s="1"/>
  <c r="EC1031" i="2" a="1"/>
  <c r="EC1031" i="2" s="1"/>
  <c r="EB1031" i="2" a="1"/>
  <c r="EB1031" i="2" s="1"/>
  <c r="EA1031" i="2" a="1"/>
  <c r="EA1031" i="2" s="1"/>
  <c r="DZ1031" i="2" a="1"/>
  <c r="DZ1031" i="2" s="1"/>
  <c r="DY1031" i="2" a="1"/>
  <c r="DY1031" i="2" s="1"/>
  <c r="DX1031" i="2" a="1"/>
  <c r="DX1031" i="2" s="1"/>
  <c r="DW1031" i="2" a="1"/>
  <c r="DW1031" i="2" s="1"/>
  <c r="DV1031" i="2" a="1"/>
  <c r="DV1031" i="2" s="1"/>
  <c r="DU1031" i="2" a="1"/>
  <c r="DU1031" i="2" s="1"/>
  <c r="DT1031" i="2" a="1"/>
  <c r="DT1031" i="2" s="1"/>
  <c r="DS1031" i="2" a="1"/>
  <c r="DS1031" i="2" s="1"/>
  <c r="DR1031" i="2" a="1"/>
  <c r="DR1031" i="2" s="1"/>
  <c r="DQ1031" i="2" a="1"/>
  <c r="DQ1031" i="2" s="1"/>
  <c r="DP1031" i="2" a="1"/>
  <c r="DP1031" i="2" s="1"/>
  <c r="DO1031" i="2" a="1"/>
  <c r="DO1031" i="2" s="1"/>
  <c r="DN1031" i="2" a="1"/>
  <c r="DN1031" i="2" s="1"/>
  <c r="DM1031" i="2" a="1"/>
  <c r="DM1031" i="2" s="1"/>
  <c r="DL1031" i="2" a="1"/>
  <c r="DL1031" i="2" s="1"/>
  <c r="DK1031" i="2" a="1"/>
  <c r="DK1031" i="2" s="1"/>
  <c r="DI1031" i="2" a="1"/>
  <c r="DI1031" i="2" s="1"/>
  <c r="DH1031" i="2" a="1"/>
  <c r="DH1031" i="2" s="1"/>
  <c r="DG1031" i="2" a="1"/>
  <c r="DG1031" i="2" s="1"/>
  <c r="DF1031" i="2" a="1"/>
  <c r="DF1031" i="2" s="1"/>
  <c r="DE1031" i="2" a="1"/>
  <c r="DE1031" i="2" s="1"/>
  <c r="DD1031" i="2" a="1"/>
  <c r="DD1031" i="2" s="1"/>
  <c r="DC1031" i="2" a="1"/>
  <c r="DC1031" i="2" s="1"/>
  <c r="DB1031" i="2" a="1"/>
  <c r="DB1031" i="2" s="1"/>
  <c r="DA1031" i="2" a="1"/>
  <c r="DA1031" i="2" s="1"/>
  <c r="CZ1031" i="2" a="1"/>
  <c r="CZ1031" i="2" s="1"/>
  <c r="CY1031" i="2" a="1"/>
  <c r="CY1031" i="2" s="1"/>
  <c r="CX1031" i="2" a="1"/>
  <c r="CX1031" i="2" s="1"/>
  <c r="CW1031" i="2" a="1"/>
  <c r="CW1031" i="2" s="1"/>
  <c r="CV1031" i="2" a="1"/>
  <c r="CV1031" i="2" s="1"/>
  <c r="CU1031" i="2" a="1"/>
  <c r="CU1031" i="2" s="1"/>
  <c r="CT1031" i="2" a="1"/>
  <c r="CT1031" i="2" s="1"/>
  <c r="CS1031" i="2" a="1"/>
  <c r="CS1031" i="2" s="1"/>
  <c r="CR1031" i="2" a="1"/>
  <c r="CR1031" i="2" s="1"/>
  <c r="CQ1031" i="2" a="1"/>
  <c r="CQ1031" i="2" s="1"/>
  <c r="CP1031" i="2" a="1"/>
  <c r="CP1031" i="2" s="1"/>
  <c r="CO1031" i="2" a="1"/>
  <c r="CO1031" i="2" s="1"/>
  <c r="CN1031" i="2" a="1"/>
  <c r="CN1031" i="2" s="1"/>
  <c r="CM1031" i="2" a="1"/>
  <c r="CM1031" i="2" s="1"/>
  <c r="CL1031" i="2" a="1"/>
  <c r="CL1031" i="2" s="1"/>
  <c r="CK1031" i="2" a="1"/>
  <c r="CK1031" i="2" s="1"/>
  <c r="CJ1031" i="2" a="1"/>
  <c r="CJ1031" i="2" s="1"/>
  <c r="CI1031" i="2" a="1"/>
  <c r="CI1031" i="2" s="1"/>
  <c r="CH1031" i="2" a="1"/>
  <c r="CH1031" i="2" s="1"/>
  <c r="CG1031" i="2" a="1"/>
  <c r="CG1031" i="2" s="1"/>
  <c r="CF1031" i="2" a="1"/>
  <c r="CF1031" i="2" s="1"/>
  <c r="CE1031" i="2" a="1"/>
  <c r="CE1031" i="2" s="1"/>
  <c r="CD1031" i="2" a="1"/>
  <c r="CD1031" i="2" s="1"/>
  <c r="CC1031" i="2" a="1"/>
  <c r="CC1031" i="2" s="1"/>
  <c r="CB1031" i="2" a="1"/>
  <c r="CB1031" i="2" s="1"/>
  <c r="CA1031" i="2" a="1"/>
  <c r="CA1031" i="2" s="1"/>
  <c r="BZ1031" i="2" a="1"/>
  <c r="BZ1031" i="2" s="1"/>
  <c r="BY1031" i="2" a="1"/>
  <c r="BY1031" i="2" s="1"/>
  <c r="BX1031" i="2" a="1"/>
  <c r="BX1031" i="2" s="1"/>
  <c r="BW1031" i="2" a="1"/>
  <c r="BW1031" i="2" s="1"/>
  <c r="BV1031" i="2" a="1"/>
  <c r="BV1031" i="2" s="1"/>
  <c r="BU1031" i="2" a="1"/>
  <c r="BU1031" i="2" s="1"/>
  <c r="BT1031" i="2" a="1"/>
  <c r="BT1031" i="2" s="1"/>
  <c r="BS1031" i="2" a="1"/>
  <c r="BS1031" i="2" s="1"/>
  <c r="BR1031" i="2" a="1"/>
  <c r="BR1031" i="2" s="1"/>
  <c r="BQ1031" i="2" a="1"/>
  <c r="BQ1031" i="2" s="1"/>
  <c r="BP1031" i="2" a="1"/>
  <c r="BP1031" i="2" s="1"/>
  <c r="BO1031" i="2" a="1"/>
  <c r="BO1031" i="2" s="1"/>
  <c r="BN1031" i="2" a="1"/>
  <c r="BN1031" i="2" s="1"/>
  <c r="BM1031" i="2" a="1"/>
  <c r="BM1031" i="2" s="1"/>
  <c r="BL1031" i="2" a="1"/>
  <c r="BL1031" i="2" s="1"/>
  <c r="BK1031" i="2" a="1"/>
  <c r="BK1031" i="2" s="1"/>
  <c r="BJ1031" i="2" a="1"/>
  <c r="BJ1031" i="2" s="1"/>
  <c r="BI1031" i="2" a="1"/>
  <c r="BI1031" i="2" s="1"/>
  <c r="BH1031" i="2" a="1"/>
  <c r="BH1031" i="2" s="1"/>
  <c r="BG1031" i="2" a="1"/>
  <c r="BG1031" i="2" s="1"/>
  <c r="BF1031" i="2" a="1"/>
  <c r="BF1031" i="2" s="1"/>
  <c r="BE1031" i="2" a="1"/>
  <c r="BE1031" i="2" s="1"/>
  <c r="BD1031" i="2" a="1"/>
  <c r="BD1031" i="2" s="1"/>
  <c r="BC1031" i="2" a="1"/>
  <c r="BC1031" i="2" s="1"/>
  <c r="BB1031" i="2" a="1"/>
  <c r="BB1031" i="2" s="1"/>
  <c r="BA1031" i="2" a="1"/>
  <c r="BA1031" i="2" s="1"/>
  <c r="AZ1031" i="2" a="1"/>
  <c r="AZ1031" i="2" s="1"/>
  <c r="AY1031" i="2" a="1"/>
  <c r="AY1031" i="2" s="1"/>
  <c r="AX1031" i="2" a="1"/>
  <c r="AX1031" i="2" s="1"/>
  <c r="AW1031" i="2" a="1"/>
  <c r="AW1031" i="2" s="1"/>
  <c r="AV1031" i="2" a="1"/>
  <c r="AV1031" i="2" s="1"/>
  <c r="AU1031" i="2" a="1"/>
  <c r="AU1031" i="2" s="1"/>
  <c r="AT1031" i="2" a="1"/>
  <c r="AT1031" i="2" s="1"/>
  <c r="AS1031" i="2" a="1"/>
  <c r="AS1031" i="2" s="1"/>
  <c r="AR1031" i="2" a="1"/>
  <c r="AR1031" i="2" s="1"/>
  <c r="AQ1031" i="2" a="1"/>
  <c r="AQ1031" i="2" s="1"/>
  <c r="AP1031" i="2" a="1"/>
  <c r="AP1031" i="2" s="1"/>
  <c r="AO1031" i="2" a="1"/>
  <c r="AO1031" i="2" s="1"/>
  <c r="AN1031" i="2" a="1"/>
  <c r="AN1031" i="2" s="1"/>
  <c r="AM1031" i="2" a="1"/>
  <c r="AM1031" i="2" s="1"/>
  <c r="AL1031" i="2" a="1"/>
  <c r="AL1031" i="2" s="1"/>
  <c r="AK1031" i="2" a="1"/>
  <c r="AK1031" i="2" s="1"/>
  <c r="AJ1031" i="2" a="1"/>
  <c r="AJ1031" i="2" s="1"/>
  <c r="AI1031" i="2" a="1"/>
  <c r="AI1031" i="2" s="1"/>
  <c r="AH1031" i="2" a="1"/>
  <c r="AH1031" i="2" s="1"/>
  <c r="AG1031" i="2" a="1"/>
  <c r="AG1031" i="2" s="1"/>
  <c r="AF1031" i="2" a="1"/>
  <c r="AF1031" i="2" s="1"/>
  <c r="AE1031" i="2" a="1"/>
  <c r="AE1031" i="2" s="1"/>
  <c r="AD1031" i="2" a="1"/>
  <c r="AD1031" i="2" s="1"/>
  <c r="AC1031" i="2" a="1"/>
  <c r="AC1031" i="2" s="1"/>
  <c r="AB1031" i="2" a="1"/>
  <c r="AB1031" i="2" s="1"/>
  <c r="AA1031" i="2" a="1"/>
  <c r="AA1031" i="2" s="1"/>
  <c r="Z1031" i="2" a="1"/>
  <c r="Z1031" i="2" s="1"/>
  <c r="Y1031" i="2" a="1"/>
  <c r="Y1031" i="2" s="1"/>
  <c r="X1031" i="2" a="1"/>
  <c r="X1031" i="2" s="1"/>
  <c r="W1031" i="2" a="1"/>
  <c r="W1031" i="2" s="1"/>
  <c r="V1031" i="2" a="1"/>
  <c r="V1031" i="2" s="1"/>
  <c r="U1031" i="2" a="1"/>
  <c r="U1031" i="2" s="1"/>
  <c r="T1031" i="2" a="1"/>
  <c r="T1031" i="2" s="1"/>
  <c r="S1031" i="2" a="1"/>
  <c r="S1031" i="2" s="1"/>
  <c r="R1031" i="2" a="1"/>
  <c r="R1031" i="2" s="1"/>
  <c r="Q1031" i="2" a="1"/>
  <c r="Q1031" i="2" s="1"/>
  <c r="P1031" i="2" a="1"/>
  <c r="P1031" i="2" s="1"/>
  <c r="O1031" i="2" a="1"/>
  <c r="O1031" i="2" s="1"/>
  <c r="N1031" i="2" a="1"/>
  <c r="N1031" i="2" s="1"/>
  <c r="M1031" i="2" a="1"/>
  <c r="M1031" i="2" s="1"/>
  <c r="L1031" i="2" a="1"/>
  <c r="L1031" i="2" s="1"/>
  <c r="K1031" i="2" a="1"/>
  <c r="K1031" i="2" s="1"/>
  <c r="J1031" i="2" a="1"/>
  <c r="J1031" i="2" s="1"/>
  <c r="I1031" i="2" a="1"/>
  <c r="I1031" i="2" s="1"/>
  <c r="H1031" i="2" a="1"/>
  <c r="H1031" i="2" s="1"/>
  <c r="G1031" i="2" a="1"/>
  <c r="G1031" i="2" s="1"/>
  <c r="F1031" i="2" a="1"/>
  <c r="F1031" i="2" s="1"/>
  <c r="EK1030" i="2" a="1"/>
  <c r="EK1030" i="2" s="1"/>
  <c r="EK1029" i="2" s="1"/>
  <c r="EJ1030" i="2" a="1"/>
  <c r="EJ1030" i="2" s="1"/>
  <c r="EJ1029" i="2" s="1"/>
  <c r="EI1030" i="2" a="1"/>
  <c r="EI1030" i="2" s="1"/>
  <c r="EI1029" i="2" s="1"/>
  <c r="EH1030" i="2" a="1"/>
  <c r="EH1030" i="2" s="1"/>
  <c r="EH1029" i="2" s="1"/>
  <c r="EG1030" i="2" a="1"/>
  <c r="EG1030" i="2" s="1"/>
  <c r="EG1029" i="2" s="1"/>
  <c r="EF1030" i="2" a="1"/>
  <c r="EF1030" i="2" s="1"/>
  <c r="EF1029" i="2" s="1"/>
  <c r="EE1030" i="2" a="1"/>
  <c r="EE1030" i="2" s="1"/>
  <c r="EE1029" i="2" s="1"/>
  <c r="ED1030" i="2" a="1"/>
  <c r="ED1030" i="2" s="1"/>
  <c r="ED1029" i="2" s="1"/>
  <c r="EC1030" i="2" a="1"/>
  <c r="EC1030" i="2" s="1"/>
  <c r="EC1029" i="2" s="1"/>
  <c r="EB1030" i="2" a="1"/>
  <c r="EB1030" i="2" s="1"/>
  <c r="EB1029" i="2" s="1"/>
  <c r="EA1030" i="2" a="1"/>
  <c r="EA1030" i="2" s="1"/>
  <c r="EA1029" i="2" s="1"/>
  <c r="DZ1030" i="2" a="1"/>
  <c r="DZ1030" i="2" s="1"/>
  <c r="DZ1029" i="2" s="1"/>
  <c r="DY1030" i="2" a="1"/>
  <c r="DY1030" i="2" s="1"/>
  <c r="DY1029" i="2" s="1"/>
  <c r="DX1030" i="2" a="1"/>
  <c r="DX1030" i="2" s="1"/>
  <c r="DX1029" i="2" s="1"/>
  <c r="DW1030" i="2" a="1"/>
  <c r="DW1030" i="2" s="1"/>
  <c r="DW1029" i="2" s="1"/>
  <c r="DV1030" i="2" a="1"/>
  <c r="DV1030" i="2" s="1"/>
  <c r="DV1029" i="2" s="1"/>
  <c r="DU1030" i="2" a="1"/>
  <c r="DU1030" i="2" s="1"/>
  <c r="DU1029" i="2" s="1"/>
  <c r="DT1030" i="2" a="1"/>
  <c r="DT1030" i="2" s="1"/>
  <c r="DT1029" i="2" s="1"/>
  <c r="DS1030" i="2" a="1"/>
  <c r="DS1030" i="2" s="1"/>
  <c r="DS1029" i="2" s="1"/>
  <c r="DR1030" i="2" a="1"/>
  <c r="DR1030" i="2" s="1"/>
  <c r="DR1029" i="2" s="1"/>
  <c r="DQ1030" i="2" a="1"/>
  <c r="DQ1030" i="2" s="1"/>
  <c r="DQ1029" i="2" s="1"/>
  <c r="DP1030" i="2" a="1"/>
  <c r="DP1030" i="2" s="1"/>
  <c r="DP1029" i="2" s="1"/>
  <c r="DO1030" i="2" a="1"/>
  <c r="DO1030" i="2" s="1"/>
  <c r="DO1029" i="2" s="1"/>
  <c r="DN1030" i="2" a="1"/>
  <c r="DN1030" i="2" s="1"/>
  <c r="DN1029" i="2" s="1"/>
  <c r="DM1030" i="2" a="1"/>
  <c r="DM1030" i="2" s="1"/>
  <c r="DM1029" i="2" s="1"/>
  <c r="DL1030" i="2" a="1"/>
  <c r="DL1030" i="2" s="1"/>
  <c r="DL1029" i="2" s="1"/>
  <c r="DK1030" i="2" a="1"/>
  <c r="DK1030" i="2" s="1"/>
  <c r="DK1029" i="2" s="1"/>
  <c r="DI1030" i="2" a="1"/>
  <c r="DI1030" i="2" s="1"/>
  <c r="DI1029" i="2" s="1"/>
  <c r="DH1030" i="2" a="1"/>
  <c r="DH1030" i="2" s="1"/>
  <c r="DH1029" i="2" s="1"/>
  <c r="DG1030" i="2" a="1"/>
  <c r="DG1030" i="2" s="1"/>
  <c r="DG1029" i="2" s="1"/>
  <c r="DF1030" i="2" a="1"/>
  <c r="DF1030" i="2" s="1"/>
  <c r="DF1029" i="2" s="1"/>
  <c r="DE1030" i="2" a="1"/>
  <c r="DE1030" i="2" s="1"/>
  <c r="DE1029" i="2" s="1"/>
  <c r="DD1030" i="2" a="1"/>
  <c r="DD1030" i="2" s="1"/>
  <c r="DD1029" i="2" s="1"/>
  <c r="DC1030" i="2" a="1"/>
  <c r="DC1030" i="2" s="1"/>
  <c r="DC1029" i="2" s="1"/>
  <c r="DB1030" i="2" a="1"/>
  <c r="DB1030" i="2" s="1"/>
  <c r="DB1029" i="2" s="1"/>
  <c r="DA1030" i="2" a="1"/>
  <c r="DA1030" i="2" s="1"/>
  <c r="DA1029" i="2" s="1"/>
  <c r="CZ1030" i="2" a="1"/>
  <c r="CZ1030" i="2" s="1"/>
  <c r="CZ1029" i="2" s="1"/>
  <c r="CY1030" i="2" a="1"/>
  <c r="CY1030" i="2" s="1"/>
  <c r="CY1029" i="2" s="1"/>
  <c r="CX1030" i="2" a="1"/>
  <c r="CX1030" i="2" s="1"/>
  <c r="CX1029" i="2" s="1"/>
  <c r="CW1030" i="2" a="1"/>
  <c r="CW1030" i="2" s="1"/>
  <c r="CW1029" i="2" s="1"/>
  <c r="CV1030" i="2" a="1"/>
  <c r="CV1030" i="2" s="1"/>
  <c r="CV1029" i="2" s="1"/>
  <c r="CU1030" i="2" a="1"/>
  <c r="CU1030" i="2" s="1"/>
  <c r="CU1029" i="2" s="1"/>
  <c r="CT1030" i="2" a="1"/>
  <c r="CT1030" i="2" s="1"/>
  <c r="CT1029" i="2" s="1"/>
  <c r="CS1030" i="2" a="1"/>
  <c r="CS1030" i="2" s="1"/>
  <c r="CS1029" i="2" s="1"/>
  <c r="CR1030" i="2" a="1"/>
  <c r="CR1030" i="2" s="1"/>
  <c r="CR1029" i="2" s="1"/>
  <c r="CQ1030" i="2" a="1"/>
  <c r="CQ1030" i="2" s="1"/>
  <c r="CQ1029" i="2" s="1"/>
  <c r="CP1030" i="2" a="1"/>
  <c r="CP1030" i="2" s="1"/>
  <c r="CP1029" i="2" s="1"/>
  <c r="CO1030" i="2" a="1"/>
  <c r="CO1030" i="2" s="1"/>
  <c r="CO1029" i="2" s="1"/>
  <c r="CN1030" i="2" a="1"/>
  <c r="CN1030" i="2" s="1"/>
  <c r="CN1029" i="2" s="1"/>
  <c r="CM1030" i="2" a="1"/>
  <c r="CM1030" i="2" s="1"/>
  <c r="CM1029" i="2" s="1"/>
  <c r="CL1030" i="2" a="1"/>
  <c r="CL1030" i="2" s="1"/>
  <c r="CL1029" i="2" s="1"/>
  <c r="CK1030" i="2" a="1"/>
  <c r="CK1030" i="2" s="1"/>
  <c r="CK1029" i="2" s="1"/>
  <c r="CJ1030" i="2" a="1"/>
  <c r="CJ1030" i="2" s="1"/>
  <c r="CJ1029" i="2" s="1"/>
  <c r="CI1030" i="2" a="1"/>
  <c r="CI1030" i="2" s="1"/>
  <c r="CI1029" i="2" s="1"/>
  <c r="CH1030" i="2" a="1"/>
  <c r="CH1030" i="2" s="1"/>
  <c r="CH1029" i="2" s="1"/>
  <c r="CG1030" i="2" a="1"/>
  <c r="CG1030" i="2" s="1"/>
  <c r="CG1029" i="2" s="1"/>
  <c r="CF1030" i="2" a="1"/>
  <c r="CF1030" i="2" s="1"/>
  <c r="CF1029" i="2" s="1"/>
  <c r="CE1030" i="2" a="1"/>
  <c r="CE1030" i="2" s="1"/>
  <c r="CE1029" i="2" s="1"/>
  <c r="CD1030" i="2" a="1"/>
  <c r="CD1030" i="2" s="1"/>
  <c r="CD1029" i="2" s="1"/>
  <c r="CC1030" i="2" a="1"/>
  <c r="CC1030" i="2" s="1"/>
  <c r="CC1029" i="2" s="1"/>
  <c r="CB1030" i="2" a="1"/>
  <c r="CB1030" i="2" s="1"/>
  <c r="CB1029" i="2" s="1"/>
  <c r="CA1030" i="2" a="1"/>
  <c r="CA1030" i="2" s="1"/>
  <c r="CA1029" i="2" s="1"/>
  <c r="BZ1030" i="2" a="1"/>
  <c r="BZ1030" i="2" s="1"/>
  <c r="BZ1029" i="2" s="1"/>
  <c r="BY1030" i="2" a="1"/>
  <c r="BY1030" i="2" s="1"/>
  <c r="BY1029" i="2" s="1"/>
  <c r="BX1030" i="2" a="1"/>
  <c r="BX1030" i="2" s="1"/>
  <c r="BX1029" i="2" s="1"/>
  <c r="BW1030" i="2" a="1"/>
  <c r="BW1030" i="2" s="1"/>
  <c r="BW1029" i="2" s="1"/>
  <c r="BV1030" i="2" a="1"/>
  <c r="BV1030" i="2" s="1"/>
  <c r="BV1029" i="2" s="1"/>
  <c r="BU1030" i="2" a="1"/>
  <c r="BU1030" i="2" s="1"/>
  <c r="BU1029" i="2" s="1"/>
  <c r="BT1030" i="2" a="1"/>
  <c r="BT1030" i="2" s="1"/>
  <c r="BT1029" i="2" s="1"/>
  <c r="BS1030" i="2" a="1"/>
  <c r="BS1030" i="2" s="1"/>
  <c r="BS1029" i="2" s="1"/>
  <c r="BR1030" i="2" a="1"/>
  <c r="BR1030" i="2" s="1"/>
  <c r="BR1029" i="2" s="1"/>
  <c r="BQ1030" i="2" a="1"/>
  <c r="BQ1030" i="2" s="1"/>
  <c r="BQ1029" i="2" s="1"/>
  <c r="BP1030" i="2" a="1"/>
  <c r="BP1030" i="2" s="1"/>
  <c r="BP1029" i="2" s="1"/>
  <c r="BO1030" i="2" a="1"/>
  <c r="BO1030" i="2" s="1"/>
  <c r="BO1029" i="2" s="1"/>
  <c r="BN1030" i="2" a="1"/>
  <c r="BN1030" i="2" s="1"/>
  <c r="BN1029" i="2" s="1"/>
  <c r="BM1030" i="2" a="1"/>
  <c r="BM1030" i="2" s="1"/>
  <c r="BM1029" i="2" s="1"/>
  <c r="BL1030" i="2" a="1"/>
  <c r="BL1030" i="2" s="1"/>
  <c r="BL1029" i="2" s="1"/>
  <c r="BK1030" i="2" a="1"/>
  <c r="BK1030" i="2" s="1"/>
  <c r="BK1029" i="2" s="1"/>
  <c r="BJ1030" i="2" a="1"/>
  <c r="BJ1030" i="2" s="1"/>
  <c r="BJ1029" i="2" s="1"/>
  <c r="BI1030" i="2" a="1"/>
  <c r="BI1030" i="2" s="1"/>
  <c r="BI1029" i="2" s="1"/>
  <c r="BH1030" i="2" a="1"/>
  <c r="BH1030" i="2" s="1"/>
  <c r="BH1029" i="2" s="1"/>
  <c r="BG1030" i="2" a="1"/>
  <c r="BG1030" i="2" s="1"/>
  <c r="BG1029" i="2" s="1"/>
  <c r="BF1030" i="2" a="1"/>
  <c r="BF1030" i="2" s="1"/>
  <c r="BF1029" i="2" s="1"/>
  <c r="BE1030" i="2" a="1"/>
  <c r="BE1030" i="2" s="1"/>
  <c r="BE1029" i="2" s="1"/>
  <c r="BD1030" i="2" a="1"/>
  <c r="BD1030" i="2" s="1"/>
  <c r="BD1029" i="2" s="1"/>
  <c r="BC1030" i="2" a="1"/>
  <c r="BC1030" i="2" s="1"/>
  <c r="BC1029" i="2" s="1"/>
  <c r="BB1030" i="2" a="1"/>
  <c r="BB1030" i="2" s="1"/>
  <c r="BB1029" i="2" s="1"/>
  <c r="BA1030" i="2" a="1"/>
  <c r="BA1030" i="2" s="1"/>
  <c r="BA1029" i="2" s="1"/>
  <c r="AZ1030" i="2" a="1"/>
  <c r="AZ1030" i="2" s="1"/>
  <c r="AZ1029" i="2" s="1"/>
  <c r="AY1030" i="2" a="1"/>
  <c r="AY1030" i="2" s="1"/>
  <c r="AY1029" i="2" s="1"/>
  <c r="AX1030" i="2" a="1"/>
  <c r="AX1030" i="2" s="1"/>
  <c r="AX1029" i="2" s="1"/>
  <c r="AW1030" i="2" a="1"/>
  <c r="AW1030" i="2" s="1"/>
  <c r="AW1029" i="2" s="1"/>
  <c r="AV1030" i="2" a="1"/>
  <c r="AV1030" i="2" s="1"/>
  <c r="AV1029" i="2" s="1"/>
  <c r="AU1030" i="2" a="1"/>
  <c r="AU1030" i="2" s="1"/>
  <c r="AU1029" i="2" s="1"/>
  <c r="AT1030" i="2" a="1"/>
  <c r="AT1030" i="2" s="1"/>
  <c r="AT1029" i="2" s="1"/>
  <c r="AS1030" i="2" a="1"/>
  <c r="AS1030" i="2" s="1"/>
  <c r="AS1029" i="2" s="1"/>
  <c r="AR1030" i="2" a="1"/>
  <c r="AR1030" i="2" s="1"/>
  <c r="AR1029" i="2" s="1"/>
  <c r="AQ1030" i="2" a="1"/>
  <c r="AQ1030" i="2" s="1"/>
  <c r="AQ1029" i="2" s="1"/>
  <c r="AP1030" i="2" a="1"/>
  <c r="AP1030" i="2" s="1"/>
  <c r="AP1029" i="2" s="1"/>
  <c r="AO1030" i="2" a="1"/>
  <c r="AO1030" i="2" s="1"/>
  <c r="AO1029" i="2" s="1"/>
  <c r="AN1030" i="2" a="1"/>
  <c r="AN1030" i="2" s="1"/>
  <c r="AN1029" i="2" s="1"/>
  <c r="AM1030" i="2" a="1"/>
  <c r="AM1030" i="2" s="1"/>
  <c r="AM1029" i="2" s="1"/>
  <c r="AL1030" i="2" a="1"/>
  <c r="AL1030" i="2" s="1"/>
  <c r="AL1029" i="2" s="1"/>
  <c r="AK1030" i="2" a="1"/>
  <c r="AK1030" i="2" s="1"/>
  <c r="AK1029" i="2" s="1"/>
  <c r="AJ1030" i="2" a="1"/>
  <c r="AJ1030" i="2" s="1"/>
  <c r="AJ1029" i="2" s="1"/>
  <c r="AI1030" i="2" a="1"/>
  <c r="AI1030" i="2" s="1"/>
  <c r="AI1029" i="2" s="1"/>
  <c r="AH1030" i="2" a="1"/>
  <c r="AH1030" i="2" s="1"/>
  <c r="AH1029" i="2" s="1"/>
  <c r="AG1030" i="2" a="1"/>
  <c r="AG1030" i="2" s="1"/>
  <c r="AG1029" i="2" s="1"/>
  <c r="AF1030" i="2" a="1"/>
  <c r="AF1030" i="2" s="1"/>
  <c r="AF1029" i="2" s="1"/>
  <c r="AE1030" i="2" a="1"/>
  <c r="AE1030" i="2" s="1"/>
  <c r="AE1029" i="2" s="1"/>
  <c r="AD1030" i="2" a="1"/>
  <c r="AD1030" i="2" s="1"/>
  <c r="AD1029" i="2" s="1"/>
  <c r="AC1030" i="2" a="1"/>
  <c r="AC1030" i="2" s="1"/>
  <c r="AC1029" i="2" s="1"/>
  <c r="AB1030" i="2" a="1"/>
  <c r="AB1030" i="2" s="1"/>
  <c r="AB1029" i="2" s="1"/>
  <c r="AA1030" i="2" a="1"/>
  <c r="AA1030" i="2" s="1"/>
  <c r="AA1029" i="2" s="1"/>
  <c r="Z1030" i="2" a="1"/>
  <c r="Z1030" i="2" s="1"/>
  <c r="Z1029" i="2" s="1"/>
  <c r="Y1030" i="2" a="1"/>
  <c r="Y1030" i="2" s="1"/>
  <c r="Y1029" i="2" s="1"/>
  <c r="X1030" i="2" a="1"/>
  <c r="X1030" i="2" s="1"/>
  <c r="X1029" i="2" s="1"/>
  <c r="W1030" i="2" a="1"/>
  <c r="W1030" i="2" s="1"/>
  <c r="W1029" i="2" s="1"/>
  <c r="V1030" i="2" a="1"/>
  <c r="V1030" i="2" s="1"/>
  <c r="V1029" i="2" s="1"/>
  <c r="U1030" i="2" a="1"/>
  <c r="U1030" i="2" s="1"/>
  <c r="U1029" i="2" s="1"/>
  <c r="T1030" i="2" a="1"/>
  <c r="T1030" i="2" s="1"/>
  <c r="T1029" i="2" s="1"/>
  <c r="S1030" i="2" a="1"/>
  <c r="S1030" i="2" s="1"/>
  <c r="S1029" i="2" s="1"/>
  <c r="R1030" i="2" a="1"/>
  <c r="R1030" i="2" s="1"/>
  <c r="R1029" i="2" s="1"/>
  <c r="Q1030" i="2" a="1"/>
  <c r="Q1030" i="2" s="1"/>
  <c r="Q1029" i="2" s="1"/>
  <c r="P1030" i="2" a="1"/>
  <c r="P1030" i="2" s="1"/>
  <c r="P1029" i="2" s="1"/>
  <c r="O1030" i="2" a="1"/>
  <c r="O1030" i="2" s="1"/>
  <c r="O1029" i="2" s="1"/>
  <c r="N1030" i="2" a="1"/>
  <c r="N1030" i="2" s="1"/>
  <c r="N1029" i="2" s="1"/>
  <c r="M1030" i="2" a="1"/>
  <c r="M1030" i="2" s="1"/>
  <c r="M1029" i="2" s="1"/>
  <c r="L1030" i="2" a="1"/>
  <c r="L1030" i="2" s="1"/>
  <c r="L1029" i="2" s="1"/>
  <c r="K1030" i="2" a="1"/>
  <c r="K1030" i="2" s="1"/>
  <c r="K1029" i="2" s="1"/>
  <c r="J1030" i="2" a="1"/>
  <c r="J1030" i="2" s="1"/>
  <c r="J1029" i="2" s="1"/>
  <c r="I1030" i="2" a="1"/>
  <c r="I1030" i="2" s="1"/>
  <c r="I1029" i="2" s="1"/>
  <c r="H1030" i="2" a="1"/>
  <c r="H1030" i="2" s="1"/>
  <c r="H1029" i="2" s="1"/>
  <c r="G1030" i="2" a="1"/>
  <c r="G1030" i="2" s="1"/>
  <c r="G1029" i="2" s="1"/>
  <c r="F1030" i="2" a="1"/>
  <c r="F1030" i="2" s="1"/>
  <c r="F1029" i="2" s="1"/>
  <c r="EK1024" i="2" a="1"/>
  <c r="EK1024" i="2" s="1"/>
  <c r="EJ1024" i="2" a="1"/>
  <c r="EJ1024" i="2" s="1"/>
  <c r="EI1024" i="2" a="1"/>
  <c r="EI1024" i="2" s="1"/>
  <c r="EH1024" i="2" a="1"/>
  <c r="EH1024" i="2" s="1"/>
  <c r="EG1024" i="2" a="1"/>
  <c r="EG1024" i="2" s="1"/>
  <c r="EF1024" i="2" a="1"/>
  <c r="EF1024" i="2" s="1"/>
  <c r="EE1024" i="2" a="1"/>
  <c r="EE1024" i="2" s="1"/>
  <c r="ED1024" i="2" a="1"/>
  <c r="ED1024" i="2" s="1"/>
  <c r="EC1024" i="2" a="1"/>
  <c r="EC1024" i="2" s="1"/>
  <c r="EB1024" i="2" a="1"/>
  <c r="EB1024" i="2" s="1"/>
  <c r="EA1024" i="2" a="1"/>
  <c r="EA1024" i="2" s="1"/>
  <c r="DZ1024" i="2" a="1"/>
  <c r="DZ1024" i="2" s="1"/>
  <c r="DY1024" i="2" a="1"/>
  <c r="DY1024" i="2" s="1"/>
  <c r="DX1024" i="2" a="1"/>
  <c r="DX1024" i="2" s="1"/>
  <c r="DW1024" i="2" a="1"/>
  <c r="DW1024" i="2" s="1"/>
  <c r="DV1024" i="2" a="1"/>
  <c r="DV1024" i="2" s="1"/>
  <c r="DU1024" i="2" a="1"/>
  <c r="DU1024" i="2" s="1"/>
  <c r="DT1024" i="2" a="1"/>
  <c r="DT1024" i="2" s="1"/>
  <c r="DS1024" i="2" a="1"/>
  <c r="DS1024" i="2" s="1"/>
  <c r="DR1024" i="2" a="1"/>
  <c r="DR1024" i="2" s="1"/>
  <c r="DQ1024" i="2" a="1"/>
  <c r="DQ1024" i="2" s="1"/>
  <c r="DP1024" i="2" a="1"/>
  <c r="DP1024" i="2" s="1"/>
  <c r="DO1024" i="2" a="1"/>
  <c r="DO1024" i="2" s="1"/>
  <c r="DN1024" i="2" a="1"/>
  <c r="DN1024" i="2" s="1"/>
  <c r="DM1024" i="2" a="1"/>
  <c r="DM1024" i="2" s="1"/>
  <c r="DL1024" i="2" a="1"/>
  <c r="DL1024" i="2" s="1"/>
  <c r="DK1024" i="2" a="1"/>
  <c r="DK1024" i="2" s="1"/>
  <c r="DI1024" i="2" a="1"/>
  <c r="DI1024" i="2" s="1"/>
  <c r="DH1024" i="2" a="1"/>
  <c r="DH1024" i="2" s="1"/>
  <c r="DG1024" i="2" a="1"/>
  <c r="DG1024" i="2" s="1"/>
  <c r="DF1024" i="2" a="1"/>
  <c r="DF1024" i="2" s="1"/>
  <c r="DE1024" i="2" a="1"/>
  <c r="DE1024" i="2" s="1"/>
  <c r="DD1024" i="2" a="1"/>
  <c r="DD1024" i="2" s="1"/>
  <c r="DC1024" i="2" a="1"/>
  <c r="DC1024" i="2" s="1"/>
  <c r="DB1024" i="2" a="1"/>
  <c r="DB1024" i="2" s="1"/>
  <c r="DA1024" i="2" a="1"/>
  <c r="DA1024" i="2" s="1"/>
  <c r="CZ1024" i="2" a="1"/>
  <c r="CZ1024" i="2" s="1"/>
  <c r="CY1024" i="2" a="1"/>
  <c r="CY1024" i="2" s="1"/>
  <c r="CX1024" i="2" a="1"/>
  <c r="CX1024" i="2" s="1"/>
  <c r="CW1024" i="2" a="1"/>
  <c r="CW1024" i="2" s="1"/>
  <c r="CV1024" i="2" a="1"/>
  <c r="CV1024" i="2" s="1"/>
  <c r="CU1024" i="2" a="1"/>
  <c r="CU1024" i="2" s="1"/>
  <c r="CT1024" i="2" a="1"/>
  <c r="CT1024" i="2" s="1"/>
  <c r="CS1024" i="2" a="1"/>
  <c r="CS1024" i="2" s="1"/>
  <c r="CR1024" i="2" a="1"/>
  <c r="CR1024" i="2" s="1"/>
  <c r="CQ1024" i="2" a="1"/>
  <c r="CQ1024" i="2" s="1"/>
  <c r="CP1024" i="2" a="1"/>
  <c r="CP1024" i="2" s="1"/>
  <c r="CO1024" i="2" a="1"/>
  <c r="CO1024" i="2" s="1"/>
  <c r="CN1024" i="2" a="1"/>
  <c r="CN1024" i="2" s="1"/>
  <c r="CM1024" i="2" a="1"/>
  <c r="CM1024" i="2" s="1"/>
  <c r="CL1024" i="2" a="1"/>
  <c r="CL1024" i="2" s="1"/>
  <c r="CK1024" i="2" a="1"/>
  <c r="CK1024" i="2" s="1"/>
  <c r="CJ1024" i="2" a="1"/>
  <c r="CJ1024" i="2" s="1"/>
  <c r="CI1024" i="2" a="1"/>
  <c r="CI1024" i="2" s="1"/>
  <c r="CH1024" i="2" a="1"/>
  <c r="CH1024" i="2" s="1"/>
  <c r="CG1024" i="2" a="1"/>
  <c r="CG1024" i="2" s="1"/>
  <c r="CF1024" i="2" a="1"/>
  <c r="CF1024" i="2" s="1"/>
  <c r="CE1024" i="2" a="1"/>
  <c r="CE1024" i="2" s="1"/>
  <c r="CD1024" i="2" a="1"/>
  <c r="CD1024" i="2" s="1"/>
  <c r="CC1024" i="2" a="1"/>
  <c r="CC1024" i="2" s="1"/>
  <c r="CB1024" i="2" a="1"/>
  <c r="CB1024" i="2" s="1"/>
  <c r="CA1024" i="2" a="1"/>
  <c r="CA1024" i="2" s="1"/>
  <c r="BZ1024" i="2" a="1"/>
  <c r="BZ1024" i="2" s="1"/>
  <c r="BY1024" i="2" a="1"/>
  <c r="BY1024" i="2" s="1"/>
  <c r="BX1024" i="2" a="1"/>
  <c r="BX1024" i="2" s="1"/>
  <c r="BW1024" i="2" a="1"/>
  <c r="BW1024" i="2" s="1"/>
  <c r="BV1024" i="2" a="1"/>
  <c r="BV1024" i="2" s="1"/>
  <c r="BU1024" i="2" a="1"/>
  <c r="BU1024" i="2" s="1"/>
  <c r="BT1024" i="2" a="1"/>
  <c r="BT1024" i="2" s="1"/>
  <c r="BS1024" i="2" a="1"/>
  <c r="BS1024" i="2" s="1"/>
  <c r="BR1024" i="2" a="1"/>
  <c r="BR1024" i="2" s="1"/>
  <c r="BQ1024" i="2" a="1"/>
  <c r="BQ1024" i="2" s="1"/>
  <c r="BP1024" i="2" a="1"/>
  <c r="BP1024" i="2" s="1"/>
  <c r="BO1024" i="2" a="1"/>
  <c r="BO1024" i="2" s="1"/>
  <c r="BN1024" i="2" a="1"/>
  <c r="BN1024" i="2" s="1"/>
  <c r="BM1024" i="2" a="1"/>
  <c r="BM1024" i="2" s="1"/>
  <c r="BL1024" i="2" a="1"/>
  <c r="BL1024" i="2" s="1"/>
  <c r="BK1024" i="2" a="1"/>
  <c r="BK1024" i="2" s="1"/>
  <c r="BJ1024" i="2" a="1"/>
  <c r="BJ1024" i="2" s="1"/>
  <c r="BI1024" i="2" a="1"/>
  <c r="BI1024" i="2" s="1"/>
  <c r="BH1024" i="2" a="1"/>
  <c r="BH1024" i="2" s="1"/>
  <c r="BG1024" i="2" a="1"/>
  <c r="BG1024" i="2" s="1"/>
  <c r="BF1024" i="2" a="1"/>
  <c r="BF1024" i="2" s="1"/>
  <c r="BE1024" i="2" a="1"/>
  <c r="BE1024" i="2" s="1"/>
  <c r="BD1024" i="2" a="1"/>
  <c r="BD1024" i="2" s="1"/>
  <c r="BC1024" i="2" a="1"/>
  <c r="BC1024" i="2" s="1"/>
  <c r="BB1024" i="2" a="1"/>
  <c r="BB1024" i="2" s="1"/>
  <c r="BA1024" i="2" a="1"/>
  <c r="BA1024" i="2" s="1"/>
  <c r="AZ1024" i="2" a="1"/>
  <c r="AZ1024" i="2" s="1"/>
  <c r="AY1024" i="2" a="1"/>
  <c r="AY1024" i="2" s="1"/>
  <c r="AX1024" i="2" a="1"/>
  <c r="AX1024" i="2" s="1"/>
  <c r="AW1024" i="2" a="1"/>
  <c r="AW1024" i="2" s="1"/>
  <c r="AV1024" i="2" a="1"/>
  <c r="AV1024" i="2" s="1"/>
  <c r="AU1024" i="2" a="1"/>
  <c r="AU1024" i="2" s="1"/>
  <c r="AT1024" i="2" a="1"/>
  <c r="AT1024" i="2" s="1"/>
  <c r="AS1024" i="2" a="1"/>
  <c r="AS1024" i="2" s="1"/>
  <c r="AR1024" i="2" a="1"/>
  <c r="AR1024" i="2" s="1"/>
  <c r="AQ1024" i="2" a="1"/>
  <c r="AQ1024" i="2" s="1"/>
  <c r="AP1024" i="2" a="1"/>
  <c r="AP1024" i="2" s="1"/>
  <c r="AO1024" i="2" a="1"/>
  <c r="AO1024" i="2" s="1"/>
  <c r="AN1024" i="2" a="1"/>
  <c r="AN1024" i="2" s="1"/>
  <c r="AM1024" i="2" a="1"/>
  <c r="AM1024" i="2" s="1"/>
  <c r="AL1024" i="2" a="1"/>
  <c r="AL1024" i="2" s="1"/>
  <c r="AK1024" i="2" a="1"/>
  <c r="AK1024" i="2" s="1"/>
  <c r="AJ1024" i="2" a="1"/>
  <c r="AJ1024" i="2" s="1"/>
  <c r="AI1024" i="2" a="1"/>
  <c r="AI1024" i="2" s="1"/>
  <c r="AH1024" i="2" a="1"/>
  <c r="AH1024" i="2" s="1"/>
  <c r="AG1024" i="2" a="1"/>
  <c r="AG1024" i="2" s="1"/>
  <c r="AF1024" i="2" a="1"/>
  <c r="AF1024" i="2" s="1"/>
  <c r="AE1024" i="2" a="1"/>
  <c r="AE1024" i="2" s="1"/>
  <c r="AD1024" i="2" a="1"/>
  <c r="AD1024" i="2" s="1"/>
  <c r="AC1024" i="2" a="1"/>
  <c r="AC1024" i="2" s="1"/>
  <c r="AB1024" i="2" a="1"/>
  <c r="AB1024" i="2" s="1"/>
  <c r="AA1024" i="2" a="1"/>
  <c r="AA1024" i="2" s="1"/>
  <c r="Z1024" i="2" a="1"/>
  <c r="Z1024" i="2" s="1"/>
  <c r="Y1024" i="2" a="1"/>
  <c r="Y1024" i="2" s="1"/>
  <c r="X1024" i="2" a="1"/>
  <c r="X1024" i="2" s="1"/>
  <c r="W1024" i="2" a="1"/>
  <c r="W1024" i="2" s="1"/>
  <c r="V1024" i="2" a="1"/>
  <c r="V1024" i="2" s="1"/>
  <c r="U1024" i="2" a="1"/>
  <c r="U1024" i="2" s="1"/>
  <c r="T1024" i="2" a="1"/>
  <c r="T1024" i="2" s="1"/>
  <c r="S1024" i="2" a="1"/>
  <c r="S1024" i="2" s="1"/>
  <c r="R1024" i="2" a="1"/>
  <c r="R1024" i="2" s="1"/>
  <c r="Q1024" i="2" a="1"/>
  <c r="Q1024" i="2" s="1"/>
  <c r="P1024" i="2" a="1"/>
  <c r="P1024" i="2" s="1"/>
  <c r="O1024" i="2" a="1"/>
  <c r="O1024" i="2" s="1"/>
  <c r="N1024" i="2" a="1"/>
  <c r="N1024" i="2" s="1"/>
  <c r="M1024" i="2" a="1"/>
  <c r="M1024" i="2" s="1"/>
  <c r="L1024" i="2" a="1"/>
  <c r="L1024" i="2" s="1"/>
  <c r="K1024" i="2" a="1"/>
  <c r="K1024" i="2" s="1"/>
  <c r="J1024" i="2" a="1"/>
  <c r="J1024" i="2" s="1"/>
  <c r="I1024" i="2" a="1"/>
  <c r="I1024" i="2" s="1"/>
  <c r="H1024" i="2" a="1"/>
  <c r="H1024" i="2" s="1"/>
  <c r="G1024" i="2" a="1"/>
  <c r="G1024" i="2" s="1"/>
  <c r="F1024" i="2" a="1"/>
  <c r="F1024" i="2" s="1"/>
  <c r="EK1023" i="2" a="1"/>
  <c r="EK1023" i="2" s="1"/>
  <c r="EJ1023" i="2" a="1"/>
  <c r="EJ1023" i="2" s="1"/>
  <c r="EI1023" i="2" a="1"/>
  <c r="EI1023" i="2" s="1"/>
  <c r="EH1023" i="2" a="1"/>
  <c r="EH1023" i="2" s="1"/>
  <c r="EG1023" i="2" a="1"/>
  <c r="EG1023" i="2" s="1"/>
  <c r="EF1023" i="2" a="1"/>
  <c r="EF1023" i="2" s="1"/>
  <c r="EE1023" i="2" a="1"/>
  <c r="EE1023" i="2" s="1"/>
  <c r="ED1023" i="2" a="1"/>
  <c r="ED1023" i="2" s="1"/>
  <c r="EC1023" i="2" a="1"/>
  <c r="EC1023" i="2" s="1"/>
  <c r="EB1023" i="2" a="1"/>
  <c r="EB1023" i="2" s="1"/>
  <c r="EA1023" i="2" a="1"/>
  <c r="EA1023" i="2" s="1"/>
  <c r="DZ1023" i="2" a="1"/>
  <c r="DZ1023" i="2" s="1"/>
  <c r="DY1023" i="2" a="1"/>
  <c r="DY1023" i="2" s="1"/>
  <c r="DX1023" i="2" a="1"/>
  <c r="DX1023" i="2" s="1"/>
  <c r="DW1023" i="2" a="1"/>
  <c r="DW1023" i="2" s="1"/>
  <c r="DV1023" i="2" a="1"/>
  <c r="DV1023" i="2" s="1"/>
  <c r="DU1023" i="2" a="1"/>
  <c r="DU1023" i="2" s="1"/>
  <c r="DT1023" i="2" a="1"/>
  <c r="DT1023" i="2" s="1"/>
  <c r="DS1023" i="2" a="1"/>
  <c r="DS1023" i="2" s="1"/>
  <c r="DR1023" i="2" a="1"/>
  <c r="DR1023" i="2" s="1"/>
  <c r="DQ1023" i="2" a="1"/>
  <c r="DQ1023" i="2" s="1"/>
  <c r="DP1023" i="2" a="1"/>
  <c r="DP1023" i="2" s="1"/>
  <c r="DO1023" i="2" a="1"/>
  <c r="DO1023" i="2" s="1"/>
  <c r="DN1023" i="2" a="1"/>
  <c r="DN1023" i="2" s="1"/>
  <c r="DM1023" i="2" a="1"/>
  <c r="DM1023" i="2" s="1"/>
  <c r="DL1023" i="2" a="1"/>
  <c r="DL1023" i="2" s="1"/>
  <c r="DK1023" i="2" a="1"/>
  <c r="DK1023" i="2" s="1"/>
  <c r="DI1023" i="2" a="1"/>
  <c r="DI1023" i="2" s="1"/>
  <c r="DH1023" i="2" a="1"/>
  <c r="DH1023" i="2" s="1"/>
  <c r="DG1023" i="2" a="1"/>
  <c r="DG1023" i="2" s="1"/>
  <c r="DF1023" i="2" a="1"/>
  <c r="DF1023" i="2" s="1"/>
  <c r="DE1023" i="2" a="1"/>
  <c r="DE1023" i="2" s="1"/>
  <c r="DD1023" i="2" a="1"/>
  <c r="DD1023" i="2" s="1"/>
  <c r="DC1023" i="2" a="1"/>
  <c r="DC1023" i="2" s="1"/>
  <c r="DB1023" i="2" a="1"/>
  <c r="DB1023" i="2" s="1"/>
  <c r="DA1023" i="2" a="1"/>
  <c r="DA1023" i="2" s="1"/>
  <c r="CZ1023" i="2" a="1"/>
  <c r="CZ1023" i="2" s="1"/>
  <c r="CY1023" i="2" a="1"/>
  <c r="CY1023" i="2" s="1"/>
  <c r="CX1023" i="2" a="1"/>
  <c r="CX1023" i="2" s="1"/>
  <c r="CW1023" i="2" a="1"/>
  <c r="CW1023" i="2" s="1"/>
  <c r="CV1023" i="2" a="1"/>
  <c r="CV1023" i="2" s="1"/>
  <c r="CU1023" i="2" a="1"/>
  <c r="CU1023" i="2" s="1"/>
  <c r="CT1023" i="2" a="1"/>
  <c r="CT1023" i="2" s="1"/>
  <c r="CS1023" i="2" a="1"/>
  <c r="CS1023" i="2" s="1"/>
  <c r="CR1023" i="2" a="1"/>
  <c r="CR1023" i="2" s="1"/>
  <c r="CQ1023" i="2" a="1"/>
  <c r="CQ1023" i="2" s="1"/>
  <c r="CP1023" i="2" a="1"/>
  <c r="CP1023" i="2" s="1"/>
  <c r="CO1023" i="2" a="1"/>
  <c r="CO1023" i="2" s="1"/>
  <c r="CN1023" i="2" a="1"/>
  <c r="CN1023" i="2" s="1"/>
  <c r="CM1023" i="2" a="1"/>
  <c r="CM1023" i="2" s="1"/>
  <c r="CL1023" i="2" a="1"/>
  <c r="CL1023" i="2" s="1"/>
  <c r="CK1023" i="2" a="1"/>
  <c r="CK1023" i="2" s="1"/>
  <c r="CJ1023" i="2" a="1"/>
  <c r="CJ1023" i="2" s="1"/>
  <c r="CI1023" i="2" a="1"/>
  <c r="CI1023" i="2" s="1"/>
  <c r="CH1023" i="2" a="1"/>
  <c r="CH1023" i="2" s="1"/>
  <c r="CG1023" i="2" a="1"/>
  <c r="CG1023" i="2" s="1"/>
  <c r="CF1023" i="2" a="1"/>
  <c r="CF1023" i="2" s="1"/>
  <c r="CE1023" i="2" a="1"/>
  <c r="CE1023" i="2" s="1"/>
  <c r="CD1023" i="2" a="1"/>
  <c r="CD1023" i="2" s="1"/>
  <c r="CC1023" i="2" a="1"/>
  <c r="CC1023" i="2" s="1"/>
  <c r="CB1023" i="2" a="1"/>
  <c r="CB1023" i="2" s="1"/>
  <c r="CA1023" i="2" a="1"/>
  <c r="CA1023" i="2" s="1"/>
  <c r="BZ1023" i="2" a="1"/>
  <c r="BZ1023" i="2" s="1"/>
  <c r="BY1023" i="2" a="1"/>
  <c r="BY1023" i="2" s="1"/>
  <c r="BX1023" i="2" a="1"/>
  <c r="BX1023" i="2" s="1"/>
  <c r="BW1023" i="2" a="1"/>
  <c r="BW1023" i="2" s="1"/>
  <c r="BV1023" i="2" a="1"/>
  <c r="BV1023" i="2" s="1"/>
  <c r="BU1023" i="2" a="1"/>
  <c r="BU1023" i="2" s="1"/>
  <c r="BT1023" i="2" a="1"/>
  <c r="BT1023" i="2" s="1"/>
  <c r="BS1023" i="2" a="1"/>
  <c r="BS1023" i="2" s="1"/>
  <c r="BR1023" i="2" a="1"/>
  <c r="BR1023" i="2" s="1"/>
  <c r="BQ1023" i="2" a="1"/>
  <c r="BQ1023" i="2" s="1"/>
  <c r="BP1023" i="2" a="1"/>
  <c r="BP1023" i="2" s="1"/>
  <c r="BO1023" i="2" a="1"/>
  <c r="BO1023" i="2" s="1"/>
  <c r="BN1023" i="2" a="1"/>
  <c r="BN1023" i="2" s="1"/>
  <c r="BM1023" i="2" a="1"/>
  <c r="BM1023" i="2" s="1"/>
  <c r="BL1023" i="2" a="1"/>
  <c r="BL1023" i="2" s="1"/>
  <c r="BK1023" i="2" a="1"/>
  <c r="BK1023" i="2" s="1"/>
  <c r="BJ1023" i="2" a="1"/>
  <c r="BJ1023" i="2" s="1"/>
  <c r="BI1023" i="2" a="1"/>
  <c r="BI1023" i="2" s="1"/>
  <c r="BH1023" i="2" a="1"/>
  <c r="BH1023" i="2" s="1"/>
  <c r="BG1023" i="2" a="1"/>
  <c r="BG1023" i="2" s="1"/>
  <c r="BF1023" i="2" a="1"/>
  <c r="BF1023" i="2" s="1"/>
  <c r="BE1023" i="2" a="1"/>
  <c r="BE1023" i="2" s="1"/>
  <c r="BD1023" i="2" a="1"/>
  <c r="BD1023" i="2" s="1"/>
  <c r="BC1023" i="2" a="1"/>
  <c r="BC1023" i="2" s="1"/>
  <c r="BB1023" i="2" a="1"/>
  <c r="BB1023" i="2" s="1"/>
  <c r="BA1023" i="2" a="1"/>
  <c r="BA1023" i="2" s="1"/>
  <c r="AZ1023" i="2" a="1"/>
  <c r="AZ1023" i="2" s="1"/>
  <c r="AY1023" i="2" a="1"/>
  <c r="AY1023" i="2" s="1"/>
  <c r="AX1023" i="2" a="1"/>
  <c r="AX1023" i="2" s="1"/>
  <c r="AW1023" i="2" a="1"/>
  <c r="AW1023" i="2" s="1"/>
  <c r="AV1023" i="2" a="1"/>
  <c r="AV1023" i="2" s="1"/>
  <c r="AU1023" i="2" a="1"/>
  <c r="AU1023" i="2" s="1"/>
  <c r="AT1023" i="2" a="1"/>
  <c r="AT1023" i="2" s="1"/>
  <c r="AS1023" i="2" a="1"/>
  <c r="AS1023" i="2" s="1"/>
  <c r="AR1023" i="2" a="1"/>
  <c r="AR1023" i="2" s="1"/>
  <c r="AQ1023" i="2" a="1"/>
  <c r="AQ1023" i="2" s="1"/>
  <c r="AP1023" i="2" a="1"/>
  <c r="AP1023" i="2" s="1"/>
  <c r="AO1023" i="2" a="1"/>
  <c r="AO1023" i="2" s="1"/>
  <c r="AN1023" i="2" a="1"/>
  <c r="AN1023" i="2" s="1"/>
  <c r="AM1023" i="2" a="1"/>
  <c r="AM1023" i="2" s="1"/>
  <c r="AL1023" i="2" a="1"/>
  <c r="AL1023" i="2" s="1"/>
  <c r="AK1023" i="2" a="1"/>
  <c r="AK1023" i="2" s="1"/>
  <c r="AJ1023" i="2" a="1"/>
  <c r="AJ1023" i="2" s="1"/>
  <c r="AI1023" i="2" a="1"/>
  <c r="AI1023" i="2" s="1"/>
  <c r="AH1023" i="2" a="1"/>
  <c r="AH1023" i="2" s="1"/>
  <c r="AG1023" i="2" a="1"/>
  <c r="AG1023" i="2" s="1"/>
  <c r="AF1023" i="2" a="1"/>
  <c r="AF1023" i="2" s="1"/>
  <c r="AE1023" i="2" a="1"/>
  <c r="AE1023" i="2" s="1"/>
  <c r="AD1023" i="2" a="1"/>
  <c r="AD1023" i="2" s="1"/>
  <c r="AC1023" i="2" a="1"/>
  <c r="AC1023" i="2" s="1"/>
  <c r="AB1023" i="2" a="1"/>
  <c r="AB1023" i="2" s="1"/>
  <c r="AA1023" i="2" a="1"/>
  <c r="AA1023" i="2" s="1"/>
  <c r="Z1023" i="2" a="1"/>
  <c r="Z1023" i="2" s="1"/>
  <c r="Y1023" i="2" a="1"/>
  <c r="Y1023" i="2" s="1"/>
  <c r="X1023" i="2" a="1"/>
  <c r="X1023" i="2" s="1"/>
  <c r="W1023" i="2" a="1"/>
  <c r="W1023" i="2" s="1"/>
  <c r="V1023" i="2" a="1"/>
  <c r="V1023" i="2" s="1"/>
  <c r="U1023" i="2" a="1"/>
  <c r="U1023" i="2" s="1"/>
  <c r="T1023" i="2" a="1"/>
  <c r="T1023" i="2" s="1"/>
  <c r="S1023" i="2" a="1"/>
  <c r="S1023" i="2" s="1"/>
  <c r="R1023" i="2" a="1"/>
  <c r="R1023" i="2" s="1"/>
  <c r="Q1023" i="2" a="1"/>
  <c r="Q1023" i="2" s="1"/>
  <c r="P1023" i="2" a="1"/>
  <c r="P1023" i="2" s="1"/>
  <c r="O1023" i="2" a="1"/>
  <c r="O1023" i="2" s="1"/>
  <c r="N1023" i="2" a="1"/>
  <c r="N1023" i="2" s="1"/>
  <c r="M1023" i="2" a="1"/>
  <c r="M1023" i="2" s="1"/>
  <c r="L1023" i="2" a="1"/>
  <c r="L1023" i="2" s="1"/>
  <c r="K1023" i="2" a="1"/>
  <c r="K1023" i="2" s="1"/>
  <c r="J1023" i="2" a="1"/>
  <c r="J1023" i="2" s="1"/>
  <c r="I1023" i="2" a="1"/>
  <c r="I1023" i="2" s="1"/>
  <c r="H1023" i="2" a="1"/>
  <c r="H1023" i="2" s="1"/>
  <c r="G1023" i="2" a="1"/>
  <c r="G1023" i="2" s="1"/>
  <c r="F1023" i="2" a="1"/>
  <c r="F1023" i="2" s="1"/>
  <c r="EK1022" i="2" a="1"/>
  <c r="EK1022" i="2" s="1"/>
  <c r="EK1021" i="2" s="1"/>
  <c r="EJ1022" i="2" a="1"/>
  <c r="EJ1022" i="2" s="1"/>
  <c r="EJ1021" i="2" s="1"/>
  <c r="EI1022" i="2" a="1"/>
  <c r="EI1022" i="2" s="1"/>
  <c r="EI1021" i="2" s="1"/>
  <c r="EH1022" i="2" a="1"/>
  <c r="EH1022" i="2" s="1"/>
  <c r="EH1021" i="2" s="1"/>
  <c r="EG1022" i="2" a="1"/>
  <c r="EG1022" i="2" s="1"/>
  <c r="EG1021" i="2" s="1"/>
  <c r="EF1022" i="2" a="1"/>
  <c r="EF1022" i="2" s="1"/>
  <c r="EF1021" i="2" s="1"/>
  <c r="EE1022" i="2" a="1"/>
  <c r="EE1022" i="2" s="1"/>
  <c r="EE1021" i="2" s="1"/>
  <c r="ED1022" i="2" a="1"/>
  <c r="ED1022" i="2" s="1"/>
  <c r="ED1021" i="2" s="1"/>
  <c r="EC1022" i="2" a="1"/>
  <c r="EC1022" i="2" s="1"/>
  <c r="EC1021" i="2" s="1"/>
  <c r="EB1022" i="2" a="1"/>
  <c r="EB1022" i="2" s="1"/>
  <c r="EB1021" i="2" s="1"/>
  <c r="EA1022" i="2" a="1"/>
  <c r="EA1022" i="2" s="1"/>
  <c r="EA1021" i="2" s="1"/>
  <c r="DZ1022" i="2" a="1"/>
  <c r="DZ1022" i="2" s="1"/>
  <c r="DZ1021" i="2" s="1"/>
  <c r="DY1022" i="2" a="1"/>
  <c r="DY1022" i="2" s="1"/>
  <c r="DY1021" i="2" s="1"/>
  <c r="DX1022" i="2" a="1"/>
  <c r="DX1022" i="2" s="1"/>
  <c r="DX1021" i="2" s="1"/>
  <c r="DW1022" i="2" a="1"/>
  <c r="DW1022" i="2" s="1"/>
  <c r="DW1021" i="2" s="1"/>
  <c r="DV1022" i="2" a="1"/>
  <c r="DV1022" i="2" s="1"/>
  <c r="DV1021" i="2" s="1"/>
  <c r="DU1022" i="2" a="1"/>
  <c r="DU1022" i="2" s="1"/>
  <c r="DU1021" i="2" s="1"/>
  <c r="DT1022" i="2" a="1"/>
  <c r="DT1022" i="2" s="1"/>
  <c r="DT1021" i="2" s="1"/>
  <c r="DS1022" i="2" a="1"/>
  <c r="DS1022" i="2" s="1"/>
  <c r="DS1021" i="2" s="1"/>
  <c r="DR1022" i="2" a="1"/>
  <c r="DR1022" i="2" s="1"/>
  <c r="DR1021" i="2" s="1"/>
  <c r="DQ1022" i="2" a="1"/>
  <c r="DQ1022" i="2" s="1"/>
  <c r="DQ1021" i="2" s="1"/>
  <c r="DP1022" i="2" a="1"/>
  <c r="DP1022" i="2" s="1"/>
  <c r="DP1021" i="2" s="1"/>
  <c r="DO1022" i="2" a="1"/>
  <c r="DO1022" i="2" s="1"/>
  <c r="DO1021" i="2" s="1"/>
  <c r="DN1022" i="2" a="1"/>
  <c r="DN1022" i="2" s="1"/>
  <c r="DN1021" i="2" s="1"/>
  <c r="DM1022" i="2" a="1"/>
  <c r="DM1022" i="2" s="1"/>
  <c r="DM1021" i="2" s="1"/>
  <c r="DL1022" i="2" a="1"/>
  <c r="DL1022" i="2" s="1"/>
  <c r="DL1021" i="2" s="1"/>
  <c r="DK1022" i="2" a="1"/>
  <c r="DK1022" i="2" s="1"/>
  <c r="DK1021" i="2" s="1"/>
  <c r="DI1022" i="2" a="1"/>
  <c r="DI1022" i="2" s="1"/>
  <c r="DI1021" i="2" s="1"/>
  <c r="DH1022" i="2" a="1"/>
  <c r="DH1022" i="2" s="1"/>
  <c r="DH1021" i="2" s="1"/>
  <c r="DG1022" i="2" a="1"/>
  <c r="DG1022" i="2" s="1"/>
  <c r="DG1021" i="2" s="1"/>
  <c r="DF1022" i="2" a="1"/>
  <c r="DF1022" i="2" s="1"/>
  <c r="DF1021" i="2" s="1"/>
  <c r="DE1022" i="2" a="1"/>
  <c r="DE1022" i="2" s="1"/>
  <c r="DE1021" i="2" s="1"/>
  <c r="DD1022" i="2" a="1"/>
  <c r="DD1022" i="2" s="1"/>
  <c r="DD1021" i="2" s="1"/>
  <c r="DC1022" i="2" a="1"/>
  <c r="DC1022" i="2" s="1"/>
  <c r="DC1021" i="2" s="1"/>
  <c r="DB1022" i="2" a="1"/>
  <c r="DB1022" i="2" s="1"/>
  <c r="DB1021" i="2" s="1"/>
  <c r="DA1022" i="2" a="1"/>
  <c r="DA1022" i="2" s="1"/>
  <c r="DA1021" i="2" s="1"/>
  <c r="CZ1022" i="2" a="1"/>
  <c r="CZ1022" i="2" s="1"/>
  <c r="CZ1021" i="2" s="1"/>
  <c r="CY1022" i="2" a="1"/>
  <c r="CY1022" i="2" s="1"/>
  <c r="CY1021" i="2" s="1"/>
  <c r="CX1022" i="2" a="1"/>
  <c r="CX1022" i="2" s="1"/>
  <c r="CX1021" i="2" s="1"/>
  <c r="CW1022" i="2" a="1"/>
  <c r="CW1022" i="2" s="1"/>
  <c r="CW1021" i="2" s="1"/>
  <c r="CV1022" i="2" a="1"/>
  <c r="CV1022" i="2" s="1"/>
  <c r="CV1021" i="2" s="1"/>
  <c r="CU1022" i="2" a="1"/>
  <c r="CU1022" i="2" s="1"/>
  <c r="CU1021" i="2" s="1"/>
  <c r="CT1022" i="2" a="1"/>
  <c r="CT1022" i="2" s="1"/>
  <c r="CT1021" i="2" s="1"/>
  <c r="CS1022" i="2" a="1"/>
  <c r="CS1022" i="2" s="1"/>
  <c r="CS1021" i="2" s="1"/>
  <c r="CR1022" i="2" a="1"/>
  <c r="CR1022" i="2" s="1"/>
  <c r="CR1021" i="2" s="1"/>
  <c r="CQ1022" i="2" a="1"/>
  <c r="CQ1022" i="2" s="1"/>
  <c r="CQ1021" i="2" s="1"/>
  <c r="CP1022" i="2" a="1"/>
  <c r="CP1022" i="2" s="1"/>
  <c r="CP1021" i="2" s="1"/>
  <c r="CO1022" i="2" a="1"/>
  <c r="CO1022" i="2" s="1"/>
  <c r="CO1021" i="2" s="1"/>
  <c r="CN1022" i="2" a="1"/>
  <c r="CN1022" i="2" s="1"/>
  <c r="CN1021" i="2" s="1"/>
  <c r="CM1022" i="2" a="1"/>
  <c r="CM1022" i="2" s="1"/>
  <c r="CM1021" i="2" s="1"/>
  <c r="CL1022" i="2" a="1"/>
  <c r="CL1022" i="2" s="1"/>
  <c r="CL1021" i="2" s="1"/>
  <c r="CK1022" i="2" a="1"/>
  <c r="CK1022" i="2" s="1"/>
  <c r="CK1021" i="2" s="1"/>
  <c r="CJ1022" i="2" a="1"/>
  <c r="CJ1022" i="2" s="1"/>
  <c r="CJ1021" i="2" s="1"/>
  <c r="CI1022" i="2" a="1"/>
  <c r="CI1022" i="2" s="1"/>
  <c r="CI1021" i="2" s="1"/>
  <c r="CH1022" i="2" a="1"/>
  <c r="CH1022" i="2" s="1"/>
  <c r="CH1021" i="2" s="1"/>
  <c r="CG1022" i="2" a="1"/>
  <c r="CG1022" i="2" s="1"/>
  <c r="CG1021" i="2" s="1"/>
  <c r="CF1022" i="2" a="1"/>
  <c r="CF1022" i="2" s="1"/>
  <c r="CF1021" i="2" s="1"/>
  <c r="CE1022" i="2" a="1"/>
  <c r="CE1022" i="2" s="1"/>
  <c r="CE1021" i="2" s="1"/>
  <c r="CD1022" i="2" a="1"/>
  <c r="CD1022" i="2" s="1"/>
  <c r="CD1021" i="2" s="1"/>
  <c r="CC1022" i="2" a="1"/>
  <c r="CC1022" i="2" s="1"/>
  <c r="CC1021" i="2" s="1"/>
  <c r="CB1022" i="2" a="1"/>
  <c r="CB1022" i="2" s="1"/>
  <c r="CB1021" i="2" s="1"/>
  <c r="CA1022" i="2" a="1"/>
  <c r="CA1022" i="2" s="1"/>
  <c r="CA1021" i="2" s="1"/>
  <c r="BZ1022" i="2" a="1"/>
  <c r="BZ1022" i="2" s="1"/>
  <c r="BZ1021" i="2" s="1"/>
  <c r="BY1022" i="2" a="1"/>
  <c r="BY1022" i="2" s="1"/>
  <c r="BY1021" i="2" s="1"/>
  <c r="BX1022" i="2" a="1"/>
  <c r="BX1022" i="2" s="1"/>
  <c r="BX1021" i="2" s="1"/>
  <c r="BW1022" i="2" a="1"/>
  <c r="BW1022" i="2" s="1"/>
  <c r="BW1021" i="2" s="1"/>
  <c r="BV1022" i="2" a="1"/>
  <c r="BV1022" i="2" s="1"/>
  <c r="BV1021" i="2" s="1"/>
  <c r="BU1022" i="2" a="1"/>
  <c r="BU1022" i="2" s="1"/>
  <c r="BU1021" i="2" s="1"/>
  <c r="BT1022" i="2" a="1"/>
  <c r="BT1022" i="2" s="1"/>
  <c r="BT1021" i="2" s="1"/>
  <c r="BS1022" i="2" a="1"/>
  <c r="BS1022" i="2" s="1"/>
  <c r="BS1021" i="2" s="1"/>
  <c r="BR1022" i="2" a="1"/>
  <c r="BR1022" i="2" s="1"/>
  <c r="BR1021" i="2" s="1"/>
  <c r="BQ1022" i="2" a="1"/>
  <c r="BQ1022" i="2" s="1"/>
  <c r="BQ1021" i="2" s="1"/>
  <c r="BP1022" i="2" a="1"/>
  <c r="BP1022" i="2" s="1"/>
  <c r="BP1021" i="2" s="1"/>
  <c r="BO1022" i="2" a="1"/>
  <c r="BO1022" i="2" s="1"/>
  <c r="BO1021" i="2" s="1"/>
  <c r="BN1022" i="2" a="1"/>
  <c r="BN1022" i="2" s="1"/>
  <c r="BN1021" i="2" s="1"/>
  <c r="BM1022" i="2" a="1"/>
  <c r="BM1022" i="2" s="1"/>
  <c r="BM1021" i="2" s="1"/>
  <c r="BL1022" i="2" a="1"/>
  <c r="BL1022" i="2" s="1"/>
  <c r="BL1021" i="2" s="1"/>
  <c r="BK1022" i="2" a="1"/>
  <c r="BK1022" i="2" s="1"/>
  <c r="BK1021" i="2" s="1"/>
  <c r="BJ1022" i="2" a="1"/>
  <c r="BJ1022" i="2" s="1"/>
  <c r="BJ1021" i="2" s="1"/>
  <c r="BI1022" i="2" a="1"/>
  <c r="BI1022" i="2" s="1"/>
  <c r="BI1021" i="2" s="1"/>
  <c r="BH1022" i="2" a="1"/>
  <c r="BH1022" i="2" s="1"/>
  <c r="BH1021" i="2" s="1"/>
  <c r="BG1022" i="2" a="1"/>
  <c r="BG1022" i="2" s="1"/>
  <c r="BG1021" i="2" s="1"/>
  <c r="BF1022" i="2" a="1"/>
  <c r="BF1022" i="2" s="1"/>
  <c r="BF1021" i="2" s="1"/>
  <c r="BE1022" i="2" a="1"/>
  <c r="BE1022" i="2" s="1"/>
  <c r="BE1021" i="2" s="1"/>
  <c r="BD1022" i="2" a="1"/>
  <c r="BD1022" i="2" s="1"/>
  <c r="BD1021" i="2" s="1"/>
  <c r="BC1022" i="2" a="1"/>
  <c r="BC1022" i="2" s="1"/>
  <c r="BC1021" i="2" s="1"/>
  <c r="BB1022" i="2" a="1"/>
  <c r="BB1022" i="2" s="1"/>
  <c r="BB1021" i="2" s="1"/>
  <c r="BA1022" i="2" a="1"/>
  <c r="BA1022" i="2" s="1"/>
  <c r="BA1021" i="2" s="1"/>
  <c r="AZ1022" i="2" a="1"/>
  <c r="AZ1022" i="2" s="1"/>
  <c r="AZ1021" i="2" s="1"/>
  <c r="AY1022" i="2" a="1"/>
  <c r="AY1022" i="2" s="1"/>
  <c r="AY1021" i="2" s="1"/>
  <c r="AX1022" i="2" a="1"/>
  <c r="AX1022" i="2" s="1"/>
  <c r="AX1021" i="2" s="1"/>
  <c r="AW1022" i="2" a="1"/>
  <c r="AW1022" i="2" s="1"/>
  <c r="AW1021" i="2" s="1"/>
  <c r="AV1022" i="2" a="1"/>
  <c r="AV1022" i="2" s="1"/>
  <c r="AV1021" i="2" s="1"/>
  <c r="AU1022" i="2" a="1"/>
  <c r="AU1022" i="2" s="1"/>
  <c r="AU1021" i="2" s="1"/>
  <c r="AT1022" i="2" a="1"/>
  <c r="AT1022" i="2" s="1"/>
  <c r="AT1021" i="2" s="1"/>
  <c r="AS1022" i="2" a="1"/>
  <c r="AS1022" i="2" s="1"/>
  <c r="AS1021" i="2" s="1"/>
  <c r="AR1022" i="2" a="1"/>
  <c r="AR1022" i="2" s="1"/>
  <c r="AR1021" i="2" s="1"/>
  <c r="AQ1022" i="2" a="1"/>
  <c r="AQ1022" i="2" s="1"/>
  <c r="AQ1021" i="2" s="1"/>
  <c r="AP1022" i="2" a="1"/>
  <c r="AP1022" i="2" s="1"/>
  <c r="AP1021" i="2" s="1"/>
  <c r="AO1022" i="2" a="1"/>
  <c r="AO1022" i="2" s="1"/>
  <c r="AO1021" i="2" s="1"/>
  <c r="AN1022" i="2" a="1"/>
  <c r="AN1022" i="2" s="1"/>
  <c r="AN1021" i="2" s="1"/>
  <c r="AM1022" i="2" a="1"/>
  <c r="AM1022" i="2" s="1"/>
  <c r="AM1021" i="2" s="1"/>
  <c r="AL1022" i="2" a="1"/>
  <c r="AL1022" i="2" s="1"/>
  <c r="AL1021" i="2" s="1"/>
  <c r="AK1022" i="2" a="1"/>
  <c r="AK1022" i="2" s="1"/>
  <c r="AK1021" i="2" s="1"/>
  <c r="AJ1022" i="2" a="1"/>
  <c r="AJ1022" i="2" s="1"/>
  <c r="AJ1021" i="2" s="1"/>
  <c r="AI1022" i="2" a="1"/>
  <c r="AI1022" i="2" s="1"/>
  <c r="AI1021" i="2" s="1"/>
  <c r="AH1022" i="2" a="1"/>
  <c r="AH1022" i="2" s="1"/>
  <c r="AH1021" i="2" s="1"/>
  <c r="AG1022" i="2" a="1"/>
  <c r="AG1022" i="2" s="1"/>
  <c r="AG1021" i="2" s="1"/>
  <c r="AF1022" i="2" a="1"/>
  <c r="AF1022" i="2" s="1"/>
  <c r="AF1021" i="2" s="1"/>
  <c r="AE1022" i="2" a="1"/>
  <c r="AE1022" i="2" s="1"/>
  <c r="AE1021" i="2" s="1"/>
  <c r="AD1022" i="2" a="1"/>
  <c r="AD1022" i="2" s="1"/>
  <c r="AD1021" i="2" s="1"/>
  <c r="AC1022" i="2" a="1"/>
  <c r="AC1022" i="2" s="1"/>
  <c r="AC1021" i="2" s="1"/>
  <c r="AB1022" i="2" a="1"/>
  <c r="AB1022" i="2" s="1"/>
  <c r="AB1021" i="2" s="1"/>
  <c r="AA1022" i="2" a="1"/>
  <c r="AA1022" i="2" s="1"/>
  <c r="AA1021" i="2" s="1"/>
  <c r="Z1022" i="2" a="1"/>
  <c r="Z1022" i="2" s="1"/>
  <c r="Z1021" i="2" s="1"/>
  <c r="Y1022" i="2" a="1"/>
  <c r="Y1022" i="2" s="1"/>
  <c r="Y1021" i="2" s="1"/>
  <c r="X1022" i="2" a="1"/>
  <c r="X1022" i="2" s="1"/>
  <c r="X1021" i="2" s="1"/>
  <c r="W1022" i="2" a="1"/>
  <c r="W1022" i="2" s="1"/>
  <c r="W1021" i="2" s="1"/>
  <c r="V1022" i="2" a="1"/>
  <c r="V1022" i="2" s="1"/>
  <c r="V1021" i="2" s="1"/>
  <c r="U1022" i="2" a="1"/>
  <c r="U1022" i="2" s="1"/>
  <c r="U1021" i="2" s="1"/>
  <c r="T1022" i="2" a="1"/>
  <c r="T1022" i="2" s="1"/>
  <c r="T1021" i="2" s="1"/>
  <c r="S1022" i="2" a="1"/>
  <c r="S1022" i="2" s="1"/>
  <c r="S1021" i="2" s="1"/>
  <c r="R1022" i="2" a="1"/>
  <c r="R1022" i="2" s="1"/>
  <c r="R1021" i="2" s="1"/>
  <c r="Q1022" i="2" a="1"/>
  <c r="Q1022" i="2" s="1"/>
  <c r="Q1021" i="2" s="1"/>
  <c r="P1022" i="2" a="1"/>
  <c r="P1022" i="2" s="1"/>
  <c r="P1021" i="2" s="1"/>
  <c r="O1022" i="2" a="1"/>
  <c r="O1022" i="2" s="1"/>
  <c r="O1021" i="2" s="1"/>
  <c r="N1022" i="2" a="1"/>
  <c r="N1022" i="2" s="1"/>
  <c r="N1021" i="2" s="1"/>
  <c r="M1022" i="2" a="1"/>
  <c r="M1022" i="2" s="1"/>
  <c r="M1021" i="2" s="1"/>
  <c r="L1022" i="2" a="1"/>
  <c r="L1022" i="2" s="1"/>
  <c r="L1021" i="2" s="1"/>
  <c r="K1022" i="2" a="1"/>
  <c r="K1022" i="2" s="1"/>
  <c r="K1021" i="2" s="1"/>
  <c r="J1022" i="2" a="1"/>
  <c r="J1022" i="2" s="1"/>
  <c r="J1021" i="2" s="1"/>
  <c r="I1022" i="2" a="1"/>
  <c r="I1022" i="2" s="1"/>
  <c r="I1021" i="2" s="1"/>
  <c r="H1022" i="2" a="1"/>
  <c r="H1022" i="2" s="1"/>
  <c r="H1021" i="2" s="1"/>
  <c r="G1022" i="2" a="1"/>
  <c r="G1022" i="2" s="1"/>
  <c r="G1021" i="2" s="1"/>
  <c r="F1022" i="2" a="1"/>
  <c r="F1022" i="2" s="1"/>
  <c r="F1021" i="2" s="1"/>
  <c r="EK1016" i="2" a="1"/>
  <c r="EK1016" i="2" s="1"/>
  <c r="EJ1016" i="2" a="1"/>
  <c r="EJ1016" i="2" s="1"/>
  <c r="EI1016" i="2" a="1"/>
  <c r="EI1016" i="2" s="1"/>
  <c r="EH1016" i="2" a="1"/>
  <c r="EH1016" i="2" s="1"/>
  <c r="EG1016" i="2" a="1"/>
  <c r="EG1016" i="2" s="1"/>
  <c r="EF1016" i="2" a="1"/>
  <c r="EF1016" i="2" s="1"/>
  <c r="EE1016" i="2" a="1"/>
  <c r="EE1016" i="2" s="1"/>
  <c r="ED1016" i="2" a="1"/>
  <c r="ED1016" i="2" s="1"/>
  <c r="EC1016" i="2" a="1"/>
  <c r="EC1016" i="2" s="1"/>
  <c r="EB1016" i="2" a="1"/>
  <c r="EB1016" i="2" s="1"/>
  <c r="EA1016" i="2" a="1"/>
  <c r="EA1016" i="2" s="1"/>
  <c r="DZ1016" i="2" a="1"/>
  <c r="DZ1016" i="2" s="1"/>
  <c r="DY1016" i="2" a="1"/>
  <c r="DY1016" i="2" s="1"/>
  <c r="DX1016" i="2" a="1"/>
  <c r="DX1016" i="2" s="1"/>
  <c r="DW1016" i="2" a="1"/>
  <c r="DW1016" i="2" s="1"/>
  <c r="DV1016" i="2" a="1"/>
  <c r="DV1016" i="2" s="1"/>
  <c r="DU1016" i="2" a="1"/>
  <c r="DU1016" i="2" s="1"/>
  <c r="DT1016" i="2" a="1"/>
  <c r="DT1016" i="2" s="1"/>
  <c r="DS1016" i="2" a="1"/>
  <c r="DS1016" i="2" s="1"/>
  <c r="DR1016" i="2" a="1"/>
  <c r="DR1016" i="2" s="1"/>
  <c r="DQ1016" i="2" a="1"/>
  <c r="DQ1016" i="2" s="1"/>
  <c r="DP1016" i="2" a="1"/>
  <c r="DP1016" i="2" s="1"/>
  <c r="DO1016" i="2" a="1"/>
  <c r="DO1016" i="2" s="1"/>
  <c r="DN1016" i="2" a="1"/>
  <c r="DN1016" i="2" s="1"/>
  <c r="DM1016" i="2" a="1"/>
  <c r="DM1016" i="2" s="1"/>
  <c r="DL1016" i="2" a="1"/>
  <c r="DL1016" i="2" s="1"/>
  <c r="DK1016" i="2" a="1"/>
  <c r="DK1016" i="2" s="1"/>
  <c r="DI1016" i="2" a="1"/>
  <c r="DI1016" i="2" s="1"/>
  <c r="DH1016" i="2" a="1"/>
  <c r="DH1016" i="2" s="1"/>
  <c r="DG1016" i="2" a="1"/>
  <c r="DG1016" i="2" s="1"/>
  <c r="DF1016" i="2" a="1"/>
  <c r="DF1016" i="2" s="1"/>
  <c r="DE1016" i="2" a="1"/>
  <c r="DE1016" i="2" s="1"/>
  <c r="DD1016" i="2" a="1"/>
  <c r="DD1016" i="2" s="1"/>
  <c r="DC1016" i="2" a="1"/>
  <c r="DC1016" i="2" s="1"/>
  <c r="DB1016" i="2" a="1"/>
  <c r="DB1016" i="2" s="1"/>
  <c r="DA1016" i="2" a="1"/>
  <c r="DA1016" i="2" s="1"/>
  <c r="CZ1016" i="2" a="1"/>
  <c r="CZ1016" i="2" s="1"/>
  <c r="CY1016" i="2" a="1"/>
  <c r="CY1016" i="2" s="1"/>
  <c r="CX1016" i="2" a="1"/>
  <c r="CX1016" i="2" s="1"/>
  <c r="CW1016" i="2" a="1"/>
  <c r="CW1016" i="2" s="1"/>
  <c r="CV1016" i="2" a="1"/>
  <c r="CV1016" i="2" s="1"/>
  <c r="CU1016" i="2" a="1"/>
  <c r="CU1016" i="2" s="1"/>
  <c r="CT1016" i="2" a="1"/>
  <c r="CT1016" i="2" s="1"/>
  <c r="CS1016" i="2" a="1"/>
  <c r="CS1016" i="2" s="1"/>
  <c r="CR1016" i="2" a="1"/>
  <c r="CR1016" i="2" s="1"/>
  <c r="CQ1016" i="2" a="1"/>
  <c r="CQ1016" i="2" s="1"/>
  <c r="CP1016" i="2" a="1"/>
  <c r="CP1016" i="2" s="1"/>
  <c r="CO1016" i="2" a="1"/>
  <c r="CO1016" i="2" s="1"/>
  <c r="CN1016" i="2" a="1"/>
  <c r="CN1016" i="2" s="1"/>
  <c r="CM1016" i="2" a="1"/>
  <c r="CM1016" i="2" s="1"/>
  <c r="CL1016" i="2" a="1"/>
  <c r="CL1016" i="2" s="1"/>
  <c r="CK1016" i="2" a="1"/>
  <c r="CK1016" i="2" s="1"/>
  <c r="CJ1016" i="2" a="1"/>
  <c r="CJ1016" i="2" s="1"/>
  <c r="CI1016" i="2" a="1"/>
  <c r="CI1016" i="2" s="1"/>
  <c r="CH1016" i="2" a="1"/>
  <c r="CH1016" i="2" s="1"/>
  <c r="CG1016" i="2" a="1"/>
  <c r="CG1016" i="2" s="1"/>
  <c r="CF1016" i="2" a="1"/>
  <c r="CF1016" i="2" s="1"/>
  <c r="CE1016" i="2" a="1"/>
  <c r="CE1016" i="2" s="1"/>
  <c r="CD1016" i="2" a="1"/>
  <c r="CD1016" i="2" s="1"/>
  <c r="CC1016" i="2" a="1"/>
  <c r="CC1016" i="2" s="1"/>
  <c r="CB1016" i="2" a="1"/>
  <c r="CB1016" i="2" s="1"/>
  <c r="CA1016" i="2" a="1"/>
  <c r="CA1016" i="2" s="1"/>
  <c r="BZ1016" i="2" a="1"/>
  <c r="BZ1016" i="2" s="1"/>
  <c r="BY1016" i="2" a="1"/>
  <c r="BY1016" i="2" s="1"/>
  <c r="BX1016" i="2" a="1"/>
  <c r="BX1016" i="2" s="1"/>
  <c r="BW1016" i="2" a="1"/>
  <c r="BW1016" i="2" s="1"/>
  <c r="BV1016" i="2" a="1"/>
  <c r="BV1016" i="2" s="1"/>
  <c r="BU1016" i="2" a="1"/>
  <c r="BU1016" i="2" s="1"/>
  <c r="BT1016" i="2" a="1"/>
  <c r="BT1016" i="2" s="1"/>
  <c r="BS1016" i="2" a="1"/>
  <c r="BS1016" i="2" s="1"/>
  <c r="BR1016" i="2" a="1"/>
  <c r="BR1016" i="2" s="1"/>
  <c r="BQ1016" i="2" a="1"/>
  <c r="BQ1016" i="2" s="1"/>
  <c r="BP1016" i="2" a="1"/>
  <c r="BP1016" i="2" s="1"/>
  <c r="BO1016" i="2" a="1"/>
  <c r="BO1016" i="2" s="1"/>
  <c r="BN1016" i="2" a="1"/>
  <c r="BN1016" i="2" s="1"/>
  <c r="BM1016" i="2" a="1"/>
  <c r="BM1016" i="2" s="1"/>
  <c r="BL1016" i="2" a="1"/>
  <c r="BL1016" i="2" s="1"/>
  <c r="BK1016" i="2" a="1"/>
  <c r="BK1016" i="2" s="1"/>
  <c r="BJ1016" i="2" a="1"/>
  <c r="BJ1016" i="2" s="1"/>
  <c r="BI1016" i="2" a="1"/>
  <c r="BI1016" i="2" s="1"/>
  <c r="BH1016" i="2" a="1"/>
  <c r="BH1016" i="2" s="1"/>
  <c r="BG1016" i="2" a="1"/>
  <c r="BG1016" i="2" s="1"/>
  <c r="BF1016" i="2" a="1"/>
  <c r="BF1016" i="2" s="1"/>
  <c r="BE1016" i="2" a="1"/>
  <c r="BE1016" i="2" s="1"/>
  <c r="BD1016" i="2" a="1"/>
  <c r="BD1016" i="2" s="1"/>
  <c r="BC1016" i="2" a="1"/>
  <c r="BC1016" i="2" s="1"/>
  <c r="BB1016" i="2" a="1"/>
  <c r="BB1016" i="2" s="1"/>
  <c r="BA1016" i="2" a="1"/>
  <c r="BA1016" i="2" s="1"/>
  <c r="AZ1016" i="2" a="1"/>
  <c r="AZ1016" i="2" s="1"/>
  <c r="AY1016" i="2" a="1"/>
  <c r="AY1016" i="2" s="1"/>
  <c r="AX1016" i="2" a="1"/>
  <c r="AX1016" i="2" s="1"/>
  <c r="AW1016" i="2" a="1"/>
  <c r="AW1016" i="2" s="1"/>
  <c r="AV1016" i="2" a="1"/>
  <c r="AV1016" i="2" s="1"/>
  <c r="AU1016" i="2" a="1"/>
  <c r="AU1016" i="2" s="1"/>
  <c r="AT1016" i="2" a="1"/>
  <c r="AT1016" i="2" s="1"/>
  <c r="AS1016" i="2" a="1"/>
  <c r="AS1016" i="2" s="1"/>
  <c r="AR1016" i="2" a="1"/>
  <c r="AR1016" i="2" s="1"/>
  <c r="AQ1016" i="2" a="1"/>
  <c r="AQ1016" i="2" s="1"/>
  <c r="AP1016" i="2" a="1"/>
  <c r="AP1016" i="2" s="1"/>
  <c r="AO1016" i="2" a="1"/>
  <c r="AO1016" i="2" s="1"/>
  <c r="AN1016" i="2" a="1"/>
  <c r="AN1016" i="2" s="1"/>
  <c r="AM1016" i="2" a="1"/>
  <c r="AM1016" i="2" s="1"/>
  <c r="AL1016" i="2" a="1"/>
  <c r="AL1016" i="2" s="1"/>
  <c r="AK1016" i="2" a="1"/>
  <c r="AK1016" i="2" s="1"/>
  <c r="AJ1016" i="2" a="1"/>
  <c r="AJ1016" i="2" s="1"/>
  <c r="AI1016" i="2" a="1"/>
  <c r="AI1016" i="2" s="1"/>
  <c r="AH1016" i="2" a="1"/>
  <c r="AH1016" i="2" s="1"/>
  <c r="AG1016" i="2" a="1"/>
  <c r="AG1016" i="2" s="1"/>
  <c r="AF1016" i="2" a="1"/>
  <c r="AF1016" i="2" s="1"/>
  <c r="AE1016" i="2" a="1"/>
  <c r="AE1016" i="2" s="1"/>
  <c r="AD1016" i="2" a="1"/>
  <c r="AD1016" i="2" s="1"/>
  <c r="AC1016" i="2" a="1"/>
  <c r="AC1016" i="2" s="1"/>
  <c r="AB1016" i="2" a="1"/>
  <c r="AB1016" i="2" s="1"/>
  <c r="AA1016" i="2" a="1"/>
  <c r="AA1016" i="2" s="1"/>
  <c r="Z1016" i="2" a="1"/>
  <c r="Z1016" i="2" s="1"/>
  <c r="Y1016" i="2" a="1"/>
  <c r="Y1016" i="2" s="1"/>
  <c r="X1016" i="2" a="1"/>
  <c r="X1016" i="2" s="1"/>
  <c r="W1016" i="2" a="1"/>
  <c r="W1016" i="2" s="1"/>
  <c r="V1016" i="2" a="1"/>
  <c r="V1016" i="2" s="1"/>
  <c r="U1016" i="2" a="1"/>
  <c r="U1016" i="2" s="1"/>
  <c r="T1016" i="2" a="1"/>
  <c r="T1016" i="2" s="1"/>
  <c r="S1016" i="2" a="1"/>
  <c r="S1016" i="2" s="1"/>
  <c r="R1016" i="2" a="1"/>
  <c r="R1016" i="2" s="1"/>
  <c r="Q1016" i="2" a="1"/>
  <c r="Q1016" i="2" s="1"/>
  <c r="P1016" i="2" a="1"/>
  <c r="P1016" i="2" s="1"/>
  <c r="O1016" i="2" a="1"/>
  <c r="O1016" i="2" s="1"/>
  <c r="N1016" i="2" a="1"/>
  <c r="N1016" i="2" s="1"/>
  <c r="M1016" i="2" a="1"/>
  <c r="M1016" i="2" s="1"/>
  <c r="L1016" i="2" a="1"/>
  <c r="L1016" i="2" s="1"/>
  <c r="K1016" i="2" a="1"/>
  <c r="K1016" i="2" s="1"/>
  <c r="J1016" i="2" a="1"/>
  <c r="J1016" i="2" s="1"/>
  <c r="I1016" i="2" a="1"/>
  <c r="I1016" i="2" s="1"/>
  <c r="H1016" i="2" a="1"/>
  <c r="H1016" i="2" s="1"/>
  <c r="G1016" i="2" a="1"/>
  <c r="G1016" i="2" s="1"/>
  <c r="F1016" i="2" a="1"/>
  <c r="F1016" i="2" s="1"/>
  <c r="EK1015" i="2" a="1"/>
  <c r="EK1015" i="2" s="1"/>
  <c r="EJ1015" i="2" a="1"/>
  <c r="EJ1015" i="2" s="1"/>
  <c r="EI1015" i="2" a="1"/>
  <c r="EI1015" i="2" s="1"/>
  <c r="EH1015" i="2" a="1"/>
  <c r="EH1015" i="2" s="1"/>
  <c r="EG1015" i="2" a="1"/>
  <c r="EG1015" i="2" s="1"/>
  <c r="EF1015" i="2" a="1"/>
  <c r="EF1015" i="2" s="1"/>
  <c r="EE1015" i="2" a="1"/>
  <c r="EE1015" i="2" s="1"/>
  <c r="ED1015" i="2" a="1"/>
  <c r="ED1015" i="2" s="1"/>
  <c r="EC1015" i="2" a="1"/>
  <c r="EC1015" i="2" s="1"/>
  <c r="EB1015" i="2" a="1"/>
  <c r="EB1015" i="2" s="1"/>
  <c r="EA1015" i="2" a="1"/>
  <c r="EA1015" i="2" s="1"/>
  <c r="DZ1015" i="2" a="1"/>
  <c r="DZ1015" i="2" s="1"/>
  <c r="DY1015" i="2" a="1"/>
  <c r="DY1015" i="2" s="1"/>
  <c r="DX1015" i="2" a="1"/>
  <c r="DX1015" i="2" s="1"/>
  <c r="DW1015" i="2" a="1"/>
  <c r="DW1015" i="2" s="1"/>
  <c r="DV1015" i="2" a="1"/>
  <c r="DV1015" i="2" s="1"/>
  <c r="DU1015" i="2" a="1"/>
  <c r="DU1015" i="2" s="1"/>
  <c r="DT1015" i="2" a="1"/>
  <c r="DT1015" i="2" s="1"/>
  <c r="DS1015" i="2" a="1"/>
  <c r="DS1015" i="2" s="1"/>
  <c r="DR1015" i="2" a="1"/>
  <c r="DR1015" i="2" s="1"/>
  <c r="DQ1015" i="2" a="1"/>
  <c r="DQ1015" i="2" s="1"/>
  <c r="DP1015" i="2" a="1"/>
  <c r="DP1015" i="2" s="1"/>
  <c r="DO1015" i="2" a="1"/>
  <c r="DO1015" i="2" s="1"/>
  <c r="DN1015" i="2" a="1"/>
  <c r="DN1015" i="2" s="1"/>
  <c r="DM1015" i="2" a="1"/>
  <c r="DM1015" i="2" s="1"/>
  <c r="DL1015" i="2" a="1"/>
  <c r="DL1015" i="2" s="1"/>
  <c r="DK1015" i="2" a="1"/>
  <c r="DK1015" i="2" s="1"/>
  <c r="DI1015" i="2" a="1"/>
  <c r="DI1015" i="2" s="1"/>
  <c r="DH1015" i="2" a="1"/>
  <c r="DH1015" i="2" s="1"/>
  <c r="DG1015" i="2" a="1"/>
  <c r="DG1015" i="2" s="1"/>
  <c r="DF1015" i="2" a="1"/>
  <c r="DF1015" i="2" s="1"/>
  <c r="DE1015" i="2" a="1"/>
  <c r="DE1015" i="2" s="1"/>
  <c r="DD1015" i="2" a="1"/>
  <c r="DD1015" i="2" s="1"/>
  <c r="DC1015" i="2" a="1"/>
  <c r="DC1015" i="2" s="1"/>
  <c r="DB1015" i="2" a="1"/>
  <c r="DB1015" i="2" s="1"/>
  <c r="DA1015" i="2" a="1"/>
  <c r="DA1015" i="2" s="1"/>
  <c r="CZ1015" i="2" a="1"/>
  <c r="CZ1015" i="2" s="1"/>
  <c r="CY1015" i="2" a="1"/>
  <c r="CY1015" i="2" s="1"/>
  <c r="CX1015" i="2" a="1"/>
  <c r="CX1015" i="2" s="1"/>
  <c r="CW1015" i="2" a="1"/>
  <c r="CW1015" i="2" s="1"/>
  <c r="CV1015" i="2" a="1"/>
  <c r="CV1015" i="2" s="1"/>
  <c r="CU1015" i="2" a="1"/>
  <c r="CU1015" i="2" s="1"/>
  <c r="CT1015" i="2" a="1"/>
  <c r="CT1015" i="2" s="1"/>
  <c r="CS1015" i="2" a="1"/>
  <c r="CS1015" i="2" s="1"/>
  <c r="CR1015" i="2" a="1"/>
  <c r="CR1015" i="2" s="1"/>
  <c r="CQ1015" i="2" a="1"/>
  <c r="CQ1015" i="2" s="1"/>
  <c r="CP1015" i="2" a="1"/>
  <c r="CP1015" i="2" s="1"/>
  <c r="CO1015" i="2" a="1"/>
  <c r="CO1015" i="2" s="1"/>
  <c r="CN1015" i="2" a="1"/>
  <c r="CN1015" i="2" s="1"/>
  <c r="CM1015" i="2" a="1"/>
  <c r="CM1015" i="2" s="1"/>
  <c r="CL1015" i="2" a="1"/>
  <c r="CL1015" i="2" s="1"/>
  <c r="CK1015" i="2" a="1"/>
  <c r="CK1015" i="2" s="1"/>
  <c r="CJ1015" i="2" a="1"/>
  <c r="CJ1015" i="2" s="1"/>
  <c r="CI1015" i="2" a="1"/>
  <c r="CI1015" i="2" s="1"/>
  <c r="CH1015" i="2" a="1"/>
  <c r="CH1015" i="2" s="1"/>
  <c r="CG1015" i="2" a="1"/>
  <c r="CG1015" i="2" s="1"/>
  <c r="CF1015" i="2" a="1"/>
  <c r="CF1015" i="2" s="1"/>
  <c r="CE1015" i="2" a="1"/>
  <c r="CE1015" i="2" s="1"/>
  <c r="CD1015" i="2" a="1"/>
  <c r="CD1015" i="2" s="1"/>
  <c r="CC1015" i="2" a="1"/>
  <c r="CC1015" i="2" s="1"/>
  <c r="CB1015" i="2" a="1"/>
  <c r="CB1015" i="2" s="1"/>
  <c r="CA1015" i="2" a="1"/>
  <c r="CA1015" i="2" s="1"/>
  <c r="BZ1015" i="2" a="1"/>
  <c r="BZ1015" i="2" s="1"/>
  <c r="BY1015" i="2" a="1"/>
  <c r="BY1015" i="2" s="1"/>
  <c r="BX1015" i="2" a="1"/>
  <c r="BX1015" i="2" s="1"/>
  <c r="BW1015" i="2" a="1"/>
  <c r="BW1015" i="2" s="1"/>
  <c r="BV1015" i="2" a="1"/>
  <c r="BV1015" i="2" s="1"/>
  <c r="BU1015" i="2" a="1"/>
  <c r="BU1015" i="2" s="1"/>
  <c r="BT1015" i="2" a="1"/>
  <c r="BT1015" i="2" s="1"/>
  <c r="BS1015" i="2" a="1"/>
  <c r="BS1015" i="2" s="1"/>
  <c r="BR1015" i="2" a="1"/>
  <c r="BR1015" i="2" s="1"/>
  <c r="BQ1015" i="2" a="1"/>
  <c r="BQ1015" i="2" s="1"/>
  <c r="BP1015" i="2" a="1"/>
  <c r="BP1015" i="2" s="1"/>
  <c r="BO1015" i="2" a="1"/>
  <c r="BO1015" i="2" s="1"/>
  <c r="BN1015" i="2" a="1"/>
  <c r="BN1015" i="2" s="1"/>
  <c r="BM1015" i="2" a="1"/>
  <c r="BM1015" i="2" s="1"/>
  <c r="BL1015" i="2" a="1"/>
  <c r="BL1015" i="2" s="1"/>
  <c r="BK1015" i="2" a="1"/>
  <c r="BK1015" i="2" s="1"/>
  <c r="BJ1015" i="2" a="1"/>
  <c r="BJ1015" i="2" s="1"/>
  <c r="BI1015" i="2" a="1"/>
  <c r="BI1015" i="2" s="1"/>
  <c r="BH1015" i="2" a="1"/>
  <c r="BH1015" i="2" s="1"/>
  <c r="BG1015" i="2" a="1"/>
  <c r="BG1015" i="2" s="1"/>
  <c r="BF1015" i="2" a="1"/>
  <c r="BF1015" i="2" s="1"/>
  <c r="BE1015" i="2" a="1"/>
  <c r="BE1015" i="2" s="1"/>
  <c r="BD1015" i="2" a="1"/>
  <c r="BD1015" i="2" s="1"/>
  <c r="BC1015" i="2" a="1"/>
  <c r="BC1015" i="2" s="1"/>
  <c r="BB1015" i="2" a="1"/>
  <c r="BB1015" i="2" s="1"/>
  <c r="BA1015" i="2" a="1"/>
  <c r="BA1015" i="2" s="1"/>
  <c r="AZ1015" i="2" a="1"/>
  <c r="AZ1015" i="2" s="1"/>
  <c r="AY1015" i="2" a="1"/>
  <c r="AY1015" i="2" s="1"/>
  <c r="AX1015" i="2" a="1"/>
  <c r="AX1015" i="2" s="1"/>
  <c r="AW1015" i="2" a="1"/>
  <c r="AW1015" i="2" s="1"/>
  <c r="AV1015" i="2" a="1"/>
  <c r="AV1015" i="2" s="1"/>
  <c r="AU1015" i="2" a="1"/>
  <c r="AU1015" i="2" s="1"/>
  <c r="AT1015" i="2" a="1"/>
  <c r="AT1015" i="2" s="1"/>
  <c r="AS1015" i="2" a="1"/>
  <c r="AS1015" i="2" s="1"/>
  <c r="AR1015" i="2" a="1"/>
  <c r="AR1015" i="2" s="1"/>
  <c r="AQ1015" i="2" a="1"/>
  <c r="AQ1015" i="2" s="1"/>
  <c r="AP1015" i="2" a="1"/>
  <c r="AP1015" i="2" s="1"/>
  <c r="AO1015" i="2" a="1"/>
  <c r="AO1015" i="2" s="1"/>
  <c r="AN1015" i="2" a="1"/>
  <c r="AN1015" i="2" s="1"/>
  <c r="AM1015" i="2" a="1"/>
  <c r="AM1015" i="2" s="1"/>
  <c r="AL1015" i="2" a="1"/>
  <c r="AL1015" i="2" s="1"/>
  <c r="AK1015" i="2" a="1"/>
  <c r="AK1015" i="2" s="1"/>
  <c r="AJ1015" i="2" a="1"/>
  <c r="AJ1015" i="2" s="1"/>
  <c r="AI1015" i="2" a="1"/>
  <c r="AI1015" i="2" s="1"/>
  <c r="AH1015" i="2" a="1"/>
  <c r="AH1015" i="2" s="1"/>
  <c r="AG1015" i="2" a="1"/>
  <c r="AG1015" i="2" s="1"/>
  <c r="AF1015" i="2" a="1"/>
  <c r="AF1015" i="2" s="1"/>
  <c r="AE1015" i="2" a="1"/>
  <c r="AE1015" i="2" s="1"/>
  <c r="AD1015" i="2" a="1"/>
  <c r="AD1015" i="2" s="1"/>
  <c r="AC1015" i="2" a="1"/>
  <c r="AC1015" i="2" s="1"/>
  <c r="AB1015" i="2" a="1"/>
  <c r="AB1015" i="2" s="1"/>
  <c r="AA1015" i="2" a="1"/>
  <c r="AA1015" i="2" s="1"/>
  <c r="Z1015" i="2" a="1"/>
  <c r="Z1015" i="2" s="1"/>
  <c r="Y1015" i="2" a="1"/>
  <c r="Y1015" i="2" s="1"/>
  <c r="X1015" i="2" a="1"/>
  <c r="X1015" i="2" s="1"/>
  <c r="W1015" i="2" a="1"/>
  <c r="W1015" i="2" s="1"/>
  <c r="V1015" i="2" a="1"/>
  <c r="V1015" i="2" s="1"/>
  <c r="U1015" i="2" a="1"/>
  <c r="U1015" i="2" s="1"/>
  <c r="T1015" i="2" a="1"/>
  <c r="T1015" i="2" s="1"/>
  <c r="S1015" i="2" a="1"/>
  <c r="S1015" i="2" s="1"/>
  <c r="R1015" i="2" a="1"/>
  <c r="R1015" i="2" s="1"/>
  <c r="Q1015" i="2" a="1"/>
  <c r="Q1015" i="2" s="1"/>
  <c r="P1015" i="2" a="1"/>
  <c r="P1015" i="2" s="1"/>
  <c r="O1015" i="2" a="1"/>
  <c r="O1015" i="2" s="1"/>
  <c r="N1015" i="2" a="1"/>
  <c r="N1015" i="2" s="1"/>
  <c r="M1015" i="2" a="1"/>
  <c r="M1015" i="2" s="1"/>
  <c r="L1015" i="2" a="1"/>
  <c r="L1015" i="2" s="1"/>
  <c r="K1015" i="2" a="1"/>
  <c r="K1015" i="2" s="1"/>
  <c r="J1015" i="2" a="1"/>
  <c r="J1015" i="2" s="1"/>
  <c r="I1015" i="2" a="1"/>
  <c r="I1015" i="2" s="1"/>
  <c r="H1015" i="2" a="1"/>
  <c r="H1015" i="2" s="1"/>
  <c r="G1015" i="2" a="1"/>
  <c r="G1015" i="2" s="1"/>
  <c r="F1015" i="2" a="1"/>
  <c r="F1015" i="2" s="1"/>
  <c r="EK1014" i="2" a="1"/>
  <c r="EK1014" i="2" s="1"/>
  <c r="EK1013" i="2" s="1"/>
  <c r="EJ1014" i="2" a="1"/>
  <c r="EJ1014" i="2" s="1"/>
  <c r="EJ1013" i="2" s="1"/>
  <c r="EI1014" i="2" a="1"/>
  <c r="EI1014" i="2" s="1"/>
  <c r="EI1013" i="2" s="1"/>
  <c r="EH1014" i="2" a="1"/>
  <c r="EH1014" i="2" s="1"/>
  <c r="EH1013" i="2" s="1"/>
  <c r="EG1014" i="2" a="1"/>
  <c r="EG1014" i="2" s="1"/>
  <c r="EG1013" i="2" s="1"/>
  <c r="EF1014" i="2" a="1"/>
  <c r="EF1014" i="2" s="1"/>
  <c r="EF1013" i="2" s="1"/>
  <c r="EE1014" i="2" a="1"/>
  <c r="EE1014" i="2" s="1"/>
  <c r="EE1013" i="2" s="1"/>
  <c r="ED1014" i="2" a="1"/>
  <c r="ED1014" i="2" s="1"/>
  <c r="ED1013" i="2" s="1"/>
  <c r="EC1014" i="2" a="1"/>
  <c r="EC1014" i="2" s="1"/>
  <c r="EC1013" i="2" s="1"/>
  <c r="EB1014" i="2" a="1"/>
  <c r="EB1014" i="2" s="1"/>
  <c r="EB1013" i="2" s="1"/>
  <c r="EA1014" i="2" a="1"/>
  <c r="EA1014" i="2" s="1"/>
  <c r="EA1013" i="2" s="1"/>
  <c r="DZ1014" i="2" a="1"/>
  <c r="DZ1014" i="2" s="1"/>
  <c r="DZ1013" i="2" s="1"/>
  <c r="DY1014" i="2" a="1"/>
  <c r="DY1014" i="2" s="1"/>
  <c r="DY1013" i="2" s="1"/>
  <c r="DX1014" i="2" a="1"/>
  <c r="DX1014" i="2" s="1"/>
  <c r="DX1013" i="2" s="1"/>
  <c r="DW1014" i="2" a="1"/>
  <c r="DW1014" i="2" s="1"/>
  <c r="DW1013" i="2" s="1"/>
  <c r="DV1014" i="2" a="1"/>
  <c r="DV1014" i="2" s="1"/>
  <c r="DV1013" i="2" s="1"/>
  <c r="DU1014" i="2" a="1"/>
  <c r="DU1014" i="2" s="1"/>
  <c r="DU1013" i="2" s="1"/>
  <c r="DT1014" i="2" a="1"/>
  <c r="DT1014" i="2" s="1"/>
  <c r="DT1013" i="2" s="1"/>
  <c r="DS1014" i="2" a="1"/>
  <c r="DS1014" i="2" s="1"/>
  <c r="DS1013" i="2" s="1"/>
  <c r="DR1014" i="2" a="1"/>
  <c r="DR1014" i="2" s="1"/>
  <c r="DR1013" i="2" s="1"/>
  <c r="DQ1014" i="2" a="1"/>
  <c r="DQ1014" i="2" s="1"/>
  <c r="DQ1013" i="2" s="1"/>
  <c r="DP1014" i="2" a="1"/>
  <c r="DP1014" i="2" s="1"/>
  <c r="DP1013" i="2" s="1"/>
  <c r="DO1014" i="2" a="1"/>
  <c r="DO1014" i="2" s="1"/>
  <c r="DO1013" i="2" s="1"/>
  <c r="DN1014" i="2" a="1"/>
  <c r="DN1014" i="2" s="1"/>
  <c r="DN1013" i="2" s="1"/>
  <c r="DM1014" i="2" a="1"/>
  <c r="DM1014" i="2" s="1"/>
  <c r="DM1013" i="2" s="1"/>
  <c r="DL1014" i="2" a="1"/>
  <c r="DL1014" i="2" s="1"/>
  <c r="DL1013" i="2" s="1"/>
  <c r="DK1014" i="2" a="1"/>
  <c r="DK1014" i="2" s="1"/>
  <c r="DK1013" i="2" s="1"/>
  <c r="DI1014" i="2" a="1"/>
  <c r="DI1014" i="2" s="1"/>
  <c r="DI1013" i="2" s="1"/>
  <c r="DH1014" i="2" a="1"/>
  <c r="DH1014" i="2" s="1"/>
  <c r="DH1013" i="2" s="1"/>
  <c r="DG1014" i="2" a="1"/>
  <c r="DG1014" i="2" s="1"/>
  <c r="DG1013" i="2" s="1"/>
  <c r="DF1014" i="2" a="1"/>
  <c r="DF1014" i="2" s="1"/>
  <c r="DF1013" i="2" s="1"/>
  <c r="DE1014" i="2" a="1"/>
  <c r="DE1014" i="2" s="1"/>
  <c r="DE1013" i="2" s="1"/>
  <c r="DD1014" i="2" a="1"/>
  <c r="DD1014" i="2" s="1"/>
  <c r="DD1013" i="2" s="1"/>
  <c r="DC1014" i="2" a="1"/>
  <c r="DC1014" i="2" s="1"/>
  <c r="DC1013" i="2" s="1"/>
  <c r="DB1014" i="2" a="1"/>
  <c r="DB1014" i="2" s="1"/>
  <c r="DB1013" i="2" s="1"/>
  <c r="DA1014" i="2" a="1"/>
  <c r="DA1014" i="2" s="1"/>
  <c r="DA1013" i="2" s="1"/>
  <c r="CZ1014" i="2" a="1"/>
  <c r="CZ1014" i="2" s="1"/>
  <c r="CZ1013" i="2" s="1"/>
  <c r="CY1014" i="2" a="1"/>
  <c r="CY1014" i="2" s="1"/>
  <c r="CY1013" i="2" s="1"/>
  <c r="CX1014" i="2" a="1"/>
  <c r="CX1014" i="2" s="1"/>
  <c r="CX1013" i="2" s="1"/>
  <c r="CW1014" i="2" a="1"/>
  <c r="CW1014" i="2" s="1"/>
  <c r="CW1013" i="2" s="1"/>
  <c r="CV1014" i="2" a="1"/>
  <c r="CV1014" i="2" s="1"/>
  <c r="CV1013" i="2" s="1"/>
  <c r="CU1014" i="2" a="1"/>
  <c r="CU1014" i="2" s="1"/>
  <c r="CU1013" i="2" s="1"/>
  <c r="CT1014" i="2" a="1"/>
  <c r="CT1014" i="2" s="1"/>
  <c r="CT1013" i="2" s="1"/>
  <c r="CS1014" i="2" a="1"/>
  <c r="CS1014" i="2" s="1"/>
  <c r="CS1013" i="2" s="1"/>
  <c r="CR1014" i="2" a="1"/>
  <c r="CR1014" i="2" s="1"/>
  <c r="CR1013" i="2" s="1"/>
  <c r="CQ1014" i="2" a="1"/>
  <c r="CQ1014" i="2" s="1"/>
  <c r="CQ1013" i="2" s="1"/>
  <c r="CP1014" i="2" a="1"/>
  <c r="CP1014" i="2" s="1"/>
  <c r="CP1013" i="2" s="1"/>
  <c r="CO1014" i="2" a="1"/>
  <c r="CO1014" i="2" s="1"/>
  <c r="CO1013" i="2" s="1"/>
  <c r="CN1014" i="2" a="1"/>
  <c r="CN1014" i="2" s="1"/>
  <c r="CN1013" i="2" s="1"/>
  <c r="CM1014" i="2" a="1"/>
  <c r="CM1014" i="2" s="1"/>
  <c r="CM1013" i="2" s="1"/>
  <c r="CL1014" i="2" a="1"/>
  <c r="CL1014" i="2" s="1"/>
  <c r="CL1013" i="2" s="1"/>
  <c r="CK1014" i="2" a="1"/>
  <c r="CK1014" i="2" s="1"/>
  <c r="CK1013" i="2" s="1"/>
  <c r="CJ1014" i="2" a="1"/>
  <c r="CJ1014" i="2" s="1"/>
  <c r="CJ1013" i="2" s="1"/>
  <c r="CI1014" i="2" a="1"/>
  <c r="CI1014" i="2" s="1"/>
  <c r="CI1013" i="2" s="1"/>
  <c r="CH1014" i="2" a="1"/>
  <c r="CH1014" i="2" s="1"/>
  <c r="CH1013" i="2" s="1"/>
  <c r="CG1014" i="2" a="1"/>
  <c r="CG1014" i="2" s="1"/>
  <c r="CG1013" i="2" s="1"/>
  <c r="CF1014" i="2" a="1"/>
  <c r="CF1014" i="2" s="1"/>
  <c r="CF1013" i="2" s="1"/>
  <c r="CE1014" i="2" a="1"/>
  <c r="CE1014" i="2" s="1"/>
  <c r="CE1013" i="2" s="1"/>
  <c r="CD1014" i="2" a="1"/>
  <c r="CD1014" i="2" s="1"/>
  <c r="CD1013" i="2" s="1"/>
  <c r="CC1014" i="2" a="1"/>
  <c r="CC1014" i="2" s="1"/>
  <c r="CC1013" i="2" s="1"/>
  <c r="CB1014" i="2" a="1"/>
  <c r="CB1014" i="2" s="1"/>
  <c r="CB1013" i="2" s="1"/>
  <c r="CA1014" i="2" a="1"/>
  <c r="CA1014" i="2" s="1"/>
  <c r="CA1013" i="2" s="1"/>
  <c r="BZ1014" i="2" a="1"/>
  <c r="BZ1014" i="2" s="1"/>
  <c r="BZ1013" i="2" s="1"/>
  <c r="BY1014" i="2" a="1"/>
  <c r="BY1014" i="2" s="1"/>
  <c r="BY1013" i="2" s="1"/>
  <c r="BX1014" i="2" a="1"/>
  <c r="BX1014" i="2" s="1"/>
  <c r="BX1013" i="2" s="1"/>
  <c r="BW1014" i="2" a="1"/>
  <c r="BW1014" i="2" s="1"/>
  <c r="BW1013" i="2" s="1"/>
  <c r="BV1014" i="2" a="1"/>
  <c r="BV1014" i="2" s="1"/>
  <c r="BV1013" i="2" s="1"/>
  <c r="BU1014" i="2" a="1"/>
  <c r="BU1014" i="2" s="1"/>
  <c r="BU1013" i="2" s="1"/>
  <c r="BT1014" i="2" a="1"/>
  <c r="BT1014" i="2" s="1"/>
  <c r="BT1013" i="2" s="1"/>
  <c r="BS1014" i="2" a="1"/>
  <c r="BS1014" i="2" s="1"/>
  <c r="BS1013" i="2" s="1"/>
  <c r="BR1014" i="2" a="1"/>
  <c r="BR1014" i="2" s="1"/>
  <c r="BR1013" i="2" s="1"/>
  <c r="BQ1014" i="2" a="1"/>
  <c r="BQ1014" i="2" s="1"/>
  <c r="BQ1013" i="2" s="1"/>
  <c r="BP1014" i="2" a="1"/>
  <c r="BP1014" i="2" s="1"/>
  <c r="BP1013" i="2" s="1"/>
  <c r="BO1014" i="2" a="1"/>
  <c r="BO1014" i="2" s="1"/>
  <c r="BO1013" i="2" s="1"/>
  <c r="BN1014" i="2" a="1"/>
  <c r="BN1014" i="2" s="1"/>
  <c r="BN1013" i="2" s="1"/>
  <c r="BM1014" i="2" a="1"/>
  <c r="BM1014" i="2" s="1"/>
  <c r="BM1013" i="2" s="1"/>
  <c r="BL1014" i="2" a="1"/>
  <c r="BL1014" i="2" s="1"/>
  <c r="BL1013" i="2" s="1"/>
  <c r="BK1014" i="2" a="1"/>
  <c r="BK1014" i="2" s="1"/>
  <c r="BK1013" i="2" s="1"/>
  <c r="BJ1014" i="2" a="1"/>
  <c r="BJ1014" i="2" s="1"/>
  <c r="BJ1013" i="2" s="1"/>
  <c r="BI1014" i="2" a="1"/>
  <c r="BI1014" i="2" s="1"/>
  <c r="BI1013" i="2" s="1"/>
  <c r="BH1014" i="2" a="1"/>
  <c r="BH1014" i="2" s="1"/>
  <c r="BH1013" i="2" s="1"/>
  <c r="BG1014" i="2" a="1"/>
  <c r="BG1014" i="2" s="1"/>
  <c r="BG1013" i="2" s="1"/>
  <c r="BF1014" i="2" a="1"/>
  <c r="BF1014" i="2" s="1"/>
  <c r="BF1013" i="2" s="1"/>
  <c r="BE1014" i="2" a="1"/>
  <c r="BE1014" i="2" s="1"/>
  <c r="BE1013" i="2" s="1"/>
  <c r="BD1014" i="2" a="1"/>
  <c r="BD1014" i="2" s="1"/>
  <c r="BD1013" i="2" s="1"/>
  <c r="BC1014" i="2" a="1"/>
  <c r="BC1014" i="2" s="1"/>
  <c r="BC1013" i="2" s="1"/>
  <c r="BB1014" i="2" a="1"/>
  <c r="BB1014" i="2" s="1"/>
  <c r="BB1013" i="2" s="1"/>
  <c r="BA1014" i="2" a="1"/>
  <c r="BA1014" i="2" s="1"/>
  <c r="BA1013" i="2" s="1"/>
  <c r="AZ1014" i="2" a="1"/>
  <c r="AZ1014" i="2" s="1"/>
  <c r="AZ1013" i="2" s="1"/>
  <c r="AY1014" i="2" a="1"/>
  <c r="AY1014" i="2" s="1"/>
  <c r="AY1013" i="2" s="1"/>
  <c r="AX1014" i="2" a="1"/>
  <c r="AX1014" i="2" s="1"/>
  <c r="AX1013" i="2" s="1"/>
  <c r="AW1014" i="2" a="1"/>
  <c r="AW1014" i="2" s="1"/>
  <c r="AW1013" i="2" s="1"/>
  <c r="AV1014" i="2" a="1"/>
  <c r="AV1014" i="2" s="1"/>
  <c r="AV1013" i="2" s="1"/>
  <c r="AU1014" i="2" a="1"/>
  <c r="AU1014" i="2" s="1"/>
  <c r="AU1013" i="2" s="1"/>
  <c r="AT1014" i="2" a="1"/>
  <c r="AT1014" i="2" s="1"/>
  <c r="AT1013" i="2" s="1"/>
  <c r="AS1014" i="2" a="1"/>
  <c r="AS1014" i="2" s="1"/>
  <c r="AS1013" i="2" s="1"/>
  <c r="AR1014" i="2" a="1"/>
  <c r="AR1014" i="2" s="1"/>
  <c r="AR1013" i="2" s="1"/>
  <c r="AQ1014" i="2" a="1"/>
  <c r="AQ1014" i="2" s="1"/>
  <c r="AQ1013" i="2" s="1"/>
  <c r="AP1014" i="2" a="1"/>
  <c r="AP1014" i="2" s="1"/>
  <c r="AP1013" i="2" s="1"/>
  <c r="AO1014" i="2" a="1"/>
  <c r="AO1014" i="2" s="1"/>
  <c r="AO1013" i="2" s="1"/>
  <c r="AN1014" i="2" a="1"/>
  <c r="AN1014" i="2" s="1"/>
  <c r="AN1013" i="2" s="1"/>
  <c r="AM1014" i="2" a="1"/>
  <c r="AM1014" i="2" s="1"/>
  <c r="AM1013" i="2" s="1"/>
  <c r="AL1014" i="2" a="1"/>
  <c r="AL1014" i="2" s="1"/>
  <c r="AL1013" i="2" s="1"/>
  <c r="AK1014" i="2" a="1"/>
  <c r="AK1014" i="2" s="1"/>
  <c r="AK1013" i="2" s="1"/>
  <c r="AJ1014" i="2" a="1"/>
  <c r="AJ1014" i="2" s="1"/>
  <c r="AJ1013" i="2" s="1"/>
  <c r="AI1014" i="2" a="1"/>
  <c r="AI1014" i="2" s="1"/>
  <c r="AI1013" i="2" s="1"/>
  <c r="AH1014" i="2" a="1"/>
  <c r="AH1014" i="2" s="1"/>
  <c r="AH1013" i="2" s="1"/>
  <c r="AG1014" i="2" a="1"/>
  <c r="AG1014" i="2" s="1"/>
  <c r="AG1013" i="2" s="1"/>
  <c r="AF1014" i="2" a="1"/>
  <c r="AF1014" i="2" s="1"/>
  <c r="AF1013" i="2" s="1"/>
  <c r="AE1014" i="2" a="1"/>
  <c r="AE1014" i="2" s="1"/>
  <c r="AE1013" i="2" s="1"/>
  <c r="AD1014" i="2" a="1"/>
  <c r="AD1014" i="2" s="1"/>
  <c r="AD1013" i="2" s="1"/>
  <c r="AC1014" i="2" a="1"/>
  <c r="AC1014" i="2" s="1"/>
  <c r="AC1013" i="2" s="1"/>
  <c r="AB1014" i="2" a="1"/>
  <c r="AB1014" i="2" s="1"/>
  <c r="AB1013" i="2" s="1"/>
  <c r="AA1014" i="2" a="1"/>
  <c r="AA1014" i="2" s="1"/>
  <c r="AA1013" i="2" s="1"/>
  <c r="Z1014" i="2" a="1"/>
  <c r="Z1014" i="2" s="1"/>
  <c r="Z1013" i="2" s="1"/>
  <c r="Y1014" i="2" a="1"/>
  <c r="Y1014" i="2" s="1"/>
  <c r="Y1013" i="2" s="1"/>
  <c r="X1014" i="2" a="1"/>
  <c r="X1014" i="2" s="1"/>
  <c r="X1013" i="2" s="1"/>
  <c r="W1014" i="2" a="1"/>
  <c r="W1014" i="2" s="1"/>
  <c r="W1013" i="2" s="1"/>
  <c r="V1014" i="2" a="1"/>
  <c r="V1014" i="2" s="1"/>
  <c r="V1013" i="2" s="1"/>
  <c r="U1014" i="2" a="1"/>
  <c r="U1014" i="2" s="1"/>
  <c r="U1013" i="2" s="1"/>
  <c r="T1014" i="2" a="1"/>
  <c r="T1014" i="2" s="1"/>
  <c r="T1013" i="2" s="1"/>
  <c r="S1014" i="2" a="1"/>
  <c r="S1014" i="2" s="1"/>
  <c r="S1013" i="2" s="1"/>
  <c r="R1014" i="2" a="1"/>
  <c r="R1014" i="2" s="1"/>
  <c r="R1013" i="2" s="1"/>
  <c r="Q1014" i="2" a="1"/>
  <c r="Q1014" i="2" s="1"/>
  <c r="Q1013" i="2" s="1"/>
  <c r="P1014" i="2" a="1"/>
  <c r="P1014" i="2" s="1"/>
  <c r="P1013" i="2" s="1"/>
  <c r="O1014" i="2" a="1"/>
  <c r="O1014" i="2" s="1"/>
  <c r="O1013" i="2" s="1"/>
  <c r="N1014" i="2" a="1"/>
  <c r="N1014" i="2" s="1"/>
  <c r="N1013" i="2" s="1"/>
  <c r="M1014" i="2" a="1"/>
  <c r="M1014" i="2" s="1"/>
  <c r="M1013" i="2" s="1"/>
  <c r="L1014" i="2" a="1"/>
  <c r="L1014" i="2" s="1"/>
  <c r="L1013" i="2" s="1"/>
  <c r="K1014" i="2" a="1"/>
  <c r="K1014" i="2" s="1"/>
  <c r="K1013" i="2" s="1"/>
  <c r="J1014" i="2" a="1"/>
  <c r="J1014" i="2" s="1"/>
  <c r="J1013" i="2" s="1"/>
  <c r="I1014" i="2" a="1"/>
  <c r="I1014" i="2" s="1"/>
  <c r="I1013" i="2" s="1"/>
  <c r="H1014" i="2" a="1"/>
  <c r="H1014" i="2" s="1"/>
  <c r="H1013" i="2" s="1"/>
  <c r="G1014" i="2" a="1"/>
  <c r="G1014" i="2" s="1"/>
  <c r="G1013" i="2" s="1"/>
  <c r="F1014" i="2" a="1"/>
  <c r="F1014" i="2" s="1"/>
  <c r="F1013" i="2" s="1"/>
  <c r="EK1010" i="2" a="1"/>
  <c r="EK1010" i="2" s="1"/>
  <c r="EJ1010" i="2" a="1"/>
  <c r="EJ1010" i="2" s="1"/>
  <c r="EI1010" i="2" a="1"/>
  <c r="EI1010" i="2" s="1"/>
  <c r="EH1010" i="2" a="1"/>
  <c r="EH1010" i="2" s="1"/>
  <c r="EG1010" i="2" a="1"/>
  <c r="EG1010" i="2" s="1"/>
  <c r="EF1010" i="2" a="1"/>
  <c r="EF1010" i="2" s="1"/>
  <c r="EE1010" i="2" a="1"/>
  <c r="EE1010" i="2" s="1"/>
  <c r="ED1010" i="2" a="1"/>
  <c r="ED1010" i="2" s="1"/>
  <c r="EC1010" i="2" a="1"/>
  <c r="EC1010" i="2" s="1"/>
  <c r="EB1010" i="2" a="1"/>
  <c r="EB1010" i="2" s="1"/>
  <c r="EA1010" i="2" a="1"/>
  <c r="EA1010" i="2" s="1"/>
  <c r="DZ1010" i="2" a="1"/>
  <c r="DZ1010" i="2" s="1"/>
  <c r="DY1010" i="2" a="1"/>
  <c r="DY1010" i="2" s="1"/>
  <c r="DX1010" i="2" a="1"/>
  <c r="DX1010" i="2" s="1"/>
  <c r="DW1010" i="2" a="1"/>
  <c r="DW1010" i="2" s="1"/>
  <c r="DV1010" i="2" a="1"/>
  <c r="DV1010" i="2" s="1"/>
  <c r="DU1010" i="2" a="1"/>
  <c r="DU1010" i="2" s="1"/>
  <c r="DT1010" i="2" a="1"/>
  <c r="DT1010" i="2" s="1"/>
  <c r="DS1010" i="2" a="1"/>
  <c r="DS1010" i="2" s="1"/>
  <c r="DR1010" i="2" a="1"/>
  <c r="DR1010" i="2" s="1"/>
  <c r="DQ1010" i="2" a="1"/>
  <c r="DQ1010" i="2" s="1"/>
  <c r="DP1010" i="2" a="1"/>
  <c r="DP1010" i="2" s="1"/>
  <c r="DO1010" i="2" a="1"/>
  <c r="DO1010" i="2" s="1"/>
  <c r="DN1010" i="2" a="1"/>
  <c r="DN1010" i="2" s="1"/>
  <c r="DM1010" i="2" a="1"/>
  <c r="DM1010" i="2" s="1"/>
  <c r="DL1010" i="2" a="1"/>
  <c r="DL1010" i="2" s="1"/>
  <c r="DK1010" i="2" a="1"/>
  <c r="DK1010" i="2" s="1"/>
  <c r="DI1010" i="2" a="1"/>
  <c r="DI1010" i="2" s="1"/>
  <c r="DH1010" i="2" a="1"/>
  <c r="DH1010" i="2" s="1"/>
  <c r="DG1010" i="2" a="1"/>
  <c r="DG1010" i="2" s="1"/>
  <c r="DF1010" i="2" a="1"/>
  <c r="DF1010" i="2" s="1"/>
  <c r="DE1010" i="2" a="1"/>
  <c r="DE1010" i="2" s="1"/>
  <c r="DD1010" i="2" a="1"/>
  <c r="DD1010" i="2" s="1"/>
  <c r="DC1010" i="2" a="1"/>
  <c r="DC1010" i="2" s="1"/>
  <c r="DB1010" i="2" a="1"/>
  <c r="DB1010" i="2" s="1"/>
  <c r="DA1010" i="2" a="1"/>
  <c r="DA1010" i="2" s="1"/>
  <c r="CZ1010" i="2" a="1"/>
  <c r="CZ1010" i="2" s="1"/>
  <c r="CY1010" i="2" a="1"/>
  <c r="CY1010" i="2" s="1"/>
  <c r="CX1010" i="2" a="1"/>
  <c r="CX1010" i="2" s="1"/>
  <c r="CW1010" i="2" a="1"/>
  <c r="CW1010" i="2" s="1"/>
  <c r="CV1010" i="2" a="1"/>
  <c r="CV1010" i="2" s="1"/>
  <c r="CU1010" i="2" a="1"/>
  <c r="CU1010" i="2" s="1"/>
  <c r="CT1010" i="2" a="1"/>
  <c r="CT1010" i="2" s="1"/>
  <c r="CS1010" i="2" a="1"/>
  <c r="CS1010" i="2" s="1"/>
  <c r="CR1010" i="2" a="1"/>
  <c r="CR1010" i="2" s="1"/>
  <c r="CQ1010" i="2" a="1"/>
  <c r="CQ1010" i="2" s="1"/>
  <c r="CP1010" i="2" a="1"/>
  <c r="CP1010" i="2" s="1"/>
  <c r="CO1010" i="2" a="1"/>
  <c r="CO1010" i="2" s="1"/>
  <c r="CN1010" i="2" a="1"/>
  <c r="CN1010" i="2" s="1"/>
  <c r="CM1010" i="2" a="1"/>
  <c r="CM1010" i="2" s="1"/>
  <c r="CL1010" i="2" a="1"/>
  <c r="CL1010" i="2" s="1"/>
  <c r="CK1010" i="2" a="1"/>
  <c r="CK1010" i="2" s="1"/>
  <c r="CJ1010" i="2" a="1"/>
  <c r="CJ1010" i="2" s="1"/>
  <c r="CI1010" i="2" a="1"/>
  <c r="CI1010" i="2" s="1"/>
  <c r="CH1010" i="2" a="1"/>
  <c r="CH1010" i="2" s="1"/>
  <c r="CG1010" i="2" a="1"/>
  <c r="CG1010" i="2" s="1"/>
  <c r="CF1010" i="2" a="1"/>
  <c r="CF1010" i="2" s="1"/>
  <c r="CE1010" i="2" a="1"/>
  <c r="CE1010" i="2" s="1"/>
  <c r="CD1010" i="2" a="1"/>
  <c r="CD1010" i="2" s="1"/>
  <c r="CC1010" i="2" a="1"/>
  <c r="CC1010" i="2" s="1"/>
  <c r="CB1010" i="2" a="1"/>
  <c r="CB1010" i="2" s="1"/>
  <c r="CA1010" i="2" a="1"/>
  <c r="CA1010" i="2" s="1"/>
  <c r="BZ1010" i="2" a="1"/>
  <c r="BZ1010" i="2" s="1"/>
  <c r="BY1010" i="2" a="1"/>
  <c r="BY1010" i="2" s="1"/>
  <c r="BX1010" i="2" a="1"/>
  <c r="BX1010" i="2" s="1"/>
  <c r="BW1010" i="2" a="1"/>
  <c r="BW1010" i="2" s="1"/>
  <c r="BV1010" i="2" a="1"/>
  <c r="BV1010" i="2" s="1"/>
  <c r="BU1010" i="2" a="1"/>
  <c r="BU1010" i="2" s="1"/>
  <c r="BT1010" i="2" a="1"/>
  <c r="BT1010" i="2" s="1"/>
  <c r="BS1010" i="2" a="1"/>
  <c r="BS1010" i="2" s="1"/>
  <c r="BR1010" i="2" a="1"/>
  <c r="BR1010" i="2" s="1"/>
  <c r="BQ1010" i="2" a="1"/>
  <c r="BQ1010" i="2" s="1"/>
  <c r="BP1010" i="2" a="1"/>
  <c r="BP1010" i="2" s="1"/>
  <c r="BO1010" i="2" a="1"/>
  <c r="BO1010" i="2" s="1"/>
  <c r="BN1010" i="2" a="1"/>
  <c r="BN1010" i="2" s="1"/>
  <c r="BM1010" i="2" a="1"/>
  <c r="BM1010" i="2" s="1"/>
  <c r="BL1010" i="2" a="1"/>
  <c r="BL1010" i="2" s="1"/>
  <c r="BK1010" i="2" a="1"/>
  <c r="BK1010" i="2" s="1"/>
  <c r="BJ1010" i="2" a="1"/>
  <c r="BJ1010" i="2" s="1"/>
  <c r="BI1010" i="2" a="1"/>
  <c r="BI1010" i="2" s="1"/>
  <c r="BH1010" i="2" a="1"/>
  <c r="BH1010" i="2" s="1"/>
  <c r="BG1010" i="2" a="1"/>
  <c r="BG1010" i="2" s="1"/>
  <c r="BF1010" i="2" a="1"/>
  <c r="BF1010" i="2" s="1"/>
  <c r="BE1010" i="2" a="1"/>
  <c r="BE1010" i="2" s="1"/>
  <c r="BD1010" i="2" a="1"/>
  <c r="BD1010" i="2" s="1"/>
  <c r="BC1010" i="2" a="1"/>
  <c r="BC1010" i="2" s="1"/>
  <c r="BB1010" i="2" a="1"/>
  <c r="BB1010" i="2" s="1"/>
  <c r="BA1010" i="2" a="1"/>
  <c r="BA1010" i="2" s="1"/>
  <c r="AZ1010" i="2" a="1"/>
  <c r="AZ1010" i="2" s="1"/>
  <c r="AY1010" i="2" a="1"/>
  <c r="AY1010" i="2" s="1"/>
  <c r="AX1010" i="2" a="1"/>
  <c r="AX1010" i="2" s="1"/>
  <c r="AW1010" i="2" a="1"/>
  <c r="AW1010" i="2" s="1"/>
  <c r="AV1010" i="2" a="1"/>
  <c r="AV1010" i="2" s="1"/>
  <c r="AU1010" i="2" a="1"/>
  <c r="AU1010" i="2" s="1"/>
  <c r="AT1010" i="2" a="1"/>
  <c r="AT1010" i="2" s="1"/>
  <c r="AS1010" i="2" a="1"/>
  <c r="AS1010" i="2" s="1"/>
  <c r="AR1010" i="2" a="1"/>
  <c r="AR1010" i="2" s="1"/>
  <c r="AQ1010" i="2" a="1"/>
  <c r="AQ1010" i="2" s="1"/>
  <c r="AP1010" i="2" a="1"/>
  <c r="AP1010" i="2" s="1"/>
  <c r="AO1010" i="2" a="1"/>
  <c r="AO1010" i="2" s="1"/>
  <c r="AN1010" i="2" a="1"/>
  <c r="AN1010" i="2" s="1"/>
  <c r="AM1010" i="2" a="1"/>
  <c r="AM1010" i="2" s="1"/>
  <c r="AL1010" i="2" a="1"/>
  <c r="AL1010" i="2" s="1"/>
  <c r="AK1010" i="2" a="1"/>
  <c r="AK1010" i="2" s="1"/>
  <c r="AJ1010" i="2" a="1"/>
  <c r="AJ1010" i="2" s="1"/>
  <c r="AI1010" i="2" a="1"/>
  <c r="AI1010" i="2" s="1"/>
  <c r="AH1010" i="2" a="1"/>
  <c r="AH1010" i="2" s="1"/>
  <c r="AG1010" i="2" a="1"/>
  <c r="AG1010" i="2" s="1"/>
  <c r="AF1010" i="2" a="1"/>
  <c r="AF1010" i="2" s="1"/>
  <c r="AE1010" i="2" a="1"/>
  <c r="AE1010" i="2" s="1"/>
  <c r="AD1010" i="2" a="1"/>
  <c r="AD1010" i="2" s="1"/>
  <c r="AC1010" i="2" a="1"/>
  <c r="AC1010" i="2" s="1"/>
  <c r="AB1010" i="2" a="1"/>
  <c r="AB1010" i="2" s="1"/>
  <c r="AA1010" i="2" a="1"/>
  <c r="AA1010" i="2" s="1"/>
  <c r="Z1010" i="2" a="1"/>
  <c r="Z1010" i="2" s="1"/>
  <c r="Y1010" i="2" a="1"/>
  <c r="Y1010" i="2" s="1"/>
  <c r="X1010" i="2" a="1"/>
  <c r="X1010" i="2" s="1"/>
  <c r="W1010" i="2" a="1"/>
  <c r="W1010" i="2" s="1"/>
  <c r="V1010" i="2" a="1"/>
  <c r="V1010" i="2" s="1"/>
  <c r="U1010" i="2" a="1"/>
  <c r="U1010" i="2" s="1"/>
  <c r="T1010" i="2" a="1"/>
  <c r="T1010" i="2" s="1"/>
  <c r="S1010" i="2" a="1"/>
  <c r="S1010" i="2" s="1"/>
  <c r="R1010" i="2" a="1"/>
  <c r="R1010" i="2" s="1"/>
  <c r="Q1010" i="2" a="1"/>
  <c r="Q1010" i="2" s="1"/>
  <c r="P1010" i="2" a="1"/>
  <c r="P1010" i="2" s="1"/>
  <c r="O1010" i="2" a="1"/>
  <c r="O1010" i="2" s="1"/>
  <c r="N1010" i="2" a="1"/>
  <c r="N1010" i="2" s="1"/>
  <c r="M1010" i="2" a="1"/>
  <c r="M1010" i="2" s="1"/>
  <c r="L1010" i="2" a="1"/>
  <c r="L1010" i="2" s="1"/>
  <c r="K1010" i="2" a="1"/>
  <c r="K1010" i="2" s="1"/>
  <c r="J1010" i="2" a="1"/>
  <c r="J1010" i="2" s="1"/>
  <c r="I1010" i="2" a="1"/>
  <c r="I1010" i="2" s="1"/>
  <c r="H1010" i="2" a="1"/>
  <c r="H1010" i="2" s="1"/>
  <c r="G1010" i="2" a="1"/>
  <c r="G1010" i="2" s="1"/>
  <c r="F1010" i="2" a="1"/>
  <c r="F1010" i="2" s="1"/>
  <c r="EK1009" i="2" a="1"/>
  <c r="EK1009" i="2" s="1"/>
  <c r="EJ1009" i="2" a="1"/>
  <c r="EJ1009" i="2" s="1"/>
  <c r="EI1009" i="2" a="1"/>
  <c r="EI1009" i="2" s="1"/>
  <c r="EH1009" i="2" a="1"/>
  <c r="EH1009" i="2" s="1"/>
  <c r="EG1009" i="2" a="1"/>
  <c r="EG1009" i="2" s="1"/>
  <c r="EF1009" i="2" a="1"/>
  <c r="EF1009" i="2" s="1"/>
  <c r="EE1009" i="2" a="1"/>
  <c r="EE1009" i="2" s="1"/>
  <c r="ED1009" i="2" a="1"/>
  <c r="ED1009" i="2" s="1"/>
  <c r="EC1009" i="2" a="1"/>
  <c r="EC1009" i="2" s="1"/>
  <c r="EB1009" i="2" a="1"/>
  <c r="EB1009" i="2" s="1"/>
  <c r="EA1009" i="2" a="1"/>
  <c r="EA1009" i="2" s="1"/>
  <c r="DZ1009" i="2" a="1"/>
  <c r="DZ1009" i="2" s="1"/>
  <c r="DY1009" i="2" a="1"/>
  <c r="DY1009" i="2" s="1"/>
  <c r="DX1009" i="2" a="1"/>
  <c r="DX1009" i="2" s="1"/>
  <c r="DW1009" i="2" a="1"/>
  <c r="DW1009" i="2" s="1"/>
  <c r="DV1009" i="2" a="1"/>
  <c r="DV1009" i="2" s="1"/>
  <c r="DU1009" i="2" a="1"/>
  <c r="DU1009" i="2" s="1"/>
  <c r="DT1009" i="2" a="1"/>
  <c r="DT1009" i="2" s="1"/>
  <c r="DS1009" i="2" a="1"/>
  <c r="DS1009" i="2" s="1"/>
  <c r="DR1009" i="2" a="1"/>
  <c r="DR1009" i="2" s="1"/>
  <c r="DQ1009" i="2" a="1"/>
  <c r="DQ1009" i="2" s="1"/>
  <c r="DP1009" i="2" a="1"/>
  <c r="DP1009" i="2" s="1"/>
  <c r="DO1009" i="2" a="1"/>
  <c r="DO1009" i="2" s="1"/>
  <c r="DN1009" i="2" a="1"/>
  <c r="DN1009" i="2" s="1"/>
  <c r="DM1009" i="2" a="1"/>
  <c r="DM1009" i="2" s="1"/>
  <c r="DL1009" i="2" a="1"/>
  <c r="DL1009" i="2" s="1"/>
  <c r="DK1009" i="2" a="1"/>
  <c r="DK1009" i="2" s="1"/>
  <c r="DI1009" i="2" a="1"/>
  <c r="DI1009" i="2" s="1"/>
  <c r="DH1009" i="2" a="1"/>
  <c r="DH1009" i="2" s="1"/>
  <c r="DG1009" i="2" a="1"/>
  <c r="DG1009" i="2" s="1"/>
  <c r="DF1009" i="2" a="1"/>
  <c r="DF1009" i="2" s="1"/>
  <c r="DE1009" i="2" a="1"/>
  <c r="DE1009" i="2" s="1"/>
  <c r="DD1009" i="2" a="1"/>
  <c r="DD1009" i="2" s="1"/>
  <c r="DC1009" i="2" a="1"/>
  <c r="DC1009" i="2" s="1"/>
  <c r="DB1009" i="2" a="1"/>
  <c r="DB1009" i="2" s="1"/>
  <c r="DA1009" i="2" a="1"/>
  <c r="DA1009" i="2" s="1"/>
  <c r="CZ1009" i="2" a="1"/>
  <c r="CZ1009" i="2" s="1"/>
  <c r="CY1009" i="2" a="1"/>
  <c r="CY1009" i="2" s="1"/>
  <c r="CX1009" i="2" a="1"/>
  <c r="CX1009" i="2" s="1"/>
  <c r="CW1009" i="2" a="1"/>
  <c r="CW1009" i="2" s="1"/>
  <c r="CV1009" i="2" a="1"/>
  <c r="CV1009" i="2" s="1"/>
  <c r="CU1009" i="2" a="1"/>
  <c r="CU1009" i="2" s="1"/>
  <c r="CT1009" i="2" a="1"/>
  <c r="CT1009" i="2" s="1"/>
  <c r="CS1009" i="2" a="1"/>
  <c r="CS1009" i="2" s="1"/>
  <c r="CR1009" i="2" a="1"/>
  <c r="CR1009" i="2" s="1"/>
  <c r="CQ1009" i="2" a="1"/>
  <c r="CQ1009" i="2" s="1"/>
  <c r="CP1009" i="2" a="1"/>
  <c r="CP1009" i="2" s="1"/>
  <c r="CO1009" i="2" a="1"/>
  <c r="CO1009" i="2" s="1"/>
  <c r="CN1009" i="2" a="1"/>
  <c r="CN1009" i="2" s="1"/>
  <c r="CM1009" i="2" a="1"/>
  <c r="CM1009" i="2" s="1"/>
  <c r="CL1009" i="2" a="1"/>
  <c r="CL1009" i="2" s="1"/>
  <c r="CK1009" i="2" a="1"/>
  <c r="CK1009" i="2" s="1"/>
  <c r="CJ1009" i="2" a="1"/>
  <c r="CJ1009" i="2" s="1"/>
  <c r="CI1009" i="2" a="1"/>
  <c r="CI1009" i="2" s="1"/>
  <c r="CH1009" i="2" a="1"/>
  <c r="CH1009" i="2" s="1"/>
  <c r="CG1009" i="2" a="1"/>
  <c r="CG1009" i="2" s="1"/>
  <c r="CF1009" i="2" a="1"/>
  <c r="CF1009" i="2" s="1"/>
  <c r="CE1009" i="2" a="1"/>
  <c r="CE1009" i="2" s="1"/>
  <c r="CD1009" i="2" a="1"/>
  <c r="CD1009" i="2" s="1"/>
  <c r="CC1009" i="2" a="1"/>
  <c r="CC1009" i="2" s="1"/>
  <c r="CB1009" i="2" a="1"/>
  <c r="CB1009" i="2" s="1"/>
  <c r="CA1009" i="2" a="1"/>
  <c r="CA1009" i="2" s="1"/>
  <c r="BZ1009" i="2" a="1"/>
  <c r="BZ1009" i="2" s="1"/>
  <c r="BY1009" i="2" a="1"/>
  <c r="BY1009" i="2" s="1"/>
  <c r="BX1009" i="2" a="1"/>
  <c r="BX1009" i="2" s="1"/>
  <c r="BW1009" i="2" a="1"/>
  <c r="BW1009" i="2" s="1"/>
  <c r="BV1009" i="2" a="1"/>
  <c r="BV1009" i="2" s="1"/>
  <c r="BU1009" i="2" a="1"/>
  <c r="BU1009" i="2" s="1"/>
  <c r="BT1009" i="2" a="1"/>
  <c r="BT1009" i="2" s="1"/>
  <c r="BS1009" i="2" a="1"/>
  <c r="BS1009" i="2" s="1"/>
  <c r="BR1009" i="2" a="1"/>
  <c r="BR1009" i="2" s="1"/>
  <c r="BQ1009" i="2" a="1"/>
  <c r="BQ1009" i="2" s="1"/>
  <c r="BP1009" i="2" a="1"/>
  <c r="BP1009" i="2" s="1"/>
  <c r="BO1009" i="2" a="1"/>
  <c r="BO1009" i="2" s="1"/>
  <c r="BN1009" i="2" a="1"/>
  <c r="BN1009" i="2" s="1"/>
  <c r="BM1009" i="2" a="1"/>
  <c r="BM1009" i="2" s="1"/>
  <c r="BL1009" i="2" a="1"/>
  <c r="BL1009" i="2" s="1"/>
  <c r="BK1009" i="2" a="1"/>
  <c r="BK1009" i="2" s="1"/>
  <c r="BJ1009" i="2" a="1"/>
  <c r="BJ1009" i="2" s="1"/>
  <c r="BI1009" i="2" a="1"/>
  <c r="BI1009" i="2" s="1"/>
  <c r="BH1009" i="2" a="1"/>
  <c r="BH1009" i="2" s="1"/>
  <c r="BG1009" i="2" a="1"/>
  <c r="BG1009" i="2" s="1"/>
  <c r="BF1009" i="2" a="1"/>
  <c r="BF1009" i="2" s="1"/>
  <c r="BE1009" i="2" a="1"/>
  <c r="BE1009" i="2" s="1"/>
  <c r="BD1009" i="2" a="1"/>
  <c r="BD1009" i="2" s="1"/>
  <c r="BC1009" i="2" a="1"/>
  <c r="BC1009" i="2" s="1"/>
  <c r="BB1009" i="2" a="1"/>
  <c r="BB1009" i="2" s="1"/>
  <c r="BA1009" i="2" a="1"/>
  <c r="BA1009" i="2" s="1"/>
  <c r="AZ1009" i="2" a="1"/>
  <c r="AZ1009" i="2" s="1"/>
  <c r="AY1009" i="2" a="1"/>
  <c r="AY1009" i="2" s="1"/>
  <c r="AX1009" i="2" a="1"/>
  <c r="AX1009" i="2" s="1"/>
  <c r="AW1009" i="2" a="1"/>
  <c r="AW1009" i="2" s="1"/>
  <c r="AV1009" i="2" a="1"/>
  <c r="AV1009" i="2" s="1"/>
  <c r="AU1009" i="2" a="1"/>
  <c r="AU1009" i="2" s="1"/>
  <c r="AT1009" i="2" a="1"/>
  <c r="AT1009" i="2" s="1"/>
  <c r="AS1009" i="2" a="1"/>
  <c r="AS1009" i="2" s="1"/>
  <c r="AR1009" i="2" a="1"/>
  <c r="AR1009" i="2" s="1"/>
  <c r="AQ1009" i="2" a="1"/>
  <c r="AQ1009" i="2" s="1"/>
  <c r="AP1009" i="2" a="1"/>
  <c r="AP1009" i="2" s="1"/>
  <c r="AO1009" i="2" a="1"/>
  <c r="AO1009" i="2" s="1"/>
  <c r="AN1009" i="2" a="1"/>
  <c r="AN1009" i="2" s="1"/>
  <c r="AM1009" i="2" a="1"/>
  <c r="AM1009" i="2" s="1"/>
  <c r="AL1009" i="2" a="1"/>
  <c r="AL1009" i="2" s="1"/>
  <c r="AK1009" i="2" a="1"/>
  <c r="AK1009" i="2" s="1"/>
  <c r="AJ1009" i="2" a="1"/>
  <c r="AJ1009" i="2" s="1"/>
  <c r="AI1009" i="2" a="1"/>
  <c r="AI1009" i="2" s="1"/>
  <c r="AH1009" i="2" a="1"/>
  <c r="AH1009" i="2" s="1"/>
  <c r="AG1009" i="2" a="1"/>
  <c r="AG1009" i="2" s="1"/>
  <c r="AF1009" i="2" a="1"/>
  <c r="AF1009" i="2" s="1"/>
  <c r="AE1009" i="2" a="1"/>
  <c r="AE1009" i="2" s="1"/>
  <c r="AD1009" i="2" a="1"/>
  <c r="AD1009" i="2" s="1"/>
  <c r="AC1009" i="2" a="1"/>
  <c r="AC1009" i="2" s="1"/>
  <c r="AB1009" i="2" a="1"/>
  <c r="AB1009" i="2" s="1"/>
  <c r="AA1009" i="2" a="1"/>
  <c r="AA1009" i="2" s="1"/>
  <c r="Z1009" i="2" a="1"/>
  <c r="Z1009" i="2" s="1"/>
  <c r="Y1009" i="2" a="1"/>
  <c r="Y1009" i="2" s="1"/>
  <c r="X1009" i="2" a="1"/>
  <c r="X1009" i="2" s="1"/>
  <c r="W1009" i="2" a="1"/>
  <c r="W1009" i="2" s="1"/>
  <c r="V1009" i="2" a="1"/>
  <c r="V1009" i="2" s="1"/>
  <c r="U1009" i="2" a="1"/>
  <c r="U1009" i="2" s="1"/>
  <c r="T1009" i="2" a="1"/>
  <c r="T1009" i="2" s="1"/>
  <c r="S1009" i="2" a="1"/>
  <c r="S1009" i="2" s="1"/>
  <c r="R1009" i="2" a="1"/>
  <c r="R1009" i="2" s="1"/>
  <c r="Q1009" i="2" a="1"/>
  <c r="Q1009" i="2" s="1"/>
  <c r="P1009" i="2" a="1"/>
  <c r="P1009" i="2" s="1"/>
  <c r="O1009" i="2" a="1"/>
  <c r="O1009" i="2" s="1"/>
  <c r="N1009" i="2" a="1"/>
  <c r="N1009" i="2" s="1"/>
  <c r="M1009" i="2" a="1"/>
  <c r="M1009" i="2" s="1"/>
  <c r="L1009" i="2" a="1"/>
  <c r="L1009" i="2" s="1"/>
  <c r="K1009" i="2" a="1"/>
  <c r="K1009" i="2" s="1"/>
  <c r="J1009" i="2" a="1"/>
  <c r="J1009" i="2" s="1"/>
  <c r="I1009" i="2" a="1"/>
  <c r="I1009" i="2" s="1"/>
  <c r="H1009" i="2" a="1"/>
  <c r="H1009" i="2" s="1"/>
  <c r="G1009" i="2" a="1"/>
  <c r="G1009" i="2" s="1"/>
  <c r="F1009" i="2" a="1"/>
  <c r="F1009" i="2" s="1"/>
  <c r="EK1008" i="2" a="1"/>
  <c r="EK1008" i="2" s="1"/>
  <c r="EK1007" i="2" s="1"/>
  <c r="EJ1008" i="2" a="1"/>
  <c r="EJ1008" i="2" s="1"/>
  <c r="EJ1007" i="2" s="1"/>
  <c r="EI1008" i="2" a="1"/>
  <c r="EI1008" i="2" s="1"/>
  <c r="EI1007" i="2" s="1"/>
  <c r="EH1008" i="2" a="1"/>
  <c r="EH1008" i="2" s="1"/>
  <c r="EH1007" i="2" s="1"/>
  <c r="EG1008" i="2" a="1"/>
  <c r="EG1008" i="2" s="1"/>
  <c r="EG1007" i="2" s="1"/>
  <c r="EF1008" i="2" a="1"/>
  <c r="EF1008" i="2" s="1"/>
  <c r="EF1007" i="2" s="1"/>
  <c r="EE1008" i="2" a="1"/>
  <c r="EE1008" i="2" s="1"/>
  <c r="EE1007" i="2" s="1"/>
  <c r="ED1008" i="2" a="1"/>
  <c r="ED1008" i="2" s="1"/>
  <c r="ED1007" i="2" s="1"/>
  <c r="EC1008" i="2" a="1"/>
  <c r="EC1008" i="2" s="1"/>
  <c r="EC1007" i="2" s="1"/>
  <c r="EB1008" i="2" a="1"/>
  <c r="EB1008" i="2" s="1"/>
  <c r="EB1007" i="2" s="1"/>
  <c r="EA1008" i="2" a="1"/>
  <c r="EA1008" i="2" s="1"/>
  <c r="EA1007" i="2" s="1"/>
  <c r="DZ1008" i="2" a="1"/>
  <c r="DZ1008" i="2" s="1"/>
  <c r="DZ1007" i="2" s="1"/>
  <c r="DY1008" i="2" a="1"/>
  <c r="DY1008" i="2" s="1"/>
  <c r="DY1007" i="2" s="1"/>
  <c r="DX1008" i="2" a="1"/>
  <c r="DX1008" i="2" s="1"/>
  <c r="DX1007" i="2" s="1"/>
  <c r="DW1008" i="2" a="1"/>
  <c r="DW1008" i="2" s="1"/>
  <c r="DW1007" i="2" s="1"/>
  <c r="DV1008" i="2" a="1"/>
  <c r="DV1008" i="2" s="1"/>
  <c r="DV1007" i="2" s="1"/>
  <c r="DU1008" i="2" a="1"/>
  <c r="DU1008" i="2" s="1"/>
  <c r="DU1007" i="2" s="1"/>
  <c r="DT1008" i="2" a="1"/>
  <c r="DT1008" i="2" s="1"/>
  <c r="DT1007" i="2" s="1"/>
  <c r="DS1008" i="2" a="1"/>
  <c r="DS1008" i="2" s="1"/>
  <c r="DS1007" i="2" s="1"/>
  <c r="DR1008" i="2" a="1"/>
  <c r="DR1008" i="2" s="1"/>
  <c r="DR1007" i="2" s="1"/>
  <c r="DQ1008" i="2" a="1"/>
  <c r="DQ1008" i="2" s="1"/>
  <c r="DQ1007" i="2" s="1"/>
  <c r="DP1008" i="2" a="1"/>
  <c r="DP1008" i="2" s="1"/>
  <c r="DP1007" i="2" s="1"/>
  <c r="DO1008" i="2" a="1"/>
  <c r="DO1008" i="2" s="1"/>
  <c r="DO1007" i="2" s="1"/>
  <c r="DN1008" i="2" a="1"/>
  <c r="DN1008" i="2" s="1"/>
  <c r="DN1007" i="2" s="1"/>
  <c r="DM1008" i="2" a="1"/>
  <c r="DM1008" i="2" s="1"/>
  <c r="DM1007" i="2" s="1"/>
  <c r="DL1008" i="2" a="1"/>
  <c r="DL1008" i="2" s="1"/>
  <c r="DL1007" i="2" s="1"/>
  <c r="DK1008" i="2" a="1"/>
  <c r="DK1008" i="2" s="1"/>
  <c r="DK1007" i="2" s="1"/>
  <c r="DI1008" i="2" a="1"/>
  <c r="DI1008" i="2" s="1"/>
  <c r="DI1007" i="2" s="1"/>
  <c r="DH1008" i="2" a="1"/>
  <c r="DH1008" i="2" s="1"/>
  <c r="DH1007" i="2" s="1"/>
  <c r="DG1008" i="2" a="1"/>
  <c r="DG1008" i="2" s="1"/>
  <c r="DG1007" i="2" s="1"/>
  <c r="DF1008" i="2" a="1"/>
  <c r="DF1008" i="2" s="1"/>
  <c r="DF1007" i="2" s="1"/>
  <c r="DE1008" i="2" a="1"/>
  <c r="DE1008" i="2" s="1"/>
  <c r="DE1007" i="2" s="1"/>
  <c r="DD1008" i="2" a="1"/>
  <c r="DD1008" i="2" s="1"/>
  <c r="DD1007" i="2" s="1"/>
  <c r="DC1008" i="2" a="1"/>
  <c r="DC1008" i="2" s="1"/>
  <c r="DC1007" i="2" s="1"/>
  <c r="DB1008" i="2" a="1"/>
  <c r="DB1008" i="2" s="1"/>
  <c r="DB1007" i="2" s="1"/>
  <c r="DA1008" i="2" a="1"/>
  <c r="DA1008" i="2" s="1"/>
  <c r="DA1007" i="2" s="1"/>
  <c r="CZ1008" i="2" a="1"/>
  <c r="CZ1008" i="2" s="1"/>
  <c r="CZ1007" i="2" s="1"/>
  <c r="CY1008" i="2" a="1"/>
  <c r="CY1008" i="2" s="1"/>
  <c r="CY1007" i="2" s="1"/>
  <c r="CX1008" i="2" a="1"/>
  <c r="CX1008" i="2" s="1"/>
  <c r="CX1007" i="2" s="1"/>
  <c r="CW1008" i="2" a="1"/>
  <c r="CW1008" i="2" s="1"/>
  <c r="CW1007" i="2" s="1"/>
  <c r="CV1008" i="2" a="1"/>
  <c r="CV1008" i="2" s="1"/>
  <c r="CV1007" i="2" s="1"/>
  <c r="CU1008" i="2" a="1"/>
  <c r="CU1008" i="2" s="1"/>
  <c r="CU1007" i="2" s="1"/>
  <c r="CT1008" i="2" a="1"/>
  <c r="CT1008" i="2" s="1"/>
  <c r="CT1007" i="2" s="1"/>
  <c r="CS1008" i="2" a="1"/>
  <c r="CS1008" i="2" s="1"/>
  <c r="CS1007" i="2" s="1"/>
  <c r="CR1008" i="2" a="1"/>
  <c r="CR1008" i="2" s="1"/>
  <c r="CR1007" i="2" s="1"/>
  <c r="CQ1008" i="2" a="1"/>
  <c r="CQ1008" i="2" s="1"/>
  <c r="CQ1007" i="2" s="1"/>
  <c r="CP1008" i="2" a="1"/>
  <c r="CP1008" i="2" s="1"/>
  <c r="CP1007" i="2" s="1"/>
  <c r="CO1008" i="2" a="1"/>
  <c r="CO1008" i="2" s="1"/>
  <c r="CO1007" i="2" s="1"/>
  <c r="CN1008" i="2" a="1"/>
  <c r="CN1008" i="2" s="1"/>
  <c r="CN1007" i="2" s="1"/>
  <c r="CM1008" i="2" a="1"/>
  <c r="CM1008" i="2" s="1"/>
  <c r="CM1007" i="2" s="1"/>
  <c r="CL1008" i="2" a="1"/>
  <c r="CL1008" i="2" s="1"/>
  <c r="CL1007" i="2" s="1"/>
  <c r="CK1008" i="2" a="1"/>
  <c r="CK1008" i="2" s="1"/>
  <c r="CK1007" i="2" s="1"/>
  <c r="CJ1008" i="2" a="1"/>
  <c r="CJ1008" i="2" s="1"/>
  <c r="CJ1007" i="2" s="1"/>
  <c r="CI1008" i="2" a="1"/>
  <c r="CI1008" i="2" s="1"/>
  <c r="CI1007" i="2" s="1"/>
  <c r="CH1008" i="2" a="1"/>
  <c r="CH1008" i="2" s="1"/>
  <c r="CH1007" i="2" s="1"/>
  <c r="CG1008" i="2" a="1"/>
  <c r="CG1008" i="2" s="1"/>
  <c r="CG1007" i="2" s="1"/>
  <c r="CF1008" i="2" a="1"/>
  <c r="CF1008" i="2" s="1"/>
  <c r="CF1007" i="2" s="1"/>
  <c r="CE1008" i="2" a="1"/>
  <c r="CE1008" i="2" s="1"/>
  <c r="CE1007" i="2" s="1"/>
  <c r="CD1008" i="2" a="1"/>
  <c r="CD1008" i="2" s="1"/>
  <c r="CD1007" i="2" s="1"/>
  <c r="CC1008" i="2" a="1"/>
  <c r="CC1008" i="2" s="1"/>
  <c r="CC1007" i="2" s="1"/>
  <c r="CB1008" i="2" a="1"/>
  <c r="CB1008" i="2" s="1"/>
  <c r="CB1007" i="2" s="1"/>
  <c r="CA1008" i="2" a="1"/>
  <c r="CA1008" i="2" s="1"/>
  <c r="CA1007" i="2" s="1"/>
  <c r="BZ1008" i="2" a="1"/>
  <c r="BZ1008" i="2" s="1"/>
  <c r="BZ1007" i="2" s="1"/>
  <c r="BY1008" i="2" a="1"/>
  <c r="BY1008" i="2" s="1"/>
  <c r="BY1007" i="2" s="1"/>
  <c r="BX1008" i="2" a="1"/>
  <c r="BX1008" i="2" s="1"/>
  <c r="BX1007" i="2" s="1"/>
  <c r="BW1008" i="2" a="1"/>
  <c r="BW1008" i="2" s="1"/>
  <c r="BW1007" i="2" s="1"/>
  <c r="BV1008" i="2" a="1"/>
  <c r="BV1008" i="2" s="1"/>
  <c r="BV1007" i="2" s="1"/>
  <c r="BU1008" i="2" a="1"/>
  <c r="BU1008" i="2" s="1"/>
  <c r="BU1007" i="2" s="1"/>
  <c r="BT1008" i="2" a="1"/>
  <c r="BT1008" i="2" s="1"/>
  <c r="BT1007" i="2" s="1"/>
  <c r="BS1008" i="2" a="1"/>
  <c r="BS1008" i="2" s="1"/>
  <c r="BS1007" i="2" s="1"/>
  <c r="BR1008" i="2" a="1"/>
  <c r="BR1008" i="2" s="1"/>
  <c r="BR1007" i="2" s="1"/>
  <c r="BQ1008" i="2" a="1"/>
  <c r="BQ1008" i="2" s="1"/>
  <c r="BQ1007" i="2" s="1"/>
  <c r="BP1008" i="2" a="1"/>
  <c r="BP1008" i="2" s="1"/>
  <c r="BP1007" i="2" s="1"/>
  <c r="BO1008" i="2" a="1"/>
  <c r="BO1008" i="2" s="1"/>
  <c r="BO1007" i="2" s="1"/>
  <c r="BN1008" i="2" a="1"/>
  <c r="BN1008" i="2" s="1"/>
  <c r="BN1007" i="2" s="1"/>
  <c r="BM1008" i="2" a="1"/>
  <c r="BM1008" i="2" s="1"/>
  <c r="BM1007" i="2" s="1"/>
  <c r="BL1008" i="2" a="1"/>
  <c r="BL1008" i="2" s="1"/>
  <c r="BL1007" i="2" s="1"/>
  <c r="BK1008" i="2" a="1"/>
  <c r="BK1008" i="2" s="1"/>
  <c r="BK1007" i="2" s="1"/>
  <c r="BJ1008" i="2" a="1"/>
  <c r="BJ1008" i="2" s="1"/>
  <c r="BJ1007" i="2" s="1"/>
  <c r="BI1008" i="2" a="1"/>
  <c r="BI1008" i="2" s="1"/>
  <c r="BI1007" i="2" s="1"/>
  <c r="BH1008" i="2" a="1"/>
  <c r="BH1008" i="2" s="1"/>
  <c r="BH1007" i="2" s="1"/>
  <c r="BG1008" i="2" a="1"/>
  <c r="BG1008" i="2" s="1"/>
  <c r="BG1007" i="2" s="1"/>
  <c r="BF1008" i="2" a="1"/>
  <c r="BF1008" i="2" s="1"/>
  <c r="BF1007" i="2" s="1"/>
  <c r="BE1008" i="2" a="1"/>
  <c r="BE1008" i="2" s="1"/>
  <c r="BE1007" i="2" s="1"/>
  <c r="BD1008" i="2" a="1"/>
  <c r="BD1008" i="2" s="1"/>
  <c r="BD1007" i="2" s="1"/>
  <c r="BC1008" i="2" a="1"/>
  <c r="BC1008" i="2" s="1"/>
  <c r="BC1007" i="2" s="1"/>
  <c r="BB1008" i="2" a="1"/>
  <c r="BB1008" i="2" s="1"/>
  <c r="BB1007" i="2" s="1"/>
  <c r="BA1008" i="2" a="1"/>
  <c r="BA1008" i="2" s="1"/>
  <c r="BA1007" i="2" s="1"/>
  <c r="AZ1008" i="2" a="1"/>
  <c r="AZ1008" i="2" s="1"/>
  <c r="AZ1007" i="2" s="1"/>
  <c r="AY1008" i="2" a="1"/>
  <c r="AY1008" i="2" s="1"/>
  <c r="AY1007" i="2" s="1"/>
  <c r="AX1008" i="2" a="1"/>
  <c r="AX1008" i="2" s="1"/>
  <c r="AX1007" i="2" s="1"/>
  <c r="AW1008" i="2" a="1"/>
  <c r="AW1008" i="2" s="1"/>
  <c r="AW1007" i="2" s="1"/>
  <c r="AV1008" i="2" a="1"/>
  <c r="AV1008" i="2" s="1"/>
  <c r="AV1007" i="2" s="1"/>
  <c r="AU1008" i="2" a="1"/>
  <c r="AU1008" i="2" s="1"/>
  <c r="AU1007" i="2" s="1"/>
  <c r="AT1008" i="2" a="1"/>
  <c r="AT1008" i="2" s="1"/>
  <c r="AT1007" i="2" s="1"/>
  <c r="AS1008" i="2" a="1"/>
  <c r="AS1008" i="2" s="1"/>
  <c r="AS1007" i="2" s="1"/>
  <c r="AR1008" i="2" a="1"/>
  <c r="AR1008" i="2" s="1"/>
  <c r="AR1007" i="2" s="1"/>
  <c r="AQ1008" i="2" a="1"/>
  <c r="AQ1008" i="2" s="1"/>
  <c r="AQ1007" i="2" s="1"/>
  <c r="AP1008" i="2" a="1"/>
  <c r="AP1008" i="2" s="1"/>
  <c r="AP1007" i="2" s="1"/>
  <c r="AO1008" i="2" a="1"/>
  <c r="AO1008" i="2" s="1"/>
  <c r="AO1007" i="2" s="1"/>
  <c r="AN1008" i="2" a="1"/>
  <c r="AN1008" i="2" s="1"/>
  <c r="AN1007" i="2" s="1"/>
  <c r="AM1008" i="2" a="1"/>
  <c r="AM1008" i="2" s="1"/>
  <c r="AM1007" i="2" s="1"/>
  <c r="AL1008" i="2" a="1"/>
  <c r="AL1008" i="2" s="1"/>
  <c r="AL1007" i="2" s="1"/>
  <c r="AK1008" i="2" a="1"/>
  <c r="AK1008" i="2" s="1"/>
  <c r="AK1007" i="2" s="1"/>
  <c r="AJ1008" i="2" a="1"/>
  <c r="AJ1008" i="2" s="1"/>
  <c r="AJ1007" i="2" s="1"/>
  <c r="AI1008" i="2" a="1"/>
  <c r="AI1008" i="2" s="1"/>
  <c r="AI1007" i="2" s="1"/>
  <c r="AH1008" i="2" a="1"/>
  <c r="AH1008" i="2" s="1"/>
  <c r="AH1007" i="2" s="1"/>
  <c r="AG1008" i="2" a="1"/>
  <c r="AG1008" i="2" s="1"/>
  <c r="AG1007" i="2" s="1"/>
  <c r="AF1008" i="2" a="1"/>
  <c r="AF1008" i="2" s="1"/>
  <c r="AF1007" i="2" s="1"/>
  <c r="AE1008" i="2" a="1"/>
  <c r="AE1008" i="2" s="1"/>
  <c r="AE1007" i="2" s="1"/>
  <c r="AD1008" i="2" a="1"/>
  <c r="AD1008" i="2" s="1"/>
  <c r="AD1007" i="2" s="1"/>
  <c r="AC1008" i="2" a="1"/>
  <c r="AC1008" i="2" s="1"/>
  <c r="AC1007" i="2" s="1"/>
  <c r="AB1008" i="2" a="1"/>
  <c r="AB1008" i="2" s="1"/>
  <c r="AB1007" i="2" s="1"/>
  <c r="AA1008" i="2" a="1"/>
  <c r="AA1008" i="2" s="1"/>
  <c r="AA1007" i="2" s="1"/>
  <c r="Z1008" i="2" a="1"/>
  <c r="Z1008" i="2" s="1"/>
  <c r="Z1007" i="2" s="1"/>
  <c r="Y1008" i="2" a="1"/>
  <c r="Y1008" i="2" s="1"/>
  <c r="Y1007" i="2" s="1"/>
  <c r="X1008" i="2" a="1"/>
  <c r="X1008" i="2" s="1"/>
  <c r="X1007" i="2" s="1"/>
  <c r="W1008" i="2" a="1"/>
  <c r="W1008" i="2" s="1"/>
  <c r="W1007" i="2" s="1"/>
  <c r="V1008" i="2" a="1"/>
  <c r="V1008" i="2" s="1"/>
  <c r="V1007" i="2" s="1"/>
  <c r="U1008" i="2" a="1"/>
  <c r="U1008" i="2" s="1"/>
  <c r="U1007" i="2" s="1"/>
  <c r="T1008" i="2" a="1"/>
  <c r="T1008" i="2" s="1"/>
  <c r="T1007" i="2" s="1"/>
  <c r="S1008" i="2" a="1"/>
  <c r="S1008" i="2" s="1"/>
  <c r="S1007" i="2" s="1"/>
  <c r="R1008" i="2" a="1"/>
  <c r="R1008" i="2" s="1"/>
  <c r="R1007" i="2" s="1"/>
  <c r="Q1008" i="2" a="1"/>
  <c r="Q1008" i="2" s="1"/>
  <c r="Q1007" i="2" s="1"/>
  <c r="P1008" i="2" a="1"/>
  <c r="P1008" i="2" s="1"/>
  <c r="P1007" i="2" s="1"/>
  <c r="O1008" i="2" a="1"/>
  <c r="O1008" i="2" s="1"/>
  <c r="O1007" i="2" s="1"/>
  <c r="N1008" i="2" a="1"/>
  <c r="N1008" i="2" s="1"/>
  <c r="N1007" i="2" s="1"/>
  <c r="M1008" i="2" a="1"/>
  <c r="M1008" i="2" s="1"/>
  <c r="M1007" i="2" s="1"/>
  <c r="L1008" i="2" a="1"/>
  <c r="L1008" i="2" s="1"/>
  <c r="L1007" i="2" s="1"/>
  <c r="K1008" i="2" a="1"/>
  <c r="K1008" i="2" s="1"/>
  <c r="K1007" i="2" s="1"/>
  <c r="J1008" i="2" a="1"/>
  <c r="J1008" i="2" s="1"/>
  <c r="J1007" i="2" s="1"/>
  <c r="I1008" i="2" a="1"/>
  <c r="I1008" i="2" s="1"/>
  <c r="I1007" i="2" s="1"/>
  <c r="H1008" i="2" a="1"/>
  <c r="H1008" i="2" s="1"/>
  <c r="H1007" i="2" s="1"/>
  <c r="G1008" i="2" a="1"/>
  <c r="G1008" i="2" s="1"/>
  <c r="G1007" i="2" s="1"/>
  <c r="F1008" i="2" a="1"/>
  <c r="F1008" i="2" s="1"/>
  <c r="F1007" i="2" s="1"/>
  <c r="EK1002" i="2" a="1"/>
  <c r="EK1002" i="2" s="1"/>
  <c r="EJ1002" i="2" a="1"/>
  <c r="EJ1002" i="2" s="1"/>
  <c r="EI1002" i="2" a="1"/>
  <c r="EI1002" i="2" s="1"/>
  <c r="EH1002" i="2" a="1"/>
  <c r="EH1002" i="2" s="1"/>
  <c r="EG1002" i="2" a="1"/>
  <c r="EG1002" i="2" s="1"/>
  <c r="EF1002" i="2" a="1"/>
  <c r="EF1002" i="2" s="1"/>
  <c r="EE1002" i="2" a="1"/>
  <c r="EE1002" i="2" s="1"/>
  <c r="ED1002" i="2" a="1"/>
  <c r="ED1002" i="2" s="1"/>
  <c r="EC1002" i="2" a="1"/>
  <c r="EC1002" i="2" s="1"/>
  <c r="EB1002" i="2" a="1"/>
  <c r="EB1002" i="2" s="1"/>
  <c r="EA1002" i="2" a="1"/>
  <c r="EA1002" i="2" s="1"/>
  <c r="DZ1002" i="2" a="1"/>
  <c r="DZ1002" i="2" s="1"/>
  <c r="DY1002" i="2" a="1"/>
  <c r="DY1002" i="2" s="1"/>
  <c r="DX1002" i="2" a="1"/>
  <c r="DX1002" i="2" s="1"/>
  <c r="DW1002" i="2" a="1"/>
  <c r="DW1002" i="2" s="1"/>
  <c r="DV1002" i="2" a="1"/>
  <c r="DV1002" i="2" s="1"/>
  <c r="DU1002" i="2" a="1"/>
  <c r="DU1002" i="2" s="1"/>
  <c r="DT1002" i="2" a="1"/>
  <c r="DT1002" i="2" s="1"/>
  <c r="DS1002" i="2" a="1"/>
  <c r="DS1002" i="2" s="1"/>
  <c r="DR1002" i="2" a="1"/>
  <c r="DR1002" i="2" s="1"/>
  <c r="DQ1002" i="2" a="1"/>
  <c r="DQ1002" i="2" s="1"/>
  <c r="DP1002" i="2" a="1"/>
  <c r="DP1002" i="2" s="1"/>
  <c r="DO1002" i="2" a="1"/>
  <c r="DO1002" i="2" s="1"/>
  <c r="DN1002" i="2" a="1"/>
  <c r="DN1002" i="2" s="1"/>
  <c r="DM1002" i="2" a="1"/>
  <c r="DM1002" i="2" s="1"/>
  <c r="DL1002" i="2" a="1"/>
  <c r="DL1002" i="2" s="1"/>
  <c r="DK1002" i="2" a="1"/>
  <c r="DK1002" i="2" s="1"/>
  <c r="EK1001" i="2" a="1"/>
  <c r="EK1001" i="2" s="1"/>
  <c r="EJ1001" i="2" a="1"/>
  <c r="EJ1001" i="2" s="1"/>
  <c r="EI1001" i="2" a="1"/>
  <c r="EI1001" i="2" s="1"/>
  <c r="EH1001" i="2" a="1"/>
  <c r="EH1001" i="2" s="1"/>
  <c r="EG1001" i="2" a="1"/>
  <c r="EG1001" i="2" s="1"/>
  <c r="EF1001" i="2" a="1"/>
  <c r="EF1001" i="2" s="1"/>
  <c r="EE1001" i="2" a="1"/>
  <c r="EE1001" i="2" s="1"/>
  <c r="ED1001" i="2" a="1"/>
  <c r="ED1001" i="2" s="1"/>
  <c r="EC1001" i="2" a="1"/>
  <c r="EC1001" i="2" s="1"/>
  <c r="EB1001" i="2" a="1"/>
  <c r="EB1001" i="2" s="1"/>
  <c r="EA1001" i="2" a="1"/>
  <c r="EA1001" i="2" s="1"/>
  <c r="DZ1001" i="2" a="1"/>
  <c r="DZ1001" i="2" s="1"/>
  <c r="DY1001" i="2" a="1"/>
  <c r="DY1001" i="2" s="1"/>
  <c r="DX1001" i="2" a="1"/>
  <c r="DX1001" i="2" s="1"/>
  <c r="DW1001" i="2" a="1"/>
  <c r="DW1001" i="2" s="1"/>
  <c r="DV1001" i="2" a="1"/>
  <c r="DV1001" i="2" s="1"/>
  <c r="DU1001" i="2" a="1"/>
  <c r="DU1001" i="2" s="1"/>
  <c r="DT1001" i="2" a="1"/>
  <c r="DT1001" i="2" s="1"/>
  <c r="DS1001" i="2" a="1"/>
  <c r="DS1001" i="2" s="1"/>
  <c r="DR1001" i="2" a="1"/>
  <c r="DR1001" i="2" s="1"/>
  <c r="DQ1001" i="2" a="1"/>
  <c r="DQ1001" i="2" s="1"/>
  <c r="DP1001" i="2" a="1"/>
  <c r="DP1001" i="2" s="1"/>
  <c r="DO1001" i="2" a="1"/>
  <c r="DO1001" i="2" s="1"/>
  <c r="DN1001" i="2" a="1"/>
  <c r="DN1001" i="2" s="1"/>
  <c r="DM1001" i="2" a="1"/>
  <c r="DM1001" i="2" s="1"/>
  <c r="DL1001" i="2" a="1"/>
  <c r="DL1001" i="2" s="1"/>
  <c r="DK1001" i="2" a="1"/>
  <c r="DK1001" i="2" s="1"/>
  <c r="EK1000" i="2" a="1"/>
  <c r="EK1000" i="2" s="1"/>
  <c r="EK999" i="2" s="1"/>
  <c r="EJ1000" i="2" a="1"/>
  <c r="EJ1000" i="2" s="1"/>
  <c r="EJ999" i="2" s="1"/>
  <c r="EI1000" i="2" a="1"/>
  <c r="EI1000" i="2" s="1"/>
  <c r="EI999" i="2" s="1"/>
  <c r="EH1000" i="2" a="1"/>
  <c r="EH1000" i="2" s="1"/>
  <c r="EH999" i="2" s="1"/>
  <c r="EG1000" i="2" a="1"/>
  <c r="EG1000" i="2" s="1"/>
  <c r="EG999" i="2" s="1"/>
  <c r="EF1000" i="2" a="1"/>
  <c r="EF1000" i="2" s="1"/>
  <c r="EF999" i="2" s="1"/>
  <c r="EE1000" i="2" a="1"/>
  <c r="EE1000" i="2" s="1"/>
  <c r="EE999" i="2" s="1"/>
  <c r="ED1000" i="2" a="1"/>
  <c r="ED1000" i="2" s="1"/>
  <c r="ED999" i="2" s="1"/>
  <c r="EC1000" i="2" a="1"/>
  <c r="EC1000" i="2" s="1"/>
  <c r="EC999" i="2" s="1"/>
  <c r="EB1000" i="2" a="1"/>
  <c r="EB1000" i="2" s="1"/>
  <c r="EB999" i="2" s="1"/>
  <c r="EA1000" i="2" a="1"/>
  <c r="EA1000" i="2" s="1"/>
  <c r="EA999" i="2" s="1"/>
  <c r="DZ1000" i="2" a="1"/>
  <c r="DZ1000" i="2" s="1"/>
  <c r="DZ999" i="2" s="1"/>
  <c r="DY1000" i="2" a="1"/>
  <c r="DY1000" i="2" s="1"/>
  <c r="DY999" i="2" s="1"/>
  <c r="DX1000" i="2" a="1"/>
  <c r="DX1000" i="2" s="1"/>
  <c r="DX999" i="2" s="1"/>
  <c r="DW1000" i="2" a="1"/>
  <c r="DW1000" i="2" s="1"/>
  <c r="DW999" i="2" s="1"/>
  <c r="DV1000" i="2" a="1"/>
  <c r="DV1000" i="2" s="1"/>
  <c r="DV999" i="2" s="1"/>
  <c r="DU1000" i="2" a="1"/>
  <c r="DU1000" i="2" s="1"/>
  <c r="DU999" i="2" s="1"/>
  <c r="DT1000" i="2" a="1"/>
  <c r="DT1000" i="2" s="1"/>
  <c r="DT999" i="2" s="1"/>
  <c r="DS1000" i="2" a="1"/>
  <c r="DS1000" i="2" s="1"/>
  <c r="DS999" i="2" s="1"/>
  <c r="DR1000" i="2" a="1"/>
  <c r="DR1000" i="2" s="1"/>
  <c r="DR999" i="2" s="1"/>
  <c r="DQ1000" i="2" a="1"/>
  <c r="DQ1000" i="2" s="1"/>
  <c r="DQ999" i="2" s="1"/>
  <c r="DP1000" i="2" a="1"/>
  <c r="DP1000" i="2" s="1"/>
  <c r="DP999" i="2" s="1"/>
  <c r="DO1000" i="2" a="1"/>
  <c r="DO1000" i="2" s="1"/>
  <c r="DO999" i="2" s="1"/>
  <c r="DN1000" i="2" a="1"/>
  <c r="DN1000" i="2" s="1"/>
  <c r="DN999" i="2" s="1"/>
  <c r="DM1000" i="2" a="1"/>
  <c r="DM1000" i="2" s="1"/>
  <c r="DM999" i="2" s="1"/>
  <c r="DL1000" i="2" a="1"/>
  <c r="DL1000" i="2" s="1"/>
  <c r="DL999" i="2" s="1"/>
  <c r="DK1000" i="2" a="1"/>
  <c r="DK1000" i="2" s="1"/>
  <c r="DK999" i="2" s="1"/>
  <c r="DI1002" i="2" a="1"/>
  <c r="DI1002" i="2" s="1"/>
  <c r="DH1002" i="2" a="1"/>
  <c r="DH1002" i="2" s="1"/>
  <c r="DG1002" i="2" a="1"/>
  <c r="DG1002" i="2" s="1"/>
  <c r="DF1002" i="2" a="1"/>
  <c r="DF1002" i="2" s="1"/>
  <c r="DE1002" i="2" a="1"/>
  <c r="DE1002" i="2" s="1"/>
  <c r="DD1002" i="2" a="1"/>
  <c r="DD1002" i="2" s="1"/>
  <c r="DC1002" i="2" a="1"/>
  <c r="DC1002" i="2" s="1"/>
  <c r="DB1002" i="2" a="1"/>
  <c r="DB1002" i="2" s="1"/>
  <c r="DA1002" i="2" a="1"/>
  <c r="DA1002" i="2" s="1"/>
  <c r="CZ1002" i="2" a="1"/>
  <c r="CZ1002" i="2" s="1"/>
  <c r="CY1002" i="2" a="1"/>
  <c r="CY1002" i="2" s="1"/>
  <c r="CX1002" i="2" a="1"/>
  <c r="CX1002" i="2" s="1"/>
  <c r="CW1002" i="2" a="1"/>
  <c r="CW1002" i="2" s="1"/>
  <c r="CV1002" i="2" a="1"/>
  <c r="CV1002" i="2" s="1"/>
  <c r="CU1002" i="2" a="1"/>
  <c r="CU1002" i="2" s="1"/>
  <c r="CT1002" i="2" a="1"/>
  <c r="CT1002" i="2" s="1"/>
  <c r="CS1002" i="2" a="1"/>
  <c r="CS1002" i="2" s="1"/>
  <c r="CR1002" i="2" a="1"/>
  <c r="CR1002" i="2" s="1"/>
  <c r="CQ1002" i="2" a="1"/>
  <c r="CQ1002" i="2" s="1"/>
  <c r="CP1002" i="2" a="1"/>
  <c r="CP1002" i="2" s="1"/>
  <c r="CO1002" i="2" a="1"/>
  <c r="CO1002" i="2" s="1"/>
  <c r="CN1002" i="2" a="1"/>
  <c r="CN1002" i="2" s="1"/>
  <c r="CM1002" i="2" a="1"/>
  <c r="CM1002" i="2" s="1"/>
  <c r="CL1002" i="2" a="1"/>
  <c r="CL1002" i="2" s="1"/>
  <c r="CK1002" i="2" a="1"/>
  <c r="CK1002" i="2" s="1"/>
  <c r="CJ1002" i="2" a="1"/>
  <c r="CJ1002" i="2" s="1"/>
  <c r="CI1002" i="2" a="1"/>
  <c r="CI1002" i="2" s="1"/>
  <c r="CH1002" i="2" a="1"/>
  <c r="CH1002" i="2" s="1"/>
  <c r="CG1002" i="2" a="1"/>
  <c r="CG1002" i="2" s="1"/>
  <c r="CF1002" i="2" a="1"/>
  <c r="CF1002" i="2" s="1"/>
  <c r="CE1002" i="2" a="1"/>
  <c r="CE1002" i="2" s="1"/>
  <c r="CD1002" i="2" a="1"/>
  <c r="CD1002" i="2" s="1"/>
  <c r="CC1002" i="2" a="1"/>
  <c r="CC1002" i="2" s="1"/>
  <c r="CB1002" i="2" a="1"/>
  <c r="CB1002" i="2" s="1"/>
  <c r="CA1002" i="2" a="1"/>
  <c r="CA1002" i="2" s="1"/>
  <c r="BZ1002" i="2" a="1"/>
  <c r="BZ1002" i="2" s="1"/>
  <c r="BY1002" i="2" a="1"/>
  <c r="BY1002" i="2" s="1"/>
  <c r="BX1002" i="2" a="1"/>
  <c r="BX1002" i="2" s="1"/>
  <c r="BW1002" i="2" a="1"/>
  <c r="BW1002" i="2" s="1"/>
  <c r="BV1002" i="2" a="1"/>
  <c r="BV1002" i="2" s="1"/>
  <c r="BU1002" i="2" a="1"/>
  <c r="BU1002" i="2" s="1"/>
  <c r="BT1002" i="2" a="1"/>
  <c r="BT1002" i="2" s="1"/>
  <c r="BS1002" i="2" a="1"/>
  <c r="BS1002" i="2" s="1"/>
  <c r="BR1002" i="2" a="1"/>
  <c r="BR1002" i="2" s="1"/>
  <c r="BQ1002" i="2" a="1"/>
  <c r="BQ1002" i="2" s="1"/>
  <c r="BP1002" i="2" a="1"/>
  <c r="BP1002" i="2" s="1"/>
  <c r="BO1002" i="2" a="1"/>
  <c r="BO1002" i="2" s="1"/>
  <c r="BN1002" i="2" a="1"/>
  <c r="BN1002" i="2" s="1"/>
  <c r="BM1002" i="2" a="1"/>
  <c r="BM1002" i="2" s="1"/>
  <c r="BL1002" i="2" a="1"/>
  <c r="BL1002" i="2" s="1"/>
  <c r="BK1002" i="2" a="1"/>
  <c r="BK1002" i="2" s="1"/>
  <c r="BJ1002" i="2" a="1"/>
  <c r="BJ1002" i="2" s="1"/>
  <c r="BI1002" i="2" a="1"/>
  <c r="BI1002" i="2" s="1"/>
  <c r="BH1002" i="2" a="1"/>
  <c r="BH1002" i="2" s="1"/>
  <c r="BG1002" i="2" a="1"/>
  <c r="BG1002" i="2" s="1"/>
  <c r="BF1002" i="2" a="1"/>
  <c r="BF1002" i="2" s="1"/>
  <c r="BE1002" i="2" a="1"/>
  <c r="BE1002" i="2" s="1"/>
  <c r="BD1002" i="2" a="1"/>
  <c r="BD1002" i="2" s="1"/>
  <c r="BC1002" i="2" a="1"/>
  <c r="BC1002" i="2" s="1"/>
  <c r="BB1002" i="2" a="1"/>
  <c r="BB1002" i="2" s="1"/>
  <c r="BA1002" i="2" a="1"/>
  <c r="BA1002" i="2" s="1"/>
  <c r="AZ1002" i="2" a="1"/>
  <c r="AZ1002" i="2" s="1"/>
  <c r="AY1002" i="2" a="1"/>
  <c r="AY1002" i="2" s="1"/>
  <c r="AX1002" i="2" a="1"/>
  <c r="AX1002" i="2" s="1"/>
  <c r="AW1002" i="2" a="1"/>
  <c r="AW1002" i="2" s="1"/>
  <c r="AV1002" i="2" a="1"/>
  <c r="AV1002" i="2" s="1"/>
  <c r="AU1002" i="2" a="1"/>
  <c r="AU1002" i="2" s="1"/>
  <c r="AT1002" i="2" a="1"/>
  <c r="AT1002" i="2" s="1"/>
  <c r="AS1002" i="2" a="1"/>
  <c r="AS1002" i="2" s="1"/>
  <c r="AR1002" i="2" a="1"/>
  <c r="AR1002" i="2" s="1"/>
  <c r="AQ1002" i="2" a="1"/>
  <c r="AQ1002" i="2" s="1"/>
  <c r="AP1002" i="2" a="1"/>
  <c r="AP1002" i="2" s="1"/>
  <c r="AO1002" i="2" a="1"/>
  <c r="AO1002" i="2" s="1"/>
  <c r="AN1002" i="2" a="1"/>
  <c r="AN1002" i="2" s="1"/>
  <c r="AM1002" i="2" a="1"/>
  <c r="AM1002" i="2" s="1"/>
  <c r="AL1002" i="2" a="1"/>
  <c r="AL1002" i="2" s="1"/>
  <c r="AK1002" i="2" a="1"/>
  <c r="AK1002" i="2" s="1"/>
  <c r="AJ1002" i="2" a="1"/>
  <c r="AJ1002" i="2" s="1"/>
  <c r="AI1002" i="2" a="1"/>
  <c r="AI1002" i="2" s="1"/>
  <c r="AH1002" i="2" a="1"/>
  <c r="AH1002" i="2" s="1"/>
  <c r="AG1002" i="2" a="1"/>
  <c r="AG1002" i="2" s="1"/>
  <c r="AF1002" i="2" a="1"/>
  <c r="AF1002" i="2" s="1"/>
  <c r="AE1002" i="2" a="1"/>
  <c r="AE1002" i="2" s="1"/>
  <c r="AD1002" i="2" a="1"/>
  <c r="AD1002" i="2" s="1"/>
  <c r="AC1002" i="2" a="1"/>
  <c r="AC1002" i="2" s="1"/>
  <c r="AB1002" i="2" a="1"/>
  <c r="AB1002" i="2" s="1"/>
  <c r="AA1002" i="2" a="1"/>
  <c r="AA1002" i="2" s="1"/>
  <c r="Z1002" i="2" a="1"/>
  <c r="Z1002" i="2" s="1"/>
  <c r="Y1002" i="2" a="1"/>
  <c r="Y1002" i="2" s="1"/>
  <c r="X1002" i="2" a="1"/>
  <c r="X1002" i="2" s="1"/>
  <c r="W1002" i="2" a="1"/>
  <c r="W1002" i="2" s="1"/>
  <c r="V1002" i="2" a="1"/>
  <c r="V1002" i="2" s="1"/>
  <c r="U1002" i="2" a="1"/>
  <c r="U1002" i="2" s="1"/>
  <c r="T1002" i="2" a="1"/>
  <c r="T1002" i="2" s="1"/>
  <c r="S1002" i="2" a="1"/>
  <c r="S1002" i="2" s="1"/>
  <c r="R1002" i="2" a="1"/>
  <c r="R1002" i="2" s="1"/>
  <c r="Q1002" i="2" a="1"/>
  <c r="Q1002" i="2" s="1"/>
  <c r="P1002" i="2" a="1"/>
  <c r="P1002" i="2" s="1"/>
  <c r="O1002" i="2" a="1"/>
  <c r="O1002" i="2" s="1"/>
  <c r="N1002" i="2" a="1"/>
  <c r="N1002" i="2" s="1"/>
  <c r="M1002" i="2" a="1"/>
  <c r="M1002" i="2" s="1"/>
  <c r="L1002" i="2" a="1"/>
  <c r="L1002" i="2" s="1"/>
  <c r="K1002" i="2" a="1"/>
  <c r="K1002" i="2" s="1"/>
  <c r="J1002" i="2" a="1"/>
  <c r="J1002" i="2" s="1"/>
  <c r="I1002" i="2" a="1"/>
  <c r="I1002" i="2" s="1"/>
  <c r="H1002" i="2" a="1"/>
  <c r="H1002" i="2" s="1"/>
  <c r="G1002" i="2" a="1"/>
  <c r="G1002" i="2" s="1"/>
  <c r="DI1001" i="2" a="1"/>
  <c r="DI1001" i="2" s="1"/>
  <c r="DH1001" i="2" a="1"/>
  <c r="DH1001" i="2" s="1"/>
  <c r="DG1001" i="2" a="1"/>
  <c r="DG1001" i="2" s="1"/>
  <c r="DF1001" i="2" a="1"/>
  <c r="DF1001" i="2" s="1"/>
  <c r="DE1001" i="2" a="1"/>
  <c r="DE1001" i="2" s="1"/>
  <c r="DD1001" i="2" a="1"/>
  <c r="DD1001" i="2" s="1"/>
  <c r="DC1001" i="2" a="1"/>
  <c r="DC1001" i="2" s="1"/>
  <c r="DB1001" i="2" a="1"/>
  <c r="DB1001" i="2" s="1"/>
  <c r="DA1001" i="2" a="1"/>
  <c r="DA1001" i="2" s="1"/>
  <c r="CZ1001" i="2" a="1"/>
  <c r="CZ1001" i="2" s="1"/>
  <c r="CY1001" i="2" a="1"/>
  <c r="CY1001" i="2" s="1"/>
  <c r="CX1001" i="2" a="1"/>
  <c r="CX1001" i="2" s="1"/>
  <c r="CW1001" i="2" a="1"/>
  <c r="CW1001" i="2" s="1"/>
  <c r="CV1001" i="2" a="1"/>
  <c r="CV1001" i="2" s="1"/>
  <c r="CU1001" i="2" a="1"/>
  <c r="CU1001" i="2" s="1"/>
  <c r="CT1001" i="2" a="1"/>
  <c r="CT1001" i="2" s="1"/>
  <c r="CS1001" i="2" a="1"/>
  <c r="CS1001" i="2" s="1"/>
  <c r="CR1001" i="2" a="1"/>
  <c r="CR1001" i="2" s="1"/>
  <c r="CQ1001" i="2" a="1"/>
  <c r="CQ1001" i="2" s="1"/>
  <c r="CP1001" i="2" a="1"/>
  <c r="CP1001" i="2" s="1"/>
  <c r="CO1001" i="2" a="1"/>
  <c r="CO1001" i="2" s="1"/>
  <c r="CN1001" i="2" a="1"/>
  <c r="CN1001" i="2" s="1"/>
  <c r="CM1001" i="2" a="1"/>
  <c r="CM1001" i="2" s="1"/>
  <c r="CL1001" i="2" a="1"/>
  <c r="CL1001" i="2" s="1"/>
  <c r="CK1001" i="2" a="1"/>
  <c r="CK1001" i="2" s="1"/>
  <c r="CJ1001" i="2" a="1"/>
  <c r="CJ1001" i="2" s="1"/>
  <c r="CI1001" i="2" a="1"/>
  <c r="CI1001" i="2" s="1"/>
  <c r="CH1001" i="2" a="1"/>
  <c r="CH1001" i="2" s="1"/>
  <c r="CG1001" i="2" a="1"/>
  <c r="CG1001" i="2" s="1"/>
  <c r="CF1001" i="2" a="1"/>
  <c r="CF1001" i="2" s="1"/>
  <c r="CE1001" i="2" a="1"/>
  <c r="CE1001" i="2" s="1"/>
  <c r="CD1001" i="2" a="1"/>
  <c r="CD1001" i="2" s="1"/>
  <c r="CC1001" i="2" a="1"/>
  <c r="CC1001" i="2" s="1"/>
  <c r="CB1001" i="2" a="1"/>
  <c r="CB1001" i="2" s="1"/>
  <c r="CA1001" i="2" a="1"/>
  <c r="CA1001" i="2" s="1"/>
  <c r="BZ1001" i="2" a="1"/>
  <c r="BZ1001" i="2" s="1"/>
  <c r="BY1001" i="2" a="1"/>
  <c r="BY1001" i="2" s="1"/>
  <c r="BX1001" i="2" a="1"/>
  <c r="BX1001" i="2" s="1"/>
  <c r="BW1001" i="2" a="1"/>
  <c r="BW1001" i="2" s="1"/>
  <c r="BV1001" i="2" a="1"/>
  <c r="BV1001" i="2" s="1"/>
  <c r="BU1001" i="2" a="1"/>
  <c r="BU1001" i="2" s="1"/>
  <c r="BT1001" i="2" a="1"/>
  <c r="BT1001" i="2" s="1"/>
  <c r="BS1001" i="2" a="1"/>
  <c r="BS1001" i="2" s="1"/>
  <c r="BR1001" i="2" a="1"/>
  <c r="BR1001" i="2" s="1"/>
  <c r="BQ1001" i="2" a="1"/>
  <c r="BQ1001" i="2" s="1"/>
  <c r="BP1001" i="2" a="1"/>
  <c r="BP1001" i="2" s="1"/>
  <c r="BO1001" i="2" a="1"/>
  <c r="BO1001" i="2" s="1"/>
  <c r="BN1001" i="2" a="1"/>
  <c r="BN1001" i="2" s="1"/>
  <c r="BM1001" i="2" a="1"/>
  <c r="BM1001" i="2" s="1"/>
  <c r="BL1001" i="2" a="1"/>
  <c r="BL1001" i="2" s="1"/>
  <c r="BK1001" i="2" a="1"/>
  <c r="BK1001" i="2" s="1"/>
  <c r="BJ1001" i="2" a="1"/>
  <c r="BJ1001" i="2" s="1"/>
  <c r="BI1001" i="2" a="1"/>
  <c r="BI1001" i="2" s="1"/>
  <c r="BH1001" i="2" a="1"/>
  <c r="BH1001" i="2" s="1"/>
  <c r="BG1001" i="2" a="1"/>
  <c r="BG1001" i="2" s="1"/>
  <c r="BF1001" i="2" a="1"/>
  <c r="BF1001" i="2" s="1"/>
  <c r="BE1001" i="2" a="1"/>
  <c r="BE1001" i="2" s="1"/>
  <c r="BD1001" i="2" a="1"/>
  <c r="BD1001" i="2" s="1"/>
  <c r="BC1001" i="2" a="1"/>
  <c r="BC1001" i="2" s="1"/>
  <c r="BB1001" i="2" a="1"/>
  <c r="BB1001" i="2" s="1"/>
  <c r="BA1001" i="2" a="1"/>
  <c r="BA1001" i="2" s="1"/>
  <c r="AZ1001" i="2" a="1"/>
  <c r="AZ1001" i="2" s="1"/>
  <c r="AY1001" i="2" a="1"/>
  <c r="AY1001" i="2" s="1"/>
  <c r="AX1001" i="2" a="1"/>
  <c r="AX1001" i="2" s="1"/>
  <c r="AW1001" i="2" a="1"/>
  <c r="AW1001" i="2" s="1"/>
  <c r="AV1001" i="2" a="1"/>
  <c r="AV1001" i="2" s="1"/>
  <c r="AU1001" i="2" a="1"/>
  <c r="AU1001" i="2" s="1"/>
  <c r="AT1001" i="2" a="1"/>
  <c r="AT1001" i="2" s="1"/>
  <c r="AS1001" i="2" a="1"/>
  <c r="AS1001" i="2" s="1"/>
  <c r="AR1001" i="2" a="1"/>
  <c r="AR1001" i="2" s="1"/>
  <c r="AQ1001" i="2" a="1"/>
  <c r="AQ1001" i="2" s="1"/>
  <c r="AP1001" i="2" a="1"/>
  <c r="AP1001" i="2" s="1"/>
  <c r="AO1001" i="2" a="1"/>
  <c r="AO1001" i="2" s="1"/>
  <c r="AN1001" i="2" a="1"/>
  <c r="AN1001" i="2" s="1"/>
  <c r="AM1001" i="2" a="1"/>
  <c r="AM1001" i="2" s="1"/>
  <c r="AL1001" i="2" a="1"/>
  <c r="AL1001" i="2" s="1"/>
  <c r="AK1001" i="2" a="1"/>
  <c r="AK1001" i="2" s="1"/>
  <c r="AJ1001" i="2" a="1"/>
  <c r="AJ1001" i="2" s="1"/>
  <c r="AI1001" i="2" a="1"/>
  <c r="AI1001" i="2" s="1"/>
  <c r="AH1001" i="2" a="1"/>
  <c r="AH1001" i="2" s="1"/>
  <c r="AG1001" i="2" a="1"/>
  <c r="AG1001" i="2" s="1"/>
  <c r="AF1001" i="2" a="1"/>
  <c r="AF1001" i="2" s="1"/>
  <c r="AE1001" i="2" a="1"/>
  <c r="AE1001" i="2" s="1"/>
  <c r="AD1001" i="2" a="1"/>
  <c r="AD1001" i="2" s="1"/>
  <c r="AC1001" i="2" a="1"/>
  <c r="AC1001" i="2" s="1"/>
  <c r="AB1001" i="2" a="1"/>
  <c r="AB1001" i="2" s="1"/>
  <c r="AA1001" i="2" a="1"/>
  <c r="AA1001" i="2" s="1"/>
  <c r="Z1001" i="2" a="1"/>
  <c r="Z1001" i="2" s="1"/>
  <c r="Y1001" i="2" a="1"/>
  <c r="Y1001" i="2" s="1"/>
  <c r="X1001" i="2" a="1"/>
  <c r="X1001" i="2" s="1"/>
  <c r="W1001" i="2" a="1"/>
  <c r="W1001" i="2" s="1"/>
  <c r="V1001" i="2" a="1"/>
  <c r="V1001" i="2" s="1"/>
  <c r="U1001" i="2" a="1"/>
  <c r="U1001" i="2" s="1"/>
  <c r="T1001" i="2" a="1"/>
  <c r="T1001" i="2" s="1"/>
  <c r="S1001" i="2" a="1"/>
  <c r="S1001" i="2" s="1"/>
  <c r="R1001" i="2" a="1"/>
  <c r="R1001" i="2" s="1"/>
  <c r="Q1001" i="2" a="1"/>
  <c r="Q1001" i="2" s="1"/>
  <c r="P1001" i="2" a="1"/>
  <c r="P1001" i="2" s="1"/>
  <c r="O1001" i="2" a="1"/>
  <c r="O1001" i="2" s="1"/>
  <c r="N1001" i="2" a="1"/>
  <c r="N1001" i="2" s="1"/>
  <c r="M1001" i="2" a="1"/>
  <c r="M1001" i="2" s="1"/>
  <c r="L1001" i="2" a="1"/>
  <c r="L1001" i="2" s="1"/>
  <c r="K1001" i="2" a="1"/>
  <c r="K1001" i="2" s="1"/>
  <c r="J1001" i="2" a="1"/>
  <c r="J1001" i="2" s="1"/>
  <c r="I1001" i="2" a="1"/>
  <c r="I1001" i="2" s="1"/>
  <c r="H1001" i="2" a="1"/>
  <c r="H1001" i="2" s="1"/>
  <c r="G1001" i="2" a="1"/>
  <c r="G1001" i="2" s="1"/>
  <c r="DI1000" i="2" a="1"/>
  <c r="DI1000" i="2" s="1"/>
  <c r="DH1000" i="2" a="1"/>
  <c r="DH1000" i="2" s="1"/>
  <c r="DG1000" i="2" a="1"/>
  <c r="DG1000" i="2" s="1"/>
  <c r="DF1000" i="2" a="1"/>
  <c r="DF1000" i="2" s="1"/>
  <c r="DE1000" i="2" a="1"/>
  <c r="DE1000" i="2" s="1"/>
  <c r="DD1000" i="2" a="1"/>
  <c r="DD1000" i="2" s="1"/>
  <c r="DC1000" i="2" a="1"/>
  <c r="DC1000" i="2" s="1"/>
  <c r="DB1000" i="2" a="1"/>
  <c r="DB1000" i="2" s="1"/>
  <c r="DA1000" i="2" a="1"/>
  <c r="DA1000" i="2" s="1"/>
  <c r="CZ1000" i="2" a="1"/>
  <c r="CZ1000" i="2" s="1"/>
  <c r="CY1000" i="2" a="1"/>
  <c r="CY1000" i="2" s="1"/>
  <c r="CX1000" i="2" a="1"/>
  <c r="CX1000" i="2" s="1"/>
  <c r="CW1000" i="2" a="1"/>
  <c r="CW1000" i="2" s="1"/>
  <c r="CV1000" i="2" a="1"/>
  <c r="CV1000" i="2" s="1"/>
  <c r="CU1000" i="2" a="1"/>
  <c r="CU1000" i="2" s="1"/>
  <c r="CT1000" i="2" a="1"/>
  <c r="CT1000" i="2" s="1"/>
  <c r="CS1000" i="2" a="1"/>
  <c r="CS1000" i="2" s="1"/>
  <c r="CR1000" i="2" a="1"/>
  <c r="CR1000" i="2" s="1"/>
  <c r="CQ1000" i="2" a="1"/>
  <c r="CQ1000" i="2" s="1"/>
  <c r="CP1000" i="2" a="1"/>
  <c r="CP1000" i="2" s="1"/>
  <c r="CO1000" i="2" a="1"/>
  <c r="CO1000" i="2" s="1"/>
  <c r="CN1000" i="2" a="1"/>
  <c r="CN1000" i="2" s="1"/>
  <c r="CM1000" i="2" a="1"/>
  <c r="CM1000" i="2" s="1"/>
  <c r="CL1000" i="2" a="1"/>
  <c r="CL1000" i="2" s="1"/>
  <c r="CK1000" i="2" a="1"/>
  <c r="CK1000" i="2" s="1"/>
  <c r="CJ1000" i="2" a="1"/>
  <c r="CJ1000" i="2" s="1"/>
  <c r="CI1000" i="2" a="1"/>
  <c r="CI1000" i="2" s="1"/>
  <c r="CH1000" i="2" a="1"/>
  <c r="CH1000" i="2" s="1"/>
  <c r="CG1000" i="2" a="1"/>
  <c r="CG1000" i="2" s="1"/>
  <c r="CF1000" i="2" a="1"/>
  <c r="CF1000" i="2" s="1"/>
  <c r="CE1000" i="2" a="1"/>
  <c r="CE1000" i="2" s="1"/>
  <c r="CD1000" i="2" a="1"/>
  <c r="CD1000" i="2" s="1"/>
  <c r="CC1000" i="2" a="1"/>
  <c r="CC1000" i="2" s="1"/>
  <c r="CB1000" i="2" a="1"/>
  <c r="CB1000" i="2" s="1"/>
  <c r="CA1000" i="2" a="1"/>
  <c r="CA1000" i="2" s="1"/>
  <c r="BZ1000" i="2" a="1"/>
  <c r="BZ1000" i="2" s="1"/>
  <c r="BY1000" i="2" a="1"/>
  <c r="BY1000" i="2" s="1"/>
  <c r="BX1000" i="2" a="1"/>
  <c r="BX1000" i="2" s="1"/>
  <c r="BW1000" i="2" a="1"/>
  <c r="BW1000" i="2" s="1"/>
  <c r="BV1000" i="2" a="1"/>
  <c r="BV1000" i="2" s="1"/>
  <c r="BU1000" i="2" a="1"/>
  <c r="BU1000" i="2" s="1"/>
  <c r="BT1000" i="2" a="1"/>
  <c r="BT1000" i="2" s="1"/>
  <c r="BS1000" i="2" a="1"/>
  <c r="BS1000" i="2" s="1"/>
  <c r="BR1000" i="2" a="1"/>
  <c r="BR1000" i="2" s="1"/>
  <c r="BQ1000" i="2" a="1"/>
  <c r="BQ1000" i="2" s="1"/>
  <c r="BP1000" i="2" a="1"/>
  <c r="BP1000" i="2" s="1"/>
  <c r="BO1000" i="2" a="1"/>
  <c r="BO1000" i="2" s="1"/>
  <c r="BN1000" i="2" a="1"/>
  <c r="BN1000" i="2" s="1"/>
  <c r="BM1000" i="2" a="1"/>
  <c r="BM1000" i="2" s="1"/>
  <c r="BL1000" i="2" a="1"/>
  <c r="BL1000" i="2" s="1"/>
  <c r="BK1000" i="2" a="1"/>
  <c r="BK1000" i="2" s="1"/>
  <c r="BJ1000" i="2" a="1"/>
  <c r="BJ1000" i="2" s="1"/>
  <c r="BI1000" i="2" a="1"/>
  <c r="BI1000" i="2" s="1"/>
  <c r="BH1000" i="2" a="1"/>
  <c r="BH1000" i="2" s="1"/>
  <c r="BG1000" i="2" a="1"/>
  <c r="BG1000" i="2" s="1"/>
  <c r="BF1000" i="2" a="1"/>
  <c r="BF1000" i="2" s="1"/>
  <c r="BE1000" i="2" a="1"/>
  <c r="BE1000" i="2" s="1"/>
  <c r="BD1000" i="2" a="1"/>
  <c r="BD1000" i="2" s="1"/>
  <c r="BC1000" i="2" a="1"/>
  <c r="BC1000" i="2" s="1"/>
  <c r="BB1000" i="2" a="1"/>
  <c r="BB1000" i="2" s="1"/>
  <c r="BA1000" i="2" a="1"/>
  <c r="BA1000" i="2" s="1"/>
  <c r="AZ1000" i="2" a="1"/>
  <c r="AZ1000" i="2" s="1"/>
  <c r="AY1000" i="2" a="1"/>
  <c r="AY1000" i="2" s="1"/>
  <c r="AX1000" i="2" a="1"/>
  <c r="AX1000" i="2" s="1"/>
  <c r="AW1000" i="2" a="1"/>
  <c r="AW1000" i="2" s="1"/>
  <c r="AV1000" i="2" a="1"/>
  <c r="AV1000" i="2" s="1"/>
  <c r="AU1000" i="2" a="1"/>
  <c r="AU1000" i="2" s="1"/>
  <c r="AT1000" i="2" a="1"/>
  <c r="AT1000" i="2" s="1"/>
  <c r="AS1000" i="2" a="1"/>
  <c r="AS1000" i="2" s="1"/>
  <c r="AR1000" i="2" a="1"/>
  <c r="AR1000" i="2" s="1"/>
  <c r="AQ1000" i="2" a="1"/>
  <c r="AQ1000" i="2" s="1"/>
  <c r="AP1000" i="2" a="1"/>
  <c r="AP1000" i="2" s="1"/>
  <c r="AO1000" i="2" a="1"/>
  <c r="AO1000" i="2" s="1"/>
  <c r="AN1000" i="2" a="1"/>
  <c r="AN1000" i="2" s="1"/>
  <c r="AM1000" i="2" a="1"/>
  <c r="AM1000" i="2" s="1"/>
  <c r="AL1000" i="2" a="1"/>
  <c r="AL1000" i="2" s="1"/>
  <c r="AK1000" i="2" a="1"/>
  <c r="AK1000" i="2" s="1"/>
  <c r="AJ1000" i="2" a="1"/>
  <c r="AJ1000" i="2" s="1"/>
  <c r="AI1000" i="2" a="1"/>
  <c r="AI1000" i="2" s="1"/>
  <c r="AH1000" i="2" a="1"/>
  <c r="AH1000" i="2" s="1"/>
  <c r="AG1000" i="2" a="1"/>
  <c r="AG1000" i="2" s="1"/>
  <c r="AF1000" i="2" a="1"/>
  <c r="AF1000" i="2" s="1"/>
  <c r="AE1000" i="2" a="1"/>
  <c r="AE1000" i="2" s="1"/>
  <c r="AD1000" i="2" a="1"/>
  <c r="AD1000" i="2" s="1"/>
  <c r="AC1000" i="2" a="1"/>
  <c r="AC1000" i="2" s="1"/>
  <c r="AB1000" i="2" a="1"/>
  <c r="AB1000" i="2" s="1"/>
  <c r="AA1000" i="2" a="1"/>
  <c r="AA1000" i="2" s="1"/>
  <c r="Z1000" i="2" a="1"/>
  <c r="Z1000" i="2" s="1"/>
  <c r="Y1000" i="2" a="1"/>
  <c r="Y1000" i="2" s="1"/>
  <c r="X1000" i="2" a="1"/>
  <c r="X1000" i="2" s="1"/>
  <c r="W1000" i="2" a="1"/>
  <c r="W1000" i="2" s="1"/>
  <c r="V1000" i="2" a="1"/>
  <c r="V1000" i="2" s="1"/>
  <c r="U1000" i="2" a="1"/>
  <c r="U1000" i="2" s="1"/>
  <c r="T1000" i="2" a="1"/>
  <c r="T1000" i="2" s="1"/>
  <c r="S1000" i="2" a="1"/>
  <c r="S1000" i="2" s="1"/>
  <c r="R1000" i="2" a="1"/>
  <c r="R1000" i="2" s="1"/>
  <c r="Q1000" i="2" a="1"/>
  <c r="Q1000" i="2" s="1"/>
  <c r="P1000" i="2" a="1"/>
  <c r="P1000" i="2" s="1"/>
  <c r="O1000" i="2" a="1"/>
  <c r="O1000" i="2" s="1"/>
  <c r="N1000" i="2" a="1"/>
  <c r="N1000" i="2" s="1"/>
  <c r="M1000" i="2" a="1"/>
  <c r="M1000" i="2" s="1"/>
  <c r="L1000" i="2" a="1"/>
  <c r="L1000" i="2" s="1"/>
  <c r="K1000" i="2" a="1"/>
  <c r="K1000" i="2" s="1"/>
  <c r="J1000" i="2" a="1"/>
  <c r="J1000" i="2" s="1"/>
  <c r="I1000" i="2" a="1"/>
  <c r="I1000" i="2" s="1"/>
  <c r="H1000" i="2" a="1"/>
  <c r="H1000" i="2" s="1"/>
  <c r="G1000" i="2" a="1"/>
  <c r="G1000" i="2" s="1"/>
  <c r="F1002" i="2" a="1"/>
  <c r="F1002" i="2" s="1"/>
  <c r="F1001" i="2" a="1"/>
  <c r="F1001" i="2" s="1"/>
  <c r="F1000" i="2" a="1"/>
  <c r="F1000" i="2" s="1"/>
  <c r="DW369" i="9" l="1"/>
  <c r="DV369" i="9"/>
  <c r="DX369" i="9"/>
  <c r="AW5" i="9"/>
  <c r="BM5" i="9"/>
  <c r="AT12" i="9"/>
  <c r="BU4" i="9"/>
  <c r="BU225" i="9" s="1" a="1"/>
  <c r="BU225" i="9" s="1"/>
  <c r="DG4" i="9"/>
  <c r="DG12" i="9" s="1"/>
  <c r="BR5" i="9"/>
  <c r="V520" i="9" a="1"/>
  <c r="V520" i="9" s="1"/>
  <c r="V516" i="9" s="1"/>
  <c r="V59" i="9" s="1"/>
  <c r="CE5" i="9"/>
  <c r="M598" i="9" a="1"/>
  <c r="M598" i="9" s="1"/>
  <c r="AL1015" i="9" a="1"/>
  <c r="AL1015" i="9" s="1"/>
  <c r="V335" i="9" a="1"/>
  <c r="V335" i="9" s="1"/>
  <c r="V330" i="9" s="1"/>
  <c r="V38" i="9" s="1"/>
  <c r="V794" i="9" a="1"/>
  <c r="V794" i="9" s="1"/>
  <c r="V790" i="9" s="1"/>
  <c r="V356" i="9" a="1"/>
  <c r="V356" i="9" s="1"/>
  <c r="V351" i="9" s="1"/>
  <c r="V186" i="9" a="1"/>
  <c r="V186" i="9" s="1"/>
  <c r="V357" i="9" a="1"/>
  <c r="V357" i="9" s="1"/>
  <c r="V352" i="9" s="1"/>
  <c r="V73" i="9" s="1"/>
  <c r="M520" i="9" a="1"/>
  <c r="M520" i="9" s="1"/>
  <c r="AU1032" i="9" a="1"/>
  <c r="AU1032" i="9" s="1"/>
  <c r="M559" i="9" a="1"/>
  <c r="M559" i="9" s="1"/>
  <c r="N1015" i="9" a="1"/>
  <c r="N1015" i="9" s="1"/>
  <c r="M813" i="9" a="1"/>
  <c r="M813" i="9" s="1"/>
  <c r="AZ1022" i="9" a="1"/>
  <c r="AZ1022" i="9" s="1"/>
  <c r="AZ1021" i="9" s="1"/>
  <c r="AK1022" i="9" a="1"/>
  <c r="AK1022" i="9" s="1"/>
  <c r="AK1021" i="9" s="1"/>
  <c r="M229" i="9" a="1"/>
  <c r="M229" i="9" s="1"/>
  <c r="M227" i="9" s="1"/>
  <c r="CC4" i="9"/>
  <c r="CC12" i="9" s="1"/>
  <c r="V775" i="9" a="1"/>
  <c r="V775" i="9" s="1"/>
  <c r="V771" i="9" s="1"/>
  <c r="V80" i="9" s="1"/>
  <c r="AZ1015" i="9" a="1"/>
  <c r="AZ1015" i="9" s="1"/>
  <c r="CW5" i="9"/>
  <c r="M249" i="9" a="1"/>
  <c r="M249" i="9" s="1"/>
  <c r="AC1030" i="9" a="1"/>
  <c r="AC1030" i="9" s="1"/>
  <c r="AC1029" i="9" s="1"/>
  <c r="M316" i="9" a="1"/>
  <c r="M316" i="9" s="1"/>
  <c r="V658" i="9" a="1"/>
  <c r="V658" i="9" s="1"/>
  <c r="V653" i="9" s="1"/>
  <c r="V75" i="9" s="1"/>
  <c r="M462" i="9" a="1"/>
  <c r="M462" i="9" s="1"/>
  <c r="M638" i="9" a="1"/>
  <c r="M638" i="9" s="1"/>
  <c r="V97" i="9"/>
  <c r="V501" i="9" a="1"/>
  <c r="V501" i="9" s="1"/>
  <c r="V497" i="9" s="1"/>
  <c r="V58" i="9" s="1"/>
  <c r="V813" i="9" a="1"/>
  <c r="V813" i="9" s="1"/>
  <c r="V809" i="9" s="1"/>
  <c r="AZ1016" i="9" a="1"/>
  <c r="AZ1016" i="9" s="1"/>
  <c r="AC1032" i="9" a="1"/>
  <c r="AC1032" i="9" s="1"/>
  <c r="M356" i="9" a="1"/>
  <c r="M356" i="9" s="1"/>
  <c r="M358" i="9" s="1"/>
  <c r="M737" i="9" a="1"/>
  <c r="M737" i="9" s="1"/>
  <c r="V207" i="9" a="1"/>
  <c r="V207" i="9" s="1"/>
  <c r="V202" i="9" s="1"/>
  <c r="V37" i="9" s="1"/>
  <c r="V462" i="9" a="1"/>
  <c r="V462" i="9" s="1"/>
  <c r="V457" i="9" s="1"/>
  <c r="V67" i="9" s="1"/>
  <c r="V851" i="9" a="1"/>
  <c r="V851" i="9" s="1"/>
  <c r="V847" i="9" s="1"/>
  <c r="BB1016" i="9" a="1"/>
  <c r="BB1016" i="9" s="1"/>
  <c r="AK1016" i="9" a="1"/>
  <c r="AK1016" i="9" s="1"/>
  <c r="M145" i="9" a="1"/>
  <c r="M145" i="9" s="1"/>
  <c r="M442" i="9" a="1"/>
  <c r="M442" i="9" s="1"/>
  <c r="M698" i="9" a="1"/>
  <c r="M698" i="9" s="1"/>
  <c r="CE12" i="9"/>
  <c r="V12" i="9"/>
  <c r="V269" i="9" a="1"/>
  <c r="V269" i="9" s="1"/>
  <c r="V559" i="9" a="1"/>
  <c r="V559" i="9" s="1"/>
  <c r="V554" i="9" s="1"/>
  <c r="BB1022" i="9" a="1"/>
  <c r="BB1022" i="9" s="1"/>
  <c r="BB1021" i="9" s="1"/>
  <c r="N1030" i="9" a="1"/>
  <c r="N1030" i="9" s="1"/>
  <c r="N1029" i="9" s="1"/>
  <c r="V1014" i="9" a="1"/>
  <c r="V1014" i="9" s="1"/>
  <c r="V1013" i="9" s="1"/>
  <c r="M482" i="9" a="1"/>
  <c r="M482" i="9" s="1"/>
  <c r="M794" i="9" a="1"/>
  <c r="M794" i="9" s="1"/>
  <c r="V249" i="9" a="1"/>
  <c r="V249" i="9" s="1"/>
  <c r="V244" i="9" s="1"/>
  <c r="V42" i="9" s="1"/>
  <c r="V618" i="9" a="1"/>
  <c r="V618" i="9" s="1"/>
  <c r="V613" i="9" s="1"/>
  <c r="V69" i="9" s="1"/>
  <c r="AU1001" i="9" a="1"/>
  <c r="AU1001" i="9" s="1"/>
  <c r="M678" i="9" a="1"/>
  <c r="M678" i="9" s="1"/>
  <c r="V832" i="9" a="1"/>
  <c r="V832" i="9" s="1"/>
  <c r="V828" i="9" s="1"/>
  <c r="M207" i="9" a="1"/>
  <c r="M207" i="9" s="1"/>
  <c r="M851" i="9" a="1"/>
  <c r="M851" i="9" s="1"/>
  <c r="V482" i="9" a="1"/>
  <c r="V482" i="9" s="1"/>
  <c r="V477" i="9" s="1"/>
  <c r="V54" i="9" s="1"/>
  <c r="V638" i="9" a="1"/>
  <c r="V638" i="9" s="1"/>
  <c r="V633" i="9" s="1"/>
  <c r="V70" i="9" s="1"/>
  <c r="AU1016" i="9" a="1"/>
  <c r="AU1016" i="9" s="1"/>
  <c r="AL1001" i="9" a="1"/>
  <c r="AL1001" i="9" s="1"/>
  <c r="AD1030" i="9" a="1"/>
  <c r="AD1030" i="9" s="1"/>
  <c r="AD1029" i="9" s="1"/>
  <c r="AD1024" i="9" a="1"/>
  <c r="AD1024" i="9" s="1"/>
  <c r="AD1022" i="9" a="1"/>
  <c r="AD1022" i="9" s="1"/>
  <c r="AD1021" i="9" s="1"/>
  <c r="AD1023" i="9" a="1"/>
  <c r="AD1023" i="9" s="1"/>
  <c r="AD1032" i="9" a="1"/>
  <c r="AD1032" i="9" s="1"/>
  <c r="AD1001" i="9" a="1"/>
  <c r="AD1001" i="9" s="1"/>
  <c r="AD1016" i="9" a="1"/>
  <c r="AD1016" i="9" s="1"/>
  <c r="AD1015" i="9" a="1"/>
  <c r="AD1015" i="9" s="1"/>
  <c r="AD1002" i="9" a="1"/>
  <c r="AD1002" i="9" s="1"/>
  <c r="AD1031" i="9" a="1"/>
  <c r="AD1031" i="9" s="1"/>
  <c r="AD1014" i="9" a="1"/>
  <c r="AD1014" i="9" s="1"/>
  <c r="AD1013" i="9" s="1"/>
  <c r="AD1000" i="9" a="1"/>
  <c r="AD1000" i="9" s="1"/>
  <c r="AD999" i="9" s="1"/>
  <c r="AD1009" i="9" a="1"/>
  <c r="AD1009" i="9" s="1"/>
  <c r="AD1010" i="9" a="1"/>
  <c r="AD1010" i="9" s="1"/>
  <c r="AD1008" i="9" a="1"/>
  <c r="AD1008" i="9" s="1"/>
  <c r="AD1007" i="9" s="1"/>
  <c r="C163" i="9"/>
  <c r="M165" i="9" a="1"/>
  <c r="M165" i="9" s="1"/>
  <c r="V165" i="9" a="1"/>
  <c r="V165" i="9" s="1"/>
  <c r="V160" i="9" s="1"/>
  <c r="V22" i="9" s="1"/>
  <c r="C400" i="9"/>
  <c r="M402" i="9" a="1"/>
  <c r="M402" i="9" s="1"/>
  <c r="C537" i="9"/>
  <c r="M539" i="9" a="1"/>
  <c r="M539" i="9" s="1"/>
  <c r="AK1000" i="9" a="1"/>
  <c r="AK1000" i="9" s="1"/>
  <c r="AK999" i="9" s="1"/>
  <c r="AK1018" i="9" s="1"/>
  <c r="AL1000" i="9" a="1"/>
  <c r="AL1000" i="9" s="1"/>
  <c r="AL999" i="9" s="1"/>
  <c r="N1000" i="9" a="1"/>
  <c r="N1000" i="9" s="1"/>
  <c r="N999" i="9" s="1"/>
  <c r="BB1000" i="9" a="1"/>
  <c r="BB1000" i="9" s="1"/>
  <c r="BB999" i="9" s="1"/>
  <c r="AC1000" i="9" a="1"/>
  <c r="AC1000" i="9" s="1"/>
  <c r="AC999" i="9" s="1"/>
  <c r="AU1000" i="9" a="1"/>
  <c r="AU1000" i="9" s="1"/>
  <c r="AU999" i="9" s="1"/>
  <c r="AZ1000" i="9" a="1"/>
  <c r="AZ1000" i="9" s="1"/>
  <c r="AZ999" i="9" s="1"/>
  <c r="V1000" i="9" a="1"/>
  <c r="V1000" i="9" s="1"/>
  <c r="V999" i="9" s="1"/>
  <c r="V1031" i="9" a="1"/>
  <c r="V1031" i="9" s="1"/>
  <c r="AL1031" i="9" a="1"/>
  <c r="AL1031" i="9" s="1"/>
  <c r="AZ1031" i="9" a="1"/>
  <c r="AZ1031" i="9" s="1"/>
  <c r="AK1031" i="9" a="1"/>
  <c r="AK1031" i="9" s="1"/>
  <c r="BB1031" i="9" a="1"/>
  <c r="BB1031" i="9" s="1"/>
  <c r="AC1031" i="9" a="1"/>
  <c r="AC1031" i="9" s="1"/>
  <c r="AU1031" i="9" a="1"/>
  <c r="AU1031" i="9" s="1"/>
  <c r="AI1022" i="9" a="1"/>
  <c r="AI1022" i="9" s="1"/>
  <c r="AI1021" i="9" s="1"/>
  <c r="AI1030" i="9" a="1"/>
  <c r="AI1030" i="9" s="1"/>
  <c r="AI1029" i="9" s="1"/>
  <c r="AI1014" i="9" a="1"/>
  <c r="AI1014" i="9" s="1"/>
  <c r="AI1013" i="9" s="1"/>
  <c r="AI1031" i="9" a="1"/>
  <c r="AI1031" i="9" s="1"/>
  <c r="AI1015" i="9" a="1"/>
  <c r="AI1015" i="9" s="1"/>
  <c r="AI1023" i="9" a="1"/>
  <c r="AI1023" i="9" s="1"/>
  <c r="AI1001" i="9" a="1"/>
  <c r="AI1001" i="9" s="1"/>
  <c r="AI1024" i="9" a="1"/>
  <c r="AI1024" i="9" s="1"/>
  <c r="AI1032" i="9" a="1"/>
  <c r="AI1032" i="9" s="1"/>
  <c r="AI1002" i="9" a="1"/>
  <c r="AI1002" i="9" s="1"/>
  <c r="AI1016" i="9" a="1"/>
  <c r="AI1016" i="9" s="1"/>
  <c r="AI1010" i="9" a="1"/>
  <c r="AI1010" i="9" s="1"/>
  <c r="AI1008" i="9" a="1"/>
  <c r="AI1008" i="9" s="1"/>
  <c r="AI1007" i="9" s="1"/>
  <c r="AI1000" i="9" a="1"/>
  <c r="AI1000" i="9" s="1"/>
  <c r="AI999" i="9" s="1"/>
  <c r="AI1009" i="9" a="1"/>
  <c r="AI1009" i="9" s="1"/>
  <c r="V279" i="9" a="1"/>
  <c r="V279" i="9" s="1"/>
  <c r="V275" i="9" s="1"/>
  <c r="M279" i="9" a="1"/>
  <c r="M279" i="9" s="1"/>
  <c r="M275" i="9" s="1"/>
  <c r="M295" i="9" s="1"/>
  <c r="C333" i="9"/>
  <c r="M335" i="9" a="1"/>
  <c r="M335" i="9" s="1"/>
  <c r="C576" i="9"/>
  <c r="M578" i="9" a="1"/>
  <c r="M578" i="9" s="1"/>
  <c r="C715" i="9"/>
  <c r="M717" i="9" a="1"/>
  <c r="M717" i="9" s="1"/>
  <c r="V717" i="9" a="1"/>
  <c r="V717" i="9" s="1"/>
  <c r="V713" i="9" s="1"/>
  <c r="AL1002" i="9" a="1"/>
  <c r="AL1002" i="9" s="1"/>
  <c r="AU1002" i="9" a="1"/>
  <c r="AU1002" i="9" s="1"/>
  <c r="N1002" i="9" a="1"/>
  <c r="N1002" i="9" s="1"/>
  <c r="BB1002" i="9" a="1"/>
  <c r="BB1002" i="9" s="1"/>
  <c r="AZ1002" i="9" a="1"/>
  <c r="AZ1002" i="9" s="1"/>
  <c r="AC1002" i="9" a="1"/>
  <c r="AC1002" i="9" s="1"/>
  <c r="AK1002" i="9" a="1"/>
  <c r="AK1002" i="9" s="1"/>
  <c r="AK1023" i="9" a="1"/>
  <c r="AK1023" i="9" s="1"/>
  <c r="N1023" i="9" a="1"/>
  <c r="N1023" i="9" s="1"/>
  <c r="AZ1023" i="9" a="1"/>
  <c r="AZ1023" i="9" s="1"/>
  <c r="V1023" i="9" a="1"/>
  <c r="V1023" i="9" s="1"/>
  <c r="AL1023" i="9" a="1"/>
  <c r="AL1023" i="9" s="1"/>
  <c r="AC1023" i="9" a="1"/>
  <c r="AC1023" i="9" s="1"/>
  <c r="BB1023" i="9" a="1"/>
  <c r="BB1023" i="9" s="1"/>
  <c r="AU1023" i="9" a="1"/>
  <c r="AU1023" i="9" s="1"/>
  <c r="AX1030" i="9" a="1"/>
  <c r="AX1030" i="9" s="1"/>
  <c r="AX1029" i="9" s="1"/>
  <c r="AX1024" i="9" a="1"/>
  <c r="AX1024" i="9" s="1"/>
  <c r="AX1031" i="9" a="1"/>
  <c r="AX1031" i="9" s="1"/>
  <c r="AX1014" i="9" a="1"/>
  <c r="AX1014" i="9" s="1"/>
  <c r="AX1013" i="9" s="1"/>
  <c r="AX1016" i="9" a="1"/>
  <c r="AX1016" i="9" s="1"/>
  <c r="AX1023" i="9" a="1"/>
  <c r="AX1023" i="9" s="1"/>
  <c r="AX1032" i="9" a="1"/>
  <c r="AX1032" i="9" s="1"/>
  <c r="AX1015" i="9" a="1"/>
  <c r="AX1015" i="9" s="1"/>
  <c r="AX1001" i="9" a="1"/>
  <c r="AX1001" i="9" s="1"/>
  <c r="AX1002" i="9" a="1"/>
  <c r="AX1002" i="9" s="1"/>
  <c r="AX1022" i="9" a="1"/>
  <c r="AX1022" i="9" s="1"/>
  <c r="AX1021" i="9" s="1"/>
  <c r="AX1000" i="9" a="1"/>
  <c r="AX1000" i="9" s="1"/>
  <c r="AX999" i="9" s="1"/>
  <c r="AX1009" i="9" a="1"/>
  <c r="AX1009" i="9" s="1"/>
  <c r="AX1008" i="9" a="1"/>
  <c r="AX1008" i="9" s="1"/>
  <c r="AX1007" i="9" s="1"/>
  <c r="AX1010" i="9" a="1"/>
  <c r="AX1010" i="9" s="1"/>
  <c r="R1024" i="9" a="1"/>
  <c r="R1024" i="9" s="1"/>
  <c r="R1014" i="9" a="1"/>
  <c r="R1014" i="9" s="1"/>
  <c r="R1013" i="9" s="1"/>
  <c r="R1031" i="9" a="1"/>
  <c r="R1031" i="9" s="1"/>
  <c r="R1022" i="9" a="1"/>
  <c r="R1022" i="9" s="1"/>
  <c r="R1021" i="9" s="1"/>
  <c r="R1030" i="9" a="1"/>
  <c r="R1030" i="9" s="1"/>
  <c r="R1029" i="9" s="1"/>
  <c r="R1023" i="9" a="1"/>
  <c r="R1023" i="9" s="1"/>
  <c r="R1032" i="9" a="1"/>
  <c r="R1032" i="9" s="1"/>
  <c r="R1002" i="9" a="1"/>
  <c r="R1002" i="9" s="1"/>
  <c r="R1000" i="9" a="1"/>
  <c r="R1000" i="9" s="1"/>
  <c r="R999" i="9" s="1"/>
  <c r="R1001" i="9" a="1"/>
  <c r="R1001" i="9" s="1"/>
  <c r="R1009" i="9" a="1"/>
  <c r="R1009" i="9" s="1"/>
  <c r="R1015" i="9" a="1"/>
  <c r="R1015" i="9" s="1"/>
  <c r="R1016" i="9" a="1"/>
  <c r="R1016" i="9" s="1"/>
  <c r="R1010" i="9" a="1"/>
  <c r="R1010" i="9" s="1"/>
  <c r="R1008" i="9" a="1"/>
  <c r="R1008" i="9" s="1"/>
  <c r="R1007" i="9" s="1"/>
  <c r="AN1015" i="9" a="1"/>
  <c r="AN1015" i="9" s="1"/>
  <c r="AN1032" i="9" a="1"/>
  <c r="AN1032" i="9" s="1"/>
  <c r="AN1023" i="9" a="1"/>
  <c r="AN1023" i="9" s="1"/>
  <c r="AN1024" i="9" a="1"/>
  <c r="AN1024" i="9" s="1"/>
  <c r="AN1030" i="9" a="1"/>
  <c r="AN1030" i="9" s="1"/>
  <c r="AN1029" i="9" s="1"/>
  <c r="AN1016" i="9" a="1"/>
  <c r="AN1016" i="9" s="1"/>
  <c r="AN1031" i="9" a="1"/>
  <c r="AN1031" i="9" s="1"/>
  <c r="AN1014" i="9" a="1"/>
  <c r="AN1014" i="9" s="1"/>
  <c r="AN1013" i="9" s="1"/>
  <c r="AN1022" i="9" a="1"/>
  <c r="AN1022" i="9" s="1"/>
  <c r="AN1021" i="9" s="1"/>
  <c r="AN1009" i="9" a="1"/>
  <c r="AN1009" i="9" s="1"/>
  <c r="AN1010" i="9" a="1"/>
  <c r="AN1010" i="9" s="1"/>
  <c r="AN1008" i="9" a="1"/>
  <c r="AN1008" i="9" s="1"/>
  <c r="AN1007" i="9" s="1"/>
  <c r="AN1001" i="9" a="1"/>
  <c r="AN1001" i="9" s="1"/>
  <c r="AN1002" i="9" a="1"/>
  <c r="AN1002" i="9" s="1"/>
  <c r="AN1000" i="9" a="1"/>
  <c r="AN1000" i="9" s="1"/>
  <c r="AN999" i="9" s="1"/>
  <c r="AB1031" i="9" a="1"/>
  <c r="AB1031" i="9" s="1"/>
  <c r="AB1016" i="9" a="1"/>
  <c r="AB1016" i="9" s="1"/>
  <c r="AB1024" i="9" a="1"/>
  <c r="AB1024" i="9" s="1"/>
  <c r="AB1014" i="9" a="1"/>
  <c r="AB1014" i="9" s="1"/>
  <c r="AB1013" i="9" s="1"/>
  <c r="AB1030" i="9" a="1"/>
  <c r="AB1030" i="9" s="1"/>
  <c r="AB1029" i="9" s="1"/>
  <c r="AB1023" i="9" a="1"/>
  <c r="AB1023" i="9" s="1"/>
  <c r="AB1032" i="9" a="1"/>
  <c r="AB1032" i="9" s="1"/>
  <c r="AB1001" i="9" a="1"/>
  <c r="AB1001" i="9" s="1"/>
  <c r="AB1002" i="9" a="1"/>
  <c r="AB1002" i="9" s="1"/>
  <c r="AB1015" i="9" a="1"/>
  <c r="AB1015" i="9" s="1"/>
  <c r="AB1008" i="9" a="1"/>
  <c r="AB1008" i="9" s="1"/>
  <c r="AB1007" i="9" s="1"/>
  <c r="AB1010" i="9" a="1"/>
  <c r="AB1010" i="9" s="1"/>
  <c r="AB1022" i="9" a="1"/>
  <c r="AB1022" i="9" s="1"/>
  <c r="AB1021" i="9" s="1"/>
  <c r="AB1009" i="9" a="1"/>
  <c r="AB1009" i="9" s="1"/>
  <c r="AB1000" i="9" a="1"/>
  <c r="AB1000" i="9" s="1"/>
  <c r="AB999" i="9" s="1"/>
  <c r="AB1004" i="9" s="1"/>
  <c r="AB5" i="9"/>
  <c r="AB12" i="9"/>
  <c r="AK1024" i="9" a="1"/>
  <c r="AK1024" i="9" s="1"/>
  <c r="M501" i="9" a="1"/>
  <c r="M501" i="9" s="1"/>
  <c r="M756" i="9" a="1"/>
  <c r="M756" i="9" s="1"/>
  <c r="M832" i="9" a="1"/>
  <c r="M832" i="9" s="1"/>
  <c r="AY1032" i="9" a="1"/>
  <c r="AY1032" i="9" s="1"/>
  <c r="AY1015" i="9" a="1"/>
  <c r="AY1015" i="9" s="1"/>
  <c r="AY1016" i="9" a="1"/>
  <c r="AY1016" i="9" s="1"/>
  <c r="AY1030" i="9" a="1"/>
  <c r="AY1030" i="9" s="1"/>
  <c r="AY1029" i="9" s="1"/>
  <c r="AY1031" i="9" a="1"/>
  <c r="AY1031" i="9" s="1"/>
  <c r="AY1023" i="9" a="1"/>
  <c r="AY1023" i="9" s="1"/>
  <c r="AY1024" i="9" a="1"/>
  <c r="AY1024" i="9" s="1"/>
  <c r="AY1014" i="9" a="1"/>
  <c r="AY1014" i="9" s="1"/>
  <c r="AY1013" i="9" s="1"/>
  <c r="AY1008" i="9" a="1"/>
  <c r="AY1008" i="9" s="1"/>
  <c r="AY1007" i="9" s="1"/>
  <c r="AY1022" i="9" a="1"/>
  <c r="AY1022" i="9" s="1"/>
  <c r="AY1021" i="9" s="1"/>
  <c r="AY1010" i="9" a="1"/>
  <c r="AY1010" i="9" s="1"/>
  <c r="AY1000" i="9" a="1"/>
  <c r="AY1000" i="9" s="1"/>
  <c r="AY999" i="9" s="1"/>
  <c r="AY1001" i="9" a="1"/>
  <c r="AY1001" i="9" s="1"/>
  <c r="AY1009" i="9" a="1"/>
  <c r="AY1009" i="9" s="1"/>
  <c r="AY1002" i="9" a="1"/>
  <c r="AY1002" i="9" s="1"/>
  <c r="V737" i="9" a="1"/>
  <c r="V737" i="9" s="1"/>
  <c r="V732" i="9" s="1"/>
  <c r="AZ1024" i="9" a="1"/>
  <c r="AZ1024" i="9" s="1"/>
  <c r="AU1014" i="9" a="1"/>
  <c r="AU1014" i="9" s="1"/>
  <c r="AU1013" i="9" s="1"/>
  <c r="BB1014" i="9" a="1"/>
  <c r="BB1014" i="9" s="1"/>
  <c r="BB1013" i="9" s="1"/>
  <c r="N1001" i="9" a="1"/>
  <c r="N1001" i="9" s="1"/>
  <c r="AC1015" i="9" a="1"/>
  <c r="AC1015" i="9" s="1"/>
  <c r="AL1014" i="9" a="1"/>
  <c r="AL1014" i="9" s="1"/>
  <c r="AL1013" i="9" s="1"/>
  <c r="V1032" i="9" a="1"/>
  <c r="V1032" i="9" s="1"/>
  <c r="AK1001" i="9" a="1"/>
  <c r="AK1001" i="9" s="1"/>
  <c r="AK1030" i="9" a="1"/>
  <c r="AK1030" i="9" s="1"/>
  <c r="AK1029" i="9" s="1"/>
  <c r="AK1034" i="9" s="1"/>
  <c r="BB1032" i="9" a="1"/>
  <c r="BB1032" i="9" s="1"/>
  <c r="N1014" i="9" a="1"/>
  <c r="N1014" i="9" s="1"/>
  <c r="N1013" i="9" s="1"/>
  <c r="AC1014" i="9" a="1"/>
  <c r="AC1014" i="9" s="1"/>
  <c r="AC1013" i="9" s="1"/>
  <c r="AL1024" i="9" a="1"/>
  <c r="AL1024" i="9" s="1"/>
  <c r="V1022" i="9" a="1"/>
  <c r="V1022" i="9" s="1"/>
  <c r="V1021" i="9" s="1"/>
  <c r="V1016" i="9" a="1"/>
  <c r="V1016" i="9" s="1"/>
  <c r="AK1032" i="9" a="1"/>
  <c r="AK1032" i="9" s="1"/>
  <c r="AW1024" i="9" a="1"/>
  <c r="AW1024" i="9" s="1"/>
  <c r="AW1014" i="9" a="1"/>
  <c r="AW1014" i="9" s="1"/>
  <c r="AW1013" i="9" s="1"/>
  <c r="AW1023" i="9" a="1"/>
  <c r="AW1023" i="9" s="1"/>
  <c r="AW1030" i="9" a="1"/>
  <c r="AW1030" i="9" s="1"/>
  <c r="AW1029" i="9" s="1"/>
  <c r="AW1016" i="9" a="1"/>
  <c r="AW1016" i="9" s="1"/>
  <c r="AW1001" i="9" a="1"/>
  <c r="AW1001" i="9" s="1"/>
  <c r="AW1002" i="9" a="1"/>
  <c r="AW1002" i="9" s="1"/>
  <c r="AW1022" i="9" a="1"/>
  <c r="AW1022" i="9" s="1"/>
  <c r="AW1021" i="9" s="1"/>
  <c r="AW1031" i="9" a="1"/>
  <c r="AW1031" i="9" s="1"/>
  <c r="AW1009" i="9" a="1"/>
  <c r="AW1009" i="9" s="1"/>
  <c r="AW1008" i="9" a="1"/>
  <c r="AW1008" i="9" s="1"/>
  <c r="AW1007" i="9" s="1"/>
  <c r="AW1000" i="9" a="1"/>
  <c r="AW1000" i="9" s="1"/>
  <c r="AW999" i="9" s="1"/>
  <c r="AW1015" i="9" a="1"/>
  <c r="AW1015" i="9" s="1"/>
  <c r="AW1032" i="9" a="1"/>
  <c r="AW1032" i="9" s="1"/>
  <c r="AW1010" i="9" a="1"/>
  <c r="AW1010" i="9" s="1"/>
  <c r="BE1030" i="9" a="1"/>
  <c r="BE1030" i="9" s="1"/>
  <c r="BE1029" i="9" s="1"/>
  <c r="BE1031" i="9" a="1"/>
  <c r="BE1031" i="9" s="1"/>
  <c r="BE1015" i="9" a="1"/>
  <c r="BE1015" i="9" s="1"/>
  <c r="BE1016" i="9" a="1"/>
  <c r="BE1016" i="9" s="1"/>
  <c r="BE1023" i="9" a="1"/>
  <c r="BE1023" i="9" s="1"/>
  <c r="BE1014" i="9" a="1"/>
  <c r="BE1014" i="9" s="1"/>
  <c r="BE1013" i="9" s="1"/>
  <c r="BE1032" i="9" a="1"/>
  <c r="BE1032" i="9" s="1"/>
  <c r="BE1024" i="9" a="1"/>
  <c r="BE1024" i="9" s="1"/>
  <c r="BE1008" i="9" a="1"/>
  <c r="BE1008" i="9" s="1"/>
  <c r="BE1007" i="9" s="1"/>
  <c r="BE1022" i="9" a="1"/>
  <c r="BE1022" i="9" s="1"/>
  <c r="BE1021" i="9" s="1"/>
  <c r="BE1001" i="9" a="1"/>
  <c r="BE1001" i="9" s="1"/>
  <c r="BE1009" i="9" a="1"/>
  <c r="BE1009" i="9" s="1"/>
  <c r="BE1002" i="9" a="1"/>
  <c r="BE1002" i="9" s="1"/>
  <c r="BE1000" i="9" a="1"/>
  <c r="BE1000" i="9" s="1"/>
  <c r="BE999" i="9" s="1"/>
  <c r="BE1010" i="9" a="1"/>
  <c r="BE1010" i="9" s="1"/>
  <c r="AR1016" i="9" a="1"/>
  <c r="AR1016" i="9" s="1"/>
  <c r="AR1030" i="9" a="1"/>
  <c r="AR1030" i="9" s="1"/>
  <c r="AR1029" i="9" s="1"/>
  <c r="AR1031" i="9" a="1"/>
  <c r="AR1031" i="9" s="1"/>
  <c r="AR1023" i="9" a="1"/>
  <c r="AR1023" i="9" s="1"/>
  <c r="AR1015" i="9" a="1"/>
  <c r="AR1015" i="9" s="1"/>
  <c r="AR1024" i="9" a="1"/>
  <c r="AR1024" i="9" s="1"/>
  <c r="AR1014" i="9" a="1"/>
  <c r="AR1014" i="9" s="1"/>
  <c r="AR1013" i="9" s="1"/>
  <c r="AR1002" i="9" a="1"/>
  <c r="AR1002" i="9" s="1"/>
  <c r="AR1032" i="9" a="1"/>
  <c r="AR1032" i="9" s="1"/>
  <c r="AR1010" i="9" a="1"/>
  <c r="AR1010" i="9" s="1"/>
  <c r="AR1022" i="9" a="1"/>
  <c r="AR1022" i="9" s="1"/>
  <c r="AR1021" i="9" s="1"/>
  <c r="AR1009" i="9" a="1"/>
  <c r="AR1009" i="9" s="1"/>
  <c r="AR1001" i="9" a="1"/>
  <c r="AR1001" i="9" s="1"/>
  <c r="AR1008" i="9" a="1"/>
  <c r="AR1008" i="9" s="1"/>
  <c r="AR1007" i="9" s="1"/>
  <c r="AR1000" i="9" a="1"/>
  <c r="AR1000" i="9" s="1"/>
  <c r="AR999" i="9" s="1"/>
  <c r="AS1030" i="9" a="1"/>
  <c r="AS1030" i="9" s="1"/>
  <c r="AS1029" i="9" s="1"/>
  <c r="AS1031" i="9" a="1"/>
  <c r="AS1031" i="9" s="1"/>
  <c r="AS1032" i="9" a="1"/>
  <c r="AS1032" i="9" s="1"/>
  <c r="AS1024" i="9" a="1"/>
  <c r="AS1024" i="9" s="1"/>
  <c r="AS1023" i="9" a="1"/>
  <c r="AS1023" i="9" s="1"/>
  <c r="AS1008" i="9" a="1"/>
  <c r="AS1008" i="9" s="1"/>
  <c r="AS1007" i="9" s="1"/>
  <c r="AS1016" i="9" a="1"/>
  <c r="AS1016" i="9" s="1"/>
  <c r="AS1001" i="9" a="1"/>
  <c r="AS1001" i="9" s="1"/>
  <c r="AS1014" i="9" a="1"/>
  <c r="AS1014" i="9" s="1"/>
  <c r="AS1013" i="9" s="1"/>
  <c r="AS1015" i="9" a="1"/>
  <c r="AS1015" i="9" s="1"/>
  <c r="AS1002" i="9" a="1"/>
  <c r="AS1002" i="9" s="1"/>
  <c r="AS1010" i="9" a="1"/>
  <c r="AS1010" i="9" s="1"/>
  <c r="AS1009" i="9" a="1"/>
  <c r="AS1009" i="9" s="1"/>
  <c r="AS1022" i="9" a="1"/>
  <c r="AS1022" i="9" s="1"/>
  <c r="AS1021" i="9" s="1"/>
  <c r="AS1000" i="9" a="1"/>
  <c r="AS1000" i="9" s="1"/>
  <c r="AS999" i="9" s="1"/>
  <c r="F1032" i="9" a="1"/>
  <c r="F1032" i="9" s="1"/>
  <c r="F1023" i="9" a="1"/>
  <c r="F1023" i="9" s="1"/>
  <c r="F1031" i="9" a="1"/>
  <c r="F1031" i="9" s="1"/>
  <c r="F1022" i="9" a="1"/>
  <c r="F1022" i="9" s="1"/>
  <c r="F1021" i="9" s="1"/>
  <c r="F1030" i="9" a="1"/>
  <c r="F1030" i="9" s="1"/>
  <c r="F1029" i="9" s="1"/>
  <c r="F1002" i="9" a="1"/>
  <c r="F1002" i="9" s="1"/>
  <c r="F1009" i="9" a="1"/>
  <c r="F1009" i="9" s="1"/>
  <c r="F1016" i="9" a="1"/>
  <c r="F1016" i="9" s="1"/>
  <c r="F1024" i="9" a="1"/>
  <c r="F1024" i="9" s="1"/>
  <c r="F1014" i="9" a="1"/>
  <c r="F1014" i="9" s="1"/>
  <c r="F1013" i="9" s="1"/>
  <c r="F1015" i="9" a="1"/>
  <c r="F1015" i="9" s="1"/>
  <c r="F1001" i="9" a="1"/>
  <c r="F1001" i="9" s="1"/>
  <c r="F1010" i="9" a="1"/>
  <c r="F1010" i="9" s="1"/>
  <c r="F1000" i="9" a="1"/>
  <c r="F1000" i="9" s="1"/>
  <c r="F999" i="9" s="1"/>
  <c r="F1008" i="9" a="1"/>
  <c r="F1008" i="9" s="1"/>
  <c r="F1007" i="9" s="1"/>
  <c r="V185" i="9" a="1"/>
  <c r="V185" i="9" s="1"/>
  <c r="V297" i="9" a="1"/>
  <c r="V297" i="9" s="1"/>
  <c r="V294" i="9" s="1"/>
  <c r="V30" i="9" s="1"/>
  <c r="V402" i="9" a="1"/>
  <c r="V402" i="9" s="1"/>
  <c r="V398" i="9" s="1"/>
  <c r="V51" i="9" s="1"/>
  <c r="V539" i="9" a="1"/>
  <c r="V539" i="9" s="1"/>
  <c r="V535" i="9" s="1"/>
  <c r="V60" i="9" s="1"/>
  <c r="V698" i="9" a="1"/>
  <c r="V698" i="9" s="1"/>
  <c r="V693" i="9" s="1"/>
  <c r="AT1031" i="9" a="1"/>
  <c r="AT1031" i="9" s="1"/>
  <c r="AT1032" i="9" a="1"/>
  <c r="AT1032" i="9" s="1"/>
  <c r="AT1015" i="9" a="1"/>
  <c r="AT1015" i="9" s="1"/>
  <c r="AT1030" i="9" a="1"/>
  <c r="AT1030" i="9" s="1"/>
  <c r="AT1029" i="9" s="1"/>
  <c r="AT1024" i="9" a="1"/>
  <c r="AT1024" i="9" s="1"/>
  <c r="AT1014" i="9" a="1"/>
  <c r="AT1014" i="9" s="1"/>
  <c r="AT1013" i="9" s="1"/>
  <c r="AT1023" i="9" a="1"/>
  <c r="AT1023" i="9" s="1"/>
  <c r="AT1022" i="9" a="1"/>
  <c r="AT1022" i="9" s="1"/>
  <c r="AT1021" i="9" s="1"/>
  <c r="AT1016" i="9" a="1"/>
  <c r="AT1016" i="9" s="1"/>
  <c r="AT1001" i="9" a="1"/>
  <c r="AT1001" i="9" s="1"/>
  <c r="AT1002" i="9" a="1"/>
  <c r="AT1002" i="9" s="1"/>
  <c r="AT1010" i="9" a="1"/>
  <c r="AT1010" i="9" s="1"/>
  <c r="AT1008" i="9" a="1"/>
  <c r="AT1008" i="9" s="1"/>
  <c r="AT1007" i="9" s="1"/>
  <c r="AT1000" i="9" a="1"/>
  <c r="AT1000" i="9" s="1"/>
  <c r="AT999" i="9" s="1"/>
  <c r="AT1009" i="9" a="1"/>
  <c r="AT1009" i="9" s="1"/>
  <c r="AZ1014" i="9" a="1"/>
  <c r="AZ1014" i="9" s="1"/>
  <c r="AZ1013" i="9" s="1"/>
  <c r="AU1022" i="9" a="1"/>
  <c r="AU1022" i="9" s="1"/>
  <c r="AU1021" i="9" s="1"/>
  <c r="BB1015" i="9" a="1"/>
  <c r="BB1015" i="9" s="1"/>
  <c r="N1024" i="9" a="1"/>
  <c r="N1024" i="9" s="1"/>
  <c r="AL1022" i="9" a="1"/>
  <c r="AL1022" i="9" s="1"/>
  <c r="AL1021" i="9" s="1"/>
  <c r="AL1032" i="9" a="1"/>
  <c r="AL1032" i="9" s="1"/>
  <c r="V1024" i="9" a="1"/>
  <c r="V1024" i="9" s="1"/>
  <c r="AK1015" i="9" a="1"/>
  <c r="AK1015" i="9" s="1"/>
  <c r="AZ1030" i="9" a="1"/>
  <c r="AZ1030" i="9" s="1"/>
  <c r="AZ1029" i="9" s="1"/>
  <c r="AU1024" i="9" a="1"/>
  <c r="AU1024" i="9" s="1"/>
  <c r="N1016" i="9" a="1"/>
  <c r="N1016" i="9" s="1"/>
  <c r="AC1022" i="9" a="1"/>
  <c r="AC1022" i="9" s="1"/>
  <c r="AC1021" i="9" s="1"/>
  <c r="AC1024" i="9" a="1"/>
  <c r="AC1024" i="9" s="1"/>
  <c r="V1015" i="9" a="1"/>
  <c r="V1015" i="9" s="1"/>
  <c r="AV1023" i="9" a="1"/>
  <c r="AV1023" i="9" s="1"/>
  <c r="AV1022" i="9" a="1"/>
  <c r="AV1022" i="9" s="1"/>
  <c r="AV1021" i="9" s="1"/>
  <c r="AV1032" i="9" a="1"/>
  <c r="AV1032" i="9" s="1"/>
  <c r="AV1024" i="9" a="1"/>
  <c r="AV1024" i="9" s="1"/>
  <c r="AV1030" i="9" a="1"/>
  <c r="AV1030" i="9" s="1"/>
  <c r="AV1029" i="9" s="1"/>
  <c r="AV1031" i="9" a="1"/>
  <c r="AV1031" i="9" s="1"/>
  <c r="AV1009" i="9" a="1"/>
  <c r="AV1009" i="9" s="1"/>
  <c r="AV1008" i="9" a="1"/>
  <c r="AV1008" i="9" s="1"/>
  <c r="AV1007" i="9" s="1"/>
  <c r="AV1015" i="9" a="1"/>
  <c r="AV1015" i="9" s="1"/>
  <c r="AV1000" i="9" a="1"/>
  <c r="AV1000" i="9" s="1"/>
  <c r="AV999" i="9" s="1"/>
  <c r="AV1014" i="9" a="1"/>
  <c r="AV1014" i="9" s="1"/>
  <c r="AV1013" i="9" s="1"/>
  <c r="AV1001" i="9" a="1"/>
  <c r="AV1001" i="9" s="1"/>
  <c r="AV1002" i="9" a="1"/>
  <c r="AV1002" i="9" s="1"/>
  <c r="AV1010" i="9" a="1"/>
  <c r="AV1010" i="9" s="1"/>
  <c r="AV1016" i="9" a="1"/>
  <c r="AV1016" i="9" s="1"/>
  <c r="AG1031" i="9" a="1"/>
  <c r="AG1031" i="9" s="1"/>
  <c r="AG1032" i="9" a="1"/>
  <c r="AG1032" i="9" s="1"/>
  <c r="AG1015" i="9" a="1"/>
  <c r="AG1015" i="9" s="1"/>
  <c r="AG1023" i="9" a="1"/>
  <c r="AG1023" i="9" s="1"/>
  <c r="AG1024" i="9" a="1"/>
  <c r="AG1024" i="9" s="1"/>
  <c r="AG1030" i="9" a="1"/>
  <c r="AG1030" i="9" s="1"/>
  <c r="AG1029" i="9" s="1"/>
  <c r="AG1002" i="9" a="1"/>
  <c r="AG1002" i="9" s="1"/>
  <c r="AG1016" i="9" a="1"/>
  <c r="AG1016" i="9" s="1"/>
  <c r="AG1022" i="9" a="1"/>
  <c r="AG1022" i="9" s="1"/>
  <c r="AG1021" i="9" s="1"/>
  <c r="AG1009" i="9" a="1"/>
  <c r="AG1009" i="9" s="1"/>
  <c r="AG1001" i="9" a="1"/>
  <c r="AG1001" i="9" s="1"/>
  <c r="AG1014" i="9" a="1"/>
  <c r="AG1014" i="9" s="1"/>
  <c r="AG1013" i="9" s="1"/>
  <c r="AG1008" i="9" a="1"/>
  <c r="AG1008" i="9" s="1"/>
  <c r="AG1007" i="9" s="1"/>
  <c r="AG1000" i="9" a="1"/>
  <c r="AG1000" i="9" s="1"/>
  <c r="AG999" i="9" s="1"/>
  <c r="AG1010" i="9" a="1"/>
  <c r="AG1010" i="9" s="1"/>
  <c r="AP1024" i="9" a="1"/>
  <c r="AP1024" i="9" s="1"/>
  <c r="AP1023" i="9" a="1"/>
  <c r="AP1023" i="9" s="1"/>
  <c r="AP1016" i="9" a="1"/>
  <c r="AP1016" i="9" s="1"/>
  <c r="AP1031" i="9" a="1"/>
  <c r="AP1031" i="9" s="1"/>
  <c r="AP1014" i="9" a="1"/>
  <c r="AP1014" i="9" s="1"/>
  <c r="AP1013" i="9" s="1"/>
  <c r="AP1022" i="9" a="1"/>
  <c r="AP1022" i="9" s="1"/>
  <c r="AP1021" i="9" s="1"/>
  <c r="AP1032" i="9" a="1"/>
  <c r="AP1032" i="9" s="1"/>
  <c r="AP1015" i="9" a="1"/>
  <c r="AP1015" i="9" s="1"/>
  <c r="AP1030" i="9" a="1"/>
  <c r="AP1030" i="9" s="1"/>
  <c r="AP1029" i="9" s="1"/>
  <c r="AP1001" i="9" a="1"/>
  <c r="AP1001" i="9" s="1"/>
  <c r="AP1002" i="9" a="1"/>
  <c r="AP1002" i="9" s="1"/>
  <c r="AP1008" i="9" a="1"/>
  <c r="AP1008" i="9" s="1"/>
  <c r="AP1007" i="9" s="1"/>
  <c r="AP1009" i="9" a="1"/>
  <c r="AP1009" i="9" s="1"/>
  <c r="AP1000" i="9" a="1"/>
  <c r="AP1000" i="9" s="1"/>
  <c r="AP999" i="9" s="1"/>
  <c r="AP1010" i="9" a="1"/>
  <c r="AP1010" i="9" s="1"/>
  <c r="J1024" i="9" a="1"/>
  <c r="J1024" i="9" s="1"/>
  <c r="J1015" i="9" a="1"/>
  <c r="J1015" i="9" s="1"/>
  <c r="J1030" i="9" a="1"/>
  <c r="J1030" i="9" s="1"/>
  <c r="J1029" i="9" s="1"/>
  <c r="J1023" i="9" a="1"/>
  <c r="J1023" i="9" s="1"/>
  <c r="J1032" i="9" a="1"/>
  <c r="J1032" i="9" s="1"/>
  <c r="J1022" i="9" a="1"/>
  <c r="J1022" i="9" s="1"/>
  <c r="J1021" i="9" s="1"/>
  <c r="J1014" i="9" a="1"/>
  <c r="J1014" i="9" s="1"/>
  <c r="J1013" i="9" s="1"/>
  <c r="J1001" i="9" a="1"/>
  <c r="J1001" i="9" s="1"/>
  <c r="J1031" i="9" a="1"/>
  <c r="J1031" i="9" s="1"/>
  <c r="J1008" i="9" a="1"/>
  <c r="J1008" i="9" s="1"/>
  <c r="J1007" i="9" s="1"/>
  <c r="J1009" i="9" a="1"/>
  <c r="J1009" i="9" s="1"/>
  <c r="J1016" i="9" a="1"/>
  <c r="J1016" i="9" s="1"/>
  <c r="J1002" i="9" a="1"/>
  <c r="J1002" i="9" s="1"/>
  <c r="J1010" i="9" a="1"/>
  <c r="J1010" i="9" s="1"/>
  <c r="J1000" i="9" a="1"/>
  <c r="J1000" i="9" s="1"/>
  <c r="J999" i="9" s="1"/>
  <c r="Y1030" i="9" a="1"/>
  <c r="Y1030" i="9" s="1"/>
  <c r="Y1029" i="9" s="1"/>
  <c r="Y1023" i="9" a="1"/>
  <c r="Y1023" i="9" s="1"/>
  <c r="Y1024" i="9" a="1"/>
  <c r="Y1024" i="9" s="1"/>
  <c r="Y1032" i="9" a="1"/>
  <c r="Y1032" i="9" s="1"/>
  <c r="Y1015" i="9" a="1"/>
  <c r="Y1015" i="9" s="1"/>
  <c r="Y1014" i="9" a="1"/>
  <c r="Y1014" i="9" s="1"/>
  <c r="Y1013" i="9" s="1"/>
  <c r="Y1022" i="9" a="1"/>
  <c r="Y1022" i="9" s="1"/>
  <c r="Y1021" i="9" s="1"/>
  <c r="Y1031" i="9" a="1"/>
  <c r="Y1031" i="9" s="1"/>
  <c r="Y1009" i="9" a="1"/>
  <c r="Y1009" i="9" s="1"/>
  <c r="Y1016" i="9" a="1"/>
  <c r="Y1016" i="9" s="1"/>
  <c r="Y1001" i="9" a="1"/>
  <c r="Y1001" i="9" s="1"/>
  <c r="Y1002" i="9" a="1"/>
  <c r="Y1002" i="9" s="1"/>
  <c r="Y1008" i="9" a="1"/>
  <c r="Y1008" i="9" s="1"/>
  <c r="Y1007" i="9" s="1"/>
  <c r="Y1000" i="9" a="1"/>
  <c r="Y1000" i="9" s="1"/>
  <c r="Y999" i="9" s="1"/>
  <c r="Y1004" i="9" s="1"/>
  <c r="Y1010" i="9" a="1"/>
  <c r="Y1010" i="9" s="1"/>
  <c r="AJ1024" i="9" a="1"/>
  <c r="AJ1024" i="9" s="1"/>
  <c r="AJ1016" i="9" a="1"/>
  <c r="AJ1016" i="9" s="1"/>
  <c r="AJ1022" i="9" a="1"/>
  <c r="AJ1022" i="9" s="1"/>
  <c r="AJ1021" i="9" s="1"/>
  <c r="AJ1030" i="9" a="1"/>
  <c r="AJ1030" i="9" s="1"/>
  <c r="AJ1029" i="9" s="1"/>
  <c r="AJ1031" i="9" a="1"/>
  <c r="AJ1031" i="9" s="1"/>
  <c r="AJ1032" i="9" a="1"/>
  <c r="AJ1032" i="9" s="1"/>
  <c r="AJ1023" i="9" a="1"/>
  <c r="AJ1023" i="9" s="1"/>
  <c r="AJ1014" i="9" a="1"/>
  <c r="AJ1014" i="9" s="1"/>
  <c r="AJ1013" i="9" s="1"/>
  <c r="AJ1001" i="9" a="1"/>
  <c r="AJ1001" i="9" s="1"/>
  <c r="AJ1010" i="9" a="1"/>
  <c r="AJ1010" i="9" s="1"/>
  <c r="AJ1008" i="9" a="1"/>
  <c r="AJ1008" i="9" s="1"/>
  <c r="AJ1007" i="9" s="1"/>
  <c r="AJ1002" i="9" a="1"/>
  <c r="AJ1002" i="9" s="1"/>
  <c r="AJ1000" i="9" a="1"/>
  <c r="AJ1000" i="9" s="1"/>
  <c r="AJ999" i="9" s="1"/>
  <c r="AJ1015" i="9" a="1"/>
  <c r="AJ1015" i="9" s="1"/>
  <c r="AJ1009" i="9" a="1"/>
  <c r="AJ1009" i="9" s="1"/>
  <c r="M422" i="9" a="1"/>
  <c r="M422" i="9" s="1"/>
  <c r="AA1023" i="9" a="1"/>
  <c r="AA1023" i="9" s="1"/>
  <c r="AA1024" i="9" a="1"/>
  <c r="AA1024" i="9" s="1"/>
  <c r="AA1014" i="9" a="1"/>
  <c r="AA1014" i="9" s="1"/>
  <c r="AA1013" i="9" s="1"/>
  <c r="AA1031" i="9" a="1"/>
  <c r="AA1031" i="9" s="1"/>
  <c r="AA1015" i="9" a="1"/>
  <c r="AA1015" i="9" s="1"/>
  <c r="AA1030" i="9" a="1"/>
  <c r="AA1030" i="9" s="1"/>
  <c r="AA1029" i="9" s="1"/>
  <c r="AA1022" i="9" a="1"/>
  <c r="AA1022" i="9" s="1"/>
  <c r="AA1021" i="9" s="1"/>
  <c r="AA1010" i="9" a="1"/>
  <c r="AA1010" i="9" s="1"/>
  <c r="AA1016" i="9" a="1"/>
  <c r="AA1016" i="9" s="1"/>
  <c r="AA1009" i="9" a="1"/>
  <c r="AA1009" i="9" s="1"/>
  <c r="AA1001" i="9" a="1"/>
  <c r="AA1001" i="9" s="1"/>
  <c r="AA1008" i="9" a="1"/>
  <c r="AA1008" i="9" s="1"/>
  <c r="AA1007" i="9" s="1"/>
  <c r="AA1002" i="9" a="1"/>
  <c r="AA1002" i="9" s="1"/>
  <c r="AA1000" i="9" a="1"/>
  <c r="AA1000" i="9" s="1"/>
  <c r="AA999" i="9" s="1"/>
  <c r="AA1004" i="9" s="1"/>
  <c r="AA1032" i="9" a="1"/>
  <c r="AA1032" i="9" s="1"/>
  <c r="AF1016" i="9" a="1"/>
  <c r="AF1016" i="9" s="1"/>
  <c r="AF1023" i="9" a="1"/>
  <c r="AF1023" i="9" s="1"/>
  <c r="AF1032" i="9" a="1"/>
  <c r="AF1032" i="9" s="1"/>
  <c r="AF1024" i="9" a="1"/>
  <c r="AF1024" i="9" s="1"/>
  <c r="AF1030" i="9" a="1"/>
  <c r="AF1030" i="9" s="1"/>
  <c r="AF1029" i="9" s="1"/>
  <c r="AF1022" i="9" a="1"/>
  <c r="AF1022" i="9" s="1"/>
  <c r="AF1021" i="9" s="1"/>
  <c r="AF1008" i="9" a="1"/>
  <c r="AF1008" i="9" s="1"/>
  <c r="AF1007" i="9" s="1"/>
  <c r="AF1015" i="9" a="1"/>
  <c r="AF1015" i="9" s="1"/>
  <c r="AF1001" i="9" a="1"/>
  <c r="AF1001" i="9" s="1"/>
  <c r="AF1014" i="9" a="1"/>
  <c r="AF1014" i="9" s="1"/>
  <c r="AF1013" i="9" s="1"/>
  <c r="AF1009" i="9" a="1"/>
  <c r="AF1009" i="9" s="1"/>
  <c r="AF1010" i="9" a="1"/>
  <c r="AF1010" i="9" s="1"/>
  <c r="AF1000" i="9" a="1"/>
  <c r="AF1000" i="9" s="1"/>
  <c r="AF999" i="9" s="1"/>
  <c r="AF1031" i="9" a="1"/>
  <c r="AF1031" i="9" s="1"/>
  <c r="AF1002" i="9" a="1"/>
  <c r="AF1002" i="9" s="1"/>
  <c r="AH1015" i="9" a="1"/>
  <c r="AH1015" i="9" s="1"/>
  <c r="AH1023" i="9" a="1"/>
  <c r="AH1023" i="9" s="1"/>
  <c r="AH1032" i="9" a="1"/>
  <c r="AH1032" i="9" s="1"/>
  <c r="AH1030" i="9" a="1"/>
  <c r="AH1030" i="9" s="1"/>
  <c r="AH1029" i="9" s="1"/>
  <c r="AH1031" i="9" a="1"/>
  <c r="AH1031" i="9" s="1"/>
  <c r="AH1014" i="9" a="1"/>
  <c r="AH1014" i="9" s="1"/>
  <c r="AH1013" i="9" s="1"/>
  <c r="AH1024" i="9" a="1"/>
  <c r="AH1024" i="9" s="1"/>
  <c r="AH1002" i="9" a="1"/>
  <c r="AH1002" i="9" s="1"/>
  <c r="AH1016" i="9" a="1"/>
  <c r="AH1016" i="9" s="1"/>
  <c r="AH1022" i="9" a="1"/>
  <c r="AH1022" i="9" s="1"/>
  <c r="AH1021" i="9" s="1"/>
  <c r="AH1008" i="9" a="1"/>
  <c r="AH1008" i="9" s="1"/>
  <c r="AH1007" i="9" s="1"/>
  <c r="AH1000" i="9" a="1"/>
  <c r="AH1000" i="9" s="1"/>
  <c r="AH999" i="9" s="1"/>
  <c r="AH1009" i="9" a="1"/>
  <c r="AH1009" i="9" s="1"/>
  <c r="AH1001" i="9" a="1"/>
  <c r="AH1001" i="9" s="1"/>
  <c r="AH1010" i="9" a="1"/>
  <c r="AH1010" i="9" s="1"/>
  <c r="BA1024" i="9" a="1"/>
  <c r="BA1024" i="9" s="1"/>
  <c r="BA1030" i="9" a="1"/>
  <c r="BA1030" i="9" s="1"/>
  <c r="BA1029" i="9" s="1"/>
  <c r="BA1015" i="9" a="1"/>
  <c r="BA1015" i="9" s="1"/>
  <c r="BA1001" i="9" a="1"/>
  <c r="BA1001" i="9" s="1"/>
  <c r="BA1031" i="9" a="1"/>
  <c r="BA1031" i="9" s="1"/>
  <c r="BA1014" i="9" a="1"/>
  <c r="BA1014" i="9" s="1"/>
  <c r="BA1013" i="9" s="1"/>
  <c r="BA1023" i="9" a="1"/>
  <c r="BA1023" i="9" s="1"/>
  <c r="BA1032" i="9" a="1"/>
  <c r="BA1032" i="9" s="1"/>
  <c r="BA1016" i="9" a="1"/>
  <c r="BA1016" i="9" s="1"/>
  <c r="BA1008" i="9" a="1"/>
  <c r="BA1008" i="9" s="1"/>
  <c r="BA1007" i="9" s="1"/>
  <c r="BA1002" i="9" a="1"/>
  <c r="BA1002" i="9" s="1"/>
  <c r="BA1009" i="9" a="1"/>
  <c r="BA1009" i="9" s="1"/>
  <c r="BA1010" i="9" a="1"/>
  <c r="BA1010" i="9" s="1"/>
  <c r="BA1022" i="9" a="1"/>
  <c r="BA1022" i="9" s="1"/>
  <c r="BA1021" i="9" s="1"/>
  <c r="BA1000" i="9" a="1"/>
  <c r="BA1000" i="9" s="1"/>
  <c r="BA999" i="9" s="1"/>
  <c r="AM1032" i="9" a="1"/>
  <c r="AM1032" i="9" s="1"/>
  <c r="AM1016" i="9" a="1"/>
  <c r="AM1016" i="9" s="1"/>
  <c r="AM1031" i="9" a="1"/>
  <c r="AM1031" i="9" s="1"/>
  <c r="AM1015" i="9" a="1"/>
  <c r="AM1015" i="9" s="1"/>
  <c r="AM1023" i="9" a="1"/>
  <c r="AM1023" i="9" s="1"/>
  <c r="AM1024" i="9" a="1"/>
  <c r="AM1024" i="9" s="1"/>
  <c r="AM1030" i="9" a="1"/>
  <c r="AM1030" i="9" s="1"/>
  <c r="AM1029" i="9" s="1"/>
  <c r="AM1022" i="9" a="1"/>
  <c r="AM1022" i="9" s="1"/>
  <c r="AM1021" i="9" s="1"/>
  <c r="AM1008" i="9" a="1"/>
  <c r="AM1008" i="9" s="1"/>
  <c r="AM1007" i="9" s="1"/>
  <c r="AM1014" i="9" a="1"/>
  <c r="AM1014" i="9" s="1"/>
  <c r="AM1013" i="9" s="1"/>
  <c r="AM1001" i="9" a="1"/>
  <c r="AM1001" i="9" s="1"/>
  <c r="AM1002" i="9" a="1"/>
  <c r="AM1002" i="9" s="1"/>
  <c r="AM1009" i="9" a="1"/>
  <c r="AM1009" i="9" s="1"/>
  <c r="AM1010" i="9" a="1"/>
  <c r="AM1010" i="9" s="1"/>
  <c r="AM1000" i="9" a="1"/>
  <c r="AM1000" i="9" s="1"/>
  <c r="AM999" i="9" s="1"/>
  <c r="V145" i="9" a="1"/>
  <c r="V145" i="9" s="1"/>
  <c r="V139" i="9" s="1"/>
  <c r="V16" i="9" s="1"/>
  <c r="V268" i="9" a="1"/>
  <c r="V268" i="9" s="1"/>
  <c r="V442" i="9" a="1"/>
  <c r="V442" i="9" s="1"/>
  <c r="V437" i="9" s="1"/>
  <c r="V53" i="9" s="1"/>
  <c r="V598" i="9" a="1"/>
  <c r="V598" i="9" s="1"/>
  <c r="V593" i="9" s="1"/>
  <c r="V756" i="9" a="1"/>
  <c r="V756" i="9" s="1"/>
  <c r="V752" i="9" s="1"/>
  <c r="V79" i="9" s="1"/>
  <c r="AO1023" i="9" a="1"/>
  <c r="AO1023" i="9" s="1"/>
  <c r="AO1031" i="9" a="1"/>
  <c r="AO1031" i="9" s="1"/>
  <c r="AO1014" i="9" a="1"/>
  <c r="AO1014" i="9" s="1"/>
  <c r="AO1013" i="9" s="1"/>
  <c r="AO1022" i="9" a="1"/>
  <c r="AO1022" i="9" s="1"/>
  <c r="AO1021" i="9" s="1"/>
  <c r="AO1001" i="9" a="1"/>
  <c r="AO1001" i="9" s="1"/>
  <c r="AO1032" i="9" a="1"/>
  <c r="AO1032" i="9" s="1"/>
  <c r="AO1024" i="9" a="1"/>
  <c r="AO1024" i="9" s="1"/>
  <c r="AO1030" i="9" a="1"/>
  <c r="AO1030" i="9" s="1"/>
  <c r="AO1029" i="9" s="1"/>
  <c r="AO1016" i="9" a="1"/>
  <c r="AO1016" i="9" s="1"/>
  <c r="AO1002" i="9" a="1"/>
  <c r="AO1002" i="9" s="1"/>
  <c r="AO1015" i="9" a="1"/>
  <c r="AO1015" i="9" s="1"/>
  <c r="AO1008" i="9" a="1"/>
  <c r="AO1008" i="9" s="1"/>
  <c r="AO1007" i="9" s="1"/>
  <c r="AO1009" i="9" a="1"/>
  <c r="AO1009" i="9" s="1"/>
  <c r="AO1010" i="9" a="1"/>
  <c r="AO1010" i="9" s="1"/>
  <c r="AO1000" i="9" a="1"/>
  <c r="AO1000" i="9" s="1"/>
  <c r="AO999" i="9" s="1"/>
  <c r="AE1030" i="9" a="1"/>
  <c r="AE1030" i="9" s="1"/>
  <c r="AE1029" i="9" s="1"/>
  <c r="AE1023" i="9" a="1"/>
  <c r="AE1023" i="9" s="1"/>
  <c r="AE1032" i="9" a="1"/>
  <c r="AE1032" i="9" s="1"/>
  <c r="AE1024" i="9" a="1"/>
  <c r="AE1024" i="9" s="1"/>
  <c r="AE1031" i="9" a="1"/>
  <c r="AE1031" i="9" s="1"/>
  <c r="AE1014" i="9" a="1"/>
  <c r="AE1014" i="9" s="1"/>
  <c r="AE1013" i="9" s="1"/>
  <c r="AE1022" i="9" a="1"/>
  <c r="AE1022" i="9" s="1"/>
  <c r="AE1021" i="9" s="1"/>
  <c r="AE1016" i="9" a="1"/>
  <c r="AE1016" i="9" s="1"/>
  <c r="AE1001" i="9" a="1"/>
  <c r="AE1001" i="9" s="1"/>
  <c r="AE1015" i="9" a="1"/>
  <c r="AE1015" i="9" s="1"/>
  <c r="AE1002" i="9" a="1"/>
  <c r="AE1002" i="9" s="1"/>
  <c r="AE1000" i="9" a="1"/>
  <c r="AE1000" i="9" s="1"/>
  <c r="AE999" i="9" s="1"/>
  <c r="AE1009" i="9" a="1"/>
  <c r="AE1009" i="9" s="1"/>
  <c r="AE1010" i="9" a="1"/>
  <c r="AE1010" i="9" s="1"/>
  <c r="AE1008" i="9" a="1"/>
  <c r="AE1008" i="9" s="1"/>
  <c r="AE1007" i="9" s="1"/>
  <c r="M618" i="9" a="1"/>
  <c r="M618" i="9" s="1"/>
  <c r="M658" i="9" a="1"/>
  <c r="M658" i="9" s="1"/>
  <c r="M775" i="9" a="1"/>
  <c r="M775" i="9" s="1"/>
  <c r="V229" i="9" a="1"/>
  <c r="V229" i="9" s="1"/>
  <c r="V222" i="9" s="1"/>
  <c r="V316" i="9" a="1"/>
  <c r="V316" i="9" s="1"/>
  <c r="V312" i="9" s="1"/>
  <c r="V578" i="9" a="1"/>
  <c r="V578" i="9" s="1"/>
  <c r="V574" i="9" s="1"/>
  <c r="V678" i="9" a="1"/>
  <c r="V678" i="9" s="1"/>
  <c r="V673" i="9" s="1"/>
  <c r="V74" i="9" s="1"/>
  <c r="BD5" i="9"/>
  <c r="BD1024" i="9" a="1"/>
  <c r="BD1024" i="9" s="1"/>
  <c r="BD1014" i="9" a="1"/>
  <c r="BD1014" i="9" s="1"/>
  <c r="BD1013" i="9" s="1"/>
  <c r="BD1023" i="9" a="1"/>
  <c r="BD1023" i="9" s="1"/>
  <c r="BD1032" i="9" a="1"/>
  <c r="BD1032" i="9" s="1"/>
  <c r="BD1030" i="9" a="1"/>
  <c r="BD1030" i="9" s="1"/>
  <c r="BD1029" i="9" s="1"/>
  <c r="BD1022" i="9" a="1"/>
  <c r="BD1022" i="9" s="1"/>
  <c r="BD1021" i="9" s="1"/>
  <c r="BD1001" i="9" a="1"/>
  <c r="BD1001" i="9" s="1"/>
  <c r="BD1002" i="9" a="1"/>
  <c r="BD1002" i="9" s="1"/>
  <c r="BD1015" i="9" a="1"/>
  <c r="BD1015" i="9" s="1"/>
  <c r="BD1009" i="9" a="1"/>
  <c r="BD1009" i="9" s="1"/>
  <c r="BD1016" i="9" a="1"/>
  <c r="BD1016" i="9" s="1"/>
  <c r="BD1000" i="9" a="1"/>
  <c r="BD1000" i="9" s="1"/>
  <c r="BD999" i="9" s="1"/>
  <c r="BD1008" i="9" a="1"/>
  <c r="BD1008" i="9" s="1"/>
  <c r="BD1007" i="9" s="1"/>
  <c r="BD1010" i="9" a="1"/>
  <c r="BD1010" i="9" s="1"/>
  <c r="BD1031" i="9" a="1"/>
  <c r="BD1031" i="9" s="1"/>
  <c r="BC5" i="9"/>
  <c r="BC1032" i="9" a="1"/>
  <c r="BC1032" i="9" s="1"/>
  <c r="BC1024" i="9" a="1"/>
  <c r="BC1024" i="9" s="1"/>
  <c r="BC1030" i="9" a="1"/>
  <c r="BC1030" i="9" s="1"/>
  <c r="BC1029" i="9" s="1"/>
  <c r="BC1022" i="9" a="1"/>
  <c r="BC1022" i="9" s="1"/>
  <c r="BC1021" i="9" s="1"/>
  <c r="BC1001" i="9" a="1"/>
  <c r="BC1001" i="9" s="1"/>
  <c r="BC1002" i="9" a="1"/>
  <c r="BC1002" i="9" s="1"/>
  <c r="BC1014" i="9" a="1"/>
  <c r="BC1014" i="9" s="1"/>
  <c r="BC1013" i="9" s="1"/>
  <c r="BC1015" i="9" a="1"/>
  <c r="BC1015" i="9" s="1"/>
  <c r="BC1009" i="9" a="1"/>
  <c r="BC1009" i="9" s="1"/>
  <c r="BC1016" i="9" a="1"/>
  <c r="BC1016" i="9" s="1"/>
  <c r="BC1023" i="9" a="1"/>
  <c r="BC1023" i="9" s="1"/>
  <c r="BC1031" i="9" a="1"/>
  <c r="BC1031" i="9" s="1"/>
  <c r="BC1008" i="9" a="1"/>
  <c r="BC1008" i="9" s="1"/>
  <c r="BC1007" i="9" s="1"/>
  <c r="BC1000" i="9" a="1"/>
  <c r="BC1000" i="9" s="1"/>
  <c r="BC999" i="9" s="1"/>
  <c r="BC1010" i="9" a="1"/>
  <c r="BC1010" i="9" s="1"/>
  <c r="AZ1001" i="9" a="1"/>
  <c r="AZ1001" i="9" s="1"/>
  <c r="AZ1032" i="9" a="1"/>
  <c r="AZ1032" i="9" s="1"/>
  <c r="AU1030" i="9" a="1"/>
  <c r="AU1030" i="9" s="1"/>
  <c r="AU1029" i="9" s="1"/>
  <c r="BB1030" i="9" a="1"/>
  <c r="BB1030" i="9" s="1"/>
  <c r="BB1029" i="9" s="1"/>
  <c r="AC1016" i="9" a="1"/>
  <c r="AC1016" i="9" s="1"/>
  <c r="AL1030" i="9" a="1"/>
  <c r="AL1030" i="9" s="1"/>
  <c r="AL1029" i="9" s="1"/>
  <c r="V1001" i="9" a="1"/>
  <c r="V1001" i="9" s="1"/>
  <c r="Z1032" i="9" a="1"/>
  <c r="Z1032" i="9" s="1"/>
  <c r="Z1016" i="9" a="1"/>
  <c r="Z1016" i="9" s="1"/>
  <c r="Z1031" i="9" a="1"/>
  <c r="Z1031" i="9" s="1"/>
  <c r="Z1015" i="9" a="1"/>
  <c r="Z1015" i="9" s="1"/>
  <c r="Z1030" i="9" a="1"/>
  <c r="Z1030" i="9" s="1"/>
  <c r="Z1029" i="9" s="1"/>
  <c r="Z1023" i="9" a="1"/>
  <c r="Z1023" i="9" s="1"/>
  <c r="Z1024" i="9" a="1"/>
  <c r="Z1024" i="9" s="1"/>
  <c r="Z1008" i="9" a="1"/>
  <c r="Z1008" i="9" s="1"/>
  <c r="Z1007" i="9" s="1"/>
  <c r="Z1014" i="9" a="1"/>
  <c r="Z1014" i="9" s="1"/>
  <c r="Z1013" i="9" s="1"/>
  <c r="Z1022" i="9" a="1"/>
  <c r="Z1022" i="9" s="1"/>
  <c r="Z1021" i="9" s="1"/>
  <c r="Z1009" i="9" a="1"/>
  <c r="Z1009" i="9" s="1"/>
  <c r="Z1001" i="9" a="1"/>
  <c r="Z1001" i="9" s="1"/>
  <c r="Z1002" i="9" a="1"/>
  <c r="Z1002" i="9" s="1"/>
  <c r="Z1010" i="9" a="1"/>
  <c r="Z1010" i="9" s="1"/>
  <c r="Z1000" i="9" a="1"/>
  <c r="Z1000" i="9" s="1"/>
  <c r="Z999" i="9" s="1"/>
  <c r="AQ1014" i="9" a="1"/>
  <c r="AQ1014" i="9" s="1"/>
  <c r="AQ1013" i="9" s="1"/>
  <c r="AQ1024" i="9" a="1"/>
  <c r="AQ1024" i="9" s="1"/>
  <c r="AQ1031" i="9" a="1"/>
  <c r="AQ1031" i="9" s="1"/>
  <c r="AQ1023" i="9" a="1"/>
  <c r="AQ1023" i="9" s="1"/>
  <c r="AQ1032" i="9" a="1"/>
  <c r="AQ1032" i="9" s="1"/>
  <c r="AQ1001" i="9" a="1"/>
  <c r="AQ1001" i="9" s="1"/>
  <c r="AQ1015" i="9" a="1"/>
  <c r="AQ1015" i="9" s="1"/>
  <c r="AQ1016" i="9" a="1"/>
  <c r="AQ1016" i="9" s="1"/>
  <c r="AQ1030" i="9" a="1"/>
  <c r="AQ1030" i="9" s="1"/>
  <c r="AQ1029" i="9" s="1"/>
  <c r="AQ1010" i="9" a="1"/>
  <c r="AQ1010" i="9" s="1"/>
  <c r="AQ1022" i="9" a="1"/>
  <c r="AQ1022" i="9" s="1"/>
  <c r="AQ1021" i="9" s="1"/>
  <c r="AQ1009" i="9" a="1"/>
  <c r="AQ1009" i="9" s="1"/>
  <c r="AQ1000" i="9" a="1"/>
  <c r="AQ1000" i="9" s="1"/>
  <c r="AQ999" i="9" s="1"/>
  <c r="AQ1008" i="9" a="1"/>
  <c r="AQ1008" i="9" s="1"/>
  <c r="AQ1007" i="9" s="1"/>
  <c r="AQ1002" i="9" a="1"/>
  <c r="AQ1002" i="9" s="1"/>
  <c r="V422" i="9" a="1"/>
  <c r="V422" i="9" s="1"/>
  <c r="V417" i="9" s="1"/>
  <c r="V52" i="9" s="1"/>
  <c r="BB1001" i="9" a="1"/>
  <c r="BB1001" i="9" s="1"/>
  <c r="AN4" i="9"/>
  <c r="AN5" i="9"/>
  <c r="BW4" i="9"/>
  <c r="BW12" i="9" s="1"/>
  <c r="CZ4" i="9"/>
  <c r="CZ5" i="9"/>
  <c r="BD4" i="9"/>
  <c r="BD85" i="9" s="1"/>
  <c r="I4" i="9"/>
  <c r="I851" i="9" s="1" a="1"/>
  <c r="I851" i="9" s="1"/>
  <c r="BC4" i="9"/>
  <c r="BC85" i="9" s="1"/>
  <c r="BZ85" i="9"/>
  <c r="AY4" i="9"/>
  <c r="AY12" i="9" s="1"/>
  <c r="AY5" i="9"/>
  <c r="U5" i="9"/>
  <c r="U4" i="9"/>
  <c r="AF4" i="9"/>
  <c r="AF12" i="9" s="1"/>
  <c r="AF5" i="9"/>
  <c r="CJ4" i="9"/>
  <c r="CJ5" i="9"/>
  <c r="AR4" i="9"/>
  <c r="AR5" i="9"/>
  <c r="AS4" i="9"/>
  <c r="AS5" i="9"/>
  <c r="CW85" i="9"/>
  <c r="CW225" i="9" a="1"/>
  <c r="CW225" i="9" s="1"/>
  <c r="AK832" i="9" a="1"/>
  <c r="AK832" i="9" s="1"/>
  <c r="AK794" i="9" a="1"/>
  <c r="AK794" i="9" s="1"/>
  <c r="AK813" i="9" a="1"/>
  <c r="AK813" i="9" s="1"/>
  <c r="AK851" i="9" a="1"/>
  <c r="AK851" i="9" s="1"/>
  <c r="AK775" i="9" a="1"/>
  <c r="AK775" i="9" s="1"/>
  <c r="AK737" i="9" a="1"/>
  <c r="AK737" i="9" s="1"/>
  <c r="AK717" i="9" a="1"/>
  <c r="AK717" i="9" s="1"/>
  <c r="AK756" i="9" a="1"/>
  <c r="AK756" i="9" s="1"/>
  <c r="AK678" i="9" a="1"/>
  <c r="AK678" i="9" s="1"/>
  <c r="AK698" i="9" a="1"/>
  <c r="AK698" i="9" s="1"/>
  <c r="AK658" i="9" a="1"/>
  <c r="AK658" i="9" s="1"/>
  <c r="AK638" i="9" a="1"/>
  <c r="AK638" i="9" s="1"/>
  <c r="AK598" i="9" a="1"/>
  <c r="AK598" i="9" s="1"/>
  <c r="AK618" i="9" a="1"/>
  <c r="AK618" i="9" s="1"/>
  <c r="AK578" i="9" a="1"/>
  <c r="AK578" i="9" s="1"/>
  <c r="AK539" i="9" a="1"/>
  <c r="AK539" i="9" s="1"/>
  <c r="AK501" i="9" a="1"/>
  <c r="AK501" i="9" s="1"/>
  <c r="AK559" i="9" a="1"/>
  <c r="AK559" i="9" s="1"/>
  <c r="AK520" i="9" a="1"/>
  <c r="AK520" i="9" s="1"/>
  <c r="AK482" i="9" a="1"/>
  <c r="AK482" i="9" s="1"/>
  <c r="AK442" i="9" a="1"/>
  <c r="AK442" i="9" s="1"/>
  <c r="AK335" i="9" a="1"/>
  <c r="AK335" i="9" s="1"/>
  <c r="AK402" i="9" a="1"/>
  <c r="AK402" i="9" s="1"/>
  <c r="AK422" i="9" a="1"/>
  <c r="AK422" i="9" s="1"/>
  <c r="AK356" i="9" a="1"/>
  <c r="AK356" i="9" s="1"/>
  <c r="AK357" i="9" a="1"/>
  <c r="AK357" i="9" s="1"/>
  <c r="AK352" i="9" s="1"/>
  <c r="AK462" i="9" a="1"/>
  <c r="AK462" i="9" s="1"/>
  <c r="AK316" i="9" a="1"/>
  <c r="AK316" i="9" s="1"/>
  <c r="AK268" i="9" a="1"/>
  <c r="AK268" i="9" s="1"/>
  <c r="AK297" i="9" a="1"/>
  <c r="AK297" i="9" s="1"/>
  <c r="AK294" i="9" s="1"/>
  <c r="AK269" i="9" a="1"/>
  <c r="AK269" i="9" s="1"/>
  <c r="AK279" i="9" a="1"/>
  <c r="AK279" i="9" s="1"/>
  <c r="AK275" i="9" s="1"/>
  <c r="AK249" i="9" a="1"/>
  <c r="AK249" i="9" s="1"/>
  <c r="AK207" i="9" a="1"/>
  <c r="AK207" i="9" s="1"/>
  <c r="AK186" i="9" a="1"/>
  <c r="AK186" i="9" s="1"/>
  <c r="AK145" i="9" a="1"/>
  <c r="AK145" i="9" s="1"/>
  <c r="AK229" i="9" a="1"/>
  <c r="AK229" i="9" s="1"/>
  <c r="AK185" i="9" a="1"/>
  <c r="AK185" i="9" s="1"/>
  <c r="AK165" i="9" a="1"/>
  <c r="AK165" i="9" s="1"/>
  <c r="AK97" i="9"/>
  <c r="BX85" i="9"/>
  <c r="BX12" i="9"/>
  <c r="AW832" i="9" a="1"/>
  <c r="AW832" i="9" s="1"/>
  <c r="AW813" i="9" a="1"/>
  <c r="AW813" i="9" s="1"/>
  <c r="AW794" i="9" a="1"/>
  <c r="AW794" i="9" s="1"/>
  <c r="AW775" i="9" a="1"/>
  <c r="AW775" i="9" s="1"/>
  <c r="AW851" i="9" a="1"/>
  <c r="AW851" i="9" s="1"/>
  <c r="AW717" i="9" a="1"/>
  <c r="AW717" i="9" s="1"/>
  <c r="AW737" i="9" a="1"/>
  <c r="AW737" i="9" s="1"/>
  <c r="AW698" i="9" a="1"/>
  <c r="AW698" i="9" s="1"/>
  <c r="AW756" i="9" a="1"/>
  <c r="AW756" i="9" s="1"/>
  <c r="AW678" i="9" a="1"/>
  <c r="AW678" i="9" s="1"/>
  <c r="AW658" i="9" a="1"/>
  <c r="AW658" i="9" s="1"/>
  <c r="AW598" i="9" a="1"/>
  <c r="AW598" i="9" s="1"/>
  <c r="AW638" i="9" a="1"/>
  <c r="AW638" i="9" s="1"/>
  <c r="AW618" i="9" a="1"/>
  <c r="AW618" i="9" s="1"/>
  <c r="AW578" i="9" a="1"/>
  <c r="AW578" i="9" s="1"/>
  <c r="AW539" i="9" a="1"/>
  <c r="AW539" i="9" s="1"/>
  <c r="AW501" i="9" a="1"/>
  <c r="AW501" i="9" s="1"/>
  <c r="AW559" i="9" a="1"/>
  <c r="AW559" i="9" s="1"/>
  <c r="AW520" i="9" a="1"/>
  <c r="AW520" i="9" s="1"/>
  <c r="AW482" i="9" a="1"/>
  <c r="AW482" i="9" s="1"/>
  <c r="AW442" i="9" a="1"/>
  <c r="AW442" i="9" s="1"/>
  <c r="AW462" i="9" a="1"/>
  <c r="AW462" i="9" s="1"/>
  <c r="AW402" i="9" a="1"/>
  <c r="AW402" i="9" s="1"/>
  <c r="AW335" i="9" a="1"/>
  <c r="AW335" i="9" s="1"/>
  <c r="AW422" i="9" a="1"/>
  <c r="AW422" i="9" s="1"/>
  <c r="AW356" i="9" a="1"/>
  <c r="AW356" i="9" s="1"/>
  <c r="AW357" i="9" a="1"/>
  <c r="AW357" i="9" s="1"/>
  <c r="AW316" i="9" a="1"/>
  <c r="AW316" i="9" s="1"/>
  <c r="AW268" i="9" a="1"/>
  <c r="AW268" i="9" s="1"/>
  <c r="AW297" i="9" a="1"/>
  <c r="AW297" i="9" s="1"/>
  <c r="AW269" i="9" a="1"/>
  <c r="AW269" i="9" s="1"/>
  <c r="AW279" i="9" a="1"/>
  <c r="AW279" i="9" s="1"/>
  <c r="AW249" i="9" a="1"/>
  <c r="AW249" i="9" s="1"/>
  <c r="AW207" i="9" a="1"/>
  <c r="AW207" i="9" s="1"/>
  <c r="AW186" i="9" a="1"/>
  <c r="AW186" i="9" s="1"/>
  <c r="AW225" i="9" a="1"/>
  <c r="AW225" i="9" s="1"/>
  <c r="AW145" i="9" a="1"/>
  <c r="AW145" i="9" s="1"/>
  <c r="AW185" i="9" a="1"/>
  <c r="AW185" i="9" s="1"/>
  <c r="AW165" i="9" a="1"/>
  <c r="AW165" i="9" s="1"/>
  <c r="AW85" i="9"/>
  <c r="AW229" i="9" a="1"/>
  <c r="AW229" i="9" s="1"/>
  <c r="AB851" i="9" a="1"/>
  <c r="AB851" i="9" s="1"/>
  <c r="AB847" i="9" s="1"/>
  <c r="AB832" i="9" a="1"/>
  <c r="AB832" i="9" s="1"/>
  <c r="AB828" i="9" s="1"/>
  <c r="AB794" i="9" a="1"/>
  <c r="AB794" i="9" s="1"/>
  <c r="AB790" i="9" s="1"/>
  <c r="AB775" i="9" a="1"/>
  <c r="AB775" i="9" s="1"/>
  <c r="AB771" i="9" s="1"/>
  <c r="AB80" i="9" s="1"/>
  <c r="AB813" i="9" a="1"/>
  <c r="AB813" i="9" s="1"/>
  <c r="AB809" i="9" s="1"/>
  <c r="AB737" i="9" a="1"/>
  <c r="AB737" i="9" s="1"/>
  <c r="AB732" i="9" s="1"/>
  <c r="AB756" i="9" a="1"/>
  <c r="AB756" i="9" s="1"/>
  <c r="AB752" i="9" s="1"/>
  <c r="AB79" i="9" s="1"/>
  <c r="AB678" i="9" a="1"/>
  <c r="AB678" i="9" s="1"/>
  <c r="AB673" i="9" s="1"/>
  <c r="AB74" i="9" s="1"/>
  <c r="AB698" i="9" a="1"/>
  <c r="AB698" i="9" s="1"/>
  <c r="AB693" i="9" s="1"/>
  <c r="AB717" i="9" a="1"/>
  <c r="AB717" i="9" s="1"/>
  <c r="AB713" i="9" s="1"/>
  <c r="AB658" i="9" a="1"/>
  <c r="AB658" i="9" s="1"/>
  <c r="AB653" i="9" s="1"/>
  <c r="AB75" i="9" s="1"/>
  <c r="AB638" i="9" a="1"/>
  <c r="AB638" i="9" s="1"/>
  <c r="AB633" i="9" s="1"/>
  <c r="AB70" i="9" s="1"/>
  <c r="AB578" i="9" a="1"/>
  <c r="AB578" i="9" s="1"/>
  <c r="AB574" i="9" s="1"/>
  <c r="AB618" i="9" a="1"/>
  <c r="AB618" i="9" s="1"/>
  <c r="AB613" i="9" s="1"/>
  <c r="AB69" i="9" s="1"/>
  <c r="AB559" i="9" a="1"/>
  <c r="AB559" i="9" s="1"/>
  <c r="AB554" i="9" s="1"/>
  <c r="AB598" i="9" a="1"/>
  <c r="AB598" i="9" s="1"/>
  <c r="AB593" i="9" s="1"/>
  <c r="AB482" i="9" a="1"/>
  <c r="AB482" i="9" s="1"/>
  <c r="AB477" i="9" s="1"/>
  <c r="AB54" i="9" s="1"/>
  <c r="AB520" i="9" a="1"/>
  <c r="AB520" i="9" s="1"/>
  <c r="AB516" i="9" s="1"/>
  <c r="AB59" i="9" s="1"/>
  <c r="AB462" i="9" a="1"/>
  <c r="AB462" i="9" s="1"/>
  <c r="AB457" i="9" s="1"/>
  <c r="AB67" i="9" s="1"/>
  <c r="AB501" i="9" a="1"/>
  <c r="AB501" i="9" s="1"/>
  <c r="AB497" i="9" s="1"/>
  <c r="AB58" i="9" s="1"/>
  <c r="AB442" i="9" a="1"/>
  <c r="AB442" i="9" s="1"/>
  <c r="AB437" i="9" s="1"/>
  <c r="AB53" i="9" s="1"/>
  <c r="AB402" i="9" a="1"/>
  <c r="AB402" i="9" s="1"/>
  <c r="AB398" i="9" s="1"/>
  <c r="AB51" i="9" s="1"/>
  <c r="AB422" i="9" a="1"/>
  <c r="AB422" i="9" s="1"/>
  <c r="AB417" i="9" s="1"/>
  <c r="AB52" i="9" s="1"/>
  <c r="AB539" i="9" a="1"/>
  <c r="AB539" i="9" s="1"/>
  <c r="AB535" i="9" s="1"/>
  <c r="AB60" i="9" s="1"/>
  <c r="AB357" i="9" a="1"/>
  <c r="AB357" i="9" s="1"/>
  <c r="AB352" i="9" s="1"/>
  <c r="AB356" i="9" a="1"/>
  <c r="AB356" i="9" s="1"/>
  <c r="AB335" i="9" a="1"/>
  <c r="AB335" i="9" s="1"/>
  <c r="AB330" i="9" s="1"/>
  <c r="AB297" i="9" a="1"/>
  <c r="AB297" i="9" s="1"/>
  <c r="AB294" i="9" s="1"/>
  <c r="AB269" i="9" a="1"/>
  <c r="AB269" i="9" s="1"/>
  <c r="AB279" i="9" a="1"/>
  <c r="AB279" i="9" s="1"/>
  <c r="AB275" i="9" s="1"/>
  <c r="AB316" i="9" a="1"/>
  <c r="AB316" i="9" s="1"/>
  <c r="AB268" i="9" a="1"/>
  <c r="AB268" i="9" s="1"/>
  <c r="AB185" i="9" a="1"/>
  <c r="AB185" i="9" s="1"/>
  <c r="AB165" i="9" a="1"/>
  <c r="AB165" i="9" s="1"/>
  <c r="AB160" i="9" s="1"/>
  <c r="AB249" i="9" a="1"/>
  <c r="AB249" i="9" s="1"/>
  <c r="AB244" i="9" s="1"/>
  <c r="AB97" i="9"/>
  <c r="AB186" i="9" a="1"/>
  <c r="AB186" i="9" s="1"/>
  <c r="AB145" i="9" a="1"/>
  <c r="AB145" i="9" s="1"/>
  <c r="AB139" i="9" s="1"/>
  <c r="AB229" i="9" a="1"/>
  <c r="AB229" i="9" s="1"/>
  <c r="AB207" i="9" a="1"/>
  <c r="AB207" i="9" s="1"/>
  <c r="AB202" i="9" s="1"/>
  <c r="AW12" i="9"/>
  <c r="BN5" i="9"/>
  <c r="BN4" i="9"/>
  <c r="BN12" i="9" s="1"/>
  <c r="BT4" i="9"/>
  <c r="BT5" i="9"/>
  <c r="AM4" i="9"/>
  <c r="AM12" i="9" s="1"/>
  <c r="AM5" i="9"/>
  <c r="BE5" i="9"/>
  <c r="BE4" i="9"/>
  <c r="BE12" i="9" s="1"/>
  <c r="BQ4" i="9"/>
  <c r="BQ12" i="9" s="1"/>
  <c r="BQ5" i="9"/>
  <c r="DC5" i="9"/>
  <c r="DC4" i="9"/>
  <c r="DC12" i="9" s="1"/>
  <c r="CB4" i="9"/>
  <c r="CB5" i="9"/>
  <c r="CM5" i="9"/>
  <c r="CM4" i="9"/>
  <c r="CM12" i="9" s="1"/>
  <c r="BL85" i="9"/>
  <c r="CA4" i="9"/>
  <c r="CA12" i="9" s="1"/>
  <c r="CA5" i="9"/>
  <c r="AE4" i="9"/>
  <c r="AE12" i="9" s="1"/>
  <c r="AE5" i="9"/>
  <c r="CV85" i="9"/>
  <c r="BM225" i="9" a="1"/>
  <c r="BM225" i="9" s="1"/>
  <c r="BM85" i="9"/>
  <c r="BZ12" i="9"/>
  <c r="AD5" i="9"/>
  <c r="AD4" i="9"/>
  <c r="AD12" i="9" s="1"/>
  <c r="BH85" i="9"/>
  <c r="DF85" i="9"/>
  <c r="BP85" i="9"/>
  <c r="T851" i="9" a="1"/>
  <c r="T851" i="9" s="1"/>
  <c r="T847" i="9" s="1"/>
  <c r="T813" i="9" a="1"/>
  <c r="T813" i="9" s="1"/>
  <c r="T809" i="9" s="1"/>
  <c r="T775" i="9" a="1"/>
  <c r="T775" i="9" s="1"/>
  <c r="T771" i="9" s="1"/>
  <c r="T80" i="9" s="1"/>
  <c r="T794" i="9" a="1"/>
  <c r="T794" i="9" s="1"/>
  <c r="T790" i="9" s="1"/>
  <c r="T737" i="9" a="1"/>
  <c r="T737" i="9" s="1"/>
  <c r="T732" i="9" s="1"/>
  <c r="T756" i="9" a="1"/>
  <c r="T756" i="9" s="1"/>
  <c r="T752" i="9" s="1"/>
  <c r="T79" i="9" s="1"/>
  <c r="T832" i="9" a="1"/>
  <c r="T832" i="9" s="1"/>
  <c r="T828" i="9" s="1"/>
  <c r="T717" i="9" a="1"/>
  <c r="T717" i="9" s="1"/>
  <c r="T713" i="9" s="1"/>
  <c r="T698" i="9" a="1"/>
  <c r="T698" i="9" s="1"/>
  <c r="T693" i="9" s="1"/>
  <c r="T678" i="9" a="1"/>
  <c r="T678" i="9" s="1"/>
  <c r="T673" i="9" s="1"/>
  <c r="T74" i="9" s="1"/>
  <c r="T638" i="9" a="1"/>
  <c r="T638" i="9" s="1"/>
  <c r="T633" i="9" s="1"/>
  <c r="T70" i="9" s="1"/>
  <c r="T618" i="9" a="1"/>
  <c r="T618" i="9" s="1"/>
  <c r="T613" i="9" s="1"/>
  <c r="T69" i="9" s="1"/>
  <c r="T578" i="9" a="1"/>
  <c r="T578" i="9" s="1"/>
  <c r="T574" i="9" s="1"/>
  <c r="T658" i="9" a="1"/>
  <c r="T658" i="9" s="1"/>
  <c r="T653" i="9" s="1"/>
  <c r="T75" i="9" s="1"/>
  <c r="T559" i="9" a="1"/>
  <c r="T559" i="9" s="1"/>
  <c r="T554" i="9" s="1"/>
  <c r="T482" i="9" a="1"/>
  <c r="T482" i="9" s="1"/>
  <c r="T477" i="9" s="1"/>
  <c r="T54" i="9" s="1"/>
  <c r="T462" i="9" a="1"/>
  <c r="T462" i="9" s="1"/>
  <c r="T457" i="9" s="1"/>
  <c r="T67" i="9" s="1"/>
  <c r="T598" i="9" a="1"/>
  <c r="T598" i="9" s="1"/>
  <c r="T593" i="9" s="1"/>
  <c r="T539" i="9" a="1"/>
  <c r="T539" i="9" s="1"/>
  <c r="T535" i="9" s="1"/>
  <c r="T60" i="9" s="1"/>
  <c r="T520" i="9" a="1"/>
  <c r="T520" i="9" s="1"/>
  <c r="T516" i="9" s="1"/>
  <c r="T59" i="9" s="1"/>
  <c r="T422" i="9" a="1"/>
  <c r="T422" i="9" s="1"/>
  <c r="T417" i="9" s="1"/>
  <c r="T52" i="9" s="1"/>
  <c r="T501" i="9" a="1"/>
  <c r="T501" i="9" s="1"/>
  <c r="T497" i="9" s="1"/>
  <c r="T58" i="9" s="1"/>
  <c r="T442" i="9" a="1"/>
  <c r="T442" i="9" s="1"/>
  <c r="T437" i="9" s="1"/>
  <c r="T53" i="9" s="1"/>
  <c r="T357" i="9" a="1"/>
  <c r="T357" i="9" s="1"/>
  <c r="T352" i="9" s="1"/>
  <c r="T402" i="9" a="1"/>
  <c r="T402" i="9" s="1"/>
  <c r="T398" i="9" s="1"/>
  <c r="T51" i="9" s="1"/>
  <c r="T356" i="9" a="1"/>
  <c r="T356" i="9" s="1"/>
  <c r="T335" i="9" a="1"/>
  <c r="T335" i="9" s="1"/>
  <c r="T330" i="9" s="1"/>
  <c r="T297" i="9" a="1"/>
  <c r="T297" i="9" s="1"/>
  <c r="T294" i="9" s="1"/>
  <c r="T269" i="9" a="1"/>
  <c r="T269" i="9" s="1"/>
  <c r="T279" i="9" a="1"/>
  <c r="T279" i="9" s="1"/>
  <c r="T275" i="9" s="1"/>
  <c r="T316" i="9" a="1"/>
  <c r="T316" i="9" s="1"/>
  <c r="T229" i="9" a="1"/>
  <c r="T229" i="9" s="1"/>
  <c r="T268" i="9" a="1"/>
  <c r="T268" i="9" s="1"/>
  <c r="T185" i="9" a="1"/>
  <c r="T185" i="9" s="1"/>
  <c r="T249" i="9" a="1"/>
  <c r="T249" i="9" s="1"/>
  <c r="T244" i="9" s="1"/>
  <c r="T165" i="9" a="1"/>
  <c r="T165" i="9" s="1"/>
  <c r="T160" i="9" s="1"/>
  <c r="T97" i="9"/>
  <c r="T207" i="9" a="1"/>
  <c r="T207" i="9" s="1"/>
  <c r="T202" i="9" s="1"/>
  <c r="T145" i="9" a="1"/>
  <c r="T145" i="9" s="1"/>
  <c r="T139" i="9" s="1"/>
  <c r="T186" i="9" a="1"/>
  <c r="T186" i="9" s="1"/>
  <c r="Q832" i="9" a="1"/>
  <c r="Q832" i="9" s="1"/>
  <c r="Q813" i="9" a="1"/>
  <c r="Q813" i="9" s="1"/>
  <c r="Q794" i="9" a="1"/>
  <c r="Q794" i="9" s="1"/>
  <c r="Q775" i="9" a="1"/>
  <c r="Q775" i="9" s="1"/>
  <c r="Q851" i="9" a="1"/>
  <c r="Q851" i="9" s="1"/>
  <c r="Q717" i="9" a="1"/>
  <c r="Q717" i="9" s="1"/>
  <c r="Q737" i="9" a="1"/>
  <c r="Q737" i="9" s="1"/>
  <c r="Q756" i="9" a="1"/>
  <c r="Q756" i="9" s="1"/>
  <c r="Q698" i="9" a="1"/>
  <c r="Q698" i="9" s="1"/>
  <c r="Q678" i="9" a="1"/>
  <c r="Q678" i="9" s="1"/>
  <c r="Q658" i="9" a="1"/>
  <c r="Q658" i="9" s="1"/>
  <c r="Q598" i="9" a="1"/>
  <c r="Q598" i="9" s="1"/>
  <c r="Q638" i="9" a="1"/>
  <c r="Q638" i="9" s="1"/>
  <c r="Q618" i="9" a="1"/>
  <c r="Q618" i="9" s="1"/>
  <c r="Q578" i="9" a="1"/>
  <c r="Q578" i="9" s="1"/>
  <c r="Q539" i="9" a="1"/>
  <c r="Q539" i="9" s="1"/>
  <c r="Q501" i="9" a="1"/>
  <c r="Q501" i="9" s="1"/>
  <c r="Q559" i="9" a="1"/>
  <c r="Q559" i="9" s="1"/>
  <c r="Q520" i="9" a="1"/>
  <c r="Q520" i="9" s="1"/>
  <c r="Q482" i="9" a="1"/>
  <c r="Q482" i="9" s="1"/>
  <c r="Q442" i="9" a="1"/>
  <c r="Q442" i="9" s="1"/>
  <c r="Q462" i="9" a="1"/>
  <c r="Q462" i="9" s="1"/>
  <c r="Q402" i="9" a="1"/>
  <c r="Q402" i="9" s="1"/>
  <c r="Q335" i="9" a="1"/>
  <c r="Q335" i="9" s="1"/>
  <c r="Q422" i="9" a="1"/>
  <c r="Q422" i="9" s="1"/>
  <c r="Q356" i="9" a="1"/>
  <c r="Q356" i="9" s="1"/>
  <c r="Q357" i="9" a="1"/>
  <c r="Q357" i="9" s="1"/>
  <c r="Q352" i="9" s="1"/>
  <c r="Q316" i="9" a="1"/>
  <c r="Q316" i="9" s="1"/>
  <c r="Q268" i="9" a="1"/>
  <c r="Q268" i="9" s="1"/>
  <c r="Q297" i="9" a="1"/>
  <c r="Q297" i="9" s="1"/>
  <c r="Q294" i="9" s="1"/>
  <c r="Q269" i="9" a="1"/>
  <c r="Q269" i="9" s="1"/>
  <c r="Q279" i="9" a="1"/>
  <c r="Q279" i="9" s="1"/>
  <c r="Q275" i="9" s="1"/>
  <c r="Q249" i="9" a="1"/>
  <c r="Q249" i="9" s="1"/>
  <c r="Q207" i="9" a="1"/>
  <c r="Q207" i="9" s="1"/>
  <c r="Q186" i="9" a="1"/>
  <c r="Q186" i="9" s="1"/>
  <c r="Q145" i="9" a="1"/>
  <c r="Q145" i="9" s="1"/>
  <c r="Q185" i="9" a="1"/>
  <c r="Q185" i="9" s="1"/>
  <c r="Q229" i="9" a="1"/>
  <c r="Q229" i="9" s="1"/>
  <c r="Q165" i="9" a="1"/>
  <c r="Q165" i="9" s="1"/>
  <c r="Q97" i="9"/>
  <c r="CS5" i="9"/>
  <c r="CS4" i="9"/>
  <c r="AH5" i="9"/>
  <c r="AH4" i="9"/>
  <c r="CG4" i="9"/>
  <c r="CG12" i="9" s="1"/>
  <c r="CG5" i="9"/>
  <c r="CR4" i="9"/>
  <c r="CR5" i="9"/>
  <c r="CL5" i="9"/>
  <c r="CL4" i="9"/>
  <c r="CL12" i="9" s="1"/>
  <c r="BF5" i="9"/>
  <c r="BF4" i="9"/>
  <c r="BF12" i="9" s="1"/>
  <c r="Z5" i="9"/>
  <c r="Z4" i="9"/>
  <c r="Z12" i="9" s="1"/>
  <c r="CU5" i="9"/>
  <c r="CU4" i="9"/>
  <c r="CU12" i="9" s="1"/>
  <c r="DE4" i="9"/>
  <c r="DE5" i="9"/>
  <c r="BL12" i="9"/>
  <c r="BO85" i="9"/>
  <c r="BR85" i="9"/>
  <c r="M73" i="9"/>
  <c r="BG85" i="9"/>
  <c r="DF12" i="9"/>
  <c r="BO12" i="9"/>
  <c r="S4" i="9"/>
  <c r="S12" i="9" s="1"/>
  <c r="S5" i="9"/>
  <c r="T12" i="9"/>
  <c r="CN85" i="9"/>
  <c r="DH4" i="9"/>
  <c r="DH12" i="9" s="1"/>
  <c r="DH5" i="9"/>
  <c r="DA5" i="9"/>
  <c r="DA4" i="9"/>
  <c r="DD4" i="9"/>
  <c r="DD12" i="9" s="1"/>
  <c r="DD5" i="9"/>
  <c r="CP4" i="9"/>
  <c r="CP12" i="9" s="1"/>
  <c r="CP5" i="9"/>
  <c r="AA4" i="9"/>
  <c r="AA12" i="9" s="1"/>
  <c r="AA5" i="9"/>
  <c r="BM12" i="9"/>
  <c r="BI85" i="9"/>
  <c r="BI225" i="9" a="1"/>
  <c r="BI225" i="9" s="1"/>
  <c r="AT813" i="9" a="1"/>
  <c r="AT813" i="9" s="1"/>
  <c r="AT851" i="9" a="1"/>
  <c r="AT851" i="9" s="1"/>
  <c r="AT756" i="9" a="1"/>
  <c r="AT756" i="9" s="1"/>
  <c r="AT737" i="9" a="1"/>
  <c r="AT737" i="9" s="1"/>
  <c r="AT832" i="9" a="1"/>
  <c r="AT832" i="9" s="1"/>
  <c r="AT698" i="9" a="1"/>
  <c r="AT698" i="9" s="1"/>
  <c r="AT717" i="9" a="1"/>
  <c r="AT717" i="9" s="1"/>
  <c r="AT678" i="9" a="1"/>
  <c r="AT678" i="9" s="1"/>
  <c r="AT794" i="9" a="1"/>
  <c r="AT794" i="9" s="1"/>
  <c r="AT775" i="9" a="1"/>
  <c r="AT775" i="9" s="1"/>
  <c r="AT658" i="9" a="1"/>
  <c r="AT658" i="9" s="1"/>
  <c r="AT638" i="9" a="1"/>
  <c r="AT638" i="9" s="1"/>
  <c r="AT618" i="9" a="1"/>
  <c r="AT618" i="9" s="1"/>
  <c r="AT598" i="9" a="1"/>
  <c r="AT598" i="9" s="1"/>
  <c r="AT578" i="9" a="1"/>
  <c r="AT578" i="9" s="1"/>
  <c r="AT539" i="9" a="1"/>
  <c r="AT539" i="9" s="1"/>
  <c r="AT559" i="9" a="1"/>
  <c r="AT559" i="9" s="1"/>
  <c r="AT462" i="9" a="1"/>
  <c r="AT462" i="9" s="1"/>
  <c r="AT520" i="9" a="1"/>
  <c r="AT520" i="9" s="1"/>
  <c r="AT501" i="9" a="1"/>
  <c r="AT501" i="9" s="1"/>
  <c r="AT422" i="9" a="1"/>
  <c r="AT422" i="9" s="1"/>
  <c r="AT482" i="9" a="1"/>
  <c r="AT482" i="9" s="1"/>
  <c r="AT402" i="9" a="1"/>
  <c r="AT402" i="9" s="1"/>
  <c r="AT442" i="9" a="1"/>
  <c r="AT442" i="9" s="1"/>
  <c r="AT357" i="9" a="1"/>
  <c r="AT357" i="9" s="1"/>
  <c r="AT335" i="9" a="1"/>
  <c r="AT335" i="9" s="1"/>
  <c r="AT356" i="9" a="1"/>
  <c r="AT356" i="9" s="1"/>
  <c r="AT279" i="9" a="1"/>
  <c r="AT279" i="9" s="1"/>
  <c r="AT316" i="9" a="1"/>
  <c r="AT316" i="9" s="1"/>
  <c r="AT268" i="9" a="1"/>
  <c r="AT268" i="9" s="1"/>
  <c r="AT297" i="9" a="1"/>
  <c r="AT297" i="9" s="1"/>
  <c r="AT249" i="9" a="1"/>
  <c r="AT249" i="9" s="1"/>
  <c r="AT165" i="9" a="1"/>
  <c r="AT165" i="9" s="1"/>
  <c r="AT229" i="9" a="1"/>
  <c r="AT229" i="9" s="1"/>
  <c r="AT207" i="9" a="1"/>
  <c r="AT207" i="9" s="1"/>
  <c r="AT186" i="9" a="1"/>
  <c r="AT186" i="9" s="1"/>
  <c r="AT269" i="9" a="1"/>
  <c r="AT269" i="9" s="1"/>
  <c r="AT145" i="9" a="1"/>
  <c r="AT145" i="9" s="1"/>
  <c r="AT185" i="9" a="1"/>
  <c r="AT185" i="9" s="1"/>
  <c r="CK225" i="9" a="1"/>
  <c r="CK225" i="9" s="1"/>
  <c r="CK85" i="9"/>
  <c r="Q12" i="9"/>
  <c r="AL813" i="9" a="1"/>
  <c r="AL813" i="9" s="1"/>
  <c r="AL832" i="9" a="1"/>
  <c r="AL832" i="9" s="1"/>
  <c r="AL794" i="9" a="1"/>
  <c r="AL794" i="9" s="1"/>
  <c r="AL851" i="9" a="1"/>
  <c r="AL851" i="9" s="1"/>
  <c r="AL737" i="9" a="1"/>
  <c r="AL737" i="9" s="1"/>
  <c r="AL698" i="9" a="1"/>
  <c r="AL698" i="9" s="1"/>
  <c r="AL717" i="9" a="1"/>
  <c r="AL717" i="9" s="1"/>
  <c r="AL775" i="9" a="1"/>
  <c r="AL775" i="9" s="1"/>
  <c r="AL756" i="9" a="1"/>
  <c r="AL756" i="9" s="1"/>
  <c r="AL678" i="9" a="1"/>
  <c r="AL678" i="9" s="1"/>
  <c r="AL658" i="9" a="1"/>
  <c r="AL658" i="9" s="1"/>
  <c r="AL638" i="9" a="1"/>
  <c r="AL638" i="9" s="1"/>
  <c r="AL618" i="9" a="1"/>
  <c r="AL618" i="9" s="1"/>
  <c r="AL598" i="9" a="1"/>
  <c r="AL598" i="9" s="1"/>
  <c r="AL559" i="9" a="1"/>
  <c r="AL559" i="9" s="1"/>
  <c r="AL539" i="9" a="1"/>
  <c r="AL539" i="9" s="1"/>
  <c r="AL578" i="9" a="1"/>
  <c r="AL578" i="9" s="1"/>
  <c r="AL462" i="9" a="1"/>
  <c r="AL462" i="9" s="1"/>
  <c r="AL520" i="9" a="1"/>
  <c r="AL520" i="9" s="1"/>
  <c r="AL422" i="9" a="1"/>
  <c r="AL422" i="9" s="1"/>
  <c r="AL442" i="9" a="1"/>
  <c r="AL442" i="9" s="1"/>
  <c r="AL356" i="9" a="1"/>
  <c r="AL356" i="9" s="1"/>
  <c r="AL357" i="9" a="1"/>
  <c r="AL357" i="9" s="1"/>
  <c r="AL482" i="9" a="1"/>
  <c r="AL482" i="9" s="1"/>
  <c r="AL402" i="9" a="1"/>
  <c r="AL402" i="9" s="1"/>
  <c r="AL501" i="9" a="1"/>
  <c r="AL501" i="9" s="1"/>
  <c r="AL279" i="9" a="1"/>
  <c r="AL279" i="9" s="1"/>
  <c r="AL316" i="9" a="1"/>
  <c r="AL316" i="9" s="1"/>
  <c r="AL268" i="9" a="1"/>
  <c r="AL268" i="9" s="1"/>
  <c r="AL297" i="9" a="1"/>
  <c r="AL297" i="9" s="1"/>
  <c r="AL335" i="9" a="1"/>
  <c r="AL335" i="9" s="1"/>
  <c r="AL165" i="9" a="1"/>
  <c r="AL165" i="9" s="1"/>
  <c r="AL249" i="9" a="1"/>
  <c r="AL249" i="9" s="1"/>
  <c r="AL207" i="9" a="1"/>
  <c r="AL207" i="9" s="1"/>
  <c r="AL186" i="9" a="1"/>
  <c r="AL186" i="9" s="1"/>
  <c r="AL269" i="9" a="1"/>
  <c r="AL269" i="9" s="1"/>
  <c r="AL229" i="9" a="1"/>
  <c r="AL229" i="9" s="1"/>
  <c r="AL145" i="9" a="1"/>
  <c r="AL145" i="9" s="1"/>
  <c r="AL185" i="9" a="1"/>
  <c r="AL185" i="9" s="1"/>
  <c r="AL97" i="9"/>
  <c r="AV4" i="9"/>
  <c r="AV12" i="9" s="1"/>
  <c r="AV5" i="9"/>
  <c r="CT5" i="9"/>
  <c r="CT4" i="9"/>
  <c r="CD5" i="9"/>
  <c r="CD4" i="9"/>
  <c r="AX4" i="9"/>
  <c r="AX5" i="9"/>
  <c r="R5" i="9"/>
  <c r="R4" i="9"/>
  <c r="CY4" i="9"/>
  <c r="CY5" i="9"/>
  <c r="BS4" i="9"/>
  <c r="BS12" i="9" s="1"/>
  <c r="BS5" i="9"/>
  <c r="W4" i="9"/>
  <c r="W12" i="9" s="1"/>
  <c r="W5" i="9"/>
  <c r="N813" i="9" a="1"/>
  <c r="N813" i="9" s="1"/>
  <c r="N809" i="9" s="1"/>
  <c r="N851" i="9" a="1"/>
  <c r="N851" i="9" s="1"/>
  <c r="N847" i="9" s="1"/>
  <c r="N832" i="9" a="1"/>
  <c r="N832" i="9" s="1"/>
  <c r="N828" i="9" s="1"/>
  <c r="N756" i="9" a="1"/>
  <c r="N756" i="9" s="1"/>
  <c r="N752" i="9" s="1"/>
  <c r="N79" i="9" s="1"/>
  <c r="N737" i="9" a="1"/>
  <c r="N737" i="9" s="1"/>
  <c r="N732" i="9" s="1"/>
  <c r="N794" i="9" a="1"/>
  <c r="N794" i="9" s="1"/>
  <c r="N790" i="9" s="1"/>
  <c r="N698" i="9" a="1"/>
  <c r="N698" i="9" s="1"/>
  <c r="N693" i="9" s="1"/>
  <c r="N717" i="9" a="1"/>
  <c r="N717" i="9" s="1"/>
  <c r="N713" i="9" s="1"/>
  <c r="N678" i="9" a="1"/>
  <c r="N678" i="9" s="1"/>
  <c r="N673" i="9" s="1"/>
  <c r="N74" i="9" s="1"/>
  <c r="N775" i="9" a="1"/>
  <c r="N775" i="9" s="1"/>
  <c r="N771" i="9" s="1"/>
  <c r="N80" i="9" s="1"/>
  <c r="N658" i="9" a="1"/>
  <c r="N658" i="9" s="1"/>
  <c r="N653" i="9" s="1"/>
  <c r="N75" i="9" s="1"/>
  <c r="N638" i="9" a="1"/>
  <c r="N638" i="9" s="1"/>
  <c r="N633" i="9" s="1"/>
  <c r="N70" i="9" s="1"/>
  <c r="N618" i="9" a="1"/>
  <c r="N618" i="9" s="1"/>
  <c r="N613" i="9" s="1"/>
  <c r="N69" i="9" s="1"/>
  <c r="N598" i="9" a="1"/>
  <c r="N598" i="9" s="1"/>
  <c r="N593" i="9" s="1"/>
  <c r="N578" i="9" a="1"/>
  <c r="N578" i="9" s="1"/>
  <c r="N574" i="9" s="1"/>
  <c r="N539" i="9" a="1"/>
  <c r="N539" i="9" s="1"/>
  <c r="N535" i="9" s="1"/>
  <c r="N60" i="9" s="1"/>
  <c r="N559" i="9" a="1"/>
  <c r="N559" i="9" s="1"/>
  <c r="N554" i="9" s="1"/>
  <c r="N462" i="9" a="1"/>
  <c r="N462" i="9" s="1"/>
  <c r="N457" i="9" s="1"/>
  <c r="N67" i="9" s="1"/>
  <c r="N520" i="9" a="1"/>
  <c r="N520" i="9" s="1"/>
  <c r="N516" i="9" s="1"/>
  <c r="N59" i="9" s="1"/>
  <c r="N501" i="9" a="1"/>
  <c r="N501" i="9" s="1"/>
  <c r="N497" i="9" s="1"/>
  <c r="N58" i="9" s="1"/>
  <c r="N422" i="9" a="1"/>
  <c r="N422" i="9" s="1"/>
  <c r="N417" i="9" s="1"/>
  <c r="N52" i="9" s="1"/>
  <c r="N482" i="9" a="1"/>
  <c r="N482" i="9" s="1"/>
  <c r="N477" i="9" s="1"/>
  <c r="N54" i="9" s="1"/>
  <c r="N402" i="9" a="1"/>
  <c r="N402" i="9" s="1"/>
  <c r="N398" i="9" s="1"/>
  <c r="N51" i="9" s="1"/>
  <c r="N357" i="9" a="1"/>
  <c r="N357" i="9" s="1"/>
  <c r="N352" i="9" s="1"/>
  <c r="N442" i="9" a="1"/>
  <c r="N442" i="9" s="1"/>
  <c r="N437" i="9" s="1"/>
  <c r="N53" i="9" s="1"/>
  <c r="N335" i="9" a="1"/>
  <c r="N335" i="9" s="1"/>
  <c r="N330" i="9" s="1"/>
  <c r="N356" i="9" a="1"/>
  <c r="N356" i="9" s="1"/>
  <c r="N279" i="9" a="1"/>
  <c r="N279" i="9" s="1"/>
  <c r="N275" i="9" s="1"/>
  <c r="N316" i="9" a="1"/>
  <c r="N316" i="9" s="1"/>
  <c r="N268" i="9" a="1"/>
  <c r="N268" i="9" s="1"/>
  <c r="N297" i="9" a="1"/>
  <c r="N297" i="9" s="1"/>
  <c r="N294" i="9" s="1"/>
  <c r="N249" i="9" a="1"/>
  <c r="N249" i="9" s="1"/>
  <c r="N244" i="9" s="1"/>
  <c r="N269" i="9" a="1"/>
  <c r="N269" i="9" s="1"/>
  <c r="N229" i="9" a="1"/>
  <c r="N229" i="9" s="1"/>
  <c r="N165" i="9" a="1"/>
  <c r="N165" i="9" s="1"/>
  <c r="N160" i="9" s="1"/>
  <c r="N207" i="9" a="1"/>
  <c r="N207" i="9" s="1"/>
  <c r="N202" i="9" s="1"/>
  <c r="N186" i="9" a="1"/>
  <c r="N186" i="9" s="1"/>
  <c r="N145" i="9" a="1"/>
  <c r="N145" i="9" s="1"/>
  <c r="N139" i="9" s="1"/>
  <c r="N97" i="9"/>
  <c r="N185" i="9" a="1"/>
  <c r="N185" i="9" s="1"/>
  <c r="K4" i="9"/>
  <c r="K5" i="9"/>
  <c r="CO225" i="9" a="1"/>
  <c r="CO225" i="9" s="1"/>
  <c r="CO85" i="9"/>
  <c r="CI4" i="9"/>
  <c r="CI5" i="9"/>
  <c r="DY369" i="9"/>
  <c r="DZ374" i="9"/>
  <c r="DW236" i="9"/>
  <c r="DX241" i="9"/>
  <c r="X4" i="9"/>
  <c r="X12" i="9" s="1"/>
  <c r="X5" i="9"/>
  <c r="P4" i="9"/>
  <c r="P12" i="9" s="1"/>
  <c r="P5" i="9"/>
  <c r="H4" i="9"/>
  <c r="H5" i="9"/>
  <c r="CQ4" i="9"/>
  <c r="CQ12" i="9" s="1"/>
  <c r="CQ5" i="9"/>
  <c r="BK4" i="9"/>
  <c r="BK12" i="9" s="1"/>
  <c r="BK5" i="9"/>
  <c r="O4" i="9"/>
  <c r="O12" i="9" s="1"/>
  <c r="O5" i="9"/>
  <c r="CH85" i="9"/>
  <c r="BJ4" i="9"/>
  <c r="BJ12" i="9" s="1"/>
  <c r="BJ5" i="9"/>
  <c r="M187" i="9"/>
  <c r="M30" i="9"/>
  <c r="BB85" i="9"/>
  <c r="ET2" i="10"/>
  <c r="DL2" i="10"/>
  <c r="AQ4" i="9"/>
  <c r="AQ12" i="9" s="1"/>
  <c r="AQ5" i="9"/>
  <c r="BY225" i="9" a="1"/>
  <c r="BY225" i="9" s="1"/>
  <c r="BY85" i="9"/>
  <c r="L851" i="9" a="1"/>
  <c r="L851" i="9" s="1"/>
  <c r="L847" i="9" s="1"/>
  <c r="L832" i="9" a="1"/>
  <c r="L832" i="9" s="1"/>
  <c r="L828" i="9" s="1"/>
  <c r="L775" i="9" a="1"/>
  <c r="L775" i="9" s="1"/>
  <c r="L771" i="9" s="1"/>
  <c r="L80" i="9" s="1"/>
  <c r="L813" i="9" a="1"/>
  <c r="L813" i="9" s="1"/>
  <c r="L809" i="9" s="1"/>
  <c r="L756" i="9" a="1"/>
  <c r="L756" i="9" s="1"/>
  <c r="L752" i="9" s="1"/>
  <c r="L79" i="9" s="1"/>
  <c r="L737" i="9" a="1"/>
  <c r="L737" i="9" s="1"/>
  <c r="L732" i="9" s="1"/>
  <c r="L794" i="9" a="1"/>
  <c r="L794" i="9" s="1"/>
  <c r="L790" i="9" s="1"/>
  <c r="L717" i="9" a="1"/>
  <c r="L717" i="9" s="1"/>
  <c r="L713" i="9" s="1"/>
  <c r="L698" i="9" a="1"/>
  <c r="L698" i="9" s="1"/>
  <c r="L693" i="9" s="1"/>
  <c r="L678" i="9" a="1"/>
  <c r="L678" i="9" s="1"/>
  <c r="L673" i="9" s="1"/>
  <c r="L74" i="9" s="1"/>
  <c r="L638" i="9" a="1"/>
  <c r="L638" i="9" s="1"/>
  <c r="L633" i="9" s="1"/>
  <c r="L70" i="9" s="1"/>
  <c r="L658" i="9" a="1"/>
  <c r="L658" i="9" s="1"/>
  <c r="L653" i="9" s="1"/>
  <c r="L75" i="9" s="1"/>
  <c r="L578" i="9" a="1"/>
  <c r="L578" i="9" s="1"/>
  <c r="L574" i="9" s="1"/>
  <c r="L618" i="9" a="1"/>
  <c r="L618" i="9" s="1"/>
  <c r="L613" i="9" s="1"/>
  <c r="L69" i="9" s="1"/>
  <c r="L559" i="9" a="1"/>
  <c r="L559" i="9" s="1"/>
  <c r="L554" i="9" s="1"/>
  <c r="L598" i="9" a="1"/>
  <c r="L598" i="9" s="1"/>
  <c r="L593" i="9" s="1"/>
  <c r="L501" i="9" a="1"/>
  <c r="L501" i="9" s="1"/>
  <c r="L497" i="9" s="1"/>
  <c r="L58" i="9" s="1"/>
  <c r="L482" i="9" a="1"/>
  <c r="L482" i="9" s="1"/>
  <c r="L477" i="9" s="1"/>
  <c r="L54" i="9" s="1"/>
  <c r="L539" i="9" a="1"/>
  <c r="L539" i="9" s="1"/>
  <c r="L535" i="9" s="1"/>
  <c r="L60" i="9" s="1"/>
  <c r="L462" i="9" a="1"/>
  <c r="L462" i="9" s="1"/>
  <c r="L457" i="9" s="1"/>
  <c r="L67" i="9" s="1"/>
  <c r="L402" i="9" a="1"/>
  <c r="L402" i="9" s="1"/>
  <c r="L398" i="9" s="1"/>
  <c r="L51" i="9" s="1"/>
  <c r="L442" i="9" a="1"/>
  <c r="L442" i="9" s="1"/>
  <c r="L437" i="9" s="1"/>
  <c r="L53" i="9" s="1"/>
  <c r="L422" i="9" a="1"/>
  <c r="L422" i="9" s="1"/>
  <c r="L417" i="9" s="1"/>
  <c r="L52" i="9" s="1"/>
  <c r="L520" i="9" a="1"/>
  <c r="L520" i="9" s="1"/>
  <c r="L516" i="9" s="1"/>
  <c r="L59" i="9" s="1"/>
  <c r="L335" i="9" a="1"/>
  <c r="L335" i="9" s="1"/>
  <c r="L330" i="9" s="1"/>
  <c r="L356" i="9" a="1"/>
  <c r="L356" i="9" s="1"/>
  <c r="L297" i="9" a="1"/>
  <c r="L297" i="9" s="1"/>
  <c r="L294" i="9" s="1"/>
  <c r="L269" i="9" a="1"/>
  <c r="L269" i="9" s="1"/>
  <c r="L279" i="9" a="1"/>
  <c r="L279" i="9" s="1"/>
  <c r="L275" i="9" s="1"/>
  <c r="L357" i="9" a="1"/>
  <c r="L357" i="9" s="1"/>
  <c r="L352" i="9" s="1"/>
  <c r="L316" i="9" a="1"/>
  <c r="L316" i="9" s="1"/>
  <c r="L268" i="9" a="1"/>
  <c r="L268" i="9" s="1"/>
  <c r="L249" i="9" a="1"/>
  <c r="L249" i="9" s="1"/>
  <c r="L244" i="9" s="1"/>
  <c r="L185" i="9" a="1"/>
  <c r="L185" i="9" s="1"/>
  <c r="L165" i="9" a="1"/>
  <c r="L165" i="9" s="1"/>
  <c r="L160" i="9" s="1"/>
  <c r="L229" i="9" a="1"/>
  <c r="L229" i="9" s="1"/>
  <c r="L97" i="9"/>
  <c r="L186" i="9" a="1"/>
  <c r="L186" i="9" s="1"/>
  <c r="L207" i="9" a="1"/>
  <c r="L207" i="9" s="1"/>
  <c r="L202" i="9" s="1"/>
  <c r="L145" i="9" a="1"/>
  <c r="L145" i="9" s="1"/>
  <c r="L139" i="9" s="1"/>
  <c r="AI4" i="9"/>
  <c r="AI12" i="9" s="1"/>
  <c r="AI5" i="9"/>
  <c r="CF85" i="9"/>
  <c r="CK12" i="9"/>
  <c r="AU851" i="9" a="1"/>
  <c r="AU851" i="9" s="1"/>
  <c r="AU813" i="9" a="1"/>
  <c r="AU813" i="9" s="1"/>
  <c r="AU832" i="9" a="1"/>
  <c r="AU832" i="9" s="1"/>
  <c r="AU794" i="9" a="1"/>
  <c r="AU794" i="9" s="1"/>
  <c r="AU756" i="9" a="1"/>
  <c r="AU756" i="9" s="1"/>
  <c r="AU775" i="9" a="1"/>
  <c r="AU775" i="9" s="1"/>
  <c r="AU737" i="9" a="1"/>
  <c r="AU737" i="9" s="1"/>
  <c r="AU717" i="9" a="1"/>
  <c r="AU717" i="9" s="1"/>
  <c r="AU678" i="9" a="1"/>
  <c r="AU678" i="9" s="1"/>
  <c r="AU698" i="9" a="1"/>
  <c r="AU698" i="9" s="1"/>
  <c r="AU658" i="9" a="1"/>
  <c r="AU658" i="9" s="1"/>
  <c r="AU638" i="9" a="1"/>
  <c r="AU638" i="9" s="1"/>
  <c r="AU618" i="9" a="1"/>
  <c r="AU618" i="9" s="1"/>
  <c r="AU578" i="9" a="1"/>
  <c r="AU578" i="9" s="1"/>
  <c r="AU598" i="9" a="1"/>
  <c r="AU598" i="9" s="1"/>
  <c r="AU559" i="9" a="1"/>
  <c r="AU559" i="9" s="1"/>
  <c r="AU539" i="9" a="1"/>
  <c r="AU539" i="9" s="1"/>
  <c r="AU482" i="9" a="1"/>
  <c r="AU482" i="9" s="1"/>
  <c r="AU462" i="9" a="1"/>
  <c r="AU462" i="9" s="1"/>
  <c r="AU520" i="9" a="1"/>
  <c r="AU520" i="9" s="1"/>
  <c r="AU442" i="9" a="1"/>
  <c r="AU442" i="9" s="1"/>
  <c r="AU422" i="9" a="1"/>
  <c r="AU422" i="9" s="1"/>
  <c r="AU501" i="9" a="1"/>
  <c r="AU501" i="9" s="1"/>
  <c r="AU402" i="9" a="1"/>
  <c r="AU402" i="9" s="1"/>
  <c r="AU357" i="9" a="1"/>
  <c r="AU357" i="9" s="1"/>
  <c r="AU356" i="9" a="1"/>
  <c r="AU356" i="9" s="1"/>
  <c r="AU269" i="9" a="1"/>
  <c r="AU269" i="9" s="1"/>
  <c r="AU279" i="9" a="1"/>
  <c r="AU279" i="9" s="1"/>
  <c r="AU335" i="9" a="1"/>
  <c r="AU335" i="9" s="1"/>
  <c r="AU316" i="9" a="1"/>
  <c r="AU316" i="9" s="1"/>
  <c r="AU268" i="9" a="1"/>
  <c r="AU268" i="9" s="1"/>
  <c r="AU297" i="9" a="1"/>
  <c r="AU297" i="9" s="1"/>
  <c r="AU185" i="9" a="1"/>
  <c r="AU185" i="9" s="1"/>
  <c r="AU165" i="9" a="1"/>
  <c r="AU165" i="9" s="1"/>
  <c r="AU229" i="9" a="1"/>
  <c r="AU229" i="9" s="1"/>
  <c r="AU207" i="9" a="1"/>
  <c r="AU207" i="9" s="1"/>
  <c r="AU186" i="9" a="1"/>
  <c r="AU186" i="9" s="1"/>
  <c r="AU145" i="9" a="1"/>
  <c r="AU145" i="9" s="1"/>
  <c r="AU249" i="9" a="1"/>
  <c r="AU249" i="9" s="1"/>
  <c r="AO4" i="9"/>
  <c r="AO5" i="9"/>
  <c r="BA4" i="9"/>
  <c r="BA12" i="9" s="1"/>
  <c r="BA5" i="9"/>
  <c r="G4" i="9"/>
  <c r="G12" i="9" s="1"/>
  <c r="G5" i="9"/>
  <c r="AG5" i="9"/>
  <c r="AG4" i="9"/>
  <c r="DB5" i="9"/>
  <c r="DB4" i="9"/>
  <c r="BV5" i="9"/>
  <c r="BV4" i="9"/>
  <c r="BV12" i="9" s="1"/>
  <c r="AP4" i="9"/>
  <c r="AP12" i="9" s="1"/>
  <c r="AP5" i="9"/>
  <c r="J5" i="9"/>
  <c r="J4" i="9"/>
  <c r="J12" i="9" s="1"/>
  <c r="Y5" i="9"/>
  <c r="Y4" i="9"/>
  <c r="Y12" i="9" s="1"/>
  <c r="AJ4" i="9"/>
  <c r="AJ5" i="9"/>
  <c r="AC832" i="9" a="1"/>
  <c r="AC832" i="9" s="1"/>
  <c r="AC851" i="9" a="1"/>
  <c r="AC851" i="9" s="1"/>
  <c r="AC794" i="9" a="1"/>
  <c r="AC794" i="9" s="1"/>
  <c r="AC775" i="9" a="1"/>
  <c r="AC775" i="9" s="1"/>
  <c r="AC717" i="9" a="1"/>
  <c r="AC717" i="9" s="1"/>
  <c r="AC737" i="9" a="1"/>
  <c r="AC737" i="9" s="1"/>
  <c r="AC756" i="9" a="1"/>
  <c r="AC756" i="9" s="1"/>
  <c r="AC698" i="9" a="1"/>
  <c r="AC698" i="9" s="1"/>
  <c r="AC813" i="9" a="1"/>
  <c r="AC813" i="9" s="1"/>
  <c r="AC678" i="9" a="1"/>
  <c r="AC678" i="9" s="1"/>
  <c r="AC658" i="9" a="1"/>
  <c r="AC658" i="9" s="1"/>
  <c r="AC638" i="9" a="1"/>
  <c r="AC638" i="9" s="1"/>
  <c r="AC598" i="9" a="1"/>
  <c r="AC598" i="9" s="1"/>
  <c r="AC578" i="9" a="1"/>
  <c r="AC578" i="9" s="1"/>
  <c r="AC539" i="9" a="1"/>
  <c r="AC539" i="9" s="1"/>
  <c r="AC559" i="9" a="1"/>
  <c r="AC559" i="9" s="1"/>
  <c r="AC501" i="9" a="1"/>
  <c r="AC501" i="9" s="1"/>
  <c r="AC618" i="9" a="1"/>
  <c r="AC618" i="9" s="1"/>
  <c r="AC482" i="9" a="1"/>
  <c r="AC482" i="9" s="1"/>
  <c r="AC520" i="9" a="1"/>
  <c r="AC520" i="9" s="1"/>
  <c r="AC442" i="9" a="1"/>
  <c r="AC442" i="9" s="1"/>
  <c r="AC422" i="9" a="1"/>
  <c r="AC422" i="9" s="1"/>
  <c r="AC335" i="9" a="1"/>
  <c r="AC335" i="9" s="1"/>
  <c r="AC462" i="9" a="1"/>
  <c r="AC462" i="9" s="1"/>
  <c r="AC402" i="9" a="1"/>
  <c r="AC402" i="9" s="1"/>
  <c r="AC356" i="9" a="1"/>
  <c r="AC356" i="9" s="1"/>
  <c r="AC357" i="9" a="1"/>
  <c r="AC357" i="9" s="1"/>
  <c r="AC352" i="9" s="1"/>
  <c r="AC316" i="9" a="1"/>
  <c r="AC316" i="9" s="1"/>
  <c r="AC268" i="9" a="1"/>
  <c r="AC268" i="9" s="1"/>
  <c r="AC297" i="9" a="1"/>
  <c r="AC297" i="9" s="1"/>
  <c r="AC294" i="9" s="1"/>
  <c r="AC269" i="9" a="1"/>
  <c r="AC269" i="9" s="1"/>
  <c r="AC279" i="9" a="1"/>
  <c r="AC279" i="9" s="1"/>
  <c r="AC275" i="9" s="1"/>
  <c r="AC249" i="9" a="1"/>
  <c r="AC249" i="9" s="1"/>
  <c r="AC229" i="9" a="1"/>
  <c r="AC229" i="9" s="1"/>
  <c r="AC207" i="9" a="1"/>
  <c r="AC207" i="9" s="1"/>
  <c r="AC186" i="9" a="1"/>
  <c r="AC186" i="9" s="1"/>
  <c r="AC145" i="9" a="1"/>
  <c r="AC145" i="9" s="1"/>
  <c r="AC185" i="9" a="1"/>
  <c r="AC185" i="9" s="1"/>
  <c r="AC165" i="9" a="1"/>
  <c r="AC165" i="9" s="1"/>
  <c r="AC97" i="9"/>
  <c r="CW12" i="9"/>
  <c r="AZ851" i="9" a="1"/>
  <c r="AZ851" i="9" s="1"/>
  <c r="AZ813" i="9" a="1"/>
  <c r="AZ813" i="9" s="1"/>
  <c r="AZ775" i="9" a="1"/>
  <c r="AZ775" i="9" s="1"/>
  <c r="AZ794" i="9" a="1"/>
  <c r="AZ794" i="9" s="1"/>
  <c r="AZ832" i="9" a="1"/>
  <c r="AZ832" i="9" s="1"/>
  <c r="AZ737" i="9" a="1"/>
  <c r="AZ737" i="9" s="1"/>
  <c r="AZ756" i="9" a="1"/>
  <c r="AZ756" i="9" s="1"/>
  <c r="AZ698" i="9" a="1"/>
  <c r="AZ698" i="9" s="1"/>
  <c r="AZ717" i="9" a="1"/>
  <c r="AZ717" i="9" s="1"/>
  <c r="AZ658" i="9" a="1"/>
  <c r="AZ658" i="9" s="1"/>
  <c r="AZ678" i="9" a="1"/>
  <c r="AZ678" i="9" s="1"/>
  <c r="AZ638" i="9" a="1"/>
  <c r="AZ638" i="9" s="1"/>
  <c r="AZ618" i="9" a="1"/>
  <c r="AZ618" i="9" s="1"/>
  <c r="AZ578" i="9" a="1"/>
  <c r="AZ578" i="9" s="1"/>
  <c r="AZ559" i="9" a="1"/>
  <c r="AZ559" i="9" s="1"/>
  <c r="AZ598" i="9" a="1"/>
  <c r="AZ598" i="9" s="1"/>
  <c r="AZ482" i="9" a="1"/>
  <c r="AZ482" i="9" s="1"/>
  <c r="AZ462" i="9" a="1"/>
  <c r="AZ462" i="9" s="1"/>
  <c r="AZ539" i="9" a="1"/>
  <c r="AZ539" i="9" s="1"/>
  <c r="AZ520" i="9" a="1"/>
  <c r="AZ520" i="9" s="1"/>
  <c r="AZ422" i="9" a="1"/>
  <c r="AZ422" i="9" s="1"/>
  <c r="AZ442" i="9" a="1"/>
  <c r="AZ442" i="9" s="1"/>
  <c r="AZ356" i="9" a="1"/>
  <c r="AZ356" i="9" s="1"/>
  <c r="AZ357" i="9" a="1"/>
  <c r="AZ357" i="9" s="1"/>
  <c r="AZ402" i="9" a="1"/>
  <c r="AZ402" i="9" s="1"/>
  <c r="AZ501" i="9" a="1"/>
  <c r="AZ501" i="9" s="1"/>
  <c r="AZ335" i="9" a="1"/>
  <c r="AZ335" i="9" s="1"/>
  <c r="AZ297" i="9" a="1"/>
  <c r="AZ297" i="9" s="1"/>
  <c r="AZ269" i="9" a="1"/>
  <c r="AZ269" i="9" s="1"/>
  <c r="AZ279" i="9" a="1"/>
  <c r="AZ279" i="9" s="1"/>
  <c r="AZ316" i="9" a="1"/>
  <c r="AZ316" i="9" s="1"/>
  <c r="AZ229" i="9" a="1"/>
  <c r="AZ229" i="9" s="1"/>
  <c r="AZ249" i="9" a="1"/>
  <c r="AZ249" i="9" s="1"/>
  <c r="AZ185" i="9" a="1"/>
  <c r="AZ185" i="9" s="1"/>
  <c r="AZ165" i="9" a="1"/>
  <c r="AZ165" i="9" s="1"/>
  <c r="AZ268" i="9" a="1"/>
  <c r="AZ268" i="9" s="1"/>
  <c r="AZ85" i="9"/>
  <c r="AZ207" i="9" a="1"/>
  <c r="AZ207" i="9" s="1"/>
  <c r="AZ145" i="9" a="1"/>
  <c r="AZ145" i="9" s="1"/>
  <c r="AZ186" i="9" a="1"/>
  <c r="AZ186" i="9" s="1"/>
  <c r="M270" i="9"/>
  <c r="CX4" i="9"/>
  <c r="CX12" i="9" s="1"/>
  <c r="CX5" i="9"/>
  <c r="DK3" i="9"/>
  <c r="F4" i="9"/>
  <c r="F5" i="9"/>
  <c r="DI225" i="9" a="1"/>
  <c r="DI225" i="9" s="1"/>
  <c r="DI85" i="9"/>
  <c r="K19" i="8"/>
  <c r="H207" i="7"/>
  <c r="Q205" i="7" s="1"/>
  <c r="I15" i="8"/>
  <c r="C15" i="8"/>
  <c r="DO1018" i="2"/>
  <c r="DX1034" i="2"/>
  <c r="DQ1034" i="2"/>
  <c r="DK1026" i="2"/>
  <c r="DS1034" i="2"/>
  <c r="DY1026" i="2"/>
  <c r="ED1034" i="2"/>
  <c r="DR1026" i="2"/>
  <c r="DZ1026" i="2"/>
  <c r="EG1026" i="2"/>
  <c r="DP1018" i="2"/>
  <c r="DU1018" i="2"/>
  <c r="DT1034" i="2"/>
  <c r="DM1034" i="2"/>
  <c r="DN1026" i="2"/>
  <c r="DV1026" i="2"/>
  <c r="DN1034" i="2"/>
  <c r="DV1034" i="2"/>
  <c r="EI1034" i="2"/>
  <c r="DM1018" i="2"/>
  <c r="DL1034" i="2"/>
  <c r="DU1034" i="2"/>
  <c r="DX1018" i="2"/>
  <c r="DW1034" i="2"/>
  <c r="EB1018" i="2"/>
  <c r="DL1026" i="2"/>
  <c r="EE1018" i="2"/>
  <c r="DQ1018" i="2"/>
  <c r="DY1018" i="2"/>
  <c r="EF1018" i="2"/>
  <c r="DP1034" i="2"/>
  <c r="EC1034" i="2"/>
  <c r="EJ1018" i="2"/>
  <c r="DQ1026" i="2"/>
  <c r="DU1026" i="2"/>
  <c r="EJ1026" i="2"/>
  <c r="DO1034" i="2"/>
  <c r="EE1034" i="2"/>
  <c r="EF1034" i="2"/>
  <c r="DR1018" i="2"/>
  <c r="EG1018" i="2"/>
  <c r="ED1026" i="2"/>
  <c r="DY1034" i="2"/>
  <c r="EG1034" i="2"/>
  <c r="DK1018" i="2"/>
  <c r="DS1018" i="2"/>
  <c r="DZ1018" i="2"/>
  <c r="EH1018" i="2"/>
  <c r="DP1026" i="2"/>
  <c r="DX1026" i="2"/>
  <c r="EE1026" i="2"/>
  <c r="DR1034" i="2"/>
  <c r="DZ1034" i="2"/>
  <c r="EH1034" i="2"/>
  <c r="DL1018" i="2"/>
  <c r="DT1018" i="2"/>
  <c r="EA1018" i="2"/>
  <c r="EI1018" i="2"/>
  <c r="EF1026" i="2"/>
  <c r="DK1034" i="2"/>
  <c r="EA1034" i="2"/>
  <c r="EB1034" i="2"/>
  <c r="EJ1034" i="2"/>
  <c r="DN1018" i="2"/>
  <c r="DV1018" i="2"/>
  <c r="EC1018" i="2"/>
  <c r="EK1018" i="2"/>
  <c r="EH1026" i="2"/>
  <c r="EK1034" i="2"/>
  <c r="DW1018" i="2"/>
  <c r="ED1018" i="2"/>
  <c r="DO1026" i="2"/>
  <c r="DW1026" i="2"/>
  <c r="DS1026" i="2"/>
  <c r="EA1026" i="2"/>
  <c r="EI1026" i="2"/>
  <c r="DT1026" i="2"/>
  <c r="EB1026" i="2"/>
  <c r="DM1026" i="2"/>
  <c r="EC1026" i="2"/>
  <c r="EK1026" i="2"/>
  <c r="DL1004" i="2"/>
  <c r="DT1004" i="2"/>
  <c r="EB1004" i="2"/>
  <c r="EJ1004" i="2"/>
  <c r="DS1004" i="2"/>
  <c r="DO1004" i="2"/>
  <c r="DW1004" i="2"/>
  <c r="DP1004" i="2"/>
  <c r="DX1004" i="2"/>
  <c r="EF1004" i="2"/>
  <c r="DQ1004" i="2"/>
  <c r="DY1004" i="2"/>
  <c r="EG1004" i="2"/>
  <c r="DM1004" i="2"/>
  <c r="EK1004" i="2"/>
  <c r="DN1004" i="2"/>
  <c r="DU1004" i="2"/>
  <c r="DV1004" i="2"/>
  <c r="EC1004" i="2"/>
  <c r="DR1004" i="2"/>
  <c r="DZ1004" i="2"/>
  <c r="EH1004" i="2"/>
  <c r="ED1004" i="2"/>
  <c r="EE1004" i="2"/>
  <c r="EA1004" i="2"/>
  <c r="EI1004" i="2"/>
  <c r="N1018" i="9" l="1"/>
  <c r="BU85" i="9"/>
  <c r="BU12" i="9"/>
  <c r="AC1034" i="9"/>
  <c r="BB1026" i="9"/>
  <c r="I356" i="9" a="1"/>
  <c r="I356" i="9" s="1"/>
  <c r="DK356" i="9" s="1"/>
  <c r="I520" i="9" a="1"/>
  <c r="I520" i="9" s="1"/>
  <c r="DK520" i="9" s="1"/>
  <c r="I501" i="9" a="1"/>
  <c r="I501" i="9" s="1"/>
  <c r="DK501" i="9" s="1"/>
  <c r="DG85" i="9"/>
  <c r="I658" i="9" a="1"/>
  <c r="I658" i="9" s="1"/>
  <c r="DK658" i="9" s="1"/>
  <c r="AG1004" i="9"/>
  <c r="AC1018" i="9"/>
  <c r="BB1034" i="9"/>
  <c r="AY1004" i="9"/>
  <c r="AY157" i="9" s="1"/>
  <c r="AY152" i="9" s="1"/>
  <c r="BB1018" i="9"/>
  <c r="AV1034" i="9"/>
  <c r="AF1018" i="9"/>
  <c r="AU1034" i="9"/>
  <c r="AO1034" i="9"/>
  <c r="AJ1018" i="9"/>
  <c r="Y1026" i="9"/>
  <c r="AV1018" i="9"/>
  <c r="AZ1034" i="9"/>
  <c r="AZ1018" i="9"/>
  <c r="BC1026" i="9"/>
  <c r="Y1034" i="9"/>
  <c r="AT1026" i="9"/>
  <c r="AI1026" i="9"/>
  <c r="AO1004" i="9"/>
  <c r="AA1026" i="9"/>
  <c r="V187" i="9"/>
  <c r="V180" i="9" s="1"/>
  <c r="V181" i="9" s="1"/>
  <c r="V161" i="9"/>
  <c r="V23" i="9" s="1"/>
  <c r="V941" i="9" s="1"/>
  <c r="V76" i="9"/>
  <c r="V77" i="9" s="1"/>
  <c r="BC12" i="9"/>
  <c r="CC225" i="9" a="1"/>
  <c r="CC225" i="9" s="1"/>
  <c r="CC85" i="9"/>
  <c r="V358" i="9"/>
  <c r="V276" i="9"/>
  <c r="AL270" i="9"/>
  <c r="AL272" i="9" s="1"/>
  <c r="AL264" i="9" s="1"/>
  <c r="AL57" i="9" s="1"/>
  <c r="V61" i="9"/>
  <c r="V270" i="9"/>
  <c r="V264" i="9" s="1"/>
  <c r="V57" i="9" s="1"/>
  <c r="V954" i="9"/>
  <c r="V295" i="9"/>
  <c r="V953" i="9"/>
  <c r="V967" i="9" s="1"/>
  <c r="V82" i="9"/>
  <c r="M321" i="9"/>
  <c r="AB187" i="9"/>
  <c r="AB180" i="9" s="1"/>
  <c r="AB25" i="9" s="1"/>
  <c r="V321" i="9"/>
  <c r="V81" i="9"/>
  <c r="BW85" i="9"/>
  <c r="L76" i="9"/>
  <c r="AB270" i="9"/>
  <c r="AB264" i="9" s="1"/>
  <c r="AB57" i="9" s="1"/>
  <c r="Z1034" i="9"/>
  <c r="AE1034" i="9"/>
  <c r="AQ1004" i="9"/>
  <c r="AQ157" i="9" s="1"/>
  <c r="AQ152" i="9" s="1"/>
  <c r="Z1026" i="9"/>
  <c r="AE1026" i="9"/>
  <c r="AM1018" i="9"/>
  <c r="V1026" i="9"/>
  <c r="R1004" i="9"/>
  <c r="Z1018" i="9"/>
  <c r="AE1018" i="9"/>
  <c r="AR1004" i="9"/>
  <c r="AR157" i="9" s="1"/>
  <c r="AR152" i="9" s="1"/>
  <c r="AM1026" i="9"/>
  <c r="AT1034" i="9"/>
  <c r="AN1018" i="9"/>
  <c r="AP1004" i="9"/>
  <c r="AP157" i="9" s="1"/>
  <c r="AP152" i="9" s="1"/>
  <c r="T61" i="9"/>
  <c r="I678" i="9" a="1"/>
  <c r="I678" i="9" s="1"/>
  <c r="DK678" i="9" s="1"/>
  <c r="BA1034" i="9"/>
  <c r="V227" i="9"/>
  <c r="I279" i="9" a="1"/>
  <c r="I279" i="9" s="1"/>
  <c r="I275" i="9" s="1"/>
  <c r="I794" i="9" a="1"/>
  <c r="I794" i="9" s="1"/>
  <c r="DK794" i="9" s="1"/>
  <c r="AQ1026" i="9"/>
  <c r="AL1018" i="9"/>
  <c r="AU1004" i="9"/>
  <c r="AU157" i="9" s="1"/>
  <c r="AU152" i="9" s="1"/>
  <c r="I207" i="9" a="1"/>
  <c r="I207" i="9" s="1"/>
  <c r="I832" i="9" a="1"/>
  <c r="I832" i="9" s="1"/>
  <c r="DK832" i="9" s="1"/>
  <c r="BC1018" i="9"/>
  <c r="AF1026" i="9"/>
  <c r="AI1004" i="9"/>
  <c r="AC1004" i="9"/>
  <c r="AG1034" i="9"/>
  <c r="AQ1034" i="9"/>
  <c r="AQ1018" i="9"/>
  <c r="AF1004" i="9"/>
  <c r="AJ1034" i="9"/>
  <c r="AP1034" i="9"/>
  <c r="AL1026" i="9"/>
  <c r="AW1004" i="9"/>
  <c r="AW157" i="9" s="1"/>
  <c r="AW152" i="9" s="1"/>
  <c r="I357" i="9" a="1"/>
  <c r="I357" i="9" s="1"/>
  <c r="I352" i="9" s="1"/>
  <c r="I73" i="9" s="1"/>
  <c r="AL1034" i="9"/>
  <c r="AJ1026" i="9"/>
  <c r="AS1026" i="9"/>
  <c r="AN1004" i="9"/>
  <c r="AD1034" i="9"/>
  <c r="I165" i="9" a="1"/>
  <c r="I165" i="9" s="1"/>
  <c r="I269" i="9" a="1"/>
  <c r="I269" i="9" s="1"/>
  <c r="DK269" i="9" s="1"/>
  <c r="I335" i="9" a="1"/>
  <c r="I335" i="9" s="1"/>
  <c r="I578" i="9" a="1"/>
  <c r="I578" i="9" s="1"/>
  <c r="DK578" i="9" s="1"/>
  <c r="I756" i="9" a="1"/>
  <c r="I756" i="9" s="1"/>
  <c r="DK756" i="9" s="1"/>
  <c r="AA1034" i="9"/>
  <c r="J1026" i="9"/>
  <c r="AP1018" i="9"/>
  <c r="AG1018" i="9"/>
  <c r="F1026" i="9"/>
  <c r="AR1026" i="9"/>
  <c r="BE1026" i="9"/>
  <c r="AW1018" i="9"/>
  <c r="AU1018" i="9"/>
  <c r="AY1026" i="9"/>
  <c r="BB1004" i="9"/>
  <c r="BB157" i="9" s="1"/>
  <c r="BB152" i="9" s="1"/>
  <c r="BF1004" i="9"/>
  <c r="BF157" i="9" s="1"/>
  <c r="BF152" i="9" s="1"/>
  <c r="BD1018" i="9"/>
  <c r="I97" i="9"/>
  <c r="I249" i="9" a="1"/>
  <c r="I249" i="9" s="1"/>
  <c r="I402" i="9" a="1"/>
  <c r="I402" i="9" s="1"/>
  <c r="DK402" i="9" s="1"/>
  <c r="I539" i="9" a="1"/>
  <c r="I539" i="9" s="1"/>
  <c r="DK539" i="9" s="1"/>
  <c r="I698" i="9" a="1"/>
  <c r="I698" i="9" s="1"/>
  <c r="DK698" i="9" s="1"/>
  <c r="I185" i="9" a="1"/>
  <c r="I185" i="9" s="1"/>
  <c r="I297" i="9" a="1"/>
  <c r="I297" i="9" s="1"/>
  <c r="I294" i="9" s="1"/>
  <c r="I462" i="9" a="1"/>
  <c r="I462" i="9" s="1"/>
  <c r="DK462" i="9" s="1"/>
  <c r="I638" i="9" a="1"/>
  <c r="I638" i="9" s="1"/>
  <c r="DK638" i="9" s="1"/>
  <c r="I717" i="9" a="1"/>
  <c r="I717" i="9" s="1"/>
  <c r="DK717" i="9" s="1"/>
  <c r="AB76" i="9"/>
  <c r="Y1018" i="9"/>
  <c r="AV1004" i="9"/>
  <c r="AV157" i="9" s="1"/>
  <c r="AV152" i="9" s="1"/>
  <c r="AV1026" i="9"/>
  <c r="AR1034" i="9"/>
  <c r="BE1034" i="9"/>
  <c r="AN1034" i="9"/>
  <c r="N1004" i="9"/>
  <c r="N1034" i="9"/>
  <c r="AD1004" i="9"/>
  <c r="ET99" i="10" a="1"/>
  <c r="ET99" i="10" s="1"/>
  <c r="ET91" i="10" a="1"/>
  <c r="ET91" i="10" s="1"/>
  <c r="ET63" i="10" a="1"/>
  <c r="ET63" i="10" s="1"/>
  <c r="I735" i="9" s="1" a="1"/>
  <c r="I735" i="9" s="1"/>
  <c r="DK735" i="9" s="1"/>
  <c r="ET104" i="10" a="1"/>
  <c r="ET104" i="10" s="1"/>
  <c r="ET101" i="10" a="1"/>
  <c r="ET101" i="10" s="1"/>
  <c r="ET77" i="10" a="1"/>
  <c r="ET77" i="10" s="1"/>
  <c r="ET94" i="10" a="1"/>
  <c r="ET94" i="10" s="1"/>
  <c r="ET74" i="10" a="1"/>
  <c r="ET74" i="10" s="1"/>
  <c r="ET89" i="10" a="1"/>
  <c r="ET89" i="10" s="1"/>
  <c r="ET41" i="10" a="1"/>
  <c r="ET41" i="10" s="1"/>
  <c r="ET93" i="10" a="1"/>
  <c r="ET93" i="10" s="1"/>
  <c r="ET68" i="10" a="1"/>
  <c r="ET68" i="10" s="1"/>
  <c r="I792" i="9" s="1" a="1"/>
  <c r="I792" i="9" s="1"/>
  <c r="ET26" i="10" a="1"/>
  <c r="ET26" i="10" s="1"/>
  <c r="ET88" i="10" a="1"/>
  <c r="ET88" i="10" s="1"/>
  <c r="ET67" i="10" a="1"/>
  <c r="ET67" i="10" s="1"/>
  <c r="I849" i="9" s="1" a="1"/>
  <c r="I849" i="9" s="1"/>
  <c r="DK849" i="9" s="1"/>
  <c r="ET58" i="10" a="1"/>
  <c r="ET58" i="10" s="1"/>
  <c r="I676" i="9" s="1" a="1"/>
  <c r="I676" i="9" s="1"/>
  <c r="ET70" i="10" a="1"/>
  <c r="ET70" i="10" s="1"/>
  <c r="ET37" i="10" a="1"/>
  <c r="ET37" i="10" s="1"/>
  <c r="I420" i="9" s="1" a="1"/>
  <c r="I420" i="9" s="1"/>
  <c r="DK420" i="9" s="1"/>
  <c r="ET25" i="10" a="1"/>
  <c r="ET25" i="10" s="1"/>
  <c r="I247" i="9" s="1" a="1"/>
  <c r="I247" i="9" s="1"/>
  <c r="DK247" i="9" s="1"/>
  <c r="ET73" i="10" a="1"/>
  <c r="ET73" i="10" s="1"/>
  <c r="I830" i="9" s="1" a="1"/>
  <c r="I830" i="9" s="1"/>
  <c r="ET35" i="10" a="1"/>
  <c r="ET35" i="10" s="1"/>
  <c r="I400" i="9" s="1" a="1"/>
  <c r="I400" i="9" s="1"/>
  <c r="DK400" i="9" s="1"/>
  <c r="ET55" i="10" a="1"/>
  <c r="ET55" i="10" s="1"/>
  <c r="I636" i="9" s="1" a="1"/>
  <c r="I636" i="9" s="1"/>
  <c r="DK636" i="9" s="1"/>
  <c r="ET46" i="10" a="1"/>
  <c r="ET46" i="10" s="1"/>
  <c r="I537" i="9" s="1" a="1"/>
  <c r="I537" i="9" s="1"/>
  <c r="DK537" i="9" s="1"/>
  <c r="ET38" i="10" a="1"/>
  <c r="ET38" i="10" s="1"/>
  <c r="I440" i="9" s="1" a="1"/>
  <c r="I440" i="9" s="1"/>
  <c r="DK440" i="9" s="1"/>
  <c r="ET15" i="10" a="1"/>
  <c r="ET15" i="10" s="1"/>
  <c r="I205" i="9" s="1" a="1"/>
  <c r="I205" i="9" s="1"/>
  <c r="ET17" i="10" a="1"/>
  <c r="ET17" i="10" s="1"/>
  <c r="ET54" i="10" a="1"/>
  <c r="ET54" i="10" s="1"/>
  <c r="I616" i="9" s="1" a="1"/>
  <c r="I616" i="9" s="1"/>
  <c r="DK616" i="9" s="1"/>
  <c r="ET105" i="10" a="1"/>
  <c r="ET105" i="10" s="1"/>
  <c r="ET96" i="10" a="1"/>
  <c r="ET96" i="10" s="1"/>
  <c r="ET103" i="10" a="1"/>
  <c r="ET103" i="10" s="1"/>
  <c r="ET69" i="10" a="1"/>
  <c r="ET69" i="10" s="1"/>
  <c r="I811" i="9" s="1" a="1"/>
  <c r="I811" i="9" s="1"/>
  <c r="DK811" i="9" s="1"/>
  <c r="ET62" i="10" a="1"/>
  <c r="ET62" i="10" s="1"/>
  <c r="I715" i="9" s="1" a="1"/>
  <c r="I715" i="9" s="1"/>
  <c r="DK715" i="9" s="1"/>
  <c r="ET23" i="10" a="1"/>
  <c r="ET23" i="10" s="1"/>
  <c r="ET72" i="10" a="1"/>
  <c r="ET72" i="10" s="1"/>
  <c r="ET102" i="10" a="1"/>
  <c r="ET102" i="10" s="1"/>
  <c r="ET107" i="10" a="1"/>
  <c r="ET107" i="10" s="1"/>
  <c r="ET65" i="10" a="1"/>
  <c r="ET65" i="10" s="1"/>
  <c r="I754" i="9" s="1" a="1"/>
  <c r="I754" i="9" s="1"/>
  <c r="DK754" i="9" s="1"/>
  <c r="ET109" i="10" a="1"/>
  <c r="ET109" i="10" s="1"/>
  <c r="ET4" i="10" a="1"/>
  <c r="ET4" i="10" s="1"/>
  <c r="I143" i="9" s="1" a="1"/>
  <c r="I143" i="9" s="1"/>
  <c r="DK143" i="9" s="1"/>
  <c r="ET34" i="10" a="1"/>
  <c r="ET34" i="10" s="1"/>
  <c r="I314" i="9" s="1" a="1"/>
  <c r="I314" i="9" s="1"/>
  <c r="DK314" i="9" s="1"/>
  <c r="ET13" i="10" a="1"/>
  <c r="ET13" i="10" s="1"/>
  <c r="ET42" i="10" a="1"/>
  <c r="ET42" i="10" s="1"/>
  <c r="I499" i="9" s="1" a="1"/>
  <c r="I499" i="9" s="1"/>
  <c r="DK499" i="9" s="1"/>
  <c r="ET12" i="10" a="1"/>
  <c r="ET12" i="10" s="1"/>
  <c r="ET10" i="10" a="1"/>
  <c r="ET10" i="10" s="1"/>
  <c r="ET76" i="10" a="1"/>
  <c r="ET76" i="10" s="1"/>
  <c r="ET71" i="10" a="1"/>
  <c r="ET71" i="10" s="1"/>
  <c r="ET43" i="10" a="1"/>
  <c r="ET43" i="10" s="1"/>
  <c r="ET83" i="10" a="1"/>
  <c r="ET83" i="10" s="1"/>
  <c r="ET44" i="10" a="1"/>
  <c r="ET44" i="10" s="1"/>
  <c r="ET14" i="10" a="1"/>
  <c r="ET14" i="10" s="1"/>
  <c r="ET53" i="10" a="1"/>
  <c r="ET53" i="10" s="1"/>
  <c r="I596" i="9" s="1" a="1"/>
  <c r="I596" i="9" s="1"/>
  <c r="DK596" i="9" s="1"/>
  <c r="ET20" i="10" a="1"/>
  <c r="ET20" i="10" s="1"/>
  <c r="ET18" i="10" a="1"/>
  <c r="ET18" i="10" s="1"/>
  <c r="ET36" i="10" a="1"/>
  <c r="ET36" i="10" s="1"/>
  <c r="ET57" i="10" a="1"/>
  <c r="ET57" i="10" s="1"/>
  <c r="ET51" i="10" a="1"/>
  <c r="ET51" i="10" s="1"/>
  <c r="I460" i="9" s="1" a="1"/>
  <c r="I460" i="9" s="1"/>
  <c r="DK460" i="9" s="1"/>
  <c r="ET87" i="10" a="1"/>
  <c r="ET87" i="10" s="1"/>
  <c r="ET86" i="10" a="1"/>
  <c r="ET86" i="10" s="1"/>
  <c r="ET60" i="10" a="1"/>
  <c r="ET60" i="10" s="1"/>
  <c r="I696" i="9" s="1" a="1"/>
  <c r="I696" i="9" s="1"/>
  <c r="DK696" i="9" s="1"/>
  <c r="ET45" i="10" a="1"/>
  <c r="ET45" i="10" s="1"/>
  <c r="I518" i="9" s="1" a="1"/>
  <c r="I518" i="9" s="1"/>
  <c r="ET92" i="10" a="1"/>
  <c r="ET92" i="10" s="1"/>
  <c r="ET64" i="10" a="1"/>
  <c r="ET64" i="10" s="1"/>
  <c r="ET82" i="10" a="1"/>
  <c r="ET82" i="10" s="1"/>
  <c r="ET97" i="10" a="1"/>
  <c r="ET97" i="10" s="1"/>
  <c r="ET108" i="10" a="1"/>
  <c r="ET108" i="10" s="1"/>
  <c r="ET66" i="10" a="1"/>
  <c r="ET66" i="10" s="1"/>
  <c r="I773" i="9" s="1" a="1"/>
  <c r="I773" i="9" s="1"/>
  <c r="DK773" i="9" s="1"/>
  <c r="ET47" i="10" a="1"/>
  <c r="ET47" i="10" s="1"/>
  <c r="I557" i="9" s="1" a="1"/>
  <c r="I557" i="9" s="1"/>
  <c r="DK557" i="9" s="1"/>
  <c r="ET75" i="10" a="1"/>
  <c r="ET75" i="10" s="1"/>
  <c r="ET6" i="10" a="1"/>
  <c r="ET6" i="10" s="1"/>
  <c r="I163" i="9" s="1" a="1"/>
  <c r="I163" i="9" s="1"/>
  <c r="DK163" i="9" s="1"/>
  <c r="ET5" i="10" a="1"/>
  <c r="ET5" i="10" s="1"/>
  <c r="ET50" i="10" a="1"/>
  <c r="ET50" i="10" s="1"/>
  <c r="ET11" i="10" a="1"/>
  <c r="ET11" i="10" s="1"/>
  <c r="ET9" i="10" a="1"/>
  <c r="ET9" i="10" s="1"/>
  <c r="ET49" i="10" a="1"/>
  <c r="ET49" i="10" s="1"/>
  <c r="I576" i="9" s="1" a="1"/>
  <c r="I576" i="9" s="1"/>
  <c r="DK576" i="9" s="1"/>
  <c r="ET98" i="10" a="1"/>
  <c r="ET98" i="10" s="1"/>
  <c r="ET84" i="10" a="1"/>
  <c r="ET84" i="10" s="1"/>
  <c r="ET85" i="10" a="1"/>
  <c r="ET85" i="10" s="1"/>
  <c r="ET39" i="10" a="1"/>
  <c r="ET39" i="10" s="1"/>
  <c r="I480" i="9" s="1" a="1"/>
  <c r="I480" i="9" s="1"/>
  <c r="DK480" i="9" s="1"/>
  <c r="ET22" i="10" a="1"/>
  <c r="ET22" i="10" s="1"/>
  <c r="ET56" i="10" a="1"/>
  <c r="ET56" i="10" s="1"/>
  <c r="ET90" i="10" a="1"/>
  <c r="ET90" i="10" s="1"/>
  <c r="ET100" i="10" a="1"/>
  <c r="ET100" i="10" s="1"/>
  <c r="ET61" i="10" a="1"/>
  <c r="ET61" i="10" s="1"/>
  <c r="ET8" i="10" a="1"/>
  <c r="ET8" i="10" s="1"/>
  <c r="ET106" i="10" a="1"/>
  <c r="ET106" i="10" s="1"/>
  <c r="ET59" i="10" a="1"/>
  <c r="ET59" i="10" s="1"/>
  <c r="I656" i="9" s="1" a="1"/>
  <c r="I656" i="9" s="1"/>
  <c r="ET48" i="10" a="1"/>
  <c r="ET48" i="10" s="1"/>
  <c r="ET95" i="10" a="1"/>
  <c r="ET95" i="10" s="1"/>
  <c r="ET52" i="10" a="1"/>
  <c r="ET52" i="10" s="1"/>
  <c r="ET81" i="10" a="1"/>
  <c r="ET81" i="10" s="1"/>
  <c r="ET16" i="10" a="1"/>
  <c r="ET16" i="10" s="1"/>
  <c r="I333" i="9" s="1" a="1"/>
  <c r="I333" i="9" s="1"/>
  <c r="DK333" i="9" s="1"/>
  <c r="ET80" i="10" a="1"/>
  <c r="ET80" i="10" s="1"/>
  <c r="ET40" i="10" a="1"/>
  <c r="ET40" i="10" s="1"/>
  <c r="AY1034" i="9"/>
  <c r="AU1026" i="9"/>
  <c r="F1034" i="9"/>
  <c r="I145" i="9" a="1"/>
  <c r="I145" i="9" s="1"/>
  <c r="I268" i="9" a="1"/>
  <c r="I268" i="9" s="1"/>
  <c r="DK268" i="9" s="1"/>
  <c r="I442" i="9" a="1"/>
  <c r="I442" i="9" s="1"/>
  <c r="DK442" i="9" s="1"/>
  <c r="I618" i="9" a="1"/>
  <c r="I618" i="9" s="1"/>
  <c r="DK618" i="9" s="1"/>
  <c r="I813" i="9" a="1"/>
  <c r="I813" i="9" s="1"/>
  <c r="BC1004" i="9"/>
  <c r="BC157" i="9" s="1"/>
  <c r="BC152" i="9" s="1"/>
  <c r="BG1004" i="9"/>
  <c r="BG157" i="9" s="1"/>
  <c r="BG152" i="9" s="1"/>
  <c r="BD1026" i="9"/>
  <c r="AO1026" i="9"/>
  <c r="BA1004" i="9"/>
  <c r="BA157" i="9" s="1"/>
  <c r="BA152" i="9" s="1"/>
  <c r="AF1034" i="9"/>
  <c r="AT1004" i="9"/>
  <c r="AT157" i="9" s="1"/>
  <c r="AT152" i="9" s="1"/>
  <c r="AT1018" i="9"/>
  <c r="F1018" i="9"/>
  <c r="AW1026" i="9"/>
  <c r="AY1018" i="9"/>
  <c r="AB1026" i="9"/>
  <c r="AB1034" i="9"/>
  <c r="R1034" i="9"/>
  <c r="AX1004" i="9"/>
  <c r="AX157" i="9" s="1"/>
  <c r="AX152" i="9" s="1"/>
  <c r="AX1018" i="9"/>
  <c r="AI1018" i="9"/>
  <c r="AL1004" i="9"/>
  <c r="AD1018" i="9"/>
  <c r="AD1026" i="9"/>
  <c r="DK1023" i="9" a="1"/>
  <c r="DK1023" i="9" s="1"/>
  <c r="DK1024" i="9" a="1"/>
  <c r="DK1024" i="9" s="1"/>
  <c r="DK1032" i="9" a="1"/>
  <c r="DK1032" i="9" s="1"/>
  <c r="DK1031" i="9" a="1"/>
  <c r="DK1031" i="9" s="1"/>
  <c r="DK1014" i="9" a="1"/>
  <c r="DK1014" i="9" s="1"/>
  <c r="DK1013" i="9" s="1"/>
  <c r="DK1030" i="9" a="1"/>
  <c r="DK1030" i="9" s="1"/>
  <c r="DK1029" i="9" s="1"/>
  <c r="DK1015" i="9" a="1"/>
  <c r="DK1015" i="9" s="1"/>
  <c r="DK1016" i="9" a="1"/>
  <c r="DK1016" i="9" s="1"/>
  <c r="DK1022" i="9" a="1"/>
  <c r="DK1022" i="9" s="1"/>
  <c r="DK1021" i="9" s="1"/>
  <c r="DK1001" i="9" a="1"/>
  <c r="DK1001" i="9" s="1"/>
  <c r="DK1002" i="9" a="1"/>
  <c r="DK1002" i="9" s="1"/>
  <c r="DK1008" i="9" a="1"/>
  <c r="DK1008" i="9" s="1"/>
  <c r="DK1007" i="9" s="1"/>
  <c r="DK1010" i="9" a="1"/>
  <c r="DK1010" i="9" s="1"/>
  <c r="DK1000" i="9" a="1"/>
  <c r="DK1000" i="9" s="1"/>
  <c r="DK999" i="9" s="1"/>
  <c r="DK1009" i="9" a="1"/>
  <c r="DK1009" i="9" s="1"/>
  <c r="AH1026" i="9"/>
  <c r="AW1034" i="9"/>
  <c r="J1018" i="9"/>
  <c r="J1004" i="9"/>
  <c r="AP1026" i="9"/>
  <c r="CO134" i="9" a="1"/>
  <c r="CO134" i="9" s="1"/>
  <c r="N187" i="9"/>
  <c r="N180" i="9" s="1"/>
  <c r="N181" i="9" s="1"/>
  <c r="I12" i="9"/>
  <c r="I229" i="9" a="1"/>
  <c r="I229" i="9" s="1"/>
  <c r="I316" i="9" a="1"/>
  <c r="I316" i="9" s="1"/>
  <c r="I482" i="9" a="1"/>
  <c r="I482" i="9" s="1"/>
  <c r="DK482" i="9" s="1"/>
  <c r="I598" i="9" a="1"/>
  <c r="I598" i="9" s="1"/>
  <c r="DK598" i="9" s="1"/>
  <c r="I775" i="9" a="1"/>
  <c r="I775" i="9" s="1"/>
  <c r="DK775" i="9" s="1"/>
  <c r="AB61" i="9"/>
  <c r="BD12" i="9"/>
  <c r="Z1004" i="9"/>
  <c r="BD1034" i="9"/>
  <c r="AE1004" i="9"/>
  <c r="AO1018" i="9"/>
  <c r="AM1004" i="9"/>
  <c r="AM1034" i="9"/>
  <c r="BA1026" i="9"/>
  <c r="BA1018" i="9"/>
  <c r="AA1018" i="9"/>
  <c r="AJ1004" i="9"/>
  <c r="J1034" i="9"/>
  <c r="AG1026" i="9"/>
  <c r="AS1018" i="9"/>
  <c r="AS1034" i="9"/>
  <c r="AB1018" i="9"/>
  <c r="R1026" i="9"/>
  <c r="AX1026" i="9"/>
  <c r="AI1034" i="9"/>
  <c r="AK1004" i="9"/>
  <c r="AK1026" i="9"/>
  <c r="BD1004" i="9"/>
  <c r="BD157" i="9" s="1"/>
  <c r="BD152" i="9" s="1"/>
  <c r="BH1004" i="9"/>
  <c r="BH157" i="9" s="1"/>
  <c r="BH152" i="9" s="1"/>
  <c r="AH1018" i="9"/>
  <c r="AH1004" i="9"/>
  <c r="AH1034" i="9"/>
  <c r="AR1018" i="9"/>
  <c r="BE1004" i="9"/>
  <c r="BE157" i="9" s="1"/>
  <c r="BE152" i="9" s="1"/>
  <c r="BI1004" i="9"/>
  <c r="BI157" i="9" s="1"/>
  <c r="BI152" i="9" s="1"/>
  <c r="BE1018" i="9"/>
  <c r="V1004" i="9"/>
  <c r="V1018" i="9"/>
  <c r="V1034" i="9"/>
  <c r="I186" i="9" a="1"/>
  <c r="I186" i="9" s="1"/>
  <c r="I422" i="9" a="1"/>
  <c r="I422" i="9" s="1"/>
  <c r="DK422" i="9" s="1"/>
  <c r="I559" i="9" a="1"/>
  <c r="I559" i="9" s="1"/>
  <c r="DK559" i="9" s="1"/>
  <c r="I737" i="9" a="1"/>
  <c r="I737" i="9" s="1"/>
  <c r="BC1034" i="9"/>
  <c r="AC1026" i="9"/>
  <c r="AS1004" i="9"/>
  <c r="AS157" i="9" s="1"/>
  <c r="AS152" i="9" s="1"/>
  <c r="AN1026" i="9"/>
  <c r="R1018" i="9"/>
  <c r="AX1034" i="9"/>
  <c r="AZ1004" i="9"/>
  <c r="AZ157" i="9" s="1"/>
  <c r="AZ152" i="9" s="1"/>
  <c r="AZ1026" i="9"/>
  <c r="N1026" i="9"/>
  <c r="CZ12" i="9"/>
  <c r="CZ85" i="9"/>
  <c r="AZ270" i="9"/>
  <c r="AC270" i="9"/>
  <c r="AT187" i="9"/>
  <c r="AU270" i="9"/>
  <c r="BD134" i="9" a="1"/>
  <c r="BD134" i="9" s="1"/>
  <c r="T187" i="9"/>
  <c r="T180" i="9" s="1"/>
  <c r="T25" i="9" s="1"/>
  <c r="AN794" i="9" a="1"/>
  <c r="AN794" i="9" s="1"/>
  <c r="AN796" i="9" s="1"/>
  <c r="AN790" i="9" s="1"/>
  <c r="AN638" i="9" a="1"/>
  <c r="AN638" i="9" s="1"/>
  <c r="AN539" i="9" a="1"/>
  <c r="AN539" i="9" s="1"/>
  <c r="AN297" i="9" a="1"/>
  <c r="AN297" i="9" s="1"/>
  <c r="AN299" i="9" s="1"/>
  <c r="AN294" i="9" s="1"/>
  <c r="AN30" i="9" s="1"/>
  <c r="AN165" i="9" a="1"/>
  <c r="AN165" i="9" s="1"/>
  <c r="AN167" i="9" s="1"/>
  <c r="AN160" i="9" s="1"/>
  <c r="AN832" i="9" a="1"/>
  <c r="AN832" i="9" s="1"/>
  <c r="AN578" i="9" a="1"/>
  <c r="AN578" i="9" s="1"/>
  <c r="AN580" i="9" s="1"/>
  <c r="AN574" i="9" s="1"/>
  <c r="AN402" i="9" a="1"/>
  <c r="AN402" i="9" s="1"/>
  <c r="AN404" i="9" s="1"/>
  <c r="AN398" i="9" s="1"/>
  <c r="AN51" i="9" s="1"/>
  <c r="AN269" i="9" a="1"/>
  <c r="AN269" i="9" s="1"/>
  <c r="AN186" i="9" a="1"/>
  <c r="AN186" i="9" s="1"/>
  <c r="AN12" i="9"/>
  <c r="AN658" i="9" a="1"/>
  <c r="AN658" i="9" s="1"/>
  <c r="AN357" i="9" a="1"/>
  <c r="AN357" i="9" s="1"/>
  <c r="AN756" i="9" a="1"/>
  <c r="AN756" i="9" s="1"/>
  <c r="AN758" i="9" s="1"/>
  <c r="AN752" i="9" s="1"/>
  <c r="AN79" i="9" s="1"/>
  <c r="AN618" i="9" a="1"/>
  <c r="AN618" i="9" s="1"/>
  <c r="AN559" i="9" a="1"/>
  <c r="AN559" i="9" s="1"/>
  <c r="AN279" i="9" a="1"/>
  <c r="AN279" i="9" s="1"/>
  <c r="AN145" i="9" a="1"/>
  <c r="AN145" i="9" s="1"/>
  <c r="AN147" i="9" s="1"/>
  <c r="AN139" i="9" s="1"/>
  <c r="AN16" i="9" s="1"/>
  <c r="AN737" i="9" a="1"/>
  <c r="AN737" i="9" s="1"/>
  <c r="AN739" i="9" s="1"/>
  <c r="AN732" i="9" s="1"/>
  <c r="AN598" i="9" a="1"/>
  <c r="AN598" i="9" s="1"/>
  <c r="AN422" i="9" a="1"/>
  <c r="AN422" i="9" s="1"/>
  <c r="AN316" i="9" a="1"/>
  <c r="AN316" i="9" s="1"/>
  <c r="AN207" i="9" a="1"/>
  <c r="AN207" i="9" s="1"/>
  <c r="AN698" i="9" a="1"/>
  <c r="AN698" i="9" s="1"/>
  <c r="AN700" i="9" s="1"/>
  <c r="AN693" i="9" s="1"/>
  <c r="AN520" i="9" a="1"/>
  <c r="AN520" i="9" s="1"/>
  <c r="AN522" i="9" s="1"/>
  <c r="AN516" i="9" s="1"/>
  <c r="AN59" i="9" s="1"/>
  <c r="AN335" i="9" a="1"/>
  <c r="AN335" i="9" s="1"/>
  <c r="AN268" i="9" a="1"/>
  <c r="AN268" i="9" s="1"/>
  <c r="AN97" i="9"/>
  <c r="AN462" i="9" a="1"/>
  <c r="AN462" i="9" s="1"/>
  <c r="AN851" i="9" a="1"/>
  <c r="AN851" i="9" s="1"/>
  <c r="AN853" i="9" s="1"/>
  <c r="AN847" i="9" s="1"/>
  <c r="AN717" i="9" a="1"/>
  <c r="AN717" i="9" s="1"/>
  <c r="AN501" i="9" a="1"/>
  <c r="AN501" i="9" s="1"/>
  <c r="AN442" i="9" a="1"/>
  <c r="AN442" i="9" s="1"/>
  <c r="AN444" i="9" s="1"/>
  <c r="AN437" i="9" s="1"/>
  <c r="AN53" i="9" s="1"/>
  <c r="AN249" i="9" a="1"/>
  <c r="AN249" i="9" s="1"/>
  <c r="AN775" i="9" a="1"/>
  <c r="AN775" i="9" s="1"/>
  <c r="AN777" i="9" s="1"/>
  <c r="AN771" i="9" s="1"/>
  <c r="AN80" i="9" s="1"/>
  <c r="AN185" i="9" a="1"/>
  <c r="AN185" i="9" s="1"/>
  <c r="AN813" i="9" a="1"/>
  <c r="AN813" i="9" s="1"/>
  <c r="AN678" i="9" a="1"/>
  <c r="AN678" i="9" s="1"/>
  <c r="AN482" i="9" a="1"/>
  <c r="AN482" i="9" s="1"/>
  <c r="AN356" i="9" a="1"/>
  <c r="AN356" i="9" s="1"/>
  <c r="AN229" i="9" a="1"/>
  <c r="AN229" i="9" s="1"/>
  <c r="AL522" i="9"/>
  <c r="AL516" i="9" s="1"/>
  <c r="AL59" i="9" s="1"/>
  <c r="T312" i="9"/>
  <c r="T321" i="9"/>
  <c r="DI134" i="9" a="1"/>
  <c r="DI134" i="9" s="1"/>
  <c r="CX85" i="9"/>
  <c r="CX134" i="9" a="1"/>
  <c r="CX134" i="9" s="1"/>
  <c r="AC227" i="9"/>
  <c r="AC358" i="9"/>
  <c r="J851" i="9" a="1"/>
  <c r="J851" i="9" s="1"/>
  <c r="J847" i="9" s="1"/>
  <c r="J813" i="9" a="1"/>
  <c r="J813" i="9" s="1"/>
  <c r="J809" i="9" s="1"/>
  <c r="J794" i="9" a="1"/>
  <c r="J794" i="9" s="1"/>
  <c r="J790" i="9" s="1"/>
  <c r="J832" i="9" a="1"/>
  <c r="J832" i="9" s="1"/>
  <c r="J828" i="9" s="1"/>
  <c r="J737" i="9" a="1"/>
  <c r="J737" i="9" s="1"/>
  <c r="J732" i="9" s="1"/>
  <c r="J775" i="9" a="1"/>
  <c r="J775" i="9" s="1"/>
  <c r="J771" i="9" s="1"/>
  <c r="J80" i="9" s="1"/>
  <c r="J698" i="9" a="1"/>
  <c r="J698" i="9" s="1"/>
  <c r="J693" i="9" s="1"/>
  <c r="J756" i="9" a="1"/>
  <c r="J756" i="9" s="1"/>
  <c r="J752" i="9" s="1"/>
  <c r="J79" i="9" s="1"/>
  <c r="J717" i="9" a="1"/>
  <c r="J717" i="9" s="1"/>
  <c r="J713" i="9" s="1"/>
  <c r="J678" i="9" a="1"/>
  <c r="J678" i="9" s="1"/>
  <c r="J673" i="9" s="1"/>
  <c r="J74" i="9" s="1"/>
  <c r="J658" i="9" a="1"/>
  <c r="J658" i="9" s="1"/>
  <c r="J653" i="9" s="1"/>
  <c r="J75" i="9" s="1"/>
  <c r="J638" i="9" a="1"/>
  <c r="J638" i="9" s="1"/>
  <c r="J633" i="9" s="1"/>
  <c r="J70" i="9" s="1"/>
  <c r="J618" i="9" a="1"/>
  <c r="J618" i="9" s="1"/>
  <c r="J613" i="9" s="1"/>
  <c r="J69" i="9" s="1"/>
  <c r="J598" i="9" a="1"/>
  <c r="J598" i="9" s="1"/>
  <c r="J593" i="9" s="1"/>
  <c r="J578" i="9" a="1"/>
  <c r="J578" i="9" s="1"/>
  <c r="J574" i="9" s="1"/>
  <c r="J539" i="9" a="1"/>
  <c r="J539" i="9" s="1"/>
  <c r="J535" i="9" s="1"/>
  <c r="J60" i="9" s="1"/>
  <c r="J462" i="9" a="1"/>
  <c r="J462" i="9" s="1"/>
  <c r="J457" i="9" s="1"/>
  <c r="J67" i="9" s="1"/>
  <c r="J559" i="9" a="1"/>
  <c r="J559" i="9" s="1"/>
  <c r="J554" i="9" s="1"/>
  <c r="J520" i="9" a="1"/>
  <c r="J520" i="9" s="1"/>
  <c r="J516" i="9" s="1"/>
  <c r="J59" i="9" s="1"/>
  <c r="J501" i="9" a="1"/>
  <c r="J501" i="9" s="1"/>
  <c r="J497" i="9" s="1"/>
  <c r="J58" i="9" s="1"/>
  <c r="J422" i="9" a="1"/>
  <c r="J422" i="9" s="1"/>
  <c r="J417" i="9" s="1"/>
  <c r="J52" i="9" s="1"/>
  <c r="J482" i="9" a="1"/>
  <c r="J482" i="9" s="1"/>
  <c r="J477" i="9" s="1"/>
  <c r="J54" i="9" s="1"/>
  <c r="J442" i="9" a="1"/>
  <c r="J442" i="9" s="1"/>
  <c r="J437" i="9" s="1"/>
  <c r="J53" i="9" s="1"/>
  <c r="J402" i="9" a="1"/>
  <c r="J402" i="9" s="1"/>
  <c r="J398" i="9" s="1"/>
  <c r="J51" i="9" s="1"/>
  <c r="J357" i="9" a="1"/>
  <c r="J357" i="9" s="1"/>
  <c r="J352" i="9" s="1"/>
  <c r="J335" i="9" a="1"/>
  <c r="J335" i="9" s="1"/>
  <c r="J330" i="9" s="1"/>
  <c r="J356" i="9" a="1"/>
  <c r="J356" i="9" s="1"/>
  <c r="J279" i="9" a="1"/>
  <c r="J279" i="9" s="1"/>
  <c r="J275" i="9" s="1"/>
  <c r="J316" i="9" a="1"/>
  <c r="J316" i="9" s="1"/>
  <c r="J268" i="9" a="1"/>
  <c r="J268" i="9" s="1"/>
  <c r="J297" i="9" a="1"/>
  <c r="J297" i="9" s="1"/>
  <c r="J294" i="9" s="1"/>
  <c r="J269" i="9" a="1"/>
  <c r="J269" i="9" s="1"/>
  <c r="J165" i="9" a="1"/>
  <c r="J165" i="9" s="1"/>
  <c r="J160" i="9" s="1"/>
  <c r="J229" i="9" a="1"/>
  <c r="J229" i="9" s="1"/>
  <c r="J207" i="9" a="1"/>
  <c r="J207" i="9" s="1"/>
  <c r="J202" i="9" s="1"/>
  <c r="J186" i="9" a="1"/>
  <c r="J186" i="9" s="1"/>
  <c r="J145" i="9" a="1"/>
  <c r="J145" i="9" s="1"/>
  <c r="J139" i="9" s="1"/>
  <c r="N140" i="9" s="1"/>
  <c r="N17" i="9" s="1"/>
  <c r="J185" i="9" a="1"/>
  <c r="J185" i="9" s="1"/>
  <c r="J249" i="9" a="1"/>
  <c r="J249" i="9" s="1"/>
  <c r="J244" i="9" s="1"/>
  <c r="J97" i="9"/>
  <c r="BV134" i="9" a="1"/>
  <c r="BV134" i="9" s="1"/>
  <c r="BV85" i="9"/>
  <c r="AU358" i="9"/>
  <c r="AI851" i="9" a="1"/>
  <c r="AI851" i="9" s="1"/>
  <c r="AI847" i="9" s="1"/>
  <c r="AI813" i="9" a="1"/>
  <c r="AI813" i="9" s="1"/>
  <c r="AI809" i="9" s="1"/>
  <c r="AI832" i="9" a="1"/>
  <c r="AI832" i="9" s="1"/>
  <c r="AI828" i="9" s="1"/>
  <c r="AI756" i="9" a="1"/>
  <c r="AI756" i="9" s="1"/>
  <c r="AI752" i="9" s="1"/>
  <c r="AI79" i="9" s="1"/>
  <c r="AI775" i="9" a="1"/>
  <c r="AI775" i="9" s="1"/>
  <c r="AI771" i="9" s="1"/>
  <c r="AI80" i="9" s="1"/>
  <c r="AI737" i="9" a="1"/>
  <c r="AI737" i="9" s="1"/>
  <c r="AI732" i="9" s="1"/>
  <c r="AI717" i="9" a="1"/>
  <c r="AI717" i="9" s="1"/>
  <c r="AI713" i="9" s="1"/>
  <c r="AI698" i="9" a="1"/>
  <c r="AI698" i="9" s="1"/>
  <c r="AI693" i="9" s="1"/>
  <c r="AI794" i="9" a="1"/>
  <c r="AI794" i="9" s="1"/>
  <c r="AI790" i="9" s="1"/>
  <c r="AI658" i="9" a="1"/>
  <c r="AI658" i="9" s="1"/>
  <c r="AI653" i="9" s="1"/>
  <c r="AI75" i="9" s="1"/>
  <c r="AI638" i="9" a="1"/>
  <c r="AI638" i="9" s="1"/>
  <c r="AI633" i="9" s="1"/>
  <c r="AI70" i="9" s="1"/>
  <c r="AI678" i="9" a="1"/>
  <c r="AI678" i="9" s="1"/>
  <c r="AI673" i="9" s="1"/>
  <c r="AI74" i="9" s="1"/>
  <c r="AI618" i="9" a="1"/>
  <c r="AI618" i="9" s="1"/>
  <c r="AI613" i="9" s="1"/>
  <c r="AI69" i="9" s="1"/>
  <c r="AI578" i="9" a="1"/>
  <c r="AI578" i="9" s="1"/>
  <c r="AI574" i="9" s="1"/>
  <c r="AI598" i="9" a="1"/>
  <c r="AI598" i="9" s="1"/>
  <c r="AI593" i="9" s="1"/>
  <c r="AI559" i="9" a="1"/>
  <c r="AI559" i="9" s="1"/>
  <c r="AI554" i="9" s="1"/>
  <c r="AI539" i="9" a="1"/>
  <c r="AI539" i="9" s="1"/>
  <c r="AI535" i="9" s="1"/>
  <c r="AI60" i="9" s="1"/>
  <c r="AI520" i="9" a="1"/>
  <c r="AI520" i="9" s="1"/>
  <c r="AI516" i="9" s="1"/>
  <c r="AI59" i="9" s="1"/>
  <c r="AI482" i="9" a="1"/>
  <c r="AI482" i="9" s="1"/>
  <c r="AI477" i="9" s="1"/>
  <c r="AI54" i="9" s="1"/>
  <c r="AI501" i="9" a="1"/>
  <c r="AI501" i="9" s="1"/>
  <c r="AI497" i="9" s="1"/>
  <c r="AI58" i="9" s="1"/>
  <c r="AI462" i="9" a="1"/>
  <c r="AI462" i="9" s="1"/>
  <c r="AI457" i="9" s="1"/>
  <c r="AI67" i="9" s="1"/>
  <c r="AI402" i="9" a="1"/>
  <c r="AI402" i="9" s="1"/>
  <c r="AI398" i="9" s="1"/>
  <c r="AI51" i="9" s="1"/>
  <c r="AI422" i="9" a="1"/>
  <c r="AI422" i="9" s="1"/>
  <c r="AI417" i="9" s="1"/>
  <c r="AI52" i="9" s="1"/>
  <c r="AI442" i="9" a="1"/>
  <c r="AI442" i="9" s="1"/>
  <c r="AI437" i="9" s="1"/>
  <c r="AI53" i="9" s="1"/>
  <c r="AI356" i="9" a="1"/>
  <c r="AI356" i="9" s="1"/>
  <c r="AI357" i="9" a="1"/>
  <c r="AI357" i="9" s="1"/>
  <c r="AI352" i="9" s="1"/>
  <c r="AI269" i="9" a="1"/>
  <c r="AI269" i="9" s="1"/>
  <c r="AI279" i="9" a="1"/>
  <c r="AI279" i="9" s="1"/>
  <c r="AI275" i="9" s="1"/>
  <c r="AI316" i="9" a="1"/>
  <c r="AI316" i="9" s="1"/>
  <c r="AI268" i="9" a="1"/>
  <c r="AI268" i="9" s="1"/>
  <c r="AI297" i="9" a="1"/>
  <c r="AI297" i="9" s="1"/>
  <c r="AI294" i="9" s="1"/>
  <c r="AI249" i="9" a="1"/>
  <c r="AI249" i="9" s="1"/>
  <c r="AI244" i="9" s="1"/>
  <c r="AI335" i="9" a="1"/>
  <c r="AI335" i="9" s="1"/>
  <c r="AI330" i="9" s="1"/>
  <c r="AI229" i="9" a="1"/>
  <c r="AI229" i="9" s="1"/>
  <c r="AI185" i="9" a="1"/>
  <c r="AI185" i="9" s="1"/>
  <c r="AI165" i="9" a="1"/>
  <c r="AI165" i="9" s="1"/>
  <c r="AI160" i="9" s="1"/>
  <c r="AI207" i="9" a="1"/>
  <c r="AI207" i="9" s="1"/>
  <c r="AI202" i="9" s="1"/>
  <c r="AI186" i="9" a="1"/>
  <c r="AI186" i="9" s="1"/>
  <c r="AI97" i="9"/>
  <c r="AI145" i="9" a="1"/>
  <c r="AI145" i="9" s="1"/>
  <c r="AI139" i="9" s="1"/>
  <c r="L187" i="9"/>
  <c r="L180" i="9" s="1"/>
  <c r="L358" i="9"/>
  <c r="L351" i="9"/>
  <c r="AQ851" i="9" a="1"/>
  <c r="AQ851" i="9" s="1"/>
  <c r="AQ813" i="9" a="1"/>
  <c r="AQ813" i="9" s="1"/>
  <c r="AQ832" i="9" a="1"/>
  <c r="AQ832" i="9" s="1"/>
  <c r="AQ794" i="9" a="1"/>
  <c r="AQ794" i="9" s="1"/>
  <c r="AQ756" i="9" a="1"/>
  <c r="AQ756" i="9" s="1"/>
  <c r="AQ737" i="9" a="1"/>
  <c r="AQ737" i="9" s="1"/>
  <c r="AQ717" i="9" a="1"/>
  <c r="AQ717" i="9" s="1"/>
  <c r="AQ775" i="9" a="1"/>
  <c r="AQ775" i="9" s="1"/>
  <c r="AQ678" i="9" a="1"/>
  <c r="AQ678" i="9" s="1"/>
  <c r="AQ698" i="9" a="1"/>
  <c r="AQ698" i="9" s="1"/>
  <c r="AQ658" i="9" a="1"/>
  <c r="AQ658" i="9" s="1"/>
  <c r="AQ638" i="9" a="1"/>
  <c r="AQ638" i="9" s="1"/>
  <c r="AQ618" i="9" a="1"/>
  <c r="AQ618" i="9" s="1"/>
  <c r="AQ578" i="9" a="1"/>
  <c r="AQ578" i="9" s="1"/>
  <c r="AQ598" i="9" a="1"/>
  <c r="AQ598" i="9" s="1"/>
  <c r="AQ559" i="9" a="1"/>
  <c r="AQ559" i="9" s="1"/>
  <c r="AQ539" i="9" a="1"/>
  <c r="AQ539" i="9" s="1"/>
  <c r="AQ482" i="9" a="1"/>
  <c r="AQ482" i="9" s="1"/>
  <c r="AQ462" i="9" a="1"/>
  <c r="AQ462" i="9" s="1"/>
  <c r="AQ501" i="9" a="1"/>
  <c r="AQ501" i="9" s="1"/>
  <c r="AQ422" i="9" a="1"/>
  <c r="AQ422" i="9" s="1"/>
  <c r="AQ442" i="9" a="1"/>
  <c r="AQ442" i="9" s="1"/>
  <c r="AQ520" i="9" a="1"/>
  <c r="AQ520" i="9" s="1"/>
  <c r="AQ402" i="9" a="1"/>
  <c r="AQ402" i="9" s="1"/>
  <c r="AQ356" i="9" a="1"/>
  <c r="AQ356" i="9" s="1"/>
  <c r="AQ357" i="9" a="1"/>
  <c r="AQ357" i="9" s="1"/>
  <c r="AQ335" i="9" a="1"/>
  <c r="AQ335" i="9" s="1"/>
  <c r="AQ269" i="9" a="1"/>
  <c r="AQ269" i="9" s="1"/>
  <c r="AQ279" i="9" a="1"/>
  <c r="AQ279" i="9" s="1"/>
  <c r="AQ316" i="9" a="1"/>
  <c r="AQ316" i="9" s="1"/>
  <c r="AQ268" i="9" a="1"/>
  <c r="AQ268" i="9" s="1"/>
  <c r="AQ297" i="9" a="1"/>
  <c r="AQ297" i="9" s="1"/>
  <c r="AQ229" i="9" a="1"/>
  <c r="AQ229" i="9" s="1"/>
  <c r="AQ185" i="9" a="1"/>
  <c r="AQ185" i="9" s="1"/>
  <c r="AQ165" i="9" a="1"/>
  <c r="AQ165" i="9" s="1"/>
  <c r="AQ134" i="9" a="1"/>
  <c r="AQ134" i="9" s="1"/>
  <c r="AQ207" i="9" a="1"/>
  <c r="AQ207" i="9" s="1"/>
  <c r="AQ186" i="9" a="1"/>
  <c r="AQ186" i="9" s="1"/>
  <c r="AQ249" i="9" a="1"/>
  <c r="AQ249" i="9" s="1"/>
  <c r="AQ145" i="9" a="1"/>
  <c r="AQ145" i="9" s="1"/>
  <c r="P851" i="9" a="1"/>
  <c r="P851" i="9" s="1"/>
  <c r="P847" i="9" s="1"/>
  <c r="P775" i="9" a="1"/>
  <c r="P775" i="9" s="1"/>
  <c r="P771" i="9" s="1"/>
  <c r="P80" i="9" s="1"/>
  <c r="P794" i="9" a="1"/>
  <c r="P794" i="9" s="1"/>
  <c r="P790" i="9" s="1"/>
  <c r="P832" i="9" a="1"/>
  <c r="P832" i="9" s="1"/>
  <c r="P828" i="9" s="1"/>
  <c r="P813" i="9" a="1"/>
  <c r="P813" i="9" s="1"/>
  <c r="P809" i="9" s="1"/>
  <c r="P756" i="9" a="1"/>
  <c r="P756" i="9" s="1"/>
  <c r="P752" i="9" s="1"/>
  <c r="P79" i="9" s="1"/>
  <c r="P737" i="9" a="1"/>
  <c r="P737" i="9" s="1"/>
  <c r="P732" i="9" s="1"/>
  <c r="P717" i="9" a="1"/>
  <c r="P717" i="9" s="1"/>
  <c r="P713" i="9" s="1"/>
  <c r="P678" i="9" a="1"/>
  <c r="P678" i="9" s="1"/>
  <c r="P673" i="9" s="1"/>
  <c r="P74" i="9" s="1"/>
  <c r="P698" i="9" a="1"/>
  <c r="P698" i="9" s="1"/>
  <c r="P693" i="9" s="1"/>
  <c r="P658" i="9" a="1"/>
  <c r="P658" i="9" s="1"/>
  <c r="P653" i="9" s="1"/>
  <c r="P75" i="9" s="1"/>
  <c r="P638" i="9" a="1"/>
  <c r="P638" i="9" s="1"/>
  <c r="P633" i="9" s="1"/>
  <c r="P70" i="9" s="1"/>
  <c r="P618" i="9" a="1"/>
  <c r="P618" i="9" s="1"/>
  <c r="P613" i="9" s="1"/>
  <c r="P69" i="9" s="1"/>
  <c r="P578" i="9" a="1"/>
  <c r="P578" i="9" s="1"/>
  <c r="P574" i="9" s="1"/>
  <c r="P598" i="9" a="1"/>
  <c r="P598" i="9" s="1"/>
  <c r="P593" i="9" s="1"/>
  <c r="P539" i="9" a="1"/>
  <c r="P539" i="9" s="1"/>
  <c r="P535" i="9" s="1"/>
  <c r="P60" i="9" s="1"/>
  <c r="P501" i="9" a="1"/>
  <c r="P501" i="9" s="1"/>
  <c r="P497" i="9" s="1"/>
  <c r="P58" i="9" s="1"/>
  <c r="P482" i="9" a="1"/>
  <c r="P482" i="9" s="1"/>
  <c r="P477" i="9" s="1"/>
  <c r="P54" i="9" s="1"/>
  <c r="P462" i="9" a="1"/>
  <c r="P462" i="9" s="1"/>
  <c r="P457" i="9" s="1"/>
  <c r="P67" i="9" s="1"/>
  <c r="P559" i="9" a="1"/>
  <c r="P559" i="9" s="1"/>
  <c r="P554" i="9" s="1"/>
  <c r="P520" i="9" a="1"/>
  <c r="P520" i="9" s="1"/>
  <c r="P516" i="9" s="1"/>
  <c r="P59" i="9" s="1"/>
  <c r="P442" i="9" a="1"/>
  <c r="P442" i="9" s="1"/>
  <c r="P437" i="9" s="1"/>
  <c r="P53" i="9" s="1"/>
  <c r="P422" i="9" a="1"/>
  <c r="P422" i="9" s="1"/>
  <c r="P417" i="9" s="1"/>
  <c r="P52" i="9" s="1"/>
  <c r="P402" i="9" a="1"/>
  <c r="P402" i="9" s="1"/>
  <c r="P398" i="9" s="1"/>
  <c r="P51" i="9" s="1"/>
  <c r="P335" i="9" a="1"/>
  <c r="P335" i="9" s="1"/>
  <c r="P330" i="9" s="1"/>
  <c r="P356" i="9" a="1"/>
  <c r="P356" i="9" s="1"/>
  <c r="P357" i="9" a="1"/>
  <c r="P357" i="9" s="1"/>
  <c r="P352" i="9" s="1"/>
  <c r="P297" i="9" a="1"/>
  <c r="P297" i="9" s="1"/>
  <c r="P294" i="9" s="1"/>
  <c r="P269" i="9" a="1"/>
  <c r="P269" i="9" s="1"/>
  <c r="P279" i="9" a="1"/>
  <c r="P279" i="9" s="1"/>
  <c r="P275" i="9" s="1"/>
  <c r="P316" i="9" a="1"/>
  <c r="P316" i="9" s="1"/>
  <c r="P268" i="9" a="1"/>
  <c r="P268" i="9" s="1"/>
  <c r="P249" i="9" a="1"/>
  <c r="P249" i="9" s="1"/>
  <c r="P244" i="9" s="1"/>
  <c r="P185" i="9" a="1"/>
  <c r="P185" i="9" s="1"/>
  <c r="P229" i="9" a="1"/>
  <c r="P229" i="9" s="1"/>
  <c r="P165" i="9" a="1"/>
  <c r="P165" i="9" s="1"/>
  <c r="P160" i="9" s="1"/>
  <c r="P207" i="9" a="1"/>
  <c r="P207" i="9" s="1"/>
  <c r="P202" i="9" s="1"/>
  <c r="P145" i="9" a="1"/>
  <c r="P145" i="9" s="1"/>
  <c r="P139" i="9" s="1"/>
  <c r="T140" i="9" s="1"/>
  <c r="T17" i="9" s="1"/>
  <c r="P186" i="9" a="1"/>
  <c r="P186" i="9" s="1"/>
  <c r="P97" i="9"/>
  <c r="DX236" i="9"/>
  <c r="DY241" i="9"/>
  <c r="N61" i="9"/>
  <c r="AL209" i="9"/>
  <c r="AL202" i="9" s="1"/>
  <c r="AL503" i="9"/>
  <c r="AL497" i="9"/>
  <c r="AL58" i="9" s="1"/>
  <c r="AL464" i="9"/>
  <c r="AL457" i="9"/>
  <c r="AL67" i="9" s="1"/>
  <c r="AL673" i="9"/>
  <c r="AL74" i="9" s="1"/>
  <c r="AL680" i="9"/>
  <c r="AL834" i="9"/>
  <c r="AL828" i="9"/>
  <c r="T276" i="9"/>
  <c r="BH134" i="9" a="1"/>
  <c r="BH134" i="9" s="1"/>
  <c r="CA134" i="9" a="1"/>
  <c r="CA134" i="9" s="1"/>
  <c r="CA85" i="9"/>
  <c r="AB42" i="9"/>
  <c r="AB38" i="9"/>
  <c r="AB953" i="9"/>
  <c r="AB967" i="9" s="1"/>
  <c r="AB82" i="9"/>
  <c r="AW321" i="9"/>
  <c r="BX134" i="9" a="1"/>
  <c r="BX134" i="9" s="1"/>
  <c r="AR851" i="9" a="1"/>
  <c r="AR851" i="9" s="1"/>
  <c r="AR832" i="9" a="1"/>
  <c r="AR832" i="9" s="1"/>
  <c r="AR775" i="9" a="1"/>
  <c r="AR775" i="9" s="1"/>
  <c r="AR813" i="9" a="1"/>
  <c r="AR813" i="9" s="1"/>
  <c r="AR756" i="9" a="1"/>
  <c r="AR756" i="9" s="1"/>
  <c r="AR794" i="9" a="1"/>
  <c r="AR794" i="9" s="1"/>
  <c r="AR737" i="9" a="1"/>
  <c r="AR737" i="9" s="1"/>
  <c r="AR698" i="9" a="1"/>
  <c r="AR698" i="9" s="1"/>
  <c r="AR638" i="9" a="1"/>
  <c r="AR638" i="9" s="1"/>
  <c r="AR658" i="9" a="1"/>
  <c r="AR658" i="9" s="1"/>
  <c r="AR717" i="9" a="1"/>
  <c r="AR717" i="9" s="1"/>
  <c r="AR678" i="9" a="1"/>
  <c r="AR678" i="9" s="1"/>
  <c r="AR578" i="9" a="1"/>
  <c r="AR578" i="9" s="1"/>
  <c r="AR618" i="9" a="1"/>
  <c r="AR618" i="9" s="1"/>
  <c r="AR598" i="9" a="1"/>
  <c r="AR598" i="9" s="1"/>
  <c r="AR559" i="9" a="1"/>
  <c r="AR559" i="9" s="1"/>
  <c r="AR501" i="9" a="1"/>
  <c r="AR501" i="9" s="1"/>
  <c r="AR482" i="9" a="1"/>
  <c r="AR482" i="9" s="1"/>
  <c r="AR539" i="9" a="1"/>
  <c r="AR539" i="9" s="1"/>
  <c r="AR462" i="9" a="1"/>
  <c r="AR462" i="9" s="1"/>
  <c r="AR402" i="9" a="1"/>
  <c r="AR402" i="9" s="1"/>
  <c r="AR442" i="9" a="1"/>
  <c r="AR442" i="9" s="1"/>
  <c r="AR422" i="9" a="1"/>
  <c r="AR422" i="9" s="1"/>
  <c r="AR356" i="9" a="1"/>
  <c r="AR356" i="9" s="1"/>
  <c r="AR520" i="9" a="1"/>
  <c r="AR520" i="9" s="1"/>
  <c r="AR297" i="9" a="1"/>
  <c r="AR297" i="9" s="1"/>
  <c r="AR335" i="9" a="1"/>
  <c r="AR335" i="9" s="1"/>
  <c r="AR269" i="9" a="1"/>
  <c r="AR269" i="9" s="1"/>
  <c r="AR357" i="9" a="1"/>
  <c r="AR357" i="9" s="1"/>
  <c r="AR279" i="9" a="1"/>
  <c r="AR279" i="9" s="1"/>
  <c r="AR316" i="9" a="1"/>
  <c r="AR316" i="9" s="1"/>
  <c r="AR185" i="9" a="1"/>
  <c r="AR185" i="9" s="1"/>
  <c r="AR268" i="9" a="1"/>
  <c r="AR268" i="9" s="1"/>
  <c r="AR165" i="9" a="1"/>
  <c r="AR165" i="9" s="1"/>
  <c r="AR134" i="9" a="1"/>
  <c r="AR134" i="9" s="1"/>
  <c r="AR249" i="9" a="1"/>
  <c r="AR249" i="9" s="1"/>
  <c r="AR186" i="9" a="1"/>
  <c r="AR186" i="9" s="1"/>
  <c r="AR229" i="9" a="1"/>
  <c r="AR229" i="9" s="1"/>
  <c r="AR145" i="9" a="1"/>
  <c r="AR145" i="9" s="1"/>
  <c r="AR207" i="9" a="1"/>
  <c r="AR207" i="9" s="1"/>
  <c r="BZ134" i="9" a="1"/>
  <c r="BZ134" i="9" s="1"/>
  <c r="K851" i="9" a="1"/>
  <c r="K851" i="9" s="1"/>
  <c r="K847" i="9" s="1"/>
  <c r="K813" i="9" a="1"/>
  <c r="K813" i="9" s="1"/>
  <c r="K809" i="9" s="1"/>
  <c r="K832" i="9" a="1"/>
  <c r="K832" i="9" s="1"/>
  <c r="K828" i="9" s="1"/>
  <c r="K794" i="9" a="1"/>
  <c r="K794" i="9" s="1"/>
  <c r="K790" i="9" s="1"/>
  <c r="K756" i="9" a="1"/>
  <c r="K756" i="9" s="1"/>
  <c r="K752" i="9" s="1"/>
  <c r="K79" i="9" s="1"/>
  <c r="K737" i="9" a="1"/>
  <c r="K737" i="9" s="1"/>
  <c r="K732" i="9" s="1"/>
  <c r="K717" i="9" a="1"/>
  <c r="K717" i="9" s="1"/>
  <c r="K713" i="9" s="1"/>
  <c r="K775" i="9" a="1"/>
  <c r="K775" i="9" s="1"/>
  <c r="K771" i="9" s="1"/>
  <c r="K80" i="9" s="1"/>
  <c r="K678" i="9" a="1"/>
  <c r="K678" i="9" s="1"/>
  <c r="K673" i="9" s="1"/>
  <c r="K74" i="9" s="1"/>
  <c r="K698" i="9" a="1"/>
  <c r="K698" i="9" s="1"/>
  <c r="K693" i="9" s="1"/>
  <c r="K658" i="9" a="1"/>
  <c r="K658" i="9" s="1"/>
  <c r="K653" i="9" s="1"/>
  <c r="K75" i="9" s="1"/>
  <c r="K638" i="9" a="1"/>
  <c r="K638" i="9" s="1"/>
  <c r="K633" i="9" s="1"/>
  <c r="K70" i="9" s="1"/>
  <c r="K618" i="9" a="1"/>
  <c r="K618" i="9" s="1"/>
  <c r="K613" i="9" s="1"/>
  <c r="K69" i="9" s="1"/>
  <c r="K578" i="9" a="1"/>
  <c r="K578" i="9" s="1"/>
  <c r="K574" i="9" s="1"/>
  <c r="K598" i="9" a="1"/>
  <c r="K598" i="9" s="1"/>
  <c r="K593" i="9" s="1"/>
  <c r="K559" i="9" a="1"/>
  <c r="K559" i="9" s="1"/>
  <c r="K554" i="9" s="1"/>
  <c r="K539" i="9" a="1"/>
  <c r="K539" i="9" s="1"/>
  <c r="K535" i="9" s="1"/>
  <c r="K60" i="9" s="1"/>
  <c r="K482" i="9" a="1"/>
  <c r="K482" i="9" s="1"/>
  <c r="K477" i="9" s="1"/>
  <c r="K54" i="9" s="1"/>
  <c r="K462" i="9" a="1"/>
  <c r="K462" i="9" s="1"/>
  <c r="K457" i="9" s="1"/>
  <c r="K67" i="9" s="1"/>
  <c r="K422" i="9" a="1"/>
  <c r="K422" i="9" s="1"/>
  <c r="K417" i="9" s="1"/>
  <c r="K52" i="9" s="1"/>
  <c r="K442" i="9" a="1"/>
  <c r="K442" i="9" s="1"/>
  <c r="K437" i="9" s="1"/>
  <c r="K53" i="9" s="1"/>
  <c r="K501" i="9" a="1"/>
  <c r="K501" i="9" s="1"/>
  <c r="K497" i="9" s="1"/>
  <c r="K58" i="9" s="1"/>
  <c r="K402" i="9" a="1"/>
  <c r="K402" i="9" s="1"/>
  <c r="K398" i="9" s="1"/>
  <c r="K51" i="9" s="1"/>
  <c r="K356" i="9" a="1"/>
  <c r="K356" i="9" s="1"/>
  <c r="K520" i="9" a="1"/>
  <c r="K520" i="9" s="1"/>
  <c r="K516" i="9" s="1"/>
  <c r="K59" i="9" s="1"/>
  <c r="K357" i="9" a="1"/>
  <c r="K357" i="9" s="1"/>
  <c r="K352" i="9" s="1"/>
  <c r="K335" i="9" a="1"/>
  <c r="K335" i="9" s="1"/>
  <c r="K330" i="9" s="1"/>
  <c r="K269" i="9" a="1"/>
  <c r="K269" i="9" s="1"/>
  <c r="K279" i="9" a="1"/>
  <c r="K279" i="9" s="1"/>
  <c r="K275" i="9" s="1"/>
  <c r="K316" i="9" a="1"/>
  <c r="K316" i="9" s="1"/>
  <c r="K268" i="9" a="1"/>
  <c r="K268" i="9" s="1"/>
  <c r="K297" i="9" a="1"/>
  <c r="K297" i="9" s="1"/>
  <c r="K294" i="9" s="1"/>
  <c r="K229" i="9" a="1"/>
  <c r="K229" i="9" s="1"/>
  <c r="K249" i="9" a="1"/>
  <c r="K249" i="9" s="1"/>
  <c r="K244" i="9" s="1"/>
  <c r="K185" i="9" a="1"/>
  <c r="K185" i="9" s="1"/>
  <c r="K165" i="9" a="1"/>
  <c r="K165" i="9" s="1"/>
  <c r="K160" i="9" s="1"/>
  <c r="K207" i="9" a="1"/>
  <c r="K207" i="9" s="1"/>
  <c r="K202" i="9" s="1"/>
  <c r="K186" i="9" a="1"/>
  <c r="K186" i="9" s="1"/>
  <c r="K97" i="9"/>
  <c r="K145" i="9" a="1"/>
  <c r="K145" i="9" s="1"/>
  <c r="K139" i="9" s="1"/>
  <c r="L141" i="9" s="1"/>
  <c r="L18" i="9" s="1"/>
  <c r="N954" i="9"/>
  <c r="N81" i="9"/>
  <c r="AL653" i="9"/>
  <c r="AL75" i="9" s="1"/>
  <c r="AL660" i="9"/>
  <c r="AB295" i="9"/>
  <c r="AB30" i="9"/>
  <c r="AK321" i="9"/>
  <c r="Q227" i="7"/>
  <c r="AZ321" i="9"/>
  <c r="AO832" i="9" a="1"/>
  <c r="AO832" i="9" s="1"/>
  <c r="AO851" i="9" a="1"/>
  <c r="AO851" i="9" s="1"/>
  <c r="AO794" i="9" a="1"/>
  <c r="AO794" i="9" s="1"/>
  <c r="AO775" i="9" a="1"/>
  <c r="AO775" i="9" s="1"/>
  <c r="AO813" i="9" a="1"/>
  <c r="AO813" i="9" s="1"/>
  <c r="AO717" i="9" a="1"/>
  <c r="AO717" i="9" s="1"/>
  <c r="AO756" i="9" a="1"/>
  <c r="AO756" i="9" s="1"/>
  <c r="AO737" i="9" a="1"/>
  <c r="AO737" i="9" s="1"/>
  <c r="AO678" i="9" a="1"/>
  <c r="AO678" i="9" s="1"/>
  <c r="AO658" i="9" a="1"/>
  <c r="AO658" i="9" s="1"/>
  <c r="AO698" i="9" a="1"/>
  <c r="AO698" i="9" s="1"/>
  <c r="AO598" i="9" a="1"/>
  <c r="AO598" i="9" s="1"/>
  <c r="AO618" i="9" a="1"/>
  <c r="AO618" i="9" s="1"/>
  <c r="AO638" i="9" a="1"/>
  <c r="AO638" i="9" s="1"/>
  <c r="AO578" i="9" a="1"/>
  <c r="AO578" i="9" s="1"/>
  <c r="AO539" i="9" a="1"/>
  <c r="AO539" i="9" s="1"/>
  <c r="AO501" i="9" a="1"/>
  <c r="AO501" i="9" s="1"/>
  <c r="AO559" i="9" a="1"/>
  <c r="AO559" i="9" s="1"/>
  <c r="AO520" i="9" a="1"/>
  <c r="AO520" i="9" s="1"/>
  <c r="AO482" i="9" a="1"/>
  <c r="AO482" i="9" s="1"/>
  <c r="AO442" i="9" a="1"/>
  <c r="AO442" i="9" s="1"/>
  <c r="AO462" i="9" a="1"/>
  <c r="AO462" i="9" s="1"/>
  <c r="AO335" i="9" a="1"/>
  <c r="AO335" i="9" s="1"/>
  <c r="AO402" i="9" a="1"/>
  <c r="AO402" i="9" s="1"/>
  <c r="AO357" i="9" a="1"/>
  <c r="AO357" i="9" s="1"/>
  <c r="AO422" i="9" a="1"/>
  <c r="AO422" i="9" s="1"/>
  <c r="AO316" i="9" a="1"/>
  <c r="AO316" i="9" s="1"/>
  <c r="AO268" i="9" a="1"/>
  <c r="AO268" i="9" s="1"/>
  <c r="AO297" i="9" a="1"/>
  <c r="AO297" i="9" s="1"/>
  <c r="AO269" i="9" a="1"/>
  <c r="AO269" i="9" s="1"/>
  <c r="AO356" i="9" a="1"/>
  <c r="AO356" i="9" s="1"/>
  <c r="AO249" i="9" a="1"/>
  <c r="AO249" i="9" s="1"/>
  <c r="AO207" i="9" a="1"/>
  <c r="AO207" i="9" s="1"/>
  <c r="AO186" i="9" a="1"/>
  <c r="AO186" i="9" s="1"/>
  <c r="AO229" i="9" a="1"/>
  <c r="AO229" i="9" s="1"/>
  <c r="AO279" i="9" a="1"/>
  <c r="AO279" i="9" s="1"/>
  <c r="AO145" i="9" a="1"/>
  <c r="AO145" i="9" s="1"/>
  <c r="AO185" i="9" a="1"/>
  <c r="AO185" i="9" s="1"/>
  <c r="AO165" i="9" a="1"/>
  <c r="AO165" i="9" s="1"/>
  <c r="AO97" i="9"/>
  <c r="L16" i="9"/>
  <c r="L42" i="9"/>
  <c r="L38" i="9"/>
  <c r="L954" i="9"/>
  <c r="L81" i="9"/>
  <c r="O851" i="9" a="1"/>
  <c r="O851" i="9" s="1"/>
  <c r="O847" i="9" s="1"/>
  <c r="O813" i="9" a="1"/>
  <c r="O813" i="9" s="1"/>
  <c r="O809" i="9" s="1"/>
  <c r="O832" i="9" a="1"/>
  <c r="O832" i="9" s="1"/>
  <c r="O828" i="9" s="1"/>
  <c r="O794" i="9" a="1"/>
  <c r="O794" i="9" s="1"/>
  <c r="O790" i="9" s="1"/>
  <c r="O756" i="9" a="1"/>
  <c r="O756" i="9" s="1"/>
  <c r="O752" i="9" s="1"/>
  <c r="O79" i="9" s="1"/>
  <c r="O775" i="9" a="1"/>
  <c r="O775" i="9" s="1"/>
  <c r="O771" i="9" s="1"/>
  <c r="O80" i="9" s="1"/>
  <c r="O737" i="9" a="1"/>
  <c r="O737" i="9" s="1"/>
  <c r="O732" i="9" s="1"/>
  <c r="O717" i="9" a="1"/>
  <c r="O717" i="9" s="1"/>
  <c r="O713" i="9" s="1"/>
  <c r="O698" i="9" a="1"/>
  <c r="O698" i="9" s="1"/>
  <c r="O693" i="9" s="1"/>
  <c r="O658" i="9" a="1"/>
  <c r="O658" i="9" s="1"/>
  <c r="O653" i="9" s="1"/>
  <c r="O75" i="9" s="1"/>
  <c r="O638" i="9" a="1"/>
  <c r="O638" i="9" s="1"/>
  <c r="O633" i="9" s="1"/>
  <c r="O70" i="9" s="1"/>
  <c r="O678" i="9" a="1"/>
  <c r="O678" i="9" s="1"/>
  <c r="O673" i="9" s="1"/>
  <c r="O74" i="9" s="1"/>
  <c r="O618" i="9" a="1"/>
  <c r="O618" i="9" s="1"/>
  <c r="O613" i="9" s="1"/>
  <c r="O69" i="9" s="1"/>
  <c r="O578" i="9" a="1"/>
  <c r="O578" i="9" s="1"/>
  <c r="O574" i="9" s="1"/>
  <c r="O598" i="9" a="1"/>
  <c r="O598" i="9" s="1"/>
  <c r="O593" i="9" s="1"/>
  <c r="O559" i="9" a="1"/>
  <c r="O559" i="9" s="1"/>
  <c r="O554" i="9" s="1"/>
  <c r="O539" i="9" a="1"/>
  <c r="O539" i="9" s="1"/>
  <c r="O535" i="9" s="1"/>
  <c r="O60" i="9" s="1"/>
  <c r="O482" i="9" a="1"/>
  <c r="O482" i="9" s="1"/>
  <c r="O477" i="9" s="1"/>
  <c r="O54" i="9" s="1"/>
  <c r="O462" i="9" a="1"/>
  <c r="O462" i="9" s="1"/>
  <c r="O457" i="9" s="1"/>
  <c r="O67" i="9" s="1"/>
  <c r="O520" i="9" a="1"/>
  <c r="O520" i="9" s="1"/>
  <c r="O516" i="9" s="1"/>
  <c r="O59" i="9" s="1"/>
  <c r="O442" i="9" a="1"/>
  <c r="O442" i="9" s="1"/>
  <c r="O437" i="9" s="1"/>
  <c r="O53" i="9" s="1"/>
  <c r="O422" i="9" a="1"/>
  <c r="O422" i="9" s="1"/>
  <c r="O417" i="9" s="1"/>
  <c r="O52" i="9" s="1"/>
  <c r="O501" i="9" a="1"/>
  <c r="O501" i="9" s="1"/>
  <c r="O497" i="9" s="1"/>
  <c r="O58" i="9" s="1"/>
  <c r="O357" i="9" a="1"/>
  <c r="O357" i="9" s="1"/>
  <c r="O352" i="9" s="1"/>
  <c r="O402" i="9" a="1"/>
  <c r="O402" i="9" s="1"/>
  <c r="O398" i="9" s="1"/>
  <c r="O51" i="9" s="1"/>
  <c r="O356" i="9" a="1"/>
  <c r="O356" i="9" s="1"/>
  <c r="O269" i="9" a="1"/>
  <c r="O269" i="9" s="1"/>
  <c r="O279" i="9" a="1"/>
  <c r="O279" i="9" s="1"/>
  <c r="O275" i="9" s="1"/>
  <c r="O335" i="9" a="1"/>
  <c r="O335" i="9" s="1"/>
  <c r="O330" i="9" s="1"/>
  <c r="O316" i="9" a="1"/>
  <c r="O316" i="9" s="1"/>
  <c r="O268" i="9" a="1"/>
  <c r="O268" i="9" s="1"/>
  <c r="O297" i="9" a="1"/>
  <c r="O297" i="9" s="1"/>
  <c r="O294" i="9" s="1"/>
  <c r="O185" i="9" a="1"/>
  <c r="O185" i="9" s="1"/>
  <c r="O249" i="9" a="1"/>
  <c r="O249" i="9" s="1"/>
  <c r="O244" i="9" s="1"/>
  <c r="O229" i="9" a="1"/>
  <c r="O229" i="9" s="1"/>
  <c r="O165" i="9" a="1"/>
  <c r="O165" i="9" s="1"/>
  <c r="O160" i="9" s="1"/>
  <c r="O207" i="9" a="1"/>
  <c r="O207" i="9" s="1"/>
  <c r="O202" i="9" s="1"/>
  <c r="O186" i="9" a="1"/>
  <c r="O186" i="9" s="1"/>
  <c r="O145" i="9" a="1"/>
  <c r="O145" i="9" s="1"/>
  <c r="O139" i="9" s="1"/>
  <c r="O97" i="9"/>
  <c r="CQ134" i="9" a="1"/>
  <c r="CQ134" i="9" s="1"/>
  <c r="CQ85" i="9"/>
  <c r="BC134" i="9" a="1"/>
  <c r="BC134" i="9" s="1"/>
  <c r="N42" i="9"/>
  <c r="N73" i="9"/>
  <c r="AL244" i="9"/>
  <c r="AL251" i="9"/>
  <c r="AL404" i="9"/>
  <c r="AL398" i="9" s="1"/>
  <c r="AL51" i="9" s="1"/>
  <c r="AL580" i="9"/>
  <c r="AL574" i="9" s="1"/>
  <c r="AL758" i="9"/>
  <c r="AL752" i="9" s="1"/>
  <c r="AL79" i="9" s="1"/>
  <c r="AL815" i="9"/>
  <c r="AL809" i="9" s="1"/>
  <c r="BI134" i="9" a="1"/>
  <c r="BI134" i="9" s="1"/>
  <c r="CR134" i="9" a="1"/>
  <c r="CR134" i="9" s="1"/>
  <c r="CR85" i="9"/>
  <c r="CS225" i="9" a="1"/>
  <c r="CS225" i="9" s="1"/>
  <c r="CS134" i="9" a="1"/>
  <c r="CS134" i="9" s="1"/>
  <c r="CS85" i="9"/>
  <c r="BP134" i="9" a="1"/>
  <c r="BP134" i="9" s="1"/>
  <c r="BE225" i="9" a="1"/>
  <c r="BE225" i="9" s="1"/>
  <c r="BE134" i="9" a="1"/>
  <c r="BE134" i="9" s="1"/>
  <c r="BE85" i="9"/>
  <c r="AM851" i="9" a="1"/>
  <c r="AM851" i="9" s="1"/>
  <c r="AM813" i="9" a="1"/>
  <c r="AM813" i="9" s="1"/>
  <c r="AM832" i="9" a="1"/>
  <c r="AM832" i="9" s="1"/>
  <c r="AM794" i="9" a="1"/>
  <c r="AM794" i="9" s="1"/>
  <c r="AM756" i="9" a="1"/>
  <c r="AM756" i="9" s="1"/>
  <c r="AM717" i="9" a="1"/>
  <c r="AM717" i="9" s="1"/>
  <c r="AM775" i="9" a="1"/>
  <c r="AM775" i="9" s="1"/>
  <c r="AM737" i="9" a="1"/>
  <c r="AM737" i="9" s="1"/>
  <c r="AM678" i="9" a="1"/>
  <c r="AM678" i="9" s="1"/>
  <c r="AM658" i="9" a="1"/>
  <c r="AM658" i="9" s="1"/>
  <c r="AM698" i="9" a="1"/>
  <c r="AM698" i="9" s="1"/>
  <c r="AM638" i="9" a="1"/>
  <c r="AM638" i="9" s="1"/>
  <c r="AM618" i="9" a="1"/>
  <c r="AM618" i="9" s="1"/>
  <c r="AM578" i="9" a="1"/>
  <c r="AM578" i="9" s="1"/>
  <c r="AM598" i="9" a="1"/>
  <c r="AM598" i="9" s="1"/>
  <c r="AM559" i="9" a="1"/>
  <c r="AM559" i="9" s="1"/>
  <c r="AM539" i="9" a="1"/>
  <c r="AM539" i="9" s="1"/>
  <c r="AM501" i="9" a="1"/>
  <c r="AM501" i="9" s="1"/>
  <c r="AM482" i="9" a="1"/>
  <c r="AM482" i="9" s="1"/>
  <c r="AM462" i="9" a="1"/>
  <c r="AM462" i="9" s="1"/>
  <c r="AM402" i="9" a="1"/>
  <c r="AM402" i="9" s="1"/>
  <c r="AM422" i="9" a="1"/>
  <c r="AM422" i="9" s="1"/>
  <c r="AM520" i="9" a="1"/>
  <c r="AM520" i="9" s="1"/>
  <c r="AM442" i="9" a="1"/>
  <c r="AM442" i="9" s="1"/>
  <c r="AM335" i="9" a="1"/>
  <c r="AM335" i="9" s="1"/>
  <c r="AM356" i="9" a="1"/>
  <c r="AM356" i="9" s="1"/>
  <c r="AM269" i="9" a="1"/>
  <c r="AM269" i="9" s="1"/>
  <c r="AM279" i="9" a="1"/>
  <c r="AM279" i="9" s="1"/>
  <c r="AM357" i="9" a="1"/>
  <c r="AM357" i="9" s="1"/>
  <c r="AM316" i="9" a="1"/>
  <c r="AM316" i="9" s="1"/>
  <c r="AM268" i="9" a="1"/>
  <c r="AM268" i="9" s="1"/>
  <c r="AM297" i="9" a="1"/>
  <c r="AM297" i="9" s="1"/>
  <c r="AM185" i="9" a="1"/>
  <c r="AM185" i="9" s="1"/>
  <c r="AM165" i="9" a="1"/>
  <c r="AM165" i="9" s="1"/>
  <c r="AM249" i="9" a="1"/>
  <c r="AM249" i="9" s="1"/>
  <c r="AM207" i="9" a="1"/>
  <c r="AM207" i="9" s="1"/>
  <c r="AM186" i="9" a="1"/>
  <c r="AM186" i="9" s="1"/>
  <c r="AM229" i="9" a="1"/>
  <c r="AM229" i="9" s="1"/>
  <c r="AM145" i="9" a="1"/>
  <c r="AM145" i="9" s="1"/>
  <c r="AM97" i="9"/>
  <c r="BN134" i="9" a="1"/>
  <c r="BN134" i="9" s="1"/>
  <c r="BN85" i="9"/>
  <c r="AB161" i="9"/>
  <c r="AB23" i="9" s="1"/>
  <c r="AB941" i="9" s="1"/>
  <c r="AB22" i="9"/>
  <c r="AB358" i="9"/>
  <c r="AB351" i="9"/>
  <c r="AK73" i="9"/>
  <c r="AF851" i="9" a="1"/>
  <c r="AF851" i="9" s="1"/>
  <c r="AF847" i="9" s="1"/>
  <c r="AF813" i="9" a="1"/>
  <c r="AF813" i="9" s="1"/>
  <c r="AF809" i="9" s="1"/>
  <c r="AF832" i="9" a="1"/>
  <c r="AF832" i="9" s="1"/>
  <c r="AF828" i="9" s="1"/>
  <c r="AF775" i="9" a="1"/>
  <c r="AF775" i="9" s="1"/>
  <c r="AF771" i="9" s="1"/>
  <c r="AF80" i="9" s="1"/>
  <c r="AF794" i="9" a="1"/>
  <c r="AF794" i="9" s="1"/>
  <c r="AF790" i="9" s="1"/>
  <c r="AF717" i="9" a="1"/>
  <c r="AF717" i="9" s="1"/>
  <c r="AF713" i="9" s="1"/>
  <c r="AF756" i="9" a="1"/>
  <c r="AF756" i="9" s="1"/>
  <c r="AF752" i="9" s="1"/>
  <c r="AF79" i="9" s="1"/>
  <c r="AF737" i="9" a="1"/>
  <c r="AF737" i="9" s="1"/>
  <c r="AF732" i="9" s="1"/>
  <c r="AF678" i="9" a="1"/>
  <c r="AF678" i="9" s="1"/>
  <c r="AF673" i="9" s="1"/>
  <c r="AF74" i="9" s="1"/>
  <c r="AF638" i="9" a="1"/>
  <c r="AF638" i="9" s="1"/>
  <c r="AF633" i="9" s="1"/>
  <c r="AF70" i="9" s="1"/>
  <c r="AF658" i="9" a="1"/>
  <c r="AF658" i="9" s="1"/>
  <c r="AF653" i="9" s="1"/>
  <c r="AF75" i="9" s="1"/>
  <c r="AF698" i="9" a="1"/>
  <c r="AF698" i="9" s="1"/>
  <c r="AF693" i="9" s="1"/>
  <c r="AF618" i="9" a="1"/>
  <c r="AF618" i="9" s="1"/>
  <c r="AF613" i="9" s="1"/>
  <c r="AF69" i="9" s="1"/>
  <c r="AF578" i="9" a="1"/>
  <c r="AF578" i="9" s="1"/>
  <c r="AF574" i="9" s="1"/>
  <c r="AF598" i="9" a="1"/>
  <c r="AF598" i="9" s="1"/>
  <c r="AF593" i="9" s="1"/>
  <c r="AF559" i="9" a="1"/>
  <c r="AF559" i="9" s="1"/>
  <c r="AF554" i="9" s="1"/>
  <c r="AF520" i="9" a="1"/>
  <c r="AF520" i="9" s="1"/>
  <c r="AF516" i="9" s="1"/>
  <c r="AF59" i="9" s="1"/>
  <c r="AF482" i="9" a="1"/>
  <c r="AF482" i="9" s="1"/>
  <c r="AF477" i="9" s="1"/>
  <c r="AF54" i="9" s="1"/>
  <c r="AF539" i="9" a="1"/>
  <c r="AF539" i="9" s="1"/>
  <c r="AF535" i="9" s="1"/>
  <c r="AF60" i="9" s="1"/>
  <c r="AF501" i="9" a="1"/>
  <c r="AF501" i="9" s="1"/>
  <c r="AF497" i="9" s="1"/>
  <c r="AF58" i="9" s="1"/>
  <c r="AF462" i="9" a="1"/>
  <c r="AF462" i="9" s="1"/>
  <c r="AF457" i="9" s="1"/>
  <c r="AF67" i="9" s="1"/>
  <c r="AF442" i="9" a="1"/>
  <c r="AF442" i="9" s="1"/>
  <c r="AF437" i="9" s="1"/>
  <c r="AF53" i="9" s="1"/>
  <c r="AF402" i="9" a="1"/>
  <c r="AF402" i="9" s="1"/>
  <c r="AF398" i="9" s="1"/>
  <c r="AF51" i="9" s="1"/>
  <c r="AF422" i="9" a="1"/>
  <c r="AF422" i="9" s="1"/>
  <c r="AF417" i="9" s="1"/>
  <c r="AF52" i="9" s="1"/>
  <c r="AF356" i="9" a="1"/>
  <c r="AF356" i="9" s="1"/>
  <c r="AF357" i="9" a="1"/>
  <c r="AF357" i="9" s="1"/>
  <c r="AF352" i="9" s="1"/>
  <c r="AF335" i="9" a="1"/>
  <c r="AF335" i="9" s="1"/>
  <c r="AF330" i="9" s="1"/>
  <c r="AF297" i="9" a="1"/>
  <c r="AF297" i="9" s="1"/>
  <c r="AF294" i="9" s="1"/>
  <c r="AF269" i="9" a="1"/>
  <c r="AF269" i="9" s="1"/>
  <c r="AF279" i="9" a="1"/>
  <c r="AF279" i="9" s="1"/>
  <c r="AF275" i="9" s="1"/>
  <c r="AF316" i="9" a="1"/>
  <c r="AF316" i="9" s="1"/>
  <c r="AF268" i="9" a="1"/>
  <c r="AF268" i="9" s="1"/>
  <c r="AF249" i="9" a="1"/>
  <c r="AF249" i="9" s="1"/>
  <c r="AF244" i="9" s="1"/>
  <c r="AF185" i="9" a="1"/>
  <c r="AF185" i="9" s="1"/>
  <c r="AF229" i="9" a="1"/>
  <c r="AF229" i="9" s="1"/>
  <c r="AF165" i="9" a="1"/>
  <c r="AF165" i="9" s="1"/>
  <c r="AF160" i="9" s="1"/>
  <c r="AF207" i="9" a="1"/>
  <c r="AF207" i="9" s="1"/>
  <c r="AF202" i="9" s="1"/>
  <c r="AF186" i="9" a="1"/>
  <c r="AF186" i="9" s="1"/>
  <c r="AF145" i="9" a="1"/>
  <c r="AF145" i="9" s="1"/>
  <c r="AF139" i="9" s="1"/>
  <c r="AF97" i="9"/>
  <c r="H208" i="7"/>
  <c r="E31" i="7" s="1"/>
  <c r="AZ187" i="9"/>
  <c r="AZ358" i="9"/>
  <c r="AG832" i="9" a="1"/>
  <c r="AG832" i="9" s="1"/>
  <c r="AG813" i="9" a="1"/>
  <c r="AG813" i="9" s="1"/>
  <c r="AG851" i="9" a="1"/>
  <c r="AG851" i="9" s="1"/>
  <c r="AG794" i="9" a="1"/>
  <c r="AG794" i="9" s="1"/>
  <c r="AG775" i="9" a="1"/>
  <c r="AG775" i="9" s="1"/>
  <c r="AG756" i="9" a="1"/>
  <c r="AG756" i="9" s="1"/>
  <c r="AG737" i="9" a="1"/>
  <c r="AG737" i="9" s="1"/>
  <c r="AG717" i="9" a="1"/>
  <c r="AG717" i="9" s="1"/>
  <c r="AG678" i="9" a="1"/>
  <c r="AG678" i="9" s="1"/>
  <c r="AG658" i="9" a="1"/>
  <c r="AG658" i="9" s="1"/>
  <c r="AG698" i="9" a="1"/>
  <c r="AG698" i="9" s="1"/>
  <c r="AG598" i="9" a="1"/>
  <c r="AG598" i="9" s="1"/>
  <c r="AG638" i="9" a="1"/>
  <c r="AG638" i="9" s="1"/>
  <c r="AG618" i="9" a="1"/>
  <c r="AG618" i="9" s="1"/>
  <c r="AG578" i="9" a="1"/>
  <c r="AG578" i="9" s="1"/>
  <c r="AG559" i="9" a="1"/>
  <c r="AG559" i="9" s="1"/>
  <c r="AG539" i="9" a="1"/>
  <c r="AG539" i="9" s="1"/>
  <c r="AG501" i="9" a="1"/>
  <c r="AG501" i="9" s="1"/>
  <c r="AG520" i="9" a="1"/>
  <c r="AG520" i="9" s="1"/>
  <c r="AG482" i="9" a="1"/>
  <c r="AG482" i="9" s="1"/>
  <c r="AG442" i="9" a="1"/>
  <c r="AG442" i="9" s="1"/>
  <c r="AG422" i="9" a="1"/>
  <c r="AG422" i="9" s="1"/>
  <c r="AG462" i="9" a="1"/>
  <c r="AG462" i="9" s="1"/>
  <c r="AG335" i="9" a="1"/>
  <c r="AG335" i="9" s="1"/>
  <c r="AG356" i="9" a="1"/>
  <c r="AG356" i="9" s="1"/>
  <c r="AG357" i="9" a="1"/>
  <c r="AG357" i="9" s="1"/>
  <c r="AG352" i="9" s="1"/>
  <c r="AG402" i="9" a="1"/>
  <c r="AG402" i="9" s="1"/>
  <c r="AG316" i="9" a="1"/>
  <c r="AG316" i="9" s="1"/>
  <c r="AG268" i="9" a="1"/>
  <c r="AG268" i="9" s="1"/>
  <c r="AG297" i="9" a="1"/>
  <c r="AG297" i="9" s="1"/>
  <c r="AG294" i="9" s="1"/>
  <c r="AG269" i="9" a="1"/>
  <c r="AG269" i="9" s="1"/>
  <c r="AG279" i="9" a="1"/>
  <c r="AG279" i="9" s="1"/>
  <c r="AG275" i="9" s="1"/>
  <c r="AG249" i="9" a="1"/>
  <c r="AG249" i="9" s="1"/>
  <c r="AG207" i="9" a="1"/>
  <c r="AG207" i="9" s="1"/>
  <c r="AG186" i="9" a="1"/>
  <c r="AG186" i="9" s="1"/>
  <c r="AG145" i="9" a="1"/>
  <c r="AG145" i="9" s="1"/>
  <c r="AG185" i="9" a="1"/>
  <c r="AG185" i="9" s="1"/>
  <c r="AG229" i="9" a="1"/>
  <c r="AG229" i="9" s="1"/>
  <c r="AG165" i="9" a="1"/>
  <c r="AG165" i="9" s="1"/>
  <c r="AG97" i="9"/>
  <c r="G851" i="9" a="1"/>
  <c r="G851" i="9" s="1"/>
  <c r="G847" i="9" s="1"/>
  <c r="G813" i="9" a="1"/>
  <c r="G813" i="9" s="1"/>
  <c r="G809" i="9" s="1"/>
  <c r="G832" i="9" a="1"/>
  <c r="G832" i="9" s="1"/>
  <c r="G828" i="9" s="1"/>
  <c r="G794" i="9" a="1"/>
  <c r="G794" i="9" s="1"/>
  <c r="G790" i="9" s="1"/>
  <c r="G756" i="9" a="1"/>
  <c r="G756" i="9" s="1"/>
  <c r="G752" i="9" s="1"/>
  <c r="G79" i="9" s="1"/>
  <c r="G717" i="9" a="1"/>
  <c r="G717" i="9" s="1"/>
  <c r="G713" i="9" s="1"/>
  <c r="G775" i="9" a="1"/>
  <c r="G775" i="9" s="1"/>
  <c r="G771" i="9" s="1"/>
  <c r="G80" i="9" s="1"/>
  <c r="G737" i="9" a="1"/>
  <c r="G737" i="9" s="1"/>
  <c r="G732" i="9" s="1"/>
  <c r="G658" i="9" a="1"/>
  <c r="G658" i="9" s="1"/>
  <c r="G653" i="9" s="1"/>
  <c r="G75" i="9" s="1"/>
  <c r="G698" i="9" a="1"/>
  <c r="G698" i="9" s="1"/>
  <c r="G693" i="9" s="1"/>
  <c r="G678" i="9" a="1"/>
  <c r="G678" i="9" s="1"/>
  <c r="G673" i="9" s="1"/>
  <c r="G74" i="9" s="1"/>
  <c r="G638" i="9" a="1"/>
  <c r="G638" i="9" s="1"/>
  <c r="G633" i="9" s="1"/>
  <c r="G70" i="9" s="1"/>
  <c r="G618" i="9" a="1"/>
  <c r="G618" i="9" s="1"/>
  <c r="G613" i="9" s="1"/>
  <c r="G69" i="9" s="1"/>
  <c r="G578" i="9" a="1"/>
  <c r="G578" i="9" s="1"/>
  <c r="G574" i="9" s="1"/>
  <c r="G598" i="9" a="1"/>
  <c r="G598" i="9" s="1"/>
  <c r="G593" i="9" s="1"/>
  <c r="G559" i="9" a="1"/>
  <c r="G559" i="9" s="1"/>
  <c r="G554" i="9" s="1"/>
  <c r="G539" i="9" a="1"/>
  <c r="G539" i="9" s="1"/>
  <c r="G535" i="9" s="1"/>
  <c r="G60" i="9" s="1"/>
  <c r="G501" i="9" a="1"/>
  <c r="G501" i="9" s="1"/>
  <c r="G497" i="9" s="1"/>
  <c r="G58" i="9" s="1"/>
  <c r="G482" i="9" a="1"/>
  <c r="G482" i="9" s="1"/>
  <c r="G477" i="9" s="1"/>
  <c r="G54" i="9" s="1"/>
  <c r="G462" i="9" a="1"/>
  <c r="G462" i="9" s="1"/>
  <c r="G457" i="9" s="1"/>
  <c r="G67" i="9" s="1"/>
  <c r="G402" i="9" a="1"/>
  <c r="G402" i="9" s="1"/>
  <c r="G398" i="9" s="1"/>
  <c r="G51" i="9" s="1"/>
  <c r="G422" i="9" a="1"/>
  <c r="G422" i="9" s="1"/>
  <c r="G417" i="9" s="1"/>
  <c r="G52" i="9" s="1"/>
  <c r="G442" i="9" a="1"/>
  <c r="G442" i="9" s="1"/>
  <c r="G437" i="9" s="1"/>
  <c r="G53" i="9" s="1"/>
  <c r="G335" i="9" a="1"/>
  <c r="G335" i="9" s="1"/>
  <c r="G330" i="9" s="1"/>
  <c r="G520" i="9" a="1"/>
  <c r="G520" i="9" s="1"/>
  <c r="G516" i="9" s="1"/>
  <c r="G59" i="9" s="1"/>
  <c r="G356" i="9" a="1"/>
  <c r="G356" i="9" s="1"/>
  <c r="G269" i="9" a="1"/>
  <c r="G269" i="9" s="1"/>
  <c r="G279" i="9" a="1"/>
  <c r="G279" i="9" s="1"/>
  <c r="G275" i="9" s="1"/>
  <c r="G357" i="9" a="1"/>
  <c r="G357" i="9" s="1"/>
  <c r="G352" i="9" s="1"/>
  <c r="G316" i="9" a="1"/>
  <c r="G316" i="9" s="1"/>
  <c r="G268" i="9" a="1"/>
  <c r="G268" i="9" s="1"/>
  <c r="G297" i="9" a="1"/>
  <c r="G297" i="9" s="1"/>
  <c r="G294" i="9" s="1"/>
  <c r="G185" i="9" a="1"/>
  <c r="G185" i="9" s="1"/>
  <c r="G165" i="9" a="1"/>
  <c r="G165" i="9" s="1"/>
  <c r="G160" i="9" s="1"/>
  <c r="G207" i="9" a="1"/>
  <c r="G207" i="9" s="1"/>
  <c r="G202" i="9" s="1"/>
  <c r="G186" i="9" a="1"/>
  <c r="G186" i="9" s="1"/>
  <c r="G229" i="9" a="1"/>
  <c r="G229" i="9" s="1"/>
  <c r="G145" i="9" a="1"/>
  <c r="G145" i="9" s="1"/>
  <c r="G139" i="9" s="1"/>
  <c r="G97" i="9"/>
  <c r="G249" i="9" a="1"/>
  <c r="G249" i="9" s="1"/>
  <c r="G244" i="9" s="1"/>
  <c r="AO12" i="9"/>
  <c r="AU187" i="9"/>
  <c r="L37" i="9"/>
  <c r="L270" i="9"/>
  <c r="L264" i="9" s="1"/>
  <c r="EA374" i="9"/>
  <c r="DZ369" i="9"/>
  <c r="N295" i="9"/>
  <c r="N30" i="9"/>
  <c r="N76" i="9"/>
  <c r="BS134" i="9" a="1"/>
  <c r="BS134" i="9" s="1"/>
  <c r="BS85" i="9"/>
  <c r="R851" i="9" a="1"/>
  <c r="R851" i="9" s="1"/>
  <c r="R847" i="9" s="1"/>
  <c r="R832" i="9" a="1"/>
  <c r="R832" i="9" s="1"/>
  <c r="R828" i="9" s="1"/>
  <c r="R813" i="9" a="1"/>
  <c r="R813" i="9" s="1"/>
  <c r="R809" i="9" s="1"/>
  <c r="R698" i="9" a="1"/>
  <c r="R698" i="9" s="1"/>
  <c r="R693" i="9" s="1"/>
  <c r="R794" i="9" a="1"/>
  <c r="R794" i="9" s="1"/>
  <c r="R790" i="9" s="1"/>
  <c r="R717" i="9" a="1"/>
  <c r="R717" i="9" s="1"/>
  <c r="R713" i="9" s="1"/>
  <c r="R756" i="9" a="1"/>
  <c r="R756" i="9" s="1"/>
  <c r="R752" i="9" s="1"/>
  <c r="R79" i="9" s="1"/>
  <c r="R737" i="9" a="1"/>
  <c r="R737" i="9" s="1"/>
  <c r="R732" i="9" s="1"/>
  <c r="R775" i="9" a="1"/>
  <c r="R775" i="9" s="1"/>
  <c r="R771" i="9" s="1"/>
  <c r="R80" i="9" s="1"/>
  <c r="R658" i="9" a="1"/>
  <c r="R658" i="9" s="1"/>
  <c r="R653" i="9" s="1"/>
  <c r="R75" i="9" s="1"/>
  <c r="R678" i="9" a="1"/>
  <c r="R678" i="9" s="1"/>
  <c r="R673" i="9" s="1"/>
  <c r="R74" i="9" s="1"/>
  <c r="R638" i="9" a="1"/>
  <c r="R638" i="9" s="1"/>
  <c r="R633" i="9" s="1"/>
  <c r="R70" i="9" s="1"/>
  <c r="R618" i="9" a="1"/>
  <c r="R618" i="9" s="1"/>
  <c r="R613" i="9" s="1"/>
  <c r="R69" i="9" s="1"/>
  <c r="R598" i="9" a="1"/>
  <c r="R598" i="9" s="1"/>
  <c r="R593" i="9" s="1"/>
  <c r="R559" i="9" a="1"/>
  <c r="R559" i="9" s="1"/>
  <c r="R554" i="9" s="1"/>
  <c r="R539" i="9" a="1"/>
  <c r="R539" i="9" s="1"/>
  <c r="R535" i="9" s="1"/>
  <c r="R60" i="9" s="1"/>
  <c r="R578" i="9" a="1"/>
  <c r="R578" i="9" s="1"/>
  <c r="R574" i="9" s="1"/>
  <c r="R462" i="9" a="1"/>
  <c r="R462" i="9" s="1"/>
  <c r="R457" i="9" s="1"/>
  <c r="R67" i="9" s="1"/>
  <c r="R520" i="9" a="1"/>
  <c r="R520" i="9" s="1"/>
  <c r="R516" i="9" s="1"/>
  <c r="R59" i="9" s="1"/>
  <c r="R501" i="9" a="1"/>
  <c r="R501" i="9" s="1"/>
  <c r="R497" i="9" s="1"/>
  <c r="R58" i="9" s="1"/>
  <c r="R422" i="9" a="1"/>
  <c r="R422" i="9" s="1"/>
  <c r="R417" i="9" s="1"/>
  <c r="R52" i="9" s="1"/>
  <c r="R402" i="9" a="1"/>
  <c r="R402" i="9" s="1"/>
  <c r="R398" i="9" s="1"/>
  <c r="R51" i="9" s="1"/>
  <c r="R482" i="9" a="1"/>
  <c r="R482" i="9" s="1"/>
  <c r="R477" i="9" s="1"/>
  <c r="R54" i="9" s="1"/>
  <c r="R442" i="9" a="1"/>
  <c r="R442" i="9" s="1"/>
  <c r="R437" i="9" s="1"/>
  <c r="R53" i="9" s="1"/>
  <c r="R357" i="9" a="1"/>
  <c r="R357" i="9" s="1"/>
  <c r="R352" i="9" s="1"/>
  <c r="R356" i="9" a="1"/>
  <c r="R356" i="9" s="1"/>
  <c r="R335" i="9" a="1"/>
  <c r="R335" i="9" s="1"/>
  <c r="R330" i="9" s="1"/>
  <c r="R279" i="9" a="1"/>
  <c r="R279" i="9" s="1"/>
  <c r="R275" i="9" s="1"/>
  <c r="R316" i="9" a="1"/>
  <c r="R316" i="9" s="1"/>
  <c r="R268" i="9" a="1"/>
  <c r="R268" i="9" s="1"/>
  <c r="R297" i="9" a="1"/>
  <c r="R297" i="9" s="1"/>
  <c r="R294" i="9" s="1"/>
  <c r="R269" i="9" a="1"/>
  <c r="R269" i="9" s="1"/>
  <c r="R165" i="9" a="1"/>
  <c r="R165" i="9" s="1"/>
  <c r="R160" i="9" s="1"/>
  <c r="R249" i="9" a="1"/>
  <c r="R249" i="9" s="1"/>
  <c r="R244" i="9" s="1"/>
  <c r="R207" i="9" a="1"/>
  <c r="R207" i="9" s="1"/>
  <c r="R202" i="9" s="1"/>
  <c r="R186" i="9" a="1"/>
  <c r="R186" i="9" s="1"/>
  <c r="R145" i="9" a="1"/>
  <c r="R145" i="9" s="1"/>
  <c r="R139" i="9" s="1"/>
  <c r="R229" i="9" a="1"/>
  <c r="R229" i="9" s="1"/>
  <c r="R185" i="9" a="1"/>
  <c r="R185" i="9" s="1"/>
  <c r="R97" i="9"/>
  <c r="CD134" i="9" a="1"/>
  <c r="CD134" i="9" s="1"/>
  <c r="CD85" i="9"/>
  <c r="AL167" i="9"/>
  <c r="AL160" i="9" s="1"/>
  <c r="AL484" i="9"/>
  <c r="AL477" i="9" s="1"/>
  <c r="AL54" i="9" s="1"/>
  <c r="AL541" i="9"/>
  <c r="AL535" i="9" s="1"/>
  <c r="AL60" i="9" s="1"/>
  <c r="AL777" i="9"/>
  <c r="AL771" i="9"/>
  <c r="AL80" i="9" s="1"/>
  <c r="CP134" i="9" a="1"/>
  <c r="CP134" i="9" s="1"/>
  <c r="CP85" i="9"/>
  <c r="DA225" i="9" a="1"/>
  <c r="DA225" i="9" s="1"/>
  <c r="DA134" i="9" a="1"/>
  <c r="DA134" i="9" s="1"/>
  <c r="DA85" i="9"/>
  <c r="CN134" i="9" a="1"/>
  <c r="CN134" i="9" s="1"/>
  <c r="DE225" i="9" a="1"/>
  <c r="DE225" i="9" s="1"/>
  <c r="DE85" i="9"/>
  <c r="DE134" i="9" a="1"/>
  <c r="DE134" i="9" s="1"/>
  <c r="CR12" i="9"/>
  <c r="Q227" i="9"/>
  <c r="V320" i="9"/>
  <c r="V203" i="9" s="1"/>
  <c r="V50" i="9"/>
  <c r="T161" i="9"/>
  <c r="T23" i="9" s="1"/>
  <c r="T941" i="9" s="1"/>
  <c r="T22" i="9"/>
  <c r="T295" i="9"/>
  <c r="T30" i="9"/>
  <c r="T953" i="9"/>
  <c r="T967" i="9" s="1"/>
  <c r="T82" i="9"/>
  <c r="AB37" i="9"/>
  <c r="AB73" i="9"/>
  <c r="AB954" i="9"/>
  <c r="AB81" i="9"/>
  <c r="AK358" i="9"/>
  <c r="AS832" i="9" a="1"/>
  <c r="AS832" i="9" s="1"/>
  <c r="AS813" i="9" a="1"/>
  <c r="AS813" i="9" s="1"/>
  <c r="AS851" i="9" a="1"/>
  <c r="AS851" i="9" s="1"/>
  <c r="AS794" i="9" a="1"/>
  <c r="AS794" i="9" s="1"/>
  <c r="AS775" i="9" a="1"/>
  <c r="AS775" i="9" s="1"/>
  <c r="AS717" i="9" a="1"/>
  <c r="AS717" i="9" s="1"/>
  <c r="AS698" i="9" a="1"/>
  <c r="AS698" i="9" s="1"/>
  <c r="AS737" i="9" a="1"/>
  <c r="AS737" i="9" s="1"/>
  <c r="AS756" i="9" a="1"/>
  <c r="AS756" i="9" s="1"/>
  <c r="AS678" i="9" a="1"/>
  <c r="AS678" i="9" s="1"/>
  <c r="AS638" i="9" a="1"/>
  <c r="AS638" i="9" s="1"/>
  <c r="AS598" i="9" a="1"/>
  <c r="AS598" i="9" s="1"/>
  <c r="AS578" i="9" a="1"/>
  <c r="AS578" i="9" s="1"/>
  <c r="AS658" i="9" a="1"/>
  <c r="AS658" i="9" s="1"/>
  <c r="AS539" i="9" a="1"/>
  <c r="AS539" i="9" s="1"/>
  <c r="AS618" i="9" a="1"/>
  <c r="AS618" i="9" s="1"/>
  <c r="AS501" i="9" a="1"/>
  <c r="AS501" i="9" s="1"/>
  <c r="AS559" i="9" a="1"/>
  <c r="AS559" i="9" s="1"/>
  <c r="AS520" i="9" a="1"/>
  <c r="AS520" i="9" s="1"/>
  <c r="AS482" i="9" a="1"/>
  <c r="AS482" i="9" s="1"/>
  <c r="AS442" i="9" a="1"/>
  <c r="AS442" i="9" s="1"/>
  <c r="AS402" i="9" a="1"/>
  <c r="AS402" i="9" s="1"/>
  <c r="AS335" i="9" a="1"/>
  <c r="AS335" i="9" s="1"/>
  <c r="AS357" i="9" a="1"/>
  <c r="AS357" i="9" s="1"/>
  <c r="AS356" i="9" a="1"/>
  <c r="AS356" i="9" s="1"/>
  <c r="AS462" i="9" a="1"/>
  <c r="AS462" i="9" s="1"/>
  <c r="AS316" i="9" a="1"/>
  <c r="AS316" i="9" s="1"/>
  <c r="AS268" i="9" a="1"/>
  <c r="AS268" i="9" s="1"/>
  <c r="AS297" i="9" a="1"/>
  <c r="AS297" i="9" s="1"/>
  <c r="AS269" i="9" a="1"/>
  <c r="AS269" i="9" s="1"/>
  <c r="AS249" i="9" a="1"/>
  <c r="AS249" i="9" s="1"/>
  <c r="AS422" i="9" a="1"/>
  <c r="AS422" i="9" s="1"/>
  <c r="AS279" i="9" a="1"/>
  <c r="AS279" i="9" s="1"/>
  <c r="AS229" i="9" a="1"/>
  <c r="AS229" i="9" s="1"/>
  <c r="AS207" i="9" a="1"/>
  <c r="AS207" i="9" s="1"/>
  <c r="AS186" i="9" a="1"/>
  <c r="AS186" i="9" s="1"/>
  <c r="AS145" i="9" a="1"/>
  <c r="AS145" i="9" s="1"/>
  <c r="AS185" i="9" a="1"/>
  <c r="AS185" i="9" s="1"/>
  <c r="AS134" i="9" a="1"/>
  <c r="AS134" i="9" s="1"/>
  <c r="AS165" i="9" a="1"/>
  <c r="AS165" i="9" s="1"/>
  <c r="L295" i="9"/>
  <c r="L30" i="9"/>
  <c r="N227" i="9"/>
  <c r="N222" i="9"/>
  <c r="CY134" i="9" a="1"/>
  <c r="CY134" i="9" s="1"/>
  <c r="CY85" i="9"/>
  <c r="AD851" i="9" a="1"/>
  <c r="AD851" i="9" s="1"/>
  <c r="AD847" i="9" s="1"/>
  <c r="AD794" i="9" a="1"/>
  <c r="AD794" i="9" s="1"/>
  <c r="AD790" i="9" s="1"/>
  <c r="AD813" i="9" a="1"/>
  <c r="AD813" i="9" s="1"/>
  <c r="AD809" i="9" s="1"/>
  <c r="AD698" i="9" a="1"/>
  <c r="AD698" i="9" s="1"/>
  <c r="AD693" i="9" s="1"/>
  <c r="AD775" i="9" a="1"/>
  <c r="AD775" i="9" s="1"/>
  <c r="AD771" i="9" s="1"/>
  <c r="AD80" i="9" s="1"/>
  <c r="AD717" i="9" a="1"/>
  <c r="AD717" i="9" s="1"/>
  <c r="AD713" i="9" s="1"/>
  <c r="AD737" i="9" a="1"/>
  <c r="AD737" i="9" s="1"/>
  <c r="AD732" i="9" s="1"/>
  <c r="AD658" i="9" a="1"/>
  <c r="AD658" i="9" s="1"/>
  <c r="AD653" i="9" s="1"/>
  <c r="AD75" i="9" s="1"/>
  <c r="AD638" i="9" a="1"/>
  <c r="AD638" i="9" s="1"/>
  <c r="AD633" i="9" s="1"/>
  <c r="AD70" i="9" s="1"/>
  <c r="AD678" i="9" a="1"/>
  <c r="AD678" i="9" s="1"/>
  <c r="AD673" i="9" s="1"/>
  <c r="AD74" i="9" s="1"/>
  <c r="AD618" i="9" a="1"/>
  <c r="AD618" i="9" s="1"/>
  <c r="AD613" i="9" s="1"/>
  <c r="AD69" i="9" s="1"/>
  <c r="AD756" i="9" a="1"/>
  <c r="AD756" i="9" s="1"/>
  <c r="AD752" i="9" s="1"/>
  <c r="AD79" i="9" s="1"/>
  <c r="AD598" i="9" a="1"/>
  <c r="AD598" i="9" s="1"/>
  <c r="AD593" i="9" s="1"/>
  <c r="AD832" i="9" a="1"/>
  <c r="AD832" i="9" s="1"/>
  <c r="AD828" i="9" s="1"/>
  <c r="AD578" i="9" a="1"/>
  <c r="AD578" i="9" s="1"/>
  <c r="AD574" i="9" s="1"/>
  <c r="AD539" i="9" a="1"/>
  <c r="AD539" i="9" s="1"/>
  <c r="AD535" i="9" s="1"/>
  <c r="AD60" i="9" s="1"/>
  <c r="AD559" i="9" a="1"/>
  <c r="AD559" i="9" s="1"/>
  <c r="AD554" i="9" s="1"/>
  <c r="AD501" i="9" a="1"/>
  <c r="AD501" i="9" s="1"/>
  <c r="AD497" i="9" s="1"/>
  <c r="AD58" i="9" s="1"/>
  <c r="AD462" i="9" a="1"/>
  <c r="AD462" i="9" s="1"/>
  <c r="AD457" i="9" s="1"/>
  <c r="AD67" i="9" s="1"/>
  <c r="AD422" i="9" a="1"/>
  <c r="AD422" i="9" s="1"/>
  <c r="AD417" i="9" s="1"/>
  <c r="AD52" i="9" s="1"/>
  <c r="AD402" i="9" a="1"/>
  <c r="AD402" i="9" s="1"/>
  <c r="AD398" i="9" s="1"/>
  <c r="AD51" i="9" s="1"/>
  <c r="AD482" i="9" a="1"/>
  <c r="AD482" i="9" s="1"/>
  <c r="AD477" i="9" s="1"/>
  <c r="AD54" i="9" s="1"/>
  <c r="AD520" i="9" a="1"/>
  <c r="AD520" i="9" s="1"/>
  <c r="AD516" i="9" s="1"/>
  <c r="AD59" i="9" s="1"/>
  <c r="AD335" i="9" a="1"/>
  <c r="AD335" i="9" s="1"/>
  <c r="AD330" i="9" s="1"/>
  <c r="AD442" i="9" a="1"/>
  <c r="AD442" i="9" s="1"/>
  <c r="AD437" i="9" s="1"/>
  <c r="AD53" i="9" s="1"/>
  <c r="AD356" i="9" a="1"/>
  <c r="AD356" i="9" s="1"/>
  <c r="AD279" i="9" a="1"/>
  <c r="AD279" i="9" s="1"/>
  <c r="AD275" i="9" s="1"/>
  <c r="AD357" i="9" a="1"/>
  <c r="AD357" i="9" s="1"/>
  <c r="AD352" i="9" s="1"/>
  <c r="AD316" i="9" a="1"/>
  <c r="AD316" i="9" s="1"/>
  <c r="AD268" i="9" a="1"/>
  <c r="AD268" i="9" s="1"/>
  <c r="AD297" i="9" a="1"/>
  <c r="AD297" i="9" s="1"/>
  <c r="AD294" i="9" s="1"/>
  <c r="AD249" i="9" a="1"/>
  <c r="AD249" i="9" s="1"/>
  <c r="AD244" i="9" s="1"/>
  <c r="AD229" i="9" a="1"/>
  <c r="AD229" i="9" s="1"/>
  <c r="AD165" i="9" a="1"/>
  <c r="AD165" i="9" s="1"/>
  <c r="AD160" i="9" s="1"/>
  <c r="AD269" i="9" a="1"/>
  <c r="AD269" i="9" s="1"/>
  <c r="AD207" i="9" a="1"/>
  <c r="AD207" i="9" s="1"/>
  <c r="AD202" i="9" s="1"/>
  <c r="AD186" i="9" a="1"/>
  <c r="AD186" i="9" s="1"/>
  <c r="AD145" i="9" a="1"/>
  <c r="AD145" i="9" s="1"/>
  <c r="AD139" i="9" s="1"/>
  <c r="AD97" i="9"/>
  <c r="AD185" i="9" a="1"/>
  <c r="AD185" i="9" s="1"/>
  <c r="DC134" i="9" a="1"/>
  <c r="DC134" i="9" s="1"/>
  <c r="DC85" i="9"/>
  <c r="CW134" i="9" a="1"/>
  <c r="CW134" i="9" s="1"/>
  <c r="F12" i="9"/>
  <c r="AC187" i="9"/>
  <c r="AJ851" i="9" a="1"/>
  <c r="AJ851" i="9" s="1"/>
  <c r="AJ847" i="9" s="1"/>
  <c r="AJ813" i="9" a="1"/>
  <c r="AJ813" i="9" s="1"/>
  <c r="AJ809" i="9" s="1"/>
  <c r="AJ775" i="9" a="1"/>
  <c r="AJ775" i="9" s="1"/>
  <c r="AJ771" i="9" s="1"/>
  <c r="AJ80" i="9" s="1"/>
  <c r="AJ832" i="9" a="1"/>
  <c r="AJ832" i="9" s="1"/>
  <c r="AJ828" i="9" s="1"/>
  <c r="AJ756" i="9" a="1"/>
  <c r="AJ756" i="9" s="1"/>
  <c r="AJ752" i="9" s="1"/>
  <c r="AJ79" i="9" s="1"/>
  <c r="AJ794" i="9" a="1"/>
  <c r="AJ794" i="9" s="1"/>
  <c r="AJ790" i="9" s="1"/>
  <c r="AJ737" i="9" a="1"/>
  <c r="AJ737" i="9" s="1"/>
  <c r="AJ732" i="9" s="1"/>
  <c r="AJ717" i="9" a="1"/>
  <c r="AJ717" i="9" s="1"/>
  <c r="AJ713" i="9" s="1"/>
  <c r="AJ698" i="9" a="1"/>
  <c r="AJ698" i="9" s="1"/>
  <c r="AJ693" i="9" s="1"/>
  <c r="AJ658" i="9" a="1"/>
  <c r="AJ658" i="9" s="1"/>
  <c r="AJ653" i="9" s="1"/>
  <c r="AJ75" i="9" s="1"/>
  <c r="AJ678" i="9" a="1"/>
  <c r="AJ678" i="9" s="1"/>
  <c r="AJ673" i="9" s="1"/>
  <c r="AJ74" i="9" s="1"/>
  <c r="AJ638" i="9" a="1"/>
  <c r="AJ638" i="9" s="1"/>
  <c r="AJ633" i="9" s="1"/>
  <c r="AJ70" i="9" s="1"/>
  <c r="AJ618" i="9" a="1"/>
  <c r="AJ618" i="9" s="1"/>
  <c r="AJ613" i="9" s="1"/>
  <c r="AJ69" i="9" s="1"/>
  <c r="AJ578" i="9" a="1"/>
  <c r="AJ578" i="9" s="1"/>
  <c r="AJ574" i="9" s="1"/>
  <c r="AJ539" i="9" a="1"/>
  <c r="AJ539" i="9" s="1"/>
  <c r="AJ535" i="9" s="1"/>
  <c r="AJ60" i="9" s="1"/>
  <c r="AJ520" i="9" a="1"/>
  <c r="AJ520" i="9" s="1"/>
  <c r="AJ516" i="9" s="1"/>
  <c r="AJ59" i="9" s="1"/>
  <c r="AJ482" i="9" a="1"/>
  <c r="AJ482" i="9" s="1"/>
  <c r="AJ477" i="9" s="1"/>
  <c r="AJ54" i="9" s="1"/>
  <c r="AJ501" i="9" a="1"/>
  <c r="AJ501" i="9" s="1"/>
  <c r="AJ497" i="9" s="1"/>
  <c r="AJ58" i="9" s="1"/>
  <c r="AJ462" i="9" a="1"/>
  <c r="AJ462" i="9" s="1"/>
  <c r="AJ457" i="9" s="1"/>
  <c r="AJ67" i="9" s="1"/>
  <c r="AJ559" i="9" a="1"/>
  <c r="AJ559" i="9" s="1"/>
  <c r="AJ554" i="9" s="1"/>
  <c r="AJ598" i="9" a="1"/>
  <c r="AJ598" i="9" s="1"/>
  <c r="AJ593" i="9" s="1"/>
  <c r="AJ402" i="9" a="1"/>
  <c r="AJ402" i="9" s="1"/>
  <c r="AJ398" i="9" s="1"/>
  <c r="AJ51" i="9" s="1"/>
  <c r="AJ442" i="9" a="1"/>
  <c r="AJ442" i="9" s="1"/>
  <c r="AJ437" i="9" s="1"/>
  <c r="AJ53" i="9" s="1"/>
  <c r="AJ357" i="9" a="1"/>
  <c r="AJ357" i="9" s="1"/>
  <c r="AJ352" i="9" s="1"/>
  <c r="AJ422" i="9" a="1"/>
  <c r="AJ422" i="9" s="1"/>
  <c r="AJ417" i="9" s="1"/>
  <c r="AJ52" i="9" s="1"/>
  <c r="AJ335" i="9" a="1"/>
  <c r="AJ335" i="9" s="1"/>
  <c r="AJ330" i="9" s="1"/>
  <c r="AJ356" i="9" a="1"/>
  <c r="AJ356" i="9" s="1"/>
  <c r="AJ297" i="9" a="1"/>
  <c r="AJ297" i="9" s="1"/>
  <c r="AJ294" i="9" s="1"/>
  <c r="AJ269" i="9" a="1"/>
  <c r="AJ269" i="9" s="1"/>
  <c r="AJ279" i="9" a="1"/>
  <c r="AJ279" i="9" s="1"/>
  <c r="AJ275" i="9" s="1"/>
  <c r="AJ316" i="9" a="1"/>
  <c r="AJ316" i="9" s="1"/>
  <c r="AJ249" i="9" a="1"/>
  <c r="AJ249" i="9" s="1"/>
  <c r="AJ244" i="9" s="1"/>
  <c r="AJ229" i="9" a="1"/>
  <c r="AJ229" i="9" s="1"/>
  <c r="AJ185" i="9" a="1"/>
  <c r="AJ185" i="9" s="1"/>
  <c r="AJ268" i="9" a="1"/>
  <c r="AJ268" i="9" s="1"/>
  <c r="AJ165" i="9" a="1"/>
  <c r="AJ165" i="9" s="1"/>
  <c r="AJ160" i="9" s="1"/>
  <c r="AJ145" i="9" a="1"/>
  <c r="AJ145" i="9" s="1"/>
  <c r="AJ139" i="9" s="1"/>
  <c r="AJ97" i="9"/>
  <c r="AJ207" i="9" a="1"/>
  <c r="AJ207" i="9" s="1"/>
  <c r="AJ202" i="9" s="1"/>
  <c r="AJ186" i="9" a="1"/>
  <c r="AJ186" i="9" s="1"/>
  <c r="L312" i="9"/>
  <c r="L321" i="9"/>
  <c r="L61" i="9"/>
  <c r="L953" i="9"/>
  <c r="L82" i="9"/>
  <c r="EU2" i="10"/>
  <c r="DM2" i="10"/>
  <c r="BB134" i="9" a="1"/>
  <c r="BB134" i="9" s="1"/>
  <c r="BJ134" i="9" a="1"/>
  <c r="BJ134" i="9" s="1"/>
  <c r="BJ85" i="9"/>
  <c r="X851" i="9" a="1"/>
  <c r="X851" i="9" s="1"/>
  <c r="X847" i="9" s="1"/>
  <c r="X832" i="9" a="1"/>
  <c r="X832" i="9" s="1"/>
  <c r="X828" i="9" s="1"/>
  <c r="X775" i="9" a="1"/>
  <c r="X775" i="9" s="1"/>
  <c r="X771" i="9" s="1"/>
  <c r="X80" i="9" s="1"/>
  <c r="X813" i="9" a="1"/>
  <c r="X813" i="9" s="1"/>
  <c r="X809" i="9" s="1"/>
  <c r="X794" i="9" a="1"/>
  <c r="X794" i="9" s="1"/>
  <c r="X790" i="9" s="1"/>
  <c r="X737" i="9" a="1"/>
  <c r="X737" i="9" s="1"/>
  <c r="X732" i="9" s="1"/>
  <c r="X698" i="9" a="1"/>
  <c r="X698" i="9" s="1"/>
  <c r="X693" i="9" s="1"/>
  <c r="X756" i="9" a="1"/>
  <c r="X756" i="9" s="1"/>
  <c r="X752" i="9" s="1"/>
  <c r="X79" i="9" s="1"/>
  <c r="X717" i="9" a="1"/>
  <c r="X717" i="9" s="1"/>
  <c r="X713" i="9" s="1"/>
  <c r="X678" i="9" a="1"/>
  <c r="X678" i="9" s="1"/>
  <c r="X673" i="9" s="1"/>
  <c r="X74" i="9" s="1"/>
  <c r="X658" i="9" a="1"/>
  <c r="X658" i="9" s="1"/>
  <c r="X653" i="9" s="1"/>
  <c r="X75" i="9" s="1"/>
  <c r="X638" i="9" a="1"/>
  <c r="X638" i="9" s="1"/>
  <c r="X633" i="9" s="1"/>
  <c r="X70" i="9" s="1"/>
  <c r="X578" i="9" a="1"/>
  <c r="X578" i="9" s="1"/>
  <c r="X574" i="9" s="1"/>
  <c r="X618" i="9" a="1"/>
  <c r="X618" i="9" s="1"/>
  <c r="X613" i="9" s="1"/>
  <c r="X69" i="9" s="1"/>
  <c r="X559" i="9" a="1"/>
  <c r="X559" i="9" s="1"/>
  <c r="X554" i="9" s="1"/>
  <c r="X598" i="9" a="1"/>
  <c r="X598" i="9" s="1"/>
  <c r="X593" i="9" s="1"/>
  <c r="X539" i="9" a="1"/>
  <c r="X539" i="9" s="1"/>
  <c r="X535" i="9" s="1"/>
  <c r="X60" i="9" s="1"/>
  <c r="X482" i="9" a="1"/>
  <c r="X482" i="9" s="1"/>
  <c r="X477" i="9" s="1"/>
  <c r="X54" i="9" s="1"/>
  <c r="X520" i="9" a="1"/>
  <c r="X520" i="9" s="1"/>
  <c r="X516" i="9" s="1"/>
  <c r="X59" i="9" s="1"/>
  <c r="X462" i="9" a="1"/>
  <c r="X462" i="9" s="1"/>
  <c r="X457" i="9" s="1"/>
  <c r="X67" i="9" s="1"/>
  <c r="X501" i="9" a="1"/>
  <c r="X501" i="9" s="1"/>
  <c r="X497" i="9" s="1"/>
  <c r="X58" i="9" s="1"/>
  <c r="X422" i="9" a="1"/>
  <c r="X422" i="9" s="1"/>
  <c r="X417" i="9" s="1"/>
  <c r="X52" i="9" s="1"/>
  <c r="X402" i="9" a="1"/>
  <c r="X402" i="9" s="1"/>
  <c r="X398" i="9" s="1"/>
  <c r="X51" i="9" s="1"/>
  <c r="X357" i="9" a="1"/>
  <c r="X357" i="9" s="1"/>
  <c r="X352" i="9" s="1"/>
  <c r="X356" i="9" a="1"/>
  <c r="X356" i="9" s="1"/>
  <c r="X442" i="9" a="1"/>
  <c r="X442" i="9" s="1"/>
  <c r="X437" i="9" s="1"/>
  <c r="X53" i="9" s="1"/>
  <c r="X335" i="9" a="1"/>
  <c r="X335" i="9" s="1"/>
  <c r="X330" i="9" s="1"/>
  <c r="X297" i="9" a="1"/>
  <c r="X297" i="9" s="1"/>
  <c r="X294" i="9" s="1"/>
  <c r="X269" i="9" a="1"/>
  <c r="X269" i="9" s="1"/>
  <c r="X279" i="9" a="1"/>
  <c r="X279" i="9" s="1"/>
  <c r="X275" i="9" s="1"/>
  <c r="X316" i="9" a="1"/>
  <c r="X316" i="9" s="1"/>
  <c r="X268" i="9" a="1"/>
  <c r="X268" i="9" s="1"/>
  <c r="X249" i="9" a="1"/>
  <c r="X249" i="9" s="1"/>
  <c r="X244" i="9" s="1"/>
  <c r="X229" i="9" a="1"/>
  <c r="X229" i="9" s="1"/>
  <c r="X185" i="9" a="1"/>
  <c r="X185" i="9" s="1"/>
  <c r="X165" i="9" a="1"/>
  <c r="X165" i="9" s="1"/>
  <c r="X160" i="9" s="1"/>
  <c r="X186" i="9" a="1"/>
  <c r="X186" i="9" s="1"/>
  <c r="X207" i="9" a="1"/>
  <c r="X207" i="9" s="1"/>
  <c r="X202" i="9" s="1"/>
  <c r="X97" i="9"/>
  <c r="X145" i="9" a="1"/>
  <c r="X145" i="9" s="1"/>
  <c r="X139" i="9" s="1"/>
  <c r="AB140" i="9" s="1"/>
  <c r="AB17" i="9" s="1"/>
  <c r="BU134" i="9" a="1"/>
  <c r="BU134" i="9" s="1"/>
  <c r="N16" i="9"/>
  <c r="N270" i="9"/>
  <c r="N264" i="9" s="1"/>
  <c r="N57" i="9" s="1"/>
  <c r="N953" i="9"/>
  <c r="N967" i="9" s="1"/>
  <c r="N82" i="9"/>
  <c r="R12" i="9"/>
  <c r="CD12" i="9"/>
  <c r="AV851" i="9" a="1"/>
  <c r="AV851" i="9" s="1"/>
  <c r="AV813" i="9" a="1"/>
  <c r="AV813" i="9" s="1"/>
  <c r="AV775" i="9" a="1"/>
  <c r="AV775" i="9" s="1"/>
  <c r="AV832" i="9" a="1"/>
  <c r="AV832" i="9" s="1"/>
  <c r="AV794" i="9" a="1"/>
  <c r="AV794" i="9" s="1"/>
  <c r="AV756" i="9" a="1"/>
  <c r="AV756" i="9" s="1"/>
  <c r="AV737" i="9" a="1"/>
  <c r="AV737" i="9" s="1"/>
  <c r="AV717" i="9" a="1"/>
  <c r="AV717" i="9" s="1"/>
  <c r="AV678" i="9" a="1"/>
  <c r="AV678" i="9" s="1"/>
  <c r="AV658" i="9" a="1"/>
  <c r="AV658" i="9" s="1"/>
  <c r="AV638" i="9" a="1"/>
  <c r="AV638" i="9" s="1"/>
  <c r="AV618" i="9" a="1"/>
  <c r="AV618" i="9" s="1"/>
  <c r="AV578" i="9" a="1"/>
  <c r="AV578" i="9" s="1"/>
  <c r="AV698" i="9" a="1"/>
  <c r="AV698" i="9" s="1"/>
  <c r="AV598" i="9" a="1"/>
  <c r="AV598" i="9" s="1"/>
  <c r="AV559" i="9" a="1"/>
  <c r="AV559" i="9" s="1"/>
  <c r="AV539" i="9" a="1"/>
  <c r="AV539" i="9" s="1"/>
  <c r="AV501" i="9" a="1"/>
  <c r="AV501" i="9" s="1"/>
  <c r="AV482" i="9" a="1"/>
  <c r="AV482" i="9" s="1"/>
  <c r="AV462" i="9" a="1"/>
  <c r="AV462" i="9" s="1"/>
  <c r="AV442" i="9" a="1"/>
  <c r="AV442" i="9" s="1"/>
  <c r="AV422" i="9" a="1"/>
  <c r="AV422" i="9" s="1"/>
  <c r="AV402" i="9" a="1"/>
  <c r="AV402" i="9" s="1"/>
  <c r="AV520" i="9" a="1"/>
  <c r="AV520" i="9" s="1"/>
  <c r="AV335" i="9" a="1"/>
  <c r="AV335" i="9" s="1"/>
  <c r="AV356" i="9" a="1"/>
  <c r="AV356" i="9" s="1"/>
  <c r="AV357" i="9" a="1"/>
  <c r="AV357" i="9" s="1"/>
  <c r="AV297" i="9" a="1"/>
  <c r="AV297" i="9" s="1"/>
  <c r="AV269" i="9" a="1"/>
  <c r="AV269" i="9" s="1"/>
  <c r="AV279" i="9" a="1"/>
  <c r="AV279" i="9" s="1"/>
  <c r="AV316" i="9" a="1"/>
  <c r="AV316" i="9" s="1"/>
  <c r="AV268" i="9" a="1"/>
  <c r="AV268" i="9" s="1"/>
  <c r="AV249" i="9" a="1"/>
  <c r="AV249" i="9" s="1"/>
  <c r="AV185" i="9" a="1"/>
  <c r="AV185" i="9" s="1"/>
  <c r="AV229" i="9" a="1"/>
  <c r="AV229" i="9" s="1"/>
  <c r="AV165" i="9" a="1"/>
  <c r="AV165" i="9" s="1"/>
  <c r="AV134" i="9" a="1"/>
  <c r="AV134" i="9" s="1"/>
  <c r="AV207" i="9" a="1"/>
  <c r="AV207" i="9" s="1"/>
  <c r="AV145" i="9" a="1"/>
  <c r="AV145" i="9" s="1"/>
  <c r="AV186" i="9" a="1"/>
  <c r="AV186" i="9" s="1"/>
  <c r="AL187" i="9"/>
  <c r="AL337" i="9"/>
  <c r="AL330" i="9" s="1"/>
  <c r="AL377" i="9"/>
  <c r="AL352" i="9" s="1"/>
  <c r="AL554" i="9"/>
  <c r="AL561" i="9"/>
  <c r="AL719" i="9"/>
  <c r="AL713" i="9" s="1"/>
  <c r="AT358" i="9"/>
  <c r="BO134" i="9" a="1"/>
  <c r="BO134" i="9" s="1"/>
  <c r="DE12" i="9"/>
  <c r="Z813" i="9" a="1"/>
  <c r="Z813" i="9" s="1"/>
  <c r="Z809" i="9" s="1"/>
  <c r="Z832" i="9" a="1"/>
  <c r="Z832" i="9" s="1"/>
  <c r="Z828" i="9" s="1"/>
  <c r="Z851" i="9" a="1"/>
  <c r="Z851" i="9" s="1"/>
  <c r="Z847" i="9" s="1"/>
  <c r="Z794" i="9" a="1"/>
  <c r="Z794" i="9" s="1"/>
  <c r="Z790" i="9" s="1"/>
  <c r="Z698" i="9" a="1"/>
  <c r="Z698" i="9" s="1"/>
  <c r="Z693" i="9" s="1"/>
  <c r="Z717" i="9" a="1"/>
  <c r="Z717" i="9" s="1"/>
  <c r="Z713" i="9" s="1"/>
  <c r="Z737" i="9" a="1"/>
  <c r="Z737" i="9" s="1"/>
  <c r="Z732" i="9" s="1"/>
  <c r="Z775" i="9" a="1"/>
  <c r="Z775" i="9" s="1"/>
  <c r="Z771" i="9" s="1"/>
  <c r="Z80" i="9" s="1"/>
  <c r="Z756" i="9" a="1"/>
  <c r="Z756" i="9" s="1"/>
  <c r="Z752" i="9" s="1"/>
  <c r="Z79" i="9" s="1"/>
  <c r="Z658" i="9" a="1"/>
  <c r="Z658" i="9" s="1"/>
  <c r="Z653" i="9" s="1"/>
  <c r="Z75" i="9" s="1"/>
  <c r="Z678" i="9" a="1"/>
  <c r="Z678" i="9" s="1"/>
  <c r="Z673" i="9" s="1"/>
  <c r="Z74" i="9" s="1"/>
  <c r="Z638" i="9" a="1"/>
  <c r="Z638" i="9" s="1"/>
  <c r="Z633" i="9" s="1"/>
  <c r="Z70" i="9" s="1"/>
  <c r="Z618" i="9" a="1"/>
  <c r="Z618" i="9" s="1"/>
  <c r="Z613" i="9" s="1"/>
  <c r="Z69" i="9" s="1"/>
  <c r="Z598" i="9" a="1"/>
  <c r="Z598" i="9" s="1"/>
  <c r="Z593" i="9" s="1"/>
  <c r="Z578" i="9" a="1"/>
  <c r="Z578" i="9" s="1"/>
  <c r="Z574" i="9" s="1"/>
  <c r="Z539" i="9" a="1"/>
  <c r="Z539" i="9" s="1"/>
  <c r="Z535" i="9" s="1"/>
  <c r="Z60" i="9" s="1"/>
  <c r="Z520" i="9" a="1"/>
  <c r="Z520" i="9" s="1"/>
  <c r="Z516" i="9" s="1"/>
  <c r="Z59" i="9" s="1"/>
  <c r="Z462" i="9" a="1"/>
  <c r="Z462" i="9" s="1"/>
  <c r="Z457" i="9" s="1"/>
  <c r="Z67" i="9" s="1"/>
  <c r="Z559" i="9" a="1"/>
  <c r="Z559" i="9" s="1"/>
  <c r="Z554" i="9" s="1"/>
  <c r="Z501" i="9" a="1"/>
  <c r="Z501" i="9" s="1"/>
  <c r="Z497" i="9" s="1"/>
  <c r="Z58" i="9" s="1"/>
  <c r="Z422" i="9" a="1"/>
  <c r="Z422" i="9" s="1"/>
  <c r="Z417" i="9" s="1"/>
  <c r="Z52" i="9" s="1"/>
  <c r="Z482" i="9" a="1"/>
  <c r="Z482" i="9" s="1"/>
  <c r="Z477" i="9" s="1"/>
  <c r="Z54" i="9" s="1"/>
  <c r="Z442" i="9" a="1"/>
  <c r="Z442" i="9" s="1"/>
  <c r="Z437" i="9" s="1"/>
  <c r="Z53" i="9" s="1"/>
  <c r="Z402" i="9" a="1"/>
  <c r="Z402" i="9" s="1"/>
  <c r="Z398" i="9" s="1"/>
  <c r="Z51" i="9" s="1"/>
  <c r="Z356" i="9" a="1"/>
  <c r="Z356" i="9" s="1"/>
  <c r="Z357" i="9" a="1"/>
  <c r="Z357" i="9" s="1"/>
  <c r="Z352" i="9" s="1"/>
  <c r="Z279" i="9" a="1"/>
  <c r="Z279" i="9" s="1"/>
  <c r="Z275" i="9" s="1"/>
  <c r="Z335" i="9" a="1"/>
  <c r="Z335" i="9" s="1"/>
  <c r="Z330" i="9" s="1"/>
  <c r="Z316" i="9" a="1"/>
  <c r="Z316" i="9" s="1"/>
  <c r="Z268" i="9" a="1"/>
  <c r="Z268" i="9" s="1"/>
  <c r="Z297" i="9" a="1"/>
  <c r="Z297" i="9" s="1"/>
  <c r="Z294" i="9" s="1"/>
  <c r="Z269" i="9" a="1"/>
  <c r="Z269" i="9" s="1"/>
  <c r="Z165" i="9" a="1"/>
  <c r="Z165" i="9" s="1"/>
  <c r="Z160" i="9" s="1"/>
  <c r="Z229" i="9" a="1"/>
  <c r="Z229" i="9" s="1"/>
  <c r="Z207" i="9" a="1"/>
  <c r="Z207" i="9" s="1"/>
  <c r="Z202" i="9" s="1"/>
  <c r="Z186" i="9" a="1"/>
  <c r="Z186" i="9" s="1"/>
  <c r="Z249" i="9" a="1"/>
  <c r="Z249" i="9" s="1"/>
  <c r="Z244" i="9" s="1"/>
  <c r="Z145" i="9" a="1"/>
  <c r="Z145" i="9" s="1"/>
  <c r="Z139" i="9" s="1"/>
  <c r="Z185" i="9" a="1"/>
  <c r="Z185" i="9" s="1"/>
  <c r="Z97" i="9"/>
  <c r="CL85" i="9"/>
  <c r="CL134" i="9" a="1"/>
  <c r="CL134" i="9" s="1"/>
  <c r="CS12" i="9"/>
  <c r="Q295" i="9"/>
  <c r="Q30" i="9"/>
  <c r="V223" i="9"/>
  <c r="V35" i="9"/>
  <c r="T42" i="9"/>
  <c r="T38" i="9"/>
  <c r="CC134" i="9" a="1"/>
  <c r="CC134" i="9" s="1"/>
  <c r="AB227" i="9"/>
  <c r="AB222" i="9"/>
  <c r="AW187" i="9"/>
  <c r="AS12" i="9"/>
  <c r="AY851" i="9" a="1"/>
  <c r="AY851" i="9" s="1"/>
  <c r="AY813" i="9" a="1"/>
  <c r="AY813" i="9" s="1"/>
  <c r="AY832" i="9" a="1"/>
  <c r="AY832" i="9" s="1"/>
  <c r="AY794" i="9" a="1"/>
  <c r="AY794" i="9" s="1"/>
  <c r="AY756" i="9" a="1"/>
  <c r="AY756" i="9" s="1"/>
  <c r="AY737" i="9" a="1"/>
  <c r="AY737" i="9" s="1"/>
  <c r="AY717" i="9" a="1"/>
  <c r="AY717" i="9" s="1"/>
  <c r="AY678" i="9" a="1"/>
  <c r="AY678" i="9" s="1"/>
  <c r="AY698" i="9" a="1"/>
  <c r="AY698" i="9" s="1"/>
  <c r="AY775" i="9" a="1"/>
  <c r="AY775" i="9" s="1"/>
  <c r="AY658" i="9" a="1"/>
  <c r="AY658" i="9" s="1"/>
  <c r="AY638" i="9" a="1"/>
  <c r="AY638" i="9" s="1"/>
  <c r="AY618" i="9" a="1"/>
  <c r="AY618" i="9" s="1"/>
  <c r="AY578" i="9" a="1"/>
  <c r="AY578" i="9" s="1"/>
  <c r="AY598" i="9" a="1"/>
  <c r="AY598" i="9" s="1"/>
  <c r="AY559" i="9" a="1"/>
  <c r="AY559" i="9" s="1"/>
  <c r="AY539" i="9" a="1"/>
  <c r="AY539" i="9" s="1"/>
  <c r="AY482" i="9" a="1"/>
  <c r="AY482" i="9" s="1"/>
  <c r="AY462" i="9" a="1"/>
  <c r="AY462" i="9" s="1"/>
  <c r="AY520" i="9" a="1"/>
  <c r="AY520" i="9" s="1"/>
  <c r="AY501" i="9" a="1"/>
  <c r="AY501" i="9" s="1"/>
  <c r="AY422" i="9" a="1"/>
  <c r="AY422" i="9" s="1"/>
  <c r="AY442" i="9" a="1"/>
  <c r="AY442" i="9" s="1"/>
  <c r="AY357" i="9" a="1"/>
  <c r="AY357" i="9" s="1"/>
  <c r="AY402" i="9" a="1"/>
  <c r="AY402" i="9" s="1"/>
  <c r="AY335" i="9" a="1"/>
  <c r="AY335" i="9" s="1"/>
  <c r="AY356" i="9" a="1"/>
  <c r="AY356" i="9" s="1"/>
  <c r="AY269" i="9" a="1"/>
  <c r="AY269" i="9" s="1"/>
  <c r="AY279" i="9" a="1"/>
  <c r="AY279" i="9" s="1"/>
  <c r="AY316" i="9" a="1"/>
  <c r="AY316" i="9" s="1"/>
  <c r="AY268" i="9" a="1"/>
  <c r="AY268" i="9" s="1"/>
  <c r="AY297" i="9" a="1"/>
  <c r="AY297" i="9" s="1"/>
  <c r="AY249" i="9" a="1"/>
  <c r="AY249" i="9" s="1"/>
  <c r="AY185" i="9" a="1"/>
  <c r="AY185" i="9" s="1"/>
  <c r="AY229" i="9" a="1"/>
  <c r="AY229" i="9" s="1"/>
  <c r="AY165" i="9" a="1"/>
  <c r="AY165" i="9" s="1"/>
  <c r="AY134" i="9" a="1"/>
  <c r="AY134" i="9" s="1"/>
  <c r="AY207" i="9" a="1"/>
  <c r="AY207" i="9" s="1"/>
  <c r="AY186" i="9" a="1"/>
  <c r="AY186" i="9" s="1"/>
  <c r="AY145" i="9" a="1"/>
  <c r="AY145" i="9" s="1"/>
  <c r="AY85" i="9"/>
  <c r="V350" i="9"/>
  <c r="V68" i="9"/>
  <c r="V71" i="9" s="1"/>
  <c r="N38" i="9"/>
  <c r="AX851" i="9" a="1"/>
  <c r="AX851" i="9" s="1"/>
  <c r="AX832" i="9" a="1"/>
  <c r="AX832" i="9" s="1"/>
  <c r="AX813" i="9" a="1"/>
  <c r="AX813" i="9" s="1"/>
  <c r="AX794" i="9" a="1"/>
  <c r="AX794" i="9" s="1"/>
  <c r="AX698" i="9" a="1"/>
  <c r="AX698" i="9" s="1"/>
  <c r="AX717" i="9" a="1"/>
  <c r="AX717" i="9" s="1"/>
  <c r="AX756" i="9" a="1"/>
  <c r="AX756" i="9" s="1"/>
  <c r="AX737" i="9" a="1"/>
  <c r="AX737" i="9" s="1"/>
  <c r="AX775" i="9" a="1"/>
  <c r="AX775" i="9" s="1"/>
  <c r="AX658" i="9" a="1"/>
  <c r="AX658" i="9" s="1"/>
  <c r="AX638" i="9" a="1"/>
  <c r="AX638" i="9" s="1"/>
  <c r="AX678" i="9" a="1"/>
  <c r="AX678" i="9" s="1"/>
  <c r="AX618" i="9" a="1"/>
  <c r="AX618" i="9" s="1"/>
  <c r="AX598" i="9" a="1"/>
  <c r="AX598" i="9" s="1"/>
  <c r="AX539" i="9" a="1"/>
  <c r="AX539" i="9" s="1"/>
  <c r="AX578" i="9" a="1"/>
  <c r="AX578" i="9" s="1"/>
  <c r="AX462" i="9" a="1"/>
  <c r="AX462" i="9" s="1"/>
  <c r="AX520" i="9" a="1"/>
  <c r="AX520" i="9" s="1"/>
  <c r="AX501" i="9" a="1"/>
  <c r="AX501" i="9" s="1"/>
  <c r="AX559" i="9" a="1"/>
  <c r="AX559" i="9" s="1"/>
  <c r="AX422" i="9" a="1"/>
  <c r="AX422" i="9" s="1"/>
  <c r="AX402" i="9" a="1"/>
  <c r="AX402" i="9" s="1"/>
  <c r="AX482" i="9" a="1"/>
  <c r="AX482" i="9" s="1"/>
  <c r="AX442" i="9" a="1"/>
  <c r="AX442" i="9" s="1"/>
  <c r="AX357" i="9" a="1"/>
  <c r="AX357" i="9" s="1"/>
  <c r="AX335" i="9" a="1"/>
  <c r="AX335" i="9" s="1"/>
  <c r="AX356" i="9" a="1"/>
  <c r="AX356" i="9" s="1"/>
  <c r="AX279" i="9" a="1"/>
  <c r="AX279" i="9" s="1"/>
  <c r="AX316" i="9" a="1"/>
  <c r="AX316" i="9" s="1"/>
  <c r="AX268" i="9" a="1"/>
  <c r="AX268" i="9" s="1"/>
  <c r="AX297" i="9" a="1"/>
  <c r="AX297" i="9" s="1"/>
  <c r="AX269" i="9" a="1"/>
  <c r="AX269" i="9" s="1"/>
  <c r="AX165" i="9" a="1"/>
  <c r="AX165" i="9" s="1"/>
  <c r="AX249" i="9" a="1"/>
  <c r="AX249" i="9" s="1"/>
  <c r="AX207" i="9" a="1"/>
  <c r="AX207" i="9" s="1"/>
  <c r="AX186" i="9" a="1"/>
  <c r="AX186" i="9" s="1"/>
  <c r="AX145" i="9" a="1"/>
  <c r="AX145" i="9" s="1"/>
  <c r="AX134" i="9" a="1"/>
  <c r="AX134" i="9" s="1"/>
  <c r="AX85" i="9"/>
  <c r="AX229" i="9" a="1"/>
  <c r="AX229" i="9" s="1"/>
  <c r="AX185" i="9" a="1"/>
  <c r="AX185" i="9" s="1"/>
  <c r="Q358" i="9"/>
  <c r="F813" i="9" a="1"/>
  <c r="F813" i="9" s="1"/>
  <c r="F809" i="9" s="1"/>
  <c r="F832" i="9" a="1"/>
  <c r="F832" i="9" s="1"/>
  <c r="F828" i="9" s="1"/>
  <c r="F794" i="9" a="1"/>
  <c r="F794" i="9" s="1"/>
  <c r="F790" i="9" s="1"/>
  <c r="F851" i="9" a="1"/>
  <c r="F851" i="9" s="1"/>
  <c r="F847" i="9" s="1"/>
  <c r="F737" i="9" a="1"/>
  <c r="F737" i="9" s="1"/>
  <c r="F732" i="9" s="1"/>
  <c r="F698" i="9" a="1"/>
  <c r="F698" i="9" s="1"/>
  <c r="F693" i="9" s="1"/>
  <c r="F717" i="9" a="1"/>
  <c r="F717" i="9" s="1"/>
  <c r="F713" i="9" s="1"/>
  <c r="F775" i="9" a="1"/>
  <c r="F775" i="9" s="1"/>
  <c r="F771" i="9" s="1"/>
  <c r="F80" i="9" s="1"/>
  <c r="F756" i="9" a="1"/>
  <c r="F756" i="9" s="1"/>
  <c r="F752" i="9" s="1"/>
  <c r="F79" i="9" s="1"/>
  <c r="F658" i="9" a="1"/>
  <c r="F658" i="9" s="1"/>
  <c r="F653" i="9" s="1"/>
  <c r="F75" i="9" s="1"/>
  <c r="F638" i="9" a="1"/>
  <c r="F638" i="9" s="1"/>
  <c r="F633" i="9" s="1"/>
  <c r="F70" i="9" s="1"/>
  <c r="F618" i="9" a="1"/>
  <c r="F618" i="9" s="1"/>
  <c r="F613" i="9" s="1"/>
  <c r="F69" i="9" s="1"/>
  <c r="F598" i="9" a="1"/>
  <c r="F598" i="9" s="1"/>
  <c r="F593" i="9" s="1"/>
  <c r="F678" i="9" a="1"/>
  <c r="F678" i="9" s="1"/>
  <c r="F673" i="9" s="1"/>
  <c r="F74" i="9" s="1"/>
  <c r="F539" i="9" a="1"/>
  <c r="F539" i="9" s="1"/>
  <c r="F535" i="9" s="1"/>
  <c r="F60" i="9" s="1"/>
  <c r="F559" i="9" a="1"/>
  <c r="F559" i="9" s="1"/>
  <c r="F554" i="9" s="1"/>
  <c r="F462" i="9" a="1"/>
  <c r="F462" i="9" s="1"/>
  <c r="F457" i="9" s="1"/>
  <c r="F67" i="9" s="1"/>
  <c r="F578" i="9" a="1"/>
  <c r="F578" i="9" s="1"/>
  <c r="F574" i="9" s="1"/>
  <c r="F520" i="9" a="1"/>
  <c r="F520" i="9" s="1"/>
  <c r="F516" i="9" s="1"/>
  <c r="F59" i="9" s="1"/>
  <c r="F422" i="9" a="1"/>
  <c r="F422" i="9" s="1"/>
  <c r="F417" i="9" s="1"/>
  <c r="F52" i="9" s="1"/>
  <c r="F501" i="9" a="1"/>
  <c r="F501" i="9" s="1"/>
  <c r="F497" i="9" s="1"/>
  <c r="F58" i="9" s="1"/>
  <c r="F442" i="9" a="1"/>
  <c r="F442" i="9" s="1"/>
  <c r="F437" i="9" s="1"/>
  <c r="F53" i="9" s="1"/>
  <c r="F402" i="9" a="1"/>
  <c r="F402" i="9" s="1"/>
  <c r="F398" i="9" s="1"/>
  <c r="F51" i="9" s="1"/>
  <c r="F356" i="9" a="1"/>
  <c r="F356" i="9" s="1"/>
  <c r="F482" i="9" a="1"/>
  <c r="F482" i="9" s="1"/>
  <c r="F477" i="9" s="1"/>
  <c r="F54" i="9" s="1"/>
  <c r="F357" i="9" a="1"/>
  <c r="F357" i="9" s="1"/>
  <c r="F352" i="9" s="1"/>
  <c r="F279" i="9" a="1"/>
  <c r="F279" i="9" s="1"/>
  <c r="F275" i="9" s="1"/>
  <c r="F335" i="9" a="1"/>
  <c r="F335" i="9" s="1"/>
  <c r="F330" i="9" s="1"/>
  <c r="F316" i="9" a="1"/>
  <c r="F316" i="9" s="1"/>
  <c r="F268" i="9" a="1"/>
  <c r="F268" i="9" s="1"/>
  <c r="F297" i="9" a="1"/>
  <c r="F297" i="9" s="1"/>
  <c r="F294" i="9" s="1"/>
  <c r="F249" i="9" a="1"/>
  <c r="F249" i="9" s="1"/>
  <c r="F244" i="9" s="1"/>
  <c r="F165" i="9" a="1"/>
  <c r="F165" i="9" s="1"/>
  <c r="F160" i="9" s="1"/>
  <c r="F207" i="9" a="1"/>
  <c r="F207" i="9" s="1"/>
  <c r="F202" i="9" s="1"/>
  <c r="F186" i="9" a="1"/>
  <c r="F186" i="9" s="1"/>
  <c r="F229" i="9" a="1"/>
  <c r="F229" i="9" s="1"/>
  <c r="F145" i="9" a="1"/>
  <c r="F145" i="9" s="1"/>
  <c r="F139" i="9" s="1"/>
  <c r="F16" i="9" s="1"/>
  <c r="F185" i="9" a="1"/>
  <c r="F185" i="9" s="1"/>
  <c r="F269" i="9" a="1"/>
  <c r="F269" i="9" s="1"/>
  <c r="F97" i="9"/>
  <c r="CZ134" i="9" a="1"/>
  <c r="CZ134" i="9" s="1"/>
  <c r="CE134" i="9" a="1"/>
  <c r="CE134" i="9" s="1"/>
  <c r="AZ134" i="9" a="1"/>
  <c r="AZ134" i="9" s="1"/>
  <c r="AC295" i="9"/>
  <c r="AC30" i="9"/>
  <c r="AJ12" i="9"/>
  <c r="AG12" i="9"/>
  <c r="L73" i="9"/>
  <c r="BK134" i="9" a="1"/>
  <c r="BK134" i="9" s="1"/>
  <c r="BK85" i="9"/>
  <c r="CI134" i="9" a="1"/>
  <c r="CI134" i="9" s="1"/>
  <c r="CI85" i="9"/>
  <c r="DG134" i="9" a="1"/>
  <c r="DG134" i="9" s="1"/>
  <c r="N312" i="9"/>
  <c r="N321" i="9"/>
  <c r="AL147" i="9"/>
  <c r="AL139" i="9"/>
  <c r="AL299" i="9"/>
  <c r="AL294" i="9" s="1"/>
  <c r="AL358" i="9"/>
  <c r="AL364" i="9"/>
  <c r="AL351" i="9" s="1"/>
  <c r="AL600" i="9"/>
  <c r="AL593" i="9" s="1"/>
  <c r="AL700" i="9"/>
  <c r="AL693" i="9" s="1"/>
  <c r="AT270" i="9"/>
  <c r="DA12" i="9"/>
  <c r="DH134" i="9" a="1"/>
  <c r="DH134" i="9" s="1"/>
  <c r="DH85" i="9"/>
  <c r="S851" i="9" a="1"/>
  <c r="S851" i="9" s="1"/>
  <c r="S847" i="9" s="1"/>
  <c r="S813" i="9" a="1"/>
  <c r="S813" i="9" s="1"/>
  <c r="S809" i="9" s="1"/>
  <c r="S832" i="9" a="1"/>
  <c r="S832" i="9" s="1"/>
  <c r="S828" i="9" s="1"/>
  <c r="S794" i="9" a="1"/>
  <c r="S794" i="9" s="1"/>
  <c r="S790" i="9" s="1"/>
  <c r="S756" i="9" a="1"/>
  <c r="S756" i="9" s="1"/>
  <c r="S752" i="9" s="1"/>
  <c r="S79" i="9" s="1"/>
  <c r="S737" i="9" a="1"/>
  <c r="S737" i="9" s="1"/>
  <c r="S732" i="9" s="1"/>
  <c r="S717" i="9" a="1"/>
  <c r="S717" i="9" s="1"/>
  <c r="S713" i="9" s="1"/>
  <c r="S698" i="9" a="1"/>
  <c r="S698" i="9" s="1"/>
  <c r="S693" i="9" s="1"/>
  <c r="S678" i="9" a="1"/>
  <c r="S678" i="9" s="1"/>
  <c r="S673" i="9" s="1"/>
  <c r="S74" i="9" s="1"/>
  <c r="S658" i="9" a="1"/>
  <c r="S658" i="9" s="1"/>
  <c r="S653" i="9" s="1"/>
  <c r="S75" i="9" s="1"/>
  <c r="S638" i="9" a="1"/>
  <c r="S638" i="9" s="1"/>
  <c r="S633" i="9" s="1"/>
  <c r="S70" i="9" s="1"/>
  <c r="S618" i="9" a="1"/>
  <c r="S618" i="9" s="1"/>
  <c r="S613" i="9" s="1"/>
  <c r="S69" i="9" s="1"/>
  <c r="S578" i="9" a="1"/>
  <c r="S578" i="9" s="1"/>
  <c r="S574" i="9" s="1"/>
  <c r="S598" i="9" a="1"/>
  <c r="S598" i="9" s="1"/>
  <c r="S593" i="9" s="1"/>
  <c r="S775" i="9" a="1"/>
  <c r="S775" i="9" s="1"/>
  <c r="S771" i="9" s="1"/>
  <c r="S80" i="9" s="1"/>
  <c r="S559" i="9" a="1"/>
  <c r="S559" i="9" s="1"/>
  <c r="S554" i="9" s="1"/>
  <c r="S539" i="9" a="1"/>
  <c r="S539" i="9" s="1"/>
  <c r="S535" i="9" s="1"/>
  <c r="S60" i="9" s="1"/>
  <c r="S482" i="9" a="1"/>
  <c r="S482" i="9" s="1"/>
  <c r="S477" i="9" s="1"/>
  <c r="S54" i="9" s="1"/>
  <c r="S462" i="9" a="1"/>
  <c r="S462" i="9" s="1"/>
  <c r="S457" i="9" s="1"/>
  <c r="S67" i="9" s="1"/>
  <c r="S520" i="9" a="1"/>
  <c r="S520" i="9" s="1"/>
  <c r="S516" i="9" s="1"/>
  <c r="S59" i="9" s="1"/>
  <c r="S501" i="9" a="1"/>
  <c r="S501" i="9" s="1"/>
  <c r="S497" i="9" s="1"/>
  <c r="S58" i="9" s="1"/>
  <c r="S422" i="9" a="1"/>
  <c r="S422" i="9" s="1"/>
  <c r="S417" i="9" s="1"/>
  <c r="S52" i="9" s="1"/>
  <c r="S357" i="9" a="1"/>
  <c r="S357" i="9" s="1"/>
  <c r="S352" i="9" s="1"/>
  <c r="S356" i="9" a="1"/>
  <c r="S356" i="9" s="1"/>
  <c r="S335" i="9" a="1"/>
  <c r="S335" i="9" s="1"/>
  <c r="S330" i="9" s="1"/>
  <c r="S402" i="9" a="1"/>
  <c r="S402" i="9" s="1"/>
  <c r="S398" i="9" s="1"/>
  <c r="S51" i="9" s="1"/>
  <c r="S269" i="9" a="1"/>
  <c r="S269" i="9" s="1"/>
  <c r="S279" i="9" a="1"/>
  <c r="S279" i="9" s="1"/>
  <c r="S275" i="9" s="1"/>
  <c r="S316" i="9" a="1"/>
  <c r="S316" i="9" s="1"/>
  <c r="S268" i="9" a="1"/>
  <c r="S268" i="9" s="1"/>
  <c r="S297" i="9" a="1"/>
  <c r="S297" i="9" s="1"/>
  <c r="S294" i="9" s="1"/>
  <c r="S249" i="9" a="1"/>
  <c r="S249" i="9" s="1"/>
  <c r="S244" i="9" s="1"/>
  <c r="S442" i="9" a="1"/>
  <c r="S442" i="9" s="1"/>
  <c r="S437" i="9" s="1"/>
  <c r="S53" i="9" s="1"/>
  <c r="S229" i="9" a="1"/>
  <c r="S229" i="9" s="1"/>
  <c r="S185" i="9" a="1"/>
  <c r="S185" i="9" s="1"/>
  <c r="S165" i="9" a="1"/>
  <c r="S165" i="9" s="1"/>
  <c r="S160" i="9" s="1"/>
  <c r="S207" i="9" a="1"/>
  <c r="S207" i="9" s="1"/>
  <c r="S202" i="9" s="1"/>
  <c r="S186" i="9" a="1"/>
  <c r="S186" i="9" s="1"/>
  <c r="S97" i="9"/>
  <c r="S145" i="9" a="1"/>
  <c r="S145" i="9" s="1"/>
  <c r="S139" i="9" s="1"/>
  <c r="T141" i="9" s="1"/>
  <c r="T18" i="9" s="1"/>
  <c r="CG225" i="9" a="1"/>
  <c r="CG225" i="9" s="1"/>
  <c r="CG85" i="9"/>
  <c r="CG134" i="9" a="1"/>
  <c r="CG134" i="9" s="1"/>
  <c r="Q187" i="9"/>
  <c r="Q270" i="9"/>
  <c r="T358" i="9"/>
  <c r="T351" i="9"/>
  <c r="BM134" i="9" a="1"/>
  <c r="BM134" i="9" s="1"/>
  <c r="CB134" i="9" a="1"/>
  <c r="CB134" i="9" s="1"/>
  <c r="CB85" i="9"/>
  <c r="BT134" i="9" a="1"/>
  <c r="BT134" i="9" s="1"/>
  <c r="BT85" i="9"/>
  <c r="AB16" i="9"/>
  <c r="AB312" i="9"/>
  <c r="AB321" i="9"/>
  <c r="CJ134" i="9" a="1"/>
  <c r="CJ134" i="9" s="1"/>
  <c r="CJ85" i="9"/>
  <c r="AL796" i="9"/>
  <c r="AL790" i="9" s="1"/>
  <c r="BR134" i="9" a="1"/>
  <c r="BR134" i="9" s="1"/>
  <c r="Y832" i="9" a="1"/>
  <c r="Y832" i="9" s="1"/>
  <c r="Y851" i="9" a="1"/>
  <c r="Y851" i="9" s="1"/>
  <c r="Y794" i="9" a="1"/>
  <c r="Y794" i="9" s="1"/>
  <c r="Y813" i="9" a="1"/>
  <c r="Y813" i="9" s="1"/>
  <c r="Y775" i="9" a="1"/>
  <c r="Y775" i="9" s="1"/>
  <c r="Y717" i="9" a="1"/>
  <c r="Y717" i="9" s="1"/>
  <c r="Y737" i="9" a="1"/>
  <c r="Y737" i="9" s="1"/>
  <c r="Y756" i="9" a="1"/>
  <c r="Y756" i="9" s="1"/>
  <c r="Y678" i="9" a="1"/>
  <c r="Y678" i="9" s="1"/>
  <c r="Y658" i="9" a="1"/>
  <c r="Y658" i="9" s="1"/>
  <c r="Y598" i="9" a="1"/>
  <c r="Y598" i="9" s="1"/>
  <c r="Y618" i="9" a="1"/>
  <c r="Y618" i="9" s="1"/>
  <c r="Y698" i="9" a="1"/>
  <c r="Y698" i="9" s="1"/>
  <c r="Y638" i="9" a="1"/>
  <c r="Y638" i="9" s="1"/>
  <c r="Y578" i="9" a="1"/>
  <c r="Y578" i="9" s="1"/>
  <c r="Y539" i="9" a="1"/>
  <c r="Y539" i="9" s="1"/>
  <c r="Y501" i="9" a="1"/>
  <c r="Y501" i="9" s="1"/>
  <c r="Y559" i="9" a="1"/>
  <c r="Y559" i="9" s="1"/>
  <c r="Y482" i="9" a="1"/>
  <c r="Y482" i="9" s="1"/>
  <c r="Y442" i="9" a="1"/>
  <c r="Y442" i="9" s="1"/>
  <c r="Y462" i="9" a="1"/>
  <c r="Y462" i="9" s="1"/>
  <c r="Y422" i="9" a="1"/>
  <c r="Y422" i="9" s="1"/>
  <c r="Y335" i="9" a="1"/>
  <c r="Y335" i="9" s="1"/>
  <c r="Y520" i="9" a="1"/>
  <c r="Y520" i="9" s="1"/>
  <c r="Y402" i="9" a="1"/>
  <c r="Y402" i="9" s="1"/>
  <c r="Y357" i="9" a="1"/>
  <c r="Y357" i="9" s="1"/>
  <c r="Y352" i="9" s="1"/>
  <c r="Y316" i="9" a="1"/>
  <c r="Y316" i="9" s="1"/>
  <c r="Y268" i="9" a="1"/>
  <c r="Y268" i="9" s="1"/>
  <c r="Y356" i="9" a="1"/>
  <c r="Y356" i="9" s="1"/>
  <c r="Y297" i="9" a="1"/>
  <c r="Y297" i="9" s="1"/>
  <c r="Y294" i="9" s="1"/>
  <c r="Y269" i="9" a="1"/>
  <c r="Y269" i="9" s="1"/>
  <c r="Y249" i="9" a="1"/>
  <c r="Y249" i="9" s="1"/>
  <c r="Y207" i="9" a="1"/>
  <c r="Y207" i="9" s="1"/>
  <c r="Y186" i="9" a="1"/>
  <c r="Y186" i="9" s="1"/>
  <c r="Y229" i="9" a="1"/>
  <c r="Y229" i="9" s="1"/>
  <c r="Y279" i="9" a="1"/>
  <c r="Y279" i="9" s="1"/>
  <c r="Y275" i="9" s="1"/>
  <c r="Y145" i="9" a="1"/>
  <c r="Y145" i="9" s="1"/>
  <c r="Y185" i="9" a="1"/>
  <c r="Y185" i="9" s="1"/>
  <c r="Y165" i="9" a="1"/>
  <c r="Y165" i="9" s="1"/>
  <c r="Y97" i="9"/>
  <c r="AP851" i="9" a="1"/>
  <c r="AP851" i="9" s="1"/>
  <c r="AP813" i="9" a="1"/>
  <c r="AP813" i="9" s="1"/>
  <c r="AP794" i="9" a="1"/>
  <c r="AP794" i="9" s="1"/>
  <c r="AP832" i="9" a="1"/>
  <c r="AP832" i="9" s="1"/>
  <c r="AP737" i="9" a="1"/>
  <c r="AP737" i="9" s="1"/>
  <c r="AP775" i="9" a="1"/>
  <c r="AP775" i="9" s="1"/>
  <c r="AP698" i="9" a="1"/>
  <c r="AP698" i="9" s="1"/>
  <c r="AP756" i="9" a="1"/>
  <c r="AP756" i="9" s="1"/>
  <c r="AP717" i="9" a="1"/>
  <c r="AP717" i="9" s="1"/>
  <c r="AP678" i="9" a="1"/>
  <c r="AP678" i="9" s="1"/>
  <c r="AP658" i="9" a="1"/>
  <c r="AP658" i="9" s="1"/>
  <c r="AP638" i="9" a="1"/>
  <c r="AP638" i="9" s="1"/>
  <c r="AP618" i="9" a="1"/>
  <c r="AP618" i="9" s="1"/>
  <c r="AP598" i="9" a="1"/>
  <c r="AP598" i="9" s="1"/>
  <c r="AP578" i="9" a="1"/>
  <c r="AP578" i="9" s="1"/>
  <c r="AP559" i="9" a="1"/>
  <c r="AP559" i="9" s="1"/>
  <c r="AP539" i="9" a="1"/>
  <c r="AP539" i="9" s="1"/>
  <c r="AP462" i="9" a="1"/>
  <c r="AP462" i="9" s="1"/>
  <c r="AP520" i="9" a="1"/>
  <c r="AP520" i="9" s="1"/>
  <c r="AP501" i="9" a="1"/>
  <c r="AP501" i="9" s="1"/>
  <c r="AP422" i="9" a="1"/>
  <c r="AP422" i="9" s="1"/>
  <c r="AP482" i="9" a="1"/>
  <c r="AP482" i="9" s="1"/>
  <c r="AP442" i="9" a="1"/>
  <c r="AP442" i="9" s="1"/>
  <c r="AP402" i="9" a="1"/>
  <c r="AP402" i="9" s="1"/>
  <c r="AP357" i="9" a="1"/>
  <c r="AP357" i="9" s="1"/>
  <c r="AP335" i="9" a="1"/>
  <c r="AP335" i="9" s="1"/>
  <c r="AP356" i="9" a="1"/>
  <c r="AP356" i="9" s="1"/>
  <c r="AP279" i="9" a="1"/>
  <c r="AP279" i="9" s="1"/>
  <c r="AP316" i="9" a="1"/>
  <c r="AP316" i="9" s="1"/>
  <c r="AP268" i="9" a="1"/>
  <c r="AP268" i="9" s="1"/>
  <c r="AP297" i="9" a="1"/>
  <c r="AP297" i="9" s="1"/>
  <c r="AP269" i="9" a="1"/>
  <c r="AP269" i="9" s="1"/>
  <c r="AP165" i="9" a="1"/>
  <c r="AP165" i="9" s="1"/>
  <c r="AP207" i="9" a="1"/>
  <c r="AP207" i="9" s="1"/>
  <c r="AP186" i="9" a="1"/>
  <c r="AP186" i="9" s="1"/>
  <c r="AP229" i="9" a="1"/>
  <c r="AP229" i="9" s="1"/>
  <c r="AP249" i="9" a="1"/>
  <c r="AP249" i="9" s="1"/>
  <c r="AP145" i="9" a="1"/>
  <c r="AP145" i="9" s="1"/>
  <c r="AP185" i="9" a="1"/>
  <c r="AP185" i="9" s="1"/>
  <c r="DB134" i="9" a="1"/>
  <c r="DB134" i="9" s="1"/>
  <c r="DB85" i="9"/>
  <c r="BA832" i="9" a="1"/>
  <c r="BA832" i="9" s="1"/>
  <c r="BA851" i="9" a="1"/>
  <c r="BA851" i="9" s="1"/>
  <c r="BA813" i="9" a="1"/>
  <c r="BA813" i="9" s="1"/>
  <c r="BA794" i="9" a="1"/>
  <c r="BA794" i="9" s="1"/>
  <c r="BA775" i="9" a="1"/>
  <c r="BA775" i="9" s="1"/>
  <c r="BA756" i="9" a="1"/>
  <c r="BA756" i="9" s="1"/>
  <c r="BA717" i="9" a="1"/>
  <c r="BA717" i="9" s="1"/>
  <c r="BA737" i="9" a="1"/>
  <c r="BA737" i="9" s="1"/>
  <c r="BA678" i="9" a="1"/>
  <c r="BA678" i="9" s="1"/>
  <c r="BA698" i="9" a="1"/>
  <c r="BA698" i="9" s="1"/>
  <c r="BA658" i="9" a="1"/>
  <c r="BA658" i="9" s="1"/>
  <c r="BA638" i="9" a="1"/>
  <c r="BA638" i="9" s="1"/>
  <c r="BA598" i="9" a="1"/>
  <c r="BA598" i="9" s="1"/>
  <c r="BA618" i="9" a="1"/>
  <c r="BA618" i="9" s="1"/>
  <c r="BA578" i="9" a="1"/>
  <c r="BA578" i="9" s="1"/>
  <c r="BA539" i="9" a="1"/>
  <c r="BA539" i="9" s="1"/>
  <c r="BA501" i="9" a="1"/>
  <c r="BA501" i="9" s="1"/>
  <c r="BA559" i="9" a="1"/>
  <c r="BA559" i="9" s="1"/>
  <c r="BA482" i="9" a="1"/>
  <c r="BA482" i="9" s="1"/>
  <c r="BA442" i="9" a="1"/>
  <c r="BA442" i="9" s="1"/>
  <c r="BA402" i="9" a="1"/>
  <c r="BA402" i="9" s="1"/>
  <c r="BA520" i="9" a="1"/>
  <c r="BA520" i="9" s="1"/>
  <c r="BA335" i="9" a="1"/>
  <c r="BA335" i="9" s="1"/>
  <c r="BA422" i="9" a="1"/>
  <c r="BA422" i="9" s="1"/>
  <c r="BA356" i="9" a="1"/>
  <c r="BA356" i="9" s="1"/>
  <c r="BA462" i="9" a="1"/>
  <c r="BA462" i="9" s="1"/>
  <c r="BA316" i="9" a="1"/>
  <c r="BA316" i="9" s="1"/>
  <c r="BA268" i="9" a="1"/>
  <c r="BA268" i="9" s="1"/>
  <c r="BA297" i="9" a="1"/>
  <c r="BA297" i="9" s="1"/>
  <c r="BA269" i="9" a="1"/>
  <c r="BA269" i="9" s="1"/>
  <c r="BA249" i="9" a="1"/>
  <c r="BA249" i="9" s="1"/>
  <c r="BA279" i="9" a="1"/>
  <c r="BA279" i="9" s="1"/>
  <c r="BA357" i="9" a="1"/>
  <c r="BA357" i="9" s="1"/>
  <c r="BA207" i="9" a="1"/>
  <c r="BA207" i="9" s="1"/>
  <c r="BA186" i="9" a="1"/>
  <c r="BA186" i="9" s="1"/>
  <c r="BA225" i="9" a="1"/>
  <c r="BA225" i="9" s="1"/>
  <c r="BA145" i="9" a="1"/>
  <c r="BA145" i="9" s="1"/>
  <c r="BA229" i="9" a="1"/>
  <c r="BA229" i="9" s="1"/>
  <c r="BA185" i="9" a="1"/>
  <c r="BA185" i="9" s="1"/>
  <c r="BA85" i="9"/>
  <c r="BA134" i="9" a="1"/>
  <c r="BA134" i="9" s="1"/>
  <c r="BA165" i="9" a="1"/>
  <c r="BA165" i="9" s="1"/>
  <c r="AU134" i="9" a="1"/>
  <c r="AU134" i="9" s="1"/>
  <c r="L276" i="9"/>
  <c r="CH134" i="9" a="1"/>
  <c r="CH134" i="9" s="1"/>
  <c r="H851" i="9" a="1"/>
  <c r="H851" i="9" s="1"/>
  <c r="H847" i="9" s="1"/>
  <c r="H813" i="9" a="1"/>
  <c r="H813" i="9" s="1"/>
  <c r="H809" i="9" s="1"/>
  <c r="H832" i="9" a="1"/>
  <c r="H832" i="9" s="1"/>
  <c r="H828" i="9" s="1"/>
  <c r="H775" i="9" a="1"/>
  <c r="H775" i="9" s="1"/>
  <c r="H771" i="9" s="1"/>
  <c r="H80" i="9" s="1"/>
  <c r="H794" i="9" a="1"/>
  <c r="H794" i="9" s="1"/>
  <c r="H790" i="9" s="1"/>
  <c r="H756" i="9" a="1"/>
  <c r="H756" i="9" s="1"/>
  <c r="H752" i="9" s="1"/>
  <c r="H79" i="9" s="1"/>
  <c r="H737" i="9" a="1"/>
  <c r="H737" i="9" s="1"/>
  <c r="H732" i="9" s="1"/>
  <c r="H698" i="9" a="1"/>
  <c r="H698" i="9" s="1"/>
  <c r="H693" i="9" s="1"/>
  <c r="H717" i="9" a="1"/>
  <c r="H717" i="9" s="1"/>
  <c r="H713" i="9" s="1"/>
  <c r="H658" i="9" a="1"/>
  <c r="H658" i="9" s="1"/>
  <c r="H653" i="9" s="1"/>
  <c r="H75" i="9" s="1"/>
  <c r="H678" i="9" a="1"/>
  <c r="H678" i="9" s="1"/>
  <c r="H673" i="9" s="1"/>
  <c r="H74" i="9" s="1"/>
  <c r="H638" i="9" a="1"/>
  <c r="H638" i="9" s="1"/>
  <c r="H633" i="9" s="1"/>
  <c r="H70" i="9" s="1"/>
  <c r="H578" i="9" a="1"/>
  <c r="H578" i="9" s="1"/>
  <c r="H574" i="9" s="1"/>
  <c r="H559" i="9" a="1"/>
  <c r="H559" i="9" s="1"/>
  <c r="H554" i="9" s="1"/>
  <c r="H618" i="9" a="1"/>
  <c r="H618" i="9" s="1"/>
  <c r="H613" i="9" s="1"/>
  <c r="H69" i="9" s="1"/>
  <c r="H598" i="9" a="1"/>
  <c r="H598" i="9" s="1"/>
  <c r="H593" i="9" s="1"/>
  <c r="H520" i="9" a="1"/>
  <c r="H520" i="9" s="1"/>
  <c r="H516" i="9" s="1"/>
  <c r="H59" i="9" s="1"/>
  <c r="H501" i="9" a="1"/>
  <c r="H501" i="9" s="1"/>
  <c r="H497" i="9" s="1"/>
  <c r="H58" i="9" s="1"/>
  <c r="H482" i="9" a="1"/>
  <c r="H482" i="9" s="1"/>
  <c r="H477" i="9" s="1"/>
  <c r="H54" i="9" s="1"/>
  <c r="H462" i="9" a="1"/>
  <c r="H462" i="9" s="1"/>
  <c r="H457" i="9" s="1"/>
  <c r="H67" i="9" s="1"/>
  <c r="H402" i="9" a="1"/>
  <c r="H402" i="9" s="1"/>
  <c r="H398" i="9" s="1"/>
  <c r="H51" i="9" s="1"/>
  <c r="H422" i="9" a="1"/>
  <c r="H422" i="9" s="1"/>
  <c r="H417" i="9" s="1"/>
  <c r="H52" i="9" s="1"/>
  <c r="H539" i="9" a="1"/>
  <c r="H539" i="9" s="1"/>
  <c r="H535" i="9" s="1"/>
  <c r="H60" i="9" s="1"/>
  <c r="H442" i="9" a="1"/>
  <c r="H442" i="9" s="1"/>
  <c r="H437" i="9" s="1"/>
  <c r="H53" i="9" s="1"/>
  <c r="H335" i="9" a="1"/>
  <c r="H335" i="9" s="1"/>
  <c r="H330" i="9" s="1"/>
  <c r="H356" i="9" a="1"/>
  <c r="H356" i="9" s="1"/>
  <c r="H357" i="9" a="1"/>
  <c r="H357" i="9" s="1"/>
  <c r="H352" i="9" s="1"/>
  <c r="H297" i="9" a="1"/>
  <c r="H297" i="9" s="1"/>
  <c r="H294" i="9" s="1"/>
  <c r="H269" i="9" a="1"/>
  <c r="H269" i="9" s="1"/>
  <c r="H279" i="9" a="1"/>
  <c r="H279" i="9" s="1"/>
  <c r="H275" i="9" s="1"/>
  <c r="H316" i="9" a="1"/>
  <c r="H316" i="9" s="1"/>
  <c r="H268" i="9" a="1"/>
  <c r="H268" i="9" s="1"/>
  <c r="H249" i="9" a="1"/>
  <c r="H249" i="9" s="1"/>
  <c r="H244" i="9" s="1"/>
  <c r="H185" i="9" a="1"/>
  <c r="H185" i="9" s="1"/>
  <c r="H165" i="9" a="1"/>
  <c r="H165" i="9" s="1"/>
  <c r="H160" i="9" s="1"/>
  <c r="H186" i="9" a="1"/>
  <c r="H186" i="9" s="1"/>
  <c r="H145" i="9" a="1"/>
  <c r="H145" i="9" s="1"/>
  <c r="H139" i="9" s="1"/>
  <c r="H207" i="9" a="1"/>
  <c r="H207" i="9" s="1"/>
  <c r="H202" i="9" s="1"/>
  <c r="H97" i="9"/>
  <c r="H229" i="9" a="1"/>
  <c r="H229" i="9" s="1"/>
  <c r="CI12" i="9"/>
  <c r="K12" i="9"/>
  <c r="N37" i="9"/>
  <c r="N276" i="9"/>
  <c r="AX12" i="9"/>
  <c r="CT134" i="9" a="1"/>
  <c r="CT134" i="9" s="1"/>
  <c r="CT85" i="9"/>
  <c r="AL231" i="9"/>
  <c r="AL222" i="9" s="1"/>
  <c r="AL444" i="9"/>
  <c r="AL437" i="9" s="1"/>
  <c r="AL53" i="9" s="1"/>
  <c r="AL620" i="9"/>
  <c r="AL613" i="9" s="1"/>
  <c r="AL69" i="9" s="1"/>
  <c r="AL739" i="9"/>
  <c r="AL732" i="9" s="1"/>
  <c r="CK134" i="9" a="1"/>
  <c r="CK134" i="9" s="1"/>
  <c r="BW134" i="9" a="1"/>
  <c r="BW134" i="9" s="1"/>
  <c r="AA851" i="9" a="1"/>
  <c r="AA851" i="9" s="1"/>
  <c r="AA847" i="9" s="1"/>
  <c r="AA813" i="9" a="1"/>
  <c r="AA813" i="9" s="1"/>
  <c r="AA809" i="9" s="1"/>
  <c r="AA832" i="9" a="1"/>
  <c r="AA832" i="9" s="1"/>
  <c r="AA828" i="9" s="1"/>
  <c r="AA756" i="9" a="1"/>
  <c r="AA756" i="9" s="1"/>
  <c r="AA752" i="9" s="1"/>
  <c r="AA79" i="9" s="1"/>
  <c r="AA775" i="9" a="1"/>
  <c r="AA775" i="9" s="1"/>
  <c r="AA771" i="9" s="1"/>
  <c r="AA80" i="9" s="1"/>
  <c r="AA794" i="9" a="1"/>
  <c r="AA794" i="9" s="1"/>
  <c r="AA790" i="9" s="1"/>
  <c r="AA717" i="9" a="1"/>
  <c r="AA717" i="9" s="1"/>
  <c r="AA713" i="9" s="1"/>
  <c r="AA737" i="9" a="1"/>
  <c r="AA737" i="9" s="1"/>
  <c r="AA732" i="9" s="1"/>
  <c r="AA698" i="9" a="1"/>
  <c r="AA698" i="9" s="1"/>
  <c r="AA693" i="9" s="1"/>
  <c r="AA658" i="9" a="1"/>
  <c r="AA658" i="9" s="1"/>
  <c r="AA653" i="9" s="1"/>
  <c r="AA75" i="9" s="1"/>
  <c r="AA678" i="9" a="1"/>
  <c r="AA678" i="9" s="1"/>
  <c r="AA673" i="9" s="1"/>
  <c r="AA74" i="9" s="1"/>
  <c r="AA638" i="9" a="1"/>
  <c r="AA638" i="9" s="1"/>
  <c r="AA633" i="9" s="1"/>
  <c r="AA70" i="9" s="1"/>
  <c r="AA618" i="9" a="1"/>
  <c r="AA618" i="9" s="1"/>
  <c r="AA613" i="9" s="1"/>
  <c r="AA69" i="9" s="1"/>
  <c r="AA578" i="9" a="1"/>
  <c r="AA578" i="9" s="1"/>
  <c r="AA574" i="9" s="1"/>
  <c r="AA598" i="9" a="1"/>
  <c r="AA598" i="9" s="1"/>
  <c r="AA593" i="9" s="1"/>
  <c r="AA559" i="9" a="1"/>
  <c r="AA559" i="9" s="1"/>
  <c r="AA554" i="9" s="1"/>
  <c r="AA539" i="9" a="1"/>
  <c r="AA539" i="9" s="1"/>
  <c r="AA535" i="9" s="1"/>
  <c r="AA60" i="9" s="1"/>
  <c r="AA482" i="9" a="1"/>
  <c r="AA482" i="9" s="1"/>
  <c r="AA477" i="9" s="1"/>
  <c r="AA54" i="9" s="1"/>
  <c r="AA520" i="9" a="1"/>
  <c r="AA520" i="9" s="1"/>
  <c r="AA516" i="9" s="1"/>
  <c r="AA59" i="9" s="1"/>
  <c r="AA462" i="9" a="1"/>
  <c r="AA462" i="9" s="1"/>
  <c r="AA457" i="9" s="1"/>
  <c r="AA67" i="9" s="1"/>
  <c r="AA501" i="9" a="1"/>
  <c r="AA501" i="9" s="1"/>
  <c r="AA497" i="9" s="1"/>
  <c r="AA58" i="9" s="1"/>
  <c r="AA442" i="9" a="1"/>
  <c r="AA442" i="9" s="1"/>
  <c r="AA437" i="9" s="1"/>
  <c r="AA53" i="9" s="1"/>
  <c r="AA402" i="9" a="1"/>
  <c r="AA402" i="9" s="1"/>
  <c r="AA398" i="9" s="1"/>
  <c r="AA51" i="9" s="1"/>
  <c r="AA356" i="9" a="1"/>
  <c r="AA356" i="9" s="1"/>
  <c r="AA357" i="9" a="1"/>
  <c r="AA357" i="9" s="1"/>
  <c r="AA352" i="9" s="1"/>
  <c r="AA335" i="9" a="1"/>
  <c r="AA335" i="9" s="1"/>
  <c r="AA330" i="9" s="1"/>
  <c r="AA269" i="9" a="1"/>
  <c r="AA269" i="9" s="1"/>
  <c r="AA279" i="9" a="1"/>
  <c r="AA279" i="9" s="1"/>
  <c r="AA275" i="9" s="1"/>
  <c r="AA422" i="9" a="1"/>
  <c r="AA422" i="9" s="1"/>
  <c r="AA417" i="9" s="1"/>
  <c r="AA52" i="9" s="1"/>
  <c r="AA316" i="9" a="1"/>
  <c r="AA316" i="9" s="1"/>
  <c r="AA268" i="9" a="1"/>
  <c r="AA268" i="9" s="1"/>
  <c r="AA297" i="9" a="1"/>
  <c r="AA297" i="9" s="1"/>
  <c r="AA294" i="9" s="1"/>
  <c r="AA249" i="9" a="1"/>
  <c r="AA249" i="9" s="1"/>
  <c r="AA244" i="9" s="1"/>
  <c r="AA185" i="9" a="1"/>
  <c r="AA185" i="9" s="1"/>
  <c r="AA165" i="9" a="1"/>
  <c r="AA165" i="9" s="1"/>
  <c r="AA160" i="9" s="1"/>
  <c r="AA229" i="9" a="1"/>
  <c r="AA229" i="9" s="1"/>
  <c r="AA207" i="9" a="1"/>
  <c r="AA207" i="9" s="1"/>
  <c r="AA202" i="9" s="1"/>
  <c r="AA186" i="9" a="1"/>
  <c r="AA186" i="9" s="1"/>
  <c r="AA97" i="9"/>
  <c r="AA145" i="9" a="1"/>
  <c r="AA145" i="9" s="1"/>
  <c r="AA139" i="9" s="1"/>
  <c r="Q321" i="9"/>
  <c r="T270" i="9"/>
  <c r="T264" i="9" s="1"/>
  <c r="T57" i="9" s="1"/>
  <c r="T76" i="9"/>
  <c r="T954" i="9"/>
  <c r="T81" i="9"/>
  <c r="AE851" i="9" a="1"/>
  <c r="AE851" i="9" s="1"/>
  <c r="AE847" i="9" s="1"/>
  <c r="AE813" i="9" a="1"/>
  <c r="AE813" i="9" s="1"/>
  <c r="AE809" i="9" s="1"/>
  <c r="AE832" i="9" a="1"/>
  <c r="AE832" i="9" s="1"/>
  <c r="AE828" i="9" s="1"/>
  <c r="AE756" i="9" a="1"/>
  <c r="AE756" i="9" s="1"/>
  <c r="AE752" i="9" s="1"/>
  <c r="AE79" i="9" s="1"/>
  <c r="AE794" i="9" a="1"/>
  <c r="AE794" i="9" s="1"/>
  <c r="AE790" i="9" s="1"/>
  <c r="AE775" i="9" a="1"/>
  <c r="AE775" i="9" s="1"/>
  <c r="AE771" i="9" s="1"/>
  <c r="AE80" i="9" s="1"/>
  <c r="AE717" i="9" a="1"/>
  <c r="AE717" i="9" s="1"/>
  <c r="AE713" i="9" s="1"/>
  <c r="AE698" i="9" a="1"/>
  <c r="AE698" i="9" s="1"/>
  <c r="AE693" i="9" s="1"/>
  <c r="AE737" i="9" a="1"/>
  <c r="AE737" i="9" s="1"/>
  <c r="AE732" i="9" s="1"/>
  <c r="AE678" i="9" a="1"/>
  <c r="AE678" i="9" s="1"/>
  <c r="AE673" i="9" s="1"/>
  <c r="AE74" i="9" s="1"/>
  <c r="AE658" i="9" a="1"/>
  <c r="AE658" i="9" s="1"/>
  <c r="AE653" i="9" s="1"/>
  <c r="AE75" i="9" s="1"/>
  <c r="AE638" i="9" a="1"/>
  <c r="AE638" i="9" s="1"/>
  <c r="AE633" i="9" s="1"/>
  <c r="AE70" i="9" s="1"/>
  <c r="AE618" i="9" a="1"/>
  <c r="AE618" i="9" s="1"/>
  <c r="AE613" i="9" s="1"/>
  <c r="AE69" i="9" s="1"/>
  <c r="AE578" i="9" a="1"/>
  <c r="AE578" i="9" s="1"/>
  <c r="AE574" i="9" s="1"/>
  <c r="AE598" i="9" a="1"/>
  <c r="AE598" i="9" s="1"/>
  <c r="AE593" i="9" s="1"/>
  <c r="AE539" i="9" a="1"/>
  <c r="AE539" i="9" s="1"/>
  <c r="AE535" i="9" s="1"/>
  <c r="AE60" i="9" s="1"/>
  <c r="AE482" i="9" a="1"/>
  <c r="AE482" i="9" s="1"/>
  <c r="AE477" i="9" s="1"/>
  <c r="AE54" i="9" s="1"/>
  <c r="AE520" i="9" a="1"/>
  <c r="AE520" i="9" s="1"/>
  <c r="AE516" i="9" s="1"/>
  <c r="AE59" i="9" s="1"/>
  <c r="AE501" i="9" a="1"/>
  <c r="AE501" i="9" s="1"/>
  <c r="AE497" i="9" s="1"/>
  <c r="AE58" i="9" s="1"/>
  <c r="AE462" i="9" a="1"/>
  <c r="AE462" i="9" s="1"/>
  <c r="AE457" i="9" s="1"/>
  <c r="AE67" i="9" s="1"/>
  <c r="AE559" i="9" a="1"/>
  <c r="AE559" i="9" s="1"/>
  <c r="AE554" i="9" s="1"/>
  <c r="AE442" i="9" a="1"/>
  <c r="AE442" i="9" s="1"/>
  <c r="AE437" i="9" s="1"/>
  <c r="AE53" i="9" s="1"/>
  <c r="AE402" i="9" a="1"/>
  <c r="AE402" i="9" s="1"/>
  <c r="AE398" i="9" s="1"/>
  <c r="AE51" i="9" s="1"/>
  <c r="AE422" i="9" a="1"/>
  <c r="AE422" i="9" s="1"/>
  <c r="AE417" i="9" s="1"/>
  <c r="AE52" i="9" s="1"/>
  <c r="AE357" i="9" a="1"/>
  <c r="AE357" i="9" s="1"/>
  <c r="AE352" i="9" s="1"/>
  <c r="AE335" i="9" a="1"/>
  <c r="AE335" i="9" s="1"/>
  <c r="AE330" i="9" s="1"/>
  <c r="AE356" i="9" a="1"/>
  <c r="AE356" i="9" s="1"/>
  <c r="AE269" i="9" a="1"/>
  <c r="AE269" i="9" s="1"/>
  <c r="AE279" i="9" a="1"/>
  <c r="AE279" i="9" s="1"/>
  <c r="AE275" i="9" s="1"/>
  <c r="AE316" i="9" a="1"/>
  <c r="AE316" i="9" s="1"/>
  <c r="AE268" i="9" a="1"/>
  <c r="AE268" i="9" s="1"/>
  <c r="AE297" i="9" a="1"/>
  <c r="AE297" i="9" s="1"/>
  <c r="AE294" i="9" s="1"/>
  <c r="AE185" i="9" a="1"/>
  <c r="AE185" i="9" s="1"/>
  <c r="AE229" i="9" a="1"/>
  <c r="AE229" i="9" s="1"/>
  <c r="AE165" i="9" a="1"/>
  <c r="AE165" i="9" s="1"/>
  <c r="AE160" i="9" s="1"/>
  <c r="AE207" i="9" a="1"/>
  <c r="AE207" i="9" s="1"/>
  <c r="AE202" i="9" s="1"/>
  <c r="AE186" i="9" a="1"/>
  <c r="AE186" i="9" s="1"/>
  <c r="AE249" i="9" a="1"/>
  <c r="AE249" i="9" s="1"/>
  <c r="AE244" i="9" s="1"/>
  <c r="AE145" i="9" a="1"/>
  <c r="AE145" i="9" s="1"/>
  <c r="AE139" i="9" s="1"/>
  <c r="AE97" i="9"/>
  <c r="CM134" i="9" a="1"/>
  <c r="CM134" i="9" s="1"/>
  <c r="CM85" i="9"/>
  <c r="CB12" i="9"/>
  <c r="BT12" i="9"/>
  <c r="AB276" i="9"/>
  <c r="AK187" i="9"/>
  <c r="AK295" i="9"/>
  <c r="AK30" i="9"/>
  <c r="CJ12" i="9"/>
  <c r="U832" i="9" a="1"/>
  <c r="U832" i="9" s="1"/>
  <c r="U851" i="9" a="1"/>
  <c r="U851" i="9" s="1"/>
  <c r="U813" i="9" a="1"/>
  <c r="U813" i="9" s="1"/>
  <c r="U794" i="9" a="1"/>
  <c r="U794" i="9" s="1"/>
  <c r="U775" i="9" a="1"/>
  <c r="U775" i="9" s="1"/>
  <c r="U756" i="9" a="1"/>
  <c r="U756" i="9" s="1"/>
  <c r="U717" i="9" a="1"/>
  <c r="U717" i="9" s="1"/>
  <c r="U737" i="9" a="1"/>
  <c r="U737" i="9" s="1"/>
  <c r="U698" i="9" a="1"/>
  <c r="U698" i="9" s="1"/>
  <c r="U658" i="9" a="1"/>
  <c r="U658" i="9" s="1"/>
  <c r="U678" i="9" a="1"/>
  <c r="U678" i="9" s="1"/>
  <c r="U638" i="9" a="1"/>
  <c r="U638" i="9" s="1"/>
  <c r="U598" i="9" a="1"/>
  <c r="U598" i="9" s="1"/>
  <c r="U618" i="9" a="1"/>
  <c r="U618" i="9" s="1"/>
  <c r="U578" i="9" a="1"/>
  <c r="U578" i="9" s="1"/>
  <c r="U539" i="9" a="1"/>
  <c r="U539" i="9" s="1"/>
  <c r="U501" i="9" a="1"/>
  <c r="U501" i="9" s="1"/>
  <c r="U482" i="9" a="1"/>
  <c r="U482" i="9" s="1"/>
  <c r="U442" i="9" a="1"/>
  <c r="U442" i="9" s="1"/>
  <c r="U402" i="9" a="1"/>
  <c r="U402" i="9" s="1"/>
  <c r="U559" i="9" a="1"/>
  <c r="U559" i="9" s="1"/>
  <c r="U335" i="9" a="1"/>
  <c r="U335" i="9" s="1"/>
  <c r="U520" i="9" a="1"/>
  <c r="U520" i="9" s="1"/>
  <c r="U422" i="9" a="1"/>
  <c r="U422" i="9" s="1"/>
  <c r="U356" i="9" a="1"/>
  <c r="U356" i="9" s="1"/>
  <c r="U462" i="9" a="1"/>
  <c r="U462" i="9" s="1"/>
  <c r="U316" i="9" a="1"/>
  <c r="U316" i="9" s="1"/>
  <c r="U268" i="9" a="1"/>
  <c r="U268" i="9" s="1"/>
  <c r="U297" i="9" a="1"/>
  <c r="U297" i="9" s="1"/>
  <c r="U294" i="9" s="1"/>
  <c r="U269" i="9" a="1"/>
  <c r="U269" i="9" s="1"/>
  <c r="U357" i="9" a="1"/>
  <c r="U357" i="9" s="1"/>
  <c r="U352" i="9" s="1"/>
  <c r="U249" i="9" a="1"/>
  <c r="U249" i="9" s="1"/>
  <c r="U279" i="9" a="1"/>
  <c r="U279" i="9" s="1"/>
  <c r="U275" i="9" s="1"/>
  <c r="U207" i="9" a="1"/>
  <c r="U207" i="9" s="1"/>
  <c r="U186" i="9" a="1"/>
  <c r="U186" i="9" s="1"/>
  <c r="U229" i="9" a="1"/>
  <c r="U229" i="9" s="1"/>
  <c r="U145" i="9" a="1"/>
  <c r="U145" i="9" s="1"/>
  <c r="U185" i="9" a="1"/>
  <c r="U185" i="9" s="1"/>
  <c r="U97" i="9"/>
  <c r="U165" i="9" a="1"/>
  <c r="U165" i="9" s="1"/>
  <c r="AC73" i="9"/>
  <c r="L161" i="9"/>
  <c r="L23" i="9" s="1"/>
  <c r="L941" i="9" s="1"/>
  <c r="L22" i="9"/>
  <c r="AL281" i="9"/>
  <c r="AL275" i="9" s="1"/>
  <c r="DD134" i="9" a="1"/>
  <c r="DD134" i="9" s="1"/>
  <c r="DD85" i="9"/>
  <c r="AH851" i="9" a="1"/>
  <c r="AH851" i="9" s="1"/>
  <c r="AH847" i="9" s="1"/>
  <c r="AH832" i="9" a="1"/>
  <c r="AH832" i="9" s="1"/>
  <c r="AH828" i="9" s="1"/>
  <c r="AH794" i="9" a="1"/>
  <c r="AH794" i="9" s="1"/>
  <c r="AH790" i="9" s="1"/>
  <c r="AH775" i="9" a="1"/>
  <c r="AH775" i="9" s="1"/>
  <c r="AH771" i="9" s="1"/>
  <c r="AH80" i="9" s="1"/>
  <c r="AH756" i="9" a="1"/>
  <c r="AH756" i="9" s="1"/>
  <c r="AH752" i="9" s="1"/>
  <c r="AH79" i="9" s="1"/>
  <c r="AH698" i="9" a="1"/>
  <c r="AH698" i="9" s="1"/>
  <c r="AH693" i="9" s="1"/>
  <c r="AH737" i="9" a="1"/>
  <c r="AH737" i="9" s="1"/>
  <c r="AH732" i="9" s="1"/>
  <c r="AH717" i="9" a="1"/>
  <c r="AH717" i="9" s="1"/>
  <c r="AH713" i="9" s="1"/>
  <c r="AH813" i="9" a="1"/>
  <c r="AH813" i="9" s="1"/>
  <c r="AH809" i="9" s="1"/>
  <c r="AH678" i="9" a="1"/>
  <c r="AH678" i="9" s="1"/>
  <c r="AH673" i="9" s="1"/>
  <c r="AH74" i="9" s="1"/>
  <c r="AH658" i="9" a="1"/>
  <c r="AH658" i="9" s="1"/>
  <c r="AH653" i="9" s="1"/>
  <c r="AH75" i="9" s="1"/>
  <c r="AH638" i="9" a="1"/>
  <c r="AH638" i="9" s="1"/>
  <c r="AH633" i="9" s="1"/>
  <c r="AH70" i="9" s="1"/>
  <c r="AH618" i="9" a="1"/>
  <c r="AH618" i="9" s="1"/>
  <c r="AH613" i="9" s="1"/>
  <c r="AH69" i="9" s="1"/>
  <c r="AH598" i="9" a="1"/>
  <c r="AH598" i="9" s="1"/>
  <c r="AH593" i="9" s="1"/>
  <c r="AH559" i="9" a="1"/>
  <c r="AH559" i="9" s="1"/>
  <c r="AH554" i="9" s="1"/>
  <c r="AH539" i="9" a="1"/>
  <c r="AH539" i="9" s="1"/>
  <c r="AH535" i="9" s="1"/>
  <c r="AH60" i="9" s="1"/>
  <c r="AH578" i="9" a="1"/>
  <c r="AH578" i="9" s="1"/>
  <c r="AH574" i="9" s="1"/>
  <c r="AH462" i="9" a="1"/>
  <c r="AH462" i="9" s="1"/>
  <c r="AH457" i="9" s="1"/>
  <c r="AH67" i="9" s="1"/>
  <c r="AH422" i="9" a="1"/>
  <c r="AH422" i="9" s="1"/>
  <c r="AH417" i="9" s="1"/>
  <c r="AH52" i="9" s="1"/>
  <c r="AH520" i="9" a="1"/>
  <c r="AH520" i="9" s="1"/>
  <c r="AH516" i="9" s="1"/>
  <c r="AH59" i="9" s="1"/>
  <c r="AH482" i="9" a="1"/>
  <c r="AH482" i="9" s="1"/>
  <c r="AH477" i="9" s="1"/>
  <c r="AH54" i="9" s="1"/>
  <c r="AH442" i="9" a="1"/>
  <c r="AH442" i="9" s="1"/>
  <c r="AH437" i="9" s="1"/>
  <c r="AH53" i="9" s="1"/>
  <c r="AH402" i="9" a="1"/>
  <c r="AH402" i="9" s="1"/>
  <c r="AH398" i="9" s="1"/>
  <c r="AH51" i="9" s="1"/>
  <c r="AH356" i="9" a="1"/>
  <c r="AH356" i="9" s="1"/>
  <c r="AH501" i="9" a="1"/>
  <c r="AH501" i="9" s="1"/>
  <c r="AH497" i="9" s="1"/>
  <c r="AH58" i="9" s="1"/>
  <c r="AH357" i="9" a="1"/>
  <c r="AH357" i="9" s="1"/>
  <c r="AH352" i="9" s="1"/>
  <c r="AH335" i="9" a="1"/>
  <c r="AH335" i="9" s="1"/>
  <c r="AH330" i="9" s="1"/>
  <c r="AH279" i="9" a="1"/>
  <c r="AH279" i="9" s="1"/>
  <c r="AH275" i="9" s="1"/>
  <c r="AH316" i="9" a="1"/>
  <c r="AH316" i="9" s="1"/>
  <c r="AH268" i="9" a="1"/>
  <c r="AH268" i="9" s="1"/>
  <c r="AH297" i="9" a="1"/>
  <c r="AH297" i="9" s="1"/>
  <c r="AH294" i="9" s="1"/>
  <c r="AH229" i="9" a="1"/>
  <c r="AH229" i="9" s="1"/>
  <c r="AH269" i="9" a="1"/>
  <c r="AH269" i="9" s="1"/>
  <c r="AH249" i="9" a="1"/>
  <c r="AH249" i="9" s="1"/>
  <c r="AH244" i="9" s="1"/>
  <c r="AH165" i="9" a="1"/>
  <c r="AH165" i="9" s="1"/>
  <c r="AH160" i="9" s="1"/>
  <c r="AH207" i="9" a="1"/>
  <c r="AH207" i="9" s="1"/>
  <c r="AH202" i="9" s="1"/>
  <c r="AH186" i="9" a="1"/>
  <c r="AH186" i="9" s="1"/>
  <c r="AH145" i="9" a="1"/>
  <c r="AH145" i="9" s="1"/>
  <c r="AH139" i="9" s="1"/>
  <c r="AH185" i="9" a="1"/>
  <c r="AH185" i="9" s="1"/>
  <c r="AH97" i="9"/>
  <c r="T37" i="9"/>
  <c r="BL134" i="9" a="1"/>
  <c r="BL134" i="9" s="1"/>
  <c r="DK815" i="9"/>
  <c r="DK851" i="9"/>
  <c r="DK853" i="9"/>
  <c r="DK834" i="9"/>
  <c r="DK796" i="9"/>
  <c r="DK777" i="9"/>
  <c r="DK758" i="9"/>
  <c r="DK719" i="9"/>
  <c r="DK739" i="9"/>
  <c r="DK680" i="9"/>
  <c r="DK700" i="9"/>
  <c r="DK660" i="9"/>
  <c r="DK620" i="9"/>
  <c r="DK640" i="9"/>
  <c r="DK580" i="9"/>
  <c r="DK541" i="9"/>
  <c r="DK600" i="9"/>
  <c r="DK561" i="9"/>
  <c r="DK464" i="9"/>
  <c r="DK522" i="9"/>
  <c r="DK503" i="9"/>
  <c r="DK484" i="9"/>
  <c r="DK424" i="9"/>
  <c r="DK444" i="9"/>
  <c r="DK393" i="9"/>
  <c r="DK361" i="9"/>
  <c r="DK324" i="9"/>
  <c r="DK364" i="9"/>
  <c r="DK377" i="9"/>
  <c r="DK337" i="9"/>
  <c r="DK323" i="9"/>
  <c r="DK318" i="9"/>
  <c r="DK272" i="9"/>
  <c r="DK299" i="9"/>
  <c r="DK404" i="9"/>
  <c r="DK281" i="9"/>
  <c r="DK251" i="9"/>
  <c r="DK209" i="9"/>
  <c r="DK189" i="9"/>
  <c r="DK231" i="9"/>
  <c r="DK147" i="9"/>
  <c r="DK167" i="9"/>
  <c r="DL3" i="9"/>
  <c r="DK4" i="9" a="1"/>
  <c r="DK4" i="9" s="1"/>
  <c r="AC321" i="9"/>
  <c r="DB12" i="9"/>
  <c r="AU321" i="9"/>
  <c r="CF134" i="9" a="1"/>
  <c r="CF134" i="9" s="1"/>
  <c r="L222" i="9"/>
  <c r="L227" i="9"/>
  <c r="BY134" i="9" a="1"/>
  <c r="BY134" i="9" s="1"/>
  <c r="H12" i="9"/>
  <c r="V20" i="9"/>
  <c r="N161" i="9"/>
  <c r="N23" i="9" s="1"/>
  <c r="N941" i="9" s="1"/>
  <c r="N22" i="9"/>
  <c r="N358" i="9"/>
  <c r="N351" i="9"/>
  <c r="W851" i="9" a="1"/>
  <c r="W851" i="9" s="1"/>
  <c r="W847" i="9" s="1"/>
  <c r="W813" i="9" a="1"/>
  <c r="W813" i="9" s="1"/>
  <c r="W809" i="9" s="1"/>
  <c r="W832" i="9" a="1"/>
  <c r="W832" i="9" s="1"/>
  <c r="W828" i="9" s="1"/>
  <c r="W756" i="9" a="1"/>
  <c r="W756" i="9" s="1"/>
  <c r="W752" i="9" s="1"/>
  <c r="W79" i="9" s="1"/>
  <c r="W737" i="9" a="1"/>
  <c r="W737" i="9" s="1"/>
  <c r="W732" i="9" s="1"/>
  <c r="W775" i="9" a="1"/>
  <c r="W775" i="9" s="1"/>
  <c r="W771" i="9" s="1"/>
  <c r="W80" i="9" s="1"/>
  <c r="W717" i="9" a="1"/>
  <c r="W717" i="9" s="1"/>
  <c r="W713" i="9" s="1"/>
  <c r="W678" i="9" a="1"/>
  <c r="W678" i="9" s="1"/>
  <c r="W673" i="9" s="1"/>
  <c r="W74" i="9" s="1"/>
  <c r="W794" i="9" a="1"/>
  <c r="W794" i="9" s="1"/>
  <c r="W790" i="9" s="1"/>
  <c r="W658" i="9" a="1"/>
  <c r="W658" i="9" s="1"/>
  <c r="W653" i="9" s="1"/>
  <c r="W75" i="9" s="1"/>
  <c r="W638" i="9" a="1"/>
  <c r="W638" i="9" s="1"/>
  <c r="W633" i="9" s="1"/>
  <c r="W70" i="9" s="1"/>
  <c r="W618" i="9" a="1"/>
  <c r="W618" i="9" s="1"/>
  <c r="W613" i="9" s="1"/>
  <c r="W69" i="9" s="1"/>
  <c r="W698" i="9" a="1"/>
  <c r="W698" i="9" s="1"/>
  <c r="W693" i="9" s="1"/>
  <c r="W578" i="9" a="1"/>
  <c r="W578" i="9" s="1"/>
  <c r="W574" i="9" s="1"/>
  <c r="W598" i="9" a="1"/>
  <c r="W598" i="9" s="1"/>
  <c r="W593" i="9" s="1"/>
  <c r="W559" i="9" a="1"/>
  <c r="W559" i="9" s="1"/>
  <c r="W554" i="9" s="1"/>
  <c r="W539" i="9" a="1"/>
  <c r="W539" i="9" s="1"/>
  <c r="W535" i="9" s="1"/>
  <c r="W60" i="9" s="1"/>
  <c r="W482" i="9" a="1"/>
  <c r="W482" i="9" s="1"/>
  <c r="W477" i="9" s="1"/>
  <c r="W54" i="9" s="1"/>
  <c r="W462" i="9" a="1"/>
  <c r="W462" i="9" s="1"/>
  <c r="W457" i="9" s="1"/>
  <c r="W67" i="9" s="1"/>
  <c r="W520" i="9" a="1"/>
  <c r="W520" i="9" s="1"/>
  <c r="W516" i="9" s="1"/>
  <c r="W59" i="9" s="1"/>
  <c r="W501" i="9" a="1"/>
  <c r="W501" i="9" s="1"/>
  <c r="W497" i="9" s="1"/>
  <c r="W58" i="9" s="1"/>
  <c r="W442" i="9" a="1"/>
  <c r="W442" i="9" s="1"/>
  <c r="W437" i="9" s="1"/>
  <c r="W53" i="9" s="1"/>
  <c r="W402" i="9" a="1"/>
  <c r="W402" i="9" s="1"/>
  <c r="W398" i="9" s="1"/>
  <c r="W51" i="9" s="1"/>
  <c r="W357" i="9" a="1"/>
  <c r="W357" i="9" s="1"/>
  <c r="W352" i="9" s="1"/>
  <c r="W356" i="9" a="1"/>
  <c r="W356" i="9" s="1"/>
  <c r="W335" i="9" a="1"/>
  <c r="W335" i="9" s="1"/>
  <c r="W330" i="9" s="1"/>
  <c r="W422" i="9" a="1"/>
  <c r="W422" i="9" s="1"/>
  <c r="W417" i="9" s="1"/>
  <c r="W52" i="9" s="1"/>
  <c r="W269" i="9" a="1"/>
  <c r="W269" i="9" s="1"/>
  <c r="W279" i="9" a="1"/>
  <c r="W279" i="9" s="1"/>
  <c r="W275" i="9" s="1"/>
  <c r="W316" i="9" a="1"/>
  <c r="W316" i="9" s="1"/>
  <c r="W268" i="9" a="1"/>
  <c r="W268" i="9" s="1"/>
  <c r="W297" i="9" a="1"/>
  <c r="W297" i="9" s="1"/>
  <c r="W294" i="9" s="1"/>
  <c r="W185" i="9" a="1"/>
  <c r="W185" i="9" s="1"/>
  <c r="W165" i="9" a="1"/>
  <c r="W165" i="9" s="1"/>
  <c r="W160" i="9" s="1"/>
  <c r="W249" i="9" a="1"/>
  <c r="W249" i="9" s="1"/>
  <c r="W244" i="9" s="1"/>
  <c r="W207" i="9" a="1"/>
  <c r="W207" i="9" s="1"/>
  <c r="W202" i="9" s="1"/>
  <c r="W186" i="9" a="1"/>
  <c r="W186" i="9" s="1"/>
  <c r="W229" i="9" a="1"/>
  <c r="W229" i="9" s="1"/>
  <c r="W97" i="9"/>
  <c r="W145" i="9" a="1"/>
  <c r="W145" i="9" s="1"/>
  <c r="W139" i="9" s="1"/>
  <c r="CY12" i="9"/>
  <c r="CT12" i="9"/>
  <c r="AL321" i="9"/>
  <c r="AL318" i="9"/>
  <c r="AL312" i="9" s="1"/>
  <c r="AL424" i="9"/>
  <c r="AL417" i="9"/>
  <c r="AL52" i="9" s="1"/>
  <c r="AL640" i="9"/>
  <c r="AL633" i="9" s="1"/>
  <c r="AL70" i="9" s="1"/>
  <c r="AL847" i="9"/>
  <c r="AL853" i="9"/>
  <c r="AT134" i="9" a="1"/>
  <c r="AT134" i="9" s="1"/>
  <c r="AT321" i="9"/>
  <c r="BG134" i="9" a="1"/>
  <c r="BG134" i="9" s="1"/>
  <c r="CU134" i="9" a="1"/>
  <c r="CU134" i="9" s="1"/>
  <c r="CU85" i="9"/>
  <c r="BF85" i="9"/>
  <c r="BF134" i="9" a="1"/>
  <c r="BF134" i="9" s="1"/>
  <c r="AH12" i="9"/>
  <c r="Q73" i="9"/>
  <c r="T16" i="9"/>
  <c r="T222" i="9"/>
  <c r="T227" i="9"/>
  <c r="T73" i="9"/>
  <c r="DF134" i="9" a="1"/>
  <c r="DF134" i="9" s="1"/>
  <c r="CV134" i="9" a="1"/>
  <c r="CV134" i="9" s="1"/>
  <c r="BQ225" i="9" a="1"/>
  <c r="BQ225" i="9" s="1"/>
  <c r="BQ85" i="9"/>
  <c r="BQ134" i="9" a="1"/>
  <c r="BQ134" i="9" s="1"/>
  <c r="AW270" i="9"/>
  <c r="AW358" i="9"/>
  <c r="AK227" i="9"/>
  <c r="AK270" i="9"/>
  <c r="AR12" i="9"/>
  <c r="U12" i="9"/>
  <c r="I23" i="8"/>
  <c r="E873" i="9" s="1"/>
  <c r="C23" i="8"/>
  <c r="Q206" i="7"/>
  <c r="R205" i="7"/>
  <c r="S205" i="7" s="1"/>
  <c r="Q228" i="7"/>
  <c r="R227" i="7"/>
  <c r="S227" i="7" s="1"/>
  <c r="DI999" i="2"/>
  <c r="DI1034" i="2" s="1"/>
  <c r="DH999" i="2"/>
  <c r="DH1034" i="2" s="1"/>
  <c r="DG999" i="2"/>
  <c r="DG1034" i="2" s="1"/>
  <c r="DF999" i="2"/>
  <c r="DF1034" i="2" s="1"/>
  <c r="DE999" i="2"/>
  <c r="DE1034" i="2" s="1"/>
  <c r="DD999" i="2"/>
  <c r="DD1034" i="2" s="1"/>
  <c r="DC999" i="2"/>
  <c r="DC1034" i="2" s="1"/>
  <c r="DB999" i="2"/>
  <c r="DB1034" i="2" s="1"/>
  <c r="DA999" i="2"/>
  <c r="DA1034" i="2" s="1"/>
  <c r="CZ999" i="2"/>
  <c r="CZ1034" i="2" s="1"/>
  <c r="CY999" i="2"/>
  <c r="CY1034" i="2" s="1"/>
  <c r="CX999" i="2"/>
  <c r="CX1034" i="2" s="1"/>
  <c r="CW999" i="2"/>
  <c r="CW1034" i="2" s="1"/>
  <c r="CV999" i="2"/>
  <c r="CV1034" i="2" s="1"/>
  <c r="CU999" i="2"/>
  <c r="CU1034" i="2" s="1"/>
  <c r="CT999" i="2"/>
  <c r="CT1034" i="2" s="1"/>
  <c r="CS999" i="2"/>
  <c r="CS1034" i="2" s="1"/>
  <c r="CR999" i="2"/>
  <c r="CR1034" i="2" s="1"/>
  <c r="CQ999" i="2"/>
  <c r="CQ1034" i="2" s="1"/>
  <c r="CP999" i="2"/>
  <c r="CP1034" i="2" s="1"/>
  <c r="CO999" i="2"/>
  <c r="CO1034" i="2" s="1"/>
  <c r="CN999" i="2"/>
  <c r="CN1034" i="2" s="1"/>
  <c r="CM999" i="2"/>
  <c r="CM1034" i="2" s="1"/>
  <c r="CL999" i="2"/>
  <c r="CL1034" i="2" s="1"/>
  <c r="CK999" i="2"/>
  <c r="CK1034" i="2" s="1"/>
  <c r="CJ999" i="2"/>
  <c r="CJ1034" i="2" s="1"/>
  <c r="CI999" i="2"/>
  <c r="CI1034" i="2" s="1"/>
  <c r="CH999" i="2"/>
  <c r="CH1034" i="2" s="1"/>
  <c r="CG999" i="2"/>
  <c r="CG1034" i="2" s="1"/>
  <c r="CF999" i="2"/>
  <c r="CF1034" i="2" s="1"/>
  <c r="CE999" i="2"/>
  <c r="CE1034" i="2" s="1"/>
  <c r="CD999" i="2"/>
  <c r="CD1034" i="2" s="1"/>
  <c r="CC999" i="2"/>
  <c r="CC1034" i="2" s="1"/>
  <c r="CB999" i="2"/>
  <c r="CB1034" i="2" s="1"/>
  <c r="CA999" i="2"/>
  <c r="CA1034" i="2" s="1"/>
  <c r="BZ999" i="2"/>
  <c r="BZ1034" i="2" s="1"/>
  <c r="BY999" i="2"/>
  <c r="BY1034" i="2" s="1"/>
  <c r="BX999" i="2"/>
  <c r="BX1034" i="2" s="1"/>
  <c r="BW999" i="2"/>
  <c r="BW1034" i="2" s="1"/>
  <c r="BV999" i="2"/>
  <c r="BV1034" i="2" s="1"/>
  <c r="BU999" i="2"/>
  <c r="BU1034" i="2" s="1"/>
  <c r="BT999" i="2"/>
  <c r="BT1034" i="2" s="1"/>
  <c r="BS999" i="2"/>
  <c r="BS1034" i="2" s="1"/>
  <c r="BR999" i="2"/>
  <c r="BR1034" i="2" s="1"/>
  <c r="BQ999" i="2"/>
  <c r="BQ1034" i="2" s="1"/>
  <c r="BP999" i="2"/>
  <c r="BP1034" i="2" s="1"/>
  <c r="BO999" i="2"/>
  <c r="BO1034" i="2" s="1"/>
  <c r="BN999" i="2"/>
  <c r="BN1034" i="2" s="1"/>
  <c r="BM999" i="2"/>
  <c r="BM1034" i="2" s="1"/>
  <c r="BL999" i="2"/>
  <c r="BL1034" i="2" s="1"/>
  <c r="BK999" i="2"/>
  <c r="BK1034" i="2" s="1"/>
  <c r="BJ999" i="2"/>
  <c r="BJ1034" i="2" s="1"/>
  <c r="BI999" i="2"/>
  <c r="BI1034" i="2" s="1"/>
  <c r="BH999" i="2"/>
  <c r="BH1034" i="2" s="1"/>
  <c r="BG999" i="2"/>
  <c r="BG1034" i="2" s="1"/>
  <c r="BF999" i="2"/>
  <c r="BF1034" i="2" s="1"/>
  <c r="BE999" i="2"/>
  <c r="BE1034" i="2" s="1"/>
  <c r="BD999" i="2"/>
  <c r="BD1034" i="2" s="1"/>
  <c r="BC999" i="2"/>
  <c r="BC1034" i="2" s="1"/>
  <c r="BB999" i="2"/>
  <c r="BB1034" i="2" s="1"/>
  <c r="BA999" i="2"/>
  <c r="BA1034" i="2" s="1"/>
  <c r="AZ999" i="2"/>
  <c r="AZ1034" i="2" s="1"/>
  <c r="AY999" i="2"/>
  <c r="AY1034" i="2" s="1"/>
  <c r="AX999" i="2"/>
  <c r="AX1034" i="2" s="1"/>
  <c r="AW999" i="2"/>
  <c r="AW1034" i="2" s="1"/>
  <c r="AV999" i="2"/>
  <c r="AV1034" i="2" s="1"/>
  <c r="AU999" i="2"/>
  <c r="AU1034" i="2" s="1"/>
  <c r="AT999" i="2"/>
  <c r="AT1034" i="2" s="1"/>
  <c r="AS999" i="2"/>
  <c r="AS1034" i="2" s="1"/>
  <c r="AR999" i="2"/>
  <c r="AR1034" i="2" s="1"/>
  <c r="AQ999" i="2"/>
  <c r="AQ1034" i="2" s="1"/>
  <c r="AP999" i="2"/>
  <c r="AP1034" i="2" s="1"/>
  <c r="AO999" i="2"/>
  <c r="AO1034" i="2" s="1"/>
  <c r="AN999" i="2"/>
  <c r="AN1034" i="2" s="1"/>
  <c r="AM999" i="2"/>
  <c r="AM1034" i="2" s="1"/>
  <c r="AL999" i="2"/>
  <c r="AL1034" i="2" s="1"/>
  <c r="AK999" i="2"/>
  <c r="AK1034" i="2" s="1"/>
  <c r="AJ999" i="2"/>
  <c r="AJ1034" i="2" s="1"/>
  <c r="AI999" i="2"/>
  <c r="AI1034" i="2" s="1"/>
  <c r="AH999" i="2"/>
  <c r="AH1034" i="2" s="1"/>
  <c r="AG999" i="2"/>
  <c r="AG1034" i="2" s="1"/>
  <c r="AF999" i="2"/>
  <c r="AF1034" i="2" s="1"/>
  <c r="AE999" i="2"/>
  <c r="AE1034" i="2" s="1"/>
  <c r="AD999" i="2"/>
  <c r="AD1034" i="2" s="1"/>
  <c r="AC999" i="2"/>
  <c r="AC1034" i="2" s="1"/>
  <c r="AB999" i="2"/>
  <c r="AB1034" i="2" s="1"/>
  <c r="AA999" i="2"/>
  <c r="AA1034" i="2" s="1"/>
  <c r="Z999" i="2"/>
  <c r="Z1034" i="2" s="1"/>
  <c r="Y999" i="2"/>
  <c r="Y1034" i="2" s="1"/>
  <c r="X999" i="2"/>
  <c r="X1034" i="2" s="1"/>
  <c r="W999" i="2"/>
  <c r="W1034" i="2" s="1"/>
  <c r="V999" i="2"/>
  <c r="V1034" i="2" s="1"/>
  <c r="U999" i="2"/>
  <c r="U1034" i="2" s="1"/>
  <c r="T999" i="2"/>
  <c r="T1034" i="2" s="1"/>
  <c r="S999" i="2"/>
  <c r="S1034" i="2" s="1"/>
  <c r="R999" i="2"/>
  <c r="R1034" i="2" s="1"/>
  <c r="Q999" i="2"/>
  <c r="Q1034" i="2" s="1"/>
  <c r="P999" i="2"/>
  <c r="P1034" i="2" s="1"/>
  <c r="O999" i="2"/>
  <c r="O1034" i="2" s="1"/>
  <c r="N999" i="2"/>
  <c r="N1034" i="2" s="1"/>
  <c r="M999" i="2"/>
  <c r="M1034" i="2" s="1"/>
  <c r="L999" i="2"/>
  <c r="L1034" i="2" s="1"/>
  <c r="K999" i="2"/>
  <c r="K1034" i="2" s="1"/>
  <c r="J999" i="2"/>
  <c r="J1034" i="2" s="1"/>
  <c r="I999" i="2"/>
  <c r="I1034" i="2" s="1"/>
  <c r="H999" i="2"/>
  <c r="H1034" i="2" s="1"/>
  <c r="G999" i="2"/>
  <c r="G1034" i="2" s="1"/>
  <c r="F999" i="2"/>
  <c r="F1034" i="2" s="1"/>
  <c r="E825" i="2"/>
  <c r="E824" i="2"/>
  <c r="E823" i="2"/>
  <c r="E822" i="2"/>
  <c r="E821" i="2"/>
  <c r="DI820" i="2"/>
  <c r="DH820" i="2"/>
  <c r="DG820" i="2"/>
  <c r="DF820" i="2"/>
  <c r="DE820" i="2"/>
  <c r="DD820" i="2"/>
  <c r="DC820" i="2"/>
  <c r="DB820" i="2"/>
  <c r="DA820" i="2"/>
  <c r="CZ820" i="2"/>
  <c r="CY820" i="2"/>
  <c r="CX820" i="2"/>
  <c r="CW820" i="2"/>
  <c r="CV820" i="2"/>
  <c r="CU820" i="2"/>
  <c r="CT820" i="2"/>
  <c r="CS820" i="2"/>
  <c r="CR820" i="2"/>
  <c r="CQ820" i="2"/>
  <c r="CP820" i="2"/>
  <c r="CO820" i="2"/>
  <c r="CN820" i="2"/>
  <c r="CM820" i="2"/>
  <c r="CL820" i="2"/>
  <c r="CK820" i="2"/>
  <c r="CJ820" i="2"/>
  <c r="CI820" i="2"/>
  <c r="CH820" i="2"/>
  <c r="CG820" i="2"/>
  <c r="CF820" i="2"/>
  <c r="CE820" i="2"/>
  <c r="CD820" i="2"/>
  <c r="CC820" i="2"/>
  <c r="CB820" i="2"/>
  <c r="CA820" i="2"/>
  <c r="BZ820" i="2"/>
  <c r="BY820" i="2"/>
  <c r="BX820" i="2"/>
  <c r="BW820" i="2"/>
  <c r="BV820" i="2"/>
  <c r="BU820" i="2"/>
  <c r="BT820" i="2"/>
  <c r="BS820" i="2"/>
  <c r="BR820" i="2"/>
  <c r="BQ820" i="2"/>
  <c r="BP820" i="2"/>
  <c r="BO820" i="2"/>
  <c r="BN820" i="2"/>
  <c r="BM820" i="2"/>
  <c r="BL820" i="2"/>
  <c r="BK820" i="2"/>
  <c r="BJ820" i="2"/>
  <c r="BI820" i="2"/>
  <c r="BH820" i="2"/>
  <c r="BG820" i="2"/>
  <c r="BF820" i="2"/>
  <c r="BE820" i="2"/>
  <c r="BD820" i="2"/>
  <c r="BC820" i="2"/>
  <c r="BB820" i="2"/>
  <c r="BA820" i="2"/>
  <c r="AZ820" i="2"/>
  <c r="AY820" i="2"/>
  <c r="AX820" i="2"/>
  <c r="AW820" i="2"/>
  <c r="AV820" i="2"/>
  <c r="AU820" i="2"/>
  <c r="AT820" i="2"/>
  <c r="AS820" i="2"/>
  <c r="AR820" i="2"/>
  <c r="AQ820" i="2"/>
  <c r="AP820" i="2"/>
  <c r="E815" i="2"/>
  <c r="E813" i="2"/>
  <c r="E811" i="2"/>
  <c r="B811" i="2"/>
  <c r="A811" i="2"/>
  <c r="R16" i="5"/>
  <c r="R15" i="5"/>
  <c r="R14" i="5"/>
  <c r="R13" i="5"/>
  <c r="R12" i="5"/>
  <c r="R11" i="5"/>
  <c r="R10" i="5"/>
  <c r="R9" i="5"/>
  <c r="R8" i="5"/>
  <c r="R7" i="5"/>
  <c r="A1" i="5"/>
  <c r="Q16" i="5"/>
  <c r="Q15" i="5"/>
  <c r="Q14" i="5"/>
  <c r="Q13" i="5"/>
  <c r="Q12" i="5"/>
  <c r="Q11" i="5"/>
  <c r="Q10" i="5"/>
  <c r="Q9" i="5"/>
  <c r="Q8" i="5"/>
  <c r="Q7" i="5"/>
  <c r="N17" i="5"/>
  <c r="H20" i="5"/>
  <c r="I8" i="5"/>
  <c r="C8" i="5"/>
  <c r="L77" i="9" l="1"/>
  <c r="I653" i="9"/>
  <c r="I75" i="9" s="1"/>
  <c r="V25" i="9"/>
  <c r="V27" i="9" s="1"/>
  <c r="V28" i="9" s="1"/>
  <c r="V942" i="9" s="1"/>
  <c r="I790" i="9"/>
  <c r="DK790" i="9" s="1"/>
  <c r="I295" i="9"/>
  <c r="V83" i="9"/>
  <c r="L83" i="9"/>
  <c r="I673" i="9"/>
  <c r="I74" i="9" s="1"/>
  <c r="N62" i="9"/>
  <c r="V62" i="9"/>
  <c r="AB181" i="9"/>
  <c r="I202" i="9"/>
  <c r="I37" i="9" s="1"/>
  <c r="DK676" i="9"/>
  <c r="T181" i="9"/>
  <c r="T62" i="9"/>
  <c r="I30" i="9"/>
  <c r="AF76" i="9"/>
  <c r="AN161" i="9"/>
  <c r="AN23" i="9" s="1"/>
  <c r="AN941" i="9" s="1"/>
  <c r="I354" i="9" a="1"/>
  <c r="I354" i="9" s="1"/>
  <c r="I351" i="9" s="1"/>
  <c r="I68" i="9" s="1"/>
  <c r="DK205" i="9"/>
  <c r="DK656" i="9"/>
  <c r="T83" i="9"/>
  <c r="AB62" i="9"/>
  <c r="I358" i="9"/>
  <c r="DK358" i="9" s="1"/>
  <c r="AC277" i="9"/>
  <c r="I321" i="9"/>
  <c r="DK321" i="9" s="1"/>
  <c r="I266" i="9" a="1"/>
  <c r="I266" i="9" s="1"/>
  <c r="DK266" i="9" s="1"/>
  <c r="I187" i="9"/>
  <c r="DK185" i="9"/>
  <c r="DK357" i="9"/>
  <c r="DK352" i="9"/>
  <c r="DK73" i="9" s="1"/>
  <c r="AN187" i="9"/>
  <c r="AN189" i="9" s="1"/>
  <c r="AN180" i="9" s="1"/>
  <c r="AN140" i="9"/>
  <c r="AN17" i="9" s="1"/>
  <c r="P187" i="9"/>
  <c r="P180" i="9" s="1"/>
  <c r="P181" i="9" s="1"/>
  <c r="Z187" i="9"/>
  <c r="Z180" i="9" s="1"/>
  <c r="Z181" i="9" s="1"/>
  <c r="AB77" i="9"/>
  <c r="F276" i="9"/>
  <c r="AB83" i="9"/>
  <c r="T77" i="9"/>
  <c r="R76" i="9"/>
  <c r="AN270" i="9"/>
  <c r="AN272" i="9" s="1"/>
  <c r="AN264" i="9" s="1"/>
  <c r="AN57" i="9" s="1"/>
  <c r="AN22" i="9"/>
  <c r="AN20" i="9" s="1"/>
  <c r="DK316" i="9"/>
  <c r="I312" i="9"/>
  <c r="I50" i="9" s="1"/>
  <c r="AB27" i="9"/>
  <c r="AB966" i="9" s="1"/>
  <c r="S270" i="9"/>
  <c r="S264" i="9" s="1"/>
  <c r="S57" i="9" s="1"/>
  <c r="DK229" i="9"/>
  <c r="AF61" i="9"/>
  <c r="AI76" i="9"/>
  <c r="I809" i="9"/>
  <c r="DK809" i="9" s="1"/>
  <c r="K187" i="9"/>
  <c r="K180" i="9" s="1"/>
  <c r="K181" i="9" s="1"/>
  <c r="N25" i="9"/>
  <c r="N27" i="9" s="1"/>
  <c r="I183" i="9" a="1"/>
  <c r="I183" i="9" s="1"/>
  <c r="DK183" i="9" s="1"/>
  <c r="I270" i="9"/>
  <c r="W270" i="9"/>
  <c r="W264" i="9" s="1"/>
  <c r="W57" i="9" s="1"/>
  <c r="DK249" i="9"/>
  <c r="AA61" i="9"/>
  <c r="AS187" i="9"/>
  <c r="G76" i="9"/>
  <c r="I477" i="9"/>
  <c r="I54" i="9" s="1"/>
  <c r="I437" i="9"/>
  <c r="I53" i="9" s="1"/>
  <c r="I516" i="9"/>
  <c r="DK518" i="9"/>
  <c r="DK830" i="9"/>
  <c r="I828" i="9"/>
  <c r="DK828" i="9" s="1"/>
  <c r="Y270" i="9"/>
  <c r="AV187" i="9"/>
  <c r="J187" i="9"/>
  <c r="J180" i="9" s="1"/>
  <c r="J25" i="9" s="1"/>
  <c r="I554" i="9"/>
  <c r="I398" i="9"/>
  <c r="I330" i="9"/>
  <c r="I38" i="9" s="1"/>
  <c r="I732" i="9"/>
  <c r="DK732" i="9" s="1"/>
  <c r="I535" i="9"/>
  <c r="I574" i="9"/>
  <c r="DK574" i="9" s="1"/>
  <c r="DK737" i="9"/>
  <c r="DK294" i="9"/>
  <c r="DK30" i="9" s="1"/>
  <c r="AH187" i="9"/>
  <c r="AH180" i="9" s="1"/>
  <c r="AH25" i="9" s="1"/>
  <c r="EU99" i="10" a="1"/>
  <c r="EU99" i="10" s="1"/>
  <c r="EU89" i="10" a="1"/>
  <c r="EU89" i="10" s="1"/>
  <c r="EU107" i="10" a="1"/>
  <c r="EU107" i="10" s="1"/>
  <c r="EU77" i="10" a="1"/>
  <c r="EU77" i="10" s="1"/>
  <c r="EU98" i="10" a="1"/>
  <c r="EU98" i="10" s="1"/>
  <c r="EU92" i="10" a="1"/>
  <c r="EU92" i="10" s="1"/>
  <c r="EU84" i="10" a="1"/>
  <c r="EU84" i="10" s="1"/>
  <c r="EU83" i="10" a="1"/>
  <c r="EU83" i="10" s="1"/>
  <c r="EU101" i="10" a="1"/>
  <c r="EU101" i="10" s="1"/>
  <c r="EU102" i="10" a="1"/>
  <c r="EU102" i="10" s="1"/>
  <c r="EU63" i="10" a="1"/>
  <c r="EU63" i="10" s="1"/>
  <c r="M735" i="9" s="1" a="1"/>
  <c r="M735" i="9" s="1"/>
  <c r="M732" i="9" s="1"/>
  <c r="DL732" i="9" s="1"/>
  <c r="EU41" i="10" a="1"/>
  <c r="EU41" i="10" s="1"/>
  <c r="EU55" i="10" a="1"/>
  <c r="EU55" i="10" s="1"/>
  <c r="M636" i="9" s="1" a="1"/>
  <c r="M636" i="9" s="1"/>
  <c r="M633" i="9" s="1"/>
  <c r="M70" i="9" s="1"/>
  <c r="EU95" i="10" a="1"/>
  <c r="EU95" i="10" s="1"/>
  <c r="EU6" i="10" a="1"/>
  <c r="EU6" i="10" s="1"/>
  <c r="M163" i="9" s="1" a="1"/>
  <c r="M163" i="9" s="1"/>
  <c r="EU96" i="10" a="1"/>
  <c r="EU96" i="10" s="1"/>
  <c r="EU90" i="10" a="1"/>
  <c r="EU90" i="10" s="1"/>
  <c r="EU85" i="10" a="1"/>
  <c r="EU85" i="10" s="1"/>
  <c r="EU58" i="10" a="1"/>
  <c r="EU58" i="10" s="1"/>
  <c r="M676" i="9" s="1" a="1"/>
  <c r="M676" i="9" s="1"/>
  <c r="M673" i="9" s="1"/>
  <c r="M74" i="9" s="1"/>
  <c r="EU51" i="10" a="1"/>
  <c r="EU51" i="10" s="1"/>
  <c r="M460" i="9" s="1" a="1"/>
  <c r="M460" i="9" s="1"/>
  <c r="EU46" i="10" a="1"/>
  <c r="EU46" i="10" s="1"/>
  <c r="M537" i="9" s="1" a="1"/>
  <c r="M537" i="9" s="1"/>
  <c r="M535" i="9" s="1"/>
  <c r="M60" i="9" s="1"/>
  <c r="EU8" i="10" a="1"/>
  <c r="EU8" i="10" s="1"/>
  <c r="EU26" i="10" a="1"/>
  <c r="EU26" i="10" s="1"/>
  <c r="EU97" i="10" a="1"/>
  <c r="EU97" i="10" s="1"/>
  <c r="EU25" i="10" a="1"/>
  <c r="EU25" i="10" s="1"/>
  <c r="M247" i="9" s="1" a="1"/>
  <c r="M247" i="9" s="1"/>
  <c r="EU23" i="10" a="1"/>
  <c r="EU23" i="10" s="1"/>
  <c r="EU64" i="10" a="1"/>
  <c r="EU64" i="10" s="1"/>
  <c r="EU53" i="10" a="1"/>
  <c r="EU53" i="10" s="1"/>
  <c r="M596" i="9" s="1" a="1"/>
  <c r="M596" i="9" s="1"/>
  <c r="EU5" i="10" a="1"/>
  <c r="EU5" i="10" s="1"/>
  <c r="EU94" i="10" a="1"/>
  <c r="EU94" i="10" s="1"/>
  <c r="EU44" i="10" a="1"/>
  <c r="EU44" i="10" s="1"/>
  <c r="EU82" i="10" a="1"/>
  <c r="EU82" i="10" s="1"/>
  <c r="EU87" i="10" a="1"/>
  <c r="EU87" i="10" s="1"/>
  <c r="EU13" i="10" a="1"/>
  <c r="EU13" i="10" s="1"/>
  <c r="EU11" i="10" a="1"/>
  <c r="EU11" i="10" s="1"/>
  <c r="EU9" i="10" a="1"/>
  <c r="EU9" i="10" s="1"/>
  <c r="EU12" i="10" a="1"/>
  <c r="EU12" i="10" s="1"/>
  <c r="EU20" i="10" a="1"/>
  <c r="EU20" i="10" s="1"/>
  <c r="EU18" i="10" a="1"/>
  <c r="EU18" i="10" s="1"/>
  <c r="EU59" i="10" a="1"/>
  <c r="EU59" i="10" s="1"/>
  <c r="M656" i="9" s="1" a="1"/>
  <c r="M656" i="9" s="1"/>
  <c r="EU93" i="10" a="1"/>
  <c r="EU93" i="10" s="1"/>
  <c r="EU61" i="10" a="1"/>
  <c r="EU61" i="10" s="1"/>
  <c r="EU86" i="10" a="1"/>
  <c r="EU86" i="10" s="1"/>
  <c r="EU43" i="10" a="1"/>
  <c r="EU43" i="10" s="1"/>
  <c r="EU62" i="10" a="1"/>
  <c r="EU62" i="10" s="1"/>
  <c r="M715" i="9" s="1" a="1"/>
  <c r="M715" i="9" s="1"/>
  <c r="EU70" i="10" a="1"/>
  <c r="EU70" i="10" s="1"/>
  <c r="EU109" i="10" a="1"/>
  <c r="EU109" i="10" s="1"/>
  <c r="EU66" i="10" a="1"/>
  <c r="EU66" i="10" s="1"/>
  <c r="M773" i="9" s="1" a="1"/>
  <c r="M773" i="9" s="1"/>
  <c r="M771" i="9" s="1"/>
  <c r="M80" i="9" s="1"/>
  <c r="EU48" i="10" a="1"/>
  <c r="EU48" i="10" s="1"/>
  <c r="EU14" i="10" a="1"/>
  <c r="EU14" i="10" s="1"/>
  <c r="EU45" i="10" a="1"/>
  <c r="EU45" i="10" s="1"/>
  <c r="M518" i="9" s="1" a="1"/>
  <c r="M518" i="9" s="1"/>
  <c r="M516" i="9" s="1"/>
  <c r="M59" i="9" s="1"/>
  <c r="EU47" i="10" a="1"/>
  <c r="EU47" i="10" s="1"/>
  <c r="M557" i="9" s="1" a="1"/>
  <c r="M557" i="9" s="1"/>
  <c r="M554" i="9" s="1"/>
  <c r="DL554" i="9" s="1"/>
  <c r="EU106" i="10" a="1"/>
  <c r="EU106" i="10" s="1"/>
  <c r="EU49" i="10" a="1"/>
  <c r="EU49" i="10" s="1"/>
  <c r="M576" i="9" s="1" a="1"/>
  <c r="M576" i="9" s="1"/>
  <c r="M574" i="9" s="1"/>
  <c r="DL574" i="9" s="1"/>
  <c r="EU88" i="10" a="1"/>
  <c r="EU88" i="10" s="1"/>
  <c r="EU72" i="10" a="1"/>
  <c r="EU72" i="10" s="1"/>
  <c r="EU108" i="10" a="1"/>
  <c r="EU108" i="10" s="1"/>
  <c r="EU22" i="10" a="1"/>
  <c r="EU22" i="10" s="1"/>
  <c r="EU91" i="10" a="1"/>
  <c r="EU91" i="10" s="1"/>
  <c r="EU68" i="10" a="1"/>
  <c r="EU68" i="10" s="1"/>
  <c r="M792" i="9" s="1" a="1"/>
  <c r="M792" i="9" s="1"/>
  <c r="M790" i="9" s="1"/>
  <c r="DL790" i="9" s="1"/>
  <c r="EU103" i="10" a="1"/>
  <c r="EU103" i="10" s="1"/>
  <c r="EU100" i="10" a="1"/>
  <c r="EU100" i="10" s="1"/>
  <c r="EU35" i="10" a="1"/>
  <c r="EU35" i="10" s="1"/>
  <c r="M400" i="9" s="1" a="1"/>
  <c r="M400" i="9" s="1"/>
  <c r="EU42" i="10" a="1"/>
  <c r="EU42" i="10" s="1"/>
  <c r="M499" i="9" s="1" a="1"/>
  <c r="M499" i="9" s="1"/>
  <c r="EU37" i="10" a="1"/>
  <c r="EU37" i="10" s="1"/>
  <c r="M420" i="9" s="1" a="1"/>
  <c r="M420" i="9" s="1"/>
  <c r="M417" i="9" s="1"/>
  <c r="M52" i="9" s="1"/>
  <c r="EU40" i="10" a="1"/>
  <c r="EU40" i="10" s="1"/>
  <c r="EU36" i="10" a="1"/>
  <c r="EU36" i="10" s="1"/>
  <c r="EU34" i="10" a="1"/>
  <c r="EU34" i="10" s="1"/>
  <c r="M314" i="9" s="1" a="1"/>
  <c r="M314" i="9" s="1"/>
  <c r="M312" i="9" s="1"/>
  <c r="DL312" i="9" s="1"/>
  <c r="DL50" i="9" s="1"/>
  <c r="EU52" i="10" a="1"/>
  <c r="EU52" i="10" s="1"/>
  <c r="EU16" i="10" a="1"/>
  <c r="EU16" i="10" s="1"/>
  <c r="M333" i="9" s="1" a="1"/>
  <c r="M333" i="9" s="1"/>
  <c r="EU56" i="10" a="1"/>
  <c r="EU56" i="10" s="1"/>
  <c r="EU39" i="10" a="1"/>
  <c r="EU39" i="10" s="1"/>
  <c r="M480" i="9" s="1" a="1"/>
  <c r="M480" i="9" s="1"/>
  <c r="M477" i="9" s="1"/>
  <c r="M54" i="9" s="1"/>
  <c r="EU80" i="10" a="1"/>
  <c r="EU80" i="10" s="1"/>
  <c r="EU76" i="10" a="1"/>
  <c r="EU76" i="10" s="1"/>
  <c r="EU74" i="10" a="1"/>
  <c r="EU74" i="10" s="1"/>
  <c r="EU104" i="10" a="1"/>
  <c r="EU104" i="10" s="1"/>
  <c r="EU50" i="10" a="1"/>
  <c r="EU50" i="10" s="1"/>
  <c r="EU75" i="10" a="1"/>
  <c r="EU75" i="10" s="1"/>
  <c r="EU17" i="10" a="1"/>
  <c r="EU17" i="10" s="1"/>
  <c r="EU69" i="10" a="1"/>
  <c r="EU69" i="10" s="1"/>
  <c r="M811" i="9" s="1" a="1"/>
  <c r="M811" i="9" s="1"/>
  <c r="EU10" i="10" a="1"/>
  <c r="EU10" i="10" s="1"/>
  <c r="EU67" i="10" a="1"/>
  <c r="EU67" i="10" s="1"/>
  <c r="M849" i="9" s="1" a="1"/>
  <c r="M849" i="9" s="1"/>
  <c r="M847" i="9" s="1"/>
  <c r="DL847" i="9" s="1"/>
  <c r="EU38" i="10" a="1"/>
  <c r="EU38" i="10" s="1"/>
  <c r="M440" i="9" s="1" a="1"/>
  <c r="M440" i="9" s="1"/>
  <c r="M437" i="9" s="1"/>
  <c r="M53" i="9" s="1"/>
  <c r="EU71" i="10" a="1"/>
  <c r="EU71" i="10" s="1"/>
  <c r="EU60" i="10" a="1"/>
  <c r="EU60" i="10" s="1"/>
  <c r="M696" i="9" s="1" a="1"/>
  <c r="M696" i="9" s="1"/>
  <c r="EU57" i="10" a="1"/>
  <c r="EU57" i="10" s="1"/>
  <c r="EU54" i="10" a="1"/>
  <c r="EU54" i="10" s="1"/>
  <c r="M616" i="9" s="1" a="1"/>
  <c r="M616" i="9" s="1"/>
  <c r="EU65" i="10" a="1"/>
  <c r="EU65" i="10" s="1"/>
  <c r="M754" i="9" s="1" a="1"/>
  <c r="M754" i="9" s="1"/>
  <c r="EU105" i="10" a="1"/>
  <c r="EU105" i="10" s="1"/>
  <c r="EU4" i="10" a="1"/>
  <c r="EU4" i="10" s="1"/>
  <c r="M143" i="9" s="1" a="1"/>
  <c r="M143" i="9" s="1"/>
  <c r="M139" i="9" s="1"/>
  <c r="DL139" i="9" s="1"/>
  <c r="EU73" i="10" a="1"/>
  <c r="EU73" i="10" s="1"/>
  <c r="M830" i="9" s="1" a="1"/>
  <c r="M830" i="9" s="1"/>
  <c r="M828" i="9" s="1"/>
  <c r="DL828" i="9" s="1"/>
  <c r="EU15" i="10" a="1"/>
  <c r="EU15" i="10" s="1"/>
  <c r="M205" i="9" s="1" a="1"/>
  <c r="M205" i="9" s="1"/>
  <c r="M202" i="9" s="1"/>
  <c r="M37" i="9" s="1"/>
  <c r="EU81" i="10" a="1"/>
  <c r="EU81" i="10" s="1"/>
  <c r="I417" i="9"/>
  <c r="I139" i="9"/>
  <c r="I497" i="9"/>
  <c r="I713" i="9"/>
  <c r="DK713" i="9" s="1"/>
  <c r="I244" i="9"/>
  <c r="AN953" i="9"/>
  <c r="DK1026" i="9"/>
  <c r="I633" i="9"/>
  <c r="I160" i="9"/>
  <c r="I227" i="9"/>
  <c r="DL1014" i="9" a="1"/>
  <c r="DL1014" i="9" s="1"/>
  <c r="DL1013" i="9" s="1"/>
  <c r="DL1030" i="9" a="1"/>
  <c r="DL1030" i="9" s="1"/>
  <c r="DL1029" i="9" s="1"/>
  <c r="DL1022" i="9" a="1"/>
  <c r="DL1022" i="9" s="1"/>
  <c r="DL1021" i="9" s="1"/>
  <c r="DL1015" i="9" a="1"/>
  <c r="DL1015" i="9" s="1"/>
  <c r="DL1016" i="9" a="1"/>
  <c r="DL1016" i="9" s="1"/>
  <c r="DL1023" i="9" a="1"/>
  <c r="DL1023" i="9" s="1"/>
  <c r="DL1024" i="9" a="1"/>
  <c r="DL1024" i="9" s="1"/>
  <c r="DL1032" i="9" a="1"/>
  <c r="DL1032" i="9" s="1"/>
  <c r="DL1008" i="9" a="1"/>
  <c r="DL1008" i="9" s="1"/>
  <c r="DL1007" i="9" s="1"/>
  <c r="DL1010" i="9" a="1"/>
  <c r="DL1010" i="9" s="1"/>
  <c r="DL1000" i="9" a="1"/>
  <c r="DL1000" i="9" s="1"/>
  <c r="DL999" i="9" s="1"/>
  <c r="DL1004" i="9" s="1"/>
  <c r="DL1002" i="9" a="1"/>
  <c r="DL1002" i="9" s="1"/>
  <c r="DL1031" i="9" a="1"/>
  <c r="DL1031" i="9" s="1"/>
  <c r="DL1001" i="9" a="1"/>
  <c r="DL1001" i="9" s="1"/>
  <c r="DL1009" i="9" a="1"/>
  <c r="DL1009" i="9" s="1"/>
  <c r="BA187" i="9"/>
  <c r="P76" i="9"/>
  <c r="AI61" i="9"/>
  <c r="I771" i="9"/>
  <c r="I457" i="9"/>
  <c r="DK813" i="9"/>
  <c r="DK792" i="9"/>
  <c r="U270" i="9"/>
  <c r="AA76" i="9"/>
  <c r="H270" i="9"/>
  <c r="H264" i="9" s="1"/>
  <c r="H57" i="9" s="1"/>
  <c r="L967" i="9"/>
  <c r="AS270" i="9"/>
  <c r="N83" i="9"/>
  <c r="K76" i="9"/>
  <c r="I593" i="9"/>
  <c r="DK593" i="9" s="1"/>
  <c r="DK1034" i="9"/>
  <c r="AA270" i="9"/>
  <c r="AA264" i="9" s="1"/>
  <c r="T27" i="9"/>
  <c r="T32" i="9" s="1"/>
  <c r="DK186" i="9"/>
  <c r="AQ187" i="9"/>
  <c r="DK1018" i="9"/>
  <c r="I613" i="9"/>
  <c r="I693" i="9"/>
  <c r="I752" i="9"/>
  <c r="I847" i="9"/>
  <c r="AN209" i="9"/>
  <c r="AN202" i="9"/>
  <c r="DK207" i="9"/>
  <c r="DK275" i="9"/>
  <c r="AL227" i="9"/>
  <c r="AD76" i="9"/>
  <c r="R61" i="9"/>
  <c r="AN815" i="9"/>
  <c r="AN809" i="9"/>
  <c r="AN457" i="9"/>
  <c r="AN67" i="9" s="1"/>
  <c r="AN464" i="9"/>
  <c r="AN424" i="9"/>
  <c r="AN417" i="9" s="1"/>
  <c r="AN52" i="9" s="1"/>
  <c r="AN377" i="9"/>
  <c r="AN352" i="9"/>
  <c r="AN954" i="9" s="1"/>
  <c r="AN680" i="9"/>
  <c r="AN673" i="9"/>
  <c r="AN74" i="9" s="1"/>
  <c r="G187" i="9"/>
  <c r="G180" i="9" s="1"/>
  <c r="G181" i="9" s="1"/>
  <c r="AN600" i="9"/>
  <c r="AN593" i="9" s="1"/>
  <c r="AN653" i="9"/>
  <c r="AN75" i="9" s="1"/>
  <c r="AN660" i="9"/>
  <c r="AN620" i="9"/>
  <c r="AN613" i="9" s="1"/>
  <c r="AN69" i="9" s="1"/>
  <c r="W76" i="9"/>
  <c r="DK165" i="9"/>
  <c r="DK279" i="9"/>
  <c r="H76" i="9"/>
  <c r="F61" i="9"/>
  <c r="AY187" i="9"/>
  <c r="G61" i="9"/>
  <c r="O270" i="9"/>
  <c r="O264" i="9" s="1"/>
  <c r="O57" i="9" s="1"/>
  <c r="AO187" i="9"/>
  <c r="AO189" i="9" s="1"/>
  <c r="AN81" i="9"/>
  <c r="AN541" i="9"/>
  <c r="AN535" i="9" s="1"/>
  <c r="AN60" i="9" s="1"/>
  <c r="AP187" i="9"/>
  <c r="AL76" i="9"/>
  <c r="AI187" i="9"/>
  <c r="AI180" i="9" s="1"/>
  <c r="AI181" i="9" s="1"/>
  <c r="J270" i="9"/>
  <c r="J264" i="9" s="1"/>
  <c r="J57" i="9" s="1"/>
  <c r="AN251" i="9"/>
  <c r="AN244" i="9"/>
  <c r="AN42" i="9" s="1"/>
  <c r="AN337" i="9"/>
  <c r="AN330" i="9" s="1"/>
  <c r="AN640" i="9"/>
  <c r="AN633" i="9" s="1"/>
  <c r="AN70" i="9" s="1"/>
  <c r="AN719" i="9"/>
  <c r="AN713" i="9" s="1"/>
  <c r="AN76" i="9" s="1"/>
  <c r="AN834" i="9"/>
  <c r="AN828" i="9"/>
  <c r="Y187" i="9"/>
  <c r="F270" i="9"/>
  <c r="F264" i="9" s="1"/>
  <c r="F57" i="9" s="1"/>
  <c r="F76" i="9"/>
  <c r="AJ187" i="9"/>
  <c r="AJ180" i="9" s="1"/>
  <c r="AJ181" i="9" s="1"/>
  <c r="AD187" i="9"/>
  <c r="AD180" i="9" s="1"/>
  <c r="AD25" i="9" s="1"/>
  <c r="P61" i="9"/>
  <c r="AQ270" i="9"/>
  <c r="AN231" i="9"/>
  <c r="AN227" i="9" s="1"/>
  <c r="AN281" i="9"/>
  <c r="AN275" i="9" s="1"/>
  <c r="AN477" i="9"/>
  <c r="AN54" i="9" s="1"/>
  <c r="AN484" i="9"/>
  <c r="AN318" i="9"/>
  <c r="AN312" i="9"/>
  <c r="AN321" i="9"/>
  <c r="AY270" i="9"/>
  <c r="AN364" i="9"/>
  <c r="AN358" i="9"/>
  <c r="AN503" i="9"/>
  <c r="AN497" i="9" s="1"/>
  <c r="AN58" i="9" s="1"/>
  <c r="AN561" i="9"/>
  <c r="AN554" i="9" s="1"/>
  <c r="AN61" i="9" s="1"/>
  <c r="AL161" i="9"/>
  <c r="AL23" i="9" s="1"/>
  <c r="AL941" i="9" s="1"/>
  <c r="AL22" i="9"/>
  <c r="W277" i="9"/>
  <c r="W276" i="9"/>
  <c r="AH161" i="9"/>
  <c r="AH23" i="9" s="1"/>
  <c r="AH941" i="9" s="1"/>
  <c r="AH22" i="9"/>
  <c r="AH38" i="9"/>
  <c r="AH953" i="9"/>
  <c r="AH967" i="9" s="1"/>
  <c r="AH82" i="9"/>
  <c r="AL953" i="9"/>
  <c r="AL82" i="9"/>
  <c r="AL350" i="9"/>
  <c r="AL395" i="9" s="1"/>
  <c r="AL68" i="9"/>
  <c r="AL71" i="9" s="1"/>
  <c r="AL38" i="9"/>
  <c r="AL73" i="9"/>
  <c r="AL223" i="9"/>
  <c r="AL35" i="9"/>
  <c r="AL295" i="9"/>
  <c r="AL30" i="9"/>
  <c r="AL954" i="9"/>
  <c r="AL81" i="9"/>
  <c r="AL37" i="9"/>
  <c r="AE312" i="9"/>
  <c r="AE321" i="9"/>
  <c r="AA140" i="9"/>
  <c r="AA17" i="9" s="1"/>
  <c r="AA141" i="9"/>
  <c r="AA18" i="9" s="1"/>
  <c r="AA16" i="9"/>
  <c r="AB929" i="9" s="1"/>
  <c r="AA295" i="9"/>
  <c r="AA30" i="9"/>
  <c r="AA358" i="9"/>
  <c r="AA351" i="9"/>
  <c r="AB20" i="9"/>
  <c r="S38" i="9"/>
  <c r="W42" i="9"/>
  <c r="AH954" i="9"/>
  <c r="AH81" i="9"/>
  <c r="U277" i="9"/>
  <c r="U358" i="9"/>
  <c r="AE37" i="9"/>
  <c r="AA321" i="9"/>
  <c r="AA312" i="9"/>
  <c r="AA953" i="9"/>
  <c r="AA967" i="9" s="1"/>
  <c r="AA82" i="9"/>
  <c r="H37" i="9"/>
  <c r="H276" i="9"/>
  <c r="H61" i="9"/>
  <c r="Y358" i="9"/>
  <c r="AB141" i="9"/>
  <c r="AB18" i="9" s="1"/>
  <c r="S295" i="9"/>
  <c r="S30" i="9"/>
  <c r="S73" i="9"/>
  <c r="F312" i="9"/>
  <c r="F321" i="9"/>
  <c r="AL61" i="9"/>
  <c r="AL62" i="9" s="1"/>
  <c r="X953" i="9"/>
  <c r="X967" i="9" s="1"/>
  <c r="X82" i="9"/>
  <c r="AJ276" i="9"/>
  <c r="AJ953" i="9"/>
  <c r="AJ967" i="9" s="1"/>
  <c r="AJ82" i="9"/>
  <c r="AD276" i="9"/>
  <c r="N223" i="9"/>
  <c r="N35" i="9"/>
  <c r="R276" i="9"/>
  <c r="G42" i="9"/>
  <c r="G954" i="9"/>
  <c r="G81" i="9"/>
  <c r="AF161" i="9"/>
  <c r="AF23" i="9" s="1"/>
  <c r="AF941" i="9" s="1"/>
  <c r="AF22" i="9"/>
  <c r="AF295" i="9"/>
  <c r="AF30" i="9"/>
  <c r="AM187" i="9"/>
  <c r="AM337" i="9"/>
  <c r="AM330" i="9" s="1"/>
  <c r="AM541" i="9"/>
  <c r="AM535" i="9" s="1"/>
  <c r="AM60" i="9" s="1"/>
  <c r="AM680" i="9"/>
  <c r="AM673" i="9" s="1"/>
  <c r="AM74" i="9" s="1"/>
  <c r="AM853" i="9"/>
  <c r="AM847" i="9" s="1"/>
  <c r="N77" i="9"/>
  <c r="O140" i="9"/>
  <c r="O17" i="9" s="1"/>
  <c r="O141" i="9"/>
  <c r="O18" i="9" s="1"/>
  <c r="O16" i="9"/>
  <c r="AO464" i="9"/>
  <c r="AO640" i="9"/>
  <c r="AO719" i="9"/>
  <c r="K38" i="9"/>
  <c r="P227" i="9"/>
  <c r="P222" i="9"/>
  <c r="P73" i="9"/>
  <c r="P953" i="9"/>
  <c r="P82" i="9"/>
  <c r="AQ358" i="9"/>
  <c r="AI140" i="9"/>
  <c r="AI17" i="9" s="1"/>
  <c r="AI16" i="9"/>
  <c r="AI141" i="9"/>
  <c r="AI18" i="9" s="1"/>
  <c r="AI38" i="9"/>
  <c r="AI358" i="9"/>
  <c r="AI351" i="9"/>
  <c r="AI953" i="9"/>
  <c r="AI967" i="9" s="1"/>
  <c r="AI82" i="9"/>
  <c r="AI954" i="9"/>
  <c r="AI81" i="9"/>
  <c r="J42" i="9"/>
  <c r="J295" i="9"/>
  <c r="J30" i="9"/>
  <c r="J76" i="9"/>
  <c r="DK903" i="9"/>
  <c r="DK906" i="9"/>
  <c r="DK908" i="9" s="1"/>
  <c r="DK909" i="9" s="1"/>
  <c r="DK902" i="9"/>
  <c r="DK900" i="9"/>
  <c r="DK863" i="9"/>
  <c r="DK901" i="9"/>
  <c r="DK899" i="9"/>
  <c r="DK127" i="9"/>
  <c r="DK123" i="9"/>
  <c r="DK114" i="9"/>
  <c r="DK106" i="9"/>
  <c r="DK129" i="9"/>
  <c r="DK118" i="9"/>
  <c r="DK109" i="9"/>
  <c r="DK112" i="9"/>
  <c r="DK122" i="9"/>
  <c r="DK115" i="9"/>
  <c r="DK107" i="9"/>
  <c r="DK130" i="9"/>
  <c r="DK120" i="9"/>
  <c r="DK110" i="9"/>
  <c r="DK125" i="9"/>
  <c r="DK113" i="9"/>
  <c r="DK105" i="9"/>
  <c r="DK128" i="9"/>
  <c r="DK111" i="9"/>
  <c r="DK116" i="9"/>
  <c r="DK136" i="9"/>
  <c r="DK121" i="9"/>
  <c r="DK132" i="9"/>
  <c r="DK108" i="9"/>
  <c r="AH358" i="9"/>
  <c r="AH351" i="9"/>
  <c r="AP321" i="9"/>
  <c r="Y227" i="9"/>
  <c r="Z295" i="9"/>
  <c r="Z30" i="9"/>
  <c r="AD358" i="9"/>
  <c r="AD351" i="9"/>
  <c r="R38" i="9"/>
  <c r="O312" i="9"/>
  <c r="O321" i="9"/>
  <c r="AO444" i="9"/>
  <c r="AO815" i="9"/>
  <c r="K42" i="9"/>
  <c r="P358" i="9"/>
  <c r="P351" i="9"/>
  <c r="AI42" i="9"/>
  <c r="T20" i="9"/>
  <c r="W140" i="9"/>
  <c r="W17" i="9" s="1"/>
  <c r="W141" i="9"/>
  <c r="W18" i="9" s="1"/>
  <c r="W16" i="9"/>
  <c r="W351" i="9"/>
  <c r="W358" i="9"/>
  <c r="W953" i="9"/>
  <c r="W82" i="9"/>
  <c r="DK12" i="9"/>
  <c r="AH295" i="9"/>
  <c r="AH30" i="9"/>
  <c r="AH61" i="9"/>
  <c r="AL276" i="9"/>
  <c r="U73" i="9"/>
  <c r="AE38" i="9"/>
  <c r="AA227" i="9"/>
  <c r="AA222" i="9"/>
  <c r="AA276" i="9"/>
  <c r="H295" i="9"/>
  <c r="H30" i="9"/>
  <c r="BA270" i="9"/>
  <c r="Y321" i="9"/>
  <c r="T350" i="9"/>
  <c r="T68" i="9"/>
  <c r="T71" i="9" s="1"/>
  <c r="S37" i="9"/>
  <c r="S312" i="9"/>
  <c r="S321" i="9"/>
  <c r="F953" i="9"/>
  <c r="F967" i="9" s="1"/>
  <c r="F82" i="9"/>
  <c r="V395" i="9"/>
  <c r="V331" i="9"/>
  <c r="AY321" i="9"/>
  <c r="AY358" i="9"/>
  <c r="Z140" i="9"/>
  <c r="Z17" i="9" s="1"/>
  <c r="Z16" i="9"/>
  <c r="Z270" i="9"/>
  <c r="Z264" i="9" s="1"/>
  <c r="Z57" i="9" s="1"/>
  <c r="X187" i="9"/>
  <c r="X180" i="9" s="1"/>
  <c r="X38" i="9"/>
  <c r="AJ161" i="9"/>
  <c r="AJ23" i="9" s="1"/>
  <c r="AJ941" i="9" s="1"/>
  <c r="AJ22" i="9"/>
  <c r="AJ295" i="9"/>
  <c r="AJ30" i="9"/>
  <c r="AJ61" i="9"/>
  <c r="AD227" i="9"/>
  <c r="AD222" i="9"/>
  <c r="AD61" i="9"/>
  <c r="AD954" i="9"/>
  <c r="AD81" i="9"/>
  <c r="AS321" i="9"/>
  <c r="R42" i="9"/>
  <c r="R358" i="9"/>
  <c r="R351" i="9"/>
  <c r="EA369" i="9"/>
  <c r="EB374" i="9"/>
  <c r="G270" i="9"/>
  <c r="G264" i="9" s="1"/>
  <c r="G57" i="9" s="1"/>
  <c r="AG358" i="9"/>
  <c r="AF187" i="9"/>
  <c r="AF180" i="9" s="1"/>
  <c r="AF73" i="9"/>
  <c r="AM147" i="9"/>
  <c r="AM139" i="9"/>
  <c r="AM270" i="9"/>
  <c r="AM522" i="9"/>
  <c r="AM516" i="9" s="1"/>
  <c r="AM59" i="9" s="1"/>
  <c r="AM600" i="9"/>
  <c r="AM593" i="9" s="1"/>
  <c r="AM777" i="9"/>
  <c r="AM771" i="9" s="1"/>
  <c r="AM80" i="9" s="1"/>
  <c r="O37" i="9"/>
  <c r="O38" i="9"/>
  <c r="AO281" i="9"/>
  <c r="AO275" i="9" s="1"/>
  <c r="AO270" i="9"/>
  <c r="AO484" i="9"/>
  <c r="AO600" i="9"/>
  <c r="AO777" i="9"/>
  <c r="K222" i="9"/>
  <c r="K227" i="9"/>
  <c r="K954" i="9"/>
  <c r="K81" i="9"/>
  <c r="AR270" i="9"/>
  <c r="P42" i="9"/>
  <c r="P38" i="9"/>
  <c r="P954" i="9"/>
  <c r="P81" i="9"/>
  <c r="AI295" i="9"/>
  <c r="AI30" i="9"/>
  <c r="J140" i="9"/>
  <c r="J17" i="9" s="1"/>
  <c r="J16" i="9"/>
  <c r="N917" i="9" s="1"/>
  <c r="J312" i="9"/>
  <c r="J321" i="9"/>
  <c r="W38" i="9"/>
  <c r="H141" i="9"/>
  <c r="H18" i="9" s="1"/>
  <c r="H16" i="9"/>
  <c r="L917" i="9" s="1"/>
  <c r="H953" i="9"/>
  <c r="H967" i="9" s="1"/>
  <c r="H82" i="9"/>
  <c r="AL140" i="9"/>
  <c r="AL17" i="9" s="1"/>
  <c r="AL16" i="9"/>
  <c r="AD161" i="9"/>
  <c r="AD23" i="9" s="1"/>
  <c r="AD941" i="9" s="1"/>
  <c r="AD22" i="9"/>
  <c r="AD953" i="9"/>
  <c r="AD967" i="9" s="1"/>
  <c r="AD82" i="9"/>
  <c r="R37" i="9"/>
  <c r="AF38" i="9"/>
  <c r="AM444" i="9"/>
  <c r="AM437" i="9" s="1"/>
  <c r="AM53" i="9" s="1"/>
  <c r="AM739" i="9"/>
  <c r="AM732" i="9"/>
  <c r="AO147" i="9"/>
  <c r="AO620" i="9"/>
  <c r="K73" i="9"/>
  <c r="AR321" i="9"/>
  <c r="W187" i="9"/>
  <c r="W180" i="9" s="1"/>
  <c r="W954" i="9"/>
  <c r="W81" i="9"/>
  <c r="AE227" i="9"/>
  <c r="AE222" i="9"/>
  <c r="W295" i="9"/>
  <c r="W30" i="9"/>
  <c r="W73" i="9"/>
  <c r="W61" i="9"/>
  <c r="N350" i="9"/>
  <c r="N68" i="9"/>
  <c r="N71" i="9" s="1"/>
  <c r="DL813" i="9"/>
  <c r="DL815" i="9"/>
  <c r="DL851" i="9"/>
  <c r="DL853" i="9"/>
  <c r="DL796" i="9"/>
  <c r="DL756" i="9"/>
  <c r="DL758" i="9"/>
  <c r="DL832" i="9"/>
  <c r="DL775" i="9"/>
  <c r="DL700" i="9"/>
  <c r="DL794" i="9"/>
  <c r="DL777" i="9"/>
  <c r="DL698" i="9"/>
  <c r="DL834" i="9"/>
  <c r="DL719" i="9"/>
  <c r="DL737" i="9"/>
  <c r="DL678" i="9"/>
  <c r="DL680" i="9"/>
  <c r="DL660" i="9"/>
  <c r="DL658" i="9"/>
  <c r="DL600" i="9"/>
  <c r="DL578" i="9"/>
  <c r="DL580" i="9"/>
  <c r="DL717" i="9"/>
  <c r="DL620" i="9"/>
  <c r="DL638" i="9"/>
  <c r="DL598" i="9"/>
  <c r="DL640" i="9"/>
  <c r="DL618" i="9"/>
  <c r="DL739" i="9"/>
  <c r="DL561" i="9"/>
  <c r="DL539" i="9"/>
  <c r="DL541" i="9"/>
  <c r="DL520" i="9"/>
  <c r="DL501" i="9"/>
  <c r="DL559" i="9"/>
  <c r="DL444" i="9"/>
  <c r="DL377" i="9"/>
  <c r="DL522" i="9"/>
  <c r="DL442" i="9"/>
  <c r="DL402" i="9"/>
  <c r="DL484" i="9"/>
  <c r="DL482" i="9"/>
  <c r="DL462" i="9"/>
  <c r="DL464" i="9"/>
  <c r="DL404" i="9"/>
  <c r="DL393" i="9"/>
  <c r="DL357" i="9"/>
  <c r="DL361" i="9"/>
  <c r="DL422" i="9"/>
  <c r="DL358" i="9"/>
  <c r="DL364" i="9"/>
  <c r="DL335" i="9"/>
  <c r="DL356" i="9"/>
  <c r="DL424" i="9"/>
  <c r="DL352" i="9"/>
  <c r="DL281" i="9"/>
  <c r="DL269" i="9"/>
  <c r="DL279" i="9"/>
  <c r="DL503" i="9"/>
  <c r="DL321" i="9"/>
  <c r="DL294" i="9"/>
  <c r="DL275" i="9"/>
  <c r="DL316" i="9"/>
  <c r="DL318" i="9"/>
  <c r="DL268" i="9"/>
  <c r="DL270" i="9"/>
  <c r="DL272" i="9"/>
  <c r="DL323" i="9"/>
  <c r="DL299" i="9"/>
  <c r="DL324" i="9"/>
  <c r="DL337" i="9"/>
  <c r="DL297" i="9"/>
  <c r="DL251" i="9"/>
  <c r="DL249" i="9"/>
  <c r="DL207" i="9"/>
  <c r="DL209" i="9"/>
  <c r="DL186" i="9"/>
  <c r="DL189" i="9"/>
  <c r="DL229" i="9"/>
  <c r="DL185" i="9"/>
  <c r="DL231" i="9"/>
  <c r="DL145" i="9"/>
  <c r="DL147" i="9"/>
  <c r="DL167" i="9"/>
  <c r="DL165" i="9"/>
  <c r="DL4" i="9" a="1"/>
  <c r="DL4" i="9" s="1"/>
  <c r="DM3" i="9"/>
  <c r="DK145" i="9"/>
  <c r="AH140" i="9"/>
  <c r="AH17" i="9" s="1"/>
  <c r="AH16" i="9"/>
  <c r="AH270" i="9"/>
  <c r="AH264" i="9" s="1"/>
  <c r="AH57" i="9" s="1"/>
  <c r="AH76" i="9"/>
  <c r="U187" i="9"/>
  <c r="AE187" i="9"/>
  <c r="AE180" i="9" s="1"/>
  <c r="AE73" i="9"/>
  <c r="AE954" i="9"/>
  <c r="AE81" i="9"/>
  <c r="AA161" i="9"/>
  <c r="AA23" i="9" s="1"/>
  <c r="AA941" i="9" s="1"/>
  <c r="AA22" i="9"/>
  <c r="H161" i="9"/>
  <c r="H23" i="9" s="1"/>
  <c r="H941" i="9" s="1"/>
  <c r="H22" i="9"/>
  <c r="L918" i="9" s="1"/>
  <c r="H73" i="9"/>
  <c r="BA321" i="9"/>
  <c r="Y73" i="9"/>
  <c r="S161" i="9"/>
  <c r="S23" i="9" s="1"/>
  <c r="S941" i="9" s="1"/>
  <c r="S22" i="9"/>
  <c r="T930" i="9" s="1"/>
  <c r="S276" i="9"/>
  <c r="S953" i="9"/>
  <c r="S82" i="9"/>
  <c r="F37" i="9"/>
  <c r="F73" i="9"/>
  <c r="AX187" i="9"/>
  <c r="AX270" i="9"/>
  <c r="Z42" i="9"/>
  <c r="Z321" i="9"/>
  <c r="Z312" i="9"/>
  <c r="Z76" i="9"/>
  <c r="X227" i="9"/>
  <c r="X222" i="9"/>
  <c r="AJ270" i="9"/>
  <c r="AJ264" i="9" s="1"/>
  <c r="AJ358" i="9"/>
  <c r="AJ351" i="9"/>
  <c r="AD42" i="9"/>
  <c r="AD38" i="9"/>
  <c r="R161" i="9"/>
  <c r="R23" i="9" s="1"/>
  <c r="R941" i="9" s="1"/>
  <c r="R22" i="9"/>
  <c r="R73" i="9"/>
  <c r="R954" i="9"/>
  <c r="R81" i="9"/>
  <c r="G141" i="9"/>
  <c r="G18" i="9" s="1"/>
  <c r="G16" i="9"/>
  <c r="G312" i="9"/>
  <c r="G321" i="9"/>
  <c r="AF42" i="9"/>
  <c r="AF351" i="9"/>
  <c r="AF358" i="9"/>
  <c r="AF954" i="9"/>
  <c r="AF81" i="9"/>
  <c r="AB350" i="9"/>
  <c r="AB68" i="9"/>
  <c r="AB71" i="9" s="1"/>
  <c r="AM231" i="9"/>
  <c r="AM227" i="9" s="1"/>
  <c r="AM222" i="9"/>
  <c r="AM318" i="9"/>
  <c r="AM312" i="9" s="1"/>
  <c r="AM321" i="9"/>
  <c r="AM424" i="9"/>
  <c r="AM417" i="9"/>
  <c r="AM52" i="9" s="1"/>
  <c r="AM580" i="9"/>
  <c r="AM574" i="9" s="1"/>
  <c r="AM713" i="9"/>
  <c r="AM719" i="9"/>
  <c r="O161" i="9"/>
  <c r="O23" i="9" s="1"/>
  <c r="O941" i="9" s="1"/>
  <c r="O22" i="9"/>
  <c r="O277" i="9"/>
  <c r="O276" i="9"/>
  <c r="O953" i="9"/>
  <c r="O82" i="9"/>
  <c r="AO231" i="9"/>
  <c r="AO321" i="9"/>
  <c r="AO318" i="9"/>
  <c r="AO522" i="9"/>
  <c r="AO700" i="9"/>
  <c r="AO796" i="9"/>
  <c r="K140" i="9"/>
  <c r="K17" i="9" s="1"/>
  <c r="K141" i="9"/>
  <c r="K18" i="9" s="1"/>
  <c r="K16" i="9"/>
  <c r="L929" i="9" s="1"/>
  <c r="K295" i="9"/>
  <c r="K30" i="9"/>
  <c r="K358" i="9"/>
  <c r="K351" i="9"/>
  <c r="K61" i="9"/>
  <c r="P270" i="9"/>
  <c r="P264" i="9" s="1"/>
  <c r="AI270" i="9"/>
  <c r="AI264" i="9" s="1"/>
  <c r="AI57" i="9" s="1"/>
  <c r="J276" i="9"/>
  <c r="W161" i="9"/>
  <c r="W23" i="9" s="1"/>
  <c r="W941" i="9" s="1"/>
  <c r="W22" i="9"/>
  <c r="AH227" i="9"/>
  <c r="AH222" i="9"/>
  <c r="AE358" i="9"/>
  <c r="AE351" i="9"/>
  <c r="F38" i="9"/>
  <c r="F954" i="9"/>
  <c r="F81" i="9"/>
  <c r="X161" i="9"/>
  <c r="X23" i="9" s="1"/>
  <c r="X941" i="9" s="1"/>
  <c r="X22" i="9"/>
  <c r="AB918" i="9" s="1"/>
  <c r="AJ141" i="9"/>
  <c r="AJ18" i="9" s="1"/>
  <c r="AJ140" i="9"/>
  <c r="AJ17" i="9" s="1"/>
  <c r="AJ16" i="9"/>
  <c r="G295" i="9"/>
  <c r="G30" i="9"/>
  <c r="G38" i="9"/>
  <c r="AG73" i="9"/>
  <c r="AF222" i="9"/>
  <c r="AF227" i="9"/>
  <c r="AM299" i="9"/>
  <c r="AM294" i="9"/>
  <c r="AM561" i="9"/>
  <c r="AM554" i="9" s="1"/>
  <c r="AO299" i="9"/>
  <c r="AO294" i="9" s="1"/>
  <c r="AR358" i="9"/>
  <c r="W222" i="9"/>
  <c r="W227" i="9"/>
  <c r="DK335" i="9"/>
  <c r="AH321" i="9"/>
  <c r="AH312" i="9"/>
  <c r="U295" i="9"/>
  <c r="U30" i="9"/>
  <c r="AE140" i="9"/>
  <c r="AE17" i="9" s="1"/>
  <c r="AE141" i="9"/>
  <c r="AE18" i="9" s="1"/>
  <c r="AE16" i="9"/>
  <c r="AE295" i="9"/>
  <c r="AE30" i="9"/>
  <c r="AE76" i="9"/>
  <c r="AA187" i="9"/>
  <c r="AA180" i="9" s="1"/>
  <c r="AA38" i="9"/>
  <c r="H187" i="9"/>
  <c r="H180" i="9" s="1"/>
  <c r="H358" i="9"/>
  <c r="H351" i="9"/>
  <c r="AP358" i="9"/>
  <c r="S187" i="9"/>
  <c r="S180" i="9" s="1"/>
  <c r="F161" i="9"/>
  <c r="F23" i="9" s="1"/>
  <c r="F941" i="9" s="1"/>
  <c r="F22" i="9"/>
  <c r="F20" i="9" s="1"/>
  <c r="AX358" i="9"/>
  <c r="Z38" i="9"/>
  <c r="Z953" i="9"/>
  <c r="Z967" i="9" s="1"/>
  <c r="Z82" i="9"/>
  <c r="X141" i="9"/>
  <c r="X18" i="9" s="1"/>
  <c r="X140" i="9"/>
  <c r="X17" i="9" s="1"/>
  <c r="X16" i="9"/>
  <c r="AB917" i="9" s="1"/>
  <c r="X42" i="9"/>
  <c r="X351" i="9"/>
  <c r="X358" i="9"/>
  <c r="X954" i="9"/>
  <c r="X81" i="9"/>
  <c r="AJ38" i="9"/>
  <c r="AD295" i="9"/>
  <c r="AD30" i="9"/>
  <c r="L57" i="9"/>
  <c r="L62" i="9" s="1"/>
  <c r="M277" i="9"/>
  <c r="G227" i="9"/>
  <c r="G222" i="9"/>
  <c r="G73" i="9"/>
  <c r="AG227" i="9"/>
  <c r="AF140" i="9"/>
  <c r="AF17" i="9" s="1"/>
  <c r="AF141" i="9"/>
  <c r="AF18" i="9" s="1"/>
  <c r="AF16" i="9"/>
  <c r="AF270" i="9"/>
  <c r="AF264" i="9" s="1"/>
  <c r="AF57" i="9" s="1"/>
  <c r="AM377" i="9"/>
  <c r="AM352" i="9"/>
  <c r="AM404" i="9"/>
  <c r="AM398" i="9" s="1"/>
  <c r="AM51" i="9" s="1"/>
  <c r="AM613" i="9"/>
  <c r="AM69" i="9" s="1"/>
  <c r="AM620" i="9"/>
  <c r="AM758" i="9"/>
  <c r="AM752" i="9" s="1"/>
  <c r="AM79" i="9" s="1"/>
  <c r="AL42" i="9"/>
  <c r="O227" i="9"/>
  <c r="O222" i="9"/>
  <c r="AO424" i="9"/>
  <c r="AO561" i="9"/>
  <c r="AO660" i="9"/>
  <c r="AO853" i="9"/>
  <c r="K270" i="9"/>
  <c r="K264" i="9" s="1"/>
  <c r="P312" i="9"/>
  <c r="P321" i="9"/>
  <c r="AI37" i="9"/>
  <c r="AI321" i="9"/>
  <c r="AI312" i="9"/>
  <c r="J37" i="9"/>
  <c r="J358" i="9"/>
  <c r="J351" i="9"/>
  <c r="J953" i="9"/>
  <c r="J82" i="9"/>
  <c r="T223" i="9"/>
  <c r="T35" i="9"/>
  <c r="L223" i="9"/>
  <c r="L35" i="9"/>
  <c r="AE161" i="9"/>
  <c r="AE23" i="9" s="1"/>
  <c r="AE941" i="9" s="1"/>
  <c r="AE22" i="9"/>
  <c r="AA37" i="9"/>
  <c r="F227" i="9"/>
  <c r="F222" i="9"/>
  <c r="V964" i="9"/>
  <c r="V965" i="9"/>
  <c r="X295" i="9"/>
  <c r="X30" i="9"/>
  <c r="AL320" i="9"/>
  <c r="AL203" i="9" s="1"/>
  <c r="AL50" i="9"/>
  <c r="W312" i="9"/>
  <c r="W321" i="9"/>
  <c r="AH37" i="9"/>
  <c r="AH276" i="9"/>
  <c r="U227" i="9"/>
  <c r="AE270" i="9"/>
  <c r="AE264" i="9" s="1"/>
  <c r="AE57" i="9" s="1"/>
  <c r="AA42" i="9"/>
  <c r="AA73" i="9"/>
  <c r="AA954" i="9"/>
  <c r="AA81" i="9"/>
  <c r="H227" i="9"/>
  <c r="H222" i="9"/>
  <c r="H42" i="9"/>
  <c r="H38" i="9"/>
  <c r="H954" i="9"/>
  <c r="H81" i="9"/>
  <c r="AB320" i="9"/>
  <c r="AB203" i="9" s="1"/>
  <c r="AB50" i="9"/>
  <c r="S222" i="9"/>
  <c r="S227" i="9"/>
  <c r="AL393" i="9"/>
  <c r="F42" i="9"/>
  <c r="F358" i="9"/>
  <c r="F351" i="9"/>
  <c r="AX321" i="9"/>
  <c r="Z37" i="9"/>
  <c r="Z276" i="9"/>
  <c r="Z61" i="9"/>
  <c r="Z954" i="9"/>
  <c r="Z81" i="9"/>
  <c r="AL189" i="9"/>
  <c r="AL180" i="9" s="1"/>
  <c r="AV270" i="9"/>
  <c r="X270" i="9"/>
  <c r="X264" i="9" s="1"/>
  <c r="X57" i="9" s="1"/>
  <c r="X73" i="9"/>
  <c r="AJ227" i="9"/>
  <c r="AJ222" i="9"/>
  <c r="AJ76" i="9"/>
  <c r="AJ954" i="9"/>
  <c r="AJ81" i="9"/>
  <c r="AD140" i="9"/>
  <c r="AD17" i="9" s="1"/>
  <c r="AD16" i="9"/>
  <c r="AD270" i="9"/>
  <c r="AD264" i="9" s="1"/>
  <c r="AD57" i="9" s="1"/>
  <c r="AS358" i="9"/>
  <c r="R187" i="9"/>
  <c r="R180" i="9" s="1"/>
  <c r="R295" i="9"/>
  <c r="R30" i="9"/>
  <c r="G276" i="9"/>
  <c r="G953" i="9"/>
  <c r="G967" i="9" s="1"/>
  <c r="G82" i="9"/>
  <c r="AG187" i="9"/>
  <c r="AG295" i="9"/>
  <c r="AG30" i="9"/>
  <c r="AF312" i="9"/>
  <c r="AF321" i="9"/>
  <c r="AM209" i="9"/>
  <c r="AM202" i="9" s="1"/>
  <c r="AM281" i="9"/>
  <c r="AM275" i="9" s="1"/>
  <c r="AM464" i="9"/>
  <c r="AM457" i="9" s="1"/>
  <c r="AM67" i="9" s="1"/>
  <c r="AM640" i="9"/>
  <c r="AM633" i="9" s="1"/>
  <c r="AM70" i="9" s="1"/>
  <c r="AM796" i="9"/>
  <c r="AM790" i="9" s="1"/>
  <c r="O42" i="9"/>
  <c r="O351" i="9"/>
  <c r="O358" i="9"/>
  <c r="AO209" i="9"/>
  <c r="AO377" i="9"/>
  <c r="AO389" i="9" s="1"/>
  <c r="AP389" i="9" s="1" a="1"/>
  <c r="AP389" i="9" s="1"/>
  <c r="AO503" i="9"/>
  <c r="AO680" i="9"/>
  <c r="AO834" i="9"/>
  <c r="K312" i="9"/>
  <c r="K321" i="9"/>
  <c r="P140" i="9"/>
  <c r="P17" i="9" s="1"/>
  <c r="P141" i="9"/>
  <c r="P18" i="9" s="1"/>
  <c r="P16" i="9"/>
  <c r="P276" i="9"/>
  <c r="L350" i="9"/>
  <c r="L68" i="9"/>
  <c r="L71" i="9" s="1"/>
  <c r="AI161" i="9"/>
  <c r="AI23" i="9" s="1"/>
  <c r="AI941" i="9" s="1"/>
  <c r="AI22" i="9"/>
  <c r="AI276" i="9"/>
  <c r="J222" i="9"/>
  <c r="J227" i="9"/>
  <c r="J38" i="9"/>
  <c r="J61" i="9"/>
  <c r="F295" i="9"/>
  <c r="F30" i="9"/>
  <c r="Z227" i="9"/>
  <c r="Z222" i="9"/>
  <c r="Z73" i="9"/>
  <c r="AV358" i="9"/>
  <c r="X312" i="9"/>
  <c r="X321" i="9"/>
  <c r="X61" i="9"/>
  <c r="X76" i="9"/>
  <c r="AJ37" i="9"/>
  <c r="AJ42" i="9"/>
  <c r="AJ73" i="9"/>
  <c r="AD312" i="9"/>
  <c r="AD321" i="9"/>
  <c r="R222" i="9"/>
  <c r="R227" i="9"/>
  <c r="R270" i="9"/>
  <c r="R264" i="9" s="1"/>
  <c r="R57" i="9" s="1"/>
  <c r="G37" i="9"/>
  <c r="AG270" i="9"/>
  <c r="AF276" i="9"/>
  <c r="AM251" i="9"/>
  <c r="AM244" i="9" s="1"/>
  <c r="AM484" i="9"/>
  <c r="AM477" i="9" s="1"/>
  <c r="AM54" i="9" s="1"/>
  <c r="AM700" i="9"/>
  <c r="AM693" i="9" s="1"/>
  <c r="AM834" i="9"/>
  <c r="AM828" i="9" s="1"/>
  <c r="O187" i="9"/>
  <c r="O180" i="9" s="1"/>
  <c r="O76" i="9"/>
  <c r="O954" i="9"/>
  <c r="O81" i="9"/>
  <c r="L20" i="9"/>
  <c r="AO251" i="9"/>
  <c r="AO404" i="9"/>
  <c r="AO541" i="9"/>
  <c r="AO739" i="9"/>
  <c r="K37" i="9"/>
  <c r="K276" i="9"/>
  <c r="AR187" i="9"/>
  <c r="P37" i="9"/>
  <c r="J161" i="9"/>
  <c r="J23" i="9" s="1"/>
  <c r="J941" i="9" s="1"/>
  <c r="J22" i="9"/>
  <c r="J73" i="9"/>
  <c r="J954" i="9"/>
  <c r="J81" i="9"/>
  <c r="T320" i="9"/>
  <c r="T203" i="9" s="1"/>
  <c r="T50" i="9"/>
  <c r="U321" i="9"/>
  <c r="AE42" i="9"/>
  <c r="BA358" i="9"/>
  <c r="S954" i="9"/>
  <c r="S81" i="9"/>
  <c r="W37" i="9"/>
  <c r="DK297" i="9"/>
  <c r="AH42" i="9"/>
  <c r="AH73" i="9"/>
  <c r="AE276" i="9"/>
  <c r="AE61" i="9"/>
  <c r="AE953" i="9"/>
  <c r="AE82" i="9"/>
  <c r="H321" i="9"/>
  <c r="H312" i="9"/>
  <c r="AP270" i="9"/>
  <c r="Y295" i="9"/>
  <c r="Y30" i="9"/>
  <c r="S140" i="9"/>
  <c r="S17" i="9" s="1"/>
  <c r="S141" i="9"/>
  <c r="S18" i="9" s="1"/>
  <c r="S16" i="9"/>
  <c r="S42" i="9"/>
  <c r="S358" i="9"/>
  <c r="S351" i="9"/>
  <c r="S61" i="9"/>
  <c r="S76" i="9"/>
  <c r="N320" i="9"/>
  <c r="N203" i="9" s="1"/>
  <c r="N50" i="9"/>
  <c r="F187" i="9"/>
  <c r="AB223" i="9"/>
  <c r="AB35" i="9"/>
  <c r="Z161" i="9"/>
  <c r="Z23" i="9" s="1"/>
  <c r="Z941" i="9" s="1"/>
  <c r="Z22" i="9"/>
  <c r="Z358" i="9"/>
  <c r="Z351" i="9"/>
  <c r="AV321" i="9"/>
  <c r="N20" i="9"/>
  <c r="X37" i="9"/>
  <c r="X276" i="9"/>
  <c r="DN2" i="10"/>
  <c r="EV2" i="10"/>
  <c r="L320" i="9"/>
  <c r="L203" i="9" s="1"/>
  <c r="L50" i="9"/>
  <c r="AJ312" i="9"/>
  <c r="AJ321" i="9"/>
  <c r="AD37" i="9"/>
  <c r="AD73" i="9"/>
  <c r="V55" i="9"/>
  <c r="R140" i="9"/>
  <c r="R17" i="9" s="1"/>
  <c r="R16" i="9"/>
  <c r="V140" i="9"/>
  <c r="V17" i="9" s="1"/>
  <c r="R321" i="9"/>
  <c r="R312" i="9"/>
  <c r="R953" i="9"/>
  <c r="R82" i="9"/>
  <c r="G161" i="9"/>
  <c r="G23" i="9" s="1"/>
  <c r="G941" i="9" s="1"/>
  <c r="G22" i="9"/>
  <c r="G358" i="9"/>
  <c r="G351" i="9"/>
  <c r="AG321" i="9"/>
  <c r="AF37" i="9"/>
  <c r="AF953" i="9"/>
  <c r="AF82" i="9"/>
  <c r="AM167" i="9"/>
  <c r="AM160" i="9" s="1"/>
  <c r="AM364" i="9"/>
  <c r="AM358" i="9"/>
  <c r="AM497" i="9"/>
  <c r="AM58" i="9" s="1"/>
  <c r="AM503" i="9"/>
  <c r="AM660" i="9"/>
  <c r="AM653" i="9" s="1"/>
  <c r="AM75" i="9" s="1"/>
  <c r="AM815" i="9"/>
  <c r="AM809" i="9"/>
  <c r="O295" i="9"/>
  <c r="O30" i="9"/>
  <c r="O73" i="9"/>
  <c r="O61" i="9"/>
  <c r="L140" i="9"/>
  <c r="L17" i="9" s="1"/>
  <c r="AO167" i="9"/>
  <c r="AO364" i="9"/>
  <c r="AO358" i="9"/>
  <c r="AO337" i="9"/>
  <c r="AO580" i="9"/>
  <c r="AO758" i="9"/>
  <c r="K161" i="9"/>
  <c r="K23" i="9" s="1"/>
  <c r="K941" i="9" s="1"/>
  <c r="K22" i="9"/>
  <c r="L930" i="9" s="1"/>
  <c r="K953" i="9"/>
  <c r="K82" i="9"/>
  <c r="DY236" i="9"/>
  <c r="DZ241" i="9"/>
  <c r="P161" i="9"/>
  <c r="P23" i="9" s="1"/>
  <c r="P941" i="9" s="1"/>
  <c r="P22" i="9"/>
  <c r="T918" i="9" s="1"/>
  <c r="P295" i="9"/>
  <c r="P30" i="9"/>
  <c r="AQ321" i="9"/>
  <c r="L181" i="9"/>
  <c r="L25" i="9"/>
  <c r="L27" i="9" s="1"/>
  <c r="AI227" i="9"/>
  <c r="AI222" i="9"/>
  <c r="AI73" i="9"/>
  <c r="Q229" i="7"/>
  <c r="R228" i="7"/>
  <c r="R206" i="7"/>
  <c r="S206" i="7" s="1"/>
  <c r="Q207" i="7"/>
  <c r="J1026" i="2"/>
  <c r="J1018" i="2"/>
  <c r="AP1018" i="2"/>
  <c r="AP1026" i="2"/>
  <c r="BN1018" i="2"/>
  <c r="BN1026" i="2"/>
  <c r="CL1018" i="2"/>
  <c r="CL1026" i="2"/>
  <c r="AA1018" i="2"/>
  <c r="AA1026" i="2"/>
  <c r="BG1026" i="2"/>
  <c r="BG1018" i="2"/>
  <c r="CU1018" i="2"/>
  <c r="CU1026" i="2"/>
  <c r="L1018" i="2"/>
  <c r="L1026" i="2"/>
  <c r="AJ1018" i="2"/>
  <c r="AJ1026" i="2"/>
  <c r="AR1018" i="2"/>
  <c r="AR1026" i="2"/>
  <c r="AZ1018" i="2"/>
  <c r="AZ1026" i="2"/>
  <c r="BH1018" i="2"/>
  <c r="BH1026" i="2"/>
  <c r="BP1018" i="2"/>
  <c r="BP1026" i="2"/>
  <c r="BX1026" i="2"/>
  <c r="BX1018" i="2"/>
  <c r="CF1026" i="2"/>
  <c r="CF1018" i="2"/>
  <c r="CN1026" i="2"/>
  <c r="CN1018" i="2"/>
  <c r="CV1026" i="2"/>
  <c r="CV1018" i="2"/>
  <c r="DD1026" i="2"/>
  <c r="DD1018" i="2"/>
  <c r="M1018" i="2"/>
  <c r="M1026" i="2"/>
  <c r="U1026" i="2"/>
  <c r="U1018" i="2"/>
  <c r="AC1026" i="2"/>
  <c r="AC1018" i="2"/>
  <c r="AK1026" i="2"/>
  <c r="AK1018" i="2"/>
  <c r="AS1026" i="2"/>
  <c r="AS1018" i="2"/>
  <c r="BA1026" i="2"/>
  <c r="BA1018" i="2"/>
  <c r="BI1026" i="2"/>
  <c r="BI1018" i="2"/>
  <c r="BQ1018" i="2"/>
  <c r="BQ1026" i="2"/>
  <c r="BY1026" i="2"/>
  <c r="BY1018" i="2"/>
  <c r="CG1026" i="2"/>
  <c r="CG1018" i="2"/>
  <c r="CO1018" i="2"/>
  <c r="CO1026" i="2"/>
  <c r="CW1026" i="2"/>
  <c r="CW1018" i="2"/>
  <c r="DE1026" i="2"/>
  <c r="DE1018" i="2"/>
  <c r="R1026" i="2"/>
  <c r="R1018" i="2"/>
  <c r="BF1018" i="2"/>
  <c r="BF1026" i="2"/>
  <c r="DB1026" i="2"/>
  <c r="DB1018" i="2"/>
  <c r="K1026" i="2"/>
  <c r="K1018" i="2"/>
  <c r="AI1026" i="2"/>
  <c r="AI1018" i="2"/>
  <c r="BO1026" i="2"/>
  <c r="BO1018" i="2"/>
  <c r="DC1018" i="2"/>
  <c r="DC1026" i="2"/>
  <c r="AB1026" i="2"/>
  <c r="AB1018" i="2"/>
  <c r="F1018" i="2"/>
  <c r="F1026" i="2"/>
  <c r="AD1018" i="2"/>
  <c r="AD1026" i="2"/>
  <c r="BB1026" i="2"/>
  <c r="BB1018" i="2"/>
  <c r="BZ1018" i="2"/>
  <c r="BZ1026" i="2"/>
  <c r="CX1018" i="2"/>
  <c r="CX1026" i="2"/>
  <c r="G1018" i="2"/>
  <c r="G1026" i="2"/>
  <c r="O1018" i="2"/>
  <c r="O1026" i="2"/>
  <c r="W1026" i="2"/>
  <c r="W1018" i="2"/>
  <c r="AE1026" i="2"/>
  <c r="AE1018" i="2"/>
  <c r="AM1018" i="2"/>
  <c r="AM1026" i="2"/>
  <c r="AU1018" i="2"/>
  <c r="AU1026" i="2"/>
  <c r="BC1026" i="2"/>
  <c r="BC1018" i="2"/>
  <c r="BK1026" i="2"/>
  <c r="BK1018" i="2"/>
  <c r="BS1018" i="2"/>
  <c r="BS1026" i="2"/>
  <c r="CA1018" i="2"/>
  <c r="CA1026" i="2"/>
  <c r="CI1018" i="2"/>
  <c r="CI1026" i="2"/>
  <c r="CQ1018" i="2"/>
  <c r="CQ1026" i="2"/>
  <c r="CY1018" i="2"/>
  <c r="CY1026" i="2"/>
  <c r="DG1018" i="2"/>
  <c r="DG1026" i="2"/>
  <c r="AH1026" i="2"/>
  <c r="AH1018" i="2"/>
  <c r="BV1018" i="2"/>
  <c r="BV1026" i="2"/>
  <c r="CT1018" i="2"/>
  <c r="CT1026" i="2"/>
  <c r="S1026" i="2"/>
  <c r="S1018" i="2"/>
  <c r="AY1026" i="2"/>
  <c r="AY1018" i="2"/>
  <c r="BW1026" i="2"/>
  <c r="BW1018" i="2"/>
  <c r="CM1018" i="2"/>
  <c r="CM1026" i="2"/>
  <c r="T1018" i="2"/>
  <c r="T1026" i="2"/>
  <c r="N1018" i="2"/>
  <c r="N1026" i="2"/>
  <c r="AL1018" i="2"/>
  <c r="AL1026" i="2"/>
  <c r="BJ1026" i="2"/>
  <c r="BJ1018" i="2"/>
  <c r="CH1018" i="2"/>
  <c r="CH1026" i="2"/>
  <c r="CP1018" i="2"/>
  <c r="CP1026" i="2"/>
  <c r="H1026" i="2"/>
  <c r="H1018" i="2"/>
  <c r="P1018" i="2"/>
  <c r="P1026" i="2"/>
  <c r="X1018" i="2"/>
  <c r="X1026" i="2"/>
  <c r="AF1026" i="2"/>
  <c r="AF1018" i="2"/>
  <c r="AN1018" i="2"/>
  <c r="AN1026" i="2"/>
  <c r="AV1026" i="2"/>
  <c r="AV1018" i="2"/>
  <c r="BD1018" i="2"/>
  <c r="BD1026" i="2"/>
  <c r="BL1018" i="2"/>
  <c r="BL1026" i="2"/>
  <c r="BT1026" i="2"/>
  <c r="BT1018" i="2"/>
  <c r="CB1018" i="2"/>
  <c r="CB1026" i="2"/>
  <c r="CJ1026" i="2"/>
  <c r="CJ1018" i="2"/>
  <c r="CR1026" i="2"/>
  <c r="CR1018" i="2"/>
  <c r="CZ1026" i="2"/>
  <c r="CZ1018" i="2"/>
  <c r="DH1018" i="2"/>
  <c r="DH1026" i="2"/>
  <c r="Z1018" i="2"/>
  <c r="Z1026" i="2"/>
  <c r="AX1026" i="2"/>
  <c r="AX1018" i="2"/>
  <c r="CD1026" i="2"/>
  <c r="CD1018" i="2"/>
  <c r="AQ1026" i="2"/>
  <c r="AQ1018" i="2"/>
  <c r="CE1026" i="2"/>
  <c r="CE1018" i="2"/>
  <c r="V1026" i="2"/>
  <c r="V1018" i="2"/>
  <c r="AT1018" i="2"/>
  <c r="AT1026" i="2"/>
  <c r="BR1026" i="2"/>
  <c r="BR1018" i="2"/>
  <c r="DF1018" i="2"/>
  <c r="DF1026" i="2"/>
  <c r="I1026" i="2"/>
  <c r="I1018" i="2"/>
  <c r="Q1018" i="2"/>
  <c r="Q1026" i="2"/>
  <c r="Y1026" i="2"/>
  <c r="Y1018" i="2"/>
  <c r="AG1018" i="2"/>
  <c r="AG1026" i="2"/>
  <c r="AO1018" i="2"/>
  <c r="AO1026" i="2"/>
  <c r="AW1026" i="2"/>
  <c r="AW1018" i="2"/>
  <c r="BE1018" i="2"/>
  <c r="BE1026" i="2"/>
  <c r="BM1018" i="2"/>
  <c r="BM1026" i="2"/>
  <c r="BU1018" i="2"/>
  <c r="BU1026" i="2"/>
  <c r="CC1018" i="2"/>
  <c r="CC1026" i="2"/>
  <c r="CK1026" i="2"/>
  <c r="CK1018" i="2"/>
  <c r="CS1026" i="2"/>
  <c r="CS1018" i="2"/>
  <c r="DA1026" i="2"/>
  <c r="DA1018" i="2"/>
  <c r="DI1018" i="2"/>
  <c r="DI1026" i="2"/>
  <c r="CY1004" i="2"/>
  <c r="CY157" i="2" s="1"/>
  <c r="AB1004" i="2"/>
  <c r="AN1004" i="2"/>
  <c r="AR1004" i="2"/>
  <c r="AR157" i="2" s="1"/>
  <c r="DA1004" i="2"/>
  <c r="DA157" i="2" s="1"/>
  <c r="DE1004" i="2"/>
  <c r="DE157" i="2" s="1"/>
  <c r="V1004" i="2"/>
  <c r="AD1004" i="2"/>
  <c r="AL1004" i="2"/>
  <c r="AT1004" i="2"/>
  <c r="AT157" i="2" s="1"/>
  <c r="BZ1004" i="2"/>
  <c r="BZ157" i="2" s="1"/>
  <c r="U1004" i="2"/>
  <c r="AC1004" i="2"/>
  <c r="AK1004" i="2"/>
  <c r="AS1004" i="2"/>
  <c r="AS157" i="2" s="1"/>
  <c r="CN1004" i="2"/>
  <c r="CN157" i="2" s="1"/>
  <c r="CZ1004" i="2"/>
  <c r="CZ157" i="2" s="1"/>
  <c r="DD1004" i="2"/>
  <c r="DD157" i="2" s="1"/>
  <c r="O1004" i="2"/>
  <c r="AA1004" i="2"/>
  <c r="CH1004" i="2"/>
  <c r="CH157" i="2" s="1"/>
  <c r="CP1004" i="2"/>
  <c r="CP157" i="2" s="1"/>
  <c r="DF1004" i="2"/>
  <c r="DF157" i="2" s="1"/>
  <c r="CA1004" i="2"/>
  <c r="CA157" i="2" s="1"/>
  <c r="Q1004" i="2"/>
  <c r="BM1004" i="2"/>
  <c r="BM157" i="2" s="1"/>
  <c r="CB1004" i="2"/>
  <c r="CB157" i="2" s="1"/>
  <c r="CR1004" i="2"/>
  <c r="CR157" i="2" s="1"/>
  <c r="P1004" i="2"/>
  <c r="BL1004" i="2"/>
  <c r="BL157" i="2" s="1"/>
  <c r="CQ1004" i="2"/>
  <c r="CQ157" i="2" s="1"/>
  <c r="AP1004" i="2"/>
  <c r="AP157" i="2" s="1"/>
  <c r="BB1004" i="2"/>
  <c r="BB157" i="2" s="1"/>
  <c r="BF1004" i="2"/>
  <c r="BF157" i="2" s="1"/>
  <c r="CC1004" i="2"/>
  <c r="CC157" i="2" s="1"/>
  <c r="BT1004" i="2"/>
  <c r="BT157" i="2" s="1"/>
  <c r="AM1004" i="2"/>
  <c r="AQ1004" i="2"/>
  <c r="AQ157" i="2" s="1"/>
  <c r="AY1004" i="2"/>
  <c r="AY157" i="2" s="1"/>
  <c r="BG1004" i="2"/>
  <c r="BG157" i="2" s="1"/>
  <c r="BO1004" i="2"/>
  <c r="BO157" i="2" s="1"/>
  <c r="BS1004" i="2"/>
  <c r="BS157" i="2" s="1"/>
  <c r="DB1004" i="2"/>
  <c r="DB157" i="2" s="1"/>
  <c r="BJ1004" i="2"/>
  <c r="BJ157" i="2" s="1"/>
  <c r="S1004" i="2"/>
  <c r="BR1004" i="2"/>
  <c r="BR157" i="2" s="1"/>
  <c r="CG1004" i="2"/>
  <c r="CG157" i="2" s="1"/>
  <c r="DC1004" i="2"/>
  <c r="DC157" i="2" s="1"/>
  <c r="AF1004" i="2"/>
  <c r="CE1004" i="2"/>
  <c r="CE157" i="2" s="1"/>
  <c r="CI1004" i="2"/>
  <c r="CI157" i="2" s="1"/>
  <c r="CW1004" i="2"/>
  <c r="CW157" i="2" s="1"/>
  <c r="N1004" i="2"/>
  <c r="X1004" i="2"/>
  <c r="BD1004" i="2"/>
  <c r="BD157" i="2" s="1"/>
  <c r="AZ1004" i="2"/>
  <c r="AZ157" i="2" s="1"/>
  <c r="BH1004" i="2"/>
  <c r="BH157" i="2" s="1"/>
  <c r="BV1004" i="2"/>
  <c r="BV157" i="2" s="1"/>
  <c r="CJ1004" i="2"/>
  <c r="CJ157" i="2" s="1"/>
  <c r="J1004" i="2"/>
  <c r="CV1004" i="2"/>
  <c r="CV157" i="2" s="1"/>
  <c r="CU1004" i="2"/>
  <c r="CU157" i="2" s="1"/>
  <c r="K1004" i="2"/>
  <c r="Y1004" i="2"/>
  <c r="CT1004" i="2"/>
  <c r="CT157" i="2" s="1"/>
  <c r="BN1004" i="2"/>
  <c r="BN157" i="2" s="1"/>
  <c r="R1004" i="2"/>
  <c r="BE1004" i="2"/>
  <c r="BE157" i="2" s="1"/>
  <c r="BA1004" i="2"/>
  <c r="BA157" i="2" s="1"/>
  <c r="BI1004" i="2"/>
  <c r="BI157" i="2" s="1"/>
  <c r="BW1004" i="2"/>
  <c r="BW157" i="2" s="1"/>
  <c r="CD1004" i="2"/>
  <c r="CD157" i="2" s="1"/>
  <c r="CK1004" i="2"/>
  <c r="CK157" i="2" s="1"/>
  <c r="BK1004" i="2"/>
  <c r="BK157" i="2" s="1"/>
  <c r="L1004" i="2"/>
  <c r="Z1004" i="2"/>
  <c r="BP1004" i="2"/>
  <c r="BP157" i="2" s="1"/>
  <c r="BX1004" i="2"/>
  <c r="BX157" i="2" s="1"/>
  <c r="DG1004" i="2"/>
  <c r="DG157" i="2" s="1"/>
  <c r="AJ1004" i="2"/>
  <c r="BQ1004" i="2"/>
  <c r="BQ157" i="2" s="1"/>
  <c r="M1004" i="2"/>
  <c r="AE1004" i="2"/>
  <c r="AH1004" i="2"/>
  <c r="AO1004" i="2"/>
  <c r="AV1004" i="2"/>
  <c r="AV157" i="2" s="1"/>
  <c r="BU1004" i="2"/>
  <c r="BU157" i="2" s="1"/>
  <c r="BY1004" i="2"/>
  <c r="BY157" i="2" s="1"/>
  <c r="CM1004" i="2"/>
  <c r="CM157" i="2" s="1"/>
  <c r="CX1004" i="2"/>
  <c r="CX157" i="2" s="1"/>
  <c r="AX1004" i="2"/>
  <c r="AX157" i="2" s="1"/>
  <c r="W1004" i="2"/>
  <c r="AG1004" i="2"/>
  <c r="AU1004" i="2"/>
  <c r="AU157" i="2" s="1"/>
  <c r="CL1004" i="2"/>
  <c r="CL157" i="2" s="1"/>
  <c r="T1004" i="2"/>
  <c r="AW1004" i="2"/>
  <c r="AW157" i="2" s="1"/>
  <c r="CF1004" i="2"/>
  <c r="CF157" i="2" s="1"/>
  <c r="DI1004" i="2"/>
  <c r="DI157" i="2" s="1"/>
  <c r="CS1004" i="2"/>
  <c r="CS157" i="2" s="1"/>
  <c r="CO1004" i="2"/>
  <c r="CO157" i="2" s="1"/>
  <c r="AI1004" i="2"/>
  <c r="BC1004" i="2"/>
  <c r="BC157" i="2" s="1"/>
  <c r="DH1004" i="2"/>
  <c r="DH157" i="2" s="1"/>
  <c r="R17" i="5"/>
  <c r="I18" i="5"/>
  <c r="I19" i="5"/>
  <c r="DK653" i="9" l="1"/>
  <c r="DK75" i="9" s="1"/>
  <c r="V966" i="9"/>
  <c r="V40" i="9"/>
  <c r="V245" i="9" s="1"/>
  <c r="V32" i="9"/>
  <c r="AF62" i="9"/>
  <c r="AF77" i="9"/>
  <c r="I350" i="9"/>
  <c r="DK350" i="9" s="1"/>
  <c r="DK354" i="9"/>
  <c r="DK351" i="9"/>
  <c r="DK68" i="9" s="1"/>
  <c r="AB40" i="9"/>
  <c r="AB245" i="9" s="1"/>
  <c r="AB32" i="9"/>
  <c r="AB33" i="9" s="1"/>
  <c r="AB943" i="9" s="1"/>
  <c r="DK673" i="9"/>
  <c r="DK74" i="9" s="1"/>
  <c r="DK202" i="9"/>
  <c r="DK37" i="9" s="1"/>
  <c r="AB28" i="9"/>
  <c r="AB942" i="9" s="1"/>
  <c r="H83" i="9"/>
  <c r="M266" i="9" a="1"/>
  <c r="M266" i="9" s="1"/>
  <c r="M264" i="9" s="1"/>
  <c r="DL264" i="9" s="1"/>
  <c r="DL57" i="9" s="1"/>
  <c r="DK312" i="9"/>
  <c r="DK50" i="9" s="1"/>
  <c r="DL922" i="9" s="1"/>
  <c r="DK330" i="9"/>
  <c r="DK38" i="9" s="1"/>
  <c r="I320" i="9"/>
  <c r="I203" i="9" s="1"/>
  <c r="DL314" i="9"/>
  <c r="AI77" i="9"/>
  <c r="DK477" i="9"/>
  <c r="DK54" i="9" s="1"/>
  <c r="DK976" i="9" s="1"/>
  <c r="J181" i="9"/>
  <c r="T28" i="9"/>
  <c r="T942" i="9" s="1"/>
  <c r="P25" i="9"/>
  <c r="P27" i="9" s="1"/>
  <c r="AN918" i="9"/>
  <c r="T966" i="9"/>
  <c r="S62" i="9"/>
  <c r="AL77" i="9"/>
  <c r="K277" i="9"/>
  <c r="W83" i="9"/>
  <c r="K77" i="9"/>
  <c r="M457" i="9"/>
  <c r="DL460" i="9"/>
  <c r="M593" i="9"/>
  <c r="DL593" i="9" s="1"/>
  <c r="DL594" i="9" s="1"/>
  <c r="DL596" i="9"/>
  <c r="J141" i="9"/>
  <c r="J18" i="9" s="1"/>
  <c r="AD181" i="9"/>
  <c r="DL733" i="9"/>
  <c r="I264" i="9"/>
  <c r="J277" i="9" s="1"/>
  <c r="AH77" i="9"/>
  <c r="AJ25" i="9"/>
  <c r="AJ27" i="9" s="1"/>
  <c r="AJ966" i="9" s="1"/>
  <c r="Z25" i="9"/>
  <c r="Z27" i="9" s="1"/>
  <c r="F62" i="9"/>
  <c r="X277" i="9"/>
  <c r="R77" i="9"/>
  <c r="W62" i="9"/>
  <c r="AM393" i="9"/>
  <c r="DK270" i="9"/>
  <c r="AH181" i="9"/>
  <c r="AI25" i="9"/>
  <c r="AI27" i="9" s="1"/>
  <c r="DK139" i="9"/>
  <c r="DK16" i="9" s="1"/>
  <c r="AL83" i="9"/>
  <c r="M183" i="9" a="1"/>
  <c r="M183" i="9" s="1"/>
  <c r="M180" i="9" s="1"/>
  <c r="M181" i="9" s="1"/>
  <c r="Z83" i="9"/>
  <c r="G77" i="9"/>
  <c r="I141" i="9"/>
  <c r="I18" i="9" s="1"/>
  <c r="DL437" i="9"/>
  <c r="DL53" i="9" s="1"/>
  <c r="DL975" i="9" s="1"/>
  <c r="G25" i="9"/>
  <c r="G27" i="9" s="1"/>
  <c r="DL480" i="9"/>
  <c r="DL676" i="9"/>
  <c r="J62" i="9"/>
  <c r="DL205" i="9"/>
  <c r="I953" i="9"/>
  <c r="I967" i="9" s="1"/>
  <c r="Z77" i="9"/>
  <c r="DL227" i="9"/>
  <c r="K25" i="9"/>
  <c r="K27" i="9" s="1"/>
  <c r="L931" i="9" s="1"/>
  <c r="DK82" i="9"/>
  <c r="M354" i="9" a="1"/>
  <c r="M354" i="9" s="1"/>
  <c r="M351" i="9" s="1"/>
  <c r="AA77" i="9"/>
  <c r="DL143" i="9"/>
  <c r="DL673" i="9"/>
  <c r="DL674" i="9" s="1"/>
  <c r="P83" i="9"/>
  <c r="N40" i="9"/>
  <c r="N245" i="9" s="1"/>
  <c r="DL557" i="9"/>
  <c r="AN25" i="9"/>
  <c r="AN27" i="9" s="1"/>
  <c r="AN181" i="9"/>
  <c r="P77" i="9"/>
  <c r="T40" i="9"/>
  <c r="T44" i="9" s="1"/>
  <c r="F83" i="9"/>
  <c r="G83" i="9"/>
  <c r="G930" i="9"/>
  <c r="AI277" i="9"/>
  <c r="DL187" i="9"/>
  <c r="DL537" i="9"/>
  <c r="DL535" i="9"/>
  <c r="DL60" i="9" s="1"/>
  <c r="W77" i="9"/>
  <c r="AH83" i="9"/>
  <c r="DL1034" i="9"/>
  <c r="I180" i="9"/>
  <c r="I181" i="9" s="1"/>
  <c r="AD83" i="9"/>
  <c r="AI83" i="9"/>
  <c r="T277" i="9"/>
  <c r="DL1018" i="9"/>
  <c r="DL633" i="9"/>
  <c r="DL634" i="9" s="1"/>
  <c r="G62" i="9"/>
  <c r="DK437" i="9"/>
  <c r="DK53" i="9" s="1"/>
  <c r="DK975" i="9" s="1"/>
  <c r="L40" i="9"/>
  <c r="L245" i="9" s="1"/>
  <c r="AF83" i="9"/>
  <c r="AO393" i="9"/>
  <c r="DL202" i="9"/>
  <c r="DL37" i="9" s="1"/>
  <c r="DL440" i="9"/>
  <c r="DK295" i="9"/>
  <c r="AH27" i="9"/>
  <c r="AH28" i="9" s="1"/>
  <c r="AH942" i="9" s="1"/>
  <c r="M713" i="9"/>
  <c r="DL713" i="9" s="1"/>
  <c r="DL715" i="9"/>
  <c r="DL696" i="9"/>
  <c r="M693" i="9"/>
  <c r="M244" i="9"/>
  <c r="DL247" i="9"/>
  <c r="M752" i="9"/>
  <c r="M954" i="9" s="1"/>
  <c r="DL754" i="9"/>
  <c r="M497" i="9"/>
  <c r="DL499" i="9"/>
  <c r="M653" i="9"/>
  <c r="DL656" i="9"/>
  <c r="M613" i="9"/>
  <c r="DL616" i="9"/>
  <c r="M398" i="9"/>
  <c r="DL400" i="9"/>
  <c r="M160" i="9"/>
  <c r="DL163" i="9"/>
  <c r="DL811" i="9"/>
  <c r="M809" i="9"/>
  <c r="DL809" i="9" s="1"/>
  <c r="DL82" i="9" s="1"/>
  <c r="I67" i="9"/>
  <c r="DK457" i="9"/>
  <c r="DK67" i="9" s="1"/>
  <c r="DK977" i="9" s="1"/>
  <c r="I52" i="9"/>
  <c r="DK417" i="9"/>
  <c r="DK52" i="9" s="1"/>
  <c r="DK974" i="9" s="1"/>
  <c r="DL333" i="9"/>
  <c r="M330" i="9"/>
  <c r="I80" i="9"/>
  <c r="DK771" i="9"/>
  <c r="DK80" i="9" s="1"/>
  <c r="AI62" i="9"/>
  <c r="M953" i="9"/>
  <c r="M967" i="9" s="1"/>
  <c r="I61" i="9"/>
  <c r="DK554" i="9"/>
  <c r="DK61" i="9" s="1"/>
  <c r="DL477" i="9"/>
  <c r="DL478" i="9" s="1"/>
  <c r="I70" i="9"/>
  <c r="DK633" i="9"/>
  <c r="DK70" i="9" s="1"/>
  <c r="DK979" i="9" s="1"/>
  <c r="I51" i="9"/>
  <c r="DK398" i="9"/>
  <c r="DK51" i="9" s="1"/>
  <c r="I161" i="9"/>
  <c r="I23" i="9" s="1"/>
  <c r="I941" i="9" s="1"/>
  <c r="I22" i="9"/>
  <c r="J930" i="9" s="1"/>
  <c r="DL417" i="9"/>
  <c r="DL418" i="9" s="1"/>
  <c r="DL849" i="9"/>
  <c r="M61" i="9"/>
  <c r="I60" i="9"/>
  <c r="DK535" i="9"/>
  <c r="DK60" i="9" s="1"/>
  <c r="O62" i="9"/>
  <c r="G277" i="9"/>
  <c r="DM1031" i="9" a="1"/>
  <c r="DM1031" i="9" s="1"/>
  <c r="DM1015" i="9" a="1"/>
  <c r="DM1015" i="9" s="1"/>
  <c r="DM1030" i="9" a="1"/>
  <c r="DM1030" i="9" s="1"/>
  <c r="DM1029" i="9" s="1"/>
  <c r="DM1001" i="9" a="1"/>
  <c r="DM1001" i="9" s="1"/>
  <c r="DM1023" i="9" a="1"/>
  <c r="DM1023" i="9" s="1"/>
  <c r="DM1014" i="9" a="1"/>
  <c r="DM1014" i="9" s="1"/>
  <c r="DM1013" i="9" s="1"/>
  <c r="DM1032" i="9" a="1"/>
  <c r="DM1032" i="9" s="1"/>
  <c r="DM1022" i="9" a="1"/>
  <c r="DM1022" i="9" s="1"/>
  <c r="DM1021" i="9" s="1"/>
  <c r="DM1024" i="9" a="1"/>
  <c r="DM1024" i="9" s="1"/>
  <c r="DM1016" i="9" a="1"/>
  <c r="DM1016" i="9" s="1"/>
  <c r="DM1009" i="9" a="1"/>
  <c r="DM1009" i="9" s="1"/>
  <c r="DM1002" i="9" a="1"/>
  <c r="DM1002" i="9" s="1"/>
  <c r="DM1008" i="9" a="1"/>
  <c r="DM1008" i="9" s="1"/>
  <c r="DM1007" i="9" s="1"/>
  <c r="DM1010" i="9" a="1"/>
  <c r="DM1010" i="9" s="1"/>
  <c r="DM1000" i="9" a="1"/>
  <c r="DM1000" i="9" s="1"/>
  <c r="DM999" i="9" s="1"/>
  <c r="DM1004" i="9" s="1"/>
  <c r="DL773" i="9"/>
  <c r="O77" i="9"/>
  <c r="J83" i="9"/>
  <c r="P277" i="9"/>
  <c r="F77" i="9"/>
  <c r="DL516" i="9"/>
  <c r="DL59" i="9" s="1"/>
  <c r="DL518" i="9"/>
  <c r="I79" i="9"/>
  <c r="DK752" i="9"/>
  <c r="DK79" i="9" s="1"/>
  <c r="M50" i="9"/>
  <c r="M922" i="9" s="1"/>
  <c r="M320" i="9"/>
  <c r="DK160" i="9"/>
  <c r="DK22" i="9" s="1"/>
  <c r="I59" i="9"/>
  <c r="DK516" i="9"/>
  <c r="DK59" i="9" s="1"/>
  <c r="AA83" i="9"/>
  <c r="DL792" i="9"/>
  <c r="AA57" i="9"/>
  <c r="AA62" i="9" s="1"/>
  <c r="AB277" i="9"/>
  <c r="R83" i="9"/>
  <c r="I954" i="9"/>
  <c r="DK847" i="9"/>
  <c r="I81" i="9"/>
  <c r="DK244" i="9"/>
  <c r="DK42" i="9" s="1"/>
  <c r="I42" i="9"/>
  <c r="O967" i="9"/>
  <c r="EV108" i="10" a="1"/>
  <c r="EV108" i="10" s="1"/>
  <c r="EV107" i="10" a="1"/>
  <c r="EV107" i="10" s="1"/>
  <c r="EV104" i="10" a="1"/>
  <c r="EV104" i="10" s="1"/>
  <c r="EV102" i="10" a="1"/>
  <c r="EV102" i="10" s="1"/>
  <c r="EV72" i="10" a="1"/>
  <c r="EV72" i="10" s="1"/>
  <c r="EV71" i="10" a="1"/>
  <c r="EV71" i="10" s="1"/>
  <c r="EV101" i="10" a="1"/>
  <c r="EV101" i="10" s="1"/>
  <c r="EV99" i="10" a="1"/>
  <c r="EV99" i="10" s="1"/>
  <c r="EV77" i="10" a="1"/>
  <c r="EV77" i="10" s="1"/>
  <c r="EV89" i="10" a="1"/>
  <c r="EV89" i="10" s="1"/>
  <c r="EV70" i="10" a="1"/>
  <c r="EV70" i="10" s="1"/>
  <c r="EV58" i="10" a="1"/>
  <c r="EV58" i="10" s="1"/>
  <c r="Q676" i="9" s="1" a="1"/>
  <c r="Q676" i="9" s="1"/>
  <c r="EV65" i="10" a="1"/>
  <c r="EV65" i="10" s="1"/>
  <c r="Q754" i="9" s="1" a="1"/>
  <c r="Q754" i="9" s="1"/>
  <c r="EV62" i="10" a="1"/>
  <c r="EV62" i="10" s="1"/>
  <c r="Q715" i="9" s="1" a="1"/>
  <c r="Q715" i="9" s="1"/>
  <c r="EV57" i="10" a="1"/>
  <c r="EV57" i="10" s="1"/>
  <c r="EV43" i="10" a="1"/>
  <c r="EV43" i="10" s="1"/>
  <c r="EV45" i="10" a="1"/>
  <c r="EV45" i="10" s="1"/>
  <c r="Q518" i="9" s="1" a="1"/>
  <c r="Q518" i="9" s="1"/>
  <c r="Q516" i="9" s="1"/>
  <c r="Q59" i="9" s="1"/>
  <c r="EV53" i="10" a="1"/>
  <c r="EV53" i="10" s="1"/>
  <c r="Q596" i="9" s="1" a="1"/>
  <c r="Q596" i="9" s="1"/>
  <c r="Q593" i="9" s="1"/>
  <c r="DM593" i="9" s="1"/>
  <c r="EV26" i="10" a="1"/>
  <c r="EV26" i="10" s="1"/>
  <c r="EV23" i="10" a="1"/>
  <c r="EV23" i="10" s="1"/>
  <c r="EV88" i="10" a="1"/>
  <c r="EV88" i="10" s="1"/>
  <c r="EV51" i="10" a="1"/>
  <c r="EV51" i="10" s="1"/>
  <c r="Q460" i="9" s="1" a="1"/>
  <c r="Q460" i="9" s="1"/>
  <c r="EV48" i="10" a="1"/>
  <c r="EV48" i="10" s="1"/>
  <c r="EV46" i="10" a="1"/>
  <c r="EV46" i="10" s="1"/>
  <c r="Q537" i="9" s="1" a="1"/>
  <c r="Q537" i="9" s="1"/>
  <c r="Q535" i="9" s="1"/>
  <c r="Q60" i="9" s="1"/>
  <c r="EV25" i="10" a="1"/>
  <c r="EV25" i="10" s="1"/>
  <c r="Q247" i="9" s="1" a="1"/>
  <c r="Q247" i="9" s="1"/>
  <c r="Q244" i="9" s="1"/>
  <c r="Q42" i="9" s="1"/>
  <c r="EV8" i="10" a="1"/>
  <c r="EV8" i="10" s="1"/>
  <c r="EV67" i="10" a="1"/>
  <c r="EV67" i="10" s="1"/>
  <c r="Q849" i="9" s="1" a="1"/>
  <c r="Q849" i="9" s="1"/>
  <c r="Q847" i="9" s="1"/>
  <c r="EV64" i="10" a="1"/>
  <c r="EV64" i="10" s="1"/>
  <c r="EV17" i="10" a="1"/>
  <c r="EV17" i="10" s="1"/>
  <c r="EV4" i="10" a="1"/>
  <c r="EV4" i="10" s="1"/>
  <c r="Q143" i="9" s="1" a="1"/>
  <c r="Q143" i="9" s="1"/>
  <c r="EV41" i="10" a="1"/>
  <c r="EV41" i="10" s="1"/>
  <c r="EV5" i="10" a="1"/>
  <c r="EV5" i="10" s="1"/>
  <c r="EV85" i="10" a="1"/>
  <c r="EV85" i="10" s="1"/>
  <c r="EV68" i="10" a="1"/>
  <c r="EV68" i="10" s="1"/>
  <c r="Q792" i="9" s="1" a="1"/>
  <c r="Q792" i="9" s="1"/>
  <c r="Q790" i="9" s="1"/>
  <c r="DM790" i="9" s="1"/>
  <c r="EV16" i="10" a="1"/>
  <c r="EV16" i="10" s="1"/>
  <c r="Q333" i="9" s="1" a="1"/>
  <c r="Q333" i="9" s="1"/>
  <c r="EV12" i="10" a="1"/>
  <c r="EV12" i="10" s="1"/>
  <c r="EV66" i="10" a="1"/>
  <c r="EV66" i="10" s="1"/>
  <c r="Q773" i="9" s="1" a="1"/>
  <c r="Q773" i="9" s="1"/>
  <c r="Q771" i="9" s="1"/>
  <c r="Q80" i="9" s="1"/>
  <c r="EV11" i="10" a="1"/>
  <c r="EV11" i="10" s="1"/>
  <c r="EV14" i="10" a="1"/>
  <c r="EV14" i="10" s="1"/>
  <c r="EV35" i="10" a="1"/>
  <c r="EV35" i="10" s="1"/>
  <c r="Q400" i="9" s="1" a="1"/>
  <c r="Q400" i="9" s="1"/>
  <c r="Q398" i="9" s="1"/>
  <c r="Q51" i="9" s="1"/>
  <c r="EV61" i="10" a="1"/>
  <c r="EV61" i="10" s="1"/>
  <c r="EV93" i="10" a="1"/>
  <c r="EV93" i="10" s="1"/>
  <c r="EV95" i="10" a="1"/>
  <c r="EV95" i="10" s="1"/>
  <c r="EV47" i="10" a="1"/>
  <c r="EV47" i="10" s="1"/>
  <c r="Q557" i="9" s="1" a="1"/>
  <c r="Q557" i="9" s="1"/>
  <c r="EV42" i="10" a="1"/>
  <c r="EV42" i="10" s="1"/>
  <c r="Q499" i="9" s="1" a="1"/>
  <c r="Q499" i="9" s="1"/>
  <c r="EV55" i="10" a="1"/>
  <c r="EV55" i="10" s="1"/>
  <c r="Q636" i="9" s="1" a="1"/>
  <c r="Q636" i="9" s="1"/>
  <c r="EV18" i="10" a="1"/>
  <c r="EV18" i="10" s="1"/>
  <c r="EV34" i="10" a="1"/>
  <c r="EV34" i="10" s="1"/>
  <c r="Q314" i="9" s="1" a="1"/>
  <c r="Q314" i="9" s="1"/>
  <c r="Q312" i="9" s="1"/>
  <c r="EV83" i="10" a="1"/>
  <c r="EV83" i="10" s="1"/>
  <c r="EV109" i="10" a="1"/>
  <c r="EV109" i="10" s="1"/>
  <c r="EV103" i="10" a="1"/>
  <c r="EV103" i="10" s="1"/>
  <c r="EV73" i="10" a="1"/>
  <c r="EV73" i="10" s="1"/>
  <c r="Q830" i="9" s="1" a="1"/>
  <c r="Q830" i="9" s="1"/>
  <c r="Q828" i="9" s="1"/>
  <c r="DM828" i="9" s="1"/>
  <c r="EV100" i="10" a="1"/>
  <c r="EV100" i="10" s="1"/>
  <c r="EV84" i="10" a="1"/>
  <c r="EV84" i="10" s="1"/>
  <c r="EV96" i="10" a="1"/>
  <c r="EV96" i="10" s="1"/>
  <c r="EV22" i="10" a="1"/>
  <c r="EV22" i="10" s="1"/>
  <c r="EV49" i="10" a="1"/>
  <c r="EV49" i="10" s="1"/>
  <c r="Q576" i="9" s="1" a="1"/>
  <c r="Q576" i="9" s="1"/>
  <c r="Q574" i="9" s="1"/>
  <c r="DM574" i="9" s="1"/>
  <c r="EV91" i="10" a="1"/>
  <c r="EV91" i="10" s="1"/>
  <c r="EV75" i="10" a="1"/>
  <c r="EV75" i="10" s="1"/>
  <c r="EV40" i="10" a="1"/>
  <c r="EV40" i="10" s="1"/>
  <c r="EV56" i="10" a="1"/>
  <c r="EV56" i="10" s="1"/>
  <c r="EV97" i="10" a="1"/>
  <c r="EV97" i="10" s="1"/>
  <c r="EV52" i="10" a="1"/>
  <c r="EV52" i="10" s="1"/>
  <c r="Q354" i="9" s="1" a="1"/>
  <c r="Q354" i="9" s="1"/>
  <c r="Q351" i="9" s="1"/>
  <c r="DM351" i="9" s="1"/>
  <c r="DM68" i="9" s="1"/>
  <c r="EV105" i="10" a="1"/>
  <c r="EV105" i="10" s="1"/>
  <c r="EV81" i="10" a="1"/>
  <c r="EV81" i="10" s="1"/>
  <c r="EV63" i="10" a="1"/>
  <c r="EV63" i="10" s="1"/>
  <c r="Q735" i="9" s="1" a="1"/>
  <c r="Q735" i="9" s="1"/>
  <c r="Q732" i="9" s="1"/>
  <c r="DM732" i="9" s="1"/>
  <c r="EV98" i="10" a="1"/>
  <c r="EV98" i="10" s="1"/>
  <c r="EV74" i="10" a="1"/>
  <c r="EV74" i="10" s="1"/>
  <c r="EV90" i="10" a="1"/>
  <c r="EV90" i="10" s="1"/>
  <c r="EV37" i="10" a="1"/>
  <c r="EV37" i="10" s="1"/>
  <c r="Q420" i="9" s="1" a="1"/>
  <c r="Q420" i="9" s="1"/>
  <c r="EV38" i="10" a="1"/>
  <c r="EV38" i="10" s="1"/>
  <c r="Q440" i="9" s="1" a="1"/>
  <c r="Q440" i="9" s="1"/>
  <c r="EV50" i="10" a="1"/>
  <c r="EV50" i="10" s="1"/>
  <c r="EV54" i="10" a="1"/>
  <c r="EV54" i="10" s="1"/>
  <c r="Q616" i="9" s="1" a="1"/>
  <c r="Q616" i="9" s="1"/>
  <c r="Q613" i="9" s="1"/>
  <c r="Q69" i="9" s="1"/>
  <c r="EV10" i="10" a="1"/>
  <c r="EV10" i="10" s="1"/>
  <c r="EV59" i="10" a="1"/>
  <c r="EV59" i="10" s="1"/>
  <c r="Q656" i="9" s="1" a="1"/>
  <c r="Q656" i="9" s="1"/>
  <c r="EV60" i="10" a="1"/>
  <c r="EV60" i="10" s="1"/>
  <c r="Q696" i="9" s="1" a="1"/>
  <c r="Q696" i="9" s="1"/>
  <c r="EV94" i="10" a="1"/>
  <c r="EV94" i="10" s="1"/>
  <c r="EV82" i="10" a="1"/>
  <c r="EV82" i="10" s="1"/>
  <c r="EV86" i="10" a="1"/>
  <c r="EV86" i="10" s="1"/>
  <c r="EV92" i="10" a="1"/>
  <c r="EV92" i="10" s="1"/>
  <c r="EV15" i="10" a="1"/>
  <c r="EV15" i="10" s="1"/>
  <c r="Q205" i="9" s="1" a="1"/>
  <c r="Q205" i="9" s="1"/>
  <c r="Q202" i="9" s="1"/>
  <c r="Q37" i="9" s="1"/>
  <c r="EV44" i="10" a="1"/>
  <c r="EV44" i="10" s="1"/>
  <c r="EV36" i="10" a="1"/>
  <c r="EV36" i="10" s="1"/>
  <c r="EV20" i="10" a="1"/>
  <c r="EV20" i="10" s="1"/>
  <c r="EV39" i="10" a="1"/>
  <c r="EV39" i="10" s="1"/>
  <c r="Q480" i="9" s="1" a="1"/>
  <c r="Q480" i="9" s="1"/>
  <c r="EV6" i="10" a="1"/>
  <c r="EV6" i="10" s="1"/>
  <c r="Q163" i="9" s="1" a="1"/>
  <c r="Q163" i="9" s="1"/>
  <c r="EV106" i="10" a="1"/>
  <c r="EV106" i="10" s="1"/>
  <c r="EV87" i="10" a="1"/>
  <c r="EV87" i="10" s="1"/>
  <c r="EV80" i="10" a="1"/>
  <c r="EV80" i="10" s="1"/>
  <c r="EV13" i="10" a="1"/>
  <c r="EV13" i="10" s="1"/>
  <c r="EV9" i="10" a="1"/>
  <c r="EV9" i="10" s="1"/>
  <c r="EV76" i="10" a="1"/>
  <c r="EV76" i="10" s="1"/>
  <c r="EV69" i="10" a="1"/>
  <c r="EV69" i="10" s="1"/>
  <c r="Q811" i="9" s="1" a="1"/>
  <c r="Q811" i="9" s="1"/>
  <c r="Q809" i="9" s="1"/>
  <c r="DM809" i="9" s="1"/>
  <c r="I277" i="9"/>
  <c r="AH62" i="9"/>
  <c r="DL636" i="9"/>
  <c r="DL830" i="9"/>
  <c r="H62" i="9"/>
  <c r="I76" i="9"/>
  <c r="I77" i="9" s="1"/>
  <c r="DK693" i="9"/>
  <c r="DK76" i="9" s="1"/>
  <c r="I58" i="9"/>
  <c r="DK497" i="9"/>
  <c r="DK58" i="9" s="1"/>
  <c r="M81" i="9"/>
  <c r="AD62" i="9"/>
  <c r="DL576" i="9"/>
  <c r="DL735" i="9"/>
  <c r="K83" i="9"/>
  <c r="AD77" i="9"/>
  <c r="J77" i="9"/>
  <c r="R62" i="9"/>
  <c r="AJ83" i="9"/>
  <c r="X83" i="9"/>
  <c r="DL420" i="9"/>
  <c r="DL771" i="9"/>
  <c r="DL80" i="9" s="1"/>
  <c r="M140" i="9"/>
  <c r="M17" i="9" s="1"/>
  <c r="M16" i="9"/>
  <c r="M276" i="9"/>
  <c r="M141" i="9"/>
  <c r="M18" i="9" s="1"/>
  <c r="N141" i="9"/>
  <c r="N18" i="9" s="1"/>
  <c r="I69" i="9"/>
  <c r="DK613" i="9"/>
  <c r="DK69" i="9" s="1"/>
  <c r="DK978" i="9" s="1"/>
  <c r="DL1026" i="9"/>
  <c r="I276" i="9"/>
  <c r="I16" i="9"/>
  <c r="I929" i="9" s="1"/>
  <c r="I82" i="9"/>
  <c r="AN38" i="9"/>
  <c r="AN295" i="9"/>
  <c r="AN276" i="9"/>
  <c r="AN62" i="9"/>
  <c r="AF277" i="9"/>
  <c r="AN82" i="9"/>
  <c r="AN83" i="9" s="1"/>
  <c r="AN320" i="9"/>
  <c r="AN203" i="9" s="1"/>
  <c r="AN50" i="9"/>
  <c r="AO352" i="9"/>
  <c r="AO73" i="9" s="1"/>
  <c r="AM76" i="9"/>
  <c r="AM61" i="9"/>
  <c r="AN917" i="9"/>
  <c r="AE77" i="9"/>
  <c r="AE83" i="9"/>
  <c r="J967" i="9"/>
  <c r="O83" i="9"/>
  <c r="X77" i="9"/>
  <c r="H77" i="9"/>
  <c r="AN73" i="9"/>
  <c r="AN77" i="9" s="1"/>
  <c r="AN967" i="9"/>
  <c r="S83" i="9"/>
  <c r="AD27" i="9"/>
  <c r="AD966" i="9" s="1"/>
  <c r="T917" i="9"/>
  <c r="AN37" i="9"/>
  <c r="AN351" i="9"/>
  <c r="AN393" i="9"/>
  <c r="AN222" i="9"/>
  <c r="AL181" i="9"/>
  <c r="AL25" i="9"/>
  <c r="AL27" i="9" s="1"/>
  <c r="AL40" i="9" s="1"/>
  <c r="AM161" i="9"/>
  <c r="AM23" i="9" s="1"/>
  <c r="AM941" i="9" s="1"/>
  <c r="AM22" i="9"/>
  <c r="AM37" i="9"/>
  <c r="AM953" i="9"/>
  <c r="AM82" i="9"/>
  <c r="AM954" i="9"/>
  <c r="AM81" i="9"/>
  <c r="AB965" i="9"/>
  <c r="AB964" i="9"/>
  <c r="AJ350" i="9"/>
  <c r="AJ68" i="9"/>
  <c r="AJ71" i="9" s="1"/>
  <c r="AE181" i="9"/>
  <c r="AE25" i="9"/>
  <c r="AE27" i="9" s="1"/>
  <c r="DL906" i="9"/>
  <c r="DL908" i="9" s="1"/>
  <c r="DL909" i="9" s="1"/>
  <c r="DL901" i="9"/>
  <c r="DL903" i="9"/>
  <c r="DL904" i="9" s="1"/>
  <c r="DL899" i="9"/>
  <c r="DL900" i="9"/>
  <c r="DL863" i="9"/>
  <c r="DL902" i="9"/>
  <c r="DL136" i="9"/>
  <c r="DL132" i="9"/>
  <c r="DL121" i="9"/>
  <c r="DL111" i="9"/>
  <c r="DL114" i="9"/>
  <c r="DL106" i="9"/>
  <c r="DL129" i="9"/>
  <c r="DL118" i="9"/>
  <c r="DL109" i="9"/>
  <c r="DL123" i="9"/>
  <c r="DL112" i="9"/>
  <c r="DL122" i="9"/>
  <c r="DL115" i="9"/>
  <c r="DL107" i="9"/>
  <c r="DL130" i="9"/>
  <c r="DL120" i="9"/>
  <c r="DL110" i="9"/>
  <c r="DL127" i="9"/>
  <c r="DL113" i="9"/>
  <c r="DL128" i="9"/>
  <c r="DL116" i="9"/>
  <c r="DL125" i="9"/>
  <c r="DL105" i="9"/>
  <c r="DL108" i="9"/>
  <c r="DL276" i="9"/>
  <c r="N395" i="9"/>
  <c r="N331" i="9"/>
  <c r="AO277" i="9"/>
  <c r="AM140" i="9"/>
  <c r="AM17" i="9" s="1"/>
  <c r="AM141" i="9"/>
  <c r="AM18" i="9" s="1"/>
  <c r="AM16" i="9"/>
  <c r="AN141" i="9"/>
  <c r="AN18" i="9" s="1"/>
  <c r="X181" i="9"/>
  <c r="X25" i="9"/>
  <c r="X27" i="9" s="1"/>
  <c r="T395" i="9"/>
  <c r="T331" i="9"/>
  <c r="AD350" i="9"/>
  <c r="AD68" i="9"/>
  <c r="AD71" i="9" s="1"/>
  <c r="O929" i="9"/>
  <c r="O917" i="9"/>
  <c r="O20" i="9"/>
  <c r="AF918" i="9"/>
  <c r="AF930" i="9"/>
  <c r="AI930" i="9"/>
  <c r="AI918" i="9"/>
  <c r="AD917" i="9"/>
  <c r="AD20" i="9"/>
  <c r="AB55" i="9"/>
  <c r="T33" i="9"/>
  <c r="T943" i="9" s="1"/>
  <c r="AI223" i="9"/>
  <c r="AI35" i="9"/>
  <c r="AM351" i="9"/>
  <c r="R917" i="9"/>
  <c r="R20" i="9"/>
  <c r="V917" i="9"/>
  <c r="X320" i="9"/>
  <c r="X203" i="9" s="1"/>
  <c r="X50" i="9"/>
  <c r="AB922" i="9" s="1"/>
  <c r="AM277" i="9"/>
  <c r="AM276" i="9"/>
  <c r="F350" i="9"/>
  <c r="F68" i="9"/>
  <c r="F71" i="9" s="1"/>
  <c r="N966" i="9"/>
  <c r="N28" i="9"/>
  <c r="N942" i="9" s="1"/>
  <c r="N32" i="9"/>
  <c r="AE929" i="9"/>
  <c r="AE917" i="9"/>
  <c r="AE20" i="9"/>
  <c r="AM295" i="9"/>
  <c r="AM30" i="9"/>
  <c r="X918" i="9"/>
  <c r="X930" i="9"/>
  <c r="P57" i="9"/>
  <c r="P62" i="9" s="1"/>
  <c r="Q277" i="9"/>
  <c r="K917" i="9"/>
  <c r="K929" i="9"/>
  <c r="K20" i="9"/>
  <c r="AB395" i="9"/>
  <c r="AB331" i="9"/>
  <c r="S277" i="9"/>
  <c r="AA930" i="9"/>
  <c r="AA918" i="9"/>
  <c r="DL295" i="9"/>
  <c r="DL30" i="9"/>
  <c r="DL555" i="9"/>
  <c r="DL61" i="9"/>
  <c r="AE223" i="9"/>
  <c r="AE35" i="9"/>
  <c r="J320" i="9"/>
  <c r="J203" i="9" s="1"/>
  <c r="J50" i="9"/>
  <c r="N922" i="9" s="1"/>
  <c r="AG277" i="9"/>
  <c r="P350" i="9"/>
  <c r="P68" i="9"/>
  <c r="P71" i="9" s="1"/>
  <c r="AI350" i="9"/>
  <c r="AI68" i="9"/>
  <c r="AI71" i="9" s="1"/>
  <c r="P967" i="9"/>
  <c r="AL331" i="9"/>
  <c r="DO2" i="10"/>
  <c r="EW2" i="10"/>
  <c r="Z350" i="9"/>
  <c r="Z68" i="9"/>
  <c r="Z71" i="9" s="1"/>
  <c r="F180" i="9"/>
  <c r="DK187" i="9"/>
  <c r="O181" i="9"/>
  <c r="O25" i="9"/>
  <c r="O27" i="9" s="1"/>
  <c r="R223" i="9"/>
  <c r="R35" i="9"/>
  <c r="L965" i="9"/>
  <c r="L964" i="9"/>
  <c r="AP387" i="9"/>
  <c r="AP382" i="9" s="1"/>
  <c r="AQ389" i="9" a="1"/>
  <c r="AQ389" i="9" s="1"/>
  <c r="AF320" i="9"/>
  <c r="AF203" i="9" s="1"/>
  <c r="AF50" i="9"/>
  <c r="AE62" i="9"/>
  <c r="W320" i="9"/>
  <c r="W203" i="9" s="1"/>
  <c r="W50" i="9"/>
  <c r="H181" i="9"/>
  <c r="H25" i="9"/>
  <c r="H27" i="9" s="1"/>
  <c r="L919" i="9" s="1"/>
  <c r="AH223" i="9"/>
  <c r="AH35" i="9"/>
  <c r="AJ57" i="9"/>
  <c r="AJ62" i="9" s="1"/>
  <c r="AK277" i="9"/>
  <c r="Z320" i="9"/>
  <c r="Z203" i="9" s="1"/>
  <c r="Z50" i="9"/>
  <c r="S930" i="9"/>
  <c r="S918" i="9"/>
  <c r="J917" i="9"/>
  <c r="J20" i="9"/>
  <c r="W350" i="9"/>
  <c r="W68" i="9"/>
  <c r="W71" i="9" s="1"/>
  <c r="P223" i="9"/>
  <c r="P35" i="9"/>
  <c r="AA320" i="9"/>
  <c r="AA203" i="9" s="1"/>
  <c r="AA50" i="9"/>
  <c r="AB934" i="9" s="1"/>
  <c r="AH918" i="9"/>
  <c r="P320" i="9"/>
  <c r="P203" i="9" s="1"/>
  <c r="P50" i="9"/>
  <c r="T922" i="9" s="1"/>
  <c r="L966" i="9"/>
  <c r="L28" i="9"/>
  <c r="L942" i="9" s="1"/>
  <c r="L32" i="9"/>
  <c r="N55" i="9"/>
  <c r="S917" i="9"/>
  <c r="S929" i="9"/>
  <c r="S20" i="9"/>
  <c r="Z223" i="9"/>
  <c r="Z35" i="9"/>
  <c r="L395" i="9"/>
  <c r="L331" i="9"/>
  <c r="P929" i="9"/>
  <c r="P917" i="9"/>
  <c r="P20" i="9"/>
  <c r="K320" i="9"/>
  <c r="K203" i="9" s="1"/>
  <c r="K50" i="9"/>
  <c r="L934" i="9" s="1"/>
  <c r="AL55" i="9"/>
  <c r="O223" i="9"/>
  <c r="O35" i="9"/>
  <c r="AF929" i="9"/>
  <c r="AF917" i="9"/>
  <c r="AF20" i="9"/>
  <c r="AM320" i="9"/>
  <c r="AM203" i="9" s="1"/>
  <c r="AM50" i="9"/>
  <c r="X223" i="9"/>
  <c r="X35" i="9"/>
  <c r="DL73" i="9"/>
  <c r="DL81" i="9"/>
  <c r="W929" i="9"/>
  <c r="W917" i="9"/>
  <c r="W20" i="9"/>
  <c r="AM38" i="9"/>
  <c r="AA350" i="9"/>
  <c r="AA68" i="9"/>
  <c r="AA71" i="9" s="1"/>
  <c r="G350" i="9"/>
  <c r="G68" i="9"/>
  <c r="G71" i="9" s="1"/>
  <c r="J350" i="9"/>
  <c r="J68" i="9"/>
  <c r="J71" i="9" s="1"/>
  <c r="Z918" i="9"/>
  <c r="T55" i="9"/>
  <c r="J918" i="9"/>
  <c r="J223" i="9"/>
  <c r="J35" i="9"/>
  <c r="X62" i="9"/>
  <c r="K57" i="9"/>
  <c r="K62" i="9" s="1"/>
  <c r="L277" i="9"/>
  <c r="X350" i="9"/>
  <c r="X68" i="9"/>
  <c r="X71" i="9" s="1"/>
  <c r="AF223" i="9"/>
  <c r="AF35" i="9"/>
  <c r="W967" i="9"/>
  <c r="W181" i="9"/>
  <c r="W25" i="9"/>
  <c r="W27" i="9" s="1"/>
  <c r="K967" i="9"/>
  <c r="AL917" i="9"/>
  <c r="AL20" i="9"/>
  <c r="AL964" i="9"/>
  <c r="AL965" i="9"/>
  <c r="K223" i="9"/>
  <c r="K35" i="9"/>
  <c r="AF967" i="9"/>
  <c r="EC374" i="9"/>
  <c r="EB369" i="9"/>
  <c r="AJ930" i="9"/>
  <c r="AJ918" i="9"/>
  <c r="S320" i="9"/>
  <c r="S203" i="9" s="1"/>
  <c r="S50" i="9"/>
  <c r="T934" i="9" s="1"/>
  <c r="O320" i="9"/>
  <c r="O203" i="9" s="1"/>
  <c r="O50" i="9"/>
  <c r="AH350" i="9"/>
  <c r="AH68" i="9"/>
  <c r="AH71" i="9" s="1"/>
  <c r="S77" i="9"/>
  <c r="AE320" i="9"/>
  <c r="AE203" i="9" s="1"/>
  <c r="AE50" i="9"/>
  <c r="I395" i="9"/>
  <c r="AM73" i="9"/>
  <c r="V963" i="9"/>
  <c r="V64" i="9"/>
  <c r="AM42" i="9"/>
  <c r="AA181" i="9"/>
  <c r="AA25" i="9"/>
  <c r="AA27" i="9" s="1"/>
  <c r="AO295" i="9"/>
  <c r="AO30" i="9"/>
  <c r="AE350" i="9"/>
  <c r="AE68" i="9"/>
  <c r="AE71" i="9" s="1"/>
  <c r="K350" i="9"/>
  <c r="K68" i="9"/>
  <c r="K71" i="9" s="1"/>
  <c r="O930" i="9"/>
  <c r="O918" i="9"/>
  <c r="AM223" i="9"/>
  <c r="AM35" i="9"/>
  <c r="AF350" i="9"/>
  <c r="AF68" i="9"/>
  <c r="AF71" i="9" s="1"/>
  <c r="DL12" i="9"/>
  <c r="AF181" i="9"/>
  <c r="AF25" i="9"/>
  <c r="AF27" i="9" s="1"/>
  <c r="AD223" i="9"/>
  <c r="AD35" i="9"/>
  <c r="Z62" i="9"/>
  <c r="AA277" i="9"/>
  <c r="AM189" i="9"/>
  <c r="AM180" i="9" s="1"/>
  <c r="H277" i="9"/>
  <c r="H350" i="9"/>
  <c r="H68" i="9"/>
  <c r="H71" i="9" s="1"/>
  <c r="P918" i="9"/>
  <c r="P930" i="9"/>
  <c r="K930" i="9"/>
  <c r="K918" i="9"/>
  <c r="AE918" i="9"/>
  <c r="AE930" i="9"/>
  <c r="AI320" i="9"/>
  <c r="AI203" i="9" s="1"/>
  <c r="AI50" i="9"/>
  <c r="R320" i="9"/>
  <c r="R203" i="9" s="1"/>
  <c r="R50" i="9"/>
  <c r="AJ320" i="9"/>
  <c r="AJ203" i="9" s="1"/>
  <c r="AJ50" i="9"/>
  <c r="AE277" i="9"/>
  <c r="AD320" i="9"/>
  <c r="AD203" i="9" s="1"/>
  <c r="AD50" i="9"/>
  <c r="AB930" i="9"/>
  <c r="AJ223" i="9"/>
  <c r="AJ35" i="9"/>
  <c r="H223" i="9"/>
  <c r="H35" i="9"/>
  <c r="F223" i="9"/>
  <c r="F35" i="9"/>
  <c r="G223" i="9"/>
  <c r="G35" i="9"/>
  <c r="W223" i="9"/>
  <c r="W35" i="9"/>
  <c r="AJ917" i="9"/>
  <c r="AJ929" i="9"/>
  <c r="AJ20" i="9"/>
  <c r="W918" i="9"/>
  <c r="W930" i="9"/>
  <c r="AO227" i="9"/>
  <c r="G320" i="9"/>
  <c r="G203" i="9" s="1"/>
  <c r="G50" i="9"/>
  <c r="R967" i="9"/>
  <c r="AD918" i="9"/>
  <c r="H929" i="9"/>
  <c r="H20" i="9"/>
  <c r="AO272" i="9"/>
  <c r="Z917" i="9"/>
  <c r="Z20" i="9"/>
  <c r="AA223" i="9"/>
  <c r="AA35" i="9"/>
  <c r="AI917" i="9"/>
  <c r="AI929" i="9"/>
  <c r="AI20" i="9"/>
  <c r="AJ277" i="9"/>
  <c r="S967" i="9"/>
  <c r="AL967" i="9"/>
  <c r="AL918" i="9"/>
  <c r="EA241" i="9"/>
  <c r="DZ236" i="9"/>
  <c r="L55" i="9"/>
  <c r="S350" i="9"/>
  <c r="S68" i="9"/>
  <c r="S71" i="9" s="1"/>
  <c r="H320" i="9"/>
  <c r="H203" i="9" s="1"/>
  <c r="H50" i="9"/>
  <c r="L922" i="9" s="1"/>
  <c r="V33" i="9"/>
  <c r="V943" i="9" s="1"/>
  <c r="AJ77" i="9"/>
  <c r="O350" i="9"/>
  <c r="O68" i="9"/>
  <c r="O71" i="9" s="1"/>
  <c r="R181" i="9"/>
  <c r="R25" i="9"/>
  <c r="R27" i="9" s="1"/>
  <c r="S223" i="9"/>
  <c r="S35" i="9"/>
  <c r="N918" i="9"/>
  <c r="DK227" i="9"/>
  <c r="X929" i="9"/>
  <c r="X917" i="9"/>
  <c r="X20" i="9"/>
  <c r="S181" i="9"/>
  <c r="S25" i="9"/>
  <c r="S27" i="9" s="1"/>
  <c r="AH320" i="9"/>
  <c r="AH203" i="9" s="1"/>
  <c r="AH50" i="9"/>
  <c r="AL922" i="9" s="1"/>
  <c r="J27" i="9"/>
  <c r="G929" i="9"/>
  <c r="G20" i="9"/>
  <c r="R918" i="9"/>
  <c r="V918" i="9"/>
  <c r="H930" i="9"/>
  <c r="AE967" i="9"/>
  <c r="AH917" i="9"/>
  <c r="AH20" i="9"/>
  <c r="DM851" i="9"/>
  <c r="DM853" i="9"/>
  <c r="DM834" i="9"/>
  <c r="DM813" i="9"/>
  <c r="DM815" i="9"/>
  <c r="DM832" i="9"/>
  <c r="DM796" i="9"/>
  <c r="DM756" i="9"/>
  <c r="DM758" i="9"/>
  <c r="DM737" i="9"/>
  <c r="DM775" i="9"/>
  <c r="DM717" i="9"/>
  <c r="DM719" i="9"/>
  <c r="DM739" i="9"/>
  <c r="DM678" i="9"/>
  <c r="DM777" i="9"/>
  <c r="DM680" i="9"/>
  <c r="DM700" i="9"/>
  <c r="DM794" i="9"/>
  <c r="DM658" i="9"/>
  <c r="DM660" i="9"/>
  <c r="DM698" i="9"/>
  <c r="DM638" i="9"/>
  <c r="DM640" i="9"/>
  <c r="DM618" i="9"/>
  <c r="DM620" i="9"/>
  <c r="DM600" i="9"/>
  <c r="DM578" i="9"/>
  <c r="DM580" i="9"/>
  <c r="DM598" i="9"/>
  <c r="DM561" i="9"/>
  <c r="DM539" i="9"/>
  <c r="DM541" i="9"/>
  <c r="DM559" i="9"/>
  <c r="DM482" i="9"/>
  <c r="DM484" i="9"/>
  <c r="DM462" i="9"/>
  <c r="DM464" i="9"/>
  <c r="DM520" i="9"/>
  <c r="DM501" i="9"/>
  <c r="DM404" i="9"/>
  <c r="DM444" i="9"/>
  <c r="DM522" i="9"/>
  <c r="DM442" i="9"/>
  <c r="DM402" i="9"/>
  <c r="DM424" i="9"/>
  <c r="DM352" i="9"/>
  <c r="DM393" i="9"/>
  <c r="DM357" i="9"/>
  <c r="DM361" i="9"/>
  <c r="DM324" i="9"/>
  <c r="DM422" i="9"/>
  <c r="DM358" i="9"/>
  <c r="DM364" i="9"/>
  <c r="DM335" i="9"/>
  <c r="DM356" i="9"/>
  <c r="DM503" i="9"/>
  <c r="DM337" i="9"/>
  <c r="DM281" i="9"/>
  <c r="DM269" i="9"/>
  <c r="DM279" i="9"/>
  <c r="DM321" i="9"/>
  <c r="DM294" i="9"/>
  <c r="DM275" i="9"/>
  <c r="DM377" i="9"/>
  <c r="DM316" i="9"/>
  <c r="DM318" i="9"/>
  <c r="DM268" i="9"/>
  <c r="DM270" i="9"/>
  <c r="DM272" i="9"/>
  <c r="DM297" i="9"/>
  <c r="DM231" i="9"/>
  <c r="DM323" i="9"/>
  <c r="DM299" i="9"/>
  <c r="DM185" i="9"/>
  <c r="DM187" i="9"/>
  <c r="DM167" i="9"/>
  <c r="DM251" i="9"/>
  <c r="DM165" i="9"/>
  <c r="DM249" i="9"/>
  <c r="DM207" i="9"/>
  <c r="DM209" i="9"/>
  <c r="DM186" i="9"/>
  <c r="DM227" i="9"/>
  <c r="DM229" i="9"/>
  <c r="DM147" i="9"/>
  <c r="DM4" i="9" a="1"/>
  <c r="DM4" i="9" s="1"/>
  <c r="DM12" i="9" s="1"/>
  <c r="DN3" i="9"/>
  <c r="DM189" i="9"/>
  <c r="DM145" i="9"/>
  <c r="DL16" i="9"/>
  <c r="N964" i="9"/>
  <c r="N965" i="9"/>
  <c r="AM272" i="9"/>
  <c r="AM264" i="9" s="1"/>
  <c r="R350" i="9"/>
  <c r="R68" i="9"/>
  <c r="R71" i="9" s="1"/>
  <c r="T965" i="9"/>
  <c r="T964" i="9"/>
  <c r="T929" i="9"/>
  <c r="F320" i="9"/>
  <c r="F203" i="9" s="1"/>
  <c r="F50" i="9"/>
  <c r="F55" i="9" s="1"/>
  <c r="Y277" i="9"/>
  <c r="AA917" i="9"/>
  <c r="AA929" i="9"/>
  <c r="AA20" i="9"/>
  <c r="O206" i="7"/>
  <c r="S228" i="7"/>
  <c r="R207" i="7"/>
  <c r="Q208" i="7"/>
  <c r="Q230" i="7"/>
  <c r="R229" i="7"/>
  <c r="R19" i="5"/>
  <c r="K19" i="5" s="1"/>
  <c r="I20" i="5"/>
  <c r="I331" i="9" l="1"/>
  <c r="V44" i="9"/>
  <c r="V45" i="9" s="1"/>
  <c r="V944" i="9" s="1"/>
  <c r="DL74" i="9"/>
  <c r="DK264" i="9"/>
  <c r="DK57" i="9" s="1"/>
  <c r="DK62" i="9" s="1"/>
  <c r="I57" i="9"/>
  <c r="I62" i="9" s="1"/>
  <c r="DL266" i="9"/>
  <c r="N277" i="9"/>
  <c r="M57" i="9"/>
  <c r="DM1026" i="9"/>
  <c r="DK320" i="9"/>
  <c r="DK203" i="9" s="1"/>
  <c r="DK77" i="9"/>
  <c r="AB44" i="9"/>
  <c r="AB45" i="9" s="1"/>
  <c r="AB944" i="9" s="1"/>
  <c r="DL52" i="9"/>
  <c r="DL974" i="9" s="1"/>
  <c r="DL985" i="9" s="1"/>
  <c r="DL180" i="9"/>
  <c r="T245" i="9"/>
  <c r="N934" i="9"/>
  <c r="M934" i="9"/>
  <c r="DK331" i="9"/>
  <c r="I55" i="9"/>
  <c r="DL54" i="9"/>
  <c r="DL976" i="9" s="1"/>
  <c r="Q266" i="9" a="1"/>
  <c r="Q266" i="9" s="1"/>
  <c r="Q264" i="9" s="1"/>
  <c r="DK674" i="9"/>
  <c r="I71" i="9"/>
  <c r="AJ931" i="9"/>
  <c r="AD32" i="9"/>
  <c r="AD33" i="9" s="1"/>
  <c r="AD943" i="9" s="1"/>
  <c r="AJ919" i="9"/>
  <c r="AD40" i="9"/>
  <c r="AD245" i="9" s="1"/>
  <c r="AH32" i="9"/>
  <c r="AH33" i="9" s="1"/>
  <c r="AH943" i="9" s="1"/>
  <c r="AH966" i="9"/>
  <c r="DK733" i="9"/>
  <c r="DK594" i="9"/>
  <c r="DK904" i="9"/>
  <c r="DM616" i="9"/>
  <c r="AD28" i="9"/>
  <c r="AD942" i="9" s="1"/>
  <c r="DL140" i="9"/>
  <c r="DL17" i="9" s="1"/>
  <c r="DK478" i="9"/>
  <c r="DK276" i="9"/>
  <c r="AH919" i="9"/>
  <c r="J929" i="9"/>
  <c r="DK654" i="9"/>
  <c r="M25" i="9"/>
  <c r="DM735" i="9"/>
  <c r="DL354" i="9"/>
  <c r="P40" i="9"/>
  <c r="P245" i="9" s="1"/>
  <c r="DL183" i="9"/>
  <c r="M67" i="9"/>
  <c r="DL457" i="9"/>
  <c r="DL67" i="9" s="1"/>
  <c r="DL977" i="9" s="1"/>
  <c r="DK20" i="9"/>
  <c r="DK986" i="9" s="1"/>
  <c r="DM596" i="9"/>
  <c r="DM792" i="9"/>
  <c r="R40" i="9"/>
  <c r="R245" i="9" s="1"/>
  <c r="DM398" i="9"/>
  <c r="DM51" i="9" s="1"/>
  <c r="DM202" i="9"/>
  <c r="DM37" i="9" s="1"/>
  <c r="DK985" i="9"/>
  <c r="G40" i="9"/>
  <c r="G245" i="9" s="1"/>
  <c r="DL70" i="9"/>
  <c r="DL979" i="9" s="1"/>
  <c r="DK418" i="9"/>
  <c r="O40" i="9"/>
  <c r="O245" i="9" s="1"/>
  <c r="N44" i="9"/>
  <c r="N45" i="9" s="1"/>
  <c r="N944" i="9" s="1"/>
  <c r="AN28" i="9"/>
  <c r="AN942" i="9" s="1"/>
  <c r="AN32" i="9"/>
  <c r="AN33" i="9" s="1"/>
  <c r="AN943" i="9" s="1"/>
  <c r="Z40" i="9"/>
  <c r="Z245" i="9" s="1"/>
  <c r="DM354" i="9"/>
  <c r="DM771" i="9"/>
  <c r="DM80" i="9" s="1"/>
  <c r="J40" i="9"/>
  <c r="J44" i="9" s="1"/>
  <c r="DM516" i="9"/>
  <c r="DM59" i="9" s="1"/>
  <c r="L44" i="9"/>
  <c r="L45" i="9" s="1"/>
  <c r="L944" i="9" s="1"/>
  <c r="AH40" i="9"/>
  <c r="AH245" i="9" s="1"/>
  <c r="AF40" i="9"/>
  <c r="AF245" i="9" s="1"/>
  <c r="DM400" i="9"/>
  <c r="DM576" i="9"/>
  <c r="DM537" i="9"/>
  <c r="S40" i="9"/>
  <c r="S245" i="9" s="1"/>
  <c r="H40" i="9"/>
  <c r="H245" i="9" s="1"/>
  <c r="X40" i="9"/>
  <c r="X245" i="9" s="1"/>
  <c r="AJ40" i="9"/>
  <c r="AJ44" i="9" s="1"/>
  <c r="AM77" i="9"/>
  <c r="I20" i="9"/>
  <c r="I25" i="9"/>
  <c r="I27" i="9" s="1"/>
  <c r="I32" i="9" s="1"/>
  <c r="I33" i="9" s="1"/>
  <c r="I943" i="9" s="1"/>
  <c r="DM518" i="9"/>
  <c r="AE40" i="9"/>
  <c r="AE44" i="9" s="1"/>
  <c r="DM535" i="9"/>
  <c r="DM60" i="9" s="1"/>
  <c r="W40" i="9"/>
  <c r="W44" i="9" s="1"/>
  <c r="DK161" i="9"/>
  <c r="DK23" i="9" s="1"/>
  <c r="DK941" i="9" s="1"/>
  <c r="DK71" i="9"/>
  <c r="DK965" i="9" s="1"/>
  <c r="AI40" i="9"/>
  <c r="AI245" i="9" s="1"/>
  <c r="DK55" i="9"/>
  <c r="DL351" i="9"/>
  <c r="DL68" i="9" s="1"/>
  <c r="M68" i="9"/>
  <c r="M350" i="9"/>
  <c r="DM163" i="9"/>
  <c r="Q160" i="9"/>
  <c r="Q653" i="9"/>
  <c r="DM656" i="9"/>
  <c r="Q437" i="9"/>
  <c r="DM440" i="9"/>
  <c r="AL245" i="9"/>
  <c r="AL44" i="9"/>
  <c r="Q139" i="9"/>
  <c r="DM143" i="9"/>
  <c r="Q713" i="9"/>
  <c r="DM713" i="9" s="1"/>
  <c r="DM715" i="9"/>
  <c r="Q417" i="9"/>
  <c r="DM420" i="9"/>
  <c r="DM460" i="9"/>
  <c r="Q457" i="9"/>
  <c r="Q477" i="9"/>
  <c r="DM480" i="9"/>
  <c r="Q497" i="9"/>
  <c r="DM499" i="9"/>
  <c r="Q752" i="9"/>
  <c r="Q954" i="9" s="1"/>
  <c r="DM754" i="9"/>
  <c r="Q693" i="9"/>
  <c r="DM696" i="9"/>
  <c r="Q554" i="9"/>
  <c r="DM557" i="9"/>
  <c r="Q673" i="9"/>
  <c r="DM676" i="9"/>
  <c r="DK555" i="9"/>
  <c r="DK954" i="9"/>
  <c r="DK81" i="9"/>
  <c r="DK83" i="9" s="1"/>
  <c r="DK953" i="9"/>
  <c r="DK967" i="9" s="1"/>
  <c r="AN919" i="9"/>
  <c r="M22" i="9"/>
  <c r="M20" i="9" s="1"/>
  <c r="M161" i="9"/>
  <c r="M23" i="9" s="1"/>
  <c r="M941" i="9" s="1"/>
  <c r="DL160" i="9"/>
  <c r="M75" i="9"/>
  <c r="DL653" i="9"/>
  <c r="M76" i="9"/>
  <c r="DL693" i="9"/>
  <c r="DM333" i="9"/>
  <c r="Q330" i="9"/>
  <c r="AD919" i="9"/>
  <c r="DM773" i="9"/>
  <c r="DM830" i="9"/>
  <c r="DK694" i="9"/>
  <c r="M203" i="9"/>
  <c r="DL320" i="9"/>
  <c r="DK614" i="9"/>
  <c r="M917" i="9"/>
  <c r="M929" i="9"/>
  <c r="N929" i="9"/>
  <c r="DM1018" i="9"/>
  <c r="M82" i="9"/>
  <c r="M51" i="9"/>
  <c r="DL398" i="9"/>
  <c r="M58" i="9"/>
  <c r="DL497" i="9"/>
  <c r="DL58" i="9" s="1"/>
  <c r="DL62" i="9" s="1"/>
  <c r="T45" i="9"/>
  <c r="T944" i="9" s="1"/>
  <c r="DM636" i="9"/>
  <c r="Q633" i="9"/>
  <c r="M42" i="9"/>
  <c r="DL244" i="9"/>
  <c r="DL42" i="9" s="1"/>
  <c r="Q50" i="9"/>
  <c r="Q934" i="9" s="1"/>
  <c r="DM312" i="9"/>
  <c r="DM50" i="9" s="1"/>
  <c r="DM922" i="9" s="1"/>
  <c r="DM613" i="9"/>
  <c r="DM69" i="9" s="1"/>
  <c r="DM978" i="9" s="1"/>
  <c r="DM849" i="9"/>
  <c r="AJ32" i="9"/>
  <c r="AJ33" i="9" s="1"/>
  <c r="AJ943" i="9" s="1"/>
  <c r="Q953" i="9"/>
  <c r="Q967" i="9" s="1"/>
  <c r="Q82" i="9"/>
  <c r="K40" i="9"/>
  <c r="M38" i="9"/>
  <c r="DL330" i="9"/>
  <c r="DM205" i="9"/>
  <c r="DM247" i="9"/>
  <c r="AJ28" i="9"/>
  <c r="AJ942" i="9" s="1"/>
  <c r="EW77" i="10" a="1"/>
  <c r="EW77" i="10" s="1"/>
  <c r="EW107" i="10" a="1"/>
  <c r="EW107" i="10" s="1"/>
  <c r="EW99" i="10" a="1"/>
  <c r="EW99" i="10" s="1"/>
  <c r="EW108" i="10" a="1"/>
  <c r="EW108" i="10" s="1"/>
  <c r="EW41" i="10" a="1"/>
  <c r="EW41" i="10" s="1"/>
  <c r="EW100" i="10" a="1"/>
  <c r="EW100" i="10" s="1"/>
  <c r="EW102" i="10" a="1"/>
  <c r="EW102" i="10" s="1"/>
  <c r="EW89" i="10" a="1"/>
  <c r="EW89" i="10" s="1"/>
  <c r="EW74" i="10" a="1"/>
  <c r="EW74" i="10" s="1"/>
  <c r="EW70" i="10" a="1"/>
  <c r="EW70" i="10" s="1"/>
  <c r="EW58" i="10" a="1"/>
  <c r="EW58" i="10" s="1"/>
  <c r="U676" i="9" s="1" a="1"/>
  <c r="U676" i="9" s="1"/>
  <c r="EW90" i="10" a="1"/>
  <c r="EW90" i="10" s="1"/>
  <c r="EW85" i="10" a="1"/>
  <c r="EW85" i="10" s="1"/>
  <c r="EW67" i="10" a="1"/>
  <c r="EW67" i="10" s="1"/>
  <c r="U849" i="9" s="1" a="1"/>
  <c r="U849" i="9" s="1"/>
  <c r="EW64" i="10" a="1"/>
  <c r="EW64" i="10" s="1"/>
  <c r="EW86" i="10" a="1"/>
  <c r="EW86" i="10" s="1"/>
  <c r="EW83" i="10" a="1"/>
  <c r="EW83" i="10" s="1"/>
  <c r="EW71" i="10" a="1"/>
  <c r="EW71" i="10" s="1"/>
  <c r="EW52" i="10" a="1"/>
  <c r="EW52" i="10" s="1"/>
  <c r="EW45" i="10" a="1"/>
  <c r="EW45" i="10" s="1"/>
  <c r="U518" i="9" s="1" a="1"/>
  <c r="U518" i="9" s="1"/>
  <c r="EW43" i="10" a="1"/>
  <c r="EW43" i="10" s="1"/>
  <c r="EW84" i="10" a="1"/>
  <c r="EW84" i="10" s="1"/>
  <c r="EW40" i="10" a="1"/>
  <c r="EW40" i="10" s="1"/>
  <c r="EW95" i="10" a="1"/>
  <c r="EW95" i="10" s="1"/>
  <c r="EW26" i="10" a="1"/>
  <c r="EW26" i="10" s="1"/>
  <c r="EW23" i="10" a="1"/>
  <c r="EW23" i="10" s="1"/>
  <c r="EW51" i="10" a="1"/>
  <c r="EW51" i="10" s="1"/>
  <c r="U460" i="9" s="1" a="1"/>
  <c r="U460" i="9" s="1"/>
  <c r="EW48" i="10" a="1"/>
  <c r="EW48" i="10" s="1"/>
  <c r="EW25" i="10" a="1"/>
  <c r="EW25" i="10" s="1"/>
  <c r="U247" i="9" s="1" a="1"/>
  <c r="U247" i="9" s="1"/>
  <c r="EW8" i="10" a="1"/>
  <c r="EW8" i="10" s="1"/>
  <c r="EW16" i="10" a="1"/>
  <c r="EW16" i="10" s="1"/>
  <c r="U333" i="9" s="1" a="1"/>
  <c r="U333" i="9" s="1"/>
  <c r="U330" i="9" s="1"/>
  <c r="U38" i="9" s="1"/>
  <c r="EW5" i="10" a="1"/>
  <c r="EW5" i="10" s="1"/>
  <c r="EW87" i="10" a="1"/>
  <c r="EW87" i="10" s="1"/>
  <c r="EW20" i="10" a="1"/>
  <c r="EW20" i="10" s="1"/>
  <c r="EW57" i="10" a="1"/>
  <c r="EW57" i="10" s="1"/>
  <c r="U354" i="9" s="1" a="1"/>
  <c r="U354" i="9" s="1"/>
  <c r="U351" i="9" s="1"/>
  <c r="DN351" i="9" s="1"/>
  <c r="DN68" i="9" s="1"/>
  <c r="EW18" i="10" a="1"/>
  <c r="EW18" i="10" s="1"/>
  <c r="EW62" i="10" a="1"/>
  <c r="EW62" i="10" s="1"/>
  <c r="U715" i="9" s="1" a="1"/>
  <c r="U715" i="9" s="1"/>
  <c r="U713" i="9" s="1"/>
  <c r="DN713" i="9" s="1"/>
  <c r="EW12" i="10" a="1"/>
  <c r="EW12" i="10" s="1"/>
  <c r="EW10" i="10" a="1"/>
  <c r="EW10" i="10" s="1"/>
  <c r="EW65" i="10" a="1"/>
  <c r="EW65" i="10" s="1"/>
  <c r="EW46" i="10" a="1"/>
  <c r="EW46" i="10" s="1"/>
  <c r="U537" i="9" s="1" a="1"/>
  <c r="U537" i="9" s="1"/>
  <c r="EW9" i="10" a="1"/>
  <c r="EW9" i="10" s="1"/>
  <c r="EW69" i="10" a="1"/>
  <c r="EW69" i="10" s="1"/>
  <c r="U811" i="9" s="1" a="1"/>
  <c r="U811" i="9" s="1"/>
  <c r="EW14" i="10" a="1"/>
  <c r="EW14" i="10" s="1"/>
  <c r="EW73" i="10" a="1"/>
  <c r="EW73" i="10" s="1"/>
  <c r="U830" i="9" s="1" a="1"/>
  <c r="U830" i="9" s="1"/>
  <c r="EW80" i="10" a="1"/>
  <c r="EW80" i="10" s="1"/>
  <c r="EW88" i="10" a="1"/>
  <c r="EW88" i="10" s="1"/>
  <c r="EW60" i="10" a="1"/>
  <c r="EW60" i="10" s="1"/>
  <c r="U696" i="9" s="1" a="1"/>
  <c r="U696" i="9" s="1"/>
  <c r="EW22" i="10" a="1"/>
  <c r="EW22" i="10" s="1"/>
  <c r="EW49" i="10" a="1"/>
  <c r="EW49" i="10" s="1"/>
  <c r="U576" i="9" s="1" a="1"/>
  <c r="U576" i="9" s="1"/>
  <c r="EW17" i="10" a="1"/>
  <c r="EW17" i="10" s="1"/>
  <c r="EW56" i="10" a="1"/>
  <c r="EW56" i="10" s="1"/>
  <c r="EW76" i="10" a="1"/>
  <c r="EW76" i="10" s="1"/>
  <c r="EW98" i="10" a="1"/>
  <c r="EW98" i="10" s="1"/>
  <c r="EW81" i="10" a="1"/>
  <c r="EW81" i="10" s="1"/>
  <c r="EW103" i="10" a="1"/>
  <c r="EW103" i="10" s="1"/>
  <c r="EW101" i="10" a="1"/>
  <c r="EW101" i="10" s="1"/>
  <c r="EW97" i="10" a="1"/>
  <c r="EW97" i="10" s="1"/>
  <c r="EW94" i="10" a="1"/>
  <c r="EW94" i="10" s="1"/>
  <c r="EW55" i="10" a="1"/>
  <c r="EW55" i="10" s="1"/>
  <c r="U636" i="9" s="1" a="1"/>
  <c r="U636" i="9" s="1"/>
  <c r="EW82" i="10" a="1"/>
  <c r="EW82" i="10" s="1"/>
  <c r="EW92" i="10" a="1"/>
  <c r="EW92" i="10" s="1"/>
  <c r="EW38" i="10" a="1"/>
  <c r="EW38" i="10" s="1"/>
  <c r="U440" i="9" s="1" a="1"/>
  <c r="U440" i="9" s="1"/>
  <c r="EW15" i="10" a="1"/>
  <c r="EW15" i="10" s="1"/>
  <c r="U205" i="9" s="1" a="1"/>
  <c r="U205" i="9" s="1"/>
  <c r="U202" i="9" s="1"/>
  <c r="U37" i="9" s="1"/>
  <c r="EW50" i="10" a="1"/>
  <c r="EW50" i="10" s="1"/>
  <c r="EW35" i="10" a="1"/>
  <c r="EW35" i="10" s="1"/>
  <c r="U400" i="9" s="1" a="1"/>
  <c r="U400" i="9" s="1"/>
  <c r="EW63" i="10" a="1"/>
  <c r="EW63" i="10" s="1"/>
  <c r="U735" i="9" s="1" a="1"/>
  <c r="U735" i="9" s="1"/>
  <c r="EW68" i="10" a="1"/>
  <c r="EW68" i="10" s="1"/>
  <c r="U792" i="9" s="1" a="1"/>
  <c r="U792" i="9" s="1"/>
  <c r="U790" i="9" s="1"/>
  <c r="DN790" i="9" s="1"/>
  <c r="EW11" i="10" a="1"/>
  <c r="EW11" i="10" s="1"/>
  <c r="EW75" i="10" a="1"/>
  <c r="EW75" i="10" s="1"/>
  <c r="EW59" i="10" a="1"/>
  <c r="EW59" i="10" s="1"/>
  <c r="U656" i="9" s="1" a="1"/>
  <c r="U656" i="9" s="1"/>
  <c r="EW105" i="10" a="1"/>
  <c r="EW105" i="10" s="1"/>
  <c r="EW96" i="10" a="1"/>
  <c r="EW96" i="10" s="1"/>
  <c r="EW54" i="10" a="1"/>
  <c r="EW54" i="10" s="1"/>
  <c r="U616" i="9" s="1" a="1"/>
  <c r="U616" i="9" s="1"/>
  <c r="U613" i="9" s="1"/>
  <c r="U69" i="9" s="1"/>
  <c r="EW39" i="10" a="1"/>
  <c r="EW39" i="10" s="1"/>
  <c r="U480" i="9" s="1" a="1"/>
  <c r="U480" i="9" s="1"/>
  <c r="EW53" i="10" a="1"/>
  <c r="EW53" i="10" s="1"/>
  <c r="U596" i="9" s="1" a="1"/>
  <c r="U596" i="9" s="1"/>
  <c r="EW44" i="10" a="1"/>
  <c r="EW44" i="10" s="1"/>
  <c r="EW36" i="10" a="1"/>
  <c r="EW36" i="10" s="1"/>
  <c r="EW4" i="10" a="1"/>
  <c r="EW4" i="10" s="1"/>
  <c r="U143" i="9" s="1" a="1"/>
  <c r="U143" i="9" s="1"/>
  <c r="EW6" i="10" a="1"/>
  <c r="EW6" i="10" s="1"/>
  <c r="U163" i="9" s="1" a="1"/>
  <c r="U163" i="9" s="1"/>
  <c r="EW37" i="10" a="1"/>
  <c r="EW37" i="10" s="1"/>
  <c r="U420" i="9" s="1" a="1"/>
  <c r="U420" i="9" s="1"/>
  <c r="U417" i="9" s="1"/>
  <c r="U52" i="9" s="1"/>
  <c r="EW93" i="10" a="1"/>
  <c r="EW93" i="10" s="1"/>
  <c r="EW106" i="10" a="1"/>
  <c r="EW106" i="10" s="1"/>
  <c r="EW104" i="10" a="1"/>
  <c r="EW104" i="10" s="1"/>
  <c r="EW34" i="10" a="1"/>
  <c r="EW34" i="10" s="1"/>
  <c r="U314" i="9" s="1" a="1"/>
  <c r="U314" i="9" s="1"/>
  <c r="U312" i="9" s="1"/>
  <c r="EW47" i="10" a="1"/>
  <c r="EW47" i="10" s="1"/>
  <c r="U557" i="9" s="1" a="1"/>
  <c r="U557" i="9" s="1"/>
  <c r="U554" i="9" s="1"/>
  <c r="DN554" i="9" s="1"/>
  <c r="EW42" i="10" a="1"/>
  <c r="EW42" i="10" s="1"/>
  <c r="U499" i="9" s="1" a="1"/>
  <c r="U499" i="9" s="1"/>
  <c r="EW61" i="10" a="1"/>
  <c r="EW61" i="10" s="1"/>
  <c r="EW91" i="10" a="1"/>
  <c r="EW91" i="10" s="1"/>
  <c r="EW66" i="10" a="1"/>
  <c r="EW66" i="10" s="1"/>
  <c r="U773" i="9" s="1" a="1"/>
  <c r="U773" i="9" s="1"/>
  <c r="EW109" i="10" a="1"/>
  <c r="EW109" i="10" s="1"/>
  <c r="EW13" i="10" a="1"/>
  <c r="EW13" i="10" s="1"/>
  <c r="EW72" i="10" a="1"/>
  <c r="EW72" i="10" s="1"/>
  <c r="DK634" i="9"/>
  <c r="I83" i="9"/>
  <c r="M69" i="9"/>
  <c r="DL613" i="9"/>
  <c r="M79" i="9"/>
  <c r="DL752" i="9"/>
  <c r="DL79" i="9" s="1"/>
  <c r="DL83" i="9" s="1"/>
  <c r="Q81" i="9"/>
  <c r="DM847" i="9"/>
  <c r="DM81" i="9" s="1"/>
  <c r="DN1030" i="9" a="1"/>
  <c r="DN1030" i="9" s="1"/>
  <c r="DN1029" i="9" s="1"/>
  <c r="DN1031" i="9" a="1"/>
  <c r="DN1031" i="9" s="1"/>
  <c r="DN1024" i="9" a="1"/>
  <c r="DN1024" i="9" s="1"/>
  <c r="DN1032" i="9" a="1"/>
  <c r="DN1032" i="9" s="1"/>
  <c r="DN1015" i="9" a="1"/>
  <c r="DN1015" i="9" s="1"/>
  <c r="DN1023" i="9" a="1"/>
  <c r="DN1023" i="9" s="1"/>
  <c r="DN1014" i="9" a="1"/>
  <c r="DN1014" i="9" s="1"/>
  <c r="DN1013" i="9" s="1"/>
  <c r="DN1022" i="9" a="1"/>
  <c r="DN1022" i="9" s="1"/>
  <c r="DN1021" i="9" s="1"/>
  <c r="DN1016" i="9" a="1"/>
  <c r="DN1016" i="9" s="1"/>
  <c r="DN1001" i="9" a="1"/>
  <c r="DN1001" i="9" s="1"/>
  <c r="DN1009" i="9" a="1"/>
  <c r="DN1009" i="9" s="1"/>
  <c r="DN1008" i="9" a="1"/>
  <c r="DN1008" i="9" s="1"/>
  <c r="DN1007" i="9" s="1"/>
  <c r="DN1010" i="9" a="1"/>
  <c r="DN1010" i="9" s="1"/>
  <c r="DN1002" i="9" a="1"/>
  <c r="DN1002" i="9" s="1"/>
  <c r="DN1000" i="9" a="1"/>
  <c r="DN1000" i="9" s="1"/>
  <c r="DN999" i="9" s="1"/>
  <c r="DN1004" i="9" s="1"/>
  <c r="DM244" i="9"/>
  <c r="DM42" i="9" s="1"/>
  <c r="DL953" i="9"/>
  <c r="DL967" i="9" s="1"/>
  <c r="DM314" i="9"/>
  <c r="DM811" i="9"/>
  <c r="Q183" i="9" a="1"/>
  <c r="Q183" i="9" s="1"/>
  <c r="AM83" i="9"/>
  <c r="DM1034" i="9"/>
  <c r="I930" i="9"/>
  <c r="AA40" i="9"/>
  <c r="I934" i="9"/>
  <c r="AM967" i="9"/>
  <c r="AN35" i="9"/>
  <c r="AN40" i="9" s="1"/>
  <c r="AN223" i="9"/>
  <c r="AN966" i="9"/>
  <c r="AN350" i="9"/>
  <c r="AN68" i="9"/>
  <c r="AN71" i="9" s="1"/>
  <c r="AN965" i="9" s="1"/>
  <c r="AN55" i="9"/>
  <c r="AM57" i="9"/>
  <c r="AM62" i="9" s="1"/>
  <c r="AN277" i="9"/>
  <c r="AM181" i="9"/>
  <c r="AM25" i="9"/>
  <c r="AM27" i="9" s="1"/>
  <c r="AM40" i="9" s="1"/>
  <c r="F964" i="9"/>
  <c r="F965" i="9"/>
  <c r="O964" i="9"/>
  <c r="O965" i="9"/>
  <c r="AF965" i="9"/>
  <c r="AF964" i="9"/>
  <c r="K964" i="9"/>
  <c r="K965" i="9"/>
  <c r="W919" i="9"/>
  <c r="W966" i="9"/>
  <c r="W931" i="9"/>
  <c r="W32" i="9"/>
  <c r="W28" i="9"/>
  <c r="W942" i="9" s="1"/>
  <c r="AA395" i="9"/>
  <c r="AB935" i="9" s="1"/>
  <c r="AA331" i="9"/>
  <c r="P966" i="9"/>
  <c r="P931" i="9"/>
  <c r="P919" i="9"/>
  <c r="P32" i="9"/>
  <c r="P28" i="9"/>
  <c r="P942" i="9" s="1"/>
  <c r="T919" i="9"/>
  <c r="AL963" i="9"/>
  <c r="AL64" i="9"/>
  <c r="N963" i="9"/>
  <c r="N64" i="9"/>
  <c r="Z922" i="9"/>
  <c r="Z55" i="9"/>
  <c r="H931" i="9"/>
  <c r="H966" i="9"/>
  <c r="H32" i="9"/>
  <c r="L920" i="9" s="1"/>
  <c r="H28" i="9"/>
  <c r="H942" i="9" s="1"/>
  <c r="N33" i="9"/>
  <c r="N943" i="9" s="1"/>
  <c r="F395" i="9"/>
  <c r="F331" i="9"/>
  <c r="AM350" i="9"/>
  <c r="AM68" i="9"/>
  <c r="AM71" i="9" s="1"/>
  <c r="AM929" i="9"/>
  <c r="AM917" i="9"/>
  <c r="AM20" i="9"/>
  <c r="AN929" i="9"/>
  <c r="AI934" i="9"/>
  <c r="AI922" i="9"/>
  <c r="AI55" i="9"/>
  <c r="R922" i="9"/>
  <c r="R55" i="9"/>
  <c r="V922" i="9"/>
  <c r="R395" i="9"/>
  <c r="R331" i="9"/>
  <c r="DN851" i="9"/>
  <c r="DN853" i="9"/>
  <c r="DN834" i="9"/>
  <c r="DN813" i="9"/>
  <c r="DN794" i="9"/>
  <c r="DN737" i="9"/>
  <c r="DN796" i="9"/>
  <c r="DN815" i="9"/>
  <c r="DN739" i="9"/>
  <c r="DN678" i="9"/>
  <c r="DN680" i="9"/>
  <c r="DN756" i="9"/>
  <c r="DN777" i="9"/>
  <c r="DN775" i="9"/>
  <c r="DN717" i="9"/>
  <c r="DN700" i="9"/>
  <c r="DN758" i="9"/>
  <c r="DN698" i="9"/>
  <c r="DN832" i="9"/>
  <c r="DN719" i="9"/>
  <c r="DN660" i="9"/>
  <c r="DN658" i="9"/>
  <c r="DN620" i="9"/>
  <c r="DN600" i="9"/>
  <c r="DN578" i="9"/>
  <c r="DN580" i="9"/>
  <c r="DN638" i="9"/>
  <c r="DN640" i="9"/>
  <c r="DN598" i="9"/>
  <c r="DN559" i="9"/>
  <c r="DN561" i="9"/>
  <c r="DN520" i="9"/>
  <c r="DN522" i="9"/>
  <c r="DN503" i="9"/>
  <c r="DN618" i="9"/>
  <c r="DN539" i="9"/>
  <c r="DN482" i="9"/>
  <c r="DN484" i="9"/>
  <c r="DN541" i="9"/>
  <c r="DN442" i="9"/>
  <c r="DN444" i="9"/>
  <c r="DN424" i="9"/>
  <c r="DN501" i="9"/>
  <c r="DN402" i="9"/>
  <c r="DN404" i="9"/>
  <c r="DN462" i="9"/>
  <c r="DN464" i="9"/>
  <c r="DN393" i="9"/>
  <c r="DN377" i="9"/>
  <c r="DN357" i="9"/>
  <c r="DN422" i="9"/>
  <c r="DN337" i="9"/>
  <c r="DN323" i="9"/>
  <c r="DN352" i="9"/>
  <c r="DN361" i="9"/>
  <c r="DN324" i="9"/>
  <c r="DN358" i="9"/>
  <c r="DN364" i="9"/>
  <c r="DN335" i="9"/>
  <c r="DN297" i="9"/>
  <c r="DN356" i="9"/>
  <c r="DN281" i="9"/>
  <c r="DN269" i="9"/>
  <c r="DN279" i="9"/>
  <c r="DN321" i="9"/>
  <c r="DN294" i="9"/>
  <c r="DN275" i="9"/>
  <c r="DN299" i="9"/>
  <c r="DN268" i="9"/>
  <c r="DN249" i="9"/>
  <c r="DN227" i="9"/>
  <c r="DN316" i="9"/>
  <c r="DN272" i="9"/>
  <c r="DN318" i="9"/>
  <c r="DN251" i="9"/>
  <c r="DN229" i="9"/>
  <c r="DN145" i="9"/>
  <c r="DN147" i="9"/>
  <c r="DN185" i="9"/>
  <c r="DN187" i="9"/>
  <c r="DN167" i="9"/>
  <c r="DN270" i="9"/>
  <c r="DN165" i="9"/>
  <c r="DN207" i="9"/>
  <c r="DN209" i="9"/>
  <c r="DN186" i="9"/>
  <c r="DN189" i="9"/>
  <c r="DN231" i="9"/>
  <c r="DN4" i="9" a="1"/>
  <c r="DN4" i="9" s="1"/>
  <c r="DO3" i="9"/>
  <c r="J966" i="9"/>
  <c r="J28" i="9"/>
  <c r="J942" i="9" s="1"/>
  <c r="J32" i="9"/>
  <c r="N920" i="9" s="1"/>
  <c r="O395" i="9"/>
  <c r="O331" i="9"/>
  <c r="H934" i="9"/>
  <c r="H55" i="9"/>
  <c r="AI966" i="9"/>
  <c r="AI931" i="9"/>
  <c r="AI919" i="9"/>
  <c r="AI28" i="9"/>
  <c r="AI942" i="9" s="1"/>
  <c r="AI32" i="9"/>
  <c r="AF966" i="9"/>
  <c r="AF931" i="9"/>
  <c r="AF919" i="9"/>
  <c r="AF32" i="9"/>
  <c r="AF28" i="9"/>
  <c r="AF942" i="9" s="1"/>
  <c r="AF395" i="9"/>
  <c r="AF331" i="9"/>
  <c r="K395" i="9"/>
  <c r="K331" i="9"/>
  <c r="AH965" i="9"/>
  <c r="AH964" i="9"/>
  <c r="S934" i="9"/>
  <c r="S922" i="9"/>
  <c r="S55" i="9"/>
  <c r="X964" i="9"/>
  <c r="X965" i="9"/>
  <c r="AM934" i="9"/>
  <c r="AM922" i="9"/>
  <c r="AM55" i="9"/>
  <c r="AN934" i="9"/>
  <c r="AF934" i="9"/>
  <c r="AF922" i="9"/>
  <c r="AF55" i="9"/>
  <c r="G395" i="9"/>
  <c r="G331" i="9"/>
  <c r="R965" i="9"/>
  <c r="R964" i="9"/>
  <c r="DM295" i="9"/>
  <c r="DM30" i="9"/>
  <c r="DM901" i="9"/>
  <c r="DM903" i="9"/>
  <c r="DM906" i="9"/>
  <c r="DM908" i="9" s="1"/>
  <c r="DM909" i="9" s="1"/>
  <c r="DM902" i="9"/>
  <c r="DM863" i="9"/>
  <c r="DM900" i="9"/>
  <c r="DM899" i="9"/>
  <c r="DM136" i="9"/>
  <c r="DM128" i="9"/>
  <c r="DM116" i="9"/>
  <c r="DM108" i="9"/>
  <c r="DM132" i="9"/>
  <c r="DM121" i="9"/>
  <c r="DM111" i="9"/>
  <c r="DM114" i="9"/>
  <c r="DM106" i="9"/>
  <c r="DM129" i="9"/>
  <c r="DM118" i="9"/>
  <c r="DM109" i="9"/>
  <c r="DM123" i="9"/>
  <c r="DM112" i="9"/>
  <c r="DM122" i="9"/>
  <c r="DM115" i="9"/>
  <c r="DM107" i="9"/>
  <c r="DM120" i="9"/>
  <c r="DM113" i="9"/>
  <c r="DM125" i="9"/>
  <c r="DM105" i="9"/>
  <c r="DM127" i="9"/>
  <c r="DM110" i="9"/>
  <c r="DM130" i="9"/>
  <c r="G934" i="9"/>
  <c r="G55" i="9"/>
  <c r="AE965" i="9"/>
  <c r="AE964" i="9"/>
  <c r="AH395" i="9"/>
  <c r="AH331" i="9"/>
  <c r="X395" i="9"/>
  <c r="AB923" i="9" s="1"/>
  <c r="X331" i="9"/>
  <c r="T963" i="9"/>
  <c r="T64" i="9"/>
  <c r="K934" i="9"/>
  <c r="K922" i="9"/>
  <c r="K55" i="9"/>
  <c r="P934" i="9"/>
  <c r="P922" i="9"/>
  <c r="P55" i="9"/>
  <c r="O919" i="9"/>
  <c r="O966" i="9"/>
  <c r="O931" i="9"/>
  <c r="O32" i="9"/>
  <c r="O28" i="9"/>
  <c r="O942" i="9" s="1"/>
  <c r="F181" i="9"/>
  <c r="F25" i="9"/>
  <c r="F27" i="9" s="1"/>
  <c r="DK180" i="9"/>
  <c r="G966" i="9"/>
  <c r="G32" i="9"/>
  <c r="G28" i="9"/>
  <c r="G942" i="9" s="1"/>
  <c r="J934" i="9"/>
  <c r="J922" i="9"/>
  <c r="J55" i="9"/>
  <c r="AE966" i="9"/>
  <c r="AE919" i="9"/>
  <c r="AE931" i="9"/>
  <c r="AE32" i="9"/>
  <c r="AE28" i="9"/>
  <c r="AE942" i="9" s="1"/>
  <c r="AM930" i="9"/>
  <c r="AM918" i="9"/>
  <c r="AN930" i="9"/>
  <c r="DM277" i="9"/>
  <c r="AA964" i="9"/>
  <c r="AA965" i="9"/>
  <c r="W395" i="9"/>
  <c r="W331" i="9"/>
  <c r="DM73" i="9"/>
  <c r="AE395" i="9"/>
  <c r="AE331" i="9"/>
  <c r="O934" i="9"/>
  <c r="O922" i="9"/>
  <c r="O55" i="9"/>
  <c r="J965" i="9"/>
  <c r="J964" i="9"/>
  <c r="Z965" i="9"/>
  <c r="Z964" i="9"/>
  <c r="N919" i="9"/>
  <c r="X922" i="9"/>
  <c r="X934" i="9"/>
  <c r="X55" i="9"/>
  <c r="Q350" i="9"/>
  <c r="Q68" i="9"/>
  <c r="AD964" i="9"/>
  <c r="AD965" i="9"/>
  <c r="S966" i="9"/>
  <c r="S931" i="9"/>
  <c r="S919" i="9"/>
  <c r="S32" i="9"/>
  <c r="S28" i="9"/>
  <c r="S942" i="9" s="1"/>
  <c r="T931" i="9"/>
  <c r="AH922" i="9"/>
  <c r="AH55" i="9"/>
  <c r="EA236" i="9"/>
  <c r="EB241" i="9"/>
  <c r="F963" i="9"/>
  <c r="F64" i="9"/>
  <c r="DL917" i="9"/>
  <c r="S964" i="9"/>
  <c r="S965" i="9"/>
  <c r="DK395" i="9"/>
  <c r="J395" i="9"/>
  <c r="J331" i="9"/>
  <c r="DK980" i="9"/>
  <c r="Z966" i="9"/>
  <c r="Z919" i="9"/>
  <c r="Z28" i="9"/>
  <c r="Z942" i="9" s="1"/>
  <c r="Z32" i="9"/>
  <c r="AQ387" i="9"/>
  <c r="AQ382" i="9" s="1"/>
  <c r="AR389" i="9" a="1"/>
  <c r="AR389" i="9" s="1"/>
  <c r="Z395" i="9"/>
  <c r="Z331" i="9"/>
  <c r="AI964" i="9"/>
  <c r="AI965" i="9"/>
  <c r="AD395" i="9"/>
  <c r="AD331" i="9"/>
  <c r="DM82" i="9"/>
  <c r="S395" i="9"/>
  <c r="T935" i="9" s="1"/>
  <c r="S331" i="9"/>
  <c r="AJ934" i="9"/>
  <c r="AJ922" i="9"/>
  <c r="AJ55" i="9"/>
  <c r="AN922" i="9"/>
  <c r="H965" i="9"/>
  <c r="H964" i="9"/>
  <c r="AE934" i="9"/>
  <c r="AE922" i="9"/>
  <c r="AE55" i="9"/>
  <c r="L33" i="9"/>
  <c r="L943" i="9" s="1"/>
  <c r="AA934" i="9"/>
  <c r="AA922" i="9"/>
  <c r="AA55" i="9"/>
  <c r="AI395" i="9"/>
  <c r="AI331" i="9"/>
  <c r="X931" i="9"/>
  <c r="X919" i="9"/>
  <c r="X966" i="9"/>
  <c r="X32" i="9"/>
  <c r="X28" i="9"/>
  <c r="X942" i="9" s="1"/>
  <c r="AB919" i="9"/>
  <c r="AJ965" i="9"/>
  <c r="AJ964" i="9"/>
  <c r="AL966" i="9"/>
  <c r="AL919" i="9"/>
  <c r="AL28" i="9"/>
  <c r="AL942" i="9" s="1"/>
  <c r="AL32" i="9"/>
  <c r="P395" i="9"/>
  <c r="T923" i="9" s="1"/>
  <c r="P331" i="9"/>
  <c r="R966" i="9"/>
  <c r="R919" i="9"/>
  <c r="R32" i="9"/>
  <c r="R28" i="9"/>
  <c r="R942" i="9" s="1"/>
  <c r="V919" i="9"/>
  <c r="L963" i="9"/>
  <c r="L64" i="9"/>
  <c r="AD922" i="9"/>
  <c r="AD55" i="9"/>
  <c r="H395" i="9"/>
  <c r="H331" i="9"/>
  <c r="AA966" i="9"/>
  <c r="AA931" i="9"/>
  <c r="AA919" i="9"/>
  <c r="AA28" i="9"/>
  <c r="AA942" i="9" s="1"/>
  <c r="AA32" i="9"/>
  <c r="AB931" i="9"/>
  <c r="V85" i="9"/>
  <c r="V87" i="9" s="1"/>
  <c r="V94" i="9" s="1"/>
  <c r="V968" i="9"/>
  <c r="EC369" i="9"/>
  <c r="ED374" i="9"/>
  <c r="G964" i="9"/>
  <c r="G965" i="9"/>
  <c r="K966" i="9"/>
  <c r="K931" i="9"/>
  <c r="K919" i="9"/>
  <c r="K28" i="9"/>
  <c r="K942" i="9" s="1"/>
  <c r="K32" i="9"/>
  <c r="W964" i="9"/>
  <c r="W965" i="9"/>
  <c r="W934" i="9"/>
  <c r="W922" i="9"/>
  <c r="W55" i="9"/>
  <c r="EX2" i="10"/>
  <c r="DP2" i="10"/>
  <c r="P964" i="9"/>
  <c r="P965" i="9"/>
  <c r="AB963" i="9"/>
  <c r="AB64" i="9"/>
  <c r="AJ395" i="9"/>
  <c r="AJ331" i="9"/>
  <c r="S229" i="7"/>
  <c r="O228" i="7"/>
  <c r="S207" i="7"/>
  <c r="Q231" i="7"/>
  <c r="R231" i="7" s="1"/>
  <c r="R230" i="7"/>
  <c r="Q209" i="7"/>
  <c r="R208" i="7"/>
  <c r="I12" i="5"/>
  <c r="C15" i="5" s="1"/>
  <c r="DL277" i="9" l="1"/>
  <c r="I64" i="9"/>
  <c r="I968" i="9" s="1"/>
  <c r="M62" i="9"/>
  <c r="AD920" i="9"/>
  <c r="DL181" i="9"/>
  <c r="DL25" i="9"/>
  <c r="AD44" i="9"/>
  <c r="AD45" i="9" s="1"/>
  <c r="AD944" i="9" s="1"/>
  <c r="I963" i="9"/>
  <c r="S44" i="9"/>
  <c r="T933" i="9" s="1"/>
  <c r="I965" i="9"/>
  <c r="I964" i="9"/>
  <c r="AJ920" i="9"/>
  <c r="DN330" i="9"/>
  <c r="DN38" i="9" s="1"/>
  <c r="DN333" i="9"/>
  <c r="AH920" i="9"/>
  <c r="DM266" i="9"/>
  <c r="DN715" i="9"/>
  <c r="M918" i="9"/>
  <c r="P44" i="9"/>
  <c r="T921" i="9" s="1"/>
  <c r="Z44" i="9"/>
  <c r="DN557" i="9"/>
  <c r="AJ932" i="9"/>
  <c r="R44" i="9"/>
  <c r="R921" i="9" s="1"/>
  <c r="DK964" i="9"/>
  <c r="AN920" i="9"/>
  <c r="AE245" i="9"/>
  <c r="AH44" i="9"/>
  <c r="AL921" i="9" s="1"/>
  <c r="DK458" i="9"/>
  <c r="DN420" i="9"/>
  <c r="AN964" i="9"/>
  <c r="AJ245" i="9"/>
  <c r="X44" i="9"/>
  <c r="AB921" i="9" s="1"/>
  <c r="G44" i="9"/>
  <c r="O44" i="9"/>
  <c r="O933" i="9" s="1"/>
  <c r="J245" i="9"/>
  <c r="J958" i="9" s="1"/>
  <c r="AI44" i="9"/>
  <c r="AI45" i="9" s="1"/>
  <c r="AI944" i="9" s="1"/>
  <c r="DK438" i="9"/>
  <c r="I931" i="9"/>
  <c r="DM953" i="9"/>
  <c r="DM967" i="9" s="1"/>
  <c r="DK987" i="9"/>
  <c r="DK988" i="9" s="1"/>
  <c r="J931" i="9"/>
  <c r="DN792" i="9"/>
  <c r="AF44" i="9"/>
  <c r="AF933" i="9" s="1"/>
  <c r="H44" i="9"/>
  <c r="L921" i="9" s="1"/>
  <c r="N921" i="9"/>
  <c r="M83" i="9"/>
  <c r="W245" i="9"/>
  <c r="DK963" i="9"/>
  <c r="I966" i="9"/>
  <c r="L958" i="9"/>
  <c r="U183" i="9" a="1"/>
  <c r="U183" i="9" s="1"/>
  <c r="U180" i="9" s="1"/>
  <c r="I28" i="9"/>
  <c r="I942" i="9" s="1"/>
  <c r="M71" i="9"/>
  <c r="M965" i="9" s="1"/>
  <c r="G935" i="9"/>
  <c r="DK64" i="9"/>
  <c r="DK968" i="9" s="1"/>
  <c r="M27" i="9"/>
  <c r="M966" i="9" s="1"/>
  <c r="U266" i="9" a="1"/>
  <c r="U266" i="9" s="1"/>
  <c r="DN266" i="9" s="1"/>
  <c r="DL350" i="9"/>
  <c r="DL331" i="9" s="1"/>
  <c r="M395" i="9"/>
  <c r="M331" i="9"/>
  <c r="DN247" i="9"/>
  <c r="U244" i="9"/>
  <c r="U457" i="9"/>
  <c r="DN460" i="9"/>
  <c r="DN773" i="9"/>
  <c r="U771" i="9"/>
  <c r="DN830" i="9"/>
  <c r="U828" i="9"/>
  <c r="DN828" i="9" s="1"/>
  <c r="DN636" i="9"/>
  <c r="U633" i="9"/>
  <c r="DN576" i="9"/>
  <c r="U574" i="9"/>
  <c r="DN574" i="9" s="1"/>
  <c r="DN61" i="9" s="1"/>
  <c r="AN245" i="9"/>
  <c r="AN44" i="9"/>
  <c r="DN596" i="9"/>
  <c r="U593" i="9"/>
  <c r="DN593" i="9" s="1"/>
  <c r="AM245" i="9"/>
  <c r="AM44" i="9"/>
  <c r="DN849" i="9"/>
  <c r="U847" i="9"/>
  <c r="DN656" i="9"/>
  <c r="U653" i="9"/>
  <c r="Q54" i="9"/>
  <c r="DM477" i="9"/>
  <c r="EX102" i="10" a="1"/>
  <c r="EX102" i="10" s="1"/>
  <c r="EX108" i="10" a="1"/>
  <c r="EX108" i="10" s="1"/>
  <c r="EX100" i="10" a="1"/>
  <c r="EX100" i="10" s="1"/>
  <c r="EX77" i="10" a="1"/>
  <c r="EX77" i="10" s="1"/>
  <c r="EX46" i="10" a="1"/>
  <c r="EX46" i="10" s="1"/>
  <c r="Y537" i="9" s="1" a="1"/>
  <c r="Y537" i="9" s="1"/>
  <c r="Y535" i="9" s="1"/>
  <c r="Y60" i="9" s="1"/>
  <c r="EX109" i="10" a="1"/>
  <c r="EX109" i="10" s="1"/>
  <c r="EX58" i="10" a="1"/>
  <c r="EX58" i="10" s="1"/>
  <c r="Y676" i="9" s="1" a="1"/>
  <c r="Y676" i="9" s="1"/>
  <c r="EX41" i="10" a="1"/>
  <c r="EX41" i="10" s="1"/>
  <c r="EX26" i="10" a="1"/>
  <c r="EX26" i="10" s="1"/>
  <c r="EX89" i="10" a="1"/>
  <c r="EX89" i="10" s="1"/>
  <c r="EX64" i="10" a="1"/>
  <c r="EX64" i="10" s="1"/>
  <c r="EX67" i="10" a="1"/>
  <c r="EX67" i="10" s="1"/>
  <c r="Y849" i="9" s="1" a="1"/>
  <c r="Y849" i="9" s="1"/>
  <c r="Y847" i="9" s="1"/>
  <c r="DO847" i="9" s="1"/>
  <c r="EX97" i="10" a="1"/>
  <c r="EX97" i="10" s="1"/>
  <c r="EX95" i="10" a="1"/>
  <c r="EX95" i="10" s="1"/>
  <c r="EX63" i="10" a="1"/>
  <c r="EX63" i="10" s="1"/>
  <c r="Y735" i="9" s="1" a="1"/>
  <c r="Y735" i="9" s="1"/>
  <c r="EX23" i="10" a="1"/>
  <c r="EX23" i="10" s="1"/>
  <c r="EX92" i="10" a="1"/>
  <c r="EX92" i="10" s="1"/>
  <c r="EX72" i="10" a="1"/>
  <c r="EX72" i="10" s="1"/>
  <c r="EX84" i="10" a="1"/>
  <c r="EX84" i="10" s="1"/>
  <c r="EX87" i="10" a="1"/>
  <c r="EX87" i="10" s="1"/>
  <c r="EX69" i="10" a="1"/>
  <c r="EX69" i="10" s="1"/>
  <c r="Y811" i="9" s="1" a="1"/>
  <c r="Y811" i="9" s="1"/>
  <c r="Y809" i="9" s="1"/>
  <c r="DO809" i="9" s="1"/>
  <c r="EX99" i="10" a="1"/>
  <c r="EX99" i="10" s="1"/>
  <c r="EX16" i="10" a="1"/>
  <c r="EX16" i="10" s="1"/>
  <c r="Y333" i="9" s="1" a="1"/>
  <c r="Y333" i="9" s="1"/>
  <c r="EX5" i="10" a="1"/>
  <c r="EX5" i="10" s="1"/>
  <c r="EX12" i="10" a="1"/>
  <c r="EX12" i="10" s="1"/>
  <c r="EX107" i="10" a="1"/>
  <c r="EX107" i="10" s="1"/>
  <c r="EX103" i="10" a="1"/>
  <c r="EX103" i="10" s="1"/>
  <c r="EX57" i="10" a="1"/>
  <c r="EX57" i="10" s="1"/>
  <c r="EX56" i="10" a="1"/>
  <c r="EX56" i="10" s="1"/>
  <c r="EX52" i="10" a="1"/>
  <c r="EX52" i="10" s="1"/>
  <c r="EX18" i="10" a="1"/>
  <c r="EX18" i="10" s="1"/>
  <c r="EX10" i="10" a="1"/>
  <c r="EX10" i="10" s="1"/>
  <c r="EX20" i="10" a="1"/>
  <c r="EX20" i="10" s="1"/>
  <c r="EX45" i="10" a="1"/>
  <c r="EX45" i="10" s="1"/>
  <c r="Y518" i="9" s="1" a="1"/>
  <c r="Y518" i="9" s="1"/>
  <c r="EX38" i="10" a="1"/>
  <c r="EX38" i="10" s="1"/>
  <c r="Y440" i="9" s="1" a="1"/>
  <c r="Y440" i="9" s="1"/>
  <c r="EX61" i="10" a="1"/>
  <c r="EX61" i="10" s="1"/>
  <c r="EX49" i="10" a="1"/>
  <c r="EX49" i="10" s="1"/>
  <c r="Y576" i="9" s="1" a="1"/>
  <c r="Y576" i="9" s="1"/>
  <c r="Y574" i="9" s="1"/>
  <c r="DO574" i="9" s="1"/>
  <c r="EX8" i="10" a="1"/>
  <c r="EX8" i="10" s="1"/>
  <c r="EX54" i="10" a="1"/>
  <c r="EX54" i="10" s="1"/>
  <c r="Y616" i="9" s="1" a="1"/>
  <c r="Y616" i="9" s="1"/>
  <c r="EX42" i="10" a="1"/>
  <c r="EX42" i="10" s="1"/>
  <c r="Y499" i="9" s="1" a="1"/>
  <c r="Y499" i="9" s="1"/>
  <c r="Y497" i="9" s="1"/>
  <c r="Y58" i="9" s="1"/>
  <c r="EX22" i="10" a="1"/>
  <c r="EX22" i="10" s="1"/>
  <c r="EX6" i="10" a="1"/>
  <c r="EX6" i="10" s="1"/>
  <c r="EX25" i="10" a="1"/>
  <c r="EX25" i="10" s="1"/>
  <c r="Y247" i="9" s="1" a="1"/>
  <c r="Y247" i="9" s="1"/>
  <c r="EX98" i="10" a="1"/>
  <c r="EX98" i="10" s="1"/>
  <c r="EX50" i="10" a="1"/>
  <c r="EX50" i="10" s="1"/>
  <c r="EX68" i="10" a="1"/>
  <c r="EX68" i="10" s="1"/>
  <c r="Y792" i="9" s="1" a="1"/>
  <c r="Y792" i="9" s="1"/>
  <c r="Y790" i="9" s="1"/>
  <c r="EX101" i="10" a="1"/>
  <c r="EX101" i="10" s="1"/>
  <c r="EX82" i="10" a="1"/>
  <c r="EX82" i="10" s="1"/>
  <c r="EX86" i="10" a="1"/>
  <c r="EX86" i="10" s="1"/>
  <c r="EX15" i="10" a="1"/>
  <c r="EX15" i="10" s="1"/>
  <c r="Y205" i="9" s="1" a="1"/>
  <c r="Y205" i="9" s="1"/>
  <c r="EX39" i="10" a="1"/>
  <c r="EX39" i="10" s="1"/>
  <c r="Y480" i="9" s="1" a="1"/>
  <c r="Y480" i="9" s="1"/>
  <c r="EX74" i="10" a="1"/>
  <c r="EX74" i="10" s="1"/>
  <c r="EX48" i="10" a="1"/>
  <c r="EX48" i="10" s="1"/>
  <c r="EX35" i="10" a="1"/>
  <c r="EX35" i="10" s="1"/>
  <c r="Y400" i="9" s="1" a="1"/>
  <c r="Y400" i="9" s="1"/>
  <c r="EX73" i="10" a="1"/>
  <c r="EX73" i="10" s="1"/>
  <c r="Y830" i="9" s="1" a="1"/>
  <c r="Y830" i="9" s="1"/>
  <c r="Y828" i="9" s="1"/>
  <c r="DO828" i="9" s="1"/>
  <c r="EX80" i="10" a="1"/>
  <c r="EX80" i="10" s="1"/>
  <c r="EX94" i="10" a="1"/>
  <c r="EX94" i="10" s="1"/>
  <c r="EX104" i="10" a="1"/>
  <c r="EX104" i="10" s="1"/>
  <c r="EX83" i="10" a="1"/>
  <c r="EX83" i="10" s="1"/>
  <c r="EX106" i="10" a="1"/>
  <c r="EX106" i="10" s="1"/>
  <c r="EX75" i="10" a="1"/>
  <c r="EX75" i="10" s="1"/>
  <c r="EX59" i="10" a="1"/>
  <c r="EX59" i="10" s="1"/>
  <c r="Y656" i="9" s="1" a="1"/>
  <c r="Y656" i="9" s="1"/>
  <c r="EX105" i="10" a="1"/>
  <c r="EX105" i="10" s="1"/>
  <c r="EX53" i="10" a="1"/>
  <c r="EX53" i="10" s="1"/>
  <c r="Y596" i="9" s="1" a="1"/>
  <c r="Y596" i="9" s="1"/>
  <c r="Y593" i="9" s="1"/>
  <c r="DO593" i="9" s="1"/>
  <c r="EX88" i="10" a="1"/>
  <c r="EX88" i="10" s="1"/>
  <c r="EX44" i="10" a="1"/>
  <c r="EX44" i="10" s="1"/>
  <c r="EX9" i="10" a="1"/>
  <c r="EX9" i="10" s="1"/>
  <c r="EX36" i="10" a="1"/>
  <c r="EX36" i="10" s="1"/>
  <c r="EX14" i="10" a="1"/>
  <c r="EX14" i="10" s="1"/>
  <c r="EX60" i="10" a="1"/>
  <c r="EX60" i="10" s="1"/>
  <c r="Y696" i="9" s="1" a="1"/>
  <c r="Y696" i="9" s="1"/>
  <c r="EX62" i="10" a="1"/>
  <c r="EX62" i="10" s="1"/>
  <c r="Y715" i="9" s="1" a="1"/>
  <c r="Y715" i="9" s="1"/>
  <c r="EX71" i="10" a="1"/>
  <c r="EX71" i="10" s="1"/>
  <c r="EX90" i="10" a="1"/>
  <c r="EX90" i="10" s="1"/>
  <c r="EX37" i="10" a="1"/>
  <c r="EX37" i="10" s="1"/>
  <c r="Y420" i="9" s="1" a="1"/>
  <c r="Y420" i="9" s="1"/>
  <c r="EX65" i="10" a="1"/>
  <c r="EX65" i="10" s="1"/>
  <c r="Y754" i="9" s="1" a="1"/>
  <c r="Y754" i="9" s="1"/>
  <c r="Y752" i="9" s="1"/>
  <c r="Y79" i="9" s="1"/>
  <c r="EX4" i="10" a="1"/>
  <c r="EX4" i="10" s="1"/>
  <c r="Y143" i="9" s="1" a="1"/>
  <c r="Y143" i="9" s="1"/>
  <c r="Y139" i="9" s="1"/>
  <c r="DO139" i="9" s="1"/>
  <c r="EX11" i="10" a="1"/>
  <c r="EX11" i="10" s="1"/>
  <c r="EX55" i="10" a="1"/>
  <c r="EX55" i="10" s="1"/>
  <c r="Y636" i="9" s="1" a="1"/>
  <c r="Y636" i="9" s="1"/>
  <c r="EX47" i="10" a="1"/>
  <c r="EX47" i="10" s="1"/>
  <c r="Y557" i="9" s="1" a="1"/>
  <c r="Y557" i="9" s="1"/>
  <c r="Y554" i="9" s="1"/>
  <c r="EX34" i="10" a="1"/>
  <c r="EX34" i="10" s="1"/>
  <c r="Y314" i="9" s="1" a="1"/>
  <c r="Y314" i="9" s="1"/>
  <c r="Y312" i="9" s="1"/>
  <c r="DO312" i="9" s="1"/>
  <c r="DO50" i="9" s="1"/>
  <c r="EX17" i="10" a="1"/>
  <c r="EX17" i="10" s="1"/>
  <c r="EX51" i="10" a="1"/>
  <c r="EX51" i="10" s="1"/>
  <c r="Y460" i="9" s="1" a="1"/>
  <c r="Y460" i="9" s="1"/>
  <c r="EX66" i="10" a="1"/>
  <c r="EX66" i="10" s="1"/>
  <c r="Y773" i="9" s="1" a="1"/>
  <c r="Y773" i="9" s="1"/>
  <c r="EX76" i="10" a="1"/>
  <c r="EX76" i="10" s="1"/>
  <c r="EX85" i="10" a="1"/>
  <c r="EX85" i="10" s="1"/>
  <c r="EX91" i="10" a="1"/>
  <c r="EX91" i="10" s="1"/>
  <c r="EX13" i="10" a="1"/>
  <c r="EX13" i="10" s="1"/>
  <c r="EX40" i="10" a="1"/>
  <c r="EX40" i="10" s="1"/>
  <c r="EX93" i="10" a="1"/>
  <c r="EX93" i="10" s="1"/>
  <c r="EX70" i="10" a="1"/>
  <c r="EX70" i="10" s="1"/>
  <c r="EX96" i="10" a="1"/>
  <c r="EX96" i="10" s="1"/>
  <c r="EX43" i="10" a="1"/>
  <c r="EX43" i="10" s="1"/>
  <c r="EX81" i="10" a="1"/>
  <c r="EX81" i="10" s="1"/>
  <c r="Q180" i="9"/>
  <c r="DM183" i="9"/>
  <c r="DN1034" i="9"/>
  <c r="Q70" i="9"/>
  <c r="DM633" i="9"/>
  <c r="DL76" i="9"/>
  <c r="DL694" i="9"/>
  <c r="Q67" i="9"/>
  <c r="DM457" i="9"/>
  <c r="DM67" i="9" s="1"/>
  <c r="DM977" i="9" s="1"/>
  <c r="AJ45" i="9"/>
  <c r="AJ944" i="9" s="1"/>
  <c r="DN696" i="9"/>
  <c r="U693" i="9"/>
  <c r="DN1026" i="9"/>
  <c r="Q61" i="9"/>
  <c r="DM554" i="9"/>
  <c r="Q140" i="9"/>
  <c r="Q17" i="9" s="1"/>
  <c r="Q276" i="9"/>
  <c r="Q16" i="9"/>
  <c r="Q141" i="9"/>
  <c r="Q18" i="9" s="1"/>
  <c r="R141" i="9"/>
  <c r="R18" i="9" s="1"/>
  <c r="DM139" i="9"/>
  <c r="Q74" i="9"/>
  <c r="DM673" i="9"/>
  <c r="DO1030" i="9" a="1"/>
  <c r="DO1030" i="9" s="1"/>
  <c r="DO1029" i="9" s="1"/>
  <c r="DO1014" i="9" a="1"/>
  <c r="DO1014" i="9" s="1"/>
  <c r="DO1013" i="9" s="1"/>
  <c r="DO1024" i="9" a="1"/>
  <c r="DO1024" i="9" s="1"/>
  <c r="DO1032" i="9" a="1"/>
  <c r="DO1032" i="9" s="1"/>
  <c r="DO1031" i="9" a="1"/>
  <c r="DO1031" i="9" s="1"/>
  <c r="DO1023" i="9" a="1"/>
  <c r="DO1023" i="9" s="1"/>
  <c r="DO1002" i="9" a="1"/>
  <c r="DO1002" i="9" s="1"/>
  <c r="DO1015" i="9" a="1"/>
  <c r="DO1015" i="9" s="1"/>
  <c r="DO1022" i="9" a="1"/>
  <c r="DO1022" i="9" s="1"/>
  <c r="DO1021" i="9" s="1"/>
  <c r="DO1001" i="9" a="1"/>
  <c r="DO1001" i="9" s="1"/>
  <c r="DO1016" i="9" a="1"/>
  <c r="DO1016" i="9" s="1"/>
  <c r="DO1009" i="9" a="1"/>
  <c r="DO1009" i="9" s="1"/>
  <c r="DO1008" i="9" a="1"/>
  <c r="DO1008" i="9" s="1"/>
  <c r="DO1007" i="9" s="1"/>
  <c r="DO1010" i="9" a="1"/>
  <c r="DO1010" i="9" s="1"/>
  <c r="DO1000" i="9" a="1"/>
  <c r="DO1000" i="9" s="1"/>
  <c r="DO999" i="9" s="1"/>
  <c r="DO1004" i="9" s="1"/>
  <c r="DN676" i="9"/>
  <c r="U673" i="9"/>
  <c r="DN1018" i="9"/>
  <c r="DL614" i="9"/>
  <c r="DL69" i="9"/>
  <c r="K245" i="9"/>
  <c r="K958" i="9" s="1"/>
  <c r="K44" i="9"/>
  <c r="Q922" i="9"/>
  <c r="M55" i="9"/>
  <c r="DL75" i="9"/>
  <c r="DL654" i="9"/>
  <c r="AL45" i="9"/>
  <c r="AL944" i="9" s="1"/>
  <c r="DN480" i="9"/>
  <c r="U477" i="9"/>
  <c r="DN163" i="9"/>
  <c r="U160" i="9"/>
  <c r="DN499" i="9"/>
  <c r="U497" i="9"/>
  <c r="Q320" i="9"/>
  <c r="DL954" i="9"/>
  <c r="M77" i="9"/>
  <c r="Q76" i="9"/>
  <c r="DM693" i="9"/>
  <c r="Q79" i="9"/>
  <c r="Q83" i="9" s="1"/>
  <c r="DM752" i="9"/>
  <c r="Q52" i="9"/>
  <c r="DM417" i="9"/>
  <c r="U50" i="9"/>
  <c r="DN400" i="9"/>
  <c r="U398" i="9"/>
  <c r="DN312" i="9"/>
  <c r="DN50" i="9" s="1"/>
  <c r="DN922" i="9" s="1"/>
  <c r="DN518" i="9"/>
  <c r="U516" i="9"/>
  <c r="DL161" i="9"/>
  <c r="DL23" i="9" s="1"/>
  <c r="DL941" i="9" s="1"/>
  <c r="DL22" i="9"/>
  <c r="W45" i="9"/>
  <c r="W944" i="9" s="1"/>
  <c r="W933" i="9"/>
  <c r="Q75" i="9"/>
  <c r="DM653" i="9"/>
  <c r="DN143" i="9"/>
  <c r="U139" i="9"/>
  <c r="AE45" i="9"/>
  <c r="AE944" i="9" s="1"/>
  <c r="DN314" i="9"/>
  <c r="DN616" i="9"/>
  <c r="R934" i="9"/>
  <c r="DN735" i="9"/>
  <c r="U732" i="9"/>
  <c r="DN732" i="9" s="1"/>
  <c r="DN202" i="9"/>
  <c r="DN37" i="9" s="1"/>
  <c r="J45" i="9"/>
  <c r="J944" i="9" s="1"/>
  <c r="Q58" i="9"/>
  <c r="DM497" i="9"/>
  <c r="DM58" i="9" s="1"/>
  <c r="Q57" i="9"/>
  <c r="R277" i="9"/>
  <c r="DM264" i="9"/>
  <c r="DM57" i="9" s="1"/>
  <c r="Q22" i="9"/>
  <c r="Q161" i="9"/>
  <c r="Q23" i="9" s="1"/>
  <c r="Q941" i="9" s="1"/>
  <c r="DM160" i="9"/>
  <c r="DN440" i="9"/>
  <c r="U437" i="9"/>
  <c r="G931" i="9"/>
  <c r="F40" i="9"/>
  <c r="DL38" i="9"/>
  <c r="Q53" i="9"/>
  <c r="DM437" i="9"/>
  <c r="DM53" i="9" s="1"/>
  <c r="DM975" i="9" s="1"/>
  <c r="AA245" i="9"/>
  <c r="AA44" i="9"/>
  <c r="DN811" i="9"/>
  <c r="U809" i="9"/>
  <c r="DN809" i="9" s="1"/>
  <c r="DN205" i="9"/>
  <c r="DN613" i="9"/>
  <c r="DN537" i="9"/>
  <c r="U535" i="9"/>
  <c r="DN417" i="9"/>
  <c r="DL51" i="9"/>
  <c r="DL55" i="9" s="1"/>
  <c r="DL64" i="9" s="1"/>
  <c r="DL968" i="9" s="1"/>
  <c r="DL203" i="9"/>
  <c r="Q38" i="9"/>
  <c r="DM330" i="9"/>
  <c r="DM38" i="9" s="1"/>
  <c r="M930" i="9"/>
  <c r="N930" i="9"/>
  <c r="J919" i="9"/>
  <c r="AN395" i="9"/>
  <c r="AN923" i="9" s="1"/>
  <c r="AN331" i="9"/>
  <c r="H935" i="9"/>
  <c r="DN354" i="9"/>
  <c r="AN64" i="9"/>
  <c r="AN963" i="9"/>
  <c r="J969" i="9"/>
  <c r="J935" i="9"/>
  <c r="J923" i="9"/>
  <c r="AB85" i="9"/>
  <c r="AB87" i="9" s="1"/>
  <c r="AB94" i="9" s="1"/>
  <c r="AB968" i="9"/>
  <c r="W963" i="9"/>
  <c r="W64" i="9"/>
  <c r="AL920" i="9"/>
  <c r="AL33" i="9"/>
  <c r="AL943" i="9" s="1"/>
  <c r="L932" i="9"/>
  <c r="AD923" i="9"/>
  <c r="Z920" i="9"/>
  <c r="Z33" i="9"/>
  <c r="Z943" i="9" s="1"/>
  <c r="AE935" i="9"/>
  <c r="AE923" i="9"/>
  <c r="K969" i="9"/>
  <c r="K935" i="9"/>
  <c r="K923" i="9"/>
  <c r="H963" i="9"/>
  <c r="H64" i="9"/>
  <c r="DN902" i="9"/>
  <c r="DN903" i="9"/>
  <c r="DN900" i="9"/>
  <c r="DN863" i="9"/>
  <c r="DN901" i="9"/>
  <c r="DN906" i="9"/>
  <c r="DN908" i="9" s="1"/>
  <c r="DN909" i="9" s="1"/>
  <c r="DN899" i="9"/>
  <c r="DN125" i="9"/>
  <c r="DN136" i="9"/>
  <c r="DN127" i="9"/>
  <c r="DN113" i="9"/>
  <c r="DN105" i="9"/>
  <c r="DN128" i="9"/>
  <c r="DN116" i="9"/>
  <c r="DN108" i="9"/>
  <c r="DN132" i="9"/>
  <c r="DN121" i="9"/>
  <c r="DN111" i="9"/>
  <c r="DN114" i="9"/>
  <c r="DN106" i="9"/>
  <c r="DN129" i="9"/>
  <c r="DN118" i="9"/>
  <c r="DN109" i="9"/>
  <c r="DN123" i="9"/>
  <c r="DN112" i="9"/>
  <c r="DN122" i="9"/>
  <c r="DN130" i="9"/>
  <c r="DN107" i="9"/>
  <c r="DN115" i="9"/>
  <c r="DN110" i="9"/>
  <c r="DN120" i="9"/>
  <c r="AA923" i="9"/>
  <c r="AA935" i="9"/>
  <c r="O932" i="9"/>
  <c r="O920" i="9"/>
  <c r="O33" i="9"/>
  <c r="O943" i="9" s="1"/>
  <c r="G963" i="9"/>
  <c r="G64" i="9"/>
  <c r="S963" i="9"/>
  <c r="S64" i="9"/>
  <c r="T936" i="9" s="1"/>
  <c r="R923" i="9"/>
  <c r="V923" i="9"/>
  <c r="N85" i="9"/>
  <c r="N87" i="9" s="1"/>
  <c r="N94" i="9" s="1"/>
  <c r="N968" i="9"/>
  <c r="AM919" i="9"/>
  <c r="AM931" i="9"/>
  <c r="AM966" i="9"/>
  <c r="AM32" i="9"/>
  <c r="AM28" i="9"/>
  <c r="AM942" i="9" s="1"/>
  <c r="AN931" i="9"/>
  <c r="AD963" i="9"/>
  <c r="AD64" i="9"/>
  <c r="R920" i="9"/>
  <c r="R33" i="9"/>
  <c r="R943" i="9" s="1"/>
  <c r="V920" i="9"/>
  <c r="AJ963" i="9"/>
  <c r="AJ64" i="9"/>
  <c r="Q395" i="9"/>
  <c r="R935" i="9" s="1"/>
  <c r="Q331" i="9"/>
  <c r="DM350" i="9"/>
  <c r="AE932" i="9"/>
  <c r="AE920" i="9"/>
  <c r="AE33" i="9"/>
  <c r="AE943" i="9" s="1"/>
  <c r="G33" i="9"/>
  <c r="G943" i="9" s="1"/>
  <c r="K963" i="9"/>
  <c r="K64" i="9"/>
  <c r="L936" i="9" s="1"/>
  <c r="X935" i="9"/>
  <c r="X923" i="9"/>
  <c r="AF935" i="9"/>
  <c r="AF923" i="9"/>
  <c r="AI932" i="9"/>
  <c r="AI920" i="9"/>
  <c r="AI33" i="9"/>
  <c r="AI943" i="9" s="1"/>
  <c r="DN73" i="9"/>
  <c r="AM964" i="9"/>
  <c r="AM965" i="9"/>
  <c r="ED369" i="9"/>
  <c r="EE374" i="9"/>
  <c r="AA920" i="9"/>
  <c r="AA932" i="9"/>
  <c r="AA33" i="9"/>
  <c r="AA943" i="9" s="1"/>
  <c r="AB932" i="9"/>
  <c r="P923" i="9"/>
  <c r="P935" i="9"/>
  <c r="X932" i="9"/>
  <c r="X920" i="9"/>
  <c r="X33" i="9"/>
  <c r="X943" i="9" s="1"/>
  <c r="AB920" i="9"/>
  <c r="AI923" i="9"/>
  <c r="AI935" i="9"/>
  <c r="Z923" i="9"/>
  <c r="EC241" i="9"/>
  <c r="EB236" i="9"/>
  <c r="S932" i="9"/>
  <c r="S920" i="9"/>
  <c r="S33" i="9"/>
  <c r="S943" i="9" s="1"/>
  <c r="T932" i="9"/>
  <c r="AF963" i="9"/>
  <c r="AF64" i="9"/>
  <c r="AM963" i="9"/>
  <c r="AM64" i="9"/>
  <c r="O935" i="9"/>
  <c r="O923" i="9"/>
  <c r="DN295" i="9"/>
  <c r="DN30" i="9"/>
  <c r="R963" i="9"/>
  <c r="R64" i="9"/>
  <c r="AM395" i="9"/>
  <c r="AM331" i="9"/>
  <c r="H932" i="9"/>
  <c r="H33" i="9"/>
  <c r="H943" i="9" s="1"/>
  <c r="I932" i="9"/>
  <c r="L923" i="9"/>
  <c r="P932" i="9"/>
  <c r="P920" i="9"/>
  <c r="P33" i="9"/>
  <c r="P943" i="9" s="1"/>
  <c r="T920" i="9"/>
  <c r="F85" i="9"/>
  <c r="F968" i="9"/>
  <c r="AA963" i="9"/>
  <c r="AA64" i="9"/>
  <c r="AE963" i="9"/>
  <c r="AE64" i="9"/>
  <c r="AR387" i="9"/>
  <c r="AR382" i="9" s="1"/>
  <c r="AS389" i="9" a="1"/>
  <c r="AS389" i="9" s="1"/>
  <c r="O963" i="9"/>
  <c r="O64" i="9"/>
  <c r="AH923" i="9"/>
  <c r="AL923" i="9"/>
  <c r="AF932" i="9"/>
  <c r="AF920" i="9"/>
  <c r="AF33" i="9"/>
  <c r="AF943" i="9" s="1"/>
  <c r="L935" i="9"/>
  <c r="DK181" i="9"/>
  <c r="DK25" i="9"/>
  <c r="DK27" i="9" s="1"/>
  <c r="U350" i="9"/>
  <c r="U68" i="9"/>
  <c r="L969" i="9"/>
  <c r="L85" i="9"/>
  <c r="L87" i="9" s="1"/>
  <c r="L94" i="9" s="1"/>
  <c r="L968" i="9"/>
  <c r="AJ935" i="9"/>
  <c r="AJ923" i="9"/>
  <c r="EY2" i="10"/>
  <c r="DQ2" i="10"/>
  <c r="K932" i="9"/>
  <c r="K920" i="9"/>
  <c r="K33" i="9"/>
  <c r="K943" i="9" s="1"/>
  <c r="S935" i="9"/>
  <c r="S923" i="9"/>
  <c r="DK981" i="9"/>
  <c r="J963" i="9"/>
  <c r="J64" i="9"/>
  <c r="N924" i="9" s="1"/>
  <c r="F966" i="9"/>
  <c r="F28" i="9"/>
  <c r="F942" i="9" s="1"/>
  <c r="F32" i="9"/>
  <c r="J920" i="9" s="1"/>
  <c r="I225" i="9" a="1"/>
  <c r="I225" i="9" s="1"/>
  <c r="DN12" i="9"/>
  <c r="AI963" i="9"/>
  <c r="AI64" i="9"/>
  <c r="Z963" i="9"/>
  <c r="Z64" i="9"/>
  <c r="W932" i="9"/>
  <c r="W920" i="9"/>
  <c r="W33" i="9"/>
  <c r="W943" i="9" s="1"/>
  <c r="I935" i="9"/>
  <c r="AH963" i="9"/>
  <c r="AH64" i="9"/>
  <c r="AL924" i="9" s="1"/>
  <c r="X963" i="9"/>
  <c r="X64" i="9"/>
  <c r="W923" i="9"/>
  <c r="W935" i="9"/>
  <c r="P963" i="9"/>
  <c r="P64" i="9"/>
  <c r="T85" i="9"/>
  <c r="T87" i="9" s="1"/>
  <c r="T94" i="9" s="1"/>
  <c r="T968" i="9"/>
  <c r="J932" i="9"/>
  <c r="J33" i="9"/>
  <c r="J943" i="9" s="1"/>
  <c r="DO851" i="9"/>
  <c r="DO853" i="9"/>
  <c r="DO834" i="9"/>
  <c r="DO832" i="9"/>
  <c r="DO815" i="9"/>
  <c r="DO775" i="9"/>
  <c r="DO777" i="9"/>
  <c r="DO794" i="9"/>
  <c r="DO813" i="9"/>
  <c r="DO737" i="9"/>
  <c r="DO739" i="9"/>
  <c r="DO758" i="9"/>
  <c r="DO700" i="9"/>
  <c r="DO756" i="9"/>
  <c r="DO717" i="9"/>
  <c r="DO678" i="9"/>
  <c r="DO796" i="9"/>
  <c r="DO680" i="9"/>
  <c r="DO719" i="9"/>
  <c r="DO698" i="9"/>
  <c r="DO660" i="9"/>
  <c r="DO638" i="9"/>
  <c r="DO640" i="9"/>
  <c r="DO658" i="9"/>
  <c r="DO620" i="9"/>
  <c r="DO600" i="9"/>
  <c r="DO578" i="9"/>
  <c r="DO580" i="9"/>
  <c r="DO559" i="9"/>
  <c r="DO561" i="9"/>
  <c r="DO598" i="9"/>
  <c r="DO522" i="9"/>
  <c r="DO503" i="9"/>
  <c r="DO618" i="9"/>
  <c r="DO539" i="9"/>
  <c r="DO482" i="9"/>
  <c r="DO484" i="9"/>
  <c r="DO541" i="9"/>
  <c r="DO520" i="9"/>
  <c r="DO462" i="9"/>
  <c r="DO464" i="9"/>
  <c r="DO422" i="9"/>
  <c r="DO404" i="9"/>
  <c r="DO444" i="9"/>
  <c r="DO352" i="9"/>
  <c r="DO424" i="9"/>
  <c r="DO501" i="9"/>
  <c r="DO442" i="9"/>
  <c r="DO393" i="9"/>
  <c r="DO357" i="9"/>
  <c r="DO361" i="9"/>
  <c r="DO358" i="9"/>
  <c r="DO377" i="9"/>
  <c r="DO356" i="9"/>
  <c r="DO324" i="9"/>
  <c r="DO299" i="9"/>
  <c r="DO227" i="9"/>
  <c r="DO297" i="9"/>
  <c r="DO402" i="9"/>
  <c r="DO281" i="9"/>
  <c r="DO269" i="9"/>
  <c r="DO279" i="9"/>
  <c r="DO364" i="9"/>
  <c r="DO321" i="9"/>
  <c r="DO335" i="9"/>
  <c r="DO337" i="9"/>
  <c r="DO323" i="9"/>
  <c r="DO316" i="9"/>
  <c r="DO318" i="9"/>
  <c r="DO268" i="9"/>
  <c r="DO249" i="9"/>
  <c r="DO294" i="9"/>
  <c r="DO270" i="9"/>
  <c r="DO272" i="9"/>
  <c r="DO231" i="9"/>
  <c r="DO189" i="9"/>
  <c r="DO229" i="9"/>
  <c r="DO185" i="9"/>
  <c r="DO187" i="9"/>
  <c r="DO167" i="9"/>
  <c r="DO275" i="9"/>
  <c r="DO251" i="9"/>
  <c r="DO165" i="9"/>
  <c r="DO186" i="9"/>
  <c r="DO207" i="9"/>
  <c r="DO209" i="9"/>
  <c r="DO145" i="9"/>
  <c r="DO147" i="9"/>
  <c r="DP3" i="9"/>
  <c r="DO4" i="9" a="1"/>
  <c r="DO4" i="9" s="1"/>
  <c r="DO12" i="9" s="1"/>
  <c r="AL85" i="9"/>
  <c r="AL87" i="9" s="1"/>
  <c r="AL94" i="9" s="1"/>
  <c r="AL968" i="9"/>
  <c r="N923" i="9"/>
  <c r="S208" i="7"/>
  <c r="S230" i="7"/>
  <c r="S231" i="7" s="1"/>
  <c r="R233" i="7" s="1"/>
  <c r="O207" i="7"/>
  <c r="O229" i="7"/>
  <c r="R209" i="7"/>
  <c r="Q210" i="7"/>
  <c r="I15" i="5"/>
  <c r="C23" i="5" s="1"/>
  <c r="O45" i="9" l="1"/>
  <c r="O944" i="9" s="1"/>
  <c r="I936" i="9"/>
  <c r="I85" i="9"/>
  <c r="I87" i="9" s="1"/>
  <c r="I94" i="9" s="1"/>
  <c r="W921" i="9"/>
  <c r="S45" i="9"/>
  <c r="S944" i="9" s="1"/>
  <c r="AJ933" i="9"/>
  <c r="R45" i="9"/>
  <c r="R944" i="9" s="1"/>
  <c r="AE933" i="9"/>
  <c r="DO1026" i="9"/>
  <c r="DO1034" i="9"/>
  <c r="AD921" i="9"/>
  <c r="DO1018" i="9"/>
  <c r="H45" i="9"/>
  <c r="H944" i="9" s="1"/>
  <c r="Z45" i="9"/>
  <c r="Z944" i="9" s="1"/>
  <c r="AI921" i="9"/>
  <c r="DN82" i="9"/>
  <c r="Z921" i="9"/>
  <c r="V921" i="9"/>
  <c r="Y354" i="9" a="1"/>
  <c r="Y354" i="9" s="1"/>
  <c r="Y351" i="9" s="1"/>
  <c r="DO351" i="9" s="1"/>
  <c r="DO68" i="9" s="1"/>
  <c r="AH921" i="9"/>
  <c r="AH45" i="9"/>
  <c r="AH944" i="9" s="1"/>
  <c r="AF921" i="9"/>
  <c r="AI933" i="9"/>
  <c r="P45" i="9"/>
  <c r="P944" i="9" s="1"/>
  <c r="P933" i="9"/>
  <c r="P921" i="9"/>
  <c r="S933" i="9"/>
  <c r="AF45" i="9"/>
  <c r="AF944" i="9" s="1"/>
  <c r="AJ921" i="9"/>
  <c r="Y266" i="9" a="1"/>
  <c r="Y266" i="9" s="1"/>
  <c r="Y264" i="9" s="1"/>
  <c r="Y57" i="9" s="1"/>
  <c r="U264" i="9"/>
  <c r="V277" i="9" s="1"/>
  <c r="X933" i="9"/>
  <c r="Y61" i="9"/>
  <c r="X45" i="9"/>
  <c r="X944" i="9" s="1"/>
  <c r="X921" i="9"/>
  <c r="Y183" i="9" a="1"/>
  <c r="Y183" i="9" s="1"/>
  <c r="Y180" i="9" s="1"/>
  <c r="H933" i="9"/>
  <c r="G45" i="9"/>
  <c r="G944" i="9" s="1"/>
  <c r="S921" i="9"/>
  <c r="DO594" i="9"/>
  <c r="O921" i="9"/>
  <c r="Q71" i="9"/>
  <c r="Q965" i="9" s="1"/>
  <c r="DL924" i="9"/>
  <c r="M919" i="9"/>
  <c r="L924" i="9"/>
  <c r="DK85" i="9"/>
  <c r="DK87" i="9" s="1"/>
  <c r="DK94" i="9" s="1"/>
  <c r="M28" i="9"/>
  <c r="M942" i="9" s="1"/>
  <c r="M931" i="9"/>
  <c r="DO535" i="9"/>
  <c r="DO60" i="9" s="1"/>
  <c r="M32" i="9"/>
  <c r="M920" i="9" s="1"/>
  <c r="Y477" i="9"/>
  <c r="DO480" i="9"/>
  <c r="M225" i="9" a="1"/>
  <c r="M225" i="9" s="1"/>
  <c r="O958" i="9"/>
  <c r="P958" i="9"/>
  <c r="N958" i="9"/>
  <c r="DO849" i="9"/>
  <c r="DO314" i="9"/>
  <c r="DO596" i="9"/>
  <c r="DN183" i="9"/>
  <c r="N935" i="9"/>
  <c r="M923" i="9"/>
  <c r="DL395" i="9"/>
  <c r="DL923" i="9" s="1"/>
  <c r="M935" i="9"/>
  <c r="Q77" i="9"/>
  <c r="N931" i="9"/>
  <c r="M964" i="9"/>
  <c r="Y673" i="9"/>
  <c r="DO676" i="9"/>
  <c r="DO333" i="9"/>
  <c r="Y330" i="9"/>
  <c r="Y693" i="9"/>
  <c r="DO696" i="9"/>
  <c r="Y398" i="9"/>
  <c r="DO400" i="9"/>
  <c r="Y633" i="9"/>
  <c r="DO636" i="9"/>
  <c r="DO656" i="9"/>
  <c r="Y653" i="9"/>
  <c r="DO735" i="9"/>
  <c r="Y732" i="9"/>
  <c r="DO732" i="9" s="1"/>
  <c r="DO733" i="9" s="1"/>
  <c r="Y417" i="9"/>
  <c r="DO420" i="9"/>
  <c r="Y202" i="9"/>
  <c r="DO205" i="9"/>
  <c r="Y516" i="9"/>
  <c r="DO518" i="9"/>
  <c r="Y613" i="9"/>
  <c r="DO616" i="9"/>
  <c r="DO460" i="9"/>
  <c r="Y457" i="9"/>
  <c r="U80" i="9"/>
  <c r="DN771" i="9"/>
  <c r="DN80" i="9" s="1"/>
  <c r="DM70" i="9"/>
  <c r="DM634" i="9"/>
  <c r="DM555" i="9"/>
  <c r="DM61" i="9"/>
  <c r="DM62" i="9" s="1"/>
  <c r="Q25" i="9"/>
  <c r="Q27" i="9" s="1"/>
  <c r="Q181" i="9"/>
  <c r="DM180" i="9"/>
  <c r="DO557" i="9"/>
  <c r="DL77" i="9"/>
  <c r="U53" i="9"/>
  <c r="DN437" i="9"/>
  <c r="DN53" i="9" s="1"/>
  <c r="DN975" i="9" s="1"/>
  <c r="M64" i="9"/>
  <c r="M963" i="9"/>
  <c r="U74" i="9"/>
  <c r="DN673" i="9"/>
  <c r="DM54" i="9"/>
  <c r="DM976" i="9" s="1"/>
  <c r="DM478" i="9"/>
  <c r="AM933" i="9"/>
  <c r="AM45" i="9"/>
  <c r="AM944" i="9" s="1"/>
  <c r="AM921" i="9"/>
  <c r="DP1032" i="9" a="1"/>
  <c r="DP1032" i="9" s="1"/>
  <c r="DP1023" i="9" a="1"/>
  <c r="DP1023" i="9" s="1"/>
  <c r="DP1014" i="9" a="1"/>
  <c r="DP1014" i="9" s="1"/>
  <c r="DP1013" i="9" s="1"/>
  <c r="DP1030" i="9" a="1"/>
  <c r="DP1030" i="9" s="1"/>
  <c r="DP1029" i="9" s="1"/>
  <c r="DP1024" i="9" a="1"/>
  <c r="DP1024" i="9" s="1"/>
  <c r="DP1031" i="9" a="1"/>
  <c r="DP1031" i="9" s="1"/>
  <c r="DP1008" i="9" a="1"/>
  <c r="DP1008" i="9" s="1"/>
  <c r="DP1007" i="9" s="1"/>
  <c r="DP1002" i="9" a="1"/>
  <c r="DP1002" i="9" s="1"/>
  <c r="DP1015" i="9" a="1"/>
  <c r="DP1015" i="9" s="1"/>
  <c r="DP1022" i="9" a="1"/>
  <c r="DP1022" i="9" s="1"/>
  <c r="DP1021" i="9" s="1"/>
  <c r="DP1001" i="9" a="1"/>
  <c r="DP1001" i="9" s="1"/>
  <c r="DP1009" i="9" a="1"/>
  <c r="DP1009" i="9" s="1"/>
  <c r="DP1010" i="9" a="1"/>
  <c r="DP1010" i="9" s="1"/>
  <c r="DP1000" i="9" a="1"/>
  <c r="DP1000" i="9" s="1"/>
  <c r="DP999" i="9" s="1"/>
  <c r="DP1004" i="9" s="1"/>
  <c r="DP1016" i="9" a="1"/>
  <c r="DP1016" i="9" s="1"/>
  <c r="DO752" i="9"/>
  <c r="DO79" i="9" s="1"/>
  <c r="Y320" i="9"/>
  <c r="Y50" i="9"/>
  <c r="DN69" i="9"/>
  <c r="DN978" i="9" s="1"/>
  <c r="DN52" i="9"/>
  <c r="DN974" i="9" s="1"/>
  <c r="DM694" i="9"/>
  <c r="DM76" i="9"/>
  <c r="U161" i="9"/>
  <c r="U23" i="9" s="1"/>
  <c r="U941" i="9" s="1"/>
  <c r="U22" i="9"/>
  <c r="DN160" i="9"/>
  <c r="U67" i="9"/>
  <c r="DN457" i="9"/>
  <c r="DN67" i="9" s="1"/>
  <c r="DN977" i="9" s="1"/>
  <c r="DO792" i="9"/>
  <c r="Y16" i="9"/>
  <c r="Z141" i="9"/>
  <c r="Z18" i="9" s="1"/>
  <c r="Y276" i="9"/>
  <c r="Y140" i="9"/>
  <c r="Y17" i="9" s="1"/>
  <c r="Y141" i="9"/>
  <c r="Y18" i="9" s="1"/>
  <c r="DM79" i="9"/>
  <c r="DM83" i="9" s="1"/>
  <c r="DM954" i="9"/>
  <c r="U181" i="9"/>
  <c r="U25" i="9"/>
  <c r="DN180" i="9"/>
  <c r="DO811" i="9"/>
  <c r="AB933" i="9"/>
  <c r="AA933" i="9"/>
  <c r="AA921" i="9"/>
  <c r="AA45" i="9"/>
  <c r="AA944" i="9" s="1"/>
  <c r="U16" i="9"/>
  <c r="U276" i="9"/>
  <c r="V141" i="9"/>
  <c r="V18" i="9" s="1"/>
  <c r="U141" i="9"/>
  <c r="U18" i="9" s="1"/>
  <c r="U140" i="9"/>
  <c r="U17" i="9" s="1"/>
  <c r="DN139" i="9"/>
  <c r="DN614" i="9" s="1"/>
  <c r="DM733" i="9"/>
  <c r="DM140" i="9"/>
  <c r="DM17" i="9" s="1"/>
  <c r="DM614" i="9"/>
  <c r="DM16" i="9"/>
  <c r="DM276" i="9"/>
  <c r="DM594" i="9"/>
  <c r="DO247" i="9"/>
  <c r="Y244" i="9"/>
  <c r="DO143" i="9"/>
  <c r="DO497" i="9"/>
  <c r="DO58" i="9" s="1"/>
  <c r="DO499" i="9"/>
  <c r="DO576" i="9"/>
  <c r="Y163" i="9" a="1"/>
  <c r="Y163" i="9" s="1"/>
  <c r="DM331" i="9"/>
  <c r="Y81" i="9"/>
  <c r="U61" i="9"/>
  <c r="DM22" i="9"/>
  <c r="DM918" i="9" s="1"/>
  <c r="DM161" i="9"/>
  <c r="DM23" i="9" s="1"/>
  <c r="DM941" i="9" s="1"/>
  <c r="DM654" i="9"/>
  <c r="DM75" i="9"/>
  <c r="U51" i="9"/>
  <c r="DN398" i="9"/>
  <c r="Q55" i="9"/>
  <c r="U82" i="9"/>
  <c r="U75" i="9"/>
  <c r="DN653" i="9"/>
  <c r="U70" i="9"/>
  <c r="DN633" i="9"/>
  <c r="Y82" i="9"/>
  <c r="Q917" i="9"/>
  <c r="Q20" i="9"/>
  <c r="Q929" i="9"/>
  <c r="R929" i="9"/>
  <c r="U76" i="9"/>
  <c r="DN693" i="9"/>
  <c r="U953" i="9"/>
  <c r="DO715" i="9"/>
  <c r="Y713" i="9"/>
  <c r="DO713" i="9" s="1"/>
  <c r="DO790" i="9"/>
  <c r="DO82" i="9" s="1"/>
  <c r="DO830" i="9"/>
  <c r="DO773" i="9"/>
  <c r="Y771" i="9"/>
  <c r="Y954" i="9" s="1"/>
  <c r="Q62" i="9"/>
  <c r="K933" i="9"/>
  <c r="K921" i="9"/>
  <c r="K45" i="9"/>
  <c r="K944" i="9" s="1"/>
  <c r="L933" i="9"/>
  <c r="DO554" i="9"/>
  <c r="DO555" i="9" s="1"/>
  <c r="U60" i="9"/>
  <c r="DN535" i="9"/>
  <c r="DN60" i="9" s="1"/>
  <c r="Q918" i="9"/>
  <c r="Q930" i="9"/>
  <c r="R930" i="9"/>
  <c r="DL918" i="9"/>
  <c r="DL27" i="9"/>
  <c r="DL919" i="9" s="1"/>
  <c r="DL20" i="9"/>
  <c r="U934" i="9"/>
  <c r="V934" i="9"/>
  <c r="U922" i="9"/>
  <c r="U54" i="9"/>
  <c r="DN477" i="9"/>
  <c r="U81" i="9"/>
  <c r="DN847" i="9"/>
  <c r="U42" i="9"/>
  <c r="DN244" i="9"/>
  <c r="DN42" i="9" s="1"/>
  <c r="DK225" i="9"/>
  <c r="I222" i="9"/>
  <c r="F245" i="9"/>
  <c r="F44" i="9"/>
  <c r="U59" i="9"/>
  <c r="DN516" i="9"/>
  <c r="DN59" i="9" s="1"/>
  <c r="U58" i="9"/>
  <c r="DN497" i="9"/>
  <c r="DN58" i="9" s="1"/>
  <c r="AN45" i="9"/>
  <c r="AN944" i="9" s="1"/>
  <c r="AN921" i="9"/>
  <c r="AN933" i="9"/>
  <c r="EY107" i="10" a="1"/>
  <c r="EY107" i="10" s="1"/>
  <c r="EY99" i="10" a="1"/>
  <c r="EY99" i="10" s="1"/>
  <c r="EY102" i="10" a="1"/>
  <c r="EY102" i="10" s="1"/>
  <c r="EY100" i="10" a="1"/>
  <c r="EY100" i="10" s="1"/>
  <c r="EY77" i="10" a="1"/>
  <c r="EY77" i="10" s="1"/>
  <c r="EY109" i="10" a="1"/>
  <c r="EY109" i="10" s="1"/>
  <c r="EY46" i="10" a="1"/>
  <c r="EY46" i="10" s="1"/>
  <c r="AC537" i="9" s="1" a="1"/>
  <c r="AC537" i="9" s="1"/>
  <c r="EY67" i="10" a="1"/>
  <c r="EY67" i="10" s="1"/>
  <c r="AC849" i="9" s="1" a="1"/>
  <c r="AC849" i="9" s="1"/>
  <c r="EY85" i="10" a="1"/>
  <c r="EY85" i="10" s="1"/>
  <c r="EY68" i="10" a="1"/>
  <c r="EY68" i="10" s="1"/>
  <c r="AC792" i="9" s="1" a="1"/>
  <c r="AC792" i="9" s="1"/>
  <c r="AC790" i="9" s="1"/>
  <c r="DP790" i="9" s="1"/>
  <c r="EY63" i="10" a="1"/>
  <c r="EY63" i="10" s="1"/>
  <c r="EY62" i="10" a="1"/>
  <c r="EY62" i="10" s="1"/>
  <c r="AC715" i="9" s="1" a="1"/>
  <c r="AC715" i="9" s="1"/>
  <c r="AC713" i="9" s="1"/>
  <c r="DP713" i="9" s="1"/>
  <c r="EY57" i="10" a="1"/>
  <c r="EY57" i="10" s="1"/>
  <c r="EY94" i="10" a="1"/>
  <c r="EY94" i="10" s="1"/>
  <c r="EY88" i="10" a="1"/>
  <c r="EY88" i="10" s="1"/>
  <c r="EY87" i="10" a="1"/>
  <c r="EY87" i="10" s="1"/>
  <c r="EY65" i="10" a="1"/>
  <c r="EY65" i="10" s="1"/>
  <c r="AC754" i="9" s="1" a="1"/>
  <c r="AC754" i="9" s="1"/>
  <c r="EY61" i="10" a="1"/>
  <c r="EY61" i="10" s="1"/>
  <c r="EY108" i="10" a="1"/>
  <c r="EY108" i="10" s="1"/>
  <c r="EY36" i="10" a="1"/>
  <c r="EY36" i="10" s="1"/>
  <c r="EY8" i="10" a="1"/>
  <c r="EY8" i="10" s="1"/>
  <c r="EY92" i="10" a="1"/>
  <c r="EY92" i="10" s="1"/>
  <c r="EY72" i="10" a="1"/>
  <c r="EY72" i="10" s="1"/>
  <c r="EY56" i="10" a="1"/>
  <c r="EY56" i="10" s="1"/>
  <c r="EY52" i="10" a="1"/>
  <c r="EY52" i="10" s="1"/>
  <c r="EY12" i="10" a="1"/>
  <c r="EY12" i="10" s="1"/>
  <c r="EY20" i="10" a="1"/>
  <c r="EY20" i="10" s="1"/>
  <c r="EY60" i="10" a="1"/>
  <c r="EY60" i="10" s="1"/>
  <c r="AC696" i="9" s="1" a="1"/>
  <c r="AC696" i="9" s="1"/>
  <c r="AC693" i="9" s="1"/>
  <c r="DP693" i="9" s="1"/>
  <c r="EY39" i="10" a="1"/>
  <c r="EY39" i="10" s="1"/>
  <c r="EY34" i="10" a="1"/>
  <c r="EY34" i="10" s="1"/>
  <c r="EY15" i="10" a="1"/>
  <c r="EY15" i="10" s="1"/>
  <c r="AC205" i="9" s="1" a="1"/>
  <c r="AC205" i="9" s="1"/>
  <c r="EY5" i="10" a="1"/>
  <c r="EY5" i="10" s="1"/>
  <c r="EY23" i="10" a="1"/>
  <c r="EY23" i="10" s="1"/>
  <c r="EY71" i="10" a="1"/>
  <c r="EY71" i="10" s="1"/>
  <c r="EY93" i="10" a="1"/>
  <c r="EY93" i="10" s="1"/>
  <c r="EY16" i="10" a="1"/>
  <c r="EY16" i="10" s="1"/>
  <c r="AC333" i="9" s="1" a="1"/>
  <c r="AC333" i="9" s="1"/>
  <c r="AC330" i="9" s="1"/>
  <c r="AC38" i="9" s="1"/>
  <c r="EY6" i="10" a="1"/>
  <c r="EY6" i="10" s="1"/>
  <c r="AC163" i="9" s="1" a="1"/>
  <c r="AC163" i="9" s="1"/>
  <c r="AC160" i="9" s="1"/>
  <c r="DP160" i="9" s="1"/>
  <c r="EY53" i="10" a="1"/>
  <c r="EY53" i="10" s="1"/>
  <c r="AC596" i="9" s="1" a="1"/>
  <c r="AC596" i="9" s="1"/>
  <c r="EY49" i="10" a="1"/>
  <c r="EY49" i="10" s="1"/>
  <c r="EY22" i="10" a="1"/>
  <c r="EY22" i="10" s="1"/>
  <c r="EY55" i="10" a="1"/>
  <c r="EY55" i="10" s="1"/>
  <c r="AC636" i="9" s="1" a="1"/>
  <c r="AC636" i="9" s="1"/>
  <c r="EY17" i="10" a="1"/>
  <c r="EY17" i="10" s="1"/>
  <c r="EY86" i="10" a="1"/>
  <c r="EY86" i="10" s="1"/>
  <c r="EY45" i="10" a="1"/>
  <c r="EY45" i="10" s="1"/>
  <c r="AC518" i="9" s="1" a="1"/>
  <c r="AC518" i="9" s="1"/>
  <c r="EY25" i="10" a="1"/>
  <c r="EY25" i="10" s="1"/>
  <c r="AC247" i="9" s="1" a="1"/>
  <c r="AC247" i="9" s="1"/>
  <c r="EY66" i="10" a="1"/>
  <c r="EY66" i="10" s="1"/>
  <c r="AC773" i="9" s="1" a="1"/>
  <c r="AC773" i="9" s="1"/>
  <c r="AC771" i="9" s="1"/>
  <c r="AC80" i="9" s="1"/>
  <c r="EY69" i="10" a="1"/>
  <c r="EY69" i="10" s="1"/>
  <c r="EY59" i="10" a="1"/>
  <c r="EY59" i="10" s="1"/>
  <c r="AC656" i="9" s="1" a="1"/>
  <c r="AC656" i="9" s="1"/>
  <c r="EY41" i="10" a="1"/>
  <c r="EY41" i="10" s="1"/>
  <c r="EY40" i="10" a="1"/>
  <c r="EY40" i="10" s="1"/>
  <c r="EY80" i="10" a="1"/>
  <c r="EY80" i="10" s="1"/>
  <c r="EY51" i="10" a="1"/>
  <c r="EY51" i="10" s="1"/>
  <c r="EY104" i="10" a="1"/>
  <c r="EY104" i="10" s="1"/>
  <c r="EY83" i="10" a="1"/>
  <c r="EY83" i="10" s="1"/>
  <c r="EY81" i="10" a="1"/>
  <c r="EY81" i="10" s="1"/>
  <c r="EY90" i="10" a="1"/>
  <c r="EY90" i="10" s="1"/>
  <c r="EY89" i="10" a="1"/>
  <c r="EY89" i="10" s="1"/>
  <c r="EY70" i="10" a="1"/>
  <c r="EY70" i="10" s="1"/>
  <c r="EY38" i="10" a="1"/>
  <c r="EY38" i="10" s="1"/>
  <c r="AC440" i="9" s="1" a="1"/>
  <c r="AC440" i="9" s="1"/>
  <c r="AC437" i="9" s="1"/>
  <c r="AC53" i="9" s="1"/>
  <c r="EY11" i="10" a="1"/>
  <c r="EY11" i="10" s="1"/>
  <c r="EY44" i="10" a="1"/>
  <c r="EY44" i="10" s="1"/>
  <c r="EY47" i="10" a="1"/>
  <c r="EY47" i="10" s="1"/>
  <c r="AC557" i="9" s="1" a="1"/>
  <c r="AC557" i="9" s="1"/>
  <c r="EY54" i="10" a="1"/>
  <c r="EY54" i="10" s="1"/>
  <c r="EY50" i="10" a="1"/>
  <c r="EY50" i="10" s="1"/>
  <c r="EY42" i="10" a="1"/>
  <c r="EY42" i="10" s="1"/>
  <c r="EY35" i="10" a="1"/>
  <c r="EY35" i="10" s="1"/>
  <c r="EY43" i="10" a="1"/>
  <c r="EY43" i="10" s="1"/>
  <c r="EY82" i="10" a="1"/>
  <c r="EY82" i="10" s="1"/>
  <c r="EY98" i="10" a="1"/>
  <c r="EY98" i="10" s="1"/>
  <c r="EY64" i="10" a="1"/>
  <c r="EY64" i="10" s="1"/>
  <c r="EY84" i="10" a="1"/>
  <c r="EY84" i="10" s="1"/>
  <c r="EY106" i="10" a="1"/>
  <c r="EY106" i="10" s="1"/>
  <c r="EY48" i="10" a="1"/>
  <c r="EY48" i="10" s="1"/>
  <c r="EY58" i="10" a="1"/>
  <c r="EY58" i="10" s="1"/>
  <c r="EY37" i="10" a="1"/>
  <c r="EY37" i="10" s="1"/>
  <c r="AC420" i="9" s="1" a="1"/>
  <c r="AC420" i="9" s="1"/>
  <c r="EY9" i="10" a="1"/>
  <c r="EY9" i="10" s="1"/>
  <c r="EY75" i="10" a="1"/>
  <c r="EY75" i="10" s="1"/>
  <c r="EY13" i="10" a="1"/>
  <c r="EY13" i="10" s="1"/>
  <c r="EY18" i="10" a="1"/>
  <c r="EY18" i="10" s="1"/>
  <c r="EY76" i="10" a="1"/>
  <c r="EY76" i="10" s="1"/>
  <c r="EY91" i="10" a="1"/>
  <c r="EY91" i="10" s="1"/>
  <c r="EY26" i="10" a="1"/>
  <c r="EY26" i="10" s="1"/>
  <c r="EY4" i="10" a="1"/>
  <c r="EY4" i="10" s="1"/>
  <c r="EY10" i="10" a="1"/>
  <c r="EY10" i="10" s="1"/>
  <c r="EY101" i="10" a="1"/>
  <c r="EY101" i="10" s="1"/>
  <c r="EY103" i="10" a="1"/>
  <c r="EY103" i="10" s="1"/>
  <c r="EY14" i="10" a="1"/>
  <c r="EY14" i="10" s="1"/>
  <c r="EY96" i="10" a="1"/>
  <c r="EY96" i="10" s="1"/>
  <c r="EY105" i="10" a="1"/>
  <c r="EY105" i="10" s="1"/>
  <c r="EY95" i="10" a="1"/>
  <c r="EY95" i="10" s="1"/>
  <c r="EY74" i="10" a="1"/>
  <c r="EY74" i="10" s="1"/>
  <c r="EY97" i="10" a="1"/>
  <c r="EY97" i="10" s="1"/>
  <c r="EY73" i="10" a="1"/>
  <c r="EY73" i="10" s="1"/>
  <c r="DO537" i="9"/>
  <c r="DO754" i="9"/>
  <c r="DM904" i="9"/>
  <c r="DO440" i="9"/>
  <c r="Y437" i="9"/>
  <c r="DN277" i="9"/>
  <c r="AE921" i="9"/>
  <c r="U320" i="9"/>
  <c r="DM52" i="9"/>
  <c r="DM418" i="9"/>
  <c r="Q203" i="9"/>
  <c r="DM320" i="9"/>
  <c r="DM203" i="9" s="1"/>
  <c r="DL978" i="9"/>
  <c r="DL980" i="9" s="1"/>
  <c r="DL983" i="9" s="1"/>
  <c r="DL71" i="9"/>
  <c r="DM74" i="9"/>
  <c r="DM674" i="9"/>
  <c r="AN85" i="9"/>
  <c r="AN87" i="9" s="1"/>
  <c r="AN94" i="9" s="1"/>
  <c r="AN968" i="9"/>
  <c r="DO922" i="9"/>
  <c r="DK966" i="9"/>
  <c r="DK860" i="9"/>
  <c r="DK32" i="9"/>
  <c r="DK28" i="9"/>
  <c r="DK942" i="9" s="1"/>
  <c r="R924" i="9"/>
  <c r="R85" i="9"/>
  <c r="R87" i="9" s="1"/>
  <c r="R94" i="9" s="1"/>
  <c r="R968" i="9"/>
  <c r="V924" i="9"/>
  <c r="DO16" i="9"/>
  <c r="DO295" i="9"/>
  <c r="DO30" i="9"/>
  <c r="T924" i="9"/>
  <c r="Z924" i="9"/>
  <c r="Z85" i="9"/>
  <c r="Z87" i="9" s="1"/>
  <c r="Z94" i="9" s="1"/>
  <c r="Z968" i="9"/>
  <c r="F33" i="9"/>
  <c r="F943" i="9" s="1"/>
  <c r="I969" i="9"/>
  <c r="O936" i="9"/>
  <c r="O924" i="9"/>
  <c r="O85" i="9"/>
  <c r="O87" i="9" s="1"/>
  <c r="O94" i="9" s="1"/>
  <c r="O968" i="9"/>
  <c r="F87" i="9"/>
  <c r="F94" i="9" s="1"/>
  <c r="EE369" i="9"/>
  <c r="EF374" i="9"/>
  <c r="K936" i="9"/>
  <c r="K924" i="9"/>
  <c r="K85" i="9"/>
  <c r="K87" i="9" s="1"/>
  <c r="K94" i="9" s="1"/>
  <c r="K968" i="9"/>
  <c r="AJ936" i="9"/>
  <c r="AJ924" i="9"/>
  <c r="AJ85" i="9"/>
  <c r="AJ87" i="9" s="1"/>
  <c r="AJ94" i="9" s="1"/>
  <c r="AJ968" i="9"/>
  <c r="AN924" i="9"/>
  <c r="S936" i="9"/>
  <c r="S924" i="9"/>
  <c r="S85" i="9"/>
  <c r="S87" i="9" s="1"/>
  <c r="S94" i="9" s="1"/>
  <c r="S968" i="9"/>
  <c r="DO81" i="9"/>
  <c r="DO906" i="9"/>
  <c r="DO908" i="9" s="1"/>
  <c r="DO909" i="9" s="1"/>
  <c r="DO899" i="9"/>
  <c r="DO900" i="9"/>
  <c r="DO863" i="9"/>
  <c r="DO901" i="9"/>
  <c r="DO903" i="9"/>
  <c r="DO902" i="9"/>
  <c r="DO136" i="9"/>
  <c r="DO125" i="9"/>
  <c r="DO130" i="9"/>
  <c r="DO120" i="9"/>
  <c r="DO110" i="9"/>
  <c r="DO127" i="9"/>
  <c r="DO113" i="9"/>
  <c r="DO105" i="9"/>
  <c r="DO128" i="9"/>
  <c r="DO116" i="9"/>
  <c r="DO108" i="9"/>
  <c r="DO132" i="9"/>
  <c r="DO121" i="9"/>
  <c r="DO111" i="9"/>
  <c r="DO114" i="9"/>
  <c r="DO106" i="9"/>
  <c r="DO129" i="9"/>
  <c r="DO118" i="9"/>
  <c r="DO109" i="9"/>
  <c r="DO122" i="9"/>
  <c r="DO123" i="9"/>
  <c r="DO112" i="9"/>
  <c r="DO115" i="9"/>
  <c r="DO107" i="9"/>
  <c r="W936" i="9"/>
  <c r="W924" i="9"/>
  <c r="W85" i="9"/>
  <c r="W87" i="9" s="1"/>
  <c r="W94" i="9" s="1"/>
  <c r="W968" i="9"/>
  <c r="AE936" i="9"/>
  <c r="AE924" i="9"/>
  <c r="AE85" i="9"/>
  <c r="AE87" i="9" s="1"/>
  <c r="AE94" i="9" s="1"/>
  <c r="AE968" i="9"/>
  <c r="AM924" i="9"/>
  <c r="AM936" i="9"/>
  <c r="AM85" i="9"/>
  <c r="AM87" i="9" s="1"/>
  <c r="AM94" i="9" s="1"/>
  <c r="AM968" i="9"/>
  <c r="AN936" i="9"/>
  <c r="Q923" i="9"/>
  <c r="Q935" i="9"/>
  <c r="DM395" i="9"/>
  <c r="AM932" i="9"/>
  <c r="AM920" i="9"/>
  <c r="AM33" i="9"/>
  <c r="AM943" i="9" s="1"/>
  <c r="AN932" i="9"/>
  <c r="AI936" i="9"/>
  <c r="AI924" i="9"/>
  <c r="AI85" i="9"/>
  <c r="AI87" i="9" s="1"/>
  <c r="AI94" i="9" s="1"/>
  <c r="AI968" i="9"/>
  <c r="U395" i="9"/>
  <c r="U331" i="9"/>
  <c r="DN350" i="9"/>
  <c r="DN331" i="9" s="1"/>
  <c r="J936" i="9"/>
  <c r="J924" i="9"/>
  <c r="J85" i="9"/>
  <c r="J87" i="9" s="1"/>
  <c r="J94" i="9" s="1"/>
  <c r="J968" i="9"/>
  <c r="G932" i="9"/>
  <c r="DP851" i="9"/>
  <c r="DP853" i="9"/>
  <c r="DP834" i="9"/>
  <c r="DP813" i="9"/>
  <c r="DP815" i="9"/>
  <c r="DP832" i="9"/>
  <c r="DP794" i="9"/>
  <c r="DP796" i="9"/>
  <c r="DP737" i="9"/>
  <c r="DP739" i="9"/>
  <c r="DP775" i="9"/>
  <c r="DP756" i="9"/>
  <c r="DP700" i="9"/>
  <c r="DP777" i="9"/>
  <c r="DP758" i="9"/>
  <c r="DP719" i="9"/>
  <c r="DP678" i="9"/>
  <c r="DP717" i="9"/>
  <c r="DP658" i="9"/>
  <c r="DP680" i="9"/>
  <c r="DP698" i="9"/>
  <c r="DP660" i="9"/>
  <c r="DP638" i="9"/>
  <c r="DP640" i="9"/>
  <c r="DP618" i="9"/>
  <c r="DP559" i="9"/>
  <c r="DP561" i="9"/>
  <c r="DP620" i="9"/>
  <c r="DP600" i="9"/>
  <c r="DP578" i="9"/>
  <c r="DP580" i="9"/>
  <c r="DP598" i="9"/>
  <c r="DP522" i="9"/>
  <c r="DP503" i="9"/>
  <c r="DP539" i="9"/>
  <c r="DP482" i="9"/>
  <c r="DP484" i="9"/>
  <c r="DP541" i="9"/>
  <c r="DP520" i="9"/>
  <c r="DP462" i="9"/>
  <c r="DP464" i="9"/>
  <c r="DP424" i="9"/>
  <c r="DP422" i="9"/>
  <c r="DP404" i="9"/>
  <c r="DP393" i="9"/>
  <c r="DP361" i="9"/>
  <c r="DP444" i="9"/>
  <c r="DP501" i="9"/>
  <c r="DP377" i="9"/>
  <c r="DP356" i="9"/>
  <c r="DP352" i="9"/>
  <c r="DP337" i="9"/>
  <c r="DP323" i="9"/>
  <c r="DP442" i="9"/>
  <c r="DP357" i="9"/>
  <c r="DP324" i="9"/>
  <c r="DP402" i="9"/>
  <c r="DP364" i="9"/>
  <c r="DP335" i="9"/>
  <c r="DP316" i="9"/>
  <c r="DP318" i="9"/>
  <c r="DP268" i="9"/>
  <c r="DP270" i="9"/>
  <c r="DP272" i="9"/>
  <c r="DP249" i="9"/>
  <c r="DP251" i="9"/>
  <c r="DP299" i="9"/>
  <c r="DP297" i="9"/>
  <c r="DP281" i="9"/>
  <c r="DP269" i="9"/>
  <c r="DP279" i="9"/>
  <c r="DP358" i="9"/>
  <c r="DP294" i="9"/>
  <c r="DP275" i="9"/>
  <c r="DP229" i="9"/>
  <c r="DP321" i="9"/>
  <c r="DP227" i="9"/>
  <c r="DP231" i="9"/>
  <c r="DP189" i="9"/>
  <c r="DP145" i="9"/>
  <c r="DP147" i="9"/>
  <c r="DP185" i="9"/>
  <c r="DP187" i="9"/>
  <c r="DP167" i="9"/>
  <c r="DP165" i="9"/>
  <c r="DP209" i="9"/>
  <c r="DP186" i="9"/>
  <c r="DP207" i="9"/>
  <c r="DP4" i="9" a="1"/>
  <c r="DP4" i="9" s="1"/>
  <c r="DQ3" i="9"/>
  <c r="DO276" i="9"/>
  <c r="P924" i="9"/>
  <c r="P936" i="9"/>
  <c r="P85" i="9"/>
  <c r="P87" i="9" s="1"/>
  <c r="P94" i="9" s="1"/>
  <c r="P968" i="9"/>
  <c r="DO73" i="9"/>
  <c r="X936" i="9"/>
  <c r="X924" i="9"/>
  <c r="X85" i="9"/>
  <c r="X87" i="9" s="1"/>
  <c r="X94" i="9" s="1"/>
  <c r="X968" i="9"/>
  <c r="DR2" i="10"/>
  <c r="EZ2" i="10"/>
  <c r="AA936" i="9"/>
  <c r="AA924" i="9"/>
  <c r="AA85" i="9"/>
  <c r="AA87" i="9" s="1"/>
  <c r="AA94" i="9" s="1"/>
  <c r="AA968" i="9"/>
  <c r="AF936" i="9"/>
  <c r="AF924" i="9"/>
  <c r="AF85" i="9"/>
  <c r="AF87" i="9" s="1"/>
  <c r="AF94" i="9" s="1"/>
  <c r="AF968" i="9"/>
  <c r="ED241" i="9"/>
  <c r="EC236" i="9"/>
  <c r="G936" i="9"/>
  <c r="G85" i="9"/>
  <c r="G87" i="9" s="1"/>
  <c r="G94" i="9" s="1"/>
  <c r="G968" i="9"/>
  <c r="H936" i="9"/>
  <c r="H85" i="9"/>
  <c r="H87" i="9" s="1"/>
  <c r="H94" i="9" s="1"/>
  <c r="H968" i="9"/>
  <c r="AM935" i="9"/>
  <c r="AM923" i="9"/>
  <c r="AN935" i="9"/>
  <c r="AB924" i="9"/>
  <c r="AH924" i="9"/>
  <c r="AH85" i="9"/>
  <c r="AH87" i="9" s="1"/>
  <c r="AH94" i="9" s="1"/>
  <c r="AH968" i="9"/>
  <c r="AS387" i="9"/>
  <c r="AS382" i="9" s="1"/>
  <c r="AT389" i="9" a="1"/>
  <c r="AT389" i="9" s="1"/>
  <c r="AD924" i="9"/>
  <c r="AD85" i="9"/>
  <c r="AD87" i="9" s="1"/>
  <c r="AD94" i="9" s="1"/>
  <c r="AD968" i="9"/>
  <c r="AB936" i="9"/>
  <c r="O230" i="7"/>
  <c r="O231" i="7" s="1"/>
  <c r="O233" i="7" s="1"/>
  <c r="O208" i="7"/>
  <c r="S209" i="7"/>
  <c r="R210" i="7"/>
  <c r="Q211" i="7"/>
  <c r="I23" i="5"/>
  <c r="DN264" i="9" l="1"/>
  <c r="DN57" i="9" s="1"/>
  <c r="DN62" i="9" s="1"/>
  <c r="DO264" i="9"/>
  <c r="DO57" i="9" s="1"/>
  <c r="Y68" i="9"/>
  <c r="Y350" i="9"/>
  <c r="Y395" i="9" s="1"/>
  <c r="DO61" i="9"/>
  <c r="DO354" i="9"/>
  <c r="P969" i="9"/>
  <c r="U57" i="9"/>
  <c r="U62" i="9" s="1"/>
  <c r="Z277" i="9"/>
  <c r="Q964" i="9"/>
  <c r="Q963" i="9"/>
  <c r="DO266" i="9"/>
  <c r="DO183" i="9"/>
  <c r="AC183" i="9" a="1"/>
  <c r="AC183" i="9" s="1"/>
  <c r="AC180" i="9" s="1"/>
  <c r="DP180" i="9" s="1"/>
  <c r="DP25" i="9" s="1"/>
  <c r="U71" i="9"/>
  <c r="U965" i="9" s="1"/>
  <c r="DO140" i="9"/>
  <c r="DO17" i="9" s="1"/>
  <c r="DN904" i="9"/>
  <c r="M932" i="9"/>
  <c r="M33" i="9"/>
  <c r="M943" i="9" s="1"/>
  <c r="N932" i="9"/>
  <c r="DP696" i="9"/>
  <c r="N969" i="9"/>
  <c r="M969" i="9"/>
  <c r="O969" i="9"/>
  <c r="DP773" i="9"/>
  <c r="DL981" i="9"/>
  <c r="DL85" i="9"/>
  <c r="DL87" i="9" s="1"/>
  <c r="DL94" i="9" s="1"/>
  <c r="AC653" i="9"/>
  <c r="DP656" i="9"/>
  <c r="DP437" i="9"/>
  <c r="DP53" i="9" s="1"/>
  <c r="DP975" i="9" s="1"/>
  <c r="DP333" i="9"/>
  <c r="DL225" i="9"/>
  <c r="M222" i="9"/>
  <c r="U27" i="9"/>
  <c r="U28" i="9" s="1"/>
  <c r="U942" i="9" s="1"/>
  <c r="Y54" i="9"/>
  <c r="DO477" i="9"/>
  <c r="AC417" i="9"/>
  <c r="DP420" i="9"/>
  <c r="AC516" i="9"/>
  <c r="DP518" i="9"/>
  <c r="AC752" i="9"/>
  <c r="DP754" i="9"/>
  <c r="AC847" i="9"/>
  <c r="DP849" i="9"/>
  <c r="AC202" i="9"/>
  <c r="DP205" i="9"/>
  <c r="AC535" i="9"/>
  <c r="DP537" i="9"/>
  <c r="DP557" i="9"/>
  <c r="AC554" i="9"/>
  <c r="AC593" i="9"/>
  <c r="DP593" i="9" s="1"/>
  <c r="DP596" i="9"/>
  <c r="DQ1023" i="9" a="1"/>
  <c r="DQ1023" i="9" s="1"/>
  <c r="DQ1024" i="9" a="1"/>
  <c r="DQ1024" i="9" s="1"/>
  <c r="DQ1032" i="9" a="1"/>
  <c r="DQ1032" i="9" s="1"/>
  <c r="DQ1031" i="9" a="1"/>
  <c r="DQ1031" i="9" s="1"/>
  <c r="DQ1016" i="9" a="1"/>
  <c r="DQ1016" i="9" s="1"/>
  <c r="DQ1030" i="9" a="1"/>
  <c r="DQ1030" i="9" s="1"/>
  <c r="DQ1029" i="9" s="1"/>
  <c r="DQ1014" i="9" a="1"/>
  <c r="DQ1014" i="9" s="1"/>
  <c r="DQ1013" i="9" s="1"/>
  <c r="DQ1010" i="9" a="1"/>
  <c r="DQ1010" i="9" s="1"/>
  <c r="DQ1015" i="9" a="1"/>
  <c r="DQ1015" i="9" s="1"/>
  <c r="DQ1022" i="9" a="1"/>
  <c r="DQ1022" i="9" s="1"/>
  <c r="DQ1021" i="9" s="1"/>
  <c r="DQ1001" i="9" a="1"/>
  <c r="DQ1001" i="9" s="1"/>
  <c r="DQ1000" i="9" a="1"/>
  <c r="DQ1000" i="9" s="1"/>
  <c r="DQ999" i="9" s="1"/>
  <c r="DQ1004" i="9" s="1"/>
  <c r="DQ1009" i="9" a="1"/>
  <c r="DQ1009" i="9" s="1"/>
  <c r="DQ1008" i="9" a="1"/>
  <c r="DQ1008" i="9" s="1"/>
  <c r="DQ1007" i="9" s="1"/>
  <c r="DQ1002" i="9" a="1"/>
  <c r="DQ1002" i="9" s="1"/>
  <c r="Y53" i="9"/>
  <c r="DO437" i="9"/>
  <c r="DO53" i="9" s="1"/>
  <c r="DO975" i="9" s="1"/>
  <c r="DL986" i="9"/>
  <c r="DL438" i="9"/>
  <c r="DL987" i="9"/>
  <c r="DL458" i="9"/>
  <c r="DN51" i="9"/>
  <c r="DM917" i="9"/>
  <c r="DM20" i="9"/>
  <c r="M85" i="9"/>
  <c r="M87" i="9" s="1"/>
  <c r="M94" i="9" s="1"/>
  <c r="M924" i="9"/>
  <c r="M968" i="9"/>
  <c r="M936" i="9"/>
  <c r="N936" i="9"/>
  <c r="Y59" i="9"/>
  <c r="Y62" i="9" s="1"/>
  <c r="DO516" i="9"/>
  <c r="DO59" i="9" s="1"/>
  <c r="DL860" i="9"/>
  <c r="DL28" i="9"/>
  <c r="DL942" i="9" s="1"/>
  <c r="DL966" i="9"/>
  <c r="DL32" i="9"/>
  <c r="DL920" i="9" s="1"/>
  <c r="Q32" i="9"/>
  <c r="Q225" i="9" a="1"/>
  <c r="Q225" i="9" s="1"/>
  <c r="Q966" i="9"/>
  <c r="Q931" i="9"/>
  <c r="Q919" i="9"/>
  <c r="Q28" i="9"/>
  <c r="Q942" i="9" s="1"/>
  <c r="T958" i="9"/>
  <c r="R958" i="9"/>
  <c r="R931" i="9"/>
  <c r="S958" i="9"/>
  <c r="DM974" i="9"/>
  <c r="DM985" i="9" s="1"/>
  <c r="DM55" i="9"/>
  <c r="DM64" i="9" s="1"/>
  <c r="I35" i="9"/>
  <c r="I40" i="9" s="1"/>
  <c r="I223" i="9"/>
  <c r="DK222" i="9"/>
  <c r="DN54" i="9"/>
  <c r="DN976" i="9" s="1"/>
  <c r="DN478" i="9"/>
  <c r="U967" i="9"/>
  <c r="DN634" i="9"/>
  <c r="DN70" i="9"/>
  <c r="Y181" i="9"/>
  <c r="Y25" i="9"/>
  <c r="DO180" i="9"/>
  <c r="Y37" i="9"/>
  <c r="DO202" i="9"/>
  <c r="U917" i="9"/>
  <c r="U929" i="9"/>
  <c r="U20" i="9"/>
  <c r="V929" i="9"/>
  <c r="Y929" i="9"/>
  <c r="Z929" i="9"/>
  <c r="Y917" i="9"/>
  <c r="Y51" i="9"/>
  <c r="DO398" i="9"/>
  <c r="DO51" i="9" s="1"/>
  <c r="DP440" i="9"/>
  <c r="AC22" i="9"/>
  <c r="U203" i="9"/>
  <c r="DN320" i="9"/>
  <c r="DN203" i="9" s="1"/>
  <c r="AC76" i="9"/>
  <c r="DN76" i="9"/>
  <c r="DN694" i="9"/>
  <c r="Y160" i="9"/>
  <c r="DO163" i="9"/>
  <c r="Y67" i="9"/>
  <c r="DO457" i="9"/>
  <c r="DO67" i="9" s="1"/>
  <c r="DO977" i="9" s="1"/>
  <c r="Y75" i="9"/>
  <c r="DO653" i="9"/>
  <c r="Y76" i="9"/>
  <c r="DO693" i="9"/>
  <c r="DP247" i="9"/>
  <c r="AC244" i="9"/>
  <c r="DN25" i="9"/>
  <c r="DN181" i="9"/>
  <c r="DP636" i="9"/>
  <c r="AC633" i="9"/>
  <c r="DM77" i="9"/>
  <c r="U55" i="9"/>
  <c r="Y80" i="9"/>
  <c r="Y83" i="9" s="1"/>
  <c r="DO771" i="9"/>
  <c r="DN654" i="9"/>
  <c r="DN75" i="9"/>
  <c r="Y42" i="9"/>
  <c r="DO244" i="9"/>
  <c r="DO42" i="9" s="1"/>
  <c r="DN555" i="9"/>
  <c r="DN594" i="9"/>
  <c r="DN16" i="9"/>
  <c r="DO917" i="9" s="1"/>
  <c r="DN276" i="9"/>
  <c r="DN733" i="9"/>
  <c r="DN140" i="9"/>
  <c r="DN17" i="9" s="1"/>
  <c r="DP1034" i="9"/>
  <c r="Y52" i="9"/>
  <c r="DO417" i="9"/>
  <c r="Y38" i="9"/>
  <c r="DO330" i="9"/>
  <c r="DO38" i="9" s="1"/>
  <c r="DP771" i="9"/>
  <c r="DP80" i="9" s="1"/>
  <c r="DP163" i="9"/>
  <c r="DP330" i="9"/>
  <c r="DP38" i="9" s="1"/>
  <c r="DP792" i="9"/>
  <c r="DL963" i="9"/>
  <c r="DL965" i="9"/>
  <c r="Y953" i="9"/>
  <c r="Z934" i="9"/>
  <c r="Y934" i="9"/>
  <c r="Y922" i="9"/>
  <c r="DP1018" i="9"/>
  <c r="DN674" i="9"/>
  <c r="DN74" i="9"/>
  <c r="DN22" i="9"/>
  <c r="DN918" i="9" s="1"/>
  <c r="DN161" i="9"/>
  <c r="DN23" i="9" s="1"/>
  <c r="DN941" i="9" s="1"/>
  <c r="Y203" i="9"/>
  <c r="DO320" i="9"/>
  <c r="DP1026" i="9"/>
  <c r="U77" i="9"/>
  <c r="DM979" i="9"/>
  <c r="DM71" i="9"/>
  <c r="Y69" i="9"/>
  <c r="DO613" i="9"/>
  <c r="Y70" i="9"/>
  <c r="DO633" i="9"/>
  <c r="EZ82" i="10" a="1"/>
  <c r="EZ82" i="10" s="1"/>
  <c r="EZ23" i="10" a="1"/>
  <c r="EZ23" i="10" s="1"/>
  <c r="EZ68" i="10" a="1"/>
  <c r="EZ68" i="10" s="1"/>
  <c r="EZ63" i="10" a="1"/>
  <c r="EZ63" i="10" s="1"/>
  <c r="EZ97" i="10" a="1"/>
  <c r="EZ97" i="10" s="1"/>
  <c r="EZ95" i="10" a="1"/>
  <c r="EZ95" i="10" s="1"/>
  <c r="EZ65" i="10" a="1"/>
  <c r="EZ65" i="10" s="1"/>
  <c r="AG754" i="9" s="1" a="1"/>
  <c r="AG754" i="9" s="1"/>
  <c r="EZ61" i="10" a="1"/>
  <c r="EZ61" i="10" s="1"/>
  <c r="EZ93" i="10" a="1"/>
  <c r="EZ93" i="10" s="1"/>
  <c r="EZ72" i="10" a="1"/>
  <c r="EZ72" i="10" s="1"/>
  <c r="EZ69" i="10" a="1"/>
  <c r="EZ69" i="10" s="1"/>
  <c r="AG811" i="9" s="1" a="1"/>
  <c r="AG811" i="9" s="1"/>
  <c r="EZ80" i="10" a="1"/>
  <c r="EZ80" i="10" s="1"/>
  <c r="EZ40" i="10" a="1"/>
  <c r="EZ40" i="10" s="1"/>
  <c r="EZ91" i="10" a="1"/>
  <c r="EZ91" i="10" s="1"/>
  <c r="EZ16" i="10" a="1"/>
  <c r="EZ16" i="10" s="1"/>
  <c r="EZ5" i="10" a="1"/>
  <c r="EZ5" i="10" s="1"/>
  <c r="EZ20" i="10" a="1"/>
  <c r="EZ20" i="10" s="1"/>
  <c r="EZ6" i="10" a="1"/>
  <c r="EZ6" i="10" s="1"/>
  <c r="AG163" i="9" s="1" a="1"/>
  <c r="AG163" i="9" s="1"/>
  <c r="EZ10" i="10" a="1"/>
  <c r="EZ10" i="10" s="1"/>
  <c r="EZ37" i="10" a="1"/>
  <c r="EZ37" i="10" s="1"/>
  <c r="EZ34" i="10" a="1"/>
  <c r="EZ34" i="10" s="1"/>
  <c r="EZ12" i="10" a="1"/>
  <c r="EZ12" i="10" s="1"/>
  <c r="EZ36" i="10" a="1"/>
  <c r="EZ36" i="10" s="1"/>
  <c r="EZ11" i="10" a="1"/>
  <c r="EZ11" i="10" s="1"/>
  <c r="EZ17" i="10" a="1"/>
  <c r="EZ17" i="10" s="1"/>
  <c r="EZ14" i="10" a="1"/>
  <c r="EZ14" i="10" s="1"/>
  <c r="EZ8" i="10" a="1"/>
  <c r="EZ8" i="10" s="1"/>
  <c r="EZ39" i="10" a="1"/>
  <c r="EZ39" i="10" s="1"/>
  <c r="EZ41" i="10" a="1"/>
  <c r="EZ41" i="10" s="1"/>
  <c r="EZ53" i="10" a="1"/>
  <c r="EZ53" i="10" s="1"/>
  <c r="EZ58" i="10" a="1"/>
  <c r="EZ58" i="10" s="1"/>
  <c r="EZ100" i="10" a="1"/>
  <c r="EZ100" i="10" s="1"/>
  <c r="EZ67" i="10" a="1"/>
  <c r="EZ67" i="10" s="1"/>
  <c r="EZ73" i="10" a="1"/>
  <c r="EZ73" i="10" s="1"/>
  <c r="EZ76" i="10" a="1"/>
  <c r="EZ76" i="10" s="1"/>
  <c r="EZ101" i="10" a="1"/>
  <c r="EZ101" i="10" s="1"/>
  <c r="EZ47" i="10" a="1"/>
  <c r="EZ47" i="10" s="1"/>
  <c r="EZ38" i="10" a="1"/>
  <c r="EZ38" i="10" s="1"/>
  <c r="AG440" i="9" s="1" a="1"/>
  <c r="AG440" i="9" s="1"/>
  <c r="EZ44" i="10" a="1"/>
  <c r="EZ44" i="10" s="1"/>
  <c r="EZ75" i="10" a="1"/>
  <c r="EZ75" i="10" s="1"/>
  <c r="EZ54" i="10" a="1"/>
  <c r="EZ54" i="10" s="1"/>
  <c r="EZ42" i="10" a="1"/>
  <c r="EZ42" i="10" s="1"/>
  <c r="EZ104" i="10" a="1"/>
  <c r="EZ104" i="10" s="1"/>
  <c r="EZ88" i="10" a="1"/>
  <c r="EZ88" i="10" s="1"/>
  <c r="EZ90" i="10" a="1"/>
  <c r="EZ90" i="10" s="1"/>
  <c r="EZ94" i="10" a="1"/>
  <c r="EZ94" i="10" s="1"/>
  <c r="EZ71" i="10" a="1"/>
  <c r="EZ71" i="10" s="1"/>
  <c r="EZ87" i="10" a="1"/>
  <c r="EZ87" i="10" s="1"/>
  <c r="EZ77" i="10" a="1"/>
  <c r="EZ77" i="10" s="1"/>
  <c r="EZ9" i="10" a="1"/>
  <c r="EZ9" i="10" s="1"/>
  <c r="EZ26" i="10" a="1"/>
  <c r="EZ26" i="10" s="1"/>
  <c r="EZ35" i="10" a="1"/>
  <c r="EZ35" i="10" s="1"/>
  <c r="EZ46" i="10" a="1"/>
  <c r="EZ46" i="10" s="1"/>
  <c r="EZ62" i="10" a="1"/>
  <c r="EZ62" i="10" s="1"/>
  <c r="EZ98" i="10" a="1"/>
  <c r="EZ98" i="10" s="1"/>
  <c r="EZ4" i="10" a="1"/>
  <c r="EZ4" i="10" s="1"/>
  <c r="EZ50" i="10" a="1"/>
  <c r="EZ50" i="10" s="1"/>
  <c r="EZ57" i="10" a="1"/>
  <c r="EZ57" i="10" s="1"/>
  <c r="EZ83" i="10" a="1"/>
  <c r="EZ83" i="10" s="1"/>
  <c r="EZ45" i="10" a="1"/>
  <c r="EZ45" i="10" s="1"/>
  <c r="EZ43" i="10" a="1"/>
  <c r="EZ43" i="10" s="1"/>
  <c r="EZ25" i="10" a="1"/>
  <c r="EZ25" i="10" s="1"/>
  <c r="EZ18" i="10" a="1"/>
  <c r="EZ18" i="10" s="1"/>
  <c r="EZ60" i="10" a="1"/>
  <c r="EZ60" i="10" s="1"/>
  <c r="EZ74" i="10" a="1"/>
  <c r="EZ74" i="10" s="1"/>
  <c r="EZ70" i="10" a="1"/>
  <c r="EZ70" i="10" s="1"/>
  <c r="EZ59" i="10" a="1"/>
  <c r="EZ59" i="10" s="1"/>
  <c r="EZ15" i="10" a="1"/>
  <c r="EZ15" i="10" s="1"/>
  <c r="EZ66" i="10" a="1"/>
  <c r="EZ66" i="10" s="1"/>
  <c r="EZ22" i="10" a="1"/>
  <c r="EZ22" i="10" s="1"/>
  <c r="EZ81" i="10" a="1"/>
  <c r="EZ81" i="10" s="1"/>
  <c r="EZ96" i="10" a="1"/>
  <c r="EZ96" i="10" s="1"/>
  <c r="EZ55" i="10" a="1"/>
  <c r="EZ55" i="10" s="1"/>
  <c r="EZ89" i="10" a="1"/>
  <c r="EZ89" i="10" s="1"/>
  <c r="EZ92" i="10" a="1"/>
  <c r="EZ92" i="10" s="1"/>
  <c r="EZ109" i="10" a="1"/>
  <c r="EZ109" i="10" s="1"/>
  <c r="EZ102" i="10" a="1"/>
  <c r="EZ102" i="10" s="1"/>
  <c r="EZ99" i="10" a="1"/>
  <c r="EZ99" i="10" s="1"/>
  <c r="EZ13" i="10" a="1"/>
  <c r="EZ13" i="10" s="1"/>
  <c r="EZ52" i="10" a="1"/>
  <c r="EZ52" i="10" s="1"/>
  <c r="EZ56" i="10" a="1"/>
  <c r="EZ56" i="10" s="1"/>
  <c r="EZ64" i="10" a="1"/>
  <c r="EZ64" i="10" s="1"/>
  <c r="EZ48" i="10" a="1"/>
  <c r="EZ48" i="10" s="1"/>
  <c r="EZ85" i="10" a="1"/>
  <c r="EZ85" i="10" s="1"/>
  <c r="EZ108" i="10" a="1"/>
  <c r="EZ108" i="10" s="1"/>
  <c r="EZ49" i="10" a="1"/>
  <c r="EZ49" i="10" s="1"/>
  <c r="EZ51" i="10" a="1"/>
  <c r="EZ51" i="10" s="1"/>
  <c r="EZ103" i="10" a="1"/>
  <c r="EZ103" i="10" s="1"/>
  <c r="EZ107" i="10" a="1"/>
  <c r="EZ107" i="10" s="1"/>
  <c r="EZ86" i="10" a="1"/>
  <c r="EZ86" i="10" s="1"/>
  <c r="EZ106" i="10" a="1"/>
  <c r="EZ106" i="10" s="1"/>
  <c r="EZ84" i="10" a="1"/>
  <c r="EZ84" i="10" s="1"/>
  <c r="EZ105" i="10" a="1"/>
  <c r="EZ105" i="10" s="1"/>
  <c r="DP715" i="9"/>
  <c r="F45" i="9"/>
  <c r="F944" i="9" s="1"/>
  <c r="G933" i="9"/>
  <c r="J921" i="9"/>
  <c r="DN953" i="9"/>
  <c r="DN967" i="9" s="1"/>
  <c r="DN81" i="9"/>
  <c r="Q64" i="9"/>
  <c r="V930" i="9"/>
  <c r="U918" i="9"/>
  <c r="U930" i="9"/>
  <c r="DL964" i="9"/>
  <c r="DM181" i="9"/>
  <c r="DM25" i="9"/>
  <c r="DM27" i="9" s="1"/>
  <c r="DN418" i="9"/>
  <c r="Y74" i="9"/>
  <c r="DO673" i="9"/>
  <c r="AT387" i="9"/>
  <c r="AT382" i="9" s="1"/>
  <c r="AU389" i="9" a="1"/>
  <c r="AU389" i="9" s="1"/>
  <c r="DS2" i="10"/>
  <c r="FA2" i="10"/>
  <c r="DP899" i="9"/>
  <c r="DP900" i="9"/>
  <c r="DP863" i="9"/>
  <c r="DP901" i="9"/>
  <c r="DP903" i="9"/>
  <c r="DP906" i="9"/>
  <c r="DP908" i="9" s="1"/>
  <c r="DP909" i="9" s="1"/>
  <c r="DP902" i="9"/>
  <c r="DP125" i="9"/>
  <c r="DP115" i="9"/>
  <c r="DP107" i="9"/>
  <c r="DP136" i="9"/>
  <c r="DP130" i="9"/>
  <c r="DP120" i="9"/>
  <c r="DP110" i="9"/>
  <c r="DP127" i="9"/>
  <c r="DP113" i="9"/>
  <c r="DP105" i="9"/>
  <c r="DP128" i="9"/>
  <c r="DP116" i="9"/>
  <c r="DP108" i="9"/>
  <c r="DP132" i="9"/>
  <c r="DP121" i="9"/>
  <c r="DP111" i="9"/>
  <c r="DP114" i="9"/>
  <c r="DP106" i="9"/>
  <c r="DP118" i="9"/>
  <c r="DP122" i="9"/>
  <c r="DP112" i="9"/>
  <c r="DP129" i="9"/>
  <c r="DP123" i="9"/>
  <c r="DP109" i="9"/>
  <c r="DP12" i="9"/>
  <c r="DO904" i="9"/>
  <c r="DK33" i="9"/>
  <c r="DK943" i="9" s="1"/>
  <c r="DK969" i="9"/>
  <c r="EE241" i="9"/>
  <c r="ED236" i="9"/>
  <c r="DP76" i="9"/>
  <c r="U935" i="9"/>
  <c r="U923" i="9"/>
  <c r="V935" i="9"/>
  <c r="DN395" i="9"/>
  <c r="DP73" i="9"/>
  <c r="DQ832" i="9"/>
  <c r="DQ851" i="9"/>
  <c r="DQ853" i="9"/>
  <c r="DQ834" i="9"/>
  <c r="DQ815" i="9"/>
  <c r="DQ794" i="9"/>
  <c r="DQ796" i="9"/>
  <c r="DQ775" i="9"/>
  <c r="DQ777" i="9"/>
  <c r="DQ717" i="9"/>
  <c r="DQ719" i="9"/>
  <c r="DQ813" i="9"/>
  <c r="DQ737" i="9"/>
  <c r="DQ739" i="9"/>
  <c r="DQ756" i="9"/>
  <c r="DQ758" i="9"/>
  <c r="DQ678" i="9"/>
  <c r="DQ698" i="9"/>
  <c r="DQ700" i="9"/>
  <c r="DQ658" i="9"/>
  <c r="DQ680" i="9"/>
  <c r="DQ660" i="9"/>
  <c r="DQ598" i="9"/>
  <c r="DQ618" i="9"/>
  <c r="DQ638" i="9"/>
  <c r="DQ620" i="9"/>
  <c r="DQ600" i="9"/>
  <c r="DQ578" i="9"/>
  <c r="DQ580" i="9"/>
  <c r="DQ539" i="9"/>
  <c r="DQ541" i="9"/>
  <c r="DQ559" i="9"/>
  <c r="DQ501" i="9"/>
  <c r="DQ503" i="9"/>
  <c r="DQ640" i="9"/>
  <c r="DQ561" i="9"/>
  <c r="DQ522" i="9"/>
  <c r="DQ482" i="9"/>
  <c r="DQ484" i="9"/>
  <c r="DQ442" i="9"/>
  <c r="DQ444" i="9"/>
  <c r="DQ424" i="9"/>
  <c r="DQ462" i="9"/>
  <c r="DQ464" i="9"/>
  <c r="DQ520" i="9"/>
  <c r="DQ422" i="9"/>
  <c r="DQ364" i="9"/>
  <c r="DQ335" i="9"/>
  <c r="DQ337" i="9"/>
  <c r="DQ404" i="9"/>
  <c r="DQ402" i="9"/>
  <c r="DQ377" i="9"/>
  <c r="DQ356" i="9"/>
  <c r="DQ352" i="9"/>
  <c r="DQ323" i="9"/>
  <c r="DQ393" i="9"/>
  <c r="DQ357" i="9"/>
  <c r="DQ361" i="9"/>
  <c r="DQ358" i="9"/>
  <c r="DQ294" i="9"/>
  <c r="DQ275" i="9"/>
  <c r="DQ324" i="9"/>
  <c r="DQ316" i="9"/>
  <c r="DQ318" i="9"/>
  <c r="DQ268" i="9"/>
  <c r="DQ270" i="9"/>
  <c r="DQ272" i="9"/>
  <c r="DQ299" i="9"/>
  <c r="DQ297" i="9"/>
  <c r="DQ281" i="9"/>
  <c r="DQ269" i="9"/>
  <c r="DQ321" i="9"/>
  <c r="DQ251" i="9"/>
  <c r="DQ249" i="9"/>
  <c r="DQ207" i="9"/>
  <c r="DQ209" i="9"/>
  <c r="DQ186" i="9"/>
  <c r="DQ227" i="9"/>
  <c r="DQ229" i="9"/>
  <c r="DQ231" i="9"/>
  <c r="DQ189" i="9"/>
  <c r="DQ145" i="9"/>
  <c r="DQ147" i="9"/>
  <c r="DQ279" i="9"/>
  <c r="DQ185" i="9"/>
  <c r="DQ187" i="9"/>
  <c r="DQ167" i="9"/>
  <c r="DR3" i="9"/>
  <c r="DQ165" i="9"/>
  <c r="DQ4" i="9" a="1"/>
  <c r="DQ4" i="9" s="1"/>
  <c r="DQ12" i="9" s="1"/>
  <c r="DP22" i="9"/>
  <c r="DP295" i="9"/>
  <c r="DP30" i="9"/>
  <c r="DM923" i="9"/>
  <c r="EG374" i="9"/>
  <c r="EF369" i="9"/>
  <c r="O209" i="7"/>
  <c r="S210" i="7"/>
  <c r="AR233" i="7" a="1"/>
  <c r="AR233" i="7" s="1"/>
  <c r="AM233" i="7" a="1"/>
  <c r="AM233" i="7" s="1"/>
  <c r="AD233" i="7" a="1"/>
  <c r="AD233" i="7" s="1"/>
  <c r="Z233" i="7" a="1"/>
  <c r="Z233" i="7" s="1"/>
  <c r="AG233" i="7" a="1"/>
  <c r="AG233" i="7" s="1"/>
  <c r="AB233" i="7" a="1"/>
  <c r="AB233" i="7" s="1"/>
  <c r="X233" i="7" a="1"/>
  <c r="X233" i="7" s="1"/>
  <c r="Y233" i="7" a="1"/>
  <c r="Y233" i="7" s="1"/>
  <c r="AL233" i="7" a="1"/>
  <c r="AL233" i="7" s="1"/>
  <c r="AQ233" i="7" a="1"/>
  <c r="AQ233" i="7" s="1"/>
  <c r="AS233" i="7" a="1"/>
  <c r="AS233" i="7" s="1"/>
  <c r="AN233" i="7" a="1"/>
  <c r="AN233" i="7" s="1"/>
  <c r="AI233" i="7" a="1"/>
  <c r="AI233" i="7" s="1"/>
  <c r="AO233" i="7" a="1"/>
  <c r="AO233" i="7" s="1"/>
  <c r="AJ233" i="7" a="1"/>
  <c r="AJ233" i="7" s="1"/>
  <c r="AE233" i="7" a="1"/>
  <c r="AE233" i="7" s="1"/>
  <c r="V233" i="7" a="1"/>
  <c r="V233" i="7" s="1"/>
  <c r="AK233" i="7" a="1"/>
  <c r="AK233" i="7" s="1"/>
  <c r="AA233" i="7" a="1"/>
  <c r="AA233" i="7" s="1"/>
  <c r="AC233" i="7" a="1"/>
  <c r="AC233" i="7" s="1"/>
  <c r="AH233" i="7" a="1"/>
  <c r="AH233" i="7" s="1"/>
  <c r="AF233" i="7" a="1"/>
  <c r="AF233" i="7" s="1"/>
  <c r="W233" i="7" a="1"/>
  <c r="W233" i="7" s="1"/>
  <c r="AP233" i="7" a="1"/>
  <c r="AP233" i="7" s="1"/>
  <c r="T233" i="7" a="1"/>
  <c r="T233" i="7" s="1"/>
  <c r="U233" i="7" a="1"/>
  <c r="U233" i="7" s="1"/>
  <c r="Q212" i="7"/>
  <c r="R211" i="7"/>
  <c r="EA868" i="2"/>
  <c r="DO277" i="9" l="1"/>
  <c r="AC25" i="9"/>
  <c r="AC27" i="9" s="1"/>
  <c r="DO350" i="9"/>
  <c r="DO331" i="9" s="1"/>
  <c r="Y331" i="9"/>
  <c r="DO62" i="9"/>
  <c r="DP277" i="9"/>
  <c r="U964" i="9"/>
  <c r="AG266" i="9" a="1"/>
  <c r="AG266" i="9" s="1"/>
  <c r="AG264" i="9" s="1"/>
  <c r="DQ264" i="9" s="1"/>
  <c r="DQ57" i="9" s="1"/>
  <c r="U919" i="9"/>
  <c r="DP183" i="9"/>
  <c r="W958" i="9"/>
  <c r="V931" i="9"/>
  <c r="U225" i="9" a="1"/>
  <c r="U225" i="9" s="1"/>
  <c r="U222" i="9" s="1"/>
  <c r="U966" i="9"/>
  <c r="U931" i="9"/>
  <c r="V958" i="9"/>
  <c r="X958" i="9"/>
  <c r="U32" i="9"/>
  <c r="U969" i="9" s="1"/>
  <c r="Y55" i="9"/>
  <c r="Y64" i="9" s="1"/>
  <c r="DP27" i="9"/>
  <c r="DP966" i="9" s="1"/>
  <c r="Y77" i="9"/>
  <c r="DN77" i="9"/>
  <c r="DN55" i="9"/>
  <c r="DN64" i="9" s="1"/>
  <c r="DN968" i="9" s="1"/>
  <c r="DO478" i="9"/>
  <c r="DO54" i="9"/>
  <c r="DO976" i="9" s="1"/>
  <c r="DQ1018" i="9"/>
  <c r="Y71" i="9"/>
  <c r="Y965" i="9" s="1"/>
  <c r="M35" i="9"/>
  <c r="M40" i="9" s="1"/>
  <c r="M223" i="9"/>
  <c r="DL222" i="9"/>
  <c r="AC75" i="9"/>
  <c r="DP653" i="9"/>
  <c r="DP75" i="9" s="1"/>
  <c r="AC70" i="9"/>
  <c r="DP633" i="9"/>
  <c r="DM963" i="9"/>
  <c r="DM965" i="9"/>
  <c r="DM964" i="9"/>
  <c r="DN979" i="9"/>
  <c r="DN980" i="9" s="1"/>
  <c r="DN981" i="9" s="1"/>
  <c r="DN71" i="9"/>
  <c r="DN965" i="9" s="1"/>
  <c r="I245" i="9"/>
  <c r="I958" i="9" s="1"/>
  <c r="I44" i="9"/>
  <c r="Q33" i="9"/>
  <c r="Q943" i="9" s="1"/>
  <c r="Q920" i="9"/>
  <c r="T969" i="9"/>
  <c r="R969" i="9"/>
  <c r="R932" i="9"/>
  <c r="Q932" i="9"/>
  <c r="S969" i="9"/>
  <c r="Q969" i="9"/>
  <c r="AC81" i="9"/>
  <c r="AC954" i="9"/>
  <c r="DP847" i="9"/>
  <c r="Q968" i="9"/>
  <c r="Q924" i="9"/>
  <c r="Q85" i="9"/>
  <c r="Q87" i="9" s="1"/>
  <c r="Q94" i="9" s="1"/>
  <c r="Q936" i="9"/>
  <c r="R936" i="9"/>
  <c r="DM980" i="9"/>
  <c r="AC953" i="9"/>
  <c r="AC967" i="9" s="1"/>
  <c r="DM924" i="9"/>
  <c r="DM85" i="9"/>
  <c r="DM87" i="9" s="1"/>
  <c r="DM94" i="9" s="1"/>
  <c r="DM968" i="9"/>
  <c r="DL33" i="9"/>
  <c r="DL943" i="9" s="1"/>
  <c r="DL969" i="9"/>
  <c r="DL988" i="9"/>
  <c r="DQ1034" i="9"/>
  <c r="DP554" i="9"/>
  <c r="DQ811" i="9"/>
  <c r="AG809" i="9"/>
  <c r="DQ809" i="9" s="1"/>
  <c r="DM966" i="9"/>
  <c r="DM919" i="9"/>
  <c r="DM860" i="9"/>
  <c r="DM28" i="9"/>
  <c r="DM942" i="9" s="1"/>
  <c r="DM32" i="9"/>
  <c r="Y967" i="9"/>
  <c r="DN27" i="9"/>
  <c r="AC930" i="9"/>
  <c r="AD930" i="9"/>
  <c r="AC79" i="9"/>
  <c r="DP752" i="9"/>
  <c r="DP79" i="9" s="1"/>
  <c r="DM225" i="9"/>
  <c r="Q222" i="9"/>
  <c r="DO80" i="9"/>
  <c r="DO83" i="9" s="1"/>
  <c r="DO954" i="9"/>
  <c r="DO953" i="9"/>
  <c r="DO967" i="9" s="1"/>
  <c r="AC42" i="9"/>
  <c r="DP244" i="9"/>
  <c r="DP42" i="9" s="1"/>
  <c r="DO203" i="9"/>
  <c r="DO37" i="9"/>
  <c r="DO75" i="9"/>
  <c r="DO654" i="9"/>
  <c r="DQ754" i="9"/>
  <c r="AG752" i="9"/>
  <c r="FA89" i="10" a="1"/>
  <c r="FA89" i="10" s="1"/>
  <c r="FA101" i="10" a="1"/>
  <c r="FA101" i="10" s="1"/>
  <c r="FA104" i="10" a="1"/>
  <c r="FA104" i="10" s="1"/>
  <c r="FA93" i="10" a="1"/>
  <c r="FA93" i="10" s="1"/>
  <c r="FA88" i="10" a="1"/>
  <c r="FA88" i="10" s="1"/>
  <c r="FA87" i="10" a="1"/>
  <c r="FA87" i="10" s="1"/>
  <c r="FA69" i="10" a="1"/>
  <c r="FA69" i="10" s="1"/>
  <c r="FA92" i="10" a="1"/>
  <c r="FA92" i="10" s="1"/>
  <c r="FA84" i="10" a="1"/>
  <c r="FA84" i="10" s="1"/>
  <c r="FA100" i="10" a="1"/>
  <c r="FA100" i="10" s="1"/>
  <c r="FA91" i="10" a="1"/>
  <c r="FA91" i="10" s="1"/>
  <c r="FA48" i="10" a="1"/>
  <c r="FA48" i="10" s="1"/>
  <c r="FA46" i="10" a="1"/>
  <c r="FA46" i="10" s="1"/>
  <c r="FA98" i="10" a="1"/>
  <c r="FA98" i="10" s="1"/>
  <c r="FA51" i="10" a="1"/>
  <c r="FA51" i="10" s="1"/>
  <c r="FA81" i="10" a="1"/>
  <c r="FA81" i="10" s="1"/>
  <c r="FA10" i="10" a="1"/>
  <c r="FA10" i="10" s="1"/>
  <c r="FA58" i="10" a="1"/>
  <c r="FA58" i="10" s="1"/>
  <c r="FA36" i="10" a="1"/>
  <c r="FA36" i="10" s="1"/>
  <c r="FA82" i="10" a="1"/>
  <c r="FA82" i="10" s="1"/>
  <c r="FA41" i="10" a="1"/>
  <c r="FA41" i="10" s="1"/>
  <c r="FA25" i="10" a="1"/>
  <c r="FA25" i="10" s="1"/>
  <c r="FA26" i="10" a="1"/>
  <c r="FA26" i="10" s="1"/>
  <c r="FA9" i="10" a="1"/>
  <c r="FA9" i="10" s="1"/>
  <c r="FA83" i="10" a="1"/>
  <c r="FA83" i="10" s="1"/>
  <c r="FA96" i="10" a="1"/>
  <c r="FA96" i="10" s="1"/>
  <c r="FA50" i="10" a="1"/>
  <c r="FA50" i="10" s="1"/>
  <c r="FA75" i="10" a="1"/>
  <c r="FA75" i="10" s="1"/>
  <c r="FA43" i="10" a="1"/>
  <c r="FA43" i="10" s="1"/>
  <c r="FA8" i="10" a="1"/>
  <c r="FA8" i="10" s="1"/>
  <c r="FA59" i="10" a="1"/>
  <c r="FA59" i="10" s="1"/>
  <c r="FA76" i="10" a="1"/>
  <c r="FA76" i="10" s="1"/>
  <c r="FA80" i="10" a="1"/>
  <c r="FA80" i="10" s="1"/>
  <c r="FA73" i="10" a="1"/>
  <c r="FA73" i="10" s="1"/>
  <c r="FA90" i="10" a="1"/>
  <c r="FA90" i="10" s="1"/>
  <c r="FA108" i="10" a="1"/>
  <c r="FA108" i="10" s="1"/>
  <c r="FA4" i="10" a="1"/>
  <c r="FA4" i="10" s="1"/>
  <c r="FA15" i="10" a="1"/>
  <c r="FA15" i="10" s="1"/>
  <c r="FA39" i="10" a="1"/>
  <c r="FA39" i="10" s="1"/>
  <c r="FA17" i="10" a="1"/>
  <c r="FA17" i="10" s="1"/>
  <c r="FA64" i="10" a="1"/>
  <c r="FA64" i="10" s="1"/>
  <c r="FA105" i="10" a="1"/>
  <c r="FA105" i="10" s="1"/>
  <c r="FA61" i="10" a="1"/>
  <c r="FA61" i="10" s="1"/>
  <c r="FA62" i="10" a="1"/>
  <c r="FA62" i="10" s="1"/>
  <c r="FA71" i="10" a="1"/>
  <c r="FA71" i="10" s="1"/>
  <c r="FA95" i="10" a="1"/>
  <c r="FA95" i="10" s="1"/>
  <c r="FA86" i="10" a="1"/>
  <c r="FA86" i="10" s="1"/>
  <c r="FA85" i="10" a="1"/>
  <c r="FA85" i="10" s="1"/>
  <c r="FA11" i="10" a="1"/>
  <c r="FA11" i="10" s="1"/>
  <c r="FA37" i="10" a="1"/>
  <c r="FA37" i="10" s="1"/>
  <c r="FA20" i="10" a="1"/>
  <c r="FA20" i="10" s="1"/>
  <c r="FA18" i="10" a="1"/>
  <c r="FA18" i="10" s="1"/>
  <c r="FA77" i="10" a="1"/>
  <c r="FA77" i="10" s="1"/>
  <c r="FA16" i="10" a="1"/>
  <c r="FA16" i="10" s="1"/>
  <c r="FA66" i="10" a="1"/>
  <c r="FA66" i="10" s="1"/>
  <c r="FA34" i="10" a="1"/>
  <c r="FA34" i="10" s="1"/>
  <c r="FA54" i="10" a="1"/>
  <c r="FA54" i="10" s="1"/>
  <c r="FA12" i="10" a="1"/>
  <c r="FA12" i="10" s="1"/>
  <c r="FA52" i="10" a="1"/>
  <c r="FA52" i="10" s="1"/>
  <c r="FA106" i="10" a="1"/>
  <c r="FA106" i="10" s="1"/>
  <c r="FA22" i="10" a="1"/>
  <c r="FA22" i="10" s="1"/>
  <c r="FA53" i="10" a="1"/>
  <c r="FA53" i="10" s="1"/>
  <c r="FA68" i="10" a="1"/>
  <c r="FA68" i="10" s="1"/>
  <c r="FA70" i="10" a="1"/>
  <c r="FA70" i="10" s="1"/>
  <c r="FA72" i="10" a="1"/>
  <c r="FA72" i="10" s="1"/>
  <c r="FA109" i="10" a="1"/>
  <c r="FA109" i="10" s="1"/>
  <c r="FA94" i="10" a="1"/>
  <c r="FA94" i="10" s="1"/>
  <c r="FA107" i="10" a="1"/>
  <c r="FA107" i="10" s="1"/>
  <c r="FA56" i="10" a="1"/>
  <c r="FA56" i="10" s="1"/>
  <c r="FA49" i="10" a="1"/>
  <c r="FA49" i="10" s="1"/>
  <c r="FA97" i="10" a="1"/>
  <c r="FA97" i="10" s="1"/>
  <c r="FA13" i="10" a="1"/>
  <c r="FA13" i="10" s="1"/>
  <c r="FA14" i="10" a="1"/>
  <c r="FA14" i="10" s="1"/>
  <c r="FA38" i="10" a="1"/>
  <c r="FA38" i="10" s="1"/>
  <c r="FA47" i="10" a="1"/>
  <c r="FA47" i="10" s="1"/>
  <c r="FA42" i="10" a="1"/>
  <c r="FA42" i="10" s="1"/>
  <c r="FA6" i="10" a="1"/>
  <c r="FA6" i="10" s="1"/>
  <c r="FA5" i="10" a="1"/>
  <c r="FA5" i="10" s="1"/>
  <c r="FA55" i="10" a="1"/>
  <c r="FA55" i="10" s="1"/>
  <c r="FA60" i="10" a="1"/>
  <c r="FA60" i="10" s="1"/>
  <c r="FA99" i="10" a="1"/>
  <c r="FA99" i="10" s="1"/>
  <c r="FA63" i="10" a="1"/>
  <c r="FA63" i="10" s="1"/>
  <c r="FA45" i="10" a="1"/>
  <c r="FA45" i="10" s="1"/>
  <c r="FA103" i="10" a="1"/>
  <c r="FA103" i="10" s="1"/>
  <c r="FA40" i="10" a="1"/>
  <c r="FA40" i="10" s="1"/>
  <c r="FA35" i="10" a="1"/>
  <c r="FA35" i="10" s="1"/>
  <c r="FA57" i="10" a="1"/>
  <c r="FA57" i="10" s="1"/>
  <c r="FA23" i="10" a="1"/>
  <c r="FA23" i="10" s="1"/>
  <c r="FA65" i="10" a="1"/>
  <c r="FA65" i="10" s="1"/>
  <c r="FA67" i="10" a="1"/>
  <c r="FA67" i="10" s="1"/>
  <c r="FA74" i="10" a="1"/>
  <c r="FA74" i="10" s="1"/>
  <c r="FA102" i="10" a="1"/>
  <c r="FA102" i="10" s="1"/>
  <c r="FA44" i="10" a="1"/>
  <c r="FA44" i="10" s="1"/>
  <c r="DO634" i="9"/>
  <c r="DO70" i="9"/>
  <c r="DO979" i="9" s="1"/>
  <c r="DN985" i="9"/>
  <c r="DN20" i="9"/>
  <c r="DN917" i="9"/>
  <c r="Y161" i="9"/>
  <c r="Y23" i="9" s="1"/>
  <c r="Y941" i="9" s="1"/>
  <c r="Y22" i="9"/>
  <c r="DO160" i="9"/>
  <c r="DM986" i="9"/>
  <c r="DM438" i="9"/>
  <c r="DM987" i="9"/>
  <c r="DM458" i="9"/>
  <c r="AC60" i="9"/>
  <c r="DP535" i="9"/>
  <c r="DP60" i="9" s="1"/>
  <c r="AC59" i="9"/>
  <c r="DP516" i="9"/>
  <c r="DP59" i="9" s="1"/>
  <c r="DO674" i="9"/>
  <c r="DO74" i="9"/>
  <c r="DQ163" i="9"/>
  <c r="AG160" i="9"/>
  <c r="DO418" i="9"/>
  <c r="DO52" i="9"/>
  <c r="U64" i="9"/>
  <c r="U963" i="9"/>
  <c r="DO694" i="9"/>
  <c r="DO76" i="9"/>
  <c r="DO181" i="9"/>
  <c r="DO25" i="9"/>
  <c r="DQ1026" i="9"/>
  <c r="DQ440" i="9"/>
  <c r="AG437" i="9"/>
  <c r="DR1023" i="9" a="1"/>
  <c r="DR1023" i="9" s="1"/>
  <c r="DR1031" i="9" a="1"/>
  <c r="DR1031" i="9" s="1"/>
  <c r="DR1024" i="9" a="1"/>
  <c r="DR1024" i="9" s="1"/>
  <c r="DR1016" i="9" a="1"/>
  <c r="DR1016" i="9" s="1"/>
  <c r="DR1030" i="9" a="1"/>
  <c r="DR1030" i="9" s="1"/>
  <c r="DR1029" i="9" s="1"/>
  <c r="DR1001" i="9" a="1"/>
  <c r="DR1001" i="9" s="1"/>
  <c r="DR1032" i="9" a="1"/>
  <c r="DR1032" i="9" s="1"/>
  <c r="DR1014" i="9" a="1"/>
  <c r="DR1014" i="9" s="1"/>
  <c r="DR1013" i="9" s="1"/>
  <c r="DR1002" i="9" a="1"/>
  <c r="DR1002" i="9" s="1"/>
  <c r="DR1015" i="9" a="1"/>
  <c r="DR1015" i="9" s="1"/>
  <c r="DR1022" i="9" a="1"/>
  <c r="DR1022" i="9" s="1"/>
  <c r="DR1021" i="9" s="1"/>
  <c r="DR1000" i="9" a="1"/>
  <c r="DR1000" i="9" s="1"/>
  <c r="DR999" i="9" s="1"/>
  <c r="DR1004" i="9" s="1"/>
  <c r="DR1009" i="9" a="1"/>
  <c r="DR1009" i="9" s="1"/>
  <c r="DR1008" i="9" a="1"/>
  <c r="DR1008" i="9" s="1"/>
  <c r="DR1007" i="9" s="1"/>
  <c r="DR1010" i="9" a="1"/>
  <c r="DR1010" i="9" s="1"/>
  <c r="DO614" i="9"/>
  <c r="DO69" i="9"/>
  <c r="DK35" i="9"/>
  <c r="DK40" i="9" s="1"/>
  <c r="DK223" i="9"/>
  <c r="AC37" i="9"/>
  <c r="DP202" i="9"/>
  <c r="AC52" i="9"/>
  <c r="DP417" i="9"/>
  <c r="DR832" i="9"/>
  <c r="DR851" i="9"/>
  <c r="DR853" i="9"/>
  <c r="DR834" i="9"/>
  <c r="DR813" i="9"/>
  <c r="DR756" i="9"/>
  <c r="DR758" i="9"/>
  <c r="DR815" i="9"/>
  <c r="DR794" i="9"/>
  <c r="DR775" i="9"/>
  <c r="DR777" i="9"/>
  <c r="DR796" i="9"/>
  <c r="DR717" i="9"/>
  <c r="DR719" i="9"/>
  <c r="DR739" i="9"/>
  <c r="DR700" i="9"/>
  <c r="DR737" i="9"/>
  <c r="DR698" i="9"/>
  <c r="DR658" i="9"/>
  <c r="DR680" i="9"/>
  <c r="DR678" i="9"/>
  <c r="DR598" i="9"/>
  <c r="DR618" i="9"/>
  <c r="DR660" i="9"/>
  <c r="DR638" i="9"/>
  <c r="DR640" i="9"/>
  <c r="DR620" i="9"/>
  <c r="DR600" i="9"/>
  <c r="DR580" i="9"/>
  <c r="DR559" i="9"/>
  <c r="DR578" i="9"/>
  <c r="DR501" i="9"/>
  <c r="DR522" i="9"/>
  <c r="DR503" i="9"/>
  <c r="DR539" i="9"/>
  <c r="DR561" i="9"/>
  <c r="DR541" i="9"/>
  <c r="DR482" i="9"/>
  <c r="DR484" i="9"/>
  <c r="DR402" i="9"/>
  <c r="DR424" i="9"/>
  <c r="DR462" i="9"/>
  <c r="DR464" i="9"/>
  <c r="DR356" i="9"/>
  <c r="DR520" i="9"/>
  <c r="DR422" i="9"/>
  <c r="DR444" i="9"/>
  <c r="DR404" i="9"/>
  <c r="DR393" i="9"/>
  <c r="DR442" i="9"/>
  <c r="DR358" i="9"/>
  <c r="DR364" i="9"/>
  <c r="DR335" i="9"/>
  <c r="DR377" i="9"/>
  <c r="DR337" i="9"/>
  <c r="DR352" i="9"/>
  <c r="DR323" i="9"/>
  <c r="DR321" i="9"/>
  <c r="DR229" i="9"/>
  <c r="DR231" i="9"/>
  <c r="DR294" i="9"/>
  <c r="DR275" i="9"/>
  <c r="DR361" i="9"/>
  <c r="DR324" i="9"/>
  <c r="DR316" i="9"/>
  <c r="DR318" i="9"/>
  <c r="DR268" i="9"/>
  <c r="DR270" i="9"/>
  <c r="DR272" i="9"/>
  <c r="DR249" i="9"/>
  <c r="DR251" i="9"/>
  <c r="DR299" i="9"/>
  <c r="DR297" i="9"/>
  <c r="DR357" i="9"/>
  <c r="DR279" i="9"/>
  <c r="DR269" i="9"/>
  <c r="DR281" i="9"/>
  <c r="DR207" i="9"/>
  <c r="DR209" i="9"/>
  <c r="DR186" i="9"/>
  <c r="DR227" i="9"/>
  <c r="DR189" i="9"/>
  <c r="DR145" i="9"/>
  <c r="DR147" i="9"/>
  <c r="DR185" i="9"/>
  <c r="DR187" i="9"/>
  <c r="DR167" i="9"/>
  <c r="DR165" i="9"/>
  <c r="DS3" i="9"/>
  <c r="DR4" i="9" a="1"/>
  <c r="DR4" i="9" s="1"/>
  <c r="DR12" i="9" s="1"/>
  <c r="DQ73" i="9"/>
  <c r="Y923" i="9"/>
  <c r="Y935" i="9"/>
  <c r="Z935" i="9"/>
  <c r="DO395" i="9"/>
  <c r="DN923" i="9"/>
  <c r="EE236" i="9"/>
  <c r="EF241" i="9"/>
  <c r="AU387" i="9"/>
  <c r="AU382" i="9" s="1"/>
  <c r="AV389" i="9" a="1"/>
  <c r="AV389" i="9" s="1"/>
  <c r="EG369" i="9"/>
  <c r="EH374" i="9"/>
  <c r="DQ901" i="9"/>
  <c r="DQ902" i="9"/>
  <c r="DQ899" i="9"/>
  <c r="DQ900" i="9"/>
  <c r="DQ863" i="9"/>
  <c r="DQ906" i="9"/>
  <c r="DQ908" i="9" s="1"/>
  <c r="DQ909" i="9" s="1"/>
  <c r="DQ903" i="9"/>
  <c r="DQ123" i="9"/>
  <c r="DQ112" i="9"/>
  <c r="DQ122" i="9"/>
  <c r="DQ125" i="9"/>
  <c r="DQ115" i="9"/>
  <c r="DQ107" i="9"/>
  <c r="DQ136" i="9"/>
  <c r="DQ130" i="9"/>
  <c r="DQ120" i="9"/>
  <c r="DQ110" i="9"/>
  <c r="DQ127" i="9"/>
  <c r="DQ113" i="9"/>
  <c r="DQ105" i="9"/>
  <c r="DQ128" i="9"/>
  <c r="DQ116" i="9"/>
  <c r="DQ108" i="9"/>
  <c r="DQ132" i="9"/>
  <c r="DQ121" i="9"/>
  <c r="DQ111" i="9"/>
  <c r="DQ118" i="9"/>
  <c r="DQ106" i="9"/>
  <c r="DQ129" i="9"/>
  <c r="DQ109" i="9"/>
  <c r="DQ114" i="9"/>
  <c r="DQ295" i="9"/>
  <c r="DQ30" i="9"/>
  <c r="FB2" i="10"/>
  <c r="DT2" i="10"/>
  <c r="S211" i="7"/>
  <c r="O210" i="7"/>
  <c r="R212" i="7"/>
  <c r="Q213" i="7"/>
  <c r="DV868" i="2"/>
  <c r="AD958" i="9" l="1"/>
  <c r="AC966" i="9"/>
  <c r="W969" i="9"/>
  <c r="AC225" i="9" a="1"/>
  <c r="AC225" i="9" s="1"/>
  <c r="DP225" i="9" s="1"/>
  <c r="AF958" i="9"/>
  <c r="DN225" i="9"/>
  <c r="AD931" i="9"/>
  <c r="AC931" i="9"/>
  <c r="AE958" i="9"/>
  <c r="AC32" i="9"/>
  <c r="AC932" i="9" s="1"/>
  <c r="DM988" i="9"/>
  <c r="DP32" i="9"/>
  <c r="AH277" i="9"/>
  <c r="AG57" i="9"/>
  <c r="DP860" i="9"/>
  <c r="DQ266" i="9"/>
  <c r="X969" i="9"/>
  <c r="V969" i="9"/>
  <c r="U920" i="9"/>
  <c r="U932" i="9"/>
  <c r="U33" i="9"/>
  <c r="U943" i="9" s="1"/>
  <c r="V932" i="9"/>
  <c r="Y963" i="9"/>
  <c r="DR1018" i="9"/>
  <c r="DR1034" i="9"/>
  <c r="DN964" i="9"/>
  <c r="M245" i="9"/>
  <c r="M958" i="9" s="1"/>
  <c r="M44" i="9"/>
  <c r="DL223" i="9"/>
  <c r="DL35" i="9"/>
  <c r="DL40" i="9" s="1"/>
  <c r="Y964" i="9"/>
  <c r="Q223" i="9"/>
  <c r="Q35" i="9"/>
  <c r="Q40" i="9" s="1"/>
  <c r="DM222" i="9"/>
  <c r="DO978" i="9"/>
  <c r="DO71" i="9"/>
  <c r="DO965" i="9" s="1"/>
  <c r="AG22" i="9"/>
  <c r="DQ160" i="9"/>
  <c r="U223" i="9"/>
  <c r="U35" i="9"/>
  <c r="U40" i="9" s="1"/>
  <c r="DN222" i="9"/>
  <c r="DP70" i="9"/>
  <c r="DP979" i="9" s="1"/>
  <c r="FB99" i="10" a="1"/>
  <c r="FB99" i="10" s="1"/>
  <c r="FB104" i="10" a="1"/>
  <c r="FB104" i="10" s="1"/>
  <c r="FB93" i="10" a="1"/>
  <c r="FB93" i="10" s="1"/>
  <c r="FB94" i="10" a="1"/>
  <c r="FB94" i="10" s="1"/>
  <c r="FB96" i="10" a="1"/>
  <c r="FB96" i="10" s="1"/>
  <c r="FB91" i="10" a="1"/>
  <c r="FB91" i="10" s="1"/>
  <c r="FB51" i="10" a="1"/>
  <c r="FB51" i="10" s="1"/>
  <c r="FB98" i="10" a="1"/>
  <c r="FB98" i="10" s="1"/>
  <c r="FB76" i="10" a="1"/>
  <c r="FB76" i="10" s="1"/>
  <c r="FB25" i="10" a="1"/>
  <c r="FB25" i="10" s="1"/>
  <c r="FB46" i="10" a="1"/>
  <c r="FB46" i="10" s="1"/>
  <c r="FB41" i="10" a="1"/>
  <c r="FB41" i="10" s="1"/>
  <c r="FB103" i="10" a="1"/>
  <c r="FB103" i="10" s="1"/>
  <c r="FB77" i="10" a="1"/>
  <c r="FB77" i="10" s="1"/>
  <c r="FB45" i="10" a="1"/>
  <c r="FB45" i="10" s="1"/>
  <c r="FB9" i="10" a="1"/>
  <c r="FB9" i="10" s="1"/>
  <c r="FB48" i="10" a="1"/>
  <c r="FB48" i="10" s="1"/>
  <c r="FB52" i="10" a="1"/>
  <c r="FB52" i="10" s="1"/>
  <c r="FB53" i="10" a="1"/>
  <c r="FB53" i="10" s="1"/>
  <c r="FB58" i="10" a="1"/>
  <c r="FB58" i="10" s="1"/>
  <c r="FB43" i="10" a="1"/>
  <c r="FB43" i="10" s="1"/>
  <c r="FB26" i="10" a="1"/>
  <c r="FB26" i="10" s="1"/>
  <c r="FB55" i="10" a="1"/>
  <c r="FB55" i="10" s="1"/>
  <c r="FB4" i="10" a="1"/>
  <c r="FB4" i="10" s="1"/>
  <c r="FB47" i="10" a="1"/>
  <c r="FB47" i="10" s="1"/>
  <c r="FB12" i="10" a="1"/>
  <c r="FB12" i="10" s="1"/>
  <c r="FB20" i="10" a="1"/>
  <c r="FB20" i="10" s="1"/>
  <c r="FB18" i="10" a="1"/>
  <c r="FB18" i="10" s="1"/>
  <c r="FB37" i="10" a="1"/>
  <c r="FB37" i="10" s="1"/>
  <c r="FB39" i="10" a="1"/>
  <c r="FB39" i="10" s="1"/>
  <c r="FB60" i="10" a="1"/>
  <c r="FB60" i="10" s="1"/>
  <c r="FB86" i="10" a="1"/>
  <c r="FB86" i="10" s="1"/>
  <c r="FB109" i="10" a="1"/>
  <c r="FB109" i="10" s="1"/>
  <c r="FB95" i="10" a="1"/>
  <c r="FB95" i="10" s="1"/>
  <c r="FB35" i="10" a="1"/>
  <c r="FB35" i="10" s="1"/>
  <c r="FB14" i="10" a="1"/>
  <c r="FB14" i="10" s="1"/>
  <c r="FB49" i="10" a="1"/>
  <c r="FB49" i="10" s="1"/>
  <c r="FB71" i="10" a="1"/>
  <c r="FB71" i="10" s="1"/>
  <c r="FB70" i="10" a="1"/>
  <c r="FB70" i="10" s="1"/>
  <c r="FB72" i="10" a="1"/>
  <c r="FB72" i="10" s="1"/>
  <c r="FB87" i="10" a="1"/>
  <c r="FB87" i="10" s="1"/>
  <c r="FB97" i="10" a="1"/>
  <c r="FB97" i="10" s="1"/>
  <c r="FB73" i="10" a="1"/>
  <c r="FB73" i="10" s="1"/>
  <c r="FB102" i="10" a="1"/>
  <c r="FB102" i="10" s="1"/>
  <c r="FB74" i="10" a="1"/>
  <c r="FB74" i="10" s="1"/>
  <c r="FB56" i="10" a="1"/>
  <c r="FB56" i="10" s="1"/>
  <c r="FB67" i="10" a="1"/>
  <c r="FB67" i="10" s="1"/>
  <c r="FB62" i="10" a="1"/>
  <c r="FB62" i="10" s="1"/>
  <c r="FB8" i="10" a="1"/>
  <c r="FB8" i="10" s="1"/>
  <c r="FB13" i="10" a="1"/>
  <c r="FB13" i="10" s="1"/>
  <c r="FB23" i="10" a="1"/>
  <c r="FB23" i="10" s="1"/>
  <c r="FB42" i="10" a="1"/>
  <c r="FB42" i="10" s="1"/>
  <c r="FB6" i="10" a="1"/>
  <c r="FB6" i="10" s="1"/>
  <c r="FB101" i="10" a="1"/>
  <c r="FB101" i="10" s="1"/>
  <c r="FB81" i="10" a="1"/>
  <c r="FB81" i="10" s="1"/>
  <c r="FB63" i="10" a="1"/>
  <c r="FB63" i="10" s="1"/>
  <c r="FB89" i="10" a="1"/>
  <c r="FB89" i="10" s="1"/>
  <c r="FB83" i="10" a="1"/>
  <c r="FB83" i="10" s="1"/>
  <c r="FB16" i="10" a="1"/>
  <c r="FB16" i="10" s="1"/>
  <c r="FB88" i="10" a="1"/>
  <c r="FB88" i="10" s="1"/>
  <c r="FB66" i="10" a="1"/>
  <c r="FB66" i="10" s="1"/>
  <c r="FB40" i="10" a="1"/>
  <c r="FB40" i="10" s="1"/>
  <c r="FB15" i="10" a="1"/>
  <c r="FB15" i="10" s="1"/>
  <c r="FB44" i="10" a="1"/>
  <c r="FB44" i="10" s="1"/>
  <c r="FB106" i="10" a="1"/>
  <c r="FB106" i="10" s="1"/>
  <c r="FB65" i="10" a="1"/>
  <c r="FB65" i="10" s="1"/>
  <c r="FB68" i="10" a="1"/>
  <c r="FB68" i="10" s="1"/>
  <c r="FB64" i="10" a="1"/>
  <c r="FB64" i="10" s="1"/>
  <c r="FB100" i="10" a="1"/>
  <c r="FB100" i="10" s="1"/>
  <c r="FB108" i="10" a="1"/>
  <c r="FB108" i="10" s="1"/>
  <c r="FB38" i="10" a="1"/>
  <c r="FB38" i="10" s="1"/>
  <c r="FB22" i="10" a="1"/>
  <c r="FB22" i="10" s="1"/>
  <c r="FB54" i="10" a="1"/>
  <c r="FB54" i="10" s="1"/>
  <c r="FB5" i="10" a="1"/>
  <c r="FB5" i="10" s="1"/>
  <c r="FB57" i="10" a="1"/>
  <c r="FB57" i="10" s="1"/>
  <c r="FB69" i="10" a="1"/>
  <c r="FB69" i="10" s="1"/>
  <c r="FB17" i="10" a="1"/>
  <c r="FB17" i="10" s="1"/>
  <c r="FB92" i="10" a="1"/>
  <c r="FB92" i="10" s="1"/>
  <c r="FB11" i="10" a="1"/>
  <c r="FB11" i="10" s="1"/>
  <c r="FB61" i="10" a="1"/>
  <c r="FB61" i="10" s="1"/>
  <c r="FB85" i="10" a="1"/>
  <c r="FB85" i="10" s="1"/>
  <c r="FB50" i="10" a="1"/>
  <c r="FB50" i="10" s="1"/>
  <c r="FB75" i="10" a="1"/>
  <c r="FB75" i="10" s="1"/>
  <c r="FB10" i="10" a="1"/>
  <c r="FB10" i="10" s="1"/>
  <c r="FB105" i="10" a="1"/>
  <c r="FB105" i="10" s="1"/>
  <c r="FB82" i="10" a="1"/>
  <c r="FB82" i="10" s="1"/>
  <c r="FB80" i="10" a="1"/>
  <c r="FB80" i="10" s="1"/>
  <c r="FB34" i="10" a="1"/>
  <c r="FB34" i="10" s="1"/>
  <c r="FB36" i="10" a="1"/>
  <c r="FB36" i="10" s="1"/>
  <c r="FB59" i="10" a="1"/>
  <c r="FB59" i="10" s="1"/>
  <c r="FB90" i="10" a="1"/>
  <c r="FB90" i="10" s="1"/>
  <c r="FB107" i="10" a="1"/>
  <c r="FB107" i="10" s="1"/>
  <c r="FB84" i="10" a="1"/>
  <c r="FB84" i="10" s="1"/>
  <c r="DN924" i="9"/>
  <c r="DP37" i="9"/>
  <c r="AG79" i="9"/>
  <c r="DQ752" i="9"/>
  <c r="DQ79" i="9" s="1"/>
  <c r="AG53" i="9"/>
  <c r="DQ437" i="9"/>
  <c r="DQ53" i="9" s="1"/>
  <c r="DQ975" i="9" s="1"/>
  <c r="DO22" i="9"/>
  <c r="DO27" i="9" s="1"/>
  <c r="DO161" i="9"/>
  <c r="DO23" i="9" s="1"/>
  <c r="DO941" i="9" s="1"/>
  <c r="AC918" i="9"/>
  <c r="Y918" i="9"/>
  <c r="Y930" i="9"/>
  <c r="Z930" i="9"/>
  <c r="Y20" i="9"/>
  <c r="DM920" i="9"/>
  <c r="DM969" i="9"/>
  <c r="DM33" i="9"/>
  <c r="DM943" i="9" s="1"/>
  <c r="DP81" i="9"/>
  <c r="DP954" i="9"/>
  <c r="DP953" i="9"/>
  <c r="DP967" i="9" s="1"/>
  <c r="U936" i="9"/>
  <c r="U924" i="9"/>
  <c r="V936" i="9"/>
  <c r="U968" i="9"/>
  <c r="Y936" i="9"/>
  <c r="Y968" i="9"/>
  <c r="Z936" i="9"/>
  <c r="Y924" i="9"/>
  <c r="DM981" i="9"/>
  <c r="DN983" i="9"/>
  <c r="DM983" i="9"/>
  <c r="Y85" i="9"/>
  <c r="Y87" i="9" s="1"/>
  <c r="Y94" i="9" s="1"/>
  <c r="DN28" i="9"/>
  <c r="DN942" i="9" s="1"/>
  <c r="DN32" i="9"/>
  <c r="DN966" i="9"/>
  <c r="DN919" i="9"/>
  <c r="DN860" i="9"/>
  <c r="DO974" i="9"/>
  <c r="DO985" i="9" s="1"/>
  <c r="DO55" i="9"/>
  <c r="DO77" i="9"/>
  <c r="DK245" i="9"/>
  <c r="DK44" i="9"/>
  <c r="DN438" i="9"/>
  <c r="DN987" i="9"/>
  <c r="DN458" i="9"/>
  <c r="DN986" i="9"/>
  <c r="DS1014" i="9" a="1"/>
  <c r="DS1014" i="9" s="1"/>
  <c r="DS1013" i="9" s="1"/>
  <c r="DS1015" i="9" a="1"/>
  <c r="DS1015" i="9" s="1"/>
  <c r="DS1022" i="9" a="1"/>
  <c r="DS1022" i="9" s="1"/>
  <c r="DS1021" i="9" s="1"/>
  <c r="DS1023" i="9" a="1"/>
  <c r="DS1023" i="9" s="1"/>
  <c r="DS1031" i="9" a="1"/>
  <c r="DS1031" i="9" s="1"/>
  <c r="DS1030" i="9" a="1"/>
  <c r="DS1030" i="9" s="1"/>
  <c r="DS1029" i="9" s="1"/>
  <c r="DS1032" i="9" a="1"/>
  <c r="DS1032" i="9" s="1"/>
  <c r="DS1024" i="9" a="1"/>
  <c r="DS1024" i="9" s="1"/>
  <c r="DS1016" i="9" a="1"/>
  <c r="DS1016" i="9" s="1"/>
  <c r="DS1001" i="9" a="1"/>
  <c r="DS1001" i="9" s="1"/>
  <c r="DS1008" i="9" a="1"/>
  <c r="DS1008" i="9" s="1"/>
  <c r="DS1007" i="9" s="1"/>
  <c r="DS1002" i="9" a="1"/>
  <c r="DS1002" i="9" s="1"/>
  <c r="DS1000" i="9" a="1"/>
  <c r="DS1000" i="9" s="1"/>
  <c r="DS999" i="9" s="1"/>
  <c r="DS1004" i="9" s="1"/>
  <c r="DS1009" i="9" a="1"/>
  <c r="DS1009" i="9" s="1"/>
  <c r="DS1010" i="9" a="1"/>
  <c r="DS1010" i="9" s="1"/>
  <c r="DP52" i="9"/>
  <c r="DP974" i="9" s="1"/>
  <c r="Y27" i="9"/>
  <c r="DR1026" i="9"/>
  <c r="L956" i="9"/>
  <c r="I45" i="9"/>
  <c r="I944" i="9" s="1"/>
  <c r="I933" i="9"/>
  <c r="J956" i="9"/>
  <c r="L957" i="9"/>
  <c r="K956" i="9"/>
  <c r="J933" i="9"/>
  <c r="J957" i="9"/>
  <c r="K957" i="9"/>
  <c r="I957" i="9"/>
  <c r="I956" i="9"/>
  <c r="DN963" i="9"/>
  <c r="DR295" i="9"/>
  <c r="DR30" i="9"/>
  <c r="DR277" i="9"/>
  <c r="EF236" i="9"/>
  <c r="EG241" i="9"/>
  <c r="DO923" i="9"/>
  <c r="DR73" i="9"/>
  <c r="FC2" i="10"/>
  <c r="DU2" i="10"/>
  <c r="DR902" i="9"/>
  <c r="DR899" i="9"/>
  <c r="DR903" i="9"/>
  <c r="DR901" i="9"/>
  <c r="DR906" i="9"/>
  <c r="DR908" i="9" s="1"/>
  <c r="DR909" i="9" s="1"/>
  <c r="DR863" i="9"/>
  <c r="DR900" i="9"/>
  <c r="DR136" i="9"/>
  <c r="DR123" i="9"/>
  <c r="DR129" i="9"/>
  <c r="DR118" i="9"/>
  <c r="DR109" i="9"/>
  <c r="DR112" i="9"/>
  <c r="DR122" i="9"/>
  <c r="DR125" i="9"/>
  <c r="DR115" i="9"/>
  <c r="DR107" i="9"/>
  <c r="DR130" i="9"/>
  <c r="DR120" i="9"/>
  <c r="DR110" i="9"/>
  <c r="DR127" i="9"/>
  <c r="DR113" i="9"/>
  <c r="DR105" i="9"/>
  <c r="DR128" i="9"/>
  <c r="DR116" i="9"/>
  <c r="DR108" i="9"/>
  <c r="DR111" i="9"/>
  <c r="DR114" i="9"/>
  <c r="DR121" i="9"/>
  <c r="DR106" i="9"/>
  <c r="DR132" i="9"/>
  <c r="EI374" i="9"/>
  <c r="EH369" i="9"/>
  <c r="DS813" i="9"/>
  <c r="DS832" i="9"/>
  <c r="DS853" i="9"/>
  <c r="DS815" i="9"/>
  <c r="DS758" i="9"/>
  <c r="DS796" i="9"/>
  <c r="DS698" i="9"/>
  <c r="DS851" i="9"/>
  <c r="DS717" i="9"/>
  <c r="DS719" i="9"/>
  <c r="DS794" i="9"/>
  <c r="DS737" i="9"/>
  <c r="DS739" i="9"/>
  <c r="DS680" i="9"/>
  <c r="DS775" i="9"/>
  <c r="DS756" i="9"/>
  <c r="DS834" i="9"/>
  <c r="DS777" i="9"/>
  <c r="DS658" i="9"/>
  <c r="DS660" i="9"/>
  <c r="DS700" i="9"/>
  <c r="DS638" i="9"/>
  <c r="DS618" i="9"/>
  <c r="DS620" i="9"/>
  <c r="DS678" i="9"/>
  <c r="DS640" i="9"/>
  <c r="DS598" i="9"/>
  <c r="DS578" i="9"/>
  <c r="DS600" i="9"/>
  <c r="DS539" i="9"/>
  <c r="DS541" i="9"/>
  <c r="DS580" i="9"/>
  <c r="DS559" i="9"/>
  <c r="DS520" i="9"/>
  <c r="DS462" i="9"/>
  <c r="DS464" i="9"/>
  <c r="DS501" i="9"/>
  <c r="DS522" i="9"/>
  <c r="DS503" i="9"/>
  <c r="DS422" i="9"/>
  <c r="DS561" i="9"/>
  <c r="DS482" i="9"/>
  <c r="DS442" i="9"/>
  <c r="DS402" i="9"/>
  <c r="DS424" i="9"/>
  <c r="DS358" i="9"/>
  <c r="DS324" i="9"/>
  <c r="DS364" i="9"/>
  <c r="DS356" i="9"/>
  <c r="DS377" i="9"/>
  <c r="DS484" i="9"/>
  <c r="DS337" i="9"/>
  <c r="DS393" i="9"/>
  <c r="DS352" i="9"/>
  <c r="DS323" i="9"/>
  <c r="DS404" i="9"/>
  <c r="DS357" i="9"/>
  <c r="DS361" i="9"/>
  <c r="DS335" i="9"/>
  <c r="DS279" i="9"/>
  <c r="DS321" i="9"/>
  <c r="DS294" i="9"/>
  <c r="DS275" i="9"/>
  <c r="DS316" i="9"/>
  <c r="DS318" i="9"/>
  <c r="DS268" i="9"/>
  <c r="DS270" i="9"/>
  <c r="DS272" i="9"/>
  <c r="DS299" i="9"/>
  <c r="DS444" i="9"/>
  <c r="DS297" i="9"/>
  <c r="DS281" i="9"/>
  <c r="DS269" i="9"/>
  <c r="DS251" i="9"/>
  <c r="DS165" i="9"/>
  <c r="DS207" i="9"/>
  <c r="DS209" i="9"/>
  <c r="DS186" i="9"/>
  <c r="DS227" i="9"/>
  <c r="DS229" i="9"/>
  <c r="DS231" i="9"/>
  <c r="DS189" i="9"/>
  <c r="DS249" i="9"/>
  <c r="DS145" i="9"/>
  <c r="DS147" i="9"/>
  <c r="DS167" i="9"/>
  <c r="DS185" i="9"/>
  <c r="DS187" i="9"/>
  <c r="DT3" i="9"/>
  <c r="DS4" i="9" a="1"/>
  <c r="DS4" i="9" s="1"/>
  <c r="AV387" i="9"/>
  <c r="AV382" i="9" s="1"/>
  <c r="AW389" i="9" a="1"/>
  <c r="AW389" i="9" s="1"/>
  <c r="S212" i="7"/>
  <c r="O211" i="7"/>
  <c r="Q214" i="7"/>
  <c r="R213" i="7"/>
  <c r="E906" i="2"/>
  <c r="AF969" i="9" l="1"/>
  <c r="AE969" i="9"/>
  <c r="AC222" i="9"/>
  <c r="DP222" i="9" s="1"/>
  <c r="DS1018" i="9"/>
  <c r="DO964" i="9"/>
  <c r="AD969" i="9"/>
  <c r="AD932" i="9"/>
  <c r="DS1026" i="9"/>
  <c r="DL44" i="9"/>
  <c r="DL921" i="9" s="1"/>
  <c r="DL245" i="9"/>
  <c r="M45" i="9"/>
  <c r="M944" i="9" s="1"/>
  <c r="O957" i="9"/>
  <c r="M933" i="9"/>
  <c r="M957" i="9"/>
  <c r="M921" i="9"/>
  <c r="P957" i="9"/>
  <c r="P956" i="9"/>
  <c r="N956" i="9"/>
  <c r="O956" i="9"/>
  <c r="N957" i="9"/>
  <c r="N933" i="9"/>
  <c r="M956" i="9"/>
  <c r="DT1031" i="9" a="1"/>
  <c r="DT1031" i="9" s="1"/>
  <c r="DT1015" i="9" a="1"/>
  <c r="DT1015" i="9" s="1"/>
  <c r="DT1023" i="9" a="1"/>
  <c r="DT1023" i="9" s="1"/>
  <c r="DT1014" i="9" a="1"/>
  <c r="DT1014" i="9" s="1"/>
  <c r="DT1013" i="9" s="1"/>
  <c r="DT1022" i="9" a="1"/>
  <c r="DT1022" i="9" s="1"/>
  <c r="DT1021" i="9" s="1"/>
  <c r="DT1030" i="9" a="1"/>
  <c r="DT1030" i="9" s="1"/>
  <c r="DT1029" i="9" s="1"/>
  <c r="DT1024" i="9" a="1"/>
  <c r="DT1024" i="9" s="1"/>
  <c r="DT1032" i="9" a="1"/>
  <c r="DT1032" i="9" s="1"/>
  <c r="DT1016" i="9" a="1"/>
  <c r="DT1016" i="9" s="1"/>
  <c r="DT1001" i="9" a="1"/>
  <c r="DT1001" i="9" s="1"/>
  <c r="DT1009" i="9" a="1"/>
  <c r="DT1009" i="9" s="1"/>
  <c r="DT1008" i="9" a="1"/>
  <c r="DT1008" i="9" s="1"/>
  <c r="DT1007" i="9" s="1"/>
  <c r="DT1002" i="9" a="1"/>
  <c r="DT1002" i="9" s="1"/>
  <c r="DT1010" i="9" a="1"/>
  <c r="DT1010" i="9" s="1"/>
  <c r="DT1000" i="9" a="1"/>
  <c r="DT1000" i="9" s="1"/>
  <c r="DT999" i="9" s="1"/>
  <c r="DT1004" i="9" s="1"/>
  <c r="DN920" i="9"/>
  <c r="DN33" i="9"/>
  <c r="DN943" i="9" s="1"/>
  <c r="DN969" i="9"/>
  <c r="AG918" i="9"/>
  <c r="AG930" i="9"/>
  <c r="AH930" i="9"/>
  <c r="DS1034" i="9"/>
  <c r="DO980" i="9"/>
  <c r="DN988" i="9"/>
  <c r="DO918" i="9"/>
  <c r="DO20" i="9"/>
  <c r="DP918" i="9"/>
  <c r="DN223" i="9"/>
  <c r="DN35" i="9"/>
  <c r="DN40" i="9" s="1"/>
  <c r="DM223" i="9"/>
  <c r="DM35" i="9"/>
  <c r="DM40" i="9" s="1"/>
  <c r="DP919" i="9"/>
  <c r="DO966" i="9"/>
  <c r="DO919" i="9"/>
  <c r="DO860" i="9"/>
  <c r="DO28" i="9"/>
  <c r="DO942" i="9" s="1"/>
  <c r="DO32" i="9"/>
  <c r="U245" i="9"/>
  <c r="U44" i="9"/>
  <c r="DK45" i="9"/>
  <c r="DK944" i="9" s="1"/>
  <c r="DK956" i="9"/>
  <c r="DK957" i="9"/>
  <c r="DO963" i="9"/>
  <c r="DO64" i="9"/>
  <c r="Q245" i="9"/>
  <c r="Q958" i="9" s="1"/>
  <c r="Q44" i="9"/>
  <c r="FC102" i="10" a="1"/>
  <c r="FC102" i="10" s="1"/>
  <c r="FC89" i="10" a="1"/>
  <c r="FC89" i="10" s="1"/>
  <c r="FC109" i="10" a="1"/>
  <c r="FC109" i="10" s="1"/>
  <c r="FC77" i="10" a="1"/>
  <c r="FC77" i="10" s="1"/>
  <c r="FC63" i="10" a="1"/>
  <c r="FC63" i="10" s="1"/>
  <c r="FC41" i="10" a="1"/>
  <c r="FC41" i="10" s="1"/>
  <c r="FC94" i="10" a="1"/>
  <c r="FC94" i="10" s="1"/>
  <c r="FC85" i="10" a="1"/>
  <c r="FC85" i="10" s="1"/>
  <c r="FC69" i="10" a="1"/>
  <c r="FC69" i="10" s="1"/>
  <c r="FC96" i="10" a="1"/>
  <c r="FC96" i="10" s="1"/>
  <c r="FC90" i="10" a="1"/>
  <c r="FC90" i="10" s="1"/>
  <c r="FC84" i="10" a="1"/>
  <c r="FC84" i="10" s="1"/>
  <c r="FC72" i="10" a="1"/>
  <c r="FC72" i="10" s="1"/>
  <c r="FC71" i="10" a="1"/>
  <c r="FC71" i="10" s="1"/>
  <c r="FC98" i="10" a="1"/>
  <c r="FC98" i="10" s="1"/>
  <c r="FC83" i="10" a="1"/>
  <c r="FC83" i="10" s="1"/>
  <c r="FC58" i="10" a="1"/>
  <c r="FC58" i="10" s="1"/>
  <c r="FC104" i="10" a="1"/>
  <c r="FC104" i="10" s="1"/>
  <c r="FC46" i="10" a="1"/>
  <c r="FC46" i="10" s="1"/>
  <c r="FC5" i="10" a="1"/>
  <c r="FC5" i="10" s="1"/>
  <c r="FC52" i="10" a="1"/>
  <c r="FC52" i="10" s="1"/>
  <c r="FC107" i="10" a="1"/>
  <c r="FC107" i="10" s="1"/>
  <c r="FC82" i="10" a="1"/>
  <c r="FC82" i="10" s="1"/>
  <c r="FC64" i="10" a="1"/>
  <c r="FC64" i="10" s="1"/>
  <c r="FC45" i="10" a="1"/>
  <c r="FC45" i="10" s="1"/>
  <c r="FC43" i="10" a="1"/>
  <c r="FC43" i="10" s="1"/>
  <c r="FC48" i="10" a="1"/>
  <c r="FC48" i="10" s="1"/>
  <c r="FC26" i="10" a="1"/>
  <c r="FC26" i="10" s="1"/>
  <c r="FC23" i="10" a="1"/>
  <c r="FC23" i="10" s="1"/>
  <c r="FC99" i="10" a="1"/>
  <c r="FC99" i="10" s="1"/>
  <c r="FC51" i="10" a="1"/>
  <c r="FC51" i="10" s="1"/>
  <c r="FC18" i="10" a="1"/>
  <c r="FC18" i="10" s="1"/>
  <c r="FC13" i="10" a="1"/>
  <c r="FC13" i="10" s="1"/>
  <c r="FC34" i="10" a="1"/>
  <c r="FC34" i="10" s="1"/>
  <c r="FC9" i="10" a="1"/>
  <c r="FC9" i="10" s="1"/>
  <c r="FC42" i="10" a="1"/>
  <c r="FC42" i="10" s="1"/>
  <c r="FC56" i="10" a="1"/>
  <c r="FC56" i="10" s="1"/>
  <c r="FC61" i="10" a="1"/>
  <c r="FC61" i="10" s="1"/>
  <c r="FC66" i="10" a="1"/>
  <c r="FC66" i="10" s="1"/>
  <c r="FC50" i="10" a="1"/>
  <c r="FC50" i="10" s="1"/>
  <c r="FC25" i="10" a="1"/>
  <c r="FC25" i="10" s="1"/>
  <c r="FC8" i="10" a="1"/>
  <c r="FC8" i="10" s="1"/>
  <c r="FC68" i="10" a="1"/>
  <c r="FC68" i="10" s="1"/>
  <c r="FC101" i="10" a="1"/>
  <c r="FC101" i="10" s="1"/>
  <c r="FC40" i="10" a="1"/>
  <c r="FC40" i="10" s="1"/>
  <c r="FC49" i="10" a="1"/>
  <c r="FC49" i="10" s="1"/>
  <c r="FC81" i="10" a="1"/>
  <c r="FC81" i="10" s="1"/>
  <c r="FC57" i="10" a="1"/>
  <c r="FC57" i="10" s="1"/>
  <c r="FC20" i="10" a="1"/>
  <c r="FC20" i="10" s="1"/>
  <c r="FC38" i="10" a="1"/>
  <c r="FC38" i="10" s="1"/>
  <c r="FC15" i="10" a="1"/>
  <c r="FC15" i="10" s="1"/>
  <c r="FC44" i="10" a="1"/>
  <c r="FC44" i="10" s="1"/>
  <c r="FC35" i="10" a="1"/>
  <c r="FC35" i="10" s="1"/>
  <c r="FC91" i="10" a="1"/>
  <c r="FC91" i="10" s="1"/>
  <c r="FC103" i="10" a="1"/>
  <c r="FC103" i="10" s="1"/>
  <c r="FC62" i="10" a="1"/>
  <c r="FC62" i="10" s="1"/>
  <c r="FC74" i="10" a="1"/>
  <c r="FC74" i="10" s="1"/>
  <c r="FC100" i="10" a="1"/>
  <c r="FC100" i="10" s="1"/>
  <c r="FC12" i="10" a="1"/>
  <c r="FC12" i="10" s="1"/>
  <c r="FC10" i="10" a="1"/>
  <c r="FC10" i="10" s="1"/>
  <c r="FC59" i="10" a="1"/>
  <c r="FC59" i="10" s="1"/>
  <c r="FC80" i="10" a="1"/>
  <c r="FC80" i="10" s="1"/>
  <c r="FC86" i="10" a="1"/>
  <c r="FC86" i="10" s="1"/>
  <c r="FC6" i="10" a="1"/>
  <c r="FC6" i="10" s="1"/>
  <c r="FC88" i="10" a="1"/>
  <c r="FC88" i="10" s="1"/>
  <c r="FC54" i="10" a="1"/>
  <c r="FC54" i="10" s="1"/>
  <c r="FC106" i="10" a="1"/>
  <c r="FC106" i="10" s="1"/>
  <c r="FC16" i="10" a="1"/>
  <c r="FC16" i="10" s="1"/>
  <c r="FC75" i="10" a="1"/>
  <c r="FC75" i="10" s="1"/>
  <c r="FC17" i="10" a="1"/>
  <c r="FC17" i="10" s="1"/>
  <c r="FC55" i="10" a="1"/>
  <c r="FC55" i="10" s="1"/>
  <c r="FC105" i="10" a="1"/>
  <c r="FC105" i="10" s="1"/>
  <c r="FC67" i="10" a="1"/>
  <c r="FC67" i="10" s="1"/>
  <c r="FC70" i="10" a="1"/>
  <c r="FC70" i="10" s="1"/>
  <c r="FC4" i="10" a="1"/>
  <c r="FC4" i="10" s="1"/>
  <c r="FC11" i="10" a="1"/>
  <c r="FC11" i="10" s="1"/>
  <c r="FC47" i="10" a="1"/>
  <c r="FC47" i="10" s="1"/>
  <c r="FC39" i="10" a="1"/>
  <c r="FC39" i="10" s="1"/>
  <c r="FC36" i="10" a="1"/>
  <c r="FC36" i="10" s="1"/>
  <c r="FC92" i="10" a="1"/>
  <c r="FC92" i="10" s="1"/>
  <c r="FC65" i="10" a="1"/>
  <c r="FC65" i="10" s="1"/>
  <c r="FC73" i="10" a="1"/>
  <c r="FC73" i="10" s="1"/>
  <c r="FC108" i="10" a="1"/>
  <c r="FC108" i="10" s="1"/>
  <c r="FC53" i="10" a="1"/>
  <c r="FC53" i="10" s="1"/>
  <c r="FC76" i="10" a="1"/>
  <c r="FC76" i="10" s="1"/>
  <c r="FC60" i="10" a="1"/>
  <c r="FC60" i="10" s="1"/>
  <c r="FC93" i="10" a="1"/>
  <c r="FC93" i="10" s="1"/>
  <c r="FC97" i="10" a="1"/>
  <c r="FC97" i="10" s="1"/>
  <c r="FC87" i="10" a="1"/>
  <c r="FC87" i="10" s="1"/>
  <c r="FC14" i="10" a="1"/>
  <c r="FC14" i="10" s="1"/>
  <c r="FC95" i="10" a="1"/>
  <c r="FC95" i="10" s="1"/>
  <c r="FC22" i="10" a="1"/>
  <c r="FC22" i="10" s="1"/>
  <c r="FC37" i="10" a="1"/>
  <c r="FC37" i="10" s="1"/>
  <c r="Y931" i="9"/>
  <c r="Y966" i="9"/>
  <c r="Y28" i="9"/>
  <c r="Y942" i="9" s="1"/>
  <c r="Y32" i="9"/>
  <c r="Y225" i="9" a="1"/>
  <c r="Y225" i="9" s="1"/>
  <c r="AB958" i="9"/>
  <c r="Z958" i="9"/>
  <c r="Z931" i="9"/>
  <c r="Y919" i="9"/>
  <c r="AA958" i="9"/>
  <c r="AC919" i="9"/>
  <c r="DK861" i="9"/>
  <c r="DK958" i="9"/>
  <c r="DQ22" i="9"/>
  <c r="DQ918" i="9" s="1"/>
  <c r="DT813" i="9"/>
  <c r="DT756" i="9"/>
  <c r="DT794" i="9"/>
  <c r="DT832" i="9"/>
  <c r="DT698" i="9"/>
  <c r="DT775" i="9"/>
  <c r="DT717" i="9"/>
  <c r="DT851" i="9"/>
  <c r="DT737" i="9"/>
  <c r="DT658" i="9"/>
  <c r="DT578" i="9"/>
  <c r="DT618" i="9"/>
  <c r="DT598" i="9"/>
  <c r="DT678" i="9"/>
  <c r="DT638" i="9"/>
  <c r="DT520" i="9"/>
  <c r="DT501" i="9"/>
  <c r="DT539" i="9"/>
  <c r="DT482" i="9"/>
  <c r="DT442" i="9"/>
  <c r="DT402" i="9"/>
  <c r="DT462" i="9"/>
  <c r="DT559" i="9"/>
  <c r="DT422" i="9"/>
  <c r="DT357" i="9"/>
  <c r="DT358" i="9"/>
  <c r="DT335" i="9"/>
  <c r="DT356" i="9"/>
  <c r="DT269" i="9"/>
  <c r="DT279" i="9"/>
  <c r="DT321" i="9"/>
  <c r="DT389" i="9"/>
  <c r="DT316" i="9"/>
  <c r="DT268" i="9"/>
  <c r="DT270" i="9"/>
  <c r="DT249" i="9"/>
  <c r="DT207" i="9"/>
  <c r="DT186" i="9"/>
  <c r="DT229" i="9"/>
  <c r="DT297" i="9"/>
  <c r="DT145" i="9"/>
  <c r="DT165" i="9"/>
  <c r="DT185" i="9"/>
  <c r="DT187" i="9"/>
  <c r="DT4" i="9" a="1"/>
  <c r="DT4" i="9" s="1"/>
  <c r="DU3" i="9"/>
  <c r="AV367" i="9" s="1" a="1"/>
  <c r="AV367" i="9" s="1"/>
  <c r="AV365" i="9" s="1"/>
  <c r="AV364" i="9" s="1"/>
  <c r="AQ761" i="9" a="1"/>
  <c r="AQ761" i="9" s="1"/>
  <c r="AQ367" i="9" a="1"/>
  <c r="AQ367" i="9" s="1"/>
  <c r="AQ365" i="9" s="1"/>
  <c r="AQ364" i="9" s="1"/>
  <c r="AR761" i="9" a="1"/>
  <c r="AR761" i="9" s="1"/>
  <c r="AQ234" i="9" a="1"/>
  <c r="AQ234" i="9" s="1"/>
  <c r="AQ232" i="9" s="1"/>
  <c r="AQ231" i="9" s="1"/>
  <c r="AP761" i="9" a="1"/>
  <c r="AP761" i="9" s="1"/>
  <c r="AP234" i="9" a="1"/>
  <c r="AP234" i="9" s="1"/>
  <c r="AP232" i="9" s="1"/>
  <c r="AP231" i="9" s="1"/>
  <c r="AR234" i="9" a="1"/>
  <c r="AR234" i="9" s="1"/>
  <c r="AR232" i="9" s="1"/>
  <c r="AR231" i="9" s="1"/>
  <c r="AQ780" i="9" a="1"/>
  <c r="AQ780" i="9" s="1"/>
  <c r="AS780" i="9" a="1"/>
  <c r="AS780" i="9" s="1"/>
  <c r="AS234" i="9" a="1"/>
  <c r="AS234" i="9" s="1"/>
  <c r="AS232" i="9" s="1"/>
  <c r="AS231" i="9" s="1"/>
  <c r="AS761" i="9" a="1"/>
  <c r="AS761" i="9" s="1"/>
  <c r="AP367" i="9" a="1"/>
  <c r="AP367" i="9" s="1"/>
  <c r="AP365" i="9" s="1"/>
  <c r="AP364" i="9" s="1"/>
  <c r="AR780" i="9" a="1"/>
  <c r="AR780" i="9" s="1"/>
  <c r="AR367" i="9" a="1"/>
  <c r="AR367" i="9" s="1"/>
  <c r="AR365" i="9" s="1"/>
  <c r="AR364" i="9" s="1"/>
  <c r="AS367" i="9" a="1"/>
  <c r="AS367" i="9" s="1"/>
  <c r="AS365" i="9" s="1"/>
  <c r="AS364" i="9" s="1"/>
  <c r="DT364" i="9" s="1"/>
  <c r="AP780" i="9" a="1"/>
  <c r="AP780" i="9" s="1"/>
  <c r="EG236" i="9"/>
  <c r="EH241" i="9"/>
  <c r="DS73" i="9"/>
  <c r="DS903" i="9"/>
  <c r="DS902" i="9"/>
  <c r="DS901" i="9"/>
  <c r="DS900" i="9"/>
  <c r="DS863" i="9"/>
  <c r="DS899" i="9"/>
  <c r="DS906" i="9"/>
  <c r="DS908" i="9" s="1"/>
  <c r="DS909" i="9" s="1"/>
  <c r="DS127" i="9"/>
  <c r="DS123" i="9"/>
  <c r="DS114" i="9"/>
  <c r="DS106" i="9"/>
  <c r="DS129" i="9"/>
  <c r="DS118" i="9"/>
  <c r="DS109" i="9"/>
  <c r="DS112" i="9"/>
  <c r="DS122" i="9"/>
  <c r="DS136" i="9"/>
  <c r="DS125" i="9"/>
  <c r="DS115" i="9"/>
  <c r="DS107" i="9"/>
  <c r="DS130" i="9"/>
  <c r="DS120" i="9"/>
  <c r="DS110" i="9"/>
  <c r="DS113" i="9"/>
  <c r="DS105" i="9"/>
  <c r="DS116" i="9"/>
  <c r="DS108" i="9"/>
  <c r="DS111" i="9"/>
  <c r="DS121" i="9"/>
  <c r="DS128" i="9"/>
  <c r="DS132" i="9"/>
  <c r="EI369" i="9"/>
  <c r="EJ374" i="9"/>
  <c r="DS295" i="9"/>
  <c r="DS30" i="9"/>
  <c r="DV2" i="10"/>
  <c r="FD2" i="10"/>
  <c r="DS12" i="9"/>
  <c r="AW387" i="9"/>
  <c r="AW382" i="9" s="1"/>
  <c r="AX389" i="9" a="1"/>
  <c r="AX389" i="9" s="1"/>
  <c r="S213" i="7"/>
  <c r="O212" i="7"/>
  <c r="R214" i="7"/>
  <c r="Q215" i="7"/>
  <c r="E889" i="2" a="1"/>
  <c r="E889" i="2" s="1"/>
  <c r="E868" i="2"/>
  <c r="E870" i="2" s="1"/>
  <c r="DT12" i="9" l="1"/>
  <c r="DT382" i="9"/>
  <c r="AC35" i="9"/>
  <c r="AC40" i="9" s="1"/>
  <c r="AC44" i="9" s="1"/>
  <c r="DL861" i="9"/>
  <c r="DL958" i="9"/>
  <c r="DL957" i="9"/>
  <c r="DL956" i="9"/>
  <c r="DL45" i="9"/>
  <c r="DL944" i="9" s="1"/>
  <c r="AT761" i="9" a="1"/>
  <c r="AT761" i="9" s="1"/>
  <c r="Y222" i="9"/>
  <c r="DO225" i="9"/>
  <c r="DO33" i="9"/>
  <c r="DO943" i="9" s="1"/>
  <c r="DP920" i="9"/>
  <c r="DO969" i="9"/>
  <c r="DO920" i="9"/>
  <c r="AT367" i="9" a="1"/>
  <c r="AT367" i="9" s="1"/>
  <c r="AT365" i="9" s="1"/>
  <c r="AT364" i="9" s="1"/>
  <c r="AV234" i="9" a="1"/>
  <c r="AV234" i="9" s="1"/>
  <c r="AV232" i="9" s="1"/>
  <c r="AV231" i="9" s="1"/>
  <c r="AU367" i="9" a="1"/>
  <c r="AU367" i="9" s="1"/>
  <c r="AU365" i="9" s="1"/>
  <c r="AU364" i="9" s="1"/>
  <c r="U45" i="9"/>
  <c r="U944" i="9" s="1"/>
  <c r="U921" i="9"/>
  <c r="W956" i="9"/>
  <c r="X956" i="9"/>
  <c r="V933" i="9"/>
  <c r="U933" i="9"/>
  <c r="V957" i="9"/>
  <c r="V956" i="9"/>
  <c r="U957" i="9"/>
  <c r="W957" i="9"/>
  <c r="X957" i="9"/>
  <c r="U956" i="9"/>
  <c r="DT1026" i="9"/>
  <c r="DO983" i="9"/>
  <c r="DO981" i="9"/>
  <c r="AB969" i="9"/>
  <c r="Y33" i="9"/>
  <c r="Y943" i="9" s="1"/>
  <c r="Z932" i="9"/>
  <c r="Y932" i="9"/>
  <c r="Z969" i="9"/>
  <c r="AA969" i="9"/>
  <c r="Y920" i="9"/>
  <c r="Y969" i="9"/>
  <c r="AC920" i="9"/>
  <c r="DT1034" i="9"/>
  <c r="DO968" i="9"/>
  <c r="DO924" i="9"/>
  <c r="DO85" i="9"/>
  <c r="DO87" i="9" s="1"/>
  <c r="DO94" i="9" s="1"/>
  <c r="DT1018" i="9"/>
  <c r="AU234" i="9" a="1"/>
  <c r="AU234" i="9" s="1"/>
  <c r="AU232" i="9" s="1"/>
  <c r="AU231" i="9" s="1"/>
  <c r="DU1024" i="9" a="1"/>
  <c r="DU1024" i="9" s="1"/>
  <c r="DU1016" i="9" a="1"/>
  <c r="DU1016" i="9" s="1"/>
  <c r="DU1015" i="9" a="1"/>
  <c r="DU1015" i="9" s="1"/>
  <c r="DU1023" i="9" a="1"/>
  <c r="DU1023" i="9" s="1"/>
  <c r="DU1031" i="9" a="1"/>
  <c r="DU1031" i="9" s="1"/>
  <c r="DU1022" i="9" a="1"/>
  <c r="DU1022" i="9" s="1"/>
  <c r="DU1021" i="9" s="1"/>
  <c r="DU1030" i="9" a="1"/>
  <c r="DU1030" i="9" s="1"/>
  <c r="DU1029" i="9" s="1"/>
  <c r="DU1032" i="9" a="1"/>
  <c r="DU1032" i="9" s="1"/>
  <c r="DU1014" i="9" a="1"/>
  <c r="DU1014" i="9" s="1"/>
  <c r="DU1013" i="9" s="1"/>
  <c r="DU1001" i="9" a="1"/>
  <c r="DU1001" i="9" s="1"/>
  <c r="DU1009" i="9" a="1"/>
  <c r="DU1009" i="9" s="1"/>
  <c r="DU1008" i="9" a="1"/>
  <c r="DU1008" i="9" s="1"/>
  <c r="DU1007" i="9" s="1"/>
  <c r="DU1010" i="9" a="1"/>
  <c r="DU1010" i="9" s="1"/>
  <c r="DU1000" i="9" a="1"/>
  <c r="DU1000" i="9" s="1"/>
  <c r="DU999" i="9" s="1"/>
  <c r="DU1004" i="9" s="1"/>
  <c r="DU1002" i="9" a="1"/>
  <c r="DU1002" i="9" s="1"/>
  <c r="T956" i="9"/>
  <c r="Q921" i="9"/>
  <c r="Q45" i="9"/>
  <c r="Q944" i="9" s="1"/>
  <c r="Q933" i="9"/>
  <c r="R933" i="9"/>
  <c r="R956" i="9"/>
  <c r="Q956" i="9"/>
  <c r="T957" i="9"/>
  <c r="S956" i="9"/>
  <c r="Q957" i="9"/>
  <c r="S957" i="9"/>
  <c r="R957" i="9"/>
  <c r="DN245" i="9"/>
  <c r="DN44" i="9"/>
  <c r="AW367" i="9" a="1"/>
  <c r="AW367" i="9" s="1"/>
  <c r="AW365" i="9" s="1"/>
  <c r="AW364" i="9" s="1"/>
  <c r="DU364" i="9" s="1"/>
  <c r="AW761" i="9" a="1"/>
  <c r="AW761" i="9" s="1"/>
  <c r="AW759" i="9" s="1"/>
  <c r="DP35" i="9"/>
  <c r="DP40" i="9" s="1"/>
  <c r="DO986" i="9"/>
  <c r="DO987" i="9"/>
  <c r="DO438" i="9"/>
  <c r="DO458" i="9"/>
  <c r="AV761" i="9" a="1"/>
  <c r="AV761" i="9" s="1"/>
  <c r="AW234" i="9" a="1"/>
  <c r="AW234" i="9" s="1"/>
  <c r="AW232" i="9" s="1"/>
  <c r="AW231" i="9" s="1"/>
  <c r="AW227" i="9" s="1"/>
  <c r="AU780" i="9" a="1"/>
  <c r="AU780" i="9" s="1"/>
  <c r="DM245" i="9"/>
  <c r="DM44" i="9"/>
  <c r="AU761" i="9" a="1"/>
  <c r="AU761" i="9" s="1"/>
  <c r="DT231" i="9"/>
  <c r="AT234" i="9" a="1"/>
  <c r="AT234" i="9" s="1"/>
  <c r="AT232" i="9" s="1"/>
  <c r="AT231" i="9" s="1"/>
  <c r="AT780" i="9" a="1"/>
  <c r="AT780" i="9" s="1"/>
  <c r="AV780" i="9" a="1"/>
  <c r="AV780" i="9" s="1"/>
  <c r="AT227" i="9"/>
  <c r="AT222" i="9"/>
  <c r="AQ777" i="9"/>
  <c r="AQ771" i="9" s="1"/>
  <c r="AV227" i="9"/>
  <c r="AV222" i="9"/>
  <c r="DU851" i="9"/>
  <c r="DU813" i="9"/>
  <c r="DU832" i="9"/>
  <c r="DU756" i="9"/>
  <c r="DU775" i="9"/>
  <c r="DU717" i="9"/>
  <c r="DU737" i="9"/>
  <c r="DU698" i="9"/>
  <c r="DU794" i="9"/>
  <c r="DU678" i="9"/>
  <c r="DU658" i="9"/>
  <c r="DU638" i="9"/>
  <c r="DU618" i="9"/>
  <c r="DU578" i="9"/>
  <c r="DU598" i="9"/>
  <c r="DU539" i="9"/>
  <c r="DU559" i="9"/>
  <c r="DU482" i="9"/>
  <c r="DU520" i="9"/>
  <c r="DU462" i="9"/>
  <c r="DU501" i="9"/>
  <c r="DU389" i="9"/>
  <c r="DU387" i="9" s="1"/>
  <c r="DU382" i="9" s="1"/>
  <c r="DU442" i="9"/>
  <c r="DU402" i="9"/>
  <c r="DU357" i="9"/>
  <c r="DU358" i="9"/>
  <c r="DU335" i="9"/>
  <c r="DU422" i="9"/>
  <c r="DU356" i="9"/>
  <c r="DU269" i="9"/>
  <c r="DU279" i="9"/>
  <c r="DU321" i="9"/>
  <c r="DU316" i="9"/>
  <c r="DU268" i="9"/>
  <c r="DU270" i="9"/>
  <c r="DU297" i="9"/>
  <c r="DU185" i="9"/>
  <c r="DU187" i="9"/>
  <c r="DU165" i="9"/>
  <c r="DU225" i="9"/>
  <c r="DU207" i="9"/>
  <c r="DU186" i="9"/>
  <c r="DU229" i="9"/>
  <c r="DU145" i="9"/>
  <c r="DU249" i="9"/>
  <c r="DU4" i="9" a="1"/>
  <c r="DU4" i="9" s="1"/>
  <c r="DV3" i="9"/>
  <c r="EI241" i="9"/>
  <c r="EH236" i="9"/>
  <c r="AQ758" i="9"/>
  <c r="AQ752" i="9" s="1"/>
  <c r="DT906" i="9"/>
  <c r="DT152" i="9"/>
  <c r="AP222" i="9"/>
  <c r="AP227" i="9"/>
  <c r="FE2" i="10"/>
  <c r="DW2" i="10"/>
  <c r="EK374" i="9"/>
  <c r="EK369" i="9" s="1"/>
  <c r="EJ369" i="9"/>
  <c r="AW780" i="9" a="1"/>
  <c r="AW780" i="9" s="1"/>
  <c r="AW778" i="9" s="1"/>
  <c r="AU222" i="9"/>
  <c r="AU227" i="9"/>
  <c r="AS227" i="9"/>
  <c r="AQ222" i="9"/>
  <c r="AQ227" i="9"/>
  <c r="AX387" i="9"/>
  <c r="AX382" i="9" s="1"/>
  <c r="AY389" i="9" a="1"/>
  <c r="AY389" i="9" s="1"/>
  <c r="AR227" i="9"/>
  <c r="AR222" i="9"/>
  <c r="S214" i="7"/>
  <c r="O213" i="7"/>
  <c r="Q216" i="7"/>
  <c r="R215" i="7"/>
  <c r="E227" i="2"/>
  <c r="E225" i="2"/>
  <c r="B849" i="2"/>
  <c r="A849" i="2"/>
  <c r="B830" i="2"/>
  <c r="A830" i="2"/>
  <c r="B792" i="2"/>
  <c r="A792" i="2"/>
  <c r="B773" i="2"/>
  <c r="A773" i="2"/>
  <c r="B754" i="2"/>
  <c r="A754" i="2"/>
  <c r="B735" i="2"/>
  <c r="A735" i="2"/>
  <c r="B715" i="2"/>
  <c r="A715" i="2"/>
  <c r="B696" i="2"/>
  <c r="A696" i="2"/>
  <c r="B676" i="2"/>
  <c r="A676" i="2"/>
  <c r="B656" i="2"/>
  <c r="A656" i="2"/>
  <c r="B636" i="2"/>
  <c r="A636" i="2"/>
  <c r="B616" i="2"/>
  <c r="A616" i="2"/>
  <c r="B596" i="2"/>
  <c r="A596" i="2"/>
  <c r="B576" i="2"/>
  <c r="A576" i="2"/>
  <c r="B557" i="2"/>
  <c r="A557" i="2"/>
  <c r="B537" i="2"/>
  <c r="A537" i="2"/>
  <c r="B518" i="2"/>
  <c r="A518" i="2"/>
  <c r="B499" i="2"/>
  <c r="A499" i="2"/>
  <c r="B480" i="2"/>
  <c r="A480" i="2"/>
  <c r="B460" i="2"/>
  <c r="A460" i="2"/>
  <c r="B440" i="2"/>
  <c r="A440" i="2"/>
  <c r="B420" i="2"/>
  <c r="A420" i="2"/>
  <c r="B400" i="2"/>
  <c r="A400" i="2"/>
  <c r="B333" i="2"/>
  <c r="A333" i="2"/>
  <c r="B314" i="2"/>
  <c r="A314" i="2"/>
  <c r="B247" i="2"/>
  <c r="A247" i="2"/>
  <c r="B225" i="2"/>
  <c r="A225" i="2"/>
  <c r="B205" i="2"/>
  <c r="A205" i="2"/>
  <c r="B163" i="2"/>
  <c r="A163" i="2"/>
  <c r="B143" i="2"/>
  <c r="A143" i="2"/>
  <c r="E1" i="2"/>
  <c r="FT31" i="4" a="1"/>
  <c r="FT31" i="4" s="1"/>
  <c r="FS31" i="4" a="1"/>
  <c r="FS31" i="4" s="1"/>
  <c r="FR31" i="4" a="1"/>
  <c r="FR31" i="4" s="1"/>
  <c r="FQ31" i="4" a="1"/>
  <c r="FQ31" i="4" s="1"/>
  <c r="FP31" i="4" a="1"/>
  <c r="FP31" i="4" s="1"/>
  <c r="FO31" i="4" a="1"/>
  <c r="FO31" i="4" s="1"/>
  <c r="FN31" i="4" a="1"/>
  <c r="FN31" i="4" s="1"/>
  <c r="FM31" i="4" a="1"/>
  <c r="FM31" i="4" s="1"/>
  <c r="FL31" i="4" a="1"/>
  <c r="FL31" i="4" s="1"/>
  <c r="FK31" i="4" a="1"/>
  <c r="FK31" i="4" s="1"/>
  <c r="FJ31" i="4" a="1"/>
  <c r="FJ31" i="4" s="1"/>
  <c r="FI31" i="4" a="1"/>
  <c r="FI31" i="4" s="1"/>
  <c r="FH31" i="4" a="1"/>
  <c r="FH31" i="4" s="1"/>
  <c r="FG31" i="4" a="1"/>
  <c r="FG31" i="4" s="1"/>
  <c r="FF31" i="4" a="1"/>
  <c r="FF31" i="4" s="1"/>
  <c r="FE31" i="4" a="1"/>
  <c r="FE31" i="4" s="1"/>
  <c r="FD31" i="4" a="1"/>
  <c r="FD31" i="4" s="1"/>
  <c r="FC31" i="4" a="1"/>
  <c r="FC31" i="4" s="1"/>
  <c r="FB31" i="4" a="1"/>
  <c r="FB31" i="4" s="1"/>
  <c r="FA31" i="4" a="1"/>
  <c r="FA31" i="4" s="1"/>
  <c r="EZ31" i="4" a="1"/>
  <c r="EZ31" i="4" s="1"/>
  <c r="EY31" i="4" a="1"/>
  <c r="EY31" i="4" s="1"/>
  <c r="EX31" i="4" a="1"/>
  <c r="EX31" i="4" s="1"/>
  <c r="EW31" i="4" a="1"/>
  <c r="EW31" i="4" s="1"/>
  <c r="EV31" i="4" a="1"/>
  <c r="EV31" i="4" s="1"/>
  <c r="EU31" i="4" a="1"/>
  <c r="EU31" i="4" s="1"/>
  <c r="ET31" i="4" a="1"/>
  <c r="ET31" i="4" s="1"/>
  <c r="FT30" i="4" a="1"/>
  <c r="FT30" i="4" s="1"/>
  <c r="FS30" i="4" a="1"/>
  <c r="FS30" i="4" s="1"/>
  <c r="FR30" i="4" a="1"/>
  <c r="FR30" i="4" s="1"/>
  <c r="FQ30" i="4" a="1"/>
  <c r="FQ30" i="4" s="1"/>
  <c r="FP30" i="4" a="1"/>
  <c r="FP30" i="4" s="1"/>
  <c r="FO30" i="4" a="1"/>
  <c r="FO30" i="4" s="1"/>
  <c r="FN30" i="4" a="1"/>
  <c r="FN30" i="4" s="1"/>
  <c r="FM30" i="4" a="1"/>
  <c r="FM30" i="4" s="1"/>
  <c r="FL30" i="4" a="1"/>
  <c r="FL30" i="4" s="1"/>
  <c r="FK30" i="4" a="1"/>
  <c r="FK30" i="4" s="1"/>
  <c r="FJ30" i="4" a="1"/>
  <c r="FJ30" i="4" s="1"/>
  <c r="FI30" i="4" a="1"/>
  <c r="FI30" i="4" s="1"/>
  <c r="FH30" i="4" a="1"/>
  <c r="FH30" i="4" s="1"/>
  <c r="FG30" i="4" a="1"/>
  <c r="FG30" i="4" s="1"/>
  <c r="FF30" i="4" a="1"/>
  <c r="FF30" i="4" s="1"/>
  <c r="FE30" i="4" a="1"/>
  <c r="FE30" i="4" s="1"/>
  <c r="FD30" i="4" a="1"/>
  <c r="FD30" i="4" s="1"/>
  <c r="FC30" i="4" a="1"/>
  <c r="FC30" i="4" s="1"/>
  <c r="FB30" i="4" a="1"/>
  <c r="FB30" i="4" s="1"/>
  <c r="FA30" i="4" a="1"/>
  <c r="FA30" i="4" s="1"/>
  <c r="EZ30" i="4" a="1"/>
  <c r="EZ30" i="4" s="1"/>
  <c r="EY30" i="4" a="1"/>
  <c r="EY30" i="4" s="1"/>
  <c r="EX30" i="4" a="1"/>
  <c r="EX30" i="4" s="1"/>
  <c r="EW30" i="4" a="1"/>
  <c r="EW30" i="4" s="1"/>
  <c r="EV30" i="4" a="1"/>
  <c r="EV30" i="4" s="1"/>
  <c r="EU30" i="4" a="1"/>
  <c r="EU30" i="4" s="1"/>
  <c r="ET30" i="4" a="1"/>
  <c r="ET30" i="4" s="1"/>
  <c r="FT29" i="4" a="1"/>
  <c r="FT29" i="4" s="1"/>
  <c r="FS29" i="4" a="1"/>
  <c r="FS29" i="4" s="1"/>
  <c r="FR29" i="4" a="1"/>
  <c r="FR29" i="4" s="1"/>
  <c r="FQ29" i="4" a="1"/>
  <c r="FQ29" i="4" s="1"/>
  <c r="FP29" i="4" a="1"/>
  <c r="FP29" i="4" s="1"/>
  <c r="FO29" i="4" a="1"/>
  <c r="FO29" i="4" s="1"/>
  <c r="FN29" i="4" a="1"/>
  <c r="FN29" i="4" s="1"/>
  <c r="FM29" i="4" a="1"/>
  <c r="FM29" i="4" s="1"/>
  <c r="FL29" i="4" a="1"/>
  <c r="FL29" i="4" s="1"/>
  <c r="FK29" i="4" a="1"/>
  <c r="FK29" i="4" s="1"/>
  <c r="FJ29" i="4" a="1"/>
  <c r="FJ29" i="4" s="1"/>
  <c r="FI29" i="4" a="1"/>
  <c r="FI29" i="4" s="1"/>
  <c r="FH29" i="4" a="1"/>
  <c r="FH29" i="4" s="1"/>
  <c r="FG29" i="4" a="1"/>
  <c r="FG29" i="4" s="1"/>
  <c r="FF29" i="4" a="1"/>
  <c r="FF29" i="4" s="1"/>
  <c r="FE29" i="4" a="1"/>
  <c r="FE29" i="4" s="1"/>
  <c r="FD29" i="4" a="1"/>
  <c r="FD29" i="4" s="1"/>
  <c r="FC29" i="4" a="1"/>
  <c r="FC29" i="4" s="1"/>
  <c r="FB29" i="4" a="1"/>
  <c r="FB29" i="4" s="1"/>
  <c r="FA29" i="4" a="1"/>
  <c r="FA29" i="4" s="1"/>
  <c r="EZ29" i="4" a="1"/>
  <c r="EZ29" i="4" s="1"/>
  <c r="EY29" i="4" a="1"/>
  <c r="EY29" i="4" s="1"/>
  <c r="EX29" i="4" a="1"/>
  <c r="EX29" i="4" s="1"/>
  <c r="EW29" i="4" a="1"/>
  <c r="EW29" i="4" s="1"/>
  <c r="EV29" i="4" a="1"/>
  <c r="EV29" i="4" s="1"/>
  <c r="EU29" i="4" a="1"/>
  <c r="EU29" i="4" s="1"/>
  <c r="ET29" i="4" a="1"/>
  <c r="ET29" i="4" s="1"/>
  <c r="FT28" i="4" a="1"/>
  <c r="FT28" i="4" s="1"/>
  <c r="FS28" i="4" a="1"/>
  <c r="FS28" i="4" s="1"/>
  <c r="FR28" i="4" a="1"/>
  <c r="FR28" i="4" s="1"/>
  <c r="FQ28" i="4" a="1"/>
  <c r="FQ28" i="4" s="1"/>
  <c r="FP28" i="4" a="1"/>
  <c r="FP28" i="4" s="1"/>
  <c r="FO28" i="4" a="1"/>
  <c r="FO28" i="4" s="1"/>
  <c r="FN28" i="4" a="1"/>
  <c r="FN28" i="4" s="1"/>
  <c r="FM28" i="4" a="1"/>
  <c r="FM28" i="4" s="1"/>
  <c r="FL28" i="4" a="1"/>
  <c r="FL28" i="4" s="1"/>
  <c r="FK28" i="4" a="1"/>
  <c r="FK28" i="4" s="1"/>
  <c r="FJ28" i="4" a="1"/>
  <c r="FJ28" i="4" s="1"/>
  <c r="FI28" i="4" a="1"/>
  <c r="FI28" i="4" s="1"/>
  <c r="FH28" i="4" a="1"/>
  <c r="FH28" i="4" s="1"/>
  <c r="FG28" i="4" a="1"/>
  <c r="FG28" i="4" s="1"/>
  <c r="FF28" i="4" a="1"/>
  <c r="FF28" i="4" s="1"/>
  <c r="FE28" i="4" a="1"/>
  <c r="FE28" i="4" s="1"/>
  <c r="FD28" i="4" a="1"/>
  <c r="FD28" i="4" s="1"/>
  <c r="FC28" i="4" a="1"/>
  <c r="FC28" i="4" s="1"/>
  <c r="FB28" i="4" a="1"/>
  <c r="FB28" i="4" s="1"/>
  <c r="FA28" i="4" a="1"/>
  <c r="FA28" i="4" s="1"/>
  <c r="EZ28" i="4" a="1"/>
  <c r="EZ28" i="4" s="1"/>
  <c r="EY28" i="4" a="1"/>
  <c r="EY28" i="4" s="1"/>
  <c r="EX28" i="4" a="1"/>
  <c r="EX28" i="4" s="1"/>
  <c r="EW28" i="4" a="1"/>
  <c r="EW28" i="4" s="1"/>
  <c r="EV28" i="4" a="1"/>
  <c r="EV28" i="4" s="1"/>
  <c r="EU28" i="4" a="1"/>
  <c r="EU28" i="4" s="1"/>
  <c r="ET28" i="4" a="1"/>
  <c r="ET28" i="4" s="1"/>
  <c r="FT27" i="4" a="1"/>
  <c r="FT27" i="4" s="1"/>
  <c r="FS27" i="4" a="1"/>
  <c r="FS27" i="4" s="1"/>
  <c r="FR27" i="4" a="1"/>
  <c r="FR27" i="4" s="1"/>
  <c r="FQ27" i="4" a="1"/>
  <c r="FQ27" i="4" s="1"/>
  <c r="FP27" i="4" a="1"/>
  <c r="FP27" i="4" s="1"/>
  <c r="FO27" i="4" a="1"/>
  <c r="FO27" i="4" s="1"/>
  <c r="FN27" i="4" a="1"/>
  <c r="FN27" i="4" s="1"/>
  <c r="FM27" i="4" a="1"/>
  <c r="FM27" i="4" s="1"/>
  <c r="FL27" i="4" a="1"/>
  <c r="FL27" i="4" s="1"/>
  <c r="FK27" i="4" a="1"/>
  <c r="FK27" i="4" s="1"/>
  <c r="FJ27" i="4" a="1"/>
  <c r="FJ27" i="4" s="1"/>
  <c r="FI27" i="4" a="1"/>
  <c r="FI27" i="4" s="1"/>
  <c r="FH27" i="4" a="1"/>
  <c r="FH27" i="4" s="1"/>
  <c r="FG27" i="4" a="1"/>
  <c r="FG27" i="4" s="1"/>
  <c r="FF27" i="4" a="1"/>
  <c r="FF27" i="4" s="1"/>
  <c r="FE27" i="4" a="1"/>
  <c r="FE27" i="4" s="1"/>
  <c r="FD27" i="4" a="1"/>
  <c r="FD27" i="4" s="1"/>
  <c r="FC27" i="4" a="1"/>
  <c r="FC27" i="4" s="1"/>
  <c r="FB27" i="4" a="1"/>
  <c r="FB27" i="4" s="1"/>
  <c r="FA27" i="4" a="1"/>
  <c r="FA27" i="4" s="1"/>
  <c r="EZ27" i="4" a="1"/>
  <c r="EZ27" i="4" s="1"/>
  <c r="EY27" i="4" a="1"/>
  <c r="EY27" i="4" s="1"/>
  <c r="EX27" i="4" a="1"/>
  <c r="EX27" i="4" s="1"/>
  <c r="EW27" i="4" a="1"/>
  <c r="EW27" i="4" s="1"/>
  <c r="EV27" i="4" a="1"/>
  <c r="EV27" i="4" s="1"/>
  <c r="EU27" i="4" a="1"/>
  <c r="EU27" i="4" s="1"/>
  <c r="ET27" i="4" a="1"/>
  <c r="ET27" i="4" s="1"/>
  <c r="FT26" i="4" a="1"/>
  <c r="FT26" i="4" s="1"/>
  <c r="FS26" i="4" a="1"/>
  <c r="FS26" i="4" s="1"/>
  <c r="FR26" i="4" a="1"/>
  <c r="FR26" i="4" s="1"/>
  <c r="FQ26" i="4" a="1"/>
  <c r="FQ26" i="4" s="1"/>
  <c r="FP26" i="4" a="1"/>
  <c r="FP26" i="4" s="1"/>
  <c r="FO26" i="4" a="1"/>
  <c r="FO26" i="4" s="1"/>
  <c r="FN26" i="4" a="1"/>
  <c r="FN26" i="4" s="1"/>
  <c r="FM26" i="4" a="1"/>
  <c r="FM26" i="4" s="1"/>
  <c r="FL26" i="4" a="1"/>
  <c r="FL26" i="4" s="1"/>
  <c r="FK26" i="4" a="1"/>
  <c r="FK26" i="4" s="1"/>
  <c r="FJ26" i="4" a="1"/>
  <c r="FJ26" i="4" s="1"/>
  <c r="FI26" i="4" a="1"/>
  <c r="FI26" i="4" s="1"/>
  <c r="FH26" i="4" a="1"/>
  <c r="FH26" i="4" s="1"/>
  <c r="FG26" i="4" a="1"/>
  <c r="FG26" i="4" s="1"/>
  <c r="FF26" i="4" a="1"/>
  <c r="FF26" i="4" s="1"/>
  <c r="FE26" i="4" a="1"/>
  <c r="FE26" i="4" s="1"/>
  <c r="FD26" i="4" a="1"/>
  <c r="FD26" i="4" s="1"/>
  <c r="FC26" i="4" a="1"/>
  <c r="FC26" i="4" s="1"/>
  <c r="FB26" i="4" a="1"/>
  <c r="FB26" i="4" s="1"/>
  <c r="FA26" i="4" a="1"/>
  <c r="FA26" i="4" s="1"/>
  <c r="EZ26" i="4" a="1"/>
  <c r="EZ26" i="4" s="1"/>
  <c r="EY26" i="4" a="1"/>
  <c r="EY26" i="4" s="1"/>
  <c r="EX26" i="4" a="1"/>
  <c r="EX26" i="4" s="1"/>
  <c r="EW26" i="4" a="1"/>
  <c r="EW26" i="4" s="1"/>
  <c r="EV26" i="4" a="1"/>
  <c r="EV26" i="4" s="1"/>
  <c r="EU26" i="4" a="1"/>
  <c r="EU26" i="4" s="1"/>
  <c r="ET26" i="4" a="1"/>
  <c r="ET26" i="4" s="1"/>
  <c r="FT25" i="4" a="1"/>
  <c r="FT25" i="4" s="1"/>
  <c r="FS25" i="4" a="1"/>
  <c r="FS25" i="4" s="1"/>
  <c r="FR25" i="4" a="1"/>
  <c r="FR25" i="4" s="1"/>
  <c r="FQ25" i="4" a="1"/>
  <c r="FQ25" i="4" s="1"/>
  <c r="FP25" i="4" a="1"/>
  <c r="FP25" i="4" s="1"/>
  <c r="FO25" i="4" a="1"/>
  <c r="FO25" i="4" s="1"/>
  <c r="FN25" i="4" a="1"/>
  <c r="FN25" i="4" s="1"/>
  <c r="FM25" i="4" a="1"/>
  <c r="FM25" i="4" s="1"/>
  <c r="FL25" i="4" a="1"/>
  <c r="FL25" i="4" s="1"/>
  <c r="FK25" i="4" a="1"/>
  <c r="FK25" i="4" s="1"/>
  <c r="FJ25" i="4" a="1"/>
  <c r="FJ25" i="4" s="1"/>
  <c r="FI25" i="4" a="1"/>
  <c r="FI25" i="4" s="1"/>
  <c r="FH25" i="4" a="1"/>
  <c r="FH25" i="4" s="1"/>
  <c r="FG25" i="4" a="1"/>
  <c r="FG25" i="4" s="1"/>
  <c r="FF25" i="4" a="1"/>
  <c r="FF25" i="4" s="1"/>
  <c r="FE25" i="4" a="1"/>
  <c r="FE25" i="4" s="1"/>
  <c r="FD25" i="4" a="1"/>
  <c r="FD25" i="4" s="1"/>
  <c r="FC25" i="4" a="1"/>
  <c r="FC25" i="4" s="1"/>
  <c r="FB25" i="4" a="1"/>
  <c r="FB25" i="4" s="1"/>
  <c r="FA25" i="4" a="1"/>
  <c r="FA25" i="4" s="1"/>
  <c r="EZ25" i="4" a="1"/>
  <c r="EZ25" i="4" s="1"/>
  <c r="EY25" i="4" a="1"/>
  <c r="EY25" i="4" s="1"/>
  <c r="EX25" i="4" a="1"/>
  <c r="EX25" i="4" s="1"/>
  <c r="EW25" i="4" a="1"/>
  <c r="EW25" i="4" s="1"/>
  <c r="EV25" i="4" a="1"/>
  <c r="EV25" i="4" s="1"/>
  <c r="EU25" i="4" a="1"/>
  <c r="EU25" i="4" s="1"/>
  <c r="ET25" i="4" a="1"/>
  <c r="ET25" i="4" s="1"/>
  <c r="FT24" i="4" a="1"/>
  <c r="FT24" i="4" s="1"/>
  <c r="FS24" i="4" a="1"/>
  <c r="FS24" i="4" s="1"/>
  <c r="FR24" i="4" a="1"/>
  <c r="FR24" i="4" s="1"/>
  <c r="FQ24" i="4" a="1"/>
  <c r="FQ24" i="4" s="1"/>
  <c r="FP24" i="4" a="1"/>
  <c r="FP24" i="4" s="1"/>
  <c r="FO24" i="4" a="1"/>
  <c r="FO24" i="4" s="1"/>
  <c r="FN24" i="4" a="1"/>
  <c r="FN24" i="4" s="1"/>
  <c r="FM24" i="4" a="1"/>
  <c r="FM24" i="4" s="1"/>
  <c r="FL24" i="4" a="1"/>
  <c r="FL24" i="4" s="1"/>
  <c r="FK24" i="4" a="1"/>
  <c r="FK24" i="4" s="1"/>
  <c r="FJ24" i="4" a="1"/>
  <c r="FJ24" i="4" s="1"/>
  <c r="FI24" i="4" a="1"/>
  <c r="FI24" i="4" s="1"/>
  <c r="FH24" i="4" a="1"/>
  <c r="FH24" i="4" s="1"/>
  <c r="FG24" i="4" a="1"/>
  <c r="FG24" i="4" s="1"/>
  <c r="FF24" i="4" a="1"/>
  <c r="FF24" i="4" s="1"/>
  <c r="FE24" i="4" a="1"/>
  <c r="FE24" i="4" s="1"/>
  <c r="FD24" i="4" a="1"/>
  <c r="FD24" i="4" s="1"/>
  <c r="FC24" i="4" a="1"/>
  <c r="FC24" i="4" s="1"/>
  <c r="FB24" i="4" a="1"/>
  <c r="FB24" i="4" s="1"/>
  <c r="FA24" i="4" a="1"/>
  <c r="FA24" i="4" s="1"/>
  <c r="EZ24" i="4" a="1"/>
  <c r="EZ24" i="4" s="1"/>
  <c r="EY24" i="4" a="1"/>
  <c r="EY24" i="4" s="1"/>
  <c r="EX24" i="4" a="1"/>
  <c r="EX24" i="4" s="1"/>
  <c r="EW24" i="4" a="1"/>
  <c r="EW24" i="4" s="1"/>
  <c r="EV24" i="4" a="1"/>
  <c r="EV24" i="4" s="1"/>
  <c r="EU24" i="4" a="1"/>
  <c r="EU24" i="4" s="1"/>
  <c r="ET24" i="4" a="1"/>
  <c r="ET24" i="4" s="1"/>
  <c r="FT23" i="4" a="1"/>
  <c r="FT23" i="4" s="1"/>
  <c r="FS23" i="4" a="1"/>
  <c r="FS23" i="4" s="1"/>
  <c r="FR23" i="4" a="1"/>
  <c r="FR23" i="4" s="1"/>
  <c r="FQ23" i="4" a="1"/>
  <c r="FQ23" i="4" s="1"/>
  <c r="FP23" i="4" a="1"/>
  <c r="FP23" i="4" s="1"/>
  <c r="FO23" i="4" a="1"/>
  <c r="FO23" i="4" s="1"/>
  <c r="FN23" i="4" a="1"/>
  <c r="FN23" i="4" s="1"/>
  <c r="FM23" i="4" a="1"/>
  <c r="FM23" i="4" s="1"/>
  <c r="FL23" i="4" a="1"/>
  <c r="FL23" i="4" s="1"/>
  <c r="FK23" i="4" a="1"/>
  <c r="FK23" i="4" s="1"/>
  <c r="FJ23" i="4" a="1"/>
  <c r="FJ23" i="4" s="1"/>
  <c r="FI23" i="4" a="1"/>
  <c r="FI23" i="4" s="1"/>
  <c r="FH23" i="4" a="1"/>
  <c r="FH23" i="4" s="1"/>
  <c r="FG23" i="4" a="1"/>
  <c r="FG23" i="4" s="1"/>
  <c r="FF23" i="4" a="1"/>
  <c r="FF23" i="4" s="1"/>
  <c r="FE23" i="4" a="1"/>
  <c r="FE23" i="4" s="1"/>
  <c r="FD23" i="4" a="1"/>
  <c r="FD23" i="4" s="1"/>
  <c r="FC23" i="4" a="1"/>
  <c r="FC23" i="4" s="1"/>
  <c r="FB23" i="4" a="1"/>
  <c r="FB23" i="4" s="1"/>
  <c r="FA23" i="4" a="1"/>
  <c r="FA23" i="4" s="1"/>
  <c r="EZ23" i="4" a="1"/>
  <c r="EZ23" i="4" s="1"/>
  <c r="EY23" i="4" a="1"/>
  <c r="EY23" i="4" s="1"/>
  <c r="EX23" i="4" a="1"/>
  <c r="EX23" i="4" s="1"/>
  <c r="EW23" i="4" a="1"/>
  <c r="EW23" i="4" s="1"/>
  <c r="EV23" i="4" a="1"/>
  <c r="EV23" i="4" s="1"/>
  <c r="EU23" i="4" a="1"/>
  <c r="EU23" i="4" s="1"/>
  <c r="ET23" i="4" a="1"/>
  <c r="ET23" i="4" s="1"/>
  <c r="FT22" i="4" a="1"/>
  <c r="FT22" i="4" s="1"/>
  <c r="FS22" i="4" a="1"/>
  <c r="FS22" i="4" s="1"/>
  <c r="FR22" i="4" a="1"/>
  <c r="FR22" i="4" s="1"/>
  <c r="FQ22" i="4" a="1"/>
  <c r="FQ22" i="4" s="1"/>
  <c r="FP22" i="4" a="1"/>
  <c r="FP22" i="4" s="1"/>
  <c r="FO22" i="4" a="1"/>
  <c r="FO22" i="4" s="1"/>
  <c r="FN22" i="4" a="1"/>
  <c r="FN22" i="4" s="1"/>
  <c r="FM22" i="4" a="1"/>
  <c r="FM22" i="4" s="1"/>
  <c r="FL22" i="4" a="1"/>
  <c r="FL22" i="4" s="1"/>
  <c r="FK22" i="4" a="1"/>
  <c r="FK22" i="4" s="1"/>
  <c r="FJ22" i="4" a="1"/>
  <c r="FJ22" i="4" s="1"/>
  <c r="FI22" i="4" a="1"/>
  <c r="FI22" i="4" s="1"/>
  <c r="FH22" i="4" a="1"/>
  <c r="FH22" i="4" s="1"/>
  <c r="FG22" i="4" a="1"/>
  <c r="FG22" i="4" s="1"/>
  <c r="FF22" i="4" a="1"/>
  <c r="FF22" i="4" s="1"/>
  <c r="FE22" i="4" a="1"/>
  <c r="FE22" i="4" s="1"/>
  <c r="FD22" i="4" a="1"/>
  <c r="FD22" i="4" s="1"/>
  <c r="FC22" i="4" a="1"/>
  <c r="FC22" i="4" s="1"/>
  <c r="FB22" i="4" a="1"/>
  <c r="FB22" i="4" s="1"/>
  <c r="FA22" i="4" a="1"/>
  <c r="FA22" i="4" s="1"/>
  <c r="EZ22" i="4" a="1"/>
  <c r="EZ22" i="4" s="1"/>
  <c r="EY22" i="4" a="1"/>
  <c r="EY22" i="4" s="1"/>
  <c r="EX22" i="4" a="1"/>
  <c r="EX22" i="4" s="1"/>
  <c r="EW22" i="4" a="1"/>
  <c r="EW22" i="4" s="1"/>
  <c r="EV22" i="4" a="1"/>
  <c r="EV22" i="4" s="1"/>
  <c r="EU22" i="4" a="1"/>
  <c r="EU22" i="4" s="1"/>
  <c r="ET22" i="4" a="1"/>
  <c r="ET22" i="4" s="1"/>
  <c r="FT21" i="4" a="1"/>
  <c r="FT21" i="4" s="1"/>
  <c r="FS21" i="4" a="1"/>
  <c r="FS21" i="4" s="1"/>
  <c r="FR21" i="4" a="1"/>
  <c r="FR21" i="4" s="1"/>
  <c r="FQ21" i="4" a="1"/>
  <c r="FQ21" i="4" s="1"/>
  <c r="FP21" i="4" a="1"/>
  <c r="FP21" i="4" s="1"/>
  <c r="FO21" i="4" a="1"/>
  <c r="FO21" i="4" s="1"/>
  <c r="FN21" i="4" a="1"/>
  <c r="FN21" i="4" s="1"/>
  <c r="FM21" i="4" a="1"/>
  <c r="FM21" i="4" s="1"/>
  <c r="FL21" i="4" a="1"/>
  <c r="FL21" i="4" s="1"/>
  <c r="FK21" i="4" a="1"/>
  <c r="FK21" i="4" s="1"/>
  <c r="FJ21" i="4" a="1"/>
  <c r="FJ21" i="4" s="1"/>
  <c r="FI21" i="4" a="1"/>
  <c r="FI21" i="4" s="1"/>
  <c r="FH21" i="4" a="1"/>
  <c r="FH21" i="4" s="1"/>
  <c r="FG21" i="4" a="1"/>
  <c r="FG21" i="4" s="1"/>
  <c r="FF21" i="4" a="1"/>
  <c r="FF21" i="4" s="1"/>
  <c r="FE21" i="4" a="1"/>
  <c r="FE21" i="4" s="1"/>
  <c r="FD21" i="4" a="1"/>
  <c r="FD21" i="4" s="1"/>
  <c r="FC21" i="4" a="1"/>
  <c r="FC21" i="4" s="1"/>
  <c r="FB21" i="4" a="1"/>
  <c r="FB21" i="4" s="1"/>
  <c r="FA21" i="4" a="1"/>
  <c r="FA21" i="4" s="1"/>
  <c r="EZ21" i="4" a="1"/>
  <c r="EZ21" i="4" s="1"/>
  <c r="EY21" i="4" a="1"/>
  <c r="EY21" i="4" s="1"/>
  <c r="EX21" i="4" a="1"/>
  <c r="EX21" i="4" s="1"/>
  <c r="EW21" i="4" a="1"/>
  <c r="EW21" i="4" s="1"/>
  <c r="EV21" i="4" a="1"/>
  <c r="EV21" i="4" s="1"/>
  <c r="EU21" i="4" a="1"/>
  <c r="EU21" i="4" s="1"/>
  <c r="ET21" i="4" a="1"/>
  <c r="ET21" i="4" s="1"/>
  <c r="FT20" i="4" a="1"/>
  <c r="FT20" i="4" s="1"/>
  <c r="FS20" i="4" a="1"/>
  <c r="FS20" i="4" s="1"/>
  <c r="FR20" i="4" a="1"/>
  <c r="FR20" i="4" s="1"/>
  <c r="FQ20" i="4" a="1"/>
  <c r="FQ20" i="4" s="1"/>
  <c r="FP20" i="4" a="1"/>
  <c r="FP20" i="4" s="1"/>
  <c r="FO20" i="4" a="1"/>
  <c r="FO20" i="4" s="1"/>
  <c r="FN20" i="4" a="1"/>
  <c r="FN20" i="4" s="1"/>
  <c r="FM20" i="4" a="1"/>
  <c r="FM20" i="4" s="1"/>
  <c r="FL20" i="4" a="1"/>
  <c r="FL20" i="4" s="1"/>
  <c r="FK20" i="4" a="1"/>
  <c r="FK20" i="4" s="1"/>
  <c r="FJ20" i="4" a="1"/>
  <c r="FJ20" i="4" s="1"/>
  <c r="FI20" i="4" a="1"/>
  <c r="FI20" i="4" s="1"/>
  <c r="FH20" i="4" a="1"/>
  <c r="FH20" i="4" s="1"/>
  <c r="FG20" i="4" a="1"/>
  <c r="FG20" i="4" s="1"/>
  <c r="FF20" i="4" a="1"/>
  <c r="FF20" i="4" s="1"/>
  <c r="FE20" i="4" a="1"/>
  <c r="FE20" i="4" s="1"/>
  <c r="FD20" i="4" a="1"/>
  <c r="FD20" i="4" s="1"/>
  <c r="FC20" i="4" a="1"/>
  <c r="FC20" i="4" s="1"/>
  <c r="FB20" i="4" a="1"/>
  <c r="FB20" i="4" s="1"/>
  <c r="FA20" i="4" a="1"/>
  <c r="FA20" i="4" s="1"/>
  <c r="EZ20" i="4" a="1"/>
  <c r="EZ20" i="4" s="1"/>
  <c r="EY20" i="4" a="1"/>
  <c r="EY20" i="4" s="1"/>
  <c r="EX20" i="4" a="1"/>
  <c r="EX20" i="4" s="1"/>
  <c r="EW20" i="4" a="1"/>
  <c r="EW20" i="4" s="1"/>
  <c r="EV20" i="4" a="1"/>
  <c r="EV20" i="4" s="1"/>
  <c r="EU20" i="4" a="1"/>
  <c r="EU20" i="4" s="1"/>
  <c r="ET20" i="4" a="1"/>
  <c r="ET20" i="4" s="1"/>
  <c r="FT19" i="4" a="1"/>
  <c r="FT19" i="4" s="1"/>
  <c r="FS19" i="4" a="1"/>
  <c r="FS19" i="4" s="1"/>
  <c r="FR19" i="4" a="1"/>
  <c r="FR19" i="4" s="1"/>
  <c r="FQ19" i="4" a="1"/>
  <c r="FQ19" i="4" s="1"/>
  <c r="FP19" i="4" a="1"/>
  <c r="FP19" i="4" s="1"/>
  <c r="FO19" i="4" a="1"/>
  <c r="FO19" i="4" s="1"/>
  <c r="FN19" i="4" a="1"/>
  <c r="FN19" i="4" s="1"/>
  <c r="FM19" i="4" a="1"/>
  <c r="FM19" i="4" s="1"/>
  <c r="FL19" i="4" a="1"/>
  <c r="FL19" i="4" s="1"/>
  <c r="FK19" i="4" a="1"/>
  <c r="FK19" i="4" s="1"/>
  <c r="FJ19" i="4" a="1"/>
  <c r="FJ19" i="4" s="1"/>
  <c r="FI19" i="4" a="1"/>
  <c r="FI19" i="4" s="1"/>
  <c r="FH19" i="4" a="1"/>
  <c r="FH19" i="4" s="1"/>
  <c r="FG19" i="4" a="1"/>
  <c r="FG19" i="4" s="1"/>
  <c r="FF19" i="4" a="1"/>
  <c r="FF19" i="4" s="1"/>
  <c r="FE19" i="4" a="1"/>
  <c r="FE19" i="4" s="1"/>
  <c r="FD19" i="4" a="1"/>
  <c r="FD19" i="4" s="1"/>
  <c r="FC19" i="4" a="1"/>
  <c r="FC19" i="4" s="1"/>
  <c r="FB19" i="4" a="1"/>
  <c r="FB19" i="4" s="1"/>
  <c r="FA19" i="4" a="1"/>
  <c r="FA19" i="4" s="1"/>
  <c r="EZ19" i="4" a="1"/>
  <c r="EZ19" i="4" s="1"/>
  <c r="EY19" i="4" a="1"/>
  <c r="EY19" i="4" s="1"/>
  <c r="EX19" i="4" a="1"/>
  <c r="EX19" i="4" s="1"/>
  <c r="EW19" i="4" a="1"/>
  <c r="EW19" i="4" s="1"/>
  <c r="EV19" i="4" a="1"/>
  <c r="EV19" i="4" s="1"/>
  <c r="EU19" i="4" a="1"/>
  <c r="EU19" i="4" s="1"/>
  <c r="ET19" i="4" a="1"/>
  <c r="ET19" i="4" s="1"/>
  <c r="FT18" i="4" a="1"/>
  <c r="FT18" i="4" s="1"/>
  <c r="FS18" i="4" a="1"/>
  <c r="FS18" i="4" s="1"/>
  <c r="FR18" i="4" a="1"/>
  <c r="FR18" i="4" s="1"/>
  <c r="FQ18" i="4" a="1"/>
  <c r="FQ18" i="4" s="1"/>
  <c r="FP18" i="4" a="1"/>
  <c r="FP18" i="4" s="1"/>
  <c r="FO18" i="4" a="1"/>
  <c r="FO18" i="4" s="1"/>
  <c r="FN18" i="4" a="1"/>
  <c r="FN18" i="4" s="1"/>
  <c r="FM18" i="4" a="1"/>
  <c r="FM18" i="4" s="1"/>
  <c r="FL18" i="4" a="1"/>
  <c r="FL18" i="4" s="1"/>
  <c r="FK18" i="4" a="1"/>
  <c r="FK18" i="4" s="1"/>
  <c r="FJ18" i="4" a="1"/>
  <c r="FJ18" i="4" s="1"/>
  <c r="FI18" i="4" a="1"/>
  <c r="FI18" i="4" s="1"/>
  <c r="FH18" i="4" a="1"/>
  <c r="FH18" i="4" s="1"/>
  <c r="FG18" i="4" a="1"/>
  <c r="FG18" i="4" s="1"/>
  <c r="FF18" i="4" a="1"/>
  <c r="FF18" i="4" s="1"/>
  <c r="FE18" i="4" a="1"/>
  <c r="FE18" i="4" s="1"/>
  <c r="FD18" i="4" a="1"/>
  <c r="FD18" i="4" s="1"/>
  <c r="FC18" i="4" a="1"/>
  <c r="FC18" i="4" s="1"/>
  <c r="FB18" i="4" a="1"/>
  <c r="FB18" i="4" s="1"/>
  <c r="FA18" i="4" a="1"/>
  <c r="FA18" i="4" s="1"/>
  <c r="EZ18" i="4" a="1"/>
  <c r="EZ18" i="4" s="1"/>
  <c r="EY18" i="4" a="1"/>
  <c r="EY18" i="4" s="1"/>
  <c r="EX18" i="4" a="1"/>
  <c r="EX18" i="4" s="1"/>
  <c r="EW18" i="4" a="1"/>
  <c r="EW18" i="4" s="1"/>
  <c r="EV18" i="4" a="1"/>
  <c r="EV18" i="4" s="1"/>
  <c r="EU18" i="4" a="1"/>
  <c r="EU18" i="4" s="1"/>
  <c r="ET18" i="4" a="1"/>
  <c r="ET18" i="4" s="1"/>
  <c r="FT17" i="4" a="1"/>
  <c r="FT17" i="4" s="1"/>
  <c r="FS17" i="4" a="1"/>
  <c r="FS17" i="4" s="1"/>
  <c r="FR17" i="4" a="1"/>
  <c r="FR17" i="4" s="1"/>
  <c r="FQ17" i="4" a="1"/>
  <c r="FQ17" i="4" s="1"/>
  <c r="FP17" i="4" a="1"/>
  <c r="FP17" i="4" s="1"/>
  <c r="FO17" i="4" a="1"/>
  <c r="FO17" i="4" s="1"/>
  <c r="FN17" i="4" a="1"/>
  <c r="FN17" i="4" s="1"/>
  <c r="FM17" i="4" a="1"/>
  <c r="FM17" i="4" s="1"/>
  <c r="FL17" i="4" a="1"/>
  <c r="FL17" i="4" s="1"/>
  <c r="FK17" i="4" a="1"/>
  <c r="FK17" i="4" s="1"/>
  <c r="FJ17" i="4" a="1"/>
  <c r="FJ17" i="4" s="1"/>
  <c r="FI17" i="4" a="1"/>
  <c r="FI17" i="4" s="1"/>
  <c r="FH17" i="4" a="1"/>
  <c r="FH17" i="4" s="1"/>
  <c r="FG17" i="4" a="1"/>
  <c r="FG17" i="4" s="1"/>
  <c r="FF17" i="4" a="1"/>
  <c r="FF17" i="4" s="1"/>
  <c r="FE17" i="4" a="1"/>
  <c r="FE17" i="4" s="1"/>
  <c r="FD17" i="4" a="1"/>
  <c r="FD17" i="4" s="1"/>
  <c r="FC17" i="4" a="1"/>
  <c r="FC17" i="4" s="1"/>
  <c r="FB17" i="4" a="1"/>
  <c r="FB17" i="4" s="1"/>
  <c r="FA17" i="4" a="1"/>
  <c r="FA17" i="4" s="1"/>
  <c r="EZ17" i="4" a="1"/>
  <c r="EZ17" i="4" s="1"/>
  <c r="EY17" i="4" a="1"/>
  <c r="EY17" i="4" s="1"/>
  <c r="EX17" i="4" a="1"/>
  <c r="EX17" i="4" s="1"/>
  <c r="EW17" i="4" a="1"/>
  <c r="EW17" i="4" s="1"/>
  <c r="EV17" i="4" a="1"/>
  <c r="EV17" i="4" s="1"/>
  <c r="EU17" i="4" a="1"/>
  <c r="EU17" i="4" s="1"/>
  <c r="ET17" i="4" a="1"/>
  <c r="ET17" i="4" s="1"/>
  <c r="FT16" i="4" a="1"/>
  <c r="FT16" i="4" s="1"/>
  <c r="FS16" i="4" a="1"/>
  <c r="FS16" i="4" s="1"/>
  <c r="FR16" i="4" a="1"/>
  <c r="FR16" i="4" s="1"/>
  <c r="FQ16" i="4" a="1"/>
  <c r="FQ16" i="4" s="1"/>
  <c r="FP16" i="4" a="1"/>
  <c r="FP16" i="4" s="1"/>
  <c r="FO16" i="4" a="1"/>
  <c r="FO16" i="4" s="1"/>
  <c r="FN16" i="4" a="1"/>
  <c r="FN16" i="4" s="1"/>
  <c r="FM16" i="4" a="1"/>
  <c r="FM16" i="4" s="1"/>
  <c r="FL16" i="4" a="1"/>
  <c r="FL16" i="4" s="1"/>
  <c r="FK16" i="4" a="1"/>
  <c r="FK16" i="4" s="1"/>
  <c r="FJ16" i="4" a="1"/>
  <c r="FJ16" i="4" s="1"/>
  <c r="FI16" i="4" a="1"/>
  <c r="FI16" i="4" s="1"/>
  <c r="FH16" i="4" a="1"/>
  <c r="FH16" i="4" s="1"/>
  <c r="FG16" i="4" a="1"/>
  <c r="FG16" i="4" s="1"/>
  <c r="FF16" i="4" a="1"/>
  <c r="FF16" i="4" s="1"/>
  <c r="FE16" i="4" a="1"/>
  <c r="FE16" i="4" s="1"/>
  <c r="FD16" i="4" a="1"/>
  <c r="FD16" i="4" s="1"/>
  <c r="FC16" i="4" a="1"/>
  <c r="FC16" i="4" s="1"/>
  <c r="FB16" i="4" a="1"/>
  <c r="FB16" i="4" s="1"/>
  <c r="FA16" i="4" a="1"/>
  <c r="FA16" i="4" s="1"/>
  <c r="EZ16" i="4" a="1"/>
  <c r="EZ16" i="4" s="1"/>
  <c r="EY16" i="4" a="1"/>
  <c r="EY16" i="4" s="1"/>
  <c r="EX16" i="4" a="1"/>
  <c r="EX16" i="4" s="1"/>
  <c r="EW16" i="4" a="1"/>
  <c r="EW16" i="4" s="1"/>
  <c r="EV16" i="4" a="1"/>
  <c r="EV16" i="4" s="1"/>
  <c r="EU16" i="4" a="1"/>
  <c r="EU16" i="4" s="1"/>
  <c r="ET16" i="4" a="1"/>
  <c r="ET16" i="4" s="1"/>
  <c r="FT15" i="4" a="1"/>
  <c r="FT15" i="4" s="1"/>
  <c r="FS15" i="4" a="1"/>
  <c r="FS15" i="4" s="1"/>
  <c r="FR15" i="4" a="1"/>
  <c r="FR15" i="4" s="1"/>
  <c r="FQ15" i="4" a="1"/>
  <c r="FQ15" i="4" s="1"/>
  <c r="FP15" i="4" a="1"/>
  <c r="FP15" i="4" s="1"/>
  <c r="FO15" i="4" a="1"/>
  <c r="FO15" i="4" s="1"/>
  <c r="FN15" i="4" a="1"/>
  <c r="FN15" i="4" s="1"/>
  <c r="FM15" i="4" a="1"/>
  <c r="FM15" i="4" s="1"/>
  <c r="FL15" i="4" a="1"/>
  <c r="FL15" i="4" s="1"/>
  <c r="FK15" i="4" a="1"/>
  <c r="FK15" i="4" s="1"/>
  <c r="FJ15" i="4" a="1"/>
  <c r="FJ15" i="4" s="1"/>
  <c r="FI15" i="4" a="1"/>
  <c r="FI15" i="4" s="1"/>
  <c r="FH15" i="4" a="1"/>
  <c r="FH15" i="4" s="1"/>
  <c r="FG15" i="4" a="1"/>
  <c r="FG15" i="4" s="1"/>
  <c r="FF15" i="4" a="1"/>
  <c r="FF15" i="4" s="1"/>
  <c r="FE15" i="4" a="1"/>
  <c r="FE15" i="4" s="1"/>
  <c r="FD15" i="4" a="1"/>
  <c r="FD15" i="4" s="1"/>
  <c r="FC15" i="4" a="1"/>
  <c r="FC15" i="4" s="1"/>
  <c r="FB15" i="4" a="1"/>
  <c r="FB15" i="4" s="1"/>
  <c r="FA15" i="4" a="1"/>
  <c r="FA15" i="4" s="1"/>
  <c r="EZ15" i="4" a="1"/>
  <c r="EZ15" i="4" s="1"/>
  <c r="EY15" i="4" a="1"/>
  <c r="EY15" i="4" s="1"/>
  <c r="EX15" i="4" a="1"/>
  <c r="EX15" i="4" s="1"/>
  <c r="EW15" i="4" a="1"/>
  <c r="EW15" i="4" s="1"/>
  <c r="EV15" i="4" a="1"/>
  <c r="EV15" i="4" s="1"/>
  <c r="EU15" i="4" a="1"/>
  <c r="EU15" i="4" s="1"/>
  <c r="ET15" i="4" a="1"/>
  <c r="ET15" i="4" s="1"/>
  <c r="FT14" i="4" a="1"/>
  <c r="FT14" i="4" s="1"/>
  <c r="FS14" i="4" a="1"/>
  <c r="FS14" i="4" s="1"/>
  <c r="FR14" i="4" a="1"/>
  <c r="FR14" i="4" s="1"/>
  <c r="FQ14" i="4" a="1"/>
  <c r="FQ14" i="4" s="1"/>
  <c r="FP14" i="4" a="1"/>
  <c r="FP14" i="4" s="1"/>
  <c r="FO14" i="4" a="1"/>
  <c r="FO14" i="4" s="1"/>
  <c r="FN14" i="4" a="1"/>
  <c r="FN14" i="4" s="1"/>
  <c r="FM14" i="4" a="1"/>
  <c r="FM14" i="4" s="1"/>
  <c r="FL14" i="4" a="1"/>
  <c r="FL14" i="4" s="1"/>
  <c r="FK14" i="4" a="1"/>
  <c r="FK14" i="4" s="1"/>
  <c r="FJ14" i="4" a="1"/>
  <c r="FJ14" i="4" s="1"/>
  <c r="FI14" i="4" a="1"/>
  <c r="FI14" i="4" s="1"/>
  <c r="FH14" i="4" a="1"/>
  <c r="FH14" i="4" s="1"/>
  <c r="FG14" i="4" a="1"/>
  <c r="FG14" i="4" s="1"/>
  <c r="FF14" i="4" a="1"/>
  <c r="FF14" i="4" s="1"/>
  <c r="FE14" i="4" a="1"/>
  <c r="FE14" i="4" s="1"/>
  <c r="FD14" i="4" a="1"/>
  <c r="FD14" i="4" s="1"/>
  <c r="FC14" i="4" a="1"/>
  <c r="FC14" i="4" s="1"/>
  <c r="FB14" i="4" a="1"/>
  <c r="FB14" i="4" s="1"/>
  <c r="FA14" i="4" a="1"/>
  <c r="FA14" i="4" s="1"/>
  <c r="EZ14" i="4" a="1"/>
  <c r="EZ14" i="4" s="1"/>
  <c r="EY14" i="4" a="1"/>
  <c r="EY14" i="4" s="1"/>
  <c r="EX14" i="4" a="1"/>
  <c r="EX14" i="4" s="1"/>
  <c r="EW14" i="4" a="1"/>
  <c r="EW14" i="4" s="1"/>
  <c r="EV14" i="4" a="1"/>
  <c r="EV14" i="4" s="1"/>
  <c r="EU14" i="4" a="1"/>
  <c r="EU14" i="4" s="1"/>
  <c r="ET14" i="4" a="1"/>
  <c r="ET14" i="4" s="1"/>
  <c r="FT13" i="4" a="1"/>
  <c r="FT13" i="4" s="1"/>
  <c r="FS13" i="4" a="1"/>
  <c r="FS13" i="4" s="1"/>
  <c r="FR13" i="4" a="1"/>
  <c r="FR13" i="4" s="1"/>
  <c r="FQ13" i="4" a="1"/>
  <c r="FQ13" i="4" s="1"/>
  <c r="FP13" i="4" a="1"/>
  <c r="FP13" i="4" s="1"/>
  <c r="FO13" i="4" a="1"/>
  <c r="FO13" i="4" s="1"/>
  <c r="FN13" i="4" a="1"/>
  <c r="FN13" i="4" s="1"/>
  <c r="FM13" i="4" a="1"/>
  <c r="FM13" i="4" s="1"/>
  <c r="FL13" i="4" a="1"/>
  <c r="FL13" i="4" s="1"/>
  <c r="FK13" i="4" a="1"/>
  <c r="FK13" i="4" s="1"/>
  <c r="FJ13" i="4" a="1"/>
  <c r="FJ13" i="4" s="1"/>
  <c r="FI13" i="4" a="1"/>
  <c r="FI13" i="4" s="1"/>
  <c r="FH13" i="4" a="1"/>
  <c r="FH13" i="4" s="1"/>
  <c r="FG13" i="4" a="1"/>
  <c r="FG13" i="4" s="1"/>
  <c r="FF13" i="4" a="1"/>
  <c r="FF13" i="4" s="1"/>
  <c r="FE13" i="4" a="1"/>
  <c r="FE13" i="4" s="1"/>
  <c r="FD13" i="4" a="1"/>
  <c r="FD13" i="4" s="1"/>
  <c r="FC13" i="4" a="1"/>
  <c r="FC13" i="4" s="1"/>
  <c r="FB13" i="4" a="1"/>
  <c r="FB13" i="4" s="1"/>
  <c r="FA13" i="4" a="1"/>
  <c r="FA13" i="4" s="1"/>
  <c r="EZ13" i="4" a="1"/>
  <c r="EZ13" i="4" s="1"/>
  <c r="EY13" i="4" a="1"/>
  <c r="EY13" i="4" s="1"/>
  <c r="EX13" i="4" a="1"/>
  <c r="EX13" i="4" s="1"/>
  <c r="EW13" i="4" a="1"/>
  <c r="EW13" i="4" s="1"/>
  <c r="EV13" i="4" a="1"/>
  <c r="EV13" i="4" s="1"/>
  <c r="EU13" i="4" a="1"/>
  <c r="EU13" i="4" s="1"/>
  <c r="ET13" i="4" a="1"/>
  <c r="ET13" i="4" s="1"/>
  <c r="FT12" i="4" a="1"/>
  <c r="FT12" i="4" s="1"/>
  <c r="FS12" i="4" a="1"/>
  <c r="FS12" i="4" s="1"/>
  <c r="FR12" i="4" a="1"/>
  <c r="FR12" i="4" s="1"/>
  <c r="FQ12" i="4" a="1"/>
  <c r="FQ12" i="4" s="1"/>
  <c r="FP12" i="4" a="1"/>
  <c r="FP12" i="4" s="1"/>
  <c r="FO12" i="4" a="1"/>
  <c r="FO12" i="4" s="1"/>
  <c r="FN12" i="4" a="1"/>
  <c r="FN12" i="4" s="1"/>
  <c r="FM12" i="4" a="1"/>
  <c r="FM12" i="4" s="1"/>
  <c r="FL12" i="4" a="1"/>
  <c r="FL12" i="4" s="1"/>
  <c r="FK12" i="4" a="1"/>
  <c r="FK12" i="4" s="1"/>
  <c r="FJ12" i="4" a="1"/>
  <c r="FJ12" i="4" s="1"/>
  <c r="FI12" i="4" a="1"/>
  <c r="FI12" i="4" s="1"/>
  <c r="FH12" i="4" a="1"/>
  <c r="FH12" i="4" s="1"/>
  <c r="FG12" i="4" a="1"/>
  <c r="FG12" i="4" s="1"/>
  <c r="FF12" i="4" a="1"/>
  <c r="FF12" i="4" s="1"/>
  <c r="FE12" i="4" a="1"/>
  <c r="FE12" i="4" s="1"/>
  <c r="FD12" i="4" a="1"/>
  <c r="FD12" i="4" s="1"/>
  <c r="FC12" i="4" a="1"/>
  <c r="FC12" i="4" s="1"/>
  <c r="FB12" i="4" a="1"/>
  <c r="FB12" i="4" s="1"/>
  <c r="FA12" i="4" a="1"/>
  <c r="FA12" i="4" s="1"/>
  <c r="EZ12" i="4" a="1"/>
  <c r="EZ12" i="4" s="1"/>
  <c r="EY12" i="4" a="1"/>
  <c r="EY12" i="4" s="1"/>
  <c r="EX12" i="4" a="1"/>
  <c r="EX12" i="4" s="1"/>
  <c r="EW12" i="4" a="1"/>
  <c r="EW12" i="4" s="1"/>
  <c r="EV12" i="4" a="1"/>
  <c r="EV12" i="4" s="1"/>
  <c r="EU12" i="4" a="1"/>
  <c r="EU12" i="4" s="1"/>
  <c r="ET12" i="4" a="1"/>
  <c r="ET12" i="4" s="1"/>
  <c r="FT11" i="4" a="1"/>
  <c r="FT11" i="4" s="1"/>
  <c r="FS11" i="4" a="1"/>
  <c r="FS11" i="4" s="1"/>
  <c r="FR11" i="4" a="1"/>
  <c r="FR11" i="4" s="1"/>
  <c r="FQ11" i="4" a="1"/>
  <c r="FQ11" i="4" s="1"/>
  <c r="FP11" i="4" a="1"/>
  <c r="FP11" i="4" s="1"/>
  <c r="FO11" i="4" a="1"/>
  <c r="FO11" i="4" s="1"/>
  <c r="FN11" i="4" a="1"/>
  <c r="FN11" i="4" s="1"/>
  <c r="FM11" i="4" a="1"/>
  <c r="FM11" i="4" s="1"/>
  <c r="FL11" i="4" a="1"/>
  <c r="FL11" i="4" s="1"/>
  <c r="FK11" i="4" a="1"/>
  <c r="FK11" i="4" s="1"/>
  <c r="FJ11" i="4" a="1"/>
  <c r="FJ11" i="4" s="1"/>
  <c r="FI11" i="4" a="1"/>
  <c r="FI11" i="4" s="1"/>
  <c r="FH11" i="4" a="1"/>
  <c r="FH11" i="4" s="1"/>
  <c r="FG11" i="4" a="1"/>
  <c r="FG11" i="4" s="1"/>
  <c r="FF11" i="4" a="1"/>
  <c r="FF11" i="4" s="1"/>
  <c r="FE11" i="4" a="1"/>
  <c r="FE11" i="4" s="1"/>
  <c r="FD11" i="4" a="1"/>
  <c r="FD11" i="4" s="1"/>
  <c r="FC11" i="4" a="1"/>
  <c r="FC11" i="4" s="1"/>
  <c r="FB11" i="4" a="1"/>
  <c r="FB11" i="4" s="1"/>
  <c r="FA11" i="4" a="1"/>
  <c r="FA11" i="4" s="1"/>
  <c r="EZ11" i="4" a="1"/>
  <c r="EZ11" i="4" s="1"/>
  <c r="EY11" i="4" a="1"/>
  <c r="EY11" i="4" s="1"/>
  <c r="EX11" i="4" a="1"/>
  <c r="EX11" i="4" s="1"/>
  <c r="EW11" i="4" a="1"/>
  <c r="EW11" i="4" s="1"/>
  <c r="EV11" i="4" a="1"/>
  <c r="EV11" i="4" s="1"/>
  <c r="EU11" i="4" a="1"/>
  <c r="EU11" i="4" s="1"/>
  <c r="ET11" i="4" a="1"/>
  <c r="ET11" i="4" s="1"/>
  <c r="FT10" i="4" a="1"/>
  <c r="FT10" i="4" s="1"/>
  <c r="FS10" i="4" a="1"/>
  <c r="FS10" i="4" s="1"/>
  <c r="FR10" i="4" a="1"/>
  <c r="FR10" i="4" s="1"/>
  <c r="FQ10" i="4" a="1"/>
  <c r="FQ10" i="4" s="1"/>
  <c r="FP10" i="4" a="1"/>
  <c r="FP10" i="4" s="1"/>
  <c r="FO10" i="4" a="1"/>
  <c r="FO10" i="4" s="1"/>
  <c r="FN10" i="4" a="1"/>
  <c r="FN10" i="4" s="1"/>
  <c r="FM10" i="4" a="1"/>
  <c r="FM10" i="4" s="1"/>
  <c r="FL10" i="4" a="1"/>
  <c r="FL10" i="4" s="1"/>
  <c r="FK10" i="4" a="1"/>
  <c r="FK10" i="4" s="1"/>
  <c r="FJ10" i="4" a="1"/>
  <c r="FJ10" i="4" s="1"/>
  <c r="FI10" i="4" a="1"/>
  <c r="FI10" i="4" s="1"/>
  <c r="FH10" i="4" a="1"/>
  <c r="FH10" i="4" s="1"/>
  <c r="FG10" i="4" a="1"/>
  <c r="FG10" i="4" s="1"/>
  <c r="FF10" i="4" a="1"/>
  <c r="FF10" i="4" s="1"/>
  <c r="FE10" i="4" a="1"/>
  <c r="FE10" i="4" s="1"/>
  <c r="FD10" i="4" a="1"/>
  <c r="FD10" i="4" s="1"/>
  <c r="FC10" i="4" a="1"/>
  <c r="FC10" i="4" s="1"/>
  <c r="FB10" i="4" a="1"/>
  <c r="FB10" i="4" s="1"/>
  <c r="FA10" i="4" a="1"/>
  <c r="FA10" i="4" s="1"/>
  <c r="EZ10" i="4" a="1"/>
  <c r="EZ10" i="4" s="1"/>
  <c r="EY10" i="4" a="1"/>
  <c r="EY10" i="4" s="1"/>
  <c r="EX10" i="4" a="1"/>
  <c r="EX10" i="4" s="1"/>
  <c r="EW10" i="4" a="1"/>
  <c r="EW10" i="4" s="1"/>
  <c r="EV10" i="4" a="1"/>
  <c r="EV10" i="4" s="1"/>
  <c r="EU10" i="4" a="1"/>
  <c r="EU10" i="4" s="1"/>
  <c r="ET10" i="4" a="1"/>
  <c r="ET10" i="4" s="1"/>
  <c r="FT9" i="4" a="1"/>
  <c r="FT9" i="4" s="1"/>
  <c r="FS9" i="4" a="1"/>
  <c r="FS9" i="4" s="1"/>
  <c r="FR9" i="4" a="1"/>
  <c r="FR9" i="4" s="1"/>
  <c r="FQ9" i="4" a="1"/>
  <c r="FQ9" i="4" s="1"/>
  <c r="FP9" i="4" a="1"/>
  <c r="FP9" i="4" s="1"/>
  <c r="FO9" i="4" a="1"/>
  <c r="FO9" i="4" s="1"/>
  <c r="FN9" i="4" a="1"/>
  <c r="FN9" i="4" s="1"/>
  <c r="FM9" i="4" a="1"/>
  <c r="FM9" i="4" s="1"/>
  <c r="FL9" i="4" a="1"/>
  <c r="FL9" i="4" s="1"/>
  <c r="FK9" i="4" a="1"/>
  <c r="FK9" i="4" s="1"/>
  <c r="FJ9" i="4" a="1"/>
  <c r="FJ9" i="4" s="1"/>
  <c r="FI9" i="4" a="1"/>
  <c r="FI9" i="4" s="1"/>
  <c r="FH9" i="4" a="1"/>
  <c r="FH9" i="4" s="1"/>
  <c r="FG9" i="4" a="1"/>
  <c r="FG9" i="4" s="1"/>
  <c r="FF9" i="4" a="1"/>
  <c r="FF9" i="4" s="1"/>
  <c r="FE9" i="4" a="1"/>
  <c r="FE9" i="4" s="1"/>
  <c r="FD9" i="4" a="1"/>
  <c r="FD9" i="4" s="1"/>
  <c r="FC9" i="4" a="1"/>
  <c r="FC9" i="4" s="1"/>
  <c r="FB9" i="4" a="1"/>
  <c r="FB9" i="4" s="1"/>
  <c r="FA9" i="4" a="1"/>
  <c r="FA9" i="4" s="1"/>
  <c r="EZ9" i="4" a="1"/>
  <c r="EZ9" i="4" s="1"/>
  <c r="EY9" i="4" a="1"/>
  <c r="EY9" i="4" s="1"/>
  <c r="EX9" i="4" a="1"/>
  <c r="EX9" i="4" s="1"/>
  <c r="EW9" i="4" a="1"/>
  <c r="EW9" i="4" s="1"/>
  <c r="EV9" i="4" a="1"/>
  <c r="EV9" i="4" s="1"/>
  <c r="EU9" i="4" a="1"/>
  <c r="EU9" i="4" s="1"/>
  <c r="ET9" i="4" a="1"/>
  <c r="ET9" i="4" s="1"/>
  <c r="FT8" i="4" a="1"/>
  <c r="FT8" i="4" s="1"/>
  <c r="FS8" i="4" a="1"/>
  <c r="FS8" i="4" s="1"/>
  <c r="FR8" i="4" a="1"/>
  <c r="FR8" i="4" s="1"/>
  <c r="FQ8" i="4" a="1"/>
  <c r="FQ8" i="4" s="1"/>
  <c r="FP8" i="4" a="1"/>
  <c r="FP8" i="4" s="1"/>
  <c r="FO8" i="4" a="1"/>
  <c r="FO8" i="4" s="1"/>
  <c r="FN8" i="4" a="1"/>
  <c r="FN8" i="4" s="1"/>
  <c r="FM8" i="4" a="1"/>
  <c r="FM8" i="4" s="1"/>
  <c r="FL8" i="4" a="1"/>
  <c r="FL8" i="4" s="1"/>
  <c r="FK8" i="4" a="1"/>
  <c r="FK8" i="4" s="1"/>
  <c r="FJ8" i="4" a="1"/>
  <c r="FJ8" i="4" s="1"/>
  <c r="FI8" i="4" a="1"/>
  <c r="FI8" i="4" s="1"/>
  <c r="FH8" i="4" a="1"/>
  <c r="FH8" i="4" s="1"/>
  <c r="FG8" i="4" a="1"/>
  <c r="FG8" i="4" s="1"/>
  <c r="FF8" i="4" a="1"/>
  <c r="FF8" i="4" s="1"/>
  <c r="FE8" i="4" a="1"/>
  <c r="FE8" i="4" s="1"/>
  <c r="FD8" i="4" a="1"/>
  <c r="FD8" i="4" s="1"/>
  <c r="FC8" i="4" a="1"/>
  <c r="FC8" i="4" s="1"/>
  <c r="FB8" i="4" a="1"/>
  <c r="FB8" i="4" s="1"/>
  <c r="FA8" i="4" a="1"/>
  <c r="FA8" i="4" s="1"/>
  <c r="EZ8" i="4" a="1"/>
  <c r="EZ8" i="4" s="1"/>
  <c r="EY8" i="4" a="1"/>
  <c r="EY8" i="4" s="1"/>
  <c r="EX8" i="4" a="1"/>
  <c r="EX8" i="4" s="1"/>
  <c r="EW8" i="4" a="1"/>
  <c r="EW8" i="4" s="1"/>
  <c r="EV8" i="4" a="1"/>
  <c r="EV8" i="4" s="1"/>
  <c r="EU8" i="4" a="1"/>
  <c r="EU8" i="4" s="1"/>
  <c r="ET8" i="4" a="1"/>
  <c r="ET8" i="4" s="1"/>
  <c r="FT7" i="4" a="1"/>
  <c r="FT7" i="4" s="1"/>
  <c r="FS7" i="4" a="1"/>
  <c r="FS7" i="4" s="1"/>
  <c r="FR7" i="4" a="1"/>
  <c r="FR7" i="4" s="1"/>
  <c r="FQ7" i="4" a="1"/>
  <c r="FQ7" i="4" s="1"/>
  <c r="FP7" i="4" a="1"/>
  <c r="FP7" i="4" s="1"/>
  <c r="FO7" i="4" a="1"/>
  <c r="FO7" i="4" s="1"/>
  <c r="FN7" i="4" a="1"/>
  <c r="FN7" i="4" s="1"/>
  <c r="FM7" i="4" a="1"/>
  <c r="FM7" i="4" s="1"/>
  <c r="FL7" i="4" a="1"/>
  <c r="FL7" i="4" s="1"/>
  <c r="FK7" i="4" a="1"/>
  <c r="FK7" i="4" s="1"/>
  <c r="FJ7" i="4" a="1"/>
  <c r="FJ7" i="4" s="1"/>
  <c r="FI7" i="4" a="1"/>
  <c r="FI7" i="4" s="1"/>
  <c r="FH7" i="4" a="1"/>
  <c r="FH7" i="4" s="1"/>
  <c r="FG7" i="4" a="1"/>
  <c r="FG7" i="4" s="1"/>
  <c r="FF7" i="4" a="1"/>
  <c r="FF7" i="4" s="1"/>
  <c r="FE7" i="4" a="1"/>
  <c r="FE7" i="4" s="1"/>
  <c r="FD7" i="4" a="1"/>
  <c r="FD7" i="4" s="1"/>
  <c r="FC7" i="4" a="1"/>
  <c r="FC7" i="4" s="1"/>
  <c r="FB7" i="4" a="1"/>
  <c r="FB7" i="4" s="1"/>
  <c r="FA7" i="4" a="1"/>
  <c r="FA7" i="4" s="1"/>
  <c r="EZ7" i="4" a="1"/>
  <c r="EZ7" i="4" s="1"/>
  <c r="EY7" i="4" a="1"/>
  <c r="EY7" i="4" s="1"/>
  <c r="EX7" i="4" a="1"/>
  <c r="EX7" i="4" s="1"/>
  <c r="EW7" i="4" a="1"/>
  <c r="EW7" i="4" s="1"/>
  <c r="EV7" i="4" a="1"/>
  <c r="EV7" i="4" s="1"/>
  <c r="EU7" i="4" a="1"/>
  <c r="EU7" i="4" s="1"/>
  <c r="ET7" i="4" a="1"/>
  <c r="ET7" i="4" s="1"/>
  <c r="FT6" i="4" a="1"/>
  <c r="FT6" i="4" s="1"/>
  <c r="FS6" i="4" a="1"/>
  <c r="FS6" i="4" s="1"/>
  <c r="FR6" i="4" a="1"/>
  <c r="FR6" i="4" s="1"/>
  <c r="FQ6" i="4" a="1"/>
  <c r="FQ6" i="4" s="1"/>
  <c r="FP6" i="4" a="1"/>
  <c r="FP6" i="4" s="1"/>
  <c r="FO6" i="4" a="1"/>
  <c r="FO6" i="4" s="1"/>
  <c r="FN6" i="4" a="1"/>
  <c r="FN6" i="4" s="1"/>
  <c r="FM6" i="4" a="1"/>
  <c r="FM6" i="4" s="1"/>
  <c r="FL6" i="4" a="1"/>
  <c r="FL6" i="4" s="1"/>
  <c r="FK6" i="4" a="1"/>
  <c r="FK6" i="4" s="1"/>
  <c r="FJ6" i="4" a="1"/>
  <c r="FJ6" i="4" s="1"/>
  <c r="FI6" i="4" a="1"/>
  <c r="FI6" i="4" s="1"/>
  <c r="FH6" i="4" a="1"/>
  <c r="FH6" i="4" s="1"/>
  <c r="FG6" i="4" a="1"/>
  <c r="FG6" i="4" s="1"/>
  <c r="FF6" i="4" a="1"/>
  <c r="FF6" i="4" s="1"/>
  <c r="FE6" i="4" a="1"/>
  <c r="FE6" i="4" s="1"/>
  <c r="FD6" i="4" a="1"/>
  <c r="FD6" i="4" s="1"/>
  <c r="FC6" i="4" a="1"/>
  <c r="FC6" i="4" s="1"/>
  <c r="FB6" i="4" a="1"/>
  <c r="FB6" i="4" s="1"/>
  <c r="FA6" i="4" a="1"/>
  <c r="FA6" i="4" s="1"/>
  <c r="EZ6" i="4" a="1"/>
  <c r="EZ6" i="4" s="1"/>
  <c r="EY6" i="4" a="1"/>
  <c r="EY6" i="4" s="1"/>
  <c r="EX6" i="4" a="1"/>
  <c r="EX6" i="4" s="1"/>
  <c r="EW6" i="4" a="1"/>
  <c r="EW6" i="4" s="1"/>
  <c r="EV6" i="4" a="1"/>
  <c r="EV6" i="4" s="1"/>
  <c r="EU6" i="4" a="1"/>
  <c r="EU6" i="4" s="1"/>
  <c r="ET6" i="4" a="1"/>
  <c r="ET6" i="4" s="1"/>
  <c r="FT5" i="4" a="1"/>
  <c r="FT5" i="4" s="1"/>
  <c r="FS5" i="4" a="1"/>
  <c r="FS5" i="4" s="1"/>
  <c r="FR5" i="4" a="1"/>
  <c r="FR5" i="4" s="1"/>
  <c r="FQ5" i="4" a="1"/>
  <c r="FQ5" i="4" s="1"/>
  <c r="FP5" i="4" a="1"/>
  <c r="FP5" i="4" s="1"/>
  <c r="FO5" i="4" a="1"/>
  <c r="FO5" i="4" s="1"/>
  <c r="FN5" i="4" a="1"/>
  <c r="FN5" i="4" s="1"/>
  <c r="FM5" i="4" a="1"/>
  <c r="FM5" i="4" s="1"/>
  <c r="FL5" i="4" a="1"/>
  <c r="FL5" i="4" s="1"/>
  <c r="FK5" i="4" a="1"/>
  <c r="FK5" i="4" s="1"/>
  <c r="FJ5" i="4" a="1"/>
  <c r="FJ5" i="4" s="1"/>
  <c r="FI5" i="4" a="1"/>
  <c r="FI5" i="4" s="1"/>
  <c r="FH5" i="4" a="1"/>
  <c r="FH5" i="4" s="1"/>
  <c r="FG5" i="4" a="1"/>
  <c r="FG5" i="4" s="1"/>
  <c r="FF5" i="4" a="1"/>
  <c r="FF5" i="4" s="1"/>
  <c r="FE5" i="4" a="1"/>
  <c r="FE5" i="4" s="1"/>
  <c r="FD5" i="4" a="1"/>
  <c r="FD5" i="4" s="1"/>
  <c r="FC5" i="4" a="1"/>
  <c r="FC5" i="4" s="1"/>
  <c r="FB5" i="4" a="1"/>
  <c r="FB5" i="4" s="1"/>
  <c r="FA5" i="4" a="1"/>
  <c r="FA5" i="4" s="1"/>
  <c r="EZ5" i="4" a="1"/>
  <c r="EZ5" i="4" s="1"/>
  <c r="EY5" i="4" a="1"/>
  <c r="EY5" i="4" s="1"/>
  <c r="EX5" i="4" a="1"/>
  <c r="EX5" i="4" s="1"/>
  <c r="EW5" i="4" a="1"/>
  <c r="EW5" i="4" s="1"/>
  <c r="EV5" i="4" a="1"/>
  <c r="EV5" i="4" s="1"/>
  <c r="EU5" i="4" a="1"/>
  <c r="EU5" i="4" s="1"/>
  <c r="ET5" i="4" a="1"/>
  <c r="ET5" i="4" s="1"/>
  <c r="FT4" i="4" a="1"/>
  <c r="FT4" i="4" s="1"/>
  <c r="FS4" i="4" a="1"/>
  <c r="FS4" i="4" s="1"/>
  <c r="FR4" i="4" a="1"/>
  <c r="FR4" i="4" s="1"/>
  <c r="FQ4" i="4" a="1"/>
  <c r="FQ4" i="4" s="1"/>
  <c r="FP4" i="4" a="1"/>
  <c r="FP4" i="4" s="1"/>
  <c r="FO4" i="4" a="1"/>
  <c r="FO4" i="4" s="1"/>
  <c r="FN4" i="4" a="1"/>
  <c r="FN4" i="4" s="1"/>
  <c r="FM4" i="4" a="1"/>
  <c r="FM4" i="4" s="1"/>
  <c r="FL4" i="4" a="1"/>
  <c r="FL4" i="4" s="1"/>
  <c r="FK4" i="4" a="1"/>
  <c r="FK4" i="4" s="1"/>
  <c r="FJ4" i="4" a="1"/>
  <c r="FJ4" i="4" s="1"/>
  <c r="FI4" i="4" a="1"/>
  <c r="FI4" i="4" s="1"/>
  <c r="FH4" i="4" a="1"/>
  <c r="FH4" i="4" s="1"/>
  <c r="FG4" i="4" a="1"/>
  <c r="FG4" i="4" s="1"/>
  <c r="FF4" i="4" a="1"/>
  <c r="FF4" i="4" s="1"/>
  <c r="FE4" i="4" a="1"/>
  <c r="FE4" i="4" s="1"/>
  <c r="FD4" i="4" a="1"/>
  <c r="FD4" i="4" s="1"/>
  <c r="FC4" i="4" a="1"/>
  <c r="FC4" i="4" s="1"/>
  <c r="FB4" i="4" a="1"/>
  <c r="FB4" i="4" s="1"/>
  <c r="FA4" i="4" a="1"/>
  <c r="FA4" i="4" s="1"/>
  <c r="EZ4" i="4" a="1"/>
  <c r="EZ4" i="4" s="1"/>
  <c r="EY4" i="4" a="1"/>
  <c r="EY4" i="4" s="1"/>
  <c r="EX4" i="4" a="1"/>
  <c r="EX4" i="4" s="1"/>
  <c r="EW4" i="4" a="1"/>
  <c r="EW4" i="4" s="1"/>
  <c r="EV4" i="4" a="1"/>
  <c r="EV4" i="4" s="1"/>
  <c r="EU4" i="4" a="1"/>
  <c r="EU4" i="4" s="1"/>
  <c r="ET4" i="4" a="1"/>
  <c r="ET4" i="4" s="1"/>
  <c r="FT77" i="4" a="1"/>
  <c r="FT77" i="4" s="1"/>
  <c r="FS77" i="4" a="1"/>
  <c r="FS77" i="4" s="1"/>
  <c r="FR77" i="4" a="1"/>
  <c r="FR77" i="4" s="1"/>
  <c r="FQ77" i="4" a="1"/>
  <c r="FQ77" i="4" s="1"/>
  <c r="FP77" i="4" a="1"/>
  <c r="FP77" i="4" s="1"/>
  <c r="FO77" i="4" a="1"/>
  <c r="FO77" i="4" s="1"/>
  <c r="FN77" i="4" a="1"/>
  <c r="FN77" i="4" s="1"/>
  <c r="FM77" i="4" a="1"/>
  <c r="FM77" i="4" s="1"/>
  <c r="FL77" i="4" a="1"/>
  <c r="FL77" i="4" s="1"/>
  <c r="FK77" i="4" a="1"/>
  <c r="FK77" i="4" s="1"/>
  <c r="FJ77" i="4" a="1"/>
  <c r="FJ77" i="4" s="1"/>
  <c r="FI77" i="4" a="1"/>
  <c r="FI77" i="4" s="1"/>
  <c r="FH77" i="4" a="1"/>
  <c r="FH77" i="4" s="1"/>
  <c r="FG77" i="4" a="1"/>
  <c r="FG77" i="4" s="1"/>
  <c r="FF77" i="4" a="1"/>
  <c r="FF77" i="4" s="1"/>
  <c r="FE77" i="4" a="1"/>
  <c r="FE77" i="4" s="1"/>
  <c r="FD77" i="4" a="1"/>
  <c r="FD77" i="4" s="1"/>
  <c r="FC77" i="4" a="1"/>
  <c r="FC77" i="4" s="1"/>
  <c r="FB77" i="4" a="1"/>
  <c r="FB77" i="4" s="1"/>
  <c r="FA77" i="4" a="1"/>
  <c r="FA77" i="4" s="1"/>
  <c r="EZ77" i="4" a="1"/>
  <c r="EZ77" i="4" s="1"/>
  <c r="EY77" i="4" a="1"/>
  <c r="EY77" i="4" s="1"/>
  <c r="EX77" i="4" a="1"/>
  <c r="EX77" i="4" s="1"/>
  <c r="EW77" i="4" a="1"/>
  <c r="EW77" i="4" s="1"/>
  <c r="EV77" i="4" a="1"/>
  <c r="EV77" i="4" s="1"/>
  <c r="EU77" i="4" a="1"/>
  <c r="EU77" i="4" s="1"/>
  <c r="ET77" i="4" a="1"/>
  <c r="ET77" i="4" s="1"/>
  <c r="FT76" i="4" a="1"/>
  <c r="FT76" i="4" s="1"/>
  <c r="FS76" i="4" a="1"/>
  <c r="FS76" i="4" s="1"/>
  <c r="FR76" i="4" a="1"/>
  <c r="FR76" i="4" s="1"/>
  <c r="FQ76" i="4" a="1"/>
  <c r="FQ76" i="4" s="1"/>
  <c r="FP76" i="4" a="1"/>
  <c r="FP76" i="4" s="1"/>
  <c r="FO76" i="4" a="1"/>
  <c r="FO76" i="4" s="1"/>
  <c r="FN76" i="4" a="1"/>
  <c r="FN76" i="4" s="1"/>
  <c r="FM76" i="4" a="1"/>
  <c r="FM76" i="4" s="1"/>
  <c r="FL76" i="4" a="1"/>
  <c r="FL76" i="4" s="1"/>
  <c r="FK76" i="4" a="1"/>
  <c r="FK76" i="4" s="1"/>
  <c r="FJ76" i="4" a="1"/>
  <c r="FJ76" i="4" s="1"/>
  <c r="FI76" i="4" a="1"/>
  <c r="FI76" i="4" s="1"/>
  <c r="FH76" i="4" a="1"/>
  <c r="FH76" i="4" s="1"/>
  <c r="FG76" i="4" a="1"/>
  <c r="FG76" i="4" s="1"/>
  <c r="FF76" i="4" a="1"/>
  <c r="FF76" i="4" s="1"/>
  <c r="FE76" i="4" a="1"/>
  <c r="FE76" i="4" s="1"/>
  <c r="FD76" i="4" a="1"/>
  <c r="FD76" i="4" s="1"/>
  <c r="FC76" i="4" a="1"/>
  <c r="FC76" i="4" s="1"/>
  <c r="FB76" i="4" a="1"/>
  <c r="FB76" i="4" s="1"/>
  <c r="FA76" i="4" a="1"/>
  <c r="FA76" i="4" s="1"/>
  <c r="EZ76" i="4" a="1"/>
  <c r="EZ76" i="4" s="1"/>
  <c r="EY76" i="4" a="1"/>
  <c r="EY76" i="4" s="1"/>
  <c r="EX76" i="4" a="1"/>
  <c r="EX76" i="4" s="1"/>
  <c r="EW76" i="4" a="1"/>
  <c r="EW76" i="4" s="1"/>
  <c r="EV76" i="4" a="1"/>
  <c r="EV76" i="4" s="1"/>
  <c r="EU76" i="4" a="1"/>
  <c r="EU76" i="4" s="1"/>
  <c r="ET76" i="4" a="1"/>
  <c r="ET76" i="4" s="1"/>
  <c r="FT75" i="4" a="1"/>
  <c r="FT75" i="4" s="1"/>
  <c r="FS75" i="4" a="1"/>
  <c r="FS75" i="4" s="1"/>
  <c r="FR75" i="4" a="1"/>
  <c r="FR75" i="4" s="1"/>
  <c r="FQ75" i="4" a="1"/>
  <c r="FQ75" i="4" s="1"/>
  <c r="FP75" i="4" a="1"/>
  <c r="FP75" i="4" s="1"/>
  <c r="FO75" i="4" a="1"/>
  <c r="FO75" i="4" s="1"/>
  <c r="FN75" i="4" a="1"/>
  <c r="FN75" i="4" s="1"/>
  <c r="FM75" i="4" a="1"/>
  <c r="FM75" i="4" s="1"/>
  <c r="FL75" i="4" a="1"/>
  <c r="FL75" i="4" s="1"/>
  <c r="FK75" i="4" a="1"/>
  <c r="FK75" i="4" s="1"/>
  <c r="FJ75" i="4" a="1"/>
  <c r="FJ75" i="4" s="1"/>
  <c r="FI75" i="4" a="1"/>
  <c r="FI75" i="4" s="1"/>
  <c r="FH75" i="4" a="1"/>
  <c r="FH75" i="4" s="1"/>
  <c r="FG75" i="4" a="1"/>
  <c r="FG75" i="4" s="1"/>
  <c r="FF75" i="4" a="1"/>
  <c r="FF75" i="4" s="1"/>
  <c r="FE75" i="4" a="1"/>
  <c r="FE75" i="4" s="1"/>
  <c r="FD75" i="4" a="1"/>
  <c r="FD75" i="4" s="1"/>
  <c r="FC75" i="4" a="1"/>
  <c r="FC75" i="4" s="1"/>
  <c r="FB75" i="4" a="1"/>
  <c r="FB75" i="4" s="1"/>
  <c r="FA75" i="4" a="1"/>
  <c r="FA75" i="4" s="1"/>
  <c r="EZ75" i="4" a="1"/>
  <c r="EZ75" i="4" s="1"/>
  <c r="EY75" i="4" a="1"/>
  <c r="EY75" i="4" s="1"/>
  <c r="EX75" i="4" a="1"/>
  <c r="EX75" i="4" s="1"/>
  <c r="EW75" i="4" a="1"/>
  <c r="EW75" i="4" s="1"/>
  <c r="EV75" i="4" a="1"/>
  <c r="EV75" i="4" s="1"/>
  <c r="EU75" i="4" a="1"/>
  <c r="EU75" i="4" s="1"/>
  <c r="ET75" i="4" a="1"/>
  <c r="ET75" i="4" s="1"/>
  <c r="FT74" i="4" a="1"/>
  <c r="FT74" i="4" s="1"/>
  <c r="FS74" i="4" a="1"/>
  <c r="FS74" i="4" s="1"/>
  <c r="FR74" i="4" a="1"/>
  <c r="FR74" i="4" s="1"/>
  <c r="FQ74" i="4" a="1"/>
  <c r="FQ74" i="4" s="1"/>
  <c r="FP74" i="4" a="1"/>
  <c r="FP74" i="4" s="1"/>
  <c r="FO74" i="4" a="1"/>
  <c r="FO74" i="4" s="1"/>
  <c r="FN74" i="4" a="1"/>
  <c r="FN74" i="4" s="1"/>
  <c r="FM74" i="4" a="1"/>
  <c r="FM74" i="4" s="1"/>
  <c r="FL74" i="4" a="1"/>
  <c r="FL74" i="4" s="1"/>
  <c r="FK74" i="4" a="1"/>
  <c r="FK74" i="4" s="1"/>
  <c r="FJ74" i="4" a="1"/>
  <c r="FJ74" i="4" s="1"/>
  <c r="FI74" i="4" a="1"/>
  <c r="FI74" i="4" s="1"/>
  <c r="FH74" i="4" a="1"/>
  <c r="FH74" i="4" s="1"/>
  <c r="FG74" i="4" a="1"/>
  <c r="FG74" i="4" s="1"/>
  <c r="FF74" i="4" a="1"/>
  <c r="FF74" i="4" s="1"/>
  <c r="FE74" i="4" a="1"/>
  <c r="FE74" i="4" s="1"/>
  <c r="FD74" i="4" a="1"/>
  <c r="FD74" i="4" s="1"/>
  <c r="FC74" i="4" a="1"/>
  <c r="FC74" i="4" s="1"/>
  <c r="FB74" i="4" a="1"/>
  <c r="FB74" i="4" s="1"/>
  <c r="FA74" i="4" a="1"/>
  <c r="FA74" i="4" s="1"/>
  <c r="EZ74" i="4" a="1"/>
  <c r="EZ74" i="4" s="1"/>
  <c r="EY74" i="4" a="1"/>
  <c r="EY74" i="4" s="1"/>
  <c r="EX74" i="4" a="1"/>
  <c r="EX74" i="4" s="1"/>
  <c r="EW74" i="4" a="1"/>
  <c r="EW74" i="4" s="1"/>
  <c r="EV74" i="4" a="1"/>
  <c r="EV74" i="4" s="1"/>
  <c r="EU74" i="4" a="1"/>
  <c r="EU74" i="4" s="1"/>
  <c r="ET74" i="4" a="1"/>
  <c r="ET74" i="4" s="1"/>
  <c r="FT73" i="4" a="1"/>
  <c r="FT73" i="4" s="1"/>
  <c r="FS73" i="4" a="1"/>
  <c r="FS73" i="4" s="1"/>
  <c r="FR73" i="4" a="1"/>
  <c r="FR73" i="4" s="1"/>
  <c r="FQ73" i="4" a="1"/>
  <c r="FQ73" i="4" s="1"/>
  <c r="FP73" i="4" a="1"/>
  <c r="FP73" i="4" s="1"/>
  <c r="FO73" i="4" a="1"/>
  <c r="FO73" i="4" s="1"/>
  <c r="FN73" i="4" a="1"/>
  <c r="FN73" i="4" s="1"/>
  <c r="FM73" i="4" a="1"/>
  <c r="FM73" i="4" s="1"/>
  <c r="FL73" i="4" a="1"/>
  <c r="FL73" i="4" s="1"/>
  <c r="FK73" i="4" a="1"/>
  <c r="FK73" i="4" s="1"/>
  <c r="FJ73" i="4" a="1"/>
  <c r="FJ73" i="4" s="1"/>
  <c r="FI73" i="4" a="1"/>
  <c r="FI73" i="4" s="1"/>
  <c r="FH73" i="4" a="1"/>
  <c r="FH73" i="4" s="1"/>
  <c r="FG73" i="4" a="1"/>
  <c r="FG73" i="4" s="1"/>
  <c r="FF73" i="4" a="1"/>
  <c r="FF73" i="4" s="1"/>
  <c r="FE73" i="4" a="1"/>
  <c r="FE73" i="4" s="1"/>
  <c r="FD73" i="4" a="1"/>
  <c r="FD73" i="4" s="1"/>
  <c r="FC73" i="4" a="1"/>
  <c r="FC73" i="4" s="1"/>
  <c r="FB73" i="4" a="1"/>
  <c r="FB73" i="4" s="1"/>
  <c r="FA73" i="4" a="1"/>
  <c r="FA73" i="4" s="1"/>
  <c r="EZ73" i="4" a="1"/>
  <c r="EZ73" i="4" s="1"/>
  <c r="EY73" i="4" a="1"/>
  <c r="EY73" i="4" s="1"/>
  <c r="EX73" i="4" a="1"/>
  <c r="EX73" i="4" s="1"/>
  <c r="EW73" i="4" a="1"/>
  <c r="EW73" i="4" s="1"/>
  <c r="EV73" i="4" a="1"/>
  <c r="EV73" i="4" s="1"/>
  <c r="EU73" i="4" a="1"/>
  <c r="EU73" i="4" s="1"/>
  <c r="ET73" i="4" a="1"/>
  <c r="ET73" i="4" s="1"/>
  <c r="FT72" i="4" a="1"/>
  <c r="FT72" i="4" s="1"/>
  <c r="FS72" i="4" a="1"/>
  <c r="FS72" i="4" s="1"/>
  <c r="FR72" i="4" a="1"/>
  <c r="FR72" i="4" s="1"/>
  <c r="FQ72" i="4" a="1"/>
  <c r="FQ72" i="4" s="1"/>
  <c r="FP72" i="4" a="1"/>
  <c r="FP72" i="4" s="1"/>
  <c r="FO72" i="4" a="1"/>
  <c r="FO72" i="4" s="1"/>
  <c r="FN72" i="4" a="1"/>
  <c r="FN72" i="4" s="1"/>
  <c r="FM72" i="4" a="1"/>
  <c r="FM72" i="4" s="1"/>
  <c r="FL72" i="4" a="1"/>
  <c r="FL72" i="4" s="1"/>
  <c r="FK72" i="4" a="1"/>
  <c r="FK72" i="4" s="1"/>
  <c r="FJ72" i="4" a="1"/>
  <c r="FJ72" i="4" s="1"/>
  <c r="FI72" i="4" a="1"/>
  <c r="FI72" i="4" s="1"/>
  <c r="FH72" i="4" a="1"/>
  <c r="FH72" i="4" s="1"/>
  <c r="FG72" i="4" a="1"/>
  <c r="FG72" i="4" s="1"/>
  <c r="FF72" i="4" a="1"/>
  <c r="FF72" i="4" s="1"/>
  <c r="FE72" i="4" a="1"/>
  <c r="FE72" i="4" s="1"/>
  <c r="FD72" i="4" a="1"/>
  <c r="FD72" i="4" s="1"/>
  <c r="FC72" i="4" a="1"/>
  <c r="FC72" i="4" s="1"/>
  <c r="FB72" i="4" a="1"/>
  <c r="FB72" i="4" s="1"/>
  <c r="FA72" i="4" a="1"/>
  <c r="FA72" i="4" s="1"/>
  <c r="EZ72" i="4" a="1"/>
  <c r="EZ72" i="4" s="1"/>
  <c r="EY72" i="4" a="1"/>
  <c r="EY72" i="4" s="1"/>
  <c r="EX72" i="4" a="1"/>
  <c r="EX72" i="4" s="1"/>
  <c r="EW72" i="4" a="1"/>
  <c r="EW72" i="4" s="1"/>
  <c r="EV72" i="4" a="1"/>
  <c r="EV72" i="4" s="1"/>
  <c r="EU72" i="4" a="1"/>
  <c r="EU72" i="4" s="1"/>
  <c r="ET72" i="4" a="1"/>
  <c r="ET72" i="4" s="1"/>
  <c r="FT71" i="4" a="1"/>
  <c r="FT71" i="4" s="1"/>
  <c r="FS71" i="4" a="1"/>
  <c r="FS71" i="4" s="1"/>
  <c r="FR71" i="4" a="1"/>
  <c r="FR71" i="4" s="1"/>
  <c r="FQ71" i="4" a="1"/>
  <c r="FQ71" i="4" s="1"/>
  <c r="FP71" i="4" a="1"/>
  <c r="FP71" i="4" s="1"/>
  <c r="FO71" i="4" a="1"/>
  <c r="FO71" i="4" s="1"/>
  <c r="FN71" i="4" a="1"/>
  <c r="FN71" i="4" s="1"/>
  <c r="FM71" i="4" a="1"/>
  <c r="FM71" i="4" s="1"/>
  <c r="FL71" i="4" a="1"/>
  <c r="FL71" i="4" s="1"/>
  <c r="FK71" i="4" a="1"/>
  <c r="FK71" i="4" s="1"/>
  <c r="FJ71" i="4" a="1"/>
  <c r="FJ71" i="4" s="1"/>
  <c r="FI71" i="4" a="1"/>
  <c r="FI71" i="4" s="1"/>
  <c r="FH71" i="4" a="1"/>
  <c r="FH71" i="4" s="1"/>
  <c r="FG71" i="4" a="1"/>
  <c r="FG71" i="4" s="1"/>
  <c r="FF71" i="4" a="1"/>
  <c r="FF71" i="4" s="1"/>
  <c r="FE71" i="4" a="1"/>
  <c r="FE71" i="4" s="1"/>
  <c r="FD71" i="4" a="1"/>
  <c r="FD71" i="4" s="1"/>
  <c r="FC71" i="4" a="1"/>
  <c r="FC71" i="4" s="1"/>
  <c r="FB71" i="4" a="1"/>
  <c r="FB71" i="4" s="1"/>
  <c r="FA71" i="4" a="1"/>
  <c r="FA71" i="4" s="1"/>
  <c r="EZ71" i="4" a="1"/>
  <c r="EZ71" i="4" s="1"/>
  <c r="EY71" i="4" a="1"/>
  <c r="EY71" i="4" s="1"/>
  <c r="EX71" i="4" a="1"/>
  <c r="EX71" i="4" s="1"/>
  <c r="EW71" i="4" a="1"/>
  <c r="EW71" i="4" s="1"/>
  <c r="EV71" i="4" a="1"/>
  <c r="EV71" i="4" s="1"/>
  <c r="EU71" i="4" a="1"/>
  <c r="EU71" i="4" s="1"/>
  <c r="ET71" i="4" a="1"/>
  <c r="ET71" i="4" s="1"/>
  <c r="FT70" i="4" a="1"/>
  <c r="FT70" i="4" s="1"/>
  <c r="FS70" i="4" a="1"/>
  <c r="FS70" i="4" s="1"/>
  <c r="FR70" i="4" a="1"/>
  <c r="FR70" i="4" s="1"/>
  <c r="FQ70" i="4" a="1"/>
  <c r="FQ70" i="4" s="1"/>
  <c r="FP70" i="4" a="1"/>
  <c r="FP70" i="4" s="1"/>
  <c r="FO70" i="4" a="1"/>
  <c r="FO70" i="4" s="1"/>
  <c r="FN70" i="4" a="1"/>
  <c r="FN70" i="4" s="1"/>
  <c r="FM70" i="4" a="1"/>
  <c r="FM70" i="4" s="1"/>
  <c r="FL70" i="4" a="1"/>
  <c r="FL70" i="4" s="1"/>
  <c r="FK70" i="4" a="1"/>
  <c r="FK70" i="4" s="1"/>
  <c r="FJ70" i="4" a="1"/>
  <c r="FJ70" i="4" s="1"/>
  <c r="FI70" i="4" a="1"/>
  <c r="FI70" i="4" s="1"/>
  <c r="FH70" i="4" a="1"/>
  <c r="FH70" i="4" s="1"/>
  <c r="FG70" i="4" a="1"/>
  <c r="FG70" i="4" s="1"/>
  <c r="FF70" i="4" a="1"/>
  <c r="FF70" i="4" s="1"/>
  <c r="FE70" i="4" a="1"/>
  <c r="FE70" i="4" s="1"/>
  <c r="FD70" i="4" a="1"/>
  <c r="FD70" i="4" s="1"/>
  <c r="FC70" i="4" a="1"/>
  <c r="FC70" i="4" s="1"/>
  <c r="FB70" i="4" a="1"/>
  <c r="FB70" i="4" s="1"/>
  <c r="FA70" i="4" a="1"/>
  <c r="FA70" i="4" s="1"/>
  <c r="EZ70" i="4" a="1"/>
  <c r="EZ70" i="4" s="1"/>
  <c r="EY70" i="4" a="1"/>
  <c r="EY70" i="4" s="1"/>
  <c r="EX70" i="4" a="1"/>
  <c r="EX70" i="4" s="1"/>
  <c r="EW70" i="4" a="1"/>
  <c r="EW70" i="4" s="1"/>
  <c r="EV70" i="4" a="1"/>
  <c r="EV70" i="4" s="1"/>
  <c r="EU70" i="4" a="1"/>
  <c r="EU70" i="4" s="1"/>
  <c r="ET70" i="4" a="1"/>
  <c r="ET70" i="4" s="1"/>
  <c r="FT69" i="4" a="1"/>
  <c r="FT69" i="4" s="1"/>
  <c r="FS69" i="4" a="1"/>
  <c r="FS69" i="4" s="1"/>
  <c r="FR69" i="4" a="1"/>
  <c r="FR69" i="4" s="1"/>
  <c r="FQ69" i="4" a="1"/>
  <c r="FQ69" i="4" s="1"/>
  <c r="FP69" i="4" a="1"/>
  <c r="FP69" i="4" s="1"/>
  <c r="FO69" i="4" a="1"/>
  <c r="FO69" i="4" s="1"/>
  <c r="FN69" i="4" a="1"/>
  <c r="FN69" i="4" s="1"/>
  <c r="FM69" i="4" a="1"/>
  <c r="FM69" i="4" s="1"/>
  <c r="FL69" i="4" a="1"/>
  <c r="FL69" i="4" s="1"/>
  <c r="FK69" i="4" a="1"/>
  <c r="FK69" i="4" s="1"/>
  <c r="FJ69" i="4" a="1"/>
  <c r="FJ69" i="4" s="1"/>
  <c r="FI69" i="4" a="1"/>
  <c r="FI69" i="4" s="1"/>
  <c r="FH69" i="4" a="1"/>
  <c r="FH69" i="4" s="1"/>
  <c r="FG69" i="4" a="1"/>
  <c r="FG69" i="4" s="1"/>
  <c r="FF69" i="4" a="1"/>
  <c r="FF69" i="4" s="1"/>
  <c r="FE69" i="4" a="1"/>
  <c r="FE69" i="4" s="1"/>
  <c r="FD69" i="4" a="1"/>
  <c r="FD69" i="4" s="1"/>
  <c r="FC69" i="4" a="1"/>
  <c r="FC69" i="4" s="1"/>
  <c r="FB69" i="4" a="1"/>
  <c r="FB69" i="4" s="1"/>
  <c r="FA69" i="4" a="1"/>
  <c r="FA69" i="4" s="1"/>
  <c r="EZ69" i="4" a="1"/>
  <c r="EZ69" i="4" s="1"/>
  <c r="EY69" i="4" a="1"/>
  <c r="EY69" i="4" s="1"/>
  <c r="EX69" i="4" a="1"/>
  <c r="EX69" i="4" s="1"/>
  <c r="EW69" i="4" a="1"/>
  <c r="EW69" i="4" s="1"/>
  <c r="EV69" i="4" a="1"/>
  <c r="EV69" i="4" s="1"/>
  <c r="EU69" i="4" a="1"/>
  <c r="EU69" i="4" s="1"/>
  <c r="ET69" i="4" a="1"/>
  <c r="ET69" i="4" s="1"/>
  <c r="FT68" i="4" a="1"/>
  <c r="FT68" i="4" s="1"/>
  <c r="FS68" i="4" a="1"/>
  <c r="FS68" i="4" s="1"/>
  <c r="FR68" i="4" a="1"/>
  <c r="FR68" i="4" s="1"/>
  <c r="FQ68" i="4" a="1"/>
  <c r="FQ68" i="4" s="1"/>
  <c r="FP68" i="4" a="1"/>
  <c r="FP68" i="4" s="1"/>
  <c r="FO68" i="4" a="1"/>
  <c r="FO68" i="4" s="1"/>
  <c r="FN68" i="4" a="1"/>
  <c r="FN68" i="4" s="1"/>
  <c r="FM68" i="4" a="1"/>
  <c r="FM68" i="4" s="1"/>
  <c r="FL68" i="4" a="1"/>
  <c r="FL68" i="4" s="1"/>
  <c r="FK68" i="4" a="1"/>
  <c r="FK68" i="4" s="1"/>
  <c r="FJ68" i="4" a="1"/>
  <c r="FJ68" i="4" s="1"/>
  <c r="FI68" i="4" a="1"/>
  <c r="FI68" i="4" s="1"/>
  <c r="FH68" i="4" a="1"/>
  <c r="FH68" i="4" s="1"/>
  <c r="FG68" i="4" a="1"/>
  <c r="FG68" i="4" s="1"/>
  <c r="FF68" i="4" a="1"/>
  <c r="FF68" i="4" s="1"/>
  <c r="FE68" i="4" a="1"/>
  <c r="FE68" i="4" s="1"/>
  <c r="FD68" i="4" a="1"/>
  <c r="FD68" i="4" s="1"/>
  <c r="FC68" i="4" a="1"/>
  <c r="FC68" i="4" s="1"/>
  <c r="FB68" i="4" a="1"/>
  <c r="FB68" i="4" s="1"/>
  <c r="FA68" i="4" a="1"/>
  <c r="FA68" i="4" s="1"/>
  <c r="EZ68" i="4" a="1"/>
  <c r="EZ68" i="4" s="1"/>
  <c r="EY68" i="4" a="1"/>
  <c r="EY68" i="4" s="1"/>
  <c r="EX68" i="4" a="1"/>
  <c r="EX68" i="4" s="1"/>
  <c r="EW68" i="4" a="1"/>
  <c r="EW68" i="4" s="1"/>
  <c r="EV68" i="4" a="1"/>
  <c r="EV68" i="4" s="1"/>
  <c r="EU68" i="4" a="1"/>
  <c r="EU68" i="4" s="1"/>
  <c r="ET68" i="4" a="1"/>
  <c r="ET68" i="4" s="1"/>
  <c r="FT67" i="4" a="1"/>
  <c r="FT67" i="4" s="1"/>
  <c r="FS67" i="4" a="1"/>
  <c r="FS67" i="4" s="1"/>
  <c r="FR67" i="4" a="1"/>
  <c r="FR67" i="4" s="1"/>
  <c r="FQ67" i="4" a="1"/>
  <c r="FQ67" i="4" s="1"/>
  <c r="FP67" i="4" a="1"/>
  <c r="FP67" i="4" s="1"/>
  <c r="FO67" i="4" a="1"/>
  <c r="FO67" i="4" s="1"/>
  <c r="FN67" i="4" a="1"/>
  <c r="FN67" i="4" s="1"/>
  <c r="FM67" i="4" a="1"/>
  <c r="FM67" i="4" s="1"/>
  <c r="FL67" i="4" a="1"/>
  <c r="FL67" i="4" s="1"/>
  <c r="FK67" i="4" a="1"/>
  <c r="FK67" i="4" s="1"/>
  <c r="FJ67" i="4" a="1"/>
  <c r="FJ67" i="4" s="1"/>
  <c r="FI67" i="4" a="1"/>
  <c r="FI67" i="4" s="1"/>
  <c r="FH67" i="4" a="1"/>
  <c r="FH67" i="4" s="1"/>
  <c r="FG67" i="4" a="1"/>
  <c r="FG67" i="4" s="1"/>
  <c r="FF67" i="4" a="1"/>
  <c r="FF67" i="4" s="1"/>
  <c r="FE67" i="4" a="1"/>
  <c r="FE67" i="4" s="1"/>
  <c r="FD67" i="4" a="1"/>
  <c r="FD67" i="4" s="1"/>
  <c r="FC67" i="4" a="1"/>
  <c r="FC67" i="4" s="1"/>
  <c r="FB67" i="4" a="1"/>
  <c r="FB67" i="4" s="1"/>
  <c r="FA67" i="4" a="1"/>
  <c r="FA67" i="4" s="1"/>
  <c r="EZ67" i="4" a="1"/>
  <c r="EZ67" i="4" s="1"/>
  <c r="EY67" i="4" a="1"/>
  <c r="EY67" i="4" s="1"/>
  <c r="EX67" i="4" a="1"/>
  <c r="EX67" i="4" s="1"/>
  <c r="EW67" i="4" a="1"/>
  <c r="EW67" i="4" s="1"/>
  <c r="EV67" i="4" a="1"/>
  <c r="EV67" i="4" s="1"/>
  <c r="EU67" i="4" a="1"/>
  <c r="EU67" i="4" s="1"/>
  <c r="ET67" i="4" a="1"/>
  <c r="ET67" i="4" s="1"/>
  <c r="FT66" i="4" a="1"/>
  <c r="FT66" i="4" s="1"/>
  <c r="FS66" i="4" a="1"/>
  <c r="FS66" i="4" s="1"/>
  <c r="FR66" i="4" a="1"/>
  <c r="FR66" i="4" s="1"/>
  <c r="FQ66" i="4" a="1"/>
  <c r="FQ66" i="4" s="1"/>
  <c r="FP66" i="4" a="1"/>
  <c r="FP66" i="4" s="1"/>
  <c r="FO66" i="4" a="1"/>
  <c r="FO66" i="4" s="1"/>
  <c r="FN66" i="4" a="1"/>
  <c r="FN66" i="4" s="1"/>
  <c r="FM66" i="4" a="1"/>
  <c r="FM66" i="4" s="1"/>
  <c r="FL66" i="4" a="1"/>
  <c r="FL66" i="4" s="1"/>
  <c r="FK66" i="4" a="1"/>
  <c r="FK66" i="4" s="1"/>
  <c r="FJ66" i="4" a="1"/>
  <c r="FJ66" i="4" s="1"/>
  <c r="FI66" i="4" a="1"/>
  <c r="FI66" i="4" s="1"/>
  <c r="FH66" i="4" a="1"/>
  <c r="FH66" i="4" s="1"/>
  <c r="FG66" i="4" a="1"/>
  <c r="FG66" i="4" s="1"/>
  <c r="FF66" i="4" a="1"/>
  <c r="FF66" i="4" s="1"/>
  <c r="FE66" i="4" a="1"/>
  <c r="FE66" i="4" s="1"/>
  <c r="FD66" i="4" a="1"/>
  <c r="FD66" i="4" s="1"/>
  <c r="FC66" i="4" a="1"/>
  <c r="FC66" i="4" s="1"/>
  <c r="FB66" i="4" a="1"/>
  <c r="FB66" i="4" s="1"/>
  <c r="FA66" i="4" a="1"/>
  <c r="FA66" i="4" s="1"/>
  <c r="EZ66" i="4" a="1"/>
  <c r="EZ66" i="4" s="1"/>
  <c r="EY66" i="4" a="1"/>
  <c r="EY66" i="4" s="1"/>
  <c r="EX66" i="4" a="1"/>
  <c r="EX66" i="4" s="1"/>
  <c r="EW66" i="4" a="1"/>
  <c r="EW66" i="4" s="1"/>
  <c r="EV66" i="4" a="1"/>
  <c r="EV66" i="4" s="1"/>
  <c r="EU66" i="4" a="1"/>
  <c r="EU66" i="4" s="1"/>
  <c r="ET66" i="4" a="1"/>
  <c r="ET66" i="4" s="1"/>
  <c r="FT65" i="4" a="1"/>
  <c r="FT65" i="4" s="1"/>
  <c r="FS65" i="4" a="1"/>
  <c r="FS65" i="4" s="1"/>
  <c r="FR65" i="4" a="1"/>
  <c r="FR65" i="4" s="1"/>
  <c r="FQ65" i="4" a="1"/>
  <c r="FQ65" i="4" s="1"/>
  <c r="FP65" i="4" a="1"/>
  <c r="FP65" i="4" s="1"/>
  <c r="FO65" i="4" a="1"/>
  <c r="FO65" i="4" s="1"/>
  <c r="FN65" i="4" a="1"/>
  <c r="FN65" i="4" s="1"/>
  <c r="FM65" i="4" a="1"/>
  <c r="FM65" i="4" s="1"/>
  <c r="FL65" i="4" a="1"/>
  <c r="FL65" i="4" s="1"/>
  <c r="FK65" i="4" a="1"/>
  <c r="FK65" i="4" s="1"/>
  <c r="FJ65" i="4" a="1"/>
  <c r="FJ65" i="4" s="1"/>
  <c r="FI65" i="4" a="1"/>
  <c r="FI65" i="4" s="1"/>
  <c r="FH65" i="4" a="1"/>
  <c r="FH65" i="4" s="1"/>
  <c r="FG65" i="4" a="1"/>
  <c r="FG65" i="4" s="1"/>
  <c r="FF65" i="4" a="1"/>
  <c r="FF65" i="4" s="1"/>
  <c r="FE65" i="4" a="1"/>
  <c r="FE65" i="4" s="1"/>
  <c r="FD65" i="4" a="1"/>
  <c r="FD65" i="4" s="1"/>
  <c r="FC65" i="4" a="1"/>
  <c r="FC65" i="4" s="1"/>
  <c r="FB65" i="4" a="1"/>
  <c r="FB65" i="4" s="1"/>
  <c r="FA65" i="4" a="1"/>
  <c r="FA65" i="4" s="1"/>
  <c r="EZ65" i="4" a="1"/>
  <c r="EZ65" i="4" s="1"/>
  <c r="EY65" i="4" a="1"/>
  <c r="EY65" i="4" s="1"/>
  <c r="EX65" i="4" a="1"/>
  <c r="EX65" i="4" s="1"/>
  <c r="EW65" i="4" a="1"/>
  <c r="EW65" i="4" s="1"/>
  <c r="EV65" i="4" a="1"/>
  <c r="EV65" i="4" s="1"/>
  <c r="EU65" i="4" a="1"/>
  <c r="EU65" i="4" s="1"/>
  <c r="ET65" i="4" a="1"/>
  <c r="ET65" i="4" s="1"/>
  <c r="FT64" i="4" a="1"/>
  <c r="FT64" i="4" s="1"/>
  <c r="FS64" i="4" a="1"/>
  <c r="FS64" i="4" s="1"/>
  <c r="FR64" i="4" a="1"/>
  <c r="FR64" i="4" s="1"/>
  <c r="FQ64" i="4" a="1"/>
  <c r="FQ64" i="4" s="1"/>
  <c r="FP64" i="4" a="1"/>
  <c r="FP64" i="4" s="1"/>
  <c r="FO64" i="4" a="1"/>
  <c r="FO64" i="4" s="1"/>
  <c r="FN64" i="4" a="1"/>
  <c r="FN64" i="4" s="1"/>
  <c r="FM64" i="4" a="1"/>
  <c r="FM64" i="4" s="1"/>
  <c r="FL64" i="4" a="1"/>
  <c r="FL64" i="4" s="1"/>
  <c r="FK64" i="4" a="1"/>
  <c r="FK64" i="4" s="1"/>
  <c r="FJ64" i="4" a="1"/>
  <c r="FJ64" i="4" s="1"/>
  <c r="FI64" i="4" a="1"/>
  <c r="FI64" i="4" s="1"/>
  <c r="FH64" i="4" a="1"/>
  <c r="FH64" i="4" s="1"/>
  <c r="FG64" i="4" a="1"/>
  <c r="FG64" i="4" s="1"/>
  <c r="FF64" i="4" a="1"/>
  <c r="FF64" i="4" s="1"/>
  <c r="FE64" i="4" a="1"/>
  <c r="FE64" i="4" s="1"/>
  <c r="FD64" i="4" a="1"/>
  <c r="FD64" i="4" s="1"/>
  <c r="FC64" i="4" a="1"/>
  <c r="FC64" i="4" s="1"/>
  <c r="FB64" i="4" a="1"/>
  <c r="FB64" i="4" s="1"/>
  <c r="FA64" i="4" a="1"/>
  <c r="FA64" i="4" s="1"/>
  <c r="EZ64" i="4" a="1"/>
  <c r="EZ64" i="4" s="1"/>
  <c r="EY64" i="4" a="1"/>
  <c r="EY64" i="4" s="1"/>
  <c r="EX64" i="4" a="1"/>
  <c r="EX64" i="4" s="1"/>
  <c r="EW64" i="4" a="1"/>
  <c r="EW64" i="4" s="1"/>
  <c r="EV64" i="4" a="1"/>
  <c r="EV64" i="4" s="1"/>
  <c r="EU64" i="4" a="1"/>
  <c r="EU64" i="4" s="1"/>
  <c r="ET64" i="4" a="1"/>
  <c r="ET64" i="4" s="1"/>
  <c r="FT63" i="4" a="1"/>
  <c r="FT63" i="4" s="1"/>
  <c r="FS63" i="4" a="1"/>
  <c r="FS63" i="4" s="1"/>
  <c r="FR63" i="4" a="1"/>
  <c r="FR63" i="4" s="1"/>
  <c r="FQ63" i="4" a="1"/>
  <c r="FQ63" i="4" s="1"/>
  <c r="FP63" i="4" a="1"/>
  <c r="FP63" i="4" s="1"/>
  <c r="FO63" i="4" a="1"/>
  <c r="FO63" i="4" s="1"/>
  <c r="FN63" i="4" a="1"/>
  <c r="FN63" i="4" s="1"/>
  <c r="FM63" i="4" a="1"/>
  <c r="FM63" i="4" s="1"/>
  <c r="FL63" i="4" a="1"/>
  <c r="FL63" i="4" s="1"/>
  <c r="FK63" i="4" a="1"/>
  <c r="FK63" i="4" s="1"/>
  <c r="FJ63" i="4" a="1"/>
  <c r="FJ63" i="4" s="1"/>
  <c r="FI63" i="4" a="1"/>
  <c r="FI63" i="4" s="1"/>
  <c r="FH63" i="4" a="1"/>
  <c r="FH63" i="4" s="1"/>
  <c r="FG63" i="4" a="1"/>
  <c r="FG63" i="4" s="1"/>
  <c r="FF63" i="4" a="1"/>
  <c r="FF63" i="4" s="1"/>
  <c r="FE63" i="4" a="1"/>
  <c r="FE63" i="4" s="1"/>
  <c r="FD63" i="4" a="1"/>
  <c r="FD63" i="4" s="1"/>
  <c r="FC63" i="4" a="1"/>
  <c r="FC63" i="4" s="1"/>
  <c r="FB63" i="4" a="1"/>
  <c r="FB63" i="4" s="1"/>
  <c r="FA63" i="4" a="1"/>
  <c r="FA63" i="4" s="1"/>
  <c r="EZ63" i="4" a="1"/>
  <c r="EZ63" i="4" s="1"/>
  <c r="EY63" i="4" a="1"/>
  <c r="EY63" i="4" s="1"/>
  <c r="EX63" i="4" a="1"/>
  <c r="EX63" i="4" s="1"/>
  <c r="EW63" i="4" a="1"/>
  <c r="EW63" i="4" s="1"/>
  <c r="EV63" i="4" a="1"/>
  <c r="EV63" i="4" s="1"/>
  <c r="EU63" i="4" a="1"/>
  <c r="EU63" i="4" s="1"/>
  <c r="ET63" i="4" a="1"/>
  <c r="ET63" i="4" s="1"/>
  <c r="FT62" i="4" a="1"/>
  <c r="FT62" i="4" s="1"/>
  <c r="FS62" i="4" a="1"/>
  <c r="FS62" i="4" s="1"/>
  <c r="FR62" i="4" a="1"/>
  <c r="FR62" i="4" s="1"/>
  <c r="FQ62" i="4" a="1"/>
  <c r="FQ62" i="4" s="1"/>
  <c r="FP62" i="4" a="1"/>
  <c r="FP62" i="4" s="1"/>
  <c r="FO62" i="4" a="1"/>
  <c r="FO62" i="4" s="1"/>
  <c r="FN62" i="4" a="1"/>
  <c r="FN62" i="4" s="1"/>
  <c r="FM62" i="4" a="1"/>
  <c r="FM62" i="4" s="1"/>
  <c r="FL62" i="4" a="1"/>
  <c r="FL62" i="4" s="1"/>
  <c r="FK62" i="4" a="1"/>
  <c r="FK62" i="4" s="1"/>
  <c r="FJ62" i="4" a="1"/>
  <c r="FJ62" i="4" s="1"/>
  <c r="FI62" i="4" a="1"/>
  <c r="FI62" i="4" s="1"/>
  <c r="FH62" i="4" a="1"/>
  <c r="FH62" i="4" s="1"/>
  <c r="FG62" i="4" a="1"/>
  <c r="FG62" i="4" s="1"/>
  <c r="FF62" i="4" a="1"/>
  <c r="FF62" i="4" s="1"/>
  <c r="FE62" i="4" a="1"/>
  <c r="FE62" i="4" s="1"/>
  <c r="FD62" i="4" a="1"/>
  <c r="FD62" i="4" s="1"/>
  <c r="FC62" i="4" a="1"/>
  <c r="FC62" i="4" s="1"/>
  <c r="FB62" i="4" a="1"/>
  <c r="FB62" i="4" s="1"/>
  <c r="FA62" i="4" a="1"/>
  <c r="FA62" i="4" s="1"/>
  <c r="EZ62" i="4" a="1"/>
  <c r="EZ62" i="4" s="1"/>
  <c r="EY62" i="4" a="1"/>
  <c r="EY62" i="4" s="1"/>
  <c r="EX62" i="4" a="1"/>
  <c r="EX62" i="4" s="1"/>
  <c r="EW62" i="4" a="1"/>
  <c r="EW62" i="4" s="1"/>
  <c r="EV62" i="4" a="1"/>
  <c r="EV62" i="4" s="1"/>
  <c r="EU62" i="4" a="1"/>
  <c r="EU62" i="4" s="1"/>
  <c r="ET62" i="4" a="1"/>
  <c r="ET62" i="4" s="1"/>
  <c r="FT61" i="4" a="1"/>
  <c r="FT61" i="4" s="1"/>
  <c r="FS61" i="4" a="1"/>
  <c r="FS61" i="4" s="1"/>
  <c r="FR61" i="4" a="1"/>
  <c r="FR61" i="4" s="1"/>
  <c r="FQ61" i="4" a="1"/>
  <c r="FQ61" i="4" s="1"/>
  <c r="FP61" i="4" a="1"/>
  <c r="FP61" i="4" s="1"/>
  <c r="FO61" i="4" a="1"/>
  <c r="FO61" i="4" s="1"/>
  <c r="FN61" i="4" a="1"/>
  <c r="FN61" i="4" s="1"/>
  <c r="FM61" i="4" a="1"/>
  <c r="FM61" i="4" s="1"/>
  <c r="FL61" i="4" a="1"/>
  <c r="FL61" i="4" s="1"/>
  <c r="FK61" i="4" a="1"/>
  <c r="FK61" i="4" s="1"/>
  <c r="FJ61" i="4" a="1"/>
  <c r="FJ61" i="4" s="1"/>
  <c r="FI61" i="4" a="1"/>
  <c r="FI61" i="4" s="1"/>
  <c r="FH61" i="4" a="1"/>
  <c r="FH61" i="4" s="1"/>
  <c r="FG61" i="4" a="1"/>
  <c r="FG61" i="4" s="1"/>
  <c r="FF61" i="4" a="1"/>
  <c r="FF61" i="4" s="1"/>
  <c r="FE61" i="4" a="1"/>
  <c r="FE61" i="4" s="1"/>
  <c r="FD61" i="4" a="1"/>
  <c r="FD61" i="4" s="1"/>
  <c r="FC61" i="4" a="1"/>
  <c r="FC61" i="4" s="1"/>
  <c r="FB61" i="4" a="1"/>
  <c r="FB61" i="4" s="1"/>
  <c r="FA61" i="4" a="1"/>
  <c r="FA61" i="4" s="1"/>
  <c r="EZ61" i="4" a="1"/>
  <c r="EZ61" i="4" s="1"/>
  <c r="EY61" i="4" a="1"/>
  <c r="EY61" i="4" s="1"/>
  <c r="EX61" i="4" a="1"/>
  <c r="EX61" i="4" s="1"/>
  <c r="EW61" i="4" a="1"/>
  <c r="EW61" i="4" s="1"/>
  <c r="EV61" i="4" a="1"/>
  <c r="EV61" i="4" s="1"/>
  <c r="EU61" i="4" a="1"/>
  <c r="EU61" i="4" s="1"/>
  <c r="ET61" i="4" a="1"/>
  <c r="ET61" i="4" s="1"/>
  <c r="FT60" i="4" a="1"/>
  <c r="FT60" i="4" s="1"/>
  <c r="FS60" i="4" a="1"/>
  <c r="FS60" i="4" s="1"/>
  <c r="FR60" i="4" a="1"/>
  <c r="FR60" i="4" s="1"/>
  <c r="FQ60" i="4" a="1"/>
  <c r="FQ60" i="4" s="1"/>
  <c r="FP60" i="4" a="1"/>
  <c r="FP60" i="4" s="1"/>
  <c r="FO60" i="4" a="1"/>
  <c r="FO60" i="4" s="1"/>
  <c r="FN60" i="4" a="1"/>
  <c r="FN60" i="4" s="1"/>
  <c r="FM60" i="4" a="1"/>
  <c r="FM60" i="4" s="1"/>
  <c r="FL60" i="4" a="1"/>
  <c r="FL60" i="4" s="1"/>
  <c r="FK60" i="4" a="1"/>
  <c r="FK60" i="4" s="1"/>
  <c r="FJ60" i="4" a="1"/>
  <c r="FJ60" i="4" s="1"/>
  <c r="FI60" i="4" a="1"/>
  <c r="FI60" i="4" s="1"/>
  <c r="FH60" i="4" a="1"/>
  <c r="FH60" i="4" s="1"/>
  <c r="FG60" i="4" a="1"/>
  <c r="FG60" i="4" s="1"/>
  <c r="FF60" i="4" a="1"/>
  <c r="FF60" i="4" s="1"/>
  <c r="FE60" i="4" a="1"/>
  <c r="FE60" i="4" s="1"/>
  <c r="FD60" i="4" a="1"/>
  <c r="FD60" i="4" s="1"/>
  <c r="FC60" i="4" a="1"/>
  <c r="FC60" i="4" s="1"/>
  <c r="FB60" i="4" a="1"/>
  <c r="FB60" i="4" s="1"/>
  <c r="FA60" i="4" a="1"/>
  <c r="FA60" i="4" s="1"/>
  <c r="EZ60" i="4" a="1"/>
  <c r="EZ60" i="4" s="1"/>
  <c r="EY60" i="4" a="1"/>
  <c r="EY60" i="4" s="1"/>
  <c r="EX60" i="4" a="1"/>
  <c r="EX60" i="4" s="1"/>
  <c r="EW60" i="4" a="1"/>
  <c r="EW60" i="4" s="1"/>
  <c r="EV60" i="4" a="1"/>
  <c r="EV60" i="4" s="1"/>
  <c r="EU60" i="4" a="1"/>
  <c r="EU60" i="4" s="1"/>
  <c r="ET60" i="4" a="1"/>
  <c r="ET60" i="4" s="1"/>
  <c r="FT59" i="4" a="1"/>
  <c r="FT59" i="4" s="1"/>
  <c r="FS59" i="4" a="1"/>
  <c r="FS59" i="4" s="1"/>
  <c r="FR59" i="4" a="1"/>
  <c r="FR59" i="4" s="1"/>
  <c r="FQ59" i="4" a="1"/>
  <c r="FQ59" i="4" s="1"/>
  <c r="FP59" i="4" a="1"/>
  <c r="FP59" i="4" s="1"/>
  <c r="FO59" i="4" a="1"/>
  <c r="FO59" i="4" s="1"/>
  <c r="FN59" i="4" a="1"/>
  <c r="FN59" i="4" s="1"/>
  <c r="FM59" i="4" a="1"/>
  <c r="FM59" i="4" s="1"/>
  <c r="FL59" i="4" a="1"/>
  <c r="FL59" i="4" s="1"/>
  <c r="FK59" i="4" a="1"/>
  <c r="FK59" i="4" s="1"/>
  <c r="FJ59" i="4" a="1"/>
  <c r="FJ59" i="4" s="1"/>
  <c r="FI59" i="4" a="1"/>
  <c r="FI59" i="4" s="1"/>
  <c r="FH59" i="4" a="1"/>
  <c r="FH59" i="4" s="1"/>
  <c r="FG59" i="4" a="1"/>
  <c r="FG59" i="4" s="1"/>
  <c r="FF59" i="4" a="1"/>
  <c r="FF59" i="4" s="1"/>
  <c r="FE59" i="4" a="1"/>
  <c r="FE59" i="4" s="1"/>
  <c r="FD59" i="4" a="1"/>
  <c r="FD59" i="4" s="1"/>
  <c r="FC59" i="4" a="1"/>
  <c r="FC59" i="4" s="1"/>
  <c r="FB59" i="4" a="1"/>
  <c r="FB59" i="4" s="1"/>
  <c r="FA59" i="4" a="1"/>
  <c r="FA59" i="4" s="1"/>
  <c r="EZ59" i="4" a="1"/>
  <c r="EZ59" i="4" s="1"/>
  <c r="EY59" i="4" a="1"/>
  <c r="EY59" i="4" s="1"/>
  <c r="EX59" i="4" a="1"/>
  <c r="EX59" i="4" s="1"/>
  <c r="EW59" i="4" a="1"/>
  <c r="EW59" i="4" s="1"/>
  <c r="EV59" i="4" a="1"/>
  <c r="EV59" i="4" s="1"/>
  <c r="EU59" i="4" a="1"/>
  <c r="EU59" i="4" s="1"/>
  <c r="ET59" i="4" a="1"/>
  <c r="ET59" i="4" s="1"/>
  <c r="FT58" i="4" a="1"/>
  <c r="FT58" i="4" s="1"/>
  <c r="FS58" i="4" a="1"/>
  <c r="FS58" i="4" s="1"/>
  <c r="FR58" i="4" a="1"/>
  <c r="FR58" i="4" s="1"/>
  <c r="FQ58" i="4" a="1"/>
  <c r="FQ58" i="4" s="1"/>
  <c r="FP58" i="4" a="1"/>
  <c r="FP58" i="4" s="1"/>
  <c r="FO58" i="4" a="1"/>
  <c r="FO58" i="4" s="1"/>
  <c r="FN58" i="4" a="1"/>
  <c r="FN58" i="4" s="1"/>
  <c r="FM58" i="4" a="1"/>
  <c r="FM58" i="4" s="1"/>
  <c r="FL58" i="4" a="1"/>
  <c r="FL58" i="4" s="1"/>
  <c r="FK58" i="4" a="1"/>
  <c r="FK58" i="4" s="1"/>
  <c r="FJ58" i="4" a="1"/>
  <c r="FJ58" i="4" s="1"/>
  <c r="FI58" i="4" a="1"/>
  <c r="FI58" i="4" s="1"/>
  <c r="FH58" i="4" a="1"/>
  <c r="FH58" i="4" s="1"/>
  <c r="FG58" i="4" a="1"/>
  <c r="FG58" i="4" s="1"/>
  <c r="FF58" i="4" a="1"/>
  <c r="FF58" i="4" s="1"/>
  <c r="FE58" i="4" a="1"/>
  <c r="FE58" i="4" s="1"/>
  <c r="FD58" i="4" a="1"/>
  <c r="FD58" i="4" s="1"/>
  <c r="FC58" i="4" a="1"/>
  <c r="FC58" i="4" s="1"/>
  <c r="FB58" i="4" a="1"/>
  <c r="FB58" i="4" s="1"/>
  <c r="FA58" i="4" a="1"/>
  <c r="FA58" i="4" s="1"/>
  <c r="EZ58" i="4" a="1"/>
  <c r="EZ58" i="4" s="1"/>
  <c r="EY58" i="4" a="1"/>
  <c r="EY58" i="4" s="1"/>
  <c r="EX58" i="4" a="1"/>
  <c r="EX58" i="4" s="1"/>
  <c r="EW58" i="4" a="1"/>
  <c r="EW58" i="4" s="1"/>
  <c r="EV58" i="4" a="1"/>
  <c r="EV58" i="4" s="1"/>
  <c r="EU58" i="4" a="1"/>
  <c r="EU58" i="4" s="1"/>
  <c r="ET58" i="4" a="1"/>
  <c r="ET58" i="4" s="1"/>
  <c r="FT57" i="4" a="1"/>
  <c r="FT57" i="4" s="1"/>
  <c r="FS57" i="4" a="1"/>
  <c r="FS57" i="4" s="1"/>
  <c r="FR57" i="4" a="1"/>
  <c r="FR57" i="4" s="1"/>
  <c r="FQ57" i="4" a="1"/>
  <c r="FQ57" i="4" s="1"/>
  <c r="FP57" i="4" a="1"/>
  <c r="FP57" i="4" s="1"/>
  <c r="FO57" i="4" a="1"/>
  <c r="FO57" i="4" s="1"/>
  <c r="FN57" i="4" a="1"/>
  <c r="FN57" i="4" s="1"/>
  <c r="FM57" i="4" a="1"/>
  <c r="FM57" i="4" s="1"/>
  <c r="FL57" i="4" a="1"/>
  <c r="FL57" i="4" s="1"/>
  <c r="FK57" i="4" a="1"/>
  <c r="FK57" i="4" s="1"/>
  <c r="FJ57" i="4" a="1"/>
  <c r="FJ57" i="4" s="1"/>
  <c r="FI57" i="4" a="1"/>
  <c r="FI57" i="4" s="1"/>
  <c r="FH57" i="4" a="1"/>
  <c r="FH57" i="4" s="1"/>
  <c r="FG57" i="4" a="1"/>
  <c r="FG57" i="4" s="1"/>
  <c r="FF57" i="4" a="1"/>
  <c r="FF57" i="4" s="1"/>
  <c r="FE57" i="4" a="1"/>
  <c r="FE57" i="4" s="1"/>
  <c r="FD57" i="4" a="1"/>
  <c r="FD57" i="4" s="1"/>
  <c r="FC57" i="4" a="1"/>
  <c r="FC57" i="4" s="1"/>
  <c r="FB57" i="4" a="1"/>
  <c r="FB57" i="4" s="1"/>
  <c r="FA57" i="4" a="1"/>
  <c r="FA57" i="4" s="1"/>
  <c r="EZ57" i="4" a="1"/>
  <c r="EZ57" i="4" s="1"/>
  <c r="EY57" i="4" a="1"/>
  <c r="EY57" i="4" s="1"/>
  <c r="EX57" i="4" a="1"/>
  <c r="EX57" i="4" s="1"/>
  <c r="EW57" i="4" a="1"/>
  <c r="EW57" i="4" s="1"/>
  <c r="EV57" i="4" a="1"/>
  <c r="EV57" i="4" s="1"/>
  <c r="EU57" i="4" a="1"/>
  <c r="EU57" i="4" s="1"/>
  <c r="ET57" i="4" a="1"/>
  <c r="ET57" i="4" s="1"/>
  <c r="FT56" i="4" a="1"/>
  <c r="FT56" i="4" s="1"/>
  <c r="FS56" i="4" a="1"/>
  <c r="FS56" i="4" s="1"/>
  <c r="FR56" i="4" a="1"/>
  <c r="FR56" i="4" s="1"/>
  <c r="FQ56" i="4" a="1"/>
  <c r="FQ56" i="4" s="1"/>
  <c r="FP56" i="4" a="1"/>
  <c r="FP56" i="4" s="1"/>
  <c r="FO56" i="4" a="1"/>
  <c r="FO56" i="4" s="1"/>
  <c r="FN56" i="4" a="1"/>
  <c r="FN56" i="4" s="1"/>
  <c r="FM56" i="4" a="1"/>
  <c r="FM56" i="4" s="1"/>
  <c r="FL56" i="4" a="1"/>
  <c r="FL56" i="4" s="1"/>
  <c r="FK56" i="4" a="1"/>
  <c r="FK56" i="4" s="1"/>
  <c r="FJ56" i="4" a="1"/>
  <c r="FJ56" i="4" s="1"/>
  <c r="FI56" i="4" a="1"/>
  <c r="FI56" i="4" s="1"/>
  <c r="FH56" i="4" a="1"/>
  <c r="FH56" i="4" s="1"/>
  <c r="FG56" i="4" a="1"/>
  <c r="FG56" i="4" s="1"/>
  <c r="FF56" i="4" a="1"/>
  <c r="FF56" i="4" s="1"/>
  <c r="FE56" i="4" a="1"/>
  <c r="FE56" i="4" s="1"/>
  <c r="FD56" i="4" a="1"/>
  <c r="FD56" i="4" s="1"/>
  <c r="FC56" i="4" a="1"/>
  <c r="FC56" i="4" s="1"/>
  <c r="FB56" i="4" a="1"/>
  <c r="FB56" i="4" s="1"/>
  <c r="FA56" i="4" a="1"/>
  <c r="FA56" i="4" s="1"/>
  <c r="EZ56" i="4" a="1"/>
  <c r="EZ56" i="4" s="1"/>
  <c r="EY56" i="4" a="1"/>
  <c r="EY56" i="4" s="1"/>
  <c r="EX56" i="4" a="1"/>
  <c r="EX56" i="4" s="1"/>
  <c r="EW56" i="4" a="1"/>
  <c r="EW56" i="4" s="1"/>
  <c r="EV56" i="4" a="1"/>
  <c r="EV56" i="4" s="1"/>
  <c r="EU56" i="4" a="1"/>
  <c r="EU56" i="4" s="1"/>
  <c r="ET56" i="4" a="1"/>
  <c r="ET56" i="4" s="1"/>
  <c r="FT55" i="4" a="1"/>
  <c r="FT55" i="4" s="1"/>
  <c r="FS55" i="4" a="1"/>
  <c r="FS55" i="4" s="1"/>
  <c r="FR55" i="4" a="1"/>
  <c r="FR55" i="4" s="1"/>
  <c r="FQ55" i="4" a="1"/>
  <c r="FQ55" i="4" s="1"/>
  <c r="FP55" i="4" a="1"/>
  <c r="FP55" i="4" s="1"/>
  <c r="FO55" i="4" a="1"/>
  <c r="FO55" i="4" s="1"/>
  <c r="FN55" i="4" a="1"/>
  <c r="FN55" i="4" s="1"/>
  <c r="FM55" i="4" a="1"/>
  <c r="FM55" i="4" s="1"/>
  <c r="FL55" i="4" a="1"/>
  <c r="FL55" i="4" s="1"/>
  <c r="FK55" i="4" a="1"/>
  <c r="FK55" i="4" s="1"/>
  <c r="FJ55" i="4" a="1"/>
  <c r="FJ55" i="4" s="1"/>
  <c r="FI55" i="4" a="1"/>
  <c r="FI55" i="4" s="1"/>
  <c r="FH55" i="4" a="1"/>
  <c r="FH55" i="4" s="1"/>
  <c r="FG55" i="4" a="1"/>
  <c r="FG55" i="4" s="1"/>
  <c r="FF55" i="4" a="1"/>
  <c r="FF55" i="4" s="1"/>
  <c r="FE55" i="4" a="1"/>
  <c r="FE55" i="4" s="1"/>
  <c r="FD55" i="4" a="1"/>
  <c r="FD55" i="4" s="1"/>
  <c r="FC55" i="4" a="1"/>
  <c r="FC55" i="4" s="1"/>
  <c r="FB55" i="4" a="1"/>
  <c r="FB55" i="4" s="1"/>
  <c r="FA55" i="4" a="1"/>
  <c r="FA55" i="4" s="1"/>
  <c r="EZ55" i="4" a="1"/>
  <c r="EZ55" i="4" s="1"/>
  <c r="EY55" i="4" a="1"/>
  <c r="EY55" i="4" s="1"/>
  <c r="EX55" i="4" a="1"/>
  <c r="EX55" i="4" s="1"/>
  <c r="EW55" i="4" a="1"/>
  <c r="EW55" i="4" s="1"/>
  <c r="EV55" i="4" a="1"/>
  <c r="EV55" i="4" s="1"/>
  <c r="EU55" i="4" a="1"/>
  <c r="EU55" i="4" s="1"/>
  <c r="ET55" i="4" a="1"/>
  <c r="ET55" i="4" s="1"/>
  <c r="FT54" i="4" a="1"/>
  <c r="FT54" i="4" s="1"/>
  <c r="FS54" i="4" a="1"/>
  <c r="FS54" i="4" s="1"/>
  <c r="FR54" i="4" a="1"/>
  <c r="FR54" i="4" s="1"/>
  <c r="FQ54" i="4" a="1"/>
  <c r="FQ54" i="4" s="1"/>
  <c r="FP54" i="4" a="1"/>
  <c r="FP54" i="4" s="1"/>
  <c r="FO54" i="4" a="1"/>
  <c r="FO54" i="4" s="1"/>
  <c r="FN54" i="4" a="1"/>
  <c r="FN54" i="4" s="1"/>
  <c r="FM54" i="4" a="1"/>
  <c r="FM54" i="4" s="1"/>
  <c r="FL54" i="4" a="1"/>
  <c r="FL54" i="4" s="1"/>
  <c r="FK54" i="4" a="1"/>
  <c r="FK54" i="4" s="1"/>
  <c r="FJ54" i="4" a="1"/>
  <c r="FJ54" i="4" s="1"/>
  <c r="FI54" i="4" a="1"/>
  <c r="FI54" i="4" s="1"/>
  <c r="FH54" i="4" a="1"/>
  <c r="FH54" i="4" s="1"/>
  <c r="FG54" i="4" a="1"/>
  <c r="FG54" i="4" s="1"/>
  <c r="FF54" i="4" a="1"/>
  <c r="FF54" i="4" s="1"/>
  <c r="FE54" i="4" a="1"/>
  <c r="FE54" i="4" s="1"/>
  <c r="FD54" i="4" a="1"/>
  <c r="FD54" i="4" s="1"/>
  <c r="FC54" i="4" a="1"/>
  <c r="FC54" i="4" s="1"/>
  <c r="FB54" i="4" a="1"/>
  <c r="FB54" i="4" s="1"/>
  <c r="FA54" i="4" a="1"/>
  <c r="FA54" i="4" s="1"/>
  <c r="EZ54" i="4" a="1"/>
  <c r="EZ54" i="4" s="1"/>
  <c r="EY54" i="4" a="1"/>
  <c r="EY54" i="4" s="1"/>
  <c r="EX54" i="4" a="1"/>
  <c r="EX54" i="4" s="1"/>
  <c r="EW54" i="4" a="1"/>
  <c r="EW54" i="4" s="1"/>
  <c r="EV54" i="4" a="1"/>
  <c r="EV54" i="4" s="1"/>
  <c r="EU54" i="4" a="1"/>
  <c r="EU54" i="4" s="1"/>
  <c r="ET54" i="4" a="1"/>
  <c r="ET54" i="4" s="1"/>
  <c r="FT53" i="4" a="1"/>
  <c r="FT53" i="4" s="1"/>
  <c r="FS53" i="4" a="1"/>
  <c r="FS53" i="4" s="1"/>
  <c r="FR53" i="4" a="1"/>
  <c r="FR53" i="4" s="1"/>
  <c r="FQ53" i="4" a="1"/>
  <c r="FQ53" i="4" s="1"/>
  <c r="FP53" i="4" a="1"/>
  <c r="FP53" i="4" s="1"/>
  <c r="FO53" i="4" a="1"/>
  <c r="FO53" i="4" s="1"/>
  <c r="FN53" i="4" a="1"/>
  <c r="FN53" i="4" s="1"/>
  <c r="FM53" i="4" a="1"/>
  <c r="FM53" i="4" s="1"/>
  <c r="FL53" i="4" a="1"/>
  <c r="FL53" i="4" s="1"/>
  <c r="FK53" i="4" a="1"/>
  <c r="FK53" i="4" s="1"/>
  <c r="FJ53" i="4" a="1"/>
  <c r="FJ53" i="4" s="1"/>
  <c r="FI53" i="4" a="1"/>
  <c r="FI53" i="4" s="1"/>
  <c r="FH53" i="4" a="1"/>
  <c r="FH53" i="4" s="1"/>
  <c r="FG53" i="4" a="1"/>
  <c r="FG53" i="4" s="1"/>
  <c r="FF53" i="4" a="1"/>
  <c r="FF53" i="4" s="1"/>
  <c r="FE53" i="4" a="1"/>
  <c r="FE53" i="4" s="1"/>
  <c r="FD53" i="4" a="1"/>
  <c r="FD53" i="4" s="1"/>
  <c r="FC53" i="4" a="1"/>
  <c r="FC53" i="4" s="1"/>
  <c r="FB53" i="4" a="1"/>
  <c r="FB53" i="4" s="1"/>
  <c r="FA53" i="4" a="1"/>
  <c r="FA53" i="4" s="1"/>
  <c r="EZ53" i="4" a="1"/>
  <c r="EZ53" i="4" s="1"/>
  <c r="EY53" i="4" a="1"/>
  <c r="EY53" i="4" s="1"/>
  <c r="EX53" i="4" a="1"/>
  <c r="EX53" i="4" s="1"/>
  <c r="EW53" i="4" a="1"/>
  <c r="EW53" i="4" s="1"/>
  <c r="EV53" i="4" a="1"/>
  <c r="EV53" i="4" s="1"/>
  <c r="EU53" i="4" a="1"/>
  <c r="EU53" i="4" s="1"/>
  <c r="ET53" i="4" a="1"/>
  <c r="ET53" i="4" s="1"/>
  <c r="FT52" i="4" a="1"/>
  <c r="FT52" i="4" s="1"/>
  <c r="FS52" i="4" a="1"/>
  <c r="FS52" i="4" s="1"/>
  <c r="FR52" i="4" a="1"/>
  <c r="FR52" i="4" s="1"/>
  <c r="FQ52" i="4" a="1"/>
  <c r="FQ52" i="4" s="1"/>
  <c r="FP52" i="4" a="1"/>
  <c r="FP52" i="4" s="1"/>
  <c r="FO52" i="4" a="1"/>
  <c r="FO52" i="4" s="1"/>
  <c r="FN52" i="4" a="1"/>
  <c r="FN52" i="4" s="1"/>
  <c r="FM52" i="4" a="1"/>
  <c r="FM52" i="4" s="1"/>
  <c r="FL52" i="4" a="1"/>
  <c r="FL52" i="4" s="1"/>
  <c r="FK52" i="4" a="1"/>
  <c r="FK52" i="4" s="1"/>
  <c r="FJ52" i="4" a="1"/>
  <c r="FJ52" i="4" s="1"/>
  <c r="FI52" i="4" a="1"/>
  <c r="FI52" i="4" s="1"/>
  <c r="FH52" i="4" a="1"/>
  <c r="FH52" i="4" s="1"/>
  <c r="FG52" i="4" a="1"/>
  <c r="FG52" i="4" s="1"/>
  <c r="FF52" i="4" a="1"/>
  <c r="FF52" i="4" s="1"/>
  <c r="FE52" i="4" a="1"/>
  <c r="FE52" i="4" s="1"/>
  <c r="FD52" i="4" a="1"/>
  <c r="FD52" i="4" s="1"/>
  <c r="FC52" i="4" a="1"/>
  <c r="FC52" i="4" s="1"/>
  <c r="FB52" i="4" a="1"/>
  <c r="FB52" i="4" s="1"/>
  <c r="FA52" i="4" a="1"/>
  <c r="FA52" i="4" s="1"/>
  <c r="EZ52" i="4" a="1"/>
  <c r="EZ52" i="4" s="1"/>
  <c r="EY52" i="4" a="1"/>
  <c r="EY52" i="4" s="1"/>
  <c r="EX52" i="4" a="1"/>
  <c r="EX52" i="4" s="1"/>
  <c r="EW52" i="4" a="1"/>
  <c r="EW52" i="4" s="1"/>
  <c r="EV52" i="4" a="1"/>
  <c r="EV52" i="4" s="1"/>
  <c r="EU52" i="4" a="1"/>
  <c r="EU52" i="4" s="1"/>
  <c r="ET52" i="4" a="1"/>
  <c r="ET52" i="4" s="1"/>
  <c r="FT51" i="4" a="1"/>
  <c r="FT51" i="4" s="1"/>
  <c r="FS51" i="4" a="1"/>
  <c r="FS51" i="4" s="1"/>
  <c r="FR51" i="4" a="1"/>
  <c r="FR51" i="4" s="1"/>
  <c r="FQ51" i="4" a="1"/>
  <c r="FQ51" i="4" s="1"/>
  <c r="FP51" i="4" a="1"/>
  <c r="FP51" i="4" s="1"/>
  <c r="FO51" i="4" a="1"/>
  <c r="FO51" i="4" s="1"/>
  <c r="FN51" i="4" a="1"/>
  <c r="FN51" i="4" s="1"/>
  <c r="FM51" i="4" a="1"/>
  <c r="FM51" i="4" s="1"/>
  <c r="FL51" i="4" a="1"/>
  <c r="FL51" i="4" s="1"/>
  <c r="FK51" i="4" a="1"/>
  <c r="FK51" i="4" s="1"/>
  <c r="FJ51" i="4" a="1"/>
  <c r="FJ51" i="4" s="1"/>
  <c r="FI51" i="4" a="1"/>
  <c r="FI51" i="4" s="1"/>
  <c r="FH51" i="4" a="1"/>
  <c r="FH51" i="4" s="1"/>
  <c r="FG51" i="4" a="1"/>
  <c r="FG51" i="4" s="1"/>
  <c r="FF51" i="4" a="1"/>
  <c r="FF51" i="4" s="1"/>
  <c r="FE51" i="4" a="1"/>
  <c r="FE51" i="4" s="1"/>
  <c r="FD51" i="4" a="1"/>
  <c r="FD51" i="4" s="1"/>
  <c r="FC51" i="4" a="1"/>
  <c r="FC51" i="4" s="1"/>
  <c r="FB51" i="4" a="1"/>
  <c r="FB51" i="4" s="1"/>
  <c r="FA51" i="4" a="1"/>
  <c r="FA51" i="4" s="1"/>
  <c r="EZ51" i="4" a="1"/>
  <c r="EZ51" i="4" s="1"/>
  <c r="EY51" i="4" a="1"/>
  <c r="EY51" i="4" s="1"/>
  <c r="EX51" i="4" a="1"/>
  <c r="EX51" i="4" s="1"/>
  <c r="EW51" i="4" a="1"/>
  <c r="EW51" i="4" s="1"/>
  <c r="EV51" i="4" a="1"/>
  <c r="EV51" i="4" s="1"/>
  <c r="EU51" i="4" a="1"/>
  <c r="EU51" i="4" s="1"/>
  <c r="ET51" i="4" a="1"/>
  <c r="ET51" i="4" s="1"/>
  <c r="FT50" i="4" a="1"/>
  <c r="FT50" i="4" s="1"/>
  <c r="FS50" i="4" a="1"/>
  <c r="FS50" i="4" s="1"/>
  <c r="FR50" i="4" a="1"/>
  <c r="FR50" i="4" s="1"/>
  <c r="FQ50" i="4" a="1"/>
  <c r="FQ50" i="4" s="1"/>
  <c r="FP50" i="4" a="1"/>
  <c r="FP50" i="4" s="1"/>
  <c r="FO50" i="4" a="1"/>
  <c r="FO50" i="4" s="1"/>
  <c r="FN50" i="4" a="1"/>
  <c r="FN50" i="4" s="1"/>
  <c r="FM50" i="4" a="1"/>
  <c r="FM50" i="4" s="1"/>
  <c r="FL50" i="4" a="1"/>
  <c r="FL50" i="4" s="1"/>
  <c r="FK50" i="4" a="1"/>
  <c r="FK50" i="4" s="1"/>
  <c r="FJ50" i="4" a="1"/>
  <c r="FJ50" i="4" s="1"/>
  <c r="FI50" i="4" a="1"/>
  <c r="FI50" i="4" s="1"/>
  <c r="FH50" i="4" a="1"/>
  <c r="FH50" i="4" s="1"/>
  <c r="FG50" i="4" a="1"/>
  <c r="FG50" i="4" s="1"/>
  <c r="FF50" i="4" a="1"/>
  <c r="FF50" i="4" s="1"/>
  <c r="FE50" i="4" a="1"/>
  <c r="FE50" i="4" s="1"/>
  <c r="FD50" i="4" a="1"/>
  <c r="FD50" i="4" s="1"/>
  <c r="FC50" i="4" a="1"/>
  <c r="FC50" i="4" s="1"/>
  <c r="FB50" i="4" a="1"/>
  <c r="FB50" i="4" s="1"/>
  <c r="FA50" i="4" a="1"/>
  <c r="FA50" i="4" s="1"/>
  <c r="EZ50" i="4" a="1"/>
  <c r="EZ50" i="4" s="1"/>
  <c r="EY50" i="4" a="1"/>
  <c r="EY50" i="4" s="1"/>
  <c r="EX50" i="4" a="1"/>
  <c r="EX50" i="4" s="1"/>
  <c r="EW50" i="4" a="1"/>
  <c r="EW50" i="4" s="1"/>
  <c r="EV50" i="4" a="1"/>
  <c r="EV50" i="4" s="1"/>
  <c r="EU50" i="4" a="1"/>
  <c r="EU50" i="4" s="1"/>
  <c r="ET50" i="4" a="1"/>
  <c r="ET50" i="4" s="1"/>
  <c r="FT49" i="4" a="1"/>
  <c r="FT49" i="4" s="1"/>
  <c r="FS49" i="4" a="1"/>
  <c r="FS49" i="4" s="1"/>
  <c r="FR49" i="4" a="1"/>
  <c r="FR49" i="4" s="1"/>
  <c r="FQ49" i="4" a="1"/>
  <c r="FQ49" i="4" s="1"/>
  <c r="FP49" i="4" a="1"/>
  <c r="FP49" i="4" s="1"/>
  <c r="FO49" i="4" a="1"/>
  <c r="FO49" i="4" s="1"/>
  <c r="FN49" i="4" a="1"/>
  <c r="FN49" i="4" s="1"/>
  <c r="FM49" i="4" a="1"/>
  <c r="FM49" i="4" s="1"/>
  <c r="FL49" i="4" a="1"/>
  <c r="FL49" i="4" s="1"/>
  <c r="FK49" i="4" a="1"/>
  <c r="FK49" i="4" s="1"/>
  <c r="FJ49" i="4" a="1"/>
  <c r="FJ49" i="4" s="1"/>
  <c r="FI49" i="4" a="1"/>
  <c r="FI49" i="4" s="1"/>
  <c r="FH49" i="4" a="1"/>
  <c r="FH49" i="4" s="1"/>
  <c r="FG49" i="4" a="1"/>
  <c r="FG49" i="4" s="1"/>
  <c r="FF49" i="4" a="1"/>
  <c r="FF49" i="4" s="1"/>
  <c r="FE49" i="4" a="1"/>
  <c r="FE49" i="4" s="1"/>
  <c r="FD49" i="4" a="1"/>
  <c r="FD49" i="4" s="1"/>
  <c r="FC49" i="4" a="1"/>
  <c r="FC49" i="4" s="1"/>
  <c r="FB49" i="4" a="1"/>
  <c r="FB49" i="4" s="1"/>
  <c r="FA49" i="4" a="1"/>
  <c r="FA49" i="4" s="1"/>
  <c r="EZ49" i="4" a="1"/>
  <c r="EZ49" i="4" s="1"/>
  <c r="EY49" i="4" a="1"/>
  <c r="EY49" i="4" s="1"/>
  <c r="EX49" i="4" a="1"/>
  <c r="EX49" i="4" s="1"/>
  <c r="EW49" i="4" a="1"/>
  <c r="EW49" i="4" s="1"/>
  <c r="EV49" i="4" a="1"/>
  <c r="EV49" i="4" s="1"/>
  <c r="EU49" i="4" a="1"/>
  <c r="EU49" i="4" s="1"/>
  <c r="ET49" i="4" a="1"/>
  <c r="ET49" i="4" s="1"/>
  <c r="FT48" i="4" a="1"/>
  <c r="FT48" i="4" s="1"/>
  <c r="FS48" i="4" a="1"/>
  <c r="FS48" i="4" s="1"/>
  <c r="FR48" i="4" a="1"/>
  <c r="FR48" i="4" s="1"/>
  <c r="FQ48" i="4" a="1"/>
  <c r="FQ48" i="4" s="1"/>
  <c r="FP48" i="4" a="1"/>
  <c r="FP48" i="4" s="1"/>
  <c r="FO48" i="4" a="1"/>
  <c r="FO48" i="4" s="1"/>
  <c r="FN48" i="4" a="1"/>
  <c r="FN48" i="4" s="1"/>
  <c r="FM48" i="4" a="1"/>
  <c r="FM48" i="4" s="1"/>
  <c r="FL48" i="4" a="1"/>
  <c r="FL48" i="4" s="1"/>
  <c r="FK48" i="4" a="1"/>
  <c r="FK48" i="4" s="1"/>
  <c r="FJ48" i="4" a="1"/>
  <c r="FJ48" i="4" s="1"/>
  <c r="FI48" i="4" a="1"/>
  <c r="FI48" i="4" s="1"/>
  <c r="FH48" i="4" a="1"/>
  <c r="FH48" i="4" s="1"/>
  <c r="FG48" i="4" a="1"/>
  <c r="FG48" i="4" s="1"/>
  <c r="FF48" i="4" a="1"/>
  <c r="FF48" i="4" s="1"/>
  <c r="FE48" i="4" a="1"/>
  <c r="FE48" i="4" s="1"/>
  <c r="FD48" i="4" a="1"/>
  <c r="FD48" i="4" s="1"/>
  <c r="FC48" i="4" a="1"/>
  <c r="FC48" i="4" s="1"/>
  <c r="FB48" i="4" a="1"/>
  <c r="FB48" i="4" s="1"/>
  <c r="FA48" i="4" a="1"/>
  <c r="FA48" i="4" s="1"/>
  <c r="EZ48" i="4" a="1"/>
  <c r="EZ48" i="4" s="1"/>
  <c r="EY48" i="4" a="1"/>
  <c r="EY48" i="4" s="1"/>
  <c r="EX48" i="4" a="1"/>
  <c r="EX48" i="4" s="1"/>
  <c r="EW48" i="4" a="1"/>
  <c r="EW48" i="4" s="1"/>
  <c r="EV48" i="4" a="1"/>
  <c r="EV48" i="4" s="1"/>
  <c r="EU48" i="4" a="1"/>
  <c r="EU48" i="4" s="1"/>
  <c r="ET48" i="4" a="1"/>
  <c r="ET48" i="4" s="1"/>
  <c r="FT47" i="4" a="1"/>
  <c r="FT47" i="4" s="1"/>
  <c r="FS47" i="4" a="1"/>
  <c r="FS47" i="4" s="1"/>
  <c r="FR47" i="4" a="1"/>
  <c r="FR47" i="4" s="1"/>
  <c r="FQ47" i="4" a="1"/>
  <c r="FQ47" i="4" s="1"/>
  <c r="FP47" i="4" a="1"/>
  <c r="FP47" i="4" s="1"/>
  <c r="FO47" i="4" a="1"/>
  <c r="FO47" i="4" s="1"/>
  <c r="FN47" i="4" a="1"/>
  <c r="FN47" i="4" s="1"/>
  <c r="FM47" i="4" a="1"/>
  <c r="FM47" i="4" s="1"/>
  <c r="FL47" i="4" a="1"/>
  <c r="FL47" i="4" s="1"/>
  <c r="FK47" i="4" a="1"/>
  <c r="FK47" i="4" s="1"/>
  <c r="FJ47" i="4" a="1"/>
  <c r="FJ47" i="4" s="1"/>
  <c r="FI47" i="4" a="1"/>
  <c r="FI47" i="4" s="1"/>
  <c r="FH47" i="4" a="1"/>
  <c r="FH47" i="4" s="1"/>
  <c r="FG47" i="4" a="1"/>
  <c r="FG47" i="4" s="1"/>
  <c r="FF47" i="4" a="1"/>
  <c r="FF47" i="4" s="1"/>
  <c r="FE47" i="4" a="1"/>
  <c r="FE47" i="4" s="1"/>
  <c r="FD47" i="4" a="1"/>
  <c r="FD47" i="4" s="1"/>
  <c r="FC47" i="4" a="1"/>
  <c r="FC47" i="4" s="1"/>
  <c r="FB47" i="4" a="1"/>
  <c r="FB47" i="4" s="1"/>
  <c r="FA47" i="4" a="1"/>
  <c r="FA47" i="4" s="1"/>
  <c r="EZ47" i="4" a="1"/>
  <c r="EZ47" i="4" s="1"/>
  <c r="EY47" i="4" a="1"/>
  <c r="EY47" i="4" s="1"/>
  <c r="EX47" i="4" a="1"/>
  <c r="EX47" i="4" s="1"/>
  <c r="EW47" i="4" a="1"/>
  <c r="EW47" i="4" s="1"/>
  <c r="EV47" i="4" a="1"/>
  <c r="EV47" i="4" s="1"/>
  <c r="EU47" i="4" a="1"/>
  <c r="EU47" i="4" s="1"/>
  <c r="ET47" i="4" a="1"/>
  <c r="ET47" i="4" s="1"/>
  <c r="FT46" i="4" a="1"/>
  <c r="FT46" i="4" s="1"/>
  <c r="FS46" i="4" a="1"/>
  <c r="FS46" i="4" s="1"/>
  <c r="FR46" i="4" a="1"/>
  <c r="FR46" i="4" s="1"/>
  <c r="FQ46" i="4" a="1"/>
  <c r="FQ46" i="4" s="1"/>
  <c r="FP46" i="4" a="1"/>
  <c r="FP46" i="4" s="1"/>
  <c r="FO46" i="4" a="1"/>
  <c r="FO46" i="4" s="1"/>
  <c r="FN46" i="4" a="1"/>
  <c r="FN46" i="4" s="1"/>
  <c r="FM46" i="4" a="1"/>
  <c r="FM46" i="4" s="1"/>
  <c r="FL46" i="4" a="1"/>
  <c r="FL46" i="4" s="1"/>
  <c r="FK46" i="4" a="1"/>
  <c r="FK46" i="4" s="1"/>
  <c r="FJ46" i="4" a="1"/>
  <c r="FJ46" i="4" s="1"/>
  <c r="FI46" i="4" a="1"/>
  <c r="FI46" i="4" s="1"/>
  <c r="FH46" i="4" a="1"/>
  <c r="FH46" i="4" s="1"/>
  <c r="FG46" i="4" a="1"/>
  <c r="FG46" i="4" s="1"/>
  <c r="FF46" i="4" a="1"/>
  <c r="FF46" i="4" s="1"/>
  <c r="FE46" i="4" a="1"/>
  <c r="FE46" i="4" s="1"/>
  <c r="FD46" i="4" a="1"/>
  <c r="FD46" i="4" s="1"/>
  <c r="FC46" i="4" a="1"/>
  <c r="FC46" i="4" s="1"/>
  <c r="FB46" i="4" a="1"/>
  <c r="FB46" i="4" s="1"/>
  <c r="FA46" i="4" a="1"/>
  <c r="FA46" i="4" s="1"/>
  <c r="EZ46" i="4" a="1"/>
  <c r="EZ46" i="4" s="1"/>
  <c r="EY46" i="4" a="1"/>
  <c r="EY46" i="4" s="1"/>
  <c r="EX46" i="4" a="1"/>
  <c r="EX46" i="4" s="1"/>
  <c r="EW46" i="4" a="1"/>
  <c r="EW46" i="4" s="1"/>
  <c r="EV46" i="4" a="1"/>
  <c r="EV46" i="4" s="1"/>
  <c r="EU46" i="4" a="1"/>
  <c r="EU46" i="4" s="1"/>
  <c r="ET46" i="4" a="1"/>
  <c r="ET46" i="4" s="1"/>
  <c r="FT45" i="4" a="1"/>
  <c r="FT45" i="4" s="1"/>
  <c r="FS45" i="4" a="1"/>
  <c r="FS45" i="4" s="1"/>
  <c r="FR45" i="4" a="1"/>
  <c r="FR45" i="4" s="1"/>
  <c r="FQ45" i="4" a="1"/>
  <c r="FQ45" i="4" s="1"/>
  <c r="FP45" i="4" a="1"/>
  <c r="FP45" i="4" s="1"/>
  <c r="FO45" i="4" a="1"/>
  <c r="FO45" i="4" s="1"/>
  <c r="FN45" i="4" a="1"/>
  <c r="FN45" i="4" s="1"/>
  <c r="FM45" i="4" a="1"/>
  <c r="FM45" i="4" s="1"/>
  <c r="FL45" i="4" a="1"/>
  <c r="FL45" i="4" s="1"/>
  <c r="FK45" i="4" a="1"/>
  <c r="FK45" i="4" s="1"/>
  <c r="FJ45" i="4" a="1"/>
  <c r="FJ45" i="4" s="1"/>
  <c r="FI45" i="4" a="1"/>
  <c r="FI45" i="4" s="1"/>
  <c r="FH45" i="4" a="1"/>
  <c r="FH45" i="4" s="1"/>
  <c r="FG45" i="4" a="1"/>
  <c r="FG45" i="4" s="1"/>
  <c r="FF45" i="4" a="1"/>
  <c r="FF45" i="4" s="1"/>
  <c r="FE45" i="4" a="1"/>
  <c r="FE45" i="4" s="1"/>
  <c r="FD45" i="4" a="1"/>
  <c r="FD45" i="4" s="1"/>
  <c r="FC45" i="4" a="1"/>
  <c r="FC45" i="4" s="1"/>
  <c r="FB45" i="4" a="1"/>
  <c r="FB45" i="4" s="1"/>
  <c r="FA45" i="4" a="1"/>
  <c r="FA45" i="4" s="1"/>
  <c r="EZ45" i="4" a="1"/>
  <c r="EZ45" i="4" s="1"/>
  <c r="EY45" i="4" a="1"/>
  <c r="EY45" i="4" s="1"/>
  <c r="EX45" i="4" a="1"/>
  <c r="EX45" i="4" s="1"/>
  <c r="EW45" i="4" a="1"/>
  <c r="EW45" i="4" s="1"/>
  <c r="EV45" i="4" a="1"/>
  <c r="EV45" i="4" s="1"/>
  <c r="EU45" i="4" a="1"/>
  <c r="EU45" i="4" s="1"/>
  <c r="ET45" i="4" a="1"/>
  <c r="ET45" i="4" s="1"/>
  <c r="FT44" i="4" a="1"/>
  <c r="FT44" i="4" s="1"/>
  <c r="FS44" i="4" a="1"/>
  <c r="FS44" i="4" s="1"/>
  <c r="FR44" i="4" a="1"/>
  <c r="FR44" i="4" s="1"/>
  <c r="FQ44" i="4" a="1"/>
  <c r="FQ44" i="4" s="1"/>
  <c r="FP44" i="4" a="1"/>
  <c r="FP44" i="4" s="1"/>
  <c r="FO44" i="4" a="1"/>
  <c r="FO44" i="4" s="1"/>
  <c r="FN44" i="4" a="1"/>
  <c r="FN44" i="4" s="1"/>
  <c r="FM44" i="4" a="1"/>
  <c r="FM44" i="4" s="1"/>
  <c r="FL44" i="4" a="1"/>
  <c r="FL44" i="4" s="1"/>
  <c r="FK44" i="4" a="1"/>
  <c r="FK44" i="4" s="1"/>
  <c r="FJ44" i="4" a="1"/>
  <c r="FJ44" i="4" s="1"/>
  <c r="FI44" i="4" a="1"/>
  <c r="FI44" i="4" s="1"/>
  <c r="FH44" i="4" a="1"/>
  <c r="FH44" i="4" s="1"/>
  <c r="FG44" i="4" a="1"/>
  <c r="FG44" i="4" s="1"/>
  <c r="FF44" i="4" a="1"/>
  <c r="FF44" i="4" s="1"/>
  <c r="FE44" i="4" a="1"/>
  <c r="FE44" i="4" s="1"/>
  <c r="FD44" i="4" a="1"/>
  <c r="FD44" i="4" s="1"/>
  <c r="FC44" i="4" a="1"/>
  <c r="FC44" i="4" s="1"/>
  <c r="FB44" i="4" a="1"/>
  <c r="FB44" i="4" s="1"/>
  <c r="FA44" i="4" a="1"/>
  <c r="FA44" i="4" s="1"/>
  <c r="EZ44" i="4" a="1"/>
  <c r="EZ44" i="4" s="1"/>
  <c r="EY44" i="4" a="1"/>
  <c r="EY44" i="4" s="1"/>
  <c r="EX44" i="4" a="1"/>
  <c r="EX44" i="4" s="1"/>
  <c r="EW44" i="4" a="1"/>
  <c r="EW44" i="4" s="1"/>
  <c r="EV44" i="4" a="1"/>
  <c r="EV44" i="4" s="1"/>
  <c r="EU44" i="4" a="1"/>
  <c r="EU44" i="4" s="1"/>
  <c r="ET44" i="4" a="1"/>
  <c r="ET44" i="4" s="1"/>
  <c r="FT43" i="4" a="1"/>
  <c r="FT43" i="4" s="1"/>
  <c r="FS43" i="4" a="1"/>
  <c r="FS43" i="4" s="1"/>
  <c r="FR43" i="4" a="1"/>
  <c r="FR43" i="4" s="1"/>
  <c r="FQ43" i="4" a="1"/>
  <c r="FQ43" i="4" s="1"/>
  <c r="FP43" i="4" a="1"/>
  <c r="FP43" i="4" s="1"/>
  <c r="FO43" i="4" a="1"/>
  <c r="FO43" i="4" s="1"/>
  <c r="FN43" i="4" a="1"/>
  <c r="FN43" i="4" s="1"/>
  <c r="FM43" i="4" a="1"/>
  <c r="FM43" i="4" s="1"/>
  <c r="FL43" i="4" a="1"/>
  <c r="FL43" i="4" s="1"/>
  <c r="FK43" i="4" a="1"/>
  <c r="FK43" i="4" s="1"/>
  <c r="FJ43" i="4" a="1"/>
  <c r="FJ43" i="4" s="1"/>
  <c r="FI43" i="4" a="1"/>
  <c r="FI43" i="4" s="1"/>
  <c r="FH43" i="4" a="1"/>
  <c r="FH43" i="4" s="1"/>
  <c r="FG43" i="4" a="1"/>
  <c r="FG43" i="4" s="1"/>
  <c r="FF43" i="4" a="1"/>
  <c r="FF43" i="4" s="1"/>
  <c r="FE43" i="4" a="1"/>
  <c r="FE43" i="4" s="1"/>
  <c r="FD43" i="4" a="1"/>
  <c r="FD43" i="4" s="1"/>
  <c r="FC43" i="4" a="1"/>
  <c r="FC43" i="4" s="1"/>
  <c r="FB43" i="4" a="1"/>
  <c r="FB43" i="4" s="1"/>
  <c r="FA43" i="4" a="1"/>
  <c r="FA43" i="4" s="1"/>
  <c r="EZ43" i="4" a="1"/>
  <c r="EZ43" i="4" s="1"/>
  <c r="EY43" i="4" a="1"/>
  <c r="EY43" i="4" s="1"/>
  <c r="EX43" i="4" a="1"/>
  <c r="EX43" i="4" s="1"/>
  <c r="EW43" i="4" a="1"/>
  <c r="EW43" i="4" s="1"/>
  <c r="EV43" i="4" a="1"/>
  <c r="EV43" i="4" s="1"/>
  <c r="EU43" i="4" a="1"/>
  <c r="EU43" i="4" s="1"/>
  <c r="ET43" i="4" a="1"/>
  <c r="ET43" i="4" s="1"/>
  <c r="FT42" i="4" a="1"/>
  <c r="FT42" i="4" s="1"/>
  <c r="FS42" i="4" a="1"/>
  <c r="FS42" i="4" s="1"/>
  <c r="FR42" i="4" a="1"/>
  <c r="FR42" i="4" s="1"/>
  <c r="FQ42" i="4" a="1"/>
  <c r="FQ42" i="4" s="1"/>
  <c r="FP42" i="4" a="1"/>
  <c r="FP42" i="4" s="1"/>
  <c r="FO42" i="4" a="1"/>
  <c r="FO42" i="4" s="1"/>
  <c r="FN42" i="4" a="1"/>
  <c r="FN42" i="4" s="1"/>
  <c r="FM42" i="4" a="1"/>
  <c r="FM42" i="4" s="1"/>
  <c r="FL42" i="4" a="1"/>
  <c r="FL42" i="4" s="1"/>
  <c r="FK42" i="4" a="1"/>
  <c r="FK42" i="4" s="1"/>
  <c r="FJ42" i="4" a="1"/>
  <c r="FJ42" i="4" s="1"/>
  <c r="FI42" i="4" a="1"/>
  <c r="FI42" i="4" s="1"/>
  <c r="FH42" i="4" a="1"/>
  <c r="FH42" i="4" s="1"/>
  <c r="FG42" i="4" a="1"/>
  <c r="FG42" i="4" s="1"/>
  <c r="FF42" i="4" a="1"/>
  <c r="FF42" i="4" s="1"/>
  <c r="FE42" i="4" a="1"/>
  <c r="FE42" i="4" s="1"/>
  <c r="FD42" i="4" a="1"/>
  <c r="FD42" i="4" s="1"/>
  <c r="FC42" i="4" a="1"/>
  <c r="FC42" i="4" s="1"/>
  <c r="FB42" i="4" a="1"/>
  <c r="FB42" i="4" s="1"/>
  <c r="FA42" i="4" a="1"/>
  <c r="FA42" i="4" s="1"/>
  <c r="EZ42" i="4" a="1"/>
  <c r="EZ42" i="4" s="1"/>
  <c r="EY42" i="4" a="1"/>
  <c r="EY42" i="4" s="1"/>
  <c r="EX42" i="4" a="1"/>
  <c r="EX42" i="4" s="1"/>
  <c r="EW42" i="4" a="1"/>
  <c r="EW42" i="4" s="1"/>
  <c r="EV42" i="4" a="1"/>
  <c r="EV42" i="4" s="1"/>
  <c r="EU42" i="4" a="1"/>
  <c r="EU42" i="4" s="1"/>
  <c r="ET42" i="4" a="1"/>
  <c r="ET42" i="4" s="1"/>
  <c r="FT41" i="4" a="1"/>
  <c r="FT41" i="4" s="1"/>
  <c r="FS41" i="4" a="1"/>
  <c r="FS41" i="4" s="1"/>
  <c r="FR41" i="4" a="1"/>
  <c r="FR41" i="4" s="1"/>
  <c r="FQ41" i="4" a="1"/>
  <c r="FQ41" i="4" s="1"/>
  <c r="FP41" i="4" a="1"/>
  <c r="FP41" i="4" s="1"/>
  <c r="FO41" i="4" a="1"/>
  <c r="FO41" i="4" s="1"/>
  <c r="FN41" i="4" a="1"/>
  <c r="FN41" i="4" s="1"/>
  <c r="FM41" i="4" a="1"/>
  <c r="FM41" i="4" s="1"/>
  <c r="FL41" i="4" a="1"/>
  <c r="FL41" i="4" s="1"/>
  <c r="FK41" i="4" a="1"/>
  <c r="FK41" i="4" s="1"/>
  <c r="FJ41" i="4" a="1"/>
  <c r="FJ41" i="4" s="1"/>
  <c r="FI41" i="4" a="1"/>
  <c r="FI41" i="4" s="1"/>
  <c r="FH41" i="4" a="1"/>
  <c r="FH41" i="4" s="1"/>
  <c r="FG41" i="4" a="1"/>
  <c r="FG41" i="4" s="1"/>
  <c r="FF41" i="4" a="1"/>
  <c r="FF41" i="4" s="1"/>
  <c r="FE41" i="4" a="1"/>
  <c r="FE41" i="4" s="1"/>
  <c r="FD41" i="4" a="1"/>
  <c r="FD41" i="4" s="1"/>
  <c r="FC41" i="4" a="1"/>
  <c r="FC41" i="4" s="1"/>
  <c r="FB41" i="4" a="1"/>
  <c r="FB41" i="4" s="1"/>
  <c r="FA41" i="4" a="1"/>
  <c r="FA41" i="4" s="1"/>
  <c r="EZ41" i="4" a="1"/>
  <c r="EZ41" i="4" s="1"/>
  <c r="EY41" i="4" a="1"/>
  <c r="EY41" i="4" s="1"/>
  <c r="EX41" i="4" a="1"/>
  <c r="EX41" i="4" s="1"/>
  <c r="EW41" i="4" a="1"/>
  <c r="EW41" i="4" s="1"/>
  <c r="EV41" i="4" a="1"/>
  <c r="EV41" i="4" s="1"/>
  <c r="EU41" i="4" a="1"/>
  <c r="EU41" i="4" s="1"/>
  <c r="ET41" i="4" a="1"/>
  <c r="ET41" i="4" s="1"/>
  <c r="FT40" i="4" a="1"/>
  <c r="FT40" i="4" s="1"/>
  <c r="FS40" i="4" a="1"/>
  <c r="FS40" i="4" s="1"/>
  <c r="FR40" i="4" a="1"/>
  <c r="FR40" i="4" s="1"/>
  <c r="FQ40" i="4" a="1"/>
  <c r="FQ40" i="4" s="1"/>
  <c r="FP40" i="4" a="1"/>
  <c r="FP40" i="4" s="1"/>
  <c r="FO40" i="4" a="1"/>
  <c r="FO40" i="4" s="1"/>
  <c r="FN40" i="4" a="1"/>
  <c r="FN40" i="4" s="1"/>
  <c r="FM40" i="4" a="1"/>
  <c r="FM40" i="4" s="1"/>
  <c r="FL40" i="4" a="1"/>
  <c r="FL40" i="4" s="1"/>
  <c r="FK40" i="4" a="1"/>
  <c r="FK40" i="4" s="1"/>
  <c r="FJ40" i="4" a="1"/>
  <c r="FJ40" i="4" s="1"/>
  <c r="FI40" i="4" a="1"/>
  <c r="FI40" i="4" s="1"/>
  <c r="FH40" i="4" a="1"/>
  <c r="FH40" i="4" s="1"/>
  <c r="FG40" i="4" a="1"/>
  <c r="FG40" i="4" s="1"/>
  <c r="FF40" i="4" a="1"/>
  <c r="FF40" i="4" s="1"/>
  <c r="FE40" i="4" a="1"/>
  <c r="FE40" i="4" s="1"/>
  <c r="FD40" i="4" a="1"/>
  <c r="FD40" i="4" s="1"/>
  <c r="FC40" i="4" a="1"/>
  <c r="FC40" i="4" s="1"/>
  <c r="FB40" i="4" a="1"/>
  <c r="FB40" i="4" s="1"/>
  <c r="FA40" i="4" a="1"/>
  <c r="FA40" i="4" s="1"/>
  <c r="EZ40" i="4" a="1"/>
  <c r="EZ40" i="4" s="1"/>
  <c r="EY40" i="4" a="1"/>
  <c r="EY40" i="4" s="1"/>
  <c r="EX40" i="4" a="1"/>
  <c r="EX40" i="4" s="1"/>
  <c r="EW40" i="4" a="1"/>
  <c r="EW40" i="4" s="1"/>
  <c r="EV40" i="4" a="1"/>
  <c r="EV40" i="4" s="1"/>
  <c r="EU40" i="4" a="1"/>
  <c r="EU40" i="4" s="1"/>
  <c r="ET40" i="4" a="1"/>
  <c r="ET40" i="4" s="1"/>
  <c r="FT39" i="4" a="1"/>
  <c r="FT39" i="4" s="1"/>
  <c r="FS39" i="4" a="1"/>
  <c r="FS39" i="4" s="1"/>
  <c r="FR39" i="4" a="1"/>
  <c r="FR39" i="4" s="1"/>
  <c r="FQ39" i="4" a="1"/>
  <c r="FQ39" i="4" s="1"/>
  <c r="FP39" i="4" a="1"/>
  <c r="FP39" i="4" s="1"/>
  <c r="FO39" i="4" a="1"/>
  <c r="FO39" i="4" s="1"/>
  <c r="FN39" i="4" a="1"/>
  <c r="FN39" i="4" s="1"/>
  <c r="FM39" i="4" a="1"/>
  <c r="FM39" i="4" s="1"/>
  <c r="FL39" i="4" a="1"/>
  <c r="FL39" i="4" s="1"/>
  <c r="FK39" i="4" a="1"/>
  <c r="FK39" i="4" s="1"/>
  <c r="FJ39" i="4" a="1"/>
  <c r="FJ39" i="4" s="1"/>
  <c r="FI39" i="4" a="1"/>
  <c r="FI39" i="4" s="1"/>
  <c r="FH39" i="4" a="1"/>
  <c r="FH39" i="4" s="1"/>
  <c r="FG39" i="4" a="1"/>
  <c r="FG39" i="4" s="1"/>
  <c r="FF39" i="4" a="1"/>
  <c r="FF39" i="4" s="1"/>
  <c r="FE39" i="4" a="1"/>
  <c r="FE39" i="4" s="1"/>
  <c r="FD39" i="4" a="1"/>
  <c r="FD39" i="4" s="1"/>
  <c r="FC39" i="4" a="1"/>
  <c r="FC39" i="4" s="1"/>
  <c r="FB39" i="4" a="1"/>
  <c r="FB39" i="4" s="1"/>
  <c r="FA39" i="4" a="1"/>
  <c r="FA39" i="4" s="1"/>
  <c r="EZ39" i="4" a="1"/>
  <c r="EZ39" i="4" s="1"/>
  <c r="EY39" i="4" a="1"/>
  <c r="EY39" i="4" s="1"/>
  <c r="EX39" i="4" a="1"/>
  <c r="EX39" i="4" s="1"/>
  <c r="EW39" i="4" a="1"/>
  <c r="EW39" i="4" s="1"/>
  <c r="EV39" i="4" a="1"/>
  <c r="EV39" i="4" s="1"/>
  <c r="EU39" i="4" a="1"/>
  <c r="EU39" i="4" s="1"/>
  <c r="ET39" i="4" a="1"/>
  <c r="ET39" i="4" s="1"/>
  <c r="FT38" i="4" a="1"/>
  <c r="FT38" i="4" s="1"/>
  <c r="FS38" i="4" a="1"/>
  <c r="FS38" i="4" s="1"/>
  <c r="FR38" i="4" a="1"/>
  <c r="FR38" i="4" s="1"/>
  <c r="FQ38" i="4" a="1"/>
  <c r="FQ38" i="4" s="1"/>
  <c r="FP38" i="4" a="1"/>
  <c r="FP38" i="4" s="1"/>
  <c r="FO38" i="4" a="1"/>
  <c r="FO38" i="4" s="1"/>
  <c r="FN38" i="4" a="1"/>
  <c r="FN38" i="4" s="1"/>
  <c r="FM38" i="4" a="1"/>
  <c r="FM38" i="4" s="1"/>
  <c r="FL38" i="4" a="1"/>
  <c r="FL38" i="4" s="1"/>
  <c r="FK38" i="4" a="1"/>
  <c r="FK38" i="4" s="1"/>
  <c r="FJ38" i="4" a="1"/>
  <c r="FJ38" i="4" s="1"/>
  <c r="FI38" i="4" a="1"/>
  <c r="FI38" i="4" s="1"/>
  <c r="FH38" i="4" a="1"/>
  <c r="FH38" i="4" s="1"/>
  <c r="FG38" i="4" a="1"/>
  <c r="FG38" i="4" s="1"/>
  <c r="FF38" i="4" a="1"/>
  <c r="FF38" i="4" s="1"/>
  <c r="FE38" i="4" a="1"/>
  <c r="FE38" i="4" s="1"/>
  <c r="FD38" i="4" a="1"/>
  <c r="FD38" i="4" s="1"/>
  <c r="FC38" i="4" a="1"/>
  <c r="FC38" i="4" s="1"/>
  <c r="FB38" i="4" a="1"/>
  <c r="FB38" i="4" s="1"/>
  <c r="FA38" i="4" a="1"/>
  <c r="FA38" i="4" s="1"/>
  <c r="EZ38" i="4" a="1"/>
  <c r="EZ38" i="4" s="1"/>
  <c r="EY38" i="4" a="1"/>
  <c r="EY38" i="4" s="1"/>
  <c r="EX38" i="4" a="1"/>
  <c r="EX38" i="4" s="1"/>
  <c r="EW38" i="4" a="1"/>
  <c r="EW38" i="4" s="1"/>
  <c r="EV38" i="4" a="1"/>
  <c r="EV38" i="4" s="1"/>
  <c r="EU38" i="4" a="1"/>
  <c r="EU38" i="4" s="1"/>
  <c r="ET38" i="4" a="1"/>
  <c r="ET38" i="4" s="1"/>
  <c r="FT37" i="4" a="1"/>
  <c r="FT37" i="4" s="1"/>
  <c r="FS37" i="4" a="1"/>
  <c r="FS37" i="4" s="1"/>
  <c r="FR37" i="4" a="1"/>
  <c r="FR37" i="4" s="1"/>
  <c r="FQ37" i="4" a="1"/>
  <c r="FQ37" i="4" s="1"/>
  <c r="FP37" i="4" a="1"/>
  <c r="FP37" i="4" s="1"/>
  <c r="FO37" i="4" a="1"/>
  <c r="FO37" i="4" s="1"/>
  <c r="FN37" i="4" a="1"/>
  <c r="FN37" i="4" s="1"/>
  <c r="FM37" i="4" a="1"/>
  <c r="FM37" i="4" s="1"/>
  <c r="FL37" i="4" a="1"/>
  <c r="FL37" i="4" s="1"/>
  <c r="FK37" i="4" a="1"/>
  <c r="FK37" i="4" s="1"/>
  <c r="FJ37" i="4" a="1"/>
  <c r="FJ37" i="4" s="1"/>
  <c r="FI37" i="4" a="1"/>
  <c r="FI37" i="4" s="1"/>
  <c r="FH37" i="4" a="1"/>
  <c r="FH37" i="4" s="1"/>
  <c r="FG37" i="4" a="1"/>
  <c r="FG37" i="4" s="1"/>
  <c r="FF37" i="4" a="1"/>
  <c r="FF37" i="4" s="1"/>
  <c r="FE37" i="4" a="1"/>
  <c r="FE37" i="4" s="1"/>
  <c r="FD37" i="4" a="1"/>
  <c r="FD37" i="4" s="1"/>
  <c r="FC37" i="4" a="1"/>
  <c r="FC37" i="4" s="1"/>
  <c r="FB37" i="4" a="1"/>
  <c r="FB37" i="4" s="1"/>
  <c r="FA37" i="4" a="1"/>
  <c r="FA37" i="4" s="1"/>
  <c r="EZ37" i="4" a="1"/>
  <c r="EZ37" i="4" s="1"/>
  <c r="EY37" i="4" a="1"/>
  <c r="EY37" i="4" s="1"/>
  <c r="EX37" i="4" a="1"/>
  <c r="EX37" i="4" s="1"/>
  <c r="EW37" i="4" a="1"/>
  <c r="EW37" i="4" s="1"/>
  <c r="EV37" i="4" a="1"/>
  <c r="EV37" i="4" s="1"/>
  <c r="EU37" i="4" a="1"/>
  <c r="EU37" i="4" s="1"/>
  <c r="ET37" i="4" a="1"/>
  <c r="ET37" i="4" s="1"/>
  <c r="FT36" i="4" a="1"/>
  <c r="FT36" i="4" s="1"/>
  <c r="FS36" i="4" a="1"/>
  <c r="FS36" i="4" s="1"/>
  <c r="FR36" i="4" a="1"/>
  <c r="FR36" i="4" s="1"/>
  <c r="FQ36" i="4" a="1"/>
  <c r="FQ36" i="4" s="1"/>
  <c r="FP36" i="4" a="1"/>
  <c r="FP36" i="4" s="1"/>
  <c r="FO36" i="4" a="1"/>
  <c r="FO36" i="4" s="1"/>
  <c r="FN36" i="4" a="1"/>
  <c r="FN36" i="4" s="1"/>
  <c r="FM36" i="4" a="1"/>
  <c r="FM36" i="4" s="1"/>
  <c r="FL36" i="4" a="1"/>
  <c r="FL36" i="4" s="1"/>
  <c r="FK36" i="4" a="1"/>
  <c r="FK36" i="4" s="1"/>
  <c r="FJ36" i="4" a="1"/>
  <c r="FJ36" i="4" s="1"/>
  <c r="FI36" i="4" a="1"/>
  <c r="FI36" i="4" s="1"/>
  <c r="FH36" i="4" a="1"/>
  <c r="FH36" i="4" s="1"/>
  <c r="FG36" i="4" a="1"/>
  <c r="FG36" i="4" s="1"/>
  <c r="FF36" i="4" a="1"/>
  <c r="FF36" i="4" s="1"/>
  <c r="FE36" i="4" a="1"/>
  <c r="FE36" i="4" s="1"/>
  <c r="FD36" i="4" a="1"/>
  <c r="FD36" i="4" s="1"/>
  <c r="FC36" i="4" a="1"/>
  <c r="FC36" i="4" s="1"/>
  <c r="FB36" i="4" a="1"/>
  <c r="FB36" i="4" s="1"/>
  <c r="FA36" i="4" a="1"/>
  <c r="FA36" i="4" s="1"/>
  <c r="EZ36" i="4" a="1"/>
  <c r="EZ36" i="4" s="1"/>
  <c r="EY36" i="4" a="1"/>
  <c r="EY36" i="4" s="1"/>
  <c r="EX36" i="4" a="1"/>
  <c r="EX36" i="4" s="1"/>
  <c r="EW36" i="4" a="1"/>
  <c r="EW36" i="4" s="1"/>
  <c r="EV36" i="4" a="1"/>
  <c r="EV36" i="4" s="1"/>
  <c r="EU36" i="4" a="1"/>
  <c r="EU36" i="4" s="1"/>
  <c r="ET36" i="4" a="1"/>
  <c r="ET36" i="4" s="1"/>
  <c r="FT35" i="4" a="1"/>
  <c r="FT35" i="4" s="1"/>
  <c r="FS35" i="4" a="1"/>
  <c r="FS35" i="4" s="1"/>
  <c r="FR35" i="4" a="1"/>
  <c r="FR35" i="4" s="1"/>
  <c r="FQ35" i="4" a="1"/>
  <c r="FQ35" i="4" s="1"/>
  <c r="FP35" i="4" a="1"/>
  <c r="FP35" i="4" s="1"/>
  <c r="FO35" i="4" a="1"/>
  <c r="FO35" i="4" s="1"/>
  <c r="FN35" i="4" a="1"/>
  <c r="FN35" i="4" s="1"/>
  <c r="FM35" i="4" a="1"/>
  <c r="FM35" i="4" s="1"/>
  <c r="FL35" i="4" a="1"/>
  <c r="FL35" i="4" s="1"/>
  <c r="FK35" i="4" a="1"/>
  <c r="FK35" i="4" s="1"/>
  <c r="FJ35" i="4" a="1"/>
  <c r="FJ35" i="4" s="1"/>
  <c r="FI35" i="4" a="1"/>
  <c r="FI35" i="4" s="1"/>
  <c r="FH35" i="4" a="1"/>
  <c r="FH35" i="4" s="1"/>
  <c r="FG35" i="4" a="1"/>
  <c r="FG35" i="4" s="1"/>
  <c r="FF35" i="4" a="1"/>
  <c r="FF35" i="4" s="1"/>
  <c r="FE35" i="4" a="1"/>
  <c r="FE35" i="4" s="1"/>
  <c r="FD35" i="4" a="1"/>
  <c r="FD35" i="4" s="1"/>
  <c r="FC35" i="4" a="1"/>
  <c r="FC35" i="4" s="1"/>
  <c r="FB35" i="4" a="1"/>
  <c r="FB35" i="4" s="1"/>
  <c r="FA35" i="4" a="1"/>
  <c r="FA35" i="4" s="1"/>
  <c r="EZ35" i="4" a="1"/>
  <c r="EZ35" i="4" s="1"/>
  <c r="EY35" i="4" a="1"/>
  <c r="EY35" i="4" s="1"/>
  <c r="EX35" i="4" a="1"/>
  <c r="EX35" i="4" s="1"/>
  <c r="EW35" i="4" a="1"/>
  <c r="EW35" i="4" s="1"/>
  <c r="EV35" i="4" a="1"/>
  <c r="EV35" i="4" s="1"/>
  <c r="EU35" i="4" a="1"/>
  <c r="EU35" i="4" s="1"/>
  <c r="ET35" i="4" a="1"/>
  <c r="ET35" i="4" s="1"/>
  <c r="FT34" i="4" a="1"/>
  <c r="FT34" i="4" s="1"/>
  <c r="FS34" i="4" a="1"/>
  <c r="FS34" i="4" s="1"/>
  <c r="FR34" i="4" a="1"/>
  <c r="FR34" i="4" s="1"/>
  <c r="FQ34" i="4" a="1"/>
  <c r="FQ34" i="4" s="1"/>
  <c r="FP34" i="4" a="1"/>
  <c r="FP34" i="4" s="1"/>
  <c r="FO34" i="4" a="1"/>
  <c r="FO34" i="4" s="1"/>
  <c r="FN34" i="4" a="1"/>
  <c r="FN34" i="4" s="1"/>
  <c r="FM34" i="4" a="1"/>
  <c r="FM34" i="4" s="1"/>
  <c r="FL34" i="4" a="1"/>
  <c r="FL34" i="4" s="1"/>
  <c r="FK34" i="4" a="1"/>
  <c r="FK34" i="4" s="1"/>
  <c r="FJ34" i="4" a="1"/>
  <c r="FJ34" i="4" s="1"/>
  <c r="FI34" i="4" a="1"/>
  <c r="FI34" i="4" s="1"/>
  <c r="FH34" i="4" a="1"/>
  <c r="FH34" i="4" s="1"/>
  <c r="FG34" i="4" a="1"/>
  <c r="FG34" i="4" s="1"/>
  <c r="FF34" i="4" a="1"/>
  <c r="FF34" i="4" s="1"/>
  <c r="FE34" i="4" a="1"/>
  <c r="FE34" i="4" s="1"/>
  <c r="FD34" i="4" a="1"/>
  <c r="FD34" i="4" s="1"/>
  <c r="FC34" i="4" a="1"/>
  <c r="FC34" i="4" s="1"/>
  <c r="FB34" i="4" a="1"/>
  <c r="FB34" i="4" s="1"/>
  <c r="FA34" i="4" a="1"/>
  <c r="FA34" i="4" s="1"/>
  <c r="EZ34" i="4" a="1"/>
  <c r="EZ34" i="4" s="1"/>
  <c r="EY34" i="4" a="1"/>
  <c r="EY34" i="4" s="1"/>
  <c r="EX34" i="4" a="1"/>
  <c r="EX34" i="4" s="1"/>
  <c r="EW34" i="4" a="1"/>
  <c r="EW34" i="4" s="1"/>
  <c r="EV34" i="4" a="1"/>
  <c r="EV34" i="4" s="1"/>
  <c r="EU34" i="4" a="1"/>
  <c r="EU34" i="4" s="1"/>
  <c r="ET34" i="4" a="1"/>
  <c r="ET34" i="4" s="1"/>
  <c r="FT109" i="4" a="1"/>
  <c r="FT109" i="4" s="1"/>
  <c r="FS109" i="4" a="1"/>
  <c r="FS109" i="4" s="1"/>
  <c r="FR109" i="4" a="1"/>
  <c r="FR109" i="4" s="1"/>
  <c r="FQ109" i="4" a="1"/>
  <c r="FQ109" i="4" s="1"/>
  <c r="FP109" i="4" a="1"/>
  <c r="FP109" i="4" s="1"/>
  <c r="FO109" i="4" a="1"/>
  <c r="FO109" i="4" s="1"/>
  <c r="FN109" i="4" a="1"/>
  <c r="FN109" i="4" s="1"/>
  <c r="FM109" i="4" a="1"/>
  <c r="FM109" i="4" s="1"/>
  <c r="FL109" i="4" a="1"/>
  <c r="FL109" i="4" s="1"/>
  <c r="FK109" i="4" a="1"/>
  <c r="FK109" i="4" s="1"/>
  <c r="FJ109" i="4" a="1"/>
  <c r="FJ109" i="4" s="1"/>
  <c r="FI109" i="4" a="1"/>
  <c r="FI109" i="4" s="1"/>
  <c r="FH109" i="4" a="1"/>
  <c r="FH109" i="4" s="1"/>
  <c r="FG109" i="4" a="1"/>
  <c r="FG109" i="4" s="1"/>
  <c r="FF109" i="4" a="1"/>
  <c r="FF109" i="4" s="1"/>
  <c r="FE109" i="4" a="1"/>
  <c r="FE109" i="4" s="1"/>
  <c r="FD109" i="4" a="1"/>
  <c r="FD109" i="4" s="1"/>
  <c r="FC109" i="4" a="1"/>
  <c r="FC109" i="4" s="1"/>
  <c r="FB109" i="4" a="1"/>
  <c r="FB109" i="4" s="1"/>
  <c r="FA109" i="4" a="1"/>
  <c r="FA109" i="4" s="1"/>
  <c r="EZ109" i="4" a="1"/>
  <c r="EZ109" i="4" s="1"/>
  <c r="EY109" i="4" a="1"/>
  <c r="EY109" i="4" s="1"/>
  <c r="EX109" i="4" a="1"/>
  <c r="EX109" i="4" s="1"/>
  <c r="EW109" i="4" a="1"/>
  <c r="EW109" i="4" s="1"/>
  <c r="EV109" i="4" a="1"/>
  <c r="EV109" i="4" s="1"/>
  <c r="EU109" i="4" a="1"/>
  <c r="EU109" i="4" s="1"/>
  <c r="ET109" i="4" a="1"/>
  <c r="ET109" i="4" s="1"/>
  <c r="FT108" i="4" a="1"/>
  <c r="FT108" i="4" s="1"/>
  <c r="FS108" i="4" a="1"/>
  <c r="FS108" i="4" s="1"/>
  <c r="FR108" i="4" a="1"/>
  <c r="FR108" i="4" s="1"/>
  <c r="FQ108" i="4" a="1"/>
  <c r="FQ108" i="4" s="1"/>
  <c r="FP108" i="4" a="1"/>
  <c r="FP108" i="4" s="1"/>
  <c r="FO108" i="4" a="1"/>
  <c r="FO108" i="4" s="1"/>
  <c r="FN108" i="4" a="1"/>
  <c r="FN108" i="4" s="1"/>
  <c r="FM108" i="4" a="1"/>
  <c r="FM108" i="4" s="1"/>
  <c r="FL108" i="4" a="1"/>
  <c r="FL108" i="4" s="1"/>
  <c r="FK108" i="4" a="1"/>
  <c r="FK108" i="4" s="1"/>
  <c r="FJ108" i="4" a="1"/>
  <c r="FJ108" i="4" s="1"/>
  <c r="FI108" i="4" a="1"/>
  <c r="FI108" i="4" s="1"/>
  <c r="FH108" i="4" a="1"/>
  <c r="FH108" i="4" s="1"/>
  <c r="FG108" i="4" a="1"/>
  <c r="FG108" i="4" s="1"/>
  <c r="FF108" i="4" a="1"/>
  <c r="FF108" i="4" s="1"/>
  <c r="FE108" i="4" a="1"/>
  <c r="FE108" i="4" s="1"/>
  <c r="FD108" i="4" a="1"/>
  <c r="FD108" i="4" s="1"/>
  <c r="FC108" i="4" a="1"/>
  <c r="FC108" i="4" s="1"/>
  <c r="FB108" i="4" a="1"/>
  <c r="FB108" i="4" s="1"/>
  <c r="FA108" i="4" a="1"/>
  <c r="FA108" i="4" s="1"/>
  <c r="EZ108" i="4" a="1"/>
  <c r="EZ108" i="4" s="1"/>
  <c r="EY108" i="4" a="1"/>
  <c r="EY108" i="4" s="1"/>
  <c r="EX108" i="4" a="1"/>
  <c r="EX108" i="4" s="1"/>
  <c r="EW108" i="4" a="1"/>
  <c r="EW108" i="4" s="1"/>
  <c r="EV108" i="4" a="1"/>
  <c r="EV108" i="4" s="1"/>
  <c r="EU108" i="4" a="1"/>
  <c r="EU108" i="4" s="1"/>
  <c r="ET108" i="4" a="1"/>
  <c r="ET108" i="4" s="1"/>
  <c r="FT107" i="4" a="1"/>
  <c r="FT107" i="4" s="1"/>
  <c r="FS107" i="4" a="1"/>
  <c r="FS107" i="4" s="1"/>
  <c r="FR107" i="4" a="1"/>
  <c r="FR107" i="4" s="1"/>
  <c r="FQ107" i="4" a="1"/>
  <c r="FQ107" i="4" s="1"/>
  <c r="FP107" i="4" a="1"/>
  <c r="FP107" i="4" s="1"/>
  <c r="FO107" i="4" a="1"/>
  <c r="FO107" i="4" s="1"/>
  <c r="FN107" i="4" a="1"/>
  <c r="FN107" i="4" s="1"/>
  <c r="FM107" i="4" a="1"/>
  <c r="FM107" i="4" s="1"/>
  <c r="FL107" i="4" a="1"/>
  <c r="FL107" i="4" s="1"/>
  <c r="FK107" i="4" a="1"/>
  <c r="FK107" i="4" s="1"/>
  <c r="FJ107" i="4" a="1"/>
  <c r="FJ107" i="4" s="1"/>
  <c r="FI107" i="4" a="1"/>
  <c r="FI107" i="4" s="1"/>
  <c r="FH107" i="4" a="1"/>
  <c r="FH107" i="4" s="1"/>
  <c r="FG107" i="4" a="1"/>
  <c r="FG107" i="4" s="1"/>
  <c r="FF107" i="4" a="1"/>
  <c r="FF107" i="4" s="1"/>
  <c r="FE107" i="4" a="1"/>
  <c r="FE107" i="4" s="1"/>
  <c r="FD107" i="4" a="1"/>
  <c r="FD107" i="4" s="1"/>
  <c r="FC107" i="4" a="1"/>
  <c r="FC107" i="4" s="1"/>
  <c r="FB107" i="4" a="1"/>
  <c r="FB107" i="4" s="1"/>
  <c r="FA107" i="4" a="1"/>
  <c r="FA107" i="4" s="1"/>
  <c r="EZ107" i="4" a="1"/>
  <c r="EZ107" i="4" s="1"/>
  <c r="EY107" i="4" a="1"/>
  <c r="EY107" i="4" s="1"/>
  <c r="EX107" i="4" a="1"/>
  <c r="EX107" i="4" s="1"/>
  <c r="EW107" i="4" a="1"/>
  <c r="EW107" i="4" s="1"/>
  <c r="EV107" i="4" a="1"/>
  <c r="EV107" i="4" s="1"/>
  <c r="EU107" i="4" a="1"/>
  <c r="EU107" i="4" s="1"/>
  <c r="ET107" i="4" a="1"/>
  <c r="ET107" i="4" s="1"/>
  <c r="FT106" i="4" a="1"/>
  <c r="FT106" i="4" s="1"/>
  <c r="FS106" i="4" a="1"/>
  <c r="FS106" i="4" s="1"/>
  <c r="FR106" i="4" a="1"/>
  <c r="FR106" i="4" s="1"/>
  <c r="FQ106" i="4" a="1"/>
  <c r="FQ106" i="4" s="1"/>
  <c r="FP106" i="4" a="1"/>
  <c r="FP106" i="4" s="1"/>
  <c r="FO106" i="4" a="1"/>
  <c r="FO106" i="4" s="1"/>
  <c r="FN106" i="4" a="1"/>
  <c r="FN106" i="4" s="1"/>
  <c r="FM106" i="4" a="1"/>
  <c r="FM106" i="4" s="1"/>
  <c r="FL106" i="4" a="1"/>
  <c r="FL106" i="4" s="1"/>
  <c r="FK106" i="4" a="1"/>
  <c r="FK106" i="4" s="1"/>
  <c r="FJ106" i="4" a="1"/>
  <c r="FJ106" i="4" s="1"/>
  <c r="FI106" i="4" a="1"/>
  <c r="FI106" i="4" s="1"/>
  <c r="FH106" i="4" a="1"/>
  <c r="FH106" i="4" s="1"/>
  <c r="FG106" i="4" a="1"/>
  <c r="FG106" i="4" s="1"/>
  <c r="FF106" i="4" a="1"/>
  <c r="FF106" i="4" s="1"/>
  <c r="FE106" i="4" a="1"/>
  <c r="FE106" i="4" s="1"/>
  <c r="FD106" i="4" a="1"/>
  <c r="FD106" i="4" s="1"/>
  <c r="FC106" i="4" a="1"/>
  <c r="FC106" i="4" s="1"/>
  <c r="FB106" i="4" a="1"/>
  <c r="FB106" i="4" s="1"/>
  <c r="FA106" i="4" a="1"/>
  <c r="FA106" i="4" s="1"/>
  <c r="EZ106" i="4" a="1"/>
  <c r="EZ106" i="4" s="1"/>
  <c r="EY106" i="4" a="1"/>
  <c r="EY106" i="4" s="1"/>
  <c r="EX106" i="4" a="1"/>
  <c r="EX106" i="4" s="1"/>
  <c r="EW106" i="4" a="1"/>
  <c r="EW106" i="4" s="1"/>
  <c r="EV106" i="4" a="1"/>
  <c r="EV106" i="4" s="1"/>
  <c r="EU106" i="4" a="1"/>
  <c r="EU106" i="4" s="1"/>
  <c r="ET106" i="4" a="1"/>
  <c r="ET106" i="4" s="1"/>
  <c r="FT105" i="4" a="1"/>
  <c r="FT105" i="4" s="1"/>
  <c r="FS105" i="4" a="1"/>
  <c r="FS105" i="4" s="1"/>
  <c r="FR105" i="4" a="1"/>
  <c r="FR105" i="4" s="1"/>
  <c r="FQ105" i="4" a="1"/>
  <c r="FQ105" i="4" s="1"/>
  <c r="FP105" i="4" a="1"/>
  <c r="FP105" i="4" s="1"/>
  <c r="FO105" i="4" a="1"/>
  <c r="FO105" i="4" s="1"/>
  <c r="FN105" i="4" a="1"/>
  <c r="FN105" i="4" s="1"/>
  <c r="FM105" i="4" a="1"/>
  <c r="FM105" i="4" s="1"/>
  <c r="FL105" i="4" a="1"/>
  <c r="FL105" i="4" s="1"/>
  <c r="FK105" i="4" a="1"/>
  <c r="FK105" i="4" s="1"/>
  <c r="FJ105" i="4" a="1"/>
  <c r="FJ105" i="4" s="1"/>
  <c r="FI105" i="4" a="1"/>
  <c r="FI105" i="4" s="1"/>
  <c r="FH105" i="4" a="1"/>
  <c r="FH105" i="4" s="1"/>
  <c r="FG105" i="4" a="1"/>
  <c r="FG105" i="4" s="1"/>
  <c r="FF105" i="4" a="1"/>
  <c r="FF105" i="4" s="1"/>
  <c r="FE105" i="4" a="1"/>
  <c r="FE105" i="4" s="1"/>
  <c r="FD105" i="4" a="1"/>
  <c r="FD105" i="4" s="1"/>
  <c r="FC105" i="4" a="1"/>
  <c r="FC105" i="4" s="1"/>
  <c r="FB105" i="4" a="1"/>
  <c r="FB105" i="4" s="1"/>
  <c r="FA105" i="4" a="1"/>
  <c r="FA105" i="4" s="1"/>
  <c r="EZ105" i="4" a="1"/>
  <c r="EZ105" i="4" s="1"/>
  <c r="EY105" i="4" a="1"/>
  <c r="EY105" i="4" s="1"/>
  <c r="EX105" i="4" a="1"/>
  <c r="EX105" i="4" s="1"/>
  <c r="EW105" i="4" a="1"/>
  <c r="EW105" i="4" s="1"/>
  <c r="EV105" i="4" a="1"/>
  <c r="EV105" i="4" s="1"/>
  <c r="EU105" i="4" a="1"/>
  <c r="EU105" i="4" s="1"/>
  <c r="ET105" i="4" a="1"/>
  <c r="ET105" i="4" s="1"/>
  <c r="FT104" i="4" a="1"/>
  <c r="FT104" i="4" s="1"/>
  <c r="FS104" i="4" a="1"/>
  <c r="FS104" i="4" s="1"/>
  <c r="FR104" i="4" a="1"/>
  <c r="FR104" i="4" s="1"/>
  <c r="FQ104" i="4" a="1"/>
  <c r="FQ104" i="4" s="1"/>
  <c r="FP104" i="4" a="1"/>
  <c r="FP104" i="4" s="1"/>
  <c r="FO104" i="4" a="1"/>
  <c r="FO104" i="4" s="1"/>
  <c r="FN104" i="4" a="1"/>
  <c r="FN104" i="4" s="1"/>
  <c r="FM104" i="4" a="1"/>
  <c r="FM104" i="4" s="1"/>
  <c r="FL104" i="4" a="1"/>
  <c r="FL104" i="4" s="1"/>
  <c r="FK104" i="4" a="1"/>
  <c r="FK104" i="4" s="1"/>
  <c r="FJ104" i="4" a="1"/>
  <c r="FJ104" i="4" s="1"/>
  <c r="FI104" i="4" a="1"/>
  <c r="FI104" i="4" s="1"/>
  <c r="FH104" i="4" a="1"/>
  <c r="FH104" i="4" s="1"/>
  <c r="FG104" i="4" a="1"/>
  <c r="FG104" i="4" s="1"/>
  <c r="FF104" i="4" a="1"/>
  <c r="FF104" i="4" s="1"/>
  <c r="FE104" i="4" a="1"/>
  <c r="FE104" i="4" s="1"/>
  <c r="FD104" i="4" a="1"/>
  <c r="FD104" i="4" s="1"/>
  <c r="FC104" i="4" a="1"/>
  <c r="FC104" i="4" s="1"/>
  <c r="FB104" i="4" a="1"/>
  <c r="FB104" i="4" s="1"/>
  <c r="FA104" i="4" a="1"/>
  <c r="FA104" i="4" s="1"/>
  <c r="EZ104" i="4" a="1"/>
  <c r="EZ104" i="4" s="1"/>
  <c r="EY104" i="4" a="1"/>
  <c r="EY104" i="4" s="1"/>
  <c r="EX104" i="4" a="1"/>
  <c r="EX104" i="4" s="1"/>
  <c r="EW104" i="4" a="1"/>
  <c r="EW104" i="4" s="1"/>
  <c r="EV104" i="4" a="1"/>
  <c r="EV104" i="4" s="1"/>
  <c r="EU104" i="4" a="1"/>
  <c r="EU104" i="4" s="1"/>
  <c r="ET104" i="4" a="1"/>
  <c r="ET104" i="4" s="1"/>
  <c r="FT103" i="4" a="1"/>
  <c r="FT103" i="4" s="1"/>
  <c r="FS103" i="4" a="1"/>
  <c r="FS103" i="4" s="1"/>
  <c r="FR103" i="4" a="1"/>
  <c r="FR103" i="4" s="1"/>
  <c r="FQ103" i="4" a="1"/>
  <c r="FQ103" i="4" s="1"/>
  <c r="FP103" i="4" a="1"/>
  <c r="FP103" i="4" s="1"/>
  <c r="FO103" i="4" a="1"/>
  <c r="FO103" i="4" s="1"/>
  <c r="FN103" i="4" a="1"/>
  <c r="FN103" i="4" s="1"/>
  <c r="FM103" i="4" a="1"/>
  <c r="FM103" i="4" s="1"/>
  <c r="FL103" i="4" a="1"/>
  <c r="FL103" i="4" s="1"/>
  <c r="FK103" i="4" a="1"/>
  <c r="FK103" i="4" s="1"/>
  <c r="FJ103" i="4" a="1"/>
  <c r="FJ103" i="4" s="1"/>
  <c r="FI103" i="4" a="1"/>
  <c r="FI103" i="4" s="1"/>
  <c r="FH103" i="4" a="1"/>
  <c r="FH103" i="4" s="1"/>
  <c r="FG103" i="4" a="1"/>
  <c r="FG103" i="4" s="1"/>
  <c r="FF103" i="4" a="1"/>
  <c r="FF103" i="4" s="1"/>
  <c r="FE103" i="4" a="1"/>
  <c r="FE103" i="4" s="1"/>
  <c r="FD103" i="4" a="1"/>
  <c r="FD103" i="4" s="1"/>
  <c r="FC103" i="4" a="1"/>
  <c r="FC103" i="4" s="1"/>
  <c r="FB103" i="4" a="1"/>
  <c r="FB103" i="4" s="1"/>
  <c r="FA103" i="4" a="1"/>
  <c r="FA103" i="4" s="1"/>
  <c r="EZ103" i="4" a="1"/>
  <c r="EZ103" i="4" s="1"/>
  <c r="EY103" i="4" a="1"/>
  <c r="EY103" i="4" s="1"/>
  <c r="EX103" i="4" a="1"/>
  <c r="EX103" i="4" s="1"/>
  <c r="EW103" i="4" a="1"/>
  <c r="EW103" i="4" s="1"/>
  <c r="EV103" i="4" a="1"/>
  <c r="EV103" i="4" s="1"/>
  <c r="EU103" i="4" a="1"/>
  <c r="EU103" i="4" s="1"/>
  <c r="ET103" i="4" a="1"/>
  <c r="ET103" i="4" s="1"/>
  <c r="FT102" i="4" a="1"/>
  <c r="FT102" i="4" s="1"/>
  <c r="FS102" i="4" a="1"/>
  <c r="FS102" i="4" s="1"/>
  <c r="FR102" i="4" a="1"/>
  <c r="FR102" i="4" s="1"/>
  <c r="FQ102" i="4" a="1"/>
  <c r="FQ102" i="4" s="1"/>
  <c r="FP102" i="4" a="1"/>
  <c r="FP102" i="4" s="1"/>
  <c r="FO102" i="4" a="1"/>
  <c r="FO102" i="4" s="1"/>
  <c r="FN102" i="4" a="1"/>
  <c r="FN102" i="4" s="1"/>
  <c r="FM102" i="4" a="1"/>
  <c r="FM102" i="4" s="1"/>
  <c r="FL102" i="4" a="1"/>
  <c r="FL102" i="4" s="1"/>
  <c r="FK102" i="4" a="1"/>
  <c r="FK102" i="4" s="1"/>
  <c r="FJ102" i="4" a="1"/>
  <c r="FJ102" i="4" s="1"/>
  <c r="FI102" i="4" a="1"/>
  <c r="FI102" i="4" s="1"/>
  <c r="FH102" i="4" a="1"/>
  <c r="FH102" i="4" s="1"/>
  <c r="FG102" i="4" a="1"/>
  <c r="FG102" i="4" s="1"/>
  <c r="FF102" i="4" a="1"/>
  <c r="FF102" i="4" s="1"/>
  <c r="FE102" i="4" a="1"/>
  <c r="FE102" i="4" s="1"/>
  <c r="FD102" i="4" a="1"/>
  <c r="FD102" i="4" s="1"/>
  <c r="FC102" i="4" a="1"/>
  <c r="FC102" i="4" s="1"/>
  <c r="FB102" i="4" a="1"/>
  <c r="FB102" i="4" s="1"/>
  <c r="FA102" i="4" a="1"/>
  <c r="FA102" i="4" s="1"/>
  <c r="EZ102" i="4" a="1"/>
  <c r="EZ102" i="4" s="1"/>
  <c r="EY102" i="4" a="1"/>
  <c r="EY102" i="4" s="1"/>
  <c r="EX102" i="4" a="1"/>
  <c r="EX102" i="4" s="1"/>
  <c r="EW102" i="4" a="1"/>
  <c r="EW102" i="4" s="1"/>
  <c r="EV102" i="4" a="1"/>
  <c r="EV102" i="4" s="1"/>
  <c r="EU102" i="4" a="1"/>
  <c r="EU102" i="4" s="1"/>
  <c r="ET102" i="4" a="1"/>
  <c r="ET102" i="4" s="1"/>
  <c r="FT101" i="4" a="1"/>
  <c r="FT101" i="4" s="1"/>
  <c r="FS101" i="4" a="1"/>
  <c r="FS101" i="4" s="1"/>
  <c r="FR101" i="4" a="1"/>
  <c r="FR101" i="4" s="1"/>
  <c r="FQ101" i="4" a="1"/>
  <c r="FQ101" i="4" s="1"/>
  <c r="FP101" i="4" a="1"/>
  <c r="FP101" i="4" s="1"/>
  <c r="FO101" i="4" a="1"/>
  <c r="FO101" i="4" s="1"/>
  <c r="FN101" i="4" a="1"/>
  <c r="FN101" i="4" s="1"/>
  <c r="FM101" i="4" a="1"/>
  <c r="FM101" i="4" s="1"/>
  <c r="FL101" i="4" a="1"/>
  <c r="FL101" i="4" s="1"/>
  <c r="FK101" i="4" a="1"/>
  <c r="FK101" i="4" s="1"/>
  <c r="FJ101" i="4" a="1"/>
  <c r="FJ101" i="4" s="1"/>
  <c r="FI101" i="4" a="1"/>
  <c r="FI101" i="4" s="1"/>
  <c r="FH101" i="4" a="1"/>
  <c r="FH101" i="4" s="1"/>
  <c r="FG101" i="4" a="1"/>
  <c r="FG101" i="4" s="1"/>
  <c r="FF101" i="4" a="1"/>
  <c r="FF101" i="4" s="1"/>
  <c r="FE101" i="4" a="1"/>
  <c r="FE101" i="4" s="1"/>
  <c r="FD101" i="4" a="1"/>
  <c r="FD101" i="4" s="1"/>
  <c r="FC101" i="4" a="1"/>
  <c r="FC101" i="4" s="1"/>
  <c r="FB101" i="4" a="1"/>
  <c r="FB101" i="4" s="1"/>
  <c r="FA101" i="4" a="1"/>
  <c r="FA101" i="4" s="1"/>
  <c r="EZ101" i="4" a="1"/>
  <c r="EZ101" i="4" s="1"/>
  <c r="EY101" i="4" a="1"/>
  <c r="EY101" i="4" s="1"/>
  <c r="EX101" i="4" a="1"/>
  <c r="EX101" i="4" s="1"/>
  <c r="EW101" i="4" a="1"/>
  <c r="EW101" i="4" s="1"/>
  <c r="EV101" i="4" a="1"/>
  <c r="EV101" i="4" s="1"/>
  <c r="EU101" i="4" a="1"/>
  <c r="EU101" i="4" s="1"/>
  <c r="ET101" i="4" a="1"/>
  <c r="ET101" i="4" s="1"/>
  <c r="FT100" i="4" a="1"/>
  <c r="FT100" i="4" s="1"/>
  <c r="FS100" i="4" a="1"/>
  <c r="FS100" i="4" s="1"/>
  <c r="FR100" i="4" a="1"/>
  <c r="FR100" i="4" s="1"/>
  <c r="FQ100" i="4" a="1"/>
  <c r="FQ100" i="4" s="1"/>
  <c r="FP100" i="4" a="1"/>
  <c r="FP100" i="4" s="1"/>
  <c r="FO100" i="4" a="1"/>
  <c r="FO100" i="4" s="1"/>
  <c r="FN100" i="4" a="1"/>
  <c r="FN100" i="4" s="1"/>
  <c r="FM100" i="4" a="1"/>
  <c r="FM100" i="4" s="1"/>
  <c r="FL100" i="4" a="1"/>
  <c r="FL100" i="4" s="1"/>
  <c r="FK100" i="4" a="1"/>
  <c r="FK100" i="4" s="1"/>
  <c r="FJ100" i="4" a="1"/>
  <c r="FJ100" i="4" s="1"/>
  <c r="FI100" i="4" a="1"/>
  <c r="FI100" i="4" s="1"/>
  <c r="FH100" i="4" a="1"/>
  <c r="FH100" i="4" s="1"/>
  <c r="FG100" i="4" a="1"/>
  <c r="FG100" i="4" s="1"/>
  <c r="FF100" i="4" a="1"/>
  <c r="FF100" i="4" s="1"/>
  <c r="FE100" i="4" a="1"/>
  <c r="FE100" i="4" s="1"/>
  <c r="FD100" i="4" a="1"/>
  <c r="FD100" i="4" s="1"/>
  <c r="FC100" i="4" a="1"/>
  <c r="FC100" i="4" s="1"/>
  <c r="FB100" i="4" a="1"/>
  <c r="FB100" i="4" s="1"/>
  <c r="FA100" i="4" a="1"/>
  <c r="FA100" i="4" s="1"/>
  <c r="EZ100" i="4" a="1"/>
  <c r="EZ100" i="4" s="1"/>
  <c r="EY100" i="4" a="1"/>
  <c r="EY100" i="4" s="1"/>
  <c r="EX100" i="4" a="1"/>
  <c r="EX100" i="4" s="1"/>
  <c r="EW100" i="4" a="1"/>
  <c r="EW100" i="4" s="1"/>
  <c r="EV100" i="4" a="1"/>
  <c r="EV100" i="4" s="1"/>
  <c r="EU100" i="4" a="1"/>
  <c r="EU100" i="4" s="1"/>
  <c r="ET100" i="4" a="1"/>
  <c r="ET100" i="4" s="1"/>
  <c r="FT99" i="4" a="1"/>
  <c r="FT99" i="4" s="1"/>
  <c r="FS99" i="4" a="1"/>
  <c r="FS99" i="4" s="1"/>
  <c r="FR99" i="4" a="1"/>
  <c r="FR99" i="4" s="1"/>
  <c r="FQ99" i="4" a="1"/>
  <c r="FQ99" i="4" s="1"/>
  <c r="FP99" i="4" a="1"/>
  <c r="FP99" i="4" s="1"/>
  <c r="FO99" i="4" a="1"/>
  <c r="FO99" i="4" s="1"/>
  <c r="FN99" i="4" a="1"/>
  <c r="FN99" i="4" s="1"/>
  <c r="FM99" i="4" a="1"/>
  <c r="FM99" i="4" s="1"/>
  <c r="FL99" i="4" a="1"/>
  <c r="FL99" i="4" s="1"/>
  <c r="FK99" i="4" a="1"/>
  <c r="FK99" i="4" s="1"/>
  <c r="FJ99" i="4" a="1"/>
  <c r="FJ99" i="4" s="1"/>
  <c r="FI99" i="4" a="1"/>
  <c r="FI99" i="4" s="1"/>
  <c r="FH99" i="4" a="1"/>
  <c r="FH99" i="4" s="1"/>
  <c r="FG99" i="4" a="1"/>
  <c r="FG99" i="4" s="1"/>
  <c r="FF99" i="4" a="1"/>
  <c r="FF99" i="4" s="1"/>
  <c r="FE99" i="4" a="1"/>
  <c r="FE99" i="4" s="1"/>
  <c r="FD99" i="4" a="1"/>
  <c r="FD99" i="4" s="1"/>
  <c r="FC99" i="4" a="1"/>
  <c r="FC99" i="4" s="1"/>
  <c r="FB99" i="4" a="1"/>
  <c r="FB99" i="4" s="1"/>
  <c r="FA99" i="4" a="1"/>
  <c r="FA99" i="4" s="1"/>
  <c r="EZ99" i="4" a="1"/>
  <c r="EZ99" i="4" s="1"/>
  <c r="EY99" i="4" a="1"/>
  <c r="EY99" i="4" s="1"/>
  <c r="EX99" i="4" a="1"/>
  <c r="EX99" i="4" s="1"/>
  <c r="EW99" i="4" a="1"/>
  <c r="EW99" i="4" s="1"/>
  <c r="EV99" i="4" a="1"/>
  <c r="EV99" i="4" s="1"/>
  <c r="EU99" i="4" a="1"/>
  <c r="EU99" i="4" s="1"/>
  <c r="ET99" i="4" a="1"/>
  <c r="ET99" i="4" s="1"/>
  <c r="FT98" i="4" a="1"/>
  <c r="FT98" i="4" s="1"/>
  <c r="FS98" i="4" a="1"/>
  <c r="FS98" i="4" s="1"/>
  <c r="FR98" i="4" a="1"/>
  <c r="FR98" i="4" s="1"/>
  <c r="FQ98" i="4" a="1"/>
  <c r="FQ98" i="4" s="1"/>
  <c r="FP98" i="4" a="1"/>
  <c r="FP98" i="4" s="1"/>
  <c r="FO98" i="4" a="1"/>
  <c r="FO98" i="4" s="1"/>
  <c r="FN98" i="4" a="1"/>
  <c r="FN98" i="4" s="1"/>
  <c r="FM98" i="4" a="1"/>
  <c r="FM98" i="4" s="1"/>
  <c r="FL98" i="4" a="1"/>
  <c r="FL98" i="4" s="1"/>
  <c r="FK98" i="4" a="1"/>
  <c r="FK98" i="4" s="1"/>
  <c r="FJ98" i="4" a="1"/>
  <c r="FJ98" i="4" s="1"/>
  <c r="FI98" i="4" a="1"/>
  <c r="FI98" i="4" s="1"/>
  <c r="FH98" i="4" a="1"/>
  <c r="FH98" i="4" s="1"/>
  <c r="FG98" i="4" a="1"/>
  <c r="FG98" i="4" s="1"/>
  <c r="FF98" i="4" a="1"/>
  <c r="FF98" i="4" s="1"/>
  <c r="FE98" i="4" a="1"/>
  <c r="FE98" i="4" s="1"/>
  <c r="FD98" i="4" a="1"/>
  <c r="FD98" i="4" s="1"/>
  <c r="FC98" i="4" a="1"/>
  <c r="FC98" i="4" s="1"/>
  <c r="FB98" i="4" a="1"/>
  <c r="FB98" i="4" s="1"/>
  <c r="FA98" i="4" a="1"/>
  <c r="FA98" i="4" s="1"/>
  <c r="EZ98" i="4" a="1"/>
  <c r="EZ98" i="4" s="1"/>
  <c r="EY98" i="4" a="1"/>
  <c r="EY98" i="4" s="1"/>
  <c r="EX98" i="4" a="1"/>
  <c r="EX98" i="4" s="1"/>
  <c r="EW98" i="4" a="1"/>
  <c r="EW98" i="4" s="1"/>
  <c r="EV98" i="4" a="1"/>
  <c r="EV98" i="4" s="1"/>
  <c r="EU98" i="4" a="1"/>
  <c r="EU98" i="4" s="1"/>
  <c r="ET98" i="4" a="1"/>
  <c r="ET98" i="4" s="1"/>
  <c r="FT97" i="4" a="1"/>
  <c r="FT97" i="4" s="1"/>
  <c r="FS97" i="4" a="1"/>
  <c r="FS97" i="4" s="1"/>
  <c r="FR97" i="4" a="1"/>
  <c r="FR97" i="4" s="1"/>
  <c r="FQ97" i="4" a="1"/>
  <c r="FQ97" i="4" s="1"/>
  <c r="FP97" i="4" a="1"/>
  <c r="FP97" i="4" s="1"/>
  <c r="FO97" i="4" a="1"/>
  <c r="FO97" i="4" s="1"/>
  <c r="FN97" i="4" a="1"/>
  <c r="FN97" i="4" s="1"/>
  <c r="FM97" i="4" a="1"/>
  <c r="FM97" i="4" s="1"/>
  <c r="FL97" i="4" a="1"/>
  <c r="FL97" i="4" s="1"/>
  <c r="FK97" i="4" a="1"/>
  <c r="FK97" i="4" s="1"/>
  <c r="FJ97" i="4" a="1"/>
  <c r="FJ97" i="4" s="1"/>
  <c r="FI97" i="4" a="1"/>
  <c r="FI97" i="4" s="1"/>
  <c r="FH97" i="4" a="1"/>
  <c r="FH97" i="4" s="1"/>
  <c r="FG97" i="4" a="1"/>
  <c r="FG97" i="4" s="1"/>
  <c r="FF97" i="4" a="1"/>
  <c r="FF97" i="4" s="1"/>
  <c r="FE97" i="4" a="1"/>
  <c r="FE97" i="4" s="1"/>
  <c r="FD97" i="4" a="1"/>
  <c r="FD97" i="4" s="1"/>
  <c r="FC97" i="4" a="1"/>
  <c r="FC97" i="4" s="1"/>
  <c r="FB97" i="4" a="1"/>
  <c r="FB97" i="4" s="1"/>
  <c r="FA97" i="4" a="1"/>
  <c r="FA97" i="4" s="1"/>
  <c r="EZ97" i="4" a="1"/>
  <c r="EZ97" i="4" s="1"/>
  <c r="EY97" i="4" a="1"/>
  <c r="EY97" i="4" s="1"/>
  <c r="EX97" i="4" a="1"/>
  <c r="EX97" i="4" s="1"/>
  <c r="EW97" i="4" a="1"/>
  <c r="EW97" i="4" s="1"/>
  <c r="EV97" i="4" a="1"/>
  <c r="EV97" i="4" s="1"/>
  <c r="EU97" i="4" a="1"/>
  <c r="EU97" i="4" s="1"/>
  <c r="ET97" i="4" a="1"/>
  <c r="ET97" i="4" s="1"/>
  <c r="FT96" i="4" a="1"/>
  <c r="FT96" i="4" s="1"/>
  <c r="FS96" i="4" a="1"/>
  <c r="FS96" i="4" s="1"/>
  <c r="FR96" i="4" a="1"/>
  <c r="FR96" i="4" s="1"/>
  <c r="FQ96" i="4" a="1"/>
  <c r="FQ96" i="4" s="1"/>
  <c r="FP96" i="4" a="1"/>
  <c r="FP96" i="4" s="1"/>
  <c r="FO96" i="4" a="1"/>
  <c r="FO96" i="4" s="1"/>
  <c r="FN96" i="4" a="1"/>
  <c r="FN96" i="4" s="1"/>
  <c r="FM96" i="4" a="1"/>
  <c r="FM96" i="4" s="1"/>
  <c r="FL96" i="4" a="1"/>
  <c r="FL96" i="4" s="1"/>
  <c r="FK96" i="4" a="1"/>
  <c r="FK96" i="4" s="1"/>
  <c r="FJ96" i="4" a="1"/>
  <c r="FJ96" i="4" s="1"/>
  <c r="FI96" i="4" a="1"/>
  <c r="FI96" i="4" s="1"/>
  <c r="FH96" i="4" a="1"/>
  <c r="FH96" i="4" s="1"/>
  <c r="FG96" i="4" a="1"/>
  <c r="FG96" i="4" s="1"/>
  <c r="FF96" i="4" a="1"/>
  <c r="FF96" i="4" s="1"/>
  <c r="FE96" i="4" a="1"/>
  <c r="FE96" i="4" s="1"/>
  <c r="FD96" i="4" a="1"/>
  <c r="FD96" i="4" s="1"/>
  <c r="FC96" i="4" a="1"/>
  <c r="FC96" i="4" s="1"/>
  <c r="FB96" i="4" a="1"/>
  <c r="FB96" i="4" s="1"/>
  <c r="FA96" i="4" a="1"/>
  <c r="FA96" i="4" s="1"/>
  <c r="EZ96" i="4" a="1"/>
  <c r="EZ96" i="4" s="1"/>
  <c r="EY96" i="4" a="1"/>
  <c r="EY96" i="4" s="1"/>
  <c r="EX96" i="4" a="1"/>
  <c r="EX96" i="4" s="1"/>
  <c r="EW96" i="4" a="1"/>
  <c r="EW96" i="4" s="1"/>
  <c r="EV96" i="4" a="1"/>
  <c r="EV96" i="4" s="1"/>
  <c r="EU96" i="4" a="1"/>
  <c r="EU96" i="4" s="1"/>
  <c r="ET96" i="4" a="1"/>
  <c r="ET96" i="4" s="1"/>
  <c r="FT95" i="4" a="1"/>
  <c r="FT95" i="4" s="1"/>
  <c r="FS95" i="4" a="1"/>
  <c r="FS95" i="4" s="1"/>
  <c r="FR95" i="4" a="1"/>
  <c r="FR95" i="4" s="1"/>
  <c r="FQ95" i="4" a="1"/>
  <c r="FQ95" i="4" s="1"/>
  <c r="FP95" i="4" a="1"/>
  <c r="FP95" i="4" s="1"/>
  <c r="FO95" i="4" a="1"/>
  <c r="FO95" i="4" s="1"/>
  <c r="FN95" i="4" a="1"/>
  <c r="FN95" i="4" s="1"/>
  <c r="FM95" i="4" a="1"/>
  <c r="FM95" i="4" s="1"/>
  <c r="FL95" i="4" a="1"/>
  <c r="FL95" i="4" s="1"/>
  <c r="FK95" i="4" a="1"/>
  <c r="FK95" i="4" s="1"/>
  <c r="FJ95" i="4" a="1"/>
  <c r="FJ95" i="4" s="1"/>
  <c r="FI95" i="4" a="1"/>
  <c r="FI95" i="4" s="1"/>
  <c r="FH95" i="4" a="1"/>
  <c r="FH95" i="4" s="1"/>
  <c r="FG95" i="4" a="1"/>
  <c r="FG95" i="4" s="1"/>
  <c r="FF95" i="4" a="1"/>
  <c r="FF95" i="4" s="1"/>
  <c r="FE95" i="4" a="1"/>
  <c r="FE95" i="4" s="1"/>
  <c r="FD95" i="4" a="1"/>
  <c r="FD95" i="4" s="1"/>
  <c r="FC95" i="4" a="1"/>
  <c r="FC95" i="4" s="1"/>
  <c r="FB95" i="4" a="1"/>
  <c r="FB95" i="4" s="1"/>
  <c r="FA95" i="4" a="1"/>
  <c r="FA95" i="4" s="1"/>
  <c r="EZ95" i="4" a="1"/>
  <c r="EZ95" i="4" s="1"/>
  <c r="EY95" i="4" a="1"/>
  <c r="EY95" i="4" s="1"/>
  <c r="EX95" i="4" a="1"/>
  <c r="EX95" i="4" s="1"/>
  <c r="EW95" i="4" a="1"/>
  <c r="EW95" i="4" s="1"/>
  <c r="EV95" i="4" a="1"/>
  <c r="EV95" i="4" s="1"/>
  <c r="EU95" i="4" a="1"/>
  <c r="EU95" i="4" s="1"/>
  <c r="ET95" i="4" a="1"/>
  <c r="ET95" i="4" s="1"/>
  <c r="FT94" i="4" a="1"/>
  <c r="FT94" i="4" s="1"/>
  <c r="FS94" i="4" a="1"/>
  <c r="FS94" i="4" s="1"/>
  <c r="FR94" i="4" a="1"/>
  <c r="FR94" i="4" s="1"/>
  <c r="FQ94" i="4" a="1"/>
  <c r="FQ94" i="4" s="1"/>
  <c r="FP94" i="4" a="1"/>
  <c r="FP94" i="4" s="1"/>
  <c r="FO94" i="4" a="1"/>
  <c r="FO94" i="4" s="1"/>
  <c r="FN94" i="4" a="1"/>
  <c r="FN94" i="4" s="1"/>
  <c r="FM94" i="4" a="1"/>
  <c r="FM94" i="4" s="1"/>
  <c r="FL94" i="4" a="1"/>
  <c r="FL94" i="4" s="1"/>
  <c r="FK94" i="4" a="1"/>
  <c r="FK94" i="4" s="1"/>
  <c r="FJ94" i="4" a="1"/>
  <c r="FJ94" i="4" s="1"/>
  <c r="FI94" i="4" a="1"/>
  <c r="FI94" i="4" s="1"/>
  <c r="FH94" i="4" a="1"/>
  <c r="FH94" i="4" s="1"/>
  <c r="FG94" i="4" a="1"/>
  <c r="FG94" i="4" s="1"/>
  <c r="FF94" i="4" a="1"/>
  <c r="FF94" i="4" s="1"/>
  <c r="FE94" i="4" a="1"/>
  <c r="FE94" i="4" s="1"/>
  <c r="FD94" i="4" a="1"/>
  <c r="FD94" i="4" s="1"/>
  <c r="FC94" i="4" a="1"/>
  <c r="FC94" i="4" s="1"/>
  <c r="FB94" i="4" a="1"/>
  <c r="FB94" i="4" s="1"/>
  <c r="FA94" i="4" a="1"/>
  <c r="FA94" i="4" s="1"/>
  <c r="EZ94" i="4" a="1"/>
  <c r="EZ94" i="4" s="1"/>
  <c r="EY94" i="4" a="1"/>
  <c r="EY94" i="4" s="1"/>
  <c r="EX94" i="4" a="1"/>
  <c r="EX94" i="4" s="1"/>
  <c r="EW94" i="4" a="1"/>
  <c r="EW94" i="4" s="1"/>
  <c r="EV94" i="4" a="1"/>
  <c r="EV94" i="4" s="1"/>
  <c r="EU94" i="4" a="1"/>
  <c r="EU94" i="4" s="1"/>
  <c r="ET94" i="4" a="1"/>
  <c r="ET94" i="4" s="1"/>
  <c r="FT93" i="4" a="1"/>
  <c r="FT93" i="4" s="1"/>
  <c r="FS93" i="4" a="1"/>
  <c r="FS93" i="4" s="1"/>
  <c r="FR93" i="4" a="1"/>
  <c r="FR93" i="4" s="1"/>
  <c r="FQ93" i="4" a="1"/>
  <c r="FQ93" i="4" s="1"/>
  <c r="FP93" i="4" a="1"/>
  <c r="FP93" i="4" s="1"/>
  <c r="FO93" i="4" a="1"/>
  <c r="FO93" i="4" s="1"/>
  <c r="FN93" i="4" a="1"/>
  <c r="FN93" i="4" s="1"/>
  <c r="FM93" i="4" a="1"/>
  <c r="FM93" i="4" s="1"/>
  <c r="FL93" i="4" a="1"/>
  <c r="FL93" i="4" s="1"/>
  <c r="FK93" i="4" a="1"/>
  <c r="FK93" i="4" s="1"/>
  <c r="FJ93" i="4" a="1"/>
  <c r="FJ93" i="4" s="1"/>
  <c r="FI93" i="4" a="1"/>
  <c r="FI93" i="4" s="1"/>
  <c r="FH93" i="4" a="1"/>
  <c r="FH93" i="4" s="1"/>
  <c r="FG93" i="4" a="1"/>
  <c r="FG93" i="4" s="1"/>
  <c r="FF93" i="4" a="1"/>
  <c r="FF93" i="4" s="1"/>
  <c r="FE93" i="4" a="1"/>
  <c r="FE93" i="4" s="1"/>
  <c r="FD93" i="4" a="1"/>
  <c r="FD93" i="4" s="1"/>
  <c r="FC93" i="4" a="1"/>
  <c r="FC93" i="4" s="1"/>
  <c r="FB93" i="4" a="1"/>
  <c r="FB93" i="4" s="1"/>
  <c r="FA93" i="4" a="1"/>
  <c r="FA93" i="4" s="1"/>
  <c r="EZ93" i="4" a="1"/>
  <c r="EZ93" i="4" s="1"/>
  <c r="EY93" i="4" a="1"/>
  <c r="EY93" i="4" s="1"/>
  <c r="EX93" i="4" a="1"/>
  <c r="EX93" i="4" s="1"/>
  <c r="EW93" i="4" a="1"/>
  <c r="EW93" i="4" s="1"/>
  <c r="EV93" i="4" a="1"/>
  <c r="EV93" i="4" s="1"/>
  <c r="EU93" i="4" a="1"/>
  <c r="EU93" i="4" s="1"/>
  <c r="ET93" i="4" a="1"/>
  <c r="ET93" i="4" s="1"/>
  <c r="FT92" i="4" a="1"/>
  <c r="FT92" i="4" s="1"/>
  <c r="FS92" i="4" a="1"/>
  <c r="FS92" i="4" s="1"/>
  <c r="FR92" i="4" a="1"/>
  <c r="FR92" i="4" s="1"/>
  <c r="FQ92" i="4" a="1"/>
  <c r="FQ92" i="4" s="1"/>
  <c r="FP92" i="4" a="1"/>
  <c r="FP92" i="4" s="1"/>
  <c r="FO92" i="4" a="1"/>
  <c r="FO92" i="4" s="1"/>
  <c r="FN92" i="4" a="1"/>
  <c r="FN92" i="4" s="1"/>
  <c r="FM92" i="4" a="1"/>
  <c r="FM92" i="4" s="1"/>
  <c r="FL92" i="4" a="1"/>
  <c r="FL92" i="4" s="1"/>
  <c r="FK92" i="4" a="1"/>
  <c r="FK92" i="4" s="1"/>
  <c r="FJ92" i="4" a="1"/>
  <c r="FJ92" i="4" s="1"/>
  <c r="FI92" i="4" a="1"/>
  <c r="FI92" i="4" s="1"/>
  <c r="FH92" i="4" a="1"/>
  <c r="FH92" i="4" s="1"/>
  <c r="FG92" i="4" a="1"/>
  <c r="FG92" i="4" s="1"/>
  <c r="FF92" i="4" a="1"/>
  <c r="FF92" i="4" s="1"/>
  <c r="FE92" i="4" a="1"/>
  <c r="FE92" i="4" s="1"/>
  <c r="FD92" i="4" a="1"/>
  <c r="FD92" i="4" s="1"/>
  <c r="FC92" i="4" a="1"/>
  <c r="FC92" i="4" s="1"/>
  <c r="FB92" i="4" a="1"/>
  <c r="FB92" i="4" s="1"/>
  <c r="FA92" i="4" a="1"/>
  <c r="FA92" i="4" s="1"/>
  <c r="EZ92" i="4" a="1"/>
  <c r="EZ92" i="4" s="1"/>
  <c r="EY92" i="4" a="1"/>
  <c r="EY92" i="4" s="1"/>
  <c r="EX92" i="4" a="1"/>
  <c r="EX92" i="4" s="1"/>
  <c r="EW92" i="4" a="1"/>
  <c r="EW92" i="4" s="1"/>
  <c r="EV92" i="4" a="1"/>
  <c r="EV92" i="4" s="1"/>
  <c r="EU92" i="4" a="1"/>
  <c r="EU92" i="4" s="1"/>
  <c r="ET92" i="4" a="1"/>
  <c r="ET92" i="4" s="1"/>
  <c r="FT91" i="4" a="1"/>
  <c r="FT91" i="4" s="1"/>
  <c r="FS91" i="4" a="1"/>
  <c r="FS91" i="4" s="1"/>
  <c r="FR91" i="4" a="1"/>
  <c r="FR91" i="4" s="1"/>
  <c r="FQ91" i="4" a="1"/>
  <c r="FQ91" i="4" s="1"/>
  <c r="FP91" i="4" a="1"/>
  <c r="FP91" i="4" s="1"/>
  <c r="FO91" i="4" a="1"/>
  <c r="FO91" i="4" s="1"/>
  <c r="FN91" i="4" a="1"/>
  <c r="FN91" i="4" s="1"/>
  <c r="FM91" i="4" a="1"/>
  <c r="FM91" i="4" s="1"/>
  <c r="FL91" i="4" a="1"/>
  <c r="FL91" i="4" s="1"/>
  <c r="FK91" i="4" a="1"/>
  <c r="FK91" i="4" s="1"/>
  <c r="FJ91" i="4" a="1"/>
  <c r="FJ91" i="4" s="1"/>
  <c r="FI91" i="4" a="1"/>
  <c r="FI91" i="4" s="1"/>
  <c r="FH91" i="4" a="1"/>
  <c r="FH91" i="4" s="1"/>
  <c r="FG91" i="4" a="1"/>
  <c r="FG91" i="4" s="1"/>
  <c r="FF91" i="4" a="1"/>
  <c r="FF91" i="4" s="1"/>
  <c r="FE91" i="4" a="1"/>
  <c r="FE91" i="4" s="1"/>
  <c r="FD91" i="4" a="1"/>
  <c r="FD91" i="4" s="1"/>
  <c r="FC91" i="4" a="1"/>
  <c r="FC91" i="4" s="1"/>
  <c r="FB91" i="4" a="1"/>
  <c r="FB91" i="4" s="1"/>
  <c r="FA91" i="4" a="1"/>
  <c r="FA91" i="4" s="1"/>
  <c r="EZ91" i="4" a="1"/>
  <c r="EZ91" i="4" s="1"/>
  <c r="EY91" i="4" a="1"/>
  <c r="EY91" i="4" s="1"/>
  <c r="EX91" i="4" a="1"/>
  <c r="EX91" i="4" s="1"/>
  <c r="EW91" i="4" a="1"/>
  <c r="EW91" i="4" s="1"/>
  <c r="EV91" i="4" a="1"/>
  <c r="EV91" i="4" s="1"/>
  <c r="EU91" i="4" a="1"/>
  <c r="EU91" i="4" s="1"/>
  <c r="ET91" i="4" a="1"/>
  <c r="ET91" i="4" s="1"/>
  <c r="FT90" i="4" a="1"/>
  <c r="FT90" i="4" s="1"/>
  <c r="FS90" i="4" a="1"/>
  <c r="FS90" i="4" s="1"/>
  <c r="FR90" i="4" a="1"/>
  <c r="FR90" i="4" s="1"/>
  <c r="FQ90" i="4" a="1"/>
  <c r="FQ90" i="4" s="1"/>
  <c r="FP90" i="4" a="1"/>
  <c r="FP90" i="4" s="1"/>
  <c r="FO90" i="4" a="1"/>
  <c r="FO90" i="4" s="1"/>
  <c r="FN90" i="4" a="1"/>
  <c r="FN90" i="4" s="1"/>
  <c r="FM90" i="4" a="1"/>
  <c r="FM90" i="4" s="1"/>
  <c r="FL90" i="4" a="1"/>
  <c r="FL90" i="4" s="1"/>
  <c r="FK90" i="4" a="1"/>
  <c r="FK90" i="4" s="1"/>
  <c r="FJ90" i="4" a="1"/>
  <c r="FJ90" i="4" s="1"/>
  <c r="FI90" i="4" a="1"/>
  <c r="FI90" i="4" s="1"/>
  <c r="FH90" i="4" a="1"/>
  <c r="FH90" i="4" s="1"/>
  <c r="FG90" i="4" a="1"/>
  <c r="FG90" i="4" s="1"/>
  <c r="FF90" i="4" a="1"/>
  <c r="FF90" i="4" s="1"/>
  <c r="FE90" i="4" a="1"/>
  <c r="FE90" i="4" s="1"/>
  <c r="FD90" i="4" a="1"/>
  <c r="FD90" i="4" s="1"/>
  <c r="FC90" i="4" a="1"/>
  <c r="FC90" i="4" s="1"/>
  <c r="FB90" i="4" a="1"/>
  <c r="FB90" i="4" s="1"/>
  <c r="FA90" i="4" a="1"/>
  <c r="FA90" i="4" s="1"/>
  <c r="EZ90" i="4" a="1"/>
  <c r="EZ90" i="4" s="1"/>
  <c r="EY90" i="4" a="1"/>
  <c r="EY90" i="4" s="1"/>
  <c r="EX90" i="4" a="1"/>
  <c r="EX90" i="4" s="1"/>
  <c r="EW90" i="4" a="1"/>
  <c r="EW90" i="4" s="1"/>
  <c r="EV90" i="4" a="1"/>
  <c r="EV90" i="4" s="1"/>
  <c r="EU90" i="4" a="1"/>
  <c r="EU90" i="4" s="1"/>
  <c r="ET90" i="4" a="1"/>
  <c r="ET90" i="4" s="1"/>
  <c r="FT89" i="4" a="1"/>
  <c r="FT89" i="4" s="1"/>
  <c r="FS89" i="4" a="1"/>
  <c r="FS89" i="4" s="1"/>
  <c r="FR89" i="4" a="1"/>
  <c r="FR89" i="4" s="1"/>
  <c r="FQ89" i="4" a="1"/>
  <c r="FQ89" i="4" s="1"/>
  <c r="FP89" i="4" a="1"/>
  <c r="FP89" i="4" s="1"/>
  <c r="FO89" i="4" a="1"/>
  <c r="FO89" i="4" s="1"/>
  <c r="FN89" i="4" a="1"/>
  <c r="FN89" i="4" s="1"/>
  <c r="FM89" i="4" a="1"/>
  <c r="FM89" i="4" s="1"/>
  <c r="FL89" i="4" a="1"/>
  <c r="FL89" i="4" s="1"/>
  <c r="FK89" i="4" a="1"/>
  <c r="FK89" i="4" s="1"/>
  <c r="FJ89" i="4" a="1"/>
  <c r="FJ89" i="4" s="1"/>
  <c r="FI89" i="4" a="1"/>
  <c r="FI89" i="4" s="1"/>
  <c r="FH89" i="4" a="1"/>
  <c r="FH89" i="4" s="1"/>
  <c r="FG89" i="4" a="1"/>
  <c r="FG89" i="4" s="1"/>
  <c r="FF89" i="4" a="1"/>
  <c r="FF89" i="4" s="1"/>
  <c r="FE89" i="4" a="1"/>
  <c r="FE89" i="4" s="1"/>
  <c r="FD89" i="4" a="1"/>
  <c r="FD89" i="4" s="1"/>
  <c r="FC89" i="4" a="1"/>
  <c r="FC89" i="4" s="1"/>
  <c r="FB89" i="4" a="1"/>
  <c r="FB89" i="4" s="1"/>
  <c r="FA89" i="4" a="1"/>
  <c r="FA89" i="4" s="1"/>
  <c r="EZ89" i="4" a="1"/>
  <c r="EZ89" i="4" s="1"/>
  <c r="EY89" i="4" a="1"/>
  <c r="EY89" i="4" s="1"/>
  <c r="EX89" i="4" a="1"/>
  <c r="EX89" i="4" s="1"/>
  <c r="EW89" i="4" a="1"/>
  <c r="EW89" i="4" s="1"/>
  <c r="EV89" i="4" a="1"/>
  <c r="EV89" i="4" s="1"/>
  <c r="EU89" i="4" a="1"/>
  <c r="EU89" i="4" s="1"/>
  <c r="ET89" i="4" a="1"/>
  <c r="ET89" i="4" s="1"/>
  <c r="FT88" i="4" a="1"/>
  <c r="FT88" i="4" s="1"/>
  <c r="FS88" i="4" a="1"/>
  <c r="FS88" i="4" s="1"/>
  <c r="FR88" i="4" a="1"/>
  <c r="FR88" i="4" s="1"/>
  <c r="FQ88" i="4" a="1"/>
  <c r="FQ88" i="4" s="1"/>
  <c r="FP88" i="4" a="1"/>
  <c r="FP88" i="4" s="1"/>
  <c r="FO88" i="4" a="1"/>
  <c r="FO88" i="4" s="1"/>
  <c r="FN88" i="4" a="1"/>
  <c r="FN88" i="4" s="1"/>
  <c r="FM88" i="4" a="1"/>
  <c r="FM88" i="4" s="1"/>
  <c r="FL88" i="4" a="1"/>
  <c r="FL88" i="4" s="1"/>
  <c r="FK88" i="4" a="1"/>
  <c r="FK88" i="4" s="1"/>
  <c r="FJ88" i="4" a="1"/>
  <c r="FJ88" i="4" s="1"/>
  <c r="FI88" i="4" a="1"/>
  <c r="FI88" i="4" s="1"/>
  <c r="FH88" i="4" a="1"/>
  <c r="FH88" i="4" s="1"/>
  <c r="FG88" i="4" a="1"/>
  <c r="FG88" i="4" s="1"/>
  <c r="FF88" i="4" a="1"/>
  <c r="FF88" i="4" s="1"/>
  <c r="FE88" i="4" a="1"/>
  <c r="FE88" i="4" s="1"/>
  <c r="FD88" i="4" a="1"/>
  <c r="FD88" i="4" s="1"/>
  <c r="FC88" i="4" a="1"/>
  <c r="FC88" i="4" s="1"/>
  <c r="FB88" i="4" a="1"/>
  <c r="FB88" i="4" s="1"/>
  <c r="FA88" i="4" a="1"/>
  <c r="FA88" i="4" s="1"/>
  <c r="EZ88" i="4" a="1"/>
  <c r="EZ88" i="4" s="1"/>
  <c r="EY88" i="4" a="1"/>
  <c r="EY88" i="4" s="1"/>
  <c r="EX88" i="4" a="1"/>
  <c r="EX88" i="4" s="1"/>
  <c r="EW88" i="4" a="1"/>
  <c r="EW88" i="4" s="1"/>
  <c r="EV88" i="4" a="1"/>
  <c r="EV88" i="4" s="1"/>
  <c r="EU88" i="4" a="1"/>
  <c r="EU88" i="4" s="1"/>
  <c r="ET88" i="4" a="1"/>
  <c r="ET88" i="4" s="1"/>
  <c r="FT87" i="4" a="1"/>
  <c r="FT87" i="4" s="1"/>
  <c r="FS87" i="4" a="1"/>
  <c r="FS87" i="4" s="1"/>
  <c r="FR87" i="4" a="1"/>
  <c r="FR87" i="4" s="1"/>
  <c r="FQ87" i="4" a="1"/>
  <c r="FQ87" i="4" s="1"/>
  <c r="FP87" i="4" a="1"/>
  <c r="FP87" i="4" s="1"/>
  <c r="FO87" i="4" a="1"/>
  <c r="FO87" i="4" s="1"/>
  <c r="FN87" i="4" a="1"/>
  <c r="FN87" i="4" s="1"/>
  <c r="FM87" i="4" a="1"/>
  <c r="FM87" i="4" s="1"/>
  <c r="FL87" i="4" a="1"/>
  <c r="FL87" i="4" s="1"/>
  <c r="FK87" i="4" a="1"/>
  <c r="FK87" i="4" s="1"/>
  <c r="FJ87" i="4" a="1"/>
  <c r="FJ87" i="4" s="1"/>
  <c r="FI87" i="4" a="1"/>
  <c r="FI87" i="4" s="1"/>
  <c r="FH87" i="4" a="1"/>
  <c r="FH87" i="4" s="1"/>
  <c r="FG87" i="4" a="1"/>
  <c r="FG87" i="4" s="1"/>
  <c r="FF87" i="4" a="1"/>
  <c r="FF87" i="4" s="1"/>
  <c r="FE87" i="4" a="1"/>
  <c r="FE87" i="4" s="1"/>
  <c r="FD87" i="4" a="1"/>
  <c r="FD87" i="4" s="1"/>
  <c r="FC87" i="4" a="1"/>
  <c r="FC87" i="4" s="1"/>
  <c r="FB87" i="4" a="1"/>
  <c r="FB87" i="4" s="1"/>
  <c r="FA87" i="4" a="1"/>
  <c r="FA87" i="4" s="1"/>
  <c r="EZ87" i="4" a="1"/>
  <c r="EZ87" i="4" s="1"/>
  <c r="EY87" i="4" a="1"/>
  <c r="EY87" i="4" s="1"/>
  <c r="EX87" i="4" a="1"/>
  <c r="EX87" i="4" s="1"/>
  <c r="EW87" i="4" a="1"/>
  <c r="EW87" i="4" s="1"/>
  <c r="EV87" i="4" a="1"/>
  <c r="EV87" i="4" s="1"/>
  <c r="EU87" i="4" a="1"/>
  <c r="EU87" i="4" s="1"/>
  <c r="ET87" i="4" a="1"/>
  <c r="ET87" i="4" s="1"/>
  <c r="FT86" i="4" a="1"/>
  <c r="FT86" i="4" s="1"/>
  <c r="FS86" i="4" a="1"/>
  <c r="FS86" i="4" s="1"/>
  <c r="FR86" i="4" a="1"/>
  <c r="FR86" i="4" s="1"/>
  <c r="FQ86" i="4" a="1"/>
  <c r="FQ86" i="4" s="1"/>
  <c r="FP86" i="4" a="1"/>
  <c r="FP86" i="4" s="1"/>
  <c r="FO86" i="4" a="1"/>
  <c r="FO86" i="4" s="1"/>
  <c r="FN86" i="4" a="1"/>
  <c r="FN86" i="4" s="1"/>
  <c r="FM86" i="4" a="1"/>
  <c r="FM86" i="4" s="1"/>
  <c r="FL86" i="4" a="1"/>
  <c r="FL86" i="4" s="1"/>
  <c r="FK86" i="4" a="1"/>
  <c r="FK86" i="4" s="1"/>
  <c r="FJ86" i="4" a="1"/>
  <c r="FJ86" i="4" s="1"/>
  <c r="FI86" i="4" a="1"/>
  <c r="FI86" i="4" s="1"/>
  <c r="FH86" i="4" a="1"/>
  <c r="FH86" i="4" s="1"/>
  <c r="FG86" i="4" a="1"/>
  <c r="FG86" i="4" s="1"/>
  <c r="FF86" i="4" a="1"/>
  <c r="FF86" i="4" s="1"/>
  <c r="FE86" i="4" a="1"/>
  <c r="FE86" i="4" s="1"/>
  <c r="FD86" i="4" a="1"/>
  <c r="FD86" i="4" s="1"/>
  <c r="FC86" i="4" a="1"/>
  <c r="FC86" i="4" s="1"/>
  <c r="FB86" i="4" a="1"/>
  <c r="FB86" i="4" s="1"/>
  <c r="FA86" i="4" a="1"/>
  <c r="FA86" i="4" s="1"/>
  <c r="EZ86" i="4" a="1"/>
  <c r="EZ86" i="4" s="1"/>
  <c r="EY86" i="4" a="1"/>
  <c r="EY86" i="4" s="1"/>
  <c r="EX86" i="4" a="1"/>
  <c r="EX86" i="4" s="1"/>
  <c r="EW86" i="4" a="1"/>
  <c r="EW86" i="4" s="1"/>
  <c r="EV86" i="4" a="1"/>
  <c r="EV86" i="4" s="1"/>
  <c r="EU86" i="4" a="1"/>
  <c r="EU86" i="4" s="1"/>
  <c r="ET86" i="4" a="1"/>
  <c r="ET86" i="4" s="1"/>
  <c r="FT85" i="4" a="1"/>
  <c r="FT85" i="4" s="1"/>
  <c r="FS85" i="4" a="1"/>
  <c r="FS85" i="4" s="1"/>
  <c r="FR85" i="4" a="1"/>
  <c r="FR85" i="4" s="1"/>
  <c r="FQ85" i="4" a="1"/>
  <c r="FQ85" i="4" s="1"/>
  <c r="FP85" i="4" a="1"/>
  <c r="FP85" i="4" s="1"/>
  <c r="FO85" i="4" a="1"/>
  <c r="FO85" i="4" s="1"/>
  <c r="FN85" i="4" a="1"/>
  <c r="FN85" i="4" s="1"/>
  <c r="FM85" i="4" a="1"/>
  <c r="FM85" i="4" s="1"/>
  <c r="FL85" i="4" a="1"/>
  <c r="FL85" i="4" s="1"/>
  <c r="FK85" i="4" a="1"/>
  <c r="FK85" i="4" s="1"/>
  <c r="FJ85" i="4" a="1"/>
  <c r="FJ85" i="4" s="1"/>
  <c r="FI85" i="4" a="1"/>
  <c r="FI85" i="4" s="1"/>
  <c r="FH85" i="4" a="1"/>
  <c r="FH85" i="4" s="1"/>
  <c r="FG85" i="4" a="1"/>
  <c r="FG85" i="4" s="1"/>
  <c r="FF85" i="4" a="1"/>
  <c r="FF85" i="4" s="1"/>
  <c r="FE85" i="4" a="1"/>
  <c r="FE85" i="4" s="1"/>
  <c r="FD85" i="4" a="1"/>
  <c r="FD85" i="4" s="1"/>
  <c r="FC85" i="4" a="1"/>
  <c r="FC85" i="4" s="1"/>
  <c r="FB85" i="4" a="1"/>
  <c r="FB85" i="4" s="1"/>
  <c r="FA85" i="4" a="1"/>
  <c r="FA85" i="4" s="1"/>
  <c r="EZ85" i="4" a="1"/>
  <c r="EZ85" i="4" s="1"/>
  <c r="EY85" i="4" a="1"/>
  <c r="EY85" i="4" s="1"/>
  <c r="EX85" i="4" a="1"/>
  <c r="EX85" i="4" s="1"/>
  <c r="EW85" i="4" a="1"/>
  <c r="EW85" i="4" s="1"/>
  <c r="EV85" i="4" a="1"/>
  <c r="EV85" i="4" s="1"/>
  <c r="EU85" i="4" a="1"/>
  <c r="EU85" i="4" s="1"/>
  <c r="ET85" i="4" a="1"/>
  <c r="ET85" i="4" s="1"/>
  <c r="FT84" i="4" a="1"/>
  <c r="FT84" i="4" s="1"/>
  <c r="FS84" i="4" a="1"/>
  <c r="FS84" i="4" s="1"/>
  <c r="FR84" i="4" a="1"/>
  <c r="FR84" i="4" s="1"/>
  <c r="FQ84" i="4" a="1"/>
  <c r="FQ84" i="4" s="1"/>
  <c r="FP84" i="4" a="1"/>
  <c r="FP84" i="4" s="1"/>
  <c r="FO84" i="4" a="1"/>
  <c r="FO84" i="4" s="1"/>
  <c r="FN84" i="4" a="1"/>
  <c r="FN84" i="4" s="1"/>
  <c r="FM84" i="4" a="1"/>
  <c r="FM84" i="4" s="1"/>
  <c r="FL84" i="4" a="1"/>
  <c r="FL84" i="4" s="1"/>
  <c r="FK84" i="4" a="1"/>
  <c r="FK84" i="4" s="1"/>
  <c r="FJ84" i="4" a="1"/>
  <c r="FJ84" i="4" s="1"/>
  <c r="FI84" i="4" a="1"/>
  <c r="FI84" i="4" s="1"/>
  <c r="FH84" i="4" a="1"/>
  <c r="FH84" i="4" s="1"/>
  <c r="FG84" i="4" a="1"/>
  <c r="FG84" i="4" s="1"/>
  <c r="FF84" i="4" a="1"/>
  <c r="FF84" i="4" s="1"/>
  <c r="FE84" i="4" a="1"/>
  <c r="FE84" i="4" s="1"/>
  <c r="FD84" i="4" a="1"/>
  <c r="FD84" i="4" s="1"/>
  <c r="FC84" i="4" a="1"/>
  <c r="FC84" i="4" s="1"/>
  <c r="FB84" i="4" a="1"/>
  <c r="FB84" i="4" s="1"/>
  <c r="FA84" i="4" a="1"/>
  <c r="FA84" i="4" s="1"/>
  <c r="EZ84" i="4" a="1"/>
  <c r="EZ84" i="4" s="1"/>
  <c r="EY84" i="4" a="1"/>
  <c r="EY84" i="4" s="1"/>
  <c r="EX84" i="4" a="1"/>
  <c r="EX84" i="4" s="1"/>
  <c r="EW84" i="4" a="1"/>
  <c r="EW84" i="4" s="1"/>
  <c r="EV84" i="4" a="1"/>
  <c r="EV84" i="4" s="1"/>
  <c r="EU84" i="4" a="1"/>
  <c r="EU84" i="4" s="1"/>
  <c r="ET84" i="4" a="1"/>
  <c r="ET84" i="4" s="1"/>
  <c r="FT83" i="4" a="1"/>
  <c r="FT83" i="4" s="1"/>
  <c r="FS83" i="4" a="1"/>
  <c r="FS83" i="4" s="1"/>
  <c r="FR83" i="4" a="1"/>
  <c r="FR83" i="4" s="1"/>
  <c r="FQ83" i="4" a="1"/>
  <c r="FQ83" i="4" s="1"/>
  <c r="FP83" i="4" a="1"/>
  <c r="FP83" i="4" s="1"/>
  <c r="FO83" i="4" a="1"/>
  <c r="FO83" i="4" s="1"/>
  <c r="FN83" i="4" a="1"/>
  <c r="FN83" i="4" s="1"/>
  <c r="FM83" i="4" a="1"/>
  <c r="FM83" i="4" s="1"/>
  <c r="FL83" i="4" a="1"/>
  <c r="FL83" i="4" s="1"/>
  <c r="FK83" i="4" a="1"/>
  <c r="FK83" i="4" s="1"/>
  <c r="FJ83" i="4" a="1"/>
  <c r="FJ83" i="4" s="1"/>
  <c r="FI83" i="4" a="1"/>
  <c r="FI83" i="4" s="1"/>
  <c r="FH83" i="4" a="1"/>
  <c r="FH83" i="4" s="1"/>
  <c r="FG83" i="4" a="1"/>
  <c r="FG83" i="4" s="1"/>
  <c r="FF83" i="4" a="1"/>
  <c r="FF83" i="4" s="1"/>
  <c r="FE83" i="4" a="1"/>
  <c r="FE83" i="4" s="1"/>
  <c r="FD83" i="4" a="1"/>
  <c r="FD83" i="4" s="1"/>
  <c r="FC83" i="4" a="1"/>
  <c r="FC83" i="4" s="1"/>
  <c r="FB83" i="4" a="1"/>
  <c r="FB83" i="4" s="1"/>
  <c r="FA83" i="4" a="1"/>
  <c r="FA83" i="4" s="1"/>
  <c r="EZ83" i="4" a="1"/>
  <c r="EZ83" i="4" s="1"/>
  <c r="EY83" i="4" a="1"/>
  <c r="EY83" i="4" s="1"/>
  <c r="EX83" i="4" a="1"/>
  <c r="EX83" i="4" s="1"/>
  <c r="EW83" i="4" a="1"/>
  <c r="EW83" i="4" s="1"/>
  <c r="EV83" i="4" a="1"/>
  <c r="EV83" i="4" s="1"/>
  <c r="EU83" i="4" a="1"/>
  <c r="EU83" i="4" s="1"/>
  <c r="ET83" i="4" a="1"/>
  <c r="ET83" i="4" s="1"/>
  <c r="FT82" i="4" a="1"/>
  <c r="FT82" i="4" s="1"/>
  <c r="FS82" i="4" a="1"/>
  <c r="FS82" i="4" s="1"/>
  <c r="FR82" i="4" a="1"/>
  <c r="FR82" i="4" s="1"/>
  <c r="FQ82" i="4" a="1"/>
  <c r="FQ82" i="4" s="1"/>
  <c r="FP82" i="4" a="1"/>
  <c r="FP82" i="4" s="1"/>
  <c r="FO82" i="4" a="1"/>
  <c r="FO82" i="4" s="1"/>
  <c r="FN82" i="4" a="1"/>
  <c r="FN82" i="4" s="1"/>
  <c r="FM82" i="4" a="1"/>
  <c r="FM82" i="4" s="1"/>
  <c r="FL82" i="4" a="1"/>
  <c r="FL82" i="4" s="1"/>
  <c r="FK82" i="4" a="1"/>
  <c r="FK82" i="4" s="1"/>
  <c r="FJ82" i="4" a="1"/>
  <c r="FJ82" i="4" s="1"/>
  <c r="FI82" i="4" a="1"/>
  <c r="FI82" i="4" s="1"/>
  <c r="FH82" i="4" a="1"/>
  <c r="FH82" i="4" s="1"/>
  <c r="FG82" i="4" a="1"/>
  <c r="FG82" i="4" s="1"/>
  <c r="FF82" i="4" a="1"/>
  <c r="FF82" i="4" s="1"/>
  <c r="FE82" i="4" a="1"/>
  <c r="FE82" i="4" s="1"/>
  <c r="FD82" i="4" a="1"/>
  <c r="FD82" i="4" s="1"/>
  <c r="FC82" i="4" a="1"/>
  <c r="FC82" i="4" s="1"/>
  <c r="FB82" i="4" a="1"/>
  <c r="FB82" i="4" s="1"/>
  <c r="FA82" i="4" a="1"/>
  <c r="FA82" i="4" s="1"/>
  <c r="EZ82" i="4" a="1"/>
  <c r="EZ82" i="4" s="1"/>
  <c r="EY82" i="4" a="1"/>
  <c r="EY82" i="4" s="1"/>
  <c r="EX82" i="4" a="1"/>
  <c r="EX82" i="4" s="1"/>
  <c r="EW82" i="4" a="1"/>
  <c r="EW82" i="4" s="1"/>
  <c r="EV82" i="4" a="1"/>
  <c r="EV82" i="4" s="1"/>
  <c r="EU82" i="4" a="1"/>
  <c r="EU82" i="4" s="1"/>
  <c r="ET82" i="4" a="1"/>
  <c r="ET82" i="4" s="1"/>
  <c r="FT81" i="4" a="1"/>
  <c r="FT81" i="4" s="1"/>
  <c r="FS81" i="4" a="1"/>
  <c r="FS81" i="4" s="1"/>
  <c r="FR81" i="4" a="1"/>
  <c r="FR81" i="4" s="1"/>
  <c r="FQ81" i="4" a="1"/>
  <c r="FQ81" i="4" s="1"/>
  <c r="FP81" i="4" a="1"/>
  <c r="FP81" i="4" s="1"/>
  <c r="FO81" i="4" a="1"/>
  <c r="FO81" i="4" s="1"/>
  <c r="FN81" i="4" a="1"/>
  <c r="FN81" i="4" s="1"/>
  <c r="FM81" i="4" a="1"/>
  <c r="FM81" i="4" s="1"/>
  <c r="FL81" i="4" a="1"/>
  <c r="FL81" i="4" s="1"/>
  <c r="FK81" i="4" a="1"/>
  <c r="FK81" i="4" s="1"/>
  <c r="FJ81" i="4" a="1"/>
  <c r="FJ81" i="4" s="1"/>
  <c r="FI81" i="4" a="1"/>
  <c r="FI81" i="4" s="1"/>
  <c r="FH81" i="4" a="1"/>
  <c r="FH81" i="4" s="1"/>
  <c r="FG81" i="4" a="1"/>
  <c r="FG81" i="4" s="1"/>
  <c r="FF81" i="4" a="1"/>
  <c r="FF81" i="4" s="1"/>
  <c r="FE81" i="4" a="1"/>
  <c r="FE81" i="4" s="1"/>
  <c r="FD81" i="4" a="1"/>
  <c r="FD81" i="4" s="1"/>
  <c r="FC81" i="4" a="1"/>
  <c r="FC81" i="4" s="1"/>
  <c r="FB81" i="4" a="1"/>
  <c r="FB81" i="4" s="1"/>
  <c r="FA81" i="4" a="1"/>
  <c r="FA81" i="4" s="1"/>
  <c r="EZ81" i="4" a="1"/>
  <c r="EZ81" i="4" s="1"/>
  <c r="EY81" i="4" a="1"/>
  <c r="EY81" i="4" s="1"/>
  <c r="EX81" i="4" a="1"/>
  <c r="EX81" i="4" s="1"/>
  <c r="EW81" i="4" a="1"/>
  <c r="EW81" i="4" s="1"/>
  <c r="EV81" i="4" a="1"/>
  <c r="EV81" i="4" s="1"/>
  <c r="EU81" i="4" a="1"/>
  <c r="EU81" i="4" s="1"/>
  <c r="ET81" i="4" a="1"/>
  <c r="ET81" i="4" s="1"/>
  <c r="FT80" i="4" a="1"/>
  <c r="FT80" i="4" s="1"/>
  <c r="FS80" i="4" a="1"/>
  <c r="FS80" i="4" s="1"/>
  <c r="FR80" i="4" a="1"/>
  <c r="FR80" i="4" s="1"/>
  <c r="FQ80" i="4" a="1"/>
  <c r="FQ80" i="4" s="1"/>
  <c r="FP80" i="4" a="1"/>
  <c r="FP80" i="4" s="1"/>
  <c r="FO80" i="4" a="1"/>
  <c r="FO80" i="4" s="1"/>
  <c r="FN80" i="4" a="1"/>
  <c r="FN80" i="4" s="1"/>
  <c r="FM80" i="4" a="1"/>
  <c r="FM80" i="4" s="1"/>
  <c r="FL80" i="4" a="1"/>
  <c r="FL80" i="4" s="1"/>
  <c r="FK80" i="4" a="1"/>
  <c r="FK80" i="4" s="1"/>
  <c r="FJ80" i="4" a="1"/>
  <c r="FJ80" i="4" s="1"/>
  <c r="FI80" i="4" a="1"/>
  <c r="FI80" i="4" s="1"/>
  <c r="FH80" i="4" a="1"/>
  <c r="FH80" i="4" s="1"/>
  <c r="FG80" i="4" a="1"/>
  <c r="FG80" i="4" s="1"/>
  <c r="FF80" i="4" a="1"/>
  <c r="FF80" i="4" s="1"/>
  <c r="FE80" i="4" a="1"/>
  <c r="FE80" i="4" s="1"/>
  <c r="FD80" i="4" a="1"/>
  <c r="FD80" i="4" s="1"/>
  <c r="FC80" i="4" a="1"/>
  <c r="FC80" i="4" s="1"/>
  <c r="FB80" i="4" a="1"/>
  <c r="FB80" i="4" s="1"/>
  <c r="FA80" i="4" a="1"/>
  <c r="FA80" i="4" s="1"/>
  <c r="EZ80" i="4" a="1"/>
  <c r="EZ80" i="4" s="1"/>
  <c r="EY80" i="4" a="1"/>
  <c r="EY80" i="4" s="1"/>
  <c r="EX80" i="4" a="1"/>
  <c r="EX80" i="4" s="1"/>
  <c r="EW80" i="4" a="1"/>
  <c r="EW80" i="4" s="1"/>
  <c r="EV80" i="4" a="1"/>
  <c r="EV80" i="4" s="1"/>
  <c r="EU80" i="4" a="1"/>
  <c r="EU80" i="4" s="1"/>
  <c r="ET80" i="4" a="1"/>
  <c r="ET80" i="4" s="1"/>
  <c r="EP109" i="4"/>
  <c r="EO109" i="4"/>
  <c r="EP108" i="4"/>
  <c r="EO108" i="4"/>
  <c r="EP107" i="4"/>
  <c r="EO107" i="4"/>
  <c r="EP106" i="4"/>
  <c r="EO106" i="4"/>
  <c r="EP105" i="4"/>
  <c r="EO105" i="4"/>
  <c r="EP104" i="4"/>
  <c r="EO104" i="4"/>
  <c r="EP103" i="4"/>
  <c r="EO103" i="4"/>
  <c r="EP102" i="4"/>
  <c r="EO102" i="4"/>
  <c r="EP101" i="4"/>
  <c r="EO101" i="4"/>
  <c r="EP100" i="4"/>
  <c r="EO100" i="4"/>
  <c r="EP99" i="4"/>
  <c r="EO99" i="4"/>
  <c r="EP98" i="4"/>
  <c r="EO98" i="4"/>
  <c r="EP97" i="4"/>
  <c r="EO97" i="4"/>
  <c r="EP96" i="4"/>
  <c r="EO96" i="4"/>
  <c r="EP95" i="4"/>
  <c r="EO95" i="4"/>
  <c r="EP94" i="4"/>
  <c r="EO94" i="4"/>
  <c r="EP93" i="4"/>
  <c r="EO93" i="4"/>
  <c r="EP92" i="4"/>
  <c r="EO92" i="4"/>
  <c r="EP91" i="4"/>
  <c r="EO91" i="4"/>
  <c r="EP90" i="4"/>
  <c r="EO90" i="4"/>
  <c r="EP89" i="4"/>
  <c r="EO89" i="4"/>
  <c r="EP88" i="4"/>
  <c r="EO88" i="4"/>
  <c r="EP87" i="4"/>
  <c r="EO87" i="4"/>
  <c r="EP86" i="4"/>
  <c r="EO86" i="4"/>
  <c r="EP85" i="4"/>
  <c r="EO85" i="4"/>
  <c r="EP84" i="4"/>
  <c r="EO84" i="4"/>
  <c r="EP83" i="4"/>
  <c r="EO83" i="4"/>
  <c r="EP82" i="4"/>
  <c r="EO82" i="4"/>
  <c r="EP81" i="4"/>
  <c r="EO81" i="4"/>
  <c r="EP80" i="4"/>
  <c r="EO80" i="4"/>
  <c r="EP77" i="4"/>
  <c r="EO77" i="4"/>
  <c r="EP76" i="4"/>
  <c r="EO76" i="4"/>
  <c r="EP75" i="4"/>
  <c r="EO75" i="4"/>
  <c r="EP74" i="4"/>
  <c r="EO74" i="4"/>
  <c r="EP73" i="4"/>
  <c r="EO73" i="4"/>
  <c r="EP72" i="4"/>
  <c r="EO72" i="4"/>
  <c r="EP71" i="4"/>
  <c r="EO71" i="4"/>
  <c r="EP70" i="4"/>
  <c r="EO70" i="4"/>
  <c r="EP69" i="4"/>
  <c r="EO69" i="4"/>
  <c r="EP68" i="4"/>
  <c r="EO68" i="4"/>
  <c r="EP67" i="4"/>
  <c r="EO67" i="4"/>
  <c r="EP66" i="4"/>
  <c r="EO66" i="4"/>
  <c r="EP65" i="4"/>
  <c r="EO65" i="4"/>
  <c r="EP64" i="4"/>
  <c r="EO64" i="4"/>
  <c r="EP63" i="4"/>
  <c r="EO63" i="4"/>
  <c r="EP62" i="4"/>
  <c r="EO62" i="4"/>
  <c r="EP61" i="4"/>
  <c r="EO61" i="4"/>
  <c r="EP60" i="4"/>
  <c r="EO60" i="4"/>
  <c r="EP59" i="4"/>
  <c r="EO59" i="4"/>
  <c r="EP58" i="4"/>
  <c r="EO58" i="4"/>
  <c r="EP57" i="4"/>
  <c r="EO57" i="4"/>
  <c r="EP56" i="4"/>
  <c r="EO56" i="4"/>
  <c r="EP55" i="4"/>
  <c r="EO55" i="4"/>
  <c r="EP54" i="4"/>
  <c r="EO54" i="4"/>
  <c r="EP53" i="4"/>
  <c r="EO53" i="4"/>
  <c r="EP52" i="4"/>
  <c r="EO52" i="4"/>
  <c r="EP51" i="4"/>
  <c r="EO51" i="4"/>
  <c r="EP50" i="4"/>
  <c r="EO50" i="4"/>
  <c r="EP49" i="4"/>
  <c r="EO49" i="4"/>
  <c r="EP48" i="4"/>
  <c r="EO48" i="4"/>
  <c r="EP47" i="4"/>
  <c r="EO47" i="4"/>
  <c r="EP46" i="4"/>
  <c r="EO46" i="4"/>
  <c r="EP45" i="4"/>
  <c r="EO45" i="4"/>
  <c r="EP44" i="4"/>
  <c r="EO44" i="4"/>
  <c r="EP43" i="4"/>
  <c r="EO43" i="4"/>
  <c r="EP42" i="4"/>
  <c r="EO42" i="4"/>
  <c r="EP41" i="4"/>
  <c r="EO41" i="4"/>
  <c r="EP40" i="4"/>
  <c r="EO40" i="4"/>
  <c r="EP39" i="4"/>
  <c r="EO39" i="4"/>
  <c r="EP38" i="4"/>
  <c r="EO38" i="4"/>
  <c r="EP37" i="4"/>
  <c r="EO37" i="4"/>
  <c r="EP36" i="4"/>
  <c r="EO36" i="4"/>
  <c r="EP35" i="4"/>
  <c r="EO35" i="4"/>
  <c r="EP34" i="4"/>
  <c r="EO34" i="4"/>
  <c r="EP31" i="4"/>
  <c r="EO31" i="4"/>
  <c r="EP30" i="4"/>
  <c r="EO30" i="4"/>
  <c r="EP29" i="4"/>
  <c r="EO29" i="4"/>
  <c r="EP28" i="4"/>
  <c r="EO28" i="4"/>
  <c r="EP27" i="4"/>
  <c r="EO27" i="4"/>
  <c r="EP26" i="4"/>
  <c r="EO26" i="4"/>
  <c r="EP25" i="4"/>
  <c r="EO25" i="4"/>
  <c r="EP24" i="4"/>
  <c r="EO24" i="4"/>
  <c r="EP23" i="4"/>
  <c r="EO23" i="4"/>
  <c r="EP22" i="4"/>
  <c r="EO22" i="4"/>
  <c r="EP21" i="4"/>
  <c r="EO21" i="4"/>
  <c r="EP20" i="4"/>
  <c r="EO20" i="4"/>
  <c r="EP19" i="4"/>
  <c r="EO19" i="4"/>
  <c r="EP18" i="4"/>
  <c r="EO18" i="4"/>
  <c r="EP17" i="4"/>
  <c r="EO17" i="4"/>
  <c r="EP16" i="4"/>
  <c r="EO16" i="4"/>
  <c r="EP15" i="4"/>
  <c r="EO15" i="4"/>
  <c r="EP14" i="4"/>
  <c r="EO14" i="4"/>
  <c r="EP13" i="4"/>
  <c r="EO13" i="4"/>
  <c r="EP12" i="4"/>
  <c r="EO12" i="4"/>
  <c r="EP11" i="4"/>
  <c r="EO11" i="4"/>
  <c r="EP10" i="4"/>
  <c r="EO10" i="4"/>
  <c r="EP9" i="4"/>
  <c r="EO9" i="4"/>
  <c r="EP8" i="4"/>
  <c r="EO8" i="4"/>
  <c r="EP7" i="4"/>
  <c r="EO7" i="4"/>
  <c r="EP6" i="4"/>
  <c r="EO6" i="4"/>
  <c r="EP5" i="4"/>
  <c r="EO5" i="4"/>
  <c r="EP4" i="4"/>
  <c r="EO4" i="4"/>
  <c r="E199" i="2"/>
  <c r="E198" i="2"/>
  <c r="E197" i="2"/>
  <c r="E196" i="2"/>
  <c r="E195" i="2"/>
  <c r="DI194" i="2"/>
  <c r="DH194" i="2"/>
  <c r="DG194" i="2"/>
  <c r="DF194" i="2"/>
  <c r="DE194" i="2"/>
  <c r="DD194" i="2"/>
  <c r="DC194" i="2"/>
  <c r="DB194" i="2"/>
  <c r="DA194" i="2"/>
  <c r="CZ194" i="2"/>
  <c r="CY194" i="2"/>
  <c r="CX194" i="2"/>
  <c r="CW194" i="2"/>
  <c r="CV194" i="2"/>
  <c r="CU194" i="2"/>
  <c r="CT194" i="2"/>
  <c r="CS194" i="2"/>
  <c r="CR194" i="2"/>
  <c r="CQ194" i="2"/>
  <c r="CP194" i="2"/>
  <c r="CO194" i="2"/>
  <c r="CN194" i="2"/>
  <c r="CM194" i="2"/>
  <c r="CL194" i="2"/>
  <c r="CK194" i="2"/>
  <c r="CJ194" i="2"/>
  <c r="CI194" i="2"/>
  <c r="CH194" i="2"/>
  <c r="CG194" i="2"/>
  <c r="CF194" i="2"/>
  <c r="CE194" i="2"/>
  <c r="CD194" i="2"/>
  <c r="CC194" i="2"/>
  <c r="CB194" i="2"/>
  <c r="CA194" i="2"/>
  <c r="BZ194" i="2"/>
  <c r="BY194" i="2"/>
  <c r="BX194" i="2"/>
  <c r="BW194" i="2"/>
  <c r="BV194" i="2"/>
  <c r="BU194" i="2"/>
  <c r="BT194" i="2"/>
  <c r="BS194" i="2"/>
  <c r="BR194" i="2"/>
  <c r="BQ194" i="2"/>
  <c r="BP194" i="2"/>
  <c r="BO194" i="2"/>
  <c r="BN194" i="2"/>
  <c r="BM194" i="2"/>
  <c r="BL194" i="2"/>
  <c r="BK194" i="2"/>
  <c r="BJ194" i="2"/>
  <c r="BI194" i="2"/>
  <c r="BH194" i="2"/>
  <c r="BG194" i="2"/>
  <c r="BF194" i="2"/>
  <c r="BE194" i="2"/>
  <c r="BD194" i="2"/>
  <c r="BC194" i="2"/>
  <c r="BB194" i="2"/>
  <c r="BA194" i="2"/>
  <c r="AZ194" i="2"/>
  <c r="AY194" i="2"/>
  <c r="AX194" i="2"/>
  <c r="AW194" i="2"/>
  <c r="AV194" i="2"/>
  <c r="AU194" i="2"/>
  <c r="AT194" i="2"/>
  <c r="AS194" i="2"/>
  <c r="AR194" i="2"/>
  <c r="AQ194" i="2"/>
  <c r="AP194" i="2"/>
  <c r="E189" i="2"/>
  <c r="E187" i="2"/>
  <c r="E183" i="2"/>
  <c r="E181" i="2"/>
  <c r="E318" i="2"/>
  <c r="AS380" i="9" l="1" a="1"/>
  <c r="AS380" i="9" s="1"/>
  <c r="AS378" i="9" s="1"/>
  <c r="AS377" i="9" s="1"/>
  <c r="AR380" i="9" a="1"/>
  <c r="AR380" i="9" s="1"/>
  <c r="AR378" i="9" s="1"/>
  <c r="AR377" i="9" s="1"/>
  <c r="AR352" i="9" s="1"/>
  <c r="AR73" i="9" s="1"/>
  <c r="AQ380" i="9" a="1"/>
  <c r="AQ380" i="9" s="1"/>
  <c r="AQ378" i="9" s="1"/>
  <c r="AQ377" i="9" s="1"/>
  <c r="AQ352" i="9" s="1"/>
  <c r="AQ73" i="9" s="1"/>
  <c r="AP380" i="9" a="1"/>
  <c r="AP380" i="9" s="1"/>
  <c r="AP378" i="9" s="1"/>
  <c r="AP377" i="9" s="1"/>
  <c r="AP352" i="9" s="1"/>
  <c r="AP73" i="9" s="1"/>
  <c r="AC245" i="9"/>
  <c r="AC958" i="9" s="1"/>
  <c r="DU1018" i="9"/>
  <c r="DU231" i="9"/>
  <c r="AW222" i="9"/>
  <c r="DU222" i="9" s="1"/>
  <c r="DU35" i="9" s="1"/>
  <c r="DO988" i="9"/>
  <c r="DM957" i="9"/>
  <c r="DM921" i="9"/>
  <c r="DM45" i="9"/>
  <c r="DM944" i="9" s="1"/>
  <c r="DM956" i="9"/>
  <c r="DU1034" i="9"/>
  <c r="DM861" i="9"/>
  <c r="DM958" i="9"/>
  <c r="DN956" i="9"/>
  <c r="DN45" i="9"/>
  <c r="DN944" i="9" s="1"/>
  <c r="DN921" i="9"/>
  <c r="DN957" i="9"/>
  <c r="DU1026" i="9"/>
  <c r="DV1030" i="9" a="1"/>
  <c r="DV1030" i="9" s="1"/>
  <c r="DV1029" i="9" s="1"/>
  <c r="DV1032" i="9" a="1"/>
  <c r="DV1032" i="9" s="1"/>
  <c r="DV1014" i="9" a="1"/>
  <c r="DV1014" i="9" s="1"/>
  <c r="DV1013" i="9" s="1"/>
  <c r="DV1024" i="9" a="1"/>
  <c r="DV1024" i="9" s="1"/>
  <c r="DV1016" i="9" a="1"/>
  <c r="DV1016" i="9" s="1"/>
  <c r="DV1015" i="9" a="1"/>
  <c r="DV1015" i="9" s="1"/>
  <c r="DV1023" i="9" a="1"/>
  <c r="DV1023" i="9" s="1"/>
  <c r="DV1002" i="9" a="1"/>
  <c r="DV1002" i="9" s="1"/>
  <c r="DV1031" i="9" a="1"/>
  <c r="DV1031" i="9" s="1"/>
  <c r="DV1022" i="9" a="1"/>
  <c r="DV1022" i="9" s="1"/>
  <c r="DV1021" i="9" s="1"/>
  <c r="DV1001" i="9" a="1"/>
  <c r="DV1001" i="9" s="1"/>
  <c r="DV1009" i="9" a="1"/>
  <c r="DV1009" i="9" s="1"/>
  <c r="DV1000" i="9" a="1"/>
  <c r="DV1000" i="9" s="1"/>
  <c r="DV999" i="9" s="1"/>
  <c r="DV1004" i="9" s="1"/>
  <c r="DV1010" i="9" a="1"/>
  <c r="DV1010" i="9" s="1"/>
  <c r="DV1008" i="9" a="1"/>
  <c r="DV1008" i="9" s="1"/>
  <c r="DV1007" i="9" s="1"/>
  <c r="DN861" i="9"/>
  <c r="AC933" i="9"/>
  <c r="AF956" i="9"/>
  <c r="AE956" i="9"/>
  <c r="AD933" i="9"/>
  <c r="AD956" i="9"/>
  <c r="AF957" i="9"/>
  <c r="AC956" i="9"/>
  <c r="AE957" i="9"/>
  <c r="AD957" i="9"/>
  <c r="DP245" i="9"/>
  <c r="DP44" i="9"/>
  <c r="Y35" i="9"/>
  <c r="Y40" i="9" s="1"/>
  <c r="Y223" i="9"/>
  <c r="DO222" i="9"/>
  <c r="DU227" i="9"/>
  <c r="DU906" i="9"/>
  <c r="DU825" i="9" a="1"/>
  <c r="DU825" i="9" s="1"/>
  <c r="DU844" i="9" a="1"/>
  <c r="DU844" i="9" s="1"/>
  <c r="DU806" i="9" a="1"/>
  <c r="DU806" i="9" s="1"/>
  <c r="DU729" i="9" a="1"/>
  <c r="DU729" i="9" s="1"/>
  <c r="DU590" i="9" a="1"/>
  <c r="DU590" i="9" s="1"/>
  <c r="DU513" i="9" a="1"/>
  <c r="DU513" i="9" s="1"/>
  <c r="DU551" i="9" a="1"/>
  <c r="DU551" i="9" s="1"/>
  <c r="DU532" i="9" a="1"/>
  <c r="DU532" i="9" s="1"/>
  <c r="DU414" i="9" a="1"/>
  <c r="DU414" i="9" s="1"/>
  <c r="DU85" i="9"/>
  <c r="AP150" i="9" a="1"/>
  <c r="AP150" i="9" s="1"/>
  <c r="AP148" i="9" s="1"/>
  <c r="AP147" i="9" s="1"/>
  <c r="AR150" i="9" a="1"/>
  <c r="AR150" i="9" s="1"/>
  <c r="AR148" i="9" s="1"/>
  <c r="AR147" i="9" s="1"/>
  <c r="AS150" i="9" a="1"/>
  <c r="AS150" i="9" s="1"/>
  <c r="AS148" i="9" s="1"/>
  <c r="AQ150" i="9" a="1"/>
  <c r="AQ150" i="9" s="1"/>
  <c r="AQ148" i="9" s="1"/>
  <c r="AQ147" i="9" s="1"/>
  <c r="AQ79" i="9"/>
  <c r="AR758" i="9"/>
  <c r="AR752" i="9" s="1"/>
  <c r="AR759" i="9" s="1"/>
  <c r="AY387" i="9"/>
  <c r="AY382" i="9" s="1"/>
  <c r="AZ389" i="9" a="1"/>
  <c r="AZ389" i="9" s="1"/>
  <c r="AQ35" i="9"/>
  <c r="AP127" i="9"/>
  <c r="AP132" i="9" s="1"/>
  <c r="AQ80" i="9"/>
  <c r="AQ128" i="9" s="1"/>
  <c r="AR777" i="9"/>
  <c r="AR771" i="9" s="1"/>
  <c r="AR778" i="9" s="1"/>
  <c r="DT227" i="9"/>
  <c r="AP35" i="9"/>
  <c r="AU35" i="9"/>
  <c r="AR35" i="9"/>
  <c r="EI236" i="9"/>
  <c r="EJ241" i="9"/>
  <c r="DV851" i="9"/>
  <c r="DV813" i="9"/>
  <c r="DV832" i="9"/>
  <c r="DV756" i="9"/>
  <c r="DV737" i="9"/>
  <c r="DV775" i="9"/>
  <c r="DV678" i="9"/>
  <c r="DV794" i="9"/>
  <c r="DV717" i="9"/>
  <c r="DV698" i="9"/>
  <c r="DV658" i="9"/>
  <c r="DV578" i="9"/>
  <c r="DV618" i="9"/>
  <c r="DV598" i="9"/>
  <c r="DV638" i="9"/>
  <c r="DV520" i="9"/>
  <c r="DV559" i="9"/>
  <c r="DV482" i="9"/>
  <c r="DV442" i="9"/>
  <c r="DV501" i="9"/>
  <c r="DV402" i="9"/>
  <c r="DV357" i="9"/>
  <c r="DV462" i="9"/>
  <c r="DV358" i="9"/>
  <c r="DV539" i="9"/>
  <c r="DV335" i="9"/>
  <c r="DV422" i="9"/>
  <c r="DV356" i="9"/>
  <c r="DV297" i="9"/>
  <c r="DV269" i="9"/>
  <c r="DV279" i="9"/>
  <c r="DV321" i="9"/>
  <c r="DV316" i="9"/>
  <c r="DV268" i="9"/>
  <c r="DV270" i="9"/>
  <c r="DV249" i="9"/>
  <c r="DV145" i="9"/>
  <c r="DV185" i="9"/>
  <c r="DV187" i="9"/>
  <c r="DV165" i="9"/>
  <c r="DV225" i="9"/>
  <c r="DV207" i="9"/>
  <c r="DV186" i="9"/>
  <c r="DV229" i="9"/>
  <c r="DW3" i="9"/>
  <c r="BB780" i="9" s="1" a="1"/>
  <c r="BB780" i="9" s="1"/>
  <c r="BB778" i="9" s="1"/>
  <c r="DV4" i="9" a="1"/>
  <c r="DV4" i="9" s="1"/>
  <c r="BA367" i="9" a="1"/>
  <c r="BA367" i="9" s="1"/>
  <c r="BA365" i="9" s="1"/>
  <c r="BA364" i="9" s="1"/>
  <c r="AY761" i="9" a="1"/>
  <c r="AY761" i="9" s="1"/>
  <c r="AY759" i="9" s="1"/>
  <c r="AX367" i="9" a="1"/>
  <c r="AX367" i="9" s="1"/>
  <c r="AX365" i="9" s="1"/>
  <c r="AX364" i="9" s="1"/>
  <c r="AZ761" i="9" a="1"/>
  <c r="AZ761" i="9" s="1"/>
  <c r="AZ759" i="9" s="1"/>
  <c r="BA780" i="9" a="1"/>
  <c r="BA780" i="9" s="1"/>
  <c r="BA778" i="9" s="1"/>
  <c r="BA761" i="9" a="1"/>
  <c r="BA761" i="9" s="1"/>
  <c r="BA759" i="9" s="1"/>
  <c r="AY780" i="9" a="1"/>
  <c r="AY780" i="9" s="1"/>
  <c r="AY778" i="9" s="1"/>
  <c r="AX234" i="9" a="1"/>
  <c r="AX234" i="9" s="1"/>
  <c r="AX232" i="9" s="1"/>
  <c r="AX231" i="9" s="1"/>
  <c r="AY367" i="9" a="1"/>
  <c r="AY367" i="9" s="1"/>
  <c r="AY365" i="9" s="1"/>
  <c r="AY364" i="9" s="1"/>
  <c r="AZ780" i="9" a="1"/>
  <c r="AZ780" i="9" s="1"/>
  <c r="AZ778" i="9" s="1"/>
  <c r="BA234" i="9" a="1"/>
  <c r="BA234" i="9" s="1"/>
  <c r="BA232" i="9" s="1"/>
  <c r="BA231" i="9" s="1"/>
  <c r="AY234" i="9" a="1"/>
  <c r="AY234" i="9" s="1"/>
  <c r="AY232" i="9" s="1"/>
  <c r="AY231" i="9" s="1"/>
  <c r="AZ367" i="9" a="1"/>
  <c r="AZ367" i="9" s="1"/>
  <c r="AZ365" i="9" s="1"/>
  <c r="AZ364" i="9" s="1"/>
  <c r="AX761" i="9" a="1"/>
  <c r="AX761" i="9" s="1"/>
  <c r="AX759" i="9" s="1"/>
  <c r="AZ234" i="9" a="1"/>
  <c r="AZ234" i="9" s="1"/>
  <c r="AZ232" i="9" s="1"/>
  <c r="AZ231" i="9" s="1"/>
  <c r="AX780" i="9" a="1"/>
  <c r="AX780" i="9" s="1"/>
  <c r="AX778" i="9" s="1"/>
  <c r="AU380" i="9" a="1"/>
  <c r="AU380" i="9" s="1"/>
  <c r="AU378" i="9" s="1"/>
  <c r="AU377" i="9" s="1"/>
  <c r="AU352" i="9" s="1"/>
  <c r="AV380" i="9" a="1"/>
  <c r="AV380" i="9" s="1"/>
  <c r="AV378" i="9" s="1"/>
  <c r="AV377" i="9" s="1"/>
  <c r="AV352" i="9" s="1"/>
  <c r="AW380" i="9" a="1"/>
  <c r="AW380" i="9" s="1"/>
  <c r="AW378" i="9" s="1"/>
  <c r="AW377" i="9" s="1"/>
  <c r="AT380" i="9" a="1"/>
  <c r="AT380" i="9" s="1"/>
  <c r="AT378" i="9" s="1"/>
  <c r="AT377" i="9" s="1"/>
  <c r="AT352" i="9" s="1"/>
  <c r="AT35" i="9"/>
  <c r="FF2" i="10"/>
  <c r="DX2" i="10"/>
  <c r="DU12" i="9"/>
  <c r="AV35" i="9"/>
  <c r="S215" i="7"/>
  <c r="O214" i="7"/>
  <c r="R216" i="7"/>
  <c r="Q217" i="7"/>
  <c r="E387" i="2"/>
  <c r="E386" i="2"/>
  <c r="E385" i="2"/>
  <c r="E384" i="2"/>
  <c r="E383" i="2"/>
  <c r="DU374" i="2"/>
  <c r="DV374" i="2" s="1"/>
  <c r="E374" i="2"/>
  <c r="E373" i="2"/>
  <c r="E372" i="2"/>
  <c r="E371" i="2"/>
  <c r="E370" i="2"/>
  <c r="DT369" i="2"/>
  <c r="DI369" i="2"/>
  <c r="DH369" i="2"/>
  <c r="DG369" i="2"/>
  <c r="DF369" i="2"/>
  <c r="DE369" i="2"/>
  <c r="DD369" i="2"/>
  <c r="DC369" i="2"/>
  <c r="DB369" i="2"/>
  <c r="DA369" i="2"/>
  <c r="CZ369" i="2"/>
  <c r="CY369" i="2"/>
  <c r="CX369" i="2"/>
  <c r="CW369" i="2"/>
  <c r="CV369" i="2"/>
  <c r="CU369" i="2"/>
  <c r="CT369" i="2"/>
  <c r="CS369" i="2"/>
  <c r="CR369" i="2"/>
  <c r="CQ369" i="2"/>
  <c r="CP369" i="2"/>
  <c r="CO369" i="2"/>
  <c r="CN369" i="2"/>
  <c r="CM369" i="2"/>
  <c r="CL369" i="2"/>
  <c r="CK369" i="2"/>
  <c r="CJ369" i="2"/>
  <c r="CI369" i="2"/>
  <c r="CH369" i="2"/>
  <c r="CG369" i="2"/>
  <c r="CF369" i="2"/>
  <c r="CE369" i="2"/>
  <c r="CD369" i="2"/>
  <c r="CC369" i="2"/>
  <c r="CB369" i="2"/>
  <c r="CA369" i="2"/>
  <c r="BZ369" i="2"/>
  <c r="BY369" i="2"/>
  <c r="BX369" i="2"/>
  <c r="BW369" i="2"/>
  <c r="BV369" i="2"/>
  <c r="BU369" i="2"/>
  <c r="BT369" i="2"/>
  <c r="BS369" i="2"/>
  <c r="BR369" i="2"/>
  <c r="BQ369" i="2"/>
  <c r="BP369" i="2"/>
  <c r="BO369" i="2"/>
  <c r="BN369" i="2"/>
  <c r="BM369" i="2"/>
  <c r="BL369" i="2"/>
  <c r="BK369" i="2"/>
  <c r="BJ369" i="2"/>
  <c r="BI369" i="2"/>
  <c r="BH369" i="2"/>
  <c r="BG369" i="2"/>
  <c r="BF369" i="2"/>
  <c r="BE369" i="2"/>
  <c r="BD369" i="2"/>
  <c r="BC369" i="2"/>
  <c r="BB369" i="2"/>
  <c r="BA369" i="2"/>
  <c r="AZ369" i="2"/>
  <c r="AY369" i="2"/>
  <c r="AX369" i="2"/>
  <c r="AW369" i="2"/>
  <c r="AV369" i="2"/>
  <c r="AU369" i="2"/>
  <c r="AT369" i="2"/>
  <c r="AS369" i="2"/>
  <c r="AR369" i="2"/>
  <c r="AQ369" i="2"/>
  <c r="AP369" i="2"/>
  <c r="AK393" i="2"/>
  <c r="AJ393" i="2"/>
  <c r="AI393" i="2"/>
  <c r="AH393" i="2"/>
  <c r="AG393" i="2"/>
  <c r="AF393" i="2"/>
  <c r="AE393" i="2"/>
  <c r="AD393" i="2"/>
  <c r="AC393" i="2"/>
  <c r="AB393" i="2"/>
  <c r="AA393" i="2"/>
  <c r="Z393" i="2"/>
  <c r="Y393" i="2"/>
  <c r="X393" i="2"/>
  <c r="W393" i="2"/>
  <c r="V393" i="2"/>
  <c r="U393" i="2"/>
  <c r="T393" i="2"/>
  <c r="S393" i="2"/>
  <c r="R393" i="2"/>
  <c r="Q393" i="2"/>
  <c r="P393" i="2"/>
  <c r="O393" i="2"/>
  <c r="N393" i="2"/>
  <c r="M393" i="2"/>
  <c r="L393" i="2"/>
  <c r="K393" i="2"/>
  <c r="J393" i="2"/>
  <c r="I393" i="2"/>
  <c r="H393" i="2"/>
  <c r="G393" i="2"/>
  <c r="F393" i="2"/>
  <c r="E347" i="2"/>
  <c r="E346" i="2"/>
  <c r="E345" i="2"/>
  <c r="E344" i="2"/>
  <c r="E343" i="2"/>
  <c r="DI342" i="2"/>
  <c r="DH342" i="2"/>
  <c r="DG342" i="2"/>
  <c r="DF342" i="2"/>
  <c r="DE342" i="2"/>
  <c r="DD342" i="2"/>
  <c r="DC342" i="2"/>
  <c r="DB342" i="2"/>
  <c r="DA342" i="2"/>
  <c r="CZ342" i="2"/>
  <c r="CY342" i="2"/>
  <c r="CX342" i="2"/>
  <c r="CW342" i="2"/>
  <c r="CV342" i="2"/>
  <c r="CU342" i="2"/>
  <c r="CT342" i="2"/>
  <c r="CS342" i="2"/>
  <c r="CR342" i="2"/>
  <c r="CQ342" i="2"/>
  <c r="CP342" i="2"/>
  <c r="CO342" i="2"/>
  <c r="CN342" i="2"/>
  <c r="CM342" i="2"/>
  <c r="CL342" i="2"/>
  <c r="CK342" i="2"/>
  <c r="CJ342" i="2"/>
  <c r="CI342" i="2"/>
  <c r="CH342" i="2"/>
  <c r="CG342" i="2"/>
  <c r="CF342" i="2"/>
  <c r="CE342" i="2"/>
  <c r="CD342" i="2"/>
  <c r="CC342" i="2"/>
  <c r="CB342" i="2"/>
  <c r="CA342" i="2"/>
  <c r="BZ342" i="2"/>
  <c r="BY342" i="2"/>
  <c r="BX342" i="2"/>
  <c r="BW342" i="2"/>
  <c r="BV342" i="2"/>
  <c r="BU342" i="2"/>
  <c r="BT342" i="2"/>
  <c r="BS342" i="2"/>
  <c r="BR342" i="2"/>
  <c r="BQ342" i="2"/>
  <c r="BP342" i="2"/>
  <c r="BO342" i="2"/>
  <c r="BN342" i="2"/>
  <c r="BM342" i="2"/>
  <c r="BL342" i="2"/>
  <c r="BK342" i="2"/>
  <c r="BJ342" i="2"/>
  <c r="BI342" i="2"/>
  <c r="BH342" i="2"/>
  <c r="BG342" i="2"/>
  <c r="BF342" i="2"/>
  <c r="BE342" i="2"/>
  <c r="BD342" i="2"/>
  <c r="BC342" i="2"/>
  <c r="BB342" i="2"/>
  <c r="BA342" i="2"/>
  <c r="AZ342" i="2"/>
  <c r="AY342" i="2"/>
  <c r="AX342" i="2"/>
  <c r="AW342" i="2"/>
  <c r="AV342" i="2"/>
  <c r="AU342" i="2"/>
  <c r="AT342" i="2"/>
  <c r="AS342" i="2"/>
  <c r="AR342" i="2"/>
  <c r="AQ342" i="2"/>
  <c r="AP342" i="2"/>
  <c r="E337" i="2"/>
  <c r="E335" i="2"/>
  <c r="E333" i="2"/>
  <c r="E331" i="2"/>
  <c r="E853" i="2"/>
  <c r="E851" i="2"/>
  <c r="E849" i="2"/>
  <c r="E844" i="2"/>
  <c r="E843" i="2"/>
  <c r="E842" i="2"/>
  <c r="E841" i="2"/>
  <c r="E840" i="2"/>
  <c r="DI839" i="2"/>
  <c r="DH839" i="2"/>
  <c r="DG839" i="2"/>
  <c r="DF839" i="2"/>
  <c r="DE839" i="2"/>
  <c r="DD839" i="2"/>
  <c r="DC839" i="2"/>
  <c r="DB839" i="2"/>
  <c r="DA839" i="2"/>
  <c r="CZ839" i="2"/>
  <c r="CY839" i="2"/>
  <c r="CX839" i="2"/>
  <c r="CW839" i="2"/>
  <c r="CV839" i="2"/>
  <c r="CU839" i="2"/>
  <c r="CT839" i="2"/>
  <c r="CS839" i="2"/>
  <c r="CR839" i="2"/>
  <c r="CQ839" i="2"/>
  <c r="CP839" i="2"/>
  <c r="CO839" i="2"/>
  <c r="CN839" i="2"/>
  <c r="CM839" i="2"/>
  <c r="CL839" i="2"/>
  <c r="CK839" i="2"/>
  <c r="CJ839" i="2"/>
  <c r="CI839" i="2"/>
  <c r="CH839" i="2"/>
  <c r="CG839" i="2"/>
  <c r="CF839" i="2"/>
  <c r="CE839" i="2"/>
  <c r="CD839" i="2"/>
  <c r="CC839" i="2"/>
  <c r="CB839" i="2"/>
  <c r="CA839" i="2"/>
  <c r="BZ839" i="2"/>
  <c r="BY839" i="2"/>
  <c r="BX839" i="2"/>
  <c r="BW839" i="2"/>
  <c r="BV839" i="2"/>
  <c r="BU839" i="2"/>
  <c r="BT839" i="2"/>
  <c r="BS839" i="2"/>
  <c r="BR839" i="2"/>
  <c r="BQ839" i="2"/>
  <c r="BP839" i="2"/>
  <c r="BO839" i="2"/>
  <c r="BN839" i="2"/>
  <c r="BM839" i="2"/>
  <c r="BL839" i="2"/>
  <c r="BK839" i="2"/>
  <c r="BJ839" i="2"/>
  <c r="BI839" i="2"/>
  <c r="BH839" i="2"/>
  <c r="BG839" i="2"/>
  <c r="BF839" i="2"/>
  <c r="BE839" i="2"/>
  <c r="BD839" i="2"/>
  <c r="BC839" i="2"/>
  <c r="BB839" i="2"/>
  <c r="BA839" i="2"/>
  <c r="AZ839" i="2"/>
  <c r="AY839" i="2"/>
  <c r="AX839" i="2"/>
  <c r="AW839" i="2"/>
  <c r="AV839" i="2"/>
  <c r="AU839" i="2"/>
  <c r="AT839" i="2"/>
  <c r="AS839" i="2"/>
  <c r="AR839" i="2"/>
  <c r="AQ839" i="2"/>
  <c r="AP839" i="2"/>
  <c r="E834" i="2"/>
  <c r="E832" i="2"/>
  <c r="E830" i="2"/>
  <c r="E806" i="2"/>
  <c r="E805" i="2"/>
  <c r="E804" i="2"/>
  <c r="E803" i="2"/>
  <c r="E802" i="2"/>
  <c r="DI801" i="2"/>
  <c r="DH801" i="2"/>
  <c r="DG801" i="2"/>
  <c r="DF801" i="2"/>
  <c r="DE801" i="2"/>
  <c r="DD801" i="2"/>
  <c r="DC801" i="2"/>
  <c r="DB801" i="2"/>
  <c r="DA801" i="2"/>
  <c r="CZ801" i="2"/>
  <c r="CY801" i="2"/>
  <c r="CX801" i="2"/>
  <c r="CW801" i="2"/>
  <c r="CV801" i="2"/>
  <c r="CU801" i="2"/>
  <c r="CT801" i="2"/>
  <c r="CS801" i="2"/>
  <c r="CR801" i="2"/>
  <c r="CQ801" i="2"/>
  <c r="CP801" i="2"/>
  <c r="CO801" i="2"/>
  <c r="CN801" i="2"/>
  <c r="CM801" i="2"/>
  <c r="CL801" i="2"/>
  <c r="CK801" i="2"/>
  <c r="CJ801" i="2"/>
  <c r="CI801" i="2"/>
  <c r="CH801" i="2"/>
  <c r="CG801" i="2"/>
  <c r="CF801" i="2"/>
  <c r="CE801" i="2"/>
  <c r="CD801" i="2"/>
  <c r="CC801" i="2"/>
  <c r="CB801" i="2"/>
  <c r="CA801" i="2"/>
  <c r="BZ801" i="2"/>
  <c r="BY801" i="2"/>
  <c r="BX801" i="2"/>
  <c r="BW801" i="2"/>
  <c r="BV801" i="2"/>
  <c r="BU801" i="2"/>
  <c r="BT801" i="2"/>
  <c r="BS801" i="2"/>
  <c r="BR801" i="2"/>
  <c r="BQ801" i="2"/>
  <c r="BP801" i="2"/>
  <c r="BO801" i="2"/>
  <c r="BN801" i="2"/>
  <c r="BM801" i="2"/>
  <c r="BL801" i="2"/>
  <c r="BK801" i="2"/>
  <c r="BJ801" i="2"/>
  <c r="BI801" i="2"/>
  <c r="BH801" i="2"/>
  <c r="BG801" i="2"/>
  <c r="BF801" i="2"/>
  <c r="BE801" i="2"/>
  <c r="BD801" i="2"/>
  <c r="BC801" i="2"/>
  <c r="BB801" i="2"/>
  <c r="BA801" i="2"/>
  <c r="AZ801" i="2"/>
  <c r="AY801" i="2"/>
  <c r="AX801" i="2"/>
  <c r="AW801" i="2"/>
  <c r="AV801" i="2"/>
  <c r="AU801" i="2"/>
  <c r="AT801" i="2"/>
  <c r="AS801" i="2"/>
  <c r="AR801" i="2"/>
  <c r="AQ801" i="2"/>
  <c r="AP801" i="2"/>
  <c r="E796" i="2"/>
  <c r="E794" i="2"/>
  <c r="E792" i="2"/>
  <c r="E787" i="2"/>
  <c r="E786" i="2"/>
  <c r="E785" i="2"/>
  <c r="E784" i="2"/>
  <c r="E783" i="2"/>
  <c r="EK782" i="2"/>
  <c r="EJ782" i="2"/>
  <c r="EI782" i="2"/>
  <c r="EH782" i="2"/>
  <c r="EG782" i="2"/>
  <c r="EF782" i="2"/>
  <c r="EE782" i="2"/>
  <c r="ED782" i="2"/>
  <c r="EC782" i="2"/>
  <c r="EB782" i="2"/>
  <c r="EA782" i="2"/>
  <c r="DZ782" i="2"/>
  <c r="DY782" i="2"/>
  <c r="DX782" i="2"/>
  <c r="DW782" i="2"/>
  <c r="DV782" i="2"/>
  <c r="DU782" i="2"/>
  <c r="DT782" i="2"/>
  <c r="DI782" i="2"/>
  <c r="DH782" i="2"/>
  <c r="DG782" i="2"/>
  <c r="DF782" i="2"/>
  <c r="DE782" i="2"/>
  <c r="DD782" i="2"/>
  <c r="DC782" i="2"/>
  <c r="DB782" i="2"/>
  <c r="DA782" i="2"/>
  <c r="CZ782" i="2"/>
  <c r="CY782" i="2"/>
  <c r="CX782" i="2"/>
  <c r="CW782" i="2"/>
  <c r="CV782" i="2"/>
  <c r="CU782" i="2"/>
  <c r="CT782" i="2"/>
  <c r="CS782" i="2"/>
  <c r="CR782" i="2"/>
  <c r="CQ782" i="2"/>
  <c r="CP782" i="2"/>
  <c r="CO782" i="2"/>
  <c r="CN782" i="2"/>
  <c r="CM782" i="2"/>
  <c r="CL782" i="2"/>
  <c r="CK782" i="2"/>
  <c r="CJ782" i="2"/>
  <c r="CI782" i="2"/>
  <c r="CH782" i="2"/>
  <c r="CG782" i="2"/>
  <c r="CF782" i="2"/>
  <c r="CE782" i="2"/>
  <c r="CD782" i="2"/>
  <c r="CC782" i="2"/>
  <c r="CB782" i="2"/>
  <c r="CA782" i="2"/>
  <c r="BZ782" i="2"/>
  <c r="BY782" i="2"/>
  <c r="BX782" i="2"/>
  <c r="BW782" i="2"/>
  <c r="BV782" i="2"/>
  <c r="BU782" i="2"/>
  <c r="BT782" i="2"/>
  <c r="BS782" i="2"/>
  <c r="BR782" i="2"/>
  <c r="BQ782" i="2"/>
  <c r="BP782" i="2"/>
  <c r="BO782" i="2"/>
  <c r="BN782" i="2"/>
  <c r="BM782" i="2"/>
  <c r="BL782" i="2"/>
  <c r="BK782" i="2"/>
  <c r="BJ782" i="2"/>
  <c r="BI782" i="2"/>
  <c r="BH782" i="2"/>
  <c r="BG782" i="2"/>
  <c r="BF782" i="2"/>
  <c r="BE782" i="2"/>
  <c r="BD782" i="2"/>
  <c r="BC782" i="2"/>
  <c r="BB782" i="2"/>
  <c r="BA782" i="2"/>
  <c r="AZ782" i="2"/>
  <c r="AY782" i="2"/>
  <c r="AX782" i="2"/>
  <c r="AW782" i="2"/>
  <c r="AV782" i="2"/>
  <c r="AU782" i="2"/>
  <c r="AT782" i="2"/>
  <c r="AS782" i="2"/>
  <c r="AR782" i="2"/>
  <c r="AQ782" i="2"/>
  <c r="AP782" i="2"/>
  <c r="E777" i="2"/>
  <c r="E775" i="2"/>
  <c r="E773" i="2"/>
  <c r="E768" i="2"/>
  <c r="E767" i="2"/>
  <c r="E766" i="2"/>
  <c r="E765" i="2"/>
  <c r="E764" i="2"/>
  <c r="DI763" i="2"/>
  <c r="DH763" i="2"/>
  <c r="DG763" i="2"/>
  <c r="DF763" i="2"/>
  <c r="DE763" i="2"/>
  <c r="DD763" i="2"/>
  <c r="DC763" i="2"/>
  <c r="DB763" i="2"/>
  <c r="DA763" i="2"/>
  <c r="CZ763" i="2"/>
  <c r="CY763" i="2"/>
  <c r="CX763" i="2"/>
  <c r="CW763" i="2"/>
  <c r="CV763" i="2"/>
  <c r="CU763" i="2"/>
  <c r="CT763" i="2"/>
  <c r="CS763" i="2"/>
  <c r="CR763" i="2"/>
  <c r="CQ763" i="2"/>
  <c r="CP763" i="2"/>
  <c r="CO763" i="2"/>
  <c r="CN763" i="2"/>
  <c r="CM763" i="2"/>
  <c r="CL763" i="2"/>
  <c r="CK763" i="2"/>
  <c r="CJ763" i="2"/>
  <c r="CI763" i="2"/>
  <c r="CH763" i="2"/>
  <c r="CG763" i="2"/>
  <c r="CF763" i="2"/>
  <c r="CE763" i="2"/>
  <c r="CD763" i="2"/>
  <c r="CC763" i="2"/>
  <c r="CB763" i="2"/>
  <c r="CA763" i="2"/>
  <c r="BZ763" i="2"/>
  <c r="BY763" i="2"/>
  <c r="BX763" i="2"/>
  <c r="BW763" i="2"/>
  <c r="BV763" i="2"/>
  <c r="BU763" i="2"/>
  <c r="BT763" i="2"/>
  <c r="BS763" i="2"/>
  <c r="BR763" i="2"/>
  <c r="BQ763" i="2"/>
  <c r="BP763" i="2"/>
  <c r="BO763" i="2"/>
  <c r="BN763" i="2"/>
  <c r="BM763" i="2"/>
  <c r="BL763" i="2"/>
  <c r="BK763" i="2"/>
  <c r="BJ763" i="2"/>
  <c r="BI763" i="2"/>
  <c r="BH763" i="2"/>
  <c r="BG763" i="2"/>
  <c r="BF763" i="2"/>
  <c r="BE763" i="2"/>
  <c r="BD763" i="2"/>
  <c r="BC763" i="2"/>
  <c r="BB763" i="2"/>
  <c r="BA763" i="2"/>
  <c r="AZ763" i="2"/>
  <c r="AY763" i="2"/>
  <c r="AX763" i="2"/>
  <c r="AW763" i="2"/>
  <c r="AV763" i="2"/>
  <c r="AU763" i="2"/>
  <c r="AT763" i="2"/>
  <c r="AS763" i="2"/>
  <c r="AR763" i="2"/>
  <c r="AQ763" i="2"/>
  <c r="AP763" i="2"/>
  <c r="E758" i="2"/>
  <c r="E756" i="2"/>
  <c r="E754" i="2"/>
  <c r="E261" i="2"/>
  <c r="E260" i="2"/>
  <c r="E259" i="2"/>
  <c r="E258" i="2"/>
  <c r="E257" i="2"/>
  <c r="DI256" i="2"/>
  <c r="DH256" i="2"/>
  <c r="DG256" i="2"/>
  <c r="DF256" i="2"/>
  <c r="DE256" i="2"/>
  <c r="DD256" i="2"/>
  <c r="DC256" i="2"/>
  <c r="DB256" i="2"/>
  <c r="DA256" i="2"/>
  <c r="CZ256" i="2"/>
  <c r="CY256" i="2"/>
  <c r="CX256" i="2"/>
  <c r="CW256" i="2"/>
  <c r="CV256" i="2"/>
  <c r="CU256" i="2"/>
  <c r="CT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V256" i="2"/>
  <c r="BU256" i="2"/>
  <c r="BT256" i="2"/>
  <c r="BS256" i="2"/>
  <c r="BR256" i="2"/>
  <c r="BQ256" i="2"/>
  <c r="BP256" i="2"/>
  <c r="BO256" i="2"/>
  <c r="BN256" i="2"/>
  <c r="BM256" i="2"/>
  <c r="BL256" i="2"/>
  <c r="BK256" i="2"/>
  <c r="BJ256" i="2"/>
  <c r="BI256" i="2"/>
  <c r="BH256" i="2"/>
  <c r="BG256" i="2"/>
  <c r="BF256" i="2"/>
  <c r="BE256" i="2"/>
  <c r="BD256" i="2"/>
  <c r="BC256" i="2"/>
  <c r="BB256" i="2"/>
  <c r="BA256" i="2"/>
  <c r="AZ256" i="2"/>
  <c r="AY256" i="2"/>
  <c r="AX256" i="2"/>
  <c r="AW256" i="2"/>
  <c r="AV256" i="2"/>
  <c r="AU256" i="2"/>
  <c r="AT256" i="2"/>
  <c r="AS256" i="2"/>
  <c r="AR256" i="2"/>
  <c r="AQ256" i="2"/>
  <c r="AP256" i="2"/>
  <c r="E251" i="2"/>
  <c r="E249" i="2"/>
  <c r="E247" i="2"/>
  <c r="E245" i="2"/>
  <c r="DI321" i="2"/>
  <c r="DH321" i="2"/>
  <c r="DG321" i="2"/>
  <c r="DF321" i="2"/>
  <c r="DE321" i="2"/>
  <c r="DD321" i="2"/>
  <c r="DC321" i="2"/>
  <c r="DB321" i="2"/>
  <c r="DA321" i="2"/>
  <c r="CZ321" i="2"/>
  <c r="CY321" i="2"/>
  <c r="CX321" i="2"/>
  <c r="CW321" i="2"/>
  <c r="CV321" i="2"/>
  <c r="CU321" i="2"/>
  <c r="CT321" i="2"/>
  <c r="CS321" i="2"/>
  <c r="CR321" i="2"/>
  <c r="CQ321" i="2"/>
  <c r="CP321" i="2"/>
  <c r="CO321" i="2"/>
  <c r="CN321" i="2"/>
  <c r="CM321" i="2"/>
  <c r="CL321" i="2"/>
  <c r="CK321" i="2"/>
  <c r="CJ321" i="2"/>
  <c r="CI321" i="2"/>
  <c r="CH321" i="2"/>
  <c r="CG321" i="2"/>
  <c r="CF321" i="2"/>
  <c r="CE321" i="2"/>
  <c r="CD321" i="2"/>
  <c r="CC321" i="2"/>
  <c r="CB321" i="2"/>
  <c r="CA321" i="2"/>
  <c r="BZ321" i="2"/>
  <c r="BY321" i="2"/>
  <c r="BX321" i="2"/>
  <c r="BW321" i="2"/>
  <c r="BV321" i="2"/>
  <c r="BU321" i="2"/>
  <c r="BT321" i="2"/>
  <c r="BS321" i="2"/>
  <c r="BR321" i="2"/>
  <c r="BQ321" i="2"/>
  <c r="BP321" i="2"/>
  <c r="BO321" i="2"/>
  <c r="BN321" i="2"/>
  <c r="BM321" i="2"/>
  <c r="BL321" i="2"/>
  <c r="BK321" i="2"/>
  <c r="BJ321" i="2"/>
  <c r="BI321" i="2"/>
  <c r="BH321" i="2"/>
  <c r="BG321" i="2"/>
  <c r="BF321" i="2"/>
  <c r="BE321" i="2"/>
  <c r="BD321" i="2"/>
  <c r="BC321" i="2"/>
  <c r="BB321" i="2"/>
  <c r="E316" i="2"/>
  <c r="E314" i="2"/>
  <c r="E219" i="2"/>
  <c r="E218" i="2"/>
  <c r="E217" i="2"/>
  <c r="E216" i="2"/>
  <c r="E215" i="2"/>
  <c r="DI214" i="2"/>
  <c r="DH214" i="2"/>
  <c r="DG214" i="2"/>
  <c r="DF214" i="2"/>
  <c r="DE214" i="2"/>
  <c r="DD214" i="2"/>
  <c r="DC214" i="2"/>
  <c r="DB214" i="2"/>
  <c r="DA214" i="2"/>
  <c r="CZ214" i="2"/>
  <c r="CY214" i="2"/>
  <c r="CX214" i="2"/>
  <c r="CW214" i="2"/>
  <c r="CV214" i="2"/>
  <c r="CU214" i="2"/>
  <c r="CT214" i="2"/>
  <c r="CS214" i="2"/>
  <c r="CR214" i="2"/>
  <c r="CQ214" i="2"/>
  <c r="CP214" i="2"/>
  <c r="CO214" i="2"/>
  <c r="CN214" i="2"/>
  <c r="CM214" i="2"/>
  <c r="CL214" i="2"/>
  <c r="CK214" i="2"/>
  <c r="CJ214" i="2"/>
  <c r="CI214" i="2"/>
  <c r="CH214" i="2"/>
  <c r="CG214" i="2"/>
  <c r="CF214" i="2"/>
  <c r="CE214" i="2"/>
  <c r="CD214" i="2"/>
  <c r="CC214" i="2"/>
  <c r="CB214" i="2"/>
  <c r="CA214" i="2"/>
  <c r="BZ214" i="2"/>
  <c r="BY214" i="2"/>
  <c r="BX214" i="2"/>
  <c r="BW214" i="2"/>
  <c r="BV214" i="2"/>
  <c r="BU214" i="2"/>
  <c r="BT214" i="2"/>
  <c r="BS214" i="2"/>
  <c r="BR214" i="2"/>
  <c r="BQ214" i="2"/>
  <c r="BP214" i="2"/>
  <c r="BO214" i="2"/>
  <c r="BN214" i="2"/>
  <c r="BM214" i="2"/>
  <c r="BL214" i="2"/>
  <c r="BK214" i="2"/>
  <c r="BJ214" i="2"/>
  <c r="BI214" i="2"/>
  <c r="BH214" i="2"/>
  <c r="BG214" i="2"/>
  <c r="BF214" i="2"/>
  <c r="BE214" i="2"/>
  <c r="BD214" i="2"/>
  <c r="BC214" i="2"/>
  <c r="BB214" i="2"/>
  <c r="BA214" i="2"/>
  <c r="AZ214" i="2"/>
  <c r="AY214" i="2"/>
  <c r="AX214" i="2"/>
  <c r="AW214" i="2"/>
  <c r="AV214" i="2"/>
  <c r="AU214" i="2"/>
  <c r="AT214" i="2"/>
  <c r="AS214" i="2"/>
  <c r="AR214" i="2"/>
  <c r="AQ214" i="2"/>
  <c r="AP214" i="2"/>
  <c r="E209" i="2"/>
  <c r="E207" i="2"/>
  <c r="E205" i="2"/>
  <c r="E203" i="2"/>
  <c r="E594" i="2"/>
  <c r="E596" i="2"/>
  <c r="E598" i="2"/>
  <c r="E600" i="2"/>
  <c r="AP605" i="2"/>
  <c r="AQ605" i="2"/>
  <c r="AR605" i="2"/>
  <c r="AS605" i="2"/>
  <c r="AT605" i="2"/>
  <c r="AU605" i="2"/>
  <c r="AV605" i="2"/>
  <c r="AW605" i="2"/>
  <c r="AX605" i="2"/>
  <c r="AY605" i="2"/>
  <c r="AZ605" i="2"/>
  <c r="BA605" i="2"/>
  <c r="BB605" i="2"/>
  <c r="BC605" i="2"/>
  <c r="BD605" i="2"/>
  <c r="BE605" i="2"/>
  <c r="BF605" i="2"/>
  <c r="BG605" i="2"/>
  <c r="BH605" i="2"/>
  <c r="BI605" i="2"/>
  <c r="BJ605" i="2"/>
  <c r="BK605" i="2"/>
  <c r="BL605" i="2"/>
  <c r="BM605" i="2"/>
  <c r="BN605" i="2"/>
  <c r="BO605" i="2"/>
  <c r="BP605" i="2"/>
  <c r="BQ605" i="2"/>
  <c r="BR605" i="2"/>
  <c r="BS605" i="2"/>
  <c r="BT605" i="2"/>
  <c r="BU605" i="2"/>
  <c r="BV605" i="2"/>
  <c r="BW605" i="2"/>
  <c r="BX605" i="2"/>
  <c r="BY605" i="2"/>
  <c r="BZ605" i="2"/>
  <c r="CA605" i="2"/>
  <c r="CB605" i="2"/>
  <c r="CC605" i="2"/>
  <c r="CD605" i="2"/>
  <c r="CE605" i="2"/>
  <c r="CF605" i="2"/>
  <c r="CG605" i="2"/>
  <c r="CH605" i="2"/>
  <c r="CI605" i="2"/>
  <c r="CJ605" i="2"/>
  <c r="CK605" i="2"/>
  <c r="CL605" i="2"/>
  <c r="CM605" i="2"/>
  <c r="CN605" i="2"/>
  <c r="CO605" i="2"/>
  <c r="CP605" i="2"/>
  <c r="CQ605" i="2"/>
  <c r="CR605" i="2"/>
  <c r="CS605" i="2"/>
  <c r="CT605" i="2"/>
  <c r="CU605" i="2"/>
  <c r="CV605" i="2"/>
  <c r="CW605" i="2"/>
  <c r="CX605" i="2"/>
  <c r="CY605" i="2"/>
  <c r="CZ605" i="2"/>
  <c r="DA605" i="2"/>
  <c r="DB605" i="2"/>
  <c r="DC605" i="2"/>
  <c r="DD605" i="2"/>
  <c r="DE605" i="2"/>
  <c r="DF605" i="2"/>
  <c r="DG605" i="2"/>
  <c r="DH605" i="2"/>
  <c r="DI605" i="2"/>
  <c r="E606" i="2"/>
  <c r="E607" i="2"/>
  <c r="E608" i="2"/>
  <c r="E609" i="2"/>
  <c r="E610" i="2"/>
  <c r="E749" i="2"/>
  <c r="E748" i="2"/>
  <c r="E747" i="2"/>
  <c r="E746" i="2"/>
  <c r="E745" i="2"/>
  <c r="DI744" i="2"/>
  <c r="DH744" i="2"/>
  <c r="DG744" i="2"/>
  <c r="DF744" i="2"/>
  <c r="DE744" i="2"/>
  <c r="DD744" i="2"/>
  <c r="DC744" i="2"/>
  <c r="DB744" i="2"/>
  <c r="DA744" i="2"/>
  <c r="CZ744" i="2"/>
  <c r="CY744" i="2"/>
  <c r="CX744" i="2"/>
  <c r="CW744" i="2"/>
  <c r="CV744" i="2"/>
  <c r="CU744" i="2"/>
  <c r="CT744" i="2"/>
  <c r="CS744" i="2"/>
  <c r="CR744" i="2"/>
  <c r="CQ744" i="2"/>
  <c r="CP744" i="2"/>
  <c r="CO744" i="2"/>
  <c r="CN744" i="2"/>
  <c r="CM744" i="2"/>
  <c r="CL744" i="2"/>
  <c r="CK744" i="2"/>
  <c r="CJ744" i="2"/>
  <c r="CI744" i="2"/>
  <c r="CH744" i="2"/>
  <c r="CG744" i="2"/>
  <c r="CF744" i="2"/>
  <c r="CE744" i="2"/>
  <c r="CD744" i="2"/>
  <c r="CC744" i="2"/>
  <c r="CB744" i="2"/>
  <c r="CA744" i="2"/>
  <c r="BZ744" i="2"/>
  <c r="BY744" i="2"/>
  <c r="BX744" i="2"/>
  <c r="BW744" i="2"/>
  <c r="BV744" i="2"/>
  <c r="BU744" i="2"/>
  <c r="BT744" i="2"/>
  <c r="BS744" i="2"/>
  <c r="BR744" i="2"/>
  <c r="BQ744" i="2"/>
  <c r="BP744" i="2"/>
  <c r="BO744" i="2"/>
  <c r="BN744" i="2"/>
  <c r="BM744" i="2"/>
  <c r="BL744" i="2"/>
  <c r="BK744" i="2"/>
  <c r="BJ744" i="2"/>
  <c r="BI744" i="2"/>
  <c r="BH744" i="2"/>
  <c r="BG744" i="2"/>
  <c r="BF744" i="2"/>
  <c r="BE744" i="2"/>
  <c r="BD744" i="2"/>
  <c r="BC744" i="2"/>
  <c r="BB744" i="2"/>
  <c r="BA744" i="2"/>
  <c r="AZ744" i="2"/>
  <c r="AY744" i="2"/>
  <c r="AX744" i="2"/>
  <c r="AW744" i="2"/>
  <c r="AV744" i="2"/>
  <c r="AU744" i="2"/>
  <c r="AT744" i="2"/>
  <c r="AS744" i="2"/>
  <c r="AR744" i="2"/>
  <c r="AQ744" i="2"/>
  <c r="AP744" i="2"/>
  <c r="E739" i="2"/>
  <c r="E737" i="2"/>
  <c r="E735" i="2"/>
  <c r="E733" i="2"/>
  <c r="E729" i="2"/>
  <c r="E728" i="2"/>
  <c r="E727" i="2"/>
  <c r="E726" i="2"/>
  <c r="E725" i="2"/>
  <c r="DI724" i="2"/>
  <c r="DH724" i="2"/>
  <c r="DG724" i="2"/>
  <c r="DF724" i="2"/>
  <c r="DE724" i="2"/>
  <c r="DD724" i="2"/>
  <c r="DC724" i="2"/>
  <c r="DB724" i="2"/>
  <c r="DA724" i="2"/>
  <c r="CZ724" i="2"/>
  <c r="CY724" i="2"/>
  <c r="CX724" i="2"/>
  <c r="CW724" i="2"/>
  <c r="CV724" i="2"/>
  <c r="CU724" i="2"/>
  <c r="CT724" i="2"/>
  <c r="CS724" i="2"/>
  <c r="CR724" i="2"/>
  <c r="CQ724" i="2"/>
  <c r="CP724" i="2"/>
  <c r="CO724" i="2"/>
  <c r="CN724" i="2"/>
  <c r="CM724" i="2"/>
  <c r="CL724" i="2"/>
  <c r="CK724" i="2"/>
  <c r="CJ724" i="2"/>
  <c r="CI724" i="2"/>
  <c r="CH724" i="2"/>
  <c r="CG724" i="2"/>
  <c r="CF724" i="2"/>
  <c r="CE724" i="2"/>
  <c r="CD724" i="2"/>
  <c r="CC724" i="2"/>
  <c r="CB724" i="2"/>
  <c r="CA724" i="2"/>
  <c r="BZ724" i="2"/>
  <c r="BY724" i="2"/>
  <c r="BX724" i="2"/>
  <c r="BW724" i="2"/>
  <c r="BV724" i="2"/>
  <c r="BU724" i="2"/>
  <c r="BT724" i="2"/>
  <c r="BS724" i="2"/>
  <c r="BR724" i="2"/>
  <c r="BQ724" i="2"/>
  <c r="BP724" i="2"/>
  <c r="BO724" i="2"/>
  <c r="BN724" i="2"/>
  <c r="BM724" i="2"/>
  <c r="BL724" i="2"/>
  <c r="BK724" i="2"/>
  <c r="BJ724" i="2"/>
  <c r="BI724" i="2"/>
  <c r="BH724" i="2"/>
  <c r="BG724" i="2"/>
  <c r="BF724" i="2"/>
  <c r="BE724" i="2"/>
  <c r="BD724" i="2"/>
  <c r="BC724" i="2"/>
  <c r="BB724" i="2"/>
  <c r="BA724" i="2"/>
  <c r="AZ724" i="2"/>
  <c r="AY724" i="2"/>
  <c r="AX724" i="2"/>
  <c r="AW724" i="2"/>
  <c r="AV724" i="2"/>
  <c r="AU724" i="2"/>
  <c r="AT724" i="2"/>
  <c r="AS724" i="2"/>
  <c r="AR724" i="2"/>
  <c r="AQ724" i="2"/>
  <c r="AP724" i="2"/>
  <c r="E719" i="2"/>
  <c r="E717" i="2"/>
  <c r="E715" i="2"/>
  <c r="E710" i="2"/>
  <c r="E709" i="2"/>
  <c r="E708" i="2"/>
  <c r="E707" i="2"/>
  <c r="E706" i="2"/>
  <c r="DI705" i="2"/>
  <c r="DH705" i="2"/>
  <c r="DG705" i="2"/>
  <c r="DF705" i="2"/>
  <c r="DE705" i="2"/>
  <c r="DD705" i="2"/>
  <c r="DC705" i="2"/>
  <c r="DB705" i="2"/>
  <c r="DA705" i="2"/>
  <c r="CZ705" i="2"/>
  <c r="CY705" i="2"/>
  <c r="CX705" i="2"/>
  <c r="CW705" i="2"/>
  <c r="CV705" i="2"/>
  <c r="CU705" i="2"/>
  <c r="CT705" i="2"/>
  <c r="CS705" i="2"/>
  <c r="CR705" i="2"/>
  <c r="CQ705" i="2"/>
  <c r="CP705" i="2"/>
  <c r="CO705" i="2"/>
  <c r="CN705" i="2"/>
  <c r="CM705" i="2"/>
  <c r="CL705" i="2"/>
  <c r="CK705" i="2"/>
  <c r="CJ705" i="2"/>
  <c r="CI705" i="2"/>
  <c r="CH705" i="2"/>
  <c r="CG705" i="2"/>
  <c r="CF705" i="2"/>
  <c r="CE705" i="2"/>
  <c r="CD705" i="2"/>
  <c r="CC705" i="2"/>
  <c r="CB705" i="2"/>
  <c r="CA705" i="2"/>
  <c r="BZ705" i="2"/>
  <c r="BY705" i="2"/>
  <c r="BX705" i="2"/>
  <c r="BW705" i="2"/>
  <c r="BV705" i="2"/>
  <c r="BU705" i="2"/>
  <c r="BT705" i="2"/>
  <c r="BS705" i="2"/>
  <c r="BR705" i="2"/>
  <c r="BQ705" i="2"/>
  <c r="BP705" i="2"/>
  <c r="BO705" i="2"/>
  <c r="BN705" i="2"/>
  <c r="BM705" i="2"/>
  <c r="BL705" i="2"/>
  <c r="BK705" i="2"/>
  <c r="BJ705" i="2"/>
  <c r="BI705" i="2"/>
  <c r="BH705" i="2"/>
  <c r="BG705" i="2"/>
  <c r="BF705" i="2"/>
  <c r="BE705" i="2"/>
  <c r="BD705" i="2"/>
  <c r="BC705" i="2"/>
  <c r="BB705" i="2"/>
  <c r="BA705" i="2"/>
  <c r="AZ705" i="2"/>
  <c r="AY705" i="2"/>
  <c r="AX705" i="2"/>
  <c r="AW705" i="2"/>
  <c r="AV705" i="2"/>
  <c r="AU705" i="2"/>
  <c r="AT705" i="2"/>
  <c r="AS705" i="2"/>
  <c r="AR705" i="2"/>
  <c r="AQ705" i="2"/>
  <c r="AP705" i="2"/>
  <c r="E700" i="2"/>
  <c r="E698" i="2"/>
  <c r="E696" i="2"/>
  <c r="E694" i="2"/>
  <c r="E690" i="2"/>
  <c r="E689" i="2"/>
  <c r="E688" i="2"/>
  <c r="E687" i="2"/>
  <c r="E686" i="2"/>
  <c r="DI685" i="2"/>
  <c r="DH685" i="2"/>
  <c r="DG685" i="2"/>
  <c r="DF685" i="2"/>
  <c r="DE685" i="2"/>
  <c r="DD685" i="2"/>
  <c r="DC685" i="2"/>
  <c r="DB685" i="2"/>
  <c r="DA685" i="2"/>
  <c r="CZ685" i="2"/>
  <c r="CY685" i="2"/>
  <c r="CX685" i="2"/>
  <c r="CW685" i="2"/>
  <c r="CV685" i="2"/>
  <c r="CU685" i="2"/>
  <c r="CT685" i="2"/>
  <c r="CS685" i="2"/>
  <c r="CR685" i="2"/>
  <c r="CQ685" i="2"/>
  <c r="CP685" i="2"/>
  <c r="CO685" i="2"/>
  <c r="CN685" i="2"/>
  <c r="CM685" i="2"/>
  <c r="CL685" i="2"/>
  <c r="CK685" i="2"/>
  <c r="CJ685" i="2"/>
  <c r="CI685" i="2"/>
  <c r="CH685" i="2"/>
  <c r="CG685" i="2"/>
  <c r="CF685" i="2"/>
  <c r="CE685" i="2"/>
  <c r="CD685" i="2"/>
  <c r="CC685" i="2"/>
  <c r="CB685" i="2"/>
  <c r="CA685" i="2"/>
  <c r="BZ685" i="2"/>
  <c r="BY685" i="2"/>
  <c r="BX685" i="2"/>
  <c r="BW685" i="2"/>
  <c r="BV685" i="2"/>
  <c r="BU685" i="2"/>
  <c r="BT685" i="2"/>
  <c r="BS685" i="2"/>
  <c r="BR685" i="2"/>
  <c r="BQ685" i="2"/>
  <c r="BP685" i="2"/>
  <c r="BO685" i="2"/>
  <c r="BN685" i="2"/>
  <c r="BM685" i="2"/>
  <c r="BL685" i="2"/>
  <c r="BK685" i="2"/>
  <c r="BJ685" i="2"/>
  <c r="BI685" i="2"/>
  <c r="BH685" i="2"/>
  <c r="BG685" i="2"/>
  <c r="BF685" i="2"/>
  <c r="BE685" i="2"/>
  <c r="BD685" i="2"/>
  <c r="BC685" i="2"/>
  <c r="BB685" i="2"/>
  <c r="BA685" i="2"/>
  <c r="AZ685" i="2"/>
  <c r="AY685" i="2"/>
  <c r="AX685" i="2"/>
  <c r="AW685" i="2"/>
  <c r="AV685" i="2"/>
  <c r="AU685" i="2"/>
  <c r="AT685" i="2"/>
  <c r="AS685" i="2"/>
  <c r="AR685" i="2"/>
  <c r="AQ685" i="2"/>
  <c r="AP685" i="2"/>
  <c r="E680" i="2"/>
  <c r="E678" i="2"/>
  <c r="E676" i="2"/>
  <c r="E674" i="2"/>
  <c r="E670" i="2"/>
  <c r="E669" i="2"/>
  <c r="E668" i="2"/>
  <c r="E667" i="2"/>
  <c r="E666" i="2"/>
  <c r="DI665" i="2"/>
  <c r="DH665" i="2"/>
  <c r="DG665" i="2"/>
  <c r="DF665" i="2"/>
  <c r="DE665" i="2"/>
  <c r="DD665" i="2"/>
  <c r="DC665" i="2"/>
  <c r="DB665" i="2"/>
  <c r="DA665" i="2"/>
  <c r="CZ665" i="2"/>
  <c r="CY665" i="2"/>
  <c r="CX665" i="2"/>
  <c r="CW665" i="2"/>
  <c r="CV665" i="2"/>
  <c r="CU665" i="2"/>
  <c r="CT665" i="2"/>
  <c r="CS665" i="2"/>
  <c r="CR665" i="2"/>
  <c r="CQ665" i="2"/>
  <c r="CP665" i="2"/>
  <c r="CO665" i="2"/>
  <c r="CN665" i="2"/>
  <c r="CM665" i="2"/>
  <c r="CL665" i="2"/>
  <c r="CK665" i="2"/>
  <c r="CJ665" i="2"/>
  <c r="CI665" i="2"/>
  <c r="CH665" i="2"/>
  <c r="CG665" i="2"/>
  <c r="CF665" i="2"/>
  <c r="CE665" i="2"/>
  <c r="CD665" i="2"/>
  <c r="CC665" i="2"/>
  <c r="CB665" i="2"/>
  <c r="CA665" i="2"/>
  <c r="BZ665" i="2"/>
  <c r="BY665" i="2"/>
  <c r="BX665" i="2"/>
  <c r="BW665" i="2"/>
  <c r="BV665" i="2"/>
  <c r="BU665" i="2"/>
  <c r="BT665" i="2"/>
  <c r="BS665" i="2"/>
  <c r="BR665" i="2"/>
  <c r="BQ665" i="2"/>
  <c r="BP665" i="2"/>
  <c r="BO665" i="2"/>
  <c r="BN665" i="2"/>
  <c r="BM665" i="2"/>
  <c r="BL665" i="2"/>
  <c r="BK665" i="2"/>
  <c r="BJ665" i="2"/>
  <c r="BI665" i="2"/>
  <c r="BH665" i="2"/>
  <c r="BG665" i="2"/>
  <c r="BF665" i="2"/>
  <c r="BE665" i="2"/>
  <c r="BD665" i="2"/>
  <c r="BC665" i="2"/>
  <c r="BB665" i="2"/>
  <c r="BA665" i="2"/>
  <c r="AZ665" i="2"/>
  <c r="AY665" i="2"/>
  <c r="AX665" i="2"/>
  <c r="AW665" i="2"/>
  <c r="AV665" i="2"/>
  <c r="AU665" i="2"/>
  <c r="AT665" i="2"/>
  <c r="AS665" i="2"/>
  <c r="AR665" i="2"/>
  <c r="AQ665" i="2"/>
  <c r="AP665" i="2"/>
  <c r="E660" i="2"/>
  <c r="E658" i="2"/>
  <c r="E656" i="2"/>
  <c r="E654" i="2"/>
  <c r="E650" i="2"/>
  <c r="E649" i="2"/>
  <c r="E648" i="2"/>
  <c r="E647" i="2"/>
  <c r="E646" i="2"/>
  <c r="DI645" i="2"/>
  <c r="DH645" i="2"/>
  <c r="DG645" i="2"/>
  <c r="DF645" i="2"/>
  <c r="DE645" i="2"/>
  <c r="DD645" i="2"/>
  <c r="DC645" i="2"/>
  <c r="DB645" i="2"/>
  <c r="DA645" i="2"/>
  <c r="CZ645" i="2"/>
  <c r="CY645" i="2"/>
  <c r="CX645" i="2"/>
  <c r="CW645" i="2"/>
  <c r="CV645" i="2"/>
  <c r="CU645" i="2"/>
  <c r="CT645" i="2"/>
  <c r="CS645" i="2"/>
  <c r="CR645" i="2"/>
  <c r="CQ645" i="2"/>
  <c r="CP645" i="2"/>
  <c r="CO645" i="2"/>
  <c r="CN645" i="2"/>
  <c r="CM645" i="2"/>
  <c r="CL645" i="2"/>
  <c r="CK645" i="2"/>
  <c r="CJ645" i="2"/>
  <c r="CI645" i="2"/>
  <c r="CH645" i="2"/>
  <c r="CG645" i="2"/>
  <c r="CF645" i="2"/>
  <c r="CE645" i="2"/>
  <c r="CD645" i="2"/>
  <c r="CC645" i="2"/>
  <c r="CB645" i="2"/>
  <c r="CA645" i="2"/>
  <c r="BZ645" i="2"/>
  <c r="BY645" i="2"/>
  <c r="BX645" i="2"/>
  <c r="BW645" i="2"/>
  <c r="BV645" i="2"/>
  <c r="BU645" i="2"/>
  <c r="BT645"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E640" i="2"/>
  <c r="E638" i="2"/>
  <c r="E636" i="2"/>
  <c r="E634" i="2"/>
  <c r="E630" i="2"/>
  <c r="E629" i="2"/>
  <c r="E628" i="2"/>
  <c r="E627" i="2"/>
  <c r="E626" i="2"/>
  <c r="DI625" i="2"/>
  <c r="DH625" i="2"/>
  <c r="DG625" i="2"/>
  <c r="DF625" i="2"/>
  <c r="DE625" i="2"/>
  <c r="DD625" i="2"/>
  <c r="DC625" i="2"/>
  <c r="DB625" i="2"/>
  <c r="DA625" i="2"/>
  <c r="CZ625" i="2"/>
  <c r="CY625" i="2"/>
  <c r="CX625" i="2"/>
  <c r="CW625" i="2"/>
  <c r="CV625" i="2"/>
  <c r="CU625" i="2"/>
  <c r="CT625" i="2"/>
  <c r="CS625" i="2"/>
  <c r="CR625" i="2"/>
  <c r="CQ625" i="2"/>
  <c r="CP625" i="2"/>
  <c r="CO625" i="2"/>
  <c r="CN625" i="2"/>
  <c r="CM625" i="2"/>
  <c r="CL625" i="2"/>
  <c r="CK625" i="2"/>
  <c r="CJ625" i="2"/>
  <c r="CI625" i="2"/>
  <c r="CH625" i="2"/>
  <c r="CG625" i="2"/>
  <c r="CF625" i="2"/>
  <c r="CE625" i="2"/>
  <c r="CD625" i="2"/>
  <c r="CC625" i="2"/>
  <c r="CB625" i="2"/>
  <c r="CA625" i="2"/>
  <c r="BZ625" i="2"/>
  <c r="BY625" i="2"/>
  <c r="BX625" i="2"/>
  <c r="BW625" i="2"/>
  <c r="BV625" i="2"/>
  <c r="BU625" i="2"/>
  <c r="BT625"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E620" i="2"/>
  <c r="E618" i="2"/>
  <c r="E616" i="2"/>
  <c r="E614" i="2"/>
  <c r="E590" i="2"/>
  <c r="E589" i="2"/>
  <c r="E588" i="2"/>
  <c r="E587" i="2"/>
  <c r="E586" i="2"/>
  <c r="DI585" i="2"/>
  <c r="DH585" i="2"/>
  <c r="DG585" i="2"/>
  <c r="DF585" i="2"/>
  <c r="DE585" i="2"/>
  <c r="DD585" i="2"/>
  <c r="DC585" i="2"/>
  <c r="DB585" i="2"/>
  <c r="DA585" i="2"/>
  <c r="CZ585" i="2"/>
  <c r="CY585" i="2"/>
  <c r="CX585" i="2"/>
  <c r="CW585" i="2"/>
  <c r="CV585" i="2"/>
  <c r="CU585" i="2"/>
  <c r="CT585" i="2"/>
  <c r="CS585" i="2"/>
  <c r="CR585" i="2"/>
  <c r="CQ585" i="2"/>
  <c r="CP585" i="2"/>
  <c r="CO585" i="2"/>
  <c r="CN585" i="2"/>
  <c r="CM585" i="2"/>
  <c r="CL585" i="2"/>
  <c r="CK585" i="2"/>
  <c r="CJ585" i="2"/>
  <c r="CI585" i="2"/>
  <c r="CH585" i="2"/>
  <c r="CG585" i="2"/>
  <c r="CF585" i="2"/>
  <c r="CE585" i="2"/>
  <c r="CD585" i="2"/>
  <c r="CC585" i="2"/>
  <c r="CB585" i="2"/>
  <c r="CA585" i="2"/>
  <c r="BZ585" i="2"/>
  <c r="BY585" i="2"/>
  <c r="BX585" i="2"/>
  <c r="BW585" i="2"/>
  <c r="BV585" i="2"/>
  <c r="BU585" i="2"/>
  <c r="BT585" i="2"/>
  <c r="BS585" i="2"/>
  <c r="BR585" i="2"/>
  <c r="BQ585" i="2"/>
  <c r="BP585" i="2"/>
  <c r="BO585" i="2"/>
  <c r="BN585" i="2"/>
  <c r="BM585" i="2"/>
  <c r="BL585" i="2"/>
  <c r="BK585" i="2"/>
  <c r="BJ585" i="2"/>
  <c r="BI585" i="2"/>
  <c r="BH585" i="2"/>
  <c r="BG585" i="2"/>
  <c r="BF585" i="2"/>
  <c r="BE585" i="2"/>
  <c r="BD585" i="2"/>
  <c r="BC585" i="2"/>
  <c r="BB585" i="2"/>
  <c r="BA585" i="2"/>
  <c r="AZ585" i="2"/>
  <c r="AY585" i="2"/>
  <c r="AX585" i="2"/>
  <c r="AW585" i="2"/>
  <c r="AV585" i="2"/>
  <c r="AU585" i="2"/>
  <c r="AT585" i="2"/>
  <c r="AS585" i="2"/>
  <c r="AR585" i="2"/>
  <c r="AQ585" i="2"/>
  <c r="AP585" i="2"/>
  <c r="E580" i="2"/>
  <c r="E578" i="2"/>
  <c r="E576" i="2"/>
  <c r="E571" i="2"/>
  <c r="E570" i="2"/>
  <c r="E569" i="2"/>
  <c r="E568" i="2"/>
  <c r="E567" i="2"/>
  <c r="DI566" i="2"/>
  <c r="DH566" i="2"/>
  <c r="DG566" i="2"/>
  <c r="DF566" i="2"/>
  <c r="DE566" i="2"/>
  <c r="DD566" i="2"/>
  <c r="DC566" i="2"/>
  <c r="DB566" i="2"/>
  <c r="DA566" i="2"/>
  <c r="CZ566" i="2"/>
  <c r="CY566" i="2"/>
  <c r="CX566" i="2"/>
  <c r="CW566" i="2"/>
  <c r="CV566" i="2"/>
  <c r="CU566" i="2"/>
  <c r="CT566" i="2"/>
  <c r="CS566" i="2"/>
  <c r="CR566" i="2"/>
  <c r="CQ566" i="2"/>
  <c r="CP566" i="2"/>
  <c r="CO566" i="2"/>
  <c r="CN566" i="2"/>
  <c r="CM566" i="2"/>
  <c r="CL566" i="2"/>
  <c r="CK566" i="2"/>
  <c r="CJ566" i="2"/>
  <c r="CI566" i="2"/>
  <c r="CH566" i="2"/>
  <c r="CG566" i="2"/>
  <c r="CF566" i="2"/>
  <c r="CE566" i="2"/>
  <c r="CD566" i="2"/>
  <c r="CC566" i="2"/>
  <c r="CB566" i="2"/>
  <c r="CA566" i="2"/>
  <c r="BZ566" i="2"/>
  <c r="BY566" i="2"/>
  <c r="BX566" i="2"/>
  <c r="BW566" i="2"/>
  <c r="BV566" i="2"/>
  <c r="BU566" i="2"/>
  <c r="BT566"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E561" i="2"/>
  <c r="E559" i="2"/>
  <c r="E557" i="2"/>
  <c r="E555" i="2"/>
  <c r="E551" i="2"/>
  <c r="E550" i="2"/>
  <c r="E549" i="2"/>
  <c r="E548" i="2"/>
  <c r="E547" i="2"/>
  <c r="DI546" i="2"/>
  <c r="DH546" i="2"/>
  <c r="DG546" i="2"/>
  <c r="DF546" i="2"/>
  <c r="DE546" i="2"/>
  <c r="DD546" i="2"/>
  <c r="DC546" i="2"/>
  <c r="DB546" i="2"/>
  <c r="DA546" i="2"/>
  <c r="CZ546" i="2"/>
  <c r="CY546" i="2"/>
  <c r="CX546" i="2"/>
  <c r="CW546" i="2"/>
  <c r="CV546" i="2"/>
  <c r="CU546" i="2"/>
  <c r="CT546" i="2"/>
  <c r="CS546" i="2"/>
  <c r="CR546" i="2"/>
  <c r="CQ546" i="2"/>
  <c r="CP546" i="2"/>
  <c r="CO546" i="2"/>
  <c r="CN546" i="2"/>
  <c r="CM546" i="2"/>
  <c r="CL546" i="2"/>
  <c r="CK546" i="2"/>
  <c r="CJ546" i="2"/>
  <c r="CI546" i="2"/>
  <c r="CH546" i="2"/>
  <c r="CG546" i="2"/>
  <c r="CF546" i="2"/>
  <c r="CE546" i="2"/>
  <c r="CD546" i="2"/>
  <c r="CC546" i="2"/>
  <c r="CB546" i="2"/>
  <c r="CA546" i="2"/>
  <c r="BZ546" i="2"/>
  <c r="BY546" i="2"/>
  <c r="BX546" i="2"/>
  <c r="BW546" i="2"/>
  <c r="BV546" i="2"/>
  <c r="BU546" i="2"/>
  <c r="BT546" i="2"/>
  <c r="BS546" i="2"/>
  <c r="BR546" i="2"/>
  <c r="BQ546" i="2"/>
  <c r="BP546" i="2"/>
  <c r="BO546" i="2"/>
  <c r="BN546" i="2"/>
  <c r="BM546" i="2"/>
  <c r="BL546" i="2"/>
  <c r="BK546" i="2"/>
  <c r="BJ546" i="2"/>
  <c r="BI546" i="2"/>
  <c r="BH546" i="2"/>
  <c r="BG546" i="2"/>
  <c r="BF546" i="2"/>
  <c r="BE546" i="2"/>
  <c r="BD546" i="2"/>
  <c r="BC546" i="2"/>
  <c r="BB546" i="2"/>
  <c r="BA546" i="2"/>
  <c r="AZ546" i="2"/>
  <c r="AY546" i="2"/>
  <c r="AX546" i="2"/>
  <c r="AW546" i="2"/>
  <c r="AV546" i="2"/>
  <c r="AU546" i="2"/>
  <c r="AT546" i="2"/>
  <c r="AS546" i="2"/>
  <c r="AR546" i="2"/>
  <c r="AQ546" i="2"/>
  <c r="AP546" i="2"/>
  <c r="E541" i="2"/>
  <c r="E539" i="2"/>
  <c r="E537" i="2"/>
  <c r="E532" i="2"/>
  <c r="E531" i="2"/>
  <c r="E530" i="2"/>
  <c r="E529" i="2"/>
  <c r="E528" i="2"/>
  <c r="DI527" i="2"/>
  <c r="DH527" i="2"/>
  <c r="DG527" i="2"/>
  <c r="DF527" i="2"/>
  <c r="DE527" i="2"/>
  <c r="DD527" i="2"/>
  <c r="DC527" i="2"/>
  <c r="DB527" i="2"/>
  <c r="DA527" i="2"/>
  <c r="CZ527" i="2"/>
  <c r="CY527" i="2"/>
  <c r="CX527" i="2"/>
  <c r="CW527" i="2"/>
  <c r="CV527" i="2"/>
  <c r="CU527" i="2"/>
  <c r="CT527" i="2"/>
  <c r="CS527" i="2"/>
  <c r="CR527" i="2"/>
  <c r="CQ527" i="2"/>
  <c r="CP527" i="2"/>
  <c r="CO527" i="2"/>
  <c r="CN527" i="2"/>
  <c r="CM527" i="2"/>
  <c r="CL527" i="2"/>
  <c r="CK527" i="2"/>
  <c r="CJ527" i="2"/>
  <c r="CI527" i="2"/>
  <c r="CH527" i="2"/>
  <c r="CG527" i="2"/>
  <c r="CF527" i="2"/>
  <c r="CE527" i="2"/>
  <c r="CD527" i="2"/>
  <c r="CC527" i="2"/>
  <c r="CB527" i="2"/>
  <c r="CA527" i="2"/>
  <c r="BZ527" i="2"/>
  <c r="BY527" i="2"/>
  <c r="BX527" i="2"/>
  <c r="BW527" i="2"/>
  <c r="BV527" i="2"/>
  <c r="BU527" i="2"/>
  <c r="BT527" i="2"/>
  <c r="BS527" i="2"/>
  <c r="BR527" i="2"/>
  <c r="BQ527" i="2"/>
  <c r="BP527" i="2"/>
  <c r="BO527" i="2"/>
  <c r="BN527" i="2"/>
  <c r="BM527" i="2"/>
  <c r="BL527" i="2"/>
  <c r="BK527" i="2"/>
  <c r="BJ527" i="2"/>
  <c r="BI527" i="2"/>
  <c r="BH527" i="2"/>
  <c r="BG527" i="2"/>
  <c r="BF527" i="2"/>
  <c r="BE527" i="2"/>
  <c r="BD527" i="2"/>
  <c r="BC527" i="2"/>
  <c r="BB527" i="2"/>
  <c r="BA527" i="2"/>
  <c r="AZ527" i="2"/>
  <c r="AY527" i="2"/>
  <c r="AX527" i="2"/>
  <c r="AW527" i="2"/>
  <c r="AV527" i="2"/>
  <c r="AU527" i="2"/>
  <c r="AT527" i="2"/>
  <c r="AS527" i="2"/>
  <c r="AR527" i="2"/>
  <c r="AQ527" i="2"/>
  <c r="AP527" i="2"/>
  <c r="E522" i="2"/>
  <c r="E520" i="2"/>
  <c r="E518" i="2"/>
  <c r="E513" i="2"/>
  <c r="E512" i="2"/>
  <c r="E511" i="2"/>
  <c r="E510" i="2"/>
  <c r="E509" i="2"/>
  <c r="DI508" i="2"/>
  <c r="DH508" i="2"/>
  <c r="DG508" i="2"/>
  <c r="DF508" i="2"/>
  <c r="DE508" i="2"/>
  <c r="DD508" i="2"/>
  <c r="DC508" i="2"/>
  <c r="DB508" i="2"/>
  <c r="DA508" i="2"/>
  <c r="CZ508" i="2"/>
  <c r="CY508" i="2"/>
  <c r="CX508" i="2"/>
  <c r="CW508" i="2"/>
  <c r="CV508" i="2"/>
  <c r="CU508" i="2"/>
  <c r="CT508" i="2"/>
  <c r="CS508" i="2"/>
  <c r="CR508" i="2"/>
  <c r="CQ508" i="2"/>
  <c r="CP508" i="2"/>
  <c r="CO508" i="2"/>
  <c r="CN508" i="2"/>
  <c r="CM508" i="2"/>
  <c r="CL508" i="2"/>
  <c r="CK508" i="2"/>
  <c r="CJ508" i="2"/>
  <c r="CI508" i="2"/>
  <c r="CH508" i="2"/>
  <c r="CG508" i="2"/>
  <c r="CF508" i="2"/>
  <c r="CE508" i="2"/>
  <c r="CD508" i="2"/>
  <c r="CC508" i="2"/>
  <c r="CB508" i="2"/>
  <c r="CA508" i="2"/>
  <c r="BZ508" i="2"/>
  <c r="BY508" i="2"/>
  <c r="BX508" i="2"/>
  <c r="BW508" i="2"/>
  <c r="BV508" i="2"/>
  <c r="BU508" i="2"/>
  <c r="BT508" i="2"/>
  <c r="BS508" i="2"/>
  <c r="BR508" i="2"/>
  <c r="BQ508" i="2"/>
  <c r="BP508" i="2"/>
  <c r="BO508" i="2"/>
  <c r="BN508" i="2"/>
  <c r="BM508" i="2"/>
  <c r="BL508" i="2"/>
  <c r="BK508" i="2"/>
  <c r="BJ508" i="2"/>
  <c r="BI508" i="2"/>
  <c r="BH508" i="2"/>
  <c r="BG508" i="2"/>
  <c r="BF508" i="2"/>
  <c r="BE508" i="2"/>
  <c r="BD508" i="2"/>
  <c r="BC508" i="2"/>
  <c r="BB508" i="2"/>
  <c r="BA508" i="2"/>
  <c r="AZ508" i="2"/>
  <c r="AY508" i="2"/>
  <c r="AX508" i="2"/>
  <c r="AW508" i="2"/>
  <c r="AV508" i="2"/>
  <c r="AU508" i="2"/>
  <c r="AT508" i="2"/>
  <c r="AS508" i="2"/>
  <c r="AR508" i="2"/>
  <c r="AQ508" i="2"/>
  <c r="AP508" i="2"/>
  <c r="E503" i="2"/>
  <c r="E501" i="2"/>
  <c r="E499" i="2"/>
  <c r="E241" i="2"/>
  <c r="E240" i="2"/>
  <c r="E239" i="2"/>
  <c r="E238" i="2"/>
  <c r="E237" i="2"/>
  <c r="DI236" i="2"/>
  <c r="DH236" i="2"/>
  <c r="DG236" i="2"/>
  <c r="DF236" i="2"/>
  <c r="DE236" i="2"/>
  <c r="DD236" i="2"/>
  <c r="DC236" i="2"/>
  <c r="DB236" i="2"/>
  <c r="DA236" i="2"/>
  <c r="CZ236" i="2"/>
  <c r="CY236" i="2"/>
  <c r="CX236" i="2"/>
  <c r="CW236" i="2"/>
  <c r="CV236" i="2"/>
  <c r="CU236" i="2"/>
  <c r="CT236" i="2"/>
  <c r="CS236" i="2"/>
  <c r="CR236" i="2"/>
  <c r="CQ236" i="2"/>
  <c r="CP236" i="2"/>
  <c r="CO236" i="2"/>
  <c r="CN236" i="2"/>
  <c r="CM236" i="2"/>
  <c r="CL236" i="2"/>
  <c r="CK236" i="2"/>
  <c r="CJ236" i="2"/>
  <c r="CI236" i="2"/>
  <c r="CH236" i="2"/>
  <c r="CG236" i="2"/>
  <c r="CF236" i="2"/>
  <c r="CE236" i="2"/>
  <c r="CD236" i="2"/>
  <c r="CC236" i="2"/>
  <c r="CB236" i="2"/>
  <c r="CA236" i="2"/>
  <c r="BZ236" i="2"/>
  <c r="BY236" i="2"/>
  <c r="BX236" i="2"/>
  <c r="BW236" i="2"/>
  <c r="BV236" i="2"/>
  <c r="BU236" i="2"/>
  <c r="BT236" i="2"/>
  <c r="BS236" i="2"/>
  <c r="BR236" i="2"/>
  <c r="BQ236" i="2"/>
  <c r="BP236" i="2"/>
  <c r="BO236" i="2"/>
  <c r="BN236" i="2"/>
  <c r="BM236" i="2"/>
  <c r="BL236" i="2"/>
  <c r="BK236" i="2"/>
  <c r="BJ236" i="2"/>
  <c r="BI236" i="2"/>
  <c r="BH236" i="2"/>
  <c r="BG236" i="2"/>
  <c r="BF236" i="2"/>
  <c r="BE236" i="2"/>
  <c r="BD236" i="2"/>
  <c r="BC236" i="2"/>
  <c r="BB236" i="2"/>
  <c r="BA236" i="2"/>
  <c r="AZ236" i="2"/>
  <c r="AY236" i="2"/>
  <c r="AX236" i="2"/>
  <c r="AW236" i="2"/>
  <c r="AV236" i="2"/>
  <c r="AU236" i="2"/>
  <c r="AT236" i="2"/>
  <c r="AS236" i="2"/>
  <c r="AR236" i="2"/>
  <c r="AQ236" i="2"/>
  <c r="AP236" i="2"/>
  <c r="E231" i="2"/>
  <c r="E229" i="2"/>
  <c r="E309" i="2"/>
  <c r="E308" i="2"/>
  <c r="E307" i="2"/>
  <c r="E306" i="2"/>
  <c r="E305" i="2"/>
  <c r="DI304" i="2"/>
  <c r="DH304" i="2"/>
  <c r="DG304" i="2"/>
  <c r="DF304" i="2"/>
  <c r="DE304" i="2"/>
  <c r="DD304" i="2"/>
  <c r="DC304" i="2"/>
  <c r="DB304" i="2"/>
  <c r="DA304" i="2"/>
  <c r="CZ304" i="2"/>
  <c r="CY304" i="2"/>
  <c r="CX304" i="2"/>
  <c r="CW304" i="2"/>
  <c r="CV304" i="2"/>
  <c r="CU304" i="2"/>
  <c r="CT304" i="2"/>
  <c r="CS304" i="2"/>
  <c r="CR304" i="2"/>
  <c r="CQ304" i="2"/>
  <c r="CP304" i="2"/>
  <c r="CO304" i="2"/>
  <c r="CN304" i="2"/>
  <c r="CM304" i="2"/>
  <c r="CL304" i="2"/>
  <c r="CK304" i="2"/>
  <c r="CJ304" i="2"/>
  <c r="CI304" i="2"/>
  <c r="CH304" i="2"/>
  <c r="CG304" i="2"/>
  <c r="CF304" i="2"/>
  <c r="CE304" i="2"/>
  <c r="CD304" i="2"/>
  <c r="CC304" i="2"/>
  <c r="CB304" i="2"/>
  <c r="CA304" i="2"/>
  <c r="BZ304" i="2"/>
  <c r="BY304" i="2"/>
  <c r="BX304" i="2"/>
  <c r="BW304" i="2"/>
  <c r="BV304" i="2"/>
  <c r="BU304" i="2"/>
  <c r="BT304" i="2"/>
  <c r="BS304" i="2"/>
  <c r="BR304" i="2"/>
  <c r="BQ304" i="2"/>
  <c r="BP304" i="2"/>
  <c r="BO304" i="2"/>
  <c r="BN304" i="2"/>
  <c r="BM304" i="2"/>
  <c r="BL304" i="2"/>
  <c r="BK304" i="2"/>
  <c r="BJ304" i="2"/>
  <c r="BI304" i="2"/>
  <c r="BH304" i="2"/>
  <c r="BG304" i="2"/>
  <c r="BF304" i="2"/>
  <c r="BE304" i="2"/>
  <c r="BD304" i="2"/>
  <c r="BC304" i="2"/>
  <c r="BB304" i="2"/>
  <c r="BA304" i="2"/>
  <c r="AZ304" i="2"/>
  <c r="AY304" i="2"/>
  <c r="AX304" i="2"/>
  <c r="AW304" i="2"/>
  <c r="AV304" i="2"/>
  <c r="AU304" i="2"/>
  <c r="AT304" i="2"/>
  <c r="AS304" i="2"/>
  <c r="AR304" i="2"/>
  <c r="AQ304" i="2"/>
  <c r="AP304" i="2"/>
  <c r="E291" i="2"/>
  <c r="E290" i="2"/>
  <c r="E289" i="2"/>
  <c r="E288" i="2"/>
  <c r="E287" i="2"/>
  <c r="DI286" i="2"/>
  <c r="DH286" i="2"/>
  <c r="DG286" i="2"/>
  <c r="DF286" i="2"/>
  <c r="DE286" i="2"/>
  <c r="DD286" i="2"/>
  <c r="DC286" i="2"/>
  <c r="DB286" i="2"/>
  <c r="DA286" i="2"/>
  <c r="CZ286" i="2"/>
  <c r="CY286" i="2"/>
  <c r="CX286" i="2"/>
  <c r="CW286" i="2"/>
  <c r="CV286" i="2"/>
  <c r="CU286" i="2"/>
  <c r="CT286" i="2"/>
  <c r="CS286" i="2"/>
  <c r="CR286" i="2"/>
  <c r="CQ286" i="2"/>
  <c r="CP286" i="2"/>
  <c r="CO286" i="2"/>
  <c r="CN286" i="2"/>
  <c r="CM286" i="2"/>
  <c r="CL286" i="2"/>
  <c r="CK286" i="2"/>
  <c r="CJ286" i="2"/>
  <c r="CI286" i="2"/>
  <c r="CH286" i="2"/>
  <c r="CG286" i="2"/>
  <c r="CF286" i="2"/>
  <c r="CE286" i="2"/>
  <c r="CD286" i="2"/>
  <c r="CC286" i="2"/>
  <c r="CB286" i="2"/>
  <c r="CA286" i="2"/>
  <c r="BZ286" i="2"/>
  <c r="BY286" i="2"/>
  <c r="BX286" i="2"/>
  <c r="BW286" i="2"/>
  <c r="BV286" i="2"/>
  <c r="BU286" i="2"/>
  <c r="BT286" i="2"/>
  <c r="BS286" i="2"/>
  <c r="BR286" i="2"/>
  <c r="BQ286" i="2"/>
  <c r="BP286" i="2"/>
  <c r="BO286" i="2"/>
  <c r="BN286" i="2"/>
  <c r="BM286" i="2"/>
  <c r="BL286" i="2"/>
  <c r="BK286" i="2"/>
  <c r="BJ286" i="2"/>
  <c r="BI286" i="2"/>
  <c r="BH286" i="2"/>
  <c r="BG286" i="2"/>
  <c r="BF286" i="2"/>
  <c r="BE286" i="2"/>
  <c r="BD286" i="2"/>
  <c r="BC286" i="2"/>
  <c r="BB286" i="2"/>
  <c r="BA286" i="2"/>
  <c r="AZ286" i="2"/>
  <c r="AY286" i="2"/>
  <c r="AX286" i="2"/>
  <c r="AW286" i="2"/>
  <c r="AV286" i="2"/>
  <c r="AU286" i="2"/>
  <c r="AT286" i="2"/>
  <c r="AS286" i="2"/>
  <c r="AR286" i="2"/>
  <c r="AQ286" i="2"/>
  <c r="AP286" i="2"/>
  <c r="E272" i="2"/>
  <c r="E270" i="2"/>
  <c r="E266" i="2"/>
  <c r="E458" i="2"/>
  <c r="E438" i="2"/>
  <c r="E418" i="2"/>
  <c r="E414" i="2"/>
  <c r="E413" i="2"/>
  <c r="E412" i="2"/>
  <c r="E411" i="2"/>
  <c r="E410" i="2"/>
  <c r="DI409" i="2"/>
  <c r="DH409" i="2"/>
  <c r="DG409" i="2"/>
  <c r="DF409" i="2"/>
  <c r="DE409" i="2"/>
  <c r="DD409" i="2"/>
  <c r="DC409" i="2"/>
  <c r="DB409" i="2"/>
  <c r="DA409" i="2"/>
  <c r="CZ409" i="2"/>
  <c r="CY409" i="2"/>
  <c r="CX409" i="2"/>
  <c r="CW409" i="2"/>
  <c r="CV409" i="2"/>
  <c r="CU409" i="2"/>
  <c r="CT409" i="2"/>
  <c r="CS409" i="2"/>
  <c r="CR409" i="2"/>
  <c r="CQ409" i="2"/>
  <c r="CP409" i="2"/>
  <c r="CO409" i="2"/>
  <c r="CN409" i="2"/>
  <c r="CM409" i="2"/>
  <c r="CL409" i="2"/>
  <c r="CK409" i="2"/>
  <c r="CJ409" i="2"/>
  <c r="CI409" i="2"/>
  <c r="CH409" i="2"/>
  <c r="CG409" i="2"/>
  <c r="CF409" i="2"/>
  <c r="CE409" i="2"/>
  <c r="CD409" i="2"/>
  <c r="CC409" i="2"/>
  <c r="CB409" i="2"/>
  <c r="CA409" i="2"/>
  <c r="BZ409" i="2"/>
  <c r="BY409" i="2"/>
  <c r="BX409" i="2"/>
  <c r="BW409" i="2"/>
  <c r="BV409" i="2"/>
  <c r="BU409" i="2"/>
  <c r="BT409" i="2"/>
  <c r="BS409" i="2"/>
  <c r="BR409" i="2"/>
  <c r="BQ409" i="2"/>
  <c r="BP409" i="2"/>
  <c r="BO409" i="2"/>
  <c r="BN409" i="2"/>
  <c r="BM409" i="2"/>
  <c r="BL409" i="2"/>
  <c r="BK409" i="2"/>
  <c r="BJ409" i="2"/>
  <c r="BI409" i="2"/>
  <c r="BH409" i="2"/>
  <c r="BG409" i="2"/>
  <c r="BF409" i="2"/>
  <c r="BE409" i="2"/>
  <c r="BD409" i="2"/>
  <c r="BC409" i="2"/>
  <c r="BB409" i="2"/>
  <c r="BA409" i="2"/>
  <c r="AZ409" i="2"/>
  <c r="AY409" i="2"/>
  <c r="AX409" i="2"/>
  <c r="AW409" i="2"/>
  <c r="AV409" i="2"/>
  <c r="AU409" i="2"/>
  <c r="AT409" i="2"/>
  <c r="AS409" i="2"/>
  <c r="AR409" i="2"/>
  <c r="AQ409" i="2"/>
  <c r="AP409" i="2"/>
  <c r="E404" i="2"/>
  <c r="E402" i="2"/>
  <c r="E400" i="2"/>
  <c r="E494" i="2"/>
  <c r="E493" i="2"/>
  <c r="E492" i="2"/>
  <c r="E491" i="2"/>
  <c r="E490" i="2"/>
  <c r="DI489" i="2"/>
  <c r="DH489" i="2"/>
  <c r="DG489" i="2"/>
  <c r="DF489" i="2"/>
  <c r="DE489" i="2"/>
  <c r="DD489" i="2"/>
  <c r="DC489" i="2"/>
  <c r="DB489" i="2"/>
  <c r="DA489" i="2"/>
  <c r="CZ489" i="2"/>
  <c r="CY489" i="2"/>
  <c r="CX489" i="2"/>
  <c r="CW489" i="2"/>
  <c r="CV489" i="2"/>
  <c r="CU489" i="2"/>
  <c r="CT489" i="2"/>
  <c r="CS489" i="2"/>
  <c r="CR489" i="2"/>
  <c r="CQ489" i="2"/>
  <c r="CP489" i="2"/>
  <c r="CO489" i="2"/>
  <c r="CN489" i="2"/>
  <c r="CM489" i="2"/>
  <c r="CL489" i="2"/>
  <c r="CK489" i="2"/>
  <c r="CJ489" i="2"/>
  <c r="CI489" i="2"/>
  <c r="CH489" i="2"/>
  <c r="CG489" i="2"/>
  <c r="CF489" i="2"/>
  <c r="CE489" i="2"/>
  <c r="CD489" i="2"/>
  <c r="CC489" i="2"/>
  <c r="CB489" i="2"/>
  <c r="CA489" i="2"/>
  <c r="BZ489" i="2"/>
  <c r="BY489" i="2"/>
  <c r="BX489" i="2"/>
  <c r="BW489" i="2"/>
  <c r="BV489" i="2"/>
  <c r="BU489" i="2"/>
  <c r="BT489" i="2"/>
  <c r="BS489" i="2"/>
  <c r="BR489" i="2"/>
  <c r="BQ489" i="2"/>
  <c r="BP489" i="2"/>
  <c r="BO489" i="2"/>
  <c r="BN489" i="2"/>
  <c r="BM489" i="2"/>
  <c r="BL489" i="2"/>
  <c r="BK489" i="2"/>
  <c r="BJ489" i="2"/>
  <c r="BI489" i="2"/>
  <c r="BH489" i="2"/>
  <c r="BG489" i="2"/>
  <c r="BF489" i="2"/>
  <c r="BE489" i="2"/>
  <c r="BD489" i="2"/>
  <c r="BC489" i="2"/>
  <c r="BB489" i="2"/>
  <c r="BA489" i="2"/>
  <c r="AZ489" i="2"/>
  <c r="AY489" i="2"/>
  <c r="AX489" i="2"/>
  <c r="AW489" i="2"/>
  <c r="AV489" i="2"/>
  <c r="AU489" i="2"/>
  <c r="AT489" i="2"/>
  <c r="AS489" i="2"/>
  <c r="AR489" i="2"/>
  <c r="AQ489" i="2"/>
  <c r="AP489" i="2"/>
  <c r="E484" i="2"/>
  <c r="E482" i="2"/>
  <c r="E480" i="2"/>
  <c r="E478" i="2"/>
  <c r="E474" i="2"/>
  <c r="E473" i="2"/>
  <c r="E472" i="2"/>
  <c r="E471" i="2"/>
  <c r="E470" i="2"/>
  <c r="DI469" i="2"/>
  <c r="DH469" i="2"/>
  <c r="DG469" i="2"/>
  <c r="DF469" i="2"/>
  <c r="DE469" i="2"/>
  <c r="DD469" i="2"/>
  <c r="DC469" i="2"/>
  <c r="DB469" i="2"/>
  <c r="DA469" i="2"/>
  <c r="CZ469" i="2"/>
  <c r="CY469" i="2"/>
  <c r="CX469" i="2"/>
  <c r="CW469" i="2"/>
  <c r="CV469" i="2"/>
  <c r="CU469" i="2"/>
  <c r="CT469" i="2"/>
  <c r="CS469" i="2"/>
  <c r="CR469" i="2"/>
  <c r="CQ469" i="2"/>
  <c r="CP469" i="2"/>
  <c r="CO469" i="2"/>
  <c r="CN469" i="2"/>
  <c r="CM469" i="2"/>
  <c r="CL469" i="2"/>
  <c r="CK469" i="2"/>
  <c r="CJ469" i="2"/>
  <c r="CI469" i="2"/>
  <c r="CH469" i="2"/>
  <c r="CG469" i="2"/>
  <c r="CF469" i="2"/>
  <c r="CE469" i="2"/>
  <c r="CD469" i="2"/>
  <c r="CC469" i="2"/>
  <c r="CB469" i="2"/>
  <c r="CA469" i="2"/>
  <c r="BZ469" i="2"/>
  <c r="BY469" i="2"/>
  <c r="BX469" i="2"/>
  <c r="BW469" i="2"/>
  <c r="BV469" i="2"/>
  <c r="BU469" i="2"/>
  <c r="BT469"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E464" i="2"/>
  <c r="E462" i="2"/>
  <c r="E460" i="2"/>
  <c r="E454" i="2"/>
  <c r="E453" i="2"/>
  <c r="E452" i="2"/>
  <c r="E451" i="2"/>
  <c r="E450" i="2"/>
  <c r="DI449" i="2"/>
  <c r="DH449" i="2"/>
  <c r="DG449" i="2"/>
  <c r="DF449" i="2"/>
  <c r="DE449" i="2"/>
  <c r="DD449" i="2"/>
  <c r="DC449" i="2"/>
  <c r="DB449" i="2"/>
  <c r="DA449" i="2"/>
  <c r="CZ449" i="2"/>
  <c r="CY449" i="2"/>
  <c r="CX449" i="2"/>
  <c r="CW449" i="2"/>
  <c r="CV449" i="2"/>
  <c r="CU449" i="2"/>
  <c r="CT449" i="2"/>
  <c r="CS449" i="2"/>
  <c r="CR449" i="2"/>
  <c r="CQ449" i="2"/>
  <c r="CP449" i="2"/>
  <c r="CO449" i="2"/>
  <c r="CN449" i="2"/>
  <c r="CM449" i="2"/>
  <c r="CL449" i="2"/>
  <c r="CK449" i="2"/>
  <c r="CJ449" i="2"/>
  <c r="CI449" i="2"/>
  <c r="CH449" i="2"/>
  <c r="CG449" i="2"/>
  <c r="CF449" i="2"/>
  <c r="CE449" i="2"/>
  <c r="CD449" i="2"/>
  <c r="CC449" i="2"/>
  <c r="CB449" i="2"/>
  <c r="CA449" i="2"/>
  <c r="BZ449" i="2"/>
  <c r="BY449" i="2"/>
  <c r="BX449" i="2"/>
  <c r="BW449" i="2"/>
  <c r="BV449" i="2"/>
  <c r="BU449" i="2"/>
  <c r="BT449" i="2"/>
  <c r="BS449" i="2"/>
  <c r="BR449" i="2"/>
  <c r="BQ449" i="2"/>
  <c r="BP449" i="2"/>
  <c r="BO449" i="2"/>
  <c r="BN449" i="2"/>
  <c r="BM449" i="2"/>
  <c r="BL449" i="2"/>
  <c r="BK449" i="2"/>
  <c r="BJ449" i="2"/>
  <c r="BI449" i="2"/>
  <c r="BH449" i="2"/>
  <c r="BG449" i="2"/>
  <c r="BF449" i="2"/>
  <c r="BE449" i="2"/>
  <c r="BD449" i="2"/>
  <c r="BC449" i="2"/>
  <c r="BB449" i="2"/>
  <c r="BA449" i="2"/>
  <c r="AZ449" i="2"/>
  <c r="AY449" i="2"/>
  <c r="AX449" i="2"/>
  <c r="AW449" i="2"/>
  <c r="AV449" i="2"/>
  <c r="AU449" i="2"/>
  <c r="AT449" i="2"/>
  <c r="AS449" i="2"/>
  <c r="AR449" i="2"/>
  <c r="AQ449" i="2"/>
  <c r="AP449" i="2"/>
  <c r="E444" i="2"/>
  <c r="E442" i="2"/>
  <c r="E440" i="2"/>
  <c r="AS352" i="9" l="1"/>
  <c r="DT377" i="9"/>
  <c r="BE780" i="9" a="1"/>
  <c r="BE780" i="9" s="1"/>
  <c r="BE778" i="9" s="1"/>
  <c r="BC367" i="9" a="1"/>
  <c r="BC367" i="9" s="1"/>
  <c r="BC365" i="9" s="1"/>
  <c r="BC364" i="9" s="1"/>
  <c r="BD234" i="9" a="1"/>
  <c r="BD234" i="9" s="1"/>
  <c r="BD232" i="9" s="1"/>
  <c r="BD231" i="9" s="1"/>
  <c r="BD227" i="9" s="1"/>
  <c r="BE367" i="9" a="1"/>
  <c r="BE367" i="9" s="1"/>
  <c r="BE365" i="9" s="1"/>
  <c r="BE364" i="9" s="1"/>
  <c r="DW364" i="9" s="1"/>
  <c r="BB367" i="9" a="1"/>
  <c r="BB367" i="9" s="1"/>
  <c r="BB365" i="9" s="1"/>
  <c r="BB364" i="9" s="1"/>
  <c r="BE761" i="9" a="1"/>
  <c r="BE761" i="9" s="1"/>
  <c r="BE759" i="9" s="1"/>
  <c r="BC780" i="9" a="1"/>
  <c r="BC780" i="9" s="1"/>
  <c r="BC778" i="9" s="1"/>
  <c r="AW35" i="9"/>
  <c r="BD367" i="9" a="1"/>
  <c r="BD367" i="9" s="1"/>
  <c r="BD365" i="9" s="1"/>
  <c r="BD364" i="9" s="1"/>
  <c r="BE234" i="9" a="1"/>
  <c r="BE234" i="9" s="1"/>
  <c r="BE232" i="9" s="1"/>
  <c r="BE231" i="9" s="1"/>
  <c r="BE222" i="9" s="1"/>
  <c r="DV1034" i="9"/>
  <c r="DV1026" i="9"/>
  <c r="BC761" i="9" a="1"/>
  <c r="BC761" i="9" s="1"/>
  <c r="BC759" i="9" s="1"/>
  <c r="DP956" i="9"/>
  <c r="DP861" i="9"/>
  <c r="DP958" i="9"/>
  <c r="Y245" i="9"/>
  <c r="Y958" i="9" s="1"/>
  <c r="Y44" i="9"/>
  <c r="BD780" i="9" a="1"/>
  <c r="BD780" i="9" s="1"/>
  <c r="BD778" i="9" s="1"/>
  <c r="DW1024" i="9" a="1"/>
  <c r="DW1024" i="9" s="1"/>
  <c r="DW1032" i="9" a="1"/>
  <c r="DW1032" i="9" s="1"/>
  <c r="DW1030" i="9" a="1"/>
  <c r="DW1030" i="9" s="1"/>
  <c r="DW1029" i="9" s="1"/>
  <c r="DW1031" i="9" a="1"/>
  <c r="DW1031" i="9" s="1"/>
  <c r="DW1023" i="9" a="1"/>
  <c r="DW1023" i="9" s="1"/>
  <c r="DW1015" i="9" a="1"/>
  <c r="DW1015" i="9" s="1"/>
  <c r="DW1008" i="9" a="1"/>
  <c r="DW1008" i="9" s="1"/>
  <c r="DW1007" i="9" s="1"/>
  <c r="DW1022" i="9" a="1"/>
  <c r="DW1022" i="9" s="1"/>
  <c r="DW1021" i="9" s="1"/>
  <c r="DW1016" i="9" a="1"/>
  <c r="DW1016" i="9" s="1"/>
  <c r="DW1002" i="9" a="1"/>
  <c r="DW1002" i="9" s="1"/>
  <c r="DW1000" i="9" a="1"/>
  <c r="DW1000" i="9" s="1"/>
  <c r="DW999" i="9" s="1"/>
  <c r="DW1004" i="9" s="1"/>
  <c r="DW1001" i="9" a="1"/>
  <c r="DW1001" i="9" s="1"/>
  <c r="DW1010" i="9" a="1"/>
  <c r="DW1010" i="9" s="1"/>
  <c r="DW1009" i="9" a="1"/>
  <c r="DW1009" i="9" s="1"/>
  <c r="DW1014" i="9" a="1"/>
  <c r="DW1014" i="9" s="1"/>
  <c r="DW1013" i="9" s="1"/>
  <c r="DV1018" i="9"/>
  <c r="DO223" i="9"/>
  <c r="DO35" i="9"/>
  <c r="DO40" i="9" s="1"/>
  <c r="BD761" i="9" a="1"/>
  <c r="BD761" i="9" s="1"/>
  <c r="BD759" i="9" s="1"/>
  <c r="DV231" i="9"/>
  <c r="DU724" i="9"/>
  <c r="DV729" i="9"/>
  <c r="AY222" i="9"/>
  <c r="AY227" i="9"/>
  <c r="DW851" i="9"/>
  <c r="DW832" i="9"/>
  <c r="DW794" i="9"/>
  <c r="DW775" i="9"/>
  <c r="DW756" i="9"/>
  <c r="DW737" i="9"/>
  <c r="DW678" i="9"/>
  <c r="DW698" i="9"/>
  <c r="DW717" i="9"/>
  <c r="DW813" i="9"/>
  <c r="DW638" i="9"/>
  <c r="DW658" i="9"/>
  <c r="DW578" i="9"/>
  <c r="DW618" i="9"/>
  <c r="DW559" i="9"/>
  <c r="DW598" i="9"/>
  <c r="DW482" i="9"/>
  <c r="DW520" i="9"/>
  <c r="DW462" i="9"/>
  <c r="DW501" i="9"/>
  <c r="DW442" i="9"/>
  <c r="DW402" i="9"/>
  <c r="DW539" i="9"/>
  <c r="DW422" i="9"/>
  <c r="DW357" i="9"/>
  <c r="DW358" i="9"/>
  <c r="DW335" i="9"/>
  <c r="DW297" i="9"/>
  <c r="DW356" i="9"/>
  <c r="DW269" i="9"/>
  <c r="DW279" i="9"/>
  <c r="DW321" i="9"/>
  <c r="DW316" i="9"/>
  <c r="DW225" i="9"/>
  <c r="DW270" i="9"/>
  <c r="DW185" i="9"/>
  <c r="DW187" i="9"/>
  <c r="DW165" i="9"/>
  <c r="DW268" i="9"/>
  <c r="DW186" i="9"/>
  <c r="DW145" i="9"/>
  <c r="DW229" i="9"/>
  <c r="DW249" i="9"/>
  <c r="DW207" i="9"/>
  <c r="DX3" i="9"/>
  <c r="DW4" i="9" a="1"/>
  <c r="DW4" i="9" s="1"/>
  <c r="AR80" i="9"/>
  <c r="AR128" i="9" s="1"/>
  <c r="AS777" i="9"/>
  <c r="DV590" i="9"/>
  <c r="DU585" i="9"/>
  <c r="DU801" i="9"/>
  <c r="DV806" i="9"/>
  <c r="DV906" i="9"/>
  <c r="DV85" i="9"/>
  <c r="AP323" i="9"/>
  <c r="AP139" i="9"/>
  <c r="DV825" i="9"/>
  <c r="DU820" i="9"/>
  <c r="BA227" i="9"/>
  <c r="BA222" i="9"/>
  <c r="BB234" i="9" a="1"/>
  <c r="BB234" i="9" s="1"/>
  <c r="BB232" i="9" s="1"/>
  <c r="BB231" i="9" s="1"/>
  <c r="DV12" i="9"/>
  <c r="AR79" i="9"/>
  <c r="AS758" i="9"/>
  <c r="DV414" i="9"/>
  <c r="DU409" i="9"/>
  <c r="AQ127" i="9"/>
  <c r="AQ132" i="9" s="1"/>
  <c r="EJ236" i="9"/>
  <c r="EK241" i="9"/>
  <c r="EK236" i="9" s="1"/>
  <c r="BC234" i="9" a="1"/>
  <c r="BC234" i="9" s="1"/>
  <c r="BC232" i="9" s="1"/>
  <c r="BC231" i="9" s="1"/>
  <c r="BB761" i="9" a="1"/>
  <c r="BB761" i="9" s="1"/>
  <c r="BB759" i="9" s="1"/>
  <c r="AQ123" i="9"/>
  <c r="DU527" i="9"/>
  <c r="DV532" i="9"/>
  <c r="AZ227" i="9"/>
  <c r="AZ222" i="9"/>
  <c r="AT73" i="9"/>
  <c r="AX227" i="9"/>
  <c r="AX222" i="9"/>
  <c r="AR122" i="9"/>
  <c r="AZ387" i="9"/>
  <c r="AZ382" i="9" s="1"/>
  <c r="BA389" i="9" a="1"/>
  <c r="BA389" i="9" s="1"/>
  <c r="AQ323" i="9"/>
  <c r="AQ139" i="9"/>
  <c r="DV551" i="9"/>
  <c r="DU546" i="9"/>
  <c r="O215" i="7"/>
  <c r="AW352" i="9"/>
  <c r="DU377" i="9"/>
  <c r="AQ121" i="9"/>
  <c r="AR123" i="9"/>
  <c r="AS323" i="9"/>
  <c r="DU152" i="9"/>
  <c r="DV157" i="9"/>
  <c r="DU508" i="9"/>
  <c r="DV513" i="9"/>
  <c r="AU73" i="9"/>
  <c r="DV844" i="9"/>
  <c r="DU839" i="9"/>
  <c r="FG2" i="10"/>
  <c r="DY2" i="10"/>
  <c r="AV73" i="9"/>
  <c r="DV364" i="9"/>
  <c r="AR323" i="9"/>
  <c r="AR139" i="9"/>
  <c r="S216" i="7"/>
  <c r="R217" i="7"/>
  <c r="Q218" i="7"/>
  <c r="DU369" i="2"/>
  <c r="DW374" i="2"/>
  <c r="DW369" i="2" s="1"/>
  <c r="DV369" i="2"/>
  <c r="E434" i="2"/>
  <c r="E433" i="2"/>
  <c r="E432" i="2"/>
  <c r="E431" i="2"/>
  <c r="E430" i="2"/>
  <c r="DI429" i="2"/>
  <c r="DH429" i="2"/>
  <c r="DG429" i="2"/>
  <c r="DF429" i="2"/>
  <c r="DE429" i="2"/>
  <c r="DD429" i="2"/>
  <c r="DC429" i="2"/>
  <c r="DB429" i="2"/>
  <c r="DA429" i="2"/>
  <c r="CZ429" i="2"/>
  <c r="CY429" i="2"/>
  <c r="CX429" i="2"/>
  <c r="CW429" i="2"/>
  <c r="CV429" i="2"/>
  <c r="CU429" i="2"/>
  <c r="CT429" i="2"/>
  <c r="CS429" i="2"/>
  <c r="CR429" i="2"/>
  <c r="CQ429" i="2"/>
  <c r="CP429" i="2"/>
  <c r="CO429" i="2"/>
  <c r="CN429" i="2"/>
  <c r="CM429" i="2"/>
  <c r="CL429" i="2"/>
  <c r="CK429" i="2"/>
  <c r="CJ429" i="2"/>
  <c r="CI429" i="2"/>
  <c r="CH429" i="2"/>
  <c r="CG429" i="2"/>
  <c r="CF429" i="2"/>
  <c r="CE429" i="2"/>
  <c r="CD429" i="2"/>
  <c r="CC429" i="2"/>
  <c r="CB429" i="2"/>
  <c r="CA429" i="2"/>
  <c r="BZ429" i="2"/>
  <c r="BY429" i="2"/>
  <c r="BX429" i="2"/>
  <c r="BW429" i="2"/>
  <c r="BV429" i="2"/>
  <c r="BU429" i="2"/>
  <c r="BT429" i="2"/>
  <c r="BS429" i="2"/>
  <c r="BR429" i="2"/>
  <c r="BQ429" i="2"/>
  <c r="BP429" i="2"/>
  <c r="BO429" i="2"/>
  <c r="BN429" i="2"/>
  <c r="BM429" i="2"/>
  <c r="BL429" i="2"/>
  <c r="BK429" i="2"/>
  <c r="BJ429" i="2"/>
  <c r="BI429" i="2"/>
  <c r="BH429" i="2"/>
  <c r="BG429" i="2"/>
  <c r="BF429" i="2"/>
  <c r="BE429" i="2"/>
  <c r="BD429" i="2"/>
  <c r="BC429" i="2"/>
  <c r="BB429" i="2"/>
  <c r="BA429" i="2"/>
  <c r="AZ429" i="2"/>
  <c r="AY429" i="2"/>
  <c r="AX429" i="2"/>
  <c r="AW429" i="2"/>
  <c r="AV429" i="2"/>
  <c r="AU429" i="2"/>
  <c r="AT429" i="2"/>
  <c r="AS429" i="2"/>
  <c r="AR429" i="2"/>
  <c r="AQ429" i="2"/>
  <c r="AP429" i="2"/>
  <c r="E424" i="2"/>
  <c r="E422" i="2"/>
  <c r="E420" i="2"/>
  <c r="DT352" i="9" l="1"/>
  <c r="DT73" i="9" s="1"/>
  <c r="AS73" i="9"/>
  <c r="BD222" i="9"/>
  <c r="BD35" i="9" s="1"/>
  <c r="BE227" i="9"/>
  <c r="DW231" i="9"/>
  <c r="DW1034" i="9"/>
  <c r="DO245" i="9"/>
  <c r="DO44" i="9"/>
  <c r="BH234" i="9" a="1"/>
  <c r="BH234" i="9" s="1"/>
  <c r="BH232" i="9" s="1"/>
  <c r="BH231" i="9" s="1"/>
  <c r="BH222" i="9" s="1"/>
  <c r="DX1023" i="9" a="1"/>
  <c r="DX1023" i="9" s="1"/>
  <c r="DX1030" i="9" a="1"/>
  <c r="DX1030" i="9" s="1"/>
  <c r="DX1029" i="9" s="1"/>
  <c r="DX1032" i="9" a="1"/>
  <c r="DX1032" i="9" s="1"/>
  <c r="DX1024" i="9" a="1"/>
  <c r="DX1024" i="9" s="1"/>
  <c r="DX1014" i="9" a="1"/>
  <c r="DX1014" i="9" s="1"/>
  <c r="DX1013" i="9" s="1"/>
  <c r="DX1016" i="9" a="1"/>
  <c r="DX1016" i="9" s="1"/>
  <c r="DX1001" i="9" a="1"/>
  <c r="DX1001" i="9" s="1"/>
  <c r="DX1015" i="9" a="1"/>
  <c r="DX1015" i="9" s="1"/>
  <c r="DX1031" i="9" a="1"/>
  <c r="DX1031" i="9" s="1"/>
  <c r="DX1022" i="9" a="1"/>
  <c r="DX1022" i="9" s="1"/>
  <c r="DX1021" i="9" s="1"/>
  <c r="DX1002" i="9" a="1"/>
  <c r="DX1002" i="9" s="1"/>
  <c r="DX1010" i="9" a="1"/>
  <c r="DX1010" i="9" s="1"/>
  <c r="DX1008" i="9" a="1"/>
  <c r="DX1008" i="9" s="1"/>
  <c r="DX1007" i="9" s="1"/>
  <c r="DX1000" i="9" a="1"/>
  <c r="DX1000" i="9" s="1"/>
  <c r="DX999" i="9" s="1"/>
  <c r="DX1004" i="9" s="1"/>
  <c r="DX1009" i="9" a="1"/>
  <c r="DX1009" i="9" s="1"/>
  <c r="DW1026" i="9"/>
  <c r="DW1018" i="9"/>
  <c r="AC921" i="9"/>
  <c r="AB956" i="9"/>
  <c r="Y45" i="9"/>
  <c r="Y944" i="9" s="1"/>
  <c r="Y933" i="9"/>
  <c r="Y921" i="9"/>
  <c r="AA956" i="9"/>
  <c r="Z956" i="9"/>
  <c r="AB957" i="9"/>
  <c r="Z933" i="9"/>
  <c r="Z957" i="9"/>
  <c r="AA957" i="9"/>
  <c r="Y957" i="9"/>
  <c r="Y956" i="9"/>
  <c r="AR129" i="9"/>
  <c r="BG367" i="9" a="1"/>
  <c r="BG367" i="9" s="1"/>
  <c r="BG365" i="9" s="1"/>
  <c r="BG364" i="9" s="1"/>
  <c r="AY35" i="9"/>
  <c r="DW157" i="9"/>
  <c r="DV152" i="9"/>
  <c r="DW806" i="9"/>
  <c r="DV801" i="9"/>
  <c r="DT777" i="9"/>
  <c r="AR127" i="9"/>
  <c r="AR132" i="9" s="1"/>
  <c r="DZ2" i="10"/>
  <c r="FH2" i="10"/>
  <c r="AW506" i="9" a="1"/>
  <c r="AW506" i="9" s="1"/>
  <c r="AW504" i="9" s="1"/>
  <c r="AW503" i="9" s="1"/>
  <c r="AV506" i="9" a="1"/>
  <c r="AV506" i="9" s="1"/>
  <c r="AV504" i="9" s="1"/>
  <c r="AV503" i="9" s="1"/>
  <c r="AV497" i="9" s="1"/>
  <c r="AV58" i="9" s="1"/>
  <c r="AU506" i="9" a="1"/>
  <c r="AU506" i="9" s="1"/>
  <c r="AU504" i="9" s="1"/>
  <c r="AU503" i="9" s="1"/>
  <c r="AU497" i="9" s="1"/>
  <c r="AU58" i="9" s="1"/>
  <c r="AT506" i="9" a="1"/>
  <c r="AT506" i="9" s="1"/>
  <c r="AT504" i="9" s="1"/>
  <c r="AT503" i="9" s="1"/>
  <c r="AT497" i="9" s="1"/>
  <c r="AT58" i="9" s="1"/>
  <c r="AR141" i="9"/>
  <c r="AR18" i="9" s="1"/>
  <c r="AR140" i="9"/>
  <c r="AR17" i="9" s="1"/>
  <c r="AR16" i="9"/>
  <c r="AR223" i="9"/>
  <c r="AW150" i="9" a="1"/>
  <c r="AW150" i="9" s="1"/>
  <c r="AW148" i="9" s="1"/>
  <c r="AU150" i="9" a="1"/>
  <c r="AU150" i="9" s="1"/>
  <c r="AU148" i="9" s="1"/>
  <c r="AU147" i="9" s="1"/>
  <c r="AV150" i="9" a="1"/>
  <c r="AV150" i="9" s="1"/>
  <c r="AV148" i="9" s="1"/>
  <c r="AV147" i="9" s="1"/>
  <c r="AT150" i="9" a="1"/>
  <c r="AT150" i="9" s="1"/>
  <c r="AT148" i="9" s="1"/>
  <c r="AT147" i="9" s="1"/>
  <c r="AZ35" i="9"/>
  <c r="DV527" i="9"/>
  <c r="DW532" i="9"/>
  <c r="AT407" i="9" a="1"/>
  <c r="AT407" i="9" s="1"/>
  <c r="AT405" i="9" s="1"/>
  <c r="AT404" i="9" s="1"/>
  <c r="AT398" i="9" s="1"/>
  <c r="AT51" i="9" s="1"/>
  <c r="AW407" i="9" a="1"/>
  <c r="AW407" i="9" s="1"/>
  <c r="AW405" i="9" s="1"/>
  <c r="AW404" i="9" s="1"/>
  <c r="AU407" i="9" a="1"/>
  <c r="AU407" i="9" s="1"/>
  <c r="AU405" i="9" s="1"/>
  <c r="AU404" i="9" s="1"/>
  <c r="AU398" i="9" s="1"/>
  <c r="AU51" i="9" s="1"/>
  <c r="AU121" i="9" s="1"/>
  <c r="AV407" i="9" a="1"/>
  <c r="AV407" i="9" s="1"/>
  <c r="AV405" i="9" s="1"/>
  <c r="AV404" i="9" s="1"/>
  <c r="AV398" i="9" s="1"/>
  <c r="AV51" i="9" s="1"/>
  <c r="AP140" i="9"/>
  <c r="AP17" i="9" s="1"/>
  <c r="AP16" i="9"/>
  <c r="AP223" i="9"/>
  <c r="AW799" i="9" a="1"/>
  <c r="AW799" i="9" s="1"/>
  <c r="AW797" i="9" s="1"/>
  <c r="AW796" i="9" s="1"/>
  <c r="AT799" i="9" a="1"/>
  <c r="AT799" i="9" s="1"/>
  <c r="AT797" i="9" s="1"/>
  <c r="AT796" i="9" s="1"/>
  <c r="AT790" i="9" s="1"/>
  <c r="AU799" i="9" a="1"/>
  <c r="AU799" i="9" s="1"/>
  <c r="AU797" i="9" s="1"/>
  <c r="AU796" i="9" s="1"/>
  <c r="AU790" i="9" s="1"/>
  <c r="AV799" i="9" a="1"/>
  <c r="AV799" i="9" s="1"/>
  <c r="AV797" i="9" s="1"/>
  <c r="AV796" i="9" s="1"/>
  <c r="AV790" i="9" s="1"/>
  <c r="DW513" i="9"/>
  <c r="DV508" i="9"/>
  <c r="AQ140" i="9"/>
  <c r="AQ17" i="9" s="1"/>
  <c r="AQ141" i="9"/>
  <c r="AQ18" i="9" s="1"/>
  <c r="AQ16" i="9"/>
  <c r="AQ223" i="9"/>
  <c r="AX35" i="9"/>
  <c r="DV222" i="9"/>
  <c r="AV525" i="9" a="1"/>
  <c r="AV525" i="9" s="1"/>
  <c r="AV523" i="9" s="1"/>
  <c r="AV522" i="9" s="1"/>
  <c r="AV516" i="9" s="1"/>
  <c r="AV59" i="9" s="1"/>
  <c r="AT525" i="9" a="1"/>
  <c r="AT525" i="9" s="1"/>
  <c r="AT523" i="9" s="1"/>
  <c r="AT522" i="9" s="1"/>
  <c r="AT516" i="9" s="1"/>
  <c r="AT59" i="9" s="1"/>
  <c r="AW525" i="9" a="1"/>
  <c r="AW525" i="9" s="1"/>
  <c r="AW523" i="9" s="1"/>
  <c r="AW522" i="9" s="1"/>
  <c r="AU525" i="9" a="1"/>
  <c r="AU525" i="9" s="1"/>
  <c r="AU523" i="9" s="1"/>
  <c r="AU522" i="9" s="1"/>
  <c r="AU516" i="9" s="1"/>
  <c r="AU59" i="9" s="1"/>
  <c r="AU122" i="9" s="1"/>
  <c r="DW414" i="9"/>
  <c r="DV409" i="9"/>
  <c r="AV818" i="9" a="1"/>
  <c r="AV818" i="9" s="1"/>
  <c r="AV816" i="9" s="1"/>
  <c r="AV815" i="9" s="1"/>
  <c r="AV809" i="9" s="1"/>
  <c r="AT818" i="9" a="1"/>
  <c r="AT818" i="9" s="1"/>
  <c r="AT816" i="9" s="1"/>
  <c r="AT815" i="9" s="1"/>
  <c r="AT809" i="9" s="1"/>
  <c r="AW818" i="9" a="1"/>
  <c r="AW818" i="9" s="1"/>
  <c r="AW816" i="9" s="1"/>
  <c r="AW815" i="9" s="1"/>
  <c r="AU818" i="9" a="1"/>
  <c r="AU818" i="9" s="1"/>
  <c r="AU816" i="9" s="1"/>
  <c r="AU815" i="9" s="1"/>
  <c r="AU809" i="9" s="1"/>
  <c r="AV583" i="9" a="1"/>
  <c r="AV583" i="9" s="1"/>
  <c r="AV581" i="9" s="1"/>
  <c r="AV580" i="9" s="1"/>
  <c r="AV574" i="9" s="1"/>
  <c r="AU583" i="9" a="1"/>
  <c r="AU583" i="9" s="1"/>
  <c r="AU581" i="9" s="1"/>
  <c r="AU580" i="9" s="1"/>
  <c r="AU574" i="9" s="1"/>
  <c r="AT583" i="9" a="1"/>
  <c r="AT583" i="9" s="1"/>
  <c r="AT581" i="9" s="1"/>
  <c r="AT580" i="9" s="1"/>
  <c r="AT574" i="9" s="1"/>
  <c r="AW583" i="9" a="1"/>
  <c r="AW583" i="9" s="1"/>
  <c r="AW581" i="9" s="1"/>
  <c r="AW580" i="9" s="1"/>
  <c r="AQ120" i="9"/>
  <c r="AQ125" i="9" s="1"/>
  <c r="DW906" i="9"/>
  <c r="DW85" i="9"/>
  <c r="AV837" i="9" a="1"/>
  <c r="AV837" i="9" s="1"/>
  <c r="AV835" i="9" s="1"/>
  <c r="AV834" i="9" s="1"/>
  <c r="AV828" i="9" s="1"/>
  <c r="AU837" i="9" a="1"/>
  <c r="AU837" i="9" s="1"/>
  <c r="AU835" i="9" s="1"/>
  <c r="AU834" i="9" s="1"/>
  <c r="AU828" i="9" s="1"/>
  <c r="AW837" i="9" a="1"/>
  <c r="AW837" i="9" s="1"/>
  <c r="AW835" i="9" s="1"/>
  <c r="AW834" i="9" s="1"/>
  <c r="AT837" i="9" a="1"/>
  <c r="AT837" i="9" s="1"/>
  <c r="AT835" i="9" s="1"/>
  <c r="AT834" i="9" s="1"/>
  <c r="AT828" i="9" s="1"/>
  <c r="AT544" i="9" a="1"/>
  <c r="AT544" i="9" s="1"/>
  <c r="AT542" i="9" s="1"/>
  <c r="AT541" i="9" s="1"/>
  <c r="AT535" i="9" s="1"/>
  <c r="AT60" i="9" s="1"/>
  <c r="AV544" i="9" a="1"/>
  <c r="AV544" i="9" s="1"/>
  <c r="AV542" i="9" s="1"/>
  <c r="AV541" i="9" s="1"/>
  <c r="AV535" i="9" s="1"/>
  <c r="AV60" i="9" s="1"/>
  <c r="AU544" i="9" a="1"/>
  <c r="AU544" i="9" s="1"/>
  <c r="AU542" i="9" s="1"/>
  <c r="AU541" i="9" s="1"/>
  <c r="AU535" i="9" s="1"/>
  <c r="AU60" i="9" s="1"/>
  <c r="AU111" i="9" s="1"/>
  <c r="AW544" i="9" a="1"/>
  <c r="AW544" i="9" s="1"/>
  <c r="AW542" i="9" s="1"/>
  <c r="AW541" i="9" s="1"/>
  <c r="DV227" i="9"/>
  <c r="AP160" i="9"/>
  <c r="DV820" i="9"/>
  <c r="DW825" i="9"/>
  <c r="DW590" i="9"/>
  <c r="DV585" i="9"/>
  <c r="DX851" i="9"/>
  <c r="DX813" i="9"/>
  <c r="DX832" i="9"/>
  <c r="DX794" i="9"/>
  <c r="DX775" i="9"/>
  <c r="DX756" i="9"/>
  <c r="DX737" i="9"/>
  <c r="DX678" i="9"/>
  <c r="DX717" i="9"/>
  <c r="DX698" i="9"/>
  <c r="DX638" i="9"/>
  <c r="DX559" i="9"/>
  <c r="DX658" i="9"/>
  <c r="DX578" i="9"/>
  <c r="DX598" i="9"/>
  <c r="DX618" i="9"/>
  <c r="DX539" i="9"/>
  <c r="DX482" i="9"/>
  <c r="DX520" i="9"/>
  <c r="DX462" i="9"/>
  <c r="DX501" i="9"/>
  <c r="DX422" i="9"/>
  <c r="DX442" i="9"/>
  <c r="DX402" i="9"/>
  <c r="DX357" i="9"/>
  <c r="DX358" i="9"/>
  <c r="DX356" i="9"/>
  <c r="DX316" i="9"/>
  <c r="DX268" i="9"/>
  <c r="DX270" i="9"/>
  <c r="DX249" i="9"/>
  <c r="DX225" i="9"/>
  <c r="DX335" i="9"/>
  <c r="DX297" i="9"/>
  <c r="DX269" i="9"/>
  <c r="DX279" i="9"/>
  <c r="DX321" i="9"/>
  <c r="DX229" i="9"/>
  <c r="DX145" i="9"/>
  <c r="DX185" i="9"/>
  <c r="DX187" i="9"/>
  <c r="DX165" i="9"/>
  <c r="DX186" i="9"/>
  <c r="DX4" i="9" a="1"/>
  <c r="DX4" i="9" s="1"/>
  <c r="DX12" i="9" s="1"/>
  <c r="DY3" i="9"/>
  <c r="DX207" i="9"/>
  <c r="BF780" i="9" a="1"/>
  <c r="BF780" i="9" s="1"/>
  <c r="BF778" i="9" s="1"/>
  <c r="BF234" i="9" a="1"/>
  <c r="BF234" i="9" s="1"/>
  <c r="BF232" i="9" s="1"/>
  <c r="BF231" i="9" s="1"/>
  <c r="BI367" i="9" a="1"/>
  <c r="BI367" i="9" s="1"/>
  <c r="BI365" i="9" s="1"/>
  <c r="BI364" i="9" s="1"/>
  <c r="BI761" i="9" a="1"/>
  <c r="BI761" i="9" s="1"/>
  <c r="BI759" i="9" s="1"/>
  <c r="BG780" i="9" a="1"/>
  <c r="BG780" i="9" s="1"/>
  <c r="BG778" i="9" s="1"/>
  <c r="BI234" i="9" a="1"/>
  <c r="BI234" i="9" s="1"/>
  <c r="BI232" i="9" s="1"/>
  <c r="BI231" i="9" s="1"/>
  <c r="BG234" i="9" a="1"/>
  <c r="BG234" i="9" s="1"/>
  <c r="BG232" i="9" s="1"/>
  <c r="BG231" i="9" s="1"/>
  <c r="BF367" i="9" a="1"/>
  <c r="BF367" i="9" s="1"/>
  <c r="BF365" i="9" s="1"/>
  <c r="BF364" i="9" s="1"/>
  <c r="BH780" i="9" a="1"/>
  <c r="BH780" i="9" s="1"/>
  <c r="BH778" i="9" s="1"/>
  <c r="BH761" i="9" a="1"/>
  <c r="BH761" i="9" s="1"/>
  <c r="BH759" i="9" s="1"/>
  <c r="BF761" i="9" a="1"/>
  <c r="BF761" i="9" s="1"/>
  <c r="BF759" i="9" s="1"/>
  <c r="BH367" i="9" a="1"/>
  <c r="BH367" i="9" s="1"/>
  <c r="BH365" i="9" s="1"/>
  <c r="BH364" i="9" s="1"/>
  <c r="BG761" i="9" a="1"/>
  <c r="BG761" i="9" s="1"/>
  <c r="BG759" i="9" s="1"/>
  <c r="BI780" i="9" a="1"/>
  <c r="BI780" i="9" s="1"/>
  <c r="BI778" i="9" s="1"/>
  <c r="DV724" i="9"/>
  <c r="DW729" i="9"/>
  <c r="BE35" i="9"/>
  <c r="AP180" i="9"/>
  <c r="DT323" i="9"/>
  <c r="DV839" i="9"/>
  <c r="DW844" i="9"/>
  <c r="DV546" i="9"/>
  <c r="DW551" i="9"/>
  <c r="BA387" i="9"/>
  <c r="BA382" i="9" s="1"/>
  <c r="BB389" i="9" a="1"/>
  <c r="BB389" i="9" s="1"/>
  <c r="DV389" i="9"/>
  <c r="DV387" i="9" s="1"/>
  <c r="DV382" i="9" s="1"/>
  <c r="AR120" i="9"/>
  <c r="AR125" i="9" s="1"/>
  <c r="DW12" i="9"/>
  <c r="AU722" i="9" a="1"/>
  <c r="AU722" i="9" s="1"/>
  <c r="AU720" i="9" s="1"/>
  <c r="AU719" i="9" s="1"/>
  <c r="AU713" i="9" s="1"/>
  <c r="AW722" i="9" a="1"/>
  <c r="AW722" i="9" s="1"/>
  <c r="AW720" i="9" s="1"/>
  <c r="AW719" i="9" s="1"/>
  <c r="AT722" i="9" a="1"/>
  <c r="AT722" i="9" s="1"/>
  <c r="AT720" i="9" s="1"/>
  <c r="AT719" i="9" s="1"/>
  <c r="AT713" i="9" s="1"/>
  <c r="AV722" i="9" a="1"/>
  <c r="AV722" i="9" s="1"/>
  <c r="AV720" i="9" s="1"/>
  <c r="AV719" i="9" s="1"/>
  <c r="AV713" i="9" s="1"/>
  <c r="AS120" i="9"/>
  <c r="AS125" i="9" s="1"/>
  <c r="BA35" i="9"/>
  <c r="AP275" i="9"/>
  <c r="AW73" i="9"/>
  <c r="DU352" i="9"/>
  <c r="BC222" i="9"/>
  <c r="BC227" i="9"/>
  <c r="DT758" i="9"/>
  <c r="BB227" i="9"/>
  <c r="BB222" i="9"/>
  <c r="S217" i="7"/>
  <c r="O216" i="7"/>
  <c r="R218" i="7"/>
  <c r="Q219" i="7"/>
  <c r="DX374" i="2"/>
  <c r="DX369" i="2" s="1"/>
  <c r="DX1026" i="9" l="1"/>
  <c r="BH227" i="9"/>
  <c r="DX1034" i="9"/>
  <c r="DW227" i="9"/>
  <c r="BJ780" i="9" a="1"/>
  <c r="BJ780" i="9" s="1"/>
  <c r="BJ778" i="9" s="1"/>
  <c r="DY1014" i="9" a="1"/>
  <c r="DY1014" i="9" s="1"/>
  <c r="DY1013" i="9" s="1"/>
  <c r="DY1031" i="9" a="1"/>
  <c r="DY1031" i="9" s="1"/>
  <c r="DY1022" i="9" a="1"/>
  <c r="DY1022" i="9" s="1"/>
  <c r="DY1021" i="9" s="1"/>
  <c r="DY1030" i="9" a="1"/>
  <c r="DY1030" i="9" s="1"/>
  <c r="DY1029" i="9" s="1"/>
  <c r="DY1032" i="9" a="1"/>
  <c r="DY1032" i="9" s="1"/>
  <c r="DY1024" i="9" a="1"/>
  <c r="DY1024" i="9" s="1"/>
  <c r="DY1016" i="9" a="1"/>
  <c r="DY1016" i="9" s="1"/>
  <c r="DY1001" i="9" a="1"/>
  <c r="DY1001" i="9" s="1"/>
  <c r="DY1015" i="9" a="1"/>
  <c r="DY1015" i="9" s="1"/>
  <c r="DY1023" i="9" a="1"/>
  <c r="DY1023" i="9" s="1"/>
  <c r="DY1002" i="9" a="1"/>
  <c r="DY1002" i="9" s="1"/>
  <c r="DY1008" i="9" a="1"/>
  <c r="DY1008" i="9" s="1"/>
  <c r="DY1007" i="9" s="1"/>
  <c r="DY1000" i="9" a="1"/>
  <c r="DY1000" i="9" s="1"/>
  <c r="DY999" i="9" s="1"/>
  <c r="DY1009" i="9" a="1"/>
  <c r="DY1009" i="9" s="1"/>
  <c r="DY1010" i="9" a="1"/>
  <c r="DY1010" i="9" s="1"/>
  <c r="BK234" i="9" a="1"/>
  <c r="BK234" i="9" s="1"/>
  <c r="BK232" i="9" s="1"/>
  <c r="BK231" i="9" s="1"/>
  <c r="BK222" i="9" s="1"/>
  <c r="BM761" i="9" a="1"/>
  <c r="BM761" i="9" s="1"/>
  <c r="BM759" i="9" s="1"/>
  <c r="BL367" i="9" a="1"/>
  <c r="BL367" i="9" s="1"/>
  <c r="BL365" i="9" s="1"/>
  <c r="BL364" i="9" s="1"/>
  <c r="BM367" i="9" a="1"/>
  <c r="BM367" i="9" s="1"/>
  <c r="BM365" i="9" s="1"/>
  <c r="BM364" i="9" s="1"/>
  <c r="DY364" i="9" s="1"/>
  <c r="BM780" i="9" a="1"/>
  <c r="BM780" i="9" s="1"/>
  <c r="BM778" i="9" s="1"/>
  <c r="BL234" i="9" a="1"/>
  <c r="BL234" i="9" s="1"/>
  <c r="BL232" i="9" s="1"/>
  <c r="BL231" i="9" s="1"/>
  <c r="BL222" i="9" s="1"/>
  <c r="DO956" i="9"/>
  <c r="DO45" i="9"/>
  <c r="DO944" i="9" s="1"/>
  <c r="DO921" i="9"/>
  <c r="DO957" i="9"/>
  <c r="DP921" i="9"/>
  <c r="BJ367" i="9" a="1"/>
  <c r="BJ367" i="9" s="1"/>
  <c r="BJ365" i="9" s="1"/>
  <c r="BJ364" i="9" s="1"/>
  <c r="BJ761" i="9" a="1"/>
  <c r="BJ761" i="9" s="1"/>
  <c r="BJ759" i="9" s="1"/>
  <c r="BL780" i="9" a="1"/>
  <c r="BL780" i="9" s="1"/>
  <c r="BL778" i="9" s="1"/>
  <c r="DO861" i="9"/>
  <c r="DO958" i="9"/>
  <c r="BL761" i="9" a="1"/>
  <c r="BL761" i="9" s="1"/>
  <c r="BL759" i="9" s="1"/>
  <c r="BK367" i="9" a="1"/>
  <c r="BK367" i="9" s="1"/>
  <c r="BK365" i="9" s="1"/>
  <c r="BK364" i="9" s="1"/>
  <c r="DX1018" i="9"/>
  <c r="BK761" i="9" a="1"/>
  <c r="BK761" i="9" s="1"/>
  <c r="BK759" i="9" s="1"/>
  <c r="BJ234" i="9" a="1"/>
  <c r="BJ234" i="9" s="1"/>
  <c r="BJ232" i="9" s="1"/>
  <c r="BJ231" i="9" s="1"/>
  <c r="BJ227" i="9" s="1"/>
  <c r="AV122" i="9"/>
  <c r="AT123" i="9"/>
  <c r="BK780" i="9" a="1"/>
  <c r="BK780" i="9" s="1"/>
  <c r="BK778" i="9" s="1"/>
  <c r="AV123" i="9"/>
  <c r="BM234" i="9" a="1"/>
  <c r="BM234" i="9" s="1"/>
  <c r="BM232" i="9" s="1"/>
  <c r="BM231" i="9" s="1"/>
  <c r="BM227" i="9" s="1"/>
  <c r="BB35" i="9"/>
  <c r="DW222" i="9"/>
  <c r="DU834" i="9"/>
  <c r="DU580" i="9"/>
  <c r="DU796" i="9"/>
  <c r="AV121" i="9"/>
  <c r="AU323" i="9"/>
  <c r="AU139" i="9"/>
  <c r="BH35" i="9"/>
  <c r="BF222" i="9"/>
  <c r="BF227" i="9"/>
  <c r="DX364" i="9"/>
  <c r="AX407" i="9" a="1"/>
  <c r="AX407" i="9" s="1"/>
  <c r="AX405" i="9" s="1"/>
  <c r="AX404" i="9" s="1"/>
  <c r="AX398" i="9" s="1"/>
  <c r="AX51" i="9" s="1"/>
  <c r="AY407" i="9" a="1"/>
  <c r="AY407" i="9" s="1"/>
  <c r="AY405" i="9" s="1"/>
  <c r="AY404" i="9" s="1"/>
  <c r="AY398" i="9" s="1"/>
  <c r="AY51" i="9" s="1"/>
  <c r="AZ407" i="9" a="1"/>
  <c r="AZ407" i="9" s="1"/>
  <c r="AZ405" i="9" s="1"/>
  <c r="AZ404" i="9" s="1"/>
  <c r="AZ398" i="9" s="1"/>
  <c r="AZ51" i="9" s="1"/>
  <c r="BA407" i="9" a="1"/>
  <c r="BA407" i="9" s="1"/>
  <c r="BA405" i="9" s="1"/>
  <c r="BA404" i="9" s="1"/>
  <c r="DV35" i="9"/>
  <c r="AP276" i="9"/>
  <c r="AP120" i="9"/>
  <c r="AP125" i="9" s="1"/>
  <c r="AZ544" i="9" a="1"/>
  <c r="AZ544" i="9" s="1"/>
  <c r="AZ542" i="9" s="1"/>
  <c r="AZ541" i="9" s="1"/>
  <c r="AZ535" i="9" s="1"/>
  <c r="AZ60" i="9" s="1"/>
  <c r="AX544" i="9" a="1"/>
  <c r="AX544" i="9" s="1"/>
  <c r="AX542" i="9" s="1"/>
  <c r="AX541" i="9" s="1"/>
  <c r="AX535" i="9" s="1"/>
  <c r="AX60" i="9" s="1"/>
  <c r="BA544" i="9" a="1"/>
  <c r="BA544" i="9" s="1"/>
  <c r="BA542" i="9" s="1"/>
  <c r="BA541" i="9" s="1"/>
  <c r="AY544" i="9" a="1"/>
  <c r="AY544" i="9" s="1"/>
  <c r="AY542" i="9" s="1"/>
  <c r="AY541" i="9" s="1"/>
  <c r="AY535" i="9" s="1"/>
  <c r="AY60" i="9" s="1"/>
  <c r="DW820" i="9"/>
  <c r="DX825" i="9"/>
  <c r="DX414" i="9"/>
  <c r="DW409" i="9"/>
  <c r="BA506" i="9" a="1"/>
  <c r="BA506" i="9" s="1"/>
  <c r="BA504" i="9" s="1"/>
  <c r="BA503" i="9" s="1"/>
  <c r="AY506" i="9" a="1"/>
  <c r="AY506" i="9" s="1"/>
  <c r="AY504" i="9" s="1"/>
  <c r="AY503" i="9" s="1"/>
  <c r="AY497" i="9" s="1"/>
  <c r="AY58" i="9" s="1"/>
  <c r="AX506" i="9" a="1"/>
  <c r="AX506" i="9" s="1"/>
  <c r="AX504" i="9" s="1"/>
  <c r="AX503" i="9" s="1"/>
  <c r="AX497" i="9" s="1"/>
  <c r="AX58" i="9" s="1"/>
  <c r="AZ506" i="9" a="1"/>
  <c r="AZ506" i="9" s="1"/>
  <c r="AZ504" i="9" s="1"/>
  <c r="AZ503" i="9" s="1"/>
  <c r="AZ497" i="9" s="1"/>
  <c r="AZ58" i="9" s="1"/>
  <c r="DU404" i="9"/>
  <c r="AU123" i="9"/>
  <c r="AP181" i="9"/>
  <c r="AP25" i="9"/>
  <c r="DX844" i="9"/>
  <c r="DW839" i="9"/>
  <c r="AZ818" i="9" a="1"/>
  <c r="AZ818" i="9" s="1"/>
  <c r="AZ816" i="9" s="1"/>
  <c r="AZ815" i="9" s="1"/>
  <c r="AZ809" i="9" s="1"/>
  <c r="AX818" i="9" a="1"/>
  <c r="AX818" i="9" s="1"/>
  <c r="AX816" i="9" s="1"/>
  <c r="AX815" i="9" s="1"/>
  <c r="AX809" i="9" s="1"/>
  <c r="BA818" i="9" a="1"/>
  <c r="BA818" i="9" s="1"/>
  <c r="BA816" i="9" s="1"/>
  <c r="BA815" i="9" s="1"/>
  <c r="AY818" i="9" a="1"/>
  <c r="AY818" i="9" s="1"/>
  <c r="AY816" i="9" s="1"/>
  <c r="AY815" i="9" s="1"/>
  <c r="AY809" i="9" s="1"/>
  <c r="DU541" i="9"/>
  <c r="DW508" i="9"/>
  <c r="DX513" i="9"/>
  <c r="AQ620" i="9" a="1"/>
  <c r="AQ620" i="9" s="1"/>
  <c r="AQ613" i="9" s="1"/>
  <c r="AQ69" i="9" s="1"/>
  <c r="AQ660" i="9" a="1"/>
  <c r="AQ660" i="9" s="1"/>
  <c r="AQ653" i="9" s="1"/>
  <c r="AQ75" i="9" s="1"/>
  <c r="AS424" i="9" a="1"/>
  <c r="AS424" i="9" s="1"/>
  <c r="AP561" i="9" a="1"/>
  <c r="AP561" i="9" s="1"/>
  <c r="AP554" i="9" s="1"/>
  <c r="AS484" i="9" a="1"/>
  <c r="AS484" i="9" s="1"/>
  <c r="AS640" i="9" a="1"/>
  <c r="AS640" i="9" s="1"/>
  <c r="AR424" i="9" a="1"/>
  <c r="AR424" i="9" s="1"/>
  <c r="AR417" i="9" s="1"/>
  <c r="AR52" i="9" s="1"/>
  <c r="AP640" i="9" a="1"/>
  <c r="AP640" i="9" s="1"/>
  <c r="AP633" i="9" s="1"/>
  <c r="AP70" i="9" s="1"/>
  <c r="AP114" i="9" s="1"/>
  <c r="AP700" i="9" a="1"/>
  <c r="AP700" i="9" s="1"/>
  <c r="AP693" i="9" s="1"/>
  <c r="AR739" i="9" a="1"/>
  <c r="AR739" i="9" s="1"/>
  <c r="AR732" i="9" s="1"/>
  <c r="AS600" i="9" a="1"/>
  <c r="AS600" i="9" s="1"/>
  <c r="AQ561" i="9" a="1"/>
  <c r="AQ561" i="9" s="1"/>
  <c r="AQ554" i="9" s="1"/>
  <c r="AQ739" i="9" a="1"/>
  <c r="AQ739" i="9" s="1"/>
  <c r="AQ732" i="9" s="1"/>
  <c r="AS739" i="9" a="1"/>
  <c r="AS739" i="9" s="1"/>
  <c r="AR640" i="9" a="1"/>
  <c r="AR640" i="9" s="1"/>
  <c r="AR633" i="9" s="1"/>
  <c r="AR70" i="9" s="1"/>
  <c r="AQ700" i="9" a="1"/>
  <c r="AQ700" i="9" s="1"/>
  <c r="AQ693" i="9" s="1"/>
  <c r="AS680" i="9" a="1"/>
  <c r="AS680" i="9" s="1"/>
  <c r="AP484" i="9" a="1"/>
  <c r="AP484" i="9" s="1"/>
  <c r="AP477" i="9" s="1"/>
  <c r="AP54" i="9" s="1"/>
  <c r="AP110" i="9" s="1"/>
  <c r="AR600" i="9" a="1"/>
  <c r="AR600" i="9" s="1"/>
  <c r="AR593" i="9" s="1"/>
  <c r="AR484" i="9" a="1"/>
  <c r="AR484" i="9" s="1"/>
  <c r="AR477" i="9" s="1"/>
  <c r="AR54" i="9" s="1"/>
  <c r="AP739" i="9" a="1"/>
  <c r="AP739" i="9" s="1"/>
  <c r="AP732" i="9" s="1"/>
  <c r="AS660" i="9" a="1"/>
  <c r="AS660" i="9" s="1"/>
  <c r="AR561" i="9" a="1"/>
  <c r="AR561" i="9" s="1"/>
  <c r="AR554" i="9" s="1"/>
  <c r="AS700" i="9" a="1"/>
  <c r="AS700" i="9" s="1"/>
  <c r="AR680" i="9" a="1"/>
  <c r="AR680" i="9" s="1"/>
  <c r="AR673" i="9" s="1"/>
  <c r="AR74" i="9" s="1"/>
  <c r="AP680" i="9" a="1"/>
  <c r="AP680" i="9" s="1"/>
  <c r="AP673" i="9" s="1"/>
  <c r="AP74" i="9" s="1"/>
  <c r="AQ600" i="9" a="1"/>
  <c r="AQ600" i="9" s="1"/>
  <c r="AQ593" i="9" s="1"/>
  <c r="AR660" i="9" a="1"/>
  <c r="AR660" i="9" s="1"/>
  <c r="AR653" i="9" s="1"/>
  <c r="AR75" i="9" s="1"/>
  <c r="AP600" i="9" a="1"/>
  <c r="AP600" i="9" s="1"/>
  <c r="AP593" i="9" s="1"/>
  <c r="AP620" i="9" a="1"/>
  <c r="AP620" i="9" s="1"/>
  <c r="AP613" i="9" s="1"/>
  <c r="AP69" i="9" s="1"/>
  <c r="AP660" i="9" a="1"/>
  <c r="AP660" i="9" s="1"/>
  <c r="AP653" i="9" s="1"/>
  <c r="AP75" i="9" s="1"/>
  <c r="AP115" i="9" s="1"/>
  <c r="AQ424" i="9" a="1"/>
  <c r="AQ424" i="9" s="1"/>
  <c r="AQ417" i="9" s="1"/>
  <c r="AQ52" i="9" s="1"/>
  <c r="AQ107" i="9" s="1"/>
  <c r="AS561" i="9" a="1"/>
  <c r="AS561" i="9" s="1"/>
  <c r="AQ640" i="9" a="1"/>
  <c r="AQ640" i="9" s="1"/>
  <c r="AQ633" i="9" s="1"/>
  <c r="AQ70" i="9" s="1"/>
  <c r="AQ680" i="9" a="1"/>
  <c r="AQ680" i="9" s="1"/>
  <c r="AQ673" i="9" s="1"/>
  <c r="AQ74" i="9" s="1"/>
  <c r="AS620" i="9" a="1"/>
  <c r="AS620" i="9" s="1"/>
  <c r="AP424" i="9" a="1"/>
  <c r="AP424" i="9" s="1"/>
  <c r="AP417" i="9" s="1"/>
  <c r="AP52" i="9" s="1"/>
  <c r="AP107" i="9" s="1"/>
  <c r="AR700" i="9" a="1"/>
  <c r="AR700" i="9" s="1"/>
  <c r="AR693" i="9" s="1"/>
  <c r="AR620" i="9" a="1"/>
  <c r="AR620" i="9" s="1"/>
  <c r="AR613" i="9" s="1"/>
  <c r="AR69" i="9" s="1"/>
  <c r="AR113" i="9" s="1"/>
  <c r="AQ484" i="9" a="1"/>
  <c r="AQ484" i="9" s="1"/>
  <c r="AQ477" i="9" s="1"/>
  <c r="AQ54" i="9" s="1"/>
  <c r="AT121" i="9"/>
  <c r="DW546" i="9"/>
  <c r="DX551" i="9"/>
  <c r="DY832" i="9"/>
  <c r="DY851" i="9"/>
  <c r="DY794" i="9"/>
  <c r="DY813" i="9"/>
  <c r="DY775" i="9"/>
  <c r="DY717" i="9"/>
  <c r="DY756" i="9"/>
  <c r="DY737" i="9"/>
  <c r="DY678" i="9"/>
  <c r="DY698" i="9"/>
  <c r="DY638" i="9"/>
  <c r="DY598" i="9"/>
  <c r="DY658" i="9"/>
  <c r="DY578" i="9"/>
  <c r="DY618" i="9"/>
  <c r="DY539" i="9"/>
  <c r="DY559" i="9"/>
  <c r="DY501" i="9"/>
  <c r="DY482" i="9"/>
  <c r="DY520" i="9"/>
  <c r="DY442" i="9"/>
  <c r="DY422" i="9"/>
  <c r="DY335" i="9"/>
  <c r="DY356" i="9"/>
  <c r="DY462" i="9"/>
  <c r="DY402" i="9"/>
  <c r="DY357" i="9"/>
  <c r="DY358" i="9"/>
  <c r="DY316" i="9"/>
  <c r="DY268" i="9"/>
  <c r="DY270" i="9"/>
  <c r="DY297" i="9"/>
  <c r="DY269" i="9"/>
  <c r="DY321" i="9"/>
  <c r="DY279" i="9"/>
  <c r="DY249" i="9"/>
  <c r="DY229" i="9"/>
  <c r="DY207" i="9"/>
  <c r="DY186" i="9"/>
  <c r="DY145" i="9"/>
  <c r="DY185" i="9"/>
  <c r="DY187" i="9"/>
  <c r="DY165" i="9"/>
  <c r="DY225" i="9"/>
  <c r="DY4" i="9" a="1"/>
  <c r="DY4" i="9" s="1"/>
  <c r="DZ3" i="9"/>
  <c r="DX231" i="9"/>
  <c r="AP917" i="9"/>
  <c r="AR917" i="9"/>
  <c r="AR929" i="9"/>
  <c r="DU503" i="9"/>
  <c r="AT777" i="9"/>
  <c r="AT771" i="9" s="1"/>
  <c r="DU719" i="9"/>
  <c r="BG222" i="9"/>
  <c r="BG227" i="9"/>
  <c r="AV111" i="9"/>
  <c r="AQ917" i="9"/>
  <c r="AQ929" i="9"/>
  <c r="AV82" i="9"/>
  <c r="AY799" i="9" a="1"/>
  <c r="AY799" i="9" s="1"/>
  <c r="AY797" i="9" s="1"/>
  <c r="AY796" i="9" s="1"/>
  <c r="AY790" i="9" s="1"/>
  <c r="AX799" i="9" a="1"/>
  <c r="AX799" i="9" s="1"/>
  <c r="AX797" i="9" s="1"/>
  <c r="AX796" i="9" s="1"/>
  <c r="AX790" i="9" s="1"/>
  <c r="BA799" i="9" a="1"/>
  <c r="BA799" i="9" s="1"/>
  <c r="BA797" i="9" s="1"/>
  <c r="BA796" i="9" s="1"/>
  <c r="AZ799" i="9" a="1"/>
  <c r="AZ799" i="9" s="1"/>
  <c r="AZ797" i="9" s="1"/>
  <c r="AZ796" i="9" s="1"/>
  <c r="AZ790" i="9" s="1"/>
  <c r="AY150" i="9" a="1"/>
  <c r="AY150" i="9" s="1"/>
  <c r="AY148" i="9" s="1"/>
  <c r="AZ150" i="9" a="1"/>
  <c r="AZ150" i="9" s="1"/>
  <c r="AZ148" i="9" s="1"/>
  <c r="AX150" i="9" a="1"/>
  <c r="AX150" i="9" s="1"/>
  <c r="AX148" i="9" s="1"/>
  <c r="BA150" i="9" a="1"/>
  <c r="BA150" i="9" s="1"/>
  <c r="BA148" i="9" s="1"/>
  <c r="AT758" i="9"/>
  <c r="AT752" i="9" s="1"/>
  <c r="BC35" i="9"/>
  <c r="AY380" i="9" a="1"/>
  <c r="AY380" i="9" s="1"/>
  <c r="AY378" i="9" s="1"/>
  <c r="AY377" i="9" s="1"/>
  <c r="AY352" i="9" s="1"/>
  <c r="BA380" i="9" a="1"/>
  <c r="BA380" i="9" s="1"/>
  <c r="BA378" i="9" s="1"/>
  <c r="BA377" i="9" s="1"/>
  <c r="AX380" i="9" a="1"/>
  <c r="AX380" i="9" s="1"/>
  <c r="AX378" i="9" s="1"/>
  <c r="AX377" i="9" s="1"/>
  <c r="AX352" i="9" s="1"/>
  <c r="AZ380" i="9" a="1"/>
  <c r="AZ380" i="9" s="1"/>
  <c r="AZ378" i="9" s="1"/>
  <c r="AZ377" i="9" s="1"/>
  <c r="AZ352" i="9" s="1"/>
  <c r="DW724" i="9"/>
  <c r="DX729" i="9"/>
  <c r="DX906" i="9"/>
  <c r="DX85" i="9"/>
  <c r="BA583" i="9" a="1"/>
  <c r="BA583" i="9" s="1"/>
  <c r="BA581" i="9" s="1"/>
  <c r="BA580" i="9" s="1"/>
  <c r="AY583" i="9" a="1"/>
  <c r="AY583" i="9" s="1"/>
  <c r="AY581" i="9" s="1"/>
  <c r="AY580" i="9" s="1"/>
  <c r="AY574" i="9" s="1"/>
  <c r="AZ583" i="9" a="1"/>
  <c r="AZ583" i="9" s="1"/>
  <c r="AZ581" i="9" s="1"/>
  <c r="AZ580" i="9" s="1"/>
  <c r="AZ574" i="9" s="1"/>
  <c r="AX583" i="9" a="1"/>
  <c r="AX583" i="9" s="1"/>
  <c r="AX581" i="9" s="1"/>
  <c r="AX580" i="9" s="1"/>
  <c r="AX574" i="9" s="1"/>
  <c r="AT111" i="9"/>
  <c r="DU815" i="9"/>
  <c r="DU522" i="9"/>
  <c r="AU82" i="9"/>
  <c r="DW527" i="9"/>
  <c r="DX532" i="9"/>
  <c r="AT323" i="9"/>
  <c r="AT139" i="9"/>
  <c r="FI2" i="10"/>
  <c r="EA2" i="10"/>
  <c r="DW801" i="9"/>
  <c r="DX806" i="9"/>
  <c r="DW152" i="9"/>
  <c r="DX157" i="9"/>
  <c r="DU73" i="9"/>
  <c r="AY837" i="9" a="1"/>
  <c r="AY837" i="9" s="1"/>
  <c r="AY835" i="9" s="1"/>
  <c r="AY834" i="9" s="1"/>
  <c r="AY828" i="9" s="1"/>
  <c r="BA837" i="9" a="1"/>
  <c r="BA837" i="9" s="1"/>
  <c r="BA835" i="9" s="1"/>
  <c r="BA834" i="9" s="1"/>
  <c r="AZ837" i="9" a="1"/>
  <c r="AZ837" i="9" s="1"/>
  <c r="AZ835" i="9" s="1"/>
  <c r="AZ834" i="9" s="1"/>
  <c r="AZ828" i="9" s="1"/>
  <c r="AX837" i="9" a="1"/>
  <c r="AX837" i="9" s="1"/>
  <c r="AX835" i="9" s="1"/>
  <c r="AX834" i="9" s="1"/>
  <c r="AX828" i="9" s="1"/>
  <c r="BB387" i="9"/>
  <c r="BB382" i="9" s="1"/>
  <c r="BC389" i="9" a="1"/>
  <c r="BC389" i="9" s="1"/>
  <c r="AZ722" i="9" a="1"/>
  <c r="AZ722" i="9" s="1"/>
  <c r="AZ720" i="9" s="1"/>
  <c r="AZ719" i="9" s="1"/>
  <c r="AZ713" i="9" s="1"/>
  <c r="BA722" i="9" a="1"/>
  <c r="BA722" i="9" s="1"/>
  <c r="BA720" i="9" s="1"/>
  <c r="BA719" i="9" s="1"/>
  <c r="AX722" i="9" a="1"/>
  <c r="AX722" i="9" s="1"/>
  <c r="AX720" i="9" s="1"/>
  <c r="AX719" i="9" s="1"/>
  <c r="AX713" i="9" s="1"/>
  <c r="AY722" i="9" a="1"/>
  <c r="AY722" i="9" s="1"/>
  <c r="AY720" i="9" s="1"/>
  <c r="AY719" i="9" s="1"/>
  <c r="AY713" i="9" s="1"/>
  <c r="BI222" i="9"/>
  <c r="BI227" i="9"/>
  <c r="DX590" i="9"/>
  <c r="DW585" i="9"/>
  <c r="AP161" i="9"/>
  <c r="AP23" i="9" s="1"/>
  <c r="AP941" i="9" s="1"/>
  <c r="AP22" i="9"/>
  <c r="AT122" i="9"/>
  <c r="AT82" i="9"/>
  <c r="AT129" i="9" s="1"/>
  <c r="AZ525" i="9" a="1"/>
  <c r="AZ525" i="9" s="1"/>
  <c r="AZ523" i="9" s="1"/>
  <c r="AZ522" i="9" s="1"/>
  <c r="AZ516" i="9" s="1"/>
  <c r="AZ59" i="9" s="1"/>
  <c r="BA525" i="9" a="1"/>
  <c r="BA525" i="9" s="1"/>
  <c r="BA523" i="9" s="1"/>
  <c r="BA522" i="9" s="1"/>
  <c r="AY525" i="9" a="1"/>
  <c r="AY525" i="9" s="1"/>
  <c r="AY523" i="9" s="1"/>
  <c r="AY522" i="9" s="1"/>
  <c r="AY516" i="9" s="1"/>
  <c r="AY59" i="9" s="1"/>
  <c r="AX525" i="9" a="1"/>
  <c r="AX525" i="9" s="1"/>
  <c r="AX523" i="9" s="1"/>
  <c r="AX522" i="9" s="1"/>
  <c r="AX516" i="9" s="1"/>
  <c r="AX59" i="9" s="1"/>
  <c r="AV323" i="9"/>
  <c r="AV139" i="9"/>
  <c r="S218" i="7"/>
  <c r="O217" i="7"/>
  <c r="R219" i="7"/>
  <c r="Q220" i="7"/>
  <c r="R220" i="7" s="1"/>
  <c r="DY374" i="2"/>
  <c r="DY369" i="2" s="1"/>
  <c r="E161" i="2"/>
  <c r="E177" i="2"/>
  <c r="E176" i="2"/>
  <c r="E175" i="2"/>
  <c r="E174" i="2"/>
  <c r="E173" i="2"/>
  <c r="DI172" i="2"/>
  <c r="DH172" i="2"/>
  <c r="DG172" i="2"/>
  <c r="DF172" i="2"/>
  <c r="DE172" i="2"/>
  <c r="DD172" i="2"/>
  <c r="DC172" i="2"/>
  <c r="DB172" i="2"/>
  <c r="DA172" i="2"/>
  <c r="CZ172" i="2"/>
  <c r="CY172" i="2"/>
  <c r="CX172" i="2"/>
  <c r="CW172" i="2"/>
  <c r="CV172" i="2"/>
  <c r="CU172" i="2"/>
  <c r="CT172" i="2"/>
  <c r="CS172" i="2"/>
  <c r="CR172" i="2"/>
  <c r="CQ172" i="2"/>
  <c r="CP172" i="2"/>
  <c r="CO172" i="2"/>
  <c r="CN172" i="2"/>
  <c r="CM172" i="2"/>
  <c r="CL172" i="2"/>
  <c r="CK172" i="2"/>
  <c r="CJ172" i="2"/>
  <c r="CI172" i="2"/>
  <c r="CH172" i="2"/>
  <c r="CG172" i="2"/>
  <c r="CF172" i="2"/>
  <c r="CE172" i="2"/>
  <c r="CD172" i="2"/>
  <c r="CC172" i="2"/>
  <c r="CB172" i="2"/>
  <c r="CA172" i="2"/>
  <c r="BZ172" i="2"/>
  <c r="BY172" i="2"/>
  <c r="BX172" i="2"/>
  <c r="BW172" i="2"/>
  <c r="BV172" i="2"/>
  <c r="BU172" i="2"/>
  <c r="BT172" i="2"/>
  <c r="BS172" i="2"/>
  <c r="BR172" i="2"/>
  <c r="BQ172" i="2"/>
  <c r="BP172" i="2"/>
  <c r="BO172" i="2"/>
  <c r="BN172" i="2"/>
  <c r="BM172" i="2"/>
  <c r="BL172" i="2"/>
  <c r="BK172" i="2"/>
  <c r="BJ172" i="2"/>
  <c r="BI172" i="2"/>
  <c r="BH172" i="2"/>
  <c r="BG172" i="2"/>
  <c r="BF172" i="2"/>
  <c r="BE172" i="2"/>
  <c r="BD172" i="2"/>
  <c r="BC172" i="2"/>
  <c r="BB172" i="2"/>
  <c r="BA172" i="2"/>
  <c r="AZ172" i="2"/>
  <c r="AY172" i="2"/>
  <c r="AX172" i="2"/>
  <c r="AW172" i="2"/>
  <c r="AV172" i="2"/>
  <c r="AU172" i="2"/>
  <c r="AT172" i="2"/>
  <c r="AS172" i="2"/>
  <c r="AR172" i="2"/>
  <c r="AQ172" i="2"/>
  <c r="AP172" i="2"/>
  <c r="E167" i="2"/>
  <c r="E165" i="2"/>
  <c r="E163" i="2"/>
  <c r="E147" i="2"/>
  <c r="E145" i="2"/>
  <c r="E143" i="2"/>
  <c r="EK18" i="2"/>
  <c r="EJ18" i="2"/>
  <c r="EI18" i="2"/>
  <c r="EH18" i="2"/>
  <c r="EG18" i="2"/>
  <c r="EF18" i="2"/>
  <c r="EE18" i="2"/>
  <c r="ED18" i="2"/>
  <c r="EC18" i="2"/>
  <c r="EB18" i="2"/>
  <c r="EA18" i="2"/>
  <c r="DZ18" i="2"/>
  <c r="DY18" i="2"/>
  <c r="DX18" i="2"/>
  <c r="DW18" i="2"/>
  <c r="DV18" i="2"/>
  <c r="DU18" i="2"/>
  <c r="DT18" i="2"/>
  <c r="DS18" i="2"/>
  <c r="DR18" i="2"/>
  <c r="DQ18" i="2"/>
  <c r="DP18" i="2"/>
  <c r="DO18" i="2"/>
  <c r="DN18" i="2"/>
  <c r="DM18" i="2"/>
  <c r="DL18" i="2"/>
  <c r="DK18" i="2"/>
  <c r="DK17" i="2"/>
  <c r="I17" i="2"/>
  <c r="H17" i="2"/>
  <c r="G17" i="2"/>
  <c r="F18" i="2"/>
  <c r="F17" i="2"/>
  <c r="E18" i="2"/>
  <c r="E17" i="2"/>
  <c r="E16" i="2"/>
  <c r="BK227" i="9" l="1"/>
  <c r="AY111" i="9"/>
  <c r="AX147" i="9"/>
  <c r="AX323" i="9" s="1"/>
  <c r="BM222" i="9"/>
  <c r="BM35" i="9" s="1"/>
  <c r="AZ121" i="9"/>
  <c r="AZ147" i="9"/>
  <c r="AZ323" i="9" s="1"/>
  <c r="BL227" i="9"/>
  <c r="AY147" i="9"/>
  <c r="AY323" i="9" s="1"/>
  <c r="DZ1004" i="9"/>
  <c r="DY1004" i="9"/>
  <c r="DY1034" i="9"/>
  <c r="DY1026" i="9"/>
  <c r="BJ222" i="9"/>
  <c r="BJ35" i="9" s="1"/>
  <c r="DX227" i="9"/>
  <c r="DY1018" i="9"/>
  <c r="AY122" i="9"/>
  <c r="AV129" i="9"/>
  <c r="DY231" i="9"/>
  <c r="AY123" i="9"/>
  <c r="AQ114" i="9"/>
  <c r="AQ115" i="9"/>
  <c r="AU129" i="9"/>
  <c r="AT180" i="9"/>
  <c r="DV522" i="9"/>
  <c r="BD583" i="9" a="1"/>
  <c r="BD583" i="9" s="1"/>
  <c r="BD581" i="9" s="1"/>
  <c r="BD580" i="9" s="1"/>
  <c r="BD574" i="9" s="1"/>
  <c r="BB583" i="9" a="1"/>
  <c r="BB583" i="9" s="1"/>
  <c r="BB581" i="9" s="1"/>
  <c r="BB580" i="9" s="1"/>
  <c r="BB574" i="9" s="1"/>
  <c r="BC583" i="9" a="1"/>
  <c r="BC583" i="9" s="1"/>
  <c r="BC581" i="9" s="1"/>
  <c r="BC580" i="9" s="1"/>
  <c r="BC574" i="9" s="1"/>
  <c r="BE583" i="9" a="1"/>
  <c r="BE583" i="9" s="1"/>
  <c r="BE581" i="9" s="1"/>
  <c r="BE580" i="9" s="1"/>
  <c r="DV580" i="9"/>
  <c r="AY73" i="9"/>
  <c r="DX546" i="9"/>
  <c r="DY551" i="9"/>
  <c r="DT561" i="9"/>
  <c r="DT680" i="9"/>
  <c r="AQ113" i="9"/>
  <c r="DV815" i="9"/>
  <c r="DY844" i="9"/>
  <c r="DX839" i="9"/>
  <c r="DV503" i="9"/>
  <c r="DT120" i="9"/>
  <c r="DT125" i="9" s="1"/>
  <c r="DT901" i="9"/>
  <c r="AY121" i="9"/>
  <c r="BF35" i="9"/>
  <c r="DX222" i="9"/>
  <c r="AU140" i="9"/>
  <c r="AU17" i="9" s="1"/>
  <c r="AU141" i="9"/>
  <c r="AU18" i="9" s="1"/>
  <c r="AU16" i="9"/>
  <c r="AU223" i="9"/>
  <c r="BC544" i="9" a="1"/>
  <c r="BC544" i="9" s="1"/>
  <c r="BC542" i="9" s="1"/>
  <c r="BC541" i="9" s="1"/>
  <c r="BC535" i="9" s="1"/>
  <c r="BC60" i="9" s="1"/>
  <c r="BD544" i="9" a="1"/>
  <c r="BD544" i="9" s="1"/>
  <c r="BD542" i="9" s="1"/>
  <c r="BD541" i="9" s="1"/>
  <c r="BD535" i="9" s="1"/>
  <c r="BD60" i="9" s="1"/>
  <c r="BE544" i="9" a="1"/>
  <c r="BE544" i="9" s="1"/>
  <c r="BE542" i="9" s="1"/>
  <c r="BE541" i="9" s="1"/>
  <c r="BB544" i="9" a="1"/>
  <c r="BB544" i="9" s="1"/>
  <c r="BB542" i="9" s="1"/>
  <c r="BB541" i="9" s="1"/>
  <c r="BB535" i="9" s="1"/>
  <c r="BB60" i="9" s="1"/>
  <c r="AQ110" i="9"/>
  <c r="DT700" i="9"/>
  <c r="AQ116" i="9"/>
  <c r="BC407" i="9" a="1"/>
  <c r="BC407" i="9" s="1"/>
  <c r="BC405" i="9" s="1"/>
  <c r="BC404" i="9" s="1"/>
  <c r="BC398" i="9" s="1"/>
  <c r="BC51" i="9" s="1"/>
  <c r="BB407" i="9" a="1"/>
  <c r="BB407" i="9" s="1"/>
  <c r="BB405" i="9" s="1"/>
  <c r="BB404" i="9" s="1"/>
  <c r="BB398" i="9" s="1"/>
  <c r="BB51" i="9" s="1"/>
  <c r="BE407" i="9" a="1"/>
  <c r="BE407" i="9" s="1"/>
  <c r="BE405" i="9" s="1"/>
  <c r="BE404" i="9" s="1"/>
  <c r="BD407" i="9" a="1"/>
  <c r="BD407" i="9" s="1"/>
  <c r="BD405" i="9" s="1"/>
  <c r="BD404" i="9" s="1"/>
  <c r="BD398" i="9" s="1"/>
  <c r="BD51" i="9" s="1"/>
  <c r="BG35" i="9"/>
  <c r="BD150" i="9" a="1"/>
  <c r="BD150" i="9" s="1"/>
  <c r="BD148" i="9" s="1"/>
  <c r="BE150" i="9" a="1"/>
  <c r="BE150" i="9" s="1"/>
  <c r="BE148" i="9" s="1"/>
  <c r="BB150" i="9" a="1"/>
  <c r="BB150" i="9" s="1"/>
  <c r="BB148" i="9" s="1"/>
  <c r="BC150" i="9" a="1"/>
  <c r="BC150" i="9" s="1"/>
  <c r="BC148" i="9" s="1"/>
  <c r="DT127" i="9"/>
  <c r="DZ832" i="9"/>
  <c r="DZ851" i="9"/>
  <c r="DZ813" i="9"/>
  <c r="DZ756" i="9"/>
  <c r="DZ794" i="9"/>
  <c r="DZ775" i="9"/>
  <c r="DZ717" i="9"/>
  <c r="DZ737" i="9"/>
  <c r="DZ678" i="9"/>
  <c r="DZ658" i="9"/>
  <c r="DZ698" i="9"/>
  <c r="DZ618" i="9"/>
  <c r="DZ638" i="9"/>
  <c r="DZ598" i="9"/>
  <c r="DZ578" i="9"/>
  <c r="DZ559" i="9"/>
  <c r="DZ539" i="9"/>
  <c r="DZ482" i="9"/>
  <c r="DZ501" i="9"/>
  <c r="DZ422" i="9"/>
  <c r="DZ356" i="9"/>
  <c r="DZ520" i="9"/>
  <c r="DZ402" i="9"/>
  <c r="DZ462" i="9"/>
  <c r="DZ442" i="9"/>
  <c r="DZ357" i="9"/>
  <c r="DZ358" i="9"/>
  <c r="DZ335" i="9"/>
  <c r="DZ321" i="9"/>
  <c r="DZ229" i="9"/>
  <c r="DZ316" i="9"/>
  <c r="DZ268" i="9"/>
  <c r="DZ270" i="9"/>
  <c r="DZ249" i="9"/>
  <c r="DZ297" i="9"/>
  <c r="DZ279" i="9"/>
  <c r="DZ269" i="9"/>
  <c r="DZ207" i="9"/>
  <c r="DZ186" i="9"/>
  <c r="DZ145" i="9"/>
  <c r="DZ185" i="9"/>
  <c r="DZ187" i="9"/>
  <c r="DZ165" i="9"/>
  <c r="DZ225" i="9"/>
  <c r="EA3" i="9"/>
  <c r="BT234" i="9" s="1" a="1"/>
  <c r="BT234" i="9" s="1"/>
  <c r="BT232" i="9" s="1"/>
  <c r="BT231" i="9" s="1"/>
  <c r="DZ4" i="9" a="1"/>
  <c r="DZ4" i="9" s="1"/>
  <c r="BN780" i="9" a="1"/>
  <c r="BN780" i="9" s="1"/>
  <c r="BN778" i="9" s="1"/>
  <c r="BO367" i="9" a="1"/>
  <c r="BO367" i="9" s="1"/>
  <c r="BO365" i="9" s="1"/>
  <c r="BO364" i="9" s="1"/>
  <c r="BO780" i="9" a="1"/>
  <c r="BO780" i="9" s="1"/>
  <c r="BO778" i="9" s="1"/>
  <c r="BQ761" i="9" a="1"/>
  <c r="BQ761" i="9" s="1"/>
  <c r="BQ759" i="9" s="1"/>
  <c r="BN234" i="9" a="1"/>
  <c r="BN234" i="9" s="1"/>
  <c r="BN232" i="9" s="1"/>
  <c r="BN231" i="9" s="1"/>
  <c r="BP780" i="9" a="1"/>
  <c r="BP780" i="9" s="1"/>
  <c r="BP778" i="9" s="1"/>
  <c r="BP234" i="9" a="1"/>
  <c r="BP234" i="9" s="1"/>
  <c r="BP232" i="9" s="1"/>
  <c r="BP231" i="9" s="1"/>
  <c r="BQ367" i="9" a="1"/>
  <c r="BQ367" i="9" s="1"/>
  <c r="BQ365" i="9" s="1"/>
  <c r="BQ364" i="9" s="1"/>
  <c r="DZ364" i="9" s="1"/>
  <c r="BN367" i="9" a="1"/>
  <c r="BN367" i="9" s="1"/>
  <c r="BN365" i="9" s="1"/>
  <c r="BN364" i="9" s="1"/>
  <c r="BP367" i="9" a="1"/>
  <c r="BP367" i="9" s="1"/>
  <c r="BP365" i="9" s="1"/>
  <c r="BP364" i="9" s="1"/>
  <c r="BO234" i="9" a="1"/>
  <c r="BO234" i="9" s="1"/>
  <c r="BO232" i="9" s="1"/>
  <c r="BO231" i="9" s="1"/>
  <c r="BN761" i="9" a="1"/>
  <c r="BN761" i="9" s="1"/>
  <c r="BN759" i="9" s="1"/>
  <c r="BQ780" i="9" a="1"/>
  <c r="BQ780" i="9" s="1"/>
  <c r="BQ778" i="9" s="1"/>
  <c r="BP761" i="9" a="1"/>
  <c r="BP761" i="9" s="1"/>
  <c r="BP759" i="9" s="1"/>
  <c r="BO761" i="9" a="1"/>
  <c r="BO761" i="9" s="1"/>
  <c r="BO759" i="9" s="1"/>
  <c r="BQ234" i="9" a="1"/>
  <c r="BQ234" i="9" s="1"/>
  <c r="BQ232" i="9" s="1"/>
  <c r="BQ231" i="9" s="1"/>
  <c r="AR114" i="9"/>
  <c r="AR107" i="9"/>
  <c r="AP27" i="9"/>
  <c r="DX409" i="9"/>
  <c r="DY414" i="9"/>
  <c r="BL35" i="9"/>
  <c r="BE837" i="9" a="1"/>
  <c r="BE837" i="9" s="1"/>
  <c r="BE835" i="9" s="1"/>
  <c r="BE834" i="9" s="1"/>
  <c r="BC837" i="9" a="1"/>
  <c r="BC837" i="9" s="1"/>
  <c r="BC835" i="9" s="1"/>
  <c r="BC834" i="9" s="1"/>
  <c r="BC828" i="9" s="1"/>
  <c r="BD837" i="9" a="1"/>
  <c r="BD837" i="9" s="1"/>
  <c r="BD835" i="9" s="1"/>
  <c r="BD834" i="9" s="1"/>
  <c r="BD828" i="9" s="1"/>
  <c r="BB837" i="9" a="1"/>
  <c r="BB837" i="9" s="1"/>
  <c r="BB835" i="9" s="1"/>
  <c r="BB834" i="9" s="1"/>
  <c r="BB828" i="9" s="1"/>
  <c r="AZ122" i="9"/>
  <c r="DX585" i="9"/>
  <c r="DY590" i="9"/>
  <c r="BI35" i="9"/>
  <c r="DX152" i="9"/>
  <c r="AT140" i="9"/>
  <c r="AT17" i="9" s="1"/>
  <c r="AT16" i="9"/>
  <c r="AT223" i="9"/>
  <c r="DX527" i="9"/>
  <c r="DY532" i="9"/>
  <c r="DX724" i="9"/>
  <c r="DY729" i="9"/>
  <c r="AT79" i="9"/>
  <c r="AU758" i="9"/>
  <c r="AU752" i="9" s="1"/>
  <c r="AU759" i="9" s="1"/>
  <c r="DY906" i="9"/>
  <c r="DY85" i="9"/>
  <c r="AR116" i="9"/>
  <c r="AP113" i="9"/>
  <c r="DT660" i="9"/>
  <c r="DT739" i="9"/>
  <c r="DT640" i="9"/>
  <c r="DY513" i="9"/>
  <c r="DX508" i="9"/>
  <c r="DY825" i="9"/>
  <c r="DX820" i="9"/>
  <c r="DV541" i="9"/>
  <c r="AT80" i="9"/>
  <c r="AT128" i="9" s="1"/>
  <c r="AU777" i="9"/>
  <c r="AU771" i="9" s="1"/>
  <c r="AU778" i="9" s="1"/>
  <c r="DV719" i="9"/>
  <c r="DY806" i="9"/>
  <c r="DX801" i="9"/>
  <c r="BE525" i="9" a="1"/>
  <c r="BE525" i="9" s="1"/>
  <c r="BE523" i="9" s="1"/>
  <c r="BE522" i="9" s="1"/>
  <c r="BB525" i="9" a="1"/>
  <c r="BB525" i="9" s="1"/>
  <c r="BB523" i="9" s="1"/>
  <c r="BB522" i="9" s="1"/>
  <c r="BB516" i="9" s="1"/>
  <c r="BB59" i="9" s="1"/>
  <c r="BD525" i="9" a="1"/>
  <c r="BD525" i="9" s="1"/>
  <c r="BD523" i="9" s="1"/>
  <c r="BD522" i="9" s="1"/>
  <c r="BD516" i="9" s="1"/>
  <c r="BD59" i="9" s="1"/>
  <c r="BC525" i="9" a="1"/>
  <c r="BC525" i="9" s="1"/>
  <c r="BC523" i="9" s="1"/>
  <c r="BC522" i="9" s="1"/>
  <c r="BC516" i="9" s="1"/>
  <c r="BC59" i="9" s="1"/>
  <c r="BE722" i="9" a="1"/>
  <c r="BE722" i="9" s="1"/>
  <c r="BE720" i="9" s="1"/>
  <c r="BE719" i="9" s="1"/>
  <c r="BB722" i="9" a="1"/>
  <c r="BB722" i="9" s="1"/>
  <c r="BB720" i="9" s="1"/>
  <c r="BB719" i="9" s="1"/>
  <c r="BB713" i="9" s="1"/>
  <c r="BC722" i="9" a="1"/>
  <c r="BC722" i="9" s="1"/>
  <c r="BC720" i="9" s="1"/>
  <c r="BC719" i="9" s="1"/>
  <c r="BC713" i="9" s="1"/>
  <c r="BD722" i="9" a="1"/>
  <c r="BD722" i="9" s="1"/>
  <c r="BD720" i="9" s="1"/>
  <c r="BD719" i="9" s="1"/>
  <c r="BD713" i="9" s="1"/>
  <c r="AS127" i="9"/>
  <c r="AS132" i="9" s="1"/>
  <c r="AZ82" i="9"/>
  <c r="DT484" i="9"/>
  <c r="BB506" i="9" a="1"/>
  <c r="BB506" i="9" s="1"/>
  <c r="BB504" i="9" s="1"/>
  <c r="BB503" i="9" s="1"/>
  <c r="BB497" i="9" s="1"/>
  <c r="BB58" i="9" s="1"/>
  <c r="BD506" i="9" a="1"/>
  <c r="BD506" i="9" s="1"/>
  <c r="BD504" i="9" s="1"/>
  <c r="BD503" i="9" s="1"/>
  <c r="BD497" i="9" s="1"/>
  <c r="BD58" i="9" s="1"/>
  <c r="BE506" i="9" a="1"/>
  <c r="BE506" i="9" s="1"/>
  <c r="BE504" i="9" s="1"/>
  <c r="BE503" i="9" s="1"/>
  <c r="BC506" i="9" a="1"/>
  <c r="BC506" i="9" s="1"/>
  <c r="BC504" i="9" s="1"/>
  <c r="BC503" i="9" s="1"/>
  <c r="BC497" i="9" s="1"/>
  <c r="BC58" i="9" s="1"/>
  <c r="BB818" i="9" a="1"/>
  <c r="BB818" i="9" s="1"/>
  <c r="BB816" i="9" s="1"/>
  <c r="BB815" i="9" s="1"/>
  <c r="BB809" i="9" s="1"/>
  <c r="BD818" i="9" a="1"/>
  <c r="BD818" i="9" s="1"/>
  <c r="BD816" i="9" s="1"/>
  <c r="BD815" i="9" s="1"/>
  <c r="BD809" i="9" s="1"/>
  <c r="BE818" i="9" a="1"/>
  <c r="BE818" i="9" s="1"/>
  <c r="BE816" i="9" s="1"/>
  <c r="BE815" i="9" s="1"/>
  <c r="BC818" i="9" a="1"/>
  <c r="BC818" i="9" s="1"/>
  <c r="BC816" i="9" s="1"/>
  <c r="BC815" i="9" s="1"/>
  <c r="BC809" i="9" s="1"/>
  <c r="DW35" i="9"/>
  <c r="BA352" i="9"/>
  <c r="DV377" i="9"/>
  <c r="DV834" i="9"/>
  <c r="DY12" i="9"/>
  <c r="BK35" i="9"/>
  <c r="DT620" i="9"/>
  <c r="AR115" i="9"/>
  <c r="AR110" i="9"/>
  <c r="AZ123" i="9"/>
  <c r="AZ111" i="9"/>
  <c r="AY82" i="9"/>
  <c r="AP294" i="9"/>
  <c r="AV140" i="9"/>
  <c r="AV17" i="9" s="1"/>
  <c r="AV141" i="9"/>
  <c r="AV18" i="9" s="1"/>
  <c r="AV16" i="9"/>
  <c r="AV223" i="9"/>
  <c r="BB799" i="9" a="1"/>
  <c r="BB799" i="9" s="1"/>
  <c r="BB797" i="9" s="1"/>
  <c r="BB796" i="9" s="1"/>
  <c r="BB790" i="9" s="1"/>
  <c r="BE799" i="9" a="1"/>
  <c r="BE799" i="9" s="1"/>
  <c r="BE797" i="9" s="1"/>
  <c r="BE796" i="9" s="1"/>
  <c r="BC799" i="9" a="1"/>
  <c r="BC799" i="9" s="1"/>
  <c r="BC797" i="9" s="1"/>
  <c r="BC796" i="9" s="1"/>
  <c r="BC790" i="9" s="1"/>
  <c r="BD799" i="9" a="1"/>
  <c r="BD799" i="9" s="1"/>
  <c r="BD797" i="9" s="1"/>
  <c r="BD796" i="9" s="1"/>
  <c r="BD790" i="9" s="1"/>
  <c r="AZ73" i="9"/>
  <c r="DV796" i="9"/>
  <c r="AP918" i="9"/>
  <c r="BC387" i="9"/>
  <c r="BC382" i="9" s="1"/>
  <c r="BD389" i="9" a="1"/>
  <c r="BD389" i="9" s="1"/>
  <c r="FJ2" i="10"/>
  <c r="EB2" i="10"/>
  <c r="AX73" i="9"/>
  <c r="AX82" i="9"/>
  <c r="AP20" i="9"/>
  <c r="DT600" i="9"/>
  <c r="DT424" i="9"/>
  <c r="DV404" i="9"/>
  <c r="S219" i="7"/>
  <c r="S220" i="7" s="1"/>
  <c r="R222" i="7" s="1"/>
  <c r="O218" i="7"/>
  <c r="DZ374" i="2"/>
  <c r="DZ369" i="2" s="1"/>
  <c r="J9" i="2"/>
  <c r="J8" i="2"/>
  <c r="DI152" i="2"/>
  <c r="DH152" i="2"/>
  <c r="DG152" i="2"/>
  <c r="DF152" i="2"/>
  <c r="DE152" i="2"/>
  <c r="DD152" i="2"/>
  <c r="DC152" i="2"/>
  <c r="DB152" i="2"/>
  <c r="DA152" i="2"/>
  <c r="CZ152" i="2"/>
  <c r="CY152" i="2"/>
  <c r="CX152" i="2"/>
  <c r="CW152" i="2"/>
  <c r="CV152" i="2"/>
  <c r="CU152" i="2"/>
  <c r="CT152" i="2"/>
  <c r="CS152" i="2"/>
  <c r="CR152" i="2"/>
  <c r="CQ152" i="2"/>
  <c r="CP152" i="2"/>
  <c r="CO152" i="2"/>
  <c r="CN152" i="2"/>
  <c r="CM152" i="2"/>
  <c r="CL152" i="2"/>
  <c r="CK152" i="2"/>
  <c r="CJ152" i="2"/>
  <c r="CI152" i="2"/>
  <c r="CH152" i="2"/>
  <c r="CG152" i="2"/>
  <c r="CF152" i="2"/>
  <c r="CE152" i="2"/>
  <c r="CD152" i="2"/>
  <c r="CC152" i="2"/>
  <c r="CB152" i="2"/>
  <c r="CA152" i="2"/>
  <c r="BZ152" i="2"/>
  <c r="BY152" i="2"/>
  <c r="BX152" i="2"/>
  <c r="BW152" i="2"/>
  <c r="BV152" i="2"/>
  <c r="BU152" i="2"/>
  <c r="BT152" i="2"/>
  <c r="BS152" i="2"/>
  <c r="BR152" i="2"/>
  <c r="BQ152" i="2"/>
  <c r="BP152" i="2"/>
  <c r="BO152" i="2"/>
  <c r="BN152" i="2"/>
  <c r="BM152" i="2"/>
  <c r="BL152" i="2"/>
  <c r="BK152" i="2"/>
  <c r="BJ152" i="2"/>
  <c r="BI152" i="2"/>
  <c r="BH152" i="2"/>
  <c r="BG152" i="2"/>
  <c r="BF152" i="2"/>
  <c r="BE152" i="2"/>
  <c r="BD152" i="2"/>
  <c r="BC152" i="2"/>
  <c r="BB152" i="2"/>
  <c r="BA152" i="2"/>
  <c r="AZ152" i="2"/>
  <c r="AY152" i="2"/>
  <c r="AX152" i="2"/>
  <c r="AW152" i="2"/>
  <c r="AV152" i="2"/>
  <c r="AU152" i="2"/>
  <c r="AT152" i="2"/>
  <c r="AS152" i="2"/>
  <c r="AR152" i="2"/>
  <c r="AQ152" i="2"/>
  <c r="AP152" i="2"/>
  <c r="E157" i="2"/>
  <c r="E156" i="2"/>
  <c r="E155" i="2"/>
  <c r="E154" i="2"/>
  <c r="E153" i="2"/>
  <c r="DY227" i="9" l="1"/>
  <c r="AZ139" i="9"/>
  <c r="AZ16" i="9" s="1"/>
  <c r="AX139" i="9"/>
  <c r="BB147" i="9" s="1"/>
  <c r="BB139" i="9" s="1"/>
  <c r="AY139" i="9"/>
  <c r="AY140" i="9" s="1"/>
  <c r="AY17" i="9" s="1"/>
  <c r="BR761" i="9" a="1"/>
  <c r="BR761" i="9" s="1"/>
  <c r="BR759" i="9" s="1"/>
  <c r="DY222" i="9"/>
  <c r="DY35" i="9" s="1"/>
  <c r="BC121" i="9"/>
  <c r="BT780" i="9" a="1"/>
  <c r="BT780" i="9" s="1"/>
  <c r="BT778" i="9" s="1"/>
  <c r="AZ129" i="9"/>
  <c r="BT761" i="9" a="1"/>
  <c r="BT761" i="9" s="1"/>
  <c r="BT759" i="9" s="1"/>
  <c r="BS761" i="9" a="1"/>
  <c r="BS761" i="9" s="1"/>
  <c r="BS759" i="9" s="1"/>
  <c r="BS780" i="9" a="1"/>
  <c r="BS780" i="9" s="1"/>
  <c r="BS778" i="9" s="1"/>
  <c r="BU761" i="9" a="1"/>
  <c r="BU761" i="9" s="1"/>
  <c r="BU759" i="9" s="1"/>
  <c r="BR780" i="9" a="1"/>
  <c r="BR780" i="9" s="1"/>
  <c r="BR778" i="9" s="1"/>
  <c r="BS234" i="9" a="1"/>
  <c r="BS234" i="9" s="1"/>
  <c r="BS232" i="9" s="1"/>
  <c r="BS231" i="9" s="1"/>
  <c r="BS227" i="9" s="1"/>
  <c r="BR234" i="9" a="1"/>
  <c r="BR234" i="9" s="1"/>
  <c r="BR232" i="9" s="1"/>
  <c r="BR231" i="9" s="1"/>
  <c r="BR227" i="9" s="1"/>
  <c r="BD122" i="9"/>
  <c r="BS367" i="9" a="1"/>
  <c r="BS367" i="9" s="1"/>
  <c r="BS365" i="9" s="1"/>
  <c r="BS364" i="9" s="1"/>
  <c r="BU234" i="9" a="1"/>
  <c r="BU234" i="9" s="1"/>
  <c r="BU232" i="9" s="1"/>
  <c r="BU231" i="9" s="1"/>
  <c r="BU222" i="9" s="1"/>
  <c r="DW503" i="9"/>
  <c r="DW815" i="9"/>
  <c r="BP227" i="9"/>
  <c r="BP222" i="9"/>
  <c r="AT160" i="9"/>
  <c r="BN227" i="9"/>
  <c r="BN222" i="9"/>
  <c r="DW522" i="9"/>
  <c r="DZ825" i="9"/>
  <c r="DY820" i="9"/>
  <c r="DY527" i="9"/>
  <c r="DZ532" i="9"/>
  <c r="DY585" i="9"/>
  <c r="DZ590" i="9"/>
  <c r="DZ906" i="9"/>
  <c r="DZ85" i="9"/>
  <c r="DW541" i="9"/>
  <c r="AU929" i="9"/>
  <c r="AU917" i="9"/>
  <c r="DZ729" i="9"/>
  <c r="DY724" i="9"/>
  <c r="DY409" i="9"/>
  <c r="DZ414" i="9"/>
  <c r="BH818" i="9" a="1"/>
  <c r="BH818" i="9" s="1"/>
  <c r="BH816" i="9" s="1"/>
  <c r="BH815" i="9" s="1"/>
  <c r="BH809" i="9" s="1"/>
  <c r="BI818" i="9" a="1"/>
  <c r="BI818" i="9" s="1"/>
  <c r="BI816" i="9" s="1"/>
  <c r="BI815" i="9" s="1"/>
  <c r="BG818" i="9" a="1"/>
  <c r="BG818" i="9" s="1"/>
  <c r="BG816" i="9" s="1"/>
  <c r="BG815" i="9" s="1"/>
  <c r="BG809" i="9" s="1"/>
  <c r="BF818" i="9" a="1"/>
  <c r="BF818" i="9" s="1"/>
  <c r="BF816" i="9" s="1"/>
  <c r="BF815" i="9" s="1"/>
  <c r="BF809" i="9" s="1"/>
  <c r="DY152" i="9"/>
  <c r="DZ231" i="9"/>
  <c r="DW796" i="9"/>
  <c r="AP295" i="9"/>
  <c r="AP30" i="9"/>
  <c r="AP106" i="9" s="1"/>
  <c r="BF799" i="9" a="1"/>
  <c r="BF799" i="9" s="1"/>
  <c r="BF797" i="9" s="1"/>
  <c r="BF796" i="9" s="1"/>
  <c r="BF790" i="9" s="1"/>
  <c r="BI799" i="9" a="1"/>
  <c r="BI799" i="9" s="1"/>
  <c r="BI797" i="9" s="1"/>
  <c r="BI796" i="9" s="1"/>
  <c r="BG799" i="9" a="1"/>
  <c r="BG799" i="9" s="1"/>
  <c r="BG797" i="9" s="1"/>
  <c r="BG796" i="9" s="1"/>
  <c r="BG790" i="9" s="1"/>
  <c r="BH799" i="9" a="1"/>
  <c r="BH799" i="9" s="1"/>
  <c r="BH797" i="9" s="1"/>
  <c r="BH796" i="9" s="1"/>
  <c r="BH790" i="9" s="1"/>
  <c r="BG506" i="9" a="1"/>
  <c r="BG506" i="9" s="1"/>
  <c r="BG504" i="9" s="1"/>
  <c r="BG503" i="9" s="1"/>
  <c r="BG497" i="9" s="1"/>
  <c r="BG58" i="9" s="1"/>
  <c r="BF506" i="9" a="1"/>
  <c r="BF506" i="9" s="1"/>
  <c r="BF504" i="9" s="1"/>
  <c r="BF503" i="9" s="1"/>
  <c r="BF497" i="9" s="1"/>
  <c r="BF58" i="9" s="1"/>
  <c r="BH506" i="9" a="1"/>
  <c r="BH506" i="9" s="1"/>
  <c r="BH504" i="9" s="1"/>
  <c r="BH503" i="9" s="1"/>
  <c r="BH497" i="9" s="1"/>
  <c r="BH58" i="9" s="1"/>
  <c r="BI506" i="9" a="1"/>
  <c r="BI506" i="9" s="1"/>
  <c r="BI504" i="9" s="1"/>
  <c r="BI503" i="9" s="1"/>
  <c r="BH525" i="9" a="1"/>
  <c r="BH525" i="9" s="1"/>
  <c r="BH523" i="9" s="1"/>
  <c r="BH522" i="9" s="1"/>
  <c r="BH516" i="9" s="1"/>
  <c r="BH59" i="9" s="1"/>
  <c r="BG525" i="9" a="1"/>
  <c r="BG525" i="9" s="1"/>
  <c r="BG523" i="9" s="1"/>
  <c r="BG522" i="9" s="1"/>
  <c r="BG516" i="9" s="1"/>
  <c r="BG59" i="9" s="1"/>
  <c r="BF525" i="9" a="1"/>
  <c r="BF525" i="9" s="1"/>
  <c r="BF523" i="9" s="1"/>
  <c r="BF522" i="9" s="1"/>
  <c r="BF516" i="9" s="1"/>
  <c r="BF59" i="9" s="1"/>
  <c r="BI525" i="9" a="1"/>
  <c r="BI525" i="9" s="1"/>
  <c r="BI523" i="9" s="1"/>
  <c r="BI522" i="9" s="1"/>
  <c r="BG583" i="9" a="1"/>
  <c r="BG583" i="9" s="1"/>
  <c r="BG581" i="9" s="1"/>
  <c r="BG580" i="9" s="1"/>
  <c r="BG574" i="9" s="1"/>
  <c r="BH583" i="9" a="1"/>
  <c r="BH583" i="9" s="1"/>
  <c r="BH581" i="9" s="1"/>
  <c r="BH580" i="9" s="1"/>
  <c r="BH574" i="9" s="1"/>
  <c r="BI583" i="9" a="1"/>
  <c r="BI583" i="9" s="1"/>
  <c r="BI581" i="9" s="1"/>
  <c r="BI580" i="9" s="1"/>
  <c r="BF583" i="9" a="1"/>
  <c r="BF583" i="9" s="1"/>
  <c r="BF581" i="9" s="1"/>
  <c r="BF580" i="9" s="1"/>
  <c r="BF574" i="9" s="1"/>
  <c r="EA851" i="9"/>
  <c r="EA813" i="9"/>
  <c r="EA832" i="9"/>
  <c r="EA794" i="9"/>
  <c r="EA698" i="9"/>
  <c r="EA775" i="9"/>
  <c r="EA717" i="9"/>
  <c r="EA737" i="9"/>
  <c r="EA756" i="9"/>
  <c r="EA678" i="9"/>
  <c r="EA658" i="9"/>
  <c r="EA638" i="9"/>
  <c r="EA618" i="9"/>
  <c r="EA598" i="9"/>
  <c r="EA578" i="9"/>
  <c r="EA539" i="9"/>
  <c r="EA559" i="9"/>
  <c r="EA501" i="9"/>
  <c r="EA462" i="9"/>
  <c r="EA422" i="9"/>
  <c r="EA402" i="9"/>
  <c r="EA482" i="9"/>
  <c r="EA358" i="9"/>
  <c r="EA335" i="9"/>
  <c r="EA520" i="9"/>
  <c r="EA356" i="9"/>
  <c r="EA442" i="9"/>
  <c r="EA357" i="9"/>
  <c r="EA279" i="9"/>
  <c r="EA321" i="9"/>
  <c r="EA316" i="9"/>
  <c r="EA268" i="9"/>
  <c r="EA270" i="9"/>
  <c r="EA297" i="9"/>
  <c r="EA249" i="9"/>
  <c r="EA225" i="9"/>
  <c r="EA165" i="9"/>
  <c r="EA229" i="9"/>
  <c r="EA207" i="9"/>
  <c r="EA186" i="9"/>
  <c r="EA145" i="9"/>
  <c r="EA269" i="9"/>
  <c r="EA185" i="9"/>
  <c r="EA187" i="9"/>
  <c r="EB3" i="9"/>
  <c r="EA4" i="9" a="1"/>
  <c r="EA4" i="9" s="1"/>
  <c r="EA12" i="9" s="1"/>
  <c r="BD111" i="9"/>
  <c r="BA73" i="9"/>
  <c r="DV352" i="9"/>
  <c r="DY546" i="9"/>
  <c r="DZ551" i="9"/>
  <c r="BF722" i="9" a="1"/>
  <c r="BF722" i="9" s="1"/>
  <c r="BF720" i="9" s="1"/>
  <c r="BF719" i="9" s="1"/>
  <c r="BF713" i="9" s="1"/>
  <c r="BG722" i="9" a="1"/>
  <c r="BG722" i="9" s="1"/>
  <c r="BG720" i="9" s="1"/>
  <c r="BG719" i="9" s="1"/>
  <c r="BG713" i="9" s="1"/>
  <c r="BH722" i="9" a="1"/>
  <c r="BH722" i="9" s="1"/>
  <c r="BH720" i="9" s="1"/>
  <c r="BH719" i="9" s="1"/>
  <c r="BH713" i="9" s="1"/>
  <c r="BI722" i="9" a="1"/>
  <c r="BI722" i="9" s="1"/>
  <c r="BI720" i="9" s="1"/>
  <c r="BI719" i="9" s="1"/>
  <c r="BI407" i="9" a="1"/>
  <c r="BI407" i="9" s="1"/>
  <c r="BI405" i="9" s="1"/>
  <c r="BI404" i="9" s="1"/>
  <c r="BF407" i="9" a="1"/>
  <c r="BF407" i="9" s="1"/>
  <c r="BF405" i="9" s="1"/>
  <c r="BF404" i="9" s="1"/>
  <c r="BF398" i="9" s="1"/>
  <c r="BF51" i="9" s="1"/>
  <c r="BG407" i="9" a="1"/>
  <c r="BG407" i="9" s="1"/>
  <c r="BG405" i="9" s="1"/>
  <c r="BG404" i="9" s="1"/>
  <c r="BG398" i="9" s="1"/>
  <c r="BG51" i="9" s="1"/>
  <c r="BH407" i="9" a="1"/>
  <c r="BH407" i="9" s="1"/>
  <c r="BH405" i="9" s="1"/>
  <c r="BH404" i="9" s="1"/>
  <c r="BH398" i="9" s="1"/>
  <c r="BH51" i="9" s="1"/>
  <c r="BG544" i="9" a="1"/>
  <c r="BG544" i="9" s="1"/>
  <c r="BG542" i="9" s="1"/>
  <c r="BG541" i="9" s="1"/>
  <c r="BG535" i="9" s="1"/>
  <c r="BG60" i="9" s="1"/>
  <c r="BH544" i="9" a="1"/>
  <c r="BH544" i="9" s="1"/>
  <c r="BH542" i="9" s="1"/>
  <c r="BH541" i="9" s="1"/>
  <c r="BH535" i="9" s="1"/>
  <c r="BH60" i="9" s="1"/>
  <c r="BF544" i="9" a="1"/>
  <c r="BF544" i="9" s="1"/>
  <c r="BF542" i="9" s="1"/>
  <c r="BF541" i="9" s="1"/>
  <c r="BF535" i="9" s="1"/>
  <c r="BF60" i="9" s="1"/>
  <c r="BI544" i="9" a="1"/>
  <c r="BI544" i="9" s="1"/>
  <c r="BI542" i="9" s="1"/>
  <c r="BI541" i="9" s="1"/>
  <c r="DW580" i="9"/>
  <c r="BC82" i="9"/>
  <c r="BI150" i="9" a="1"/>
  <c r="BI150" i="9" s="1"/>
  <c r="BI148" i="9" s="1"/>
  <c r="BH150" i="9" a="1"/>
  <c r="BH150" i="9" s="1"/>
  <c r="BH148" i="9" s="1"/>
  <c r="BG150" i="9" a="1"/>
  <c r="BG150" i="9" s="1"/>
  <c r="BG148" i="9" s="1"/>
  <c r="BF150" i="9" a="1"/>
  <c r="BF150" i="9" s="1"/>
  <c r="BF148" i="9" s="1"/>
  <c r="AP919" i="9"/>
  <c r="AP28" i="9"/>
  <c r="AP942" i="9" s="1"/>
  <c r="AP32" i="9"/>
  <c r="BD387" i="9"/>
  <c r="BD382" i="9" s="1"/>
  <c r="BE389" i="9" a="1"/>
  <c r="BE389" i="9" s="1"/>
  <c r="BB82" i="9"/>
  <c r="AY129" i="9"/>
  <c r="DY801" i="9"/>
  <c r="DZ806" i="9"/>
  <c r="DZ513" i="9"/>
  <c r="DY508" i="9"/>
  <c r="DZ12" i="9"/>
  <c r="BC111" i="9"/>
  <c r="DY839" i="9"/>
  <c r="DZ844" i="9"/>
  <c r="BD82" i="9"/>
  <c r="DW834" i="9"/>
  <c r="BC123" i="9"/>
  <c r="AU660" i="9" a="1"/>
  <c r="AU660" i="9" s="1"/>
  <c r="AU653" i="9" s="1"/>
  <c r="AU75" i="9" s="1"/>
  <c r="AT561" i="9" a="1"/>
  <c r="AT561" i="9" s="1"/>
  <c r="AT554" i="9" s="1"/>
  <c r="AT61" i="9" s="1"/>
  <c r="AV600" i="9" a="1"/>
  <c r="AV600" i="9" s="1"/>
  <c r="AV593" i="9" s="1"/>
  <c r="AV660" i="9" a="1"/>
  <c r="AV660" i="9" s="1"/>
  <c r="AV653" i="9" s="1"/>
  <c r="AV75" i="9" s="1"/>
  <c r="AV115" i="9" s="1"/>
  <c r="AT620" i="9" a="1"/>
  <c r="AT620" i="9" s="1"/>
  <c r="AT613" i="9" s="1"/>
  <c r="AT69" i="9" s="1"/>
  <c r="AV561" i="9" a="1"/>
  <c r="AV561" i="9" s="1"/>
  <c r="AV554" i="9" s="1"/>
  <c r="AV61" i="9" s="1"/>
  <c r="AV700" i="9" a="1"/>
  <c r="AV700" i="9" s="1"/>
  <c r="AV693" i="9" s="1"/>
  <c r="AV76" i="9" s="1"/>
  <c r="AT700" i="9" a="1"/>
  <c r="AT700" i="9" s="1"/>
  <c r="AT693" i="9" s="1"/>
  <c r="AT76" i="9" s="1"/>
  <c r="AU424" i="9" a="1"/>
  <c r="AU424" i="9" s="1"/>
  <c r="AU417" i="9" s="1"/>
  <c r="AU52" i="9" s="1"/>
  <c r="AU107" i="9" s="1"/>
  <c r="AU739" i="9" a="1"/>
  <c r="AU739" i="9" s="1"/>
  <c r="AU732" i="9" s="1"/>
  <c r="AT484" i="9" a="1"/>
  <c r="AT484" i="9" s="1"/>
  <c r="AT477" i="9" s="1"/>
  <c r="AT54" i="9" s="1"/>
  <c r="AT110" i="9" s="1"/>
  <c r="AV620" i="9" a="1"/>
  <c r="AV620" i="9" s="1"/>
  <c r="AV613" i="9" s="1"/>
  <c r="AV69" i="9" s="1"/>
  <c r="AV680" i="9" a="1"/>
  <c r="AV680" i="9" s="1"/>
  <c r="AV673" i="9" s="1"/>
  <c r="AV74" i="9" s="1"/>
  <c r="AT424" i="9" a="1"/>
  <c r="AT424" i="9" s="1"/>
  <c r="AT417" i="9" s="1"/>
  <c r="AT52" i="9" s="1"/>
  <c r="AV484" i="9" a="1"/>
  <c r="AV484" i="9" s="1"/>
  <c r="AV477" i="9" s="1"/>
  <c r="AV54" i="9" s="1"/>
  <c r="AU620" i="9" a="1"/>
  <c r="AU620" i="9" s="1"/>
  <c r="AU613" i="9" s="1"/>
  <c r="AU69" i="9" s="1"/>
  <c r="AU700" i="9" a="1"/>
  <c r="AU700" i="9" s="1"/>
  <c r="AU693" i="9" s="1"/>
  <c r="AU76" i="9" s="1"/>
  <c r="AU116" i="9" s="1"/>
  <c r="AV739" i="9" a="1"/>
  <c r="AV739" i="9" s="1"/>
  <c r="AV732" i="9" s="1"/>
  <c r="AT640" i="9" a="1"/>
  <c r="AT640" i="9" s="1"/>
  <c r="AT633" i="9" s="1"/>
  <c r="AT70" i="9" s="1"/>
  <c r="AT739" i="9" a="1"/>
  <c r="AT739" i="9" s="1"/>
  <c r="AT732" i="9" s="1"/>
  <c r="AU561" i="9" a="1"/>
  <c r="AU561" i="9" s="1"/>
  <c r="AU554" i="9" s="1"/>
  <c r="AU61" i="9" s="1"/>
  <c r="AU112" i="9" s="1"/>
  <c r="AU600" i="9" a="1"/>
  <c r="AU600" i="9" s="1"/>
  <c r="AU593" i="9" s="1"/>
  <c r="AV640" i="9" a="1"/>
  <c r="AV640" i="9" s="1"/>
  <c r="AV633" i="9" s="1"/>
  <c r="AV70" i="9" s="1"/>
  <c r="AV114" i="9" s="1"/>
  <c r="AU484" i="9" a="1"/>
  <c r="AU484" i="9" s="1"/>
  <c r="AU477" i="9" s="1"/>
  <c r="AU54" i="9" s="1"/>
  <c r="AU110" i="9" s="1"/>
  <c r="AT600" i="9" a="1"/>
  <c r="AT600" i="9" s="1"/>
  <c r="AT593" i="9" s="1"/>
  <c r="AU680" i="9" a="1"/>
  <c r="AU680" i="9" s="1"/>
  <c r="AU673" i="9" s="1"/>
  <c r="AU74" i="9" s="1"/>
  <c r="AT660" i="9" a="1"/>
  <c r="AT660" i="9" s="1"/>
  <c r="AT653" i="9" s="1"/>
  <c r="AT75" i="9" s="1"/>
  <c r="AT115" i="9" s="1"/>
  <c r="AU640" i="9" a="1"/>
  <c r="AU640" i="9" s="1"/>
  <c r="AU633" i="9" s="1"/>
  <c r="AU70" i="9" s="1"/>
  <c r="AT680" i="9" a="1"/>
  <c r="AT680" i="9" s="1"/>
  <c r="AT673" i="9" s="1"/>
  <c r="AT74" i="9" s="1"/>
  <c r="AV424" i="9" a="1"/>
  <c r="AV424" i="9" s="1"/>
  <c r="AV417" i="9" s="1"/>
  <c r="AV52" i="9" s="1"/>
  <c r="AV107" i="9" s="1"/>
  <c r="BQ227" i="9"/>
  <c r="BQ222" i="9"/>
  <c r="BO227" i="9"/>
  <c r="BO222" i="9"/>
  <c r="BD121" i="9"/>
  <c r="DX35" i="9"/>
  <c r="FK2" i="10"/>
  <c r="EC2" i="10"/>
  <c r="AU79" i="9"/>
  <c r="AV758" i="9"/>
  <c r="AV752" i="9" s="1"/>
  <c r="AV759" i="9" s="1"/>
  <c r="DW404" i="9"/>
  <c r="DW719" i="9"/>
  <c r="AT917" i="9"/>
  <c r="BT227" i="9"/>
  <c r="BT222" i="9"/>
  <c r="AV929" i="9"/>
  <c r="AV917" i="9"/>
  <c r="BD123" i="9"/>
  <c r="BC122" i="9"/>
  <c r="AU80" i="9"/>
  <c r="AU128" i="9" s="1"/>
  <c r="AV777" i="9"/>
  <c r="AV771" i="9" s="1"/>
  <c r="AV778" i="9" s="1"/>
  <c r="AT127" i="9"/>
  <c r="AT132" i="9" s="1"/>
  <c r="BI837" i="9" a="1"/>
  <c r="BI837" i="9" s="1"/>
  <c r="BI835" i="9" s="1"/>
  <c r="BI834" i="9" s="1"/>
  <c r="BF837" i="9" a="1"/>
  <c r="BF837" i="9" s="1"/>
  <c r="BF835" i="9" s="1"/>
  <c r="BF834" i="9" s="1"/>
  <c r="BF828" i="9" s="1"/>
  <c r="BG837" i="9" a="1"/>
  <c r="BG837" i="9" s="1"/>
  <c r="BG835" i="9" s="1"/>
  <c r="BG834" i="9" s="1"/>
  <c r="BG828" i="9" s="1"/>
  <c r="BH837" i="9" a="1"/>
  <c r="BH837" i="9" s="1"/>
  <c r="BH835" i="9" s="1"/>
  <c r="BH834" i="9" s="1"/>
  <c r="BH828" i="9" s="1"/>
  <c r="AT181" i="9"/>
  <c r="AT25" i="9"/>
  <c r="O219" i="7"/>
  <c r="O220" i="7" s="1"/>
  <c r="O222" i="7" s="1"/>
  <c r="E818" i="2"/>
  <c r="E820" i="2"/>
  <c r="E194" i="2"/>
  <c r="E192" i="2"/>
  <c r="EA374" i="2"/>
  <c r="EA369" i="2" s="1"/>
  <c r="E367" i="2"/>
  <c r="E382" i="2"/>
  <c r="E380" i="2"/>
  <c r="E369" i="2"/>
  <c r="E342" i="2"/>
  <c r="E340" i="2"/>
  <c r="E839" i="2"/>
  <c r="E837" i="2"/>
  <c r="E801" i="2"/>
  <c r="E799" i="2"/>
  <c r="E780" i="2"/>
  <c r="E782" i="2"/>
  <c r="E763" i="2"/>
  <c r="E761" i="2"/>
  <c r="E256" i="2"/>
  <c r="E254" i="2"/>
  <c r="E214" i="2"/>
  <c r="E212" i="2"/>
  <c r="E603" i="2"/>
  <c r="E605" i="2"/>
  <c r="E744" i="2"/>
  <c r="E742" i="2"/>
  <c r="E724" i="2"/>
  <c r="E722" i="2"/>
  <c r="E705" i="2"/>
  <c r="E703" i="2"/>
  <c r="E685" i="2"/>
  <c r="E683" i="2"/>
  <c r="E665" i="2"/>
  <c r="E663" i="2"/>
  <c r="E645" i="2"/>
  <c r="E643" i="2"/>
  <c r="E625" i="2"/>
  <c r="E623" i="2"/>
  <c r="E583" i="2"/>
  <c r="E585" i="2"/>
  <c r="E564" i="2"/>
  <c r="E566" i="2"/>
  <c r="E546" i="2"/>
  <c r="E544" i="2"/>
  <c r="E527" i="2"/>
  <c r="E525" i="2"/>
  <c r="E508" i="2"/>
  <c r="E506" i="2"/>
  <c r="E234" i="2"/>
  <c r="E236" i="2"/>
  <c r="E286" i="2"/>
  <c r="E284" i="2"/>
  <c r="E304" i="2"/>
  <c r="E302" i="2"/>
  <c r="E409" i="2"/>
  <c r="E407" i="2"/>
  <c r="E489" i="2"/>
  <c r="E487" i="2"/>
  <c r="E469" i="2"/>
  <c r="E467" i="2"/>
  <c r="E449" i="2"/>
  <c r="E447" i="2"/>
  <c r="E429" i="2"/>
  <c r="E427" i="2"/>
  <c r="E170" i="2"/>
  <c r="E172" i="2"/>
  <c r="E150" i="2"/>
  <c r="E152" i="2"/>
  <c r="AY16" i="9" l="1"/>
  <c r="AZ929" i="9" s="1"/>
  <c r="AY141" i="9"/>
  <c r="AY18" i="9" s="1"/>
  <c r="AZ223" i="9"/>
  <c r="AY223" i="9"/>
  <c r="AZ140" i="9"/>
  <c r="AZ17" i="9" s="1"/>
  <c r="BU227" i="9"/>
  <c r="EA227" i="9" s="1"/>
  <c r="AX223" i="9"/>
  <c r="AX16" i="9"/>
  <c r="AX917" i="9" s="1"/>
  <c r="AX140" i="9"/>
  <c r="AX17" i="9" s="1"/>
  <c r="BD147" i="9"/>
  <c r="BD139" i="9" s="1"/>
  <c r="BD223" i="9" s="1"/>
  <c r="AZ141" i="9"/>
  <c r="AZ18" i="9" s="1"/>
  <c r="BH111" i="9"/>
  <c r="BC147" i="9"/>
  <c r="BG121" i="9"/>
  <c r="BS222" i="9"/>
  <c r="BS35" i="9" s="1"/>
  <c r="BF147" i="9"/>
  <c r="BF323" i="9" s="1"/>
  <c r="EA231" i="9"/>
  <c r="BR222" i="9"/>
  <c r="BR35" i="9" s="1"/>
  <c r="AT77" i="9"/>
  <c r="BB323" i="9"/>
  <c r="BG111" i="9"/>
  <c r="BH122" i="9"/>
  <c r="BC129" i="9"/>
  <c r="BH123" i="9"/>
  <c r="AT114" i="9"/>
  <c r="AV113" i="9"/>
  <c r="AV112" i="9"/>
  <c r="AT113" i="9"/>
  <c r="AS113" i="9"/>
  <c r="BQ35" i="9"/>
  <c r="BL525" i="9" a="1"/>
  <c r="BL525" i="9" s="1"/>
  <c r="BL523" i="9" s="1"/>
  <c r="BL522" i="9" s="1"/>
  <c r="BL516" i="9" s="1"/>
  <c r="BL59" i="9" s="1"/>
  <c r="BK525" i="9" a="1"/>
  <c r="BK525" i="9" s="1"/>
  <c r="BK523" i="9" s="1"/>
  <c r="BK522" i="9" s="1"/>
  <c r="BK516" i="9" s="1"/>
  <c r="BK59" i="9" s="1"/>
  <c r="BJ525" i="9" a="1"/>
  <c r="BJ525" i="9" s="1"/>
  <c r="BJ523" i="9" s="1"/>
  <c r="BJ522" i="9" s="1"/>
  <c r="BJ516" i="9" s="1"/>
  <c r="BJ59" i="9" s="1"/>
  <c r="BM525" i="9" a="1"/>
  <c r="BM525" i="9" s="1"/>
  <c r="BM523" i="9" s="1"/>
  <c r="BM522" i="9" s="1"/>
  <c r="AT161" i="9"/>
  <c r="AT23" i="9" s="1"/>
  <c r="AT941" i="9" s="1"/>
  <c r="AT22" i="9"/>
  <c r="AT27" i="9" s="1"/>
  <c r="DZ546" i="9"/>
  <c r="EA551" i="9"/>
  <c r="DX503" i="9"/>
  <c r="BL799" i="9" a="1"/>
  <c r="BL799" i="9" s="1"/>
  <c r="BL797" i="9" s="1"/>
  <c r="BL796" i="9" s="1"/>
  <c r="BL790" i="9" s="1"/>
  <c r="BM799" i="9" a="1"/>
  <c r="BM799" i="9" s="1"/>
  <c r="BM797" i="9" s="1"/>
  <c r="BM796" i="9" s="1"/>
  <c r="BJ799" i="9" a="1"/>
  <c r="BJ799" i="9" s="1"/>
  <c r="BJ797" i="9" s="1"/>
  <c r="BJ796" i="9" s="1"/>
  <c r="BJ790" i="9" s="1"/>
  <c r="BK799" i="9" a="1"/>
  <c r="BK799" i="9" s="1"/>
  <c r="BK797" i="9" s="1"/>
  <c r="BK796" i="9" s="1"/>
  <c r="BK790" i="9" s="1"/>
  <c r="AP464" i="9" a="1"/>
  <c r="AP464" i="9" s="1"/>
  <c r="AP457" i="9" s="1"/>
  <c r="AP67" i="9" s="1"/>
  <c r="AS444" i="9" a="1"/>
  <c r="AS444" i="9" s="1"/>
  <c r="AQ464" i="9" a="1"/>
  <c r="AQ464" i="9" s="1"/>
  <c r="AQ457" i="9" s="1"/>
  <c r="AQ67" i="9" s="1"/>
  <c r="AP444" i="9" a="1"/>
  <c r="AP444" i="9" s="1"/>
  <c r="AP437" i="9" s="1"/>
  <c r="AP53" i="9" s="1"/>
  <c r="AP108" i="9" s="1"/>
  <c r="AQ444" i="9" a="1"/>
  <c r="AQ444" i="9" s="1"/>
  <c r="AQ437" i="9" s="1"/>
  <c r="AQ53" i="9" s="1"/>
  <c r="AS464" i="9" a="1"/>
  <c r="AS464" i="9" s="1"/>
  <c r="AR444" i="9" a="1"/>
  <c r="AR444" i="9" s="1"/>
  <c r="AR437" i="9" s="1"/>
  <c r="AR53" i="9" s="1"/>
  <c r="AR108" i="9" s="1"/>
  <c r="AR464" i="9" a="1"/>
  <c r="AR464" i="9" s="1"/>
  <c r="AR457" i="9" s="1"/>
  <c r="AR67" i="9" s="1"/>
  <c r="DZ152" i="9"/>
  <c r="DZ409" i="9"/>
  <c r="EA414" i="9"/>
  <c r="BL583" i="9" a="1"/>
  <c r="BL583" i="9" s="1"/>
  <c r="BL581" i="9" s="1"/>
  <c r="BL580" i="9" s="1"/>
  <c r="BL574" i="9" s="1"/>
  <c r="BJ583" i="9" a="1"/>
  <c r="BJ583" i="9" s="1"/>
  <c r="BJ581" i="9" s="1"/>
  <c r="BJ580" i="9" s="1"/>
  <c r="BJ574" i="9" s="1"/>
  <c r="BM583" i="9" a="1"/>
  <c r="BM583" i="9" s="1"/>
  <c r="BM581" i="9" s="1"/>
  <c r="BM580" i="9" s="1"/>
  <c r="BK583" i="9" a="1"/>
  <c r="BK583" i="9" s="1"/>
  <c r="BK581" i="9" s="1"/>
  <c r="BK580" i="9" s="1"/>
  <c r="BK574" i="9" s="1"/>
  <c r="BP35" i="9"/>
  <c r="EA513" i="9"/>
  <c r="DZ508" i="9"/>
  <c r="DX580" i="9"/>
  <c r="DX834" i="9"/>
  <c r="AU113" i="9"/>
  <c r="EB813" i="9"/>
  <c r="EB832" i="9"/>
  <c r="EB851" i="9"/>
  <c r="EB756" i="9"/>
  <c r="EB794" i="9"/>
  <c r="EB737" i="9"/>
  <c r="EB775" i="9"/>
  <c r="EB717" i="9"/>
  <c r="EB678" i="9"/>
  <c r="EB658" i="9"/>
  <c r="EB698" i="9"/>
  <c r="EB578" i="9"/>
  <c r="EB618" i="9"/>
  <c r="EB638" i="9"/>
  <c r="EB598" i="9"/>
  <c r="EB559" i="9"/>
  <c r="EB520" i="9"/>
  <c r="EB501" i="9"/>
  <c r="EB539" i="9"/>
  <c r="EB402" i="9"/>
  <c r="EB482" i="9"/>
  <c r="EB422" i="9"/>
  <c r="EB462" i="9"/>
  <c r="EB442" i="9"/>
  <c r="EB358" i="9"/>
  <c r="EB356" i="9"/>
  <c r="EB357" i="9"/>
  <c r="EB269" i="9"/>
  <c r="EB279" i="9"/>
  <c r="EB335" i="9"/>
  <c r="EB321" i="9"/>
  <c r="EB316" i="9"/>
  <c r="EB268" i="9"/>
  <c r="EB270" i="9"/>
  <c r="EB249" i="9"/>
  <c r="EB297" i="9"/>
  <c r="EB225" i="9"/>
  <c r="EB229" i="9"/>
  <c r="EB207" i="9"/>
  <c r="EB186" i="9"/>
  <c r="EB187" i="9"/>
  <c r="EB145" i="9"/>
  <c r="EB165" i="9"/>
  <c r="EB185" i="9"/>
  <c r="EB4" i="9" a="1"/>
  <c r="EB4" i="9" s="1"/>
  <c r="EC3" i="9"/>
  <c r="BJ150" i="9" a="1"/>
  <c r="BJ150" i="9" s="1"/>
  <c r="BJ148" i="9" s="1"/>
  <c r="BM150" i="9" a="1"/>
  <c r="BM150" i="9" s="1"/>
  <c r="BM148" i="9" s="1"/>
  <c r="BK150" i="9" a="1"/>
  <c r="BK150" i="9" s="1"/>
  <c r="BK148" i="9" s="1"/>
  <c r="BL150" i="9" a="1"/>
  <c r="BL150" i="9" s="1"/>
  <c r="BL148" i="9" s="1"/>
  <c r="BJ407" i="9" a="1"/>
  <c r="BJ407" i="9" s="1"/>
  <c r="BJ405" i="9" s="1"/>
  <c r="BJ404" i="9" s="1"/>
  <c r="BJ398" i="9" s="1"/>
  <c r="BJ51" i="9" s="1"/>
  <c r="BL407" i="9" a="1"/>
  <c r="BL407" i="9" s="1"/>
  <c r="BL405" i="9" s="1"/>
  <c r="BL404" i="9" s="1"/>
  <c r="BL398" i="9" s="1"/>
  <c r="BL51" i="9" s="1"/>
  <c r="BK407" i="9" a="1"/>
  <c r="BK407" i="9" s="1"/>
  <c r="BK405" i="9" s="1"/>
  <c r="BK404" i="9" s="1"/>
  <c r="BK398" i="9" s="1"/>
  <c r="BK51" i="9" s="1"/>
  <c r="BM407" i="9" a="1"/>
  <c r="BM407" i="9" s="1"/>
  <c r="BM405" i="9" s="1"/>
  <c r="BM404" i="9" s="1"/>
  <c r="BL818" i="9" a="1"/>
  <c r="BL818" i="9" s="1"/>
  <c r="BL816" i="9" s="1"/>
  <c r="BL815" i="9" s="1"/>
  <c r="BL809" i="9" s="1"/>
  <c r="BK818" i="9" a="1"/>
  <c r="BK818" i="9" s="1"/>
  <c r="BK816" i="9" s="1"/>
  <c r="BK815" i="9" s="1"/>
  <c r="BK809" i="9" s="1"/>
  <c r="BJ818" i="9" a="1"/>
  <c r="BJ818" i="9" s="1"/>
  <c r="BJ816" i="9" s="1"/>
  <c r="BJ815" i="9" s="1"/>
  <c r="BJ809" i="9" s="1"/>
  <c r="BM818" i="9" a="1"/>
  <c r="BM818" i="9" s="1"/>
  <c r="BM816" i="9" s="1"/>
  <c r="BM815" i="9" s="1"/>
  <c r="AP920" i="9"/>
  <c r="AP33" i="9"/>
  <c r="AP943" i="9" s="1"/>
  <c r="AV79" i="9"/>
  <c r="AW758" i="9"/>
  <c r="AU114" i="9"/>
  <c r="AV110" i="9"/>
  <c r="DZ839" i="9"/>
  <c r="EA844" i="9"/>
  <c r="BG123" i="9"/>
  <c r="DT900" i="9"/>
  <c r="BM722" i="9" a="1"/>
  <c r="BM722" i="9" s="1"/>
  <c r="BM720" i="9" s="1"/>
  <c r="BM719" i="9" s="1"/>
  <c r="BK722" i="9" a="1"/>
  <c r="BK722" i="9" s="1"/>
  <c r="BK720" i="9" s="1"/>
  <c r="BK719" i="9" s="1"/>
  <c r="BK713" i="9" s="1"/>
  <c r="BL722" i="9" a="1"/>
  <c r="BL722" i="9" s="1"/>
  <c r="BL720" i="9" s="1"/>
  <c r="BL719" i="9" s="1"/>
  <c r="BL713" i="9" s="1"/>
  <c r="BJ722" i="9" a="1"/>
  <c r="BJ722" i="9" s="1"/>
  <c r="BJ720" i="9" s="1"/>
  <c r="BJ719" i="9" s="1"/>
  <c r="BJ713" i="9" s="1"/>
  <c r="AZ917" i="9"/>
  <c r="EA825" i="9"/>
  <c r="DZ820" i="9"/>
  <c r="DX404" i="9"/>
  <c r="EA806" i="9"/>
  <c r="DZ801" i="9"/>
  <c r="DX719" i="9"/>
  <c r="AV80" i="9"/>
  <c r="AV128" i="9" s="1"/>
  <c r="AW777" i="9"/>
  <c r="AU127" i="9"/>
  <c r="AU132" i="9" s="1"/>
  <c r="BU35" i="9"/>
  <c r="AT107" i="9"/>
  <c r="AT116" i="9"/>
  <c r="AT112" i="9"/>
  <c r="BL837" i="9" a="1"/>
  <c r="BL837" i="9" s="1"/>
  <c r="BL835" i="9" s="1"/>
  <c r="BL834" i="9" s="1"/>
  <c r="BL828" i="9" s="1"/>
  <c r="BK837" i="9" a="1"/>
  <c r="BK837" i="9" s="1"/>
  <c r="BK835" i="9" s="1"/>
  <c r="BK834" i="9" s="1"/>
  <c r="BK828" i="9" s="1"/>
  <c r="BJ837" i="9" a="1"/>
  <c r="BJ837" i="9" s="1"/>
  <c r="BJ835" i="9" s="1"/>
  <c r="BJ834" i="9" s="1"/>
  <c r="BJ828" i="9" s="1"/>
  <c r="BM837" i="9" a="1"/>
  <c r="BM837" i="9" s="1"/>
  <c r="BM835" i="9" s="1"/>
  <c r="BM834" i="9" s="1"/>
  <c r="BH121" i="9"/>
  <c r="DV73" i="9"/>
  <c r="DX522" i="9"/>
  <c r="BH82" i="9"/>
  <c r="DZ724" i="9"/>
  <c r="EA729" i="9"/>
  <c r="BN35" i="9"/>
  <c r="DZ222" i="9"/>
  <c r="BF82" i="9"/>
  <c r="BK544" i="9" a="1"/>
  <c r="BK544" i="9" s="1"/>
  <c r="BK542" i="9" s="1"/>
  <c r="BK541" i="9" s="1"/>
  <c r="BK535" i="9" s="1"/>
  <c r="BK60" i="9" s="1"/>
  <c r="BL544" i="9" a="1"/>
  <c r="BL544" i="9" s="1"/>
  <c r="BL542" i="9" s="1"/>
  <c r="BL541" i="9" s="1"/>
  <c r="BL535" i="9" s="1"/>
  <c r="BL60" i="9" s="1"/>
  <c r="BM544" i="9" a="1"/>
  <c r="BM544" i="9" s="1"/>
  <c r="BM542" i="9" s="1"/>
  <c r="BM541" i="9" s="1"/>
  <c r="BJ544" i="9" a="1"/>
  <c r="BJ544" i="9" s="1"/>
  <c r="BJ542" i="9" s="1"/>
  <c r="BJ541" i="9" s="1"/>
  <c r="BJ535" i="9" s="1"/>
  <c r="BJ60" i="9" s="1"/>
  <c r="BO35" i="9"/>
  <c r="AV116" i="9"/>
  <c r="DX541" i="9"/>
  <c r="BG82" i="9"/>
  <c r="DX815" i="9"/>
  <c r="DZ227" i="9"/>
  <c r="ED2" i="10"/>
  <c r="FL2" i="10"/>
  <c r="EA906" i="9"/>
  <c r="EA85" i="9"/>
  <c r="DZ585" i="9"/>
  <c r="EA590" i="9"/>
  <c r="BT35" i="9"/>
  <c r="AU77" i="9"/>
  <c r="AV77" i="9"/>
  <c r="AU115" i="9"/>
  <c r="BD129" i="9"/>
  <c r="BM506" i="9" a="1"/>
  <c r="BM506" i="9" s="1"/>
  <c r="BM504" i="9" s="1"/>
  <c r="BM503" i="9" s="1"/>
  <c r="BJ506" i="9" a="1"/>
  <c r="BJ506" i="9" s="1"/>
  <c r="BJ504" i="9" s="1"/>
  <c r="BJ503" i="9" s="1"/>
  <c r="BJ497" i="9" s="1"/>
  <c r="BJ58" i="9" s="1"/>
  <c r="BK506" i="9" a="1"/>
  <c r="BK506" i="9" s="1"/>
  <c r="BK504" i="9" s="1"/>
  <c r="BK503" i="9" s="1"/>
  <c r="BK497" i="9" s="1"/>
  <c r="BK58" i="9" s="1"/>
  <c r="BL506" i="9" a="1"/>
  <c r="BL506" i="9" s="1"/>
  <c r="BL504" i="9" s="1"/>
  <c r="BL503" i="9" s="1"/>
  <c r="BL497" i="9" s="1"/>
  <c r="BL58" i="9" s="1"/>
  <c r="BE387" i="9"/>
  <c r="BE382" i="9" s="1"/>
  <c r="BF389" i="9" a="1"/>
  <c r="BF389" i="9" s="1"/>
  <c r="DW389" i="9"/>
  <c r="DW387" i="9" s="1"/>
  <c r="DW382" i="9" s="1"/>
  <c r="BG122" i="9"/>
  <c r="DX796" i="9"/>
  <c r="BB140" i="9"/>
  <c r="BB17" i="9" s="1"/>
  <c r="BB16" i="9"/>
  <c r="BB223" i="9"/>
  <c r="EA532" i="9"/>
  <c r="DZ527" i="9"/>
  <c r="AC222" i="7" a="1"/>
  <c r="AC222" i="7" s="1"/>
  <c r="N225" i="7" s="1"/>
  <c r="K225" i="7" s="1"/>
  <c r="H50" i="7" s="1"/>
  <c r="X222" i="7" a="1"/>
  <c r="X222" i="7" s="1"/>
  <c r="AP222" i="7" a="1"/>
  <c r="AP222" i="7" s="1"/>
  <c r="N240" i="7" s="1"/>
  <c r="K240" i="7" s="1"/>
  <c r="H66" i="7" s="1"/>
  <c r="Y222" i="7" a="1"/>
  <c r="Y222" i="7" s="1"/>
  <c r="T222" i="7" a="1"/>
  <c r="T222" i="7" s="1"/>
  <c r="AL222" i="7" a="1"/>
  <c r="AL222" i="7" s="1"/>
  <c r="N234" i="7" s="1"/>
  <c r="K234" i="7" s="1"/>
  <c r="H59" i="7" s="1"/>
  <c r="U222" i="7" a="1"/>
  <c r="U222" i="7" s="1"/>
  <c r="N212" i="7" s="1"/>
  <c r="K212" i="7" s="1"/>
  <c r="H36" i="7" s="1"/>
  <c r="AQ222" i="7" a="1"/>
  <c r="AQ222" i="7" s="1"/>
  <c r="N241" i="7" s="1"/>
  <c r="K241" i="7" s="1"/>
  <c r="H67" i="7" s="1"/>
  <c r="O223" i="7"/>
  <c r="AR222" i="7" a="1"/>
  <c r="AR222" i="7" s="1"/>
  <c r="N242" i="7" s="1"/>
  <c r="K242" i="7" s="1"/>
  <c r="H68" i="7" s="1"/>
  <c r="AM222" i="7" a="1"/>
  <c r="AM222" i="7" s="1"/>
  <c r="N237" i="7" s="1"/>
  <c r="K237" i="7" s="1"/>
  <c r="H63" i="7" s="1"/>
  <c r="AD222" i="7" a="1"/>
  <c r="AD222" i="7" s="1"/>
  <c r="N226" i="7" s="1"/>
  <c r="K226" i="7" s="1"/>
  <c r="H51" i="7" s="1"/>
  <c r="AN222" i="7" a="1"/>
  <c r="AN222" i="7" s="1"/>
  <c r="N238" i="7" s="1"/>
  <c r="K238" i="7" s="1"/>
  <c r="H64" i="7" s="1"/>
  <c r="AI222" i="7" a="1"/>
  <c r="AI222" i="7" s="1"/>
  <c r="N231" i="7" s="1"/>
  <c r="K231" i="7" s="1"/>
  <c r="H56" i="7" s="1"/>
  <c r="AO222" i="7" a="1"/>
  <c r="AO222" i="7" s="1"/>
  <c r="N239" i="7" s="1"/>
  <c r="K239" i="7" s="1"/>
  <c r="H65" i="7" s="1"/>
  <c r="AE222" i="7" a="1"/>
  <c r="AE222" i="7" s="1"/>
  <c r="N227" i="7" s="1"/>
  <c r="K227" i="7" s="1"/>
  <c r="H52" i="7" s="1"/>
  <c r="AK222" i="7" a="1"/>
  <c r="AK222" i="7" s="1"/>
  <c r="N233" i="7" s="1"/>
  <c r="K233" i="7" s="1"/>
  <c r="H58" i="7" s="1"/>
  <c r="AA222" i="7" a="1"/>
  <c r="AA222" i="7" s="1"/>
  <c r="N223" i="7" s="1"/>
  <c r="K223" i="7" s="1"/>
  <c r="H48" i="7" s="1"/>
  <c r="AG222" i="7" a="1"/>
  <c r="AG222" i="7" s="1"/>
  <c r="N229" i="7" s="1"/>
  <c r="K229" i="7" s="1"/>
  <c r="H54" i="7" s="1"/>
  <c r="AB222" i="7" a="1"/>
  <c r="AB222" i="7" s="1"/>
  <c r="N224" i="7" s="1"/>
  <c r="K224" i="7" s="1"/>
  <c r="H49" i="7" s="1"/>
  <c r="W222" i="7" a="1"/>
  <c r="W222" i="7" s="1"/>
  <c r="N216" i="7" s="1"/>
  <c r="K216" i="7" s="1"/>
  <c r="H40" i="7" s="1"/>
  <c r="AH222" i="7" a="1"/>
  <c r="AH222" i="7" s="1"/>
  <c r="N230" i="7" s="1"/>
  <c r="K230" i="7" s="1"/>
  <c r="H55" i="7" s="1"/>
  <c r="AS222" i="7" a="1"/>
  <c r="AS222" i="7" s="1"/>
  <c r="N243" i="7" s="1"/>
  <c r="K243" i="7" s="1"/>
  <c r="H69" i="7" s="1"/>
  <c r="Z222" i="7" a="1"/>
  <c r="Z222" i="7" s="1"/>
  <c r="N222" i="7" s="1"/>
  <c r="K222" i="7" s="1"/>
  <c r="H47" i="7" s="1"/>
  <c r="AJ222" i="7" a="1"/>
  <c r="AJ222" i="7" s="1"/>
  <c r="N232" i="7" s="1"/>
  <c r="K232" i="7" s="1"/>
  <c r="H57" i="7" s="1"/>
  <c r="V222" i="7" a="1"/>
  <c r="V222" i="7" s="1"/>
  <c r="N214" i="7" s="1"/>
  <c r="K214" i="7" s="1"/>
  <c r="H38" i="7" s="1"/>
  <c r="AF222" i="7" a="1"/>
  <c r="AF222" i="7" s="1"/>
  <c r="N228" i="7" s="1"/>
  <c r="K228" i="7" s="1"/>
  <c r="H53" i="7" s="1"/>
  <c r="EB374" i="2"/>
  <c r="EC374" i="2" s="1"/>
  <c r="C5" i="2"/>
  <c r="AY917" i="9" l="1"/>
  <c r="BH147" i="9"/>
  <c r="BH139" i="9" s="1"/>
  <c r="BL147" i="9" s="1"/>
  <c r="BL323" i="9" s="1"/>
  <c r="BD16" i="9"/>
  <c r="BD917" i="9" s="1"/>
  <c r="BD140" i="9"/>
  <c r="BD17" i="9" s="1"/>
  <c r="AY929" i="9"/>
  <c r="BD323" i="9"/>
  <c r="BF139" i="9"/>
  <c r="BF223" i="9" s="1"/>
  <c r="BC139" i="9"/>
  <c r="BC323" i="9"/>
  <c r="EA222" i="9"/>
  <c r="EA35" i="9" s="1"/>
  <c r="BL123" i="9"/>
  <c r="BK123" i="9"/>
  <c r="BL122" i="9"/>
  <c r="BG129" i="9"/>
  <c r="BK111" i="9"/>
  <c r="BK121" i="9"/>
  <c r="BL111" i="9"/>
  <c r="AR109" i="9"/>
  <c r="DT464" i="9"/>
  <c r="EA546" i="9"/>
  <c r="EB551" i="9"/>
  <c r="EB729" i="9"/>
  <c r="EA724" i="9"/>
  <c r="DY834" i="9"/>
  <c r="DY719" i="9"/>
  <c r="BO837" i="9" a="1"/>
  <c r="BO837" i="9" s="1"/>
  <c r="BO835" i="9" s="1"/>
  <c r="BO834" i="9" s="1"/>
  <c r="BO828" i="9" s="1"/>
  <c r="BN837" i="9" a="1"/>
  <c r="BN837" i="9" s="1"/>
  <c r="BN835" i="9" s="1"/>
  <c r="BN834" i="9" s="1"/>
  <c r="BN828" i="9" s="1"/>
  <c r="BP837" i="9" a="1"/>
  <c r="BP837" i="9" s="1"/>
  <c r="BP835" i="9" s="1"/>
  <c r="BP834" i="9" s="1"/>
  <c r="BP828" i="9" s="1"/>
  <c r="BQ837" i="9" a="1"/>
  <c r="BQ837" i="9" s="1"/>
  <c r="BQ835" i="9" s="1"/>
  <c r="BQ834" i="9" s="1"/>
  <c r="AV127" i="9"/>
  <c r="AV132" i="9" s="1"/>
  <c r="BL121" i="9"/>
  <c r="EA409" i="9"/>
  <c r="EB414" i="9"/>
  <c r="AQ108" i="9"/>
  <c r="BJ82" i="9"/>
  <c r="BN544" i="9" a="1"/>
  <c r="BN544" i="9" s="1"/>
  <c r="BN542" i="9" s="1"/>
  <c r="BN541" i="9" s="1"/>
  <c r="BN535" i="9" s="1"/>
  <c r="BN60" i="9" s="1"/>
  <c r="BP544" i="9" a="1"/>
  <c r="BP544" i="9" s="1"/>
  <c r="BP542" i="9" s="1"/>
  <c r="BP541" i="9" s="1"/>
  <c r="BP535" i="9" s="1"/>
  <c r="BP60" i="9" s="1"/>
  <c r="BQ544" i="9" a="1"/>
  <c r="BQ544" i="9" s="1"/>
  <c r="BQ542" i="9" s="1"/>
  <c r="BQ541" i="9" s="1"/>
  <c r="EB532" i="9"/>
  <c r="EA527" i="9"/>
  <c r="BQ818" i="9" a="1"/>
  <c r="BQ818" i="9" s="1"/>
  <c r="BQ816" i="9" s="1"/>
  <c r="BQ815" i="9" s="1"/>
  <c r="BP818" i="9" a="1"/>
  <c r="BP818" i="9" s="1"/>
  <c r="BP816" i="9" s="1"/>
  <c r="BP815" i="9" s="1"/>
  <c r="BP809" i="9" s="1"/>
  <c r="BN818" i="9" a="1"/>
  <c r="BN818" i="9" s="1"/>
  <c r="BN816" i="9" s="1"/>
  <c r="BN815" i="9" s="1"/>
  <c r="BN809" i="9" s="1"/>
  <c r="BO818" i="9" a="1"/>
  <c r="BO818" i="9" s="1"/>
  <c r="BO816" i="9" s="1"/>
  <c r="BO815" i="9" s="1"/>
  <c r="BO809" i="9" s="1"/>
  <c r="DT110" i="9"/>
  <c r="DU758" i="9"/>
  <c r="BK82" i="9"/>
  <c r="BB917" i="9"/>
  <c r="BC380" i="9" a="1"/>
  <c r="BC380" i="9" s="1"/>
  <c r="BC378" i="9" s="1"/>
  <c r="BC377" i="9" s="1"/>
  <c r="BC352" i="9" s="1"/>
  <c r="BE380" i="9" a="1"/>
  <c r="BE380" i="9" s="1"/>
  <c r="BE378" i="9" s="1"/>
  <c r="BE377" i="9" s="1"/>
  <c r="BB380" i="9" a="1"/>
  <c r="BB380" i="9" s="1"/>
  <c r="BB378" i="9" s="1"/>
  <c r="BB377" i="9" s="1"/>
  <c r="BB352" i="9" s="1"/>
  <c r="BD380" i="9" a="1"/>
  <c r="BD380" i="9" s="1"/>
  <c r="BD378" i="9" s="1"/>
  <c r="BD377" i="9" s="1"/>
  <c r="BD352" i="9" s="1"/>
  <c r="DY503" i="9"/>
  <c r="EA585" i="9"/>
  <c r="EB590" i="9"/>
  <c r="DZ35" i="9"/>
  <c r="BO722" i="9" a="1"/>
  <c r="BO722" i="9" s="1"/>
  <c r="BO720" i="9" s="1"/>
  <c r="BO719" i="9" s="1"/>
  <c r="BO713" i="9" s="1"/>
  <c r="BP722" i="9" a="1"/>
  <c r="BP722" i="9" s="1"/>
  <c r="BP720" i="9" s="1"/>
  <c r="BP719" i="9" s="1"/>
  <c r="BP713" i="9" s="1"/>
  <c r="BQ722" i="9" a="1"/>
  <c r="BQ722" i="9" s="1"/>
  <c r="BQ720" i="9" s="1"/>
  <c r="BQ719" i="9" s="1"/>
  <c r="BN722" i="9" a="1"/>
  <c r="BN722" i="9" s="1"/>
  <c r="BN720" i="9" s="1"/>
  <c r="BN719" i="9" s="1"/>
  <c r="BN713" i="9" s="1"/>
  <c r="BH129" i="9"/>
  <c r="BN506" i="9" a="1"/>
  <c r="BN506" i="9" s="1"/>
  <c r="BN504" i="9" s="1"/>
  <c r="BN503" i="9" s="1"/>
  <c r="BN497" i="9" s="1"/>
  <c r="BN58" i="9" s="1"/>
  <c r="BO506" i="9" a="1"/>
  <c r="BO506" i="9" s="1"/>
  <c r="BO504" i="9" s="1"/>
  <c r="BO503" i="9" s="1"/>
  <c r="BO497" i="9" s="1"/>
  <c r="BO58" i="9" s="1"/>
  <c r="BP506" i="9" a="1"/>
  <c r="BP506" i="9" s="1"/>
  <c r="BP504" i="9" s="1"/>
  <c r="BP503" i="9" s="1"/>
  <c r="BP497" i="9" s="1"/>
  <c r="BP58" i="9" s="1"/>
  <c r="BQ506" i="9" a="1"/>
  <c r="BQ506" i="9" s="1"/>
  <c r="BQ504" i="9" s="1"/>
  <c r="BQ503" i="9" s="1"/>
  <c r="BN407" i="9" a="1"/>
  <c r="BN407" i="9" s="1"/>
  <c r="BN405" i="9" s="1"/>
  <c r="BN404" i="9" s="1"/>
  <c r="BN398" i="9" s="1"/>
  <c r="BN51" i="9" s="1"/>
  <c r="BQ407" i="9" a="1"/>
  <c r="BQ407" i="9" s="1"/>
  <c r="BQ405" i="9" s="1"/>
  <c r="BQ404" i="9" s="1"/>
  <c r="DY796" i="9"/>
  <c r="AT919" i="9"/>
  <c r="AT28" i="9"/>
  <c r="AT942" i="9" s="1"/>
  <c r="DY404" i="9"/>
  <c r="DT113" i="9"/>
  <c r="EA839" i="9"/>
  <c r="EB844" i="9"/>
  <c r="EC851" i="9"/>
  <c r="EC813" i="9"/>
  <c r="EC832" i="9"/>
  <c r="EC756" i="9"/>
  <c r="EC794" i="9"/>
  <c r="EC775" i="9"/>
  <c r="EC717" i="9"/>
  <c r="EC698" i="9"/>
  <c r="EC737" i="9"/>
  <c r="EC678" i="9"/>
  <c r="EC658" i="9"/>
  <c r="EC638" i="9"/>
  <c r="EC618" i="9"/>
  <c r="EC578" i="9"/>
  <c r="EC598" i="9"/>
  <c r="EC539" i="9"/>
  <c r="EC482" i="9"/>
  <c r="EC559" i="9"/>
  <c r="EC520" i="9"/>
  <c r="EC501" i="9"/>
  <c r="EC462" i="9"/>
  <c r="EC442" i="9"/>
  <c r="EC402" i="9"/>
  <c r="EC422" i="9"/>
  <c r="EC357" i="9"/>
  <c r="EC358" i="9"/>
  <c r="EC335" i="9"/>
  <c r="EC356" i="9"/>
  <c r="EC269" i="9"/>
  <c r="EC279" i="9"/>
  <c r="EC321" i="9"/>
  <c r="EC316" i="9"/>
  <c r="EC268" i="9"/>
  <c r="EC270" i="9"/>
  <c r="EC297" i="9"/>
  <c r="EC249" i="9"/>
  <c r="EC185" i="9"/>
  <c r="EC187" i="9"/>
  <c r="EC225" i="9"/>
  <c r="EC165" i="9"/>
  <c r="EC229" i="9"/>
  <c r="EC207" i="9"/>
  <c r="EC186" i="9"/>
  <c r="EC145" i="9"/>
  <c r="ED3" i="9"/>
  <c r="EC4" i="9" a="1"/>
  <c r="EC4" i="9" s="1"/>
  <c r="EA508" i="9"/>
  <c r="EB513" i="9"/>
  <c r="DY580" i="9"/>
  <c r="EA152" i="9"/>
  <c r="EB157" i="9"/>
  <c r="AQ109" i="9"/>
  <c r="BL82" i="9"/>
  <c r="DY522" i="9"/>
  <c r="BN525" i="9" a="1"/>
  <c r="BN525" i="9" s="1"/>
  <c r="BN523" i="9" s="1"/>
  <c r="BN522" i="9" s="1"/>
  <c r="BN516" i="9" s="1"/>
  <c r="BN59" i="9" s="1"/>
  <c r="BO525" i="9" a="1"/>
  <c r="BO525" i="9" s="1"/>
  <c r="BO523" i="9" s="1"/>
  <c r="BO522" i="9" s="1"/>
  <c r="BO516" i="9" s="1"/>
  <c r="BO59" i="9" s="1"/>
  <c r="BP525" i="9" a="1"/>
  <c r="BP525" i="9" s="1"/>
  <c r="BP523" i="9" s="1"/>
  <c r="BP522" i="9" s="1"/>
  <c r="BP516" i="9" s="1"/>
  <c r="BP59" i="9" s="1"/>
  <c r="BQ525" i="9" a="1"/>
  <c r="BQ525" i="9" s="1"/>
  <c r="BQ523" i="9" s="1"/>
  <c r="BQ522" i="9" s="1"/>
  <c r="DY815" i="9"/>
  <c r="BP583" i="9" a="1"/>
  <c r="BP583" i="9" s="1"/>
  <c r="BP581" i="9" s="1"/>
  <c r="BP580" i="9" s="1"/>
  <c r="BP574" i="9" s="1"/>
  <c r="BQ583" i="9" a="1"/>
  <c r="BQ583" i="9" s="1"/>
  <c r="BQ581" i="9" s="1"/>
  <c r="BQ580" i="9" s="1"/>
  <c r="BO583" i="9" a="1"/>
  <c r="BO583" i="9" s="1"/>
  <c r="BO581" i="9" s="1"/>
  <c r="BO580" i="9" s="1"/>
  <c r="BO574" i="9" s="1"/>
  <c r="BN583" i="9" a="1"/>
  <c r="BN583" i="9" s="1"/>
  <c r="BN581" i="9" s="1"/>
  <c r="BN580" i="9" s="1"/>
  <c r="BN574" i="9" s="1"/>
  <c r="DU777" i="9"/>
  <c r="EA801" i="9"/>
  <c r="EB806" i="9"/>
  <c r="EB906" i="9"/>
  <c r="EB85" i="9"/>
  <c r="BN150" i="9" a="1"/>
  <c r="BN150" i="9" s="1"/>
  <c r="BN148" i="9" s="1"/>
  <c r="BO150" i="9" a="1"/>
  <c r="BO150" i="9" s="1"/>
  <c r="BO148" i="9" s="1"/>
  <c r="BQ150" i="9" a="1"/>
  <c r="BQ150" i="9" s="1"/>
  <c r="BQ148" i="9" s="1"/>
  <c r="BP150" i="9" a="1"/>
  <c r="BP150" i="9" s="1"/>
  <c r="BP148" i="9" s="1"/>
  <c r="DT444" i="9"/>
  <c r="FM2" i="10"/>
  <c r="EE2" i="10"/>
  <c r="AT918" i="9"/>
  <c r="AT20" i="9"/>
  <c r="DT107" i="9"/>
  <c r="EB825" i="9"/>
  <c r="EA820" i="9"/>
  <c r="BF387" i="9"/>
  <c r="BF382" i="9" s="1"/>
  <c r="BG389" i="9" a="1"/>
  <c r="BG389" i="9" s="1"/>
  <c r="DT114" i="9"/>
  <c r="BO799" i="9" a="1"/>
  <c r="BO799" i="9" s="1"/>
  <c r="BO797" i="9" s="1"/>
  <c r="BO796" i="9" s="1"/>
  <c r="BO790" i="9" s="1"/>
  <c r="BQ799" i="9" a="1"/>
  <c r="BQ799" i="9" s="1"/>
  <c r="BQ797" i="9" s="1"/>
  <c r="BQ796" i="9" s="1"/>
  <c r="BP799" i="9" a="1"/>
  <c r="BP799" i="9" s="1"/>
  <c r="BP797" i="9" s="1"/>
  <c r="BP796" i="9" s="1"/>
  <c r="BP790" i="9" s="1"/>
  <c r="BN799" i="9" a="1"/>
  <c r="BN799" i="9" s="1"/>
  <c r="BN797" i="9" s="1"/>
  <c r="BN796" i="9" s="1"/>
  <c r="BN790" i="9" s="1"/>
  <c r="DY541" i="9"/>
  <c r="DT106" i="9"/>
  <c r="EB12" i="9"/>
  <c r="AP109" i="9"/>
  <c r="BK122" i="9"/>
  <c r="F208" i="7"/>
  <c r="K21" i="7" s="1"/>
  <c r="N210" i="7"/>
  <c r="K210" i="7" s="1"/>
  <c r="R223" i="7" a="1"/>
  <c r="R223" i="7" s="1"/>
  <c r="T223" i="7" a="1"/>
  <c r="T223" i="7" s="1"/>
  <c r="K211" i="7" s="1"/>
  <c r="H35" i="7" s="1"/>
  <c r="EB369" i="2"/>
  <c r="EC369" i="2"/>
  <c r="ED374" i="2"/>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AT2" i="4"/>
  <c r="J6" i="2"/>
  <c r="E12" i="2" s="1"/>
  <c r="C6" i="2"/>
  <c r="BH16" i="9" l="1"/>
  <c r="BH917" i="9" s="1"/>
  <c r="BH140" i="9"/>
  <c r="BH17" i="9" s="1"/>
  <c r="BH323" i="9"/>
  <c r="BH223" i="9"/>
  <c r="BF16" i="9"/>
  <c r="BF917" i="9" s="1"/>
  <c r="BF140" i="9"/>
  <c r="BF17" i="9" s="1"/>
  <c r="BJ147" i="9"/>
  <c r="BJ139" i="9" s="1"/>
  <c r="BJ140" i="9" s="1"/>
  <c r="BJ17" i="9" s="1"/>
  <c r="BC141" i="9"/>
  <c r="BC18" i="9" s="1"/>
  <c r="BG147" i="9"/>
  <c r="BC16" i="9"/>
  <c r="BC223" i="9"/>
  <c r="BD141" i="9"/>
  <c r="BD18" i="9" s="1"/>
  <c r="BC140" i="9"/>
  <c r="BC17" i="9" s="1"/>
  <c r="BL139" i="9"/>
  <c r="BL140" i="9" s="1"/>
  <c r="BL17" i="9" s="1"/>
  <c r="BP122" i="9"/>
  <c r="BP123" i="9"/>
  <c r="BK129" i="9"/>
  <c r="BO123" i="9"/>
  <c r="BG387" i="9"/>
  <c r="BG382" i="9" s="1"/>
  <c r="BH389" i="9" a="1"/>
  <c r="BH389" i="9" s="1"/>
  <c r="BO82" i="9"/>
  <c r="BU150" i="9" a="1"/>
  <c r="BU150" i="9" s="1"/>
  <c r="BU148" i="9" s="1"/>
  <c r="BT150" i="9" a="1"/>
  <c r="BT150" i="9" s="1"/>
  <c r="BT148" i="9" s="1"/>
  <c r="BS150" i="9" a="1"/>
  <c r="BS150" i="9" s="1"/>
  <c r="BS148" i="9" s="1"/>
  <c r="BR150" i="9" a="1"/>
  <c r="BR150" i="9" s="1"/>
  <c r="BR148" i="9" s="1"/>
  <c r="BC73" i="9"/>
  <c r="EB546" i="9"/>
  <c r="EC551" i="9"/>
  <c r="DZ796" i="9"/>
  <c r="BE352" i="9"/>
  <c r="DW377" i="9"/>
  <c r="FN2" i="10"/>
  <c r="EF2" i="10"/>
  <c r="EB839" i="9"/>
  <c r="EC844" i="9"/>
  <c r="DZ503" i="9"/>
  <c r="BR525" i="9" a="1"/>
  <c r="BR525" i="9" s="1"/>
  <c r="BR523" i="9" s="1"/>
  <c r="BR522" i="9" s="1"/>
  <c r="BR516" i="9" s="1"/>
  <c r="BR59" i="9" s="1"/>
  <c r="BU525" i="9" a="1"/>
  <c r="BU525" i="9" s="1"/>
  <c r="BU523" i="9" s="1"/>
  <c r="BU522" i="9" s="1"/>
  <c r="BS525" i="9" a="1"/>
  <c r="BS525" i="9" s="1"/>
  <c r="BS523" i="9" s="1"/>
  <c r="BS522" i="9" s="1"/>
  <c r="BS516" i="9" s="1"/>
  <c r="BS59" i="9" s="1"/>
  <c r="BT525" i="9" a="1"/>
  <c r="BT525" i="9" s="1"/>
  <c r="BT523" i="9" s="1"/>
  <c r="BT522" i="9" s="1"/>
  <c r="BT516" i="9" s="1"/>
  <c r="BT59" i="9" s="1"/>
  <c r="DZ834" i="9"/>
  <c r="BR722" i="9" a="1"/>
  <c r="BR722" i="9" s="1"/>
  <c r="BR720" i="9" s="1"/>
  <c r="BR719" i="9" s="1"/>
  <c r="BR713" i="9" s="1"/>
  <c r="BT722" i="9" a="1"/>
  <c r="BT722" i="9" s="1"/>
  <c r="BT720" i="9" s="1"/>
  <c r="BT719" i="9" s="1"/>
  <c r="BT713" i="9" s="1"/>
  <c r="BS722" i="9" a="1"/>
  <c r="BS722" i="9" s="1"/>
  <c r="BS720" i="9" s="1"/>
  <c r="BS719" i="9" s="1"/>
  <c r="BS713" i="9" s="1"/>
  <c r="BU722" i="9" a="1"/>
  <c r="BU722" i="9" s="1"/>
  <c r="BU720" i="9" s="1"/>
  <c r="BU719" i="9" s="1"/>
  <c r="BS544" i="9" a="1"/>
  <c r="BS544" i="9" s="1"/>
  <c r="BS542" i="9" s="1"/>
  <c r="BS541" i="9" s="1"/>
  <c r="BS535" i="9" s="1"/>
  <c r="BS60" i="9" s="1"/>
  <c r="BR544" i="9" a="1"/>
  <c r="BR544" i="9" s="1"/>
  <c r="BR542" i="9" s="1"/>
  <c r="BR541" i="9" s="1"/>
  <c r="BR535" i="9" s="1"/>
  <c r="BR60" i="9" s="1"/>
  <c r="BU544" i="9" a="1"/>
  <c r="BU544" i="9" s="1"/>
  <c r="BU542" i="9" s="1"/>
  <c r="BU541" i="9" s="1"/>
  <c r="BT544" i="9" a="1"/>
  <c r="BT544" i="9" s="1"/>
  <c r="BT542" i="9" s="1"/>
  <c r="BT541" i="9" s="1"/>
  <c r="BT535" i="9" s="1"/>
  <c r="BT60" i="9" s="1"/>
  <c r="BT799" i="9" a="1"/>
  <c r="BT799" i="9" s="1"/>
  <c r="BT797" i="9" s="1"/>
  <c r="BT796" i="9" s="1"/>
  <c r="BT790" i="9" s="1"/>
  <c r="BU799" i="9" a="1"/>
  <c r="BU799" i="9" s="1"/>
  <c r="BU797" i="9" s="1"/>
  <c r="BU796" i="9" s="1"/>
  <c r="BR799" i="9" a="1"/>
  <c r="BR799" i="9" s="1"/>
  <c r="BR797" i="9" s="1"/>
  <c r="BR796" i="9" s="1"/>
  <c r="BR790" i="9" s="1"/>
  <c r="BS799" i="9" a="1"/>
  <c r="BS799" i="9" s="1"/>
  <c r="BS797" i="9" s="1"/>
  <c r="BS796" i="9" s="1"/>
  <c r="BS790" i="9" s="1"/>
  <c r="BT818" i="9" a="1"/>
  <c r="BT818" i="9" s="1"/>
  <c r="BT816" i="9" s="1"/>
  <c r="BT815" i="9" s="1"/>
  <c r="BT809" i="9" s="1"/>
  <c r="BU818" i="9" a="1"/>
  <c r="BU818" i="9" s="1"/>
  <c r="BU816" i="9" s="1"/>
  <c r="BU815" i="9" s="1"/>
  <c r="BS818" i="9" a="1"/>
  <c r="BS818" i="9" s="1"/>
  <c r="BS816" i="9" s="1"/>
  <c r="BS815" i="9" s="1"/>
  <c r="BS809" i="9" s="1"/>
  <c r="BL129" i="9"/>
  <c r="EC906" i="9"/>
  <c r="EC85" i="9"/>
  <c r="BU837" i="9" a="1"/>
  <c r="BU837" i="9" s="1"/>
  <c r="BU835" i="9" s="1"/>
  <c r="BU834" i="9" s="1"/>
  <c r="BT837" i="9" a="1"/>
  <c r="BT837" i="9" s="1"/>
  <c r="BT835" i="9" s="1"/>
  <c r="BT834" i="9" s="1"/>
  <c r="BT828" i="9" s="1"/>
  <c r="BR837" i="9" a="1"/>
  <c r="BR837" i="9" s="1"/>
  <c r="BR835" i="9" s="1"/>
  <c r="BR834" i="9" s="1"/>
  <c r="BR828" i="9" s="1"/>
  <c r="BS837" i="9" a="1"/>
  <c r="BS837" i="9" s="1"/>
  <c r="BS835" i="9" s="1"/>
  <c r="BS834" i="9" s="1"/>
  <c r="BS828" i="9" s="1"/>
  <c r="EB527" i="9"/>
  <c r="EC532" i="9"/>
  <c r="DZ541" i="9"/>
  <c r="EC414" i="9"/>
  <c r="EB409" i="9"/>
  <c r="EC729" i="9"/>
  <c r="EB724" i="9"/>
  <c r="EB820" i="9"/>
  <c r="EC825" i="9"/>
  <c r="DZ580" i="9"/>
  <c r="EC513" i="9"/>
  <c r="EB508" i="9"/>
  <c r="ED851" i="9"/>
  <c r="ED832" i="9"/>
  <c r="ED813" i="9"/>
  <c r="ED737" i="9"/>
  <c r="ED794" i="9"/>
  <c r="ED678" i="9"/>
  <c r="ED756" i="9"/>
  <c r="ED717" i="9"/>
  <c r="ED698" i="9"/>
  <c r="ED775" i="9"/>
  <c r="ED658" i="9"/>
  <c r="ED618" i="9"/>
  <c r="ED578" i="9"/>
  <c r="ED638" i="9"/>
  <c r="ED598" i="9"/>
  <c r="ED520" i="9"/>
  <c r="ED482" i="9"/>
  <c r="ED559" i="9"/>
  <c r="ED442" i="9"/>
  <c r="ED539" i="9"/>
  <c r="ED501" i="9"/>
  <c r="ED402" i="9"/>
  <c r="ED462" i="9"/>
  <c r="ED357" i="9"/>
  <c r="ED358" i="9"/>
  <c r="ED335" i="9"/>
  <c r="ED356" i="9"/>
  <c r="ED297" i="9"/>
  <c r="ED269" i="9"/>
  <c r="ED279" i="9"/>
  <c r="ED321" i="9"/>
  <c r="ED422" i="9"/>
  <c r="ED268" i="9"/>
  <c r="ED249" i="9"/>
  <c r="ED145" i="9"/>
  <c r="ED316" i="9"/>
  <c r="ED185" i="9"/>
  <c r="ED187" i="9"/>
  <c r="ED225" i="9"/>
  <c r="ED165" i="9"/>
  <c r="ED270" i="9"/>
  <c r="ED229" i="9"/>
  <c r="ED207" i="9"/>
  <c r="ED186" i="9"/>
  <c r="EE3" i="9"/>
  <c r="ED4" i="9" a="1"/>
  <c r="ED4" i="9" s="1"/>
  <c r="BR407" i="9" a="1"/>
  <c r="BR407" i="9" s="1"/>
  <c r="BR405" i="9" s="1"/>
  <c r="BR404" i="9" s="1"/>
  <c r="BR398" i="9" s="1"/>
  <c r="BR51" i="9" s="1"/>
  <c r="BT407" i="9" a="1"/>
  <c r="BT407" i="9" s="1"/>
  <c r="BT405" i="9" s="1"/>
  <c r="BT404" i="9" s="1"/>
  <c r="BT398" i="9" s="1"/>
  <c r="BT51" i="9" s="1"/>
  <c r="BS407" i="9" a="1"/>
  <c r="BS407" i="9" s="1"/>
  <c r="BS405" i="9" s="1"/>
  <c r="BS404" i="9" s="1"/>
  <c r="BS398" i="9" s="1"/>
  <c r="BS51" i="9" s="1"/>
  <c r="BU407" i="9" a="1"/>
  <c r="BU407" i="9" s="1"/>
  <c r="BU405" i="9" s="1"/>
  <c r="BU404" i="9" s="1"/>
  <c r="EB152" i="9"/>
  <c r="EC157" i="9"/>
  <c r="DZ404" i="9"/>
  <c r="DZ815" i="9"/>
  <c r="DZ522" i="9"/>
  <c r="BR506" i="9" a="1"/>
  <c r="BR506" i="9" s="1"/>
  <c r="BR504" i="9" s="1"/>
  <c r="BR503" i="9" s="1"/>
  <c r="BR497" i="9" s="1"/>
  <c r="BR58" i="9" s="1"/>
  <c r="BS506" i="9" a="1"/>
  <c r="BS506" i="9" s="1"/>
  <c r="BS504" i="9" s="1"/>
  <c r="BS503" i="9" s="1"/>
  <c r="BS497" i="9" s="1"/>
  <c r="BS58" i="9" s="1"/>
  <c r="EC12" i="9"/>
  <c r="BN82" i="9"/>
  <c r="EB585" i="9"/>
  <c r="EC590" i="9"/>
  <c r="BD73" i="9"/>
  <c r="BP82" i="9"/>
  <c r="EC806" i="9"/>
  <c r="EB801" i="9"/>
  <c r="BO122" i="9"/>
  <c r="DZ719" i="9"/>
  <c r="BR583" i="9" a="1"/>
  <c r="BR583" i="9" s="1"/>
  <c r="BR581" i="9" s="1"/>
  <c r="BR580" i="9" s="1"/>
  <c r="BR574" i="9" s="1"/>
  <c r="BT583" i="9" a="1"/>
  <c r="BT583" i="9" s="1"/>
  <c r="BT581" i="9" s="1"/>
  <c r="BT580" i="9" s="1"/>
  <c r="BT574" i="9" s="1"/>
  <c r="BS583" i="9" a="1"/>
  <c r="BS583" i="9" s="1"/>
  <c r="BS581" i="9" s="1"/>
  <c r="BS580" i="9" s="1"/>
  <c r="BS574" i="9" s="1"/>
  <c r="BU583" i="9" a="1"/>
  <c r="BU583" i="9" s="1"/>
  <c r="BU581" i="9" s="1"/>
  <c r="BU580" i="9" s="1"/>
  <c r="BB73" i="9"/>
  <c r="CW1" i="4"/>
  <c r="BA1" i="4"/>
  <c r="CF1" i="4"/>
  <c r="BX1" i="4"/>
  <c r="BP1" i="4"/>
  <c r="BH1" i="4"/>
  <c r="AZ1" i="4"/>
  <c r="BY1" i="4"/>
  <c r="DC1" i="4"/>
  <c r="CU1" i="4"/>
  <c r="CM1" i="4"/>
  <c r="CE1" i="4"/>
  <c r="BW1" i="4"/>
  <c r="BO1" i="4"/>
  <c r="BG1" i="4"/>
  <c r="AY1" i="4"/>
  <c r="DB1" i="4"/>
  <c r="CO1" i="4"/>
  <c r="DD1" i="4"/>
  <c r="CL1" i="4"/>
  <c r="AX1" i="4"/>
  <c r="DA1" i="4"/>
  <c r="CS1" i="4"/>
  <c r="CK1" i="4"/>
  <c r="CC1" i="4"/>
  <c r="BU1" i="4"/>
  <c r="BM1" i="4"/>
  <c r="BE1" i="4"/>
  <c r="AW1" i="4"/>
  <c r="BI1" i="4"/>
  <c r="AT1" i="4"/>
  <c r="BV1" i="4"/>
  <c r="DI1" i="4"/>
  <c r="CR1" i="4"/>
  <c r="CJ1" i="4"/>
  <c r="CB1" i="4"/>
  <c r="BT1" i="4"/>
  <c r="BL1" i="4"/>
  <c r="BD1" i="4"/>
  <c r="AV1" i="4"/>
  <c r="CG1" i="4"/>
  <c r="CV1" i="4"/>
  <c r="CT1" i="4"/>
  <c r="BN1" i="4"/>
  <c r="DH1" i="4"/>
  <c r="DG1" i="4"/>
  <c r="CQ1" i="4"/>
  <c r="CA1" i="4"/>
  <c r="BS1" i="4"/>
  <c r="BK1" i="4"/>
  <c r="BC1" i="4"/>
  <c r="AU1" i="4"/>
  <c r="DE1" i="4"/>
  <c r="BQ1" i="4"/>
  <c r="CN1" i="4"/>
  <c r="CD1" i="4"/>
  <c r="BF1" i="4"/>
  <c r="CZ1" i="4"/>
  <c r="CY1" i="4"/>
  <c r="CI1" i="4"/>
  <c r="DF1" i="4"/>
  <c r="CX1" i="4"/>
  <c r="CP1" i="4"/>
  <c r="CH1" i="4"/>
  <c r="BZ1" i="4"/>
  <c r="BR1" i="4"/>
  <c r="BJ1" i="4"/>
  <c r="BB1" i="4"/>
  <c r="H34" i="7"/>
  <c r="K215" i="7"/>
  <c r="H39" i="7" s="1"/>
  <c r="K217" i="7"/>
  <c r="H41" i="7" s="1"/>
  <c r="K213" i="7"/>
  <c r="H37" i="7" s="1"/>
  <c r="C1030" i="2"/>
  <c r="C1031" i="2"/>
  <c r="C1032" i="2"/>
  <c r="C1024" i="2"/>
  <c r="C1022" i="2"/>
  <c r="C1023" i="2"/>
  <c r="C1016" i="2"/>
  <c r="C1014" i="2"/>
  <c r="C1015" i="2"/>
  <c r="C1001" i="2"/>
  <c r="C1000" i="2"/>
  <c r="C1002" i="2"/>
  <c r="C226" i="2"/>
  <c r="C813" i="2"/>
  <c r="C811" i="2" s="1"/>
  <c r="BW3" i="2"/>
  <c r="BG3" i="2"/>
  <c r="AY3" i="2"/>
  <c r="AT3" i="2"/>
  <c r="DB3" i="2"/>
  <c r="CT3" i="2"/>
  <c r="CL3" i="2"/>
  <c r="CD3" i="2"/>
  <c r="BV3" i="2"/>
  <c r="BN3" i="2"/>
  <c r="BF3" i="2"/>
  <c r="AX3" i="2"/>
  <c r="BO3" i="2"/>
  <c r="CK3" i="2"/>
  <c r="AW3" i="2"/>
  <c r="CZ3" i="2"/>
  <c r="CR3" i="2"/>
  <c r="CJ3" i="2"/>
  <c r="CB3" i="2"/>
  <c r="BT3" i="2"/>
  <c r="BL3" i="2"/>
  <c r="BD3" i="2"/>
  <c r="AV3" i="2"/>
  <c r="DC3" i="2"/>
  <c r="DI3" i="2"/>
  <c r="CC3" i="2"/>
  <c r="BE3" i="2"/>
  <c r="DG3" i="2"/>
  <c r="CQ3" i="2"/>
  <c r="CI3" i="2"/>
  <c r="CA3" i="2"/>
  <c r="BS3" i="2"/>
  <c r="BK3" i="2"/>
  <c r="BC3" i="2"/>
  <c r="AU3" i="2"/>
  <c r="CU3" i="2"/>
  <c r="DA3" i="2"/>
  <c r="BU3" i="2"/>
  <c r="DH3" i="2"/>
  <c r="CY3" i="2"/>
  <c r="DF3" i="2"/>
  <c r="CX3" i="2"/>
  <c r="CP3" i="2"/>
  <c r="CH3" i="2"/>
  <c r="BZ3" i="2"/>
  <c r="BR3" i="2"/>
  <c r="BJ3" i="2"/>
  <c r="BB3" i="2"/>
  <c r="CM3" i="2"/>
  <c r="DE3" i="2"/>
  <c r="CW3" i="2"/>
  <c r="CW5" i="2" s="1"/>
  <c r="CO3" i="2"/>
  <c r="CG3" i="2"/>
  <c r="BY3" i="2"/>
  <c r="BQ3" i="2"/>
  <c r="BI3" i="2"/>
  <c r="BA3" i="2"/>
  <c r="CE3" i="2"/>
  <c r="CS3" i="2"/>
  <c r="BM3" i="2"/>
  <c r="DD3" i="2"/>
  <c r="CV3" i="2"/>
  <c r="CN3" i="2"/>
  <c r="CF3" i="2"/>
  <c r="BX3" i="2"/>
  <c r="BP3" i="2"/>
  <c r="BH3" i="2"/>
  <c r="AZ3" i="2"/>
  <c r="C186" i="2"/>
  <c r="C185" i="2"/>
  <c r="C357" i="2"/>
  <c r="ED369" i="2"/>
  <c r="EE374" i="2"/>
  <c r="C356" i="2"/>
  <c r="C335" i="2"/>
  <c r="C333" i="2" s="1"/>
  <c r="C851" i="2"/>
  <c r="C849" i="2" s="1"/>
  <c r="C832" i="2"/>
  <c r="C830" i="2" s="1"/>
  <c r="C775" i="2"/>
  <c r="C773" i="2" s="1"/>
  <c r="C794" i="2"/>
  <c r="C792" i="2" s="1"/>
  <c r="C756" i="2"/>
  <c r="C754" i="2" s="1"/>
  <c r="C316" i="2"/>
  <c r="C314" i="2" s="1"/>
  <c r="C249" i="2"/>
  <c r="C247" i="2" s="1"/>
  <c r="C598" i="2"/>
  <c r="C596" i="2" s="1"/>
  <c r="C207" i="2"/>
  <c r="C205" i="2" s="1"/>
  <c r="C717" i="2"/>
  <c r="C715" i="2" s="1"/>
  <c r="C737" i="2"/>
  <c r="C735" i="2" s="1"/>
  <c r="C638" i="2"/>
  <c r="C636" i="2" s="1"/>
  <c r="C698" i="2"/>
  <c r="C696" i="2" s="1"/>
  <c r="C678" i="2"/>
  <c r="C676" i="2" s="1"/>
  <c r="C658" i="2"/>
  <c r="C656" i="2" s="1"/>
  <c r="C618" i="2"/>
  <c r="C616" i="2" s="1"/>
  <c r="C559" i="2"/>
  <c r="C557" i="2" s="1"/>
  <c r="C578" i="2"/>
  <c r="C576" i="2" s="1"/>
  <c r="C520" i="2"/>
  <c r="C518" i="2" s="1"/>
  <c r="C539" i="2"/>
  <c r="C537" i="2" s="1"/>
  <c r="C229" i="2"/>
  <c r="C225" i="2" s="1"/>
  <c r="C501" i="2"/>
  <c r="C499" i="2" s="1"/>
  <c r="C279" i="2"/>
  <c r="C268" i="2"/>
  <c r="C269" i="2"/>
  <c r="C297" i="2"/>
  <c r="C482" i="2"/>
  <c r="C480" i="2" s="1"/>
  <c r="C402" i="2"/>
  <c r="C400" i="2" s="1"/>
  <c r="C442" i="2"/>
  <c r="C440" i="2" s="1"/>
  <c r="C462" i="2"/>
  <c r="C460" i="2" s="1"/>
  <c r="C422" i="2"/>
  <c r="C420" i="2" s="1"/>
  <c r="C165" i="2"/>
  <c r="C163" i="2" s="1"/>
  <c r="C145" i="2"/>
  <c r="C143" i="2" s="1"/>
  <c r="BN147" i="9" l="1"/>
  <c r="BN139" i="9" s="1"/>
  <c r="BR147" i="9" s="1"/>
  <c r="BR139" i="9" s="1"/>
  <c r="BJ323" i="9"/>
  <c r="BJ223" i="9"/>
  <c r="BJ16" i="9"/>
  <c r="BJ917" i="9" s="1"/>
  <c r="BT122" i="9"/>
  <c r="BL223" i="9"/>
  <c r="BL16" i="9"/>
  <c r="BL917" i="9" s="1"/>
  <c r="BP147" i="9"/>
  <c r="BP139" i="9" s="1"/>
  <c r="BP223" i="9" s="1"/>
  <c r="BC929" i="9"/>
  <c r="BD929" i="9"/>
  <c r="BC917" i="9"/>
  <c r="BG139" i="9"/>
  <c r="BG323" i="9"/>
  <c r="BS121" i="9"/>
  <c r="BT121" i="9"/>
  <c r="BP129" i="9"/>
  <c r="BS123" i="9"/>
  <c r="BT111" i="9"/>
  <c r="EA580" i="9"/>
  <c r="ED590" i="9"/>
  <c r="EC585" i="9"/>
  <c r="ED513" i="9"/>
  <c r="EC508" i="9"/>
  <c r="EC724" i="9"/>
  <c r="ED729" i="9"/>
  <c r="EC839" i="9"/>
  <c r="ED844" i="9"/>
  <c r="FO2" i="10"/>
  <c r="EG2" i="10"/>
  <c r="BO129" i="9"/>
  <c r="BS82" i="9"/>
  <c r="EA815" i="9"/>
  <c r="EA796" i="9"/>
  <c r="AT464" i="9" a="1"/>
  <c r="AT464" i="9" s="1"/>
  <c r="AT457" i="9" s="1"/>
  <c r="AT67" i="9" s="1"/>
  <c r="AU464" i="9" a="1"/>
  <c r="AU464" i="9" s="1"/>
  <c r="AU457" i="9" s="1"/>
  <c r="AU67" i="9" s="1"/>
  <c r="AU444" i="9" a="1"/>
  <c r="AU444" i="9" s="1"/>
  <c r="AU437" i="9" s="1"/>
  <c r="AU53" i="9" s="1"/>
  <c r="AT444" i="9" a="1"/>
  <c r="AT444" i="9" s="1"/>
  <c r="AT437" i="9" s="1"/>
  <c r="AT53" i="9" s="1"/>
  <c r="AT108" i="9" s="1"/>
  <c r="AV464" i="9" a="1"/>
  <c r="AV464" i="9" s="1"/>
  <c r="AV457" i="9" s="1"/>
  <c r="AV67" i="9" s="1"/>
  <c r="AV444" i="9" a="1"/>
  <c r="AV444" i="9" s="1"/>
  <c r="AV437" i="9" s="1"/>
  <c r="AV53" i="9" s="1"/>
  <c r="AV108" i="9" s="1"/>
  <c r="ED825" i="9"/>
  <c r="EC820" i="9"/>
  <c r="ED414" i="9"/>
  <c r="EC409" i="9"/>
  <c r="EA834" i="9"/>
  <c r="BT82" i="9"/>
  <c r="EA541" i="9"/>
  <c r="EA719" i="9"/>
  <c r="EA404" i="9"/>
  <c r="BS122" i="9"/>
  <c r="ED157" i="9"/>
  <c r="EC152" i="9"/>
  <c r="ED906" i="9"/>
  <c r="ED85" i="9"/>
  <c r="BS111" i="9"/>
  <c r="EA522" i="9"/>
  <c r="BE73" i="9"/>
  <c r="DW352" i="9"/>
  <c r="ED806" i="9"/>
  <c r="EC801" i="9"/>
  <c r="EE851" i="9"/>
  <c r="EE813" i="9"/>
  <c r="EE832" i="9"/>
  <c r="EE775" i="9"/>
  <c r="EE737" i="9"/>
  <c r="EE794" i="9"/>
  <c r="EE717" i="9"/>
  <c r="EE756" i="9"/>
  <c r="EE658" i="9"/>
  <c r="EE638" i="9"/>
  <c r="EE698" i="9"/>
  <c r="EE618" i="9"/>
  <c r="EE578" i="9"/>
  <c r="EE678" i="9"/>
  <c r="EE598" i="9"/>
  <c r="EE559" i="9"/>
  <c r="EE520" i="9"/>
  <c r="EE482" i="9"/>
  <c r="EE539" i="9"/>
  <c r="EE501" i="9"/>
  <c r="EE462" i="9"/>
  <c r="EE442" i="9"/>
  <c r="EE402" i="9"/>
  <c r="EE357" i="9"/>
  <c r="EE358" i="9"/>
  <c r="EE335" i="9"/>
  <c r="EE356" i="9"/>
  <c r="EE422" i="9"/>
  <c r="EE297" i="9"/>
  <c r="EE269" i="9"/>
  <c r="EE279" i="9"/>
  <c r="EE321" i="9"/>
  <c r="EE316" i="9"/>
  <c r="EE270" i="9"/>
  <c r="EE268" i="9"/>
  <c r="EE249" i="9"/>
  <c r="EE185" i="9"/>
  <c r="EE187" i="9"/>
  <c r="EE225" i="9"/>
  <c r="EE165" i="9"/>
  <c r="EE229" i="9"/>
  <c r="EE207" i="9"/>
  <c r="EE186" i="9"/>
  <c r="EE145" i="9"/>
  <c r="EF3" i="9"/>
  <c r="EE4" i="9" a="1"/>
  <c r="EE4" i="9" s="1"/>
  <c r="EE12" i="9" s="1"/>
  <c r="ED532" i="9"/>
  <c r="EC527" i="9"/>
  <c r="ED551" i="9"/>
  <c r="EC546" i="9"/>
  <c r="BH387" i="9"/>
  <c r="BH382" i="9" s="1"/>
  <c r="BI389" i="9" a="1"/>
  <c r="BI389" i="9" s="1"/>
  <c r="AS109" i="9"/>
  <c r="ED12" i="9"/>
  <c r="BY4" i="2"/>
  <c r="BY85" i="2" s="1"/>
  <c r="BR5" i="2"/>
  <c r="CT5" i="2"/>
  <c r="DD4" i="2"/>
  <c r="DD816" i="2" s="1"/>
  <c r="DD815" i="2" s="1"/>
  <c r="DD809" i="2" s="1"/>
  <c r="CG4" i="2"/>
  <c r="CG85" i="2" s="1"/>
  <c r="BZ5" i="2"/>
  <c r="DA5" i="2"/>
  <c r="CQ5" i="2"/>
  <c r="BL4" i="2"/>
  <c r="BL816" i="2" s="1"/>
  <c r="BL815" i="2" s="1"/>
  <c r="BL809" i="2" s="1"/>
  <c r="BO5" i="2"/>
  <c r="DB5" i="2"/>
  <c r="AZ4" i="2"/>
  <c r="AZ185" i="2" s="1" a="1"/>
  <c r="AZ185" i="2" s="1"/>
  <c r="CH5" i="2"/>
  <c r="CU5" i="2"/>
  <c r="DG4" i="2"/>
  <c r="DG816" i="2" s="1"/>
  <c r="DG815" i="2" s="1"/>
  <c r="DG809" i="2" s="1"/>
  <c r="BT4" i="2"/>
  <c r="BT816" i="2" s="1"/>
  <c r="BT815" i="2" s="1"/>
  <c r="BT809" i="2" s="1"/>
  <c r="AX4" i="2"/>
  <c r="AX356" i="2" s="1" a="1"/>
  <c r="AX356" i="2" s="1"/>
  <c r="AT5" i="2"/>
  <c r="BH5" i="2"/>
  <c r="CS4" i="2"/>
  <c r="CS816" i="2" s="1"/>
  <c r="CS815" i="2" s="1"/>
  <c r="CW4" i="2"/>
  <c r="CW816" i="2" s="1"/>
  <c r="CW815" i="2" s="1"/>
  <c r="CP5" i="2"/>
  <c r="AU5" i="2"/>
  <c r="BE5" i="2"/>
  <c r="CB5" i="2"/>
  <c r="BF5" i="2"/>
  <c r="AY4" i="2"/>
  <c r="AY185" i="2" s="1" a="1"/>
  <c r="AY185" i="2" s="1"/>
  <c r="BU5" i="2"/>
  <c r="BP4" i="2"/>
  <c r="BP816" i="2" s="1"/>
  <c r="BP815" i="2" s="1"/>
  <c r="BP809" i="2" s="1"/>
  <c r="CE4" i="2"/>
  <c r="CE816" i="2" s="1"/>
  <c r="CE815" i="2" s="1"/>
  <c r="CE809" i="2" s="1"/>
  <c r="DE5" i="2"/>
  <c r="CX5" i="2"/>
  <c r="BC5" i="2"/>
  <c r="CC5" i="2"/>
  <c r="CJ4" i="2"/>
  <c r="CJ816" i="2" s="1"/>
  <c r="CJ815" i="2" s="1"/>
  <c r="CJ809" i="2" s="1"/>
  <c r="BN5" i="2"/>
  <c r="BG5" i="2"/>
  <c r="BD4" i="2"/>
  <c r="BD816" i="2" s="1"/>
  <c r="BD815" i="2" s="1"/>
  <c r="BD809" i="2" s="1"/>
  <c r="BX4" i="2"/>
  <c r="BX816" i="2" s="1"/>
  <c r="BX815" i="2" s="1"/>
  <c r="BX809" i="2" s="1"/>
  <c r="BA5" i="2"/>
  <c r="CM5" i="2"/>
  <c r="DF4" i="2"/>
  <c r="DF816" i="2" s="1"/>
  <c r="DF815" i="2" s="1"/>
  <c r="DF809" i="2" s="1"/>
  <c r="BK5" i="2"/>
  <c r="DI4" i="2"/>
  <c r="DI816" i="2" s="1"/>
  <c r="DI815" i="2" s="1"/>
  <c r="CR5" i="2"/>
  <c r="BV5" i="2"/>
  <c r="BW5" i="2"/>
  <c r="CV4" i="2"/>
  <c r="CV816" i="2" s="1"/>
  <c r="CV815" i="2" s="1"/>
  <c r="CV809" i="2" s="1"/>
  <c r="CK4" i="2"/>
  <c r="CK816" i="2" s="1"/>
  <c r="CK815" i="2" s="1"/>
  <c r="CF5" i="2"/>
  <c r="BB5" i="2"/>
  <c r="CY5" i="2"/>
  <c r="BS5" i="2"/>
  <c r="DC4" i="2"/>
  <c r="DC816" i="2" s="1"/>
  <c r="DC815" i="2" s="1"/>
  <c r="DC809" i="2" s="1"/>
  <c r="CZ5" i="2"/>
  <c r="CD5" i="2"/>
  <c r="CI4" i="2"/>
  <c r="CI816" i="2" s="1"/>
  <c r="CI815" i="2" s="1"/>
  <c r="CI809" i="2" s="1"/>
  <c r="CN4" i="2"/>
  <c r="CN816" i="2" s="1"/>
  <c r="CN815" i="2" s="1"/>
  <c r="CN809" i="2" s="1"/>
  <c r="BQ4" i="2"/>
  <c r="BQ12" i="2" s="1"/>
  <c r="BJ5" i="2"/>
  <c r="DH4" i="2"/>
  <c r="DH816" i="2" s="1"/>
  <c r="DH815" i="2" s="1"/>
  <c r="DH809" i="2" s="1"/>
  <c r="CA5" i="2"/>
  <c r="AV5" i="2"/>
  <c r="AW5" i="2"/>
  <c r="CL4" i="2"/>
  <c r="CL816" i="2" s="1"/>
  <c r="CL815" i="2" s="1"/>
  <c r="CL809" i="2" s="1"/>
  <c r="BF4" i="2"/>
  <c r="AY5" i="2"/>
  <c r="BE4" i="2"/>
  <c r="CP4" i="2"/>
  <c r="CB4" i="2"/>
  <c r="AU4" i="2"/>
  <c r="CS5" i="2"/>
  <c r="BH4" i="2"/>
  <c r="DD5" i="2"/>
  <c r="BG4" i="2"/>
  <c r="CR4" i="2"/>
  <c r="CL5" i="2"/>
  <c r="DB4" i="2"/>
  <c r="BO4" i="2"/>
  <c r="BZ4" i="2"/>
  <c r="BL5" i="2"/>
  <c r="CX4" i="2"/>
  <c r="CQ4" i="2"/>
  <c r="AV4" i="2"/>
  <c r="CA4" i="2"/>
  <c r="AW4" i="2"/>
  <c r="BJ4" i="2"/>
  <c r="DH5" i="2"/>
  <c r="CG5" i="2"/>
  <c r="DA4" i="2"/>
  <c r="CN5" i="2"/>
  <c r="DF5" i="2"/>
  <c r="BC4" i="2"/>
  <c r="DI5" i="2"/>
  <c r="BN4" i="2"/>
  <c r="BW4" i="2"/>
  <c r="CE5" i="2"/>
  <c r="CC4" i="2"/>
  <c r="BV4" i="2"/>
  <c r="BK4" i="2"/>
  <c r="BP5" i="2"/>
  <c r="CJ5" i="2"/>
  <c r="CM4" i="2"/>
  <c r="BX5" i="2"/>
  <c r="BA4" i="2"/>
  <c r="BR4" i="2"/>
  <c r="DE4" i="2"/>
  <c r="DE816" i="2" s="1"/>
  <c r="DE815" i="2" s="1"/>
  <c r="CI5" i="2"/>
  <c r="BD5" i="2"/>
  <c r="BI5" i="2"/>
  <c r="CT4" i="2"/>
  <c r="BQ5" i="2"/>
  <c r="CK5" i="2"/>
  <c r="BM5" i="2"/>
  <c r="CO4" i="2"/>
  <c r="CO816" i="2" s="1"/>
  <c r="CO815" i="2" s="1"/>
  <c r="CV5" i="2"/>
  <c r="BY5" i="2"/>
  <c r="BU4" i="2"/>
  <c r="CY4" i="2"/>
  <c r="CH4" i="2"/>
  <c r="BI4" i="2"/>
  <c r="DC5" i="2"/>
  <c r="DG5" i="2"/>
  <c r="CD4" i="2"/>
  <c r="CF4" i="2"/>
  <c r="AT4" i="2"/>
  <c r="BS4" i="2"/>
  <c r="BB4" i="2"/>
  <c r="BT5" i="2"/>
  <c r="CO5" i="2"/>
  <c r="AZ5" i="2"/>
  <c r="AX5" i="2"/>
  <c r="CZ4" i="2"/>
  <c r="BM4" i="2"/>
  <c r="CU4" i="2"/>
  <c r="EE369" i="2"/>
  <c r="EF374" i="2"/>
  <c r="BN140" i="9" l="1"/>
  <c r="BN17" i="9" s="1"/>
  <c r="BN223" i="9"/>
  <c r="BN16" i="9"/>
  <c r="BN917" i="9" s="1"/>
  <c r="BN323" i="9"/>
  <c r="BP16" i="9"/>
  <c r="BP917" i="9" s="1"/>
  <c r="BP140" i="9"/>
  <c r="BP17" i="9" s="1"/>
  <c r="BT147" i="9"/>
  <c r="BP323" i="9"/>
  <c r="BK147" i="9"/>
  <c r="BG16" i="9"/>
  <c r="BG140" i="9"/>
  <c r="BG17" i="9" s="1"/>
  <c r="BG141" i="9"/>
  <c r="BG18" i="9" s="1"/>
  <c r="BG223" i="9"/>
  <c r="BH141" i="9"/>
  <c r="BH18" i="9" s="1"/>
  <c r="BR323" i="9"/>
  <c r="BT129" i="9"/>
  <c r="AV109" i="9"/>
  <c r="EH2" i="10"/>
  <c r="FP2" i="10"/>
  <c r="EE513" i="9"/>
  <c r="ED508" i="9"/>
  <c r="DW73" i="9"/>
  <c r="ED152" i="9"/>
  <c r="EE157" i="9"/>
  <c r="ED839" i="9"/>
  <c r="EE844" i="9"/>
  <c r="DT108" i="9"/>
  <c r="ED724" i="9"/>
  <c r="EE729" i="9"/>
  <c r="EE414" i="9"/>
  <c r="ED409" i="9"/>
  <c r="ED527" i="9"/>
  <c r="EE532" i="9"/>
  <c r="EE906" i="9"/>
  <c r="EE85" i="9"/>
  <c r="AU108" i="9"/>
  <c r="EE590" i="9"/>
  <c r="ED585" i="9"/>
  <c r="BR16" i="9"/>
  <c r="BR140" i="9"/>
  <c r="BR17" i="9" s="1"/>
  <c r="BR223" i="9"/>
  <c r="EF851" i="9"/>
  <c r="EF813" i="9"/>
  <c r="EF794" i="9"/>
  <c r="EF832" i="9"/>
  <c r="EF737" i="9"/>
  <c r="EF678" i="9"/>
  <c r="EF698" i="9"/>
  <c r="EF775" i="9"/>
  <c r="EF756" i="9"/>
  <c r="EF717" i="9"/>
  <c r="EF658" i="9"/>
  <c r="EF638" i="9"/>
  <c r="EF559" i="9"/>
  <c r="EF618" i="9"/>
  <c r="EF578" i="9"/>
  <c r="EF598" i="9"/>
  <c r="EF520" i="9"/>
  <c r="EF482" i="9"/>
  <c r="EF539" i="9"/>
  <c r="EF501" i="9"/>
  <c r="EF462" i="9"/>
  <c r="EF442" i="9"/>
  <c r="EF402" i="9"/>
  <c r="EF422" i="9"/>
  <c r="EF357" i="9"/>
  <c r="EF358" i="9"/>
  <c r="EF335" i="9"/>
  <c r="EF316" i="9"/>
  <c r="EF268" i="9"/>
  <c r="EF270" i="9"/>
  <c r="EF249" i="9"/>
  <c r="EF225" i="9"/>
  <c r="EF297" i="9"/>
  <c r="EF356" i="9"/>
  <c r="EF269" i="9"/>
  <c r="EF279" i="9"/>
  <c r="EF321" i="9"/>
  <c r="EF145" i="9"/>
  <c r="EF185" i="9"/>
  <c r="EF187" i="9"/>
  <c r="EF165" i="9"/>
  <c r="EF207" i="9"/>
  <c r="EF229" i="9"/>
  <c r="EF186" i="9"/>
  <c r="EF4" i="9" a="1"/>
  <c r="EF4" i="9" s="1"/>
  <c r="EF12" i="9" s="1"/>
  <c r="EG3" i="9"/>
  <c r="ED546" i="9"/>
  <c r="EE551" i="9"/>
  <c r="ED801" i="9"/>
  <c r="EE806" i="9"/>
  <c r="AU109" i="9"/>
  <c r="BI387" i="9"/>
  <c r="BI382" i="9" s="1"/>
  <c r="BJ389" i="9" a="1"/>
  <c r="BJ389" i="9" s="1"/>
  <c r="DX389" i="9"/>
  <c r="DX387" i="9" s="1"/>
  <c r="DX382" i="9" s="1"/>
  <c r="DT109" i="9"/>
  <c r="EE825" i="9"/>
  <c r="ED820" i="9"/>
  <c r="AT109" i="9"/>
  <c r="AY229" i="2" a="1"/>
  <c r="AY229" i="2" s="1"/>
  <c r="CW12" i="2"/>
  <c r="BX12" i="2"/>
  <c r="AY851" i="2" a="1"/>
  <c r="AY851" i="2" s="1"/>
  <c r="AY678" i="2" a="1"/>
  <c r="AY678" i="2" s="1"/>
  <c r="AY85" i="2"/>
  <c r="AY145" i="2" a="1"/>
  <c r="AY145" i="2" s="1"/>
  <c r="AY698" i="2" a="1"/>
  <c r="AY698" i="2" s="1"/>
  <c r="AY12" i="2"/>
  <c r="AY618" i="2" a="1"/>
  <c r="AY618" i="2" s="1"/>
  <c r="AY539" i="2" a="1"/>
  <c r="AY539" i="2" s="1"/>
  <c r="AY207" i="2" a="1"/>
  <c r="AY207" i="2" s="1"/>
  <c r="AY482" i="2" a="1"/>
  <c r="AY482" i="2" s="1"/>
  <c r="AY756" i="2" a="1"/>
  <c r="AY756" i="2" s="1"/>
  <c r="AY462" i="2" a="1"/>
  <c r="AY462" i="2" s="1"/>
  <c r="AY297" i="2" a="1"/>
  <c r="AY297" i="2" s="1"/>
  <c r="AY794" i="2" a="1"/>
  <c r="AY794" i="2" s="1"/>
  <c r="AY165" i="2" a="1"/>
  <c r="AY165" i="2" s="1"/>
  <c r="AY578" i="2" a="1"/>
  <c r="AY578" i="2" s="1"/>
  <c r="AY335" i="2" a="1"/>
  <c r="AY335" i="2" s="1"/>
  <c r="AY269" i="2" a="1"/>
  <c r="AY269" i="2" s="1"/>
  <c r="AY598" i="2" a="1"/>
  <c r="AY598" i="2" s="1"/>
  <c r="BQ85" i="2"/>
  <c r="BY12" i="2"/>
  <c r="BD12" i="2"/>
  <c r="DH12" i="2"/>
  <c r="BL12" i="2"/>
  <c r="AY402" i="2" a="1"/>
  <c r="AY402" i="2" s="1"/>
  <c r="AY520" i="2" a="1"/>
  <c r="AY520" i="2" s="1"/>
  <c r="AY737" i="2" a="1"/>
  <c r="AY737" i="2" s="1"/>
  <c r="AY775" i="2" a="1"/>
  <c r="AY775" i="2" s="1"/>
  <c r="AY279" i="2" a="1"/>
  <c r="AY279" i="2" s="1"/>
  <c r="AY559" i="2" a="1"/>
  <c r="AY559" i="2" s="1"/>
  <c r="AY717" i="2" a="1"/>
  <c r="AY717" i="2" s="1"/>
  <c r="AY832" i="2" a="1"/>
  <c r="AY832" i="2" s="1"/>
  <c r="BL85" i="2"/>
  <c r="AY422" i="2" a="1"/>
  <c r="AY422" i="2" s="1"/>
  <c r="AY268" i="2" a="1"/>
  <c r="AY268" i="2" s="1"/>
  <c r="AY638" i="2" a="1"/>
  <c r="AY638" i="2" s="1"/>
  <c r="AY316" i="2" a="1"/>
  <c r="AY316" i="2" s="1"/>
  <c r="AY357" i="2" a="1"/>
  <c r="AY357" i="2" s="1"/>
  <c r="AY186" i="2" a="1"/>
  <c r="AY186" i="2" s="1"/>
  <c r="AY187" i="2" s="1"/>
  <c r="AY442" i="2" a="1"/>
  <c r="AY442" i="2" s="1"/>
  <c r="AY501" i="2" a="1"/>
  <c r="AY501" i="2" s="1"/>
  <c r="AY658" i="2" a="1"/>
  <c r="AY658" i="2" s="1"/>
  <c r="AY249" i="2" a="1"/>
  <c r="AY249" i="2" s="1"/>
  <c r="AY356" i="2" a="1"/>
  <c r="AY356" i="2" s="1"/>
  <c r="AY358" i="2" s="1"/>
  <c r="DG12" i="2"/>
  <c r="BT85" i="2"/>
  <c r="BD85" i="2"/>
  <c r="DC12" i="2"/>
  <c r="BT12" i="2"/>
  <c r="DD12" i="2"/>
  <c r="AZ268" i="2" a="1"/>
  <c r="AZ268" i="2" s="1"/>
  <c r="AZ462" i="2" a="1"/>
  <c r="AZ462" i="2" s="1"/>
  <c r="AX832" i="2" a="1"/>
  <c r="AX832" i="2" s="1"/>
  <c r="AX462" i="2" a="1"/>
  <c r="AX462" i="2" s="1"/>
  <c r="AX316" i="2" a="1"/>
  <c r="AX316" i="2" s="1"/>
  <c r="AX12" i="2"/>
  <c r="DF12" i="2"/>
  <c r="AX559" i="2" a="1"/>
  <c r="AX559" i="2" s="1"/>
  <c r="AX638" i="2" a="1"/>
  <c r="AX638" i="2" s="1"/>
  <c r="AZ756" i="2" a="1"/>
  <c r="AZ756" i="2" s="1"/>
  <c r="BP85" i="2"/>
  <c r="AZ357" i="2" a="1"/>
  <c r="AZ357" i="2" s="1"/>
  <c r="AX279" i="2" a="1"/>
  <c r="AX279" i="2" s="1"/>
  <c r="CG12" i="2"/>
  <c r="AZ658" i="2" a="1"/>
  <c r="AZ658" i="2" s="1"/>
  <c r="AZ207" i="2" a="1"/>
  <c r="AZ207" i="2" s="1"/>
  <c r="AZ678" i="2" a="1"/>
  <c r="AZ678" i="2" s="1"/>
  <c r="CL12" i="2"/>
  <c r="AZ559" i="2" a="1"/>
  <c r="AZ559" i="2" s="1"/>
  <c r="AZ698" i="2" a="1"/>
  <c r="AZ698" i="2" s="1"/>
  <c r="AZ356" i="2" a="1"/>
  <c r="AZ356" i="2" s="1"/>
  <c r="AZ358" i="2" s="1"/>
  <c r="AZ402" i="2" a="1"/>
  <c r="AZ402" i="2" s="1"/>
  <c r="AZ316" i="2" a="1"/>
  <c r="AZ316" i="2" s="1"/>
  <c r="AZ775" i="2" a="1"/>
  <c r="AZ775" i="2" s="1"/>
  <c r="AZ422" i="2" a="1"/>
  <c r="AZ422" i="2" s="1"/>
  <c r="AZ279" i="2" a="1"/>
  <c r="AZ279" i="2" s="1"/>
  <c r="AZ539" i="2" a="1"/>
  <c r="AZ539" i="2" s="1"/>
  <c r="AZ832" i="2" a="1"/>
  <c r="AZ832" i="2" s="1"/>
  <c r="AZ638" i="2" a="1"/>
  <c r="AZ638" i="2" s="1"/>
  <c r="CJ12" i="2"/>
  <c r="AX268" i="2" a="1"/>
  <c r="AX268" i="2" s="1"/>
  <c r="AX520" i="2" a="1"/>
  <c r="AX520" i="2" s="1"/>
  <c r="AX737" i="2" a="1"/>
  <c r="AX737" i="2" s="1"/>
  <c r="AX165" i="2" a="1"/>
  <c r="AX165" i="2" s="1"/>
  <c r="CK12" i="2"/>
  <c r="AX145" i="2" a="1"/>
  <c r="AX145" i="2" s="1"/>
  <c r="AX482" i="2" a="1"/>
  <c r="AX482" i="2" s="1"/>
  <c r="AX501" i="2" a="1"/>
  <c r="AX501" i="2" s="1"/>
  <c r="AX717" i="2" a="1"/>
  <c r="AX717" i="2" s="1"/>
  <c r="AX756" i="2" a="1"/>
  <c r="AX756" i="2" s="1"/>
  <c r="AX269" i="2" a="1"/>
  <c r="AX269" i="2" s="1"/>
  <c r="AX229" i="2" a="1"/>
  <c r="AX229" i="2" s="1"/>
  <c r="AX335" i="2" a="1"/>
  <c r="AX335" i="2" s="1"/>
  <c r="AX186" i="2" a="1"/>
  <c r="AX186" i="2" s="1"/>
  <c r="AX297" i="2" a="1"/>
  <c r="AX297" i="2" s="1"/>
  <c r="AX422" i="2" a="1"/>
  <c r="AX422" i="2" s="1"/>
  <c r="AX618" i="2" a="1"/>
  <c r="AX618" i="2" s="1"/>
  <c r="AZ578" i="2" a="1"/>
  <c r="AZ578" i="2" s="1"/>
  <c r="AZ85" i="2"/>
  <c r="AZ297" i="2" a="1"/>
  <c r="AZ297" i="2" s="1"/>
  <c r="AZ501" i="2" a="1"/>
  <c r="AZ501" i="2" s="1"/>
  <c r="AX658" i="2" a="1"/>
  <c r="AX658" i="2" s="1"/>
  <c r="AZ598" i="2" a="1"/>
  <c r="AZ598" i="2" s="1"/>
  <c r="AX794" i="2" a="1"/>
  <c r="AX794" i="2" s="1"/>
  <c r="AX851" i="2" a="1"/>
  <c r="AX851" i="2" s="1"/>
  <c r="AX185" i="2" a="1"/>
  <c r="AX185" i="2" s="1"/>
  <c r="AZ482" i="2" a="1"/>
  <c r="AZ482" i="2" s="1"/>
  <c r="BP12" i="2"/>
  <c r="AZ165" i="2" a="1"/>
  <c r="AZ165" i="2" s="1"/>
  <c r="AX402" i="2" a="1"/>
  <c r="AX402" i="2" s="1"/>
  <c r="AX698" i="2" a="1"/>
  <c r="AX698" i="2" s="1"/>
  <c r="AZ269" i="2" a="1"/>
  <c r="AZ269" i="2" s="1"/>
  <c r="AZ520" i="2" a="1"/>
  <c r="AZ520" i="2" s="1"/>
  <c r="AZ442" i="2" a="1"/>
  <c r="AZ442" i="2" s="1"/>
  <c r="CE12" i="2"/>
  <c r="AZ229" i="2" a="1"/>
  <c r="AZ229" i="2" s="1"/>
  <c r="AX578" i="2" a="1"/>
  <c r="AX578" i="2" s="1"/>
  <c r="AZ737" i="2" a="1"/>
  <c r="AZ737" i="2" s="1"/>
  <c r="AX598" i="2" a="1"/>
  <c r="AX598" i="2" s="1"/>
  <c r="AX249" i="2" a="1"/>
  <c r="AX249" i="2" s="1"/>
  <c r="AX775" i="2" a="1"/>
  <c r="AX775" i="2" s="1"/>
  <c r="AZ335" i="2" a="1"/>
  <c r="AZ335" i="2" s="1"/>
  <c r="AX357" i="2" a="1"/>
  <c r="AX357" i="2" s="1"/>
  <c r="AX85" i="2"/>
  <c r="AZ186" i="2" a="1"/>
  <c r="AZ186" i="2" s="1"/>
  <c r="AZ187" i="2" s="1"/>
  <c r="AZ12" i="2"/>
  <c r="AZ145" i="2" a="1"/>
  <c r="AZ145" i="2" s="1"/>
  <c r="AX442" i="2" a="1"/>
  <c r="AX442" i="2" s="1"/>
  <c r="AX539" i="2" a="1"/>
  <c r="AX539" i="2" s="1"/>
  <c r="AZ618" i="2" a="1"/>
  <c r="AZ618" i="2" s="1"/>
  <c r="AX678" i="2" a="1"/>
  <c r="AX678" i="2" s="1"/>
  <c r="AZ717" i="2" a="1"/>
  <c r="AZ717" i="2" s="1"/>
  <c r="AX207" i="2" a="1"/>
  <c r="AX207" i="2" s="1"/>
  <c r="AZ249" i="2" a="1"/>
  <c r="AZ249" i="2" s="1"/>
  <c r="AZ794" i="2" a="1"/>
  <c r="AZ794" i="2" s="1"/>
  <c r="AZ851" i="2" a="1"/>
  <c r="AZ851" i="2" s="1"/>
  <c r="DI12" i="2"/>
  <c r="CI12" i="2"/>
  <c r="CN12" i="2"/>
  <c r="BX85" i="2"/>
  <c r="CV12" i="2"/>
  <c r="BV85" i="2"/>
  <c r="BV816" i="2"/>
  <c r="BV815" i="2" s="1"/>
  <c r="BV809" i="2" s="1"/>
  <c r="CQ12" i="2"/>
  <c r="CQ816" i="2"/>
  <c r="CQ815" i="2" s="1"/>
  <c r="CQ809" i="2" s="1"/>
  <c r="BG85" i="2"/>
  <c r="BG816" i="2"/>
  <c r="BG815" i="2" s="1"/>
  <c r="BG809" i="2" s="1"/>
  <c r="AX816" i="2"/>
  <c r="AX815" i="2" s="1"/>
  <c r="AX813" i="2" a="1"/>
  <c r="AX813" i="2" s="1"/>
  <c r="BA816" i="2"/>
  <c r="BA815" i="2" s="1"/>
  <c r="BA813" i="2" a="1"/>
  <c r="BA813" i="2" s="1"/>
  <c r="BR12" i="2"/>
  <c r="BR816" i="2"/>
  <c r="BR815" i="2" s="1"/>
  <c r="BR809" i="2" s="1"/>
  <c r="CC225" i="2" a="1"/>
  <c r="CC225" i="2" s="1"/>
  <c r="CC816" i="2"/>
  <c r="CC815" i="2" s="1"/>
  <c r="CC809" i="2" s="1"/>
  <c r="DA12" i="2"/>
  <c r="DA816" i="2"/>
  <c r="DA815" i="2" s="1"/>
  <c r="CX12" i="2"/>
  <c r="CX816" i="2"/>
  <c r="CX815" i="2" s="1"/>
  <c r="CX809" i="2" s="1"/>
  <c r="BF85" i="2"/>
  <c r="BF816" i="2"/>
  <c r="BF815" i="2" s="1"/>
  <c r="BF809" i="2" s="1"/>
  <c r="BQ225" i="2" a="1"/>
  <c r="BQ225" i="2" s="1"/>
  <c r="BQ816" i="2"/>
  <c r="BQ815" i="2" s="1"/>
  <c r="BQ809" i="2" s="1"/>
  <c r="AY816" i="2"/>
  <c r="AY815" i="2" s="1"/>
  <c r="AY813" i="2" a="1"/>
  <c r="AY813" i="2" s="1"/>
  <c r="CS12" i="2"/>
  <c r="BB85" i="2"/>
  <c r="BB816" i="2"/>
  <c r="BB815" i="2" s="1"/>
  <c r="BB809" i="2" s="1"/>
  <c r="CH12" i="2"/>
  <c r="CH816" i="2"/>
  <c r="CH815" i="2" s="1"/>
  <c r="CH809" i="2" s="1"/>
  <c r="BW12" i="2"/>
  <c r="BW816" i="2"/>
  <c r="BW815" i="2" s="1"/>
  <c r="BW809" i="2" s="1"/>
  <c r="BZ85" i="2"/>
  <c r="BZ816" i="2"/>
  <c r="BZ815" i="2" s="1"/>
  <c r="BZ809" i="2" s="1"/>
  <c r="BH85" i="2"/>
  <c r="BH816" i="2"/>
  <c r="BH815" i="2" s="1"/>
  <c r="BH809" i="2" s="1"/>
  <c r="CE85" i="2"/>
  <c r="CU12" i="2"/>
  <c r="CU816" i="2"/>
  <c r="CU815" i="2" s="1"/>
  <c r="CU809" i="2" s="1"/>
  <c r="BS12" i="2"/>
  <c r="BS816" i="2"/>
  <c r="BS815" i="2" s="1"/>
  <c r="BS809" i="2" s="1"/>
  <c r="CY12" i="2"/>
  <c r="CY816" i="2"/>
  <c r="CY815" i="2" s="1"/>
  <c r="CY809" i="2" s="1"/>
  <c r="CT12" i="2"/>
  <c r="CT816" i="2"/>
  <c r="CT815" i="2" s="1"/>
  <c r="CT809" i="2" s="1"/>
  <c r="CM12" i="2"/>
  <c r="CM816" i="2"/>
  <c r="CM815" i="2" s="1"/>
  <c r="CM809" i="2" s="1"/>
  <c r="BN85" i="2"/>
  <c r="BN816" i="2"/>
  <c r="BN815" i="2" s="1"/>
  <c r="BN809" i="2" s="1"/>
  <c r="BJ12" i="2"/>
  <c r="BJ816" i="2"/>
  <c r="BJ815" i="2" s="1"/>
  <c r="BJ809" i="2" s="1"/>
  <c r="BO85" i="2"/>
  <c r="BO816" i="2"/>
  <c r="BO815" i="2" s="1"/>
  <c r="BO809" i="2" s="1"/>
  <c r="AU717" i="2" a="1"/>
  <c r="AU717" i="2" s="1"/>
  <c r="AU816" i="2"/>
  <c r="AU815" i="2" s="1"/>
  <c r="AU813" i="2" a="1"/>
  <c r="AU813" i="2" s="1"/>
  <c r="BI225" i="2" a="1"/>
  <c r="BI225" i="2" s="1"/>
  <c r="BI816" i="2"/>
  <c r="BI815" i="2" s="1"/>
  <c r="BI809" i="2" s="1"/>
  <c r="BM225" i="2" a="1"/>
  <c r="BM225" i="2" s="1"/>
  <c r="BM816" i="2"/>
  <c r="BM815" i="2" s="1"/>
  <c r="BM809" i="2" s="1"/>
  <c r="AT598" i="2" a="1"/>
  <c r="AT598" i="2" s="1"/>
  <c r="AT816" i="2"/>
  <c r="AT815" i="2" s="1"/>
  <c r="AT813" i="2" a="1"/>
  <c r="AT813" i="2" s="1"/>
  <c r="BU225" i="2" a="1"/>
  <c r="BU225" i="2" s="1"/>
  <c r="BU816" i="2"/>
  <c r="BU815" i="2" s="1"/>
  <c r="BU809" i="2" s="1"/>
  <c r="AW225" i="2" a="1"/>
  <c r="AW225" i="2" s="1"/>
  <c r="AW813" i="2" a="1"/>
  <c r="AW813" i="2" s="1"/>
  <c r="AW816" i="2"/>
  <c r="AW815" i="2" s="1"/>
  <c r="DB12" i="2"/>
  <c r="DB816" i="2"/>
  <c r="DB815" i="2" s="1"/>
  <c r="DB809" i="2" s="1"/>
  <c r="CB12" i="2"/>
  <c r="CB816" i="2"/>
  <c r="CB815" i="2" s="1"/>
  <c r="CB809" i="2" s="1"/>
  <c r="CZ12" i="2"/>
  <c r="CZ816" i="2"/>
  <c r="CZ815" i="2" s="1"/>
  <c r="CZ809" i="2" s="1"/>
  <c r="CF85" i="2"/>
  <c r="CF816" i="2"/>
  <c r="CF815" i="2" s="1"/>
  <c r="CF809" i="2" s="1"/>
  <c r="BC12" i="2"/>
  <c r="BC816" i="2"/>
  <c r="BC815" i="2" s="1"/>
  <c r="BC809" i="2" s="1"/>
  <c r="CA85" i="2"/>
  <c r="CA816" i="2"/>
  <c r="CA815" i="2" s="1"/>
  <c r="CA809" i="2" s="1"/>
  <c r="CP12" i="2"/>
  <c r="CP816" i="2"/>
  <c r="CP815" i="2" s="1"/>
  <c r="CP809" i="2" s="1"/>
  <c r="AZ816" i="2"/>
  <c r="AZ815" i="2" s="1"/>
  <c r="AZ813" i="2" a="1"/>
  <c r="AZ813" i="2" s="1"/>
  <c r="CG225" i="2" a="1"/>
  <c r="CG225" i="2" s="1"/>
  <c r="CG816" i="2"/>
  <c r="CG815" i="2" s="1"/>
  <c r="CG809" i="2" s="1"/>
  <c r="CD12" i="2"/>
  <c r="CD816" i="2"/>
  <c r="CD815" i="2" s="1"/>
  <c r="CD809" i="2" s="1"/>
  <c r="BK85" i="2"/>
  <c r="BK816" i="2"/>
  <c r="BK815" i="2" s="1"/>
  <c r="BK809" i="2" s="1"/>
  <c r="AV794" i="2" a="1"/>
  <c r="AV794" i="2" s="1"/>
  <c r="AV816" i="2"/>
  <c r="AV815" i="2" s="1"/>
  <c r="AV813" i="2" a="1"/>
  <c r="AV813" i="2" s="1"/>
  <c r="CR12" i="2"/>
  <c r="CR816" i="2"/>
  <c r="CR815" i="2" s="1"/>
  <c r="CR809" i="2" s="1"/>
  <c r="BE225" i="2" a="1"/>
  <c r="BE225" i="2" s="1"/>
  <c r="BE816" i="2"/>
  <c r="BE815" i="2" s="1"/>
  <c r="BE809" i="2" s="1"/>
  <c r="BY225" i="2" a="1"/>
  <c r="BY225" i="2" s="1"/>
  <c r="BY816" i="2"/>
  <c r="BY815" i="2" s="1"/>
  <c r="BY809" i="2" s="1"/>
  <c r="BF12" i="2"/>
  <c r="CB85" i="2"/>
  <c r="BE85" i="2"/>
  <c r="BE12" i="2"/>
  <c r="AU145" i="2" a="1"/>
  <c r="AU145" i="2" s="1"/>
  <c r="AU12" i="2"/>
  <c r="BH12" i="2"/>
  <c r="AU229" i="2" a="1"/>
  <c r="AU229" i="2" s="1"/>
  <c r="AU297" i="2" a="1"/>
  <c r="AU297" i="2" s="1"/>
  <c r="AU279" i="2" a="1"/>
  <c r="AU279" i="2" s="1"/>
  <c r="AU678" i="2" a="1"/>
  <c r="AU678" i="2" s="1"/>
  <c r="AU756" i="2" a="1"/>
  <c r="AU756" i="2" s="1"/>
  <c r="AU638" i="2" a="1"/>
  <c r="AU638" i="2" s="1"/>
  <c r="AU698" i="2" a="1"/>
  <c r="AU698" i="2" s="1"/>
  <c r="AU85" i="2"/>
  <c r="AU775" i="2" a="1"/>
  <c r="AU775" i="2" s="1"/>
  <c r="AU165" i="2" a="1"/>
  <c r="AU165" i="2" s="1"/>
  <c r="AU269" i="2" a="1"/>
  <c r="AU269" i="2" s="1"/>
  <c r="AU501" i="2" a="1"/>
  <c r="AU501" i="2" s="1"/>
  <c r="AU207" i="2" a="1"/>
  <c r="AU207" i="2" s="1"/>
  <c r="AU249" i="2" a="1"/>
  <c r="AU249" i="2" s="1"/>
  <c r="AU832" i="2" a="1"/>
  <c r="AU832" i="2" s="1"/>
  <c r="AU462" i="2" a="1"/>
  <c r="AU462" i="2" s="1"/>
  <c r="AU402" i="2" a="1"/>
  <c r="AU402" i="2" s="1"/>
  <c r="AU268" i="2" a="1"/>
  <c r="AU268" i="2" s="1"/>
  <c r="AU539" i="2" a="1"/>
  <c r="AU539" i="2" s="1"/>
  <c r="AU422" i="2" a="1"/>
  <c r="AU422" i="2" s="1"/>
  <c r="AU520" i="2" a="1"/>
  <c r="AU520" i="2" s="1"/>
  <c r="AU737" i="2" a="1"/>
  <c r="AU737" i="2" s="1"/>
  <c r="AU357" i="2" a="1"/>
  <c r="AU357" i="2" s="1"/>
  <c r="AU442" i="2" a="1"/>
  <c r="AU442" i="2" s="1"/>
  <c r="AU482" i="2" a="1"/>
  <c r="AU482" i="2" s="1"/>
  <c r="AU559" i="2" a="1"/>
  <c r="AU559" i="2" s="1"/>
  <c r="AU316" i="2" a="1"/>
  <c r="AU316" i="2" s="1"/>
  <c r="AU335" i="2" a="1"/>
  <c r="AU335" i="2" s="1"/>
  <c r="AU185" i="2" a="1"/>
  <c r="AU185" i="2" s="1"/>
  <c r="AU578" i="2" a="1"/>
  <c r="AU578" i="2" s="1"/>
  <c r="AU598" i="2" a="1"/>
  <c r="AU598" i="2" s="1"/>
  <c r="AU851" i="2" a="1"/>
  <c r="AU851" i="2" s="1"/>
  <c r="AU356" i="2" a="1"/>
  <c r="AU356" i="2" s="1"/>
  <c r="AU358" i="2" s="1"/>
  <c r="AU618" i="2" a="1"/>
  <c r="AU618" i="2" s="1"/>
  <c r="AU794" i="2" a="1"/>
  <c r="AU794" i="2" s="1"/>
  <c r="AU186" i="2" a="1"/>
  <c r="AU186" i="2" s="1"/>
  <c r="AU658" i="2" a="1"/>
  <c r="AU658" i="2" s="1"/>
  <c r="BZ12" i="2"/>
  <c r="BG12" i="2"/>
  <c r="BO12" i="2"/>
  <c r="AV229" i="2" a="1"/>
  <c r="AV229" i="2" s="1"/>
  <c r="AV539" i="2" a="1"/>
  <c r="AV539" i="2" s="1"/>
  <c r="AV442" i="2" a="1"/>
  <c r="AV442" i="2" s="1"/>
  <c r="AV145" i="2" a="1"/>
  <c r="AV145" i="2" s="1"/>
  <c r="AV578" i="2" a="1"/>
  <c r="AV578" i="2" s="1"/>
  <c r="AV559" i="2" a="1"/>
  <c r="AV559" i="2" s="1"/>
  <c r="AV12" i="2"/>
  <c r="AV297" i="2" a="1"/>
  <c r="AV297" i="2" s="1"/>
  <c r="AV598" i="2" a="1"/>
  <c r="AV598" i="2" s="1"/>
  <c r="AV678" i="2" a="1"/>
  <c r="AV678" i="2" s="1"/>
  <c r="AV717" i="2" a="1"/>
  <c r="AV717" i="2" s="1"/>
  <c r="AV638" i="2" a="1"/>
  <c r="AV638" i="2" s="1"/>
  <c r="AV335" i="2" a="1"/>
  <c r="AV335" i="2" s="1"/>
  <c r="AV249" i="2" a="1"/>
  <c r="AV249" i="2" s="1"/>
  <c r="AW794" i="2" a="1"/>
  <c r="AW794" i="2" s="1"/>
  <c r="AV356" i="2" a="1"/>
  <c r="AV356" i="2" s="1"/>
  <c r="AV358" i="2" s="1"/>
  <c r="AV186" i="2" a="1"/>
  <c r="AV186" i="2" s="1"/>
  <c r="AV756" i="2" a="1"/>
  <c r="AV756" i="2" s="1"/>
  <c r="AV775" i="2" a="1"/>
  <c r="AV775" i="2" s="1"/>
  <c r="AV832" i="2" a="1"/>
  <c r="AV832" i="2" s="1"/>
  <c r="AW658" i="2" a="1"/>
  <c r="AW658" i="2" s="1"/>
  <c r="AW145" i="2" a="1"/>
  <c r="AW145" i="2" s="1"/>
  <c r="AW402" i="2" a="1"/>
  <c r="AW402" i="2" s="1"/>
  <c r="AW559" i="2" a="1"/>
  <c r="AW559" i="2" s="1"/>
  <c r="AW578" i="2" a="1"/>
  <c r="AW578" i="2" s="1"/>
  <c r="AW279" i="2" a="1"/>
  <c r="AW279" i="2" s="1"/>
  <c r="AW737" i="2" a="1"/>
  <c r="AW737" i="2" s="1"/>
  <c r="AW832" i="2" a="1"/>
  <c r="AW832" i="2" s="1"/>
  <c r="AW501" i="2" a="1"/>
  <c r="AW501" i="2" s="1"/>
  <c r="AW717" i="2" a="1"/>
  <c r="AW717" i="2" s="1"/>
  <c r="AW249" i="2" a="1"/>
  <c r="AW249" i="2" s="1"/>
  <c r="AW756" i="2" a="1"/>
  <c r="AW756" i="2" s="1"/>
  <c r="AW638" i="2" a="1"/>
  <c r="AW638" i="2" s="1"/>
  <c r="AW12" i="2"/>
  <c r="AW618" i="2" a="1"/>
  <c r="AW618" i="2" s="1"/>
  <c r="CA12" i="2"/>
  <c r="BJ85" i="2"/>
  <c r="AW462" i="2" a="1"/>
  <c r="AW462" i="2" s="1"/>
  <c r="AW775" i="2" a="1"/>
  <c r="AW775" i="2" s="1"/>
  <c r="AW186" i="2" a="1"/>
  <c r="AW186" i="2" s="1"/>
  <c r="AW207" i="2" a="1"/>
  <c r="AW207" i="2" s="1"/>
  <c r="AW316" i="2" a="1"/>
  <c r="AW316" i="2" s="1"/>
  <c r="AW185" i="2" a="1"/>
  <c r="AW185" i="2" s="1"/>
  <c r="AW482" i="2" a="1"/>
  <c r="AW482" i="2" s="1"/>
  <c r="AW269" i="2" a="1"/>
  <c r="AW269" i="2" s="1"/>
  <c r="AW229" i="2" a="1"/>
  <c r="AW229" i="2" s="1"/>
  <c r="AW678" i="2" a="1"/>
  <c r="AW678" i="2" s="1"/>
  <c r="AW335" i="2" a="1"/>
  <c r="AW335" i="2" s="1"/>
  <c r="AW357" i="2" a="1"/>
  <c r="AW357" i="2" s="1"/>
  <c r="AW422" i="2" a="1"/>
  <c r="AW422" i="2" s="1"/>
  <c r="AW297" i="2" a="1"/>
  <c r="AW297" i="2" s="1"/>
  <c r="AW539" i="2" a="1"/>
  <c r="AW539" i="2" s="1"/>
  <c r="AW698" i="2" a="1"/>
  <c r="AW698" i="2" s="1"/>
  <c r="AW851" i="2" a="1"/>
  <c r="AW851" i="2" s="1"/>
  <c r="AW356" i="2" a="1"/>
  <c r="AW356" i="2" s="1"/>
  <c r="AW358" i="2" s="1"/>
  <c r="AW165" i="2" a="1"/>
  <c r="AW165" i="2" s="1"/>
  <c r="AW442" i="2" a="1"/>
  <c r="AW442" i="2" s="1"/>
  <c r="AW268" i="2" a="1"/>
  <c r="AW268" i="2" s="1"/>
  <c r="AW520" i="2" a="1"/>
  <c r="AW520" i="2" s="1"/>
  <c r="AW598" i="2" a="1"/>
  <c r="AW598" i="2" s="1"/>
  <c r="AW85" i="2"/>
  <c r="AV422" i="2" a="1"/>
  <c r="AV422" i="2" s="1"/>
  <c r="AV462" i="2" a="1"/>
  <c r="AV462" i="2" s="1"/>
  <c r="AV279" i="2" a="1"/>
  <c r="AV279" i="2" s="1"/>
  <c r="AV268" i="2" a="1"/>
  <c r="AV268" i="2" s="1"/>
  <c r="AV501" i="2" a="1"/>
  <c r="AV501" i="2" s="1"/>
  <c r="AV316" i="2" a="1"/>
  <c r="AV316" i="2" s="1"/>
  <c r="AV357" i="2" a="1"/>
  <c r="AV357" i="2" s="1"/>
  <c r="AV85" i="2"/>
  <c r="AV482" i="2" a="1"/>
  <c r="AV482" i="2" s="1"/>
  <c r="AV520" i="2" a="1"/>
  <c r="AV520" i="2" s="1"/>
  <c r="AV618" i="2" a="1"/>
  <c r="AV618" i="2" s="1"/>
  <c r="AV851" i="2" a="1"/>
  <c r="AV851" i="2" s="1"/>
  <c r="AV185" i="2" a="1"/>
  <c r="AV185" i="2" s="1"/>
  <c r="AV402" i="2" a="1"/>
  <c r="AV402" i="2" s="1"/>
  <c r="AV658" i="2" a="1"/>
  <c r="AV658" i="2" s="1"/>
  <c r="AV207" i="2" a="1"/>
  <c r="AV207" i="2" s="1"/>
  <c r="AV165" i="2" a="1"/>
  <c r="AV165" i="2" s="1"/>
  <c r="AV269" i="2" a="1"/>
  <c r="AV269" i="2" s="1"/>
  <c r="AV698" i="2" a="1"/>
  <c r="AV698" i="2" s="1"/>
  <c r="AV737" i="2" a="1"/>
  <c r="AV737" i="2" s="1"/>
  <c r="BC85" i="2"/>
  <c r="BW85" i="2"/>
  <c r="BA185" i="2" a="1"/>
  <c r="BA185" i="2" s="1"/>
  <c r="BA225" i="2" a="1"/>
  <c r="BA225" i="2" s="1"/>
  <c r="BA186" i="2" a="1"/>
  <c r="BA186" i="2" s="1"/>
  <c r="BM85" i="2"/>
  <c r="BU85" i="2"/>
  <c r="CO12" i="2"/>
  <c r="DE12" i="2"/>
  <c r="CC12" i="2"/>
  <c r="BI85" i="2"/>
  <c r="BA851" i="2" a="1"/>
  <c r="BA851" i="2" s="1"/>
  <c r="BA832" i="2" a="1"/>
  <c r="BA832" i="2" s="1"/>
  <c r="BA357" i="2" a="1"/>
  <c r="BA357" i="2" s="1"/>
  <c r="BA618" i="2" a="1"/>
  <c r="BA618" i="2" s="1"/>
  <c r="BA678" i="2" a="1"/>
  <c r="BA678" i="2" s="1"/>
  <c r="BA737" i="2" a="1"/>
  <c r="BA737" i="2" s="1"/>
  <c r="BA698" i="2" a="1"/>
  <c r="BA698" i="2" s="1"/>
  <c r="BA717" i="2" a="1"/>
  <c r="BA717" i="2" s="1"/>
  <c r="BA501" i="2" a="1"/>
  <c r="BA501" i="2" s="1"/>
  <c r="BA279" i="2" a="1"/>
  <c r="BA279" i="2" s="1"/>
  <c r="BA356" i="2" a="1"/>
  <c r="BA356" i="2" s="1"/>
  <c r="BA358" i="2" s="1"/>
  <c r="BA85" i="2"/>
  <c r="BA775" i="2" a="1"/>
  <c r="BA775" i="2" s="1"/>
  <c r="BA520" i="2" a="1"/>
  <c r="BA520" i="2" s="1"/>
  <c r="BA207" i="2" a="1"/>
  <c r="BA207" i="2" s="1"/>
  <c r="CC85" i="2"/>
  <c r="BA539" i="2" a="1"/>
  <c r="BA539" i="2" s="1"/>
  <c r="BA658" i="2" a="1"/>
  <c r="BA658" i="2" s="1"/>
  <c r="BA249" i="2" a="1"/>
  <c r="BA249" i="2" s="1"/>
  <c r="BA794" i="2" a="1"/>
  <c r="BA794" i="2" s="1"/>
  <c r="BA269" i="2" a="1"/>
  <c r="BA269" i="2" s="1"/>
  <c r="BA229" i="2" a="1"/>
  <c r="BA229" i="2" s="1"/>
  <c r="BA422" i="2" a="1"/>
  <c r="BA422" i="2" s="1"/>
  <c r="BA482" i="2" a="1"/>
  <c r="BA482" i="2" s="1"/>
  <c r="BA297" i="2" a="1"/>
  <c r="BA297" i="2" s="1"/>
  <c r="BA559" i="2" a="1"/>
  <c r="BA559" i="2" s="1"/>
  <c r="BA165" i="2" a="1"/>
  <c r="BA165" i="2" s="1"/>
  <c r="BA462" i="2" a="1"/>
  <c r="BA462" i="2" s="1"/>
  <c r="BA402" i="2" a="1"/>
  <c r="BA402" i="2" s="1"/>
  <c r="BA578" i="2" a="1"/>
  <c r="BA578" i="2" s="1"/>
  <c r="BA638" i="2" a="1"/>
  <c r="BA638" i="2" s="1"/>
  <c r="BA598" i="2" a="1"/>
  <c r="BA598" i="2" s="1"/>
  <c r="BA316" i="2" a="1"/>
  <c r="BA316" i="2" s="1"/>
  <c r="BA756" i="2" a="1"/>
  <c r="BA756" i="2" s="1"/>
  <c r="BA335" i="2" a="1"/>
  <c r="BA335" i="2" s="1"/>
  <c r="BA12" i="2"/>
  <c r="BA145" i="2" a="1"/>
  <c r="BA145" i="2" s="1"/>
  <c r="BA442" i="2" a="1"/>
  <c r="BA442" i="2" s="1"/>
  <c r="BA268" i="2" a="1"/>
  <c r="BA268" i="2" s="1"/>
  <c r="BU12" i="2"/>
  <c r="BN12" i="2"/>
  <c r="BV12" i="2"/>
  <c r="BK12" i="2"/>
  <c r="BR85" i="2"/>
  <c r="BI12" i="2"/>
  <c r="BS85" i="2"/>
  <c r="BB12" i="2"/>
  <c r="CF12" i="2"/>
  <c r="AT678" i="2" a="1"/>
  <c r="AT678" i="2" s="1"/>
  <c r="AT442" i="2" a="1"/>
  <c r="AT442" i="2" s="1"/>
  <c r="AT229" i="2" a="1"/>
  <c r="AT229" i="2" s="1"/>
  <c r="AT297" i="2" a="1"/>
  <c r="AT297" i="2" s="1"/>
  <c r="AT717" i="2" a="1"/>
  <c r="AT717" i="2" s="1"/>
  <c r="AT268" i="2" a="1"/>
  <c r="AT268" i="2" s="1"/>
  <c r="AT539" i="2" a="1"/>
  <c r="AT539" i="2" s="1"/>
  <c r="AT698" i="2" a="1"/>
  <c r="AT698" i="2" s="1"/>
  <c r="AT335" i="2" a="1"/>
  <c r="AT335" i="2" s="1"/>
  <c r="AT357" i="2" a="1"/>
  <c r="AT357" i="2" s="1"/>
  <c r="BM12" i="2"/>
  <c r="AT520" i="2" a="1"/>
  <c r="AT520" i="2" s="1"/>
  <c r="AT578" i="2" a="1"/>
  <c r="AT578" i="2" s="1"/>
  <c r="AT638" i="2" a="1"/>
  <c r="AT638" i="2" s="1"/>
  <c r="AT851" i="2" a="1"/>
  <c r="AT851" i="2" s="1"/>
  <c r="AT356" i="2" a="1"/>
  <c r="AT356" i="2" s="1"/>
  <c r="AT358" i="2" s="1"/>
  <c r="AT422" i="2" a="1"/>
  <c r="AT422" i="2" s="1"/>
  <c r="AT316" i="2" a="1"/>
  <c r="AT316" i="2" s="1"/>
  <c r="AT12" i="2"/>
  <c r="AT269" i="2" a="1"/>
  <c r="AT269" i="2" s="1"/>
  <c r="AT501" i="2" a="1"/>
  <c r="AT501" i="2" s="1"/>
  <c r="AT618" i="2" a="1"/>
  <c r="AT618" i="2" s="1"/>
  <c r="AT832" i="2" a="1"/>
  <c r="AT832" i="2" s="1"/>
  <c r="AT462" i="2" a="1"/>
  <c r="AT462" i="2" s="1"/>
  <c r="AT482" i="2" a="1"/>
  <c r="AT482" i="2" s="1"/>
  <c r="AT559" i="2" a="1"/>
  <c r="AT559" i="2" s="1"/>
  <c r="AT145" i="2" a="1"/>
  <c r="AT145" i="2" s="1"/>
  <c r="AT279" i="2" a="1"/>
  <c r="AT279" i="2" s="1"/>
  <c r="AT207" i="2" a="1"/>
  <c r="AT207" i="2" s="1"/>
  <c r="AT249" i="2" a="1"/>
  <c r="AT249" i="2" s="1"/>
  <c r="AT756" i="2" a="1"/>
  <c r="AT756" i="2" s="1"/>
  <c r="AT775" i="2" a="1"/>
  <c r="AT775" i="2" s="1"/>
  <c r="AT165" i="2" a="1"/>
  <c r="AT165" i="2" s="1"/>
  <c r="AT794" i="2" a="1"/>
  <c r="AT794" i="2" s="1"/>
  <c r="AT402" i="2" a="1"/>
  <c r="AT402" i="2" s="1"/>
  <c r="AT658" i="2" a="1"/>
  <c r="AT658" i="2" s="1"/>
  <c r="AT737" i="2" a="1"/>
  <c r="AT737" i="2" s="1"/>
  <c r="AT185" i="2" a="1"/>
  <c r="AT185" i="2" s="1"/>
  <c r="AT186" i="2" a="1"/>
  <c r="AT186" i="2" s="1"/>
  <c r="AT85" i="2"/>
  <c r="CD85" i="2"/>
  <c r="EF369" i="2"/>
  <c r="EG374" i="2"/>
  <c r="AX358" i="2"/>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F2" i="4"/>
  <c r="BT323" i="9" l="1"/>
  <c r="BT139" i="9"/>
  <c r="BH929" i="9"/>
  <c r="BG917" i="9"/>
  <c r="BG929" i="9"/>
  <c r="BK323" i="9"/>
  <c r="BK139" i="9"/>
  <c r="BR917" i="9"/>
  <c r="EE527" i="9"/>
  <c r="EF532" i="9"/>
  <c r="EE724" i="9"/>
  <c r="EF729" i="9"/>
  <c r="FQ2" i="10"/>
  <c r="EI2" i="10"/>
  <c r="EF825" i="9"/>
  <c r="EE820" i="9"/>
  <c r="EE546" i="9"/>
  <c r="EF551" i="9"/>
  <c r="EG832" i="9"/>
  <c r="EG813" i="9"/>
  <c r="EG851" i="9"/>
  <c r="EG794" i="9"/>
  <c r="EG775" i="9"/>
  <c r="EG756" i="9"/>
  <c r="EG717" i="9"/>
  <c r="EG737" i="9"/>
  <c r="EG678" i="9"/>
  <c r="EG698" i="9"/>
  <c r="EG658" i="9"/>
  <c r="EG598" i="9"/>
  <c r="EG638" i="9"/>
  <c r="EG618" i="9"/>
  <c r="EG578" i="9"/>
  <c r="EG559" i="9"/>
  <c r="EG539" i="9"/>
  <c r="EG501" i="9"/>
  <c r="EG520" i="9"/>
  <c r="EG482" i="9"/>
  <c r="EG442" i="9"/>
  <c r="EG422" i="9"/>
  <c r="EG462" i="9"/>
  <c r="EG335" i="9"/>
  <c r="EG402" i="9"/>
  <c r="EG357" i="9"/>
  <c r="EG358" i="9"/>
  <c r="EG356" i="9"/>
  <c r="EG316" i="9"/>
  <c r="EG268" i="9"/>
  <c r="EG270" i="9"/>
  <c r="EG297" i="9"/>
  <c r="EG269" i="9"/>
  <c r="EG321" i="9"/>
  <c r="EG225" i="9"/>
  <c r="EG279" i="9"/>
  <c r="EG249" i="9"/>
  <c r="EG207" i="9"/>
  <c r="EG186" i="9"/>
  <c r="EG145" i="9"/>
  <c r="EG185" i="9"/>
  <c r="EG187" i="9"/>
  <c r="EG229" i="9"/>
  <c r="EG165" i="9"/>
  <c r="EG4" i="9" a="1"/>
  <c r="EG4" i="9" s="1"/>
  <c r="EG12" i="9" s="1"/>
  <c r="EH3" i="9"/>
  <c r="EF844" i="9"/>
  <c r="EE839" i="9"/>
  <c r="BF380" i="9" a="1"/>
  <c r="BF380" i="9" s="1"/>
  <c r="BF378" i="9" s="1"/>
  <c r="BF377" i="9" s="1"/>
  <c r="BF352" i="9" s="1"/>
  <c r="BG380" i="9" a="1"/>
  <c r="BG380" i="9" s="1"/>
  <c r="BG378" i="9" s="1"/>
  <c r="BG377" i="9" s="1"/>
  <c r="BG352" i="9" s="1"/>
  <c r="BI380" i="9" a="1"/>
  <c r="BI380" i="9" s="1"/>
  <c r="BI378" i="9" s="1"/>
  <c r="BI377" i="9" s="1"/>
  <c r="BH380" i="9" a="1"/>
  <c r="BH380" i="9" s="1"/>
  <c r="BH378" i="9" s="1"/>
  <c r="BH377" i="9" s="1"/>
  <c r="BH352" i="9" s="1"/>
  <c r="BJ387" i="9"/>
  <c r="BJ382" i="9" s="1"/>
  <c r="BK389" i="9" a="1"/>
  <c r="BK389" i="9" s="1"/>
  <c r="EE801" i="9"/>
  <c r="EF806" i="9"/>
  <c r="EF906" i="9"/>
  <c r="EF85" i="9"/>
  <c r="EF414" i="9"/>
  <c r="EE409" i="9"/>
  <c r="EE152" i="9"/>
  <c r="EF157" i="9"/>
  <c r="EF590" i="9"/>
  <c r="EE585" i="9"/>
  <c r="EF513" i="9"/>
  <c r="EE508" i="9"/>
  <c r="K1" i="4"/>
  <c r="Z1" i="4"/>
  <c r="AO1" i="4"/>
  <c r="AG1" i="4"/>
  <c r="Y1" i="4"/>
  <c r="Q1" i="4"/>
  <c r="I1" i="4"/>
  <c r="S1" i="4"/>
  <c r="AH1" i="4"/>
  <c r="AN1" i="4"/>
  <c r="AF1" i="4"/>
  <c r="X1" i="4"/>
  <c r="P1" i="4"/>
  <c r="H1" i="4"/>
  <c r="AP1" i="4"/>
  <c r="AM1" i="4"/>
  <c r="AE1" i="4"/>
  <c r="W1" i="4"/>
  <c r="O1" i="4"/>
  <c r="G1" i="4"/>
  <c r="J1" i="4"/>
  <c r="AD1" i="4"/>
  <c r="AQ1" i="4"/>
  <c r="R1" i="4"/>
  <c r="F1" i="4"/>
  <c r="V1" i="4"/>
  <c r="U1" i="4"/>
  <c r="AI1" i="4"/>
  <c r="AL1" i="4"/>
  <c r="N1" i="4"/>
  <c r="AS1" i="4"/>
  <c r="AK1" i="4"/>
  <c r="AC1" i="4"/>
  <c r="M1" i="4"/>
  <c r="AR1" i="4"/>
  <c r="AJ1" i="4"/>
  <c r="AB1" i="4"/>
  <c r="T1" i="4"/>
  <c r="L1" i="4"/>
  <c r="AA1" i="4"/>
  <c r="AY321" i="2"/>
  <c r="AY270" i="2"/>
  <c r="AX270" i="2"/>
  <c r="AZ270" i="2"/>
  <c r="AX321" i="2"/>
  <c r="AX187" i="2"/>
  <c r="AU809" i="2"/>
  <c r="AY809" i="2"/>
  <c r="AZ321" i="2"/>
  <c r="AZ809" i="2"/>
  <c r="AX809" i="2"/>
  <c r="BA809" i="2"/>
  <c r="AV809" i="2"/>
  <c r="AW809" i="2"/>
  <c r="AT809" i="2"/>
  <c r="AU321" i="2"/>
  <c r="AU270" i="2"/>
  <c r="AU187" i="2"/>
  <c r="AV321" i="2"/>
  <c r="AV187" i="2"/>
  <c r="AW321" i="2"/>
  <c r="AW187" i="2"/>
  <c r="AV270" i="2"/>
  <c r="AW270" i="2"/>
  <c r="BA187" i="2"/>
  <c r="BA321" i="2"/>
  <c r="BA270" i="2"/>
  <c r="AT321" i="2"/>
  <c r="AT187" i="2"/>
  <c r="AT270" i="2"/>
  <c r="AA3" i="2"/>
  <c r="AA5" i="2" s="1"/>
  <c r="AH3" i="2"/>
  <c r="AH5" i="2" s="1"/>
  <c r="AO3" i="2"/>
  <c r="Q3" i="2"/>
  <c r="X3" i="2"/>
  <c r="X5" i="2" s="1"/>
  <c r="H3" i="2"/>
  <c r="H5" i="2" s="1"/>
  <c r="G3" i="2"/>
  <c r="G5" i="2" s="1"/>
  <c r="S3" i="2"/>
  <c r="S5" i="2" s="1"/>
  <c r="AP3" i="2"/>
  <c r="J3" i="2"/>
  <c r="J5" i="2" s="1"/>
  <c r="Y3" i="2"/>
  <c r="AN3" i="2"/>
  <c r="AN5" i="2" s="1"/>
  <c r="P3" i="2"/>
  <c r="P5" i="2" s="1"/>
  <c r="AM3" i="2"/>
  <c r="AM5" i="2" s="1"/>
  <c r="AE3" i="2"/>
  <c r="AE5" i="2" s="1"/>
  <c r="W3" i="2"/>
  <c r="W5" i="2" s="1"/>
  <c r="O3" i="2"/>
  <c r="O5" i="2" s="1"/>
  <c r="AL3" i="2"/>
  <c r="AL5" i="2" s="1"/>
  <c r="AD3" i="2"/>
  <c r="AD5" i="2" s="1"/>
  <c r="V3" i="2"/>
  <c r="V5" i="2" s="1"/>
  <c r="N3" i="2"/>
  <c r="N5" i="2" s="1"/>
  <c r="AI3" i="2"/>
  <c r="AI5" i="2" s="1"/>
  <c r="R3" i="2"/>
  <c r="R5" i="2" s="1"/>
  <c r="AG3" i="2"/>
  <c r="AF3" i="2"/>
  <c r="AF5" i="2" s="1"/>
  <c r="AQ3" i="2"/>
  <c r="K3" i="2"/>
  <c r="K5" i="2" s="1"/>
  <c r="Z3" i="2"/>
  <c r="Z5" i="2" s="1"/>
  <c r="I3" i="2"/>
  <c r="AS3" i="2"/>
  <c r="AK3" i="2"/>
  <c r="AC3" i="2"/>
  <c r="U3" i="2"/>
  <c r="M3" i="2"/>
  <c r="AR3" i="2"/>
  <c r="AJ3" i="2"/>
  <c r="AJ5" i="2" s="1"/>
  <c r="AB3" i="2"/>
  <c r="AB5" i="2" s="1"/>
  <c r="T3" i="2"/>
  <c r="T5" i="2" s="1"/>
  <c r="L3" i="2"/>
  <c r="L5" i="2" s="1"/>
  <c r="F3" i="2"/>
  <c r="F5" i="2" s="1"/>
  <c r="DK2" i="4"/>
  <c r="EG369" i="2"/>
  <c r="EH374" i="2"/>
  <c r="M75" i="3"/>
  <c r="J29" i="3"/>
  <c r="M243" i="3"/>
  <c r="M242" i="3"/>
  <c r="M241" i="3"/>
  <c r="M240" i="3"/>
  <c r="M239" i="3"/>
  <c r="M238" i="3"/>
  <c r="M237" i="3"/>
  <c r="J243" i="3"/>
  <c r="G69" i="3" s="1"/>
  <c r="I243" i="3"/>
  <c r="F69" i="3" s="1"/>
  <c r="H243" i="3"/>
  <c r="E69" i="3" s="1"/>
  <c r="J242" i="3"/>
  <c r="G68" i="3" s="1"/>
  <c r="I242" i="3"/>
  <c r="F68" i="3" s="1"/>
  <c r="H242" i="3"/>
  <c r="E68" i="3" s="1"/>
  <c r="I241" i="3"/>
  <c r="F67" i="3" s="1"/>
  <c r="J241" i="3"/>
  <c r="G67" i="3" s="1"/>
  <c r="H241" i="3"/>
  <c r="E67" i="3" s="1"/>
  <c r="J240" i="3"/>
  <c r="G66" i="3" s="1"/>
  <c r="I240" i="3"/>
  <c r="F66" i="3" s="1"/>
  <c r="H240" i="3"/>
  <c r="E66" i="3" s="1"/>
  <c r="J239" i="3"/>
  <c r="G65" i="3" s="1"/>
  <c r="I239" i="3"/>
  <c r="F65" i="3" s="1"/>
  <c r="H239" i="3"/>
  <c r="E65" i="3" s="1"/>
  <c r="J238" i="3"/>
  <c r="G64" i="3" s="1"/>
  <c r="I238" i="3"/>
  <c r="F64" i="3" s="1"/>
  <c r="H238" i="3"/>
  <c r="E64" i="3" s="1"/>
  <c r="I237" i="3"/>
  <c r="F63" i="3" s="1"/>
  <c r="J237" i="3"/>
  <c r="G63" i="3" s="1"/>
  <c r="H237" i="3"/>
  <c r="E63" i="3" s="1"/>
  <c r="M234" i="3"/>
  <c r="I234" i="3"/>
  <c r="F59" i="3" s="1"/>
  <c r="J234" i="3"/>
  <c r="G59" i="3" s="1"/>
  <c r="H234" i="3"/>
  <c r="E59" i="3" s="1"/>
  <c r="M233" i="3"/>
  <c r="M232" i="3"/>
  <c r="M231" i="3"/>
  <c r="M230" i="3"/>
  <c r="M229" i="3"/>
  <c r="M228" i="3"/>
  <c r="M227" i="3"/>
  <c r="M226" i="3"/>
  <c r="M225" i="3"/>
  <c r="M224" i="3"/>
  <c r="M223" i="3"/>
  <c r="M222" i="3"/>
  <c r="J233" i="3"/>
  <c r="G58" i="3" s="1"/>
  <c r="I233" i="3"/>
  <c r="F58" i="3" s="1"/>
  <c r="H233" i="3"/>
  <c r="E58" i="3" s="1"/>
  <c r="I232" i="3"/>
  <c r="F57" i="3" s="1"/>
  <c r="J232" i="3"/>
  <c r="G57" i="3" s="1"/>
  <c r="H232" i="3"/>
  <c r="E57" i="3" s="1"/>
  <c r="J231" i="3"/>
  <c r="G56" i="3" s="1"/>
  <c r="I231" i="3"/>
  <c r="F56" i="3" s="1"/>
  <c r="H231" i="3"/>
  <c r="E56" i="3" s="1"/>
  <c r="J230" i="3"/>
  <c r="G55" i="3" s="1"/>
  <c r="I230" i="3"/>
  <c r="F55" i="3" s="1"/>
  <c r="H230" i="3"/>
  <c r="E55" i="3" s="1"/>
  <c r="J229" i="3"/>
  <c r="G54" i="3" s="1"/>
  <c r="I229" i="3"/>
  <c r="F54" i="3" s="1"/>
  <c r="H229" i="3"/>
  <c r="E54" i="3" s="1"/>
  <c r="J228" i="3"/>
  <c r="G53" i="3" s="1"/>
  <c r="I228" i="3"/>
  <c r="F53" i="3" s="1"/>
  <c r="H228" i="3"/>
  <c r="E53" i="3" s="1"/>
  <c r="I227" i="3"/>
  <c r="F52" i="3" s="1"/>
  <c r="J227" i="3"/>
  <c r="G52" i="3" s="1"/>
  <c r="H227" i="3"/>
  <c r="E52" i="3" s="1"/>
  <c r="J226" i="3"/>
  <c r="G51" i="3" s="1"/>
  <c r="I226" i="3"/>
  <c r="F51" i="3" s="1"/>
  <c r="H226" i="3"/>
  <c r="E51" i="3" s="1"/>
  <c r="J225" i="3"/>
  <c r="G50" i="3" s="1"/>
  <c r="I225" i="3"/>
  <c r="F50" i="3" s="1"/>
  <c r="H225" i="3"/>
  <c r="E50" i="3" s="1"/>
  <c r="I224" i="3"/>
  <c r="F49" i="3" s="1"/>
  <c r="J224" i="3"/>
  <c r="G49" i="3" s="1"/>
  <c r="H224" i="3"/>
  <c r="E49" i="3" s="1"/>
  <c r="J223" i="3"/>
  <c r="G48" i="3" s="1"/>
  <c r="I223" i="3"/>
  <c r="F48" i="3" s="1"/>
  <c r="H223" i="3"/>
  <c r="E48" i="3" s="1"/>
  <c r="J222" i="3"/>
  <c r="G47" i="3" s="1"/>
  <c r="I222" i="3"/>
  <c r="F47" i="3" s="1"/>
  <c r="H222" i="3"/>
  <c r="E47" i="3" s="1"/>
  <c r="K218" i="3"/>
  <c r="H42" i="3" s="1"/>
  <c r="J219" i="3"/>
  <c r="G43" i="3" s="1"/>
  <c r="H219" i="3"/>
  <c r="E43" i="3" s="1"/>
  <c r="I219" i="3"/>
  <c r="F43" i="3" s="1"/>
  <c r="J218" i="3"/>
  <c r="G42" i="3" s="1"/>
  <c r="I218" i="3"/>
  <c r="F42" i="3" s="1"/>
  <c r="H218" i="3"/>
  <c r="E42" i="3" s="1"/>
  <c r="M216" i="3"/>
  <c r="J216" i="3"/>
  <c r="G40" i="3" s="1"/>
  <c r="I216" i="3"/>
  <c r="F40" i="3" s="1"/>
  <c r="H216" i="3"/>
  <c r="E40" i="3" s="1"/>
  <c r="M214" i="3"/>
  <c r="J214" i="3"/>
  <c r="G38" i="3" s="1"/>
  <c r="I214" i="3"/>
  <c r="F38" i="3" s="1"/>
  <c r="H214" i="3"/>
  <c r="E38" i="3" s="1"/>
  <c r="M212" i="3"/>
  <c r="J212" i="3"/>
  <c r="G36" i="3" s="1"/>
  <c r="I212" i="3"/>
  <c r="F36" i="3" s="1"/>
  <c r="H212" i="3"/>
  <c r="E36" i="3" s="1"/>
  <c r="H211" i="3"/>
  <c r="E35" i="3" s="1"/>
  <c r="M210" i="3"/>
  <c r="J210" i="3"/>
  <c r="G34" i="3" s="1"/>
  <c r="I210" i="3"/>
  <c r="F34" i="3" s="1"/>
  <c r="H210" i="3"/>
  <c r="E34" i="3" s="1"/>
  <c r="N208" i="3"/>
  <c r="M208" i="3"/>
  <c r="K209" i="3"/>
  <c r="H30" i="3" s="1"/>
  <c r="K206" i="3"/>
  <c r="K207" i="3"/>
  <c r="J207" i="3" s="1"/>
  <c r="F205" i="3"/>
  <c r="C28" i="3" s="1"/>
  <c r="K24" i="3"/>
  <c r="B25" i="3"/>
  <c r="C25" i="3" s="1"/>
  <c r="C22" i="3"/>
  <c r="A1" i="3"/>
  <c r="BT16" i="9" l="1"/>
  <c r="BT917" i="9" s="1"/>
  <c r="BT140" i="9"/>
  <c r="BT17" i="9" s="1"/>
  <c r="BT223" i="9"/>
  <c r="BK223" i="9"/>
  <c r="BO147" i="9"/>
  <c r="BK140" i="9"/>
  <c r="BK17" i="9" s="1"/>
  <c r="BK141" i="9"/>
  <c r="BK18" i="9" s="1"/>
  <c r="BL141" i="9"/>
  <c r="BL18" i="9" s="1"/>
  <c r="BK16" i="9"/>
  <c r="EG806" i="9"/>
  <c r="EF801" i="9"/>
  <c r="AT275" i="9"/>
  <c r="EJ2" i="10"/>
  <c r="FR2" i="10"/>
  <c r="BH73" i="9"/>
  <c r="AV120" i="9"/>
  <c r="AV125" i="9" s="1"/>
  <c r="BI352" i="9"/>
  <c r="DX377" i="9"/>
  <c r="EG844" i="9"/>
  <c r="EF839" i="9"/>
  <c r="AU120" i="9"/>
  <c r="AU125" i="9" s="1"/>
  <c r="BG73" i="9"/>
  <c r="EF527" i="9"/>
  <c r="EG532" i="9"/>
  <c r="EG513" i="9"/>
  <c r="EF508" i="9"/>
  <c r="EG414" i="9"/>
  <c r="EF409" i="9"/>
  <c r="BK387" i="9"/>
  <c r="BK382" i="9" s="1"/>
  <c r="BL389" i="9" a="1"/>
  <c r="BL389" i="9" s="1"/>
  <c r="BF73" i="9"/>
  <c r="EH832" i="9"/>
  <c r="EH851" i="9"/>
  <c r="EH813" i="9"/>
  <c r="EH756" i="9"/>
  <c r="EH794" i="9"/>
  <c r="EH775" i="9"/>
  <c r="EH717" i="9"/>
  <c r="EH737" i="9"/>
  <c r="EH698" i="9"/>
  <c r="EH678" i="9"/>
  <c r="EH598" i="9"/>
  <c r="EH638" i="9"/>
  <c r="EH618" i="9"/>
  <c r="EH559" i="9"/>
  <c r="EH578" i="9"/>
  <c r="EH658" i="9"/>
  <c r="EH520" i="9"/>
  <c r="EH482" i="9"/>
  <c r="EH539" i="9"/>
  <c r="EH422" i="9"/>
  <c r="EH501" i="9"/>
  <c r="EH462" i="9"/>
  <c r="EH356" i="9"/>
  <c r="EH442" i="9"/>
  <c r="EH402" i="9"/>
  <c r="EH357" i="9"/>
  <c r="EH321" i="9"/>
  <c r="EH229" i="9"/>
  <c r="EH358" i="9"/>
  <c r="EH316" i="9"/>
  <c r="EH268" i="9"/>
  <c r="EH270" i="9"/>
  <c r="EH249" i="9"/>
  <c r="EH335" i="9"/>
  <c r="EH297" i="9"/>
  <c r="EH279" i="9"/>
  <c r="EH269" i="9"/>
  <c r="EH207" i="9"/>
  <c r="EH186" i="9"/>
  <c r="EH145" i="9"/>
  <c r="EH225" i="9"/>
  <c r="EH185" i="9"/>
  <c r="EH187" i="9"/>
  <c r="EI3" i="9"/>
  <c r="EH165" i="9"/>
  <c r="EH4" i="9" a="1"/>
  <c r="EH4" i="9" s="1"/>
  <c r="EH12" i="9" s="1"/>
  <c r="EF724" i="9"/>
  <c r="EG729" i="9"/>
  <c r="EF585" i="9"/>
  <c r="EG590" i="9"/>
  <c r="EF152" i="9"/>
  <c r="EG157" i="9"/>
  <c r="EF546" i="9"/>
  <c r="EG551" i="9"/>
  <c r="EG825" i="9"/>
  <c r="EF820" i="9"/>
  <c r="EG906" i="9"/>
  <c r="EG85" i="9"/>
  <c r="AS5" i="2"/>
  <c r="AR5" i="2"/>
  <c r="Y4" i="2"/>
  <c r="Y658" i="2" s="1" a="1"/>
  <c r="Y658" i="2" s="1"/>
  <c r="Y653" i="2" s="1"/>
  <c r="Y75" i="2" s="1"/>
  <c r="AO4" i="2"/>
  <c r="AO357" i="2" s="1" a="1"/>
  <c r="AO357" i="2" s="1"/>
  <c r="AQ4" i="2"/>
  <c r="AQ756" i="2" s="1" a="1"/>
  <c r="AQ756" i="2" s="1"/>
  <c r="U4" i="2"/>
  <c r="U186" i="2" s="1" a="1"/>
  <c r="U186" i="2" s="1"/>
  <c r="AP5" i="2"/>
  <c r="H4" i="2"/>
  <c r="H279" i="2" s="1" a="1"/>
  <c r="H279" i="2" s="1"/>
  <c r="H275" i="2" s="1"/>
  <c r="G4" i="2"/>
  <c r="K4" i="2"/>
  <c r="AD4" i="2"/>
  <c r="AM4" i="2"/>
  <c r="AS4" i="2"/>
  <c r="AE4" i="2"/>
  <c r="O4" i="2"/>
  <c r="J4" i="2"/>
  <c r="AH4" i="2"/>
  <c r="AI4" i="2"/>
  <c r="AA4" i="2"/>
  <c r="AL4" i="2"/>
  <c r="AF4" i="2"/>
  <c r="AP4" i="2"/>
  <c r="N4" i="2"/>
  <c r="P4" i="2"/>
  <c r="X4" i="2"/>
  <c r="I5" i="2"/>
  <c r="Q5" i="2"/>
  <c r="Y5" i="2"/>
  <c r="AO5" i="2"/>
  <c r="M5" i="2"/>
  <c r="U5" i="2"/>
  <c r="AC5" i="2"/>
  <c r="AG5" i="2"/>
  <c r="AR4" i="2"/>
  <c r="AK5" i="2"/>
  <c r="I4" i="2"/>
  <c r="I813" i="2" s="1" a="1"/>
  <c r="I813" i="2" s="1"/>
  <c r="I809" i="2" s="1"/>
  <c r="AQ5" i="2"/>
  <c r="T4" i="2"/>
  <c r="DK3" i="2"/>
  <c r="AB4" i="2"/>
  <c r="Q4" i="2"/>
  <c r="M4" i="2"/>
  <c r="W4" i="2"/>
  <c r="AG4" i="2"/>
  <c r="AN4" i="2"/>
  <c r="AC4" i="2"/>
  <c r="AC813" i="2" s="1" a="1"/>
  <c r="AC813" i="2" s="1"/>
  <c r="AC809" i="2" s="1"/>
  <c r="F4" i="2"/>
  <c r="R4" i="2"/>
  <c r="AK4" i="2"/>
  <c r="V4" i="2"/>
  <c r="L4" i="2"/>
  <c r="AJ4" i="2"/>
  <c r="Z4" i="2"/>
  <c r="S4" i="2"/>
  <c r="DL2" i="4"/>
  <c r="ET2" i="4"/>
  <c r="EH369" i="2"/>
  <c r="EI374" i="2"/>
  <c r="H217" i="3"/>
  <c r="E41" i="3" s="1"/>
  <c r="J217" i="3"/>
  <c r="G41" i="3" s="1"/>
  <c r="H213" i="3"/>
  <c r="E37" i="3" s="1"/>
  <c r="H215" i="3"/>
  <c r="E39" i="3" s="1"/>
  <c r="I217" i="3"/>
  <c r="F41" i="3" s="1"/>
  <c r="J213" i="3"/>
  <c r="G37" i="3" s="1"/>
  <c r="I215" i="3"/>
  <c r="F39" i="3" s="1"/>
  <c r="I213" i="3"/>
  <c r="F37" i="3" s="1"/>
  <c r="J215" i="3"/>
  <c r="G39" i="3" s="1"/>
  <c r="I211" i="3"/>
  <c r="F35" i="3" s="1"/>
  <c r="J211" i="3"/>
  <c r="G35" i="3" s="1"/>
  <c r="I207" i="3"/>
  <c r="J208" i="3"/>
  <c r="G31" i="3" s="1"/>
  <c r="K208" i="3"/>
  <c r="H31" i="3" s="1"/>
  <c r="BK917" i="9" l="1"/>
  <c r="BK929" i="9"/>
  <c r="BL929" i="9"/>
  <c r="BO139" i="9"/>
  <c r="BO323" i="9"/>
  <c r="EG585" i="9"/>
  <c r="EH590" i="9"/>
  <c r="EH414" i="9"/>
  <c r="EG409" i="9"/>
  <c r="BI73" i="9"/>
  <c r="DX352" i="9"/>
  <c r="EH513" i="9"/>
  <c r="EG508" i="9"/>
  <c r="EH825" i="9"/>
  <c r="EG820" i="9"/>
  <c r="AT276" i="9"/>
  <c r="AT120" i="9"/>
  <c r="AT125" i="9" s="1"/>
  <c r="EG546" i="9"/>
  <c r="EH551" i="9"/>
  <c r="EH906" i="9"/>
  <c r="EH85" i="9"/>
  <c r="BL387" i="9"/>
  <c r="BL382" i="9" s="1"/>
  <c r="BM389" i="9" a="1"/>
  <c r="BM389" i="9" s="1"/>
  <c r="EG527" i="9"/>
  <c r="EH532" i="9"/>
  <c r="EK2" i="10"/>
  <c r="FS2" i="10"/>
  <c r="EG152" i="9"/>
  <c r="EH157" i="9"/>
  <c r="EH729" i="9"/>
  <c r="EG724" i="9"/>
  <c r="EG839" i="9"/>
  <c r="EH844" i="9"/>
  <c r="EI851" i="9"/>
  <c r="EI794" i="9"/>
  <c r="EI813" i="9"/>
  <c r="EI775" i="9"/>
  <c r="EI756" i="9"/>
  <c r="EI698" i="9"/>
  <c r="EI717" i="9"/>
  <c r="EI737" i="9"/>
  <c r="EI678" i="9"/>
  <c r="EI832" i="9"/>
  <c r="EI658" i="9"/>
  <c r="EI638" i="9"/>
  <c r="EI618" i="9"/>
  <c r="EI598" i="9"/>
  <c r="EI559" i="9"/>
  <c r="EI539" i="9"/>
  <c r="EI578" i="9"/>
  <c r="EI462" i="9"/>
  <c r="EI422" i="9"/>
  <c r="EI358" i="9"/>
  <c r="EI501" i="9"/>
  <c r="EI482" i="9"/>
  <c r="EI442" i="9"/>
  <c r="EI402" i="9"/>
  <c r="EI356" i="9"/>
  <c r="EI520" i="9"/>
  <c r="EI357" i="9"/>
  <c r="EI335" i="9"/>
  <c r="EI279" i="9"/>
  <c r="EI321" i="9"/>
  <c r="EI316" i="9"/>
  <c r="EI268" i="9"/>
  <c r="EI270" i="9"/>
  <c r="EI297" i="9"/>
  <c r="EI229" i="9"/>
  <c r="EI269" i="9"/>
  <c r="EI165" i="9"/>
  <c r="EI249" i="9"/>
  <c r="EI207" i="9"/>
  <c r="EI186" i="9"/>
  <c r="EI145" i="9"/>
  <c r="EI225" i="9"/>
  <c r="EI187" i="9"/>
  <c r="EI185" i="9"/>
  <c r="EJ3" i="9"/>
  <c r="EI4" i="9" a="1"/>
  <c r="EI4" i="9" s="1"/>
  <c r="EI12" i="9" s="1"/>
  <c r="EG801" i="9"/>
  <c r="EH806" i="9"/>
  <c r="F813" i="2" a="1"/>
  <c r="F813" i="2" s="1"/>
  <c r="F809" i="2" s="1"/>
  <c r="Y775" i="2" a="1"/>
  <c r="Y775" i="2" s="1"/>
  <c r="Y771" i="2" s="1"/>
  <c r="Y80" i="2" s="1"/>
  <c r="U559" i="2" a="1"/>
  <c r="U559" i="2" s="1"/>
  <c r="U554" i="2" s="1"/>
  <c r="I792" i="2" a="1"/>
  <c r="I792" i="2" s="1"/>
  <c r="DK792" i="2" s="1"/>
  <c r="I811" i="2" a="1"/>
  <c r="I811" i="2" s="1"/>
  <c r="DK811" i="2" s="1"/>
  <c r="U851" i="2" a="1"/>
  <c r="U851" i="2" s="1"/>
  <c r="U847" i="2" s="1"/>
  <c r="U462" i="2" a="1"/>
  <c r="U462" i="2" s="1"/>
  <c r="U457" i="2" s="1"/>
  <c r="U67" i="2" s="1"/>
  <c r="Y279" i="2" a="1"/>
  <c r="Y279" i="2" s="1"/>
  <c r="Y275" i="2" s="1"/>
  <c r="Y539" i="2" a="1"/>
  <c r="Y539" i="2" s="1"/>
  <c r="Y535" i="2" s="1"/>
  <c r="Y60" i="2" s="1"/>
  <c r="Y520" i="2" a="1"/>
  <c r="Y520" i="2" s="1"/>
  <c r="Y516" i="2" s="1"/>
  <c r="Y59" i="2" s="1"/>
  <c r="Y717" i="2" a="1"/>
  <c r="Y717" i="2" s="1"/>
  <c r="Y713" i="2" s="1"/>
  <c r="U618" i="2" a="1"/>
  <c r="U618" i="2" s="1"/>
  <c r="U613" i="2" s="1"/>
  <c r="U69" i="2" s="1"/>
  <c r="U658" i="2" a="1"/>
  <c r="U658" i="2" s="1"/>
  <c r="U653" i="2" s="1"/>
  <c r="U75" i="2" s="1"/>
  <c r="U268" i="2" a="1"/>
  <c r="U268" i="2" s="1"/>
  <c r="U249" i="2" a="1"/>
  <c r="U249" i="2" s="1"/>
  <c r="U244" i="2" s="1"/>
  <c r="U42" i="2" s="1"/>
  <c r="U442" i="2" a="1"/>
  <c r="U442" i="2" s="1"/>
  <c r="U437" i="2" s="1"/>
  <c r="U53" i="2" s="1"/>
  <c r="U357" i="2" a="1"/>
  <c r="U357" i="2" s="1"/>
  <c r="U352" i="2" s="1"/>
  <c r="U73" i="2" s="1"/>
  <c r="U356" i="2" a="1"/>
  <c r="U356" i="2" s="1"/>
  <c r="U269" i="2" a="1"/>
  <c r="U269" i="2" s="1"/>
  <c r="U297" i="2" a="1"/>
  <c r="U297" i="2" s="1"/>
  <c r="U294" i="2" s="1"/>
  <c r="U30" i="2" s="1"/>
  <c r="U207" i="2" a="1"/>
  <c r="U207" i="2" s="1"/>
  <c r="U202" i="2" s="1"/>
  <c r="U37" i="2" s="1"/>
  <c r="U598" i="2" a="1"/>
  <c r="U598" i="2" s="1"/>
  <c r="U593" i="2" s="1"/>
  <c r="U422" i="2" a="1"/>
  <c r="U422" i="2" s="1"/>
  <c r="U417" i="2" s="1"/>
  <c r="U52" i="2" s="1"/>
  <c r="U402" i="2" a="1"/>
  <c r="U402" i="2" s="1"/>
  <c r="U398" i="2" s="1"/>
  <c r="U51" i="2" s="1"/>
  <c r="U229" i="2" a="1"/>
  <c r="U229" i="2" s="1"/>
  <c r="U227" i="2" s="1"/>
  <c r="U678" i="2" a="1"/>
  <c r="U678" i="2" s="1"/>
  <c r="U673" i="2" s="1"/>
  <c r="U74" i="2" s="1"/>
  <c r="U316" i="2" a="1"/>
  <c r="U316" i="2" s="1"/>
  <c r="U312" i="2" s="1"/>
  <c r="U50" i="2" s="1"/>
  <c r="U482" i="2" a="1"/>
  <c r="U482" i="2" s="1"/>
  <c r="U477" i="2" s="1"/>
  <c r="U698" i="2" a="1"/>
  <c r="U698" i="2" s="1"/>
  <c r="U693" i="2" s="1"/>
  <c r="U12" i="2"/>
  <c r="U279" i="2" a="1"/>
  <c r="U279" i="2" s="1"/>
  <c r="U275" i="2" s="1"/>
  <c r="U638" i="2" a="1"/>
  <c r="U638" i="2" s="1"/>
  <c r="U633" i="2" s="1"/>
  <c r="U70" i="2" s="1"/>
  <c r="U775" i="2" a="1"/>
  <c r="U775" i="2" s="1"/>
  <c r="U771" i="2" s="1"/>
  <c r="U80" i="2" s="1"/>
  <c r="U185" i="2" a="1"/>
  <c r="U185" i="2" s="1"/>
  <c r="U187" i="2" s="1"/>
  <c r="U180" i="2" s="1"/>
  <c r="U25" i="2" s="1"/>
  <c r="U145" i="2" a="1"/>
  <c r="U145" i="2" s="1"/>
  <c r="U139" i="2" s="1"/>
  <c r="U16" i="2" s="1"/>
  <c r="U520" i="2" a="1"/>
  <c r="U520" i="2" s="1"/>
  <c r="U516" i="2" s="1"/>
  <c r="U59" i="2" s="1"/>
  <c r="U717" i="2" a="1"/>
  <c r="U717" i="2" s="1"/>
  <c r="U713" i="2" s="1"/>
  <c r="U832" i="2" a="1"/>
  <c r="U832" i="2" s="1"/>
  <c r="U828" i="2" s="1"/>
  <c r="U165" i="2" a="1"/>
  <c r="U165" i="2" s="1"/>
  <c r="U160" i="2" s="1"/>
  <c r="U22" i="2" s="1"/>
  <c r="U578" i="2" a="1"/>
  <c r="U578" i="2" s="1"/>
  <c r="U574" i="2" s="1"/>
  <c r="U335" i="2" a="1"/>
  <c r="U335" i="2" s="1"/>
  <c r="U330" i="2" s="1"/>
  <c r="U38" i="2" s="1"/>
  <c r="Y578" i="2" a="1"/>
  <c r="Y578" i="2" s="1"/>
  <c r="Y574" i="2" s="1"/>
  <c r="Y185" i="2" a="1"/>
  <c r="Y185" i="2" s="1"/>
  <c r="Y501" i="2" a="1"/>
  <c r="Y501" i="2" s="1"/>
  <c r="Y497" i="2" s="1"/>
  <c r="Y58" i="2" s="1"/>
  <c r="Y229" i="2" a="1"/>
  <c r="Y229" i="2" s="1"/>
  <c r="Y227" i="2" s="1"/>
  <c r="Y12" i="2"/>
  <c r="AO402" i="2" a="1"/>
  <c r="AO402" i="2" s="1"/>
  <c r="AO404" i="2" s="1"/>
  <c r="AO422" i="2" a="1"/>
  <c r="AO422" i="2" s="1"/>
  <c r="AO424" i="2" s="1"/>
  <c r="AO229" i="2" a="1"/>
  <c r="AO229" i="2" s="1"/>
  <c r="AO231" i="2" s="1"/>
  <c r="AO222" i="2" s="1"/>
  <c r="AO35" i="2" s="1"/>
  <c r="AO698" i="2" a="1"/>
  <c r="AO698" i="2" s="1"/>
  <c r="AO700" i="2" s="1"/>
  <c r="AO249" i="2" a="1"/>
  <c r="AO249" i="2" s="1"/>
  <c r="AO251" i="2" s="1"/>
  <c r="AO356" i="2" a="1"/>
  <c r="AO356" i="2" s="1"/>
  <c r="AO364" i="2" s="1"/>
  <c r="AO442" i="2" a="1"/>
  <c r="AO442" i="2" s="1"/>
  <c r="AO444" i="2" s="1"/>
  <c r="AO437" i="2" s="1"/>
  <c r="AO53" i="2" s="1"/>
  <c r="AO12" i="2"/>
  <c r="AO145" i="2" a="1"/>
  <c r="AO145" i="2" s="1"/>
  <c r="AO147" i="2" s="1"/>
  <c r="AO269" i="2" a="1"/>
  <c r="AO269" i="2" s="1"/>
  <c r="AQ297" i="2" a="1"/>
  <c r="AQ297" i="2" s="1"/>
  <c r="AO462" i="2" a="1"/>
  <c r="AO462" i="2" s="1"/>
  <c r="AO464" i="2" s="1"/>
  <c r="AO482" i="2" a="1"/>
  <c r="AO482" i="2" s="1"/>
  <c r="AO484" i="2" s="1"/>
  <c r="AO297" i="2" a="1"/>
  <c r="AO297" i="2" s="1"/>
  <c r="AO299" i="2" s="1"/>
  <c r="AO638" i="2" a="1"/>
  <c r="AO638" i="2" s="1"/>
  <c r="AO640" i="2" s="1"/>
  <c r="AO633" i="2" s="1"/>
  <c r="AO70" i="2" s="1"/>
  <c r="AO316" i="2" a="1"/>
  <c r="AO316" i="2" s="1"/>
  <c r="AO832" i="2" a="1"/>
  <c r="AO832" i="2" s="1"/>
  <c r="AO834" i="2" s="1"/>
  <c r="AO828" i="2" s="1"/>
  <c r="AQ356" i="2" a="1"/>
  <c r="AQ356" i="2" s="1"/>
  <c r="AQ186" i="2" a="1"/>
  <c r="AQ186" i="2" s="1"/>
  <c r="AQ737" i="2" a="1"/>
  <c r="AQ737" i="2" s="1"/>
  <c r="AO268" i="2" a="1"/>
  <c r="AO268" i="2" s="1"/>
  <c r="AO756" i="2" a="1"/>
  <c r="AO756" i="2" s="1"/>
  <c r="AO758" i="2" s="1"/>
  <c r="AO851" i="2" a="1"/>
  <c r="AO851" i="2" s="1"/>
  <c r="AO853" i="2" s="1"/>
  <c r="AO578" i="2" a="1"/>
  <c r="AO578" i="2" s="1"/>
  <c r="AO580" i="2" s="1"/>
  <c r="AO335" i="2" a="1"/>
  <c r="AO335" i="2" s="1"/>
  <c r="AO337" i="2" s="1"/>
  <c r="AQ165" i="2" a="1"/>
  <c r="AQ165" i="2" s="1"/>
  <c r="AO539" i="2" a="1"/>
  <c r="AO539" i="2" s="1"/>
  <c r="AO541" i="2" s="1"/>
  <c r="AO618" i="2" a="1"/>
  <c r="AO618" i="2" s="1"/>
  <c r="AO620" i="2" s="1"/>
  <c r="AO165" i="2" a="1"/>
  <c r="AO165" i="2" s="1"/>
  <c r="AO167" i="2" s="1"/>
  <c r="AO160" i="2" s="1"/>
  <c r="AO22" i="2" s="1"/>
  <c r="AQ482" i="2" a="1"/>
  <c r="AQ482" i="2" s="1"/>
  <c r="AO279" i="2" a="1"/>
  <c r="AO279" i="2" s="1"/>
  <c r="AO281" i="2" s="1"/>
  <c r="AO520" i="2" a="1"/>
  <c r="AO520" i="2" s="1"/>
  <c r="AO522" i="2" s="1"/>
  <c r="AO516" i="2" s="1"/>
  <c r="AO59" i="2" s="1"/>
  <c r="AO207" i="2" a="1"/>
  <c r="AO207" i="2" s="1"/>
  <c r="AO209" i="2" s="1"/>
  <c r="AO186" i="2" a="1"/>
  <c r="AO186" i="2" s="1"/>
  <c r="AO794" i="2" a="1"/>
  <c r="AO794" i="2" s="1"/>
  <c r="AO796" i="2" s="1"/>
  <c r="AQ618" i="2" a="1"/>
  <c r="AQ618" i="2" s="1"/>
  <c r="AO737" i="2" a="1"/>
  <c r="AO737" i="2" s="1"/>
  <c r="AO739" i="2" s="1"/>
  <c r="AO598" i="2" a="1"/>
  <c r="AO598" i="2" s="1"/>
  <c r="AO600" i="2" s="1"/>
  <c r="AO593" i="2" s="1"/>
  <c r="AO185" i="2" a="1"/>
  <c r="AO185" i="2" s="1"/>
  <c r="AO501" i="2" a="1"/>
  <c r="AO501" i="2" s="1"/>
  <c r="AO503" i="2" s="1"/>
  <c r="AQ559" i="2" a="1"/>
  <c r="AQ559" i="2" s="1"/>
  <c r="AO658" i="2" a="1"/>
  <c r="AO658" i="2" s="1"/>
  <c r="AO660" i="2" s="1"/>
  <c r="AO717" i="2" a="1"/>
  <c r="AO717" i="2" s="1"/>
  <c r="AO719" i="2" s="1"/>
  <c r="AO713" i="2" s="1"/>
  <c r="AQ316" i="2" a="1"/>
  <c r="AQ316" i="2" s="1"/>
  <c r="AO775" i="2" a="1"/>
  <c r="AO775" i="2" s="1"/>
  <c r="AO777" i="2" s="1"/>
  <c r="AO771" i="2" s="1"/>
  <c r="AO80" i="2" s="1"/>
  <c r="AQ442" i="2" a="1"/>
  <c r="AQ442" i="2" s="1"/>
  <c r="AQ402" i="2" a="1"/>
  <c r="AQ402" i="2" s="1"/>
  <c r="AQ268" i="2" a="1"/>
  <c r="AQ268" i="2" s="1"/>
  <c r="AQ638" i="2" a="1"/>
  <c r="AQ638" i="2" s="1"/>
  <c r="AQ658" i="2" a="1"/>
  <c r="AQ658" i="2" s="1"/>
  <c r="AQ717" i="2" a="1"/>
  <c r="AQ717" i="2" s="1"/>
  <c r="AQ249" i="2" a="1"/>
  <c r="AQ249" i="2" s="1"/>
  <c r="AQ794" i="2" a="1"/>
  <c r="AQ794" i="2" s="1"/>
  <c r="AQ851" i="2" a="1"/>
  <c r="AQ851" i="2" s="1"/>
  <c r="AQ185" i="2" a="1"/>
  <c r="AQ185" i="2" s="1"/>
  <c r="AQ775" i="2" a="1"/>
  <c r="AQ775" i="2" s="1"/>
  <c r="AQ145" i="2" a="1"/>
  <c r="AQ145" i="2" s="1"/>
  <c r="AQ539" i="2" a="1"/>
  <c r="AQ539" i="2" s="1"/>
  <c r="AQ698" i="2" a="1"/>
  <c r="AQ698" i="2" s="1"/>
  <c r="AQ207" i="2" a="1"/>
  <c r="AQ207" i="2" s="1"/>
  <c r="AQ678" i="2" a="1"/>
  <c r="AQ678" i="2" s="1"/>
  <c r="AQ501" i="2" a="1"/>
  <c r="AQ501" i="2" s="1"/>
  <c r="AQ520" i="2" a="1"/>
  <c r="AQ520" i="2" s="1"/>
  <c r="AQ598" i="2" a="1"/>
  <c r="AQ598" i="2" s="1"/>
  <c r="AQ269" i="2" a="1"/>
  <c r="AQ269" i="2" s="1"/>
  <c r="AQ229" i="2" a="1"/>
  <c r="AQ229" i="2" s="1"/>
  <c r="AQ578" i="2" a="1"/>
  <c r="AQ578" i="2" s="1"/>
  <c r="AQ832" i="2" a="1"/>
  <c r="AQ832" i="2" s="1"/>
  <c r="AQ12" i="2"/>
  <c r="AQ422" i="2" a="1"/>
  <c r="AQ422" i="2" s="1"/>
  <c r="AQ279" i="2" a="1"/>
  <c r="AQ279" i="2" s="1"/>
  <c r="Y297" i="2" a="1"/>
  <c r="Y297" i="2" s="1"/>
  <c r="Y294" i="2" s="1"/>
  <c r="Y30" i="2" s="1"/>
  <c r="Y698" i="2" a="1"/>
  <c r="Y698" i="2" s="1"/>
  <c r="Y693" i="2" s="1"/>
  <c r="Y756" i="2" a="1"/>
  <c r="Y756" i="2" s="1"/>
  <c r="Y752" i="2" s="1"/>
  <c r="Y79" i="2" s="1"/>
  <c r="Z186" i="2" a="1"/>
  <c r="Z186" i="2" s="1"/>
  <c r="Z813" i="2" a="1"/>
  <c r="Z813" i="2" s="1"/>
  <c r="Z809" i="2" s="1"/>
  <c r="AN186" i="2" a="1"/>
  <c r="AN186" i="2" s="1"/>
  <c r="AN813" i="2" a="1"/>
  <c r="AN813" i="2" s="1"/>
  <c r="J186" i="2" a="1"/>
  <c r="J186" i="2" s="1"/>
  <c r="J813" i="2" a="1"/>
  <c r="J813" i="2" s="1"/>
  <c r="J809" i="2" s="1"/>
  <c r="H97" i="2"/>
  <c r="H813" i="2" a="1"/>
  <c r="H813" i="2" s="1"/>
  <c r="H809" i="2" s="1"/>
  <c r="AO225" i="2" a="1"/>
  <c r="AO225" i="2" s="1"/>
  <c r="AO813" i="2" a="1"/>
  <c r="AO813" i="2" s="1"/>
  <c r="Y638" i="2" a="1"/>
  <c r="Y638" i="2" s="1"/>
  <c r="Y633" i="2" s="1"/>
  <c r="Y70" i="2" s="1"/>
  <c r="Y737" i="2" a="1"/>
  <c r="Y737" i="2" s="1"/>
  <c r="Y732" i="2" s="1"/>
  <c r="Y794" i="2" a="1"/>
  <c r="Y794" i="2" s="1"/>
  <c r="Y790" i="2" s="1"/>
  <c r="AJ186" i="2" a="1"/>
  <c r="AJ186" i="2" s="1"/>
  <c r="AJ813" i="2" a="1"/>
  <c r="AJ813" i="2" s="1"/>
  <c r="AJ809" i="2" s="1"/>
  <c r="AG225" i="2" a="1"/>
  <c r="AG225" i="2" s="1"/>
  <c r="AG813" i="2" a="1"/>
  <c r="AG813" i="2" s="1"/>
  <c r="AG809" i="2" s="1"/>
  <c r="O186" i="2" a="1"/>
  <c r="O186" i="2" s="1"/>
  <c r="O813" i="2" a="1"/>
  <c r="O813" i="2" s="1"/>
  <c r="O809" i="2" s="1"/>
  <c r="L186" i="2" a="1"/>
  <c r="L186" i="2" s="1"/>
  <c r="L813" i="2" a="1"/>
  <c r="L813" i="2" s="1"/>
  <c r="L809" i="2" s="1"/>
  <c r="AE186" i="2" a="1"/>
  <c r="AE186" i="2" s="1"/>
  <c r="AE813" i="2" a="1"/>
  <c r="AE813" i="2" s="1"/>
  <c r="AE809" i="2" s="1"/>
  <c r="Y165" i="2" a="1"/>
  <c r="Y165" i="2" s="1"/>
  <c r="Y160" i="2" s="1"/>
  <c r="Y22" i="2" s="1"/>
  <c r="Y357" i="2" a="1"/>
  <c r="Y357" i="2" s="1"/>
  <c r="Y352" i="2" s="1"/>
  <c r="Y73" i="2" s="1"/>
  <c r="V186" i="2" a="1"/>
  <c r="V186" i="2" s="1"/>
  <c r="V813" i="2" a="1"/>
  <c r="V813" i="2" s="1"/>
  <c r="V809" i="2" s="1"/>
  <c r="M225" i="2" a="1"/>
  <c r="M225" i="2" s="1"/>
  <c r="M813" i="2" a="1"/>
  <c r="M813" i="2" s="1"/>
  <c r="M809" i="2" s="1"/>
  <c r="AR185" i="2" a="1"/>
  <c r="AR185" i="2" s="1"/>
  <c r="AR813" i="2" a="1"/>
  <c r="AR813" i="2" s="1"/>
  <c r="AF186" i="2" a="1"/>
  <c r="AF186" i="2" s="1"/>
  <c r="AF813" i="2" a="1"/>
  <c r="AF813" i="2" s="1"/>
  <c r="AF809" i="2" s="1"/>
  <c r="AS225" i="2" a="1"/>
  <c r="AS225" i="2" s="1"/>
  <c r="AS813" i="2" a="1"/>
  <c r="AS813" i="2" s="1"/>
  <c r="AP85" i="2"/>
  <c r="AP813" i="2" a="1"/>
  <c r="AP813" i="2" s="1"/>
  <c r="Y402" i="2" a="1"/>
  <c r="Y402" i="2" s="1"/>
  <c r="Y398" i="2" s="1"/>
  <c r="Y51" i="2" s="1"/>
  <c r="Y559" i="2" a="1"/>
  <c r="Y559" i="2" s="1"/>
  <c r="Y554" i="2" s="1"/>
  <c r="Y618" i="2" a="1"/>
  <c r="Y618" i="2" s="1"/>
  <c r="Y613" i="2" s="1"/>
  <c r="Y69" i="2" s="1"/>
  <c r="Y145" i="2" a="1"/>
  <c r="Y145" i="2" s="1"/>
  <c r="Y139" i="2" s="1"/>
  <c r="Y16" i="2" s="1"/>
  <c r="Y482" i="2" a="1"/>
  <c r="Y482" i="2" s="1"/>
  <c r="Y477" i="2" s="1"/>
  <c r="Y832" i="2" a="1"/>
  <c r="Y832" i="2" s="1"/>
  <c r="Y828" i="2" s="1"/>
  <c r="Y356" i="2" a="1"/>
  <c r="Y356" i="2" s="1"/>
  <c r="AK225" i="2" a="1"/>
  <c r="AK225" i="2" s="1"/>
  <c r="AK813" i="2" a="1"/>
  <c r="AK813" i="2" s="1"/>
  <c r="AK809" i="2" s="1"/>
  <c r="Q225" i="2" a="1"/>
  <c r="Q225" i="2" s="1"/>
  <c r="Q813" i="2" a="1"/>
  <c r="Q813" i="2" s="1"/>
  <c r="Q809" i="2" s="1"/>
  <c r="X186" i="2" a="1"/>
  <c r="X186" i="2" s="1"/>
  <c r="X813" i="2" a="1"/>
  <c r="X813" i="2" s="1"/>
  <c r="X809" i="2" s="1"/>
  <c r="AL186" i="2" a="1"/>
  <c r="AL186" i="2" s="1"/>
  <c r="AL813" i="2" a="1"/>
  <c r="AL813" i="2" s="1"/>
  <c r="AM186" i="2" a="1"/>
  <c r="AM186" i="2" s="1"/>
  <c r="AM813" i="2" a="1"/>
  <c r="AM813" i="2" s="1"/>
  <c r="U225" i="2" a="1"/>
  <c r="U225" i="2" s="1"/>
  <c r="U813" i="2" a="1"/>
  <c r="U813" i="2" s="1"/>
  <c r="U809" i="2" s="1"/>
  <c r="W186" i="2" a="1"/>
  <c r="W186" i="2" s="1"/>
  <c r="W813" i="2" a="1"/>
  <c r="W813" i="2" s="1"/>
  <c r="W809" i="2" s="1"/>
  <c r="Y462" i="2" a="1"/>
  <c r="Y462" i="2" s="1"/>
  <c r="Y457" i="2" s="1"/>
  <c r="Y67" i="2" s="1"/>
  <c r="R186" i="2" a="1"/>
  <c r="R186" i="2" s="1"/>
  <c r="R813" i="2" a="1"/>
  <c r="R813" i="2" s="1"/>
  <c r="R809" i="2" s="1"/>
  <c r="AB186" i="2" a="1"/>
  <c r="AB186" i="2" s="1"/>
  <c r="AB813" i="2" a="1"/>
  <c r="AB813" i="2" s="1"/>
  <c r="AB809" i="2" s="1"/>
  <c r="P186" i="2" a="1"/>
  <c r="P186" i="2" s="1"/>
  <c r="P813" i="2" a="1"/>
  <c r="P813" i="2" s="1"/>
  <c r="P809" i="2" s="1"/>
  <c r="AA186" i="2" a="1"/>
  <c r="AA186" i="2" s="1"/>
  <c r="AA813" i="2" a="1"/>
  <c r="AA813" i="2" s="1"/>
  <c r="AA809" i="2" s="1"/>
  <c r="AD186" i="2" a="1"/>
  <c r="AD186" i="2" s="1"/>
  <c r="AD813" i="2" a="1"/>
  <c r="AD813" i="2" s="1"/>
  <c r="AD809" i="2" s="1"/>
  <c r="Y422" i="2" a="1"/>
  <c r="Y422" i="2" s="1"/>
  <c r="Y417" i="2" s="1"/>
  <c r="Y52" i="2" s="1"/>
  <c r="DK324" i="2"/>
  <c r="DK809" i="2"/>
  <c r="DK815" i="2"/>
  <c r="DK813" i="2"/>
  <c r="N186" i="2" a="1"/>
  <c r="N186" i="2" s="1"/>
  <c r="N813" i="2" a="1"/>
  <c r="N813" i="2" s="1"/>
  <c r="N809" i="2" s="1"/>
  <c r="K186" i="2" a="1"/>
  <c r="K186" i="2" s="1"/>
  <c r="K813" i="2" a="1"/>
  <c r="K813" i="2" s="1"/>
  <c r="K809" i="2" s="1"/>
  <c r="AQ813" i="2" a="1"/>
  <c r="AQ813" i="2" s="1"/>
  <c r="Y225" i="2" a="1"/>
  <c r="Y225" i="2" s="1"/>
  <c r="Y813" i="2" a="1"/>
  <c r="Y813" i="2" s="1"/>
  <c r="Y809" i="2" s="1"/>
  <c r="Y335" i="2" a="1"/>
  <c r="Y335" i="2" s="1"/>
  <c r="Y330" i="2" s="1"/>
  <c r="Y38" i="2" s="1"/>
  <c r="Y442" i="2" a="1"/>
  <c r="Y442" i="2" s="1"/>
  <c r="Y437" i="2" s="1"/>
  <c r="Y53" i="2" s="1"/>
  <c r="Y207" i="2" a="1"/>
  <c r="Y207" i="2" s="1"/>
  <c r="Y202" i="2" s="1"/>
  <c r="Y37" i="2" s="1"/>
  <c r="Y249" i="2" a="1"/>
  <c r="Y249" i="2" s="1"/>
  <c r="Y244" i="2" s="1"/>
  <c r="Y42" i="2" s="1"/>
  <c r="Y851" i="2" a="1"/>
  <c r="Y851" i="2" s="1"/>
  <c r="Y847" i="2" s="1"/>
  <c r="AI186" i="2" a="1"/>
  <c r="AI186" i="2" s="1"/>
  <c r="AI813" i="2" a="1"/>
  <c r="AI813" i="2" s="1"/>
  <c r="AI809" i="2" s="1"/>
  <c r="AQ462" i="2" a="1"/>
  <c r="AQ462" i="2" s="1"/>
  <c r="Y269" i="2" a="1"/>
  <c r="Y269" i="2" s="1"/>
  <c r="Y268" i="2" a="1"/>
  <c r="Y268" i="2" s="1"/>
  <c r="U501" i="2" a="1"/>
  <c r="U501" i="2" s="1"/>
  <c r="U497" i="2" s="1"/>
  <c r="U58" i="2" s="1"/>
  <c r="U539" i="2" a="1"/>
  <c r="U539" i="2" s="1"/>
  <c r="U535" i="2" s="1"/>
  <c r="U60" i="2" s="1"/>
  <c r="AO559" i="2" a="1"/>
  <c r="AO559" i="2" s="1"/>
  <c r="AO561" i="2" s="1"/>
  <c r="AO554" i="2" s="1"/>
  <c r="AO678" i="2" a="1"/>
  <c r="AO678" i="2" s="1"/>
  <c r="AO680" i="2" s="1"/>
  <c r="Y678" i="2" a="1"/>
  <c r="Y678" i="2" s="1"/>
  <c r="Y673" i="2" s="1"/>
  <c r="Y74" i="2" s="1"/>
  <c r="U737" i="2" a="1"/>
  <c r="U737" i="2" s="1"/>
  <c r="U732" i="2" s="1"/>
  <c r="Y598" i="2" a="1"/>
  <c r="Y598" i="2" s="1"/>
  <c r="Y593" i="2" s="1"/>
  <c r="Y316" i="2" a="1"/>
  <c r="Y316" i="2" s="1"/>
  <c r="Y312" i="2" s="1"/>
  <c r="Y50" i="2" s="1"/>
  <c r="U756" i="2" a="1"/>
  <c r="U756" i="2" s="1"/>
  <c r="U752" i="2" s="1"/>
  <c r="U79" i="2" s="1"/>
  <c r="U794" i="2" a="1"/>
  <c r="U794" i="2" s="1"/>
  <c r="U790" i="2" s="1"/>
  <c r="AQ335" i="2" a="1"/>
  <c r="AQ335" i="2" s="1"/>
  <c r="AQ357" i="2" a="1"/>
  <c r="AQ357" i="2" s="1"/>
  <c r="AQ85" i="2"/>
  <c r="S186" i="2" a="1"/>
  <c r="S186" i="2" s="1"/>
  <c r="S813" i="2" a="1"/>
  <c r="S813" i="2" s="1"/>
  <c r="S809" i="2" s="1"/>
  <c r="T186" i="2" a="1"/>
  <c r="T186" i="2" s="1"/>
  <c r="T813" i="2" a="1"/>
  <c r="T813" i="2" s="1"/>
  <c r="T809" i="2" s="1"/>
  <c r="Y186" i="2" a="1"/>
  <c r="Y186" i="2" s="1"/>
  <c r="AH186" i="2" a="1"/>
  <c r="AH186" i="2" s="1"/>
  <c r="AH813" i="2" a="1"/>
  <c r="AH813" i="2" s="1"/>
  <c r="AH809" i="2" s="1"/>
  <c r="G756" i="2" a="1"/>
  <c r="G756" i="2" s="1"/>
  <c r="G752" i="2" s="1"/>
  <c r="G79" i="2" s="1"/>
  <c r="G813" i="2" a="1"/>
  <c r="G813" i="2" s="1"/>
  <c r="G809" i="2" s="1"/>
  <c r="H442" i="2" a="1"/>
  <c r="H442" i="2" s="1"/>
  <c r="H437" i="2" s="1"/>
  <c r="H53" i="2" s="1"/>
  <c r="H297" i="2" a="1"/>
  <c r="H297" i="2" s="1"/>
  <c r="H294" i="2" s="1"/>
  <c r="H30" i="2" s="1"/>
  <c r="H422" i="2" a="1"/>
  <c r="H422" i="2" s="1"/>
  <c r="H417" i="2" s="1"/>
  <c r="H52" i="2" s="1"/>
  <c r="H402" i="2" a="1"/>
  <c r="H402" i="2" s="1"/>
  <c r="H398" i="2" s="1"/>
  <c r="H51" i="2" s="1"/>
  <c r="H145" i="2" a="1"/>
  <c r="H145" i="2" s="1"/>
  <c r="H139" i="2" s="1"/>
  <c r="H165" i="2" a="1"/>
  <c r="H165" i="2" s="1"/>
  <c r="H160" i="2" s="1"/>
  <c r="H22" i="2" s="1"/>
  <c r="H268" i="2" a="1"/>
  <c r="H268" i="2" s="1"/>
  <c r="H482" i="2" a="1"/>
  <c r="H482" i="2" s="1"/>
  <c r="H477" i="2" s="1"/>
  <c r="H54" i="2" s="1"/>
  <c r="H12" i="2"/>
  <c r="H462" i="2" a="1"/>
  <c r="H462" i="2" s="1"/>
  <c r="H457" i="2" s="1"/>
  <c r="H67" i="2" s="1"/>
  <c r="H737" i="2" a="1"/>
  <c r="H737" i="2" s="1"/>
  <c r="H732" i="2" s="1"/>
  <c r="K165" i="2" a="1"/>
  <c r="K165" i="2" s="1"/>
  <c r="K160" i="2" s="1"/>
  <c r="K22" i="2" s="1"/>
  <c r="H578" i="2" a="1"/>
  <c r="H578" i="2" s="1"/>
  <c r="H574" i="2" s="1"/>
  <c r="H520" i="2" a="1"/>
  <c r="H520" i="2" s="1"/>
  <c r="H516" i="2" s="1"/>
  <c r="H59" i="2" s="1"/>
  <c r="H316" i="2" a="1"/>
  <c r="H316" i="2" s="1"/>
  <c r="H312" i="2" s="1"/>
  <c r="H50" i="2" s="1"/>
  <c r="K698" i="2" a="1"/>
  <c r="K698" i="2" s="1"/>
  <c r="K693" i="2" s="1"/>
  <c r="G539" i="2" a="1"/>
  <c r="G539" i="2" s="1"/>
  <c r="G535" i="2" s="1"/>
  <c r="G60" i="2" s="1"/>
  <c r="H794" i="2" a="1"/>
  <c r="H794" i="2" s="1"/>
  <c r="H790" i="2" s="1"/>
  <c r="H756" i="2" a="1"/>
  <c r="H756" i="2" s="1"/>
  <c r="H752" i="2" s="1"/>
  <c r="H79" i="2" s="1"/>
  <c r="K482" i="2" a="1"/>
  <c r="K482" i="2" s="1"/>
  <c r="K477" i="2" s="1"/>
  <c r="K54" i="2" s="1"/>
  <c r="K12" i="2"/>
  <c r="K145" i="2" a="1"/>
  <c r="K145" i="2" s="1"/>
  <c r="K139" i="2" s="1"/>
  <c r="K16" i="2" s="1"/>
  <c r="K462" i="2" a="1"/>
  <c r="K462" i="2" s="1"/>
  <c r="K457" i="2" s="1"/>
  <c r="K67" i="2" s="1"/>
  <c r="K422" i="2" a="1"/>
  <c r="K422" i="2" s="1"/>
  <c r="K417" i="2" s="1"/>
  <c r="K52" i="2" s="1"/>
  <c r="K539" i="2" a="1"/>
  <c r="K539" i="2" s="1"/>
  <c r="K535" i="2" s="1"/>
  <c r="K60" i="2" s="1"/>
  <c r="H717" i="2" a="1"/>
  <c r="H717" i="2" s="1"/>
  <c r="H713" i="2" s="1"/>
  <c r="H207" i="2" a="1"/>
  <c r="H207" i="2" s="1"/>
  <c r="H202" i="2" s="1"/>
  <c r="H37" i="2" s="1"/>
  <c r="H229" i="2" a="1"/>
  <c r="H229" i="2" s="1"/>
  <c r="H227" i="2" s="1"/>
  <c r="H678" i="2" a="1"/>
  <c r="H678" i="2" s="1"/>
  <c r="H673" i="2" s="1"/>
  <c r="H74" i="2" s="1"/>
  <c r="H698" i="2" a="1"/>
  <c r="H698" i="2" s="1"/>
  <c r="H693" i="2" s="1"/>
  <c r="H598" i="2" a="1"/>
  <c r="H598" i="2" s="1"/>
  <c r="H593" i="2" s="1"/>
  <c r="H775" i="2" a="1"/>
  <c r="H775" i="2" s="1"/>
  <c r="H771" i="2" s="1"/>
  <c r="H80" i="2" s="1"/>
  <c r="H501" i="2" a="1"/>
  <c r="H501" i="2" s="1"/>
  <c r="H497" i="2" s="1"/>
  <c r="H58" i="2" s="1"/>
  <c r="H638" i="2" a="1"/>
  <c r="H638" i="2" s="1"/>
  <c r="H633" i="2" s="1"/>
  <c r="H70" i="2" s="1"/>
  <c r="H249" i="2" a="1"/>
  <c r="H249" i="2" s="1"/>
  <c r="H244" i="2" s="1"/>
  <c r="H42" i="2" s="1"/>
  <c r="H539" i="2" a="1"/>
  <c r="H539" i="2" s="1"/>
  <c r="H535" i="2" s="1"/>
  <c r="H60" i="2" s="1"/>
  <c r="H559" i="2" a="1"/>
  <c r="H559" i="2" s="1"/>
  <c r="H554" i="2" s="1"/>
  <c r="H618" i="2" a="1"/>
  <c r="H618" i="2" s="1"/>
  <c r="H613" i="2" s="1"/>
  <c r="H69" i="2" s="1"/>
  <c r="H832" i="2" a="1"/>
  <c r="H832" i="2" s="1"/>
  <c r="H828" i="2" s="1"/>
  <c r="H269" i="2" a="1"/>
  <c r="H269" i="2" s="1"/>
  <c r="K578" i="2" a="1"/>
  <c r="K578" i="2" s="1"/>
  <c r="K574" i="2" s="1"/>
  <c r="H658" i="2" a="1"/>
  <c r="H658" i="2" s="1"/>
  <c r="H653" i="2" s="1"/>
  <c r="H75" i="2" s="1"/>
  <c r="K185" i="2" a="1"/>
  <c r="K185" i="2" s="1"/>
  <c r="H186" i="2" a="1"/>
  <c r="H186" i="2" s="1"/>
  <c r="H185" i="2" a="1"/>
  <c r="H185" i="2" s="1"/>
  <c r="AD185" i="2" a="1"/>
  <c r="AD185" i="2" s="1"/>
  <c r="G618" i="2" a="1"/>
  <c r="G618" i="2" s="1"/>
  <c r="G613" i="2" s="1"/>
  <c r="G69" i="2" s="1"/>
  <c r="G598" i="2" a="1"/>
  <c r="G598" i="2" s="1"/>
  <c r="G593" i="2" s="1"/>
  <c r="G578" i="2" a="1"/>
  <c r="G578" i="2" s="1"/>
  <c r="G574" i="2" s="1"/>
  <c r="K717" i="2" a="1"/>
  <c r="K717" i="2" s="1"/>
  <c r="K713" i="2" s="1"/>
  <c r="K851" i="2" a="1"/>
  <c r="K851" i="2" s="1"/>
  <c r="K847" i="2" s="1"/>
  <c r="G268" i="2" a="1"/>
  <c r="G268" i="2" s="1"/>
  <c r="G520" i="2" a="1"/>
  <c r="G520" i="2" s="1"/>
  <c r="G516" i="2" s="1"/>
  <c r="G59" i="2" s="1"/>
  <c r="G559" i="2" a="1"/>
  <c r="G559" i="2" s="1"/>
  <c r="G554" i="2" s="1"/>
  <c r="G832" i="2" a="1"/>
  <c r="G832" i="2" s="1"/>
  <c r="G828" i="2" s="1"/>
  <c r="G269" i="2" a="1"/>
  <c r="G269" i="2" s="1"/>
  <c r="G658" i="2" a="1"/>
  <c r="G658" i="2" s="1"/>
  <c r="G653" i="2" s="1"/>
  <c r="G75" i="2" s="1"/>
  <c r="G97" i="2"/>
  <c r="G482" i="2" a="1"/>
  <c r="G482" i="2" s="1"/>
  <c r="G477" i="2" s="1"/>
  <c r="G54" i="2" s="1"/>
  <c r="G678" i="2" a="1"/>
  <c r="G678" i="2" s="1"/>
  <c r="G673" i="2" s="1"/>
  <c r="G74" i="2" s="1"/>
  <c r="G249" i="2" a="1"/>
  <c r="G249" i="2" s="1"/>
  <c r="G244" i="2" s="1"/>
  <c r="G42" i="2" s="1"/>
  <c r="G357" i="2" a="1"/>
  <c r="G357" i="2" s="1"/>
  <c r="G352" i="2" s="1"/>
  <c r="G12" i="2"/>
  <c r="G462" i="2" a="1"/>
  <c r="G462" i="2" s="1"/>
  <c r="G457" i="2" s="1"/>
  <c r="G67" i="2" s="1"/>
  <c r="G501" i="2" a="1"/>
  <c r="G501" i="2" s="1"/>
  <c r="G497" i="2" s="1"/>
  <c r="G58" i="2" s="1"/>
  <c r="G698" i="2" a="1"/>
  <c r="G698" i="2" s="1"/>
  <c r="G693" i="2" s="1"/>
  <c r="G316" i="2" a="1"/>
  <c r="G316" i="2" s="1"/>
  <c r="G312" i="2" s="1"/>
  <c r="G50" i="2" s="1"/>
  <c r="G794" i="2" a="1"/>
  <c r="G794" i="2" s="1"/>
  <c r="G790" i="2" s="1"/>
  <c r="G335" i="2" a="1"/>
  <c r="G335" i="2" s="1"/>
  <c r="G330" i="2" s="1"/>
  <c r="G38" i="2" s="1"/>
  <c r="G356" i="2" a="1"/>
  <c r="G356" i="2" s="1"/>
  <c r="G351" i="2" s="1"/>
  <c r="G68" i="2" s="1"/>
  <c r="G186" i="2" a="1"/>
  <c r="G186" i="2" s="1"/>
  <c r="G165" i="2" a="1"/>
  <c r="G165" i="2" s="1"/>
  <c r="G160" i="2" s="1"/>
  <c r="G22" i="2" s="1"/>
  <c r="G297" i="2" a="1"/>
  <c r="G297" i="2" s="1"/>
  <c r="G294" i="2" s="1"/>
  <c r="G30" i="2" s="1"/>
  <c r="G229" i="2" a="1"/>
  <c r="G229" i="2" s="1"/>
  <c r="G227" i="2" s="1"/>
  <c r="G638" i="2" a="1"/>
  <c r="G638" i="2" s="1"/>
  <c r="G633" i="2" s="1"/>
  <c r="G70" i="2" s="1"/>
  <c r="G775" i="2" a="1"/>
  <c r="G775" i="2" s="1"/>
  <c r="G771" i="2" s="1"/>
  <c r="G80" i="2" s="1"/>
  <c r="G851" i="2" a="1"/>
  <c r="G851" i="2" s="1"/>
  <c r="G847" i="2" s="1"/>
  <c r="G185" i="2" a="1"/>
  <c r="G185" i="2" s="1"/>
  <c r="G145" i="2" a="1"/>
  <c r="G145" i="2" s="1"/>
  <c r="G139" i="2" s="1"/>
  <c r="G442" i="2" a="1"/>
  <c r="G442" i="2" s="1"/>
  <c r="G437" i="2" s="1"/>
  <c r="G53" i="2" s="1"/>
  <c r="G279" i="2" a="1"/>
  <c r="G279" i="2" s="1"/>
  <c r="G275" i="2" s="1"/>
  <c r="G737" i="2" a="1"/>
  <c r="G737" i="2" s="1"/>
  <c r="G732" i="2" s="1"/>
  <c r="G422" i="2" a="1"/>
  <c r="G422" i="2" s="1"/>
  <c r="G417" i="2" s="1"/>
  <c r="G52" i="2" s="1"/>
  <c r="G402" i="2" a="1"/>
  <c r="G402" i="2" s="1"/>
  <c r="G398" i="2" s="1"/>
  <c r="G51" i="2" s="1"/>
  <c r="G717" i="2" a="1"/>
  <c r="G717" i="2" s="1"/>
  <c r="G713" i="2" s="1"/>
  <c r="G207" i="2" a="1"/>
  <c r="G207" i="2" s="1"/>
  <c r="G202" i="2" s="1"/>
  <c r="G37" i="2" s="1"/>
  <c r="H335" i="2" a="1"/>
  <c r="H335" i="2" s="1"/>
  <c r="H330" i="2" s="1"/>
  <c r="H38" i="2" s="1"/>
  <c r="AD145" i="2" a="1"/>
  <c r="AD145" i="2" s="1"/>
  <c r="AD139" i="2" s="1"/>
  <c r="AD402" i="2" a="1"/>
  <c r="AD402" i="2" s="1"/>
  <c r="AD398" i="2" s="1"/>
  <c r="AD51" i="2" s="1"/>
  <c r="H851" i="2" a="1"/>
  <c r="H851" i="2" s="1"/>
  <c r="H847" i="2" s="1"/>
  <c r="H357" i="2" a="1"/>
  <c r="H357" i="2" s="1"/>
  <c r="H352" i="2" s="1"/>
  <c r="H356" i="2" a="1"/>
  <c r="H356" i="2" s="1"/>
  <c r="H351" i="2" s="1"/>
  <c r="H68" i="2" s="1"/>
  <c r="AD618" i="2" a="1"/>
  <c r="AD618" i="2" s="1"/>
  <c r="AD613" i="2" s="1"/>
  <c r="AD69" i="2" s="1"/>
  <c r="AD229" i="2" a="1"/>
  <c r="AD229" i="2" s="1"/>
  <c r="AD227" i="2" s="1"/>
  <c r="I205" i="2" a="1"/>
  <c r="I205" i="2" s="1"/>
  <c r="DK205" i="2" s="1"/>
  <c r="I754" i="2" a="1"/>
  <c r="I754" i="2" s="1"/>
  <c r="DK754" i="2" s="1"/>
  <c r="I420" i="2" a="1"/>
  <c r="I420" i="2" s="1"/>
  <c r="DK420" i="2" s="1"/>
  <c r="I499" i="2" a="1"/>
  <c r="I499" i="2" s="1"/>
  <c r="DK499" i="2" s="1"/>
  <c r="AM185" i="2" a="1"/>
  <c r="AM185" i="2" s="1"/>
  <c r="I715" i="2" a="1"/>
  <c r="I715" i="2" s="1"/>
  <c r="DK715" i="2" s="1"/>
  <c r="I440" i="2" a="1"/>
  <c r="I440" i="2" s="1"/>
  <c r="DK440" i="2" s="1"/>
  <c r="I735" i="2" a="1"/>
  <c r="I735" i="2" s="1"/>
  <c r="DK735" i="2" s="1"/>
  <c r="I400" i="2" a="1"/>
  <c r="I400" i="2" s="1"/>
  <c r="DK400" i="2" s="1"/>
  <c r="I773" i="2" a="1"/>
  <c r="I773" i="2" s="1"/>
  <c r="DK773" i="2" s="1"/>
  <c r="I460" i="2" a="1"/>
  <c r="I460" i="2" s="1"/>
  <c r="DK460" i="2" s="1"/>
  <c r="I656" i="2" a="1"/>
  <c r="I656" i="2" s="1"/>
  <c r="DK656" i="2" s="1"/>
  <c r="I183" i="2" a="1"/>
  <c r="I183" i="2" s="1"/>
  <c r="DK183" i="2" s="1"/>
  <c r="I480" i="2" a="1"/>
  <c r="I480" i="2" s="1"/>
  <c r="I596" i="2" a="1"/>
  <c r="I596" i="2" s="1"/>
  <c r="DK596" i="2" s="1"/>
  <c r="I849" i="2" a="1"/>
  <c r="I849" i="2" s="1"/>
  <c r="DK849" i="2" s="1"/>
  <c r="I266" i="2" a="1"/>
  <c r="I266" i="2" s="1"/>
  <c r="DK266" i="2" s="1"/>
  <c r="I616" i="2" a="1"/>
  <c r="I616" i="2" s="1"/>
  <c r="DK616" i="2" s="1"/>
  <c r="I830" i="2" a="1"/>
  <c r="I830" i="2" s="1"/>
  <c r="DK830" i="2" s="1"/>
  <c r="I636" i="2" a="1"/>
  <c r="I636" i="2" s="1"/>
  <c r="DK636" i="2" s="1"/>
  <c r="I354" i="2" a="1"/>
  <c r="I354" i="2" s="1"/>
  <c r="DK354" i="2" s="1"/>
  <c r="I314" i="2" a="1"/>
  <c r="I314" i="2" s="1"/>
  <c r="DK314" i="2" s="1"/>
  <c r="I247" i="2" a="1"/>
  <c r="I247" i="2" s="1"/>
  <c r="DK247" i="2" s="1"/>
  <c r="I696" i="2" a="1"/>
  <c r="I696" i="2" s="1"/>
  <c r="DK696" i="2" s="1"/>
  <c r="I676" i="2" a="1"/>
  <c r="I676" i="2" s="1"/>
  <c r="DK676" i="2" s="1"/>
  <c r="I537" i="2" a="1"/>
  <c r="I537" i="2" s="1"/>
  <c r="DK537" i="2" s="1"/>
  <c r="I518" i="2" a="1"/>
  <c r="I518" i="2" s="1"/>
  <c r="DK518" i="2" s="1"/>
  <c r="I576" i="2" a="1"/>
  <c r="I576" i="2" s="1"/>
  <c r="DK576" i="2" s="1"/>
  <c r="I557" i="2" a="1"/>
  <c r="I557" i="2" s="1"/>
  <c r="DK557" i="2" s="1"/>
  <c r="I163" i="2" a="1"/>
  <c r="I163" i="2" s="1"/>
  <c r="DK163" i="2" s="1"/>
  <c r="I333" i="2" a="1"/>
  <c r="I333" i="2" s="1"/>
  <c r="DK333" i="2" s="1"/>
  <c r="I143" i="2" a="1"/>
  <c r="I143" i="2" s="1"/>
  <c r="DK143" i="2" s="1"/>
  <c r="AD559" i="2" a="1"/>
  <c r="AD559" i="2" s="1"/>
  <c r="AD554" i="2" s="1"/>
  <c r="AD598" i="2" a="1"/>
  <c r="AD598" i="2" s="1"/>
  <c r="AD593" i="2" s="1"/>
  <c r="AD775" i="2" a="1"/>
  <c r="AD775" i="2" s="1"/>
  <c r="AD771" i="2" s="1"/>
  <c r="AD80" i="2" s="1"/>
  <c r="AD165" i="2" a="1"/>
  <c r="AD165" i="2" s="1"/>
  <c r="AD160" i="2" s="1"/>
  <c r="AD22" i="2" s="1"/>
  <c r="AD12" i="2"/>
  <c r="AD269" i="2" a="1"/>
  <c r="AD269" i="2" s="1"/>
  <c r="AD658" i="2" a="1"/>
  <c r="AD658" i="2" s="1"/>
  <c r="AD653" i="2" s="1"/>
  <c r="AD75" i="2" s="1"/>
  <c r="AD737" i="2" a="1"/>
  <c r="AD737" i="2" s="1"/>
  <c r="AD732" i="2" s="1"/>
  <c r="AD832" i="2" a="1"/>
  <c r="AD832" i="2" s="1"/>
  <c r="AD828" i="2" s="1"/>
  <c r="AD335" i="2" a="1"/>
  <c r="AD335" i="2" s="1"/>
  <c r="AD330" i="2" s="1"/>
  <c r="AD38" i="2" s="1"/>
  <c r="AD638" i="2" a="1"/>
  <c r="AD638" i="2" s="1"/>
  <c r="AD633" i="2" s="1"/>
  <c r="AD70" i="2" s="1"/>
  <c r="AD249" i="2" a="1"/>
  <c r="AD249" i="2" s="1"/>
  <c r="AD244" i="2" s="1"/>
  <c r="AD42" i="2" s="1"/>
  <c r="K402" i="2" a="1"/>
  <c r="K402" i="2" s="1"/>
  <c r="K398" i="2" s="1"/>
  <c r="K51" i="2" s="1"/>
  <c r="K618" i="2" a="1"/>
  <c r="K618" i="2" s="1"/>
  <c r="K613" i="2" s="1"/>
  <c r="K69" i="2" s="1"/>
  <c r="K794" i="2" a="1"/>
  <c r="K794" i="2" s="1"/>
  <c r="K790" i="2" s="1"/>
  <c r="K442" i="2" a="1"/>
  <c r="K442" i="2" s="1"/>
  <c r="K437" i="2" s="1"/>
  <c r="K53" i="2" s="1"/>
  <c r="K559" i="2" a="1"/>
  <c r="K559" i="2" s="1"/>
  <c r="K554" i="2" s="1"/>
  <c r="K249" i="2" a="1"/>
  <c r="K249" i="2" s="1"/>
  <c r="K244" i="2" s="1"/>
  <c r="K42" i="2" s="1"/>
  <c r="K229" i="2" a="1"/>
  <c r="K229" i="2" s="1"/>
  <c r="K227" i="2" s="1"/>
  <c r="K678" i="2" a="1"/>
  <c r="K678" i="2" s="1"/>
  <c r="K673" i="2" s="1"/>
  <c r="K74" i="2" s="1"/>
  <c r="K207" i="2" a="1"/>
  <c r="K207" i="2" s="1"/>
  <c r="K202" i="2" s="1"/>
  <c r="K37" i="2" s="1"/>
  <c r="K335" i="2" a="1"/>
  <c r="K335" i="2" s="1"/>
  <c r="K330" i="2" s="1"/>
  <c r="K38" i="2" s="1"/>
  <c r="K638" i="2" a="1"/>
  <c r="K638" i="2" s="1"/>
  <c r="K633" i="2" s="1"/>
  <c r="K70" i="2" s="1"/>
  <c r="K357" i="2" a="1"/>
  <c r="K357" i="2" s="1"/>
  <c r="K352" i="2" s="1"/>
  <c r="AM698" i="2" a="1"/>
  <c r="AM698" i="2" s="1"/>
  <c r="AM700" i="2" s="1"/>
  <c r="AD851" i="2" a="1"/>
  <c r="AD851" i="2" s="1"/>
  <c r="AD847" i="2" s="1"/>
  <c r="AD717" i="2" a="1"/>
  <c r="AD717" i="2" s="1"/>
  <c r="AD713" i="2" s="1"/>
  <c r="AD756" i="2" a="1"/>
  <c r="AD756" i="2" s="1"/>
  <c r="AD752" i="2" s="1"/>
  <c r="AD79" i="2" s="1"/>
  <c r="AD357" i="2" a="1"/>
  <c r="AD357" i="2" s="1"/>
  <c r="AD352" i="2" s="1"/>
  <c r="AD268" i="2" a="1"/>
  <c r="AD268" i="2" s="1"/>
  <c r="AD578" i="2" a="1"/>
  <c r="AD578" i="2" s="1"/>
  <c r="AD574" i="2" s="1"/>
  <c r="AD794" i="2" a="1"/>
  <c r="AD794" i="2" s="1"/>
  <c r="AD790" i="2" s="1"/>
  <c r="AD356" i="2" a="1"/>
  <c r="AD356" i="2" s="1"/>
  <c r="AD351" i="2" s="1"/>
  <c r="AD68" i="2" s="1"/>
  <c r="AD297" i="2" a="1"/>
  <c r="AD297" i="2" s="1"/>
  <c r="AD294" i="2" s="1"/>
  <c r="AD30" i="2" s="1"/>
  <c r="AD539" i="2" a="1"/>
  <c r="AD539" i="2" s="1"/>
  <c r="AD535" i="2" s="1"/>
  <c r="AD60" i="2" s="1"/>
  <c r="AD678" i="2" a="1"/>
  <c r="AD678" i="2" s="1"/>
  <c r="AD673" i="2" s="1"/>
  <c r="AD74" i="2" s="1"/>
  <c r="AD316" i="2" a="1"/>
  <c r="AD316" i="2" s="1"/>
  <c r="AD312" i="2" s="1"/>
  <c r="AD50" i="2" s="1"/>
  <c r="AD442" i="2" a="1"/>
  <c r="AD442" i="2" s="1"/>
  <c r="AD437" i="2" s="1"/>
  <c r="AD53" i="2" s="1"/>
  <c r="AD482" i="2" a="1"/>
  <c r="AD482" i="2" s="1"/>
  <c r="AD477" i="2" s="1"/>
  <c r="AD54" i="2" s="1"/>
  <c r="AD422" i="2" a="1"/>
  <c r="AD422" i="2" s="1"/>
  <c r="AD417" i="2" s="1"/>
  <c r="AD52" i="2" s="1"/>
  <c r="AD462" i="2" a="1"/>
  <c r="AD462" i="2" s="1"/>
  <c r="AD457" i="2" s="1"/>
  <c r="AD67" i="2" s="1"/>
  <c r="AD279" i="2" a="1"/>
  <c r="AD279" i="2" s="1"/>
  <c r="AD275" i="2" s="1"/>
  <c r="AD501" i="2" a="1"/>
  <c r="AD501" i="2" s="1"/>
  <c r="AD497" i="2" s="1"/>
  <c r="AD58" i="2" s="1"/>
  <c r="AD520" i="2" a="1"/>
  <c r="AD520" i="2" s="1"/>
  <c r="AD516" i="2" s="1"/>
  <c r="AD59" i="2" s="1"/>
  <c r="AD698" i="2" a="1"/>
  <c r="AD698" i="2" s="1"/>
  <c r="AD693" i="2" s="1"/>
  <c r="AD207" i="2" a="1"/>
  <c r="AD207" i="2" s="1"/>
  <c r="AD202" i="2" s="1"/>
  <c r="AD37" i="2" s="1"/>
  <c r="F186" i="2" a="1"/>
  <c r="F186" i="2" s="1"/>
  <c r="AM12" i="2"/>
  <c r="AM279" i="2" a="1"/>
  <c r="AM279" i="2" s="1"/>
  <c r="AM281" i="2" s="1"/>
  <c r="AM275" i="2" s="1"/>
  <c r="AM775" i="2" a="1"/>
  <c r="AM775" i="2" s="1"/>
  <c r="AM777" i="2" s="1"/>
  <c r="AM771" i="2" s="1"/>
  <c r="AM80" i="2" s="1"/>
  <c r="AM357" i="2" a="1"/>
  <c r="AM357" i="2" s="1"/>
  <c r="AM377" i="2" s="1"/>
  <c r="AM352" i="2" s="1"/>
  <c r="AM145" i="2" a="1"/>
  <c r="AM145" i="2" s="1"/>
  <c r="AM147" i="2" s="1"/>
  <c r="AM402" i="2" a="1"/>
  <c r="AM402" i="2" s="1"/>
  <c r="AM404" i="2" s="1"/>
  <c r="AM398" i="2" s="1"/>
  <c r="AM51" i="2" s="1"/>
  <c r="AM717" i="2" a="1"/>
  <c r="AM717" i="2" s="1"/>
  <c r="AM719" i="2" s="1"/>
  <c r="AM713" i="2" s="1"/>
  <c r="AM356" i="2" a="1"/>
  <c r="AM356" i="2" s="1"/>
  <c r="AM364" i="2" s="1"/>
  <c r="AM482" i="2" a="1"/>
  <c r="AM482" i="2" s="1"/>
  <c r="AM484" i="2" s="1"/>
  <c r="AM462" i="2" a="1"/>
  <c r="AM462" i="2" s="1"/>
  <c r="AM464" i="2" s="1"/>
  <c r="AM457" i="2" s="1"/>
  <c r="AM67" i="2" s="1"/>
  <c r="AM335" i="2" a="1"/>
  <c r="AM335" i="2" s="1"/>
  <c r="AM337" i="2" s="1"/>
  <c r="AS249" i="2" a="1"/>
  <c r="AS249" i="2" s="1"/>
  <c r="K297" i="2" a="1"/>
  <c r="K297" i="2" s="1"/>
  <c r="K294" i="2" s="1"/>
  <c r="K30" i="2" s="1"/>
  <c r="K268" i="2" a="1"/>
  <c r="K268" i="2" s="1"/>
  <c r="K520" i="2" a="1"/>
  <c r="K520" i="2" s="1"/>
  <c r="K516" i="2" s="1"/>
  <c r="K59" i="2" s="1"/>
  <c r="K598" i="2" a="1"/>
  <c r="K598" i="2" s="1"/>
  <c r="K593" i="2" s="1"/>
  <c r="K756" i="2" a="1"/>
  <c r="K756" i="2" s="1"/>
  <c r="K752" i="2" s="1"/>
  <c r="K79" i="2" s="1"/>
  <c r="K279" i="2" a="1"/>
  <c r="K279" i="2" s="1"/>
  <c r="K275" i="2" s="1"/>
  <c r="K269" i="2" a="1"/>
  <c r="K269" i="2" s="1"/>
  <c r="K832" i="2" a="1"/>
  <c r="K832" i="2" s="1"/>
  <c r="K828" i="2" s="1"/>
  <c r="K501" i="2" a="1"/>
  <c r="K501" i="2" s="1"/>
  <c r="K497" i="2" s="1"/>
  <c r="K58" i="2" s="1"/>
  <c r="K658" i="2" a="1"/>
  <c r="K658" i="2" s="1"/>
  <c r="K653" i="2" s="1"/>
  <c r="K75" i="2" s="1"/>
  <c r="K737" i="2" a="1"/>
  <c r="K737" i="2" s="1"/>
  <c r="K732" i="2" s="1"/>
  <c r="K316" i="2" a="1"/>
  <c r="K316" i="2" s="1"/>
  <c r="K312" i="2" s="1"/>
  <c r="K50" i="2" s="1"/>
  <c r="K775" i="2" a="1"/>
  <c r="K775" i="2" s="1"/>
  <c r="K771" i="2" s="1"/>
  <c r="K80" i="2" s="1"/>
  <c r="K356" i="2" a="1"/>
  <c r="K356" i="2" s="1"/>
  <c r="K351" i="2" s="1"/>
  <c r="K68" i="2" s="1"/>
  <c r="AM501" i="2" a="1"/>
  <c r="AM501" i="2" s="1"/>
  <c r="AM503" i="2" s="1"/>
  <c r="AM539" i="2" a="1"/>
  <c r="AM539" i="2" s="1"/>
  <c r="AM541" i="2" s="1"/>
  <c r="AM618" i="2" a="1"/>
  <c r="AM618" i="2" s="1"/>
  <c r="AM620" i="2" s="1"/>
  <c r="AM658" i="2" a="1"/>
  <c r="AM658" i="2" s="1"/>
  <c r="AM660" i="2" s="1"/>
  <c r="AM207" i="2" a="1"/>
  <c r="AM207" i="2" s="1"/>
  <c r="AM209" i="2" s="1"/>
  <c r="AM832" i="2" a="1"/>
  <c r="AM832" i="2" s="1"/>
  <c r="AM834" i="2" s="1"/>
  <c r="AM828" i="2" s="1"/>
  <c r="AM297" i="2" a="1"/>
  <c r="AM297" i="2" s="1"/>
  <c r="AM299" i="2" s="1"/>
  <c r="AM294" i="2" s="1"/>
  <c r="AM30" i="2" s="1"/>
  <c r="AM229" i="2" a="1"/>
  <c r="AM229" i="2" s="1"/>
  <c r="AM231" i="2" s="1"/>
  <c r="AM222" i="2" s="1"/>
  <c r="AM35" i="2" s="1"/>
  <c r="AM520" i="2" a="1"/>
  <c r="AM520" i="2" s="1"/>
  <c r="AM522" i="2" s="1"/>
  <c r="AM516" i="2" s="1"/>
  <c r="AM59" i="2" s="1"/>
  <c r="AM678" i="2" a="1"/>
  <c r="AM678" i="2" s="1"/>
  <c r="AM680" i="2" s="1"/>
  <c r="AM737" i="2" a="1"/>
  <c r="AM737" i="2" s="1"/>
  <c r="AM739" i="2" s="1"/>
  <c r="AM598" i="2" a="1"/>
  <c r="AM598" i="2" s="1"/>
  <c r="AM600" i="2" s="1"/>
  <c r="AM593" i="2" s="1"/>
  <c r="AM794" i="2" a="1"/>
  <c r="AM794" i="2" s="1"/>
  <c r="AM796" i="2" s="1"/>
  <c r="AM268" i="2" a="1"/>
  <c r="AM268" i="2" s="1"/>
  <c r="AM578" i="2" a="1"/>
  <c r="AM578" i="2" s="1"/>
  <c r="AM580" i="2" s="1"/>
  <c r="AM638" i="2" a="1"/>
  <c r="AM638" i="2" s="1"/>
  <c r="AM640" i="2" s="1"/>
  <c r="AM633" i="2" s="1"/>
  <c r="AM70" i="2" s="1"/>
  <c r="AM851" i="2" a="1"/>
  <c r="AM851" i="2" s="1"/>
  <c r="AM853" i="2" s="1"/>
  <c r="AM442" i="2" a="1"/>
  <c r="AM442" i="2" s="1"/>
  <c r="AM444" i="2" s="1"/>
  <c r="AM269" i="2" a="1"/>
  <c r="AM269" i="2" s="1"/>
  <c r="AM559" i="2" a="1"/>
  <c r="AM559" i="2" s="1"/>
  <c r="AM561" i="2" s="1"/>
  <c r="AM554" i="2" s="1"/>
  <c r="AM249" i="2" a="1"/>
  <c r="AM249" i="2" s="1"/>
  <c r="AM251" i="2" s="1"/>
  <c r="AM165" i="2" a="1"/>
  <c r="AM165" i="2" s="1"/>
  <c r="AM167" i="2" s="1"/>
  <c r="AM422" i="2" a="1"/>
  <c r="AM422" i="2" s="1"/>
  <c r="AM424" i="2" s="1"/>
  <c r="AM417" i="2" s="1"/>
  <c r="AM52" i="2" s="1"/>
  <c r="AM316" i="2" a="1"/>
  <c r="AM316" i="2" s="1"/>
  <c r="AM318" i="2" s="1"/>
  <c r="AM312" i="2" s="1"/>
  <c r="AM50" i="2" s="1"/>
  <c r="AM756" i="2" a="1"/>
  <c r="AM756" i="2" s="1"/>
  <c r="AM758" i="2" s="1"/>
  <c r="AM752" i="2" s="1"/>
  <c r="AM79" i="2" s="1"/>
  <c r="AS698" i="2" a="1"/>
  <c r="AS698" i="2" s="1"/>
  <c r="AS12" i="2"/>
  <c r="AS165" i="2" a="1"/>
  <c r="AS165" i="2" s="1"/>
  <c r="AS279" i="2" a="1"/>
  <c r="AS279" i="2" s="1"/>
  <c r="AS794" i="2" a="1"/>
  <c r="AS794" i="2" s="1"/>
  <c r="AE618" i="2" a="1"/>
  <c r="AE618" i="2" s="1"/>
  <c r="AE613" i="2" s="1"/>
  <c r="AE69" i="2" s="1"/>
  <c r="AS618" i="2" a="1"/>
  <c r="AS618" i="2" s="1"/>
  <c r="AE279" i="2" a="1"/>
  <c r="AE279" i="2" s="1"/>
  <c r="AE275" i="2" s="1"/>
  <c r="AE402" i="2" a="1"/>
  <c r="AE402" i="2" s="1"/>
  <c r="AE398" i="2" s="1"/>
  <c r="AE51" i="2" s="1"/>
  <c r="AS598" i="2" a="1"/>
  <c r="AS598" i="2" s="1"/>
  <c r="AS357" i="2" a="1"/>
  <c r="AS357" i="2" s="1"/>
  <c r="AS297" i="2" a="1"/>
  <c r="AS297" i="2" s="1"/>
  <c r="AS356" i="2" a="1"/>
  <c r="AS356" i="2" s="1"/>
  <c r="AS559" i="2" a="1"/>
  <c r="AS559" i="2" s="1"/>
  <c r="AS186" i="2" a="1"/>
  <c r="AS186" i="2" s="1"/>
  <c r="AS207" i="2" a="1"/>
  <c r="AS207" i="2" s="1"/>
  <c r="AS462" i="2" a="1"/>
  <c r="AS462" i="2" s="1"/>
  <c r="AS482" i="2" a="1"/>
  <c r="AS482" i="2" s="1"/>
  <c r="AS402" i="2" a="1"/>
  <c r="AS402" i="2" s="1"/>
  <c r="AE698" i="2" a="1"/>
  <c r="AE698" i="2" s="1"/>
  <c r="AE693" i="2" s="1"/>
  <c r="AE229" i="2" a="1"/>
  <c r="AE229" i="2" s="1"/>
  <c r="AE227" i="2" s="1"/>
  <c r="AE356" i="2" a="1"/>
  <c r="AE356" i="2" s="1"/>
  <c r="AE351" i="2" s="1"/>
  <c r="AE68" i="2" s="1"/>
  <c r="AE851" i="2" a="1"/>
  <c r="AE851" i="2" s="1"/>
  <c r="AE847" i="2" s="1"/>
  <c r="AS539" i="2" a="1"/>
  <c r="AS539" i="2" s="1"/>
  <c r="AS335" i="2" a="1"/>
  <c r="AS335" i="2" s="1"/>
  <c r="AS145" i="2" a="1"/>
  <c r="AS145" i="2" s="1"/>
  <c r="AS422" i="2" a="1"/>
  <c r="AS422" i="2" s="1"/>
  <c r="AS269" i="2" a="1"/>
  <c r="AS269" i="2" s="1"/>
  <c r="AS520" i="2" a="1"/>
  <c r="AS520" i="2" s="1"/>
  <c r="AS638" i="2" a="1"/>
  <c r="AS638" i="2" s="1"/>
  <c r="AS851" i="2" a="1"/>
  <c r="AS851" i="2" s="1"/>
  <c r="AS442" i="2" a="1"/>
  <c r="AS442" i="2" s="1"/>
  <c r="AS501" i="2" a="1"/>
  <c r="AS501" i="2" s="1"/>
  <c r="AS316" i="2" a="1"/>
  <c r="AS316" i="2" s="1"/>
  <c r="AS775" i="2" a="1"/>
  <c r="AS775" i="2" s="1"/>
  <c r="AS85" i="2"/>
  <c r="AS185" i="2" a="1"/>
  <c r="AS185" i="2" s="1"/>
  <c r="AS268" i="2" a="1"/>
  <c r="AS268" i="2" s="1"/>
  <c r="AS229" i="2" a="1"/>
  <c r="AS229" i="2" s="1"/>
  <c r="AS578" i="2" a="1"/>
  <c r="AS578" i="2" s="1"/>
  <c r="AS658" i="2" a="1"/>
  <c r="AS658" i="2" s="1"/>
  <c r="AS737" i="2" a="1"/>
  <c r="AS737" i="2" s="1"/>
  <c r="AS832" i="2" a="1"/>
  <c r="AS832" i="2" s="1"/>
  <c r="AS678" i="2" a="1"/>
  <c r="AS678" i="2" s="1"/>
  <c r="AS717" i="2" a="1"/>
  <c r="AS717" i="2" s="1"/>
  <c r="AS756" i="2" a="1"/>
  <c r="AS756" i="2" s="1"/>
  <c r="AE482" i="2" a="1"/>
  <c r="AE482" i="2" s="1"/>
  <c r="AE477" i="2" s="1"/>
  <c r="AE54" i="2" s="1"/>
  <c r="AE297" i="2" a="1"/>
  <c r="AE297" i="2" s="1"/>
  <c r="AE294" i="2" s="1"/>
  <c r="AE30" i="2" s="1"/>
  <c r="AE501" i="2" a="1"/>
  <c r="AE501" i="2" s="1"/>
  <c r="AE497" i="2" s="1"/>
  <c r="AE58" i="2" s="1"/>
  <c r="AE775" i="2" a="1"/>
  <c r="AE775" i="2" s="1"/>
  <c r="AE771" i="2" s="1"/>
  <c r="AE80" i="2" s="1"/>
  <c r="AE316" i="2" a="1"/>
  <c r="AE316" i="2" s="1"/>
  <c r="AE312" i="2" s="1"/>
  <c r="AE50" i="2" s="1"/>
  <c r="AE934" i="2" s="1"/>
  <c r="AE185" i="2" a="1"/>
  <c r="AE185" i="2" s="1"/>
  <c r="O794" i="2" a="1"/>
  <c r="O794" i="2" s="1"/>
  <c r="O790" i="2" s="1"/>
  <c r="O249" i="2" a="1"/>
  <c r="O249" i="2" s="1"/>
  <c r="O244" i="2" s="1"/>
  <c r="O42" i="2" s="1"/>
  <c r="O268" i="2" a="1"/>
  <c r="O268" i="2" s="1"/>
  <c r="O482" i="2" a="1"/>
  <c r="O482" i="2" s="1"/>
  <c r="O477" i="2" s="1"/>
  <c r="O54" i="2" s="1"/>
  <c r="O145" i="2" a="1"/>
  <c r="O145" i="2" s="1"/>
  <c r="O139" i="2" s="1"/>
  <c r="O16" i="2" s="1"/>
  <c r="O501" i="2" a="1"/>
  <c r="O501" i="2" s="1"/>
  <c r="O497" i="2" s="1"/>
  <c r="O58" i="2" s="1"/>
  <c r="O539" i="2" a="1"/>
  <c r="O539" i="2" s="1"/>
  <c r="O535" i="2" s="1"/>
  <c r="O60" i="2" s="1"/>
  <c r="O578" i="2" a="1"/>
  <c r="O578" i="2" s="1"/>
  <c r="O574" i="2" s="1"/>
  <c r="O229" i="2" a="1"/>
  <c r="O229" i="2" s="1"/>
  <c r="O227" i="2" s="1"/>
  <c r="O520" i="2" a="1"/>
  <c r="O520" i="2" s="1"/>
  <c r="O516" i="2" s="1"/>
  <c r="O59" i="2" s="1"/>
  <c r="O559" i="2" a="1"/>
  <c r="O559" i="2" s="1"/>
  <c r="O554" i="2" s="1"/>
  <c r="O658" i="2" a="1"/>
  <c r="O658" i="2" s="1"/>
  <c r="O653" i="2" s="1"/>
  <c r="O75" i="2" s="1"/>
  <c r="O832" i="2" a="1"/>
  <c r="O832" i="2" s="1"/>
  <c r="O828" i="2" s="1"/>
  <c r="O442" i="2" a="1"/>
  <c r="O442" i="2" s="1"/>
  <c r="O437" i="2" s="1"/>
  <c r="O53" i="2" s="1"/>
  <c r="O618" i="2" a="1"/>
  <c r="O618" i="2" s="1"/>
  <c r="O613" i="2" s="1"/>
  <c r="O69" i="2" s="1"/>
  <c r="O678" i="2" a="1"/>
  <c r="O678" i="2" s="1"/>
  <c r="O673" i="2" s="1"/>
  <c r="O74" i="2" s="1"/>
  <c r="O717" i="2" a="1"/>
  <c r="O717" i="2" s="1"/>
  <c r="O713" i="2" s="1"/>
  <c r="O638" i="2" a="1"/>
  <c r="O638" i="2" s="1"/>
  <c r="O633" i="2" s="1"/>
  <c r="O70" i="2" s="1"/>
  <c r="DK600" i="2"/>
  <c r="O462" i="2" a="1"/>
  <c r="O462" i="2" s="1"/>
  <c r="O457" i="2" s="1"/>
  <c r="O67" i="2" s="1"/>
  <c r="O698" i="2" a="1"/>
  <c r="O698" i="2" s="1"/>
  <c r="O693" i="2" s="1"/>
  <c r="O737" i="2" a="1"/>
  <c r="O737" i="2" s="1"/>
  <c r="O732" i="2" s="1"/>
  <c r="O422" i="2" a="1"/>
  <c r="O422" i="2" s="1"/>
  <c r="O417" i="2" s="1"/>
  <c r="O52" i="2" s="1"/>
  <c r="O269" i="2" a="1"/>
  <c r="O269" i="2" s="1"/>
  <c r="O316" i="2" a="1"/>
  <c r="O316" i="2" s="1"/>
  <c r="O312" i="2" s="1"/>
  <c r="O50" i="2" s="1"/>
  <c r="O775" i="2" a="1"/>
  <c r="O775" i="2" s="1"/>
  <c r="O771" i="2" s="1"/>
  <c r="O80" i="2" s="1"/>
  <c r="O297" i="2" a="1"/>
  <c r="O297" i="2" s="1"/>
  <c r="O294" i="2" s="1"/>
  <c r="O30" i="2" s="1"/>
  <c r="O207" i="2" a="1"/>
  <c r="O207" i="2" s="1"/>
  <c r="O202" i="2" s="1"/>
  <c r="O37" i="2" s="1"/>
  <c r="O756" i="2" a="1"/>
  <c r="O756" i="2" s="1"/>
  <c r="O752" i="2" s="1"/>
  <c r="O79" i="2" s="1"/>
  <c r="O335" i="2" a="1"/>
  <c r="O335" i="2" s="1"/>
  <c r="O330" i="2" s="1"/>
  <c r="O38" i="2" s="1"/>
  <c r="O357" i="2" a="1"/>
  <c r="O357" i="2" s="1"/>
  <c r="O352" i="2" s="1"/>
  <c r="O12" i="2"/>
  <c r="O165" i="2" a="1"/>
  <c r="O165" i="2" s="1"/>
  <c r="O160" i="2" s="1"/>
  <c r="O22" i="2" s="1"/>
  <c r="O402" i="2" a="1"/>
  <c r="O402" i="2" s="1"/>
  <c r="O398" i="2" s="1"/>
  <c r="O51" i="2" s="1"/>
  <c r="O279" i="2" a="1"/>
  <c r="O279" i="2" s="1"/>
  <c r="O275" i="2" s="1"/>
  <c r="O598" i="2" a="1"/>
  <c r="O598" i="2" s="1"/>
  <c r="O593" i="2" s="1"/>
  <c r="O851" i="2" a="1"/>
  <c r="O851" i="2" s="1"/>
  <c r="O847" i="2" s="1"/>
  <c r="O356" i="2" a="1"/>
  <c r="O356" i="2" s="1"/>
  <c r="O351" i="2" s="1"/>
  <c r="O68" i="2" s="1"/>
  <c r="O185" i="2" a="1"/>
  <c r="O185" i="2" s="1"/>
  <c r="AE165" i="2" a="1"/>
  <c r="AE165" i="2" s="1"/>
  <c r="AE160" i="2" s="1"/>
  <c r="AE22" i="2" s="1"/>
  <c r="AE539" i="2" a="1"/>
  <c r="AE539" i="2" s="1"/>
  <c r="AE535" i="2" s="1"/>
  <c r="AE60" i="2" s="1"/>
  <c r="AE658" i="2" a="1"/>
  <c r="AE658" i="2" s="1"/>
  <c r="AE653" i="2" s="1"/>
  <c r="AE75" i="2" s="1"/>
  <c r="AE12" i="2"/>
  <c r="AE145" i="2" a="1"/>
  <c r="AE145" i="2" s="1"/>
  <c r="AE139" i="2" s="1"/>
  <c r="AE16" i="2" s="1"/>
  <c r="AE520" i="2" a="1"/>
  <c r="AE520" i="2" s="1"/>
  <c r="AE516" i="2" s="1"/>
  <c r="AE59" i="2" s="1"/>
  <c r="AE678" i="2" a="1"/>
  <c r="AE678" i="2" s="1"/>
  <c r="AE673" i="2" s="1"/>
  <c r="AE74" i="2" s="1"/>
  <c r="AE794" i="2" a="1"/>
  <c r="AE794" i="2" s="1"/>
  <c r="AE790" i="2" s="1"/>
  <c r="AE832" i="2" a="1"/>
  <c r="AE832" i="2" s="1"/>
  <c r="AE828" i="2" s="1"/>
  <c r="AE442" i="2" a="1"/>
  <c r="AE442" i="2" s="1"/>
  <c r="AE437" i="2" s="1"/>
  <c r="AE53" i="2" s="1"/>
  <c r="AE462" i="2" a="1"/>
  <c r="AE462" i="2" s="1"/>
  <c r="AE457" i="2" s="1"/>
  <c r="AE67" i="2" s="1"/>
  <c r="AE638" i="2" a="1"/>
  <c r="AE638" i="2" s="1"/>
  <c r="AE633" i="2" s="1"/>
  <c r="AE70" i="2" s="1"/>
  <c r="AE207" i="2" a="1"/>
  <c r="AE207" i="2" s="1"/>
  <c r="AE202" i="2" s="1"/>
  <c r="AE37" i="2" s="1"/>
  <c r="AE422" i="2" a="1"/>
  <c r="AE422" i="2" s="1"/>
  <c r="AE417" i="2" s="1"/>
  <c r="AE52" i="2" s="1"/>
  <c r="AE268" i="2" a="1"/>
  <c r="AE268" i="2" s="1"/>
  <c r="AE578" i="2" a="1"/>
  <c r="AE578" i="2" s="1"/>
  <c r="AE574" i="2" s="1"/>
  <c r="AE737" i="2" a="1"/>
  <c r="AE737" i="2" s="1"/>
  <c r="AE732" i="2" s="1"/>
  <c r="AE598" i="2" a="1"/>
  <c r="AE598" i="2" s="1"/>
  <c r="AE593" i="2" s="1"/>
  <c r="AE269" i="2" a="1"/>
  <c r="AE269" i="2" s="1"/>
  <c r="AE559" i="2" a="1"/>
  <c r="AE559" i="2" s="1"/>
  <c r="AE554" i="2" s="1"/>
  <c r="AE717" i="2" a="1"/>
  <c r="AE717" i="2" s="1"/>
  <c r="AE713" i="2" s="1"/>
  <c r="AE249" i="2" a="1"/>
  <c r="AE249" i="2" s="1"/>
  <c r="AE244" i="2" s="1"/>
  <c r="AE42" i="2" s="1"/>
  <c r="AE756" i="2" a="1"/>
  <c r="AE756" i="2" s="1"/>
  <c r="AE752" i="2" s="1"/>
  <c r="AE79" i="2" s="1"/>
  <c r="AE335" i="2" a="1"/>
  <c r="AE335" i="2" s="1"/>
  <c r="AE330" i="2" s="1"/>
  <c r="AE38" i="2" s="1"/>
  <c r="AE357" i="2" a="1"/>
  <c r="AE357" i="2" s="1"/>
  <c r="AE352" i="2" s="1"/>
  <c r="J678" i="2" a="1"/>
  <c r="J678" i="2" s="1"/>
  <c r="J673" i="2" s="1"/>
  <c r="J74" i="2" s="1"/>
  <c r="J442" i="2" a="1"/>
  <c r="J442" i="2" s="1"/>
  <c r="J437" i="2" s="1"/>
  <c r="J53" i="2" s="1"/>
  <c r="J229" i="2" a="1"/>
  <c r="J229" i="2" s="1"/>
  <c r="J227" i="2" s="1"/>
  <c r="J145" i="2" a="1"/>
  <c r="J145" i="2" s="1"/>
  <c r="J139" i="2" s="1"/>
  <c r="DK464" i="2"/>
  <c r="J851" i="2" a="1"/>
  <c r="J851" i="2" s="1"/>
  <c r="J847" i="2" s="1"/>
  <c r="J268" i="2" a="1"/>
  <c r="J268" i="2" s="1"/>
  <c r="J279" i="2" a="1"/>
  <c r="J279" i="2" s="1"/>
  <c r="J275" i="2" s="1"/>
  <c r="AH335" i="2" a="1"/>
  <c r="AH335" i="2" s="1"/>
  <c r="AH330" i="2" s="1"/>
  <c r="AH38" i="2" s="1"/>
  <c r="J756" i="2" a="1"/>
  <c r="J756" i="2" s="1"/>
  <c r="J752" i="2" s="1"/>
  <c r="J79" i="2" s="1"/>
  <c r="J185" i="2" a="1"/>
  <c r="J185" i="2" s="1"/>
  <c r="AH356" i="2" a="1"/>
  <c r="AH356" i="2" s="1"/>
  <c r="AH351" i="2" s="1"/>
  <c r="AH68" i="2" s="1"/>
  <c r="AH851" i="2" a="1"/>
  <c r="AH851" i="2" s="1"/>
  <c r="AH847" i="2" s="1"/>
  <c r="J578" i="2" a="1"/>
  <c r="J578" i="2" s="1"/>
  <c r="J574" i="2" s="1"/>
  <c r="AH775" i="2" a="1"/>
  <c r="AH775" i="2" s="1"/>
  <c r="AH771" i="2" s="1"/>
  <c r="AH80" i="2" s="1"/>
  <c r="AH578" i="2" a="1"/>
  <c r="AH578" i="2" s="1"/>
  <c r="AH574" i="2" s="1"/>
  <c r="AH268" i="2" a="1"/>
  <c r="AH268" i="2" s="1"/>
  <c r="AH598" i="2" a="1"/>
  <c r="AH598" i="2" s="1"/>
  <c r="AH593" i="2" s="1"/>
  <c r="J207" i="2" a="1"/>
  <c r="J207" i="2" s="1"/>
  <c r="J202" i="2" s="1"/>
  <c r="J37" i="2" s="1"/>
  <c r="AH249" i="2" a="1"/>
  <c r="AH249" i="2" s="1"/>
  <c r="AH244" i="2" s="1"/>
  <c r="AH42" i="2" s="1"/>
  <c r="J775" i="2" a="1"/>
  <c r="J775" i="2" s="1"/>
  <c r="J771" i="2" s="1"/>
  <c r="J80" i="2" s="1"/>
  <c r="AH794" i="2" a="1"/>
  <c r="AH794" i="2" s="1"/>
  <c r="AH790" i="2" s="1"/>
  <c r="J12" i="2"/>
  <c r="AH12" i="2"/>
  <c r="AH165" i="2" a="1"/>
  <c r="AH165" i="2" s="1"/>
  <c r="AH160" i="2" s="1"/>
  <c r="AH22" i="2" s="1"/>
  <c r="AH501" i="2" a="1"/>
  <c r="AH501" i="2" s="1"/>
  <c r="AH497" i="2" s="1"/>
  <c r="AH58" i="2" s="1"/>
  <c r="J539" i="2" a="1"/>
  <c r="J539" i="2" s="1"/>
  <c r="J535" i="2" s="1"/>
  <c r="J60" i="2" s="1"/>
  <c r="AH316" i="2" a="1"/>
  <c r="AH316" i="2" s="1"/>
  <c r="AH312" i="2" s="1"/>
  <c r="AH50" i="2" s="1"/>
  <c r="AH145" i="2" a="1"/>
  <c r="AH145" i="2" s="1"/>
  <c r="AH229" i="2" a="1"/>
  <c r="AH229" i="2" s="1"/>
  <c r="AH227" i="2" s="1"/>
  <c r="AH539" i="2" a="1"/>
  <c r="AH539" i="2" s="1"/>
  <c r="AH535" i="2" s="1"/>
  <c r="AH60" i="2" s="1"/>
  <c r="AH698" i="2" a="1"/>
  <c r="AH698" i="2" s="1"/>
  <c r="AH693" i="2" s="1"/>
  <c r="AH185" i="2" a="1"/>
  <c r="AH185" i="2" s="1"/>
  <c r="N249" i="2" a="1"/>
  <c r="N249" i="2" s="1"/>
  <c r="N244" i="2" s="1"/>
  <c r="N42" i="2" s="1"/>
  <c r="AH269" i="2" a="1"/>
  <c r="AH269" i="2" s="1"/>
  <c r="AH559" i="2" a="1"/>
  <c r="AH559" i="2" s="1"/>
  <c r="AH554" i="2" s="1"/>
  <c r="AH638" i="2" a="1"/>
  <c r="AH638" i="2" s="1"/>
  <c r="AH633" i="2" s="1"/>
  <c r="AH70" i="2" s="1"/>
  <c r="AH207" i="2" a="1"/>
  <c r="AH207" i="2" s="1"/>
  <c r="AH202" i="2" s="1"/>
  <c r="AH37" i="2" s="1"/>
  <c r="AH756" i="2" a="1"/>
  <c r="AH756" i="2" s="1"/>
  <c r="AH752" i="2" s="1"/>
  <c r="AH79" i="2" s="1"/>
  <c r="AH832" i="2" a="1"/>
  <c r="AH832" i="2" s="1"/>
  <c r="AH828" i="2" s="1"/>
  <c r="AH357" i="2" a="1"/>
  <c r="AH357" i="2" s="1"/>
  <c r="AH352" i="2" s="1"/>
  <c r="AH442" i="2" a="1"/>
  <c r="AH442" i="2" s="1"/>
  <c r="AH437" i="2" s="1"/>
  <c r="AH53" i="2" s="1"/>
  <c r="AH520" i="2" a="1"/>
  <c r="AH520" i="2" s="1"/>
  <c r="AH516" i="2" s="1"/>
  <c r="AH59" i="2" s="1"/>
  <c r="AH422" i="2" a="1"/>
  <c r="AH422" i="2" s="1"/>
  <c r="AH417" i="2" s="1"/>
  <c r="AH52" i="2" s="1"/>
  <c r="AH402" i="2" a="1"/>
  <c r="AH402" i="2" s="1"/>
  <c r="AH398" i="2" s="1"/>
  <c r="AH51" i="2" s="1"/>
  <c r="AH297" i="2" a="1"/>
  <c r="AH297" i="2" s="1"/>
  <c r="AH294" i="2" s="1"/>
  <c r="AH30" i="2" s="1"/>
  <c r="AH737" i="2" a="1"/>
  <c r="AH737" i="2" s="1"/>
  <c r="AH732" i="2" s="1"/>
  <c r="AH482" i="2" a="1"/>
  <c r="AH482" i="2" s="1"/>
  <c r="AH477" i="2" s="1"/>
  <c r="AH54" i="2" s="1"/>
  <c r="AH279" i="2" a="1"/>
  <c r="AH279" i="2" s="1"/>
  <c r="AH275" i="2" s="1"/>
  <c r="AH658" i="2" a="1"/>
  <c r="AH658" i="2" s="1"/>
  <c r="AH653" i="2" s="1"/>
  <c r="AH75" i="2" s="1"/>
  <c r="AH717" i="2" a="1"/>
  <c r="AH717" i="2" s="1"/>
  <c r="AH713" i="2" s="1"/>
  <c r="AH462" i="2" a="1"/>
  <c r="AH462" i="2" s="1"/>
  <c r="AH457" i="2" s="1"/>
  <c r="AH67" i="2" s="1"/>
  <c r="AH618" i="2" a="1"/>
  <c r="AH618" i="2" s="1"/>
  <c r="AH613" i="2" s="1"/>
  <c r="AH69" i="2" s="1"/>
  <c r="AH678" i="2" a="1"/>
  <c r="AH678" i="2" s="1"/>
  <c r="AH673" i="2" s="1"/>
  <c r="AH74" i="2" s="1"/>
  <c r="AI145" i="2" a="1"/>
  <c r="AI145" i="2" s="1"/>
  <c r="AI139" i="2" s="1"/>
  <c r="AI16" i="2" s="1"/>
  <c r="AA482" i="2" a="1"/>
  <c r="AA482" i="2" s="1"/>
  <c r="AA477" i="2" s="1"/>
  <c r="AA54" i="2" s="1"/>
  <c r="AI756" i="2" a="1"/>
  <c r="AI756" i="2" s="1"/>
  <c r="AI752" i="2" s="1"/>
  <c r="AI79" i="2" s="1"/>
  <c r="AA698" i="2" a="1"/>
  <c r="AA698" i="2" s="1"/>
  <c r="AA693" i="2" s="1"/>
  <c r="J482" i="2" a="1"/>
  <c r="J482" i="2" s="1"/>
  <c r="J477" i="2" s="1"/>
  <c r="J54" i="2" s="1"/>
  <c r="J269" i="2" a="1"/>
  <c r="J269" i="2" s="1"/>
  <c r="J520" i="2" a="1"/>
  <c r="J520" i="2" s="1"/>
  <c r="J516" i="2" s="1"/>
  <c r="J59" i="2" s="1"/>
  <c r="J559" i="2" a="1"/>
  <c r="J559" i="2" s="1"/>
  <c r="J554" i="2" s="1"/>
  <c r="J737" i="2" a="1"/>
  <c r="J737" i="2" s="1"/>
  <c r="J732" i="2" s="1"/>
  <c r="J598" i="2" a="1"/>
  <c r="J598" i="2" s="1"/>
  <c r="J593" i="2" s="1"/>
  <c r="J249" i="2" a="1"/>
  <c r="J249" i="2" s="1"/>
  <c r="J244" i="2" s="1"/>
  <c r="J42" i="2" s="1"/>
  <c r="J462" i="2" a="1"/>
  <c r="J462" i="2" s="1"/>
  <c r="J457" i="2" s="1"/>
  <c r="J67" i="2" s="1"/>
  <c r="J402" i="2" a="1"/>
  <c r="J402" i="2" s="1"/>
  <c r="J398" i="2" s="1"/>
  <c r="J51" i="2" s="1"/>
  <c r="J501" i="2" a="1"/>
  <c r="J501" i="2" s="1"/>
  <c r="J497" i="2" s="1"/>
  <c r="J58" i="2" s="1"/>
  <c r="J618" i="2" a="1"/>
  <c r="J618" i="2" s="1"/>
  <c r="J613" i="2" s="1"/>
  <c r="J69" i="2" s="1"/>
  <c r="J658" i="2" a="1"/>
  <c r="J658" i="2" s="1"/>
  <c r="J653" i="2" s="1"/>
  <c r="J75" i="2" s="1"/>
  <c r="J717" i="2" a="1"/>
  <c r="J717" i="2" s="1"/>
  <c r="J713" i="2" s="1"/>
  <c r="J316" i="2" a="1"/>
  <c r="J316" i="2" s="1"/>
  <c r="J312" i="2" s="1"/>
  <c r="J50" i="2" s="1"/>
  <c r="J422" i="2" a="1"/>
  <c r="J422" i="2" s="1"/>
  <c r="J417" i="2" s="1"/>
  <c r="J52" i="2" s="1"/>
  <c r="J698" i="2" a="1"/>
  <c r="J698" i="2" s="1"/>
  <c r="J693" i="2" s="1"/>
  <c r="J832" i="2" a="1"/>
  <c r="J832" i="2" s="1"/>
  <c r="J828" i="2" s="1"/>
  <c r="J357" i="2" a="1"/>
  <c r="J357" i="2" s="1"/>
  <c r="J352" i="2" s="1"/>
  <c r="J638" i="2" a="1"/>
  <c r="J638" i="2" s="1"/>
  <c r="J633" i="2" s="1"/>
  <c r="J70" i="2" s="1"/>
  <c r="J356" i="2" a="1"/>
  <c r="J356" i="2" s="1"/>
  <c r="J351" i="2" s="1"/>
  <c r="J165" i="2" a="1"/>
  <c r="J165" i="2" s="1"/>
  <c r="J160" i="2" s="1"/>
  <c r="J22" i="2" s="1"/>
  <c r="AA442" i="2" a="1"/>
  <c r="AA442" i="2" s="1"/>
  <c r="AA437" i="2" s="1"/>
  <c r="AA53" i="2" s="1"/>
  <c r="J297" i="2" a="1"/>
  <c r="J297" i="2" s="1"/>
  <c r="J294" i="2" s="1"/>
  <c r="J30" i="2" s="1"/>
  <c r="J794" i="2" a="1"/>
  <c r="J794" i="2" s="1"/>
  <c r="J790" i="2" s="1"/>
  <c r="J335" i="2" a="1"/>
  <c r="J335" i="2" s="1"/>
  <c r="J330" i="2" s="1"/>
  <c r="J38" i="2" s="1"/>
  <c r="AI462" i="2" a="1"/>
  <c r="AI462" i="2" s="1"/>
  <c r="AI457" i="2" s="1"/>
  <c r="AI67" i="2" s="1"/>
  <c r="DK147" i="2"/>
  <c r="DK167" i="2"/>
  <c r="DL3" i="2"/>
  <c r="DK404" i="2"/>
  <c r="DK503" i="2"/>
  <c r="AA268" i="2" a="1"/>
  <c r="AA268" i="2" s="1"/>
  <c r="AA775" i="2" a="1"/>
  <c r="AA775" i="2" s="1"/>
  <c r="AA771" i="2" s="1"/>
  <c r="AA80" i="2" s="1"/>
  <c r="AA165" i="2" a="1"/>
  <c r="AA165" i="2" s="1"/>
  <c r="AA160" i="2" s="1"/>
  <c r="AA22" i="2" s="1"/>
  <c r="AA422" i="2" a="1"/>
  <c r="AA422" i="2" s="1"/>
  <c r="AA417" i="2" s="1"/>
  <c r="AA52" i="2" s="1"/>
  <c r="AI316" i="2" a="1"/>
  <c r="AI316" i="2" s="1"/>
  <c r="AI312" i="2" s="1"/>
  <c r="AI50" i="2" s="1"/>
  <c r="AI482" i="2" a="1"/>
  <c r="AI482" i="2" s="1"/>
  <c r="AI477" i="2" s="1"/>
  <c r="AI54" i="2" s="1"/>
  <c r="AA402" i="2" a="1"/>
  <c r="AA402" i="2" s="1"/>
  <c r="AA398" i="2" s="1"/>
  <c r="AA51" i="2" s="1"/>
  <c r="AA269" i="2" a="1"/>
  <c r="AA269" i="2" s="1"/>
  <c r="AA297" i="2" a="1"/>
  <c r="AA297" i="2" s="1"/>
  <c r="AA294" i="2" s="1"/>
  <c r="AA30" i="2" s="1"/>
  <c r="AA737" i="2" a="1"/>
  <c r="AA737" i="2" s="1"/>
  <c r="AA732" i="2" s="1"/>
  <c r="AA279" i="2" a="1"/>
  <c r="AA279" i="2" s="1"/>
  <c r="AA275" i="2" s="1"/>
  <c r="AA539" i="2" a="1"/>
  <c r="AA539" i="2" s="1"/>
  <c r="AA535" i="2" s="1"/>
  <c r="AA60" i="2" s="1"/>
  <c r="AA678" i="2" a="1"/>
  <c r="AA678" i="2" s="1"/>
  <c r="AA673" i="2" s="1"/>
  <c r="AA74" i="2" s="1"/>
  <c r="AI678" i="2" a="1"/>
  <c r="AI678" i="2" s="1"/>
  <c r="AI673" i="2" s="1"/>
  <c r="AI74" i="2" s="1"/>
  <c r="AI520" i="2" a="1"/>
  <c r="AI520" i="2" s="1"/>
  <c r="AI516" i="2" s="1"/>
  <c r="AI59" i="2" s="1"/>
  <c r="AI578" i="2" a="1"/>
  <c r="AI578" i="2" s="1"/>
  <c r="AI574" i="2" s="1"/>
  <c r="AI717" i="2" a="1"/>
  <c r="AI717" i="2" s="1"/>
  <c r="AI713" i="2" s="1"/>
  <c r="AI268" i="2" a="1"/>
  <c r="AI268" i="2" s="1"/>
  <c r="AI269" i="2" a="1"/>
  <c r="AI269" i="2" s="1"/>
  <c r="AI501" i="2" a="1"/>
  <c r="AI501" i="2" s="1"/>
  <c r="AI497" i="2" s="1"/>
  <c r="AI58" i="2" s="1"/>
  <c r="AI775" i="2" a="1"/>
  <c r="AI775" i="2" s="1"/>
  <c r="AI771" i="2" s="1"/>
  <c r="AI80" i="2" s="1"/>
  <c r="DK561" i="2"/>
  <c r="AI229" i="2" a="1"/>
  <c r="AI229" i="2" s="1"/>
  <c r="AI227" i="2" s="1"/>
  <c r="AI559" i="2" a="1"/>
  <c r="AI559" i="2" s="1"/>
  <c r="AI554" i="2" s="1"/>
  <c r="AI357" i="2" a="1"/>
  <c r="AI357" i="2" s="1"/>
  <c r="AI352" i="2" s="1"/>
  <c r="AI185" i="2" a="1"/>
  <c r="AI185" i="2" s="1"/>
  <c r="N559" i="2" a="1"/>
  <c r="N559" i="2" s="1"/>
  <c r="N554" i="2" s="1"/>
  <c r="AI658" i="2" a="1"/>
  <c r="AI658" i="2" s="1"/>
  <c r="AI653" i="2" s="1"/>
  <c r="AI75" i="2" s="1"/>
  <c r="AI249" i="2" a="1"/>
  <c r="AI249" i="2" s="1"/>
  <c r="AI244" i="2" s="1"/>
  <c r="AI42" i="2" s="1"/>
  <c r="AI356" i="2" a="1"/>
  <c r="AI356" i="2" s="1"/>
  <c r="AI351" i="2" s="1"/>
  <c r="AI12" i="2"/>
  <c r="N165" i="2" a="1"/>
  <c r="N165" i="2" s="1"/>
  <c r="N160" i="2" s="1"/>
  <c r="N22" i="2" s="1"/>
  <c r="AI698" i="2" a="1"/>
  <c r="AI698" i="2" s="1"/>
  <c r="AI693" i="2" s="1"/>
  <c r="AI207" i="2" a="1"/>
  <c r="AI207" i="2" s="1"/>
  <c r="AI202" i="2" s="1"/>
  <c r="AI37" i="2" s="1"/>
  <c r="AI335" i="2" a="1"/>
  <c r="AI335" i="2" s="1"/>
  <c r="AI330" i="2" s="1"/>
  <c r="AI38" i="2" s="1"/>
  <c r="AI442" i="2" a="1"/>
  <c r="AI442" i="2" s="1"/>
  <c r="AI437" i="2" s="1"/>
  <c r="AI53" i="2" s="1"/>
  <c r="AI402" i="2" a="1"/>
  <c r="AI402" i="2" s="1"/>
  <c r="AI398" i="2" s="1"/>
  <c r="AI51" i="2" s="1"/>
  <c r="AI297" i="2" a="1"/>
  <c r="AI297" i="2" s="1"/>
  <c r="AI294" i="2" s="1"/>
  <c r="AI30" i="2" s="1"/>
  <c r="AI618" i="2" a="1"/>
  <c r="AI618" i="2" s="1"/>
  <c r="AI613" i="2" s="1"/>
  <c r="AI69" i="2" s="1"/>
  <c r="AI638" i="2" a="1"/>
  <c r="AI638" i="2" s="1"/>
  <c r="AI633" i="2" s="1"/>
  <c r="AI70" i="2" s="1"/>
  <c r="AI598" i="2" a="1"/>
  <c r="AI598" i="2" s="1"/>
  <c r="AI593" i="2" s="1"/>
  <c r="AI851" i="2" a="1"/>
  <c r="AI851" i="2" s="1"/>
  <c r="AI847" i="2" s="1"/>
  <c r="AI165" i="2" a="1"/>
  <c r="AI165" i="2" s="1"/>
  <c r="AI160" i="2" s="1"/>
  <c r="AI22" i="2" s="1"/>
  <c r="AI422" i="2" a="1"/>
  <c r="AI422" i="2" s="1"/>
  <c r="AI417" i="2" s="1"/>
  <c r="AI52" i="2" s="1"/>
  <c r="N462" i="2" a="1"/>
  <c r="N462" i="2" s="1"/>
  <c r="N457" i="2" s="1"/>
  <c r="N67" i="2" s="1"/>
  <c r="AI279" i="2" a="1"/>
  <c r="AI279" i="2" s="1"/>
  <c r="AI275" i="2" s="1"/>
  <c r="AI539" i="2" a="1"/>
  <c r="AI539" i="2" s="1"/>
  <c r="AI535" i="2" s="1"/>
  <c r="AI60" i="2" s="1"/>
  <c r="AI737" i="2" a="1"/>
  <c r="AI737" i="2" s="1"/>
  <c r="AI732" i="2" s="1"/>
  <c r="AI794" i="2" a="1"/>
  <c r="AI794" i="2" s="1"/>
  <c r="AI790" i="2" s="1"/>
  <c r="AI832" i="2" a="1"/>
  <c r="AI832" i="2" s="1"/>
  <c r="AI828" i="2" s="1"/>
  <c r="N357" i="2" a="1"/>
  <c r="N357" i="2" s="1"/>
  <c r="N352" i="2" s="1"/>
  <c r="AF356" i="2" a="1"/>
  <c r="AF356" i="2" s="1"/>
  <c r="AF351" i="2" s="1"/>
  <c r="AF68" i="2" s="1"/>
  <c r="AA229" i="2" a="1"/>
  <c r="AA229" i="2" s="1"/>
  <c r="AA227" i="2" s="1"/>
  <c r="AA207" i="2" a="1"/>
  <c r="AA207" i="2" s="1"/>
  <c r="AA202" i="2" s="1"/>
  <c r="AA37" i="2" s="1"/>
  <c r="AA316" i="2" a="1"/>
  <c r="AA316" i="2" s="1"/>
  <c r="AA312" i="2" s="1"/>
  <c r="AA50" i="2" s="1"/>
  <c r="AA851" i="2" a="1"/>
  <c r="AA851" i="2" s="1"/>
  <c r="AA847" i="2" s="1"/>
  <c r="AA185" i="2" a="1"/>
  <c r="AA185" i="2" s="1"/>
  <c r="AA12" i="2"/>
  <c r="AA658" i="2" a="1"/>
  <c r="AA658" i="2" s="1"/>
  <c r="AA653" i="2" s="1"/>
  <c r="AA75" i="2" s="1"/>
  <c r="AA598" i="2" a="1"/>
  <c r="AA598" i="2" s="1"/>
  <c r="AA593" i="2" s="1"/>
  <c r="AA794" i="2" a="1"/>
  <c r="AA794" i="2" s="1"/>
  <c r="AA790" i="2" s="1"/>
  <c r="AA832" i="2" a="1"/>
  <c r="AA832" i="2" s="1"/>
  <c r="AA828" i="2" s="1"/>
  <c r="AA462" i="2" a="1"/>
  <c r="AA462" i="2" s="1"/>
  <c r="AA457" i="2" s="1"/>
  <c r="AA67" i="2" s="1"/>
  <c r="AA520" i="2" a="1"/>
  <c r="AA520" i="2" s="1"/>
  <c r="AA516" i="2" s="1"/>
  <c r="AA59" i="2" s="1"/>
  <c r="AA578" i="2" a="1"/>
  <c r="AA578" i="2" s="1"/>
  <c r="AA574" i="2" s="1"/>
  <c r="AA638" i="2" a="1"/>
  <c r="AA638" i="2" s="1"/>
  <c r="AA633" i="2" s="1"/>
  <c r="AA70" i="2" s="1"/>
  <c r="AA717" i="2" a="1"/>
  <c r="AA717" i="2" s="1"/>
  <c r="AA713" i="2" s="1"/>
  <c r="AA357" i="2" a="1"/>
  <c r="AA357" i="2" s="1"/>
  <c r="AA352" i="2" s="1"/>
  <c r="AA559" i="2" a="1"/>
  <c r="AA559" i="2" s="1"/>
  <c r="AA554" i="2" s="1"/>
  <c r="AA618" i="2" a="1"/>
  <c r="AA618" i="2" s="1"/>
  <c r="AA613" i="2" s="1"/>
  <c r="AA69" i="2" s="1"/>
  <c r="AA756" i="2" a="1"/>
  <c r="AA756" i="2" s="1"/>
  <c r="AA752" i="2" s="1"/>
  <c r="AA79" i="2" s="1"/>
  <c r="AA356" i="2" a="1"/>
  <c r="AA356" i="2" s="1"/>
  <c r="AA351" i="2" s="1"/>
  <c r="AA68" i="2" s="1"/>
  <c r="AA145" i="2" a="1"/>
  <c r="AA145" i="2" s="1"/>
  <c r="AA139" i="2" s="1"/>
  <c r="AA16" i="2" s="1"/>
  <c r="AA501" i="2" a="1"/>
  <c r="AA501" i="2" s="1"/>
  <c r="AA497" i="2" s="1"/>
  <c r="AA58" i="2" s="1"/>
  <c r="AA249" i="2" a="1"/>
  <c r="AA249" i="2" s="1"/>
  <c r="AA244" i="2" s="1"/>
  <c r="AA42" i="2" s="1"/>
  <c r="AA335" i="2" a="1"/>
  <c r="AA335" i="2" s="1"/>
  <c r="AA330" i="2" s="1"/>
  <c r="AA38" i="2" s="1"/>
  <c r="AL165" i="2" a="1"/>
  <c r="AL165" i="2" s="1"/>
  <c r="AL167" i="2" s="1"/>
  <c r="DK522" i="2"/>
  <c r="DK541" i="2"/>
  <c r="DK719" i="2"/>
  <c r="DK444" i="2"/>
  <c r="DK299" i="2"/>
  <c r="DK580" i="2"/>
  <c r="DK660" i="2"/>
  <c r="DK251" i="2"/>
  <c r="DK758" i="2"/>
  <c r="DK424" i="2"/>
  <c r="DK231" i="2"/>
  <c r="DK620" i="2"/>
  <c r="DK640" i="2"/>
  <c r="DK700" i="2"/>
  <c r="AF618" i="2" a="1"/>
  <c r="AF618" i="2" s="1"/>
  <c r="AF613" i="2" s="1"/>
  <c r="AF69" i="2" s="1"/>
  <c r="AF422" i="2" a="1"/>
  <c r="AF422" i="2" s="1"/>
  <c r="AF417" i="2" s="1"/>
  <c r="AF52" i="2" s="1"/>
  <c r="AF794" i="2" a="1"/>
  <c r="AF794" i="2" s="1"/>
  <c r="AF790" i="2" s="1"/>
  <c r="AF335" i="2" a="1"/>
  <c r="AF335" i="2" s="1"/>
  <c r="AF330" i="2" s="1"/>
  <c r="AF38" i="2" s="1"/>
  <c r="AF269" i="2" a="1"/>
  <c r="AF269" i="2" s="1"/>
  <c r="AF775" i="2" a="1"/>
  <c r="AF775" i="2" s="1"/>
  <c r="AF771" i="2" s="1"/>
  <c r="AF80" i="2" s="1"/>
  <c r="AF297" i="2" a="1"/>
  <c r="AF297" i="2" s="1"/>
  <c r="AF294" i="2" s="1"/>
  <c r="AF30" i="2" s="1"/>
  <c r="AF268" i="2" a="1"/>
  <c r="AF268" i="2" s="1"/>
  <c r="AF462" i="2" a="1"/>
  <c r="AF462" i="2" s="1"/>
  <c r="AF457" i="2" s="1"/>
  <c r="AF67" i="2" s="1"/>
  <c r="AF279" i="2" a="1"/>
  <c r="AF279" i="2" s="1"/>
  <c r="AF275" i="2" s="1"/>
  <c r="AF501" i="2" a="1"/>
  <c r="AF501" i="2" s="1"/>
  <c r="AF497" i="2" s="1"/>
  <c r="AF58" i="2" s="1"/>
  <c r="AF539" i="2" a="1"/>
  <c r="AF539" i="2" s="1"/>
  <c r="AF535" i="2" s="1"/>
  <c r="AF60" i="2" s="1"/>
  <c r="AF578" i="2" a="1"/>
  <c r="AF578" i="2" s="1"/>
  <c r="AF574" i="2" s="1"/>
  <c r="AF249" i="2" a="1"/>
  <c r="AF249" i="2" s="1"/>
  <c r="AF244" i="2" s="1"/>
  <c r="AF42" i="2" s="1"/>
  <c r="AF851" i="2" a="1"/>
  <c r="AF851" i="2" s="1"/>
  <c r="AF847" i="2" s="1"/>
  <c r="AF442" i="2" a="1"/>
  <c r="AF442" i="2" s="1"/>
  <c r="AF437" i="2" s="1"/>
  <c r="AF53" i="2" s="1"/>
  <c r="AF229" i="2" a="1"/>
  <c r="AF229" i="2" s="1"/>
  <c r="AF227" i="2" s="1"/>
  <c r="AF520" i="2" a="1"/>
  <c r="AF520" i="2" s="1"/>
  <c r="AF516" i="2" s="1"/>
  <c r="AF59" i="2" s="1"/>
  <c r="AF559" i="2" a="1"/>
  <c r="AF559" i="2" s="1"/>
  <c r="AF554" i="2" s="1"/>
  <c r="AF316" i="2" a="1"/>
  <c r="AF316" i="2" s="1"/>
  <c r="AF312" i="2" s="1"/>
  <c r="AF50" i="2" s="1"/>
  <c r="AF165" i="2" a="1"/>
  <c r="AF165" i="2" s="1"/>
  <c r="AF160" i="2" s="1"/>
  <c r="AF22" i="2" s="1"/>
  <c r="AF402" i="2" a="1"/>
  <c r="AF402" i="2" s="1"/>
  <c r="AF398" i="2" s="1"/>
  <c r="AF51" i="2" s="1"/>
  <c r="AF678" i="2" a="1"/>
  <c r="AF678" i="2" s="1"/>
  <c r="AF673" i="2" s="1"/>
  <c r="AF74" i="2" s="1"/>
  <c r="AF207" i="2" a="1"/>
  <c r="AF207" i="2" s="1"/>
  <c r="AF202" i="2" s="1"/>
  <c r="AF37" i="2" s="1"/>
  <c r="AF832" i="2" a="1"/>
  <c r="AF832" i="2" s="1"/>
  <c r="AF828" i="2" s="1"/>
  <c r="AF482" i="2" a="1"/>
  <c r="AF482" i="2" s="1"/>
  <c r="AF477" i="2" s="1"/>
  <c r="AF54" i="2" s="1"/>
  <c r="AF658" i="2" a="1"/>
  <c r="AF658" i="2" s="1"/>
  <c r="AF653" i="2" s="1"/>
  <c r="AF75" i="2" s="1"/>
  <c r="AF737" i="2" a="1"/>
  <c r="AF737" i="2" s="1"/>
  <c r="AF732" i="2" s="1"/>
  <c r="AF598" i="2" a="1"/>
  <c r="AF598" i="2" s="1"/>
  <c r="AF593" i="2" s="1"/>
  <c r="AF145" i="2" a="1"/>
  <c r="AF145" i="2" s="1"/>
  <c r="AF139" i="2" s="1"/>
  <c r="AF698" i="2" a="1"/>
  <c r="AF698" i="2" s="1"/>
  <c r="AF693" i="2" s="1"/>
  <c r="AF717" i="2" a="1"/>
  <c r="AF717" i="2" s="1"/>
  <c r="AF713" i="2" s="1"/>
  <c r="AF185" i="2" a="1"/>
  <c r="AF185" i="2" s="1"/>
  <c r="AF12" i="2"/>
  <c r="AF638" i="2" a="1"/>
  <c r="AF638" i="2" s="1"/>
  <c r="AF633" i="2" s="1"/>
  <c r="AF70" i="2" s="1"/>
  <c r="AF756" i="2" a="1"/>
  <c r="AF756" i="2" s="1"/>
  <c r="AF752" i="2" s="1"/>
  <c r="AF79" i="2" s="1"/>
  <c r="AF357" i="2" a="1"/>
  <c r="AF357" i="2" s="1"/>
  <c r="AF352" i="2" s="1"/>
  <c r="AL638" i="2" a="1"/>
  <c r="AL638" i="2" s="1"/>
  <c r="AL640" i="2" s="1"/>
  <c r="AL633" i="2" s="1"/>
  <c r="AL70" i="2" s="1"/>
  <c r="AL539" i="2" a="1"/>
  <c r="AL539" i="2" s="1"/>
  <c r="AL541" i="2" s="1"/>
  <c r="AL737" i="2" a="1"/>
  <c r="AL737" i="2" s="1"/>
  <c r="AL739" i="2" s="1"/>
  <c r="AL12" i="2"/>
  <c r="AL316" i="2" a="1"/>
  <c r="AL316" i="2" s="1"/>
  <c r="AL318" i="2" s="1"/>
  <c r="AL312" i="2" s="1"/>
  <c r="AL50" i="2" s="1"/>
  <c r="AL756" i="2" a="1"/>
  <c r="AL756" i="2" s="1"/>
  <c r="AL758" i="2" s="1"/>
  <c r="AL752" i="2" s="1"/>
  <c r="AL79" i="2" s="1"/>
  <c r="AL794" i="2" a="1"/>
  <c r="AL794" i="2" s="1"/>
  <c r="AL796" i="2" s="1"/>
  <c r="AL618" i="2" a="1"/>
  <c r="AL618" i="2" s="1"/>
  <c r="AL620" i="2" s="1"/>
  <c r="AL775" i="2" a="1"/>
  <c r="AL775" i="2" s="1"/>
  <c r="AL777" i="2" s="1"/>
  <c r="AL771" i="2" s="1"/>
  <c r="AL80" i="2" s="1"/>
  <c r="AL832" i="2" a="1"/>
  <c r="AL832" i="2" s="1"/>
  <c r="AL834" i="2" s="1"/>
  <c r="AL828" i="2" s="1"/>
  <c r="AL145" i="2" a="1"/>
  <c r="AL145" i="2" s="1"/>
  <c r="AL147" i="2" s="1"/>
  <c r="AL520" i="2" a="1"/>
  <c r="AL520" i="2" s="1"/>
  <c r="AL522" i="2" s="1"/>
  <c r="AL516" i="2" s="1"/>
  <c r="AL59" i="2" s="1"/>
  <c r="AL717" i="2" a="1"/>
  <c r="AL717" i="2" s="1"/>
  <c r="AL719" i="2" s="1"/>
  <c r="AL713" i="2" s="1"/>
  <c r="AL185" i="2" a="1"/>
  <c r="AL185" i="2" s="1"/>
  <c r="AL402" i="2" a="1"/>
  <c r="AL402" i="2" s="1"/>
  <c r="AL404" i="2" s="1"/>
  <c r="AL398" i="2" s="1"/>
  <c r="AL51" i="2" s="1"/>
  <c r="AL268" i="2" a="1"/>
  <c r="AL268" i="2" s="1"/>
  <c r="AL501" i="2" a="1"/>
  <c r="AL501" i="2" s="1"/>
  <c r="AL503" i="2" s="1"/>
  <c r="AL578" i="2" a="1"/>
  <c r="AL578" i="2" s="1"/>
  <c r="AL580" i="2" s="1"/>
  <c r="AL335" i="2" a="1"/>
  <c r="AL335" i="2" s="1"/>
  <c r="AL337" i="2" s="1"/>
  <c r="AL442" i="2" a="1"/>
  <c r="AL442" i="2" s="1"/>
  <c r="AL444" i="2" s="1"/>
  <c r="AL269" i="2" a="1"/>
  <c r="AL269" i="2" s="1"/>
  <c r="AL229" i="2" a="1"/>
  <c r="AL229" i="2" s="1"/>
  <c r="AL231" i="2" s="1"/>
  <c r="AL227" i="2" s="1"/>
  <c r="AL559" i="2" a="1"/>
  <c r="AL559" i="2" s="1"/>
  <c r="AL561" i="2" s="1"/>
  <c r="AL554" i="2" s="1"/>
  <c r="AL658" i="2" a="1"/>
  <c r="AL658" i="2" s="1"/>
  <c r="AL660" i="2" s="1"/>
  <c r="AL207" i="2" a="1"/>
  <c r="AL207" i="2" s="1"/>
  <c r="AL209" i="2" s="1"/>
  <c r="AL851" i="2" a="1"/>
  <c r="AL851" i="2" s="1"/>
  <c r="AL853" i="2" s="1"/>
  <c r="AL422" i="2" a="1"/>
  <c r="AL422" i="2" s="1"/>
  <c r="AL424" i="2" s="1"/>
  <c r="AL417" i="2" s="1"/>
  <c r="AL52" i="2" s="1"/>
  <c r="AL482" i="2" a="1"/>
  <c r="AL482" i="2" s="1"/>
  <c r="AL484" i="2" s="1"/>
  <c r="AL297" i="2" a="1"/>
  <c r="AL297" i="2" s="1"/>
  <c r="AL299" i="2" s="1"/>
  <c r="AL678" i="2" a="1"/>
  <c r="AL678" i="2" s="1"/>
  <c r="AL680" i="2" s="1"/>
  <c r="AL598" i="2" a="1"/>
  <c r="AL598" i="2" s="1"/>
  <c r="AL600" i="2" s="1"/>
  <c r="AL593" i="2" s="1"/>
  <c r="AL357" i="2" a="1"/>
  <c r="AL357" i="2" s="1"/>
  <c r="AL377" i="2" s="1"/>
  <c r="AL352" i="2" s="1"/>
  <c r="AL462" i="2" a="1"/>
  <c r="AL462" i="2" s="1"/>
  <c r="AL464" i="2" s="1"/>
  <c r="AL457" i="2" s="1"/>
  <c r="AL67" i="2" s="1"/>
  <c r="AL279" i="2" a="1"/>
  <c r="AL279" i="2" s="1"/>
  <c r="AL281" i="2" s="1"/>
  <c r="AL698" i="2" a="1"/>
  <c r="AL698" i="2" s="1"/>
  <c r="AL700" i="2" s="1"/>
  <c r="AL249" i="2" a="1"/>
  <c r="AL249" i="2" s="1"/>
  <c r="AL251" i="2" s="1"/>
  <c r="AL356" i="2" a="1"/>
  <c r="AL356" i="2" s="1"/>
  <c r="AL364" i="2" s="1"/>
  <c r="AP402" i="2" a="1"/>
  <c r="AP402" i="2" s="1"/>
  <c r="AP598" i="2" a="1"/>
  <c r="AP598" i="2" s="1"/>
  <c r="AP462" i="2" a="1"/>
  <c r="AP462" i="2" s="1"/>
  <c r="AP145" i="2" a="1"/>
  <c r="AP145" i="2" s="1"/>
  <c r="AP482" i="2" a="1"/>
  <c r="AP482" i="2" s="1"/>
  <c r="AP165" i="2" a="1"/>
  <c r="AP165" i="2" s="1"/>
  <c r="AP422" i="2" a="1"/>
  <c r="AP422" i="2" s="1"/>
  <c r="DK337" i="2"/>
  <c r="AP638" i="2" a="1"/>
  <c r="AP638" i="2" s="1"/>
  <c r="AP658" i="2" a="1"/>
  <c r="AP658" i="2" s="1"/>
  <c r="AP756" i="2" a="1"/>
  <c r="AP756" i="2" s="1"/>
  <c r="AP794" i="2" a="1"/>
  <c r="AP794" i="2" s="1"/>
  <c r="AP832" i="2" a="1"/>
  <c r="AP832" i="2" s="1"/>
  <c r="AP12" i="2"/>
  <c r="AP207" i="2" a="1"/>
  <c r="AP207" i="2" s="1"/>
  <c r="AP775" i="2" a="1"/>
  <c r="AP775" i="2" s="1"/>
  <c r="AP335" i="2" a="1"/>
  <c r="AP335" i="2" s="1"/>
  <c r="AP501" i="2" a="1"/>
  <c r="AP501" i="2" s="1"/>
  <c r="AP539" i="2" a="1"/>
  <c r="AP539" i="2" s="1"/>
  <c r="AP578" i="2" a="1"/>
  <c r="AP578" i="2" s="1"/>
  <c r="AP678" i="2" a="1"/>
  <c r="AP678" i="2" s="1"/>
  <c r="AP442" i="2" a="1"/>
  <c r="AP442" i="2" s="1"/>
  <c r="DK484" i="2"/>
  <c r="DK281" i="2"/>
  <c r="AP229" i="2" a="1"/>
  <c r="AP229" i="2" s="1"/>
  <c r="AP520" i="2" a="1"/>
  <c r="AP520" i="2" s="1"/>
  <c r="AP698" i="2" a="1"/>
  <c r="AP698" i="2" s="1"/>
  <c r="AP737" i="2" a="1"/>
  <c r="AP737" i="2" s="1"/>
  <c r="DK739" i="2"/>
  <c r="AP851" i="2" a="1"/>
  <c r="AP851" i="2" s="1"/>
  <c r="DK393" i="2"/>
  <c r="AP186" i="2" a="1"/>
  <c r="AP186" i="2" s="1"/>
  <c r="AP559" i="2" a="1"/>
  <c r="AP559" i="2" s="1"/>
  <c r="AP717" i="2" a="1"/>
  <c r="AP717" i="2" s="1"/>
  <c r="AP185" i="2" a="1"/>
  <c r="AP185" i="2" s="1"/>
  <c r="AP269" i="2" a="1"/>
  <c r="AP269" i="2" s="1"/>
  <c r="AP268" i="2" a="1"/>
  <c r="AP268" i="2" s="1"/>
  <c r="AP618" i="2" a="1"/>
  <c r="AP618" i="2" s="1"/>
  <c r="AP249" i="2" a="1"/>
  <c r="AP249" i="2" s="1"/>
  <c r="DK853" i="2"/>
  <c r="AP357" i="2" a="1"/>
  <c r="AP357" i="2" s="1"/>
  <c r="AP279" i="2" a="1"/>
  <c r="AP279" i="2" s="1"/>
  <c r="AP297" i="2" a="1"/>
  <c r="AP297" i="2" s="1"/>
  <c r="AP316" i="2" a="1"/>
  <c r="AP316" i="2" s="1"/>
  <c r="AP356" i="2" a="1"/>
  <c r="AP356" i="2" s="1"/>
  <c r="DK680" i="2"/>
  <c r="DK209" i="2"/>
  <c r="DK777" i="2"/>
  <c r="DK834" i="2"/>
  <c r="DK796" i="2"/>
  <c r="N145" i="2" a="1"/>
  <c r="N145" i="2" s="1"/>
  <c r="N139" i="2" s="1"/>
  <c r="N717" i="2" a="1"/>
  <c r="N717" i="2" s="1"/>
  <c r="N713" i="2" s="1"/>
  <c r="N598" i="2" a="1"/>
  <c r="N598" i="2" s="1"/>
  <c r="N593" i="2" s="1"/>
  <c r="F165" i="2" a="1"/>
  <c r="F165" i="2" s="1"/>
  <c r="F160" i="2" s="1"/>
  <c r="F22" i="2" s="1"/>
  <c r="N268" i="2" a="1"/>
  <c r="N268" i="2" s="1"/>
  <c r="N638" i="2" a="1"/>
  <c r="N638" i="2" s="1"/>
  <c r="N633" i="2" s="1"/>
  <c r="N70" i="2" s="1"/>
  <c r="N12" i="2"/>
  <c r="N775" i="2" a="1"/>
  <c r="N775" i="2" s="1"/>
  <c r="N771" i="2" s="1"/>
  <c r="N80" i="2" s="1"/>
  <c r="N442" i="2" a="1"/>
  <c r="N442" i="2" s="1"/>
  <c r="N437" i="2" s="1"/>
  <c r="N53" i="2" s="1"/>
  <c r="N402" i="2" a="1"/>
  <c r="N402" i="2" s="1"/>
  <c r="N398" i="2" s="1"/>
  <c r="N51" i="2" s="1"/>
  <c r="N578" i="2" a="1"/>
  <c r="N578" i="2" s="1"/>
  <c r="N574" i="2" s="1"/>
  <c r="F539" i="2" a="1"/>
  <c r="F539" i="2" s="1"/>
  <c r="F535" i="2" s="1"/>
  <c r="F60" i="2" s="1"/>
  <c r="F737" i="2" a="1"/>
  <c r="F737" i="2" s="1"/>
  <c r="F732" i="2" s="1"/>
  <c r="F832" i="2" a="1"/>
  <c r="F832" i="2" s="1"/>
  <c r="F828" i="2" s="1"/>
  <c r="F316" i="2" a="1"/>
  <c r="F316" i="2" s="1"/>
  <c r="F312" i="2" s="1"/>
  <c r="F50" i="2" s="1"/>
  <c r="X851" i="2" a="1"/>
  <c r="X851" i="2" s="1"/>
  <c r="X847" i="2" s="1"/>
  <c r="X539" i="2" a="1"/>
  <c r="X539" i="2" s="1"/>
  <c r="X535" i="2" s="1"/>
  <c r="X60" i="2" s="1"/>
  <c r="AR269" i="2" a="1"/>
  <c r="AR269" i="2" s="1"/>
  <c r="X794" i="2" a="1"/>
  <c r="X794" i="2" s="1"/>
  <c r="X790" i="2" s="1"/>
  <c r="AR422" i="2" a="1"/>
  <c r="AR422" i="2" s="1"/>
  <c r="AR145" i="2" a="1"/>
  <c r="AR145" i="2" s="1"/>
  <c r="AR598" i="2" a="1"/>
  <c r="AR598" i="2" s="1"/>
  <c r="X356" i="2" a="1"/>
  <c r="X356" i="2" s="1"/>
  <c r="X351" i="2" s="1"/>
  <c r="X68" i="2" s="1"/>
  <c r="AR578" i="2" a="1"/>
  <c r="AR578" i="2" s="1"/>
  <c r="AR794" i="2" a="1"/>
  <c r="AR794" i="2" s="1"/>
  <c r="AR335" i="2" a="1"/>
  <c r="AR335" i="2" s="1"/>
  <c r="AR356" i="2" a="1"/>
  <c r="AR356" i="2" s="1"/>
  <c r="AR737" i="2" a="1"/>
  <c r="AR737" i="2" s="1"/>
  <c r="AR756" i="2" a="1"/>
  <c r="AR756" i="2" s="1"/>
  <c r="AR775" i="2" a="1"/>
  <c r="AR775" i="2" s="1"/>
  <c r="AR698" i="2" a="1"/>
  <c r="AR698" i="2" s="1"/>
  <c r="AR402" i="2" a="1"/>
  <c r="AR402" i="2" s="1"/>
  <c r="AR207" i="2" a="1"/>
  <c r="AR207" i="2" s="1"/>
  <c r="AR316" i="2" a="1"/>
  <c r="AR316" i="2" s="1"/>
  <c r="AR12" i="2"/>
  <c r="F145" i="2" a="1"/>
  <c r="F145" i="2" s="1"/>
  <c r="F139" i="2" s="1"/>
  <c r="N297" i="2" a="1"/>
  <c r="N297" i="2" s="1"/>
  <c r="N294" i="2" s="1"/>
  <c r="N30" i="2" s="1"/>
  <c r="F269" i="2" a="1"/>
  <c r="F269" i="2" s="1"/>
  <c r="AR268" i="2" a="1"/>
  <c r="AR268" i="2" s="1"/>
  <c r="AR501" i="2" a="1"/>
  <c r="AR501" i="2" s="1"/>
  <c r="F501" i="2" a="1"/>
  <c r="F501" i="2" s="1"/>
  <c r="F497" i="2" s="1"/>
  <c r="F58" i="2" s="1"/>
  <c r="AR559" i="2" a="1"/>
  <c r="AR559" i="2" s="1"/>
  <c r="N618" i="2" a="1"/>
  <c r="N618" i="2" s="1"/>
  <c r="N613" i="2" s="1"/>
  <c r="N69" i="2" s="1"/>
  <c r="AR638" i="2" a="1"/>
  <c r="AR638" i="2" s="1"/>
  <c r="AR658" i="2" a="1"/>
  <c r="AR658" i="2" s="1"/>
  <c r="AR717" i="2" a="1"/>
  <c r="AR717" i="2" s="1"/>
  <c r="F756" i="2" a="1"/>
  <c r="F756" i="2" s="1"/>
  <c r="F752" i="2" s="1"/>
  <c r="F79" i="2" s="1"/>
  <c r="AR165" i="2" a="1"/>
  <c r="AR165" i="2" s="1"/>
  <c r="F442" i="2" a="1"/>
  <c r="F442" i="2" s="1"/>
  <c r="F437" i="2" s="1"/>
  <c r="F53" i="2" s="1"/>
  <c r="AR462" i="2" a="1"/>
  <c r="AR462" i="2" s="1"/>
  <c r="F402" i="2" a="1"/>
  <c r="F402" i="2" s="1"/>
  <c r="F398" i="2" s="1"/>
  <c r="F51" i="2" s="1"/>
  <c r="AR279" i="2" a="1"/>
  <c r="AR279" i="2" s="1"/>
  <c r="F279" i="2" a="1"/>
  <c r="F279" i="2" s="1"/>
  <c r="F275" i="2" s="1"/>
  <c r="N279" i="2" a="1"/>
  <c r="N279" i="2" s="1"/>
  <c r="N275" i="2" s="1"/>
  <c r="AR229" i="2" a="1"/>
  <c r="AR229" i="2" s="1"/>
  <c r="F618" i="2" a="1"/>
  <c r="F618" i="2" s="1"/>
  <c r="F613" i="2" s="1"/>
  <c r="F69" i="2" s="1"/>
  <c r="AR618" i="2" a="1"/>
  <c r="AR618" i="2" s="1"/>
  <c r="AR678" i="2" a="1"/>
  <c r="AR678" i="2" s="1"/>
  <c r="N737" i="2" a="1"/>
  <c r="N737" i="2" s="1"/>
  <c r="N732" i="2" s="1"/>
  <c r="N756" i="2" a="1"/>
  <c r="N756" i="2" s="1"/>
  <c r="N752" i="2" s="1"/>
  <c r="N79" i="2" s="1"/>
  <c r="N482" i="2" a="1"/>
  <c r="N482" i="2" s="1"/>
  <c r="N477" i="2" s="1"/>
  <c r="N54" i="2" s="1"/>
  <c r="AR482" i="2" a="1"/>
  <c r="AR482" i="2" s="1"/>
  <c r="AR297" i="2" a="1"/>
  <c r="AR297" i="2" s="1"/>
  <c r="N269" i="2" a="1"/>
  <c r="N269" i="2" s="1"/>
  <c r="N501" i="2" a="1"/>
  <c r="N501" i="2" s="1"/>
  <c r="N497" i="2" s="1"/>
  <c r="N58" i="2" s="1"/>
  <c r="AR539" i="2" a="1"/>
  <c r="AR539" i="2" s="1"/>
  <c r="N539" i="2" a="1"/>
  <c r="N539" i="2" s="1"/>
  <c r="N535" i="2" s="1"/>
  <c r="N60" i="2" s="1"/>
  <c r="N658" i="2" a="1"/>
  <c r="N658" i="2" s="1"/>
  <c r="N653" i="2" s="1"/>
  <c r="N75" i="2" s="1"/>
  <c r="AR249" i="2" a="1"/>
  <c r="AR249" i="2" s="1"/>
  <c r="N316" i="2" a="1"/>
  <c r="N316" i="2" s="1"/>
  <c r="N312" i="2" s="1"/>
  <c r="N50" i="2" s="1"/>
  <c r="AR832" i="2" a="1"/>
  <c r="AR832" i="2" s="1"/>
  <c r="N832" i="2" a="1"/>
  <c r="N832" i="2" s="1"/>
  <c r="N828" i="2" s="1"/>
  <c r="AR851" i="2" a="1"/>
  <c r="AR851" i="2" s="1"/>
  <c r="N335" i="2" a="1"/>
  <c r="N335" i="2" s="1"/>
  <c r="N330" i="2" s="1"/>
  <c r="N38" i="2" s="1"/>
  <c r="N356" i="2" a="1"/>
  <c r="N356" i="2" s="1"/>
  <c r="N351" i="2" s="1"/>
  <c r="N68" i="2" s="1"/>
  <c r="N678" i="2" a="1"/>
  <c r="N678" i="2" s="1"/>
  <c r="N673" i="2" s="1"/>
  <c r="N74" i="2" s="1"/>
  <c r="F658" i="2" a="1"/>
  <c r="F658" i="2" s="1"/>
  <c r="F653" i="2" s="1"/>
  <c r="F75" i="2" s="1"/>
  <c r="F794" i="2" a="1"/>
  <c r="F794" i="2" s="1"/>
  <c r="F790" i="2" s="1"/>
  <c r="N851" i="2" a="1"/>
  <c r="N851" i="2" s="1"/>
  <c r="N847" i="2" s="1"/>
  <c r="AR85" i="2"/>
  <c r="AR442" i="2" a="1"/>
  <c r="AR442" i="2" s="1"/>
  <c r="N229" i="2" a="1"/>
  <c r="N229" i="2" s="1"/>
  <c r="N227" i="2" s="1"/>
  <c r="AR520" i="2" a="1"/>
  <c r="AR520" i="2" s="1"/>
  <c r="N520" i="2" a="1"/>
  <c r="N520" i="2" s="1"/>
  <c r="N516" i="2" s="1"/>
  <c r="N59" i="2" s="1"/>
  <c r="N422" i="2" a="1"/>
  <c r="N422" i="2" s="1"/>
  <c r="N417" i="2" s="1"/>
  <c r="N52" i="2" s="1"/>
  <c r="F462" i="2" a="1"/>
  <c r="F462" i="2" s="1"/>
  <c r="F457" i="2" s="1"/>
  <c r="F67" i="2" s="1"/>
  <c r="F559" i="2" a="1"/>
  <c r="F559" i="2" s="1"/>
  <c r="F554" i="2" s="1"/>
  <c r="N698" i="2" a="1"/>
  <c r="N698" i="2" s="1"/>
  <c r="N693" i="2" s="1"/>
  <c r="F678" i="2" a="1"/>
  <c r="F678" i="2" s="1"/>
  <c r="F673" i="2" s="1"/>
  <c r="F74" i="2" s="1"/>
  <c r="N207" i="2" a="1"/>
  <c r="N207" i="2" s="1"/>
  <c r="N202" i="2" s="1"/>
  <c r="N37" i="2" s="1"/>
  <c r="N794" i="2" a="1"/>
  <c r="N794" i="2" s="1"/>
  <c r="N790" i="2" s="1"/>
  <c r="N185" i="2" a="1"/>
  <c r="N185" i="2" s="1"/>
  <c r="AC658" i="2" a="1"/>
  <c r="AC658" i="2" s="1"/>
  <c r="AC653" i="2" s="1"/>
  <c r="AC75" i="2" s="1"/>
  <c r="AC225" i="2" a="1"/>
  <c r="AC225" i="2" s="1"/>
  <c r="X462" i="2" a="1"/>
  <c r="X462" i="2" s="1"/>
  <c r="X457" i="2" s="1"/>
  <c r="X67" i="2" s="1"/>
  <c r="X520" i="2" a="1"/>
  <c r="X520" i="2" s="1"/>
  <c r="X516" i="2" s="1"/>
  <c r="X59" i="2" s="1"/>
  <c r="X775" i="2" a="1"/>
  <c r="X775" i="2" s="1"/>
  <c r="X771" i="2" s="1"/>
  <c r="X80" i="2" s="1"/>
  <c r="X422" i="2" a="1"/>
  <c r="X422" i="2" s="1"/>
  <c r="X417" i="2" s="1"/>
  <c r="X52" i="2" s="1"/>
  <c r="X578" i="2" a="1"/>
  <c r="X578" i="2" s="1"/>
  <c r="X574" i="2" s="1"/>
  <c r="X658" i="2" a="1"/>
  <c r="X658" i="2" s="1"/>
  <c r="X653" i="2" s="1"/>
  <c r="X75" i="2" s="1"/>
  <c r="X207" i="2" a="1"/>
  <c r="X207" i="2" s="1"/>
  <c r="X202" i="2" s="1"/>
  <c r="X37" i="2" s="1"/>
  <c r="X279" i="2" a="1"/>
  <c r="X279" i="2" s="1"/>
  <c r="X275" i="2" s="1"/>
  <c r="X559" i="2" a="1"/>
  <c r="X559" i="2" s="1"/>
  <c r="X554" i="2" s="1"/>
  <c r="X678" i="2" a="1"/>
  <c r="X678" i="2" s="1"/>
  <c r="X673" i="2" s="1"/>
  <c r="X74" i="2" s="1"/>
  <c r="X598" i="2" a="1"/>
  <c r="X598" i="2" s="1"/>
  <c r="X593" i="2" s="1"/>
  <c r="X756" i="2" a="1"/>
  <c r="X756" i="2" s="1"/>
  <c r="X752" i="2" s="1"/>
  <c r="X79" i="2" s="1"/>
  <c r="X12" i="2"/>
  <c r="X402" i="2" a="1"/>
  <c r="X402" i="2" s="1"/>
  <c r="X398" i="2" s="1"/>
  <c r="X51" i="2" s="1"/>
  <c r="X501" i="2" a="1"/>
  <c r="X501" i="2" s="1"/>
  <c r="X497" i="2" s="1"/>
  <c r="X58" i="2" s="1"/>
  <c r="X698" i="2" a="1"/>
  <c r="X698" i="2" s="1"/>
  <c r="X693" i="2" s="1"/>
  <c r="X737" i="2" a="1"/>
  <c r="X737" i="2" s="1"/>
  <c r="X732" i="2" s="1"/>
  <c r="X249" i="2" a="1"/>
  <c r="X249" i="2" s="1"/>
  <c r="X244" i="2" s="1"/>
  <c r="X42" i="2" s="1"/>
  <c r="X185" i="2" a="1"/>
  <c r="X185" i="2" s="1"/>
  <c r="X165" i="2" a="1"/>
  <c r="X165" i="2" s="1"/>
  <c r="X160" i="2" s="1"/>
  <c r="X22" i="2" s="1"/>
  <c r="X482" i="2" a="1"/>
  <c r="X482" i="2" s="1"/>
  <c r="X477" i="2" s="1"/>
  <c r="X54" i="2" s="1"/>
  <c r="X269" i="2" a="1"/>
  <c r="X269" i="2" s="1"/>
  <c r="X268" i="2" a="1"/>
  <c r="X268" i="2" s="1"/>
  <c r="X229" i="2" a="1"/>
  <c r="X229" i="2" s="1"/>
  <c r="X227" i="2" s="1"/>
  <c r="X638" i="2" a="1"/>
  <c r="X638" i="2" s="1"/>
  <c r="X633" i="2" s="1"/>
  <c r="X70" i="2" s="1"/>
  <c r="X717" i="2" a="1"/>
  <c r="X717" i="2" s="1"/>
  <c r="X713" i="2" s="1"/>
  <c r="X316" i="2" a="1"/>
  <c r="X316" i="2" s="1"/>
  <c r="X312" i="2" s="1"/>
  <c r="X50" i="2" s="1"/>
  <c r="X442" i="2" a="1"/>
  <c r="X442" i="2" s="1"/>
  <c r="X437" i="2" s="1"/>
  <c r="X53" i="2" s="1"/>
  <c r="X145" i="2" a="1"/>
  <c r="X145" i="2" s="1"/>
  <c r="X139" i="2" s="1"/>
  <c r="X297" i="2" a="1"/>
  <c r="X297" i="2" s="1"/>
  <c r="X294" i="2" s="1"/>
  <c r="X30" i="2" s="1"/>
  <c r="X618" i="2" a="1"/>
  <c r="X618" i="2" s="1"/>
  <c r="X613" i="2" s="1"/>
  <c r="X69" i="2" s="1"/>
  <c r="X832" i="2" a="1"/>
  <c r="X832" i="2" s="1"/>
  <c r="X828" i="2" s="1"/>
  <c r="X335" i="2" a="1"/>
  <c r="X335" i="2" s="1"/>
  <c r="X330" i="2" s="1"/>
  <c r="X38" i="2" s="1"/>
  <c r="X357" i="2" a="1"/>
  <c r="X357" i="2" s="1"/>
  <c r="X352" i="2" s="1"/>
  <c r="P559" i="2" a="1"/>
  <c r="P559" i="2" s="1"/>
  <c r="P554" i="2" s="1"/>
  <c r="P185" i="2" a="1"/>
  <c r="P185" i="2" s="1"/>
  <c r="AC618" i="2" a="1"/>
  <c r="AC618" i="2" s="1"/>
  <c r="AC613" i="2" s="1"/>
  <c r="AC69" i="2" s="1"/>
  <c r="AR357" i="2" a="1"/>
  <c r="AR357" i="2" s="1"/>
  <c r="AR186" i="2" a="1"/>
  <c r="AR186" i="2" s="1"/>
  <c r="P316" i="2" a="1"/>
  <c r="P316" i="2" s="1"/>
  <c r="P312" i="2" s="1"/>
  <c r="P50" i="2" s="1"/>
  <c r="S539" i="2" a="1"/>
  <c r="S539" i="2" s="1"/>
  <c r="S535" i="2" s="1"/>
  <c r="S60" i="2" s="1"/>
  <c r="AC520" i="2" a="1"/>
  <c r="AC520" i="2" s="1"/>
  <c r="AC516" i="2" s="1"/>
  <c r="AC59" i="2" s="1"/>
  <c r="P207" i="2" a="1"/>
  <c r="P207" i="2" s="1"/>
  <c r="P202" i="2" s="1"/>
  <c r="P37" i="2" s="1"/>
  <c r="P229" i="2" a="1"/>
  <c r="P229" i="2" s="1"/>
  <c r="P227" i="2" s="1"/>
  <c r="P539" i="2" a="1"/>
  <c r="P539" i="2" s="1"/>
  <c r="P535" i="2" s="1"/>
  <c r="P60" i="2" s="1"/>
  <c r="AC482" i="2" a="1"/>
  <c r="AC482" i="2" s="1"/>
  <c r="AC477" i="2" s="1"/>
  <c r="T422" i="2" a="1"/>
  <c r="T422" i="2" s="1"/>
  <c r="T417" i="2" s="1"/>
  <c r="T52" i="2" s="1"/>
  <c r="P269" i="2" a="1"/>
  <c r="P269" i="2" s="1"/>
  <c r="P775" i="2" a="1"/>
  <c r="P775" i="2" s="1"/>
  <c r="P771" i="2" s="1"/>
  <c r="P80" i="2" s="1"/>
  <c r="P145" i="2" a="1"/>
  <c r="P145" i="2" s="1"/>
  <c r="P139" i="2" s="1"/>
  <c r="P297" i="2" a="1"/>
  <c r="P297" i="2" s="1"/>
  <c r="P294" i="2" s="1"/>
  <c r="P30" i="2" s="1"/>
  <c r="P520" i="2" a="1"/>
  <c r="P520" i="2" s="1"/>
  <c r="P516" i="2" s="1"/>
  <c r="P59" i="2" s="1"/>
  <c r="P618" i="2" a="1"/>
  <c r="P618" i="2" s="1"/>
  <c r="P613" i="2" s="1"/>
  <c r="P69" i="2" s="1"/>
  <c r="P598" i="2" a="1"/>
  <c r="P598" i="2" s="1"/>
  <c r="P593" i="2" s="1"/>
  <c r="P756" i="2" a="1"/>
  <c r="P756" i="2" s="1"/>
  <c r="P752" i="2" s="1"/>
  <c r="P79" i="2" s="1"/>
  <c r="P832" i="2" a="1"/>
  <c r="P832" i="2" s="1"/>
  <c r="P828" i="2" s="1"/>
  <c r="P737" i="2" a="1"/>
  <c r="P737" i="2" s="1"/>
  <c r="P732" i="2" s="1"/>
  <c r="P268" i="2" a="1"/>
  <c r="P268" i="2" s="1"/>
  <c r="P717" i="2" a="1"/>
  <c r="P717" i="2" s="1"/>
  <c r="P713" i="2" s="1"/>
  <c r="AB832" i="2" a="1"/>
  <c r="AB832" i="2" s="1"/>
  <c r="AB828" i="2" s="1"/>
  <c r="P335" i="2" a="1"/>
  <c r="P335" i="2" s="1"/>
  <c r="P330" i="2" s="1"/>
  <c r="P38" i="2" s="1"/>
  <c r="P357" i="2" a="1"/>
  <c r="P357" i="2" s="1"/>
  <c r="P352" i="2" s="1"/>
  <c r="P658" i="2" a="1"/>
  <c r="P658" i="2" s="1"/>
  <c r="P653" i="2" s="1"/>
  <c r="P75" i="2" s="1"/>
  <c r="P851" i="2" a="1"/>
  <c r="P851" i="2" s="1"/>
  <c r="P847" i="2" s="1"/>
  <c r="P356" i="2" a="1"/>
  <c r="P356" i="2" s="1"/>
  <c r="P351" i="2" s="1"/>
  <c r="P68" i="2" s="1"/>
  <c r="P462" i="2" a="1"/>
  <c r="P462" i="2" s="1"/>
  <c r="P457" i="2" s="1"/>
  <c r="P67" i="2" s="1"/>
  <c r="P442" i="2" a="1"/>
  <c r="P442" i="2" s="1"/>
  <c r="P437" i="2" s="1"/>
  <c r="P53" i="2" s="1"/>
  <c r="P279" i="2" a="1"/>
  <c r="P279" i="2" s="1"/>
  <c r="P275" i="2" s="1"/>
  <c r="P678" i="2" a="1"/>
  <c r="P678" i="2" s="1"/>
  <c r="P673" i="2" s="1"/>
  <c r="P74" i="2" s="1"/>
  <c r="P12" i="2"/>
  <c r="P402" i="2" a="1"/>
  <c r="P402" i="2" s="1"/>
  <c r="P398" i="2" s="1"/>
  <c r="P51" i="2" s="1"/>
  <c r="P698" i="2" a="1"/>
  <c r="P698" i="2" s="1"/>
  <c r="P693" i="2" s="1"/>
  <c r="P165" i="2" a="1"/>
  <c r="P165" i="2" s="1"/>
  <c r="P160" i="2" s="1"/>
  <c r="P22" i="2" s="1"/>
  <c r="P422" i="2" a="1"/>
  <c r="P422" i="2" s="1"/>
  <c r="P417" i="2" s="1"/>
  <c r="P52" i="2" s="1"/>
  <c r="P482" i="2" a="1"/>
  <c r="P482" i="2" s="1"/>
  <c r="P477" i="2" s="1"/>
  <c r="P54" i="2" s="1"/>
  <c r="P501" i="2" a="1"/>
  <c r="P501" i="2" s="1"/>
  <c r="P497" i="2" s="1"/>
  <c r="P58" i="2" s="1"/>
  <c r="P578" i="2" a="1"/>
  <c r="P578" i="2" s="1"/>
  <c r="P574" i="2" s="1"/>
  <c r="P638" i="2" a="1"/>
  <c r="P638" i="2" s="1"/>
  <c r="P633" i="2" s="1"/>
  <c r="P70" i="2" s="1"/>
  <c r="P249" i="2" a="1"/>
  <c r="P249" i="2" s="1"/>
  <c r="P244" i="2" s="1"/>
  <c r="P42" i="2" s="1"/>
  <c r="P794" i="2" a="1"/>
  <c r="P794" i="2" s="1"/>
  <c r="P790" i="2" s="1"/>
  <c r="AC186" i="2" a="1"/>
  <c r="AC186" i="2" s="1"/>
  <c r="T12" i="2"/>
  <c r="S402" i="2" a="1"/>
  <c r="S402" i="2" s="1"/>
  <c r="S398" i="2" s="1"/>
  <c r="S51" i="2" s="1"/>
  <c r="S297" i="2" a="1"/>
  <c r="S297" i="2" s="1"/>
  <c r="S294" i="2" s="1"/>
  <c r="S30" i="2" s="1"/>
  <c r="T598" i="2" a="1"/>
  <c r="T598" i="2" s="1"/>
  <c r="T593" i="2" s="1"/>
  <c r="AC165" i="2" a="1"/>
  <c r="AC165" i="2" s="1"/>
  <c r="AC160" i="2" s="1"/>
  <c r="AC22" i="2" s="1"/>
  <c r="S207" i="2" a="1"/>
  <c r="S207" i="2" s="1"/>
  <c r="S202" i="2" s="1"/>
  <c r="S37" i="2" s="1"/>
  <c r="S316" i="2" a="1"/>
  <c r="S316" i="2" s="1"/>
  <c r="S312" i="2" s="1"/>
  <c r="S50" i="2" s="1"/>
  <c r="T402" i="2" a="1"/>
  <c r="T402" i="2" s="1"/>
  <c r="T398" i="2" s="1"/>
  <c r="T51" i="2" s="1"/>
  <c r="AC698" i="2" a="1"/>
  <c r="AC698" i="2" s="1"/>
  <c r="AC693" i="2" s="1"/>
  <c r="T658" i="2" a="1"/>
  <c r="T658" i="2" s="1"/>
  <c r="T653" i="2" s="1"/>
  <c r="T75" i="2" s="1"/>
  <c r="S698" i="2" a="1"/>
  <c r="S698" i="2" s="1"/>
  <c r="S693" i="2" s="1"/>
  <c r="T794" i="2" a="1"/>
  <c r="T794" i="2" s="1"/>
  <c r="T790" i="2" s="1"/>
  <c r="S442" i="2" a="1"/>
  <c r="S442" i="2" s="1"/>
  <c r="S437" i="2" s="1"/>
  <c r="S53" i="2" s="1"/>
  <c r="T442" i="2" a="1"/>
  <c r="T442" i="2" s="1"/>
  <c r="T437" i="2" s="1"/>
  <c r="T53" i="2" s="1"/>
  <c r="S482" i="2" a="1"/>
  <c r="S482" i="2" s="1"/>
  <c r="S477" i="2" s="1"/>
  <c r="S54" i="2" s="1"/>
  <c r="T268" i="2" a="1"/>
  <c r="T268" i="2" s="1"/>
  <c r="AC638" i="2" a="1"/>
  <c r="AC638" i="2" s="1"/>
  <c r="AC633" i="2" s="1"/>
  <c r="AC70" i="2" s="1"/>
  <c r="T678" i="2" a="1"/>
  <c r="T678" i="2" s="1"/>
  <c r="T673" i="2" s="1"/>
  <c r="T74" i="2" s="1"/>
  <c r="T737" i="2" a="1"/>
  <c r="T737" i="2" s="1"/>
  <c r="T732" i="2" s="1"/>
  <c r="AG186" i="2" a="1"/>
  <c r="AG186" i="2" s="1"/>
  <c r="I186" i="2" a="1"/>
  <c r="I186" i="2" s="1"/>
  <c r="S145" i="2" a="1"/>
  <c r="S145" i="2" s="1"/>
  <c r="S139" i="2" s="1"/>
  <c r="S16" i="2" s="1"/>
  <c r="T269" i="2" a="1"/>
  <c r="T269" i="2" s="1"/>
  <c r="AC756" i="2" a="1"/>
  <c r="AC756" i="2" s="1"/>
  <c r="AC752" i="2" s="1"/>
  <c r="AC79" i="2" s="1"/>
  <c r="S794" i="2" a="1"/>
  <c r="S794" i="2" s="1"/>
  <c r="S790" i="2" s="1"/>
  <c r="AC462" i="2" a="1"/>
  <c r="AC462" i="2" s="1"/>
  <c r="AC457" i="2" s="1"/>
  <c r="AC67" i="2" s="1"/>
  <c r="M186" i="2" a="1"/>
  <c r="M186" i="2" s="1"/>
  <c r="AC501" i="2" a="1"/>
  <c r="AC501" i="2" s="1"/>
  <c r="AC497" i="2" s="1"/>
  <c r="AC58" i="2" s="1"/>
  <c r="T520" i="2" a="1"/>
  <c r="T520" i="2" s="1"/>
  <c r="T516" i="2" s="1"/>
  <c r="T59" i="2" s="1"/>
  <c r="AC578" i="2" a="1"/>
  <c r="AC578" i="2" s="1"/>
  <c r="AC574" i="2" s="1"/>
  <c r="AK186" i="2" a="1"/>
  <c r="AK186" i="2" s="1"/>
  <c r="Q186" i="2" a="1"/>
  <c r="Q186" i="2" s="1"/>
  <c r="T249" i="2" a="1"/>
  <c r="T249" i="2" s="1"/>
  <c r="T244" i="2" s="1"/>
  <c r="T42" i="2" s="1"/>
  <c r="AC737" i="2" a="1"/>
  <c r="AC737" i="2" s="1"/>
  <c r="AC732" i="2" s="1"/>
  <c r="S717" i="2" a="1"/>
  <c r="S717" i="2" s="1"/>
  <c r="S713" i="2" s="1"/>
  <c r="AC598" i="2" a="1"/>
  <c r="AC598" i="2" s="1"/>
  <c r="AC593" i="2" s="1"/>
  <c r="AC249" i="2" a="1"/>
  <c r="AC249" i="2" s="1"/>
  <c r="AC244" i="2" s="1"/>
  <c r="AC42" i="2" s="1"/>
  <c r="AC12" i="2"/>
  <c r="S165" i="2" a="1"/>
  <c r="S165" i="2" s="1"/>
  <c r="S160" i="2" s="1"/>
  <c r="S22" i="2" s="1"/>
  <c r="T165" i="2" a="1"/>
  <c r="T165" i="2" s="1"/>
  <c r="T160" i="2" s="1"/>
  <c r="T22" i="2" s="1"/>
  <c r="AC422" i="2" a="1"/>
  <c r="AC422" i="2" s="1"/>
  <c r="AC417" i="2" s="1"/>
  <c r="AC52" i="2" s="1"/>
  <c r="S279" i="2" a="1"/>
  <c r="S279" i="2" s="1"/>
  <c r="S275" i="2" s="1"/>
  <c r="AC229" i="2" a="1"/>
  <c r="AC229" i="2" s="1"/>
  <c r="AC227" i="2" s="1"/>
  <c r="AC559" i="2" a="1"/>
  <c r="AC559" i="2" s="1"/>
  <c r="AC554" i="2" s="1"/>
  <c r="AC678" i="2" a="1"/>
  <c r="AC678" i="2" s="1"/>
  <c r="AC673" i="2" s="1"/>
  <c r="AC74" i="2" s="1"/>
  <c r="T207" i="2" a="1"/>
  <c r="T207" i="2" s="1"/>
  <c r="T202" i="2" s="1"/>
  <c r="T37" i="2" s="1"/>
  <c r="AC207" i="2" a="1"/>
  <c r="AC207" i="2" s="1"/>
  <c r="AC202" i="2" s="1"/>
  <c r="AC37" i="2" s="1"/>
  <c r="T145" i="2" a="1"/>
  <c r="T145" i="2" s="1"/>
  <c r="T139" i="2" s="1"/>
  <c r="T16" i="2" s="1"/>
  <c r="S422" i="2" a="1"/>
  <c r="S422" i="2" s="1"/>
  <c r="S417" i="2" s="1"/>
  <c r="S52" i="2" s="1"/>
  <c r="AC269" i="2" a="1"/>
  <c r="AC269" i="2" s="1"/>
  <c r="S268" i="2" a="1"/>
  <c r="S268" i="2" s="1"/>
  <c r="S501" i="2" a="1"/>
  <c r="S501" i="2" s="1"/>
  <c r="S497" i="2" s="1"/>
  <c r="S58" i="2" s="1"/>
  <c r="T501" i="2" a="1"/>
  <c r="T501" i="2" s="1"/>
  <c r="T497" i="2" s="1"/>
  <c r="T58" i="2" s="1"/>
  <c r="S578" i="2" a="1"/>
  <c r="S578" i="2" s="1"/>
  <c r="S574" i="2" s="1"/>
  <c r="T578" i="2" a="1"/>
  <c r="T578" i="2" s="1"/>
  <c r="T574" i="2" s="1"/>
  <c r="T618" i="2" a="1"/>
  <c r="T618" i="2" s="1"/>
  <c r="T613" i="2" s="1"/>
  <c r="T69" i="2" s="1"/>
  <c r="T698" i="2" a="1"/>
  <c r="T698" i="2" s="1"/>
  <c r="T693" i="2" s="1"/>
  <c r="S658" i="2" a="1"/>
  <c r="S658" i="2" s="1"/>
  <c r="S653" i="2" s="1"/>
  <c r="S75" i="2" s="1"/>
  <c r="AC717" i="2" a="1"/>
  <c r="AC717" i="2" s="1"/>
  <c r="AC713" i="2" s="1"/>
  <c r="T717" i="2" a="1"/>
  <c r="T717" i="2" s="1"/>
  <c r="T713" i="2" s="1"/>
  <c r="AC316" i="2" a="1"/>
  <c r="AC316" i="2" s="1"/>
  <c r="AC312" i="2" s="1"/>
  <c r="AC50" i="2" s="1"/>
  <c r="S12" i="2"/>
  <c r="AC145" i="2" a="1"/>
  <c r="AC145" i="2" s="1"/>
  <c r="AC139" i="2" s="1"/>
  <c r="AC16" i="2" s="1"/>
  <c r="T462" i="2" a="1"/>
  <c r="T462" i="2" s="1"/>
  <c r="T457" i="2" s="1"/>
  <c r="T67" i="2" s="1"/>
  <c r="T279" i="2" a="1"/>
  <c r="T279" i="2" s="1"/>
  <c r="T275" i="2" s="1"/>
  <c r="AC297" i="2" a="1"/>
  <c r="AC297" i="2" s="1"/>
  <c r="AC294" i="2" s="1"/>
  <c r="AC30" i="2" s="1"/>
  <c r="S269" i="2" a="1"/>
  <c r="S269" i="2" s="1"/>
  <c r="AC268" i="2" a="1"/>
  <c r="AC268" i="2" s="1"/>
  <c r="S229" i="2" a="1"/>
  <c r="S229" i="2" s="1"/>
  <c r="S227" i="2" s="1"/>
  <c r="T229" i="2" a="1"/>
  <c r="T229" i="2" s="1"/>
  <c r="T227" i="2" s="1"/>
  <c r="T539" i="2" a="1"/>
  <c r="T539" i="2" s="1"/>
  <c r="T535" i="2" s="1"/>
  <c r="T60" i="2" s="1"/>
  <c r="S559" i="2" a="1"/>
  <c r="S559" i="2" s="1"/>
  <c r="S554" i="2" s="1"/>
  <c r="T559" i="2" a="1"/>
  <c r="T559" i="2" s="1"/>
  <c r="T554" i="2" s="1"/>
  <c r="T638" i="2" a="1"/>
  <c r="T638" i="2" s="1"/>
  <c r="T633" i="2" s="1"/>
  <c r="T70" i="2" s="1"/>
  <c r="S678" i="2" a="1"/>
  <c r="S678" i="2" s="1"/>
  <c r="S673" i="2" s="1"/>
  <c r="S74" i="2" s="1"/>
  <c r="S249" i="2" a="1"/>
  <c r="S249" i="2" s="1"/>
  <c r="S244" i="2" s="1"/>
  <c r="S42" i="2" s="1"/>
  <c r="T756" i="2" a="1"/>
  <c r="T756" i="2" s="1"/>
  <c r="T752" i="2" s="1"/>
  <c r="T79" i="2" s="1"/>
  <c r="AC442" i="2" a="1"/>
  <c r="AC442" i="2" s="1"/>
  <c r="AC437" i="2" s="1"/>
  <c r="AC53" i="2" s="1"/>
  <c r="S462" i="2" a="1"/>
  <c r="S462" i="2" s="1"/>
  <c r="S457" i="2" s="1"/>
  <c r="S67" i="2" s="1"/>
  <c r="T482" i="2" a="1"/>
  <c r="T482" i="2" s="1"/>
  <c r="T477" i="2" s="1"/>
  <c r="T54" i="2" s="1"/>
  <c r="AC402" i="2" a="1"/>
  <c r="AC402" i="2" s="1"/>
  <c r="AC398" i="2" s="1"/>
  <c r="AC51" i="2" s="1"/>
  <c r="AC279" i="2" a="1"/>
  <c r="AC279" i="2" s="1"/>
  <c r="AC275" i="2" s="1"/>
  <c r="T297" i="2" a="1"/>
  <c r="T297" i="2" s="1"/>
  <c r="T294" i="2" s="1"/>
  <c r="T30" i="2" s="1"/>
  <c r="S520" i="2" a="1"/>
  <c r="S520" i="2" s="1"/>
  <c r="S516" i="2" s="1"/>
  <c r="S59" i="2" s="1"/>
  <c r="AC539" i="2" a="1"/>
  <c r="AC539" i="2" s="1"/>
  <c r="AC535" i="2" s="1"/>
  <c r="AC60" i="2" s="1"/>
  <c r="S618" i="2" a="1"/>
  <c r="S618" i="2" s="1"/>
  <c r="S613" i="2" s="1"/>
  <c r="S69" i="2" s="1"/>
  <c r="S638" i="2" a="1"/>
  <c r="S638" i="2" s="1"/>
  <c r="S633" i="2" s="1"/>
  <c r="S70" i="2" s="1"/>
  <c r="T316" i="2" a="1"/>
  <c r="T316" i="2" s="1"/>
  <c r="T312" i="2" s="1"/>
  <c r="T50" i="2" s="1"/>
  <c r="I207" i="2" a="1"/>
  <c r="I207" i="2" s="1"/>
  <c r="I202" i="2" s="1"/>
  <c r="I37" i="2" s="1"/>
  <c r="I559" i="2" a="1"/>
  <c r="I559" i="2" s="1"/>
  <c r="I554" i="2" s="1"/>
  <c r="DK554" i="2" s="1"/>
  <c r="I678" i="2" a="1"/>
  <c r="I678" i="2" s="1"/>
  <c r="I673" i="2" s="1"/>
  <c r="I74" i="2" s="1"/>
  <c r="I165" i="2" a="1"/>
  <c r="I165" i="2" s="1"/>
  <c r="I160" i="2" s="1"/>
  <c r="I22" i="2" s="1"/>
  <c r="I462" i="2" a="1"/>
  <c r="I462" i="2" s="1"/>
  <c r="I457" i="2" s="1"/>
  <c r="I67" i="2" s="1"/>
  <c r="I698" i="2" a="1"/>
  <c r="I698" i="2" s="1"/>
  <c r="I693" i="2" s="1"/>
  <c r="DK693" i="2" s="1"/>
  <c r="I851" i="2" a="1"/>
  <c r="I851" i="2" s="1"/>
  <c r="I847" i="2" s="1"/>
  <c r="I501" i="2" a="1"/>
  <c r="I501" i="2" s="1"/>
  <c r="I497" i="2" s="1"/>
  <c r="I58" i="2" s="1"/>
  <c r="I316" i="2" a="1"/>
  <c r="I316" i="2" s="1"/>
  <c r="I312" i="2" s="1"/>
  <c r="DK312" i="2" s="1"/>
  <c r="DK50" i="2" s="1"/>
  <c r="I578" i="2" a="1"/>
  <c r="I578" i="2" s="1"/>
  <c r="I574" i="2" s="1"/>
  <c r="DK574" i="2" s="1"/>
  <c r="I442" i="2" a="1"/>
  <c r="I442" i="2" s="1"/>
  <c r="I437" i="2" s="1"/>
  <c r="DK437" i="2" s="1"/>
  <c r="DK53" i="2" s="1"/>
  <c r="DK975" i="2" s="1"/>
  <c r="I229" i="2" a="1"/>
  <c r="I229" i="2" s="1"/>
  <c r="I227" i="2" s="1"/>
  <c r="I539" i="2" a="1"/>
  <c r="I539" i="2" s="1"/>
  <c r="I535" i="2" s="1"/>
  <c r="I60" i="2" s="1"/>
  <c r="I638" i="2" a="1"/>
  <c r="I638" i="2" s="1"/>
  <c r="I633" i="2" s="1"/>
  <c r="I70" i="2" s="1"/>
  <c r="I598" i="2" a="1"/>
  <c r="I598" i="2" s="1"/>
  <c r="I593" i="2" s="1"/>
  <c r="DK593" i="2" s="1"/>
  <c r="I756" i="2" a="1"/>
  <c r="I756" i="2" s="1"/>
  <c r="I752" i="2" s="1"/>
  <c r="DK752" i="2" s="1"/>
  <c r="DK79" i="2" s="1"/>
  <c r="I356" i="2" a="1"/>
  <c r="I356" i="2" s="1"/>
  <c r="I279" i="2" a="1"/>
  <c r="I279" i="2" s="1"/>
  <c r="I275" i="2" s="1"/>
  <c r="I520" i="2" a="1"/>
  <c r="I520" i="2" s="1"/>
  <c r="I516" i="2" s="1"/>
  <c r="DK516" i="2" s="1"/>
  <c r="DK59" i="2" s="1"/>
  <c r="I145" i="2" a="1"/>
  <c r="I145" i="2" s="1"/>
  <c r="I139" i="2" s="1"/>
  <c r="I16" i="2" s="1"/>
  <c r="I402" i="2" a="1"/>
  <c r="I402" i="2" s="1"/>
  <c r="I398" i="2" s="1"/>
  <c r="I51" i="2" s="1"/>
  <c r="I737" i="2" a="1"/>
  <c r="I737" i="2" s="1"/>
  <c r="I732" i="2" s="1"/>
  <c r="DK732" i="2" s="1"/>
  <c r="I794" i="2" a="1"/>
  <c r="I794" i="2" s="1"/>
  <c r="I790" i="2" s="1"/>
  <c r="I482" i="2" a="1"/>
  <c r="I482" i="2" s="1"/>
  <c r="I717" i="2" a="1"/>
  <c r="I717" i="2" s="1"/>
  <c r="I713" i="2" s="1"/>
  <c r="DK713" i="2" s="1"/>
  <c r="I12" i="2"/>
  <c r="I422" i="2" a="1"/>
  <c r="I422" i="2" s="1"/>
  <c r="DK422" i="2" s="1"/>
  <c r="I269" i="2" a="1"/>
  <c r="I269" i="2" s="1"/>
  <c r="I268" i="2" a="1"/>
  <c r="I268" i="2" s="1"/>
  <c r="I618" i="2" a="1"/>
  <c r="I618" i="2" s="1"/>
  <c r="I613" i="2" s="1"/>
  <c r="I69" i="2" s="1"/>
  <c r="I297" i="2" a="1"/>
  <c r="I297" i="2" s="1"/>
  <c r="I294" i="2" s="1"/>
  <c r="I30" i="2" s="1"/>
  <c r="I658" i="2" a="1"/>
  <c r="I658" i="2" s="1"/>
  <c r="I653" i="2" s="1"/>
  <c r="DK653" i="2" s="1"/>
  <c r="DK75" i="2" s="1"/>
  <c r="I249" i="2" a="1"/>
  <c r="I249" i="2" s="1"/>
  <c r="I244" i="2" s="1"/>
  <c r="I42" i="2" s="1"/>
  <c r="I185" i="2" a="1"/>
  <c r="I185" i="2" s="1"/>
  <c r="I832" i="2" a="1"/>
  <c r="I832" i="2" s="1"/>
  <c r="I828" i="2" s="1"/>
  <c r="DK828" i="2" s="1"/>
  <c r="DK377" i="2"/>
  <c r="DK189" i="2"/>
  <c r="I335" i="2" a="1"/>
  <c r="I335" i="2" s="1"/>
  <c r="I330" i="2" s="1"/>
  <c r="I38" i="2" s="1"/>
  <c r="I97" i="2"/>
  <c r="I775" i="2" a="1"/>
  <c r="I775" i="2" s="1"/>
  <c r="I771" i="2" s="1"/>
  <c r="I80" i="2" s="1"/>
  <c r="I357" i="2" a="1"/>
  <c r="I357" i="2" s="1"/>
  <c r="I352" i="2" s="1"/>
  <c r="DK361" i="2"/>
  <c r="DK364" i="2"/>
  <c r="DK323" i="2"/>
  <c r="S598" i="2" a="1"/>
  <c r="S598" i="2" s="1"/>
  <c r="S593" i="2" s="1"/>
  <c r="S737" i="2" a="1"/>
  <c r="S737" i="2" s="1"/>
  <c r="S732" i="2" s="1"/>
  <c r="S756" i="2" a="1"/>
  <c r="S756" i="2" s="1"/>
  <c r="S752" i="2" s="1"/>
  <c r="S79" i="2" s="1"/>
  <c r="R249" i="2" a="1"/>
  <c r="R249" i="2" s="1"/>
  <c r="R244" i="2" s="1"/>
  <c r="R42" i="2" s="1"/>
  <c r="AB775" i="2" a="1"/>
  <c r="AB775" i="2" s="1"/>
  <c r="AB771" i="2" s="1"/>
  <c r="AB80" i="2" s="1"/>
  <c r="AB559" i="2" a="1"/>
  <c r="AB559" i="2" s="1"/>
  <c r="AB554" i="2" s="1"/>
  <c r="R717" i="2" a="1"/>
  <c r="R717" i="2" s="1"/>
  <c r="R713" i="2" s="1"/>
  <c r="T832" i="2" a="1"/>
  <c r="T832" i="2" s="1"/>
  <c r="T828" i="2" s="1"/>
  <c r="S775" i="2" a="1"/>
  <c r="S775" i="2" s="1"/>
  <c r="S771" i="2" s="1"/>
  <c r="S80" i="2" s="1"/>
  <c r="F851" i="2" a="1"/>
  <c r="F851" i="2" s="1"/>
  <c r="F847" i="2" s="1"/>
  <c r="T357" i="2" a="1"/>
  <c r="T357" i="2" s="1"/>
  <c r="T352" i="2" s="1"/>
  <c r="AC775" i="2" a="1"/>
  <c r="AC775" i="2" s="1"/>
  <c r="AC771" i="2" s="1"/>
  <c r="AC80" i="2" s="1"/>
  <c r="T851" i="2" a="1"/>
  <c r="T851" i="2" s="1"/>
  <c r="T847" i="2" s="1"/>
  <c r="S832" i="2" a="1"/>
  <c r="S832" i="2" s="1"/>
  <c r="S828" i="2" s="1"/>
  <c r="AC851" i="2" a="1"/>
  <c r="AC851" i="2" s="1"/>
  <c r="AC847" i="2" s="1"/>
  <c r="T185" i="2" a="1"/>
  <c r="T185" i="2" s="1"/>
  <c r="T335" i="2" a="1"/>
  <c r="T335" i="2" s="1"/>
  <c r="T330" i="2" s="1"/>
  <c r="T38" i="2" s="1"/>
  <c r="AC794" i="2" a="1"/>
  <c r="AC794" i="2" s="1"/>
  <c r="AC790" i="2" s="1"/>
  <c r="T775" i="2" a="1"/>
  <c r="T775" i="2" s="1"/>
  <c r="T771" i="2" s="1"/>
  <c r="T80" i="2" s="1"/>
  <c r="AC832" i="2" a="1"/>
  <c r="AC832" i="2" s="1"/>
  <c r="AC828" i="2" s="1"/>
  <c r="F12" i="2"/>
  <c r="F422" i="2" a="1"/>
  <c r="F422" i="2" s="1"/>
  <c r="F417" i="2" s="1"/>
  <c r="F52" i="2" s="1"/>
  <c r="F482" i="2" a="1"/>
  <c r="F482" i="2" s="1"/>
  <c r="F477" i="2" s="1"/>
  <c r="F54" i="2" s="1"/>
  <c r="F717" i="2" a="1"/>
  <c r="F717" i="2" s="1"/>
  <c r="F713" i="2" s="1"/>
  <c r="F775" i="2" a="1"/>
  <c r="F775" i="2" s="1"/>
  <c r="F771" i="2" s="1"/>
  <c r="F80" i="2" s="1"/>
  <c r="F520" i="2" a="1"/>
  <c r="F520" i="2" s="1"/>
  <c r="F516" i="2" s="1"/>
  <c r="F59" i="2" s="1"/>
  <c r="F698" i="2" a="1"/>
  <c r="F698" i="2" s="1"/>
  <c r="F693" i="2" s="1"/>
  <c r="F207" i="2" a="1"/>
  <c r="F207" i="2" s="1"/>
  <c r="F202" i="2" s="1"/>
  <c r="F37" i="2" s="1"/>
  <c r="DK4" i="2" a="1"/>
  <c r="DK4" i="2" s="1"/>
  <c r="DK906" i="2" s="1"/>
  <c r="DK908" i="2" s="1"/>
  <c r="DK909" i="2" s="1"/>
  <c r="F268" i="2" a="1"/>
  <c r="F268" i="2" s="1"/>
  <c r="F638" i="2" a="1"/>
  <c r="F638" i="2" s="1"/>
  <c r="F633" i="2" s="1"/>
  <c r="F70" i="2" s="1"/>
  <c r="F598" i="2" a="1"/>
  <c r="F598" i="2" s="1"/>
  <c r="F593" i="2" s="1"/>
  <c r="F249" i="2" a="1"/>
  <c r="F249" i="2" s="1"/>
  <c r="F244" i="2" s="1"/>
  <c r="F42" i="2" s="1"/>
  <c r="F335" i="2" a="1"/>
  <c r="F335" i="2" s="1"/>
  <c r="F330" i="2" s="1"/>
  <c r="F38" i="2" s="1"/>
  <c r="F297" i="2" a="1"/>
  <c r="F297" i="2" s="1"/>
  <c r="F229" i="2" a="1"/>
  <c r="F229" i="2" s="1"/>
  <c r="F227" i="2" s="1"/>
  <c r="F578" i="2" a="1"/>
  <c r="F578" i="2" s="1"/>
  <c r="F574" i="2" s="1"/>
  <c r="R539" i="2" a="1"/>
  <c r="R539" i="2" s="1"/>
  <c r="R535" i="2" s="1"/>
  <c r="R60" i="2" s="1"/>
  <c r="AB482" i="2" a="1"/>
  <c r="AB482" i="2" s="1"/>
  <c r="AB477" i="2" s="1"/>
  <c r="AB54" i="2" s="1"/>
  <c r="AB737" i="2" a="1"/>
  <c r="AB737" i="2" s="1"/>
  <c r="AB732" i="2" s="1"/>
  <c r="R145" i="2" a="1"/>
  <c r="R145" i="2" s="1"/>
  <c r="R139" i="2" s="1"/>
  <c r="R658" i="2" a="1"/>
  <c r="R658" i="2" s="1"/>
  <c r="R653" i="2" s="1"/>
  <c r="R75" i="2" s="1"/>
  <c r="AB598" i="2" a="1"/>
  <c r="AB598" i="2" s="1"/>
  <c r="AB593" i="2" s="1"/>
  <c r="AB249" i="2" a="1"/>
  <c r="AB249" i="2" s="1"/>
  <c r="AB244" i="2" s="1"/>
  <c r="AB42" i="2" s="1"/>
  <c r="R678" i="2" a="1"/>
  <c r="R678" i="2" s="1"/>
  <c r="R673" i="2" s="1"/>
  <c r="R74" i="2" s="1"/>
  <c r="AB145" i="2" a="1"/>
  <c r="AB145" i="2" s="1"/>
  <c r="AB139" i="2" s="1"/>
  <c r="AB297" i="2" a="1"/>
  <c r="AB297" i="2" s="1"/>
  <c r="AB294" i="2" s="1"/>
  <c r="AB30" i="2" s="1"/>
  <c r="AB678" i="2" a="1"/>
  <c r="AB678" i="2" s="1"/>
  <c r="AB673" i="2" s="1"/>
  <c r="AB74" i="2" s="1"/>
  <c r="R207" i="2" a="1"/>
  <c r="R207" i="2" s="1"/>
  <c r="R202" i="2" s="1"/>
  <c r="R37" i="2" s="1"/>
  <c r="R268" i="2" a="1"/>
  <c r="R268" i="2" s="1"/>
  <c r="AB698" i="2" a="1"/>
  <c r="AB698" i="2" s="1"/>
  <c r="AB693" i="2" s="1"/>
  <c r="R737" i="2" a="1"/>
  <c r="R737" i="2" s="1"/>
  <c r="R732" i="2" s="1"/>
  <c r="R598" i="2" a="1"/>
  <c r="R598" i="2" s="1"/>
  <c r="R593" i="2" s="1"/>
  <c r="R794" i="2" a="1"/>
  <c r="R794" i="2" s="1"/>
  <c r="R790" i="2" s="1"/>
  <c r="R402" i="2" a="1"/>
  <c r="R402" i="2" s="1"/>
  <c r="R398" i="2" s="1"/>
  <c r="R51" i="2" s="1"/>
  <c r="AB756" i="2" a="1"/>
  <c r="AB756" i="2" s="1"/>
  <c r="AB752" i="2" s="1"/>
  <c r="AB79" i="2" s="1"/>
  <c r="R756" i="2" a="1"/>
  <c r="R756" i="2" s="1"/>
  <c r="R752" i="2" s="1"/>
  <c r="R79" i="2" s="1"/>
  <c r="AB422" i="2" a="1"/>
  <c r="AB422" i="2" s="1"/>
  <c r="AB417" i="2" s="1"/>
  <c r="AB52" i="2" s="1"/>
  <c r="R279" i="2" a="1"/>
  <c r="R279" i="2" s="1"/>
  <c r="R275" i="2" s="1"/>
  <c r="AB539" i="2" a="1"/>
  <c r="AB539" i="2" s="1"/>
  <c r="AB535" i="2" s="1"/>
  <c r="AB60" i="2" s="1"/>
  <c r="AK794" i="2" a="1"/>
  <c r="AK794" i="2" s="1"/>
  <c r="AK790" i="2" s="1"/>
  <c r="AC357" i="2" a="1"/>
  <c r="AC357" i="2" s="1"/>
  <c r="AC352" i="2" s="1"/>
  <c r="AC335" i="2" a="1"/>
  <c r="AC335" i="2" s="1"/>
  <c r="AC330" i="2" s="1"/>
  <c r="AC38" i="2" s="1"/>
  <c r="M268" i="2" a="1"/>
  <c r="M268" i="2" s="1"/>
  <c r="V717" i="2" a="1"/>
  <c r="V717" i="2" s="1"/>
  <c r="V713" i="2" s="1"/>
  <c r="M422" i="2" a="1"/>
  <c r="M422" i="2" s="1"/>
  <c r="M417" i="2" s="1"/>
  <c r="M207" i="2" a="1"/>
  <c r="M207" i="2" s="1"/>
  <c r="M202" i="2" s="1"/>
  <c r="M37" i="2" s="1"/>
  <c r="M775" i="2" a="1"/>
  <c r="M775" i="2" s="1"/>
  <c r="M771" i="2" s="1"/>
  <c r="M80" i="2" s="1"/>
  <c r="F97" i="2"/>
  <c r="F357" i="2" a="1"/>
  <c r="F357" i="2" s="1"/>
  <c r="F352" i="2" s="1"/>
  <c r="F185" i="2" a="1"/>
  <c r="F185" i="2" s="1"/>
  <c r="F356" i="2" a="1"/>
  <c r="F356" i="2" s="1"/>
  <c r="F351" i="2" s="1"/>
  <c r="F68" i="2" s="1"/>
  <c r="R357" i="2" a="1"/>
  <c r="R357" i="2" s="1"/>
  <c r="R352" i="2" s="1"/>
  <c r="M737" i="2" a="1"/>
  <c r="M737" i="2" s="1"/>
  <c r="M732" i="2" s="1"/>
  <c r="M442" i="2" a="1"/>
  <c r="M442" i="2" s="1"/>
  <c r="M437" i="2" s="1"/>
  <c r="M53" i="2" s="1"/>
  <c r="M501" i="2" a="1"/>
  <c r="M501" i="2" s="1"/>
  <c r="M497" i="2" s="1"/>
  <c r="M58" i="2" s="1"/>
  <c r="M658" i="2" a="1"/>
  <c r="M658" i="2" s="1"/>
  <c r="M653" i="2" s="1"/>
  <c r="M75" i="2" s="1"/>
  <c r="M229" i="2" a="1"/>
  <c r="M229" i="2" s="1"/>
  <c r="M227" i="2" s="1"/>
  <c r="M578" i="2" a="1"/>
  <c r="M578" i="2" s="1"/>
  <c r="M574" i="2" s="1"/>
  <c r="M678" i="2" a="1"/>
  <c r="M678" i="2" s="1"/>
  <c r="M673" i="2" s="1"/>
  <c r="M74" i="2" s="1"/>
  <c r="AC356" i="2" a="1"/>
  <c r="AC356" i="2" s="1"/>
  <c r="T356" i="2" a="1"/>
  <c r="T356" i="2" s="1"/>
  <c r="T351" i="2" s="1"/>
  <c r="AC185" i="2" a="1"/>
  <c r="AC185" i="2" s="1"/>
  <c r="W578" i="2" a="1"/>
  <c r="W578" i="2" s="1"/>
  <c r="W574" i="2" s="1"/>
  <c r="L268" i="2" a="1"/>
  <c r="L268" i="2" s="1"/>
  <c r="L794" i="2" a="1"/>
  <c r="L794" i="2" s="1"/>
  <c r="L790" i="2" s="1"/>
  <c r="L678" i="2" a="1"/>
  <c r="L678" i="2" s="1"/>
  <c r="L673" i="2" s="1"/>
  <c r="L74" i="2" s="1"/>
  <c r="L756" i="2" a="1"/>
  <c r="L756" i="2" s="1"/>
  <c r="L752" i="2" s="1"/>
  <c r="L79" i="2" s="1"/>
  <c r="R12" i="2"/>
  <c r="R482" i="2" a="1"/>
  <c r="R482" i="2" s="1"/>
  <c r="R477" i="2" s="1"/>
  <c r="R54" i="2" s="1"/>
  <c r="AB279" i="2" a="1"/>
  <c r="AB279" i="2" s="1"/>
  <c r="AB275" i="2" s="1"/>
  <c r="R269" i="2" a="1"/>
  <c r="R269" i="2" s="1"/>
  <c r="AB501" i="2" a="1"/>
  <c r="AB501" i="2" s="1"/>
  <c r="AB497" i="2" s="1"/>
  <c r="AB58" i="2" s="1"/>
  <c r="R520" i="2" a="1"/>
  <c r="R520" i="2" s="1"/>
  <c r="R516" i="2" s="1"/>
  <c r="R59" i="2" s="1"/>
  <c r="AB520" i="2" a="1"/>
  <c r="AB520" i="2" s="1"/>
  <c r="AB516" i="2" s="1"/>
  <c r="AB59" i="2" s="1"/>
  <c r="R578" i="2" a="1"/>
  <c r="R578" i="2" s="1"/>
  <c r="R574" i="2" s="1"/>
  <c r="AB638" i="2" a="1"/>
  <c r="AB638" i="2" s="1"/>
  <c r="AB633" i="2" s="1"/>
  <c r="AB70" i="2" s="1"/>
  <c r="R698" i="2" a="1"/>
  <c r="R698" i="2" s="1"/>
  <c r="R693" i="2" s="1"/>
  <c r="AB717" i="2" a="1"/>
  <c r="AB717" i="2" s="1"/>
  <c r="AB713" i="2" s="1"/>
  <c r="R775" i="2" a="1"/>
  <c r="R775" i="2" s="1"/>
  <c r="R771" i="2" s="1"/>
  <c r="R80" i="2" s="1"/>
  <c r="R335" i="2" a="1"/>
  <c r="R335" i="2" s="1"/>
  <c r="R330" i="2" s="1"/>
  <c r="R38" i="2" s="1"/>
  <c r="AB335" i="2" a="1"/>
  <c r="AB335" i="2" s="1"/>
  <c r="AB330" i="2" s="1"/>
  <c r="AB38" i="2" s="1"/>
  <c r="Q559" i="2" a="1"/>
  <c r="Q559" i="2" s="1"/>
  <c r="Q554" i="2" s="1"/>
  <c r="Q442" i="2" a="1"/>
  <c r="Q442" i="2" s="1"/>
  <c r="Q437" i="2" s="1"/>
  <c r="Q53" i="2" s="1"/>
  <c r="R462" i="2" a="1"/>
  <c r="R462" i="2" s="1"/>
  <c r="R457" i="2" s="1"/>
  <c r="R67" i="2" s="1"/>
  <c r="R297" i="2" a="1"/>
  <c r="R297" i="2" s="1"/>
  <c r="R294" i="2" s="1"/>
  <c r="R30" i="2" s="1"/>
  <c r="AB229" i="2" a="1"/>
  <c r="AB229" i="2" s="1"/>
  <c r="AB227" i="2" s="1"/>
  <c r="R559" i="2" a="1"/>
  <c r="R559" i="2" s="1"/>
  <c r="R554" i="2" s="1"/>
  <c r="AB578" i="2" a="1"/>
  <c r="AB578" i="2" s="1"/>
  <c r="AB574" i="2" s="1"/>
  <c r="R618" i="2" a="1"/>
  <c r="R618" i="2" s="1"/>
  <c r="R613" i="2" s="1"/>
  <c r="R69" i="2" s="1"/>
  <c r="R638" i="2" a="1"/>
  <c r="R638" i="2" s="1"/>
  <c r="R633" i="2" s="1"/>
  <c r="R70" i="2" s="1"/>
  <c r="AB207" i="2" a="1"/>
  <c r="AB207" i="2" s="1"/>
  <c r="AB202" i="2" s="1"/>
  <c r="AB37" i="2" s="1"/>
  <c r="R832" i="2" a="1"/>
  <c r="R832" i="2" s="1"/>
  <c r="R828" i="2" s="1"/>
  <c r="R851" i="2" a="1"/>
  <c r="R851" i="2" s="1"/>
  <c r="R847" i="2" s="1"/>
  <c r="AB851" i="2" a="1"/>
  <c r="AB851" i="2" s="1"/>
  <c r="AB847" i="2" s="1"/>
  <c r="AB357" i="2" a="1"/>
  <c r="AB357" i="2" s="1"/>
  <c r="AB352" i="2" s="1"/>
  <c r="AB12" i="2"/>
  <c r="R442" i="2" a="1"/>
  <c r="R442" i="2" s="1"/>
  <c r="R437" i="2" s="1"/>
  <c r="R53" i="2" s="1"/>
  <c r="AB462" i="2" a="1"/>
  <c r="AB462" i="2" s="1"/>
  <c r="AB457" i="2" s="1"/>
  <c r="AB67" i="2" s="1"/>
  <c r="AB268" i="2" a="1"/>
  <c r="AB268" i="2" s="1"/>
  <c r="R501" i="2" a="1"/>
  <c r="R501" i="2" s="1"/>
  <c r="R497" i="2" s="1"/>
  <c r="R58" i="2" s="1"/>
  <c r="AB618" i="2" a="1"/>
  <c r="AB618" i="2" s="1"/>
  <c r="AB613" i="2" s="1"/>
  <c r="AB69" i="2" s="1"/>
  <c r="R316" i="2" a="1"/>
  <c r="R316" i="2" s="1"/>
  <c r="R312" i="2" s="1"/>
  <c r="R50" i="2" s="1"/>
  <c r="AB316" i="2" a="1"/>
  <c r="AB316" i="2" s="1"/>
  <c r="AB312" i="2" s="1"/>
  <c r="AB50" i="2" s="1"/>
  <c r="Q229" i="2" a="1"/>
  <c r="Q229" i="2" s="1"/>
  <c r="Q227" i="2" s="1"/>
  <c r="R165" i="2" a="1"/>
  <c r="R165" i="2" s="1"/>
  <c r="R160" i="2" s="1"/>
  <c r="R22" i="2" s="1"/>
  <c r="AB165" i="2" a="1"/>
  <c r="AB165" i="2" s="1"/>
  <c r="AB160" i="2" s="1"/>
  <c r="AB22" i="2" s="1"/>
  <c r="R422" i="2" a="1"/>
  <c r="R422" i="2" s="1"/>
  <c r="R417" i="2" s="1"/>
  <c r="R52" i="2" s="1"/>
  <c r="AB442" i="2" a="1"/>
  <c r="AB442" i="2" s="1"/>
  <c r="AB437" i="2" s="1"/>
  <c r="AB53" i="2" s="1"/>
  <c r="AB402" i="2" a="1"/>
  <c r="AB402" i="2" s="1"/>
  <c r="AB398" i="2" s="1"/>
  <c r="AB51" i="2" s="1"/>
  <c r="AB269" i="2" a="1"/>
  <c r="AB269" i="2" s="1"/>
  <c r="R229" i="2" a="1"/>
  <c r="R229" i="2" s="1"/>
  <c r="R227" i="2" s="1"/>
  <c r="AB658" i="2" a="1"/>
  <c r="AB658" i="2" s="1"/>
  <c r="AB653" i="2" s="1"/>
  <c r="AB75" i="2" s="1"/>
  <c r="AK207" i="2" a="1"/>
  <c r="AK207" i="2" s="1"/>
  <c r="AK202" i="2" s="1"/>
  <c r="AK37" i="2" s="1"/>
  <c r="AB794" i="2" a="1"/>
  <c r="AB794" i="2" s="1"/>
  <c r="AB790" i="2" s="1"/>
  <c r="AG578" i="2" a="1"/>
  <c r="AG578" i="2" s="1"/>
  <c r="AG574" i="2" s="1"/>
  <c r="AJ249" i="2" a="1"/>
  <c r="AJ249" i="2" s="1"/>
  <c r="AJ244" i="2" s="1"/>
  <c r="AJ42" i="2" s="1"/>
  <c r="AJ316" i="2" a="1"/>
  <c r="AJ316" i="2" s="1"/>
  <c r="AJ312" i="2" s="1"/>
  <c r="AJ50" i="2" s="1"/>
  <c r="S357" i="2" a="1"/>
  <c r="S357" i="2" s="1"/>
  <c r="S352" i="2" s="1"/>
  <c r="S185" i="2" a="1"/>
  <c r="S185" i="2" s="1"/>
  <c r="S335" i="2" a="1"/>
  <c r="S335" i="2" s="1"/>
  <c r="S330" i="2" s="1"/>
  <c r="S38" i="2" s="1"/>
  <c r="S356" i="2" a="1"/>
  <c r="S356" i="2" s="1"/>
  <c r="S351" i="2" s="1"/>
  <c r="S68" i="2" s="1"/>
  <c r="S851" i="2" a="1"/>
  <c r="S851" i="2" s="1"/>
  <c r="S847" i="2" s="1"/>
  <c r="AG539" i="2" a="1"/>
  <c r="AG539" i="2" s="1"/>
  <c r="AG535" i="2" s="1"/>
  <c r="AG60" i="2" s="1"/>
  <c r="AJ578" i="2" a="1"/>
  <c r="AJ578" i="2" s="1"/>
  <c r="AJ574" i="2" s="1"/>
  <c r="AG717" i="2" a="1"/>
  <c r="AG717" i="2" s="1"/>
  <c r="AG713" i="2" s="1"/>
  <c r="AJ794" i="2" a="1"/>
  <c r="AJ794" i="2" s="1"/>
  <c r="AJ790" i="2" s="1"/>
  <c r="AG356" i="2" a="1"/>
  <c r="AG356" i="2" s="1"/>
  <c r="AG442" i="2" a="1"/>
  <c r="AG442" i="2" s="1"/>
  <c r="AG437" i="2" s="1"/>
  <c r="AG53" i="2" s="1"/>
  <c r="AJ539" i="2" a="1"/>
  <c r="AJ539" i="2" s="1"/>
  <c r="AJ535" i="2" s="1"/>
  <c r="AJ60" i="2" s="1"/>
  <c r="AJ832" i="2" a="1"/>
  <c r="AJ832" i="2" s="1"/>
  <c r="AJ828" i="2" s="1"/>
  <c r="AJ658" i="2" a="1"/>
  <c r="AJ658" i="2" s="1"/>
  <c r="AJ653" i="2" s="1"/>
  <c r="AJ75" i="2" s="1"/>
  <c r="AG402" i="2" a="1"/>
  <c r="AG402" i="2" s="1"/>
  <c r="AG398" i="2" s="1"/>
  <c r="AG51" i="2" s="1"/>
  <c r="AJ482" i="2" a="1"/>
  <c r="AJ482" i="2" s="1"/>
  <c r="AJ477" i="2" s="1"/>
  <c r="AJ54" i="2" s="1"/>
  <c r="AG229" i="2" a="1"/>
  <c r="AG229" i="2" s="1"/>
  <c r="AG227" i="2" s="1"/>
  <c r="AJ638" i="2" a="1"/>
  <c r="AJ638" i="2" s="1"/>
  <c r="AJ633" i="2" s="1"/>
  <c r="AJ70" i="2" s="1"/>
  <c r="AJ279" i="2" a="1"/>
  <c r="AJ279" i="2" s="1"/>
  <c r="AJ275" i="2" s="1"/>
  <c r="AG207" i="2" a="1"/>
  <c r="AG207" i="2" s="1"/>
  <c r="AG202" i="2" s="1"/>
  <c r="AG37" i="2" s="1"/>
  <c r="AG775" i="2" a="1"/>
  <c r="AG775" i="2" s="1"/>
  <c r="AG771" i="2" s="1"/>
  <c r="AG80" i="2" s="1"/>
  <c r="AG851" i="2" a="1"/>
  <c r="AG851" i="2" s="1"/>
  <c r="AG847" i="2" s="1"/>
  <c r="AJ357" i="2" a="1"/>
  <c r="AJ357" i="2" s="1"/>
  <c r="AJ352" i="2" s="1"/>
  <c r="AJ145" i="2" a="1"/>
  <c r="AJ145" i="2" s="1"/>
  <c r="AJ139" i="2" s="1"/>
  <c r="AG638" i="2" a="1"/>
  <c r="AG638" i="2" s="1"/>
  <c r="AG633" i="2" s="1"/>
  <c r="AG70" i="2" s="1"/>
  <c r="AJ598" i="2" a="1"/>
  <c r="AJ598" i="2" s="1"/>
  <c r="AJ593" i="2" s="1"/>
  <c r="AG598" i="2" a="1"/>
  <c r="AG598" i="2" s="1"/>
  <c r="AG593" i="2" s="1"/>
  <c r="M539" i="2" a="1"/>
  <c r="M539" i="2" s="1"/>
  <c r="M535" i="2" s="1"/>
  <c r="M60" i="2" s="1"/>
  <c r="L559" i="2" a="1"/>
  <c r="L559" i="2" s="1"/>
  <c r="L554" i="2" s="1"/>
  <c r="M316" i="2" a="1"/>
  <c r="M316" i="2" s="1"/>
  <c r="M312" i="2" s="1"/>
  <c r="M50" i="2" s="1"/>
  <c r="M335" i="2" a="1"/>
  <c r="M335" i="2" s="1"/>
  <c r="M330" i="2" s="1"/>
  <c r="M38" i="2" s="1"/>
  <c r="M165" i="2" a="1"/>
  <c r="M165" i="2" s="1"/>
  <c r="M160" i="2" s="1"/>
  <c r="M22" i="2" s="1"/>
  <c r="M462" i="2" a="1"/>
  <c r="M462" i="2" s="1"/>
  <c r="M457" i="2" s="1"/>
  <c r="M67" i="2" s="1"/>
  <c r="W462" i="2" a="1"/>
  <c r="W462" i="2" s="1"/>
  <c r="W457" i="2" s="1"/>
  <c r="W67" i="2" s="1"/>
  <c r="M279" i="2" a="1"/>
  <c r="M279" i="2" s="1"/>
  <c r="M275" i="2" s="1"/>
  <c r="W268" i="2" a="1"/>
  <c r="W268" i="2" s="1"/>
  <c r="M520" i="2" a="1"/>
  <c r="M520" i="2" s="1"/>
  <c r="M516" i="2" s="1"/>
  <c r="M59" i="2" s="1"/>
  <c r="L618" i="2" a="1"/>
  <c r="L618" i="2" s="1"/>
  <c r="L613" i="2" s="1"/>
  <c r="L69" i="2" s="1"/>
  <c r="M794" i="2" a="1"/>
  <c r="M794" i="2" s="1"/>
  <c r="M790" i="2" s="1"/>
  <c r="W794" i="2" a="1"/>
  <c r="W794" i="2" s="1"/>
  <c r="W790" i="2" s="1"/>
  <c r="M851" i="2" a="1"/>
  <c r="M851" i="2" s="1"/>
  <c r="M847" i="2" s="1"/>
  <c r="M185" i="2" a="1"/>
  <c r="M185" i="2" s="1"/>
  <c r="W737" i="2" a="1"/>
  <c r="W737" i="2" s="1"/>
  <c r="W732" i="2" s="1"/>
  <c r="L249" i="2" a="1"/>
  <c r="L249" i="2" s="1"/>
  <c r="L244" i="2" s="1"/>
  <c r="L42" i="2" s="1"/>
  <c r="W422" i="2" a="1"/>
  <c r="W422" i="2" s="1"/>
  <c r="W417" i="2" s="1"/>
  <c r="W52" i="2" s="1"/>
  <c r="M269" i="2" a="1"/>
  <c r="M269" i="2" s="1"/>
  <c r="M270" i="2" s="1"/>
  <c r="V501" i="2" a="1"/>
  <c r="V501" i="2" s="1"/>
  <c r="V497" i="2" s="1"/>
  <c r="V58" i="2" s="1"/>
  <c r="M559" i="2" a="1"/>
  <c r="M559" i="2" s="1"/>
  <c r="M554" i="2" s="1"/>
  <c r="M618" i="2" a="1"/>
  <c r="M618" i="2" s="1"/>
  <c r="M613" i="2" s="1"/>
  <c r="M69" i="2" s="1"/>
  <c r="M698" i="2" a="1"/>
  <c r="M698" i="2" s="1"/>
  <c r="M693" i="2" s="1"/>
  <c r="M717" i="2" a="1"/>
  <c r="M717" i="2" s="1"/>
  <c r="M713" i="2" s="1"/>
  <c r="M598" i="2" a="1"/>
  <c r="M598" i="2" s="1"/>
  <c r="M593" i="2" s="1"/>
  <c r="W249" i="2" a="1"/>
  <c r="W249" i="2" s="1"/>
  <c r="W244" i="2" s="1"/>
  <c r="W42" i="2" s="1"/>
  <c r="L422" i="2" a="1"/>
  <c r="L422" i="2" s="1"/>
  <c r="L417" i="2" s="1"/>
  <c r="L52" i="2" s="1"/>
  <c r="L482" i="2" a="1"/>
  <c r="L482" i="2" s="1"/>
  <c r="L477" i="2" s="1"/>
  <c r="L54" i="2" s="1"/>
  <c r="L279" i="2" a="1"/>
  <c r="L279" i="2" s="1"/>
  <c r="L275" i="2" s="1"/>
  <c r="M297" i="2" a="1"/>
  <c r="M297" i="2" s="1"/>
  <c r="M294" i="2" s="1"/>
  <c r="M30" i="2" s="1"/>
  <c r="W229" i="2" a="1"/>
  <c r="W229" i="2" s="1"/>
  <c r="W227" i="2" s="1"/>
  <c r="M638" i="2" a="1"/>
  <c r="M638" i="2" s="1"/>
  <c r="M633" i="2" s="1"/>
  <c r="M70" i="2" s="1"/>
  <c r="L851" i="2" a="1"/>
  <c r="L851" i="2" s="1"/>
  <c r="L847" i="2" s="1"/>
  <c r="W335" i="2" a="1"/>
  <c r="W335" i="2" s="1"/>
  <c r="W330" i="2" s="1"/>
  <c r="W38" i="2" s="1"/>
  <c r="M357" i="2" a="1"/>
  <c r="M357" i="2" s="1"/>
  <c r="M352" i="2" s="1"/>
  <c r="M145" i="2" a="1"/>
  <c r="M145" i="2" s="1"/>
  <c r="M139" i="2" s="1"/>
  <c r="W145" i="2" a="1"/>
  <c r="W145" i="2" s="1"/>
  <c r="W139" i="2" s="1"/>
  <c r="W16" i="2" s="1"/>
  <c r="M402" i="2" a="1"/>
  <c r="M402" i="2" s="1"/>
  <c r="M398" i="2" s="1"/>
  <c r="M51" i="2" s="1"/>
  <c r="V269" i="2" a="1"/>
  <c r="V269" i="2" s="1"/>
  <c r="W520" i="2" a="1"/>
  <c r="W520" i="2" s="1"/>
  <c r="W516" i="2" s="1"/>
  <c r="W59" i="2" s="1"/>
  <c r="M756" i="2" a="1"/>
  <c r="M756" i="2" s="1"/>
  <c r="M752" i="2" s="1"/>
  <c r="M79" i="2" s="1"/>
  <c r="M832" i="2" a="1"/>
  <c r="M832" i="2" s="1"/>
  <c r="M828" i="2" s="1"/>
  <c r="M356" i="2" a="1"/>
  <c r="M356" i="2" s="1"/>
  <c r="L638" i="2" a="1"/>
  <c r="L638" i="2" s="1"/>
  <c r="L633" i="2" s="1"/>
  <c r="L70" i="2" s="1"/>
  <c r="M12" i="2"/>
  <c r="V145" i="2" a="1"/>
  <c r="V145" i="2" s="1"/>
  <c r="V139" i="2" s="1"/>
  <c r="M482" i="2" a="1"/>
  <c r="M482" i="2" s="1"/>
  <c r="M477" i="2" s="1"/>
  <c r="W402" i="2" a="1"/>
  <c r="W402" i="2" s="1"/>
  <c r="W398" i="2" s="1"/>
  <c r="W51" i="2" s="1"/>
  <c r="W297" i="2" a="1"/>
  <c r="W297" i="2" s="1"/>
  <c r="W294" i="2" s="1"/>
  <c r="W30" i="2" s="1"/>
  <c r="W678" i="2" a="1"/>
  <c r="W678" i="2" s="1"/>
  <c r="W673" i="2" s="1"/>
  <c r="W74" i="2" s="1"/>
  <c r="L598" i="2" a="1"/>
  <c r="L598" i="2" s="1"/>
  <c r="L593" i="2" s="1"/>
  <c r="M249" i="2" a="1"/>
  <c r="M249" i="2" s="1"/>
  <c r="M244" i="2" s="1"/>
  <c r="M42" i="2" s="1"/>
  <c r="W12" i="2"/>
  <c r="W165" i="2" a="1"/>
  <c r="W165" i="2" s="1"/>
  <c r="W160" i="2" s="1"/>
  <c r="W22" i="2" s="1"/>
  <c r="W442" i="2" a="1"/>
  <c r="W442" i="2" s="1"/>
  <c r="W437" i="2" s="1"/>
  <c r="W53" i="2" s="1"/>
  <c r="W482" i="2" a="1"/>
  <c r="W482" i="2" s="1"/>
  <c r="W477" i="2" s="1"/>
  <c r="W54" i="2" s="1"/>
  <c r="W269" i="2" a="1"/>
  <c r="W269" i="2" s="1"/>
  <c r="W539" i="2" a="1"/>
  <c r="W539" i="2" s="1"/>
  <c r="W535" i="2" s="1"/>
  <c r="W60" i="2" s="1"/>
  <c r="W658" i="2" a="1"/>
  <c r="W658" i="2" s="1"/>
  <c r="W653" i="2" s="1"/>
  <c r="W75" i="2" s="1"/>
  <c r="L698" i="2" a="1"/>
  <c r="L698" i="2" s="1"/>
  <c r="L693" i="2" s="1"/>
  <c r="L207" i="2" a="1"/>
  <c r="L207" i="2" s="1"/>
  <c r="L202" i="2" s="1"/>
  <c r="L37" i="2" s="1"/>
  <c r="L316" i="2" a="1"/>
  <c r="L316" i="2" s="1"/>
  <c r="L312" i="2" s="1"/>
  <c r="L50" i="2" s="1"/>
  <c r="L335" i="2" a="1"/>
  <c r="L335" i="2" s="1"/>
  <c r="L330" i="2" s="1"/>
  <c r="L38" i="2" s="1"/>
  <c r="L185" i="2" a="1"/>
  <c r="L185" i="2" s="1"/>
  <c r="W279" i="2" a="1"/>
  <c r="W279" i="2" s="1"/>
  <c r="W275" i="2" s="1"/>
  <c r="L269" i="2" a="1"/>
  <c r="L269" i="2" s="1"/>
  <c r="L501" i="2" a="1"/>
  <c r="L501" i="2" s="1"/>
  <c r="L497" i="2" s="1"/>
  <c r="L58" i="2" s="1"/>
  <c r="Z520" i="2" a="1"/>
  <c r="Z520" i="2" s="1"/>
  <c r="Z516" i="2" s="1"/>
  <c r="Z59" i="2" s="1"/>
  <c r="W559" i="2" a="1"/>
  <c r="W559" i="2" s="1"/>
  <c r="W554" i="2" s="1"/>
  <c r="W698" i="2" a="1"/>
  <c r="W698" i="2" s="1"/>
  <c r="W693" i="2" s="1"/>
  <c r="W717" i="2" a="1"/>
  <c r="W717" i="2" s="1"/>
  <c r="W713" i="2" s="1"/>
  <c r="W316" i="2" a="1"/>
  <c r="W316" i="2" s="1"/>
  <c r="W312" i="2" s="1"/>
  <c r="W50" i="2" s="1"/>
  <c r="L775" i="2" a="1"/>
  <c r="L775" i="2" s="1"/>
  <c r="L771" i="2" s="1"/>
  <c r="L80" i="2" s="1"/>
  <c r="W775" i="2" a="1"/>
  <c r="W775" i="2" s="1"/>
  <c r="W771" i="2" s="1"/>
  <c r="W80" i="2" s="1"/>
  <c r="W851" i="2" a="1"/>
  <c r="W851" i="2" s="1"/>
  <c r="W847" i="2" s="1"/>
  <c r="L462" i="2" a="1"/>
  <c r="L462" i="2" s="1"/>
  <c r="L457" i="2" s="1"/>
  <c r="L67" i="2" s="1"/>
  <c r="Z462" i="2" a="1"/>
  <c r="Z462" i="2" s="1"/>
  <c r="Z457" i="2" s="1"/>
  <c r="Z67" i="2" s="1"/>
  <c r="L297" i="2" a="1"/>
  <c r="L297" i="2" s="1"/>
  <c r="L294" i="2" s="1"/>
  <c r="L30" i="2" s="1"/>
  <c r="L229" i="2" a="1"/>
  <c r="L229" i="2" s="1"/>
  <c r="L227" i="2" s="1"/>
  <c r="L539" i="2" a="1"/>
  <c r="L539" i="2" s="1"/>
  <c r="L535" i="2" s="1"/>
  <c r="L60" i="2" s="1"/>
  <c r="W638" i="2" a="1"/>
  <c r="W638" i="2" s="1"/>
  <c r="W633" i="2" s="1"/>
  <c r="W70" i="2" s="1"/>
  <c r="W756" i="2" a="1"/>
  <c r="W756" i="2" s="1"/>
  <c r="W752" i="2" s="1"/>
  <c r="W79" i="2" s="1"/>
  <c r="L832" i="2" a="1"/>
  <c r="L832" i="2" s="1"/>
  <c r="L828" i="2" s="1"/>
  <c r="W356" i="2" a="1"/>
  <c r="W356" i="2" s="1"/>
  <c r="W351" i="2" s="1"/>
  <c r="W68" i="2" s="1"/>
  <c r="L12" i="2"/>
  <c r="L165" i="2" a="1"/>
  <c r="L165" i="2" s="1"/>
  <c r="L160" i="2" s="1"/>
  <c r="L22" i="2" s="1"/>
  <c r="L442" i="2" a="1"/>
  <c r="L442" i="2" s="1"/>
  <c r="L437" i="2" s="1"/>
  <c r="L53" i="2" s="1"/>
  <c r="L520" i="2" a="1"/>
  <c r="L520" i="2" s="1"/>
  <c r="L516" i="2" s="1"/>
  <c r="L59" i="2" s="1"/>
  <c r="L737" i="2" a="1"/>
  <c r="L737" i="2" s="1"/>
  <c r="L732" i="2" s="1"/>
  <c r="W832" i="2" a="1"/>
  <c r="W832" i="2" s="1"/>
  <c r="W828" i="2" s="1"/>
  <c r="AN269" i="2" a="1"/>
  <c r="AN269" i="2" s="1"/>
  <c r="W618" i="2" a="1"/>
  <c r="W618" i="2" s="1"/>
  <c r="W613" i="2" s="1"/>
  <c r="W69" i="2" s="1"/>
  <c r="L717" i="2" a="1"/>
  <c r="L717" i="2" s="1"/>
  <c r="L713" i="2" s="1"/>
  <c r="W207" i="2" a="1"/>
  <c r="W207" i="2" s="1"/>
  <c r="W202" i="2" s="1"/>
  <c r="W37" i="2" s="1"/>
  <c r="L145" i="2" a="1"/>
  <c r="L145" i="2" s="1"/>
  <c r="L139" i="2" s="1"/>
  <c r="L16" i="2" s="1"/>
  <c r="L402" i="2" a="1"/>
  <c r="L402" i="2" s="1"/>
  <c r="L398" i="2" s="1"/>
  <c r="L51" i="2" s="1"/>
  <c r="W501" i="2" a="1"/>
  <c r="W501" i="2" s="1"/>
  <c r="W497" i="2" s="1"/>
  <c r="W58" i="2" s="1"/>
  <c r="L578" i="2" a="1"/>
  <c r="L578" i="2" s="1"/>
  <c r="L574" i="2" s="1"/>
  <c r="L658" i="2" a="1"/>
  <c r="L658" i="2" s="1"/>
  <c r="L653" i="2" s="1"/>
  <c r="L75" i="2" s="1"/>
  <c r="W598" i="2" a="1"/>
  <c r="W598" i="2" s="1"/>
  <c r="W593" i="2" s="1"/>
  <c r="L357" i="2" a="1"/>
  <c r="L357" i="2" s="1"/>
  <c r="L352" i="2" s="1"/>
  <c r="W185" i="2" a="1"/>
  <c r="W185" i="2" s="1"/>
  <c r="L356" i="2" a="1"/>
  <c r="L356" i="2" s="1"/>
  <c r="L351" i="2" s="1"/>
  <c r="L68" i="2" s="1"/>
  <c r="W357" i="2" a="1"/>
  <c r="W357" i="2" s="1"/>
  <c r="W352" i="2" s="1"/>
  <c r="AN638" i="2" a="1"/>
  <c r="AN638" i="2" s="1"/>
  <c r="AN640" i="2" s="1"/>
  <c r="AN633" i="2" s="1"/>
  <c r="AN70" i="2" s="1"/>
  <c r="Z598" i="2" a="1"/>
  <c r="Z598" i="2" s="1"/>
  <c r="Z593" i="2" s="1"/>
  <c r="Q269" i="2" a="1"/>
  <c r="Q269" i="2" s="1"/>
  <c r="Q145" i="2" a="1"/>
  <c r="Q145" i="2" s="1"/>
  <c r="Q139" i="2" s="1"/>
  <c r="Q16" i="2" s="1"/>
  <c r="Q422" i="2" a="1"/>
  <c r="Q422" i="2" s="1"/>
  <c r="Q417" i="2" s="1"/>
  <c r="Q52" i="2" s="1"/>
  <c r="AK462" i="2" a="1"/>
  <c r="AK462" i="2" s="1"/>
  <c r="AK457" i="2" s="1"/>
  <c r="AK67" i="2" s="1"/>
  <c r="Q297" i="2" a="1"/>
  <c r="Q297" i="2" s="1"/>
  <c r="Q294" i="2" s="1"/>
  <c r="Q30" i="2" s="1"/>
  <c r="Q356" i="2" a="1"/>
  <c r="Q356" i="2" s="1"/>
  <c r="R356" i="2" a="1"/>
  <c r="R356" i="2" s="1"/>
  <c r="R351" i="2" s="1"/>
  <c r="R68" i="2" s="1"/>
  <c r="R185" i="2" a="1"/>
  <c r="R185" i="2" s="1"/>
  <c r="AB185" i="2" a="1"/>
  <c r="AB185" i="2" s="1"/>
  <c r="Q165" i="2" a="1"/>
  <c r="Q165" i="2" s="1"/>
  <c r="Q160" i="2" s="1"/>
  <c r="Q22" i="2" s="1"/>
  <c r="Q462" i="2" a="1"/>
  <c r="Q462" i="2" s="1"/>
  <c r="Q457" i="2" s="1"/>
  <c r="Q67" i="2" s="1"/>
  <c r="Q638" i="2" a="1"/>
  <c r="Q638" i="2" s="1"/>
  <c r="Q633" i="2" s="1"/>
  <c r="Q70" i="2" s="1"/>
  <c r="Z297" i="2" a="1"/>
  <c r="Z297" i="2" s="1"/>
  <c r="Z294" i="2" s="1"/>
  <c r="Z30" i="2" s="1"/>
  <c r="Q402" i="2" a="1"/>
  <c r="Q402" i="2" s="1"/>
  <c r="Q398" i="2" s="1"/>
  <c r="Q51" i="2" s="1"/>
  <c r="Q335" i="2" a="1"/>
  <c r="Q335" i="2" s="1"/>
  <c r="Q330" i="2" s="1"/>
  <c r="Q38" i="2" s="1"/>
  <c r="Q12" i="2"/>
  <c r="AK145" i="2" a="1"/>
  <c r="AK145" i="2" s="1"/>
  <c r="AK139" i="2" s="1"/>
  <c r="AK16" i="2" s="1"/>
  <c r="Q539" i="2" a="1"/>
  <c r="Q539" i="2" s="1"/>
  <c r="Q535" i="2" s="1"/>
  <c r="Q60" i="2" s="1"/>
  <c r="AN598" i="2" a="1"/>
  <c r="AN598" i="2" s="1"/>
  <c r="AN600" i="2" s="1"/>
  <c r="AN593" i="2" s="1"/>
  <c r="AN851" i="2" a="1"/>
  <c r="AN851" i="2" s="1"/>
  <c r="AN853" i="2" s="1"/>
  <c r="AB356" i="2" a="1"/>
  <c r="AB356" i="2" s="1"/>
  <c r="AB351" i="2" s="1"/>
  <c r="AB68" i="2" s="1"/>
  <c r="BR134" i="2" a="1"/>
  <c r="BR134" i="2" s="1"/>
  <c r="Z335" i="2" a="1"/>
  <c r="Z335" i="2" s="1"/>
  <c r="Z330" i="2" s="1"/>
  <c r="Z38" i="2" s="1"/>
  <c r="Z357" i="2" a="1"/>
  <c r="Z357" i="2" s="1"/>
  <c r="Z352" i="2" s="1"/>
  <c r="Z185" i="2" a="1"/>
  <c r="Z185" i="2" s="1"/>
  <c r="Z145" i="2" a="1"/>
  <c r="Z145" i="2" s="1"/>
  <c r="Z139" i="2" s="1"/>
  <c r="AJ165" i="2" a="1"/>
  <c r="AJ165" i="2" s="1"/>
  <c r="AJ160" i="2" s="1"/>
  <c r="AJ22" i="2" s="1"/>
  <c r="Q482" i="2" a="1"/>
  <c r="Q482" i="2" s="1"/>
  <c r="Q477" i="2" s="1"/>
  <c r="AJ269" i="2" a="1"/>
  <c r="AJ269" i="2" s="1"/>
  <c r="Z269" i="2" a="1"/>
  <c r="Z269" i="2" s="1"/>
  <c r="Q268" i="2" a="1"/>
  <c r="Q268" i="2" s="1"/>
  <c r="Z229" i="2" a="1"/>
  <c r="Z229" i="2" s="1"/>
  <c r="Z227" i="2" s="1"/>
  <c r="AJ520" i="2" a="1"/>
  <c r="AJ520" i="2" s="1"/>
  <c r="AJ516" i="2" s="1"/>
  <c r="AJ59" i="2" s="1"/>
  <c r="Q520" i="2" a="1"/>
  <c r="Q520" i="2" s="1"/>
  <c r="Q516" i="2" s="1"/>
  <c r="Q59" i="2" s="1"/>
  <c r="AG520" i="2" a="1"/>
  <c r="AG520" i="2" s="1"/>
  <c r="AG516" i="2" s="1"/>
  <c r="AG59" i="2" s="1"/>
  <c r="AJ559" i="2" a="1"/>
  <c r="AJ559" i="2" s="1"/>
  <c r="AJ554" i="2" s="1"/>
  <c r="Z678" i="2" a="1"/>
  <c r="Z678" i="2" s="1"/>
  <c r="Z673" i="2" s="1"/>
  <c r="Z74" i="2" s="1"/>
  <c r="AJ678" i="2" a="1"/>
  <c r="AJ678" i="2" s="1"/>
  <c r="AJ673" i="2" s="1"/>
  <c r="AJ74" i="2" s="1"/>
  <c r="Q737" i="2" a="1"/>
  <c r="Q737" i="2" s="1"/>
  <c r="Q732" i="2" s="1"/>
  <c r="AJ737" i="2" a="1"/>
  <c r="AJ737" i="2" s="1"/>
  <c r="AJ732" i="2" s="1"/>
  <c r="Q249" i="2" a="1"/>
  <c r="Q249" i="2" s="1"/>
  <c r="Q244" i="2" s="1"/>
  <c r="Q42" i="2" s="1"/>
  <c r="AJ775" i="2" a="1"/>
  <c r="AJ775" i="2" s="1"/>
  <c r="AJ771" i="2" s="1"/>
  <c r="AJ80" i="2" s="1"/>
  <c r="AN832" i="2" a="1"/>
  <c r="AN832" i="2" s="1"/>
  <c r="AN834" i="2" s="1"/>
  <c r="AN828" i="2" s="1"/>
  <c r="AG832" i="2" a="1"/>
  <c r="AG832" i="2" s="1"/>
  <c r="AG828" i="2" s="1"/>
  <c r="Q851" i="2" a="1"/>
  <c r="Q851" i="2" s="1"/>
  <c r="Q847" i="2" s="1"/>
  <c r="Z851" i="2" a="1"/>
  <c r="Z851" i="2" s="1"/>
  <c r="Z847" i="2" s="1"/>
  <c r="AJ356" i="2" a="1"/>
  <c r="AJ356" i="2" s="1"/>
  <c r="AJ351" i="2" s="1"/>
  <c r="AJ68" i="2" s="1"/>
  <c r="Z356" i="2" a="1"/>
  <c r="Z356" i="2" s="1"/>
  <c r="Z351" i="2" s="1"/>
  <c r="Z68" i="2" s="1"/>
  <c r="DB134" i="2" a="1"/>
  <c r="DB134" i="2" s="1"/>
  <c r="BH134" i="2" a="1"/>
  <c r="BH134" i="2" s="1"/>
  <c r="AJ185" i="2" a="1"/>
  <c r="AJ185" i="2" s="1"/>
  <c r="AG185" i="2" a="1"/>
  <c r="AG185" i="2" s="1"/>
  <c r="Z279" i="2" a="1"/>
  <c r="Z279" i="2" s="1"/>
  <c r="Z275" i="2" s="1"/>
  <c r="Z501" i="2" a="1"/>
  <c r="Z501" i="2" s="1"/>
  <c r="Z497" i="2" s="1"/>
  <c r="Z58" i="2" s="1"/>
  <c r="AN756" i="2" a="1"/>
  <c r="AN756" i="2" s="1"/>
  <c r="AN758" i="2" s="1"/>
  <c r="AN752" i="2" s="1"/>
  <c r="AN79" i="2" s="1"/>
  <c r="BK134" i="2" a="1"/>
  <c r="BK134" i="2" s="1"/>
  <c r="AN12" i="2"/>
  <c r="AG12" i="2"/>
  <c r="AG165" i="2" a="1"/>
  <c r="AG165" i="2" s="1"/>
  <c r="AG160" i="2" s="1"/>
  <c r="AG22" i="2" s="1"/>
  <c r="AG422" i="2" a="1"/>
  <c r="AG422" i="2" s="1"/>
  <c r="AG417" i="2" s="1"/>
  <c r="AG52" i="2" s="1"/>
  <c r="AN462" i="2" a="1"/>
  <c r="AN462" i="2" s="1"/>
  <c r="AN464" i="2" s="1"/>
  <c r="AG462" i="2" a="1"/>
  <c r="AG462" i="2" s="1"/>
  <c r="AG457" i="2" s="1"/>
  <c r="AG67" i="2" s="1"/>
  <c r="AJ297" i="2" a="1"/>
  <c r="AJ297" i="2" s="1"/>
  <c r="AJ294" i="2" s="1"/>
  <c r="AJ30" i="2" s="1"/>
  <c r="AN268" i="2" a="1"/>
  <c r="AN268" i="2" s="1"/>
  <c r="AG268" i="2" a="1"/>
  <c r="AG268" i="2" s="1"/>
  <c r="Q501" i="2" a="1"/>
  <c r="Q501" i="2" s="1"/>
  <c r="Q497" i="2" s="1"/>
  <c r="Q58" i="2" s="1"/>
  <c r="AG501" i="2" a="1"/>
  <c r="AG501" i="2" s="1"/>
  <c r="AG497" i="2" s="1"/>
  <c r="AG58" i="2" s="1"/>
  <c r="AN539" i="2" a="1"/>
  <c r="AN539" i="2" s="1"/>
  <c r="AN541" i="2" s="1"/>
  <c r="AN618" i="2" a="1"/>
  <c r="AN618" i="2" s="1"/>
  <c r="AN620" i="2" s="1"/>
  <c r="AJ618" i="2" a="1"/>
  <c r="AJ618" i="2" s="1"/>
  <c r="AJ613" i="2" s="1"/>
  <c r="AJ69" i="2" s="1"/>
  <c r="Z698" i="2" a="1"/>
  <c r="Z698" i="2" s="1"/>
  <c r="Z693" i="2" s="1"/>
  <c r="AJ698" i="2" a="1"/>
  <c r="AJ698" i="2" s="1"/>
  <c r="AJ693" i="2" s="1"/>
  <c r="Q717" i="2" a="1"/>
  <c r="Q717" i="2" s="1"/>
  <c r="Q713" i="2" s="1"/>
  <c r="AJ717" i="2" a="1"/>
  <c r="AJ717" i="2" s="1"/>
  <c r="AJ713" i="2" s="1"/>
  <c r="AJ207" i="2" a="1"/>
  <c r="AJ207" i="2" s="1"/>
  <c r="AJ202" i="2" s="1"/>
  <c r="AJ37" i="2" s="1"/>
  <c r="Q316" i="2" a="1"/>
  <c r="Q316" i="2" s="1"/>
  <c r="Q312" i="2" s="1"/>
  <c r="Q50" i="2" s="1"/>
  <c r="AG756" i="2" a="1"/>
  <c r="AG756" i="2" s="1"/>
  <c r="AG752" i="2" s="1"/>
  <c r="AG79" i="2" s="1"/>
  <c r="Z756" i="2" a="1"/>
  <c r="Z756" i="2" s="1"/>
  <c r="Z752" i="2" s="1"/>
  <c r="Z79" i="2" s="1"/>
  <c r="CM134" i="2" a="1"/>
  <c r="CM134" i="2" s="1"/>
  <c r="Q185" i="2" a="1"/>
  <c r="Q185" i="2" s="1"/>
  <c r="AN185" i="2" a="1"/>
  <c r="AN185" i="2" s="1"/>
  <c r="Z165" i="2" a="1"/>
  <c r="Z165" i="2" s="1"/>
  <c r="Z160" i="2" s="1"/>
  <c r="Z22" i="2" s="1"/>
  <c r="AN578" i="2" a="1"/>
  <c r="AN578" i="2" s="1"/>
  <c r="AN580" i="2" s="1"/>
  <c r="Z249" i="2" a="1"/>
  <c r="Z249" i="2" s="1"/>
  <c r="Z244" i="2" s="1"/>
  <c r="Z42" i="2" s="1"/>
  <c r="CB134" i="2" a="1"/>
  <c r="CB134" i="2" s="1"/>
  <c r="AN402" i="2" a="1"/>
  <c r="AN402" i="2" s="1"/>
  <c r="AN404" i="2" s="1"/>
  <c r="AN501" i="2" a="1"/>
  <c r="AN501" i="2" s="1"/>
  <c r="AN503" i="2" s="1"/>
  <c r="Z638" i="2" a="1"/>
  <c r="Z638" i="2" s="1"/>
  <c r="Z633" i="2" s="1"/>
  <c r="Z70" i="2" s="1"/>
  <c r="AJ12" i="2"/>
  <c r="AG145" i="2" a="1"/>
  <c r="AG145" i="2" s="1"/>
  <c r="AG139" i="2" s="1"/>
  <c r="Z422" i="2" a="1"/>
  <c r="Z422" i="2" s="1"/>
  <c r="Z417" i="2" s="1"/>
  <c r="Z52" i="2" s="1"/>
  <c r="AN482" i="2" a="1"/>
  <c r="AN482" i="2" s="1"/>
  <c r="AN484" i="2" s="1"/>
  <c r="AN477" i="2" s="1"/>
  <c r="AN54" i="2" s="1"/>
  <c r="AG482" i="2" a="1"/>
  <c r="AG482" i="2" s="1"/>
  <c r="AG477" i="2" s="1"/>
  <c r="AK402" i="2" a="1"/>
  <c r="AK402" i="2" s="1"/>
  <c r="AK398" i="2" s="1"/>
  <c r="AK51" i="2" s="1"/>
  <c r="Z402" i="2" a="1"/>
  <c r="Z402" i="2" s="1"/>
  <c r="Z398" i="2" s="1"/>
  <c r="Z51" i="2" s="1"/>
  <c r="AG279" i="2" a="1"/>
  <c r="AG279" i="2" s="1"/>
  <c r="AG275" i="2" s="1"/>
  <c r="Q279" i="2" a="1"/>
  <c r="Q279" i="2" s="1"/>
  <c r="Q275" i="2" s="1"/>
  <c r="AJ268" i="2" a="1"/>
  <c r="AJ268" i="2" s="1"/>
  <c r="AJ501" i="2" a="1"/>
  <c r="AJ501" i="2" s="1"/>
  <c r="AJ497" i="2" s="1"/>
  <c r="AJ58" i="2" s="1"/>
  <c r="AK501" i="2" a="1"/>
  <c r="AK501" i="2" s="1"/>
  <c r="AK497" i="2" s="1"/>
  <c r="AK58" i="2" s="1"/>
  <c r="AN229" i="2" a="1"/>
  <c r="AN229" i="2" s="1"/>
  <c r="Z578" i="2" a="1"/>
  <c r="Z578" i="2" s="1"/>
  <c r="Z574" i="2" s="1"/>
  <c r="AG559" i="2" a="1"/>
  <c r="AG559" i="2" s="1"/>
  <c r="AG554" i="2" s="1"/>
  <c r="AN559" i="2" a="1"/>
  <c r="AN559" i="2" s="1"/>
  <c r="AN561" i="2" s="1"/>
  <c r="AN554" i="2" s="1"/>
  <c r="AN658" i="2" a="1"/>
  <c r="AN658" i="2" s="1"/>
  <c r="AN660" i="2" s="1"/>
  <c r="AG658" i="2" a="1"/>
  <c r="AG658" i="2" s="1"/>
  <c r="AG653" i="2" s="1"/>
  <c r="AG75" i="2" s="1"/>
  <c r="Q658" i="2" a="1"/>
  <c r="Q658" i="2" s="1"/>
  <c r="Q653" i="2" s="1"/>
  <c r="Q75" i="2" s="1"/>
  <c r="AN717" i="2" a="1"/>
  <c r="AN717" i="2" s="1"/>
  <c r="AN719" i="2" s="1"/>
  <c r="AN713" i="2" s="1"/>
  <c r="Q207" i="2" a="1"/>
  <c r="Q207" i="2" s="1"/>
  <c r="Q202" i="2" s="1"/>
  <c r="Q37" i="2" s="1"/>
  <c r="Z316" i="2" a="1"/>
  <c r="Z316" i="2" s="1"/>
  <c r="Z312" i="2" s="1"/>
  <c r="Z50" i="2" s="1"/>
  <c r="AN249" i="2" a="1"/>
  <c r="AN249" i="2" s="1"/>
  <c r="AN251" i="2" s="1"/>
  <c r="AJ756" i="2" a="1"/>
  <c r="AJ756" i="2" s="1"/>
  <c r="AJ752" i="2" s="1"/>
  <c r="AJ79" i="2" s="1"/>
  <c r="Q794" i="2" a="1"/>
  <c r="Q794" i="2" s="1"/>
  <c r="Q790" i="2" s="1"/>
  <c r="Z794" i="2" a="1"/>
  <c r="Z794" i="2" s="1"/>
  <c r="Z790" i="2" s="1"/>
  <c r="Q832" i="2" a="1"/>
  <c r="Q832" i="2" s="1"/>
  <c r="Q828" i="2" s="1"/>
  <c r="AJ335" i="2" a="1"/>
  <c r="AJ335" i="2" s="1"/>
  <c r="AJ330" i="2" s="1"/>
  <c r="AJ38" i="2" s="1"/>
  <c r="AN356" i="2" a="1"/>
  <c r="AN356" i="2" s="1"/>
  <c r="AN364" i="2" s="1"/>
  <c r="BV134" i="2" a="1"/>
  <c r="BV134" i="2" s="1"/>
  <c r="Z268" i="2" a="1"/>
  <c r="Z268" i="2" s="1"/>
  <c r="Z658" i="2" a="1"/>
  <c r="Z658" i="2" s="1"/>
  <c r="Z653" i="2" s="1"/>
  <c r="Z75" i="2" s="1"/>
  <c r="AN520" i="2" a="1"/>
  <c r="AN520" i="2" s="1"/>
  <c r="AN522" i="2" s="1"/>
  <c r="AN516" i="2" s="1"/>
  <c r="AN59" i="2" s="1"/>
  <c r="AN737" i="2" a="1"/>
  <c r="AN737" i="2" s="1"/>
  <c r="AN739" i="2" s="1"/>
  <c r="AN357" i="2" a="1"/>
  <c r="AN357" i="2" s="1"/>
  <c r="AN377" i="2" s="1"/>
  <c r="AN352" i="2" s="1"/>
  <c r="AN422" i="2" a="1"/>
  <c r="AN422" i="2" s="1"/>
  <c r="AN424" i="2" s="1"/>
  <c r="AJ462" i="2" a="1"/>
  <c r="AJ462" i="2" s="1"/>
  <c r="AJ457" i="2" s="1"/>
  <c r="AJ67" i="2" s="1"/>
  <c r="AK482" i="2" a="1"/>
  <c r="AK482" i="2" s="1"/>
  <c r="AK477" i="2" s="1"/>
  <c r="AG269" i="2" a="1"/>
  <c r="AG269" i="2" s="1"/>
  <c r="AJ229" i="2" a="1"/>
  <c r="AJ229" i="2" s="1"/>
  <c r="AJ227" i="2" s="1"/>
  <c r="AK229" i="2" a="1"/>
  <c r="AK229" i="2" s="1"/>
  <c r="AK227" i="2" s="1"/>
  <c r="Z559" i="2" a="1"/>
  <c r="Z559" i="2" s="1"/>
  <c r="Z554" i="2" s="1"/>
  <c r="AN678" i="2" a="1"/>
  <c r="AN678" i="2" s="1"/>
  <c r="AN680" i="2" s="1"/>
  <c r="AG678" i="2" a="1"/>
  <c r="AG678" i="2" s="1"/>
  <c r="AG673" i="2" s="1"/>
  <c r="AG74" i="2" s="1"/>
  <c r="Q678" i="2" a="1"/>
  <c r="Q678" i="2" s="1"/>
  <c r="Q673" i="2" s="1"/>
  <c r="Q74" i="2" s="1"/>
  <c r="Z737" i="2" a="1"/>
  <c r="Z737" i="2" s="1"/>
  <c r="Z732" i="2" s="1"/>
  <c r="Q598" i="2" a="1"/>
  <c r="Q598" i="2" s="1"/>
  <c r="Q593" i="2" s="1"/>
  <c r="AK249" i="2" a="1"/>
  <c r="AK249" i="2" s="1"/>
  <c r="AK244" i="2" s="1"/>
  <c r="AK42" i="2" s="1"/>
  <c r="AG249" i="2" a="1"/>
  <c r="AG249" i="2" s="1"/>
  <c r="AG244" i="2" s="1"/>
  <c r="AG42" i="2" s="1"/>
  <c r="AN316" i="2" a="1"/>
  <c r="AN316" i="2" s="1"/>
  <c r="AN318" i="2" s="1"/>
  <c r="AN312" i="2" s="1"/>
  <c r="AN50" i="2" s="1"/>
  <c r="Q775" i="2" a="1"/>
  <c r="Q775" i="2" s="1"/>
  <c r="Q771" i="2" s="1"/>
  <c r="Q80" i="2" s="1"/>
  <c r="Z775" i="2" a="1"/>
  <c r="Z775" i="2" s="1"/>
  <c r="Z771" i="2" s="1"/>
  <c r="Z80" i="2" s="1"/>
  <c r="AN794" i="2" a="1"/>
  <c r="AN794" i="2" s="1"/>
  <c r="AN796" i="2" s="1"/>
  <c r="Z832" i="2" a="1"/>
  <c r="Z832" i="2" s="1"/>
  <c r="Z828" i="2" s="1"/>
  <c r="AJ851" i="2" a="1"/>
  <c r="AJ851" i="2" s="1"/>
  <c r="AJ847" i="2" s="1"/>
  <c r="AK356" i="2" a="1"/>
  <c r="AK356" i="2" s="1"/>
  <c r="DA134" i="2" a="1"/>
  <c r="DA134" i="2" s="1"/>
  <c r="Z12" i="2"/>
  <c r="AN297" i="2" a="1"/>
  <c r="AN297" i="2" s="1"/>
  <c r="AN299" i="2" s="1"/>
  <c r="AN294" i="2" s="1"/>
  <c r="AN30" i="2" s="1"/>
  <c r="Z442" i="2" a="1"/>
  <c r="Z442" i="2" s="1"/>
  <c r="Z437" i="2" s="1"/>
  <c r="Z53" i="2" s="1"/>
  <c r="AN442" i="2" a="1"/>
  <c r="AN442" i="2" s="1"/>
  <c r="AN444" i="2" s="1"/>
  <c r="AN437" i="2" s="1"/>
  <c r="AN53" i="2" s="1"/>
  <c r="AN145" i="2" a="1"/>
  <c r="AN145" i="2" s="1"/>
  <c r="AN147" i="2" s="1"/>
  <c r="AN165" i="2" a="1"/>
  <c r="AN165" i="2" s="1"/>
  <c r="AN167" i="2" s="1"/>
  <c r="AJ422" i="2" a="1"/>
  <c r="AJ422" i="2" s="1"/>
  <c r="AJ417" i="2" s="1"/>
  <c r="AJ52" i="2" s="1"/>
  <c r="AJ442" i="2" a="1"/>
  <c r="AJ442" i="2" s="1"/>
  <c r="AJ437" i="2" s="1"/>
  <c r="AJ53" i="2" s="1"/>
  <c r="Z482" i="2" a="1"/>
  <c r="Z482" i="2" s="1"/>
  <c r="Z477" i="2" s="1"/>
  <c r="Z54" i="2" s="1"/>
  <c r="AJ402" i="2" a="1"/>
  <c r="AJ402" i="2" s="1"/>
  <c r="AJ398" i="2" s="1"/>
  <c r="AJ51" i="2" s="1"/>
  <c r="AN279" i="2" a="1"/>
  <c r="AN279" i="2" s="1"/>
  <c r="AN281" i="2" s="1"/>
  <c r="AN275" i="2" s="1"/>
  <c r="AG297" i="2" a="1"/>
  <c r="AG297" i="2" s="1"/>
  <c r="AG294" i="2" s="1"/>
  <c r="AG30" i="2" s="1"/>
  <c r="Z539" i="2" a="1"/>
  <c r="Z539" i="2" s="1"/>
  <c r="Z535" i="2" s="1"/>
  <c r="Z60" i="2" s="1"/>
  <c r="Q578" i="2" a="1"/>
  <c r="Q578" i="2" s="1"/>
  <c r="Q574" i="2" s="1"/>
  <c r="AK559" i="2" a="1"/>
  <c r="AK559" i="2" s="1"/>
  <c r="AK554" i="2" s="1"/>
  <c r="Z618" i="2" a="1"/>
  <c r="Z618" i="2" s="1"/>
  <c r="Z613" i="2" s="1"/>
  <c r="Z69" i="2" s="1"/>
  <c r="AG618" i="2" a="1"/>
  <c r="AG618" i="2" s="1"/>
  <c r="AG613" i="2" s="1"/>
  <c r="AG69" i="2" s="1"/>
  <c r="Q618" i="2" a="1"/>
  <c r="Q618" i="2" s="1"/>
  <c r="Q613" i="2" s="1"/>
  <c r="Q69" i="2" s="1"/>
  <c r="AN698" i="2" a="1"/>
  <c r="AN698" i="2" s="1"/>
  <c r="AN700" i="2" s="1"/>
  <c r="AG698" i="2" a="1"/>
  <c r="AG698" i="2" s="1"/>
  <c r="AG693" i="2" s="1"/>
  <c r="Q698" i="2" a="1"/>
  <c r="Q698" i="2" s="1"/>
  <c r="Q693" i="2" s="1"/>
  <c r="AG737" i="2" a="1"/>
  <c r="AG737" i="2" s="1"/>
  <c r="AG732" i="2" s="1"/>
  <c r="Z717" i="2" a="1"/>
  <c r="Z717" i="2" s="1"/>
  <c r="Z713" i="2" s="1"/>
  <c r="Z207" i="2" a="1"/>
  <c r="Z207" i="2" s="1"/>
  <c r="Z202" i="2" s="1"/>
  <c r="Z37" i="2" s="1"/>
  <c r="AN207" i="2" a="1"/>
  <c r="AN207" i="2" s="1"/>
  <c r="AN209" i="2" s="1"/>
  <c r="AG316" i="2" a="1"/>
  <c r="AG316" i="2" s="1"/>
  <c r="AG312" i="2" s="1"/>
  <c r="AG50" i="2" s="1"/>
  <c r="Q756" i="2" a="1"/>
  <c r="Q756" i="2" s="1"/>
  <c r="Q752" i="2" s="1"/>
  <c r="Q79" i="2" s="1"/>
  <c r="AG794" i="2" a="1"/>
  <c r="AG794" i="2" s="1"/>
  <c r="AG790" i="2" s="1"/>
  <c r="AN775" i="2" a="1"/>
  <c r="AN775" i="2" s="1"/>
  <c r="AN777" i="2" s="1"/>
  <c r="AN771" i="2" s="1"/>
  <c r="AN80" i="2" s="1"/>
  <c r="AN335" i="2" a="1"/>
  <c r="AN335" i="2" s="1"/>
  <c r="AN337" i="2" s="1"/>
  <c r="AG335" i="2" a="1"/>
  <c r="AG335" i="2" s="1"/>
  <c r="AG330" i="2" s="1"/>
  <c r="AG38" i="2" s="1"/>
  <c r="Q357" i="2" a="1"/>
  <c r="Q357" i="2" s="1"/>
  <c r="Q352" i="2" s="1"/>
  <c r="AG357" i="2" a="1"/>
  <c r="AG357" i="2" s="1"/>
  <c r="AG352" i="2" s="1"/>
  <c r="CE134" i="2" a="1"/>
  <c r="CE134" i="2" s="1"/>
  <c r="V357" i="2" a="1"/>
  <c r="V357" i="2" s="1"/>
  <c r="V352" i="2" s="1"/>
  <c r="CY134" i="2" a="1"/>
  <c r="CY134" i="2" s="1"/>
  <c r="AK422" i="2" a="1"/>
  <c r="AK422" i="2" s="1"/>
  <c r="AK417" i="2" s="1"/>
  <c r="V422" i="2" a="1"/>
  <c r="V422" i="2" s="1"/>
  <c r="V417" i="2" s="1"/>
  <c r="V52" i="2" s="1"/>
  <c r="AK442" i="2" a="1"/>
  <c r="AK442" i="2" s="1"/>
  <c r="AK437" i="2" s="1"/>
  <c r="AK53" i="2" s="1"/>
  <c r="V402" i="2" a="1"/>
  <c r="V402" i="2" s="1"/>
  <c r="V398" i="2" s="1"/>
  <c r="V51" i="2" s="1"/>
  <c r="V559" i="2" a="1"/>
  <c r="V559" i="2" s="1"/>
  <c r="V554" i="2" s="1"/>
  <c r="AK618" i="2" a="1"/>
  <c r="AK618" i="2" s="1"/>
  <c r="AK613" i="2" s="1"/>
  <c r="AK69" i="2" s="1"/>
  <c r="V658" i="2" a="1"/>
  <c r="V658" i="2" s="1"/>
  <c r="V653" i="2" s="1"/>
  <c r="V75" i="2" s="1"/>
  <c r="AK658" i="2" a="1"/>
  <c r="AK658" i="2" s="1"/>
  <c r="AK653" i="2" s="1"/>
  <c r="AK75" i="2" s="1"/>
  <c r="AK598" i="2" a="1"/>
  <c r="AK598" i="2" s="1"/>
  <c r="AK593" i="2" s="1"/>
  <c r="AK316" i="2" a="1"/>
  <c r="AK316" i="2" s="1"/>
  <c r="AK312" i="2" s="1"/>
  <c r="AK50" i="2" s="1"/>
  <c r="V316" i="2" a="1"/>
  <c r="V316" i="2" s="1"/>
  <c r="V312" i="2" s="1"/>
  <c r="V50" i="2" s="1"/>
  <c r="AK775" i="2" a="1"/>
  <c r="AK775" i="2" s="1"/>
  <c r="AK771" i="2" s="1"/>
  <c r="AK80" i="2" s="1"/>
  <c r="V356" i="2" a="1"/>
  <c r="V356" i="2" s="1"/>
  <c r="V351" i="2" s="1"/>
  <c r="V68" i="2" s="1"/>
  <c r="BS134" i="2" a="1"/>
  <c r="BS134" i="2" s="1"/>
  <c r="CW134" i="2" a="1"/>
  <c r="CW134" i="2" s="1"/>
  <c r="CG134" i="2" a="1"/>
  <c r="CG134" i="2" s="1"/>
  <c r="BD134" i="2" a="1"/>
  <c r="BD134" i="2" s="1"/>
  <c r="CK134" i="2" a="1"/>
  <c r="CK134" i="2" s="1"/>
  <c r="AU134" i="2" a="1"/>
  <c r="AU134" i="2" s="1"/>
  <c r="CT134" i="2" a="1"/>
  <c r="CT134" i="2" s="1"/>
  <c r="DD134" i="2" a="1"/>
  <c r="DD134" i="2" s="1"/>
  <c r="BM134" i="2" a="1"/>
  <c r="BM134" i="2" s="1"/>
  <c r="AK185" i="2" a="1"/>
  <c r="AK185" i="2" s="1"/>
  <c r="V12" i="2"/>
  <c r="V442" i="2" a="1"/>
  <c r="V442" i="2" s="1"/>
  <c r="V437" i="2" s="1"/>
  <c r="V53" i="2" s="1"/>
  <c r="CA134" i="2" a="1"/>
  <c r="CA134" i="2" s="1"/>
  <c r="CD134" i="2" a="1"/>
  <c r="CD134" i="2" s="1"/>
  <c r="V482" i="2" a="1"/>
  <c r="V482" i="2" s="1"/>
  <c r="V477" i="2" s="1"/>
  <c r="V54" i="2" s="1"/>
  <c r="AK279" i="2" a="1"/>
  <c r="AK279" i="2" s="1"/>
  <c r="AK275" i="2" s="1"/>
  <c r="V297" i="2" a="1"/>
  <c r="V297" i="2" s="1"/>
  <c r="V294" i="2" s="1"/>
  <c r="V30" i="2" s="1"/>
  <c r="AK269" i="2" a="1"/>
  <c r="AK269" i="2" s="1"/>
  <c r="V678" i="2" a="1"/>
  <c r="V678" i="2" s="1"/>
  <c r="V673" i="2" s="1"/>
  <c r="V74" i="2" s="1"/>
  <c r="AK678" i="2" a="1"/>
  <c r="AK678" i="2" s="1"/>
  <c r="AK673" i="2" s="1"/>
  <c r="AK74" i="2" s="1"/>
  <c r="V794" i="2" a="1"/>
  <c r="V794" i="2" s="1"/>
  <c r="V790" i="2" s="1"/>
  <c r="CN134" i="2" a="1"/>
  <c r="CN134" i="2" s="1"/>
  <c r="DG134" i="2" a="1"/>
  <c r="DG134" i="2" s="1"/>
  <c r="BE134" i="2" a="1"/>
  <c r="BE134" i="2" s="1"/>
  <c r="AW134" i="2" a="1"/>
  <c r="AW134" i="2" s="1"/>
  <c r="CP134" i="2" a="1"/>
  <c r="CP134" i="2" s="1"/>
  <c r="CR134" i="2" a="1"/>
  <c r="CR134" i="2" s="1"/>
  <c r="BL134" i="2" a="1"/>
  <c r="BL134" i="2" s="1"/>
  <c r="BU134" i="2" a="1"/>
  <c r="BU134" i="2" s="1"/>
  <c r="AR134" i="2" a="1"/>
  <c r="AR134" i="2" s="1"/>
  <c r="V578" i="2" a="1"/>
  <c r="V578" i="2" s="1"/>
  <c r="V574" i="2" s="1"/>
  <c r="V249" i="2" a="1"/>
  <c r="V249" i="2" s="1"/>
  <c r="V244" i="2" s="1"/>
  <c r="V42" i="2" s="1"/>
  <c r="CO134" i="2" a="1"/>
  <c r="CO134" i="2" s="1"/>
  <c r="DE134" i="2" a="1"/>
  <c r="DE134" i="2" s="1"/>
  <c r="V462" i="2" a="1"/>
  <c r="V462" i="2" s="1"/>
  <c r="V457" i="2" s="1"/>
  <c r="V67" i="2" s="1"/>
  <c r="V279" i="2" a="1"/>
  <c r="V279" i="2" s="1"/>
  <c r="V275" i="2" s="1"/>
  <c r="AK297" i="2" a="1"/>
  <c r="AK297" i="2" s="1"/>
  <c r="AK294" i="2" s="1"/>
  <c r="AK30" i="2" s="1"/>
  <c r="V698" i="2" a="1"/>
  <c r="V698" i="2" s="1"/>
  <c r="V693" i="2" s="1"/>
  <c r="AK698" i="2" a="1"/>
  <c r="AK698" i="2" s="1"/>
  <c r="AK693" i="2" s="1"/>
  <c r="V775" i="2" a="1"/>
  <c r="V775" i="2" s="1"/>
  <c r="V771" i="2" s="1"/>
  <c r="V80" i="2" s="1"/>
  <c r="AK832" i="2" a="1"/>
  <c r="AK832" i="2" s="1"/>
  <c r="AK828" i="2" s="1"/>
  <c r="V335" i="2" a="1"/>
  <c r="V335" i="2" s="1"/>
  <c r="V330" i="2" s="1"/>
  <c r="V38" i="2" s="1"/>
  <c r="CS134" i="2" a="1"/>
  <c r="CS134" i="2" s="1"/>
  <c r="CF134" i="2" a="1"/>
  <c r="CF134" i="2" s="1"/>
  <c r="BJ134" i="2" a="1"/>
  <c r="BJ134" i="2" s="1"/>
  <c r="BT134" i="2" a="1"/>
  <c r="BT134" i="2" s="1"/>
  <c r="CH134" i="2" a="1"/>
  <c r="CH134" i="2" s="1"/>
  <c r="AZ134" i="2" a="1"/>
  <c r="AZ134" i="2" s="1"/>
  <c r="DH134" i="2" a="1"/>
  <c r="DH134" i="2" s="1"/>
  <c r="DI134" i="2" a="1"/>
  <c r="DI134" i="2" s="1"/>
  <c r="AQ134" i="2" a="1"/>
  <c r="AQ134" i="2" s="1"/>
  <c r="V229" i="2" a="1"/>
  <c r="V229" i="2" s="1"/>
  <c r="V227" i="2" s="1"/>
  <c r="AY134" i="2" a="1"/>
  <c r="AY134" i="2" s="1"/>
  <c r="BI134" i="2" a="1"/>
  <c r="BI134" i="2" s="1"/>
  <c r="AK539" i="2" a="1"/>
  <c r="AK539" i="2" s="1"/>
  <c r="AK535" i="2" s="1"/>
  <c r="AK60" i="2" s="1"/>
  <c r="V539" i="2" a="1"/>
  <c r="V539" i="2" s="1"/>
  <c r="V535" i="2" s="1"/>
  <c r="V60" i="2" s="1"/>
  <c r="V638" i="2" a="1"/>
  <c r="V638" i="2" s="1"/>
  <c r="V633" i="2" s="1"/>
  <c r="V70" i="2" s="1"/>
  <c r="AK638" i="2" a="1"/>
  <c r="AK638" i="2" s="1"/>
  <c r="AK633" i="2" s="1"/>
  <c r="AK70" i="2" s="1"/>
  <c r="V207" i="2" a="1"/>
  <c r="V207" i="2" s="1"/>
  <c r="V202" i="2" s="1"/>
  <c r="V37" i="2" s="1"/>
  <c r="V832" i="2" a="1"/>
  <c r="V832" i="2" s="1"/>
  <c r="V828" i="2" s="1"/>
  <c r="V851" i="2" a="1"/>
  <c r="V851" i="2" s="1"/>
  <c r="V847" i="2" s="1"/>
  <c r="BX134" i="2" a="1"/>
  <c r="BX134" i="2" s="1"/>
  <c r="BW134" i="2" a="1"/>
  <c r="BW134" i="2" s="1"/>
  <c r="AV134" i="2" a="1"/>
  <c r="AV134" i="2" s="1"/>
  <c r="DF134" i="2" a="1"/>
  <c r="DF134" i="2" s="1"/>
  <c r="BB134" i="2" a="1"/>
  <c r="BB134" i="2" s="1"/>
  <c r="BQ134" i="2" a="1"/>
  <c r="BQ134" i="2" s="1"/>
  <c r="CJ134" i="2" a="1"/>
  <c r="CJ134" i="2" s="1"/>
  <c r="BC134" i="2" a="1"/>
  <c r="BC134" i="2" s="1"/>
  <c r="AS134" i="2" a="1"/>
  <c r="AS134" i="2" s="1"/>
  <c r="V185" i="2" a="1"/>
  <c r="V185" i="2" s="1"/>
  <c r="AX134" i="2" a="1"/>
  <c r="AX134" i="2" s="1"/>
  <c r="AK12" i="2"/>
  <c r="AK268" i="2" a="1"/>
  <c r="AK268" i="2" s="1"/>
  <c r="AK520" i="2" a="1"/>
  <c r="AK520" i="2" s="1"/>
  <c r="AK516" i="2" s="1"/>
  <c r="AK59" i="2" s="1"/>
  <c r="V520" i="2" a="1"/>
  <c r="V520" i="2" s="1"/>
  <c r="V516" i="2" s="1"/>
  <c r="V59" i="2" s="1"/>
  <c r="AK737" i="2" a="1"/>
  <c r="AK737" i="2" s="1"/>
  <c r="AK732" i="2" s="1"/>
  <c r="V598" i="2" a="1"/>
  <c r="V598" i="2" s="1"/>
  <c r="V593" i="2" s="1"/>
  <c r="AK756" i="2" a="1"/>
  <c r="AK756" i="2" s="1"/>
  <c r="AK752" i="2" s="1"/>
  <c r="AK79" i="2" s="1"/>
  <c r="AK335" i="2" a="1"/>
  <c r="AK335" i="2" s="1"/>
  <c r="AK330" i="2" s="1"/>
  <c r="AK38" i="2" s="1"/>
  <c r="DC134" i="2" a="1"/>
  <c r="DC134" i="2" s="1"/>
  <c r="BF134" i="2" a="1"/>
  <c r="BF134" i="2" s="1"/>
  <c r="CL134" i="2" a="1"/>
  <c r="CL134" i="2" s="1"/>
  <c r="CV134" i="2" a="1"/>
  <c r="CV134" i="2" s="1"/>
  <c r="CZ134" i="2" a="1"/>
  <c r="CZ134" i="2" s="1"/>
  <c r="BY134" i="2" a="1"/>
  <c r="BY134" i="2" s="1"/>
  <c r="CQ134" i="2" a="1"/>
  <c r="CQ134" i="2" s="1"/>
  <c r="AT134" i="2" a="1"/>
  <c r="AT134" i="2" s="1"/>
  <c r="CU134" i="2" a="1"/>
  <c r="CU134" i="2" s="1"/>
  <c r="V165" i="2" a="1"/>
  <c r="V165" i="2" s="1"/>
  <c r="V160" i="2" s="1"/>
  <c r="V22" i="2" s="1"/>
  <c r="AK165" i="2" a="1"/>
  <c r="AK165" i="2" s="1"/>
  <c r="AK160" i="2" s="1"/>
  <c r="AK22" i="2" s="1"/>
  <c r="V268" i="2" a="1"/>
  <c r="V268" i="2" s="1"/>
  <c r="AK578" i="2" a="1"/>
  <c r="AK578" i="2" s="1"/>
  <c r="AK574" i="2" s="1"/>
  <c r="V618" i="2" a="1"/>
  <c r="V618" i="2" s="1"/>
  <c r="V613" i="2" s="1"/>
  <c r="V69" i="2" s="1"/>
  <c r="V737" i="2" a="1"/>
  <c r="V737" i="2" s="1"/>
  <c r="V732" i="2" s="1"/>
  <c r="AK717" i="2" a="1"/>
  <c r="AK717" i="2" s="1"/>
  <c r="AK713" i="2" s="1"/>
  <c r="V756" i="2" a="1"/>
  <c r="V756" i="2" s="1"/>
  <c r="V752" i="2" s="1"/>
  <c r="V79" i="2" s="1"/>
  <c r="AK851" i="2" a="1"/>
  <c r="AK851" i="2" s="1"/>
  <c r="AK847" i="2" s="1"/>
  <c r="AK357" i="2" a="1"/>
  <c r="AK357" i="2" s="1"/>
  <c r="AK352" i="2" s="1"/>
  <c r="BN134" i="2" a="1"/>
  <c r="BN134" i="2" s="1"/>
  <c r="CC134" i="2" a="1"/>
  <c r="CC134" i="2" s="1"/>
  <c r="BG134" i="2" a="1"/>
  <c r="BG134" i="2" s="1"/>
  <c r="BZ134" i="2" a="1"/>
  <c r="BZ134" i="2" s="1"/>
  <c r="BA134" i="2" a="1"/>
  <c r="BA134" i="2" s="1"/>
  <c r="BO134" i="2" a="1"/>
  <c r="BO134" i="2" s="1"/>
  <c r="CI134" i="2" a="1"/>
  <c r="CI134" i="2" s="1"/>
  <c r="BP134" i="2" a="1"/>
  <c r="BP134" i="2" s="1"/>
  <c r="CX134" i="2" a="1"/>
  <c r="CX134" i="2" s="1"/>
  <c r="DM2" i="4"/>
  <c r="EU2" i="4"/>
  <c r="EI369" i="2"/>
  <c r="EJ374" i="2"/>
  <c r="AO377" i="2"/>
  <c r="AO389" i="2" s="1"/>
  <c r="AP389" i="2" s="1" a="1"/>
  <c r="AP389" i="2" s="1"/>
  <c r="AQ389" i="2" s="1" a="1"/>
  <c r="AQ389" i="2" s="1"/>
  <c r="AR389" i="2" s="1" a="1"/>
  <c r="AR389" i="2" s="1"/>
  <c r="AS389" i="2" s="1" a="1"/>
  <c r="AS389" i="2" s="1"/>
  <c r="AT389" i="2" s="1" a="1"/>
  <c r="AT389" i="2" s="1"/>
  <c r="I208" i="3"/>
  <c r="F31" i="3" s="1"/>
  <c r="H207" i="3"/>
  <c r="BO16" i="9" l="1"/>
  <c r="BO140" i="9"/>
  <c r="BO17" i="9" s="1"/>
  <c r="BO141" i="9"/>
  <c r="BO18" i="9" s="1"/>
  <c r="BS147" i="9"/>
  <c r="BP141" i="9"/>
  <c r="BP18" i="9" s="1"/>
  <c r="BO223" i="9"/>
  <c r="EH585" i="9"/>
  <c r="EI590" i="9"/>
  <c r="EI513" i="9"/>
  <c r="EH508" i="9"/>
  <c r="AV106" i="9"/>
  <c r="EH801" i="9"/>
  <c r="EI806" i="9"/>
  <c r="AU106" i="9"/>
  <c r="EJ813" i="9"/>
  <c r="EJ851" i="9"/>
  <c r="EJ832" i="9"/>
  <c r="EJ756" i="9"/>
  <c r="EJ794" i="9"/>
  <c r="EJ775" i="9"/>
  <c r="EJ717" i="9"/>
  <c r="EJ737" i="9"/>
  <c r="EJ698" i="9"/>
  <c r="EJ678" i="9"/>
  <c r="EJ578" i="9"/>
  <c r="EJ598" i="9"/>
  <c r="EJ658" i="9"/>
  <c r="EJ618" i="9"/>
  <c r="EJ559" i="9"/>
  <c r="EJ638" i="9"/>
  <c r="EJ501" i="9"/>
  <c r="EJ402" i="9"/>
  <c r="EJ539" i="9"/>
  <c r="EJ422" i="9"/>
  <c r="EJ462" i="9"/>
  <c r="EJ520" i="9"/>
  <c r="EJ335" i="9"/>
  <c r="EJ356" i="9"/>
  <c r="EJ482" i="9"/>
  <c r="EJ442" i="9"/>
  <c r="EJ358" i="9"/>
  <c r="EJ269" i="9"/>
  <c r="EJ357" i="9"/>
  <c r="EJ279" i="9"/>
  <c r="EJ321" i="9"/>
  <c r="EJ316" i="9"/>
  <c r="EJ268" i="9"/>
  <c r="EJ270" i="9"/>
  <c r="EJ249" i="9"/>
  <c r="EJ297" i="9"/>
  <c r="EJ229" i="9"/>
  <c r="EJ207" i="9"/>
  <c r="EJ186" i="9"/>
  <c r="EJ225" i="9"/>
  <c r="EJ187" i="9"/>
  <c r="EJ145" i="9"/>
  <c r="EJ185" i="9"/>
  <c r="EJ165" i="9"/>
  <c r="EK3" i="9"/>
  <c r="EJ4" i="9" a="1"/>
  <c r="EJ4" i="9" s="1"/>
  <c r="EJ12" i="9" s="1"/>
  <c r="EH152" i="9"/>
  <c r="EI157" i="9"/>
  <c r="EI825" i="9"/>
  <c r="EH820" i="9"/>
  <c r="EH839" i="9"/>
  <c r="EI844" i="9"/>
  <c r="FT2" i="10"/>
  <c r="EI532" i="9"/>
  <c r="EH527" i="9"/>
  <c r="DX73" i="9"/>
  <c r="EI906" i="9"/>
  <c r="EI85" i="9"/>
  <c r="EH724" i="9"/>
  <c r="EI729" i="9"/>
  <c r="EH546" i="9"/>
  <c r="EI551" i="9"/>
  <c r="AT294" i="9"/>
  <c r="BM387" i="9"/>
  <c r="BM382" i="9" s="1"/>
  <c r="BN389" i="9" a="1"/>
  <c r="BN389" i="9" s="1"/>
  <c r="DY389" i="9"/>
  <c r="DY387" i="9" s="1"/>
  <c r="DY382" i="9" s="1"/>
  <c r="EI414" i="9"/>
  <c r="EH409" i="9"/>
  <c r="F82" i="2"/>
  <c r="U61" i="2"/>
  <c r="U76" i="2"/>
  <c r="U77" i="2" s="1"/>
  <c r="Y76" i="2"/>
  <c r="Y77" i="2" s="1"/>
  <c r="Y222" i="2"/>
  <c r="Y35" i="2" s="1"/>
  <c r="AG930" i="2"/>
  <c r="U270" i="2"/>
  <c r="U264" i="2" s="1"/>
  <c r="U57" i="2" s="1"/>
  <c r="AO693" i="2"/>
  <c r="AO76" i="2" s="1"/>
  <c r="U222" i="2"/>
  <c r="U35" i="2" s="1"/>
  <c r="U358" i="2"/>
  <c r="S187" i="2"/>
  <c r="S180" i="2" s="1"/>
  <c r="S25" i="2" s="1"/>
  <c r="S27" i="2" s="1"/>
  <c r="S966" i="2" s="1"/>
  <c r="AA187" i="2"/>
  <c r="AA180" i="2" s="1"/>
  <c r="AA25" i="2" s="1"/>
  <c r="AA27" i="2" s="1"/>
  <c r="AA966" i="2" s="1"/>
  <c r="Y917" i="2"/>
  <c r="U321" i="2"/>
  <c r="U320" i="2"/>
  <c r="U203" i="2" s="1"/>
  <c r="Y61" i="2"/>
  <c r="AQ321" i="2"/>
  <c r="U20" i="2"/>
  <c r="AO732" i="2"/>
  <c r="U161" i="2"/>
  <c r="U23" i="2" s="1"/>
  <c r="U941" i="2" s="1"/>
  <c r="AO244" i="2"/>
  <c r="AO42" i="2" s="1"/>
  <c r="AO44" i="2" s="1"/>
  <c r="V187" i="2"/>
  <c r="V180" i="2" s="1"/>
  <c r="V25" i="2" s="1"/>
  <c r="V27" i="2" s="1"/>
  <c r="O187" i="2"/>
  <c r="O180" i="2" s="1"/>
  <c r="O25" i="2" s="1"/>
  <c r="O27" i="2" s="1"/>
  <c r="O966" i="2" s="1"/>
  <c r="Y187" i="2"/>
  <c r="Y180" i="2" s="1"/>
  <c r="Y25" i="2" s="1"/>
  <c r="Y27" i="2" s="1"/>
  <c r="Y966" i="2" s="1"/>
  <c r="V934" i="2"/>
  <c r="AO457" i="2"/>
  <c r="AO67" i="2" s="1"/>
  <c r="AO613" i="2"/>
  <c r="AO69" i="2" s="1"/>
  <c r="Y922" i="2"/>
  <c r="U27" i="2"/>
  <c r="U966" i="2" s="1"/>
  <c r="V930" i="2"/>
  <c r="Y918" i="2"/>
  <c r="AO270" i="2"/>
  <c r="AO272" i="2" s="1"/>
  <c r="AO847" i="2"/>
  <c r="AO81" i="2" s="1"/>
  <c r="AM187" i="2"/>
  <c r="AM189" i="2" s="1"/>
  <c r="AM180" i="2" s="1"/>
  <c r="AM25" i="2" s="1"/>
  <c r="J187" i="2"/>
  <c r="J180" i="2" s="1"/>
  <c r="J25" i="2" s="1"/>
  <c r="J27" i="2" s="1"/>
  <c r="P934" i="2"/>
  <c r="Q82" i="2"/>
  <c r="U82" i="2"/>
  <c r="AO321" i="2"/>
  <c r="N82" i="2"/>
  <c r="AO398" i="2"/>
  <c r="AO51" i="2" s="1"/>
  <c r="P82" i="2"/>
  <c r="AG82" i="2"/>
  <c r="Z934" i="2"/>
  <c r="L187" i="2"/>
  <c r="L180" i="2" s="1"/>
  <c r="L25" i="2" s="1"/>
  <c r="L27" i="2" s="1"/>
  <c r="K61" i="2"/>
  <c r="R187" i="2"/>
  <c r="R180" i="2" s="1"/>
  <c r="R25" i="2" s="1"/>
  <c r="R27" i="2" s="1"/>
  <c r="R966" i="2" s="1"/>
  <c r="AB82" i="2"/>
  <c r="N187" i="2"/>
  <c r="N180" i="2" s="1"/>
  <c r="N25" i="2" s="1"/>
  <c r="N27" i="2" s="1"/>
  <c r="N966" i="2" s="1"/>
  <c r="AH82" i="2"/>
  <c r="AO752" i="2"/>
  <c r="AO79" i="2" s="1"/>
  <c r="Y270" i="2"/>
  <c r="Y264" i="2" s="1"/>
  <c r="Y57" i="2" s="1"/>
  <c r="AD187" i="2"/>
  <c r="AD180" i="2" s="1"/>
  <c r="AD25" i="2" s="1"/>
  <c r="AD27" i="2" s="1"/>
  <c r="AD966" i="2" s="1"/>
  <c r="AO358" i="2"/>
  <c r="G82" i="2"/>
  <c r="T187" i="2"/>
  <c r="T180" i="2" s="1"/>
  <c r="T25" i="2" s="1"/>
  <c r="T27" i="2" s="1"/>
  <c r="T966" i="2" s="1"/>
  <c r="V82" i="2"/>
  <c r="L82" i="2"/>
  <c r="R82" i="2"/>
  <c r="T82" i="2"/>
  <c r="X82" i="2"/>
  <c r="AO318" i="2"/>
  <c r="AO312" i="2" s="1"/>
  <c r="AO50" i="2" s="1"/>
  <c r="AO497" i="2"/>
  <c r="AO58" i="2" s="1"/>
  <c r="AI82" i="2"/>
  <c r="Z82" i="2"/>
  <c r="AO187" i="2"/>
  <c r="AO189" i="2" s="1"/>
  <c r="AO180" i="2" s="1"/>
  <c r="AO25" i="2" s="1"/>
  <c r="AO27" i="2" s="1"/>
  <c r="AB187" i="2"/>
  <c r="AB180" i="2" s="1"/>
  <c r="AB25" i="2" s="1"/>
  <c r="AB27" i="2" s="1"/>
  <c r="AB966" i="2" s="1"/>
  <c r="AR187" i="2"/>
  <c r="AF82" i="2"/>
  <c r="AE187" i="2"/>
  <c r="AE180" i="2" s="1"/>
  <c r="AE25" i="2" s="1"/>
  <c r="AE27" i="2" s="1"/>
  <c r="AE966" i="2" s="1"/>
  <c r="AQ358" i="2"/>
  <c r="U953" i="2"/>
  <c r="U967" i="2" s="1"/>
  <c r="AA82" i="2"/>
  <c r="AE82" i="2"/>
  <c r="AQ270" i="2"/>
  <c r="AO574" i="2"/>
  <c r="AO61" i="2" s="1"/>
  <c r="AK82" i="2"/>
  <c r="H82" i="2"/>
  <c r="Y82" i="2"/>
  <c r="AJ82" i="2"/>
  <c r="I82" i="2"/>
  <c r="S82" i="2"/>
  <c r="J82" i="2"/>
  <c r="AJ187" i="2"/>
  <c r="AJ180" i="2" s="1"/>
  <c r="AJ25" i="2" s="1"/>
  <c r="AJ27" i="2" s="1"/>
  <c r="AJ966" i="2" s="1"/>
  <c r="W82" i="2"/>
  <c r="AC82" i="2"/>
  <c r="AD82" i="2"/>
  <c r="M82" i="2"/>
  <c r="O82" i="2"/>
  <c r="K82" i="2"/>
  <c r="AO330" i="2"/>
  <c r="AO38" i="2" s="1"/>
  <c r="AO40" i="2" s="1"/>
  <c r="AO202" i="2"/>
  <c r="AO37" i="2" s="1"/>
  <c r="K187" i="2"/>
  <c r="K180" i="2" s="1"/>
  <c r="K25" i="2" s="1"/>
  <c r="K27" i="2" s="1"/>
  <c r="K966" i="2" s="1"/>
  <c r="AO673" i="2"/>
  <c r="AO74" i="2" s="1"/>
  <c r="AO653" i="2"/>
  <c r="AO75" i="2" s="1"/>
  <c r="Y20" i="2"/>
  <c r="AI187" i="2"/>
  <c r="AI180" i="2" s="1"/>
  <c r="AI25" i="2" s="1"/>
  <c r="AI27" i="2" s="1"/>
  <c r="AI966" i="2" s="1"/>
  <c r="AQ187" i="2"/>
  <c r="AO535" i="2"/>
  <c r="AO60" i="2" s="1"/>
  <c r="Y320" i="2"/>
  <c r="Y203" i="2" s="1"/>
  <c r="W187" i="2"/>
  <c r="W180" i="2" s="1"/>
  <c r="W25" i="2" s="1"/>
  <c r="W27" i="2" s="1"/>
  <c r="W966" i="2" s="1"/>
  <c r="Y358" i="2"/>
  <c r="Z930" i="2"/>
  <c r="Y140" i="2"/>
  <c r="Y17" i="2" s="1"/>
  <c r="Z187" i="2"/>
  <c r="Z180" i="2" s="1"/>
  <c r="Z25" i="2" s="1"/>
  <c r="Z27" i="2" s="1"/>
  <c r="AO790" i="2"/>
  <c r="X187" i="2"/>
  <c r="X180" i="2" s="1"/>
  <c r="X25" i="2" s="1"/>
  <c r="X27" i="2" s="1"/>
  <c r="X966" i="2" s="1"/>
  <c r="Y161" i="2"/>
  <c r="Y23" i="2" s="1"/>
  <c r="Y941" i="2" s="1"/>
  <c r="Y321" i="2"/>
  <c r="Y141" i="2"/>
  <c r="Y18" i="2" s="1"/>
  <c r="AF187" i="2"/>
  <c r="AF180" i="2" s="1"/>
  <c r="AF25" i="2" s="1"/>
  <c r="AF27" i="2" s="1"/>
  <c r="AF966" i="2" s="1"/>
  <c r="AN187" i="2"/>
  <c r="AN189" i="2" s="1"/>
  <c r="AN180" i="2" s="1"/>
  <c r="AN25" i="2" s="1"/>
  <c r="AL187" i="2"/>
  <c r="AL189" i="2" s="1"/>
  <c r="AL180" i="2" s="1"/>
  <c r="AL25" i="2" s="1"/>
  <c r="P187" i="2"/>
  <c r="P180" i="2" s="1"/>
  <c r="P25" i="2" s="1"/>
  <c r="P27" i="2" s="1"/>
  <c r="P966" i="2" s="1"/>
  <c r="AN815" i="2"/>
  <c r="AN809" i="2" s="1"/>
  <c r="AO815" i="2"/>
  <c r="AO809" i="2" s="1"/>
  <c r="AH187" i="2"/>
  <c r="AH180" i="2" s="1"/>
  <c r="AH25" i="2" s="1"/>
  <c r="AH27" i="2" s="1"/>
  <c r="AH966" i="2" s="1"/>
  <c r="AM815" i="2"/>
  <c r="AM809" i="2" s="1"/>
  <c r="DL815" i="2"/>
  <c r="DL813" i="2"/>
  <c r="DL811" i="2"/>
  <c r="DL809" i="2"/>
  <c r="AL815" i="2"/>
  <c r="AL809" i="2" s="1"/>
  <c r="L930" i="2"/>
  <c r="H295" i="2"/>
  <c r="H161" i="2"/>
  <c r="H23" i="2" s="1"/>
  <c r="H941" i="2" s="1"/>
  <c r="H16" i="2"/>
  <c r="H20" i="2" s="1"/>
  <c r="H276" i="2"/>
  <c r="H321" i="2"/>
  <c r="I930" i="2"/>
  <c r="H930" i="2"/>
  <c r="H270" i="2"/>
  <c r="H264" i="2" s="1"/>
  <c r="H57" i="2" s="1"/>
  <c r="K930" i="2"/>
  <c r="K20" i="2"/>
  <c r="H55" i="2"/>
  <c r="H320" i="2"/>
  <c r="H203" i="2" s="1"/>
  <c r="AC73" i="2"/>
  <c r="AA73" i="2"/>
  <c r="W73" i="2"/>
  <c r="N73" i="2"/>
  <c r="J73" i="2"/>
  <c r="AK73" i="2"/>
  <c r="AB73" i="2"/>
  <c r="AM73" i="2"/>
  <c r="AD73" i="2"/>
  <c r="V73" i="2"/>
  <c r="S73" i="2"/>
  <c r="T73" i="2"/>
  <c r="X73" i="2"/>
  <c r="AI73" i="2"/>
  <c r="AN73" i="2"/>
  <c r="L73" i="2"/>
  <c r="AL73" i="2"/>
  <c r="AF73" i="2"/>
  <c r="AG73" i="2"/>
  <c r="AJ73" i="2"/>
  <c r="R73" i="2"/>
  <c r="AH73" i="2"/>
  <c r="K73" i="2"/>
  <c r="M73" i="2"/>
  <c r="AE73" i="2"/>
  <c r="Q73" i="2"/>
  <c r="Z73" i="2"/>
  <c r="P73" i="2"/>
  <c r="O73" i="2"/>
  <c r="G73" i="2"/>
  <c r="H73" i="2"/>
  <c r="F73" i="2"/>
  <c r="K76" i="2"/>
  <c r="H934" i="2"/>
  <c r="H61" i="2"/>
  <c r="AB953" i="2"/>
  <c r="AB967" i="2" s="1"/>
  <c r="AE953" i="2"/>
  <c r="AE967" i="2" s="1"/>
  <c r="AD953" i="2"/>
  <c r="AD967" i="2" s="1"/>
  <c r="AA953" i="2"/>
  <c r="AA967" i="2" s="1"/>
  <c r="R953" i="2"/>
  <c r="R967" i="2" s="1"/>
  <c r="N953" i="2"/>
  <c r="N967" i="2" s="1"/>
  <c r="X953" i="2"/>
  <c r="X967" i="2" s="1"/>
  <c r="AK953" i="2"/>
  <c r="AK967" i="2" s="1"/>
  <c r="AJ81" i="2"/>
  <c r="AJ954" i="2"/>
  <c r="L81" i="2"/>
  <c r="L954" i="2"/>
  <c r="L953" i="2"/>
  <c r="L967" i="2" s="1"/>
  <c r="T953" i="2"/>
  <c r="T967" i="2" s="1"/>
  <c r="AH953" i="2"/>
  <c r="AH967" i="2" s="1"/>
  <c r="J81" i="2"/>
  <c r="J954" i="2"/>
  <c r="K81" i="2"/>
  <c r="K954" i="2"/>
  <c r="V953" i="2"/>
  <c r="V967" i="2" s="1"/>
  <c r="AG953" i="2"/>
  <c r="AG967" i="2" s="1"/>
  <c r="Q81" i="2"/>
  <c r="Q954" i="2"/>
  <c r="AF81" i="2"/>
  <c r="AF954" i="2"/>
  <c r="AI81" i="2"/>
  <c r="AI954" i="2"/>
  <c r="T81" i="2"/>
  <c r="T954" i="2"/>
  <c r="AK81" i="2"/>
  <c r="AK954" i="2"/>
  <c r="M81" i="2"/>
  <c r="M954" i="2"/>
  <c r="AJ953" i="2"/>
  <c r="AJ967" i="2" s="1"/>
  <c r="AB81" i="2"/>
  <c r="AB954" i="2"/>
  <c r="S953" i="2"/>
  <c r="S967" i="2" s="1"/>
  <c r="X81" i="2"/>
  <c r="X954" i="2"/>
  <c r="AI953" i="2"/>
  <c r="AI967" i="2" s="1"/>
  <c r="J953" i="2"/>
  <c r="J967" i="2" s="1"/>
  <c r="AD81" i="2"/>
  <c r="AD954" i="2"/>
  <c r="W953" i="2"/>
  <c r="W967" i="2" s="1"/>
  <c r="R81" i="2"/>
  <c r="R954" i="2"/>
  <c r="AC953" i="2"/>
  <c r="AC967" i="2" s="1"/>
  <c r="N81" i="2"/>
  <c r="N954" i="2"/>
  <c r="AA81" i="2"/>
  <c r="AA954" i="2"/>
  <c r="AE81" i="2"/>
  <c r="AE954" i="2"/>
  <c r="V81" i="2"/>
  <c r="V954" i="2"/>
  <c r="Z81" i="2"/>
  <c r="Z954" i="2"/>
  <c r="Z953" i="2"/>
  <c r="Z967" i="2" s="1"/>
  <c r="M953" i="2"/>
  <c r="M967" i="2" s="1"/>
  <c r="P953" i="2"/>
  <c r="P967" i="2" s="1"/>
  <c r="P81" i="2"/>
  <c r="P954" i="2"/>
  <c r="S81" i="2"/>
  <c r="S954" i="2"/>
  <c r="AC81" i="2"/>
  <c r="AC954" i="2"/>
  <c r="Y81" i="2"/>
  <c r="Y954" i="2"/>
  <c r="AH81" i="2"/>
  <c r="AH954" i="2"/>
  <c r="O81" i="2"/>
  <c r="O954" i="2"/>
  <c r="U81" i="2"/>
  <c r="U954" i="2"/>
  <c r="Q953" i="2"/>
  <c r="Q967" i="2" s="1"/>
  <c r="W81" i="2"/>
  <c r="W954" i="2"/>
  <c r="AG81" i="2"/>
  <c r="AG954" i="2"/>
  <c r="AF953" i="2"/>
  <c r="AF967" i="2" s="1"/>
  <c r="O953" i="2"/>
  <c r="O967" i="2" s="1"/>
  <c r="K953" i="2"/>
  <c r="K967" i="2" s="1"/>
  <c r="Y953" i="2"/>
  <c r="Y967" i="2" s="1"/>
  <c r="K161" i="2"/>
  <c r="K23" i="2" s="1"/>
  <c r="K941" i="2" s="1"/>
  <c r="G81" i="2"/>
  <c r="G954" i="2"/>
  <c r="H81" i="2"/>
  <c r="H954" i="2"/>
  <c r="G953" i="2"/>
  <c r="G967" i="2" s="1"/>
  <c r="DK790" i="2"/>
  <c r="DK82" i="2" s="1"/>
  <c r="I953" i="2"/>
  <c r="I967" i="2" s="1"/>
  <c r="DK847" i="2"/>
  <c r="I954" i="2"/>
  <c r="H953" i="2"/>
  <c r="H967" i="2" s="1"/>
  <c r="F81" i="2"/>
  <c r="F954" i="2"/>
  <c r="L929" i="2"/>
  <c r="F953" i="2"/>
  <c r="F967" i="2" s="1"/>
  <c r="AK930" i="2"/>
  <c r="AN934" i="2"/>
  <c r="AK934" i="2"/>
  <c r="Q930" i="2"/>
  <c r="AB930" i="2"/>
  <c r="AJ930" i="2"/>
  <c r="AI930" i="2"/>
  <c r="AB934" i="2"/>
  <c r="Q934" i="2"/>
  <c r="AG934" i="2"/>
  <c r="T934" i="2"/>
  <c r="T930" i="2"/>
  <c r="P930" i="2"/>
  <c r="T929" i="2"/>
  <c r="AF930" i="2"/>
  <c r="R930" i="2"/>
  <c r="AD934" i="2"/>
  <c r="W934" i="2"/>
  <c r="X934" i="2"/>
  <c r="AH934" i="2"/>
  <c r="AJ934" i="2"/>
  <c r="X930" i="2"/>
  <c r="AA930" i="2"/>
  <c r="AD930" i="2"/>
  <c r="L922" i="2"/>
  <c r="L934" i="2"/>
  <c r="W930" i="2"/>
  <c r="R934" i="2"/>
  <c r="U930" i="2"/>
  <c r="N930" i="2"/>
  <c r="AM934" i="2"/>
  <c r="Y934" i="2"/>
  <c r="S930" i="2"/>
  <c r="S922" i="2"/>
  <c r="S934" i="2"/>
  <c r="N922" i="2"/>
  <c r="N934" i="2"/>
  <c r="AF934" i="2"/>
  <c r="AA934" i="2"/>
  <c r="AH930" i="2"/>
  <c r="O930" i="2"/>
  <c r="O934" i="2"/>
  <c r="M934" i="2"/>
  <c r="J930" i="2"/>
  <c r="AE930" i="2"/>
  <c r="K934" i="2"/>
  <c r="U929" i="2"/>
  <c r="U934" i="2"/>
  <c r="M930" i="2"/>
  <c r="AC922" i="2"/>
  <c r="AC934" i="2"/>
  <c r="AC930" i="2"/>
  <c r="AL934" i="2"/>
  <c r="AI934" i="2"/>
  <c r="Y930" i="2"/>
  <c r="G934" i="2"/>
  <c r="G930" i="2"/>
  <c r="L918" i="2"/>
  <c r="K918" i="2"/>
  <c r="T918" i="2"/>
  <c r="O918" i="2"/>
  <c r="AC918" i="2"/>
  <c r="H76" i="2"/>
  <c r="AB922" i="2"/>
  <c r="H222" i="2"/>
  <c r="H35" i="2" s="1"/>
  <c r="O917" i="2"/>
  <c r="AC917" i="2"/>
  <c r="K922" i="2"/>
  <c r="T922" i="2"/>
  <c r="G16" i="2"/>
  <c r="AI922" i="2"/>
  <c r="AH922" i="2"/>
  <c r="AG922" i="2"/>
  <c r="W922" i="2"/>
  <c r="Q922" i="2"/>
  <c r="R922" i="2"/>
  <c r="AJ922" i="2"/>
  <c r="AS321" i="2"/>
  <c r="G295" i="2"/>
  <c r="H187" i="2"/>
  <c r="H180" i="2" s="1"/>
  <c r="H181" i="2" s="1"/>
  <c r="AL922" i="2"/>
  <c r="V922" i="2"/>
  <c r="AB918" i="2"/>
  <c r="AO918" i="2"/>
  <c r="AN922" i="2"/>
  <c r="AK922" i="2"/>
  <c r="H71" i="2"/>
  <c r="AM922" i="2"/>
  <c r="P922" i="2"/>
  <c r="AF922" i="2"/>
  <c r="AA922" i="2"/>
  <c r="O922" i="2"/>
  <c r="Z922" i="2"/>
  <c r="AE922" i="2"/>
  <c r="AD922" i="2"/>
  <c r="X922" i="2"/>
  <c r="U922" i="2"/>
  <c r="J922" i="2"/>
  <c r="N918" i="2"/>
  <c r="AI918" i="2"/>
  <c r="Y40" i="2"/>
  <c r="Y44" i="2" s="1"/>
  <c r="U40" i="2"/>
  <c r="U44" i="2" s="1"/>
  <c r="S918" i="2"/>
  <c r="R918" i="2"/>
  <c r="G161" i="2"/>
  <c r="G23" i="2" s="1"/>
  <c r="G941" i="2" s="1"/>
  <c r="V918" i="2"/>
  <c r="AG918" i="2"/>
  <c r="AJ918" i="2"/>
  <c r="K140" i="2"/>
  <c r="K17" i="2" s="1"/>
  <c r="H141" i="2"/>
  <c r="H18" i="2" s="1"/>
  <c r="Q918" i="2"/>
  <c r="AK918" i="2"/>
  <c r="W918" i="2"/>
  <c r="W917" i="2"/>
  <c r="M918" i="2"/>
  <c r="AH918" i="2"/>
  <c r="Z918" i="2"/>
  <c r="P918" i="2"/>
  <c r="AA918" i="2"/>
  <c r="AD918" i="2"/>
  <c r="AF918" i="2"/>
  <c r="X918" i="2"/>
  <c r="AE918" i="2"/>
  <c r="G270" i="2"/>
  <c r="G264" i="2" s="1"/>
  <c r="G57" i="2" s="1"/>
  <c r="U918" i="2"/>
  <c r="J918" i="2"/>
  <c r="G222" i="2"/>
  <c r="G35" i="2" s="1"/>
  <c r="S917" i="2"/>
  <c r="AE917" i="2"/>
  <c r="AF141" i="2"/>
  <c r="AF18" i="2" s="1"/>
  <c r="AA917" i="2"/>
  <c r="AI917" i="2"/>
  <c r="G76" i="2"/>
  <c r="U917" i="2"/>
  <c r="G61" i="2"/>
  <c r="DK480" i="2"/>
  <c r="G187" i="2"/>
  <c r="G180" i="2" s="1"/>
  <c r="G181" i="2" s="1"/>
  <c r="G276" i="2"/>
  <c r="G350" i="2"/>
  <c r="G395" i="2" s="1"/>
  <c r="G358" i="2"/>
  <c r="H358" i="2"/>
  <c r="G71" i="2"/>
  <c r="G320" i="2"/>
  <c r="G203" i="2" s="1"/>
  <c r="G55" i="2"/>
  <c r="G321" i="2"/>
  <c r="I351" i="2"/>
  <c r="I68" i="2" s="1"/>
  <c r="I71" i="2" s="1"/>
  <c r="H350" i="2"/>
  <c r="H395" i="2" s="1"/>
  <c r="AD222" i="2"/>
  <c r="AD35" i="2" s="1"/>
  <c r="DL352" i="2"/>
  <c r="DL395" i="2"/>
  <c r="AD61" i="2"/>
  <c r="AD270" i="2"/>
  <c r="AD264" i="2" s="1"/>
  <c r="AD57" i="2" s="1"/>
  <c r="AI276" i="2"/>
  <c r="AD321" i="2"/>
  <c r="K71" i="2"/>
  <c r="F187" i="2"/>
  <c r="F180" i="2" s="1"/>
  <c r="F25" i="2" s="1"/>
  <c r="K40" i="2"/>
  <c r="K245" i="2" s="1"/>
  <c r="AD76" i="2"/>
  <c r="AK270" i="2"/>
  <c r="AK264" i="2" s="1"/>
  <c r="AK57" i="2" s="1"/>
  <c r="AM693" i="2"/>
  <c r="AM76" i="2" s="1"/>
  <c r="K222" i="2"/>
  <c r="K35" i="2" s="1"/>
  <c r="K44" i="2"/>
  <c r="AM330" i="2"/>
  <c r="AM38" i="2" s="1"/>
  <c r="DK186" i="2"/>
  <c r="AD71" i="2"/>
  <c r="AD55" i="2"/>
  <c r="AD350" i="2"/>
  <c r="AD395" i="2" s="1"/>
  <c r="K358" i="2"/>
  <c r="AD358" i="2"/>
  <c r="AM732" i="2"/>
  <c r="AM358" i="2"/>
  <c r="K55" i="2"/>
  <c r="AM477" i="2"/>
  <c r="AM54" i="2" s="1"/>
  <c r="AM613" i="2"/>
  <c r="AM69" i="2" s="1"/>
  <c r="K270" i="2"/>
  <c r="K264" i="2" s="1"/>
  <c r="K57" i="2" s="1"/>
  <c r="K321" i="2"/>
  <c r="K320" i="2"/>
  <c r="K203" i="2" s="1"/>
  <c r="AM497" i="2"/>
  <c r="AM58" i="2" s="1"/>
  <c r="DK863" i="2"/>
  <c r="K295" i="2"/>
  <c r="AM673" i="2"/>
  <c r="AM74" i="2" s="1"/>
  <c r="AM437" i="2"/>
  <c r="AM53" i="2" s="1"/>
  <c r="AM847" i="2"/>
  <c r="K350" i="2"/>
  <c r="K276" i="2"/>
  <c r="AM535" i="2"/>
  <c r="AM60" i="2" s="1"/>
  <c r="AM653" i="2"/>
  <c r="AM75" i="2" s="1"/>
  <c r="AM790" i="2"/>
  <c r="AM202" i="2"/>
  <c r="AM37" i="2" s="1"/>
  <c r="AM244" i="2"/>
  <c r="AM42" i="2" s="1"/>
  <c r="AM270" i="2"/>
  <c r="AM272" i="2" s="1"/>
  <c r="AM264" i="2" s="1"/>
  <c r="AM574" i="2"/>
  <c r="AM61" i="2" s="1"/>
  <c r="AM321" i="2"/>
  <c r="AS358" i="2"/>
  <c r="AI76" i="2"/>
  <c r="AE76" i="2"/>
  <c r="AE222" i="2"/>
  <c r="AE35" i="2" s="1"/>
  <c r="AS187" i="2"/>
  <c r="AE295" i="2"/>
  <c r="P141" i="2"/>
  <c r="P18" i="2" s="1"/>
  <c r="O140" i="2"/>
  <c r="O17" i="2" s="1"/>
  <c r="AE276" i="2"/>
  <c r="O270" i="2"/>
  <c r="O264" i="2" s="1"/>
  <c r="O57" i="2" s="1"/>
  <c r="AE20" i="2"/>
  <c r="AS270" i="2"/>
  <c r="O222" i="2"/>
  <c r="O35" i="2" s="1"/>
  <c r="AE161" i="2"/>
  <c r="AE23" i="2" s="1"/>
  <c r="AE941" i="2" s="1"/>
  <c r="AE358" i="2"/>
  <c r="O61" i="2"/>
  <c r="O71" i="2"/>
  <c r="O76" i="2"/>
  <c r="AE320" i="2"/>
  <c r="AE203" i="2" s="1"/>
  <c r="AE321" i="2"/>
  <c r="O276" i="2"/>
  <c r="O20" i="2"/>
  <c r="J222" i="2"/>
  <c r="J35" i="2" s="1"/>
  <c r="O295" i="2"/>
  <c r="AE61" i="2"/>
  <c r="AE71" i="2"/>
  <c r="O161" i="2"/>
  <c r="O23" i="2" s="1"/>
  <c r="O941" i="2" s="1"/>
  <c r="O321" i="2"/>
  <c r="AE350" i="2"/>
  <c r="AE55" i="2"/>
  <c r="O55" i="2"/>
  <c r="O320" i="2"/>
  <c r="O203" i="2" s="1"/>
  <c r="O350" i="2"/>
  <c r="O358" i="2"/>
  <c r="AE270" i="2"/>
  <c r="AE264" i="2" s="1"/>
  <c r="AE57" i="2" s="1"/>
  <c r="AH321" i="2"/>
  <c r="AH71" i="2"/>
  <c r="AH139" i="2"/>
  <c r="AE40" i="2"/>
  <c r="AE44" i="2" s="1"/>
  <c r="J270" i="2"/>
  <c r="J264" i="2" s="1"/>
  <c r="J57" i="2" s="1"/>
  <c r="AH61" i="2"/>
  <c r="AH222" i="2"/>
  <c r="AH35" i="2" s="1"/>
  <c r="J61" i="2"/>
  <c r="AA76" i="2"/>
  <c r="AH76" i="2"/>
  <c r="AH270" i="2"/>
  <c r="AH264" i="2" s="1"/>
  <c r="AH57" i="2" s="1"/>
  <c r="DK900" i="2"/>
  <c r="DK903" i="2"/>
  <c r="AI140" i="2"/>
  <c r="AI17" i="2" s="1"/>
  <c r="AH358" i="2"/>
  <c r="AH55" i="2"/>
  <c r="J350" i="2"/>
  <c r="AH350" i="2"/>
  <c r="AJ141" i="2"/>
  <c r="AJ18" i="2" s="1"/>
  <c r="AI20" i="2"/>
  <c r="J358" i="2"/>
  <c r="J68" i="2"/>
  <c r="J71" i="2" s="1"/>
  <c r="DK901" i="2"/>
  <c r="AI61" i="2"/>
  <c r="J55" i="2"/>
  <c r="J76" i="2"/>
  <c r="AI222" i="2"/>
  <c r="AI35" i="2" s="1"/>
  <c r="AA55" i="2"/>
  <c r="DK902" i="2"/>
  <c r="J321" i="2"/>
  <c r="N76" i="2"/>
  <c r="AA295" i="2"/>
  <c r="AA20" i="2"/>
  <c r="AA270" i="2"/>
  <c r="AA264" i="2" s="1"/>
  <c r="AA57" i="2" s="1"/>
  <c r="DL165" i="2"/>
  <c r="DL404" i="2"/>
  <c r="DL735" i="2"/>
  <c r="DL497" i="2"/>
  <c r="DL58" i="2" s="1"/>
  <c r="DL333" i="2"/>
  <c r="DL377" i="2"/>
  <c r="DL444" i="2"/>
  <c r="DL460" i="2"/>
  <c r="DL402" i="2"/>
  <c r="DL268" i="2"/>
  <c r="DL499" i="2"/>
  <c r="DL518" i="2"/>
  <c r="DL557" i="2"/>
  <c r="DL673" i="2"/>
  <c r="DL74" i="2" s="1"/>
  <c r="DL717" i="2"/>
  <c r="DL739" i="2"/>
  <c r="DL593" i="2"/>
  <c r="DL312" i="2"/>
  <c r="DL50" i="2" s="1"/>
  <c r="DL922" i="2" s="1"/>
  <c r="DL792" i="2"/>
  <c r="DL361" i="2"/>
  <c r="DL516" i="2"/>
  <c r="DL59" i="2" s="1"/>
  <c r="DL618" i="2"/>
  <c r="DL700" i="2"/>
  <c r="DL834" i="2"/>
  <c r="DL420" i="2"/>
  <c r="DL422" i="2"/>
  <c r="DL501" i="2"/>
  <c r="DL554" i="2"/>
  <c r="DL61" i="2" s="1"/>
  <c r="DL640" i="2"/>
  <c r="DL678" i="2"/>
  <c r="DL719" i="2"/>
  <c r="DL600" i="2"/>
  <c r="DL202" i="2"/>
  <c r="DL37" i="2" s="1"/>
  <c r="DL773" i="2"/>
  <c r="DL393" i="2"/>
  <c r="DL180" i="2"/>
  <c r="DL25" i="2" s="1"/>
  <c r="DL147" i="2"/>
  <c r="DL229" i="2"/>
  <c r="DL576" i="2"/>
  <c r="DL660" i="2"/>
  <c r="DL316" i="2"/>
  <c r="DL758" i="2"/>
  <c r="DL330" i="2"/>
  <c r="DL38" i="2" s="1"/>
  <c r="DM3" i="2"/>
  <c r="DL440" i="2"/>
  <c r="DL398" i="2"/>
  <c r="DL51" i="2" s="1"/>
  <c r="DL272" i="2"/>
  <c r="DL520" i="2"/>
  <c r="DL251" i="2"/>
  <c r="DL442" i="2"/>
  <c r="DL482" i="2"/>
  <c r="DL281" i="2"/>
  <c r="DL503" i="2"/>
  <c r="DL535" i="2"/>
  <c r="DL60" i="2" s="1"/>
  <c r="DL561" i="2"/>
  <c r="DL638" i="2"/>
  <c r="DL680" i="2"/>
  <c r="DL715" i="2"/>
  <c r="DL598" i="2"/>
  <c r="DL207" i="2"/>
  <c r="DL771" i="2"/>
  <c r="DL80" i="2" s="1"/>
  <c r="DL357" i="2"/>
  <c r="DL187" i="2"/>
  <c r="DL464" i="2"/>
  <c r="DL480" i="2"/>
  <c r="DL249" i="2"/>
  <c r="DL851" i="2"/>
  <c r="DL324" i="2"/>
  <c r="DL713" i="2"/>
  <c r="DL4" i="2" a="1"/>
  <c r="DL4" i="2" s="1"/>
  <c r="DL906" i="2" s="1"/>
  <c r="DL908" i="2" s="1"/>
  <c r="DL909" i="2" s="1"/>
  <c r="DL145" i="2"/>
  <c r="DL167" i="2"/>
  <c r="DL299" i="2"/>
  <c r="DL539" i="2"/>
  <c r="DL580" i="2"/>
  <c r="DL613" i="2"/>
  <c r="DL69" i="2" s="1"/>
  <c r="DL978" i="2" s="1"/>
  <c r="DL636" i="2"/>
  <c r="DL653" i="2"/>
  <c r="DL75" i="2" s="1"/>
  <c r="DL698" i="2"/>
  <c r="DL596" i="2"/>
  <c r="DL209" i="2"/>
  <c r="DL756" i="2"/>
  <c r="DL775" i="2"/>
  <c r="DL828" i="2"/>
  <c r="DL849" i="2"/>
  <c r="DL364" i="2"/>
  <c r="DL189" i="2"/>
  <c r="DL227" i="2"/>
  <c r="DL185" i="2"/>
  <c r="DL559" i="2"/>
  <c r="DL796" i="2"/>
  <c r="DL160" i="2"/>
  <c r="DL22" i="2" s="1"/>
  <c r="DL484" i="2"/>
  <c r="DL297" i="2"/>
  <c r="DL222" i="2"/>
  <c r="DL35" i="2" s="1"/>
  <c r="DL541" i="2"/>
  <c r="DL578" i="2"/>
  <c r="DL616" i="2"/>
  <c r="DL633" i="2"/>
  <c r="DL70" i="2" s="1"/>
  <c r="DL979" i="2" s="1"/>
  <c r="DL658" i="2"/>
  <c r="DL696" i="2"/>
  <c r="DL205" i="2"/>
  <c r="DL247" i="2"/>
  <c r="DL754" i="2"/>
  <c r="DL777" i="2"/>
  <c r="DL832" i="2"/>
  <c r="DL847" i="2"/>
  <c r="DL337" i="2"/>
  <c r="DL354" i="2"/>
  <c r="DL323" i="2"/>
  <c r="DL183" i="2"/>
  <c r="DL225" i="2"/>
  <c r="DL424" i="2"/>
  <c r="DL537" i="2"/>
  <c r="DL143" i="2"/>
  <c r="DL163" i="2"/>
  <c r="DL437" i="2"/>
  <c r="DL53" i="2" s="1"/>
  <c r="DL975" i="2" s="1"/>
  <c r="DL462" i="2"/>
  <c r="DL400" i="2"/>
  <c r="DL266" i="2"/>
  <c r="DL279" i="2"/>
  <c r="DL231" i="2"/>
  <c r="DL522" i="2"/>
  <c r="DL574" i="2"/>
  <c r="DL620" i="2"/>
  <c r="DL656" i="2"/>
  <c r="DL693" i="2"/>
  <c r="DL76" i="2" s="1"/>
  <c r="DL732" i="2"/>
  <c r="DL314" i="2"/>
  <c r="DL244" i="2"/>
  <c r="DL42" i="2" s="1"/>
  <c r="DL752" i="2"/>
  <c r="DL79" i="2" s="1"/>
  <c r="DL83" i="2" s="1"/>
  <c r="DL87" i="2" s="1"/>
  <c r="DL794" i="2"/>
  <c r="DL830" i="2"/>
  <c r="DL853" i="2"/>
  <c r="DL335" i="2"/>
  <c r="DL356" i="2"/>
  <c r="DL358" i="2"/>
  <c r="DL351" i="2"/>
  <c r="DL68" i="2" s="1"/>
  <c r="DL186" i="2"/>
  <c r="DL270" i="2"/>
  <c r="DL790" i="2"/>
  <c r="DL82" i="2" s="1"/>
  <c r="DL350" i="2"/>
  <c r="DL457" i="2"/>
  <c r="DL67" i="2" s="1"/>
  <c r="DL977" i="2" s="1"/>
  <c r="DL269" i="2"/>
  <c r="DL676" i="2"/>
  <c r="DL737" i="2"/>
  <c r="DL318" i="2"/>
  <c r="AL613" i="2"/>
  <c r="AL69" i="2" s="1"/>
  <c r="AL653" i="2"/>
  <c r="AL75" i="2" s="1"/>
  <c r="AL790" i="2"/>
  <c r="AI321" i="2"/>
  <c r="AI320" i="2"/>
  <c r="AI203" i="2" s="1"/>
  <c r="AI270" i="2"/>
  <c r="AI264" i="2" s="1"/>
  <c r="AI57" i="2" s="1"/>
  <c r="DK136" i="2"/>
  <c r="DK899" i="2"/>
  <c r="AI161" i="2"/>
  <c r="AI23" i="2" s="1"/>
  <c r="AI941" i="2" s="1"/>
  <c r="N61" i="2"/>
  <c r="AI350" i="2"/>
  <c r="AF61" i="2"/>
  <c r="AI358" i="2"/>
  <c r="AI55" i="2"/>
  <c r="AI68" i="2"/>
  <c r="AI71" i="2" s="1"/>
  <c r="AA61" i="2"/>
  <c r="AA222" i="2"/>
  <c r="AA35" i="2" s="1"/>
  <c r="AI295" i="2"/>
  <c r="AA276" i="2"/>
  <c r="AE140" i="2"/>
  <c r="AE17" i="2" s="1"/>
  <c r="AF161" i="2"/>
  <c r="AF23" i="2" s="1"/>
  <c r="AF941" i="2" s="1"/>
  <c r="AF320" i="2"/>
  <c r="AF203" i="2" s="1"/>
  <c r="AF16" i="2"/>
  <c r="AF929" i="2" s="1"/>
  <c r="AF321" i="2"/>
  <c r="AG141" i="2"/>
  <c r="AG18" i="2" s="1"/>
  <c r="AA320" i="2"/>
  <c r="AA203" i="2" s="1"/>
  <c r="AA161" i="2"/>
  <c r="AA23" i="2" s="1"/>
  <c r="AA941" i="2" s="1"/>
  <c r="AL202" i="2"/>
  <c r="AL37" i="2" s="1"/>
  <c r="AA321" i="2"/>
  <c r="AL497" i="2"/>
  <c r="AL58" i="2" s="1"/>
  <c r="AA71" i="2"/>
  <c r="AA350" i="2"/>
  <c r="AF358" i="2"/>
  <c r="AA40" i="2"/>
  <c r="AA44" i="2" s="1"/>
  <c r="AA358" i="2"/>
  <c r="AL535" i="2"/>
  <c r="AL60" i="2" s="1"/>
  <c r="AF350" i="2"/>
  <c r="AF276" i="2"/>
  <c r="AF76" i="2"/>
  <c r="AF270" i="2"/>
  <c r="AF264" i="2" s="1"/>
  <c r="AF57" i="2" s="1"/>
  <c r="AL358" i="2"/>
  <c r="AL270" i="2"/>
  <c r="AL272" i="2" s="1"/>
  <c r="AL732" i="2"/>
  <c r="AL330" i="2"/>
  <c r="AL38" i="2" s="1"/>
  <c r="AL574" i="2"/>
  <c r="AL61" i="2" s="1"/>
  <c r="AF295" i="2"/>
  <c r="AL321" i="2"/>
  <c r="AL693" i="2"/>
  <c r="AL76" i="2" s="1"/>
  <c r="AF55" i="2"/>
  <c r="AF222" i="2"/>
  <c r="AF35" i="2" s="1"/>
  <c r="AL244" i="2"/>
  <c r="AL42" i="2" s="1"/>
  <c r="AL477" i="2"/>
  <c r="AL54" i="2" s="1"/>
  <c r="AL437" i="2"/>
  <c r="AL53" i="2" s="1"/>
  <c r="AF71" i="2"/>
  <c r="AP321" i="2"/>
  <c r="AP187" i="2"/>
  <c r="AL673" i="2"/>
  <c r="AL74" i="2" s="1"/>
  <c r="AP358" i="2"/>
  <c r="AP270" i="2"/>
  <c r="N270" i="2"/>
  <c r="N264" i="2" s="1"/>
  <c r="N57" i="2" s="1"/>
  <c r="S222" i="2"/>
  <c r="S35" i="2" s="1"/>
  <c r="U181" i="2"/>
  <c r="N71" i="2"/>
  <c r="P16" i="2"/>
  <c r="P929" i="2" s="1"/>
  <c r="F321" i="2"/>
  <c r="X270" i="2"/>
  <c r="X264" i="2" s="1"/>
  <c r="X57" i="2" s="1"/>
  <c r="AR321" i="2"/>
  <c r="AR358" i="2"/>
  <c r="N222" i="2"/>
  <c r="N35" i="2" s="1"/>
  <c r="AR270" i="2"/>
  <c r="DK613" i="2"/>
  <c r="DK69" i="2" s="1"/>
  <c r="DK978" i="2" s="1"/>
  <c r="X350" i="2"/>
  <c r="X358" i="2"/>
  <c r="T76" i="2"/>
  <c r="P61" i="2"/>
  <c r="T270" i="2"/>
  <c r="T264" i="2" s="1"/>
  <c r="T57" i="2" s="1"/>
  <c r="N55" i="2"/>
  <c r="N321" i="2"/>
  <c r="P358" i="2"/>
  <c r="F270" i="2"/>
  <c r="F264" i="2" s="1"/>
  <c r="G277" i="2" s="1"/>
  <c r="AC61" i="2"/>
  <c r="X61" i="2"/>
  <c r="DK775" i="2"/>
  <c r="F61" i="2"/>
  <c r="S321" i="2"/>
  <c r="DK737" i="2"/>
  <c r="T20" i="2"/>
  <c r="DK482" i="2"/>
  <c r="P161" i="2"/>
  <c r="P23" i="2" s="1"/>
  <c r="P941" i="2" s="1"/>
  <c r="I477" i="2"/>
  <c r="I54" i="2" s="1"/>
  <c r="AK187" i="2"/>
  <c r="AK180" i="2" s="1"/>
  <c r="AK25" i="2" s="1"/>
  <c r="AK27" i="2" s="1"/>
  <c r="AK966" i="2" s="1"/>
  <c r="AC187" i="2"/>
  <c r="AC180" i="2" s="1"/>
  <c r="AC25" i="2" s="1"/>
  <c r="AC27" i="2" s="1"/>
  <c r="AC966" i="2" s="1"/>
  <c r="P295" i="2"/>
  <c r="X320" i="2"/>
  <c r="X203" i="2" s="1"/>
  <c r="N358" i="2"/>
  <c r="AG187" i="2"/>
  <c r="AG180" i="2" s="1"/>
  <c r="AG25" i="2" s="1"/>
  <c r="AG27" i="2" s="1"/>
  <c r="AG966" i="2" s="1"/>
  <c r="X16" i="2"/>
  <c r="X161" i="2"/>
  <c r="X23" i="2" s="1"/>
  <c r="X941" i="2" s="1"/>
  <c r="X321" i="2"/>
  <c r="P76" i="2"/>
  <c r="N350" i="2"/>
  <c r="P276" i="2"/>
  <c r="M187" i="2"/>
  <c r="M180" i="2" s="1"/>
  <c r="M25" i="2" s="1"/>
  <c r="M27" i="2" s="1"/>
  <c r="M966" i="2" s="1"/>
  <c r="X55" i="2"/>
  <c r="P270" i="2"/>
  <c r="P264" i="2" s="1"/>
  <c r="P57" i="2" s="1"/>
  <c r="X76" i="2"/>
  <c r="X295" i="2"/>
  <c r="X276" i="2"/>
  <c r="AL222" i="2"/>
  <c r="AL35" i="2" s="1"/>
  <c r="I187" i="2"/>
  <c r="I180" i="2" s="1"/>
  <c r="I181" i="2" s="1"/>
  <c r="I53" i="2"/>
  <c r="X71" i="2"/>
  <c r="S276" i="2"/>
  <c r="P321" i="2"/>
  <c r="S20" i="2"/>
  <c r="Q187" i="2"/>
  <c r="Q180" i="2" s="1"/>
  <c r="Q25" i="2" s="1"/>
  <c r="Q27" i="2" s="1"/>
  <c r="Q966" i="2" s="1"/>
  <c r="X222" i="2"/>
  <c r="X35" i="2" s="1"/>
  <c r="DK462" i="2"/>
  <c r="DK457" i="2"/>
  <c r="DK67" i="2" s="1"/>
  <c r="DK977" i="2" s="1"/>
  <c r="S55" i="2"/>
  <c r="P55" i="2"/>
  <c r="AC20" i="2"/>
  <c r="DK559" i="2"/>
  <c r="P320" i="2"/>
  <c r="P203" i="2" s="1"/>
  <c r="P222" i="2"/>
  <c r="P35" i="2" s="1"/>
  <c r="T61" i="2"/>
  <c r="AC320" i="2"/>
  <c r="AC203" i="2" s="1"/>
  <c r="S76" i="2"/>
  <c r="AC140" i="2"/>
  <c r="AC17" i="2" s="1"/>
  <c r="S61" i="2"/>
  <c r="AC321" i="2"/>
  <c r="AC161" i="2"/>
  <c r="AC23" i="2" s="1"/>
  <c r="AC941" i="2" s="1"/>
  <c r="DK227" i="2"/>
  <c r="S295" i="2"/>
  <c r="P71" i="2"/>
  <c r="S161" i="2"/>
  <c r="S23" i="2" s="1"/>
  <c r="S941" i="2" s="1"/>
  <c r="P350" i="2"/>
  <c r="DK165" i="2"/>
  <c r="S140" i="2"/>
  <c r="S17" i="2" s="1"/>
  <c r="DK501" i="2"/>
  <c r="S320" i="2"/>
  <c r="S203" i="2" s="1"/>
  <c r="T55" i="2"/>
  <c r="AM227" i="2"/>
  <c r="AC76" i="2"/>
  <c r="AO227" i="2"/>
  <c r="U141" i="2"/>
  <c r="U18" i="2" s="1"/>
  <c r="T276" i="2"/>
  <c r="T222" i="2"/>
  <c r="T35" i="2" s="1"/>
  <c r="T140" i="2"/>
  <c r="T17" i="2" s="1"/>
  <c r="T161" i="2"/>
  <c r="T23" i="2" s="1"/>
  <c r="T941" i="2" s="1"/>
  <c r="T141" i="2"/>
  <c r="T18" i="2" s="1"/>
  <c r="X140" i="2"/>
  <c r="X17" i="2" s="1"/>
  <c r="T320" i="2"/>
  <c r="T203" i="2" s="1"/>
  <c r="T321" i="2"/>
  <c r="S270" i="2"/>
  <c r="S264" i="2" s="1"/>
  <c r="S57" i="2" s="1"/>
  <c r="AC270" i="2"/>
  <c r="AC264" i="2" s="1"/>
  <c r="AC57" i="2" s="1"/>
  <c r="T295" i="2"/>
  <c r="DK633" i="2"/>
  <c r="DK70" i="2" s="1"/>
  <c r="DK979" i="2" s="1"/>
  <c r="DK598" i="2"/>
  <c r="DK618" i="2"/>
  <c r="S71" i="2"/>
  <c r="AC141" i="2"/>
  <c r="AC18" i="2" s="1"/>
  <c r="I20" i="2"/>
  <c r="AC222" i="2"/>
  <c r="AC35" i="2" s="1"/>
  <c r="DK794" i="2"/>
  <c r="DK638" i="2"/>
  <c r="DK61" i="2"/>
  <c r="DK297" i="2"/>
  <c r="DK279" i="2"/>
  <c r="I61" i="2"/>
  <c r="I417" i="2"/>
  <c r="DK417" i="2" s="1"/>
  <c r="DK52" i="2" s="1"/>
  <c r="DK974" i="2" s="1"/>
  <c r="DK316" i="2"/>
  <c r="DK851" i="2"/>
  <c r="I50" i="2"/>
  <c r="J934" i="2" s="1"/>
  <c r="I59" i="2"/>
  <c r="I161" i="2"/>
  <c r="I23" i="2" s="1"/>
  <c r="I941" i="2" s="1"/>
  <c r="I81" i="2"/>
  <c r="DK698" i="2"/>
  <c r="DK578" i="2"/>
  <c r="DK76" i="2"/>
  <c r="I358" i="2"/>
  <c r="DK357" i="2" s="1"/>
  <c r="I270" i="2"/>
  <c r="I264" i="2" s="1"/>
  <c r="I57" i="2" s="1"/>
  <c r="I76" i="2"/>
  <c r="DK402" i="2"/>
  <c r="R76" i="2"/>
  <c r="DK398" i="2"/>
  <c r="DK51" i="2" s="1"/>
  <c r="DK539" i="2"/>
  <c r="DK717" i="2"/>
  <c r="DK535" i="2"/>
  <c r="DK60" i="2" s="1"/>
  <c r="DK771" i="2"/>
  <c r="DK80" i="2" s="1"/>
  <c r="V222" i="2"/>
  <c r="V35" i="2" s="1"/>
  <c r="DK678" i="2"/>
  <c r="I75" i="2"/>
  <c r="I79" i="2"/>
  <c r="AN231" i="2"/>
  <c r="AN222" i="2" s="1"/>
  <c r="AN35" i="2" s="1"/>
  <c r="L222" i="2"/>
  <c r="L35" i="2" s="1"/>
  <c r="W222" i="2"/>
  <c r="W35" i="2" s="1"/>
  <c r="R222" i="2"/>
  <c r="R35" i="2" s="1"/>
  <c r="F222" i="2"/>
  <c r="F35" i="2" s="1"/>
  <c r="M222" i="2"/>
  <c r="M35" i="2" s="1"/>
  <c r="I222" i="2"/>
  <c r="I141" i="2"/>
  <c r="I18" i="2" s="1"/>
  <c r="DK756" i="2"/>
  <c r="Q222" i="2"/>
  <c r="Q35" i="2" s="1"/>
  <c r="DK145" i="2"/>
  <c r="DK442" i="2"/>
  <c r="DK520" i="2"/>
  <c r="DK658" i="2"/>
  <c r="I320" i="2"/>
  <c r="DK318" i="2" s="1"/>
  <c r="AG222" i="2"/>
  <c r="AG35" i="2" s="1"/>
  <c r="AB222" i="2"/>
  <c r="AB35" i="2" s="1"/>
  <c r="DK673" i="2"/>
  <c r="DK74" i="2" s="1"/>
  <c r="I321" i="2"/>
  <c r="DK321" i="2" s="1"/>
  <c r="DK497" i="2"/>
  <c r="DK58" i="2" s="1"/>
  <c r="DK832" i="2"/>
  <c r="AK222" i="2"/>
  <c r="AK35" i="2" s="1"/>
  <c r="AJ222" i="2"/>
  <c r="AJ35" i="2" s="1"/>
  <c r="Z222" i="2"/>
  <c r="Z35" i="2" s="1"/>
  <c r="AB61" i="2"/>
  <c r="DK130" i="2"/>
  <c r="DK122" i="2"/>
  <c r="DK12" i="2"/>
  <c r="DK105" i="2"/>
  <c r="DK115" i="2"/>
  <c r="DK127" i="2"/>
  <c r="DK120" i="2"/>
  <c r="DK185" i="2"/>
  <c r="T350" i="2"/>
  <c r="DK249" i="2"/>
  <c r="T40" i="2"/>
  <c r="T44" i="2" s="1"/>
  <c r="DK113" i="2"/>
  <c r="DK108" i="2"/>
  <c r="DK109" i="2"/>
  <c r="DK123" i="2"/>
  <c r="DK116" i="2"/>
  <c r="DK111" i="2"/>
  <c r="AB140" i="2"/>
  <c r="AB17" i="2" s="1"/>
  <c r="DK106" i="2"/>
  <c r="DK128" i="2"/>
  <c r="DK121" i="2"/>
  <c r="DK114" i="2"/>
  <c r="DK129" i="2"/>
  <c r="DK132" i="2"/>
  <c r="DK125" i="2"/>
  <c r="DK118" i="2"/>
  <c r="DK112" i="2"/>
  <c r="DK107" i="2"/>
  <c r="DK110" i="2"/>
  <c r="AB16" i="2"/>
  <c r="AB929" i="2" s="1"/>
  <c r="F55" i="2"/>
  <c r="AB141" i="2"/>
  <c r="AB18" i="2" s="1"/>
  <c r="AF140" i="2"/>
  <c r="AF17" i="2" s="1"/>
  <c r="F294" i="2"/>
  <c r="F30" i="2" s="1"/>
  <c r="F76" i="2"/>
  <c r="DK207" i="2"/>
  <c r="DK229" i="2"/>
  <c r="DK335" i="2"/>
  <c r="AB76" i="2"/>
  <c r="R270" i="2"/>
  <c r="R264" i="2" s="1"/>
  <c r="R57" i="2" s="1"/>
  <c r="AB295" i="2"/>
  <c r="F358" i="2"/>
  <c r="AC40" i="2"/>
  <c r="AC44" i="2" s="1"/>
  <c r="V76" i="2"/>
  <c r="T68" i="2"/>
  <c r="T71" i="2" s="1"/>
  <c r="F350" i="2"/>
  <c r="R321" i="2"/>
  <c r="AC358" i="2"/>
  <c r="P140" i="2"/>
  <c r="P17" i="2" s="1"/>
  <c r="T358" i="2"/>
  <c r="AB358" i="2"/>
  <c r="AB320" i="2"/>
  <c r="AB203" i="2" s="1"/>
  <c r="AN613" i="2"/>
  <c r="AN69" i="2" s="1"/>
  <c r="AB321" i="2"/>
  <c r="L140" i="2"/>
  <c r="L17" i="2" s="1"/>
  <c r="L141" i="2"/>
  <c r="L18" i="2" s="1"/>
  <c r="AB276" i="2"/>
  <c r="S40" i="2"/>
  <c r="S44" i="2" s="1"/>
  <c r="L270" i="2"/>
  <c r="L264" i="2" s="1"/>
  <c r="L57" i="2" s="1"/>
  <c r="M141" i="2"/>
  <c r="M18" i="2" s="1"/>
  <c r="AB161" i="2"/>
  <c r="AB23" i="2" s="1"/>
  <c r="AB941" i="2" s="1"/>
  <c r="M61" i="2"/>
  <c r="W61" i="2"/>
  <c r="L276" i="2"/>
  <c r="AG140" i="2"/>
  <c r="AG17" i="2" s="1"/>
  <c r="M140" i="2"/>
  <c r="M17" i="2" s="1"/>
  <c r="AJ140" i="2"/>
  <c r="AJ17" i="2" s="1"/>
  <c r="AA140" i="2"/>
  <c r="AA17" i="2" s="1"/>
  <c r="M16" i="2"/>
  <c r="M929" i="2" s="1"/>
  <c r="AJ16" i="2"/>
  <c r="AJ929" i="2" s="1"/>
  <c r="AB55" i="2"/>
  <c r="AJ276" i="2"/>
  <c r="AJ321" i="2"/>
  <c r="AB71" i="2"/>
  <c r="W140" i="2"/>
  <c r="W17" i="2" s="1"/>
  <c r="AJ61" i="2"/>
  <c r="AB270" i="2"/>
  <c r="AB264" i="2" s="1"/>
  <c r="AB57" i="2" s="1"/>
  <c r="R61" i="2"/>
  <c r="S350" i="2"/>
  <c r="M358" i="2"/>
  <c r="R55" i="2"/>
  <c r="M320" i="2"/>
  <c r="M203" i="2" s="1"/>
  <c r="Q61" i="2"/>
  <c r="AG61" i="2"/>
  <c r="R71" i="2"/>
  <c r="V270" i="2"/>
  <c r="V264" i="2" s="1"/>
  <c r="V57" i="2" s="1"/>
  <c r="L358" i="2"/>
  <c r="AB350" i="2"/>
  <c r="M321" i="2"/>
  <c r="DL321" i="2" s="1"/>
  <c r="AN160" i="2"/>
  <c r="AN22" i="2" s="1"/>
  <c r="S358" i="2"/>
  <c r="L295" i="2"/>
  <c r="AN673" i="2"/>
  <c r="AN74" i="2" s="1"/>
  <c r="L350" i="2"/>
  <c r="AJ161" i="2"/>
  <c r="AJ23" i="2" s="1"/>
  <c r="AJ941" i="2" s="1"/>
  <c r="AN574" i="2"/>
  <c r="AN61" i="2" s="1"/>
  <c r="AJ320" i="2"/>
  <c r="AJ203" i="2" s="1"/>
  <c r="AN358" i="2"/>
  <c r="L61" i="2"/>
  <c r="X141" i="2"/>
  <c r="X18" i="2" s="1"/>
  <c r="M161" i="2"/>
  <c r="M23" i="2" s="1"/>
  <c r="M941" i="2" s="1"/>
  <c r="Z76" i="2"/>
  <c r="W276" i="2"/>
  <c r="W270" i="2"/>
  <c r="W264" i="2" s="1"/>
  <c r="W57" i="2" s="1"/>
  <c r="AG76" i="2"/>
  <c r="L20" i="2"/>
  <c r="W76" i="2"/>
  <c r="W20" i="2"/>
  <c r="W55" i="2"/>
  <c r="M76" i="2"/>
  <c r="AJ295" i="2"/>
  <c r="Z350" i="2"/>
  <c r="AJ350" i="2"/>
  <c r="W295" i="2"/>
  <c r="AJ358" i="2"/>
  <c r="W40" i="2"/>
  <c r="W44" i="2" s="1"/>
  <c r="AN244" i="2"/>
  <c r="AN42" i="2" s="1"/>
  <c r="R358" i="2"/>
  <c r="R350" i="2"/>
  <c r="AJ76" i="2"/>
  <c r="AK61" i="2"/>
  <c r="AN497" i="2"/>
  <c r="AN58" i="2" s="1"/>
  <c r="AN330" i="2"/>
  <c r="AN38" i="2" s="1"/>
  <c r="Z358" i="2"/>
  <c r="L55" i="2"/>
  <c r="W321" i="2"/>
  <c r="W320" i="2"/>
  <c r="W203" i="2" s="1"/>
  <c r="L320" i="2"/>
  <c r="L203" i="2" s="1"/>
  <c r="Q20" i="2"/>
  <c r="W71" i="2"/>
  <c r="L76" i="2"/>
  <c r="AN398" i="2"/>
  <c r="AN51" i="2" s="1"/>
  <c r="AK76" i="2"/>
  <c r="AG270" i="2"/>
  <c r="AG264" i="2" s="1"/>
  <c r="AG57" i="2" s="1"/>
  <c r="Q270" i="2"/>
  <c r="Q264" i="2" s="1"/>
  <c r="Q57" i="2" s="1"/>
  <c r="AN270" i="2"/>
  <c r="AN272" i="2" s="1"/>
  <c r="L161" i="2"/>
  <c r="L23" i="2" s="1"/>
  <c r="L941" i="2" s="1"/>
  <c r="W161" i="2"/>
  <c r="W23" i="2" s="1"/>
  <c r="W941" i="2" s="1"/>
  <c r="L321" i="2"/>
  <c r="V321" i="2"/>
  <c r="AN847" i="2"/>
  <c r="Q161" i="2"/>
  <c r="Q23" i="2" s="1"/>
  <c r="Q941" i="2" s="1"/>
  <c r="AN653" i="2"/>
  <c r="AN75" i="2" s="1"/>
  <c r="AG358" i="2"/>
  <c r="W358" i="2"/>
  <c r="AK321" i="2"/>
  <c r="AK320" i="2"/>
  <c r="AK203" i="2" s="1"/>
  <c r="Z71" i="2"/>
  <c r="AG161" i="2"/>
  <c r="AG23" i="2" s="1"/>
  <c r="AG941" i="2" s="1"/>
  <c r="AG320" i="2"/>
  <c r="AG203" i="2" s="1"/>
  <c r="W350" i="2"/>
  <c r="Q76" i="2"/>
  <c r="AG16" i="2"/>
  <c r="Q140" i="2"/>
  <c r="Q17" i="2" s="1"/>
  <c r="AK140" i="2"/>
  <c r="AK17" i="2" s="1"/>
  <c r="AN732" i="2"/>
  <c r="AG321" i="2"/>
  <c r="AK40" i="2"/>
  <c r="AK44" i="2" s="1"/>
  <c r="AJ55" i="2"/>
  <c r="Q141" i="2"/>
  <c r="Q18" i="2" s="1"/>
  <c r="AK141" i="2"/>
  <c r="AK18" i="2" s="1"/>
  <c r="AN202" i="2"/>
  <c r="AN37" i="2" s="1"/>
  <c r="V61" i="2"/>
  <c r="U140" i="2"/>
  <c r="U17" i="2" s="1"/>
  <c r="L71" i="2"/>
  <c r="Z61" i="2"/>
  <c r="Z270" i="2"/>
  <c r="Z264" i="2" s="1"/>
  <c r="Z57" i="2" s="1"/>
  <c r="AJ270" i="2"/>
  <c r="AJ264" i="2" s="1"/>
  <c r="AJ57" i="2" s="1"/>
  <c r="AG40" i="2"/>
  <c r="AG44" i="2" s="1"/>
  <c r="AN139" i="2"/>
  <c r="AN321" i="2"/>
  <c r="Q358" i="2"/>
  <c r="V55" i="2"/>
  <c r="Z321" i="2"/>
  <c r="AN457" i="2"/>
  <c r="AN67" i="2" s="1"/>
  <c r="Q321" i="2"/>
  <c r="V350" i="2"/>
  <c r="Q320" i="2"/>
  <c r="Q203" i="2" s="1"/>
  <c r="AN693" i="2"/>
  <c r="AN76" i="2" s="1"/>
  <c r="AN790" i="2"/>
  <c r="V358" i="2"/>
  <c r="AJ71" i="2"/>
  <c r="AK20" i="2"/>
  <c r="AK161" i="2"/>
  <c r="AK23" i="2" s="1"/>
  <c r="AK941" i="2" s="1"/>
  <c r="AN535" i="2"/>
  <c r="AN60" i="2" s="1"/>
  <c r="AK358" i="2"/>
  <c r="AN417" i="2"/>
  <c r="AN52" i="2" s="1"/>
  <c r="Z55" i="2"/>
  <c r="V71" i="2"/>
  <c r="DL320" i="2"/>
  <c r="AT387" i="2"/>
  <c r="AT382" i="2" s="1"/>
  <c r="AU389" i="2" a="1"/>
  <c r="AU389" i="2" s="1"/>
  <c r="DN2" i="4"/>
  <c r="EV2" i="4"/>
  <c r="DK268" i="2"/>
  <c r="DK356" i="2"/>
  <c r="DK269" i="2"/>
  <c r="AN393" i="2"/>
  <c r="AM393" i="2"/>
  <c r="AO393" i="2"/>
  <c r="AL393" i="2"/>
  <c r="EK374" i="2"/>
  <c r="EK369" i="2" s="1"/>
  <c r="EJ369" i="2"/>
  <c r="AO352" i="2"/>
  <c r="AM351" i="2"/>
  <c r="AN351" i="2"/>
  <c r="AL351" i="2"/>
  <c r="I73" i="2"/>
  <c r="DK352" i="2"/>
  <c r="AL847" i="2"/>
  <c r="V320" i="2"/>
  <c r="F320" i="2"/>
  <c r="J320" i="2"/>
  <c r="N320" i="2"/>
  <c r="R320" i="2"/>
  <c r="Z320" i="2"/>
  <c r="AD320" i="2"/>
  <c r="F71" i="2"/>
  <c r="R40" i="2"/>
  <c r="Z40" i="2"/>
  <c r="AH40" i="2"/>
  <c r="AD40" i="2"/>
  <c r="N40" i="2"/>
  <c r="V40" i="2"/>
  <c r="J40" i="2"/>
  <c r="H40" i="2"/>
  <c r="P40" i="2"/>
  <c r="AJ40" i="2"/>
  <c r="AF40" i="2"/>
  <c r="X40" i="2"/>
  <c r="AB40" i="2"/>
  <c r="F40" i="2"/>
  <c r="AD295" i="2"/>
  <c r="N295" i="2"/>
  <c r="AG276" i="2"/>
  <c r="V295" i="2"/>
  <c r="AK276" i="2"/>
  <c r="U276" i="2"/>
  <c r="M276" i="2"/>
  <c r="Q276" i="2"/>
  <c r="AC276" i="2"/>
  <c r="Y276" i="2"/>
  <c r="AH295" i="2"/>
  <c r="R295" i="2"/>
  <c r="J295" i="2"/>
  <c r="AL275" i="2"/>
  <c r="DL275" i="2"/>
  <c r="Z295" i="2"/>
  <c r="DL294" i="2"/>
  <c r="DL30" i="2" s="1"/>
  <c r="AL294" i="2"/>
  <c r="AL30" i="2" s="1"/>
  <c r="AN295" i="2"/>
  <c r="AM295" i="2"/>
  <c r="U295" i="2"/>
  <c r="Y295" i="2"/>
  <c r="I295" i="2"/>
  <c r="AK295" i="2"/>
  <c r="AC295" i="2"/>
  <c r="AG295" i="2"/>
  <c r="M295" i="2"/>
  <c r="Q295" i="2"/>
  <c r="AO294" i="2"/>
  <c r="AO30" i="2" s="1"/>
  <c r="I276" i="2"/>
  <c r="AO275" i="2"/>
  <c r="J276" i="2"/>
  <c r="AD276" i="2"/>
  <c r="R276" i="2"/>
  <c r="N276" i="2"/>
  <c r="V276" i="2"/>
  <c r="Z276" i="2"/>
  <c r="F276" i="2"/>
  <c r="M264" i="2"/>
  <c r="M57" i="2" s="1"/>
  <c r="AK54" i="2"/>
  <c r="Q54" i="2"/>
  <c r="Q55" i="2" s="1"/>
  <c r="AG54" i="2"/>
  <c r="AG55" i="2" s="1"/>
  <c r="AO477" i="2"/>
  <c r="AC54" i="2"/>
  <c r="AC55" i="2" s="1"/>
  <c r="M54" i="2"/>
  <c r="DL477" i="2"/>
  <c r="Y54" i="2"/>
  <c r="Y55" i="2" s="1"/>
  <c r="U54" i="2"/>
  <c r="U55" i="2" s="1"/>
  <c r="DL417" i="2"/>
  <c r="DL52" i="2" s="1"/>
  <c r="DL974" i="2" s="1"/>
  <c r="M52" i="2"/>
  <c r="AK52" i="2"/>
  <c r="AO417" i="2"/>
  <c r="AO52" i="2" s="1"/>
  <c r="AD16" i="2"/>
  <c r="AD929" i="2" s="1"/>
  <c r="N161" i="2"/>
  <c r="N23" i="2" s="1"/>
  <c r="N941" i="2" s="1"/>
  <c r="R16" i="2"/>
  <c r="R929" i="2" s="1"/>
  <c r="V161" i="2"/>
  <c r="V23" i="2" s="1"/>
  <c r="V941" i="2" s="1"/>
  <c r="F16" i="2"/>
  <c r="F20" i="2" s="1"/>
  <c r="J161" i="2"/>
  <c r="J23" i="2" s="1"/>
  <c r="J941" i="2" s="1"/>
  <c r="Z16" i="2"/>
  <c r="Z929" i="2" s="1"/>
  <c r="R161" i="2"/>
  <c r="R23" i="2" s="1"/>
  <c r="R941" i="2" s="1"/>
  <c r="AD161" i="2"/>
  <c r="AD23" i="2" s="1"/>
  <c r="AD941" i="2" s="1"/>
  <c r="Z161" i="2"/>
  <c r="Z23" i="2" s="1"/>
  <c r="Z941" i="2" s="1"/>
  <c r="F161" i="2"/>
  <c r="AM160" i="2"/>
  <c r="AM22" i="2" s="1"/>
  <c r="AL160" i="2"/>
  <c r="AL22" i="2" s="1"/>
  <c r="AL930" i="2" s="1"/>
  <c r="O141" i="2"/>
  <c r="O18" i="2" s="1"/>
  <c r="N16" i="2"/>
  <c r="J141" i="2"/>
  <c r="J18" i="2" s="1"/>
  <c r="J16" i="2"/>
  <c r="V141" i="2"/>
  <c r="V18" i="2" s="1"/>
  <c r="V16" i="2"/>
  <c r="V929" i="2" s="1"/>
  <c r="G141" i="2"/>
  <c r="G18" i="2" s="1"/>
  <c r="AL139" i="2"/>
  <c r="AM139" i="2"/>
  <c r="W141" i="2"/>
  <c r="W18" i="2" s="1"/>
  <c r="DL139" i="2"/>
  <c r="Z140" i="2"/>
  <c r="Z17" i="2" s="1"/>
  <c r="K141" i="2"/>
  <c r="K18" i="2" s="1"/>
  <c r="V140" i="2"/>
  <c r="V17" i="2" s="1"/>
  <c r="N141" i="2"/>
  <c r="N18" i="2" s="1"/>
  <c r="R140" i="2"/>
  <c r="R17" i="2" s="1"/>
  <c r="R141" i="2"/>
  <c r="R18" i="2" s="1"/>
  <c r="S141" i="2"/>
  <c r="S18" i="2" s="1"/>
  <c r="AE141" i="2"/>
  <c r="AE18" i="2" s="1"/>
  <c r="J140" i="2"/>
  <c r="J17" i="2" s="1"/>
  <c r="DK139" i="2"/>
  <c r="AA141" i="2"/>
  <c r="AA18" i="2" s="1"/>
  <c r="N140" i="2"/>
  <c r="N17" i="2" s="1"/>
  <c r="AD141" i="2"/>
  <c r="AD18" i="2" s="1"/>
  <c r="AD140" i="2"/>
  <c r="AD17" i="2" s="1"/>
  <c r="Z141" i="2"/>
  <c r="Z18" i="2" s="1"/>
  <c r="H208" i="3"/>
  <c r="E31" i="3" s="1"/>
  <c r="Q205" i="3"/>
  <c r="Q227" i="3"/>
  <c r="BS323" i="9" l="1"/>
  <c r="BS139" i="9"/>
  <c r="BP929" i="9"/>
  <c r="BO917" i="9"/>
  <c r="BO929" i="9"/>
  <c r="BN387" i="9"/>
  <c r="BN382" i="9" s="1"/>
  <c r="BO389" i="9" a="1"/>
  <c r="BO389" i="9" s="1"/>
  <c r="AT295" i="9"/>
  <c r="AT30" i="9"/>
  <c r="EK851" i="9"/>
  <c r="EK813" i="9"/>
  <c r="EK832" i="9"/>
  <c r="EK756" i="9"/>
  <c r="EK775" i="9"/>
  <c r="EK794" i="9"/>
  <c r="EK717" i="9"/>
  <c r="EK737" i="9"/>
  <c r="EK678" i="9"/>
  <c r="EK698" i="9"/>
  <c r="EK658" i="9"/>
  <c r="EK638" i="9"/>
  <c r="EK618" i="9"/>
  <c r="EK578" i="9"/>
  <c r="EK598" i="9"/>
  <c r="EK559" i="9"/>
  <c r="EK539" i="9"/>
  <c r="EK520" i="9"/>
  <c r="EK482" i="9"/>
  <c r="EK501" i="9"/>
  <c r="EK462" i="9"/>
  <c r="EK402" i="9"/>
  <c r="EK422" i="9"/>
  <c r="EK442" i="9"/>
  <c r="EK358" i="9"/>
  <c r="EK356" i="9"/>
  <c r="EK357" i="9"/>
  <c r="EK269" i="9"/>
  <c r="EK279" i="9"/>
  <c r="EK321" i="9"/>
  <c r="EK335" i="9"/>
  <c r="EK316" i="9"/>
  <c r="EK268" i="9"/>
  <c r="EK270" i="9"/>
  <c r="EK297" i="9"/>
  <c r="EK249" i="9"/>
  <c r="EK225" i="9"/>
  <c r="EK185" i="9"/>
  <c r="EK187" i="9"/>
  <c r="EK229" i="9"/>
  <c r="EK165" i="9"/>
  <c r="EK207" i="9"/>
  <c r="EK186" i="9"/>
  <c r="EK4" i="9" a="1"/>
  <c r="EK4" i="9" s="1"/>
  <c r="EK12" i="9" s="1"/>
  <c r="EK145" i="9"/>
  <c r="BP407" i="9" a="1"/>
  <c r="BP407" i="9" s="1"/>
  <c r="BP405" i="9" s="1"/>
  <c r="BP404" i="9" s="1"/>
  <c r="BP398" i="9" s="1"/>
  <c r="BP51" i="9" s="1"/>
  <c r="CW780" i="9" a="1"/>
  <c r="CW780" i="9" s="1"/>
  <c r="CW778" i="9" s="1"/>
  <c r="BR818" i="9" a="1"/>
  <c r="BR818" i="9" s="1"/>
  <c r="BR816" i="9" s="1"/>
  <c r="BR815" i="9" s="1"/>
  <c r="BR809" i="9" s="1"/>
  <c r="BR82" i="9" s="1"/>
  <c r="BX506" i="9" a="1"/>
  <c r="BX506" i="9" s="1"/>
  <c r="BX504" i="9" s="1"/>
  <c r="BX503" i="9" s="1"/>
  <c r="BX497" i="9" s="1"/>
  <c r="BX58" i="9" s="1"/>
  <c r="CK818" i="9" a="1"/>
  <c r="CK818" i="9" s="1"/>
  <c r="CK816" i="9" s="1"/>
  <c r="CK815" i="9" s="1"/>
  <c r="CV234" i="9" a="1"/>
  <c r="CV234" i="9" s="1"/>
  <c r="CV232" i="9" s="1"/>
  <c r="CV231" i="9" s="1"/>
  <c r="BO544" i="9" a="1"/>
  <c r="BO544" i="9" s="1"/>
  <c r="BO542" i="9" s="1"/>
  <c r="BO541" i="9" s="1"/>
  <c r="BO535" i="9" s="1"/>
  <c r="BO60" i="9" s="1"/>
  <c r="BZ367" i="9" a="1"/>
  <c r="BZ367" i="9" s="1"/>
  <c r="BZ365" i="9" s="1"/>
  <c r="BZ364" i="9" s="1"/>
  <c r="BZ799" i="9" a="1"/>
  <c r="BZ799" i="9" s="1"/>
  <c r="BZ797" i="9" s="1"/>
  <c r="BZ796" i="9" s="1"/>
  <c r="BZ790" i="9" s="1"/>
  <c r="BZ583" i="9" a="1"/>
  <c r="BZ583" i="9" s="1"/>
  <c r="BZ581" i="9" s="1"/>
  <c r="BZ580" i="9" s="1"/>
  <c r="BZ574" i="9" s="1"/>
  <c r="BX780" i="9" a="1"/>
  <c r="BX780" i="9" s="1"/>
  <c r="BX778" i="9" s="1"/>
  <c r="BY780" i="9" a="1"/>
  <c r="BY780" i="9" s="1"/>
  <c r="BY778" i="9" s="1"/>
  <c r="CA761" i="9" a="1"/>
  <c r="CA761" i="9" s="1"/>
  <c r="CA759" i="9" s="1"/>
  <c r="BU780" i="9" a="1"/>
  <c r="BU780" i="9" s="1"/>
  <c r="BU778" i="9" s="1"/>
  <c r="CV150" i="9" a="1"/>
  <c r="CV150" i="9" s="1"/>
  <c r="CV148" i="9" s="1"/>
  <c r="CJ780" i="9" a="1"/>
  <c r="CJ780" i="9" s="1"/>
  <c r="CJ778" i="9" s="1"/>
  <c r="CW234" i="9" a="1"/>
  <c r="CW234" i="9" s="1"/>
  <c r="CW232" i="9" s="1"/>
  <c r="CW231" i="9" s="1"/>
  <c r="DD367" i="9" a="1"/>
  <c r="DD367" i="9" s="1"/>
  <c r="DD365" i="9" s="1"/>
  <c r="DD364" i="9" s="1"/>
  <c r="CC234" i="9" a="1"/>
  <c r="CC234" i="9" s="1"/>
  <c r="CC232" i="9" s="1"/>
  <c r="CC231" i="9" s="1"/>
  <c r="BW506" i="9" a="1"/>
  <c r="BW506" i="9" s="1"/>
  <c r="BW504" i="9" s="1"/>
  <c r="BW503" i="9" s="1"/>
  <c r="BW497" i="9" s="1"/>
  <c r="BW58" i="9" s="1"/>
  <c r="BR367" i="9" a="1"/>
  <c r="BR367" i="9" s="1"/>
  <c r="BR365" i="9" s="1"/>
  <c r="BR364" i="9" s="1"/>
  <c r="BY150" i="9" a="1"/>
  <c r="BY150" i="9" s="1"/>
  <c r="BY148" i="9" s="1"/>
  <c r="BO407" i="9" a="1"/>
  <c r="BO407" i="9" s="1"/>
  <c r="BO405" i="9" s="1"/>
  <c r="BO404" i="9" s="1"/>
  <c r="BO398" i="9" s="1"/>
  <c r="BO51" i="9" s="1"/>
  <c r="BO121" i="9" s="1"/>
  <c r="BU506" i="9" a="1"/>
  <c r="BU506" i="9" s="1"/>
  <c r="BU504" i="9" s="1"/>
  <c r="BU503" i="9" s="1"/>
  <c r="BX818" i="9" a="1"/>
  <c r="BX818" i="9" s="1"/>
  <c r="BX816" i="9" s="1"/>
  <c r="BX815" i="9" s="1"/>
  <c r="BX809" i="9" s="1"/>
  <c r="BZ722" i="9" a="1"/>
  <c r="BZ722" i="9" s="1"/>
  <c r="BZ720" i="9" s="1"/>
  <c r="BZ719" i="9" s="1"/>
  <c r="BZ713" i="9" s="1"/>
  <c r="CW150" i="9" a="1"/>
  <c r="CW150" i="9" s="1"/>
  <c r="CW148" i="9" s="1"/>
  <c r="CO837" i="9" a="1"/>
  <c r="CO837" i="9" s="1"/>
  <c r="CO835" i="9" s="1"/>
  <c r="CO834" i="9" s="1"/>
  <c r="BW818" i="9" a="1"/>
  <c r="BW818" i="9" s="1"/>
  <c r="BW816" i="9" s="1"/>
  <c r="BW815" i="9" s="1"/>
  <c r="BW809" i="9" s="1"/>
  <c r="CW525" i="9" a="1"/>
  <c r="CW525" i="9" s="1"/>
  <c r="CW523" i="9" s="1"/>
  <c r="CW522" i="9" s="1"/>
  <c r="BZ407" i="9" a="1"/>
  <c r="BZ407" i="9" s="1"/>
  <c r="BZ405" i="9" s="1"/>
  <c r="BZ404" i="9" s="1"/>
  <c r="BZ398" i="9" s="1"/>
  <c r="BZ51" i="9" s="1"/>
  <c r="BT367" i="9" a="1"/>
  <c r="BT367" i="9" s="1"/>
  <c r="BT365" i="9" s="1"/>
  <c r="BT364" i="9" s="1"/>
  <c r="CM234" i="9" a="1"/>
  <c r="CM234" i="9" s="1"/>
  <c r="CM232" i="9" s="1"/>
  <c r="CM231" i="9" s="1"/>
  <c r="BW799" i="9" a="1"/>
  <c r="BW799" i="9" s="1"/>
  <c r="BW797" i="9" s="1"/>
  <c r="BW796" i="9" s="1"/>
  <c r="BW790" i="9" s="1"/>
  <c r="BU367" i="9" a="1"/>
  <c r="BU367" i="9" s="1"/>
  <c r="BU365" i="9" s="1"/>
  <c r="BU364" i="9" s="1"/>
  <c r="CH583" i="9" a="1"/>
  <c r="CH583" i="9" s="1"/>
  <c r="CH581" i="9" s="1"/>
  <c r="CH580" i="9" s="1"/>
  <c r="CH574" i="9" s="1"/>
  <c r="CH799" i="9" a="1"/>
  <c r="CH799" i="9" s="1"/>
  <c r="CH797" i="9" s="1"/>
  <c r="CH796" i="9" s="1"/>
  <c r="CH790" i="9" s="1"/>
  <c r="CS722" i="9" a="1"/>
  <c r="CS722" i="9" s="1"/>
  <c r="CS720" i="9" s="1"/>
  <c r="CS719" i="9" s="1"/>
  <c r="CW818" i="9" a="1"/>
  <c r="CW818" i="9" s="1"/>
  <c r="CW816" i="9" s="1"/>
  <c r="CW815" i="9" s="1"/>
  <c r="BV525" i="9" a="1"/>
  <c r="BV525" i="9" s="1"/>
  <c r="BV523" i="9" s="1"/>
  <c r="BV522" i="9" s="1"/>
  <c r="BV516" i="9" s="1"/>
  <c r="BV59" i="9" s="1"/>
  <c r="BZ761" i="9" a="1"/>
  <c r="BZ761" i="9" s="1"/>
  <c r="BZ759" i="9" s="1"/>
  <c r="BZ234" i="9" a="1"/>
  <c r="BZ234" i="9" s="1"/>
  <c r="BZ232" i="9" s="1"/>
  <c r="BZ231" i="9" s="1"/>
  <c r="CD234" i="9" a="1"/>
  <c r="CD234" i="9" s="1"/>
  <c r="CD232" i="9" s="1"/>
  <c r="CD231" i="9" s="1"/>
  <c r="CK506" i="9" a="1"/>
  <c r="CK506" i="9" s="1"/>
  <c r="CK504" i="9" s="1"/>
  <c r="CK503" i="9" s="1"/>
  <c r="CK837" i="9" a="1"/>
  <c r="CK837" i="9" s="1"/>
  <c r="CK835" i="9" s="1"/>
  <c r="CK834" i="9" s="1"/>
  <c r="CF367" i="9" a="1"/>
  <c r="CF367" i="9" s="1"/>
  <c r="CF365" i="9" s="1"/>
  <c r="CF364" i="9" s="1"/>
  <c r="BT506" i="9" a="1"/>
  <c r="BT506" i="9" s="1"/>
  <c r="BT504" i="9" s="1"/>
  <c r="BT503" i="9" s="1"/>
  <c r="BT497" i="9" s="1"/>
  <c r="BT58" i="9" s="1"/>
  <c r="BT123" i="9" s="1"/>
  <c r="CI506" i="9" a="1"/>
  <c r="CI506" i="9" s="1"/>
  <c r="CI504" i="9" s="1"/>
  <c r="CI503" i="9" s="1"/>
  <c r="CI497" i="9" s="1"/>
  <c r="CI58" i="9" s="1"/>
  <c r="CT583" i="9" a="1"/>
  <c r="CT583" i="9" s="1"/>
  <c r="CT581" i="9" s="1"/>
  <c r="CT580" i="9" s="1"/>
  <c r="CT574" i="9" s="1"/>
  <c r="CO525" i="9" a="1"/>
  <c r="CO525" i="9" s="1"/>
  <c r="CO523" i="9" s="1"/>
  <c r="CO522" i="9" s="1"/>
  <c r="CZ780" i="9" a="1"/>
  <c r="CZ780" i="9" s="1"/>
  <c r="CZ778" i="9" s="1"/>
  <c r="DI761" i="9" a="1"/>
  <c r="DI761" i="9" s="1"/>
  <c r="DI759" i="9" s="1"/>
  <c r="CB407" i="9" a="1"/>
  <c r="CB407" i="9" s="1"/>
  <c r="CB405" i="9" s="1"/>
  <c r="CB404" i="9" s="1"/>
  <c r="CB398" i="9" s="1"/>
  <c r="CB51" i="9" s="1"/>
  <c r="CF761" i="9" a="1"/>
  <c r="CF761" i="9" s="1"/>
  <c r="CF759" i="9" s="1"/>
  <c r="CU780" i="9" a="1"/>
  <c r="CU780" i="9" s="1"/>
  <c r="CU778" i="9" s="1"/>
  <c r="CG234" i="9" a="1"/>
  <c r="CG234" i="9" s="1"/>
  <c r="CG232" i="9" s="1"/>
  <c r="CG231" i="9" s="1"/>
  <c r="CR583" i="9" a="1"/>
  <c r="CR583" i="9" s="1"/>
  <c r="CR581" i="9" s="1"/>
  <c r="CR580" i="9" s="1"/>
  <c r="CR574" i="9" s="1"/>
  <c r="CU367" i="9" a="1"/>
  <c r="CU367" i="9" s="1"/>
  <c r="CU365" i="9" s="1"/>
  <c r="CU364" i="9" s="1"/>
  <c r="CC150" i="9" a="1"/>
  <c r="CC150" i="9" s="1"/>
  <c r="CC148" i="9" s="1"/>
  <c r="CH525" i="9" a="1"/>
  <c r="CH525" i="9" s="1"/>
  <c r="CH523" i="9" s="1"/>
  <c r="CH522" i="9" s="1"/>
  <c r="CH516" i="9" s="1"/>
  <c r="CH59" i="9" s="1"/>
  <c r="BZ780" i="9" a="1"/>
  <c r="BZ780" i="9" s="1"/>
  <c r="BZ778" i="9" s="1"/>
  <c r="CP780" i="9" a="1"/>
  <c r="CP780" i="9" s="1"/>
  <c r="CP778" i="9" s="1"/>
  <c r="CC544" i="9" a="1"/>
  <c r="CC544" i="9" s="1"/>
  <c r="CC542" i="9" s="1"/>
  <c r="CC541" i="9" s="1"/>
  <c r="DC367" i="9" a="1"/>
  <c r="DC367" i="9" s="1"/>
  <c r="DC365" i="9" s="1"/>
  <c r="DC364" i="9" s="1"/>
  <c r="CD761" i="9" a="1"/>
  <c r="CD761" i="9" s="1"/>
  <c r="CD759" i="9" s="1"/>
  <c r="DH367" i="9" a="1"/>
  <c r="DH367" i="9" s="1"/>
  <c r="DH365" i="9" s="1"/>
  <c r="DH364" i="9" s="1"/>
  <c r="CF722" i="9" a="1"/>
  <c r="CF722" i="9" s="1"/>
  <c r="CF720" i="9" s="1"/>
  <c r="CF719" i="9" s="1"/>
  <c r="CF713" i="9" s="1"/>
  <c r="CA837" i="9" a="1"/>
  <c r="CA837" i="9" s="1"/>
  <c r="CA835" i="9" s="1"/>
  <c r="CA834" i="9" s="1"/>
  <c r="CA828" i="9" s="1"/>
  <c r="CC722" i="9" a="1"/>
  <c r="CC722" i="9" s="1"/>
  <c r="CC720" i="9" s="1"/>
  <c r="CC719" i="9" s="1"/>
  <c r="CM780" i="9" a="1"/>
  <c r="CM780" i="9" s="1"/>
  <c r="CM778" i="9" s="1"/>
  <c r="CO367" i="9" a="1"/>
  <c r="CO367" i="9" s="1"/>
  <c r="CO365" i="9" s="1"/>
  <c r="CO364" i="9" s="1"/>
  <c r="CP761" i="9" a="1"/>
  <c r="CP761" i="9" s="1"/>
  <c r="CP759" i="9" s="1"/>
  <c r="CW722" i="9" a="1"/>
  <c r="CW722" i="9" s="1"/>
  <c r="CW720" i="9" s="1"/>
  <c r="CW719" i="9" s="1"/>
  <c r="BY818" i="9" a="1"/>
  <c r="BY818" i="9" s="1"/>
  <c r="BY816" i="9" s="1"/>
  <c r="BY815" i="9" s="1"/>
  <c r="CK761" i="9" a="1"/>
  <c r="CK761" i="9" s="1"/>
  <c r="CK759" i="9" s="1"/>
  <c r="BV837" i="9" a="1"/>
  <c r="BV837" i="9" s="1"/>
  <c r="BV835" i="9" s="1"/>
  <c r="BV834" i="9" s="1"/>
  <c r="BV828" i="9" s="1"/>
  <c r="CC837" i="9" a="1"/>
  <c r="CC837" i="9" s="1"/>
  <c r="CC835" i="9" s="1"/>
  <c r="CC834" i="9" s="1"/>
  <c r="DC780" i="9" a="1"/>
  <c r="DC780" i="9" s="1"/>
  <c r="DC778" i="9" s="1"/>
  <c r="CI837" i="9" a="1"/>
  <c r="CI837" i="9" s="1"/>
  <c r="CI835" i="9" s="1"/>
  <c r="CI834" i="9" s="1"/>
  <c r="CI828" i="9" s="1"/>
  <c r="CI234" i="9" a="1"/>
  <c r="CI234" i="9" s="1"/>
  <c r="CI232" i="9" s="1"/>
  <c r="CI231" i="9" s="1"/>
  <c r="CP234" i="9" a="1"/>
  <c r="CP234" i="9" s="1"/>
  <c r="CP232" i="9" s="1"/>
  <c r="CP231" i="9" s="1"/>
  <c r="CR799" i="9" a="1"/>
  <c r="CR799" i="9" s="1"/>
  <c r="CR797" i="9" s="1"/>
  <c r="CR796" i="9" s="1"/>
  <c r="CR790" i="9" s="1"/>
  <c r="DI780" i="9" a="1"/>
  <c r="DI780" i="9" s="1"/>
  <c r="DI778" i="9" s="1"/>
  <c r="BX722" i="9" a="1"/>
  <c r="BX722" i="9" s="1"/>
  <c r="BX720" i="9" s="1"/>
  <c r="BX719" i="9" s="1"/>
  <c r="BX713" i="9" s="1"/>
  <c r="CI583" i="9" a="1"/>
  <c r="CI583" i="9" s="1"/>
  <c r="CI581" i="9" s="1"/>
  <c r="CI580" i="9" s="1"/>
  <c r="CI574" i="9" s="1"/>
  <c r="CX367" i="9" a="1"/>
  <c r="CX367" i="9" s="1"/>
  <c r="CX365" i="9" s="1"/>
  <c r="CX364" i="9" s="1"/>
  <c r="DE780" i="9" a="1"/>
  <c r="DE780" i="9" s="1"/>
  <c r="DE778" i="9" s="1"/>
  <c r="DG367" i="9" a="1"/>
  <c r="DG367" i="9" s="1"/>
  <c r="DG365" i="9" s="1"/>
  <c r="DG364" i="9" s="1"/>
  <c r="BY761" i="9" a="1"/>
  <c r="BY761" i="9" s="1"/>
  <c r="BY759" i="9" s="1"/>
  <c r="CN837" i="9" a="1"/>
  <c r="CN837" i="9" s="1"/>
  <c r="CN835" i="9" s="1"/>
  <c r="CN834" i="9" s="1"/>
  <c r="CN828" i="9" s="1"/>
  <c r="DE761" i="9" a="1"/>
  <c r="DE761" i="9" s="1"/>
  <c r="DE759" i="9" s="1"/>
  <c r="CN799" i="9" a="1"/>
  <c r="CN799" i="9" s="1"/>
  <c r="CN797" i="9" s="1"/>
  <c r="CN796" i="9" s="1"/>
  <c r="CN790" i="9" s="1"/>
  <c r="BW780" i="9" a="1"/>
  <c r="BW780" i="9" s="1"/>
  <c r="BW778" i="9" s="1"/>
  <c r="BV506" i="9" a="1"/>
  <c r="BV506" i="9" s="1"/>
  <c r="BV504" i="9" s="1"/>
  <c r="BV503" i="9" s="1"/>
  <c r="BV497" i="9" s="1"/>
  <c r="BV58" i="9" s="1"/>
  <c r="CS367" i="9" a="1"/>
  <c r="CS367" i="9" s="1"/>
  <c r="CS365" i="9" s="1"/>
  <c r="CS364" i="9" s="1"/>
  <c r="CF837" i="9" a="1"/>
  <c r="CF837" i="9" s="1"/>
  <c r="CF835" i="9" s="1"/>
  <c r="CF834" i="9" s="1"/>
  <c r="CF828" i="9" s="1"/>
  <c r="BV818" i="9" a="1"/>
  <c r="BV818" i="9" s="1"/>
  <c r="BV816" i="9" s="1"/>
  <c r="BV815" i="9" s="1"/>
  <c r="BV809" i="9" s="1"/>
  <c r="CK367" i="9" a="1"/>
  <c r="CK367" i="9" s="1"/>
  <c r="CK365" i="9" s="1"/>
  <c r="CK364" i="9" s="1"/>
  <c r="CZ761" i="9" a="1"/>
  <c r="CZ761" i="9" s="1"/>
  <c r="CZ759" i="9" s="1"/>
  <c r="CP544" i="9" a="1"/>
  <c r="CP544" i="9" s="1"/>
  <c r="CP542" i="9" s="1"/>
  <c r="CP541" i="9" s="1"/>
  <c r="CP535" i="9" s="1"/>
  <c r="CP60" i="9" s="1"/>
  <c r="CE722" i="9" a="1"/>
  <c r="CE722" i="9" s="1"/>
  <c r="CE720" i="9" s="1"/>
  <c r="CE719" i="9" s="1"/>
  <c r="CE713" i="9" s="1"/>
  <c r="CO722" i="9" a="1"/>
  <c r="CO722" i="9" s="1"/>
  <c r="CO720" i="9" s="1"/>
  <c r="CO719" i="9" s="1"/>
  <c r="CA583" i="9" a="1"/>
  <c r="CA583" i="9" s="1"/>
  <c r="CA581" i="9" s="1"/>
  <c r="CA580" i="9" s="1"/>
  <c r="CA574" i="9" s="1"/>
  <c r="CE818" i="9" a="1"/>
  <c r="CE818" i="9" s="1"/>
  <c r="CE816" i="9" s="1"/>
  <c r="CE815" i="9" s="1"/>
  <c r="CE809" i="9" s="1"/>
  <c r="CF583" i="9" a="1"/>
  <c r="CF583" i="9" s="1"/>
  <c r="CF581" i="9" s="1"/>
  <c r="CF580" i="9" s="1"/>
  <c r="CF574" i="9" s="1"/>
  <c r="CV818" i="9" a="1"/>
  <c r="CV818" i="9" s="1"/>
  <c r="CV816" i="9" s="1"/>
  <c r="CV815" i="9" s="1"/>
  <c r="CV809" i="9" s="1"/>
  <c r="CT818" i="9" a="1"/>
  <c r="CT818" i="9" s="1"/>
  <c r="CT816" i="9" s="1"/>
  <c r="CT815" i="9" s="1"/>
  <c r="CT809" i="9" s="1"/>
  <c r="CY780" i="9" a="1"/>
  <c r="CY780" i="9" s="1"/>
  <c r="CY778" i="9" s="1"/>
  <c r="CS150" i="9" a="1"/>
  <c r="CS150" i="9" s="1"/>
  <c r="CS148" i="9" s="1"/>
  <c r="CU544" i="9" a="1"/>
  <c r="CU544" i="9" s="1"/>
  <c r="CU542" i="9" s="1"/>
  <c r="CU541" i="9" s="1"/>
  <c r="CU535" i="9" s="1"/>
  <c r="CU60" i="9" s="1"/>
  <c r="CP150" i="9" a="1"/>
  <c r="CP150" i="9" s="1"/>
  <c r="CP148" i="9" s="1"/>
  <c r="CG506" i="9" a="1"/>
  <c r="CG506" i="9" s="1"/>
  <c r="CG504" i="9" s="1"/>
  <c r="CG503" i="9" s="1"/>
  <c r="CG407" i="9" a="1"/>
  <c r="CG407" i="9" s="1"/>
  <c r="CG405" i="9" s="1"/>
  <c r="CG404" i="9" s="1"/>
  <c r="CR407" i="9" a="1"/>
  <c r="CR407" i="9" s="1"/>
  <c r="CR405" i="9" s="1"/>
  <c r="CR404" i="9" s="1"/>
  <c r="CR398" i="9" s="1"/>
  <c r="CR51" i="9" s="1"/>
  <c r="CE150" i="9" a="1"/>
  <c r="CE150" i="9" s="1"/>
  <c r="CE148" i="9" s="1"/>
  <c r="DD234" i="9" a="1"/>
  <c r="DD234" i="9" s="1"/>
  <c r="DD232" i="9" s="1"/>
  <c r="DD231" i="9" s="1"/>
  <c r="CO799" i="9" a="1"/>
  <c r="CO799" i="9" s="1"/>
  <c r="CO797" i="9" s="1"/>
  <c r="CO796" i="9" s="1"/>
  <c r="CL780" i="9" a="1"/>
  <c r="CL780" i="9" s="1"/>
  <c r="CL778" i="9" s="1"/>
  <c r="CA150" i="9" a="1"/>
  <c r="CA150" i="9" s="1"/>
  <c r="CA148" i="9" s="1"/>
  <c r="BW150" i="9" a="1"/>
  <c r="BW150" i="9" s="1"/>
  <c r="BW148" i="9" s="1"/>
  <c r="CE544" i="9" a="1"/>
  <c r="CE544" i="9" s="1"/>
  <c r="CE542" i="9" s="1"/>
  <c r="CE541" i="9" s="1"/>
  <c r="CE535" i="9" s="1"/>
  <c r="CE60" i="9" s="1"/>
  <c r="CQ722" i="9" a="1"/>
  <c r="CQ722" i="9" s="1"/>
  <c r="CQ720" i="9" s="1"/>
  <c r="CQ719" i="9" s="1"/>
  <c r="CQ713" i="9" s="1"/>
  <c r="CJ234" i="9" a="1"/>
  <c r="CJ234" i="9" s="1"/>
  <c r="CJ232" i="9" s="1"/>
  <c r="CJ231" i="9" s="1"/>
  <c r="CJ837" i="9" a="1"/>
  <c r="CJ837" i="9" s="1"/>
  <c r="CJ835" i="9" s="1"/>
  <c r="CJ834" i="9" s="1"/>
  <c r="CJ828" i="9" s="1"/>
  <c r="DE234" i="9" a="1"/>
  <c r="DE234" i="9" s="1"/>
  <c r="DE232" i="9" s="1"/>
  <c r="DE231" i="9" s="1"/>
  <c r="CX761" i="9" a="1"/>
  <c r="CX761" i="9" s="1"/>
  <c r="CX759" i="9" s="1"/>
  <c r="CJ583" i="9" a="1"/>
  <c r="CJ583" i="9" s="1"/>
  <c r="CJ581" i="9" s="1"/>
  <c r="CJ580" i="9" s="1"/>
  <c r="CJ574" i="9" s="1"/>
  <c r="BZ818" i="9" a="1"/>
  <c r="BZ818" i="9" s="1"/>
  <c r="BZ816" i="9" s="1"/>
  <c r="BZ815" i="9" s="1"/>
  <c r="BZ809" i="9" s="1"/>
  <c r="DC234" i="9" a="1"/>
  <c r="DC234" i="9" s="1"/>
  <c r="DC232" i="9" s="1"/>
  <c r="DC231" i="9" s="1"/>
  <c r="CJ761" i="9" a="1"/>
  <c r="CJ761" i="9" s="1"/>
  <c r="CJ759" i="9" s="1"/>
  <c r="BV722" i="9" a="1"/>
  <c r="BV722" i="9" s="1"/>
  <c r="BV720" i="9" s="1"/>
  <c r="BV719" i="9" s="1"/>
  <c r="BV713" i="9" s="1"/>
  <c r="CN234" i="9" a="1"/>
  <c r="CN234" i="9" s="1"/>
  <c r="CN232" i="9" s="1"/>
  <c r="CN231" i="9" s="1"/>
  <c r="CB583" i="9" a="1"/>
  <c r="CB583" i="9" s="1"/>
  <c r="CB581" i="9" s="1"/>
  <c r="CB580" i="9" s="1"/>
  <c r="CB574" i="9" s="1"/>
  <c r="CK799" i="9" a="1"/>
  <c r="CK799" i="9" s="1"/>
  <c r="CK797" i="9" s="1"/>
  <c r="CK796" i="9" s="1"/>
  <c r="CP506" i="9" a="1"/>
  <c r="CP506" i="9" s="1"/>
  <c r="CP504" i="9" s="1"/>
  <c r="CP503" i="9" s="1"/>
  <c r="CP497" i="9" s="1"/>
  <c r="CP58" i="9" s="1"/>
  <c r="BY407" i="9" a="1"/>
  <c r="BY407" i="9" s="1"/>
  <c r="BY405" i="9" s="1"/>
  <c r="BY404" i="9" s="1"/>
  <c r="CI544" i="9" a="1"/>
  <c r="CI544" i="9" s="1"/>
  <c r="CI542" i="9" s="1"/>
  <c r="CI541" i="9" s="1"/>
  <c r="CI535" i="9" s="1"/>
  <c r="CI60" i="9" s="1"/>
  <c r="CS780" i="9" a="1"/>
  <c r="CS780" i="9" s="1"/>
  <c r="CS778" i="9" s="1"/>
  <c r="CM150" i="9" a="1"/>
  <c r="CM150" i="9" s="1"/>
  <c r="CM148" i="9" s="1"/>
  <c r="CK544" i="9" a="1"/>
  <c r="CK544" i="9" s="1"/>
  <c r="CK542" i="9" s="1"/>
  <c r="CK541" i="9" s="1"/>
  <c r="DG234" i="9" a="1"/>
  <c r="DG234" i="9" s="1"/>
  <c r="DG232" i="9" s="1"/>
  <c r="DG231" i="9" s="1"/>
  <c r="CE583" i="9" a="1"/>
  <c r="CE583" i="9" s="1"/>
  <c r="CE581" i="9" s="1"/>
  <c r="CE580" i="9" s="1"/>
  <c r="CE574" i="9" s="1"/>
  <c r="CS837" i="9" a="1"/>
  <c r="CS837" i="9" s="1"/>
  <c r="CS835" i="9" s="1"/>
  <c r="CS834" i="9" s="1"/>
  <c r="BX799" i="9" a="1"/>
  <c r="BX799" i="9" s="1"/>
  <c r="BX797" i="9" s="1"/>
  <c r="BX796" i="9" s="1"/>
  <c r="BX790" i="9" s="1"/>
  <c r="CM837" i="9" a="1"/>
  <c r="CM837" i="9" s="1"/>
  <c r="CM835" i="9" s="1"/>
  <c r="CM834" i="9" s="1"/>
  <c r="CM828" i="9" s="1"/>
  <c r="CQ544" i="9" a="1"/>
  <c r="CQ544" i="9" s="1"/>
  <c r="CQ542" i="9" s="1"/>
  <c r="CQ541" i="9" s="1"/>
  <c r="CQ535" i="9" s="1"/>
  <c r="CQ60" i="9" s="1"/>
  <c r="BV761" i="9" a="1"/>
  <c r="BV761" i="9" s="1"/>
  <c r="BV759" i="9" s="1"/>
  <c r="CS761" i="9" a="1"/>
  <c r="CS761" i="9" s="1"/>
  <c r="CS759" i="9" s="1"/>
  <c r="CK407" i="9" a="1"/>
  <c r="CK407" i="9" s="1"/>
  <c r="CK405" i="9" s="1"/>
  <c r="CK404" i="9" s="1"/>
  <c r="DI367" i="9" a="1"/>
  <c r="DI367" i="9" s="1"/>
  <c r="DI365" i="9" s="1"/>
  <c r="DI364" i="9" s="1"/>
  <c r="BZ150" i="9" a="1"/>
  <c r="BZ150" i="9" s="1"/>
  <c r="BZ148" i="9" s="1"/>
  <c r="CE837" i="9" a="1"/>
  <c r="CE837" i="9" s="1"/>
  <c r="CE835" i="9" s="1"/>
  <c r="CE834" i="9" s="1"/>
  <c r="CE828" i="9" s="1"/>
  <c r="DG761" i="9" a="1"/>
  <c r="DG761" i="9" s="1"/>
  <c r="DG759" i="9" s="1"/>
  <c r="CV367" i="9" a="1"/>
  <c r="CV367" i="9" s="1"/>
  <c r="CV365" i="9" s="1"/>
  <c r="CV364" i="9" s="1"/>
  <c r="DA234" i="9" a="1"/>
  <c r="DA234" i="9" s="1"/>
  <c r="DA232" i="9" s="1"/>
  <c r="DA231" i="9" s="1"/>
  <c r="CL506" i="9" a="1"/>
  <c r="CL506" i="9" s="1"/>
  <c r="CL504" i="9" s="1"/>
  <c r="CL503" i="9" s="1"/>
  <c r="CL497" i="9" s="1"/>
  <c r="CL58" i="9" s="1"/>
  <c r="CH234" i="9" a="1"/>
  <c r="CH234" i="9" s="1"/>
  <c r="CH232" i="9" s="1"/>
  <c r="CH231" i="9" s="1"/>
  <c r="CE234" i="9" a="1"/>
  <c r="CE234" i="9" s="1"/>
  <c r="CE232" i="9" s="1"/>
  <c r="CE231" i="9" s="1"/>
  <c r="CS583" i="9" a="1"/>
  <c r="CS583" i="9" s="1"/>
  <c r="CS581" i="9" s="1"/>
  <c r="CS580" i="9" s="1"/>
  <c r="CO818" i="9" a="1"/>
  <c r="CO818" i="9" s="1"/>
  <c r="CO816" i="9" s="1"/>
  <c r="CO815" i="9" s="1"/>
  <c r="CT761" i="9" a="1"/>
  <c r="CT761" i="9" s="1"/>
  <c r="CT759" i="9" s="1"/>
  <c r="CN722" i="9" a="1"/>
  <c r="CN722" i="9" s="1"/>
  <c r="CN720" i="9" s="1"/>
  <c r="CN719" i="9" s="1"/>
  <c r="CN713" i="9" s="1"/>
  <c r="CE525" i="9" a="1"/>
  <c r="CE525" i="9" s="1"/>
  <c r="CE523" i="9" s="1"/>
  <c r="CE522" i="9" s="1"/>
  <c r="CE516" i="9" s="1"/>
  <c r="CE59" i="9" s="1"/>
  <c r="CG525" i="9" a="1"/>
  <c r="CG525" i="9" s="1"/>
  <c r="CG523" i="9" s="1"/>
  <c r="CG522" i="9" s="1"/>
  <c r="CJ150" i="9" a="1"/>
  <c r="CJ150" i="9" s="1"/>
  <c r="CJ148" i="9" s="1"/>
  <c r="CF234" i="9" a="1"/>
  <c r="CF234" i="9" s="1"/>
  <c r="CF232" i="9" s="1"/>
  <c r="CF231" i="9" s="1"/>
  <c r="CQ407" i="9" a="1"/>
  <c r="CQ407" i="9" s="1"/>
  <c r="CQ405" i="9" s="1"/>
  <c r="CQ404" i="9" s="1"/>
  <c r="CQ398" i="9" s="1"/>
  <c r="CQ51" i="9" s="1"/>
  <c r="BY234" i="9" a="1"/>
  <c r="BY234" i="9" s="1"/>
  <c r="BY232" i="9" s="1"/>
  <c r="BY231" i="9" s="1"/>
  <c r="CB544" i="9" a="1"/>
  <c r="CB544" i="9" s="1"/>
  <c r="CB542" i="9" s="1"/>
  <c r="CB541" i="9" s="1"/>
  <c r="CB535" i="9" s="1"/>
  <c r="CB60" i="9" s="1"/>
  <c r="BY722" i="9" a="1"/>
  <c r="BY722" i="9" s="1"/>
  <c r="BY720" i="9" s="1"/>
  <c r="BY719" i="9" s="1"/>
  <c r="CL761" i="9" a="1"/>
  <c r="CL761" i="9" s="1"/>
  <c r="CL759" i="9" s="1"/>
  <c r="CL150" i="9" a="1"/>
  <c r="CL150" i="9" s="1"/>
  <c r="CL148" i="9" s="1"/>
  <c r="DB780" i="9" a="1"/>
  <c r="DB780" i="9" s="1"/>
  <c r="DB778" i="9" s="1"/>
  <c r="CG150" i="9" a="1"/>
  <c r="CG150" i="9" s="1"/>
  <c r="CG148" i="9" s="1"/>
  <c r="CV583" i="9" a="1"/>
  <c r="CV583" i="9" s="1"/>
  <c r="CV581" i="9" s="1"/>
  <c r="CV580" i="9" s="1"/>
  <c r="CV574" i="9" s="1"/>
  <c r="CE367" i="9" a="1"/>
  <c r="CE367" i="9" s="1"/>
  <c r="CE365" i="9" s="1"/>
  <c r="CE364" i="9" s="1"/>
  <c r="CY761" i="9" a="1"/>
  <c r="CY761" i="9" s="1"/>
  <c r="CY759" i="9" s="1"/>
  <c r="CU506" i="9" a="1"/>
  <c r="CU506" i="9" s="1"/>
  <c r="CU504" i="9" s="1"/>
  <c r="CU503" i="9" s="1"/>
  <c r="CU497" i="9" s="1"/>
  <c r="CU58" i="9" s="1"/>
  <c r="BX544" i="9" a="1"/>
  <c r="BX544" i="9" s="1"/>
  <c r="BX542" i="9" s="1"/>
  <c r="BX541" i="9" s="1"/>
  <c r="BX535" i="9" s="1"/>
  <c r="BX60" i="9" s="1"/>
  <c r="CG837" i="9" a="1"/>
  <c r="CG837" i="9" s="1"/>
  <c r="CG835" i="9" s="1"/>
  <c r="CG834" i="9" s="1"/>
  <c r="CB722" i="9" a="1"/>
  <c r="CB722" i="9" s="1"/>
  <c r="CB720" i="9" s="1"/>
  <c r="CB719" i="9" s="1"/>
  <c r="CB713" i="9" s="1"/>
  <c r="CD367" i="9" a="1"/>
  <c r="CD367" i="9" s="1"/>
  <c r="CD365" i="9" s="1"/>
  <c r="CD364" i="9" s="1"/>
  <c r="CM506" i="9" a="1"/>
  <c r="CM506" i="9" s="1"/>
  <c r="CM504" i="9" s="1"/>
  <c r="CM503" i="9" s="1"/>
  <c r="CM497" i="9" s="1"/>
  <c r="CM58" i="9" s="1"/>
  <c r="CE761" i="9" a="1"/>
  <c r="CE761" i="9" s="1"/>
  <c r="CE759" i="9" s="1"/>
  <c r="CD544" i="9" a="1"/>
  <c r="CD544" i="9" s="1"/>
  <c r="CD542" i="9" s="1"/>
  <c r="CD541" i="9" s="1"/>
  <c r="CD535" i="9" s="1"/>
  <c r="CD60" i="9" s="1"/>
  <c r="CU234" i="9" a="1"/>
  <c r="CU234" i="9" s="1"/>
  <c r="CU232" i="9" s="1"/>
  <c r="CU231" i="9" s="1"/>
  <c r="CG722" i="9" a="1"/>
  <c r="CG722" i="9" s="1"/>
  <c r="CG720" i="9" s="1"/>
  <c r="CG719" i="9" s="1"/>
  <c r="BX150" i="9" a="1"/>
  <c r="BX150" i="9" s="1"/>
  <c r="BX148" i="9" s="1"/>
  <c r="BX147" i="9" s="1"/>
  <c r="CO407" i="9" a="1"/>
  <c r="CO407" i="9" s="1"/>
  <c r="CO405" i="9" s="1"/>
  <c r="CO404" i="9" s="1"/>
  <c r="CQ761" i="9" a="1"/>
  <c r="CQ761" i="9" s="1"/>
  <c r="CQ759" i="9" s="1"/>
  <c r="CT544" i="9" a="1"/>
  <c r="CT544" i="9" s="1"/>
  <c r="CT542" i="9" s="1"/>
  <c r="CT541" i="9" s="1"/>
  <c r="CT535" i="9" s="1"/>
  <c r="CT60" i="9" s="1"/>
  <c r="CI407" i="9" a="1"/>
  <c r="CI407" i="9" s="1"/>
  <c r="CI405" i="9" s="1"/>
  <c r="CI404" i="9" s="1"/>
  <c r="CI398" i="9" s="1"/>
  <c r="CI51" i="9" s="1"/>
  <c r="CF818" i="9" a="1"/>
  <c r="CF818" i="9" s="1"/>
  <c r="CF816" i="9" s="1"/>
  <c r="CF815" i="9" s="1"/>
  <c r="CF809" i="9" s="1"/>
  <c r="CW583" i="9" a="1"/>
  <c r="CW583" i="9" s="1"/>
  <c r="CW581" i="9" s="1"/>
  <c r="CW580" i="9" s="1"/>
  <c r="CN583" i="9" a="1"/>
  <c r="CN583" i="9" s="1"/>
  <c r="CN581" i="9" s="1"/>
  <c r="CN580" i="9" s="1"/>
  <c r="CN574" i="9" s="1"/>
  <c r="CQ837" i="9" a="1"/>
  <c r="CQ837" i="9" s="1"/>
  <c r="CQ835" i="9" s="1"/>
  <c r="CQ834" i="9" s="1"/>
  <c r="CQ828" i="9" s="1"/>
  <c r="BV150" i="9" a="1"/>
  <c r="BV150" i="9" s="1"/>
  <c r="BV148" i="9" s="1"/>
  <c r="BV147" i="9" s="1"/>
  <c r="CJ818" i="9" a="1"/>
  <c r="CJ818" i="9" s="1"/>
  <c r="CJ816" i="9" s="1"/>
  <c r="CJ815" i="9" s="1"/>
  <c r="CJ809" i="9" s="1"/>
  <c r="CW544" i="9" a="1"/>
  <c r="CW544" i="9" s="1"/>
  <c r="CW542" i="9" s="1"/>
  <c r="CW541" i="9" s="1"/>
  <c r="CG818" i="9" a="1"/>
  <c r="CG818" i="9" s="1"/>
  <c r="CG816" i="9" s="1"/>
  <c r="CG815" i="9" s="1"/>
  <c r="CW506" i="9" a="1"/>
  <c r="CW506" i="9" s="1"/>
  <c r="CW504" i="9" s="1"/>
  <c r="CW503" i="9" s="1"/>
  <c r="DD780" i="9" a="1"/>
  <c r="DD780" i="9" s="1"/>
  <c r="DD778" i="9" s="1"/>
  <c r="CX780" i="9" a="1"/>
  <c r="CX780" i="9" s="1"/>
  <c r="CX778" i="9" s="1"/>
  <c r="CO150" i="9" a="1"/>
  <c r="CO150" i="9" s="1"/>
  <c r="CO148" i="9" s="1"/>
  <c r="BV583" i="9" a="1"/>
  <c r="BV583" i="9" s="1"/>
  <c r="BV581" i="9" s="1"/>
  <c r="BV580" i="9" s="1"/>
  <c r="BV574" i="9" s="1"/>
  <c r="CL234" i="9" a="1"/>
  <c r="CL234" i="9" s="1"/>
  <c r="CL232" i="9" s="1"/>
  <c r="CL231" i="9" s="1"/>
  <c r="CD722" i="9" a="1"/>
  <c r="CD722" i="9" s="1"/>
  <c r="CD720" i="9" s="1"/>
  <c r="CD719" i="9" s="1"/>
  <c r="CD713" i="9" s="1"/>
  <c r="BY506" i="9" a="1"/>
  <c r="BY506" i="9" s="1"/>
  <c r="BY504" i="9" s="1"/>
  <c r="BY503" i="9" s="1"/>
  <c r="CN525" i="9" a="1"/>
  <c r="CN525" i="9" s="1"/>
  <c r="CN523" i="9" s="1"/>
  <c r="CN522" i="9" s="1"/>
  <c r="CN516" i="9" s="1"/>
  <c r="CN59" i="9" s="1"/>
  <c r="CL818" i="9" a="1"/>
  <c r="CL818" i="9" s="1"/>
  <c r="CL816" i="9" s="1"/>
  <c r="CL815" i="9" s="1"/>
  <c r="CL809" i="9" s="1"/>
  <c r="CD583" i="9" a="1"/>
  <c r="CD583" i="9" s="1"/>
  <c r="CD581" i="9" s="1"/>
  <c r="CD580" i="9" s="1"/>
  <c r="CD574" i="9" s="1"/>
  <c r="DB234" i="9" a="1"/>
  <c r="DB234" i="9" s="1"/>
  <c r="DB232" i="9" s="1"/>
  <c r="DB231" i="9" s="1"/>
  <c r="CU818" i="9" a="1"/>
  <c r="CU818" i="9" s="1"/>
  <c r="CU816" i="9" s="1"/>
  <c r="CU815" i="9" s="1"/>
  <c r="CU809" i="9" s="1"/>
  <c r="CD525" i="9" a="1"/>
  <c r="CD525" i="9" s="1"/>
  <c r="CD523" i="9" s="1"/>
  <c r="CD522" i="9" s="1"/>
  <c r="CD516" i="9" s="1"/>
  <c r="CD59" i="9" s="1"/>
  <c r="CN544" i="9" a="1"/>
  <c r="CN544" i="9" s="1"/>
  <c r="CN542" i="9" s="1"/>
  <c r="CN541" i="9" s="1"/>
  <c r="CN535" i="9" s="1"/>
  <c r="CN60" i="9" s="1"/>
  <c r="CB799" i="9" a="1"/>
  <c r="CB799" i="9" s="1"/>
  <c r="CB797" i="9" s="1"/>
  <c r="CB796" i="9" s="1"/>
  <c r="CB790" i="9" s="1"/>
  <c r="CB234" i="9" a="1"/>
  <c r="CB234" i="9" s="1"/>
  <c r="CB232" i="9" s="1"/>
  <c r="CB231" i="9" s="1"/>
  <c r="CL799" i="9" a="1"/>
  <c r="CL799" i="9" s="1"/>
  <c r="CL797" i="9" s="1"/>
  <c r="CL796" i="9" s="1"/>
  <c r="CL790" i="9" s="1"/>
  <c r="CW837" i="9" a="1"/>
  <c r="CW837" i="9" s="1"/>
  <c r="CW835" i="9" s="1"/>
  <c r="CW834" i="9" s="1"/>
  <c r="CS525" i="9" a="1"/>
  <c r="CS525" i="9" s="1"/>
  <c r="CS523" i="9" s="1"/>
  <c r="CS522" i="9" s="1"/>
  <c r="BZ506" i="9" a="1"/>
  <c r="BZ506" i="9" s="1"/>
  <c r="BZ504" i="9" s="1"/>
  <c r="BZ503" i="9" s="1"/>
  <c r="BZ497" i="9" s="1"/>
  <c r="BZ58" i="9" s="1"/>
  <c r="CC583" i="9" a="1"/>
  <c r="CC583" i="9" s="1"/>
  <c r="CC581" i="9" s="1"/>
  <c r="CC580" i="9" s="1"/>
  <c r="BV780" i="9" a="1"/>
  <c r="BV780" i="9" s="1"/>
  <c r="BV778" i="9" s="1"/>
  <c r="CV407" i="9" a="1"/>
  <c r="CV407" i="9" s="1"/>
  <c r="CV405" i="9" s="1"/>
  <c r="CV404" i="9" s="1"/>
  <c r="CV398" i="9" s="1"/>
  <c r="CV51" i="9" s="1"/>
  <c r="CN407" i="9" a="1"/>
  <c r="CN407" i="9" s="1"/>
  <c r="CN405" i="9" s="1"/>
  <c r="CN404" i="9" s="1"/>
  <c r="CN398" i="9" s="1"/>
  <c r="CN51" i="9" s="1"/>
  <c r="CT506" i="9" a="1"/>
  <c r="CT506" i="9" s="1"/>
  <c r="CT504" i="9" s="1"/>
  <c r="CT503" i="9" s="1"/>
  <c r="CT497" i="9" s="1"/>
  <c r="CT58" i="9" s="1"/>
  <c r="CM544" i="9" a="1"/>
  <c r="CM544" i="9" s="1"/>
  <c r="CM542" i="9" s="1"/>
  <c r="CM541" i="9" s="1"/>
  <c r="CM535" i="9" s="1"/>
  <c r="CM60" i="9" s="1"/>
  <c r="CD818" i="9" a="1"/>
  <c r="CD818" i="9" s="1"/>
  <c r="CD816" i="9" s="1"/>
  <c r="CD815" i="9" s="1"/>
  <c r="CD809" i="9" s="1"/>
  <c r="DE367" i="9" a="1"/>
  <c r="DE367" i="9" s="1"/>
  <c r="DE365" i="9" s="1"/>
  <c r="DE364" i="9" s="1"/>
  <c r="CA544" i="9" a="1"/>
  <c r="CA544" i="9" s="1"/>
  <c r="CA542" i="9" s="1"/>
  <c r="CA541" i="9" s="1"/>
  <c r="CA535" i="9" s="1"/>
  <c r="CA60" i="9" s="1"/>
  <c r="CT780" i="9" a="1"/>
  <c r="CT780" i="9" s="1"/>
  <c r="CT778" i="9" s="1"/>
  <c r="CO544" i="9" a="1"/>
  <c r="CO544" i="9" s="1"/>
  <c r="CO542" i="9" s="1"/>
  <c r="CO541" i="9" s="1"/>
  <c r="CP583" i="9" a="1"/>
  <c r="CP583" i="9" s="1"/>
  <c r="CP581" i="9" s="1"/>
  <c r="CP580" i="9" s="1"/>
  <c r="CP574" i="9" s="1"/>
  <c r="CB780" i="9" a="1"/>
  <c r="CB780" i="9" s="1"/>
  <c r="CB778" i="9" s="1"/>
  <c r="CT525" i="9" a="1"/>
  <c r="CT525" i="9" s="1"/>
  <c r="CT523" i="9" s="1"/>
  <c r="CT522" i="9" s="1"/>
  <c r="CT516" i="9" s="1"/>
  <c r="CT59" i="9" s="1"/>
  <c r="CB525" i="9" a="1"/>
  <c r="CB525" i="9" s="1"/>
  <c r="CB523" i="9" s="1"/>
  <c r="CB522" i="9" s="1"/>
  <c r="CB516" i="9" s="1"/>
  <c r="CB59" i="9" s="1"/>
  <c r="CL544" i="9" a="1"/>
  <c r="CL544" i="9" s="1"/>
  <c r="CL542" i="9" s="1"/>
  <c r="CL541" i="9" s="1"/>
  <c r="CL535" i="9" s="1"/>
  <c r="CL60" i="9" s="1"/>
  <c r="CO234" i="9" a="1"/>
  <c r="CO234" i="9" s="1"/>
  <c r="CO232" i="9" s="1"/>
  <c r="CO231" i="9" s="1"/>
  <c r="CH761" i="9" a="1"/>
  <c r="CH761" i="9" s="1"/>
  <c r="CH759" i="9" s="1"/>
  <c r="CA506" i="9" a="1"/>
  <c r="CA506" i="9" s="1"/>
  <c r="CA504" i="9" s="1"/>
  <c r="CA503" i="9" s="1"/>
  <c r="CA497" i="9" s="1"/>
  <c r="CA58" i="9" s="1"/>
  <c r="CQ525" i="9" a="1"/>
  <c r="CQ525" i="9" s="1"/>
  <c r="CQ523" i="9" s="1"/>
  <c r="CQ522" i="9" s="1"/>
  <c r="CQ516" i="9" s="1"/>
  <c r="CQ59" i="9" s="1"/>
  <c r="CF799" i="9" a="1"/>
  <c r="CF799" i="9" s="1"/>
  <c r="CF797" i="9" s="1"/>
  <c r="CF796" i="9" s="1"/>
  <c r="CF790" i="9" s="1"/>
  <c r="CT837" i="9" a="1"/>
  <c r="CT837" i="9" s="1"/>
  <c r="CT835" i="9" s="1"/>
  <c r="CT834" i="9" s="1"/>
  <c r="CT828" i="9" s="1"/>
  <c r="CG544" i="9" a="1"/>
  <c r="CG544" i="9" s="1"/>
  <c r="CG542" i="9" s="1"/>
  <c r="CG541" i="9" s="1"/>
  <c r="CI761" i="9" a="1"/>
  <c r="CI761" i="9" s="1"/>
  <c r="CI759" i="9" s="1"/>
  <c r="CW407" i="9" a="1"/>
  <c r="CW407" i="9" s="1"/>
  <c r="CW405" i="9" s="1"/>
  <c r="CW404" i="9" s="1"/>
  <c r="BW234" i="9" a="1"/>
  <c r="BW234" i="9" s="1"/>
  <c r="BW232" i="9" s="1"/>
  <c r="BW231" i="9" s="1"/>
  <c r="CL722" i="9" a="1"/>
  <c r="CL722" i="9" s="1"/>
  <c r="CL720" i="9" s="1"/>
  <c r="CL719" i="9" s="1"/>
  <c r="CL713" i="9" s="1"/>
  <c r="CM583" i="9" a="1"/>
  <c r="CM583" i="9" s="1"/>
  <c r="CM581" i="9" s="1"/>
  <c r="CM580" i="9" s="1"/>
  <c r="CM574" i="9" s="1"/>
  <c r="CI780" i="9" a="1"/>
  <c r="CI780" i="9" s="1"/>
  <c r="CI778" i="9" s="1"/>
  <c r="CP818" i="9" a="1"/>
  <c r="CP818" i="9" s="1"/>
  <c r="CP816" i="9" s="1"/>
  <c r="CP815" i="9" s="1"/>
  <c r="CP809" i="9" s="1"/>
  <c r="CE407" i="9" a="1"/>
  <c r="CE407" i="9" s="1"/>
  <c r="CE405" i="9" s="1"/>
  <c r="CE404" i="9" s="1"/>
  <c r="CE398" i="9" s="1"/>
  <c r="CE51" i="9" s="1"/>
  <c r="CK234" i="9" a="1"/>
  <c r="CK234" i="9" s="1"/>
  <c r="CK232" i="9" s="1"/>
  <c r="CK231" i="9" s="1"/>
  <c r="CH506" i="9" a="1"/>
  <c r="CH506" i="9" s="1"/>
  <c r="CH504" i="9" s="1"/>
  <c r="CH503" i="9" s="1"/>
  <c r="CH497" i="9" s="1"/>
  <c r="CH58" i="9" s="1"/>
  <c r="CS407" i="9" a="1"/>
  <c r="CS407" i="9" s="1"/>
  <c r="CS405" i="9" s="1"/>
  <c r="CS404" i="9" s="1"/>
  <c r="CN367" i="9" a="1"/>
  <c r="CN367" i="9" s="1"/>
  <c r="CN365" i="9" s="1"/>
  <c r="CN364" i="9" s="1"/>
  <c r="CF544" i="9" a="1"/>
  <c r="CF544" i="9" s="1"/>
  <c r="CF542" i="9" s="1"/>
  <c r="CF541" i="9" s="1"/>
  <c r="CF535" i="9" s="1"/>
  <c r="CF60" i="9" s="1"/>
  <c r="CF111" i="9" s="1"/>
  <c r="CB818" i="9" a="1"/>
  <c r="CB818" i="9" s="1"/>
  <c r="CB816" i="9" s="1"/>
  <c r="CB815" i="9" s="1"/>
  <c r="CB809" i="9" s="1"/>
  <c r="CC407" i="9" a="1"/>
  <c r="CC407" i="9" s="1"/>
  <c r="CC405" i="9" s="1"/>
  <c r="CC404" i="9" s="1"/>
  <c r="BY837" i="9" a="1"/>
  <c r="BY837" i="9" s="1"/>
  <c r="BY835" i="9" s="1"/>
  <c r="BY834" i="9" s="1"/>
  <c r="BX367" i="9" a="1"/>
  <c r="BX367" i="9" s="1"/>
  <c r="BX365" i="9" s="1"/>
  <c r="BX364" i="9" s="1"/>
  <c r="BV407" i="9" a="1"/>
  <c r="BV407" i="9" s="1"/>
  <c r="BV405" i="9" s="1"/>
  <c r="BV404" i="9" s="1"/>
  <c r="BV398" i="9" s="1"/>
  <c r="BV51" i="9" s="1"/>
  <c r="CH837" i="9" a="1"/>
  <c r="CH837" i="9" s="1"/>
  <c r="CH835" i="9" s="1"/>
  <c r="CH834" i="9" s="1"/>
  <c r="CH828" i="9" s="1"/>
  <c r="CV761" i="9" a="1"/>
  <c r="CV761" i="9" s="1"/>
  <c r="CV759" i="9" s="1"/>
  <c r="DF367" i="9" a="1"/>
  <c r="DF367" i="9" s="1"/>
  <c r="DF365" i="9" s="1"/>
  <c r="DF364" i="9" s="1"/>
  <c r="CT367" i="9" a="1"/>
  <c r="CT367" i="9" s="1"/>
  <c r="CT365" i="9" s="1"/>
  <c r="CT364" i="9" s="1"/>
  <c r="DC761" i="9" a="1"/>
  <c r="DC761" i="9" s="1"/>
  <c r="DC759" i="9" s="1"/>
  <c r="CC818" i="9" a="1"/>
  <c r="CC818" i="9" s="1"/>
  <c r="CC816" i="9" s="1"/>
  <c r="CC815" i="9" s="1"/>
  <c r="BY544" i="9" a="1"/>
  <c r="BY544" i="9" s="1"/>
  <c r="BY542" i="9" s="1"/>
  <c r="BY541" i="9" s="1"/>
  <c r="CD407" i="9" a="1"/>
  <c r="CD407" i="9" s="1"/>
  <c r="CD405" i="9" s="1"/>
  <c r="CD404" i="9" s="1"/>
  <c r="CD398" i="9" s="1"/>
  <c r="CD51" i="9" s="1"/>
  <c r="CV799" i="9" a="1"/>
  <c r="CV799" i="9" s="1"/>
  <c r="CV797" i="9" s="1"/>
  <c r="CV796" i="9" s="1"/>
  <c r="CV790" i="9" s="1"/>
  <c r="CC799" i="9" a="1"/>
  <c r="CC799" i="9" s="1"/>
  <c r="CC797" i="9" s="1"/>
  <c r="CC796" i="9" s="1"/>
  <c r="BV799" i="9" a="1"/>
  <c r="BV799" i="9" s="1"/>
  <c r="BV797" i="9" s="1"/>
  <c r="BV796" i="9" s="1"/>
  <c r="BV790" i="9" s="1"/>
  <c r="CP525" i="9" a="1"/>
  <c r="CP525" i="9" s="1"/>
  <c r="CP523" i="9" s="1"/>
  <c r="CP522" i="9" s="1"/>
  <c r="CP516" i="9" s="1"/>
  <c r="CP59" i="9" s="1"/>
  <c r="CM407" i="9" a="1"/>
  <c r="CM407" i="9" s="1"/>
  <c r="CM405" i="9" s="1"/>
  <c r="CM404" i="9" s="1"/>
  <c r="CM398" i="9" s="1"/>
  <c r="CM51" i="9" s="1"/>
  <c r="CR722" i="9" a="1"/>
  <c r="CR722" i="9" s="1"/>
  <c r="CR720" i="9" s="1"/>
  <c r="CR719" i="9" s="1"/>
  <c r="CR713" i="9" s="1"/>
  <c r="CQ506" i="9" a="1"/>
  <c r="CQ506" i="9" s="1"/>
  <c r="CQ504" i="9" s="1"/>
  <c r="CQ503" i="9" s="1"/>
  <c r="CQ497" i="9" s="1"/>
  <c r="CQ58" i="9" s="1"/>
  <c r="CB837" i="9" a="1"/>
  <c r="CB837" i="9" s="1"/>
  <c r="CB835" i="9" s="1"/>
  <c r="CB834" i="9" s="1"/>
  <c r="CB828" i="9" s="1"/>
  <c r="CD506" i="9" a="1"/>
  <c r="CD506" i="9" s="1"/>
  <c r="CD504" i="9" s="1"/>
  <c r="CD503" i="9" s="1"/>
  <c r="CD497" i="9" s="1"/>
  <c r="CD58" i="9" s="1"/>
  <c r="DI234" i="9" a="1"/>
  <c r="DI234" i="9" s="1"/>
  <c r="DI232" i="9" s="1"/>
  <c r="DI231" i="9" s="1"/>
  <c r="CR367" i="9" a="1"/>
  <c r="CR367" i="9" s="1"/>
  <c r="CR365" i="9" s="1"/>
  <c r="CR364" i="9" s="1"/>
  <c r="CV544" i="9" a="1"/>
  <c r="CV544" i="9" s="1"/>
  <c r="CV542" i="9" s="1"/>
  <c r="CV541" i="9" s="1"/>
  <c r="CV535" i="9" s="1"/>
  <c r="CV60" i="9" s="1"/>
  <c r="CJ525" i="9" a="1"/>
  <c r="CJ525" i="9" s="1"/>
  <c r="CJ523" i="9" s="1"/>
  <c r="CJ522" i="9" s="1"/>
  <c r="CJ516" i="9" s="1"/>
  <c r="CJ59" i="9" s="1"/>
  <c r="CO583" i="9" a="1"/>
  <c r="CO583" i="9" s="1"/>
  <c r="CO581" i="9" s="1"/>
  <c r="CO580" i="9" s="1"/>
  <c r="CC367" i="9" a="1"/>
  <c r="CC367" i="9" s="1"/>
  <c r="CC365" i="9" s="1"/>
  <c r="CC364" i="9" s="1"/>
  <c r="CH407" i="9" a="1"/>
  <c r="CH407" i="9" s="1"/>
  <c r="CH405" i="9" s="1"/>
  <c r="CH404" i="9" s="1"/>
  <c r="CH398" i="9" s="1"/>
  <c r="CH51" i="9" s="1"/>
  <c r="CV506" i="9" a="1"/>
  <c r="CV506" i="9" s="1"/>
  <c r="CV504" i="9" s="1"/>
  <c r="CV503" i="9" s="1"/>
  <c r="CV497" i="9" s="1"/>
  <c r="CV58" i="9" s="1"/>
  <c r="CX234" i="9" a="1"/>
  <c r="CX234" i="9" s="1"/>
  <c r="CX232" i="9" s="1"/>
  <c r="CX231" i="9" s="1"/>
  <c r="CP367" i="9" a="1"/>
  <c r="CP367" i="9" s="1"/>
  <c r="CP365" i="9" s="1"/>
  <c r="CP364" i="9" s="1"/>
  <c r="CQ799" i="9" a="1"/>
  <c r="CQ799" i="9" s="1"/>
  <c r="CQ797" i="9" s="1"/>
  <c r="CQ796" i="9" s="1"/>
  <c r="CQ790" i="9" s="1"/>
  <c r="CS234" i="9" a="1"/>
  <c r="CS234" i="9" s="1"/>
  <c r="CS232" i="9" s="1"/>
  <c r="CS231" i="9" s="1"/>
  <c r="CR150" i="9" a="1"/>
  <c r="CR150" i="9" s="1"/>
  <c r="CR148" i="9" s="1"/>
  <c r="DF780" i="9" a="1"/>
  <c r="DF780" i="9" s="1"/>
  <c r="DF778" i="9" s="1"/>
  <c r="CG799" i="9" a="1"/>
  <c r="CG799" i="9" s="1"/>
  <c r="CG797" i="9" s="1"/>
  <c r="CG796" i="9" s="1"/>
  <c r="CW761" i="9" a="1"/>
  <c r="CW761" i="9" s="1"/>
  <c r="CW759" i="9" s="1"/>
  <c r="CE506" i="9" a="1"/>
  <c r="CE506" i="9" s="1"/>
  <c r="CE504" i="9" s="1"/>
  <c r="CE503" i="9" s="1"/>
  <c r="CE497" i="9" s="1"/>
  <c r="CE58" i="9" s="1"/>
  <c r="CF150" i="9" a="1"/>
  <c r="CF150" i="9" s="1"/>
  <c r="CF148" i="9" s="1"/>
  <c r="CC761" i="9" a="1"/>
  <c r="CC761" i="9" s="1"/>
  <c r="CC759" i="9" s="1"/>
  <c r="CA799" i="9" a="1"/>
  <c r="CA799" i="9" s="1"/>
  <c r="CA797" i="9" s="1"/>
  <c r="CA796" i="9" s="1"/>
  <c r="CA790" i="9" s="1"/>
  <c r="CL525" i="9" a="1"/>
  <c r="CL525" i="9" s="1"/>
  <c r="CL523" i="9" s="1"/>
  <c r="CL522" i="9" s="1"/>
  <c r="CL516" i="9" s="1"/>
  <c r="CL59" i="9" s="1"/>
  <c r="DG780" i="9" a="1"/>
  <c r="DG780" i="9" s="1"/>
  <c r="DG778" i="9" s="1"/>
  <c r="CP407" i="9" a="1"/>
  <c r="CP407" i="9" s="1"/>
  <c r="CP405" i="9" s="1"/>
  <c r="CP404" i="9" s="1"/>
  <c r="CP398" i="9" s="1"/>
  <c r="CP51" i="9" s="1"/>
  <c r="BZ837" i="9" a="1"/>
  <c r="BZ837" i="9" s="1"/>
  <c r="BZ835" i="9" s="1"/>
  <c r="BZ834" i="9" s="1"/>
  <c r="BZ828" i="9" s="1"/>
  <c r="CF780" i="9" a="1"/>
  <c r="CF780" i="9" s="1"/>
  <c r="CF778" i="9" s="1"/>
  <c r="CB506" i="9" a="1"/>
  <c r="CB506" i="9" s="1"/>
  <c r="CB504" i="9" s="1"/>
  <c r="CB503" i="9" s="1"/>
  <c r="CB497" i="9" s="1"/>
  <c r="CB58" i="9" s="1"/>
  <c r="CF407" i="9" a="1"/>
  <c r="CF407" i="9" s="1"/>
  <c r="CF405" i="9" s="1"/>
  <c r="CF404" i="9" s="1"/>
  <c r="CF398" i="9" s="1"/>
  <c r="CF51" i="9" s="1"/>
  <c r="CC780" i="9" a="1"/>
  <c r="CC780" i="9" s="1"/>
  <c r="CC778" i="9" s="1"/>
  <c r="CG367" i="9" a="1"/>
  <c r="CG367" i="9" s="1"/>
  <c r="CG365" i="9" s="1"/>
  <c r="CG364" i="9" s="1"/>
  <c r="CU583" i="9" a="1"/>
  <c r="CU583" i="9" s="1"/>
  <c r="CU581" i="9" s="1"/>
  <c r="CU580" i="9" s="1"/>
  <c r="CU574" i="9" s="1"/>
  <c r="CW799" i="9" a="1"/>
  <c r="CW799" i="9" s="1"/>
  <c r="CW797" i="9" s="1"/>
  <c r="CW796" i="9" s="1"/>
  <c r="CM525" i="9" a="1"/>
  <c r="CM525" i="9" s="1"/>
  <c r="CM523" i="9" s="1"/>
  <c r="CM522" i="9" s="1"/>
  <c r="CM516" i="9" s="1"/>
  <c r="CM59" i="9" s="1"/>
  <c r="BX583" i="9" a="1"/>
  <c r="BX583" i="9" s="1"/>
  <c r="BX581" i="9" s="1"/>
  <c r="BX580" i="9" s="1"/>
  <c r="BX574" i="9" s="1"/>
  <c r="CS544" i="9" a="1"/>
  <c r="CS544" i="9" s="1"/>
  <c r="CS542" i="9" s="1"/>
  <c r="CS541" i="9" s="1"/>
  <c r="CC525" i="9" a="1"/>
  <c r="CC525" i="9" s="1"/>
  <c r="CC523" i="9" s="1"/>
  <c r="CC522" i="9" s="1"/>
  <c r="CA722" i="9" a="1"/>
  <c r="CA722" i="9" s="1"/>
  <c r="CA720" i="9" s="1"/>
  <c r="CA719" i="9" s="1"/>
  <c r="CA713" i="9" s="1"/>
  <c r="CT799" i="9" a="1"/>
  <c r="CT799" i="9" s="1"/>
  <c r="CT797" i="9" s="1"/>
  <c r="CT796" i="9" s="1"/>
  <c r="CT790" i="9" s="1"/>
  <c r="DD761" i="9" a="1"/>
  <c r="DD761" i="9" s="1"/>
  <c r="DD759" i="9" s="1"/>
  <c r="CK583" i="9" a="1"/>
  <c r="CK583" i="9" s="1"/>
  <c r="CK581" i="9" s="1"/>
  <c r="CK580" i="9" s="1"/>
  <c r="CO506" i="9" a="1"/>
  <c r="CO506" i="9" s="1"/>
  <c r="CO504" i="9" s="1"/>
  <c r="CO503" i="9" s="1"/>
  <c r="BY799" i="9" a="1"/>
  <c r="BY799" i="9" s="1"/>
  <c r="BY797" i="9" s="1"/>
  <c r="BY796" i="9" s="1"/>
  <c r="CT722" i="9" a="1"/>
  <c r="CT722" i="9" s="1"/>
  <c r="CT720" i="9" s="1"/>
  <c r="CT719" i="9" s="1"/>
  <c r="CT713" i="9" s="1"/>
  <c r="CY367" i="9" a="1"/>
  <c r="CY367" i="9" s="1"/>
  <c r="CY365" i="9" s="1"/>
  <c r="CY364" i="9" s="1"/>
  <c r="CD799" i="9" a="1"/>
  <c r="CD799" i="9" s="1"/>
  <c r="CD797" i="9" s="1"/>
  <c r="CD796" i="9" s="1"/>
  <c r="CD790" i="9" s="1"/>
  <c r="CL407" i="9" a="1"/>
  <c r="CL407" i="9" s="1"/>
  <c r="CL405" i="9" s="1"/>
  <c r="CL404" i="9" s="1"/>
  <c r="CL398" i="9" s="1"/>
  <c r="CL51" i="9" s="1"/>
  <c r="DB761" i="9" a="1"/>
  <c r="DB761" i="9" s="1"/>
  <c r="DB759" i="9" s="1"/>
  <c r="CK150" i="9" a="1"/>
  <c r="CK150" i="9" s="1"/>
  <c r="CK148" i="9" s="1"/>
  <c r="CH367" i="9" a="1"/>
  <c r="CH367" i="9" s="1"/>
  <c r="CH365" i="9" s="1"/>
  <c r="CH364" i="9" s="1"/>
  <c r="CS818" i="9" a="1"/>
  <c r="CS818" i="9" s="1"/>
  <c r="CS816" i="9" s="1"/>
  <c r="CS815" i="9" s="1"/>
  <c r="CJ407" i="9" a="1"/>
  <c r="CJ407" i="9" s="1"/>
  <c r="CJ405" i="9" s="1"/>
  <c r="CJ404" i="9" s="1"/>
  <c r="CJ398" i="9" s="1"/>
  <c r="CJ51" i="9" s="1"/>
  <c r="CA234" i="9" a="1"/>
  <c r="CA234" i="9" s="1"/>
  <c r="CA232" i="9" s="1"/>
  <c r="CA231" i="9" s="1"/>
  <c r="DF234" i="9" a="1"/>
  <c r="DF234" i="9" s="1"/>
  <c r="DF232" i="9" s="1"/>
  <c r="DF231" i="9" s="1"/>
  <c r="CG780" i="9" a="1"/>
  <c r="CG780" i="9" s="1"/>
  <c r="CG778" i="9" s="1"/>
  <c r="CW367" i="9" a="1"/>
  <c r="CW367" i="9" s="1"/>
  <c r="CW365" i="9" s="1"/>
  <c r="CW364" i="9" s="1"/>
  <c r="CR780" i="9" a="1"/>
  <c r="CR780" i="9" s="1"/>
  <c r="CR778" i="9" s="1"/>
  <c r="BZ544" i="9" a="1"/>
  <c r="BZ544" i="9" s="1"/>
  <c r="BZ542" i="9" s="1"/>
  <c r="BZ541" i="9" s="1"/>
  <c r="BZ535" i="9" s="1"/>
  <c r="BZ60" i="9" s="1"/>
  <c r="BW525" i="9" a="1"/>
  <c r="BW525" i="9" s="1"/>
  <c r="BW523" i="9" s="1"/>
  <c r="BW522" i="9" s="1"/>
  <c r="BW516" i="9" s="1"/>
  <c r="BW59" i="9" s="1"/>
  <c r="BW122" i="9" s="1"/>
  <c r="BV367" i="9" a="1"/>
  <c r="BV367" i="9" s="1"/>
  <c r="BV365" i="9" s="1"/>
  <c r="BV364" i="9" s="1"/>
  <c r="BW407" i="9" a="1"/>
  <c r="BW407" i="9" s="1"/>
  <c r="BW405" i="9" s="1"/>
  <c r="BW404" i="9" s="1"/>
  <c r="BW398" i="9" s="1"/>
  <c r="BW51" i="9" s="1"/>
  <c r="BX837" i="9" a="1"/>
  <c r="BX837" i="9" s="1"/>
  <c r="BX835" i="9" s="1"/>
  <c r="BX834" i="9" s="1"/>
  <c r="BX828" i="9" s="1"/>
  <c r="CC506" i="9" a="1"/>
  <c r="CC506" i="9" s="1"/>
  <c r="CC504" i="9" s="1"/>
  <c r="CC503" i="9" s="1"/>
  <c r="CI150" i="9" a="1"/>
  <c r="CI150" i="9" s="1"/>
  <c r="CI148" i="9" s="1"/>
  <c r="CJ506" i="9" a="1"/>
  <c r="CJ506" i="9" s="1"/>
  <c r="CJ504" i="9" s="1"/>
  <c r="CJ503" i="9" s="1"/>
  <c r="CJ497" i="9" s="1"/>
  <c r="CJ58" i="9" s="1"/>
  <c r="CU722" i="9" a="1"/>
  <c r="CU722" i="9" s="1"/>
  <c r="CU720" i="9" s="1"/>
  <c r="CU719" i="9" s="1"/>
  <c r="CU713" i="9" s="1"/>
  <c r="BY525" i="9" a="1"/>
  <c r="BY525" i="9" s="1"/>
  <c r="BY523" i="9" s="1"/>
  <c r="BY522" i="9" s="1"/>
  <c r="CR525" i="9" a="1"/>
  <c r="CR525" i="9" s="1"/>
  <c r="CR523" i="9" s="1"/>
  <c r="CR522" i="9" s="1"/>
  <c r="CR516" i="9" s="1"/>
  <c r="CR59" i="9" s="1"/>
  <c r="CH544" i="9" a="1"/>
  <c r="CH544" i="9" s="1"/>
  <c r="CH542" i="9" s="1"/>
  <c r="CH541" i="9" s="1"/>
  <c r="CH535" i="9" s="1"/>
  <c r="CH60" i="9" s="1"/>
  <c r="CJ544" i="9" a="1"/>
  <c r="CJ544" i="9" s="1"/>
  <c r="CJ542" i="9" s="1"/>
  <c r="CJ541" i="9" s="1"/>
  <c r="CJ535" i="9" s="1"/>
  <c r="CJ60" i="9" s="1"/>
  <c r="CQ780" i="9" a="1"/>
  <c r="CQ780" i="9" s="1"/>
  <c r="CQ778" i="9" s="1"/>
  <c r="BW583" i="9" a="1"/>
  <c r="BW583" i="9" s="1"/>
  <c r="BW581" i="9" s="1"/>
  <c r="BW580" i="9" s="1"/>
  <c r="BW574" i="9" s="1"/>
  <c r="CU761" i="9" a="1"/>
  <c r="CU761" i="9" s="1"/>
  <c r="CU759" i="9" s="1"/>
  <c r="CQ150" i="9" a="1"/>
  <c r="CQ150" i="9" s="1"/>
  <c r="CQ148" i="9" s="1"/>
  <c r="CJ367" i="9" a="1"/>
  <c r="CJ367" i="9" s="1"/>
  <c r="CJ365" i="9" s="1"/>
  <c r="CJ364" i="9" s="1"/>
  <c r="CK525" i="9" a="1"/>
  <c r="CK525" i="9" s="1"/>
  <c r="CK523" i="9" s="1"/>
  <c r="CK522" i="9" s="1"/>
  <c r="CB761" i="9" a="1"/>
  <c r="CB761" i="9" s="1"/>
  <c r="CB759" i="9" s="1"/>
  <c r="CL837" i="9" a="1"/>
  <c r="CL837" i="9" s="1"/>
  <c r="CL835" i="9" s="1"/>
  <c r="CL834" i="9" s="1"/>
  <c r="CL828" i="9" s="1"/>
  <c r="DH761" i="9" a="1"/>
  <c r="DH761" i="9" s="1"/>
  <c r="DH759" i="9" s="1"/>
  <c r="CM367" i="9" a="1"/>
  <c r="CM367" i="9" s="1"/>
  <c r="CM365" i="9" s="1"/>
  <c r="CM364" i="9" s="1"/>
  <c r="CG583" i="9" a="1"/>
  <c r="CG583" i="9" s="1"/>
  <c r="CG581" i="9" s="1"/>
  <c r="CG580" i="9" s="1"/>
  <c r="CR761" i="9" a="1"/>
  <c r="CR761" i="9" s="1"/>
  <c r="CR759" i="9" s="1"/>
  <c r="CQ367" i="9" a="1"/>
  <c r="CQ367" i="9" s="1"/>
  <c r="CQ365" i="9" s="1"/>
  <c r="CQ364" i="9" s="1"/>
  <c r="BX761" i="9" a="1"/>
  <c r="BX761" i="9" s="1"/>
  <c r="BX759" i="9" s="1"/>
  <c r="CO780" i="9" a="1"/>
  <c r="CO780" i="9" s="1"/>
  <c r="CO778" i="9" s="1"/>
  <c r="CO761" i="9" a="1"/>
  <c r="CO761" i="9" s="1"/>
  <c r="CO759" i="9" s="1"/>
  <c r="CA525" i="9" a="1"/>
  <c r="CA525" i="9" s="1"/>
  <c r="CA523" i="9" s="1"/>
  <c r="CA522" i="9" s="1"/>
  <c r="CA516" i="9" s="1"/>
  <c r="CA59" i="9" s="1"/>
  <c r="CH722" i="9" a="1"/>
  <c r="CH722" i="9" s="1"/>
  <c r="CH720" i="9" s="1"/>
  <c r="CH719" i="9" s="1"/>
  <c r="CH713" i="9" s="1"/>
  <c r="CU407" i="9" a="1"/>
  <c r="CU407" i="9" s="1"/>
  <c r="CU405" i="9" s="1"/>
  <c r="CU404" i="9" s="1"/>
  <c r="CU398" i="9" s="1"/>
  <c r="CU51" i="9" s="1"/>
  <c r="BW722" i="9" a="1"/>
  <c r="BW722" i="9" s="1"/>
  <c r="BW720" i="9" s="1"/>
  <c r="BW719" i="9" s="1"/>
  <c r="BW713" i="9" s="1"/>
  <c r="BY367" i="9" a="1"/>
  <c r="BY367" i="9" s="1"/>
  <c r="BY365" i="9" s="1"/>
  <c r="BY364" i="9" s="1"/>
  <c r="CI722" i="9" a="1"/>
  <c r="CI722" i="9" s="1"/>
  <c r="CI720" i="9" s="1"/>
  <c r="CI719" i="9" s="1"/>
  <c r="CI713" i="9" s="1"/>
  <c r="CQ583" i="9" a="1"/>
  <c r="CQ583" i="9" s="1"/>
  <c r="CQ581" i="9" s="1"/>
  <c r="CQ580" i="9" s="1"/>
  <c r="CQ574" i="9" s="1"/>
  <c r="DB367" i="9" a="1"/>
  <c r="DB367" i="9" s="1"/>
  <c r="DB365" i="9" s="1"/>
  <c r="DB364" i="9" s="1"/>
  <c r="CM818" i="9" a="1"/>
  <c r="CM818" i="9" s="1"/>
  <c r="CM816" i="9" s="1"/>
  <c r="CM815" i="9" s="1"/>
  <c r="CM809" i="9" s="1"/>
  <c r="CB150" i="9" a="1"/>
  <c r="CB150" i="9" s="1"/>
  <c r="CB148" i="9" s="1"/>
  <c r="BW761" i="9" a="1"/>
  <c r="BW761" i="9" s="1"/>
  <c r="BW759" i="9" s="1"/>
  <c r="CT234" i="9" a="1"/>
  <c r="CT234" i="9" s="1"/>
  <c r="CT232" i="9" s="1"/>
  <c r="CT231" i="9" s="1"/>
  <c r="CS799" i="9" a="1"/>
  <c r="CS799" i="9" s="1"/>
  <c r="CS797" i="9" s="1"/>
  <c r="CS796" i="9" s="1"/>
  <c r="DA367" i="9" a="1"/>
  <c r="DA367" i="9" s="1"/>
  <c r="DA365" i="9" s="1"/>
  <c r="DA364" i="9" s="1"/>
  <c r="BW544" i="9" a="1"/>
  <c r="BW544" i="9" s="1"/>
  <c r="BW542" i="9" s="1"/>
  <c r="BW541" i="9" s="1"/>
  <c r="BW535" i="9" s="1"/>
  <c r="BW60" i="9" s="1"/>
  <c r="CP722" i="9" a="1"/>
  <c r="CP722" i="9" s="1"/>
  <c r="CP720" i="9" s="1"/>
  <c r="CP719" i="9" s="1"/>
  <c r="CP713" i="9" s="1"/>
  <c r="CI367" i="9" a="1"/>
  <c r="CI367" i="9" s="1"/>
  <c r="CI365" i="9" s="1"/>
  <c r="CI364" i="9" s="1"/>
  <c r="BX234" i="9" a="1"/>
  <c r="BX234" i="9" s="1"/>
  <c r="BX232" i="9" s="1"/>
  <c r="BX231" i="9" s="1"/>
  <c r="CA367" i="9" a="1"/>
  <c r="CA367" i="9" s="1"/>
  <c r="CA365" i="9" s="1"/>
  <c r="CA364" i="9" s="1"/>
  <c r="CH780" i="9" a="1"/>
  <c r="CH780" i="9" s="1"/>
  <c r="CH778" i="9" s="1"/>
  <c r="CF506" i="9" a="1"/>
  <c r="CF506" i="9" s="1"/>
  <c r="CF504" i="9" s="1"/>
  <c r="CF503" i="9" s="1"/>
  <c r="CF497" i="9" s="1"/>
  <c r="CF58" i="9" s="1"/>
  <c r="CI799" i="9" a="1"/>
  <c r="CI799" i="9" s="1"/>
  <c r="CI797" i="9" s="1"/>
  <c r="CI796" i="9" s="1"/>
  <c r="CI790" i="9" s="1"/>
  <c r="CL583" i="9" a="1"/>
  <c r="CL583" i="9" s="1"/>
  <c r="CL581" i="9" s="1"/>
  <c r="CL580" i="9" s="1"/>
  <c r="CL574" i="9" s="1"/>
  <c r="CU150" i="9" a="1"/>
  <c r="CU150" i="9" s="1"/>
  <c r="CU148" i="9" s="1"/>
  <c r="CJ799" i="9" a="1"/>
  <c r="CJ799" i="9" s="1"/>
  <c r="CJ797" i="9" s="1"/>
  <c r="CJ796" i="9" s="1"/>
  <c r="CJ790" i="9" s="1"/>
  <c r="BV234" i="9" a="1"/>
  <c r="BV234" i="9" s="1"/>
  <c r="BV232" i="9" s="1"/>
  <c r="BV231" i="9" s="1"/>
  <c r="CI525" i="9" a="1"/>
  <c r="CI525" i="9" s="1"/>
  <c r="CI523" i="9" s="1"/>
  <c r="CI522" i="9" s="1"/>
  <c r="CI516" i="9" s="1"/>
  <c r="CI59" i="9" s="1"/>
  <c r="CT150" i="9" a="1"/>
  <c r="CT150" i="9" s="1"/>
  <c r="CT148" i="9" s="1"/>
  <c r="CP799" i="9" a="1"/>
  <c r="CP799" i="9" s="1"/>
  <c r="CP797" i="9" s="1"/>
  <c r="CP796" i="9" s="1"/>
  <c r="CP790" i="9" s="1"/>
  <c r="CR818" i="9" a="1"/>
  <c r="CR818" i="9" s="1"/>
  <c r="CR816" i="9" s="1"/>
  <c r="CR815" i="9" s="1"/>
  <c r="CR809" i="9" s="1"/>
  <c r="CV780" i="9" a="1"/>
  <c r="CV780" i="9" s="1"/>
  <c r="CV778" i="9" s="1"/>
  <c r="CT407" i="9" a="1"/>
  <c r="CT407" i="9" s="1"/>
  <c r="CT405" i="9" s="1"/>
  <c r="CT404" i="9" s="1"/>
  <c r="CT398" i="9" s="1"/>
  <c r="CT51" i="9" s="1"/>
  <c r="BW837" i="9" a="1"/>
  <c r="BW837" i="9" s="1"/>
  <c r="BW835" i="9" s="1"/>
  <c r="BW834" i="9" s="1"/>
  <c r="BW828" i="9" s="1"/>
  <c r="CN761" i="9" a="1"/>
  <c r="CN761" i="9" s="1"/>
  <c r="CN759" i="9" s="1"/>
  <c r="CA780" i="9" a="1"/>
  <c r="CA780" i="9" s="1"/>
  <c r="CA778" i="9" s="1"/>
  <c r="CD150" i="9" a="1"/>
  <c r="CD150" i="9" s="1"/>
  <c r="CD148" i="9" s="1"/>
  <c r="CD837" i="9" a="1"/>
  <c r="CD837" i="9" s="1"/>
  <c r="CD835" i="9" s="1"/>
  <c r="CD834" i="9" s="1"/>
  <c r="CD828" i="9" s="1"/>
  <c r="CL367" i="9" a="1"/>
  <c r="CL367" i="9" s="1"/>
  <c r="CL365" i="9" s="1"/>
  <c r="CL364" i="9" s="1"/>
  <c r="CM799" i="9" a="1"/>
  <c r="CM799" i="9" s="1"/>
  <c r="CM797" i="9" s="1"/>
  <c r="CM796" i="9" s="1"/>
  <c r="CM790" i="9" s="1"/>
  <c r="CQ818" i="9" a="1"/>
  <c r="CQ818" i="9" s="1"/>
  <c r="CQ816" i="9" s="1"/>
  <c r="CQ815" i="9" s="1"/>
  <c r="CQ809" i="9" s="1"/>
  <c r="DA761" i="9" a="1"/>
  <c r="DA761" i="9" s="1"/>
  <c r="DA759" i="9" s="1"/>
  <c r="BY583" i="9" a="1"/>
  <c r="BY583" i="9" s="1"/>
  <c r="BY581" i="9" s="1"/>
  <c r="BY580" i="9" s="1"/>
  <c r="CD780" i="9" a="1"/>
  <c r="CD780" i="9" s="1"/>
  <c r="CD778" i="9" s="1"/>
  <c r="BZ525" i="9" a="1"/>
  <c r="BZ525" i="9" s="1"/>
  <c r="BZ523" i="9" s="1"/>
  <c r="BZ522" i="9" s="1"/>
  <c r="BZ516" i="9" s="1"/>
  <c r="BZ59" i="9" s="1"/>
  <c r="CI818" i="9" a="1"/>
  <c r="CI818" i="9" s="1"/>
  <c r="CI816" i="9" s="1"/>
  <c r="CI815" i="9" s="1"/>
  <c r="CI809" i="9" s="1"/>
  <c r="DF761" i="9" a="1"/>
  <c r="DF761" i="9" s="1"/>
  <c r="DF759" i="9" s="1"/>
  <c r="CK722" i="9" a="1"/>
  <c r="CK722" i="9" s="1"/>
  <c r="CK720" i="9" s="1"/>
  <c r="CK719" i="9" s="1"/>
  <c r="CY234" i="9" a="1"/>
  <c r="CY234" i="9" s="1"/>
  <c r="CY232" i="9" s="1"/>
  <c r="CY231" i="9" s="1"/>
  <c r="BX407" i="9" a="1"/>
  <c r="BX407" i="9" s="1"/>
  <c r="BX405" i="9" s="1"/>
  <c r="BX404" i="9" s="1"/>
  <c r="BX398" i="9" s="1"/>
  <c r="BX51" i="9" s="1"/>
  <c r="CN780" i="9" a="1"/>
  <c r="CN780" i="9" s="1"/>
  <c r="CN778" i="9" s="1"/>
  <c r="CF525" i="9" a="1"/>
  <c r="CF525" i="9" s="1"/>
  <c r="CF523" i="9" s="1"/>
  <c r="CF522" i="9" s="1"/>
  <c r="CF516" i="9" s="1"/>
  <c r="CF59" i="9" s="1"/>
  <c r="CR544" i="9" a="1"/>
  <c r="CR544" i="9" s="1"/>
  <c r="CR542" i="9" s="1"/>
  <c r="CR541" i="9" s="1"/>
  <c r="CR535" i="9" s="1"/>
  <c r="CR60" i="9" s="1"/>
  <c r="CU799" i="9" a="1"/>
  <c r="CU799" i="9" s="1"/>
  <c r="CU797" i="9" s="1"/>
  <c r="CU796" i="9" s="1"/>
  <c r="CU790" i="9" s="1"/>
  <c r="CE780" i="9" a="1"/>
  <c r="CE780" i="9" s="1"/>
  <c r="CE778" i="9" s="1"/>
  <c r="CM761" i="9" a="1"/>
  <c r="CM761" i="9" s="1"/>
  <c r="CM759" i="9" s="1"/>
  <c r="DH780" i="9" a="1"/>
  <c r="DH780" i="9" s="1"/>
  <c r="DH778" i="9" s="1"/>
  <c r="CA818" i="9" a="1"/>
  <c r="CA818" i="9" s="1"/>
  <c r="CA816" i="9" s="1"/>
  <c r="CA815" i="9" s="1"/>
  <c r="CA809" i="9" s="1"/>
  <c r="CS506" i="9" a="1"/>
  <c r="CS506" i="9" s="1"/>
  <c r="CS504" i="9" s="1"/>
  <c r="CS503" i="9" s="1"/>
  <c r="DA780" i="9" a="1"/>
  <c r="DA780" i="9" s="1"/>
  <c r="DA778" i="9" s="1"/>
  <c r="DH234" i="9" a="1"/>
  <c r="DH234" i="9" s="1"/>
  <c r="DH232" i="9" s="1"/>
  <c r="DH231" i="9" s="1"/>
  <c r="CV722" i="9" a="1"/>
  <c r="CV722" i="9" s="1"/>
  <c r="CV720" i="9" s="1"/>
  <c r="CV719" i="9" s="1"/>
  <c r="CV713" i="9" s="1"/>
  <c r="CK780" i="9" a="1"/>
  <c r="CK780" i="9" s="1"/>
  <c r="CK778" i="9" s="1"/>
  <c r="CN818" i="9" a="1"/>
  <c r="CN818" i="9" s="1"/>
  <c r="CN816" i="9" s="1"/>
  <c r="CN815" i="9" s="1"/>
  <c r="CN809" i="9" s="1"/>
  <c r="CG761" i="9" a="1"/>
  <c r="CG761" i="9" s="1"/>
  <c r="CG759" i="9" s="1"/>
  <c r="BW367" i="9" a="1"/>
  <c r="BW367" i="9" s="1"/>
  <c r="BW365" i="9" s="1"/>
  <c r="BW364" i="9" s="1"/>
  <c r="CV837" i="9" a="1"/>
  <c r="CV837" i="9" s="1"/>
  <c r="CV835" i="9" s="1"/>
  <c r="CV834" i="9" s="1"/>
  <c r="CV828" i="9" s="1"/>
  <c r="CM722" i="9" a="1"/>
  <c r="CM722" i="9" s="1"/>
  <c r="CM720" i="9" s="1"/>
  <c r="CM719" i="9" s="1"/>
  <c r="CM713" i="9" s="1"/>
  <c r="CB367" i="9" a="1"/>
  <c r="CB367" i="9" s="1"/>
  <c r="CB365" i="9" s="1"/>
  <c r="CB364" i="9" s="1"/>
  <c r="CP837" i="9" a="1"/>
  <c r="CP837" i="9" s="1"/>
  <c r="CP835" i="9" s="1"/>
  <c r="CP834" i="9" s="1"/>
  <c r="CP828" i="9" s="1"/>
  <c r="CH818" i="9" a="1"/>
  <c r="CH818" i="9" s="1"/>
  <c r="CH816" i="9" s="1"/>
  <c r="CH815" i="9" s="1"/>
  <c r="CH809" i="9" s="1"/>
  <c r="CA407" i="9" a="1"/>
  <c r="CA407" i="9" s="1"/>
  <c r="CA405" i="9" s="1"/>
  <c r="CA404" i="9" s="1"/>
  <c r="CA398" i="9" s="1"/>
  <c r="CA51" i="9" s="1"/>
  <c r="CV525" i="9" a="1"/>
  <c r="CV525" i="9" s="1"/>
  <c r="CV523" i="9" s="1"/>
  <c r="CV522" i="9" s="1"/>
  <c r="CV516" i="9" s="1"/>
  <c r="CV59" i="9" s="1"/>
  <c r="BX525" i="9" a="1"/>
  <c r="BX525" i="9" s="1"/>
  <c r="BX523" i="9" s="1"/>
  <c r="BX522" i="9" s="1"/>
  <c r="BX516" i="9" s="1"/>
  <c r="BX59" i="9" s="1"/>
  <c r="BV544" i="9" a="1"/>
  <c r="BV544" i="9" s="1"/>
  <c r="BV542" i="9" s="1"/>
  <c r="BV541" i="9" s="1"/>
  <c r="BV535" i="9" s="1"/>
  <c r="BV60" i="9" s="1"/>
  <c r="CE799" i="9" a="1"/>
  <c r="CE799" i="9" s="1"/>
  <c r="CE797" i="9" s="1"/>
  <c r="CE796" i="9" s="1"/>
  <c r="CE790" i="9" s="1"/>
  <c r="CN506" i="9" a="1"/>
  <c r="CN506" i="9" s="1"/>
  <c r="CN504" i="9" s="1"/>
  <c r="CN503" i="9" s="1"/>
  <c r="CN497" i="9" s="1"/>
  <c r="CN58" i="9" s="1"/>
  <c r="CN123" i="9" s="1"/>
  <c r="CR837" i="9" a="1"/>
  <c r="CR837" i="9" s="1"/>
  <c r="CR835" i="9" s="1"/>
  <c r="CR834" i="9" s="1"/>
  <c r="CR828" i="9" s="1"/>
  <c r="CJ722" i="9" a="1"/>
  <c r="CJ722" i="9" s="1"/>
  <c r="CJ720" i="9" s="1"/>
  <c r="CJ719" i="9" s="1"/>
  <c r="CJ713" i="9" s="1"/>
  <c r="CR506" i="9" a="1"/>
  <c r="CR506" i="9" s="1"/>
  <c r="CR504" i="9" s="1"/>
  <c r="CR503" i="9" s="1"/>
  <c r="CR497" i="9" s="1"/>
  <c r="CR58" i="9" s="1"/>
  <c r="CQ234" i="9" a="1"/>
  <c r="CQ234" i="9" s="1"/>
  <c r="CQ232" i="9" s="1"/>
  <c r="CQ231" i="9" s="1"/>
  <c r="CU837" i="9" a="1"/>
  <c r="CU837" i="9" s="1"/>
  <c r="CU835" i="9" s="1"/>
  <c r="CU834" i="9" s="1"/>
  <c r="CU828" i="9" s="1"/>
  <c r="CN150" i="9" a="1"/>
  <c r="CN150" i="9" s="1"/>
  <c r="CN148" i="9" s="1"/>
  <c r="CH150" i="9" a="1"/>
  <c r="CH150" i="9" s="1"/>
  <c r="CH148" i="9" s="1"/>
  <c r="CZ234" i="9" a="1"/>
  <c r="CZ234" i="9" s="1"/>
  <c r="CZ232" i="9" s="1"/>
  <c r="CZ231" i="9" s="1"/>
  <c r="CZ367" i="9" a="1"/>
  <c r="CZ367" i="9" s="1"/>
  <c r="CZ365" i="9" s="1"/>
  <c r="CZ364" i="9" s="1"/>
  <c r="CU525" i="9" a="1"/>
  <c r="CU525" i="9" s="1"/>
  <c r="CU523" i="9" s="1"/>
  <c r="CU522" i="9" s="1"/>
  <c r="CU516" i="9" s="1"/>
  <c r="CU59" i="9" s="1"/>
  <c r="CR234" i="9" a="1"/>
  <c r="CR234" i="9" s="1"/>
  <c r="CR232" i="9" s="1"/>
  <c r="CR231" i="9" s="1"/>
  <c r="EI546" i="9"/>
  <c r="DA544" i="9" s="1" a="1"/>
  <c r="DA544" i="9" s="1"/>
  <c r="DA542" i="9" s="1"/>
  <c r="DA541" i="9" s="1"/>
  <c r="EJ551" i="9"/>
  <c r="BQ773" i="9" a="1"/>
  <c r="BQ773" i="9" s="1"/>
  <c r="DZ773" i="9" s="1"/>
  <c r="CG715" i="9" a="1"/>
  <c r="CG715" i="9" s="1"/>
  <c r="ED715" i="9" s="1"/>
  <c r="BE656" i="9" a="1"/>
  <c r="BE656" i="9" s="1"/>
  <c r="DW656" i="9" s="1"/>
  <c r="AO754" i="9" a="1"/>
  <c r="AO754" i="9" s="1"/>
  <c r="BE830" i="9" a="1"/>
  <c r="BE830" i="9" s="1"/>
  <c r="AO480" i="9" a="1"/>
  <c r="AO480" i="9" s="1"/>
  <c r="AO333" i="9" a="1"/>
  <c r="AO333" i="9" s="1"/>
  <c r="AO205" i="9" a="1"/>
  <c r="AO205" i="9" s="1"/>
  <c r="CS266" i="9" a="1"/>
  <c r="CS266" i="9" s="1"/>
  <c r="EG266" i="9" s="1"/>
  <c r="BA811" i="9" a="1"/>
  <c r="BA811" i="9" s="1"/>
  <c r="CS811" i="9" a="1"/>
  <c r="CS811" i="9" s="1"/>
  <c r="EG811" i="9" s="1"/>
  <c r="BQ163" i="9" a="1"/>
  <c r="BQ163" i="9" s="1"/>
  <c r="DZ163" i="9" s="1"/>
  <c r="AO849" i="9" a="1"/>
  <c r="AO849" i="9" s="1"/>
  <c r="BA314" i="9" a="1"/>
  <c r="BA314" i="9" s="1"/>
  <c r="DV314" i="9" s="1"/>
  <c r="CG247" i="9" a="1"/>
  <c r="CG247" i="9" s="1"/>
  <c r="ED247" i="9" s="1"/>
  <c r="BQ205" i="9" a="1"/>
  <c r="BQ205" i="9" s="1"/>
  <c r="DZ205" i="9" s="1"/>
  <c r="BA616" i="9" a="1"/>
  <c r="BA616" i="9" s="1"/>
  <c r="DV616" i="9" s="1"/>
  <c r="BA354" i="9" a="1"/>
  <c r="BA354" i="9" s="1"/>
  <c r="DV354" i="9" s="1"/>
  <c r="CS518" i="9" a="1"/>
  <c r="CS518" i="9" s="1"/>
  <c r="EG518" i="9" s="1"/>
  <c r="BE480" i="9" a="1"/>
  <c r="BE480" i="9" s="1"/>
  <c r="DW480" i="9" s="1"/>
  <c r="BE754" i="9" a="1"/>
  <c r="BE754" i="9" s="1"/>
  <c r="DW754" i="9" s="1"/>
  <c r="BE773" i="9" a="1"/>
  <c r="BE773" i="9" s="1"/>
  <c r="DW773" i="9" s="1"/>
  <c r="BE636" i="9" a="1"/>
  <c r="BE636" i="9" s="1"/>
  <c r="DW636" i="9" s="1"/>
  <c r="CS596" i="9" a="1"/>
  <c r="CS596" i="9" s="1"/>
  <c r="EG596" i="9" s="1"/>
  <c r="BA333" i="9" a="1"/>
  <c r="BA333" i="9" s="1"/>
  <c r="DV333" i="9" s="1"/>
  <c r="CS247" i="9" a="1"/>
  <c r="CS247" i="9" s="1"/>
  <c r="EG247" i="9" s="1"/>
  <c r="CG420" i="9" a="1"/>
  <c r="CG420" i="9" s="1"/>
  <c r="ED420" i="9" s="1"/>
  <c r="BE266" i="9" a="1"/>
  <c r="BE266" i="9" s="1"/>
  <c r="DW266" i="9" s="1"/>
  <c r="AO537" i="9" a="1"/>
  <c r="AO537" i="9" s="1"/>
  <c r="BE735" i="9" a="1"/>
  <c r="BE735" i="9" s="1"/>
  <c r="DW735" i="9" s="1"/>
  <c r="BA480" i="9" a="1"/>
  <c r="BA480" i="9" s="1"/>
  <c r="DV480" i="9" s="1"/>
  <c r="BA247" i="9" a="1"/>
  <c r="BA247" i="9" s="1"/>
  <c r="DV247" i="9" s="1"/>
  <c r="BE811" i="9" a="1"/>
  <c r="BE811" i="9" s="1"/>
  <c r="BE499" i="9" a="1"/>
  <c r="BE499" i="9" s="1"/>
  <c r="CG773" i="9" a="1"/>
  <c r="CG773" i="9" s="1"/>
  <c r="ED773" i="9" s="1"/>
  <c r="CS460" i="9" a="1"/>
  <c r="CS460" i="9" s="1"/>
  <c r="EG460" i="9" s="1"/>
  <c r="U754" i="9" a="1"/>
  <c r="U754" i="9" s="1"/>
  <c r="CS333" i="9" a="1"/>
  <c r="CS333" i="9" s="1"/>
  <c r="EG333" i="9" s="1"/>
  <c r="CS163" i="9" a="1"/>
  <c r="CS163" i="9" s="1"/>
  <c r="EG163" i="9" s="1"/>
  <c r="BA596" i="9" a="1"/>
  <c r="BA596" i="9" s="1"/>
  <c r="DV596" i="9" s="1"/>
  <c r="CS773" i="9" a="1"/>
  <c r="CS773" i="9" s="1"/>
  <c r="EG773" i="9" s="1"/>
  <c r="AO735" i="9" a="1"/>
  <c r="AO735" i="9" s="1"/>
  <c r="AO557" i="9" a="1"/>
  <c r="AO557" i="9" s="1"/>
  <c r="BQ537" i="9" a="1"/>
  <c r="BQ537" i="9" s="1"/>
  <c r="BA460" i="9" a="1"/>
  <c r="BA460" i="9" s="1"/>
  <c r="DV460" i="9" s="1"/>
  <c r="AO460" i="9" a="1"/>
  <c r="AO460" i="9" s="1"/>
  <c r="CS676" i="9" a="1"/>
  <c r="CS676" i="9" s="1"/>
  <c r="EG676" i="9" s="1"/>
  <c r="CK143" i="9" a="1"/>
  <c r="CK143" i="9" s="1"/>
  <c r="EE143" i="9" s="1"/>
  <c r="BE163" i="9" a="1"/>
  <c r="BE163" i="9" s="1"/>
  <c r="DW163" i="9" s="1"/>
  <c r="AO656" i="9" a="1"/>
  <c r="AO656" i="9" s="1"/>
  <c r="BQ499" i="9" a="1"/>
  <c r="BQ499" i="9" s="1"/>
  <c r="CG183" i="9" a="1"/>
  <c r="CG183" i="9" s="1"/>
  <c r="ED183" i="9" s="1"/>
  <c r="BA163" i="9" a="1"/>
  <c r="BA163" i="9" s="1"/>
  <c r="DV163" i="9" s="1"/>
  <c r="CS143" i="9" a="1"/>
  <c r="CS143" i="9" s="1"/>
  <c r="EG143" i="9" s="1"/>
  <c r="CG266" i="9" a="1"/>
  <c r="CG266" i="9" s="1"/>
  <c r="ED266" i="9" s="1"/>
  <c r="BA792" i="9" a="1"/>
  <c r="BA792" i="9" s="1"/>
  <c r="AO715" i="9" a="1"/>
  <c r="AO715" i="9" s="1"/>
  <c r="BA636" i="9" a="1"/>
  <c r="BA636" i="9" s="1"/>
  <c r="DV636" i="9" s="1"/>
  <c r="BE205" i="9" a="1"/>
  <c r="BE205" i="9" s="1"/>
  <c r="DW205" i="9" s="1"/>
  <c r="BE143" i="9" a="1"/>
  <c r="BE143" i="9" s="1"/>
  <c r="DW143" i="9" s="1"/>
  <c r="BA499" i="9" a="1"/>
  <c r="BA499" i="9" s="1"/>
  <c r="AO792" i="9" a="1"/>
  <c r="AO792" i="9" s="1"/>
  <c r="CG636" i="9" a="1"/>
  <c r="CG636" i="9" s="1"/>
  <c r="ED636" i="9" s="1"/>
  <c r="CG557" i="9" a="1"/>
  <c r="CG557" i="9" s="1"/>
  <c r="ED557" i="9" s="1"/>
  <c r="BU735" i="9" a="1"/>
  <c r="BU735" i="9" s="1"/>
  <c r="EA735" i="9" s="1"/>
  <c r="BA400" i="9" a="1"/>
  <c r="BA400" i="9" s="1"/>
  <c r="CS354" i="9" a="1"/>
  <c r="CS354" i="9" s="1"/>
  <c r="EG354" i="9" s="1"/>
  <c r="AO400" i="9" a="1"/>
  <c r="AO400" i="9" s="1"/>
  <c r="CS557" i="9" a="1"/>
  <c r="CS557" i="9" s="1"/>
  <c r="EG557" i="9" s="1"/>
  <c r="BQ754" i="9" a="1"/>
  <c r="BQ754" i="9" s="1"/>
  <c r="DZ754" i="9" s="1"/>
  <c r="BE696" i="9" a="1"/>
  <c r="BE696" i="9" s="1"/>
  <c r="DW696" i="9" s="1"/>
  <c r="BA754" i="9" a="1"/>
  <c r="BA754" i="9" s="1"/>
  <c r="DV754" i="9" s="1"/>
  <c r="AO676" i="9" a="1"/>
  <c r="AO676" i="9" s="1"/>
  <c r="AO811" i="9" a="1"/>
  <c r="AO811" i="9" s="1"/>
  <c r="BE333" i="9" a="1"/>
  <c r="BE333" i="9" s="1"/>
  <c r="DW333" i="9" s="1"/>
  <c r="CG354" i="9" a="1"/>
  <c r="CG354" i="9" s="1"/>
  <c r="ED354" i="9" s="1"/>
  <c r="BA676" i="9" a="1"/>
  <c r="BA676" i="9" s="1"/>
  <c r="DV676" i="9" s="1"/>
  <c r="CS440" i="9" a="1"/>
  <c r="CS440" i="9" s="1"/>
  <c r="EG440" i="9" s="1"/>
  <c r="AO143" i="9" a="1"/>
  <c r="AO143" i="9" s="1"/>
  <c r="DI143" i="9" a="1"/>
  <c r="DI143" i="9" s="1"/>
  <c r="EK143" i="9" s="1"/>
  <c r="CS499" i="9" a="1"/>
  <c r="CS499" i="9" s="1"/>
  <c r="EG499" i="9" s="1"/>
  <c r="CS537" i="9" a="1"/>
  <c r="CS537" i="9" s="1"/>
  <c r="EG537" i="9" s="1"/>
  <c r="BQ676" i="9" a="1"/>
  <c r="BQ676" i="9" s="1"/>
  <c r="DZ676" i="9" s="1"/>
  <c r="BE400" i="9" a="1"/>
  <c r="BE400" i="9" s="1"/>
  <c r="CG754" i="9" a="1"/>
  <c r="CG754" i="9" s="1"/>
  <c r="ED754" i="9" s="1"/>
  <c r="AO696" i="9" a="1"/>
  <c r="AO696" i="9" s="1"/>
  <c r="BA518" i="9" a="1"/>
  <c r="BA518" i="9" s="1"/>
  <c r="CC849" i="9" a="1"/>
  <c r="CC849" i="9" s="1"/>
  <c r="EC849" i="9" s="1"/>
  <c r="AO314" i="9" a="1"/>
  <c r="AO314" i="9" s="1"/>
  <c r="AG676" i="9" a="1"/>
  <c r="AG676" i="9" s="1"/>
  <c r="AS557" i="9" a="1"/>
  <c r="AS557" i="9" s="1"/>
  <c r="BA735" i="9" a="1"/>
  <c r="BA735" i="9" s="1"/>
  <c r="DV735" i="9" s="1"/>
  <c r="BQ557" i="9" a="1"/>
  <c r="BQ557" i="9" s="1"/>
  <c r="DZ557" i="9" s="1"/>
  <c r="CG460" i="9" a="1"/>
  <c r="CG460" i="9" s="1"/>
  <c r="ED460" i="9" s="1"/>
  <c r="BA205" i="9" a="1"/>
  <c r="BA205" i="9" s="1"/>
  <c r="DV205" i="9" s="1"/>
  <c r="BQ333" i="9" a="1"/>
  <c r="BQ333" i="9" s="1"/>
  <c r="DZ333" i="9" s="1"/>
  <c r="CG537" i="9" a="1"/>
  <c r="CG537" i="9" s="1"/>
  <c r="ED537" i="9" s="1"/>
  <c r="AO596" i="9" a="1"/>
  <c r="AO596" i="9" s="1"/>
  <c r="CS849" i="9" a="1"/>
  <c r="CS849" i="9" s="1"/>
  <c r="EG849" i="9" s="1"/>
  <c r="BQ266" i="9" a="1"/>
  <c r="BQ266" i="9" s="1"/>
  <c r="DZ266" i="9" s="1"/>
  <c r="BE247" i="9" a="1"/>
  <c r="BE247" i="9" s="1"/>
  <c r="DW247" i="9" s="1"/>
  <c r="BA537" i="9" a="1"/>
  <c r="BA537" i="9" s="1"/>
  <c r="BA576" i="9" a="1"/>
  <c r="BA576" i="9" s="1"/>
  <c r="CS696" i="9" a="1"/>
  <c r="CS696" i="9" s="1"/>
  <c r="EG696" i="9" s="1"/>
  <c r="BE420" i="9" a="1"/>
  <c r="BE420" i="9" s="1"/>
  <c r="DW420" i="9" s="1"/>
  <c r="AW420" i="9" a="1"/>
  <c r="AW420" i="9" s="1"/>
  <c r="DU420" i="9" s="1"/>
  <c r="CS480" i="9" a="1"/>
  <c r="CS480" i="9" s="1"/>
  <c r="EG480" i="9" s="1"/>
  <c r="BA715" i="9" a="1"/>
  <c r="BA715" i="9" s="1"/>
  <c r="AO247" i="9" a="1"/>
  <c r="AO247" i="9" s="1"/>
  <c r="BM518" i="9" a="1"/>
  <c r="BM518" i="9" s="1"/>
  <c r="BE183" i="9" a="1"/>
  <c r="BE183" i="9" s="1"/>
  <c r="DW183" i="9" s="1"/>
  <c r="BA183" i="9" a="1"/>
  <c r="BA183" i="9" s="1"/>
  <c r="DV183" i="9" s="1"/>
  <c r="AO420" i="9" a="1"/>
  <c r="AO420" i="9" s="1"/>
  <c r="AO163" i="9" a="1"/>
  <c r="AO163" i="9" s="1"/>
  <c r="CS205" i="9" a="1"/>
  <c r="CS205" i="9" s="1"/>
  <c r="EG205" i="9" s="1"/>
  <c r="CS715" i="9" a="1"/>
  <c r="CS715" i="9" s="1"/>
  <c r="EG715" i="9" s="1"/>
  <c r="BE596" i="9" a="1"/>
  <c r="BE596" i="9" s="1"/>
  <c r="DW596" i="9" s="1"/>
  <c r="BM596" i="9" a="1"/>
  <c r="BM596" i="9" s="1"/>
  <c r="DY596" i="9" s="1"/>
  <c r="CK440" i="9" a="1"/>
  <c r="CK440" i="9" s="1"/>
  <c r="EE440" i="9" s="1"/>
  <c r="BY247" i="9" a="1"/>
  <c r="BY247" i="9" s="1"/>
  <c r="EB247" i="9" s="1"/>
  <c r="CW849" i="9" a="1"/>
  <c r="CW849" i="9" s="1"/>
  <c r="EH849" i="9" s="1"/>
  <c r="BY636" i="9" a="1"/>
  <c r="BY636" i="9" s="1"/>
  <c r="EB636" i="9" s="1"/>
  <c r="DA420" i="9" a="1"/>
  <c r="DA420" i="9" s="1"/>
  <c r="EI420" i="9" s="1"/>
  <c r="AG557" i="9" a="1"/>
  <c r="AG557" i="9" s="1"/>
  <c r="AS676" i="9" a="1"/>
  <c r="AS676" i="9" s="1"/>
  <c r="CW480" i="9" a="1"/>
  <c r="CW480" i="9" s="1"/>
  <c r="EH480" i="9" s="1"/>
  <c r="BM849" i="9" a="1"/>
  <c r="BM849" i="9" s="1"/>
  <c r="DY849" i="9" s="1"/>
  <c r="CC420" i="9" a="1"/>
  <c r="CC420" i="9" s="1"/>
  <c r="EC420" i="9" s="1"/>
  <c r="CK266" i="9" a="1"/>
  <c r="CK266" i="9" s="1"/>
  <c r="EE266" i="9" s="1"/>
  <c r="CC557" i="9" a="1"/>
  <c r="CC557" i="9" s="1"/>
  <c r="EC557" i="9" s="1"/>
  <c r="CC314" i="9" a="1"/>
  <c r="CC314" i="9" s="1"/>
  <c r="EC314" i="9" s="1"/>
  <c r="CK849" i="9" a="1"/>
  <c r="CK849" i="9" s="1"/>
  <c r="EE849" i="9" s="1"/>
  <c r="AK616" i="9" a="1"/>
  <c r="AK616" i="9" s="1"/>
  <c r="AS460" i="9" a="1"/>
  <c r="AS460" i="9" s="1"/>
  <c r="CO537" i="9" a="1"/>
  <c r="CO537" i="9" s="1"/>
  <c r="EF537" i="9" s="1"/>
  <c r="DA163" i="9" a="1"/>
  <c r="DA163" i="9" s="1"/>
  <c r="EI163" i="9" s="1"/>
  <c r="AK440" i="9" a="1"/>
  <c r="AK440" i="9" s="1"/>
  <c r="AK676" i="9" a="1"/>
  <c r="AK676" i="9" s="1"/>
  <c r="BY440" i="9" a="1"/>
  <c r="BY440" i="9" s="1"/>
  <c r="EB440" i="9" s="1"/>
  <c r="BM636" i="9" a="1"/>
  <c r="BM636" i="9" s="1"/>
  <c r="DY636" i="9" s="1"/>
  <c r="CK314" i="9" a="1"/>
  <c r="CK314" i="9" s="1"/>
  <c r="EE314" i="9" s="1"/>
  <c r="BQ696" i="9" a="1"/>
  <c r="BQ696" i="9" s="1"/>
  <c r="DZ696" i="9" s="1"/>
  <c r="BM754" i="9" a="1"/>
  <c r="BM754" i="9" s="1"/>
  <c r="DY754" i="9" s="1"/>
  <c r="AK656" i="9" a="1"/>
  <c r="AK656" i="9" s="1"/>
  <c r="AS247" i="9" a="1"/>
  <c r="AS247" i="9" s="1"/>
  <c r="DT247" i="9" s="1"/>
  <c r="BI849" i="9" a="1"/>
  <c r="BI849" i="9" s="1"/>
  <c r="DX849" i="9" s="1"/>
  <c r="BE518" i="9" a="1"/>
  <c r="BE518" i="9" s="1"/>
  <c r="CK811" i="9" a="1"/>
  <c r="CK811" i="9" s="1"/>
  <c r="EE811" i="9" s="1"/>
  <c r="BQ596" i="9" a="1"/>
  <c r="BQ596" i="9" s="1"/>
  <c r="DZ596" i="9" s="1"/>
  <c r="BU715" i="9" a="1"/>
  <c r="BU715" i="9" s="1"/>
  <c r="BY460" i="9" a="1"/>
  <c r="BY460" i="9" s="1"/>
  <c r="EB460" i="9" s="1"/>
  <c r="CG163" i="9" a="1"/>
  <c r="CG163" i="9" s="1"/>
  <c r="ED163" i="9" s="1"/>
  <c r="AS792" i="9" a="1"/>
  <c r="AS792" i="9" s="1"/>
  <c r="CK333" i="9" a="1"/>
  <c r="CK333" i="9" s="1"/>
  <c r="EE333" i="9" s="1"/>
  <c r="CS616" i="9" a="1"/>
  <c r="CS616" i="9" s="1"/>
  <c r="EG616" i="9" s="1"/>
  <c r="BM830" i="9" a="1"/>
  <c r="BM830" i="9" s="1"/>
  <c r="BM676" i="9" a="1"/>
  <c r="BM676" i="9" s="1"/>
  <c r="DY676" i="9" s="1"/>
  <c r="DA537" i="9" a="1"/>
  <c r="DA537" i="9" s="1"/>
  <c r="EI537" i="9" s="1"/>
  <c r="BM247" i="9" a="1"/>
  <c r="BM247" i="9" s="1"/>
  <c r="DY247" i="9" s="1"/>
  <c r="AG830" i="9" a="1"/>
  <c r="AG830" i="9" s="1"/>
  <c r="AC811" i="9" a="1"/>
  <c r="AC811" i="9" s="1"/>
  <c r="CC205" i="9" a="1"/>
  <c r="CC205" i="9" s="1"/>
  <c r="EC205" i="9" s="1"/>
  <c r="BI440" i="9" a="1"/>
  <c r="BI440" i="9" s="1"/>
  <c r="DX440" i="9" s="1"/>
  <c r="CC830" i="9" a="1"/>
  <c r="CC830" i="9" s="1"/>
  <c r="EC830" i="9" s="1"/>
  <c r="BI696" i="9" a="1"/>
  <c r="BI696" i="9" s="1"/>
  <c r="DX696" i="9" s="1"/>
  <c r="AK735" i="9" a="1"/>
  <c r="AK735" i="9" s="1"/>
  <c r="BQ460" i="9" a="1"/>
  <c r="BQ460" i="9" s="1"/>
  <c r="DZ460" i="9" s="1"/>
  <c r="BQ354" i="9" a="1"/>
  <c r="BQ354" i="9" s="1"/>
  <c r="DZ354" i="9" s="1"/>
  <c r="CS420" i="9" a="1"/>
  <c r="CS420" i="9" s="1"/>
  <c r="EG420" i="9" s="1"/>
  <c r="BY518" i="9" a="1"/>
  <c r="BY518" i="9" s="1"/>
  <c r="EB518" i="9" s="1"/>
  <c r="DE440" i="9" a="1"/>
  <c r="DE440" i="9" s="1"/>
  <c r="EJ440" i="9" s="1"/>
  <c r="CC163" i="9" a="1"/>
  <c r="CC163" i="9" s="1"/>
  <c r="EC163" i="9" s="1"/>
  <c r="CO518" i="9" a="1"/>
  <c r="CO518" i="9" s="1"/>
  <c r="EF518" i="9" s="1"/>
  <c r="BU247" i="9" a="1"/>
  <c r="BU247" i="9" s="1"/>
  <c r="EA247" i="9" s="1"/>
  <c r="CW183" i="9" a="1"/>
  <c r="CW183" i="9" s="1"/>
  <c r="EH183" i="9" s="1"/>
  <c r="AS205" i="9" a="1"/>
  <c r="AS205" i="9" s="1"/>
  <c r="DT205" i="9" s="1"/>
  <c r="DI596" i="9" a="1"/>
  <c r="DI596" i="9" s="1"/>
  <c r="EK596" i="9" s="1"/>
  <c r="BI143" i="9" a="1"/>
  <c r="BI143" i="9" s="1"/>
  <c r="DX143" i="9" s="1"/>
  <c r="BM420" i="9" a="1"/>
  <c r="BM420" i="9" s="1"/>
  <c r="DY420" i="9" s="1"/>
  <c r="AK400" i="9" a="1"/>
  <c r="AK400" i="9" s="1"/>
  <c r="AW735" i="9" a="1"/>
  <c r="AW735" i="9" s="1"/>
  <c r="DU735" i="9" s="1"/>
  <c r="DA676" i="9" a="1"/>
  <c r="DA676" i="9" s="1"/>
  <c r="EI676" i="9" s="1"/>
  <c r="CK247" i="9" a="1"/>
  <c r="CK247" i="9" s="1"/>
  <c r="EE247" i="9" s="1"/>
  <c r="DE696" i="9" a="1"/>
  <c r="DE696" i="9" s="1"/>
  <c r="EJ696" i="9" s="1"/>
  <c r="BQ440" i="9" a="1"/>
  <c r="BQ440" i="9" s="1"/>
  <c r="DZ440" i="9" s="1"/>
  <c r="BQ183" i="9" a="1"/>
  <c r="BQ183" i="9" s="1"/>
  <c r="DZ183" i="9" s="1"/>
  <c r="BI266" i="9" a="1"/>
  <c r="BI266" i="9" s="1"/>
  <c r="DX266" i="9" s="1"/>
  <c r="CW163" i="9" a="1"/>
  <c r="CW163" i="9" s="1"/>
  <c r="EH163" i="9" s="1"/>
  <c r="BI163" i="9" a="1"/>
  <c r="BI163" i="9" s="1"/>
  <c r="DX163" i="9" s="1"/>
  <c r="AC616" i="9" a="1"/>
  <c r="AC616" i="9" s="1"/>
  <c r="BY420" i="9" a="1"/>
  <c r="BY420" i="9" s="1"/>
  <c r="EB420" i="9" s="1"/>
  <c r="DA656" i="9" a="1"/>
  <c r="DA656" i="9" s="1"/>
  <c r="EI656" i="9" s="1"/>
  <c r="AK163" i="9" a="1"/>
  <c r="AK163" i="9" s="1"/>
  <c r="AO440" i="9" a="1"/>
  <c r="AO440" i="9" s="1"/>
  <c r="AK811" i="9" a="1"/>
  <c r="AK811" i="9" s="1"/>
  <c r="BI811" i="9" a="1"/>
  <c r="BI811" i="9" s="1"/>
  <c r="BM480" i="9" a="1"/>
  <c r="BM480" i="9" s="1"/>
  <c r="DY480" i="9" s="1"/>
  <c r="AC266" i="9" a="1"/>
  <c r="AC266" i="9" s="1"/>
  <c r="DI400" i="9" a="1"/>
  <c r="DI400" i="9" s="1"/>
  <c r="EK400" i="9" s="1"/>
  <c r="BI205" i="9" a="1"/>
  <c r="BI205" i="9" s="1"/>
  <c r="DX205" i="9" s="1"/>
  <c r="AC400" i="9" a="1"/>
  <c r="AC400" i="9" s="1"/>
  <c r="BM163" i="9" a="1"/>
  <c r="BM163" i="9" s="1"/>
  <c r="DY163" i="9" s="1"/>
  <c r="CW205" i="9" a="1"/>
  <c r="CW205" i="9" s="1"/>
  <c r="EH205" i="9" s="1"/>
  <c r="AW596" i="9" a="1"/>
  <c r="AW596" i="9" s="1"/>
  <c r="DU596" i="9" s="1"/>
  <c r="AK266" i="9" a="1"/>
  <c r="AK266" i="9" s="1"/>
  <c r="AS420" i="9" a="1"/>
  <c r="AS420" i="9" s="1"/>
  <c r="DE656" i="9" a="1"/>
  <c r="DE656" i="9" s="1"/>
  <c r="EJ656" i="9" s="1"/>
  <c r="DE333" i="9" a="1"/>
  <c r="DE333" i="9" s="1"/>
  <c r="EJ333" i="9" s="1"/>
  <c r="CK183" i="9" a="1"/>
  <c r="CK183" i="9" s="1"/>
  <c r="EE183" i="9" s="1"/>
  <c r="CC333" i="9" a="1"/>
  <c r="CC333" i="9" s="1"/>
  <c r="EC333" i="9" s="1"/>
  <c r="AC314" i="9" a="1"/>
  <c r="AC314" i="9" s="1"/>
  <c r="BY205" i="9" a="1"/>
  <c r="BY205" i="9" s="1"/>
  <c r="EB205" i="9" s="1"/>
  <c r="CC440" i="9" a="1"/>
  <c r="CC440" i="9" s="1"/>
  <c r="EC440" i="9" s="1"/>
  <c r="AW400" i="9" a="1"/>
  <c r="AW400" i="9" s="1"/>
  <c r="CC676" i="9" a="1"/>
  <c r="CC676" i="9" s="1"/>
  <c r="EC676" i="9" s="1"/>
  <c r="BM333" i="9" a="1"/>
  <c r="BM333" i="9" s="1"/>
  <c r="DY333" i="9" s="1"/>
  <c r="AC735" i="9" a="1"/>
  <c r="AC735" i="9" s="1"/>
  <c r="AW696" i="9" a="1"/>
  <c r="AW696" i="9" s="1"/>
  <c r="DU696" i="9" s="1"/>
  <c r="BY656" i="9" a="1"/>
  <c r="BY656" i="9" s="1"/>
  <c r="EB656" i="9" s="1"/>
  <c r="DI163" i="9" a="1"/>
  <c r="DI163" i="9" s="1"/>
  <c r="EK163" i="9" s="1"/>
  <c r="BY163" i="9" a="1"/>
  <c r="BY163" i="9" s="1"/>
  <c r="EB163" i="9" s="1"/>
  <c r="CG143" i="9" a="1"/>
  <c r="CG143" i="9" s="1"/>
  <c r="ED143" i="9" s="1"/>
  <c r="DA773" i="9" a="1"/>
  <c r="DA773" i="9" s="1"/>
  <c r="EI773" i="9" s="1"/>
  <c r="BM183" i="9" a="1"/>
  <c r="BM183" i="9" s="1"/>
  <c r="DY183" i="9" s="1"/>
  <c r="BE676" i="9" a="1"/>
  <c r="BE676" i="9" s="1"/>
  <c r="DW676" i="9" s="1"/>
  <c r="AW205" i="9" a="1"/>
  <c r="AW205" i="9" s="1"/>
  <c r="DU205" i="9" s="1"/>
  <c r="BI400" i="9" a="1"/>
  <c r="BI400" i="9" s="1"/>
  <c r="AW830" i="9" a="1"/>
  <c r="AW830" i="9" s="1"/>
  <c r="BE557" i="9" a="1"/>
  <c r="BE557" i="9" s="1"/>
  <c r="DW557" i="9" s="1"/>
  <c r="BA440" i="9" a="1"/>
  <c r="BA440" i="9" s="1"/>
  <c r="DV440" i="9" s="1"/>
  <c r="CC715" i="9" a="1"/>
  <c r="CC715" i="9" s="1"/>
  <c r="EC715" i="9" s="1"/>
  <c r="BY537" i="9" a="1"/>
  <c r="BY537" i="9" s="1"/>
  <c r="EB537" i="9" s="1"/>
  <c r="CK400" i="9" a="1"/>
  <c r="CK400" i="9" s="1"/>
  <c r="EE400" i="9" s="1"/>
  <c r="AW314" i="9" a="1"/>
  <c r="AW314" i="9" s="1"/>
  <c r="DU314" i="9" s="1"/>
  <c r="DI537" i="9" a="1"/>
  <c r="DI537" i="9" s="1"/>
  <c r="EK537" i="9" s="1"/>
  <c r="AG247" i="9" a="1"/>
  <c r="AG247" i="9" s="1"/>
  <c r="AG792" i="9" a="1"/>
  <c r="AG792" i="9" s="1"/>
  <c r="CK499" i="9" a="1"/>
  <c r="CK499" i="9" s="1"/>
  <c r="EE499" i="9" s="1"/>
  <c r="BY754" i="9" a="1"/>
  <c r="BY754" i="9" s="1"/>
  <c r="EB754" i="9" s="1"/>
  <c r="AK354" i="9" a="1"/>
  <c r="AK354" i="9" s="1"/>
  <c r="BY576" i="9" a="1"/>
  <c r="BY576" i="9" s="1"/>
  <c r="EB576" i="9" s="1"/>
  <c r="AK596" i="9" a="1"/>
  <c r="AK596" i="9" s="1"/>
  <c r="AS616" i="9" a="1"/>
  <c r="AS616" i="9" s="1"/>
  <c r="CO830" i="9" a="1"/>
  <c r="CO830" i="9" s="1"/>
  <c r="EF830" i="9" s="1"/>
  <c r="BQ811" i="9" a="1"/>
  <c r="BQ811" i="9" s="1"/>
  <c r="CC400" i="9" a="1"/>
  <c r="CC400" i="9" s="1"/>
  <c r="EC400" i="9" s="1"/>
  <c r="AG616" i="9" a="1"/>
  <c r="AG616" i="9" s="1"/>
  <c r="AS754" i="9" a="1"/>
  <c r="AS754" i="9" s="1"/>
  <c r="DE557" i="9" a="1"/>
  <c r="DE557" i="9" s="1"/>
  <c r="EJ557" i="9" s="1"/>
  <c r="AW518" i="9" a="1"/>
  <c r="AW518" i="9" s="1"/>
  <c r="BQ420" i="9" a="1"/>
  <c r="BQ420" i="9" s="1"/>
  <c r="DZ420" i="9" s="1"/>
  <c r="AK557" i="9" a="1"/>
  <c r="AK557" i="9" s="1"/>
  <c r="BM266" i="9" a="1"/>
  <c r="BM266" i="9" s="1"/>
  <c r="DY266" i="9" s="1"/>
  <c r="AW183" i="9" a="1"/>
  <c r="AW183" i="9" s="1"/>
  <c r="DU183" i="9" s="1"/>
  <c r="CG518" i="9" a="1"/>
  <c r="CG518" i="9" s="1"/>
  <c r="ED518" i="9" s="1"/>
  <c r="BI773" i="9" a="1"/>
  <c r="BI773" i="9" s="1"/>
  <c r="DX773" i="9" s="1"/>
  <c r="AK696" i="9" a="1"/>
  <c r="AK696" i="9" s="1"/>
  <c r="DA557" i="9" a="1"/>
  <c r="DA557" i="9" s="1"/>
  <c r="EI557" i="9" s="1"/>
  <c r="BE440" i="9" a="1"/>
  <c r="BE440" i="9" s="1"/>
  <c r="DW440" i="9" s="1"/>
  <c r="AW792" i="9" a="1"/>
  <c r="AW792" i="9" s="1"/>
  <c r="BQ480" i="9" a="1"/>
  <c r="BQ480" i="9" s="1"/>
  <c r="DZ480" i="9" s="1"/>
  <c r="DI792" i="9" a="1"/>
  <c r="DI792" i="9" s="1"/>
  <c r="EK792" i="9" s="1"/>
  <c r="AC830" i="9" a="1"/>
  <c r="AC830" i="9" s="1"/>
  <c r="BI460" i="9" a="1"/>
  <c r="BI460" i="9" s="1"/>
  <c r="DX460" i="9" s="1"/>
  <c r="BI676" i="9" a="1"/>
  <c r="BI676" i="9" s="1"/>
  <c r="DX676" i="9" s="1"/>
  <c r="CK460" i="9" a="1"/>
  <c r="CK460" i="9" s="1"/>
  <c r="EE460" i="9" s="1"/>
  <c r="BM143" i="9" a="1"/>
  <c r="BM143" i="9" s="1"/>
  <c r="DY143" i="9" s="1"/>
  <c r="BQ849" i="9" a="1"/>
  <c r="BQ849" i="9" s="1"/>
  <c r="DZ849" i="9" s="1"/>
  <c r="CK596" i="9" a="1"/>
  <c r="CK596" i="9" s="1"/>
  <c r="EE596" i="9" s="1"/>
  <c r="AC480" i="9" a="1"/>
  <c r="AC480" i="9" s="1"/>
  <c r="AG420" i="9" a="1"/>
  <c r="AG420" i="9" s="1"/>
  <c r="CO163" i="9" a="1"/>
  <c r="CO163" i="9" s="1"/>
  <c r="EF163" i="9" s="1"/>
  <c r="AG636" i="9" a="1"/>
  <c r="AG636" i="9" s="1"/>
  <c r="BA266" i="9" a="1"/>
  <c r="BA266" i="9" s="1"/>
  <c r="DV266" i="9" s="1"/>
  <c r="DI420" i="9" a="1"/>
  <c r="DI420" i="9" s="1"/>
  <c r="EK420" i="9" s="1"/>
  <c r="CK696" i="9" a="1"/>
  <c r="CK696" i="9" s="1"/>
  <c r="EE696" i="9" s="1"/>
  <c r="AW247" i="9" a="1"/>
  <c r="AW247" i="9" s="1"/>
  <c r="DU247" i="9" s="1"/>
  <c r="BU499" i="9" a="1"/>
  <c r="BU499" i="9" s="1"/>
  <c r="EA499" i="9" s="1"/>
  <c r="BU849" i="9" a="1"/>
  <c r="BU849" i="9" s="1"/>
  <c r="EA849" i="9" s="1"/>
  <c r="BU792" i="9" a="1"/>
  <c r="BU792" i="9" s="1"/>
  <c r="CC596" i="9" a="1"/>
  <c r="CC596" i="9" s="1"/>
  <c r="EC596" i="9" s="1"/>
  <c r="CW400" i="9" a="1"/>
  <c r="CW400" i="9" s="1"/>
  <c r="EH400" i="9" s="1"/>
  <c r="AK849" i="9" a="1"/>
  <c r="AK849" i="9" s="1"/>
  <c r="BE537" i="9" a="1"/>
  <c r="BE537" i="9" s="1"/>
  <c r="BE354" i="9" a="1"/>
  <c r="BE354" i="9" s="1"/>
  <c r="DW354" i="9" s="1"/>
  <c r="CG811" i="9" a="1"/>
  <c r="CG811" i="9" s="1"/>
  <c r="ED811" i="9" s="1"/>
  <c r="BQ616" i="9" a="1"/>
  <c r="BQ616" i="9" s="1"/>
  <c r="DZ616" i="9" s="1"/>
  <c r="CK735" i="9" a="1"/>
  <c r="CK735" i="9" s="1"/>
  <c r="EE735" i="9" s="1"/>
  <c r="BM811" i="9" a="1"/>
  <c r="BM811" i="9" s="1"/>
  <c r="CG205" i="9" a="1"/>
  <c r="CG205" i="9" s="1"/>
  <c r="ED205" i="9" s="1"/>
  <c r="BM576" i="9" a="1"/>
  <c r="BM576" i="9" s="1"/>
  <c r="AO518" i="9" a="1"/>
  <c r="AO518" i="9" s="1"/>
  <c r="AW333" i="9" a="1"/>
  <c r="AW333" i="9" s="1"/>
  <c r="DU333" i="9" s="1"/>
  <c r="AK773" i="9" a="1"/>
  <c r="AK773" i="9" s="1"/>
  <c r="AW616" i="9" a="1"/>
  <c r="AW616" i="9" s="1"/>
  <c r="DU616" i="9" s="1"/>
  <c r="CW499" i="9" a="1"/>
  <c r="CW499" i="9" s="1"/>
  <c r="EH499" i="9" s="1"/>
  <c r="BQ830" i="9" a="1"/>
  <c r="BQ830" i="9" s="1"/>
  <c r="CC354" i="9" a="1"/>
  <c r="CC354" i="9" s="1"/>
  <c r="EC354" i="9" s="1"/>
  <c r="DA314" i="9" a="1"/>
  <c r="DA314" i="9" s="1"/>
  <c r="EI314" i="9" s="1"/>
  <c r="CW830" i="9" a="1"/>
  <c r="CW830" i="9" s="1"/>
  <c r="EH830" i="9" s="1"/>
  <c r="CW636" i="9" a="1"/>
  <c r="CW636" i="9" s="1"/>
  <c r="EH636" i="9" s="1"/>
  <c r="CG616" i="9" a="1"/>
  <c r="CG616" i="9" s="1"/>
  <c r="ED616" i="9" s="1"/>
  <c r="AG143" i="9" a="1"/>
  <c r="AG143" i="9" s="1"/>
  <c r="CW354" i="9" a="1"/>
  <c r="CW354" i="9" s="1"/>
  <c r="EH354" i="9" s="1"/>
  <c r="CW314" i="9" a="1"/>
  <c r="CW314" i="9" s="1"/>
  <c r="EH314" i="9" s="1"/>
  <c r="DE849" i="9" a="1"/>
  <c r="DE849" i="9" s="1"/>
  <c r="EJ849" i="9" s="1"/>
  <c r="CC696" i="9" a="1"/>
  <c r="CC696" i="9" s="1"/>
  <c r="EC696" i="9" s="1"/>
  <c r="AK754" i="9" a="1"/>
  <c r="AK754" i="9" s="1"/>
  <c r="AK314" i="9" a="1"/>
  <c r="AK314" i="9" s="1"/>
  <c r="AG596" i="9" a="1"/>
  <c r="AG596" i="9" s="1"/>
  <c r="CC143" i="9" a="1"/>
  <c r="CC143" i="9" s="1"/>
  <c r="EC143" i="9" s="1"/>
  <c r="CO696" i="9" a="1"/>
  <c r="CO696" i="9" s="1"/>
  <c r="EF696" i="9" s="1"/>
  <c r="DE636" i="9" a="1"/>
  <c r="DE636" i="9" s="1"/>
  <c r="EJ636" i="9" s="1"/>
  <c r="DA636" i="9" a="1"/>
  <c r="DA636" i="9" s="1"/>
  <c r="EI636" i="9" s="1"/>
  <c r="BM354" i="9" a="1"/>
  <c r="BM354" i="9" s="1"/>
  <c r="DY354" i="9" s="1"/>
  <c r="AC676" i="9" a="1"/>
  <c r="AC676" i="9" s="1"/>
  <c r="BI518" i="9" a="1"/>
  <c r="BI518" i="9" s="1"/>
  <c r="CK557" i="9" a="1"/>
  <c r="CK557" i="9" s="1"/>
  <c r="EE557" i="9" s="1"/>
  <c r="BI480" i="9" a="1"/>
  <c r="BI480" i="9" s="1"/>
  <c r="DX480" i="9" s="1"/>
  <c r="AS400" i="9" a="1"/>
  <c r="AS400" i="9" s="1"/>
  <c r="BI715" i="9" a="1"/>
  <c r="BI715" i="9" s="1"/>
  <c r="DE420" i="9" a="1"/>
  <c r="DE420" i="9" s="1"/>
  <c r="EJ420" i="9" s="1"/>
  <c r="CC576" i="9" a="1"/>
  <c r="CC576" i="9" s="1"/>
  <c r="EC576" i="9" s="1"/>
  <c r="AC499" i="9" a="1"/>
  <c r="AC499" i="9" s="1"/>
  <c r="DI576" i="9" a="1"/>
  <c r="DI576" i="9" s="1"/>
  <c r="EK576" i="9" s="1"/>
  <c r="CW518" i="9" a="1"/>
  <c r="CW518" i="9" s="1"/>
  <c r="EH518" i="9" s="1"/>
  <c r="CC636" i="9" a="1"/>
  <c r="CC636" i="9" s="1"/>
  <c r="EC636" i="9" s="1"/>
  <c r="BI576" i="9" a="1"/>
  <c r="BI576" i="9" s="1"/>
  <c r="CC460" i="9" a="1"/>
  <c r="CC460" i="9" s="1"/>
  <c r="EC460" i="9" s="1"/>
  <c r="DE792" i="9" a="1"/>
  <c r="DE792" i="9" s="1"/>
  <c r="EJ792" i="9" s="1"/>
  <c r="BY143" i="9" a="1"/>
  <c r="BY143" i="9" s="1"/>
  <c r="EB143" i="9" s="1"/>
  <c r="DA754" i="9" a="1"/>
  <c r="DA754" i="9" s="1"/>
  <c r="EI754" i="9" s="1"/>
  <c r="CC811" i="9" a="1"/>
  <c r="CC811" i="9" s="1"/>
  <c r="EC811" i="9" s="1"/>
  <c r="DI333" i="9" a="1"/>
  <c r="DI333" i="9" s="1"/>
  <c r="EK333" i="9" s="1"/>
  <c r="AS163" i="9" a="1"/>
  <c r="AS163" i="9" s="1"/>
  <c r="DT163" i="9" s="1"/>
  <c r="BE849" i="9" a="1"/>
  <c r="BE849" i="9" s="1"/>
  <c r="DW849" i="9" s="1"/>
  <c r="BI636" i="9" a="1"/>
  <c r="BI636" i="9" s="1"/>
  <c r="DX636" i="9" s="1"/>
  <c r="CO354" i="9" a="1"/>
  <c r="CO354" i="9" s="1"/>
  <c r="EF354" i="9" s="1"/>
  <c r="DI656" i="9" a="1"/>
  <c r="DI656" i="9" s="1"/>
  <c r="EK656" i="9" s="1"/>
  <c r="DA616" i="9" a="1"/>
  <c r="DA616" i="9" s="1"/>
  <c r="EI616" i="9" s="1"/>
  <c r="BI537" i="9" a="1"/>
  <c r="BI537" i="9" s="1"/>
  <c r="BY480" i="9" a="1"/>
  <c r="BY480" i="9" s="1"/>
  <c r="EB480" i="9" s="1"/>
  <c r="CK576" i="9" a="1"/>
  <c r="CK576" i="9" s="1"/>
  <c r="EE576" i="9" s="1"/>
  <c r="DI557" i="9" a="1"/>
  <c r="DI557" i="9" s="1"/>
  <c r="EK557" i="9" s="1"/>
  <c r="CK518" i="9" a="1"/>
  <c r="CK518" i="9" s="1"/>
  <c r="EE518" i="9" s="1"/>
  <c r="BY773" i="9" a="1"/>
  <c r="BY773" i="9" s="1"/>
  <c r="EB773" i="9" s="1"/>
  <c r="AW676" i="9" a="1"/>
  <c r="AW676" i="9" s="1"/>
  <c r="DU676" i="9" s="1"/>
  <c r="CW773" i="9" a="1"/>
  <c r="CW773" i="9" s="1"/>
  <c r="EH773" i="9" s="1"/>
  <c r="DI616" i="9" a="1"/>
  <c r="DI616" i="9" s="1"/>
  <c r="EK616" i="9" s="1"/>
  <c r="BA830" i="9" a="1"/>
  <c r="BA830" i="9" s="1"/>
  <c r="AO354" i="9" a="1"/>
  <c r="AO354" i="9" s="1"/>
  <c r="CS576" i="9" a="1"/>
  <c r="CS576" i="9" s="1"/>
  <c r="EG576" i="9" s="1"/>
  <c r="CS754" i="9" a="1"/>
  <c r="CS754" i="9" s="1"/>
  <c r="EG754" i="9" s="1"/>
  <c r="CC247" i="9" a="1"/>
  <c r="CC247" i="9" s="1"/>
  <c r="EC247" i="9" s="1"/>
  <c r="AK333" i="9" a="1"/>
  <c r="AK333" i="9" s="1"/>
  <c r="DA247" i="9" a="1"/>
  <c r="DA247" i="9" s="1"/>
  <c r="EI247" i="9" s="1"/>
  <c r="CG333" i="9" a="1"/>
  <c r="CG333" i="9" s="1"/>
  <c r="ED333" i="9" s="1"/>
  <c r="CW576" i="9" a="1"/>
  <c r="CW576" i="9" s="1"/>
  <c r="EH576" i="9" s="1"/>
  <c r="DA696" i="9" a="1"/>
  <c r="DA696" i="9" s="1"/>
  <c r="EI696" i="9" s="1"/>
  <c r="BY266" i="9" a="1"/>
  <c r="BY266" i="9" s="1"/>
  <c r="EB266" i="9" s="1"/>
  <c r="BI830" i="9" a="1"/>
  <c r="BI830" i="9" s="1"/>
  <c r="DA792" i="9" a="1"/>
  <c r="DA792" i="9" s="1"/>
  <c r="EI792" i="9" s="1"/>
  <c r="AG205" i="9" a="1"/>
  <c r="AG205" i="9" s="1"/>
  <c r="BU616" i="9" a="1"/>
  <c r="BU616" i="9" s="1"/>
  <c r="EA616" i="9" s="1"/>
  <c r="BA557" i="9" a="1"/>
  <c r="BA557" i="9" s="1"/>
  <c r="DV557" i="9" s="1"/>
  <c r="AO266" i="9" a="1"/>
  <c r="AO266" i="9" s="1"/>
  <c r="DE735" i="9" a="1"/>
  <c r="DE735" i="9" s="1"/>
  <c r="EJ735" i="9" s="1"/>
  <c r="CK354" i="9" a="1"/>
  <c r="CK354" i="9" s="1"/>
  <c r="EE354" i="9" s="1"/>
  <c r="DE163" i="9" a="1"/>
  <c r="DE163" i="9" s="1"/>
  <c r="EJ163" i="9" s="1"/>
  <c r="CO333" i="9" a="1"/>
  <c r="CO333" i="9" s="1"/>
  <c r="EF333" i="9" s="1"/>
  <c r="BI656" i="9" a="1"/>
  <c r="BI656" i="9" s="1"/>
  <c r="DX656" i="9" s="1"/>
  <c r="CW420" i="9" a="1"/>
  <c r="CW420" i="9" s="1"/>
  <c r="EH420" i="9" s="1"/>
  <c r="CK754" i="9" a="1"/>
  <c r="CK754" i="9" s="1"/>
  <c r="EE754" i="9" s="1"/>
  <c r="CW266" i="9" a="1"/>
  <c r="CW266" i="9" s="1"/>
  <c r="EH266" i="9" s="1"/>
  <c r="BM792" i="9" a="1"/>
  <c r="BM792" i="9" s="1"/>
  <c r="BY715" i="9" a="1"/>
  <c r="BY715" i="9" s="1"/>
  <c r="EB715" i="9" s="1"/>
  <c r="AC143" i="9" a="1"/>
  <c r="AC143" i="9" s="1"/>
  <c r="BU420" i="9" a="1"/>
  <c r="BU420" i="9" s="1"/>
  <c r="EA420" i="9" s="1"/>
  <c r="AW354" i="9" a="1"/>
  <c r="AW354" i="9" s="1"/>
  <c r="DU354" i="9" s="1"/>
  <c r="AK499" i="9" a="1"/>
  <c r="AK499" i="9" s="1"/>
  <c r="CG576" i="9" a="1"/>
  <c r="CG576" i="9" s="1"/>
  <c r="ED576" i="9" s="1"/>
  <c r="BY333" i="9" a="1"/>
  <c r="BY333" i="9" s="1"/>
  <c r="EB333" i="9" s="1"/>
  <c r="CG735" i="9" a="1"/>
  <c r="CG735" i="9" s="1"/>
  <c r="ED735" i="9" s="1"/>
  <c r="AG314" i="9" a="1"/>
  <c r="AG314" i="9" s="1"/>
  <c r="AK537" i="9" a="1"/>
  <c r="AK537" i="9" s="1"/>
  <c r="BY557" i="9" a="1"/>
  <c r="BY557" i="9" s="1"/>
  <c r="EB557" i="9" s="1"/>
  <c r="CW811" i="9" a="1"/>
  <c r="CW811" i="9" s="1"/>
  <c r="EH811" i="9" s="1"/>
  <c r="BM314" i="9" a="1"/>
  <c r="BM314" i="9" s="1"/>
  <c r="DY314" i="9" s="1"/>
  <c r="DE518" i="9" a="1"/>
  <c r="DE518" i="9" s="1"/>
  <c r="EJ518" i="9" s="1"/>
  <c r="DI830" i="9" a="1"/>
  <c r="DI830" i="9" s="1"/>
  <c r="EK830" i="9" s="1"/>
  <c r="BU518" i="9" a="1"/>
  <c r="BU518" i="9" s="1"/>
  <c r="BQ735" i="9" a="1"/>
  <c r="BQ735" i="9" s="1"/>
  <c r="DZ735" i="9" s="1"/>
  <c r="BU811" i="9" a="1"/>
  <c r="BU811" i="9" s="1"/>
  <c r="CC773" i="9" a="1"/>
  <c r="CC773" i="9" s="1"/>
  <c r="EC773" i="9" s="1"/>
  <c r="BM715" i="9" a="1"/>
  <c r="BM715" i="9" s="1"/>
  <c r="BQ792" i="9" a="1"/>
  <c r="BQ792" i="9" s="1"/>
  <c r="CW596" i="9" a="1"/>
  <c r="CW596" i="9" s="1"/>
  <c r="EH596" i="9" s="1"/>
  <c r="BE460" i="9" a="1"/>
  <c r="BE460" i="9" s="1"/>
  <c r="DW460" i="9" s="1"/>
  <c r="DI440" i="9" a="1"/>
  <c r="DI440" i="9" s="1"/>
  <c r="EK440" i="9" s="1"/>
  <c r="AC460" i="9" a="1"/>
  <c r="AC460" i="9" s="1"/>
  <c r="DA460" i="9" a="1"/>
  <c r="DA460" i="9" s="1"/>
  <c r="EI460" i="9" s="1"/>
  <c r="DE400" i="9" a="1"/>
  <c r="DE400" i="9" s="1"/>
  <c r="EJ400" i="9" s="1"/>
  <c r="CO735" i="9" a="1"/>
  <c r="CO735" i="9" s="1"/>
  <c r="EF735" i="9" s="1"/>
  <c r="DI460" i="9" a="1"/>
  <c r="DI460" i="9" s="1"/>
  <c r="EK460" i="9" s="1"/>
  <c r="AK460" i="9" a="1"/>
  <c r="AK460" i="9" s="1"/>
  <c r="DE266" i="9" a="1"/>
  <c r="DE266" i="9" s="1"/>
  <c r="EJ266" i="9" s="1"/>
  <c r="DA811" i="9" a="1"/>
  <c r="DA811" i="9" s="1"/>
  <c r="EI811" i="9" s="1"/>
  <c r="DI266" i="9" a="1"/>
  <c r="DI266" i="9" s="1"/>
  <c r="EK266" i="9" s="1"/>
  <c r="BY499" i="9" a="1"/>
  <c r="BY499" i="9" s="1"/>
  <c r="EB499" i="9" s="1"/>
  <c r="BM557" i="9" a="1"/>
  <c r="BM557" i="9" s="1"/>
  <c r="DY557" i="9" s="1"/>
  <c r="DI354" i="9" a="1"/>
  <c r="DI354" i="9" s="1"/>
  <c r="EK354" i="9" s="1"/>
  <c r="CO576" i="9" a="1"/>
  <c r="CO576" i="9" s="1"/>
  <c r="EF576" i="9" s="1"/>
  <c r="BE715" i="9" a="1"/>
  <c r="BE715" i="9" s="1"/>
  <c r="BI183" i="9" a="1"/>
  <c r="BI183" i="9" s="1"/>
  <c r="DX183" i="9" s="1"/>
  <c r="CO247" i="9" a="1"/>
  <c r="CO247" i="9" s="1"/>
  <c r="EF247" i="9" s="1"/>
  <c r="CO811" i="9" a="1"/>
  <c r="CO811" i="9" s="1"/>
  <c r="EF811" i="9" s="1"/>
  <c r="DE830" i="9" a="1"/>
  <c r="DE830" i="9" s="1"/>
  <c r="EJ830" i="9" s="1"/>
  <c r="DI314" i="9" a="1"/>
  <c r="DI314" i="9" s="1"/>
  <c r="EK314" i="9" s="1"/>
  <c r="DA518" i="9" a="1"/>
  <c r="DA518" i="9" s="1"/>
  <c r="EI518" i="9" s="1"/>
  <c r="DA735" i="9" a="1"/>
  <c r="DA735" i="9" s="1"/>
  <c r="EI735" i="9" s="1"/>
  <c r="AC354" i="9" a="1"/>
  <c r="AC354" i="9" s="1"/>
  <c r="AS499" i="9" a="1"/>
  <c r="AS499" i="9" s="1"/>
  <c r="BQ400" i="9" a="1"/>
  <c r="BQ400" i="9" s="1"/>
  <c r="CC183" i="9" a="1"/>
  <c r="CC183" i="9" s="1"/>
  <c r="EC183" i="9" s="1"/>
  <c r="BY676" i="9" a="1"/>
  <c r="BY676" i="9" s="1"/>
  <c r="EB676" i="9" s="1"/>
  <c r="AK183" i="9" a="1"/>
  <c r="AK183" i="9" s="1"/>
  <c r="BQ314" i="9" a="1"/>
  <c r="BQ314" i="9" s="1"/>
  <c r="DZ314" i="9" s="1"/>
  <c r="CS636" i="9" a="1"/>
  <c r="CS636" i="9" s="1"/>
  <c r="EG636" i="9" s="1"/>
  <c r="BA143" i="9" a="1"/>
  <c r="BA143" i="9" s="1"/>
  <c r="DV143" i="9" s="1"/>
  <c r="BQ143" i="9" a="1"/>
  <c r="BQ143" i="9" s="1"/>
  <c r="DZ143" i="9" s="1"/>
  <c r="CS400" i="9" a="1"/>
  <c r="CS400" i="9" s="1"/>
  <c r="EG400" i="9" s="1"/>
  <c r="BA656" i="9" a="1"/>
  <c r="BA656" i="9" s="1"/>
  <c r="DV656" i="9" s="1"/>
  <c r="AW576" i="9" a="1"/>
  <c r="AW576" i="9" s="1"/>
  <c r="DA205" i="9" a="1"/>
  <c r="DA205" i="9" s="1"/>
  <c r="EI205" i="9" s="1"/>
  <c r="AW557" i="9" a="1"/>
  <c r="AW557" i="9" s="1"/>
  <c r="DU557" i="9" s="1"/>
  <c r="BA773" i="9" a="1"/>
  <c r="BA773" i="9" s="1"/>
  <c r="DV773" i="9" s="1"/>
  <c r="AG499" i="9" a="1"/>
  <c r="AG499" i="9" s="1"/>
  <c r="CC616" i="9" a="1"/>
  <c r="CC616" i="9" s="1"/>
  <c r="EC616" i="9" s="1"/>
  <c r="BU460" i="9" a="1"/>
  <c r="BU460" i="9" s="1"/>
  <c r="EA460" i="9" s="1"/>
  <c r="CC518" i="9" a="1"/>
  <c r="CC518" i="9" s="1"/>
  <c r="EC518" i="9" s="1"/>
  <c r="BU143" i="9" a="1"/>
  <c r="BU143" i="9" s="1"/>
  <c r="EA143" i="9" s="1"/>
  <c r="CC480" i="9" a="1"/>
  <c r="CC480" i="9" s="1"/>
  <c r="EC480" i="9" s="1"/>
  <c r="AG715" i="9" a="1"/>
  <c r="AG715" i="9" s="1"/>
  <c r="DA715" i="9" a="1"/>
  <c r="DA715" i="9" s="1"/>
  <c r="EI715" i="9" s="1"/>
  <c r="AS183" i="9" a="1"/>
  <c r="AS183" i="9" s="1"/>
  <c r="DT183" i="9" s="1"/>
  <c r="DI754" i="9" a="1"/>
  <c r="DI754" i="9" s="1"/>
  <c r="EK754" i="9" s="1"/>
  <c r="BE576" i="9" a="1"/>
  <c r="BE576" i="9" s="1"/>
  <c r="AS440" i="9" a="1"/>
  <c r="AS440" i="9" s="1"/>
  <c r="DI480" i="9" a="1"/>
  <c r="DI480" i="9" s="1"/>
  <c r="EK480" i="9" s="1"/>
  <c r="BM440" i="9" a="1"/>
  <c r="BM440" i="9" s="1"/>
  <c r="DY440" i="9" s="1"/>
  <c r="BU656" i="9" a="1"/>
  <c r="BU656" i="9" s="1"/>
  <c r="EA656" i="9" s="1"/>
  <c r="CW792" i="9" a="1"/>
  <c r="CW792" i="9" s="1"/>
  <c r="EH792" i="9" s="1"/>
  <c r="DE773" i="9" a="1"/>
  <c r="DE773" i="9" s="1"/>
  <c r="EJ773" i="9" s="1"/>
  <c r="AS314" i="9" a="1"/>
  <c r="AS314" i="9" s="1"/>
  <c r="DT314" i="9" s="1"/>
  <c r="AS830" i="9" a="1"/>
  <c r="AS830" i="9" s="1"/>
  <c r="DE537" i="9" a="1"/>
  <c r="DE537" i="9" s="1"/>
  <c r="EJ537" i="9" s="1"/>
  <c r="AG735" i="9" a="1"/>
  <c r="AG735" i="9" s="1"/>
  <c r="CO266" i="9" a="1"/>
  <c r="CO266" i="9" s="1"/>
  <c r="EF266" i="9" s="1"/>
  <c r="CK656" i="9" a="1"/>
  <c r="CK656" i="9" s="1"/>
  <c r="EE656" i="9" s="1"/>
  <c r="CW460" i="9" a="1"/>
  <c r="CW460" i="9" s="1"/>
  <c r="EH460" i="9" s="1"/>
  <c r="DE183" i="9" a="1"/>
  <c r="DE183" i="9" s="1"/>
  <c r="EJ183" i="9" s="1"/>
  <c r="AS696" i="9" a="1"/>
  <c r="AS696" i="9" s="1"/>
  <c r="AG576" i="9" a="1"/>
  <c r="AG576" i="9" s="1"/>
  <c r="AW163" i="9" a="1"/>
  <c r="AW163" i="9" s="1"/>
  <c r="DU163" i="9" s="1"/>
  <c r="BI420" i="9" a="1"/>
  <c r="BI420" i="9" s="1"/>
  <c r="DX420" i="9" s="1"/>
  <c r="AW811" i="9" a="1"/>
  <c r="AW811" i="9" s="1"/>
  <c r="CC266" i="9" a="1"/>
  <c r="CC266" i="9" s="1"/>
  <c r="EC266" i="9" s="1"/>
  <c r="CG849" i="9" a="1"/>
  <c r="CG849" i="9" s="1"/>
  <c r="ED849" i="9" s="1"/>
  <c r="DI715" i="9" a="1"/>
  <c r="DI715" i="9" s="1"/>
  <c r="EK715" i="9" s="1"/>
  <c r="DE811" i="9" a="1"/>
  <c r="DE811" i="9" s="1"/>
  <c r="EJ811" i="9" s="1"/>
  <c r="CS830" i="9" a="1"/>
  <c r="CS830" i="9" s="1"/>
  <c r="EG830" i="9" s="1"/>
  <c r="AS518" i="9" a="1"/>
  <c r="AS518" i="9" s="1"/>
  <c r="BU773" i="9" a="1"/>
  <c r="BU773" i="9" s="1"/>
  <c r="EA773" i="9" s="1"/>
  <c r="AW266" i="9" a="1"/>
  <c r="AW266" i="9" s="1"/>
  <c r="DU266" i="9" s="1"/>
  <c r="AC576" i="9" a="1"/>
  <c r="AC576" i="9" s="1"/>
  <c r="BE616" i="9" a="1"/>
  <c r="BE616" i="9" s="1"/>
  <c r="DW616" i="9" s="1"/>
  <c r="CW333" i="9" a="1"/>
  <c r="CW333" i="9" s="1"/>
  <c r="EH333" i="9" s="1"/>
  <c r="DA143" i="9" a="1"/>
  <c r="DA143" i="9" s="1"/>
  <c r="EI143" i="9" s="1"/>
  <c r="CG480" i="9" a="1"/>
  <c r="CG480" i="9" s="1"/>
  <c r="ED480" i="9" s="1"/>
  <c r="BQ656" i="9" a="1"/>
  <c r="BQ656" i="9" s="1"/>
  <c r="DZ656" i="9" s="1"/>
  <c r="BU830" i="9" a="1"/>
  <c r="BU830" i="9" s="1"/>
  <c r="AO499" i="9" a="1"/>
  <c r="AO499" i="9" s="1"/>
  <c r="CO460" i="9" a="1"/>
  <c r="CO460" i="9" s="1"/>
  <c r="EF460" i="9" s="1"/>
  <c r="CK480" i="9" a="1"/>
  <c r="CK480" i="9" s="1"/>
  <c r="EE480" i="9" s="1"/>
  <c r="BE314" i="9" a="1"/>
  <c r="BE314" i="9" s="1"/>
  <c r="DW314" i="9" s="1"/>
  <c r="CK715" i="9" a="1"/>
  <c r="CK715" i="9" s="1"/>
  <c r="EE715" i="9" s="1"/>
  <c r="CO499" i="9" a="1"/>
  <c r="CO499" i="9" s="1"/>
  <c r="EF499" i="9" s="1"/>
  <c r="CG830" i="9" a="1"/>
  <c r="CG830" i="9" s="1"/>
  <c r="ED830" i="9" s="1"/>
  <c r="AO636" i="9" a="1"/>
  <c r="AO636" i="9" s="1"/>
  <c r="BQ636" i="9" a="1"/>
  <c r="BQ636" i="9" s="1"/>
  <c r="DZ636" i="9" s="1"/>
  <c r="CS735" i="9" a="1"/>
  <c r="CS735" i="9" s="1"/>
  <c r="EG735" i="9" s="1"/>
  <c r="CG656" i="9" a="1"/>
  <c r="CG656" i="9" s="1"/>
  <c r="ED656" i="9" s="1"/>
  <c r="AW636" i="9" a="1"/>
  <c r="AW636" i="9" s="1"/>
  <c r="DU636" i="9" s="1"/>
  <c r="AG354" i="9" a="1"/>
  <c r="AG354" i="9" s="1"/>
  <c r="CK420" i="9" a="1"/>
  <c r="CK420" i="9" s="1"/>
  <c r="EE420" i="9" s="1"/>
  <c r="DE314" i="9" a="1"/>
  <c r="DE314" i="9" s="1"/>
  <c r="EJ314" i="9" s="1"/>
  <c r="CW557" i="9" a="1"/>
  <c r="CW557" i="9" s="1"/>
  <c r="EH557" i="9" s="1"/>
  <c r="AK636" i="9" a="1"/>
  <c r="AK636" i="9" s="1"/>
  <c r="BM656" i="9" a="1"/>
  <c r="BM656" i="9" s="1"/>
  <c r="DY656" i="9" s="1"/>
  <c r="BM773" i="9" a="1"/>
  <c r="BM773" i="9" s="1"/>
  <c r="DY773" i="9" s="1"/>
  <c r="AS576" i="9" a="1"/>
  <c r="AS576" i="9" s="1"/>
  <c r="CO480" i="9" a="1"/>
  <c r="CO480" i="9" s="1"/>
  <c r="EF480" i="9" s="1"/>
  <c r="BY400" i="9" a="1"/>
  <c r="BY400" i="9" s="1"/>
  <c r="EB400" i="9" s="1"/>
  <c r="BI247" i="9" a="1"/>
  <c r="BI247" i="9" s="1"/>
  <c r="DX247" i="9" s="1"/>
  <c r="BU440" i="9" a="1"/>
  <c r="BU440" i="9" s="1"/>
  <c r="EA440" i="9" s="1"/>
  <c r="DA596" i="9" a="1"/>
  <c r="DA596" i="9" s="1"/>
  <c r="EI596" i="9" s="1"/>
  <c r="AG400" i="9" a="1"/>
  <c r="AG400" i="9" s="1"/>
  <c r="BI596" i="9" a="1"/>
  <c r="BI596" i="9" s="1"/>
  <c r="DX596" i="9" s="1"/>
  <c r="DE354" i="9" a="1"/>
  <c r="DE354" i="9" s="1"/>
  <c r="EJ354" i="9" s="1"/>
  <c r="DA266" i="9" a="1"/>
  <c r="DA266" i="9" s="1"/>
  <c r="EI266" i="9" s="1"/>
  <c r="CK636" i="9" a="1"/>
  <c r="CK636" i="9" s="1"/>
  <c r="EE636" i="9" s="1"/>
  <c r="CO616" i="9" a="1"/>
  <c r="CO616" i="9" s="1"/>
  <c r="EF616" i="9" s="1"/>
  <c r="BA696" i="9" a="1"/>
  <c r="BA696" i="9" s="1"/>
  <c r="DV696" i="9" s="1"/>
  <c r="CS183" i="9" a="1"/>
  <c r="CS183" i="9" s="1"/>
  <c r="EG183" i="9" s="1"/>
  <c r="CS792" i="9" a="1"/>
  <c r="CS792" i="9" s="1"/>
  <c r="EG792" i="9" s="1"/>
  <c r="AO576" i="9" a="1"/>
  <c r="AO576" i="9" s="1"/>
  <c r="BI499" i="9" a="1"/>
  <c r="BI499" i="9" s="1"/>
  <c r="CK676" i="9" a="1"/>
  <c r="CK676" i="9" s="1"/>
  <c r="EE676" i="9" s="1"/>
  <c r="BY696" i="9" a="1"/>
  <c r="BY696" i="9" s="1"/>
  <c r="EB696" i="9" s="1"/>
  <c r="AW480" i="9" a="1"/>
  <c r="AW480" i="9" s="1"/>
  <c r="DU480" i="9" s="1"/>
  <c r="AO773" i="9" a="1"/>
  <c r="AO773" i="9" s="1"/>
  <c r="DI676" i="9" a="1"/>
  <c r="DI676" i="9" s="1"/>
  <c r="EK676" i="9" s="1"/>
  <c r="AS735" i="9" a="1"/>
  <c r="AS735" i="9" s="1"/>
  <c r="CO420" i="9" a="1"/>
  <c r="CO420" i="9" s="1"/>
  <c r="EF420" i="9" s="1"/>
  <c r="AS537" i="9" a="1"/>
  <c r="AS537" i="9" s="1"/>
  <c r="DI735" i="9" a="1"/>
  <c r="DI735" i="9" s="1"/>
  <c r="EK735" i="9" s="1"/>
  <c r="AK792" i="9" a="1"/>
  <c r="AK792" i="9" s="1"/>
  <c r="DI696" i="9" a="1"/>
  <c r="DI696" i="9" s="1"/>
  <c r="EK696" i="9" s="1"/>
  <c r="CS656" i="9" a="1"/>
  <c r="CS656" i="9" s="1"/>
  <c r="EG656" i="9" s="1"/>
  <c r="CG314" i="9" a="1"/>
  <c r="CG314" i="9" s="1"/>
  <c r="ED314" i="9" s="1"/>
  <c r="CG400" i="9" a="1"/>
  <c r="CG400" i="9" s="1"/>
  <c r="ED400" i="9" s="1"/>
  <c r="AS596" i="9" a="1"/>
  <c r="AS596" i="9" s="1"/>
  <c r="BY616" i="9" a="1"/>
  <c r="BY616" i="9" s="1"/>
  <c r="EB616" i="9" s="1"/>
  <c r="AK518" i="9" a="1"/>
  <c r="AK518" i="9" s="1"/>
  <c r="BU400" i="9" a="1"/>
  <c r="BU400" i="9" s="1"/>
  <c r="BA849" i="9" a="1"/>
  <c r="BA849" i="9" s="1"/>
  <c r="DV849" i="9" s="1"/>
  <c r="AG333" i="9" a="1"/>
  <c r="AG333" i="9" s="1"/>
  <c r="CO715" i="9" a="1"/>
  <c r="CO715" i="9" s="1"/>
  <c r="EF715" i="9" s="1"/>
  <c r="BU596" i="9" a="1"/>
  <c r="BU596" i="9" s="1"/>
  <c r="EA596" i="9" s="1"/>
  <c r="AK480" i="9" a="1"/>
  <c r="AK480" i="9" s="1"/>
  <c r="AS266" i="9" a="1"/>
  <c r="AS266" i="9" s="1"/>
  <c r="BU183" i="9" a="1"/>
  <c r="BU183" i="9" s="1"/>
  <c r="EA183" i="9" s="1"/>
  <c r="DI205" i="9" a="1"/>
  <c r="DI205" i="9" s="1"/>
  <c r="EK205" i="9" s="1"/>
  <c r="AG460" i="9" a="1"/>
  <c r="AG460" i="9" s="1"/>
  <c r="CG792" i="9" a="1"/>
  <c r="CG792" i="9" s="1"/>
  <c r="ED792" i="9" s="1"/>
  <c r="AG480" i="9" a="1"/>
  <c r="AG480" i="9" s="1"/>
  <c r="BY596" i="9" a="1"/>
  <c r="BY596" i="9" s="1"/>
  <c r="EB596" i="9" s="1"/>
  <c r="AG656" i="9" a="1"/>
  <c r="AG656" i="9" s="1"/>
  <c r="BI792" i="9" a="1"/>
  <c r="BI792" i="9" s="1"/>
  <c r="CC735" i="9" a="1"/>
  <c r="CC735" i="9" s="1"/>
  <c r="EC735" i="9" s="1"/>
  <c r="DA333" i="9" a="1"/>
  <c r="DA333" i="9" s="1"/>
  <c r="EI333" i="9" s="1"/>
  <c r="DA354" i="9" a="1"/>
  <c r="DA354" i="9" s="1"/>
  <c r="EI354" i="9" s="1"/>
  <c r="CG440" i="9" a="1"/>
  <c r="CG440" i="9" s="1"/>
  <c r="ED440" i="9" s="1"/>
  <c r="CK205" i="9" a="1"/>
  <c r="CK205" i="9" s="1"/>
  <c r="EE205" i="9" s="1"/>
  <c r="BA420" i="9" a="1"/>
  <c r="BA420" i="9" s="1"/>
  <c r="DV420" i="9" s="1"/>
  <c r="BI557" i="9" a="1"/>
  <c r="BI557" i="9" s="1"/>
  <c r="DX557" i="9" s="1"/>
  <c r="AK247" i="9" a="1"/>
  <c r="AK247" i="9" s="1"/>
  <c r="AK420" i="9" a="1"/>
  <c r="AK420" i="9" s="1"/>
  <c r="AW499" i="9" a="1"/>
  <c r="AW499" i="9" s="1"/>
  <c r="AW537" i="9" a="1"/>
  <c r="AW537" i="9" s="1"/>
  <c r="AW656" i="9" a="1"/>
  <c r="AW656" i="9" s="1"/>
  <c r="DU656" i="9" s="1"/>
  <c r="CS314" i="9" a="1"/>
  <c r="CS314" i="9" s="1"/>
  <c r="EG314" i="9" s="1"/>
  <c r="BM499" i="9" a="1"/>
  <c r="BM499" i="9" s="1"/>
  <c r="CO183" i="9" a="1"/>
  <c r="CO183" i="9" s="1"/>
  <c r="EF183" i="9" s="1"/>
  <c r="BU696" i="9" a="1"/>
  <c r="BU696" i="9" s="1"/>
  <c r="EA696" i="9" s="1"/>
  <c r="AW849" i="9" a="1"/>
  <c r="AW849" i="9" s="1"/>
  <c r="DU849" i="9" s="1"/>
  <c r="DI499" i="9" a="1"/>
  <c r="DI499" i="9" s="1"/>
  <c r="EK499" i="9" s="1"/>
  <c r="BQ247" i="9" a="1"/>
  <c r="BQ247" i="9" s="1"/>
  <c r="DZ247" i="9" s="1"/>
  <c r="AK205" i="9" a="1"/>
  <c r="AK205" i="9" s="1"/>
  <c r="BI616" i="9" a="1"/>
  <c r="BI616" i="9" s="1"/>
  <c r="DX616" i="9" s="1"/>
  <c r="CW754" i="9" a="1"/>
  <c r="CW754" i="9" s="1"/>
  <c r="EH754" i="9" s="1"/>
  <c r="CG499" i="9" a="1"/>
  <c r="CG499" i="9" s="1"/>
  <c r="ED499" i="9" s="1"/>
  <c r="CC499" i="9" a="1"/>
  <c r="CC499" i="9" s="1"/>
  <c r="EC499" i="9" s="1"/>
  <c r="CC754" i="9" a="1"/>
  <c r="CC754" i="9" s="1"/>
  <c r="EC754" i="9" s="1"/>
  <c r="CO143" i="9" a="1"/>
  <c r="CO143" i="9" s="1"/>
  <c r="EF143" i="9" s="1"/>
  <c r="BY354" i="9" a="1"/>
  <c r="BY354" i="9" s="1"/>
  <c r="EB354" i="9" s="1"/>
  <c r="CK163" i="9" a="1"/>
  <c r="CK163" i="9" s="1"/>
  <c r="EE163" i="9" s="1"/>
  <c r="CG696" i="9" a="1"/>
  <c r="CG696" i="9" s="1"/>
  <c r="ED696" i="9" s="1"/>
  <c r="AW715" i="9" a="1"/>
  <c r="AW715" i="9" s="1"/>
  <c r="AW460" i="9" a="1"/>
  <c r="AW460" i="9" s="1"/>
  <c r="DU460" i="9" s="1"/>
  <c r="AS354" i="9" a="1"/>
  <c r="AS354" i="9" s="1"/>
  <c r="DT354" i="9" s="1"/>
  <c r="CK537" i="9" a="1"/>
  <c r="CK537" i="9" s="1"/>
  <c r="EE537" i="9" s="1"/>
  <c r="AO616" i="9" a="1"/>
  <c r="AO616" i="9" s="1"/>
  <c r="BI333" i="9" a="1"/>
  <c r="BI333" i="9" s="1"/>
  <c r="DX333" i="9" s="1"/>
  <c r="BY811" i="9" a="1"/>
  <c r="BY811" i="9" s="1"/>
  <c r="EB811" i="9" s="1"/>
  <c r="AS480" i="9" a="1"/>
  <c r="AS480" i="9" s="1"/>
  <c r="DA183" i="9" a="1"/>
  <c r="DA183" i="9" s="1"/>
  <c r="EI183" i="9" s="1"/>
  <c r="BU333" i="9" a="1"/>
  <c r="BU333" i="9" s="1"/>
  <c r="EA333" i="9" s="1"/>
  <c r="BM735" i="9" a="1"/>
  <c r="BM735" i="9" s="1"/>
  <c r="DY735" i="9" s="1"/>
  <c r="CK830" i="9" a="1"/>
  <c r="CK830" i="9" s="1"/>
  <c r="EE830" i="9" s="1"/>
  <c r="BQ715" i="9" a="1"/>
  <c r="BQ715" i="9" s="1"/>
  <c r="AK576" i="9" a="1"/>
  <c r="AK576" i="9" s="1"/>
  <c r="AO183" i="9" a="1"/>
  <c r="AO183" i="9" s="1"/>
  <c r="CW696" i="9" a="1"/>
  <c r="CW696" i="9" s="1"/>
  <c r="EH696" i="9" s="1"/>
  <c r="CG676" i="9" a="1"/>
  <c r="CG676" i="9" s="1"/>
  <c r="ED676" i="9" s="1"/>
  <c r="BU754" i="9" a="1"/>
  <c r="BU754" i="9" s="1"/>
  <c r="EA754" i="9" s="1"/>
  <c r="DE754" i="9" a="1"/>
  <c r="DE754" i="9" s="1"/>
  <c r="EJ754" i="9" s="1"/>
  <c r="AK143" i="9" a="1"/>
  <c r="AK143" i="9" s="1"/>
  <c r="CO440" i="9" a="1"/>
  <c r="CO440" i="9" s="1"/>
  <c r="EF440" i="9" s="1"/>
  <c r="BU576" i="9" a="1"/>
  <c r="BU576" i="9" s="1"/>
  <c r="AG849" i="9" a="1"/>
  <c r="AG849" i="9" s="1"/>
  <c r="BI754" i="9" a="1"/>
  <c r="BI754" i="9" s="1"/>
  <c r="DX754" i="9" s="1"/>
  <c r="BU205" i="9" a="1"/>
  <c r="BU205" i="9" s="1"/>
  <c r="EA205" i="9" s="1"/>
  <c r="AW143" i="9" a="1"/>
  <c r="AW143" i="9" s="1"/>
  <c r="DU143" i="9" s="1"/>
  <c r="DA849" i="9" a="1"/>
  <c r="DA849" i="9" s="1"/>
  <c r="EI849" i="9" s="1"/>
  <c r="CO849" i="9" a="1"/>
  <c r="CO849" i="9" s="1"/>
  <c r="EF849" i="9" s="1"/>
  <c r="AG773" i="9" a="1"/>
  <c r="AG773" i="9" s="1"/>
  <c r="BY735" i="9" a="1"/>
  <c r="BY735" i="9" s="1"/>
  <c r="EB735" i="9" s="1"/>
  <c r="BY183" i="9" a="1"/>
  <c r="BY183" i="9" s="1"/>
  <c r="EB183" i="9" s="1"/>
  <c r="CW735" i="9" a="1"/>
  <c r="CW735" i="9" s="1"/>
  <c r="EH735" i="9" s="1"/>
  <c r="BY849" i="9" a="1"/>
  <c r="BY849" i="9" s="1"/>
  <c r="EB849" i="9" s="1"/>
  <c r="CO400" i="9" a="1"/>
  <c r="CO400" i="9" s="1"/>
  <c r="EF400" i="9" s="1"/>
  <c r="CW656" i="9" a="1"/>
  <c r="CW656" i="9" s="1"/>
  <c r="EH656" i="9" s="1"/>
  <c r="AW440" i="9" a="1"/>
  <c r="AW440" i="9" s="1"/>
  <c r="DU440" i="9" s="1"/>
  <c r="BY314" i="9" a="1"/>
  <c r="BY314" i="9" s="1"/>
  <c r="EB314" i="9" s="1"/>
  <c r="DE460" i="9" a="1"/>
  <c r="DE460" i="9" s="1"/>
  <c r="EJ460" i="9" s="1"/>
  <c r="DE143" i="9" a="1"/>
  <c r="DE143" i="9" s="1"/>
  <c r="EJ143" i="9" s="1"/>
  <c r="DA499" i="9" a="1"/>
  <c r="DA499" i="9" s="1"/>
  <c r="EI499" i="9" s="1"/>
  <c r="BM205" i="9" a="1"/>
  <c r="BM205" i="9" s="1"/>
  <c r="DY205" i="9" s="1"/>
  <c r="AG696" i="9" a="1"/>
  <c r="AG696" i="9" s="1"/>
  <c r="CO754" i="9" a="1"/>
  <c r="CO754" i="9" s="1"/>
  <c r="EF754" i="9" s="1"/>
  <c r="BU537" i="9" a="1"/>
  <c r="BU537" i="9" s="1"/>
  <c r="DI636" i="9" a="1"/>
  <c r="DI636" i="9" s="1"/>
  <c r="EK636" i="9" s="1"/>
  <c r="AS715" i="9" a="1"/>
  <c r="AS715" i="9" s="1"/>
  <c r="AS656" i="9" a="1"/>
  <c r="AS656" i="9" s="1"/>
  <c r="CW715" i="9" a="1"/>
  <c r="CW715" i="9" s="1"/>
  <c r="EH715" i="9" s="1"/>
  <c r="CK616" i="9" a="1"/>
  <c r="CK616" i="9" s="1"/>
  <c r="EE616" i="9" s="1"/>
  <c r="DE596" i="9" a="1"/>
  <c r="DE596" i="9" s="1"/>
  <c r="EJ596" i="9" s="1"/>
  <c r="AK830" i="9" a="1"/>
  <c r="AK830" i="9" s="1"/>
  <c r="AG537" i="9" a="1"/>
  <c r="AG537" i="9" s="1"/>
  <c r="CO792" i="9" a="1"/>
  <c r="CO792" i="9" s="1"/>
  <c r="EF792" i="9" s="1"/>
  <c r="DI811" i="9" a="1"/>
  <c r="DI811" i="9" s="1"/>
  <c r="EK811" i="9" s="1"/>
  <c r="BQ576" i="9" a="1"/>
  <c r="BQ576" i="9" s="1"/>
  <c r="CW247" i="9" a="1"/>
  <c r="CW247" i="9" s="1"/>
  <c r="EH247" i="9" s="1"/>
  <c r="CO557" i="9" a="1"/>
  <c r="CO557" i="9" s="1"/>
  <c r="EF557" i="9" s="1"/>
  <c r="AS773" i="9" a="1"/>
  <c r="AS773" i="9" s="1"/>
  <c r="BM537" i="9" a="1"/>
  <c r="BM537" i="9" s="1"/>
  <c r="DA576" i="9" a="1"/>
  <c r="DA576" i="9" s="1"/>
  <c r="EI576" i="9" s="1"/>
  <c r="DE715" i="9" a="1"/>
  <c r="DE715" i="9" s="1"/>
  <c r="EJ715" i="9" s="1"/>
  <c r="BM460" i="9" a="1"/>
  <c r="BM460" i="9" s="1"/>
  <c r="DY460" i="9" s="1"/>
  <c r="BM400" i="9" a="1"/>
  <c r="BM400" i="9" s="1"/>
  <c r="CC537" i="9" a="1"/>
  <c r="CC537" i="9" s="1"/>
  <c r="EC537" i="9" s="1"/>
  <c r="CC656" i="9" a="1"/>
  <c r="CC656" i="9" s="1"/>
  <c r="EC656" i="9" s="1"/>
  <c r="BI314" i="9" a="1"/>
  <c r="BI314" i="9" s="1"/>
  <c r="DX314" i="9" s="1"/>
  <c r="AG518" i="9" a="1"/>
  <c r="AG518" i="9" s="1"/>
  <c r="AS849" i="9" a="1"/>
  <c r="AS849" i="9" s="1"/>
  <c r="DT849" i="9" s="1"/>
  <c r="AW754" i="9" a="1"/>
  <c r="AW754" i="9" s="1"/>
  <c r="BY792" i="9" a="1"/>
  <c r="BY792" i="9" s="1"/>
  <c r="EB792" i="9" s="1"/>
  <c r="DE499" i="9" a="1"/>
  <c r="DE499" i="9" s="1"/>
  <c r="EJ499" i="9" s="1"/>
  <c r="CO676" i="9" a="1"/>
  <c r="CO676" i="9" s="1"/>
  <c r="EF676" i="9" s="1"/>
  <c r="AG183" i="9" a="1"/>
  <c r="AG183" i="9" s="1"/>
  <c r="CK792" i="9" a="1"/>
  <c r="CK792" i="9" s="1"/>
  <c r="EE792" i="9" s="1"/>
  <c r="CC792" i="9" a="1"/>
  <c r="CC792" i="9" s="1"/>
  <c r="EC792" i="9" s="1"/>
  <c r="AS636" i="9" a="1"/>
  <c r="AS636" i="9" s="1"/>
  <c r="AK715" i="9" a="1"/>
  <c r="AK715" i="9" s="1"/>
  <c r="AS333" i="9" a="1"/>
  <c r="AS333" i="9" s="1"/>
  <c r="DT333" i="9" s="1"/>
  <c r="DA480" i="9" a="1"/>
  <c r="DA480" i="9" s="1"/>
  <c r="EI480" i="9" s="1"/>
  <c r="AW773" i="9" a="1"/>
  <c r="AW773" i="9" s="1"/>
  <c r="DE205" i="9" a="1"/>
  <c r="DE205" i="9" s="1"/>
  <c r="EJ205" i="9" s="1"/>
  <c r="CK773" i="9" a="1"/>
  <c r="CK773" i="9" s="1"/>
  <c r="EE773" i="9" s="1"/>
  <c r="CO205" i="9" a="1"/>
  <c r="CO205" i="9" s="1"/>
  <c r="EF205" i="9" s="1"/>
  <c r="BU314" i="9" a="1"/>
  <c r="BU314" i="9" s="1"/>
  <c r="EA314" i="9" s="1"/>
  <c r="DI183" i="9" a="1"/>
  <c r="DI183" i="9" s="1"/>
  <c r="EK183" i="9" s="1"/>
  <c r="BU676" i="9" a="1"/>
  <c r="BU676" i="9" s="1"/>
  <c r="EA676" i="9" s="1"/>
  <c r="BE792" i="9" a="1"/>
  <c r="BE792" i="9" s="1"/>
  <c r="BU163" i="9" a="1"/>
  <c r="BU163" i="9" s="1"/>
  <c r="EA163" i="9" s="1"/>
  <c r="DA830" i="9" a="1"/>
  <c r="DA830" i="9" s="1"/>
  <c r="EI830" i="9" s="1"/>
  <c r="BU636" i="9" a="1"/>
  <c r="BU636" i="9" s="1"/>
  <c r="EA636" i="9" s="1"/>
  <c r="CO314" i="9" a="1"/>
  <c r="CO314" i="9" s="1"/>
  <c r="EF314" i="9" s="1"/>
  <c r="DA440" i="9" a="1"/>
  <c r="DA440" i="9" s="1"/>
  <c r="EI440" i="9" s="1"/>
  <c r="CO636" i="9" a="1"/>
  <c r="CO636" i="9" s="1"/>
  <c r="EF636" i="9" s="1"/>
  <c r="DE576" i="9" a="1"/>
  <c r="DE576" i="9" s="1"/>
  <c r="EJ576" i="9" s="1"/>
  <c r="DA400" i="9" a="1"/>
  <c r="DA400" i="9" s="1"/>
  <c r="EI400" i="9" s="1"/>
  <c r="BU354" i="9" a="1"/>
  <c r="BU354" i="9" s="1"/>
  <c r="EA354" i="9" s="1"/>
  <c r="BM696" i="9" a="1"/>
  <c r="BM696" i="9" s="1"/>
  <c r="DY696" i="9" s="1"/>
  <c r="CO656" i="9" a="1"/>
  <c r="CO656" i="9" s="1"/>
  <c r="EF656" i="9" s="1"/>
  <c r="BU557" i="9" a="1"/>
  <c r="BU557" i="9" s="1"/>
  <c r="EA557" i="9" s="1"/>
  <c r="CW616" i="9" a="1"/>
  <c r="CW616" i="9" s="1"/>
  <c r="EH616" i="9" s="1"/>
  <c r="DI773" i="9" a="1"/>
  <c r="DI773" i="9" s="1"/>
  <c r="EK773" i="9" s="1"/>
  <c r="BY830" i="9" a="1"/>
  <c r="BY830" i="9" s="1"/>
  <c r="EB830" i="9" s="1"/>
  <c r="AS811" i="9" a="1"/>
  <c r="AS811" i="9" s="1"/>
  <c r="CO773" i="9" a="1"/>
  <c r="CO773" i="9" s="1"/>
  <c r="EF773" i="9" s="1"/>
  <c r="DI849" i="9" a="1"/>
  <c r="DI849" i="9" s="1"/>
  <c r="EK849" i="9" s="1"/>
  <c r="DE616" i="9" a="1"/>
  <c r="DE616" i="9" s="1"/>
  <c r="EJ616" i="9" s="1"/>
  <c r="BU266" i="9" a="1"/>
  <c r="BU266" i="9" s="1"/>
  <c r="EA266" i="9" s="1"/>
  <c r="AO830" i="9" a="1"/>
  <c r="AO830" i="9" s="1"/>
  <c r="BM616" i="9" a="1"/>
  <c r="BM616" i="9" s="1"/>
  <c r="DY616" i="9" s="1"/>
  <c r="DI247" i="9" a="1"/>
  <c r="DI247" i="9" s="1"/>
  <c r="EK247" i="9" s="1"/>
  <c r="BU480" i="9" a="1"/>
  <c r="BU480" i="9" s="1"/>
  <c r="EA480" i="9" s="1"/>
  <c r="CW537" i="9" a="1"/>
  <c r="CW537" i="9" s="1"/>
  <c r="EH537" i="9" s="1"/>
  <c r="AS143" i="9" a="1"/>
  <c r="AS143" i="9" s="1"/>
  <c r="CW440" i="9" a="1"/>
  <c r="CW440" i="9" s="1"/>
  <c r="EH440" i="9" s="1"/>
  <c r="BI735" i="9" a="1"/>
  <c r="BI735" i="9" s="1"/>
  <c r="DX735" i="9" s="1"/>
  <c r="BQ518" i="9" a="1"/>
  <c r="BQ518" i="9" s="1"/>
  <c r="CO596" i="9" a="1"/>
  <c r="CO596" i="9" s="1"/>
  <c r="EF596" i="9" s="1"/>
  <c r="BI354" i="9" a="1"/>
  <c r="BI354" i="9" s="1"/>
  <c r="DX354" i="9" s="1"/>
  <c r="CW676" i="9" a="1"/>
  <c r="CW676" i="9" s="1"/>
  <c r="EH676" i="9" s="1"/>
  <c r="CG596" i="9" a="1"/>
  <c r="CG596" i="9" s="1"/>
  <c r="ED596" i="9" s="1"/>
  <c r="DE480" i="9" a="1"/>
  <c r="DE480" i="9" s="1"/>
  <c r="EJ480" i="9" s="1"/>
  <c r="DI518" i="9" a="1"/>
  <c r="DI518" i="9" s="1"/>
  <c r="EK518" i="9" s="1"/>
  <c r="DE676" i="9" a="1"/>
  <c r="DE676" i="9" s="1"/>
  <c r="EJ676" i="9" s="1"/>
  <c r="CW143" i="9" a="1"/>
  <c r="CW143" i="9" s="1"/>
  <c r="EH143" i="9" s="1"/>
  <c r="DE247" i="9" a="1"/>
  <c r="DE247" i="9" s="1"/>
  <c r="EJ247" i="9" s="1"/>
  <c r="EJ414" i="9"/>
  <c r="EI409" i="9"/>
  <c r="DA407" i="9" s="1" a="1"/>
  <c r="DA407" i="9" s="1"/>
  <c r="DA405" i="9" s="1"/>
  <c r="DA404" i="9" s="1"/>
  <c r="EI839" i="9"/>
  <c r="CZ837" i="9" s="1" a="1"/>
  <c r="CZ837" i="9" s="1"/>
  <c r="CZ835" i="9" s="1"/>
  <c r="CZ834" i="9" s="1"/>
  <c r="CZ828" i="9" s="1"/>
  <c r="EJ844" i="9"/>
  <c r="EJ729" i="9"/>
  <c r="EI724" i="9"/>
  <c r="CX722" i="9" s="1" a="1"/>
  <c r="CX722" i="9" s="1"/>
  <c r="CX720" i="9" s="1"/>
  <c r="CX719" i="9" s="1"/>
  <c r="CX713" i="9" s="1"/>
  <c r="EJ825" i="9"/>
  <c r="EI820" i="9"/>
  <c r="CZ818" i="9" s="1" a="1"/>
  <c r="CZ818" i="9" s="1"/>
  <c r="CZ816" i="9" s="1"/>
  <c r="CZ815" i="9" s="1"/>
  <c r="CZ809" i="9" s="1"/>
  <c r="EI152" i="9"/>
  <c r="CY150" i="9" s="1" a="1"/>
  <c r="CY150" i="9" s="1"/>
  <c r="CY148" i="9" s="1"/>
  <c r="EJ157" i="9"/>
  <c r="EI585" i="9"/>
  <c r="CZ583" i="9" s="1" a="1"/>
  <c r="CZ583" i="9" s="1"/>
  <c r="CZ581" i="9" s="1"/>
  <c r="CZ580" i="9" s="1"/>
  <c r="CZ574" i="9" s="1"/>
  <c r="EJ590" i="9"/>
  <c r="EI801" i="9"/>
  <c r="DA799" i="9" s="1" a="1"/>
  <c r="DA799" i="9" s="1"/>
  <c r="DA797" i="9" s="1"/>
  <c r="DA796" i="9" s="1"/>
  <c r="EJ806" i="9"/>
  <c r="EJ513" i="9"/>
  <c r="EI508" i="9"/>
  <c r="CX506" i="9" s="1" a="1"/>
  <c r="CX506" i="9" s="1"/>
  <c r="CX504" i="9" s="1"/>
  <c r="CX503" i="9" s="1"/>
  <c r="CX497" i="9" s="1"/>
  <c r="CX58" i="9" s="1"/>
  <c r="BK380" i="9" a="1"/>
  <c r="BK380" i="9" s="1"/>
  <c r="BK378" i="9" s="1"/>
  <c r="BK377" i="9" s="1"/>
  <c r="BK352" i="9" s="1"/>
  <c r="BJ380" i="9" a="1"/>
  <c r="BJ380" i="9" s="1"/>
  <c r="BJ378" i="9" s="1"/>
  <c r="BJ377" i="9" s="1"/>
  <c r="BJ352" i="9" s="1"/>
  <c r="BM380" i="9" a="1"/>
  <c r="BM380" i="9" s="1"/>
  <c r="BM378" i="9" s="1"/>
  <c r="BM377" i="9" s="1"/>
  <c r="BL380" i="9" a="1"/>
  <c r="BL380" i="9" s="1"/>
  <c r="BL378" i="9" s="1"/>
  <c r="BL377" i="9" s="1"/>
  <c r="BL352" i="9" s="1"/>
  <c r="EI527" i="9"/>
  <c r="CY525" i="9" s="1" a="1"/>
  <c r="CY525" i="9" s="1"/>
  <c r="CY523" i="9" s="1"/>
  <c r="CY522" i="9" s="1"/>
  <c r="CY516" i="9" s="1"/>
  <c r="CY59" i="9" s="1"/>
  <c r="EJ532" i="9"/>
  <c r="EJ906" i="9"/>
  <c r="EJ85" i="9"/>
  <c r="U62" i="2"/>
  <c r="U64" i="2" s="1"/>
  <c r="U968" i="2" s="1"/>
  <c r="Y223" i="2"/>
  <c r="V277" i="2"/>
  <c r="U223" i="2"/>
  <c r="S181" i="2"/>
  <c r="J181" i="2"/>
  <c r="L181" i="2"/>
  <c r="AA181" i="2"/>
  <c r="X181" i="2"/>
  <c r="U32" i="2"/>
  <c r="U33" i="2" s="1"/>
  <c r="U943" i="2" s="1"/>
  <c r="AO245" i="2"/>
  <c r="U28" i="2"/>
  <c r="U942" i="2" s="1"/>
  <c r="O181" i="2"/>
  <c r="R181" i="2"/>
  <c r="Y181" i="2"/>
  <c r="V181" i="2"/>
  <c r="AO953" i="2"/>
  <c r="AO967" i="2" s="1"/>
  <c r="AM181" i="2"/>
  <c r="AN82" i="2"/>
  <c r="W181" i="2"/>
  <c r="AL82" i="2"/>
  <c r="K62" i="2"/>
  <c r="K64" i="2" s="1"/>
  <c r="K968" i="2" s="1"/>
  <c r="AE181" i="2"/>
  <c r="U83" i="2"/>
  <c r="Y83" i="2"/>
  <c r="K181" i="2"/>
  <c r="AD181" i="2"/>
  <c r="AB181" i="2"/>
  <c r="AO966" i="2"/>
  <c r="AL181" i="2"/>
  <c r="T181" i="2"/>
  <c r="N181" i="2"/>
  <c r="AJ181" i="2"/>
  <c r="P181" i="2"/>
  <c r="Y919" i="2"/>
  <c r="Y32" i="2"/>
  <c r="Y33" i="2" s="1"/>
  <c r="Y943" i="2" s="1"/>
  <c r="Y28" i="2"/>
  <c r="Y942" i="2" s="1"/>
  <c r="AM82" i="2"/>
  <c r="AI181" i="2"/>
  <c r="AO82" i="2"/>
  <c r="AO83" i="2" s="1"/>
  <c r="AF181" i="2"/>
  <c r="AN181" i="2"/>
  <c r="Z181" i="2"/>
  <c r="AH181" i="2"/>
  <c r="DM815" i="2"/>
  <c r="DM813" i="2"/>
  <c r="DM809" i="2"/>
  <c r="DM811" i="2"/>
  <c r="P77" i="2"/>
  <c r="L917" i="2"/>
  <c r="I929" i="2"/>
  <c r="H929" i="2"/>
  <c r="K32" i="2"/>
  <c r="K33" i="2" s="1"/>
  <c r="K943" i="2" s="1"/>
  <c r="K28" i="2"/>
  <c r="K942" i="2" s="1"/>
  <c r="F77" i="2"/>
  <c r="AC77" i="2"/>
  <c r="T83" i="2"/>
  <c r="AD83" i="2"/>
  <c r="H963" i="2"/>
  <c r="AI77" i="2"/>
  <c r="Z77" i="2"/>
  <c r="X956" i="2"/>
  <c r="J77" i="2"/>
  <c r="AA77" i="2"/>
  <c r="AD77" i="2"/>
  <c r="Q77" i="2"/>
  <c r="V77" i="2"/>
  <c r="AF77" i="2"/>
  <c r="N77" i="2"/>
  <c r="S83" i="2"/>
  <c r="F83" i="2"/>
  <c r="H83" i="2"/>
  <c r="AJ77" i="2"/>
  <c r="T77" i="2"/>
  <c r="K77" i="2"/>
  <c r="Z963" i="2"/>
  <c r="R77" i="2"/>
  <c r="J963" i="2"/>
  <c r="O963" i="2"/>
  <c r="O77" i="2"/>
  <c r="DL73" i="2"/>
  <c r="DL77" i="2" s="1"/>
  <c r="AI963" i="2"/>
  <c r="V963" i="2"/>
  <c r="G77" i="2"/>
  <c r="AH77" i="2"/>
  <c r="T963" i="2"/>
  <c r="S963" i="2"/>
  <c r="X77" i="2"/>
  <c r="R963" i="2"/>
  <c r="X963" i="2"/>
  <c r="AF963" i="2"/>
  <c r="AB77" i="2"/>
  <c r="DK73" i="2"/>
  <c r="DK77" i="2" s="1"/>
  <c r="AE77" i="2"/>
  <c r="H77" i="2"/>
  <c r="AH965" i="2"/>
  <c r="AH964" i="2"/>
  <c r="AE963" i="2"/>
  <c r="Z965" i="2"/>
  <c r="Z964" i="2"/>
  <c r="N965" i="2"/>
  <c r="N964" i="2"/>
  <c r="AB963" i="2"/>
  <c r="T964" i="2"/>
  <c r="T965" i="2"/>
  <c r="S964" i="2"/>
  <c r="S965" i="2"/>
  <c r="AH963" i="2"/>
  <c r="O965" i="2"/>
  <c r="O964" i="2"/>
  <c r="AO954" i="2"/>
  <c r="J964" i="2"/>
  <c r="J965" i="2"/>
  <c r="AD963" i="2"/>
  <c r="AE965" i="2"/>
  <c r="AE964" i="2"/>
  <c r="Z931" i="2"/>
  <c r="Z966" i="2"/>
  <c r="AK77" i="2"/>
  <c r="L963" i="2"/>
  <c r="M77" i="2"/>
  <c r="R965" i="2"/>
  <c r="R964" i="2"/>
  <c r="AF965" i="2"/>
  <c r="AF964" i="2"/>
  <c r="AA965" i="2"/>
  <c r="AA964" i="2"/>
  <c r="AA963" i="2"/>
  <c r="K931" i="2"/>
  <c r="J966" i="2"/>
  <c r="AD965" i="2"/>
  <c r="AD964" i="2"/>
  <c r="X965" i="2"/>
  <c r="X964" i="2"/>
  <c r="K964" i="2"/>
  <c r="K965" i="2"/>
  <c r="W77" i="2"/>
  <c r="AG77" i="2"/>
  <c r="V964" i="2"/>
  <c r="V965" i="2"/>
  <c r="AJ964" i="2"/>
  <c r="AJ965" i="2"/>
  <c r="AJ963" i="2"/>
  <c r="L77" i="2"/>
  <c r="W963" i="2"/>
  <c r="P965" i="2"/>
  <c r="P964" i="2"/>
  <c r="S77" i="2"/>
  <c r="P963" i="2"/>
  <c r="K963" i="2"/>
  <c r="L965" i="2"/>
  <c r="L964" i="2"/>
  <c r="AB965" i="2"/>
  <c r="AB964" i="2"/>
  <c r="V931" i="2"/>
  <c r="V966" i="2"/>
  <c r="W965" i="2"/>
  <c r="W964" i="2"/>
  <c r="L931" i="2"/>
  <c r="L966" i="2"/>
  <c r="N963" i="2"/>
  <c r="AI965" i="2"/>
  <c r="AI964" i="2"/>
  <c r="G965" i="2"/>
  <c r="G964" i="2"/>
  <c r="I965" i="2"/>
  <c r="H964" i="2"/>
  <c r="H965" i="2"/>
  <c r="G963" i="2"/>
  <c r="F963" i="2"/>
  <c r="F964" i="2"/>
  <c r="F965" i="2"/>
  <c r="AJ83" i="2"/>
  <c r="AD956" i="2"/>
  <c r="AB956" i="2"/>
  <c r="AE83" i="2"/>
  <c r="AG83" i="2"/>
  <c r="V83" i="2"/>
  <c r="X83" i="2"/>
  <c r="N956" i="2"/>
  <c r="AK83" i="2"/>
  <c r="DL953" i="2"/>
  <c r="DL967" i="2" s="1"/>
  <c r="DL81" i="2"/>
  <c r="DL954" i="2"/>
  <c r="W83" i="2"/>
  <c r="P83" i="2"/>
  <c r="G83" i="2"/>
  <c r="Q83" i="2"/>
  <c r="R83" i="2"/>
  <c r="M83" i="2"/>
  <c r="J83" i="2"/>
  <c r="O83" i="2"/>
  <c r="Z83" i="2"/>
  <c r="L83" i="2"/>
  <c r="AC83" i="2"/>
  <c r="AB83" i="2"/>
  <c r="K83" i="2"/>
  <c r="DK81" i="2"/>
  <c r="DK954" i="2"/>
  <c r="AA83" i="2"/>
  <c r="DK953" i="2"/>
  <c r="DK967" i="2" s="1"/>
  <c r="AM81" i="2"/>
  <c r="AM954" i="2"/>
  <c r="N83" i="2"/>
  <c r="AF83" i="2"/>
  <c r="Z956" i="2"/>
  <c r="W956" i="2"/>
  <c r="AH956" i="2"/>
  <c r="AN81" i="2"/>
  <c r="AN954" i="2"/>
  <c r="AI83" i="2"/>
  <c r="AF956" i="2"/>
  <c r="AL953" i="2"/>
  <c r="AL967" i="2" s="1"/>
  <c r="AH83" i="2"/>
  <c r="V956" i="2"/>
  <c r="AM953" i="2"/>
  <c r="AM967" i="2" s="1"/>
  <c r="AL81" i="2"/>
  <c r="AL954" i="2"/>
  <c r="AN953" i="2"/>
  <c r="AJ956" i="2"/>
  <c r="AB931" i="2"/>
  <c r="P931" i="2"/>
  <c r="H223" i="2"/>
  <c r="G20" i="2"/>
  <c r="AJ931" i="2"/>
  <c r="N929" i="2"/>
  <c r="AF931" i="2"/>
  <c r="H935" i="2"/>
  <c r="AI931" i="2"/>
  <c r="AG931" i="2"/>
  <c r="T933" i="2"/>
  <c r="R931" i="2"/>
  <c r="AC929" i="2"/>
  <c r="T931" i="2"/>
  <c r="N931" i="2"/>
  <c r="AA931" i="2"/>
  <c r="AD931" i="2"/>
  <c r="Q929" i="2"/>
  <c r="S931" i="2"/>
  <c r="X929" i="2"/>
  <c r="Y929" i="2"/>
  <c r="AK931" i="2"/>
  <c r="AK929" i="2"/>
  <c r="AG929" i="2"/>
  <c r="M931" i="2"/>
  <c r="U933" i="2"/>
  <c r="W929" i="2"/>
  <c r="AC919" i="2"/>
  <c r="AC931" i="2"/>
  <c r="AM930" i="2"/>
  <c r="AO922" i="2"/>
  <c r="AO934" i="2"/>
  <c r="O929" i="2"/>
  <c r="W931" i="2"/>
  <c r="U919" i="2"/>
  <c r="Q931" i="2"/>
  <c r="AE931" i="2"/>
  <c r="AN930" i="2"/>
  <c r="X931" i="2"/>
  <c r="O931" i="2"/>
  <c r="AH931" i="2"/>
  <c r="AO930" i="2"/>
  <c r="U931" i="2"/>
  <c r="AA929" i="2"/>
  <c r="J929" i="2"/>
  <c r="K929" i="2"/>
  <c r="M922" i="2"/>
  <c r="I934" i="2"/>
  <c r="Y931" i="2"/>
  <c r="AE929" i="2"/>
  <c r="S929" i="2"/>
  <c r="AM918" i="2"/>
  <c r="AL918" i="2"/>
  <c r="AK917" i="2"/>
  <c r="T917" i="2"/>
  <c r="K917" i="2"/>
  <c r="G929" i="2"/>
  <c r="AO919" i="2"/>
  <c r="H25" i="2"/>
  <c r="H27" i="2" s="1"/>
  <c r="H966" i="2" s="1"/>
  <c r="Y245" i="2"/>
  <c r="Y958" i="2" s="1"/>
  <c r="AO921" i="2"/>
  <c r="AG921" i="2"/>
  <c r="AA45" i="2"/>
  <c r="AA944" i="2" s="1"/>
  <c r="AA921" i="2"/>
  <c r="U45" i="2"/>
  <c r="U944" i="2" s="1"/>
  <c r="S45" i="2"/>
  <c r="S944" i="2" s="1"/>
  <c r="AC45" i="2"/>
  <c r="AC944" i="2" s="1"/>
  <c r="AC921" i="2"/>
  <c r="AK45" i="2"/>
  <c r="AK944" i="2" s="1"/>
  <c r="AK921" i="2"/>
  <c r="W45" i="2"/>
  <c r="W944" i="2" s="1"/>
  <c r="W921" i="2"/>
  <c r="Y45" i="2"/>
  <c r="Y944" i="2" s="1"/>
  <c r="Y921" i="2"/>
  <c r="T45" i="2"/>
  <c r="T944" i="2" s="1"/>
  <c r="AE45" i="2"/>
  <c r="AE944" i="2" s="1"/>
  <c r="AE921" i="2"/>
  <c r="K45" i="2"/>
  <c r="K944" i="2" s="1"/>
  <c r="U245" i="2"/>
  <c r="U958" i="2" s="1"/>
  <c r="AD919" i="2"/>
  <c r="S28" i="2"/>
  <c r="S942" i="2" s="1"/>
  <c r="S919" i="2"/>
  <c r="R32" i="2"/>
  <c r="R919" i="2"/>
  <c r="T32" i="2"/>
  <c r="T919" i="2"/>
  <c r="M40" i="2"/>
  <c r="M44" i="2" s="1"/>
  <c r="P956" i="2" s="1"/>
  <c r="AG32" i="2"/>
  <c r="AG919" i="2"/>
  <c r="W32" i="2"/>
  <c r="W919" i="2"/>
  <c r="AI40" i="2"/>
  <c r="AI44" i="2" s="1"/>
  <c r="AI919" i="2"/>
  <c r="V32" i="2"/>
  <c r="V919" i="2"/>
  <c r="L40" i="2"/>
  <c r="L44" i="2" s="1"/>
  <c r="L933" i="2" s="1"/>
  <c r="Q40" i="2"/>
  <c r="Q44" i="2" s="1"/>
  <c r="T956" i="2" s="1"/>
  <c r="Q919" i="2"/>
  <c r="AE28" i="2"/>
  <c r="AE942" i="2" s="1"/>
  <c r="AE919" i="2"/>
  <c r="X32" i="2"/>
  <c r="X919" i="2"/>
  <c r="O40" i="2"/>
  <c r="O44" i="2" s="1"/>
  <c r="R956" i="2" s="1"/>
  <c r="O919" i="2"/>
  <c r="AH32" i="2"/>
  <c r="AH919" i="2"/>
  <c r="AK28" i="2"/>
  <c r="AK942" i="2" s="1"/>
  <c r="AK919" i="2"/>
  <c r="AD32" i="2"/>
  <c r="AB32" i="2"/>
  <c r="AB919" i="2"/>
  <c r="G223" i="2"/>
  <c r="P32" i="2"/>
  <c r="P919" i="2"/>
  <c r="AF919" i="2"/>
  <c r="AJ32" i="2"/>
  <c r="AJ919" i="2"/>
  <c r="Z32" i="2"/>
  <c r="Z919" i="2"/>
  <c r="N32" i="2"/>
  <c r="N919" i="2"/>
  <c r="AA28" i="2"/>
  <c r="AA942" i="2" s="1"/>
  <c r="AA919" i="2"/>
  <c r="J32" i="2"/>
  <c r="H277" i="2"/>
  <c r="G62" i="2"/>
  <c r="G64" i="2" s="1"/>
  <c r="G968" i="2" s="1"/>
  <c r="AN27" i="2"/>
  <c r="AN918" i="2"/>
  <c r="G25" i="2"/>
  <c r="G27" i="2" s="1"/>
  <c r="G966" i="2" s="1"/>
  <c r="AB20" i="2"/>
  <c r="AB917" i="2"/>
  <c r="AD20" i="2"/>
  <c r="AD917" i="2"/>
  <c r="M20" i="2"/>
  <c r="M917" i="2"/>
  <c r="Z20" i="2"/>
  <c r="Z917" i="2"/>
  <c r="N20" i="2"/>
  <c r="N917" i="2"/>
  <c r="AF20" i="2"/>
  <c r="AF917" i="2"/>
  <c r="V20" i="2"/>
  <c r="V917" i="2"/>
  <c r="R20" i="2"/>
  <c r="R917" i="2"/>
  <c r="AG20" i="2"/>
  <c r="AG917" i="2"/>
  <c r="AJ20" i="2"/>
  <c r="AJ917" i="2"/>
  <c r="X20" i="2"/>
  <c r="X917" i="2"/>
  <c r="P20" i="2"/>
  <c r="P917" i="2"/>
  <c r="Q917" i="2"/>
  <c r="J20" i="2"/>
  <c r="J917" i="2"/>
  <c r="G331" i="2"/>
  <c r="H331" i="2"/>
  <c r="AD223" i="2"/>
  <c r="DK351" i="2"/>
  <c r="DK68" i="2" s="1"/>
  <c r="DK71" i="2" s="1"/>
  <c r="I350" i="2"/>
  <c r="DK350" i="2" s="1"/>
  <c r="DM185" i="2"/>
  <c r="DM395" i="2"/>
  <c r="F181" i="2"/>
  <c r="K223" i="2"/>
  <c r="AD331" i="2"/>
  <c r="X331" i="2"/>
  <c r="X395" i="2"/>
  <c r="AA331" i="2"/>
  <c r="AA395" i="2"/>
  <c r="AE331" i="2"/>
  <c r="AE395" i="2"/>
  <c r="W331" i="2"/>
  <c r="W395" i="2"/>
  <c r="V331" i="2"/>
  <c r="V395" i="2"/>
  <c r="AI331" i="2"/>
  <c r="AI395" i="2"/>
  <c r="N331" i="2"/>
  <c r="N395" i="2"/>
  <c r="T331" i="2"/>
  <c r="T395" i="2"/>
  <c r="AF331" i="2"/>
  <c r="AF395" i="2"/>
  <c r="AJ331" i="2"/>
  <c r="AJ395" i="2"/>
  <c r="L331" i="2"/>
  <c r="L395" i="2"/>
  <c r="AB331" i="2"/>
  <c r="AB395" i="2"/>
  <c r="P331" i="2"/>
  <c r="P395" i="2"/>
  <c r="O331" i="2"/>
  <c r="O395" i="2"/>
  <c r="Z331" i="2"/>
  <c r="Z395" i="2"/>
  <c r="AH331" i="2"/>
  <c r="AH395" i="2"/>
  <c r="R331" i="2"/>
  <c r="R395" i="2"/>
  <c r="S331" i="2"/>
  <c r="S395" i="2"/>
  <c r="J331" i="2"/>
  <c r="J395" i="2"/>
  <c r="K331" i="2"/>
  <c r="K395" i="2"/>
  <c r="F331" i="2"/>
  <c r="F395" i="2"/>
  <c r="G935" i="2" s="1"/>
  <c r="DM717" i="2"/>
  <c r="DM853" i="2"/>
  <c r="DM771" i="2"/>
  <c r="DM80" i="2" s="1"/>
  <c r="DM294" i="2"/>
  <c r="DM30" i="2" s="1"/>
  <c r="DM732" i="2"/>
  <c r="DM613" i="2"/>
  <c r="DM69" i="2" s="1"/>
  <c r="DM978" i="2" s="1"/>
  <c r="L277" i="2"/>
  <c r="DL863" i="2"/>
  <c r="AM55" i="2"/>
  <c r="AM77" i="2"/>
  <c r="AE223" i="2"/>
  <c r="DM477" i="2"/>
  <c r="DM54" i="2" s="1"/>
  <c r="DM976" i="2" s="1"/>
  <c r="DM297" i="2"/>
  <c r="DM518" i="2"/>
  <c r="DM616" i="2"/>
  <c r="DM596" i="2"/>
  <c r="DM775" i="2"/>
  <c r="DM352" i="2"/>
  <c r="DM400" i="2"/>
  <c r="DM437" i="2"/>
  <c r="DM53" i="2" s="1"/>
  <c r="DM975" i="2" s="1"/>
  <c r="DM516" i="2"/>
  <c r="DM59" i="2" s="1"/>
  <c r="DM636" i="2"/>
  <c r="DM600" i="2"/>
  <c r="DM834" i="2"/>
  <c r="DM356" i="2"/>
  <c r="DM444" i="2"/>
  <c r="DM275" i="2"/>
  <c r="DM537" i="2"/>
  <c r="DM653" i="2"/>
  <c r="DM75" i="2" s="1"/>
  <c r="DM316" i="2"/>
  <c r="DM830" i="2"/>
  <c r="DM165" i="2"/>
  <c r="DM440" i="2"/>
  <c r="DM268" i="2"/>
  <c r="DM559" i="2"/>
  <c r="DM660" i="2"/>
  <c r="DM314" i="2"/>
  <c r="DM460" i="2"/>
  <c r="DM480" i="2"/>
  <c r="DM561" i="2"/>
  <c r="DM693" i="2"/>
  <c r="DM76" i="2" s="1"/>
  <c r="DM393" i="2"/>
  <c r="DM700" i="2"/>
  <c r="DM364" i="2"/>
  <c r="O223" i="2"/>
  <c r="AE245" i="2"/>
  <c r="AE958" i="2" s="1"/>
  <c r="O32" i="2"/>
  <c r="AE32" i="2"/>
  <c r="J223" i="2"/>
  <c r="O28" i="2"/>
  <c r="O942" i="2" s="1"/>
  <c r="AF277" i="2"/>
  <c r="AE62" i="2"/>
  <c r="AE64" i="2" s="1"/>
  <c r="AE968" i="2" s="1"/>
  <c r="AI141" i="2"/>
  <c r="AI18" i="2" s="1"/>
  <c r="AH140" i="2"/>
  <c r="AH17" i="2" s="1"/>
  <c r="AH141" i="2"/>
  <c r="AH18" i="2" s="1"/>
  <c r="AH16" i="2"/>
  <c r="DM160" i="2"/>
  <c r="DM22" i="2" s="1"/>
  <c r="DM918" i="2" s="1"/>
  <c r="AH161" i="2"/>
  <c r="AH23" i="2" s="1"/>
  <c r="AH941" i="2" s="1"/>
  <c r="DM417" i="2"/>
  <c r="DM52" i="2" s="1"/>
  <c r="DM482" i="2"/>
  <c r="DM269" i="2"/>
  <c r="DM281" i="2"/>
  <c r="DM497" i="2"/>
  <c r="DM58" i="2" s="1"/>
  <c r="DM520" i="2"/>
  <c r="DM557" i="2"/>
  <c r="DM618" i="2"/>
  <c r="DM656" i="2"/>
  <c r="DM713" i="2"/>
  <c r="DM598" i="2"/>
  <c r="DM318" i="2"/>
  <c r="DM777" i="2"/>
  <c r="DM321" i="2"/>
  <c r="DM180" i="2"/>
  <c r="DM25" i="2" s="1"/>
  <c r="DM457" i="2"/>
  <c r="DM67" i="2" s="1"/>
  <c r="DM977" i="2" s="1"/>
  <c r="DM272" i="2"/>
  <c r="AH276" i="2"/>
  <c r="DM299" i="2"/>
  <c r="DM279" i="2"/>
  <c r="DM501" i="2"/>
  <c r="DM522" i="2"/>
  <c r="DM580" i="2"/>
  <c r="DM633" i="2"/>
  <c r="DM70" i="2" s="1"/>
  <c r="DM979" i="2" s="1"/>
  <c r="DM676" i="2"/>
  <c r="DM719" i="2"/>
  <c r="DM593" i="2"/>
  <c r="DM790" i="2"/>
  <c r="DM82" i="2" s="1"/>
  <c r="DM330" i="2"/>
  <c r="DM38" i="2" s="1"/>
  <c r="DM323" i="2"/>
  <c r="DM187" i="2"/>
  <c r="DM186" i="2"/>
  <c r="DM4" i="2" a="1"/>
  <c r="DM4" i="2" s="1"/>
  <c r="DM906" i="2" s="1"/>
  <c r="DM908" i="2" s="1"/>
  <c r="DM909" i="2" s="1"/>
  <c r="DM147" i="2"/>
  <c r="DM163" i="2"/>
  <c r="DM398" i="2"/>
  <c r="DM51" i="2" s="1"/>
  <c r="DM143" i="2"/>
  <c r="DM167" i="2"/>
  <c r="DM424" i="2"/>
  <c r="DM464" i="2"/>
  <c r="DM402" i="2"/>
  <c r="DM484" i="2"/>
  <c r="DM229" i="2"/>
  <c r="DM503" i="2"/>
  <c r="DM535" i="2"/>
  <c r="DM60" i="2" s="1"/>
  <c r="DM574" i="2"/>
  <c r="DM640" i="2"/>
  <c r="DM673" i="2"/>
  <c r="DM74" i="2" s="1"/>
  <c r="DM715" i="2"/>
  <c r="DM207" i="2"/>
  <c r="DM756" i="2"/>
  <c r="DM796" i="2"/>
  <c r="DM335" i="2"/>
  <c r="DM358" i="2"/>
  <c r="DM320" i="2"/>
  <c r="DM189" i="2"/>
  <c r="DM139" i="2"/>
  <c r="DN3" i="2"/>
  <c r="DM420" i="2"/>
  <c r="DM462" i="2"/>
  <c r="DM404" i="2"/>
  <c r="DM270" i="2"/>
  <c r="DM231" i="2"/>
  <c r="DM499" i="2"/>
  <c r="DM541" i="2"/>
  <c r="DM576" i="2"/>
  <c r="DM638" i="2"/>
  <c r="DM680" i="2"/>
  <c r="DM735" i="2"/>
  <c r="DM202" i="2"/>
  <c r="DM37" i="2" s="1"/>
  <c r="DM247" i="2"/>
  <c r="DM752" i="2"/>
  <c r="DM79" i="2" s="1"/>
  <c r="DM83" i="2" s="1"/>
  <c r="DM87" i="2" s="1"/>
  <c r="DM792" i="2"/>
  <c r="DM849" i="2"/>
  <c r="DM337" i="2"/>
  <c r="DM357" i="2"/>
  <c r="DM324" i="2"/>
  <c r="DM183" i="2"/>
  <c r="DM209" i="2"/>
  <c r="DM244" i="2"/>
  <c r="DM42" i="2" s="1"/>
  <c r="DM754" i="2"/>
  <c r="DM354" i="2"/>
  <c r="DM828" i="2"/>
  <c r="DM847" i="2"/>
  <c r="DM377" i="2"/>
  <c r="DM145" i="2"/>
  <c r="DM442" i="2"/>
  <c r="DM422" i="2"/>
  <c r="DM266" i="2"/>
  <c r="DM554" i="2"/>
  <c r="DM61" i="2" s="1"/>
  <c r="DM658" i="2"/>
  <c r="DM698" i="2"/>
  <c r="DM737" i="2"/>
  <c r="DM312" i="2"/>
  <c r="DM50" i="2" s="1"/>
  <c r="DM922" i="2" s="1"/>
  <c r="DM251" i="2"/>
  <c r="AH320" i="2"/>
  <c r="AH203" i="2" s="1"/>
  <c r="DM773" i="2"/>
  <c r="DM832" i="2"/>
  <c r="DM851" i="2"/>
  <c r="DM350" i="2"/>
  <c r="DM361" i="2"/>
  <c r="DM351" i="2"/>
  <c r="DM68" i="2" s="1"/>
  <c r="AH223" i="2"/>
  <c r="DM222" i="2"/>
  <c r="DM35" i="2" s="1"/>
  <c r="DM539" i="2"/>
  <c r="DM578" i="2"/>
  <c r="DM620" i="2"/>
  <c r="DM678" i="2"/>
  <c r="DM696" i="2"/>
  <c r="DM739" i="2"/>
  <c r="DM205" i="2"/>
  <c r="DM249" i="2"/>
  <c r="DM758" i="2"/>
  <c r="DM794" i="2"/>
  <c r="DM333" i="2"/>
  <c r="DM227" i="2"/>
  <c r="DM225" i="2"/>
  <c r="DL105" i="2"/>
  <c r="DL903" i="2"/>
  <c r="DL121" i="2"/>
  <c r="DL115" i="2"/>
  <c r="DL111" i="2"/>
  <c r="DL110" i="2"/>
  <c r="DL106" i="2"/>
  <c r="DL129" i="2"/>
  <c r="DL112" i="2"/>
  <c r="DL12" i="2"/>
  <c r="DL122" i="2"/>
  <c r="DL108" i="2"/>
  <c r="DL107" i="2"/>
  <c r="DL123" i="2"/>
  <c r="DL116" i="2"/>
  <c r="DL130" i="2"/>
  <c r="DL118" i="2"/>
  <c r="DL128" i="2"/>
  <c r="DL125" i="2"/>
  <c r="DL113" i="2"/>
  <c r="DL132" i="2"/>
  <c r="DL120" i="2"/>
  <c r="DL109" i="2"/>
  <c r="DL127" i="2"/>
  <c r="DL114" i="2"/>
  <c r="DK904" i="2"/>
  <c r="DL899" i="2"/>
  <c r="DL902" i="2"/>
  <c r="DL900" i="2"/>
  <c r="DL901" i="2"/>
  <c r="AB277" i="2"/>
  <c r="DL203" i="2"/>
  <c r="AI223" i="2"/>
  <c r="AA32" i="2"/>
  <c r="DL223" i="2"/>
  <c r="DL71" i="2"/>
  <c r="AA62" i="2"/>
  <c r="AA64" i="2" s="1"/>
  <c r="AA968" i="2" s="1"/>
  <c r="AA223" i="2"/>
  <c r="DL331" i="2"/>
  <c r="DL980" i="2"/>
  <c r="DM983" i="2" s="1"/>
  <c r="DL27" i="2"/>
  <c r="DL966" i="2" s="1"/>
  <c r="DL136" i="2"/>
  <c r="AI32" i="2"/>
  <c r="AI28" i="2"/>
  <c r="AI942" i="2" s="1"/>
  <c r="AA245" i="2"/>
  <c r="AA958" i="2" s="1"/>
  <c r="DL40" i="2"/>
  <c r="DL44" i="2" s="1"/>
  <c r="AF28" i="2"/>
  <c r="AF942" i="2" s="1"/>
  <c r="AF32" i="2"/>
  <c r="AL55" i="2"/>
  <c r="AL264" i="2"/>
  <c r="AL57" i="2" s="1"/>
  <c r="AL62" i="2" s="1"/>
  <c r="AL77" i="2"/>
  <c r="AF223" i="2"/>
  <c r="S223" i="2"/>
  <c r="N223" i="2"/>
  <c r="AG181" i="2"/>
  <c r="M181" i="2"/>
  <c r="DK477" i="2"/>
  <c r="DK478" i="2" s="1"/>
  <c r="P28" i="2"/>
  <c r="P942" i="2" s="1"/>
  <c r="X28" i="2"/>
  <c r="X942" i="2" s="1"/>
  <c r="T28" i="2"/>
  <c r="T942" i="2" s="1"/>
  <c r="F57" i="2"/>
  <c r="F62" i="2" s="1"/>
  <c r="F64" i="2" s="1"/>
  <c r="DK180" i="2"/>
  <c r="DK25" i="2" s="1"/>
  <c r="I25" i="2"/>
  <c r="I27" i="2" s="1"/>
  <c r="DK187" i="2"/>
  <c r="P62" i="2"/>
  <c r="P64" i="2" s="1"/>
  <c r="P968" i="2" s="1"/>
  <c r="AC181" i="2"/>
  <c r="Q181" i="2"/>
  <c r="AK181" i="2"/>
  <c r="AC28" i="2"/>
  <c r="AC942" i="2" s="1"/>
  <c r="AC32" i="2"/>
  <c r="Q277" i="2"/>
  <c r="Z223" i="2"/>
  <c r="L223" i="2"/>
  <c r="P223" i="2"/>
  <c r="W223" i="2"/>
  <c r="S32" i="2"/>
  <c r="X223" i="2"/>
  <c r="I62" i="2"/>
  <c r="J277" i="2"/>
  <c r="DK270" i="2"/>
  <c r="DK264" i="2"/>
  <c r="DK57" i="2" s="1"/>
  <c r="DK62" i="2" s="1"/>
  <c r="AN227" i="2"/>
  <c r="T223" i="2"/>
  <c r="I52" i="2"/>
  <c r="I55" i="2" s="1"/>
  <c r="I963" i="2" s="1"/>
  <c r="AC223" i="2"/>
  <c r="DK358" i="2"/>
  <c r="M223" i="2"/>
  <c r="DK320" i="2"/>
  <c r="AK223" i="2"/>
  <c r="Q223" i="2"/>
  <c r="AB223" i="2"/>
  <c r="R223" i="2"/>
  <c r="I203" i="2"/>
  <c r="I83" i="2"/>
  <c r="F223" i="2"/>
  <c r="V223" i="2"/>
  <c r="AG223" i="2"/>
  <c r="I35" i="2"/>
  <c r="I223" i="2"/>
  <c r="I77" i="2"/>
  <c r="DK222" i="2"/>
  <c r="DK35" i="2" s="1"/>
  <c r="AJ223" i="2"/>
  <c r="T245" i="2"/>
  <c r="T958" i="2" s="1"/>
  <c r="DK294" i="2"/>
  <c r="DK30" i="2" s="1"/>
  <c r="F295" i="2"/>
  <c r="W28" i="2"/>
  <c r="W942" i="2" s="1"/>
  <c r="AC245" i="2"/>
  <c r="AC958" i="2" s="1"/>
  <c r="AB28" i="2"/>
  <c r="AB942" i="2" s="1"/>
  <c r="S245" i="2"/>
  <c r="S958" i="2" s="1"/>
  <c r="W62" i="2"/>
  <c r="W64" i="2" s="1"/>
  <c r="L62" i="2"/>
  <c r="L64" i="2" s="1"/>
  <c r="L968" i="2" s="1"/>
  <c r="M277" i="2"/>
  <c r="AJ28" i="2"/>
  <c r="AJ942" i="2" s="1"/>
  <c r="AN55" i="2"/>
  <c r="AK32" i="2"/>
  <c r="W277" i="2"/>
  <c r="V62" i="2"/>
  <c r="V64" i="2" s="1"/>
  <c r="M28" i="2"/>
  <c r="M942" i="2" s="1"/>
  <c r="M32" i="2"/>
  <c r="L32" i="2"/>
  <c r="L28" i="2"/>
  <c r="L942" i="2" s="1"/>
  <c r="AN264" i="2"/>
  <c r="AN57" i="2" s="1"/>
  <c r="AN62" i="2" s="1"/>
  <c r="AG28" i="2"/>
  <c r="AG942" i="2" s="1"/>
  <c r="AG45" i="2"/>
  <c r="AG944" i="2" s="1"/>
  <c r="W245" i="2"/>
  <c r="W958" i="2" s="1"/>
  <c r="X277" i="2"/>
  <c r="AN77" i="2"/>
  <c r="AG245" i="2"/>
  <c r="AG958" i="2" s="1"/>
  <c r="Q32" i="2"/>
  <c r="Q28" i="2"/>
  <c r="Q942" i="2" s="1"/>
  <c r="AK245" i="2"/>
  <c r="AK958" i="2" s="1"/>
  <c r="AN320" i="2"/>
  <c r="AN203" i="2" s="1"/>
  <c r="AN223" i="2"/>
  <c r="AN161" i="2"/>
  <c r="AN23" i="2" s="1"/>
  <c r="AN941" i="2" s="1"/>
  <c r="AN16" i="2"/>
  <c r="AN140" i="2"/>
  <c r="AN17" i="2" s="1"/>
  <c r="AN276" i="2"/>
  <c r="K85" i="2"/>
  <c r="P85" i="2"/>
  <c r="AU387" i="2"/>
  <c r="AU382" i="2" s="1"/>
  <c r="AV389" i="2" a="1"/>
  <c r="AV389" i="2" s="1"/>
  <c r="DO2" i="4"/>
  <c r="EW2" i="4"/>
  <c r="F27" i="2"/>
  <c r="DL181" i="2"/>
  <c r="F23" i="2"/>
  <c r="F941" i="2" s="1"/>
  <c r="DK160" i="2"/>
  <c r="DK22" i="2" s="1"/>
  <c r="DL918" i="2" s="1"/>
  <c r="AM27" i="2"/>
  <c r="AM966" i="2" s="1"/>
  <c r="AL27" i="2"/>
  <c r="AM57" i="2"/>
  <c r="AM62" i="2" s="1"/>
  <c r="AN277" i="2"/>
  <c r="AO32" i="2"/>
  <c r="AM68" i="2"/>
  <c r="AM71" i="2" s="1"/>
  <c r="AM350" i="2"/>
  <c r="AN68" i="2"/>
  <c r="AN71" i="2" s="1"/>
  <c r="AN350" i="2"/>
  <c r="AL68" i="2"/>
  <c r="AL71" i="2" s="1"/>
  <c r="AL350" i="2"/>
  <c r="AP387" i="2"/>
  <c r="AP382" i="2" s="1"/>
  <c r="AO73" i="2"/>
  <c r="AO77" i="2" s="1"/>
  <c r="R203" i="2"/>
  <c r="N203" i="2"/>
  <c r="J203" i="2"/>
  <c r="F203" i="2"/>
  <c r="DK202" i="2" s="1"/>
  <c r="DK37" i="2" s="1"/>
  <c r="V203" i="2"/>
  <c r="AD203" i="2"/>
  <c r="Z203" i="2"/>
  <c r="P44" i="2"/>
  <c r="P245" i="2"/>
  <c r="P958" i="2" s="1"/>
  <c r="AF44" i="2"/>
  <c r="AF933" i="2" s="1"/>
  <c r="AF245" i="2"/>
  <c r="AF958" i="2" s="1"/>
  <c r="AH44" i="2"/>
  <c r="AH245" i="2"/>
  <c r="AH958" i="2" s="1"/>
  <c r="AB44" i="2"/>
  <c r="AB245" i="2"/>
  <c r="AB958" i="2" s="1"/>
  <c r="J44" i="2"/>
  <c r="M956" i="2" s="1"/>
  <c r="J245" i="2"/>
  <c r="H44" i="2"/>
  <c r="K956" i="2" s="1"/>
  <c r="H245" i="2"/>
  <c r="AJ44" i="2"/>
  <c r="AJ245" i="2"/>
  <c r="AJ958" i="2" s="1"/>
  <c r="V44" i="2"/>
  <c r="V933" i="2" s="1"/>
  <c r="V245" i="2"/>
  <c r="V958" i="2" s="1"/>
  <c r="N44" i="2"/>
  <c r="Q956" i="2" s="1"/>
  <c r="N245" i="2"/>
  <c r="N958" i="2" s="1"/>
  <c r="R44" i="2"/>
  <c r="R245" i="2"/>
  <c r="R958" i="2" s="1"/>
  <c r="X44" i="2"/>
  <c r="X245" i="2"/>
  <c r="X958" i="2" s="1"/>
  <c r="AD44" i="2"/>
  <c r="AD933" i="2" s="1"/>
  <c r="AD245" i="2"/>
  <c r="AD958" i="2" s="1"/>
  <c r="Z44" i="2"/>
  <c r="Z933" i="2" s="1"/>
  <c r="Z245" i="2"/>
  <c r="Z958" i="2" s="1"/>
  <c r="F44" i="2"/>
  <c r="F245" i="2"/>
  <c r="DK244" i="2" s="1"/>
  <c r="DK42" i="2" s="1"/>
  <c r="AM320" i="2"/>
  <c r="AL320" i="2"/>
  <c r="DL594" i="2"/>
  <c r="DK733" i="2"/>
  <c r="DK594" i="2"/>
  <c r="DL733" i="2"/>
  <c r="DK694" i="2"/>
  <c r="DL674" i="2"/>
  <c r="DL694" i="2"/>
  <c r="DK674" i="2"/>
  <c r="DK654" i="2"/>
  <c r="DL654" i="2"/>
  <c r="DL634" i="2"/>
  <c r="DK614" i="2"/>
  <c r="DK634" i="2"/>
  <c r="DL614" i="2"/>
  <c r="AK62" i="2"/>
  <c r="DL555" i="2"/>
  <c r="DK555" i="2"/>
  <c r="AL40" i="2"/>
  <c r="AL223" i="2"/>
  <c r="AM40" i="2"/>
  <c r="AN40" i="2"/>
  <c r="AM276" i="2"/>
  <c r="AM223" i="2"/>
  <c r="AH277" i="2"/>
  <c r="AG62" i="2"/>
  <c r="AG64" i="2" s="1"/>
  <c r="AG968" i="2" s="1"/>
  <c r="Y277" i="2"/>
  <c r="X62" i="2"/>
  <c r="X64" i="2" s="1"/>
  <c r="P277" i="2"/>
  <c r="O62" i="2"/>
  <c r="O64" i="2" s="1"/>
  <c r="O968" i="2" s="1"/>
  <c r="U277" i="2"/>
  <c r="T62" i="2"/>
  <c r="T64" i="2" s="1"/>
  <c r="T968" i="2" s="1"/>
  <c r="I277" i="2"/>
  <c r="DK272" i="2" s="1"/>
  <c r="H62" i="2"/>
  <c r="H64" i="2" s="1"/>
  <c r="H968" i="2" s="1"/>
  <c r="N277" i="2"/>
  <c r="M62" i="2"/>
  <c r="R277" i="2"/>
  <c r="Q62" i="2"/>
  <c r="Q64" i="2" s="1"/>
  <c r="Q968" i="2" s="1"/>
  <c r="Z277" i="2"/>
  <c r="Y62" i="2"/>
  <c r="Y64" i="2" s="1"/>
  <c r="Y968" i="2" s="1"/>
  <c r="AJ277" i="2"/>
  <c r="AI62" i="2"/>
  <c r="AI64" i="2" s="1"/>
  <c r="AI968" i="2" s="1"/>
  <c r="AK277" i="2"/>
  <c r="AJ62" i="2"/>
  <c r="AJ64" i="2" s="1"/>
  <c r="AI277" i="2"/>
  <c r="AH62" i="2"/>
  <c r="AH64" i="2" s="1"/>
  <c r="O277" i="2"/>
  <c r="N62" i="2"/>
  <c r="N64" i="2" s="1"/>
  <c r="S277" i="2"/>
  <c r="R62" i="2"/>
  <c r="R64" i="2" s="1"/>
  <c r="R968" i="2" s="1"/>
  <c r="AE277" i="2"/>
  <c r="AD62" i="2"/>
  <c r="AD64" i="2" s="1"/>
  <c r="AC277" i="2"/>
  <c r="AB62" i="2"/>
  <c r="AB64" i="2" s="1"/>
  <c r="AA277" i="2"/>
  <c r="Z62" i="2"/>
  <c r="Z64" i="2" s="1"/>
  <c r="AG277" i="2"/>
  <c r="AF62" i="2"/>
  <c r="AF64" i="2" s="1"/>
  <c r="AD277" i="2"/>
  <c r="AC62" i="2"/>
  <c r="AC64" i="2" s="1"/>
  <c r="AC968" i="2" s="1"/>
  <c r="T277" i="2"/>
  <c r="S62" i="2"/>
  <c r="S64" i="2" s="1"/>
  <c r="S968" i="2" s="1"/>
  <c r="K277" i="2"/>
  <c r="J62" i="2"/>
  <c r="J64" i="2" s="1"/>
  <c r="J968" i="2" s="1"/>
  <c r="AL277" i="2"/>
  <c r="AL276" i="2"/>
  <c r="AL295" i="2"/>
  <c r="DL276" i="2"/>
  <c r="DL295" i="2"/>
  <c r="AO295" i="2"/>
  <c r="DL16" i="2"/>
  <c r="AO264" i="2"/>
  <c r="AO57" i="2" s="1"/>
  <c r="DL264" i="2"/>
  <c r="DL57" i="2" s="1"/>
  <c r="DL62" i="2" s="1"/>
  <c r="DM264" i="2"/>
  <c r="DM57" i="2" s="1"/>
  <c r="M55" i="2"/>
  <c r="AK55" i="2"/>
  <c r="AO54" i="2"/>
  <c r="AO55" i="2" s="1"/>
  <c r="DL478" i="2"/>
  <c r="DL54" i="2"/>
  <c r="DK418" i="2"/>
  <c r="DL418" i="2"/>
  <c r="J28" i="2"/>
  <c r="J942" i="2" s="1"/>
  <c r="Z28" i="2"/>
  <c r="Z942" i="2" s="1"/>
  <c r="N28" i="2"/>
  <c r="N942" i="2" s="1"/>
  <c r="V28" i="2"/>
  <c r="V942" i="2" s="1"/>
  <c r="R28" i="2"/>
  <c r="R942" i="2" s="1"/>
  <c r="AD28" i="2"/>
  <c r="AD942" i="2" s="1"/>
  <c r="DK16" i="2"/>
  <c r="DK985" i="2" s="1"/>
  <c r="DL161" i="2"/>
  <c r="DL23" i="2" s="1"/>
  <c r="DL941" i="2" s="1"/>
  <c r="AM161" i="2"/>
  <c r="AM23" i="2" s="1"/>
  <c r="AM941" i="2" s="1"/>
  <c r="AL161" i="2"/>
  <c r="AL23" i="2" s="1"/>
  <c r="AL941" i="2" s="1"/>
  <c r="AM140" i="2"/>
  <c r="AM17" i="2" s="1"/>
  <c r="AM16" i="2"/>
  <c r="AL141" i="2"/>
  <c r="AL18" i="2" s="1"/>
  <c r="AL16" i="2"/>
  <c r="AL929" i="2" s="1"/>
  <c r="AL140" i="2"/>
  <c r="AL17" i="2" s="1"/>
  <c r="AM141" i="2"/>
  <c r="AM18" i="2" s="1"/>
  <c r="AN141" i="2"/>
  <c r="AN18" i="2" s="1"/>
  <c r="DL140" i="2"/>
  <c r="DL17" i="2" s="1"/>
  <c r="R227" i="3"/>
  <c r="S227" i="3" s="1"/>
  <c r="S228" i="3" s="1"/>
  <c r="S229" i="3" s="1"/>
  <c r="S230" i="3" s="1"/>
  <c r="S231" i="3" s="1"/>
  <c r="R233" i="3" s="1"/>
  <c r="Q228" i="3"/>
  <c r="Q206" i="3"/>
  <c r="R205" i="3"/>
  <c r="S205" i="3" s="1"/>
  <c r="S206" i="3" s="1"/>
  <c r="S207" i="3" s="1"/>
  <c r="S208" i="3" s="1"/>
  <c r="S209" i="3" s="1"/>
  <c r="S210" i="3" s="1"/>
  <c r="S211" i="3" s="1"/>
  <c r="S212" i="3" s="1"/>
  <c r="S213" i="3" s="1"/>
  <c r="S214" i="3" s="1"/>
  <c r="S215" i="3" s="1"/>
  <c r="S216" i="3" s="1"/>
  <c r="S217" i="3" s="1"/>
  <c r="S218" i="3" s="1"/>
  <c r="S219" i="3" s="1"/>
  <c r="S220" i="3" s="1"/>
  <c r="R222" i="3" s="1"/>
  <c r="CR122" i="9" l="1"/>
  <c r="BW147" i="9"/>
  <c r="BW139" i="9" s="1"/>
  <c r="CA147" i="9" s="1"/>
  <c r="CA139" i="9" s="1"/>
  <c r="CE147" i="9" s="1"/>
  <c r="CJ123" i="9"/>
  <c r="BX122" i="9"/>
  <c r="BT141" i="9"/>
  <c r="BT18" i="9" s="1"/>
  <c r="BS140" i="9"/>
  <c r="BS17" i="9" s="1"/>
  <c r="BS141" i="9"/>
  <c r="BS18" i="9" s="1"/>
  <c r="BS16" i="9"/>
  <c r="BS223" i="9"/>
  <c r="CJ111" i="9"/>
  <c r="CR123" i="9"/>
  <c r="CI122" i="9"/>
  <c r="CU122" i="9"/>
  <c r="CB123" i="9"/>
  <c r="CF121" i="9"/>
  <c r="CQ111" i="9"/>
  <c r="DT143" i="9"/>
  <c r="AS139" i="9"/>
  <c r="DS163" i="9"/>
  <c r="AO160" i="9"/>
  <c r="DS636" i="9"/>
  <c r="AO633" i="9"/>
  <c r="DP143" i="9"/>
  <c r="AC139" i="9"/>
  <c r="DX715" i="9"/>
  <c r="BI713" i="9"/>
  <c r="DX713" i="9" s="1"/>
  <c r="DZ830" i="9"/>
  <c r="BQ828" i="9"/>
  <c r="DZ828" i="9" s="1"/>
  <c r="DY811" i="9"/>
  <c r="BM809" i="9"/>
  <c r="DY809" i="9" s="1"/>
  <c r="DQ636" i="9"/>
  <c r="AG633" i="9"/>
  <c r="DR696" i="9"/>
  <c r="AK693" i="9"/>
  <c r="DP735" i="9"/>
  <c r="AC732" i="9"/>
  <c r="DP732" i="9" s="1"/>
  <c r="DP400" i="9"/>
  <c r="AC398" i="9"/>
  <c r="DR163" i="9"/>
  <c r="AK160" i="9"/>
  <c r="DP811" i="9"/>
  <c r="AC809" i="9"/>
  <c r="DT792" i="9"/>
  <c r="AS790" i="9"/>
  <c r="DR440" i="9"/>
  <c r="AK437" i="9"/>
  <c r="DS420" i="9"/>
  <c r="AO417" i="9"/>
  <c r="DS314" i="9"/>
  <c r="AO312" i="9"/>
  <c r="DQ715" i="9"/>
  <c r="AG713" i="9"/>
  <c r="DQ713" i="9" s="1"/>
  <c r="DY715" i="9"/>
  <c r="BM713" i="9"/>
  <c r="DY713" i="9" s="1"/>
  <c r="DR849" i="9"/>
  <c r="AK847" i="9"/>
  <c r="DT616" i="9"/>
  <c r="AS613" i="9"/>
  <c r="DT557" i="9"/>
  <c r="AS554" i="9"/>
  <c r="DU811" i="9"/>
  <c r="AW809" i="9"/>
  <c r="DU809" i="9" s="1"/>
  <c r="DS735" i="9"/>
  <c r="AO732" i="9"/>
  <c r="DS732" i="9" s="1"/>
  <c r="DQ333" i="9"/>
  <c r="AG330" i="9"/>
  <c r="DU576" i="9"/>
  <c r="AW574" i="9"/>
  <c r="DU574" i="9" s="1"/>
  <c r="EA811" i="9"/>
  <c r="BU809" i="9"/>
  <c r="EA809" i="9" s="1"/>
  <c r="DT715" i="9"/>
  <c r="AS713" i="9"/>
  <c r="DT713" i="9" s="1"/>
  <c r="DT724" i="9" s="1"/>
  <c r="EA576" i="9"/>
  <c r="BU574" i="9"/>
  <c r="EA574" i="9" s="1"/>
  <c r="DU537" i="9"/>
  <c r="AW535" i="9"/>
  <c r="DQ460" i="9"/>
  <c r="AG457" i="9"/>
  <c r="DT518" i="9"/>
  <c r="AS516" i="9"/>
  <c r="DT440" i="9"/>
  <c r="AS437" i="9"/>
  <c r="DP460" i="9"/>
  <c r="AC457" i="9"/>
  <c r="DQ314" i="9"/>
  <c r="AG312" i="9"/>
  <c r="DX576" i="9"/>
  <c r="BI574" i="9"/>
  <c r="DX574" i="9" s="1"/>
  <c r="DT400" i="9"/>
  <c r="AS398" i="9"/>
  <c r="EA792" i="9"/>
  <c r="BU790" i="9"/>
  <c r="DT754" i="9"/>
  <c r="AS752" i="9"/>
  <c r="DQ830" i="9"/>
  <c r="AG828" i="9"/>
  <c r="DQ828" i="9" s="1"/>
  <c r="DR656" i="9"/>
  <c r="AK653" i="9"/>
  <c r="DV792" i="9"/>
  <c r="BA790" i="9"/>
  <c r="DS205" i="9"/>
  <c r="AO202" i="9"/>
  <c r="DP576" i="9"/>
  <c r="AC574" i="9"/>
  <c r="DR811" i="9"/>
  <c r="AK809" i="9"/>
  <c r="DR809" i="9" s="1"/>
  <c r="DS499" i="9"/>
  <c r="AO497" i="9"/>
  <c r="DS440" i="9"/>
  <c r="AO437" i="9"/>
  <c r="DZ576" i="9"/>
  <c r="BQ574" i="9"/>
  <c r="DZ574" i="9" s="1"/>
  <c r="DQ849" i="9"/>
  <c r="AG847" i="9"/>
  <c r="DQ735" i="9"/>
  <c r="AG732" i="9"/>
  <c r="DQ732" i="9" s="1"/>
  <c r="DR537" i="9"/>
  <c r="AK535" i="9"/>
  <c r="DR576" i="9"/>
  <c r="AK574" i="9"/>
  <c r="DR574" i="9" s="1"/>
  <c r="DR715" i="9"/>
  <c r="AK713" i="9"/>
  <c r="DR713" i="9" s="1"/>
  <c r="DU754" i="9"/>
  <c r="AW752" i="9"/>
  <c r="DQ773" i="9"/>
  <c r="AG771" i="9"/>
  <c r="DZ715" i="9"/>
  <c r="BQ713" i="9"/>
  <c r="DZ713" i="9" s="1"/>
  <c r="DS616" i="9"/>
  <c r="AO613" i="9"/>
  <c r="DU499" i="9"/>
  <c r="AW497" i="9"/>
  <c r="EA400" i="9"/>
  <c r="BU398" i="9"/>
  <c r="DR792" i="9"/>
  <c r="AK790" i="9"/>
  <c r="DQ576" i="9"/>
  <c r="AG574" i="9"/>
  <c r="DQ574" i="9" s="1"/>
  <c r="DT830" i="9"/>
  <c r="AS828" i="9"/>
  <c r="DT828" i="9" s="1"/>
  <c r="DT839" i="9" s="1"/>
  <c r="DW576" i="9"/>
  <c r="BE574" i="9"/>
  <c r="DW574" i="9" s="1"/>
  <c r="DZ400" i="9"/>
  <c r="BQ398" i="9"/>
  <c r="EA518" i="9"/>
  <c r="BU516" i="9"/>
  <c r="DY792" i="9"/>
  <c r="BM790" i="9"/>
  <c r="DQ143" i="9"/>
  <c r="AG139" i="9"/>
  <c r="DQ420" i="9"/>
  <c r="AG417" i="9"/>
  <c r="DP830" i="9"/>
  <c r="AC828" i="9"/>
  <c r="DP828" i="9" s="1"/>
  <c r="DQ616" i="9"/>
  <c r="AG613" i="9"/>
  <c r="DV576" i="9"/>
  <c r="BA574" i="9"/>
  <c r="DV574" i="9" s="1"/>
  <c r="DV518" i="9"/>
  <c r="BA516" i="9"/>
  <c r="DS143" i="9"/>
  <c r="AO139" i="9"/>
  <c r="DU715" i="9"/>
  <c r="AW713" i="9"/>
  <c r="DU713" i="9" s="1"/>
  <c r="DR333" i="9"/>
  <c r="AK330" i="9"/>
  <c r="DR596" i="9"/>
  <c r="AK593" i="9"/>
  <c r="DR593" i="9" s="1"/>
  <c r="DV400" i="9"/>
  <c r="BA398" i="9"/>
  <c r="DW499" i="9"/>
  <c r="BE497" i="9"/>
  <c r="DR205" i="9"/>
  <c r="AK202" i="9"/>
  <c r="DS773" i="9"/>
  <c r="AO771" i="9"/>
  <c r="DZ518" i="9"/>
  <c r="BQ516" i="9"/>
  <c r="EA537" i="9"/>
  <c r="BU535" i="9"/>
  <c r="DT696" i="9"/>
  <c r="AS693" i="9"/>
  <c r="DT499" i="9"/>
  <c r="AS497" i="9"/>
  <c r="DS266" i="9"/>
  <c r="AO264" i="9"/>
  <c r="DV830" i="9"/>
  <c r="BA828" i="9"/>
  <c r="DV828" i="9" s="1"/>
  <c r="DQ596" i="9"/>
  <c r="AG593" i="9"/>
  <c r="DQ593" i="9" s="1"/>
  <c r="DR773" i="9"/>
  <c r="AK771" i="9"/>
  <c r="DP480" i="9"/>
  <c r="AC477" i="9"/>
  <c r="DU400" i="9"/>
  <c r="AW398" i="9"/>
  <c r="DT420" i="9"/>
  <c r="AS417" i="9"/>
  <c r="DP266" i="9"/>
  <c r="AC264" i="9"/>
  <c r="DP616" i="9"/>
  <c r="AC613" i="9"/>
  <c r="DR735" i="9"/>
  <c r="AK732" i="9"/>
  <c r="DR732" i="9" s="1"/>
  <c r="EA715" i="9"/>
  <c r="BU713" i="9"/>
  <c r="EA713" i="9" s="1"/>
  <c r="DT460" i="9"/>
  <c r="AS457" i="9"/>
  <c r="DY518" i="9"/>
  <c r="BM516" i="9"/>
  <c r="DV537" i="9"/>
  <c r="BA535" i="9"/>
  <c r="DS696" i="9"/>
  <c r="AO693" i="9"/>
  <c r="DS792" i="9"/>
  <c r="AO790" i="9"/>
  <c r="DS460" i="9"/>
  <c r="AO457" i="9"/>
  <c r="DS480" i="9"/>
  <c r="AO477" i="9"/>
  <c r="DQ183" i="9"/>
  <c r="AG180" i="9"/>
  <c r="DT735" i="9"/>
  <c r="AS732" i="9"/>
  <c r="DT732" i="9" s="1"/>
  <c r="DW518" i="9"/>
  <c r="BE516" i="9"/>
  <c r="DU773" i="9"/>
  <c r="AW771" i="9"/>
  <c r="DQ480" i="9"/>
  <c r="AG477" i="9"/>
  <c r="DS811" i="9"/>
  <c r="AO809" i="9"/>
  <c r="DS809" i="9" s="1"/>
  <c r="DV811" i="9"/>
  <c r="BA809" i="9"/>
  <c r="DV809" i="9" s="1"/>
  <c r="DW792" i="9"/>
  <c r="BE790" i="9"/>
  <c r="DS183" i="9"/>
  <c r="AO180" i="9"/>
  <c r="DQ518" i="9"/>
  <c r="AG516" i="9"/>
  <c r="DR830" i="9"/>
  <c r="AK828" i="9"/>
  <c r="DR828" i="9" s="1"/>
  <c r="DR247" i="9"/>
  <c r="AK244" i="9"/>
  <c r="DX792" i="9"/>
  <c r="BI790" i="9"/>
  <c r="DT266" i="9"/>
  <c r="AS264" i="9"/>
  <c r="DT537" i="9"/>
  <c r="AS535" i="9"/>
  <c r="DX499" i="9"/>
  <c r="BI497" i="9"/>
  <c r="DT576" i="9"/>
  <c r="AS574" i="9"/>
  <c r="DT574" i="9" s="1"/>
  <c r="DT585" i="9" s="1"/>
  <c r="DQ499" i="9"/>
  <c r="AG497" i="9"/>
  <c r="DW715" i="9"/>
  <c r="BE713" i="9"/>
  <c r="DW713" i="9" s="1"/>
  <c r="DR460" i="9"/>
  <c r="AK457" i="9"/>
  <c r="DX537" i="9"/>
  <c r="BI535" i="9"/>
  <c r="DX518" i="9"/>
  <c r="BI516" i="9"/>
  <c r="DR314" i="9"/>
  <c r="AK312" i="9"/>
  <c r="DZ811" i="9"/>
  <c r="BQ809" i="9"/>
  <c r="DZ809" i="9" s="1"/>
  <c r="DQ792" i="9"/>
  <c r="AG790" i="9"/>
  <c r="DR266" i="9"/>
  <c r="AK264" i="9"/>
  <c r="DR616" i="9"/>
  <c r="AK613" i="9"/>
  <c r="DT676" i="9"/>
  <c r="AS673" i="9"/>
  <c r="DS247" i="9"/>
  <c r="AO244" i="9"/>
  <c r="DV499" i="9"/>
  <c r="BA497" i="9"/>
  <c r="DN754" i="9"/>
  <c r="U752" i="9"/>
  <c r="DS537" i="9"/>
  <c r="AO535" i="9"/>
  <c r="DS849" i="9"/>
  <c r="AO847" i="9"/>
  <c r="DW830" i="9"/>
  <c r="BE828" i="9"/>
  <c r="DW828" i="9" s="1"/>
  <c r="DY499" i="9"/>
  <c r="BM497" i="9"/>
  <c r="DQ400" i="9"/>
  <c r="AG398" i="9"/>
  <c r="DQ205" i="9"/>
  <c r="AG202" i="9"/>
  <c r="DY576" i="9"/>
  <c r="BM574" i="9"/>
  <c r="DY574" i="9" s="1"/>
  <c r="DX400" i="9"/>
  <c r="BI398" i="9"/>
  <c r="DP314" i="9"/>
  <c r="AC312" i="9"/>
  <c r="DZ499" i="9"/>
  <c r="BQ497" i="9"/>
  <c r="DS557" i="9"/>
  <c r="AO554" i="9"/>
  <c r="DT480" i="9"/>
  <c r="AS477" i="9"/>
  <c r="DR636" i="9"/>
  <c r="AK633" i="9"/>
  <c r="DR183" i="9"/>
  <c r="AK180" i="9"/>
  <c r="DU518" i="9"/>
  <c r="AW516" i="9"/>
  <c r="DR676" i="9"/>
  <c r="AK673" i="9"/>
  <c r="DS596" i="9"/>
  <c r="AO593" i="9"/>
  <c r="DS593" i="9" s="1"/>
  <c r="DQ676" i="9"/>
  <c r="AG673" i="9"/>
  <c r="DS656" i="9"/>
  <c r="AO653" i="9"/>
  <c r="DT811" i="9"/>
  <c r="AS809" i="9"/>
  <c r="DT809" i="9" s="1"/>
  <c r="DT820" i="9" s="1"/>
  <c r="DY400" i="9"/>
  <c r="BM398" i="9"/>
  <c r="DT656" i="9"/>
  <c r="AS653" i="9"/>
  <c r="EA830" i="9"/>
  <c r="BU828" i="9"/>
  <c r="EA828" i="9" s="1"/>
  <c r="DX830" i="9"/>
  <c r="BI828" i="9"/>
  <c r="DX828" i="9" s="1"/>
  <c r="DS830" i="9"/>
  <c r="AO828" i="9"/>
  <c r="DS828" i="9" s="1"/>
  <c r="DT636" i="9"/>
  <c r="AS633" i="9"/>
  <c r="DQ537" i="9"/>
  <c r="AG535" i="9"/>
  <c r="DR143" i="9"/>
  <c r="AK139" i="9"/>
  <c r="DR420" i="9"/>
  <c r="AK417" i="9"/>
  <c r="DR518" i="9"/>
  <c r="AK516" i="9"/>
  <c r="DY537" i="9"/>
  <c r="BM535" i="9"/>
  <c r="DT773" i="9"/>
  <c r="AS771" i="9"/>
  <c r="DQ696" i="9"/>
  <c r="AG693" i="9"/>
  <c r="DQ656" i="9"/>
  <c r="AG653" i="9"/>
  <c r="DR480" i="9"/>
  <c r="AK477" i="9"/>
  <c r="DT596" i="9"/>
  <c r="AS593" i="9"/>
  <c r="DT593" i="9" s="1"/>
  <c r="DS576" i="9"/>
  <c r="AO574" i="9"/>
  <c r="DS574" i="9" s="1"/>
  <c r="DZ792" i="9"/>
  <c r="BQ790" i="9"/>
  <c r="DR499" i="9"/>
  <c r="AK497" i="9"/>
  <c r="DP499" i="9"/>
  <c r="AC497" i="9"/>
  <c r="DP676" i="9"/>
  <c r="AC673" i="9"/>
  <c r="DR754" i="9"/>
  <c r="AK752" i="9"/>
  <c r="DS518" i="9"/>
  <c r="AO516" i="9"/>
  <c r="DW537" i="9"/>
  <c r="BE535" i="9"/>
  <c r="DU792" i="9"/>
  <c r="AW790" i="9"/>
  <c r="DR557" i="9"/>
  <c r="AK554" i="9"/>
  <c r="DQ247" i="9"/>
  <c r="AG244" i="9"/>
  <c r="DU830" i="9"/>
  <c r="AW828" i="9"/>
  <c r="DU828" i="9" s="1"/>
  <c r="DX811" i="9"/>
  <c r="BI809" i="9"/>
  <c r="DX809" i="9" s="1"/>
  <c r="DR400" i="9"/>
  <c r="AK398" i="9"/>
  <c r="DY830" i="9"/>
  <c r="BM828" i="9"/>
  <c r="DY828" i="9" s="1"/>
  <c r="DQ557" i="9"/>
  <c r="AG554" i="9"/>
  <c r="DV715" i="9"/>
  <c r="BA713" i="9"/>
  <c r="DV713" i="9" s="1"/>
  <c r="DW400" i="9"/>
  <c r="BE398" i="9"/>
  <c r="DS400" i="9"/>
  <c r="AO398" i="9"/>
  <c r="DZ537" i="9"/>
  <c r="BQ535" i="9"/>
  <c r="DS754" i="9"/>
  <c r="AO752" i="9"/>
  <c r="DS676" i="9"/>
  <c r="AO673" i="9"/>
  <c r="DS715" i="9"/>
  <c r="AO713" i="9"/>
  <c r="DS713" i="9" s="1"/>
  <c r="DW811" i="9"/>
  <c r="BE809" i="9"/>
  <c r="DW809" i="9" s="1"/>
  <c r="CV111" i="9"/>
  <c r="DS333" i="9"/>
  <c r="AO330" i="9"/>
  <c r="CF123" i="9"/>
  <c r="CV122" i="9"/>
  <c r="BX121" i="9"/>
  <c r="CV123" i="9"/>
  <c r="CQ123" i="9"/>
  <c r="CM123" i="9"/>
  <c r="CA121" i="9"/>
  <c r="CR111" i="9"/>
  <c r="CJ121" i="9"/>
  <c r="CM111" i="9"/>
  <c r="CF122" i="9"/>
  <c r="BW121" i="9"/>
  <c r="DA535" i="9"/>
  <c r="EI541" i="9"/>
  <c r="DA790" i="9"/>
  <c r="EI796" i="9"/>
  <c r="DA398" i="9"/>
  <c r="EI404" i="9"/>
  <c r="EK513" i="9"/>
  <c r="EK508" i="9" s="1"/>
  <c r="EJ508" i="9"/>
  <c r="EK414" i="9"/>
  <c r="EK409" i="9" s="1"/>
  <c r="EJ409" i="9"/>
  <c r="CY818" i="9" a="1"/>
  <c r="CY818" i="9" s="1"/>
  <c r="CY816" i="9" s="1"/>
  <c r="CY815" i="9" s="1"/>
  <c r="CY809" i="9" s="1"/>
  <c r="CM82" i="9"/>
  <c r="EB364" i="9"/>
  <c r="CX837" i="9" a="1"/>
  <c r="CX837" i="9" s="1"/>
  <c r="CX835" i="9" s="1"/>
  <c r="CX834" i="9" s="1"/>
  <c r="CX828" i="9" s="1"/>
  <c r="CS227" i="9"/>
  <c r="CS222" i="9"/>
  <c r="CJ122" i="9"/>
  <c r="CB122" i="9"/>
  <c r="CO535" i="9"/>
  <c r="EF541" i="9"/>
  <c r="BY227" i="9"/>
  <c r="BY222" i="9"/>
  <c r="CS574" i="9"/>
  <c r="EG574" i="9" s="1"/>
  <c r="EG580" i="9"/>
  <c r="DC227" i="9"/>
  <c r="DC222" i="9"/>
  <c r="DA583" i="9" a="1"/>
  <c r="DA583" i="9" s="1"/>
  <c r="DA581" i="9" s="1"/>
  <c r="DA580" i="9" s="1"/>
  <c r="CX818" i="9" a="1"/>
  <c r="CX818" i="9" s="1"/>
  <c r="CX816" i="9" s="1"/>
  <c r="CX815" i="9" s="1"/>
  <c r="CX809" i="9" s="1"/>
  <c r="CC713" i="9"/>
  <c r="EC713" i="9" s="1"/>
  <c r="EC719" i="9"/>
  <c r="CY407" i="9" a="1"/>
  <c r="CY407" i="9" s="1"/>
  <c r="CY405" i="9" s="1"/>
  <c r="CY404" i="9" s="1"/>
  <c r="CY398" i="9" s="1"/>
  <c r="CY51" i="9" s="1"/>
  <c r="CO516" i="9"/>
  <c r="EF522" i="9"/>
  <c r="CK828" i="9"/>
  <c r="EE828" i="9" s="1"/>
  <c r="EE834" i="9"/>
  <c r="CH82" i="9"/>
  <c r="BU497" i="9"/>
  <c r="EA503" i="9"/>
  <c r="BZ82" i="9"/>
  <c r="BO111" i="9"/>
  <c r="BP111" i="9"/>
  <c r="BP121" i="9"/>
  <c r="BL73" i="9"/>
  <c r="CR222" i="9"/>
  <c r="CR227" i="9"/>
  <c r="CZ227" i="9"/>
  <c r="CZ222" i="9"/>
  <c r="CX525" i="9" a="1"/>
  <c r="CX525" i="9" s="1"/>
  <c r="CX523" i="9" s="1"/>
  <c r="CX522" i="9" s="1"/>
  <c r="CX516" i="9" s="1"/>
  <c r="CX59" i="9" s="1"/>
  <c r="CY837" i="9" a="1"/>
  <c r="CY837" i="9" s="1"/>
  <c r="CY835" i="9" s="1"/>
  <c r="CY834" i="9" s="1"/>
  <c r="CY828" i="9" s="1"/>
  <c r="CU82" i="9"/>
  <c r="CK713" i="9"/>
  <c r="EE713" i="9" s="1"/>
  <c r="EE719" i="9"/>
  <c r="BY574" i="9"/>
  <c r="EB574" i="9" s="1"/>
  <c r="EB580" i="9"/>
  <c r="EI364" i="9"/>
  <c r="DA150" i="9" a="1"/>
  <c r="DA150" i="9" s="1"/>
  <c r="DA148" i="9" s="1"/>
  <c r="CC497" i="9"/>
  <c r="EC503" i="9"/>
  <c r="BY790" i="9"/>
  <c r="EB796" i="9"/>
  <c r="ED364" i="9"/>
  <c r="CQ82" i="9"/>
  <c r="BY828" i="9"/>
  <c r="EB828" i="9" s="1"/>
  <c r="EB834" i="9"/>
  <c r="CS398" i="9"/>
  <c r="EG404" i="9"/>
  <c r="CK222" i="9"/>
  <c r="CK227" i="9"/>
  <c r="CW398" i="9"/>
  <c r="EH404" i="9"/>
  <c r="CQ122" i="9"/>
  <c r="CO222" i="9"/>
  <c r="CO227" i="9"/>
  <c r="CA111" i="9"/>
  <c r="CS516" i="9"/>
  <c r="EG522" i="9"/>
  <c r="CL82" i="9"/>
  <c r="CN111" i="9"/>
  <c r="CG713" i="9"/>
  <c r="ED713" i="9" s="1"/>
  <c r="ED719" i="9"/>
  <c r="CU123" i="9"/>
  <c r="CK535" i="9"/>
  <c r="EE541" i="9"/>
  <c r="CN222" i="9"/>
  <c r="CN227" i="9"/>
  <c r="CJ227" i="9"/>
  <c r="CJ222" i="9"/>
  <c r="CC828" i="9"/>
  <c r="EC828" i="9" s="1"/>
  <c r="EC834" i="9"/>
  <c r="EF364" i="9"/>
  <c r="CK497" i="9"/>
  <c r="EE503" i="9"/>
  <c r="EJ801" i="9"/>
  <c r="EK806" i="9"/>
  <c r="EK801" i="9" s="1"/>
  <c r="EJ585" i="9"/>
  <c r="EK590" i="9"/>
  <c r="EK585" i="9" s="1"/>
  <c r="AK351" i="9"/>
  <c r="DR354" i="9"/>
  <c r="EJ546" i="9"/>
  <c r="EK551" i="9"/>
  <c r="EK546" i="9" s="1"/>
  <c r="CQ222" i="9"/>
  <c r="CQ227" i="9"/>
  <c r="CX407" i="9" a="1"/>
  <c r="CX407" i="9" s="1"/>
  <c r="CX405" i="9" s="1"/>
  <c r="CX404" i="9" s="1"/>
  <c r="CX398" i="9" s="1"/>
  <c r="CX51" i="9" s="1"/>
  <c r="CU121" i="9"/>
  <c r="CA227" i="9"/>
  <c r="CA222" i="9"/>
  <c r="CY544" i="9" a="1"/>
  <c r="CY544" i="9" s="1"/>
  <c r="CY542" i="9" s="1"/>
  <c r="CY541" i="9" s="1"/>
  <c r="CY535" i="9" s="1"/>
  <c r="CY60" i="9" s="1"/>
  <c r="CT82" i="9"/>
  <c r="CM122" i="9"/>
  <c r="DA722" i="9" a="1"/>
  <c r="DA722" i="9" s="1"/>
  <c r="DA720" i="9" s="1"/>
  <c r="DA719" i="9" s="1"/>
  <c r="CG790" i="9"/>
  <c r="ED796" i="9"/>
  <c r="EC364" i="9"/>
  <c r="CX799" i="9" a="1"/>
  <c r="CX799" i="9" s="1"/>
  <c r="CX797" i="9" s="1"/>
  <c r="CX796" i="9" s="1"/>
  <c r="CX790" i="9" s="1"/>
  <c r="CW828" i="9"/>
  <c r="EH828" i="9" s="1"/>
  <c r="EH834" i="9"/>
  <c r="CB227" i="9"/>
  <c r="CB222" i="9"/>
  <c r="BY497" i="9"/>
  <c r="EB503" i="9"/>
  <c r="BV139" i="9"/>
  <c r="BV323" i="9"/>
  <c r="CU227" i="9"/>
  <c r="CU222" i="9"/>
  <c r="BY713" i="9"/>
  <c r="EB713" i="9" s="1"/>
  <c r="EB719" i="9"/>
  <c r="CH227" i="9"/>
  <c r="CH222" i="9"/>
  <c r="EE231" i="9"/>
  <c r="CX544" i="9" a="1"/>
  <c r="CX544" i="9" s="1"/>
  <c r="CX542" i="9" s="1"/>
  <c r="CX541" i="9" s="1"/>
  <c r="CX535" i="9" s="1"/>
  <c r="CX60" i="9" s="1"/>
  <c r="CG497" i="9"/>
  <c r="ED503" i="9"/>
  <c r="CR82" i="9"/>
  <c r="CP227" i="9"/>
  <c r="CP222" i="9"/>
  <c r="EG231" i="9"/>
  <c r="CI227" i="9"/>
  <c r="CI222" i="9"/>
  <c r="BY809" i="9"/>
  <c r="EB809" i="9" s="1"/>
  <c r="EB815" i="9"/>
  <c r="CC535" i="9"/>
  <c r="EC541" i="9"/>
  <c r="AT106" i="9"/>
  <c r="AT32" i="9"/>
  <c r="AO351" i="9"/>
  <c r="DS354" i="9"/>
  <c r="CE82" i="9"/>
  <c r="CZ150" i="9" a="1"/>
  <c r="CZ150" i="9" s="1"/>
  <c r="CZ148" i="9" s="1"/>
  <c r="CY227" i="9"/>
  <c r="CY222" i="9"/>
  <c r="EH364" i="9"/>
  <c r="CW790" i="9"/>
  <c r="EH796" i="9"/>
  <c r="CE123" i="9"/>
  <c r="CX227" i="9"/>
  <c r="CX222" i="9"/>
  <c r="EI231" i="9"/>
  <c r="DI222" i="9"/>
  <c r="DI227" i="9"/>
  <c r="CX150" i="9" a="1"/>
  <c r="CX150" i="9" s="1"/>
  <c r="CX148" i="9" s="1"/>
  <c r="BY535" i="9"/>
  <c r="EB541" i="9"/>
  <c r="CC398" i="9"/>
  <c r="EC404" i="9"/>
  <c r="DA818" i="9" a="1"/>
  <c r="DA818" i="9" s="1"/>
  <c r="DA816" i="9" s="1"/>
  <c r="DA815" i="9" s="1"/>
  <c r="CZ407" i="9" a="1"/>
  <c r="CZ407" i="9" s="1"/>
  <c r="CZ405" i="9" s="1"/>
  <c r="CZ404" i="9" s="1"/>
  <c r="CZ398" i="9" s="1"/>
  <c r="CZ51" i="9" s="1"/>
  <c r="CQ121" i="9"/>
  <c r="CG516" i="9"/>
  <c r="ED522" i="9"/>
  <c r="CK398" i="9"/>
  <c r="EE404" i="9"/>
  <c r="CS828" i="9"/>
  <c r="EG828" i="9" s="1"/>
  <c r="EG834" i="9"/>
  <c r="EG364" i="9"/>
  <c r="CN82" i="9"/>
  <c r="CW713" i="9"/>
  <c r="EH713" i="9" s="1"/>
  <c r="EH719" i="9"/>
  <c r="CG222" i="9"/>
  <c r="CG227" i="9"/>
  <c r="CW809" i="9"/>
  <c r="EH809" i="9" s="1"/>
  <c r="EH815" i="9"/>
  <c r="DA506" i="9" a="1"/>
  <c r="DA506" i="9" s="1"/>
  <c r="DA504" i="9" s="1"/>
  <c r="DA503" i="9" s="1"/>
  <c r="CM222" i="9"/>
  <c r="CM227" i="9"/>
  <c r="CZ799" i="9" a="1"/>
  <c r="CZ799" i="9" s="1"/>
  <c r="CZ797" i="9" s="1"/>
  <c r="CZ796" i="9" s="1"/>
  <c r="CZ790" i="9" s="1"/>
  <c r="BX123" i="9"/>
  <c r="EK364" i="9"/>
  <c r="BM352" i="9"/>
  <c r="DY377" i="9"/>
  <c r="BK73" i="9"/>
  <c r="EK729" i="9"/>
  <c r="EK724" i="9" s="1"/>
  <c r="EJ724" i="9"/>
  <c r="EJ839" i="9"/>
  <c r="EK844" i="9"/>
  <c r="EK839" i="9" s="1"/>
  <c r="AG351" i="9"/>
  <c r="DQ354" i="9"/>
  <c r="CS497" i="9"/>
  <c r="EG503" i="9"/>
  <c r="CS790" i="9"/>
  <c r="EG796" i="9"/>
  <c r="CZ544" i="9" a="1"/>
  <c r="CZ544" i="9" s="1"/>
  <c r="CZ542" i="9" s="1"/>
  <c r="CZ541" i="9" s="1"/>
  <c r="CZ535" i="9" s="1"/>
  <c r="CZ60" i="9" s="1"/>
  <c r="CK574" i="9"/>
  <c r="EE574" i="9" s="1"/>
  <c r="EE580" i="9"/>
  <c r="CC516" i="9"/>
  <c r="EC522" i="9"/>
  <c r="CA82" i="9"/>
  <c r="CO574" i="9"/>
  <c r="EF574" i="9" s="1"/>
  <c r="EF580" i="9"/>
  <c r="BW222" i="9"/>
  <c r="BW227" i="9"/>
  <c r="EJ364" i="9"/>
  <c r="DA525" i="9" a="1"/>
  <c r="DA525" i="9" s="1"/>
  <c r="DA523" i="9" s="1"/>
  <c r="DA522" i="9" s="1"/>
  <c r="DB222" i="9"/>
  <c r="DB227" i="9"/>
  <c r="EJ231" i="9"/>
  <c r="CW497" i="9"/>
  <c r="EH503" i="9"/>
  <c r="BX139" i="9"/>
  <c r="CB147" i="9" s="1"/>
  <c r="BX323" i="9"/>
  <c r="CB111" i="9"/>
  <c r="DG227" i="9"/>
  <c r="DG222" i="9"/>
  <c r="CE111" i="9"/>
  <c r="CO790" i="9"/>
  <c r="EF796" i="9"/>
  <c r="CR121" i="9"/>
  <c r="CD222" i="9"/>
  <c r="CD227" i="9"/>
  <c r="ED231" i="9"/>
  <c r="CO828" i="9"/>
  <c r="EF828" i="9" s="1"/>
  <c r="EF834" i="9"/>
  <c r="BW123" i="9"/>
  <c r="CV227" i="9"/>
  <c r="CV222" i="9"/>
  <c r="BS129" i="9"/>
  <c r="EJ527" i="9"/>
  <c r="EK532" i="9"/>
  <c r="EK527" i="9" s="1"/>
  <c r="EJ152" i="9"/>
  <c r="EK157" i="9"/>
  <c r="EK152" i="9" s="1"/>
  <c r="EJ820" i="9"/>
  <c r="EK825" i="9"/>
  <c r="EK820" i="9" s="1"/>
  <c r="AC351" i="9"/>
  <c r="DP354" i="9"/>
  <c r="DH227" i="9"/>
  <c r="DH222" i="9"/>
  <c r="CP82" i="9"/>
  <c r="CJ82" i="9"/>
  <c r="BX227" i="9"/>
  <c r="BX222" i="9"/>
  <c r="DF227" i="9"/>
  <c r="DF222" i="9"/>
  <c r="CD82" i="9"/>
  <c r="CS535" i="9"/>
  <c r="EG541" i="9"/>
  <c r="CY799" i="9" a="1"/>
  <c r="CY799" i="9" s="1"/>
  <c r="CY797" i="9" s="1"/>
  <c r="CY796" i="9" s="1"/>
  <c r="CY790" i="9" s="1"/>
  <c r="CC790" i="9"/>
  <c r="EC796" i="9"/>
  <c r="CE121" i="9"/>
  <c r="CG535" i="9"/>
  <c r="ED541" i="9"/>
  <c r="CF82" i="9"/>
  <c r="CA123" i="9"/>
  <c r="CB82" i="9"/>
  <c r="CX583" i="9" a="1"/>
  <c r="CX583" i="9" s="1"/>
  <c r="CX581" i="9" s="1"/>
  <c r="CX580" i="9" s="1"/>
  <c r="CX574" i="9" s="1"/>
  <c r="CG809" i="9"/>
  <c r="ED809" i="9" s="1"/>
  <c r="ED815" i="9"/>
  <c r="CF222" i="9"/>
  <c r="CF227" i="9"/>
  <c r="CE122" i="9"/>
  <c r="DA222" i="9"/>
  <c r="DA227" i="9"/>
  <c r="CO713" i="9"/>
  <c r="EF713" i="9" s="1"/>
  <c r="EF719" i="9"/>
  <c r="EE364" i="9"/>
  <c r="BZ227" i="9"/>
  <c r="BZ222" i="9"/>
  <c r="EC231" i="9"/>
  <c r="EA364" i="9"/>
  <c r="BW82" i="9"/>
  <c r="CC227" i="9"/>
  <c r="CC222" i="9"/>
  <c r="CW227" i="9"/>
  <c r="CW222" i="9"/>
  <c r="CK809" i="9"/>
  <c r="EE809" i="9" s="1"/>
  <c r="EE815" i="9"/>
  <c r="BJ73" i="9"/>
  <c r="DA837" i="9" a="1"/>
  <c r="DA837" i="9" s="1"/>
  <c r="DA835" i="9" s="1"/>
  <c r="DA834" i="9" s="1"/>
  <c r="CY583" i="9" a="1"/>
  <c r="CY583" i="9" s="1"/>
  <c r="CY581" i="9" s="1"/>
  <c r="CY580" i="9" s="1"/>
  <c r="CY574" i="9" s="1"/>
  <c r="CI82" i="9"/>
  <c r="CT227" i="9"/>
  <c r="CT222" i="9"/>
  <c r="EH231" i="9"/>
  <c r="CG574" i="9"/>
  <c r="ED574" i="9" s="1"/>
  <c r="ED580" i="9"/>
  <c r="BY516" i="9"/>
  <c r="EB522" i="9"/>
  <c r="CM121" i="9"/>
  <c r="CV82" i="9"/>
  <c r="CN121" i="9"/>
  <c r="CC574" i="9"/>
  <c r="EC574" i="9" s="1"/>
  <c r="EC580" i="9"/>
  <c r="CL227" i="9"/>
  <c r="CL222" i="9"/>
  <c r="EF231" i="9"/>
  <c r="CW535" i="9"/>
  <c r="EH541" i="9"/>
  <c r="CI121" i="9"/>
  <c r="CY506" i="9" a="1"/>
  <c r="CY506" i="9" s="1"/>
  <c r="CY504" i="9" s="1"/>
  <c r="CY503" i="9" s="1"/>
  <c r="CY497" i="9" s="1"/>
  <c r="CY58" i="9" s="1"/>
  <c r="CY123" i="9" s="1"/>
  <c r="BX111" i="9"/>
  <c r="CY722" i="9" a="1"/>
  <c r="CY722" i="9" s="1"/>
  <c r="CY720" i="9" s="1"/>
  <c r="CY719" i="9" s="1"/>
  <c r="CY713" i="9" s="1"/>
  <c r="CE222" i="9"/>
  <c r="CE227" i="9"/>
  <c r="CK790" i="9"/>
  <c r="EE796" i="9"/>
  <c r="DE227" i="9"/>
  <c r="DE222" i="9"/>
  <c r="DD227" i="9"/>
  <c r="DD222" i="9"/>
  <c r="CU111" i="9"/>
  <c r="CI123" i="9"/>
  <c r="CS713" i="9"/>
  <c r="EG713" i="9" s="1"/>
  <c r="EG719" i="9"/>
  <c r="CZ722" i="9" a="1"/>
  <c r="CZ722" i="9" s="1"/>
  <c r="CZ720" i="9" s="1"/>
  <c r="CZ719" i="9" s="1"/>
  <c r="CZ713" i="9" s="1"/>
  <c r="EK906" i="9"/>
  <c r="EK85" i="9"/>
  <c r="BO387" i="9"/>
  <c r="BO382" i="9" s="1"/>
  <c r="BP389" i="9" a="1"/>
  <c r="BP389" i="9" s="1"/>
  <c r="BV222" i="9"/>
  <c r="BV227" i="9"/>
  <c r="EB231" i="9"/>
  <c r="BW111" i="9"/>
  <c r="CA122" i="9"/>
  <c r="CK516" i="9"/>
  <c r="EE522" i="9"/>
  <c r="CS809" i="9"/>
  <c r="EG809" i="9" s="1"/>
  <c r="EG815" i="9"/>
  <c r="CO497" i="9"/>
  <c r="EF503" i="9"/>
  <c r="CZ506" i="9" a="1"/>
  <c r="CZ506" i="9" s="1"/>
  <c r="CZ504" i="9" s="1"/>
  <c r="CZ503" i="9" s="1"/>
  <c r="CZ497" i="9" s="1"/>
  <c r="CZ58" i="9" s="1"/>
  <c r="BV82" i="9"/>
  <c r="CC809" i="9"/>
  <c r="EC809" i="9" s="1"/>
  <c r="EC815" i="9"/>
  <c r="CV121" i="9"/>
  <c r="CN122" i="9"/>
  <c r="CW574" i="9"/>
  <c r="EH574" i="9" s="1"/>
  <c r="EH580" i="9"/>
  <c r="CZ525" i="9" a="1"/>
  <c r="CZ525" i="9" s="1"/>
  <c r="CZ523" i="9" s="1"/>
  <c r="CZ522" i="9" s="1"/>
  <c r="CZ516" i="9" s="1"/>
  <c r="CZ59" i="9" s="1"/>
  <c r="CZ122" i="9" s="1"/>
  <c r="CO398" i="9"/>
  <c r="EF404" i="9"/>
  <c r="CG828" i="9"/>
  <c r="ED828" i="9" s="1"/>
  <c r="ED834" i="9"/>
  <c r="CO809" i="9"/>
  <c r="EF809" i="9" s="1"/>
  <c r="EF815" i="9"/>
  <c r="BX82" i="9"/>
  <c r="CI111" i="9"/>
  <c r="BY398" i="9"/>
  <c r="EB404" i="9"/>
  <c r="CG398" i="9"/>
  <c r="ED404" i="9"/>
  <c r="CB121" i="9"/>
  <c r="CW516" i="9"/>
  <c r="EH522" i="9"/>
  <c r="EK231" i="9"/>
  <c r="U932" i="2"/>
  <c r="Z932" i="2"/>
  <c r="Y920" i="2"/>
  <c r="DN811" i="2"/>
  <c r="DN815" i="2"/>
  <c r="DN813" i="2"/>
  <c r="DN809" i="2"/>
  <c r="L932" i="2"/>
  <c r="DL964" i="2"/>
  <c r="DL965" i="2"/>
  <c r="DM73" i="2"/>
  <c r="DM77" i="2" s="1"/>
  <c r="DM923" i="2"/>
  <c r="AD969" i="2"/>
  <c r="AL963" i="2"/>
  <c r="V969" i="2"/>
  <c r="X969" i="2"/>
  <c r="DK965" i="2"/>
  <c r="DK964" i="2"/>
  <c r="AB969" i="2"/>
  <c r="W969" i="2"/>
  <c r="AF969" i="2"/>
  <c r="AH969" i="2"/>
  <c r="T969" i="2"/>
  <c r="AO931" i="2"/>
  <c r="AN966" i="2"/>
  <c r="N957" i="2"/>
  <c r="N968" i="2"/>
  <c r="AL965" i="2"/>
  <c r="AL964" i="2"/>
  <c r="AL931" i="2"/>
  <c r="AL966" i="2"/>
  <c r="V957" i="2"/>
  <c r="V968" i="2"/>
  <c r="AB957" i="2"/>
  <c r="AB968" i="2"/>
  <c r="AH957" i="2"/>
  <c r="AH968" i="2"/>
  <c r="Z969" i="2"/>
  <c r="N969" i="2"/>
  <c r="AE935" i="2"/>
  <c r="AE969" i="2"/>
  <c r="P969" i="2"/>
  <c r="Z957" i="2"/>
  <c r="Z968" i="2"/>
  <c r="AN965" i="2"/>
  <c r="AN964" i="2"/>
  <c r="AD957" i="2"/>
  <c r="AD968" i="2"/>
  <c r="AJ957" i="2"/>
  <c r="AJ968" i="2"/>
  <c r="X957" i="2"/>
  <c r="X968" i="2"/>
  <c r="AM965" i="2"/>
  <c r="AM964" i="2"/>
  <c r="AN963" i="2"/>
  <c r="AF957" i="2"/>
  <c r="AF968" i="2"/>
  <c r="R969" i="2"/>
  <c r="W957" i="2"/>
  <c r="W968" i="2"/>
  <c r="AM963" i="2"/>
  <c r="S969" i="2"/>
  <c r="O969" i="2"/>
  <c r="AJ935" i="2"/>
  <c r="AJ969" i="2"/>
  <c r="AI969" i="2"/>
  <c r="AA969" i="2"/>
  <c r="AN956" i="2"/>
  <c r="AN967" i="2"/>
  <c r="I964" i="2"/>
  <c r="J931" i="2"/>
  <c r="I966" i="2"/>
  <c r="F85" i="2"/>
  <c r="F87" i="2" s="1"/>
  <c r="F94" i="2" s="1"/>
  <c r="F968" i="2"/>
  <c r="J919" i="2"/>
  <c r="F966" i="2"/>
  <c r="P87" i="2"/>
  <c r="P94" i="2" s="1"/>
  <c r="O957" i="2"/>
  <c r="AG957" i="2"/>
  <c r="K87" i="2"/>
  <c r="K94" i="2" s="1"/>
  <c r="DL956" i="2"/>
  <c r="S957" i="2"/>
  <c r="Q957" i="2"/>
  <c r="Y957" i="2"/>
  <c r="U957" i="2"/>
  <c r="DM81" i="2"/>
  <c r="DM954" i="2"/>
  <c r="DM953" i="2"/>
  <c r="DM967" i="2" s="1"/>
  <c r="AM83" i="2"/>
  <c r="R957" i="2"/>
  <c r="AN83" i="2"/>
  <c r="DK83" i="2"/>
  <c r="AI957" i="2"/>
  <c r="P957" i="2"/>
  <c r="AL83" i="2"/>
  <c r="J958" i="2"/>
  <c r="K958" i="2"/>
  <c r="P933" i="2"/>
  <c r="Y956" i="2"/>
  <c r="S956" i="2"/>
  <c r="T957" i="2"/>
  <c r="K957" i="2"/>
  <c r="AL956" i="2"/>
  <c r="AM956" i="2"/>
  <c r="R933" i="2"/>
  <c r="U956" i="2"/>
  <c r="AG956" i="2"/>
  <c r="AC957" i="2"/>
  <c r="O956" i="2"/>
  <c r="AH933" i="2"/>
  <c r="AK956" i="2"/>
  <c r="AA957" i="2"/>
  <c r="AE957" i="2"/>
  <c r="AI956" i="2"/>
  <c r="AC956" i="2"/>
  <c r="X933" i="2"/>
  <c r="AA956" i="2"/>
  <c r="AB933" i="2"/>
  <c r="AE956" i="2"/>
  <c r="AO958" i="2"/>
  <c r="F45" i="2"/>
  <c r="F944" i="2" s="1"/>
  <c r="I956" i="2"/>
  <c r="Z936" i="2"/>
  <c r="AB936" i="2"/>
  <c r="AF936" i="2"/>
  <c r="AF932" i="2"/>
  <c r="Q936" i="2"/>
  <c r="AJ933" i="2"/>
  <c r="L936" i="2"/>
  <c r="S932" i="2"/>
  <c r="Q932" i="2"/>
  <c r="AI932" i="2"/>
  <c r="X936" i="2"/>
  <c r="R936" i="2"/>
  <c r="AI936" i="2"/>
  <c r="T936" i="2"/>
  <c r="AN929" i="2"/>
  <c r="W936" i="2"/>
  <c r="X935" i="2"/>
  <c r="AE932" i="2"/>
  <c r="O935" i="2"/>
  <c r="O932" i="2"/>
  <c r="AJ932" i="2"/>
  <c r="P935" i="2"/>
  <c r="AF935" i="2"/>
  <c r="W933" i="2"/>
  <c r="N933" i="2"/>
  <c r="AK932" i="2"/>
  <c r="AB935" i="2"/>
  <c r="AB932" i="2"/>
  <c r="AG33" i="2"/>
  <c r="AG943" i="2" s="1"/>
  <c r="AG932" i="2"/>
  <c r="L923" i="2"/>
  <c r="L935" i="2"/>
  <c r="AD33" i="2"/>
  <c r="AD943" i="2" s="1"/>
  <c r="AD932" i="2"/>
  <c r="X33" i="2"/>
  <c r="X943" i="2" s="1"/>
  <c r="X932" i="2"/>
  <c r="M45" i="2"/>
  <c r="M944" i="2" s="1"/>
  <c r="M933" i="2"/>
  <c r="AK933" i="2"/>
  <c r="Y932" i="2"/>
  <c r="AE933" i="2"/>
  <c r="H85" i="2"/>
  <c r="H87" i="2" s="1"/>
  <c r="H94" i="2" s="1"/>
  <c r="H936" i="2"/>
  <c r="V33" i="2"/>
  <c r="V943" i="2" s="1"/>
  <c r="V932" i="2"/>
  <c r="J33" i="2"/>
  <c r="J943" i="2" s="1"/>
  <c r="Y933" i="2"/>
  <c r="AC933" i="2"/>
  <c r="U936" i="2"/>
  <c r="M932" i="2"/>
  <c r="P936" i="2"/>
  <c r="AH929" i="2"/>
  <c r="AI929" i="2"/>
  <c r="S923" i="2"/>
  <c r="S935" i="2"/>
  <c r="AI935" i="2"/>
  <c r="AA935" i="2"/>
  <c r="T932" i="2"/>
  <c r="Y924" i="2"/>
  <c r="Y936" i="2"/>
  <c r="O936" i="2"/>
  <c r="K936" i="2"/>
  <c r="AI933" i="2"/>
  <c r="AA933" i="2"/>
  <c r="AH936" i="2"/>
  <c r="AM929" i="2"/>
  <c r="H45" i="2"/>
  <c r="H944" i="2" s="1"/>
  <c r="AM931" i="2"/>
  <c r="V936" i="2"/>
  <c r="I40" i="2"/>
  <c r="I44" i="2" s="1"/>
  <c r="I931" i="2"/>
  <c r="P33" i="2"/>
  <c r="P943" i="2" s="1"/>
  <c r="P932" i="2"/>
  <c r="AH932" i="2"/>
  <c r="Q933" i="2"/>
  <c r="R33" i="2"/>
  <c r="R943" i="2" s="1"/>
  <c r="R932" i="2"/>
  <c r="K932" i="2"/>
  <c r="AG936" i="2"/>
  <c r="AA932" i="2"/>
  <c r="S924" i="2"/>
  <c r="S936" i="2"/>
  <c r="AC936" i="2"/>
  <c r="AD936" i="2"/>
  <c r="AJ936" i="2"/>
  <c r="AC932" i="2"/>
  <c r="N932" i="2"/>
  <c r="W932" i="2"/>
  <c r="AA936" i="2"/>
  <c r="AE936" i="2"/>
  <c r="K923" i="2"/>
  <c r="K935" i="2"/>
  <c r="AH923" i="2"/>
  <c r="T935" i="2"/>
  <c r="W935" i="2"/>
  <c r="AN919" i="2"/>
  <c r="AN931" i="2"/>
  <c r="S921" i="2"/>
  <c r="O933" i="2"/>
  <c r="H32" i="2"/>
  <c r="L920" i="2" s="1"/>
  <c r="H931" i="2"/>
  <c r="S933" i="2"/>
  <c r="AG933" i="2"/>
  <c r="K933" i="2"/>
  <c r="G85" i="2"/>
  <c r="G87" i="2" s="1"/>
  <c r="G94" i="2" s="1"/>
  <c r="G936" i="2"/>
  <c r="G32" i="2"/>
  <c r="K920" i="2" s="1"/>
  <c r="G931" i="2"/>
  <c r="AI924" i="2"/>
  <c r="H28" i="2"/>
  <c r="H942" i="2" s="1"/>
  <c r="L919" i="2"/>
  <c r="G28" i="2"/>
  <c r="G942" i="2" s="1"/>
  <c r="Q245" i="2"/>
  <c r="Q958" i="2" s="1"/>
  <c r="AI245" i="2"/>
  <c r="AI958" i="2" s="1"/>
  <c r="AF924" i="2"/>
  <c r="AC924" i="2"/>
  <c r="AD924" i="2"/>
  <c r="X924" i="2"/>
  <c r="J924" i="2"/>
  <c r="R924" i="2"/>
  <c r="T924" i="2"/>
  <c r="O924" i="2"/>
  <c r="Z924" i="2"/>
  <c r="AJ924" i="2"/>
  <c r="L85" i="2"/>
  <c r="L87" i="2" s="1"/>
  <c r="L94" i="2" s="1"/>
  <c r="L924" i="2"/>
  <c r="P97" i="2"/>
  <c r="P924" i="2"/>
  <c r="AG924" i="2"/>
  <c r="V924" i="2"/>
  <c r="W85" i="2"/>
  <c r="W87" i="2" s="1"/>
  <c r="W94" i="2" s="1"/>
  <c r="W924" i="2"/>
  <c r="N924" i="2"/>
  <c r="U924" i="2"/>
  <c r="K97" i="2"/>
  <c r="K924" i="2"/>
  <c r="AB924" i="2"/>
  <c r="AH924" i="2"/>
  <c r="AA85" i="2"/>
  <c r="AA87" i="2" s="1"/>
  <c r="AA94" i="2" s="1"/>
  <c r="AA924" i="2"/>
  <c r="AE85" i="2"/>
  <c r="AE87" i="2" s="1"/>
  <c r="AE94" i="2" s="1"/>
  <c r="AE924" i="2"/>
  <c r="O923" i="2"/>
  <c r="AA923" i="2"/>
  <c r="AF923" i="2"/>
  <c r="X923" i="2"/>
  <c r="AI923" i="2"/>
  <c r="R923" i="2"/>
  <c r="DM974" i="2"/>
  <c r="P923" i="2"/>
  <c r="AJ923" i="2"/>
  <c r="Z923" i="2"/>
  <c r="V923" i="2"/>
  <c r="AB923" i="2"/>
  <c r="T923" i="2"/>
  <c r="W923" i="2"/>
  <c r="J923" i="2"/>
  <c r="N923" i="2"/>
  <c r="AE923" i="2"/>
  <c r="AD923" i="2"/>
  <c r="Z920" i="2"/>
  <c r="M245" i="2"/>
  <c r="M958" i="2" s="1"/>
  <c r="AH921" i="2"/>
  <c r="AB920" i="2"/>
  <c r="N45" i="2"/>
  <c r="N944" i="2" s="1"/>
  <c r="N921" i="2"/>
  <c r="AJ45" i="2"/>
  <c r="AJ944" i="2" s="1"/>
  <c r="AJ921" i="2"/>
  <c r="R45" i="2"/>
  <c r="R944" i="2" s="1"/>
  <c r="R921" i="2"/>
  <c r="AF45" i="2"/>
  <c r="AF944" i="2" s="1"/>
  <c r="AF921" i="2"/>
  <c r="X45" i="2"/>
  <c r="X944" i="2" s="1"/>
  <c r="X921" i="2"/>
  <c r="Q45" i="2"/>
  <c r="Q944" i="2" s="1"/>
  <c r="Q921" i="2"/>
  <c r="AI45" i="2"/>
  <c r="AI944" i="2" s="1"/>
  <c r="AI921" i="2"/>
  <c r="U921" i="2"/>
  <c r="Z45" i="2"/>
  <c r="Z944" i="2" s="1"/>
  <c r="Z921" i="2"/>
  <c r="AD45" i="2"/>
  <c r="AD944" i="2" s="1"/>
  <c r="AD921" i="2"/>
  <c r="V45" i="2"/>
  <c r="V944" i="2" s="1"/>
  <c r="V921" i="2"/>
  <c r="AB45" i="2"/>
  <c r="AB944" i="2" s="1"/>
  <c r="AB921" i="2"/>
  <c r="O45" i="2"/>
  <c r="O944" i="2" s="1"/>
  <c r="O921" i="2"/>
  <c r="L45" i="2"/>
  <c r="L944" i="2" s="1"/>
  <c r="L921" i="2"/>
  <c r="P45" i="2"/>
  <c r="P944" i="2" s="1"/>
  <c r="P921" i="2"/>
  <c r="T921" i="2"/>
  <c r="AB33" i="2"/>
  <c r="AB943" i="2" s="1"/>
  <c r="J45" i="2"/>
  <c r="J944" i="2" s="1"/>
  <c r="J921" i="2"/>
  <c r="Z33" i="2"/>
  <c r="Z943" i="2" s="1"/>
  <c r="V920" i="2"/>
  <c r="DM733" i="2"/>
  <c r="N920" i="2"/>
  <c r="DL860" i="2"/>
  <c r="AJ920" i="2"/>
  <c r="AI33" i="2"/>
  <c r="AI943" i="2" s="1"/>
  <c r="AI920" i="2"/>
  <c r="N33" i="2"/>
  <c r="N943" i="2" s="1"/>
  <c r="AA33" i="2"/>
  <c r="AA943" i="2" s="1"/>
  <c r="AA920" i="2"/>
  <c r="T33" i="2"/>
  <c r="T943" i="2" s="1"/>
  <c r="T920" i="2"/>
  <c r="AO920" i="2"/>
  <c r="L245" i="2"/>
  <c r="L958" i="2" s="1"/>
  <c r="L33" i="2"/>
  <c r="L943" i="2" s="1"/>
  <c r="AC33" i="2"/>
  <c r="AC943" i="2" s="1"/>
  <c r="AC920" i="2"/>
  <c r="AF33" i="2"/>
  <c r="AF943" i="2" s="1"/>
  <c r="AF920" i="2"/>
  <c r="AE33" i="2"/>
  <c r="AE943" i="2" s="1"/>
  <c r="AE920" i="2"/>
  <c r="AD920" i="2"/>
  <c r="X920" i="2"/>
  <c r="W33" i="2"/>
  <c r="W943" i="2" s="1"/>
  <c r="W920" i="2"/>
  <c r="R920" i="2"/>
  <c r="O33" i="2"/>
  <c r="O943" i="2" s="1"/>
  <c r="O920" i="2"/>
  <c r="M33" i="2"/>
  <c r="M943" i="2" s="1"/>
  <c r="AJ33" i="2"/>
  <c r="AJ943" i="2" s="1"/>
  <c r="S33" i="2"/>
  <c r="S943" i="2" s="1"/>
  <c r="S920" i="2"/>
  <c r="O245" i="2"/>
  <c r="O958" i="2" s="1"/>
  <c r="AG920" i="2"/>
  <c r="Q33" i="2"/>
  <c r="Q943" i="2" s="1"/>
  <c r="Q920" i="2"/>
  <c r="AK33" i="2"/>
  <c r="AK943" i="2" s="1"/>
  <c r="AK920" i="2"/>
  <c r="AN32" i="2"/>
  <c r="AL32" i="2"/>
  <c r="AL919" i="2"/>
  <c r="M919" i="2"/>
  <c r="U920" i="2"/>
  <c r="AM32" i="2"/>
  <c r="AM919" i="2"/>
  <c r="G40" i="2"/>
  <c r="K919" i="2"/>
  <c r="P920" i="2"/>
  <c r="AH920" i="2"/>
  <c r="I331" i="2"/>
  <c r="DK330" i="2" s="1"/>
  <c r="DK38" i="2" s="1"/>
  <c r="DL917" i="2"/>
  <c r="DL20" i="2"/>
  <c r="DL987" i="2" s="1"/>
  <c r="DL988" i="2" s="1"/>
  <c r="AL20" i="2"/>
  <c r="AL917" i="2"/>
  <c r="AH20" i="2"/>
  <c r="AH917" i="2"/>
  <c r="AN20" i="2"/>
  <c r="AN917" i="2"/>
  <c r="AM20" i="2"/>
  <c r="AM917" i="2"/>
  <c r="I395" i="2"/>
  <c r="DN227" i="2"/>
  <c r="DN395" i="2"/>
  <c r="AL331" i="2"/>
  <c r="AL395" i="2"/>
  <c r="AN331" i="2"/>
  <c r="AN395" i="2"/>
  <c r="AM331" i="2"/>
  <c r="AM395" i="2"/>
  <c r="DM295" i="2"/>
  <c r="DN719" i="2"/>
  <c r="DN735" i="2"/>
  <c r="DN462" i="2"/>
  <c r="DN790" i="2"/>
  <c r="DN82" i="2" s="1"/>
  <c r="DN205" i="2"/>
  <c r="DN847" i="2"/>
  <c r="DN139" i="2"/>
  <c r="DN140" i="2" s="1"/>
  <c r="DN17" i="2" s="1"/>
  <c r="DN165" i="2"/>
  <c r="DN516" i="2"/>
  <c r="DN59" i="2" s="1"/>
  <c r="DN851" i="2"/>
  <c r="DN231" i="2"/>
  <c r="DN535" i="2"/>
  <c r="DN60" i="2" s="1"/>
  <c r="DN616" i="2"/>
  <c r="DN596" i="2"/>
  <c r="DN251" i="2"/>
  <c r="DN356" i="2"/>
  <c r="DN225" i="2"/>
  <c r="DN539" i="2"/>
  <c r="DN653" i="2"/>
  <c r="DN75" i="2" s="1"/>
  <c r="DN361" i="2"/>
  <c r="DN420" i="2"/>
  <c r="DN480" i="2"/>
  <c r="DN636" i="2"/>
  <c r="DN700" i="2"/>
  <c r="DN323" i="2"/>
  <c r="DN294" i="2"/>
  <c r="DN30" i="2" s="1"/>
  <c r="DN613" i="2"/>
  <c r="DN69" i="2" s="1"/>
  <c r="DN978" i="2" s="1"/>
  <c r="DN424" i="2"/>
  <c r="DN266" i="2"/>
  <c r="DN209" i="2"/>
  <c r="DN167" i="2"/>
  <c r="DN464" i="2"/>
  <c r="DN756" i="2"/>
  <c r="DN354" i="2"/>
  <c r="DN503" i="2"/>
  <c r="DN574" i="2"/>
  <c r="DN638" i="2"/>
  <c r="DN656" i="2"/>
  <c r="DN593" i="2"/>
  <c r="DN754" i="2"/>
  <c r="DN275" i="2"/>
  <c r="DN698" i="2"/>
  <c r="DN247" i="2"/>
  <c r="DN792" i="2"/>
  <c r="DN330" i="2"/>
  <c r="DN38" i="2" s="1"/>
  <c r="DN393" i="2"/>
  <c r="AM64" i="2"/>
  <c r="DM105" i="2"/>
  <c r="DM27" i="2"/>
  <c r="DM122" i="2"/>
  <c r="DN518" i="2"/>
  <c r="DN541" i="2"/>
  <c r="DN578" i="2"/>
  <c r="DN618" i="2"/>
  <c r="DN658" i="2"/>
  <c r="DN693" i="2"/>
  <c r="DN732" i="2"/>
  <c r="DN598" i="2"/>
  <c r="DN312" i="2"/>
  <c r="DN50" i="2" s="1"/>
  <c r="DN922" i="2" s="1"/>
  <c r="DN249" i="2"/>
  <c r="DN758" i="2"/>
  <c r="DN794" i="2"/>
  <c r="DN853" i="2"/>
  <c r="DN335" i="2"/>
  <c r="DN350" i="2"/>
  <c r="DN352" i="2"/>
  <c r="DN186" i="2"/>
  <c r="DN145" i="2"/>
  <c r="DN4" i="2" a="1"/>
  <c r="DN4" i="2" s="1"/>
  <c r="DN906" i="2" s="1"/>
  <c r="DN908" i="2" s="1"/>
  <c r="DN909" i="2" s="1"/>
  <c r="DN297" i="2"/>
  <c r="DN620" i="2"/>
  <c r="DN696" i="2"/>
  <c r="DN737" i="2"/>
  <c r="DN752" i="2"/>
  <c r="DN79" i="2" s="1"/>
  <c r="DN796" i="2"/>
  <c r="DN849" i="2"/>
  <c r="DN337" i="2"/>
  <c r="DN351" i="2"/>
  <c r="DN68" i="2" s="1"/>
  <c r="DN185" i="2"/>
  <c r="DN400" i="2"/>
  <c r="DN398" i="2"/>
  <c r="DN51" i="2" s="1"/>
  <c r="DN576" i="2"/>
  <c r="DN660" i="2"/>
  <c r="DN402" i="2"/>
  <c r="DN484" i="2"/>
  <c r="DN281" i="2"/>
  <c r="DN520" i="2"/>
  <c r="DN557" i="2"/>
  <c r="DN580" i="2"/>
  <c r="DN673" i="2"/>
  <c r="DN74" i="2" s="1"/>
  <c r="DN739" i="2"/>
  <c r="DN318" i="2"/>
  <c r="DN773" i="2"/>
  <c r="DN830" i="2"/>
  <c r="DN333" i="2"/>
  <c r="DN357" i="2"/>
  <c r="DN180" i="2"/>
  <c r="DN25" i="2" s="1"/>
  <c r="DN437" i="2"/>
  <c r="DN53" i="2" s="1"/>
  <c r="DN975" i="2" s="1"/>
  <c r="DN442" i="2"/>
  <c r="DN482" i="2"/>
  <c r="DN143" i="2"/>
  <c r="DN269" i="2"/>
  <c r="DN554" i="2"/>
  <c r="DN61" i="2" s="1"/>
  <c r="DN676" i="2"/>
  <c r="DN715" i="2"/>
  <c r="DN314" i="2"/>
  <c r="DN771" i="2"/>
  <c r="DN80" i="2" s="1"/>
  <c r="DN828" i="2"/>
  <c r="DN364" i="2"/>
  <c r="DN320" i="2"/>
  <c r="DN187" i="2"/>
  <c r="DN279" i="2"/>
  <c r="DN522" i="2"/>
  <c r="DN316" i="2"/>
  <c r="DN404" i="2"/>
  <c r="DN499" i="2"/>
  <c r="DO3" i="2"/>
  <c r="DN160" i="2"/>
  <c r="DN22" i="2" s="1"/>
  <c r="DN918" i="2" s="1"/>
  <c r="DN417" i="2"/>
  <c r="DN52" i="2" s="1"/>
  <c r="DN460" i="2"/>
  <c r="DN272" i="2"/>
  <c r="DN268" i="2"/>
  <c r="DN222" i="2"/>
  <c r="DN35" i="2" s="1"/>
  <c r="DN497" i="2"/>
  <c r="DN58" i="2" s="1"/>
  <c r="DN559" i="2"/>
  <c r="DN633" i="2"/>
  <c r="DN70" i="2" s="1"/>
  <c r="DN979" i="2" s="1"/>
  <c r="DN678" i="2"/>
  <c r="DN713" i="2"/>
  <c r="DN207" i="2"/>
  <c r="DN775" i="2"/>
  <c r="DN832" i="2"/>
  <c r="DN358" i="2"/>
  <c r="DN324" i="2"/>
  <c r="DN189" i="2"/>
  <c r="DN244" i="2"/>
  <c r="DN42" i="2" s="1"/>
  <c r="DN444" i="2"/>
  <c r="DN147" i="2"/>
  <c r="DN440" i="2"/>
  <c r="DN264" i="2"/>
  <c r="DN57" i="2" s="1"/>
  <c r="DN299" i="2"/>
  <c r="DN163" i="2"/>
  <c r="DN422" i="2"/>
  <c r="DN457" i="2"/>
  <c r="DN67" i="2" s="1"/>
  <c r="DN977" i="2" s="1"/>
  <c r="DN270" i="2"/>
  <c r="DN477" i="2"/>
  <c r="DN54" i="2" s="1"/>
  <c r="DN976" i="2" s="1"/>
  <c r="DN229" i="2"/>
  <c r="DN501" i="2"/>
  <c r="DN537" i="2"/>
  <c r="DN561" i="2"/>
  <c r="DN640" i="2"/>
  <c r="DN680" i="2"/>
  <c r="DN717" i="2"/>
  <c r="DN600" i="2"/>
  <c r="DN202" i="2"/>
  <c r="DN37" i="2" s="1"/>
  <c r="DN777" i="2"/>
  <c r="DN834" i="2"/>
  <c r="DN377" i="2"/>
  <c r="DN321" i="2"/>
  <c r="DN183" i="2"/>
  <c r="AE97" i="2"/>
  <c r="DM331" i="2"/>
  <c r="AH45" i="2"/>
  <c r="AH944" i="2" s="1"/>
  <c r="AH28" i="2"/>
  <c r="AH942" i="2" s="1"/>
  <c r="AH33" i="2"/>
  <c r="AH943" i="2" s="1"/>
  <c r="DM980" i="2"/>
  <c r="DN983" i="2" s="1"/>
  <c r="DM125" i="2"/>
  <c r="DM418" i="2"/>
  <c r="DM107" i="2"/>
  <c r="DM106" i="2"/>
  <c r="DM12" i="2"/>
  <c r="DM181" i="2"/>
  <c r="DM136" i="2"/>
  <c r="DM901" i="2"/>
  <c r="DM594" i="2"/>
  <c r="DM654" i="2"/>
  <c r="DM130" i="2"/>
  <c r="DM161" i="2"/>
  <c r="DM23" i="2" s="1"/>
  <c r="DM941" i="2" s="1"/>
  <c r="DM478" i="2"/>
  <c r="DM16" i="2"/>
  <c r="DM917" i="2" s="1"/>
  <c r="DM614" i="2"/>
  <c r="DM694" i="2"/>
  <c r="DM116" i="2"/>
  <c r="DM108" i="2"/>
  <c r="DM129" i="2"/>
  <c r="DM900" i="2"/>
  <c r="DM903" i="2"/>
  <c r="DM863" i="2"/>
  <c r="DM128" i="2"/>
  <c r="DM132" i="2"/>
  <c r="DM123" i="2"/>
  <c r="DM899" i="2"/>
  <c r="DM140" i="2"/>
  <c r="DM17" i="2" s="1"/>
  <c r="DM223" i="2"/>
  <c r="DM112" i="2"/>
  <c r="DM127" i="2"/>
  <c r="DM118" i="2"/>
  <c r="DM902" i="2"/>
  <c r="DM55" i="2"/>
  <c r="DM110" i="2"/>
  <c r="DM121" i="2"/>
  <c r="DM113" i="2"/>
  <c r="DM114" i="2"/>
  <c r="DM115" i="2"/>
  <c r="DM109" i="2"/>
  <c r="DM276" i="2"/>
  <c r="DM120" i="2"/>
  <c r="DM111" i="2"/>
  <c r="DM555" i="2"/>
  <c r="DM674" i="2"/>
  <c r="DM634" i="2"/>
  <c r="DM71" i="2"/>
  <c r="DM203" i="2"/>
  <c r="DL981" i="2"/>
  <c r="DL904" i="2"/>
  <c r="AA97" i="2"/>
  <c r="DL32" i="2"/>
  <c r="DL969" i="2" s="1"/>
  <c r="AL64" i="2"/>
  <c r="DL245" i="2"/>
  <c r="DL861" i="2" s="1"/>
  <c r="AM277" i="2"/>
  <c r="DL985" i="2"/>
  <c r="DL55" i="2"/>
  <c r="DL976" i="2"/>
  <c r="DK54" i="2"/>
  <c r="I28" i="2"/>
  <c r="I942" i="2" s="1"/>
  <c r="DK181" i="2"/>
  <c r="I32" i="2"/>
  <c r="J932" i="2" s="1"/>
  <c r="I225" i="2" a="1"/>
  <c r="I225" i="2" s="1"/>
  <c r="DK225" i="2" s="1"/>
  <c r="DL277" i="2"/>
  <c r="I64" i="2"/>
  <c r="F32" i="2"/>
  <c r="F33" i="2" s="1"/>
  <c r="F943" i="2" s="1"/>
  <c r="DK223" i="2"/>
  <c r="AN64" i="2"/>
  <c r="V85" i="2"/>
  <c r="V87" i="2" s="1"/>
  <c r="V94" i="2" s="1"/>
  <c r="V97" i="2"/>
  <c r="L97" i="2"/>
  <c r="AO277" i="2"/>
  <c r="W97" i="2"/>
  <c r="AN28" i="2"/>
  <c r="AN942" i="2" s="1"/>
  <c r="AL85" i="2"/>
  <c r="J97" i="2"/>
  <c r="J85" i="2"/>
  <c r="J87" i="2" s="1"/>
  <c r="J94" i="2" s="1"/>
  <c r="AG85" i="2"/>
  <c r="S97" i="2"/>
  <c r="S85" i="2"/>
  <c r="S87" i="2" s="1"/>
  <c r="S94" i="2" s="1"/>
  <c r="AB97" i="2"/>
  <c r="AB85" i="2"/>
  <c r="AB87" i="2" s="1"/>
  <c r="AB94" i="2" s="1"/>
  <c r="AH97" i="2"/>
  <c r="AH85" i="2"/>
  <c r="AH87" i="2" s="1"/>
  <c r="AH94" i="2" s="1"/>
  <c r="Y85" i="2"/>
  <c r="T97" i="2"/>
  <c r="T85" i="2"/>
  <c r="T87" i="2" s="1"/>
  <c r="T94" i="2" s="1"/>
  <c r="N97" i="2"/>
  <c r="N85" i="2"/>
  <c r="N87" i="2" s="1"/>
  <c r="N94" i="2" s="1"/>
  <c r="AC85" i="2"/>
  <c r="AD97" i="2"/>
  <c r="AD85" i="2"/>
  <c r="AD87" i="2" s="1"/>
  <c r="AD94" i="2" s="1"/>
  <c r="AJ97" i="2"/>
  <c r="AJ85" i="2"/>
  <c r="AJ87" i="2" s="1"/>
  <c r="AJ94" i="2" s="1"/>
  <c r="Q85" i="2"/>
  <c r="O97" i="2"/>
  <c r="O85" i="2"/>
  <c r="O87" i="2" s="1"/>
  <c r="O94" i="2" s="1"/>
  <c r="AN85" i="2"/>
  <c r="U85" i="2"/>
  <c r="AV387" i="2"/>
  <c r="AV382" i="2" s="1"/>
  <c r="AW389" i="2" a="1"/>
  <c r="AW389" i="2" s="1"/>
  <c r="Z97" i="2"/>
  <c r="Z85" i="2"/>
  <c r="Z87" i="2" s="1"/>
  <c r="Z94" i="2" s="1"/>
  <c r="AF97" i="2"/>
  <c r="AF85" i="2"/>
  <c r="AF87" i="2" s="1"/>
  <c r="AF94" i="2" s="1"/>
  <c r="R97" i="2"/>
  <c r="R85" i="2"/>
  <c r="R87" i="2" s="1"/>
  <c r="R94" i="2" s="1"/>
  <c r="AI97" i="2"/>
  <c r="AI85" i="2"/>
  <c r="AI87" i="2" s="1"/>
  <c r="AI94" i="2" s="1"/>
  <c r="X97" i="2"/>
  <c r="X85" i="2"/>
  <c r="X87" i="2" s="1"/>
  <c r="X94" i="2" s="1"/>
  <c r="DP2" i="4"/>
  <c r="EX2" i="4"/>
  <c r="F28" i="2"/>
  <c r="F942" i="2" s="1"/>
  <c r="DK161" i="2"/>
  <c r="DK23" i="2" s="1"/>
  <c r="DK941" i="2" s="1"/>
  <c r="DK20" i="2"/>
  <c r="DK987" i="2" s="1"/>
  <c r="DK988" i="2" s="1"/>
  <c r="DK27" i="2"/>
  <c r="DK275" i="2"/>
  <c r="DK203" i="2"/>
  <c r="AL203" i="2"/>
  <c r="AM203" i="2"/>
  <c r="DM94" i="2"/>
  <c r="AN44" i="2"/>
  <c r="AN245" i="2"/>
  <c r="AN958" i="2" s="1"/>
  <c r="AM44" i="2"/>
  <c r="AM245" i="2"/>
  <c r="AM958" i="2" s="1"/>
  <c r="AL44" i="2"/>
  <c r="AL245" i="2"/>
  <c r="AL958" i="2" s="1"/>
  <c r="DM62" i="2"/>
  <c r="AK64" i="2"/>
  <c r="AK968" i="2" s="1"/>
  <c r="AO62" i="2"/>
  <c r="AO64" i="2" s="1"/>
  <c r="AO968" i="2" s="1"/>
  <c r="DM40" i="2"/>
  <c r="DL45" i="2"/>
  <c r="DL944" i="2" s="1"/>
  <c r="M64" i="2"/>
  <c r="M968" i="2" s="1"/>
  <c r="DM277" i="2"/>
  <c r="DL28" i="2"/>
  <c r="DL942" i="2" s="1"/>
  <c r="AL28" i="2"/>
  <c r="AL942" i="2" s="1"/>
  <c r="AM28" i="2"/>
  <c r="AM942" i="2" s="1"/>
  <c r="R206" i="3"/>
  <c r="O206" i="3" s="1"/>
  <c r="Q207" i="3"/>
  <c r="R228" i="3"/>
  <c r="O228" i="3" s="1"/>
  <c r="Q229" i="3"/>
  <c r="BW323" i="9" l="1"/>
  <c r="BT929" i="9"/>
  <c r="BS929" i="9"/>
  <c r="BS917" i="9"/>
  <c r="BX129" i="9"/>
  <c r="CB129" i="9"/>
  <c r="CE139" i="9"/>
  <c r="CE223" i="9" s="1"/>
  <c r="CE323" i="9"/>
  <c r="CB323" i="9"/>
  <c r="CB139" i="9"/>
  <c r="CB141" i="9" s="1"/>
  <c r="CB18" i="9" s="1"/>
  <c r="BE51" i="9"/>
  <c r="DW398" i="9"/>
  <c r="DW51" i="9" s="1"/>
  <c r="AK79" i="9"/>
  <c r="DR752" i="9"/>
  <c r="DR79" i="9" s="1"/>
  <c r="BA58" i="9"/>
  <c r="DV497" i="9"/>
  <c r="DV58" i="9" s="1"/>
  <c r="AK57" i="9"/>
  <c r="AL277" i="9"/>
  <c r="DR264" i="9"/>
  <c r="BI59" i="9"/>
  <c r="DX516" i="9"/>
  <c r="DX59" i="9" s="1"/>
  <c r="AG58" i="9"/>
  <c r="DQ497" i="9"/>
  <c r="DQ58" i="9" s="1"/>
  <c r="AS57" i="9"/>
  <c r="DT264" i="9"/>
  <c r="AT277" i="9"/>
  <c r="AT272" i="9"/>
  <c r="AT264" i="9" s="1"/>
  <c r="AG59" i="9"/>
  <c r="DQ516" i="9"/>
  <c r="DQ59" i="9" s="1"/>
  <c r="AK53" i="9"/>
  <c r="DR437" i="9"/>
  <c r="AC51" i="9"/>
  <c r="DP398" i="9"/>
  <c r="AO70" i="9"/>
  <c r="DS633" i="9"/>
  <c r="CZ111" i="9"/>
  <c r="AO38" i="9"/>
  <c r="DS330" i="9"/>
  <c r="DS38" i="9" s="1"/>
  <c r="AK59" i="9"/>
  <c r="DR516" i="9"/>
  <c r="DR59" i="9" s="1"/>
  <c r="DT633" i="9"/>
  <c r="AS70" i="9"/>
  <c r="AS114" i="9" s="1"/>
  <c r="DT653" i="9"/>
  <c r="AS75" i="9"/>
  <c r="AS115" i="9" s="1"/>
  <c r="AG74" i="9"/>
  <c r="DQ673" i="9"/>
  <c r="AK181" i="9"/>
  <c r="AK25" i="9"/>
  <c r="DR180" i="9"/>
  <c r="AO67" i="9"/>
  <c r="DS457" i="9"/>
  <c r="DY516" i="9"/>
  <c r="DY59" i="9" s="1"/>
  <c r="BM59" i="9"/>
  <c r="AC69" i="9"/>
  <c r="DP613" i="9"/>
  <c r="AC54" i="9"/>
  <c r="DP477" i="9"/>
  <c r="AO57" i="9"/>
  <c r="DS264" i="9"/>
  <c r="AP277" i="9"/>
  <c r="AP282" i="9" s="1"/>
  <c r="AP281" i="9" s="1" a="1"/>
  <c r="AP281" i="9" s="1"/>
  <c r="AP272" i="9"/>
  <c r="AP264" i="9" s="1"/>
  <c r="BQ59" i="9"/>
  <c r="DZ516" i="9"/>
  <c r="DZ59" i="9" s="1"/>
  <c r="DV398" i="9"/>
  <c r="DV51" i="9" s="1"/>
  <c r="BA51" i="9"/>
  <c r="AG69" i="9"/>
  <c r="DQ613" i="9"/>
  <c r="BM82" i="9"/>
  <c r="DY790" i="9"/>
  <c r="DY82" i="9" s="1"/>
  <c r="AS837" i="9" a="1"/>
  <c r="AS837" i="9" s="1"/>
  <c r="AS835" i="9" s="1"/>
  <c r="AS834" i="9" s="1"/>
  <c r="DT834" i="9" s="1"/>
  <c r="AQ837" i="9" a="1"/>
  <c r="AQ837" i="9" s="1"/>
  <c r="AQ835" i="9" s="1"/>
  <c r="AQ834" i="9" s="1"/>
  <c r="AQ828" i="9" s="1"/>
  <c r="AP837" i="9" a="1"/>
  <c r="AP837" i="9" s="1"/>
  <c r="AP835" i="9" s="1"/>
  <c r="AP834" i="9" s="1"/>
  <c r="AP828" i="9" s="1"/>
  <c r="AR837" i="9" a="1"/>
  <c r="AR837" i="9" s="1"/>
  <c r="AR835" i="9" s="1"/>
  <c r="AR834" i="9" s="1"/>
  <c r="AR828" i="9" s="1"/>
  <c r="DU497" i="9"/>
  <c r="DU58" i="9" s="1"/>
  <c r="AW58" i="9"/>
  <c r="AX758" i="9"/>
  <c r="AX752" i="9" s="1"/>
  <c r="DU752" i="9"/>
  <c r="DU79" i="9" s="1"/>
  <c r="AW79" i="9"/>
  <c r="AW127" i="9" s="1"/>
  <c r="AO58" i="9"/>
  <c r="DS497" i="9"/>
  <c r="DS58" i="9" s="1"/>
  <c r="DV790" i="9"/>
  <c r="DV82" i="9" s="1"/>
  <c r="BA82" i="9"/>
  <c r="EA790" i="9"/>
  <c r="EA82" i="9" s="1"/>
  <c r="BU82" i="9"/>
  <c r="BU129" i="9" s="1"/>
  <c r="AC67" i="9"/>
  <c r="DP457" i="9"/>
  <c r="AW60" i="9"/>
  <c r="DU535" i="9"/>
  <c r="DU60" i="9" s="1"/>
  <c r="AS61" i="9"/>
  <c r="AS112" i="9" s="1"/>
  <c r="DT554" i="9"/>
  <c r="AG42" i="9"/>
  <c r="DQ244" i="9"/>
  <c r="DQ42" i="9" s="1"/>
  <c r="AK58" i="9"/>
  <c r="DR497" i="9"/>
  <c r="DR58" i="9" s="1"/>
  <c r="BM60" i="9"/>
  <c r="DY535" i="9"/>
  <c r="DY60" i="9" s="1"/>
  <c r="BM58" i="9"/>
  <c r="DY497" i="9"/>
  <c r="DY58" i="9" s="1"/>
  <c r="BE59" i="9"/>
  <c r="DW516" i="9"/>
  <c r="DW59" i="9" s="1"/>
  <c r="AG70" i="9"/>
  <c r="DQ633" i="9"/>
  <c r="AO54" i="9"/>
  <c r="DS477" i="9"/>
  <c r="DV535" i="9"/>
  <c r="DV60" i="9" s="1"/>
  <c r="BA60" i="9"/>
  <c r="AW51" i="9"/>
  <c r="DU398" i="9"/>
  <c r="DU51" i="9" s="1"/>
  <c r="BU60" i="9"/>
  <c r="EA535" i="9"/>
  <c r="EA60" i="9" s="1"/>
  <c r="BE58" i="9"/>
  <c r="DW497" i="9"/>
  <c r="DW58" i="9" s="1"/>
  <c r="AK140" i="9"/>
  <c r="AK17" i="9" s="1"/>
  <c r="AG276" i="9"/>
  <c r="AG141" i="9"/>
  <c r="AG18" i="9" s="1"/>
  <c r="AG16" i="9"/>
  <c r="AG140" i="9"/>
  <c r="AG17" i="9" s="1"/>
  <c r="AH141" i="9"/>
  <c r="AH18" i="9" s="1"/>
  <c r="DQ139" i="9"/>
  <c r="DQ594" i="9" s="1"/>
  <c r="AG161" i="9"/>
  <c r="AG23" i="9" s="1"/>
  <c r="AG941" i="9" s="1"/>
  <c r="BU51" i="9"/>
  <c r="EA398" i="9"/>
  <c r="EA51" i="9" s="1"/>
  <c r="AG80" i="9"/>
  <c r="DQ771" i="9"/>
  <c r="DQ80" i="9" s="1"/>
  <c r="AO53" i="9"/>
  <c r="DS437" i="9"/>
  <c r="AO37" i="9"/>
  <c r="DS202" i="9"/>
  <c r="EE227" i="9"/>
  <c r="AO79" i="9"/>
  <c r="DS752" i="9"/>
  <c r="DS79" i="9" s="1"/>
  <c r="AW82" i="9"/>
  <c r="DU790" i="9"/>
  <c r="DU82" i="9" s="1"/>
  <c r="AC74" i="9"/>
  <c r="AC77" i="9" s="1"/>
  <c r="DP673" i="9"/>
  <c r="AG76" i="9"/>
  <c r="DQ693" i="9"/>
  <c r="DZ497" i="9"/>
  <c r="DZ58" i="9" s="1"/>
  <c r="DZ123" i="9" s="1"/>
  <c r="BQ58" i="9"/>
  <c r="AG37" i="9"/>
  <c r="DQ202" i="9"/>
  <c r="AO954" i="9"/>
  <c r="AO81" i="9"/>
  <c r="DS847" i="9"/>
  <c r="AO42" i="9"/>
  <c r="DS244" i="9"/>
  <c r="DS42" i="9" s="1"/>
  <c r="AG953" i="9"/>
  <c r="AG82" i="9"/>
  <c r="DQ790" i="9"/>
  <c r="DX535" i="9"/>
  <c r="DX60" i="9" s="1"/>
  <c r="BI60" i="9"/>
  <c r="AQ583" i="9" a="1"/>
  <c r="AQ583" i="9" s="1"/>
  <c r="AQ581" i="9" s="1"/>
  <c r="AQ580" i="9" s="1"/>
  <c r="AQ574" i="9" s="1"/>
  <c r="AQ61" i="9" s="1"/>
  <c r="AQ112" i="9" s="1"/>
  <c r="AP583" i="9" a="1"/>
  <c r="AP583" i="9" s="1"/>
  <c r="AP581" i="9" s="1"/>
  <c r="AP580" i="9" s="1"/>
  <c r="AP574" i="9" s="1"/>
  <c r="AP61" i="9" s="1"/>
  <c r="AP112" i="9" s="1"/>
  <c r="AS583" i="9" a="1"/>
  <c r="AS583" i="9" s="1"/>
  <c r="AS581" i="9" s="1"/>
  <c r="AS580" i="9" s="1"/>
  <c r="DT580" i="9" s="1"/>
  <c r="AR583" i="9" a="1"/>
  <c r="AR583" i="9" s="1"/>
  <c r="AR581" i="9" s="1"/>
  <c r="AR580" i="9" s="1"/>
  <c r="AR574" i="9" s="1"/>
  <c r="AR61" i="9" s="1"/>
  <c r="AR112" i="9" s="1"/>
  <c r="DX790" i="9"/>
  <c r="DX82" i="9" s="1"/>
  <c r="BI82" i="9"/>
  <c r="AO25" i="9"/>
  <c r="AO181" i="9"/>
  <c r="DS180" i="9"/>
  <c r="AG54" i="9"/>
  <c r="DQ477" i="9"/>
  <c r="AG25" i="9"/>
  <c r="AG27" i="9" s="1"/>
  <c r="AG181" i="9"/>
  <c r="DQ180" i="9"/>
  <c r="AS82" i="9"/>
  <c r="AS129" i="9" s="1"/>
  <c r="DT790" i="9"/>
  <c r="AO161" i="9"/>
  <c r="AO23" i="9" s="1"/>
  <c r="AO941" i="9" s="1"/>
  <c r="AO22" i="9"/>
  <c r="DS160" i="9"/>
  <c r="AC141" i="9"/>
  <c r="AC18" i="9" s="1"/>
  <c r="AC276" i="9"/>
  <c r="AC16" i="9"/>
  <c r="AD141" i="9"/>
  <c r="AD18" i="9" s="1"/>
  <c r="DP139" i="9"/>
  <c r="AC140" i="9"/>
  <c r="AC17" i="9" s="1"/>
  <c r="AC161" i="9"/>
  <c r="AC23" i="9" s="1"/>
  <c r="AC941" i="9" s="1"/>
  <c r="AC181" i="9"/>
  <c r="AC223" i="9"/>
  <c r="AO74" i="9"/>
  <c r="DS673" i="9"/>
  <c r="AG60" i="9"/>
  <c r="DQ535" i="9"/>
  <c r="DQ60" i="9" s="1"/>
  <c r="AO75" i="9"/>
  <c r="DS653" i="9"/>
  <c r="DU516" i="9"/>
  <c r="DU59" i="9" s="1"/>
  <c r="AW59" i="9"/>
  <c r="AK60" i="9"/>
  <c r="DR535" i="9"/>
  <c r="DR60" i="9" s="1"/>
  <c r="AS759" i="9"/>
  <c r="AS79" i="9"/>
  <c r="DT752" i="9"/>
  <c r="DT79" i="9" s="1"/>
  <c r="AT759" i="9"/>
  <c r="AG320" i="9"/>
  <c r="AG50" i="9"/>
  <c r="DQ312" i="9"/>
  <c r="DQ50" i="9" s="1"/>
  <c r="AG67" i="9"/>
  <c r="DQ457" i="9"/>
  <c r="AK51" i="9"/>
  <c r="DR398" i="9"/>
  <c r="DR51" i="9" s="1"/>
  <c r="AK61" i="9"/>
  <c r="DR554" i="9"/>
  <c r="BQ82" i="9"/>
  <c r="DZ790" i="9"/>
  <c r="DZ82" i="9" s="1"/>
  <c r="AG75" i="9"/>
  <c r="DQ653" i="9"/>
  <c r="CA323" i="9"/>
  <c r="CZ121" i="9"/>
  <c r="DY398" i="9"/>
  <c r="DY51" i="9" s="1"/>
  <c r="BM51" i="9"/>
  <c r="AO953" i="9"/>
  <c r="AO82" i="9"/>
  <c r="DS790" i="9"/>
  <c r="AS67" i="9"/>
  <c r="DT457" i="9"/>
  <c r="AC57" i="9"/>
  <c r="AD277" i="9"/>
  <c r="DP264" i="9"/>
  <c r="AK80" i="9"/>
  <c r="DR771" i="9"/>
  <c r="DR80" i="9" s="1"/>
  <c r="DT497" i="9"/>
  <c r="AS58" i="9"/>
  <c r="AS123" i="9" s="1"/>
  <c r="AO80" i="9"/>
  <c r="DS771" i="9"/>
  <c r="DS80" i="9" s="1"/>
  <c r="BU59" i="9"/>
  <c r="EA516" i="9"/>
  <c r="EA59" i="9" s="1"/>
  <c r="AO69" i="9"/>
  <c r="DS613" i="9"/>
  <c r="AG954" i="9"/>
  <c r="AG81" i="9"/>
  <c r="DQ847" i="9"/>
  <c r="AK75" i="9"/>
  <c r="DR653" i="9"/>
  <c r="DT398" i="9"/>
  <c r="AS51" i="9"/>
  <c r="AS121" i="9" s="1"/>
  <c r="AS53" i="9"/>
  <c r="AS108" i="9" s="1"/>
  <c r="DT437" i="9"/>
  <c r="AG38" i="9"/>
  <c r="DQ330" i="9"/>
  <c r="DQ38" i="9" s="1"/>
  <c r="AS69" i="9"/>
  <c r="DT613" i="9"/>
  <c r="BZ147" i="9"/>
  <c r="U79" i="9"/>
  <c r="U83" i="9" s="1"/>
  <c r="U85" i="9" s="1"/>
  <c r="U87" i="9" s="1"/>
  <c r="U94" i="9" s="1"/>
  <c r="DN752" i="9"/>
  <c r="U954" i="9"/>
  <c r="U958" i="9" s="1"/>
  <c r="DT535" i="9"/>
  <c r="AS60" i="9"/>
  <c r="AS111" i="9" s="1"/>
  <c r="AK22" i="9"/>
  <c r="AK161" i="9"/>
  <c r="AK23" i="9" s="1"/>
  <c r="AK941" i="9" s="1"/>
  <c r="DR160" i="9"/>
  <c r="CZ123" i="9"/>
  <c r="AK52" i="9"/>
  <c r="DR417" i="9"/>
  <c r="AK70" i="9"/>
  <c r="DR633" i="9"/>
  <c r="AO276" i="9"/>
  <c r="AO140" i="9"/>
  <c r="AO17" i="9" s="1"/>
  <c r="AO141" i="9"/>
  <c r="AO18" i="9" s="1"/>
  <c r="AO16" i="9"/>
  <c r="DS139" i="9"/>
  <c r="DS733" i="9" s="1"/>
  <c r="AS147" i="9"/>
  <c r="DT147" i="9" s="1"/>
  <c r="DT148" i="9" s="1"/>
  <c r="AP141" i="9"/>
  <c r="AP18" i="9" s="1"/>
  <c r="EF227" i="9"/>
  <c r="CI129" i="9"/>
  <c r="CA129" i="9"/>
  <c r="DZ535" i="9"/>
  <c r="DZ60" i="9" s="1"/>
  <c r="BQ60" i="9"/>
  <c r="AG61" i="9"/>
  <c r="DQ554" i="9"/>
  <c r="BE60" i="9"/>
  <c r="DW535" i="9"/>
  <c r="DW60" i="9" s="1"/>
  <c r="AC58" i="9"/>
  <c r="DP497" i="9"/>
  <c r="DP58" i="9" s="1"/>
  <c r="AS778" i="9"/>
  <c r="DT771" i="9"/>
  <c r="DT80" i="9" s="1"/>
  <c r="DT128" i="9" s="1"/>
  <c r="AS80" i="9"/>
  <c r="AS128" i="9" s="1"/>
  <c r="AT778" i="9"/>
  <c r="AC320" i="9"/>
  <c r="AC50" i="9"/>
  <c r="DP312" i="9"/>
  <c r="DP50" i="9" s="1"/>
  <c r="AG51" i="9"/>
  <c r="DQ398" i="9"/>
  <c r="DQ51" i="9" s="1"/>
  <c r="AO60" i="9"/>
  <c r="DS535" i="9"/>
  <c r="DS60" i="9" s="1"/>
  <c r="AS74" i="9"/>
  <c r="DT673" i="9"/>
  <c r="AK67" i="9"/>
  <c r="DR457" i="9"/>
  <c r="BI58" i="9"/>
  <c r="DX497" i="9"/>
  <c r="DX58" i="9" s="1"/>
  <c r="AK42" i="9"/>
  <c r="DR244" i="9"/>
  <c r="BE82" i="9"/>
  <c r="DW790" i="9"/>
  <c r="DW82" i="9" s="1"/>
  <c r="AW80" i="9"/>
  <c r="AW128" i="9" s="1"/>
  <c r="AX777" i="9"/>
  <c r="AX771" i="9" s="1"/>
  <c r="DU771" i="9"/>
  <c r="DU80" i="9" s="1"/>
  <c r="AO50" i="9"/>
  <c r="AO320" i="9"/>
  <c r="DS312" i="9"/>
  <c r="DS50" i="9" s="1"/>
  <c r="DP809" i="9"/>
  <c r="DP82" i="9" s="1"/>
  <c r="DP83" i="9" s="1"/>
  <c r="AC82" i="9"/>
  <c r="AC83" i="9" s="1"/>
  <c r="AK76" i="9"/>
  <c r="DR693" i="9"/>
  <c r="DT139" i="9"/>
  <c r="DT594" i="9" s="1"/>
  <c r="DU610" i="9" s="1"/>
  <c r="AS141" i="9"/>
  <c r="AS18" i="9" s="1"/>
  <c r="AS140" i="9"/>
  <c r="AS17" i="9" s="1"/>
  <c r="AS16" i="9"/>
  <c r="AW147" i="9"/>
  <c r="AT141" i="9"/>
  <c r="AT18" i="9" s="1"/>
  <c r="AO51" i="9"/>
  <c r="DS398" i="9"/>
  <c r="DS51" i="9" s="1"/>
  <c r="AO59" i="9"/>
  <c r="DS516" i="9"/>
  <c r="DS59" i="9" s="1"/>
  <c r="AK54" i="9"/>
  <c r="DR477" i="9"/>
  <c r="BI51" i="9"/>
  <c r="DX398" i="9"/>
  <c r="DX51" i="9" s="1"/>
  <c r="AK69" i="9"/>
  <c r="DR613" i="9"/>
  <c r="AK50" i="9"/>
  <c r="AK320" i="9"/>
  <c r="DR312" i="9"/>
  <c r="DR50" i="9" s="1"/>
  <c r="AO52" i="9"/>
  <c r="DS417" i="9"/>
  <c r="AO61" i="9"/>
  <c r="DS554" i="9"/>
  <c r="CM129" i="9"/>
  <c r="AK276" i="9"/>
  <c r="AK16" i="9"/>
  <c r="AK141" i="9"/>
  <c r="AK18" i="9" s="1"/>
  <c r="AL141" i="9"/>
  <c r="AL18" i="9" s="1"/>
  <c r="DR139" i="9"/>
  <c r="DR733" i="9" s="1"/>
  <c r="AQ818" i="9" a="1"/>
  <c r="AQ818" i="9" s="1"/>
  <c r="AQ816" i="9" s="1"/>
  <c r="AQ815" i="9" s="1"/>
  <c r="AQ809" i="9" s="1"/>
  <c r="AP818" i="9" a="1"/>
  <c r="AP818" i="9" s="1"/>
  <c r="AP816" i="9" s="1"/>
  <c r="AP815" i="9" s="1"/>
  <c r="AP809" i="9" s="1"/>
  <c r="AR818" i="9" a="1"/>
  <c r="AR818" i="9" s="1"/>
  <c r="AR816" i="9" s="1"/>
  <c r="AR815" i="9" s="1"/>
  <c r="AR809" i="9" s="1"/>
  <c r="AS818" i="9" a="1"/>
  <c r="AS818" i="9" s="1"/>
  <c r="AS816" i="9" s="1"/>
  <c r="AS815" i="9" s="1"/>
  <c r="DT815" i="9" s="1"/>
  <c r="AK74" i="9"/>
  <c r="DR673" i="9"/>
  <c r="AS54" i="9"/>
  <c r="AS110" i="9" s="1"/>
  <c r="DT477" i="9"/>
  <c r="AO76" i="9"/>
  <c r="DS693" i="9"/>
  <c r="AS52" i="9"/>
  <c r="AS107" i="9" s="1"/>
  <c r="DT417" i="9"/>
  <c r="AS76" i="9"/>
  <c r="AS116" i="9" s="1"/>
  <c r="DT693" i="9"/>
  <c r="AK37" i="9"/>
  <c r="DR202" i="9"/>
  <c r="AK38" i="9"/>
  <c r="DR330" i="9"/>
  <c r="DR38" i="9" s="1"/>
  <c r="DV516" i="9"/>
  <c r="DV59" i="9" s="1"/>
  <c r="BA59" i="9"/>
  <c r="AG52" i="9"/>
  <c r="DQ417" i="9"/>
  <c r="DZ398" i="9"/>
  <c r="DZ51" i="9" s="1"/>
  <c r="BQ51" i="9"/>
  <c r="AK82" i="9"/>
  <c r="AK953" i="9"/>
  <c r="AK967" i="9" s="1"/>
  <c r="DR790" i="9"/>
  <c r="DP574" i="9"/>
  <c r="DP61" i="9" s="1"/>
  <c r="AC61" i="9"/>
  <c r="DT516" i="9"/>
  <c r="AS59" i="9"/>
  <c r="AS122" i="9" s="1"/>
  <c r="AP722" i="9" a="1"/>
  <c r="AP722" i="9" s="1"/>
  <c r="AP720" i="9" s="1"/>
  <c r="AP719" i="9" s="1"/>
  <c r="AP713" i="9" s="1"/>
  <c r="AP76" i="9" s="1"/>
  <c r="AR722" i="9" a="1"/>
  <c r="AR722" i="9" s="1"/>
  <c r="AR720" i="9" s="1"/>
  <c r="AR719" i="9" s="1"/>
  <c r="AR713" i="9" s="1"/>
  <c r="AR76" i="9" s="1"/>
  <c r="AR77" i="9" s="1"/>
  <c r="AS722" i="9" a="1"/>
  <c r="AS722" i="9" s="1"/>
  <c r="AS720" i="9" s="1"/>
  <c r="AS719" i="9" s="1"/>
  <c r="DT719" i="9" s="1"/>
  <c r="AQ722" i="9" a="1"/>
  <c r="AQ722" i="9" s="1"/>
  <c r="AQ720" i="9" s="1"/>
  <c r="AQ719" i="9" s="1"/>
  <c r="AQ713" i="9" s="1"/>
  <c r="AQ76" i="9" s="1"/>
  <c r="AQ77" i="9" s="1"/>
  <c r="AK81" i="9"/>
  <c r="AK954" i="9"/>
  <c r="DR847" i="9"/>
  <c r="ED227" i="9"/>
  <c r="EK227" i="9"/>
  <c r="CJ129" i="9"/>
  <c r="CY111" i="9"/>
  <c r="CY121" i="9"/>
  <c r="CF129" i="9"/>
  <c r="CQ129" i="9"/>
  <c r="CU129" i="9"/>
  <c r="CG51" i="9"/>
  <c r="ED398" i="9"/>
  <c r="ED51" i="9" s="1"/>
  <c r="CA140" i="9"/>
  <c r="CA17" i="9" s="1"/>
  <c r="CA16" i="9"/>
  <c r="CW60" i="9"/>
  <c r="CW111" i="9" s="1"/>
  <c r="EH535" i="9"/>
  <c r="EH60" i="9" s="1"/>
  <c r="CC35" i="9"/>
  <c r="CF35" i="9"/>
  <c r="CS60" i="9"/>
  <c r="EG535" i="9"/>
  <c r="EG60" i="9" s="1"/>
  <c r="AC350" i="9"/>
  <c r="AC68" i="9"/>
  <c r="DP351" i="9"/>
  <c r="DP68" i="9" s="1"/>
  <c r="DB150" i="9" a="1"/>
  <c r="DB150" i="9" s="1"/>
  <c r="DB148" i="9" s="1"/>
  <c r="DD150" i="9" a="1"/>
  <c r="DD150" i="9" s="1"/>
  <c r="DD148" i="9" s="1"/>
  <c r="DC150" i="9" a="1"/>
  <c r="DC150" i="9" s="1"/>
  <c r="DC148" i="9" s="1"/>
  <c r="DE150" i="9" a="1"/>
  <c r="DE150" i="9" s="1"/>
  <c r="DE148" i="9" s="1"/>
  <c r="DD525" i="9" a="1"/>
  <c r="DD525" i="9" s="1"/>
  <c r="DD523" i="9" s="1"/>
  <c r="DD522" i="9" s="1"/>
  <c r="DD516" i="9" s="1"/>
  <c r="DD59" i="9" s="1"/>
  <c r="DE525" i="9" a="1"/>
  <c r="DE525" i="9" s="1"/>
  <c r="DE523" i="9" s="1"/>
  <c r="DE522" i="9" s="1"/>
  <c r="DC525" i="9" a="1"/>
  <c r="DC525" i="9" s="1"/>
  <c r="DC523" i="9" s="1"/>
  <c r="DC522" i="9" s="1"/>
  <c r="DC516" i="9" s="1"/>
  <c r="DC59" i="9" s="1"/>
  <c r="DB525" i="9" a="1"/>
  <c r="DB525" i="9" s="1"/>
  <c r="DB523" i="9" s="1"/>
  <c r="DB522" i="9" s="1"/>
  <c r="DB516" i="9" s="1"/>
  <c r="DB59" i="9" s="1"/>
  <c r="BX141" i="9"/>
  <c r="BX18" i="9" s="1"/>
  <c r="BX140" i="9"/>
  <c r="BX17" i="9" s="1"/>
  <c r="BX16" i="9"/>
  <c r="CM35" i="9"/>
  <c r="BV140" i="9"/>
  <c r="BV17" i="9" s="1"/>
  <c r="BV16" i="9"/>
  <c r="AK350" i="9"/>
  <c r="AK68" i="9"/>
  <c r="DR351" i="9"/>
  <c r="DR68" i="9" s="1"/>
  <c r="DE799" i="9" a="1"/>
  <c r="DE799" i="9" s="1"/>
  <c r="DE797" i="9" s="1"/>
  <c r="DE796" i="9" s="1"/>
  <c r="DB799" i="9" a="1"/>
  <c r="DB799" i="9" s="1"/>
  <c r="DB797" i="9" s="1"/>
  <c r="DB796" i="9" s="1"/>
  <c r="DB790" i="9" s="1"/>
  <c r="DD799" i="9" a="1"/>
  <c r="DD799" i="9" s="1"/>
  <c r="DD797" i="9" s="1"/>
  <c r="DD796" i="9" s="1"/>
  <c r="DD790" i="9" s="1"/>
  <c r="DC799" i="9" a="1"/>
  <c r="DC799" i="9" s="1"/>
  <c r="DC797" i="9" s="1"/>
  <c r="DC796" i="9" s="1"/>
  <c r="DC790" i="9" s="1"/>
  <c r="CJ35" i="9"/>
  <c r="CC58" i="9"/>
  <c r="EC497" i="9"/>
  <c r="EC58" i="9" s="1"/>
  <c r="BP387" i="9"/>
  <c r="BP382" i="9" s="1"/>
  <c r="BQ389" i="9" a="1"/>
  <c r="BQ389" i="9" s="1"/>
  <c r="DE35" i="9"/>
  <c r="CE35" i="9"/>
  <c r="CV129" i="9"/>
  <c r="BZ35" i="9"/>
  <c r="EC222" i="9"/>
  <c r="CC82" i="9"/>
  <c r="CC129" i="9" s="1"/>
  <c r="EC790" i="9"/>
  <c r="EJ227" i="9"/>
  <c r="BW223" i="9"/>
  <c r="BW35" i="9"/>
  <c r="CS82" i="9"/>
  <c r="CS129" i="9" s="1"/>
  <c r="EG790" i="9"/>
  <c r="DA497" i="9"/>
  <c r="EI503" i="9"/>
  <c r="CS51" i="9"/>
  <c r="EG398" i="9"/>
  <c r="EG51" i="9" s="1"/>
  <c r="CO60" i="9"/>
  <c r="EF535" i="9"/>
  <c r="EF60" i="9" s="1"/>
  <c r="DD407" i="9" a="1"/>
  <c r="DD407" i="9" s="1"/>
  <c r="DD405" i="9" s="1"/>
  <c r="DD404" i="9" s="1"/>
  <c r="DD398" i="9" s="1"/>
  <c r="DD51" i="9" s="1"/>
  <c r="DE407" i="9" a="1"/>
  <c r="DE407" i="9" s="1"/>
  <c r="DE405" i="9" s="1"/>
  <c r="DE404" i="9" s="1"/>
  <c r="DB407" i="9" a="1"/>
  <c r="DB407" i="9" s="1"/>
  <c r="DB405" i="9" s="1"/>
  <c r="DB404" i="9" s="1"/>
  <c r="DB398" i="9" s="1"/>
  <c r="DB51" i="9" s="1"/>
  <c r="DC407" i="9" a="1"/>
  <c r="DC407" i="9" s="1"/>
  <c r="DC405" i="9" s="1"/>
  <c r="DC404" i="9" s="1"/>
  <c r="DC398" i="9" s="1"/>
  <c r="DC51" i="9" s="1"/>
  <c r="CK59" i="9"/>
  <c r="EE516" i="9"/>
  <c r="EE59" i="9" s="1"/>
  <c r="EB227" i="9"/>
  <c r="CL35" i="9"/>
  <c r="EF222" i="9"/>
  <c r="EC227" i="9"/>
  <c r="CW58" i="9"/>
  <c r="EH497" i="9"/>
  <c r="EH58" i="9" s="1"/>
  <c r="DB35" i="9"/>
  <c r="EJ222" i="9"/>
  <c r="BM73" i="9"/>
  <c r="DY352" i="9"/>
  <c r="CW82" i="9"/>
  <c r="CW129" i="9" s="1"/>
  <c r="EH790" i="9"/>
  <c r="CE129" i="9"/>
  <c r="CI35" i="9"/>
  <c r="CO35" i="9"/>
  <c r="CZ35" i="9"/>
  <c r="BU58" i="9"/>
  <c r="EA497" i="9"/>
  <c r="EA58" i="9" s="1"/>
  <c r="CO59" i="9"/>
  <c r="EF516" i="9"/>
  <c r="EF59" i="9" s="1"/>
  <c r="DF407" i="9" a="1"/>
  <c r="DF407" i="9" s="1"/>
  <c r="DF405" i="9" s="1"/>
  <c r="DF404" i="9" s="1"/>
  <c r="DF398" i="9" s="1"/>
  <c r="DF51" i="9" s="1"/>
  <c r="DH407" i="9" a="1"/>
  <c r="DH407" i="9" s="1"/>
  <c r="DH405" i="9" s="1"/>
  <c r="DH404" i="9" s="1"/>
  <c r="DH398" i="9" s="1"/>
  <c r="DH51" i="9" s="1"/>
  <c r="DI407" i="9" a="1"/>
  <c r="DI407" i="9" s="1"/>
  <c r="DI405" i="9" s="1"/>
  <c r="DI404" i="9" s="1"/>
  <c r="DG407" i="9" a="1"/>
  <c r="DG407" i="9" s="1"/>
  <c r="DG405" i="9" s="1"/>
  <c r="DG404" i="9" s="1"/>
  <c r="DG398" i="9" s="1"/>
  <c r="DG51" i="9" s="1"/>
  <c r="CY122" i="9"/>
  <c r="CO58" i="9"/>
  <c r="EF497" i="9"/>
  <c r="EF58" i="9" s="1"/>
  <c r="BV223" i="9"/>
  <c r="BV35" i="9"/>
  <c r="EB222" i="9"/>
  <c r="CT35" i="9"/>
  <c r="EH222" i="9"/>
  <c r="CV35" i="9"/>
  <c r="AG350" i="9"/>
  <c r="AG68" i="9"/>
  <c r="DQ351" i="9"/>
  <c r="DQ68" i="9" s="1"/>
  <c r="CK51" i="9"/>
  <c r="EE398" i="9"/>
  <c r="EE51" i="9" s="1"/>
  <c r="DA809" i="9"/>
  <c r="EI809" i="9" s="1"/>
  <c r="EI815" i="9"/>
  <c r="DI35" i="9"/>
  <c r="CK58" i="9"/>
  <c r="EE497" i="9"/>
  <c r="EE58" i="9" s="1"/>
  <c r="BY51" i="9"/>
  <c r="EB398" i="9"/>
  <c r="EB51" i="9" s="1"/>
  <c r="BY59" i="9"/>
  <c r="EB516" i="9"/>
  <c r="EB59" i="9" s="1"/>
  <c r="EH227" i="9"/>
  <c r="BW129" i="9"/>
  <c r="DA35" i="9"/>
  <c r="CG60" i="9"/>
  <c r="ED535" i="9"/>
  <c r="ED60" i="9" s="1"/>
  <c r="CY82" i="9"/>
  <c r="DH837" i="9" a="1"/>
  <c r="DH837" i="9" s="1"/>
  <c r="DH835" i="9" s="1"/>
  <c r="DH834" i="9" s="1"/>
  <c r="DH828" i="9" s="1"/>
  <c r="DG837" i="9" a="1"/>
  <c r="DG837" i="9" s="1"/>
  <c r="DG835" i="9" s="1"/>
  <c r="DG834" i="9" s="1"/>
  <c r="DG828" i="9" s="1"/>
  <c r="DI837" i="9" a="1"/>
  <c r="DI837" i="9" s="1"/>
  <c r="DI835" i="9" s="1"/>
  <c r="DI834" i="9" s="1"/>
  <c r="DF837" i="9" a="1"/>
  <c r="DF837" i="9" s="1"/>
  <c r="DF835" i="9" s="1"/>
  <c r="DF834" i="9" s="1"/>
  <c r="DF828" i="9" s="1"/>
  <c r="CN129" i="9"/>
  <c r="CH35" i="9"/>
  <c r="EE222" i="9"/>
  <c r="CU35" i="9"/>
  <c r="CQ35" i="9"/>
  <c r="CN35" i="9"/>
  <c r="BY82" i="9"/>
  <c r="BY129" i="9" s="1"/>
  <c r="EB790" i="9"/>
  <c r="DC35" i="9"/>
  <c r="BY35" i="9"/>
  <c r="CW59" i="9"/>
  <c r="CW122" i="9" s="1"/>
  <c r="EH516" i="9"/>
  <c r="EH59" i="9" s="1"/>
  <c r="DD35" i="9"/>
  <c r="CK82" i="9"/>
  <c r="CK129" i="9" s="1"/>
  <c r="EE790" i="9"/>
  <c r="DA828" i="9"/>
  <c r="EI828" i="9" s="1"/>
  <c r="EI834" i="9"/>
  <c r="DF35" i="9"/>
  <c r="EK222" i="9"/>
  <c r="DH35" i="9"/>
  <c r="DG818" i="9" a="1"/>
  <c r="DG818" i="9" s="1"/>
  <c r="DG816" i="9" s="1"/>
  <c r="DG815" i="9" s="1"/>
  <c r="DG809" i="9" s="1"/>
  <c r="DH818" i="9" a="1"/>
  <c r="DH818" i="9" s="1"/>
  <c r="DH816" i="9" s="1"/>
  <c r="DH815" i="9" s="1"/>
  <c r="DH809" i="9" s="1"/>
  <c r="DI818" i="9" a="1"/>
  <c r="DI818" i="9" s="1"/>
  <c r="DI816" i="9" s="1"/>
  <c r="DI815" i="9" s="1"/>
  <c r="DF818" i="9" a="1"/>
  <c r="DF818" i="9" s="1"/>
  <c r="DF816" i="9" s="1"/>
  <c r="DF815" i="9" s="1"/>
  <c r="DF809" i="9" s="1"/>
  <c r="DG35" i="9"/>
  <c r="DA516" i="9"/>
  <c r="EI522" i="9"/>
  <c r="CC59" i="9"/>
  <c r="EC516" i="9"/>
  <c r="EC59" i="9" s="1"/>
  <c r="CS58" i="9"/>
  <c r="EG497" i="9"/>
  <c r="EG58" i="9" s="1"/>
  <c r="DB837" i="9" a="1"/>
  <c r="DB837" i="9" s="1"/>
  <c r="DB835" i="9" s="1"/>
  <c r="DB834" i="9" s="1"/>
  <c r="DB828" i="9" s="1"/>
  <c r="DE837" i="9" a="1"/>
  <c r="DE837" i="9" s="1"/>
  <c r="DE835" i="9" s="1"/>
  <c r="DE834" i="9" s="1"/>
  <c r="DC837" i="9" a="1"/>
  <c r="DC837" i="9" s="1"/>
  <c r="DC835" i="9" s="1"/>
  <c r="DC834" i="9" s="1"/>
  <c r="DC828" i="9" s="1"/>
  <c r="DD837" i="9" a="1"/>
  <c r="DD837" i="9" s="1"/>
  <c r="DD835" i="9" s="1"/>
  <c r="DD834" i="9" s="1"/>
  <c r="DD828" i="9" s="1"/>
  <c r="CC51" i="9"/>
  <c r="EC398" i="9"/>
  <c r="EC51" i="9" s="1"/>
  <c r="CX35" i="9"/>
  <c r="EI222" i="9"/>
  <c r="CY35" i="9"/>
  <c r="CP35" i="9"/>
  <c r="EG222" i="9"/>
  <c r="BY58" i="9"/>
  <c r="EB497" i="9"/>
  <c r="EB58" i="9" s="1"/>
  <c r="CX82" i="9"/>
  <c r="CG82" i="9"/>
  <c r="CG129" i="9" s="1"/>
  <c r="ED790" i="9"/>
  <c r="CA223" i="9"/>
  <c r="CA35" i="9"/>
  <c r="DH544" i="9" a="1"/>
  <c r="DH544" i="9" s="1"/>
  <c r="DH542" i="9" s="1"/>
  <c r="DH541" i="9" s="1"/>
  <c r="DH535" i="9" s="1"/>
  <c r="DH60" i="9" s="1"/>
  <c r="DG544" i="9" a="1"/>
  <c r="DG544" i="9" s="1"/>
  <c r="DG542" i="9" s="1"/>
  <c r="DG541" i="9" s="1"/>
  <c r="DG535" i="9" s="1"/>
  <c r="DG60" i="9" s="1"/>
  <c r="DF544" i="9" a="1"/>
  <c r="DF544" i="9" s="1"/>
  <c r="DF542" i="9" s="1"/>
  <c r="DF541" i="9" s="1"/>
  <c r="DF535" i="9" s="1"/>
  <c r="DF60" i="9" s="1"/>
  <c r="DI544" i="9" a="1"/>
  <c r="DI544" i="9" s="1"/>
  <c r="DI542" i="9" s="1"/>
  <c r="DI541" i="9" s="1"/>
  <c r="DH583" i="9" a="1"/>
  <c r="DH583" i="9" s="1"/>
  <c r="DH581" i="9" s="1"/>
  <c r="DH580" i="9" s="1"/>
  <c r="DH574" i="9" s="1"/>
  <c r="DI583" i="9" a="1"/>
  <c r="DI583" i="9" s="1"/>
  <c r="DI581" i="9" s="1"/>
  <c r="DI580" i="9" s="1"/>
  <c r="DG583" i="9" a="1"/>
  <c r="DG583" i="9" s="1"/>
  <c r="DG581" i="9" s="1"/>
  <c r="DG580" i="9" s="1"/>
  <c r="DG574" i="9" s="1"/>
  <c r="DF583" i="9" a="1"/>
  <c r="DF583" i="9" s="1"/>
  <c r="DF581" i="9" s="1"/>
  <c r="DF580" i="9" s="1"/>
  <c r="DF574" i="9" s="1"/>
  <c r="CW51" i="9"/>
  <c r="CW121" i="9" s="1"/>
  <c r="EH398" i="9"/>
  <c r="EH51" i="9" s="1"/>
  <c r="CR35" i="9"/>
  <c r="CS35" i="9"/>
  <c r="DA51" i="9"/>
  <c r="DA121" i="9" s="1"/>
  <c r="EI398" i="9"/>
  <c r="EI51" i="9" s="1"/>
  <c r="CO51" i="9"/>
  <c r="EF398" i="9"/>
  <c r="EF51" i="9" s="1"/>
  <c r="CW35" i="9"/>
  <c r="BX223" i="9"/>
  <c r="BX35" i="9"/>
  <c r="DE818" i="9" a="1"/>
  <c r="DE818" i="9" s="1"/>
  <c r="DE816" i="9" s="1"/>
  <c r="DE815" i="9" s="1"/>
  <c r="DC818" i="9" a="1"/>
  <c r="DC818" i="9" s="1"/>
  <c r="DC816" i="9" s="1"/>
  <c r="DC815" i="9" s="1"/>
  <c r="DC809" i="9" s="1"/>
  <c r="DB818" i="9" a="1"/>
  <c r="DB818" i="9" s="1"/>
  <c r="DB816" i="9" s="1"/>
  <c r="DB815" i="9" s="1"/>
  <c r="DB809" i="9" s="1"/>
  <c r="DD818" i="9" a="1"/>
  <c r="DD818" i="9" s="1"/>
  <c r="DD816" i="9" s="1"/>
  <c r="DD815" i="9" s="1"/>
  <c r="DD809" i="9" s="1"/>
  <c r="CD35" i="9"/>
  <c r="ED222" i="9"/>
  <c r="DE722" i="9" a="1"/>
  <c r="DE722" i="9" s="1"/>
  <c r="DE720" i="9" s="1"/>
  <c r="DE719" i="9" s="1"/>
  <c r="DB722" i="9" a="1"/>
  <c r="DB722" i="9" s="1"/>
  <c r="DB720" i="9" s="1"/>
  <c r="DB719" i="9" s="1"/>
  <c r="DB713" i="9" s="1"/>
  <c r="DC722" i="9" a="1"/>
  <c r="DC722" i="9" s="1"/>
  <c r="DC720" i="9" s="1"/>
  <c r="DC719" i="9" s="1"/>
  <c r="DC713" i="9" s="1"/>
  <c r="DD722" i="9" a="1"/>
  <c r="DD722" i="9" s="1"/>
  <c r="DD720" i="9" s="1"/>
  <c r="DD719" i="9" s="1"/>
  <c r="DD713" i="9" s="1"/>
  <c r="CZ82" i="9"/>
  <c r="CG59" i="9"/>
  <c r="ED516" i="9"/>
  <c r="ED59" i="9" s="1"/>
  <c r="EI227" i="9"/>
  <c r="AO350" i="9"/>
  <c r="AO68" i="9"/>
  <c r="DS351" i="9"/>
  <c r="DS68" i="9" s="1"/>
  <c r="EG227" i="9"/>
  <c r="CG58" i="9"/>
  <c r="ED497" i="9"/>
  <c r="ED58" i="9" s="1"/>
  <c r="DD544" i="9" a="1"/>
  <c r="DD544" i="9" s="1"/>
  <c r="DD542" i="9" s="1"/>
  <c r="DD541" i="9" s="1"/>
  <c r="DD535" i="9" s="1"/>
  <c r="DD60" i="9" s="1"/>
  <c r="DC544" i="9" a="1"/>
  <c r="DC544" i="9" s="1"/>
  <c r="DC542" i="9" s="1"/>
  <c r="DC541" i="9" s="1"/>
  <c r="DC535" i="9" s="1"/>
  <c r="DC60" i="9" s="1"/>
  <c r="DE544" i="9" a="1"/>
  <c r="DE544" i="9" s="1"/>
  <c r="DE542" i="9" s="1"/>
  <c r="DE541" i="9" s="1"/>
  <c r="DB544" i="9" a="1"/>
  <c r="DB544" i="9" s="1"/>
  <c r="DB542" i="9" s="1"/>
  <c r="DB541" i="9" s="1"/>
  <c r="DB535" i="9" s="1"/>
  <c r="DB60" i="9" s="1"/>
  <c r="DC583" i="9" a="1"/>
  <c r="DC583" i="9" s="1"/>
  <c r="DC581" i="9" s="1"/>
  <c r="DC580" i="9" s="1"/>
  <c r="DC574" i="9" s="1"/>
  <c r="DB583" i="9" a="1"/>
  <c r="DB583" i="9" s="1"/>
  <c r="DB581" i="9" s="1"/>
  <c r="DB580" i="9" s="1"/>
  <c r="DB574" i="9" s="1"/>
  <c r="DD583" i="9" a="1"/>
  <c r="DD583" i="9" s="1"/>
  <c r="DD581" i="9" s="1"/>
  <c r="DD580" i="9" s="1"/>
  <c r="DD574" i="9" s="1"/>
  <c r="DE583" i="9" a="1"/>
  <c r="DE583" i="9" s="1"/>
  <c r="DE581" i="9" s="1"/>
  <c r="DE580" i="9" s="1"/>
  <c r="CS59" i="9"/>
  <c r="EG516" i="9"/>
  <c r="EG59" i="9" s="1"/>
  <c r="DE506" i="9" a="1"/>
  <c r="DE506" i="9" s="1"/>
  <c r="DE504" i="9" s="1"/>
  <c r="DE503" i="9" s="1"/>
  <c r="DC506" i="9" a="1"/>
  <c r="DC506" i="9" s="1"/>
  <c r="DC504" i="9" s="1"/>
  <c r="DC503" i="9" s="1"/>
  <c r="DC497" i="9" s="1"/>
  <c r="DC58" i="9" s="1"/>
  <c r="DB506" i="9" a="1"/>
  <c r="DB506" i="9" s="1"/>
  <c r="DB504" i="9" s="1"/>
  <c r="DB503" i="9" s="1"/>
  <c r="DB497" i="9" s="1"/>
  <c r="DB58" i="9" s="1"/>
  <c r="DD506" i="9" a="1"/>
  <c r="DD506" i="9" s="1"/>
  <c r="DD504" i="9" s="1"/>
  <c r="DD503" i="9" s="1"/>
  <c r="DD497" i="9" s="1"/>
  <c r="DD58" i="9" s="1"/>
  <c r="BW140" i="9"/>
  <c r="BW17" i="9" s="1"/>
  <c r="BW141" i="9"/>
  <c r="BW18" i="9" s="1"/>
  <c r="BW16" i="9"/>
  <c r="DI150" i="9" a="1"/>
  <c r="DI150" i="9" s="1"/>
  <c r="DI148" i="9" s="1"/>
  <c r="DH150" i="9" a="1"/>
  <c r="DH150" i="9" s="1"/>
  <c r="DH148" i="9" s="1"/>
  <c r="DG150" i="9" a="1"/>
  <c r="DG150" i="9" s="1"/>
  <c r="DG148" i="9" s="1"/>
  <c r="DF150" i="9" a="1"/>
  <c r="DF150" i="9" s="1"/>
  <c r="DF148" i="9" s="1"/>
  <c r="DI525" i="9" a="1"/>
  <c r="DI525" i="9" s="1"/>
  <c r="DI523" i="9" s="1"/>
  <c r="DI522" i="9" s="1"/>
  <c r="DH525" i="9" a="1"/>
  <c r="DH525" i="9" s="1"/>
  <c r="DH523" i="9" s="1"/>
  <c r="DH522" i="9" s="1"/>
  <c r="DH516" i="9" s="1"/>
  <c r="DH59" i="9" s="1"/>
  <c r="DG525" i="9" a="1"/>
  <c r="DG525" i="9" s="1"/>
  <c r="DG523" i="9" s="1"/>
  <c r="DG522" i="9" s="1"/>
  <c r="DG516" i="9" s="1"/>
  <c r="DG59" i="9" s="1"/>
  <c r="DF525" i="9" a="1"/>
  <c r="DF525" i="9" s="1"/>
  <c r="DF523" i="9" s="1"/>
  <c r="DF522" i="9" s="1"/>
  <c r="DF516" i="9" s="1"/>
  <c r="DF59" i="9" s="1"/>
  <c r="CO82" i="9"/>
  <c r="CO129" i="9" s="1"/>
  <c r="EF790" i="9"/>
  <c r="DF722" i="9" a="1"/>
  <c r="DF722" i="9" s="1"/>
  <c r="DF720" i="9" s="1"/>
  <c r="DF719" i="9" s="1"/>
  <c r="DF713" i="9" s="1"/>
  <c r="DH722" i="9" a="1"/>
  <c r="DH722" i="9" s="1"/>
  <c r="DH720" i="9" s="1"/>
  <c r="DH719" i="9" s="1"/>
  <c r="DH713" i="9" s="1"/>
  <c r="DI722" i="9" a="1"/>
  <c r="DI722" i="9" s="1"/>
  <c r="DI720" i="9" s="1"/>
  <c r="DI719" i="9" s="1"/>
  <c r="DG722" i="9" a="1"/>
  <c r="DG722" i="9" s="1"/>
  <c r="DG720" i="9" s="1"/>
  <c r="DG719" i="9" s="1"/>
  <c r="DG713" i="9" s="1"/>
  <c r="CG35" i="9"/>
  <c r="BY60" i="9"/>
  <c r="EB535" i="9"/>
  <c r="EB60" i="9" s="1"/>
  <c r="AT920" i="9"/>
  <c r="AT33" i="9"/>
  <c r="AT943" i="9" s="1"/>
  <c r="CC60" i="9"/>
  <c r="EC535" i="9"/>
  <c r="EC60" i="9" s="1"/>
  <c r="CR129" i="9"/>
  <c r="CB35" i="9"/>
  <c r="DA713" i="9"/>
  <c r="EI713" i="9" s="1"/>
  <c r="EI719" i="9"/>
  <c r="DF799" i="9" a="1"/>
  <c r="DF799" i="9" s="1"/>
  <c r="DF797" i="9" s="1"/>
  <c r="DF796" i="9" s="1"/>
  <c r="DF790" i="9" s="1"/>
  <c r="DH799" i="9" a="1"/>
  <c r="DH799" i="9" s="1"/>
  <c r="DH797" i="9" s="1"/>
  <c r="DH796" i="9" s="1"/>
  <c r="DH790" i="9" s="1"/>
  <c r="DI799" i="9" a="1"/>
  <c r="DI799" i="9" s="1"/>
  <c r="DI797" i="9" s="1"/>
  <c r="DI796" i="9" s="1"/>
  <c r="DG799" i="9" a="1"/>
  <c r="DG799" i="9" s="1"/>
  <c r="DG797" i="9" s="1"/>
  <c r="DG796" i="9" s="1"/>
  <c r="DG790" i="9" s="1"/>
  <c r="CK60" i="9"/>
  <c r="EE535" i="9"/>
  <c r="EE60" i="9" s="1"/>
  <c r="CK35" i="9"/>
  <c r="DA574" i="9"/>
  <c r="EI574" i="9" s="1"/>
  <c r="EI580" i="9"/>
  <c r="DG506" i="9" a="1"/>
  <c r="DG506" i="9" s="1"/>
  <c r="DG504" i="9" s="1"/>
  <c r="DG503" i="9" s="1"/>
  <c r="DG497" i="9" s="1"/>
  <c r="DG58" i="9" s="1"/>
  <c r="DF506" i="9" a="1"/>
  <c r="DF506" i="9" s="1"/>
  <c r="DF504" i="9" s="1"/>
  <c r="DF503" i="9" s="1"/>
  <c r="DF497" i="9" s="1"/>
  <c r="DF58" i="9" s="1"/>
  <c r="DI506" i="9" a="1"/>
  <c r="DI506" i="9" s="1"/>
  <c r="DI504" i="9" s="1"/>
  <c r="DI503" i="9" s="1"/>
  <c r="DH506" i="9" a="1"/>
  <c r="DH506" i="9" s="1"/>
  <c r="DH504" i="9" s="1"/>
  <c r="DH503" i="9" s="1"/>
  <c r="DH497" i="9" s="1"/>
  <c r="DH58" i="9" s="1"/>
  <c r="EI790" i="9"/>
  <c r="DA60" i="9"/>
  <c r="DA111" i="9" s="1"/>
  <c r="EI535" i="9"/>
  <c r="EI60" i="9" s="1"/>
  <c r="DO811" i="2"/>
  <c r="DO815" i="2"/>
  <c r="DO813" i="2"/>
  <c r="DO809" i="2"/>
  <c r="DM964" i="2"/>
  <c r="DM965" i="2"/>
  <c r="DN73" i="2"/>
  <c r="DN77" i="2" s="1"/>
  <c r="AL969" i="2"/>
  <c r="DL64" i="2"/>
  <c r="DL85" i="2" s="1"/>
  <c r="DL963" i="2"/>
  <c r="DM919" i="2"/>
  <c r="DM966" i="2"/>
  <c r="DN923" i="2"/>
  <c r="DM963" i="2"/>
  <c r="DK860" i="2"/>
  <c r="DK966" i="2"/>
  <c r="AM969" i="2"/>
  <c r="AN969" i="2"/>
  <c r="L969" i="2"/>
  <c r="AM957" i="2"/>
  <c r="AM968" i="2"/>
  <c r="J969" i="2"/>
  <c r="AN957" i="2"/>
  <c r="AN968" i="2"/>
  <c r="AL957" i="2"/>
  <c r="AL968" i="2"/>
  <c r="K969" i="2"/>
  <c r="I957" i="2"/>
  <c r="I968" i="2"/>
  <c r="I969" i="2"/>
  <c r="AN87" i="2"/>
  <c r="AN94" i="2" s="1"/>
  <c r="DL958" i="2"/>
  <c r="AL87" i="2"/>
  <c r="AL94" i="2" s="1"/>
  <c r="DN81" i="2"/>
  <c r="DN954" i="2"/>
  <c r="DN953" i="2"/>
  <c r="DN967" i="2" s="1"/>
  <c r="AK936" i="2"/>
  <c r="AK957" i="2"/>
  <c r="J933" i="2"/>
  <c r="L956" i="2"/>
  <c r="L957" i="2"/>
  <c r="AL933" i="2"/>
  <c r="AO956" i="2"/>
  <c r="N936" i="2"/>
  <c r="M957" i="2"/>
  <c r="AO936" i="2"/>
  <c r="AO957" i="2"/>
  <c r="M921" i="2"/>
  <c r="I245" i="2"/>
  <c r="I958" i="2" s="1"/>
  <c r="AM933" i="2"/>
  <c r="AN936" i="2"/>
  <c r="AM936" i="2"/>
  <c r="AN920" i="2"/>
  <c r="AN932" i="2"/>
  <c r="AL920" i="2"/>
  <c r="AL932" i="2"/>
  <c r="AM923" i="2"/>
  <c r="AM935" i="2"/>
  <c r="DK395" i="2"/>
  <c r="I935" i="2"/>
  <c r="AM920" i="2"/>
  <c r="AM932" i="2"/>
  <c r="I33" i="2"/>
  <c r="I943" i="2" s="1"/>
  <c r="I932" i="2"/>
  <c r="AN923" i="2"/>
  <c r="AN935" i="2"/>
  <c r="H33" i="2"/>
  <c r="H943" i="2" s="1"/>
  <c r="H932" i="2"/>
  <c r="J935" i="2"/>
  <c r="I85" i="2"/>
  <c r="I87" i="2" s="1"/>
  <c r="I94" i="2" s="1"/>
  <c r="I936" i="2"/>
  <c r="AN933" i="2"/>
  <c r="AO933" i="2"/>
  <c r="AO932" i="2"/>
  <c r="AL936" i="2"/>
  <c r="AL923" i="2"/>
  <c r="J936" i="2"/>
  <c r="Q924" i="2"/>
  <c r="M936" i="2"/>
  <c r="I45" i="2"/>
  <c r="I944" i="2" s="1"/>
  <c r="I933" i="2"/>
  <c r="G33" i="2"/>
  <c r="G943" i="2" s="1"/>
  <c r="G932" i="2"/>
  <c r="AM85" i="2"/>
  <c r="AM87" i="2" s="1"/>
  <c r="AM94" i="2" s="1"/>
  <c r="AM924" i="2"/>
  <c r="M85" i="2"/>
  <c r="M924" i="2"/>
  <c r="AL97" i="2"/>
  <c r="AL924" i="2"/>
  <c r="AK85" i="2"/>
  <c r="AK924" i="2"/>
  <c r="AO924" i="2"/>
  <c r="AN97" i="2"/>
  <c r="AN924" i="2"/>
  <c r="DN974" i="2"/>
  <c r="AL33" i="2"/>
  <c r="AL943" i="2" s="1"/>
  <c r="DL458" i="2"/>
  <c r="DL438" i="2"/>
  <c r="AN45" i="2"/>
  <c r="AN944" i="2" s="1"/>
  <c r="AN921" i="2"/>
  <c r="AL45" i="2"/>
  <c r="AL944" i="2" s="1"/>
  <c r="AL921" i="2"/>
  <c r="AM45" i="2"/>
  <c r="AM944" i="2" s="1"/>
  <c r="AM921" i="2"/>
  <c r="DK331" i="2"/>
  <c r="DM860" i="2"/>
  <c r="DL986" i="2"/>
  <c r="DL33" i="2"/>
  <c r="DL943" i="2" s="1"/>
  <c r="AM33" i="2"/>
  <c r="AM943" i="2" s="1"/>
  <c r="DL919" i="2"/>
  <c r="G44" i="2"/>
  <c r="G245" i="2"/>
  <c r="AN33" i="2"/>
  <c r="AN943" i="2" s="1"/>
  <c r="M920" i="2"/>
  <c r="J920" i="2"/>
  <c r="DM20" i="2"/>
  <c r="DO227" i="2"/>
  <c r="DO395" i="2"/>
  <c r="DN594" i="2"/>
  <c r="DO207" i="2"/>
  <c r="AM97" i="2"/>
  <c r="DN16" i="2"/>
  <c r="DN917" i="2" s="1"/>
  <c r="DN654" i="2"/>
  <c r="DM904" i="2"/>
  <c r="DN614" i="2"/>
  <c r="DN733" i="2"/>
  <c r="DN694" i="2"/>
  <c r="DN276" i="2"/>
  <c r="DN295" i="2"/>
  <c r="DN277" i="2"/>
  <c r="DO771" i="2"/>
  <c r="DO80" i="2" s="1"/>
  <c r="DO160" i="2"/>
  <c r="DO22" i="2" s="1"/>
  <c r="DO918" i="2" s="1"/>
  <c r="DO249" i="2"/>
  <c r="DO832" i="2"/>
  <c r="DO229" i="2"/>
  <c r="DO186" i="2"/>
  <c r="DO660" i="2"/>
  <c r="DO337" i="2"/>
  <c r="DO437" i="2"/>
  <c r="DO53" i="2" s="1"/>
  <c r="DO975" i="2" s="1"/>
  <c r="DO297" i="2"/>
  <c r="DO696" i="2"/>
  <c r="DN331" i="2"/>
  <c r="DO462" i="2"/>
  <c r="DO541" i="2"/>
  <c r="DO578" i="2"/>
  <c r="DO499" i="2"/>
  <c r="DO139" i="2"/>
  <c r="DO140" i="2" s="1"/>
  <c r="DO17" i="2" s="1"/>
  <c r="DO484" i="2"/>
  <c r="DO739" i="2"/>
  <c r="DO364" i="2"/>
  <c r="DO320" i="2"/>
  <c r="DO209" i="2"/>
  <c r="DO163" i="2"/>
  <c r="DO460" i="2"/>
  <c r="DO281" i="2"/>
  <c r="DO673" i="2"/>
  <c r="DO74" i="2" s="1"/>
  <c r="DO735" i="2"/>
  <c r="DO244" i="2"/>
  <c r="DO42" i="2" s="1"/>
  <c r="DO834" i="2"/>
  <c r="DO333" i="2"/>
  <c r="DO324" i="2"/>
  <c r="DO420" i="2"/>
  <c r="DO225" i="2"/>
  <c r="DO559" i="2"/>
  <c r="DO678" i="2"/>
  <c r="DO205" i="2"/>
  <c r="DO323" i="2"/>
  <c r="DO480" i="2"/>
  <c r="DO557" i="2"/>
  <c r="DO143" i="2"/>
  <c r="DO444" i="2"/>
  <c r="DO404" i="2"/>
  <c r="DO270" i="2"/>
  <c r="DO520" i="2"/>
  <c r="DO561" i="2"/>
  <c r="DO620" i="2"/>
  <c r="DO636" i="2"/>
  <c r="DO676" i="2"/>
  <c r="DO717" i="2"/>
  <c r="DO596" i="2"/>
  <c r="DO318" i="2"/>
  <c r="DO758" i="2"/>
  <c r="DO794" i="2"/>
  <c r="DO853" i="2"/>
  <c r="DO350" i="2"/>
  <c r="DO361" i="2"/>
  <c r="DO180" i="2"/>
  <c r="DO25" i="2" s="1"/>
  <c r="DO231" i="2"/>
  <c r="DO554" i="2"/>
  <c r="DO752" i="2"/>
  <c r="DO79" i="2" s="1"/>
  <c r="DO83" i="2" s="1"/>
  <c r="DO87" i="2" s="1"/>
  <c r="DO185" i="2"/>
  <c r="DO165" i="2"/>
  <c r="DO398" i="2"/>
  <c r="DO51" i="2" s="1"/>
  <c r="DO272" i="2"/>
  <c r="DO299" i="2"/>
  <c r="DO518" i="2"/>
  <c r="DO640" i="2"/>
  <c r="DO792" i="2"/>
  <c r="DO167" i="2"/>
  <c r="DO715" i="2"/>
  <c r="DO600" i="2"/>
  <c r="DO312" i="2"/>
  <c r="DO50" i="2" s="1"/>
  <c r="DO922" i="2" s="1"/>
  <c r="DO754" i="2"/>
  <c r="DO790" i="2"/>
  <c r="DO82" i="2" s="1"/>
  <c r="DO851" i="2"/>
  <c r="DP3" i="2"/>
  <c r="DO440" i="2"/>
  <c r="DO400" i="2"/>
  <c r="DO266" i="2"/>
  <c r="DO275" i="2"/>
  <c r="DO497" i="2"/>
  <c r="DO58" i="2" s="1"/>
  <c r="DO535" i="2"/>
  <c r="DO60" i="2" s="1"/>
  <c r="DO574" i="2"/>
  <c r="DO618" i="2"/>
  <c r="DO656" i="2"/>
  <c r="DO693" i="2"/>
  <c r="DO76" i="2" s="1"/>
  <c r="DO719" i="2"/>
  <c r="DO598" i="2"/>
  <c r="DO314" i="2"/>
  <c r="DO775" i="2"/>
  <c r="DO796" i="2"/>
  <c r="DO849" i="2"/>
  <c r="DO356" i="2"/>
  <c r="DO352" i="2"/>
  <c r="DO187" i="2"/>
  <c r="DO145" i="2"/>
  <c r="DO424" i="2"/>
  <c r="DO264" i="2"/>
  <c r="DO57" i="2" s="1"/>
  <c r="DO516" i="2"/>
  <c r="DO59" i="2" s="1"/>
  <c r="DO633" i="2"/>
  <c r="DO70" i="2" s="1"/>
  <c r="DO979" i="2" s="1"/>
  <c r="DO358" i="2"/>
  <c r="DO4" i="2" a="1"/>
  <c r="DO4" i="2" s="1"/>
  <c r="DO906" i="2" s="1"/>
  <c r="DO908" i="2" s="1"/>
  <c r="DO909" i="2" s="1"/>
  <c r="DO713" i="2"/>
  <c r="DO247" i="2"/>
  <c r="DO756" i="2"/>
  <c r="DO847" i="2"/>
  <c r="DO377" i="2"/>
  <c r="DO147" i="2"/>
  <c r="DO638" i="2"/>
  <c r="DO537" i="2"/>
  <c r="DO442" i="2"/>
  <c r="DO402" i="2"/>
  <c r="DO522" i="2"/>
  <c r="DO680" i="2"/>
  <c r="DO393" i="2"/>
  <c r="DO417" i="2"/>
  <c r="DO52" i="2" s="1"/>
  <c r="DO464" i="2"/>
  <c r="DO477" i="2"/>
  <c r="DO54" i="2" s="1"/>
  <c r="DO976" i="2" s="1"/>
  <c r="DO269" i="2"/>
  <c r="DO294" i="2"/>
  <c r="DO30" i="2" s="1"/>
  <c r="DO503" i="2"/>
  <c r="DO580" i="2"/>
  <c r="DO613" i="2"/>
  <c r="DO69" i="2" s="1"/>
  <c r="DO978" i="2" s="1"/>
  <c r="DO653" i="2"/>
  <c r="DO75" i="2" s="1"/>
  <c r="DO700" i="2"/>
  <c r="DO732" i="2"/>
  <c r="DO593" i="2"/>
  <c r="DO316" i="2"/>
  <c r="DO777" i="2"/>
  <c r="DO830" i="2"/>
  <c r="DO330" i="2"/>
  <c r="DO38" i="2" s="1"/>
  <c r="DO354" i="2"/>
  <c r="DO351" i="2"/>
  <c r="DO68" i="2" s="1"/>
  <c r="DO189" i="2"/>
  <c r="DO422" i="2"/>
  <c r="DO457" i="2"/>
  <c r="DO67" i="2" s="1"/>
  <c r="DO977" i="2" s="1"/>
  <c r="DO482" i="2"/>
  <c r="DO268" i="2"/>
  <c r="DO279" i="2"/>
  <c r="DO222" i="2"/>
  <c r="DO35" i="2" s="1"/>
  <c r="DO501" i="2"/>
  <c r="DO539" i="2"/>
  <c r="DO576" i="2"/>
  <c r="DO616" i="2"/>
  <c r="DO658" i="2"/>
  <c r="DO698" i="2"/>
  <c r="DO737" i="2"/>
  <c r="DO202" i="2"/>
  <c r="DO37" i="2" s="1"/>
  <c r="DO251" i="2"/>
  <c r="DO773" i="2"/>
  <c r="DO828" i="2"/>
  <c r="DO335" i="2"/>
  <c r="DO357" i="2"/>
  <c r="DO321" i="2"/>
  <c r="DO183" i="2"/>
  <c r="DN899" i="2"/>
  <c r="DN903" i="2"/>
  <c r="DN904" i="2" s="1"/>
  <c r="DM32" i="2"/>
  <c r="DN112" i="2"/>
  <c r="DN107" i="2"/>
  <c r="DN863" i="2"/>
  <c r="DN109" i="2"/>
  <c r="DN223" i="2"/>
  <c r="DN115" i="2"/>
  <c r="DN118" i="2"/>
  <c r="DN902" i="2"/>
  <c r="DN113" i="2"/>
  <c r="DN130" i="2"/>
  <c r="DN108" i="2"/>
  <c r="DN136" i="2"/>
  <c r="DN12" i="2"/>
  <c r="DN125" i="2"/>
  <c r="DN120" i="2"/>
  <c r="DN123" i="2"/>
  <c r="DN127" i="2"/>
  <c r="DN114" i="2"/>
  <c r="DN105" i="2"/>
  <c r="DN121" i="2"/>
  <c r="DN110" i="2"/>
  <c r="DN128" i="2"/>
  <c r="DN901" i="2"/>
  <c r="DN132" i="2"/>
  <c r="DN106" i="2"/>
  <c r="DN122" i="2"/>
  <c r="DN900" i="2"/>
  <c r="DN111" i="2"/>
  <c r="DN129" i="2"/>
  <c r="DN116" i="2"/>
  <c r="DN634" i="2"/>
  <c r="DN161" i="2"/>
  <c r="DN23" i="2" s="1"/>
  <c r="DN941" i="2" s="1"/>
  <c r="DN27" i="2"/>
  <c r="DN418" i="2"/>
  <c r="DN62" i="2"/>
  <c r="DN71" i="2"/>
  <c r="DN76" i="2"/>
  <c r="DN555" i="2"/>
  <c r="DN980" i="2"/>
  <c r="DO983" i="2" s="1"/>
  <c r="DN181" i="2"/>
  <c r="DN478" i="2"/>
  <c r="DN203" i="2"/>
  <c r="DN83" i="2"/>
  <c r="DN87" i="2" s="1"/>
  <c r="DN55" i="2"/>
  <c r="DN674" i="2"/>
  <c r="DM981" i="2"/>
  <c r="DM64" i="2"/>
  <c r="DM968" i="2" s="1"/>
  <c r="DM985" i="2"/>
  <c r="DM28" i="2"/>
  <c r="DM942" i="2" s="1"/>
  <c r="DK458" i="2"/>
  <c r="DK986" i="2"/>
  <c r="DK55" i="2"/>
  <c r="DK976" i="2"/>
  <c r="DK980" i="2" s="1"/>
  <c r="DL983" i="2" s="1"/>
  <c r="DK32" i="2"/>
  <c r="DK33" i="2" s="1"/>
  <c r="DK943" i="2" s="1"/>
  <c r="DK438" i="2"/>
  <c r="AO85" i="2"/>
  <c r="AW387" i="2"/>
  <c r="AW382" i="2" s="1"/>
  <c r="AX389" i="2" a="1"/>
  <c r="AX389" i="2" s="1"/>
  <c r="DL94" i="2"/>
  <c r="DQ2" i="4"/>
  <c r="EY2" i="4"/>
  <c r="DK28" i="2"/>
  <c r="DK942" i="2" s="1"/>
  <c r="DK40" i="2"/>
  <c r="DK276" i="2"/>
  <c r="DK295" i="2"/>
  <c r="DM44" i="2"/>
  <c r="DM921" i="2" s="1"/>
  <c r="DM245" i="2"/>
  <c r="DM861" i="2" s="1"/>
  <c r="DN40" i="2"/>
  <c r="Q230" i="3"/>
  <c r="R229" i="3"/>
  <c r="O229" i="3" s="1"/>
  <c r="Q208" i="3"/>
  <c r="R207" i="3"/>
  <c r="O207" i="3" s="1"/>
  <c r="CE140" i="9" l="1"/>
  <c r="CE17" i="9" s="1"/>
  <c r="CE16" i="9"/>
  <c r="CE917" i="9" s="1"/>
  <c r="EA122" i="9"/>
  <c r="EB121" i="9"/>
  <c r="DV122" i="9"/>
  <c r="CB140" i="9"/>
  <c r="CB17" i="9" s="1"/>
  <c r="EB111" i="9"/>
  <c r="DW123" i="9"/>
  <c r="AK77" i="9"/>
  <c r="EF122" i="9"/>
  <c r="EH121" i="9"/>
  <c r="DW121" i="9"/>
  <c r="AK83" i="9"/>
  <c r="CB223" i="9"/>
  <c r="EA123" i="9"/>
  <c r="CB16" i="9"/>
  <c r="CB929" i="9" s="1"/>
  <c r="DZ121" i="9"/>
  <c r="CD129" i="9"/>
  <c r="DZ111" i="9"/>
  <c r="DV111" i="9"/>
  <c r="DD121" i="9"/>
  <c r="DG111" i="9"/>
  <c r="DX121" i="9"/>
  <c r="DT733" i="9"/>
  <c r="DU749" i="9" s="1"/>
  <c r="AG62" i="9"/>
  <c r="DX122" i="9"/>
  <c r="AC71" i="9"/>
  <c r="AC965" i="9" s="1"/>
  <c r="DU128" i="9"/>
  <c r="AO62" i="9"/>
  <c r="DA82" i="9"/>
  <c r="DA129" i="9" s="1"/>
  <c r="ED122" i="9"/>
  <c r="DG121" i="9"/>
  <c r="DV129" i="9"/>
  <c r="CH129" i="9"/>
  <c r="DG122" i="9"/>
  <c r="ED123" i="9"/>
  <c r="EB122" i="9"/>
  <c r="BV129" i="9"/>
  <c r="DY111" i="9"/>
  <c r="DZ122" i="9"/>
  <c r="DZ129" i="9"/>
  <c r="EG123" i="9"/>
  <c r="CT129" i="9"/>
  <c r="AO27" i="9"/>
  <c r="AO28" i="9" s="1"/>
  <c r="AO942" i="9" s="1"/>
  <c r="EI111" i="9"/>
  <c r="AG71" i="9"/>
  <c r="AG964" i="9" s="1"/>
  <c r="AK71" i="9"/>
  <c r="AK965" i="9" s="1"/>
  <c r="DR953" i="9"/>
  <c r="DR967" i="9" s="1"/>
  <c r="DR82" i="9"/>
  <c r="DT52" i="9"/>
  <c r="DT974" i="9" s="1"/>
  <c r="DT418" i="9"/>
  <c r="DU434" i="9" s="1"/>
  <c r="DS52" i="9"/>
  <c r="DS974" i="9" s="1"/>
  <c r="DS418" i="9"/>
  <c r="BI121" i="9"/>
  <c r="BJ121" i="9"/>
  <c r="AW323" i="9"/>
  <c r="DU323" i="9" s="1"/>
  <c r="AW139" i="9"/>
  <c r="DU147" i="9"/>
  <c r="DU148" i="9" s="1"/>
  <c r="AC934" i="9"/>
  <c r="AC55" i="9"/>
  <c r="AD934" i="9"/>
  <c r="AC922" i="9"/>
  <c r="DN79" i="9"/>
  <c r="DN83" i="9" s="1"/>
  <c r="DN85" i="9" s="1"/>
  <c r="DN87" i="9" s="1"/>
  <c r="DN94" i="9" s="1"/>
  <c r="DN954" i="9"/>
  <c r="DN958" i="9" s="1"/>
  <c r="DS614" i="9"/>
  <c r="DS69" i="9"/>
  <c r="DS978" i="9" s="1"/>
  <c r="DT58" i="9"/>
  <c r="DT123" i="9" s="1"/>
  <c r="DT508" i="9"/>
  <c r="DS82" i="9"/>
  <c r="DS953" i="9"/>
  <c r="DS967" i="9" s="1"/>
  <c r="DT801" i="9"/>
  <c r="DT82" i="9"/>
  <c r="DT129" i="9" s="1"/>
  <c r="BI111" i="9"/>
  <c r="BJ111" i="9"/>
  <c r="DP674" i="9"/>
  <c r="DP74" i="9"/>
  <c r="DP77" i="9" s="1"/>
  <c r="DQ140" i="9"/>
  <c r="DQ17" i="9" s="1"/>
  <c r="DQ276" i="9"/>
  <c r="DQ16" i="9"/>
  <c r="DQ904" i="9"/>
  <c r="DQ161" i="9"/>
  <c r="DQ23" i="9" s="1"/>
  <c r="DQ941" i="9" s="1"/>
  <c r="BE123" i="9"/>
  <c r="BF123" i="9"/>
  <c r="BM111" i="9"/>
  <c r="BN111" i="9"/>
  <c r="BA121" i="9"/>
  <c r="BB121" i="9"/>
  <c r="DP478" i="9"/>
  <c r="DP54" i="9"/>
  <c r="DP976" i="9" s="1"/>
  <c r="DR25" i="9"/>
  <c r="DR181" i="9"/>
  <c r="DT70" i="9"/>
  <c r="DT979" i="9" s="1"/>
  <c r="DT634" i="9"/>
  <c r="DU650" i="9" s="1"/>
  <c r="DS634" i="9"/>
  <c r="DS70" i="9"/>
  <c r="DS979" i="9" s="1"/>
  <c r="BI122" i="9"/>
  <c r="BJ122" i="9"/>
  <c r="DR54" i="9"/>
  <c r="DR976" i="9" s="1"/>
  <c r="DR478" i="9"/>
  <c r="AS917" i="9"/>
  <c r="AS929" i="9"/>
  <c r="AT929" i="9"/>
  <c r="DW129" i="9"/>
  <c r="DT674" i="9"/>
  <c r="DU690" i="9" s="1"/>
  <c r="DT74" i="9"/>
  <c r="DW111" i="9"/>
  <c r="DQ922" i="9"/>
  <c r="DS674" i="9"/>
  <c r="DS74" i="9"/>
  <c r="AC929" i="9"/>
  <c r="AC20" i="9"/>
  <c r="AC917" i="9"/>
  <c r="AD929" i="9"/>
  <c r="AC28" i="9"/>
  <c r="AC942" i="9" s="1"/>
  <c r="AC33" i="9"/>
  <c r="AC943" i="9" s="1"/>
  <c r="AC45" i="9"/>
  <c r="AC944" i="9" s="1"/>
  <c r="DX111" i="9"/>
  <c r="DS53" i="9"/>
  <c r="DS975" i="9" s="1"/>
  <c r="EA111" i="9"/>
  <c r="DQ634" i="9"/>
  <c r="DQ70" i="9"/>
  <c r="DQ979" i="9" s="1"/>
  <c r="AW111" i="9"/>
  <c r="AX111" i="9"/>
  <c r="DV121" i="9"/>
  <c r="AK27" i="9"/>
  <c r="AT57" i="9"/>
  <c r="AT62" i="9" s="1"/>
  <c r="DR57" i="9"/>
  <c r="DS277" i="9"/>
  <c r="BE121" i="9"/>
  <c r="BF121" i="9"/>
  <c r="DP922" i="9"/>
  <c r="AO929" i="9"/>
  <c r="AO917" i="9"/>
  <c r="AO20" i="9"/>
  <c r="AP929" i="9"/>
  <c r="AO71" i="9"/>
  <c r="AO965" i="9" s="1"/>
  <c r="AC203" i="9"/>
  <c r="DP320" i="9"/>
  <c r="DP203" i="9" s="1"/>
  <c r="DC123" i="9"/>
  <c r="DC111" i="9"/>
  <c r="DS694" i="9"/>
  <c r="DS76" i="9"/>
  <c r="DR922" i="9"/>
  <c r="BE129" i="9"/>
  <c r="BF129" i="9"/>
  <c r="AS77" i="9"/>
  <c r="BE111" i="9"/>
  <c r="BF111" i="9"/>
  <c r="DR161" i="9"/>
  <c r="DR22" i="9"/>
  <c r="DR918" i="9" s="1"/>
  <c r="BZ323" i="9"/>
  <c r="BZ139" i="9"/>
  <c r="DT51" i="9"/>
  <c r="DT121" i="9" s="1"/>
  <c r="DT409" i="9"/>
  <c r="AO967" i="9"/>
  <c r="BQ129" i="9"/>
  <c r="BR129" i="9"/>
  <c r="AK922" i="9"/>
  <c r="AH934" i="9"/>
  <c r="AG55" i="9"/>
  <c r="AG934" i="9"/>
  <c r="AG922" i="9"/>
  <c r="AO77" i="9"/>
  <c r="DQ25" i="9"/>
  <c r="DQ27" i="9" s="1"/>
  <c r="DQ181" i="9"/>
  <c r="BI129" i="9"/>
  <c r="BJ129" i="9"/>
  <c r="DQ953" i="9"/>
  <c r="DQ967" i="9" s="1"/>
  <c r="DQ82" i="9"/>
  <c r="DQ37" i="9"/>
  <c r="BU111" i="9"/>
  <c r="BV111" i="9"/>
  <c r="DP67" i="9"/>
  <c r="DP977" i="9" s="1"/>
  <c r="DQ733" i="9"/>
  <c r="DP614" i="9"/>
  <c r="DP69" i="9"/>
  <c r="DP978" i="9" s="1"/>
  <c r="DP51" i="9"/>
  <c r="CF147" i="9"/>
  <c r="DS16" i="9"/>
  <c r="DS276" i="9"/>
  <c r="DS140" i="9"/>
  <c r="DS17" i="9" s="1"/>
  <c r="DS904" i="9"/>
  <c r="DR52" i="9"/>
  <c r="DR974" i="9" s="1"/>
  <c r="DR418" i="9"/>
  <c r="DT67" i="9"/>
  <c r="DT977" i="9" s="1"/>
  <c r="BA129" i="9"/>
  <c r="BB129" i="9"/>
  <c r="DS57" i="9"/>
  <c r="BA122" i="9"/>
  <c r="BB122" i="9"/>
  <c r="AK20" i="9"/>
  <c r="AK929" i="9"/>
  <c r="AL929" i="9"/>
  <c r="AK917" i="9"/>
  <c r="AX80" i="9"/>
  <c r="AX128" i="9" s="1"/>
  <c r="AY777" i="9"/>
  <c r="AY771" i="9" s="1"/>
  <c r="DT53" i="9"/>
  <c r="DT975" i="9" s="1"/>
  <c r="DQ75" i="9"/>
  <c r="DQ654" i="9"/>
  <c r="DP694" i="9"/>
  <c r="DP276" i="9"/>
  <c r="DP161" i="9"/>
  <c r="DP23" i="9" s="1"/>
  <c r="DP941" i="9" s="1"/>
  <c r="DP16" i="9"/>
  <c r="DP654" i="9"/>
  <c r="DP181" i="9"/>
  <c r="DP140" i="9"/>
  <c r="DP17" i="9" s="1"/>
  <c r="DP904" i="9"/>
  <c r="DP594" i="9"/>
  <c r="DP418" i="9"/>
  <c r="DP555" i="9"/>
  <c r="DP634" i="9"/>
  <c r="DP223" i="9"/>
  <c r="DS954" i="9"/>
  <c r="DS81" i="9"/>
  <c r="EC121" i="9"/>
  <c r="AP116" i="9"/>
  <c r="AP77" i="9"/>
  <c r="BR121" i="9"/>
  <c r="BQ121" i="9"/>
  <c r="DR37" i="9"/>
  <c r="AK203" i="9"/>
  <c r="DR320" i="9"/>
  <c r="DR203" i="9" s="1"/>
  <c r="DS922" i="9"/>
  <c r="DR42" i="9"/>
  <c r="DQ555" i="9"/>
  <c r="DQ61" i="9"/>
  <c r="DQ62" i="9" s="1"/>
  <c r="DR634" i="9"/>
  <c r="DR70" i="9"/>
  <c r="DR979" i="9" s="1"/>
  <c r="DT69" i="9"/>
  <c r="DT978" i="9" s="1"/>
  <c r="DT614" i="9"/>
  <c r="DU630" i="9" s="1"/>
  <c r="DR75" i="9"/>
  <c r="DR654" i="9"/>
  <c r="BU122" i="9"/>
  <c r="BV122" i="9"/>
  <c r="DP57" i="9"/>
  <c r="DP62" i="9" s="1"/>
  <c r="DQ277" i="9"/>
  <c r="BM121" i="9"/>
  <c r="BN121" i="9"/>
  <c r="DR555" i="9"/>
  <c r="DR61" i="9"/>
  <c r="AG203" i="9"/>
  <c r="DQ320" i="9"/>
  <c r="DQ203" i="9" s="1"/>
  <c r="AW122" i="9"/>
  <c r="AX122" i="9"/>
  <c r="DX129" i="9"/>
  <c r="AG83" i="9"/>
  <c r="AW129" i="9"/>
  <c r="AX129" i="9"/>
  <c r="AH929" i="9"/>
  <c r="AG20" i="9"/>
  <c r="AG929" i="9"/>
  <c r="AG917" i="9"/>
  <c r="DW122" i="9"/>
  <c r="BQ122" i="9"/>
  <c r="BR122" i="9"/>
  <c r="DQ674" i="9"/>
  <c r="DQ74" i="9"/>
  <c r="DT57" i="9"/>
  <c r="AK62" i="9"/>
  <c r="BI123" i="9"/>
  <c r="BJ123" i="9"/>
  <c r="DQ694" i="9"/>
  <c r="DQ76" i="9"/>
  <c r="BU121" i="9"/>
  <c r="BV121" i="9"/>
  <c r="DT61" i="9"/>
  <c r="DT112" i="9" s="1"/>
  <c r="DT555" i="9"/>
  <c r="DU571" i="9" s="1"/>
  <c r="AW123" i="9"/>
  <c r="AX123" i="9"/>
  <c r="DQ614" i="9"/>
  <c r="DQ69" i="9"/>
  <c r="DQ978" i="9" s="1"/>
  <c r="DT654" i="9"/>
  <c r="DU670" i="9" s="1"/>
  <c r="DT75" i="9"/>
  <c r="DT115" i="9" s="1"/>
  <c r="DR67" i="9"/>
  <c r="DR977" i="9" s="1"/>
  <c r="DS181" i="9"/>
  <c r="DS25" i="9"/>
  <c r="EC111" i="9"/>
  <c r="DR81" i="9"/>
  <c r="DR954" i="9"/>
  <c r="DT478" i="9"/>
  <c r="DU494" i="9" s="1"/>
  <c r="DT54" i="9"/>
  <c r="DT976" i="9" s="1"/>
  <c r="DR140" i="9"/>
  <c r="DR17" i="9" s="1"/>
  <c r="DR16" i="9"/>
  <c r="DR276" i="9"/>
  <c r="DR904" i="9"/>
  <c r="DS555" i="9"/>
  <c r="DS61" i="9"/>
  <c r="AK55" i="9"/>
  <c r="AL934" i="9"/>
  <c r="AK934" i="9"/>
  <c r="AO203" i="9"/>
  <c r="DS320" i="9"/>
  <c r="DS203" i="9" s="1"/>
  <c r="DU219" i="9" s="1"/>
  <c r="AK930" i="9"/>
  <c r="AK918" i="9"/>
  <c r="AL930" i="9"/>
  <c r="DR594" i="9"/>
  <c r="DY121" i="9"/>
  <c r="DS161" i="9"/>
  <c r="DS23" i="9" s="1"/>
  <c r="DS941" i="9" s="1"/>
  <c r="DS22" i="9"/>
  <c r="AH931" i="9"/>
  <c r="AJ958" i="9"/>
  <c r="AI958" i="9"/>
  <c r="AG966" i="9"/>
  <c r="AG919" i="9"/>
  <c r="AG931" i="9"/>
  <c r="AG32" i="9"/>
  <c r="AG28" i="9"/>
  <c r="AG942" i="9" s="1"/>
  <c r="AH958" i="9"/>
  <c r="AG225" i="9" a="1"/>
  <c r="AG225" i="9" s="1"/>
  <c r="AG967" i="9"/>
  <c r="BQ123" i="9"/>
  <c r="BR123" i="9"/>
  <c r="AW121" i="9"/>
  <c r="AX121" i="9"/>
  <c r="BE122" i="9"/>
  <c r="BF122" i="9"/>
  <c r="DU127" i="9"/>
  <c r="DY129" i="9"/>
  <c r="AP57" i="9"/>
  <c r="BM122" i="9"/>
  <c r="BN122" i="9"/>
  <c r="AG77" i="9"/>
  <c r="DR53" i="9"/>
  <c r="DR975" i="9" s="1"/>
  <c r="AS62" i="9"/>
  <c r="DV123" i="9"/>
  <c r="DR674" i="9"/>
  <c r="DR74" i="9"/>
  <c r="DT60" i="9"/>
  <c r="DT111" i="9" s="1"/>
  <c r="DT546" i="9"/>
  <c r="BM123" i="9"/>
  <c r="BN123" i="9"/>
  <c r="DS67" i="9"/>
  <c r="DS977" i="9" s="1"/>
  <c r="DR694" i="9"/>
  <c r="DR76" i="9"/>
  <c r="DQ67" i="9"/>
  <c r="DQ977" i="9" s="1"/>
  <c r="DP733" i="9"/>
  <c r="DS37" i="9"/>
  <c r="DS54" i="9"/>
  <c r="DS976" i="9" s="1"/>
  <c r="DS478" i="9"/>
  <c r="EF121" i="9"/>
  <c r="DT59" i="9"/>
  <c r="DT122" i="9" s="1"/>
  <c r="DT527" i="9"/>
  <c r="DQ418" i="9"/>
  <c r="DQ52" i="9"/>
  <c r="DQ974" i="9" s="1"/>
  <c r="DT76" i="9"/>
  <c r="DT116" i="9" s="1"/>
  <c r="DT694" i="9"/>
  <c r="DU710" i="9" s="1"/>
  <c r="DR614" i="9"/>
  <c r="DR69" i="9"/>
  <c r="DR978" i="9" s="1"/>
  <c r="DT140" i="9"/>
  <c r="DT17" i="9" s="1"/>
  <c r="DT16" i="9"/>
  <c r="DT740" i="9"/>
  <c r="DT425" i="9"/>
  <c r="DT681" i="9"/>
  <c r="DT601" i="9"/>
  <c r="DT641" i="9"/>
  <c r="DT701" i="9"/>
  <c r="DT562" i="9"/>
  <c r="DT661" i="9"/>
  <c r="DT485" i="9"/>
  <c r="DT621" i="9"/>
  <c r="AO55" i="9"/>
  <c r="AO922" i="9"/>
  <c r="AO934" i="9"/>
  <c r="DX123" i="9"/>
  <c r="BQ111" i="9"/>
  <c r="BR111" i="9"/>
  <c r="DS594" i="9"/>
  <c r="DQ954" i="9"/>
  <c r="DQ81" i="9"/>
  <c r="AC62" i="9"/>
  <c r="DS654" i="9"/>
  <c r="DS75" i="9"/>
  <c r="AO930" i="9"/>
  <c r="AO918" i="9"/>
  <c r="AP930" i="9"/>
  <c r="DQ478" i="9"/>
  <c r="DQ54" i="9"/>
  <c r="DQ976" i="9" s="1"/>
  <c r="AO83" i="9"/>
  <c r="EA121" i="9"/>
  <c r="BA111" i="9"/>
  <c r="BB111" i="9"/>
  <c r="DY123" i="9"/>
  <c r="EA129" i="9"/>
  <c r="AX79" i="9"/>
  <c r="AX127" i="9" s="1"/>
  <c r="AY758" i="9"/>
  <c r="AY752" i="9" s="1"/>
  <c r="BM129" i="9"/>
  <c r="BN129" i="9"/>
  <c r="DY122" i="9"/>
  <c r="BA123" i="9"/>
  <c r="BB123" i="9"/>
  <c r="CI147" i="9"/>
  <c r="EC122" i="9"/>
  <c r="EE121" i="9"/>
  <c r="DH121" i="9"/>
  <c r="CX111" i="9"/>
  <c r="EI121" i="9"/>
  <c r="EG122" i="9"/>
  <c r="CZ129" i="9"/>
  <c r="CP129" i="9"/>
  <c r="EE111" i="9"/>
  <c r="EF123" i="9"/>
  <c r="CX129" i="9"/>
  <c r="CA917" i="9"/>
  <c r="DG123" i="9"/>
  <c r="DF82" i="9"/>
  <c r="CC111" i="9"/>
  <c r="CD111" i="9"/>
  <c r="DD111" i="9"/>
  <c r="CO121" i="9"/>
  <c r="CP121" i="9"/>
  <c r="EI35" i="9"/>
  <c r="DA59" i="9"/>
  <c r="DA122" i="9" s="1"/>
  <c r="EI516" i="9"/>
  <c r="EI59" i="9" s="1"/>
  <c r="EI122" i="9" s="1"/>
  <c r="BU123" i="9"/>
  <c r="BV123" i="9"/>
  <c r="EF35" i="9"/>
  <c r="EF111" i="9"/>
  <c r="EC123" i="9"/>
  <c r="EG111" i="9"/>
  <c r="DI497" i="9"/>
  <c r="EK503" i="9"/>
  <c r="DE497" i="9"/>
  <c r="EJ503" i="9"/>
  <c r="EJ35" i="9"/>
  <c r="DE574" i="9"/>
  <c r="EJ574" i="9" s="1"/>
  <c r="EJ580" i="9"/>
  <c r="DE713" i="9"/>
  <c r="EJ713" i="9" s="1"/>
  <c r="EJ719" i="9"/>
  <c r="EB123" i="9"/>
  <c r="DE828" i="9"/>
  <c r="EJ828" i="9" s="1"/>
  <c r="EJ834" i="9"/>
  <c r="CY129" i="9"/>
  <c r="CO111" i="9"/>
  <c r="CP111" i="9"/>
  <c r="CC123" i="9"/>
  <c r="CD123" i="9"/>
  <c r="DC82" i="9"/>
  <c r="CS111" i="9"/>
  <c r="CT111" i="9"/>
  <c r="DI790" i="9"/>
  <c r="EK796" i="9"/>
  <c r="DH111" i="9"/>
  <c r="EB35" i="9"/>
  <c r="EI82" i="9"/>
  <c r="CG122" i="9"/>
  <c r="CH122" i="9"/>
  <c r="ED35" i="9"/>
  <c r="DI574" i="9"/>
  <c r="EK574" i="9" s="1"/>
  <c r="EK580" i="9"/>
  <c r="BY123" i="9"/>
  <c r="BZ123" i="9"/>
  <c r="CL129" i="9"/>
  <c r="EH123" i="9"/>
  <c r="EC82" i="9"/>
  <c r="DD82" i="9"/>
  <c r="DI713" i="9"/>
  <c r="EK713" i="9" s="1"/>
  <c r="EK719" i="9"/>
  <c r="DH82" i="9"/>
  <c r="AO395" i="9"/>
  <c r="AO331" i="9"/>
  <c r="DS350" i="9"/>
  <c r="DS331" i="9" s="1"/>
  <c r="EK35" i="9"/>
  <c r="EH35" i="9"/>
  <c r="AK395" i="9"/>
  <c r="AK331" i="9"/>
  <c r="DR350" i="9"/>
  <c r="DR331" i="9" s="1"/>
  <c r="EF82" i="9"/>
  <c r="DH122" i="9"/>
  <c r="BZ129" i="9"/>
  <c r="CG123" i="9"/>
  <c r="CH123" i="9"/>
  <c r="EG35" i="9"/>
  <c r="DI809" i="9"/>
  <c r="EK809" i="9" s="1"/>
  <c r="EK815" i="9"/>
  <c r="EE82" i="9"/>
  <c r="EH122" i="9"/>
  <c r="CX121" i="9"/>
  <c r="ED111" i="9"/>
  <c r="CK121" i="9"/>
  <c r="CL121" i="9"/>
  <c r="AG395" i="9"/>
  <c r="AG331" i="9"/>
  <c r="DQ350" i="9"/>
  <c r="DQ331" i="9" s="1"/>
  <c r="CO123" i="9"/>
  <c r="CP123" i="9"/>
  <c r="CW123" i="9"/>
  <c r="CX123" i="9"/>
  <c r="CX122" i="9"/>
  <c r="BQ387" i="9"/>
  <c r="BQ382" i="9" s="1"/>
  <c r="BR389" i="9" a="1"/>
  <c r="BR389" i="9" s="1"/>
  <c r="DZ389" i="9"/>
  <c r="DZ387" i="9" s="1"/>
  <c r="DZ382" i="9" s="1"/>
  <c r="DB82" i="9"/>
  <c r="DC122" i="9"/>
  <c r="DI828" i="9"/>
  <c r="EK828" i="9" s="1"/>
  <c r="EK834" i="9"/>
  <c r="CK111" i="9"/>
  <c r="CL111" i="9"/>
  <c r="DI516" i="9"/>
  <c r="EK522" i="9"/>
  <c r="BW917" i="9"/>
  <c r="BW929" i="9"/>
  <c r="DD123" i="9"/>
  <c r="DE809" i="9"/>
  <c r="EJ809" i="9" s="1"/>
  <c r="EJ815" i="9"/>
  <c r="DI535" i="9"/>
  <c r="EK541" i="9"/>
  <c r="ED82" i="9"/>
  <c r="CC121" i="9"/>
  <c r="CD121" i="9"/>
  <c r="CS123" i="9"/>
  <c r="CT123" i="9"/>
  <c r="CG111" i="9"/>
  <c r="CH111" i="9"/>
  <c r="EE123" i="9"/>
  <c r="DC121" i="9"/>
  <c r="DA58" i="9"/>
  <c r="DA123" i="9" s="1"/>
  <c r="EI497" i="9"/>
  <c r="EI58" i="9" s="1"/>
  <c r="EI123" i="9" s="1"/>
  <c r="DE790" i="9"/>
  <c r="EJ796" i="9"/>
  <c r="BX917" i="9"/>
  <c r="BX929" i="9"/>
  <c r="DE516" i="9"/>
  <c r="EJ522" i="9"/>
  <c r="AC395" i="9"/>
  <c r="AC331" i="9"/>
  <c r="DP350" i="9"/>
  <c r="DP331" i="9" s="1"/>
  <c r="BY111" i="9"/>
  <c r="BZ111" i="9"/>
  <c r="DE535" i="9"/>
  <c r="EJ541" i="9"/>
  <c r="CC122" i="9"/>
  <c r="CD122" i="9"/>
  <c r="DH123" i="9"/>
  <c r="DG82" i="9"/>
  <c r="CS122" i="9"/>
  <c r="CT122" i="9"/>
  <c r="DB111" i="9"/>
  <c r="BY122" i="9"/>
  <c r="BZ122" i="9"/>
  <c r="BY121" i="9"/>
  <c r="BZ121" i="9"/>
  <c r="CK123" i="9"/>
  <c r="CL123" i="9"/>
  <c r="EH82" i="9"/>
  <c r="EE122" i="9"/>
  <c r="DB121" i="9"/>
  <c r="EG121" i="9"/>
  <c r="EG82" i="9"/>
  <c r="EC35" i="9"/>
  <c r="BV917" i="9"/>
  <c r="DD122" i="9"/>
  <c r="EH111" i="9"/>
  <c r="ED121" i="9"/>
  <c r="EB82" i="9"/>
  <c r="EB129" i="9" s="1"/>
  <c r="EE35" i="9"/>
  <c r="DI398" i="9"/>
  <c r="EK404" i="9"/>
  <c r="CO122" i="9"/>
  <c r="CP122" i="9"/>
  <c r="DY73" i="9"/>
  <c r="CK122" i="9"/>
  <c r="CL122" i="9"/>
  <c r="DE398" i="9"/>
  <c r="EJ404" i="9"/>
  <c r="CS121" i="9"/>
  <c r="CT121" i="9"/>
  <c r="CG121" i="9"/>
  <c r="CH121" i="9"/>
  <c r="DP361" i="2"/>
  <c r="DP815" i="2"/>
  <c r="DP813" i="2"/>
  <c r="DP809" i="2"/>
  <c r="DP811" i="2"/>
  <c r="DN963" i="2"/>
  <c r="DO923" i="2"/>
  <c r="DL957" i="2"/>
  <c r="DL968" i="2"/>
  <c r="DN965" i="2"/>
  <c r="DN964" i="2"/>
  <c r="DK969" i="2"/>
  <c r="DN919" i="2"/>
  <c r="DN966" i="2"/>
  <c r="DM920" i="2"/>
  <c r="DM969" i="2"/>
  <c r="DO73" i="2"/>
  <c r="DO77" i="2" s="1"/>
  <c r="DL923" i="2"/>
  <c r="DK64" i="2"/>
  <c r="DK968" i="2" s="1"/>
  <c r="DK963" i="2"/>
  <c r="DM438" i="2"/>
  <c r="DM987" i="2"/>
  <c r="DM988" i="2" s="1"/>
  <c r="DM924" i="2"/>
  <c r="DM957" i="2"/>
  <c r="DO81" i="2"/>
  <c r="DO954" i="2"/>
  <c r="DO953" i="2"/>
  <c r="DO967" i="2" s="1"/>
  <c r="DM958" i="2"/>
  <c r="DM956" i="2"/>
  <c r="J956" i="2"/>
  <c r="J957" i="2"/>
  <c r="G933" i="2"/>
  <c r="H933" i="2"/>
  <c r="DM85" i="2"/>
  <c r="DO974" i="2"/>
  <c r="DM45" i="2"/>
  <c r="DM944" i="2" s="1"/>
  <c r="G45" i="2"/>
  <c r="G944" i="2" s="1"/>
  <c r="K921" i="2"/>
  <c r="DP357" i="2"/>
  <c r="DM33" i="2"/>
  <c r="DM943" i="2" s="1"/>
  <c r="DN860" i="2"/>
  <c r="DL920" i="2"/>
  <c r="DM986" i="2"/>
  <c r="DM458" i="2"/>
  <c r="DN985" i="2"/>
  <c r="DP559" i="2"/>
  <c r="DP272" i="2"/>
  <c r="DP775" i="2"/>
  <c r="DP660" i="2"/>
  <c r="DP227" i="2"/>
  <c r="DP395" i="2"/>
  <c r="DP698" i="2"/>
  <c r="DP732" i="2"/>
  <c r="DP324" i="2"/>
  <c r="DP464" i="2"/>
  <c r="DP398" i="2"/>
  <c r="DP51" i="2" s="1"/>
  <c r="DP480" i="2"/>
  <c r="DP321" i="2"/>
  <c r="DP499" i="2"/>
  <c r="DP518" i="2"/>
  <c r="DP739" i="2"/>
  <c r="DP537" i="2"/>
  <c r="DP758" i="2"/>
  <c r="DP275" i="2"/>
  <c r="DP277" i="2" s="1"/>
  <c r="DP185" i="2"/>
  <c r="DP163" i="2"/>
  <c r="DP279" i="2"/>
  <c r="DP618" i="2"/>
  <c r="DP209" i="2"/>
  <c r="DP828" i="2"/>
  <c r="DP139" i="2"/>
  <c r="DP140" i="2" s="1"/>
  <c r="DP17" i="2" s="1"/>
  <c r="DP205" i="2"/>
  <c r="DP424" i="2"/>
  <c r="DP247" i="2"/>
  <c r="DP576" i="2"/>
  <c r="DP796" i="2"/>
  <c r="DP225" i="2"/>
  <c r="DP636" i="2"/>
  <c r="DP849" i="2"/>
  <c r="DP437" i="2"/>
  <c r="DP53" i="2" s="1"/>
  <c r="DP975" i="2" s="1"/>
  <c r="DP673" i="2"/>
  <c r="DP74" i="2" s="1"/>
  <c r="DP251" i="2"/>
  <c r="DP330" i="2"/>
  <c r="DP38" i="2" s="1"/>
  <c r="DN20" i="2"/>
  <c r="DO733" i="2"/>
  <c r="DO594" i="2"/>
  <c r="DO27" i="2"/>
  <c r="DO674" i="2"/>
  <c r="DO276" i="2"/>
  <c r="DP160" i="2"/>
  <c r="DP22" i="2" s="1"/>
  <c r="DP918" i="2" s="1"/>
  <c r="DP420" i="2"/>
  <c r="DP400" i="2"/>
  <c r="DP264" i="2"/>
  <c r="DP57" i="2" s="1"/>
  <c r="DP297" i="2"/>
  <c r="DP522" i="2"/>
  <c r="DP561" i="2"/>
  <c r="DP620" i="2"/>
  <c r="DP658" i="2"/>
  <c r="DP700" i="2"/>
  <c r="DP737" i="2"/>
  <c r="DP207" i="2"/>
  <c r="DP249" i="2"/>
  <c r="DP771" i="2"/>
  <c r="DP80" i="2" s="1"/>
  <c r="DP830" i="2"/>
  <c r="DP333" i="2"/>
  <c r="DP393" i="2"/>
  <c r="DP320" i="2"/>
  <c r="DP186" i="2"/>
  <c r="DP442" i="2"/>
  <c r="DP281" i="2"/>
  <c r="DP633" i="2"/>
  <c r="DP70" i="2" s="1"/>
  <c r="DP979" i="2" s="1"/>
  <c r="DP598" i="2"/>
  <c r="DP832" i="2"/>
  <c r="DP444" i="2"/>
  <c r="DP539" i="2"/>
  <c r="DP693" i="2"/>
  <c r="DP600" i="2"/>
  <c r="DP314" i="2"/>
  <c r="DP773" i="2"/>
  <c r="DP834" i="2"/>
  <c r="DP337" i="2"/>
  <c r="DP358" i="2"/>
  <c r="DP180" i="2"/>
  <c r="DP25" i="2" s="1"/>
  <c r="DP145" i="2"/>
  <c r="DP270" i="2"/>
  <c r="DP574" i="2"/>
  <c r="DP678" i="2"/>
  <c r="DP312" i="2"/>
  <c r="DP50" i="2" s="1"/>
  <c r="DP922" i="2" s="1"/>
  <c r="DP335" i="2"/>
  <c r="DP4" i="2" a="1"/>
  <c r="DP4" i="2" s="1"/>
  <c r="DP906" i="2" s="1"/>
  <c r="DP908" i="2" s="1"/>
  <c r="DP909" i="2" s="1"/>
  <c r="DP404" i="2"/>
  <c r="DP299" i="2"/>
  <c r="DP222" i="2"/>
  <c r="DP35" i="2" s="1"/>
  <c r="DP717" i="2"/>
  <c r="DP792" i="2"/>
  <c r="DP350" i="2"/>
  <c r="DP497" i="2"/>
  <c r="DP58" i="2" s="1"/>
  <c r="DP777" i="2"/>
  <c r="DP364" i="2"/>
  <c r="DP323" i="2"/>
  <c r="DP167" i="2"/>
  <c r="DP266" i="2"/>
  <c r="DP501" i="2"/>
  <c r="DP578" i="2"/>
  <c r="DP713" i="2"/>
  <c r="DP417" i="2"/>
  <c r="DP52" i="2" s="1"/>
  <c r="DP477" i="2"/>
  <c r="DP54" i="2" s="1"/>
  <c r="DP976" i="2" s="1"/>
  <c r="DP503" i="2"/>
  <c r="DP580" i="2"/>
  <c r="DP676" i="2"/>
  <c r="DP596" i="2"/>
  <c r="DP754" i="2"/>
  <c r="DP847" i="2"/>
  <c r="DP377" i="2"/>
  <c r="DP143" i="2"/>
  <c r="DP482" i="2"/>
  <c r="DP229" i="2"/>
  <c r="DP520" i="2"/>
  <c r="DP554" i="2"/>
  <c r="DP61" i="2" s="1"/>
  <c r="DP616" i="2"/>
  <c r="DP656" i="2"/>
  <c r="DP680" i="2"/>
  <c r="DP719" i="2"/>
  <c r="DP593" i="2"/>
  <c r="DP316" i="2"/>
  <c r="DP752" i="2"/>
  <c r="DP79" i="2" s="1"/>
  <c r="DP83" i="2" s="1"/>
  <c r="DP87" i="2" s="1"/>
  <c r="DP790" i="2"/>
  <c r="DP82" i="2" s="1"/>
  <c r="DP851" i="2"/>
  <c r="DP356" i="2"/>
  <c r="DP352" i="2"/>
  <c r="DP187" i="2"/>
  <c r="DP165" i="2"/>
  <c r="DP402" i="2"/>
  <c r="DP535" i="2"/>
  <c r="DP60" i="2" s="1"/>
  <c r="DP715" i="2"/>
  <c r="DP638" i="2"/>
  <c r="DP147" i="2"/>
  <c r="DP460" i="2"/>
  <c r="DP269" i="2"/>
  <c r="DP541" i="2"/>
  <c r="DP640" i="2"/>
  <c r="DP318" i="2"/>
  <c r="DP183" i="2"/>
  <c r="DP422" i="2"/>
  <c r="DP457" i="2"/>
  <c r="DP67" i="2" s="1"/>
  <c r="DP977" i="2" s="1"/>
  <c r="DP268" i="2"/>
  <c r="DQ3" i="2"/>
  <c r="DP440" i="2"/>
  <c r="DP462" i="2"/>
  <c r="DP484" i="2"/>
  <c r="DP294" i="2"/>
  <c r="DP30" i="2" s="1"/>
  <c r="DP231" i="2"/>
  <c r="DP516" i="2"/>
  <c r="DP59" i="2" s="1"/>
  <c r="DP557" i="2"/>
  <c r="DP613" i="2"/>
  <c r="DP69" i="2" s="1"/>
  <c r="DP978" i="2" s="1"/>
  <c r="DP653" i="2"/>
  <c r="DP75" i="2" s="1"/>
  <c r="DP696" i="2"/>
  <c r="DP735" i="2"/>
  <c r="DP202" i="2"/>
  <c r="DP37" i="2" s="1"/>
  <c r="DP244" i="2"/>
  <c r="DP42" i="2" s="1"/>
  <c r="DP756" i="2"/>
  <c r="DP794" i="2"/>
  <c r="DP853" i="2"/>
  <c r="DP354" i="2"/>
  <c r="DP351" i="2"/>
  <c r="DP68" i="2" s="1"/>
  <c r="DP189" i="2"/>
  <c r="DO902" i="2"/>
  <c r="DO113" i="2"/>
  <c r="DO107" i="2"/>
  <c r="DO863" i="2"/>
  <c r="DO114" i="2"/>
  <c r="DO110" i="2"/>
  <c r="DO108" i="2"/>
  <c r="DO12" i="2"/>
  <c r="DO111" i="2"/>
  <c r="DO115" i="2"/>
  <c r="DO106" i="2"/>
  <c r="DO903" i="2"/>
  <c r="DO904" i="2" s="1"/>
  <c r="DO121" i="2"/>
  <c r="DO132" i="2"/>
  <c r="DO105" i="2"/>
  <c r="DO136" i="2"/>
  <c r="DO123" i="2"/>
  <c r="DO118" i="2"/>
  <c r="DO128" i="2"/>
  <c r="DO129" i="2"/>
  <c r="DO130" i="2"/>
  <c r="DO122" i="2"/>
  <c r="DO901" i="2"/>
  <c r="DO127" i="2"/>
  <c r="DO125" i="2"/>
  <c r="DO116" i="2"/>
  <c r="DO899" i="2"/>
  <c r="DO109" i="2"/>
  <c r="DO120" i="2"/>
  <c r="DO112" i="2"/>
  <c r="DO900" i="2"/>
  <c r="DO295" i="2"/>
  <c r="DO277" i="2"/>
  <c r="DO71" i="2"/>
  <c r="DO478" i="2"/>
  <c r="DO694" i="2"/>
  <c r="DO181" i="2"/>
  <c r="DO555" i="2"/>
  <c r="DO161" i="2"/>
  <c r="DO23" i="2" s="1"/>
  <c r="DO941" i="2" s="1"/>
  <c r="DO16" i="2"/>
  <c r="DO917" i="2" s="1"/>
  <c r="DO61" i="2"/>
  <c r="DO62" i="2" s="1"/>
  <c r="DO223" i="2"/>
  <c r="DO980" i="2"/>
  <c r="DP983" i="2" s="1"/>
  <c r="DO654" i="2"/>
  <c r="DO418" i="2"/>
  <c r="DO634" i="2"/>
  <c r="DO203" i="2"/>
  <c r="DO55" i="2"/>
  <c r="DO331" i="2"/>
  <c r="DO614" i="2"/>
  <c r="DN32" i="2"/>
  <c r="DN28" i="2"/>
  <c r="DN942" i="2" s="1"/>
  <c r="DN64" i="2"/>
  <c r="DN968" i="2" s="1"/>
  <c r="DN981" i="2"/>
  <c r="DK981" i="2"/>
  <c r="AX387" i="2"/>
  <c r="AX382" i="2" s="1"/>
  <c r="AY389" i="2" a="1"/>
  <c r="AY389" i="2" s="1"/>
  <c r="AP134" i="2" a="1"/>
  <c r="AP134" i="2" s="1"/>
  <c r="DN94" i="2"/>
  <c r="DR2" i="4"/>
  <c r="EZ2" i="4"/>
  <c r="DK44" i="2"/>
  <c r="DK956" i="2" s="1"/>
  <c r="DK245" i="2"/>
  <c r="DN44" i="2"/>
  <c r="DN921" i="2" s="1"/>
  <c r="DN245" i="2"/>
  <c r="DN861" i="2" s="1"/>
  <c r="DO40" i="2"/>
  <c r="Q209" i="3"/>
  <c r="R208" i="3"/>
  <c r="O208" i="3" s="1"/>
  <c r="R230" i="3"/>
  <c r="O230" i="3" s="1"/>
  <c r="Q231" i="3"/>
  <c r="R231" i="3" s="1"/>
  <c r="AC964" i="9" l="1"/>
  <c r="AC963" i="9"/>
  <c r="AG965" i="9"/>
  <c r="AG963" i="9"/>
  <c r="CB917" i="9"/>
  <c r="DR62" i="9"/>
  <c r="AK64" i="9"/>
  <c r="AK968" i="9" s="1"/>
  <c r="AO964" i="9"/>
  <c r="ED129" i="9"/>
  <c r="DQ71" i="9"/>
  <c r="DQ965" i="9" s="1"/>
  <c r="AP931" i="9"/>
  <c r="DU123" i="9"/>
  <c r="AO225" i="9" a="1"/>
  <c r="AO225" i="9" s="1"/>
  <c r="AO222" i="9" s="1"/>
  <c r="DG129" i="9"/>
  <c r="DP55" i="9"/>
  <c r="DP64" i="9" s="1"/>
  <c r="AO32" i="9"/>
  <c r="AO932" i="9" s="1"/>
  <c r="AO931" i="9"/>
  <c r="AO966" i="9"/>
  <c r="DT685" i="9"/>
  <c r="AO919" i="9"/>
  <c r="AG64" i="9"/>
  <c r="DS83" i="9"/>
  <c r="DS55" i="9"/>
  <c r="AO64" i="9"/>
  <c r="AO85" i="9" s="1"/>
  <c r="AP134" i="9" s="1" a="1"/>
  <c r="AP134" i="9" s="1"/>
  <c r="DB129" i="9"/>
  <c r="DS918" i="9"/>
  <c r="AK964" i="9"/>
  <c r="DD129" i="9"/>
  <c r="DU122" i="9"/>
  <c r="DU121" i="9"/>
  <c r="DU111" i="9"/>
  <c r="DQ55" i="9"/>
  <c r="DS985" i="9"/>
  <c r="DS27" i="9"/>
  <c r="DS32" i="9" s="1"/>
  <c r="DT625" i="9"/>
  <c r="DS62" i="9"/>
  <c r="DR27" i="9"/>
  <c r="DR919" i="9" s="1"/>
  <c r="DR980" i="9"/>
  <c r="DS980" i="9"/>
  <c r="DS917" i="9"/>
  <c r="DS20" i="9"/>
  <c r="DS987" i="9" s="1"/>
  <c r="AS525" i="9" a="1"/>
  <c r="AS525" i="9" s="1"/>
  <c r="AS523" i="9" s="1"/>
  <c r="AS522" i="9" s="1"/>
  <c r="DT522" i="9" s="1"/>
  <c r="AR525" i="9" a="1"/>
  <c r="AR525" i="9" s="1"/>
  <c r="AR523" i="9" s="1"/>
  <c r="AR522" i="9" s="1"/>
  <c r="AR516" i="9" s="1"/>
  <c r="AR59" i="9" s="1"/>
  <c r="AP525" i="9" a="1"/>
  <c r="AP525" i="9" s="1"/>
  <c r="AP523" i="9" s="1"/>
  <c r="AP522" i="9" s="1"/>
  <c r="AP516" i="9" s="1"/>
  <c r="AP59" i="9" s="1"/>
  <c r="AP122" i="9" s="1"/>
  <c r="AQ525" i="9" a="1"/>
  <c r="AQ525" i="9" s="1"/>
  <c r="AQ523" i="9" s="1"/>
  <c r="AQ522" i="9" s="1"/>
  <c r="AQ516" i="9" s="1"/>
  <c r="AQ59" i="9" s="1"/>
  <c r="AQ122" i="9" s="1"/>
  <c r="AP407" i="9" a="1"/>
  <c r="AP407" i="9" s="1"/>
  <c r="AP405" i="9" s="1"/>
  <c r="AP404" i="9" s="1"/>
  <c r="AP398" i="9" s="1"/>
  <c r="AP51" i="9" s="1"/>
  <c r="AP121" i="9" s="1"/>
  <c r="AR407" i="9" a="1"/>
  <c r="AR407" i="9" s="1"/>
  <c r="AR405" i="9" s="1"/>
  <c r="AR404" i="9" s="1"/>
  <c r="AR398" i="9" s="1"/>
  <c r="AR51" i="9" s="1"/>
  <c r="AR121" i="9" s="1"/>
  <c r="AS407" i="9" a="1"/>
  <c r="AS407" i="9" s="1"/>
  <c r="AS405" i="9" s="1"/>
  <c r="AS404" i="9" s="1"/>
  <c r="DT404" i="9" s="1"/>
  <c r="AQ407" i="9" a="1"/>
  <c r="AQ407" i="9" s="1"/>
  <c r="AQ405" i="9" s="1"/>
  <c r="AQ404" i="9" s="1"/>
  <c r="AQ398" i="9" s="1"/>
  <c r="AQ51" i="9" s="1"/>
  <c r="DQ917" i="9"/>
  <c r="DQ20" i="9"/>
  <c r="DQ987" i="9" s="1"/>
  <c r="AR799" i="9" a="1"/>
  <c r="AR799" i="9" s="1"/>
  <c r="AR797" i="9" s="1"/>
  <c r="AR796" i="9" s="1"/>
  <c r="AR790" i="9" s="1"/>
  <c r="AR82" i="9" s="1"/>
  <c r="AQ799" i="9" a="1"/>
  <c r="AQ799" i="9" s="1"/>
  <c r="AQ797" i="9" s="1"/>
  <c r="AQ796" i="9" s="1"/>
  <c r="AQ790" i="9" s="1"/>
  <c r="AQ82" i="9" s="1"/>
  <c r="AQ129" i="9" s="1"/>
  <c r="AP799" i="9" a="1"/>
  <c r="AP799" i="9" s="1"/>
  <c r="AP797" i="9" s="1"/>
  <c r="AP796" i="9" s="1"/>
  <c r="AP790" i="9" s="1"/>
  <c r="AP82" i="9" s="1"/>
  <c r="AP129" i="9" s="1"/>
  <c r="AS799" i="9" a="1"/>
  <c r="AS799" i="9" s="1"/>
  <c r="AS797" i="9" s="1"/>
  <c r="AS796" i="9" s="1"/>
  <c r="DT796" i="9" s="1"/>
  <c r="AY79" i="9"/>
  <c r="AY127" i="9" s="1"/>
  <c r="AZ758" i="9"/>
  <c r="AZ752" i="9" s="1"/>
  <c r="AI969" i="9"/>
  <c r="AG33" i="9"/>
  <c r="AG943" i="9" s="1"/>
  <c r="AJ969" i="9"/>
  <c r="AH932" i="9"/>
  <c r="AG932" i="9"/>
  <c r="AH969" i="9"/>
  <c r="AG920" i="9"/>
  <c r="DT980" i="9"/>
  <c r="CF139" i="9"/>
  <c r="CF323" i="9"/>
  <c r="DP980" i="9"/>
  <c r="CD147" i="9"/>
  <c r="BZ223" i="9"/>
  <c r="BZ140" i="9"/>
  <c r="BZ17" i="9" s="1"/>
  <c r="CA141" i="9"/>
  <c r="CA18" i="9" s="1"/>
  <c r="BZ16" i="9"/>
  <c r="DT917" i="9"/>
  <c r="AO963" i="9"/>
  <c r="CI139" i="9"/>
  <c r="CI323" i="9"/>
  <c r="DQ83" i="9"/>
  <c r="DQ980" i="9"/>
  <c r="DT62" i="9"/>
  <c r="DP917" i="9"/>
  <c r="DP20" i="9"/>
  <c r="DP28" i="9"/>
  <c r="DP942" i="9" s="1"/>
  <c r="DP33" i="9"/>
  <c r="DP943" i="9" s="1"/>
  <c r="DP985" i="9"/>
  <c r="DP45" i="9"/>
  <c r="DP944" i="9" s="1"/>
  <c r="AZ777" i="9"/>
  <c r="AZ771" i="9" s="1"/>
  <c r="AY80" i="9"/>
  <c r="AY128" i="9" s="1"/>
  <c r="DT77" i="9"/>
  <c r="AQ506" i="9" a="1"/>
  <c r="AQ506" i="9" s="1"/>
  <c r="AQ504" i="9" s="1"/>
  <c r="AQ503" i="9" s="1"/>
  <c r="AQ497" i="9" s="1"/>
  <c r="AQ58" i="9" s="1"/>
  <c r="AS506" i="9" a="1"/>
  <c r="AS506" i="9" s="1"/>
  <c r="AS504" i="9" s="1"/>
  <c r="AS503" i="9" s="1"/>
  <c r="DT503" i="9" s="1"/>
  <c r="AR506" i="9" a="1"/>
  <c r="AR506" i="9" s="1"/>
  <c r="AR504" i="9" s="1"/>
  <c r="AR503" i="9" s="1"/>
  <c r="AR497" i="9" s="1"/>
  <c r="AR58" i="9" s="1"/>
  <c r="AP506" i="9" a="1"/>
  <c r="AP506" i="9" s="1"/>
  <c r="AP504" i="9" s="1"/>
  <c r="AP503" i="9" s="1"/>
  <c r="AP497" i="9" s="1"/>
  <c r="AP58" i="9" s="1"/>
  <c r="AP123" i="9" s="1"/>
  <c r="AC64" i="9"/>
  <c r="DS71" i="9"/>
  <c r="AS544" i="9" a="1"/>
  <c r="AS544" i="9" s="1"/>
  <c r="AS542" i="9" s="1"/>
  <c r="AS541" i="9" s="1"/>
  <c r="DT541" i="9" s="1"/>
  <c r="AP544" i="9" a="1"/>
  <c r="AP544" i="9" s="1"/>
  <c r="AP542" i="9" s="1"/>
  <c r="AP541" i="9" s="1"/>
  <c r="AP535" i="9" s="1"/>
  <c r="AP60" i="9" s="1"/>
  <c r="AP111" i="9" s="1"/>
  <c r="AQ544" i="9" a="1"/>
  <c r="AQ544" i="9" s="1"/>
  <c r="AQ542" i="9" s="1"/>
  <c r="AQ541" i="9" s="1"/>
  <c r="AQ535" i="9" s="1"/>
  <c r="AQ60" i="9" s="1"/>
  <c r="AQ111" i="9" s="1"/>
  <c r="AR544" i="9" a="1"/>
  <c r="AR544" i="9" s="1"/>
  <c r="AR542" i="9" s="1"/>
  <c r="AR541" i="9" s="1"/>
  <c r="AR535" i="9" s="1"/>
  <c r="AR60" i="9" s="1"/>
  <c r="AR111" i="9" s="1"/>
  <c r="DR917" i="9"/>
  <c r="DR20" i="9"/>
  <c r="DR55" i="9"/>
  <c r="AG222" i="9"/>
  <c r="DQ225" i="9"/>
  <c r="DB122" i="9"/>
  <c r="AK963" i="9"/>
  <c r="DQ77" i="9"/>
  <c r="DP71" i="9"/>
  <c r="DR985" i="9"/>
  <c r="DU129" i="9"/>
  <c r="DQ919" i="9"/>
  <c r="DQ860" i="9"/>
  <c r="DQ966" i="9"/>
  <c r="DQ32" i="9"/>
  <c r="DQ28" i="9"/>
  <c r="DQ942" i="9" s="1"/>
  <c r="AK32" i="9"/>
  <c r="AK966" i="9"/>
  <c r="AK931" i="9"/>
  <c r="AK28" i="9"/>
  <c r="AK942" i="9" s="1"/>
  <c r="AL958" i="9"/>
  <c r="AL931" i="9"/>
  <c r="AM958" i="9"/>
  <c r="AK919" i="9"/>
  <c r="AN958" i="9"/>
  <c r="AK225" i="9" a="1"/>
  <c r="AK225" i="9" s="1"/>
  <c r="DT985" i="9"/>
  <c r="EG129" i="9"/>
  <c r="DQ985" i="9"/>
  <c r="DR71" i="9"/>
  <c r="DR77" i="9"/>
  <c r="DR23" i="9"/>
  <c r="DR941" i="9" s="1"/>
  <c r="DS77" i="9"/>
  <c r="AW223" i="9"/>
  <c r="DU139" i="9"/>
  <c r="AW16" i="9"/>
  <c r="BA147" i="9"/>
  <c r="AW141" i="9"/>
  <c r="AW18" i="9" s="1"/>
  <c r="AW140" i="9"/>
  <c r="AW17" i="9" s="1"/>
  <c r="AX141" i="9"/>
  <c r="AX18" i="9" s="1"/>
  <c r="DR83" i="9"/>
  <c r="DT744" i="9"/>
  <c r="DE60" i="9"/>
  <c r="EJ535" i="9"/>
  <c r="EJ60" i="9" s="1"/>
  <c r="EJ111" i="9" s="1"/>
  <c r="AC969" i="9"/>
  <c r="AC935" i="9"/>
  <c r="AC923" i="9"/>
  <c r="AD935" i="9"/>
  <c r="DP395" i="9"/>
  <c r="AG969" i="9"/>
  <c r="AG935" i="9"/>
  <c r="AG923" i="9"/>
  <c r="AH935" i="9"/>
  <c r="DQ395" i="9"/>
  <c r="AO935" i="9"/>
  <c r="AO923" i="9"/>
  <c r="DS395" i="9"/>
  <c r="DI58" i="9"/>
  <c r="DI123" i="9" s="1"/>
  <c r="EK497" i="9"/>
  <c r="EK58" i="9" s="1"/>
  <c r="DI60" i="9"/>
  <c r="DI111" i="9" s="1"/>
  <c r="EK535" i="9"/>
  <c r="EK60" i="9" s="1"/>
  <c r="AK935" i="9"/>
  <c r="AK923" i="9"/>
  <c r="AL935" i="9"/>
  <c r="DR395" i="9"/>
  <c r="DH129" i="9"/>
  <c r="DI82" i="9"/>
  <c r="DI129" i="9" s="1"/>
  <c r="EK790" i="9"/>
  <c r="DE59" i="9"/>
  <c r="EJ516" i="9"/>
  <c r="EJ59" i="9" s="1"/>
  <c r="EJ122" i="9" s="1"/>
  <c r="DE82" i="9"/>
  <c r="DE129" i="9" s="1"/>
  <c r="EJ790" i="9"/>
  <c r="BP380" i="9" a="1"/>
  <c r="BP380" i="9" s="1"/>
  <c r="BP378" i="9" s="1"/>
  <c r="BP377" i="9" s="1"/>
  <c r="BP352" i="9" s="1"/>
  <c r="BO380" i="9" a="1"/>
  <c r="BO380" i="9" s="1"/>
  <c r="BO378" i="9" s="1"/>
  <c r="BO377" i="9" s="1"/>
  <c r="BO352" i="9" s="1"/>
  <c r="BQ380" i="9" a="1"/>
  <c r="BQ380" i="9" s="1"/>
  <c r="BQ378" i="9" s="1"/>
  <c r="BQ377" i="9" s="1"/>
  <c r="BN380" i="9" a="1"/>
  <c r="BN380" i="9" s="1"/>
  <c r="BN378" i="9" s="1"/>
  <c r="BN377" i="9" s="1"/>
  <c r="BN352" i="9" s="1"/>
  <c r="EF129" i="9"/>
  <c r="BR387" i="9"/>
  <c r="BR382" i="9" s="1"/>
  <c r="BS389" i="9" a="1"/>
  <c r="BS389" i="9" s="1"/>
  <c r="EC129" i="9"/>
  <c r="DE51" i="9"/>
  <c r="EJ398" i="9"/>
  <c r="EJ51" i="9" s="1"/>
  <c r="EJ121" i="9" s="1"/>
  <c r="DE58" i="9"/>
  <c r="EJ497" i="9"/>
  <c r="EJ58" i="9" s="1"/>
  <c r="EJ123" i="9" s="1"/>
  <c r="DI51" i="9"/>
  <c r="DI121" i="9" s="1"/>
  <c r="EK398" i="9"/>
  <c r="EK51" i="9" s="1"/>
  <c r="DB123" i="9"/>
  <c r="DI59" i="9"/>
  <c r="DI122" i="9" s="1"/>
  <c r="EK516" i="9"/>
  <c r="EK59" i="9" s="1"/>
  <c r="EH129" i="9"/>
  <c r="EE129" i="9"/>
  <c r="EI129" i="9"/>
  <c r="DC129" i="9"/>
  <c r="DQ352" i="2"/>
  <c r="DQ73" i="2" s="1"/>
  <c r="DQ815" i="2"/>
  <c r="DQ813" i="2"/>
  <c r="DQ811" i="2"/>
  <c r="DQ809" i="2"/>
  <c r="DO919" i="2"/>
  <c r="DO966" i="2"/>
  <c r="DO963" i="2"/>
  <c r="DK85" i="2"/>
  <c r="DK87" i="2" s="1"/>
  <c r="DK94" i="2" s="1"/>
  <c r="DP923" i="2"/>
  <c r="DP73" i="2"/>
  <c r="DP77" i="2" s="1"/>
  <c r="DL924" i="2"/>
  <c r="DO964" i="2"/>
  <c r="DO965" i="2"/>
  <c r="DN920" i="2"/>
  <c r="DN969" i="2"/>
  <c r="DN438" i="2"/>
  <c r="DN987" i="2"/>
  <c r="DN988" i="2" s="1"/>
  <c r="DP953" i="2"/>
  <c r="DP967" i="2" s="1"/>
  <c r="DN956" i="2"/>
  <c r="DN924" i="2"/>
  <c r="DN957" i="2"/>
  <c r="DP81" i="2"/>
  <c r="DP954" i="2"/>
  <c r="DN958" i="2"/>
  <c r="DK861" i="2"/>
  <c r="DK958" i="2"/>
  <c r="DK957" i="2"/>
  <c r="DN85" i="2"/>
  <c r="DP974" i="2"/>
  <c r="DN45" i="2"/>
  <c r="DN944" i="2" s="1"/>
  <c r="DK45" i="2"/>
  <c r="DK944" i="2" s="1"/>
  <c r="DL921" i="2"/>
  <c r="DN33" i="2"/>
  <c r="DN943" i="2" s="1"/>
  <c r="DO860" i="2"/>
  <c r="DO20" i="2"/>
  <c r="DQ227" i="2"/>
  <c r="DQ395" i="2"/>
  <c r="DN986" i="2"/>
  <c r="DP331" i="2"/>
  <c r="DP276" i="2"/>
  <c r="DO32" i="2"/>
  <c r="DP674" i="2"/>
  <c r="DP733" i="2"/>
  <c r="DN458" i="2"/>
  <c r="DP594" i="2"/>
  <c r="DP694" i="2"/>
  <c r="DP16" i="2"/>
  <c r="DP917" i="2" s="1"/>
  <c r="DQ503" i="2"/>
  <c r="DQ537" i="2"/>
  <c r="DQ462" i="2"/>
  <c r="DQ578" i="2"/>
  <c r="DQ187" i="2"/>
  <c r="DQ658" i="2"/>
  <c r="DQ775" i="2"/>
  <c r="DQ207" i="2"/>
  <c r="DQ424" i="2"/>
  <c r="DQ229" i="2"/>
  <c r="DQ830" i="2"/>
  <c r="DQ244" i="2"/>
  <c r="DQ42" i="2" s="1"/>
  <c r="DQ484" i="2"/>
  <c r="DQ696" i="2"/>
  <c r="DQ737" i="2"/>
  <c r="DQ350" i="2"/>
  <c r="DQ618" i="2"/>
  <c r="DQ165" i="2"/>
  <c r="DQ420" i="2"/>
  <c r="DQ398" i="2"/>
  <c r="DQ51" i="2" s="1"/>
  <c r="DQ264" i="2"/>
  <c r="DQ57" i="2" s="1"/>
  <c r="DQ294" i="2"/>
  <c r="DQ30" i="2" s="1"/>
  <c r="DQ225" i="2"/>
  <c r="DQ516" i="2"/>
  <c r="DQ59" i="2" s="1"/>
  <c r="DQ559" i="2"/>
  <c r="DQ616" i="2"/>
  <c r="DQ656" i="2"/>
  <c r="DQ314" i="2"/>
  <c r="DQ790" i="2"/>
  <c r="DQ82" i="2" s="1"/>
  <c r="DQ851" i="2"/>
  <c r="DQ354" i="2"/>
  <c r="DQ323" i="2"/>
  <c r="DQ186" i="2"/>
  <c r="DQ437" i="2"/>
  <c r="DQ53" i="2" s="1"/>
  <c r="DQ975" i="2" s="1"/>
  <c r="DQ554" i="2"/>
  <c r="DQ61" i="2" s="1"/>
  <c r="DQ735" i="2"/>
  <c r="DQ777" i="2"/>
  <c r="DQ189" i="2"/>
  <c r="DQ139" i="2"/>
  <c r="DQ16" i="2" s="1"/>
  <c r="DQ145" i="2"/>
  <c r="DQ160" i="2"/>
  <c r="DQ22" i="2" s="1"/>
  <c r="DQ918" i="2" s="1"/>
  <c r="DQ440" i="2"/>
  <c r="DQ400" i="2"/>
  <c r="DQ272" i="2"/>
  <c r="DQ279" i="2"/>
  <c r="DQ518" i="2"/>
  <c r="DQ561" i="2"/>
  <c r="DQ613" i="2"/>
  <c r="DQ69" i="2" s="1"/>
  <c r="DQ978" i="2" s="1"/>
  <c r="DQ673" i="2"/>
  <c r="DQ74" i="2" s="1"/>
  <c r="DQ719" i="2"/>
  <c r="DQ598" i="2"/>
  <c r="DQ312" i="2"/>
  <c r="DQ50" i="2" s="1"/>
  <c r="DQ922" i="2" s="1"/>
  <c r="DQ754" i="2"/>
  <c r="DQ794" i="2"/>
  <c r="DQ853" i="2"/>
  <c r="DQ361" i="2"/>
  <c r="DQ320" i="2"/>
  <c r="DQ275" i="2"/>
  <c r="DQ277" i="2" s="1"/>
  <c r="DQ351" i="2"/>
  <c r="DQ68" i="2" s="1"/>
  <c r="DQ442" i="2"/>
  <c r="DQ297" i="2"/>
  <c r="DQ557" i="2"/>
  <c r="DQ678" i="2"/>
  <c r="DQ713" i="2"/>
  <c r="DQ600" i="2"/>
  <c r="DQ318" i="2"/>
  <c r="DQ758" i="2"/>
  <c r="DQ796" i="2"/>
  <c r="DQ849" i="2"/>
  <c r="DQ393" i="2"/>
  <c r="DQ324" i="2"/>
  <c r="DQ231" i="2"/>
  <c r="DQ660" i="2"/>
  <c r="DQ209" i="2"/>
  <c r="DQ356" i="2"/>
  <c r="DQ4" i="2" a="1"/>
  <c r="DQ4" i="2" s="1"/>
  <c r="DQ906" i="2" s="1"/>
  <c r="DQ908" i="2" s="1"/>
  <c r="DQ909" i="2" s="1"/>
  <c r="DQ147" i="2"/>
  <c r="DQ404" i="2"/>
  <c r="DQ497" i="2"/>
  <c r="DQ58" i="2" s="1"/>
  <c r="DQ638" i="2"/>
  <c r="DQ717" i="2"/>
  <c r="DQ596" i="2"/>
  <c r="DQ752" i="2"/>
  <c r="DQ79" i="2" s="1"/>
  <c r="DQ83" i="2" s="1"/>
  <c r="DQ87" i="2" s="1"/>
  <c r="DQ792" i="2"/>
  <c r="DQ333" i="2"/>
  <c r="DQ357" i="2"/>
  <c r="DQ464" i="2"/>
  <c r="DQ520" i="2"/>
  <c r="DQ698" i="2"/>
  <c r="DQ847" i="2"/>
  <c r="DQ167" i="2"/>
  <c r="DQ402" i="2"/>
  <c r="DQ270" i="2"/>
  <c r="DQ522" i="2"/>
  <c r="DQ620" i="2"/>
  <c r="DQ163" i="2"/>
  <c r="DQ444" i="2"/>
  <c r="DQ266" i="2"/>
  <c r="DQ281" i="2"/>
  <c r="DQ535" i="2"/>
  <c r="DQ60" i="2" s="1"/>
  <c r="DQ576" i="2"/>
  <c r="DQ680" i="2"/>
  <c r="DQ251" i="2"/>
  <c r="DQ143" i="2"/>
  <c r="DQ417" i="2"/>
  <c r="DQ52" i="2" s="1"/>
  <c r="DQ460" i="2"/>
  <c r="DQ477" i="2"/>
  <c r="DQ54" i="2" s="1"/>
  <c r="DQ976" i="2" s="1"/>
  <c r="DQ268" i="2"/>
  <c r="DQ299" i="2"/>
  <c r="DQ499" i="2"/>
  <c r="DQ539" i="2"/>
  <c r="DQ574" i="2"/>
  <c r="DQ636" i="2"/>
  <c r="DQ676" i="2"/>
  <c r="DQ715" i="2"/>
  <c r="DQ202" i="2"/>
  <c r="DQ37" i="2" s="1"/>
  <c r="DQ247" i="2"/>
  <c r="DQ756" i="2"/>
  <c r="DQ832" i="2"/>
  <c r="DQ330" i="2"/>
  <c r="DQ38" i="2" s="1"/>
  <c r="DQ358" i="2"/>
  <c r="DQ480" i="2"/>
  <c r="DR3" i="2"/>
  <c r="DQ422" i="2"/>
  <c r="DQ457" i="2"/>
  <c r="DQ67" i="2" s="1"/>
  <c r="DQ977" i="2" s="1"/>
  <c r="DQ482" i="2"/>
  <c r="DQ269" i="2"/>
  <c r="DQ222" i="2"/>
  <c r="DQ35" i="2" s="1"/>
  <c r="DQ501" i="2"/>
  <c r="DQ541" i="2"/>
  <c r="DQ580" i="2"/>
  <c r="DQ640" i="2"/>
  <c r="DQ693" i="2"/>
  <c r="DQ76" i="2" s="1"/>
  <c r="DQ732" i="2"/>
  <c r="DQ205" i="2"/>
  <c r="DQ249" i="2"/>
  <c r="DQ771" i="2"/>
  <c r="DQ80" i="2" s="1"/>
  <c r="DQ834" i="2"/>
  <c r="DQ335" i="2"/>
  <c r="DQ377" i="2"/>
  <c r="DQ180" i="2"/>
  <c r="DQ25" i="2" s="1"/>
  <c r="DP118" i="2"/>
  <c r="DP478" i="2"/>
  <c r="DP110" i="2"/>
  <c r="DP161" i="2"/>
  <c r="DP23" i="2" s="1"/>
  <c r="DP941" i="2" s="1"/>
  <c r="DP76" i="2"/>
  <c r="DP27" i="2"/>
  <c r="DP181" i="2"/>
  <c r="DP614" i="2"/>
  <c r="DP223" i="2"/>
  <c r="DP62" i="2"/>
  <c r="DP108" i="2"/>
  <c r="DP863" i="2"/>
  <c r="DP295" i="2"/>
  <c r="DP654" i="2"/>
  <c r="DP113" i="2"/>
  <c r="DP125" i="2"/>
  <c r="DP105" i="2"/>
  <c r="DP121" i="2"/>
  <c r="DP136" i="2"/>
  <c r="DP127" i="2"/>
  <c r="DP130" i="2"/>
  <c r="DP128" i="2"/>
  <c r="DP115" i="2"/>
  <c r="DP899" i="2"/>
  <c r="DP903" i="2"/>
  <c r="DP904" i="2" s="1"/>
  <c r="DP114" i="2"/>
  <c r="DO981" i="2"/>
  <c r="DP106" i="2"/>
  <c r="DP122" i="2"/>
  <c r="DP111" i="2"/>
  <c r="DP902" i="2"/>
  <c r="DP418" i="2"/>
  <c r="DP120" i="2"/>
  <c r="DP55" i="2"/>
  <c r="DP107" i="2"/>
  <c r="DP900" i="2"/>
  <c r="DP132" i="2"/>
  <c r="DP109" i="2"/>
  <c r="DP129" i="2"/>
  <c r="DP116" i="2"/>
  <c r="DP123" i="2"/>
  <c r="DP112" i="2"/>
  <c r="DP12" i="2"/>
  <c r="DP901" i="2"/>
  <c r="DP980" i="2"/>
  <c r="DQ983" i="2" s="1"/>
  <c r="DP71" i="2"/>
  <c r="DQ183" i="2"/>
  <c r="DP555" i="2"/>
  <c r="DQ633" i="2"/>
  <c r="DQ70" i="2" s="1"/>
  <c r="DQ979" i="2" s="1"/>
  <c r="DQ653" i="2"/>
  <c r="DQ75" i="2" s="1"/>
  <c r="DQ700" i="2"/>
  <c r="DQ739" i="2"/>
  <c r="DQ593" i="2"/>
  <c r="DQ316" i="2"/>
  <c r="DQ773" i="2"/>
  <c r="DQ828" i="2"/>
  <c r="DQ337" i="2"/>
  <c r="DQ364" i="2"/>
  <c r="DQ321" i="2"/>
  <c r="DQ185" i="2"/>
  <c r="DP634" i="2"/>
  <c r="DP203" i="2"/>
  <c r="DO985" i="2"/>
  <c r="DO64" i="2"/>
  <c r="DO968" i="2" s="1"/>
  <c r="DO28" i="2"/>
  <c r="DO942" i="2" s="1"/>
  <c r="DO94" i="2"/>
  <c r="AY387" i="2"/>
  <c r="AY382" i="2" s="1"/>
  <c r="AZ389" i="2" a="1"/>
  <c r="AZ389" i="2" s="1"/>
  <c r="DS2" i="4"/>
  <c r="FA2" i="4"/>
  <c r="DO44" i="2"/>
  <c r="DO921" i="2" s="1"/>
  <c r="DO245" i="2"/>
  <c r="DO861" i="2" s="1"/>
  <c r="DP40" i="2"/>
  <c r="Q210" i="3"/>
  <c r="R209" i="3"/>
  <c r="O209" i="3" s="1"/>
  <c r="O231" i="3"/>
  <c r="O233" i="3" s="1"/>
  <c r="AO87" i="9" l="1"/>
  <c r="AO94" i="9" s="1"/>
  <c r="AO969" i="9"/>
  <c r="AO968" i="9"/>
  <c r="AO920" i="9"/>
  <c r="AO936" i="9"/>
  <c r="AO924" i="9"/>
  <c r="AL936" i="9"/>
  <c r="AK936" i="9"/>
  <c r="AP932" i="9"/>
  <c r="AK85" i="9"/>
  <c r="AK87" i="9" s="1"/>
  <c r="AK94" i="9" s="1"/>
  <c r="AK924" i="9"/>
  <c r="DR966" i="9"/>
  <c r="DQ964" i="9"/>
  <c r="DQ963" i="9"/>
  <c r="DR32" i="9"/>
  <c r="DR33" i="9" s="1"/>
  <c r="DR943" i="9" s="1"/>
  <c r="AG924" i="9"/>
  <c r="DR28" i="9"/>
  <c r="DR942" i="9" s="1"/>
  <c r="DV690" i="9"/>
  <c r="DS64" i="9"/>
  <c r="DS968" i="9" s="1"/>
  <c r="DS28" i="9"/>
  <c r="DS942" i="9" s="1"/>
  <c r="AG936" i="9"/>
  <c r="DS225" i="9"/>
  <c r="AG85" i="9"/>
  <c r="AG87" i="9" s="1"/>
  <c r="AG94" i="9" s="1"/>
  <c r="DR860" i="9"/>
  <c r="AH936" i="9"/>
  <c r="AG968" i="9"/>
  <c r="DS986" i="9"/>
  <c r="DS988" i="9" s="1"/>
  <c r="AO33" i="9"/>
  <c r="AO943" i="9" s="1"/>
  <c r="DF129" i="9"/>
  <c r="DV630" i="9"/>
  <c r="DQ64" i="9"/>
  <c r="DQ968" i="9" s="1"/>
  <c r="DS860" i="9"/>
  <c r="AP62" i="9"/>
  <c r="DS966" i="9"/>
  <c r="DS919" i="9"/>
  <c r="DU140" i="9"/>
  <c r="DU17" i="9" s="1"/>
  <c r="DU16" i="9"/>
  <c r="DU223" i="9"/>
  <c r="DT981" i="9"/>
  <c r="AR742" i="9" a="1"/>
  <c r="AR742" i="9" s="1"/>
  <c r="AR740" i="9" s="1"/>
  <c r="AQ742" i="9" a="1"/>
  <c r="AQ742" i="9" s="1"/>
  <c r="AQ740" i="9" s="1"/>
  <c r="AS742" i="9" a="1"/>
  <c r="AS742" i="9" s="1"/>
  <c r="AS740" i="9" s="1"/>
  <c r="AP742" i="9" a="1"/>
  <c r="AP742" i="9" s="1"/>
  <c r="AP740" i="9" s="1"/>
  <c r="AK932" i="9"/>
  <c r="AK33" i="9"/>
  <c r="AK943" i="9" s="1"/>
  <c r="AL932" i="9"/>
  <c r="AL969" i="9"/>
  <c r="AM969" i="9"/>
  <c r="AN969" i="9"/>
  <c r="AG223" i="9"/>
  <c r="AG35" i="9"/>
  <c r="AG40" i="9" s="1"/>
  <c r="DQ222" i="9"/>
  <c r="DR64" i="9"/>
  <c r="DR963" i="9"/>
  <c r="DR458" i="9"/>
  <c r="DR438" i="9"/>
  <c r="DP986" i="9"/>
  <c r="DP438" i="9"/>
  <c r="DP458" i="9"/>
  <c r="AR623" i="9" a="1"/>
  <c r="AR623" i="9" s="1"/>
  <c r="AR621" i="9" s="1"/>
  <c r="AP623" i="9" a="1"/>
  <c r="AP623" i="9" s="1"/>
  <c r="AP621" i="9" s="1"/>
  <c r="AQ623" i="9" a="1"/>
  <c r="AQ623" i="9" s="1"/>
  <c r="AQ621" i="9" s="1"/>
  <c r="AS623" i="9" a="1"/>
  <c r="AS623" i="9" s="1"/>
  <c r="AS621" i="9" s="1"/>
  <c r="CD139" i="9"/>
  <c r="CD323" i="9"/>
  <c r="EK122" i="9"/>
  <c r="AK969" i="9"/>
  <c r="DP964" i="9"/>
  <c r="DP965" i="9"/>
  <c r="DP963" i="9"/>
  <c r="DT429" i="9"/>
  <c r="DS964" i="9"/>
  <c r="DS965" i="9"/>
  <c r="DS963" i="9"/>
  <c r="DP924" i="9"/>
  <c r="DP968" i="9"/>
  <c r="DP957" i="9"/>
  <c r="DP85" i="9"/>
  <c r="DP87" i="9" s="1"/>
  <c r="DP94" i="9" s="1"/>
  <c r="DT489" i="9"/>
  <c r="DQ986" i="9"/>
  <c r="DQ988" i="9" s="1"/>
  <c r="DQ438" i="9"/>
  <c r="DQ458" i="9"/>
  <c r="DR225" i="9"/>
  <c r="AK222" i="9"/>
  <c r="AC936" i="9"/>
  <c r="AC968" i="9"/>
  <c r="AD936" i="9"/>
  <c r="AC924" i="9"/>
  <c r="AC957" i="9"/>
  <c r="AC85" i="9"/>
  <c r="BZ917" i="9"/>
  <c r="CA929" i="9"/>
  <c r="DP987" i="9"/>
  <c r="DT566" i="9"/>
  <c r="AK920" i="9"/>
  <c r="AO223" i="9"/>
  <c r="AO35" i="9"/>
  <c r="AO40" i="9" s="1"/>
  <c r="DS222" i="9"/>
  <c r="EK111" i="9"/>
  <c r="DT645" i="9"/>
  <c r="AP683" i="9" a="1"/>
  <c r="AP683" i="9" s="1"/>
  <c r="AP681" i="9" s="1"/>
  <c r="AR683" i="9" a="1"/>
  <c r="AR683" i="9" s="1"/>
  <c r="AR681" i="9" s="1"/>
  <c r="AQ683" i="9" a="1"/>
  <c r="AQ683" i="9" s="1"/>
  <c r="AQ681" i="9" s="1"/>
  <c r="AS683" i="9" a="1"/>
  <c r="AS683" i="9" s="1"/>
  <c r="AS681" i="9" s="1"/>
  <c r="DQ33" i="9"/>
  <c r="DQ943" i="9" s="1"/>
  <c r="DQ920" i="9"/>
  <c r="DT705" i="9"/>
  <c r="BA777" i="9"/>
  <c r="AZ80" i="9"/>
  <c r="AZ128" i="9" s="1"/>
  <c r="DP981" i="9"/>
  <c r="DQ983" i="9"/>
  <c r="DP983" i="9"/>
  <c r="BA758" i="9"/>
  <c r="AZ79" i="9"/>
  <c r="AZ127" i="9" s="1"/>
  <c r="DS438" i="9"/>
  <c r="DS458" i="9"/>
  <c r="DR981" i="9"/>
  <c r="DS983" i="9"/>
  <c r="DV749" i="9"/>
  <c r="DU744" i="9"/>
  <c r="DR964" i="9"/>
  <c r="DR965" i="9"/>
  <c r="DS981" i="9"/>
  <c r="DT983" i="9"/>
  <c r="DT902" i="9" s="1"/>
  <c r="EK121" i="9"/>
  <c r="DV147" i="9"/>
  <c r="DV148" i="9" s="1"/>
  <c r="BA323" i="9"/>
  <c r="DV323" i="9" s="1"/>
  <c r="BA139" i="9"/>
  <c r="DT605" i="9"/>
  <c r="DS33" i="9"/>
  <c r="DS943" i="9" s="1"/>
  <c r="DR986" i="9"/>
  <c r="CM147" i="9"/>
  <c r="CI16" i="9"/>
  <c r="CI140" i="9"/>
  <c r="CI17" i="9" s="1"/>
  <c r="CI223" i="9"/>
  <c r="DR987" i="9"/>
  <c r="AW929" i="9"/>
  <c r="AW917" i="9"/>
  <c r="AX929" i="9"/>
  <c r="DQ981" i="9"/>
  <c r="DR983" i="9"/>
  <c r="CJ147" i="9"/>
  <c r="CF140" i="9"/>
  <c r="CF17" i="9" s="1"/>
  <c r="CF223" i="9"/>
  <c r="CF16" i="9"/>
  <c r="CF141" i="9"/>
  <c r="CF18" i="9" s="1"/>
  <c r="DT665" i="9"/>
  <c r="DR923" i="9"/>
  <c r="DQ969" i="9"/>
  <c r="DQ923" i="9"/>
  <c r="BN73" i="9"/>
  <c r="DE111" i="9"/>
  <c r="DF111" i="9"/>
  <c r="BQ352" i="9"/>
  <c r="DZ377" i="9"/>
  <c r="EJ82" i="9"/>
  <c r="EJ129" i="9" s="1"/>
  <c r="BO73" i="9"/>
  <c r="DS969" i="9"/>
  <c r="DS923" i="9"/>
  <c r="DP969" i="9"/>
  <c r="DP923" i="9"/>
  <c r="DE121" i="9"/>
  <c r="DF121" i="9"/>
  <c r="BP73" i="9"/>
  <c r="DE122" i="9"/>
  <c r="DF122" i="9"/>
  <c r="EK123" i="9"/>
  <c r="DE123" i="9"/>
  <c r="DF123" i="9"/>
  <c r="BS387" i="9"/>
  <c r="BS382" i="9" s="1"/>
  <c r="BT389" i="9" a="1"/>
  <c r="BT389" i="9" s="1"/>
  <c r="EK82" i="9"/>
  <c r="DR186" i="2"/>
  <c r="DR815" i="2"/>
  <c r="DR813" i="2"/>
  <c r="DR811" i="2"/>
  <c r="DR809" i="2"/>
  <c r="DQ77" i="2"/>
  <c r="DP965" i="2"/>
  <c r="DP964" i="2"/>
  <c r="DP919" i="2"/>
  <c r="DP966" i="2"/>
  <c r="DQ923" i="2"/>
  <c r="DO920" i="2"/>
  <c r="DO969" i="2"/>
  <c r="DP963" i="2"/>
  <c r="DO438" i="2"/>
  <c r="DO987" i="2"/>
  <c r="DO988" i="2" s="1"/>
  <c r="DQ917" i="2"/>
  <c r="DO924" i="2"/>
  <c r="DO957" i="2"/>
  <c r="DQ953" i="2"/>
  <c r="DQ967" i="2" s="1"/>
  <c r="DO958" i="2"/>
  <c r="DQ81" i="2"/>
  <c r="DQ954" i="2"/>
  <c r="DO956" i="2"/>
  <c r="DP64" i="2"/>
  <c r="DP968" i="2" s="1"/>
  <c r="DO986" i="2"/>
  <c r="DO458" i="2"/>
  <c r="DO85" i="2"/>
  <c r="DQ974" i="2"/>
  <c r="DQ985" i="2" s="1"/>
  <c r="DO45" i="2"/>
  <c r="DO944" i="2" s="1"/>
  <c r="DP860" i="2"/>
  <c r="DO33" i="2"/>
  <c r="DO943" i="2" s="1"/>
  <c r="DP20" i="2"/>
  <c r="DR499" i="2"/>
  <c r="DR794" i="2"/>
  <c r="DR539" i="2"/>
  <c r="DR851" i="2"/>
  <c r="DR574" i="2"/>
  <c r="DR165" i="2"/>
  <c r="DR272" i="2"/>
  <c r="DR202" i="2"/>
  <c r="DR37" i="2" s="1"/>
  <c r="DR139" i="2"/>
  <c r="DR16" i="2" s="1"/>
  <c r="DR917" i="2" s="1"/>
  <c r="DR357" i="2"/>
  <c r="DR633" i="2"/>
  <c r="DR70" i="2" s="1"/>
  <c r="DR979" i="2" s="1"/>
  <c r="DR442" i="2"/>
  <c r="DR713" i="2"/>
  <c r="DR281" i="2"/>
  <c r="DR402" i="2"/>
  <c r="DR673" i="2"/>
  <c r="DR74" i="2" s="1"/>
  <c r="DR180" i="2"/>
  <c r="DR25" i="2" s="1"/>
  <c r="DR440" i="2"/>
  <c r="DR464" i="2"/>
  <c r="DR266" i="2"/>
  <c r="DR225" i="2"/>
  <c r="DR522" i="2"/>
  <c r="DR559" i="2"/>
  <c r="DR618" i="2"/>
  <c r="DR658" i="2"/>
  <c r="DR700" i="2"/>
  <c r="DR312" i="2"/>
  <c r="DR50" i="2" s="1"/>
  <c r="DR922" i="2" s="1"/>
  <c r="DR756" i="2"/>
  <c r="DR830" i="2"/>
  <c r="DR356" i="2"/>
  <c r="DR323" i="2"/>
  <c r="DR163" i="2"/>
  <c r="DR398" i="2"/>
  <c r="DR51" i="2" s="1"/>
  <c r="DR561" i="2"/>
  <c r="DR620" i="2"/>
  <c r="DR660" i="2"/>
  <c r="DR715" i="2"/>
  <c r="DR598" i="2"/>
  <c r="DR777" i="2"/>
  <c r="DR849" i="2"/>
  <c r="DR354" i="2"/>
  <c r="DR321" i="2"/>
  <c r="DR437" i="2"/>
  <c r="DR53" i="2" s="1"/>
  <c r="DR975" i="2" s="1"/>
  <c r="DR480" i="2"/>
  <c r="DR279" i="2"/>
  <c r="DR518" i="2"/>
  <c r="DR244" i="2"/>
  <c r="DR42" i="2" s="1"/>
  <c r="DR160" i="2"/>
  <c r="DR22" i="2" s="1"/>
  <c r="DR918" i="2" s="1"/>
  <c r="DR424" i="2"/>
  <c r="DR400" i="2"/>
  <c r="DR264" i="2"/>
  <c r="DR57" i="2" s="1"/>
  <c r="DR297" i="2"/>
  <c r="DR497" i="2"/>
  <c r="DR58" i="2" s="1"/>
  <c r="DR535" i="2"/>
  <c r="DR60" i="2" s="1"/>
  <c r="DR576" i="2"/>
  <c r="DR636" i="2"/>
  <c r="DR676" i="2"/>
  <c r="DR719" i="2"/>
  <c r="DR593" i="2"/>
  <c r="DR247" i="2"/>
  <c r="DR773" i="2"/>
  <c r="DR847" i="2"/>
  <c r="DR377" i="2"/>
  <c r="DR183" i="2"/>
  <c r="DR167" i="2"/>
  <c r="DR299" i="2"/>
  <c r="DR580" i="2"/>
  <c r="DR205" i="2"/>
  <c r="DR145" i="2"/>
  <c r="DR444" i="2"/>
  <c r="DR404" i="2"/>
  <c r="DR270" i="2"/>
  <c r="DR501" i="2"/>
  <c r="DR541" i="2"/>
  <c r="DR638" i="2"/>
  <c r="DR678" i="2"/>
  <c r="DR717" i="2"/>
  <c r="DR790" i="2"/>
  <c r="DR82" i="2" s="1"/>
  <c r="DR853" i="2"/>
  <c r="DR364" i="2"/>
  <c r="DR189" i="2"/>
  <c r="DR4" i="2" a="1"/>
  <c r="DR4" i="2" s="1"/>
  <c r="DR906" i="2" s="1"/>
  <c r="DR908" i="2" s="1"/>
  <c r="DR909" i="2" s="1"/>
  <c r="DR417" i="2"/>
  <c r="DR52" i="2" s="1"/>
  <c r="DR460" i="2"/>
  <c r="DR477" i="2"/>
  <c r="DR54" i="2" s="1"/>
  <c r="DR976" i="2" s="1"/>
  <c r="DR269" i="2"/>
  <c r="DR222" i="2"/>
  <c r="DR35" i="2" s="1"/>
  <c r="DR503" i="2"/>
  <c r="DR537" i="2"/>
  <c r="DR578" i="2"/>
  <c r="DR640" i="2"/>
  <c r="DR680" i="2"/>
  <c r="DR732" i="2"/>
  <c r="DR316" i="2"/>
  <c r="DR754" i="2"/>
  <c r="DR792" i="2"/>
  <c r="DR335" i="2"/>
  <c r="DR358" i="2"/>
  <c r="DR185" i="2"/>
  <c r="DR147" i="2"/>
  <c r="DR422" i="2"/>
  <c r="DR457" i="2"/>
  <c r="DR67" i="2" s="1"/>
  <c r="DR977" i="2" s="1"/>
  <c r="DR482" i="2"/>
  <c r="DR268" i="2"/>
  <c r="DR229" i="2"/>
  <c r="DR520" i="2"/>
  <c r="DR557" i="2"/>
  <c r="DR616" i="2"/>
  <c r="DR656" i="2"/>
  <c r="DR696" i="2"/>
  <c r="DR735" i="2"/>
  <c r="DR314" i="2"/>
  <c r="DR758" i="2"/>
  <c r="DR796" i="2"/>
  <c r="DR337" i="2"/>
  <c r="DR351" i="2"/>
  <c r="DR68" i="2" s="1"/>
  <c r="DR227" i="2"/>
  <c r="DR395" i="2"/>
  <c r="DR143" i="2"/>
  <c r="DR420" i="2"/>
  <c r="DR462" i="2"/>
  <c r="DR484" i="2"/>
  <c r="DR294" i="2"/>
  <c r="DR30" i="2" s="1"/>
  <c r="DR231" i="2"/>
  <c r="DR516" i="2"/>
  <c r="DR59" i="2" s="1"/>
  <c r="DR554" i="2"/>
  <c r="DR61" i="2" s="1"/>
  <c r="DR613" i="2"/>
  <c r="DR69" i="2" s="1"/>
  <c r="DR978" i="2" s="1"/>
  <c r="DR653" i="2"/>
  <c r="DR75" i="2" s="1"/>
  <c r="DR693" i="2"/>
  <c r="DR76" i="2" s="1"/>
  <c r="DR600" i="2"/>
  <c r="DR318" i="2"/>
  <c r="DR752" i="2"/>
  <c r="DR79" i="2" s="1"/>
  <c r="DR834" i="2"/>
  <c r="DR350" i="2"/>
  <c r="DR352" i="2"/>
  <c r="DS3" i="2"/>
  <c r="DR275" i="2"/>
  <c r="DR277" i="2" s="1"/>
  <c r="DR596" i="2"/>
  <c r="DR698" i="2"/>
  <c r="DR737" i="2"/>
  <c r="DR207" i="2"/>
  <c r="DR249" i="2"/>
  <c r="DR771" i="2"/>
  <c r="DR80" i="2" s="1"/>
  <c r="DR828" i="2"/>
  <c r="DR330" i="2"/>
  <c r="DR38" i="2" s="1"/>
  <c r="DR361" i="2"/>
  <c r="DR320" i="2"/>
  <c r="DR739" i="2"/>
  <c r="DR209" i="2"/>
  <c r="DR251" i="2"/>
  <c r="DR775" i="2"/>
  <c r="DR832" i="2"/>
  <c r="DR333" i="2"/>
  <c r="DR393" i="2"/>
  <c r="DR324" i="2"/>
  <c r="DQ903" i="2"/>
  <c r="DQ904" i="2" s="1"/>
  <c r="DQ130" i="2"/>
  <c r="DQ12" i="2"/>
  <c r="DQ105" i="2"/>
  <c r="DQ863" i="2"/>
  <c r="DQ128" i="2"/>
  <c r="DQ114" i="2"/>
  <c r="DQ108" i="2"/>
  <c r="DQ295" i="2"/>
  <c r="DQ127" i="2"/>
  <c r="DQ901" i="2"/>
  <c r="DQ122" i="2"/>
  <c r="DQ113" i="2"/>
  <c r="DQ116" i="2"/>
  <c r="DQ109" i="2"/>
  <c r="DQ900" i="2"/>
  <c r="DQ110" i="2"/>
  <c r="DQ112" i="2"/>
  <c r="DQ121" i="2"/>
  <c r="DQ120" i="2"/>
  <c r="DQ129" i="2"/>
  <c r="DQ115" i="2"/>
  <c r="DQ106" i="2"/>
  <c r="DQ123" i="2"/>
  <c r="DQ111" i="2"/>
  <c r="DQ125" i="2"/>
  <c r="DQ118" i="2"/>
  <c r="DQ107" i="2"/>
  <c r="DQ136" i="2"/>
  <c r="DR187" i="2"/>
  <c r="DQ62" i="2"/>
  <c r="DQ899" i="2"/>
  <c r="DQ71" i="2"/>
  <c r="DQ203" i="2"/>
  <c r="DQ27" i="2"/>
  <c r="DQ132" i="2"/>
  <c r="DQ902" i="2"/>
  <c r="DQ20" i="2"/>
  <c r="DQ438" i="2" s="1"/>
  <c r="DP985" i="2"/>
  <c r="DQ55" i="2"/>
  <c r="DQ418" i="2"/>
  <c r="DQ694" i="2"/>
  <c r="DQ181" i="2"/>
  <c r="DQ140" i="2"/>
  <c r="DQ17" i="2" s="1"/>
  <c r="DQ614" i="2"/>
  <c r="DQ733" i="2"/>
  <c r="DQ331" i="2"/>
  <c r="DQ478" i="2"/>
  <c r="DQ223" i="2"/>
  <c r="DQ594" i="2"/>
  <c r="DQ555" i="2"/>
  <c r="DQ276" i="2"/>
  <c r="DQ674" i="2"/>
  <c r="DQ161" i="2"/>
  <c r="DQ23" i="2" s="1"/>
  <c r="DQ941" i="2" s="1"/>
  <c r="DQ980" i="2"/>
  <c r="DR983" i="2" s="1"/>
  <c r="DP28" i="2"/>
  <c r="DP942" i="2" s="1"/>
  <c r="DP32" i="2"/>
  <c r="DQ654" i="2"/>
  <c r="DQ634" i="2"/>
  <c r="DP981" i="2"/>
  <c r="AZ387" i="2"/>
  <c r="AZ382" i="2" s="1"/>
  <c r="BA389" i="2" a="1"/>
  <c r="BA389" i="2" s="1"/>
  <c r="DP94" i="2"/>
  <c r="DT2" i="4"/>
  <c r="FB2" i="4"/>
  <c r="DP44" i="2"/>
  <c r="DP921" i="2" s="1"/>
  <c r="DP245" i="2"/>
  <c r="DP861" i="2" s="1"/>
  <c r="DQ40" i="2"/>
  <c r="AD233" i="3" a="1"/>
  <c r="AD233" i="3" s="1"/>
  <c r="AO233" i="3" a="1"/>
  <c r="AO233" i="3" s="1"/>
  <c r="AN233" i="3" a="1"/>
  <c r="AN233" i="3" s="1"/>
  <c r="AM233" i="3" a="1"/>
  <c r="AM233" i="3" s="1"/>
  <c r="AS233" i="3" a="1"/>
  <c r="AS233" i="3" s="1"/>
  <c r="AR233" i="3" a="1"/>
  <c r="AR233" i="3" s="1"/>
  <c r="AQ233" i="3" a="1"/>
  <c r="AQ233" i="3" s="1"/>
  <c r="AP233" i="3" a="1"/>
  <c r="AP233" i="3" s="1"/>
  <c r="AI233" i="3" a="1"/>
  <c r="AI233" i="3" s="1"/>
  <c r="Z233" i="3" a="1"/>
  <c r="Z233" i="3" s="1"/>
  <c r="AH233" i="3" a="1"/>
  <c r="AH233" i="3" s="1"/>
  <c r="Y233" i="3" a="1"/>
  <c r="Y233" i="3" s="1"/>
  <c r="AG233" i="3" a="1"/>
  <c r="AG233" i="3" s="1"/>
  <c r="AF233" i="3" a="1"/>
  <c r="AF233" i="3" s="1"/>
  <c r="AE233" i="3" a="1"/>
  <c r="AE233" i="3" s="1"/>
  <c r="AL233" i="3" a="1"/>
  <c r="AL233" i="3" s="1"/>
  <c r="AC233" i="3" a="1"/>
  <c r="AC233" i="3" s="1"/>
  <c r="AK233" i="3" a="1"/>
  <c r="AK233" i="3" s="1"/>
  <c r="AB233" i="3" a="1"/>
  <c r="AB233" i="3" s="1"/>
  <c r="AJ233" i="3" a="1"/>
  <c r="AJ233" i="3" s="1"/>
  <c r="AA233" i="3" a="1"/>
  <c r="AA233" i="3" s="1"/>
  <c r="T233" i="3" a="1"/>
  <c r="T233" i="3" s="1"/>
  <c r="X233" i="3" a="1"/>
  <c r="X233" i="3" s="1"/>
  <c r="V233" i="3" a="1"/>
  <c r="V233" i="3" s="1"/>
  <c r="U233" i="3" a="1"/>
  <c r="U233" i="3" s="1"/>
  <c r="W233" i="3" a="1"/>
  <c r="W233" i="3" s="1"/>
  <c r="Q211" i="3"/>
  <c r="R210" i="3"/>
  <c r="O210" i="3" s="1"/>
  <c r="DR920" i="9" l="1"/>
  <c r="DS920" i="9"/>
  <c r="DR969" i="9"/>
  <c r="DU685" i="9"/>
  <c r="AW683" i="9" s="1" a="1"/>
  <c r="AW683" i="9" s="1"/>
  <c r="DQ85" i="9"/>
  <c r="DQ87" i="9" s="1"/>
  <c r="DQ94" i="9" s="1"/>
  <c r="DS85" i="9"/>
  <c r="DS87" i="9" s="1"/>
  <c r="DS94" i="9" s="1"/>
  <c r="DS924" i="9"/>
  <c r="DQ924" i="9"/>
  <c r="DU625" i="9"/>
  <c r="AU623" i="9" s="1" a="1"/>
  <c r="AU623" i="9" s="1"/>
  <c r="AU621" i="9" s="1"/>
  <c r="DP988" i="9"/>
  <c r="DR988" i="9"/>
  <c r="DS223" i="9"/>
  <c r="DS35" i="9"/>
  <c r="DS40" i="9" s="1"/>
  <c r="DV610" i="9"/>
  <c r="DU605" i="9"/>
  <c r="AO245" i="9"/>
  <c r="AO958" i="9" s="1"/>
  <c r="AO44" i="9"/>
  <c r="DR968" i="9"/>
  <c r="DR924" i="9"/>
  <c r="DR85" i="9"/>
  <c r="DR87" i="9" s="1"/>
  <c r="DR94" i="9" s="1"/>
  <c r="CF917" i="9"/>
  <c r="CF929" i="9"/>
  <c r="CI917" i="9"/>
  <c r="AP603" i="9" a="1"/>
  <c r="AP603" i="9" s="1"/>
  <c r="AP601" i="9" s="1"/>
  <c r="AR603" i="9" a="1"/>
  <c r="AR603" i="9" s="1"/>
  <c r="AR601" i="9" s="1"/>
  <c r="AQ603" i="9" a="1"/>
  <c r="AQ603" i="9" s="1"/>
  <c r="AQ601" i="9" s="1"/>
  <c r="AS603" i="9" a="1"/>
  <c r="AS603" i="9" s="1"/>
  <c r="AS601" i="9" s="1"/>
  <c r="DV494" i="9"/>
  <c r="DU489" i="9"/>
  <c r="DV625" i="9"/>
  <c r="DW630" i="9"/>
  <c r="DQ223" i="9"/>
  <c r="DQ35" i="9"/>
  <c r="DQ40" i="9" s="1"/>
  <c r="DV758" i="9"/>
  <c r="BA752" i="9"/>
  <c r="DU665" i="9"/>
  <c r="DV670" i="9"/>
  <c r="BA141" i="9"/>
  <c r="BA18" i="9" s="1"/>
  <c r="DV139" i="9"/>
  <c r="BA140" i="9"/>
  <c r="BA17" i="9" s="1"/>
  <c r="BA16" i="9"/>
  <c r="BE147" i="9"/>
  <c r="BA223" i="9"/>
  <c r="BB141" i="9"/>
  <c r="BB18" i="9" s="1"/>
  <c r="DW690" i="9"/>
  <c r="DV685" i="9"/>
  <c r="AR487" i="9" a="1"/>
  <c r="AR487" i="9" s="1"/>
  <c r="AR485" i="9" s="1"/>
  <c r="AQ487" i="9" a="1"/>
  <c r="AQ487" i="9" s="1"/>
  <c r="AQ485" i="9" s="1"/>
  <c r="AP487" i="9" a="1"/>
  <c r="AP487" i="9" s="1"/>
  <c r="AP485" i="9" s="1"/>
  <c r="AS487" i="9" a="1"/>
  <c r="AS487" i="9" s="1"/>
  <c r="AS485" i="9" s="1"/>
  <c r="DV434" i="9"/>
  <c r="DU429" i="9"/>
  <c r="AG245" i="9"/>
  <c r="AG958" i="9" s="1"/>
  <c r="AG44" i="9"/>
  <c r="DU917" i="9"/>
  <c r="AQ663" i="9" a="1"/>
  <c r="AQ663" i="9" s="1"/>
  <c r="AQ661" i="9" s="1"/>
  <c r="AR663" i="9" a="1"/>
  <c r="AR663" i="9" s="1"/>
  <c r="AR661" i="9" s="1"/>
  <c r="AS663" i="9" a="1"/>
  <c r="AS663" i="9" s="1"/>
  <c r="AS661" i="9" s="1"/>
  <c r="AP663" i="9" a="1"/>
  <c r="AP663" i="9" s="1"/>
  <c r="AP661" i="9" s="1"/>
  <c r="CM323" i="9"/>
  <c r="CM139" i="9"/>
  <c r="BA771" i="9"/>
  <c r="DV777" i="9"/>
  <c r="DV571" i="9"/>
  <c r="DU566" i="9"/>
  <c r="AS427" i="9" a="1"/>
  <c r="AS427" i="9" s="1"/>
  <c r="AS425" i="9" s="1"/>
  <c r="AR427" i="9" a="1"/>
  <c r="AR427" i="9" s="1"/>
  <c r="AR425" i="9" s="1"/>
  <c r="AP427" i="9" a="1"/>
  <c r="AP427" i="9" s="1"/>
  <c r="AP425" i="9" s="1"/>
  <c r="AQ427" i="9" a="1"/>
  <c r="AQ427" i="9" s="1"/>
  <c r="AQ425" i="9" s="1"/>
  <c r="CJ139" i="9"/>
  <c r="CJ323" i="9"/>
  <c r="AT742" i="9" a="1"/>
  <c r="AT742" i="9" s="1"/>
  <c r="AT740" i="9" s="1"/>
  <c r="AV742" i="9" a="1"/>
  <c r="AV742" i="9" s="1"/>
  <c r="AV740" i="9" s="1"/>
  <c r="AW742" i="9" a="1"/>
  <c r="AW742" i="9" s="1"/>
  <c r="AU742" i="9" a="1"/>
  <c r="AU742" i="9" s="1"/>
  <c r="AU740" i="9" s="1"/>
  <c r="DU705" i="9"/>
  <c r="DV710" i="9"/>
  <c r="DV650" i="9"/>
  <c r="DU645" i="9"/>
  <c r="AS564" i="9" a="1"/>
  <c r="AS564" i="9" s="1"/>
  <c r="AS562" i="9" s="1"/>
  <c r="AP564" i="9" a="1"/>
  <c r="AP564" i="9" s="1"/>
  <c r="AP562" i="9" s="1"/>
  <c r="AQ564" i="9" a="1"/>
  <c r="AQ564" i="9" s="1"/>
  <c r="AQ562" i="9" s="1"/>
  <c r="AR564" i="9" a="1"/>
  <c r="AR564" i="9" s="1"/>
  <c r="AR562" i="9" s="1"/>
  <c r="AC87" i="9"/>
  <c r="AC94" i="9" s="1"/>
  <c r="AK223" i="9"/>
  <c r="AK35" i="9"/>
  <c r="AK40" i="9" s="1"/>
  <c r="DR222" i="9"/>
  <c r="DW749" i="9"/>
  <c r="DV744" i="9"/>
  <c r="AS703" i="9" a="1"/>
  <c r="AS703" i="9" s="1"/>
  <c r="AS701" i="9" s="1"/>
  <c r="AR703" i="9" a="1"/>
  <c r="AR703" i="9" s="1"/>
  <c r="AR701" i="9" s="1"/>
  <c r="AP703" i="9" a="1"/>
  <c r="AP703" i="9" s="1"/>
  <c r="AP701" i="9" s="1"/>
  <c r="AQ703" i="9" a="1"/>
  <c r="AQ703" i="9" s="1"/>
  <c r="AQ701" i="9" s="1"/>
  <c r="AQ643" i="9" a="1"/>
  <c r="AQ643" i="9" s="1"/>
  <c r="AQ641" i="9" s="1"/>
  <c r="AS643" i="9" a="1"/>
  <c r="AS643" i="9" s="1"/>
  <c r="AS641" i="9" s="1"/>
  <c r="AR643" i="9" a="1"/>
  <c r="AR643" i="9" s="1"/>
  <c r="AR641" i="9" s="1"/>
  <c r="AP643" i="9" a="1"/>
  <c r="AP643" i="9" s="1"/>
  <c r="AP641" i="9" s="1"/>
  <c r="CH147" i="9"/>
  <c r="CE141" i="9"/>
  <c r="CE18" i="9" s="1"/>
  <c r="CD140" i="9"/>
  <c r="CD17" i="9" s="1"/>
  <c r="CD223" i="9"/>
  <c r="CD16" i="9"/>
  <c r="EK129" i="9"/>
  <c r="BT387" i="9"/>
  <c r="BT382" i="9" s="1"/>
  <c r="BU389" i="9" a="1"/>
  <c r="BU389" i="9" s="1"/>
  <c r="BQ73" i="9"/>
  <c r="DZ352" i="9"/>
  <c r="DS185" i="2"/>
  <c r="DS809" i="2"/>
  <c r="DS811" i="2"/>
  <c r="DS815" i="2"/>
  <c r="DS813" i="2"/>
  <c r="DQ963" i="2"/>
  <c r="DR73" i="2"/>
  <c r="DR77" i="2" s="1"/>
  <c r="DR923" i="2"/>
  <c r="DQ919" i="2"/>
  <c r="DQ966" i="2"/>
  <c r="DP920" i="2"/>
  <c r="DP969" i="2"/>
  <c r="DQ965" i="2"/>
  <c r="DQ964" i="2"/>
  <c r="DP438" i="2"/>
  <c r="DP987" i="2"/>
  <c r="DP988" i="2" s="1"/>
  <c r="DQ987" i="2"/>
  <c r="DQ988" i="2" s="1"/>
  <c r="DP924" i="2"/>
  <c r="DP957" i="2"/>
  <c r="DR953" i="2"/>
  <c r="DR967" i="2" s="1"/>
  <c r="DR81" i="2"/>
  <c r="DR954" i="2"/>
  <c r="DP958" i="2"/>
  <c r="DP956" i="2"/>
  <c r="DS541" i="2"/>
  <c r="DP85" i="2"/>
  <c r="DR974" i="2"/>
  <c r="DR985" i="2" s="1"/>
  <c r="DP458" i="2"/>
  <c r="DP986" i="2"/>
  <c r="DS719" i="2"/>
  <c r="DS620" i="2"/>
  <c r="DS145" i="2"/>
  <c r="DS424" i="2"/>
  <c r="DS828" i="2"/>
  <c r="DS402" i="2"/>
  <c r="DS357" i="2"/>
  <c r="DP45" i="2"/>
  <c r="DP944" i="2" s="1"/>
  <c r="DS207" i="2"/>
  <c r="DS272" i="2"/>
  <c r="DS771" i="2"/>
  <c r="DS80" i="2" s="1"/>
  <c r="DP33" i="2"/>
  <c r="DP943" i="2" s="1"/>
  <c r="DQ860" i="2"/>
  <c r="DS658" i="2"/>
  <c r="DS437" i="2"/>
  <c r="DS53" i="2" s="1"/>
  <c r="DS975" i="2" s="1"/>
  <c r="DS268" i="2"/>
  <c r="DS539" i="2"/>
  <c r="DS656" i="2"/>
  <c r="DS314" i="2"/>
  <c r="DS849" i="2"/>
  <c r="DS281" i="2"/>
  <c r="DS673" i="2"/>
  <c r="DS74" i="2" s="1"/>
  <c r="DS279" i="2"/>
  <c r="DS693" i="2"/>
  <c r="DS76" i="2" s="1"/>
  <c r="DS356" i="2"/>
  <c r="DS440" i="2"/>
  <c r="DS557" i="2"/>
  <c r="DS249" i="2"/>
  <c r="DS330" i="2"/>
  <c r="DS38" i="2" s="1"/>
  <c r="DS457" i="2"/>
  <c r="DS67" i="2" s="1"/>
  <c r="DS977" i="2" s="1"/>
  <c r="DS576" i="2"/>
  <c r="DS404" i="2"/>
  <c r="DS225" i="2"/>
  <c r="DS580" i="2"/>
  <c r="DS713" i="2"/>
  <c r="DS361" i="2"/>
  <c r="DS600" i="2"/>
  <c r="DS143" i="2"/>
  <c r="DS484" i="2"/>
  <c r="DS497" i="2"/>
  <c r="DS58" i="2" s="1"/>
  <c r="DS616" i="2"/>
  <c r="DS777" i="2"/>
  <c r="DS321" i="2"/>
  <c r="DS167" i="2"/>
  <c r="DS264" i="2"/>
  <c r="DS57" i="2" s="1"/>
  <c r="DS518" i="2"/>
  <c r="DS636" i="2"/>
  <c r="DS598" i="2"/>
  <c r="DS794" i="2"/>
  <c r="DR27" i="2"/>
  <c r="DR966" i="2" s="1"/>
  <c r="DS180" i="2"/>
  <c r="DS25" i="2" s="1"/>
  <c r="DR62" i="2"/>
  <c r="DR223" i="2"/>
  <c r="DR118" i="2"/>
  <c r="DR276" i="2"/>
  <c r="DR132" i="2"/>
  <c r="DR181" i="2"/>
  <c r="DR120" i="2"/>
  <c r="DR140" i="2"/>
  <c r="DR17" i="2" s="1"/>
  <c r="DS422" i="2"/>
  <c r="DS462" i="2"/>
  <c r="DS482" i="2"/>
  <c r="DS269" i="2"/>
  <c r="DS222" i="2"/>
  <c r="DS35" i="2" s="1"/>
  <c r="DS503" i="2"/>
  <c r="DS537" i="2"/>
  <c r="DS640" i="2"/>
  <c r="DS680" i="2"/>
  <c r="DS732" i="2"/>
  <c r="DS209" i="2"/>
  <c r="DS796" i="2"/>
  <c r="DS337" i="2"/>
  <c r="DS352" i="2"/>
  <c r="DS183" i="2"/>
  <c r="DS420" i="2"/>
  <c r="DS294" i="2"/>
  <c r="DS30" i="2" s="1"/>
  <c r="DS561" i="2"/>
  <c r="DS696" i="2"/>
  <c r="DS754" i="2"/>
  <c r="DS186" i="2"/>
  <c r="DS160" i="2"/>
  <c r="DS22" i="2" s="1"/>
  <c r="DS918" i="2" s="1"/>
  <c r="DS460" i="2"/>
  <c r="DS480" i="2"/>
  <c r="DS231" i="2"/>
  <c r="DS499" i="2"/>
  <c r="DR614" i="2"/>
  <c r="DR634" i="2"/>
  <c r="DS739" i="2"/>
  <c r="DS312" i="2"/>
  <c r="DS50" i="2" s="1"/>
  <c r="DS922" i="2" s="1"/>
  <c r="DS834" i="2"/>
  <c r="DS335" i="2"/>
  <c r="DS165" i="2"/>
  <c r="DS444" i="2"/>
  <c r="DS398" i="2"/>
  <c r="DS51" i="2" s="1"/>
  <c r="DS266" i="2"/>
  <c r="DS275" i="2"/>
  <c r="DS277" i="2" s="1"/>
  <c r="DS229" i="2"/>
  <c r="DS520" i="2"/>
  <c r="DS554" i="2"/>
  <c r="DS61" i="2" s="1"/>
  <c r="DS613" i="2"/>
  <c r="DS69" i="2" s="1"/>
  <c r="DS978" i="2" s="1"/>
  <c r="DS653" i="2"/>
  <c r="DS75" i="2" s="1"/>
  <c r="DS698" i="2"/>
  <c r="DR594" i="2"/>
  <c r="DS316" i="2"/>
  <c r="DS752" i="2"/>
  <c r="DS79" i="2" s="1"/>
  <c r="DS83" i="2" s="1"/>
  <c r="DS87" i="2" s="1"/>
  <c r="DS832" i="2"/>
  <c r="DS333" i="2"/>
  <c r="DS4" i="2" a="1"/>
  <c r="DS4" i="2" s="1"/>
  <c r="DS906" i="2" s="1"/>
  <c r="DS908" i="2" s="1"/>
  <c r="DS909" i="2" s="1"/>
  <c r="DS163" i="2"/>
  <c r="DS442" i="2"/>
  <c r="DS400" i="2"/>
  <c r="DS270" i="2"/>
  <c r="DS299" i="2"/>
  <c r="DS522" i="2"/>
  <c r="DS578" i="2"/>
  <c r="DS618" i="2"/>
  <c r="DS660" i="2"/>
  <c r="DR674" i="2"/>
  <c r="DS593" i="2"/>
  <c r="DS244" i="2"/>
  <c r="DS42" i="2" s="1"/>
  <c r="DS775" i="2"/>
  <c r="DS830" i="2"/>
  <c r="DS358" i="2"/>
  <c r="DS324" i="2"/>
  <c r="DR555" i="2"/>
  <c r="DT3" i="2"/>
  <c r="DS417" i="2"/>
  <c r="DS52" i="2" s="1"/>
  <c r="DS464" i="2"/>
  <c r="DS477" i="2"/>
  <c r="DS54" i="2" s="1"/>
  <c r="DS976" i="2" s="1"/>
  <c r="DR478" i="2"/>
  <c r="DS297" i="2"/>
  <c r="DS501" i="2"/>
  <c r="DS535" i="2"/>
  <c r="DS60" i="2" s="1"/>
  <c r="DS574" i="2"/>
  <c r="DS638" i="2"/>
  <c r="DS676" i="2"/>
  <c r="DS717" i="2"/>
  <c r="DS202" i="2"/>
  <c r="DS37" i="2" s="1"/>
  <c r="DS251" i="2"/>
  <c r="DS773" i="2"/>
  <c r="DS851" i="2"/>
  <c r="DS393" i="2"/>
  <c r="DR733" i="2"/>
  <c r="DR123" i="2"/>
  <c r="DR127" i="2"/>
  <c r="DR114" i="2"/>
  <c r="DR136" i="2"/>
  <c r="DR105" i="2"/>
  <c r="DR121" i="2"/>
  <c r="DR110" i="2"/>
  <c r="DR899" i="2"/>
  <c r="DR128" i="2"/>
  <c r="DR115" i="2"/>
  <c r="DR106" i="2"/>
  <c r="DR902" i="2"/>
  <c r="DR122" i="2"/>
  <c r="DR111" i="2"/>
  <c r="DR12" i="2"/>
  <c r="DR900" i="2"/>
  <c r="DR129" i="2"/>
  <c r="DR107" i="2"/>
  <c r="DR161" i="2"/>
  <c r="DR23" i="2" s="1"/>
  <c r="DR941" i="2" s="1"/>
  <c r="DR694" i="2"/>
  <c r="DR113" i="2"/>
  <c r="DR112" i="2"/>
  <c r="DR130" i="2"/>
  <c r="DR903" i="2"/>
  <c r="DR904" i="2" s="1"/>
  <c r="DR116" i="2"/>
  <c r="DR863" i="2"/>
  <c r="DR654" i="2"/>
  <c r="DR109" i="2"/>
  <c r="DR108" i="2"/>
  <c r="DR125" i="2"/>
  <c r="DR71" i="2"/>
  <c r="DR901" i="2"/>
  <c r="DR980" i="2"/>
  <c r="DS983" i="2" s="1"/>
  <c r="DR20" i="2"/>
  <c r="DR438" i="2" s="1"/>
  <c r="DR203" i="2"/>
  <c r="DR295" i="2"/>
  <c r="DR83" i="2"/>
  <c r="DR87" i="2" s="1"/>
  <c r="DR94" i="2" s="1"/>
  <c r="DR418" i="2"/>
  <c r="DS354" i="2"/>
  <c r="DS364" i="2"/>
  <c r="DS187" i="2"/>
  <c r="DR55" i="2"/>
  <c r="DS516" i="2"/>
  <c r="DS59" i="2" s="1"/>
  <c r="DS559" i="2"/>
  <c r="DS633" i="2"/>
  <c r="DS70" i="2" s="1"/>
  <c r="DS979" i="2" s="1"/>
  <c r="DS700" i="2"/>
  <c r="DS737" i="2"/>
  <c r="DS596" i="2"/>
  <c r="DS318" i="2"/>
  <c r="DS758" i="2"/>
  <c r="DS790" i="2"/>
  <c r="DS82" i="2" s="1"/>
  <c r="DS847" i="2"/>
  <c r="DS350" i="2"/>
  <c r="DS351" i="2"/>
  <c r="DS68" i="2" s="1"/>
  <c r="DS189" i="2"/>
  <c r="DS678" i="2"/>
  <c r="DS715" i="2"/>
  <c r="DS735" i="2"/>
  <c r="DS205" i="2"/>
  <c r="DS247" i="2"/>
  <c r="DS756" i="2"/>
  <c r="DS792" i="2"/>
  <c r="DS853" i="2"/>
  <c r="DS377" i="2"/>
  <c r="DS323" i="2"/>
  <c r="DS227" i="2"/>
  <c r="DS395" i="2"/>
  <c r="DQ28" i="2"/>
  <c r="DQ942" i="2" s="1"/>
  <c r="DR331" i="2"/>
  <c r="DQ64" i="2"/>
  <c r="DQ968" i="2" s="1"/>
  <c r="DQ458" i="2"/>
  <c r="DQ32" i="2"/>
  <c r="DQ986" i="2"/>
  <c r="DQ981" i="2"/>
  <c r="DQ94" i="2"/>
  <c r="BA387" i="2"/>
  <c r="BA382" i="2" s="1"/>
  <c r="BB389" i="2" a="1"/>
  <c r="BB389" i="2" s="1"/>
  <c r="DU2" i="4"/>
  <c r="FC2" i="4"/>
  <c r="DQ44" i="2"/>
  <c r="DQ921" i="2" s="1"/>
  <c r="DQ245" i="2"/>
  <c r="DQ861" i="2" s="1"/>
  <c r="DR40" i="2"/>
  <c r="Q212" i="3"/>
  <c r="R211" i="3"/>
  <c r="O211" i="3" s="1"/>
  <c r="AT683" i="9" l="1" a="1"/>
  <c r="AT683" i="9" s="1"/>
  <c r="AT681" i="9" s="1"/>
  <c r="AV683" i="9" a="1"/>
  <c r="AV683" i="9" s="1"/>
  <c r="AV681" i="9" s="1"/>
  <c r="AU683" i="9" a="1"/>
  <c r="AU683" i="9" s="1"/>
  <c r="AU681" i="9" s="1"/>
  <c r="AW623" i="9" a="1"/>
  <c r="AW623" i="9" s="1"/>
  <c r="AW621" i="9" s="1"/>
  <c r="AV623" i="9" a="1"/>
  <c r="AV623" i="9" s="1"/>
  <c r="AV621" i="9" s="1"/>
  <c r="AT623" i="9" a="1"/>
  <c r="AT623" i="9" s="1"/>
  <c r="AT621" i="9" s="1"/>
  <c r="DV566" i="9"/>
  <c r="DW571" i="9"/>
  <c r="BA917" i="9"/>
  <c r="BA929" i="9"/>
  <c r="BB929" i="9"/>
  <c r="CH323" i="9"/>
  <c r="CH139" i="9"/>
  <c r="AK245" i="9"/>
  <c r="AK958" i="9" s="1"/>
  <c r="AK44" i="9"/>
  <c r="AO921" i="9" s="1"/>
  <c r="DQ245" i="9"/>
  <c r="DQ44" i="9"/>
  <c r="BB777" i="9"/>
  <c r="BB771" i="9" s="1"/>
  <c r="BA80" i="9"/>
  <c r="BA128" i="9" s="1"/>
  <c r="DV771" i="9"/>
  <c r="DV80" i="9" s="1"/>
  <c r="DV128" i="9" s="1"/>
  <c r="DV140" i="9"/>
  <c r="DV17" i="9" s="1"/>
  <c r="DV16" i="9"/>
  <c r="DV223" i="9"/>
  <c r="CE929" i="9"/>
  <c r="CD917" i="9"/>
  <c r="DW710" i="9"/>
  <c r="DV705" i="9"/>
  <c r="AW681" i="9"/>
  <c r="AW680" i="9" s="1" a="1"/>
  <c r="AW680" i="9" s="1"/>
  <c r="CQ147" i="9"/>
  <c r="CM16" i="9"/>
  <c r="CM223" i="9"/>
  <c r="CM140" i="9"/>
  <c r="CM17" i="9" s="1"/>
  <c r="AG45" i="9"/>
  <c r="AG944" i="9" s="1"/>
  <c r="AJ956" i="9"/>
  <c r="AG933" i="9"/>
  <c r="AG921" i="9"/>
  <c r="AH956" i="9"/>
  <c r="AH933" i="9"/>
  <c r="AI956" i="9"/>
  <c r="AJ957" i="9"/>
  <c r="AH957" i="9"/>
  <c r="AI957" i="9"/>
  <c r="AG957" i="9"/>
  <c r="AG956" i="9"/>
  <c r="AZ683" i="9" a="1"/>
  <c r="AZ683" i="9" s="1"/>
  <c r="AZ681" i="9" s="1"/>
  <c r="AY683" i="9" a="1"/>
  <c r="AY683" i="9" s="1"/>
  <c r="AY681" i="9" s="1"/>
  <c r="AX683" i="9" a="1"/>
  <c r="AX683" i="9" s="1"/>
  <c r="AX681" i="9" s="1"/>
  <c r="BA683" i="9" a="1"/>
  <c r="BA683" i="9" s="1"/>
  <c r="BA681" i="9" s="1"/>
  <c r="DX630" i="9"/>
  <c r="DW625" i="9"/>
  <c r="AT643" i="9" a="1"/>
  <c r="AT643" i="9" s="1"/>
  <c r="AT641" i="9" s="1"/>
  <c r="AV643" i="9" a="1"/>
  <c r="AV643" i="9" s="1"/>
  <c r="AV641" i="9" s="1"/>
  <c r="AU643" i="9" a="1"/>
  <c r="AU643" i="9" s="1"/>
  <c r="AU641" i="9" s="1"/>
  <c r="AW643" i="9" a="1"/>
  <c r="AW643" i="9" s="1"/>
  <c r="DV645" i="9"/>
  <c r="DW650" i="9"/>
  <c r="AY742" i="9" a="1"/>
  <c r="AY742" i="9" s="1"/>
  <c r="AY740" i="9" s="1"/>
  <c r="AX742" i="9" a="1"/>
  <c r="AX742" i="9" s="1"/>
  <c r="AX740" i="9" s="1"/>
  <c r="AZ742" i="9" a="1"/>
  <c r="AZ742" i="9" s="1"/>
  <c r="AZ740" i="9" s="1"/>
  <c r="BA742" i="9" a="1"/>
  <c r="BA742" i="9" s="1"/>
  <c r="BA740" i="9" s="1"/>
  <c r="AW703" i="9" a="1"/>
  <c r="AW703" i="9" s="1"/>
  <c r="AT703" i="9" a="1"/>
  <c r="AT703" i="9" s="1"/>
  <c r="AT701" i="9" s="1"/>
  <c r="AU703" i="9" a="1"/>
  <c r="AU703" i="9" s="1"/>
  <c r="AU701" i="9" s="1"/>
  <c r="AV703" i="9" a="1"/>
  <c r="AV703" i="9" s="1"/>
  <c r="AV701" i="9" s="1"/>
  <c r="DX690" i="9"/>
  <c r="DW685" i="9"/>
  <c r="AY623" i="9" a="1"/>
  <c r="AY623" i="9" s="1"/>
  <c r="AY621" i="9" s="1"/>
  <c r="AX623" i="9" a="1"/>
  <c r="AX623" i="9" s="1"/>
  <c r="AX621" i="9" s="1"/>
  <c r="AZ623" i="9" a="1"/>
  <c r="AZ623" i="9" s="1"/>
  <c r="AZ621" i="9" s="1"/>
  <c r="BA623" i="9" a="1"/>
  <c r="BA623" i="9" s="1"/>
  <c r="BA621" i="9" s="1"/>
  <c r="AW603" i="9" a="1"/>
  <c r="AW603" i="9" s="1"/>
  <c r="AT603" i="9" a="1"/>
  <c r="AT603" i="9" s="1"/>
  <c r="AT601" i="9" s="1"/>
  <c r="AV603" i="9" a="1"/>
  <c r="AV603" i="9" s="1"/>
  <c r="AV601" i="9" s="1"/>
  <c r="AU603" i="9" a="1"/>
  <c r="AU603" i="9" s="1"/>
  <c r="AU601" i="9" s="1"/>
  <c r="AO933" i="9"/>
  <c r="AO45" i="9"/>
  <c r="AO944" i="9" s="1"/>
  <c r="AO957" i="9"/>
  <c r="AO956" i="9"/>
  <c r="DW744" i="9"/>
  <c r="DX749" i="9"/>
  <c r="AW427" i="9" a="1"/>
  <c r="AW427" i="9" s="1"/>
  <c r="AT427" i="9" a="1"/>
  <c r="AT427" i="9" s="1"/>
  <c r="AT425" i="9" s="1"/>
  <c r="AV427" i="9" a="1"/>
  <c r="AV427" i="9" s="1"/>
  <c r="AV425" i="9" s="1"/>
  <c r="AU427" i="9" a="1"/>
  <c r="AU427" i="9" s="1"/>
  <c r="AU425" i="9" s="1"/>
  <c r="DW670" i="9"/>
  <c r="DV665" i="9"/>
  <c r="AU487" i="9" a="1"/>
  <c r="AU487" i="9" s="1"/>
  <c r="AU485" i="9" s="1"/>
  <c r="AV487" i="9" a="1"/>
  <c r="AV487" i="9" s="1"/>
  <c r="AV485" i="9" s="1"/>
  <c r="AT487" i="9" a="1"/>
  <c r="AT487" i="9" s="1"/>
  <c r="AT485" i="9" s="1"/>
  <c r="AW487" i="9" a="1"/>
  <c r="AW487" i="9" s="1"/>
  <c r="DV605" i="9"/>
  <c r="DW610" i="9"/>
  <c r="DR35" i="9"/>
  <c r="DR40" i="9" s="1"/>
  <c r="DR223" i="9"/>
  <c r="AW740" i="9"/>
  <c r="AW739" i="9" s="1" a="1"/>
  <c r="AW739" i="9" s="1"/>
  <c r="CN147" i="9"/>
  <c r="CJ140" i="9"/>
  <c r="CJ17" i="9" s="1"/>
  <c r="CJ16" i="9"/>
  <c r="CJ141" i="9"/>
  <c r="CJ18" i="9" s="1"/>
  <c r="CJ223" i="9"/>
  <c r="DW434" i="9"/>
  <c r="DV429" i="9"/>
  <c r="AU663" i="9" a="1"/>
  <c r="AU663" i="9" s="1"/>
  <c r="AU661" i="9" s="1"/>
  <c r="AW663" i="9" a="1"/>
  <c r="AW663" i="9" s="1"/>
  <c r="AV663" i="9" a="1"/>
  <c r="AV663" i="9" s="1"/>
  <c r="AV661" i="9" s="1"/>
  <c r="AT663" i="9" a="1"/>
  <c r="AT663" i="9" s="1"/>
  <c r="AT661" i="9" s="1"/>
  <c r="DW494" i="9"/>
  <c r="DV489" i="9"/>
  <c r="DS245" i="9"/>
  <c r="DS44" i="9"/>
  <c r="AT564" i="9" a="1"/>
  <c r="AT564" i="9" s="1"/>
  <c r="AT562" i="9" s="1"/>
  <c r="AU564" i="9" a="1"/>
  <c r="AU564" i="9" s="1"/>
  <c r="AU562" i="9" s="1"/>
  <c r="AV564" i="9" a="1"/>
  <c r="AV564" i="9" s="1"/>
  <c r="AV562" i="9" s="1"/>
  <c r="AW564" i="9" a="1"/>
  <c r="AW564" i="9" s="1"/>
  <c r="BE139" i="9"/>
  <c r="BE323" i="9"/>
  <c r="DW323" i="9" s="1"/>
  <c r="DW147" i="9"/>
  <c r="DW148" i="9" s="1"/>
  <c r="BA79" i="9"/>
  <c r="BA127" i="9" s="1"/>
  <c r="BB758" i="9"/>
  <c r="BB752" i="9" s="1"/>
  <c r="DV752" i="9"/>
  <c r="DV79" i="9" s="1"/>
  <c r="DV127" i="9" s="1"/>
  <c r="BU387" i="9"/>
  <c r="BU382" i="9" s="1"/>
  <c r="BV389" i="9" a="1"/>
  <c r="BV389" i="9" s="1"/>
  <c r="EA389" i="9"/>
  <c r="EA387" i="9" s="1"/>
  <c r="EA382" i="9" s="1"/>
  <c r="DZ73" i="9"/>
  <c r="DT321" i="2"/>
  <c r="DT815" i="2"/>
  <c r="DT813" i="2"/>
  <c r="DT809" i="2"/>
  <c r="DT811" i="2"/>
  <c r="DR963" i="2"/>
  <c r="DS923" i="2"/>
  <c r="DS73" i="2"/>
  <c r="DS77" i="2" s="1"/>
  <c r="DQ920" i="2"/>
  <c r="DQ969" i="2"/>
  <c r="DR964" i="2"/>
  <c r="DR965" i="2"/>
  <c r="DR987" i="2"/>
  <c r="DR988" i="2" s="1"/>
  <c r="DS81" i="2"/>
  <c r="DS954" i="2"/>
  <c r="DS953" i="2"/>
  <c r="DS967" i="2" s="1"/>
  <c r="DQ924" i="2"/>
  <c r="DQ957" i="2"/>
  <c r="DQ956" i="2"/>
  <c r="DQ958" i="2"/>
  <c r="DT270" i="2"/>
  <c r="DT314" i="2"/>
  <c r="DT268" i="2"/>
  <c r="DR32" i="2"/>
  <c r="DR919" i="2"/>
  <c r="DQ85" i="2"/>
  <c r="DS974" i="2"/>
  <c r="DR28" i="2"/>
  <c r="DR942" i="2" s="1"/>
  <c r="DS71" i="2"/>
  <c r="DT636" i="2"/>
  <c r="DQ45" i="2"/>
  <c r="DQ944" i="2" s="1"/>
  <c r="DQ33" i="2"/>
  <c r="DQ943" i="2" s="1"/>
  <c r="DR860" i="2"/>
  <c r="DT227" i="2"/>
  <c r="DR64" i="2"/>
  <c r="DR968" i="2" s="1"/>
  <c r="DS132" i="2"/>
  <c r="DS62" i="2"/>
  <c r="DS112" i="2"/>
  <c r="DS123" i="2"/>
  <c r="DS108" i="2"/>
  <c r="DS107" i="2"/>
  <c r="DS106" i="2"/>
  <c r="DS136" i="2"/>
  <c r="DS901" i="2"/>
  <c r="DS331" i="2"/>
  <c r="DS127" i="2"/>
  <c r="DS12" i="2"/>
  <c r="DS111" i="2"/>
  <c r="DS899" i="2"/>
  <c r="DS900" i="2"/>
  <c r="DS27" i="2"/>
  <c r="DS902" i="2"/>
  <c r="DS295" i="2"/>
  <c r="DS129" i="2"/>
  <c r="DS109" i="2"/>
  <c r="DS130" i="2"/>
  <c r="DS115" i="2"/>
  <c r="DS125" i="2"/>
  <c r="DS122" i="2"/>
  <c r="DS114" i="2"/>
  <c r="DS863" i="2"/>
  <c r="DS980" i="2"/>
  <c r="DT983" i="2" s="1"/>
  <c r="DS105" i="2"/>
  <c r="DS121" i="2"/>
  <c r="DS128" i="2"/>
  <c r="DS120" i="2"/>
  <c r="DS113" i="2"/>
  <c r="DS118" i="2"/>
  <c r="DS116" i="2"/>
  <c r="DS110" i="2"/>
  <c r="DS903" i="2"/>
  <c r="DT658" i="2"/>
  <c r="DT717" i="2"/>
  <c r="DT735" i="2"/>
  <c r="DT440" i="2"/>
  <c r="DT557" i="2"/>
  <c r="DT143" i="2"/>
  <c r="DT775" i="2"/>
  <c r="DT165" i="2"/>
  <c r="DT333" i="2"/>
  <c r="DT501" i="2"/>
  <c r="DT183" i="2"/>
  <c r="DT460" i="2"/>
  <c r="DT578" i="2"/>
  <c r="DT205" i="2"/>
  <c r="DT754" i="2"/>
  <c r="DT851" i="2"/>
  <c r="DT389" i="2"/>
  <c r="DT387" i="2" s="1"/>
  <c r="DT382" i="2" s="1"/>
  <c r="DU3" i="2"/>
  <c r="DT462" i="2"/>
  <c r="DT269" i="2"/>
  <c r="DT559" i="2"/>
  <c r="DT715" i="2"/>
  <c r="DT316" i="2"/>
  <c r="DT773" i="2"/>
  <c r="DT335" i="2"/>
  <c r="DT187" i="2"/>
  <c r="DT395" i="2"/>
  <c r="DT163" i="2"/>
  <c r="DT400" i="2"/>
  <c r="DT297" i="2"/>
  <c r="DT499" i="2"/>
  <c r="DT576" i="2"/>
  <c r="DT676" i="2"/>
  <c r="DT737" i="2"/>
  <c r="DT249" i="2"/>
  <c r="DT794" i="2"/>
  <c r="DT354" i="2"/>
  <c r="DT185" i="2"/>
  <c r="DT792" i="2"/>
  <c r="DT186" i="2"/>
  <c r="DT279" i="2"/>
  <c r="DT356" i="2"/>
  <c r="DT482" i="2"/>
  <c r="DT618" i="2"/>
  <c r="DT696" i="2"/>
  <c r="DT598" i="2"/>
  <c r="DT832" i="2"/>
  <c r="DT358" i="2"/>
  <c r="DT402" i="2"/>
  <c r="DT656" i="2"/>
  <c r="DT442" i="2"/>
  <c r="DT229" i="2"/>
  <c r="DT539" i="2"/>
  <c r="DT616" i="2"/>
  <c r="DT678" i="2"/>
  <c r="DT596" i="2"/>
  <c r="DT830" i="2"/>
  <c r="DT357" i="2"/>
  <c r="DT520" i="2"/>
  <c r="DT247" i="2"/>
  <c r="DT422" i="2"/>
  <c r="DT518" i="2"/>
  <c r="DT145" i="2"/>
  <c r="DT480" i="2"/>
  <c r="DT4" i="2" a="1"/>
  <c r="DT4" i="2" s="1"/>
  <c r="DT420" i="2"/>
  <c r="DT266" i="2"/>
  <c r="DT225" i="2"/>
  <c r="DT537" i="2"/>
  <c r="DT638" i="2"/>
  <c r="DT698" i="2"/>
  <c r="DT207" i="2"/>
  <c r="DT756" i="2"/>
  <c r="DT849" i="2"/>
  <c r="DS55" i="2"/>
  <c r="DR981" i="2"/>
  <c r="DR458" i="2"/>
  <c r="DR986" i="2"/>
  <c r="DS40" i="2"/>
  <c r="DS44" i="2" s="1"/>
  <c r="BB387" i="2"/>
  <c r="BB382" i="2" s="1"/>
  <c r="BC389" i="2" a="1"/>
  <c r="BC389" i="2" s="1"/>
  <c r="DV2" i="4"/>
  <c r="FD2" i="4"/>
  <c r="DT763" i="2"/>
  <c r="DR44" i="2"/>
  <c r="DR921" i="2" s="1"/>
  <c r="DR245" i="2"/>
  <c r="DR861" i="2" s="1"/>
  <c r="DT236" i="2"/>
  <c r="DU241" i="2"/>
  <c r="Q213" i="3"/>
  <c r="R212" i="3"/>
  <c r="O212" i="3" s="1"/>
  <c r="AW620" i="9" l="1" a="1"/>
  <c r="AW620" i="9" s="1"/>
  <c r="AW613" i="9" s="1"/>
  <c r="BA680" i="9" a="1"/>
  <c r="BA680" i="9" s="1"/>
  <c r="BA673" i="9" s="1"/>
  <c r="AY620" i="9" a="1"/>
  <c r="AY620" i="9" s="1"/>
  <c r="AY613" i="9" s="1"/>
  <c r="AY69" i="9" s="1"/>
  <c r="AY603" i="9" a="1"/>
  <c r="AY603" i="9" s="1"/>
  <c r="AX603" i="9" a="1"/>
  <c r="AX603" i="9" s="1"/>
  <c r="AZ603" i="9" a="1"/>
  <c r="AZ603" i="9" s="1"/>
  <c r="BA603" i="9" a="1"/>
  <c r="BA603" i="9" s="1"/>
  <c r="DX710" i="9"/>
  <c r="DW705" i="9"/>
  <c r="BE140" i="9"/>
  <c r="BE17" i="9" s="1"/>
  <c r="BI147" i="9"/>
  <c r="BE141" i="9"/>
  <c r="BE18" i="9" s="1"/>
  <c r="BE16" i="9"/>
  <c r="BE223" i="9"/>
  <c r="DW139" i="9"/>
  <c r="BF141" i="9"/>
  <c r="BF18" i="9" s="1"/>
  <c r="DX434" i="9"/>
  <c r="DW429" i="9"/>
  <c r="DW665" i="9"/>
  <c r="DX670" i="9"/>
  <c r="AW641" i="9"/>
  <c r="AW640" i="9" s="1" a="1"/>
  <c r="AW640" i="9" s="1"/>
  <c r="CM917" i="9"/>
  <c r="CJ929" i="9"/>
  <c r="CJ917" i="9"/>
  <c r="AW485" i="9"/>
  <c r="AW484" i="9" s="1" a="1"/>
  <c r="AW484" i="9" s="1"/>
  <c r="AW673" i="9"/>
  <c r="DU680" i="9"/>
  <c r="DU681" i="9" s="1"/>
  <c r="DQ956" i="9"/>
  <c r="DQ921" i="9"/>
  <c r="DQ45" i="9"/>
  <c r="DQ944" i="9" s="1"/>
  <c r="DQ957" i="9"/>
  <c r="DS861" i="9"/>
  <c r="DS958" i="9"/>
  <c r="BC777" i="9"/>
  <c r="BC771" i="9" s="1"/>
  <c r="BB80" i="9"/>
  <c r="BB128" i="9" s="1"/>
  <c r="BB79" i="9"/>
  <c r="BB127" i="9" s="1"/>
  <c r="BC758" i="9"/>
  <c r="BC752" i="9" s="1"/>
  <c r="AW425" i="9"/>
  <c r="AW424" i="9" s="1" a="1"/>
  <c r="AW424" i="9" s="1"/>
  <c r="BB683" i="9" a="1"/>
  <c r="BB683" i="9" s="1"/>
  <c r="BB681" i="9" s="1"/>
  <c r="BE683" i="9" a="1"/>
  <c r="BE683" i="9" s="1"/>
  <c r="BE681" i="9" s="1"/>
  <c r="BC683" i="9" a="1"/>
  <c r="BC683" i="9" s="1"/>
  <c r="BC681" i="9" s="1"/>
  <c r="BD683" i="9" a="1"/>
  <c r="BD683" i="9" s="1"/>
  <c r="BD681" i="9" s="1"/>
  <c r="BB623" i="9" a="1"/>
  <c r="BB623" i="9" s="1"/>
  <c r="BB621" i="9" s="1"/>
  <c r="BE623" i="9" a="1"/>
  <c r="BE623" i="9" s="1"/>
  <c r="BE621" i="9" s="1"/>
  <c r="BC623" i="9" a="1"/>
  <c r="BC623" i="9" s="1"/>
  <c r="BC621" i="9" s="1"/>
  <c r="BD623" i="9" a="1"/>
  <c r="BD623" i="9" s="1"/>
  <c r="BD621" i="9" s="1"/>
  <c r="AX739" i="9" a="1"/>
  <c r="AX739" i="9" s="1"/>
  <c r="AX732" i="9" s="1"/>
  <c r="DQ861" i="9"/>
  <c r="DQ958" i="9"/>
  <c r="BA620" i="9" a="1"/>
  <c r="BA620" i="9" s="1"/>
  <c r="AW562" i="9"/>
  <c r="AW561" i="9" s="1" a="1"/>
  <c r="AW561" i="9" s="1"/>
  <c r="AX487" i="9" a="1"/>
  <c r="AX487" i="9" s="1"/>
  <c r="AZ487" i="9" a="1"/>
  <c r="AZ487" i="9" s="1"/>
  <c r="AY487" i="9" a="1"/>
  <c r="AY487" i="9" s="1"/>
  <c r="BA487" i="9" a="1"/>
  <c r="BA487" i="9" s="1"/>
  <c r="DW489" i="9"/>
  <c r="DX494" i="9"/>
  <c r="CQ139" i="9"/>
  <c r="CQ323" i="9"/>
  <c r="AW661" i="9"/>
  <c r="AW660" i="9" s="1" a="1"/>
  <c r="AW660" i="9" s="1"/>
  <c r="CN139" i="9"/>
  <c r="CN323" i="9"/>
  <c r="DY749" i="9"/>
  <c r="DX744" i="9"/>
  <c r="DY690" i="9"/>
  <c r="DX685" i="9"/>
  <c r="DX625" i="9"/>
  <c r="DY630" i="9"/>
  <c r="AY739" i="9" a="1"/>
  <c r="AY739" i="9" s="1"/>
  <c r="AY732" i="9" s="1"/>
  <c r="AZ620" i="9" a="1"/>
  <c r="AZ620" i="9" s="1"/>
  <c r="AZ613" i="9" s="1"/>
  <c r="AZ69" i="9" s="1"/>
  <c r="AZ739" i="9" a="1"/>
  <c r="AZ739" i="9" s="1"/>
  <c r="AZ732" i="9" s="1"/>
  <c r="AZ680" i="9" a="1"/>
  <c r="AZ680" i="9" s="1"/>
  <c r="AZ673" i="9" s="1"/>
  <c r="AZ74" i="9" s="1"/>
  <c r="AK45" i="9"/>
  <c r="AK944" i="9" s="1"/>
  <c r="AN956" i="9"/>
  <c r="AK933" i="9"/>
  <c r="AK921" i="9"/>
  <c r="AM956" i="9"/>
  <c r="AK957" i="9"/>
  <c r="AK956" i="9"/>
  <c r="AL933" i="9"/>
  <c r="AL956" i="9"/>
  <c r="AL957" i="9"/>
  <c r="AN957" i="9"/>
  <c r="AM957" i="9"/>
  <c r="AW701" i="9"/>
  <c r="AW700" i="9" s="1" a="1"/>
  <c r="AW700" i="9" s="1"/>
  <c r="DR245" i="9"/>
  <c r="DR44" i="9"/>
  <c r="DS921" i="9" s="1"/>
  <c r="BC742" i="9" a="1"/>
  <c r="BC742" i="9" s="1"/>
  <c r="BC740" i="9" s="1"/>
  <c r="BD742" i="9" a="1"/>
  <c r="BD742" i="9" s="1"/>
  <c r="BD740" i="9" s="1"/>
  <c r="BE742" i="9" a="1"/>
  <c r="BE742" i="9" s="1"/>
  <c r="BE740" i="9" s="1"/>
  <c r="BB742" i="9" a="1"/>
  <c r="BB742" i="9" s="1"/>
  <c r="BB740" i="9" s="1"/>
  <c r="DX650" i="9"/>
  <c r="DW645" i="9"/>
  <c r="BA739" i="9" a="1"/>
  <c r="BA739" i="9" s="1"/>
  <c r="AX620" i="9" a="1"/>
  <c r="AX620" i="9" s="1"/>
  <c r="AX613" i="9" s="1"/>
  <c r="AX69" i="9" s="1"/>
  <c r="DX571" i="9"/>
  <c r="DW566" i="9"/>
  <c r="DS957" i="9"/>
  <c r="DS45" i="9"/>
  <c r="DS944" i="9" s="1"/>
  <c r="DS956" i="9"/>
  <c r="AZ427" i="9" a="1"/>
  <c r="AZ427" i="9" s="1"/>
  <c r="AX427" i="9" a="1"/>
  <c r="AX427" i="9" s="1"/>
  <c r="BA427" i="9" a="1"/>
  <c r="BA427" i="9" s="1"/>
  <c r="AY427" i="9" a="1"/>
  <c r="AY427" i="9" s="1"/>
  <c r="AW732" i="9"/>
  <c r="DU732" i="9" s="1"/>
  <c r="DU733" i="9" s="1"/>
  <c r="DU739" i="9"/>
  <c r="DU740" i="9" s="1"/>
  <c r="DX610" i="9"/>
  <c r="DW605" i="9"/>
  <c r="AZ663" i="9" a="1"/>
  <c r="AZ663" i="9" s="1"/>
  <c r="AX663" i="9" a="1"/>
  <c r="AX663" i="9" s="1"/>
  <c r="BA663" i="9" a="1"/>
  <c r="BA663" i="9" s="1"/>
  <c r="AY663" i="9" a="1"/>
  <c r="AY663" i="9" s="1"/>
  <c r="AW601" i="9"/>
  <c r="AW600" i="9" s="1" a="1"/>
  <c r="AW600" i="9" s="1"/>
  <c r="BA643" i="9" a="1"/>
  <c r="BA643" i="9" s="1"/>
  <c r="AX643" i="9" a="1"/>
  <c r="AX643" i="9" s="1"/>
  <c r="AZ643" i="9" a="1"/>
  <c r="AZ643" i="9" s="1"/>
  <c r="AY643" i="9" a="1"/>
  <c r="AY643" i="9" s="1"/>
  <c r="AX703" i="9" a="1"/>
  <c r="AX703" i="9" s="1"/>
  <c r="BA703" i="9" a="1"/>
  <c r="BA703" i="9" s="1"/>
  <c r="AZ703" i="9" a="1"/>
  <c r="AZ703" i="9" s="1"/>
  <c r="AY703" i="9" a="1"/>
  <c r="AY703" i="9" s="1"/>
  <c r="DV917" i="9"/>
  <c r="AX680" i="9" a="1"/>
  <c r="AX680" i="9" s="1"/>
  <c r="AX673" i="9" s="1"/>
  <c r="AX74" i="9" s="1"/>
  <c r="AY680" i="9" a="1"/>
  <c r="AY680" i="9" s="1"/>
  <c r="AY673" i="9" s="1"/>
  <c r="AY74" i="9" s="1"/>
  <c r="CL147" i="9"/>
  <c r="CH140" i="9"/>
  <c r="CH17" i="9" s="1"/>
  <c r="CH223" i="9"/>
  <c r="CH16" i="9"/>
  <c r="CI141" i="9"/>
  <c r="CI18" i="9" s="1"/>
  <c r="AZ564" i="9" a="1"/>
  <c r="AZ564" i="9" s="1"/>
  <c r="BA564" i="9" a="1"/>
  <c r="BA564" i="9" s="1"/>
  <c r="AY564" i="9" a="1"/>
  <c r="AY564" i="9" s="1"/>
  <c r="AX564" i="9" a="1"/>
  <c r="AX564" i="9" s="1"/>
  <c r="BV387" i="9"/>
  <c r="BV382" i="9" s="1"/>
  <c r="BW389" i="9" a="1"/>
  <c r="BW389" i="9" s="1"/>
  <c r="BU380" i="9" a="1"/>
  <c r="BU380" i="9" s="1"/>
  <c r="BU378" i="9" s="1"/>
  <c r="BU377" i="9" s="1"/>
  <c r="BT380" i="9" a="1"/>
  <c r="BT380" i="9" s="1"/>
  <c r="BT378" i="9" s="1"/>
  <c r="BT377" i="9" s="1"/>
  <c r="BT352" i="9" s="1"/>
  <c r="BS380" i="9" a="1"/>
  <c r="BS380" i="9" s="1"/>
  <c r="BS378" i="9" s="1"/>
  <c r="BS377" i="9" s="1"/>
  <c r="BS352" i="9" s="1"/>
  <c r="BR380" i="9" a="1"/>
  <c r="BR380" i="9" s="1"/>
  <c r="BR378" i="9" s="1"/>
  <c r="BR377" i="9" s="1"/>
  <c r="BR352" i="9" s="1"/>
  <c r="DU389" i="2"/>
  <c r="DU387" i="2" s="1"/>
  <c r="DU382" i="2" s="1"/>
  <c r="DU815" i="2"/>
  <c r="DU813" i="2"/>
  <c r="DU811" i="2"/>
  <c r="DU809" i="2"/>
  <c r="DT906" i="2"/>
  <c r="DT908" i="2" s="1"/>
  <c r="DT909" i="2" s="1"/>
  <c r="DT825" i="2" a="1"/>
  <c r="DT825" i="2" s="1"/>
  <c r="DT820" i="2" s="1"/>
  <c r="DS963" i="2"/>
  <c r="DT923" i="2"/>
  <c r="DR920" i="2"/>
  <c r="DR969" i="2"/>
  <c r="DS964" i="2"/>
  <c r="DS965" i="2"/>
  <c r="DS919" i="2"/>
  <c r="DS966" i="2"/>
  <c r="DS956" i="2"/>
  <c r="DR958" i="2"/>
  <c r="DR924" i="2"/>
  <c r="DR957" i="2"/>
  <c r="DR956" i="2"/>
  <c r="DR33" i="2"/>
  <c r="DR943" i="2" s="1"/>
  <c r="DS921" i="2"/>
  <c r="DR85" i="2"/>
  <c r="DU656" i="2"/>
  <c r="DS64" i="2"/>
  <c r="DS968" i="2" s="1"/>
  <c r="DR45" i="2"/>
  <c r="DR944" i="2" s="1"/>
  <c r="DU187" i="2"/>
  <c r="DU185" i="2"/>
  <c r="DU227" i="2"/>
  <c r="DU225" i="2"/>
  <c r="DU4" i="2" a="1"/>
  <c r="DU4" i="2" s="1"/>
  <c r="DU636" i="2"/>
  <c r="DS860" i="2"/>
  <c r="DU145" i="2"/>
  <c r="DU268" i="2"/>
  <c r="DU395" i="2"/>
  <c r="DU715" i="2"/>
  <c r="DU462" i="2"/>
  <c r="DU501" i="2"/>
  <c r="DU735" i="2"/>
  <c r="DU775" i="2"/>
  <c r="DU460" i="2"/>
  <c r="DU333" i="2"/>
  <c r="DU676" i="2"/>
  <c r="DU792" i="2"/>
  <c r="DU143" i="2"/>
  <c r="DU186" i="2"/>
  <c r="DU442" i="2"/>
  <c r="DU537" i="2"/>
  <c r="DU596" i="2"/>
  <c r="DU266" i="2"/>
  <c r="DU557" i="2"/>
  <c r="DU314" i="2"/>
  <c r="DU354" i="2"/>
  <c r="DU269" i="2"/>
  <c r="DU578" i="2"/>
  <c r="DU249" i="2"/>
  <c r="DU356" i="2"/>
  <c r="DS32" i="2"/>
  <c r="DV3" i="2"/>
  <c r="DU440" i="2"/>
  <c r="DU480" i="2"/>
  <c r="DU559" i="2"/>
  <c r="DU658" i="2"/>
  <c r="DU737" i="2"/>
  <c r="DU247" i="2"/>
  <c r="DU794" i="2"/>
  <c r="DU335" i="2"/>
  <c r="DU183" i="2"/>
  <c r="DU402" i="2"/>
  <c r="DU358" i="2"/>
  <c r="DU297" i="2"/>
  <c r="DU576" i="2"/>
  <c r="DU678" i="2"/>
  <c r="DU832" i="2"/>
  <c r="DU165" i="2"/>
  <c r="DU400" i="2"/>
  <c r="DU279" i="2"/>
  <c r="DU518" i="2"/>
  <c r="DU618" i="2"/>
  <c r="DU698" i="2"/>
  <c r="DU207" i="2"/>
  <c r="DU756" i="2"/>
  <c r="DU830" i="2"/>
  <c r="DU357" i="2"/>
  <c r="DU163" i="2"/>
  <c r="DU499" i="2"/>
  <c r="DU598" i="2"/>
  <c r="DU422" i="2"/>
  <c r="DU482" i="2"/>
  <c r="DU520" i="2"/>
  <c r="DU616" i="2"/>
  <c r="DU696" i="2"/>
  <c r="DU205" i="2"/>
  <c r="DU754" i="2"/>
  <c r="DU849" i="2"/>
  <c r="DU321" i="2"/>
  <c r="DU420" i="2"/>
  <c r="DU270" i="2"/>
  <c r="DU229" i="2"/>
  <c r="DU539" i="2"/>
  <c r="DU638" i="2"/>
  <c r="DU717" i="2"/>
  <c r="DU316" i="2"/>
  <c r="DU773" i="2"/>
  <c r="DU851" i="2"/>
  <c r="DT901" i="2"/>
  <c r="DT899" i="2"/>
  <c r="DT863" i="2"/>
  <c r="DT12" i="2"/>
  <c r="DT903" i="2"/>
  <c r="DT900" i="2"/>
  <c r="DT902" i="2"/>
  <c r="DS245" i="2"/>
  <c r="DS861" i="2" s="1"/>
  <c r="DS94" i="2"/>
  <c r="BC387" i="2"/>
  <c r="BC382" i="2" s="1"/>
  <c r="BD389" i="2" a="1"/>
  <c r="BD389" i="2" s="1"/>
  <c r="DW2" i="4"/>
  <c r="FE2" i="4"/>
  <c r="DU763" i="2"/>
  <c r="DU236" i="2"/>
  <c r="DV241" i="2"/>
  <c r="Q214" i="3"/>
  <c r="R213" i="3"/>
  <c r="O213" i="3" s="1"/>
  <c r="DV680" i="9" l="1"/>
  <c r="DV681" i="9" s="1"/>
  <c r="DU620" i="9"/>
  <c r="DU621" i="9" s="1"/>
  <c r="DU484" i="9"/>
  <c r="DU485" i="9" s="1"/>
  <c r="AW477" i="9"/>
  <c r="AY701" i="9"/>
  <c r="AY700" i="9" s="1" a="1"/>
  <c r="AY700" i="9" s="1"/>
  <c r="AY693" i="9" s="1"/>
  <c r="AY76" i="9" s="1"/>
  <c r="AW593" i="9"/>
  <c r="DU593" i="9" s="1"/>
  <c r="DU594" i="9" s="1"/>
  <c r="DU600" i="9"/>
  <c r="DU601" i="9" s="1"/>
  <c r="AW693" i="9"/>
  <c r="DU700" i="9"/>
  <c r="DU701" i="9" s="1"/>
  <c r="AZ113" i="9"/>
  <c r="BI742" i="9" a="1"/>
  <c r="BI742" i="9" s="1"/>
  <c r="BI740" i="9" s="1"/>
  <c r="BG742" i="9" a="1"/>
  <c r="BG742" i="9" s="1"/>
  <c r="BG740" i="9" s="1"/>
  <c r="BH742" i="9" a="1"/>
  <c r="BH742" i="9" s="1"/>
  <c r="BH740" i="9" s="1"/>
  <c r="BF742" i="9" a="1"/>
  <c r="BF742" i="9" s="1"/>
  <c r="BF740" i="9" s="1"/>
  <c r="AY485" i="9"/>
  <c r="AY484" i="9" s="1" a="1"/>
  <c r="AY484" i="9" s="1"/>
  <c r="AY477" i="9" s="1"/>
  <c r="AY54" i="9" s="1"/>
  <c r="AW69" i="9"/>
  <c r="DU613" i="9"/>
  <c r="AW74" i="9"/>
  <c r="DU673" i="9"/>
  <c r="BB680" i="9" a="1"/>
  <c r="BB680" i="9" s="1"/>
  <c r="BB673" i="9" s="1"/>
  <c r="BB74" i="9" s="1"/>
  <c r="BB620" i="9" a="1"/>
  <c r="BB620" i="9" s="1"/>
  <c r="BB613" i="9" s="1"/>
  <c r="BB69" i="9" s="1"/>
  <c r="BC739" i="9" a="1"/>
  <c r="BC739" i="9" s="1"/>
  <c r="BC732" i="9" s="1"/>
  <c r="BD620" i="9" a="1"/>
  <c r="BD620" i="9" s="1"/>
  <c r="BD613" i="9" s="1"/>
  <c r="BD69" i="9" s="1"/>
  <c r="BC620" i="9" a="1"/>
  <c r="BC620" i="9" s="1"/>
  <c r="BC613" i="9" s="1"/>
  <c r="BC69" i="9" s="1"/>
  <c r="BE620" i="9" a="1"/>
  <c r="BE620" i="9" s="1"/>
  <c r="BD739" i="9" a="1"/>
  <c r="BD739" i="9" s="1"/>
  <c r="BD732" i="9" s="1"/>
  <c r="BB739" i="9" a="1"/>
  <c r="BB739" i="9" s="1"/>
  <c r="BB732" i="9" s="1"/>
  <c r="BC680" i="9" a="1"/>
  <c r="BC680" i="9" s="1"/>
  <c r="BC673" i="9" s="1"/>
  <c r="BC74" i="9" s="1"/>
  <c r="BE739" i="9" a="1"/>
  <c r="BE739" i="9" s="1"/>
  <c r="DW140" i="9"/>
  <c r="DW17" i="9" s="1"/>
  <c r="BD680" i="9" a="1"/>
  <c r="BD680" i="9" s="1"/>
  <c r="BD673" i="9" s="1"/>
  <c r="BD74" i="9" s="1"/>
  <c r="BE680" i="9" a="1"/>
  <c r="BE680" i="9" s="1"/>
  <c r="DW16" i="9"/>
  <c r="DW223" i="9"/>
  <c r="DV673" i="9"/>
  <c r="BA74" i="9"/>
  <c r="AY562" i="9"/>
  <c r="AY561" i="9" s="1" a="1"/>
  <c r="AY561" i="9" s="1"/>
  <c r="AY554" i="9" s="1"/>
  <c r="AY61" i="9" s="1"/>
  <c r="BA701" i="9"/>
  <c r="BA700" i="9" s="1" a="1"/>
  <c r="BA700" i="9" s="1"/>
  <c r="AY661" i="9"/>
  <c r="AY660" i="9" s="1" a="1"/>
  <c r="AY660" i="9" s="1"/>
  <c r="AY653" i="9" s="1"/>
  <c r="AY75" i="9" s="1"/>
  <c r="AY425" i="9"/>
  <c r="AY424" i="9" s="1" a="1"/>
  <c r="AY424" i="9" s="1"/>
  <c r="AY417" i="9" s="1"/>
  <c r="AY52" i="9" s="1"/>
  <c r="BB564" i="9" a="1"/>
  <c r="BB564" i="9" s="1"/>
  <c r="BB562" i="9" s="1"/>
  <c r="BD564" i="9" a="1"/>
  <c r="BD564" i="9" s="1"/>
  <c r="BD562" i="9" s="1"/>
  <c r="BE564" i="9" a="1"/>
  <c r="BE564" i="9" s="1"/>
  <c r="BE562" i="9" s="1"/>
  <c r="BC564" i="9" a="1"/>
  <c r="BC564" i="9" s="1"/>
  <c r="BC562" i="9" s="1"/>
  <c r="AX485" i="9"/>
  <c r="AX484" i="9" s="1" a="1"/>
  <c r="AX484" i="9" s="1"/>
  <c r="AX477" i="9" s="1"/>
  <c r="AX54" i="9" s="1"/>
  <c r="BE917" i="9"/>
  <c r="BE929" i="9"/>
  <c r="BF929" i="9"/>
  <c r="BB703" i="9" a="1"/>
  <c r="BB703" i="9" s="1"/>
  <c r="BB701" i="9" s="1"/>
  <c r="BC703" i="9" a="1"/>
  <c r="BC703" i="9" s="1"/>
  <c r="BC701" i="9" s="1"/>
  <c r="BD703" i="9" a="1"/>
  <c r="BD703" i="9" s="1"/>
  <c r="BD701" i="9" s="1"/>
  <c r="BE703" i="9" a="1"/>
  <c r="BE703" i="9" s="1"/>
  <c r="BE701" i="9" s="1"/>
  <c r="BA562" i="9"/>
  <c r="BA561" i="9" s="1" a="1"/>
  <c r="BA561" i="9" s="1"/>
  <c r="CL139" i="9"/>
  <c r="CL323" i="9"/>
  <c r="AX701" i="9"/>
  <c r="AX700" i="9" s="1" a="1"/>
  <c r="AX700" i="9" s="1"/>
  <c r="AX693" i="9" s="1"/>
  <c r="AX76" i="9" s="1"/>
  <c r="BA661" i="9"/>
  <c r="BA660" i="9" s="1" a="1"/>
  <c r="BA660" i="9" s="1"/>
  <c r="BA425" i="9"/>
  <c r="BA424" i="9" s="1" a="1"/>
  <c r="BA424" i="9" s="1"/>
  <c r="DY571" i="9"/>
  <c r="DX566" i="9"/>
  <c r="CR147" i="9"/>
  <c r="CN223" i="9"/>
  <c r="CN141" i="9"/>
  <c r="CN18" i="9" s="1"/>
  <c r="CN140" i="9"/>
  <c r="CN17" i="9" s="1"/>
  <c r="CN16" i="9"/>
  <c r="DU561" i="9"/>
  <c r="DU562" i="9" s="1"/>
  <c r="AW554" i="9"/>
  <c r="BC79" i="9"/>
  <c r="BC127" i="9" s="1"/>
  <c r="BD758" i="9"/>
  <c r="BD752" i="9" s="1"/>
  <c r="DY670" i="9"/>
  <c r="DX665" i="9"/>
  <c r="DY710" i="9"/>
  <c r="DX705" i="9"/>
  <c r="AZ562" i="9"/>
  <c r="AZ561" i="9" s="1" a="1"/>
  <c r="AZ561" i="9" s="1"/>
  <c r="AZ554" i="9" s="1"/>
  <c r="AZ61" i="9" s="1"/>
  <c r="AY641" i="9"/>
  <c r="AY640" i="9" s="1" a="1"/>
  <c r="AY640" i="9" s="1"/>
  <c r="AY633" i="9" s="1"/>
  <c r="AY70" i="9" s="1"/>
  <c r="AX661" i="9"/>
  <c r="AX660" i="9" s="1" a="1"/>
  <c r="AX660" i="9" s="1"/>
  <c r="AX653" i="9" s="1"/>
  <c r="AX75" i="9" s="1"/>
  <c r="AX425" i="9"/>
  <c r="AX424" i="9" s="1" a="1"/>
  <c r="AX424" i="9" s="1"/>
  <c r="AX417" i="9" s="1"/>
  <c r="AX52" i="9" s="1"/>
  <c r="DR957" i="9"/>
  <c r="DR956" i="9"/>
  <c r="DR45" i="9"/>
  <c r="DR944" i="9" s="1"/>
  <c r="DR921" i="9"/>
  <c r="DZ630" i="9"/>
  <c r="DY625" i="9"/>
  <c r="AW653" i="9"/>
  <c r="DU660" i="9"/>
  <c r="DU661" i="9" s="1"/>
  <c r="CU147" i="9"/>
  <c r="CQ16" i="9"/>
  <c r="CQ223" i="9"/>
  <c r="CQ140" i="9"/>
  <c r="CQ17" i="9" s="1"/>
  <c r="BB663" i="9" a="1"/>
  <c r="BB663" i="9" s="1"/>
  <c r="BB661" i="9" s="1"/>
  <c r="BC663" i="9" a="1"/>
  <c r="BC663" i="9" s="1"/>
  <c r="BC661" i="9" s="1"/>
  <c r="BD663" i="9" a="1"/>
  <c r="BD663" i="9" s="1"/>
  <c r="BD661" i="9" s="1"/>
  <c r="BE663" i="9" a="1"/>
  <c r="BE663" i="9" s="1"/>
  <c r="BE661" i="9" s="1"/>
  <c r="BI139" i="9"/>
  <c r="BI323" i="9"/>
  <c r="DX323" i="9" s="1"/>
  <c r="DX147" i="9"/>
  <c r="DX148" i="9" s="1"/>
  <c r="BA601" i="9"/>
  <c r="BA600" i="9" s="1" a="1"/>
  <c r="BA600" i="9" s="1"/>
  <c r="DZ749" i="9"/>
  <c r="DY744" i="9"/>
  <c r="AZ485" i="9"/>
  <c r="AZ484" i="9" s="1" a="1"/>
  <c r="AZ484" i="9" s="1"/>
  <c r="AZ477" i="9" s="1"/>
  <c r="AZ54" i="9" s="1"/>
  <c r="AZ641" i="9"/>
  <c r="AZ640" i="9" s="1" a="1"/>
  <c r="AZ640" i="9" s="1"/>
  <c r="AZ633" i="9" s="1"/>
  <c r="AZ70" i="9" s="1"/>
  <c r="AZ661" i="9"/>
  <c r="AZ660" i="9" s="1" a="1"/>
  <c r="AZ660" i="9" s="1"/>
  <c r="AZ653" i="9" s="1"/>
  <c r="AZ75" i="9" s="1"/>
  <c r="AZ425" i="9"/>
  <c r="AZ424" i="9" s="1" a="1"/>
  <c r="AZ424" i="9" s="1"/>
  <c r="AZ417" i="9" s="1"/>
  <c r="AZ52" i="9" s="1"/>
  <c r="DV739" i="9"/>
  <c r="DV740" i="9" s="1"/>
  <c r="BA732" i="9"/>
  <c r="DV732" i="9" s="1"/>
  <c r="DV733" i="9" s="1"/>
  <c r="DR861" i="9"/>
  <c r="DR958" i="9"/>
  <c r="BH623" i="9" a="1"/>
  <c r="BH623" i="9" s="1"/>
  <c r="BH621" i="9" s="1"/>
  <c r="BG623" i="9" a="1"/>
  <c r="BG623" i="9" s="1"/>
  <c r="BG621" i="9" s="1"/>
  <c r="BF623" i="9" a="1"/>
  <c r="BF623" i="9" s="1"/>
  <c r="BF621" i="9" s="1"/>
  <c r="BI623" i="9" a="1"/>
  <c r="BI623" i="9" s="1"/>
  <c r="BI621" i="9" s="1"/>
  <c r="DX489" i="9"/>
  <c r="DY494" i="9"/>
  <c r="DV620" i="9"/>
  <c r="DV621" i="9" s="1"/>
  <c r="BA613" i="9"/>
  <c r="BC427" i="9" a="1"/>
  <c r="BC427" i="9" s="1"/>
  <c r="BC425" i="9" s="1"/>
  <c r="BD427" i="9" a="1"/>
  <c r="BD427" i="9" s="1"/>
  <c r="BD425" i="9" s="1"/>
  <c r="BB427" i="9" a="1"/>
  <c r="BB427" i="9" s="1"/>
  <c r="BB425" i="9" s="1"/>
  <c r="BE427" i="9" a="1"/>
  <c r="BE427" i="9" s="1"/>
  <c r="BE425" i="9" s="1"/>
  <c r="AZ601" i="9"/>
  <c r="AZ600" i="9" s="1" a="1"/>
  <c r="AZ600" i="9" s="1"/>
  <c r="AZ593" i="9" s="1"/>
  <c r="AZ701" i="9"/>
  <c r="AZ700" i="9" s="1" a="1"/>
  <c r="AZ700" i="9" s="1"/>
  <c r="AZ693" i="9" s="1"/>
  <c r="AZ76" i="9" s="1"/>
  <c r="AW417" i="9"/>
  <c r="DU424" i="9"/>
  <c r="DU425" i="9" s="1"/>
  <c r="AX641" i="9"/>
  <c r="AX640" i="9" s="1" a="1"/>
  <c r="AX640" i="9" s="1"/>
  <c r="AX633" i="9" s="1"/>
  <c r="AX70" i="9" s="1"/>
  <c r="BD603" i="9" a="1"/>
  <c r="BD603" i="9" s="1"/>
  <c r="BD601" i="9" s="1"/>
  <c r="BB603" i="9" a="1"/>
  <c r="BB603" i="9" s="1"/>
  <c r="BB601" i="9" s="1"/>
  <c r="BC603" i="9" a="1"/>
  <c r="BC603" i="9" s="1"/>
  <c r="BC601" i="9" s="1"/>
  <c r="BE603" i="9" a="1"/>
  <c r="BE603" i="9" s="1"/>
  <c r="BE601" i="9" s="1"/>
  <c r="BC643" i="9" a="1"/>
  <c r="BC643" i="9" s="1"/>
  <c r="BC641" i="9" s="1"/>
  <c r="BE643" i="9" a="1"/>
  <c r="BE643" i="9" s="1"/>
  <c r="BE641" i="9" s="1"/>
  <c r="BB643" i="9" a="1"/>
  <c r="BB643" i="9" s="1"/>
  <c r="BB641" i="9" s="1"/>
  <c r="BD643" i="9" a="1"/>
  <c r="BD643" i="9" s="1"/>
  <c r="BD641" i="9" s="1"/>
  <c r="BG683" i="9" a="1"/>
  <c r="BG683" i="9" s="1"/>
  <c r="BG681" i="9" s="1"/>
  <c r="BI683" i="9" a="1"/>
  <c r="BI683" i="9" s="1"/>
  <c r="BI681" i="9" s="1"/>
  <c r="BH683" i="9" a="1"/>
  <c r="BH683" i="9" s="1"/>
  <c r="BH681" i="9" s="1"/>
  <c r="BF683" i="9" a="1"/>
  <c r="BF683" i="9" s="1"/>
  <c r="BF681" i="9" s="1"/>
  <c r="BB487" i="9" a="1"/>
  <c r="BB487" i="9" s="1"/>
  <c r="BB485" i="9" s="1"/>
  <c r="BD487" i="9" a="1"/>
  <c r="BD487" i="9" s="1"/>
  <c r="BD485" i="9" s="1"/>
  <c r="BC487" i="9" a="1"/>
  <c r="BC487" i="9" s="1"/>
  <c r="BC485" i="9" s="1"/>
  <c r="BE487" i="9" a="1"/>
  <c r="BE487" i="9" s="1"/>
  <c r="BE485" i="9" s="1"/>
  <c r="BC80" i="9"/>
  <c r="BC128" i="9" s="1"/>
  <c r="BD777" i="9"/>
  <c r="BD771" i="9" s="1"/>
  <c r="DY434" i="9"/>
  <c r="DX429" i="9"/>
  <c r="AX601" i="9"/>
  <c r="AX600" i="9" s="1" a="1"/>
  <c r="AX600" i="9" s="1"/>
  <c r="AX593" i="9" s="1"/>
  <c r="AX562" i="9"/>
  <c r="AX561" i="9" s="1" a="1"/>
  <c r="AX561" i="9" s="1"/>
  <c r="AX554" i="9" s="1"/>
  <c r="AX61" i="9" s="1"/>
  <c r="AW633" i="9"/>
  <c r="DU640" i="9"/>
  <c r="DU641" i="9" s="1"/>
  <c r="CH917" i="9"/>
  <c r="CI929" i="9"/>
  <c r="BA641" i="9"/>
  <c r="BA640" i="9" s="1" a="1"/>
  <c r="BA640" i="9" s="1"/>
  <c r="DX605" i="9"/>
  <c r="DY610" i="9"/>
  <c r="DY650" i="9"/>
  <c r="DX645" i="9"/>
  <c r="DZ690" i="9"/>
  <c r="DY685" i="9"/>
  <c r="BA485" i="9"/>
  <c r="BA484" i="9" s="1" a="1"/>
  <c r="BA484" i="9" s="1"/>
  <c r="AY113" i="9"/>
  <c r="AY601" i="9"/>
  <c r="AY600" i="9" s="1" a="1"/>
  <c r="AY600" i="9" s="1"/>
  <c r="AY593" i="9" s="1"/>
  <c r="BS73" i="9"/>
  <c r="BT73" i="9"/>
  <c r="BU352" i="9"/>
  <c r="EA377" i="9"/>
  <c r="BW387" i="9"/>
  <c r="BW382" i="9" s="1"/>
  <c r="BX389" i="9" a="1"/>
  <c r="BX389" i="9" s="1"/>
  <c r="BR73" i="9"/>
  <c r="DU906" i="2"/>
  <c r="DU908" i="2" s="1"/>
  <c r="DU909" i="2" s="1"/>
  <c r="DU825" i="2" a="1"/>
  <c r="DU825" i="2" s="1"/>
  <c r="DV321" i="2"/>
  <c r="DV811" i="2"/>
  <c r="DV815" i="2"/>
  <c r="DV813" i="2"/>
  <c r="DV809" i="2"/>
  <c r="DU923" i="2"/>
  <c r="DS920" i="2"/>
  <c r="DS969" i="2"/>
  <c r="DS924" i="2"/>
  <c r="DS957" i="2"/>
  <c r="DS958" i="2"/>
  <c r="DS85" i="2"/>
  <c r="DV518" i="2"/>
  <c r="DV754" i="2"/>
  <c r="DV616" i="2"/>
  <c r="DV849" i="2"/>
  <c r="DV400" i="2"/>
  <c r="DV297" i="2"/>
  <c r="DV389" i="2"/>
  <c r="DV387" i="2" s="1"/>
  <c r="DV382" i="2" s="1"/>
  <c r="DU901" i="2"/>
  <c r="DU863" i="2"/>
  <c r="DU12" i="2"/>
  <c r="DU902" i="2"/>
  <c r="DU900" i="2"/>
  <c r="DU899" i="2"/>
  <c r="DU903" i="2"/>
  <c r="DV165" i="2"/>
  <c r="DV696" i="2"/>
  <c r="DV207" i="2"/>
  <c r="DV279" i="2"/>
  <c r="DV773" i="2"/>
  <c r="DV335" i="2"/>
  <c r="DV187" i="2"/>
  <c r="DV395" i="2"/>
  <c r="DV227" i="2"/>
  <c r="DV205" i="2"/>
  <c r="DV537" i="2"/>
  <c r="DV775" i="2"/>
  <c r="DV270" i="2"/>
  <c r="DV717" i="2"/>
  <c r="DV356" i="2"/>
  <c r="DV185" i="2"/>
  <c r="DV698" i="2"/>
  <c r="DV638" i="2"/>
  <c r="DV4" i="2" a="1"/>
  <c r="DV4" i="2" s="1"/>
  <c r="DV906" i="2" s="1"/>
  <c r="DV908" i="2" s="1"/>
  <c r="DV909" i="2" s="1"/>
  <c r="DV636" i="2"/>
  <c r="DV314" i="2"/>
  <c r="DW3" i="2"/>
  <c r="DV442" i="2"/>
  <c r="DV480" i="2"/>
  <c r="DV229" i="2"/>
  <c r="DV557" i="2"/>
  <c r="DV656" i="2"/>
  <c r="DV735" i="2"/>
  <c r="DV249" i="2"/>
  <c r="DV794" i="2"/>
  <c r="DV354" i="2"/>
  <c r="DV186" i="2"/>
  <c r="DV618" i="2"/>
  <c r="DV482" i="2"/>
  <c r="DV316" i="2"/>
  <c r="DV792" i="2"/>
  <c r="DV145" i="2"/>
  <c r="DV440" i="2"/>
  <c r="DV266" i="2"/>
  <c r="DV225" i="2"/>
  <c r="DV559" i="2"/>
  <c r="DV658" i="2"/>
  <c r="DV737" i="2"/>
  <c r="DV247" i="2"/>
  <c r="DV830" i="2"/>
  <c r="DV357" i="2"/>
  <c r="DV402" i="2"/>
  <c r="DV333" i="2"/>
  <c r="DV420" i="2"/>
  <c r="DV143" i="2"/>
  <c r="DV268" i="2"/>
  <c r="DV499" i="2"/>
  <c r="DV578" i="2"/>
  <c r="DV676" i="2"/>
  <c r="DV596" i="2"/>
  <c r="DV832" i="2"/>
  <c r="DV358" i="2"/>
  <c r="DV520" i="2"/>
  <c r="DV422" i="2"/>
  <c r="DV715" i="2"/>
  <c r="DV183" i="2"/>
  <c r="DV539" i="2"/>
  <c r="DV460" i="2"/>
  <c r="DV163" i="2"/>
  <c r="DV462" i="2"/>
  <c r="DV269" i="2"/>
  <c r="DV501" i="2"/>
  <c r="DV576" i="2"/>
  <c r="DV678" i="2"/>
  <c r="DV598" i="2"/>
  <c r="DV756" i="2"/>
  <c r="DV851" i="2"/>
  <c r="BD387" i="2"/>
  <c r="BD382" i="2" s="1"/>
  <c r="BE389" i="2" a="1"/>
  <c r="BE389" i="2" s="1"/>
  <c r="DX2" i="4"/>
  <c r="FF2" i="4"/>
  <c r="DV763" i="2"/>
  <c r="DW241" i="2"/>
  <c r="DV236" i="2"/>
  <c r="Q215" i="3"/>
  <c r="R214" i="3"/>
  <c r="O214" i="3" s="1"/>
  <c r="AZ115" i="9" l="1"/>
  <c r="AZ116" i="9"/>
  <c r="AW113" i="9"/>
  <c r="AY77" i="9"/>
  <c r="BD484" i="9" a="1"/>
  <c r="BD484" i="9" s="1"/>
  <c r="BD477" i="9" s="1"/>
  <c r="BD54" i="9" s="1"/>
  <c r="AX77" i="9"/>
  <c r="AZ107" i="9"/>
  <c r="BE424" i="9" a="1"/>
  <c r="BE424" i="9" s="1"/>
  <c r="DW424" i="9" s="1"/>
  <c r="DW425" i="9" s="1"/>
  <c r="AY110" i="9"/>
  <c r="AY107" i="9"/>
  <c r="BE484" i="9" a="1"/>
  <c r="BE484" i="9" s="1"/>
  <c r="BE477" i="9" s="1"/>
  <c r="AZ77" i="9"/>
  <c r="BD640" i="9" a="1"/>
  <c r="BD640" i="9" s="1"/>
  <c r="BD633" i="9" s="1"/>
  <c r="BD70" i="9" s="1"/>
  <c r="BC113" i="9"/>
  <c r="BB660" i="9" a="1"/>
  <c r="BB660" i="9" s="1"/>
  <c r="BB653" i="9" s="1"/>
  <c r="BB75" i="9" s="1"/>
  <c r="AY115" i="9"/>
  <c r="BB561" i="9" a="1"/>
  <c r="BB561" i="9" s="1"/>
  <c r="BB554" i="9" s="1"/>
  <c r="BB61" i="9" s="1"/>
  <c r="BB484" i="9" a="1"/>
  <c r="BB484" i="9" s="1"/>
  <c r="BB477" i="9" s="1"/>
  <c r="BB54" i="9" s="1"/>
  <c r="BD424" i="9" a="1"/>
  <c r="BD424" i="9" s="1"/>
  <c r="BD417" i="9" s="1"/>
  <c r="BD52" i="9" s="1"/>
  <c r="AZ112" i="9"/>
  <c r="BC561" i="9" a="1"/>
  <c r="BC561" i="9" s="1"/>
  <c r="BC554" i="9" s="1"/>
  <c r="BC61" i="9" s="1"/>
  <c r="BC700" i="9" a="1"/>
  <c r="BC700" i="9" s="1"/>
  <c r="BC693" i="9" s="1"/>
  <c r="BC76" i="9" s="1"/>
  <c r="DW680" i="9"/>
  <c r="DW681" i="9" s="1"/>
  <c r="BE673" i="9"/>
  <c r="BE777" i="9"/>
  <c r="BD80" i="9"/>
  <c r="BD128" i="9" s="1"/>
  <c r="CQ917" i="9"/>
  <c r="BD79" i="9"/>
  <c r="BD127" i="9" s="1"/>
  <c r="BE758" i="9"/>
  <c r="CR139" i="9"/>
  <c r="CR323" i="9"/>
  <c r="DU633" i="9"/>
  <c r="AW70" i="9"/>
  <c r="AW114" i="9" s="1"/>
  <c r="CU323" i="9"/>
  <c r="CU139" i="9"/>
  <c r="BA653" i="9"/>
  <c r="DV660" i="9"/>
  <c r="DV661" i="9" s="1"/>
  <c r="BE613" i="9"/>
  <c r="DW620" i="9"/>
  <c r="DW621" i="9" s="1"/>
  <c r="AW76" i="9"/>
  <c r="AW116" i="9" s="1"/>
  <c r="DU693" i="9"/>
  <c r="DU417" i="9"/>
  <c r="AW52" i="9"/>
  <c r="AW107" i="9" s="1"/>
  <c r="DU554" i="9"/>
  <c r="AW61" i="9"/>
  <c r="AW112" i="9" s="1"/>
  <c r="AW75" i="9"/>
  <c r="AW115" i="9" s="1"/>
  <c r="DU653" i="9"/>
  <c r="DZ610" i="9"/>
  <c r="DY605" i="9"/>
  <c r="BA554" i="9"/>
  <c r="DV561" i="9"/>
  <c r="DV562" i="9" s="1"/>
  <c r="BG603" i="9" a="1"/>
  <c r="BG603" i="9" s="1"/>
  <c r="BG601" i="9" s="1"/>
  <c r="BI603" i="9" a="1"/>
  <c r="BI603" i="9" s="1"/>
  <c r="BI601" i="9" s="1"/>
  <c r="BH603" i="9" a="1"/>
  <c r="BH603" i="9" s="1"/>
  <c r="BH601" i="9" s="1"/>
  <c r="BF603" i="9" a="1"/>
  <c r="BF603" i="9" s="1"/>
  <c r="BF601" i="9" s="1"/>
  <c r="DV674" i="9"/>
  <c r="DV74" i="9"/>
  <c r="DW739" i="9"/>
  <c r="DW740" i="9" s="1"/>
  <c r="BE732" i="9"/>
  <c r="DW732" i="9" s="1"/>
  <c r="DW733" i="9" s="1"/>
  <c r="BK683" i="9" a="1"/>
  <c r="BK683" i="9" s="1"/>
  <c r="BK681" i="9" s="1"/>
  <c r="BL683" i="9" a="1"/>
  <c r="BL683" i="9" s="1"/>
  <c r="BL681" i="9" s="1"/>
  <c r="BJ683" i="9" a="1"/>
  <c r="BJ683" i="9" s="1"/>
  <c r="BJ681" i="9" s="1"/>
  <c r="BM683" i="9" a="1"/>
  <c r="BM683" i="9" s="1"/>
  <c r="BM681" i="9" s="1"/>
  <c r="DV640" i="9"/>
  <c r="DV641" i="9" s="1"/>
  <c r="BA633" i="9"/>
  <c r="EA749" i="9"/>
  <c r="DZ744" i="9"/>
  <c r="AX113" i="9"/>
  <c r="BC640" i="9" a="1"/>
  <c r="BC640" i="9" s="1"/>
  <c r="BC633" i="9" s="1"/>
  <c r="BC70" i="9" s="1"/>
  <c r="BC660" i="9" a="1"/>
  <c r="BC660" i="9" s="1"/>
  <c r="BC653" i="9" s="1"/>
  <c r="BC75" i="9" s="1"/>
  <c r="BC424" i="9" a="1"/>
  <c r="BC424" i="9" s="1"/>
  <c r="BC417" i="9" s="1"/>
  <c r="BC52" i="9" s="1"/>
  <c r="DZ685" i="9"/>
  <c r="EA690" i="9"/>
  <c r="DV613" i="9"/>
  <c r="BA69" i="9"/>
  <c r="BA113" i="9" s="1"/>
  <c r="BA593" i="9"/>
  <c r="DV593" i="9" s="1"/>
  <c r="DV594" i="9" s="1"/>
  <c r="DV600" i="9"/>
  <c r="DV601" i="9" s="1"/>
  <c r="BD700" i="9" a="1"/>
  <c r="BD700" i="9" s="1"/>
  <c r="BD693" i="9" s="1"/>
  <c r="BD76" i="9" s="1"/>
  <c r="BD660" i="9" a="1"/>
  <c r="BD660" i="9" s="1"/>
  <c r="BD653" i="9" s="1"/>
  <c r="BD75" i="9" s="1"/>
  <c r="BE640" i="9" a="1"/>
  <c r="BE640" i="9" s="1"/>
  <c r="AZ114" i="9"/>
  <c r="BL623" i="9" a="1"/>
  <c r="BL623" i="9" s="1"/>
  <c r="BL621" i="9" s="1"/>
  <c r="BM623" i="9" a="1"/>
  <c r="BM623" i="9" s="1"/>
  <c r="BM621" i="9" s="1"/>
  <c r="BJ623" i="9" a="1"/>
  <c r="BJ623" i="9" s="1"/>
  <c r="BJ621" i="9" s="1"/>
  <c r="BK623" i="9" a="1"/>
  <c r="BK623" i="9" s="1"/>
  <c r="BK621" i="9" s="1"/>
  <c r="BH703" i="9" a="1"/>
  <c r="BH703" i="9" s="1"/>
  <c r="BH701" i="9" s="1"/>
  <c r="BF703" i="9" a="1"/>
  <c r="BF703" i="9" s="1"/>
  <c r="BF701" i="9" s="1"/>
  <c r="BI703" i="9" a="1"/>
  <c r="BI703" i="9" s="1"/>
  <c r="BI701" i="9" s="1"/>
  <c r="BG703" i="9" a="1"/>
  <c r="BG703" i="9" s="1"/>
  <c r="BG701" i="9" s="1"/>
  <c r="CN917" i="9"/>
  <c r="CN929" i="9"/>
  <c r="BA693" i="9"/>
  <c r="DV700" i="9"/>
  <c r="DV701" i="9" s="1"/>
  <c r="BD561" i="9" a="1"/>
  <c r="BD561" i="9" s="1"/>
  <c r="BD554" i="9" s="1"/>
  <c r="BD61" i="9" s="1"/>
  <c r="BB600" i="9" a="1"/>
  <c r="BB600" i="9" s="1"/>
  <c r="BB593" i="9" s="1"/>
  <c r="BE700" i="9" a="1"/>
  <c r="BE700" i="9" s="1"/>
  <c r="AY116" i="9"/>
  <c r="DZ494" i="9"/>
  <c r="DY489" i="9"/>
  <c r="DZ625" i="9"/>
  <c r="EA630" i="9"/>
  <c r="DY705" i="9"/>
  <c r="DZ710" i="9"/>
  <c r="BF564" i="9" a="1"/>
  <c r="BF564" i="9" s="1"/>
  <c r="BF562" i="9" s="1"/>
  <c r="BI564" i="9" a="1"/>
  <c r="BI564" i="9" s="1"/>
  <c r="BI562" i="9" s="1"/>
  <c r="BG564" i="9" a="1"/>
  <c r="BG564" i="9" s="1"/>
  <c r="BG562" i="9" s="1"/>
  <c r="BH564" i="9" a="1"/>
  <c r="BH564" i="9" s="1"/>
  <c r="BH562" i="9" s="1"/>
  <c r="BE600" i="9" a="1"/>
  <c r="BE600" i="9" s="1"/>
  <c r="BD600" i="9" a="1"/>
  <c r="BD600" i="9" s="1"/>
  <c r="BD593" i="9" s="1"/>
  <c r="BB640" i="9" a="1"/>
  <c r="BB640" i="9" s="1"/>
  <c r="BB633" i="9" s="1"/>
  <c r="BB70" i="9" s="1"/>
  <c r="BC600" i="9" a="1"/>
  <c r="BC600" i="9" s="1"/>
  <c r="BC593" i="9" s="1"/>
  <c r="DU674" i="9"/>
  <c r="DU74" i="9"/>
  <c r="BA477" i="9"/>
  <c r="DV484" i="9"/>
  <c r="DV485" i="9" s="1"/>
  <c r="BJ742" i="9" a="1"/>
  <c r="BJ742" i="9" s="1"/>
  <c r="BJ740" i="9" s="1"/>
  <c r="BL742" i="9" a="1"/>
  <c r="BL742" i="9" s="1"/>
  <c r="BL740" i="9" s="1"/>
  <c r="BK742" i="9" a="1"/>
  <c r="BK742" i="9" s="1"/>
  <c r="BK740" i="9" s="1"/>
  <c r="BM742" i="9" a="1"/>
  <c r="BM742" i="9" s="1"/>
  <c r="BM740" i="9" s="1"/>
  <c r="BH643" i="9" a="1"/>
  <c r="BH643" i="9" s="1"/>
  <c r="BH641" i="9" s="1"/>
  <c r="BI643" i="9" a="1"/>
  <c r="BI643" i="9" s="1"/>
  <c r="BI641" i="9" s="1"/>
  <c r="BF643" i="9" a="1"/>
  <c r="BF643" i="9" s="1"/>
  <c r="BF641" i="9" s="1"/>
  <c r="BG643" i="9" a="1"/>
  <c r="BG643" i="9" s="1"/>
  <c r="BG641" i="9" s="1"/>
  <c r="BH427" i="9" a="1"/>
  <c r="BH427" i="9" s="1"/>
  <c r="BH425" i="9" s="1"/>
  <c r="BG427" i="9" a="1"/>
  <c r="BG427" i="9" s="1"/>
  <c r="BG425" i="9" s="1"/>
  <c r="BI427" i="9" a="1"/>
  <c r="BI427" i="9" s="1"/>
  <c r="BI425" i="9" s="1"/>
  <c r="BF427" i="9" a="1"/>
  <c r="BF427" i="9" s="1"/>
  <c r="BF425" i="9" s="1"/>
  <c r="BF487" i="9" a="1"/>
  <c r="BF487" i="9" s="1"/>
  <c r="BF485" i="9" s="1"/>
  <c r="BI487" i="9" a="1"/>
  <c r="BI487" i="9" s="1"/>
  <c r="BI485" i="9" s="1"/>
  <c r="BH487" i="9" a="1"/>
  <c r="BH487" i="9" s="1"/>
  <c r="BH485" i="9" s="1"/>
  <c r="BG487" i="9" a="1"/>
  <c r="BG487" i="9" s="1"/>
  <c r="BG485" i="9" s="1"/>
  <c r="BI663" i="9" a="1"/>
  <c r="BI663" i="9" s="1"/>
  <c r="BI661" i="9" s="1"/>
  <c r="BG663" i="9" a="1"/>
  <c r="BG663" i="9" s="1"/>
  <c r="BG661" i="9" s="1"/>
  <c r="BF663" i="9" a="1"/>
  <c r="BF663" i="9" s="1"/>
  <c r="BF661" i="9" s="1"/>
  <c r="BH663" i="9" a="1"/>
  <c r="BH663" i="9" s="1"/>
  <c r="BH661" i="9" s="1"/>
  <c r="DZ571" i="9"/>
  <c r="DY566" i="9"/>
  <c r="AY112" i="9"/>
  <c r="BB424" i="9" a="1"/>
  <c r="BB424" i="9" s="1"/>
  <c r="BB417" i="9" s="1"/>
  <c r="BB52" i="9" s="1"/>
  <c r="BE660" i="9" a="1"/>
  <c r="BE660" i="9" s="1"/>
  <c r="BE561" i="9" a="1"/>
  <c r="BE561" i="9" s="1"/>
  <c r="AW54" i="9"/>
  <c r="AW110" i="9" s="1"/>
  <c r="DU477" i="9"/>
  <c r="DZ650" i="9"/>
  <c r="DY645" i="9"/>
  <c r="DZ434" i="9"/>
  <c r="DY429" i="9"/>
  <c r="AZ110" i="9"/>
  <c r="BM147" i="9"/>
  <c r="BI141" i="9"/>
  <c r="BI18" i="9" s="1"/>
  <c r="BI140" i="9"/>
  <c r="BI17" i="9" s="1"/>
  <c r="BI16" i="9"/>
  <c r="BI223" i="9"/>
  <c r="DX139" i="9"/>
  <c r="BJ141" i="9"/>
  <c r="BJ18" i="9" s="1"/>
  <c r="AY114" i="9"/>
  <c r="DY665" i="9"/>
  <c r="DZ670" i="9"/>
  <c r="BA417" i="9"/>
  <c r="DV424" i="9"/>
  <c r="DV425" i="9" s="1"/>
  <c r="CP147" i="9"/>
  <c r="CL223" i="9"/>
  <c r="CL140" i="9"/>
  <c r="CL17" i="9" s="1"/>
  <c r="CL16" i="9"/>
  <c r="CM141" i="9"/>
  <c r="CM18" i="9" s="1"/>
  <c r="DW917" i="9"/>
  <c r="BC484" i="9" a="1"/>
  <c r="BC484" i="9" s="1"/>
  <c r="BC477" i="9" s="1"/>
  <c r="BC54" i="9" s="1"/>
  <c r="BD113" i="9"/>
  <c r="BB700" i="9" a="1"/>
  <c r="BB700" i="9" s="1"/>
  <c r="BB693" i="9" s="1"/>
  <c r="BB76" i="9" s="1"/>
  <c r="DU614" i="9"/>
  <c r="DU69" i="9"/>
  <c r="BX387" i="9"/>
  <c r="BX382" i="9" s="1"/>
  <c r="BY389" i="9" a="1"/>
  <c r="BY389" i="9" s="1"/>
  <c r="BU73" i="9"/>
  <c r="EA352" i="9"/>
  <c r="DW185" i="2"/>
  <c r="DW811" i="2"/>
  <c r="DW815" i="2"/>
  <c r="DW813" i="2"/>
  <c r="DW809" i="2"/>
  <c r="DU820" i="2"/>
  <c r="DV825" i="2"/>
  <c r="DV923" i="2"/>
  <c r="DW462" i="2"/>
  <c r="DW794" i="2"/>
  <c r="DW832" i="2"/>
  <c r="DW354" i="2"/>
  <c r="DW442" i="2"/>
  <c r="DW482" i="2"/>
  <c r="DW559" i="2"/>
  <c r="DW578" i="2"/>
  <c r="DV12" i="2"/>
  <c r="DW656" i="2"/>
  <c r="DV900" i="2"/>
  <c r="DV899" i="2"/>
  <c r="DV901" i="2"/>
  <c r="DV902" i="2"/>
  <c r="DV863" i="2"/>
  <c r="DW358" i="2"/>
  <c r="DW269" i="2"/>
  <c r="DW737" i="2"/>
  <c r="DW186" i="2"/>
  <c r="DW225" i="2"/>
  <c r="DW676" i="2"/>
  <c r="DW596" i="2"/>
  <c r="DW4" i="2" a="1"/>
  <c r="DW4" i="2" s="1"/>
  <c r="DW906" i="2" s="1"/>
  <c r="DW908" i="2" s="1"/>
  <c r="DW909" i="2" s="1"/>
  <c r="DW249" i="2"/>
  <c r="DW145" i="2"/>
  <c r="DW501" i="2"/>
  <c r="DV903" i="2"/>
  <c r="DW268" i="2"/>
  <c r="DW678" i="2"/>
  <c r="DW851" i="2"/>
  <c r="DW460" i="2"/>
  <c r="DW163" i="2"/>
  <c r="DW402" i="2"/>
  <c r="DW279" i="2"/>
  <c r="DW518" i="2"/>
  <c r="DW618" i="2"/>
  <c r="DW698" i="2"/>
  <c r="DW207" i="2"/>
  <c r="DW754" i="2"/>
  <c r="DW849" i="2"/>
  <c r="DW321" i="2"/>
  <c r="DW395" i="2"/>
  <c r="DW335" i="2"/>
  <c r="DW389" i="2"/>
  <c r="DW387" i="2" s="1"/>
  <c r="DW382" i="2" s="1"/>
  <c r="DW227" i="2"/>
  <c r="DW143" i="2"/>
  <c r="DW576" i="2"/>
  <c r="DW756" i="2"/>
  <c r="DW400" i="2"/>
  <c r="DW520" i="2"/>
  <c r="DW696" i="2"/>
  <c r="DW205" i="2"/>
  <c r="DW422" i="2"/>
  <c r="DW270" i="2"/>
  <c r="DW537" i="2"/>
  <c r="DW638" i="2"/>
  <c r="DW715" i="2"/>
  <c r="DW316" i="2"/>
  <c r="DW773" i="2"/>
  <c r="DW333" i="2"/>
  <c r="DW187" i="2"/>
  <c r="DW499" i="2"/>
  <c r="DW598" i="2"/>
  <c r="DW165" i="2"/>
  <c r="DW297" i="2"/>
  <c r="DW616" i="2"/>
  <c r="DW775" i="2"/>
  <c r="DW420" i="2"/>
  <c r="DW480" i="2"/>
  <c r="DW539" i="2"/>
  <c r="DW636" i="2"/>
  <c r="DW717" i="2"/>
  <c r="DW314" i="2"/>
  <c r="DW792" i="2"/>
  <c r="DW356" i="2"/>
  <c r="DW183" i="2"/>
  <c r="DX3" i="2"/>
  <c r="DW440" i="2"/>
  <c r="DW266" i="2"/>
  <c r="DW229" i="2"/>
  <c r="DW557" i="2"/>
  <c r="DW658" i="2"/>
  <c r="DW735" i="2"/>
  <c r="DW247" i="2"/>
  <c r="DW830" i="2"/>
  <c r="DW357" i="2"/>
  <c r="BE387" i="2"/>
  <c r="BE382" i="2" s="1"/>
  <c r="BF389" i="2" a="1"/>
  <c r="BF389" i="2" s="1"/>
  <c r="DY2" i="4"/>
  <c r="FG2" i="4"/>
  <c r="DW763" i="2"/>
  <c r="DX241" i="2"/>
  <c r="DW236" i="2"/>
  <c r="Q216" i="3"/>
  <c r="R215" i="3"/>
  <c r="O215" i="3" s="1"/>
  <c r="BD116" i="9" l="1"/>
  <c r="BD112" i="9"/>
  <c r="BC77" i="9"/>
  <c r="BC110" i="9"/>
  <c r="DW484" i="9"/>
  <c r="DW485" i="9" s="1"/>
  <c r="BE417" i="9"/>
  <c r="BE52" i="9" s="1"/>
  <c r="BE107" i="9" s="1"/>
  <c r="AX114" i="9"/>
  <c r="AX112" i="9"/>
  <c r="BC112" i="9"/>
  <c r="AW77" i="9"/>
  <c r="BD115" i="9"/>
  <c r="BD107" i="9"/>
  <c r="BC114" i="9"/>
  <c r="BB77" i="9"/>
  <c r="BC107" i="9"/>
  <c r="BC115" i="9"/>
  <c r="CL917" i="9"/>
  <c r="CM929" i="9"/>
  <c r="BK663" i="9" a="1"/>
  <c r="BK663" i="9" s="1"/>
  <c r="BK661" i="9" s="1"/>
  <c r="BM663" i="9" a="1"/>
  <c r="BM663" i="9" s="1"/>
  <c r="BM661" i="9" s="1"/>
  <c r="BJ663" i="9" a="1"/>
  <c r="BJ663" i="9" s="1"/>
  <c r="BJ661" i="9" s="1"/>
  <c r="BL663" i="9" a="1"/>
  <c r="BL663" i="9" s="1"/>
  <c r="BL661" i="9" s="1"/>
  <c r="BM139" i="9"/>
  <c r="BM323" i="9"/>
  <c r="DY323" i="9" s="1"/>
  <c r="DY147" i="9"/>
  <c r="DY148" i="9" s="1"/>
  <c r="BK564" i="9" a="1"/>
  <c r="BK564" i="9" s="1"/>
  <c r="BK562" i="9" s="1"/>
  <c r="BJ564" i="9" a="1"/>
  <c r="BJ564" i="9" s="1"/>
  <c r="BJ562" i="9" s="1"/>
  <c r="BL564" i="9" a="1"/>
  <c r="BL564" i="9" s="1"/>
  <c r="BL562" i="9" s="1"/>
  <c r="BM564" i="9" a="1"/>
  <c r="BM564" i="9" s="1"/>
  <c r="BM562" i="9" s="1"/>
  <c r="CV147" i="9"/>
  <c r="CR141" i="9"/>
  <c r="CR18" i="9" s="1"/>
  <c r="CR140" i="9"/>
  <c r="CR17" i="9" s="1"/>
  <c r="CR16" i="9"/>
  <c r="CR223" i="9"/>
  <c r="DZ605" i="9"/>
  <c r="EA610" i="9"/>
  <c r="CY147" i="9"/>
  <c r="CU140" i="9"/>
  <c r="CU17" i="9" s="1"/>
  <c r="CU16" i="9"/>
  <c r="CU223" i="9"/>
  <c r="DU54" i="9"/>
  <c r="DU478" i="9"/>
  <c r="EA494" i="9"/>
  <c r="DZ489" i="9"/>
  <c r="EB749" i="9"/>
  <c r="EA744" i="9"/>
  <c r="DW613" i="9"/>
  <c r="BE69" i="9"/>
  <c r="EA710" i="9"/>
  <c r="DZ705" i="9"/>
  <c r="BD77" i="9"/>
  <c r="EA685" i="9"/>
  <c r="EB690" i="9"/>
  <c r="BM603" i="9" a="1"/>
  <c r="BM603" i="9" s="1"/>
  <c r="BM601" i="9" s="1"/>
  <c r="BJ603" i="9" a="1"/>
  <c r="BJ603" i="9" s="1"/>
  <c r="BJ601" i="9" s="1"/>
  <c r="BL603" i="9" a="1"/>
  <c r="BL603" i="9" s="1"/>
  <c r="BL601" i="9" s="1"/>
  <c r="BK603" i="9" a="1"/>
  <c r="BK603" i="9" s="1"/>
  <c r="BK601" i="9" s="1"/>
  <c r="DU418" i="9"/>
  <c r="DU52" i="9"/>
  <c r="BA75" i="9"/>
  <c r="DV653" i="9"/>
  <c r="DX16" i="9"/>
  <c r="BH680" i="9" a="1"/>
  <c r="BH680" i="9" s="1"/>
  <c r="BH673" i="9" s="1"/>
  <c r="BH74" i="9" s="1"/>
  <c r="BH561" i="9" a="1"/>
  <c r="BH561" i="9" s="1"/>
  <c r="BH554" i="9" s="1"/>
  <c r="BH61" i="9" s="1"/>
  <c r="BI561" i="9" a="1"/>
  <c r="BI561" i="9" s="1"/>
  <c r="BI640" i="9" a="1"/>
  <c r="BI640" i="9" s="1"/>
  <c r="BG660" i="9" a="1"/>
  <c r="BG660" i="9" s="1"/>
  <c r="BG653" i="9" s="1"/>
  <c r="BG75" i="9" s="1"/>
  <c r="BF640" i="9" a="1"/>
  <c r="BF640" i="9" s="1"/>
  <c r="BF633" i="9" s="1"/>
  <c r="BF70" i="9" s="1"/>
  <c r="BH660" i="9" a="1"/>
  <c r="BH660" i="9" s="1"/>
  <c r="BH653" i="9" s="1"/>
  <c r="BH75" i="9" s="1"/>
  <c r="BG561" i="9" a="1"/>
  <c r="BG561" i="9" s="1"/>
  <c r="BG554" i="9" s="1"/>
  <c r="BG61" i="9" s="1"/>
  <c r="BI660" i="9" a="1"/>
  <c r="BI660" i="9" s="1"/>
  <c r="BF620" i="9" a="1"/>
  <c r="BF620" i="9" s="1"/>
  <c r="BF613" i="9" s="1"/>
  <c r="BF69" i="9" s="1"/>
  <c r="BG600" i="9" a="1"/>
  <c r="BG600" i="9" s="1"/>
  <c r="BG593" i="9" s="1"/>
  <c r="BG424" i="9" a="1"/>
  <c r="BG424" i="9" s="1"/>
  <c r="BG417" i="9" s="1"/>
  <c r="BG52" i="9" s="1"/>
  <c r="BH739" i="9" a="1"/>
  <c r="BH739" i="9" s="1"/>
  <c r="BH732" i="9" s="1"/>
  <c r="DX223" i="9"/>
  <c r="BH424" i="9" a="1"/>
  <c r="BH424" i="9" s="1"/>
  <c r="BH417" i="9" s="1"/>
  <c r="BH52" i="9" s="1"/>
  <c r="BF600" i="9" a="1"/>
  <c r="BF600" i="9" s="1"/>
  <c r="BF593" i="9" s="1"/>
  <c r="BH620" i="9" a="1"/>
  <c r="BH620" i="9" s="1"/>
  <c r="BH613" i="9" s="1"/>
  <c r="BH69" i="9" s="1"/>
  <c r="BF700" i="9" a="1"/>
  <c r="BF700" i="9" s="1"/>
  <c r="BF693" i="9" s="1"/>
  <c r="BF76" i="9" s="1"/>
  <c r="BG484" i="9" a="1"/>
  <c r="BG484" i="9" s="1"/>
  <c r="BG477" i="9" s="1"/>
  <c r="BG54" i="9" s="1"/>
  <c r="BI424" i="9" a="1"/>
  <c r="BI424" i="9" s="1"/>
  <c r="BI620" i="9" a="1"/>
  <c r="BI620" i="9" s="1"/>
  <c r="BG700" i="9" a="1"/>
  <c r="BG700" i="9" s="1"/>
  <c r="BG693" i="9" s="1"/>
  <c r="BG76" i="9" s="1"/>
  <c r="BF484" i="9" a="1"/>
  <c r="BF484" i="9" s="1"/>
  <c r="BF477" i="9" s="1"/>
  <c r="BF54" i="9" s="1"/>
  <c r="BH700" i="9" a="1"/>
  <c r="BH700" i="9" s="1"/>
  <c r="BH693" i="9" s="1"/>
  <c r="BH76" i="9" s="1"/>
  <c r="BI739" i="9" a="1"/>
  <c r="BI739" i="9" s="1"/>
  <c r="BF561" i="9" a="1"/>
  <c r="BF561" i="9" s="1"/>
  <c r="BF554" i="9" s="1"/>
  <c r="BF61" i="9" s="1"/>
  <c r="BI700" i="9" a="1"/>
  <c r="BI700" i="9" s="1"/>
  <c r="BH484" i="9" a="1"/>
  <c r="BH484" i="9" s="1"/>
  <c r="BH477" i="9" s="1"/>
  <c r="BH54" i="9" s="1"/>
  <c r="BF680" i="9" a="1"/>
  <c r="BF680" i="9" s="1"/>
  <c r="BF673" i="9" s="1"/>
  <c r="BF74" i="9" s="1"/>
  <c r="BG620" i="9" a="1"/>
  <c r="BG620" i="9" s="1"/>
  <c r="BG613" i="9" s="1"/>
  <c r="BG69" i="9" s="1"/>
  <c r="BI680" i="9" a="1"/>
  <c r="BI680" i="9" s="1"/>
  <c r="BH600" i="9" a="1"/>
  <c r="BH600" i="9" s="1"/>
  <c r="BH593" i="9" s="1"/>
  <c r="BI600" i="9" a="1"/>
  <c r="BI600" i="9" s="1"/>
  <c r="BF424" i="9" a="1"/>
  <c r="BF424" i="9" s="1"/>
  <c r="BF417" i="9" s="1"/>
  <c r="BF52" i="9" s="1"/>
  <c r="BF739" i="9" a="1"/>
  <c r="BF739" i="9" s="1"/>
  <c r="BF732" i="9" s="1"/>
  <c r="BI484" i="9" a="1"/>
  <c r="BI484" i="9" s="1"/>
  <c r="BG680" i="9" a="1"/>
  <c r="BG680" i="9" s="1"/>
  <c r="BG673" i="9" s="1"/>
  <c r="BG74" i="9" s="1"/>
  <c r="BF660" i="9" a="1"/>
  <c r="BF660" i="9" s="1"/>
  <c r="BF653" i="9" s="1"/>
  <c r="BF75" i="9" s="1"/>
  <c r="BG739" i="9" a="1"/>
  <c r="BG739" i="9" s="1"/>
  <c r="BG732" i="9" s="1"/>
  <c r="BH640" i="9" a="1"/>
  <c r="BH640" i="9" s="1"/>
  <c r="BH633" i="9" s="1"/>
  <c r="BH70" i="9" s="1"/>
  <c r="DX140" i="9"/>
  <c r="DX17" i="9" s="1"/>
  <c r="BG640" i="9" a="1"/>
  <c r="BG640" i="9" s="1"/>
  <c r="BG633" i="9" s="1"/>
  <c r="BG70" i="9" s="1"/>
  <c r="BJ703" i="9" a="1"/>
  <c r="BJ703" i="9" s="1"/>
  <c r="BJ701" i="9" s="1"/>
  <c r="BM703" i="9" a="1"/>
  <c r="BM703" i="9" s="1"/>
  <c r="BM701" i="9" s="1"/>
  <c r="BL703" i="9" a="1"/>
  <c r="BL703" i="9" s="1"/>
  <c r="BL701" i="9" s="1"/>
  <c r="BK703" i="9" a="1"/>
  <c r="BK703" i="9" s="1"/>
  <c r="BK701" i="9" s="1"/>
  <c r="BN683" i="9" a="1"/>
  <c r="BN683" i="9" s="1"/>
  <c r="BN681" i="9" s="1"/>
  <c r="BO683" i="9" a="1"/>
  <c r="BO683" i="9" s="1"/>
  <c r="BO681" i="9" s="1"/>
  <c r="BP683" i="9" a="1"/>
  <c r="BP683" i="9" s="1"/>
  <c r="BP681" i="9" s="1"/>
  <c r="BQ683" i="9" a="1"/>
  <c r="BQ683" i="9" s="1"/>
  <c r="BQ681" i="9" s="1"/>
  <c r="CP139" i="9"/>
  <c r="CP323" i="9"/>
  <c r="BL427" i="9" a="1"/>
  <c r="BL427" i="9" s="1"/>
  <c r="BL425" i="9" s="1"/>
  <c r="BJ427" i="9" a="1"/>
  <c r="BJ427" i="9" s="1"/>
  <c r="BJ425" i="9" s="1"/>
  <c r="BM427" i="9" a="1"/>
  <c r="BM427" i="9" s="1"/>
  <c r="BM425" i="9" s="1"/>
  <c r="BK427" i="9" a="1"/>
  <c r="BK427" i="9" s="1"/>
  <c r="BK425" i="9" s="1"/>
  <c r="DW561" i="9"/>
  <c r="DW562" i="9" s="1"/>
  <c r="BE554" i="9"/>
  <c r="AX115" i="9"/>
  <c r="AX116" i="9"/>
  <c r="DU654" i="9"/>
  <c r="DU75" i="9"/>
  <c r="DU115" i="9" s="1"/>
  <c r="DU694" i="9"/>
  <c r="DU76" i="9"/>
  <c r="DU116" i="9" s="1"/>
  <c r="DW640" i="9"/>
  <c r="DW641" i="9" s="1"/>
  <c r="BE633" i="9"/>
  <c r="DU61" i="9"/>
  <c r="DU112" i="9" s="1"/>
  <c r="DU555" i="9"/>
  <c r="DZ566" i="9"/>
  <c r="EA571" i="9"/>
  <c r="DV69" i="9"/>
  <c r="DV614" i="9"/>
  <c r="BA70" i="9"/>
  <c r="BA114" i="9" s="1"/>
  <c r="DV633" i="9"/>
  <c r="BE54" i="9"/>
  <c r="BE110" i="9" s="1"/>
  <c r="DW477" i="9"/>
  <c r="BI917" i="9"/>
  <c r="BI929" i="9"/>
  <c r="BJ929" i="9"/>
  <c r="DZ429" i="9"/>
  <c r="EA434" i="9"/>
  <c r="BE653" i="9"/>
  <c r="DW660" i="9"/>
  <c r="DW661" i="9" s="1"/>
  <c r="BE593" i="9"/>
  <c r="DW593" i="9" s="1"/>
  <c r="DW594" i="9" s="1"/>
  <c r="DW600" i="9"/>
  <c r="DW601" i="9" s="1"/>
  <c r="EB630" i="9"/>
  <c r="EA625" i="9"/>
  <c r="DV693" i="9"/>
  <c r="BA76" i="9"/>
  <c r="BA116" i="9" s="1"/>
  <c r="AX107" i="9"/>
  <c r="BD114" i="9"/>
  <c r="AX110" i="9"/>
  <c r="DV554" i="9"/>
  <c r="BA61" i="9"/>
  <c r="DW758" i="9"/>
  <c r="BE752" i="9"/>
  <c r="BE693" i="9"/>
  <c r="DW700" i="9"/>
  <c r="DW701" i="9" s="1"/>
  <c r="BC116" i="9"/>
  <c r="DU634" i="9"/>
  <c r="DU70" i="9"/>
  <c r="BE74" i="9"/>
  <c r="DW673" i="9"/>
  <c r="BA52" i="9"/>
  <c r="BA107" i="9" s="1"/>
  <c r="DV417" i="9"/>
  <c r="BM643" i="9" a="1"/>
  <c r="BM643" i="9" s="1"/>
  <c r="BM641" i="9" s="1"/>
  <c r="BK643" i="9" a="1"/>
  <c r="BK643" i="9" s="1"/>
  <c r="BK641" i="9" s="1"/>
  <c r="BJ643" i="9" a="1"/>
  <c r="BJ643" i="9" s="1"/>
  <c r="BJ641" i="9" s="1"/>
  <c r="BL643" i="9" a="1"/>
  <c r="BL643" i="9" s="1"/>
  <c r="BL641" i="9" s="1"/>
  <c r="BN623" i="9" a="1"/>
  <c r="BN623" i="9" s="1"/>
  <c r="BN621" i="9" s="1"/>
  <c r="BQ623" i="9" a="1"/>
  <c r="BQ623" i="9" s="1"/>
  <c r="BQ621" i="9" s="1"/>
  <c r="BO623" i="9" a="1"/>
  <c r="BO623" i="9" s="1"/>
  <c r="BO621" i="9" s="1"/>
  <c r="BP623" i="9" a="1"/>
  <c r="BP623" i="9" s="1"/>
  <c r="BP621" i="9" s="1"/>
  <c r="DU978" i="9"/>
  <c r="DU113" i="9"/>
  <c r="EA670" i="9"/>
  <c r="DZ665" i="9"/>
  <c r="DZ645" i="9"/>
  <c r="EA650" i="9"/>
  <c r="BA54" i="9"/>
  <c r="DV477" i="9"/>
  <c r="BM487" i="9" a="1"/>
  <c r="BM487" i="9" s="1"/>
  <c r="BM485" i="9" s="1"/>
  <c r="BK487" i="9" a="1"/>
  <c r="BK487" i="9" s="1"/>
  <c r="BK485" i="9" s="1"/>
  <c r="BL487" i="9" a="1"/>
  <c r="BL487" i="9" s="1"/>
  <c r="BL485" i="9" s="1"/>
  <c r="BJ487" i="9" a="1"/>
  <c r="BJ487" i="9" s="1"/>
  <c r="BJ485" i="9" s="1"/>
  <c r="BB113" i="9"/>
  <c r="BD110" i="9"/>
  <c r="BQ742" i="9" a="1"/>
  <c r="BQ742" i="9" s="1"/>
  <c r="BQ740" i="9" s="1"/>
  <c r="BP742" i="9" a="1"/>
  <c r="BP742" i="9" s="1"/>
  <c r="BP740" i="9" s="1"/>
  <c r="BN742" i="9" a="1"/>
  <c r="BN742" i="9" s="1"/>
  <c r="BN740" i="9" s="1"/>
  <c r="BO742" i="9" a="1"/>
  <c r="BO742" i="9" s="1"/>
  <c r="BO740" i="9" s="1"/>
  <c r="DW777" i="9"/>
  <c r="BE771" i="9"/>
  <c r="EA73" i="9"/>
  <c r="BY387" i="9"/>
  <c r="BY382" i="9" s="1"/>
  <c r="BZ389" i="9" a="1"/>
  <c r="BZ389" i="9" s="1"/>
  <c r="EB389" i="9"/>
  <c r="EB387" i="9" s="1"/>
  <c r="EB382" i="9" s="1"/>
  <c r="DV820" i="2"/>
  <c r="DW825" i="2"/>
  <c r="DX183" i="2"/>
  <c r="DX811" i="2"/>
  <c r="DX809" i="2"/>
  <c r="DX815" i="2"/>
  <c r="DX813" i="2"/>
  <c r="DW923" i="2"/>
  <c r="DW903" i="2"/>
  <c r="DW901" i="2"/>
  <c r="DX537" i="2"/>
  <c r="DW902" i="2"/>
  <c r="DW899" i="2"/>
  <c r="DX715" i="2"/>
  <c r="DW12" i="2"/>
  <c r="DW900" i="2"/>
  <c r="DX636" i="2"/>
  <c r="DX422" i="2"/>
  <c r="DX480" i="2"/>
  <c r="DW863" i="2"/>
  <c r="DX773" i="2"/>
  <c r="DX420" i="2"/>
  <c r="DX316" i="2"/>
  <c r="DX4" i="2" a="1"/>
  <c r="DX4" i="2" s="1"/>
  <c r="DX906" i="2" s="1"/>
  <c r="DX908" i="2" s="1"/>
  <c r="DX909" i="2" s="1"/>
  <c r="DX442" i="2"/>
  <c r="DX266" i="2"/>
  <c r="DX229" i="2"/>
  <c r="DX559" i="2"/>
  <c r="DX658" i="2"/>
  <c r="DX737" i="2"/>
  <c r="DX249" i="2"/>
  <c r="DX830" i="2"/>
  <c r="DX357" i="2"/>
  <c r="DX314" i="2"/>
  <c r="DX335" i="2"/>
  <c r="DX187" i="2"/>
  <c r="DX638" i="2"/>
  <c r="DX356" i="2"/>
  <c r="DX185" i="2"/>
  <c r="DY3" i="2"/>
  <c r="DX270" i="2"/>
  <c r="DX557" i="2"/>
  <c r="DX735" i="2"/>
  <c r="DX794" i="2"/>
  <c r="DX186" i="2"/>
  <c r="DX143" i="2"/>
  <c r="DX460" i="2"/>
  <c r="DX269" i="2"/>
  <c r="DX499" i="2"/>
  <c r="DX576" i="2"/>
  <c r="DX676" i="2"/>
  <c r="DX596" i="2"/>
  <c r="DX754" i="2"/>
  <c r="DX832" i="2"/>
  <c r="DX358" i="2"/>
  <c r="DX482" i="2"/>
  <c r="DX440" i="2"/>
  <c r="DX225" i="2"/>
  <c r="DX656" i="2"/>
  <c r="DX247" i="2"/>
  <c r="DX354" i="2"/>
  <c r="DX145" i="2"/>
  <c r="DX462" i="2"/>
  <c r="DX268" i="2"/>
  <c r="DX501" i="2"/>
  <c r="DX578" i="2"/>
  <c r="DX678" i="2"/>
  <c r="DX598" i="2"/>
  <c r="DX756" i="2"/>
  <c r="DX851" i="2"/>
  <c r="DX395" i="2"/>
  <c r="DX717" i="2"/>
  <c r="DX518" i="2"/>
  <c r="DX616" i="2"/>
  <c r="DX696" i="2"/>
  <c r="DX205" i="2"/>
  <c r="DX849" i="2"/>
  <c r="DX321" i="2"/>
  <c r="DX227" i="2"/>
  <c r="DX539" i="2"/>
  <c r="DX792" i="2"/>
  <c r="DX163" i="2"/>
  <c r="DX400" i="2"/>
  <c r="DX279" i="2"/>
  <c r="DX165" i="2"/>
  <c r="DX402" i="2"/>
  <c r="DX297" i="2"/>
  <c r="DX520" i="2"/>
  <c r="DX618" i="2"/>
  <c r="DX698" i="2"/>
  <c r="DX207" i="2"/>
  <c r="DX775" i="2"/>
  <c r="DX333" i="2"/>
  <c r="BF387" i="2"/>
  <c r="BF382" i="2" s="1"/>
  <c r="BG389" i="2" a="1"/>
  <c r="BG389" i="2" s="1"/>
  <c r="DZ2" i="4"/>
  <c r="FH2" i="4"/>
  <c r="DX763" i="2"/>
  <c r="DY241" i="2"/>
  <c r="DX236" i="2"/>
  <c r="R216" i="3"/>
  <c r="O216" i="3" s="1"/>
  <c r="Q217" i="3"/>
  <c r="BB116" i="9" l="1"/>
  <c r="DW417" i="9"/>
  <c r="DW52" i="9" s="1"/>
  <c r="BG113" i="9"/>
  <c r="BG116" i="9"/>
  <c r="BH114" i="9"/>
  <c r="BH77" i="9"/>
  <c r="BG112" i="9"/>
  <c r="BE113" i="9"/>
  <c r="BH110" i="9"/>
  <c r="BG107" i="9"/>
  <c r="BB114" i="9"/>
  <c r="BG110" i="9"/>
  <c r="DU77" i="9"/>
  <c r="DV555" i="9"/>
  <c r="DV61" i="9"/>
  <c r="DV112" i="9" s="1"/>
  <c r="CR917" i="9"/>
  <c r="CR929" i="9"/>
  <c r="EA665" i="9"/>
  <c r="EB670" i="9"/>
  <c r="EB625" i="9"/>
  <c r="EC630" i="9"/>
  <c r="EB610" i="9"/>
  <c r="EA605" i="9"/>
  <c r="DV978" i="9"/>
  <c r="DV113" i="9"/>
  <c r="BE61" i="9"/>
  <c r="BE112" i="9" s="1"/>
  <c r="DW554" i="9"/>
  <c r="DX484" i="9"/>
  <c r="DX485" i="9" s="1"/>
  <c r="BI477" i="9"/>
  <c r="BI417" i="9"/>
  <c r="DX424" i="9"/>
  <c r="DX425" i="9" s="1"/>
  <c r="BI633" i="9"/>
  <c r="DX640" i="9"/>
  <c r="DX641" i="9" s="1"/>
  <c r="DV418" i="9"/>
  <c r="DV52" i="9"/>
  <c r="BE76" i="9"/>
  <c r="BE116" i="9" s="1"/>
  <c r="DW693" i="9"/>
  <c r="DW54" i="9"/>
  <c r="DW478" i="9"/>
  <c r="DX700" i="9"/>
  <c r="DX701" i="9" s="1"/>
  <c r="BI693" i="9"/>
  <c r="BI554" i="9"/>
  <c r="DX561" i="9"/>
  <c r="DX562" i="9" s="1"/>
  <c r="DU974" i="9"/>
  <c r="DU985" i="9" s="1"/>
  <c r="DU107" i="9"/>
  <c r="EC749" i="9"/>
  <c r="EB744" i="9"/>
  <c r="CU917" i="9"/>
  <c r="BA110" i="9"/>
  <c r="BB110" i="9"/>
  <c r="BB107" i="9"/>
  <c r="BE75" i="9"/>
  <c r="BE115" i="9" s="1"/>
  <c r="DW653" i="9"/>
  <c r="BG114" i="9"/>
  <c r="BF107" i="9"/>
  <c r="BH112" i="9"/>
  <c r="BP487" i="9" a="1"/>
  <c r="BP487" i="9" s="1"/>
  <c r="BP485" i="9" s="1"/>
  <c r="BQ487" i="9" a="1"/>
  <c r="BQ487" i="9" s="1"/>
  <c r="BQ485" i="9" s="1"/>
  <c r="BN487" i="9" a="1"/>
  <c r="BN487" i="9" s="1"/>
  <c r="BN485" i="9" s="1"/>
  <c r="BO487" i="9" a="1"/>
  <c r="BO487" i="9" s="1"/>
  <c r="BO485" i="9" s="1"/>
  <c r="BI593" i="9"/>
  <c r="DX593" i="9" s="1"/>
  <c r="DX594" i="9" s="1"/>
  <c r="DX600" i="9"/>
  <c r="DX601" i="9" s="1"/>
  <c r="BI732" i="9"/>
  <c r="DX732" i="9" s="1"/>
  <c r="DX733" i="9" s="1"/>
  <c r="DX739" i="9"/>
  <c r="DX740" i="9" s="1"/>
  <c r="BQ643" i="9" a="1"/>
  <c r="BQ643" i="9" s="1"/>
  <c r="BQ641" i="9" s="1"/>
  <c r="BN643" i="9" a="1"/>
  <c r="BN643" i="9" s="1"/>
  <c r="BN641" i="9" s="1"/>
  <c r="BP643" i="9" a="1"/>
  <c r="BP643" i="9" s="1"/>
  <c r="BP641" i="9" s="1"/>
  <c r="BO643" i="9" a="1"/>
  <c r="BO643" i="9" s="1"/>
  <c r="BO641" i="9" s="1"/>
  <c r="BF113" i="9"/>
  <c r="DV634" i="9"/>
  <c r="DV70" i="9"/>
  <c r="DX917" i="9"/>
  <c r="BO703" i="9" a="1"/>
  <c r="BO703" i="9" s="1"/>
  <c r="BO701" i="9" s="1"/>
  <c r="BN703" i="9" a="1"/>
  <c r="BN703" i="9" s="1"/>
  <c r="BN701" i="9" s="1"/>
  <c r="BP703" i="9" a="1"/>
  <c r="BP703" i="9" s="1"/>
  <c r="BP701" i="9" s="1"/>
  <c r="BQ703" i="9" a="1"/>
  <c r="BQ703" i="9" s="1"/>
  <c r="BQ701" i="9" s="1"/>
  <c r="CY139" i="9"/>
  <c r="CY323" i="9"/>
  <c r="CV139" i="9"/>
  <c r="CV323" i="9"/>
  <c r="BG77" i="9"/>
  <c r="BF77" i="9"/>
  <c r="DX620" i="9"/>
  <c r="DX621" i="9" s="1"/>
  <c r="BI613" i="9"/>
  <c r="BG115" i="9"/>
  <c r="DV654" i="9"/>
  <c r="DV75" i="9"/>
  <c r="EB685" i="9"/>
  <c r="EC690" i="9"/>
  <c r="DW614" i="9"/>
  <c r="DW69" i="9"/>
  <c r="BP603" i="9" a="1"/>
  <c r="BP603" i="9" s="1"/>
  <c r="BP601" i="9" s="1"/>
  <c r="BQ603" i="9" a="1"/>
  <c r="BQ603" i="9" s="1"/>
  <c r="BQ601" i="9" s="1"/>
  <c r="BN603" i="9" a="1"/>
  <c r="BN603" i="9" s="1"/>
  <c r="BN601" i="9" s="1"/>
  <c r="BO603" i="9" a="1"/>
  <c r="BO603" i="9" s="1"/>
  <c r="BO601" i="9" s="1"/>
  <c r="BE70" i="9"/>
  <c r="BE114" i="9" s="1"/>
  <c r="DW633" i="9"/>
  <c r="CT147" i="9"/>
  <c r="CP16" i="9"/>
  <c r="CP140" i="9"/>
  <c r="CP17" i="9" s="1"/>
  <c r="CP223" i="9"/>
  <c r="CQ141" i="9"/>
  <c r="CQ18" i="9" s="1"/>
  <c r="BA115" i="9"/>
  <c r="BB115" i="9"/>
  <c r="BA77" i="9"/>
  <c r="BS683" i="9" a="1"/>
  <c r="BS683" i="9" s="1"/>
  <c r="BS681" i="9" s="1"/>
  <c r="BU683" i="9" a="1"/>
  <c r="BU683" i="9" s="1"/>
  <c r="BU681" i="9" s="1"/>
  <c r="BT683" i="9" a="1"/>
  <c r="BT683" i="9" s="1"/>
  <c r="BT681" i="9" s="1"/>
  <c r="BR683" i="9" a="1"/>
  <c r="BR683" i="9" s="1"/>
  <c r="BR681" i="9" s="1"/>
  <c r="BT742" i="9" a="1"/>
  <c r="BT742" i="9" s="1"/>
  <c r="BT740" i="9" s="1"/>
  <c r="BU742" i="9" a="1"/>
  <c r="BU742" i="9" s="1"/>
  <c r="BU740" i="9" s="1"/>
  <c r="BR742" i="9" a="1"/>
  <c r="BR742" i="9" s="1"/>
  <c r="BR740" i="9" s="1"/>
  <c r="BS742" i="9" a="1"/>
  <c r="BS742" i="9" s="1"/>
  <c r="BS740" i="9" s="1"/>
  <c r="DV478" i="9"/>
  <c r="DV54" i="9"/>
  <c r="EA645" i="9"/>
  <c r="EB650" i="9"/>
  <c r="DW674" i="9"/>
  <c r="DW74" i="9"/>
  <c r="DW752" i="9"/>
  <c r="DW79" i="9" s="1"/>
  <c r="DW127" i="9" s="1"/>
  <c r="BF758" i="9"/>
  <c r="BF752" i="9" s="1"/>
  <c r="BE79" i="9"/>
  <c r="BE127" i="9" s="1"/>
  <c r="EB434" i="9"/>
  <c r="EA429" i="9"/>
  <c r="BH113" i="9"/>
  <c r="BI653" i="9"/>
  <c r="DX660" i="9"/>
  <c r="DX661" i="9" s="1"/>
  <c r="EA489" i="9"/>
  <c r="EB494" i="9"/>
  <c r="DV76" i="9"/>
  <c r="DV116" i="9" s="1"/>
  <c r="DV694" i="9"/>
  <c r="BN427" i="9" a="1"/>
  <c r="BN427" i="9" s="1"/>
  <c r="BN425" i="9" s="1"/>
  <c r="BP427" i="9" a="1"/>
  <c r="BP427" i="9" s="1"/>
  <c r="BP425" i="9" s="1"/>
  <c r="BQ427" i="9" a="1"/>
  <c r="BQ427" i="9" s="1"/>
  <c r="BQ425" i="9" s="1"/>
  <c r="BO427" i="9" a="1"/>
  <c r="BO427" i="9" s="1"/>
  <c r="BO425" i="9" s="1"/>
  <c r="EB571" i="9"/>
  <c r="EA566" i="9"/>
  <c r="BH116" i="9"/>
  <c r="DW771" i="9"/>
  <c r="DW80" i="9" s="1"/>
  <c r="DW128" i="9" s="1"/>
  <c r="BE80" i="9"/>
  <c r="BE128" i="9" s="1"/>
  <c r="BF777" i="9"/>
  <c r="BF771" i="9" s="1"/>
  <c r="BQ663" i="9" a="1"/>
  <c r="BQ663" i="9" s="1"/>
  <c r="BQ661" i="9" s="1"/>
  <c r="BN663" i="9" a="1"/>
  <c r="BN663" i="9" s="1"/>
  <c r="BN661" i="9" s="1"/>
  <c r="BP663" i="9" a="1"/>
  <c r="BP663" i="9" s="1"/>
  <c r="BP661" i="9" s="1"/>
  <c r="BO663" i="9" a="1"/>
  <c r="BO663" i="9" s="1"/>
  <c r="BO661" i="9" s="1"/>
  <c r="DU114" i="9"/>
  <c r="DU979" i="9"/>
  <c r="BA112" i="9"/>
  <c r="BB112" i="9"/>
  <c r="BU623" i="9" a="1"/>
  <c r="BU623" i="9" s="1"/>
  <c r="BU621" i="9" s="1"/>
  <c r="BT623" i="9" a="1"/>
  <c r="BT623" i="9" s="1"/>
  <c r="BT621" i="9" s="1"/>
  <c r="BR623" i="9" a="1"/>
  <c r="BR623" i="9" s="1"/>
  <c r="BR621" i="9" s="1"/>
  <c r="BS623" i="9" a="1"/>
  <c r="BS623" i="9" s="1"/>
  <c r="BS621" i="9" s="1"/>
  <c r="BP564" i="9" a="1"/>
  <c r="BP564" i="9" s="1"/>
  <c r="BP562" i="9" s="1"/>
  <c r="BQ564" i="9" a="1"/>
  <c r="BQ564" i="9" s="1"/>
  <c r="BQ562" i="9" s="1"/>
  <c r="BN564" i="9" a="1"/>
  <c r="BN564" i="9" s="1"/>
  <c r="BN562" i="9" s="1"/>
  <c r="BO564" i="9" a="1"/>
  <c r="BO564" i="9" s="1"/>
  <c r="BO562" i="9" s="1"/>
  <c r="BI673" i="9"/>
  <c r="DX680" i="9"/>
  <c r="DX681" i="9" s="1"/>
  <c r="BF110" i="9"/>
  <c r="BH107" i="9"/>
  <c r="BH115" i="9"/>
  <c r="EA705" i="9"/>
  <c r="EB710" i="9"/>
  <c r="DU976" i="9"/>
  <c r="DU110" i="9"/>
  <c r="BM140" i="9"/>
  <c r="BM17" i="9" s="1"/>
  <c r="BM223" i="9"/>
  <c r="BM141" i="9"/>
  <c r="BM18" i="9" s="1"/>
  <c r="BQ147" i="9"/>
  <c r="DY139" i="9"/>
  <c r="BM16" i="9"/>
  <c r="BN141" i="9"/>
  <c r="BN18" i="9" s="1"/>
  <c r="BZ387" i="9"/>
  <c r="BZ382" i="9" s="1"/>
  <c r="CA389" i="9" a="1"/>
  <c r="CA389" i="9" s="1"/>
  <c r="BV380" i="9" a="1"/>
  <c r="BV380" i="9" s="1"/>
  <c r="BV378" i="9" s="1"/>
  <c r="BV377" i="9" s="1"/>
  <c r="BV352" i="9" s="1"/>
  <c r="BX380" i="9" a="1"/>
  <c r="BX380" i="9" s="1"/>
  <c r="BX378" i="9" s="1"/>
  <c r="BX377" i="9" s="1"/>
  <c r="BX352" i="9" s="1"/>
  <c r="BY380" i="9" a="1"/>
  <c r="BY380" i="9" s="1"/>
  <c r="BY378" i="9" s="1"/>
  <c r="BY377" i="9" s="1"/>
  <c r="BW380" i="9" a="1"/>
  <c r="BW380" i="9" s="1"/>
  <c r="BW378" i="9" s="1"/>
  <c r="BW377" i="9" s="1"/>
  <c r="BW352" i="9" s="1"/>
  <c r="DW820" i="2"/>
  <c r="DX825" i="2"/>
  <c r="DY227" i="2"/>
  <c r="DY815" i="2"/>
  <c r="DY813" i="2"/>
  <c r="DY811" i="2"/>
  <c r="DY809" i="2"/>
  <c r="DX923" i="2"/>
  <c r="DY557" i="2"/>
  <c r="DY4" i="2" a="1"/>
  <c r="DY4" i="2" s="1"/>
  <c r="DY906" i="2" s="1"/>
  <c r="DY908" i="2" s="1"/>
  <c r="DY909" i="2" s="1"/>
  <c r="DY247" i="2"/>
  <c r="DY737" i="2"/>
  <c r="DY440" i="2"/>
  <c r="DY792" i="2"/>
  <c r="DY658" i="2"/>
  <c r="DY354" i="2"/>
  <c r="DY270" i="2"/>
  <c r="DY225" i="2"/>
  <c r="DX863" i="2"/>
  <c r="DY442" i="2"/>
  <c r="DY735" i="2"/>
  <c r="DX903" i="2"/>
  <c r="DY143" i="2"/>
  <c r="DY460" i="2"/>
  <c r="DY268" i="2"/>
  <c r="DY501" i="2"/>
  <c r="DY576" i="2"/>
  <c r="DY678" i="2"/>
  <c r="DY598" i="2"/>
  <c r="DY830" i="2"/>
  <c r="DY358" i="2"/>
  <c r="DY395" i="2"/>
  <c r="DY656" i="2"/>
  <c r="DY145" i="2"/>
  <c r="DY462" i="2"/>
  <c r="DY269" i="2"/>
  <c r="DY499" i="2"/>
  <c r="DY578" i="2"/>
  <c r="DY676" i="2"/>
  <c r="DY596" i="2"/>
  <c r="DY756" i="2"/>
  <c r="DY851" i="2"/>
  <c r="DX12" i="2"/>
  <c r="DZ3" i="2"/>
  <c r="DY559" i="2"/>
  <c r="DY357" i="2"/>
  <c r="DY163" i="2"/>
  <c r="DY520" i="2"/>
  <c r="DY696" i="2"/>
  <c r="DY754" i="2"/>
  <c r="DY183" i="2"/>
  <c r="DY402" i="2"/>
  <c r="DY616" i="2"/>
  <c r="DY775" i="2"/>
  <c r="DY187" i="2"/>
  <c r="DX900" i="2"/>
  <c r="DY266" i="2"/>
  <c r="DY249" i="2"/>
  <c r="DY279" i="2"/>
  <c r="DY618" i="2"/>
  <c r="DY205" i="2"/>
  <c r="DY849" i="2"/>
  <c r="DY165" i="2"/>
  <c r="DY297" i="2"/>
  <c r="DY518" i="2"/>
  <c r="DY698" i="2"/>
  <c r="DY207" i="2"/>
  <c r="DY333" i="2"/>
  <c r="DY420" i="2"/>
  <c r="DY482" i="2"/>
  <c r="DY539" i="2"/>
  <c r="DY638" i="2"/>
  <c r="DY717" i="2"/>
  <c r="DY314" i="2"/>
  <c r="DY773" i="2"/>
  <c r="DY335" i="2"/>
  <c r="DY185" i="2"/>
  <c r="DX902" i="2"/>
  <c r="DY229" i="2"/>
  <c r="DY832" i="2"/>
  <c r="DY400" i="2"/>
  <c r="DX899" i="2"/>
  <c r="DY422" i="2"/>
  <c r="DY480" i="2"/>
  <c r="DY537" i="2"/>
  <c r="DY636" i="2"/>
  <c r="DY715" i="2"/>
  <c r="DY316" i="2"/>
  <c r="DY794" i="2"/>
  <c r="DY356" i="2"/>
  <c r="DY186" i="2"/>
  <c r="DX901" i="2"/>
  <c r="DY321" i="2"/>
  <c r="BG387" i="2"/>
  <c r="BG382" i="2" s="1"/>
  <c r="BH389" i="2" a="1"/>
  <c r="BH389" i="2" s="1"/>
  <c r="EA2" i="4"/>
  <c r="FI2" i="4"/>
  <c r="DY763" i="2"/>
  <c r="DZ241" i="2"/>
  <c r="DY236" i="2"/>
  <c r="Q218" i="3"/>
  <c r="R217" i="3"/>
  <c r="O217" i="3" s="1"/>
  <c r="DW418" i="9" l="1"/>
  <c r="BE77" i="9"/>
  <c r="BF112" i="9"/>
  <c r="CY140" i="9"/>
  <c r="CY17" i="9" s="1"/>
  <c r="CY16" i="9"/>
  <c r="CY223" i="9"/>
  <c r="DC147" i="9"/>
  <c r="EC744" i="9"/>
  <c r="ED749" i="9"/>
  <c r="EB566" i="9"/>
  <c r="EC571" i="9"/>
  <c r="DW654" i="9"/>
  <c r="DW75" i="9"/>
  <c r="DW115" i="9" s="1"/>
  <c r="BU603" i="9" a="1"/>
  <c r="BU603" i="9" s="1"/>
  <c r="BU601" i="9" s="1"/>
  <c r="BR603" i="9" a="1"/>
  <c r="BR603" i="9" s="1"/>
  <c r="BR601" i="9" s="1"/>
  <c r="BS603" i="9" a="1"/>
  <c r="BS603" i="9" s="1"/>
  <c r="BS601" i="9" s="1"/>
  <c r="BT603" i="9" a="1"/>
  <c r="BT603" i="9" s="1"/>
  <c r="BT601" i="9" s="1"/>
  <c r="BU663" i="9" a="1"/>
  <c r="BU663" i="9" s="1"/>
  <c r="BU661" i="9" s="1"/>
  <c r="BR663" i="9" a="1"/>
  <c r="BR663" i="9" s="1"/>
  <c r="BR661" i="9" s="1"/>
  <c r="BT663" i="9" a="1"/>
  <c r="BT663" i="9" s="1"/>
  <c r="BT661" i="9" s="1"/>
  <c r="BS663" i="9" a="1"/>
  <c r="BS663" i="9" s="1"/>
  <c r="BS661" i="9" s="1"/>
  <c r="DW978" i="9"/>
  <c r="DW113" i="9"/>
  <c r="BM929" i="9"/>
  <c r="BM917" i="9"/>
  <c r="BN929" i="9"/>
  <c r="EC710" i="9"/>
  <c r="EB705" i="9"/>
  <c r="DX653" i="9"/>
  <c r="BI75" i="9"/>
  <c r="BI115" i="9" s="1"/>
  <c r="DW634" i="9"/>
  <c r="DW70" i="9"/>
  <c r="EC685" i="9"/>
  <c r="ED690" i="9"/>
  <c r="BF116" i="9"/>
  <c r="DV974" i="9"/>
  <c r="DV985" i="9" s="1"/>
  <c r="DV107" i="9"/>
  <c r="DW555" i="9"/>
  <c r="DW61" i="9"/>
  <c r="DW112" i="9" s="1"/>
  <c r="BF114" i="9"/>
  <c r="BR487" i="9" a="1"/>
  <c r="BR487" i="9" s="1"/>
  <c r="BR485" i="9" s="1"/>
  <c r="BT487" i="9" a="1"/>
  <c r="BT487" i="9" s="1"/>
  <c r="BT485" i="9" s="1"/>
  <c r="BS487" i="9" a="1"/>
  <c r="BS487" i="9" s="1"/>
  <c r="BS485" i="9" s="1"/>
  <c r="BU487" i="9" a="1"/>
  <c r="BU487" i="9" s="1"/>
  <c r="BU485" i="9" s="1"/>
  <c r="BG758" i="9"/>
  <c r="BG752" i="9" s="1"/>
  <c r="BF79" i="9"/>
  <c r="BF127" i="9" s="1"/>
  <c r="CP917" i="9"/>
  <c r="CQ929" i="9"/>
  <c r="DX417" i="9"/>
  <c r="BI52" i="9"/>
  <c r="BI107" i="9" s="1"/>
  <c r="BI54" i="9"/>
  <c r="BI110" i="9" s="1"/>
  <c r="DX477" i="9"/>
  <c r="BG777" i="9"/>
  <c r="BG771" i="9" s="1"/>
  <c r="BF80" i="9"/>
  <c r="BF128" i="9" s="1"/>
  <c r="BK680" i="9" a="1"/>
  <c r="BK680" i="9" s="1"/>
  <c r="BK673" i="9" s="1"/>
  <c r="BK74" i="9" s="1"/>
  <c r="BM739" i="9" a="1"/>
  <c r="BM739" i="9" s="1"/>
  <c r="BK739" i="9" a="1"/>
  <c r="BK739" i="9" s="1"/>
  <c r="BK732" i="9" s="1"/>
  <c r="BJ680" i="9" a="1"/>
  <c r="BJ680" i="9" s="1"/>
  <c r="BJ673" i="9" s="1"/>
  <c r="BJ74" i="9" s="1"/>
  <c r="BJ424" i="9" a="1"/>
  <c r="BJ424" i="9" s="1"/>
  <c r="BJ417" i="9" s="1"/>
  <c r="BJ52" i="9" s="1"/>
  <c r="DY140" i="9"/>
  <c r="DY17" i="9" s="1"/>
  <c r="BM680" i="9" a="1"/>
  <c r="BM680" i="9" s="1"/>
  <c r="BJ660" i="9" a="1"/>
  <c r="BJ660" i="9" s="1"/>
  <c r="BJ653" i="9" s="1"/>
  <c r="BJ75" i="9" s="1"/>
  <c r="BL739" i="9" a="1"/>
  <c r="BL739" i="9" s="1"/>
  <c r="BL732" i="9" s="1"/>
  <c r="BL561" i="9" a="1"/>
  <c r="BL561" i="9" s="1"/>
  <c r="BL554" i="9" s="1"/>
  <c r="BL61" i="9" s="1"/>
  <c r="BK620" i="9" a="1"/>
  <c r="BK620" i="9" s="1"/>
  <c r="BK613" i="9" s="1"/>
  <c r="BK69" i="9" s="1"/>
  <c r="BM561" i="9" a="1"/>
  <c r="BM561" i="9" s="1"/>
  <c r="BK600" i="9" a="1"/>
  <c r="BK600" i="9" s="1"/>
  <c r="BK593" i="9" s="1"/>
  <c r="BK484" i="9" a="1"/>
  <c r="BK484" i="9" s="1"/>
  <c r="BK477" i="9" s="1"/>
  <c r="BK54" i="9" s="1"/>
  <c r="BM600" i="9" a="1"/>
  <c r="BM600" i="9" s="1"/>
  <c r="BL600" i="9" a="1"/>
  <c r="BL600" i="9" s="1"/>
  <c r="BL593" i="9" s="1"/>
  <c r="BJ484" i="9" a="1"/>
  <c r="BJ484" i="9" s="1"/>
  <c r="BJ477" i="9" s="1"/>
  <c r="BJ54" i="9" s="1"/>
  <c r="BM620" i="9" a="1"/>
  <c r="BM620" i="9" s="1"/>
  <c r="BL680" i="9" a="1"/>
  <c r="BL680" i="9" s="1"/>
  <c r="BL673" i="9" s="1"/>
  <c r="BL74" i="9" s="1"/>
  <c r="BJ640" i="9" a="1"/>
  <c r="BJ640" i="9" s="1"/>
  <c r="BJ633" i="9" s="1"/>
  <c r="BJ70" i="9" s="1"/>
  <c r="BJ700" i="9" a="1"/>
  <c r="BJ700" i="9" s="1"/>
  <c r="BJ693" i="9" s="1"/>
  <c r="BJ76" i="9" s="1"/>
  <c r="BL640" i="9" a="1"/>
  <c r="BL640" i="9" s="1"/>
  <c r="BL633" i="9" s="1"/>
  <c r="BL70" i="9" s="1"/>
  <c r="DY16" i="9"/>
  <c r="BM700" i="9" a="1"/>
  <c r="BM700" i="9" s="1"/>
  <c r="DY223" i="9"/>
  <c r="BL700" i="9" a="1"/>
  <c r="BL700" i="9" s="1"/>
  <c r="BL693" i="9" s="1"/>
  <c r="BL76" i="9" s="1"/>
  <c r="BM660" i="9" a="1"/>
  <c r="BM660" i="9" s="1"/>
  <c r="BJ600" i="9" a="1"/>
  <c r="BJ600" i="9" s="1"/>
  <c r="BJ593" i="9" s="1"/>
  <c r="BK561" i="9" a="1"/>
  <c r="BK561" i="9" s="1"/>
  <c r="BK554" i="9" s="1"/>
  <c r="BK61" i="9" s="1"/>
  <c r="BK640" i="9" a="1"/>
  <c r="BK640" i="9" s="1"/>
  <c r="BK633" i="9" s="1"/>
  <c r="BK70" i="9" s="1"/>
  <c r="BK424" i="9" a="1"/>
  <c r="BK424" i="9" s="1"/>
  <c r="BK417" i="9" s="1"/>
  <c r="BK52" i="9" s="1"/>
  <c r="BJ561" i="9" a="1"/>
  <c r="BJ561" i="9" s="1"/>
  <c r="BJ554" i="9" s="1"/>
  <c r="BJ61" i="9" s="1"/>
  <c r="BK660" i="9" a="1"/>
  <c r="BK660" i="9" s="1"/>
  <c r="BK653" i="9" s="1"/>
  <c r="BK75" i="9" s="1"/>
  <c r="BM424" i="9" a="1"/>
  <c r="BM424" i="9" s="1"/>
  <c r="BL424" i="9" a="1"/>
  <c r="BL424" i="9" s="1"/>
  <c r="BL417" i="9" s="1"/>
  <c r="BL52" i="9" s="1"/>
  <c r="BM640" i="9" a="1"/>
  <c r="BM640" i="9" s="1"/>
  <c r="BJ739" i="9" a="1"/>
  <c r="BJ739" i="9" s="1"/>
  <c r="BJ732" i="9" s="1"/>
  <c r="BK700" i="9" a="1"/>
  <c r="BK700" i="9" s="1"/>
  <c r="BK693" i="9" s="1"/>
  <c r="BK76" i="9" s="1"/>
  <c r="BL484" i="9" a="1"/>
  <c r="BL484" i="9" s="1"/>
  <c r="BL477" i="9" s="1"/>
  <c r="BL54" i="9" s="1"/>
  <c r="BJ620" i="9" a="1"/>
  <c r="BJ620" i="9" s="1"/>
  <c r="BJ613" i="9" s="1"/>
  <c r="BJ69" i="9" s="1"/>
  <c r="BL660" i="9" a="1"/>
  <c r="BL660" i="9" s="1"/>
  <c r="BL653" i="9" s="1"/>
  <c r="BL75" i="9" s="1"/>
  <c r="BM484" i="9" a="1"/>
  <c r="BM484" i="9" s="1"/>
  <c r="BL620" i="9" a="1"/>
  <c r="BL620" i="9" s="1"/>
  <c r="BL613" i="9" s="1"/>
  <c r="BL69" i="9" s="1"/>
  <c r="BU703" i="9" a="1"/>
  <c r="BU703" i="9" s="1"/>
  <c r="BU701" i="9" s="1"/>
  <c r="BS703" i="9" a="1"/>
  <c r="BS703" i="9" s="1"/>
  <c r="BS701" i="9" s="1"/>
  <c r="BT703" i="9" a="1"/>
  <c r="BT703" i="9" s="1"/>
  <c r="BT701" i="9" s="1"/>
  <c r="BR703" i="9" a="1"/>
  <c r="BR703" i="9" s="1"/>
  <c r="BR701" i="9" s="1"/>
  <c r="EC650" i="9"/>
  <c r="EB645" i="9"/>
  <c r="BW683" i="9" a="1"/>
  <c r="BW683" i="9" s="1"/>
  <c r="BW681" i="9" s="1"/>
  <c r="BY683" i="9" a="1"/>
  <c r="BY683" i="9" s="1"/>
  <c r="BY681" i="9" s="1"/>
  <c r="BX683" i="9" a="1"/>
  <c r="BX683" i="9" s="1"/>
  <c r="BX681" i="9" s="1"/>
  <c r="BV683" i="9" a="1"/>
  <c r="BV683" i="9" s="1"/>
  <c r="BV681" i="9" s="1"/>
  <c r="BI61" i="9"/>
  <c r="BI112" i="9" s="1"/>
  <c r="DX554" i="9"/>
  <c r="BF115" i="9"/>
  <c r="BV742" i="9" a="1"/>
  <c r="BV742" i="9" s="1"/>
  <c r="BV740" i="9" s="1"/>
  <c r="BW742" i="9" a="1"/>
  <c r="BW742" i="9" s="1"/>
  <c r="BW740" i="9" s="1"/>
  <c r="BY742" i="9" a="1"/>
  <c r="BY742" i="9" s="1"/>
  <c r="BY740" i="9" s="1"/>
  <c r="BX742" i="9" a="1"/>
  <c r="BX742" i="9" s="1"/>
  <c r="BX740" i="9" s="1"/>
  <c r="EC670" i="9"/>
  <c r="EB665" i="9"/>
  <c r="DW976" i="9"/>
  <c r="DW110" i="9"/>
  <c r="CT323" i="9"/>
  <c r="CT139" i="9"/>
  <c r="DW694" i="9"/>
  <c r="DW76" i="9"/>
  <c r="DW116" i="9" s="1"/>
  <c r="DW974" i="9"/>
  <c r="DW985" i="9" s="1"/>
  <c r="DW107" i="9"/>
  <c r="BQ139" i="9"/>
  <c r="DZ147" i="9"/>
  <c r="DZ148" i="9" s="1"/>
  <c r="BQ323" i="9"/>
  <c r="DZ323" i="9" s="1"/>
  <c r="BU427" i="9" a="1"/>
  <c r="BU427" i="9" s="1"/>
  <c r="BU425" i="9" s="1"/>
  <c r="BS427" i="9" a="1"/>
  <c r="BS427" i="9" s="1"/>
  <c r="BS425" i="9" s="1"/>
  <c r="BR427" i="9" a="1"/>
  <c r="BR427" i="9" s="1"/>
  <c r="BR425" i="9" s="1"/>
  <c r="BT427" i="9" a="1"/>
  <c r="BT427" i="9" s="1"/>
  <c r="BT425" i="9" s="1"/>
  <c r="BU643" i="9" a="1"/>
  <c r="BU643" i="9" s="1"/>
  <c r="BU641" i="9" s="1"/>
  <c r="BT643" i="9" a="1"/>
  <c r="BT643" i="9" s="1"/>
  <c r="BT641" i="9" s="1"/>
  <c r="BR643" i="9" a="1"/>
  <c r="BR643" i="9" s="1"/>
  <c r="BR641" i="9" s="1"/>
  <c r="BS643" i="9" a="1"/>
  <c r="BS643" i="9" s="1"/>
  <c r="BS641" i="9" s="1"/>
  <c r="DV115" i="9"/>
  <c r="DV77" i="9"/>
  <c r="CV16" i="9"/>
  <c r="CV223" i="9"/>
  <c r="CZ147" i="9"/>
  <c r="CV141" i="9"/>
  <c r="CV18" i="9" s="1"/>
  <c r="CV140" i="9"/>
  <c r="CV17" i="9" s="1"/>
  <c r="BI76" i="9"/>
  <c r="BI116" i="9" s="1"/>
  <c r="DX693" i="9"/>
  <c r="EC625" i="9"/>
  <c r="ED630" i="9"/>
  <c r="BI69" i="9"/>
  <c r="DX613" i="9"/>
  <c r="EC610" i="9"/>
  <c r="EB605" i="9"/>
  <c r="BI74" i="9"/>
  <c r="DX673" i="9"/>
  <c r="BU564" i="9" a="1"/>
  <c r="BU564" i="9" s="1"/>
  <c r="BU562" i="9" s="1"/>
  <c r="BT564" i="9" a="1"/>
  <c r="BT564" i="9" s="1"/>
  <c r="BT562" i="9" s="1"/>
  <c r="BS564" i="9" a="1"/>
  <c r="BS564" i="9" s="1"/>
  <c r="BS562" i="9" s="1"/>
  <c r="BR564" i="9" a="1"/>
  <c r="BR564" i="9" s="1"/>
  <c r="BR562" i="9" s="1"/>
  <c r="EC494" i="9"/>
  <c r="EB489" i="9"/>
  <c r="EC434" i="9"/>
  <c r="EB429" i="9"/>
  <c r="DV110" i="9"/>
  <c r="DV976" i="9"/>
  <c r="DV979" i="9"/>
  <c r="DV114" i="9"/>
  <c r="BI70" i="9"/>
  <c r="BI114" i="9" s="1"/>
  <c r="DX633" i="9"/>
  <c r="BW623" i="9" a="1"/>
  <c r="BW623" i="9" s="1"/>
  <c r="BW621" i="9" s="1"/>
  <c r="BV623" i="9" a="1"/>
  <c r="BV623" i="9" s="1"/>
  <c r="BV621" i="9" s="1"/>
  <c r="BY623" i="9" a="1"/>
  <c r="BY623" i="9" s="1"/>
  <c r="BY621" i="9" s="1"/>
  <c r="BX623" i="9" a="1"/>
  <c r="BX623" i="9" s="1"/>
  <c r="BX621" i="9" s="1"/>
  <c r="CA387" i="9"/>
  <c r="CA382" i="9" s="1"/>
  <c r="CB389" i="9" a="1"/>
  <c r="CB389" i="9" s="1"/>
  <c r="BW73" i="9"/>
  <c r="BY352" i="9"/>
  <c r="EB377" i="9"/>
  <c r="BX73" i="9"/>
  <c r="BV73" i="9"/>
  <c r="DZ357" i="2"/>
  <c r="DZ815" i="2"/>
  <c r="DZ813" i="2"/>
  <c r="DZ811" i="2"/>
  <c r="DZ809" i="2"/>
  <c r="DY825" i="2"/>
  <c r="DX820" i="2"/>
  <c r="DZ422" i="2"/>
  <c r="DY923" i="2"/>
  <c r="DZ225" i="2"/>
  <c r="DZ229" i="2"/>
  <c r="DZ207" i="2"/>
  <c r="DZ4" i="2" a="1"/>
  <c r="DZ4" i="2" s="1"/>
  <c r="DZ906" i="2" s="1"/>
  <c r="DZ908" i="2" s="1"/>
  <c r="DZ909" i="2" s="1"/>
  <c r="DZ557" i="2"/>
  <c r="DZ163" i="2"/>
  <c r="DZ205" i="2"/>
  <c r="DZ270" i="2"/>
  <c r="DZ183" i="2"/>
  <c r="DZ395" i="2"/>
  <c r="DZ266" i="2"/>
  <c r="DZ187" i="2"/>
  <c r="DZ520" i="2"/>
  <c r="DZ442" i="2"/>
  <c r="DZ400" i="2"/>
  <c r="DZ559" i="2"/>
  <c r="DY901" i="2"/>
  <c r="EA3" i="2"/>
  <c r="DZ279" i="2"/>
  <c r="DZ618" i="2"/>
  <c r="DZ658" i="2"/>
  <c r="DZ676" i="2"/>
  <c r="DZ715" i="2"/>
  <c r="DZ143" i="2"/>
  <c r="DZ460" i="2"/>
  <c r="DZ268" i="2"/>
  <c r="DZ499" i="2"/>
  <c r="DZ576" i="2"/>
  <c r="DZ696" i="2"/>
  <c r="DZ314" i="2"/>
  <c r="DZ185" i="2"/>
  <c r="DZ227" i="2"/>
  <c r="DZ145" i="2"/>
  <c r="DZ462" i="2"/>
  <c r="DZ269" i="2"/>
  <c r="DZ501" i="2"/>
  <c r="DZ616" i="2"/>
  <c r="DZ698" i="2"/>
  <c r="DZ249" i="2"/>
  <c r="DZ186" i="2"/>
  <c r="DZ402" i="2"/>
  <c r="DZ773" i="2"/>
  <c r="DZ165" i="2"/>
  <c r="DZ518" i="2"/>
  <c r="DZ735" i="2"/>
  <c r="DZ638" i="2"/>
  <c r="DZ792" i="2"/>
  <c r="DZ297" i="2"/>
  <c r="DZ636" i="2"/>
  <c r="DZ440" i="2"/>
  <c r="DZ482" i="2"/>
  <c r="DZ539" i="2"/>
  <c r="DZ737" i="2"/>
  <c r="DZ420" i="2"/>
  <c r="DZ480" i="2"/>
  <c r="DZ537" i="2"/>
  <c r="DZ656" i="2"/>
  <c r="DZ596" i="2"/>
  <c r="DZ832" i="2"/>
  <c r="DZ849" i="2"/>
  <c r="DZ851" i="2"/>
  <c r="DZ717" i="2"/>
  <c r="DZ247" i="2"/>
  <c r="DZ333" i="2"/>
  <c r="DZ756" i="2"/>
  <c r="DZ335" i="2"/>
  <c r="DZ578" i="2"/>
  <c r="DZ678" i="2"/>
  <c r="DZ598" i="2"/>
  <c r="DZ775" i="2"/>
  <c r="DZ356" i="2"/>
  <c r="DZ354" i="2"/>
  <c r="DZ316" i="2"/>
  <c r="DZ794" i="2"/>
  <c r="DZ358" i="2"/>
  <c r="DZ754" i="2"/>
  <c r="DZ830" i="2"/>
  <c r="DZ321" i="2"/>
  <c r="DY900" i="2"/>
  <c r="DY903" i="2"/>
  <c r="DY12" i="2"/>
  <c r="DY902" i="2"/>
  <c r="DY899" i="2"/>
  <c r="DY863" i="2"/>
  <c r="BH387" i="2"/>
  <c r="BH382" i="2" s="1"/>
  <c r="BI389" i="2" a="1"/>
  <c r="BI389" i="2" s="1"/>
  <c r="EB2" i="4"/>
  <c r="FJ2" i="4"/>
  <c r="DZ763" i="2"/>
  <c r="EA241" i="2"/>
  <c r="DZ236" i="2"/>
  <c r="Q219" i="3"/>
  <c r="R218" i="3"/>
  <c r="O218" i="3" s="1"/>
  <c r="BL115" i="9" l="1"/>
  <c r="BK115" i="9"/>
  <c r="BK112" i="9"/>
  <c r="BL113" i="9"/>
  <c r="BJ107" i="9"/>
  <c r="BK116" i="9"/>
  <c r="BK114" i="9"/>
  <c r="BL107" i="9"/>
  <c r="BL77" i="9"/>
  <c r="BI113" i="9"/>
  <c r="BL114" i="9"/>
  <c r="BK110" i="9"/>
  <c r="BJ116" i="9"/>
  <c r="DX634" i="9"/>
  <c r="DX70" i="9"/>
  <c r="BW487" i="9" a="1"/>
  <c r="BW487" i="9" s="1"/>
  <c r="BW485" i="9" s="1"/>
  <c r="BV487" i="9" a="1"/>
  <c r="BV487" i="9" s="1"/>
  <c r="BV485" i="9" s="1"/>
  <c r="BY487" i="9" a="1"/>
  <c r="BY487" i="9" s="1"/>
  <c r="BY485" i="9" s="1"/>
  <c r="BX487" i="9" a="1"/>
  <c r="BX487" i="9" s="1"/>
  <c r="BX485" i="9" s="1"/>
  <c r="BY603" i="9" a="1"/>
  <c r="BY603" i="9" s="1"/>
  <c r="BY601" i="9" s="1"/>
  <c r="BX603" i="9" a="1"/>
  <c r="BX603" i="9" s="1"/>
  <c r="BX601" i="9" s="1"/>
  <c r="BW603" i="9" a="1"/>
  <c r="BW603" i="9" s="1"/>
  <c r="BW601" i="9" s="1"/>
  <c r="BV603" i="9" a="1"/>
  <c r="BV603" i="9" s="1"/>
  <c r="BV601" i="9" s="1"/>
  <c r="BQ141" i="9"/>
  <c r="BQ18" i="9" s="1"/>
  <c r="BQ140" i="9"/>
  <c r="BQ17" i="9" s="1"/>
  <c r="DZ139" i="9"/>
  <c r="BU147" i="9"/>
  <c r="BQ16" i="9"/>
  <c r="BQ223" i="9"/>
  <c r="BR141" i="9"/>
  <c r="BR18" i="9" s="1"/>
  <c r="BJ77" i="9"/>
  <c r="BX703" i="9" a="1"/>
  <c r="BX703" i="9" s="1"/>
  <c r="BX701" i="9" s="1"/>
  <c r="BY703" i="9" a="1"/>
  <c r="BY703" i="9" s="1"/>
  <c r="BY701" i="9" s="1"/>
  <c r="BW703" i="9" a="1"/>
  <c r="BW703" i="9" s="1"/>
  <c r="BW701" i="9" s="1"/>
  <c r="BV703" i="9" a="1"/>
  <c r="BV703" i="9" s="1"/>
  <c r="BV701" i="9" s="1"/>
  <c r="BG79" i="9"/>
  <c r="BG127" i="9" s="1"/>
  <c r="BH758" i="9"/>
  <c r="BH752" i="9" s="1"/>
  <c r="ED494" i="9"/>
  <c r="EC489" i="9"/>
  <c r="EC605" i="9"/>
  <c r="ED610" i="9"/>
  <c r="DX69" i="9"/>
  <c r="DX614" i="9"/>
  <c r="BM554" i="9"/>
  <c r="DY561" i="9"/>
  <c r="DY562" i="9" s="1"/>
  <c r="ED625" i="9"/>
  <c r="EE630" i="9"/>
  <c r="BL116" i="9"/>
  <c r="BM613" i="9"/>
  <c r="DY620" i="9"/>
  <c r="DY621" i="9" s="1"/>
  <c r="BL112" i="9"/>
  <c r="DY739" i="9"/>
  <c r="DY740" i="9" s="1"/>
  <c r="BM732" i="9"/>
  <c r="DY732" i="9" s="1"/>
  <c r="DY733" i="9" s="1"/>
  <c r="ED685" i="9"/>
  <c r="EE690" i="9"/>
  <c r="EC566" i="9"/>
  <c r="ED571" i="9"/>
  <c r="CB742" i="9" a="1"/>
  <c r="CB742" i="9" s="1"/>
  <c r="CB740" i="9" s="1"/>
  <c r="CA742" i="9" a="1"/>
  <c r="CA742" i="9" s="1"/>
  <c r="CA740" i="9" s="1"/>
  <c r="BZ742" i="9" a="1"/>
  <c r="BZ742" i="9" s="1"/>
  <c r="BZ740" i="9" s="1"/>
  <c r="CC742" i="9" a="1"/>
  <c r="CC742" i="9" s="1"/>
  <c r="CC740" i="9" s="1"/>
  <c r="DX654" i="9"/>
  <c r="DX75" i="9"/>
  <c r="DX115" i="9" s="1"/>
  <c r="DY640" i="9"/>
  <c r="DY641" i="9" s="1"/>
  <c r="BM633" i="9"/>
  <c r="DX52" i="9"/>
  <c r="DX418" i="9"/>
  <c r="CB623" i="9" a="1"/>
  <c r="CB623" i="9" s="1"/>
  <c r="CB621" i="9" s="1"/>
  <c r="BZ623" i="9" a="1"/>
  <c r="BZ623" i="9" s="1"/>
  <c r="BZ621" i="9" s="1"/>
  <c r="CC623" i="9" a="1"/>
  <c r="CC623" i="9" s="1"/>
  <c r="CC621" i="9" s="1"/>
  <c r="CA623" i="9" a="1"/>
  <c r="CA623" i="9" s="1"/>
  <c r="CA621" i="9" s="1"/>
  <c r="BW643" i="9" a="1"/>
  <c r="BW643" i="9" s="1"/>
  <c r="BW641" i="9" s="1"/>
  <c r="BX643" i="9" a="1"/>
  <c r="BX643" i="9" s="1"/>
  <c r="BX641" i="9" s="1"/>
  <c r="BV643" i="9" a="1"/>
  <c r="BV643" i="9" s="1"/>
  <c r="BV641" i="9" s="1"/>
  <c r="BY643" i="9" a="1"/>
  <c r="BY643" i="9" s="1"/>
  <c r="BY641" i="9" s="1"/>
  <c r="BJ110" i="9"/>
  <c r="BK77" i="9"/>
  <c r="CA683" i="9" a="1"/>
  <c r="CA683" i="9" s="1"/>
  <c r="CA681" i="9" s="1"/>
  <c r="CC683" i="9" a="1"/>
  <c r="CC683" i="9" s="1"/>
  <c r="CC681" i="9" s="1"/>
  <c r="BZ683" i="9" a="1"/>
  <c r="BZ683" i="9" s="1"/>
  <c r="BZ681" i="9" s="1"/>
  <c r="CB683" i="9" a="1"/>
  <c r="CB683" i="9" s="1"/>
  <c r="CB681" i="9" s="1"/>
  <c r="BY564" i="9" a="1"/>
  <c r="BY564" i="9" s="1"/>
  <c r="BY562" i="9" s="1"/>
  <c r="BX564" i="9" a="1"/>
  <c r="BX564" i="9" s="1"/>
  <c r="BX562" i="9" s="1"/>
  <c r="BV564" i="9" a="1"/>
  <c r="BV564" i="9" s="1"/>
  <c r="BV562" i="9" s="1"/>
  <c r="BW564" i="9" a="1"/>
  <c r="BW564" i="9" s="1"/>
  <c r="BW562" i="9" s="1"/>
  <c r="ED670" i="9"/>
  <c r="EC665" i="9"/>
  <c r="DX54" i="9"/>
  <c r="DX478" i="9"/>
  <c r="BJ114" i="9"/>
  <c r="BM653" i="9"/>
  <c r="DY660" i="9"/>
  <c r="DY661" i="9" s="1"/>
  <c r="CV917" i="9"/>
  <c r="CV929" i="9"/>
  <c r="BM417" i="9"/>
  <c r="DY424" i="9"/>
  <c r="DY425" i="9" s="1"/>
  <c r="BW427" i="9" a="1"/>
  <c r="BW427" i="9" s="1"/>
  <c r="BW425" i="9" s="1"/>
  <c r="BX427" i="9" a="1"/>
  <c r="BX427" i="9" s="1"/>
  <c r="BX425" i="9" s="1"/>
  <c r="BY427" i="9" a="1"/>
  <c r="BY427" i="9" s="1"/>
  <c r="BY425" i="9" s="1"/>
  <c r="BV427" i="9" a="1"/>
  <c r="BV427" i="9" s="1"/>
  <c r="BV425" i="9" s="1"/>
  <c r="DX674" i="9"/>
  <c r="DX74" i="9"/>
  <c r="DX76" i="9"/>
  <c r="DX116" i="9" s="1"/>
  <c r="DX694" i="9"/>
  <c r="CT223" i="9"/>
  <c r="CT140" i="9"/>
  <c r="CT17" i="9" s="1"/>
  <c r="CT16" i="9"/>
  <c r="CX147" i="9"/>
  <c r="CU141" i="9"/>
  <c r="CU18" i="9" s="1"/>
  <c r="ED650" i="9"/>
  <c r="EC645" i="9"/>
  <c r="BJ113" i="9"/>
  <c r="BJ112" i="9"/>
  <c r="BM693" i="9"/>
  <c r="DY700" i="9"/>
  <c r="DY701" i="9" s="1"/>
  <c r="BJ115" i="9"/>
  <c r="DW114" i="9"/>
  <c r="DW979" i="9"/>
  <c r="DW77" i="9"/>
  <c r="CY917" i="9"/>
  <c r="CZ139" i="9"/>
  <c r="CZ323" i="9"/>
  <c r="BK113" i="9"/>
  <c r="EC705" i="9"/>
  <c r="ED710" i="9"/>
  <c r="DC139" i="9"/>
  <c r="DC323" i="9"/>
  <c r="BM477" i="9"/>
  <c r="DY484" i="9"/>
  <c r="DY485" i="9" s="1"/>
  <c r="EC429" i="9"/>
  <c r="ED434" i="9"/>
  <c r="BI77" i="9"/>
  <c r="BW663" i="9" a="1"/>
  <c r="BW663" i="9" s="1"/>
  <c r="BW661" i="9" s="1"/>
  <c r="BX663" i="9" a="1"/>
  <c r="BX663" i="9" s="1"/>
  <c r="BX661" i="9" s="1"/>
  <c r="BY663" i="9" a="1"/>
  <c r="BY663" i="9" s="1"/>
  <c r="BY661" i="9" s="1"/>
  <c r="BV663" i="9" a="1"/>
  <c r="BV663" i="9" s="1"/>
  <c r="BV661" i="9" s="1"/>
  <c r="DX61" i="9"/>
  <c r="DX112" i="9" s="1"/>
  <c r="DX555" i="9"/>
  <c r="BL110" i="9"/>
  <c r="BK107" i="9"/>
  <c r="DY917" i="9"/>
  <c r="DY600" i="9"/>
  <c r="DY601" i="9" s="1"/>
  <c r="BM593" i="9"/>
  <c r="DY593" i="9" s="1"/>
  <c r="DY594" i="9" s="1"/>
  <c r="BM673" i="9"/>
  <c r="DY680" i="9"/>
  <c r="DY681" i="9" s="1"/>
  <c r="BH777" i="9"/>
  <c r="BH771" i="9" s="1"/>
  <c r="BG80" i="9"/>
  <c r="BG128" i="9" s="1"/>
  <c r="EE749" i="9"/>
  <c r="ED744" i="9"/>
  <c r="BY73" i="9"/>
  <c r="EB352" i="9"/>
  <c r="CB387" i="9"/>
  <c r="CB382" i="9" s="1"/>
  <c r="CC389" i="9" a="1"/>
  <c r="CC389" i="9" s="1"/>
  <c r="DZ825" i="2"/>
  <c r="DY820" i="2"/>
  <c r="EA358" i="2"/>
  <c r="EA809" i="2"/>
  <c r="EA811" i="2"/>
  <c r="EA815" i="2"/>
  <c r="EA813" i="2"/>
  <c r="EA792" i="2"/>
  <c r="DZ923" i="2"/>
  <c r="DZ903" i="2"/>
  <c r="EA145" i="2"/>
  <c r="EA165" i="2"/>
  <c r="EA539" i="2"/>
  <c r="EA773" i="2"/>
  <c r="DZ902" i="2"/>
  <c r="DZ901" i="2"/>
  <c r="DZ899" i="2"/>
  <c r="DZ12" i="2"/>
  <c r="DZ900" i="2"/>
  <c r="DZ863" i="2"/>
  <c r="EA163" i="2"/>
  <c r="EA559" i="2"/>
  <c r="EA402" i="2"/>
  <c r="EA658" i="2"/>
  <c r="EA185" i="2"/>
  <c r="EA678" i="2"/>
  <c r="EA400" i="2"/>
  <c r="EA482" i="2"/>
  <c r="EA316" i="2"/>
  <c r="EA205" i="2"/>
  <c r="EA297" i="2"/>
  <c r="EA537" i="2"/>
  <c r="EA676" i="2"/>
  <c r="EA207" i="2"/>
  <c r="EA794" i="2"/>
  <c r="EA183" i="2"/>
  <c r="EA229" i="2"/>
  <c r="EA186" i="2"/>
  <c r="EA480" i="2"/>
  <c r="EA698" i="2"/>
  <c r="EA314" i="2"/>
  <c r="EA266" i="2"/>
  <c r="EA578" i="2"/>
  <c r="EA335" i="2"/>
  <c r="EA420" i="2"/>
  <c r="EA576" i="2"/>
  <c r="EA851" i="2"/>
  <c r="EA442" i="2"/>
  <c r="EA501" i="2"/>
  <c r="EA696" i="2"/>
  <c r="EA422" i="2"/>
  <c r="EA268" i="2"/>
  <c r="EA499" i="2"/>
  <c r="EA618" i="2"/>
  <c r="EA717" i="2"/>
  <c r="EA754" i="2"/>
  <c r="EA333" i="2"/>
  <c r="EA462" i="2"/>
  <c r="EA520" i="2"/>
  <c r="EA598" i="2"/>
  <c r="EA756" i="2"/>
  <c r="EA354" i="2"/>
  <c r="EA395" i="2"/>
  <c r="EA4" i="2" a="1"/>
  <c r="EA4" i="2" s="1"/>
  <c r="EA906" i="2" s="1"/>
  <c r="EA908" i="2" s="1"/>
  <c r="EA909" i="2" s="1"/>
  <c r="EA269" i="2"/>
  <c r="EA616" i="2"/>
  <c r="EA143" i="2"/>
  <c r="EA460" i="2"/>
  <c r="EA279" i="2"/>
  <c r="EA518" i="2"/>
  <c r="EA636" i="2"/>
  <c r="EA596" i="2"/>
  <c r="EA775" i="2"/>
  <c r="EA357" i="2"/>
  <c r="EA715" i="2"/>
  <c r="EA247" i="2"/>
  <c r="EA830" i="2"/>
  <c r="EA321" i="2"/>
  <c r="EA227" i="2"/>
  <c r="EA638" i="2"/>
  <c r="EA735" i="2"/>
  <c r="EA849" i="2"/>
  <c r="EA187" i="2"/>
  <c r="EA356" i="2"/>
  <c r="EB3" i="2"/>
  <c r="EA440" i="2"/>
  <c r="EA270" i="2"/>
  <c r="EA225" i="2"/>
  <c r="EA557" i="2"/>
  <c r="EA656" i="2"/>
  <c r="EA737" i="2"/>
  <c r="EA249" i="2"/>
  <c r="EA832" i="2"/>
  <c r="BI387" i="2"/>
  <c r="BI382" i="2" s="1"/>
  <c r="BJ389" i="2" a="1"/>
  <c r="BJ389" i="2" s="1"/>
  <c r="DX389" i="2"/>
  <c r="DX387" i="2" s="1"/>
  <c r="DX382" i="2" s="1"/>
  <c r="EC2" i="4"/>
  <c r="FK2" i="4"/>
  <c r="EA763" i="2"/>
  <c r="EA236" i="2"/>
  <c r="EB241" i="2"/>
  <c r="Q220" i="3"/>
  <c r="R220" i="3" s="1"/>
  <c r="R219" i="3"/>
  <c r="O219" i="3" s="1"/>
  <c r="DX77" i="9" l="1"/>
  <c r="CE742" i="9" a="1"/>
  <c r="CE742" i="9" s="1"/>
  <c r="CE740" i="9" s="1"/>
  <c r="CD742" i="9" a="1"/>
  <c r="CD742" i="9" s="1"/>
  <c r="CD740" i="9" s="1"/>
  <c r="CG742" i="9" a="1"/>
  <c r="CG742" i="9" s="1"/>
  <c r="CG740" i="9" s="1"/>
  <c r="CF742" i="9" a="1"/>
  <c r="CF742" i="9" s="1"/>
  <c r="CF740" i="9" s="1"/>
  <c r="ED705" i="9"/>
  <c r="EE710" i="9"/>
  <c r="CC643" i="9" a="1"/>
  <c r="CC643" i="9" s="1"/>
  <c r="CC641" i="9" s="1"/>
  <c r="BZ643" i="9" a="1"/>
  <c r="BZ643" i="9" s="1"/>
  <c r="BZ641" i="9" s="1"/>
  <c r="CA643" i="9" a="1"/>
  <c r="CA643" i="9" s="1"/>
  <c r="CA641" i="9" s="1"/>
  <c r="CB643" i="9" a="1"/>
  <c r="CB643" i="9" s="1"/>
  <c r="CB641" i="9" s="1"/>
  <c r="BM61" i="9"/>
  <c r="BM112" i="9" s="1"/>
  <c r="DY554" i="9"/>
  <c r="BZ603" i="9" a="1"/>
  <c r="BZ603" i="9" s="1"/>
  <c r="BZ601" i="9" s="1"/>
  <c r="CC603" i="9" a="1"/>
  <c r="CC603" i="9" s="1"/>
  <c r="CC601" i="9" s="1"/>
  <c r="CA603" i="9" a="1"/>
  <c r="CA603" i="9" s="1"/>
  <c r="CA601" i="9" s="1"/>
  <c r="CB603" i="9" a="1"/>
  <c r="CB603" i="9" s="1"/>
  <c r="CB601" i="9" s="1"/>
  <c r="BU323" i="9"/>
  <c r="EA323" i="9" s="1"/>
  <c r="BU139" i="9"/>
  <c r="EA147" i="9"/>
  <c r="EA148" i="9" s="1"/>
  <c r="CB703" i="9" a="1"/>
  <c r="CB703" i="9" s="1"/>
  <c r="CB701" i="9" s="1"/>
  <c r="CC703" i="9" a="1"/>
  <c r="CC703" i="9" s="1"/>
  <c r="CC701" i="9" s="1"/>
  <c r="BZ703" i="9" a="1"/>
  <c r="BZ703" i="9" s="1"/>
  <c r="BZ701" i="9" s="1"/>
  <c r="CA703" i="9" a="1"/>
  <c r="CA703" i="9" s="1"/>
  <c r="CA701" i="9" s="1"/>
  <c r="ED645" i="9"/>
  <c r="EE650" i="9"/>
  <c r="DX974" i="9"/>
  <c r="DX985" i="9" s="1"/>
  <c r="DX107" i="9"/>
  <c r="BZ487" i="9" a="1"/>
  <c r="BZ487" i="9" s="1"/>
  <c r="BZ485" i="9" s="1"/>
  <c r="CC487" i="9" a="1"/>
  <c r="CC487" i="9" s="1"/>
  <c r="CC485" i="9" s="1"/>
  <c r="CA487" i="9" a="1"/>
  <c r="CA487" i="9" s="1"/>
  <c r="CA485" i="9" s="1"/>
  <c r="CB487" i="9" a="1"/>
  <c r="CB487" i="9" s="1"/>
  <c r="CB485" i="9" s="1"/>
  <c r="DZ223" i="9"/>
  <c r="DZ16" i="9"/>
  <c r="DZ140" i="9"/>
  <c r="DZ17" i="9" s="1"/>
  <c r="BO424" i="9" a="1"/>
  <c r="BO424" i="9" s="1"/>
  <c r="BO417" i="9" s="1"/>
  <c r="BO52" i="9" s="1"/>
  <c r="BO640" i="9" a="1"/>
  <c r="BO640" i="9" s="1"/>
  <c r="BO633" i="9" s="1"/>
  <c r="BO70" i="9" s="1"/>
  <c r="BQ600" i="9" a="1"/>
  <c r="BQ600" i="9" s="1"/>
  <c r="BP680" i="9" a="1"/>
  <c r="BP680" i="9" s="1"/>
  <c r="BP673" i="9" s="1"/>
  <c r="BP74" i="9" s="1"/>
  <c r="BO600" i="9" a="1"/>
  <c r="BO600" i="9" s="1"/>
  <c r="BO593" i="9" s="1"/>
  <c r="BQ561" i="9" a="1"/>
  <c r="BQ561" i="9" s="1"/>
  <c r="BN620" i="9" a="1"/>
  <c r="BN620" i="9" s="1"/>
  <c r="BN613" i="9" s="1"/>
  <c r="BN69" i="9" s="1"/>
  <c r="BO660" i="9" a="1"/>
  <c r="BO660" i="9" s="1"/>
  <c r="BO653" i="9" s="1"/>
  <c r="BO75" i="9" s="1"/>
  <c r="BO700" i="9" a="1"/>
  <c r="BO700" i="9" s="1"/>
  <c r="BO693" i="9" s="1"/>
  <c r="BO76" i="9" s="1"/>
  <c r="BP660" i="9" a="1"/>
  <c r="BP660" i="9" s="1"/>
  <c r="BP653" i="9" s="1"/>
  <c r="BP75" i="9" s="1"/>
  <c r="BN700" i="9" a="1"/>
  <c r="BN700" i="9" s="1"/>
  <c r="BN693" i="9" s="1"/>
  <c r="BN76" i="9" s="1"/>
  <c r="BQ484" i="9" a="1"/>
  <c r="BQ484" i="9" s="1"/>
  <c r="BN484" i="9" a="1"/>
  <c r="BN484" i="9" s="1"/>
  <c r="BN477" i="9" s="1"/>
  <c r="BN54" i="9" s="1"/>
  <c r="BP600" i="9" a="1"/>
  <c r="BP600" i="9" s="1"/>
  <c r="BP593" i="9" s="1"/>
  <c r="BN561" i="9" a="1"/>
  <c r="BN561" i="9" s="1"/>
  <c r="BN554" i="9" s="1"/>
  <c r="BN61" i="9" s="1"/>
  <c r="BN424" i="9" a="1"/>
  <c r="BN424" i="9" s="1"/>
  <c r="BN417" i="9" s="1"/>
  <c r="BN52" i="9" s="1"/>
  <c r="BP640" i="9" a="1"/>
  <c r="BP640" i="9" s="1"/>
  <c r="BP633" i="9" s="1"/>
  <c r="BP70" i="9" s="1"/>
  <c r="BN640" i="9" a="1"/>
  <c r="BN640" i="9" s="1"/>
  <c r="BN633" i="9" s="1"/>
  <c r="BN70" i="9" s="1"/>
  <c r="BN660" i="9" a="1"/>
  <c r="BN660" i="9" s="1"/>
  <c r="BN653" i="9" s="1"/>
  <c r="BN75" i="9" s="1"/>
  <c r="BO620" i="9" a="1"/>
  <c r="BO620" i="9" s="1"/>
  <c r="BO613" i="9" s="1"/>
  <c r="BO69" i="9" s="1"/>
  <c r="BQ424" i="9" a="1"/>
  <c r="BQ424" i="9" s="1"/>
  <c r="BO561" i="9" a="1"/>
  <c r="BO561" i="9" s="1"/>
  <c r="BO554" i="9" s="1"/>
  <c r="BO61" i="9" s="1"/>
  <c r="BP739" i="9" a="1"/>
  <c r="BP739" i="9" s="1"/>
  <c r="BP732" i="9" s="1"/>
  <c r="BN600" i="9" a="1"/>
  <c r="BN600" i="9" s="1"/>
  <c r="BN593" i="9" s="1"/>
  <c r="BO484" i="9" a="1"/>
  <c r="BO484" i="9" s="1"/>
  <c r="BO477" i="9" s="1"/>
  <c r="BO54" i="9" s="1"/>
  <c r="BP424" i="9" a="1"/>
  <c r="BP424" i="9" s="1"/>
  <c r="BP417" i="9" s="1"/>
  <c r="BP52" i="9" s="1"/>
  <c r="BQ700" i="9" a="1"/>
  <c r="BQ700" i="9" s="1"/>
  <c r="BN680" i="9" a="1"/>
  <c r="BN680" i="9" s="1"/>
  <c r="BN673" i="9" s="1"/>
  <c r="BN74" i="9" s="1"/>
  <c r="BP561" i="9" a="1"/>
  <c r="BP561" i="9" s="1"/>
  <c r="BP554" i="9" s="1"/>
  <c r="BP61" i="9" s="1"/>
  <c r="BN739" i="9" a="1"/>
  <c r="BN739" i="9" s="1"/>
  <c r="BN732" i="9" s="1"/>
  <c r="BP484" i="9" a="1"/>
  <c r="BP484" i="9" s="1"/>
  <c r="BP477" i="9" s="1"/>
  <c r="BP54" i="9" s="1"/>
  <c r="BQ680" i="9" a="1"/>
  <c r="BQ680" i="9" s="1"/>
  <c r="BO739" i="9" a="1"/>
  <c r="BO739" i="9" s="1"/>
  <c r="BO732" i="9" s="1"/>
  <c r="BP700" i="9" a="1"/>
  <c r="BP700" i="9" s="1"/>
  <c r="BP693" i="9" s="1"/>
  <c r="BP76" i="9" s="1"/>
  <c r="BO680" i="9" a="1"/>
  <c r="BO680" i="9" s="1"/>
  <c r="BO673" i="9" s="1"/>
  <c r="BO74" i="9" s="1"/>
  <c r="BQ660" i="9" a="1"/>
  <c r="BQ660" i="9" s="1"/>
  <c r="BP620" i="9" a="1"/>
  <c r="BP620" i="9" s="1"/>
  <c r="BP613" i="9" s="1"/>
  <c r="BP69" i="9" s="1"/>
  <c r="BQ640" i="9" a="1"/>
  <c r="BQ640" i="9" s="1"/>
  <c r="BQ620" i="9" a="1"/>
  <c r="BQ620" i="9" s="1"/>
  <c r="BQ739" i="9" a="1"/>
  <c r="BQ739" i="9" s="1"/>
  <c r="ED605" i="9"/>
  <c r="EE610" i="9"/>
  <c r="BH80" i="9"/>
  <c r="BH128" i="9" s="1"/>
  <c r="BI777" i="9"/>
  <c r="EE434" i="9"/>
  <c r="ED429" i="9"/>
  <c r="BM70" i="9"/>
  <c r="BM114" i="9" s="1"/>
  <c r="DY633" i="9"/>
  <c r="DX113" i="9"/>
  <c r="DX978" i="9"/>
  <c r="ED489" i="9"/>
  <c r="EE494" i="9"/>
  <c r="BM52" i="9"/>
  <c r="BM107" i="9" s="1"/>
  <c r="DY417" i="9"/>
  <c r="DX976" i="9"/>
  <c r="DX110" i="9"/>
  <c r="EE571" i="9"/>
  <c r="ED566" i="9"/>
  <c r="BM69" i="9"/>
  <c r="DY613" i="9"/>
  <c r="CE683" i="9" a="1"/>
  <c r="CE683" i="9" s="1"/>
  <c r="CE681" i="9" s="1"/>
  <c r="CD683" i="9" a="1"/>
  <c r="CD683" i="9" s="1"/>
  <c r="CD681" i="9" s="1"/>
  <c r="CG683" i="9" a="1"/>
  <c r="CG683" i="9" s="1"/>
  <c r="CG681" i="9" s="1"/>
  <c r="CF683" i="9" a="1"/>
  <c r="CF683" i="9" s="1"/>
  <c r="CF681" i="9" s="1"/>
  <c r="CE623" i="9" a="1"/>
  <c r="CE623" i="9" s="1"/>
  <c r="CE621" i="9" s="1"/>
  <c r="CG623" i="9" a="1"/>
  <c r="CG623" i="9" s="1"/>
  <c r="CG621" i="9" s="1"/>
  <c r="CF623" i="9" a="1"/>
  <c r="CF623" i="9" s="1"/>
  <c r="CF621" i="9" s="1"/>
  <c r="CD623" i="9" a="1"/>
  <c r="CD623" i="9" s="1"/>
  <c r="CD621" i="9" s="1"/>
  <c r="BQ929" i="9"/>
  <c r="BQ917" i="9"/>
  <c r="BR929" i="9"/>
  <c r="BM75" i="9"/>
  <c r="BM115" i="9" s="1"/>
  <c r="DY653" i="9"/>
  <c r="CA427" i="9" a="1"/>
  <c r="CA427" i="9" s="1"/>
  <c r="CA425" i="9" s="1"/>
  <c r="CB427" i="9" a="1"/>
  <c r="CB427" i="9" s="1"/>
  <c r="CB425" i="9" s="1"/>
  <c r="BZ427" i="9" a="1"/>
  <c r="BZ427" i="9" s="1"/>
  <c r="BZ425" i="9" s="1"/>
  <c r="CC427" i="9" a="1"/>
  <c r="CC427" i="9" s="1"/>
  <c r="CC425" i="9" s="1"/>
  <c r="DY673" i="9"/>
  <c r="BM74" i="9"/>
  <c r="CZ223" i="9"/>
  <c r="DD147" i="9"/>
  <c r="CZ141" i="9"/>
  <c r="CZ18" i="9" s="1"/>
  <c r="CZ140" i="9"/>
  <c r="CZ17" i="9" s="1"/>
  <c r="CZ16" i="9"/>
  <c r="CX139" i="9"/>
  <c r="CX323" i="9"/>
  <c r="BZ663" i="9" a="1"/>
  <c r="BZ663" i="9" s="1"/>
  <c r="BZ661" i="9" s="1"/>
  <c r="CA663" i="9" a="1"/>
  <c r="CA663" i="9" s="1"/>
  <c r="CA661" i="9" s="1"/>
  <c r="CB663" i="9" a="1"/>
  <c r="CB663" i="9" s="1"/>
  <c r="CB661" i="9" s="1"/>
  <c r="CC663" i="9" a="1"/>
  <c r="CC663" i="9" s="1"/>
  <c r="CC661" i="9" s="1"/>
  <c r="CB564" i="9" a="1"/>
  <c r="CB564" i="9" s="1"/>
  <c r="CB562" i="9" s="1"/>
  <c r="CC564" i="9" a="1"/>
  <c r="CC564" i="9" s="1"/>
  <c r="CC562" i="9" s="1"/>
  <c r="CA564" i="9" a="1"/>
  <c r="CA564" i="9" s="1"/>
  <c r="CA562" i="9" s="1"/>
  <c r="BZ564" i="9" a="1"/>
  <c r="BZ564" i="9" s="1"/>
  <c r="BZ562" i="9" s="1"/>
  <c r="BH79" i="9"/>
  <c r="BH127" i="9" s="1"/>
  <c r="BI758" i="9"/>
  <c r="DX979" i="9"/>
  <c r="DX114" i="9"/>
  <c r="DG147" i="9"/>
  <c r="DC223" i="9"/>
  <c r="DC140" i="9"/>
  <c r="DC17" i="9" s="1"/>
  <c r="DC16" i="9"/>
  <c r="EF749" i="9"/>
  <c r="EE744" i="9"/>
  <c r="BM54" i="9"/>
  <c r="BM110" i="9" s="1"/>
  <c r="DY477" i="9"/>
  <c r="BM76" i="9"/>
  <c r="BM116" i="9" s="1"/>
  <c r="DY693" i="9"/>
  <c r="CT917" i="9"/>
  <c r="CU929" i="9"/>
  <c r="EE670" i="9"/>
  <c r="ED665" i="9"/>
  <c r="EE685" i="9"/>
  <c r="EF690" i="9"/>
  <c r="EE625" i="9"/>
  <c r="EF630" i="9"/>
  <c r="CC387" i="9"/>
  <c r="CC382" i="9" s="1"/>
  <c r="CD389" i="9" a="1"/>
  <c r="CD389" i="9" s="1"/>
  <c r="EC389" i="9"/>
  <c r="EC387" i="9" s="1"/>
  <c r="EC382" i="9" s="1"/>
  <c r="EB73" i="9"/>
  <c r="EB185" i="2"/>
  <c r="EB815" i="2"/>
  <c r="EB813" i="2"/>
  <c r="EB811" i="2"/>
  <c r="EB809" i="2"/>
  <c r="DZ820" i="2"/>
  <c r="EA825" i="2"/>
  <c r="EB422" i="2"/>
  <c r="EA923" i="2"/>
  <c r="EB482" i="2"/>
  <c r="EB576" i="2"/>
  <c r="EB225" i="2"/>
  <c r="EB501" i="2"/>
  <c r="EB440" i="2"/>
  <c r="EB717" i="2"/>
  <c r="EA899" i="2"/>
  <c r="EA863" i="2"/>
  <c r="EB358" i="2"/>
  <c r="EB420" i="2"/>
  <c r="EB270" i="2"/>
  <c r="EB499" i="2"/>
  <c r="EB618" i="2"/>
  <c r="EB735" i="2"/>
  <c r="EB773" i="2"/>
  <c r="EB357" i="2"/>
  <c r="EB227" i="2"/>
  <c r="EB616" i="2"/>
  <c r="EC3" i="2"/>
  <c r="EB460" i="2"/>
  <c r="EB269" i="2"/>
  <c r="EB520" i="2"/>
  <c r="EB638" i="2"/>
  <c r="EB596" i="2"/>
  <c r="EB792" i="2"/>
  <c r="EB268" i="2"/>
  <c r="EB775" i="2"/>
  <c r="EB143" i="2"/>
  <c r="EB207" i="2"/>
  <c r="EB145" i="2"/>
  <c r="EB539" i="2"/>
  <c r="EB316" i="2"/>
  <c r="EB335" i="2"/>
  <c r="EB737" i="2"/>
  <c r="EB297" i="2"/>
  <c r="EB658" i="2"/>
  <c r="EB402" i="2"/>
  <c r="EB279" i="2"/>
  <c r="EB656" i="2"/>
  <c r="EB165" i="2"/>
  <c r="EB400" i="2"/>
  <c r="EB559" i="2"/>
  <c r="EB698" i="2"/>
  <c r="EB247" i="2"/>
  <c r="EB333" i="2"/>
  <c r="EB462" i="2"/>
  <c r="EB518" i="2"/>
  <c r="EB849" i="2"/>
  <c r="EB163" i="2"/>
  <c r="EB266" i="2"/>
  <c r="EB578" i="2"/>
  <c r="EB678" i="2"/>
  <c r="EB754" i="2"/>
  <c r="EB356" i="2"/>
  <c r="EA12" i="2"/>
  <c r="EA903" i="2"/>
  <c r="EA901" i="2"/>
  <c r="EA900" i="2"/>
  <c r="EB4" i="2" a="1"/>
  <c r="EB4" i="2" s="1"/>
  <c r="EB906" i="2" s="1"/>
  <c r="EB908" i="2" s="1"/>
  <c r="EB909" i="2" s="1"/>
  <c r="EB442" i="2"/>
  <c r="EB480" i="2"/>
  <c r="EB229" i="2"/>
  <c r="EB557" i="2"/>
  <c r="EB676" i="2"/>
  <c r="EB205" i="2"/>
  <c r="EB832" i="2"/>
  <c r="EB186" i="2"/>
  <c r="EA902" i="2"/>
  <c r="EB696" i="2"/>
  <c r="EB249" i="2"/>
  <c r="EB830" i="2"/>
  <c r="EB183" i="2"/>
  <c r="EB321" i="2"/>
  <c r="EB598" i="2"/>
  <c r="EB756" i="2"/>
  <c r="EB851" i="2"/>
  <c r="EB187" i="2"/>
  <c r="EB395" i="2"/>
  <c r="EB537" i="2"/>
  <c r="EB636" i="2"/>
  <c r="EB715" i="2"/>
  <c r="EB314" i="2"/>
  <c r="EB794" i="2"/>
  <c r="EB354" i="2"/>
  <c r="BJ387" i="2"/>
  <c r="BJ382" i="2" s="1"/>
  <c r="BK389" i="2" a="1"/>
  <c r="BK389" i="2" s="1"/>
  <c r="ED2" i="4"/>
  <c r="FL2" i="4"/>
  <c r="EB763" i="2"/>
  <c r="EC241" i="2"/>
  <c r="EB236" i="2"/>
  <c r="O220" i="3"/>
  <c r="O222" i="3" s="1"/>
  <c r="BO110" i="9" l="1"/>
  <c r="BO116" i="9"/>
  <c r="BP114" i="9"/>
  <c r="BO107" i="9"/>
  <c r="BN107" i="9"/>
  <c r="BO115" i="9"/>
  <c r="BN77" i="9"/>
  <c r="BP77" i="9"/>
  <c r="DY70" i="9"/>
  <c r="DY634" i="9"/>
  <c r="BN112" i="9"/>
  <c r="EE645" i="9"/>
  <c r="EF650" i="9"/>
  <c r="CK742" i="9" a="1"/>
  <c r="CK742" i="9" s="1"/>
  <c r="CK740" i="9" s="1"/>
  <c r="CH742" i="9" a="1"/>
  <c r="CH742" i="9" s="1"/>
  <c r="CH740" i="9" s="1"/>
  <c r="CI742" i="9" a="1"/>
  <c r="CI742" i="9" s="1"/>
  <c r="CI740" i="9" s="1"/>
  <c r="CJ742" i="9" a="1"/>
  <c r="CJ742" i="9" s="1"/>
  <c r="CJ740" i="9" s="1"/>
  <c r="DY418" i="9"/>
  <c r="DY52" i="9"/>
  <c r="CE427" i="9" a="1"/>
  <c r="CE427" i="9" s="1"/>
  <c r="CE425" i="9" s="1"/>
  <c r="CG427" i="9" a="1"/>
  <c r="CG427" i="9" s="1"/>
  <c r="CG425" i="9" s="1"/>
  <c r="CF427" i="9" a="1"/>
  <c r="CF427" i="9" s="1"/>
  <c r="CF425" i="9" s="1"/>
  <c r="CD427" i="9" a="1"/>
  <c r="CD427" i="9" s="1"/>
  <c r="CD425" i="9" s="1"/>
  <c r="BQ633" i="9"/>
  <c r="DZ640" i="9"/>
  <c r="DZ641" i="9" s="1"/>
  <c r="BO112" i="9"/>
  <c r="DZ561" i="9"/>
  <c r="DZ562" i="9" s="1"/>
  <c r="BQ554" i="9"/>
  <c r="CF643" i="9" a="1"/>
  <c r="CF643" i="9" s="1"/>
  <c r="CF641" i="9" s="1"/>
  <c r="CD643" i="9" a="1"/>
  <c r="CD643" i="9" s="1"/>
  <c r="CD641" i="9" s="1"/>
  <c r="CG643" i="9" a="1"/>
  <c r="CG643" i="9" s="1"/>
  <c r="CG641" i="9" s="1"/>
  <c r="CE643" i="9" a="1"/>
  <c r="CE643" i="9" s="1"/>
  <c r="CE641" i="9" s="1"/>
  <c r="CJ683" i="9" a="1"/>
  <c r="CJ683" i="9" s="1"/>
  <c r="CJ681" i="9" s="1"/>
  <c r="CK683" i="9" a="1"/>
  <c r="CK683" i="9" s="1"/>
  <c r="CK681" i="9" s="1"/>
  <c r="CI683" i="9" a="1"/>
  <c r="CI683" i="9" s="1"/>
  <c r="CI681" i="9" s="1"/>
  <c r="CH683" i="9" a="1"/>
  <c r="CH683" i="9" s="1"/>
  <c r="CH681" i="9" s="1"/>
  <c r="EF571" i="9"/>
  <c r="EE566" i="9"/>
  <c r="BM77" i="9"/>
  <c r="BQ732" i="9"/>
  <c r="DZ732" i="9" s="1"/>
  <c r="DZ733" i="9" s="1"/>
  <c r="DZ739" i="9"/>
  <c r="DZ740" i="9" s="1"/>
  <c r="EF670" i="9"/>
  <c r="EE665" i="9"/>
  <c r="DY674" i="9"/>
  <c r="DY74" i="9"/>
  <c r="BQ613" i="9"/>
  <c r="DZ620" i="9"/>
  <c r="DZ621" i="9" s="1"/>
  <c r="BP110" i="9"/>
  <c r="BN113" i="9"/>
  <c r="DZ917" i="9"/>
  <c r="CX223" i="9"/>
  <c r="CX140" i="9"/>
  <c r="CX17" i="9" s="1"/>
  <c r="DB147" i="9"/>
  <c r="CX16" i="9"/>
  <c r="CY141" i="9"/>
  <c r="CY18" i="9" s="1"/>
  <c r="EF744" i="9"/>
  <c r="EG749" i="9"/>
  <c r="CZ917" i="9"/>
  <c r="CZ929" i="9"/>
  <c r="EE429" i="9"/>
  <c r="EF434" i="9"/>
  <c r="BP113" i="9"/>
  <c r="BP112" i="9"/>
  <c r="BQ417" i="9"/>
  <c r="DZ424" i="9"/>
  <c r="DZ425" i="9" s="1"/>
  <c r="BN110" i="9"/>
  <c r="CF663" i="9" a="1"/>
  <c r="CF663" i="9" s="1"/>
  <c r="CF661" i="9" s="1"/>
  <c r="CD663" i="9" a="1"/>
  <c r="CD663" i="9" s="1"/>
  <c r="CD661" i="9" s="1"/>
  <c r="CG663" i="9" a="1"/>
  <c r="CG663" i="9" s="1"/>
  <c r="CG661" i="9" s="1"/>
  <c r="CE663" i="9" a="1"/>
  <c r="CE663" i="9" s="1"/>
  <c r="CE661" i="9" s="1"/>
  <c r="BU141" i="9"/>
  <c r="BU18" i="9" s="1"/>
  <c r="BU16" i="9"/>
  <c r="BU223" i="9"/>
  <c r="EA139" i="9"/>
  <c r="BU140" i="9"/>
  <c r="BU17" i="9" s="1"/>
  <c r="BY147" i="9"/>
  <c r="BV141" i="9"/>
  <c r="BV18" i="9" s="1"/>
  <c r="CF603" i="9" a="1"/>
  <c r="CF603" i="9" s="1"/>
  <c r="CF601" i="9" s="1"/>
  <c r="CD603" i="9" a="1"/>
  <c r="CD603" i="9" s="1"/>
  <c r="CD601" i="9" s="1"/>
  <c r="CE603" i="9" a="1"/>
  <c r="CE603" i="9" s="1"/>
  <c r="CE601" i="9" s="1"/>
  <c r="CG603" i="9" a="1"/>
  <c r="CG603" i="9" s="1"/>
  <c r="CG601" i="9" s="1"/>
  <c r="DY478" i="9"/>
  <c r="DY54" i="9"/>
  <c r="DG139" i="9"/>
  <c r="DG323" i="9"/>
  <c r="BQ673" i="9"/>
  <c r="DZ680" i="9"/>
  <c r="DZ681" i="9" s="1"/>
  <c r="EF625" i="9"/>
  <c r="EG630" i="9"/>
  <c r="DC917" i="9"/>
  <c r="DY614" i="9"/>
  <c r="DY69" i="9"/>
  <c r="BQ653" i="9"/>
  <c r="DZ660" i="9"/>
  <c r="DZ661" i="9" s="1"/>
  <c r="BO113" i="9"/>
  <c r="CK623" i="9" a="1"/>
  <c r="CK623" i="9" s="1"/>
  <c r="CK621" i="9" s="1"/>
  <c r="CI623" i="9" a="1"/>
  <c r="CI623" i="9" s="1"/>
  <c r="CI621" i="9" s="1"/>
  <c r="CJ623" i="9" a="1"/>
  <c r="CJ623" i="9" s="1"/>
  <c r="CJ621" i="9" s="1"/>
  <c r="CH623" i="9" a="1"/>
  <c r="CH623" i="9" s="1"/>
  <c r="CH621" i="9" s="1"/>
  <c r="BM113" i="9"/>
  <c r="CG487" i="9" a="1"/>
  <c r="CG487" i="9" s="1"/>
  <c r="CG485" i="9" s="1"/>
  <c r="CD487" i="9" a="1"/>
  <c r="CD487" i="9" s="1"/>
  <c r="CD485" i="9" s="1"/>
  <c r="CE487" i="9" a="1"/>
  <c r="CE487" i="9" s="1"/>
  <c r="CE485" i="9" s="1"/>
  <c r="CF487" i="9" a="1"/>
  <c r="CF487" i="9" s="1"/>
  <c r="CF485" i="9" s="1"/>
  <c r="BO77" i="9"/>
  <c r="BQ693" i="9"/>
  <c r="DZ700" i="9"/>
  <c r="DZ701" i="9" s="1"/>
  <c r="BN115" i="9"/>
  <c r="BN116" i="9"/>
  <c r="BQ593" i="9"/>
  <c r="DZ593" i="9" s="1"/>
  <c r="DZ594" i="9" s="1"/>
  <c r="DZ600" i="9"/>
  <c r="DZ601" i="9" s="1"/>
  <c r="CE703" i="9" a="1"/>
  <c r="CE703" i="9" s="1"/>
  <c r="CE701" i="9" s="1"/>
  <c r="CG703" i="9" a="1"/>
  <c r="CG703" i="9" s="1"/>
  <c r="CG701" i="9" s="1"/>
  <c r="CF703" i="9" a="1"/>
  <c r="CF703" i="9" s="1"/>
  <c r="CF701" i="9" s="1"/>
  <c r="CD703" i="9" a="1"/>
  <c r="CD703" i="9" s="1"/>
  <c r="CD701" i="9" s="1"/>
  <c r="EE489" i="9"/>
  <c r="EF494" i="9"/>
  <c r="DX777" i="9"/>
  <c r="BI771" i="9"/>
  <c r="DZ484" i="9"/>
  <c r="DZ485" i="9" s="1"/>
  <c r="BQ477" i="9"/>
  <c r="EF710" i="9"/>
  <c r="EE705" i="9"/>
  <c r="EF685" i="9"/>
  <c r="EG690" i="9"/>
  <c r="DY694" i="9"/>
  <c r="DY76" i="9"/>
  <c r="DY116" i="9" s="1"/>
  <c r="BI752" i="9"/>
  <c r="DX758" i="9"/>
  <c r="DD139" i="9"/>
  <c r="DD323" i="9"/>
  <c r="DY75" i="9"/>
  <c r="DY115" i="9" s="1"/>
  <c r="DY654" i="9"/>
  <c r="CD564" i="9" a="1"/>
  <c r="CD564" i="9" s="1"/>
  <c r="CD562" i="9" s="1"/>
  <c r="CG564" i="9" a="1"/>
  <c r="CG564" i="9" s="1"/>
  <c r="CG562" i="9" s="1"/>
  <c r="CF564" i="9" a="1"/>
  <c r="CF564" i="9" s="1"/>
  <c r="CF562" i="9" s="1"/>
  <c r="CE564" i="9" a="1"/>
  <c r="CE564" i="9" s="1"/>
  <c r="CE562" i="9" s="1"/>
  <c r="EE605" i="9"/>
  <c r="EF610" i="9"/>
  <c r="BP116" i="9"/>
  <c r="BP107" i="9"/>
  <c r="BN114" i="9"/>
  <c r="BP115" i="9"/>
  <c r="BO114" i="9"/>
  <c r="DY555" i="9"/>
  <c r="DY61" i="9"/>
  <c r="DY112" i="9" s="1"/>
  <c r="CD387" i="9"/>
  <c r="CD382" i="9" s="1"/>
  <c r="CE389" i="9" a="1"/>
  <c r="CE389" i="9" s="1"/>
  <c r="CC380" i="9" a="1"/>
  <c r="CC380" i="9" s="1"/>
  <c r="CC378" i="9" s="1"/>
  <c r="CC377" i="9" s="1"/>
  <c r="BZ380" i="9" a="1"/>
  <c r="BZ380" i="9" s="1"/>
  <c r="BZ378" i="9" s="1"/>
  <c r="BZ377" i="9" s="1"/>
  <c r="BZ352" i="9" s="1"/>
  <c r="CB380" i="9" a="1"/>
  <c r="CB380" i="9" s="1"/>
  <c r="CB378" i="9" s="1"/>
  <c r="CB377" i="9" s="1"/>
  <c r="CB352" i="9" s="1"/>
  <c r="CA380" i="9" a="1"/>
  <c r="CA380" i="9" s="1"/>
  <c r="CA378" i="9" s="1"/>
  <c r="CA377" i="9" s="1"/>
  <c r="CA352" i="9" s="1"/>
  <c r="EB825" i="2"/>
  <c r="EA820" i="2"/>
  <c r="EC227" i="2"/>
  <c r="EC809" i="2"/>
  <c r="EC815" i="2"/>
  <c r="EC813" i="2"/>
  <c r="EC811" i="2"/>
  <c r="EC636" i="2"/>
  <c r="EC717" i="2"/>
  <c r="EC316" i="2"/>
  <c r="EC422" i="2"/>
  <c r="EC775" i="2"/>
  <c r="EC482" i="2"/>
  <c r="EC335" i="2"/>
  <c r="EC539" i="2"/>
  <c r="EC354" i="2"/>
  <c r="EC537" i="2"/>
  <c r="EB923" i="2"/>
  <c r="EC420" i="2"/>
  <c r="EC638" i="2"/>
  <c r="EC794" i="2"/>
  <c r="EC480" i="2"/>
  <c r="EC185" i="2"/>
  <c r="EC715" i="2"/>
  <c r="EC314" i="2"/>
  <c r="EC186" i="2"/>
  <c r="EC442" i="2"/>
  <c r="EC735" i="2"/>
  <c r="EC440" i="2"/>
  <c r="EC229" i="2"/>
  <c r="EC557" i="2"/>
  <c r="EC656" i="2"/>
  <c r="EC737" i="2"/>
  <c r="EC247" i="2"/>
  <c r="EC832" i="2"/>
  <c r="EC358" i="2"/>
  <c r="EC225" i="2"/>
  <c r="EC792" i="2"/>
  <c r="ED3" i="2"/>
  <c r="EC270" i="2"/>
  <c r="EC145" i="2"/>
  <c r="EC462" i="2"/>
  <c r="EC268" i="2"/>
  <c r="EC501" i="2"/>
  <c r="EC578" i="2"/>
  <c r="EC678" i="2"/>
  <c r="EC598" i="2"/>
  <c r="EC830" i="2"/>
  <c r="EC357" i="2"/>
  <c r="EC266" i="2"/>
  <c r="EC249" i="2"/>
  <c r="EC269" i="2"/>
  <c r="EC756" i="2"/>
  <c r="EC4" i="2" a="1"/>
  <c r="EC4" i="2" s="1"/>
  <c r="EC906" i="2" s="1"/>
  <c r="EC908" i="2" s="1"/>
  <c r="EC909" i="2" s="1"/>
  <c r="EC559" i="2"/>
  <c r="EC356" i="2"/>
  <c r="EC460" i="2"/>
  <c r="EC576" i="2"/>
  <c r="EC596" i="2"/>
  <c r="EC163" i="2"/>
  <c r="EC402" i="2"/>
  <c r="EC297" i="2"/>
  <c r="EC518" i="2"/>
  <c r="EC618" i="2"/>
  <c r="EC698" i="2"/>
  <c r="EC207" i="2"/>
  <c r="EC754" i="2"/>
  <c r="EC851" i="2"/>
  <c r="EC187" i="2"/>
  <c r="EC395" i="2"/>
  <c r="EC658" i="2"/>
  <c r="EC143" i="2"/>
  <c r="EC499" i="2"/>
  <c r="EC676" i="2"/>
  <c r="EC849" i="2"/>
  <c r="EC321" i="2"/>
  <c r="EC165" i="2"/>
  <c r="EC400" i="2"/>
  <c r="EC279" i="2"/>
  <c r="EC520" i="2"/>
  <c r="EC616" i="2"/>
  <c r="EC696" i="2"/>
  <c r="EC205" i="2"/>
  <c r="EC773" i="2"/>
  <c r="EC333" i="2"/>
  <c r="EC183" i="2"/>
  <c r="EB903" i="2"/>
  <c r="EB12" i="2"/>
  <c r="EB902" i="2"/>
  <c r="EB863" i="2"/>
  <c r="EB901" i="2"/>
  <c r="EB899" i="2"/>
  <c r="EB900" i="2"/>
  <c r="BK387" i="2"/>
  <c r="BK382" i="2" s="1"/>
  <c r="BL389" i="2" a="1"/>
  <c r="BL389" i="2" s="1"/>
  <c r="EE2" i="4"/>
  <c r="FM2" i="4"/>
  <c r="EC763" i="2"/>
  <c r="ED241" i="2"/>
  <c r="EC236" i="2"/>
  <c r="AD222" i="3" a="1"/>
  <c r="AD222" i="3" s="1"/>
  <c r="N226" i="3" s="1"/>
  <c r="K226" i="3" s="1"/>
  <c r="H51" i="3" s="1"/>
  <c r="AN222" i="3" a="1"/>
  <c r="AN222" i="3" s="1"/>
  <c r="N238" i="3" s="1"/>
  <c r="K238" i="3" s="1"/>
  <c r="H64" i="3" s="1"/>
  <c r="AM222" i="3" a="1"/>
  <c r="AM222" i="3" s="1"/>
  <c r="N237" i="3" s="1"/>
  <c r="K237" i="3" s="1"/>
  <c r="H63" i="3" s="1"/>
  <c r="AS222" i="3" a="1"/>
  <c r="AS222" i="3" s="1"/>
  <c r="N243" i="3" s="1"/>
  <c r="K243" i="3" s="1"/>
  <c r="H69" i="3" s="1"/>
  <c r="AR222" i="3" a="1"/>
  <c r="AR222" i="3" s="1"/>
  <c r="N242" i="3" s="1"/>
  <c r="K242" i="3" s="1"/>
  <c r="H68" i="3" s="1"/>
  <c r="AQ222" i="3" a="1"/>
  <c r="AQ222" i="3" s="1"/>
  <c r="N241" i="3" s="1"/>
  <c r="K241" i="3" s="1"/>
  <c r="H67" i="3" s="1"/>
  <c r="AP222" i="3" a="1"/>
  <c r="AP222" i="3" s="1"/>
  <c r="N240" i="3" s="1"/>
  <c r="K240" i="3" s="1"/>
  <c r="H66" i="3" s="1"/>
  <c r="AO222" i="3" a="1"/>
  <c r="AO222" i="3" s="1"/>
  <c r="N239" i="3" s="1"/>
  <c r="K239" i="3" s="1"/>
  <c r="H65" i="3" s="1"/>
  <c r="W222" i="3" a="1"/>
  <c r="W222" i="3" s="1"/>
  <c r="N216" i="3" s="1"/>
  <c r="K216" i="3" s="1"/>
  <c r="H40" i="3" s="1"/>
  <c r="AF222" i="3" a="1"/>
  <c r="AF222" i="3" s="1"/>
  <c r="N228" i="3" s="1"/>
  <c r="K228" i="3" s="1"/>
  <c r="H53" i="3" s="1"/>
  <c r="AE222" i="3" a="1"/>
  <c r="AE222" i="3" s="1"/>
  <c r="N227" i="3" s="1"/>
  <c r="K227" i="3" s="1"/>
  <c r="H52" i="3" s="1"/>
  <c r="AL222" i="3" a="1"/>
  <c r="AL222" i="3" s="1"/>
  <c r="N234" i="3" s="1"/>
  <c r="K234" i="3" s="1"/>
  <c r="H59" i="3" s="1"/>
  <c r="AC222" i="3" a="1"/>
  <c r="AC222" i="3" s="1"/>
  <c r="N225" i="3" s="1"/>
  <c r="K225" i="3" s="1"/>
  <c r="H50" i="3" s="1"/>
  <c r="AK222" i="3" a="1"/>
  <c r="AK222" i="3" s="1"/>
  <c r="N233" i="3" s="1"/>
  <c r="K233" i="3" s="1"/>
  <c r="H58" i="3" s="1"/>
  <c r="AB222" i="3" a="1"/>
  <c r="AB222" i="3" s="1"/>
  <c r="N224" i="3" s="1"/>
  <c r="K224" i="3" s="1"/>
  <c r="H49" i="3" s="1"/>
  <c r="AJ222" i="3" a="1"/>
  <c r="AJ222" i="3" s="1"/>
  <c r="N232" i="3" s="1"/>
  <c r="K232" i="3" s="1"/>
  <c r="H57" i="3" s="1"/>
  <c r="AA222" i="3" a="1"/>
  <c r="AA222" i="3" s="1"/>
  <c r="N223" i="3" s="1"/>
  <c r="K223" i="3" s="1"/>
  <c r="H48" i="3" s="1"/>
  <c r="AI222" i="3" a="1"/>
  <c r="AI222" i="3" s="1"/>
  <c r="N231" i="3" s="1"/>
  <c r="K231" i="3" s="1"/>
  <c r="H56" i="3" s="1"/>
  <c r="Z222" i="3" a="1"/>
  <c r="Z222" i="3" s="1"/>
  <c r="N222" i="3" s="1"/>
  <c r="K222" i="3" s="1"/>
  <c r="H47" i="3" s="1"/>
  <c r="AH222" i="3" a="1"/>
  <c r="AH222" i="3" s="1"/>
  <c r="N230" i="3" s="1"/>
  <c r="K230" i="3" s="1"/>
  <c r="H55" i="3" s="1"/>
  <c r="Y222" i="3" a="1"/>
  <c r="Y222" i="3" s="1"/>
  <c r="AG222" i="3" a="1"/>
  <c r="AG222" i="3" s="1"/>
  <c r="N229" i="3" s="1"/>
  <c r="K229" i="3" s="1"/>
  <c r="H54" i="3" s="1"/>
  <c r="X222" i="3" a="1"/>
  <c r="X222" i="3" s="1"/>
  <c r="U222" i="3" a="1"/>
  <c r="U222" i="3" s="1"/>
  <c r="N212" i="3" s="1"/>
  <c r="K212" i="3" s="1"/>
  <c r="H36" i="3" s="1"/>
  <c r="O223" i="3"/>
  <c r="T223" i="3" s="1" a="1"/>
  <c r="T223" i="3" s="1"/>
  <c r="T222" i="3" a="1"/>
  <c r="T222" i="3" s="1"/>
  <c r="N210" i="3" s="1"/>
  <c r="K210" i="3" s="1"/>
  <c r="H34" i="3" s="1"/>
  <c r="V222" i="3" a="1"/>
  <c r="V222" i="3" s="1"/>
  <c r="N214" i="3" s="1"/>
  <c r="K214" i="3" s="1"/>
  <c r="H38" i="3" s="1"/>
  <c r="DH147" i="9" l="1"/>
  <c r="DD223" i="9"/>
  <c r="DD16" i="9"/>
  <c r="DD141" i="9"/>
  <c r="DD18" i="9" s="1"/>
  <c r="DD140" i="9"/>
  <c r="DD17" i="9" s="1"/>
  <c r="BQ76" i="9"/>
  <c r="BQ116" i="9" s="1"/>
  <c r="DZ693" i="9"/>
  <c r="EG744" i="9"/>
  <c r="EH749" i="9"/>
  <c r="BQ54" i="9"/>
  <c r="BQ110" i="9" s="1"/>
  <c r="DZ477" i="9"/>
  <c r="DG223" i="9"/>
  <c r="DG140" i="9"/>
  <c r="DG17" i="9" s="1"/>
  <c r="DG16" i="9"/>
  <c r="BY139" i="9"/>
  <c r="BY323" i="9"/>
  <c r="EB323" i="9" s="1"/>
  <c r="EB147" i="9"/>
  <c r="EB148" i="9" s="1"/>
  <c r="EF429" i="9"/>
  <c r="EG434" i="9"/>
  <c r="CO742" i="9" a="1"/>
  <c r="CO742" i="9" s="1"/>
  <c r="CO740" i="9" s="1"/>
  <c r="CL742" i="9" a="1"/>
  <c r="CL742" i="9" s="1"/>
  <c r="CL740" i="9" s="1"/>
  <c r="CN742" i="9" a="1"/>
  <c r="CN742" i="9" s="1"/>
  <c r="CN740" i="9" s="1"/>
  <c r="CM742" i="9" a="1"/>
  <c r="CM742" i="9" s="1"/>
  <c r="CM740" i="9" s="1"/>
  <c r="CK663" i="9" a="1"/>
  <c r="CK663" i="9" s="1"/>
  <c r="CK661" i="9" s="1"/>
  <c r="CI663" i="9" a="1"/>
  <c r="CI663" i="9" s="1"/>
  <c r="CI661" i="9" s="1"/>
  <c r="CH663" i="9" a="1"/>
  <c r="CH663" i="9" s="1"/>
  <c r="CH661" i="9" s="1"/>
  <c r="CJ663" i="9" a="1"/>
  <c r="CJ663" i="9" s="1"/>
  <c r="CJ661" i="9" s="1"/>
  <c r="DY974" i="9"/>
  <c r="DY985" i="9" s="1"/>
  <c r="DY107" i="9"/>
  <c r="BJ758" i="9"/>
  <c r="BJ752" i="9" s="1"/>
  <c r="DX752" i="9"/>
  <c r="DX79" i="9" s="1"/>
  <c r="DX127" i="9" s="1"/>
  <c r="BI79" i="9"/>
  <c r="BI127" i="9" s="1"/>
  <c r="DY976" i="9"/>
  <c r="DY110" i="9"/>
  <c r="CI427" i="9" a="1"/>
  <c r="CI427" i="9" s="1"/>
  <c r="CI425" i="9" s="1"/>
  <c r="CH427" i="9" a="1"/>
  <c r="CH427" i="9" s="1"/>
  <c r="CH425" i="9" s="1"/>
  <c r="CJ427" i="9" a="1"/>
  <c r="CJ427" i="9" s="1"/>
  <c r="CJ425" i="9" s="1"/>
  <c r="CK427" i="9" a="1"/>
  <c r="CK427" i="9" s="1"/>
  <c r="CK425" i="9" s="1"/>
  <c r="EF665" i="9"/>
  <c r="EG670" i="9"/>
  <c r="DZ554" i="9"/>
  <c r="BQ61" i="9"/>
  <c r="BQ112" i="9" s="1"/>
  <c r="EG625" i="9"/>
  <c r="EH630" i="9"/>
  <c r="CY929" i="9"/>
  <c r="CX917" i="9"/>
  <c r="DZ633" i="9"/>
  <c r="BQ70" i="9"/>
  <c r="BQ114" i="9" s="1"/>
  <c r="CH643" i="9" a="1"/>
  <c r="CH643" i="9" s="1"/>
  <c r="CH641" i="9" s="1"/>
  <c r="CK643" i="9" a="1"/>
  <c r="CK643" i="9" s="1"/>
  <c r="CK641" i="9" s="1"/>
  <c r="CI643" i="9" a="1"/>
  <c r="CI643" i="9" s="1"/>
  <c r="CI641" i="9" s="1"/>
  <c r="CJ643" i="9" a="1"/>
  <c r="CJ643" i="9" s="1"/>
  <c r="CJ641" i="9" s="1"/>
  <c r="EH690" i="9"/>
  <c r="EG685" i="9"/>
  <c r="EF489" i="9"/>
  <c r="EG494" i="9"/>
  <c r="CN623" i="9" a="1"/>
  <c r="CN623" i="9" s="1"/>
  <c r="CN621" i="9" s="1"/>
  <c r="CO623" i="9" a="1"/>
  <c r="CO623" i="9" s="1"/>
  <c r="CO621" i="9" s="1"/>
  <c r="CM623" i="9" a="1"/>
  <c r="CM623" i="9" s="1"/>
  <c r="CM621" i="9" s="1"/>
  <c r="CL623" i="9" a="1"/>
  <c r="CL623" i="9" s="1"/>
  <c r="CL621" i="9" s="1"/>
  <c r="BU929" i="9"/>
  <c r="BU917" i="9"/>
  <c r="BV929" i="9"/>
  <c r="DB139" i="9"/>
  <c r="DB323" i="9"/>
  <c r="CH603" i="9" a="1"/>
  <c r="CH603" i="9" s="1"/>
  <c r="CH601" i="9" s="1"/>
  <c r="CI603" i="9" a="1"/>
  <c r="CI603" i="9" s="1"/>
  <c r="CI601" i="9" s="1"/>
  <c r="CJ603" i="9" a="1"/>
  <c r="CJ603" i="9" s="1"/>
  <c r="CJ601" i="9" s="1"/>
  <c r="CK603" i="9" a="1"/>
  <c r="CK603" i="9" s="1"/>
  <c r="CK601" i="9" s="1"/>
  <c r="EG710" i="9"/>
  <c r="EF705" i="9"/>
  <c r="BI80" i="9"/>
  <c r="BI128" i="9" s="1"/>
  <c r="BJ777" i="9"/>
  <c r="BJ771" i="9" s="1"/>
  <c r="DX771" i="9"/>
  <c r="DX80" i="9" s="1"/>
  <c r="DX128" i="9" s="1"/>
  <c r="EA16" i="9"/>
  <c r="EA223" i="9"/>
  <c r="EA140" i="9"/>
  <c r="EA17" i="9" s="1"/>
  <c r="BT600" i="9" a="1"/>
  <c r="BT600" i="9" s="1"/>
  <c r="BT593" i="9" s="1"/>
  <c r="BT660" i="9" a="1"/>
  <c r="BT660" i="9" s="1"/>
  <c r="BT653" i="9" s="1"/>
  <c r="BT75" i="9" s="1"/>
  <c r="BU700" i="9" a="1"/>
  <c r="BU700" i="9" s="1"/>
  <c r="BU600" i="9" a="1"/>
  <c r="BU600" i="9" s="1"/>
  <c r="BT680" i="9" a="1"/>
  <c r="BT680" i="9" s="1"/>
  <c r="BT673" i="9" s="1"/>
  <c r="BT74" i="9" s="1"/>
  <c r="BS484" i="9" a="1"/>
  <c r="BS484" i="9" s="1"/>
  <c r="BS477" i="9" s="1"/>
  <c r="BS54" i="9" s="1"/>
  <c r="BU660" i="9" a="1"/>
  <c r="BU660" i="9" s="1"/>
  <c r="BS561" i="9" a="1"/>
  <c r="BS561" i="9" s="1"/>
  <c r="BS554" i="9" s="1"/>
  <c r="BS61" i="9" s="1"/>
  <c r="BU484" i="9" a="1"/>
  <c r="BU484" i="9" s="1"/>
  <c r="BS700" i="9" a="1"/>
  <c r="BS700" i="9" s="1"/>
  <c r="BS693" i="9" s="1"/>
  <c r="BS76" i="9" s="1"/>
  <c r="BU739" i="9" a="1"/>
  <c r="BU739" i="9" s="1"/>
  <c r="BR484" i="9" a="1"/>
  <c r="BR484" i="9" s="1"/>
  <c r="BR477" i="9" s="1"/>
  <c r="BR54" i="9" s="1"/>
  <c r="BT424" i="9" a="1"/>
  <c r="BT424" i="9" s="1"/>
  <c r="BT417" i="9" s="1"/>
  <c r="BT52" i="9" s="1"/>
  <c r="BT739" i="9" a="1"/>
  <c r="BT739" i="9" s="1"/>
  <c r="BT732" i="9" s="1"/>
  <c r="BT561" i="9" a="1"/>
  <c r="BT561" i="9" s="1"/>
  <c r="BT554" i="9" s="1"/>
  <c r="BT61" i="9" s="1"/>
  <c r="BS620" i="9" a="1"/>
  <c r="BS620" i="9" s="1"/>
  <c r="BS613" i="9" s="1"/>
  <c r="BS69" i="9" s="1"/>
  <c r="BR680" i="9" a="1"/>
  <c r="BR680" i="9" s="1"/>
  <c r="BR673" i="9" s="1"/>
  <c r="BR74" i="9" s="1"/>
  <c r="BT620" i="9" a="1"/>
  <c r="BT620" i="9" s="1"/>
  <c r="BT613" i="9" s="1"/>
  <c r="BT69" i="9" s="1"/>
  <c r="BS680" i="9" a="1"/>
  <c r="BS680" i="9" s="1"/>
  <c r="BS673" i="9" s="1"/>
  <c r="BS74" i="9" s="1"/>
  <c r="BT700" i="9" a="1"/>
  <c r="BT700" i="9" s="1"/>
  <c r="BT693" i="9" s="1"/>
  <c r="BT76" i="9" s="1"/>
  <c r="BU620" i="9" a="1"/>
  <c r="BU620" i="9" s="1"/>
  <c r="BS739" i="9" a="1"/>
  <c r="BS739" i="9" s="1"/>
  <c r="BS732" i="9" s="1"/>
  <c r="BS600" i="9" a="1"/>
  <c r="BS600" i="9" s="1"/>
  <c r="BS593" i="9" s="1"/>
  <c r="BU680" i="9" a="1"/>
  <c r="BU680" i="9" s="1"/>
  <c r="BU561" i="9" a="1"/>
  <c r="BU561" i="9" s="1"/>
  <c r="BS660" i="9" a="1"/>
  <c r="BS660" i="9" s="1"/>
  <c r="BS653" i="9" s="1"/>
  <c r="BS75" i="9" s="1"/>
  <c r="BR739" i="9" a="1"/>
  <c r="BR739" i="9" s="1"/>
  <c r="BR732" i="9" s="1"/>
  <c r="BR600" i="9" a="1"/>
  <c r="BR600" i="9" s="1"/>
  <c r="BR593" i="9" s="1"/>
  <c r="BU640" i="9" a="1"/>
  <c r="BU640" i="9" s="1"/>
  <c r="BR561" i="9" a="1"/>
  <c r="BR561" i="9" s="1"/>
  <c r="BR554" i="9" s="1"/>
  <c r="BR61" i="9" s="1"/>
  <c r="BR660" i="9" a="1"/>
  <c r="BR660" i="9" s="1"/>
  <c r="BR653" i="9" s="1"/>
  <c r="BR75" i="9" s="1"/>
  <c r="BR424" i="9" a="1"/>
  <c r="BR424" i="9" s="1"/>
  <c r="BR417" i="9" s="1"/>
  <c r="BR52" i="9" s="1"/>
  <c r="BR620" i="9" a="1"/>
  <c r="BR620" i="9" s="1"/>
  <c r="BR613" i="9" s="1"/>
  <c r="BR69" i="9" s="1"/>
  <c r="BS424" i="9" a="1"/>
  <c r="BS424" i="9" s="1"/>
  <c r="BS417" i="9" s="1"/>
  <c r="BS52" i="9" s="1"/>
  <c r="BS640" i="9" a="1"/>
  <c r="BS640" i="9" s="1"/>
  <c r="BS633" i="9" s="1"/>
  <c r="BS70" i="9" s="1"/>
  <c r="BT640" i="9" a="1"/>
  <c r="BT640" i="9" s="1"/>
  <c r="BT633" i="9" s="1"/>
  <c r="BT70" i="9" s="1"/>
  <c r="BR700" i="9" a="1"/>
  <c r="BR700" i="9" s="1"/>
  <c r="BR693" i="9" s="1"/>
  <c r="BR76" i="9" s="1"/>
  <c r="BU424" i="9" a="1"/>
  <c r="BU424" i="9" s="1"/>
  <c r="BT484" i="9" a="1"/>
  <c r="BT484" i="9" s="1"/>
  <c r="BT477" i="9" s="1"/>
  <c r="BT54" i="9" s="1"/>
  <c r="BR640" i="9" a="1"/>
  <c r="BR640" i="9" s="1"/>
  <c r="BR633" i="9" s="1"/>
  <c r="BR70" i="9" s="1"/>
  <c r="CN683" i="9" a="1"/>
  <c r="CN683" i="9" s="1"/>
  <c r="CN681" i="9" s="1"/>
  <c r="CO683" i="9" a="1"/>
  <c r="CO683" i="9" s="1"/>
  <c r="CO681" i="9" s="1"/>
  <c r="CM683" i="9" a="1"/>
  <c r="CM683" i="9" s="1"/>
  <c r="CM681" i="9" s="1"/>
  <c r="CL683" i="9" a="1"/>
  <c r="CL683" i="9" s="1"/>
  <c r="CL681" i="9" s="1"/>
  <c r="CK487" i="9" a="1"/>
  <c r="CK487" i="9" s="1"/>
  <c r="CK485" i="9" s="1"/>
  <c r="CJ487" i="9" a="1"/>
  <c r="CJ487" i="9" s="1"/>
  <c r="CJ485" i="9" s="1"/>
  <c r="CI487" i="9" a="1"/>
  <c r="CI487" i="9" s="1"/>
  <c r="CI485" i="9" s="1"/>
  <c r="CH487" i="9" a="1"/>
  <c r="CH487" i="9" s="1"/>
  <c r="CH485" i="9" s="1"/>
  <c r="DZ653" i="9"/>
  <c r="BQ75" i="9"/>
  <c r="BQ115" i="9" s="1"/>
  <c r="BQ52" i="9"/>
  <c r="BQ107" i="9" s="1"/>
  <c r="DZ417" i="9"/>
  <c r="BQ69" i="9"/>
  <c r="DZ613" i="9"/>
  <c r="CH564" i="9" a="1"/>
  <c r="CH564" i="9" s="1"/>
  <c r="CH562" i="9" s="1"/>
  <c r="CJ564" i="9" a="1"/>
  <c r="CJ564" i="9" s="1"/>
  <c r="CJ562" i="9" s="1"/>
  <c r="CK564" i="9" a="1"/>
  <c r="CK564" i="9" s="1"/>
  <c r="CK562" i="9" s="1"/>
  <c r="CI564" i="9" a="1"/>
  <c r="CI564" i="9" s="1"/>
  <c r="CI562" i="9" s="1"/>
  <c r="EF645" i="9"/>
  <c r="EG650" i="9"/>
  <c r="EF605" i="9"/>
  <c r="EG610" i="9"/>
  <c r="CH703" i="9" a="1"/>
  <c r="CH703" i="9" s="1"/>
  <c r="CH701" i="9" s="1"/>
  <c r="CJ703" i="9" a="1"/>
  <c r="CJ703" i="9" s="1"/>
  <c r="CJ701" i="9" s="1"/>
  <c r="CI703" i="9" a="1"/>
  <c r="CI703" i="9" s="1"/>
  <c r="CI701" i="9" s="1"/>
  <c r="CK703" i="9" a="1"/>
  <c r="CK703" i="9" s="1"/>
  <c r="CK701" i="9" s="1"/>
  <c r="DY978" i="9"/>
  <c r="DY113" i="9"/>
  <c r="BQ74" i="9"/>
  <c r="DZ673" i="9"/>
  <c r="DY77" i="9"/>
  <c r="EG571" i="9"/>
  <c r="EF566" i="9"/>
  <c r="DY114" i="9"/>
  <c r="DY979" i="9"/>
  <c r="CC352" i="9"/>
  <c r="EC377" i="9"/>
  <c r="CA73" i="9"/>
  <c r="CB73" i="9"/>
  <c r="CE387" i="9"/>
  <c r="CE382" i="9" s="1"/>
  <c r="CF389" i="9" a="1"/>
  <c r="CF389" i="9" s="1"/>
  <c r="BZ73" i="9"/>
  <c r="ED354" i="2"/>
  <c r="ED811" i="2"/>
  <c r="ED815" i="2"/>
  <c r="ED813" i="2"/>
  <c r="ED809" i="2"/>
  <c r="EC825" i="2"/>
  <c r="EB820" i="2"/>
  <c r="ED400" i="2"/>
  <c r="ED696" i="2"/>
  <c r="ED270" i="2"/>
  <c r="ED395" i="2"/>
  <c r="ED923" i="2" s="1"/>
  <c r="ED297" i="2"/>
  <c r="ED207" i="2"/>
  <c r="EE3" i="2"/>
  <c r="ED754" i="2"/>
  <c r="ED440" i="2"/>
  <c r="ED616" i="2"/>
  <c r="ED145" i="2"/>
  <c r="ED163" i="2"/>
  <c r="ED501" i="2"/>
  <c r="ED462" i="2"/>
  <c r="ED676" i="2"/>
  <c r="ED598" i="2"/>
  <c r="EC923" i="2"/>
  <c r="ED229" i="2"/>
  <c r="ED520" i="2"/>
  <c r="ED559" i="2"/>
  <c r="ED830" i="2"/>
  <c r="ED851" i="2"/>
  <c r="ED678" i="2"/>
  <c r="ED849" i="2"/>
  <c r="ED737" i="2"/>
  <c r="ED357" i="2"/>
  <c r="ED321" i="2"/>
  <c r="ED269" i="2"/>
  <c r="ED578" i="2"/>
  <c r="ED247" i="2"/>
  <c r="ED187" i="2"/>
  <c r="ED143" i="2"/>
  <c r="ED460" i="2"/>
  <c r="ED268" i="2"/>
  <c r="ED499" i="2"/>
  <c r="ED576" i="2"/>
  <c r="ED658" i="2"/>
  <c r="ED596" i="2"/>
  <c r="ED756" i="2"/>
  <c r="ED832" i="2"/>
  <c r="ED358" i="2"/>
  <c r="ED165" i="2"/>
  <c r="ED402" i="2"/>
  <c r="ED279" i="2"/>
  <c r="ED518" i="2"/>
  <c r="ED618" i="2"/>
  <c r="ED698" i="2"/>
  <c r="ED205" i="2"/>
  <c r="ED773" i="2"/>
  <c r="ED335" i="2"/>
  <c r="ED183" i="2"/>
  <c r="ED227" i="2"/>
  <c r="ED420" i="2"/>
  <c r="ED482" i="2"/>
  <c r="ED537" i="2"/>
  <c r="ED638" i="2"/>
  <c r="ED715" i="2"/>
  <c r="ED316" i="2"/>
  <c r="ED775" i="2"/>
  <c r="ED333" i="2"/>
  <c r="ED186" i="2"/>
  <c r="ED422" i="2"/>
  <c r="ED266" i="2"/>
  <c r="ED539" i="2"/>
  <c r="ED636" i="2"/>
  <c r="ED717" i="2"/>
  <c r="ED314" i="2"/>
  <c r="ED792" i="2"/>
  <c r="ED356" i="2"/>
  <c r="ED185" i="2"/>
  <c r="ED4" i="2" a="1"/>
  <c r="ED4" i="2" s="1"/>
  <c r="ED906" i="2" s="1"/>
  <c r="ED908" i="2" s="1"/>
  <c r="ED909" i="2" s="1"/>
  <c r="ED442" i="2"/>
  <c r="ED480" i="2"/>
  <c r="ED225" i="2"/>
  <c r="ED557" i="2"/>
  <c r="ED656" i="2"/>
  <c r="ED735" i="2"/>
  <c r="ED249" i="2"/>
  <c r="ED794" i="2"/>
  <c r="EC863" i="2"/>
  <c r="EC903" i="2"/>
  <c r="EC899" i="2"/>
  <c r="EC12" i="2"/>
  <c r="EC902" i="2"/>
  <c r="EC900" i="2"/>
  <c r="EC901" i="2"/>
  <c r="BL387" i="2"/>
  <c r="BL382" i="2" s="1"/>
  <c r="BM389" i="2" a="1"/>
  <c r="BM389" i="2" s="1"/>
  <c r="EF2" i="4"/>
  <c r="FN2" i="4"/>
  <c r="ED763" i="2"/>
  <c r="EE241" i="2"/>
  <c r="ED236" i="2"/>
  <c r="R223" i="3" a="1"/>
  <c r="R223" i="3" s="1"/>
  <c r="K211" i="3"/>
  <c r="H35" i="3" s="1"/>
  <c r="F208" i="3"/>
  <c r="K21" i="3" s="1"/>
  <c r="K215" i="3"/>
  <c r="H39" i="3" s="1"/>
  <c r="K217" i="3"/>
  <c r="H41" i="3" s="1"/>
  <c r="K213" i="3"/>
  <c r="H37" i="3" s="1"/>
  <c r="BR110" i="9" l="1"/>
  <c r="BR112" i="9"/>
  <c r="BS77" i="9"/>
  <c r="BR116" i="9"/>
  <c r="BS114" i="9"/>
  <c r="BS110" i="9"/>
  <c r="BS107" i="9"/>
  <c r="BR114" i="9"/>
  <c r="BT112" i="9"/>
  <c r="BT107" i="9"/>
  <c r="BT77" i="9"/>
  <c r="BT114" i="9"/>
  <c r="BT116" i="9"/>
  <c r="CO663" i="9" a="1"/>
  <c r="CO663" i="9" s="1"/>
  <c r="CO661" i="9" s="1"/>
  <c r="CM663" i="9" a="1"/>
  <c r="CM663" i="9" s="1"/>
  <c r="CM661" i="9" s="1"/>
  <c r="CL663" i="9" a="1"/>
  <c r="CL663" i="9" s="1"/>
  <c r="CL661" i="9" s="1"/>
  <c r="CN663" i="9" a="1"/>
  <c r="CN663" i="9" s="1"/>
  <c r="CN661" i="9" s="1"/>
  <c r="DG917" i="9"/>
  <c r="EH571" i="9"/>
  <c r="EG566" i="9"/>
  <c r="BU633" i="9"/>
  <c r="EA640" i="9"/>
  <c r="EA641" i="9" s="1"/>
  <c r="BJ79" i="9"/>
  <c r="BJ127" i="9" s="1"/>
  <c r="BK758" i="9"/>
  <c r="BK752" i="9" s="1"/>
  <c r="CR742" i="9" a="1"/>
  <c r="CR742" i="9" s="1"/>
  <c r="CR740" i="9" s="1"/>
  <c r="CS742" i="9" a="1"/>
  <c r="CS742" i="9" s="1"/>
  <c r="CS740" i="9" s="1"/>
  <c r="CP742" i="9" a="1"/>
  <c r="CP742" i="9" s="1"/>
  <c r="CP740" i="9" s="1"/>
  <c r="CQ742" i="9" a="1"/>
  <c r="CQ742" i="9" s="1"/>
  <c r="CQ740" i="9" s="1"/>
  <c r="BU593" i="9"/>
  <c r="EA593" i="9" s="1"/>
  <c r="EA594" i="9" s="1"/>
  <c r="EA600" i="9"/>
  <c r="EA601" i="9" s="1"/>
  <c r="DZ76" i="9"/>
  <c r="DZ116" i="9" s="1"/>
  <c r="DZ694" i="9"/>
  <c r="BU732" i="9"/>
  <c r="EA732" i="9" s="1"/>
  <c r="EA733" i="9" s="1"/>
  <c r="EA739" i="9"/>
  <c r="EA740" i="9" s="1"/>
  <c r="DZ674" i="9"/>
  <c r="DZ74" i="9"/>
  <c r="EH610" i="9"/>
  <c r="EG605" i="9"/>
  <c r="DZ69" i="9"/>
  <c r="DZ614" i="9"/>
  <c r="BS115" i="9"/>
  <c r="BT113" i="9"/>
  <c r="BS116" i="9"/>
  <c r="BT115" i="9"/>
  <c r="CL703" i="9" a="1"/>
  <c r="CL703" i="9" s="1"/>
  <c r="CL701" i="9" s="1"/>
  <c r="CN703" i="9" a="1"/>
  <c r="CN703" i="9" s="1"/>
  <c r="CN701" i="9" s="1"/>
  <c r="CO703" i="9" a="1"/>
  <c r="CO703" i="9" s="1"/>
  <c r="CO701" i="9" s="1"/>
  <c r="CM703" i="9" a="1"/>
  <c r="CM703" i="9" s="1"/>
  <c r="CM701" i="9" s="1"/>
  <c r="DF147" i="9"/>
  <c r="DB140" i="9"/>
  <c r="DB17" i="9" s="1"/>
  <c r="DB16" i="9"/>
  <c r="DB223" i="9"/>
  <c r="DC141" i="9"/>
  <c r="DC18" i="9" s="1"/>
  <c r="CS623" i="9" a="1"/>
  <c r="CS623" i="9" s="1"/>
  <c r="CS621" i="9" s="1"/>
  <c r="CQ623" i="9" a="1"/>
  <c r="CQ623" i="9" s="1"/>
  <c r="CQ621" i="9" s="1"/>
  <c r="CP623" i="9" a="1"/>
  <c r="CP623" i="9" s="1"/>
  <c r="CP621" i="9" s="1"/>
  <c r="CR623" i="9" a="1"/>
  <c r="CR623" i="9" s="1"/>
  <c r="CR621" i="9" s="1"/>
  <c r="EG429" i="9"/>
  <c r="EH434" i="9"/>
  <c r="BU417" i="9"/>
  <c r="EA424" i="9"/>
  <c r="EA425" i="9" s="1"/>
  <c r="EA620" i="9"/>
  <c r="EA621" i="9" s="1"/>
  <c r="BU613" i="9"/>
  <c r="BJ80" i="9"/>
  <c r="BJ128" i="9" s="1"/>
  <c r="BK777" i="9"/>
  <c r="BK771" i="9" s="1"/>
  <c r="BU693" i="9"/>
  <c r="EA700" i="9"/>
  <c r="EA701" i="9" s="1"/>
  <c r="EI630" i="9"/>
  <c r="EH625" i="9"/>
  <c r="BQ77" i="9"/>
  <c r="CL603" i="9" a="1"/>
  <c r="CL603" i="9" s="1"/>
  <c r="CL601" i="9" s="1"/>
  <c r="CM603" i="9" a="1"/>
  <c r="CM603" i="9" s="1"/>
  <c r="CM601" i="9" s="1"/>
  <c r="CO603" i="9" a="1"/>
  <c r="CO603" i="9" s="1"/>
  <c r="CO601" i="9" s="1"/>
  <c r="CN603" i="9" a="1"/>
  <c r="CN603" i="9" s="1"/>
  <c r="CN601" i="9" s="1"/>
  <c r="BQ113" i="9"/>
  <c r="DZ654" i="9"/>
  <c r="DZ75" i="9"/>
  <c r="DZ115" i="9" s="1"/>
  <c r="BR113" i="9"/>
  <c r="EA561" i="9"/>
  <c r="EA562" i="9" s="1"/>
  <c r="BU554" i="9"/>
  <c r="BR77" i="9"/>
  <c r="EA484" i="9"/>
  <c r="EA485" i="9" s="1"/>
  <c r="BU477" i="9"/>
  <c r="EG705" i="9"/>
  <c r="EH710" i="9"/>
  <c r="EG489" i="9"/>
  <c r="EH494" i="9"/>
  <c r="CN427" i="9" a="1"/>
  <c r="CN427" i="9" s="1"/>
  <c r="CN425" i="9" s="1"/>
  <c r="CL427" i="9" a="1"/>
  <c r="CL427" i="9" s="1"/>
  <c r="CL425" i="9" s="1"/>
  <c r="CM427" i="9" a="1"/>
  <c r="CM427" i="9" s="1"/>
  <c r="CM425" i="9" s="1"/>
  <c r="CO427" i="9" a="1"/>
  <c r="CO427" i="9" s="1"/>
  <c r="CO425" i="9" s="1"/>
  <c r="EI690" i="9"/>
  <c r="EH685" i="9"/>
  <c r="DZ418" i="9"/>
  <c r="DZ52" i="9"/>
  <c r="EG645" i="9"/>
  <c r="EH650" i="9"/>
  <c r="BR107" i="9"/>
  <c r="BU673" i="9"/>
  <c r="EA680" i="9"/>
  <c r="EA681" i="9" s="1"/>
  <c r="BS113" i="9"/>
  <c r="BS112" i="9"/>
  <c r="CL487" i="9" a="1"/>
  <c r="CL487" i="9" s="1"/>
  <c r="CL485" i="9" s="1"/>
  <c r="CN487" i="9" a="1"/>
  <c r="CN487" i="9" s="1"/>
  <c r="CN485" i="9" s="1"/>
  <c r="CM487" i="9" a="1"/>
  <c r="CM487" i="9" s="1"/>
  <c r="CM485" i="9" s="1"/>
  <c r="CO487" i="9" a="1"/>
  <c r="CO487" i="9" s="1"/>
  <c r="CO485" i="9" s="1"/>
  <c r="DZ70" i="9"/>
  <c r="DZ634" i="9"/>
  <c r="DZ555" i="9"/>
  <c r="DZ61" i="9"/>
  <c r="DZ112" i="9" s="1"/>
  <c r="DZ478" i="9"/>
  <c r="DZ54" i="9"/>
  <c r="DD917" i="9"/>
  <c r="DD929" i="9"/>
  <c r="EA917" i="9"/>
  <c r="CO564" i="9" a="1"/>
  <c r="CO564" i="9" s="1"/>
  <c r="CO562" i="9" s="1"/>
  <c r="CM564" i="9" a="1"/>
  <c r="CM564" i="9" s="1"/>
  <c r="CM562" i="9" s="1"/>
  <c r="CN564" i="9" a="1"/>
  <c r="CN564" i="9" s="1"/>
  <c r="CN562" i="9" s="1"/>
  <c r="CL564" i="9" a="1"/>
  <c r="CL564" i="9" s="1"/>
  <c r="CL562" i="9" s="1"/>
  <c r="CO643" i="9" a="1"/>
  <c r="CO643" i="9" s="1"/>
  <c r="CO641" i="9" s="1"/>
  <c r="CM643" i="9" a="1"/>
  <c r="CM643" i="9" s="1"/>
  <c r="CM641" i="9" s="1"/>
  <c r="CN643" i="9" a="1"/>
  <c r="CN643" i="9" s="1"/>
  <c r="CN641" i="9" s="1"/>
  <c r="CL643" i="9" a="1"/>
  <c r="CL643" i="9" s="1"/>
  <c r="CL641" i="9" s="1"/>
  <c r="BT110" i="9"/>
  <c r="BR115" i="9"/>
  <c r="EA660" i="9"/>
  <c r="EA661" i="9" s="1"/>
  <c r="BU653" i="9"/>
  <c r="CS683" i="9" a="1"/>
  <c r="CS683" i="9" s="1"/>
  <c r="CS681" i="9" s="1"/>
  <c r="CR683" i="9" a="1"/>
  <c r="CR683" i="9" s="1"/>
  <c r="CR681" i="9" s="1"/>
  <c r="CP683" i="9" a="1"/>
  <c r="CP683" i="9" s="1"/>
  <c r="CP681" i="9" s="1"/>
  <c r="CQ683" i="9" a="1"/>
  <c r="CQ683" i="9" s="1"/>
  <c r="CQ681" i="9" s="1"/>
  <c r="EG665" i="9"/>
  <c r="EH670" i="9"/>
  <c r="CC147" i="9"/>
  <c r="BY223" i="9"/>
  <c r="EB139" i="9"/>
  <c r="BY141" i="9"/>
  <c r="BY18" i="9" s="1"/>
  <c r="BY140" i="9"/>
  <c r="BY17" i="9" s="1"/>
  <c r="BY16" i="9"/>
  <c r="BZ141" i="9"/>
  <c r="BZ18" i="9" s="1"/>
  <c r="EI749" i="9"/>
  <c r="EH744" i="9"/>
  <c r="DH139" i="9"/>
  <c r="DH323" i="9"/>
  <c r="CF387" i="9"/>
  <c r="CF382" i="9" s="1"/>
  <c r="CG389" i="9" a="1"/>
  <c r="CG389" i="9" s="1"/>
  <c r="CC73" i="9"/>
  <c r="EC352" i="9"/>
  <c r="EC820" i="2"/>
  <c r="ED825" i="2"/>
  <c r="EE395" i="2"/>
  <c r="EE923" i="2" s="1"/>
  <c r="EE811" i="2"/>
  <c r="EE815" i="2"/>
  <c r="EE813" i="2"/>
  <c r="EE809" i="2"/>
  <c r="EE183" i="2"/>
  <c r="EE185" i="2"/>
  <c r="EE270" i="2"/>
  <c r="EE266" i="2"/>
  <c r="EE559" i="2"/>
  <c r="EE314" i="2"/>
  <c r="EE616" i="2"/>
  <c r="EE247" i="2"/>
  <c r="EE480" i="2"/>
  <c r="EE578" i="2"/>
  <c r="EE249" i="2"/>
  <c r="EE186" i="2"/>
  <c r="EE638" i="2"/>
  <c r="EE145" i="2"/>
  <c r="EE225" i="2"/>
  <c r="EE715" i="2"/>
  <c r="EE832" i="2"/>
  <c r="EF3" i="2"/>
  <c r="EF227" i="2" s="1"/>
  <c r="EE696" i="2"/>
  <c r="EE830" i="2"/>
  <c r="EE165" i="2"/>
  <c r="EE422" i="2"/>
  <c r="EE229" i="2"/>
  <c r="EE717" i="2"/>
  <c r="EE335" i="2"/>
  <c r="EE400" i="2"/>
  <c r="EE501" i="2"/>
  <c r="EE737" i="2"/>
  <c r="EE333" i="2"/>
  <c r="EE482" i="2"/>
  <c r="EE520" i="2"/>
  <c r="EE636" i="2"/>
  <c r="EE735" i="2"/>
  <c r="EE356" i="2"/>
  <c r="EE442" i="2"/>
  <c r="EE596" i="2"/>
  <c r="EE775" i="2"/>
  <c r="EE268" i="2"/>
  <c r="EE537" i="2"/>
  <c r="EE656" i="2"/>
  <c r="EE354" i="2"/>
  <c r="EE440" i="2"/>
  <c r="EE297" i="2"/>
  <c r="EE539" i="2"/>
  <c r="EE658" i="2"/>
  <c r="EE205" i="2"/>
  <c r="EE792" i="2"/>
  <c r="EE357" i="2"/>
  <c r="EE420" i="2"/>
  <c r="EE773" i="2"/>
  <c r="EE4" i="2" a="1"/>
  <c r="EE4" i="2" s="1"/>
  <c r="EE906" i="2" s="1"/>
  <c r="EE908" i="2" s="1"/>
  <c r="EE909" i="2" s="1"/>
  <c r="EE462" i="2"/>
  <c r="EE557" i="2"/>
  <c r="EE678" i="2"/>
  <c r="EE316" i="2"/>
  <c r="EE794" i="2"/>
  <c r="EE358" i="2"/>
  <c r="EE227" i="2"/>
  <c r="EE143" i="2"/>
  <c r="EE460" i="2"/>
  <c r="EE269" i="2"/>
  <c r="EE499" i="2"/>
  <c r="EE576" i="2"/>
  <c r="EE676" i="2"/>
  <c r="EE598" i="2"/>
  <c r="EE756" i="2"/>
  <c r="EE851" i="2"/>
  <c r="EE321" i="2"/>
  <c r="EE163" i="2"/>
  <c r="EE402" i="2"/>
  <c r="EE279" i="2"/>
  <c r="EE518" i="2"/>
  <c r="EE618" i="2"/>
  <c r="EE698" i="2"/>
  <c r="EE207" i="2"/>
  <c r="EE754" i="2"/>
  <c r="EE849" i="2"/>
  <c r="EE187" i="2"/>
  <c r="ED863" i="2"/>
  <c r="ED903" i="2"/>
  <c r="ED900" i="2"/>
  <c r="ED901" i="2"/>
  <c r="ED899" i="2"/>
  <c r="ED12" i="2"/>
  <c r="ED902" i="2"/>
  <c r="BM387" i="2"/>
  <c r="BM382" i="2" s="1"/>
  <c r="BN389" i="2" a="1"/>
  <c r="BN389" i="2" s="1"/>
  <c r="DY389" i="2"/>
  <c r="DY387" i="2" s="1"/>
  <c r="DY382" i="2" s="1"/>
  <c r="EG2" i="4"/>
  <c r="FO2" i="4"/>
  <c r="EE763" i="2"/>
  <c r="EF241" i="2"/>
  <c r="EE236" i="2"/>
  <c r="DZ77" i="9" l="1"/>
  <c r="DZ976" i="9"/>
  <c r="DZ110" i="9"/>
  <c r="CP663" i="9" a="1"/>
  <c r="CP663" i="9" s="1"/>
  <c r="CP661" i="9" s="1"/>
  <c r="CQ663" i="9" a="1"/>
  <c r="CQ663" i="9" s="1"/>
  <c r="CQ661" i="9" s="1"/>
  <c r="CR663" i="9" a="1"/>
  <c r="CR663" i="9" s="1"/>
  <c r="CR661" i="9" s="1"/>
  <c r="CS663" i="9" a="1"/>
  <c r="CS663" i="9" s="1"/>
  <c r="CS661" i="9" s="1"/>
  <c r="CU683" i="9" a="1"/>
  <c r="CU683" i="9" s="1"/>
  <c r="CU681" i="9" s="1"/>
  <c r="CV683" i="9" a="1"/>
  <c r="CV683" i="9" s="1"/>
  <c r="CV681" i="9" s="1"/>
  <c r="CT683" i="9" a="1"/>
  <c r="CT683" i="9" s="1"/>
  <c r="CT681" i="9" s="1"/>
  <c r="CW683" i="9" a="1"/>
  <c r="CW683" i="9" s="1"/>
  <c r="CW681" i="9" s="1"/>
  <c r="CP487" i="9" a="1"/>
  <c r="CP487" i="9" s="1"/>
  <c r="CP485" i="9" s="1"/>
  <c r="CR487" i="9" a="1"/>
  <c r="CR487" i="9" s="1"/>
  <c r="CR485" i="9" s="1"/>
  <c r="CS487" i="9" a="1"/>
  <c r="CS487" i="9" s="1"/>
  <c r="CS485" i="9" s="1"/>
  <c r="CQ487" i="9" a="1"/>
  <c r="CQ487" i="9" s="1"/>
  <c r="CQ485" i="9" s="1"/>
  <c r="BU69" i="9"/>
  <c r="EA613" i="9"/>
  <c r="DF139" i="9"/>
  <c r="DF323" i="9"/>
  <c r="EJ690" i="9"/>
  <c r="EI685" i="9"/>
  <c r="EH705" i="9"/>
  <c r="EI710" i="9"/>
  <c r="BK79" i="9"/>
  <c r="BK127" i="9" s="1"/>
  <c r="BL758" i="9"/>
  <c r="BL752" i="9" s="1"/>
  <c r="EB223" i="9"/>
  <c r="BY424" i="9" a="1"/>
  <c r="BY424" i="9" s="1"/>
  <c r="BY561" i="9" a="1"/>
  <c r="BY561" i="9" s="1"/>
  <c r="BV680" i="9" a="1"/>
  <c r="BV680" i="9" s="1"/>
  <c r="BV673" i="9" s="1"/>
  <c r="BV74" i="9" s="1"/>
  <c r="BX600" i="9" a="1"/>
  <c r="BX600" i="9" s="1"/>
  <c r="BX593" i="9" s="1"/>
  <c r="BV600" i="9" a="1"/>
  <c r="BV600" i="9" s="1"/>
  <c r="BV593" i="9" s="1"/>
  <c r="BY640" i="9" a="1"/>
  <c r="BY640" i="9" s="1"/>
  <c r="BX700" i="9" a="1"/>
  <c r="BX700" i="9" s="1"/>
  <c r="BX693" i="9" s="1"/>
  <c r="BX76" i="9" s="1"/>
  <c r="BW680" i="9" a="1"/>
  <c r="BW680" i="9" s="1"/>
  <c r="BW673" i="9" s="1"/>
  <c r="BW74" i="9" s="1"/>
  <c r="BV739" i="9" a="1"/>
  <c r="BV739" i="9" s="1"/>
  <c r="BV732" i="9" s="1"/>
  <c r="BV700" i="9" a="1"/>
  <c r="BV700" i="9" s="1"/>
  <c r="BV693" i="9" s="1"/>
  <c r="BV76" i="9" s="1"/>
  <c r="BV484" i="9" a="1"/>
  <c r="BV484" i="9" s="1"/>
  <c r="BV477" i="9" s="1"/>
  <c r="BV54" i="9" s="1"/>
  <c r="BW640" i="9" a="1"/>
  <c r="BW640" i="9" s="1"/>
  <c r="BW633" i="9" s="1"/>
  <c r="BW70" i="9" s="1"/>
  <c r="BX680" i="9" a="1"/>
  <c r="BX680" i="9" s="1"/>
  <c r="BX673" i="9" s="1"/>
  <c r="BX74" i="9" s="1"/>
  <c r="BY620" i="9" a="1"/>
  <c r="BY620" i="9" s="1"/>
  <c r="BX424" i="9" a="1"/>
  <c r="BX424" i="9" s="1"/>
  <c r="BX417" i="9" s="1"/>
  <c r="BX52" i="9" s="1"/>
  <c r="BY660" i="9" a="1"/>
  <c r="BY660" i="9" s="1"/>
  <c r="BW600" i="9" a="1"/>
  <c r="BW600" i="9" s="1"/>
  <c r="BW593" i="9" s="1"/>
  <c r="BY700" i="9" a="1"/>
  <c r="BY700" i="9" s="1"/>
  <c r="BW561" i="9" a="1"/>
  <c r="BW561" i="9" s="1"/>
  <c r="BW554" i="9" s="1"/>
  <c r="BW61" i="9" s="1"/>
  <c r="BY484" i="9" a="1"/>
  <c r="BY484" i="9" s="1"/>
  <c r="BW424" i="9" a="1"/>
  <c r="BW424" i="9" s="1"/>
  <c r="BW417" i="9" s="1"/>
  <c r="BW52" i="9" s="1"/>
  <c r="BY739" i="9" a="1"/>
  <c r="BY739" i="9" s="1"/>
  <c r="BW620" i="9" a="1"/>
  <c r="BW620" i="9" s="1"/>
  <c r="BW613" i="9" s="1"/>
  <c r="BW69" i="9" s="1"/>
  <c r="BW700" i="9" a="1"/>
  <c r="BW700" i="9" s="1"/>
  <c r="BW693" i="9" s="1"/>
  <c r="BW76" i="9" s="1"/>
  <c r="BX561" i="9" a="1"/>
  <c r="BX561" i="9" s="1"/>
  <c r="BX554" i="9" s="1"/>
  <c r="BX61" i="9" s="1"/>
  <c r="BX640" i="9" a="1"/>
  <c r="BX640" i="9" s="1"/>
  <c r="BX633" i="9" s="1"/>
  <c r="BX70" i="9" s="1"/>
  <c r="BW660" i="9" a="1"/>
  <c r="BW660" i="9" s="1"/>
  <c r="BW653" i="9" s="1"/>
  <c r="BW75" i="9" s="1"/>
  <c r="BW739" i="9" a="1"/>
  <c r="BW739" i="9" s="1"/>
  <c r="BW732" i="9" s="1"/>
  <c r="BV640" i="9" a="1"/>
  <c r="BV640" i="9" s="1"/>
  <c r="BV633" i="9" s="1"/>
  <c r="BV70" i="9" s="1"/>
  <c r="BX484" i="9" a="1"/>
  <c r="BX484" i="9" s="1"/>
  <c r="BX477" i="9" s="1"/>
  <c r="BX54" i="9" s="1"/>
  <c r="BX620" i="9" a="1"/>
  <c r="BX620" i="9" s="1"/>
  <c r="BX613" i="9" s="1"/>
  <c r="BX69" i="9" s="1"/>
  <c r="BV660" i="9" a="1"/>
  <c r="BV660" i="9" s="1"/>
  <c r="BV653" i="9" s="1"/>
  <c r="BV75" i="9" s="1"/>
  <c r="EB16" i="9"/>
  <c r="BV424" i="9" a="1"/>
  <c r="BV424" i="9" s="1"/>
  <c r="BV417" i="9" s="1"/>
  <c r="BV52" i="9" s="1"/>
  <c r="EB140" i="9"/>
  <c r="EB17" i="9" s="1"/>
  <c r="BX660" i="9" a="1"/>
  <c r="BX660" i="9" s="1"/>
  <c r="BX653" i="9" s="1"/>
  <c r="BX75" i="9" s="1"/>
  <c r="BX739" i="9" a="1"/>
  <c r="BX739" i="9" s="1"/>
  <c r="BX732" i="9" s="1"/>
  <c r="BV620" i="9" a="1"/>
  <c r="BV620" i="9" s="1"/>
  <c r="BV613" i="9" s="1"/>
  <c r="BV69" i="9" s="1"/>
  <c r="BV561" i="9" a="1"/>
  <c r="BV561" i="9" s="1"/>
  <c r="BV554" i="9" s="1"/>
  <c r="BV61" i="9" s="1"/>
  <c r="BW484" i="9" a="1"/>
  <c r="BW484" i="9" s="1"/>
  <c r="BW477" i="9" s="1"/>
  <c r="BW54" i="9" s="1"/>
  <c r="BY600" i="9" a="1"/>
  <c r="BY600" i="9" s="1"/>
  <c r="BY680" i="9" a="1"/>
  <c r="BY680" i="9" s="1"/>
  <c r="DZ114" i="9"/>
  <c r="DZ979" i="9"/>
  <c r="BU74" i="9"/>
  <c r="EA673" i="9"/>
  <c r="CR703" i="9" a="1"/>
  <c r="CR703" i="9" s="1"/>
  <c r="CR701" i="9" s="1"/>
  <c r="CP703" i="9" a="1"/>
  <c r="CP703" i="9" s="1"/>
  <c r="CP701" i="9" s="1"/>
  <c r="CS703" i="9" a="1"/>
  <c r="CS703" i="9" s="1"/>
  <c r="CS701" i="9" s="1"/>
  <c r="CQ703" i="9" a="1"/>
  <c r="CQ703" i="9" s="1"/>
  <c r="CQ701" i="9" s="1"/>
  <c r="CW623" i="9" a="1"/>
  <c r="CW623" i="9" s="1"/>
  <c r="CW621" i="9" s="1"/>
  <c r="CT623" i="9" a="1"/>
  <c r="CT623" i="9" s="1"/>
  <c r="CT621" i="9" s="1"/>
  <c r="CU623" i="9" a="1"/>
  <c r="CU623" i="9" s="1"/>
  <c r="CU621" i="9" s="1"/>
  <c r="CV623" i="9" a="1"/>
  <c r="CV623" i="9" s="1"/>
  <c r="CV621" i="9" s="1"/>
  <c r="CR643" i="9" a="1"/>
  <c r="CR643" i="9" s="1"/>
  <c r="CR641" i="9" s="1"/>
  <c r="CP643" i="9" a="1"/>
  <c r="CP643" i="9" s="1"/>
  <c r="CP641" i="9" s="1"/>
  <c r="CS643" i="9" a="1"/>
  <c r="CS643" i="9" s="1"/>
  <c r="CS641" i="9" s="1"/>
  <c r="CQ643" i="9" a="1"/>
  <c r="CQ643" i="9" s="1"/>
  <c r="CQ641" i="9" s="1"/>
  <c r="BU76" i="9"/>
  <c r="BU116" i="9" s="1"/>
  <c r="EA693" i="9"/>
  <c r="CR427" i="9" a="1"/>
  <c r="CR427" i="9" s="1"/>
  <c r="CR425" i="9" s="1"/>
  <c r="CQ427" i="9" a="1"/>
  <c r="CQ427" i="9" s="1"/>
  <c r="CQ425" i="9" s="1"/>
  <c r="CS427" i="9" a="1"/>
  <c r="CS427" i="9" s="1"/>
  <c r="CS425" i="9" s="1"/>
  <c r="CP427" i="9" a="1"/>
  <c r="CP427" i="9" s="1"/>
  <c r="CP425" i="9" s="1"/>
  <c r="BU61" i="9"/>
  <c r="BU112" i="9" s="1"/>
  <c r="EA554" i="9"/>
  <c r="BL777" i="9"/>
  <c r="BL771" i="9" s="1"/>
  <c r="BK80" i="9"/>
  <c r="BK128" i="9" s="1"/>
  <c r="DB917" i="9"/>
  <c r="DC929" i="9"/>
  <c r="EH566" i="9"/>
  <c r="EI571" i="9"/>
  <c r="EH489" i="9"/>
  <c r="EI494" i="9"/>
  <c r="DH141" i="9"/>
  <c r="DH18" i="9" s="1"/>
  <c r="DH16" i="9"/>
  <c r="DH223" i="9"/>
  <c r="DH140" i="9"/>
  <c r="DH17" i="9" s="1"/>
  <c r="BU54" i="9"/>
  <c r="BU110" i="9" s="1"/>
  <c r="EA477" i="9"/>
  <c r="EJ630" i="9"/>
  <c r="EI625" i="9"/>
  <c r="BU52" i="9"/>
  <c r="BU107" i="9" s="1"/>
  <c r="EA417" i="9"/>
  <c r="DZ113" i="9"/>
  <c r="DZ978" i="9"/>
  <c r="EJ749" i="9"/>
  <c r="EI744" i="9"/>
  <c r="EI610" i="9"/>
  <c r="EH605" i="9"/>
  <c r="CQ564" i="9" a="1"/>
  <c r="CQ564" i="9" s="1"/>
  <c r="CQ562" i="9" s="1"/>
  <c r="CR564" i="9" a="1"/>
  <c r="CR564" i="9" s="1"/>
  <c r="CR562" i="9" s="1"/>
  <c r="CP564" i="9" a="1"/>
  <c r="CP564" i="9" s="1"/>
  <c r="CP562" i="9" s="1"/>
  <c r="CS564" i="9" a="1"/>
  <c r="CS564" i="9" s="1"/>
  <c r="CS562" i="9" s="1"/>
  <c r="EI670" i="9"/>
  <c r="EH665" i="9"/>
  <c r="DZ974" i="9"/>
  <c r="DZ985" i="9" s="1"/>
  <c r="DZ107" i="9"/>
  <c r="BY929" i="9"/>
  <c r="BY917" i="9"/>
  <c r="BZ929" i="9"/>
  <c r="CT742" i="9" a="1"/>
  <c r="CT742" i="9" s="1"/>
  <c r="CT740" i="9" s="1"/>
  <c r="CV742" i="9" a="1"/>
  <c r="CV742" i="9" s="1"/>
  <c r="CV740" i="9" s="1"/>
  <c r="CU742" i="9" a="1"/>
  <c r="CU742" i="9" s="1"/>
  <c r="CU740" i="9" s="1"/>
  <c r="CW742" i="9" a="1"/>
  <c r="CW742" i="9" s="1"/>
  <c r="CW740" i="9" s="1"/>
  <c r="CC323" i="9"/>
  <c r="EC323" i="9" s="1"/>
  <c r="CC139" i="9"/>
  <c r="EC147" i="9"/>
  <c r="EC148" i="9" s="1"/>
  <c r="BU75" i="9"/>
  <c r="BU115" i="9" s="1"/>
  <c r="EA653" i="9"/>
  <c r="EI650" i="9"/>
  <c r="EH645" i="9"/>
  <c r="EI434" i="9"/>
  <c r="EH429" i="9"/>
  <c r="CQ603" i="9" a="1"/>
  <c r="CQ603" i="9" s="1"/>
  <c r="CQ601" i="9" s="1"/>
  <c r="CR603" i="9" a="1"/>
  <c r="CR603" i="9" s="1"/>
  <c r="CR601" i="9" s="1"/>
  <c r="CP603" i="9" a="1"/>
  <c r="CP603" i="9" s="1"/>
  <c r="CP601" i="9" s="1"/>
  <c r="CS603" i="9" a="1"/>
  <c r="CS603" i="9" s="1"/>
  <c r="CS601" i="9" s="1"/>
  <c r="BU70" i="9"/>
  <c r="BU114" i="9" s="1"/>
  <c r="EA633" i="9"/>
  <c r="EC73" i="9"/>
  <c r="CG387" i="9"/>
  <c r="CG382" i="9" s="1"/>
  <c r="CH389" i="9" a="1"/>
  <c r="CH389" i="9" s="1"/>
  <c r="ED389" i="9"/>
  <c r="ED387" i="9" s="1"/>
  <c r="ED382" i="9" s="1"/>
  <c r="EF187" i="2"/>
  <c r="EF809" i="2"/>
  <c r="EF815" i="2"/>
  <c r="EF813" i="2"/>
  <c r="EF811" i="2"/>
  <c r="ED820" i="2"/>
  <c r="EE825" i="2"/>
  <c r="EF638" i="2"/>
  <c r="EF442" i="2"/>
  <c r="EF356" i="2"/>
  <c r="EF482" i="2"/>
  <c r="EF678" i="2"/>
  <c r="EF357" i="2"/>
  <c r="EF737" i="2"/>
  <c r="EF266" i="2"/>
  <c r="EF229" i="2"/>
  <c r="EF717" i="2"/>
  <c r="EF314" i="2"/>
  <c r="EF4" i="2" a="1"/>
  <c r="EF4" i="2" s="1"/>
  <c r="EF906" i="2" s="1"/>
  <c r="EF908" i="2" s="1"/>
  <c r="EF909" i="2" s="1"/>
  <c r="EF249" i="2"/>
  <c r="EG3" i="2"/>
  <c r="EF539" i="2"/>
  <c r="EF186" i="2"/>
  <c r="EF440" i="2"/>
  <c r="EF559" i="2"/>
  <c r="EF792" i="2"/>
  <c r="EE903" i="2"/>
  <c r="EF830" i="2"/>
  <c r="EE12" i="2"/>
  <c r="EF420" i="2"/>
  <c r="EF270" i="2"/>
  <c r="EF225" i="2"/>
  <c r="EF557" i="2"/>
  <c r="EF656" i="2"/>
  <c r="EF735" i="2"/>
  <c r="EF247" i="2"/>
  <c r="EF794" i="2"/>
  <c r="EF354" i="2"/>
  <c r="EF185" i="2"/>
  <c r="EF395" i="2"/>
  <c r="EF923" i="2" s="1"/>
  <c r="EF576" i="2"/>
  <c r="EF269" i="2"/>
  <c r="EF658" i="2"/>
  <c r="EF145" i="2"/>
  <c r="EF578" i="2"/>
  <c r="EF756" i="2"/>
  <c r="EF460" i="2"/>
  <c r="EF832" i="2"/>
  <c r="EF268" i="2"/>
  <c r="EF499" i="2"/>
  <c r="EF596" i="2"/>
  <c r="EF358" i="2"/>
  <c r="EF462" i="2"/>
  <c r="EF501" i="2"/>
  <c r="EF676" i="2"/>
  <c r="EF598" i="2"/>
  <c r="EF851" i="2"/>
  <c r="EF163" i="2"/>
  <c r="EF279" i="2"/>
  <c r="EF518" i="2"/>
  <c r="EF696" i="2"/>
  <c r="EF205" i="2"/>
  <c r="EF849" i="2"/>
  <c r="EF321" i="2"/>
  <c r="EF165" i="2"/>
  <c r="EF402" i="2"/>
  <c r="EF297" i="2"/>
  <c r="EF520" i="2"/>
  <c r="EF618" i="2"/>
  <c r="EF698" i="2"/>
  <c r="EF207" i="2"/>
  <c r="EF775" i="2"/>
  <c r="EF333" i="2"/>
  <c r="EF183" i="2"/>
  <c r="EF143" i="2"/>
  <c r="EF754" i="2"/>
  <c r="EF400" i="2"/>
  <c r="EF616" i="2"/>
  <c r="EF422" i="2"/>
  <c r="EF480" i="2"/>
  <c r="EF537" i="2"/>
  <c r="EF636" i="2"/>
  <c r="EF715" i="2"/>
  <c r="EF316" i="2"/>
  <c r="EF773" i="2"/>
  <c r="EF335" i="2"/>
  <c r="EE863" i="2"/>
  <c r="EE899" i="2"/>
  <c r="EE901" i="2"/>
  <c r="EE900" i="2"/>
  <c r="EE902" i="2"/>
  <c r="BN387" i="2"/>
  <c r="BN382" i="2" s="1"/>
  <c r="BO389" i="2" a="1"/>
  <c r="BO389" i="2" s="1"/>
  <c r="EH2" i="4"/>
  <c r="FP2" i="4"/>
  <c r="EF763" i="2"/>
  <c r="EG241" i="2"/>
  <c r="EF236" i="2"/>
  <c r="BU77" i="9" l="1"/>
  <c r="BV114" i="9"/>
  <c r="BW107" i="9"/>
  <c r="BX77" i="9"/>
  <c r="BX115" i="9"/>
  <c r="BW112" i="9"/>
  <c r="BV110" i="9"/>
  <c r="BV116" i="9"/>
  <c r="BW115" i="9"/>
  <c r="BV77" i="9"/>
  <c r="EI705" i="9"/>
  <c r="EJ710" i="9"/>
  <c r="BY477" i="9"/>
  <c r="EB484" i="9"/>
  <c r="EB485" i="9" s="1"/>
  <c r="CZ683" i="9" a="1"/>
  <c r="CZ683" i="9" s="1"/>
  <c r="CZ681" i="9" s="1"/>
  <c r="CY683" i="9" a="1"/>
  <c r="CY683" i="9" s="1"/>
  <c r="CY681" i="9" s="1"/>
  <c r="CX683" i="9" a="1"/>
  <c r="CX683" i="9" s="1"/>
  <c r="CX681" i="9" s="1"/>
  <c r="DA683" i="9" a="1"/>
  <c r="DA683" i="9" s="1"/>
  <c r="DA681" i="9" s="1"/>
  <c r="CW427" i="9" a="1"/>
  <c r="CW427" i="9" s="1"/>
  <c r="CW425" i="9" s="1"/>
  <c r="CU427" i="9" a="1"/>
  <c r="CU427" i="9" s="1"/>
  <c r="CU425" i="9" s="1"/>
  <c r="CT427" i="9" a="1"/>
  <c r="CT427" i="9" s="1"/>
  <c r="CT425" i="9" s="1"/>
  <c r="CV427" i="9" a="1"/>
  <c r="CV427" i="9" s="1"/>
  <c r="CV425" i="9" s="1"/>
  <c r="CV603" i="9" a="1"/>
  <c r="CV603" i="9" s="1"/>
  <c r="CV601" i="9" s="1"/>
  <c r="CU603" i="9" a="1"/>
  <c r="CU603" i="9" s="1"/>
  <c r="CU601" i="9" s="1"/>
  <c r="CT603" i="9" a="1"/>
  <c r="CT603" i="9" s="1"/>
  <c r="CT601" i="9" s="1"/>
  <c r="CW603" i="9" a="1"/>
  <c r="CW603" i="9" s="1"/>
  <c r="CW601" i="9" s="1"/>
  <c r="BW114" i="9"/>
  <c r="BX114" i="9"/>
  <c r="EJ434" i="9"/>
  <c r="EI429" i="9"/>
  <c r="DH929" i="9"/>
  <c r="DH917" i="9"/>
  <c r="CW703" i="9" a="1"/>
  <c r="CW703" i="9" s="1"/>
  <c r="CW701" i="9" s="1"/>
  <c r="CU703" i="9" a="1"/>
  <c r="CU703" i="9" s="1"/>
  <c r="CU701" i="9" s="1"/>
  <c r="CV703" i="9" a="1"/>
  <c r="CV703" i="9" s="1"/>
  <c r="CV701" i="9" s="1"/>
  <c r="CT703" i="9" a="1"/>
  <c r="CT703" i="9" s="1"/>
  <c r="CT701" i="9" s="1"/>
  <c r="BV107" i="9"/>
  <c r="BY554" i="9"/>
  <c r="EB561" i="9"/>
  <c r="EB562" i="9" s="1"/>
  <c r="EI489" i="9"/>
  <c r="EJ494" i="9"/>
  <c r="EB917" i="9"/>
  <c r="CT643" i="9" a="1"/>
  <c r="CT643" i="9" s="1"/>
  <c r="CT641" i="9" s="1"/>
  <c r="CU643" i="9" a="1"/>
  <c r="CU643" i="9" s="1"/>
  <c r="CU641" i="9" s="1"/>
  <c r="CW643" i="9" a="1"/>
  <c r="CW643" i="9" s="1"/>
  <c r="CW641" i="9" s="1"/>
  <c r="CV643" i="9" a="1"/>
  <c r="CV643" i="9" s="1"/>
  <c r="CV641" i="9" s="1"/>
  <c r="EI645" i="9"/>
  <c r="EJ650" i="9"/>
  <c r="CT663" i="9" a="1"/>
  <c r="CT663" i="9" s="1"/>
  <c r="CT661" i="9" s="1"/>
  <c r="CV663" i="9" a="1"/>
  <c r="CV663" i="9" s="1"/>
  <c r="CV661" i="9" s="1"/>
  <c r="CW663" i="9" a="1"/>
  <c r="CW663" i="9" s="1"/>
  <c r="CW661" i="9" s="1"/>
  <c r="CU663" i="9" a="1"/>
  <c r="CU663" i="9" s="1"/>
  <c r="CU661" i="9" s="1"/>
  <c r="CZ742" i="9" a="1"/>
  <c r="CZ742" i="9" s="1"/>
  <c r="CZ740" i="9" s="1"/>
  <c r="CY742" i="9" a="1"/>
  <c r="CY742" i="9" s="1"/>
  <c r="CY740" i="9" s="1"/>
  <c r="CX742" i="9" a="1"/>
  <c r="CX742" i="9" s="1"/>
  <c r="CX740" i="9" s="1"/>
  <c r="DA742" i="9" a="1"/>
  <c r="DA742" i="9" s="1"/>
  <c r="DA740" i="9" s="1"/>
  <c r="CY623" i="9" a="1"/>
  <c r="CY623" i="9" s="1"/>
  <c r="CY621" i="9" s="1"/>
  <c r="CZ623" i="9" a="1"/>
  <c r="CZ623" i="9" s="1"/>
  <c r="CZ621" i="9" s="1"/>
  <c r="CX623" i="9" a="1"/>
  <c r="CX623" i="9" s="1"/>
  <c r="CX621" i="9" s="1"/>
  <c r="DA623" i="9" a="1"/>
  <c r="DA623" i="9" s="1"/>
  <c r="DA621" i="9" s="1"/>
  <c r="BY673" i="9"/>
  <c r="EB680" i="9"/>
  <c r="EB681" i="9" s="1"/>
  <c r="EA654" i="9"/>
  <c r="EA75" i="9"/>
  <c r="EA115" i="9" s="1"/>
  <c r="EK749" i="9"/>
  <c r="EK744" i="9" s="1"/>
  <c r="EJ744" i="9"/>
  <c r="EJ625" i="9"/>
  <c r="EK630" i="9"/>
  <c r="EK625" i="9" s="1"/>
  <c r="BY417" i="9"/>
  <c r="EB424" i="9"/>
  <c r="EB425" i="9" s="1"/>
  <c r="EA478" i="9"/>
  <c r="EA54" i="9"/>
  <c r="CU487" i="9" a="1"/>
  <c r="CU487" i="9" s="1"/>
  <c r="CU485" i="9" s="1"/>
  <c r="CV487" i="9" a="1"/>
  <c r="CV487" i="9" s="1"/>
  <c r="CV485" i="9" s="1"/>
  <c r="CW487" i="9" a="1"/>
  <c r="CW487" i="9" s="1"/>
  <c r="CW485" i="9" s="1"/>
  <c r="CT487" i="9" a="1"/>
  <c r="CT487" i="9" s="1"/>
  <c r="CT485" i="9" s="1"/>
  <c r="BL80" i="9"/>
  <c r="BL128" i="9" s="1"/>
  <c r="BM777" i="9"/>
  <c r="BW110" i="9"/>
  <c r="BV115" i="9"/>
  <c r="BW116" i="9"/>
  <c r="BY653" i="9"/>
  <c r="EB660" i="9"/>
  <c r="EB661" i="9" s="1"/>
  <c r="BW77" i="9"/>
  <c r="EI605" i="9"/>
  <c r="EJ610" i="9"/>
  <c r="EK690" i="9"/>
  <c r="EK685" i="9" s="1"/>
  <c r="EJ685" i="9"/>
  <c r="EA694" i="9"/>
  <c r="EA76" i="9"/>
  <c r="EA116" i="9" s="1"/>
  <c r="EB600" i="9"/>
  <c r="EB601" i="9" s="1"/>
  <c r="BY593" i="9"/>
  <c r="EB593" i="9" s="1"/>
  <c r="EB594" i="9" s="1"/>
  <c r="EJ571" i="9"/>
  <c r="EI566" i="9"/>
  <c r="EA61" i="9"/>
  <c r="EA112" i="9" s="1"/>
  <c r="EA555" i="9"/>
  <c r="BV112" i="9"/>
  <c r="BX113" i="9"/>
  <c r="BW113" i="9"/>
  <c r="BX107" i="9"/>
  <c r="BX116" i="9"/>
  <c r="BM758" i="9"/>
  <c r="BL79" i="9"/>
  <c r="BL127" i="9" s="1"/>
  <c r="EA614" i="9"/>
  <c r="EA69" i="9"/>
  <c r="EA52" i="9"/>
  <c r="EA418" i="9"/>
  <c r="BU113" i="9"/>
  <c r="EA634" i="9"/>
  <c r="EA70" i="9"/>
  <c r="BY693" i="9"/>
  <c r="EB700" i="9"/>
  <c r="EB701" i="9" s="1"/>
  <c r="EJ670" i="9"/>
  <c r="EI665" i="9"/>
  <c r="BX112" i="9"/>
  <c r="CG147" i="9"/>
  <c r="CC140" i="9"/>
  <c r="CC17" i="9" s="1"/>
  <c r="CC141" i="9"/>
  <c r="CC18" i="9" s="1"/>
  <c r="CC16" i="9"/>
  <c r="CC223" i="9"/>
  <c r="EC139" i="9"/>
  <c r="CD141" i="9"/>
  <c r="CD18" i="9" s="1"/>
  <c r="CV564" i="9" a="1"/>
  <c r="CV564" i="9" s="1"/>
  <c r="CV562" i="9" s="1"/>
  <c r="CT564" i="9" a="1"/>
  <c r="CT564" i="9" s="1"/>
  <c r="CT562" i="9" s="1"/>
  <c r="CU564" i="9" a="1"/>
  <c r="CU564" i="9" s="1"/>
  <c r="CU562" i="9" s="1"/>
  <c r="CW564" i="9" a="1"/>
  <c r="CW564" i="9" s="1"/>
  <c r="CW562" i="9" s="1"/>
  <c r="EA674" i="9"/>
  <c r="EA74" i="9"/>
  <c r="BV113" i="9"/>
  <c r="BX110" i="9"/>
  <c r="BY732" i="9"/>
  <c r="EB732" i="9" s="1"/>
  <c r="EB733" i="9" s="1"/>
  <c r="EB739" i="9"/>
  <c r="EB740" i="9" s="1"/>
  <c r="BY613" i="9"/>
  <c r="EB620" i="9"/>
  <c r="EB621" i="9" s="1"/>
  <c r="EB640" i="9"/>
  <c r="EB641" i="9" s="1"/>
  <c r="BY633" i="9"/>
  <c r="DF140" i="9"/>
  <c r="DF17" i="9" s="1"/>
  <c r="DF16" i="9"/>
  <c r="DF223" i="9"/>
  <c r="DG141" i="9"/>
  <c r="DG18" i="9" s="1"/>
  <c r="CE380" i="9" a="1"/>
  <c r="CE380" i="9" s="1"/>
  <c r="CE378" i="9" s="1"/>
  <c r="CE377" i="9" s="1"/>
  <c r="CE352" i="9" s="1"/>
  <c r="CG380" i="9" a="1"/>
  <c r="CG380" i="9" s="1"/>
  <c r="CG378" i="9" s="1"/>
  <c r="CG377" i="9" s="1"/>
  <c r="CF380" i="9" a="1"/>
  <c r="CF380" i="9" s="1"/>
  <c r="CF378" i="9" s="1"/>
  <c r="CF377" i="9" s="1"/>
  <c r="CF352" i="9" s="1"/>
  <c r="CD380" i="9" a="1"/>
  <c r="CD380" i="9" s="1"/>
  <c r="CD378" i="9" s="1"/>
  <c r="CD377" i="9" s="1"/>
  <c r="CD352" i="9" s="1"/>
  <c r="CH387" i="9"/>
  <c r="CH382" i="9" s="1"/>
  <c r="CI389" i="9" a="1"/>
  <c r="CI389" i="9" s="1"/>
  <c r="EF825" i="2"/>
  <c r="EE820" i="2"/>
  <c r="EG395" i="2"/>
  <c r="EG923" i="2" s="1"/>
  <c r="EG815" i="2"/>
  <c r="EG813" i="2"/>
  <c r="EG811" i="2"/>
  <c r="EG809" i="2"/>
  <c r="EG225" i="2"/>
  <c r="EG356" i="2"/>
  <c r="EG4" i="2" a="1"/>
  <c r="EG4" i="2" s="1"/>
  <c r="EG906" i="2" s="1"/>
  <c r="EG908" i="2" s="1"/>
  <c r="EG909" i="2" s="1"/>
  <c r="EG358" i="2"/>
  <c r="EH3" i="2"/>
  <c r="EH185" i="2" s="1"/>
  <c r="EG186" i="2"/>
  <c r="EG143" i="2"/>
  <c r="EG576" i="2"/>
  <c r="EG422" i="2"/>
  <c r="EG636" i="2"/>
  <c r="EG557" i="2"/>
  <c r="EG266" i="2"/>
  <c r="EG678" i="2"/>
  <c r="EG268" i="2"/>
  <c r="EG249" i="2"/>
  <c r="EF863" i="2"/>
  <c r="EG598" i="2"/>
  <c r="EG316" i="2"/>
  <c r="EG440" i="2"/>
  <c r="EG658" i="2"/>
  <c r="EG442" i="2"/>
  <c r="EG499" i="2"/>
  <c r="EG717" i="2"/>
  <c r="EG792" i="2"/>
  <c r="EG794" i="2"/>
  <c r="EG482" i="2"/>
  <c r="EG537" i="2"/>
  <c r="EG737" i="2"/>
  <c r="EG832" i="2"/>
  <c r="EG270" i="2"/>
  <c r="EG559" i="2"/>
  <c r="EG735" i="2"/>
  <c r="EG830" i="2"/>
  <c r="EG354" i="2"/>
  <c r="EG460" i="2"/>
  <c r="EG229" i="2"/>
  <c r="EG656" i="2"/>
  <c r="EG247" i="2"/>
  <c r="EG357" i="2"/>
  <c r="EG227" i="2"/>
  <c r="EF903" i="2"/>
  <c r="EG321" i="2"/>
  <c r="EG462" i="2"/>
  <c r="EG578" i="2"/>
  <c r="EG756" i="2"/>
  <c r="EG163" i="2"/>
  <c r="EG696" i="2"/>
  <c r="EG183" i="2"/>
  <c r="EG501" i="2"/>
  <c r="EG400" i="2"/>
  <c r="EG518" i="2"/>
  <c r="EG618" i="2"/>
  <c r="EG205" i="2"/>
  <c r="EG849" i="2"/>
  <c r="EG402" i="2"/>
  <c r="EG520" i="2"/>
  <c r="EG698" i="2"/>
  <c r="EG207" i="2"/>
  <c r="EG775" i="2"/>
  <c r="EG187" i="2"/>
  <c r="EG145" i="2"/>
  <c r="EG269" i="2"/>
  <c r="EG676" i="2"/>
  <c r="EG596" i="2"/>
  <c r="EG851" i="2"/>
  <c r="EG279" i="2"/>
  <c r="EG754" i="2"/>
  <c r="EG165" i="2"/>
  <c r="EG297" i="2"/>
  <c r="EG616" i="2"/>
  <c r="EG333" i="2"/>
  <c r="EG420" i="2"/>
  <c r="EG480" i="2"/>
  <c r="EG539" i="2"/>
  <c r="EG638" i="2"/>
  <c r="EG715" i="2"/>
  <c r="EG314" i="2"/>
  <c r="EG773" i="2"/>
  <c r="EG335" i="2"/>
  <c r="EG185" i="2"/>
  <c r="EF12" i="2"/>
  <c r="EF902" i="2"/>
  <c r="EF901" i="2"/>
  <c r="EF899" i="2"/>
  <c r="EF900" i="2"/>
  <c r="BO387" i="2"/>
  <c r="BO382" i="2" s="1"/>
  <c r="BP389" i="2" a="1"/>
  <c r="BP389" i="2" s="1"/>
  <c r="EI2" i="4"/>
  <c r="FQ2" i="4"/>
  <c r="EG763" i="2"/>
  <c r="EH241" i="2"/>
  <c r="EG236" i="2"/>
  <c r="EA77" i="9" l="1"/>
  <c r="EK670" i="9"/>
  <c r="EK665" i="9" s="1"/>
  <c r="EJ665" i="9"/>
  <c r="EA978" i="9"/>
  <c r="EA113" i="9"/>
  <c r="CZ487" i="9" a="1"/>
  <c r="CZ487" i="9" s="1"/>
  <c r="CZ485" i="9" s="1"/>
  <c r="CX487" i="9" a="1"/>
  <c r="CX487" i="9" s="1"/>
  <c r="CX485" i="9" s="1"/>
  <c r="CY487" i="9" a="1"/>
  <c r="CY487" i="9" s="1"/>
  <c r="CY485" i="9" s="1"/>
  <c r="DA487" i="9" a="1"/>
  <c r="DA487" i="9" s="1"/>
  <c r="DA485" i="9" s="1"/>
  <c r="BY76" i="9"/>
  <c r="BY116" i="9" s="1"/>
  <c r="EB693" i="9"/>
  <c r="BY74" i="9"/>
  <c r="EB673" i="9"/>
  <c r="EA114" i="9"/>
  <c r="EA979" i="9"/>
  <c r="BM752" i="9"/>
  <c r="DY758" i="9"/>
  <c r="DA564" i="9" a="1"/>
  <c r="DA564" i="9" s="1"/>
  <c r="DA562" i="9" s="1"/>
  <c r="CY564" i="9" a="1"/>
  <c r="CY564" i="9" s="1"/>
  <c r="CY562" i="9" s="1"/>
  <c r="CZ564" i="9" a="1"/>
  <c r="CZ564" i="9" s="1"/>
  <c r="CZ562" i="9" s="1"/>
  <c r="CX564" i="9" a="1"/>
  <c r="CX564" i="9" s="1"/>
  <c r="CX562" i="9" s="1"/>
  <c r="DE683" i="9" a="1"/>
  <c r="DE683" i="9" s="1"/>
  <c r="DE681" i="9" s="1"/>
  <c r="DB683" i="9" a="1"/>
  <c r="DB683" i="9" s="1"/>
  <c r="DB681" i="9" s="1"/>
  <c r="DD683" i="9" a="1"/>
  <c r="DD683" i="9" s="1"/>
  <c r="DD681" i="9" s="1"/>
  <c r="DC683" i="9" a="1"/>
  <c r="DC683" i="9" s="1"/>
  <c r="DC681" i="9" s="1"/>
  <c r="EA976" i="9"/>
  <c r="EA110" i="9"/>
  <c r="DF623" i="9" a="1"/>
  <c r="DF623" i="9" s="1"/>
  <c r="DF621" i="9" s="1"/>
  <c r="DG623" i="9" a="1"/>
  <c r="DG623" i="9" s="1"/>
  <c r="DG621" i="9" s="1"/>
  <c r="DI623" i="9" a="1"/>
  <c r="DI623" i="9" s="1"/>
  <c r="DI621" i="9" s="1"/>
  <c r="DH623" i="9" a="1"/>
  <c r="DH623" i="9" s="1"/>
  <c r="DH621" i="9" s="1"/>
  <c r="BY61" i="9"/>
  <c r="BY112" i="9" s="1"/>
  <c r="EB554" i="9"/>
  <c r="CC620" i="9" a="1"/>
  <c r="CC620" i="9" s="1"/>
  <c r="CC424" i="9" a="1"/>
  <c r="CC424" i="9" s="1"/>
  <c r="CA561" i="9" a="1"/>
  <c r="CA561" i="9" s="1"/>
  <c r="CA554" i="9" s="1"/>
  <c r="CA61" i="9" s="1"/>
  <c r="CC700" i="9" a="1"/>
  <c r="CC700" i="9" s="1"/>
  <c r="CC739" i="9" a="1"/>
  <c r="CC739" i="9" s="1"/>
  <c r="CA640" i="9" a="1"/>
  <c r="CA640" i="9" s="1"/>
  <c r="CA633" i="9" s="1"/>
  <c r="CA70" i="9" s="1"/>
  <c r="CB680" i="9" a="1"/>
  <c r="CB680" i="9" s="1"/>
  <c r="CB673" i="9" s="1"/>
  <c r="CB74" i="9" s="1"/>
  <c r="EC140" i="9"/>
  <c r="EC17" i="9" s="1"/>
  <c r="CA600" i="9" a="1"/>
  <c r="CA600" i="9" s="1"/>
  <c r="CA593" i="9" s="1"/>
  <c r="CC561" i="9" a="1"/>
  <c r="CC561" i="9" s="1"/>
  <c r="CB484" i="9" a="1"/>
  <c r="CB484" i="9" s="1"/>
  <c r="CB477" i="9" s="1"/>
  <c r="CB54" i="9" s="1"/>
  <c r="CB640" i="9" a="1"/>
  <c r="CB640" i="9" s="1"/>
  <c r="CB633" i="9" s="1"/>
  <c r="CB70" i="9" s="1"/>
  <c r="BZ600" i="9" a="1"/>
  <c r="BZ600" i="9" s="1"/>
  <c r="BZ593" i="9" s="1"/>
  <c r="CC680" i="9" a="1"/>
  <c r="CC680" i="9" s="1"/>
  <c r="EC223" i="9"/>
  <c r="CB660" i="9" a="1"/>
  <c r="CB660" i="9" s="1"/>
  <c r="CB653" i="9" s="1"/>
  <c r="CB75" i="9" s="1"/>
  <c r="CC660" i="9" a="1"/>
  <c r="CC660" i="9" s="1"/>
  <c r="EC16" i="9"/>
  <c r="CA660" i="9" a="1"/>
  <c r="CA660" i="9" s="1"/>
  <c r="CA653" i="9" s="1"/>
  <c r="CA75" i="9" s="1"/>
  <c r="BZ620" i="9" a="1"/>
  <c r="BZ620" i="9" s="1"/>
  <c r="BZ613" i="9" s="1"/>
  <c r="BZ69" i="9" s="1"/>
  <c r="BZ660" i="9" a="1"/>
  <c r="BZ660" i="9" s="1"/>
  <c r="BZ653" i="9" s="1"/>
  <c r="BZ75" i="9" s="1"/>
  <c r="BZ700" i="9" a="1"/>
  <c r="BZ700" i="9" s="1"/>
  <c r="BZ693" i="9" s="1"/>
  <c r="BZ76" i="9" s="1"/>
  <c r="CA700" i="9" a="1"/>
  <c r="CA700" i="9" s="1"/>
  <c r="CA693" i="9" s="1"/>
  <c r="CA76" i="9" s="1"/>
  <c r="CB561" i="9" a="1"/>
  <c r="CB561" i="9" s="1"/>
  <c r="CB554" i="9" s="1"/>
  <c r="CB61" i="9" s="1"/>
  <c r="CA680" i="9" a="1"/>
  <c r="CA680" i="9" s="1"/>
  <c r="CA673" i="9" s="1"/>
  <c r="CA74" i="9" s="1"/>
  <c r="CB424" i="9" a="1"/>
  <c r="CB424" i="9" s="1"/>
  <c r="CB417" i="9" s="1"/>
  <c r="CB52" i="9" s="1"/>
  <c r="BZ680" i="9" a="1"/>
  <c r="BZ680" i="9" s="1"/>
  <c r="BZ673" i="9" s="1"/>
  <c r="BZ74" i="9" s="1"/>
  <c r="CC600" i="9" a="1"/>
  <c r="CC600" i="9" s="1"/>
  <c r="CB600" i="9" a="1"/>
  <c r="CB600" i="9" s="1"/>
  <c r="CB593" i="9" s="1"/>
  <c r="CB620" i="9" a="1"/>
  <c r="CB620" i="9" s="1"/>
  <c r="CB613" i="9" s="1"/>
  <c r="CB69" i="9" s="1"/>
  <c r="BZ484" i="9" a="1"/>
  <c r="BZ484" i="9" s="1"/>
  <c r="BZ477" i="9" s="1"/>
  <c r="BZ54" i="9" s="1"/>
  <c r="CA484" i="9" a="1"/>
  <c r="CA484" i="9" s="1"/>
  <c r="CA477" i="9" s="1"/>
  <c r="CA54" i="9" s="1"/>
  <c r="BZ739" i="9" a="1"/>
  <c r="BZ739" i="9" s="1"/>
  <c r="BZ732" i="9" s="1"/>
  <c r="BZ424" i="9" a="1"/>
  <c r="BZ424" i="9" s="1"/>
  <c r="BZ417" i="9" s="1"/>
  <c r="BZ52" i="9" s="1"/>
  <c r="CB700" i="9" a="1"/>
  <c r="CB700" i="9" s="1"/>
  <c r="CB693" i="9" s="1"/>
  <c r="CB76" i="9" s="1"/>
  <c r="BZ561" i="9" a="1"/>
  <c r="BZ561" i="9" s="1"/>
  <c r="BZ554" i="9" s="1"/>
  <c r="BZ61" i="9" s="1"/>
  <c r="CA620" i="9" a="1"/>
  <c r="CA620" i="9" s="1"/>
  <c r="CA613" i="9" s="1"/>
  <c r="CA69" i="9" s="1"/>
  <c r="BZ640" i="9" a="1"/>
  <c r="BZ640" i="9" s="1"/>
  <c r="BZ633" i="9" s="1"/>
  <c r="BZ70" i="9" s="1"/>
  <c r="CA424" i="9" a="1"/>
  <c r="CA424" i="9" s="1"/>
  <c r="CA417" i="9" s="1"/>
  <c r="CA52" i="9" s="1"/>
  <c r="CA739" i="9" a="1"/>
  <c r="CA739" i="9" s="1"/>
  <c r="CA732" i="9" s="1"/>
  <c r="CC484" i="9" a="1"/>
  <c r="CC484" i="9" s="1"/>
  <c r="CB739" i="9" a="1"/>
  <c r="CB739" i="9" s="1"/>
  <c r="CB732" i="9" s="1"/>
  <c r="CC640" i="9" a="1"/>
  <c r="CC640" i="9" s="1"/>
  <c r="CZ643" i="9" a="1"/>
  <c r="CZ643" i="9" s="1"/>
  <c r="CZ641" i="9" s="1"/>
  <c r="DA643" i="9" a="1"/>
  <c r="DA643" i="9" s="1"/>
  <c r="DA641" i="9" s="1"/>
  <c r="CX643" i="9" a="1"/>
  <c r="CX643" i="9" s="1"/>
  <c r="CX641" i="9" s="1"/>
  <c r="CY643" i="9" a="1"/>
  <c r="CY643" i="9" s="1"/>
  <c r="CY641" i="9" s="1"/>
  <c r="DF917" i="9"/>
  <c r="DG929" i="9"/>
  <c r="BY69" i="9"/>
  <c r="EB613" i="9"/>
  <c r="EJ566" i="9"/>
  <c r="EK571" i="9"/>
  <c r="EK566" i="9" s="1"/>
  <c r="DG683" i="9" a="1"/>
  <c r="DG683" i="9" s="1"/>
  <c r="DG681" i="9" s="1"/>
  <c r="DF683" i="9" a="1"/>
  <c r="DF683" i="9" s="1"/>
  <c r="DF681" i="9" s="1"/>
  <c r="DI683" i="9" a="1"/>
  <c r="DI683" i="9" s="1"/>
  <c r="DI681" i="9" s="1"/>
  <c r="DH683" i="9" a="1"/>
  <c r="DH683" i="9" s="1"/>
  <c r="DH681" i="9" s="1"/>
  <c r="DD623" i="9" a="1"/>
  <c r="DD623" i="9" s="1"/>
  <c r="DD621" i="9" s="1"/>
  <c r="DC623" i="9" a="1"/>
  <c r="DC623" i="9" s="1"/>
  <c r="DC621" i="9" s="1"/>
  <c r="DB623" i="9" a="1"/>
  <c r="DB623" i="9" s="1"/>
  <c r="DB621" i="9" s="1"/>
  <c r="DE623" i="9" a="1"/>
  <c r="DE623" i="9" s="1"/>
  <c r="DE621" i="9" s="1"/>
  <c r="DA427" i="9" a="1"/>
  <c r="DA427" i="9" s="1"/>
  <c r="DA425" i="9" s="1"/>
  <c r="CY427" i="9" a="1"/>
  <c r="CY427" i="9" s="1"/>
  <c r="CY425" i="9" s="1"/>
  <c r="CZ427" i="9" a="1"/>
  <c r="CZ427" i="9" s="1"/>
  <c r="CZ425" i="9" s="1"/>
  <c r="CX427" i="9" a="1"/>
  <c r="CX427" i="9" s="1"/>
  <c r="CX425" i="9" s="1"/>
  <c r="EK494" i="9"/>
  <c r="EK489" i="9" s="1"/>
  <c r="EJ489" i="9"/>
  <c r="CG139" i="9"/>
  <c r="CG323" i="9"/>
  <c r="ED323" i="9" s="1"/>
  <c r="ED147" i="9"/>
  <c r="ED148" i="9" s="1"/>
  <c r="EJ605" i="9"/>
  <c r="EK610" i="9"/>
  <c r="EK605" i="9" s="1"/>
  <c r="BM771" i="9"/>
  <c r="DY777" i="9"/>
  <c r="DC742" i="9" a="1"/>
  <c r="DC742" i="9" s="1"/>
  <c r="DC740" i="9" s="1"/>
  <c r="DB742" i="9" a="1"/>
  <c r="DB742" i="9" s="1"/>
  <c r="DB740" i="9" s="1"/>
  <c r="DE742" i="9" a="1"/>
  <c r="DE742" i="9" s="1"/>
  <c r="DE740" i="9" s="1"/>
  <c r="DD742" i="9" a="1"/>
  <c r="DD742" i="9" s="1"/>
  <c r="DD740" i="9" s="1"/>
  <c r="EJ429" i="9"/>
  <c r="EK434" i="9"/>
  <c r="EK429" i="9" s="1"/>
  <c r="BY54" i="9"/>
  <c r="BY110" i="9" s="1"/>
  <c r="EB477" i="9"/>
  <c r="BY70" i="9"/>
  <c r="BY114" i="9" s="1"/>
  <c r="EB633" i="9"/>
  <c r="CX603" i="9" a="1"/>
  <c r="CX603" i="9" s="1"/>
  <c r="CX601" i="9" s="1"/>
  <c r="CY603" i="9" a="1"/>
  <c r="CY603" i="9" s="1"/>
  <c r="CY601" i="9" s="1"/>
  <c r="CZ603" i="9" a="1"/>
  <c r="CZ603" i="9" s="1"/>
  <c r="CZ601" i="9" s="1"/>
  <c r="DA603" i="9" a="1"/>
  <c r="DA603" i="9" s="1"/>
  <c r="DA601" i="9" s="1"/>
  <c r="DF742" i="9" a="1"/>
  <c r="DF742" i="9" s="1"/>
  <c r="DF740" i="9" s="1"/>
  <c r="DI742" i="9" a="1"/>
  <c r="DI742" i="9" s="1"/>
  <c r="DI740" i="9" s="1"/>
  <c r="DH742" i="9" a="1"/>
  <c r="DH742" i="9" s="1"/>
  <c r="DH740" i="9" s="1"/>
  <c r="DG742" i="9" a="1"/>
  <c r="DG742" i="9" s="1"/>
  <c r="DG740" i="9" s="1"/>
  <c r="EK710" i="9"/>
  <c r="EK705" i="9" s="1"/>
  <c r="EJ705" i="9"/>
  <c r="BY75" i="9"/>
  <c r="BY115" i="9" s="1"/>
  <c r="EB653" i="9"/>
  <c r="CC917" i="9"/>
  <c r="CC929" i="9"/>
  <c r="CD929" i="9"/>
  <c r="BY52" i="9"/>
  <c r="BY107" i="9" s="1"/>
  <c r="EB417" i="9"/>
  <c r="DA663" i="9" a="1"/>
  <c r="DA663" i="9" s="1"/>
  <c r="DA661" i="9" s="1"/>
  <c r="CY663" i="9" a="1"/>
  <c r="CY663" i="9" s="1"/>
  <c r="CY661" i="9" s="1"/>
  <c r="CX663" i="9" a="1"/>
  <c r="CX663" i="9" s="1"/>
  <c r="CX661" i="9" s="1"/>
  <c r="CZ663" i="9" a="1"/>
  <c r="CZ663" i="9" s="1"/>
  <c r="CZ661" i="9" s="1"/>
  <c r="EA974" i="9"/>
  <c r="EA985" i="9" s="1"/>
  <c r="EA107" i="9"/>
  <c r="EK650" i="9"/>
  <c r="EK645" i="9" s="1"/>
  <c r="EJ645" i="9"/>
  <c r="CX703" i="9" a="1"/>
  <c r="CX703" i="9" s="1"/>
  <c r="CX701" i="9" s="1"/>
  <c r="DA703" i="9" a="1"/>
  <c r="DA703" i="9" s="1"/>
  <c r="DA701" i="9" s="1"/>
  <c r="CY703" i="9" a="1"/>
  <c r="CY703" i="9" s="1"/>
  <c r="CY701" i="9" s="1"/>
  <c r="CZ703" i="9" a="1"/>
  <c r="CZ703" i="9" s="1"/>
  <c r="CZ701" i="9" s="1"/>
  <c r="CD73" i="9"/>
  <c r="CF73" i="9"/>
  <c r="CG352" i="9"/>
  <c r="ED377" i="9"/>
  <c r="CI387" i="9"/>
  <c r="CI382" i="9" s="1"/>
  <c r="CJ389" i="9" a="1"/>
  <c r="CJ389" i="9" s="1"/>
  <c r="CE73" i="9"/>
  <c r="EH187" i="2"/>
  <c r="EH815" i="2"/>
  <c r="EH813" i="2"/>
  <c r="EH809" i="2"/>
  <c r="EH811" i="2"/>
  <c r="EG825" i="2"/>
  <c r="EF820" i="2"/>
  <c r="EH186" i="2"/>
  <c r="EI3" i="2"/>
  <c r="EH357" i="2"/>
  <c r="EH358" i="2"/>
  <c r="EH559" i="2"/>
  <c r="EH557" i="2"/>
  <c r="EH143" i="2"/>
  <c r="EH145" i="2"/>
  <c r="EH717" i="2"/>
  <c r="EH756" i="2"/>
  <c r="EH696" i="2"/>
  <c r="EH460" i="2"/>
  <c r="EH462" i="2"/>
  <c r="EH400" i="2"/>
  <c r="EH269" i="2"/>
  <c r="EH735" i="2"/>
  <c r="EH4" i="2" a="1"/>
  <c r="EH4" i="2" s="1"/>
  <c r="EH906" i="2" s="1"/>
  <c r="EH908" i="2" s="1"/>
  <c r="EH909" i="2" s="1"/>
  <c r="EH279" i="2"/>
  <c r="EH737" i="2"/>
  <c r="EH537" i="2"/>
  <c r="EH792" i="2"/>
  <c r="EH402" i="2"/>
  <c r="EH576" i="2"/>
  <c r="EH832" i="2"/>
  <c r="EH851" i="2"/>
  <c r="EH163" i="2"/>
  <c r="EH616" i="2"/>
  <c r="EH440" i="2"/>
  <c r="EH229" i="2"/>
  <c r="EH656" i="2"/>
  <c r="EH316" i="2"/>
  <c r="EH422" i="2"/>
  <c r="EH266" i="2"/>
  <c r="EH501" i="2"/>
  <c r="EH658" i="2"/>
  <c r="EH247" i="2"/>
  <c r="EH356" i="2"/>
  <c r="EH482" i="2"/>
  <c r="EH225" i="2"/>
  <c r="EH205" i="2"/>
  <c r="EH830" i="2"/>
  <c r="EH270" i="2"/>
  <c r="EH442" i="2"/>
  <c r="EH268" i="2"/>
  <c r="EH520" i="2"/>
  <c r="EH676" i="2"/>
  <c r="EH249" i="2"/>
  <c r="EH354" i="2"/>
  <c r="EG901" i="2"/>
  <c r="EH499" i="2"/>
  <c r="EH638" i="2"/>
  <c r="EH598" i="2"/>
  <c r="EH794" i="2"/>
  <c r="EH321" i="2"/>
  <c r="EH227" i="2"/>
  <c r="EG12" i="2"/>
  <c r="EG900" i="2"/>
  <c r="EG903" i="2"/>
  <c r="EG899" i="2"/>
  <c r="EG863" i="2"/>
  <c r="EG902" i="2"/>
  <c r="EH578" i="2"/>
  <c r="EH678" i="2"/>
  <c r="EH596" i="2"/>
  <c r="EH754" i="2"/>
  <c r="EH849" i="2"/>
  <c r="EH395" i="2"/>
  <c r="EH923" i="2" s="1"/>
  <c r="EH165" i="2"/>
  <c r="EH297" i="2"/>
  <c r="EH518" i="2"/>
  <c r="EH618" i="2"/>
  <c r="EH698" i="2"/>
  <c r="EH207" i="2"/>
  <c r="EH775" i="2"/>
  <c r="EH333" i="2"/>
  <c r="EH183" i="2"/>
  <c r="EH420" i="2"/>
  <c r="EH480" i="2"/>
  <c r="EH539" i="2"/>
  <c r="EH636" i="2"/>
  <c r="EH715" i="2"/>
  <c r="EH314" i="2"/>
  <c r="EH773" i="2"/>
  <c r="EH335" i="2"/>
  <c r="BP387" i="2"/>
  <c r="BP382" i="2" s="1"/>
  <c r="BQ389" i="2" a="1"/>
  <c r="BQ389" i="2" s="1"/>
  <c r="EJ2" i="4"/>
  <c r="FR2" i="4"/>
  <c r="EH763" i="2"/>
  <c r="EI241" i="2"/>
  <c r="EH236" i="2"/>
  <c r="CA107" i="9" l="1"/>
  <c r="BZ116" i="9"/>
  <c r="CA116" i="9"/>
  <c r="CB112" i="9"/>
  <c r="CB115" i="9"/>
  <c r="BZ114" i="9"/>
  <c r="CA113" i="9"/>
  <c r="BZ115" i="9"/>
  <c r="BY113" i="9"/>
  <c r="CA110" i="9"/>
  <c r="DG427" i="9" a="1"/>
  <c r="DG427" i="9" s="1"/>
  <c r="DG425" i="9" s="1"/>
  <c r="DF427" i="9" a="1"/>
  <c r="DF427" i="9" s="1"/>
  <c r="DF425" i="9" s="1"/>
  <c r="DH427" i="9" a="1"/>
  <c r="DH427" i="9" s="1"/>
  <c r="DH425" i="9" s="1"/>
  <c r="DI427" i="9" a="1"/>
  <c r="DI427" i="9" s="1"/>
  <c r="DI425" i="9" s="1"/>
  <c r="DG564" i="9" a="1"/>
  <c r="DG564" i="9" s="1"/>
  <c r="DG562" i="9" s="1"/>
  <c r="DI564" i="9" a="1"/>
  <c r="DI564" i="9" s="1"/>
  <c r="DI562" i="9" s="1"/>
  <c r="DF564" i="9" a="1"/>
  <c r="DF564" i="9" s="1"/>
  <c r="DF562" i="9" s="1"/>
  <c r="DH564" i="9" a="1"/>
  <c r="DH564" i="9" s="1"/>
  <c r="DH562" i="9" s="1"/>
  <c r="BZ110" i="9"/>
  <c r="DE487" i="9" a="1"/>
  <c r="DE487" i="9" s="1"/>
  <c r="DE485" i="9" s="1"/>
  <c r="DC487" i="9" a="1"/>
  <c r="DC487" i="9" s="1"/>
  <c r="DC485" i="9" s="1"/>
  <c r="DB487" i="9" a="1"/>
  <c r="DB487" i="9" s="1"/>
  <c r="DB485" i="9" s="1"/>
  <c r="DD487" i="9" a="1"/>
  <c r="DD487" i="9" s="1"/>
  <c r="DD485" i="9" s="1"/>
  <c r="DI487" i="9" a="1"/>
  <c r="DI487" i="9" s="1"/>
  <c r="DI485" i="9" s="1"/>
  <c r="DH487" i="9" a="1"/>
  <c r="DH487" i="9" s="1"/>
  <c r="DH485" i="9" s="1"/>
  <c r="DG487" i="9" a="1"/>
  <c r="DG487" i="9" s="1"/>
  <c r="DG485" i="9" s="1"/>
  <c r="DF487" i="9" a="1"/>
  <c r="DF487" i="9" s="1"/>
  <c r="DF485" i="9" s="1"/>
  <c r="BZ112" i="9"/>
  <c r="CC593" i="9"/>
  <c r="EC593" i="9" s="1"/>
  <c r="EC594" i="9" s="1"/>
  <c r="EC600" i="9"/>
  <c r="EC601" i="9" s="1"/>
  <c r="BZ113" i="9"/>
  <c r="CB114" i="9"/>
  <c r="EC700" i="9"/>
  <c r="EC701" i="9" s="1"/>
  <c r="CC693" i="9"/>
  <c r="EB674" i="9"/>
  <c r="EB74" i="9"/>
  <c r="CK147" i="9"/>
  <c r="CG140" i="9"/>
  <c r="CG17" i="9" s="1"/>
  <c r="CG16" i="9"/>
  <c r="CG223" i="9"/>
  <c r="CG141" i="9"/>
  <c r="CG18" i="9" s="1"/>
  <c r="ED139" i="9"/>
  <c r="CH141" i="9"/>
  <c r="CH18" i="9" s="1"/>
  <c r="CB77" i="9"/>
  <c r="DY752" i="9"/>
  <c r="DY79" i="9" s="1"/>
  <c r="DY127" i="9" s="1"/>
  <c r="BN758" i="9"/>
  <c r="BN752" i="9" s="1"/>
  <c r="BM79" i="9"/>
  <c r="BM127" i="9" s="1"/>
  <c r="EC680" i="9"/>
  <c r="EC681" i="9" s="1"/>
  <c r="CC673" i="9"/>
  <c r="EB634" i="9"/>
  <c r="EB70" i="9"/>
  <c r="CC633" i="9"/>
  <c r="EC640" i="9"/>
  <c r="EC641" i="9" s="1"/>
  <c r="CB116" i="9"/>
  <c r="BZ77" i="9"/>
  <c r="CA115" i="9"/>
  <c r="CB110" i="9"/>
  <c r="CA112" i="9"/>
  <c r="BY77" i="9"/>
  <c r="DC427" i="9" a="1"/>
  <c r="DC427" i="9" s="1"/>
  <c r="DC425" i="9" s="1"/>
  <c r="DD427" i="9" a="1"/>
  <c r="DD427" i="9" s="1"/>
  <c r="DD425" i="9" s="1"/>
  <c r="DB427" i="9" a="1"/>
  <c r="DB427" i="9" s="1"/>
  <c r="DB425" i="9" s="1"/>
  <c r="DE427" i="9" a="1"/>
  <c r="DE427" i="9" s="1"/>
  <c r="DE425" i="9" s="1"/>
  <c r="CA114" i="9"/>
  <c r="BZ107" i="9"/>
  <c r="CB107" i="9"/>
  <c r="EC917" i="9"/>
  <c r="EC561" i="9"/>
  <c r="EC562" i="9" s="1"/>
  <c r="CC554" i="9"/>
  <c r="CC417" i="9"/>
  <c r="EC424" i="9"/>
  <c r="EC425" i="9" s="1"/>
  <c r="EB76" i="9"/>
  <c r="EB116" i="9" s="1"/>
  <c r="EB694" i="9"/>
  <c r="DB663" i="9" a="1"/>
  <c r="DB663" i="9" s="1"/>
  <c r="DB661" i="9" s="1"/>
  <c r="DC663" i="9" a="1"/>
  <c r="DC663" i="9" s="1"/>
  <c r="DC661" i="9" s="1"/>
  <c r="DD663" i="9" a="1"/>
  <c r="DD663" i="9" s="1"/>
  <c r="DD661" i="9" s="1"/>
  <c r="DE663" i="9" a="1"/>
  <c r="DE663" i="9" s="1"/>
  <c r="DE661" i="9" s="1"/>
  <c r="DG643" i="9" a="1"/>
  <c r="DG643" i="9" s="1"/>
  <c r="DG641" i="9" s="1"/>
  <c r="DF643" i="9" a="1"/>
  <c r="DF643" i="9" s="1"/>
  <c r="DF641" i="9" s="1"/>
  <c r="DH643" i="9" a="1"/>
  <c r="DH643" i="9" s="1"/>
  <c r="DH641" i="9" s="1"/>
  <c r="DI643" i="9" a="1"/>
  <c r="DI643" i="9" s="1"/>
  <c r="DI641" i="9" s="1"/>
  <c r="DG703" i="9" a="1"/>
  <c r="DG703" i="9" s="1"/>
  <c r="DG701" i="9" s="1"/>
  <c r="DH703" i="9" a="1"/>
  <c r="DH703" i="9" s="1"/>
  <c r="DH701" i="9" s="1"/>
  <c r="DI703" i="9" a="1"/>
  <c r="DI703" i="9" s="1"/>
  <c r="DI701" i="9" s="1"/>
  <c r="DF703" i="9" a="1"/>
  <c r="DF703" i="9" s="1"/>
  <c r="DF701" i="9" s="1"/>
  <c r="BM80" i="9"/>
  <c r="BM128" i="9" s="1"/>
  <c r="BN777" i="9"/>
  <c r="BN771" i="9" s="1"/>
  <c r="DY771" i="9"/>
  <c r="DY80" i="9" s="1"/>
  <c r="DY128" i="9" s="1"/>
  <c r="EB61" i="9"/>
  <c r="EB112" i="9" s="1"/>
  <c r="EB555" i="9"/>
  <c r="DH603" i="9" a="1"/>
  <c r="DH603" i="9" s="1"/>
  <c r="DH601" i="9" s="1"/>
  <c r="DG603" i="9" a="1"/>
  <c r="DG603" i="9" s="1"/>
  <c r="DG601" i="9" s="1"/>
  <c r="DF603" i="9" a="1"/>
  <c r="DF603" i="9" s="1"/>
  <c r="DF601" i="9" s="1"/>
  <c r="DI603" i="9" a="1"/>
  <c r="DI603" i="9" s="1"/>
  <c r="DI601" i="9" s="1"/>
  <c r="DD603" i="9" a="1"/>
  <c r="DD603" i="9" s="1"/>
  <c r="DD601" i="9" s="1"/>
  <c r="DE603" i="9" a="1"/>
  <c r="DE603" i="9" s="1"/>
  <c r="DE601" i="9" s="1"/>
  <c r="DB603" i="9" a="1"/>
  <c r="DB603" i="9" s="1"/>
  <c r="DB601" i="9" s="1"/>
  <c r="DC603" i="9" a="1"/>
  <c r="DC603" i="9" s="1"/>
  <c r="DC601" i="9" s="1"/>
  <c r="DE564" i="9" a="1"/>
  <c r="DE564" i="9" s="1"/>
  <c r="DE562" i="9" s="1"/>
  <c r="DD564" i="9" a="1"/>
  <c r="DD564" i="9" s="1"/>
  <c r="DD562" i="9" s="1"/>
  <c r="DC564" i="9" a="1"/>
  <c r="DC564" i="9" s="1"/>
  <c r="DC562" i="9" s="1"/>
  <c r="DB564" i="9" a="1"/>
  <c r="DB564" i="9" s="1"/>
  <c r="DB562" i="9" s="1"/>
  <c r="CB113" i="9"/>
  <c r="EB69" i="9"/>
  <c r="EB614" i="9"/>
  <c r="CC732" i="9"/>
  <c r="EC732" i="9" s="1"/>
  <c r="EC733" i="9" s="1"/>
  <c r="EC739" i="9"/>
  <c r="EC740" i="9" s="1"/>
  <c r="EB654" i="9"/>
  <c r="EB75" i="9"/>
  <c r="EB115" i="9" s="1"/>
  <c r="DB643" i="9" a="1"/>
  <c r="DB643" i="9" s="1"/>
  <c r="DB641" i="9" s="1"/>
  <c r="DD643" i="9" a="1"/>
  <c r="DD643" i="9" s="1"/>
  <c r="DD641" i="9" s="1"/>
  <c r="DC643" i="9" a="1"/>
  <c r="DC643" i="9" s="1"/>
  <c r="DC641" i="9" s="1"/>
  <c r="DE643" i="9" a="1"/>
  <c r="DE643" i="9" s="1"/>
  <c r="DE641" i="9" s="1"/>
  <c r="EB418" i="9"/>
  <c r="EB52" i="9"/>
  <c r="DE703" i="9" a="1"/>
  <c r="DE703" i="9" s="1"/>
  <c r="DE701" i="9" s="1"/>
  <c r="DC703" i="9" a="1"/>
  <c r="DC703" i="9" s="1"/>
  <c r="DC701" i="9" s="1"/>
  <c r="DB703" i="9" a="1"/>
  <c r="DB703" i="9" s="1"/>
  <c r="DB701" i="9" s="1"/>
  <c r="DD703" i="9" a="1"/>
  <c r="DD703" i="9" s="1"/>
  <c r="DD701" i="9" s="1"/>
  <c r="EB478" i="9"/>
  <c r="EB54" i="9"/>
  <c r="CC477" i="9"/>
  <c r="EC484" i="9"/>
  <c r="EC485" i="9" s="1"/>
  <c r="CA77" i="9"/>
  <c r="EC660" i="9"/>
  <c r="EC661" i="9" s="1"/>
  <c r="CC653" i="9"/>
  <c r="CC613" i="9"/>
  <c r="EC620" i="9"/>
  <c r="EC621" i="9" s="1"/>
  <c r="DI663" i="9" a="1"/>
  <c r="DI663" i="9" s="1"/>
  <c r="DI661" i="9" s="1"/>
  <c r="DG663" i="9" a="1"/>
  <c r="DG663" i="9" s="1"/>
  <c r="DG661" i="9" s="1"/>
  <c r="DH663" i="9" a="1"/>
  <c r="DH663" i="9" s="1"/>
  <c r="DH661" i="9" s="1"/>
  <c r="DF663" i="9" a="1"/>
  <c r="DF663" i="9" s="1"/>
  <c r="DF661" i="9" s="1"/>
  <c r="CG73" i="9"/>
  <c r="ED352" i="9"/>
  <c r="CJ387" i="9"/>
  <c r="CJ382" i="9" s="1"/>
  <c r="CK389" i="9" a="1"/>
  <c r="CK389" i="9" s="1"/>
  <c r="EI185" i="2"/>
  <c r="EI809" i="2"/>
  <c r="EI811" i="2"/>
  <c r="EI815" i="2"/>
  <c r="EI813" i="2"/>
  <c r="EI792" i="2"/>
  <c r="EH825" i="2"/>
  <c r="EG820" i="2"/>
  <c r="EI737" i="2"/>
  <c r="EI356" i="2"/>
  <c r="EI266" i="2"/>
  <c r="EI658" i="2"/>
  <c r="EI4" i="2" a="1"/>
  <c r="EI4" i="2" s="1"/>
  <c r="EI906" i="2" s="1"/>
  <c r="EI908" i="2" s="1"/>
  <c r="EI909" i="2" s="1"/>
  <c r="EI247" i="2"/>
  <c r="EI422" i="2"/>
  <c r="EI559" i="2"/>
  <c r="EI229" i="2"/>
  <c r="EJ3" i="2"/>
  <c r="EJ395" i="2" s="1"/>
  <c r="EI440" i="2"/>
  <c r="EI270" i="2"/>
  <c r="EI225" i="2"/>
  <c r="EI557" i="2"/>
  <c r="EI656" i="2"/>
  <c r="EI735" i="2"/>
  <c r="EI249" i="2"/>
  <c r="EI832" i="2"/>
  <c r="EI357" i="2"/>
  <c r="EI143" i="2"/>
  <c r="EI462" i="2"/>
  <c r="EI268" i="2"/>
  <c r="EI501" i="2"/>
  <c r="EI576" i="2"/>
  <c r="EI676" i="2"/>
  <c r="EI598" i="2"/>
  <c r="EI830" i="2"/>
  <c r="EI358" i="2"/>
  <c r="EI145" i="2"/>
  <c r="EI460" i="2"/>
  <c r="EI269" i="2"/>
  <c r="EI499" i="2"/>
  <c r="EI578" i="2"/>
  <c r="EI678" i="2"/>
  <c r="EI596" i="2"/>
  <c r="EI754" i="2"/>
  <c r="EI849" i="2"/>
  <c r="EI321" i="2"/>
  <c r="EI165" i="2"/>
  <c r="EI400" i="2"/>
  <c r="EI279" i="2"/>
  <c r="EI520" i="2"/>
  <c r="EI618" i="2"/>
  <c r="EI696" i="2"/>
  <c r="EI205" i="2"/>
  <c r="EI756" i="2"/>
  <c r="EI851" i="2"/>
  <c r="EI187" i="2"/>
  <c r="EI395" i="2"/>
  <c r="EI923" i="2" s="1"/>
  <c r="EI163" i="2"/>
  <c r="EI402" i="2"/>
  <c r="EI297" i="2"/>
  <c r="EI518" i="2"/>
  <c r="EI616" i="2"/>
  <c r="EI698" i="2"/>
  <c r="EI207" i="2"/>
  <c r="EI775" i="2"/>
  <c r="EI335" i="2"/>
  <c r="EI183" i="2"/>
  <c r="EI227" i="2"/>
  <c r="EI420" i="2"/>
  <c r="EI482" i="2"/>
  <c r="EI539" i="2"/>
  <c r="EI638" i="2"/>
  <c r="EI715" i="2"/>
  <c r="EI314" i="2"/>
  <c r="EI773" i="2"/>
  <c r="EI333" i="2"/>
  <c r="EI186" i="2"/>
  <c r="EI442" i="2"/>
  <c r="EI480" i="2"/>
  <c r="EI537" i="2"/>
  <c r="EI636" i="2"/>
  <c r="EI717" i="2"/>
  <c r="EI316" i="2"/>
  <c r="EI794" i="2"/>
  <c r="EI354" i="2"/>
  <c r="EH901" i="2"/>
  <c r="EH863" i="2"/>
  <c r="EH12" i="2"/>
  <c r="EH902" i="2"/>
  <c r="EH899" i="2"/>
  <c r="EH900" i="2"/>
  <c r="EH903" i="2"/>
  <c r="BQ387" i="2"/>
  <c r="BQ382" i="2" s="1"/>
  <c r="BR389" i="2" a="1"/>
  <c r="BR389" i="2" s="1"/>
  <c r="DZ389" i="2"/>
  <c r="DZ387" i="2" s="1"/>
  <c r="DZ382" i="2" s="1"/>
  <c r="EK2" i="4"/>
  <c r="FT2" i="4" s="1"/>
  <c r="FS2" i="4"/>
  <c r="EI763" i="2"/>
  <c r="EJ241" i="2"/>
  <c r="EI236" i="2"/>
  <c r="EJ186" i="2" l="1"/>
  <c r="BN80" i="9"/>
  <c r="BN128" i="9" s="1"/>
  <c r="BO777" i="9"/>
  <c r="BO771" i="9" s="1"/>
  <c r="EC417" i="9"/>
  <c r="CC52" i="9"/>
  <c r="CC107" i="9" s="1"/>
  <c r="CC61" i="9"/>
  <c r="CC112" i="9" s="1"/>
  <c r="EC554" i="9"/>
  <c r="CG917" i="9"/>
  <c r="CG929" i="9"/>
  <c r="CH929" i="9"/>
  <c r="CC54" i="9"/>
  <c r="CC110" i="9" s="1"/>
  <c r="EC477" i="9"/>
  <c r="BN79" i="9"/>
  <c r="BN127" i="9" s="1"/>
  <c r="BO758" i="9"/>
  <c r="BO752" i="9" s="1"/>
  <c r="EB976" i="9"/>
  <c r="EB110" i="9"/>
  <c r="CK139" i="9"/>
  <c r="CK323" i="9"/>
  <c r="EE323" i="9" s="1"/>
  <c r="EE147" i="9"/>
  <c r="EE148" i="9" s="1"/>
  <c r="CC75" i="9"/>
  <c r="CC115" i="9" s="1"/>
  <c r="EC653" i="9"/>
  <c r="CG561" i="9" a="1"/>
  <c r="CG561" i="9" s="1"/>
  <c r="CF561" i="9" a="1"/>
  <c r="CF561" i="9" s="1"/>
  <c r="CF554" i="9" s="1"/>
  <c r="CF61" i="9" s="1"/>
  <c r="CD561" i="9" a="1"/>
  <c r="CD561" i="9" s="1"/>
  <c r="CD554" i="9" s="1"/>
  <c r="CD61" i="9" s="1"/>
  <c r="CE660" i="9" a="1"/>
  <c r="CE660" i="9" s="1"/>
  <c r="CE653" i="9" s="1"/>
  <c r="CE75" i="9" s="1"/>
  <c r="CE561" i="9" a="1"/>
  <c r="CE561" i="9" s="1"/>
  <c r="CE554" i="9" s="1"/>
  <c r="CE61" i="9" s="1"/>
  <c r="CD660" i="9" a="1"/>
  <c r="CD660" i="9" s="1"/>
  <c r="CD653" i="9" s="1"/>
  <c r="CD75" i="9" s="1"/>
  <c r="CE700" i="9" a="1"/>
  <c r="CE700" i="9" s="1"/>
  <c r="CE693" i="9" s="1"/>
  <c r="CE76" i="9" s="1"/>
  <c r="CD600" i="9" a="1"/>
  <c r="CD600" i="9" s="1"/>
  <c r="CD593" i="9" s="1"/>
  <c r="CG484" i="9" a="1"/>
  <c r="CG484" i="9" s="1"/>
  <c r="CG660" i="9" a="1"/>
  <c r="CG660" i="9" s="1"/>
  <c r="CE620" i="9" a="1"/>
  <c r="CE620" i="9" s="1"/>
  <c r="CE613" i="9" s="1"/>
  <c r="CE69" i="9" s="1"/>
  <c r="CG739" i="9" a="1"/>
  <c r="CG739" i="9" s="1"/>
  <c r="CE640" i="9" a="1"/>
  <c r="CE640" i="9" s="1"/>
  <c r="CE633" i="9" s="1"/>
  <c r="CE70" i="9" s="1"/>
  <c r="CF640" i="9" a="1"/>
  <c r="CF640" i="9" s="1"/>
  <c r="CF633" i="9" s="1"/>
  <c r="CF70" i="9" s="1"/>
  <c r="CF484" i="9" a="1"/>
  <c r="CF484" i="9" s="1"/>
  <c r="CF477" i="9" s="1"/>
  <c r="CF54" i="9" s="1"/>
  <c r="CF700" i="9" a="1"/>
  <c r="CF700" i="9" s="1"/>
  <c r="CF693" i="9" s="1"/>
  <c r="CF76" i="9" s="1"/>
  <c r="CG700" i="9" a="1"/>
  <c r="CG700" i="9" s="1"/>
  <c r="CG680" i="9" a="1"/>
  <c r="CG680" i="9" s="1"/>
  <c r="ED140" i="9"/>
  <c r="ED17" i="9" s="1"/>
  <c r="CG424" i="9" a="1"/>
  <c r="CG424" i="9" s="1"/>
  <c r="CF739" i="9" a="1"/>
  <c r="CF739" i="9" s="1"/>
  <c r="CF732" i="9" s="1"/>
  <c r="CD620" i="9" a="1"/>
  <c r="CD620" i="9" s="1"/>
  <c r="CD613" i="9" s="1"/>
  <c r="CD69" i="9" s="1"/>
  <c r="CD484" i="9" a="1"/>
  <c r="CD484" i="9" s="1"/>
  <c r="CD477" i="9" s="1"/>
  <c r="CD54" i="9" s="1"/>
  <c r="CG640" i="9" a="1"/>
  <c r="CG640" i="9" s="1"/>
  <c r="CF424" i="9" a="1"/>
  <c r="CF424" i="9" s="1"/>
  <c r="CF417" i="9" s="1"/>
  <c r="CF52" i="9" s="1"/>
  <c r="CD739" i="9" a="1"/>
  <c r="CD739" i="9" s="1"/>
  <c r="CD732" i="9" s="1"/>
  <c r="CE424" i="9" a="1"/>
  <c r="CE424" i="9" s="1"/>
  <c r="CE417" i="9" s="1"/>
  <c r="CE52" i="9" s="1"/>
  <c r="ED16" i="9"/>
  <c r="CF600" i="9" a="1"/>
  <c r="CF600" i="9" s="1"/>
  <c r="CF593" i="9" s="1"/>
  <c r="CD680" i="9" a="1"/>
  <c r="CD680" i="9" s="1"/>
  <c r="CD673" i="9" s="1"/>
  <c r="CD74" i="9" s="1"/>
  <c r="CE484" i="9" a="1"/>
  <c r="CE484" i="9" s="1"/>
  <c r="CE477" i="9" s="1"/>
  <c r="CE54" i="9" s="1"/>
  <c r="CF620" i="9" a="1"/>
  <c r="CF620" i="9" s="1"/>
  <c r="CF613" i="9" s="1"/>
  <c r="CF69" i="9" s="1"/>
  <c r="CE680" i="9" a="1"/>
  <c r="CE680" i="9" s="1"/>
  <c r="CE673" i="9" s="1"/>
  <c r="CE74" i="9" s="1"/>
  <c r="CD424" i="9" a="1"/>
  <c r="CD424" i="9" s="1"/>
  <c r="CD417" i="9" s="1"/>
  <c r="CD52" i="9" s="1"/>
  <c r="CF680" i="9" a="1"/>
  <c r="CF680" i="9" s="1"/>
  <c r="CF673" i="9" s="1"/>
  <c r="CF74" i="9" s="1"/>
  <c r="CE739" i="9" a="1"/>
  <c r="CE739" i="9" s="1"/>
  <c r="CE732" i="9" s="1"/>
  <c r="CD640" i="9" a="1"/>
  <c r="CD640" i="9" s="1"/>
  <c r="CD633" i="9" s="1"/>
  <c r="CD70" i="9" s="1"/>
  <c r="CD700" i="9" a="1"/>
  <c r="CD700" i="9" s="1"/>
  <c r="CD693" i="9" s="1"/>
  <c r="CD76" i="9" s="1"/>
  <c r="CE600" i="9" a="1"/>
  <c r="CE600" i="9" s="1"/>
  <c r="CE593" i="9" s="1"/>
  <c r="CG600" i="9" a="1"/>
  <c r="CG600" i="9" s="1"/>
  <c r="CF660" i="9" a="1"/>
  <c r="CF660" i="9" s="1"/>
  <c r="CF653" i="9" s="1"/>
  <c r="CF75" i="9" s="1"/>
  <c r="ED223" i="9"/>
  <c r="CG620" i="9" a="1"/>
  <c r="CG620" i="9" s="1"/>
  <c r="CC76" i="9"/>
  <c r="CC116" i="9" s="1"/>
  <c r="EC693" i="9"/>
  <c r="CC74" i="9"/>
  <c r="EC673" i="9"/>
  <c r="EB974" i="9"/>
  <c r="EB985" i="9" s="1"/>
  <c r="EB107" i="9"/>
  <c r="CC70" i="9"/>
  <c r="CC114" i="9" s="1"/>
  <c r="EC633" i="9"/>
  <c r="EB77" i="9"/>
  <c r="EB978" i="9"/>
  <c r="EB113" i="9"/>
  <c r="CC69" i="9"/>
  <c r="EC613" i="9"/>
  <c r="EB979" i="9"/>
  <c r="EB114" i="9"/>
  <c r="ED73" i="9"/>
  <c r="CK387" i="9"/>
  <c r="CK382" i="9" s="1"/>
  <c r="CL389" i="9" a="1"/>
  <c r="CL389" i="9" s="1"/>
  <c r="EE389" i="9"/>
  <c r="EE387" i="9" s="1"/>
  <c r="EE382" i="9" s="1"/>
  <c r="EJ185" i="2"/>
  <c r="EJ402" i="2"/>
  <c r="EJ576" i="2"/>
  <c r="EJ678" i="2"/>
  <c r="EJ696" i="2"/>
  <c r="EJ460" i="2"/>
  <c r="EJ400" i="2"/>
  <c r="EJ335" i="2"/>
  <c r="EJ698" i="2"/>
  <c r="EJ830" i="2"/>
  <c r="EJ145" i="2"/>
  <c r="EJ557" i="2"/>
  <c r="EJ849" i="2"/>
  <c r="EJ297" i="2"/>
  <c r="EJ279" i="2"/>
  <c r="EJ316" i="2"/>
  <c r="EJ314" i="2"/>
  <c r="EJ165" i="2"/>
  <c r="EJ163" i="2"/>
  <c r="EJ518" i="2"/>
  <c r="EJ249" i="2"/>
  <c r="EJ717" i="2"/>
  <c r="EJ333" i="2"/>
  <c r="EJ422" i="2"/>
  <c r="EJ225" i="2"/>
  <c r="EJ4" i="2" a="1"/>
  <c r="EJ4" i="2" s="1"/>
  <c r="EJ906" i="2" s="1"/>
  <c r="EJ908" i="2" s="1"/>
  <c r="EJ909" i="2" s="1"/>
  <c r="EJ442" i="2"/>
  <c r="EJ501" i="2"/>
  <c r="EJ616" i="2"/>
  <c r="EJ737" i="2"/>
  <c r="EJ773" i="2"/>
  <c r="EJ357" i="2"/>
  <c r="EK3" i="2"/>
  <c r="EK321" i="2" s="1"/>
  <c r="EJ440" i="2"/>
  <c r="EJ268" i="2"/>
  <c r="EJ499" i="2"/>
  <c r="EJ636" i="2"/>
  <c r="EJ596" i="2"/>
  <c r="EJ794" i="2"/>
  <c r="EJ321" i="2"/>
  <c r="EJ420" i="2"/>
  <c r="EJ482" i="2"/>
  <c r="EJ578" i="2"/>
  <c r="EJ754" i="2"/>
  <c r="EJ480" i="2"/>
  <c r="EJ618" i="2"/>
  <c r="EJ715" i="2"/>
  <c r="EJ354" i="2"/>
  <c r="EJ270" i="2"/>
  <c r="EJ143" i="2"/>
  <c r="EJ462" i="2"/>
  <c r="EJ269" i="2"/>
  <c r="EJ520" i="2"/>
  <c r="EJ638" i="2"/>
  <c r="EJ205" i="2"/>
  <c r="EJ832" i="2"/>
  <c r="EJ187" i="2"/>
  <c r="EJ227" i="2"/>
  <c r="EJ539" i="2"/>
  <c r="EJ676" i="2"/>
  <c r="EJ207" i="2"/>
  <c r="EJ775" i="2"/>
  <c r="EJ358" i="2"/>
  <c r="EJ537" i="2"/>
  <c r="EJ656" i="2"/>
  <c r="EJ598" i="2"/>
  <c r="EJ756" i="2"/>
  <c r="EJ851" i="2"/>
  <c r="EJ183" i="2"/>
  <c r="BI811" i="2" a="1"/>
  <c r="BI811" i="2" s="1"/>
  <c r="AG811" i="2" a="1"/>
  <c r="AG811" i="2" s="1"/>
  <c r="Q811" i="2" a="1"/>
  <c r="Q811" i="2" s="1"/>
  <c r="Y811" i="2" a="1"/>
  <c r="Y811" i="2" s="1"/>
  <c r="M811" i="2" a="1"/>
  <c r="M811" i="2" s="1"/>
  <c r="AC811" i="2" a="1"/>
  <c r="AC811" i="2" s="1"/>
  <c r="AS811" i="2" a="1"/>
  <c r="AS811" i="2" s="1"/>
  <c r="BU811" i="2" a="1"/>
  <c r="BU811" i="2" s="1"/>
  <c r="BA811" i="2" a="1"/>
  <c r="BA811" i="2" s="1"/>
  <c r="CO811" i="2" a="1"/>
  <c r="CO811" i="2" s="1"/>
  <c r="CO809" i="2" s="1"/>
  <c r="DI811" i="2" a="1"/>
  <c r="DI811" i="2" s="1"/>
  <c r="DI809" i="2" s="1"/>
  <c r="BY811" i="2" a="1"/>
  <c r="BY811" i="2" s="1"/>
  <c r="BQ811" i="2" a="1"/>
  <c r="BQ811" i="2" s="1"/>
  <c r="DE811" i="2" a="1"/>
  <c r="DE811" i="2" s="1"/>
  <c r="DE809" i="2" s="1"/>
  <c r="CS811" i="2" a="1"/>
  <c r="CS811" i="2" s="1"/>
  <c r="CS809" i="2" s="1"/>
  <c r="U811" i="2" a="1"/>
  <c r="U811" i="2" s="1"/>
  <c r="BE811" i="2" a="1"/>
  <c r="BE811" i="2" s="1"/>
  <c r="CK811" i="2" a="1"/>
  <c r="CK811" i="2" s="1"/>
  <c r="CK809" i="2" s="1"/>
  <c r="AK811" i="2" a="1"/>
  <c r="AK811" i="2" s="1"/>
  <c r="AO811" i="2" a="1"/>
  <c r="AO811" i="2" s="1"/>
  <c r="CG811" i="2" a="1"/>
  <c r="CG811" i="2" s="1"/>
  <c r="BM811" i="2" a="1"/>
  <c r="BM811" i="2" s="1"/>
  <c r="DA811" i="2" a="1"/>
  <c r="DA811" i="2" s="1"/>
  <c r="DA809" i="2" s="1"/>
  <c r="CW811" i="2" a="1"/>
  <c r="CW811" i="2" s="1"/>
  <c r="CW809" i="2" s="1"/>
  <c r="CC811" i="2" a="1"/>
  <c r="CC811" i="2" s="1"/>
  <c r="AW811" i="2" a="1"/>
  <c r="AW811" i="2" s="1"/>
  <c r="EI825" i="2"/>
  <c r="EH820" i="2"/>
  <c r="EJ356" i="2"/>
  <c r="EJ815" i="2"/>
  <c r="EJ813" i="2"/>
  <c r="EJ809" i="2"/>
  <c r="EJ811" i="2"/>
  <c r="EJ266" i="2"/>
  <c r="EJ229" i="2"/>
  <c r="EJ559" i="2"/>
  <c r="EJ658" i="2"/>
  <c r="EJ735" i="2"/>
  <c r="EJ247" i="2"/>
  <c r="EJ792" i="2"/>
  <c r="EI902" i="2"/>
  <c r="EI900" i="2"/>
  <c r="EI901" i="2"/>
  <c r="EI899" i="2"/>
  <c r="EI12" i="2"/>
  <c r="EI903" i="2"/>
  <c r="EI863" i="2"/>
  <c r="EJ923" i="2"/>
  <c r="Q596" i="2" a="1"/>
  <c r="Q596" i="2" s="1"/>
  <c r="AS247" i="2" a="1"/>
  <c r="AS247" i="2" s="1"/>
  <c r="Q333" i="2" a="1"/>
  <c r="Q333" i="2" s="1"/>
  <c r="DE773" i="2" a="1"/>
  <c r="DE773" i="2" s="1"/>
  <c r="AW354" i="2" a="1"/>
  <c r="AW354" i="2" s="1"/>
  <c r="BM656" i="2" a="1"/>
  <c r="BM656" i="2" s="1"/>
  <c r="DI314" i="2" a="1"/>
  <c r="DI314" i="2" s="1"/>
  <c r="CK557" i="2" a="1"/>
  <c r="CK557" i="2" s="1"/>
  <c r="DA400" i="2" a="1"/>
  <c r="DA400" i="2" s="1"/>
  <c r="DE616" i="2" a="1"/>
  <c r="DE616" i="2" s="1"/>
  <c r="CS636" i="2" a="1"/>
  <c r="CS636" i="2" s="1"/>
  <c r="AK518" i="2" a="1"/>
  <c r="AK518" i="2" s="1"/>
  <c r="BI314" i="2" a="1"/>
  <c r="BI314" i="2" s="1"/>
  <c r="DE576" i="2" a="1"/>
  <c r="DE576" i="2" s="1"/>
  <c r="BA247" i="2" a="1"/>
  <c r="BA247" i="2" s="1"/>
  <c r="CS792" i="2" a="1"/>
  <c r="CS792" i="2" s="1"/>
  <c r="BM480" i="2" a="1"/>
  <c r="BM480" i="2" s="1"/>
  <c r="CS354" i="2" a="1"/>
  <c r="CS354" i="2" s="1"/>
  <c r="CG333" i="2" a="1"/>
  <c r="CG333" i="2" s="1"/>
  <c r="CK183" i="2" a="1"/>
  <c r="CK183" i="2" s="1"/>
  <c r="BQ314" i="2" a="1"/>
  <c r="BQ314" i="2" s="1"/>
  <c r="U715" i="2" a="1"/>
  <c r="U715" i="2" s="1"/>
  <c r="BE735" i="2" a="1"/>
  <c r="BE735" i="2" s="1"/>
  <c r="CC480" i="2" a="1"/>
  <c r="CC480" i="2" s="1"/>
  <c r="BM676" i="2" a="1"/>
  <c r="BM676" i="2" s="1"/>
  <c r="DA696" i="2" a="1"/>
  <c r="DA696" i="2" s="1"/>
  <c r="DI596" i="2" a="1"/>
  <c r="DI596" i="2" s="1"/>
  <c r="CC676" i="2" a="1"/>
  <c r="CC676" i="2" s="1"/>
  <c r="CW499" i="2" a="1"/>
  <c r="CW499" i="2" s="1"/>
  <c r="DA440" i="2" a="1"/>
  <c r="DA440" i="2" s="1"/>
  <c r="BY143" i="2" a="1"/>
  <c r="BY143" i="2" s="1"/>
  <c r="CG420" i="2" a="1"/>
  <c r="CG420" i="2" s="1"/>
  <c r="AC420" i="2" a="1"/>
  <c r="AC420" i="2" s="1"/>
  <c r="BU333" i="2" a="1"/>
  <c r="BU333" i="2" s="1"/>
  <c r="BA596" i="2" a="1"/>
  <c r="BA596" i="2" s="1"/>
  <c r="BY557" i="2" a="1"/>
  <c r="BY557" i="2" s="1"/>
  <c r="AK354" i="2" a="1"/>
  <c r="AK354" i="2" s="1"/>
  <c r="AK351" i="2" s="1"/>
  <c r="Y460" i="2" a="1"/>
  <c r="Y460" i="2" s="1"/>
  <c r="CS420" i="2" a="1"/>
  <c r="CS420" i="2" s="1"/>
  <c r="BU830" i="2" a="1"/>
  <c r="BU830" i="2" s="1"/>
  <c r="Y163" i="2" a="1"/>
  <c r="Y163" i="2" s="1"/>
  <c r="BE400" i="2" a="1"/>
  <c r="BE400" i="2" s="1"/>
  <c r="CO792" i="2" a="1"/>
  <c r="CO792" i="2" s="1"/>
  <c r="BA636" i="2" a="1"/>
  <c r="BA636" i="2" s="1"/>
  <c r="CC314" i="2" a="1"/>
  <c r="CC314" i="2" s="1"/>
  <c r="AK333" i="2" a="1"/>
  <c r="AK333" i="2" s="1"/>
  <c r="AK440" i="2" a="1"/>
  <c r="AK440" i="2" s="1"/>
  <c r="AK420" i="2" a="1"/>
  <c r="AK420" i="2" s="1"/>
  <c r="M205" i="2" a="1"/>
  <c r="M205" i="2" s="1"/>
  <c r="Q518" i="2" a="1"/>
  <c r="Q518" i="2" s="1"/>
  <c r="DA480" i="2" a="1"/>
  <c r="DA480" i="2" s="1"/>
  <c r="CK830" i="2" a="1"/>
  <c r="CK830" i="2" s="1"/>
  <c r="AW480" i="2" a="1"/>
  <c r="AW480" i="2" s="1"/>
  <c r="U266" i="2" a="1"/>
  <c r="U266" i="2" s="1"/>
  <c r="CW400" i="2" a="1"/>
  <c r="CW400" i="2" s="1"/>
  <c r="DE440" i="2" a="1"/>
  <c r="DE440" i="2" s="1"/>
  <c r="DA676" i="2" a="1"/>
  <c r="DA676" i="2" s="1"/>
  <c r="BE480" i="2" a="1"/>
  <c r="BE480" i="2" s="1"/>
  <c r="AW537" i="2" a="1"/>
  <c r="AW537" i="2" s="1"/>
  <c r="BU205" i="2" a="1"/>
  <c r="BU205" i="2" s="1"/>
  <c r="BI400" i="2" a="1"/>
  <c r="BI400" i="2" s="1"/>
  <c r="AC656" i="2" a="1"/>
  <c r="AC656" i="2" s="1"/>
  <c r="Y499" i="2" a="1"/>
  <c r="Y499" i="2" s="1"/>
  <c r="DA247" i="2" a="1"/>
  <c r="DA247" i="2" s="1"/>
  <c r="AW596" i="2" a="1"/>
  <c r="AW596" i="2" s="1"/>
  <c r="CW354" i="2" a="1"/>
  <c r="CW354" i="2" s="1"/>
  <c r="DI636" i="2" a="1"/>
  <c r="DI636" i="2" s="1"/>
  <c r="BI266" i="2" a="1"/>
  <c r="BI266" i="2" s="1"/>
  <c r="AK792" i="2" a="1"/>
  <c r="AK792" i="2" s="1"/>
  <c r="Q354" i="2" a="1"/>
  <c r="Q354" i="2" s="1"/>
  <c r="Q351" i="2" s="1"/>
  <c r="U143" i="2" a="1"/>
  <c r="U143" i="2" s="1"/>
  <c r="DE266" i="2" a="1"/>
  <c r="DE266" i="2" s="1"/>
  <c r="Q696" i="2" a="1"/>
  <c r="Q696" i="2" s="1"/>
  <c r="BM792" i="2" a="1"/>
  <c r="BM792" i="2" s="1"/>
  <c r="BA205" i="2" a="1"/>
  <c r="BA205" i="2" s="1"/>
  <c r="CO557" i="2" a="1"/>
  <c r="CO557" i="2" s="1"/>
  <c r="BI773" i="2" a="1"/>
  <c r="BI773" i="2" s="1"/>
  <c r="BI830" i="2" a="1"/>
  <c r="BI830" i="2" s="1"/>
  <c r="BU143" i="2" a="1"/>
  <c r="BU143" i="2" s="1"/>
  <c r="CO183" i="2" a="1"/>
  <c r="CO183" i="2" s="1"/>
  <c r="BE518" i="2" a="1"/>
  <c r="BE518" i="2" s="1"/>
  <c r="U440" i="2" a="1"/>
  <c r="U440" i="2" s="1"/>
  <c r="CO715" i="2" a="1"/>
  <c r="CO715" i="2" s="1"/>
  <c r="BM314" i="2" a="1"/>
  <c r="BM314" i="2" s="1"/>
  <c r="Y354" i="2" a="1"/>
  <c r="Y354" i="2" s="1"/>
  <c r="Y351" i="2" s="1"/>
  <c r="DE656" i="2" a="1"/>
  <c r="DE656" i="2" s="1"/>
  <c r="BM143" i="2" a="1"/>
  <c r="BM143" i="2" s="1"/>
  <c r="AK696" i="2" a="1"/>
  <c r="AK696" i="2" s="1"/>
  <c r="CS163" i="2" a="1"/>
  <c r="CS163" i="2" s="1"/>
  <c r="AG754" i="2" a="1"/>
  <c r="AG754" i="2" s="1"/>
  <c r="Y557" i="2" a="1"/>
  <c r="Y557" i="2" s="1"/>
  <c r="AO518" i="2" a="1"/>
  <c r="AO518" i="2" s="1"/>
  <c r="CC143" i="2" a="1"/>
  <c r="CC143" i="2" s="1"/>
  <c r="BM849" i="2" a="1"/>
  <c r="BM849" i="2" s="1"/>
  <c r="BY636" i="2" a="1"/>
  <c r="BY636" i="2" s="1"/>
  <c r="AG616" i="2" a="1"/>
  <c r="AG616" i="2" s="1"/>
  <c r="BY537" i="2" a="1"/>
  <c r="BY537" i="2" s="1"/>
  <c r="AO400" i="2" a="1"/>
  <c r="AO400" i="2" s="1"/>
  <c r="U163" i="2" a="1"/>
  <c r="U163" i="2" s="1"/>
  <c r="BM557" i="2" a="1"/>
  <c r="BM557" i="2" s="1"/>
  <c r="M830" i="2" a="1"/>
  <c r="M830" i="2" s="1"/>
  <c r="CC518" i="2" a="1"/>
  <c r="CC518" i="2" s="1"/>
  <c r="CW773" i="2" a="1"/>
  <c r="CW773" i="2" s="1"/>
  <c r="AG480" i="2" a="1"/>
  <c r="AG480" i="2" s="1"/>
  <c r="BU715" i="2" a="1"/>
  <c r="BU715" i="2" s="1"/>
  <c r="CK792" i="2" a="1"/>
  <c r="CK792" i="2" s="1"/>
  <c r="CW333" i="2" a="1"/>
  <c r="CW333" i="2" s="1"/>
  <c r="CS460" i="2" a="1"/>
  <c r="CS460" i="2" s="1"/>
  <c r="BE576" i="2" a="1"/>
  <c r="BE576" i="2" s="1"/>
  <c r="AG143" i="2" a="1"/>
  <c r="AG143" i="2" s="1"/>
  <c r="BQ400" i="2" a="1"/>
  <c r="BQ400" i="2" s="1"/>
  <c r="AO354" i="2" a="1"/>
  <c r="AO354" i="2" s="1"/>
  <c r="AO351" i="2" s="1"/>
  <c r="BM354" i="2" a="1"/>
  <c r="BM354" i="2" s="1"/>
  <c r="CC576" i="2" a="1"/>
  <c r="CC576" i="2" s="1"/>
  <c r="U676" i="2" a="1"/>
  <c r="U676" i="2" s="1"/>
  <c r="DI518" i="2" a="1"/>
  <c r="DI518" i="2" s="1"/>
  <c r="BA354" i="2" a="1"/>
  <c r="BA354" i="2" s="1"/>
  <c r="AK735" i="2" a="1"/>
  <c r="AK735" i="2" s="1"/>
  <c r="CW596" i="2" a="1"/>
  <c r="CW596" i="2" s="1"/>
  <c r="AW440" i="2" a="1"/>
  <c r="AW440" i="2" s="1"/>
  <c r="CK400" i="2" a="1"/>
  <c r="CK400" i="2" s="1"/>
  <c r="CC656" i="2" a="1"/>
  <c r="CC656" i="2" s="1"/>
  <c r="BI792" i="2" a="1"/>
  <c r="BI792" i="2" s="1"/>
  <c r="U537" i="2" a="1"/>
  <c r="U537" i="2" s="1"/>
  <c r="M460" i="2" a="1"/>
  <c r="M460" i="2" s="1"/>
  <c r="DI696" i="2" a="1"/>
  <c r="DI696" i="2" s="1"/>
  <c r="Y696" i="2" a="1"/>
  <c r="Y696" i="2" s="1"/>
  <c r="BE754" i="2" a="1"/>
  <c r="BE754" i="2" s="1"/>
  <c r="CC266" i="2" a="1"/>
  <c r="CC266" i="2" s="1"/>
  <c r="DA576" i="2" a="1"/>
  <c r="DA576" i="2" s="1"/>
  <c r="AS596" i="2" a="1"/>
  <c r="AS596" i="2" s="1"/>
  <c r="BM400" i="2" a="1"/>
  <c r="BM400" i="2" s="1"/>
  <c r="AW557" i="2" a="1"/>
  <c r="AW557" i="2" s="1"/>
  <c r="CG183" i="2" a="1"/>
  <c r="CG183" i="2" s="1"/>
  <c r="DE792" i="2" a="1"/>
  <c r="DE792" i="2" s="1"/>
  <c r="DE518" i="2" a="1"/>
  <c r="DE518" i="2" s="1"/>
  <c r="BM460" i="2" a="1"/>
  <c r="BM460" i="2" s="1"/>
  <c r="BQ773" i="2" a="1"/>
  <c r="BQ773" i="2" s="1"/>
  <c r="BU576" i="2" a="1"/>
  <c r="BU576" i="2" s="1"/>
  <c r="BE499" i="2" a="1"/>
  <c r="BE499" i="2" s="1"/>
  <c r="U205" i="2" a="1"/>
  <c r="U205" i="2" s="1"/>
  <c r="BM576" i="2" a="1"/>
  <c r="BM576" i="2" s="1"/>
  <c r="AW247" i="2" a="1"/>
  <c r="AW247" i="2" s="1"/>
  <c r="AC696" i="2" a="1"/>
  <c r="AC696" i="2" s="1"/>
  <c r="AG596" i="2" a="1"/>
  <c r="AG596" i="2" s="1"/>
  <c r="BY696" i="2" a="1"/>
  <c r="BY696" i="2" s="1"/>
  <c r="DI715" i="2" a="1"/>
  <c r="DI715" i="2" s="1"/>
  <c r="U696" i="2" a="1"/>
  <c r="U696" i="2" s="1"/>
  <c r="BA518" i="2" a="1"/>
  <c r="BA518" i="2" s="1"/>
  <c r="CS735" i="2" a="1"/>
  <c r="CS735" i="2" s="1"/>
  <c r="U518" i="2" a="1"/>
  <c r="U518" i="2" s="1"/>
  <c r="BA773" i="2" a="1"/>
  <c r="BA773" i="2" s="1"/>
  <c r="BU420" i="2" a="1"/>
  <c r="BU420" i="2" s="1"/>
  <c r="AK676" i="2" a="1"/>
  <c r="AK676" i="2" s="1"/>
  <c r="BY354" i="2" a="1"/>
  <c r="BY354" i="2" s="1"/>
  <c r="CO205" i="2" a="1"/>
  <c r="CO205" i="2" s="1"/>
  <c r="CC715" i="2" a="1"/>
  <c r="CC715" i="2" s="1"/>
  <c r="CC183" i="2" a="1"/>
  <c r="CC183" i="2" s="1"/>
  <c r="DI480" i="2" a="1"/>
  <c r="DI480" i="2" s="1"/>
  <c r="AK616" i="2" a="1"/>
  <c r="AK616" i="2" s="1"/>
  <c r="Y314" i="2" a="1"/>
  <c r="Y314" i="2" s="1"/>
  <c r="CW440" i="2" a="1"/>
  <c r="CW440" i="2" s="1"/>
  <c r="AC596" i="2" a="1"/>
  <c r="AC596" i="2" s="1"/>
  <c r="AK596" i="2" a="1"/>
  <c r="AK596" i="2" s="1"/>
  <c r="BI636" i="2" a="1"/>
  <c r="BI636" i="2" s="1"/>
  <c r="DI400" i="2" a="1"/>
  <c r="DI400" i="2" s="1"/>
  <c r="AC636" i="2" a="1"/>
  <c r="AC636" i="2" s="1"/>
  <c r="DE480" i="2" a="1"/>
  <c r="DE480" i="2" s="1"/>
  <c r="CS696" i="2" a="1"/>
  <c r="CS696" i="2" s="1"/>
  <c r="BI754" i="2" a="1"/>
  <c r="BI754" i="2" s="1"/>
  <c r="CK247" i="2" a="1"/>
  <c r="CK247" i="2" s="1"/>
  <c r="BM183" i="2" a="1"/>
  <c r="BM183" i="2" s="1"/>
  <c r="Y400" i="2" a="1"/>
  <c r="Y400" i="2" s="1"/>
  <c r="BE596" i="2" a="1"/>
  <c r="BE596" i="2" s="1"/>
  <c r="BE557" i="2" a="1"/>
  <c r="BE557" i="2" s="1"/>
  <c r="Q183" i="2" a="1"/>
  <c r="Q183" i="2" s="1"/>
  <c r="BI696" i="2" a="1"/>
  <c r="BI696" i="2" s="1"/>
  <c r="AG499" i="2" a="1"/>
  <c r="AG499" i="2" s="1"/>
  <c r="BU518" i="2" a="1"/>
  <c r="BU518" i="2" s="1"/>
  <c r="AG205" i="2" a="1"/>
  <c r="AG205" i="2" s="1"/>
  <c r="CS400" i="2" a="1"/>
  <c r="CS400" i="2" s="1"/>
  <c r="CK143" i="2" a="1"/>
  <c r="CK143" i="2" s="1"/>
  <c r="AK247" i="2" a="1"/>
  <c r="AK247" i="2" s="1"/>
  <c r="CG557" i="2" a="1"/>
  <c r="CG557" i="2" s="1"/>
  <c r="CK420" i="2" a="1"/>
  <c r="CK420" i="2" s="1"/>
  <c r="Y656" i="2" a="1"/>
  <c r="Y656" i="2" s="1"/>
  <c r="U557" i="2" a="1"/>
  <c r="U557" i="2" s="1"/>
  <c r="AK314" i="2" a="1"/>
  <c r="AK314" i="2" s="1"/>
  <c r="AG696" i="2" a="1"/>
  <c r="AG696" i="2" s="1"/>
  <c r="Y849" i="2" a="1"/>
  <c r="Y849" i="2" s="1"/>
  <c r="Y143" i="2" a="1"/>
  <c r="Y143" i="2" s="1"/>
  <c r="CO676" i="2" a="1"/>
  <c r="CO676" i="2" s="1"/>
  <c r="CS333" i="2" a="1"/>
  <c r="CS333" i="2" s="1"/>
  <c r="U460" i="2" a="1"/>
  <c r="U460" i="2" s="1"/>
  <c r="AW400" i="2" a="1"/>
  <c r="AW400" i="2" s="1"/>
  <c r="BY735" i="2" a="1"/>
  <c r="BY735" i="2" s="1"/>
  <c r="AO333" i="2" a="1"/>
  <c r="AO333" i="2" s="1"/>
  <c r="BU676" i="2" a="1"/>
  <c r="BU676" i="2" s="1"/>
  <c r="M333" i="2" a="1"/>
  <c r="M333" i="2" s="1"/>
  <c r="CK480" i="2" a="1"/>
  <c r="CK480" i="2" s="1"/>
  <c r="DE247" i="2" a="1"/>
  <c r="DE247" i="2" s="1"/>
  <c r="CG576" i="2" a="1"/>
  <c r="CG576" i="2" s="1"/>
  <c r="BU849" i="2" a="1"/>
  <c r="BU849" i="2" s="1"/>
  <c r="BY440" i="2" a="1"/>
  <c r="BY440" i="2" s="1"/>
  <c r="BU656" i="2" a="1"/>
  <c r="BU656" i="2" s="1"/>
  <c r="BU440" i="2" a="1"/>
  <c r="BU440" i="2" s="1"/>
  <c r="CW696" i="2" a="1"/>
  <c r="CW696" i="2" s="1"/>
  <c r="CO266" i="2" a="1"/>
  <c r="CO266" i="2" s="1"/>
  <c r="CW518" i="2" a="1"/>
  <c r="CW518" i="2" s="1"/>
  <c r="CG596" i="2" a="1"/>
  <c r="CG596" i="2" s="1"/>
  <c r="BU480" i="2" a="1"/>
  <c r="BU480" i="2" s="1"/>
  <c r="AW616" i="2" a="1"/>
  <c r="AW616" i="2" s="1"/>
  <c r="BA676" i="2" a="1"/>
  <c r="BA676" i="2" s="1"/>
  <c r="DA849" i="2" a="1"/>
  <c r="DA849" i="2" s="1"/>
  <c r="BU183" i="2" a="1"/>
  <c r="BU183" i="2" s="1"/>
  <c r="Y518" i="2" a="1"/>
  <c r="Y518" i="2" s="1"/>
  <c r="DA499" i="2" a="1"/>
  <c r="DA499" i="2" s="1"/>
  <c r="AK499" i="2" a="1"/>
  <c r="AK499" i="2" s="1"/>
  <c r="AW754" i="2" a="1"/>
  <c r="AW754" i="2" s="1"/>
  <c r="CC400" i="2" a="1"/>
  <c r="CC400" i="2" s="1"/>
  <c r="M266" i="2" a="1"/>
  <c r="M266" i="2" s="1"/>
  <c r="DE557" i="2" a="1"/>
  <c r="DE557" i="2" s="1"/>
  <c r="CC499" i="2" a="1"/>
  <c r="CC499" i="2" s="1"/>
  <c r="AS143" i="2" a="1"/>
  <c r="AS143" i="2" s="1"/>
  <c r="Q499" i="2" a="1"/>
  <c r="Q499" i="2" s="1"/>
  <c r="BI849" i="2" a="1"/>
  <c r="BI849" i="2" s="1"/>
  <c r="DA557" i="2" a="1"/>
  <c r="DA557" i="2" s="1"/>
  <c r="CO440" i="2" a="1"/>
  <c r="CO440" i="2" s="1"/>
  <c r="Y266" i="2" a="1"/>
  <c r="Y266" i="2" s="1"/>
  <c r="DA754" i="2" a="1"/>
  <c r="DA754" i="2" s="1"/>
  <c r="AS557" i="2" a="1"/>
  <c r="AS557" i="2" s="1"/>
  <c r="BE537" i="2" a="1"/>
  <c r="BE537" i="2" s="1"/>
  <c r="BA499" i="2" a="1"/>
  <c r="BA499" i="2" s="1"/>
  <c r="DI247" i="2" a="1"/>
  <c r="DI247" i="2" s="1"/>
  <c r="Q849" i="2" a="1"/>
  <c r="Q849" i="2" s="1"/>
  <c r="AC440" i="2" a="1"/>
  <c r="AC440" i="2" s="1"/>
  <c r="CS557" i="2" a="1"/>
  <c r="CS557" i="2" s="1"/>
  <c r="AK773" i="2" a="1"/>
  <c r="AK773" i="2" s="1"/>
  <c r="BQ499" i="2" a="1"/>
  <c r="BQ499" i="2" s="1"/>
  <c r="DE715" i="2" a="1"/>
  <c r="DE715" i="2" s="1"/>
  <c r="AS792" i="2" a="1"/>
  <c r="AS792" i="2" s="1"/>
  <c r="BI354" i="2" a="1"/>
  <c r="BI354" i="2" s="1"/>
  <c r="CW420" i="2" a="1"/>
  <c r="CW420" i="2" s="1"/>
  <c r="BE696" i="2" a="1"/>
  <c r="BE696" i="2" s="1"/>
  <c r="Q247" i="2" a="1"/>
  <c r="Q247" i="2" s="1"/>
  <c r="AK715" i="2" a="1"/>
  <c r="AK715" i="2" s="1"/>
  <c r="CO247" i="2" a="1"/>
  <c r="CO247" i="2" s="1"/>
  <c r="DA266" i="2" a="1"/>
  <c r="DA266" i="2" s="1"/>
  <c r="Y596" i="2" a="1"/>
  <c r="Y596" i="2" s="1"/>
  <c r="DI440" i="2" a="1"/>
  <c r="DI440" i="2" s="1"/>
  <c r="M183" i="2" a="1"/>
  <c r="M183" i="2" s="1"/>
  <c r="CC596" i="2" a="1"/>
  <c r="CC596" i="2" s="1"/>
  <c r="BE773" i="2" a="1"/>
  <c r="BE773" i="2" s="1"/>
  <c r="CO143" i="2" a="1"/>
  <c r="CO143" i="2" s="1"/>
  <c r="M537" i="2" a="1"/>
  <c r="M537" i="2" s="1"/>
  <c r="BI596" i="2" a="1"/>
  <c r="BI596" i="2" s="1"/>
  <c r="AO754" i="2" a="1"/>
  <c r="AO754" i="2" s="1"/>
  <c r="CW537" i="2" a="1"/>
  <c r="CW537" i="2" s="1"/>
  <c r="DI557" i="2" a="1"/>
  <c r="DI557" i="2" s="1"/>
  <c r="BQ518" i="2" a="1"/>
  <c r="BQ518" i="2" s="1"/>
  <c r="U420" i="2" a="1"/>
  <c r="U420" i="2" s="1"/>
  <c r="BA830" i="2" a="1"/>
  <c r="BA830" i="2" s="1"/>
  <c r="U400" i="2" a="1"/>
  <c r="U400" i="2" s="1"/>
  <c r="AO205" i="2" a="1"/>
  <c r="AO205" i="2" s="1"/>
  <c r="BA537" i="2" a="1"/>
  <c r="BA537" i="2" s="1"/>
  <c r="AS735" i="2" a="1"/>
  <c r="AS735" i="2" s="1"/>
  <c r="BM333" i="2" a="1"/>
  <c r="BM333" i="2" s="1"/>
  <c r="BI576" i="2" a="1"/>
  <c r="BI576" i="2" s="1"/>
  <c r="BA616" i="2" a="1"/>
  <c r="BA616" i="2" s="1"/>
  <c r="AS400" i="2" a="1"/>
  <c r="AS400" i="2" s="1"/>
  <c r="DI143" i="2" a="1"/>
  <c r="DI143" i="2" s="1"/>
  <c r="AK460" i="2" a="1"/>
  <c r="AK460" i="2" s="1"/>
  <c r="AO163" i="2" a="1"/>
  <c r="AO163" i="2" s="1"/>
  <c r="AK143" i="2" a="1"/>
  <c r="AK143" i="2" s="1"/>
  <c r="M314" i="2" a="1"/>
  <c r="M314" i="2" s="1"/>
  <c r="CC849" i="2" a="1"/>
  <c r="CC849" i="2" s="1"/>
  <c r="BA696" i="2" a="1"/>
  <c r="BA696" i="2" s="1"/>
  <c r="AW636" i="2" a="1"/>
  <c r="AW636" i="2" s="1"/>
  <c r="BI333" i="2" a="1"/>
  <c r="BI333" i="2" s="1"/>
  <c r="M754" i="2" a="1"/>
  <c r="M754" i="2" s="1"/>
  <c r="AW333" i="2" a="1"/>
  <c r="AW333" i="2" s="1"/>
  <c r="M715" i="2" a="1"/>
  <c r="M715" i="2" s="1"/>
  <c r="AK205" i="2" a="1"/>
  <c r="AK205" i="2" s="1"/>
  <c r="BU636" i="2" a="1"/>
  <c r="BU636" i="2" s="1"/>
  <c r="CK596" i="2" a="1"/>
  <c r="CK596" i="2" s="1"/>
  <c r="CK266" i="2" a="1"/>
  <c r="CK266" i="2" s="1"/>
  <c r="BE616" i="2" a="1"/>
  <c r="BE616" i="2" s="1"/>
  <c r="Q400" i="2" a="1"/>
  <c r="Q400" i="2" s="1"/>
  <c r="DA333" i="2" a="1"/>
  <c r="DA333" i="2" s="1"/>
  <c r="DA205" i="2" a="1"/>
  <c r="DA205" i="2" s="1"/>
  <c r="BM715" i="2" a="1"/>
  <c r="BM715" i="2" s="1"/>
  <c r="AW696" i="2" a="1"/>
  <c r="AW696" i="2" s="1"/>
  <c r="M480" i="2" a="1"/>
  <c r="M480" i="2" s="1"/>
  <c r="CK735" i="2" a="1"/>
  <c r="CK735" i="2" s="1"/>
  <c r="CS596" i="2" a="1"/>
  <c r="CS596" i="2" s="1"/>
  <c r="CG247" i="2" a="1"/>
  <c r="CG247" i="2" s="1"/>
  <c r="BY333" i="2" a="1"/>
  <c r="BY333" i="2" s="1"/>
  <c r="CS715" i="2" a="1"/>
  <c r="CS715" i="2" s="1"/>
  <c r="BQ636" i="2" a="1"/>
  <c r="BQ636" i="2" s="1"/>
  <c r="AC183" i="2" a="1"/>
  <c r="AC183" i="2" s="1"/>
  <c r="CW143" i="2" a="1"/>
  <c r="CW143" i="2" s="1"/>
  <c r="BE656" i="2" a="1"/>
  <c r="BE656" i="2" s="1"/>
  <c r="CS440" i="2" a="1"/>
  <c r="CS440" i="2" s="1"/>
  <c r="AG354" i="2" a="1"/>
  <c r="AG354" i="2" s="1"/>
  <c r="AG351" i="2" s="1"/>
  <c r="BU754" i="2" a="1"/>
  <c r="BU754" i="2" s="1"/>
  <c r="AC773" i="2" a="1"/>
  <c r="AC773" i="2" s="1"/>
  <c r="CO754" i="2" a="1"/>
  <c r="CO754" i="2" s="1"/>
  <c r="BA400" i="2" a="1"/>
  <c r="BA400" i="2" s="1"/>
  <c r="BI676" i="2" a="1"/>
  <c r="BI676" i="2" s="1"/>
  <c r="AS314" i="2" a="1"/>
  <c r="AS314" i="2" s="1"/>
  <c r="Y576" i="2" a="1"/>
  <c r="Y576" i="2" s="1"/>
  <c r="AW656" i="2" a="1"/>
  <c r="AW656" i="2" s="1"/>
  <c r="BY266" i="2" a="1"/>
  <c r="BY266" i="2" s="1"/>
  <c r="BM830" i="2" a="1"/>
  <c r="BM830" i="2" s="1"/>
  <c r="AW420" i="2" a="1"/>
  <c r="AW420" i="2" s="1"/>
  <c r="CC440" i="2" a="1"/>
  <c r="CC440" i="2" s="1"/>
  <c r="CO354" i="2" a="1"/>
  <c r="CO354" i="2" s="1"/>
  <c r="CW676" i="2" a="1"/>
  <c r="CW676" i="2" s="1"/>
  <c r="CO499" i="2" a="1"/>
  <c r="CO499" i="2" s="1"/>
  <c r="BY754" i="2" a="1"/>
  <c r="BY754" i="2" s="1"/>
  <c r="BI616" i="2" a="1"/>
  <c r="BI616" i="2" s="1"/>
  <c r="AW792" i="2" a="1"/>
  <c r="AW792" i="2" s="1"/>
  <c r="CK537" i="2" a="1"/>
  <c r="CK537" i="2" s="1"/>
  <c r="AC163" i="2" a="1"/>
  <c r="AC163" i="2" s="1"/>
  <c r="BE792" i="2" a="1"/>
  <c r="BE792" i="2" s="1"/>
  <c r="AS696" i="2" a="1"/>
  <c r="AS696" i="2" s="1"/>
  <c r="BI715" i="2" a="1"/>
  <c r="BI715" i="2" s="1"/>
  <c r="CC830" i="2" a="1"/>
  <c r="CC830" i="2" s="1"/>
  <c r="DA735" i="2" a="1"/>
  <c r="DA735" i="2" s="1"/>
  <c r="BA266" i="2" a="1"/>
  <c r="BA266" i="2" s="1"/>
  <c r="AK400" i="2" a="1"/>
  <c r="AK400" i="2" s="1"/>
  <c r="BY183" i="2" a="1"/>
  <c r="BY183" i="2" s="1"/>
  <c r="DA420" i="2" a="1"/>
  <c r="DA420" i="2" s="1"/>
  <c r="AW460" i="2" a="1"/>
  <c r="AW460" i="2" s="1"/>
  <c r="CG754" i="2" a="1"/>
  <c r="CG754" i="2" s="1"/>
  <c r="DI266" i="2" a="1"/>
  <c r="DI266" i="2" s="1"/>
  <c r="AO696" i="2" a="1"/>
  <c r="AO696" i="2" s="1"/>
  <c r="AO537" i="2" a="1"/>
  <c r="AO537" i="2" s="1"/>
  <c r="Q480" i="2" a="1"/>
  <c r="Q480" i="2" s="1"/>
  <c r="CC247" i="2" a="1"/>
  <c r="CC247" i="2" s="1"/>
  <c r="M518" i="2" a="1"/>
  <c r="M518" i="2" s="1"/>
  <c r="AO735" i="2" a="1"/>
  <c r="AO735" i="2" s="1"/>
  <c r="AK849" i="2" a="1"/>
  <c r="AK849" i="2" s="1"/>
  <c r="BA735" i="2" a="1"/>
  <c r="BA735" i="2" s="1"/>
  <c r="CK518" i="2" a="1"/>
  <c r="CK518" i="2" s="1"/>
  <c r="CW576" i="2" a="1"/>
  <c r="CW576" i="2" s="1"/>
  <c r="AW830" i="2" a="1"/>
  <c r="AW830" i="2" s="1"/>
  <c r="DI849" i="2" a="1"/>
  <c r="DI849" i="2" s="1"/>
  <c r="AW576" i="2" a="1"/>
  <c r="AW576" i="2" s="1"/>
  <c r="AC537" i="2" a="1"/>
  <c r="AC537" i="2" s="1"/>
  <c r="Q676" i="2" a="1"/>
  <c r="Q676" i="2" s="1"/>
  <c r="AW183" i="2" a="1"/>
  <c r="AW183" i="2" s="1"/>
  <c r="BE333" i="2" a="1"/>
  <c r="BE333" i="2" s="1"/>
  <c r="CO333" i="2" a="1"/>
  <c r="CO333" i="2" s="1"/>
  <c r="Q314" i="2" a="1"/>
  <c r="Q314" i="2" s="1"/>
  <c r="CS676" i="2" a="1"/>
  <c r="CS676" i="2" s="1"/>
  <c r="DA830" i="2" a="1"/>
  <c r="DA830" i="2" s="1"/>
  <c r="CK354" i="2" a="1"/>
  <c r="CK354" i="2" s="1"/>
  <c r="AW715" i="2" a="1"/>
  <c r="AW715" i="2" s="1"/>
  <c r="BY830" i="2" a="1"/>
  <c r="BY830" i="2" s="1"/>
  <c r="BE314" i="2" a="1"/>
  <c r="BE314" i="2" s="1"/>
  <c r="DE676" i="2" a="1"/>
  <c r="DE676" i="2" s="1"/>
  <c r="DI773" i="2" a="1"/>
  <c r="DI773" i="2" s="1"/>
  <c r="AC480" i="2" a="1"/>
  <c r="AC480" i="2" s="1"/>
  <c r="BY676" i="2" a="1"/>
  <c r="BY676" i="2" s="1"/>
  <c r="CC735" i="2" a="1"/>
  <c r="CC735" i="2" s="1"/>
  <c r="DE143" i="2" a="1"/>
  <c r="DE143" i="2" s="1"/>
  <c r="AO596" i="2" a="1"/>
  <c r="AO596" i="2" s="1"/>
  <c r="CK333" i="2" a="1"/>
  <c r="CK333" i="2" s="1"/>
  <c r="CG696" i="2" a="1"/>
  <c r="CG696" i="2" s="1"/>
  <c r="CK576" i="2" a="1"/>
  <c r="CK576" i="2" s="1"/>
  <c r="Y616" i="2" a="1"/>
  <c r="Y616" i="2" s="1"/>
  <c r="BA333" i="2" a="1"/>
  <c r="BA333" i="2" s="1"/>
  <c r="AG656" i="2" a="1"/>
  <c r="AG656" i="2" s="1"/>
  <c r="BE420" i="2" a="1"/>
  <c r="BE420" i="2" s="1"/>
  <c r="BE676" i="2" a="1"/>
  <c r="BE676" i="2" s="1"/>
  <c r="BQ247" i="2" a="1"/>
  <c r="BQ247" i="2" s="1"/>
  <c r="U616" i="2" a="1"/>
  <c r="U616" i="2" s="1"/>
  <c r="CW266" i="2" a="1"/>
  <c r="CW266" i="2" s="1"/>
  <c r="M440" i="2" a="1"/>
  <c r="M440" i="2" s="1"/>
  <c r="Q163" i="2" a="1"/>
  <c r="Q163" i="2" s="1"/>
  <c r="CG518" i="2" a="1"/>
  <c r="CG518" i="2" s="1"/>
  <c r="CK636" i="2" a="1"/>
  <c r="CK636" i="2" s="1"/>
  <c r="CC205" i="2" a="1"/>
  <c r="CC205" i="2" s="1"/>
  <c r="BI557" i="2" a="1"/>
  <c r="BI557" i="2" s="1"/>
  <c r="BU537" i="2" a="1"/>
  <c r="BU537" i="2" s="1"/>
  <c r="M792" i="2" a="1"/>
  <c r="M792" i="2" s="1"/>
  <c r="AS656" i="2" a="1"/>
  <c r="AS656" i="2" s="1"/>
  <c r="CO400" i="2" a="1"/>
  <c r="CO400" i="2" s="1"/>
  <c r="CO773" i="2" a="1"/>
  <c r="CO773" i="2" s="1"/>
  <c r="CG735" i="2" a="1"/>
  <c r="CG735" i="2" s="1"/>
  <c r="DE183" i="2" a="1"/>
  <c r="DE183" i="2" s="1"/>
  <c r="Y205" i="2" a="1"/>
  <c r="Y205" i="2" s="1"/>
  <c r="AK830" i="2" a="1"/>
  <c r="AK830" i="2" s="1"/>
  <c r="CW557" i="2" a="1"/>
  <c r="CW557" i="2" s="1"/>
  <c r="BU499" i="2" a="1"/>
  <c r="BU499" i="2" s="1"/>
  <c r="CS205" i="2" a="1"/>
  <c r="CS205" i="2" s="1"/>
  <c r="BU596" i="2" a="1"/>
  <c r="BU596" i="2" s="1"/>
  <c r="AK537" i="2" a="1"/>
  <c r="AK537" i="2" s="1"/>
  <c r="BQ576" i="2" a="1"/>
  <c r="BQ576" i="2" s="1"/>
  <c r="M143" i="2" a="1"/>
  <c r="M143" i="2" s="1"/>
  <c r="CS143" i="2" a="1"/>
  <c r="CS143" i="2" s="1"/>
  <c r="BE163" i="2" a="1"/>
  <c r="BE163" i="2" s="1"/>
  <c r="CO420" i="2" a="1"/>
  <c r="CO420" i="2" s="1"/>
  <c r="U656" i="2" a="1"/>
  <c r="U656" i="2" s="1"/>
  <c r="CW183" i="2" a="1"/>
  <c r="CW183" i="2" s="1"/>
  <c r="BM499" i="2" a="1"/>
  <c r="BM499" i="2" s="1"/>
  <c r="Y754" i="2" a="1"/>
  <c r="Y754" i="2" s="1"/>
  <c r="M696" i="2" a="1"/>
  <c r="M696" i="2" s="1"/>
  <c r="BA183" i="2" a="1"/>
  <c r="BA183" i="2" s="1"/>
  <c r="BU696" i="2" a="1"/>
  <c r="BU696" i="2" s="1"/>
  <c r="BQ183" i="2" a="1"/>
  <c r="BQ183" i="2" s="1"/>
  <c r="AG830" i="2" a="1"/>
  <c r="AG830" i="2" s="1"/>
  <c r="BA440" i="2" a="1"/>
  <c r="BA440" i="2" s="1"/>
  <c r="AC518" i="2" a="1"/>
  <c r="AC518" i="2" s="1"/>
  <c r="M163" i="2" a="1"/>
  <c r="M163" i="2" s="1"/>
  <c r="BQ735" i="2" a="1"/>
  <c r="BQ735" i="2" s="1"/>
  <c r="U499" i="2" a="1"/>
  <c r="U499" i="2" s="1"/>
  <c r="AW849" i="2" a="1"/>
  <c r="AW849" i="2" s="1"/>
  <c r="AC616" i="2" a="1"/>
  <c r="AC616" i="2" s="1"/>
  <c r="CO518" i="2" a="1"/>
  <c r="CO518" i="2" s="1"/>
  <c r="CO460" i="2" a="1"/>
  <c r="CO460" i="2" s="1"/>
  <c r="CK715" i="2" a="1"/>
  <c r="CK715" i="2" s="1"/>
  <c r="BQ557" i="2" a="1"/>
  <c r="BQ557" i="2" s="1"/>
  <c r="CG792" i="2" a="1"/>
  <c r="CG792" i="2" s="1"/>
  <c r="DI576" i="2" a="1"/>
  <c r="DI576" i="2" s="1"/>
  <c r="CW163" i="2" a="1"/>
  <c r="CW163" i="2" s="1"/>
  <c r="DE400" i="2" a="1"/>
  <c r="DE400" i="2" s="1"/>
  <c r="DA143" i="2" a="1"/>
  <c r="DA143" i="2" s="1"/>
  <c r="CO480" i="2" a="1"/>
  <c r="CO480" i="2" s="1"/>
  <c r="M596" i="2" a="1"/>
  <c r="M596" i="2" s="1"/>
  <c r="DE636" i="2" a="1"/>
  <c r="DE636" i="2" s="1"/>
  <c r="AK754" i="2" a="1"/>
  <c r="AK754" i="2" s="1"/>
  <c r="CG205" i="2" a="1"/>
  <c r="CG205" i="2" s="1"/>
  <c r="CS616" i="2" a="1"/>
  <c r="CS616" i="2" s="1"/>
  <c r="U247" i="2" a="1"/>
  <c r="U247" i="2" s="1"/>
  <c r="BY773" i="2" a="1"/>
  <c r="BY773" i="2" s="1"/>
  <c r="AC460" i="2" a="1"/>
  <c r="AC460" i="2" s="1"/>
  <c r="AS333" i="2" a="1"/>
  <c r="AS333" i="2" s="1"/>
  <c r="BE183" i="2" a="1"/>
  <c r="BE183" i="2" s="1"/>
  <c r="AC400" i="2" a="1"/>
  <c r="AC400" i="2" s="1"/>
  <c r="BU792" i="2" a="1"/>
  <c r="BU792" i="2" s="1"/>
  <c r="DI183" i="2" a="1"/>
  <c r="DI183" i="2" s="1"/>
  <c r="M616" i="2" a="1"/>
  <c r="M616" i="2" s="1"/>
  <c r="Q830" i="2" a="1"/>
  <c r="Q830" i="2" s="1"/>
  <c r="BA792" i="2" a="1"/>
  <c r="BA792" i="2" s="1"/>
  <c r="Q773" i="2" a="1"/>
  <c r="Q773" i="2" s="1"/>
  <c r="CK205" i="2" a="1"/>
  <c r="CK205" i="2" s="1"/>
  <c r="BQ163" i="2" a="1"/>
  <c r="BQ163" i="2" s="1"/>
  <c r="AC247" i="2" a="1"/>
  <c r="AC247" i="2" s="1"/>
  <c r="BU616" i="2" a="1"/>
  <c r="BU616" i="2" s="1"/>
  <c r="M676" i="2" a="1"/>
  <c r="M676" i="2" s="1"/>
  <c r="DE314" i="2" a="1"/>
  <c r="DE314" i="2" s="1"/>
  <c r="AG676" i="2" a="1"/>
  <c r="AG676" i="2" s="1"/>
  <c r="CC792" i="2" a="1"/>
  <c r="CC792" i="2" s="1"/>
  <c r="BQ354" i="2" a="1"/>
  <c r="BQ354" i="2" s="1"/>
  <c r="CS266" i="2" a="1"/>
  <c r="CS266" i="2" s="1"/>
  <c r="AG735" i="2" a="1"/>
  <c r="AG735" i="2" s="1"/>
  <c r="Q205" i="2" a="1"/>
  <c r="Q205" i="2" s="1"/>
  <c r="CG266" i="2" a="1"/>
  <c r="CG266" i="2" s="1"/>
  <c r="CS537" i="2" a="1"/>
  <c r="CS537" i="2" s="1"/>
  <c r="CC333" i="2" a="1"/>
  <c r="CC333" i="2" s="1"/>
  <c r="BI440" i="2" a="1"/>
  <c r="BI440" i="2" s="1"/>
  <c r="BY480" i="2" a="1"/>
  <c r="BY480" i="2" s="1"/>
  <c r="M636" i="2" a="1"/>
  <c r="M636" i="2" s="1"/>
  <c r="CW849" i="2" a="1"/>
  <c r="CW849" i="2" s="1"/>
  <c r="DA537" i="2" a="1"/>
  <c r="DA537" i="2" s="1"/>
  <c r="BY420" i="2" a="1"/>
  <c r="BY420" i="2" s="1"/>
  <c r="AG792" i="2" a="1"/>
  <c r="AG792" i="2" s="1"/>
  <c r="BM518" i="2" a="1"/>
  <c r="BM518" i="2" s="1"/>
  <c r="BU247" i="2" a="1"/>
  <c r="BU247" i="2" s="1"/>
  <c r="AO830" i="2" a="1"/>
  <c r="AO830" i="2" s="1"/>
  <c r="M773" i="2" a="1"/>
  <c r="M773" i="2" s="1"/>
  <c r="BI480" i="2" a="1"/>
  <c r="BI480" i="2" s="1"/>
  <c r="BI143" i="2" a="1"/>
  <c r="BI143" i="2" s="1"/>
  <c r="DE205" i="2" a="1"/>
  <c r="DE205" i="2" s="1"/>
  <c r="CK773" i="2" a="1"/>
  <c r="CK773" i="2" s="1"/>
  <c r="DI460" i="2" a="1"/>
  <c r="DI460" i="2" s="1"/>
  <c r="DA314" i="2" a="1"/>
  <c r="DA314" i="2" s="1"/>
  <c r="Y773" i="2" a="1"/>
  <c r="Y773" i="2" s="1"/>
  <c r="DA518" i="2" a="1"/>
  <c r="DA518" i="2" s="1"/>
  <c r="AC754" i="2" a="1"/>
  <c r="AC754" i="2" s="1"/>
  <c r="BM266" i="2" a="1"/>
  <c r="BM266" i="2" s="1"/>
  <c r="Q576" i="2" a="1"/>
  <c r="Q576" i="2" s="1"/>
  <c r="AW499" i="2" a="1"/>
  <c r="AW499" i="2" s="1"/>
  <c r="AK183" i="2" a="1"/>
  <c r="AK183" i="2" s="1"/>
  <c r="AO792" i="2" a="1"/>
  <c r="AO792" i="2" s="1"/>
  <c r="CO636" i="2" a="1"/>
  <c r="CO636" i="2" s="1"/>
  <c r="CG354" i="2" a="1"/>
  <c r="CG354" i="2" s="1"/>
  <c r="BY596" i="2" a="1"/>
  <c r="BY596" i="2" s="1"/>
  <c r="AW773" i="2" a="1"/>
  <c r="AW773" i="2" s="1"/>
  <c r="BQ715" i="2" a="1"/>
  <c r="BQ715" i="2" s="1"/>
  <c r="BA314" i="2" a="1"/>
  <c r="BA314" i="2" s="1"/>
  <c r="BM537" i="2" a="1"/>
  <c r="BM537" i="2" s="1"/>
  <c r="BQ440" i="2" a="1"/>
  <c r="BQ440" i="2" s="1"/>
  <c r="BY247" i="2" a="1"/>
  <c r="BY247" i="2" s="1"/>
  <c r="BQ143" i="2" a="1"/>
  <c r="BQ143" i="2" s="1"/>
  <c r="AO247" i="2" a="1"/>
  <c r="AO247" i="2" s="1"/>
  <c r="BI537" i="2" a="1"/>
  <c r="BI537" i="2" s="1"/>
  <c r="CC754" i="2" a="1"/>
  <c r="CC754" i="2" s="1"/>
  <c r="BQ754" i="2" a="1"/>
  <c r="BQ754" i="2" s="1"/>
  <c r="CO735" i="2" a="1"/>
  <c r="CO735" i="2" s="1"/>
  <c r="BQ460" i="2" a="1"/>
  <c r="BQ460" i="2" s="1"/>
  <c r="AW266" i="2" a="1"/>
  <c r="AW266" i="2" s="1"/>
  <c r="M247" i="2" a="1"/>
  <c r="M247" i="2" s="1"/>
  <c r="AO616" i="2" a="1"/>
  <c r="AO616" i="2" s="1"/>
  <c r="CS314" i="2" a="1"/>
  <c r="CS314" i="2" s="1"/>
  <c r="CG400" i="2" a="1"/>
  <c r="CG400" i="2" s="1"/>
  <c r="AG247" i="2" a="1"/>
  <c r="AG247" i="2" s="1"/>
  <c r="AO773" i="2" a="1"/>
  <c r="AO773" i="2" s="1"/>
  <c r="AC205" i="2" a="1"/>
  <c r="AC205" i="2" s="1"/>
  <c r="BA715" i="2" a="1"/>
  <c r="BA715" i="2" s="1"/>
  <c r="CC636" i="2" a="1"/>
  <c r="CC636" i="2" s="1"/>
  <c r="BM247" i="2" a="1"/>
  <c r="BM247" i="2" s="1"/>
  <c r="CG537" i="2" a="1"/>
  <c r="CG537" i="2" s="1"/>
  <c r="DI656" i="2" a="1"/>
  <c r="DI656" i="2" s="1"/>
  <c r="DE333" i="2" a="1"/>
  <c r="DE333" i="2" s="1"/>
  <c r="M656" i="2" a="1"/>
  <c r="M656" i="2" s="1"/>
  <c r="BU266" i="2" a="1"/>
  <c r="BU266" i="2" s="1"/>
  <c r="BY400" i="2" a="1"/>
  <c r="BY400" i="2" s="1"/>
  <c r="BQ266" i="2" a="1"/>
  <c r="BQ266" i="2" s="1"/>
  <c r="BE715" i="2" a="1"/>
  <c r="BE715" i="2" s="1"/>
  <c r="BA480" i="2" a="1"/>
  <c r="BA480" i="2" s="1"/>
  <c r="CK163" i="2" a="1"/>
  <c r="CK163" i="2" s="1"/>
  <c r="CC354" i="2" a="1"/>
  <c r="CC354" i="2" s="1"/>
  <c r="DE499" i="2" a="1"/>
  <c r="DE499" i="2" s="1"/>
  <c r="DI420" i="2" a="1"/>
  <c r="DI420" i="2" s="1"/>
  <c r="BI247" i="2" a="1"/>
  <c r="BI247" i="2" s="1"/>
  <c r="CC557" i="2" a="1"/>
  <c r="CC557" i="2" s="1"/>
  <c r="AS830" i="2" a="1"/>
  <c r="AS830" i="2" s="1"/>
  <c r="DA616" i="2" a="1"/>
  <c r="DA616" i="2" s="1"/>
  <c r="CG163" i="2" a="1"/>
  <c r="CG163" i="2" s="1"/>
  <c r="BQ792" i="2" a="1"/>
  <c r="BQ792" i="2" s="1"/>
  <c r="Q266" i="2" a="1"/>
  <c r="Q266" i="2" s="1"/>
  <c r="BU400" i="2" a="1"/>
  <c r="BU400" i="2" s="1"/>
  <c r="BA576" i="2" a="1"/>
  <c r="BA576" i="2" s="1"/>
  <c r="CG715" i="2" a="1"/>
  <c r="CG715" i="2" s="1"/>
  <c r="Q440" i="2" a="1"/>
  <c r="Q440" i="2" s="1"/>
  <c r="AO143" i="2" a="1"/>
  <c r="AO143" i="2" s="1"/>
  <c r="AS354" i="2" a="1"/>
  <c r="AS354" i="2" s="1"/>
  <c r="DI754" i="2" a="1"/>
  <c r="DI754" i="2" s="1"/>
  <c r="BE849" i="2" a="1"/>
  <c r="BE849" i="2" s="1"/>
  <c r="BU354" i="2" a="1"/>
  <c r="BU354" i="2" s="1"/>
  <c r="CC420" i="2" a="1"/>
  <c r="CC420" i="2" s="1"/>
  <c r="BQ849" i="2" a="1"/>
  <c r="BQ849" i="2" s="1"/>
  <c r="U792" i="2" a="1"/>
  <c r="U792" i="2" s="1"/>
  <c r="Y183" i="2" a="1"/>
  <c r="Y183" i="2" s="1"/>
  <c r="U636" i="2" a="1"/>
  <c r="U636" i="2" s="1"/>
  <c r="BY792" i="2" a="1"/>
  <c r="BY792" i="2" s="1"/>
  <c r="CW754" i="2" a="1"/>
  <c r="CW754" i="2" s="1"/>
  <c r="CO656" i="2" a="1"/>
  <c r="CO656" i="2" s="1"/>
  <c r="U333" i="2" a="1"/>
  <c r="U333" i="2" s="1"/>
  <c r="BY205" i="2" a="1"/>
  <c r="BY205" i="2" s="1"/>
  <c r="AG400" i="2" a="1"/>
  <c r="AG400" i="2" s="1"/>
  <c r="CG676" i="2" a="1"/>
  <c r="CG676" i="2" s="1"/>
  <c r="DA636" i="2" a="1"/>
  <c r="DA636" i="2" s="1"/>
  <c r="BM754" i="2" a="1"/>
  <c r="BM754" i="2" s="1"/>
  <c r="AO266" i="2" a="1"/>
  <c r="AO266" i="2" s="1"/>
  <c r="AC314" i="2" a="1"/>
  <c r="AC314" i="2" s="1"/>
  <c r="Y440" i="2" a="1"/>
  <c r="Y440" i="2" s="1"/>
  <c r="BE460" i="2" a="1"/>
  <c r="BE460" i="2" s="1"/>
  <c r="AC143" i="2" a="1"/>
  <c r="AC143" i="2" s="1"/>
  <c r="BM163" i="2" a="1"/>
  <c r="BM163" i="2" s="1"/>
  <c r="DI676" i="2" a="1"/>
  <c r="DI676" i="2" s="1"/>
  <c r="BI183" i="2" a="1"/>
  <c r="BI183" i="2" s="1"/>
  <c r="BM696" i="2" a="1"/>
  <c r="BM696" i="2" s="1"/>
  <c r="CK696" i="2" a="1"/>
  <c r="CK696" i="2" s="1"/>
  <c r="BE830" i="2" a="1"/>
  <c r="BE830" i="2" s="1"/>
  <c r="AG163" i="2" a="1"/>
  <c r="AG163" i="2" s="1"/>
  <c r="DE420" i="2" a="1"/>
  <c r="DE420" i="2" s="1"/>
  <c r="AW518" i="2" a="1"/>
  <c r="AW518" i="2" s="1"/>
  <c r="AG460" i="2" a="1"/>
  <c r="AG460" i="2" s="1"/>
  <c r="Y715" i="2" a="1"/>
  <c r="Y715" i="2" s="1"/>
  <c r="CC773" i="2" a="1"/>
  <c r="CC773" i="2" s="1"/>
  <c r="BI163" i="2" a="1"/>
  <c r="BI163" i="2" s="1"/>
  <c r="DI499" i="2" a="1"/>
  <c r="DI499" i="2" s="1"/>
  <c r="U849" i="2" a="1"/>
  <c r="U849" i="2" s="1"/>
  <c r="BE354" i="2" a="1"/>
  <c r="BE354" i="2" s="1"/>
  <c r="CW715" i="2" a="1"/>
  <c r="CW715" i="2" s="1"/>
  <c r="AG266" i="2" a="1"/>
  <c r="AG266" i="2" s="1"/>
  <c r="CS499" i="2" a="1"/>
  <c r="CS499" i="2" s="1"/>
  <c r="AO499" i="2" a="1"/>
  <c r="AO499" i="2" s="1"/>
  <c r="DA163" i="2" a="1"/>
  <c r="DA163" i="2" s="1"/>
  <c r="Y480" i="2" a="1"/>
  <c r="Y480" i="2" s="1"/>
  <c r="BI420" i="2" a="1"/>
  <c r="BI420" i="2" s="1"/>
  <c r="BU735" i="2" a="1"/>
  <c r="BU735" i="2" s="1"/>
  <c r="BQ696" i="2" a="1"/>
  <c r="BQ696" i="2" s="1"/>
  <c r="BY314" i="2" a="1"/>
  <c r="BY314" i="2" s="1"/>
  <c r="BM440" i="2" a="1"/>
  <c r="BM440" i="2" s="1"/>
  <c r="CG830" i="2" a="1"/>
  <c r="CG830" i="2" s="1"/>
  <c r="DA354" i="2" a="1"/>
  <c r="DA354" i="2" s="1"/>
  <c r="AW735" i="2" a="1"/>
  <c r="AW735" i="2" s="1"/>
  <c r="M849" i="2" a="1"/>
  <c r="M849" i="2" s="1"/>
  <c r="CW656" i="2" a="1"/>
  <c r="CW656" i="2" s="1"/>
  <c r="DA596" i="2" a="1"/>
  <c r="DA596" i="2" s="1"/>
  <c r="CC537" i="2" a="1"/>
  <c r="CC537" i="2" s="1"/>
  <c r="AO440" i="2" a="1"/>
  <c r="AO440" i="2" s="1"/>
  <c r="U576" i="2" a="1"/>
  <c r="U576" i="2" s="1"/>
  <c r="BU163" i="2" a="1"/>
  <c r="BU163" i="2" s="1"/>
  <c r="AS773" i="2" a="1"/>
  <c r="AS773" i="2" s="1"/>
  <c r="CW792" i="2" a="1"/>
  <c r="CW792" i="2" s="1"/>
  <c r="AW143" i="2" a="1"/>
  <c r="AW143" i="2" s="1"/>
  <c r="AC266" i="2" a="1"/>
  <c r="AC266" i="2" s="1"/>
  <c r="AS499" i="2" a="1"/>
  <c r="AS499" i="2" s="1"/>
  <c r="AS576" i="2" a="1"/>
  <c r="AS576" i="2" s="1"/>
  <c r="BE266" i="2" a="1"/>
  <c r="BE266" i="2" s="1"/>
  <c r="BU314" i="2" a="1"/>
  <c r="BU314" i="2" s="1"/>
  <c r="CC460" i="2" a="1"/>
  <c r="CC460" i="2" s="1"/>
  <c r="DI830" i="2" a="1"/>
  <c r="DI830" i="2" s="1"/>
  <c r="AG420" i="2" a="1"/>
  <c r="AG420" i="2" s="1"/>
  <c r="AG557" i="2" a="1"/>
  <c r="AG557" i="2" s="1"/>
  <c r="BM205" i="2" a="1"/>
  <c r="BM205" i="2" s="1"/>
  <c r="BY163" i="2" a="1"/>
  <c r="BY163" i="2" s="1"/>
  <c r="AG773" i="2" a="1"/>
  <c r="AG773" i="2" s="1"/>
  <c r="DE754" i="2" a="1"/>
  <c r="DE754" i="2" s="1"/>
  <c r="U773" i="2" a="1"/>
  <c r="U773" i="2" s="1"/>
  <c r="BI499" i="2" a="1"/>
  <c r="BI499" i="2" s="1"/>
  <c r="AS205" i="2" a="1"/>
  <c r="AS205" i="2" s="1"/>
  <c r="Q616" i="2" a="1"/>
  <c r="Q616" i="2" s="1"/>
  <c r="BQ420" i="2" a="1"/>
  <c r="BQ420" i="2" s="1"/>
  <c r="DI333" i="2" a="1"/>
  <c r="DI333" i="2" s="1"/>
  <c r="CG616" i="2" a="1"/>
  <c r="CG616" i="2" s="1"/>
  <c r="AK266" i="2" a="1"/>
  <c r="AK266" i="2" s="1"/>
  <c r="CO830" i="2" a="1"/>
  <c r="CO830" i="2" s="1"/>
  <c r="CK499" i="2" a="1"/>
  <c r="CK499" i="2" s="1"/>
  <c r="BI205" i="2" a="1"/>
  <c r="BI205" i="2" s="1"/>
  <c r="AS440" i="2" a="1"/>
  <c r="AS440" i="2" s="1"/>
  <c r="Q557" i="2" a="1"/>
  <c r="Q557" i="2" s="1"/>
  <c r="CS480" i="2" a="1"/>
  <c r="CS480" i="2" s="1"/>
  <c r="Y792" i="2" a="1"/>
  <c r="Y792" i="2" s="1"/>
  <c r="DI792" i="2" a="1"/>
  <c r="DI792" i="2" s="1"/>
  <c r="Y830" i="2" a="1"/>
  <c r="Y830" i="2" s="1"/>
  <c r="AS518" i="2" a="1"/>
  <c r="AS518" i="2" s="1"/>
  <c r="BQ616" i="2" a="1"/>
  <c r="BQ616" i="2" s="1"/>
  <c r="BU773" i="2" a="1"/>
  <c r="BU773" i="2" s="1"/>
  <c r="BQ676" i="2" a="1"/>
  <c r="BQ676" i="2" s="1"/>
  <c r="CO849" i="2" a="1"/>
  <c r="CO849" i="2" s="1"/>
  <c r="BU557" i="2" a="1"/>
  <c r="BU557" i="2" s="1"/>
  <c r="BE143" i="2" a="1"/>
  <c r="BE143" i="2" s="1"/>
  <c r="AC735" i="2" a="1"/>
  <c r="AC735" i="2" s="1"/>
  <c r="CK616" i="2" a="1"/>
  <c r="CK616" i="2" s="1"/>
  <c r="M499" i="2" a="1"/>
  <c r="M499" i="2" s="1"/>
  <c r="CK676" i="2" a="1"/>
  <c r="CK676" i="2" s="1"/>
  <c r="CG636" i="2" a="1"/>
  <c r="CG636" i="2" s="1"/>
  <c r="AO715" i="2" a="1"/>
  <c r="AO715" i="2" s="1"/>
  <c r="DE537" i="2" a="1"/>
  <c r="DE537" i="2" s="1"/>
  <c r="CW830" i="2" a="1"/>
  <c r="CW830" i="2" s="1"/>
  <c r="AC792" i="2" a="1"/>
  <c r="AC792" i="2" s="1"/>
  <c r="AG518" i="2" a="1"/>
  <c r="AG518" i="2" s="1"/>
  <c r="Y636" i="2" a="1"/>
  <c r="Y636" i="2" s="1"/>
  <c r="AK576" i="2" a="1"/>
  <c r="AK576" i="2" s="1"/>
  <c r="CO596" i="2" a="1"/>
  <c r="CO596" i="2" s="1"/>
  <c r="BU460" i="2" a="1"/>
  <c r="BU460" i="2" s="1"/>
  <c r="CW460" i="2" a="1"/>
  <c r="CW460" i="2" s="1"/>
  <c r="BI460" i="2" a="1"/>
  <c r="BI460" i="2" s="1"/>
  <c r="AS266" i="2" a="1"/>
  <c r="AS266" i="2" s="1"/>
  <c r="DA183" i="2" a="1"/>
  <c r="DA183" i="2" s="1"/>
  <c r="BY518" i="2" a="1"/>
  <c r="BY518" i="2" s="1"/>
  <c r="DA460" i="2" a="1"/>
  <c r="DA460" i="2" s="1"/>
  <c r="CS830" i="2" a="1"/>
  <c r="CS830" i="2" s="1"/>
  <c r="DI537" i="2" a="1"/>
  <c r="DI537" i="2" s="1"/>
  <c r="CO616" i="2" a="1"/>
  <c r="CO616" i="2" s="1"/>
  <c r="CO576" i="2" a="1"/>
  <c r="CO576" i="2" s="1"/>
  <c r="Q636" i="2" a="1"/>
  <c r="Q636" i="2" s="1"/>
  <c r="DE849" i="2" a="1"/>
  <c r="DE849" i="2" s="1"/>
  <c r="AC499" i="2" a="1"/>
  <c r="AC499" i="2" s="1"/>
  <c r="DE460" i="2" a="1"/>
  <c r="DE460" i="2" s="1"/>
  <c r="CW480" i="2" a="1"/>
  <c r="CW480" i="2" s="1"/>
  <c r="CC696" i="2" a="1"/>
  <c r="CC696" i="2" s="1"/>
  <c r="DE596" i="2" a="1"/>
  <c r="DE596" i="2" s="1"/>
  <c r="BY715" i="2" a="1"/>
  <c r="BY715" i="2" s="1"/>
  <c r="AK656" i="2" a="1"/>
  <c r="AK656" i="2" s="1"/>
  <c r="M420" i="2" a="1"/>
  <c r="M420" i="2" s="1"/>
  <c r="BQ596" i="2" a="1"/>
  <c r="BQ596" i="2" s="1"/>
  <c r="AS636" i="2" a="1"/>
  <c r="AS636" i="2" s="1"/>
  <c r="AS849" i="2" a="1"/>
  <c r="AS849" i="2" s="1"/>
  <c r="CW247" i="2" a="1"/>
  <c r="CW247" i="2" s="1"/>
  <c r="AO676" i="2" a="1"/>
  <c r="AO676" i="2" s="1"/>
  <c r="BA460" i="2" a="1"/>
  <c r="BA460" i="2" s="1"/>
  <c r="CG480" i="2" a="1"/>
  <c r="CG480" i="2" s="1"/>
  <c r="Y735" i="2" a="1"/>
  <c r="Y735" i="2" s="1"/>
  <c r="CW314" i="2" a="1"/>
  <c r="CW314" i="2" s="1"/>
  <c r="Q143" i="2" a="1"/>
  <c r="Q143" i="2" s="1"/>
  <c r="AO460" i="2" a="1"/>
  <c r="AO460" i="2" s="1"/>
  <c r="AC676" i="2" a="1"/>
  <c r="AC676" i="2" s="1"/>
  <c r="CS656" i="2" a="1"/>
  <c r="CS656" i="2" s="1"/>
  <c r="Q656" i="2" a="1"/>
  <c r="Q656" i="2" s="1"/>
  <c r="CW636" i="2" a="1"/>
  <c r="CW636" i="2" s="1"/>
  <c r="M557" i="2" a="1"/>
  <c r="M557" i="2" s="1"/>
  <c r="AG715" i="2" a="1"/>
  <c r="AG715" i="2" s="1"/>
  <c r="AO849" i="2" a="1"/>
  <c r="AO849" i="2" s="1"/>
  <c r="AS480" i="2" a="1"/>
  <c r="AS480" i="2" s="1"/>
  <c r="BI735" i="2" a="1"/>
  <c r="BI735" i="2" s="1"/>
  <c r="AS163" i="2" a="1"/>
  <c r="AS163" i="2" s="1"/>
  <c r="Q537" i="2" a="1"/>
  <c r="Q537" i="2" s="1"/>
  <c r="AS754" i="2" a="1"/>
  <c r="AS754" i="2" s="1"/>
  <c r="Q460" i="2" a="1"/>
  <c r="Q460" i="2" s="1"/>
  <c r="DE735" i="2" a="1"/>
  <c r="DE735" i="2" s="1"/>
  <c r="AO183" i="2" a="1"/>
  <c r="AO183" i="2" s="1"/>
  <c r="AO557" i="2" a="1"/>
  <c r="AO557" i="2" s="1"/>
  <c r="DE354" i="2" a="1"/>
  <c r="DE354" i="2" s="1"/>
  <c r="BA656" i="2" a="1"/>
  <c r="BA656" i="2" s="1"/>
  <c r="AK163" i="2" a="1"/>
  <c r="AK163" i="2" s="1"/>
  <c r="AC830" i="2" a="1"/>
  <c r="AC830" i="2" s="1"/>
  <c r="AS183" i="2" a="1"/>
  <c r="AS183" i="2" s="1"/>
  <c r="BA557" i="2" a="1"/>
  <c r="BA557" i="2" s="1"/>
  <c r="AC557" i="2" a="1"/>
  <c r="AC557" i="2" s="1"/>
  <c r="Q735" i="2" a="1"/>
  <c r="Q735" i="2" s="1"/>
  <c r="CC616" i="2" a="1"/>
  <c r="CC616" i="2" s="1"/>
  <c r="BQ656" i="2" a="1"/>
  <c r="BQ656" i="2" s="1"/>
  <c r="BM636" i="2" a="1"/>
  <c r="BM636" i="2" s="1"/>
  <c r="Q420" i="2" a="1"/>
  <c r="Q420" i="2" s="1"/>
  <c r="AC715" i="2" a="1"/>
  <c r="AC715" i="2" s="1"/>
  <c r="CG460" i="2" a="1"/>
  <c r="CG460" i="2" s="1"/>
  <c r="CS773" i="2" a="1"/>
  <c r="CS773" i="2" s="1"/>
  <c r="Y247" i="2" a="1"/>
  <c r="Y247" i="2" s="1"/>
  <c r="CS247" i="2" a="1"/>
  <c r="CS247" i="2" s="1"/>
  <c r="CS576" i="2" a="1"/>
  <c r="CS576" i="2" s="1"/>
  <c r="CO696" i="2" a="1"/>
  <c r="CO696" i="2" s="1"/>
  <c r="AS420" i="2" a="1"/>
  <c r="AS420" i="2" s="1"/>
  <c r="DI354" i="2" a="1"/>
  <c r="DI354" i="2" s="1"/>
  <c r="DI205" i="2" a="1"/>
  <c r="DI205" i="2" s="1"/>
  <c r="CG143" i="2" a="1"/>
  <c r="CG143" i="2" s="1"/>
  <c r="CW616" i="2" a="1"/>
  <c r="CW616" i="2" s="1"/>
  <c r="CW205" i="2" a="1"/>
  <c r="CW205" i="2" s="1"/>
  <c r="BE440" i="2" a="1"/>
  <c r="BE440" i="2" s="1"/>
  <c r="BM773" i="2" a="1"/>
  <c r="BM773" i="2" s="1"/>
  <c r="AW205" i="2" a="1"/>
  <c r="AW205" i="2" s="1"/>
  <c r="BY460" i="2" a="1"/>
  <c r="BY460" i="2" s="1"/>
  <c r="AG849" i="2" a="1"/>
  <c r="AG849" i="2" s="1"/>
  <c r="AK480" i="2" a="1"/>
  <c r="AK480" i="2" s="1"/>
  <c r="BA163" i="2" a="1"/>
  <c r="BA163" i="2" s="1"/>
  <c r="CS754" i="2" a="1"/>
  <c r="CS754" i="2" s="1"/>
  <c r="CG499" i="2" a="1"/>
  <c r="CG499" i="2" s="1"/>
  <c r="AG576" i="2" a="1"/>
  <c r="AG576" i="2" s="1"/>
  <c r="BY499" i="2" a="1"/>
  <c r="BY499" i="2" s="1"/>
  <c r="DI163" i="2" a="1"/>
  <c r="DI163" i="2" s="1"/>
  <c r="CK656" i="2" a="1"/>
  <c r="CK656" i="2" s="1"/>
  <c r="BI656" i="2" a="1"/>
  <c r="BI656" i="2" s="1"/>
  <c r="M354" i="2" a="1"/>
  <c r="M354" i="2" s="1"/>
  <c r="M351" i="2" s="1"/>
  <c r="DA656" i="2" a="1"/>
  <c r="DA656" i="2" s="1"/>
  <c r="AC333" i="2" a="1"/>
  <c r="AC333" i="2" s="1"/>
  <c r="BY576" i="2" a="1"/>
  <c r="BY576" i="2" s="1"/>
  <c r="AG183" i="2" a="1"/>
  <c r="AG183" i="2" s="1"/>
  <c r="AC849" i="2" a="1"/>
  <c r="AC849" i="2" s="1"/>
  <c r="CO537" i="2" a="1"/>
  <c r="CO537" i="2" s="1"/>
  <c r="BE636" i="2" a="1"/>
  <c r="BE636" i="2" s="1"/>
  <c r="BA143" i="2" a="1"/>
  <c r="BA143" i="2" s="1"/>
  <c r="DA715" i="2" a="1"/>
  <c r="DA715" i="2" s="1"/>
  <c r="CG849" i="2" a="1"/>
  <c r="CG849" i="2" s="1"/>
  <c r="AK636" i="2" a="1"/>
  <c r="AK636" i="2" s="1"/>
  <c r="U354" i="2" a="1"/>
  <c r="U354" i="2" s="1"/>
  <c r="U351" i="2" s="1"/>
  <c r="BE205" i="2" a="1"/>
  <c r="BE205" i="2" s="1"/>
  <c r="AC576" i="2" a="1"/>
  <c r="AC576" i="2" s="1"/>
  <c r="BM735" i="2" a="1"/>
  <c r="BM735" i="2" s="1"/>
  <c r="CK849" i="2" a="1"/>
  <c r="CK849" i="2" s="1"/>
  <c r="CS518" i="2" a="1"/>
  <c r="CS518" i="2" s="1"/>
  <c r="BA849" i="2" a="1"/>
  <c r="BA849" i="2" s="1"/>
  <c r="U735" i="2" a="1"/>
  <c r="U735" i="2" s="1"/>
  <c r="CO314" i="2" a="1"/>
  <c r="CO314" i="2" s="1"/>
  <c r="AW163" i="2" a="1"/>
  <c r="AW163" i="2" s="1"/>
  <c r="U596" i="2" a="1"/>
  <c r="U596" i="2" s="1"/>
  <c r="BQ537" i="2" a="1"/>
  <c r="BQ537" i="2" s="1"/>
  <c r="AS537" i="2" a="1"/>
  <c r="AS537" i="2" s="1"/>
  <c r="Q792" i="2" a="1"/>
  <c r="Q792" i="2" s="1"/>
  <c r="DA773" i="2" a="1"/>
  <c r="DA773" i="2" s="1"/>
  <c r="AC354" i="2" a="1"/>
  <c r="AC354" i="2" s="1"/>
  <c r="AC351" i="2" s="1"/>
  <c r="U314" i="2" a="1"/>
  <c r="U314" i="2" s="1"/>
  <c r="CO163" i="2" a="1"/>
  <c r="CO163" i="2" s="1"/>
  <c r="U754" i="2" a="1"/>
  <c r="U754" i="2" s="1"/>
  <c r="BY656" i="2" a="1"/>
  <c r="BY656" i="2" s="1"/>
  <c r="DI616" i="2" a="1"/>
  <c r="DI616" i="2" s="1"/>
  <c r="CG656" i="2" a="1"/>
  <c r="CG656" i="2" s="1"/>
  <c r="BQ830" i="2" a="1"/>
  <c r="BQ830" i="2" s="1"/>
  <c r="BI518" i="2" a="1"/>
  <c r="BI518" i="2" s="1"/>
  <c r="AO656" i="2" a="1"/>
  <c r="AO656" i="2" s="1"/>
  <c r="Y537" i="2" a="1"/>
  <c r="Y537" i="2" s="1"/>
  <c r="AG440" i="2" a="1"/>
  <c r="AG440" i="2" s="1"/>
  <c r="DI735" i="2" a="1"/>
  <c r="DI735" i="2" s="1"/>
  <c r="BM596" i="2" a="1"/>
  <c r="BM596" i="2" s="1"/>
  <c r="AW314" i="2" a="1"/>
  <c r="AW314" i="2" s="1"/>
  <c r="DE163" i="2" a="1"/>
  <c r="DE163" i="2" s="1"/>
  <c r="U830" i="2" a="1"/>
  <c r="U830" i="2" s="1"/>
  <c r="M400" i="2" a="1"/>
  <c r="M400" i="2" s="1"/>
  <c r="CS183" i="2" a="1"/>
  <c r="CS183" i="2" s="1"/>
  <c r="AG537" i="2" a="1"/>
  <c r="AG537" i="2" s="1"/>
  <c r="M576" i="2" a="1"/>
  <c r="M576" i="2" s="1"/>
  <c r="AK557" i="2" a="1"/>
  <c r="AK557" i="2" s="1"/>
  <c r="CC163" i="2" a="1"/>
  <c r="CC163" i="2" s="1"/>
  <c r="AO576" i="2" a="1"/>
  <c r="AO576" i="2" s="1"/>
  <c r="Y676" i="2" a="1"/>
  <c r="Y676" i="2" s="1"/>
  <c r="AO314" i="2" a="1"/>
  <c r="AO314" i="2" s="1"/>
  <c r="BQ205" i="2" a="1"/>
  <c r="BQ205" i="2" s="1"/>
  <c r="BA420" i="2" a="1"/>
  <c r="BA420" i="2" s="1"/>
  <c r="CG773" i="2" a="1"/>
  <c r="CG773" i="2" s="1"/>
  <c r="DE830" i="2" a="1"/>
  <c r="DE830" i="2" s="1"/>
  <c r="AO636" i="2" a="1"/>
  <c r="AO636" i="2" s="1"/>
  <c r="AO480" i="2" a="1"/>
  <c r="AO480" i="2" s="1"/>
  <c r="DA792" i="2" a="1"/>
  <c r="DA792" i="2" s="1"/>
  <c r="BA754" i="2" a="1"/>
  <c r="BA754" i="2" s="1"/>
  <c r="AG333" i="2" a="1"/>
  <c r="AG333" i="2" s="1"/>
  <c r="Q715" i="2" a="1"/>
  <c r="Q715" i="2" s="1"/>
  <c r="AO420" i="2" a="1"/>
  <c r="AO420" i="2" s="1"/>
  <c r="BQ480" i="2" a="1"/>
  <c r="BQ480" i="2" s="1"/>
  <c r="M735" i="2" a="1"/>
  <c r="M735" i="2" s="1"/>
  <c r="AS676" i="2" a="1"/>
  <c r="AS676" i="2" s="1"/>
  <c r="CG314" i="2" a="1"/>
  <c r="CG314" i="2" s="1"/>
  <c r="U480" i="2" a="1"/>
  <c r="U480" i="2" s="1"/>
  <c r="Q754" i="2" a="1"/>
  <c r="Q754" i="2" s="1"/>
  <c r="U183" i="2" a="1"/>
  <c r="U183" i="2" s="1"/>
  <c r="AS460" i="2" a="1"/>
  <c r="AS460" i="2" s="1"/>
  <c r="CK460" i="2" a="1"/>
  <c r="CK460" i="2" s="1"/>
  <c r="CK440" i="2" a="1"/>
  <c r="CK440" i="2" s="1"/>
  <c r="BY616" i="2" a="1"/>
  <c r="BY616" i="2" s="1"/>
  <c r="CW735" i="2" a="1"/>
  <c r="CW735" i="2" s="1"/>
  <c r="BQ333" i="2" a="1"/>
  <c r="BQ333" i="2" s="1"/>
  <c r="Y420" i="2" a="1"/>
  <c r="Y420" i="2" s="1"/>
  <c r="AW676" i="2" a="1"/>
  <c r="AW676" i="2" s="1"/>
  <c r="AG636" i="2" a="1"/>
  <c r="AG636" i="2" s="1"/>
  <c r="BY849" i="2" a="1"/>
  <c r="BY849" i="2" s="1"/>
  <c r="AG314" i="2" a="1"/>
  <c r="AG314" i="2" s="1"/>
  <c r="BE247" i="2" a="1"/>
  <c r="BE247" i="2" s="1"/>
  <c r="CG440" i="2" a="1"/>
  <c r="CG440" i="2" s="1"/>
  <c r="BM616" i="2" a="1"/>
  <c r="BM616" i="2" s="1"/>
  <c r="Y333" i="2" a="1"/>
  <c r="Y333" i="2" s="1"/>
  <c r="BM420" i="2" a="1"/>
  <c r="BM420" i="2" s="1"/>
  <c r="AS715" i="2" a="1"/>
  <c r="AS715" i="2" s="1"/>
  <c r="CK754" i="2" a="1"/>
  <c r="CK754" i="2" s="1"/>
  <c r="DE696" i="2" a="1"/>
  <c r="DE696" i="2" s="1"/>
  <c r="CK314" i="2" a="1"/>
  <c r="CK314" i="2" s="1"/>
  <c r="CS849" i="2" a="1"/>
  <c r="CS849" i="2" s="1"/>
  <c r="AS616" i="2" a="1"/>
  <c r="AS616" i="2" s="1"/>
  <c r="BR387" i="2"/>
  <c r="BR382" i="2" s="1"/>
  <c r="BS389" i="2" a="1"/>
  <c r="BS389" i="2" s="1"/>
  <c r="BD380" i="2" a="1"/>
  <c r="BD380" i="2" s="1"/>
  <c r="BD378" i="2" s="1"/>
  <c r="BD377" i="2" s="1"/>
  <c r="BD352" i="2" s="1"/>
  <c r="BC380" i="2" a="1"/>
  <c r="BC380" i="2" s="1"/>
  <c r="BC378" i="2" s="1"/>
  <c r="BC377" i="2" s="1"/>
  <c r="BC352" i="2" s="1"/>
  <c r="AQ367" i="2" a="1"/>
  <c r="AQ367" i="2" s="1"/>
  <c r="AQ365" i="2" s="1"/>
  <c r="AQ364" i="2" s="1"/>
  <c r="BC367" i="2" a="1"/>
  <c r="BC367" i="2" s="1"/>
  <c r="BC365" i="2" s="1"/>
  <c r="BC364" i="2" s="1"/>
  <c r="CU367" i="2" a="1"/>
  <c r="CU367" i="2" s="1"/>
  <c r="CU365" i="2" s="1"/>
  <c r="CU364" i="2" s="1"/>
  <c r="BJ367" i="2" a="1"/>
  <c r="BJ367" i="2" s="1"/>
  <c r="BJ365" i="2" s="1"/>
  <c r="BJ364" i="2" s="1"/>
  <c r="CV367" i="2" a="1"/>
  <c r="CV367" i="2" s="1"/>
  <c r="CV365" i="2" s="1"/>
  <c r="CV364" i="2" s="1"/>
  <c r="EK335" i="2"/>
  <c r="BE837" i="2" a="1"/>
  <c r="BE837" i="2" s="1"/>
  <c r="BS837" i="2" a="1"/>
  <c r="BS837" i="2" s="1"/>
  <c r="CK837" i="2" a="1"/>
  <c r="CK837" i="2" s="1"/>
  <c r="CF837" i="2" a="1"/>
  <c r="CF837" i="2" s="1"/>
  <c r="CK799" i="2" a="1"/>
  <c r="CK799" i="2" s="1"/>
  <c r="CD799" i="2" a="1"/>
  <c r="CD799" i="2" s="1"/>
  <c r="CO799" i="2" a="1"/>
  <c r="CO799" i="2" s="1"/>
  <c r="CJ799" i="2" a="1"/>
  <c r="CJ799" i="2" s="1"/>
  <c r="BF799" i="2" a="1"/>
  <c r="BF799" i="2" s="1"/>
  <c r="BP780" i="2" a="1"/>
  <c r="BP780" i="2" s="1"/>
  <c r="BP778" i="2" s="1"/>
  <c r="CV780" i="2" a="1"/>
  <c r="CV780" i="2" s="1"/>
  <c r="CL780" i="2" a="1"/>
  <c r="CL780" i="2" s="1"/>
  <c r="AP780" i="2" a="1"/>
  <c r="AP780" i="2" s="1"/>
  <c r="AP778" i="2" s="1"/>
  <c r="AP777" i="2" s="1"/>
  <c r="AY780" i="2" a="1"/>
  <c r="AY780" i="2" s="1"/>
  <c r="AY778" i="2" s="1"/>
  <c r="BE780" i="2" a="1"/>
  <c r="BE780" i="2" s="1"/>
  <c r="BE778" i="2" s="1"/>
  <c r="BE761" i="2" a="1"/>
  <c r="BE761" i="2" s="1"/>
  <c r="BE759" i="2" s="1"/>
  <c r="DF761" i="2" a="1"/>
  <c r="DF761" i="2" s="1"/>
  <c r="AU761" i="2" a="1"/>
  <c r="AU761" i="2" s="1"/>
  <c r="AU759" i="2" s="1"/>
  <c r="BI761" i="2" a="1"/>
  <c r="BI761" i="2" s="1"/>
  <c r="BI759" i="2" s="1"/>
  <c r="DG761" i="2" a="1"/>
  <c r="DG761" i="2" s="1"/>
  <c r="EK756" i="2"/>
  <c r="EK763" i="2"/>
  <c r="EJ763" i="2"/>
  <c r="CN234" i="2" a="1"/>
  <c r="CN234" i="2" s="1"/>
  <c r="CV234" i="2" a="1"/>
  <c r="CV234" i="2" s="1"/>
  <c r="CV232" i="2" s="1"/>
  <c r="CV231" i="2" s="1"/>
  <c r="AV234" i="2" a="1"/>
  <c r="AV234" i="2" s="1"/>
  <c r="AT234" i="2" a="1"/>
  <c r="AT234" i="2" s="1"/>
  <c r="BP234" i="2" a="1"/>
  <c r="BP234" i="2" s="1"/>
  <c r="BN234" i="2" a="1"/>
  <c r="BN234" i="2" s="1"/>
  <c r="BN232" i="2" s="1"/>
  <c r="BN231" i="2" s="1"/>
  <c r="BN227" i="2" s="1"/>
  <c r="CJ234" i="2" a="1"/>
  <c r="CJ234" i="2" s="1"/>
  <c r="EK698" i="2"/>
  <c r="EK559" i="2"/>
  <c r="EK501" i="2"/>
  <c r="EK241" i="2"/>
  <c r="EK236" i="2" s="1"/>
  <c r="EJ236" i="2"/>
  <c r="EK268" i="2"/>
  <c r="EK462" i="2"/>
  <c r="CE110" i="9" l="1"/>
  <c r="CF116" i="9"/>
  <c r="CD110" i="9"/>
  <c r="CD115" i="9"/>
  <c r="CD114" i="9"/>
  <c r="CE77" i="9"/>
  <c r="CF107" i="9"/>
  <c r="CF113" i="9"/>
  <c r="CF115" i="9"/>
  <c r="CC77" i="9"/>
  <c r="CD116" i="9"/>
  <c r="CF114" i="9"/>
  <c r="CE112" i="9"/>
  <c r="CG693" i="9"/>
  <c r="ED700" i="9"/>
  <c r="ED701" i="9" s="1"/>
  <c r="CG477" i="9"/>
  <c r="ED484" i="9"/>
  <c r="ED485" i="9" s="1"/>
  <c r="CG554" i="9"/>
  <c r="ED561" i="9"/>
  <c r="ED562" i="9" s="1"/>
  <c r="EC614" i="9"/>
  <c r="EC69" i="9"/>
  <c r="CG593" i="9"/>
  <c r="ED593" i="9" s="1"/>
  <c r="ED594" i="9" s="1"/>
  <c r="ED600" i="9"/>
  <c r="ED601" i="9" s="1"/>
  <c r="CG633" i="9"/>
  <c r="ED640" i="9"/>
  <c r="ED641" i="9" s="1"/>
  <c r="EC654" i="9"/>
  <c r="EC75" i="9"/>
  <c r="EC115" i="9" s="1"/>
  <c r="BP758" i="9"/>
  <c r="BP752" i="9" s="1"/>
  <c r="BO79" i="9"/>
  <c r="BO127" i="9" s="1"/>
  <c r="CC113" i="9"/>
  <c r="EC674" i="9"/>
  <c r="EC74" i="9"/>
  <c r="CF110" i="9"/>
  <c r="CE116" i="9"/>
  <c r="EC555" i="9"/>
  <c r="EC61" i="9"/>
  <c r="EC112" i="9" s="1"/>
  <c r="CD77" i="9"/>
  <c r="CD113" i="9"/>
  <c r="EC478" i="9"/>
  <c r="EC54" i="9"/>
  <c r="EC76" i="9"/>
  <c r="EC116" i="9" s="1"/>
  <c r="EC694" i="9"/>
  <c r="CE114" i="9"/>
  <c r="ED917" i="9"/>
  <c r="ED424" i="9"/>
  <c r="ED425" i="9" s="1"/>
  <c r="CG417" i="9"/>
  <c r="CG732" i="9"/>
  <c r="ED732" i="9" s="1"/>
  <c r="ED733" i="9" s="1"/>
  <c r="ED739" i="9"/>
  <c r="ED740" i="9" s="1"/>
  <c r="CE115" i="9"/>
  <c r="CO147" i="9"/>
  <c r="CK223" i="9"/>
  <c r="CK140" i="9"/>
  <c r="CK17" i="9" s="1"/>
  <c r="CK141" i="9"/>
  <c r="CK18" i="9" s="1"/>
  <c r="CK16" i="9"/>
  <c r="EE139" i="9"/>
  <c r="CL141" i="9"/>
  <c r="CL18" i="9" s="1"/>
  <c r="EC418" i="9"/>
  <c r="EC52" i="9"/>
  <c r="EC634" i="9"/>
  <c r="EC70" i="9"/>
  <c r="ED620" i="9"/>
  <c r="ED621" i="9" s="1"/>
  <c r="CG613" i="9"/>
  <c r="CF77" i="9"/>
  <c r="CE107" i="9"/>
  <c r="CE113" i="9"/>
  <c r="CD112" i="9"/>
  <c r="BO80" i="9"/>
  <c r="BO128" i="9" s="1"/>
  <c r="BP777" i="9"/>
  <c r="BP771" i="9" s="1"/>
  <c r="CD107" i="9"/>
  <c r="ED680" i="9"/>
  <c r="ED681" i="9" s="1"/>
  <c r="CG673" i="9"/>
  <c r="CG653" i="9"/>
  <c r="ED660" i="9"/>
  <c r="ED661" i="9" s="1"/>
  <c r="CF112" i="9"/>
  <c r="CK380" i="9" a="1"/>
  <c r="CK380" i="9" s="1"/>
  <c r="CK378" i="9" s="1"/>
  <c r="CK377" i="9" s="1"/>
  <c r="CJ380" i="9" a="1"/>
  <c r="CJ380" i="9" s="1"/>
  <c r="CJ378" i="9" s="1"/>
  <c r="CJ377" i="9" s="1"/>
  <c r="CJ352" i="9" s="1"/>
  <c r="CI380" i="9" a="1"/>
  <c r="CI380" i="9" s="1"/>
  <c r="CI378" i="9" s="1"/>
  <c r="CI377" i="9" s="1"/>
  <c r="CI352" i="9" s="1"/>
  <c r="CH380" i="9" a="1"/>
  <c r="CH380" i="9" s="1"/>
  <c r="CH378" i="9" s="1"/>
  <c r="CH377" i="9" s="1"/>
  <c r="CH352" i="9" s="1"/>
  <c r="CL387" i="9"/>
  <c r="CL382" i="9" s="1"/>
  <c r="CM389" i="9" a="1"/>
  <c r="CM389" i="9" s="1"/>
  <c r="EK460" i="2"/>
  <c r="EK518" i="2"/>
  <c r="EK715" i="2"/>
  <c r="BV234" i="2" a="1"/>
  <c r="BV234" i="2" s="1"/>
  <c r="BV232" i="2" s="1"/>
  <c r="BV231" i="2" s="1"/>
  <c r="BV227" i="2" s="1"/>
  <c r="AY234" i="2" a="1"/>
  <c r="AY234" i="2" s="1"/>
  <c r="CU234" i="2" a="1"/>
  <c r="CU234" i="2" s="1"/>
  <c r="DA761" i="2" a="1"/>
  <c r="DA761" i="2" s="1"/>
  <c r="BV761" i="2" a="1"/>
  <c r="BV761" i="2" s="1"/>
  <c r="BV759" i="2" s="1"/>
  <c r="DI761" i="2" a="1"/>
  <c r="DI761" i="2" s="1"/>
  <c r="BR780" i="2" a="1"/>
  <c r="BR780" i="2" s="1"/>
  <c r="BR778" i="2" s="1"/>
  <c r="CO780" i="2" a="1"/>
  <c r="CO780" i="2" s="1"/>
  <c r="CX780" i="2" a="1"/>
  <c r="CX780" i="2" s="1"/>
  <c r="CH799" i="2" a="1"/>
  <c r="CH799" i="2" s="1"/>
  <c r="BZ799" i="2" a="1"/>
  <c r="BZ799" i="2" s="1"/>
  <c r="BR837" i="2" a="1"/>
  <c r="BR837" i="2" s="1"/>
  <c r="BQ837" i="2" a="1"/>
  <c r="BQ837" i="2" s="1"/>
  <c r="EK832" i="2"/>
  <c r="CE367" i="2" a="1"/>
  <c r="CE367" i="2" s="1"/>
  <c r="CE365" i="2" s="1"/>
  <c r="CE364" i="2" s="1"/>
  <c r="BE367" i="2" a="1"/>
  <c r="BE367" i="2" s="1"/>
  <c r="BE365" i="2" s="1"/>
  <c r="BE364" i="2" s="1"/>
  <c r="BM380" i="2" a="1"/>
  <c r="BM380" i="2" s="1"/>
  <c r="BM378" i="2" s="1"/>
  <c r="BM377" i="2" s="1"/>
  <c r="BM352" i="2" s="1"/>
  <c r="EK187" i="2"/>
  <c r="EK480" i="2"/>
  <c r="EK520" i="2"/>
  <c r="EK596" i="2"/>
  <c r="BX234" i="2" a="1"/>
  <c r="BX234" i="2" s="1"/>
  <c r="AU234" i="2" a="1"/>
  <c r="AU234" i="2" s="1"/>
  <c r="CD234" i="2" a="1"/>
  <c r="CD234" i="2" s="1"/>
  <c r="CD232" i="2" s="1"/>
  <c r="CD231" i="2" s="1"/>
  <c r="CD227" i="2" s="1"/>
  <c r="DC761" i="2" a="1"/>
  <c r="DC761" i="2" s="1"/>
  <c r="CG761" i="2" a="1"/>
  <c r="CG761" i="2" s="1"/>
  <c r="CG759" i="2" s="1"/>
  <c r="CR761" i="2" a="1"/>
  <c r="CR761" i="2" s="1"/>
  <c r="DI780" i="2" a="1"/>
  <c r="DI780" i="2" s="1"/>
  <c r="CU780" i="2" a="1"/>
  <c r="CU780" i="2" s="1"/>
  <c r="CT780" i="2" a="1"/>
  <c r="CT780" i="2" s="1"/>
  <c r="AT799" i="2" a="1"/>
  <c r="AT799" i="2" s="1"/>
  <c r="CX799" i="2" a="1"/>
  <c r="CX799" i="2" s="1"/>
  <c r="BC837" i="2" a="1"/>
  <c r="BC837" i="2" s="1"/>
  <c r="BU837" i="2" a="1"/>
  <c r="BU837" i="2" s="1"/>
  <c r="EK849" i="2"/>
  <c r="BF367" i="2" a="1"/>
  <c r="BF367" i="2" s="1"/>
  <c r="BF365" i="2" s="1"/>
  <c r="BF364" i="2" s="1"/>
  <c r="BV367" i="2" a="1"/>
  <c r="BV367" i="2" s="1"/>
  <c r="BV365" i="2" s="1"/>
  <c r="BV364" i="2" s="1"/>
  <c r="BP380" i="2" a="1"/>
  <c r="BP380" i="2" s="1"/>
  <c r="BP378" i="2" s="1"/>
  <c r="BP377" i="2" s="1"/>
  <c r="BP352" i="2" s="1"/>
  <c r="BP73" i="2" s="1"/>
  <c r="CM234" i="2" a="1"/>
  <c r="CM234" i="2" s="1"/>
  <c r="CM232" i="2" s="1"/>
  <c r="CM231" i="2" s="1"/>
  <c r="CM227" i="2" s="1"/>
  <c r="CG234" i="2" a="1"/>
  <c r="CG234" i="2" s="1"/>
  <c r="BQ761" i="2" a="1"/>
  <c r="BQ761" i="2" s="1"/>
  <c r="BQ759" i="2" s="1"/>
  <c r="DA780" i="2" a="1"/>
  <c r="DA780" i="2" s="1"/>
  <c r="CW837" i="2" a="1"/>
  <c r="CW837" i="2" s="1"/>
  <c r="EK297" i="2"/>
  <c r="EK618" i="2"/>
  <c r="BM234" i="2" a="1"/>
  <c r="BM234" i="2" s="1"/>
  <c r="BM232" i="2" s="1"/>
  <c r="BM231" i="2" s="1"/>
  <c r="BM227" i="2" s="1"/>
  <c r="AQ583" i="2" a="1"/>
  <c r="AQ583" i="2" s="1"/>
  <c r="AQ581" i="2" s="1"/>
  <c r="AQ580" i="2" s="1"/>
  <c r="AQ574" i="2" s="1"/>
  <c r="CI761" i="2" a="1"/>
  <c r="CI761" i="2" s="1"/>
  <c r="CN761" i="2" a="1"/>
  <c r="CN761" i="2" s="1"/>
  <c r="BV780" i="2" a="1"/>
  <c r="BV780" i="2" s="1"/>
  <c r="BV778" i="2" s="1"/>
  <c r="CN780" i="2" a="1"/>
  <c r="CN780" i="2" s="1"/>
  <c r="CY799" i="2" a="1"/>
  <c r="CY799" i="2" s="1"/>
  <c r="BH799" i="2" a="1"/>
  <c r="BH799" i="2" s="1"/>
  <c r="BN837" i="2" a="1"/>
  <c r="BN837" i="2" s="1"/>
  <c r="EK354" i="2"/>
  <c r="CR367" i="2" a="1"/>
  <c r="CR367" i="2" s="1"/>
  <c r="CR365" i="2" s="1"/>
  <c r="CR364" i="2" s="1"/>
  <c r="CZ367" i="2" a="1"/>
  <c r="CZ367" i="2" s="1"/>
  <c r="CZ365" i="2" s="1"/>
  <c r="CZ364" i="2" s="1"/>
  <c r="BI380" i="2" a="1"/>
  <c r="BI380" i="2" s="1"/>
  <c r="BI378" i="2" s="1"/>
  <c r="BI377" i="2" s="1"/>
  <c r="BI352" i="2" s="1"/>
  <c r="EK4" i="2" a="1"/>
  <c r="EK4" i="2" s="1"/>
  <c r="EK906" i="2" s="1"/>
  <c r="EK908" i="2" s="1"/>
  <c r="EK909" i="2" s="1"/>
  <c r="EK616" i="2"/>
  <c r="CW234" i="2" a="1"/>
  <c r="CW234" i="2" s="1"/>
  <c r="BC234" i="2" a="1"/>
  <c r="BC234" i="2" s="1"/>
  <c r="AR583" i="2" a="1"/>
  <c r="AR583" i="2" s="1"/>
  <c r="AR581" i="2" s="1"/>
  <c r="AR580" i="2" s="1"/>
  <c r="AR574" i="2" s="1"/>
  <c r="EK249" i="2"/>
  <c r="BP761" i="2" a="1"/>
  <c r="BP761" i="2" s="1"/>
  <c r="BP759" i="2" s="1"/>
  <c r="BL761" i="2" a="1"/>
  <c r="BL761" i="2" s="1"/>
  <c r="BL759" i="2" s="1"/>
  <c r="CW761" i="2" a="1"/>
  <c r="CW761" i="2" s="1"/>
  <c r="CK780" i="2" a="1"/>
  <c r="CK780" i="2" s="1"/>
  <c r="CD780" i="2" a="1"/>
  <c r="CD780" i="2" s="1"/>
  <c r="CD778" i="2" s="1"/>
  <c r="DB799" i="2" a="1"/>
  <c r="DB799" i="2" s="1"/>
  <c r="BP799" i="2" a="1"/>
  <c r="BP799" i="2" s="1"/>
  <c r="BX799" i="2" a="1"/>
  <c r="BX799" i="2" s="1"/>
  <c r="BW837" i="2" a="1"/>
  <c r="BW837" i="2" s="1"/>
  <c r="AX837" i="2" a="1"/>
  <c r="AX837" i="2" s="1"/>
  <c r="BL367" i="2" a="1"/>
  <c r="BL367" i="2" s="1"/>
  <c r="BL365" i="2" s="1"/>
  <c r="BL364" i="2" s="1"/>
  <c r="CX367" i="2" a="1"/>
  <c r="CX367" i="2" s="1"/>
  <c r="CX365" i="2" s="1"/>
  <c r="CX364" i="2" s="1"/>
  <c r="CD367" i="2" a="1"/>
  <c r="CD367" i="2" s="1"/>
  <c r="CD365" i="2" s="1"/>
  <c r="CD364" i="2" s="1"/>
  <c r="AU380" i="2" a="1"/>
  <c r="AU380" i="2" s="1"/>
  <c r="AU378" i="2" s="1"/>
  <c r="AU377" i="2" s="1"/>
  <c r="AU352" i="2" s="1"/>
  <c r="AU73" i="2" s="1"/>
  <c r="BA234" i="2" a="1"/>
  <c r="BA234" i="2" s="1"/>
  <c r="BJ761" i="2" a="1"/>
  <c r="BJ761" i="2" s="1"/>
  <c r="BJ759" i="2" s="1"/>
  <c r="AZ761" i="2" a="1"/>
  <c r="AZ761" i="2" s="1"/>
  <c r="AZ759" i="2" s="1"/>
  <c r="CF799" i="2" a="1"/>
  <c r="CF799" i="2" s="1"/>
  <c r="EK163" i="2"/>
  <c r="EK678" i="2"/>
  <c r="CL234" i="2" a="1"/>
  <c r="CL234" i="2" s="1"/>
  <c r="AS722" i="2" a="1"/>
  <c r="AS722" i="2" s="1"/>
  <c r="AS720" i="2" s="1"/>
  <c r="AS719" i="2" s="1"/>
  <c r="BX761" i="2" a="1"/>
  <c r="BX761" i="2" s="1"/>
  <c r="BX759" i="2" s="1"/>
  <c r="BX780" i="2" a="1"/>
  <c r="BX780" i="2" s="1"/>
  <c r="BX778" i="2" s="1"/>
  <c r="BA780" i="2" a="1"/>
  <c r="BA780" i="2" s="1"/>
  <c r="BA778" i="2" s="1"/>
  <c r="BI799" i="2" a="1"/>
  <c r="BI799" i="2" s="1"/>
  <c r="AQ799" i="2" a="1"/>
  <c r="AQ799" i="2" s="1"/>
  <c r="AQ837" i="2" a="1"/>
  <c r="AQ837" i="2" s="1"/>
  <c r="CM837" i="2" a="1"/>
  <c r="CM837" i="2" s="1"/>
  <c r="BO367" i="2" a="1"/>
  <c r="BO367" i="2" s="1"/>
  <c r="BO365" i="2" s="1"/>
  <c r="BO364" i="2" s="1"/>
  <c r="CM367" i="2" a="1"/>
  <c r="CM367" i="2" s="1"/>
  <c r="CM365" i="2" s="1"/>
  <c r="CM364" i="2" s="1"/>
  <c r="BR367" i="2" a="1"/>
  <c r="BR367" i="2" s="1"/>
  <c r="BR365" i="2" s="1"/>
  <c r="BR364" i="2" s="1"/>
  <c r="AQ380" i="2" a="1"/>
  <c r="AQ380" i="2" s="1"/>
  <c r="AQ378" i="2" s="1"/>
  <c r="AQ377" i="2" s="1"/>
  <c r="AQ352" i="2" s="1"/>
  <c r="AQ73" i="2" s="1"/>
  <c r="EK440" i="2"/>
  <c r="EK225" i="2"/>
  <c r="EK676" i="2"/>
  <c r="BW234" i="2" a="1"/>
  <c r="BW234" i="2" s="1"/>
  <c r="BB234" i="2" a="1"/>
  <c r="BB234" i="2" s="1"/>
  <c r="AS234" i="2" a="1"/>
  <c r="AS234" i="2" s="1"/>
  <c r="AS232" i="2" s="1"/>
  <c r="AS231" i="2" s="1"/>
  <c r="AS227" i="2" s="1"/>
  <c r="CF761" i="2" a="1"/>
  <c r="CF761" i="2" s="1"/>
  <c r="CF759" i="2" s="1"/>
  <c r="CZ761" i="2" a="1"/>
  <c r="CZ761" i="2" s="1"/>
  <c r="CB761" i="2" a="1"/>
  <c r="CB761" i="2" s="1"/>
  <c r="CB759" i="2" s="1"/>
  <c r="CC780" i="2" a="1"/>
  <c r="CC780" i="2" s="1"/>
  <c r="CC778" i="2" s="1"/>
  <c r="BZ780" i="2" a="1"/>
  <c r="BZ780" i="2" s="1"/>
  <c r="BZ778" i="2" s="1"/>
  <c r="CQ799" i="2" a="1"/>
  <c r="CQ799" i="2" s="1"/>
  <c r="BB799" i="2" a="1"/>
  <c r="BB799" i="2" s="1"/>
  <c r="CS799" i="2" a="1"/>
  <c r="CS799" i="2" s="1"/>
  <c r="BO837" i="2" a="1"/>
  <c r="BO837" i="2" s="1"/>
  <c r="AU837" i="2" a="1"/>
  <c r="AU837" i="2" s="1"/>
  <c r="AU367" i="2" a="1"/>
  <c r="AU367" i="2" s="1"/>
  <c r="AU365" i="2" s="1"/>
  <c r="AU364" i="2" s="1"/>
  <c r="DB367" i="2" a="1"/>
  <c r="DB367" i="2" s="1"/>
  <c r="DB365" i="2" s="1"/>
  <c r="DB364" i="2" s="1"/>
  <c r="BS367" i="2" a="1"/>
  <c r="BS367" i="2" s="1"/>
  <c r="BS365" i="2" s="1"/>
  <c r="BS364" i="2" s="1"/>
  <c r="BO380" i="2" a="1"/>
  <c r="BO380" i="2" s="1"/>
  <c r="BO378" i="2" s="1"/>
  <c r="BO377" i="2" s="1"/>
  <c r="BO352" i="2" s="1"/>
  <c r="BO73" i="2" s="1"/>
  <c r="EK420" i="2"/>
  <c r="EK269" i="2"/>
  <c r="EK499" i="2"/>
  <c r="EK638" i="2"/>
  <c r="CI234" i="2" a="1"/>
  <c r="CI234" i="2" s="1"/>
  <c r="BU234" i="2" a="1"/>
  <c r="BU234" i="2" s="1"/>
  <c r="BG234" i="2" a="1"/>
  <c r="BG234" i="2" s="1"/>
  <c r="AZ234" i="2" a="1"/>
  <c r="AZ234" i="2" s="1"/>
  <c r="AP722" i="2" a="1"/>
  <c r="AP722" i="2" s="1"/>
  <c r="AP720" i="2" s="1"/>
  <c r="AP719" i="2" s="1"/>
  <c r="AP713" i="2" s="1"/>
  <c r="CB234" i="2" a="1"/>
  <c r="CB234" i="2" s="1"/>
  <c r="EK247" i="2"/>
  <c r="DH761" i="2" a="1"/>
  <c r="DH761" i="2" s="1"/>
  <c r="CL761" i="2" a="1"/>
  <c r="CL761" i="2" s="1"/>
  <c r="CD761" i="2" a="1"/>
  <c r="CD761" i="2" s="1"/>
  <c r="CD759" i="2" s="1"/>
  <c r="BN761" i="2" a="1"/>
  <c r="BN761" i="2" s="1"/>
  <c r="BN759" i="2" s="1"/>
  <c r="CE761" i="2" a="1"/>
  <c r="CE761" i="2" s="1"/>
  <c r="CE759" i="2" s="1"/>
  <c r="CC761" i="2" a="1"/>
  <c r="CC761" i="2" s="1"/>
  <c r="CC759" i="2" s="1"/>
  <c r="BQ780" i="2" a="1"/>
  <c r="BQ780" i="2" s="1"/>
  <c r="BQ778" i="2" s="1"/>
  <c r="CH780" i="2" a="1"/>
  <c r="CH780" i="2" s="1"/>
  <c r="DH780" i="2" a="1"/>
  <c r="DH780" i="2" s="1"/>
  <c r="CS780" i="2" a="1"/>
  <c r="CS780" i="2" s="1"/>
  <c r="BM780" i="2" a="1"/>
  <c r="BM780" i="2" s="1"/>
  <c r="BM778" i="2" s="1"/>
  <c r="AW799" i="2" a="1"/>
  <c r="AW799" i="2" s="1"/>
  <c r="BE799" i="2" a="1"/>
  <c r="BE799" i="2" s="1"/>
  <c r="AV799" i="2" a="1"/>
  <c r="AV799" i="2" s="1"/>
  <c r="BC799" i="2" a="1"/>
  <c r="BC799" i="2" s="1"/>
  <c r="AS799" i="2" a="1"/>
  <c r="AS799" i="2" s="1"/>
  <c r="AS797" i="2" s="1"/>
  <c r="AS796" i="2" s="1"/>
  <c r="BH837" i="2" a="1"/>
  <c r="BH837" i="2" s="1"/>
  <c r="BM837" i="2" a="1"/>
  <c r="BM837" i="2" s="1"/>
  <c r="AY837" i="2" a="1"/>
  <c r="AY837" i="2" s="1"/>
  <c r="CJ837" i="2" a="1"/>
  <c r="CJ837" i="2" s="1"/>
  <c r="EK830" i="2"/>
  <c r="DI367" i="2" a="1"/>
  <c r="DI367" i="2" s="1"/>
  <c r="DI365" i="2" s="1"/>
  <c r="DI364" i="2" s="1"/>
  <c r="CC367" i="2" a="1"/>
  <c r="CC367" i="2" s="1"/>
  <c r="CC365" i="2" s="1"/>
  <c r="CC364" i="2" s="1"/>
  <c r="DA367" i="2" a="1"/>
  <c r="DA367" i="2" s="1"/>
  <c r="DA365" i="2" s="1"/>
  <c r="DA364" i="2" s="1"/>
  <c r="EI364" i="2" s="1"/>
  <c r="BW367" i="2" a="1"/>
  <c r="BW367" i="2" s="1"/>
  <c r="BW365" i="2" s="1"/>
  <c r="BW364" i="2" s="1"/>
  <c r="CW367" i="2" a="1"/>
  <c r="CW367" i="2" s="1"/>
  <c r="CW365" i="2" s="1"/>
  <c r="CW364" i="2" s="1"/>
  <c r="EH364" i="2" s="1"/>
  <c r="AW380" i="2" a="1"/>
  <c r="AW380" i="2" s="1"/>
  <c r="AW378" i="2" s="1"/>
  <c r="AW377" i="2" s="1"/>
  <c r="AW352" i="2" s="1"/>
  <c r="AX380" i="2" a="1"/>
  <c r="AX380" i="2" s="1"/>
  <c r="AX378" i="2" s="1"/>
  <c r="AX377" i="2" s="1"/>
  <c r="AX352" i="2" s="1"/>
  <c r="AX73" i="2" s="1"/>
  <c r="EK183" i="2"/>
  <c r="EK145" i="2"/>
  <c r="EK402" i="2"/>
  <c r="BR234" i="2" a="1"/>
  <c r="BR234" i="2" s="1"/>
  <c r="AQ722" i="2" a="1"/>
  <c r="AQ722" i="2" s="1"/>
  <c r="AQ720" i="2" s="1"/>
  <c r="AQ719" i="2" s="1"/>
  <c r="AQ713" i="2" s="1"/>
  <c r="CC234" i="2" a="1"/>
  <c r="CC234" i="2" s="1"/>
  <c r="AX761" i="2" a="1"/>
  <c r="AX761" i="2" s="1"/>
  <c r="AX759" i="2" s="1"/>
  <c r="CO761" i="2" a="1"/>
  <c r="CO761" i="2" s="1"/>
  <c r="BC780" i="2" a="1"/>
  <c r="BC780" i="2" s="1"/>
  <c r="BC778" i="2" s="1"/>
  <c r="AS780" i="2" a="1"/>
  <c r="AS780" i="2" s="1"/>
  <c r="AS778" i="2" s="1"/>
  <c r="BB780" i="2" a="1"/>
  <c r="BB780" i="2" s="1"/>
  <c r="BB778" i="2" s="1"/>
  <c r="CM799" i="2" a="1"/>
  <c r="CM799" i="2" s="1"/>
  <c r="BD837" i="2" a="1"/>
  <c r="BD837" i="2" s="1"/>
  <c r="BT837" i="2" a="1"/>
  <c r="BT837" i="2" s="1"/>
  <c r="AT367" i="2" a="1"/>
  <c r="AT367" i="2" s="1"/>
  <c r="AT365" i="2" s="1"/>
  <c r="AT364" i="2" s="1"/>
  <c r="CX234" i="2" a="1"/>
  <c r="CX234" i="2" s="1"/>
  <c r="EK578" i="2"/>
  <c r="EK696" i="2"/>
  <c r="BH234" i="2" a="1"/>
  <c r="BH234" i="2" s="1"/>
  <c r="BD234" i="2" a="1"/>
  <c r="BD234" i="2" s="1"/>
  <c r="CH234" i="2" a="1"/>
  <c r="CH234" i="2" s="1"/>
  <c r="CH232" i="2" s="1"/>
  <c r="CH231" i="2" s="1"/>
  <c r="CH227" i="2" s="1"/>
  <c r="BB761" i="2" a="1"/>
  <c r="BB761" i="2" s="1"/>
  <c r="BB759" i="2" s="1"/>
  <c r="BA761" i="2" a="1"/>
  <c r="BA761" i="2" s="1"/>
  <c r="BA759" i="2" s="1"/>
  <c r="CT761" i="2" a="1"/>
  <c r="CT761" i="2" s="1"/>
  <c r="CS761" i="2" a="1"/>
  <c r="CS761" i="2" s="1"/>
  <c r="CY780" i="2" a="1"/>
  <c r="CY780" i="2" s="1"/>
  <c r="BY780" i="2" a="1"/>
  <c r="BY780" i="2" s="1"/>
  <c r="BY778" i="2" s="1"/>
  <c r="CG780" i="2" a="1"/>
  <c r="CG780" i="2" s="1"/>
  <c r="CG778" i="2" s="1"/>
  <c r="BY799" i="2" a="1"/>
  <c r="BY799" i="2" s="1"/>
  <c r="CG799" i="2" a="1"/>
  <c r="CG799" i="2" s="1"/>
  <c r="AZ799" i="2" a="1"/>
  <c r="AZ799" i="2" s="1"/>
  <c r="EK794" i="2"/>
  <c r="BB837" i="2" a="1"/>
  <c r="BB837" i="2" s="1"/>
  <c r="CH837" i="2" a="1"/>
  <c r="CH837" i="2" s="1"/>
  <c r="EK356" i="2"/>
  <c r="CT367" i="2" a="1"/>
  <c r="CT367" i="2" s="1"/>
  <c r="CT365" i="2" s="1"/>
  <c r="CT364" i="2" s="1"/>
  <c r="AY367" i="2" a="1"/>
  <c r="AY367" i="2" s="1"/>
  <c r="AY365" i="2" s="1"/>
  <c r="AY364" i="2" s="1"/>
  <c r="DG367" i="2" a="1"/>
  <c r="DG367" i="2" s="1"/>
  <c r="DG365" i="2" s="1"/>
  <c r="DG364" i="2" s="1"/>
  <c r="DE367" i="2" a="1"/>
  <c r="DE367" i="2" s="1"/>
  <c r="DE365" i="2" s="1"/>
  <c r="DE364" i="2" s="1"/>
  <c r="EJ364" i="2" s="1"/>
  <c r="BA380" i="2" a="1"/>
  <c r="BA380" i="2" s="1"/>
  <c r="BA378" i="2" s="1"/>
  <c r="BA377" i="2" s="1"/>
  <c r="BA352" i="2" s="1"/>
  <c r="AZ380" i="2" a="1"/>
  <c r="AZ380" i="2" s="1"/>
  <c r="AZ378" i="2" s="1"/>
  <c r="AZ377" i="2" s="1"/>
  <c r="AZ352" i="2" s="1"/>
  <c r="AZ73" i="2" s="1"/>
  <c r="EK143" i="2"/>
  <c r="EK482" i="2"/>
  <c r="DA234" i="2" a="1"/>
  <c r="DA234" i="2" s="1"/>
  <c r="EK576" i="2"/>
  <c r="EK717" i="2"/>
  <c r="CP234" i="2" a="1"/>
  <c r="CP234" i="2" s="1"/>
  <c r="BK234" i="2" a="1"/>
  <c r="BK234" i="2" s="1"/>
  <c r="BF234" i="2" a="1"/>
  <c r="BF234" i="2" s="1"/>
  <c r="AQ234" i="2" a="1"/>
  <c r="AQ234" i="2" s="1"/>
  <c r="AQ232" i="2" s="1"/>
  <c r="AQ231" i="2" s="1"/>
  <c r="AQ227" i="2" s="1"/>
  <c r="CE234" i="2" a="1"/>
  <c r="CE234" i="2" s="1"/>
  <c r="EK207" i="2"/>
  <c r="BS761" i="2" a="1"/>
  <c r="BS761" i="2" s="1"/>
  <c r="BS759" i="2" s="1"/>
  <c r="BW761" i="2" a="1"/>
  <c r="BW761" i="2" s="1"/>
  <c r="BW759" i="2" s="1"/>
  <c r="CU761" i="2" a="1"/>
  <c r="CU761" i="2" s="1"/>
  <c r="CP761" i="2" a="1"/>
  <c r="CP761" i="2" s="1"/>
  <c r="AV761" i="2" a="1"/>
  <c r="AV761" i="2" s="1"/>
  <c r="AV759" i="2" s="1"/>
  <c r="BM761" i="2" a="1"/>
  <c r="BM761" i="2" s="1"/>
  <c r="BM759" i="2" s="1"/>
  <c r="AZ780" i="2" a="1"/>
  <c r="AZ780" i="2" s="1"/>
  <c r="AZ778" i="2" s="1"/>
  <c r="AX780" i="2" a="1"/>
  <c r="AX780" i="2" s="1"/>
  <c r="AX778" i="2" s="1"/>
  <c r="DD780" i="2" a="1"/>
  <c r="DD780" i="2" s="1"/>
  <c r="DC780" i="2" a="1"/>
  <c r="DC780" i="2" s="1"/>
  <c r="DF780" i="2" a="1"/>
  <c r="DF780" i="2" s="1"/>
  <c r="BT780" i="2" a="1"/>
  <c r="BT780" i="2" s="1"/>
  <c r="BT778" i="2" s="1"/>
  <c r="CA799" i="2" a="1"/>
  <c r="CA799" i="2" s="1"/>
  <c r="CV799" i="2" a="1"/>
  <c r="CV799" i="2" s="1"/>
  <c r="CC799" i="2" a="1"/>
  <c r="CC799" i="2" s="1"/>
  <c r="AR799" i="2" a="1"/>
  <c r="AR799" i="2" s="1"/>
  <c r="AR797" i="2" s="1"/>
  <c r="AR796" i="2" s="1"/>
  <c r="AR790" i="2" s="1"/>
  <c r="EK792" i="2"/>
  <c r="CP837" i="2" a="1"/>
  <c r="CP837" i="2" s="1"/>
  <c r="BP837" i="2" a="1"/>
  <c r="BP837" i="2" s="1"/>
  <c r="CC837" i="2" a="1"/>
  <c r="CC837" i="2" s="1"/>
  <c r="CD837" i="2" a="1"/>
  <c r="CD837" i="2" s="1"/>
  <c r="EK364" i="2"/>
  <c r="BK367" i="2" a="1"/>
  <c r="BK367" i="2" s="1"/>
  <c r="BK365" i="2" s="1"/>
  <c r="BK364" i="2" s="1"/>
  <c r="BI367" i="2" a="1"/>
  <c r="BI367" i="2" s="1"/>
  <c r="BI365" i="2" s="1"/>
  <c r="BI364" i="2" s="1"/>
  <c r="BP367" i="2" a="1"/>
  <c r="BP367" i="2" s="1"/>
  <c r="BP365" i="2" s="1"/>
  <c r="BP364" i="2" s="1"/>
  <c r="BU367" i="2" a="1"/>
  <c r="BU367" i="2" s="1"/>
  <c r="BU365" i="2" s="1"/>
  <c r="BU364" i="2" s="1"/>
  <c r="AX367" i="2" a="1"/>
  <c r="AX367" i="2" s="1"/>
  <c r="AX365" i="2" s="1"/>
  <c r="AX364" i="2" s="1"/>
  <c r="AV380" i="2" a="1"/>
  <c r="AV380" i="2" s="1"/>
  <c r="AV378" i="2" s="1"/>
  <c r="AV377" i="2" s="1"/>
  <c r="AV352" i="2" s="1"/>
  <c r="AV73" i="2" s="1"/>
  <c r="AP380" i="2" a="1"/>
  <c r="AP380" i="2" s="1"/>
  <c r="AP378" i="2" s="1"/>
  <c r="AP377" i="2" s="1"/>
  <c r="AP352" i="2" s="1"/>
  <c r="AP73" i="2" s="1"/>
  <c r="AW234" i="2" a="1"/>
  <c r="AW234" i="2" s="1"/>
  <c r="CT234" i="2" a="1"/>
  <c r="CT234" i="2" s="1"/>
  <c r="EK205" i="2"/>
  <c r="DE761" i="2" a="1"/>
  <c r="DE761" i="2" s="1"/>
  <c r="BY761" i="2" a="1"/>
  <c r="BY761" i="2" s="1"/>
  <c r="BY759" i="2" s="1"/>
  <c r="AR761" i="2" a="1"/>
  <c r="AR761" i="2" s="1"/>
  <c r="AR759" i="2" s="1"/>
  <c r="BG761" i="2" a="1"/>
  <c r="BG761" i="2" s="1"/>
  <c r="BG759" i="2" s="1"/>
  <c r="BC761" i="2" a="1"/>
  <c r="BC761" i="2" s="1"/>
  <c r="BC759" i="2" s="1"/>
  <c r="BO761" i="2" a="1"/>
  <c r="BO761" i="2" s="1"/>
  <c r="BO759" i="2" s="1"/>
  <c r="CW780" i="2" a="1"/>
  <c r="CW780" i="2" s="1"/>
  <c r="BF780" i="2" a="1"/>
  <c r="BF780" i="2" s="1"/>
  <c r="BF778" i="2" s="1"/>
  <c r="AT780" i="2" a="1"/>
  <c r="AT780" i="2" s="1"/>
  <c r="AT778" i="2" s="1"/>
  <c r="CQ780" i="2" a="1"/>
  <c r="CQ780" i="2" s="1"/>
  <c r="BS780" i="2" a="1"/>
  <c r="BS780" i="2" s="1"/>
  <c r="BS778" i="2" s="1"/>
  <c r="EK773" i="2"/>
  <c r="AX799" i="2" a="1"/>
  <c r="AX799" i="2" s="1"/>
  <c r="BQ799" i="2" a="1"/>
  <c r="BQ799" i="2" s="1"/>
  <c r="DA799" i="2" a="1"/>
  <c r="DA799" i="2" s="1"/>
  <c r="CE799" i="2" a="1"/>
  <c r="CE799" i="2" s="1"/>
  <c r="CR837" i="2" a="1"/>
  <c r="CR837" i="2" s="1"/>
  <c r="BA837" i="2" a="1"/>
  <c r="BA837" i="2" s="1"/>
  <c r="BX837" i="2" a="1"/>
  <c r="BX837" i="2" s="1"/>
  <c r="BF837" i="2" a="1"/>
  <c r="BF837" i="2" s="1"/>
  <c r="CT837" i="2" a="1"/>
  <c r="CT837" i="2" s="1"/>
  <c r="CS367" i="2" a="1"/>
  <c r="CS367" i="2" s="1"/>
  <c r="CS365" i="2" s="1"/>
  <c r="CS364" i="2" s="1"/>
  <c r="EG364" i="2" s="1"/>
  <c r="BG367" i="2" a="1"/>
  <c r="BG367" i="2" s="1"/>
  <c r="BG365" i="2" s="1"/>
  <c r="BG364" i="2" s="1"/>
  <c r="BB367" i="2" a="1"/>
  <c r="BB367" i="2" s="1"/>
  <c r="BB365" i="2" s="1"/>
  <c r="BB364" i="2" s="1"/>
  <c r="CG367" i="2" a="1"/>
  <c r="CG367" i="2" s="1"/>
  <c r="CG365" i="2" s="1"/>
  <c r="CG364" i="2" s="1"/>
  <c r="CF367" i="2" a="1"/>
  <c r="CF367" i="2" s="1"/>
  <c r="CF365" i="2" s="1"/>
  <c r="CF364" i="2" s="1"/>
  <c r="BQ367" i="2" a="1"/>
  <c r="BQ367" i="2" s="1"/>
  <c r="BQ365" i="2" s="1"/>
  <c r="BQ364" i="2" s="1"/>
  <c r="BH380" i="2" a="1"/>
  <c r="BH380" i="2" s="1"/>
  <c r="BH378" i="2" s="1"/>
  <c r="BH377" i="2" s="1"/>
  <c r="BH352" i="2" s="1"/>
  <c r="BH73" i="2" s="1"/>
  <c r="CU818" i="2" a="1"/>
  <c r="CU818" i="2" s="1"/>
  <c r="AT818" i="2" a="1"/>
  <c r="AT818" i="2" s="1"/>
  <c r="BE818" i="2" a="1"/>
  <c r="BE818" i="2" s="1"/>
  <c r="BB818" i="2" a="1"/>
  <c r="BB818" i="2" s="1"/>
  <c r="AP818" i="2" a="1"/>
  <c r="AP818" i="2" s="1"/>
  <c r="AP816" i="2" s="1"/>
  <c r="AP815" i="2" s="1"/>
  <c r="AP809" i="2" s="1"/>
  <c r="BJ380" i="2" a="1"/>
  <c r="BJ380" i="2" s="1"/>
  <c r="BJ378" i="2" s="1"/>
  <c r="BJ377" i="2" s="1"/>
  <c r="BJ352" i="2" s="1"/>
  <c r="BJ73" i="2" s="1"/>
  <c r="BN380" i="2" a="1"/>
  <c r="BN380" i="2" s="1"/>
  <c r="BN378" i="2" s="1"/>
  <c r="BN377" i="2" s="1"/>
  <c r="BN352" i="2" s="1"/>
  <c r="BN73" i="2" s="1"/>
  <c r="AS380" i="2" a="1"/>
  <c r="AS380" i="2" s="1"/>
  <c r="AS378" i="2" s="1"/>
  <c r="AS377" i="2" s="1"/>
  <c r="AS352" i="2" s="1"/>
  <c r="BF380" i="2" a="1"/>
  <c r="BF380" i="2" s="1"/>
  <c r="BF378" i="2" s="1"/>
  <c r="BF377" i="2" s="1"/>
  <c r="BF352" i="2" s="1"/>
  <c r="BF73" i="2" s="1"/>
  <c r="DF367" i="2" a="1"/>
  <c r="DF367" i="2" s="1"/>
  <c r="DF365" i="2" s="1"/>
  <c r="DF364" i="2" s="1"/>
  <c r="CA367" i="2" a="1"/>
  <c r="CA367" i="2" s="1"/>
  <c r="CA365" i="2" s="1"/>
  <c r="CA364" i="2" s="1"/>
  <c r="BN367" i="2" a="1"/>
  <c r="BN367" i="2" s="1"/>
  <c r="BN365" i="2" s="1"/>
  <c r="BN364" i="2" s="1"/>
  <c r="BH367" i="2" a="1"/>
  <c r="BH367" i="2" s="1"/>
  <c r="BH365" i="2" s="1"/>
  <c r="BH364" i="2" s="1"/>
  <c r="CB367" i="2" a="1"/>
  <c r="CB367" i="2" s="1"/>
  <c r="CB365" i="2" s="1"/>
  <c r="CB364" i="2" s="1"/>
  <c r="AW367" i="2" a="1"/>
  <c r="AW367" i="2" s="1"/>
  <c r="AW365" i="2" s="1"/>
  <c r="AW364" i="2" s="1"/>
  <c r="BD367" i="2" a="1"/>
  <c r="BD367" i="2" s="1"/>
  <c r="BD365" i="2" s="1"/>
  <c r="BD364" i="2" s="1"/>
  <c r="BZ367" i="2" a="1"/>
  <c r="BZ367" i="2" s="1"/>
  <c r="BZ365" i="2" s="1"/>
  <c r="BZ364" i="2" s="1"/>
  <c r="AV367" i="2" a="1"/>
  <c r="AV367" i="2" s="1"/>
  <c r="AV365" i="2" s="1"/>
  <c r="AV364" i="2" s="1"/>
  <c r="EK333" i="2"/>
  <c r="AS837" i="2" a="1"/>
  <c r="AS837" i="2" s="1"/>
  <c r="AS835" i="2" s="1"/>
  <c r="AS834" i="2" s="1"/>
  <c r="BJ837" i="2" a="1"/>
  <c r="BJ837" i="2" s="1"/>
  <c r="CG837" i="2" a="1"/>
  <c r="CG837" i="2" s="1"/>
  <c r="BK837" i="2" a="1"/>
  <c r="BK837" i="2" s="1"/>
  <c r="AV837" i="2" a="1"/>
  <c r="AV837" i="2" s="1"/>
  <c r="CO837" i="2" a="1"/>
  <c r="CO837" i="2" s="1"/>
  <c r="BY837" i="2" a="1"/>
  <c r="BY837" i="2" s="1"/>
  <c r="CZ837" i="2" a="1"/>
  <c r="CZ837" i="2" s="1"/>
  <c r="BM799" i="2" a="1"/>
  <c r="BM799" i="2" s="1"/>
  <c r="BO799" i="2" a="1"/>
  <c r="BO799" i="2" s="1"/>
  <c r="BK799" i="2" a="1"/>
  <c r="BK799" i="2" s="1"/>
  <c r="BN799" i="2" a="1"/>
  <c r="BN799" i="2" s="1"/>
  <c r="BG799" i="2" a="1"/>
  <c r="BG799" i="2" s="1"/>
  <c r="DI799" i="2" a="1"/>
  <c r="DI799" i="2" s="1"/>
  <c r="AP799" i="2" a="1"/>
  <c r="AP799" i="2" s="1"/>
  <c r="AP797" i="2" s="1"/>
  <c r="AP796" i="2" s="1"/>
  <c r="AP790" i="2" s="1"/>
  <c r="CR799" i="2" a="1"/>
  <c r="CR799" i="2" s="1"/>
  <c r="AV780" i="2" a="1"/>
  <c r="AV780" i="2" s="1"/>
  <c r="AV778" i="2" s="1"/>
  <c r="AR780" i="2" a="1"/>
  <c r="AR780" i="2" s="1"/>
  <c r="AR778" i="2" s="1"/>
  <c r="BW780" i="2" a="1"/>
  <c r="BW780" i="2" s="1"/>
  <c r="BW778" i="2" s="1"/>
  <c r="AW780" i="2" a="1"/>
  <c r="AW780" i="2" s="1"/>
  <c r="AW778" i="2" s="1"/>
  <c r="BD780" i="2" a="1"/>
  <c r="BD780" i="2" s="1"/>
  <c r="BD778" i="2" s="1"/>
  <c r="DE780" i="2" a="1"/>
  <c r="DE780" i="2" s="1"/>
  <c r="AU780" i="2" a="1"/>
  <c r="AU780" i="2" s="1"/>
  <c r="AU778" i="2" s="1"/>
  <c r="CP780" i="2" a="1"/>
  <c r="CP780" i="2" s="1"/>
  <c r="BL780" i="2" a="1"/>
  <c r="BL780" i="2" s="1"/>
  <c r="BL778" i="2" s="1"/>
  <c r="AW761" i="2" a="1"/>
  <c r="AW761" i="2" s="1"/>
  <c r="AW759" i="2" s="1"/>
  <c r="AY761" i="2" a="1"/>
  <c r="AY761" i="2" s="1"/>
  <c r="AY759" i="2" s="1"/>
  <c r="AQ761" i="2" a="1"/>
  <c r="AQ761" i="2" s="1"/>
  <c r="AQ759" i="2" s="1"/>
  <c r="BF761" i="2" a="1"/>
  <c r="BF761" i="2" s="1"/>
  <c r="BF759" i="2" s="1"/>
  <c r="BH761" i="2" a="1"/>
  <c r="BH761" i="2" s="1"/>
  <c r="BH759" i="2" s="1"/>
  <c r="BZ761" i="2" a="1"/>
  <c r="BZ761" i="2" s="1"/>
  <c r="BZ759" i="2" s="1"/>
  <c r="DD761" i="2" a="1"/>
  <c r="DD761" i="2" s="1"/>
  <c r="CY761" i="2" a="1"/>
  <c r="CY761" i="2" s="1"/>
  <c r="BT761" i="2" a="1"/>
  <c r="BT761" i="2" s="1"/>
  <c r="BT759" i="2" s="1"/>
  <c r="EK754" i="2"/>
  <c r="BO234" i="2" a="1"/>
  <c r="BO234" i="2" s="1"/>
  <c r="BO232" i="2" s="1"/>
  <c r="BO231" i="2" s="1"/>
  <c r="BO227" i="2" s="1"/>
  <c r="BZ234" i="2" a="1"/>
  <c r="BZ234" i="2" s="1"/>
  <c r="CO234" i="2" a="1"/>
  <c r="CO234" i="2" s="1"/>
  <c r="AS583" i="2" a="1"/>
  <c r="AS583" i="2" s="1"/>
  <c r="AS581" i="2" s="1"/>
  <c r="AS580" i="2" s="1"/>
  <c r="AX234" i="2" a="1"/>
  <c r="AX234" i="2" s="1"/>
  <c r="BE234" i="2" a="1"/>
  <c r="BE234" i="2" s="1"/>
  <c r="BQ234" i="2" a="1"/>
  <c r="BQ234" i="2" s="1"/>
  <c r="BT234" i="2" a="1"/>
  <c r="BT234" i="2" s="1"/>
  <c r="CA234" i="2" a="1"/>
  <c r="CA234" i="2" s="1"/>
  <c r="EK735" i="2"/>
  <c r="EK656" i="2"/>
  <c r="EK557" i="2"/>
  <c r="EK229" i="2"/>
  <c r="EK279" i="2"/>
  <c r="EK400" i="2"/>
  <c r="EK165" i="2"/>
  <c r="BA367" i="2" a="1"/>
  <c r="BA367" i="2" s="1"/>
  <c r="BA365" i="2" s="1"/>
  <c r="BA364" i="2" s="1"/>
  <c r="AP367" i="2" a="1"/>
  <c r="AP367" i="2" s="1"/>
  <c r="AP365" i="2" s="1"/>
  <c r="CL367" i="2" a="1"/>
  <c r="CL367" i="2" s="1"/>
  <c r="CL365" i="2" s="1"/>
  <c r="CL364" i="2" s="1"/>
  <c r="CP367" i="2" a="1"/>
  <c r="CP367" i="2" s="1"/>
  <c r="CP365" i="2" s="1"/>
  <c r="CP364" i="2" s="1"/>
  <c r="CY367" i="2" a="1"/>
  <c r="CY367" i="2" s="1"/>
  <c r="CY365" i="2" s="1"/>
  <c r="CY364" i="2" s="1"/>
  <c r="EK851" i="2"/>
  <c r="AW837" i="2" a="1"/>
  <c r="AW837" i="2" s="1"/>
  <c r="CI837" i="2" a="1"/>
  <c r="CI837" i="2" s="1"/>
  <c r="CQ837" i="2" a="1"/>
  <c r="CQ837" i="2" s="1"/>
  <c r="AT837" i="2" a="1"/>
  <c r="AT837" i="2" s="1"/>
  <c r="CU837" i="2" a="1"/>
  <c r="CU837" i="2" s="1"/>
  <c r="CN799" i="2" a="1"/>
  <c r="CN799" i="2" s="1"/>
  <c r="BW799" i="2" a="1"/>
  <c r="BW799" i="2" s="1"/>
  <c r="BV799" i="2" a="1"/>
  <c r="BV799" i="2" s="1"/>
  <c r="CB799" i="2" a="1"/>
  <c r="CB799" i="2" s="1"/>
  <c r="BA799" i="2" a="1"/>
  <c r="BA799" i="2" s="1"/>
  <c r="DB780" i="2" a="1"/>
  <c r="DB780" i="2" s="1"/>
  <c r="CM780" i="2" a="1"/>
  <c r="CM780" i="2" s="1"/>
  <c r="BU780" i="2" a="1"/>
  <c r="BU780" i="2" s="1"/>
  <c r="BU778" i="2" s="1"/>
  <c r="AZ818" i="2" a="1"/>
  <c r="AZ818" i="2" s="1"/>
  <c r="EK186" i="2"/>
  <c r="AY380" i="2" a="1"/>
  <c r="AY380" i="2" s="1"/>
  <c r="AY378" i="2" s="1"/>
  <c r="AY377" i="2" s="1"/>
  <c r="AY352" i="2" s="1"/>
  <c r="AY73" i="2" s="1"/>
  <c r="BE380" i="2" a="1"/>
  <c r="BE380" i="2" s="1"/>
  <c r="BE378" i="2" s="1"/>
  <c r="BE377" i="2" s="1"/>
  <c r="BE352" i="2" s="1"/>
  <c r="BL380" i="2" a="1"/>
  <c r="BL380" i="2" s="1"/>
  <c r="BL378" i="2" s="1"/>
  <c r="BL377" i="2" s="1"/>
  <c r="BL352" i="2" s="1"/>
  <c r="BL73" i="2" s="1"/>
  <c r="AT380" i="2" a="1"/>
  <c r="AT380" i="2" s="1"/>
  <c r="AT378" i="2" s="1"/>
  <c r="AT377" i="2" s="1"/>
  <c r="AT352" i="2" s="1"/>
  <c r="AT73" i="2" s="1"/>
  <c r="BY367" i="2" a="1"/>
  <c r="BY367" i="2" s="1"/>
  <c r="BY365" i="2" s="1"/>
  <c r="BY364" i="2" s="1"/>
  <c r="BM367" i="2" a="1"/>
  <c r="BM367" i="2" s="1"/>
  <c r="BM365" i="2" s="1"/>
  <c r="BM364" i="2" s="1"/>
  <c r="CJ367" i="2" a="1"/>
  <c r="CJ367" i="2" s="1"/>
  <c r="CJ365" i="2" s="1"/>
  <c r="CJ364" i="2" s="1"/>
  <c r="CK367" i="2" a="1"/>
  <c r="CK367" i="2" s="1"/>
  <c r="CK365" i="2" s="1"/>
  <c r="CK364" i="2" s="1"/>
  <c r="EE364" i="2" s="1"/>
  <c r="BG837" i="2" a="1"/>
  <c r="BG837" i="2" s="1"/>
  <c r="BZ837" i="2" a="1"/>
  <c r="BZ837" i="2" s="1"/>
  <c r="AP837" i="2" a="1"/>
  <c r="AP837" i="2" s="1"/>
  <c r="AP835" i="2" s="1"/>
  <c r="AP834" i="2" s="1"/>
  <c r="AP828" i="2" s="1"/>
  <c r="CT799" i="2" a="1"/>
  <c r="CT799" i="2" s="1"/>
  <c r="CW799" i="2" a="1"/>
  <c r="CW799" i="2" s="1"/>
  <c r="BJ799" i="2" a="1"/>
  <c r="BJ799" i="2" s="1"/>
  <c r="BG780" i="2" a="1"/>
  <c r="BG780" i="2" s="1"/>
  <c r="BG778" i="2" s="1"/>
  <c r="BI780" i="2" a="1"/>
  <c r="BI780" i="2" s="1"/>
  <c r="BI778" i="2" s="1"/>
  <c r="CA780" i="2" a="1"/>
  <c r="CA780" i="2" s="1"/>
  <c r="CA778" i="2" s="1"/>
  <c r="CH818" i="2" a="1"/>
  <c r="CH818" i="2" s="1"/>
  <c r="EK422" i="2"/>
  <c r="EK270" i="2"/>
  <c r="CY234" i="2" a="1"/>
  <c r="CY234" i="2" s="1"/>
  <c r="EK539" i="2"/>
  <c r="EK636" i="2"/>
  <c r="EK737" i="2"/>
  <c r="CQ234" i="2" a="1"/>
  <c r="CQ234" i="2" s="1"/>
  <c r="BL234" i="2" a="1"/>
  <c r="BL234" i="2" s="1"/>
  <c r="BJ234" i="2" a="1"/>
  <c r="BJ234" i="2" s="1"/>
  <c r="AR722" i="2" a="1"/>
  <c r="AR722" i="2" s="1"/>
  <c r="AR720" i="2" s="1"/>
  <c r="AR719" i="2" s="1"/>
  <c r="AR713" i="2" s="1"/>
  <c r="AP583" i="2" a="1"/>
  <c r="AP583" i="2" s="1"/>
  <c r="AP581" i="2" s="1"/>
  <c r="AP580" i="2" s="1"/>
  <c r="AP574" i="2" s="1"/>
  <c r="CR234" i="2" a="1"/>
  <c r="CR234" i="2" s="1"/>
  <c r="CK234" i="2" a="1"/>
  <c r="CK234" i="2" s="1"/>
  <c r="EK316" i="2"/>
  <c r="CK761" i="2" a="1"/>
  <c r="CK761" i="2" s="1"/>
  <c r="AP761" i="2" a="1"/>
  <c r="AP761" i="2" s="1"/>
  <c r="AP759" i="2" s="1"/>
  <c r="AP758" i="2" s="1"/>
  <c r="CQ761" i="2" a="1"/>
  <c r="CQ761" i="2" s="1"/>
  <c r="BU761" i="2" a="1"/>
  <c r="BU761" i="2" s="1"/>
  <c r="BU759" i="2" s="1"/>
  <c r="BD761" i="2" a="1"/>
  <c r="BD761" i="2" s="1"/>
  <c r="BD759" i="2" s="1"/>
  <c r="AT761" i="2" a="1"/>
  <c r="AT761" i="2" s="1"/>
  <c r="AT759" i="2" s="1"/>
  <c r="CV761" i="2" a="1"/>
  <c r="CV761" i="2" s="1"/>
  <c r="CA761" i="2" a="1"/>
  <c r="CA761" i="2" s="1"/>
  <c r="CA759" i="2" s="1"/>
  <c r="CF780" i="2" a="1"/>
  <c r="CF780" i="2" s="1"/>
  <c r="CF778" i="2" s="1"/>
  <c r="AQ780" i="2" a="1"/>
  <c r="AQ780" i="2" s="1"/>
  <c r="AQ778" i="2" s="1"/>
  <c r="CI780" i="2" a="1"/>
  <c r="CI780" i="2" s="1"/>
  <c r="BH780" i="2" a="1"/>
  <c r="BH780" i="2" s="1"/>
  <c r="BH778" i="2" s="1"/>
  <c r="BK780" i="2" a="1"/>
  <c r="BK780" i="2" s="1"/>
  <c r="BK778" i="2" s="1"/>
  <c r="BN780" i="2" a="1"/>
  <c r="BN780" i="2" s="1"/>
  <c r="BN778" i="2" s="1"/>
  <c r="CZ780" i="2" a="1"/>
  <c r="CZ780" i="2" s="1"/>
  <c r="EK775" i="2"/>
  <c r="CZ799" i="2" a="1"/>
  <c r="CZ799" i="2" s="1"/>
  <c r="AY799" i="2" a="1"/>
  <c r="AY799" i="2" s="1"/>
  <c r="AU799" i="2" a="1"/>
  <c r="AU799" i="2" s="1"/>
  <c r="CI799" i="2" a="1"/>
  <c r="CI799" i="2" s="1"/>
  <c r="BS799" i="2" a="1"/>
  <c r="BS799" i="2" s="1"/>
  <c r="BD799" i="2" a="1"/>
  <c r="BD799" i="2" s="1"/>
  <c r="CE837" i="2" a="1"/>
  <c r="CE837" i="2" s="1"/>
  <c r="AZ837" i="2" a="1"/>
  <c r="AZ837" i="2" s="1"/>
  <c r="CN837" i="2" a="1"/>
  <c r="CN837" i="2" s="1"/>
  <c r="CV837" i="2" a="1"/>
  <c r="CV837" i="2" s="1"/>
  <c r="BL837" i="2" a="1"/>
  <c r="BL837" i="2" s="1"/>
  <c r="CL837" i="2" a="1"/>
  <c r="CL837" i="2" s="1"/>
  <c r="EK357" i="2"/>
  <c r="CO367" i="2" a="1"/>
  <c r="CO367" i="2" s="1"/>
  <c r="CO365" i="2" s="1"/>
  <c r="CO364" i="2" s="1"/>
  <c r="EF364" i="2" s="1"/>
  <c r="BX367" i="2" a="1"/>
  <c r="BX367" i="2" s="1"/>
  <c r="BX365" i="2" s="1"/>
  <c r="BX364" i="2" s="1"/>
  <c r="AS367" i="2" a="1"/>
  <c r="AS367" i="2" s="1"/>
  <c r="AS365" i="2" s="1"/>
  <c r="AS364" i="2" s="1"/>
  <c r="DT364" i="2" s="1"/>
  <c r="CQ367" i="2" a="1"/>
  <c r="CQ367" i="2" s="1"/>
  <c r="CQ365" i="2" s="1"/>
  <c r="CQ364" i="2" s="1"/>
  <c r="BT367" i="2" a="1"/>
  <c r="BT367" i="2" s="1"/>
  <c r="BT365" i="2" s="1"/>
  <c r="BT364" i="2" s="1"/>
  <c r="DH367" i="2" a="1"/>
  <c r="DH367" i="2" s="1"/>
  <c r="DH365" i="2" s="1"/>
  <c r="DH364" i="2" s="1"/>
  <c r="DD367" i="2" a="1"/>
  <c r="DD367" i="2" s="1"/>
  <c r="DD365" i="2" s="1"/>
  <c r="DD364" i="2" s="1"/>
  <c r="BQ380" i="2" a="1"/>
  <c r="BQ380" i="2" s="1"/>
  <c r="BQ378" i="2" s="1"/>
  <c r="BQ377" i="2" s="1"/>
  <c r="BQ352" i="2" s="1"/>
  <c r="BK380" i="2" a="1"/>
  <c r="BK380" i="2" s="1"/>
  <c r="BK378" i="2" s="1"/>
  <c r="BK377" i="2" s="1"/>
  <c r="BK352" i="2" s="1"/>
  <c r="BK73" i="2" s="1"/>
  <c r="EK185" i="2"/>
  <c r="EK442" i="2"/>
  <c r="EK266" i="2"/>
  <c r="CZ234" i="2" a="1"/>
  <c r="CZ234" i="2" s="1"/>
  <c r="EK537" i="2"/>
  <c r="EK658" i="2"/>
  <c r="EK598" i="2"/>
  <c r="BY234" i="2" a="1"/>
  <c r="BY234" i="2" s="1"/>
  <c r="BS234" i="2" a="1"/>
  <c r="BS234" i="2" s="1"/>
  <c r="BI234" i="2" a="1"/>
  <c r="BI234" i="2" s="1"/>
  <c r="AP234" i="2" a="1"/>
  <c r="AP234" i="2" s="1"/>
  <c r="AP232" i="2" s="1"/>
  <c r="AP231" i="2" s="1"/>
  <c r="AP227" i="2" s="1"/>
  <c r="AR234" i="2" a="1"/>
  <c r="AR234" i="2" s="1"/>
  <c r="AR232" i="2" s="1"/>
  <c r="AR231" i="2" s="1"/>
  <c r="AR227" i="2" s="1"/>
  <c r="CS234" i="2" a="1"/>
  <c r="CS234" i="2" s="1"/>
  <c r="CF234" i="2" a="1"/>
  <c r="CF234" i="2" s="1"/>
  <c r="EK314" i="2"/>
  <c r="CH761" i="2" a="1"/>
  <c r="CH761" i="2" s="1"/>
  <c r="BR761" i="2" a="1"/>
  <c r="BR761" i="2" s="1"/>
  <c r="BR759" i="2" s="1"/>
  <c r="CM761" i="2" a="1"/>
  <c r="CM761" i="2" s="1"/>
  <c r="CJ761" i="2" a="1"/>
  <c r="CJ761" i="2" s="1"/>
  <c r="CX761" i="2" a="1"/>
  <c r="CX761" i="2" s="1"/>
  <c r="DB761" i="2" a="1"/>
  <c r="DB761" i="2" s="1"/>
  <c r="AS761" i="2" a="1"/>
  <c r="AS761" i="2" s="1"/>
  <c r="AS759" i="2" s="1"/>
  <c r="BK761" i="2" a="1"/>
  <c r="BK761" i="2" s="1"/>
  <c r="BK759" i="2" s="1"/>
  <c r="CJ780" i="2" a="1"/>
  <c r="CJ780" i="2" s="1"/>
  <c r="BO780" i="2" a="1"/>
  <c r="BO780" i="2" s="1"/>
  <c r="BO778" i="2" s="1"/>
  <c r="BJ780" i="2" a="1"/>
  <c r="BJ780" i="2" s="1"/>
  <c r="BJ778" i="2" s="1"/>
  <c r="CE780" i="2" a="1"/>
  <c r="CE780" i="2" s="1"/>
  <c r="CE778" i="2" s="1"/>
  <c r="CB780" i="2" a="1"/>
  <c r="CB780" i="2" s="1"/>
  <c r="CB778" i="2" s="1"/>
  <c r="DG780" i="2" a="1"/>
  <c r="DG780" i="2" s="1"/>
  <c r="CR780" i="2" a="1"/>
  <c r="CR780" i="2" s="1"/>
  <c r="CP799" i="2" a="1"/>
  <c r="CP799" i="2" s="1"/>
  <c r="BU799" i="2" a="1"/>
  <c r="BU799" i="2" s="1"/>
  <c r="CU799" i="2" a="1"/>
  <c r="CU799" i="2" s="1"/>
  <c r="CL799" i="2" a="1"/>
  <c r="CL799" i="2" s="1"/>
  <c r="BL799" i="2" a="1"/>
  <c r="BL799" i="2" s="1"/>
  <c r="BR799" i="2" a="1"/>
  <c r="BR799" i="2" s="1"/>
  <c r="BT799" i="2" a="1"/>
  <c r="BT799" i="2" s="1"/>
  <c r="BV837" i="2" a="1"/>
  <c r="BV837" i="2" s="1"/>
  <c r="AR837" i="2" a="1"/>
  <c r="AR837" i="2" s="1"/>
  <c r="AR835" i="2" s="1"/>
  <c r="AR834" i="2" s="1"/>
  <c r="AR828" i="2" s="1"/>
  <c r="CA837" i="2" a="1"/>
  <c r="CA837" i="2" s="1"/>
  <c r="CB837" i="2" a="1"/>
  <c r="CB837" i="2" s="1"/>
  <c r="CS837" i="2" a="1"/>
  <c r="CS837" i="2" s="1"/>
  <c r="BI837" i="2" a="1"/>
  <c r="BI837" i="2" s="1"/>
  <c r="EK358" i="2"/>
  <c r="AR367" i="2" a="1"/>
  <c r="AR367" i="2" s="1"/>
  <c r="AR365" i="2" s="1"/>
  <c r="AR364" i="2" s="1"/>
  <c r="AZ367" i="2" a="1"/>
  <c r="AZ367" i="2" s="1"/>
  <c r="AZ365" i="2" s="1"/>
  <c r="AZ364" i="2" s="1"/>
  <c r="CN367" i="2" a="1"/>
  <c r="CN367" i="2" s="1"/>
  <c r="CN365" i="2" s="1"/>
  <c r="CN364" i="2" s="1"/>
  <c r="CH367" i="2" a="1"/>
  <c r="CH367" i="2" s="1"/>
  <c r="CH365" i="2" s="1"/>
  <c r="CH364" i="2" s="1"/>
  <c r="DC367" i="2" a="1"/>
  <c r="DC367" i="2" s="1"/>
  <c r="DC365" i="2" s="1"/>
  <c r="DC364" i="2" s="1"/>
  <c r="CI367" i="2" a="1"/>
  <c r="CI367" i="2" s="1"/>
  <c r="CI365" i="2" s="1"/>
  <c r="CI364" i="2" s="1"/>
  <c r="AR380" i="2" a="1"/>
  <c r="AR380" i="2" s="1"/>
  <c r="AR378" i="2" s="1"/>
  <c r="AR377" i="2" s="1"/>
  <c r="AR352" i="2" s="1"/>
  <c r="AR73" i="2" s="1"/>
  <c r="BG380" i="2" a="1"/>
  <c r="BG380" i="2" s="1"/>
  <c r="BG378" i="2" s="1"/>
  <c r="BG377" i="2" s="1"/>
  <c r="BG352" i="2" s="1"/>
  <c r="BG73" i="2" s="1"/>
  <c r="BB380" i="2" a="1"/>
  <c r="BB380" i="2" s="1"/>
  <c r="BB378" i="2" s="1"/>
  <c r="BB377" i="2" s="1"/>
  <c r="BB352" i="2" s="1"/>
  <c r="BB73" i="2" s="1"/>
  <c r="CY818" i="2" a="1"/>
  <c r="CY818" i="2" s="1"/>
  <c r="BC818" i="2" a="1"/>
  <c r="BC818" i="2" s="1"/>
  <c r="AS818" i="2" a="1"/>
  <c r="AS818" i="2" s="1"/>
  <c r="AS816" i="2" s="1"/>
  <c r="AS815" i="2" s="1"/>
  <c r="AS809" i="2" s="1"/>
  <c r="BJ818" i="2" a="1"/>
  <c r="BJ818" i="2" s="1"/>
  <c r="CB818" i="2" a="1"/>
  <c r="CB818" i="2" s="1"/>
  <c r="CE818" i="2" a="1"/>
  <c r="CE818" i="2" s="1"/>
  <c r="CZ818" i="2" a="1"/>
  <c r="CZ818" i="2" s="1"/>
  <c r="CP818" i="2" a="1"/>
  <c r="CP818" i="2" s="1"/>
  <c r="AV818" i="2" a="1"/>
  <c r="AV818" i="2" s="1"/>
  <c r="CT818" i="2" a="1"/>
  <c r="CT818" i="2" s="1"/>
  <c r="BI818" i="2" a="1"/>
  <c r="BI818" i="2" s="1"/>
  <c r="BN818" i="2" a="1"/>
  <c r="BN818" i="2" s="1"/>
  <c r="CJ818" i="2" a="1"/>
  <c r="CJ818" i="2" s="1"/>
  <c r="CS818" i="2" a="1"/>
  <c r="CS818" i="2" s="1"/>
  <c r="BD818" i="2" a="1"/>
  <c r="BD818" i="2" s="1"/>
  <c r="CX818" i="2" a="1"/>
  <c r="CX818" i="2" s="1"/>
  <c r="CI818" i="2" a="1"/>
  <c r="CI818" i="2" s="1"/>
  <c r="BY818" i="2" a="1"/>
  <c r="BY818" i="2" s="1"/>
  <c r="BF818" i="2" a="1"/>
  <c r="BF818" i="2" s="1"/>
  <c r="BP818" i="2" a="1"/>
  <c r="BP818" i="2" s="1"/>
  <c r="EK395" i="2"/>
  <c r="EK923" i="2" s="1"/>
  <c r="BU818" i="2" a="1"/>
  <c r="BU818" i="2" s="1"/>
  <c r="DB818" i="2" a="1"/>
  <c r="DB818" i="2" s="1"/>
  <c r="CV818" i="2" a="1"/>
  <c r="CV818" i="2" s="1"/>
  <c r="CA818" i="2" a="1"/>
  <c r="CA818" i="2" s="1"/>
  <c r="AY818" i="2" a="1"/>
  <c r="AY818" i="2" s="1"/>
  <c r="BV818" i="2" a="1"/>
  <c r="BV818" i="2" s="1"/>
  <c r="BS818" i="2" a="1"/>
  <c r="BS818" i="2" s="1"/>
  <c r="EK227" i="2"/>
  <c r="DG818" i="2" a="1"/>
  <c r="DG818" i="2" s="1"/>
  <c r="BQ818" i="2" a="1"/>
  <c r="BQ818" i="2" s="1"/>
  <c r="DH818" i="2" a="1"/>
  <c r="DH818" i="2" s="1"/>
  <c r="BA818" i="2" a="1"/>
  <c r="BA818" i="2" s="1"/>
  <c r="DC818" i="2" a="1"/>
  <c r="DC818" i="2" s="1"/>
  <c r="BW818" i="2" a="1"/>
  <c r="BW818" i="2" s="1"/>
  <c r="BM818" i="2" a="1"/>
  <c r="BM818" i="2" s="1"/>
  <c r="AX818" i="2" a="1"/>
  <c r="AX818" i="2" s="1"/>
  <c r="CM818" i="2" a="1"/>
  <c r="CM818" i="2" s="1"/>
  <c r="DE818" i="2" a="1"/>
  <c r="DE818" i="2" s="1"/>
  <c r="BG818" i="2" a="1"/>
  <c r="BG818" i="2" s="1"/>
  <c r="BR818" i="2" a="1"/>
  <c r="BR818" i="2" s="1"/>
  <c r="DF818" i="2" a="1"/>
  <c r="DF818" i="2" s="1"/>
  <c r="EK811" i="2"/>
  <c r="BH818" i="2" a="1"/>
  <c r="BH818" i="2" s="1"/>
  <c r="CC818" i="2" a="1"/>
  <c r="CC818" i="2" s="1"/>
  <c r="CD818" i="2" a="1"/>
  <c r="CD818" i="2" s="1"/>
  <c r="AU818" i="2" a="1"/>
  <c r="AU818" i="2" s="1"/>
  <c r="BX818" i="2" a="1"/>
  <c r="BX818" i="2" s="1"/>
  <c r="BL818" i="2" a="1"/>
  <c r="BL818" i="2" s="1"/>
  <c r="EK813" i="2"/>
  <c r="EJ863" i="2"/>
  <c r="EJ903" i="2"/>
  <c r="AW818" i="2" a="1"/>
  <c r="AW818" i="2" s="1"/>
  <c r="BO818" i="2" a="1"/>
  <c r="BO818" i="2" s="1"/>
  <c r="CN818" i="2" a="1"/>
  <c r="CN818" i="2" s="1"/>
  <c r="BZ818" i="2" a="1"/>
  <c r="BZ818" i="2" s="1"/>
  <c r="CG818" i="2" a="1"/>
  <c r="CG818" i="2" s="1"/>
  <c r="EK815" i="2"/>
  <c r="BT818" i="2" a="1"/>
  <c r="BT818" i="2" s="1"/>
  <c r="DI818" i="2" a="1"/>
  <c r="DI818" i="2" s="1"/>
  <c r="CW818" i="2" a="1"/>
  <c r="CW818" i="2" s="1"/>
  <c r="BK818" i="2" a="1"/>
  <c r="BK818" i="2" s="1"/>
  <c r="CL818" i="2" a="1"/>
  <c r="CL818" i="2" s="1"/>
  <c r="DA818" i="2" a="1"/>
  <c r="DA818" i="2" s="1"/>
  <c r="CR818" i="2" a="1"/>
  <c r="CR818" i="2" s="1"/>
  <c r="CK818" i="2" a="1"/>
  <c r="CK818" i="2" s="1"/>
  <c r="EK809" i="2"/>
  <c r="DD818" i="2" a="1"/>
  <c r="DD818" i="2" s="1"/>
  <c r="AQ818" i="2" a="1"/>
  <c r="AQ818" i="2" s="1"/>
  <c r="AQ816" i="2" s="1"/>
  <c r="AQ815" i="2" s="1"/>
  <c r="AQ809" i="2" s="1"/>
  <c r="AR818" i="2" a="1"/>
  <c r="AR818" i="2" s="1"/>
  <c r="AR816" i="2" s="1"/>
  <c r="AR815" i="2" s="1"/>
  <c r="AR809" i="2" s="1"/>
  <c r="CF818" i="2" a="1"/>
  <c r="CF818" i="2" s="1"/>
  <c r="CQ818" i="2" a="1"/>
  <c r="CQ818" i="2" s="1"/>
  <c r="CO818" i="2" a="1"/>
  <c r="CO818" i="2" s="1"/>
  <c r="EJ902" i="2"/>
  <c r="EJ901" i="2"/>
  <c r="EJ900" i="2"/>
  <c r="EJ12" i="2"/>
  <c r="EJ899" i="2"/>
  <c r="EJ825" i="2"/>
  <c r="EI820" i="2"/>
  <c r="BD73" i="2"/>
  <c r="BC73" i="2"/>
  <c r="M68" i="2"/>
  <c r="M71" i="2" s="1"/>
  <c r="M350" i="2"/>
  <c r="U68" i="2"/>
  <c r="U71" i="2" s="1"/>
  <c r="U350" i="2"/>
  <c r="AG68" i="2"/>
  <c r="AG71" i="2" s="1"/>
  <c r="AG350" i="2"/>
  <c r="AO350" i="2"/>
  <c r="AO68" i="2"/>
  <c r="AO71" i="2" s="1"/>
  <c r="AC68" i="2"/>
  <c r="AC71" i="2" s="1"/>
  <c r="AC350" i="2"/>
  <c r="Q68" i="2"/>
  <c r="Q71" i="2" s="1"/>
  <c r="Q350" i="2"/>
  <c r="Y68" i="2"/>
  <c r="Y71" i="2" s="1"/>
  <c r="Y350" i="2"/>
  <c r="AK68" i="2"/>
  <c r="AK71" i="2" s="1"/>
  <c r="AK350" i="2"/>
  <c r="CV222" i="2"/>
  <c r="CV35" i="2" s="1"/>
  <c r="CV227" i="2"/>
  <c r="DA835" i="2"/>
  <c r="DA834" i="2" s="1"/>
  <c r="DE797" i="2"/>
  <c r="DE796" i="2" s="1"/>
  <c r="DH797" i="2"/>
  <c r="DH796" i="2" s="1"/>
  <c r="DH790" i="2" s="1"/>
  <c r="DI797" i="2"/>
  <c r="DI796" i="2" s="1"/>
  <c r="BG835" i="2"/>
  <c r="BG834" i="2" s="1"/>
  <c r="BG828" i="2" s="1"/>
  <c r="DZ364" i="2"/>
  <c r="BY232" i="2"/>
  <c r="BY231" i="2" s="1"/>
  <c r="BP232" i="2"/>
  <c r="BP231" i="2" s="1"/>
  <c r="BP227" i="2" s="1"/>
  <c r="BI232" i="2"/>
  <c r="BI231" i="2" s="1"/>
  <c r="BI227" i="2" s="1"/>
  <c r="BA232" i="2"/>
  <c r="BA231" i="2" s="1"/>
  <c r="BA227" i="2" s="1"/>
  <c r="BE232" i="2"/>
  <c r="BE231" i="2" s="1"/>
  <c r="BE227" i="2" s="1"/>
  <c r="AT232" i="2"/>
  <c r="AT231" i="2" s="1"/>
  <c r="AT227" i="2" s="1"/>
  <c r="AV232" i="2"/>
  <c r="AV231" i="2" s="1"/>
  <c r="AV227" i="2" s="1"/>
  <c r="CU232" i="2"/>
  <c r="CU231" i="2" s="1"/>
  <c r="CN232" i="2"/>
  <c r="CN231" i="2" s="1"/>
  <c r="CQ797" i="2"/>
  <c r="CQ796" i="2" s="1"/>
  <c r="CQ790" i="2" s="1"/>
  <c r="AX797" i="2"/>
  <c r="AX796" i="2" s="1"/>
  <c r="AX790" i="2" s="1"/>
  <c r="CU797" i="2"/>
  <c r="CU796" i="2" s="1"/>
  <c r="CU790" i="2" s="1"/>
  <c r="DC799" i="2" a="1"/>
  <c r="DC799" i="2" s="1"/>
  <c r="CO797" i="2"/>
  <c r="CO796" i="2" s="1"/>
  <c r="BL797" i="2"/>
  <c r="BL796" i="2" s="1"/>
  <c r="BL790" i="2" s="1"/>
  <c r="BH797" i="2"/>
  <c r="BH796" i="2" s="1"/>
  <c r="BH790" i="2" s="1"/>
  <c r="BX797" i="2"/>
  <c r="BX796" i="2" s="1"/>
  <c r="BX790" i="2" s="1"/>
  <c r="BT797" i="2"/>
  <c r="BT796" i="2" s="1"/>
  <c r="BT790" i="2" s="1"/>
  <c r="CU835" i="2"/>
  <c r="CU834" i="2" s="1"/>
  <c r="CU828" i="2" s="1"/>
  <c r="BV835" i="2"/>
  <c r="BV834" i="2" s="1"/>
  <c r="BV828" i="2" s="1"/>
  <c r="BA835" i="2"/>
  <c r="BA834" i="2" s="1"/>
  <c r="CA835" i="2"/>
  <c r="CA834" i="2" s="1"/>
  <c r="CA828" i="2" s="1"/>
  <c r="BU835" i="2"/>
  <c r="BU834" i="2" s="1"/>
  <c r="CG835" i="2"/>
  <c r="CG834" i="2" s="1"/>
  <c r="BJ835" i="2"/>
  <c r="BJ834" i="2" s="1"/>
  <c r="BJ828" i="2" s="1"/>
  <c r="BT835" i="2"/>
  <c r="BT834" i="2" s="1"/>
  <c r="BT828" i="2" s="1"/>
  <c r="EA364" i="2"/>
  <c r="BK232" i="2"/>
  <c r="BK231" i="2" s="1"/>
  <c r="BK227" i="2" s="1"/>
  <c r="BB797" i="2"/>
  <c r="BB796" i="2" s="1"/>
  <c r="BB790" i="2" s="1"/>
  <c r="CN835" i="2"/>
  <c r="CN834" i="2" s="1"/>
  <c r="CN828" i="2" s="1"/>
  <c r="DW377" i="2"/>
  <c r="CI232" i="2"/>
  <c r="CI231" i="2" s="1"/>
  <c r="CP232" i="2"/>
  <c r="CP231" i="2" s="1"/>
  <c r="CP227" i="2" s="1"/>
  <c r="BL232" i="2"/>
  <c r="BL231" i="2" s="1"/>
  <c r="BL227" i="2" s="1"/>
  <c r="BQ232" i="2"/>
  <c r="BQ231" i="2" s="1"/>
  <c r="BQ227" i="2" s="1"/>
  <c r="BD232" i="2"/>
  <c r="BD231" i="2" s="1"/>
  <c r="BD227" i="2" s="1"/>
  <c r="CB232" i="2"/>
  <c r="CB231" i="2" s="1"/>
  <c r="BF797" i="2"/>
  <c r="BF796" i="2" s="1"/>
  <c r="BF790" i="2" s="1"/>
  <c r="CH797" i="2"/>
  <c r="CH796" i="2" s="1"/>
  <c r="CH790" i="2" s="1"/>
  <c r="CY797" i="2"/>
  <c r="CY796" i="2" s="1"/>
  <c r="CY790" i="2" s="1"/>
  <c r="BG797" i="2"/>
  <c r="BG796" i="2" s="1"/>
  <c r="BG790" i="2" s="1"/>
  <c r="CW797" i="2"/>
  <c r="CW796" i="2" s="1"/>
  <c r="BZ797" i="2"/>
  <c r="BZ796" i="2" s="1"/>
  <c r="BZ790" i="2" s="1"/>
  <c r="AZ797" i="2"/>
  <c r="AZ796" i="2" s="1"/>
  <c r="AZ790" i="2" s="1"/>
  <c r="CK797" i="2"/>
  <c r="CK796" i="2" s="1"/>
  <c r="CZ835" i="2"/>
  <c r="CZ834" i="2" s="1"/>
  <c r="CZ828" i="2" s="1"/>
  <c r="BC835" i="2"/>
  <c r="BC834" i="2" s="1"/>
  <c r="BC828" i="2" s="1"/>
  <c r="AZ835" i="2"/>
  <c r="AZ834" i="2" s="1"/>
  <c r="AZ828" i="2" s="1"/>
  <c r="BO835" i="2"/>
  <c r="BO834" i="2" s="1"/>
  <c r="BO828" i="2" s="1"/>
  <c r="BP835" i="2"/>
  <c r="BP834" i="2" s="1"/>
  <c r="BP828" i="2" s="1"/>
  <c r="BS835" i="2"/>
  <c r="BS834" i="2" s="1"/>
  <c r="BS828" i="2" s="1"/>
  <c r="CH835" i="2"/>
  <c r="CH834" i="2" s="1"/>
  <c r="CH828" i="2" s="1"/>
  <c r="CS835" i="2"/>
  <c r="CS834" i="2" s="1"/>
  <c r="CD835" i="2"/>
  <c r="CD834" i="2" s="1"/>
  <c r="CD828" i="2" s="1"/>
  <c r="DY364" i="2"/>
  <c r="EB364" i="2"/>
  <c r="DV364" i="2"/>
  <c r="DY377" i="2"/>
  <c r="DV377" i="2"/>
  <c r="BT232" i="2"/>
  <c r="BT231" i="2" s="1"/>
  <c r="BT227" i="2" s="1"/>
  <c r="CD797" i="2"/>
  <c r="CD796" i="2" s="1"/>
  <c r="CD790" i="2" s="1"/>
  <c r="BE835" i="2"/>
  <c r="BE834" i="2" s="1"/>
  <c r="CJ232" i="2"/>
  <c r="CJ231" i="2" s="1"/>
  <c r="CJ227" i="2" s="1"/>
  <c r="CL232" i="2"/>
  <c r="CL231" i="2" s="1"/>
  <c r="CL227" i="2" s="1"/>
  <c r="BC232" i="2"/>
  <c r="BC231" i="2" s="1"/>
  <c r="BC227" i="2" s="1"/>
  <c r="AZ232" i="2"/>
  <c r="AZ231" i="2" s="1"/>
  <c r="AZ227" i="2" s="1"/>
  <c r="CP797" i="2"/>
  <c r="CP796" i="2" s="1"/>
  <c r="CP790" i="2" s="1"/>
  <c r="BY797" i="2"/>
  <c r="BY796" i="2" s="1"/>
  <c r="BE797" i="2"/>
  <c r="BE796" i="2" s="1"/>
  <c r="CG797" i="2"/>
  <c r="CG796" i="2" s="1"/>
  <c r="AV797" i="2"/>
  <c r="AV796" i="2" s="1"/>
  <c r="AV790" i="2" s="1"/>
  <c r="BN797" i="2"/>
  <c r="BN796" i="2" s="1"/>
  <c r="BN790" i="2" s="1"/>
  <c r="BW797" i="2"/>
  <c r="BW796" i="2" s="1"/>
  <c r="BW790" i="2" s="1"/>
  <c r="BS797" i="2"/>
  <c r="BS796" i="2" s="1"/>
  <c r="BS790" i="2" s="1"/>
  <c r="DF799" i="2" a="1"/>
  <c r="DF799" i="2" s="1"/>
  <c r="CR835" i="2"/>
  <c r="CR834" i="2" s="1"/>
  <c r="CR828" i="2" s="1"/>
  <c r="AT835" i="2"/>
  <c r="AT834" i="2" s="1"/>
  <c r="AT828" i="2" s="1"/>
  <c r="CK835" i="2"/>
  <c r="CK834" i="2" s="1"/>
  <c r="BX835" i="2"/>
  <c r="BX834" i="2" s="1"/>
  <c r="BX828" i="2" s="1"/>
  <c r="CC835" i="2"/>
  <c r="CC834" i="2" s="1"/>
  <c r="CX837" i="2" a="1"/>
  <c r="CX837" i="2" s="1"/>
  <c r="AW835" i="2"/>
  <c r="AW834" i="2" s="1"/>
  <c r="DU364" i="2"/>
  <c r="DX377" i="2"/>
  <c r="DA232" i="2"/>
  <c r="DA231" i="2" s="1"/>
  <c r="CR797" i="2"/>
  <c r="CR796" i="2" s="1"/>
  <c r="CR790" i="2" s="1"/>
  <c r="BD797" i="2"/>
  <c r="BD796" i="2" s="1"/>
  <c r="BD790" i="2" s="1"/>
  <c r="DZ377" i="2"/>
  <c r="BW232" i="2"/>
  <c r="BW231" i="2" s="1"/>
  <c r="BF232" i="2"/>
  <c r="BF231" i="2" s="1"/>
  <c r="BF227" i="2" s="1"/>
  <c r="CE232" i="2"/>
  <c r="CE231" i="2" s="1"/>
  <c r="CE227" i="2" s="1"/>
  <c r="CG232" i="2"/>
  <c r="CG231" i="2" s="1"/>
  <c r="DB797" i="2"/>
  <c r="DB796" i="2" s="1"/>
  <c r="DB790" i="2" s="1"/>
  <c r="CZ797" i="2"/>
  <c r="CZ796" i="2" s="1"/>
  <c r="CZ790" i="2" s="1"/>
  <c r="AT797" i="2"/>
  <c r="AT796" i="2" s="1"/>
  <c r="AT790" i="2" s="1"/>
  <c r="DG799" i="2" a="1"/>
  <c r="DG799" i="2" s="1"/>
  <c r="AU797" i="2"/>
  <c r="AU796" i="2" s="1"/>
  <c r="AU790" i="2" s="1"/>
  <c r="DD799" i="2" a="1"/>
  <c r="DD799" i="2" s="1"/>
  <c r="BK797" i="2"/>
  <c r="BK796" i="2" s="1"/>
  <c r="BK790" i="2" s="1"/>
  <c r="CT797" i="2"/>
  <c r="CT796" i="2" s="1"/>
  <c r="CT790" i="2" s="1"/>
  <c r="BR835" i="2"/>
  <c r="BR834" i="2" s="1"/>
  <c r="BR828" i="2" s="1"/>
  <c r="BY835" i="2"/>
  <c r="BY834" i="2" s="1"/>
  <c r="CO835" i="2"/>
  <c r="CO834" i="2" s="1"/>
  <c r="BQ835" i="2"/>
  <c r="BQ834" i="2" s="1"/>
  <c r="CV835" i="2"/>
  <c r="CV834" i="2" s="1"/>
  <c r="CV828" i="2" s="1"/>
  <c r="BF835" i="2"/>
  <c r="BF834" i="2" s="1"/>
  <c r="BF828" i="2" s="1"/>
  <c r="CY837" i="2" a="1"/>
  <c r="CY837" i="2" s="1"/>
  <c r="EC364" i="2"/>
  <c r="AU232" i="2"/>
  <c r="AU231" i="2" s="1"/>
  <c r="AU227" i="2" s="1"/>
  <c r="BV797" i="2"/>
  <c r="BV796" i="2" s="1"/>
  <c r="BV790" i="2" s="1"/>
  <c r="CP835" i="2"/>
  <c r="CP834" i="2" s="1"/>
  <c r="CP828" i="2" s="1"/>
  <c r="BI835" i="2"/>
  <c r="BI834" i="2" s="1"/>
  <c r="CX232" i="2"/>
  <c r="CX231" i="2" s="1"/>
  <c r="CX227" i="2" s="1"/>
  <c r="CW232" i="2"/>
  <c r="CW231" i="2" s="1"/>
  <c r="BU232" i="2"/>
  <c r="BU231" i="2" s="1"/>
  <c r="BU227" i="2" s="1"/>
  <c r="BS232" i="2"/>
  <c r="BS231" i="2" s="1"/>
  <c r="BS227" i="2" s="1"/>
  <c r="BG232" i="2"/>
  <c r="BG231" i="2" s="1"/>
  <c r="BG227" i="2" s="1"/>
  <c r="BB232" i="2"/>
  <c r="BB231" i="2" s="1"/>
  <c r="BB227" i="2" s="1"/>
  <c r="AW232" i="2"/>
  <c r="AW231" i="2" s="1"/>
  <c r="AW227" i="2" s="1"/>
  <c r="CR232" i="2"/>
  <c r="CR231" i="2" s="1"/>
  <c r="CT232" i="2"/>
  <c r="CT231" i="2" s="1"/>
  <c r="CT227" i="2" s="1"/>
  <c r="CK232" i="2"/>
  <c r="CK231" i="2" s="1"/>
  <c r="CC232" i="2"/>
  <c r="CC231" i="2" s="1"/>
  <c r="AW797" i="2"/>
  <c r="AW796" i="2" s="1"/>
  <c r="BU797" i="2"/>
  <c r="BU796" i="2" s="1"/>
  <c r="CJ797" i="2"/>
  <c r="CJ796" i="2" s="1"/>
  <c r="CJ790" i="2" s="1"/>
  <c r="CV797" i="2"/>
  <c r="CV796" i="2" s="1"/>
  <c r="CV790" i="2" s="1"/>
  <c r="CM797" i="2"/>
  <c r="CM796" i="2" s="1"/>
  <c r="CM790" i="2" s="1"/>
  <c r="BC797" i="2"/>
  <c r="BC796" i="2" s="1"/>
  <c r="BC790" i="2" s="1"/>
  <c r="BO797" i="2"/>
  <c r="BO796" i="2" s="1"/>
  <c r="BO790" i="2" s="1"/>
  <c r="CN797" i="2"/>
  <c r="CN796" i="2" s="1"/>
  <c r="CN790" i="2" s="1"/>
  <c r="BH835" i="2"/>
  <c r="BH834" i="2" s="1"/>
  <c r="BH828" i="2" s="1"/>
  <c r="CF835" i="2"/>
  <c r="CF834" i="2" s="1"/>
  <c r="CF828" i="2" s="1"/>
  <c r="BZ835" i="2"/>
  <c r="BZ834" i="2" s="1"/>
  <c r="BZ828" i="2" s="1"/>
  <c r="CQ835" i="2"/>
  <c r="CQ834" i="2" s="1"/>
  <c r="CQ828" i="2" s="1"/>
  <c r="CB835" i="2"/>
  <c r="CB834" i="2" s="1"/>
  <c r="CB828" i="2" s="1"/>
  <c r="AX835" i="2"/>
  <c r="AX834" i="2" s="1"/>
  <c r="AX828" i="2" s="1"/>
  <c r="CT835" i="2"/>
  <c r="CT834" i="2" s="1"/>
  <c r="CT828" i="2" s="1"/>
  <c r="DX364" i="2"/>
  <c r="AY232" i="2"/>
  <c r="AY231" i="2" s="1"/>
  <c r="AY227" i="2" s="1"/>
  <c r="CI797" i="2"/>
  <c r="CI796" i="2" s="1"/>
  <c r="CI790" i="2" s="1"/>
  <c r="BM835" i="2"/>
  <c r="BM834" i="2" s="1"/>
  <c r="CY232" i="2"/>
  <c r="CY231" i="2" s="1"/>
  <c r="BR232" i="2"/>
  <c r="BR231" i="2" s="1"/>
  <c r="BR227" i="2" s="1"/>
  <c r="BX232" i="2"/>
  <c r="BX231" i="2" s="1"/>
  <c r="AX232" i="2"/>
  <c r="AX231" i="2" s="1"/>
  <c r="AX227" i="2" s="1"/>
  <c r="CS232" i="2"/>
  <c r="CS231" i="2" s="1"/>
  <c r="BZ232" i="2"/>
  <c r="BZ231" i="2" s="1"/>
  <c r="BZ227" i="2" s="1"/>
  <c r="BI797" i="2"/>
  <c r="BI796" i="2" s="1"/>
  <c r="CA797" i="2"/>
  <c r="CA796" i="2" s="1"/>
  <c r="CA790" i="2" s="1"/>
  <c r="AY797" i="2"/>
  <c r="AY796" i="2" s="1"/>
  <c r="AY790" i="2" s="1"/>
  <c r="BQ797" i="2"/>
  <c r="BQ796" i="2" s="1"/>
  <c r="CL797" i="2"/>
  <c r="CL796" i="2" s="1"/>
  <c r="CL790" i="2" s="1"/>
  <c r="CC797" i="2"/>
  <c r="CC796" i="2" s="1"/>
  <c r="BR797" i="2"/>
  <c r="BR796" i="2" s="1"/>
  <c r="BR790" i="2" s="1"/>
  <c r="BM797" i="2"/>
  <c r="BM796" i="2" s="1"/>
  <c r="CW835" i="2"/>
  <c r="CW834" i="2" s="1"/>
  <c r="AV835" i="2"/>
  <c r="AV834" i="2" s="1"/>
  <c r="AV828" i="2" s="1"/>
  <c r="BN835" i="2"/>
  <c r="BN834" i="2" s="1"/>
  <c r="BN828" i="2" s="1"/>
  <c r="CJ835" i="2"/>
  <c r="CJ834" i="2" s="1"/>
  <c r="CJ828" i="2" s="1"/>
  <c r="CM835" i="2"/>
  <c r="CM834" i="2" s="1"/>
  <c r="CM828" i="2" s="1"/>
  <c r="CL835" i="2"/>
  <c r="CL834" i="2" s="1"/>
  <c r="CL828" i="2" s="1"/>
  <c r="ED364" i="2"/>
  <c r="DU377" i="2"/>
  <c r="DT377" i="2"/>
  <c r="CQ232" i="2"/>
  <c r="CQ231" i="2" s="1"/>
  <c r="CE797" i="2"/>
  <c r="CE796" i="2" s="1"/>
  <c r="CE790" i="2" s="1"/>
  <c r="AY835" i="2"/>
  <c r="AY834" i="2" s="1"/>
  <c r="AY828" i="2" s="1"/>
  <c r="CZ232" i="2"/>
  <c r="CZ231" i="2" s="1"/>
  <c r="CA232" i="2"/>
  <c r="CA231" i="2" s="1"/>
  <c r="BH232" i="2"/>
  <c r="BH231" i="2" s="1"/>
  <c r="BH227" i="2" s="1"/>
  <c r="BJ232" i="2"/>
  <c r="BJ231" i="2" s="1"/>
  <c r="BJ227" i="2" s="1"/>
  <c r="CO232" i="2"/>
  <c r="CO231" i="2" s="1"/>
  <c r="CF232" i="2"/>
  <c r="CF231" i="2" s="1"/>
  <c r="BA797" i="2"/>
  <c r="BA796" i="2" s="1"/>
  <c r="BJ797" i="2"/>
  <c r="BJ796" i="2" s="1"/>
  <c r="BJ790" i="2" s="1"/>
  <c r="CB797" i="2"/>
  <c r="CB796" i="2" s="1"/>
  <c r="CB790" i="2" s="1"/>
  <c r="BP797" i="2"/>
  <c r="BP796" i="2" s="1"/>
  <c r="BP790" i="2" s="1"/>
  <c r="CF797" i="2"/>
  <c r="CF796" i="2" s="1"/>
  <c r="CF790" i="2" s="1"/>
  <c r="DA797" i="2"/>
  <c r="DA796" i="2" s="1"/>
  <c r="CX797" i="2"/>
  <c r="CX796" i="2" s="1"/>
  <c r="CX790" i="2" s="1"/>
  <c r="CS797" i="2"/>
  <c r="CS796" i="2" s="1"/>
  <c r="CE835" i="2"/>
  <c r="CE834" i="2" s="1"/>
  <c r="CE828" i="2" s="1"/>
  <c r="BD835" i="2"/>
  <c r="BD834" i="2" s="1"/>
  <c r="BD828" i="2" s="1"/>
  <c r="BW835" i="2"/>
  <c r="BW834" i="2" s="1"/>
  <c r="BW828" i="2" s="1"/>
  <c r="BB835" i="2"/>
  <c r="BB834" i="2" s="1"/>
  <c r="BB828" i="2" s="1"/>
  <c r="BK835" i="2"/>
  <c r="BK834" i="2" s="1"/>
  <c r="BK828" i="2" s="1"/>
  <c r="CI835" i="2"/>
  <c r="CI834" i="2" s="1"/>
  <c r="CI828" i="2" s="1"/>
  <c r="BL835" i="2"/>
  <c r="BL834" i="2" s="1"/>
  <c r="BL828" i="2" s="1"/>
  <c r="AU835" i="2"/>
  <c r="AU834" i="2" s="1"/>
  <c r="AU828" i="2" s="1"/>
  <c r="DW364" i="2"/>
  <c r="BS387" i="2"/>
  <c r="BS382" i="2" s="1"/>
  <c r="BT389" i="2" a="1"/>
  <c r="BT389" i="2" s="1"/>
  <c r="AR387" i="2"/>
  <c r="AR382" i="2" s="1"/>
  <c r="AS387" i="2"/>
  <c r="AS382" i="2" s="1"/>
  <c r="AQ387" i="2"/>
  <c r="AQ382" i="2" s="1"/>
  <c r="AQ835" i="2"/>
  <c r="AQ834" i="2" s="1"/>
  <c r="AQ828" i="2" s="1"/>
  <c r="AQ797" i="2"/>
  <c r="AQ796" i="2" s="1"/>
  <c r="AQ790" i="2" s="1"/>
  <c r="AP771" i="2"/>
  <c r="DI234" i="2" a="1"/>
  <c r="DI234" i="2" s="1"/>
  <c r="DH234" i="2" a="1"/>
  <c r="DH234" i="2" s="1"/>
  <c r="DF234" i="2" a="1"/>
  <c r="DF234" i="2" s="1"/>
  <c r="DG234" i="2" a="1"/>
  <c r="DG234" i="2" s="1"/>
  <c r="DE234" i="2" a="1"/>
  <c r="DE234" i="2" s="1"/>
  <c r="DB234" i="2" a="1"/>
  <c r="DB234" i="2" s="1"/>
  <c r="DD234" i="2" a="1"/>
  <c r="DD234" i="2" s="1"/>
  <c r="DC234" i="2" a="1"/>
  <c r="DC234" i="2" s="1"/>
  <c r="BN222" i="2"/>
  <c r="BN35" i="2" s="1"/>
  <c r="AO139" i="2"/>
  <c r="AO181" i="2" s="1"/>
  <c r="DS147" i="2"/>
  <c r="CM222" i="2" l="1"/>
  <c r="CM35" i="2" s="1"/>
  <c r="CD222" i="2"/>
  <c r="CD35" i="2" s="1"/>
  <c r="EK863" i="2"/>
  <c r="EK903" i="2"/>
  <c r="DV869" i="2" s="1" a="1"/>
  <c r="DV869" i="2" s="1"/>
  <c r="DV871" i="2" s="1"/>
  <c r="BV222" i="2"/>
  <c r="BV35" i="2" s="1"/>
  <c r="BP79" i="9"/>
  <c r="BP127" i="9" s="1"/>
  <c r="BQ758" i="9"/>
  <c r="CK929" i="9"/>
  <c r="CK917" i="9"/>
  <c r="CL929" i="9"/>
  <c r="ED554" i="9"/>
  <c r="CG61" i="9"/>
  <c r="CG112" i="9" s="1"/>
  <c r="CG70" i="9"/>
  <c r="CG114" i="9" s="1"/>
  <c r="ED633" i="9"/>
  <c r="CI660" i="9" a="1"/>
  <c r="CI660" i="9" s="1"/>
  <c r="CI653" i="9" s="1"/>
  <c r="CI75" i="9" s="1"/>
  <c r="CK424" i="9" a="1"/>
  <c r="CK424" i="9" s="1"/>
  <c r="CJ600" i="9" a="1"/>
  <c r="CJ600" i="9" s="1"/>
  <c r="CJ593" i="9" s="1"/>
  <c r="CK640" i="9" a="1"/>
  <c r="CK640" i="9" s="1"/>
  <c r="CH739" i="9" a="1"/>
  <c r="CH739" i="9" s="1"/>
  <c r="CH732" i="9" s="1"/>
  <c r="EE223" i="9"/>
  <c r="CJ620" i="9" a="1"/>
  <c r="CJ620" i="9" s="1"/>
  <c r="CJ613" i="9" s="1"/>
  <c r="CJ69" i="9" s="1"/>
  <c r="CJ739" i="9" a="1"/>
  <c r="CJ739" i="9" s="1"/>
  <c r="CJ732" i="9" s="1"/>
  <c r="EE140" i="9"/>
  <c r="EE17" i="9" s="1"/>
  <c r="CH620" i="9" a="1"/>
  <c r="CH620" i="9" s="1"/>
  <c r="CH613" i="9" s="1"/>
  <c r="CH69" i="9" s="1"/>
  <c r="CH640" i="9" a="1"/>
  <c r="CH640" i="9" s="1"/>
  <c r="CH633" i="9" s="1"/>
  <c r="CH70" i="9" s="1"/>
  <c r="CH561" i="9" a="1"/>
  <c r="CH561" i="9" s="1"/>
  <c r="CH554" i="9" s="1"/>
  <c r="CH61" i="9" s="1"/>
  <c r="CJ700" i="9" a="1"/>
  <c r="CJ700" i="9" s="1"/>
  <c r="CJ693" i="9" s="1"/>
  <c r="CJ76" i="9" s="1"/>
  <c r="CJ561" i="9" a="1"/>
  <c r="CJ561" i="9" s="1"/>
  <c r="CJ554" i="9" s="1"/>
  <c r="CJ61" i="9" s="1"/>
  <c r="EE16" i="9"/>
  <c r="CI600" i="9" a="1"/>
  <c r="CI600" i="9" s="1"/>
  <c r="CI593" i="9" s="1"/>
  <c r="CK620" i="9" a="1"/>
  <c r="CK620" i="9" s="1"/>
  <c r="CK561" i="9" a="1"/>
  <c r="CK561" i="9" s="1"/>
  <c r="CI484" i="9" a="1"/>
  <c r="CI484" i="9" s="1"/>
  <c r="CI477" i="9" s="1"/>
  <c r="CI54" i="9" s="1"/>
  <c r="CJ484" i="9" a="1"/>
  <c r="CJ484" i="9" s="1"/>
  <c r="CJ477" i="9" s="1"/>
  <c r="CJ54" i="9" s="1"/>
  <c r="CK680" i="9" a="1"/>
  <c r="CK680" i="9" s="1"/>
  <c r="CK484" i="9" a="1"/>
  <c r="CK484" i="9" s="1"/>
  <c r="CH660" i="9" a="1"/>
  <c r="CH660" i="9" s="1"/>
  <c r="CH653" i="9" s="1"/>
  <c r="CH75" i="9" s="1"/>
  <c r="CH600" i="9" a="1"/>
  <c r="CH600" i="9" s="1"/>
  <c r="CH593" i="9" s="1"/>
  <c r="CK700" i="9" a="1"/>
  <c r="CK700" i="9" s="1"/>
  <c r="CJ424" i="9" a="1"/>
  <c r="CJ424" i="9" s="1"/>
  <c r="CJ417" i="9" s="1"/>
  <c r="CJ52" i="9" s="1"/>
  <c r="CH700" i="9" a="1"/>
  <c r="CH700" i="9" s="1"/>
  <c r="CH693" i="9" s="1"/>
  <c r="CH76" i="9" s="1"/>
  <c r="CK660" i="9" a="1"/>
  <c r="CK660" i="9" s="1"/>
  <c r="CH680" i="9" a="1"/>
  <c r="CH680" i="9" s="1"/>
  <c r="CH673" i="9" s="1"/>
  <c r="CH74" i="9" s="1"/>
  <c r="CH424" i="9" a="1"/>
  <c r="CH424" i="9" s="1"/>
  <c r="CH417" i="9" s="1"/>
  <c r="CH52" i="9" s="1"/>
  <c r="CI680" i="9" a="1"/>
  <c r="CI680" i="9" s="1"/>
  <c r="CI673" i="9" s="1"/>
  <c r="CI74" i="9" s="1"/>
  <c r="CK739" i="9" a="1"/>
  <c r="CK739" i="9" s="1"/>
  <c r="CI739" i="9" a="1"/>
  <c r="CI739" i="9" s="1"/>
  <c r="CI732" i="9" s="1"/>
  <c r="CJ680" i="9" a="1"/>
  <c r="CJ680" i="9" s="1"/>
  <c r="CJ673" i="9" s="1"/>
  <c r="CJ74" i="9" s="1"/>
  <c r="CI561" i="9" a="1"/>
  <c r="CI561" i="9" s="1"/>
  <c r="CI554" i="9" s="1"/>
  <c r="CI61" i="9" s="1"/>
  <c r="CI700" i="9" a="1"/>
  <c r="CI700" i="9" s="1"/>
  <c r="CI693" i="9" s="1"/>
  <c r="CI76" i="9" s="1"/>
  <c r="CI424" i="9" a="1"/>
  <c r="CI424" i="9" s="1"/>
  <c r="CI417" i="9" s="1"/>
  <c r="CI52" i="9" s="1"/>
  <c r="CI620" i="9" a="1"/>
  <c r="CI620" i="9" s="1"/>
  <c r="CI613" i="9" s="1"/>
  <c r="CI69" i="9" s="1"/>
  <c r="CI640" i="9" a="1"/>
  <c r="CI640" i="9" s="1"/>
  <c r="CI633" i="9" s="1"/>
  <c r="CI70" i="9" s="1"/>
  <c r="CH484" i="9" a="1"/>
  <c r="CH484" i="9" s="1"/>
  <c r="CH477" i="9" s="1"/>
  <c r="CH54" i="9" s="1"/>
  <c r="CJ660" i="9" a="1"/>
  <c r="CJ660" i="9" s="1"/>
  <c r="CJ653" i="9" s="1"/>
  <c r="CJ75" i="9" s="1"/>
  <c r="CK600" i="9" a="1"/>
  <c r="CK600" i="9" s="1"/>
  <c r="CJ640" i="9" a="1"/>
  <c r="CJ640" i="9" s="1"/>
  <c r="CJ633" i="9" s="1"/>
  <c r="CJ70" i="9" s="1"/>
  <c r="CG69" i="9"/>
  <c r="ED613" i="9"/>
  <c r="EK901" i="2"/>
  <c r="BQ777" i="9"/>
  <c r="BP80" i="9"/>
  <c r="BP128" i="9" s="1"/>
  <c r="EC979" i="9"/>
  <c r="EC114" i="9"/>
  <c r="CG54" i="9"/>
  <c r="CG110" i="9" s="1"/>
  <c r="ED477" i="9"/>
  <c r="EK900" i="2"/>
  <c r="CG75" i="9"/>
  <c r="CG115" i="9" s="1"/>
  <c r="ED653" i="9"/>
  <c r="CG74" i="9"/>
  <c r="ED673" i="9"/>
  <c r="EC976" i="9"/>
  <c r="EC110" i="9"/>
  <c r="ED417" i="9"/>
  <c r="CG52" i="9"/>
  <c r="CG107" i="9" s="1"/>
  <c r="EC77" i="9"/>
  <c r="EK899" i="2"/>
  <c r="EC107" i="9"/>
  <c r="EC974" i="9"/>
  <c r="EC985" i="9" s="1"/>
  <c r="CO323" i="9"/>
  <c r="EF323" i="9" s="1"/>
  <c r="CO139" i="9"/>
  <c r="EF147" i="9"/>
  <c r="EF148" i="9" s="1"/>
  <c r="EC113" i="9"/>
  <c r="EC978" i="9"/>
  <c r="CG76" i="9"/>
  <c r="CG116" i="9" s="1"/>
  <c r="ED693" i="9"/>
  <c r="BM222" i="2"/>
  <c r="BM35" i="2" s="1"/>
  <c r="EK12" i="2"/>
  <c r="EK902" i="2"/>
  <c r="CM387" i="9"/>
  <c r="CM382" i="9" s="1"/>
  <c r="CN389" i="9" a="1"/>
  <c r="CN389" i="9" s="1"/>
  <c r="CH73" i="9"/>
  <c r="CI73" i="9"/>
  <c r="CJ73" i="9"/>
  <c r="CK352" i="9"/>
  <c r="EE377" i="9"/>
  <c r="CH222" i="2"/>
  <c r="CH35" i="2" s="1"/>
  <c r="BO222" i="2"/>
  <c r="BO35" i="2" s="1"/>
  <c r="CR82" i="2"/>
  <c r="BG82" i="2"/>
  <c r="CB82" i="2"/>
  <c r="CH82" i="2"/>
  <c r="CD82" i="2"/>
  <c r="CF82" i="2"/>
  <c r="BV82" i="2"/>
  <c r="BS82" i="2"/>
  <c r="CN82" i="2"/>
  <c r="CV82" i="2"/>
  <c r="CA82" i="2"/>
  <c r="CZ82" i="2"/>
  <c r="CQ82" i="2"/>
  <c r="CJ82" i="2"/>
  <c r="AV82" i="2"/>
  <c r="BT82" i="2"/>
  <c r="BP82" i="2"/>
  <c r="CT82" i="2"/>
  <c r="CI82" i="2"/>
  <c r="BH82" i="2"/>
  <c r="BR82" i="2"/>
  <c r="AR82" i="2"/>
  <c r="BJ82" i="2"/>
  <c r="BO82" i="2"/>
  <c r="BF82" i="2"/>
  <c r="BL82" i="2"/>
  <c r="CE82" i="2"/>
  <c r="CL82" i="2"/>
  <c r="BC82" i="2"/>
  <c r="AU82" i="2"/>
  <c r="CP82" i="2"/>
  <c r="BX82" i="2"/>
  <c r="CM82" i="2"/>
  <c r="AZ82" i="2"/>
  <c r="BB82" i="2"/>
  <c r="BK82" i="2"/>
  <c r="AY82" i="2"/>
  <c r="AT82" i="2"/>
  <c r="BW82" i="2"/>
  <c r="BZ82" i="2"/>
  <c r="CU82" i="2"/>
  <c r="AP82" i="2"/>
  <c r="AP129" i="2" s="1"/>
  <c r="AQ82" i="2"/>
  <c r="BD82" i="2"/>
  <c r="BN82" i="2"/>
  <c r="AX82" i="2"/>
  <c r="EK825" i="2"/>
  <c r="EK820" i="2" s="1"/>
  <c r="EJ820" i="2"/>
  <c r="Q965" i="2"/>
  <c r="Q964" i="2"/>
  <c r="Q963" i="2"/>
  <c r="U965" i="2"/>
  <c r="U964" i="2"/>
  <c r="U963" i="2"/>
  <c r="AC965" i="2"/>
  <c r="AC964" i="2"/>
  <c r="AC963" i="2"/>
  <c r="M965" i="2"/>
  <c r="M964" i="2"/>
  <c r="M963" i="2"/>
  <c r="AO965" i="2"/>
  <c r="AO964" i="2"/>
  <c r="AO963" i="2"/>
  <c r="AK965" i="2"/>
  <c r="AK964" i="2"/>
  <c r="AK963" i="2"/>
  <c r="Y965" i="2"/>
  <c r="Y964" i="2"/>
  <c r="Y963" i="2"/>
  <c r="AG965" i="2"/>
  <c r="AG964" i="2"/>
  <c r="AG963" i="2"/>
  <c r="AG97" i="2"/>
  <c r="AG87" i="2"/>
  <c r="AG94" i="2" s="1"/>
  <c r="Q331" i="2"/>
  <c r="Q395" i="2"/>
  <c r="Q969" i="2" s="1"/>
  <c r="U395" i="2"/>
  <c r="U969" i="2" s="1"/>
  <c r="U331" i="2"/>
  <c r="Q97" i="2"/>
  <c r="Q87" i="2"/>
  <c r="Q94" i="2" s="1"/>
  <c r="U97" i="2"/>
  <c r="U87" i="2"/>
  <c r="U94" i="2" s="1"/>
  <c r="AK395" i="2"/>
  <c r="AK969" i="2" s="1"/>
  <c r="AK331" i="2"/>
  <c r="AC331" i="2"/>
  <c r="AC395" i="2"/>
  <c r="AC969" i="2" s="1"/>
  <c r="AK97" i="2"/>
  <c r="AK87" i="2"/>
  <c r="AK94" i="2" s="1"/>
  <c r="AC97" i="2"/>
  <c r="AC87" i="2"/>
  <c r="AC94" i="2" s="1"/>
  <c r="Y331" i="2"/>
  <c r="Y395" i="2"/>
  <c r="Y969" i="2" s="1"/>
  <c r="AO97" i="2"/>
  <c r="AO87" i="2"/>
  <c r="AO94" i="2" s="1"/>
  <c r="Y97" i="2"/>
  <c r="Y87" i="2"/>
  <c r="Y94" i="2" s="1"/>
  <c r="AO331" i="2"/>
  <c r="AO395" i="2"/>
  <c r="M395" i="2"/>
  <c r="M969" i="2" s="1"/>
  <c r="M331" i="2"/>
  <c r="AG395" i="2"/>
  <c r="AG969" i="2" s="1"/>
  <c r="AG331" i="2"/>
  <c r="M87" i="2"/>
  <c r="M94" i="2" s="1"/>
  <c r="M97" i="2"/>
  <c r="CF222" i="2"/>
  <c r="CF35" i="2" s="1"/>
  <c r="CF227" i="2"/>
  <c r="CQ222" i="2"/>
  <c r="CQ35" i="2" s="1"/>
  <c r="CQ227" i="2"/>
  <c r="CR222" i="2"/>
  <c r="CR35" i="2" s="1"/>
  <c r="CR227" i="2"/>
  <c r="CO227" i="2"/>
  <c r="CY222" i="2"/>
  <c r="CY35" i="2" s="1"/>
  <c r="CY227" i="2"/>
  <c r="CA222" i="2"/>
  <c r="CA35" i="2" s="1"/>
  <c r="CA227" i="2"/>
  <c r="CG222" i="2"/>
  <c r="CG35" i="2" s="1"/>
  <c r="CG227" i="2"/>
  <c r="DA227" i="2"/>
  <c r="CI222" i="2"/>
  <c r="CI35" i="2" s="1"/>
  <c r="CI227" i="2"/>
  <c r="CN222" i="2"/>
  <c r="CN35" i="2" s="1"/>
  <c r="CN227" i="2"/>
  <c r="BY222" i="2"/>
  <c r="BY35" i="2" s="1"/>
  <c r="BY227" i="2"/>
  <c r="CZ222" i="2"/>
  <c r="CZ35" i="2" s="1"/>
  <c r="CZ227" i="2"/>
  <c r="CS227" i="2"/>
  <c r="CC222" i="2"/>
  <c r="CC35" i="2" s="1"/>
  <c r="CC227" i="2"/>
  <c r="CU222" i="2"/>
  <c r="CU35" i="2" s="1"/>
  <c r="CU227" i="2"/>
  <c r="CK227" i="2"/>
  <c r="CW227" i="2"/>
  <c r="BX222" i="2"/>
  <c r="BX35" i="2" s="1"/>
  <c r="BX227" i="2"/>
  <c r="BW222" i="2"/>
  <c r="BW35" i="2" s="1"/>
  <c r="BW227" i="2"/>
  <c r="CB222" i="2"/>
  <c r="CB35" i="2" s="1"/>
  <c r="CB227" i="2"/>
  <c r="BU222" i="2"/>
  <c r="BU35" i="2" s="1"/>
  <c r="BF222" i="2"/>
  <c r="BF35" i="2" s="1"/>
  <c r="BT222" i="2"/>
  <c r="BT35" i="2" s="1"/>
  <c r="AV222" i="2"/>
  <c r="AV35" i="2" s="1"/>
  <c r="AQ222" i="2"/>
  <c r="AQ35" i="2" s="1"/>
  <c r="AZ222" i="2"/>
  <c r="AZ35" i="2" s="1"/>
  <c r="BD222" i="2"/>
  <c r="BD35" i="2" s="1"/>
  <c r="BE222" i="2"/>
  <c r="BE35" i="2" s="1"/>
  <c r="AR222" i="2"/>
  <c r="AR35" i="2" s="1"/>
  <c r="AW222" i="2"/>
  <c r="AW35" i="2" s="1"/>
  <c r="BC222" i="2"/>
  <c r="BC35" i="2" s="1"/>
  <c r="BQ222" i="2"/>
  <c r="BQ35" i="2" s="1"/>
  <c r="BK222" i="2"/>
  <c r="BK35" i="2" s="1"/>
  <c r="BA222" i="2"/>
  <c r="BA35" i="2" s="1"/>
  <c r="BJ222" i="2"/>
  <c r="BJ35" i="2" s="1"/>
  <c r="BL222" i="2"/>
  <c r="BL35" i="2" s="1"/>
  <c r="BI222" i="2"/>
  <c r="BI35" i="2" s="1"/>
  <c r="AS222" i="2"/>
  <c r="AS35" i="2" s="1"/>
  <c r="BH222" i="2"/>
  <c r="BH35" i="2" s="1"/>
  <c r="AU222" i="2"/>
  <c r="AU35" i="2" s="1"/>
  <c r="BP222" i="2"/>
  <c r="BP35" i="2" s="1"/>
  <c r="AY222" i="2"/>
  <c r="AY35" i="2" s="1"/>
  <c r="BS222" i="2"/>
  <c r="BS35" i="2" s="1"/>
  <c r="BG129" i="2"/>
  <c r="BP129" i="2"/>
  <c r="BW129" i="2"/>
  <c r="CF129" i="2"/>
  <c r="CE129" i="2"/>
  <c r="BL129" i="2"/>
  <c r="BD129" i="2"/>
  <c r="CI129" i="2"/>
  <c r="BG222" i="2"/>
  <c r="BG35" i="2" s="1"/>
  <c r="DX231" i="2"/>
  <c r="CS790" i="2"/>
  <c r="EG796" i="2"/>
  <c r="CC790" i="2"/>
  <c r="EC796" i="2"/>
  <c r="AX222" i="2"/>
  <c r="AX35" i="2" s="1"/>
  <c r="DV231" i="2"/>
  <c r="AW790" i="2"/>
  <c r="DU796" i="2"/>
  <c r="EF231" i="2"/>
  <c r="CL222" i="2"/>
  <c r="CL35" i="2" s="1"/>
  <c r="CO790" i="2"/>
  <c r="EF796" i="2"/>
  <c r="AU129" i="2"/>
  <c r="CJ222" i="2"/>
  <c r="CJ35" i="2" s="1"/>
  <c r="EE231" i="2"/>
  <c r="BQ790" i="2"/>
  <c r="DZ796" i="2"/>
  <c r="EA231" i="2"/>
  <c r="BR222" i="2"/>
  <c r="BR35" i="2" s="1"/>
  <c r="BO129" i="2"/>
  <c r="CE222" i="2"/>
  <c r="CE35" i="2" s="1"/>
  <c r="ED231" i="2"/>
  <c r="AW828" i="2"/>
  <c r="DU828" i="2" s="1"/>
  <c r="DU844" i="2" s="1" a="1"/>
  <c r="DU844" i="2" s="1"/>
  <c r="DU834" i="2"/>
  <c r="CG790" i="2"/>
  <c r="ED796" i="2"/>
  <c r="BU790" i="2"/>
  <c r="EA796" i="2"/>
  <c r="AY129" i="2"/>
  <c r="BC129" i="2"/>
  <c r="CT222" i="2"/>
  <c r="CT35" i="2" s="1"/>
  <c r="EH231" i="2"/>
  <c r="CX222" i="2"/>
  <c r="CX35" i="2" s="1"/>
  <c r="EI231" i="2"/>
  <c r="BE790" i="2"/>
  <c r="DW796" i="2"/>
  <c r="DI790" i="2"/>
  <c r="EK796" i="2"/>
  <c r="CA129" i="2"/>
  <c r="CB129" i="2"/>
  <c r="CM129" i="2"/>
  <c r="BI828" i="2"/>
  <c r="DX828" i="2" s="1"/>
  <c r="DX834" i="2"/>
  <c r="CR129" i="2"/>
  <c r="BY790" i="2"/>
  <c r="EB796" i="2"/>
  <c r="CG828" i="2"/>
  <c r="ED828" i="2" s="1"/>
  <c r="ED834" i="2"/>
  <c r="CW828" i="2"/>
  <c r="EH828" i="2" s="1"/>
  <c r="EH834" i="2"/>
  <c r="BI790" i="2"/>
  <c r="DX796" i="2"/>
  <c r="CV129" i="2"/>
  <c r="EG231" i="2"/>
  <c r="BU828" i="2"/>
  <c r="EA828" i="2" s="1"/>
  <c r="EA834" i="2"/>
  <c r="CQ129" i="2"/>
  <c r="DE790" i="2"/>
  <c r="EJ796" i="2"/>
  <c r="BM790" i="2"/>
  <c r="DY796" i="2"/>
  <c r="BZ222" i="2"/>
  <c r="BZ35" i="2" s="1"/>
  <c r="EC231" i="2"/>
  <c r="CJ129" i="2"/>
  <c r="BB222" i="2"/>
  <c r="BB35" i="2" s="1"/>
  <c r="DW231" i="2"/>
  <c r="BQ828" i="2"/>
  <c r="DZ828" i="2" s="1"/>
  <c r="DZ834" i="2"/>
  <c r="BX129" i="2"/>
  <c r="BS129" i="2"/>
  <c r="BH129" i="2"/>
  <c r="DA828" i="2"/>
  <c r="EI828" i="2" s="1"/>
  <c r="EI834" i="2"/>
  <c r="BM828" i="2"/>
  <c r="DY828" i="2" s="1"/>
  <c r="DY834" i="2"/>
  <c r="DG232" i="2"/>
  <c r="DG231" i="2" s="1"/>
  <c r="AS574" i="2"/>
  <c r="DT574" i="2" s="1"/>
  <c r="DT590" i="2" s="1" a="1"/>
  <c r="DT590" i="2" s="1"/>
  <c r="DT585" i="2" s="1"/>
  <c r="DT580" i="2"/>
  <c r="AS828" i="2"/>
  <c r="DT828" i="2" s="1"/>
  <c r="DT844" i="2" s="1" a="1"/>
  <c r="DT844" i="2" s="1"/>
  <c r="DT839" i="2" s="1"/>
  <c r="DT834" i="2"/>
  <c r="AZ129" i="2"/>
  <c r="AW73" i="2"/>
  <c r="DU352" i="2"/>
  <c r="CX835" i="2"/>
  <c r="CX834" i="2" s="1"/>
  <c r="CX828" i="2" s="1"/>
  <c r="CX82" i="2" s="1"/>
  <c r="CK790" i="2"/>
  <c r="EE796" i="2"/>
  <c r="DZ231" i="2"/>
  <c r="DF232" i="2"/>
  <c r="DF231" i="2" s="1"/>
  <c r="DF227" i="2" s="1"/>
  <c r="BA790" i="2"/>
  <c r="DV796" i="2"/>
  <c r="DG797" i="2"/>
  <c r="DG796" i="2" s="1"/>
  <c r="DG790" i="2" s="1"/>
  <c r="CC828" i="2"/>
  <c r="EC828" i="2" s="1"/>
  <c r="EC834" i="2"/>
  <c r="DC797" i="2"/>
  <c r="DC796" i="2" s="1"/>
  <c r="DC790" i="2" s="1"/>
  <c r="DE232" i="2"/>
  <c r="DE231" i="2" s="1"/>
  <c r="BT387" i="2"/>
  <c r="BT382" i="2" s="1"/>
  <c r="BU389" i="2" a="1"/>
  <c r="BU389" i="2" s="1"/>
  <c r="BQ73" i="2"/>
  <c r="DZ352" i="2"/>
  <c r="DF797" i="2"/>
  <c r="DF796" i="2" s="1"/>
  <c r="DF790" i="2" s="1"/>
  <c r="BA828" i="2"/>
  <c r="DV828" i="2" s="1"/>
  <c r="DV834" i="2"/>
  <c r="DA790" i="2"/>
  <c r="EI796" i="2"/>
  <c r="CP222" i="2"/>
  <c r="CP35" i="2" s="1"/>
  <c r="DI232" i="2"/>
  <c r="DI231" i="2" s="1"/>
  <c r="AS790" i="2"/>
  <c r="DT796" i="2"/>
  <c r="BI73" i="2"/>
  <c r="DX352" i="2"/>
  <c r="BA73" i="2"/>
  <c r="DV352" i="2"/>
  <c r="BE73" i="2"/>
  <c r="DW352" i="2"/>
  <c r="AP222" i="2"/>
  <c r="DT231" i="2"/>
  <c r="EB231" i="2"/>
  <c r="DY231" i="2"/>
  <c r="DC232" i="2"/>
  <c r="DC231" i="2" s="1"/>
  <c r="DC227" i="2" s="1"/>
  <c r="CS828" i="2"/>
  <c r="EG828" i="2" s="1"/>
  <c r="EG834" i="2"/>
  <c r="DH232" i="2"/>
  <c r="DH231" i="2" s="1"/>
  <c r="DD232" i="2"/>
  <c r="DD231" i="2" s="1"/>
  <c r="DC837" i="2" a="1"/>
  <c r="DC837" i="2" s="1"/>
  <c r="DD837" i="2" a="1"/>
  <c r="DD837" i="2" s="1"/>
  <c r="DE837" i="2" a="1"/>
  <c r="DE837" i="2" s="1"/>
  <c r="DB837" i="2" a="1"/>
  <c r="DB837" i="2" s="1"/>
  <c r="AS713" i="2"/>
  <c r="DT713" i="2" s="1"/>
  <c r="DT729" i="2" s="1" a="1"/>
  <c r="DT729" i="2" s="1"/>
  <c r="DT724" i="2" s="1"/>
  <c r="DT719" i="2"/>
  <c r="CY835" i="2"/>
  <c r="CY834" i="2" s="1"/>
  <c r="CY828" i="2" s="1"/>
  <c r="CY82" i="2" s="1"/>
  <c r="CO828" i="2"/>
  <c r="EF828" i="2" s="1"/>
  <c r="EF834" i="2"/>
  <c r="CK828" i="2"/>
  <c r="EE828" i="2" s="1"/>
  <c r="EE834" i="2"/>
  <c r="BE828" i="2"/>
  <c r="DW828" i="2" s="1"/>
  <c r="DW834" i="2"/>
  <c r="BM73" i="2"/>
  <c r="DY352" i="2"/>
  <c r="CW790" i="2"/>
  <c r="EH796" i="2"/>
  <c r="BY828" i="2"/>
  <c r="EB828" i="2" s="1"/>
  <c r="EB834" i="2"/>
  <c r="AT222" i="2"/>
  <c r="DU231" i="2"/>
  <c r="DB232" i="2"/>
  <c r="DB231" i="2" s="1"/>
  <c r="DF837" i="2" a="1"/>
  <c r="DF837" i="2" s="1"/>
  <c r="DH837" i="2" a="1"/>
  <c r="DH837" i="2" s="1"/>
  <c r="DI837" i="2" a="1"/>
  <c r="DI837" i="2" s="1"/>
  <c r="DG837" i="2" a="1"/>
  <c r="DG837" i="2" s="1"/>
  <c r="BK129" i="2"/>
  <c r="AS73" i="2"/>
  <c r="DT352" i="2"/>
  <c r="DD797" i="2"/>
  <c r="DD796" i="2" s="1"/>
  <c r="DD790" i="2" s="1"/>
  <c r="AP80" i="2"/>
  <c r="AQ777" i="2"/>
  <c r="AQ771" i="2" s="1"/>
  <c r="AP752" i="2"/>
  <c r="AO320" i="2"/>
  <c r="DS320" i="2" s="1"/>
  <c r="DS203" i="2" s="1"/>
  <c r="DV222" i="2"/>
  <c r="DV35" i="2" s="1"/>
  <c r="DW222" i="2"/>
  <c r="DW35" i="2" s="1"/>
  <c r="DX222" i="2"/>
  <c r="DX35" i="2" s="1"/>
  <c r="EE222" i="2"/>
  <c r="EE35" i="2" s="1"/>
  <c r="EA222" i="2"/>
  <c r="EA35" i="2" s="1"/>
  <c r="EF222" i="2"/>
  <c r="EF35" i="2" s="1"/>
  <c r="ED222" i="2"/>
  <c r="ED35" i="2" s="1"/>
  <c r="EB222" i="2"/>
  <c r="EB35" i="2" s="1"/>
  <c r="DY222" i="2"/>
  <c r="DY35" i="2" s="1"/>
  <c r="DZ222" i="2"/>
  <c r="DZ35" i="2" s="1"/>
  <c r="EH222" i="2"/>
  <c r="EH35" i="2" s="1"/>
  <c r="EI222" i="2"/>
  <c r="EI35" i="2" s="1"/>
  <c r="EC222" i="2"/>
  <c r="EC35" i="2" s="1"/>
  <c r="EG222" i="2"/>
  <c r="EG35" i="2" s="1"/>
  <c r="AO276" i="2"/>
  <c r="AO223" i="2"/>
  <c r="AO161" i="2"/>
  <c r="AO23" i="2" s="1"/>
  <c r="AO941" i="2" s="1"/>
  <c r="AO16" i="2"/>
  <c r="AO929" i="2" s="1"/>
  <c r="DS139" i="2"/>
  <c r="DS904" i="2" s="1"/>
  <c r="AO141" i="2"/>
  <c r="AO18" i="2" s="1"/>
  <c r="AO140" i="2"/>
  <c r="AO17" i="2" s="1"/>
  <c r="EA869" i="2" l="1" a="1"/>
  <c r="EA869" i="2" s="1"/>
  <c r="EA870" i="2" s="1" a="1"/>
  <c r="EA870" i="2" s="1"/>
  <c r="CJ115" i="9"/>
  <c r="CG113" i="9"/>
  <c r="CI116" i="9"/>
  <c r="CJ110" i="9"/>
  <c r="CJ114" i="9"/>
  <c r="CH116" i="9"/>
  <c r="CI110" i="9"/>
  <c r="CH114" i="9"/>
  <c r="CH77" i="9"/>
  <c r="CI113" i="9"/>
  <c r="CH107" i="9"/>
  <c r="CJ112" i="9"/>
  <c r="CJ116" i="9"/>
  <c r="ED614" i="9"/>
  <c r="ED69" i="9"/>
  <c r="CK673" i="9"/>
  <c r="EE680" i="9"/>
  <c r="EE681" i="9" s="1"/>
  <c r="CK653" i="9"/>
  <c r="EE660" i="9"/>
  <c r="EE661" i="9" s="1"/>
  <c r="ED555" i="9"/>
  <c r="ED61" i="9"/>
  <c r="ED112" i="9" s="1"/>
  <c r="ED54" i="9"/>
  <c r="ED478" i="9"/>
  <c r="CS147" i="9"/>
  <c r="CO16" i="9"/>
  <c r="CO141" i="9"/>
  <c r="CO18" i="9" s="1"/>
  <c r="CO223" i="9"/>
  <c r="CO140" i="9"/>
  <c r="CO17" i="9" s="1"/>
  <c r="EF139" i="9"/>
  <c r="CP141" i="9"/>
  <c r="CP18" i="9" s="1"/>
  <c r="CI112" i="9"/>
  <c r="EE600" i="9"/>
  <c r="EE601" i="9" s="1"/>
  <c r="CK593" i="9"/>
  <c r="EE593" i="9" s="1"/>
  <c r="EE594" i="9" s="1"/>
  <c r="CJ107" i="9"/>
  <c r="CK554" i="9"/>
  <c r="EE561" i="9"/>
  <c r="EE562" i="9" s="1"/>
  <c r="CH113" i="9"/>
  <c r="CK417" i="9"/>
  <c r="EE424" i="9"/>
  <c r="EE425" i="9" s="1"/>
  <c r="ED694" i="9"/>
  <c r="ED76" i="9"/>
  <c r="ED116" i="9" s="1"/>
  <c r="ED674" i="9"/>
  <c r="ED74" i="9"/>
  <c r="CK693" i="9"/>
  <c r="EE700" i="9"/>
  <c r="EE701" i="9" s="1"/>
  <c r="EE620" i="9"/>
  <c r="EE621" i="9" s="1"/>
  <c r="CK613" i="9"/>
  <c r="CI115" i="9"/>
  <c r="CK477" i="9"/>
  <c r="EE484" i="9"/>
  <c r="EE485" i="9" s="1"/>
  <c r="CI107" i="9"/>
  <c r="ED418" i="9"/>
  <c r="ED52" i="9"/>
  <c r="CK633" i="9"/>
  <c r="EE640" i="9"/>
  <c r="EE641" i="9" s="1"/>
  <c r="CJ77" i="9"/>
  <c r="CG77" i="9"/>
  <c r="CH110" i="9"/>
  <c r="EE739" i="9"/>
  <c r="EE740" i="9" s="1"/>
  <c r="CK732" i="9"/>
  <c r="EE732" i="9" s="1"/>
  <c r="EE733" i="9" s="1"/>
  <c r="ED634" i="9"/>
  <c r="ED70" i="9"/>
  <c r="DZ758" i="9"/>
  <c r="BQ752" i="9"/>
  <c r="CH112" i="9"/>
  <c r="CI77" i="9"/>
  <c r="ED654" i="9"/>
  <c r="ED75" i="9"/>
  <c r="ED115" i="9" s="1"/>
  <c r="BQ771" i="9"/>
  <c r="DZ777" i="9"/>
  <c r="CI114" i="9"/>
  <c r="CH115" i="9"/>
  <c r="EE917" i="9"/>
  <c r="CJ113" i="9"/>
  <c r="CK73" i="9"/>
  <c r="EE352" i="9"/>
  <c r="CN387" i="9"/>
  <c r="CN382" i="9" s="1"/>
  <c r="CO389" i="9" a="1"/>
  <c r="CO389" i="9" s="1"/>
  <c r="DV870" i="2" a="1"/>
  <c r="DV870" i="2" s="1"/>
  <c r="BI82" i="2"/>
  <c r="BM82" i="2"/>
  <c r="BQ82" i="2"/>
  <c r="BA82" i="2"/>
  <c r="CG82" i="2"/>
  <c r="CS82" i="2"/>
  <c r="DA82" i="2"/>
  <c r="AW82" i="2"/>
  <c r="CK82" i="2"/>
  <c r="BY82" i="2"/>
  <c r="CW82" i="2"/>
  <c r="AS82" i="2"/>
  <c r="BE82" i="2"/>
  <c r="BU82" i="2"/>
  <c r="CO82" i="2"/>
  <c r="CC82" i="2"/>
  <c r="DZ73" i="2"/>
  <c r="DU73" i="2"/>
  <c r="DY73" i="2"/>
  <c r="DW73" i="2"/>
  <c r="DT73" i="2"/>
  <c r="DV73" i="2"/>
  <c r="DX73" i="2"/>
  <c r="AO935" i="2"/>
  <c r="AO969" i="2"/>
  <c r="DT790" i="2"/>
  <c r="AC935" i="2"/>
  <c r="AD935" i="2"/>
  <c r="AG935" i="2"/>
  <c r="AH935" i="2"/>
  <c r="U935" i="2"/>
  <c r="V935" i="2"/>
  <c r="Y935" i="2"/>
  <c r="Z935" i="2"/>
  <c r="Q935" i="2"/>
  <c r="R935" i="2"/>
  <c r="M923" i="2"/>
  <c r="M935" i="2"/>
  <c r="N935" i="2"/>
  <c r="AK935" i="2"/>
  <c r="AL935" i="2"/>
  <c r="AO917" i="2"/>
  <c r="AC923" i="2"/>
  <c r="U923" i="2"/>
  <c r="AO923" i="2"/>
  <c r="AG923" i="2"/>
  <c r="Y923" i="2"/>
  <c r="Q923" i="2"/>
  <c r="AK923" i="2"/>
  <c r="DV873" i="2" a="1"/>
  <c r="DV873" i="2" s="1"/>
  <c r="DS181" i="2"/>
  <c r="DS981" i="2"/>
  <c r="DH222" i="2"/>
  <c r="DH35" i="2" s="1"/>
  <c r="DH227" i="2"/>
  <c r="DI227" i="2"/>
  <c r="DB222" i="2"/>
  <c r="DB35" i="2" s="1"/>
  <c r="DB227" i="2"/>
  <c r="DE227" i="2"/>
  <c r="DG222" i="2"/>
  <c r="DG35" i="2" s="1"/>
  <c r="DG227" i="2"/>
  <c r="DD222" i="2"/>
  <c r="DD35" i="2" s="1"/>
  <c r="DD227" i="2"/>
  <c r="DV844" i="2"/>
  <c r="DU839" i="2"/>
  <c r="AT129" i="2"/>
  <c r="DC222" i="2"/>
  <c r="DC35" i="2" s="1"/>
  <c r="EJ231" i="2"/>
  <c r="DF222" i="2"/>
  <c r="DF35" i="2" s="1"/>
  <c r="EK231" i="2"/>
  <c r="DD835" i="2"/>
  <c r="DD834" i="2" s="1"/>
  <c r="DD828" i="2" s="1"/>
  <c r="DD129" i="2" s="1"/>
  <c r="DF835" i="2"/>
  <c r="DF834" i="2" s="1"/>
  <c r="DF828" i="2" s="1"/>
  <c r="DF82" i="2" s="1"/>
  <c r="EH790" i="2"/>
  <c r="EH82" i="2" s="1"/>
  <c r="CW129" i="2"/>
  <c r="DC835" i="2"/>
  <c r="DC834" i="2" s="1"/>
  <c r="DC828" i="2" s="1"/>
  <c r="DC129" i="2" s="1"/>
  <c r="BU387" i="2"/>
  <c r="BU382" i="2" s="1"/>
  <c r="BV389" i="2" a="1"/>
  <c r="BV389" i="2" s="1"/>
  <c r="EA389" i="2"/>
  <c r="EA387" i="2" s="1"/>
  <c r="EA382" i="2" s="1"/>
  <c r="EE790" i="2"/>
  <c r="EE82" i="2" s="1"/>
  <c r="DW790" i="2"/>
  <c r="DW82" i="2" s="1"/>
  <c r="DZ790" i="2"/>
  <c r="DZ82" i="2" s="1"/>
  <c r="EI790" i="2"/>
  <c r="EI82" i="2" s="1"/>
  <c r="DA129" i="2"/>
  <c r="EB790" i="2"/>
  <c r="EB82" i="2" s="1"/>
  <c r="BY129" i="2"/>
  <c r="EF790" i="2"/>
  <c r="EF82" i="2" s="1"/>
  <c r="CO129" i="2"/>
  <c r="DH835" i="2"/>
  <c r="DH834" i="2" s="1"/>
  <c r="DH828" i="2" s="1"/>
  <c r="DH82" i="2" s="1"/>
  <c r="CY129" i="2"/>
  <c r="CZ129" i="2"/>
  <c r="DX790" i="2"/>
  <c r="DX82" i="2" s="1"/>
  <c r="EC790" i="2"/>
  <c r="EC82" i="2" s="1"/>
  <c r="DV790" i="2"/>
  <c r="DV82" i="2" s="1"/>
  <c r="BA129" i="2"/>
  <c r="EK790" i="2"/>
  <c r="EA790" i="2"/>
  <c r="EA82" i="2" s="1"/>
  <c r="AT35" i="2"/>
  <c r="DU222" i="2"/>
  <c r="DU35" i="2" s="1"/>
  <c r="AP35" i="2"/>
  <c r="DT222" i="2"/>
  <c r="DT35" i="2" s="1"/>
  <c r="AX129" i="2"/>
  <c r="CU129" i="2"/>
  <c r="AV129" i="2"/>
  <c r="EG790" i="2"/>
  <c r="EG82" i="2" s="1"/>
  <c r="CS129" i="2"/>
  <c r="ED790" i="2"/>
  <c r="ED82" i="2" s="1"/>
  <c r="DG835" i="2"/>
  <c r="DG834" i="2" s="1"/>
  <c r="DG828" i="2" s="1"/>
  <c r="DG82" i="2" s="1"/>
  <c r="DB835" i="2"/>
  <c r="DB834" i="2" s="1"/>
  <c r="DB828" i="2" s="1"/>
  <c r="DY790" i="2"/>
  <c r="DY82" i="2" s="1"/>
  <c r="BM129" i="2"/>
  <c r="BT129" i="2"/>
  <c r="EJ790" i="2"/>
  <c r="DI835" i="2"/>
  <c r="DI834" i="2" s="1"/>
  <c r="DE835" i="2"/>
  <c r="DE834" i="2" s="1"/>
  <c r="CP129" i="2"/>
  <c r="BZ129" i="2"/>
  <c r="CN129" i="2"/>
  <c r="DU790" i="2"/>
  <c r="AW129" i="2"/>
  <c r="AP128" i="2"/>
  <c r="AQ129" i="2"/>
  <c r="AR129" i="2"/>
  <c r="AO203" i="2"/>
  <c r="AP79" i="2"/>
  <c r="AP127" i="2" s="1"/>
  <c r="AP132" i="2" s="1"/>
  <c r="AQ758" i="2"/>
  <c r="AQ752" i="2" s="1"/>
  <c r="AQ80" i="2"/>
  <c r="AQ128" i="2" s="1"/>
  <c r="AR777" i="2"/>
  <c r="AR771" i="2" s="1"/>
  <c r="DS594" i="2"/>
  <c r="DS733" i="2"/>
  <c r="DS634" i="2"/>
  <c r="DS654" i="2"/>
  <c r="DS694" i="2"/>
  <c r="DS674" i="2"/>
  <c r="DS614" i="2"/>
  <c r="DS555" i="2"/>
  <c r="DS223" i="2"/>
  <c r="AO33" i="2"/>
  <c r="AO943" i="2" s="1"/>
  <c r="AO45" i="2"/>
  <c r="AO944" i="2" s="1"/>
  <c r="EJ222" i="2"/>
  <c r="EJ35" i="2" s="1"/>
  <c r="EK222" i="2"/>
  <c r="EK35" i="2" s="1"/>
  <c r="DS276" i="2"/>
  <c r="DS478" i="2"/>
  <c r="DS418" i="2"/>
  <c r="AO20" i="2"/>
  <c r="AO28" i="2"/>
  <c r="AO942" i="2" s="1"/>
  <c r="DS161" i="2"/>
  <c r="DS140" i="2"/>
  <c r="DS16" i="2"/>
  <c r="DS917" i="2" s="1"/>
  <c r="EA871" i="2" l="1"/>
  <c r="EA873" i="2" s="1" a="1"/>
  <c r="EA873" i="2" s="1"/>
  <c r="EA872" i="2" s="1"/>
  <c r="ED77" i="9"/>
  <c r="EE554" i="9"/>
  <c r="CK61" i="9"/>
  <c r="CK112" i="9" s="1"/>
  <c r="CK54" i="9"/>
  <c r="CK110" i="9" s="1"/>
  <c r="EE477" i="9"/>
  <c r="CO917" i="9"/>
  <c r="CO929" i="9"/>
  <c r="CP929" i="9"/>
  <c r="CK75" i="9"/>
  <c r="CK115" i="9" s="1"/>
  <c r="EE653" i="9"/>
  <c r="CK69" i="9"/>
  <c r="EE613" i="9"/>
  <c r="CK74" i="9"/>
  <c r="EE673" i="9"/>
  <c r="CK76" i="9"/>
  <c r="CK116" i="9" s="1"/>
  <c r="EE693" i="9"/>
  <c r="BQ79" i="9"/>
  <c r="BQ127" i="9" s="1"/>
  <c r="BR758" i="9"/>
  <c r="BR752" i="9" s="1"/>
  <c r="DZ752" i="9"/>
  <c r="DZ79" i="9" s="1"/>
  <c r="DZ127" i="9" s="1"/>
  <c r="CS323" i="9"/>
  <c r="EG323" i="9" s="1"/>
  <c r="CS139" i="9"/>
  <c r="EG147" i="9"/>
  <c r="EG148" i="9" s="1"/>
  <c r="ED979" i="9"/>
  <c r="ED114" i="9"/>
  <c r="CK70" i="9"/>
  <c r="CK114" i="9" s="1"/>
  <c r="EE633" i="9"/>
  <c r="CK52" i="9"/>
  <c r="CK107" i="9" s="1"/>
  <c r="EE417" i="9"/>
  <c r="ED978" i="9"/>
  <c r="ED113" i="9"/>
  <c r="BR777" i="9"/>
  <c r="BR771" i="9" s="1"/>
  <c r="BQ80" i="9"/>
  <c r="BQ128" i="9" s="1"/>
  <c r="DZ771" i="9"/>
  <c r="DZ80" i="9" s="1"/>
  <c r="DZ128" i="9" s="1"/>
  <c r="ED107" i="9"/>
  <c r="ED974" i="9"/>
  <c r="ED985" i="9" s="1"/>
  <c r="CN739" i="9" a="1"/>
  <c r="CN739" i="9" s="1"/>
  <c r="CN732" i="9" s="1"/>
  <c r="CO640" i="9" a="1"/>
  <c r="CO640" i="9" s="1"/>
  <c r="CL600" i="9" a="1"/>
  <c r="CL600" i="9" s="1"/>
  <c r="CL593" i="9" s="1"/>
  <c r="CO561" i="9" a="1"/>
  <c r="CO561" i="9" s="1"/>
  <c r="CM600" i="9" a="1"/>
  <c r="CM600" i="9" s="1"/>
  <c r="CM593" i="9" s="1"/>
  <c r="CO660" i="9" a="1"/>
  <c r="CO660" i="9" s="1"/>
  <c r="CL640" i="9" a="1"/>
  <c r="CL640" i="9" s="1"/>
  <c r="CL633" i="9" s="1"/>
  <c r="CL70" i="9" s="1"/>
  <c r="EF16" i="9"/>
  <c r="CN680" i="9" a="1"/>
  <c r="CN680" i="9" s="1"/>
  <c r="CN673" i="9" s="1"/>
  <c r="CN74" i="9" s="1"/>
  <c r="CM424" i="9" a="1"/>
  <c r="CM424" i="9" s="1"/>
  <c r="CM417" i="9" s="1"/>
  <c r="CM52" i="9" s="1"/>
  <c r="CO700" i="9" a="1"/>
  <c r="CO700" i="9" s="1"/>
  <c r="CN484" i="9" a="1"/>
  <c r="CN484" i="9" s="1"/>
  <c r="CN477" i="9" s="1"/>
  <c r="CN54" i="9" s="1"/>
  <c r="CM739" i="9" a="1"/>
  <c r="CM739" i="9" s="1"/>
  <c r="CM732" i="9" s="1"/>
  <c r="EF223" i="9"/>
  <c r="CN640" i="9" a="1"/>
  <c r="CN640" i="9" s="1"/>
  <c r="CN633" i="9" s="1"/>
  <c r="CN70" i="9" s="1"/>
  <c r="CM700" i="9" a="1"/>
  <c r="CM700" i="9" s="1"/>
  <c r="CM693" i="9" s="1"/>
  <c r="CM76" i="9" s="1"/>
  <c r="CL739" i="9" a="1"/>
  <c r="CL739" i="9" s="1"/>
  <c r="CL732" i="9" s="1"/>
  <c r="EF140" i="9"/>
  <c r="EF17" i="9" s="1"/>
  <c r="CL484" i="9" a="1"/>
  <c r="CL484" i="9" s="1"/>
  <c r="CL477" i="9" s="1"/>
  <c r="CL54" i="9" s="1"/>
  <c r="CO484" i="9" a="1"/>
  <c r="CO484" i="9" s="1"/>
  <c r="CM680" i="9" a="1"/>
  <c r="CM680" i="9" s="1"/>
  <c r="CM673" i="9" s="1"/>
  <c r="CM74" i="9" s="1"/>
  <c r="CL680" i="9" a="1"/>
  <c r="CL680" i="9" s="1"/>
  <c r="CL673" i="9" s="1"/>
  <c r="CL74" i="9" s="1"/>
  <c r="CL620" i="9" a="1"/>
  <c r="CL620" i="9" s="1"/>
  <c r="CL613" i="9" s="1"/>
  <c r="CL69" i="9" s="1"/>
  <c r="CN561" i="9" a="1"/>
  <c r="CN561" i="9" s="1"/>
  <c r="CN554" i="9" s="1"/>
  <c r="CN61" i="9" s="1"/>
  <c r="CL561" i="9" a="1"/>
  <c r="CL561" i="9" s="1"/>
  <c r="CL554" i="9" s="1"/>
  <c r="CL61" i="9" s="1"/>
  <c r="CO680" i="9" a="1"/>
  <c r="CO680" i="9" s="1"/>
  <c r="CN424" i="9" a="1"/>
  <c r="CN424" i="9" s="1"/>
  <c r="CN417" i="9" s="1"/>
  <c r="CN52" i="9" s="1"/>
  <c r="CN700" i="9" a="1"/>
  <c r="CN700" i="9" s="1"/>
  <c r="CN693" i="9" s="1"/>
  <c r="CN76" i="9" s="1"/>
  <c r="CL424" i="9" a="1"/>
  <c r="CL424" i="9" s="1"/>
  <c r="CL417" i="9" s="1"/>
  <c r="CL52" i="9" s="1"/>
  <c r="CO620" i="9" a="1"/>
  <c r="CO620" i="9" s="1"/>
  <c r="CM561" i="9" a="1"/>
  <c r="CM561" i="9" s="1"/>
  <c r="CM554" i="9" s="1"/>
  <c r="CM61" i="9" s="1"/>
  <c r="CO600" i="9" a="1"/>
  <c r="CO600" i="9" s="1"/>
  <c r="CM620" i="9" a="1"/>
  <c r="CM620" i="9" s="1"/>
  <c r="CM613" i="9" s="1"/>
  <c r="CM69" i="9" s="1"/>
  <c r="CM484" i="9" a="1"/>
  <c r="CM484" i="9" s="1"/>
  <c r="CM477" i="9" s="1"/>
  <c r="CM54" i="9" s="1"/>
  <c r="CO424" i="9" a="1"/>
  <c r="CO424" i="9" s="1"/>
  <c r="CN600" i="9" a="1"/>
  <c r="CN600" i="9" s="1"/>
  <c r="CN593" i="9" s="1"/>
  <c r="CM640" i="9" a="1"/>
  <c r="CM640" i="9" s="1"/>
  <c r="CM633" i="9" s="1"/>
  <c r="CM70" i="9" s="1"/>
  <c r="CN660" i="9" a="1"/>
  <c r="CN660" i="9" s="1"/>
  <c r="CN653" i="9" s="1"/>
  <c r="CN75" i="9" s="1"/>
  <c r="CO739" i="9" a="1"/>
  <c r="CO739" i="9" s="1"/>
  <c r="CM660" i="9" a="1"/>
  <c r="CM660" i="9" s="1"/>
  <c r="CM653" i="9" s="1"/>
  <c r="CM75" i="9" s="1"/>
  <c r="CL660" i="9" a="1"/>
  <c r="CL660" i="9" s="1"/>
  <c r="CL653" i="9" s="1"/>
  <c r="CL75" i="9" s="1"/>
  <c r="CN620" i="9" a="1"/>
  <c r="CN620" i="9" s="1"/>
  <c r="CN613" i="9" s="1"/>
  <c r="CN69" i="9" s="1"/>
  <c r="CL700" i="9" a="1"/>
  <c r="CL700" i="9" s="1"/>
  <c r="CL693" i="9" s="1"/>
  <c r="CL76" i="9" s="1"/>
  <c r="ED110" i="9"/>
  <c r="ED976" i="9"/>
  <c r="CO387" i="9"/>
  <c r="CO382" i="9" s="1"/>
  <c r="CP389" i="9" a="1"/>
  <c r="CP389" i="9" s="1"/>
  <c r="EF389" i="9"/>
  <c r="EF387" i="9" s="1"/>
  <c r="EF382" i="9" s="1"/>
  <c r="EE73" i="9"/>
  <c r="DU953" i="2"/>
  <c r="DU967" i="2" s="1"/>
  <c r="DU82" i="2"/>
  <c r="EJ953" i="2"/>
  <c r="EJ82" i="2"/>
  <c r="EK953" i="2"/>
  <c r="EK82" i="2"/>
  <c r="DT129" i="2"/>
  <c r="DT82" i="2"/>
  <c r="DD82" i="2"/>
  <c r="DB129" i="2"/>
  <c r="DB82" i="2"/>
  <c r="DC82" i="2"/>
  <c r="AS129" i="2"/>
  <c r="EC129" i="2"/>
  <c r="EC953" i="2"/>
  <c r="EG953" i="2"/>
  <c r="EB129" i="2"/>
  <c r="EB953" i="2"/>
  <c r="EE953" i="2"/>
  <c r="EA129" i="2"/>
  <c r="EA953" i="2"/>
  <c r="DY953" i="2"/>
  <c r="DY967" i="2" s="1"/>
  <c r="EI129" i="2"/>
  <c r="EI953" i="2"/>
  <c r="DZ953" i="2"/>
  <c r="DZ967" i="2" s="1"/>
  <c r="DX129" i="2"/>
  <c r="DX953" i="2"/>
  <c r="DX967" i="2" s="1"/>
  <c r="DV953" i="2"/>
  <c r="DV967" i="2" s="1"/>
  <c r="ED953" i="2"/>
  <c r="EF129" i="2"/>
  <c r="EF953" i="2"/>
  <c r="DW129" i="2"/>
  <c r="DW953" i="2"/>
  <c r="DW967" i="2" s="1"/>
  <c r="EH129" i="2"/>
  <c r="EH953" i="2"/>
  <c r="DT806" i="2" a="1"/>
  <c r="DT806" i="2" s="1"/>
  <c r="DT801" i="2" s="1"/>
  <c r="DT953" i="2"/>
  <c r="DT967" i="2" s="1"/>
  <c r="DS985" i="2"/>
  <c r="DV872" i="2"/>
  <c r="DU129" i="2"/>
  <c r="DU806" i="2" a="1"/>
  <c r="DU806" i="2" s="1"/>
  <c r="DW844" i="2"/>
  <c r="DV839" i="2"/>
  <c r="DE828" i="2"/>
  <c r="DE82" i="2" s="1"/>
  <c r="EJ834" i="2"/>
  <c r="DG129" i="2"/>
  <c r="DH129" i="2"/>
  <c r="DI828" i="2"/>
  <c r="DI82" i="2" s="1"/>
  <c r="EK834" i="2"/>
  <c r="BE129" i="2"/>
  <c r="BF129" i="2"/>
  <c r="BI129" i="2"/>
  <c r="BJ129" i="2"/>
  <c r="CK129" i="2"/>
  <c r="CL129" i="2"/>
  <c r="CG129" i="2"/>
  <c r="CH129" i="2"/>
  <c r="EE129" i="2"/>
  <c r="ED129" i="2"/>
  <c r="BB129" i="2"/>
  <c r="BR380" i="2" a="1"/>
  <c r="BR380" i="2" s="1"/>
  <c r="BR378" i="2" s="1"/>
  <c r="BR377" i="2" s="1"/>
  <c r="BR352" i="2" s="1"/>
  <c r="BS380" i="2" a="1"/>
  <c r="BS380" i="2" s="1"/>
  <c r="BS378" i="2" s="1"/>
  <c r="BS377" i="2" s="1"/>
  <c r="BS352" i="2" s="1"/>
  <c r="BU380" i="2" a="1"/>
  <c r="BU380" i="2" s="1"/>
  <c r="BU378" i="2" s="1"/>
  <c r="BU377" i="2" s="1"/>
  <c r="BT380" i="2" a="1"/>
  <c r="BT380" i="2" s="1"/>
  <c r="BT378" i="2" s="1"/>
  <c r="BT377" i="2" s="1"/>
  <c r="BT352" i="2" s="1"/>
  <c r="BU129" i="2"/>
  <c r="BV129" i="2"/>
  <c r="CT129" i="2"/>
  <c r="BV387" i="2"/>
  <c r="BV382" i="2" s="1"/>
  <c r="BW389" i="2" a="1"/>
  <c r="BW389" i="2" s="1"/>
  <c r="DY129" i="2"/>
  <c r="EG129" i="2"/>
  <c r="DV129" i="2"/>
  <c r="BQ129" i="2"/>
  <c r="BR129" i="2"/>
  <c r="BN129" i="2"/>
  <c r="CC129" i="2"/>
  <c r="CD129" i="2"/>
  <c r="DZ129" i="2"/>
  <c r="CX129" i="2"/>
  <c r="AQ79" i="2"/>
  <c r="AQ127" i="2" s="1"/>
  <c r="AQ132" i="2" s="1"/>
  <c r="AR758" i="2"/>
  <c r="AR752" i="2" s="1"/>
  <c r="AR80" i="2"/>
  <c r="AR128" i="2" s="1"/>
  <c r="AS777" i="2"/>
  <c r="DS33" i="2"/>
  <c r="DS943" i="2" s="1"/>
  <c r="DS45" i="2"/>
  <c r="DS944" i="2" s="1"/>
  <c r="DS20" i="2"/>
  <c r="DS987" i="2" s="1"/>
  <c r="DS988" i="2" s="1"/>
  <c r="DS28" i="2"/>
  <c r="DS942" i="2" s="1"/>
  <c r="DS23" i="2"/>
  <c r="DS941" i="2" s="1"/>
  <c r="DS17" i="2"/>
  <c r="CL115" i="9" l="1"/>
  <c r="CL112" i="9"/>
  <c r="CL114" i="9"/>
  <c r="CK77" i="9"/>
  <c r="CL110" i="9"/>
  <c r="CL116" i="9"/>
  <c r="CN107" i="9"/>
  <c r="CM107" i="9"/>
  <c r="CM113" i="9"/>
  <c r="CN112" i="9"/>
  <c r="CN114" i="9"/>
  <c r="CN113" i="9"/>
  <c r="CO417" i="9"/>
  <c r="EF424" i="9"/>
  <c r="EF425" i="9" s="1"/>
  <c r="CO693" i="9"/>
  <c r="EF700" i="9"/>
  <c r="EF701" i="9" s="1"/>
  <c r="EE674" i="9"/>
  <c r="EE74" i="9"/>
  <c r="CM110" i="9"/>
  <c r="CO673" i="9"/>
  <c r="EF680" i="9"/>
  <c r="EF681" i="9" s="1"/>
  <c r="CO633" i="9"/>
  <c r="EF640" i="9"/>
  <c r="EF641" i="9" s="1"/>
  <c r="CW147" i="9"/>
  <c r="CS16" i="9"/>
  <c r="CS140" i="9"/>
  <c r="CS17" i="9" s="1"/>
  <c r="CS141" i="9"/>
  <c r="CS18" i="9" s="1"/>
  <c r="CS223" i="9"/>
  <c r="EG139" i="9"/>
  <c r="CT141" i="9"/>
  <c r="CT18" i="9" s="1"/>
  <c r="EE54" i="9"/>
  <c r="EE478" i="9"/>
  <c r="CM112" i="9"/>
  <c r="EE634" i="9"/>
  <c r="EE70" i="9"/>
  <c r="EE654" i="9"/>
  <c r="EE75" i="9"/>
  <c r="EE115" i="9" s="1"/>
  <c r="CN115" i="9"/>
  <c r="CO613" i="9"/>
  <c r="EF620" i="9"/>
  <c r="EF621" i="9" s="1"/>
  <c r="CO653" i="9"/>
  <c r="EF660" i="9"/>
  <c r="EF661" i="9" s="1"/>
  <c r="EE61" i="9"/>
  <c r="EE112" i="9" s="1"/>
  <c r="EE555" i="9"/>
  <c r="CM116" i="9"/>
  <c r="EF917" i="9"/>
  <c r="CK113" i="9"/>
  <c r="CO732" i="9"/>
  <c r="EF732" i="9" s="1"/>
  <c r="EF733" i="9" s="1"/>
  <c r="EF739" i="9"/>
  <c r="EF740" i="9" s="1"/>
  <c r="CL113" i="9"/>
  <c r="BR79" i="9"/>
  <c r="BR127" i="9" s="1"/>
  <c r="BS758" i="9"/>
  <c r="BS752" i="9" s="1"/>
  <c r="CM114" i="9"/>
  <c r="CL107" i="9"/>
  <c r="EE694" i="9"/>
  <c r="EE76" i="9"/>
  <c r="EE116" i="9" s="1"/>
  <c r="EE418" i="9"/>
  <c r="EE52" i="9"/>
  <c r="EE69" i="9"/>
  <c r="EE614" i="9"/>
  <c r="CM115" i="9"/>
  <c r="EF600" i="9"/>
  <c r="EF601" i="9" s="1"/>
  <c r="CO593" i="9"/>
  <c r="EF593" i="9" s="1"/>
  <c r="EF594" i="9" s="1"/>
  <c r="CN116" i="9"/>
  <c r="EF484" i="9"/>
  <c r="EF485" i="9" s="1"/>
  <c r="CO477" i="9"/>
  <c r="CN110" i="9"/>
  <c r="EF561" i="9"/>
  <c r="EF562" i="9" s="1"/>
  <c r="CO554" i="9"/>
  <c r="BR80" i="9"/>
  <c r="BR128" i="9" s="1"/>
  <c r="BS777" i="9"/>
  <c r="BS771" i="9" s="1"/>
  <c r="CL380" i="9" a="1"/>
  <c r="CL380" i="9" s="1"/>
  <c r="CL378" i="9" s="1"/>
  <c r="CL377" i="9" s="1"/>
  <c r="CL352" i="9" s="1"/>
  <c r="CN380" i="9" a="1"/>
  <c r="CN380" i="9" s="1"/>
  <c r="CN378" i="9" s="1"/>
  <c r="CN377" i="9" s="1"/>
  <c r="CN352" i="9" s="1"/>
  <c r="CM380" i="9" a="1"/>
  <c r="CM380" i="9" s="1"/>
  <c r="CM378" i="9" s="1"/>
  <c r="CM377" i="9" s="1"/>
  <c r="CM352" i="9" s="1"/>
  <c r="CO380" i="9" a="1"/>
  <c r="CO380" i="9" s="1"/>
  <c r="CO378" i="9" s="1"/>
  <c r="CO377" i="9" s="1"/>
  <c r="CP387" i="9"/>
  <c r="CP382" i="9" s="1"/>
  <c r="CQ389" i="9" a="1"/>
  <c r="CQ389" i="9" s="1"/>
  <c r="BR73" i="2"/>
  <c r="BS73" i="2"/>
  <c r="BT73" i="2"/>
  <c r="DS986" i="2"/>
  <c r="DW839" i="2"/>
  <c r="DX844" i="2"/>
  <c r="DU801" i="2"/>
  <c r="DV806" i="2"/>
  <c r="BU352" i="2"/>
  <c r="EA377" i="2"/>
  <c r="EK828" i="2"/>
  <c r="DI129" i="2"/>
  <c r="BW387" i="2"/>
  <c r="BW382" i="2" s="1"/>
  <c r="BX389" i="2" a="1"/>
  <c r="BX389" i="2" s="1"/>
  <c r="AS771" i="2"/>
  <c r="DT777" i="2"/>
  <c r="EJ828" i="2"/>
  <c r="EJ129" i="2" s="1"/>
  <c r="AR79" i="2"/>
  <c r="AR127" i="2" s="1"/>
  <c r="AR132" i="2" s="1"/>
  <c r="AS758" i="2"/>
  <c r="DS438" i="2"/>
  <c r="DS458" i="2"/>
  <c r="EF613" i="9" l="1"/>
  <c r="CO69" i="9"/>
  <c r="EE979" i="9"/>
  <c r="EE114" i="9"/>
  <c r="BT777" i="9"/>
  <c r="BT771" i="9" s="1"/>
  <c r="BS80" i="9"/>
  <c r="BS128" i="9" s="1"/>
  <c r="CO75" i="9"/>
  <c r="CO115" i="9" s="1"/>
  <c r="EF653" i="9"/>
  <c r="CS917" i="9"/>
  <c r="CS929" i="9"/>
  <c r="CT929" i="9"/>
  <c r="EE978" i="9"/>
  <c r="EE113" i="9"/>
  <c r="EF693" i="9"/>
  <c r="CO76" i="9"/>
  <c r="CO116" i="9" s="1"/>
  <c r="EF477" i="9"/>
  <c r="CO54" i="9"/>
  <c r="CO110" i="9" s="1"/>
  <c r="EE974" i="9"/>
  <c r="EE985" i="9" s="1"/>
  <c r="EE107" i="9"/>
  <c r="CQ561" i="9" a="1"/>
  <c r="CQ561" i="9" s="1"/>
  <c r="CQ554" i="9" s="1"/>
  <c r="CQ61" i="9" s="1"/>
  <c r="CR600" i="9" a="1"/>
  <c r="CR600" i="9" s="1"/>
  <c r="CR593" i="9" s="1"/>
  <c r="CS680" i="9" a="1"/>
  <c r="CS680" i="9" s="1"/>
  <c r="CQ660" i="9" a="1"/>
  <c r="CQ660" i="9" s="1"/>
  <c r="CQ653" i="9" s="1"/>
  <c r="CQ75" i="9" s="1"/>
  <c r="CR680" i="9" a="1"/>
  <c r="CR680" i="9" s="1"/>
  <c r="CR673" i="9" s="1"/>
  <c r="CR74" i="9" s="1"/>
  <c r="CQ680" i="9" a="1"/>
  <c r="CQ680" i="9" s="1"/>
  <c r="CQ673" i="9" s="1"/>
  <c r="CQ74" i="9" s="1"/>
  <c r="CP424" i="9" a="1"/>
  <c r="CP424" i="9" s="1"/>
  <c r="CP417" i="9" s="1"/>
  <c r="CP52" i="9" s="1"/>
  <c r="CQ600" i="9" a="1"/>
  <c r="CQ600" i="9" s="1"/>
  <c r="CQ593" i="9" s="1"/>
  <c r="CQ640" i="9" a="1"/>
  <c r="CQ640" i="9" s="1"/>
  <c r="CQ633" i="9" s="1"/>
  <c r="CQ70" i="9" s="1"/>
  <c r="CP680" i="9" a="1"/>
  <c r="CP680" i="9" s="1"/>
  <c r="CP673" i="9" s="1"/>
  <c r="CP74" i="9" s="1"/>
  <c r="CR484" i="9" a="1"/>
  <c r="CR484" i="9" s="1"/>
  <c r="CR477" i="9" s="1"/>
  <c r="CR54" i="9" s="1"/>
  <c r="CR739" i="9" a="1"/>
  <c r="CR739" i="9" s="1"/>
  <c r="CR732" i="9" s="1"/>
  <c r="CQ620" i="9" a="1"/>
  <c r="CQ620" i="9" s="1"/>
  <c r="CQ613" i="9" s="1"/>
  <c r="CQ69" i="9" s="1"/>
  <c r="CS700" i="9" a="1"/>
  <c r="CS700" i="9" s="1"/>
  <c r="CR561" i="9" a="1"/>
  <c r="CR561" i="9" s="1"/>
  <c r="CR554" i="9" s="1"/>
  <c r="CR61" i="9" s="1"/>
  <c r="CS660" i="9" a="1"/>
  <c r="CS660" i="9" s="1"/>
  <c r="CQ484" i="9" a="1"/>
  <c r="CQ484" i="9" s="1"/>
  <c r="CQ477" i="9" s="1"/>
  <c r="CQ54" i="9" s="1"/>
  <c r="CS620" i="9" a="1"/>
  <c r="CS620" i="9" s="1"/>
  <c r="CS561" i="9" a="1"/>
  <c r="CS561" i="9" s="1"/>
  <c r="CQ424" i="9" a="1"/>
  <c r="CQ424" i="9" s="1"/>
  <c r="CQ417" i="9" s="1"/>
  <c r="CQ52" i="9" s="1"/>
  <c r="CR620" i="9" a="1"/>
  <c r="CR620" i="9" s="1"/>
  <c r="CR613" i="9" s="1"/>
  <c r="CR69" i="9" s="1"/>
  <c r="CP484" i="9" a="1"/>
  <c r="CP484" i="9" s="1"/>
  <c r="CP477" i="9" s="1"/>
  <c r="CP54" i="9" s="1"/>
  <c r="CS424" i="9" a="1"/>
  <c r="CS424" i="9" s="1"/>
  <c r="CS600" i="9" a="1"/>
  <c r="CS600" i="9" s="1"/>
  <c r="EG140" i="9"/>
  <c r="EG17" i="9" s="1"/>
  <c r="CR640" i="9" a="1"/>
  <c r="CR640" i="9" s="1"/>
  <c r="CR633" i="9" s="1"/>
  <c r="CR70" i="9" s="1"/>
  <c r="CR424" i="9" a="1"/>
  <c r="CR424" i="9" s="1"/>
  <c r="CR417" i="9" s="1"/>
  <c r="CR52" i="9" s="1"/>
  <c r="CQ700" i="9" a="1"/>
  <c r="CQ700" i="9" s="1"/>
  <c r="CQ693" i="9" s="1"/>
  <c r="CQ76" i="9" s="1"/>
  <c r="CS640" i="9" a="1"/>
  <c r="CS640" i="9" s="1"/>
  <c r="CS739" i="9" a="1"/>
  <c r="CS739" i="9" s="1"/>
  <c r="CS484" i="9" a="1"/>
  <c r="CS484" i="9" s="1"/>
  <c r="CP561" i="9" a="1"/>
  <c r="CP561" i="9" s="1"/>
  <c r="CP554" i="9" s="1"/>
  <c r="CP61" i="9" s="1"/>
  <c r="CP660" i="9" a="1"/>
  <c r="CP660" i="9" s="1"/>
  <c r="CP653" i="9" s="1"/>
  <c r="CP75" i="9" s="1"/>
  <c r="EG16" i="9"/>
  <c r="CP640" i="9" a="1"/>
  <c r="CP640" i="9" s="1"/>
  <c r="CP633" i="9" s="1"/>
  <c r="CP70" i="9" s="1"/>
  <c r="CP620" i="9" a="1"/>
  <c r="CP620" i="9" s="1"/>
  <c r="CP613" i="9" s="1"/>
  <c r="CP69" i="9" s="1"/>
  <c r="CR660" i="9" a="1"/>
  <c r="CR660" i="9" s="1"/>
  <c r="CR653" i="9" s="1"/>
  <c r="CR75" i="9" s="1"/>
  <c r="CP700" i="9" a="1"/>
  <c r="CP700" i="9" s="1"/>
  <c r="CP693" i="9" s="1"/>
  <c r="CP76" i="9" s="1"/>
  <c r="CP600" i="9" a="1"/>
  <c r="CP600" i="9" s="1"/>
  <c r="CP593" i="9" s="1"/>
  <c r="CR700" i="9" a="1"/>
  <c r="CR700" i="9" s="1"/>
  <c r="CR693" i="9" s="1"/>
  <c r="CR76" i="9" s="1"/>
  <c r="EG223" i="9"/>
  <c r="CQ739" i="9" a="1"/>
  <c r="CQ739" i="9" s="1"/>
  <c r="CQ732" i="9" s="1"/>
  <c r="CP739" i="9" a="1"/>
  <c r="CP739" i="9" s="1"/>
  <c r="CP732" i="9" s="1"/>
  <c r="CO70" i="9"/>
  <c r="CO114" i="9" s="1"/>
  <c r="EF633" i="9"/>
  <c r="CO74" i="9"/>
  <c r="EF673" i="9"/>
  <c r="EE77" i="9"/>
  <c r="EF554" i="9"/>
  <c r="CO61" i="9"/>
  <c r="CO112" i="9" s="1"/>
  <c r="CW323" i="9"/>
  <c r="EH323" i="9" s="1"/>
  <c r="CW139" i="9"/>
  <c r="EH147" i="9"/>
  <c r="EH148" i="9" s="1"/>
  <c r="BT758" i="9"/>
  <c r="BT752" i="9" s="1"/>
  <c r="BS79" i="9"/>
  <c r="BS127" i="9" s="1"/>
  <c r="EE976" i="9"/>
  <c r="EE110" i="9"/>
  <c r="EF417" i="9"/>
  <c r="CO52" i="9"/>
  <c r="CO107" i="9" s="1"/>
  <c r="CO352" i="9"/>
  <c r="EF377" i="9"/>
  <c r="CM73" i="9"/>
  <c r="CM77" i="9" s="1"/>
  <c r="CN73" i="9"/>
  <c r="CN77" i="9" s="1"/>
  <c r="CL73" i="9"/>
  <c r="CL77" i="9" s="1"/>
  <c r="CQ387" i="9"/>
  <c r="CQ382" i="9" s="1"/>
  <c r="CR389" i="9" a="1"/>
  <c r="CR389" i="9" s="1"/>
  <c r="DY844" i="2"/>
  <c r="DX839" i="2"/>
  <c r="DV801" i="2"/>
  <c r="DW806" i="2"/>
  <c r="BX387" i="2"/>
  <c r="BX382" i="2" s="1"/>
  <c r="BY389" i="2" a="1"/>
  <c r="BY389" i="2" s="1"/>
  <c r="AS752" i="2"/>
  <c r="DT758" i="2"/>
  <c r="EK129" i="2"/>
  <c r="AS80" i="2"/>
  <c r="AS128" i="2" s="1"/>
  <c r="AT777" i="2"/>
  <c r="AT771" i="2" s="1"/>
  <c r="DT771" i="2"/>
  <c r="DT80" i="2" s="1"/>
  <c r="DT128" i="2" s="1"/>
  <c r="DE129" i="2"/>
  <c r="DF129" i="2"/>
  <c r="BU73" i="2"/>
  <c r="EA352" i="2"/>
  <c r="CP110" i="9" l="1"/>
  <c r="CQ107" i="9"/>
  <c r="CR114" i="9"/>
  <c r="CR110" i="9"/>
  <c r="CQ116" i="9"/>
  <c r="CQ110" i="9"/>
  <c r="CR107" i="9"/>
  <c r="CP114" i="9"/>
  <c r="CQ112" i="9"/>
  <c r="EG561" i="9"/>
  <c r="EG562" i="9" s="1"/>
  <c r="CS554" i="9"/>
  <c r="CS673" i="9"/>
  <c r="EG680" i="9"/>
  <c r="EG681" i="9" s="1"/>
  <c r="EF654" i="9"/>
  <c r="EF75" i="9"/>
  <c r="EF115" i="9" s="1"/>
  <c r="EG917" i="9"/>
  <c r="EF555" i="9"/>
  <c r="EF61" i="9"/>
  <c r="EF112" i="9" s="1"/>
  <c r="CP115" i="9"/>
  <c r="CQ114" i="9"/>
  <c r="CR116" i="9"/>
  <c r="CP112" i="9"/>
  <c r="CS593" i="9"/>
  <c r="EG593" i="9" s="1"/>
  <c r="EG594" i="9" s="1"/>
  <c r="EG600" i="9"/>
  <c r="EG601" i="9" s="1"/>
  <c r="CS653" i="9"/>
  <c r="EG660" i="9"/>
  <c r="EG661" i="9" s="1"/>
  <c r="BU777" i="9"/>
  <c r="BT80" i="9"/>
  <c r="BT128" i="9" s="1"/>
  <c r="EF674" i="9"/>
  <c r="EF74" i="9"/>
  <c r="CS477" i="9"/>
  <c r="EG484" i="9"/>
  <c r="EG485" i="9" s="1"/>
  <c r="CS417" i="9"/>
  <c r="EG424" i="9"/>
  <c r="EG425" i="9" s="1"/>
  <c r="CR112" i="9"/>
  <c r="CP107" i="9"/>
  <c r="BT79" i="9"/>
  <c r="BT127" i="9" s="1"/>
  <c r="BU758" i="9"/>
  <c r="CP116" i="9"/>
  <c r="CS732" i="9"/>
  <c r="EG732" i="9" s="1"/>
  <c r="EG733" i="9" s="1"/>
  <c r="EG739" i="9"/>
  <c r="EG740" i="9" s="1"/>
  <c r="CS693" i="9"/>
  <c r="EG700" i="9"/>
  <c r="EG701" i="9" s="1"/>
  <c r="EF634" i="9"/>
  <c r="EF70" i="9"/>
  <c r="CR115" i="9"/>
  <c r="EG640" i="9"/>
  <c r="EG641" i="9" s="1"/>
  <c r="CS633" i="9"/>
  <c r="CR113" i="9"/>
  <c r="CQ113" i="9"/>
  <c r="EF54" i="9"/>
  <c r="EF478" i="9"/>
  <c r="CO113" i="9"/>
  <c r="EF694" i="9"/>
  <c r="EF76" i="9"/>
  <c r="EF116" i="9" s="1"/>
  <c r="EF418" i="9"/>
  <c r="EF52" i="9"/>
  <c r="CS613" i="9"/>
  <c r="EG620" i="9"/>
  <c r="EG621" i="9" s="1"/>
  <c r="DA147" i="9"/>
  <c r="CW16" i="9"/>
  <c r="CW223" i="9"/>
  <c r="CW140" i="9"/>
  <c r="CW17" i="9" s="1"/>
  <c r="CW141" i="9"/>
  <c r="CW18" i="9" s="1"/>
  <c r="EH139" i="9"/>
  <c r="CX141" i="9"/>
  <c r="CX18" i="9" s="1"/>
  <c r="CP113" i="9"/>
  <c r="CQ115" i="9"/>
  <c r="EF69" i="9"/>
  <c r="EF614" i="9"/>
  <c r="CO73" i="9"/>
  <c r="CO77" i="9" s="1"/>
  <c r="EF352" i="9"/>
  <c r="CR387" i="9"/>
  <c r="CR382" i="9" s="1"/>
  <c r="CS389" i="9" a="1"/>
  <c r="CS389" i="9" s="1"/>
  <c r="EA73" i="2"/>
  <c r="EA967" i="2"/>
  <c r="DX806" i="2"/>
  <c r="DW801" i="2"/>
  <c r="DZ844" i="2"/>
  <c r="DY839" i="2"/>
  <c r="AT80" i="2"/>
  <c r="AT128" i="2" s="1"/>
  <c r="AU777" i="2"/>
  <c r="AU771" i="2" s="1"/>
  <c r="AS79" i="2"/>
  <c r="AS127" i="2" s="1"/>
  <c r="AS132" i="2" s="1"/>
  <c r="AT758" i="2"/>
  <c r="AT752" i="2" s="1"/>
  <c r="DT752" i="2"/>
  <c r="DT79" i="2" s="1"/>
  <c r="BY387" i="2"/>
  <c r="BY382" i="2" s="1"/>
  <c r="BZ389" i="2" a="1"/>
  <c r="BZ389" i="2" s="1"/>
  <c r="EB389" i="2"/>
  <c r="EB387" i="2" s="1"/>
  <c r="EB382" i="2" s="1"/>
  <c r="CS54" i="9" l="1"/>
  <c r="CS110" i="9" s="1"/>
  <c r="EG477" i="9"/>
  <c r="EA758" i="9"/>
  <c r="BU752" i="9"/>
  <c r="EF978" i="9"/>
  <c r="EF113" i="9"/>
  <c r="CW917" i="9"/>
  <c r="CW929" i="9"/>
  <c r="CX929" i="9"/>
  <c r="EF979" i="9"/>
  <c r="EF114" i="9"/>
  <c r="DA139" i="9"/>
  <c r="DA323" i="9"/>
  <c r="EI323" i="9" s="1"/>
  <c r="EI147" i="9"/>
  <c r="EI148" i="9" s="1"/>
  <c r="CS76" i="9"/>
  <c r="CS116" i="9" s="1"/>
  <c r="EG693" i="9"/>
  <c r="EF976" i="9"/>
  <c r="EF110" i="9"/>
  <c r="CS74" i="9"/>
  <c r="EG673" i="9"/>
  <c r="EH16" i="9"/>
  <c r="CU424" i="9" a="1"/>
  <c r="CU424" i="9" s="1"/>
  <c r="CU417" i="9" s="1"/>
  <c r="CU52" i="9" s="1"/>
  <c r="CT640" i="9" a="1"/>
  <c r="CT640" i="9" s="1"/>
  <c r="CT633" i="9" s="1"/>
  <c r="CT70" i="9" s="1"/>
  <c r="CV424" i="9" a="1"/>
  <c r="CV424" i="9" s="1"/>
  <c r="CV417" i="9" s="1"/>
  <c r="CV52" i="9" s="1"/>
  <c r="CW680" i="9" a="1"/>
  <c r="CW680" i="9" s="1"/>
  <c r="CW700" i="9" a="1"/>
  <c r="CW700" i="9" s="1"/>
  <c r="CU620" i="9" a="1"/>
  <c r="CU620" i="9" s="1"/>
  <c r="CU613" i="9" s="1"/>
  <c r="CU69" i="9" s="1"/>
  <c r="CV600" i="9" a="1"/>
  <c r="CV600" i="9" s="1"/>
  <c r="CV593" i="9" s="1"/>
  <c r="EH140" i="9"/>
  <c r="EH17" i="9" s="1"/>
  <c r="CU561" i="9" a="1"/>
  <c r="CU561" i="9" s="1"/>
  <c r="CU554" i="9" s="1"/>
  <c r="CU61" i="9" s="1"/>
  <c r="CW640" i="9" a="1"/>
  <c r="CW640" i="9" s="1"/>
  <c r="CU600" i="9" a="1"/>
  <c r="CU600" i="9" s="1"/>
  <c r="CU593" i="9" s="1"/>
  <c r="CV739" i="9" a="1"/>
  <c r="CV739" i="9" s="1"/>
  <c r="CV732" i="9" s="1"/>
  <c r="CV484" i="9" a="1"/>
  <c r="CV484" i="9" s="1"/>
  <c r="CV477" i="9" s="1"/>
  <c r="CV54" i="9" s="1"/>
  <c r="EH223" i="9"/>
  <c r="CV700" i="9" a="1"/>
  <c r="CV700" i="9" s="1"/>
  <c r="CV693" i="9" s="1"/>
  <c r="CV76" i="9" s="1"/>
  <c r="CT620" i="9" a="1"/>
  <c r="CT620" i="9" s="1"/>
  <c r="CT613" i="9" s="1"/>
  <c r="CT69" i="9" s="1"/>
  <c r="CU700" i="9" a="1"/>
  <c r="CU700" i="9" s="1"/>
  <c r="CU693" i="9" s="1"/>
  <c r="CU76" i="9" s="1"/>
  <c r="CU484" i="9" a="1"/>
  <c r="CU484" i="9" s="1"/>
  <c r="CU477" i="9" s="1"/>
  <c r="CU54" i="9" s="1"/>
  <c r="CW660" i="9" a="1"/>
  <c r="CW660" i="9" s="1"/>
  <c r="CV680" i="9" a="1"/>
  <c r="CV680" i="9" s="1"/>
  <c r="CV673" i="9" s="1"/>
  <c r="CV74" i="9" s="1"/>
  <c r="CT561" i="9" a="1"/>
  <c r="CT561" i="9" s="1"/>
  <c r="CT554" i="9" s="1"/>
  <c r="CT61" i="9" s="1"/>
  <c r="CV620" i="9" a="1"/>
  <c r="CV620" i="9" s="1"/>
  <c r="CV613" i="9" s="1"/>
  <c r="CV69" i="9" s="1"/>
  <c r="CV640" i="9" a="1"/>
  <c r="CV640" i="9" s="1"/>
  <c r="CV633" i="9" s="1"/>
  <c r="CV70" i="9" s="1"/>
  <c r="CT660" i="9" a="1"/>
  <c r="CT660" i="9" s="1"/>
  <c r="CT653" i="9" s="1"/>
  <c r="CT75" i="9" s="1"/>
  <c r="CT424" i="9" a="1"/>
  <c r="CT424" i="9" s="1"/>
  <c r="CT417" i="9" s="1"/>
  <c r="CT52" i="9" s="1"/>
  <c r="CU660" i="9" a="1"/>
  <c r="CU660" i="9" s="1"/>
  <c r="CU653" i="9" s="1"/>
  <c r="CU75" i="9" s="1"/>
  <c r="CW600" i="9" a="1"/>
  <c r="CW600" i="9" s="1"/>
  <c r="CT680" i="9" a="1"/>
  <c r="CT680" i="9" s="1"/>
  <c r="CT673" i="9" s="1"/>
  <c r="CT74" i="9" s="1"/>
  <c r="CU739" i="9" a="1"/>
  <c r="CU739" i="9" s="1"/>
  <c r="CU732" i="9" s="1"/>
  <c r="CT600" i="9" a="1"/>
  <c r="CT600" i="9" s="1"/>
  <c r="CT593" i="9" s="1"/>
  <c r="CV561" i="9" a="1"/>
  <c r="CV561" i="9" s="1"/>
  <c r="CV554" i="9" s="1"/>
  <c r="CV61" i="9" s="1"/>
  <c r="CW620" i="9" a="1"/>
  <c r="CW620" i="9" s="1"/>
  <c r="CW561" i="9" a="1"/>
  <c r="CW561" i="9" s="1"/>
  <c r="CW484" i="9" a="1"/>
  <c r="CW484" i="9" s="1"/>
  <c r="CT739" i="9" a="1"/>
  <c r="CT739" i="9" s="1"/>
  <c r="CT732" i="9" s="1"/>
  <c r="CU680" i="9" a="1"/>
  <c r="CU680" i="9" s="1"/>
  <c r="CU673" i="9" s="1"/>
  <c r="CU74" i="9" s="1"/>
  <c r="CW424" i="9" a="1"/>
  <c r="CW424" i="9" s="1"/>
  <c r="CU640" i="9" a="1"/>
  <c r="CU640" i="9" s="1"/>
  <c r="CU633" i="9" s="1"/>
  <c r="CU70" i="9" s="1"/>
  <c r="CW739" i="9" a="1"/>
  <c r="CW739" i="9" s="1"/>
  <c r="CT700" i="9" a="1"/>
  <c r="CT700" i="9" s="1"/>
  <c r="CT693" i="9" s="1"/>
  <c r="CT76" i="9" s="1"/>
  <c r="CT484" i="9" a="1"/>
  <c r="CT484" i="9" s="1"/>
  <c r="CT477" i="9" s="1"/>
  <c r="CT54" i="9" s="1"/>
  <c r="CV660" i="9" a="1"/>
  <c r="CV660" i="9" s="1"/>
  <c r="CV653" i="9" s="1"/>
  <c r="CV75" i="9" s="1"/>
  <c r="EF974" i="9"/>
  <c r="EF985" i="9" s="1"/>
  <c r="EF107" i="9"/>
  <c r="CS52" i="9"/>
  <c r="CS107" i="9" s="1"/>
  <c r="EG417" i="9"/>
  <c r="EG554" i="9"/>
  <c r="CS61" i="9"/>
  <c r="CS112" i="9" s="1"/>
  <c r="EG613" i="9"/>
  <c r="CS69" i="9"/>
  <c r="EA777" i="9"/>
  <c r="BU771" i="9"/>
  <c r="CS70" i="9"/>
  <c r="CS114" i="9" s="1"/>
  <c r="EG633" i="9"/>
  <c r="CS75" i="9"/>
  <c r="CS115" i="9" s="1"/>
  <c r="EG653" i="9"/>
  <c r="EF73" i="9"/>
  <c r="EF77" i="9" s="1"/>
  <c r="CS387" i="9"/>
  <c r="CS382" i="9" s="1"/>
  <c r="CT389" i="9" a="1"/>
  <c r="CT389" i="9" s="1"/>
  <c r="EG389" i="9"/>
  <c r="EG387" i="9" s="1"/>
  <c r="EG382" i="9" s="1"/>
  <c r="EA844" i="2"/>
  <c r="DZ839" i="2"/>
  <c r="DY806" i="2"/>
  <c r="DX801" i="2"/>
  <c r="BZ387" i="2"/>
  <c r="BZ382" i="2" s="1"/>
  <c r="CA389" i="2" a="1"/>
  <c r="CA389" i="2" s="1"/>
  <c r="BX380" i="2" a="1"/>
  <c r="BX380" i="2" s="1"/>
  <c r="BX378" i="2" s="1"/>
  <c r="BX377" i="2" s="1"/>
  <c r="BX352" i="2" s="1"/>
  <c r="BW380" i="2" a="1"/>
  <c r="BW380" i="2" s="1"/>
  <c r="BW378" i="2" s="1"/>
  <c r="BW377" i="2" s="1"/>
  <c r="BW352" i="2" s="1"/>
  <c r="BY380" i="2" a="1"/>
  <c r="BY380" i="2" s="1"/>
  <c r="BY378" i="2" s="1"/>
  <c r="BY377" i="2" s="1"/>
  <c r="BV380" i="2" a="1"/>
  <c r="BV380" i="2" s="1"/>
  <c r="BV378" i="2" s="1"/>
  <c r="BV377" i="2" s="1"/>
  <c r="BV352" i="2" s="1"/>
  <c r="DT127" i="2"/>
  <c r="AT79" i="2"/>
  <c r="AT127" i="2" s="1"/>
  <c r="AT132" i="2" s="1"/>
  <c r="AU758" i="2"/>
  <c r="AU752" i="2" s="1"/>
  <c r="AU80" i="2"/>
  <c r="AU128" i="2" s="1"/>
  <c r="AV777" i="2"/>
  <c r="AV771" i="2" s="1"/>
  <c r="CT110" i="9" l="1"/>
  <c r="CS113" i="9"/>
  <c r="CV115" i="9"/>
  <c r="CT107" i="9"/>
  <c r="CU112" i="9"/>
  <c r="CU115" i="9"/>
  <c r="CT114" i="9"/>
  <c r="CU116" i="9"/>
  <c r="CT116" i="9"/>
  <c r="CT115" i="9"/>
  <c r="CV114" i="9"/>
  <c r="CW477" i="9"/>
  <c r="EH484" i="9"/>
  <c r="EH485" i="9" s="1"/>
  <c r="CU110" i="9"/>
  <c r="CW633" i="9"/>
  <c r="EH640" i="9"/>
  <c r="EH641" i="9" s="1"/>
  <c r="CU107" i="9"/>
  <c r="CW613" i="9"/>
  <c r="EH620" i="9"/>
  <c r="EH621" i="9" s="1"/>
  <c r="CT113" i="9"/>
  <c r="EH917" i="9"/>
  <c r="EG61" i="9"/>
  <c r="EG112" i="9" s="1"/>
  <c r="EG555" i="9"/>
  <c r="EH739" i="9"/>
  <c r="EH740" i="9" s="1"/>
  <c r="CW732" i="9"/>
  <c r="EH732" i="9" s="1"/>
  <c r="EH733" i="9" s="1"/>
  <c r="CV112" i="9"/>
  <c r="CV116" i="9"/>
  <c r="EG674" i="9"/>
  <c r="EG74" i="9"/>
  <c r="DA223" i="9"/>
  <c r="DA140" i="9"/>
  <c r="DA17" i="9" s="1"/>
  <c r="DE147" i="9"/>
  <c r="DA141" i="9"/>
  <c r="DA18" i="9" s="1"/>
  <c r="DA16" i="9"/>
  <c r="EI139" i="9"/>
  <c r="DB141" i="9"/>
  <c r="DB18" i="9" s="1"/>
  <c r="EG70" i="9"/>
  <c r="EG634" i="9"/>
  <c r="EG418" i="9"/>
  <c r="EG52" i="9"/>
  <c r="CU114" i="9"/>
  <c r="CV113" i="9"/>
  <c r="CU113" i="9"/>
  <c r="BV758" i="9"/>
  <c r="BV752" i="9" s="1"/>
  <c r="EA752" i="9"/>
  <c r="EA79" i="9" s="1"/>
  <c r="EA127" i="9" s="1"/>
  <c r="BU79" i="9"/>
  <c r="BU127" i="9" s="1"/>
  <c r="EG614" i="9"/>
  <c r="EG69" i="9"/>
  <c r="EH561" i="9"/>
  <c r="EH562" i="9" s="1"/>
  <c r="CW554" i="9"/>
  <c r="EG75" i="9"/>
  <c r="EG115" i="9" s="1"/>
  <c r="EG654" i="9"/>
  <c r="CW417" i="9"/>
  <c r="EH424" i="9"/>
  <c r="EH425" i="9" s="1"/>
  <c r="CT112" i="9"/>
  <c r="CV110" i="9"/>
  <c r="CW693" i="9"/>
  <c r="EH700" i="9"/>
  <c r="EH701" i="9" s="1"/>
  <c r="BU80" i="9"/>
  <c r="BU128" i="9" s="1"/>
  <c r="BV777" i="9"/>
  <c r="BV771" i="9" s="1"/>
  <c r="EA771" i="9"/>
  <c r="EA80" i="9" s="1"/>
  <c r="EA128" i="9" s="1"/>
  <c r="CW673" i="9"/>
  <c r="EH680" i="9"/>
  <c r="EH681" i="9" s="1"/>
  <c r="EG478" i="9"/>
  <c r="EG54" i="9"/>
  <c r="CW593" i="9"/>
  <c r="EH593" i="9" s="1"/>
  <c r="EH594" i="9" s="1"/>
  <c r="EH600" i="9"/>
  <c r="EH601" i="9" s="1"/>
  <c r="CW653" i="9"/>
  <c r="EH660" i="9"/>
  <c r="EH661" i="9" s="1"/>
  <c r="CV107" i="9"/>
  <c r="EG76" i="9"/>
  <c r="EG116" i="9" s="1"/>
  <c r="EG694" i="9"/>
  <c r="CS380" i="9" a="1"/>
  <c r="CS380" i="9" s="1"/>
  <c r="CS378" i="9" s="1"/>
  <c r="CS377" i="9" s="1"/>
  <c r="CP380" i="9" a="1"/>
  <c r="CP380" i="9" s="1"/>
  <c r="CP378" i="9" s="1"/>
  <c r="CP377" i="9" s="1"/>
  <c r="CP352" i="9" s="1"/>
  <c r="CR380" i="9" a="1"/>
  <c r="CR380" i="9" s="1"/>
  <c r="CR378" i="9" s="1"/>
  <c r="CR377" i="9" s="1"/>
  <c r="CR352" i="9" s="1"/>
  <c r="CQ380" i="9" a="1"/>
  <c r="CQ380" i="9" s="1"/>
  <c r="CQ378" i="9" s="1"/>
  <c r="CQ377" i="9" s="1"/>
  <c r="CQ352" i="9" s="1"/>
  <c r="CT387" i="9"/>
  <c r="CT382" i="9" s="1"/>
  <c r="CU389" i="9" a="1"/>
  <c r="CU389" i="9" s="1"/>
  <c r="BX73" i="2"/>
  <c r="BW73" i="2"/>
  <c r="BV73" i="2"/>
  <c r="DZ806" i="2"/>
  <c r="DY801" i="2"/>
  <c r="EB844" i="2"/>
  <c r="EA839" i="2"/>
  <c r="AU79" i="2"/>
  <c r="AU127" i="2" s="1"/>
  <c r="AU132" i="2" s="1"/>
  <c r="AV758" i="2"/>
  <c r="AV752" i="2" s="1"/>
  <c r="BY352" i="2"/>
  <c r="EB377" i="2"/>
  <c r="AV80" i="2"/>
  <c r="AV128" i="2" s="1"/>
  <c r="AW777" i="2"/>
  <c r="CA387" i="2"/>
  <c r="CA382" i="2" s="1"/>
  <c r="CB389" i="2" a="1"/>
  <c r="CB389" i="2" s="1"/>
  <c r="EG974" i="9" l="1"/>
  <c r="EG985" i="9" s="1"/>
  <c r="EG107" i="9"/>
  <c r="DE139" i="9"/>
  <c r="DE323" i="9"/>
  <c r="EJ323" i="9" s="1"/>
  <c r="EJ147" i="9"/>
  <c r="EJ148" i="9" s="1"/>
  <c r="EH673" i="9"/>
  <c r="CW74" i="9"/>
  <c r="EG114" i="9"/>
  <c r="EG979" i="9"/>
  <c r="CW70" i="9"/>
  <c r="CW114" i="9" s="1"/>
  <c r="EH633" i="9"/>
  <c r="EG978" i="9"/>
  <c r="EG113" i="9"/>
  <c r="CW69" i="9"/>
  <c r="EH613" i="9"/>
  <c r="BW777" i="9"/>
  <c r="BW771" i="9" s="1"/>
  <c r="BV80" i="9"/>
  <c r="BV128" i="9" s="1"/>
  <c r="EG976" i="9"/>
  <c r="EG110" i="9"/>
  <c r="EH693" i="9"/>
  <c r="CW76" i="9"/>
  <c r="CW116" i="9" s="1"/>
  <c r="DA484" i="9" a="1"/>
  <c r="DA484" i="9" s="1"/>
  <c r="CX424" i="9" a="1"/>
  <c r="CX424" i="9" s="1"/>
  <c r="CX417" i="9" s="1"/>
  <c r="CX52" i="9" s="1"/>
  <c r="CZ424" i="9" a="1"/>
  <c r="CZ424" i="9" s="1"/>
  <c r="CZ417" i="9" s="1"/>
  <c r="CZ52" i="9" s="1"/>
  <c r="CX484" i="9" a="1"/>
  <c r="CX484" i="9" s="1"/>
  <c r="CX477" i="9" s="1"/>
  <c r="CX54" i="9" s="1"/>
  <c r="CY700" i="9" a="1"/>
  <c r="CY700" i="9" s="1"/>
  <c r="CY693" i="9" s="1"/>
  <c r="CY76" i="9" s="1"/>
  <c r="CY660" i="9" a="1"/>
  <c r="CY660" i="9" s="1"/>
  <c r="CY653" i="9" s="1"/>
  <c r="CY75" i="9" s="1"/>
  <c r="CX680" i="9" a="1"/>
  <c r="CX680" i="9" s="1"/>
  <c r="CX673" i="9" s="1"/>
  <c r="CX74" i="9" s="1"/>
  <c r="EI223" i="9"/>
  <c r="CY680" i="9" a="1"/>
  <c r="CY680" i="9" s="1"/>
  <c r="CY673" i="9" s="1"/>
  <c r="CY74" i="9" s="1"/>
  <c r="CX600" i="9" a="1"/>
  <c r="CX600" i="9" s="1"/>
  <c r="CX593" i="9" s="1"/>
  <c r="CY620" i="9" a="1"/>
  <c r="CY620" i="9" s="1"/>
  <c r="CY613" i="9" s="1"/>
  <c r="CY69" i="9" s="1"/>
  <c r="DA561" i="9" a="1"/>
  <c r="DA561" i="9" s="1"/>
  <c r="CX739" i="9" a="1"/>
  <c r="CX739" i="9" s="1"/>
  <c r="CX732" i="9" s="1"/>
  <c r="DA680" i="9" a="1"/>
  <c r="DA680" i="9" s="1"/>
  <c r="CY600" i="9" a="1"/>
  <c r="CY600" i="9" s="1"/>
  <c r="CY593" i="9" s="1"/>
  <c r="CZ620" i="9" a="1"/>
  <c r="CZ620" i="9" s="1"/>
  <c r="CZ613" i="9" s="1"/>
  <c r="CZ69" i="9" s="1"/>
  <c r="CZ739" i="9" a="1"/>
  <c r="CZ739" i="9" s="1"/>
  <c r="CZ732" i="9" s="1"/>
  <c r="CY739" i="9" a="1"/>
  <c r="CY739" i="9" s="1"/>
  <c r="CY732" i="9" s="1"/>
  <c r="CZ640" i="9" a="1"/>
  <c r="CZ640" i="9" s="1"/>
  <c r="CZ633" i="9" s="1"/>
  <c r="CZ70" i="9" s="1"/>
  <c r="CZ680" i="9" a="1"/>
  <c r="CZ680" i="9" s="1"/>
  <c r="CZ673" i="9" s="1"/>
  <c r="CZ74" i="9" s="1"/>
  <c r="CZ484" i="9" a="1"/>
  <c r="CZ484" i="9" s="1"/>
  <c r="CZ477" i="9" s="1"/>
  <c r="CZ54" i="9" s="1"/>
  <c r="EI140" i="9"/>
  <c r="EI17" i="9" s="1"/>
  <c r="DA700" i="9" a="1"/>
  <c r="DA700" i="9" s="1"/>
  <c r="CY424" i="9" a="1"/>
  <c r="CY424" i="9" s="1"/>
  <c r="CY417" i="9" s="1"/>
  <c r="CY52" i="9" s="1"/>
  <c r="CY484" i="9" a="1"/>
  <c r="CY484" i="9" s="1"/>
  <c r="CY477" i="9" s="1"/>
  <c r="CY54" i="9" s="1"/>
  <c r="DA640" i="9" a="1"/>
  <c r="DA640" i="9" s="1"/>
  <c r="DA739" i="9" a="1"/>
  <c r="DA739" i="9" s="1"/>
  <c r="CX561" i="9" a="1"/>
  <c r="CX561" i="9" s="1"/>
  <c r="CX554" i="9" s="1"/>
  <c r="CX61" i="9" s="1"/>
  <c r="CZ660" i="9" a="1"/>
  <c r="CZ660" i="9" s="1"/>
  <c r="CZ653" i="9" s="1"/>
  <c r="CZ75" i="9" s="1"/>
  <c r="CY640" i="9" a="1"/>
  <c r="CY640" i="9" s="1"/>
  <c r="CY633" i="9" s="1"/>
  <c r="CY70" i="9" s="1"/>
  <c r="DA660" i="9" a="1"/>
  <c r="DA660" i="9" s="1"/>
  <c r="EI16" i="9"/>
  <c r="DA600" i="9" a="1"/>
  <c r="DA600" i="9" s="1"/>
  <c r="CZ700" i="9" a="1"/>
  <c r="CZ700" i="9" s="1"/>
  <c r="CZ693" i="9" s="1"/>
  <c r="CZ76" i="9" s="1"/>
  <c r="CX700" i="9" a="1"/>
  <c r="CX700" i="9" s="1"/>
  <c r="CX693" i="9" s="1"/>
  <c r="CX76" i="9" s="1"/>
  <c r="CX640" i="9" a="1"/>
  <c r="CX640" i="9" s="1"/>
  <c r="CX633" i="9" s="1"/>
  <c r="CX70" i="9" s="1"/>
  <c r="DA424" i="9" a="1"/>
  <c r="DA424" i="9" s="1"/>
  <c r="CZ600" i="9" a="1"/>
  <c r="CZ600" i="9" s="1"/>
  <c r="CZ593" i="9" s="1"/>
  <c r="CY561" i="9" a="1"/>
  <c r="CY561" i="9" s="1"/>
  <c r="CY554" i="9" s="1"/>
  <c r="CY61" i="9" s="1"/>
  <c r="CZ561" i="9" a="1"/>
  <c r="CZ561" i="9" s="1"/>
  <c r="CZ554" i="9" s="1"/>
  <c r="CZ61" i="9" s="1"/>
  <c r="CX660" i="9" a="1"/>
  <c r="CX660" i="9" s="1"/>
  <c r="CX653" i="9" s="1"/>
  <c r="CX75" i="9" s="1"/>
  <c r="DA620" i="9" a="1"/>
  <c r="DA620" i="9" s="1"/>
  <c r="CX620" i="9" a="1"/>
  <c r="CX620" i="9" s="1"/>
  <c r="CX613" i="9" s="1"/>
  <c r="CX69" i="9" s="1"/>
  <c r="EH417" i="9"/>
  <c r="CW52" i="9"/>
  <c r="CW107" i="9" s="1"/>
  <c r="CW75" i="9"/>
  <c r="CW115" i="9" s="1"/>
  <c r="EH653" i="9"/>
  <c r="BV79" i="9"/>
  <c r="BV127" i="9" s="1"/>
  <c r="BW758" i="9"/>
  <c r="BW752" i="9" s="1"/>
  <c r="CW61" i="9"/>
  <c r="CW112" i="9" s="1"/>
  <c r="EH554" i="9"/>
  <c r="DA929" i="9"/>
  <c r="DA917" i="9"/>
  <c r="DB929" i="9"/>
  <c r="CW54" i="9"/>
  <c r="CW110" i="9" s="1"/>
  <c r="EH477" i="9"/>
  <c r="CP73" i="9"/>
  <c r="CP77" i="9" s="1"/>
  <c r="CS352" i="9"/>
  <c r="EG377" i="9"/>
  <c r="CU387" i="9"/>
  <c r="CU382" i="9" s="1"/>
  <c r="CV389" i="9" a="1"/>
  <c r="CV389" i="9" s="1"/>
  <c r="CQ73" i="9"/>
  <c r="CQ77" i="9" s="1"/>
  <c r="CR73" i="9"/>
  <c r="CR77" i="9" s="1"/>
  <c r="EC844" i="2"/>
  <c r="EB839" i="2"/>
  <c r="EA806" i="2"/>
  <c r="DZ801" i="2"/>
  <c r="DU777" i="2"/>
  <c r="AW771" i="2"/>
  <c r="BY73" i="2"/>
  <c r="EB352" i="2"/>
  <c r="AV79" i="2"/>
  <c r="AV127" i="2" s="1"/>
  <c r="AV132" i="2" s="1"/>
  <c r="AW758" i="2"/>
  <c r="CB387" i="2"/>
  <c r="CB382" i="2" s="1"/>
  <c r="CC389" i="2" a="1"/>
  <c r="CC389" i="2" s="1"/>
  <c r="CX116" i="9" l="1"/>
  <c r="CX114" i="9"/>
  <c r="CZ116" i="9"/>
  <c r="CY110" i="9"/>
  <c r="CY112" i="9"/>
  <c r="CX107" i="9"/>
  <c r="CY114" i="9"/>
  <c r="CX115" i="9"/>
  <c r="CW113" i="9"/>
  <c r="DA633" i="9"/>
  <c r="EI640" i="9"/>
  <c r="EI641" i="9" s="1"/>
  <c r="EH69" i="9"/>
  <c r="EH614" i="9"/>
  <c r="EH54" i="9"/>
  <c r="EH478" i="9"/>
  <c r="DA477" i="9"/>
  <c r="EI484" i="9"/>
  <c r="EI485" i="9" s="1"/>
  <c r="CX113" i="9"/>
  <c r="BX758" i="9"/>
  <c r="BX752" i="9" s="1"/>
  <c r="BW79" i="9"/>
  <c r="BW127" i="9" s="1"/>
  <c r="EI600" i="9"/>
  <c r="EI601" i="9" s="1"/>
  <c r="DA593" i="9"/>
  <c r="EI593" i="9" s="1"/>
  <c r="EI594" i="9" s="1"/>
  <c r="CZ112" i="9"/>
  <c r="EI917" i="9"/>
  <c r="CY107" i="9"/>
  <c r="CZ113" i="9"/>
  <c r="EH74" i="9"/>
  <c r="EH674" i="9"/>
  <c r="DA653" i="9"/>
  <c r="EI660" i="9"/>
  <c r="EI661" i="9" s="1"/>
  <c r="DA693" i="9"/>
  <c r="EI700" i="9"/>
  <c r="EI701" i="9" s="1"/>
  <c r="EH694" i="9"/>
  <c r="EH76" i="9"/>
  <c r="EH116" i="9" s="1"/>
  <c r="CY115" i="9"/>
  <c r="EH70" i="9"/>
  <c r="EH634" i="9"/>
  <c r="EH654" i="9"/>
  <c r="EH75" i="9"/>
  <c r="EH115" i="9" s="1"/>
  <c r="DA673" i="9"/>
  <c r="EI680" i="9"/>
  <c r="EI681" i="9" s="1"/>
  <c r="DA417" i="9"/>
  <c r="EI424" i="9"/>
  <c r="EI425" i="9" s="1"/>
  <c r="CZ115" i="9"/>
  <c r="CZ110" i="9"/>
  <c r="CY116" i="9"/>
  <c r="DI147" i="9"/>
  <c r="DE141" i="9"/>
  <c r="DE18" i="9" s="1"/>
  <c r="DE140" i="9"/>
  <c r="DE17" i="9" s="1"/>
  <c r="DE16" i="9"/>
  <c r="DE223" i="9"/>
  <c r="EJ139" i="9"/>
  <c r="DF141" i="9"/>
  <c r="DF18" i="9" s="1"/>
  <c r="DA613" i="9"/>
  <c r="EI620" i="9"/>
  <c r="EI621" i="9" s="1"/>
  <c r="EH52" i="9"/>
  <c r="EH418" i="9"/>
  <c r="CX112" i="9"/>
  <c r="DA554" i="9"/>
  <c r="EI561" i="9"/>
  <c r="EI562" i="9" s="1"/>
  <c r="CX110" i="9"/>
  <c r="EH555" i="9"/>
  <c r="EH61" i="9"/>
  <c r="EH112" i="9" s="1"/>
  <c r="DA732" i="9"/>
  <c r="EI732" i="9" s="1"/>
  <c r="EI733" i="9" s="1"/>
  <c r="EI739" i="9"/>
  <c r="EI740" i="9" s="1"/>
  <c r="CZ114" i="9"/>
  <c r="CY113" i="9"/>
  <c r="CZ107" i="9"/>
  <c r="BW80" i="9"/>
  <c r="BW128" i="9" s="1"/>
  <c r="BX777" i="9"/>
  <c r="BX771" i="9" s="1"/>
  <c r="CV387" i="9"/>
  <c r="CV382" i="9" s="1"/>
  <c r="CW389" i="9" a="1"/>
  <c r="CW389" i="9" s="1"/>
  <c r="CS73" i="9"/>
  <c r="CS77" i="9" s="1"/>
  <c r="EG352" i="9"/>
  <c r="EB73" i="2"/>
  <c r="EB967" i="2"/>
  <c r="EA801" i="2"/>
  <c r="EB806" i="2"/>
  <c r="ED844" i="2"/>
  <c r="EC839" i="2"/>
  <c r="CC387" i="2"/>
  <c r="CC382" i="2" s="1"/>
  <c r="CD389" i="2" a="1"/>
  <c r="CD389" i="2" s="1"/>
  <c r="EC389" i="2"/>
  <c r="EC387" i="2" s="1"/>
  <c r="EC382" i="2" s="1"/>
  <c r="DU758" i="2"/>
  <c r="AW752" i="2"/>
  <c r="AS192" i="2" a="1"/>
  <c r="AS192" i="2" s="1"/>
  <c r="AS190" i="2" s="1"/>
  <c r="AR192" i="2" a="1"/>
  <c r="AR192" i="2" s="1"/>
  <c r="AR190" i="2" s="1"/>
  <c r="AP192" i="2" a="1"/>
  <c r="AP192" i="2" s="1"/>
  <c r="AP190" i="2" s="1"/>
  <c r="AQ192" i="2" a="1"/>
  <c r="AQ192" i="2" s="1"/>
  <c r="AQ190" i="2" s="1"/>
  <c r="AW80" i="2"/>
  <c r="AW128" i="2" s="1"/>
  <c r="AX777" i="2"/>
  <c r="AX771" i="2" s="1"/>
  <c r="DU771" i="2"/>
  <c r="DU80" i="2" s="1"/>
  <c r="DU128" i="2" s="1"/>
  <c r="DD620" i="9" l="1" a="1"/>
  <c r="DD620" i="9" s="1"/>
  <c r="DD613" i="9" s="1"/>
  <c r="DD69" i="9" s="1"/>
  <c r="DE600" i="9" a="1"/>
  <c r="DE600" i="9" s="1"/>
  <c r="DB484" i="9" a="1"/>
  <c r="DB484" i="9" s="1"/>
  <c r="DB477" i="9" s="1"/>
  <c r="DB54" i="9" s="1"/>
  <c r="DB561" i="9" a="1"/>
  <c r="DB561" i="9" s="1"/>
  <c r="DB554" i="9" s="1"/>
  <c r="DB61" i="9" s="1"/>
  <c r="DC620" i="9" a="1"/>
  <c r="DC620" i="9" s="1"/>
  <c r="DC613" i="9" s="1"/>
  <c r="DC69" i="9" s="1"/>
  <c r="DB680" i="9" a="1"/>
  <c r="DB680" i="9" s="1"/>
  <c r="DB673" i="9" s="1"/>
  <c r="DB74" i="9" s="1"/>
  <c r="DC680" i="9" a="1"/>
  <c r="DC680" i="9" s="1"/>
  <c r="DC673" i="9" s="1"/>
  <c r="DC74" i="9" s="1"/>
  <c r="DB660" i="9" a="1"/>
  <c r="DB660" i="9" s="1"/>
  <c r="DB653" i="9" s="1"/>
  <c r="DB75" i="9" s="1"/>
  <c r="DC640" i="9" a="1"/>
  <c r="DC640" i="9" s="1"/>
  <c r="DC633" i="9" s="1"/>
  <c r="DC70" i="9" s="1"/>
  <c r="DC600" i="9" a="1"/>
  <c r="DC600" i="9" s="1"/>
  <c r="DC593" i="9" s="1"/>
  <c r="DD640" i="9" a="1"/>
  <c r="DD640" i="9" s="1"/>
  <c r="DD633" i="9" s="1"/>
  <c r="DD70" i="9" s="1"/>
  <c r="DE561" i="9" a="1"/>
  <c r="DE561" i="9" s="1"/>
  <c r="DD424" i="9" a="1"/>
  <c r="DD424" i="9" s="1"/>
  <c r="DD417" i="9" s="1"/>
  <c r="DD52" i="9" s="1"/>
  <c r="DC561" i="9" a="1"/>
  <c r="DC561" i="9" s="1"/>
  <c r="DC554" i="9" s="1"/>
  <c r="DC61" i="9" s="1"/>
  <c r="DE680" i="9" a="1"/>
  <c r="DE680" i="9" s="1"/>
  <c r="DC739" i="9" a="1"/>
  <c r="DC739" i="9" s="1"/>
  <c r="DC732" i="9" s="1"/>
  <c r="DE620" i="9" a="1"/>
  <c r="DE620" i="9" s="1"/>
  <c r="DC424" i="9" a="1"/>
  <c r="DC424" i="9" s="1"/>
  <c r="DC417" i="9" s="1"/>
  <c r="DC52" i="9" s="1"/>
  <c r="DB739" i="9" a="1"/>
  <c r="DB739" i="9" s="1"/>
  <c r="DB732" i="9" s="1"/>
  <c r="DE660" i="9" a="1"/>
  <c r="DE660" i="9" s="1"/>
  <c r="DD700" i="9" a="1"/>
  <c r="DD700" i="9" s="1"/>
  <c r="DD693" i="9" s="1"/>
  <c r="DD76" i="9" s="1"/>
  <c r="DE424" i="9" a="1"/>
  <c r="DE424" i="9" s="1"/>
  <c r="DE640" i="9" a="1"/>
  <c r="DE640" i="9" s="1"/>
  <c r="DD739" i="9" a="1"/>
  <c r="DD739" i="9" s="1"/>
  <c r="DD732" i="9" s="1"/>
  <c r="DC484" i="9" a="1"/>
  <c r="DC484" i="9" s="1"/>
  <c r="DC477" i="9" s="1"/>
  <c r="DC54" i="9" s="1"/>
  <c r="DD660" i="9" a="1"/>
  <c r="DD660" i="9" s="1"/>
  <c r="DD653" i="9" s="1"/>
  <c r="DD75" i="9" s="1"/>
  <c r="DB700" i="9" a="1"/>
  <c r="DB700" i="9" s="1"/>
  <c r="DB693" i="9" s="1"/>
  <c r="DB76" i="9" s="1"/>
  <c r="DD680" i="9" a="1"/>
  <c r="DD680" i="9" s="1"/>
  <c r="DD673" i="9" s="1"/>
  <c r="DD74" i="9" s="1"/>
  <c r="DB600" i="9" a="1"/>
  <c r="DB600" i="9" s="1"/>
  <c r="DB593" i="9" s="1"/>
  <c r="DB620" i="9" a="1"/>
  <c r="DB620" i="9" s="1"/>
  <c r="DB613" i="9" s="1"/>
  <c r="DB69" i="9" s="1"/>
  <c r="DE484" i="9" a="1"/>
  <c r="DE484" i="9" s="1"/>
  <c r="EJ16" i="9"/>
  <c r="DB640" i="9" a="1"/>
  <c r="DB640" i="9" s="1"/>
  <c r="DB633" i="9" s="1"/>
  <c r="DB70" i="9" s="1"/>
  <c r="DD561" i="9" a="1"/>
  <c r="DD561" i="9" s="1"/>
  <c r="DD554" i="9" s="1"/>
  <c r="DD61" i="9" s="1"/>
  <c r="EJ223" i="9"/>
  <c r="EJ140" i="9"/>
  <c r="EJ17" i="9" s="1"/>
  <c r="DD600" i="9" a="1"/>
  <c r="DD600" i="9" s="1"/>
  <c r="DD593" i="9" s="1"/>
  <c r="DB424" i="9" a="1"/>
  <c r="DB424" i="9" s="1"/>
  <c r="DB417" i="9" s="1"/>
  <c r="DB52" i="9" s="1"/>
  <c r="DD484" i="9" a="1"/>
  <c r="DD484" i="9" s="1"/>
  <c r="DD477" i="9" s="1"/>
  <c r="DD54" i="9" s="1"/>
  <c r="DC700" i="9" a="1"/>
  <c r="DC700" i="9" s="1"/>
  <c r="DC693" i="9" s="1"/>
  <c r="DC76" i="9" s="1"/>
  <c r="DC660" i="9" a="1"/>
  <c r="DC660" i="9" s="1"/>
  <c r="DC653" i="9" s="1"/>
  <c r="DC75" i="9" s="1"/>
  <c r="DE700" i="9" a="1"/>
  <c r="DE700" i="9" s="1"/>
  <c r="DE739" i="9" a="1"/>
  <c r="DE739" i="9" s="1"/>
  <c r="DA75" i="9"/>
  <c r="DA115" i="9" s="1"/>
  <c r="EI653" i="9"/>
  <c r="DA61" i="9"/>
  <c r="DA112" i="9" s="1"/>
  <c r="EI554" i="9"/>
  <c r="EH979" i="9"/>
  <c r="EH114" i="9"/>
  <c r="EH110" i="9"/>
  <c r="EH976" i="9"/>
  <c r="DE929" i="9"/>
  <c r="DE917" i="9"/>
  <c r="DF929" i="9"/>
  <c r="EI417" i="9"/>
  <c r="DA52" i="9"/>
  <c r="DA107" i="9" s="1"/>
  <c r="EH113" i="9"/>
  <c r="EH978" i="9"/>
  <c r="EH974" i="9"/>
  <c r="EH985" i="9" s="1"/>
  <c r="EH107" i="9"/>
  <c r="BX79" i="9"/>
  <c r="BX127" i="9" s="1"/>
  <c r="BY758" i="9"/>
  <c r="BX80" i="9"/>
  <c r="BX128" i="9" s="1"/>
  <c r="BY777" i="9"/>
  <c r="DA69" i="9"/>
  <c r="EI613" i="9"/>
  <c r="DA76" i="9"/>
  <c r="DA116" i="9" s="1"/>
  <c r="EI693" i="9"/>
  <c r="DA54" i="9"/>
  <c r="DA110" i="9" s="1"/>
  <c r="EI477" i="9"/>
  <c r="DI139" i="9"/>
  <c r="DI323" i="9"/>
  <c r="EK323" i="9" s="1"/>
  <c r="EK147" i="9"/>
  <c r="EK148" i="9" s="1"/>
  <c r="DA74" i="9"/>
  <c r="EI673" i="9"/>
  <c r="DA70" i="9"/>
  <c r="DA114" i="9" s="1"/>
  <c r="EI633" i="9"/>
  <c r="CW387" i="9"/>
  <c r="CW382" i="9" s="1"/>
  <c r="CX389" i="9" a="1"/>
  <c r="CX389" i="9" s="1"/>
  <c r="EH389" i="9"/>
  <c r="EH387" i="9" s="1"/>
  <c r="EH382" i="9" s="1"/>
  <c r="EG73" i="9"/>
  <c r="EG77" i="9" s="1"/>
  <c r="EE844" i="2"/>
  <c r="ED839" i="2"/>
  <c r="EC806" i="2"/>
  <c r="EB801" i="2"/>
  <c r="AR150" i="2" a="1"/>
  <c r="AR150" i="2" s="1"/>
  <c r="AR148" i="2" s="1"/>
  <c r="AR147" i="2" s="1"/>
  <c r="AS150" i="2" a="1"/>
  <c r="AS150" i="2" s="1"/>
  <c r="AS148" i="2" s="1"/>
  <c r="AS147" i="2" s="1"/>
  <c r="AQ150" i="2" a="1"/>
  <c r="AQ150" i="2" s="1"/>
  <c r="AQ148" i="2" s="1"/>
  <c r="AQ147" i="2" s="1"/>
  <c r="AP150" i="2" a="1"/>
  <c r="AP150" i="2" s="1"/>
  <c r="AP148" i="2" s="1"/>
  <c r="AP147" i="2" s="1"/>
  <c r="AW79" i="2"/>
  <c r="AW127" i="2" s="1"/>
  <c r="AW132" i="2" s="1"/>
  <c r="AX758" i="2"/>
  <c r="AX752" i="2" s="1"/>
  <c r="DU752" i="2"/>
  <c r="DU79" i="2" s="1"/>
  <c r="AR487" i="2" a="1"/>
  <c r="AR487" i="2" s="1"/>
  <c r="AR485" i="2" s="1"/>
  <c r="AS487" i="2" a="1"/>
  <c r="AS487" i="2" s="1"/>
  <c r="AS485" i="2" s="1"/>
  <c r="AP487" i="2" a="1"/>
  <c r="AP487" i="2" s="1"/>
  <c r="AP485" i="2" s="1"/>
  <c r="AQ487" i="2" a="1"/>
  <c r="AQ487" i="2" s="1"/>
  <c r="AQ485" i="2" s="1"/>
  <c r="AX80" i="2"/>
  <c r="AX128" i="2" s="1"/>
  <c r="AY777" i="2"/>
  <c r="AY771" i="2" s="1"/>
  <c r="CB380" i="2" a="1"/>
  <c r="CB380" i="2" s="1"/>
  <c r="CB378" i="2" s="1"/>
  <c r="CB377" i="2" s="1"/>
  <c r="CB352" i="2" s="1"/>
  <c r="BZ380" i="2" a="1"/>
  <c r="BZ380" i="2" s="1"/>
  <c r="BZ378" i="2" s="1"/>
  <c r="BZ377" i="2" s="1"/>
  <c r="BZ352" i="2" s="1"/>
  <c r="CA380" i="2" a="1"/>
  <c r="CA380" i="2" s="1"/>
  <c r="CA378" i="2" s="1"/>
  <c r="CA377" i="2" s="1"/>
  <c r="CA352" i="2" s="1"/>
  <c r="CC380" i="2" a="1"/>
  <c r="CC380" i="2" s="1"/>
  <c r="CC378" i="2" s="1"/>
  <c r="CC377" i="2" s="1"/>
  <c r="CD387" i="2"/>
  <c r="CD382" i="2" s="1"/>
  <c r="CE389" i="2" a="1"/>
  <c r="CE389" i="2" s="1"/>
  <c r="DC116" i="9" l="1"/>
  <c r="DC110" i="9"/>
  <c r="DD107" i="9"/>
  <c r="DD110" i="9"/>
  <c r="DB107" i="9"/>
  <c r="DC112" i="9"/>
  <c r="DD114" i="9"/>
  <c r="DB115" i="9"/>
  <c r="DA113" i="9"/>
  <c r="EI54" i="9"/>
  <c r="EI478" i="9"/>
  <c r="EI70" i="9"/>
  <c r="EI634" i="9"/>
  <c r="DE477" i="9"/>
  <c r="EJ484" i="9"/>
  <c r="EJ485" i="9" s="1"/>
  <c r="EI75" i="9"/>
  <c r="EI115" i="9" s="1"/>
  <c r="EI654" i="9"/>
  <c r="DD116" i="9"/>
  <c r="DC113" i="9"/>
  <c r="BY752" i="9"/>
  <c r="EB758" i="9"/>
  <c r="EI61" i="9"/>
  <c r="EI112" i="9" s="1"/>
  <c r="EI555" i="9"/>
  <c r="EI76" i="9"/>
  <c r="EI116" i="9" s="1"/>
  <c r="EI694" i="9"/>
  <c r="DB113" i="9"/>
  <c r="EI614" i="9"/>
  <c r="EI69" i="9"/>
  <c r="DE653" i="9"/>
  <c r="EJ660" i="9"/>
  <c r="EJ661" i="9" s="1"/>
  <c r="DE554" i="9"/>
  <c r="EJ561" i="9"/>
  <c r="EJ562" i="9" s="1"/>
  <c r="DB112" i="9"/>
  <c r="DE633" i="9"/>
  <c r="EJ640" i="9"/>
  <c r="EJ641" i="9" s="1"/>
  <c r="EJ424" i="9"/>
  <c r="EJ425" i="9" s="1"/>
  <c r="DE417" i="9"/>
  <c r="EI74" i="9"/>
  <c r="EI674" i="9"/>
  <c r="EJ739" i="9"/>
  <c r="EJ740" i="9" s="1"/>
  <c r="DE732" i="9"/>
  <c r="EJ732" i="9" s="1"/>
  <c r="EJ733" i="9" s="1"/>
  <c r="DB116" i="9"/>
  <c r="DB110" i="9"/>
  <c r="EI418" i="9"/>
  <c r="EI52" i="9"/>
  <c r="EJ917" i="9"/>
  <c r="EJ680" i="9"/>
  <c r="EJ681" i="9" s="1"/>
  <c r="DE673" i="9"/>
  <c r="BY771" i="9"/>
  <c r="EB777" i="9"/>
  <c r="EJ700" i="9"/>
  <c r="EJ701" i="9" s="1"/>
  <c r="DE693" i="9"/>
  <c r="DD112" i="9"/>
  <c r="DD115" i="9"/>
  <c r="DC107" i="9"/>
  <c r="DE593" i="9"/>
  <c r="EJ593" i="9" s="1"/>
  <c r="EJ594" i="9" s="1"/>
  <c r="EJ600" i="9"/>
  <c r="EJ601" i="9" s="1"/>
  <c r="DI16" i="9"/>
  <c r="DI141" i="9"/>
  <c r="DI18" i="9" s="1"/>
  <c r="DI140" i="9"/>
  <c r="DI17" i="9" s="1"/>
  <c r="DI223" i="9"/>
  <c r="EK139" i="9"/>
  <c r="DC115" i="9"/>
  <c r="DB114" i="9"/>
  <c r="DE613" i="9"/>
  <c r="EJ620" i="9"/>
  <c r="EJ621" i="9" s="1"/>
  <c r="DC114" i="9"/>
  <c r="DD113" i="9"/>
  <c r="CX387" i="9"/>
  <c r="CX382" i="9" s="1"/>
  <c r="CY389" i="9" a="1"/>
  <c r="CY389" i="9" s="1"/>
  <c r="CW380" i="9" a="1"/>
  <c r="CW380" i="9" s="1"/>
  <c r="CW378" i="9" s="1"/>
  <c r="CW377" i="9" s="1"/>
  <c r="CV380" i="9" a="1"/>
  <c r="CV380" i="9" s="1"/>
  <c r="CV378" i="9" s="1"/>
  <c r="CV377" i="9" s="1"/>
  <c r="CV352" i="9" s="1"/>
  <c r="CT380" i="9" a="1"/>
  <c r="CT380" i="9" s="1"/>
  <c r="CT378" i="9" s="1"/>
  <c r="CT377" i="9" s="1"/>
  <c r="CT352" i="9" s="1"/>
  <c r="CU380" i="9" a="1"/>
  <c r="CU380" i="9" s="1"/>
  <c r="CU378" i="9" s="1"/>
  <c r="CU377" i="9" s="1"/>
  <c r="CU352" i="9" s="1"/>
  <c r="CA73" i="2"/>
  <c r="CB73" i="2"/>
  <c r="BZ73" i="2"/>
  <c r="EC801" i="2"/>
  <c r="ED806" i="2"/>
  <c r="EF844" i="2"/>
  <c r="EE839" i="2"/>
  <c r="AQ603" i="2" a="1"/>
  <c r="AQ603" i="2" s="1"/>
  <c r="AQ601" i="2" s="1"/>
  <c r="AS603" i="2" a="1"/>
  <c r="AS603" i="2" s="1"/>
  <c r="AS601" i="2" s="1"/>
  <c r="AP603" i="2" a="1"/>
  <c r="AP603" i="2" s="1"/>
  <c r="AP601" i="2" s="1"/>
  <c r="AR603" i="2" a="1"/>
  <c r="AR603" i="2" s="1"/>
  <c r="AR601" i="2" s="1"/>
  <c r="CE387" i="2"/>
  <c r="CE382" i="2" s="1"/>
  <c r="CF389" i="2" a="1"/>
  <c r="CF389" i="2" s="1"/>
  <c r="AQ212" i="2" a="1"/>
  <c r="AQ212" i="2" s="1"/>
  <c r="AQ210" i="2" s="1"/>
  <c r="AR212" i="2" a="1"/>
  <c r="AR212" i="2" s="1"/>
  <c r="AR210" i="2" s="1"/>
  <c r="AS212" i="2" a="1"/>
  <c r="AS212" i="2" s="1"/>
  <c r="AS210" i="2" s="1"/>
  <c r="AP212" i="2" a="1"/>
  <c r="AP212" i="2" s="1"/>
  <c r="AP210" i="2" s="1"/>
  <c r="CC352" i="2"/>
  <c r="EC377" i="2"/>
  <c r="AP323" i="2"/>
  <c r="DT147" i="2"/>
  <c r="DT148" i="2" s="1"/>
  <c r="AP139" i="2"/>
  <c r="AS340" i="2" a="1"/>
  <c r="AS340" i="2" s="1"/>
  <c r="AS338" i="2" s="1"/>
  <c r="AP340" i="2" a="1"/>
  <c r="AP340" i="2" s="1"/>
  <c r="AP338" i="2" s="1"/>
  <c r="AR340" i="2" a="1"/>
  <c r="AR340" i="2" s="1"/>
  <c r="AR338" i="2" s="1"/>
  <c r="AQ340" i="2" a="1"/>
  <c r="AQ340" i="2" s="1"/>
  <c r="AQ338" i="2" s="1"/>
  <c r="AQ323" i="2"/>
  <c r="AQ139" i="2"/>
  <c r="AY80" i="2"/>
  <c r="AY128" i="2" s="1"/>
  <c r="AZ777" i="2"/>
  <c r="AZ771" i="2" s="1"/>
  <c r="DU127" i="2"/>
  <c r="AS323" i="2"/>
  <c r="DT323" i="2" s="1"/>
  <c r="AS139" i="2"/>
  <c r="AT150" i="2" a="1"/>
  <c r="AT150" i="2" s="1"/>
  <c r="AT148" i="2" s="1"/>
  <c r="AT147" i="2" s="1"/>
  <c r="AU150" i="2" a="1"/>
  <c r="AU150" i="2" s="1"/>
  <c r="AU148" i="2" s="1"/>
  <c r="AU147" i="2" s="1"/>
  <c r="AV150" i="2" a="1"/>
  <c r="AV150" i="2" s="1"/>
  <c r="AV148" i="2" s="1"/>
  <c r="AV147" i="2" s="1"/>
  <c r="AW150" i="2" a="1"/>
  <c r="AW150" i="2" s="1"/>
  <c r="AW148" i="2" s="1"/>
  <c r="AW147" i="2" s="1"/>
  <c r="AX79" i="2"/>
  <c r="AX127" i="2" s="1"/>
  <c r="AX132" i="2" s="1"/>
  <c r="AY758" i="2"/>
  <c r="AY752" i="2" s="1"/>
  <c r="AR323" i="2"/>
  <c r="AR139" i="2"/>
  <c r="DG739" i="9" l="1" a="1"/>
  <c r="DG739" i="9" s="1"/>
  <c r="DG732" i="9" s="1"/>
  <c r="DI680" i="9" a="1"/>
  <c r="DI680" i="9" s="1"/>
  <c r="DF660" i="9" a="1"/>
  <c r="DF660" i="9" s="1"/>
  <c r="DF653" i="9" s="1"/>
  <c r="DF75" i="9" s="1"/>
  <c r="DH680" i="9" a="1"/>
  <c r="DH680" i="9" s="1"/>
  <c r="DH673" i="9" s="1"/>
  <c r="DH74" i="9" s="1"/>
  <c r="DF484" i="9" a="1"/>
  <c r="DF484" i="9" s="1"/>
  <c r="DF477" i="9" s="1"/>
  <c r="DF54" i="9" s="1"/>
  <c r="DH600" i="9" a="1"/>
  <c r="DH600" i="9" s="1"/>
  <c r="DH593" i="9" s="1"/>
  <c r="DI424" i="9" a="1"/>
  <c r="DI424" i="9" s="1"/>
  <c r="DH424" i="9" a="1"/>
  <c r="DH424" i="9" s="1"/>
  <c r="DH417" i="9" s="1"/>
  <c r="DH52" i="9" s="1"/>
  <c r="DH640" i="9" a="1"/>
  <c r="DH640" i="9" s="1"/>
  <c r="DH633" i="9" s="1"/>
  <c r="DH70" i="9" s="1"/>
  <c r="DF600" i="9" a="1"/>
  <c r="DF600" i="9" s="1"/>
  <c r="DF593" i="9" s="1"/>
  <c r="DG561" i="9" a="1"/>
  <c r="DG561" i="9" s="1"/>
  <c r="DG554" i="9" s="1"/>
  <c r="DG61" i="9" s="1"/>
  <c r="DH700" i="9" a="1"/>
  <c r="DH700" i="9" s="1"/>
  <c r="DH693" i="9" s="1"/>
  <c r="DH76" i="9" s="1"/>
  <c r="DF561" i="9" a="1"/>
  <c r="DF561" i="9" s="1"/>
  <c r="DF554" i="9" s="1"/>
  <c r="DF61" i="9" s="1"/>
  <c r="DF640" i="9" a="1"/>
  <c r="DF640" i="9" s="1"/>
  <c r="DF633" i="9" s="1"/>
  <c r="DF70" i="9" s="1"/>
  <c r="DF620" i="9" a="1"/>
  <c r="DF620" i="9" s="1"/>
  <c r="DF613" i="9" s="1"/>
  <c r="DF69" i="9" s="1"/>
  <c r="DF700" i="9" a="1"/>
  <c r="DF700" i="9" s="1"/>
  <c r="DF693" i="9" s="1"/>
  <c r="DF76" i="9" s="1"/>
  <c r="DG600" i="9" a="1"/>
  <c r="DG600" i="9" s="1"/>
  <c r="DG593" i="9" s="1"/>
  <c r="DF680" i="9" a="1"/>
  <c r="DF680" i="9" s="1"/>
  <c r="DF673" i="9" s="1"/>
  <c r="DF74" i="9" s="1"/>
  <c r="DF739" i="9" a="1"/>
  <c r="DF739" i="9" s="1"/>
  <c r="DF732" i="9" s="1"/>
  <c r="DI660" i="9" a="1"/>
  <c r="DI660" i="9" s="1"/>
  <c r="EK140" i="9"/>
  <c r="EK17" i="9" s="1"/>
  <c r="DI600" i="9" a="1"/>
  <c r="DI600" i="9" s="1"/>
  <c r="DG660" i="9" a="1"/>
  <c r="DG660" i="9" s="1"/>
  <c r="DG653" i="9" s="1"/>
  <c r="DG75" i="9" s="1"/>
  <c r="DH660" i="9" a="1"/>
  <c r="DH660" i="9" s="1"/>
  <c r="DH653" i="9" s="1"/>
  <c r="DH75" i="9" s="1"/>
  <c r="DI700" i="9" a="1"/>
  <c r="DI700" i="9" s="1"/>
  <c r="DF424" i="9" a="1"/>
  <c r="DF424" i="9" s="1"/>
  <c r="DF417" i="9" s="1"/>
  <c r="DF52" i="9" s="1"/>
  <c r="EK223" i="9"/>
  <c r="DI561" i="9" a="1"/>
  <c r="DI561" i="9" s="1"/>
  <c r="DH620" i="9" a="1"/>
  <c r="DH620" i="9" s="1"/>
  <c r="DH613" i="9" s="1"/>
  <c r="DH69" i="9" s="1"/>
  <c r="EK16" i="9"/>
  <c r="DH484" i="9" a="1"/>
  <c r="DH484" i="9" s="1"/>
  <c r="DH477" i="9" s="1"/>
  <c r="DH54" i="9" s="1"/>
  <c r="DG484" i="9" a="1"/>
  <c r="DG484" i="9" s="1"/>
  <c r="DG477" i="9" s="1"/>
  <c r="DG54" i="9" s="1"/>
  <c r="DG680" i="9" a="1"/>
  <c r="DG680" i="9" s="1"/>
  <c r="DG673" i="9" s="1"/>
  <c r="DG74" i="9" s="1"/>
  <c r="DI739" i="9" a="1"/>
  <c r="DI739" i="9" s="1"/>
  <c r="DI620" i="9" a="1"/>
  <c r="DI620" i="9" s="1"/>
  <c r="DG700" i="9" a="1"/>
  <c r="DG700" i="9" s="1"/>
  <c r="DG693" i="9" s="1"/>
  <c r="DG76" i="9" s="1"/>
  <c r="DG620" i="9" a="1"/>
  <c r="DG620" i="9" s="1"/>
  <c r="DG613" i="9" s="1"/>
  <c r="DG69" i="9" s="1"/>
  <c r="DG640" i="9" a="1"/>
  <c r="DG640" i="9" s="1"/>
  <c r="DG633" i="9" s="1"/>
  <c r="DG70" i="9" s="1"/>
  <c r="DH561" i="9" a="1"/>
  <c r="DH561" i="9" s="1"/>
  <c r="DH554" i="9" s="1"/>
  <c r="DH61" i="9" s="1"/>
  <c r="DH739" i="9" a="1"/>
  <c r="DH739" i="9" s="1"/>
  <c r="DH732" i="9" s="1"/>
  <c r="DI484" i="9" a="1"/>
  <c r="DI484" i="9" s="1"/>
  <c r="DG424" i="9" a="1"/>
  <c r="DG424" i="9" s="1"/>
  <c r="DG417" i="9" s="1"/>
  <c r="DG52" i="9" s="1"/>
  <c r="DI640" i="9" a="1"/>
  <c r="DI640" i="9" s="1"/>
  <c r="DE61" i="9"/>
  <c r="DE112" i="9" s="1"/>
  <c r="EJ554" i="9"/>
  <c r="DE76" i="9"/>
  <c r="DE116" i="9" s="1"/>
  <c r="EJ693" i="9"/>
  <c r="EI974" i="9"/>
  <c r="EI985" i="9" s="1"/>
  <c r="EI107" i="9"/>
  <c r="DE52" i="9"/>
  <c r="DE107" i="9" s="1"/>
  <c r="EJ417" i="9"/>
  <c r="EJ477" i="9"/>
  <c r="DE54" i="9"/>
  <c r="DE110" i="9" s="1"/>
  <c r="DE74" i="9"/>
  <c r="EJ673" i="9"/>
  <c r="DI929" i="9"/>
  <c r="DI917" i="9"/>
  <c r="DE75" i="9"/>
  <c r="DE115" i="9" s="1"/>
  <c r="EJ653" i="9"/>
  <c r="EJ613" i="9"/>
  <c r="DE69" i="9"/>
  <c r="EI978" i="9"/>
  <c r="EI113" i="9"/>
  <c r="BZ758" i="9"/>
  <c r="BZ752" i="9" s="1"/>
  <c r="EB752" i="9"/>
  <c r="EB79" i="9" s="1"/>
  <c r="EB127" i="9" s="1"/>
  <c r="BY79" i="9"/>
  <c r="BY127" i="9" s="1"/>
  <c r="EI979" i="9"/>
  <c r="EI114" i="9"/>
  <c r="BY80" i="9"/>
  <c r="BY128" i="9" s="1"/>
  <c r="BZ777" i="9"/>
  <c r="BZ771" i="9" s="1"/>
  <c r="EB771" i="9"/>
  <c r="EB80" i="9" s="1"/>
  <c r="EB128" i="9" s="1"/>
  <c r="DE70" i="9"/>
  <c r="DE114" i="9" s="1"/>
  <c r="EJ633" i="9"/>
  <c r="EI976" i="9"/>
  <c r="EI110" i="9"/>
  <c r="CU73" i="9"/>
  <c r="CU77" i="9" s="1"/>
  <c r="CY387" i="9"/>
  <c r="CY382" i="9" s="1"/>
  <c r="CZ389" i="9" a="1"/>
  <c r="CZ389" i="9" s="1"/>
  <c r="CT73" i="9"/>
  <c r="CT77" i="9" s="1"/>
  <c r="CV73" i="9"/>
  <c r="CV77" i="9" s="1"/>
  <c r="CW352" i="9"/>
  <c r="EH377" i="9"/>
  <c r="EF839" i="2"/>
  <c r="EG844" i="2"/>
  <c r="EE806" i="2"/>
  <c r="ED801" i="2"/>
  <c r="AS703" i="2" a="1"/>
  <c r="AS703" i="2" s="1"/>
  <c r="AS701" i="2" s="1"/>
  <c r="AR703" i="2" a="1"/>
  <c r="AR703" i="2" s="1"/>
  <c r="AR701" i="2" s="1"/>
  <c r="AP703" i="2" a="1"/>
  <c r="AP703" i="2" s="1"/>
  <c r="AP701" i="2" s="1"/>
  <c r="AQ703" i="2" a="1"/>
  <c r="AQ703" i="2" s="1"/>
  <c r="AQ701" i="2" s="1"/>
  <c r="BA150" i="2" a="1"/>
  <c r="BA150" i="2" s="1"/>
  <c r="BA148" i="2" s="1"/>
  <c r="BA147" i="2" s="1"/>
  <c r="AY150" i="2" a="1"/>
  <c r="AY150" i="2" s="1"/>
  <c r="AY148" i="2" s="1"/>
  <c r="AY147" i="2" s="1"/>
  <c r="AZ150" i="2" a="1"/>
  <c r="AZ150" i="2" s="1"/>
  <c r="AZ148" i="2" s="1"/>
  <c r="AZ147" i="2" s="1"/>
  <c r="AX150" i="2" a="1"/>
  <c r="AX150" i="2" s="1"/>
  <c r="AX148" i="2" s="1"/>
  <c r="AX147" i="2" s="1"/>
  <c r="AW323" i="2"/>
  <c r="DU323" i="2" s="1"/>
  <c r="AW139" i="2"/>
  <c r="AS623" i="2" a="1"/>
  <c r="AS623" i="2" s="1"/>
  <c r="AS621" i="2" s="1"/>
  <c r="AQ623" i="2" a="1"/>
  <c r="AQ623" i="2" s="1"/>
  <c r="AQ621" i="2" s="1"/>
  <c r="AP623" i="2" a="1"/>
  <c r="AP623" i="2" s="1"/>
  <c r="AP621" i="2" s="1"/>
  <c r="AR623" i="2" a="1"/>
  <c r="AR623" i="2" s="1"/>
  <c r="AR621" i="2" s="1"/>
  <c r="AV323" i="2"/>
  <c r="AV139" i="2"/>
  <c r="AZ80" i="2"/>
  <c r="AZ128" i="2" s="1"/>
  <c r="BA777" i="2"/>
  <c r="DT139" i="2"/>
  <c r="DT904" i="2" s="1"/>
  <c r="AP16" i="2"/>
  <c r="AP929" i="2" s="1"/>
  <c r="AP223" i="2"/>
  <c r="AP140" i="2"/>
  <c r="AP17" i="2" s="1"/>
  <c r="AP141" i="2"/>
  <c r="AP18" i="2" s="1"/>
  <c r="AP189" i="2"/>
  <c r="AU340" i="2" a="1"/>
  <c r="AU340" i="2" s="1"/>
  <c r="AU338" i="2" s="1"/>
  <c r="AT340" i="2" a="1"/>
  <c r="AT340" i="2" s="1"/>
  <c r="AT338" i="2" s="1"/>
  <c r="AW340" i="2" a="1"/>
  <c r="AW340" i="2" s="1"/>
  <c r="AW338" i="2" s="1"/>
  <c r="AV340" i="2" a="1"/>
  <c r="AV340" i="2" s="1"/>
  <c r="AV338" i="2" s="1"/>
  <c r="AU323" i="2"/>
  <c r="AU139" i="2"/>
  <c r="CF387" i="2"/>
  <c r="CF382" i="2" s="1"/>
  <c r="CG389" i="2" a="1"/>
  <c r="CG389" i="2" s="1"/>
  <c r="AS663" i="2" a="1"/>
  <c r="AS663" i="2" s="1"/>
  <c r="AS661" i="2" s="1"/>
  <c r="AQ663" i="2" a="1"/>
  <c r="AQ663" i="2" s="1"/>
  <c r="AQ661" i="2" s="1"/>
  <c r="AR663" i="2" a="1"/>
  <c r="AR663" i="2" s="1"/>
  <c r="AR661" i="2" s="1"/>
  <c r="AP663" i="2" a="1"/>
  <c r="AP663" i="2" s="1"/>
  <c r="AP661" i="2" s="1"/>
  <c r="AP643" i="2" a="1"/>
  <c r="AP643" i="2" s="1"/>
  <c r="AP641" i="2" s="1"/>
  <c r="AS643" i="2" a="1"/>
  <c r="AS643" i="2" s="1"/>
  <c r="AS641" i="2" s="1"/>
  <c r="AQ643" i="2" a="1"/>
  <c r="AQ643" i="2" s="1"/>
  <c r="AQ641" i="2" s="1"/>
  <c r="AR643" i="2" a="1"/>
  <c r="AR643" i="2" s="1"/>
  <c r="AR641" i="2" s="1"/>
  <c r="AT323" i="2"/>
  <c r="AT139" i="2"/>
  <c r="DU147" i="2"/>
  <c r="DU148" i="2" s="1"/>
  <c r="AQ140" i="2"/>
  <c r="AQ17" i="2" s="1"/>
  <c r="AQ223" i="2"/>
  <c r="AQ16" i="2"/>
  <c r="AQ141" i="2"/>
  <c r="AQ18" i="2" s="1"/>
  <c r="AQ189" i="2"/>
  <c r="AQ180" i="2" s="1"/>
  <c r="AQ683" i="2" a="1"/>
  <c r="AQ683" i="2" s="1"/>
  <c r="AQ681" i="2" s="1"/>
  <c r="AP683" i="2" a="1"/>
  <c r="AP683" i="2" s="1"/>
  <c r="AP681" i="2" s="1"/>
  <c r="AR683" i="2" a="1"/>
  <c r="AR683" i="2" s="1"/>
  <c r="AR681" i="2" s="1"/>
  <c r="AS683" i="2" a="1"/>
  <c r="AS683" i="2" s="1"/>
  <c r="AS681" i="2" s="1"/>
  <c r="AR170" i="2" a="1"/>
  <c r="AR170" i="2" s="1"/>
  <c r="AR168" i="2" s="1"/>
  <c r="AR167" i="2" s="1"/>
  <c r="AR160" i="2" s="1"/>
  <c r="AP170" i="2" a="1"/>
  <c r="AP170" i="2" s="1"/>
  <c r="AP168" i="2" s="1"/>
  <c r="AP167" i="2" s="1"/>
  <c r="AQ170" i="2" a="1"/>
  <c r="AQ170" i="2" s="1"/>
  <c r="AQ168" i="2" s="1"/>
  <c r="AQ167" i="2" s="1"/>
  <c r="AQ160" i="2" s="1"/>
  <c r="AS170" i="2" a="1"/>
  <c r="AS170" i="2" s="1"/>
  <c r="AS168" i="2" s="1"/>
  <c r="AS167" i="2" s="1"/>
  <c r="AS160" i="2" s="1"/>
  <c r="AR141" i="2"/>
  <c r="AR18" i="2" s="1"/>
  <c r="AR223" i="2"/>
  <c r="AR140" i="2"/>
  <c r="AR17" i="2" s="1"/>
  <c r="AR16" i="2"/>
  <c r="AR189" i="2"/>
  <c r="AR180" i="2" s="1"/>
  <c r="AS140" i="2"/>
  <c r="AS17" i="2" s="1"/>
  <c r="AS141" i="2"/>
  <c r="AS18" i="2" s="1"/>
  <c r="AS223" i="2"/>
  <c r="AS16" i="2"/>
  <c r="AS189" i="2"/>
  <c r="AS180" i="2" s="1"/>
  <c r="CC73" i="2"/>
  <c r="EC352" i="2"/>
  <c r="AP427" i="2" a="1"/>
  <c r="AP427" i="2" s="1"/>
  <c r="AP425" i="2" s="1"/>
  <c r="AQ427" i="2" a="1"/>
  <c r="AQ427" i="2" s="1"/>
  <c r="AQ425" i="2" s="1"/>
  <c r="AS427" i="2" a="1"/>
  <c r="AS427" i="2" s="1"/>
  <c r="AS425" i="2" s="1"/>
  <c r="AR427" i="2" a="1"/>
  <c r="AR427" i="2" s="1"/>
  <c r="AR425" i="2" s="1"/>
  <c r="AQ742" i="2" a="1"/>
  <c r="AQ742" i="2" s="1"/>
  <c r="AQ740" i="2" s="1"/>
  <c r="AS742" i="2" a="1"/>
  <c r="AS742" i="2" s="1"/>
  <c r="AS740" i="2" s="1"/>
  <c r="AP742" i="2" a="1"/>
  <c r="AP742" i="2" s="1"/>
  <c r="AP740" i="2" s="1"/>
  <c r="AR742" i="2" a="1"/>
  <c r="AR742" i="2" s="1"/>
  <c r="AR740" i="2" s="1"/>
  <c r="AY79" i="2"/>
  <c r="AY127" i="2" s="1"/>
  <c r="AY132" i="2" s="1"/>
  <c r="AZ758" i="2"/>
  <c r="AZ752" i="2" s="1"/>
  <c r="AP564" i="2" a="1"/>
  <c r="AP564" i="2" s="1"/>
  <c r="AP562" i="2" s="1"/>
  <c r="AQ564" i="2" a="1"/>
  <c r="AQ564" i="2" s="1"/>
  <c r="AQ562" i="2" s="1"/>
  <c r="AR564" i="2" a="1"/>
  <c r="AR564" i="2" s="1"/>
  <c r="AR562" i="2" s="1"/>
  <c r="AS564" i="2" a="1"/>
  <c r="AS564" i="2" s="1"/>
  <c r="AS562" i="2" s="1"/>
  <c r="DG107" i="9" l="1"/>
  <c r="DG115" i="9"/>
  <c r="DG114" i="9"/>
  <c r="DH115" i="9"/>
  <c r="DF116" i="9"/>
  <c r="DH107" i="9"/>
  <c r="DH112" i="9"/>
  <c r="DG110" i="9"/>
  <c r="DG112" i="9"/>
  <c r="DF113" i="9"/>
  <c r="DF114" i="9"/>
  <c r="DE113" i="9"/>
  <c r="EJ74" i="9"/>
  <c r="EJ674" i="9"/>
  <c r="EJ76" i="9"/>
  <c r="EJ116" i="9" s="1"/>
  <c r="EJ694" i="9"/>
  <c r="DI593" i="9"/>
  <c r="EK593" i="9" s="1"/>
  <c r="EK594" i="9" s="1"/>
  <c r="EK600" i="9"/>
  <c r="EK601" i="9" s="1"/>
  <c r="EJ614" i="9"/>
  <c r="EJ69" i="9"/>
  <c r="EJ555" i="9"/>
  <c r="EJ61" i="9"/>
  <c r="EJ112" i="9" s="1"/>
  <c r="DG113" i="9"/>
  <c r="DH113" i="9"/>
  <c r="DF112" i="9"/>
  <c r="DF110" i="9"/>
  <c r="CA777" i="9"/>
  <c r="CA771" i="9" s="1"/>
  <c r="BZ80" i="9"/>
  <c r="BZ128" i="9" s="1"/>
  <c r="DH110" i="9"/>
  <c r="DI417" i="9"/>
  <c r="EK424" i="9"/>
  <c r="EK425" i="9" s="1"/>
  <c r="EK917" i="9"/>
  <c r="EJ654" i="9"/>
  <c r="EJ75" i="9"/>
  <c r="EJ115" i="9" s="1"/>
  <c r="EJ54" i="9"/>
  <c r="EJ478" i="9"/>
  <c r="DG116" i="9"/>
  <c r="DI554" i="9"/>
  <c r="EK561" i="9"/>
  <c r="EK562" i="9" s="1"/>
  <c r="EK660" i="9"/>
  <c r="EK661" i="9" s="1"/>
  <c r="DI653" i="9"/>
  <c r="DH116" i="9"/>
  <c r="EJ52" i="9"/>
  <c r="EJ418" i="9"/>
  <c r="DI633" i="9"/>
  <c r="EK640" i="9"/>
  <c r="EK641" i="9" s="1"/>
  <c r="DI613" i="9"/>
  <c r="EK620" i="9"/>
  <c r="EK621" i="9" s="1"/>
  <c r="DF115" i="9"/>
  <c r="EJ70" i="9"/>
  <c r="EJ634" i="9"/>
  <c r="EK739" i="9"/>
  <c r="EK740" i="9" s="1"/>
  <c r="DI732" i="9"/>
  <c r="EK732" i="9" s="1"/>
  <c r="EK733" i="9" s="1"/>
  <c r="DF107" i="9"/>
  <c r="EK680" i="9"/>
  <c r="EK681" i="9" s="1"/>
  <c r="DI673" i="9"/>
  <c r="BZ79" i="9"/>
  <c r="BZ127" i="9" s="1"/>
  <c r="CA758" i="9"/>
  <c r="CA752" i="9" s="1"/>
  <c r="DI477" i="9"/>
  <c r="EK484" i="9"/>
  <c r="EK485" i="9" s="1"/>
  <c r="DI693" i="9"/>
  <c r="EK700" i="9"/>
  <c r="EK701" i="9" s="1"/>
  <c r="DH114" i="9"/>
  <c r="CW73" i="9"/>
  <c r="CW77" i="9" s="1"/>
  <c r="EH352" i="9"/>
  <c r="CZ387" i="9"/>
  <c r="CZ382" i="9" s="1"/>
  <c r="DA389" i="9" a="1"/>
  <c r="DA389" i="9" s="1"/>
  <c r="EC73" i="2"/>
  <c r="EC967" i="2"/>
  <c r="AR929" i="2"/>
  <c r="AQ929" i="2"/>
  <c r="AS929" i="2"/>
  <c r="AR917" i="2"/>
  <c r="AP917" i="2"/>
  <c r="AS917" i="2"/>
  <c r="AQ917" i="2"/>
  <c r="EE801" i="2"/>
  <c r="EF806" i="2"/>
  <c r="EH844" i="2"/>
  <c r="EG839" i="2"/>
  <c r="AV427" i="2" a="1"/>
  <c r="AV427" i="2" s="1"/>
  <c r="AV425" i="2" s="1"/>
  <c r="AU427" i="2" a="1"/>
  <c r="AU427" i="2" s="1"/>
  <c r="AU425" i="2" s="1"/>
  <c r="AW427" i="2" a="1"/>
  <c r="AW427" i="2" s="1"/>
  <c r="AW425" i="2" s="1"/>
  <c r="AT427" i="2" a="1"/>
  <c r="AT427" i="2" s="1"/>
  <c r="AT425" i="2" s="1"/>
  <c r="AS22" i="2"/>
  <c r="AS161" i="2"/>
  <c r="AS23" i="2" s="1"/>
  <c r="AS941" i="2" s="1"/>
  <c r="CG387" i="2"/>
  <c r="CG382" i="2" s="1"/>
  <c r="CH389" i="2" a="1"/>
  <c r="CH389" i="2" s="1"/>
  <c r="ED389" i="2"/>
  <c r="ED387" i="2" s="1"/>
  <c r="ED382" i="2" s="1"/>
  <c r="AP180" i="2"/>
  <c r="DT189" i="2"/>
  <c r="DT190" i="2" s="1"/>
  <c r="AV16" i="2"/>
  <c r="AV141" i="2"/>
  <c r="AV18" i="2" s="1"/>
  <c r="AV223" i="2"/>
  <c r="AV140" i="2"/>
  <c r="AV17" i="2" s="1"/>
  <c r="AX323" i="2"/>
  <c r="AX139" i="2"/>
  <c r="DV147" i="2"/>
  <c r="DV148" i="2" s="1"/>
  <c r="AQ181" i="2"/>
  <c r="AQ25" i="2"/>
  <c r="BC150" i="2" a="1"/>
  <c r="BC150" i="2" s="1"/>
  <c r="BC148" i="2" s="1"/>
  <c r="BC147" i="2" s="1"/>
  <c r="BB150" i="2" a="1"/>
  <c r="BB150" i="2" s="1"/>
  <c r="BB148" i="2" s="1"/>
  <c r="BB147" i="2" s="1"/>
  <c r="BD150" i="2" a="1"/>
  <c r="BD150" i="2" s="1"/>
  <c r="BD148" i="2" s="1"/>
  <c r="BD147" i="2" s="1"/>
  <c r="BE150" i="2" a="1"/>
  <c r="BE150" i="2" s="1"/>
  <c r="BE148" i="2" s="1"/>
  <c r="BE147" i="2" s="1"/>
  <c r="AQ22" i="2"/>
  <c r="AQ161" i="2"/>
  <c r="AQ23" i="2" s="1"/>
  <c r="AQ941" i="2" s="1"/>
  <c r="AZ323" i="2"/>
  <c r="AZ139" i="2"/>
  <c r="AZ79" i="2"/>
  <c r="AZ127" i="2" s="1"/>
  <c r="AZ132" i="2" s="1"/>
  <c r="BA758" i="2"/>
  <c r="DT167" i="2"/>
  <c r="DT168" i="2" s="1"/>
  <c r="AP160" i="2"/>
  <c r="AU141" i="2"/>
  <c r="AU18" i="2" s="1"/>
  <c r="AU16" i="2"/>
  <c r="AU223" i="2"/>
  <c r="AU140" i="2"/>
  <c r="AU17" i="2" s="1"/>
  <c r="AY323" i="2"/>
  <c r="AY139" i="2"/>
  <c r="AR181" i="2"/>
  <c r="AR25" i="2"/>
  <c r="BA323" i="2"/>
  <c r="DV323" i="2" s="1"/>
  <c r="BA139" i="2"/>
  <c r="AS561" i="2" a="1"/>
  <c r="AS561" i="2" s="1"/>
  <c r="AR600" i="2" a="1"/>
  <c r="AR600" i="2" s="1"/>
  <c r="AR593" i="2" s="1"/>
  <c r="AP600" i="2" a="1"/>
  <c r="AP600" i="2" s="1"/>
  <c r="AP593" i="2" s="1"/>
  <c r="AQ640" i="2" a="1"/>
  <c r="AQ640" i="2" s="1"/>
  <c r="AQ633" i="2" s="1"/>
  <c r="AQ70" i="2" s="1"/>
  <c r="AR561" i="2" a="1"/>
  <c r="AR561" i="2" s="1"/>
  <c r="AR554" i="2" s="1"/>
  <c r="AR61" i="2" s="1"/>
  <c r="AQ484" i="2" a="1"/>
  <c r="AQ484" i="2" s="1"/>
  <c r="AQ477" i="2" s="1"/>
  <c r="AQ54" i="2" s="1"/>
  <c r="AS640" i="2" a="1"/>
  <c r="AS640" i="2" s="1"/>
  <c r="AP561" i="2" a="1"/>
  <c r="AP561" i="2" s="1"/>
  <c r="AP554" i="2" s="1"/>
  <c r="AP61" i="2" s="1"/>
  <c r="AP112" i="2" s="1"/>
  <c r="AS484" i="2" a="1"/>
  <c r="AS484" i="2" s="1"/>
  <c r="AR484" i="2" a="1"/>
  <c r="AR484" i="2" s="1"/>
  <c r="AR477" i="2" s="1"/>
  <c r="AR54" i="2" s="1"/>
  <c r="AS600" i="2" a="1"/>
  <c r="AS600" i="2" s="1"/>
  <c r="AQ600" i="2" a="1"/>
  <c r="AQ600" i="2" s="1"/>
  <c r="AQ593" i="2" s="1"/>
  <c r="AP640" i="2" a="1"/>
  <c r="AP640" i="2" s="1"/>
  <c r="AP633" i="2" s="1"/>
  <c r="AP70" i="2" s="1"/>
  <c r="AP114" i="2" s="1"/>
  <c r="AP484" i="2" a="1"/>
  <c r="AP484" i="2" s="1"/>
  <c r="AP477" i="2" s="1"/>
  <c r="AP54" i="2" s="1"/>
  <c r="AP110" i="2" s="1"/>
  <c r="AR640" i="2" a="1"/>
  <c r="AR640" i="2" s="1"/>
  <c r="AR633" i="2" s="1"/>
  <c r="AR70" i="2" s="1"/>
  <c r="AQ561" i="2" a="1"/>
  <c r="AQ561" i="2" s="1"/>
  <c r="AQ554" i="2" s="1"/>
  <c r="AQ61" i="2" s="1"/>
  <c r="AP620" i="2" a="1"/>
  <c r="AP620" i="2" s="1"/>
  <c r="AP613" i="2" s="1"/>
  <c r="AP69" i="2" s="1"/>
  <c r="AP680" i="2" a="1"/>
  <c r="AP680" i="2" s="1"/>
  <c r="AP673" i="2" s="1"/>
  <c r="AP74" i="2" s="1"/>
  <c r="AQ680" i="2" a="1"/>
  <c r="AQ680" i="2" s="1"/>
  <c r="AQ673" i="2" s="1"/>
  <c r="AQ74" i="2" s="1"/>
  <c r="AQ620" i="2" a="1"/>
  <c r="AQ620" i="2" s="1"/>
  <c r="AQ613" i="2" s="1"/>
  <c r="AQ69" i="2" s="1"/>
  <c r="AR700" i="2" a="1"/>
  <c r="AR700" i="2" s="1"/>
  <c r="AR693" i="2" s="1"/>
  <c r="AR76" i="2" s="1"/>
  <c r="AQ660" i="2" a="1"/>
  <c r="AQ660" i="2" s="1"/>
  <c r="AQ653" i="2" s="1"/>
  <c r="AQ75" i="2" s="1"/>
  <c r="AR680" i="2" a="1"/>
  <c r="AR680" i="2" s="1"/>
  <c r="AR673" i="2" s="1"/>
  <c r="AR74" i="2" s="1"/>
  <c r="AQ739" i="2" a="1"/>
  <c r="AQ739" i="2" s="1"/>
  <c r="AQ732" i="2" s="1"/>
  <c r="AQ700" i="2" a="1"/>
  <c r="AQ700" i="2" s="1"/>
  <c r="AQ693" i="2" s="1"/>
  <c r="AQ76" i="2" s="1"/>
  <c r="AQ424" i="2" a="1"/>
  <c r="AQ424" i="2" s="1"/>
  <c r="AQ417" i="2" s="1"/>
  <c r="AQ52" i="2" s="1"/>
  <c r="AS424" i="2" a="1"/>
  <c r="AS424" i="2" s="1"/>
  <c r="AP739" i="2" a="1"/>
  <c r="AP739" i="2" s="1"/>
  <c r="AP732" i="2" s="1"/>
  <c r="AP660" i="2" a="1"/>
  <c r="AP660" i="2" s="1"/>
  <c r="AP653" i="2" s="1"/>
  <c r="AP75" i="2" s="1"/>
  <c r="AP115" i="2" s="1"/>
  <c r="AS660" i="2" a="1"/>
  <c r="AS660" i="2" s="1"/>
  <c r="AS680" i="2" a="1"/>
  <c r="AS680" i="2" s="1"/>
  <c r="AS700" i="2" a="1"/>
  <c r="AS700" i="2" s="1"/>
  <c r="AR424" i="2" a="1"/>
  <c r="AR424" i="2" s="1"/>
  <c r="AR417" i="2" s="1"/>
  <c r="AR52" i="2" s="1"/>
  <c r="AP424" i="2" a="1"/>
  <c r="AP424" i="2" s="1"/>
  <c r="AS620" i="2" a="1"/>
  <c r="AS620" i="2" s="1"/>
  <c r="AR620" i="2" a="1"/>
  <c r="AR620" i="2" s="1"/>
  <c r="AR613" i="2" s="1"/>
  <c r="AR69" i="2" s="1"/>
  <c r="AR660" i="2" a="1"/>
  <c r="AR660" i="2" s="1"/>
  <c r="AR653" i="2" s="1"/>
  <c r="AR75" i="2" s="1"/>
  <c r="AP700" i="2" a="1"/>
  <c r="AP700" i="2" s="1"/>
  <c r="AP693" i="2" s="1"/>
  <c r="AP76" i="2" s="1"/>
  <c r="AP116" i="2" s="1"/>
  <c r="AS739" i="2" a="1"/>
  <c r="AS739" i="2" s="1"/>
  <c r="AR739" i="2" a="1"/>
  <c r="AR739" i="2" s="1"/>
  <c r="AR732" i="2" s="1"/>
  <c r="DT140" i="2"/>
  <c r="DT223" i="2"/>
  <c r="DT16" i="2"/>
  <c r="DT917" i="2" s="1"/>
  <c r="AU170" i="2" a="1"/>
  <c r="AU170" i="2" s="1"/>
  <c r="AW170" i="2" a="1"/>
  <c r="AW170" i="2" s="1"/>
  <c r="AW168" i="2" s="1"/>
  <c r="AW167" i="2" s="1"/>
  <c r="AW160" i="2" s="1"/>
  <c r="AV170" i="2" a="1"/>
  <c r="AV170" i="2" s="1"/>
  <c r="AV168" i="2" s="1"/>
  <c r="AV167" i="2" s="1"/>
  <c r="AV160" i="2" s="1"/>
  <c r="AT170" i="2" a="1"/>
  <c r="AT170" i="2" s="1"/>
  <c r="AT168" i="2" s="1"/>
  <c r="AT167" i="2" s="1"/>
  <c r="AQ254" i="2" a="1"/>
  <c r="AQ254" i="2" s="1"/>
  <c r="AQ252" i="2" s="1"/>
  <c r="AR254" i="2" a="1"/>
  <c r="AR254" i="2" s="1"/>
  <c r="AR252" i="2" s="1"/>
  <c r="AP254" i="2" a="1"/>
  <c r="AP254" i="2" s="1"/>
  <c r="AP252" i="2" s="1"/>
  <c r="AS254" i="2" a="1"/>
  <c r="AS254" i="2" s="1"/>
  <c r="AS252" i="2" s="1"/>
  <c r="AY340" i="2" a="1"/>
  <c r="AY340" i="2" s="1"/>
  <c r="AY338" i="2" s="1"/>
  <c r="AX340" i="2" a="1"/>
  <c r="AX340" i="2" s="1"/>
  <c r="AX338" i="2" s="1"/>
  <c r="BA340" i="2" a="1"/>
  <c r="BA340" i="2" s="1"/>
  <c r="BA338" i="2" s="1"/>
  <c r="AZ340" i="2" a="1"/>
  <c r="AZ340" i="2" s="1"/>
  <c r="AZ338" i="2" s="1"/>
  <c r="AS181" i="2"/>
  <c r="AS25" i="2"/>
  <c r="AT140" i="2"/>
  <c r="AT17" i="2" s="1"/>
  <c r="AT16" i="2"/>
  <c r="AT929" i="2" s="1"/>
  <c r="AT223" i="2"/>
  <c r="DU139" i="2"/>
  <c r="DU904" i="2" s="1"/>
  <c r="AT141" i="2"/>
  <c r="AT18" i="2" s="1"/>
  <c r="DV777" i="2"/>
  <c r="BA771" i="2"/>
  <c r="AW140" i="2"/>
  <c r="AW17" i="2" s="1"/>
  <c r="AW16" i="2"/>
  <c r="AW929" i="2" s="1"/>
  <c r="AW223" i="2"/>
  <c r="AW141" i="2"/>
  <c r="AW18" i="2" s="1"/>
  <c r="AR22" i="2"/>
  <c r="AR161" i="2"/>
  <c r="AR23" i="2" s="1"/>
  <c r="AR941" i="2" s="1"/>
  <c r="EJ114" i="9" l="1"/>
  <c r="EJ979" i="9"/>
  <c r="CA80" i="9"/>
  <c r="CA128" i="9" s="1"/>
  <c r="CB777" i="9"/>
  <c r="CB771" i="9" s="1"/>
  <c r="DI74" i="9"/>
  <c r="EK673" i="9"/>
  <c r="DI75" i="9"/>
  <c r="DI115" i="9" s="1"/>
  <c r="EK653" i="9"/>
  <c r="EJ110" i="9"/>
  <c r="EJ976" i="9"/>
  <c r="DI76" i="9"/>
  <c r="DI116" i="9" s="1"/>
  <c r="EK693" i="9"/>
  <c r="DI70" i="9"/>
  <c r="DI114" i="9" s="1"/>
  <c r="EK633" i="9"/>
  <c r="EK554" i="9"/>
  <c r="DI61" i="9"/>
  <c r="DI112" i="9" s="1"/>
  <c r="EK417" i="9"/>
  <c r="DI52" i="9"/>
  <c r="DI107" i="9" s="1"/>
  <c r="CA79" i="9"/>
  <c r="CA127" i="9" s="1"/>
  <c r="CB758" i="9"/>
  <c r="CB752" i="9" s="1"/>
  <c r="EJ978" i="9"/>
  <c r="EJ113" i="9"/>
  <c r="EK613" i="9"/>
  <c r="DI69" i="9"/>
  <c r="DI54" i="9"/>
  <c r="DI110" i="9" s="1"/>
  <c r="EK477" i="9"/>
  <c r="EJ974" i="9"/>
  <c r="EJ985" i="9" s="1"/>
  <c r="EJ107" i="9"/>
  <c r="DA387" i="9"/>
  <c r="DA382" i="9" s="1"/>
  <c r="DB389" i="9" a="1"/>
  <c r="DB389" i="9" s="1"/>
  <c r="EI389" i="9"/>
  <c r="EI387" i="9" s="1"/>
  <c r="EI382" i="9" s="1"/>
  <c r="EH73" i="9"/>
  <c r="EH77" i="9" s="1"/>
  <c r="DT157" i="2"/>
  <c r="DT152" i="2" s="1"/>
  <c r="AR930" i="2"/>
  <c r="AS930" i="2"/>
  <c r="AV929" i="2"/>
  <c r="AU929" i="2"/>
  <c r="AW917" i="2"/>
  <c r="AV917" i="2"/>
  <c r="AU917" i="2"/>
  <c r="AT917" i="2"/>
  <c r="AQ20" i="2"/>
  <c r="AQ918" i="2"/>
  <c r="AR20" i="2"/>
  <c r="AR918" i="2"/>
  <c r="AS20" i="2"/>
  <c r="AS918" i="2"/>
  <c r="AS27" i="2"/>
  <c r="AQ112" i="2"/>
  <c r="AR107" i="2"/>
  <c r="AQ27" i="2"/>
  <c r="AR110" i="2"/>
  <c r="AQ116" i="2"/>
  <c r="DT17" i="2"/>
  <c r="AQ115" i="2"/>
  <c r="AQ114" i="2"/>
  <c r="EI844" i="2"/>
  <c r="EH839" i="2"/>
  <c r="AQ77" i="2"/>
  <c r="EG806" i="2"/>
  <c r="EF801" i="2"/>
  <c r="BA427" i="2" a="1"/>
  <c r="BA427" i="2" s="1"/>
  <c r="BA425" i="2" s="1"/>
  <c r="AX427" i="2" a="1"/>
  <c r="AX427" i="2" s="1"/>
  <c r="AX425" i="2" s="1"/>
  <c r="AZ427" i="2" a="1"/>
  <c r="AZ427" i="2" s="1"/>
  <c r="AZ425" i="2" s="1"/>
  <c r="AY427" i="2" a="1"/>
  <c r="AY427" i="2" s="1"/>
  <c r="AY425" i="2" s="1"/>
  <c r="CH387" i="2"/>
  <c r="CH382" i="2" s="1"/>
  <c r="CI389" i="2" a="1"/>
  <c r="CI389" i="2" s="1"/>
  <c r="AP113" i="2"/>
  <c r="AP77" i="2"/>
  <c r="DV758" i="2"/>
  <c r="BA752" i="2"/>
  <c r="BB323" i="2"/>
  <c r="DW147" i="2"/>
  <c r="DW148" i="2" s="1"/>
  <c r="BB139" i="2"/>
  <c r="BD323" i="2"/>
  <c r="BD139" i="2"/>
  <c r="AS477" i="2"/>
  <c r="DT484" i="2"/>
  <c r="DT485" i="2" s="1"/>
  <c r="DT561" i="2"/>
  <c r="DT562" i="2" s="1"/>
  <c r="AS554" i="2"/>
  <c r="BC323" i="2"/>
  <c r="BC139" i="2"/>
  <c r="DT620" i="2"/>
  <c r="DT621" i="2" s="1"/>
  <c r="AS613" i="2"/>
  <c r="BH150" i="2" a="1"/>
  <c r="BH150" i="2" s="1"/>
  <c r="BH148" i="2" s="1"/>
  <c r="BH147" i="2" s="1"/>
  <c r="BI150" i="2" a="1"/>
  <c r="BI150" i="2" s="1"/>
  <c r="BI148" i="2" s="1"/>
  <c r="BI147" i="2" s="1"/>
  <c r="BF150" i="2" a="1"/>
  <c r="BF150" i="2" s="1"/>
  <c r="BF148" i="2" s="1"/>
  <c r="BF147" i="2" s="1"/>
  <c r="BG150" i="2" a="1"/>
  <c r="BG150" i="2" s="1"/>
  <c r="BG148" i="2" s="1"/>
  <c r="BG147" i="2" s="1"/>
  <c r="BA80" i="2"/>
  <c r="BA128" i="2" s="1"/>
  <c r="BB777" i="2"/>
  <c r="BB771" i="2" s="1"/>
  <c r="DV771" i="2"/>
  <c r="DV80" i="2" s="1"/>
  <c r="DV128" i="2" s="1"/>
  <c r="BD340" i="2" a="1"/>
  <c r="BD340" i="2" s="1"/>
  <c r="BD338" i="2" s="1"/>
  <c r="BC340" i="2" a="1"/>
  <c r="BC340" i="2" s="1"/>
  <c r="BC338" i="2" s="1"/>
  <c r="BB340" i="2" a="1"/>
  <c r="BB340" i="2" s="1"/>
  <c r="BB338" i="2" s="1"/>
  <c r="BE340" i="2" a="1"/>
  <c r="BE340" i="2" s="1"/>
  <c r="BE338" i="2" s="1"/>
  <c r="AS693" i="2"/>
  <c r="DT700" i="2"/>
  <c r="DT701" i="2" s="1"/>
  <c r="BA141" i="2"/>
  <c r="BA18" i="2" s="1"/>
  <c r="BA140" i="2"/>
  <c r="BA17" i="2" s="1"/>
  <c r="BA223" i="2"/>
  <c r="BA16" i="2"/>
  <c r="AZ140" i="2"/>
  <c r="AZ17" i="2" s="1"/>
  <c r="AZ16" i="2"/>
  <c r="AZ141" i="2"/>
  <c r="AZ18" i="2" s="1"/>
  <c r="AZ223" i="2"/>
  <c r="AX170" i="2" a="1"/>
  <c r="AX170" i="2" s="1"/>
  <c r="AX168" i="2" s="1"/>
  <c r="AX167" i="2" s="1"/>
  <c r="BA170" i="2" a="1"/>
  <c r="BA170" i="2" s="1"/>
  <c r="BA168" i="2" s="1"/>
  <c r="BA167" i="2" s="1"/>
  <c r="BA160" i="2" s="1"/>
  <c r="AZ170" i="2" a="1"/>
  <c r="AZ170" i="2" s="1"/>
  <c r="AZ168" i="2" s="1"/>
  <c r="AZ167" i="2" s="1"/>
  <c r="AZ160" i="2" s="1"/>
  <c r="AY170" i="2" a="1"/>
  <c r="AY170" i="2" s="1"/>
  <c r="AY168" i="2" s="1"/>
  <c r="AY167" i="2" s="1"/>
  <c r="AY160" i="2" s="1"/>
  <c r="AT160" i="2"/>
  <c r="DU167" i="2"/>
  <c r="DU168" i="2" s="1"/>
  <c r="AS732" i="2"/>
  <c r="DT732" i="2" s="1"/>
  <c r="DT733" i="2" s="1"/>
  <c r="DT749" i="2" s="1"/>
  <c r="DT744" i="2" s="1"/>
  <c r="DT739" i="2"/>
  <c r="DT740" i="2" s="1"/>
  <c r="AS673" i="2"/>
  <c r="DT680" i="2"/>
  <c r="DT681" i="2" s="1"/>
  <c r="AR113" i="2"/>
  <c r="AR77" i="2"/>
  <c r="AR114" i="2"/>
  <c r="AS633" i="2"/>
  <c r="DT640" i="2"/>
  <c r="DT641" i="2" s="1"/>
  <c r="AU424" i="2" a="1"/>
  <c r="AU424" i="2" s="1"/>
  <c r="AU417" i="2" s="1"/>
  <c r="AU52" i="2" s="1"/>
  <c r="AU107" i="2" s="1"/>
  <c r="AT424" i="2" a="1"/>
  <c r="AT424" i="2" s="1"/>
  <c r="AT417" i="2" s="1"/>
  <c r="AT52" i="2" s="1"/>
  <c r="AW424" i="2" a="1"/>
  <c r="AW424" i="2" s="1"/>
  <c r="AV424" i="2" a="1"/>
  <c r="AV424" i="2" s="1"/>
  <c r="AV417" i="2" s="1"/>
  <c r="AV52" i="2" s="1"/>
  <c r="DU16" i="2"/>
  <c r="DU917" i="2" s="1"/>
  <c r="DU140" i="2"/>
  <c r="DU17" i="2" s="1"/>
  <c r="DU223" i="2"/>
  <c r="AV161" i="2"/>
  <c r="AV23" i="2" s="1"/>
  <c r="AV941" i="2" s="1"/>
  <c r="AV22" i="2"/>
  <c r="AS653" i="2"/>
  <c r="DT660" i="2"/>
  <c r="DT661" i="2" s="1"/>
  <c r="AQ110" i="2"/>
  <c r="DT424" i="2"/>
  <c r="DT425" i="2" s="1"/>
  <c r="AS417" i="2"/>
  <c r="AW161" i="2"/>
  <c r="AW23" i="2" s="1"/>
  <c r="AW941" i="2" s="1"/>
  <c r="AW22" i="2"/>
  <c r="AR115" i="2"/>
  <c r="AR116" i="2"/>
  <c r="AR112" i="2"/>
  <c r="DV139" i="2"/>
  <c r="DV904" i="2" s="1"/>
  <c r="AX140" i="2"/>
  <c r="AX17" i="2" s="1"/>
  <c r="AX141" i="2"/>
  <c r="AX18" i="2" s="1"/>
  <c r="AX16" i="2"/>
  <c r="AX929" i="2" s="1"/>
  <c r="AX223" i="2"/>
  <c r="DT180" i="2"/>
  <c r="AP181" i="2"/>
  <c r="AP25" i="2"/>
  <c r="DT600" i="2"/>
  <c r="DT601" i="2" s="1"/>
  <c r="AS593" i="2"/>
  <c r="DT593" i="2" s="1"/>
  <c r="DT594" i="2" s="1"/>
  <c r="DT610" i="2" s="1"/>
  <c r="DT605" i="2" s="1"/>
  <c r="AU168" i="2"/>
  <c r="AU167" i="2" s="1"/>
  <c r="AU160" i="2" s="1"/>
  <c r="AQ113" i="2"/>
  <c r="AY140" i="2"/>
  <c r="AY17" i="2" s="1"/>
  <c r="AY16" i="2"/>
  <c r="AY141" i="2"/>
  <c r="AY18" i="2" s="1"/>
  <c r="AY223" i="2"/>
  <c r="DT160" i="2"/>
  <c r="AP161" i="2"/>
  <c r="AP23" i="2" s="1"/>
  <c r="AP941" i="2" s="1"/>
  <c r="AP22" i="2"/>
  <c r="AP930" i="2" s="1"/>
  <c r="BE323" i="2"/>
  <c r="DW323" i="2" s="1"/>
  <c r="BE139" i="2"/>
  <c r="CE380" i="2" a="1"/>
  <c r="CE380" i="2" s="1"/>
  <c r="CE378" i="2" s="1"/>
  <c r="CE377" i="2" s="1"/>
  <c r="CE352" i="2" s="1"/>
  <c r="CF380" i="2" a="1"/>
  <c r="CF380" i="2" s="1"/>
  <c r="CF378" i="2" s="1"/>
  <c r="CF377" i="2" s="1"/>
  <c r="CF352" i="2" s="1"/>
  <c r="CD380" i="2" a="1"/>
  <c r="CD380" i="2" s="1"/>
  <c r="CD378" i="2" s="1"/>
  <c r="CD377" i="2" s="1"/>
  <c r="CD352" i="2" s="1"/>
  <c r="CG380" i="2" a="1"/>
  <c r="CG380" i="2" s="1"/>
  <c r="CG378" i="2" s="1"/>
  <c r="CG377" i="2" s="1"/>
  <c r="AR27" i="2"/>
  <c r="EK674" i="9" l="1"/>
  <c r="EK74" i="9"/>
  <c r="EK555" i="9"/>
  <c r="EK61" i="9"/>
  <c r="EK112" i="9" s="1"/>
  <c r="CB80" i="9"/>
  <c r="CB128" i="9" s="1"/>
  <c r="CC777" i="9"/>
  <c r="EK70" i="9"/>
  <c r="EK634" i="9"/>
  <c r="EK478" i="9"/>
  <c r="EK54" i="9"/>
  <c r="EK614" i="9"/>
  <c r="EK69" i="9"/>
  <c r="EK694" i="9"/>
  <c r="EK76" i="9"/>
  <c r="EK116" i="9" s="1"/>
  <c r="EK418" i="9"/>
  <c r="EK52" i="9"/>
  <c r="CC758" i="9"/>
  <c r="CB79" i="9"/>
  <c r="CB127" i="9" s="1"/>
  <c r="DI113" i="9"/>
  <c r="EK75" i="9"/>
  <c r="EK115" i="9" s="1"/>
  <c r="EK654" i="9"/>
  <c r="CZ380" i="9" a="1"/>
  <c r="CZ380" i="9" s="1"/>
  <c r="CZ378" i="9" s="1"/>
  <c r="CZ377" i="9" s="1"/>
  <c r="CZ352" i="9" s="1"/>
  <c r="CX380" i="9" a="1"/>
  <c r="CX380" i="9" s="1"/>
  <c r="CX378" i="9" s="1"/>
  <c r="CX377" i="9" s="1"/>
  <c r="CX352" i="9" s="1"/>
  <c r="CY380" i="9" a="1"/>
  <c r="CY380" i="9" s="1"/>
  <c r="CY378" i="9" s="1"/>
  <c r="CY377" i="9" s="1"/>
  <c r="CY352" i="9" s="1"/>
  <c r="DA380" i="9" a="1"/>
  <c r="DA380" i="9" s="1"/>
  <c r="DA378" i="9" s="1"/>
  <c r="DA377" i="9" s="1"/>
  <c r="DB387" i="9"/>
  <c r="DB382" i="9" s="1"/>
  <c r="DC389" i="9" a="1"/>
  <c r="DC389" i="9" s="1"/>
  <c r="DU157" i="2"/>
  <c r="DV157" i="2" s="1"/>
  <c r="DW157" i="2" s="1"/>
  <c r="DX157" i="2" s="1"/>
  <c r="DY157" i="2" s="1"/>
  <c r="DZ157" i="2" s="1"/>
  <c r="EA157" i="2" s="1"/>
  <c r="EB157" i="2" s="1"/>
  <c r="EC157" i="2" s="1"/>
  <c r="ED157" i="2" s="1"/>
  <c r="EE157" i="2" s="1"/>
  <c r="EF157" i="2" s="1"/>
  <c r="EG157" i="2" s="1"/>
  <c r="EH157" i="2" s="1"/>
  <c r="EI157" i="2" s="1"/>
  <c r="EJ157" i="2" s="1"/>
  <c r="EK157" i="2" s="1"/>
  <c r="CD73" i="2"/>
  <c r="CF73" i="2"/>
  <c r="CE73" i="2"/>
  <c r="AW930" i="2"/>
  <c r="AZ929" i="2"/>
  <c r="AS931" i="2"/>
  <c r="BA929" i="2"/>
  <c r="AQ930" i="2"/>
  <c r="AR919" i="2"/>
  <c r="AR931" i="2"/>
  <c r="AY929" i="2"/>
  <c r="AX917" i="2"/>
  <c r="AZ917" i="2"/>
  <c r="BA917" i="2"/>
  <c r="AY917" i="2"/>
  <c r="AS28" i="2"/>
  <c r="AS942" i="2" s="1"/>
  <c r="AS919" i="2"/>
  <c r="AQ28" i="2"/>
  <c r="AQ942" i="2" s="1"/>
  <c r="AQ919" i="2"/>
  <c r="AP20" i="2"/>
  <c r="AP918" i="2"/>
  <c r="AW20" i="2"/>
  <c r="AW918" i="2"/>
  <c r="AV20" i="2"/>
  <c r="AV918" i="2"/>
  <c r="EJ844" i="2"/>
  <c r="EI839" i="2"/>
  <c r="DA837" i="2" s="1" a="1"/>
  <c r="DA837" i="2" s="1"/>
  <c r="EH806" i="2"/>
  <c r="EG801" i="2"/>
  <c r="BA22" i="2"/>
  <c r="BA161" i="2"/>
  <c r="BA23" i="2" s="1"/>
  <c r="BA941" i="2" s="1"/>
  <c r="BH323" i="2"/>
  <c r="BH139" i="2"/>
  <c r="DT477" i="2"/>
  <c r="AS54" i="2"/>
  <c r="AS110" i="2" s="1"/>
  <c r="BJ150" i="2" a="1"/>
  <c r="BJ150" i="2" s="1"/>
  <c r="BJ148" i="2" s="1"/>
  <c r="BJ147" i="2" s="1"/>
  <c r="BL150" i="2" a="1"/>
  <c r="BL150" i="2" s="1"/>
  <c r="BL148" i="2" s="1"/>
  <c r="BL147" i="2" s="1"/>
  <c r="BK150" i="2" a="1"/>
  <c r="BK150" i="2" s="1"/>
  <c r="BK148" i="2" s="1"/>
  <c r="BK147" i="2" s="1"/>
  <c r="BM150" i="2" a="1"/>
  <c r="BM150" i="2" s="1"/>
  <c r="BM148" i="2" s="1"/>
  <c r="BM147" i="2" s="1"/>
  <c r="AS52" i="2"/>
  <c r="AS107" i="2" s="1"/>
  <c r="DT417" i="2"/>
  <c r="AS74" i="2"/>
  <c r="DT673" i="2"/>
  <c r="AX160" i="2"/>
  <c r="DV167" i="2"/>
  <c r="DV168" i="2" s="1"/>
  <c r="AS69" i="2"/>
  <c r="DT613" i="2"/>
  <c r="BD223" i="2"/>
  <c r="BD140" i="2"/>
  <c r="BD17" i="2" s="1"/>
  <c r="BD141" i="2"/>
  <c r="BD18" i="2" s="1"/>
  <c r="BD16" i="2"/>
  <c r="AU161" i="2"/>
  <c r="AU23" i="2" s="1"/>
  <c r="AU941" i="2" s="1"/>
  <c r="AU22" i="2"/>
  <c r="AV930" i="2" s="1"/>
  <c r="CI387" i="2"/>
  <c r="CI382" i="2" s="1"/>
  <c r="CJ389" i="2" a="1"/>
  <c r="CJ389" i="2" s="1"/>
  <c r="AP27" i="2"/>
  <c r="AV107" i="2"/>
  <c r="DU424" i="2"/>
  <c r="DU425" i="2" s="1"/>
  <c r="AW417" i="2"/>
  <c r="BB80" i="2"/>
  <c r="BB128" i="2" s="1"/>
  <c r="BC777" i="2"/>
  <c r="BC771" i="2" s="1"/>
  <c r="BC140" i="2"/>
  <c r="BC17" i="2" s="1"/>
  <c r="BC223" i="2"/>
  <c r="BC16" i="2"/>
  <c r="BC141" i="2"/>
  <c r="BC18" i="2" s="1"/>
  <c r="BB223" i="2"/>
  <c r="BB141" i="2"/>
  <c r="BB18" i="2" s="1"/>
  <c r="DW139" i="2"/>
  <c r="DW904" i="2" s="1"/>
  <c r="BB140" i="2"/>
  <c r="BB17" i="2" s="1"/>
  <c r="BB16" i="2"/>
  <c r="BB929" i="2" s="1"/>
  <c r="DT22" i="2"/>
  <c r="DT918" i="2" s="1"/>
  <c r="DT161" i="2"/>
  <c r="BB170" i="2" a="1"/>
  <c r="BB170" i="2" s="1"/>
  <c r="BB168" i="2" s="1"/>
  <c r="BB167" i="2" s="1"/>
  <c r="BE170" i="2" a="1"/>
  <c r="BE170" i="2" s="1"/>
  <c r="BE168" i="2" s="1"/>
  <c r="BE167" i="2" s="1"/>
  <c r="BE160" i="2" s="1"/>
  <c r="BD170" i="2" a="1"/>
  <c r="BD170" i="2" s="1"/>
  <c r="BD168" i="2" s="1"/>
  <c r="BD167" i="2" s="1"/>
  <c r="BD160" i="2" s="1"/>
  <c r="BC170" i="2" a="1"/>
  <c r="BC170" i="2" s="1"/>
  <c r="BC168" i="2" s="1"/>
  <c r="BC167" i="2" s="1"/>
  <c r="BC160" i="2" s="1"/>
  <c r="BI340" i="2" a="1"/>
  <c r="BI340" i="2" s="1"/>
  <c r="BI338" i="2" s="1"/>
  <c r="BH340" i="2" a="1"/>
  <c r="BH340" i="2" s="1"/>
  <c r="BH338" i="2" s="1"/>
  <c r="BF340" i="2" a="1"/>
  <c r="BF340" i="2" s="1"/>
  <c r="BF338" i="2" s="1"/>
  <c r="BG340" i="2" a="1"/>
  <c r="BG340" i="2" s="1"/>
  <c r="BG338" i="2" s="1"/>
  <c r="BE223" i="2"/>
  <c r="BE141" i="2"/>
  <c r="BE18" i="2" s="1"/>
  <c r="BE140" i="2"/>
  <c r="BE17" i="2" s="1"/>
  <c r="BE16" i="2"/>
  <c r="AT107" i="2"/>
  <c r="AS70" i="2"/>
  <c r="AS114" i="2" s="1"/>
  <c r="DT633" i="2"/>
  <c r="AX424" i="2" a="1"/>
  <c r="AX424" i="2" s="1"/>
  <c r="AX417" i="2" s="1"/>
  <c r="AX52" i="2" s="1"/>
  <c r="BA424" i="2" a="1"/>
  <c r="BA424" i="2" s="1"/>
  <c r="AY424" i="2" a="1"/>
  <c r="AY424" i="2" s="1"/>
  <c r="AY417" i="2" s="1"/>
  <c r="AY52" i="2" s="1"/>
  <c r="AY107" i="2" s="1"/>
  <c r="AZ424" i="2" a="1"/>
  <c r="AZ424" i="2" s="1"/>
  <c r="AZ417" i="2" s="1"/>
  <c r="AZ52" i="2" s="1"/>
  <c r="DV140" i="2"/>
  <c r="DV17" i="2" s="1"/>
  <c r="DV223" i="2"/>
  <c r="DV16" i="2"/>
  <c r="DV917" i="2" s="1"/>
  <c r="DT25" i="2"/>
  <c r="DT181" i="2"/>
  <c r="DT199" i="2" s="1"/>
  <c r="DT194" i="2" s="1"/>
  <c r="AS75" i="2"/>
  <c r="AS115" i="2" s="1"/>
  <c r="DT653" i="2"/>
  <c r="AT22" i="2"/>
  <c r="AT930" i="2" s="1"/>
  <c r="DU160" i="2"/>
  <c r="AT161" i="2"/>
  <c r="AT23" i="2" s="1"/>
  <c r="AT941" i="2" s="1"/>
  <c r="AS76" i="2"/>
  <c r="AS116" i="2" s="1"/>
  <c r="DT693" i="2"/>
  <c r="BG323" i="2"/>
  <c r="BG139" i="2"/>
  <c r="AS61" i="2"/>
  <c r="AS112" i="2" s="1"/>
  <c r="DT554" i="2"/>
  <c r="BC427" i="2" a="1"/>
  <c r="BC427" i="2" s="1"/>
  <c r="BC425" i="2" s="1"/>
  <c r="BE427" i="2" a="1"/>
  <c r="BE427" i="2" s="1"/>
  <c r="BE425" i="2" s="1"/>
  <c r="BB427" i="2" a="1"/>
  <c r="BB427" i="2" s="1"/>
  <c r="BB425" i="2" s="1"/>
  <c r="BD427" i="2" a="1"/>
  <c r="BD427" i="2" s="1"/>
  <c r="BD425" i="2" s="1"/>
  <c r="AS467" i="2" a="1"/>
  <c r="AS467" i="2" s="1"/>
  <c r="AS465" i="2" s="1"/>
  <c r="AP467" i="2" a="1"/>
  <c r="AP467" i="2" s="1"/>
  <c r="AP465" i="2" s="1"/>
  <c r="AR467" i="2" a="1"/>
  <c r="AR467" i="2" s="1"/>
  <c r="AR465" i="2" s="1"/>
  <c r="AQ467" i="2" a="1"/>
  <c r="AQ467" i="2" s="1"/>
  <c r="AQ465" i="2" s="1"/>
  <c r="AY22" i="2"/>
  <c r="AY161" i="2"/>
  <c r="AY23" i="2" s="1"/>
  <c r="AY941" i="2" s="1"/>
  <c r="BF323" i="2"/>
  <c r="DX147" i="2"/>
  <c r="DX148" i="2" s="1"/>
  <c r="BF139" i="2"/>
  <c r="BA79" i="2"/>
  <c r="BA127" i="2" s="1"/>
  <c r="BA132" i="2" s="1"/>
  <c r="BB758" i="2"/>
  <c r="BB752" i="2" s="1"/>
  <c r="DV752" i="2"/>
  <c r="DV79" i="2" s="1"/>
  <c r="CG352" i="2"/>
  <c r="ED377" i="2"/>
  <c r="AR447" i="2" a="1"/>
  <c r="AR447" i="2" s="1"/>
  <c r="AR444" i="2" s="1" a="1"/>
  <c r="AR444" i="2" s="1"/>
  <c r="AR437" i="2" s="1"/>
  <c r="AP447" i="2" a="1"/>
  <c r="AP447" i="2" s="1"/>
  <c r="AP445" i="2" s="1"/>
  <c r="AS447" i="2" a="1"/>
  <c r="AS447" i="2" s="1"/>
  <c r="AS445" i="2" s="1"/>
  <c r="AQ447" i="2" a="1"/>
  <c r="AQ447" i="2" s="1"/>
  <c r="AQ445" i="2" s="1"/>
  <c r="AZ22" i="2"/>
  <c r="AZ161" i="2"/>
  <c r="AZ23" i="2" s="1"/>
  <c r="AZ941" i="2" s="1"/>
  <c r="BI323" i="2"/>
  <c r="DX323" i="2" s="1"/>
  <c r="BI139" i="2"/>
  <c r="AR28" i="2"/>
  <c r="AR942" i="2" s="1"/>
  <c r="EK114" i="9" l="1"/>
  <c r="EK979" i="9"/>
  <c r="EK113" i="9"/>
  <c r="EK978" i="9"/>
  <c r="CC771" i="9"/>
  <c r="EC777" i="9"/>
  <c r="EC758" i="9"/>
  <c r="CC752" i="9"/>
  <c r="EK976" i="9"/>
  <c r="EK110" i="9"/>
  <c r="EK974" i="9"/>
  <c r="EK985" i="9" s="1"/>
  <c r="EK107" i="9"/>
  <c r="DC387" i="9"/>
  <c r="DC382" i="9" s="1"/>
  <c r="DD389" i="9" a="1"/>
  <c r="DD389" i="9" s="1"/>
  <c r="DA352" i="9"/>
  <c r="EI377" i="9"/>
  <c r="CY73" i="9"/>
  <c r="CY77" i="9" s="1"/>
  <c r="CX73" i="9"/>
  <c r="CX77" i="9" s="1"/>
  <c r="CZ73" i="9"/>
  <c r="CZ77" i="9" s="1"/>
  <c r="AP931" i="2"/>
  <c r="AZ930" i="2"/>
  <c r="BC929" i="2"/>
  <c r="BD929" i="2"/>
  <c r="BA930" i="2"/>
  <c r="AQ931" i="2"/>
  <c r="AU930" i="2"/>
  <c r="BE929" i="2"/>
  <c r="BE917" i="2"/>
  <c r="BB917" i="2"/>
  <c r="BD917" i="2"/>
  <c r="BC917" i="2"/>
  <c r="AP28" i="2"/>
  <c r="AP942" i="2" s="1"/>
  <c r="AP919" i="2"/>
  <c r="DT20" i="2"/>
  <c r="AZ20" i="2"/>
  <c r="AZ918" i="2"/>
  <c r="BA20" i="2"/>
  <c r="BA918" i="2"/>
  <c r="AU20" i="2"/>
  <c r="AU918" i="2"/>
  <c r="AY20" i="2"/>
  <c r="AY918" i="2"/>
  <c r="AT20" i="2"/>
  <c r="AT918" i="2"/>
  <c r="DT27" i="2"/>
  <c r="AR445" i="2"/>
  <c r="DT23" i="2"/>
  <c r="DT941" i="2" s="1"/>
  <c r="DT177" i="2"/>
  <c r="DT172" i="2" s="1"/>
  <c r="EI806" i="2"/>
  <c r="EH801" i="2"/>
  <c r="EK844" i="2"/>
  <c r="EK839" i="2" s="1"/>
  <c r="EJ839" i="2"/>
  <c r="DU152" i="2"/>
  <c r="BE22" i="2"/>
  <c r="BE161" i="2"/>
  <c r="BE23" i="2" s="1"/>
  <c r="BE941" i="2" s="1"/>
  <c r="AX22" i="2"/>
  <c r="AX930" i="2" s="1"/>
  <c r="AX161" i="2"/>
  <c r="AX23" i="2" s="1"/>
  <c r="AX941" i="2" s="1"/>
  <c r="DV160" i="2"/>
  <c r="BB79" i="2"/>
  <c r="BB127" i="2" s="1"/>
  <c r="BB132" i="2" s="1"/>
  <c r="BC758" i="2"/>
  <c r="BC752" i="2" s="1"/>
  <c r="DT654" i="2"/>
  <c r="DT670" i="2" s="1"/>
  <c r="DT665" i="2" s="1"/>
  <c r="DT75" i="2"/>
  <c r="DT115" i="2" s="1"/>
  <c r="AZ107" i="2"/>
  <c r="DT674" i="2"/>
  <c r="DT690" i="2" s="1"/>
  <c r="DT685" i="2" s="1"/>
  <c r="DT74" i="2"/>
  <c r="CG73" i="2"/>
  <c r="ED352" i="2"/>
  <c r="DV127" i="2"/>
  <c r="BJ323" i="2"/>
  <c r="BJ139" i="2"/>
  <c r="DY147" i="2"/>
  <c r="DY148" i="2" s="1"/>
  <c r="BH170" i="2" a="1"/>
  <c r="BH170" i="2" s="1"/>
  <c r="BH168" i="2" s="1"/>
  <c r="BH167" i="2" s="1"/>
  <c r="BH160" i="2" s="1"/>
  <c r="BG170" i="2" a="1"/>
  <c r="BG170" i="2" s="1"/>
  <c r="BG168" i="2" s="1"/>
  <c r="BG167" i="2" s="1"/>
  <c r="BG160" i="2" s="1"/>
  <c r="BI170" i="2" a="1"/>
  <c r="BI170" i="2" s="1"/>
  <c r="BI168" i="2" s="1"/>
  <c r="BI167" i="2" s="1"/>
  <c r="BI160" i="2" s="1"/>
  <c r="BF170" i="2" a="1"/>
  <c r="BF170" i="2" s="1"/>
  <c r="BF168" i="2" s="1"/>
  <c r="BF167" i="2" s="1"/>
  <c r="BG140" i="2"/>
  <c r="BG17" i="2" s="1"/>
  <c r="BG16" i="2"/>
  <c r="BG223" i="2"/>
  <c r="BG141" i="2"/>
  <c r="BG18" i="2" s="1"/>
  <c r="AP417" i="2"/>
  <c r="AP52" i="2" s="1"/>
  <c r="AP444" i="2" a="1"/>
  <c r="AP444" i="2" s="1"/>
  <c r="AP437" i="2" s="1"/>
  <c r="AP53" i="2" s="1"/>
  <c r="AP108" i="2" s="1"/>
  <c r="AQ444" i="2" a="1"/>
  <c r="AQ444" i="2" s="1"/>
  <c r="AQ437" i="2" s="1"/>
  <c r="AQ53" i="2" s="1"/>
  <c r="AS444" i="2" a="1"/>
  <c r="AS444" i="2" s="1"/>
  <c r="AS464" i="2" a="1"/>
  <c r="AS464" i="2" s="1"/>
  <c r="AP464" i="2" a="1"/>
  <c r="AP464" i="2" s="1"/>
  <c r="AP457" i="2" s="1"/>
  <c r="AP67" i="2" s="1"/>
  <c r="AP109" i="2" s="1"/>
  <c r="AQ464" i="2" a="1"/>
  <c r="AQ464" i="2" s="1"/>
  <c r="AQ457" i="2" s="1"/>
  <c r="AQ67" i="2" s="1"/>
  <c r="AR464" i="2" a="1"/>
  <c r="AR464" i="2" s="1"/>
  <c r="AR457" i="2" s="1"/>
  <c r="AR67" i="2" s="1"/>
  <c r="AS77" i="2"/>
  <c r="DT478" i="2"/>
  <c r="DT494" i="2" s="1"/>
  <c r="DT489" i="2" s="1"/>
  <c r="DT54" i="2"/>
  <c r="BH427" i="2" a="1"/>
  <c r="BH427" i="2" s="1"/>
  <c r="BH425" i="2" s="1"/>
  <c r="BG427" i="2" a="1"/>
  <c r="BG427" i="2" s="1"/>
  <c r="BG425" i="2" s="1"/>
  <c r="BF427" i="2" a="1"/>
  <c r="BF427" i="2" s="1"/>
  <c r="BF425" i="2" s="1"/>
  <c r="BI427" i="2" a="1"/>
  <c r="BI427" i="2" s="1"/>
  <c r="BI425" i="2" s="1"/>
  <c r="BL323" i="2"/>
  <c r="BL139" i="2"/>
  <c r="BP150" i="2" a="1"/>
  <c r="BP150" i="2" s="1"/>
  <c r="BP148" i="2" s="1"/>
  <c r="BP147" i="2" s="1"/>
  <c r="BO150" i="2" a="1"/>
  <c r="BO150" i="2" s="1"/>
  <c r="BO148" i="2" s="1"/>
  <c r="BO147" i="2" s="1"/>
  <c r="BN150" i="2" a="1"/>
  <c r="BN150" i="2" s="1"/>
  <c r="BN148" i="2" s="1"/>
  <c r="BN147" i="2" s="1"/>
  <c r="BQ150" i="2" a="1"/>
  <c r="BQ150" i="2" s="1"/>
  <c r="BQ148" i="2" s="1"/>
  <c r="BQ147" i="2" s="1"/>
  <c r="BF140" i="2"/>
  <c r="BF17" i="2" s="1"/>
  <c r="BF141" i="2"/>
  <c r="BF18" i="2" s="1"/>
  <c r="DX139" i="2"/>
  <c r="DX904" i="2" s="1"/>
  <c r="BF16" i="2"/>
  <c r="BF929" i="2" s="1"/>
  <c r="BF223" i="2"/>
  <c r="DT52" i="2"/>
  <c r="DT418" i="2"/>
  <c r="BH141" i="2"/>
  <c r="BH18" i="2" s="1"/>
  <c r="BH140" i="2"/>
  <c r="BH17" i="2" s="1"/>
  <c r="BH223" i="2"/>
  <c r="BH16" i="2"/>
  <c r="DU22" i="2"/>
  <c r="DU918" i="2" s="1"/>
  <c r="DU161" i="2"/>
  <c r="DU23" i="2" s="1"/>
  <c r="DU941" i="2" s="1"/>
  <c r="DW167" i="2"/>
  <c r="DW168" i="2" s="1"/>
  <c r="BB160" i="2"/>
  <c r="DT76" i="2"/>
  <c r="DT116" i="2" s="1"/>
  <c r="DT694" i="2"/>
  <c r="DT710" i="2" s="1"/>
  <c r="DT705" i="2" s="1"/>
  <c r="CJ387" i="2"/>
  <c r="CJ382" i="2" s="1"/>
  <c r="CK389" i="2" a="1"/>
  <c r="CK389" i="2" s="1"/>
  <c r="DT70" i="2"/>
  <c r="DT634" i="2"/>
  <c r="DT650" i="2" s="1"/>
  <c r="DT645" i="2" s="1"/>
  <c r="BC161" i="2"/>
  <c r="BC23" i="2" s="1"/>
  <c r="BC941" i="2" s="1"/>
  <c r="BC22" i="2"/>
  <c r="BB424" i="2" a="1"/>
  <c r="BB424" i="2" s="1"/>
  <c r="BB417" i="2" s="1"/>
  <c r="BB52" i="2" s="1"/>
  <c r="BD424" i="2" a="1"/>
  <c r="BD424" i="2" s="1"/>
  <c r="BD417" i="2" s="1"/>
  <c r="BD52" i="2" s="1"/>
  <c r="BD107" i="2" s="1"/>
  <c r="BE424" i="2" a="1"/>
  <c r="BE424" i="2" s="1"/>
  <c r="BC424" i="2" a="1"/>
  <c r="BC424" i="2" s="1"/>
  <c r="BC417" i="2" s="1"/>
  <c r="BC52" i="2" s="1"/>
  <c r="DW16" i="2"/>
  <c r="DW917" i="2" s="1"/>
  <c r="DW140" i="2"/>
  <c r="DW17" i="2" s="1"/>
  <c r="DW223" i="2"/>
  <c r="DT69" i="2"/>
  <c r="DT614" i="2"/>
  <c r="DT630" i="2" s="1"/>
  <c r="DT625" i="2" s="1"/>
  <c r="BM323" i="2"/>
  <c r="DY323" i="2" s="1"/>
  <c r="BM139" i="2"/>
  <c r="BK340" i="2" a="1"/>
  <c r="BK340" i="2" s="1"/>
  <c r="BK338" i="2" s="1"/>
  <c r="BM340" i="2" a="1"/>
  <c r="BM340" i="2" s="1"/>
  <c r="BM338" i="2" s="1"/>
  <c r="BL340" i="2" a="1"/>
  <c r="BL340" i="2" s="1"/>
  <c r="BL338" i="2" s="1"/>
  <c r="BJ340" i="2" a="1"/>
  <c r="BJ340" i="2" s="1"/>
  <c r="BJ338" i="2" s="1"/>
  <c r="DT61" i="2"/>
  <c r="DT112" i="2" s="1"/>
  <c r="DT555" i="2"/>
  <c r="DT571" i="2" s="1"/>
  <c r="DT566" i="2" s="1"/>
  <c r="DV424" i="2"/>
  <c r="DV425" i="2" s="1"/>
  <c r="BA417" i="2"/>
  <c r="AW52" i="2"/>
  <c r="AW107" i="2" s="1"/>
  <c r="DU417" i="2"/>
  <c r="BI141" i="2"/>
  <c r="BI18" i="2" s="1"/>
  <c r="BI140" i="2"/>
  <c r="BI17" i="2" s="1"/>
  <c r="BI223" i="2"/>
  <c r="BI16" i="2"/>
  <c r="BD22" i="2"/>
  <c r="BD161" i="2"/>
  <c r="BD23" i="2" s="1"/>
  <c r="BD941" i="2" s="1"/>
  <c r="BC80" i="2"/>
  <c r="BC128" i="2" s="1"/>
  <c r="BD777" i="2"/>
  <c r="BD771" i="2" s="1"/>
  <c r="AS113" i="2"/>
  <c r="BK323" i="2"/>
  <c r="BK139" i="2"/>
  <c r="AR53" i="2"/>
  <c r="EC752" i="9" l="1"/>
  <c r="EC79" i="9" s="1"/>
  <c r="EC127" i="9" s="1"/>
  <c r="CC79" i="9"/>
  <c r="CC127" i="9" s="1"/>
  <c r="CD758" i="9"/>
  <c r="CD752" i="9" s="1"/>
  <c r="CC80" i="9"/>
  <c r="CC128" i="9" s="1"/>
  <c r="CD777" i="9"/>
  <c r="CD771" i="9" s="1"/>
  <c r="EC771" i="9"/>
  <c r="EC80" i="9" s="1"/>
  <c r="EC128" i="9" s="1"/>
  <c r="DA73" i="9"/>
  <c r="DA77" i="9" s="1"/>
  <c r="EI352" i="9"/>
  <c r="DD387" i="9"/>
  <c r="DD382" i="9" s="1"/>
  <c r="DE389" i="9" a="1"/>
  <c r="DE389" i="9" s="1"/>
  <c r="DT919" i="2"/>
  <c r="ED73" i="2"/>
  <c r="ED967" i="2"/>
  <c r="BI929" i="2"/>
  <c r="BD930" i="2"/>
  <c r="BG929" i="2"/>
  <c r="AY930" i="2"/>
  <c r="BH929" i="2"/>
  <c r="BE930" i="2"/>
  <c r="BG917" i="2"/>
  <c r="BH917" i="2"/>
  <c r="BI917" i="2"/>
  <c r="BF917" i="2"/>
  <c r="DU20" i="2"/>
  <c r="BE20" i="2"/>
  <c r="BE918" i="2"/>
  <c r="BD20" i="2"/>
  <c r="BD918" i="2"/>
  <c r="BC20" i="2"/>
  <c r="BC918" i="2"/>
  <c r="AX20" i="2"/>
  <c r="AX918" i="2"/>
  <c r="DT28" i="2"/>
  <c r="DT942" i="2" s="1"/>
  <c r="DT860" i="2"/>
  <c r="DT107" i="2"/>
  <c r="DT974" i="2"/>
  <c r="DT985" i="2" s="1"/>
  <c r="DT110" i="2"/>
  <c r="DT976" i="2"/>
  <c r="DT113" i="2"/>
  <c r="DT978" i="2"/>
  <c r="DT114" i="2"/>
  <c r="DT979" i="2"/>
  <c r="EI801" i="2"/>
  <c r="EJ806" i="2"/>
  <c r="DU177" i="2"/>
  <c r="DT434" i="2"/>
  <c r="DT429" i="2" s="1"/>
  <c r="DV152" i="2"/>
  <c r="BN323" i="2"/>
  <c r="BN139" i="2"/>
  <c r="DZ147" i="2"/>
  <c r="DZ148" i="2" s="1"/>
  <c r="BD80" i="2"/>
  <c r="BD128" i="2" s="1"/>
  <c r="BE777" i="2"/>
  <c r="BO323" i="2"/>
  <c r="BO139" i="2"/>
  <c r="AQ108" i="2"/>
  <c r="BF160" i="2"/>
  <c r="DX167" i="2"/>
  <c r="DX168" i="2" s="1"/>
  <c r="BC79" i="2"/>
  <c r="BC127" i="2" s="1"/>
  <c r="BC132" i="2" s="1"/>
  <c r="BD758" i="2"/>
  <c r="BD752" i="2" s="1"/>
  <c r="BU150" i="2" a="1"/>
  <c r="BU150" i="2" s="1"/>
  <c r="BU148" i="2" s="1"/>
  <c r="BU147" i="2" s="1"/>
  <c r="BS150" i="2" a="1"/>
  <c r="BS150" i="2" s="1"/>
  <c r="BS148" i="2" s="1"/>
  <c r="BS147" i="2" s="1"/>
  <c r="BR150" i="2" a="1"/>
  <c r="BR150" i="2" s="1"/>
  <c r="BR148" i="2" s="1"/>
  <c r="BR147" i="2" s="1"/>
  <c r="BT150" i="2" a="1"/>
  <c r="BT150" i="2" s="1"/>
  <c r="BT148" i="2" s="1"/>
  <c r="BT147" i="2" s="1"/>
  <c r="BQ340" i="2" a="1"/>
  <c r="BQ340" i="2" s="1"/>
  <c r="BQ338" i="2" s="1"/>
  <c r="BP340" i="2" a="1"/>
  <c r="BP340" i="2" s="1"/>
  <c r="BP338" i="2" s="1"/>
  <c r="BO340" i="2" a="1"/>
  <c r="BO340" i="2" s="1"/>
  <c r="BO338" i="2" s="1"/>
  <c r="BN340" i="2" a="1"/>
  <c r="BN340" i="2" s="1"/>
  <c r="BN338" i="2" s="1"/>
  <c r="BP323" i="2"/>
  <c r="BP139" i="2"/>
  <c r="BI22" i="2"/>
  <c r="BI161" i="2"/>
  <c r="BI23" i="2" s="1"/>
  <c r="BI941" i="2" s="1"/>
  <c r="CK387" i="2"/>
  <c r="CK382" i="2" s="1"/>
  <c r="CL389" i="2" a="1"/>
  <c r="CL389" i="2" s="1"/>
  <c r="EE389" i="2"/>
  <c r="EE387" i="2" s="1"/>
  <c r="EE382" i="2" s="1"/>
  <c r="DU418" i="2"/>
  <c r="DU434" i="2" s="1"/>
  <c r="DU52" i="2"/>
  <c r="DW424" i="2"/>
  <c r="DW425" i="2" s="1"/>
  <c r="BE417" i="2"/>
  <c r="BI424" i="2" a="1"/>
  <c r="BI424" i="2" s="1"/>
  <c r="BF424" i="2" a="1"/>
  <c r="BF424" i="2" s="1"/>
  <c r="BF417" i="2" s="1"/>
  <c r="BF52" i="2" s="1"/>
  <c r="DX16" i="2"/>
  <c r="DX917" i="2" s="1"/>
  <c r="DX223" i="2"/>
  <c r="DX140" i="2"/>
  <c r="DX17" i="2" s="1"/>
  <c r="BL141" i="2"/>
  <c r="BL18" i="2" s="1"/>
  <c r="BL140" i="2"/>
  <c r="BL17" i="2" s="1"/>
  <c r="BL16" i="2"/>
  <c r="BL223" i="2"/>
  <c r="AQ107" i="2"/>
  <c r="AP107" i="2"/>
  <c r="BG22" i="2"/>
  <c r="BG161" i="2"/>
  <c r="BG23" i="2" s="1"/>
  <c r="BG941" i="2" s="1"/>
  <c r="DV22" i="2"/>
  <c r="DV918" i="2" s="1"/>
  <c r="DV161" i="2"/>
  <c r="DV23" i="2" s="1"/>
  <c r="DV941" i="2" s="1"/>
  <c r="BK170" i="2" a="1"/>
  <c r="BK170" i="2" s="1"/>
  <c r="BK168" i="2" s="1"/>
  <c r="BK167" i="2" s="1"/>
  <c r="BK160" i="2" s="1"/>
  <c r="BJ170" i="2" a="1"/>
  <c r="BJ170" i="2" s="1"/>
  <c r="BJ168" i="2" s="1"/>
  <c r="BJ167" i="2" s="1"/>
  <c r="BL170" i="2" a="1"/>
  <c r="BL170" i="2" s="1"/>
  <c r="BL168" i="2" s="1"/>
  <c r="BL167" i="2" s="1"/>
  <c r="BL160" i="2" s="1"/>
  <c r="BM170" i="2" a="1"/>
  <c r="BM170" i="2" s="1"/>
  <c r="BM168" i="2" s="1"/>
  <c r="BM167" i="2" s="1"/>
  <c r="BM160" i="2" s="1"/>
  <c r="AR109" i="2"/>
  <c r="BH22" i="2"/>
  <c r="BH161" i="2"/>
  <c r="BH23" i="2" s="1"/>
  <c r="BH941" i="2" s="1"/>
  <c r="DT77" i="2"/>
  <c r="AS437" i="2"/>
  <c r="DT444" i="2"/>
  <c r="DT445" i="2" s="1"/>
  <c r="BL427" i="2" a="1"/>
  <c r="BL427" i="2" s="1"/>
  <c r="BL425" i="2" s="1"/>
  <c r="BJ427" i="2" a="1"/>
  <c r="BJ427" i="2" s="1"/>
  <c r="BJ425" i="2" s="1"/>
  <c r="BK427" i="2" a="1"/>
  <c r="BK427" i="2" s="1"/>
  <c r="BK425" i="2" s="1"/>
  <c r="BM427" i="2" a="1"/>
  <c r="BM427" i="2" s="1"/>
  <c r="BM425" i="2" s="1"/>
  <c r="AX107" i="2"/>
  <c r="BA52" i="2"/>
  <c r="BA107" i="2" s="1"/>
  <c r="DV417" i="2"/>
  <c r="BM16" i="2"/>
  <c r="BM141" i="2"/>
  <c r="BM18" i="2" s="1"/>
  <c r="BM223" i="2"/>
  <c r="BM140" i="2"/>
  <c r="BM17" i="2" s="1"/>
  <c r="AQ109" i="2"/>
  <c r="BK140" i="2"/>
  <c r="BK17" i="2" s="1"/>
  <c r="BK223" i="2"/>
  <c r="BK141" i="2"/>
  <c r="BK18" i="2" s="1"/>
  <c r="BK16" i="2"/>
  <c r="BB22" i="2"/>
  <c r="BB930" i="2" s="1"/>
  <c r="BB161" i="2"/>
  <c r="BB23" i="2" s="1"/>
  <c r="BB941" i="2" s="1"/>
  <c r="DW160" i="2"/>
  <c r="BJ223" i="2"/>
  <c r="BJ16" i="2"/>
  <c r="BJ929" i="2" s="1"/>
  <c r="DY139" i="2"/>
  <c r="DY904" i="2" s="1"/>
  <c r="BJ141" i="2"/>
  <c r="BJ18" i="2" s="1"/>
  <c r="BJ140" i="2"/>
  <c r="BJ17" i="2" s="1"/>
  <c r="BC107" i="2"/>
  <c r="BQ323" i="2"/>
  <c r="DZ323" i="2" s="1"/>
  <c r="BQ139" i="2"/>
  <c r="AS457" i="2"/>
  <c r="DT464" i="2"/>
  <c r="DT465" i="2" s="1"/>
  <c r="AR108" i="2"/>
  <c r="CD80" i="9" l="1"/>
  <c r="CD128" i="9" s="1"/>
  <c r="CE777" i="9"/>
  <c r="CE771" i="9" s="1"/>
  <c r="CD79" i="9"/>
  <c r="CD127" i="9" s="1"/>
  <c r="CE758" i="9"/>
  <c r="CE752" i="9" s="1"/>
  <c r="EI73" i="9"/>
  <c r="EI77" i="9" s="1"/>
  <c r="DE387" i="9"/>
  <c r="DE382" i="9" s="1"/>
  <c r="DF389" i="9" a="1"/>
  <c r="DF389" i="9" s="1"/>
  <c r="EJ389" i="9"/>
  <c r="EJ387" i="9" s="1"/>
  <c r="EJ382" i="9" s="1"/>
  <c r="BL929" i="2"/>
  <c r="BH930" i="2"/>
  <c r="BI930" i="2"/>
  <c r="BK929" i="2"/>
  <c r="BM929" i="2"/>
  <c r="BC930" i="2"/>
  <c r="BJ917" i="2"/>
  <c r="BL917" i="2"/>
  <c r="BK917" i="2"/>
  <c r="BM917" i="2"/>
  <c r="DV20" i="2"/>
  <c r="BI20" i="2"/>
  <c r="BI918" i="2"/>
  <c r="BH20" i="2"/>
  <c r="BH918" i="2"/>
  <c r="BG20" i="2"/>
  <c r="BG918" i="2"/>
  <c r="BB20" i="2"/>
  <c r="BB918" i="2"/>
  <c r="DU107" i="2"/>
  <c r="DU974" i="2"/>
  <c r="DU985" i="2" s="1"/>
  <c r="DU429" i="2"/>
  <c r="DV434" i="2"/>
  <c r="DW152" i="2"/>
  <c r="DV177" i="2"/>
  <c r="DU172" i="2"/>
  <c r="EJ801" i="2"/>
  <c r="DE799" i="2" s="1" a="1"/>
  <c r="DE799" i="2" s="1"/>
  <c r="EK806" i="2"/>
  <c r="EK801" i="2" s="1"/>
  <c r="DH799" i="2" s="1" a="1"/>
  <c r="DH799" i="2" s="1"/>
  <c r="BP16" i="2"/>
  <c r="BP141" i="2"/>
  <c r="BP18" i="2" s="1"/>
  <c r="BP140" i="2"/>
  <c r="BP17" i="2" s="1"/>
  <c r="BP223" i="2"/>
  <c r="BS323" i="2"/>
  <c r="BS139" i="2"/>
  <c r="BO16" i="2"/>
  <c r="BO223" i="2"/>
  <c r="BO141" i="2"/>
  <c r="BO18" i="2" s="1"/>
  <c r="BO140" i="2"/>
  <c r="BO17" i="2" s="1"/>
  <c r="BN427" i="2" a="1"/>
  <c r="BN427" i="2" s="1"/>
  <c r="BN425" i="2" s="1"/>
  <c r="BQ427" i="2" a="1"/>
  <c r="BQ427" i="2" s="1"/>
  <c r="BQ425" i="2" s="1"/>
  <c r="BP427" i="2" a="1"/>
  <c r="BP427" i="2" s="1"/>
  <c r="BP425" i="2" s="1"/>
  <c r="BO427" i="2" a="1"/>
  <c r="BO427" i="2" s="1"/>
  <c r="BO425" i="2" s="1"/>
  <c r="BU323" i="2"/>
  <c r="EA323" i="2" s="1"/>
  <c r="BU139" i="2"/>
  <c r="BL424" i="2" a="1"/>
  <c r="BL424" i="2" s="1"/>
  <c r="BL417" i="2" s="1"/>
  <c r="BL52" i="2" s="1"/>
  <c r="BL107" i="2" s="1"/>
  <c r="BK424" i="2" a="1"/>
  <c r="BK424" i="2" s="1"/>
  <c r="BK417" i="2" s="1"/>
  <c r="BK52" i="2" s="1"/>
  <c r="BK107" i="2" s="1"/>
  <c r="BJ424" i="2" a="1"/>
  <c r="BJ424" i="2" s="1"/>
  <c r="BJ417" i="2" s="1"/>
  <c r="BJ52" i="2" s="1"/>
  <c r="DY16" i="2"/>
  <c r="DY917" i="2" s="1"/>
  <c r="DY223" i="2"/>
  <c r="DY140" i="2"/>
  <c r="DY17" i="2" s="1"/>
  <c r="DW777" i="2"/>
  <c r="BE771" i="2"/>
  <c r="BO170" i="2" a="1"/>
  <c r="BO170" i="2" s="1"/>
  <c r="BO168" i="2" s="1"/>
  <c r="BO167" i="2" s="1"/>
  <c r="BO160" i="2" s="1"/>
  <c r="BN170" i="2" a="1"/>
  <c r="BN170" i="2" s="1"/>
  <c r="BN168" i="2" s="1"/>
  <c r="BN167" i="2" s="1"/>
  <c r="BQ170" i="2" a="1"/>
  <c r="BQ170" i="2" s="1"/>
  <c r="BQ168" i="2" s="1"/>
  <c r="BQ167" i="2" s="1"/>
  <c r="BQ160" i="2" s="1"/>
  <c r="BP170" i="2" a="1"/>
  <c r="BP170" i="2" s="1"/>
  <c r="BP168" i="2" s="1"/>
  <c r="BP167" i="2" s="1"/>
  <c r="BP160" i="2" s="1"/>
  <c r="BM22" i="2"/>
  <c r="BM161" i="2"/>
  <c r="BM23" i="2" s="1"/>
  <c r="BM941" i="2" s="1"/>
  <c r="DX424" i="2"/>
  <c r="DX425" i="2" s="1"/>
  <c r="BI417" i="2"/>
  <c r="CH380" i="2" a="1"/>
  <c r="CH380" i="2" s="1"/>
  <c r="CH378" i="2" s="1"/>
  <c r="CH377" i="2" s="1"/>
  <c r="CH352" i="2" s="1"/>
  <c r="CI380" i="2" a="1"/>
  <c r="CI380" i="2" s="1"/>
  <c r="CI378" i="2" s="1"/>
  <c r="CI377" i="2" s="1"/>
  <c r="CI352" i="2" s="1"/>
  <c r="CJ380" i="2" a="1"/>
  <c r="CJ380" i="2" s="1"/>
  <c r="CJ378" i="2" s="1"/>
  <c r="CJ377" i="2" s="1"/>
  <c r="CJ352" i="2" s="1"/>
  <c r="CK380" i="2" a="1"/>
  <c r="CK380" i="2" s="1"/>
  <c r="CK378" i="2" s="1"/>
  <c r="CK377" i="2" s="1"/>
  <c r="BD79" i="2"/>
  <c r="BD127" i="2" s="1"/>
  <c r="BD132" i="2" s="1"/>
  <c r="BE758" i="2"/>
  <c r="BU340" i="2" a="1"/>
  <c r="BU340" i="2" s="1"/>
  <c r="BU338" i="2" s="1"/>
  <c r="BS340" i="2" a="1"/>
  <c r="BS340" i="2" s="1"/>
  <c r="BS338" i="2" s="1"/>
  <c r="BT340" i="2" a="1"/>
  <c r="BT340" i="2" s="1"/>
  <c r="BT338" i="2" s="1"/>
  <c r="BR340" i="2" a="1"/>
  <c r="BR340" i="2" s="1"/>
  <c r="BR338" i="2" s="1"/>
  <c r="AS67" i="2"/>
  <c r="DT457" i="2"/>
  <c r="BL22" i="2"/>
  <c r="BL161" i="2"/>
  <c r="BL23" i="2" s="1"/>
  <c r="BL941" i="2" s="1"/>
  <c r="CL387" i="2"/>
  <c r="CL382" i="2" s="1"/>
  <c r="CM389" i="2" a="1"/>
  <c r="CM389" i="2" s="1"/>
  <c r="BV150" i="2" a="1"/>
  <c r="BV150" i="2" s="1"/>
  <c r="BV148" i="2" s="1"/>
  <c r="BV147" i="2" s="1"/>
  <c r="BX150" i="2" a="1"/>
  <c r="BX150" i="2" s="1"/>
  <c r="BX148" i="2" s="1"/>
  <c r="BX147" i="2" s="1"/>
  <c r="BW150" i="2" a="1"/>
  <c r="BW150" i="2" s="1"/>
  <c r="BW148" i="2" s="1"/>
  <c r="BW147" i="2" s="1"/>
  <c r="BY150" i="2" a="1"/>
  <c r="BY150" i="2" s="1"/>
  <c r="BY148" i="2" s="1"/>
  <c r="BY147" i="2" s="1"/>
  <c r="BQ223" i="2"/>
  <c r="BQ141" i="2"/>
  <c r="BQ18" i="2" s="1"/>
  <c r="BQ140" i="2"/>
  <c r="BQ17" i="2" s="1"/>
  <c r="BQ16" i="2"/>
  <c r="DV52" i="2"/>
  <c r="DV418" i="2"/>
  <c r="AS53" i="2"/>
  <c r="AS108" i="2" s="1"/>
  <c r="DT437" i="2"/>
  <c r="DY167" i="2"/>
  <c r="DY168" i="2" s="1"/>
  <c r="BJ160" i="2"/>
  <c r="DZ139" i="2"/>
  <c r="DZ904" i="2" s="1"/>
  <c r="BN16" i="2"/>
  <c r="BN929" i="2" s="1"/>
  <c r="BN223" i="2"/>
  <c r="BN141" i="2"/>
  <c r="BN18" i="2" s="1"/>
  <c r="BN140" i="2"/>
  <c r="BN17" i="2" s="1"/>
  <c r="DW22" i="2"/>
  <c r="DW918" i="2" s="1"/>
  <c r="DW161" i="2"/>
  <c r="DW23" i="2" s="1"/>
  <c r="DW941" i="2" s="1"/>
  <c r="BK161" i="2"/>
  <c r="BK23" i="2" s="1"/>
  <c r="BK941" i="2" s="1"/>
  <c r="BK22" i="2"/>
  <c r="BT323" i="2"/>
  <c r="BT139" i="2"/>
  <c r="BF161" i="2"/>
  <c r="BF23" i="2" s="1"/>
  <c r="BF941" i="2" s="1"/>
  <c r="BF22" i="2"/>
  <c r="BF930" i="2" s="1"/>
  <c r="DX160" i="2"/>
  <c r="BE52" i="2"/>
  <c r="BE107" i="2" s="1"/>
  <c r="DW417" i="2"/>
  <c r="BR323" i="2"/>
  <c r="BR139" i="2"/>
  <c r="EA147" i="2"/>
  <c r="EA148" i="2" s="1"/>
  <c r="BB107" i="2"/>
  <c r="CE79" i="9" l="1"/>
  <c r="CE127" i="9" s="1"/>
  <c r="CF758" i="9"/>
  <c r="CF752" i="9" s="1"/>
  <c r="CF777" i="9"/>
  <c r="CF771" i="9" s="1"/>
  <c r="CE80" i="9"/>
  <c r="CE128" i="9" s="1"/>
  <c r="DF387" i="9"/>
  <c r="DF382" i="9" s="1"/>
  <c r="DG389" i="9" a="1"/>
  <c r="DG389" i="9" s="1"/>
  <c r="DB380" i="9" a="1"/>
  <c r="DB380" i="9" s="1"/>
  <c r="DB378" i="9" s="1"/>
  <c r="DB377" i="9" s="1"/>
  <c r="DB352" i="9" s="1"/>
  <c r="DD380" i="9" a="1"/>
  <c r="DD380" i="9" s="1"/>
  <c r="DD378" i="9" s="1"/>
  <c r="DD377" i="9" s="1"/>
  <c r="DD352" i="9" s="1"/>
  <c r="DC380" i="9" a="1"/>
  <c r="DC380" i="9" s="1"/>
  <c r="DC378" i="9" s="1"/>
  <c r="DC377" i="9" s="1"/>
  <c r="DC352" i="9" s="1"/>
  <c r="DE380" i="9" a="1"/>
  <c r="DE380" i="9" s="1"/>
  <c r="DE378" i="9" s="1"/>
  <c r="DE377" i="9" s="1"/>
  <c r="CI73" i="2"/>
  <c r="CJ73" i="2"/>
  <c r="CH73" i="2"/>
  <c r="BQ929" i="2"/>
  <c r="BL930" i="2"/>
  <c r="BP929" i="2"/>
  <c r="BM930" i="2"/>
  <c r="BO929" i="2"/>
  <c r="BG930" i="2"/>
  <c r="BP917" i="2"/>
  <c r="BN917" i="2"/>
  <c r="BQ917" i="2"/>
  <c r="BO917" i="2"/>
  <c r="DW20" i="2"/>
  <c r="BL20" i="2"/>
  <c r="BL918" i="2"/>
  <c r="BM20" i="2"/>
  <c r="BM918" i="2"/>
  <c r="BF20" i="2"/>
  <c r="BF918" i="2"/>
  <c r="BK20" i="2"/>
  <c r="BK918" i="2"/>
  <c r="DV107" i="2"/>
  <c r="DV974" i="2"/>
  <c r="DV985" i="2" s="1"/>
  <c r="DW177" i="2"/>
  <c r="DV172" i="2"/>
  <c r="DX152" i="2"/>
  <c r="DW434" i="2"/>
  <c r="DV429" i="2"/>
  <c r="BT170" i="2" a="1"/>
  <c r="BT170" i="2" s="1"/>
  <c r="BT168" i="2" s="1"/>
  <c r="BT167" i="2" s="1"/>
  <c r="BT160" i="2" s="1"/>
  <c r="BU170" i="2" a="1"/>
  <c r="BU170" i="2" s="1"/>
  <c r="BU168" i="2" s="1"/>
  <c r="BU167" i="2" s="1"/>
  <c r="BU160" i="2" s="1"/>
  <c r="BS170" i="2" a="1"/>
  <c r="BS170" i="2" s="1"/>
  <c r="BS168" i="2" s="1"/>
  <c r="BS167" i="2" s="1"/>
  <c r="BS160" i="2" s="1"/>
  <c r="BR170" i="2" a="1"/>
  <c r="BR170" i="2" s="1"/>
  <c r="BR168" i="2" s="1"/>
  <c r="BR167" i="2" s="1"/>
  <c r="DX417" i="2"/>
  <c r="BI52" i="2"/>
  <c r="BE80" i="2"/>
  <c r="BE128" i="2" s="1"/>
  <c r="BF777" i="2"/>
  <c r="BF771" i="2" s="1"/>
  <c r="DW771" i="2"/>
  <c r="DW80" i="2" s="1"/>
  <c r="DW128" i="2" s="1"/>
  <c r="BT427" i="2" a="1"/>
  <c r="BT427" i="2" s="1"/>
  <c r="BT425" i="2" s="1"/>
  <c r="BS427" i="2" a="1"/>
  <c r="BS427" i="2" s="1"/>
  <c r="BS425" i="2" s="1"/>
  <c r="BU427" i="2" a="1"/>
  <c r="BU427" i="2" s="1"/>
  <c r="BU425" i="2" s="1"/>
  <c r="BR427" i="2" a="1"/>
  <c r="BR427" i="2" s="1"/>
  <c r="BR425" i="2" s="1"/>
  <c r="CC150" i="2" a="1"/>
  <c r="CC150" i="2" s="1"/>
  <c r="CC148" i="2" s="1"/>
  <c r="CC147" i="2" s="1"/>
  <c r="BZ150" i="2" a="1"/>
  <c r="BZ150" i="2" s="1"/>
  <c r="BZ148" i="2" s="1"/>
  <c r="BZ147" i="2" s="1"/>
  <c r="CB150" i="2" a="1"/>
  <c r="CB150" i="2" s="1"/>
  <c r="CB148" i="2" s="1"/>
  <c r="CB147" i="2" s="1"/>
  <c r="CA150" i="2" a="1"/>
  <c r="CA150" i="2" s="1"/>
  <c r="CA148" i="2" s="1"/>
  <c r="CA147" i="2" s="1"/>
  <c r="BJ161" i="2"/>
  <c r="BJ23" i="2" s="1"/>
  <c r="BJ941" i="2" s="1"/>
  <c r="DY160" i="2"/>
  <c r="BJ22" i="2"/>
  <c r="BJ930" i="2" s="1"/>
  <c r="BS223" i="2"/>
  <c r="BS16" i="2"/>
  <c r="BS141" i="2"/>
  <c r="BS18" i="2" s="1"/>
  <c r="BS140" i="2"/>
  <c r="BS17" i="2" s="1"/>
  <c r="DW418" i="2"/>
  <c r="DW52" i="2"/>
  <c r="DX161" i="2"/>
  <c r="DX23" i="2" s="1"/>
  <c r="DX941" i="2" s="1"/>
  <c r="DX22" i="2"/>
  <c r="DX918" i="2" s="1"/>
  <c r="DW758" i="2"/>
  <c r="BE752" i="2"/>
  <c r="DT438" i="2"/>
  <c r="DT454" i="2" s="1"/>
  <c r="DT449" i="2" s="1"/>
  <c r="DT53" i="2"/>
  <c r="DT975" i="2" s="1"/>
  <c r="DT986" i="2" s="1"/>
  <c r="CM387" i="2"/>
  <c r="CM382" i="2" s="1"/>
  <c r="CN389" i="2" a="1"/>
  <c r="CN389" i="2" s="1"/>
  <c r="BY323" i="2"/>
  <c r="EB323" i="2" s="1"/>
  <c r="BY139" i="2"/>
  <c r="DT67" i="2"/>
  <c r="DT977" i="2" s="1"/>
  <c r="DT987" i="2" s="1"/>
  <c r="DT988" i="2" s="1"/>
  <c r="DT458" i="2"/>
  <c r="DT474" i="2" s="1"/>
  <c r="DT469" i="2" s="1"/>
  <c r="CK352" i="2"/>
  <c r="EE377" i="2"/>
  <c r="BP161" i="2"/>
  <c r="BP23" i="2" s="1"/>
  <c r="BP941" i="2" s="1"/>
  <c r="BP22" i="2"/>
  <c r="BX340" i="2" a="1"/>
  <c r="BX340" i="2" s="1"/>
  <c r="BX338" i="2" s="1"/>
  <c r="BW340" i="2" a="1"/>
  <c r="BW340" i="2" s="1"/>
  <c r="BW338" i="2" s="1"/>
  <c r="BV340" i="2" a="1"/>
  <c r="BV340" i="2" s="1"/>
  <c r="BV338" i="2" s="1"/>
  <c r="BY340" i="2" a="1"/>
  <c r="BY340" i="2" s="1"/>
  <c r="BY338" i="2" s="1"/>
  <c r="BT16" i="2"/>
  <c r="BT223" i="2"/>
  <c r="BT140" i="2"/>
  <c r="BT17" i="2" s="1"/>
  <c r="BT141" i="2"/>
  <c r="BT18" i="2" s="1"/>
  <c r="BW323" i="2"/>
  <c r="BW139" i="2"/>
  <c r="AS109" i="2"/>
  <c r="BQ22" i="2"/>
  <c r="BQ161" i="2"/>
  <c r="BQ23" i="2" s="1"/>
  <c r="BQ941" i="2" s="1"/>
  <c r="BJ107" i="2"/>
  <c r="BF107" i="2"/>
  <c r="BR141" i="2"/>
  <c r="BR18" i="2" s="1"/>
  <c r="BR223" i="2"/>
  <c r="BR140" i="2"/>
  <c r="BR17" i="2" s="1"/>
  <c r="BR16" i="2"/>
  <c r="BR929" i="2" s="1"/>
  <c r="EA139" i="2"/>
  <c r="EA904" i="2" s="1"/>
  <c r="BX323" i="2"/>
  <c r="BX139" i="2"/>
  <c r="DZ167" i="2"/>
  <c r="DZ168" i="2" s="1"/>
  <c r="BN160" i="2"/>
  <c r="BU16" i="2"/>
  <c r="BU140" i="2"/>
  <c r="BU17" i="2" s="1"/>
  <c r="BU223" i="2"/>
  <c r="BU141" i="2"/>
  <c r="BU18" i="2" s="1"/>
  <c r="BP424" i="2" a="1"/>
  <c r="BP424" i="2" s="1"/>
  <c r="BP417" i="2" s="1"/>
  <c r="BP52" i="2" s="1"/>
  <c r="BN424" i="2" a="1"/>
  <c r="BN424" i="2" s="1"/>
  <c r="BN417" i="2" s="1"/>
  <c r="BN52" i="2" s="1"/>
  <c r="DZ223" i="2"/>
  <c r="DZ16" i="2"/>
  <c r="DZ917" i="2" s="1"/>
  <c r="DZ140" i="2"/>
  <c r="DZ17" i="2" s="1"/>
  <c r="BV323" i="2"/>
  <c r="BV139" i="2"/>
  <c r="EB147" i="2"/>
  <c r="EB148" i="2" s="1"/>
  <c r="BO22" i="2"/>
  <c r="BO161" i="2"/>
  <c r="BO23" i="2" s="1"/>
  <c r="BO941" i="2" s="1"/>
  <c r="CF80" i="9" l="1"/>
  <c r="CF128" i="9" s="1"/>
  <c r="CG777" i="9"/>
  <c r="CF79" i="9"/>
  <c r="CF127" i="9" s="1"/>
  <c r="CG758" i="9"/>
  <c r="DE352" i="9"/>
  <c r="EJ377" i="9"/>
  <c r="DC73" i="9"/>
  <c r="DC77" i="9" s="1"/>
  <c r="DD73" i="9"/>
  <c r="DD77" i="9" s="1"/>
  <c r="DG387" i="9"/>
  <c r="DG382" i="9" s="1"/>
  <c r="DH389" i="9" a="1"/>
  <c r="DH389" i="9" s="1"/>
  <c r="DB73" i="9"/>
  <c r="DB77" i="9" s="1"/>
  <c r="BQ930" i="2"/>
  <c r="BT929" i="2"/>
  <c r="BS929" i="2"/>
  <c r="BU929" i="2"/>
  <c r="BP930" i="2"/>
  <c r="BK930" i="2"/>
  <c r="BS917" i="2"/>
  <c r="BT917" i="2"/>
  <c r="BU917" i="2"/>
  <c r="BR917" i="2"/>
  <c r="DX20" i="2"/>
  <c r="BO20" i="2"/>
  <c r="BO918" i="2"/>
  <c r="BQ20" i="2"/>
  <c r="BQ918" i="2"/>
  <c r="BJ20" i="2"/>
  <c r="BJ918" i="2"/>
  <c r="BP20" i="2"/>
  <c r="BP918" i="2"/>
  <c r="DT980" i="2"/>
  <c r="DW107" i="2"/>
  <c r="DW974" i="2"/>
  <c r="DW985" i="2" s="1"/>
  <c r="DX434" i="2"/>
  <c r="DW429" i="2"/>
  <c r="DY152" i="2"/>
  <c r="DW172" i="2"/>
  <c r="DX177" i="2"/>
  <c r="CK73" i="2"/>
  <c r="EE352" i="2"/>
  <c r="CB323" i="2"/>
  <c r="CB139" i="2"/>
  <c r="BF80" i="2"/>
  <c r="BF128" i="2" s="1"/>
  <c r="BG777" i="2"/>
  <c r="BG771" i="2" s="1"/>
  <c r="BX427" i="2" a="1"/>
  <c r="BX427" i="2" s="1"/>
  <c r="BX425" i="2" s="1"/>
  <c r="BY427" i="2" a="1"/>
  <c r="BY427" i="2" s="1"/>
  <c r="BY425" i="2" s="1"/>
  <c r="BV427" i="2" a="1"/>
  <c r="BV427" i="2" s="1"/>
  <c r="BV425" i="2" s="1"/>
  <c r="BW427" i="2" a="1"/>
  <c r="BW427" i="2" s="1"/>
  <c r="BW425" i="2" s="1"/>
  <c r="CG150" i="2" a="1"/>
  <c r="CG150" i="2" s="1"/>
  <c r="CG148" i="2" s="1"/>
  <c r="CG147" i="2" s="1"/>
  <c r="CD150" i="2" a="1"/>
  <c r="CD150" i="2" s="1"/>
  <c r="CD148" i="2" s="1"/>
  <c r="CD147" i="2" s="1"/>
  <c r="CE150" i="2" a="1"/>
  <c r="CE150" i="2" s="1"/>
  <c r="CE148" i="2" s="1"/>
  <c r="CE147" i="2" s="1"/>
  <c r="CF150" i="2" a="1"/>
  <c r="CF150" i="2" s="1"/>
  <c r="CF148" i="2" s="1"/>
  <c r="CF147" i="2" s="1"/>
  <c r="CC340" i="2" a="1"/>
  <c r="CC340" i="2" s="1"/>
  <c r="CC338" i="2" s="1"/>
  <c r="CB340" i="2" a="1"/>
  <c r="CB340" i="2" s="1"/>
  <c r="CB338" i="2" s="1"/>
  <c r="BZ340" i="2" a="1"/>
  <c r="BZ340" i="2" s="1"/>
  <c r="BZ338" i="2" s="1"/>
  <c r="CA340" i="2" a="1"/>
  <c r="CA340" i="2" s="1"/>
  <c r="CA338" i="2" s="1"/>
  <c r="BE79" i="2"/>
  <c r="BE127" i="2" s="1"/>
  <c r="BE132" i="2" s="1"/>
  <c r="BF758" i="2"/>
  <c r="BF752" i="2" s="1"/>
  <c r="DW752" i="2"/>
  <c r="DW79" i="2" s="1"/>
  <c r="BZ323" i="2"/>
  <c r="BZ139" i="2"/>
  <c r="EC147" i="2"/>
  <c r="EC148" i="2" s="1"/>
  <c r="BV223" i="2"/>
  <c r="BV140" i="2"/>
  <c r="BV17" i="2" s="1"/>
  <c r="EB139" i="2"/>
  <c r="EB904" i="2" s="1"/>
  <c r="BV141" i="2"/>
  <c r="BV18" i="2" s="1"/>
  <c r="BV16" i="2"/>
  <c r="BV929" i="2" s="1"/>
  <c r="DZ160" i="2"/>
  <c r="BN161" i="2"/>
  <c r="BN23" i="2" s="1"/>
  <c r="BN941" i="2" s="1"/>
  <c r="BN22" i="2"/>
  <c r="BN930" i="2" s="1"/>
  <c r="BW141" i="2"/>
  <c r="BW18" i="2" s="1"/>
  <c r="BW140" i="2"/>
  <c r="BW17" i="2" s="1"/>
  <c r="BW223" i="2"/>
  <c r="BW16" i="2"/>
  <c r="DT109" i="2"/>
  <c r="CC323" i="2"/>
  <c r="EC323" i="2" s="1"/>
  <c r="CC139" i="2"/>
  <c r="BY16" i="2"/>
  <c r="BY140" i="2"/>
  <c r="BY17" i="2" s="1"/>
  <c r="BY223" i="2"/>
  <c r="BY141" i="2"/>
  <c r="BY18" i="2" s="1"/>
  <c r="DX52" i="2"/>
  <c r="DX418" i="2"/>
  <c r="BX16" i="2"/>
  <c r="BX223" i="2"/>
  <c r="BX140" i="2"/>
  <c r="BX17" i="2" s="1"/>
  <c r="BX141" i="2"/>
  <c r="BX18" i="2" s="1"/>
  <c r="BR160" i="2"/>
  <c r="EA167" i="2"/>
  <c r="EA168" i="2" s="1"/>
  <c r="CN387" i="2"/>
  <c r="CN382" i="2" s="1"/>
  <c r="CO389" i="2" a="1"/>
  <c r="CO389" i="2" s="1"/>
  <c r="DY22" i="2"/>
  <c r="DY918" i="2" s="1"/>
  <c r="DY161" i="2"/>
  <c r="DY23" i="2" s="1"/>
  <c r="DY941" i="2" s="1"/>
  <c r="BS161" i="2"/>
  <c r="BS23" i="2" s="1"/>
  <c r="BS941" i="2" s="1"/>
  <c r="BS22" i="2"/>
  <c r="BU424" i="2" a="1"/>
  <c r="BU424" i="2" s="1"/>
  <c r="BT424" i="2" a="1"/>
  <c r="BT424" i="2" s="1"/>
  <c r="BT417" i="2" s="1"/>
  <c r="BT52" i="2" s="1"/>
  <c r="BS424" i="2" a="1"/>
  <c r="BS424" i="2" s="1"/>
  <c r="BS417" i="2" s="1"/>
  <c r="BS52" i="2" s="1"/>
  <c r="BR424" i="2" a="1"/>
  <c r="BR424" i="2" s="1"/>
  <c r="BR417" i="2" s="1"/>
  <c r="BR52" i="2" s="1"/>
  <c r="EA140" i="2"/>
  <c r="EA17" i="2" s="1"/>
  <c r="EA16" i="2"/>
  <c r="EA917" i="2" s="1"/>
  <c r="EA223" i="2"/>
  <c r="BU161" i="2"/>
  <c r="BU23" i="2" s="1"/>
  <c r="BU941" i="2" s="1"/>
  <c r="BU22" i="2"/>
  <c r="BV170" i="2" a="1"/>
  <c r="BV170" i="2" s="1"/>
  <c r="BV168" i="2" s="1"/>
  <c r="BV167" i="2" s="1"/>
  <c r="BW170" i="2" a="1"/>
  <c r="BW170" i="2" s="1"/>
  <c r="BW168" i="2" s="1"/>
  <c r="BW167" i="2" s="1"/>
  <c r="BW160" i="2" s="1"/>
  <c r="BY170" i="2" a="1"/>
  <c r="BY170" i="2" s="1"/>
  <c r="BY168" i="2" s="1"/>
  <c r="BY167" i="2" s="1"/>
  <c r="BY160" i="2" s="1"/>
  <c r="BX170" i="2" a="1"/>
  <c r="BX170" i="2" s="1"/>
  <c r="BX168" i="2" s="1"/>
  <c r="BX167" i="2" s="1"/>
  <c r="BX160" i="2" s="1"/>
  <c r="DT108" i="2"/>
  <c r="CA323" i="2"/>
  <c r="CA139" i="2"/>
  <c r="BT22" i="2"/>
  <c r="BT161" i="2"/>
  <c r="BT23" i="2" s="1"/>
  <c r="BT941" i="2" s="1"/>
  <c r="CG752" i="9" l="1"/>
  <c r="ED758" i="9"/>
  <c r="CG771" i="9"/>
  <c r="ED777" i="9"/>
  <c r="DE73" i="9"/>
  <c r="DE77" i="9" s="1"/>
  <c r="EJ352" i="9"/>
  <c r="DH387" i="9"/>
  <c r="DH382" i="9" s="1"/>
  <c r="DI389" i="9" a="1"/>
  <c r="DI389" i="9" s="1"/>
  <c r="EE73" i="2"/>
  <c r="EE967" i="2"/>
  <c r="BT930" i="2"/>
  <c r="BW929" i="2"/>
  <c r="BX929" i="2"/>
  <c r="BY929" i="2"/>
  <c r="BU930" i="2"/>
  <c r="BO930" i="2"/>
  <c r="BV917" i="2"/>
  <c r="BY917" i="2"/>
  <c r="BW917" i="2"/>
  <c r="BX917" i="2"/>
  <c r="DY20" i="2"/>
  <c r="BU20" i="2"/>
  <c r="BU918" i="2"/>
  <c r="BS20" i="2"/>
  <c r="BS918" i="2"/>
  <c r="BN20" i="2"/>
  <c r="BN918" i="2"/>
  <c r="BT20" i="2"/>
  <c r="BT918" i="2"/>
  <c r="DT981" i="2"/>
  <c r="DU983" i="2"/>
  <c r="DX107" i="2"/>
  <c r="DX974" i="2"/>
  <c r="DX985" i="2" s="1"/>
  <c r="DY177" i="2"/>
  <c r="DX172" i="2"/>
  <c r="DZ152" i="2"/>
  <c r="DX429" i="2"/>
  <c r="DY434" i="2"/>
  <c r="CI150" i="2" a="1"/>
  <c r="CI150" i="2" s="1"/>
  <c r="CI148" i="2" s="1"/>
  <c r="CI147" i="2" s="1"/>
  <c r="CI323" i="2" s="1"/>
  <c r="CK150" i="2" a="1"/>
  <c r="CK150" i="2" s="1"/>
  <c r="CK148" i="2" s="1"/>
  <c r="CK147" i="2" s="1"/>
  <c r="CK323" i="2" s="1"/>
  <c r="EE323" i="2" s="1"/>
  <c r="CJ150" i="2" a="1"/>
  <c r="CJ150" i="2" s="1"/>
  <c r="CJ148" i="2" s="1"/>
  <c r="CJ147" i="2" s="1"/>
  <c r="CJ323" i="2" s="1"/>
  <c r="CH150" i="2" a="1"/>
  <c r="CH150" i="2" s="1"/>
  <c r="CH148" i="2" s="1"/>
  <c r="CH147" i="2" s="1"/>
  <c r="BW161" i="2"/>
  <c r="BW23" i="2" s="1"/>
  <c r="BW941" i="2" s="1"/>
  <c r="BW22" i="2"/>
  <c r="DZ22" i="2"/>
  <c r="DZ918" i="2" s="1"/>
  <c r="DZ161" i="2"/>
  <c r="DZ23" i="2" s="1"/>
  <c r="DZ941" i="2" s="1"/>
  <c r="BZ16" i="2"/>
  <c r="BZ929" i="2" s="1"/>
  <c r="EC139" i="2"/>
  <c r="EC904" i="2" s="1"/>
  <c r="BZ141" i="2"/>
  <c r="BZ18" i="2" s="1"/>
  <c r="BZ140" i="2"/>
  <c r="BZ17" i="2" s="1"/>
  <c r="BZ223" i="2"/>
  <c r="CA140" i="2"/>
  <c r="CA17" i="2" s="1"/>
  <c r="CA141" i="2"/>
  <c r="CA18" i="2" s="1"/>
  <c r="CA223" i="2"/>
  <c r="CA16" i="2"/>
  <c r="EB167" i="2"/>
  <c r="EB168" i="2" s="1"/>
  <c r="BV160" i="2"/>
  <c r="BT107" i="2"/>
  <c r="CF323" i="2"/>
  <c r="CF139" i="2"/>
  <c r="BG80" i="2"/>
  <c r="BG128" i="2" s="1"/>
  <c r="BH777" i="2"/>
  <c r="BH771" i="2" s="1"/>
  <c r="EA424" i="2"/>
  <c r="EA425" i="2" s="1"/>
  <c r="BU417" i="2"/>
  <c r="DW127" i="2"/>
  <c r="CE323" i="2"/>
  <c r="CE139" i="2"/>
  <c r="CC170" i="2" a="1"/>
  <c r="CC170" i="2" s="1"/>
  <c r="CC168" i="2" s="1"/>
  <c r="CC167" i="2" s="1"/>
  <c r="CC160" i="2" s="1"/>
  <c r="CA170" i="2" a="1"/>
  <c r="CA170" i="2" s="1"/>
  <c r="CA168" i="2" s="1"/>
  <c r="CA167" i="2" s="1"/>
  <c r="CA160" i="2" s="1"/>
  <c r="BZ170" i="2" a="1"/>
  <c r="BZ170" i="2" s="1"/>
  <c r="BZ168" i="2" s="1"/>
  <c r="BZ167" i="2" s="1"/>
  <c r="CB170" i="2" a="1"/>
  <c r="CB170" i="2" s="1"/>
  <c r="CB168" i="2" s="1"/>
  <c r="CB167" i="2" s="1"/>
  <c r="CB160" i="2" s="1"/>
  <c r="CG340" i="2" a="1"/>
  <c r="CG340" i="2" s="1"/>
  <c r="CG338" i="2" s="1"/>
  <c r="CF340" i="2" a="1"/>
  <c r="CF340" i="2" s="1"/>
  <c r="CF338" i="2" s="1"/>
  <c r="CE340" i="2" a="1"/>
  <c r="CE340" i="2" s="1"/>
  <c r="CE338" i="2" s="1"/>
  <c r="CD340" i="2" a="1"/>
  <c r="CD340" i="2" s="1"/>
  <c r="CD338" i="2" s="1"/>
  <c r="CO387" i="2"/>
  <c r="CO382" i="2" s="1"/>
  <c r="CP389" i="2" a="1"/>
  <c r="CP389" i="2" s="1"/>
  <c r="EF389" i="2"/>
  <c r="EF387" i="2" s="1"/>
  <c r="EF382" i="2" s="1"/>
  <c r="BW424" i="2" a="1"/>
  <c r="BW424" i="2" s="1"/>
  <c r="BW417" i="2" s="1"/>
  <c r="BW52" i="2" s="1"/>
  <c r="BW107" i="2" s="1"/>
  <c r="BX424" i="2" a="1"/>
  <c r="BX424" i="2" s="1"/>
  <c r="BX417" i="2" s="1"/>
  <c r="BX52" i="2" s="1"/>
  <c r="BV424" i="2" a="1"/>
  <c r="BV424" i="2" s="1"/>
  <c r="BV417" i="2" s="1"/>
  <c r="BV52" i="2" s="1"/>
  <c r="BY424" i="2" a="1"/>
  <c r="BY424" i="2" s="1"/>
  <c r="EB16" i="2"/>
  <c r="EB917" i="2" s="1"/>
  <c r="EB223" i="2"/>
  <c r="EB140" i="2"/>
  <c r="EB17" i="2" s="1"/>
  <c r="BF79" i="2"/>
  <c r="BF127" i="2" s="1"/>
  <c r="BF132" i="2" s="1"/>
  <c r="BG758" i="2"/>
  <c r="BG752" i="2" s="1"/>
  <c r="CD323" i="2"/>
  <c r="ED147" i="2"/>
  <c r="ED148" i="2" s="1"/>
  <c r="CD139" i="2"/>
  <c r="CB223" i="2"/>
  <c r="CB140" i="2"/>
  <c r="CB17" i="2" s="1"/>
  <c r="CB16" i="2"/>
  <c r="CB141" i="2"/>
  <c r="CB18" i="2" s="1"/>
  <c r="BS107" i="2"/>
  <c r="CG323" i="2"/>
  <c r="ED323" i="2" s="1"/>
  <c r="CG139" i="2"/>
  <c r="CC427" i="2" a="1"/>
  <c r="CC427" i="2" s="1"/>
  <c r="CC425" i="2" s="1"/>
  <c r="BZ427" i="2" a="1"/>
  <c r="BZ427" i="2" s="1"/>
  <c r="BZ425" i="2" s="1"/>
  <c r="CB427" i="2" a="1"/>
  <c r="CB427" i="2" s="1"/>
  <c r="CB425" i="2" s="1"/>
  <c r="CA427" i="2" a="1"/>
  <c r="CA427" i="2" s="1"/>
  <c r="CA425" i="2" s="1"/>
  <c r="CC141" i="2"/>
  <c r="CC18" i="2" s="1"/>
  <c r="CC140" i="2"/>
  <c r="CC17" i="2" s="1"/>
  <c r="CC16" i="2"/>
  <c r="CC223" i="2"/>
  <c r="BY22" i="2"/>
  <c r="BY161" i="2"/>
  <c r="BY23" i="2" s="1"/>
  <c r="BY941" i="2" s="1"/>
  <c r="BX22" i="2"/>
  <c r="BX161" i="2"/>
  <c r="BX23" i="2" s="1"/>
  <c r="BX941" i="2" s="1"/>
  <c r="BR161" i="2"/>
  <c r="BR23" i="2" s="1"/>
  <c r="BR941" i="2" s="1"/>
  <c r="BR22" i="2"/>
  <c r="BR930" i="2" s="1"/>
  <c r="EA160" i="2"/>
  <c r="CG80" i="9" l="1"/>
  <c r="CG128" i="9" s="1"/>
  <c r="CH777" i="9"/>
  <c r="CH771" i="9" s="1"/>
  <c r="ED771" i="9"/>
  <c r="ED80" i="9" s="1"/>
  <c r="ED128" i="9" s="1"/>
  <c r="CG79" i="9"/>
  <c r="CG127" i="9" s="1"/>
  <c r="ED752" i="9"/>
  <c r="ED79" i="9" s="1"/>
  <c r="ED127" i="9" s="1"/>
  <c r="CH758" i="9"/>
  <c r="CH752" i="9" s="1"/>
  <c r="DI387" i="9"/>
  <c r="DI382" i="9" s="1"/>
  <c r="EK389" i="9"/>
  <c r="EK387" i="9" s="1"/>
  <c r="EK382" i="9" s="1"/>
  <c r="EJ73" i="9"/>
  <c r="EJ77" i="9" s="1"/>
  <c r="CC929" i="2"/>
  <c r="BX930" i="2"/>
  <c r="CA929" i="2"/>
  <c r="BY930" i="2"/>
  <c r="BS930" i="2"/>
  <c r="CB929" i="2"/>
  <c r="CA917" i="2"/>
  <c r="BZ917" i="2"/>
  <c r="CC917" i="2"/>
  <c r="CB917" i="2"/>
  <c r="DZ20" i="2"/>
  <c r="BX20" i="2"/>
  <c r="BX918" i="2"/>
  <c r="BY20" i="2"/>
  <c r="BY918" i="2"/>
  <c r="BW20" i="2"/>
  <c r="BW918" i="2"/>
  <c r="BR20" i="2"/>
  <c r="BR918" i="2"/>
  <c r="DZ434" i="2"/>
  <c r="DY429" i="2"/>
  <c r="EA152" i="2"/>
  <c r="DY172" i="2"/>
  <c r="DZ177" i="2"/>
  <c r="CG170" i="2" a="1"/>
  <c r="CG170" i="2" s="1"/>
  <c r="CG168" i="2" s="1"/>
  <c r="CG167" i="2" s="1"/>
  <c r="CG160" i="2" s="1"/>
  <c r="CE170" i="2" a="1"/>
  <c r="CE170" i="2" s="1"/>
  <c r="CE168" i="2" s="1"/>
  <c r="CE167" i="2" s="1"/>
  <c r="CE160" i="2" s="1"/>
  <c r="CF170" i="2" a="1"/>
  <c r="CF170" i="2" s="1"/>
  <c r="CF168" i="2" s="1"/>
  <c r="CF167" i="2" s="1"/>
  <c r="CF160" i="2" s="1"/>
  <c r="CD170" i="2" a="1"/>
  <c r="CD170" i="2" s="1"/>
  <c r="CD168" i="2" s="1"/>
  <c r="CD167" i="2" s="1"/>
  <c r="BG79" i="2"/>
  <c r="BG127" i="2" s="1"/>
  <c r="BG132" i="2" s="1"/>
  <c r="BH758" i="2"/>
  <c r="BH752" i="2" s="1"/>
  <c r="CE16" i="2"/>
  <c r="CE140" i="2"/>
  <c r="CE17" i="2" s="1"/>
  <c r="CE223" i="2"/>
  <c r="CE141" i="2"/>
  <c r="CE18" i="2" s="1"/>
  <c r="CF16" i="2"/>
  <c r="CF141" i="2"/>
  <c r="CF18" i="2" s="1"/>
  <c r="CF140" i="2"/>
  <c r="CF17" i="2" s="1"/>
  <c r="CF223" i="2"/>
  <c r="CH340" i="2" a="1"/>
  <c r="CH340" i="2" s="1"/>
  <c r="CH338" i="2" s="1"/>
  <c r="CK340" i="2" a="1"/>
  <c r="CK340" i="2" s="1"/>
  <c r="CK338" i="2" s="1"/>
  <c r="CJ340" i="2" a="1"/>
  <c r="CJ340" i="2" s="1"/>
  <c r="CJ338" i="2" s="1"/>
  <c r="CI340" i="2" a="1"/>
  <c r="CI340" i="2" s="1"/>
  <c r="CI338" i="2" s="1"/>
  <c r="CN150" i="2" a="1"/>
  <c r="CN150" i="2" s="1"/>
  <c r="CN148" i="2" s="1"/>
  <c r="CN147" i="2" s="1"/>
  <c r="CN323" i="2" s="1"/>
  <c r="CL150" i="2" a="1"/>
  <c r="CL150" i="2" s="1"/>
  <c r="CL148" i="2" s="1"/>
  <c r="CL147" i="2" s="1"/>
  <c r="CO150" i="2" a="1"/>
  <c r="CO150" i="2" s="1"/>
  <c r="CO148" i="2" s="1"/>
  <c r="CO147" i="2" s="1"/>
  <c r="CO323" i="2" s="1"/>
  <c r="EF323" i="2" s="1"/>
  <c r="CM150" i="2" a="1"/>
  <c r="CM150" i="2" s="1"/>
  <c r="CM148" i="2" s="1"/>
  <c r="CM147" i="2" s="1"/>
  <c r="CM323" i="2" s="1"/>
  <c r="CD427" i="2" a="1"/>
  <c r="CD427" i="2" s="1"/>
  <c r="CD425" i="2" s="1"/>
  <c r="CF427" i="2" a="1"/>
  <c r="CF427" i="2" s="1"/>
  <c r="CF425" i="2" s="1"/>
  <c r="CG427" i="2" a="1"/>
  <c r="CG427" i="2" s="1"/>
  <c r="CG425" i="2" s="1"/>
  <c r="CE427" i="2" a="1"/>
  <c r="CE427" i="2" s="1"/>
  <c r="CE425" i="2" s="1"/>
  <c r="EB160" i="2"/>
  <c r="BV22" i="2"/>
  <c r="BV930" i="2" s="1"/>
  <c r="BV161" i="2"/>
  <c r="BV23" i="2" s="1"/>
  <c r="BV941" i="2" s="1"/>
  <c r="BX107" i="2"/>
  <c r="CN380" i="2" a="1"/>
  <c r="CN380" i="2" s="1"/>
  <c r="CN378" i="2" s="1"/>
  <c r="CN377" i="2" s="1"/>
  <c r="CN352" i="2" s="1"/>
  <c r="CO380" i="2" a="1"/>
  <c r="CO380" i="2" s="1"/>
  <c r="CO378" i="2" s="1"/>
  <c r="CO377" i="2" s="1"/>
  <c r="CL380" i="2" a="1"/>
  <c r="CL380" i="2" s="1"/>
  <c r="CL378" i="2" s="1"/>
  <c r="CL377" i="2" s="1"/>
  <c r="CL352" i="2" s="1"/>
  <c r="CM380" i="2" a="1"/>
  <c r="CM380" i="2" s="1"/>
  <c r="CM378" i="2" s="1"/>
  <c r="CM377" i="2" s="1"/>
  <c r="CM352" i="2" s="1"/>
  <c r="CB22" i="2"/>
  <c r="CB161" i="2"/>
  <c r="CB23" i="2" s="1"/>
  <c r="CB941" i="2" s="1"/>
  <c r="BU52" i="2"/>
  <c r="BU107" i="2" s="1"/>
  <c r="EA417" i="2"/>
  <c r="CH323" i="2"/>
  <c r="EE147" i="2"/>
  <c r="EE148" i="2" s="1"/>
  <c r="EA22" i="2"/>
  <c r="EA918" i="2" s="1"/>
  <c r="EA161" i="2"/>
  <c r="EA23" i="2" s="1"/>
  <c r="EA941" i="2" s="1"/>
  <c r="CG223" i="2"/>
  <c r="CG16" i="2"/>
  <c r="CG141" i="2"/>
  <c r="CG18" i="2" s="1"/>
  <c r="CG140" i="2"/>
  <c r="CG17" i="2" s="1"/>
  <c r="CD140" i="2"/>
  <c r="CD17" i="2" s="1"/>
  <c r="ED139" i="2"/>
  <c r="ED904" i="2" s="1"/>
  <c r="CD141" i="2"/>
  <c r="CD18" i="2" s="1"/>
  <c r="CD223" i="2"/>
  <c r="CD16" i="2"/>
  <c r="CD929" i="2" s="1"/>
  <c r="CP387" i="2"/>
  <c r="CP382" i="2" s="1"/>
  <c r="CQ389" i="2" a="1"/>
  <c r="CQ389" i="2" s="1"/>
  <c r="BZ160" i="2"/>
  <c r="EC167" i="2"/>
  <c r="EC168" i="2" s="1"/>
  <c r="BZ424" i="2" a="1"/>
  <c r="BZ424" i="2" s="1"/>
  <c r="BZ417" i="2" s="1"/>
  <c r="BZ52" i="2" s="1"/>
  <c r="CC424" i="2" a="1"/>
  <c r="CC424" i="2" s="1"/>
  <c r="CA424" i="2" a="1"/>
  <c r="CA424" i="2" s="1"/>
  <c r="CA417" i="2" s="1"/>
  <c r="CA52" i="2" s="1"/>
  <c r="CA107" i="2" s="1"/>
  <c r="CB424" i="2" a="1"/>
  <c r="CB424" i="2" s="1"/>
  <c r="CB417" i="2" s="1"/>
  <c r="CB52" i="2" s="1"/>
  <c r="CB107" i="2" s="1"/>
  <c r="EC140" i="2"/>
  <c r="EC17" i="2" s="1"/>
  <c r="EC16" i="2"/>
  <c r="EC917" i="2" s="1"/>
  <c r="EC223" i="2"/>
  <c r="CA22" i="2"/>
  <c r="CA161" i="2"/>
  <c r="CA23" i="2" s="1"/>
  <c r="CA941" i="2" s="1"/>
  <c r="BH80" i="2"/>
  <c r="BH128" i="2" s="1"/>
  <c r="BI777" i="2"/>
  <c r="EB424" i="2"/>
  <c r="EB425" i="2" s="1"/>
  <c r="BY417" i="2"/>
  <c r="CC22" i="2"/>
  <c r="CC161" i="2"/>
  <c r="CC23" i="2" s="1"/>
  <c r="CC941" i="2" s="1"/>
  <c r="CH79" i="9" l="1"/>
  <c r="CH127" i="9" s="1"/>
  <c r="CI758" i="9"/>
  <c r="CI752" i="9" s="1"/>
  <c r="CI777" i="9"/>
  <c r="CI771" i="9" s="1"/>
  <c r="CH80" i="9"/>
  <c r="CH128" i="9" s="1"/>
  <c r="DH380" i="9" a="1"/>
  <c r="DH380" i="9" s="1"/>
  <c r="DH378" i="9" s="1"/>
  <c r="DH377" i="9" s="1"/>
  <c r="DH352" i="9" s="1"/>
  <c r="DG380" i="9" a="1"/>
  <c r="DG380" i="9" s="1"/>
  <c r="DG378" i="9" s="1"/>
  <c r="DG377" i="9" s="1"/>
  <c r="DG352" i="9" s="1"/>
  <c r="DF380" i="9" a="1"/>
  <c r="DF380" i="9" s="1"/>
  <c r="DF378" i="9" s="1"/>
  <c r="DF377" i="9" s="1"/>
  <c r="DF352" i="9" s="1"/>
  <c r="DI380" i="9" a="1"/>
  <c r="DI380" i="9" s="1"/>
  <c r="DI378" i="9" s="1"/>
  <c r="DI377" i="9" s="1"/>
  <c r="CN73" i="2"/>
  <c r="CM73" i="2"/>
  <c r="CL73" i="2"/>
  <c r="CB930" i="2"/>
  <c r="CE929" i="2"/>
  <c r="CC930" i="2"/>
  <c r="BW930" i="2"/>
  <c r="CG929" i="2"/>
  <c r="CF929" i="2"/>
  <c r="CG917" i="2"/>
  <c r="CD917" i="2"/>
  <c r="CF917" i="2"/>
  <c r="CE917" i="2"/>
  <c r="EA20" i="2"/>
  <c r="CA20" i="2"/>
  <c r="CA918" i="2"/>
  <c r="CC20" i="2"/>
  <c r="CC918" i="2"/>
  <c r="BV20" i="2"/>
  <c r="BV918" i="2"/>
  <c r="CB20" i="2"/>
  <c r="CB918" i="2"/>
  <c r="DZ172" i="2"/>
  <c r="EA177" i="2"/>
  <c r="EB152" i="2"/>
  <c r="DZ429" i="2"/>
  <c r="EA434" i="2"/>
  <c r="CQ387" i="2"/>
  <c r="CQ382" i="2" s="1"/>
  <c r="CR389" i="2" a="1"/>
  <c r="CR389" i="2" s="1"/>
  <c r="CJ170" i="2" a="1"/>
  <c r="CJ170" i="2" s="1"/>
  <c r="CJ168" i="2" s="1"/>
  <c r="CK170" i="2" a="1"/>
  <c r="CK170" i="2" s="1"/>
  <c r="CK168" i="2" s="1"/>
  <c r="CH170" i="2" a="1"/>
  <c r="CH170" i="2" s="1"/>
  <c r="CH168" i="2" s="1"/>
  <c r="CI170" i="2" a="1"/>
  <c r="CI170" i="2" s="1"/>
  <c r="CI168" i="2" s="1"/>
  <c r="EA418" i="2"/>
  <c r="EA52" i="2"/>
  <c r="BH79" i="2"/>
  <c r="BH127" i="2" s="1"/>
  <c r="BH132" i="2" s="1"/>
  <c r="BI758" i="2"/>
  <c r="BV107" i="2"/>
  <c r="CQ150" i="2" a="1"/>
  <c r="CQ150" i="2" s="1"/>
  <c r="CQ148" i="2" s="1"/>
  <c r="CQ147" i="2" s="1"/>
  <c r="CQ323" i="2" s="1"/>
  <c r="CP150" i="2" a="1"/>
  <c r="CP150" i="2" s="1"/>
  <c r="CP148" i="2" s="1"/>
  <c r="CP147" i="2" s="1"/>
  <c r="CS150" i="2" a="1"/>
  <c r="CS150" i="2" s="1"/>
  <c r="CS148" i="2" s="1"/>
  <c r="CS147" i="2" s="1"/>
  <c r="CS323" i="2" s="1"/>
  <c r="EG323" i="2" s="1"/>
  <c r="CR150" i="2" a="1"/>
  <c r="CR150" i="2" s="1"/>
  <c r="CR148" i="2" s="1"/>
  <c r="CR147" i="2" s="1"/>
  <c r="CR323" i="2" s="1"/>
  <c r="EC424" i="2"/>
  <c r="EC425" i="2" s="1"/>
  <c r="CC417" i="2"/>
  <c r="EB161" i="2"/>
  <c r="EB23" i="2" s="1"/>
  <c r="EB941" i="2" s="1"/>
  <c r="EB22" i="2"/>
  <c r="EB918" i="2" s="1"/>
  <c r="CL323" i="2"/>
  <c r="EF147" i="2"/>
  <c r="EF148" i="2" s="1"/>
  <c r="CD160" i="2"/>
  <c r="ED167" i="2"/>
  <c r="ED168" i="2" s="1"/>
  <c r="BY52" i="2"/>
  <c r="BY107" i="2" s="1"/>
  <c r="EB417" i="2"/>
  <c r="CF424" i="2" a="1"/>
  <c r="CF424" i="2" s="1"/>
  <c r="CF417" i="2" s="1"/>
  <c r="CF52" i="2" s="1"/>
  <c r="CF107" i="2" s="1"/>
  <c r="CG424" i="2" a="1"/>
  <c r="CG424" i="2" s="1"/>
  <c r="CD424" i="2" a="1"/>
  <c r="CD424" i="2" s="1"/>
  <c r="CD417" i="2" s="1"/>
  <c r="CD52" i="2" s="1"/>
  <c r="CE424" i="2" a="1"/>
  <c r="CE424" i="2" s="1"/>
  <c r="CE417" i="2" s="1"/>
  <c r="CE52" i="2" s="1"/>
  <c r="CE107" i="2" s="1"/>
  <c r="ED140" i="2"/>
  <c r="ED17" i="2" s="1"/>
  <c r="ED16" i="2"/>
  <c r="ED917" i="2" s="1"/>
  <c r="ED223" i="2"/>
  <c r="CF22" i="2"/>
  <c r="CF161" i="2"/>
  <c r="CF23" i="2" s="1"/>
  <c r="CF941" i="2" s="1"/>
  <c r="CH427" i="2" a="1"/>
  <c r="CH427" i="2" s="1"/>
  <c r="CH425" i="2" s="1"/>
  <c r="CI427" i="2" a="1"/>
  <c r="CI427" i="2" s="1"/>
  <c r="CI425" i="2" s="1"/>
  <c r="CJ427" i="2" a="1"/>
  <c r="CJ427" i="2" s="1"/>
  <c r="CJ425" i="2" s="1"/>
  <c r="CK427" i="2" a="1"/>
  <c r="CK427" i="2" s="1"/>
  <c r="CK425" i="2" s="1"/>
  <c r="CE22" i="2"/>
  <c r="CE161" i="2"/>
  <c r="CE23" i="2" s="1"/>
  <c r="CE941" i="2" s="1"/>
  <c r="CL340" i="2" a="1"/>
  <c r="CL340" i="2" s="1"/>
  <c r="CL338" i="2" s="1"/>
  <c r="CN340" i="2" a="1"/>
  <c r="CN340" i="2" s="1"/>
  <c r="CN338" i="2" s="1"/>
  <c r="CO340" i="2" a="1"/>
  <c r="CO340" i="2" s="1"/>
  <c r="CO338" i="2" s="1"/>
  <c r="CM340" i="2" a="1"/>
  <c r="CM340" i="2" s="1"/>
  <c r="CM338" i="2" s="1"/>
  <c r="DX777" i="2"/>
  <c r="BI771" i="2"/>
  <c r="EC160" i="2"/>
  <c r="BZ161" i="2"/>
  <c r="BZ23" i="2" s="1"/>
  <c r="BZ941" i="2" s="1"/>
  <c r="BZ22" i="2"/>
  <c r="BZ930" i="2" s="1"/>
  <c r="CO352" i="2"/>
  <c r="EF377" i="2"/>
  <c r="CG22" i="2"/>
  <c r="CG161" i="2"/>
  <c r="CG23" i="2" s="1"/>
  <c r="CG941" i="2" s="1"/>
  <c r="CJ777" i="9" l="1"/>
  <c r="CJ771" i="9" s="1"/>
  <c r="CI80" i="9"/>
  <c r="CI128" i="9" s="1"/>
  <c r="CI79" i="9"/>
  <c r="CI127" i="9" s="1"/>
  <c r="CJ758" i="9"/>
  <c r="CJ752" i="9" s="1"/>
  <c r="DH73" i="9"/>
  <c r="DH77" i="9" s="1"/>
  <c r="DG73" i="9"/>
  <c r="DG77" i="9" s="1"/>
  <c r="DI352" i="9"/>
  <c r="EK377" i="9"/>
  <c r="DF73" i="9"/>
  <c r="DF77" i="9" s="1"/>
  <c r="CG930" i="2"/>
  <c r="CF930" i="2"/>
  <c r="CA930" i="2"/>
  <c r="EA974" i="2"/>
  <c r="EA985" i="2" s="1"/>
  <c r="EB20" i="2"/>
  <c r="CF20" i="2"/>
  <c r="CF918" i="2"/>
  <c r="CE20" i="2"/>
  <c r="CE918" i="2"/>
  <c r="BZ20" i="2"/>
  <c r="BZ918" i="2"/>
  <c r="CG20" i="2"/>
  <c r="CG918" i="2"/>
  <c r="EB434" i="2"/>
  <c r="EA429" i="2"/>
  <c r="EC152" i="2"/>
  <c r="EA172" i="2"/>
  <c r="EB177" i="2"/>
  <c r="CR340" i="2" a="1"/>
  <c r="CR340" i="2" s="1"/>
  <c r="CR338" i="2" s="1"/>
  <c r="CQ340" i="2" a="1"/>
  <c r="CQ340" i="2" s="1"/>
  <c r="CQ338" i="2" s="1"/>
  <c r="CP340" i="2" a="1"/>
  <c r="CP340" i="2" s="1"/>
  <c r="CP338" i="2" s="1"/>
  <c r="CS340" i="2" a="1"/>
  <c r="CS340" i="2" s="1"/>
  <c r="CS338" i="2" s="1"/>
  <c r="CO73" i="2"/>
  <c r="EF352" i="2"/>
  <c r="CD161" i="2"/>
  <c r="CD23" i="2" s="1"/>
  <c r="CD941" i="2" s="1"/>
  <c r="ED160" i="2"/>
  <c r="CD22" i="2"/>
  <c r="CD930" i="2" s="1"/>
  <c r="CP323" i="2"/>
  <c r="EG147" i="2"/>
  <c r="EG148" i="2" s="1"/>
  <c r="ED424" i="2"/>
  <c r="ED425" i="2" s="1"/>
  <c r="CG417" i="2"/>
  <c r="EC22" i="2"/>
  <c r="EC918" i="2" s="1"/>
  <c r="EC161" i="2"/>
  <c r="EC23" i="2" s="1"/>
  <c r="EC941" i="2" s="1"/>
  <c r="CU150" i="2" a="1"/>
  <c r="CU150" i="2" s="1"/>
  <c r="CU148" i="2" s="1"/>
  <c r="CU147" i="2" s="1"/>
  <c r="CU323" i="2" s="1"/>
  <c r="CV150" i="2" a="1"/>
  <c r="CV150" i="2" s="1"/>
  <c r="CV148" i="2" s="1"/>
  <c r="CV147" i="2" s="1"/>
  <c r="CV323" i="2" s="1"/>
  <c r="CW150" i="2" a="1"/>
  <c r="CW150" i="2" s="1"/>
  <c r="CW148" i="2" s="1"/>
  <c r="CW147" i="2" s="1"/>
  <c r="CW323" i="2" s="1"/>
  <c r="EH323" i="2" s="1"/>
  <c r="CT150" i="2" a="1"/>
  <c r="CT150" i="2" s="1"/>
  <c r="CT148" i="2" s="1"/>
  <c r="CT147" i="2" s="1"/>
  <c r="CT323" i="2" s="1"/>
  <c r="CL170" i="2" a="1"/>
  <c r="CL170" i="2" s="1"/>
  <c r="CL168" i="2" s="1"/>
  <c r="CO170" i="2" a="1"/>
  <c r="CO170" i="2" s="1"/>
  <c r="CO168" i="2" s="1"/>
  <c r="CN170" i="2" a="1"/>
  <c r="CN170" i="2" s="1"/>
  <c r="CN168" i="2" s="1"/>
  <c r="CM170" i="2" a="1"/>
  <c r="CM170" i="2" s="1"/>
  <c r="CM168" i="2" s="1"/>
  <c r="BI80" i="2"/>
  <c r="BI128" i="2" s="1"/>
  <c r="BJ777" i="2"/>
  <c r="BJ771" i="2" s="1"/>
  <c r="DX771" i="2"/>
  <c r="DX80" i="2" s="1"/>
  <c r="DX128" i="2" s="1"/>
  <c r="DX758" i="2"/>
  <c r="BI752" i="2"/>
  <c r="EB418" i="2"/>
  <c r="EB52" i="2"/>
  <c r="CC52" i="2"/>
  <c r="CC107" i="2" s="1"/>
  <c r="EC417" i="2"/>
  <c r="CR387" i="2"/>
  <c r="CR382" i="2" s="1"/>
  <c r="CS389" i="2" a="1"/>
  <c r="CS389" i="2" s="1"/>
  <c r="CO427" i="2" a="1"/>
  <c r="CO427" i="2" s="1"/>
  <c r="CO425" i="2" s="1"/>
  <c r="CN427" i="2" a="1"/>
  <c r="CN427" i="2" s="1"/>
  <c r="CN425" i="2" s="1"/>
  <c r="CL427" i="2" a="1"/>
  <c r="CL427" i="2" s="1"/>
  <c r="CL425" i="2" s="1"/>
  <c r="CM427" i="2" a="1"/>
  <c r="CM427" i="2" s="1"/>
  <c r="CM425" i="2" s="1"/>
  <c r="BZ107" i="2"/>
  <c r="CK758" i="9" l="1"/>
  <c r="CJ79" i="9"/>
  <c r="CJ127" i="9" s="1"/>
  <c r="CJ80" i="9"/>
  <c r="CJ128" i="9" s="1"/>
  <c r="CK777" i="9"/>
  <c r="DI73" i="9"/>
  <c r="DI77" i="9" s="1"/>
  <c r="EK352" i="9"/>
  <c r="EF73" i="2"/>
  <c r="EF967" i="2"/>
  <c r="CE930" i="2"/>
  <c r="EC20" i="2"/>
  <c r="CD20" i="2"/>
  <c r="CD918" i="2"/>
  <c r="EB107" i="2"/>
  <c r="EB974" i="2"/>
  <c r="EB985" i="2" s="1"/>
  <c r="EC434" i="2"/>
  <c r="EB429" i="2"/>
  <c r="EC177" i="2"/>
  <c r="EB172" i="2"/>
  <c r="ED152" i="2"/>
  <c r="CG52" i="2"/>
  <c r="CG107" i="2" s="1"/>
  <c r="ED417" i="2"/>
  <c r="BI79" i="2"/>
  <c r="BI127" i="2" s="1"/>
  <c r="BI132" i="2" s="1"/>
  <c r="BJ758" i="2"/>
  <c r="BJ752" i="2" s="1"/>
  <c r="DX752" i="2"/>
  <c r="DX79" i="2" s="1"/>
  <c r="CR170" i="2" a="1"/>
  <c r="CR170" i="2" s="1"/>
  <c r="CR168" i="2" s="1"/>
  <c r="CP170" i="2" a="1"/>
  <c r="CP170" i="2" s="1"/>
  <c r="CP168" i="2" s="1"/>
  <c r="CQ170" i="2" a="1"/>
  <c r="CQ170" i="2" s="1"/>
  <c r="CQ168" i="2" s="1"/>
  <c r="CS170" i="2" a="1"/>
  <c r="CS170" i="2" s="1"/>
  <c r="CS168" i="2" s="1"/>
  <c r="CU340" i="2" a="1"/>
  <c r="CU340" i="2" s="1"/>
  <c r="CU338" i="2" s="1"/>
  <c r="CW340" i="2" a="1"/>
  <c r="CW340" i="2" s="1"/>
  <c r="CW338" i="2" s="1"/>
  <c r="CT340" i="2" a="1"/>
  <c r="CT340" i="2" s="1"/>
  <c r="CT338" i="2" s="1"/>
  <c r="CV340" i="2" a="1"/>
  <c r="CV340" i="2" s="1"/>
  <c r="CV338" i="2" s="1"/>
  <c r="CD107" i="2"/>
  <c r="CS387" i="2"/>
  <c r="CS382" i="2" s="1"/>
  <c r="CT389" i="2" a="1"/>
  <c r="CT389" i="2" s="1"/>
  <c r="EG389" i="2"/>
  <c r="EG387" i="2" s="1"/>
  <c r="EG382" i="2" s="1"/>
  <c r="CZ150" i="2" a="1"/>
  <c r="CZ150" i="2" s="1"/>
  <c r="CZ148" i="2" s="1"/>
  <c r="CZ147" i="2" s="1"/>
  <c r="CZ323" i="2" s="1"/>
  <c r="DA150" i="2" a="1"/>
  <c r="DA150" i="2" s="1"/>
  <c r="DA148" i="2" s="1"/>
  <c r="DA147" i="2" s="1"/>
  <c r="DA323" i="2" s="1"/>
  <c r="EI323" i="2" s="1"/>
  <c r="CY150" i="2" a="1"/>
  <c r="CY150" i="2" s="1"/>
  <c r="CY148" i="2" s="1"/>
  <c r="CY147" i="2" s="1"/>
  <c r="CY323" i="2" s="1"/>
  <c r="CX150" i="2" a="1"/>
  <c r="CX150" i="2" s="1"/>
  <c r="CX148" i="2" s="1"/>
  <c r="CX147" i="2" s="1"/>
  <c r="CX323" i="2" s="1"/>
  <c r="BJ80" i="2"/>
  <c r="BJ128" i="2" s="1"/>
  <c r="BK777" i="2"/>
  <c r="BK771" i="2" s="1"/>
  <c r="CR427" i="2" a="1"/>
  <c r="CR427" i="2" s="1"/>
  <c r="CR425" i="2" s="1"/>
  <c r="CS427" i="2" a="1"/>
  <c r="CS427" i="2" s="1"/>
  <c r="CS425" i="2" s="1"/>
  <c r="CQ427" i="2" a="1"/>
  <c r="CQ427" i="2" s="1"/>
  <c r="CQ425" i="2" s="1"/>
  <c r="CP427" i="2" a="1"/>
  <c r="CP427" i="2" s="1"/>
  <c r="CP425" i="2" s="1"/>
  <c r="EC418" i="2"/>
  <c r="EC52" i="2"/>
  <c r="ED22" i="2"/>
  <c r="ED918" i="2" s="1"/>
  <c r="ED161" i="2"/>
  <c r="ED23" i="2" s="1"/>
  <c r="ED941" i="2" s="1"/>
  <c r="CK771" i="9" l="1"/>
  <c r="EE777" i="9"/>
  <c r="CK752" i="9"/>
  <c r="EE758" i="9"/>
  <c r="EK73" i="9"/>
  <c r="EK77" i="9" s="1"/>
  <c r="ED20" i="2"/>
  <c r="EC107" i="2"/>
  <c r="EC974" i="2"/>
  <c r="EC985" i="2" s="1"/>
  <c r="EE152" i="2"/>
  <c r="EC172" i="2"/>
  <c r="ED177" i="2"/>
  <c r="ED434" i="2"/>
  <c r="EC429" i="2"/>
  <c r="CT387" i="2"/>
  <c r="CT382" i="2" s="1"/>
  <c r="CU389" i="2" a="1"/>
  <c r="CU389" i="2" s="1"/>
  <c r="BK80" i="2"/>
  <c r="BK128" i="2" s="1"/>
  <c r="BL777" i="2"/>
  <c r="BL771" i="2" s="1"/>
  <c r="CW427" i="2" a="1"/>
  <c r="CW427" i="2" s="1"/>
  <c r="CW425" i="2" s="1"/>
  <c r="CU427" i="2" a="1"/>
  <c r="CU427" i="2" s="1"/>
  <c r="CU425" i="2" s="1"/>
  <c r="CT427" i="2" a="1"/>
  <c r="CT427" i="2" s="1"/>
  <c r="CT425" i="2" s="1"/>
  <c r="CV427" i="2" a="1"/>
  <c r="CV427" i="2" s="1"/>
  <c r="CV425" i="2" s="1"/>
  <c r="DX127" i="2"/>
  <c r="BJ79" i="2"/>
  <c r="BJ127" i="2" s="1"/>
  <c r="BJ132" i="2" s="1"/>
  <c r="BK758" i="2"/>
  <c r="BK752" i="2" s="1"/>
  <c r="CT170" i="2" a="1"/>
  <c r="CT170" i="2" s="1"/>
  <c r="CT168" i="2" s="1"/>
  <c r="CV170" i="2" a="1"/>
  <c r="CV170" i="2" s="1"/>
  <c r="CV168" i="2" s="1"/>
  <c r="CU170" i="2" a="1"/>
  <c r="CU170" i="2" s="1"/>
  <c r="CU168" i="2" s="1"/>
  <c r="CW170" i="2" a="1"/>
  <c r="CW170" i="2" s="1"/>
  <c r="CW168" i="2" s="1"/>
  <c r="DC150" i="2" a="1"/>
  <c r="DC150" i="2" s="1"/>
  <c r="DC148" i="2" s="1"/>
  <c r="DC147" i="2" s="1"/>
  <c r="DC323" i="2" s="1"/>
  <c r="DD150" i="2" a="1"/>
  <c r="DD150" i="2" s="1"/>
  <c r="DD148" i="2" s="1"/>
  <c r="DD147" i="2" s="1"/>
  <c r="DD323" i="2" s="1"/>
  <c r="DE150" i="2" a="1"/>
  <c r="DE150" i="2" s="1"/>
  <c r="DE148" i="2" s="1"/>
  <c r="DE147" i="2" s="1"/>
  <c r="DE323" i="2" s="1"/>
  <c r="EJ323" i="2" s="1"/>
  <c r="DB150" i="2" a="1"/>
  <c r="DB150" i="2" s="1"/>
  <c r="DB148" i="2" s="1"/>
  <c r="DB147" i="2" s="1"/>
  <c r="DB323" i="2" s="1"/>
  <c r="ED418" i="2"/>
  <c r="ED52" i="2"/>
  <c r="DF150" i="2" a="1"/>
  <c r="DF150" i="2" s="1"/>
  <c r="DF148" i="2" s="1"/>
  <c r="DF147" i="2" s="1"/>
  <c r="DF323" i="2" s="1"/>
  <c r="DG150" i="2" a="1"/>
  <c r="DG150" i="2" s="1"/>
  <c r="DG148" i="2" s="1"/>
  <c r="DG147" i="2" s="1"/>
  <c r="DG323" i="2" s="1"/>
  <c r="DI150" i="2" a="1"/>
  <c r="DI150" i="2" s="1"/>
  <c r="DI148" i="2" s="1"/>
  <c r="DI147" i="2" s="1"/>
  <c r="DI323" i="2" s="1"/>
  <c r="EK323" i="2" s="1"/>
  <c r="DH150" i="2" a="1"/>
  <c r="DH150" i="2" s="1"/>
  <c r="DH148" i="2" s="1"/>
  <c r="DH147" i="2" s="1"/>
  <c r="DH323" i="2" s="1"/>
  <c r="CX340" i="2" a="1"/>
  <c r="CX340" i="2" s="1"/>
  <c r="CX338" i="2" s="1"/>
  <c r="CY340" i="2" a="1"/>
  <c r="CY340" i="2" s="1"/>
  <c r="CY338" i="2" s="1"/>
  <c r="DA340" i="2" a="1"/>
  <c r="DA340" i="2" s="1"/>
  <c r="DA338" i="2" s="1"/>
  <c r="CZ340" i="2" a="1"/>
  <c r="CZ340" i="2" s="1"/>
  <c r="CZ338" i="2" s="1"/>
  <c r="CQ380" i="2" a="1"/>
  <c r="CQ380" i="2" s="1"/>
  <c r="CQ378" i="2" s="1"/>
  <c r="CQ377" i="2" s="1"/>
  <c r="CQ352" i="2" s="1"/>
  <c r="CP380" i="2" a="1"/>
  <c r="CP380" i="2" s="1"/>
  <c r="CP378" i="2" s="1"/>
  <c r="CP377" i="2" s="1"/>
  <c r="CP352" i="2" s="1"/>
  <c r="CR380" i="2" a="1"/>
  <c r="CR380" i="2" s="1"/>
  <c r="CR378" i="2" s="1"/>
  <c r="CR377" i="2" s="1"/>
  <c r="CR352" i="2" s="1"/>
  <c r="CS380" i="2" a="1"/>
  <c r="CS380" i="2" s="1"/>
  <c r="CS378" i="2" s="1"/>
  <c r="CS377" i="2" s="1"/>
  <c r="EH147" i="2"/>
  <c r="EH148" i="2" s="1"/>
  <c r="CK79" i="9" l="1"/>
  <c r="CK127" i="9" s="1"/>
  <c r="CL758" i="9"/>
  <c r="CL752" i="9" s="1"/>
  <c r="EE752" i="9"/>
  <c r="EE79" i="9" s="1"/>
  <c r="EE127" i="9" s="1"/>
  <c r="CK80" i="9"/>
  <c r="CK128" i="9" s="1"/>
  <c r="EE771" i="9"/>
  <c r="EE80" i="9" s="1"/>
  <c r="EE128" i="9" s="1"/>
  <c r="CL777" i="9"/>
  <c r="CL771" i="9" s="1"/>
  <c r="CQ73" i="2"/>
  <c r="CP73" i="2"/>
  <c r="CR73" i="2"/>
  <c r="ED107" i="2"/>
  <c r="ED974" i="2"/>
  <c r="ED985" i="2" s="1"/>
  <c r="ED429" i="2"/>
  <c r="EE434" i="2"/>
  <c r="ED172" i="2"/>
  <c r="EE177" i="2"/>
  <c r="EF152" i="2"/>
  <c r="CY170" i="2" a="1"/>
  <c r="CY170" i="2" s="1"/>
  <c r="CY168" i="2" s="1"/>
  <c r="CZ170" i="2" a="1"/>
  <c r="CZ170" i="2" s="1"/>
  <c r="CZ168" i="2" s="1"/>
  <c r="CX170" i="2" a="1"/>
  <c r="CX170" i="2" s="1"/>
  <c r="CX168" i="2" s="1"/>
  <c r="DA170" i="2" a="1"/>
  <c r="DA170" i="2" s="1"/>
  <c r="DA168" i="2" s="1"/>
  <c r="DE340" i="2" a="1"/>
  <c r="DE340" i="2" s="1"/>
  <c r="DE338" i="2" s="1"/>
  <c r="DD340" i="2" a="1"/>
  <c r="DD340" i="2" s="1"/>
  <c r="DD338" i="2" s="1"/>
  <c r="DB340" i="2" a="1"/>
  <c r="DB340" i="2" s="1"/>
  <c r="DB338" i="2" s="1"/>
  <c r="DC340" i="2" a="1"/>
  <c r="DC340" i="2" s="1"/>
  <c r="DC338" i="2" s="1"/>
  <c r="BK79" i="2"/>
  <c r="BK127" i="2" s="1"/>
  <c r="BK132" i="2" s="1"/>
  <c r="BL758" i="2"/>
  <c r="BL752" i="2" s="1"/>
  <c r="BL80" i="2"/>
  <c r="BL128" i="2" s="1"/>
  <c r="BM777" i="2"/>
  <c r="DG340" i="2" a="1"/>
  <c r="DG340" i="2" s="1"/>
  <c r="DG338" i="2" s="1"/>
  <c r="DF340" i="2" a="1"/>
  <c r="DF340" i="2" s="1"/>
  <c r="DF338" i="2" s="1"/>
  <c r="DI340" i="2" a="1"/>
  <c r="DI340" i="2" s="1"/>
  <c r="DI338" i="2" s="1"/>
  <c r="DH340" i="2" a="1"/>
  <c r="DH340" i="2" s="1"/>
  <c r="DH338" i="2" s="1"/>
  <c r="CS352" i="2"/>
  <c r="EG377" i="2"/>
  <c r="CU387" i="2"/>
  <c r="CU382" i="2" s="1"/>
  <c r="CV389" i="2" a="1"/>
  <c r="CV389" i="2" s="1"/>
  <c r="CY427" i="2" a="1"/>
  <c r="CY427" i="2" s="1"/>
  <c r="CY425" i="2" s="1"/>
  <c r="CX427" i="2" a="1"/>
  <c r="CX427" i="2" s="1"/>
  <c r="CX425" i="2" s="1"/>
  <c r="CZ427" i="2" a="1"/>
  <c r="CZ427" i="2" s="1"/>
  <c r="CZ425" i="2" s="1"/>
  <c r="DA427" i="2" a="1"/>
  <c r="DA427" i="2" s="1"/>
  <c r="DA425" i="2" s="1"/>
  <c r="CM777" i="9" l="1"/>
  <c r="CM771" i="9" s="1"/>
  <c r="CL80" i="9"/>
  <c r="CL128" i="9" s="1"/>
  <c r="CL79" i="9"/>
  <c r="CL127" i="9" s="1"/>
  <c r="CM758" i="9"/>
  <c r="CM752" i="9" s="1"/>
  <c r="EG152" i="2"/>
  <c r="EE172" i="2"/>
  <c r="EF177" i="2"/>
  <c r="EF434" i="2"/>
  <c r="EE429" i="2"/>
  <c r="DG170" i="2" a="1"/>
  <c r="DG170" i="2" s="1"/>
  <c r="DG168" i="2" s="1"/>
  <c r="DI170" i="2" a="1"/>
  <c r="DI170" i="2" s="1"/>
  <c r="DI168" i="2" s="1"/>
  <c r="DF170" i="2" a="1"/>
  <c r="DF170" i="2" s="1"/>
  <c r="DF168" i="2" s="1"/>
  <c r="DH170" i="2" a="1"/>
  <c r="DH170" i="2" s="1"/>
  <c r="DH168" i="2" s="1"/>
  <c r="DC170" i="2" a="1"/>
  <c r="DC170" i="2" s="1"/>
  <c r="DC168" i="2" s="1"/>
  <c r="DE170" i="2" a="1"/>
  <c r="DE170" i="2" s="1"/>
  <c r="DE168" i="2" s="1"/>
  <c r="DB170" i="2" a="1"/>
  <c r="DB170" i="2" s="1"/>
  <c r="DB168" i="2" s="1"/>
  <c r="DD170" i="2" a="1"/>
  <c r="DD170" i="2" s="1"/>
  <c r="DD168" i="2" s="1"/>
  <c r="CV387" i="2"/>
  <c r="CV382" i="2" s="1"/>
  <c r="CW389" i="2" a="1"/>
  <c r="CW389" i="2" s="1"/>
  <c r="DB427" i="2" a="1"/>
  <c r="DB427" i="2" s="1"/>
  <c r="DB425" i="2" s="1"/>
  <c r="DD427" i="2" a="1"/>
  <c r="DD427" i="2" s="1"/>
  <c r="DD425" i="2" s="1"/>
  <c r="DC427" i="2" a="1"/>
  <c r="DC427" i="2" s="1"/>
  <c r="DC425" i="2" s="1"/>
  <c r="DE427" i="2" a="1"/>
  <c r="DE427" i="2" s="1"/>
  <c r="DE425" i="2" s="1"/>
  <c r="DY777" i="2"/>
  <c r="BM771" i="2"/>
  <c r="DH427" i="2" a="1"/>
  <c r="DH427" i="2" s="1"/>
  <c r="DH425" i="2" s="1"/>
  <c r="DF427" i="2" a="1"/>
  <c r="DF427" i="2" s="1"/>
  <c r="DF425" i="2" s="1"/>
  <c r="DG427" i="2" a="1"/>
  <c r="DG427" i="2" s="1"/>
  <c r="DG425" i="2" s="1"/>
  <c r="DI427" i="2" a="1"/>
  <c r="DI427" i="2" s="1"/>
  <c r="DI425" i="2" s="1"/>
  <c r="BL79" i="2"/>
  <c r="BL127" i="2" s="1"/>
  <c r="BL132" i="2" s="1"/>
  <c r="BM758" i="2"/>
  <c r="CS73" i="2"/>
  <c r="EG352" i="2"/>
  <c r="CM79" i="9" l="1"/>
  <c r="CM127" i="9" s="1"/>
  <c r="CN758" i="9"/>
  <c r="CN752" i="9" s="1"/>
  <c r="CM80" i="9"/>
  <c r="CM128" i="9" s="1"/>
  <c r="CN777" i="9"/>
  <c r="CN771" i="9" s="1"/>
  <c r="EG73" i="2"/>
  <c r="EG967" i="2"/>
  <c r="EG434" i="2"/>
  <c r="EF429" i="2"/>
  <c r="EG177" i="2"/>
  <c r="EF172" i="2"/>
  <c r="EH152" i="2"/>
  <c r="DY758" i="2"/>
  <c r="BM752" i="2"/>
  <c r="BM80" i="2"/>
  <c r="BM128" i="2" s="1"/>
  <c r="BN777" i="2"/>
  <c r="BN771" i="2" s="1"/>
  <c r="DY771" i="2"/>
  <c r="DY80" i="2" s="1"/>
  <c r="DY128" i="2" s="1"/>
  <c r="CW387" i="2"/>
  <c r="CW382" i="2" s="1"/>
  <c r="CX389" i="2" a="1"/>
  <c r="CX389" i="2" s="1"/>
  <c r="EH389" i="2"/>
  <c r="EH387" i="2" s="1"/>
  <c r="EH382" i="2" s="1"/>
  <c r="CN80" i="9" l="1"/>
  <c r="CN128" i="9" s="1"/>
  <c r="CO777" i="9"/>
  <c r="CO758" i="9"/>
  <c r="CN79" i="9"/>
  <c r="CN127" i="9" s="1"/>
  <c r="EI152" i="2"/>
  <c r="EG172" i="2"/>
  <c r="EH177" i="2"/>
  <c r="EH434" i="2"/>
  <c r="EG429" i="2"/>
  <c r="CW380" i="2" a="1"/>
  <c r="CW380" i="2" s="1"/>
  <c r="CW378" i="2" s="1"/>
  <c r="CW377" i="2" s="1"/>
  <c r="CU380" i="2" a="1"/>
  <c r="CU380" i="2" s="1"/>
  <c r="CU378" i="2" s="1"/>
  <c r="CU377" i="2" s="1"/>
  <c r="CU352" i="2" s="1"/>
  <c r="CV380" i="2" a="1"/>
  <c r="CV380" i="2" s="1"/>
  <c r="CV378" i="2" s="1"/>
  <c r="CV377" i="2" s="1"/>
  <c r="CV352" i="2" s="1"/>
  <c r="CT380" i="2" a="1"/>
  <c r="CT380" i="2" s="1"/>
  <c r="CT378" i="2" s="1"/>
  <c r="CT377" i="2" s="1"/>
  <c r="CT352" i="2" s="1"/>
  <c r="CX387" i="2"/>
  <c r="CX382" i="2" s="1"/>
  <c r="CY389" i="2" a="1"/>
  <c r="CY389" i="2" s="1"/>
  <c r="BN80" i="2"/>
  <c r="BN128" i="2" s="1"/>
  <c r="BO777" i="2"/>
  <c r="BO771" i="2" s="1"/>
  <c r="BM79" i="2"/>
  <c r="BM127" i="2" s="1"/>
  <c r="BM132" i="2" s="1"/>
  <c r="BN758" i="2"/>
  <c r="BN752" i="2" s="1"/>
  <c r="DY752" i="2"/>
  <c r="DY79" i="2" s="1"/>
  <c r="EI147" i="2"/>
  <c r="EI148" i="2" s="1"/>
  <c r="CO752" i="9" l="1"/>
  <c r="EF758" i="9"/>
  <c r="CO771" i="9"/>
  <c r="EF777" i="9"/>
  <c r="CU73" i="2"/>
  <c r="CT73" i="2"/>
  <c r="CV73" i="2"/>
  <c r="EH429" i="2"/>
  <c r="EI434" i="2"/>
  <c r="EI177" i="2"/>
  <c r="EH172" i="2"/>
  <c r="EK152" i="2"/>
  <c r="EJ152" i="2"/>
  <c r="CY387" i="2"/>
  <c r="CY382" i="2" s="1"/>
  <c r="CZ389" i="2" a="1"/>
  <c r="CZ389" i="2" s="1"/>
  <c r="BO80" i="2"/>
  <c r="BO128" i="2" s="1"/>
  <c r="BP777" i="2"/>
  <c r="BP771" i="2" s="1"/>
  <c r="DY127" i="2"/>
  <c r="BN79" i="2"/>
  <c r="BN127" i="2" s="1"/>
  <c r="BN132" i="2" s="1"/>
  <c r="BO758" i="2"/>
  <c r="BO752" i="2" s="1"/>
  <c r="CW352" i="2"/>
  <c r="EH377" i="2"/>
  <c r="CO80" i="9" l="1"/>
  <c r="CO128" i="9" s="1"/>
  <c r="CP777" i="9"/>
  <c r="CP771" i="9" s="1"/>
  <c r="EF771" i="9"/>
  <c r="EF80" i="9" s="1"/>
  <c r="EF128" i="9" s="1"/>
  <c r="CO79" i="9"/>
  <c r="CO127" i="9" s="1"/>
  <c r="EF752" i="9"/>
  <c r="EF79" i="9" s="1"/>
  <c r="EF127" i="9" s="1"/>
  <c r="CP758" i="9"/>
  <c r="CP752" i="9" s="1"/>
  <c r="EJ434" i="2"/>
  <c r="EI429" i="2"/>
  <c r="EI172" i="2"/>
  <c r="EJ177" i="2"/>
  <c r="BO79" i="2"/>
  <c r="BO127" i="2" s="1"/>
  <c r="BO132" i="2" s="1"/>
  <c r="BP758" i="2"/>
  <c r="BP752" i="2" s="1"/>
  <c r="BP80" i="2"/>
  <c r="BP128" i="2" s="1"/>
  <c r="BQ777" i="2"/>
  <c r="CZ387" i="2"/>
  <c r="CZ382" i="2" s="1"/>
  <c r="DA389" i="2" a="1"/>
  <c r="DA389" i="2" s="1"/>
  <c r="CW73" i="2"/>
  <c r="EH352" i="2"/>
  <c r="CQ777" i="9" l="1"/>
  <c r="CQ771" i="9" s="1"/>
  <c r="CP80" i="9"/>
  <c r="CP128" i="9" s="1"/>
  <c r="CP79" i="9"/>
  <c r="CP127" i="9" s="1"/>
  <c r="CQ758" i="9"/>
  <c r="CQ752" i="9" s="1"/>
  <c r="EH73" i="2"/>
  <c r="EH967" i="2"/>
  <c r="EJ429" i="2"/>
  <c r="EK434" i="2"/>
  <c r="EK429" i="2" s="1"/>
  <c r="EJ172" i="2"/>
  <c r="EK177" i="2"/>
  <c r="EK172" i="2" s="1"/>
  <c r="DA387" i="2"/>
  <c r="DA382" i="2" s="1"/>
  <c r="DB389" i="2" a="1"/>
  <c r="DB389" i="2" s="1"/>
  <c r="EI389" i="2"/>
  <c r="EI387" i="2" s="1"/>
  <c r="EI382" i="2" s="1"/>
  <c r="DZ777" i="2"/>
  <c r="BQ771" i="2"/>
  <c r="BP79" i="2"/>
  <c r="BP127" i="2" s="1"/>
  <c r="BP132" i="2" s="1"/>
  <c r="BQ758" i="2"/>
  <c r="CR777" i="9" l="1"/>
  <c r="CR771" i="9" s="1"/>
  <c r="CQ80" i="9"/>
  <c r="CQ128" i="9" s="1"/>
  <c r="CQ79" i="9"/>
  <c r="CQ127" i="9" s="1"/>
  <c r="CR758" i="9"/>
  <c r="CR752" i="9" s="1"/>
  <c r="DZ758" i="2"/>
  <c r="BQ752" i="2"/>
  <c r="BQ80" i="2"/>
  <c r="BQ128" i="2" s="1"/>
  <c r="BR777" i="2"/>
  <c r="BR771" i="2" s="1"/>
  <c r="DZ771" i="2"/>
  <c r="DZ80" i="2" s="1"/>
  <c r="DZ128" i="2" s="1"/>
  <c r="DA380" i="2" a="1"/>
  <c r="DA380" i="2" s="1"/>
  <c r="DA378" i="2" s="1"/>
  <c r="DA377" i="2" s="1"/>
  <c r="CY380" i="2" a="1"/>
  <c r="CY380" i="2" s="1"/>
  <c r="CY378" i="2" s="1"/>
  <c r="CY377" i="2" s="1"/>
  <c r="CY352" i="2" s="1"/>
  <c r="CZ380" i="2" a="1"/>
  <c r="CZ380" i="2" s="1"/>
  <c r="CZ378" i="2" s="1"/>
  <c r="CZ377" i="2" s="1"/>
  <c r="CZ352" i="2" s="1"/>
  <c r="CX380" i="2" a="1"/>
  <c r="CX380" i="2" s="1"/>
  <c r="CX378" i="2" s="1"/>
  <c r="CX377" i="2" s="1"/>
  <c r="CX352" i="2" s="1"/>
  <c r="DB387" i="2"/>
  <c r="DB382" i="2" s="1"/>
  <c r="DC389" i="2" a="1"/>
  <c r="DC389" i="2" s="1"/>
  <c r="EJ147" i="2"/>
  <c r="EJ148" i="2" s="1"/>
  <c r="CR79" i="9" l="1"/>
  <c r="CR127" i="9" s="1"/>
  <c r="CS758" i="9"/>
  <c r="CS777" i="9"/>
  <c r="CR80" i="9"/>
  <c r="CR128" i="9" s="1"/>
  <c r="CY73" i="2"/>
  <c r="CZ73" i="2"/>
  <c r="CX73" i="2"/>
  <c r="DA352" i="2"/>
  <c r="EI377" i="2"/>
  <c r="BR80" i="2"/>
  <c r="BR128" i="2" s="1"/>
  <c r="BS777" i="2"/>
  <c r="BS771" i="2" s="1"/>
  <c r="DC387" i="2"/>
  <c r="DC382" i="2" s="1"/>
  <c r="DD389" i="2" a="1"/>
  <c r="DD389" i="2" s="1"/>
  <c r="BQ79" i="2"/>
  <c r="BQ127" i="2" s="1"/>
  <c r="BQ132" i="2" s="1"/>
  <c r="BR758" i="2"/>
  <c r="BR752" i="2" s="1"/>
  <c r="DZ752" i="2"/>
  <c r="DZ79" i="2" s="1"/>
  <c r="CS771" i="9" l="1"/>
  <c r="EG777" i="9"/>
  <c r="EG758" i="9"/>
  <c r="CS752" i="9"/>
  <c r="BR79" i="2"/>
  <c r="BR127" i="2" s="1"/>
  <c r="BR132" i="2" s="1"/>
  <c r="BS758" i="2"/>
  <c r="BS752" i="2" s="1"/>
  <c r="DD387" i="2"/>
  <c r="DD382" i="2" s="1"/>
  <c r="DE389" i="2" a="1"/>
  <c r="DE389" i="2" s="1"/>
  <c r="BS80" i="2"/>
  <c r="BS128" i="2" s="1"/>
  <c r="BT777" i="2"/>
  <c r="BT771" i="2" s="1"/>
  <c r="DZ127" i="2"/>
  <c r="DA73" i="2"/>
  <c r="EI352" i="2"/>
  <c r="CS79" i="9" l="1"/>
  <c r="CS127" i="9" s="1"/>
  <c r="CT758" i="9"/>
  <c r="CT752" i="9" s="1"/>
  <c r="EG752" i="9"/>
  <c r="EG79" i="9" s="1"/>
  <c r="EG127" i="9" s="1"/>
  <c r="EG771" i="9"/>
  <c r="EG80" i="9" s="1"/>
  <c r="EG128" i="9" s="1"/>
  <c r="CS80" i="9"/>
  <c r="CS128" i="9" s="1"/>
  <c r="CT777" i="9"/>
  <c r="CT771" i="9" s="1"/>
  <c r="EI73" i="2"/>
  <c r="EI967" i="2"/>
  <c r="BT80" i="2"/>
  <c r="BT128" i="2" s="1"/>
  <c r="BU777" i="2"/>
  <c r="DE387" i="2"/>
  <c r="DE382" i="2" s="1"/>
  <c r="DF389" i="2" a="1"/>
  <c r="DF389" i="2" s="1"/>
  <c r="EJ389" i="2"/>
  <c r="EJ387" i="2" s="1"/>
  <c r="EJ382" i="2" s="1"/>
  <c r="BS79" i="2"/>
  <c r="BS127" i="2" s="1"/>
  <c r="BS132" i="2" s="1"/>
  <c r="BT758" i="2"/>
  <c r="BT752" i="2" s="1"/>
  <c r="CU758" i="9" l="1"/>
  <c r="CU752" i="9" s="1"/>
  <c r="CT79" i="9"/>
  <c r="CT127" i="9" s="1"/>
  <c r="CT80" i="9"/>
  <c r="CT128" i="9" s="1"/>
  <c r="CU777" i="9"/>
  <c r="CU771" i="9" s="1"/>
  <c r="BT79" i="2"/>
  <c r="BT127" i="2" s="1"/>
  <c r="BT132" i="2" s="1"/>
  <c r="BU758" i="2"/>
  <c r="DD380" i="2" a="1"/>
  <c r="DD380" i="2" s="1"/>
  <c r="DD378" i="2" s="1"/>
  <c r="DD377" i="2" s="1"/>
  <c r="DD352" i="2" s="1"/>
  <c r="DE380" i="2" a="1"/>
  <c r="DE380" i="2" s="1"/>
  <c r="DE378" i="2" s="1"/>
  <c r="DE377" i="2" s="1"/>
  <c r="DB380" i="2" a="1"/>
  <c r="DB380" i="2" s="1"/>
  <c r="DB378" i="2" s="1"/>
  <c r="DB377" i="2" s="1"/>
  <c r="DB352" i="2" s="1"/>
  <c r="DC380" i="2" a="1"/>
  <c r="DC380" i="2" s="1"/>
  <c r="DC378" i="2" s="1"/>
  <c r="DC377" i="2" s="1"/>
  <c r="DC352" i="2" s="1"/>
  <c r="DF387" i="2"/>
  <c r="DF382" i="2" s="1"/>
  <c r="DG389" i="2" a="1"/>
  <c r="DG389" i="2" s="1"/>
  <c r="EA777" i="2"/>
  <c r="BU771" i="2"/>
  <c r="EK147" i="2"/>
  <c r="EK148" i="2" s="1"/>
  <c r="CU80" i="9" l="1"/>
  <c r="CU128" i="9" s="1"/>
  <c r="CV777" i="9"/>
  <c r="CV771" i="9" s="1"/>
  <c r="CU79" i="9"/>
  <c r="CU127" i="9" s="1"/>
  <c r="CV758" i="9"/>
  <c r="CV752" i="9" s="1"/>
  <c r="DB73" i="2"/>
  <c r="DD73" i="2"/>
  <c r="DC73" i="2"/>
  <c r="DG387" i="2"/>
  <c r="DG382" i="2" s="1"/>
  <c r="DH389" i="2" a="1"/>
  <c r="DH389" i="2" s="1"/>
  <c r="DE352" i="2"/>
  <c r="EJ377" i="2"/>
  <c r="BU80" i="2"/>
  <c r="BU128" i="2" s="1"/>
  <c r="BV777" i="2"/>
  <c r="BV771" i="2" s="1"/>
  <c r="EA771" i="2"/>
  <c r="EA80" i="2" s="1"/>
  <c r="EA128" i="2" s="1"/>
  <c r="EA758" i="2"/>
  <c r="BU752" i="2"/>
  <c r="CW758" i="9" l="1"/>
  <c r="CV79" i="9"/>
  <c r="CV127" i="9" s="1"/>
  <c r="CV80" i="9"/>
  <c r="CV128" i="9" s="1"/>
  <c r="CW777" i="9"/>
  <c r="BV80" i="2"/>
  <c r="BV128" i="2" s="1"/>
  <c r="BW777" i="2"/>
  <c r="BW771" i="2" s="1"/>
  <c r="DE73" i="2"/>
  <c r="EJ352" i="2"/>
  <c r="DH387" i="2"/>
  <c r="DH382" i="2" s="1"/>
  <c r="DI389" i="2" a="1"/>
  <c r="DI389" i="2" s="1"/>
  <c r="BU79" i="2"/>
  <c r="BU127" i="2" s="1"/>
  <c r="BU132" i="2" s="1"/>
  <c r="BV758" i="2"/>
  <c r="BV752" i="2" s="1"/>
  <c r="EA752" i="2"/>
  <c r="EA79" i="2" s="1"/>
  <c r="EH777" i="9" l="1"/>
  <c r="CW771" i="9"/>
  <c r="EH758" i="9"/>
  <c r="CW752" i="9"/>
  <c r="EJ73" i="2"/>
  <c r="EJ967" i="2"/>
  <c r="BV79" i="2"/>
  <c r="BV127" i="2" s="1"/>
  <c r="BV132" i="2" s="1"/>
  <c r="BW758" i="2"/>
  <c r="BW752" i="2" s="1"/>
  <c r="DI387" i="2"/>
  <c r="DI382" i="2" s="1"/>
  <c r="EK389" i="2"/>
  <c r="EK387" i="2" s="1"/>
  <c r="EK382" i="2" s="1"/>
  <c r="BW80" i="2"/>
  <c r="BW128" i="2" s="1"/>
  <c r="BX777" i="2"/>
  <c r="BX771" i="2" s="1"/>
  <c r="EA127" i="2"/>
  <c r="CW79" i="9" l="1"/>
  <c r="CW127" i="9" s="1"/>
  <c r="CX758" i="9"/>
  <c r="CX752" i="9" s="1"/>
  <c r="EH752" i="9"/>
  <c r="EH79" i="9" s="1"/>
  <c r="EH127" i="9" s="1"/>
  <c r="CX777" i="9"/>
  <c r="CX771" i="9" s="1"/>
  <c r="CW80" i="9"/>
  <c r="CW128" i="9" s="1"/>
  <c r="EH771" i="9"/>
  <c r="EH80" i="9" s="1"/>
  <c r="EH128" i="9" s="1"/>
  <c r="BX80" i="2"/>
  <c r="BX128" i="2" s="1"/>
  <c r="BY777" i="2"/>
  <c r="DI380" i="2" a="1"/>
  <c r="DI380" i="2" s="1"/>
  <c r="DI378" i="2" s="1"/>
  <c r="DI377" i="2" s="1"/>
  <c r="DH380" i="2" a="1"/>
  <c r="DH380" i="2" s="1"/>
  <c r="DH378" i="2" s="1"/>
  <c r="DH377" i="2" s="1"/>
  <c r="DH352" i="2" s="1"/>
  <c r="DF380" i="2" a="1"/>
  <c r="DF380" i="2" s="1"/>
  <c r="DF378" i="2" s="1"/>
  <c r="DF377" i="2" s="1"/>
  <c r="DF352" i="2" s="1"/>
  <c r="DG380" i="2" a="1"/>
  <c r="DG380" i="2" s="1"/>
  <c r="DG378" i="2" s="1"/>
  <c r="DG377" i="2" s="1"/>
  <c r="DG352" i="2" s="1"/>
  <c r="BW79" i="2"/>
  <c r="BW127" i="2" s="1"/>
  <c r="BW132" i="2" s="1"/>
  <c r="BX758" i="2"/>
  <c r="BX752" i="2" s="1"/>
  <c r="CX80" i="9" l="1"/>
  <c r="CX128" i="9" s="1"/>
  <c r="CY777" i="9"/>
  <c r="CY771" i="9" s="1"/>
  <c r="CX79" i="9"/>
  <c r="CX127" i="9" s="1"/>
  <c r="CY758" i="9"/>
  <c r="CY752" i="9" s="1"/>
  <c r="DH73" i="2"/>
  <c r="DG73" i="2"/>
  <c r="DF73" i="2"/>
  <c r="DI352" i="2"/>
  <c r="EK377" i="2"/>
  <c r="EB777" i="2"/>
  <c r="BY771" i="2"/>
  <c r="BX79" i="2"/>
  <c r="BX127" i="2" s="1"/>
  <c r="BX132" i="2" s="1"/>
  <c r="BY758" i="2"/>
  <c r="CY79" i="9" l="1"/>
  <c r="CY127" i="9" s="1"/>
  <c r="CZ758" i="9"/>
  <c r="CZ752" i="9" s="1"/>
  <c r="CY80" i="9"/>
  <c r="CY128" i="9" s="1"/>
  <c r="CZ777" i="9"/>
  <c r="CZ771" i="9" s="1"/>
  <c r="EB758" i="2"/>
  <c r="BY752" i="2"/>
  <c r="BY80" i="2"/>
  <c r="BY128" i="2" s="1"/>
  <c r="BZ777" i="2"/>
  <c r="BZ771" i="2" s="1"/>
  <c r="EB771" i="2"/>
  <c r="EB80" i="2" s="1"/>
  <c r="EB128" i="2" s="1"/>
  <c r="DI73" i="2"/>
  <c r="EK352" i="2"/>
  <c r="DA758" i="9" l="1"/>
  <c r="CZ79" i="9"/>
  <c r="CZ127" i="9" s="1"/>
  <c r="CZ80" i="9"/>
  <c r="CZ128" i="9" s="1"/>
  <c r="DA777" i="9"/>
  <c r="EK73" i="2"/>
  <c r="EK967" i="2"/>
  <c r="BZ80" i="2"/>
  <c r="BZ128" i="2" s="1"/>
  <c r="CA777" i="2"/>
  <c r="CA771" i="2" s="1"/>
  <c r="BY79" i="2"/>
  <c r="BY127" i="2" s="1"/>
  <c r="BY132" i="2" s="1"/>
  <c r="BZ758" i="2"/>
  <c r="BZ752" i="2" s="1"/>
  <c r="EB752" i="2"/>
  <c r="EB79" i="2" s="1"/>
  <c r="DA771" i="9" l="1"/>
  <c r="EI777" i="9"/>
  <c r="EI758" i="9"/>
  <c r="DA752" i="9"/>
  <c r="BZ79" i="2"/>
  <c r="BZ127" i="2" s="1"/>
  <c r="BZ132" i="2" s="1"/>
  <c r="CA758" i="2"/>
  <c r="CA752" i="2" s="1"/>
  <c r="EB127" i="2"/>
  <c r="CA80" i="2"/>
  <c r="CA128" i="2" s="1"/>
  <c r="CB777" i="2"/>
  <c r="CB771" i="2" s="1"/>
  <c r="DA79" i="9" l="1"/>
  <c r="DA127" i="9" s="1"/>
  <c r="DB758" i="9"/>
  <c r="DB752" i="9" s="1"/>
  <c r="EI752" i="9"/>
  <c r="EI79" i="9" s="1"/>
  <c r="EI127" i="9" s="1"/>
  <c r="DB777" i="9"/>
  <c r="DB771" i="9" s="1"/>
  <c r="EI771" i="9"/>
  <c r="EI80" i="9" s="1"/>
  <c r="EI128" i="9" s="1"/>
  <c r="DA80" i="9"/>
  <c r="DA128" i="9" s="1"/>
  <c r="CB80" i="2"/>
  <c r="CB128" i="2" s="1"/>
  <c r="CC777" i="2"/>
  <c r="CA79" i="2"/>
  <c r="CA127" i="2" s="1"/>
  <c r="CA132" i="2" s="1"/>
  <c r="CB758" i="2"/>
  <c r="CB752" i="2" s="1"/>
  <c r="DB80" i="9" l="1"/>
  <c r="DB128" i="9" s="1"/>
  <c r="DC777" i="9"/>
  <c r="DC771" i="9" s="1"/>
  <c r="DB79" i="9"/>
  <c r="DB127" i="9" s="1"/>
  <c r="DC758" i="9"/>
  <c r="DC752" i="9" s="1"/>
  <c r="EC777" i="2"/>
  <c r="CC771" i="2"/>
  <c r="CB79" i="2"/>
  <c r="CB127" i="2" s="1"/>
  <c r="CB132" i="2" s="1"/>
  <c r="CC758" i="2"/>
  <c r="DD758" i="9" l="1"/>
  <c r="DD752" i="9" s="1"/>
  <c r="DC79" i="9"/>
  <c r="DC127" i="9" s="1"/>
  <c r="DD777" i="9"/>
  <c r="DD771" i="9" s="1"/>
  <c r="DC80" i="9"/>
  <c r="DC128" i="9" s="1"/>
  <c r="CC80" i="2"/>
  <c r="CC128" i="2" s="1"/>
  <c r="CD777" i="2"/>
  <c r="CD771" i="2" s="1"/>
  <c r="EC771" i="2"/>
  <c r="EC80" i="2" s="1"/>
  <c r="EC128" i="2" s="1"/>
  <c r="EC758" i="2"/>
  <c r="CC752" i="2"/>
  <c r="DD80" i="9" l="1"/>
  <c r="DD128" i="9" s="1"/>
  <c r="DE777" i="9"/>
  <c r="DD79" i="9"/>
  <c r="DD127" i="9" s="1"/>
  <c r="DE758" i="9"/>
  <c r="CC79" i="2"/>
  <c r="CC127" i="2" s="1"/>
  <c r="CC132" i="2" s="1"/>
  <c r="CD758" i="2"/>
  <c r="CD752" i="2" s="1"/>
  <c r="EC752" i="2"/>
  <c r="EC79" i="2" s="1"/>
  <c r="CD80" i="2"/>
  <c r="CD128" i="2" s="1"/>
  <c r="CE777" i="2"/>
  <c r="CE771" i="2" s="1"/>
  <c r="DE752" i="9" l="1"/>
  <c r="EJ758" i="9"/>
  <c r="DE771" i="9"/>
  <c r="EJ777" i="9"/>
  <c r="EC127" i="2"/>
  <c r="CE80" i="2"/>
  <c r="CE128" i="2" s="1"/>
  <c r="CF777" i="2"/>
  <c r="CF771" i="2" s="1"/>
  <c r="CD79" i="2"/>
  <c r="CD127" i="2" s="1"/>
  <c r="CD132" i="2" s="1"/>
  <c r="CE758" i="2"/>
  <c r="CE752" i="2" s="1"/>
  <c r="DF777" i="9" l="1"/>
  <c r="DF771" i="9" s="1"/>
  <c r="DE80" i="9"/>
  <c r="DE128" i="9" s="1"/>
  <c r="EJ771" i="9"/>
  <c r="EJ80" i="9" s="1"/>
  <c r="EJ128" i="9" s="1"/>
  <c r="EJ752" i="9"/>
  <c r="EJ79" i="9" s="1"/>
  <c r="EJ127" i="9" s="1"/>
  <c r="DE79" i="9"/>
  <c r="DE127" i="9" s="1"/>
  <c r="DF758" i="9"/>
  <c r="DF752" i="9" s="1"/>
  <c r="CE79" i="2"/>
  <c r="CE127" i="2" s="1"/>
  <c r="CE132" i="2" s="1"/>
  <c r="CF758" i="2"/>
  <c r="CF752" i="2" s="1"/>
  <c r="CF80" i="2"/>
  <c r="CF128" i="2" s="1"/>
  <c r="CG777" i="2"/>
  <c r="DF79" i="9" l="1"/>
  <c r="DF127" i="9" s="1"/>
  <c r="DG758" i="9"/>
  <c r="DG752" i="9" s="1"/>
  <c r="DG777" i="9"/>
  <c r="DG771" i="9" s="1"/>
  <c r="DF80" i="9"/>
  <c r="DF128" i="9" s="1"/>
  <c r="ED777" i="2"/>
  <c r="CG771" i="2"/>
  <c r="CF79" i="2"/>
  <c r="CF127" i="2" s="1"/>
  <c r="CF132" i="2" s="1"/>
  <c r="CG758" i="2"/>
  <c r="DH777" i="9" l="1"/>
  <c r="DH771" i="9" s="1"/>
  <c r="DG80" i="9"/>
  <c r="DG128" i="9" s="1"/>
  <c r="DG79" i="9"/>
  <c r="DG127" i="9" s="1"/>
  <c r="DH758" i="9"/>
  <c r="DH752" i="9" s="1"/>
  <c r="ED758" i="2"/>
  <c r="CG752" i="2"/>
  <c r="CG80" i="2"/>
  <c r="CG128" i="2" s="1"/>
  <c r="CH777" i="2"/>
  <c r="CH771" i="2" s="1"/>
  <c r="CH778" i="2" s="1"/>
  <c r="ED771" i="2"/>
  <c r="ED80" i="2" s="1"/>
  <c r="ED128" i="2" s="1"/>
  <c r="DI758" i="9" l="1"/>
  <c r="DH79" i="9"/>
  <c r="DH127" i="9" s="1"/>
  <c r="DI777" i="9"/>
  <c r="DH80" i="9"/>
  <c r="DH128" i="9" s="1"/>
  <c r="CI777" i="2"/>
  <c r="CI771" i="2" s="1"/>
  <c r="CI778" i="2" s="1"/>
  <c r="CH80" i="2"/>
  <c r="CH128" i="2" s="1"/>
  <c r="CG79" i="2"/>
  <c r="CG127" i="2" s="1"/>
  <c r="CG132" i="2" s="1"/>
  <c r="CH758" i="2"/>
  <c r="CH752" i="2" s="1"/>
  <c r="CH759" i="2" s="1"/>
  <c r="ED752" i="2"/>
  <c r="ED79" i="2" s="1"/>
  <c r="EK777" i="9" l="1"/>
  <c r="DI771" i="9"/>
  <c r="DI752" i="9"/>
  <c r="EK758" i="9"/>
  <c r="ED127" i="2"/>
  <c r="CI758" i="2"/>
  <c r="CI752" i="2" s="1"/>
  <c r="CI759" i="2" s="1"/>
  <c r="CH79" i="2"/>
  <c r="CH127" i="2" s="1"/>
  <c r="CH132" i="2" s="1"/>
  <c r="CJ777" i="2"/>
  <c r="CJ771" i="2" s="1"/>
  <c r="CJ778" i="2" s="1"/>
  <c r="CI80" i="2"/>
  <c r="CI128" i="2" s="1"/>
  <c r="EK752" i="9" l="1"/>
  <c r="EK79" i="9" s="1"/>
  <c r="EK127" i="9" s="1"/>
  <c r="DI79" i="9"/>
  <c r="DI127" i="9" s="1"/>
  <c r="EK771" i="9"/>
  <c r="EK80" i="9" s="1"/>
  <c r="EK128" i="9" s="1"/>
  <c r="DI80" i="9"/>
  <c r="DI128" i="9" s="1"/>
  <c r="CK777" i="2"/>
  <c r="CJ80" i="2"/>
  <c r="CJ128" i="2" s="1"/>
  <c r="CJ758" i="2"/>
  <c r="CJ752" i="2" s="1"/>
  <c r="CJ759" i="2" s="1"/>
  <c r="CI79" i="2"/>
  <c r="CI127" i="2" s="1"/>
  <c r="CI132" i="2" s="1"/>
  <c r="CK758" i="2" l="1"/>
  <c r="CJ79" i="2"/>
  <c r="CJ127" i="2" s="1"/>
  <c r="CJ132" i="2" s="1"/>
  <c r="AQ284" i="2" a="1"/>
  <c r="AQ284" i="2" s="1"/>
  <c r="AS284" i="2" a="1"/>
  <c r="AS284" i="2" s="1"/>
  <c r="AR284" i="2" a="1"/>
  <c r="AR284" i="2" s="1"/>
  <c r="AP284" i="2" a="1"/>
  <c r="AP284" i="2" s="1"/>
  <c r="EE777" i="2"/>
  <c r="CK771" i="2"/>
  <c r="CK778" i="2" s="1"/>
  <c r="CL777" i="2" l="1"/>
  <c r="CL771" i="2" s="1"/>
  <c r="CL778" i="2" s="1"/>
  <c r="EE771" i="2"/>
  <c r="EE80" i="2" s="1"/>
  <c r="EE128" i="2" s="1"/>
  <c r="CK80" i="2"/>
  <c r="CK128" i="2" s="1"/>
  <c r="AR281" i="2" a="1"/>
  <c r="AR281" i="2" s="1"/>
  <c r="AR275" i="2" s="1"/>
  <c r="AR282" i="2"/>
  <c r="AS282" i="2"/>
  <c r="AS281" i="2" a="1"/>
  <c r="AS281" i="2" s="1"/>
  <c r="AS275" i="2" s="1"/>
  <c r="AQ281" i="2" a="1"/>
  <c r="AQ281" i="2" s="1"/>
  <c r="AQ275" i="2" s="1"/>
  <c r="AQ282" i="2"/>
  <c r="AP282" i="2"/>
  <c r="AP281" i="2" a="1"/>
  <c r="AP281" i="2" s="1"/>
  <c r="AR302" i="2" a="1"/>
  <c r="AR302" i="2" s="1"/>
  <c r="AR300" i="2" s="1"/>
  <c r="AS302" i="2" a="1"/>
  <c r="AS302" i="2" s="1"/>
  <c r="AS300" i="2" s="1"/>
  <c r="AP302" i="2" a="1"/>
  <c r="AP302" i="2" s="1"/>
  <c r="AP300" i="2" s="1"/>
  <c r="AQ302" i="2" a="1"/>
  <c r="AQ302" i="2" s="1"/>
  <c r="AQ300" i="2" s="1"/>
  <c r="EE758" i="2"/>
  <c r="CK752" i="2"/>
  <c r="CK759" i="2" s="1"/>
  <c r="AS120" i="2" l="1"/>
  <c r="AS125" i="2" s="1"/>
  <c r="AS276" i="2"/>
  <c r="AQ299" i="2"/>
  <c r="AQ294" i="2" s="1"/>
  <c r="AS299" i="2"/>
  <c r="AS294" i="2" s="1"/>
  <c r="AR120" i="2"/>
  <c r="AR125" i="2" s="1"/>
  <c r="AR276" i="2"/>
  <c r="AR299" i="2"/>
  <c r="AR294" i="2" s="1"/>
  <c r="AQ120" i="2"/>
  <c r="AQ125" i="2" s="1"/>
  <c r="AQ276" i="2"/>
  <c r="AP275" i="2"/>
  <c r="DT281" i="2"/>
  <c r="DT282" i="2" s="1"/>
  <c r="CL758" i="2"/>
  <c r="CL752" i="2" s="1"/>
  <c r="CL759" i="2" s="1"/>
  <c r="EE752" i="2"/>
  <c r="EE79" i="2" s="1"/>
  <c r="CK79" i="2"/>
  <c r="CK127" i="2" s="1"/>
  <c r="CK132" i="2" s="1"/>
  <c r="CM777" i="2"/>
  <c r="CM771" i="2" s="1"/>
  <c r="CM778" i="2" s="1"/>
  <c r="CL80" i="2"/>
  <c r="CL128" i="2" s="1"/>
  <c r="AS30" i="2" l="1"/>
  <c r="AS295" i="2"/>
  <c r="AQ30" i="2"/>
  <c r="AQ295" i="2"/>
  <c r="AP120" i="2"/>
  <c r="AP125" i="2" s="1"/>
  <c r="AP277" i="2"/>
  <c r="AP276" i="2"/>
  <c r="DT275" i="2"/>
  <c r="AP299" i="2"/>
  <c r="CN777" i="2"/>
  <c r="CN771" i="2" s="1"/>
  <c r="CN778" i="2" s="1"/>
  <c r="CM80" i="2"/>
  <c r="CM128" i="2" s="1"/>
  <c r="AR30" i="2"/>
  <c r="AR295" i="2"/>
  <c r="CM758" i="2"/>
  <c r="CM752" i="2" s="1"/>
  <c r="CM759" i="2" s="1"/>
  <c r="CL79" i="2"/>
  <c r="CL127" i="2" s="1"/>
  <c r="CL132" i="2" s="1"/>
  <c r="EE127" i="2"/>
  <c r="CO777" i="2" l="1"/>
  <c r="CN80" i="2"/>
  <c r="CN128" i="2" s="1"/>
  <c r="AQ106" i="2"/>
  <c r="AQ32" i="2"/>
  <c r="AR106" i="2"/>
  <c r="AR32" i="2"/>
  <c r="AP294" i="2"/>
  <c r="DT299" i="2"/>
  <c r="DT300" i="2" s="1"/>
  <c r="CN758" i="2"/>
  <c r="CN752" i="2" s="1"/>
  <c r="CN759" i="2" s="1"/>
  <c r="CM79" i="2"/>
  <c r="CM127" i="2" s="1"/>
  <c r="CM132" i="2" s="1"/>
  <c r="DT120" i="2"/>
  <c r="DT277" i="2"/>
  <c r="DT291" i="2" s="1"/>
  <c r="DT286" i="2" s="1"/>
  <c r="DT276" i="2"/>
  <c r="AS106" i="2"/>
  <c r="AS32" i="2"/>
  <c r="AS932" i="2" l="1"/>
  <c r="AR932" i="2"/>
  <c r="AS33" i="2"/>
  <c r="AS943" i="2" s="1"/>
  <c r="AS920" i="2"/>
  <c r="AR33" i="2"/>
  <c r="AR943" i="2" s="1"/>
  <c r="AR920" i="2"/>
  <c r="AQ33" i="2"/>
  <c r="AQ943" i="2" s="1"/>
  <c r="AQ920" i="2"/>
  <c r="AP30" i="2"/>
  <c r="AP295" i="2"/>
  <c r="DT294" i="2"/>
  <c r="AP272" i="2"/>
  <c r="AP264" i="2" s="1"/>
  <c r="CO758" i="2"/>
  <c r="CN79" i="2"/>
  <c r="CN127" i="2" s="1"/>
  <c r="CN132" i="2" s="1"/>
  <c r="EF777" i="2"/>
  <c r="CO771" i="2"/>
  <c r="CO778" i="2" s="1"/>
  <c r="EF758" i="2" l="1"/>
  <c r="CO752" i="2"/>
  <c r="CO759" i="2" s="1"/>
  <c r="DT295" i="2"/>
  <c r="DT309" i="2" s="1"/>
  <c r="DT304" i="2" s="1"/>
  <c r="DT30" i="2"/>
  <c r="AP32" i="2"/>
  <c r="AP106" i="2"/>
  <c r="AP57" i="2"/>
  <c r="AQ272" i="2"/>
  <c r="AQ264" i="2" s="1"/>
  <c r="AQ277" i="2"/>
  <c r="CP777" i="2"/>
  <c r="CP771" i="2" s="1"/>
  <c r="CP778" i="2" s="1"/>
  <c r="EF771" i="2"/>
  <c r="EF80" i="2" s="1"/>
  <c r="EF128" i="2" s="1"/>
  <c r="CO80" i="2"/>
  <c r="CO128" i="2" s="1"/>
  <c r="AP920" i="2" l="1"/>
  <c r="AP932" i="2"/>
  <c r="AQ932" i="2"/>
  <c r="AP33" i="2"/>
  <c r="AP943" i="2" s="1"/>
  <c r="DT32" i="2"/>
  <c r="DT106" i="2"/>
  <c r="AQ57" i="2"/>
  <c r="AR272" i="2"/>
  <c r="AR264" i="2" s="1"/>
  <c r="AR277" i="2"/>
  <c r="CQ777" i="2"/>
  <c r="CQ771" i="2" s="1"/>
  <c r="CQ778" i="2" s="1"/>
  <c r="CP80" i="2"/>
  <c r="CP128" i="2" s="1"/>
  <c r="CP758" i="2"/>
  <c r="CP752" i="2" s="1"/>
  <c r="CP759" i="2" s="1"/>
  <c r="EF752" i="2"/>
  <c r="EF79" i="2" s="1"/>
  <c r="CO79" i="2"/>
  <c r="CO127" i="2" s="1"/>
  <c r="CO132" i="2" s="1"/>
  <c r="DT920" i="2" l="1"/>
  <c r="DT969" i="2"/>
  <c r="DT33" i="2"/>
  <c r="DT943" i="2" s="1"/>
  <c r="CQ758" i="2"/>
  <c r="CQ752" i="2" s="1"/>
  <c r="CQ759" i="2" s="1"/>
  <c r="CP79" i="2"/>
  <c r="CP127" i="2" s="1"/>
  <c r="CP132" i="2" s="1"/>
  <c r="AR57" i="2"/>
  <c r="AS272" i="2"/>
  <c r="AS277" i="2"/>
  <c r="CR777" i="2"/>
  <c r="CR771" i="2" s="1"/>
  <c r="CR778" i="2" s="1"/>
  <c r="CQ80" i="2"/>
  <c r="CQ128" i="2" s="1"/>
  <c r="EF127" i="2"/>
  <c r="CS777" i="2" l="1"/>
  <c r="CR80" i="2"/>
  <c r="CR128" i="2" s="1"/>
  <c r="AS264" i="2"/>
  <c r="DT272" i="2"/>
  <c r="CR758" i="2"/>
  <c r="CR752" i="2" s="1"/>
  <c r="CR759" i="2" s="1"/>
  <c r="CQ79" i="2"/>
  <c r="CQ127" i="2" s="1"/>
  <c r="CQ132" i="2" s="1"/>
  <c r="AS57" i="2" l="1"/>
  <c r="DT264" i="2"/>
  <c r="CS758" i="2"/>
  <c r="CR79" i="2"/>
  <c r="CR127" i="2" s="1"/>
  <c r="CR132" i="2" s="1"/>
  <c r="EG777" i="2"/>
  <c r="CS771" i="2"/>
  <c r="CS778" i="2" s="1"/>
  <c r="DT57" i="2" l="1"/>
  <c r="CT777" i="2"/>
  <c r="CT771" i="2" s="1"/>
  <c r="CT778" i="2" s="1"/>
  <c r="EG771" i="2"/>
  <c r="EG80" i="2" s="1"/>
  <c r="EG128" i="2" s="1"/>
  <c r="CS80" i="2"/>
  <c r="CS128" i="2" s="1"/>
  <c r="EG758" i="2"/>
  <c r="CS752" i="2"/>
  <c r="CS759" i="2" s="1"/>
  <c r="CU777" i="2" l="1"/>
  <c r="CU771" i="2" s="1"/>
  <c r="CU778" i="2" s="1"/>
  <c r="CT80" i="2"/>
  <c r="CT128" i="2" s="1"/>
  <c r="CT758" i="2"/>
  <c r="CT752" i="2" s="1"/>
  <c r="CT759" i="2" s="1"/>
  <c r="EG752" i="2"/>
  <c r="EG79" i="2" s="1"/>
  <c r="CS79" i="2"/>
  <c r="CS127" i="2" s="1"/>
  <c r="CS132" i="2" s="1"/>
  <c r="CU758" i="2" l="1"/>
  <c r="CU752" i="2" s="1"/>
  <c r="CU759" i="2" s="1"/>
  <c r="CT79" i="2"/>
  <c r="CT127" i="2" s="1"/>
  <c r="CT132" i="2" s="1"/>
  <c r="EG127" i="2"/>
  <c r="CV777" i="2"/>
  <c r="CV771" i="2" s="1"/>
  <c r="CV778" i="2" s="1"/>
  <c r="CU80" i="2"/>
  <c r="CU128" i="2" s="1"/>
  <c r="CW777" i="2" l="1"/>
  <c r="CV80" i="2"/>
  <c r="CV128" i="2" s="1"/>
  <c r="CV758" i="2"/>
  <c r="CV752" i="2" s="1"/>
  <c r="CV759" i="2" s="1"/>
  <c r="CU79" i="2"/>
  <c r="CU127" i="2" s="1"/>
  <c r="CU132" i="2" s="1"/>
  <c r="CW758" i="2" l="1"/>
  <c r="CV79" i="2"/>
  <c r="CV127" i="2" s="1"/>
  <c r="CV132" i="2" s="1"/>
  <c r="EH777" i="2"/>
  <c r="CW771" i="2"/>
  <c r="CW778" i="2" s="1"/>
  <c r="CX777" i="2" l="1"/>
  <c r="CX771" i="2" s="1"/>
  <c r="CX778" i="2" s="1"/>
  <c r="EH771" i="2"/>
  <c r="EH80" i="2" s="1"/>
  <c r="EH128" i="2" s="1"/>
  <c r="CW80" i="2"/>
  <c r="CW128" i="2" s="1"/>
  <c r="EH758" i="2"/>
  <c r="CW752" i="2"/>
  <c r="CW759" i="2" s="1"/>
  <c r="CX758" i="2" l="1"/>
  <c r="CX752" i="2" s="1"/>
  <c r="CX759" i="2" s="1"/>
  <c r="EH752" i="2"/>
  <c r="EH79" i="2" s="1"/>
  <c r="CW79" i="2"/>
  <c r="CW127" i="2" s="1"/>
  <c r="CW132" i="2" s="1"/>
  <c r="CY777" i="2"/>
  <c r="CY771" i="2" s="1"/>
  <c r="CY778" i="2" s="1"/>
  <c r="CX80" i="2"/>
  <c r="CX128" i="2" s="1"/>
  <c r="EH127" i="2" l="1"/>
  <c r="CZ777" i="2"/>
  <c r="CZ771" i="2" s="1"/>
  <c r="CZ778" i="2" s="1"/>
  <c r="CY80" i="2"/>
  <c r="CY128" i="2" s="1"/>
  <c r="CY758" i="2"/>
  <c r="CY752" i="2" s="1"/>
  <c r="CY759" i="2" s="1"/>
  <c r="CX79" i="2"/>
  <c r="CX127" i="2" s="1"/>
  <c r="CX132" i="2" s="1"/>
  <c r="CZ758" i="2" l="1"/>
  <c r="CZ752" i="2" s="1"/>
  <c r="CZ759" i="2" s="1"/>
  <c r="CY79" i="2"/>
  <c r="CY127" i="2" s="1"/>
  <c r="CY132" i="2" s="1"/>
  <c r="DA777" i="2"/>
  <c r="CZ80" i="2"/>
  <c r="CZ128" i="2" s="1"/>
  <c r="EI777" i="2" l="1"/>
  <c r="DA771" i="2"/>
  <c r="DA778" i="2" s="1"/>
  <c r="DA758" i="2"/>
  <c r="CZ79" i="2"/>
  <c r="CZ127" i="2" s="1"/>
  <c r="CZ132" i="2" s="1"/>
  <c r="EI758" i="2" l="1"/>
  <c r="DA752" i="2"/>
  <c r="DA759" i="2" s="1"/>
  <c r="DB777" i="2"/>
  <c r="DB771" i="2" s="1"/>
  <c r="DB778" i="2" s="1"/>
  <c r="EI771" i="2"/>
  <c r="EI80" i="2" s="1"/>
  <c r="EI128" i="2" s="1"/>
  <c r="DA80" i="2"/>
  <c r="DA128" i="2" s="1"/>
  <c r="DC777" i="2" l="1"/>
  <c r="DC771" i="2" s="1"/>
  <c r="DC778" i="2" s="1"/>
  <c r="DB80" i="2"/>
  <c r="DB128" i="2" s="1"/>
  <c r="DB758" i="2"/>
  <c r="DB752" i="2" s="1"/>
  <c r="DB759" i="2" s="1"/>
  <c r="EI752" i="2"/>
  <c r="EI79" i="2" s="1"/>
  <c r="DA79" i="2"/>
  <c r="DA127" i="2" s="1"/>
  <c r="DA132" i="2" s="1"/>
  <c r="EI127" i="2" l="1"/>
  <c r="DC758" i="2"/>
  <c r="DC752" i="2" s="1"/>
  <c r="DC759" i="2" s="1"/>
  <c r="DB79" i="2"/>
  <c r="DB127" i="2" s="1"/>
  <c r="DB132" i="2" s="1"/>
  <c r="DD777" i="2"/>
  <c r="DD771" i="2" s="1"/>
  <c r="DD778" i="2" s="1"/>
  <c r="DC80" i="2"/>
  <c r="DC128" i="2" s="1"/>
  <c r="DD758" i="2" l="1"/>
  <c r="DD752" i="2" s="1"/>
  <c r="DD759" i="2" s="1"/>
  <c r="DC79" i="2"/>
  <c r="DC127" i="2" s="1"/>
  <c r="DC132" i="2" s="1"/>
  <c r="DE777" i="2"/>
  <c r="DD80" i="2"/>
  <c r="DD128" i="2" s="1"/>
  <c r="EJ777" i="2" l="1"/>
  <c r="DE771" i="2"/>
  <c r="DE778" i="2" s="1"/>
  <c r="DE758" i="2"/>
  <c r="DD79" i="2"/>
  <c r="DD127" i="2" s="1"/>
  <c r="DD132" i="2" s="1"/>
  <c r="EJ758" i="2" l="1"/>
  <c r="DE752" i="2"/>
  <c r="DE759" i="2" s="1"/>
  <c r="DF777" i="2"/>
  <c r="DF771" i="2" s="1"/>
  <c r="DF778" i="2" s="1"/>
  <c r="EJ771" i="2"/>
  <c r="EJ80" i="2" s="1"/>
  <c r="EJ128" i="2" s="1"/>
  <c r="DE80" i="2"/>
  <c r="DE128" i="2" s="1"/>
  <c r="DG777" i="2" l="1"/>
  <c r="DG771" i="2" s="1"/>
  <c r="DG778" i="2" s="1"/>
  <c r="DF80" i="2"/>
  <c r="DF128" i="2" s="1"/>
  <c r="DF758" i="2"/>
  <c r="DF752" i="2" s="1"/>
  <c r="DF759" i="2" s="1"/>
  <c r="EJ752" i="2"/>
  <c r="EJ79" i="2" s="1"/>
  <c r="DE79" i="2"/>
  <c r="DE127" i="2" s="1"/>
  <c r="DE132" i="2" s="1"/>
  <c r="DG758" i="2" l="1"/>
  <c r="DG752" i="2" s="1"/>
  <c r="DG759" i="2" s="1"/>
  <c r="DF79" i="2"/>
  <c r="DF127" i="2" s="1"/>
  <c r="DF132" i="2" s="1"/>
  <c r="EJ127" i="2"/>
  <c r="DH777" i="2"/>
  <c r="DH771" i="2" s="1"/>
  <c r="DH778" i="2" s="1"/>
  <c r="DG80" i="2"/>
  <c r="DG128" i="2" s="1"/>
  <c r="DI777" i="2" l="1"/>
  <c r="DH80" i="2"/>
  <c r="DH128" i="2" s="1"/>
  <c r="DH758" i="2"/>
  <c r="DH752" i="2" s="1"/>
  <c r="DH759" i="2" s="1"/>
  <c r="DG79" i="2"/>
  <c r="DG127" i="2" s="1"/>
  <c r="DG132" i="2" s="1"/>
  <c r="DI758" i="2" l="1"/>
  <c r="DH79" i="2"/>
  <c r="DH127" i="2" s="1"/>
  <c r="DH132" i="2" s="1"/>
  <c r="EK777" i="2"/>
  <c r="DI771" i="2"/>
  <c r="DI778" i="2" s="1"/>
  <c r="EK771" i="2" l="1"/>
  <c r="EK80" i="2" s="1"/>
  <c r="EK128" i="2" s="1"/>
  <c r="DI80" i="2"/>
  <c r="DI128" i="2" s="1"/>
  <c r="EK758" i="2"/>
  <c r="DI752" i="2"/>
  <c r="DI759" i="2" s="1"/>
  <c r="EK752" i="2" l="1"/>
  <c r="EK79" i="2" s="1"/>
  <c r="DI79" i="2"/>
  <c r="DI127" i="2" s="1"/>
  <c r="DI132" i="2" s="1"/>
  <c r="EK127" i="2" l="1"/>
  <c r="CH139" i="2" l="1"/>
  <c r="CI139" i="2"/>
  <c r="CK139" i="2"/>
  <c r="CJ139" i="2" l="1"/>
  <c r="EE139" i="2" s="1"/>
  <c r="EE904" i="2" s="1"/>
  <c r="CI16" i="2"/>
  <c r="CI141" i="2"/>
  <c r="CI18" i="2" s="1"/>
  <c r="CI223" i="2"/>
  <c r="CI140" i="2"/>
  <c r="CI17" i="2" s="1"/>
  <c r="CH141" i="2"/>
  <c r="CH18" i="2" s="1"/>
  <c r="CH16" i="2"/>
  <c r="CH929" i="2" s="1"/>
  <c r="CH140" i="2"/>
  <c r="CH17" i="2" s="1"/>
  <c r="CH223" i="2"/>
  <c r="CK16" i="2"/>
  <c r="CK140" i="2"/>
  <c r="CK17" i="2" s="1"/>
  <c r="CR139" i="2"/>
  <c r="CN139" i="2"/>
  <c r="CI929" i="2" l="1"/>
  <c r="CH917" i="2"/>
  <c r="CK917" i="2"/>
  <c r="CI917" i="2"/>
  <c r="CJ424" i="2" a="1"/>
  <c r="CJ424" i="2" s="1"/>
  <c r="CJ417" i="2" s="1"/>
  <c r="CJ52" i="2" s="1"/>
  <c r="CH424" i="2" a="1"/>
  <c r="CH424" i="2" s="1"/>
  <c r="CH417" i="2" s="1"/>
  <c r="CH52" i="2" s="1"/>
  <c r="CH107" i="2" s="1"/>
  <c r="CK424" i="2" a="1"/>
  <c r="CK424" i="2" s="1"/>
  <c r="CI424" i="2" a="1"/>
  <c r="CI424" i="2" s="1"/>
  <c r="CI417" i="2" s="1"/>
  <c r="CI52" i="2" s="1"/>
  <c r="CI107" i="2" s="1"/>
  <c r="EE223" i="2"/>
  <c r="EE140" i="2"/>
  <c r="EE17" i="2" s="1"/>
  <c r="EE16" i="2"/>
  <c r="EE917" i="2" s="1"/>
  <c r="CJ16" i="2"/>
  <c r="CJ929" i="2" s="1"/>
  <c r="CJ141" i="2"/>
  <c r="CJ18" i="2" s="1"/>
  <c r="CJ140" i="2"/>
  <c r="CJ17" i="2" s="1"/>
  <c r="CK141" i="2"/>
  <c r="CK18" i="2" s="1"/>
  <c r="CJ223" i="2"/>
  <c r="CV139" i="2"/>
  <c r="CL139" i="2"/>
  <c r="CO139" i="2"/>
  <c r="CN140" i="2"/>
  <c r="CN17" i="2" s="1"/>
  <c r="CN223" i="2"/>
  <c r="CN16" i="2"/>
  <c r="CM139" i="2"/>
  <c r="CR16" i="2"/>
  <c r="CR223" i="2"/>
  <c r="CR140" i="2"/>
  <c r="CR17" i="2" s="1"/>
  <c r="CK929" i="2" l="1"/>
  <c r="CJ917" i="2"/>
  <c r="CR917" i="2"/>
  <c r="CN917" i="2"/>
  <c r="EE424" i="2"/>
  <c r="EE425" i="2" s="1"/>
  <c r="CK417" i="2"/>
  <c r="CJ107" i="2"/>
  <c r="EF139" i="2"/>
  <c r="EF904" i="2" s="1"/>
  <c r="CN141" i="2"/>
  <c r="CN18" i="2" s="1"/>
  <c r="CS139" i="2"/>
  <c r="CO16" i="2"/>
  <c r="CO929" i="2" s="1"/>
  <c r="CO141" i="2"/>
  <c r="CO18" i="2" s="1"/>
  <c r="CO140" i="2"/>
  <c r="CO17" i="2" s="1"/>
  <c r="CP139" i="2"/>
  <c r="CL141" i="2"/>
  <c r="CL18" i="2" s="1"/>
  <c r="CL223" i="2"/>
  <c r="CL140" i="2"/>
  <c r="CL17" i="2" s="1"/>
  <c r="CL16" i="2"/>
  <c r="CL929" i="2" s="1"/>
  <c r="CV223" i="2"/>
  <c r="CV16" i="2"/>
  <c r="CV140" i="2"/>
  <c r="CV17" i="2" s="1"/>
  <c r="CM141" i="2"/>
  <c r="CM18" i="2" s="1"/>
  <c r="CM223" i="2"/>
  <c r="CM16" i="2"/>
  <c r="CM140" i="2"/>
  <c r="CM17" i="2" s="1"/>
  <c r="CQ139" i="2"/>
  <c r="CZ139" i="2"/>
  <c r="CM929" i="2" l="1"/>
  <c r="CN929" i="2"/>
  <c r="CV917" i="2"/>
  <c r="CL917" i="2"/>
  <c r="CO917" i="2"/>
  <c r="CM917" i="2"/>
  <c r="CM424" i="2" a="1"/>
  <c r="CM424" i="2" s="1"/>
  <c r="CM417" i="2" s="1"/>
  <c r="CM52" i="2" s="1"/>
  <c r="CN424" i="2" a="1"/>
  <c r="CN424" i="2" s="1"/>
  <c r="CN417" i="2" s="1"/>
  <c r="CN52" i="2" s="1"/>
  <c r="CL424" i="2" a="1"/>
  <c r="CL424" i="2" s="1"/>
  <c r="CL417" i="2" s="1"/>
  <c r="CL52" i="2" s="1"/>
  <c r="CO424" i="2" a="1"/>
  <c r="CO424" i="2" s="1"/>
  <c r="EF140" i="2"/>
  <c r="EF17" i="2" s="1"/>
  <c r="EF16" i="2"/>
  <c r="EF917" i="2" s="1"/>
  <c r="EF223" i="2"/>
  <c r="EG139" i="2"/>
  <c r="EG904" i="2" s="1"/>
  <c r="EE417" i="2"/>
  <c r="CK52" i="2"/>
  <c r="CK107" i="2" s="1"/>
  <c r="DH139" i="2"/>
  <c r="DD139" i="2"/>
  <c r="CZ16" i="2"/>
  <c r="CZ140" i="2"/>
  <c r="CZ17" i="2" s="1"/>
  <c r="CZ223" i="2"/>
  <c r="CU139" i="2"/>
  <c r="CQ16" i="2"/>
  <c r="CQ141" i="2"/>
  <c r="CQ18" i="2" s="1"/>
  <c r="CQ223" i="2"/>
  <c r="CQ140" i="2"/>
  <c r="CQ17" i="2" s="1"/>
  <c r="CR141" i="2"/>
  <c r="CR18" i="2" s="1"/>
  <c r="CP16" i="2"/>
  <c r="CP929" i="2" s="1"/>
  <c r="CP223" i="2"/>
  <c r="CP141" i="2"/>
  <c r="CP18" i="2" s="1"/>
  <c r="CP140" i="2"/>
  <c r="CP17" i="2" s="1"/>
  <c r="CS141" i="2"/>
  <c r="CS18" i="2" s="1"/>
  <c r="CS16" i="2"/>
  <c r="CS929" i="2" s="1"/>
  <c r="CS140" i="2"/>
  <c r="CS17" i="2" s="1"/>
  <c r="CT139" i="2"/>
  <c r="CW139" i="2"/>
  <c r="CQ929" i="2" l="1"/>
  <c r="CR929" i="2"/>
  <c r="CP917" i="2"/>
  <c r="CS917" i="2"/>
  <c r="CZ917" i="2"/>
  <c r="CQ917" i="2"/>
  <c r="CP424" i="2" a="1"/>
  <c r="CP424" i="2" s="1"/>
  <c r="CP417" i="2" s="1"/>
  <c r="CP52" i="2" s="1"/>
  <c r="CQ424" i="2" a="1"/>
  <c r="CQ424" i="2" s="1"/>
  <c r="CQ417" i="2" s="1"/>
  <c r="CQ52" i="2" s="1"/>
  <c r="CR424" i="2" a="1"/>
  <c r="CR424" i="2" s="1"/>
  <c r="CR417" i="2" s="1"/>
  <c r="CR52" i="2" s="1"/>
  <c r="CS424" i="2" a="1"/>
  <c r="CS424" i="2" s="1"/>
  <c r="EG223" i="2"/>
  <c r="EG140" i="2"/>
  <c r="EG17" i="2" s="1"/>
  <c r="EG16" i="2"/>
  <c r="EG917" i="2" s="1"/>
  <c r="EE418" i="2"/>
  <c r="EE52" i="2"/>
  <c r="EF424" i="2"/>
  <c r="EF425" i="2" s="1"/>
  <c r="CO417" i="2"/>
  <c r="CM107" i="2"/>
  <c r="CL107" i="2"/>
  <c r="CN107" i="2"/>
  <c r="EH139" i="2"/>
  <c r="EH904" i="2" s="1"/>
  <c r="CT141" i="2"/>
  <c r="CT18" i="2" s="1"/>
  <c r="CT223" i="2"/>
  <c r="CT16" i="2"/>
  <c r="CT929" i="2" s="1"/>
  <c r="CT140" i="2"/>
  <c r="CT17" i="2" s="1"/>
  <c r="CU141" i="2"/>
  <c r="CU18" i="2" s="1"/>
  <c r="CU16" i="2"/>
  <c r="CU223" i="2"/>
  <c r="CU140" i="2"/>
  <c r="CU17" i="2" s="1"/>
  <c r="CV141" i="2"/>
  <c r="CV18" i="2" s="1"/>
  <c r="DD223" i="2"/>
  <c r="DD140" i="2"/>
  <c r="DD17" i="2" s="1"/>
  <c r="DD16" i="2"/>
  <c r="CY139" i="2"/>
  <c r="DH16" i="2"/>
  <c r="DH223" i="2"/>
  <c r="DH140" i="2"/>
  <c r="DH17" i="2" s="1"/>
  <c r="CW141" i="2"/>
  <c r="CW18" i="2" s="1"/>
  <c r="CW16" i="2"/>
  <c r="CW929" i="2" s="1"/>
  <c r="CW140" i="2"/>
  <c r="CW17" i="2" s="1"/>
  <c r="CX139" i="2"/>
  <c r="DA139" i="2"/>
  <c r="CU929" i="2" l="1"/>
  <c r="CV929" i="2"/>
  <c r="CU917" i="2"/>
  <c r="DD917" i="2"/>
  <c r="CT917" i="2"/>
  <c r="CW917" i="2"/>
  <c r="DH917" i="2"/>
  <c r="EE107" i="2"/>
  <c r="EE974" i="2"/>
  <c r="EE985" i="2" s="1"/>
  <c r="CO52" i="2"/>
  <c r="CO107" i="2" s="1"/>
  <c r="EF417" i="2"/>
  <c r="CR107" i="2"/>
  <c r="EG424" i="2"/>
  <c r="EG425" i="2" s="1"/>
  <c r="CS417" i="2"/>
  <c r="CQ107" i="2"/>
  <c r="CP107" i="2"/>
  <c r="EI139" i="2"/>
  <c r="EI904" i="2" s="1"/>
  <c r="CT424" i="2" a="1"/>
  <c r="CT424" i="2" s="1"/>
  <c r="CT417" i="2" s="1"/>
  <c r="CT52" i="2" s="1"/>
  <c r="CV424" i="2" a="1"/>
  <c r="CV424" i="2" s="1"/>
  <c r="CV417" i="2" s="1"/>
  <c r="CV52" i="2" s="1"/>
  <c r="CU424" i="2" a="1"/>
  <c r="CU424" i="2" s="1"/>
  <c r="CU417" i="2" s="1"/>
  <c r="CU52" i="2" s="1"/>
  <c r="CU107" i="2" s="1"/>
  <c r="CW424" i="2" a="1"/>
  <c r="CW424" i="2" s="1"/>
  <c r="EH140" i="2"/>
  <c r="EH17" i="2" s="1"/>
  <c r="EH223" i="2"/>
  <c r="EH16" i="2"/>
  <c r="EH917" i="2" s="1"/>
  <c r="DF139" i="2"/>
  <c r="DB139" i="2"/>
  <c r="DC139" i="2"/>
  <c r="DG139" i="2"/>
  <c r="CY141" i="2"/>
  <c r="CY18" i="2" s="1"/>
  <c r="CY16" i="2"/>
  <c r="CY140" i="2"/>
  <c r="CY17" i="2" s="1"/>
  <c r="CY223" i="2"/>
  <c r="CZ141" i="2"/>
  <c r="CZ18" i="2" s="1"/>
  <c r="DE139" i="2"/>
  <c r="DI139" i="2"/>
  <c r="DA16" i="2"/>
  <c r="DA929" i="2" s="1"/>
  <c r="DA141" i="2"/>
  <c r="DA18" i="2" s="1"/>
  <c r="DA140" i="2"/>
  <c r="DA17" i="2" s="1"/>
  <c r="CX141" i="2"/>
  <c r="CX18" i="2" s="1"/>
  <c r="CX223" i="2"/>
  <c r="CX16" i="2"/>
  <c r="CX929" i="2" s="1"/>
  <c r="CX140" i="2"/>
  <c r="CX17" i="2" s="1"/>
  <c r="CY929" i="2" l="1"/>
  <c r="CZ929" i="2"/>
  <c r="DA917" i="2"/>
  <c r="CX917" i="2"/>
  <c r="CY917" i="2"/>
  <c r="CS52" i="2"/>
  <c r="CS107" i="2" s="1"/>
  <c r="EG417" i="2"/>
  <c r="CT107" i="2"/>
  <c r="EH424" i="2"/>
  <c r="EH425" i="2" s="1"/>
  <c r="CW417" i="2"/>
  <c r="CV107" i="2"/>
  <c r="DA424" i="2" a="1"/>
  <c r="DA424" i="2" s="1"/>
  <c r="CZ424" i="2" a="1"/>
  <c r="CZ424" i="2" s="1"/>
  <c r="CZ417" i="2" s="1"/>
  <c r="CZ52" i="2" s="1"/>
  <c r="CY424" i="2" a="1"/>
  <c r="CY424" i="2" s="1"/>
  <c r="CY417" i="2" s="1"/>
  <c r="CY52" i="2" s="1"/>
  <c r="CY107" i="2" s="1"/>
  <c r="CX424" i="2" a="1"/>
  <c r="CX424" i="2" s="1"/>
  <c r="CX417" i="2" s="1"/>
  <c r="CX52" i="2" s="1"/>
  <c r="EI223" i="2"/>
  <c r="EI140" i="2"/>
  <c r="EI17" i="2" s="1"/>
  <c r="EI16" i="2"/>
  <c r="EI917" i="2" s="1"/>
  <c r="EF418" i="2"/>
  <c r="EF52" i="2"/>
  <c r="EJ139" i="2"/>
  <c r="EJ904" i="2" s="1"/>
  <c r="EK139" i="2"/>
  <c r="EK904" i="2" s="1"/>
  <c r="DE16" i="2"/>
  <c r="DE929" i="2" s="1"/>
  <c r="DE141" i="2"/>
  <c r="DE18" i="2" s="1"/>
  <c r="DE140" i="2"/>
  <c r="DE17" i="2" s="1"/>
  <c r="DI141" i="2"/>
  <c r="DI18" i="2" s="1"/>
  <c r="DI140" i="2"/>
  <c r="DI17" i="2" s="1"/>
  <c r="DI16" i="2"/>
  <c r="DI929" i="2" s="1"/>
  <c r="DG141" i="2"/>
  <c r="DG18" i="2" s="1"/>
  <c r="DG16" i="2"/>
  <c r="DG223" i="2"/>
  <c r="DG140" i="2"/>
  <c r="DG17" i="2" s="1"/>
  <c r="DH141" i="2"/>
  <c r="DH18" i="2" s="1"/>
  <c r="DC141" i="2"/>
  <c r="DC18" i="2" s="1"/>
  <c r="DC16" i="2"/>
  <c r="DC223" i="2"/>
  <c r="DC140" i="2"/>
  <c r="DC17" i="2" s="1"/>
  <c r="DD141" i="2"/>
  <c r="DD18" i="2" s="1"/>
  <c r="DB16" i="2"/>
  <c r="DB929" i="2" s="1"/>
  <c r="DB141" i="2"/>
  <c r="DB18" i="2" s="1"/>
  <c r="DB223" i="2"/>
  <c r="DB140" i="2"/>
  <c r="DB17" i="2" s="1"/>
  <c r="DF141" i="2"/>
  <c r="DF18" i="2" s="1"/>
  <c r="DF140" i="2"/>
  <c r="DF17" i="2" s="1"/>
  <c r="DF223" i="2"/>
  <c r="DF16" i="2"/>
  <c r="CT167" i="2"/>
  <c r="DA167" i="2"/>
  <c r="DA160" i="2" s="1"/>
  <c r="CX167" i="2"/>
  <c r="CQ167" i="2"/>
  <c r="CQ160" i="2" s="1"/>
  <c r="CQ22" i="2" s="1"/>
  <c r="CR167" i="2"/>
  <c r="CR160" i="2" s="1"/>
  <c r="CR161" i="2" s="1"/>
  <c r="CR23" i="2" s="1"/>
  <c r="CR941" i="2" s="1"/>
  <c r="CH167" i="2"/>
  <c r="CK167" i="2"/>
  <c r="CK160" i="2" s="1"/>
  <c r="CP167" i="2"/>
  <c r="DI167" i="2"/>
  <c r="DI160" i="2" s="1"/>
  <c r="DI22" i="2" s="1"/>
  <c r="CW167" i="2"/>
  <c r="CW160" i="2" s="1"/>
  <c r="CW22" i="2" s="1"/>
  <c r="DH167" i="2"/>
  <c r="DH160" i="2" s="1"/>
  <c r="DH22" i="2" s="1"/>
  <c r="CO167" i="2"/>
  <c r="CO160" i="2" s="1"/>
  <c r="DF167" i="2"/>
  <c r="CV167" i="2"/>
  <c r="CV160" i="2" s="1"/>
  <c r="CV22" i="2" s="1"/>
  <c r="CZ167" i="2"/>
  <c r="CZ160" i="2" s="1"/>
  <c r="CU167" i="2"/>
  <c r="CU160" i="2" s="1"/>
  <c r="CU22" i="2" s="1"/>
  <c r="DE167" i="2"/>
  <c r="DE160" i="2" s="1"/>
  <c r="DE22" i="2" s="1"/>
  <c r="DD167" i="2"/>
  <c r="DD160" i="2" s="1"/>
  <c r="CI167" i="2"/>
  <c r="CI160" i="2" s="1"/>
  <c r="DC167" i="2"/>
  <c r="DC160" i="2" s="1"/>
  <c r="CN167" i="2"/>
  <c r="CN160" i="2" s="1"/>
  <c r="CN22" i="2" s="1"/>
  <c r="CJ167" i="2"/>
  <c r="CJ160" i="2" s="1"/>
  <c r="CY167" i="2"/>
  <c r="CY160" i="2" s="1"/>
  <c r="CM167" i="2"/>
  <c r="CM160" i="2" s="1"/>
  <c r="CS167" i="2"/>
  <c r="CS160" i="2" s="1"/>
  <c r="CL167" i="2"/>
  <c r="DG167" i="2"/>
  <c r="DG160" i="2" s="1"/>
  <c r="DG22" i="2" s="1"/>
  <c r="DB167" i="2"/>
  <c r="DI930" i="2" l="1"/>
  <c r="CW930" i="2"/>
  <c r="DF929" i="2"/>
  <c r="CV930" i="2"/>
  <c r="DG929" i="2"/>
  <c r="DH929" i="2"/>
  <c r="DC929" i="2"/>
  <c r="DD929" i="2"/>
  <c r="DH930" i="2"/>
  <c r="DC917" i="2"/>
  <c r="DB917" i="2"/>
  <c r="DE917" i="2"/>
  <c r="CQ20" i="2"/>
  <c r="DH20" i="2"/>
  <c r="CV20" i="2"/>
  <c r="CW20" i="2"/>
  <c r="CN20" i="2"/>
  <c r="DI918" i="2"/>
  <c r="CU20" i="2"/>
  <c r="CU918" i="2"/>
  <c r="DF917" i="2"/>
  <c r="DI917" i="2"/>
  <c r="DG917" i="2"/>
  <c r="EF107" i="2"/>
  <c r="EF974" i="2"/>
  <c r="EF985" i="2" s="1"/>
  <c r="CL160" i="2"/>
  <c r="EF160" i="2" s="1"/>
  <c r="EF167" i="2"/>
  <c r="EF168" i="2" s="1"/>
  <c r="CW52" i="2"/>
  <c r="CW107" i="2" s="1"/>
  <c r="EH417" i="2"/>
  <c r="CP160" i="2"/>
  <c r="EG160" i="2" s="1"/>
  <c r="EG167" i="2"/>
  <c r="EG168" i="2" s="1"/>
  <c r="CZ107" i="2"/>
  <c r="CX160" i="2"/>
  <c r="CX161" i="2" s="1"/>
  <c r="CX23" i="2" s="1"/>
  <c r="CX941" i="2" s="1"/>
  <c r="EI167" i="2"/>
  <c r="EI168" i="2" s="1"/>
  <c r="CH160" i="2"/>
  <c r="CH161" i="2" s="1"/>
  <c r="CH23" i="2" s="1"/>
  <c r="CH941" i="2" s="1"/>
  <c r="EE167" i="2"/>
  <c r="EE168" i="2" s="1"/>
  <c r="BG424" i="2" a="1"/>
  <c r="BG424" i="2" s="1"/>
  <c r="BG417" i="2" s="1"/>
  <c r="BG52" i="2" s="1"/>
  <c r="BG107" i="2" s="1"/>
  <c r="BH424" i="2" a="1"/>
  <c r="BH424" i="2" s="1"/>
  <c r="BH417" i="2" s="1"/>
  <c r="BH52" i="2" s="1"/>
  <c r="BM424" i="2" a="1"/>
  <c r="BM424" i="2" s="1"/>
  <c r="BQ424" i="2" a="1"/>
  <c r="BQ424" i="2" s="1"/>
  <c r="BO424" i="2" a="1"/>
  <c r="BO424" i="2" s="1"/>
  <c r="BO417" i="2" s="1"/>
  <c r="BO52" i="2" s="1"/>
  <c r="DH424" i="2" a="1"/>
  <c r="DH424" i="2" s="1"/>
  <c r="DH417" i="2" s="1"/>
  <c r="DH52" i="2" s="1"/>
  <c r="DG424" i="2" a="1"/>
  <c r="DG424" i="2" s="1"/>
  <c r="DG417" i="2" s="1"/>
  <c r="DG52" i="2" s="1"/>
  <c r="DF424" i="2" a="1"/>
  <c r="DF424" i="2" s="1"/>
  <c r="DF417" i="2" s="1"/>
  <c r="DF52" i="2" s="1"/>
  <c r="DI424" i="2" a="1"/>
  <c r="DI424" i="2" s="1"/>
  <c r="EK16" i="2"/>
  <c r="EK223" i="2"/>
  <c r="EK140" i="2"/>
  <c r="EK17" i="2" s="1"/>
  <c r="CT160" i="2"/>
  <c r="CT22" i="2" s="1"/>
  <c r="EH167" i="2"/>
  <c r="EH168" i="2" s="1"/>
  <c r="DF160" i="2"/>
  <c r="DF161" i="2" s="1"/>
  <c r="DF23" i="2" s="1"/>
  <c r="DF941" i="2" s="1"/>
  <c r="EK167" i="2"/>
  <c r="EK168" i="2" s="1"/>
  <c r="EG418" i="2"/>
  <c r="EG52" i="2"/>
  <c r="DB160" i="2"/>
  <c r="EJ160" i="2" s="1"/>
  <c r="EJ167" i="2"/>
  <c r="EJ168" i="2" s="1"/>
  <c r="DD424" i="2" a="1"/>
  <c r="DD424" i="2" s="1"/>
  <c r="DD417" i="2" s="1"/>
  <c r="DD52" i="2" s="1"/>
  <c r="DC424" i="2" a="1"/>
  <c r="DC424" i="2" s="1"/>
  <c r="DC417" i="2" s="1"/>
  <c r="DC52" i="2" s="1"/>
  <c r="DC107" i="2" s="1"/>
  <c r="DB424" i="2" a="1"/>
  <c r="DB424" i="2" s="1"/>
  <c r="DB417" i="2" s="1"/>
  <c r="DB52" i="2" s="1"/>
  <c r="DE424" i="2" a="1"/>
  <c r="DE424" i="2" s="1"/>
  <c r="EJ140" i="2"/>
  <c r="EJ17" i="2" s="1"/>
  <c r="EJ223" i="2"/>
  <c r="EJ16" i="2"/>
  <c r="EJ917" i="2" s="1"/>
  <c r="EI424" i="2"/>
  <c r="EI425" i="2" s="1"/>
  <c r="DA417" i="2"/>
  <c r="DI20" i="2"/>
  <c r="DE20" i="2"/>
  <c r="DG20" i="2"/>
  <c r="CY161" i="2"/>
  <c r="CY23" i="2" s="1"/>
  <c r="CY941" i="2" s="1"/>
  <c r="CY22" i="2"/>
  <c r="CZ22" i="2"/>
  <c r="CZ161" i="2"/>
  <c r="CZ23" i="2" s="1"/>
  <c r="CZ941" i="2" s="1"/>
  <c r="CR22" i="2"/>
  <c r="CR930" i="2" s="1"/>
  <c r="CO161" i="2"/>
  <c r="CO23" i="2" s="1"/>
  <c r="CO941" i="2" s="1"/>
  <c r="CO22" i="2"/>
  <c r="CO930" i="2" s="1"/>
  <c r="DE161" i="2"/>
  <c r="DE23" i="2" s="1"/>
  <c r="DE941" i="2" s="1"/>
  <c r="CV161" i="2"/>
  <c r="CV23" i="2" s="1"/>
  <c r="CV941" i="2" s="1"/>
  <c r="DG161" i="2"/>
  <c r="DG23" i="2" s="1"/>
  <c r="DG941" i="2" s="1"/>
  <c r="CN161" i="2"/>
  <c r="CN23" i="2" s="1"/>
  <c r="CN941" i="2" s="1"/>
  <c r="DH161" i="2"/>
  <c r="DH23" i="2" s="1"/>
  <c r="DH941" i="2" s="1"/>
  <c r="CU161" i="2"/>
  <c r="CU23" i="2" s="1"/>
  <c r="CU941" i="2" s="1"/>
  <c r="CM22" i="2"/>
  <c r="CN930" i="2" s="1"/>
  <c r="CM161" i="2"/>
  <c r="CM23" i="2" s="1"/>
  <c r="CM941" i="2" s="1"/>
  <c r="CJ161" i="2"/>
  <c r="CJ23" i="2" s="1"/>
  <c r="CJ941" i="2" s="1"/>
  <c r="CJ22" i="2"/>
  <c r="DD161" i="2"/>
  <c r="DD23" i="2" s="1"/>
  <c r="DD941" i="2" s="1"/>
  <c r="DD22" i="2"/>
  <c r="CS161" i="2"/>
  <c r="CS23" i="2" s="1"/>
  <c r="CS941" i="2" s="1"/>
  <c r="CS22" i="2"/>
  <c r="DC22" i="2"/>
  <c r="DC161" i="2"/>
  <c r="DC23" i="2" s="1"/>
  <c r="DC941" i="2" s="1"/>
  <c r="CI161" i="2"/>
  <c r="CI23" i="2" s="1"/>
  <c r="CI941" i="2" s="1"/>
  <c r="CI22" i="2"/>
  <c r="DA161" i="2"/>
  <c r="DA23" i="2" s="1"/>
  <c r="DA941" i="2" s="1"/>
  <c r="DA22" i="2"/>
  <c r="CK161" i="2"/>
  <c r="CK23" i="2" s="1"/>
  <c r="CK941" i="2" s="1"/>
  <c r="CK22" i="2"/>
  <c r="DI161" i="2"/>
  <c r="DI23" i="2" s="1"/>
  <c r="DI941" i="2" s="1"/>
  <c r="CQ161" i="2"/>
  <c r="CQ23" i="2" s="1"/>
  <c r="CQ941" i="2" s="1"/>
  <c r="CW161" i="2"/>
  <c r="CW23" i="2" s="1"/>
  <c r="CW941" i="2" s="1"/>
  <c r="DA930" i="2" l="1"/>
  <c r="CS930" i="2"/>
  <c r="CJ930" i="2"/>
  <c r="CT930" i="2"/>
  <c r="CU930" i="2"/>
  <c r="CK930" i="2"/>
  <c r="DD930" i="2"/>
  <c r="CZ930" i="2"/>
  <c r="DE930" i="2"/>
  <c r="CV918" i="2"/>
  <c r="DE918" i="2"/>
  <c r="DH918" i="2"/>
  <c r="DG918" i="2"/>
  <c r="EK917" i="2"/>
  <c r="CI20" i="2"/>
  <c r="CI918" i="2"/>
  <c r="CO20" i="2"/>
  <c r="CO918" i="2"/>
  <c r="CM20" i="2"/>
  <c r="CM918" i="2"/>
  <c r="CK20" i="2"/>
  <c r="CK918" i="2"/>
  <c r="CT20" i="2"/>
  <c r="CJ20" i="2"/>
  <c r="CJ918" i="2"/>
  <c r="CS20" i="2"/>
  <c r="CS918" i="2"/>
  <c r="CR20" i="2"/>
  <c r="CR918" i="2"/>
  <c r="CN918" i="2"/>
  <c r="DA20" i="2"/>
  <c r="DA918" i="2"/>
  <c r="DD20" i="2"/>
  <c r="DD918" i="2"/>
  <c r="CZ20" i="2"/>
  <c r="CZ918" i="2"/>
  <c r="CQ918" i="2"/>
  <c r="DC20" i="2"/>
  <c r="DC918" i="2"/>
  <c r="CY20" i="2"/>
  <c r="CY918" i="2"/>
  <c r="CW918" i="2"/>
  <c r="CL22" i="2"/>
  <c r="CL930" i="2" s="1"/>
  <c r="EG107" i="2"/>
  <c r="EG974" i="2"/>
  <c r="EG985" i="2" s="1"/>
  <c r="CL161" i="2"/>
  <c r="CL23" i="2" s="1"/>
  <c r="CL941" i="2" s="1"/>
  <c r="CP161" i="2"/>
  <c r="CP23" i="2" s="1"/>
  <c r="CP941" i="2" s="1"/>
  <c r="CP22" i="2"/>
  <c r="DB22" i="2"/>
  <c r="DB930" i="2" s="1"/>
  <c r="DB161" i="2"/>
  <c r="DB23" i="2" s="1"/>
  <c r="DB941" i="2" s="1"/>
  <c r="EJ22" i="2"/>
  <c r="EJ161" i="2"/>
  <c r="EJ23" i="2" s="1"/>
  <c r="EJ941" i="2" s="1"/>
  <c r="EG161" i="2"/>
  <c r="EG23" i="2" s="1"/>
  <c r="EG941" i="2" s="1"/>
  <c r="EG22" i="2"/>
  <c r="DA52" i="2"/>
  <c r="DA107" i="2" s="1"/>
  <c r="EI417" i="2"/>
  <c r="BH107" i="2"/>
  <c r="BI107" i="2"/>
  <c r="EH418" i="2"/>
  <c r="EH52" i="2"/>
  <c r="DG107" i="2"/>
  <c r="BO107" i="2"/>
  <c r="BP107" i="2"/>
  <c r="DZ424" i="2"/>
  <c r="DZ425" i="2" s="1"/>
  <c r="BQ417" i="2"/>
  <c r="EJ424" i="2"/>
  <c r="EJ425" i="2" s="1"/>
  <c r="DE417" i="2"/>
  <c r="DF22" i="2"/>
  <c r="EK160" i="2"/>
  <c r="DH107" i="2"/>
  <c r="CH22" i="2"/>
  <c r="CH930" i="2" s="1"/>
  <c r="EE160" i="2"/>
  <c r="CX107" i="2"/>
  <c r="EK424" i="2"/>
  <c r="EK425" i="2" s="1"/>
  <c r="DI417" i="2"/>
  <c r="DB107" i="2"/>
  <c r="DD107" i="2"/>
  <c r="CT161" i="2"/>
  <c r="CT23" i="2" s="1"/>
  <c r="CT941" i="2" s="1"/>
  <c r="EH160" i="2"/>
  <c r="DY424" i="2"/>
  <c r="DY425" i="2" s="1"/>
  <c r="BM417" i="2"/>
  <c r="CX22" i="2"/>
  <c r="CX930" i="2" s="1"/>
  <c r="EI160" i="2"/>
  <c r="EF22" i="2"/>
  <c r="EF161" i="2"/>
  <c r="EF23" i="2" s="1"/>
  <c r="EF941" i="2" s="1"/>
  <c r="CY930" i="2" l="1"/>
  <c r="CM930" i="2"/>
  <c r="DC930" i="2"/>
  <c r="DF930" i="2"/>
  <c r="DG930" i="2"/>
  <c r="CP930" i="2"/>
  <c r="CQ930" i="2"/>
  <c r="CI930" i="2"/>
  <c r="EG918" i="2"/>
  <c r="EF20" i="2"/>
  <c r="EJ20" i="2"/>
  <c r="EG20" i="2"/>
  <c r="DB20" i="2"/>
  <c r="DB918" i="2"/>
  <c r="CP20" i="2"/>
  <c r="CP918" i="2"/>
  <c r="CL20" i="2"/>
  <c r="CL918" i="2"/>
  <c r="CH20" i="2"/>
  <c r="CH918" i="2"/>
  <c r="CT918" i="2"/>
  <c r="CX20" i="2"/>
  <c r="CX918" i="2"/>
  <c r="DF20" i="2"/>
  <c r="DF918" i="2"/>
  <c r="EH107" i="2"/>
  <c r="EH974" i="2"/>
  <c r="EH985" i="2" s="1"/>
  <c r="EH161" i="2"/>
  <c r="EH23" i="2" s="1"/>
  <c r="EH941" i="2" s="1"/>
  <c r="EH22" i="2"/>
  <c r="EH918" i="2" s="1"/>
  <c r="EK22" i="2"/>
  <c r="EK918" i="2" s="1"/>
  <c r="EK161" i="2"/>
  <c r="EK23" i="2" s="1"/>
  <c r="EK941" i="2" s="1"/>
  <c r="EI418" i="2"/>
  <c r="EI52" i="2"/>
  <c r="EI22" i="2"/>
  <c r="EJ918" i="2" s="1"/>
  <c r="EI161" i="2"/>
  <c r="EI23" i="2" s="1"/>
  <c r="EI941" i="2" s="1"/>
  <c r="EK417" i="2"/>
  <c r="DI52" i="2"/>
  <c r="DI107" i="2" s="1"/>
  <c r="DE52" i="2"/>
  <c r="EJ417" i="2"/>
  <c r="EE22" i="2"/>
  <c r="EE918" i="2" s="1"/>
  <c r="EE161" i="2"/>
  <c r="EE23" i="2" s="1"/>
  <c r="EE941" i="2" s="1"/>
  <c r="BM52" i="2"/>
  <c r="DY417" i="2"/>
  <c r="BQ52" i="2"/>
  <c r="DZ417" i="2"/>
  <c r="EI918" i="2" l="1"/>
  <c r="EF918" i="2"/>
  <c r="EK20" i="2"/>
  <c r="EH20" i="2"/>
  <c r="EE20" i="2"/>
  <c r="EI20" i="2"/>
  <c r="EI107" i="2"/>
  <c r="EI974" i="2"/>
  <c r="EI985" i="2" s="1"/>
  <c r="BM107" i="2"/>
  <c r="BN107" i="2"/>
  <c r="EJ52" i="2"/>
  <c r="EJ418" i="2"/>
  <c r="DY418" i="2"/>
  <c r="DY52" i="2"/>
  <c r="DE107" i="2"/>
  <c r="DF107" i="2"/>
  <c r="DZ52" i="2"/>
  <c r="DZ418" i="2"/>
  <c r="BQ107" i="2"/>
  <c r="BR107" i="2"/>
  <c r="EK418" i="2"/>
  <c r="EK52" i="2"/>
  <c r="DZ974" i="2" l="1"/>
  <c r="DZ985" i="2" s="1"/>
  <c r="EK107" i="2"/>
  <c r="EK974" i="2"/>
  <c r="EK985" i="2" s="1"/>
  <c r="DY107" i="2"/>
  <c r="DY974" i="2"/>
  <c r="DY985" i="2" s="1"/>
  <c r="EJ107" i="2"/>
  <c r="EJ974" i="2"/>
  <c r="EJ985" i="2" s="1"/>
  <c r="DZ107" i="2"/>
  <c r="EA107" i="2"/>
  <c r="AP364" i="2" l="1"/>
  <c r="E100" i="2" l="1"/>
  <c r="DI254" i="2" l="1" a="1"/>
  <c r="DI254" i="2" s="1"/>
  <c r="DH254" i="2" a="1"/>
  <c r="DH254" i="2" s="1"/>
  <c r="DG254" i="2" a="1"/>
  <c r="DG254" i="2" s="1"/>
  <c r="DE254" i="2" a="1"/>
  <c r="DE254" i="2" s="1"/>
  <c r="DD254" i="2" a="1"/>
  <c r="DD254" i="2" s="1"/>
  <c r="DC254" i="2" a="1"/>
  <c r="DC254" i="2" s="1"/>
  <c r="DA254" i="2" a="1"/>
  <c r="DA254" i="2" s="1"/>
  <c r="CZ254" i="2" a="1"/>
  <c r="CZ254" i="2" s="1"/>
  <c r="CY254" i="2" a="1"/>
  <c r="CY254" i="2" s="1"/>
  <c r="CW254" i="2" a="1"/>
  <c r="CW254" i="2" s="1"/>
  <c r="CV254" i="2" a="1"/>
  <c r="CV254" i="2" s="1"/>
  <c r="CU254" i="2" a="1"/>
  <c r="CU254" i="2" s="1"/>
  <c r="CS254" i="2" a="1"/>
  <c r="CS254" i="2" s="1"/>
  <c r="CR254" i="2" a="1"/>
  <c r="CR254" i="2" s="1"/>
  <c r="CQ254" i="2" a="1"/>
  <c r="CQ254" i="2" s="1"/>
  <c r="CO254" i="2" a="1"/>
  <c r="CO254" i="2" s="1"/>
  <c r="CN254" i="2" a="1"/>
  <c r="CN254" i="2" s="1"/>
  <c r="CM254" i="2" a="1"/>
  <c r="CM254" i="2" s="1"/>
  <c r="CK254" i="2" a="1"/>
  <c r="CK254" i="2" s="1"/>
  <c r="CJ254" i="2" a="1"/>
  <c r="CJ254" i="2" s="1"/>
  <c r="CI254" i="2" a="1"/>
  <c r="CI254" i="2" s="1"/>
  <c r="AS407" i="2" a="1"/>
  <c r="AS407" i="2" s="1"/>
  <c r="AS405" i="2" s="1"/>
  <c r="AS404" i="2" s="1"/>
  <c r="AS398" i="2" s="1"/>
  <c r="AS51" i="2" s="1"/>
  <c r="AR407" i="2" a="1"/>
  <c r="AR407" i="2" s="1"/>
  <c r="AR405" i="2" s="1"/>
  <c r="AR404" i="2" s="1"/>
  <c r="AR398" i="2" s="1"/>
  <c r="AR51" i="2" s="1"/>
  <c r="AQ407" i="2" a="1"/>
  <c r="AQ407" i="2" s="1"/>
  <c r="AQ405" i="2" s="1"/>
  <c r="AQ404" i="2" s="1"/>
  <c r="AQ398" i="2" s="1"/>
  <c r="AQ51" i="2" s="1"/>
  <c r="AP407" i="2" a="1"/>
  <c r="AP407" i="2" s="1"/>
  <c r="AP405" i="2" s="1"/>
  <c r="AP404" i="2" s="1"/>
  <c r="AP398" i="2" s="1"/>
  <c r="AP51" i="2" s="1"/>
  <c r="AT284" i="2" a="1"/>
  <c r="AT284" i="2" s="1"/>
  <c r="AT281" i="2" a="1"/>
  <c r="AT281" i="2" s="1"/>
  <c r="AT275" i="2" s="1"/>
  <c r="AT302" i="2" a="1"/>
  <c r="AT302" i="2" s="1"/>
  <c r="AT300" i="2"/>
  <c r="AU284" i="2" a="1"/>
  <c r="AU284" i="2" s="1"/>
  <c r="AU281" i="2" a="1"/>
  <c r="AU281" i="2" s="1"/>
  <c r="AU275" i="2" s="1"/>
  <c r="AU276" i="2" s="1"/>
  <c r="AU302" i="2" a="1"/>
  <c r="AU302" i="2" s="1"/>
  <c r="AU300" i="2"/>
  <c r="AV284" i="2" a="1"/>
  <c r="AV284" i="2" s="1"/>
  <c r="AV281" i="2" a="1"/>
  <c r="AV281" i="2" s="1"/>
  <c r="AV275" i="2" s="1"/>
  <c r="AV302" i="2" a="1"/>
  <c r="AV302" i="2" s="1"/>
  <c r="AV300" i="2"/>
  <c r="AW284" i="2" a="1"/>
  <c r="AW284" i="2" s="1"/>
  <c r="AW281" i="2" a="1"/>
  <c r="AW281" i="2" s="1"/>
  <c r="AW275" i="2" s="1"/>
  <c r="AW276" i="2" s="1"/>
  <c r="AW302" i="2" a="1"/>
  <c r="AW302" i="2" s="1"/>
  <c r="AW300" i="2"/>
  <c r="DU264" i="2"/>
  <c r="DU57" i="2" s="1"/>
  <c r="DU62" i="2" s="1"/>
  <c r="AX284" i="2" a="1"/>
  <c r="AX284" i="2" s="1"/>
  <c r="AX281" i="2" a="1"/>
  <c r="AX281" i="2" s="1"/>
  <c r="AX275" i="2" s="1"/>
  <c r="AX276" i="2" s="1"/>
  <c r="AX302" i="2" a="1"/>
  <c r="AX302" i="2" s="1"/>
  <c r="AX300" i="2"/>
  <c r="AY284" i="2" a="1"/>
  <c r="AY284" i="2" s="1"/>
  <c r="AY281" i="2" a="1"/>
  <c r="AY281" i="2" s="1"/>
  <c r="AY275" i="2" s="1"/>
  <c r="AY276" i="2" s="1"/>
  <c r="AY302" i="2" a="1"/>
  <c r="AY302" i="2" s="1"/>
  <c r="AY300" i="2"/>
  <c r="AZ284" i="2" a="1"/>
  <c r="AZ284" i="2" s="1"/>
  <c r="AZ281" i="2" a="1"/>
  <c r="AZ281" i="2" s="1"/>
  <c r="AZ275" i="2" s="1"/>
  <c r="AZ276" i="2" s="1"/>
  <c r="AZ302" i="2" a="1"/>
  <c r="AZ302" i="2" s="1"/>
  <c r="AZ300" i="2"/>
  <c r="BA284" i="2" a="1"/>
  <c r="BA284" i="2" s="1"/>
  <c r="BA281" i="2" a="1"/>
  <c r="BA281" i="2" s="1"/>
  <c r="BA275" i="2" s="1"/>
  <c r="BA276" i="2" s="1"/>
  <c r="BA302" i="2" a="1"/>
  <c r="BA302" i="2" s="1"/>
  <c r="BA300" i="2"/>
  <c r="DV264" i="2"/>
  <c r="DV57" i="2" s="1"/>
  <c r="DV62" i="2" s="1"/>
  <c r="BB284" i="2" a="1"/>
  <c r="BB284" i="2" s="1"/>
  <c r="BB281" i="2" a="1"/>
  <c r="BB281" i="2" s="1"/>
  <c r="BB275" i="2" s="1"/>
  <c r="BB276" i="2" s="1"/>
  <c r="BB302" i="2" a="1"/>
  <c r="BB302" i="2" s="1"/>
  <c r="BB300" i="2"/>
  <c r="BC284" i="2" a="1"/>
  <c r="BC284" i="2" s="1"/>
  <c r="BC281" i="2" a="1"/>
  <c r="BC281" i="2" s="1"/>
  <c r="BC275" i="2" s="1"/>
  <c r="BC276" i="2" s="1"/>
  <c r="BC302" i="2" a="1"/>
  <c r="BC302" i="2" s="1"/>
  <c r="BC300" i="2"/>
  <c r="BD284" i="2" a="1"/>
  <c r="BD284" i="2" s="1"/>
  <c r="BD281" i="2" a="1"/>
  <c r="BD281" i="2" s="1"/>
  <c r="BD275" i="2" s="1"/>
  <c r="BD276" i="2" s="1"/>
  <c r="BD302" i="2" a="1"/>
  <c r="BD302" i="2" s="1"/>
  <c r="BD300" i="2"/>
  <c r="BE284" i="2" a="1"/>
  <c r="BE284" i="2" s="1"/>
  <c r="BE281" i="2" a="1"/>
  <c r="BE281" i="2" s="1"/>
  <c r="BE275" i="2" s="1"/>
  <c r="BE276" i="2" s="1"/>
  <c r="BE302" i="2" a="1"/>
  <c r="BE302" i="2" s="1"/>
  <c r="BE300" i="2"/>
  <c r="DW264" i="2"/>
  <c r="BF284" i="2" a="1"/>
  <c r="BF284" i="2" s="1"/>
  <c r="BF281" i="2" a="1"/>
  <c r="BF281" i="2" s="1"/>
  <c r="BF275" i="2" s="1"/>
  <c r="BF276" i="2" s="1"/>
  <c r="BF302" i="2" a="1"/>
  <c r="BF302" i="2" s="1"/>
  <c r="BF300" i="2"/>
  <c r="BG284" i="2" a="1"/>
  <c r="BG284" i="2" s="1"/>
  <c r="BG281" i="2" a="1"/>
  <c r="BG281" i="2" s="1"/>
  <c r="BG275" i="2" s="1"/>
  <c r="BG276" i="2" s="1"/>
  <c r="BG302" i="2" a="1"/>
  <c r="BG302" i="2" s="1"/>
  <c r="BG300" i="2"/>
  <c r="BH284" i="2" a="1"/>
  <c r="BH284" i="2" s="1"/>
  <c r="BH281" i="2" a="1"/>
  <c r="BH281" i="2" s="1"/>
  <c r="BH275" i="2" s="1"/>
  <c r="BH276" i="2" s="1"/>
  <c r="BH302" i="2" a="1"/>
  <c r="BH302" i="2" s="1"/>
  <c r="BH300" i="2"/>
  <c r="BI284" i="2" a="1"/>
  <c r="BI284" i="2" s="1"/>
  <c r="BI281" i="2" a="1"/>
  <c r="BI281" i="2" s="1"/>
  <c r="BI275" i="2" s="1"/>
  <c r="BI276" i="2" s="1"/>
  <c r="BI302" i="2" a="1"/>
  <c r="BI302" i="2" s="1"/>
  <c r="BI300" i="2"/>
  <c r="DX264" i="2"/>
  <c r="DX57" i="2" s="1"/>
  <c r="DX62" i="2" s="1"/>
  <c r="BJ284" i="2" a="1"/>
  <c r="BJ284" i="2" s="1"/>
  <c r="BJ281" i="2" a="1"/>
  <c r="BJ281" i="2" s="1"/>
  <c r="BJ275" i="2" s="1"/>
  <c r="BJ276" i="2" s="1"/>
  <c r="BJ302" i="2" a="1"/>
  <c r="BJ302" i="2" s="1"/>
  <c r="BJ300" i="2"/>
  <c r="BK284" i="2" a="1"/>
  <c r="BK284" i="2" s="1"/>
  <c r="BK281" i="2" a="1"/>
  <c r="BK281" i="2" s="1"/>
  <c r="BK275" i="2" s="1"/>
  <c r="BK276" i="2" s="1"/>
  <c r="BK302" i="2" a="1"/>
  <c r="BK302" i="2" s="1"/>
  <c r="BK300" i="2"/>
  <c r="BL284" i="2" a="1"/>
  <c r="BL284" i="2" s="1"/>
  <c r="BL281" i="2" a="1"/>
  <c r="BL281" i="2" s="1"/>
  <c r="BL275" i="2" s="1"/>
  <c r="BL276" i="2" s="1"/>
  <c r="BL302" i="2" a="1"/>
  <c r="BL302" i="2" s="1"/>
  <c r="BL300" i="2"/>
  <c r="BM284" i="2" a="1"/>
  <c r="BM284" i="2" s="1"/>
  <c r="BM281" i="2" a="1"/>
  <c r="BM281" i="2" s="1"/>
  <c r="BM275" i="2" s="1"/>
  <c r="BM276" i="2" s="1"/>
  <c r="BM302" i="2" a="1"/>
  <c r="BM302" i="2" s="1"/>
  <c r="BM300" i="2"/>
  <c r="DY264" i="2"/>
  <c r="DY57" i="2" s="1"/>
  <c r="DY62" i="2" s="1"/>
  <c r="BN284" i="2" a="1"/>
  <c r="BN284" i="2" s="1"/>
  <c r="BN281" i="2" a="1"/>
  <c r="BN281" i="2" s="1"/>
  <c r="BN275" i="2" s="1"/>
  <c r="BN276" i="2" s="1"/>
  <c r="BN302" i="2" a="1"/>
  <c r="BN302" i="2" s="1"/>
  <c r="BN300" i="2"/>
  <c r="BO284" i="2" a="1"/>
  <c r="BO284" i="2" s="1"/>
  <c r="BO281" i="2" a="1"/>
  <c r="BO281" i="2" s="1"/>
  <c r="BO275" i="2" s="1"/>
  <c r="BO302" i="2" a="1"/>
  <c r="BO302" i="2" s="1"/>
  <c r="BO300" i="2"/>
  <c r="BP284" i="2" a="1"/>
  <c r="BP284" i="2" s="1"/>
  <c r="BP281" i="2" a="1"/>
  <c r="BP281" i="2" s="1"/>
  <c r="BP275" i="2" s="1"/>
  <c r="BP276" i="2" s="1"/>
  <c r="BP302" i="2" a="1"/>
  <c r="BP302" i="2" s="1"/>
  <c r="BP300" i="2"/>
  <c r="BQ284" i="2" a="1"/>
  <c r="BQ284" i="2" s="1"/>
  <c r="BQ281" i="2" a="1"/>
  <c r="BQ281" i="2" s="1"/>
  <c r="BQ275" i="2" s="1"/>
  <c r="BQ276" i="2" s="1"/>
  <c r="BQ302" i="2" a="1"/>
  <c r="BQ302" i="2" s="1"/>
  <c r="BQ300" i="2"/>
  <c r="DZ264" i="2"/>
  <c r="DZ57" i="2" s="1"/>
  <c r="DZ62" i="2" s="1"/>
  <c r="BR284" i="2" a="1"/>
  <c r="BR284" i="2" s="1"/>
  <c r="BR281" i="2" a="1"/>
  <c r="BR281" i="2" s="1"/>
  <c r="BR275" i="2" s="1"/>
  <c r="BR276" i="2" s="1"/>
  <c r="BR302" i="2" a="1"/>
  <c r="BR302" i="2" s="1"/>
  <c r="BR300" i="2"/>
  <c r="BS284" i="2" a="1"/>
  <c r="BS284" i="2" s="1"/>
  <c r="BS281" i="2" a="1"/>
  <c r="BS281" i="2" s="1"/>
  <c r="BS275" i="2" s="1"/>
  <c r="BS276" i="2" s="1"/>
  <c r="BS302" i="2" a="1"/>
  <c r="BS302" i="2" s="1"/>
  <c r="BS300" i="2"/>
  <c r="BT284" i="2" a="1"/>
  <c r="BT284" i="2" s="1"/>
  <c r="BT281" i="2" a="1"/>
  <c r="BT281" i="2" s="1"/>
  <c r="BT275" i="2" s="1"/>
  <c r="BT276" i="2" s="1"/>
  <c r="BT302" i="2" a="1"/>
  <c r="BT302" i="2" s="1"/>
  <c r="BT300" i="2"/>
  <c r="BU284" i="2" a="1"/>
  <c r="BU284" i="2" s="1"/>
  <c r="BU281" i="2" a="1"/>
  <c r="BU281" i="2" s="1"/>
  <c r="BU275" i="2" s="1"/>
  <c r="BU276" i="2" s="1"/>
  <c r="BU302" i="2" a="1"/>
  <c r="BU302" i="2" s="1"/>
  <c r="BU300" i="2"/>
  <c r="EA264" i="2"/>
  <c r="EA57" i="2" s="1"/>
  <c r="EA62" i="2" s="1"/>
  <c r="BV284" i="2" a="1"/>
  <c r="BV284" i="2" s="1"/>
  <c r="BV281" i="2" a="1"/>
  <c r="BV281" i="2" s="1"/>
  <c r="BV275" i="2" s="1"/>
  <c r="BV276" i="2" s="1"/>
  <c r="BV302" i="2" a="1"/>
  <c r="BV302" i="2" s="1"/>
  <c r="BV300" i="2"/>
  <c r="BW284" i="2" a="1"/>
  <c r="BW284" i="2" s="1"/>
  <c r="BW281" i="2" a="1"/>
  <c r="BW281" i="2" s="1"/>
  <c r="BW275" i="2" s="1"/>
  <c r="BW276" i="2" s="1"/>
  <c r="BW302" i="2" a="1"/>
  <c r="BW302" i="2" s="1"/>
  <c r="BW300" i="2"/>
  <c r="BX284" i="2" a="1"/>
  <c r="BX284" i="2" s="1"/>
  <c r="BX281" i="2" a="1"/>
  <c r="BX281" i="2" s="1"/>
  <c r="BX275" i="2" s="1"/>
  <c r="BX276" i="2" s="1"/>
  <c r="BX302" i="2" a="1"/>
  <c r="BX302" i="2" s="1"/>
  <c r="BX300" i="2"/>
  <c r="BY284" i="2" a="1"/>
  <c r="BY284" i="2" s="1"/>
  <c r="BY281" i="2" a="1"/>
  <c r="BY281" i="2" s="1"/>
  <c r="BY275" i="2" s="1"/>
  <c r="BY276" i="2" s="1"/>
  <c r="BY302" i="2" a="1"/>
  <c r="BY302" i="2" s="1"/>
  <c r="BY300" i="2"/>
  <c r="EB264" i="2"/>
  <c r="BZ284" i="2" a="1"/>
  <c r="BZ284" i="2" s="1"/>
  <c r="BZ281" i="2" a="1"/>
  <c r="BZ281" i="2" s="1"/>
  <c r="BZ275" i="2" s="1"/>
  <c r="BZ276" i="2" s="1"/>
  <c r="BZ302" i="2" a="1"/>
  <c r="BZ302" i="2" s="1"/>
  <c r="BZ300" i="2"/>
  <c r="CA284" i="2" a="1"/>
  <c r="CA284" i="2" s="1"/>
  <c r="CA281" i="2" a="1"/>
  <c r="CA281" i="2" s="1"/>
  <c r="CA275" i="2" s="1"/>
  <c r="CA276" i="2" s="1"/>
  <c r="CA302" i="2" a="1"/>
  <c r="CA302" i="2" s="1"/>
  <c r="CA300" i="2"/>
  <c r="CB284" i="2" a="1"/>
  <c r="CB284" i="2" s="1"/>
  <c r="CB281" i="2" a="1"/>
  <c r="CB281" i="2" s="1"/>
  <c r="CB275" i="2" s="1"/>
  <c r="CB276" i="2" s="1"/>
  <c r="CB302" i="2" a="1"/>
  <c r="CB302" i="2" s="1"/>
  <c r="CB300" i="2"/>
  <c r="CC284" i="2" a="1"/>
  <c r="CC284" i="2" s="1"/>
  <c r="CC281" i="2" a="1"/>
  <c r="CC281" i="2" s="1"/>
  <c r="CC275" i="2" s="1"/>
  <c r="CC276" i="2" s="1"/>
  <c r="CC302" i="2" a="1"/>
  <c r="CC302" i="2" s="1"/>
  <c r="CC300" i="2"/>
  <c r="EC264" i="2"/>
  <c r="EC57" i="2" s="1"/>
  <c r="EC62" i="2" s="1"/>
  <c r="CD284" i="2" a="1"/>
  <c r="CD284" i="2" s="1"/>
  <c r="CD281" i="2" a="1"/>
  <c r="CD281" i="2" s="1"/>
  <c r="CD275" i="2" s="1"/>
  <c r="CD276" i="2" s="1"/>
  <c r="CD302" i="2" a="1"/>
  <c r="CD302" i="2" s="1"/>
  <c r="CD300" i="2"/>
  <c r="CE284" i="2" a="1"/>
  <c r="CE284" i="2" s="1"/>
  <c r="CE281" i="2" a="1"/>
  <c r="CE281" i="2" s="1"/>
  <c r="CE275" i="2" s="1"/>
  <c r="CE276" i="2" s="1"/>
  <c r="CE302" i="2" a="1"/>
  <c r="CE302" i="2" s="1"/>
  <c r="CE300" i="2"/>
  <c r="CF284" i="2" a="1"/>
  <c r="CF284" i="2" s="1"/>
  <c r="CF281" i="2" a="1"/>
  <c r="CF281" i="2" s="1"/>
  <c r="CF275" i="2" s="1"/>
  <c r="CF276" i="2" s="1"/>
  <c r="CF302" i="2" a="1"/>
  <c r="CF302" i="2" s="1"/>
  <c r="CF300" i="2"/>
  <c r="CG284" i="2" a="1"/>
  <c r="CG284" i="2" s="1"/>
  <c r="CG281" i="2" a="1"/>
  <c r="CG281" i="2" s="1"/>
  <c r="CG275" i="2" s="1"/>
  <c r="CG276" i="2" s="1"/>
  <c r="CG302" i="2" a="1"/>
  <c r="CG302" i="2" s="1"/>
  <c r="CG300" i="2"/>
  <c r="ED264" i="2"/>
  <c r="ED57" i="2" s="1"/>
  <c r="ED62" i="2" s="1"/>
  <c r="CH284" i="2" a="1"/>
  <c r="CH284" i="2" s="1"/>
  <c r="CH281" i="2" a="1"/>
  <c r="CH281" i="2" s="1"/>
  <c r="CH275" i="2" s="1"/>
  <c r="CH276" i="2" s="1"/>
  <c r="CH302" i="2" a="1"/>
  <c r="CH302" i="2" s="1"/>
  <c r="CH300" i="2"/>
  <c r="CI284" i="2" a="1"/>
  <c r="CI284" i="2" s="1"/>
  <c r="CI281" i="2" a="1"/>
  <c r="CI281" i="2" s="1"/>
  <c r="CI275" i="2" s="1"/>
  <c r="CI276" i="2" s="1"/>
  <c r="CI302" i="2" a="1"/>
  <c r="CI302" i="2" s="1"/>
  <c r="CI300" i="2"/>
  <c r="CJ284" i="2" a="1"/>
  <c r="CJ284" i="2" s="1"/>
  <c r="CJ281" i="2" a="1"/>
  <c r="CJ281" i="2" s="1"/>
  <c r="CJ275" i="2" s="1"/>
  <c r="CJ276" i="2" s="1"/>
  <c r="CJ302" i="2" a="1"/>
  <c r="CJ302" i="2" s="1"/>
  <c r="CJ300" i="2"/>
  <c r="CK284" i="2" a="1"/>
  <c r="CK284" i="2" s="1"/>
  <c r="CK281" i="2" a="1"/>
  <c r="CK281" i="2" s="1"/>
  <c r="CK275" i="2" s="1"/>
  <c r="CK276" i="2" s="1"/>
  <c r="CK302" i="2" a="1"/>
  <c r="CK302" i="2" s="1"/>
  <c r="CK300" i="2"/>
  <c r="EE264" i="2"/>
  <c r="CL284" i="2" a="1"/>
  <c r="CL284" i="2" s="1"/>
  <c r="CL281" i="2" a="1"/>
  <c r="CL281" i="2" s="1"/>
  <c r="CL275" i="2" s="1"/>
  <c r="CL276" i="2" s="1"/>
  <c r="CL302" i="2" a="1"/>
  <c r="CL302" i="2" s="1"/>
  <c r="CL300" i="2"/>
  <c r="CM284" i="2" a="1"/>
  <c r="CM284" i="2" s="1"/>
  <c r="CM281" i="2" a="1"/>
  <c r="CM281" i="2" s="1"/>
  <c r="CM275" i="2" s="1"/>
  <c r="CM276" i="2" s="1"/>
  <c r="CM302" i="2" a="1"/>
  <c r="CM302" i="2" s="1"/>
  <c r="CM300" i="2"/>
  <c r="CN284" i="2" a="1"/>
  <c r="CN284" i="2" s="1"/>
  <c r="CN281" i="2" a="1"/>
  <c r="CN281" i="2" s="1"/>
  <c r="CN275" i="2" s="1"/>
  <c r="CN276" i="2" s="1"/>
  <c r="CN302" i="2" a="1"/>
  <c r="CN302" i="2" s="1"/>
  <c r="CN300" i="2"/>
  <c r="CO284" i="2" a="1"/>
  <c r="CO284" i="2" s="1"/>
  <c r="CO281" i="2" a="1"/>
  <c r="CO281" i="2" s="1"/>
  <c r="CO275" i="2" s="1"/>
  <c r="CO276" i="2" s="1"/>
  <c r="CO302" i="2" a="1"/>
  <c r="CO302" i="2" s="1"/>
  <c r="CO300" i="2"/>
  <c r="EF264" i="2"/>
  <c r="EF57" i="2" s="1"/>
  <c r="EF62" i="2" s="1"/>
  <c r="CP284" i="2" a="1"/>
  <c r="CP284" i="2" s="1"/>
  <c r="CP281" i="2" a="1"/>
  <c r="CP281" i="2" s="1"/>
  <c r="CP275" i="2" s="1"/>
  <c r="CP276" i="2" s="1"/>
  <c r="CP302" i="2" a="1"/>
  <c r="CP302" i="2" s="1"/>
  <c r="CP300" i="2"/>
  <c r="CQ284" i="2" a="1"/>
  <c r="CQ284" i="2" s="1"/>
  <c r="CQ281" i="2" a="1"/>
  <c r="CQ281" i="2" s="1"/>
  <c r="CQ275" i="2" s="1"/>
  <c r="CQ302" i="2" a="1"/>
  <c r="CQ302" i="2" s="1"/>
  <c r="CQ300" i="2"/>
  <c r="CR284" i="2" a="1"/>
  <c r="CR284" i="2" s="1"/>
  <c r="CR281" i="2" a="1"/>
  <c r="CR281" i="2" s="1"/>
  <c r="CR275" i="2" s="1"/>
  <c r="CR276" i="2" s="1"/>
  <c r="CR302" i="2" a="1"/>
  <c r="CR302" i="2" s="1"/>
  <c r="CR300" i="2"/>
  <c r="CS284" i="2" a="1"/>
  <c r="CS284" i="2" s="1"/>
  <c r="CS281" i="2" a="1"/>
  <c r="CS281" i="2" s="1"/>
  <c r="CS275" i="2" s="1"/>
  <c r="CS276" i="2" s="1"/>
  <c r="CS302" i="2" a="1"/>
  <c r="CS302" i="2" s="1"/>
  <c r="CS300" i="2"/>
  <c r="EG264" i="2"/>
  <c r="EG57" i="2" s="1"/>
  <c r="EG62" i="2" s="1"/>
  <c r="CT284" i="2" a="1"/>
  <c r="CT284" i="2" s="1"/>
  <c r="CT281" i="2" a="1"/>
  <c r="CT281" i="2" s="1"/>
  <c r="CT275" i="2" s="1"/>
  <c r="CT276" i="2" s="1"/>
  <c r="CT302" i="2" a="1"/>
  <c r="CT302" i="2" s="1"/>
  <c r="CT300" i="2"/>
  <c r="CU284" i="2" a="1"/>
  <c r="CU284" i="2" s="1"/>
  <c r="CU281" i="2" a="1"/>
  <c r="CU281" i="2" s="1"/>
  <c r="CU275" i="2" s="1"/>
  <c r="CU302" i="2" a="1"/>
  <c r="CU302" i="2" s="1"/>
  <c r="CU300" i="2"/>
  <c r="CV284" i="2" a="1"/>
  <c r="CV284" i="2" s="1"/>
  <c r="CV281" i="2" a="1"/>
  <c r="CV281" i="2" s="1"/>
  <c r="CV275" i="2" s="1"/>
  <c r="CV276" i="2" s="1"/>
  <c r="CV302" i="2" a="1"/>
  <c r="CV302" i="2" s="1"/>
  <c r="CV300" i="2"/>
  <c r="CW284" i="2" a="1"/>
  <c r="CW284" i="2" s="1"/>
  <c r="CW281" i="2" a="1"/>
  <c r="CW281" i="2" s="1"/>
  <c r="CW275" i="2" s="1"/>
  <c r="CW302" i="2" a="1"/>
  <c r="CW302" i="2" s="1"/>
  <c r="CW300" i="2"/>
  <c r="EH264" i="2"/>
  <c r="EH57" i="2" s="1"/>
  <c r="EH62" i="2" s="1"/>
  <c r="CX284" i="2" a="1"/>
  <c r="CX284" i="2" s="1"/>
  <c r="CX281" i="2" a="1"/>
  <c r="CX281" i="2" s="1"/>
  <c r="CX275" i="2" s="1"/>
  <c r="CX276" i="2" s="1"/>
  <c r="CX302" i="2" a="1"/>
  <c r="CX302" i="2" s="1"/>
  <c r="CX300" i="2"/>
  <c r="CY284" i="2" a="1"/>
  <c r="CY284" i="2" s="1"/>
  <c r="CY281" i="2" a="1"/>
  <c r="CY281" i="2" s="1"/>
  <c r="CY275" i="2" s="1"/>
  <c r="CY276" i="2" s="1"/>
  <c r="CY302" i="2" a="1"/>
  <c r="CY302" i="2" s="1"/>
  <c r="CY300" i="2"/>
  <c r="CZ284" i="2" a="1"/>
  <c r="CZ284" i="2" s="1"/>
  <c r="CZ281" i="2" a="1"/>
  <c r="CZ281" i="2" s="1"/>
  <c r="CZ275" i="2" s="1"/>
  <c r="CZ276" i="2" s="1"/>
  <c r="CZ302" i="2" a="1"/>
  <c r="CZ302" i="2" s="1"/>
  <c r="CZ300" i="2"/>
  <c r="DA284" i="2" a="1"/>
  <c r="DA284" i="2" s="1"/>
  <c r="DA281" i="2" a="1"/>
  <c r="DA281" i="2" s="1"/>
  <c r="DA275" i="2" s="1"/>
  <c r="DA276" i="2" s="1"/>
  <c r="DA302" i="2" a="1"/>
  <c r="DA302" i="2" s="1"/>
  <c r="DA300" i="2"/>
  <c r="EI264" i="2"/>
  <c r="EI57" i="2" s="1"/>
  <c r="EI62" i="2" s="1"/>
  <c r="DB284" i="2" a="1"/>
  <c r="DB284" i="2" s="1"/>
  <c r="DB281" i="2" a="1"/>
  <c r="DB281" i="2" s="1"/>
  <c r="DB275" i="2" s="1"/>
  <c r="DB276" i="2" s="1"/>
  <c r="DB302" i="2" a="1"/>
  <c r="DB302" i="2" s="1"/>
  <c r="DB300" i="2"/>
  <c r="DC284" i="2" a="1"/>
  <c r="DC284" i="2" s="1"/>
  <c r="DC281" i="2" a="1"/>
  <c r="DC281" i="2" s="1"/>
  <c r="DC275" i="2" s="1"/>
  <c r="DC276" i="2" s="1"/>
  <c r="DC302" i="2" a="1"/>
  <c r="DC302" i="2" s="1"/>
  <c r="DC300" i="2"/>
  <c r="DD284" i="2" a="1"/>
  <c r="DD284" i="2" s="1"/>
  <c r="DD281" i="2" a="1"/>
  <c r="DD281" i="2" s="1"/>
  <c r="DD275" i="2" s="1"/>
  <c r="DD276" i="2" s="1"/>
  <c r="DD302" i="2" a="1"/>
  <c r="DD302" i="2" s="1"/>
  <c r="DD300" i="2"/>
  <c r="DE284" i="2" a="1"/>
  <c r="DE284" i="2" s="1"/>
  <c r="DE281" i="2" a="1"/>
  <c r="DE281" i="2" s="1"/>
  <c r="DE275" i="2" s="1"/>
  <c r="DE276" i="2" s="1"/>
  <c r="DE302" i="2" a="1"/>
  <c r="DE302" i="2" s="1"/>
  <c r="DE300" i="2"/>
  <c r="EJ264" i="2"/>
  <c r="DF284" i="2" a="1"/>
  <c r="DF284" i="2" s="1"/>
  <c r="DF281" i="2" a="1"/>
  <c r="DF281" i="2" s="1"/>
  <c r="DF275" i="2" s="1"/>
  <c r="DF302" i="2" a="1"/>
  <c r="DF302" i="2" s="1"/>
  <c r="DF300" i="2"/>
  <c r="DG284" i="2" a="1"/>
  <c r="DG284" i="2" s="1"/>
  <c r="DG281" i="2" a="1"/>
  <c r="DG281" i="2" s="1"/>
  <c r="DG275" i="2" s="1"/>
  <c r="DG276" i="2" s="1"/>
  <c r="DG302" i="2" a="1"/>
  <c r="DG302" i="2" s="1"/>
  <c r="DG300" i="2"/>
  <c r="DH284" i="2" a="1"/>
  <c r="DH284" i="2" s="1"/>
  <c r="DH281" i="2" a="1"/>
  <c r="DH281" i="2" s="1"/>
  <c r="DH275" i="2" s="1"/>
  <c r="DH276" i="2" s="1"/>
  <c r="DH302" i="2" a="1"/>
  <c r="DH302" i="2" s="1"/>
  <c r="DH300" i="2"/>
  <c r="DH506" i="2" a="1"/>
  <c r="DH506" i="2" s="1"/>
  <c r="DH504" i="2"/>
  <c r="DH503" i="2" s="1"/>
  <c r="DH497" i="2" s="1"/>
  <c r="DH58" i="2" s="1"/>
  <c r="DH525" i="2" a="1"/>
  <c r="DH525" i="2" s="1"/>
  <c r="DH523" i="2"/>
  <c r="DH522" i="2" s="1"/>
  <c r="DH516" i="2" s="1"/>
  <c r="DH59" i="2" s="1"/>
  <c r="DH544" i="2" a="1"/>
  <c r="DH544" i="2" s="1"/>
  <c r="DH542" i="2"/>
  <c r="DH541" i="2" s="1"/>
  <c r="DH535" i="2" s="1"/>
  <c r="DH60" i="2" s="1"/>
  <c r="DH564" i="2" a="1"/>
  <c r="DH564" i="2" s="1"/>
  <c r="DH561" i="2" a="1"/>
  <c r="DH561" i="2" s="1"/>
  <c r="DH554" i="2" s="1"/>
  <c r="DH583" i="2" a="1"/>
  <c r="DH583" i="2" s="1"/>
  <c r="DH581" i="2"/>
  <c r="DH580" i="2" s="1"/>
  <c r="DH574" i="2" s="1"/>
  <c r="DI284" i="2" a="1"/>
  <c r="DI284" i="2" s="1"/>
  <c r="DI281" i="2" a="1"/>
  <c r="DI281" i="2" s="1"/>
  <c r="DI275" i="2" s="1"/>
  <c r="DI276" i="2" s="1"/>
  <c r="DI302" i="2" a="1"/>
  <c r="DI302" i="2" s="1"/>
  <c r="DI300" i="2"/>
  <c r="DG506" i="2" a="1"/>
  <c r="DG506" i="2" s="1"/>
  <c r="DG504" i="2"/>
  <c r="DG503" i="2" s="1"/>
  <c r="DG497" i="2" s="1"/>
  <c r="DG58" i="2" s="1"/>
  <c r="DG525" i="2" a="1"/>
  <c r="DG525" i="2" s="1"/>
  <c r="DG523" i="2"/>
  <c r="DG522" i="2" s="1"/>
  <c r="DG516" i="2" s="1"/>
  <c r="DG59" i="2" s="1"/>
  <c r="DG544" i="2" a="1"/>
  <c r="DG544" i="2" s="1"/>
  <c r="DG542" i="2"/>
  <c r="DG541" i="2" s="1"/>
  <c r="DG535" i="2" s="1"/>
  <c r="DG60" i="2" s="1"/>
  <c r="DG564" i="2" a="1"/>
  <c r="DG564" i="2" s="1"/>
  <c r="DG561" i="2" a="1"/>
  <c r="DG561" i="2" s="1"/>
  <c r="DG554" i="2" s="1"/>
  <c r="DG583" i="2" a="1"/>
  <c r="DG583" i="2" s="1"/>
  <c r="DG581" i="2"/>
  <c r="DG580" i="2" s="1"/>
  <c r="DG574" i="2" s="1"/>
  <c r="DF506" i="2" a="1"/>
  <c r="DF506" i="2" s="1"/>
  <c r="DF504" i="2"/>
  <c r="DF503" i="2" s="1"/>
  <c r="DF497" i="2" s="1"/>
  <c r="DF58" i="2" s="1"/>
  <c r="DF525" i="2" a="1"/>
  <c r="DF525" i="2" s="1"/>
  <c r="DF523" i="2"/>
  <c r="DF522" i="2" s="1"/>
  <c r="DF516" i="2" s="1"/>
  <c r="DF59" i="2" s="1"/>
  <c r="DF544" i="2" a="1"/>
  <c r="DF544" i="2" s="1"/>
  <c r="DF542" i="2"/>
  <c r="DF541" i="2" s="1"/>
  <c r="DF535" i="2" s="1"/>
  <c r="DF60" i="2" s="1"/>
  <c r="DF564" i="2" a="1"/>
  <c r="DF564" i="2" s="1"/>
  <c r="DF561" i="2" a="1"/>
  <c r="DF561" i="2" s="1"/>
  <c r="DF554" i="2" s="1"/>
  <c r="DF583" i="2" a="1"/>
  <c r="DF583" i="2" s="1"/>
  <c r="DF581" i="2"/>
  <c r="DF580" i="2" s="1"/>
  <c r="DF574" i="2" s="1"/>
  <c r="DD506" i="2" a="1"/>
  <c r="DD506" i="2" s="1"/>
  <c r="DD504" i="2"/>
  <c r="DD503" i="2" s="1"/>
  <c r="DD497" i="2" s="1"/>
  <c r="DD58" i="2" s="1"/>
  <c r="DD525" i="2" a="1"/>
  <c r="DD525" i="2" s="1"/>
  <c r="DD523" i="2"/>
  <c r="DD522" i="2" s="1"/>
  <c r="DD516" i="2" s="1"/>
  <c r="DD59" i="2" s="1"/>
  <c r="DD544" i="2" a="1"/>
  <c r="DD544" i="2" s="1"/>
  <c r="DD542" i="2"/>
  <c r="DD541" i="2" s="1"/>
  <c r="DD535" i="2" s="1"/>
  <c r="DD60" i="2" s="1"/>
  <c r="DD564" i="2" a="1"/>
  <c r="DD564" i="2" s="1"/>
  <c r="DD561" i="2" a="1"/>
  <c r="DD561" i="2" s="1"/>
  <c r="DD554" i="2" s="1"/>
  <c r="DD583" i="2" a="1"/>
  <c r="DD583" i="2" s="1"/>
  <c r="DD581" i="2"/>
  <c r="DD580" i="2" s="1"/>
  <c r="DD574" i="2" s="1"/>
  <c r="DC506" i="2" a="1"/>
  <c r="DC506" i="2" s="1"/>
  <c r="DC504" i="2"/>
  <c r="DC503" i="2" s="1"/>
  <c r="DC497" i="2" s="1"/>
  <c r="DC58" i="2" s="1"/>
  <c r="DC525" i="2" a="1"/>
  <c r="DC525" i="2" s="1"/>
  <c r="DC523" i="2"/>
  <c r="DC522" i="2" s="1"/>
  <c r="DC516" i="2" s="1"/>
  <c r="DC59" i="2" s="1"/>
  <c r="DC544" i="2" a="1"/>
  <c r="DC544" i="2" s="1"/>
  <c r="DC542" i="2"/>
  <c r="DC541" i="2" s="1"/>
  <c r="DC535" i="2" s="1"/>
  <c r="DC60" i="2" s="1"/>
  <c r="DC564" i="2" a="1"/>
  <c r="DC564" i="2" s="1"/>
  <c r="DC561" i="2" a="1"/>
  <c r="DC561" i="2" s="1"/>
  <c r="DC554" i="2" s="1"/>
  <c r="DC583" i="2" a="1"/>
  <c r="DC583" i="2" s="1"/>
  <c r="DC581" i="2"/>
  <c r="DC580" i="2" s="1"/>
  <c r="DC574" i="2" s="1"/>
  <c r="DB506" i="2" a="1"/>
  <c r="DB506" i="2" s="1"/>
  <c r="DB504" i="2"/>
  <c r="DB503" i="2" s="1"/>
  <c r="DB497" i="2" s="1"/>
  <c r="DB58" i="2" s="1"/>
  <c r="DB525" i="2" a="1"/>
  <c r="DB525" i="2" s="1"/>
  <c r="DB523" i="2"/>
  <c r="DB522" i="2" s="1"/>
  <c r="DB516" i="2" s="1"/>
  <c r="DB59" i="2" s="1"/>
  <c r="DB544" i="2" a="1"/>
  <c r="DB544" i="2" s="1"/>
  <c r="DB542" i="2"/>
  <c r="DB541" i="2" s="1"/>
  <c r="DB535" i="2" s="1"/>
  <c r="DB60" i="2" s="1"/>
  <c r="DB564" i="2" a="1"/>
  <c r="DB564" i="2" s="1"/>
  <c r="DB561" i="2" a="1"/>
  <c r="DB561" i="2" s="1"/>
  <c r="DB554" i="2" s="1"/>
  <c r="DB583" i="2" a="1"/>
  <c r="DB583" i="2" s="1"/>
  <c r="DB581" i="2"/>
  <c r="DB580" i="2" s="1"/>
  <c r="DB574" i="2" s="1"/>
  <c r="CZ506" i="2" a="1"/>
  <c r="CZ506" i="2" s="1"/>
  <c r="CZ504" i="2"/>
  <c r="CZ503" i="2" s="1"/>
  <c r="CZ497" i="2" s="1"/>
  <c r="CZ58" i="2" s="1"/>
  <c r="CZ525" i="2" a="1"/>
  <c r="CZ525" i="2" s="1"/>
  <c r="CZ523" i="2"/>
  <c r="CZ522" i="2" s="1"/>
  <c r="CZ516" i="2" s="1"/>
  <c r="CZ59" i="2" s="1"/>
  <c r="CZ544" i="2" a="1"/>
  <c r="CZ544" i="2" s="1"/>
  <c r="CZ542" i="2"/>
  <c r="CZ541" i="2" s="1"/>
  <c r="CZ535" i="2" s="1"/>
  <c r="CZ60" i="2" s="1"/>
  <c r="CZ564" i="2" a="1"/>
  <c r="CZ564" i="2" s="1"/>
  <c r="CZ561" i="2" a="1"/>
  <c r="CZ561" i="2" s="1"/>
  <c r="CZ554" i="2" s="1"/>
  <c r="CZ583" i="2" a="1"/>
  <c r="CZ583" i="2" s="1"/>
  <c r="CZ581" i="2"/>
  <c r="CZ580" i="2" s="1"/>
  <c r="CZ574" i="2" s="1"/>
  <c r="CY506" i="2" a="1"/>
  <c r="CY506" i="2" s="1"/>
  <c r="CY504" i="2"/>
  <c r="CY503" i="2" s="1"/>
  <c r="CY497" i="2" s="1"/>
  <c r="CY58" i="2" s="1"/>
  <c r="CY525" i="2" a="1"/>
  <c r="CY525" i="2" s="1"/>
  <c r="CY523" i="2"/>
  <c r="CY522" i="2" s="1"/>
  <c r="CY516" i="2" s="1"/>
  <c r="CY59" i="2" s="1"/>
  <c r="CY544" i="2" a="1"/>
  <c r="CY544" i="2" s="1"/>
  <c r="CY542" i="2"/>
  <c r="CY541" i="2" s="1"/>
  <c r="CY535" i="2" s="1"/>
  <c r="CY60" i="2" s="1"/>
  <c r="CY564" i="2" a="1"/>
  <c r="CY564" i="2" s="1"/>
  <c r="CY561" i="2" a="1"/>
  <c r="CY561" i="2" s="1"/>
  <c r="CY554" i="2" s="1"/>
  <c r="CY583" i="2" a="1"/>
  <c r="CY583" i="2" s="1"/>
  <c r="CY581" i="2"/>
  <c r="CY580" i="2" s="1"/>
  <c r="CY574" i="2" s="1"/>
  <c r="CX506" i="2" a="1"/>
  <c r="CX506" i="2" s="1"/>
  <c r="CX504" i="2"/>
  <c r="CX503" i="2" s="1"/>
  <c r="CX497" i="2" s="1"/>
  <c r="CX58" i="2" s="1"/>
  <c r="CX525" i="2" a="1"/>
  <c r="CX525" i="2" s="1"/>
  <c r="CX523" i="2"/>
  <c r="CX522" i="2" s="1"/>
  <c r="CX516" i="2" s="1"/>
  <c r="CX59" i="2" s="1"/>
  <c r="CX544" i="2" a="1"/>
  <c r="CX544" i="2" s="1"/>
  <c r="CX542" i="2"/>
  <c r="CX541" i="2" s="1"/>
  <c r="CX535" i="2" s="1"/>
  <c r="CX60" i="2" s="1"/>
  <c r="CX564" i="2" a="1"/>
  <c r="CX564" i="2" s="1"/>
  <c r="CX561" i="2" a="1"/>
  <c r="CX561" i="2" s="1"/>
  <c r="CX554" i="2" s="1"/>
  <c r="CX583" i="2" a="1"/>
  <c r="CX583" i="2" s="1"/>
  <c r="CX581" i="2"/>
  <c r="CX580" i="2" s="1"/>
  <c r="CX574" i="2" s="1"/>
  <c r="CV506" i="2" a="1"/>
  <c r="CV506" i="2" s="1"/>
  <c r="CV504" i="2"/>
  <c r="CV503" i="2" s="1"/>
  <c r="CV497" i="2" s="1"/>
  <c r="CV58" i="2" s="1"/>
  <c r="CV525" i="2" a="1"/>
  <c r="CV525" i="2" s="1"/>
  <c r="CV523" i="2"/>
  <c r="CV522" i="2" s="1"/>
  <c r="CV516" i="2" s="1"/>
  <c r="CV59" i="2" s="1"/>
  <c r="CV544" i="2" a="1"/>
  <c r="CV544" i="2" s="1"/>
  <c r="CV542" i="2"/>
  <c r="CV541" i="2" s="1"/>
  <c r="CV535" i="2" s="1"/>
  <c r="CV60" i="2" s="1"/>
  <c r="CV564" i="2" a="1"/>
  <c r="CV564" i="2" s="1"/>
  <c r="CV561" i="2" a="1"/>
  <c r="CV561" i="2" s="1"/>
  <c r="CV554" i="2" s="1"/>
  <c r="CV583" i="2" a="1"/>
  <c r="CV583" i="2" s="1"/>
  <c r="CV581" i="2"/>
  <c r="CV580" i="2" s="1"/>
  <c r="CV574" i="2" s="1"/>
  <c r="CU506" i="2" a="1"/>
  <c r="CU506" i="2" s="1"/>
  <c r="CU504" i="2"/>
  <c r="CU503" i="2" s="1"/>
  <c r="CU497" i="2" s="1"/>
  <c r="CU58" i="2" s="1"/>
  <c r="CU525" i="2" a="1"/>
  <c r="CU525" i="2" s="1"/>
  <c r="CU523" i="2"/>
  <c r="CU522" i="2" s="1"/>
  <c r="CU516" i="2" s="1"/>
  <c r="CU59" i="2" s="1"/>
  <c r="CU544" i="2" a="1"/>
  <c r="CU544" i="2" s="1"/>
  <c r="CU542" i="2"/>
  <c r="CU541" i="2" s="1"/>
  <c r="CU535" i="2" s="1"/>
  <c r="CU60" i="2" s="1"/>
  <c r="CU564" i="2" a="1"/>
  <c r="CU564" i="2" s="1"/>
  <c r="CU561" i="2" a="1"/>
  <c r="CU561" i="2" s="1"/>
  <c r="CU554" i="2" s="1"/>
  <c r="CU583" i="2" a="1"/>
  <c r="CU583" i="2" s="1"/>
  <c r="CU581" i="2"/>
  <c r="CU580" i="2" s="1"/>
  <c r="CU574" i="2" s="1"/>
  <c r="CT506" i="2" a="1"/>
  <c r="CT506" i="2" s="1"/>
  <c r="CT504" i="2"/>
  <c r="CT503" i="2" s="1"/>
  <c r="CT497" i="2" s="1"/>
  <c r="CT58" i="2" s="1"/>
  <c r="CT525" i="2" a="1"/>
  <c r="CT525" i="2" s="1"/>
  <c r="CT523" i="2"/>
  <c r="CT522" i="2" s="1"/>
  <c r="CT516" i="2" s="1"/>
  <c r="CT59" i="2" s="1"/>
  <c r="CT544" i="2" a="1"/>
  <c r="CT544" i="2" s="1"/>
  <c r="CT542" i="2"/>
  <c r="CT541" i="2" s="1"/>
  <c r="CT535" i="2" s="1"/>
  <c r="CT60" i="2" s="1"/>
  <c r="CT564" i="2" a="1"/>
  <c r="CT564" i="2" s="1"/>
  <c r="CT561" i="2" a="1"/>
  <c r="CT561" i="2" s="1"/>
  <c r="CT554" i="2" s="1"/>
  <c r="CT583" i="2" a="1"/>
  <c r="CT583" i="2" s="1"/>
  <c r="CT581" i="2"/>
  <c r="CT580" i="2" s="1"/>
  <c r="CT574" i="2" s="1"/>
  <c r="CR506" i="2" a="1"/>
  <c r="CR506" i="2" s="1"/>
  <c r="CR504" i="2"/>
  <c r="CR503" i="2" s="1"/>
  <c r="CR497" i="2" s="1"/>
  <c r="CR58" i="2" s="1"/>
  <c r="CR525" i="2" a="1"/>
  <c r="CR525" i="2" s="1"/>
  <c r="CR523" i="2"/>
  <c r="CR522" i="2" s="1"/>
  <c r="CR516" i="2" s="1"/>
  <c r="CR59" i="2" s="1"/>
  <c r="CR544" i="2" a="1"/>
  <c r="CR544" i="2" s="1"/>
  <c r="CR542" i="2"/>
  <c r="CR541" i="2" s="1"/>
  <c r="CR535" i="2" s="1"/>
  <c r="CR60" i="2" s="1"/>
  <c r="CR564" i="2" a="1"/>
  <c r="CR564" i="2" s="1"/>
  <c r="CR561" i="2" a="1"/>
  <c r="CR561" i="2" s="1"/>
  <c r="CR554" i="2" s="1"/>
  <c r="CR583" i="2" a="1"/>
  <c r="CR583" i="2" s="1"/>
  <c r="CR581" i="2"/>
  <c r="CR580" i="2" s="1"/>
  <c r="CR574" i="2" s="1"/>
  <c r="CQ506" i="2" a="1"/>
  <c r="CQ506" i="2" s="1"/>
  <c r="CQ504" i="2"/>
  <c r="CQ503" i="2" s="1"/>
  <c r="CQ497" i="2" s="1"/>
  <c r="CQ58" i="2" s="1"/>
  <c r="CQ525" i="2" a="1"/>
  <c r="CQ525" i="2" s="1"/>
  <c r="CQ523" i="2"/>
  <c r="CQ522" i="2" s="1"/>
  <c r="CQ516" i="2" s="1"/>
  <c r="CQ59" i="2" s="1"/>
  <c r="CQ544" i="2" a="1"/>
  <c r="CQ544" i="2" s="1"/>
  <c r="CQ542" i="2"/>
  <c r="CQ541" i="2" s="1"/>
  <c r="CQ535" i="2" s="1"/>
  <c r="CQ60" i="2" s="1"/>
  <c r="CQ564" i="2" a="1"/>
  <c r="CQ564" i="2" s="1"/>
  <c r="CQ561" i="2" a="1"/>
  <c r="CQ561" i="2" s="1"/>
  <c r="CQ554" i="2" s="1"/>
  <c r="CQ583" i="2" a="1"/>
  <c r="CQ583" i="2" s="1"/>
  <c r="CQ581" i="2"/>
  <c r="CQ580" i="2" s="1"/>
  <c r="CQ574" i="2" s="1"/>
  <c r="CP506" i="2" a="1"/>
  <c r="CP506" i="2" s="1"/>
  <c r="CP504" i="2"/>
  <c r="CP503" i="2" s="1"/>
  <c r="CP497" i="2" s="1"/>
  <c r="CP58" i="2" s="1"/>
  <c r="CP525" i="2" a="1"/>
  <c r="CP525" i="2" s="1"/>
  <c r="CP523" i="2"/>
  <c r="CP522" i="2" s="1"/>
  <c r="CP516" i="2" s="1"/>
  <c r="CP59" i="2" s="1"/>
  <c r="CP544" i="2" a="1"/>
  <c r="CP544" i="2" s="1"/>
  <c r="CP542" i="2"/>
  <c r="CP541" i="2" s="1"/>
  <c r="CP535" i="2" s="1"/>
  <c r="CP60" i="2" s="1"/>
  <c r="CP564" i="2" a="1"/>
  <c r="CP564" i="2" s="1"/>
  <c r="CP561" i="2" a="1"/>
  <c r="CP561" i="2" s="1"/>
  <c r="CP554" i="2" s="1"/>
  <c r="CP583" i="2" a="1"/>
  <c r="CP583" i="2" s="1"/>
  <c r="CP581" i="2"/>
  <c r="CP580" i="2" s="1"/>
  <c r="CP574" i="2" s="1"/>
  <c r="CN506" i="2" a="1"/>
  <c r="CN506" i="2" s="1"/>
  <c r="CN504" i="2"/>
  <c r="CN503" i="2" s="1"/>
  <c r="CN497" i="2" s="1"/>
  <c r="CN58" i="2" s="1"/>
  <c r="CN525" i="2" a="1"/>
  <c r="CN525" i="2" s="1"/>
  <c r="CN523" i="2"/>
  <c r="CN522" i="2" s="1"/>
  <c r="CN516" i="2" s="1"/>
  <c r="CN59" i="2" s="1"/>
  <c r="CN544" i="2" a="1"/>
  <c r="CN544" i="2" s="1"/>
  <c r="CN542" i="2"/>
  <c r="CN541" i="2" s="1"/>
  <c r="CN535" i="2" s="1"/>
  <c r="CN60" i="2" s="1"/>
  <c r="CN564" i="2" a="1"/>
  <c r="CN564" i="2" s="1"/>
  <c r="CN561" i="2" a="1"/>
  <c r="CN561" i="2" s="1"/>
  <c r="CN554" i="2" s="1"/>
  <c r="CN583" i="2" a="1"/>
  <c r="CN583" i="2" s="1"/>
  <c r="CN581" i="2"/>
  <c r="CN580" i="2" s="1"/>
  <c r="CN574" i="2" s="1"/>
  <c r="CM506" i="2" a="1"/>
  <c r="CM506" i="2" s="1"/>
  <c r="CM504" i="2"/>
  <c r="CM503" i="2" s="1"/>
  <c r="CM497" i="2" s="1"/>
  <c r="CM58" i="2" s="1"/>
  <c r="CM525" i="2" a="1"/>
  <c r="CM525" i="2" s="1"/>
  <c r="CM523" i="2"/>
  <c r="CM522" i="2" s="1"/>
  <c r="CM516" i="2" s="1"/>
  <c r="CM59" i="2" s="1"/>
  <c r="CM544" i="2" a="1"/>
  <c r="CM544" i="2" s="1"/>
  <c r="CM542" i="2"/>
  <c r="CM541" i="2" s="1"/>
  <c r="CM535" i="2" s="1"/>
  <c r="CM60" i="2" s="1"/>
  <c r="CM564" i="2" a="1"/>
  <c r="CM564" i="2" s="1"/>
  <c r="CM561" i="2" a="1"/>
  <c r="CM561" i="2" s="1"/>
  <c r="CM554" i="2" s="1"/>
  <c r="CM583" i="2" a="1"/>
  <c r="CM583" i="2" s="1"/>
  <c r="CM581" i="2"/>
  <c r="CM580" i="2" s="1"/>
  <c r="CM574" i="2" s="1"/>
  <c r="CL506" i="2" a="1"/>
  <c r="CL506" i="2" s="1"/>
  <c r="CL504" i="2"/>
  <c r="CL503" i="2" s="1"/>
  <c r="CL497" i="2" s="1"/>
  <c r="CL58" i="2" s="1"/>
  <c r="CL525" i="2" a="1"/>
  <c r="CL525" i="2" s="1"/>
  <c r="CL523" i="2"/>
  <c r="CL522" i="2" s="1"/>
  <c r="CL516" i="2" s="1"/>
  <c r="CL59" i="2" s="1"/>
  <c r="CL544" i="2" a="1"/>
  <c r="CL544" i="2" s="1"/>
  <c r="CL542" i="2"/>
  <c r="CL541" i="2" s="1"/>
  <c r="CL535" i="2" s="1"/>
  <c r="CL60" i="2" s="1"/>
  <c r="CL564" i="2" a="1"/>
  <c r="CL564" i="2" s="1"/>
  <c r="CL561" i="2" a="1"/>
  <c r="CL561" i="2" s="1"/>
  <c r="CL554" i="2" s="1"/>
  <c r="CL583" i="2" a="1"/>
  <c r="CL583" i="2" s="1"/>
  <c r="CL581" i="2"/>
  <c r="CL580" i="2" s="1"/>
  <c r="CL574" i="2" s="1"/>
  <c r="CJ506" i="2" a="1"/>
  <c r="CJ506" i="2" s="1"/>
  <c r="CJ504" i="2"/>
  <c r="CJ503" i="2" s="1"/>
  <c r="CJ497" i="2" s="1"/>
  <c r="CJ58" i="2" s="1"/>
  <c r="CJ525" i="2" a="1"/>
  <c r="CJ525" i="2" s="1"/>
  <c r="CJ523" i="2"/>
  <c r="CJ522" i="2" s="1"/>
  <c r="CJ516" i="2" s="1"/>
  <c r="CJ59" i="2" s="1"/>
  <c r="CJ544" i="2" a="1"/>
  <c r="CJ544" i="2" s="1"/>
  <c r="CJ542" i="2"/>
  <c r="CJ541" i="2" s="1"/>
  <c r="CJ535" i="2" s="1"/>
  <c r="CJ60" i="2" s="1"/>
  <c r="CJ564" i="2" a="1"/>
  <c r="CJ564" i="2" s="1"/>
  <c r="CJ561" i="2" a="1"/>
  <c r="CJ561" i="2" s="1"/>
  <c r="CJ554" i="2" s="1"/>
  <c r="CJ583" i="2" a="1"/>
  <c r="CJ583" i="2" s="1"/>
  <c r="CJ581" i="2"/>
  <c r="CJ580" i="2" s="1"/>
  <c r="CJ574" i="2" s="1"/>
  <c r="CI506" i="2" a="1"/>
  <c r="CI506" i="2" s="1"/>
  <c r="CI504" i="2"/>
  <c r="CI503" i="2" s="1"/>
  <c r="CI497" i="2" s="1"/>
  <c r="CI58" i="2" s="1"/>
  <c r="CI525" i="2" a="1"/>
  <c r="CI525" i="2" s="1"/>
  <c r="CI523" i="2"/>
  <c r="CI522" i="2" s="1"/>
  <c r="CI516" i="2" s="1"/>
  <c r="CI59" i="2" s="1"/>
  <c r="CI544" i="2" a="1"/>
  <c r="CI544" i="2" s="1"/>
  <c r="CI542" i="2"/>
  <c r="CI541" i="2" s="1"/>
  <c r="CI535" i="2" s="1"/>
  <c r="CI60" i="2" s="1"/>
  <c r="CI564" i="2" a="1"/>
  <c r="CI564" i="2" s="1"/>
  <c r="CI561" i="2" a="1"/>
  <c r="CI561" i="2" s="1"/>
  <c r="CI554" i="2" s="1"/>
  <c r="CI583" i="2" a="1"/>
  <c r="CI583" i="2" s="1"/>
  <c r="CI581" i="2"/>
  <c r="CI580" i="2" s="1"/>
  <c r="CI574" i="2" s="1"/>
  <c r="CH506" i="2" a="1"/>
  <c r="CH506" i="2" s="1"/>
  <c r="CH504" i="2"/>
  <c r="CH503" i="2" s="1"/>
  <c r="CH497" i="2" s="1"/>
  <c r="CH58" i="2" s="1"/>
  <c r="CH525" i="2" a="1"/>
  <c r="CH525" i="2" s="1"/>
  <c r="CH523" i="2"/>
  <c r="CH522" i="2" s="1"/>
  <c r="CH516" i="2" s="1"/>
  <c r="CH59" i="2" s="1"/>
  <c r="CH544" i="2" a="1"/>
  <c r="CH544" i="2" s="1"/>
  <c r="CH542" i="2"/>
  <c r="CH541" i="2" s="1"/>
  <c r="CH535" i="2" s="1"/>
  <c r="CH60" i="2" s="1"/>
  <c r="CH564" i="2" a="1"/>
  <c r="CH564" i="2" s="1"/>
  <c r="CH561" i="2" a="1"/>
  <c r="CH561" i="2" s="1"/>
  <c r="CH554" i="2" s="1"/>
  <c r="CH583" i="2" a="1"/>
  <c r="CH583" i="2" s="1"/>
  <c r="CH581" i="2"/>
  <c r="CH580" i="2" s="1"/>
  <c r="CH574" i="2" s="1"/>
  <c r="CJ192" i="2" a="1"/>
  <c r="CJ192" i="2" s="1"/>
  <c r="CJ190" i="2"/>
  <c r="CJ189" i="2" s="1"/>
  <c r="CJ180" i="2" s="1"/>
  <c r="DD192" i="2" a="1"/>
  <c r="DD192" i="2" s="1"/>
  <c r="DD190" i="2"/>
  <c r="DD189" i="2" s="1"/>
  <c r="DD180" i="2" s="1"/>
  <c r="DF192" i="2" a="1"/>
  <c r="DF192" i="2" s="1"/>
  <c r="DF190" i="2"/>
  <c r="DF189" i="2" s="1"/>
  <c r="DF180" i="2" s="1"/>
  <c r="DF25" i="2" s="1"/>
  <c r="DF27" i="2" s="1"/>
  <c r="DB192" i="2" a="1"/>
  <c r="DB192" i="2" s="1"/>
  <c r="DB190" i="2"/>
  <c r="DB189" i="2" s="1"/>
  <c r="DB180" i="2" s="1"/>
  <c r="DB25" i="2" s="1"/>
  <c r="DB27" i="2" s="1"/>
  <c r="CT192" i="2" a="1"/>
  <c r="CT192" i="2" s="1"/>
  <c r="CT190" i="2"/>
  <c r="CT189" i="2" s="1"/>
  <c r="CT180" i="2" s="1"/>
  <c r="CT25" i="2" s="1"/>
  <c r="CT27" i="2" s="1"/>
  <c r="DH192" i="2" a="1"/>
  <c r="DH192" i="2" s="1"/>
  <c r="DH190" i="2"/>
  <c r="DH189" i="2" s="1"/>
  <c r="DH180" i="2" s="1"/>
  <c r="CY192" i="2" a="1"/>
  <c r="CY192" i="2" s="1"/>
  <c r="CY190" i="2"/>
  <c r="CY189" i="2" s="1"/>
  <c r="CY180" i="2" s="1"/>
  <c r="CP192" i="2" a="1"/>
  <c r="CP192" i="2" s="1"/>
  <c r="CP190" i="2"/>
  <c r="CP189" i="2" s="1"/>
  <c r="CP180" i="2" s="1"/>
  <c r="CP25" i="2" s="1"/>
  <c r="CP27" i="2" s="1"/>
  <c r="CS192" i="2" a="1"/>
  <c r="CS192" i="2" s="1"/>
  <c r="CS190" i="2"/>
  <c r="CS189" i="2" s="1"/>
  <c r="CS180" i="2" s="1"/>
  <c r="CH192" i="2" a="1"/>
  <c r="CH192" i="2" s="1"/>
  <c r="CH190" i="2"/>
  <c r="CH189" i="2" s="1"/>
  <c r="CH180" i="2" s="1"/>
  <c r="CH25" i="2" s="1"/>
  <c r="CH27" i="2" s="1"/>
  <c r="DI192" i="2" a="1"/>
  <c r="DI192" i="2" s="1"/>
  <c r="DI190" i="2"/>
  <c r="DI189" i="2" s="1"/>
  <c r="DI180" i="2" s="1"/>
  <c r="DE192" i="2" a="1"/>
  <c r="DE192" i="2" s="1"/>
  <c r="DE190" i="2"/>
  <c r="DE189" i="2" s="1"/>
  <c r="DE180" i="2" s="1"/>
  <c r="CK192" i="2" a="1"/>
  <c r="CK192" i="2" s="1"/>
  <c r="CK190" i="2"/>
  <c r="CK189" i="2" s="1"/>
  <c r="CK180" i="2" s="1"/>
  <c r="CR192" i="2" a="1"/>
  <c r="CR192" i="2" s="1"/>
  <c r="CR190" i="2"/>
  <c r="CR189" i="2" s="1"/>
  <c r="CR180" i="2" s="1"/>
  <c r="CU192" i="2" a="1"/>
  <c r="CU192" i="2" s="1"/>
  <c r="CU190" i="2"/>
  <c r="CU189" i="2" s="1"/>
  <c r="CU180" i="2" s="1"/>
  <c r="CX192" i="2" a="1"/>
  <c r="CX192" i="2" s="1"/>
  <c r="CX190" i="2"/>
  <c r="CX189" i="2" s="1"/>
  <c r="CX180" i="2" s="1"/>
  <c r="DG192" i="2" a="1"/>
  <c r="DG192" i="2" s="1"/>
  <c r="DG190" i="2"/>
  <c r="DG189" i="2" s="1"/>
  <c r="DG180" i="2" s="1"/>
  <c r="CW192" i="2" a="1"/>
  <c r="CW192" i="2" s="1"/>
  <c r="CW190" i="2"/>
  <c r="CW189" i="2" s="1"/>
  <c r="CW180" i="2" s="1"/>
  <c r="CO192" i="2" a="1"/>
  <c r="CO192" i="2" s="1"/>
  <c r="CO190" i="2"/>
  <c r="CO189" i="2" s="1"/>
  <c r="CO180" i="2" s="1"/>
  <c r="CI192" i="2" a="1"/>
  <c r="CI192" i="2" s="1"/>
  <c r="CI190" i="2"/>
  <c r="CI189" i="2" s="1"/>
  <c r="CI180" i="2" s="1"/>
  <c r="DC192" i="2" a="1"/>
  <c r="DC192" i="2" s="1"/>
  <c r="DC190" i="2"/>
  <c r="DC189" i="2" s="1"/>
  <c r="DC180" i="2" s="1"/>
  <c r="CN192" i="2" a="1"/>
  <c r="CN192" i="2" s="1"/>
  <c r="CN190" i="2"/>
  <c r="CN189" i="2" s="1"/>
  <c r="CN180" i="2" s="1"/>
  <c r="CM192" i="2" a="1"/>
  <c r="CM192" i="2" s="1"/>
  <c r="CM190" i="2"/>
  <c r="CM189" i="2" s="1"/>
  <c r="CM180" i="2" s="1"/>
  <c r="CQ192" i="2" a="1"/>
  <c r="CQ192" i="2" s="1"/>
  <c r="CQ190" i="2"/>
  <c r="CQ189" i="2" s="1"/>
  <c r="CQ180" i="2" s="1"/>
  <c r="DA192" i="2" a="1"/>
  <c r="DA192" i="2" s="1"/>
  <c r="DA190" i="2"/>
  <c r="DA189" i="2" s="1"/>
  <c r="DA180" i="2" s="1"/>
  <c r="CZ192" i="2" a="1"/>
  <c r="CZ192" i="2" s="1"/>
  <c r="CZ190" i="2"/>
  <c r="CZ189" i="2" s="1"/>
  <c r="CZ180" i="2" s="1"/>
  <c r="CL192" i="2" a="1"/>
  <c r="CL192" i="2" s="1"/>
  <c r="CL190" i="2"/>
  <c r="CL189" i="2" s="1"/>
  <c r="CL180" i="2" s="1"/>
  <c r="CL25" i="2" s="1"/>
  <c r="CL27" i="2" s="1"/>
  <c r="CV192" i="2" a="1"/>
  <c r="CV192" i="2" s="1"/>
  <c r="CV190" i="2"/>
  <c r="CV189" i="2" s="1"/>
  <c r="CV180" i="2" s="1"/>
  <c r="DI212" i="2" a="1"/>
  <c r="DI212" i="2" s="1"/>
  <c r="DI210" i="2"/>
  <c r="DI407" i="2" a="1"/>
  <c r="DI407" i="2" s="1"/>
  <c r="DI405" i="2"/>
  <c r="DI404" i="2" s="1"/>
  <c r="DI398" i="2" s="1"/>
  <c r="DI51" i="2" s="1"/>
  <c r="DC212" i="2" a="1"/>
  <c r="DC212" i="2" s="1"/>
  <c r="DC210" i="2"/>
  <c r="DC407" i="2" a="1"/>
  <c r="DC407" i="2" s="1"/>
  <c r="DC405" i="2"/>
  <c r="DC404" i="2" s="1"/>
  <c r="DC398" i="2" s="1"/>
  <c r="DC51" i="2" s="1"/>
  <c r="DE212" i="2" a="1"/>
  <c r="DE212" i="2" s="1"/>
  <c r="DE210" i="2"/>
  <c r="DE407" i="2" a="1"/>
  <c r="DE407" i="2" s="1"/>
  <c r="DE405" i="2"/>
  <c r="DE404" i="2" s="1"/>
  <c r="DE398" i="2" s="1"/>
  <c r="DE51" i="2" s="1"/>
  <c r="DG212" i="2" a="1"/>
  <c r="DG212" i="2" s="1"/>
  <c r="DG210" i="2"/>
  <c r="DG407" i="2" a="1"/>
  <c r="DG407" i="2" s="1"/>
  <c r="DG405" i="2"/>
  <c r="DG404" i="2" s="1"/>
  <c r="DG398" i="2" s="1"/>
  <c r="DG51" i="2" s="1"/>
  <c r="DA212" i="2" a="1"/>
  <c r="DA212" i="2" s="1"/>
  <c r="DA210" i="2"/>
  <c r="DA407" i="2" a="1"/>
  <c r="DA407" i="2" s="1"/>
  <c r="DA405" i="2"/>
  <c r="DA404" i="2" s="1"/>
  <c r="DA398" i="2" s="1"/>
  <c r="DA51" i="2" s="1"/>
  <c r="DF212" i="2" a="1"/>
  <c r="DF212" i="2" s="1"/>
  <c r="DF210" i="2"/>
  <c r="DF407" i="2" a="1"/>
  <c r="DF407" i="2" s="1"/>
  <c r="DF405" i="2"/>
  <c r="DF404" i="2" s="1"/>
  <c r="DF398" i="2" s="1"/>
  <c r="DF51" i="2" s="1"/>
  <c r="CY212" i="2" a="1"/>
  <c r="CY212" i="2" s="1"/>
  <c r="CY210" i="2"/>
  <c r="CY407" i="2" a="1"/>
  <c r="CY407" i="2" s="1"/>
  <c r="CY405" i="2"/>
  <c r="CY404" i="2" s="1"/>
  <c r="CY398" i="2" s="1"/>
  <c r="CY51" i="2" s="1"/>
  <c r="DB212" i="2" a="1"/>
  <c r="DB212" i="2" s="1"/>
  <c r="DB210" i="2"/>
  <c r="DB407" i="2" a="1"/>
  <c r="DB407" i="2" s="1"/>
  <c r="DB405" i="2"/>
  <c r="DB404" i="2" s="1"/>
  <c r="DB398" i="2" s="1"/>
  <c r="DB51" i="2" s="1"/>
  <c r="CX212" i="2" a="1"/>
  <c r="CX212" i="2" s="1"/>
  <c r="CX210" i="2"/>
  <c r="CX407" i="2" a="1"/>
  <c r="CX407" i="2" s="1"/>
  <c r="CX405" i="2"/>
  <c r="CX404" i="2" s="1"/>
  <c r="CX398" i="2" s="1"/>
  <c r="CX51" i="2" s="1"/>
  <c r="DH212" i="2" a="1"/>
  <c r="DH212" i="2" s="1"/>
  <c r="DH210" i="2"/>
  <c r="DH407" i="2" a="1"/>
  <c r="DH407" i="2" s="1"/>
  <c r="DH405" i="2"/>
  <c r="DH404" i="2" s="1"/>
  <c r="DH398" i="2" s="1"/>
  <c r="DH51" i="2" s="1"/>
  <c r="CW212" i="2" a="1"/>
  <c r="CW212" i="2" s="1"/>
  <c r="CW210" i="2"/>
  <c r="CW407" i="2" a="1"/>
  <c r="CW407" i="2" s="1"/>
  <c r="CW405" i="2"/>
  <c r="CW404" i="2" s="1"/>
  <c r="CW398" i="2" s="1"/>
  <c r="CW51" i="2" s="1"/>
  <c r="DD212" i="2" a="1"/>
  <c r="DD212" i="2" s="1"/>
  <c r="DD210" i="2"/>
  <c r="DD407" i="2" a="1"/>
  <c r="DD407" i="2" s="1"/>
  <c r="DD405" i="2"/>
  <c r="DD404" i="2" s="1"/>
  <c r="DD398" i="2" s="1"/>
  <c r="DD51" i="2" s="1"/>
  <c r="CU212" i="2" a="1"/>
  <c r="CU212" i="2" s="1"/>
  <c r="CU210" i="2"/>
  <c r="CU407" i="2" a="1"/>
  <c r="CU407" i="2" s="1"/>
  <c r="CU405" i="2"/>
  <c r="CU404" i="2" s="1"/>
  <c r="CU398" i="2" s="1"/>
  <c r="CU51" i="2" s="1"/>
  <c r="CQ212" i="2" a="1"/>
  <c r="CQ212" i="2" s="1"/>
  <c r="CQ210" i="2"/>
  <c r="CQ407" i="2" a="1"/>
  <c r="CQ407" i="2" s="1"/>
  <c r="CQ405" i="2"/>
  <c r="CQ404" i="2" s="1"/>
  <c r="CQ398" i="2" s="1"/>
  <c r="CQ51" i="2" s="1"/>
  <c r="CS212" i="2" a="1"/>
  <c r="CS212" i="2" s="1"/>
  <c r="CS210" i="2"/>
  <c r="CS407" i="2" a="1"/>
  <c r="CS407" i="2" s="1"/>
  <c r="CS405" i="2"/>
  <c r="CS404" i="2" s="1"/>
  <c r="CS398" i="2" s="1"/>
  <c r="CS51" i="2" s="1"/>
  <c r="CZ212" i="2" a="1"/>
  <c r="CZ212" i="2" s="1"/>
  <c r="CZ210" i="2"/>
  <c r="CZ407" i="2" a="1"/>
  <c r="CZ407" i="2" s="1"/>
  <c r="CZ405" i="2"/>
  <c r="CZ404" i="2" s="1"/>
  <c r="CZ398" i="2" s="1"/>
  <c r="CZ51" i="2" s="1"/>
  <c r="CT212" i="2" a="1"/>
  <c r="CT212" i="2" s="1"/>
  <c r="CT210" i="2"/>
  <c r="CT407" i="2" a="1"/>
  <c r="CT407" i="2" s="1"/>
  <c r="CT405" i="2"/>
  <c r="CT404" i="2" s="1"/>
  <c r="CT398" i="2" s="1"/>
  <c r="CT51" i="2" s="1"/>
  <c r="CP212" i="2" a="1"/>
  <c r="CP212" i="2" s="1"/>
  <c r="CP210" i="2"/>
  <c r="CP407" i="2" a="1"/>
  <c r="CP407" i="2" s="1"/>
  <c r="CP405" i="2"/>
  <c r="CP404" i="2" s="1"/>
  <c r="CP398" i="2" s="1"/>
  <c r="CP51" i="2" s="1"/>
  <c r="CM212" i="2" a="1"/>
  <c r="CM212" i="2" s="1"/>
  <c r="CM210" i="2"/>
  <c r="CM407" i="2" a="1"/>
  <c r="CM407" i="2" s="1"/>
  <c r="CM405" i="2"/>
  <c r="CM404" i="2" s="1"/>
  <c r="CM398" i="2" s="1"/>
  <c r="CM51" i="2" s="1"/>
  <c r="CV212" i="2" a="1"/>
  <c r="CV212" i="2" s="1"/>
  <c r="CV210" i="2"/>
  <c r="CV407" i="2" a="1"/>
  <c r="CV407" i="2" s="1"/>
  <c r="CV405" i="2"/>
  <c r="CV404" i="2" s="1"/>
  <c r="CV398" i="2" s="1"/>
  <c r="CV51" i="2" s="1"/>
  <c r="CO212" i="2" a="1"/>
  <c r="CO212" i="2" s="1"/>
  <c r="CO210" i="2"/>
  <c r="CO407" i="2" a="1"/>
  <c r="CO407" i="2" s="1"/>
  <c r="CO405" i="2"/>
  <c r="CO404" i="2" s="1"/>
  <c r="CO398" i="2" s="1"/>
  <c r="CO51" i="2" s="1"/>
  <c r="CL212" i="2" a="1"/>
  <c r="CL212" i="2" s="1"/>
  <c r="CL210" i="2"/>
  <c r="CL407" i="2" a="1"/>
  <c r="CL407" i="2" s="1"/>
  <c r="CL405" i="2"/>
  <c r="CL404" i="2" s="1"/>
  <c r="CL398" i="2" s="1"/>
  <c r="CL51" i="2" s="1"/>
  <c r="CN212" i="2" a="1"/>
  <c r="CN212" i="2" s="1"/>
  <c r="CN210" i="2"/>
  <c r="CN407" i="2" a="1"/>
  <c r="CN407" i="2" s="1"/>
  <c r="CN405" i="2"/>
  <c r="CN404" i="2" s="1"/>
  <c r="CN398" i="2" s="1"/>
  <c r="CN51" i="2" s="1"/>
  <c r="CR212" i="2" a="1"/>
  <c r="CR212" i="2" s="1"/>
  <c r="CR210" i="2"/>
  <c r="CR407" i="2" a="1"/>
  <c r="CR407" i="2" s="1"/>
  <c r="CR405" i="2"/>
  <c r="CR404" i="2" s="1"/>
  <c r="CR398" i="2" s="1"/>
  <c r="CR51" i="2" s="1"/>
  <c r="CJ212" i="2" a="1"/>
  <c r="CJ212" i="2" s="1"/>
  <c r="CJ210" i="2"/>
  <c r="CJ407" i="2" a="1"/>
  <c r="CJ407" i="2" s="1"/>
  <c r="CJ405" i="2"/>
  <c r="CJ404" i="2" s="1"/>
  <c r="CJ398" i="2" s="1"/>
  <c r="CJ51" i="2" s="1"/>
  <c r="CI212" i="2" a="1"/>
  <c r="CI212" i="2" s="1"/>
  <c r="CI210" i="2"/>
  <c r="CI407" i="2" a="1"/>
  <c r="CI407" i="2" s="1"/>
  <c r="CI405" i="2"/>
  <c r="CI404" i="2" s="1"/>
  <c r="CI398" i="2" s="1"/>
  <c r="CI51" i="2" s="1"/>
  <c r="CK212" i="2" a="1"/>
  <c r="CK212" i="2" s="1"/>
  <c r="CK210" i="2"/>
  <c r="CK407" i="2" a="1"/>
  <c r="CK407" i="2" s="1"/>
  <c r="CK405" i="2"/>
  <c r="CK404" i="2" s="1"/>
  <c r="CK398" i="2" s="1"/>
  <c r="CK51" i="2" s="1"/>
  <c r="CH212" i="2" a="1"/>
  <c r="CH212" i="2" s="1"/>
  <c r="CH210" i="2"/>
  <c r="CH407" i="2" a="1"/>
  <c r="CH407" i="2" s="1"/>
  <c r="CH405" i="2"/>
  <c r="CH404" i="2" s="1"/>
  <c r="CH398" i="2" s="1"/>
  <c r="CH51" i="2" s="1"/>
  <c r="CX254" i="2" a="1"/>
  <c r="CX254" i="2" s="1"/>
  <c r="EI180" i="2"/>
  <c r="EI294" i="2"/>
  <c r="EH272" i="2"/>
  <c r="EI299" i="2"/>
  <c r="EI275" i="2"/>
  <c r="EI276" i="2" s="1"/>
  <c r="EK264" i="2"/>
  <c r="EK57" i="2" s="1"/>
  <c r="EK62" i="2" s="1"/>
  <c r="DI506" i="2" a="1"/>
  <c r="DI506" i="2" s="1"/>
  <c r="DI504" i="2"/>
  <c r="DI503" i="2" s="1"/>
  <c r="DI497" i="2" s="1"/>
  <c r="DI58" i="2" s="1"/>
  <c r="DI525" i="2" a="1"/>
  <c r="DI525" i="2" s="1"/>
  <c r="DI523" i="2"/>
  <c r="DI522" i="2" s="1"/>
  <c r="DI516" i="2" s="1"/>
  <c r="DI59" i="2" s="1"/>
  <c r="DI544" i="2" a="1"/>
  <c r="DI544" i="2" s="1"/>
  <c r="DI542" i="2"/>
  <c r="DI541" i="2" s="1"/>
  <c r="DI535" i="2" s="1"/>
  <c r="DI60" i="2" s="1"/>
  <c r="DI564" i="2" a="1"/>
  <c r="DI564" i="2" s="1"/>
  <c r="DI561" i="2" a="1"/>
  <c r="DI561" i="2" s="1"/>
  <c r="DI554" i="2" s="1"/>
  <c r="DI583" i="2" a="1"/>
  <c r="DI583" i="2" s="1"/>
  <c r="DI581" i="2"/>
  <c r="DI580" i="2" s="1"/>
  <c r="DI574" i="2" s="1"/>
  <c r="EK294" i="2"/>
  <c r="EK30" i="2" s="1"/>
  <c r="EK275" i="2"/>
  <c r="EK276" i="2" s="1"/>
  <c r="EK272" i="2"/>
  <c r="EK299" i="2"/>
  <c r="EK281" i="2"/>
  <c r="DE506" i="2" a="1"/>
  <c r="DE506" i="2" s="1"/>
  <c r="DE504" i="2"/>
  <c r="DE503" i="2" s="1"/>
  <c r="DE497" i="2" s="1"/>
  <c r="DE58" i="2" s="1"/>
  <c r="DE525" i="2" a="1"/>
  <c r="DE525" i="2" s="1"/>
  <c r="DE523" i="2"/>
  <c r="DE522" i="2" s="1"/>
  <c r="DE516" i="2" s="1"/>
  <c r="DE59" i="2" s="1"/>
  <c r="DE544" i="2" a="1"/>
  <c r="DE544" i="2" s="1"/>
  <c r="DE542" i="2"/>
  <c r="DE541" i="2" s="1"/>
  <c r="DE535" i="2" s="1"/>
  <c r="DE60" i="2" s="1"/>
  <c r="DE564" i="2" a="1"/>
  <c r="DE564" i="2" s="1"/>
  <c r="DE561" i="2" a="1"/>
  <c r="DE561" i="2" s="1"/>
  <c r="DE554" i="2" s="1"/>
  <c r="DE583" i="2" a="1"/>
  <c r="DE583" i="2" s="1"/>
  <c r="DE581" i="2"/>
  <c r="DE580" i="2" s="1"/>
  <c r="DE574" i="2" s="1"/>
  <c r="EJ272" i="2"/>
  <c r="EJ294" i="2"/>
  <c r="EJ30" i="2" s="1"/>
  <c r="EJ275" i="2"/>
  <c r="EJ276" i="2" s="1"/>
  <c r="EJ299" i="2"/>
  <c r="EJ281" i="2"/>
  <c r="DA506" i="2" a="1"/>
  <c r="DA506" i="2" s="1"/>
  <c r="DA504" i="2"/>
  <c r="DA503" i="2" s="1"/>
  <c r="DA497" i="2" s="1"/>
  <c r="DA58" i="2" s="1"/>
  <c r="DA525" i="2" a="1"/>
  <c r="DA525" i="2" s="1"/>
  <c r="DA523" i="2"/>
  <c r="DA522" i="2" s="1"/>
  <c r="DA516" i="2" s="1"/>
  <c r="DA59" i="2" s="1"/>
  <c r="DA544" i="2" a="1"/>
  <c r="DA544" i="2" s="1"/>
  <c r="DA542" i="2"/>
  <c r="DA541" i="2" s="1"/>
  <c r="DA535" i="2" s="1"/>
  <c r="DA60" i="2" s="1"/>
  <c r="DA564" i="2" a="1"/>
  <c r="DA564" i="2" s="1"/>
  <c r="DA561" i="2" a="1"/>
  <c r="DA561" i="2" s="1"/>
  <c r="DA554" i="2" s="1"/>
  <c r="DA583" i="2" a="1"/>
  <c r="DA583" i="2" s="1"/>
  <c r="DA581" i="2"/>
  <c r="DA580" i="2" s="1"/>
  <c r="DA574" i="2" s="1"/>
  <c r="EI272" i="2"/>
  <c r="EI281" i="2"/>
  <c r="CW506" i="2" a="1"/>
  <c r="CW506" i="2" s="1"/>
  <c r="CW504" i="2"/>
  <c r="CW503" i="2" s="1"/>
  <c r="CW497" i="2" s="1"/>
  <c r="CW58" i="2" s="1"/>
  <c r="CW525" i="2" a="1"/>
  <c r="CW525" i="2" s="1"/>
  <c r="CW523" i="2"/>
  <c r="CW522" i="2" s="1"/>
  <c r="CW516" i="2" s="1"/>
  <c r="CW59" i="2" s="1"/>
  <c r="CW544" i="2" a="1"/>
  <c r="CW544" i="2" s="1"/>
  <c r="CW542" i="2"/>
  <c r="CW541" i="2" s="1"/>
  <c r="CW535" i="2" s="1"/>
  <c r="CW60" i="2" s="1"/>
  <c r="CW564" i="2" a="1"/>
  <c r="CW564" i="2" s="1"/>
  <c r="CW561" i="2" a="1"/>
  <c r="CW561" i="2" s="1"/>
  <c r="CW554" i="2" s="1"/>
  <c r="CW583" i="2" a="1"/>
  <c r="CW583" i="2" s="1"/>
  <c r="CW581" i="2"/>
  <c r="CW580" i="2" s="1"/>
  <c r="CW574" i="2" s="1"/>
  <c r="EH294" i="2"/>
  <c r="EH30" i="2" s="1"/>
  <c r="EH275" i="2"/>
  <c r="EH299" i="2"/>
  <c r="EH281" i="2"/>
  <c r="CS506" i="2" a="1"/>
  <c r="CS506" i="2" s="1"/>
  <c r="CS504" i="2"/>
  <c r="CS503" i="2" s="1"/>
  <c r="CS497" i="2" s="1"/>
  <c r="CS58" i="2" s="1"/>
  <c r="CS525" i="2" a="1"/>
  <c r="CS525" i="2" s="1"/>
  <c r="CS523" i="2"/>
  <c r="CS522" i="2" s="1"/>
  <c r="CS516" i="2" s="1"/>
  <c r="CS59" i="2" s="1"/>
  <c r="CS544" i="2" a="1"/>
  <c r="CS544" i="2" s="1"/>
  <c r="CS542" i="2"/>
  <c r="CS541" i="2" s="1"/>
  <c r="CS535" i="2" s="1"/>
  <c r="CS60" i="2" s="1"/>
  <c r="CS564" i="2" a="1"/>
  <c r="CS564" i="2" s="1"/>
  <c r="CS561" i="2" a="1"/>
  <c r="CS561" i="2" s="1"/>
  <c r="CS554" i="2" s="1"/>
  <c r="CS583" i="2" a="1"/>
  <c r="CS583" i="2" s="1"/>
  <c r="CS581" i="2"/>
  <c r="CS580" i="2" s="1"/>
  <c r="CS574" i="2" s="1"/>
  <c r="EG294" i="2"/>
  <c r="EG30" i="2" s="1"/>
  <c r="EG275" i="2"/>
  <c r="EG272" i="2"/>
  <c r="EG299" i="2"/>
  <c r="EG281" i="2"/>
  <c r="CO506" i="2" a="1"/>
  <c r="CO506" i="2" s="1"/>
  <c r="CO504" i="2"/>
  <c r="CO503" i="2" s="1"/>
  <c r="CO497" i="2" s="1"/>
  <c r="CO58" i="2" s="1"/>
  <c r="CO525" i="2" a="1"/>
  <c r="CO525" i="2" s="1"/>
  <c r="CO523" i="2"/>
  <c r="CO522" i="2" s="1"/>
  <c r="CO516" i="2" s="1"/>
  <c r="CO59" i="2" s="1"/>
  <c r="CO544" i="2" a="1"/>
  <c r="CO544" i="2" s="1"/>
  <c r="CO542" i="2"/>
  <c r="CO541" i="2" s="1"/>
  <c r="CO535" i="2" s="1"/>
  <c r="CO60" i="2" s="1"/>
  <c r="CO564" i="2" a="1"/>
  <c r="CO564" i="2" s="1"/>
  <c r="CO561" i="2" a="1"/>
  <c r="CO561" i="2" s="1"/>
  <c r="CO554" i="2" s="1"/>
  <c r="CO583" i="2" a="1"/>
  <c r="CO583" i="2" s="1"/>
  <c r="CO581" i="2"/>
  <c r="CO580" i="2" s="1"/>
  <c r="CO574" i="2" s="1"/>
  <c r="EF294" i="2"/>
  <c r="EF30" i="2" s="1"/>
  <c r="EF275" i="2"/>
  <c r="EF276" i="2" s="1"/>
  <c r="EF272" i="2"/>
  <c r="EF299" i="2"/>
  <c r="EF281" i="2"/>
  <c r="CK506" i="2" a="1"/>
  <c r="CK506" i="2" s="1"/>
  <c r="CK504" i="2"/>
  <c r="CK503" i="2" s="1"/>
  <c r="CK497" i="2" s="1"/>
  <c r="CK58" i="2" s="1"/>
  <c r="CK525" i="2" a="1"/>
  <c r="CK525" i="2" s="1"/>
  <c r="CK523" i="2"/>
  <c r="CK522" i="2" s="1"/>
  <c r="CK516" i="2" s="1"/>
  <c r="CK59" i="2" s="1"/>
  <c r="CK544" i="2" a="1"/>
  <c r="CK544" i="2" s="1"/>
  <c r="CK542" i="2"/>
  <c r="CK541" i="2" s="1"/>
  <c r="CK535" i="2" s="1"/>
  <c r="CK60" i="2" s="1"/>
  <c r="CK564" i="2" a="1"/>
  <c r="CK564" i="2" s="1"/>
  <c r="CK561" i="2" a="1"/>
  <c r="CK561" i="2" s="1"/>
  <c r="CK554" i="2" s="1"/>
  <c r="CK583" i="2" a="1"/>
  <c r="CK583" i="2" s="1"/>
  <c r="CK581" i="2"/>
  <c r="CK580" i="2" s="1"/>
  <c r="CK574" i="2" s="1"/>
  <c r="EE294" i="2"/>
  <c r="EE275" i="2"/>
  <c r="EE272" i="2"/>
  <c r="EE299" i="2"/>
  <c r="EE281" i="2"/>
  <c r="ED294" i="2"/>
  <c r="ED275" i="2"/>
  <c r="ED272" i="2"/>
  <c r="CG506" i="2" a="1"/>
  <c r="CG506" i="2" s="1"/>
  <c r="CG504" i="2"/>
  <c r="CG503" i="2" s="1"/>
  <c r="CG497" i="2" s="1"/>
  <c r="CG58" i="2" s="1"/>
  <c r="CG525" i="2" a="1"/>
  <c r="CG525" i="2" s="1"/>
  <c r="CG523" i="2"/>
  <c r="CG522" i="2" s="1"/>
  <c r="CG516" i="2" s="1"/>
  <c r="CG59" i="2" s="1"/>
  <c r="CG544" i="2" a="1"/>
  <c r="CG544" i="2" s="1"/>
  <c r="CG542" i="2"/>
  <c r="CG541" i="2" s="1"/>
  <c r="CG535" i="2" s="1"/>
  <c r="CG60" i="2" s="1"/>
  <c r="CG564" i="2" a="1"/>
  <c r="CG564" i="2" s="1"/>
  <c r="CG561" i="2" a="1"/>
  <c r="CG561" i="2" s="1"/>
  <c r="CG554" i="2" s="1"/>
  <c r="CG583" i="2" a="1"/>
  <c r="CG583" i="2" s="1"/>
  <c r="CG581" i="2"/>
  <c r="CG580" i="2" s="1"/>
  <c r="CG574" i="2" s="1"/>
  <c r="ED299" i="2"/>
  <c r="CF506" i="2" a="1"/>
  <c r="CF506" i="2" s="1"/>
  <c r="CF504" i="2"/>
  <c r="CF503" i="2" s="1"/>
  <c r="CF497" i="2" s="1"/>
  <c r="CF58" i="2" s="1"/>
  <c r="CF525" i="2" a="1"/>
  <c r="CF525" i="2" s="1"/>
  <c r="CF523" i="2"/>
  <c r="CF522" i="2" s="1"/>
  <c r="CF516" i="2" s="1"/>
  <c r="CF59" i="2" s="1"/>
  <c r="CF544" i="2" a="1"/>
  <c r="CF544" i="2" s="1"/>
  <c r="CF542" i="2"/>
  <c r="CF541" i="2" s="1"/>
  <c r="CF535" i="2" s="1"/>
  <c r="CF60" i="2" s="1"/>
  <c r="CF564" i="2" a="1"/>
  <c r="CF564" i="2" s="1"/>
  <c r="CF561" i="2" a="1"/>
  <c r="CF561" i="2" s="1"/>
  <c r="CF554" i="2" s="1"/>
  <c r="CF583" i="2" a="1"/>
  <c r="CF583" i="2" s="1"/>
  <c r="CF581" i="2"/>
  <c r="CF580" i="2" s="1"/>
  <c r="CF574" i="2" s="1"/>
  <c r="CE506" i="2" a="1"/>
  <c r="CE506" i="2" s="1"/>
  <c r="CE504" i="2"/>
  <c r="CE503" i="2" s="1"/>
  <c r="CE497" i="2" s="1"/>
  <c r="CE58" i="2" s="1"/>
  <c r="CE525" i="2" a="1"/>
  <c r="CE525" i="2" s="1"/>
  <c r="CE523" i="2"/>
  <c r="CE522" i="2" s="1"/>
  <c r="CE516" i="2" s="1"/>
  <c r="CE59" i="2" s="1"/>
  <c r="CE544" i="2" a="1"/>
  <c r="CE544" i="2" s="1"/>
  <c r="CE542" i="2"/>
  <c r="CE541" i="2" s="1"/>
  <c r="CE535" i="2" s="1"/>
  <c r="CE60" i="2" s="1"/>
  <c r="CE564" i="2" a="1"/>
  <c r="CE564" i="2" s="1"/>
  <c r="CE561" i="2" a="1"/>
  <c r="CE561" i="2" s="1"/>
  <c r="CE554" i="2" s="1"/>
  <c r="CE583" i="2" a="1"/>
  <c r="CE583" i="2" s="1"/>
  <c r="CE581" i="2"/>
  <c r="CE580" i="2" s="1"/>
  <c r="CE574" i="2" s="1"/>
  <c r="CD506" i="2" a="1"/>
  <c r="CD506" i="2" s="1"/>
  <c r="CD504" i="2"/>
  <c r="CD503" i="2" s="1"/>
  <c r="CD497" i="2" s="1"/>
  <c r="CD58" i="2" s="1"/>
  <c r="CD525" i="2" a="1"/>
  <c r="CD525" i="2" s="1"/>
  <c r="CD523" i="2"/>
  <c r="CD522" i="2" s="1"/>
  <c r="CD516" i="2" s="1"/>
  <c r="CD59" i="2" s="1"/>
  <c r="CD544" i="2" a="1"/>
  <c r="CD544" i="2" s="1"/>
  <c r="CD542" i="2"/>
  <c r="CD541" i="2" s="1"/>
  <c r="CD535" i="2" s="1"/>
  <c r="CD60" i="2" s="1"/>
  <c r="CD564" i="2" a="1"/>
  <c r="CD564" i="2" s="1"/>
  <c r="CD561" i="2" a="1"/>
  <c r="CD561" i="2" s="1"/>
  <c r="CD554" i="2" s="1"/>
  <c r="CD583" i="2" a="1"/>
  <c r="CD583" i="2" s="1"/>
  <c r="CD581" i="2"/>
  <c r="CD580" i="2" s="1"/>
  <c r="CD574" i="2" s="1"/>
  <c r="ED281" i="2"/>
  <c r="EC294" i="2"/>
  <c r="EC275" i="2"/>
  <c r="EC272" i="2"/>
  <c r="CC506" i="2" a="1"/>
  <c r="CC506" i="2" s="1"/>
  <c r="CC504" i="2"/>
  <c r="CC503" i="2" s="1"/>
  <c r="CC497" i="2" s="1"/>
  <c r="CC58" i="2" s="1"/>
  <c r="CC525" i="2" a="1"/>
  <c r="CC525" i="2" s="1"/>
  <c r="CC523" i="2"/>
  <c r="CC522" i="2" s="1"/>
  <c r="CC516" i="2" s="1"/>
  <c r="CC59" i="2" s="1"/>
  <c r="CC544" i="2" a="1"/>
  <c r="CC544" i="2" s="1"/>
  <c r="CC542" i="2"/>
  <c r="CC541" i="2" s="1"/>
  <c r="CC535" i="2" s="1"/>
  <c r="CC60" i="2" s="1"/>
  <c r="CC564" i="2" a="1"/>
  <c r="CC564" i="2" s="1"/>
  <c r="CC561" i="2" a="1"/>
  <c r="CC561" i="2" s="1"/>
  <c r="CC554" i="2" s="1"/>
  <c r="CC583" i="2" a="1"/>
  <c r="CC583" i="2" s="1"/>
  <c r="CC581" i="2"/>
  <c r="CC580" i="2" s="1"/>
  <c r="CC574" i="2" s="1"/>
  <c r="EC299" i="2"/>
  <c r="CB506" i="2" a="1"/>
  <c r="CB506" i="2" s="1"/>
  <c r="CB504" i="2"/>
  <c r="CB503" i="2" s="1"/>
  <c r="CB497" i="2" s="1"/>
  <c r="CB58" i="2" s="1"/>
  <c r="CB525" i="2" a="1"/>
  <c r="CB525" i="2" s="1"/>
  <c r="CB523" i="2"/>
  <c r="CB522" i="2" s="1"/>
  <c r="CB516" i="2" s="1"/>
  <c r="CB59" i="2" s="1"/>
  <c r="CB544" i="2" a="1"/>
  <c r="CB544" i="2" s="1"/>
  <c r="CB542" i="2"/>
  <c r="CB541" i="2" s="1"/>
  <c r="CB535" i="2" s="1"/>
  <c r="CB60" i="2" s="1"/>
  <c r="CB564" i="2" a="1"/>
  <c r="CB564" i="2" s="1"/>
  <c r="CB561" i="2" a="1"/>
  <c r="CB561" i="2" s="1"/>
  <c r="CB554" i="2" s="1"/>
  <c r="CB583" i="2" a="1"/>
  <c r="CB583" i="2" s="1"/>
  <c r="CB581" i="2"/>
  <c r="CB580" i="2" s="1"/>
  <c r="CB574" i="2" s="1"/>
  <c r="CA506" i="2" a="1"/>
  <c r="CA506" i="2" s="1"/>
  <c r="CA504" i="2"/>
  <c r="CA503" i="2" s="1"/>
  <c r="CA497" i="2" s="1"/>
  <c r="CA58" i="2" s="1"/>
  <c r="CA525" i="2" a="1"/>
  <c r="CA525" i="2" s="1"/>
  <c r="CA523" i="2"/>
  <c r="CA522" i="2" s="1"/>
  <c r="CA516" i="2" s="1"/>
  <c r="CA59" i="2" s="1"/>
  <c r="CA544" i="2" a="1"/>
  <c r="CA544" i="2" s="1"/>
  <c r="CA542" i="2"/>
  <c r="CA541" i="2" s="1"/>
  <c r="CA535" i="2" s="1"/>
  <c r="CA60" i="2" s="1"/>
  <c r="CA564" i="2" a="1"/>
  <c r="CA564" i="2" s="1"/>
  <c r="CA561" i="2" a="1"/>
  <c r="CA561" i="2" s="1"/>
  <c r="CA554" i="2" s="1"/>
  <c r="CA583" i="2" a="1"/>
  <c r="CA583" i="2" s="1"/>
  <c r="CA581" i="2"/>
  <c r="CA580" i="2" s="1"/>
  <c r="CA574" i="2" s="1"/>
  <c r="BZ506" i="2" a="1"/>
  <c r="BZ506" i="2" s="1"/>
  <c r="BZ504" i="2"/>
  <c r="BZ503" i="2" s="1"/>
  <c r="BZ497" i="2" s="1"/>
  <c r="BZ58" i="2" s="1"/>
  <c r="BZ525" i="2" a="1"/>
  <c r="BZ525" i="2" s="1"/>
  <c r="BZ523" i="2"/>
  <c r="BZ522" i="2" s="1"/>
  <c r="BZ516" i="2" s="1"/>
  <c r="BZ59" i="2" s="1"/>
  <c r="BZ544" i="2" a="1"/>
  <c r="BZ544" i="2" s="1"/>
  <c r="BZ542" i="2"/>
  <c r="BZ541" i="2" s="1"/>
  <c r="BZ535" i="2" s="1"/>
  <c r="BZ60" i="2" s="1"/>
  <c r="BZ564" i="2" a="1"/>
  <c r="BZ564" i="2" s="1"/>
  <c r="BZ561" i="2" a="1"/>
  <c r="BZ561" i="2" s="1"/>
  <c r="BZ554" i="2" s="1"/>
  <c r="BZ583" i="2" a="1"/>
  <c r="BZ583" i="2" s="1"/>
  <c r="BZ581" i="2"/>
  <c r="BZ580" i="2" s="1"/>
  <c r="BZ574" i="2" s="1"/>
  <c r="EC281" i="2"/>
  <c r="BY506" i="2" a="1"/>
  <c r="BY506" i="2" s="1"/>
  <c r="BY504" i="2"/>
  <c r="BY503" i="2" s="1"/>
  <c r="BY497" i="2" s="1"/>
  <c r="BY58" i="2" s="1"/>
  <c r="BY525" i="2" a="1"/>
  <c r="BY525" i="2" s="1"/>
  <c r="BY523" i="2"/>
  <c r="BY522" i="2" s="1"/>
  <c r="BY516" i="2" s="1"/>
  <c r="BY59" i="2" s="1"/>
  <c r="BY544" i="2" a="1"/>
  <c r="BY544" i="2" s="1"/>
  <c r="BY542" i="2"/>
  <c r="BY541" i="2" s="1"/>
  <c r="BY535" i="2" s="1"/>
  <c r="BY60" i="2" s="1"/>
  <c r="BY564" i="2" a="1"/>
  <c r="BY564" i="2" s="1"/>
  <c r="BY561" i="2" a="1"/>
  <c r="BY561" i="2" s="1"/>
  <c r="BY554" i="2" s="1"/>
  <c r="BY583" i="2" a="1"/>
  <c r="BY583" i="2" s="1"/>
  <c r="BY581" i="2"/>
  <c r="BY580" i="2" s="1"/>
  <c r="BY574" i="2" s="1"/>
  <c r="EB294" i="2"/>
  <c r="EB30" i="2" s="1"/>
  <c r="EB275" i="2"/>
  <c r="EB276" i="2" s="1"/>
  <c r="EB272" i="2"/>
  <c r="EB299" i="2"/>
  <c r="BX506" i="2" a="1"/>
  <c r="BX506" i="2" s="1"/>
  <c r="BX504" i="2"/>
  <c r="BX503" i="2" s="1"/>
  <c r="BX497" i="2" s="1"/>
  <c r="BX58" i="2" s="1"/>
  <c r="BX525" i="2" a="1"/>
  <c r="BX525" i="2" s="1"/>
  <c r="BX523" i="2"/>
  <c r="BX522" i="2" s="1"/>
  <c r="BX516" i="2" s="1"/>
  <c r="BX59" i="2" s="1"/>
  <c r="BX544" i="2" a="1"/>
  <c r="BX544" i="2" s="1"/>
  <c r="BX542" i="2"/>
  <c r="BX541" i="2" s="1"/>
  <c r="BX535" i="2" s="1"/>
  <c r="BX60" i="2" s="1"/>
  <c r="BX564" i="2" a="1"/>
  <c r="BX564" i="2" s="1"/>
  <c r="BX561" i="2" a="1"/>
  <c r="BX561" i="2" s="1"/>
  <c r="BX554" i="2" s="1"/>
  <c r="BX583" i="2" a="1"/>
  <c r="BX583" i="2" s="1"/>
  <c r="BX581" i="2"/>
  <c r="BX580" i="2" s="1"/>
  <c r="BX574" i="2" s="1"/>
  <c r="BW506" i="2" a="1"/>
  <c r="BW506" i="2" s="1"/>
  <c r="BW504" i="2"/>
  <c r="BW503" i="2" s="1"/>
  <c r="BW497" i="2" s="1"/>
  <c r="BW58" i="2" s="1"/>
  <c r="BW525" i="2" a="1"/>
  <c r="BW525" i="2" s="1"/>
  <c r="BW523" i="2"/>
  <c r="BW522" i="2" s="1"/>
  <c r="BW516" i="2" s="1"/>
  <c r="BW59" i="2" s="1"/>
  <c r="BW544" i="2" a="1"/>
  <c r="BW544" i="2" s="1"/>
  <c r="BW542" i="2"/>
  <c r="BW541" i="2" s="1"/>
  <c r="BW535" i="2" s="1"/>
  <c r="BW60" i="2" s="1"/>
  <c r="BW564" i="2" a="1"/>
  <c r="BW564" i="2" s="1"/>
  <c r="BW561" i="2" a="1"/>
  <c r="BW561" i="2" s="1"/>
  <c r="BW554" i="2" s="1"/>
  <c r="BW583" i="2" a="1"/>
  <c r="BW583" i="2" s="1"/>
  <c r="BW581" i="2"/>
  <c r="BW580" i="2" s="1"/>
  <c r="BW574" i="2" s="1"/>
  <c r="BV506" i="2" a="1"/>
  <c r="BV506" i="2" s="1"/>
  <c r="BV504" i="2"/>
  <c r="BV503" i="2" s="1"/>
  <c r="BV497" i="2" s="1"/>
  <c r="BV58" i="2" s="1"/>
  <c r="BV525" i="2" a="1"/>
  <c r="BV525" i="2" s="1"/>
  <c r="BV523" i="2"/>
  <c r="BV522" i="2" s="1"/>
  <c r="BV516" i="2" s="1"/>
  <c r="BV59" i="2" s="1"/>
  <c r="BV544" i="2" a="1"/>
  <c r="BV544" i="2" s="1"/>
  <c r="BV542" i="2"/>
  <c r="BV541" i="2" s="1"/>
  <c r="BV535" i="2" s="1"/>
  <c r="BV60" i="2" s="1"/>
  <c r="BV564" i="2" a="1"/>
  <c r="BV564" i="2" s="1"/>
  <c r="BV561" i="2" a="1"/>
  <c r="BV561" i="2" s="1"/>
  <c r="BV554" i="2" s="1"/>
  <c r="BV583" i="2" a="1"/>
  <c r="BV583" i="2" s="1"/>
  <c r="BV581" i="2"/>
  <c r="BV580" i="2" s="1"/>
  <c r="BV574" i="2" s="1"/>
  <c r="EB281" i="2"/>
  <c r="BU506" i="2" a="1"/>
  <c r="BU506" i="2" s="1"/>
  <c r="BU504" i="2"/>
  <c r="BU503" i="2" s="1"/>
  <c r="BU497" i="2" s="1"/>
  <c r="BU58" i="2" s="1"/>
  <c r="BU525" i="2" a="1"/>
  <c r="BU525" i="2" s="1"/>
  <c r="BU523" i="2"/>
  <c r="BU522" i="2" s="1"/>
  <c r="BU516" i="2" s="1"/>
  <c r="BU59" i="2" s="1"/>
  <c r="BU544" i="2" a="1"/>
  <c r="BU544" i="2" s="1"/>
  <c r="BU542" i="2"/>
  <c r="BU541" i="2" s="1"/>
  <c r="BU535" i="2" s="1"/>
  <c r="BU60" i="2" s="1"/>
  <c r="BU564" i="2" a="1"/>
  <c r="BU564" i="2" s="1"/>
  <c r="BU561" i="2" a="1"/>
  <c r="BU561" i="2" s="1"/>
  <c r="BU554" i="2" s="1"/>
  <c r="BU583" i="2" a="1"/>
  <c r="BU583" i="2" s="1"/>
  <c r="BU581" i="2"/>
  <c r="BU580" i="2" s="1"/>
  <c r="BU574" i="2" s="1"/>
  <c r="EA294" i="2"/>
  <c r="EA275" i="2"/>
  <c r="EA276" i="2" s="1"/>
  <c r="EA272" i="2"/>
  <c r="EA299" i="2"/>
  <c r="BT506" i="2" a="1"/>
  <c r="BT506" i="2" s="1"/>
  <c r="BT504" i="2"/>
  <c r="BT503" i="2" s="1"/>
  <c r="BT497" i="2" s="1"/>
  <c r="BT58" i="2" s="1"/>
  <c r="BT525" i="2" a="1"/>
  <c r="BT525" i="2" s="1"/>
  <c r="BT523" i="2"/>
  <c r="BT522" i="2" s="1"/>
  <c r="BT516" i="2" s="1"/>
  <c r="BT59" i="2" s="1"/>
  <c r="BT544" i="2" a="1"/>
  <c r="BT544" i="2" s="1"/>
  <c r="BT542" i="2"/>
  <c r="BT541" i="2" s="1"/>
  <c r="BT535" i="2" s="1"/>
  <c r="BT60" i="2" s="1"/>
  <c r="BT564" i="2" a="1"/>
  <c r="BT564" i="2" s="1"/>
  <c r="BT561" i="2" a="1"/>
  <c r="BT561" i="2" s="1"/>
  <c r="BT554" i="2" s="1"/>
  <c r="BT583" i="2" a="1"/>
  <c r="BT583" i="2" s="1"/>
  <c r="BT581" i="2"/>
  <c r="BT580" i="2" s="1"/>
  <c r="BT574" i="2" s="1"/>
  <c r="BS506" i="2" a="1"/>
  <c r="BS506" i="2" s="1"/>
  <c r="BS504" i="2"/>
  <c r="BS503" i="2" s="1"/>
  <c r="BS497" i="2" s="1"/>
  <c r="BS58" i="2" s="1"/>
  <c r="BS525" i="2" a="1"/>
  <c r="BS525" i="2" s="1"/>
  <c r="BS523" i="2"/>
  <c r="BS522" i="2" s="1"/>
  <c r="BS516" i="2" s="1"/>
  <c r="BS59" i="2" s="1"/>
  <c r="BS544" i="2" a="1"/>
  <c r="BS544" i="2" s="1"/>
  <c r="BS542" i="2"/>
  <c r="BS541" i="2" s="1"/>
  <c r="BS535" i="2" s="1"/>
  <c r="BS60" i="2" s="1"/>
  <c r="BS564" i="2" a="1"/>
  <c r="BS564" i="2" s="1"/>
  <c r="BS561" i="2" a="1"/>
  <c r="BS561" i="2" s="1"/>
  <c r="BS554" i="2" s="1"/>
  <c r="BS583" i="2" a="1"/>
  <c r="BS583" i="2" s="1"/>
  <c r="BS581" i="2"/>
  <c r="BS580" i="2" s="1"/>
  <c r="BS574" i="2" s="1"/>
  <c r="BR506" i="2" a="1"/>
  <c r="BR506" i="2" s="1"/>
  <c r="BR504" i="2"/>
  <c r="BR503" i="2" s="1"/>
  <c r="BR497" i="2" s="1"/>
  <c r="BR58" i="2" s="1"/>
  <c r="BR525" i="2" a="1"/>
  <c r="BR525" i="2" s="1"/>
  <c r="BR523" i="2"/>
  <c r="BR522" i="2" s="1"/>
  <c r="BR516" i="2" s="1"/>
  <c r="BR59" i="2" s="1"/>
  <c r="BR544" i="2" a="1"/>
  <c r="BR544" i="2" s="1"/>
  <c r="BR542" i="2"/>
  <c r="BR541" i="2" s="1"/>
  <c r="BR535" i="2" s="1"/>
  <c r="BR60" i="2" s="1"/>
  <c r="BR564" i="2" a="1"/>
  <c r="BR564" i="2" s="1"/>
  <c r="BR561" i="2" a="1"/>
  <c r="BR561" i="2" s="1"/>
  <c r="BR554" i="2" s="1"/>
  <c r="BR583" i="2" a="1"/>
  <c r="BR583" i="2" s="1"/>
  <c r="BR581" i="2"/>
  <c r="BR580" i="2" s="1"/>
  <c r="BR574" i="2" s="1"/>
  <c r="EA281" i="2"/>
  <c r="DZ294" i="2"/>
  <c r="DZ30" i="2" s="1"/>
  <c r="DZ275" i="2"/>
  <c r="DZ272" i="2"/>
  <c r="BQ506" i="2" a="1"/>
  <c r="BQ506" i="2" s="1"/>
  <c r="BQ504" i="2"/>
  <c r="BQ503" i="2" s="1"/>
  <c r="BQ497" i="2" s="1"/>
  <c r="BQ58" i="2" s="1"/>
  <c r="BQ525" i="2" a="1"/>
  <c r="BQ525" i="2" s="1"/>
  <c r="BQ523" i="2"/>
  <c r="BQ522" i="2" s="1"/>
  <c r="BQ516" i="2" s="1"/>
  <c r="BQ59" i="2" s="1"/>
  <c r="BQ544" i="2" a="1"/>
  <c r="BQ544" i="2" s="1"/>
  <c r="BQ542" i="2"/>
  <c r="BQ541" i="2" s="1"/>
  <c r="BQ535" i="2" s="1"/>
  <c r="BQ60" i="2" s="1"/>
  <c r="BQ564" i="2" a="1"/>
  <c r="BQ564" i="2" s="1"/>
  <c r="BQ561" i="2" a="1"/>
  <c r="BQ561" i="2" s="1"/>
  <c r="BQ554" i="2" s="1"/>
  <c r="BQ583" i="2" a="1"/>
  <c r="BQ583" i="2" s="1"/>
  <c r="BQ581" i="2"/>
  <c r="BQ580" i="2" s="1"/>
  <c r="BQ574" i="2" s="1"/>
  <c r="DZ299" i="2"/>
  <c r="BP506" i="2" a="1"/>
  <c r="BP506" i="2" s="1"/>
  <c r="BP504" i="2"/>
  <c r="BP503" i="2" s="1"/>
  <c r="BP497" i="2" s="1"/>
  <c r="BP58" i="2" s="1"/>
  <c r="BP525" i="2" a="1"/>
  <c r="BP525" i="2" s="1"/>
  <c r="BP523" i="2"/>
  <c r="BP522" i="2" s="1"/>
  <c r="BP516" i="2" s="1"/>
  <c r="BP59" i="2" s="1"/>
  <c r="BP544" i="2" a="1"/>
  <c r="BP544" i="2" s="1"/>
  <c r="BP542" i="2"/>
  <c r="BP541" i="2" s="1"/>
  <c r="BP535" i="2" s="1"/>
  <c r="BP60" i="2" s="1"/>
  <c r="BP564" i="2" a="1"/>
  <c r="BP564" i="2" s="1"/>
  <c r="BP561" i="2" a="1"/>
  <c r="BP561" i="2" s="1"/>
  <c r="BP554" i="2" s="1"/>
  <c r="BP583" i="2" a="1"/>
  <c r="BP583" i="2" s="1"/>
  <c r="BP581" i="2"/>
  <c r="BP580" i="2" s="1"/>
  <c r="BP574" i="2" s="1"/>
  <c r="BO506" i="2" a="1"/>
  <c r="BO506" i="2" s="1"/>
  <c r="BO504" i="2"/>
  <c r="BO503" i="2" s="1"/>
  <c r="BO497" i="2" s="1"/>
  <c r="BO58" i="2" s="1"/>
  <c r="BO525" i="2" a="1"/>
  <c r="BO525" i="2" s="1"/>
  <c r="BO523" i="2"/>
  <c r="BO522" i="2" s="1"/>
  <c r="BO516" i="2" s="1"/>
  <c r="BO59" i="2" s="1"/>
  <c r="BO544" i="2" a="1"/>
  <c r="BO544" i="2" s="1"/>
  <c r="BO542" i="2"/>
  <c r="BO541" i="2" s="1"/>
  <c r="BO535" i="2" s="1"/>
  <c r="BO60" i="2" s="1"/>
  <c r="BO564" i="2" a="1"/>
  <c r="BO564" i="2" s="1"/>
  <c r="BO561" i="2" a="1"/>
  <c r="BO561" i="2" s="1"/>
  <c r="BO554" i="2" s="1"/>
  <c r="BO583" i="2" a="1"/>
  <c r="BO583" i="2" s="1"/>
  <c r="BO581" i="2"/>
  <c r="BO580" i="2" s="1"/>
  <c r="BO574" i="2" s="1"/>
  <c r="BN506" i="2" a="1"/>
  <c r="BN506" i="2" s="1"/>
  <c r="BN504" i="2"/>
  <c r="BN503" i="2" s="1"/>
  <c r="BN497" i="2" s="1"/>
  <c r="BN58" i="2" s="1"/>
  <c r="BN525" i="2" a="1"/>
  <c r="BN525" i="2" s="1"/>
  <c r="BN523" i="2"/>
  <c r="BN522" i="2" s="1"/>
  <c r="BN516" i="2" s="1"/>
  <c r="BN59" i="2" s="1"/>
  <c r="BN544" i="2" a="1"/>
  <c r="BN544" i="2" s="1"/>
  <c r="BN542" i="2"/>
  <c r="BN541" i="2" s="1"/>
  <c r="BN535" i="2" s="1"/>
  <c r="BN60" i="2" s="1"/>
  <c r="BN564" i="2" a="1"/>
  <c r="BN564" i="2" s="1"/>
  <c r="BN561" i="2" a="1"/>
  <c r="BN561" i="2" s="1"/>
  <c r="BN554" i="2" s="1"/>
  <c r="BN583" i="2" a="1"/>
  <c r="BN583" i="2" s="1"/>
  <c r="BN581" i="2"/>
  <c r="BN580" i="2" s="1"/>
  <c r="BN574" i="2" s="1"/>
  <c r="DZ281" i="2"/>
  <c r="DY294" i="2"/>
  <c r="DY30" i="2" s="1"/>
  <c r="DY275" i="2"/>
  <c r="DY272" i="2"/>
  <c r="BM506" i="2" a="1"/>
  <c r="BM506" i="2" s="1"/>
  <c r="BM504" i="2"/>
  <c r="BM503" i="2" s="1"/>
  <c r="BM497" i="2" s="1"/>
  <c r="BM58" i="2" s="1"/>
  <c r="BM525" i="2" a="1"/>
  <c r="BM525" i="2" s="1"/>
  <c r="BM523" i="2"/>
  <c r="BM522" i="2" s="1"/>
  <c r="BM516" i="2" s="1"/>
  <c r="BM59" i="2" s="1"/>
  <c r="BM544" i="2" a="1"/>
  <c r="BM544" i="2" s="1"/>
  <c r="BM542" i="2"/>
  <c r="BM541" i="2" s="1"/>
  <c r="BM535" i="2" s="1"/>
  <c r="BM60" i="2" s="1"/>
  <c r="BM564" i="2" a="1"/>
  <c r="BM564" i="2" s="1"/>
  <c r="BM561" i="2" a="1"/>
  <c r="BM561" i="2" s="1"/>
  <c r="BM554" i="2" s="1"/>
  <c r="BM583" i="2" a="1"/>
  <c r="BM583" i="2" s="1"/>
  <c r="BM581" i="2"/>
  <c r="BM580" i="2" s="1"/>
  <c r="BM574" i="2" s="1"/>
  <c r="DY299" i="2"/>
  <c r="BL506" i="2" a="1"/>
  <c r="BL506" i="2" s="1"/>
  <c r="BL504" i="2"/>
  <c r="BL503" i="2" s="1"/>
  <c r="BL497" i="2" s="1"/>
  <c r="BL58" i="2" s="1"/>
  <c r="BL525" i="2" a="1"/>
  <c r="BL525" i="2" s="1"/>
  <c r="BL523" i="2"/>
  <c r="BL522" i="2" s="1"/>
  <c r="BL516" i="2" s="1"/>
  <c r="BL59" i="2" s="1"/>
  <c r="BL544" i="2" a="1"/>
  <c r="BL544" i="2" s="1"/>
  <c r="BL542" i="2"/>
  <c r="BL541" i="2" s="1"/>
  <c r="BL535" i="2" s="1"/>
  <c r="BL60" i="2" s="1"/>
  <c r="BL564" i="2" a="1"/>
  <c r="BL564" i="2" s="1"/>
  <c r="BL561" i="2" a="1"/>
  <c r="BL561" i="2" s="1"/>
  <c r="BL554" i="2" s="1"/>
  <c r="BL583" i="2" a="1"/>
  <c r="BL583" i="2" s="1"/>
  <c r="BL581" i="2"/>
  <c r="BL580" i="2" s="1"/>
  <c r="BL574" i="2" s="1"/>
  <c r="BK506" i="2" a="1"/>
  <c r="BK506" i="2" s="1"/>
  <c r="BK504" i="2"/>
  <c r="BK503" i="2" s="1"/>
  <c r="BK497" i="2" s="1"/>
  <c r="BK58" i="2" s="1"/>
  <c r="BK525" i="2" a="1"/>
  <c r="BK525" i="2" s="1"/>
  <c r="BK523" i="2"/>
  <c r="BK522" i="2" s="1"/>
  <c r="BK516" i="2" s="1"/>
  <c r="BK59" i="2" s="1"/>
  <c r="BK544" i="2" a="1"/>
  <c r="BK544" i="2" s="1"/>
  <c r="BK542" i="2"/>
  <c r="BK541" i="2" s="1"/>
  <c r="BK535" i="2" s="1"/>
  <c r="BK60" i="2" s="1"/>
  <c r="BK564" i="2" a="1"/>
  <c r="BK564" i="2" s="1"/>
  <c r="BK561" i="2" a="1"/>
  <c r="BK561" i="2" s="1"/>
  <c r="BK554" i="2" s="1"/>
  <c r="BK583" i="2" a="1"/>
  <c r="BK583" i="2" s="1"/>
  <c r="BK581" i="2"/>
  <c r="BK580" i="2" s="1"/>
  <c r="BK574" i="2" s="1"/>
  <c r="BJ506" i="2" a="1"/>
  <c r="BJ506" i="2" s="1"/>
  <c r="BJ504" i="2"/>
  <c r="BJ503" i="2" s="1"/>
  <c r="BJ497" i="2" s="1"/>
  <c r="BJ58" i="2" s="1"/>
  <c r="BJ525" i="2" a="1"/>
  <c r="BJ525" i="2" s="1"/>
  <c r="BJ523" i="2"/>
  <c r="BJ522" i="2" s="1"/>
  <c r="BJ516" i="2" s="1"/>
  <c r="BJ59" i="2" s="1"/>
  <c r="BJ544" i="2" a="1"/>
  <c r="BJ544" i="2" s="1"/>
  <c r="BJ542" i="2"/>
  <c r="BJ541" i="2" s="1"/>
  <c r="BJ535" i="2" s="1"/>
  <c r="BJ60" i="2" s="1"/>
  <c r="BJ564" i="2" a="1"/>
  <c r="BJ564" i="2" s="1"/>
  <c r="BJ561" i="2" a="1"/>
  <c r="BJ561" i="2" s="1"/>
  <c r="BJ554" i="2" s="1"/>
  <c r="BJ583" i="2" a="1"/>
  <c r="BJ583" i="2" s="1"/>
  <c r="BJ581" i="2"/>
  <c r="BJ580" i="2" s="1"/>
  <c r="BJ574" i="2" s="1"/>
  <c r="DY281" i="2"/>
  <c r="DX294" i="2"/>
  <c r="DX30" i="2" s="1"/>
  <c r="DX275" i="2"/>
  <c r="DX276" i="2" s="1"/>
  <c r="DX272" i="2"/>
  <c r="BI506" i="2" a="1"/>
  <c r="BI506" i="2" s="1"/>
  <c r="BI504" i="2"/>
  <c r="BI503" i="2" s="1"/>
  <c r="BI497" i="2" s="1"/>
  <c r="BI58" i="2" s="1"/>
  <c r="BI525" i="2" a="1"/>
  <c r="BI525" i="2" s="1"/>
  <c r="BI523" i="2"/>
  <c r="BI522" i="2" s="1"/>
  <c r="BI516" i="2" s="1"/>
  <c r="BI59" i="2" s="1"/>
  <c r="BI544" i="2" a="1"/>
  <c r="BI544" i="2" s="1"/>
  <c r="BI542" i="2"/>
  <c r="BI541" i="2" s="1"/>
  <c r="BI535" i="2" s="1"/>
  <c r="BI60" i="2" s="1"/>
  <c r="BI564" i="2" a="1"/>
  <c r="BI564" i="2" s="1"/>
  <c r="BI561" i="2" a="1"/>
  <c r="BI561" i="2" s="1"/>
  <c r="BI554" i="2" s="1"/>
  <c r="BI583" i="2" a="1"/>
  <c r="BI583" i="2" s="1"/>
  <c r="BI581" i="2"/>
  <c r="BI580" i="2" s="1"/>
  <c r="BI574" i="2" s="1"/>
  <c r="DX299" i="2"/>
  <c r="BH506" i="2" a="1"/>
  <c r="BH506" i="2" s="1"/>
  <c r="BH504" i="2"/>
  <c r="BH503" i="2" s="1"/>
  <c r="BH497" i="2" s="1"/>
  <c r="BH58" i="2" s="1"/>
  <c r="BH525" i="2" a="1"/>
  <c r="BH525" i="2" s="1"/>
  <c r="BH523" i="2"/>
  <c r="BH522" i="2" s="1"/>
  <c r="BH516" i="2" s="1"/>
  <c r="BH59" i="2" s="1"/>
  <c r="BH544" i="2" a="1"/>
  <c r="BH544" i="2" s="1"/>
  <c r="BH542" i="2"/>
  <c r="BH541" i="2" s="1"/>
  <c r="BH535" i="2" s="1"/>
  <c r="BH60" i="2" s="1"/>
  <c r="BH564" i="2" a="1"/>
  <c r="BH564" i="2" s="1"/>
  <c r="BH561" i="2" a="1"/>
  <c r="BH561" i="2" s="1"/>
  <c r="BH554" i="2" s="1"/>
  <c r="BH583" i="2" a="1"/>
  <c r="BH583" i="2" s="1"/>
  <c r="BH581" i="2"/>
  <c r="BH580" i="2" s="1"/>
  <c r="BH574" i="2" s="1"/>
  <c r="BG506" i="2" a="1"/>
  <c r="BG506" i="2" s="1"/>
  <c r="BG504" i="2"/>
  <c r="BG503" i="2" s="1"/>
  <c r="BG497" i="2" s="1"/>
  <c r="BG58" i="2" s="1"/>
  <c r="BG525" i="2" a="1"/>
  <c r="BG525" i="2" s="1"/>
  <c r="BG523" i="2"/>
  <c r="BG522" i="2" s="1"/>
  <c r="BG516" i="2" s="1"/>
  <c r="BG59" i="2" s="1"/>
  <c r="BG544" i="2" a="1"/>
  <c r="BG544" i="2" s="1"/>
  <c r="BG542" i="2"/>
  <c r="BG541" i="2" s="1"/>
  <c r="BG535" i="2" s="1"/>
  <c r="BG60" i="2" s="1"/>
  <c r="BG564" i="2" a="1"/>
  <c r="BG564" i="2" s="1"/>
  <c r="BG561" i="2" a="1"/>
  <c r="BG561" i="2" s="1"/>
  <c r="BG554" i="2" s="1"/>
  <c r="BG583" i="2" a="1"/>
  <c r="BG583" i="2" s="1"/>
  <c r="BG581" i="2"/>
  <c r="BG580" i="2" s="1"/>
  <c r="BG574" i="2" s="1"/>
  <c r="BF506" i="2" a="1"/>
  <c r="BF506" i="2" s="1"/>
  <c r="BF504" i="2"/>
  <c r="BF503" i="2" s="1"/>
  <c r="BF497" i="2" s="1"/>
  <c r="BF58" i="2" s="1"/>
  <c r="BF525" i="2" a="1"/>
  <c r="BF525" i="2" s="1"/>
  <c r="BF523" i="2"/>
  <c r="BF522" i="2" s="1"/>
  <c r="BF516" i="2" s="1"/>
  <c r="BF59" i="2" s="1"/>
  <c r="BF544" i="2" a="1"/>
  <c r="BF544" i="2" s="1"/>
  <c r="BF542" i="2"/>
  <c r="BF541" i="2" s="1"/>
  <c r="BF535" i="2" s="1"/>
  <c r="BF60" i="2" s="1"/>
  <c r="BF564" i="2" a="1"/>
  <c r="BF564" i="2" s="1"/>
  <c r="BF561" i="2" a="1"/>
  <c r="BF561" i="2" s="1"/>
  <c r="BF554" i="2" s="1"/>
  <c r="BF583" i="2" a="1"/>
  <c r="BF583" i="2" s="1"/>
  <c r="BF581" i="2"/>
  <c r="BF580" i="2" s="1"/>
  <c r="BF574" i="2" s="1"/>
  <c r="DX281" i="2"/>
  <c r="BE506" i="2" a="1"/>
  <c r="BE506" i="2" s="1"/>
  <c r="BE504" i="2"/>
  <c r="BE503" i="2" s="1"/>
  <c r="BE497" i="2" s="1"/>
  <c r="BE58" i="2" s="1"/>
  <c r="BE525" i="2" a="1"/>
  <c r="BE525" i="2" s="1"/>
  <c r="BE523" i="2"/>
  <c r="BE522" i="2" s="1"/>
  <c r="BE516" i="2" s="1"/>
  <c r="BE59" i="2" s="1"/>
  <c r="BE544" i="2" a="1"/>
  <c r="BE544" i="2" s="1"/>
  <c r="BE542" i="2"/>
  <c r="BE541" i="2" s="1"/>
  <c r="BE535" i="2" s="1"/>
  <c r="BE60" i="2" s="1"/>
  <c r="BE564" i="2" a="1"/>
  <c r="BE564" i="2" s="1"/>
  <c r="BE561" i="2" a="1"/>
  <c r="BE561" i="2" s="1"/>
  <c r="BE554" i="2" s="1"/>
  <c r="BE583" i="2" a="1"/>
  <c r="BE583" i="2" s="1"/>
  <c r="BE581" i="2"/>
  <c r="BE580" i="2" s="1"/>
  <c r="BE574" i="2" s="1"/>
  <c r="DW272" i="2"/>
  <c r="DW294" i="2"/>
  <c r="DW30" i="2" s="1"/>
  <c r="DW275" i="2"/>
  <c r="DW277" i="2" s="1"/>
  <c r="DW299" i="2"/>
  <c r="BD506" i="2" a="1"/>
  <c r="BD506" i="2" s="1"/>
  <c r="BD504" i="2"/>
  <c r="BD503" i="2" s="1"/>
  <c r="BD497" i="2" s="1"/>
  <c r="BD58" i="2" s="1"/>
  <c r="BD525" i="2" a="1"/>
  <c r="BD525" i="2" s="1"/>
  <c r="BD523" i="2"/>
  <c r="BD522" i="2" s="1"/>
  <c r="BD516" i="2" s="1"/>
  <c r="BD59" i="2" s="1"/>
  <c r="BD544" i="2" a="1"/>
  <c r="BD544" i="2" s="1"/>
  <c r="BD542" i="2"/>
  <c r="BD541" i="2" s="1"/>
  <c r="BD535" i="2" s="1"/>
  <c r="BD60" i="2" s="1"/>
  <c r="BD564" i="2" a="1"/>
  <c r="BD564" i="2" s="1"/>
  <c r="BD561" i="2" a="1"/>
  <c r="BD561" i="2" s="1"/>
  <c r="BD554" i="2" s="1"/>
  <c r="BD583" i="2" a="1"/>
  <c r="BD583" i="2" s="1"/>
  <c r="BD581" i="2"/>
  <c r="BD580" i="2" s="1"/>
  <c r="BD574" i="2" s="1"/>
  <c r="BC506" i="2" a="1"/>
  <c r="BC506" i="2" s="1"/>
  <c r="BC504" i="2"/>
  <c r="BC503" i="2" s="1"/>
  <c r="BC497" i="2" s="1"/>
  <c r="BC58" i="2" s="1"/>
  <c r="BC525" i="2" a="1"/>
  <c r="BC525" i="2" s="1"/>
  <c r="BC523" i="2"/>
  <c r="BC522" i="2" s="1"/>
  <c r="BC516" i="2" s="1"/>
  <c r="BC59" i="2" s="1"/>
  <c r="BC544" i="2" a="1"/>
  <c r="BC544" i="2" s="1"/>
  <c r="BC542" i="2"/>
  <c r="BC541" i="2" s="1"/>
  <c r="BC535" i="2" s="1"/>
  <c r="BC60" i="2" s="1"/>
  <c r="BC564" i="2" a="1"/>
  <c r="BC564" i="2" s="1"/>
  <c r="BC561" i="2" a="1"/>
  <c r="BC561" i="2" s="1"/>
  <c r="BC554" i="2" s="1"/>
  <c r="BC583" i="2" a="1"/>
  <c r="BC583" i="2" s="1"/>
  <c r="BC581" i="2"/>
  <c r="BC580" i="2" s="1"/>
  <c r="BC574" i="2" s="1"/>
  <c r="BB506" i="2" a="1"/>
  <c r="BB506" i="2" s="1"/>
  <c r="BB504" i="2"/>
  <c r="BB503" i="2" s="1"/>
  <c r="BB497" i="2" s="1"/>
  <c r="BB58" i="2" s="1"/>
  <c r="BB525" i="2" a="1"/>
  <c r="BB525" i="2" s="1"/>
  <c r="BB523" i="2"/>
  <c r="BB522" i="2" s="1"/>
  <c r="BB516" i="2" s="1"/>
  <c r="BB59" i="2" s="1"/>
  <c r="BB544" i="2" a="1"/>
  <c r="BB544" i="2" s="1"/>
  <c r="BB542" i="2"/>
  <c r="BB541" i="2" s="1"/>
  <c r="BB535" i="2" s="1"/>
  <c r="BB60" i="2" s="1"/>
  <c r="BB564" i="2" a="1"/>
  <c r="BB564" i="2" s="1"/>
  <c r="BB561" i="2" a="1"/>
  <c r="BB561" i="2" s="1"/>
  <c r="BB554" i="2" s="1"/>
  <c r="BB583" i="2" a="1"/>
  <c r="BB583" i="2" s="1"/>
  <c r="BB581" i="2"/>
  <c r="BB580" i="2" s="1"/>
  <c r="BB574" i="2" s="1"/>
  <c r="DW281" i="2"/>
  <c r="DV272" i="2"/>
  <c r="BA506" i="2" a="1"/>
  <c r="BA506" i="2" s="1"/>
  <c r="BA504" i="2"/>
  <c r="BA503" i="2" s="1"/>
  <c r="BA497" i="2" s="1"/>
  <c r="BA58" i="2" s="1"/>
  <c r="BA525" i="2" a="1"/>
  <c r="BA525" i="2" s="1"/>
  <c r="BA523" i="2"/>
  <c r="BA522" i="2" s="1"/>
  <c r="BA516" i="2" s="1"/>
  <c r="BA59" i="2" s="1"/>
  <c r="BA544" i="2" a="1"/>
  <c r="BA544" i="2" s="1"/>
  <c r="BA542" i="2"/>
  <c r="BA541" i="2" s="1"/>
  <c r="BA535" i="2" s="1"/>
  <c r="BA60" i="2" s="1"/>
  <c r="BA564" i="2" a="1"/>
  <c r="BA564" i="2" s="1"/>
  <c r="BA561" i="2" a="1"/>
  <c r="BA561" i="2" s="1"/>
  <c r="BA554" i="2" s="1"/>
  <c r="BA583" i="2" a="1"/>
  <c r="BA583" i="2" s="1"/>
  <c r="BA581" i="2"/>
  <c r="BA580" i="2" s="1"/>
  <c r="BA574" i="2" s="1"/>
  <c r="DV294" i="2"/>
  <c r="DV275" i="2"/>
  <c r="DV276" i="2" s="1"/>
  <c r="DV299" i="2"/>
  <c r="AZ506" i="2" a="1"/>
  <c r="AZ506" i="2" s="1"/>
  <c r="AZ504" i="2"/>
  <c r="AZ503" i="2" s="1"/>
  <c r="AZ497" i="2" s="1"/>
  <c r="AZ58" i="2" s="1"/>
  <c r="AZ525" i="2" a="1"/>
  <c r="AZ525" i="2" s="1"/>
  <c r="AZ523" i="2"/>
  <c r="AZ522" i="2" s="1"/>
  <c r="AZ516" i="2" s="1"/>
  <c r="AZ59" i="2" s="1"/>
  <c r="AZ544" i="2" a="1"/>
  <c r="AZ544" i="2" s="1"/>
  <c r="AZ542" i="2"/>
  <c r="AZ541" i="2" s="1"/>
  <c r="AZ535" i="2" s="1"/>
  <c r="AZ60" i="2" s="1"/>
  <c r="AZ564" i="2" a="1"/>
  <c r="AZ564" i="2" s="1"/>
  <c r="AZ561" i="2" a="1"/>
  <c r="AZ561" i="2" s="1"/>
  <c r="AZ554" i="2" s="1"/>
  <c r="AZ583" i="2" a="1"/>
  <c r="AZ583" i="2" s="1"/>
  <c r="AZ581" i="2"/>
  <c r="AZ580" i="2" s="1"/>
  <c r="AZ574" i="2" s="1"/>
  <c r="AY506" i="2" a="1"/>
  <c r="AY506" i="2" s="1"/>
  <c r="AY504" i="2"/>
  <c r="AY503" i="2" s="1"/>
  <c r="AY497" i="2" s="1"/>
  <c r="AY58" i="2" s="1"/>
  <c r="AY525" i="2" a="1"/>
  <c r="AY525" i="2" s="1"/>
  <c r="AY523" i="2"/>
  <c r="AY522" i="2" s="1"/>
  <c r="AY516" i="2" s="1"/>
  <c r="AY59" i="2" s="1"/>
  <c r="AY544" i="2" a="1"/>
  <c r="AY544" i="2" s="1"/>
  <c r="AY542" i="2"/>
  <c r="AY541" i="2" s="1"/>
  <c r="AY535" i="2" s="1"/>
  <c r="AY60" i="2" s="1"/>
  <c r="AY564" i="2" a="1"/>
  <c r="AY564" i="2" s="1"/>
  <c r="AY561" i="2" a="1"/>
  <c r="AY561" i="2" s="1"/>
  <c r="AY554" i="2" s="1"/>
  <c r="AY583" i="2" a="1"/>
  <c r="AY583" i="2" s="1"/>
  <c r="AY581" i="2"/>
  <c r="AY580" i="2" s="1"/>
  <c r="AY574" i="2" s="1"/>
  <c r="AX506" i="2" a="1"/>
  <c r="AX506" i="2" s="1"/>
  <c r="AX504" i="2"/>
  <c r="AX503" i="2" s="1"/>
  <c r="AX497" i="2" s="1"/>
  <c r="AX58" i="2" s="1"/>
  <c r="AX525" i="2" a="1"/>
  <c r="AX525" i="2" s="1"/>
  <c r="AX523" i="2"/>
  <c r="AX522" i="2" s="1"/>
  <c r="AX516" i="2" s="1"/>
  <c r="AX59" i="2" s="1"/>
  <c r="AX544" i="2" a="1"/>
  <c r="AX544" i="2" s="1"/>
  <c r="AX542" i="2"/>
  <c r="AX541" i="2" s="1"/>
  <c r="AX535" i="2" s="1"/>
  <c r="AX60" i="2" s="1"/>
  <c r="AX564" i="2" a="1"/>
  <c r="AX564" i="2" s="1"/>
  <c r="AX561" i="2" a="1"/>
  <c r="AX561" i="2" s="1"/>
  <c r="AX554" i="2" s="1"/>
  <c r="AX583" i="2" a="1"/>
  <c r="AX583" i="2" s="1"/>
  <c r="AX581" i="2"/>
  <c r="AX580" i="2" s="1"/>
  <c r="AX574" i="2" s="1"/>
  <c r="DV281" i="2"/>
  <c r="AV506" i="2" a="1"/>
  <c r="AV506" i="2" s="1"/>
  <c r="AV504" i="2"/>
  <c r="AV503" i="2" s="1"/>
  <c r="AV497" i="2" s="1"/>
  <c r="AV58" i="2" s="1"/>
  <c r="AV525" i="2" a="1"/>
  <c r="AV525" i="2" s="1"/>
  <c r="AV523" i="2"/>
  <c r="AV522" i="2" s="1"/>
  <c r="AV516" i="2" s="1"/>
  <c r="AV59" i="2" s="1"/>
  <c r="AV544" i="2" a="1"/>
  <c r="AV544" i="2" s="1"/>
  <c r="AV542" i="2"/>
  <c r="AV541" i="2" s="1"/>
  <c r="AV535" i="2" s="1"/>
  <c r="AV60" i="2" s="1"/>
  <c r="AV564" i="2" a="1"/>
  <c r="AV564" i="2" s="1"/>
  <c r="AV561" i="2" a="1"/>
  <c r="AV561" i="2" s="1"/>
  <c r="AV554" i="2" s="1"/>
  <c r="AV583" i="2" a="1"/>
  <c r="AV583" i="2" s="1"/>
  <c r="AV581" i="2"/>
  <c r="AV580" i="2" s="1"/>
  <c r="AV574" i="2" s="1"/>
  <c r="AW506" i="2" a="1"/>
  <c r="AW506" i="2" s="1"/>
  <c r="AW504" i="2"/>
  <c r="AW503" i="2" s="1"/>
  <c r="AW497" i="2" s="1"/>
  <c r="AW58" i="2" s="1"/>
  <c r="AW525" i="2" a="1"/>
  <c r="AW525" i="2" s="1"/>
  <c r="AW523" i="2"/>
  <c r="AW522" i="2" s="1"/>
  <c r="AW516" i="2" s="1"/>
  <c r="AW59" i="2" s="1"/>
  <c r="AW544" i="2" a="1"/>
  <c r="AW544" i="2" s="1"/>
  <c r="AW542" i="2"/>
  <c r="AW541" i="2" s="1"/>
  <c r="AW535" i="2" s="1"/>
  <c r="AW60" i="2" s="1"/>
  <c r="AW564" i="2" a="1"/>
  <c r="AW564" i="2" s="1"/>
  <c r="AW561" i="2" a="1"/>
  <c r="AW561" i="2" s="1"/>
  <c r="AW554" i="2" s="1"/>
  <c r="AW583" i="2" a="1"/>
  <c r="AW583" i="2" s="1"/>
  <c r="AW581" i="2"/>
  <c r="AW580" i="2" s="1"/>
  <c r="AW574" i="2" s="1"/>
  <c r="AW282" i="2"/>
  <c r="DU272" i="2"/>
  <c r="DU294" i="2"/>
  <c r="DU275" i="2"/>
  <c r="DU277" i="2" s="1"/>
  <c r="DU291" i="2" s="1"/>
  <c r="DU299" i="2"/>
  <c r="AU506" i="2" a="1"/>
  <c r="AU506" i="2" s="1"/>
  <c r="AU504" i="2"/>
  <c r="AU503" i="2" s="1"/>
  <c r="AU497" i="2" s="1"/>
  <c r="AU58" i="2" s="1"/>
  <c r="AU525" i="2" a="1"/>
  <c r="AU525" i="2" s="1"/>
  <c r="AU523" i="2"/>
  <c r="AU522" i="2" s="1"/>
  <c r="AU516" i="2" s="1"/>
  <c r="AU59" i="2" s="1"/>
  <c r="AU544" i="2" a="1"/>
  <c r="AU544" i="2" s="1"/>
  <c r="AU542" i="2"/>
  <c r="AU541" i="2" s="1"/>
  <c r="AU535" i="2" s="1"/>
  <c r="AU60" i="2" s="1"/>
  <c r="AU564" i="2" a="1"/>
  <c r="AU564" i="2" s="1"/>
  <c r="AU561" i="2" a="1"/>
  <c r="AU561" i="2" s="1"/>
  <c r="AU554" i="2" s="1"/>
  <c r="AU583" i="2" a="1"/>
  <c r="AU583" i="2" s="1"/>
  <c r="AU581" i="2"/>
  <c r="AU580" i="2" s="1"/>
  <c r="AU574" i="2" s="1"/>
  <c r="AP506" i="2" a="1"/>
  <c r="AP506" i="2" s="1"/>
  <c r="AP504" i="2" s="1"/>
  <c r="AP503" i="2" s="1"/>
  <c r="AP497" i="2" s="1"/>
  <c r="AP58" i="2" s="1"/>
  <c r="AP525" i="2" a="1"/>
  <c r="AP525" i="2" s="1"/>
  <c r="AP523" i="2" s="1"/>
  <c r="AP522" i="2" s="1"/>
  <c r="AP516" i="2" s="1"/>
  <c r="AP59" i="2" s="1"/>
  <c r="AP122" i="2" s="1"/>
  <c r="AP544" i="2" a="1"/>
  <c r="AP544" i="2" s="1"/>
  <c r="AP542" i="2" s="1"/>
  <c r="AP541" i="2" s="1"/>
  <c r="AP535" i="2" s="1"/>
  <c r="AP60" i="2" s="1"/>
  <c r="AP111" i="2" s="1"/>
  <c r="DT398" i="2"/>
  <c r="DT414" i="2" s="1" a="1"/>
  <c r="DT414" i="2" s="1"/>
  <c r="DT409" i="2" s="1"/>
  <c r="DT121" i="2"/>
  <c r="AS525" i="2" a="1"/>
  <c r="AS525" i="2" s="1"/>
  <c r="AS523" i="2" s="1"/>
  <c r="AS522" i="2" s="1"/>
  <c r="AS516" i="2" s="1"/>
  <c r="AS59" i="2" s="1"/>
  <c r="DT516" i="2"/>
  <c r="DT59" i="2" s="1"/>
  <c r="DT122" i="2"/>
  <c r="AS506" i="2" a="1"/>
  <c r="AS506" i="2" s="1"/>
  <c r="AS504" i="2" s="1"/>
  <c r="AS503" i="2" s="1"/>
  <c r="AS497" i="2" s="1"/>
  <c r="AS58" i="2" s="1"/>
  <c r="DT497" i="2"/>
  <c r="DT513" i="2" s="1" a="1"/>
  <c r="DT513" i="2" s="1"/>
  <c r="DT508" i="2" s="1"/>
  <c r="DT123" i="2"/>
  <c r="DT125" i="2"/>
  <c r="AT506" i="2" a="1"/>
  <c r="AT506" i="2" s="1"/>
  <c r="AT504" i="2"/>
  <c r="AT503" i="2" s="1"/>
  <c r="AT497" i="2" s="1"/>
  <c r="AT58" i="2" s="1"/>
  <c r="AT525" i="2" a="1"/>
  <c r="AT525" i="2" s="1"/>
  <c r="AT523" i="2"/>
  <c r="AT522" i="2" s="1"/>
  <c r="AT516" i="2" s="1"/>
  <c r="AT59" i="2" s="1"/>
  <c r="AT544" i="2" a="1"/>
  <c r="AT544" i="2" s="1"/>
  <c r="AT542" i="2"/>
  <c r="AT541" i="2" s="1"/>
  <c r="AT535" i="2" s="1"/>
  <c r="AT60" i="2" s="1"/>
  <c r="AT564" i="2" a="1"/>
  <c r="AT564" i="2" s="1"/>
  <c r="AT561" i="2" a="1"/>
  <c r="AT561" i="2" s="1"/>
  <c r="AT554" i="2" s="1"/>
  <c r="AT583" i="2" a="1"/>
  <c r="AT583" i="2" s="1"/>
  <c r="AT581" i="2"/>
  <c r="AT580" i="2" s="1"/>
  <c r="AT574" i="2" s="1"/>
  <c r="DU281" i="2"/>
  <c r="DU282" i="2" s="1"/>
  <c r="DI447" i="2" a="1"/>
  <c r="DI447" i="2" s="1"/>
  <c r="DI444" i="2" a="1"/>
  <c r="DI444" i="2" s="1"/>
  <c r="DI437" i="2" s="1"/>
  <c r="DI53" i="2" s="1"/>
  <c r="EK437" i="2"/>
  <c r="DI467" i="2" a="1"/>
  <c r="DI467" i="2" s="1"/>
  <c r="DI464" i="2" a="1"/>
  <c r="DI464" i="2" s="1"/>
  <c r="DI457" i="2" s="1"/>
  <c r="DI67" i="2" s="1"/>
  <c r="EK457" i="2"/>
  <c r="EK458" i="2" s="1"/>
  <c r="DI683" i="2" a="1"/>
  <c r="DI683" i="2" s="1"/>
  <c r="DI680" i="2" a="1"/>
  <c r="DI680" i="2" s="1"/>
  <c r="DI673" i="2" s="1"/>
  <c r="DI74" i="2" s="1"/>
  <c r="EK673" i="2"/>
  <c r="DI663" i="2" a="1"/>
  <c r="DI663" i="2" s="1"/>
  <c r="DI660" i="2" a="1"/>
  <c r="DI660" i="2" s="1"/>
  <c r="DI653" i="2" s="1"/>
  <c r="DI75" i="2" s="1"/>
  <c r="EK653" i="2"/>
  <c r="EK75" i="2" s="1"/>
  <c r="DI703" i="2" a="1"/>
  <c r="DI703" i="2" s="1"/>
  <c r="DI700" i="2" a="1"/>
  <c r="DI700" i="2" s="1"/>
  <c r="DI693" i="2" s="1"/>
  <c r="EK693" i="2"/>
  <c r="EK76" i="2" s="1"/>
  <c r="DI722" i="2" a="1"/>
  <c r="DI722" i="2" s="1"/>
  <c r="DI720" i="2"/>
  <c r="DI719" i="2" s="1"/>
  <c r="DI713" i="2" s="1"/>
  <c r="EK713" i="2"/>
  <c r="EK77" i="2"/>
  <c r="BE683" i="2" a="1"/>
  <c r="BE683" i="2" s="1"/>
  <c r="BE680" i="2" a="1"/>
  <c r="BE680" i="2" s="1"/>
  <c r="BE673" i="2" s="1"/>
  <c r="BE74" i="2" s="1"/>
  <c r="DW673" i="2"/>
  <c r="DW674" i="2" s="1"/>
  <c r="BE663" i="2" a="1"/>
  <c r="BE663" i="2" s="1"/>
  <c r="BE660" i="2" a="1"/>
  <c r="BE660" i="2" s="1"/>
  <c r="BE653" i="2" s="1"/>
  <c r="BE75" i="2" s="1"/>
  <c r="DW653" i="2"/>
  <c r="BE703" i="2" a="1"/>
  <c r="BE703" i="2" s="1"/>
  <c r="BE700" i="2" a="1"/>
  <c r="BE700" i="2" s="1"/>
  <c r="BE693" i="2" s="1"/>
  <c r="DW693" i="2"/>
  <c r="DW76" i="2" s="1"/>
  <c r="BE722" i="2" a="1"/>
  <c r="BE722" i="2" s="1"/>
  <c r="BE720" i="2"/>
  <c r="BE719" i="2" s="1"/>
  <c r="BE713" i="2" s="1"/>
  <c r="DW713" i="2"/>
  <c r="DW77" i="2"/>
  <c r="BE643" i="2" a="1"/>
  <c r="BE643" i="2" s="1"/>
  <c r="BE640" i="2" a="1"/>
  <c r="BE640" i="2" s="1"/>
  <c r="BE633" i="2" s="1"/>
  <c r="BE70" i="2" s="1"/>
  <c r="DW633" i="2"/>
  <c r="DW634" i="2" s="1"/>
  <c r="DI643" i="2" a="1"/>
  <c r="DI643" i="2" s="1"/>
  <c r="DI640" i="2" a="1"/>
  <c r="DI640" i="2" s="1"/>
  <c r="DI633" i="2" s="1"/>
  <c r="DI70" i="2" s="1"/>
  <c r="EK633" i="2"/>
  <c r="BE742" i="2" a="1"/>
  <c r="BE742" i="2" s="1"/>
  <c r="BE739" i="2" a="1"/>
  <c r="BE739" i="2" s="1"/>
  <c r="BE732" i="2" s="1"/>
  <c r="DW732" i="2"/>
  <c r="DW733" i="2" s="1"/>
  <c r="DI742" i="2" a="1"/>
  <c r="DI742" i="2" s="1"/>
  <c r="DI739" i="2" a="1"/>
  <c r="DI739" i="2" s="1"/>
  <c r="DI732" i="2" s="1"/>
  <c r="EK732" i="2"/>
  <c r="EK733" i="2" s="1"/>
  <c r="EK554" i="2"/>
  <c r="EK555" i="2" s="1"/>
  <c r="EK574" i="2"/>
  <c r="DF447" i="2" a="1"/>
  <c r="DF447" i="2" s="1"/>
  <c r="DF444" i="2" a="1"/>
  <c r="DF444" i="2" s="1"/>
  <c r="DF437" i="2" s="1"/>
  <c r="DF53" i="2" s="1"/>
  <c r="DW554" i="2"/>
  <c r="DW61" i="2" s="1"/>
  <c r="DW574" i="2"/>
  <c r="BI643" i="2" a="1"/>
  <c r="BI643" i="2" s="1"/>
  <c r="BI640" i="2" a="1"/>
  <c r="BI640" i="2" s="1"/>
  <c r="BI633" i="2" s="1"/>
  <c r="BI70" i="2" s="1"/>
  <c r="DX633" i="2"/>
  <c r="DG447" i="2" a="1"/>
  <c r="DG447" i="2" s="1"/>
  <c r="DG444" i="2" a="1"/>
  <c r="DG444" i="2" s="1"/>
  <c r="DG437" i="2" s="1"/>
  <c r="DG53" i="2" s="1"/>
  <c r="DI623" i="2" a="1"/>
  <c r="DI623" i="2" s="1"/>
  <c r="DI620" i="2" a="1"/>
  <c r="DI620" i="2" s="1"/>
  <c r="DI613" i="2" s="1"/>
  <c r="DI69" i="2" s="1"/>
  <c r="EK613" i="2"/>
  <c r="BE623" i="2" a="1"/>
  <c r="BE623" i="2" s="1"/>
  <c r="BE620" i="2" a="1"/>
  <c r="BE620" i="2" s="1"/>
  <c r="BE613" i="2" s="1"/>
  <c r="BE69" i="2" s="1"/>
  <c r="DW613" i="2"/>
  <c r="DW614" i="2" s="1"/>
  <c r="DF254" i="2" a="1"/>
  <c r="DF254" i="2" s="1"/>
  <c r="EK444" i="2"/>
  <c r="EK445" i="2" s="1"/>
  <c r="DH467" i="2" a="1"/>
  <c r="DH467" i="2" s="1"/>
  <c r="DH464" i="2" a="1"/>
  <c r="DH464" i="2" s="1"/>
  <c r="DH457" i="2" s="1"/>
  <c r="DH67" i="2" s="1"/>
  <c r="DH683" i="2" a="1"/>
  <c r="DH683" i="2" s="1"/>
  <c r="DH680" i="2" a="1"/>
  <c r="DH680" i="2" s="1"/>
  <c r="DH673" i="2" s="1"/>
  <c r="DH74" i="2" s="1"/>
  <c r="DH663" i="2" a="1"/>
  <c r="DH663" i="2" s="1"/>
  <c r="DH660" i="2" a="1"/>
  <c r="DH660" i="2" s="1"/>
  <c r="DH653" i="2" s="1"/>
  <c r="DH75" i="2" s="1"/>
  <c r="DH703" i="2" a="1"/>
  <c r="DH703" i="2" s="1"/>
  <c r="DH700" i="2" a="1"/>
  <c r="DH700" i="2" s="1"/>
  <c r="DH693" i="2" s="1"/>
  <c r="DH722" i="2" a="1"/>
  <c r="DH722" i="2" s="1"/>
  <c r="DH720" i="2"/>
  <c r="DH719" i="2" s="1"/>
  <c r="DH713" i="2" s="1"/>
  <c r="DH447" i="2" a="1"/>
  <c r="DH447" i="2" s="1"/>
  <c r="DH444" i="2" a="1"/>
  <c r="DH444" i="2" s="1"/>
  <c r="DH437" i="2" s="1"/>
  <c r="DH53" i="2" s="1"/>
  <c r="BD683" i="2" a="1"/>
  <c r="BD683" i="2" s="1"/>
  <c r="BD680" i="2" a="1"/>
  <c r="BD680" i="2" s="1"/>
  <c r="BD673" i="2" s="1"/>
  <c r="BD74" i="2" s="1"/>
  <c r="BD663" i="2" a="1"/>
  <c r="BD663" i="2" s="1"/>
  <c r="BD660" i="2" a="1"/>
  <c r="BD660" i="2" s="1"/>
  <c r="BD653" i="2" s="1"/>
  <c r="BD75" i="2" s="1"/>
  <c r="BD703" i="2" a="1"/>
  <c r="BD703" i="2" s="1"/>
  <c r="BD700" i="2" a="1"/>
  <c r="BD700" i="2" s="1"/>
  <c r="BD693" i="2" s="1"/>
  <c r="BD722" i="2" a="1"/>
  <c r="BD722" i="2" s="1"/>
  <c r="BD720" i="2"/>
  <c r="BD719" i="2" s="1"/>
  <c r="BD713" i="2" s="1"/>
  <c r="DE447" i="2" a="1"/>
  <c r="DE447" i="2" s="1"/>
  <c r="DE444" i="2" a="1"/>
  <c r="DE444" i="2" s="1"/>
  <c r="DE437" i="2" s="1"/>
  <c r="DE53" i="2" s="1"/>
  <c r="EJ437" i="2"/>
  <c r="DF683" i="2" a="1"/>
  <c r="DF683" i="2" s="1"/>
  <c r="DF680" i="2" a="1"/>
  <c r="DF680" i="2" s="1"/>
  <c r="DF673" i="2" s="1"/>
  <c r="DF74" i="2" s="1"/>
  <c r="DF663" i="2" a="1"/>
  <c r="DF663" i="2" s="1"/>
  <c r="DF660" i="2" a="1"/>
  <c r="DF660" i="2" s="1"/>
  <c r="DF653" i="2" s="1"/>
  <c r="DF75" i="2" s="1"/>
  <c r="DF703" i="2" a="1"/>
  <c r="DF703" i="2" s="1"/>
  <c r="DF700" i="2" a="1"/>
  <c r="DF700" i="2" s="1"/>
  <c r="DF693" i="2" s="1"/>
  <c r="DF722" i="2" a="1"/>
  <c r="DF722" i="2" s="1"/>
  <c r="DF720" i="2"/>
  <c r="DF719" i="2" s="1"/>
  <c r="DF713" i="2" s="1"/>
  <c r="BC683" i="2" a="1"/>
  <c r="BC683" i="2" s="1"/>
  <c r="BC680" i="2" a="1"/>
  <c r="BC680" i="2" s="1"/>
  <c r="BC673" i="2" s="1"/>
  <c r="BC74" i="2" s="1"/>
  <c r="BC663" i="2" a="1"/>
  <c r="BC663" i="2" s="1"/>
  <c r="BC660" i="2" a="1"/>
  <c r="BC660" i="2" s="1"/>
  <c r="BC653" i="2" s="1"/>
  <c r="BC75" i="2" s="1"/>
  <c r="BC703" i="2" a="1"/>
  <c r="BC703" i="2" s="1"/>
  <c r="BC700" i="2" a="1"/>
  <c r="BC700" i="2" s="1"/>
  <c r="BC693" i="2" s="1"/>
  <c r="BC722" i="2" a="1"/>
  <c r="BC722" i="2" s="1"/>
  <c r="BC720" i="2"/>
  <c r="BC719" i="2" s="1"/>
  <c r="BC713" i="2" s="1"/>
  <c r="DF467" i="2" a="1"/>
  <c r="DF467" i="2" s="1"/>
  <c r="DF464" i="2" a="1"/>
  <c r="DF464" i="2" s="1"/>
  <c r="DF457" i="2" s="1"/>
  <c r="DF67" i="2" s="1"/>
  <c r="EK180" i="2"/>
  <c r="EK25" i="2" s="1"/>
  <c r="EK27" i="2" s="1"/>
  <c r="EK464" i="2"/>
  <c r="EK465" i="2" s="1"/>
  <c r="DI603" i="2" a="1"/>
  <c r="DI603" i="2" s="1"/>
  <c r="DI600" i="2" a="1"/>
  <c r="DI600" i="2" s="1"/>
  <c r="DI593" i="2" s="1"/>
  <c r="EK593" i="2"/>
  <c r="EK594" i="2" s="1"/>
  <c r="EK398" i="2"/>
  <c r="EK51" i="2" s="1"/>
  <c r="BB683" i="2" a="1"/>
  <c r="BB683" i="2" s="1"/>
  <c r="BB680" i="2" a="1"/>
  <c r="BB680" i="2" s="1"/>
  <c r="BB673" i="2" s="1"/>
  <c r="BB74" i="2" s="1"/>
  <c r="BB663" i="2" a="1"/>
  <c r="BB663" i="2" s="1"/>
  <c r="BB660" i="2" a="1"/>
  <c r="BB660" i="2" s="1"/>
  <c r="BB653" i="2" s="1"/>
  <c r="BB75" i="2" s="1"/>
  <c r="BB703" i="2" a="1"/>
  <c r="BB703" i="2" s="1"/>
  <c r="BB700" i="2" a="1"/>
  <c r="BB700" i="2" s="1"/>
  <c r="BB693" i="2" s="1"/>
  <c r="BB722" i="2" a="1"/>
  <c r="BB722" i="2" s="1"/>
  <c r="BB720" i="2"/>
  <c r="BB719" i="2" s="1"/>
  <c r="BB713" i="2" s="1"/>
  <c r="DI487" i="2" a="1"/>
  <c r="DI487" i="2" s="1"/>
  <c r="DI484" i="2" a="1"/>
  <c r="DI484" i="2" s="1"/>
  <c r="DI477" i="2" s="1"/>
  <c r="DI54" i="2" s="1"/>
  <c r="EK477" i="2"/>
  <c r="EK478" i="2" s="1"/>
  <c r="DG467" i="2" a="1"/>
  <c r="DG467" i="2" s="1"/>
  <c r="DG464" i="2" a="1"/>
  <c r="DG464" i="2" s="1"/>
  <c r="DG457" i="2" s="1"/>
  <c r="DG67" i="2" s="1"/>
  <c r="DE467" i="2" a="1"/>
  <c r="DE467" i="2" s="1"/>
  <c r="DE464" i="2" a="1"/>
  <c r="DE464" i="2" s="1"/>
  <c r="DE457" i="2" s="1"/>
  <c r="DE67" i="2" s="1"/>
  <c r="EJ457" i="2"/>
  <c r="DG683" i="2" a="1"/>
  <c r="DG683" i="2" s="1"/>
  <c r="DG680" i="2" a="1"/>
  <c r="DG680" i="2" s="1"/>
  <c r="DG673" i="2" s="1"/>
  <c r="DG74" i="2" s="1"/>
  <c r="DG663" i="2" a="1"/>
  <c r="DG663" i="2" s="1"/>
  <c r="DG660" i="2" a="1"/>
  <c r="DG660" i="2" s="1"/>
  <c r="DG653" i="2" s="1"/>
  <c r="DG75" i="2" s="1"/>
  <c r="DG703" i="2" a="1"/>
  <c r="DG703" i="2" s="1"/>
  <c r="DG700" i="2" a="1"/>
  <c r="DG700" i="2" s="1"/>
  <c r="DG693" i="2" s="1"/>
  <c r="DG722" i="2" a="1"/>
  <c r="DG722" i="2" s="1"/>
  <c r="DG720" i="2"/>
  <c r="DG719" i="2" s="1"/>
  <c r="DG713" i="2" s="1"/>
  <c r="BE603" i="2" a="1"/>
  <c r="BE603" i="2" s="1"/>
  <c r="BE600" i="2" a="1"/>
  <c r="BE600" i="2" s="1"/>
  <c r="BE593" i="2" s="1"/>
  <c r="DW593" i="2"/>
  <c r="DW594" i="2" s="1"/>
  <c r="DG487" i="2" a="1"/>
  <c r="DG487" i="2" s="1"/>
  <c r="DG484" i="2" a="1"/>
  <c r="DG484" i="2" s="1"/>
  <c r="DG477" i="2" s="1"/>
  <c r="DG54" i="2" s="1"/>
  <c r="DW600" i="2"/>
  <c r="DW601" i="2" s="1"/>
  <c r="EK660" i="2"/>
  <c r="EK661" i="2" s="1"/>
  <c r="DF487" i="2" a="1"/>
  <c r="DF487" i="2" s="1"/>
  <c r="DF484" i="2" a="1"/>
  <c r="DF484" i="2" s="1"/>
  <c r="DF477" i="2" s="1"/>
  <c r="DF54" i="2" s="1"/>
  <c r="DX640" i="2"/>
  <c r="DX641" i="2" s="1"/>
  <c r="DW620" i="2"/>
  <c r="DW621" i="2" s="1"/>
  <c r="EK739" i="2"/>
  <c r="EK740" i="2" s="1"/>
  <c r="DH487" i="2" a="1"/>
  <c r="DH487" i="2" s="1"/>
  <c r="DH484" i="2" a="1"/>
  <c r="DH484" i="2" s="1"/>
  <c r="DH477" i="2" s="1"/>
  <c r="DH54" i="2" s="1"/>
  <c r="DW640" i="2"/>
  <c r="DW641" i="2" s="1"/>
  <c r="BF683" i="2" a="1"/>
  <c r="BF683" i="2" s="1"/>
  <c r="BF680" i="2" a="1"/>
  <c r="BF680" i="2" s="1"/>
  <c r="BF673" i="2" s="1"/>
  <c r="BF74" i="2" s="1"/>
  <c r="BF663" i="2" a="1"/>
  <c r="BF663" i="2" s="1"/>
  <c r="BF660" i="2" a="1"/>
  <c r="BF660" i="2" s="1"/>
  <c r="BF653" i="2" s="1"/>
  <c r="BF75" i="2" s="1"/>
  <c r="BF703" i="2" a="1"/>
  <c r="BF703" i="2" s="1"/>
  <c r="BF700" i="2" a="1"/>
  <c r="BF700" i="2" s="1"/>
  <c r="BF693" i="2" s="1"/>
  <c r="BF722" i="2" a="1"/>
  <c r="BF722" i="2" s="1"/>
  <c r="BF720" i="2"/>
  <c r="BF719" i="2" s="1"/>
  <c r="BF713" i="2" s="1"/>
  <c r="DE683" i="2" a="1"/>
  <c r="DE683" i="2" s="1"/>
  <c r="DE680" i="2" a="1"/>
  <c r="DE680" i="2" s="1"/>
  <c r="DE673" i="2" s="1"/>
  <c r="DE74" i="2" s="1"/>
  <c r="EJ673" i="2"/>
  <c r="EJ74" i="2" s="1"/>
  <c r="DE663" i="2" a="1"/>
  <c r="DE663" i="2" s="1"/>
  <c r="DE660" i="2" a="1"/>
  <c r="DE660" i="2" s="1"/>
  <c r="DE653" i="2" s="1"/>
  <c r="DE75" i="2" s="1"/>
  <c r="EJ653" i="2"/>
  <c r="EJ75" i="2" s="1"/>
  <c r="DE703" i="2" a="1"/>
  <c r="DE703" i="2" s="1"/>
  <c r="DE700" i="2" a="1"/>
  <c r="DE700" i="2" s="1"/>
  <c r="DE693" i="2" s="1"/>
  <c r="EJ693" i="2"/>
  <c r="EJ76" i="2" s="1"/>
  <c r="DE722" i="2" a="1"/>
  <c r="DE722" i="2" s="1"/>
  <c r="DE720" i="2"/>
  <c r="DE719" i="2" s="1"/>
  <c r="DE713" i="2" s="1"/>
  <c r="EJ713" i="2"/>
  <c r="EJ77" i="2"/>
  <c r="DW739" i="2"/>
  <c r="DW740" i="2" s="1"/>
  <c r="DW561" i="2"/>
  <c r="DW562" i="2" s="1"/>
  <c r="EK680" i="2"/>
  <c r="EK681" i="2" s="1"/>
  <c r="EK700" i="2"/>
  <c r="EK701" i="2" s="1"/>
  <c r="EK561" i="2"/>
  <c r="EK562" i="2" s="1"/>
  <c r="DW660" i="2"/>
  <c r="DW661" i="2" s="1"/>
  <c r="EK640" i="2"/>
  <c r="EK641" i="2" s="1"/>
  <c r="EK600" i="2"/>
  <c r="EK601" i="2" s="1"/>
  <c r="EK620" i="2"/>
  <c r="EK621" i="2" s="1"/>
  <c r="DW700" i="2"/>
  <c r="DW701" i="2" s="1"/>
  <c r="DW680" i="2"/>
  <c r="DW681" i="2" s="1"/>
  <c r="BB623" i="2" a="1"/>
  <c r="BB623" i="2" s="1"/>
  <c r="BB620" i="2" a="1"/>
  <c r="BB620" i="2" s="1"/>
  <c r="BB613" i="2" s="1"/>
  <c r="BB69" i="2" s="1"/>
  <c r="BD603" i="2" a="1"/>
  <c r="BD603" i="2" s="1"/>
  <c r="BD600" i="2" a="1"/>
  <c r="BD600" i="2" s="1"/>
  <c r="BD593" i="2" s="1"/>
  <c r="BD623" i="2" a="1"/>
  <c r="BD623" i="2" s="1"/>
  <c r="BD620" i="2" a="1"/>
  <c r="BD620" i="2" s="1"/>
  <c r="BD613" i="2" s="1"/>
  <c r="BD69" i="2" s="1"/>
  <c r="BF742" i="2" a="1"/>
  <c r="BF742" i="2" s="1"/>
  <c r="BF739" i="2" a="1"/>
  <c r="BF739" i="2" s="1"/>
  <c r="BF732" i="2" s="1"/>
  <c r="BB603" i="2" a="1"/>
  <c r="BB603" i="2" s="1"/>
  <c r="BB600" i="2" a="1"/>
  <c r="BB600" i="2" s="1"/>
  <c r="BB593" i="2" s="1"/>
  <c r="DE643" i="2" a="1"/>
  <c r="DE643" i="2" s="1"/>
  <c r="DE640" i="2" a="1"/>
  <c r="DE640" i="2" s="1"/>
  <c r="DE633" i="2" s="1"/>
  <c r="DE70" i="2" s="1"/>
  <c r="EJ633" i="2"/>
  <c r="EJ180" i="2"/>
  <c r="EJ25" i="2" s="1"/>
  <c r="EJ27" i="2" s="1"/>
  <c r="DB254" i="2" a="1"/>
  <c r="DB254" i="2" s="1"/>
  <c r="BD742" i="2" a="1"/>
  <c r="BD742" i="2" s="1"/>
  <c r="BD739" i="2" a="1"/>
  <c r="BD739" i="2" s="1"/>
  <c r="BD732" i="2" s="1"/>
  <c r="DD447" i="2" a="1"/>
  <c r="DD447" i="2" s="1"/>
  <c r="DD444" i="2" a="1"/>
  <c r="DD444" i="2" s="1"/>
  <c r="DD437" i="2" s="1"/>
  <c r="DD53" i="2" s="1"/>
  <c r="DH643" i="2" a="1"/>
  <c r="DH643" i="2" s="1"/>
  <c r="DH640" i="2" a="1"/>
  <c r="DH640" i="2" s="1"/>
  <c r="DH633" i="2" s="1"/>
  <c r="DH70" i="2" s="1"/>
  <c r="BC742" i="2" a="1"/>
  <c r="BC742" i="2" s="1"/>
  <c r="BC739" i="2" a="1"/>
  <c r="BC739" i="2" s="1"/>
  <c r="BC732" i="2" s="1"/>
  <c r="DG643" i="2" a="1"/>
  <c r="DG643" i="2" s="1"/>
  <c r="DG640" i="2" a="1"/>
  <c r="DG640" i="2" s="1"/>
  <c r="DG633" i="2" s="1"/>
  <c r="DG70" i="2" s="1"/>
  <c r="DB447" i="2" a="1"/>
  <c r="DB447" i="2" s="1"/>
  <c r="DB444" i="2" a="1"/>
  <c r="DB444" i="2" s="1"/>
  <c r="DB437" i="2" s="1"/>
  <c r="DB53" i="2" s="1"/>
  <c r="DF643" i="2" a="1"/>
  <c r="DF643" i="2" s="1"/>
  <c r="DF640" i="2" a="1"/>
  <c r="DF640" i="2" s="1"/>
  <c r="DF633" i="2" s="1"/>
  <c r="DF70" i="2" s="1"/>
  <c r="BB742" i="2" a="1"/>
  <c r="BB742" i="2" s="1"/>
  <c r="BB739" i="2" a="1"/>
  <c r="BB739" i="2" s="1"/>
  <c r="BB732" i="2" s="1"/>
  <c r="DG603" i="2" a="1"/>
  <c r="DG603" i="2" s="1"/>
  <c r="DG600" i="2" a="1"/>
  <c r="DG600" i="2" s="1"/>
  <c r="DG593" i="2" s="1"/>
  <c r="DG742" i="2" a="1"/>
  <c r="DG742" i="2" s="1"/>
  <c r="DG739" i="2" a="1"/>
  <c r="DG739" i="2" s="1"/>
  <c r="DG732" i="2" s="1"/>
  <c r="EK404" i="2"/>
  <c r="EJ554" i="2"/>
  <c r="EJ61" i="2" s="1"/>
  <c r="EJ574" i="2"/>
  <c r="DH623" i="2" a="1"/>
  <c r="DH623" i="2" s="1"/>
  <c r="DH620" i="2" a="1"/>
  <c r="DH620" i="2" s="1"/>
  <c r="DH613" i="2" s="1"/>
  <c r="DH69" i="2" s="1"/>
  <c r="DF623" i="2" a="1"/>
  <c r="DF623" i="2" s="1"/>
  <c r="DF620" i="2" a="1"/>
  <c r="DF620" i="2" s="1"/>
  <c r="DF613" i="2" s="1"/>
  <c r="DF69" i="2" s="1"/>
  <c r="BD643" i="2" a="1"/>
  <c r="BD643" i="2" s="1"/>
  <c r="BD640" i="2" a="1"/>
  <c r="BD640" i="2" s="1"/>
  <c r="BD633" i="2" s="1"/>
  <c r="BD70" i="2" s="1"/>
  <c r="DH603" i="2" a="1"/>
  <c r="DH603" i="2" s="1"/>
  <c r="DH600" i="2" a="1"/>
  <c r="DH600" i="2" s="1"/>
  <c r="DH593" i="2" s="1"/>
  <c r="EK189" i="2"/>
  <c r="EK190" i="2" s="1"/>
  <c r="DC447" i="2" a="1"/>
  <c r="DC447" i="2" s="1"/>
  <c r="DC444" i="2" a="1"/>
  <c r="DC444" i="2" s="1"/>
  <c r="DC437" i="2" s="1"/>
  <c r="DC53" i="2" s="1"/>
  <c r="DE623" i="2" a="1"/>
  <c r="DE623" i="2" s="1"/>
  <c r="DE620" i="2" a="1"/>
  <c r="DE620" i="2" s="1"/>
  <c r="DE613" i="2" s="1"/>
  <c r="DE69" i="2" s="1"/>
  <c r="EJ613" i="2"/>
  <c r="EK484" i="2"/>
  <c r="EK485" i="2" s="1"/>
  <c r="DG623" i="2" a="1"/>
  <c r="DG623" i="2" s="1"/>
  <c r="DG620" i="2" a="1"/>
  <c r="DG620" i="2" s="1"/>
  <c r="DG613" i="2" s="1"/>
  <c r="DG69" i="2" s="1"/>
  <c r="BB643" i="2" a="1"/>
  <c r="BB643" i="2" s="1"/>
  <c r="BB640" i="2" a="1"/>
  <c r="BB640" i="2" s="1"/>
  <c r="BB633" i="2" s="1"/>
  <c r="BB70" i="2" s="1"/>
  <c r="DH742" i="2" a="1"/>
  <c r="DH742" i="2" s="1"/>
  <c r="DH739" i="2" a="1"/>
  <c r="DH739" i="2" s="1"/>
  <c r="DH732" i="2" s="1"/>
  <c r="DF603" i="2" a="1"/>
  <c r="DF603" i="2" s="1"/>
  <c r="DF600" i="2" a="1"/>
  <c r="DF600" i="2" s="1"/>
  <c r="DF593" i="2" s="1"/>
  <c r="EJ464" i="2"/>
  <c r="EJ465" i="2" s="1"/>
  <c r="BC623" i="2" a="1"/>
  <c r="BC623" i="2" s="1"/>
  <c r="BC620" i="2" a="1"/>
  <c r="BC620" i="2" s="1"/>
  <c r="BC613" i="2" s="1"/>
  <c r="BC69" i="2" s="1"/>
  <c r="BC643" i="2" a="1"/>
  <c r="BC643" i="2" s="1"/>
  <c r="BC640" i="2" a="1"/>
  <c r="BC640" i="2" s="1"/>
  <c r="BC633" i="2" s="1"/>
  <c r="BC70" i="2" s="1"/>
  <c r="DF742" i="2" a="1"/>
  <c r="DF742" i="2" s="1"/>
  <c r="DF739" i="2" a="1"/>
  <c r="DF739" i="2" s="1"/>
  <c r="DF732" i="2" s="1"/>
  <c r="DE742" i="2" a="1"/>
  <c r="DE742" i="2" s="1"/>
  <c r="DE739" i="2" a="1"/>
  <c r="DE739" i="2" s="1"/>
  <c r="DE732" i="2" s="1"/>
  <c r="EJ732" i="2"/>
  <c r="EJ733" i="2" s="1"/>
  <c r="BC603" i="2" a="1"/>
  <c r="BC603" i="2" s="1"/>
  <c r="BC600" i="2" a="1"/>
  <c r="BC600" i="2" s="1"/>
  <c r="BC593" i="2" s="1"/>
  <c r="DB467" i="2" a="1"/>
  <c r="DB467" i="2" s="1"/>
  <c r="DB464" i="2" a="1"/>
  <c r="DB464" i="2" s="1"/>
  <c r="DB457" i="2" s="1"/>
  <c r="DB67" i="2" s="1"/>
  <c r="DC467" i="2" a="1"/>
  <c r="DC467" i="2" s="1"/>
  <c r="DC464" i="2" a="1"/>
  <c r="DC464" i="2" s="1"/>
  <c r="DC457" i="2" s="1"/>
  <c r="DC67" i="2" s="1"/>
  <c r="DC683" i="2" a="1"/>
  <c r="DC683" i="2" s="1"/>
  <c r="DC680" i="2" a="1"/>
  <c r="DC680" i="2" s="1"/>
  <c r="DC673" i="2" s="1"/>
  <c r="DC74" i="2" s="1"/>
  <c r="DC663" i="2" a="1"/>
  <c r="DC663" i="2" s="1"/>
  <c r="DC660" i="2" a="1"/>
  <c r="DC660" i="2" s="1"/>
  <c r="DC653" i="2" s="1"/>
  <c r="DC75" i="2" s="1"/>
  <c r="DC703" i="2" a="1"/>
  <c r="DC703" i="2" s="1"/>
  <c r="DC700" i="2" a="1"/>
  <c r="DC700" i="2" s="1"/>
  <c r="DC693" i="2" s="1"/>
  <c r="DC722" i="2" a="1"/>
  <c r="DC722" i="2" s="1"/>
  <c r="DC720" i="2"/>
  <c r="DC719" i="2" s="1"/>
  <c r="DC713" i="2" s="1"/>
  <c r="DB683" i="2" a="1"/>
  <c r="DB683" i="2" s="1"/>
  <c r="DB680" i="2" a="1"/>
  <c r="DB680" i="2" s="1"/>
  <c r="DB673" i="2" s="1"/>
  <c r="DB74" i="2" s="1"/>
  <c r="DB663" i="2" a="1"/>
  <c r="DB663" i="2" s="1"/>
  <c r="DB660" i="2" a="1"/>
  <c r="DB660" i="2" s="1"/>
  <c r="DB653" i="2" s="1"/>
  <c r="DB75" i="2" s="1"/>
  <c r="DB703" i="2" a="1"/>
  <c r="DB703" i="2" s="1"/>
  <c r="DB700" i="2" a="1"/>
  <c r="DB700" i="2" s="1"/>
  <c r="DB693" i="2" s="1"/>
  <c r="DB722" i="2" a="1"/>
  <c r="DB722" i="2" s="1"/>
  <c r="DB720" i="2"/>
  <c r="DB719" i="2" s="1"/>
  <c r="DB713" i="2" s="1"/>
  <c r="DE603" i="2" a="1"/>
  <c r="DE603" i="2" s="1"/>
  <c r="DE600" i="2" a="1"/>
  <c r="DE600" i="2" s="1"/>
  <c r="DE593" i="2" s="1"/>
  <c r="EJ593" i="2"/>
  <c r="EJ594" i="2" s="1"/>
  <c r="DD683" i="2" a="1"/>
  <c r="DD683" i="2" s="1"/>
  <c r="DD680" i="2" a="1"/>
  <c r="DD680" i="2" s="1"/>
  <c r="DD673" i="2" s="1"/>
  <c r="DD74" i="2" s="1"/>
  <c r="DD663" i="2" a="1"/>
  <c r="DD663" i="2" s="1"/>
  <c r="DD660" i="2" a="1"/>
  <c r="DD660" i="2" s="1"/>
  <c r="DD653" i="2" s="1"/>
  <c r="DD75" i="2" s="1"/>
  <c r="DD703" i="2" a="1"/>
  <c r="DD703" i="2" s="1"/>
  <c r="DD700" i="2" a="1"/>
  <c r="DD700" i="2" s="1"/>
  <c r="DD693" i="2" s="1"/>
  <c r="DD722" i="2" a="1"/>
  <c r="DD722" i="2" s="1"/>
  <c r="DD720" i="2"/>
  <c r="DD719" i="2" s="1"/>
  <c r="DD713" i="2" s="1"/>
  <c r="EJ398" i="2"/>
  <c r="EJ51" i="2" s="1"/>
  <c r="DD467" i="2" a="1"/>
  <c r="DD467" i="2" s="1"/>
  <c r="DD464" i="2" a="1"/>
  <c r="DD464" i="2" s="1"/>
  <c r="DD457" i="2" s="1"/>
  <c r="DD67" i="2" s="1"/>
  <c r="EJ444" i="2"/>
  <c r="EJ445" i="2" s="1"/>
  <c r="DE487" i="2" a="1"/>
  <c r="DE487" i="2" s="1"/>
  <c r="DE484" i="2" a="1"/>
  <c r="DE484" i="2" s="1"/>
  <c r="DE477" i="2" s="1"/>
  <c r="DE54" i="2" s="1"/>
  <c r="EJ477" i="2"/>
  <c r="EJ54" i="2" s="1"/>
  <c r="EJ976" i="2" s="1"/>
  <c r="EJ561" i="2"/>
  <c r="EJ562" i="2" s="1"/>
  <c r="DB487" i="2" a="1"/>
  <c r="DB487" i="2" s="1"/>
  <c r="DB484" i="2" a="1"/>
  <c r="DB484" i="2" s="1"/>
  <c r="DB477" i="2" s="1"/>
  <c r="DB54" i="2" s="1"/>
  <c r="EJ640" i="2"/>
  <c r="EJ641" i="2" s="1"/>
  <c r="EJ739" i="2"/>
  <c r="EJ740" i="2" s="1"/>
  <c r="EJ680" i="2"/>
  <c r="EJ681" i="2" s="1"/>
  <c r="EJ600" i="2"/>
  <c r="EJ601" i="2" s="1"/>
  <c r="DD487" i="2" a="1"/>
  <c r="DD487" i="2" s="1"/>
  <c r="DD484" i="2" a="1"/>
  <c r="DD484" i="2" s="1"/>
  <c r="DD477" i="2" s="1"/>
  <c r="DD54" i="2" s="1"/>
  <c r="DC487" i="2" a="1"/>
  <c r="DC487" i="2" s="1"/>
  <c r="DC484" i="2" a="1"/>
  <c r="DC484" i="2" s="1"/>
  <c r="DC477" i="2" s="1"/>
  <c r="DC54" i="2" s="1"/>
  <c r="DA467" i="2" a="1"/>
  <c r="DA467" i="2" s="1"/>
  <c r="DA464" i="2" a="1"/>
  <c r="DA464" i="2" s="1"/>
  <c r="DA457" i="2" s="1"/>
  <c r="DA67" i="2" s="1"/>
  <c r="EI457" i="2"/>
  <c r="EI458" i="2" s="1"/>
  <c r="EJ660" i="2"/>
  <c r="EJ661" i="2" s="1"/>
  <c r="EJ620" i="2"/>
  <c r="EJ621" i="2" s="1"/>
  <c r="EJ700" i="2"/>
  <c r="EJ701" i="2" s="1"/>
  <c r="DC643" i="2" a="1"/>
  <c r="DC643" i="2" s="1"/>
  <c r="DC640" i="2" a="1"/>
  <c r="DC640" i="2" s="1"/>
  <c r="DC633" i="2" s="1"/>
  <c r="DC70" i="2" s="1"/>
  <c r="DD603" i="2" a="1"/>
  <c r="DD603" i="2" s="1"/>
  <c r="DD600" i="2" a="1"/>
  <c r="DD600" i="2" s="1"/>
  <c r="DD593" i="2" s="1"/>
  <c r="DC603" i="2" a="1"/>
  <c r="DC603" i="2" s="1"/>
  <c r="DC600" i="2" a="1"/>
  <c r="DC600" i="2" s="1"/>
  <c r="DC593" i="2" s="1"/>
  <c r="DA683" i="2" a="1"/>
  <c r="DA683" i="2" s="1"/>
  <c r="DA680" i="2" a="1"/>
  <c r="DA680" i="2" s="1"/>
  <c r="DA673" i="2" s="1"/>
  <c r="DA74" i="2" s="1"/>
  <c r="EI673" i="2"/>
  <c r="EI74" i="2" s="1"/>
  <c r="DA663" i="2" a="1"/>
  <c r="DA663" i="2" s="1"/>
  <c r="DA660" i="2" a="1"/>
  <c r="DA660" i="2" s="1"/>
  <c r="DA653" i="2" s="1"/>
  <c r="DA75" i="2" s="1"/>
  <c r="EI653" i="2"/>
  <c r="DA703" i="2" a="1"/>
  <c r="DA703" i="2" s="1"/>
  <c r="DA700" i="2" a="1"/>
  <c r="DA700" i="2" s="1"/>
  <c r="DA693" i="2" s="1"/>
  <c r="EI693" i="2"/>
  <c r="EI76" i="2" s="1"/>
  <c r="DA722" i="2" a="1"/>
  <c r="DA722" i="2" s="1"/>
  <c r="DA720" i="2"/>
  <c r="DA719" i="2" s="1"/>
  <c r="DA713" i="2" s="1"/>
  <c r="EI713" i="2"/>
  <c r="EI77" i="2"/>
  <c r="DB603" i="2" a="1"/>
  <c r="DB603" i="2" s="1"/>
  <c r="DB600" i="2" a="1"/>
  <c r="DB600" i="2" s="1"/>
  <c r="DB593" i="2" s="1"/>
  <c r="DB643" i="2" a="1"/>
  <c r="DB643" i="2" s="1"/>
  <c r="DB640" i="2" a="1"/>
  <c r="DB640" i="2" s="1"/>
  <c r="DB633" i="2" s="1"/>
  <c r="DB70" i="2" s="1"/>
  <c r="DD643" i="2" a="1"/>
  <c r="DD643" i="2" s="1"/>
  <c r="DD640" i="2" a="1"/>
  <c r="DD640" i="2" s="1"/>
  <c r="DD633" i="2" s="1"/>
  <c r="DD70" i="2" s="1"/>
  <c r="EJ484" i="2"/>
  <c r="EJ485" i="2" s="1"/>
  <c r="DC742" i="2" a="1"/>
  <c r="DC742" i="2" s="1"/>
  <c r="DC739" i="2" a="1"/>
  <c r="DC739" i="2" s="1"/>
  <c r="DC732" i="2" s="1"/>
  <c r="EJ189" i="2"/>
  <c r="EJ190" i="2" s="1"/>
  <c r="DB623" i="2" a="1"/>
  <c r="DB623" i="2" s="1"/>
  <c r="DB620" i="2" a="1"/>
  <c r="DB620" i="2" s="1"/>
  <c r="DB613" i="2" s="1"/>
  <c r="DB69" i="2" s="1"/>
  <c r="EJ404" i="2"/>
  <c r="DD623" i="2" a="1"/>
  <c r="DD623" i="2" s="1"/>
  <c r="DD620" i="2" a="1"/>
  <c r="DD620" i="2" s="1"/>
  <c r="DD613" i="2" s="1"/>
  <c r="DD69" i="2" s="1"/>
  <c r="DD742" i="2" a="1"/>
  <c r="DD742" i="2" s="1"/>
  <c r="DD739" i="2" a="1"/>
  <c r="DD739" i="2" s="1"/>
  <c r="DD732" i="2" s="1"/>
  <c r="DA447" i="2" a="1"/>
  <c r="DA447" i="2" s="1"/>
  <c r="DA444" i="2" a="1"/>
  <c r="DA444" i="2" s="1"/>
  <c r="DA437" i="2" s="1"/>
  <c r="DA53" i="2" s="1"/>
  <c r="EI437" i="2"/>
  <c r="EI438" i="2" s="1"/>
  <c r="DC623" i="2" a="1"/>
  <c r="DC623" i="2" s="1"/>
  <c r="DC620" i="2" a="1"/>
  <c r="DC620" i="2" s="1"/>
  <c r="DC613" i="2" s="1"/>
  <c r="DC69" i="2" s="1"/>
  <c r="DB742" i="2" a="1"/>
  <c r="DB742" i="2" s="1"/>
  <c r="DB739" i="2" a="1"/>
  <c r="DB739" i="2" s="1"/>
  <c r="DB732" i="2" s="1"/>
  <c r="CX447" i="2" a="1"/>
  <c r="CX447" i="2" s="1"/>
  <c r="CX444" i="2" a="1"/>
  <c r="CX444" i="2" s="1"/>
  <c r="CX437" i="2" s="1"/>
  <c r="CX53" i="2" s="1"/>
  <c r="EI554" i="2"/>
  <c r="EI61" i="2" s="1"/>
  <c r="EI574" i="2"/>
  <c r="EI464" i="2"/>
  <c r="EI465" i="2" s="1"/>
  <c r="DA742" i="2" a="1"/>
  <c r="DA742" i="2" s="1"/>
  <c r="DA739" i="2" a="1"/>
  <c r="DA739" i="2" s="1"/>
  <c r="DA732" i="2" s="1"/>
  <c r="EI732" i="2"/>
  <c r="EI733" i="2" s="1"/>
  <c r="CZ447" i="2" a="1"/>
  <c r="CZ447" i="2" s="1"/>
  <c r="CZ444" i="2" a="1"/>
  <c r="CZ444" i="2" s="1"/>
  <c r="CZ437" i="2" s="1"/>
  <c r="CZ53" i="2" s="1"/>
  <c r="CY447" i="2" a="1"/>
  <c r="CY447" i="2" s="1"/>
  <c r="CY444" i="2" a="1"/>
  <c r="CY444" i="2" s="1"/>
  <c r="CY437" i="2" s="1"/>
  <c r="CY53" i="2" s="1"/>
  <c r="DA623" i="2" a="1"/>
  <c r="DA623" i="2" s="1"/>
  <c r="DA620" i="2" a="1"/>
  <c r="DA620" i="2" s="1"/>
  <c r="DA613" i="2" s="1"/>
  <c r="DA69" i="2" s="1"/>
  <c r="EI613" i="2"/>
  <c r="EI614" i="2" s="1"/>
  <c r="DA643" i="2" a="1"/>
  <c r="DA643" i="2" s="1"/>
  <c r="DA640" i="2" a="1"/>
  <c r="DA640" i="2" s="1"/>
  <c r="DA633" i="2" s="1"/>
  <c r="DA70" i="2" s="1"/>
  <c r="EI633" i="2"/>
  <c r="EI70" i="2" s="1"/>
  <c r="EI979" i="2" s="1"/>
  <c r="CY683" i="2" a="1"/>
  <c r="CY683" i="2" s="1"/>
  <c r="CY680" i="2" a="1"/>
  <c r="CY680" i="2" s="1"/>
  <c r="CY673" i="2" s="1"/>
  <c r="CY74" i="2" s="1"/>
  <c r="CY663" i="2" a="1"/>
  <c r="CY663" i="2" s="1"/>
  <c r="CY660" i="2" a="1"/>
  <c r="CY660" i="2" s="1"/>
  <c r="CY653" i="2" s="1"/>
  <c r="CY75" i="2" s="1"/>
  <c r="CY703" i="2" a="1"/>
  <c r="CY703" i="2" s="1"/>
  <c r="CY700" i="2" a="1"/>
  <c r="CY700" i="2" s="1"/>
  <c r="CY693" i="2" s="1"/>
  <c r="CY722" i="2" a="1"/>
  <c r="CY722" i="2" s="1"/>
  <c r="CY720" i="2"/>
  <c r="CY719" i="2" s="1"/>
  <c r="CY713" i="2" s="1"/>
  <c r="CX683" i="2" a="1"/>
  <c r="CX683" i="2" s="1"/>
  <c r="CX680" i="2" a="1"/>
  <c r="CX680" i="2" s="1"/>
  <c r="CX673" i="2" s="1"/>
  <c r="CX74" i="2" s="1"/>
  <c r="CX663" i="2" a="1"/>
  <c r="CX663" i="2" s="1"/>
  <c r="CX660" i="2" a="1"/>
  <c r="CX660" i="2" s="1"/>
  <c r="CX653" i="2" s="1"/>
  <c r="CX75" i="2" s="1"/>
  <c r="CX703" i="2" a="1"/>
  <c r="CX703" i="2" s="1"/>
  <c r="CX700" i="2" a="1"/>
  <c r="CX700" i="2" s="1"/>
  <c r="CX693" i="2" s="1"/>
  <c r="CX722" i="2" a="1"/>
  <c r="CX722" i="2" s="1"/>
  <c r="CX720" i="2"/>
  <c r="CX719" i="2" s="1"/>
  <c r="CX713" i="2" s="1"/>
  <c r="DA603" i="2" a="1"/>
  <c r="DA603" i="2" s="1"/>
  <c r="DA600" i="2" a="1"/>
  <c r="DA600" i="2" s="1"/>
  <c r="DA593" i="2" s="1"/>
  <c r="EI593" i="2"/>
  <c r="EI594" i="2" s="1"/>
  <c r="CZ683" i="2" a="1"/>
  <c r="CZ683" i="2" s="1"/>
  <c r="CZ680" i="2" a="1"/>
  <c r="CZ680" i="2" s="1"/>
  <c r="CZ673" i="2" s="1"/>
  <c r="CZ74" i="2" s="1"/>
  <c r="CZ663" i="2" a="1"/>
  <c r="CZ663" i="2" s="1"/>
  <c r="CZ660" i="2" a="1"/>
  <c r="CZ660" i="2" s="1"/>
  <c r="CZ653" i="2" s="1"/>
  <c r="CZ75" i="2" s="1"/>
  <c r="CZ703" i="2" a="1"/>
  <c r="CZ703" i="2" s="1"/>
  <c r="CZ700" i="2" a="1"/>
  <c r="CZ700" i="2" s="1"/>
  <c r="CZ693" i="2" s="1"/>
  <c r="CZ722" i="2" a="1"/>
  <c r="CZ722" i="2" s="1"/>
  <c r="CZ720" i="2"/>
  <c r="CZ719" i="2" s="1"/>
  <c r="CZ713" i="2" s="1"/>
  <c r="CY467" i="2" a="1"/>
  <c r="CY467" i="2" s="1"/>
  <c r="CY464" i="2" a="1"/>
  <c r="CY464" i="2" s="1"/>
  <c r="CY457" i="2" s="1"/>
  <c r="CY67" i="2" s="1"/>
  <c r="CZ467" i="2" a="1"/>
  <c r="CZ467" i="2" s="1"/>
  <c r="CZ464" i="2" a="1"/>
  <c r="CZ464" i="2" s="1"/>
  <c r="CZ457" i="2" s="1"/>
  <c r="CZ67" i="2" s="1"/>
  <c r="CX467" i="2" a="1"/>
  <c r="CX467" i="2" s="1"/>
  <c r="CX464" i="2" a="1"/>
  <c r="CX464" i="2" s="1"/>
  <c r="CX457" i="2" s="1"/>
  <c r="CX67" i="2" s="1"/>
  <c r="EI398" i="2"/>
  <c r="EI51" i="2" s="1"/>
  <c r="DA487" i="2" a="1"/>
  <c r="DA487" i="2" s="1"/>
  <c r="DA484" i="2" a="1"/>
  <c r="DA484" i="2" s="1"/>
  <c r="DA477" i="2" s="1"/>
  <c r="DA54" i="2" s="1"/>
  <c r="EI477" i="2"/>
  <c r="EI54" i="2" s="1"/>
  <c r="EI976" i="2" s="1"/>
  <c r="EI444" i="2"/>
  <c r="EI445" i="2" s="1"/>
  <c r="CX487" i="2" a="1"/>
  <c r="CX487" i="2" s="1"/>
  <c r="CX484" i="2" a="1"/>
  <c r="CX484" i="2" s="1"/>
  <c r="CX477" i="2" s="1"/>
  <c r="CX54" i="2" s="1"/>
  <c r="EI739" i="2"/>
  <c r="EI740" i="2" s="1"/>
  <c r="CY487" i="2" a="1"/>
  <c r="CY487" i="2" s="1"/>
  <c r="CY484" i="2" a="1"/>
  <c r="CY484" i="2" s="1"/>
  <c r="CY477" i="2" s="1"/>
  <c r="CY54" i="2" s="1"/>
  <c r="EI700" i="2"/>
  <c r="EI701" i="2" s="1"/>
  <c r="CW467" i="2" a="1"/>
  <c r="CW467" i="2" s="1"/>
  <c r="CW464" i="2" a="1"/>
  <c r="CW464" i="2" s="1"/>
  <c r="CW457" i="2" s="1"/>
  <c r="CW67" i="2" s="1"/>
  <c r="EH457" i="2"/>
  <c r="EI640" i="2"/>
  <c r="EI641" i="2" s="1"/>
  <c r="EI680" i="2"/>
  <c r="EI681" i="2" s="1"/>
  <c r="EI600" i="2"/>
  <c r="EI601" i="2" s="1"/>
  <c r="CZ487" i="2" a="1"/>
  <c r="CZ487" i="2" s="1"/>
  <c r="CZ484" i="2" a="1"/>
  <c r="CZ484" i="2" s="1"/>
  <c r="CZ477" i="2" s="1"/>
  <c r="CZ54" i="2" s="1"/>
  <c r="EI561" i="2"/>
  <c r="EI562" i="2" s="1"/>
  <c r="EI620" i="2"/>
  <c r="EI621" i="2" s="1"/>
  <c r="EI660" i="2"/>
  <c r="EI661" i="2" s="1"/>
  <c r="CW683" i="2" a="1"/>
  <c r="CW683" i="2" s="1"/>
  <c r="CW680" i="2" a="1"/>
  <c r="CW680" i="2" s="1"/>
  <c r="CW673" i="2" s="1"/>
  <c r="CW74" i="2" s="1"/>
  <c r="EH673" i="2"/>
  <c r="EH74" i="2" s="1"/>
  <c r="CW663" i="2" a="1"/>
  <c r="CW663" i="2" s="1"/>
  <c r="CW660" i="2" a="1"/>
  <c r="CW660" i="2" s="1"/>
  <c r="CW653" i="2" s="1"/>
  <c r="CW75" i="2" s="1"/>
  <c r="EH653" i="2"/>
  <c r="CW703" i="2" a="1"/>
  <c r="CW703" i="2" s="1"/>
  <c r="CW700" i="2" a="1"/>
  <c r="CW700" i="2" s="1"/>
  <c r="CW693" i="2" s="1"/>
  <c r="EH693" i="2"/>
  <c r="EH76" i="2" s="1"/>
  <c r="CW722" i="2" a="1"/>
  <c r="CW722" i="2" s="1"/>
  <c r="CW720" i="2"/>
  <c r="CW719" i="2" s="1"/>
  <c r="CW713" i="2" s="1"/>
  <c r="EH713" i="2"/>
  <c r="EH77" i="2"/>
  <c r="CY643" i="2" a="1"/>
  <c r="CY643" i="2" s="1"/>
  <c r="CY640" i="2" a="1"/>
  <c r="CY640" i="2" s="1"/>
  <c r="CY633" i="2" s="1"/>
  <c r="CY70" i="2" s="1"/>
  <c r="CZ603" i="2" a="1"/>
  <c r="CZ603" i="2" s="1"/>
  <c r="CZ600" i="2" a="1"/>
  <c r="CZ600" i="2" s="1"/>
  <c r="CZ593" i="2" s="1"/>
  <c r="CX643" i="2" a="1"/>
  <c r="CX643" i="2" s="1"/>
  <c r="CX640" i="2" a="1"/>
  <c r="CX640" i="2" s="1"/>
  <c r="CX633" i="2" s="1"/>
  <c r="CX70" i="2" s="1"/>
  <c r="CZ643" i="2" a="1"/>
  <c r="CZ643" i="2" s="1"/>
  <c r="CZ640" i="2" a="1"/>
  <c r="CZ640" i="2" s="1"/>
  <c r="CZ633" i="2" s="1"/>
  <c r="CZ70" i="2" s="1"/>
  <c r="CY603" i="2" a="1"/>
  <c r="CY603" i="2" s="1"/>
  <c r="CY600" i="2" a="1"/>
  <c r="CY600" i="2" s="1"/>
  <c r="CY593" i="2" s="1"/>
  <c r="CZ742" i="2" a="1"/>
  <c r="CZ742" i="2" s="1"/>
  <c r="CZ739" i="2" a="1"/>
  <c r="CZ739" i="2" s="1"/>
  <c r="CZ732" i="2" s="1"/>
  <c r="EI189" i="2"/>
  <c r="EI190" i="2" s="1"/>
  <c r="CY623" i="2" a="1"/>
  <c r="CY623" i="2" s="1"/>
  <c r="CY620" i="2" a="1"/>
  <c r="CY620" i="2" s="1"/>
  <c r="CY613" i="2" s="1"/>
  <c r="CY69" i="2" s="1"/>
  <c r="CX603" i="2" a="1"/>
  <c r="CX603" i="2" s="1"/>
  <c r="CX600" i="2" a="1"/>
  <c r="CX600" i="2" s="1"/>
  <c r="CX593" i="2" s="1"/>
  <c r="EI484" i="2"/>
  <c r="EI485" i="2" s="1"/>
  <c r="EI404" i="2"/>
  <c r="CZ623" i="2" a="1"/>
  <c r="CZ623" i="2" s="1"/>
  <c r="CZ620" i="2" a="1"/>
  <c r="CZ620" i="2" s="1"/>
  <c r="CZ613" i="2" s="1"/>
  <c r="CZ69" i="2" s="1"/>
  <c r="CY742" i="2" a="1"/>
  <c r="CY742" i="2" s="1"/>
  <c r="CY739" i="2" a="1"/>
  <c r="CY739" i="2" s="1"/>
  <c r="CY732" i="2" s="1"/>
  <c r="CW447" i="2" a="1"/>
  <c r="CW447" i="2" s="1"/>
  <c r="CW444" i="2" a="1"/>
  <c r="CW444" i="2" s="1"/>
  <c r="CW437" i="2" s="1"/>
  <c r="CW53" i="2" s="1"/>
  <c r="EH437" i="2"/>
  <c r="EH438" i="2" s="1"/>
  <c r="CX623" i="2" a="1"/>
  <c r="CX623" i="2" s="1"/>
  <c r="CX620" i="2" a="1"/>
  <c r="CX620" i="2" s="1"/>
  <c r="CX613" i="2" s="1"/>
  <c r="CX69" i="2" s="1"/>
  <c r="CX742" i="2" a="1"/>
  <c r="CX742" i="2" s="1"/>
  <c r="CX739" i="2" a="1"/>
  <c r="CX739" i="2" s="1"/>
  <c r="CX732" i="2" s="1"/>
  <c r="CT447" i="2" a="1"/>
  <c r="CT447" i="2" s="1"/>
  <c r="CT444" i="2" a="1"/>
  <c r="CT444" i="2" s="1"/>
  <c r="CT437" i="2" s="1"/>
  <c r="CT53" i="2" s="1"/>
  <c r="CW487" i="2" a="1"/>
  <c r="CW487" i="2" s="1"/>
  <c r="CW484" i="2" a="1"/>
  <c r="CW484" i="2" s="1"/>
  <c r="CW477" i="2" s="1"/>
  <c r="CW54" i="2" s="1"/>
  <c r="EH477" i="2"/>
  <c r="EH478" i="2" s="1"/>
  <c r="CT254" i="2" a="1"/>
  <c r="CT254" i="2" s="1"/>
  <c r="EH180" i="2"/>
  <c r="CW623" i="2" a="1"/>
  <c r="CW623" i="2" s="1"/>
  <c r="CW620" i="2" a="1"/>
  <c r="CW620" i="2" s="1"/>
  <c r="CW613" i="2" s="1"/>
  <c r="CW69" i="2" s="1"/>
  <c r="EH613" i="2"/>
  <c r="EH614" i="2" s="1"/>
  <c r="EH464" i="2"/>
  <c r="EH465" i="2" s="1"/>
  <c r="CV447" i="2" a="1"/>
  <c r="CV447" i="2" s="1"/>
  <c r="CV444" i="2" a="1"/>
  <c r="CV444" i="2" s="1"/>
  <c r="CV437" i="2" s="1"/>
  <c r="CV53" i="2" s="1"/>
  <c r="EH554" i="2"/>
  <c r="EH61" i="2" s="1"/>
  <c r="EH574" i="2"/>
  <c r="CU447" i="2" a="1"/>
  <c r="CU447" i="2" s="1"/>
  <c r="CU444" i="2" a="1"/>
  <c r="CU444" i="2" s="1"/>
  <c r="CU437" i="2" s="1"/>
  <c r="CU53" i="2" s="1"/>
  <c r="CW643" i="2" a="1"/>
  <c r="CW643" i="2" s="1"/>
  <c r="CW640" i="2" a="1"/>
  <c r="CW640" i="2" s="1"/>
  <c r="CW633" i="2" s="1"/>
  <c r="CW70" i="2" s="1"/>
  <c r="EH633" i="2"/>
  <c r="CW742" i="2" a="1"/>
  <c r="CW742" i="2" s="1"/>
  <c r="CW739" i="2" a="1"/>
  <c r="CW739" i="2" s="1"/>
  <c r="CW732" i="2" s="1"/>
  <c r="EH732" i="2"/>
  <c r="EH733" i="2" s="1"/>
  <c r="CV683" i="2" a="1"/>
  <c r="CV683" i="2" s="1"/>
  <c r="CV680" i="2" a="1"/>
  <c r="CV680" i="2" s="1"/>
  <c r="CV673" i="2" s="1"/>
  <c r="CV74" i="2" s="1"/>
  <c r="CV663" i="2" a="1"/>
  <c r="CV663" i="2" s="1"/>
  <c r="CV660" i="2" a="1"/>
  <c r="CV660" i="2" s="1"/>
  <c r="CV653" i="2" s="1"/>
  <c r="CV75" i="2" s="1"/>
  <c r="CV703" i="2" a="1"/>
  <c r="CV703" i="2" s="1"/>
  <c r="CV700" i="2" a="1"/>
  <c r="CV700" i="2" s="1"/>
  <c r="CV693" i="2" s="1"/>
  <c r="CV722" i="2" a="1"/>
  <c r="CV722" i="2" s="1"/>
  <c r="CV720" i="2"/>
  <c r="CV719" i="2" s="1"/>
  <c r="CV713" i="2" s="1"/>
  <c r="CT467" i="2" a="1"/>
  <c r="CT467" i="2" s="1"/>
  <c r="CT464" i="2" a="1"/>
  <c r="CT464" i="2" s="1"/>
  <c r="CT457" i="2" s="1"/>
  <c r="CT67" i="2" s="1"/>
  <c r="CU467" i="2" a="1"/>
  <c r="CU467" i="2" s="1"/>
  <c r="CU464" i="2" a="1"/>
  <c r="CU464" i="2" s="1"/>
  <c r="CU457" i="2" s="1"/>
  <c r="CU67" i="2" s="1"/>
  <c r="CU683" i="2" a="1"/>
  <c r="CU683" i="2" s="1"/>
  <c r="CU680" i="2" a="1"/>
  <c r="CU680" i="2" s="1"/>
  <c r="CU673" i="2" s="1"/>
  <c r="CU74" i="2" s="1"/>
  <c r="CU663" i="2" a="1"/>
  <c r="CU663" i="2" s="1"/>
  <c r="CU660" i="2" a="1"/>
  <c r="CU660" i="2" s="1"/>
  <c r="CU653" i="2" s="1"/>
  <c r="CU75" i="2" s="1"/>
  <c r="CU703" i="2" a="1"/>
  <c r="CU703" i="2" s="1"/>
  <c r="CU700" i="2" a="1"/>
  <c r="CU700" i="2" s="1"/>
  <c r="CU693" i="2" s="1"/>
  <c r="CU722" i="2" a="1"/>
  <c r="CU722" i="2" s="1"/>
  <c r="CU720" i="2"/>
  <c r="CU719" i="2" s="1"/>
  <c r="CU713" i="2" s="1"/>
  <c r="CV467" i="2" a="1"/>
  <c r="CV467" i="2" s="1"/>
  <c r="CV464" i="2" a="1"/>
  <c r="CV464" i="2" s="1"/>
  <c r="CV457" i="2" s="1"/>
  <c r="CV67" i="2" s="1"/>
  <c r="CT683" i="2" a="1"/>
  <c r="CT683" i="2" s="1"/>
  <c r="CT680" i="2" a="1"/>
  <c r="CT680" i="2" s="1"/>
  <c r="CT673" i="2" s="1"/>
  <c r="CT74" i="2" s="1"/>
  <c r="CT663" i="2" a="1"/>
  <c r="CT663" i="2" s="1"/>
  <c r="CT660" i="2" a="1"/>
  <c r="CT660" i="2" s="1"/>
  <c r="CT653" i="2" s="1"/>
  <c r="CT75" i="2" s="1"/>
  <c r="CT703" i="2" a="1"/>
  <c r="CT703" i="2" s="1"/>
  <c r="CT700" i="2" a="1"/>
  <c r="CT700" i="2" s="1"/>
  <c r="CT693" i="2" s="1"/>
  <c r="CT722" i="2" a="1"/>
  <c r="CT722" i="2" s="1"/>
  <c r="CT720" i="2"/>
  <c r="CT719" i="2" s="1"/>
  <c r="CT713" i="2" s="1"/>
  <c r="EH398" i="2"/>
  <c r="EH51" i="2" s="1"/>
  <c r="CW603" i="2" a="1"/>
  <c r="CW603" i="2" s="1"/>
  <c r="CW600" i="2" a="1"/>
  <c r="CW600" i="2" s="1"/>
  <c r="CW593" i="2" s="1"/>
  <c r="EH593" i="2"/>
  <c r="EH594" i="2" s="1"/>
  <c r="EH444" i="2"/>
  <c r="EH445" i="2" s="1"/>
  <c r="CV487" i="2" a="1"/>
  <c r="CV487" i="2" s="1"/>
  <c r="CV484" i="2" a="1"/>
  <c r="CV484" i="2" s="1"/>
  <c r="CV477" i="2" s="1"/>
  <c r="CV54" i="2" s="1"/>
  <c r="CS447" i="2" a="1"/>
  <c r="CS447" i="2" s="1"/>
  <c r="CS444" i="2" a="1"/>
  <c r="CS444" i="2" s="1"/>
  <c r="CS437" i="2" s="1"/>
  <c r="CS53" i="2" s="1"/>
  <c r="EG437" i="2"/>
  <c r="CT487" i="2" a="1"/>
  <c r="CT487" i="2" s="1"/>
  <c r="CT484" i="2" a="1"/>
  <c r="CT484" i="2" s="1"/>
  <c r="CT477" i="2" s="1"/>
  <c r="CT54" i="2" s="1"/>
  <c r="EH561" i="2"/>
  <c r="EH562" i="2" s="1"/>
  <c r="CU487" i="2" a="1"/>
  <c r="CU487" i="2" s="1"/>
  <c r="CU484" i="2" a="1"/>
  <c r="CU484" i="2" s="1"/>
  <c r="CU477" i="2" s="1"/>
  <c r="CU54" i="2" s="1"/>
  <c r="EH640" i="2"/>
  <c r="EH641" i="2" s="1"/>
  <c r="EH600" i="2"/>
  <c r="EH601" i="2" s="1"/>
  <c r="EH739" i="2"/>
  <c r="EH740" i="2" s="1"/>
  <c r="EH680" i="2"/>
  <c r="EH681" i="2" s="1"/>
  <c r="CS467" i="2" a="1"/>
  <c r="CS467" i="2" s="1"/>
  <c r="CS464" i="2" a="1"/>
  <c r="CS464" i="2" s="1"/>
  <c r="CS457" i="2" s="1"/>
  <c r="CS67" i="2" s="1"/>
  <c r="EG457" i="2"/>
  <c r="EG67" i="2" s="1"/>
  <c r="EH660" i="2"/>
  <c r="EH661" i="2" s="1"/>
  <c r="EH620" i="2"/>
  <c r="EH621" i="2" s="1"/>
  <c r="EH700" i="2"/>
  <c r="EH701" i="2" s="1"/>
  <c r="EH484" i="2"/>
  <c r="EH485" i="2" s="1"/>
  <c r="CU603" i="2" a="1"/>
  <c r="CU603" i="2" s="1"/>
  <c r="CU600" i="2" a="1"/>
  <c r="CU600" i="2" s="1"/>
  <c r="CU593" i="2" s="1"/>
  <c r="CU643" i="2" a="1"/>
  <c r="CU643" i="2" s="1"/>
  <c r="CU640" i="2" a="1"/>
  <c r="CU640" i="2" s="1"/>
  <c r="CU633" i="2" s="1"/>
  <c r="CU70" i="2" s="1"/>
  <c r="CT643" i="2" a="1"/>
  <c r="CT643" i="2" s="1"/>
  <c r="CT640" i="2" a="1"/>
  <c r="CT640" i="2" s="1"/>
  <c r="CT633" i="2" s="1"/>
  <c r="CT70" i="2" s="1"/>
  <c r="CV603" i="2" a="1"/>
  <c r="CV603" i="2" s="1"/>
  <c r="CV600" i="2" a="1"/>
  <c r="CV600" i="2" s="1"/>
  <c r="CV593" i="2" s="1"/>
  <c r="CU742" i="2" a="1"/>
  <c r="CU742" i="2" s="1"/>
  <c r="CU739" i="2" a="1"/>
  <c r="CU739" i="2" s="1"/>
  <c r="CU732" i="2" s="1"/>
  <c r="EH189" i="2"/>
  <c r="EH190" i="2" s="1"/>
  <c r="CT603" i="2" a="1"/>
  <c r="CT603" i="2" s="1"/>
  <c r="CT600" i="2" a="1"/>
  <c r="CT600" i="2" s="1"/>
  <c r="CT593" i="2" s="1"/>
  <c r="EH404" i="2"/>
  <c r="CV623" i="2" a="1"/>
  <c r="CV623" i="2" s="1"/>
  <c r="CV620" i="2" a="1"/>
  <c r="CV620" i="2" s="1"/>
  <c r="CV613" i="2" s="1"/>
  <c r="CV69" i="2" s="1"/>
  <c r="CV742" i="2" a="1"/>
  <c r="CV742" i="2" s="1"/>
  <c r="CV739" i="2" a="1"/>
  <c r="CV739" i="2" s="1"/>
  <c r="CV732" i="2" s="1"/>
  <c r="CV643" i="2" a="1"/>
  <c r="CV643" i="2" s="1"/>
  <c r="CV640" i="2" a="1"/>
  <c r="CV640" i="2" s="1"/>
  <c r="CV633" i="2" s="1"/>
  <c r="CV70" i="2" s="1"/>
  <c r="CT623" i="2" a="1"/>
  <c r="CT623" i="2" s="1"/>
  <c r="CT620" i="2" a="1"/>
  <c r="CT620" i="2" s="1"/>
  <c r="CT613" i="2" s="1"/>
  <c r="CT69" i="2" s="1"/>
  <c r="CT742" i="2" a="1"/>
  <c r="CT742" i="2" s="1"/>
  <c r="CT739" i="2" a="1"/>
  <c r="CT739" i="2" s="1"/>
  <c r="CT732" i="2" s="1"/>
  <c r="CU623" i="2" a="1"/>
  <c r="CU623" i="2" s="1"/>
  <c r="CU620" i="2" a="1"/>
  <c r="CU620" i="2" s="1"/>
  <c r="CU613" i="2" s="1"/>
  <c r="CU69" i="2" s="1"/>
  <c r="CS683" i="2" a="1"/>
  <c r="CS683" i="2" s="1"/>
  <c r="CS680" i="2" a="1"/>
  <c r="CS680" i="2" s="1"/>
  <c r="CS673" i="2" s="1"/>
  <c r="CS74" i="2" s="1"/>
  <c r="EG673" i="2"/>
  <c r="EG74" i="2" s="1"/>
  <c r="CS663" i="2" a="1"/>
  <c r="CS663" i="2" s="1"/>
  <c r="CS660" i="2" a="1"/>
  <c r="CS660" i="2" s="1"/>
  <c r="CS653" i="2" s="1"/>
  <c r="CS75" i="2" s="1"/>
  <c r="EG653" i="2"/>
  <c r="EG75" i="2" s="1"/>
  <c r="CS703" i="2" a="1"/>
  <c r="CS703" i="2" s="1"/>
  <c r="CS700" i="2" a="1"/>
  <c r="CS700" i="2" s="1"/>
  <c r="CS693" i="2" s="1"/>
  <c r="EG693" i="2"/>
  <c r="EG76" i="2" s="1"/>
  <c r="CS722" i="2" a="1"/>
  <c r="CS722" i="2" s="1"/>
  <c r="CS720" i="2"/>
  <c r="CS719" i="2" s="1"/>
  <c r="CS713" i="2" s="1"/>
  <c r="EG713" i="2"/>
  <c r="EG77" i="2"/>
  <c r="EG180" i="2"/>
  <c r="EG25" i="2" s="1"/>
  <c r="EG27" i="2" s="1"/>
  <c r="CP254" i="2" a="1"/>
  <c r="CP254" i="2" s="1"/>
  <c r="CS742" i="2" a="1"/>
  <c r="CS742" i="2" s="1"/>
  <c r="CS739" i="2" a="1"/>
  <c r="CS739" i="2" s="1"/>
  <c r="CS732" i="2" s="1"/>
  <c r="EG732" i="2"/>
  <c r="EG733" i="2" s="1"/>
  <c r="EG464" i="2"/>
  <c r="EG465" i="2" s="1"/>
  <c r="EG554" i="2"/>
  <c r="EG61" i="2" s="1"/>
  <c r="EG574" i="2"/>
  <c r="CR447" i="2" a="1"/>
  <c r="CR447" i="2" s="1"/>
  <c r="CR444" i="2" a="1"/>
  <c r="CR444" i="2" s="1"/>
  <c r="CR437" i="2" s="1"/>
  <c r="CR53" i="2" s="1"/>
  <c r="CS643" i="2" a="1"/>
  <c r="CS643" i="2" s="1"/>
  <c r="CS640" i="2" a="1"/>
  <c r="CS640" i="2" s="1"/>
  <c r="CS633" i="2" s="1"/>
  <c r="CS70" i="2" s="1"/>
  <c r="EG633" i="2"/>
  <c r="CQ447" i="2" a="1"/>
  <c r="CQ447" i="2" s="1"/>
  <c r="CQ444" i="2" a="1"/>
  <c r="CQ444" i="2" s="1"/>
  <c r="CQ437" i="2" s="1"/>
  <c r="CQ53" i="2" s="1"/>
  <c r="CP447" i="2" a="1"/>
  <c r="CP447" i="2" s="1"/>
  <c r="CP444" i="2" a="1"/>
  <c r="CP444" i="2" s="1"/>
  <c r="CP437" i="2" s="1"/>
  <c r="CP53" i="2" s="1"/>
  <c r="CS623" i="2" a="1"/>
  <c r="CS623" i="2" s="1"/>
  <c r="CS620" i="2" a="1"/>
  <c r="CS620" i="2" s="1"/>
  <c r="CS613" i="2" s="1"/>
  <c r="CS69" i="2" s="1"/>
  <c r="EG613" i="2"/>
  <c r="EG69" i="2" s="1"/>
  <c r="EG978" i="2" s="1"/>
  <c r="CS603" i="2" a="1"/>
  <c r="CS603" i="2" s="1"/>
  <c r="CS600" i="2" a="1"/>
  <c r="CS600" i="2" s="1"/>
  <c r="CS593" i="2" s="1"/>
  <c r="EG593" i="2"/>
  <c r="EG594" i="2" s="1"/>
  <c r="EG398" i="2"/>
  <c r="EG51" i="2" s="1"/>
  <c r="EG444" i="2"/>
  <c r="EG445" i="2" s="1"/>
  <c r="CP467" i="2" a="1"/>
  <c r="CP467" i="2" s="1"/>
  <c r="CP464" i="2" a="1"/>
  <c r="CP464" i="2" s="1"/>
  <c r="CP457" i="2" s="1"/>
  <c r="CP67" i="2" s="1"/>
  <c r="CQ467" i="2" a="1"/>
  <c r="CQ467" i="2" s="1"/>
  <c r="CQ464" i="2" a="1"/>
  <c r="CQ464" i="2" s="1"/>
  <c r="CQ457" i="2" s="1"/>
  <c r="CQ67" i="2" s="1"/>
  <c r="CQ683" i="2" a="1"/>
  <c r="CQ683" i="2" s="1"/>
  <c r="CQ680" i="2" a="1"/>
  <c r="CQ680" i="2" s="1"/>
  <c r="CQ673" i="2" s="1"/>
  <c r="CQ74" i="2" s="1"/>
  <c r="CQ663" i="2" a="1"/>
  <c r="CQ663" i="2" s="1"/>
  <c r="CQ660" i="2" a="1"/>
  <c r="CQ660" i="2" s="1"/>
  <c r="CQ653" i="2" s="1"/>
  <c r="CQ75" i="2" s="1"/>
  <c r="CQ703" i="2" a="1"/>
  <c r="CQ703" i="2" s="1"/>
  <c r="CQ700" i="2" a="1"/>
  <c r="CQ700" i="2" s="1"/>
  <c r="CQ693" i="2" s="1"/>
  <c r="CQ722" i="2" a="1"/>
  <c r="CQ722" i="2" s="1"/>
  <c r="CQ720" i="2"/>
  <c r="CQ719" i="2" s="1"/>
  <c r="CQ713" i="2" s="1"/>
  <c r="CS487" i="2" a="1"/>
  <c r="CS487" i="2" s="1"/>
  <c r="CS484" i="2" a="1"/>
  <c r="CS484" i="2" s="1"/>
  <c r="CS477" i="2" s="1"/>
  <c r="CS54" i="2" s="1"/>
  <c r="EG477" i="2"/>
  <c r="EG478" i="2" s="1"/>
  <c r="CR683" i="2" a="1"/>
  <c r="CR683" i="2" s="1"/>
  <c r="CR680" i="2" a="1"/>
  <c r="CR680" i="2" s="1"/>
  <c r="CR673" i="2" s="1"/>
  <c r="CR74" i="2" s="1"/>
  <c r="CR663" i="2" a="1"/>
  <c r="CR663" i="2" s="1"/>
  <c r="CR660" i="2" a="1"/>
  <c r="CR660" i="2" s="1"/>
  <c r="CR653" i="2" s="1"/>
  <c r="CR75" i="2" s="1"/>
  <c r="CR703" i="2" a="1"/>
  <c r="CR703" i="2" s="1"/>
  <c r="CR700" i="2" a="1"/>
  <c r="CR700" i="2" s="1"/>
  <c r="CR693" i="2" s="1"/>
  <c r="CR722" i="2" a="1"/>
  <c r="CR722" i="2" s="1"/>
  <c r="CR720" i="2"/>
  <c r="CR719" i="2" s="1"/>
  <c r="CR713" i="2" s="1"/>
  <c r="CR467" i="2" a="1"/>
  <c r="CR467" i="2" s="1"/>
  <c r="CR464" i="2" a="1"/>
  <c r="CR464" i="2" s="1"/>
  <c r="CR457" i="2" s="1"/>
  <c r="CR67" i="2" s="1"/>
  <c r="CP683" i="2" a="1"/>
  <c r="CP683" i="2" s="1"/>
  <c r="CP680" i="2" a="1"/>
  <c r="CP680" i="2" s="1"/>
  <c r="CP673" i="2" s="1"/>
  <c r="CP74" i="2" s="1"/>
  <c r="CP663" i="2" a="1"/>
  <c r="CP663" i="2" s="1"/>
  <c r="CP660" i="2" a="1"/>
  <c r="CP660" i="2" s="1"/>
  <c r="CP653" i="2" s="1"/>
  <c r="CP75" i="2" s="1"/>
  <c r="CP703" i="2" a="1"/>
  <c r="CP703" i="2" s="1"/>
  <c r="CP700" i="2" a="1"/>
  <c r="CP700" i="2" s="1"/>
  <c r="CP693" i="2" s="1"/>
  <c r="CP722" i="2" a="1"/>
  <c r="CP722" i="2" s="1"/>
  <c r="CP720" i="2"/>
  <c r="CP719" i="2" s="1"/>
  <c r="CP713" i="2" s="1"/>
  <c r="CQ487" i="2" a="1"/>
  <c r="CQ487" i="2" s="1"/>
  <c r="CQ484" i="2" a="1"/>
  <c r="CQ484" i="2" s="1"/>
  <c r="CQ477" i="2" s="1"/>
  <c r="CQ54" i="2" s="1"/>
  <c r="EG680" i="2"/>
  <c r="EG681" i="2" s="1"/>
  <c r="EG620" i="2"/>
  <c r="EG621" i="2" s="1"/>
  <c r="EG660" i="2"/>
  <c r="EG661" i="2" s="1"/>
  <c r="CR487" i="2" a="1"/>
  <c r="CR487" i="2" s="1"/>
  <c r="CR484" i="2" a="1"/>
  <c r="CR484" i="2" s="1"/>
  <c r="CR477" i="2" s="1"/>
  <c r="CR54" i="2" s="1"/>
  <c r="EG739" i="2"/>
  <c r="EG740" i="2" s="1"/>
  <c r="EG640" i="2"/>
  <c r="EG641" i="2" s="1"/>
  <c r="CP487" i="2" a="1"/>
  <c r="CP487" i="2" s="1"/>
  <c r="CP484" i="2" a="1"/>
  <c r="CP484" i="2" s="1"/>
  <c r="CP477" i="2" s="1"/>
  <c r="CP54" i="2" s="1"/>
  <c r="EG561" i="2"/>
  <c r="EG562" i="2" s="1"/>
  <c r="EG700" i="2"/>
  <c r="EG701" i="2" s="1"/>
  <c r="EG600" i="2"/>
  <c r="EG601" i="2" s="1"/>
  <c r="CR643" i="2" a="1"/>
  <c r="CR643" i="2" s="1"/>
  <c r="CR640" i="2" a="1"/>
  <c r="CR640" i="2" s="1"/>
  <c r="CR633" i="2" s="1"/>
  <c r="CR70" i="2" s="1"/>
  <c r="CR603" i="2" a="1"/>
  <c r="CR603" i="2" s="1"/>
  <c r="CR600" i="2" a="1"/>
  <c r="CR600" i="2" s="1"/>
  <c r="CR593" i="2" s="1"/>
  <c r="CQ623" i="2" a="1"/>
  <c r="CQ623" i="2" s="1"/>
  <c r="CQ620" i="2" a="1"/>
  <c r="CQ620" i="2" s="1"/>
  <c r="CQ613" i="2" s="1"/>
  <c r="CQ69" i="2" s="1"/>
  <c r="CP643" i="2" a="1"/>
  <c r="CP643" i="2" s="1"/>
  <c r="CP640" i="2" a="1"/>
  <c r="CP640" i="2" s="1"/>
  <c r="CP633" i="2" s="1"/>
  <c r="CP70" i="2" s="1"/>
  <c r="CP603" i="2" a="1"/>
  <c r="CP603" i="2" s="1"/>
  <c r="CP600" i="2" a="1"/>
  <c r="CP600" i="2" s="1"/>
  <c r="CP593" i="2" s="1"/>
  <c r="CP742" i="2" a="1"/>
  <c r="CP742" i="2" s="1"/>
  <c r="CP739" i="2" a="1"/>
  <c r="CP739" i="2" s="1"/>
  <c r="CP732" i="2" s="1"/>
  <c r="CO683" i="2" a="1"/>
  <c r="CO683" i="2" s="1"/>
  <c r="CO680" i="2" a="1"/>
  <c r="CO680" i="2" s="1"/>
  <c r="CO673" i="2" s="1"/>
  <c r="CO74" i="2" s="1"/>
  <c r="EF673" i="2"/>
  <c r="EF74" i="2" s="1"/>
  <c r="CO663" i="2" a="1"/>
  <c r="CO663" i="2" s="1"/>
  <c r="CO660" i="2" a="1"/>
  <c r="CO660" i="2" s="1"/>
  <c r="CO653" i="2" s="1"/>
  <c r="CO75" i="2" s="1"/>
  <c r="EF653" i="2"/>
  <c r="CO703" i="2" a="1"/>
  <c r="CO703" i="2" s="1"/>
  <c r="CO700" i="2" a="1"/>
  <c r="CO700" i="2" s="1"/>
  <c r="CO693" i="2" s="1"/>
  <c r="EF693" i="2"/>
  <c r="EF76" i="2" s="1"/>
  <c r="CO722" i="2" a="1"/>
  <c r="CO722" i="2" s="1"/>
  <c r="CO720" i="2"/>
  <c r="CO719" i="2" s="1"/>
  <c r="CO713" i="2" s="1"/>
  <c r="EF713" i="2"/>
  <c r="EF77" i="2"/>
  <c r="EG484" i="2"/>
  <c r="EG485" i="2" s="1"/>
  <c r="CQ643" i="2" a="1"/>
  <c r="CQ643" i="2" s="1"/>
  <c r="CQ640" i="2" a="1"/>
  <c r="CQ640" i="2" s="1"/>
  <c r="CQ633" i="2" s="1"/>
  <c r="CQ70" i="2" s="1"/>
  <c r="CQ603" i="2" a="1"/>
  <c r="CQ603" i="2" s="1"/>
  <c r="CQ600" i="2" a="1"/>
  <c r="CQ600" i="2" s="1"/>
  <c r="CQ593" i="2" s="1"/>
  <c r="EG404" i="2"/>
  <c r="CO467" i="2" a="1"/>
  <c r="CO467" i="2" s="1"/>
  <c r="CO464" i="2" a="1"/>
  <c r="CO464" i="2" s="1"/>
  <c r="CO457" i="2" s="1"/>
  <c r="CO67" i="2" s="1"/>
  <c r="EF457" i="2"/>
  <c r="CQ742" i="2" a="1"/>
  <c r="CQ742" i="2" s="1"/>
  <c r="CQ739" i="2" a="1"/>
  <c r="CQ739" i="2" s="1"/>
  <c r="CQ732" i="2" s="1"/>
  <c r="EG189" i="2"/>
  <c r="EG190" i="2" s="1"/>
  <c r="CP623" i="2" a="1"/>
  <c r="CP623" i="2" s="1"/>
  <c r="CP620" i="2" a="1"/>
  <c r="CP620" i="2" s="1"/>
  <c r="CP613" i="2" s="1"/>
  <c r="CP69" i="2" s="1"/>
  <c r="CO447" i="2" a="1"/>
  <c r="CO447" i="2" s="1"/>
  <c r="CO444" i="2" a="1"/>
  <c r="CO444" i="2" s="1"/>
  <c r="CO437" i="2" s="1"/>
  <c r="CO53" i="2" s="1"/>
  <c r="EF437" i="2"/>
  <c r="EF53" i="2" s="1"/>
  <c r="EF975" i="2" s="1"/>
  <c r="EF986" i="2" s="1"/>
  <c r="CR623" i="2" a="1"/>
  <c r="CR623" i="2" s="1"/>
  <c r="CR620" i="2" a="1"/>
  <c r="CR620" i="2" s="1"/>
  <c r="CR613" i="2" s="1"/>
  <c r="CR69" i="2" s="1"/>
  <c r="CR742" i="2" a="1"/>
  <c r="CR742" i="2" s="1"/>
  <c r="CR739" i="2" a="1"/>
  <c r="CR739" i="2" s="1"/>
  <c r="CR732" i="2" s="1"/>
  <c r="EF554" i="2"/>
  <c r="EF574" i="2"/>
  <c r="CM447" i="2" a="1"/>
  <c r="CM447" i="2" s="1"/>
  <c r="CM444" i="2" a="1"/>
  <c r="CM444" i="2" s="1"/>
  <c r="CM437" i="2" s="1"/>
  <c r="CM53" i="2" s="1"/>
  <c r="CO742" i="2" a="1"/>
  <c r="CO742" i="2" s="1"/>
  <c r="CO739" i="2" a="1"/>
  <c r="CO739" i="2" s="1"/>
  <c r="CO732" i="2" s="1"/>
  <c r="EF732" i="2"/>
  <c r="EF733" i="2" s="1"/>
  <c r="CN447" i="2" a="1"/>
  <c r="CN447" i="2" s="1"/>
  <c r="CN444" i="2" a="1"/>
  <c r="CN444" i="2" s="1"/>
  <c r="CN437" i="2" s="1"/>
  <c r="CN53" i="2" s="1"/>
  <c r="CO643" i="2" a="1"/>
  <c r="CO643" i="2" s="1"/>
  <c r="CO640" i="2" a="1"/>
  <c r="CO640" i="2" s="1"/>
  <c r="CO633" i="2" s="1"/>
  <c r="CO70" i="2" s="1"/>
  <c r="EF633" i="2"/>
  <c r="CL447" i="2" a="1"/>
  <c r="CL447" i="2" s="1"/>
  <c r="CL444" i="2" a="1"/>
  <c r="CL444" i="2" s="1"/>
  <c r="CL437" i="2" s="1"/>
  <c r="CL53" i="2" s="1"/>
  <c r="CO623" i="2" a="1"/>
  <c r="CO623" i="2" s="1"/>
  <c r="CO620" i="2" a="1"/>
  <c r="CO620" i="2" s="1"/>
  <c r="CO613" i="2" s="1"/>
  <c r="CO69" i="2" s="1"/>
  <c r="EF613" i="2"/>
  <c r="EF614" i="2" s="1"/>
  <c r="EF444" i="2"/>
  <c r="EF445" i="2" s="1"/>
  <c r="CL254" i="2" a="1"/>
  <c r="CL254" i="2" s="1"/>
  <c r="CN467" i="2" a="1"/>
  <c r="CN467" i="2" s="1"/>
  <c r="CN464" i="2" a="1"/>
  <c r="CN464" i="2" s="1"/>
  <c r="CN457" i="2" s="1"/>
  <c r="CN67" i="2" s="1"/>
  <c r="CM467" i="2" a="1"/>
  <c r="CM467" i="2" s="1"/>
  <c r="CM464" i="2" a="1"/>
  <c r="CM464" i="2" s="1"/>
  <c r="CM457" i="2" s="1"/>
  <c r="CM67" i="2" s="1"/>
  <c r="EF180" i="2"/>
  <c r="EF25" i="2" s="1"/>
  <c r="EF27" i="2" s="1"/>
  <c r="CN683" i="2" a="1"/>
  <c r="CN683" i="2" s="1"/>
  <c r="CN680" i="2" a="1"/>
  <c r="CN680" i="2" s="1"/>
  <c r="CN673" i="2" s="1"/>
  <c r="CN74" i="2" s="1"/>
  <c r="CN663" i="2" a="1"/>
  <c r="CN663" i="2" s="1"/>
  <c r="CN660" i="2" a="1"/>
  <c r="CN660" i="2" s="1"/>
  <c r="CN653" i="2" s="1"/>
  <c r="CN75" i="2" s="1"/>
  <c r="CN703" i="2" a="1"/>
  <c r="CN703" i="2" s="1"/>
  <c r="CN700" i="2" a="1"/>
  <c r="CN700" i="2" s="1"/>
  <c r="CN693" i="2" s="1"/>
  <c r="CN722" i="2" a="1"/>
  <c r="CN722" i="2" s="1"/>
  <c r="CN720" i="2"/>
  <c r="CN719" i="2" s="1"/>
  <c r="CN713" i="2" s="1"/>
  <c r="CO487" i="2" a="1"/>
  <c r="CO487" i="2" s="1"/>
  <c r="CO484" i="2" a="1"/>
  <c r="CO484" i="2" s="1"/>
  <c r="CO477" i="2" s="1"/>
  <c r="CO54" i="2" s="1"/>
  <c r="EF477" i="2"/>
  <c r="CL467" i="2" a="1"/>
  <c r="CL467" i="2" s="1"/>
  <c r="CL464" i="2" a="1"/>
  <c r="CL464" i="2" s="1"/>
  <c r="CL457" i="2" s="1"/>
  <c r="CL67" i="2" s="1"/>
  <c r="CM683" i="2" a="1"/>
  <c r="CM683" i="2" s="1"/>
  <c r="CM680" i="2" a="1"/>
  <c r="CM680" i="2" s="1"/>
  <c r="CM673" i="2" s="1"/>
  <c r="CM74" i="2" s="1"/>
  <c r="CM663" i="2" a="1"/>
  <c r="CM663" i="2" s="1"/>
  <c r="CM660" i="2" a="1"/>
  <c r="CM660" i="2" s="1"/>
  <c r="CM653" i="2" s="1"/>
  <c r="CM75" i="2" s="1"/>
  <c r="CM703" i="2" a="1"/>
  <c r="CM703" i="2" s="1"/>
  <c r="CM700" i="2" a="1"/>
  <c r="CM700" i="2" s="1"/>
  <c r="CM693" i="2" s="1"/>
  <c r="CM722" i="2" a="1"/>
  <c r="CM722" i="2" s="1"/>
  <c r="CM720" i="2"/>
  <c r="CM719" i="2" s="1"/>
  <c r="CM713" i="2" s="1"/>
  <c r="EF464" i="2"/>
  <c r="EF465" i="2" s="1"/>
  <c r="CL683" i="2" a="1"/>
  <c r="CL683" i="2" s="1"/>
  <c r="CL680" i="2" a="1"/>
  <c r="CL680" i="2" s="1"/>
  <c r="CL673" i="2" s="1"/>
  <c r="CL74" i="2" s="1"/>
  <c r="CL663" i="2" a="1"/>
  <c r="CL663" i="2" s="1"/>
  <c r="CL660" i="2" a="1"/>
  <c r="CL660" i="2" s="1"/>
  <c r="CL653" i="2" s="1"/>
  <c r="CL75" i="2" s="1"/>
  <c r="CL703" i="2" a="1"/>
  <c r="CL703" i="2" s="1"/>
  <c r="CL700" i="2" a="1"/>
  <c r="CL700" i="2" s="1"/>
  <c r="CL693" i="2" s="1"/>
  <c r="CL722" i="2" a="1"/>
  <c r="CL722" i="2" s="1"/>
  <c r="CL720" i="2"/>
  <c r="CL719" i="2" s="1"/>
  <c r="CL713" i="2" s="1"/>
  <c r="EF398" i="2"/>
  <c r="EF51" i="2" s="1"/>
  <c r="CO603" i="2" a="1"/>
  <c r="CO603" i="2" s="1"/>
  <c r="CO600" i="2" a="1"/>
  <c r="CO600" i="2" s="1"/>
  <c r="CO593" i="2" s="1"/>
  <c r="EF593" i="2"/>
  <c r="EF594" i="2" s="1"/>
  <c r="CM487" i="2" a="1"/>
  <c r="CM487" i="2" s="1"/>
  <c r="CM484" i="2" a="1"/>
  <c r="CM484" i="2" s="1"/>
  <c r="CM477" i="2" s="1"/>
  <c r="CM54" i="2" s="1"/>
  <c r="EF620" i="2"/>
  <c r="EF621" i="2" s="1"/>
  <c r="EF680" i="2"/>
  <c r="EF681" i="2" s="1"/>
  <c r="CN487" i="2" a="1"/>
  <c r="CN487" i="2" s="1"/>
  <c r="CN484" i="2" a="1"/>
  <c r="CN484" i="2" s="1"/>
  <c r="CN477" i="2" s="1"/>
  <c r="CN54" i="2" s="1"/>
  <c r="EF561" i="2"/>
  <c r="EF562" i="2" s="1"/>
  <c r="CL487" i="2" a="1"/>
  <c r="CL487" i="2" s="1"/>
  <c r="CL484" i="2" a="1"/>
  <c r="CL484" i="2" s="1"/>
  <c r="CL477" i="2" s="1"/>
  <c r="CL54" i="2" s="1"/>
  <c r="EF739" i="2"/>
  <c r="EF740" i="2" s="1"/>
  <c r="EF660" i="2"/>
  <c r="EF661" i="2" s="1"/>
  <c r="EF640" i="2"/>
  <c r="EF641" i="2" s="1"/>
  <c r="CK467" i="2" a="1"/>
  <c r="CK467" i="2" s="1"/>
  <c r="CK464" i="2" a="1"/>
  <c r="CK464" i="2" s="1"/>
  <c r="CK457" i="2" s="1"/>
  <c r="CK67" i="2" s="1"/>
  <c r="EE457" i="2"/>
  <c r="EE458" i="2" s="1"/>
  <c r="EF700" i="2"/>
  <c r="EF701" i="2" s="1"/>
  <c r="EF600" i="2"/>
  <c r="EF601" i="2" s="1"/>
  <c r="CN623" i="2" a="1"/>
  <c r="CN623" i="2" s="1"/>
  <c r="CN620" i="2" a="1"/>
  <c r="CN620" i="2" s="1"/>
  <c r="CN613" i="2" s="1"/>
  <c r="CN69" i="2" s="1"/>
  <c r="CM742" i="2" a="1"/>
  <c r="CM742" i="2" s="1"/>
  <c r="CM739" i="2" a="1"/>
  <c r="CM739" i="2" s="1"/>
  <c r="CM732" i="2" s="1"/>
  <c r="EF484" i="2"/>
  <c r="EF485" i="2" s="1"/>
  <c r="CM623" i="2" a="1"/>
  <c r="CM623" i="2" s="1"/>
  <c r="CM620" i="2" a="1"/>
  <c r="CM620" i="2" s="1"/>
  <c r="CM613" i="2" s="1"/>
  <c r="CM69" i="2" s="1"/>
  <c r="CK683" i="2" a="1"/>
  <c r="CK683" i="2" s="1"/>
  <c r="CK680" i="2" a="1"/>
  <c r="CK680" i="2" s="1"/>
  <c r="CK673" i="2" s="1"/>
  <c r="CK74" i="2" s="1"/>
  <c r="EE673" i="2"/>
  <c r="EE74" i="2" s="1"/>
  <c r="CK663" i="2" a="1"/>
  <c r="CK663" i="2" s="1"/>
  <c r="CK660" i="2" a="1"/>
  <c r="CK660" i="2" s="1"/>
  <c r="CK653" i="2" s="1"/>
  <c r="CK75" i="2" s="1"/>
  <c r="EE653" i="2"/>
  <c r="EE75" i="2" s="1"/>
  <c r="CK703" i="2" a="1"/>
  <c r="CK703" i="2" s="1"/>
  <c r="CK700" i="2" a="1"/>
  <c r="CK700" i="2" s="1"/>
  <c r="CK693" i="2" s="1"/>
  <c r="EE693" i="2"/>
  <c r="EE76" i="2" s="1"/>
  <c r="CK722" i="2" a="1"/>
  <c r="CK722" i="2" s="1"/>
  <c r="CK720" i="2"/>
  <c r="CK719" i="2" s="1"/>
  <c r="CK713" i="2" s="1"/>
  <c r="EE713" i="2"/>
  <c r="EE77" i="2"/>
  <c r="CN643" i="2" a="1"/>
  <c r="CN643" i="2" s="1"/>
  <c r="CN640" i="2" a="1"/>
  <c r="CN640" i="2" s="1"/>
  <c r="CN633" i="2" s="1"/>
  <c r="CN70" i="2" s="1"/>
  <c r="CL603" i="2" a="1"/>
  <c r="CL603" i="2" s="1"/>
  <c r="CL600" i="2" a="1"/>
  <c r="CL600" i="2" s="1"/>
  <c r="CL593" i="2" s="1"/>
  <c r="EF404" i="2"/>
  <c r="CM643" i="2" a="1"/>
  <c r="CM643" i="2" s="1"/>
  <c r="CM640" i="2" a="1"/>
  <c r="CM640" i="2" s="1"/>
  <c r="CM633" i="2" s="1"/>
  <c r="CM70" i="2" s="1"/>
  <c r="CM603" i="2" a="1"/>
  <c r="CM603" i="2" s="1"/>
  <c r="CM600" i="2" a="1"/>
  <c r="CM600" i="2" s="1"/>
  <c r="CM593" i="2" s="1"/>
  <c r="CN603" i="2" a="1"/>
  <c r="CN603" i="2" s="1"/>
  <c r="CN600" i="2" a="1"/>
  <c r="CN600" i="2" s="1"/>
  <c r="CN593" i="2" s="1"/>
  <c r="CG447" i="2" a="1"/>
  <c r="CG447" i="2" s="1"/>
  <c r="CG444" i="2" a="1"/>
  <c r="CG444" i="2" s="1"/>
  <c r="CG437" i="2" s="1"/>
  <c r="CG53" i="2" s="1"/>
  <c r="ED437" i="2"/>
  <c r="ED438" i="2" s="1"/>
  <c r="CN742" i="2" a="1"/>
  <c r="CN742" i="2" s="1"/>
  <c r="CN739" i="2" a="1"/>
  <c r="CN739" i="2" s="1"/>
  <c r="CN732" i="2" s="1"/>
  <c r="CK447" i="2" a="1"/>
  <c r="CK447" i="2" s="1"/>
  <c r="CK444" i="2" a="1"/>
  <c r="CK444" i="2" s="1"/>
  <c r="CK437" i="2" s="1"/>
  <c r="CK53" i="2" s="1"/>
  <c r="EE437" i="2"/>
  <c r="CL643" i="2" a="1"/>
  <c r="CL643" i="2" s="1"/>
  <c r="CL640" i="2" a="1"/>
  <c r="CL640" i="2" s="1"/>
  <c r="CL633" i="2" s="1"/>
  <c r="CL70" i="2" s="1"/>
  <c r="EF189" i="2"/>
  <c r="EF190" i="2" s="1"/>
  <c r="CG467" i="2" a="1"/>
  <c r="CG467" i="2" s="1"/>
  <c r="CG464" i="2" a="1"/>
  <c r="CG464" i="2" s="1"/>
  <c r="CG457" i="2" s="1"/>
  <c r="CG67" i="2" s="1"/>
  <c r="ED457" i="2"/>
  <c r="CL623" i="2" a="1"/>
  <c r="CL623" i="2" s="1"/>
  <c r="CL620" i="2" a="1"/>
  <c r="CL620" i="2" s="1"/>
  <c r="CL613" i="2" s="1"/>
  <c r="CL69" i="2" s="1"/>
  <c r="CL742" i="2" a="1"/>
  <c r="CL742" i="2" s="1"/>
  <c r="CL739" i="2" a="1"/>
  <c r="CL739" i="2" s="1"/>
  <c r="CL732" i="2" s="1"/>
  <c r="CH447" i="2" a="1"/>
  <c r="CH447" i="2" s="1"/>
  <c r="CH444" i="2" a="1"/>
  <c r="CH444" i="2" s="1"/>
  <c r="CH437" i="2" s="1"/>
  <c r="CH53" i="2" s="1"/>
  <c r="CJ447" i="2" a="1"/>
  <c r="CJ447" i="2" s="1"/>
  <c r="CJ444" i="2" a="1"/>
  <c r="CJ444" i="2" s="1"/>
  <c r="CJ437" i="2" s="1"/>
  <c r="CJ53" i="2" s="1"/>
  <c r="CE192" i="2" a="1"/>
  <c r="CE192" i="2" s="1"/>
  <c r="CE190" i="2"/>
  <c r="CE189" i="2" s="1"/>
  <c r="CE180" i="2" s="1"/>
  <c r="CI447" i="2" a="1"/>
  <c r="CI447" i="2" s="1"/>
  <c r="CI444" i="2" a="1"/>
  <c r="CI444" i="2" s="1"/>
  <c r="CI437" i="2" s="1"/>
  <c r="CI53" i="2" s="1"/>
  <c r="EE180" i="2"/>
  <c r="CH254" i="2" a="1"/>
  <c r="CH254" i="2" s="1"/>
  <c r="CK623" i="2" a="1"/>
  <c r="CK623" i="2" s="1"/>
  <c r="CK620" i="2" a="1"/>
  <c r="CK620" i="2" s="1"/>
  <c r="CK613" i="2" s="1"/>
  <c r="CK69" i="2" s="1"/>
  <c r="EE613" i="2"/>
  <c r="CC447" i="2" a="1"/>
  <c r="CC447" i="2" s="1"/>
  <c r="CC444" i="2" a="1"/>
  <c r="CC444" i="2" s="1"/>
  <c r="CC437" i="2" s="1"/>
  <c r="CC53" i="2" s="1"/>
  <c r="EC437" i="2"/>
  <c r="EE554" i="2"/>
  <c r="EE61" i="2" s="1"/>
  <c r="EE574" i="2"/>
  <c r="CG192" i="2" a="1"/>
  <c r="CG192" i="2" s="1"/>
  <c r="CG190" i="2"/>
  <c r="CG189" i="2" s="1"/>
  <c r="CG180" i="2" s="1"/>
  <c r="CF192" i="2" a="1"/>
  <c r="CF192" i="2" s="1"/>
  <c r="CF190" i="2"/>
  <c r="CF189" i="2" s="1"/>
  <c r="CF180" i="2" s="1"/>
  <c r="CC467" i="2" a="1"/>
  <c r="CC467" i="2" s="1"/>
  <c r="CC464" i="2" a="1"/>
  <c r="CC464" i="2" s="1"/>
  <c r="CC457" i="2" s="1"/>
  <c r="CC67" i="2" s="1"/>
  <c r="EC457" i="2"/>
  <c r="EC458" i="2" s="1"/>
  <c r="EE464" i="2"/>
  <c r="EE465" i="2" s="1"/>
  <c r="CK643" i="2" a="1"/>
  <c r="CK643" i="2" s="1"/>
  <c r="CK640" i="2" a="1"/>
  <c r="CK640" i="2" s="1"/>
  <c r="CK633" i="2" s="1"/>
  <c r="CK70" i="2" s="1"/>
  <c r="EE633" i="2"/>
  <c r="CK742" i="2" a="1"/>
  <c r="CK742" i="2" s="1"/>
  <c r="CK739" i="2" a="1"/>
  <c r="CK739" i="2" s="1"/>
  <c r="CK732" i="2" s="1"/>
  <c r="EE732" i="2"/>
  <c r="EE733" i="2" s="1"/>
  <c r="CD192" i="2" a="1"/>
  <c r="CD192" i="2" s="1"/>
  <c r="CD190" i="2"/>
  <c r="CD189" i="2" s="1"/>
  <c r="CD180" i="2" s="1"/>
  <c r="CD25" i="2" s="1"/>
  <c r="CD27" i="2" s="1"/>
  <c r="CC192" i="2" a="1"/>
  <c r="CC192" i="2" s="1"/>
  <c r="CC190" i="2"/>
  <c r="CC189" i="2" s="1"/>
  <c r="CC180" i="2" s="1"/>
  <c r="CJ467" i="2" a="1"/>
  <c r="CJ467" i="2" s="1"/>
  <c r="CJ464" i="2" a="1"/>
  <c r="CJ464" i="2" s="1"/>
  <c r="CJ457" i="2" s="1"/>
  <c r="CJ67" i="2" s="1"/>
  <c r="CD447" i="2" a="1"/>
  <c r="CD447" i="2" s="1"/>
  <c r="CD444" i="2" a="1"/>
  <c r="CD444" i="2" s="1"/>
  <c r="CD437" i="2" s="1"/>
  <c r="CD53" i="2" s="1"/>
  <c r="CK603" i="2" a="1"/>
  <c r="CK603" i="2" s="1"/>
  <c r="CK600" i="2" a="1"/>
  <c r="CK600" i="2" s="1"/>
  <c r="CK593" i="2" s="1"/>
  <c r="EE593" i="2"/>
  <c r="EE594" i="2" s="1"/>
  <c r="CA192" i="2" a="1"/>
  <c r="CA192" i="2" s="1"/>
  <c r="CA190" i="2"/>
  <c r="CA189" i="2" s="1"/>
  <c r="CA180" i="2" s="1"/>
  <c r="ED464" i="2"/>
  <c r="ED465" i="2" s="1"/>
  <c r="EE444" i="2"/>
  <c r="EE445" i="2" s="1"/>
  <c r="ED180" i="2"/>
  <c r="CD254" i="2" a="1"/>
  <c r="CD254" i="2" s="1"/>
  <c r="CD252" i="2"/>
  <c r="EE398" i="2"/>
  <c r="EE51" i="2" s="1"/>
  <c r="CE447" i="2" a="1"/>
  <c r="CE447" i="2" s="1"/>
  <c r="CE444" i="2" a="1"/>
  <c r="CE444" i="2" s="1"/>
  <c r="CE437" i="2" s="1"/>
  <c r="CE53" i="2" s="1"/>
  <c r="CK487" i="2" a="1"/>
  <c r="CK487" i="2" s="1"/>
  <c r="CK484" i="2" a="1"/>
  <c r="CK484" i="2" s="1"/>
  <c r="CK477" i="2" s="1"/>
  <c r="CK54" i="2" s="1"/>
  <c r="EE477" i="2"/>
  <c r="EE478" i="2" s="1"/>
  <c r="BY467" i="2" a="1"/>
  <c r="BY467" i="2" s="1"/>
  <c r="BY464" i="2" a="1"/>
  <c r="BY464" i="2" s="1"/>
  <c r="BY457" i="2" s="1"/>
  <c r="BY67" i="2" s="1"/>
  <c r="EB457" i="2"/>
  <c r="EB67" i="2" s="1"/>
  <c r="CJ683" i="2" a="1"/>
  <c r="CJ683" i="2" s="1"/>
  <c r="CJ680" i="2" a="1"/>
  <c r="CJ680" i="2" s="1"/>
  <c r="CJ673" i="2" s="1"/>
  <c r="CJ74" i="2" s="1"/>
  <c r="CJ663" i="2" a="1"/>
  <c r="CJ663" i="2" s="1"/>
  <c r="CJ660" i="2" a="1"/>
  <c r="CJ660" i="2" s="1"/>
  <c r="CJ653" i="2" s="1"/>
  <c r="CJ75" i="2" s="1"/>
  <c r="CJ703" i="2" a="1"/>
  <c r="CJ703" i="2" s="1"/>
  <c r="CJ700" i="2" a="1"/>
  <c r="CJ700" i="2" s="1"/>
  <c r="CJ693" i="2" s="1"/>
  <c r="CJ722" i="2" a="1"/>
  <c r="CJ722" i="2" s="1"/>
  <c r="CJ720" i="2"/>
  <c r="CJ719" i="2" s="1"/>
  <c r="CJ713" i="2" s="1"/>
  <c r="CB192" i="2" a="1"/>
  <c r="CB192" i="2" s="1"/>
  <c r="CB190" i="2"/>
  <c r="CB189" i="2" s="1"/>
  <c r="CB180" i="2" s="1"/>
  <c r="CI683" i="2" a="1"/>
  <c r="CI683" i="2" s="1"/>
  <c r="CI680" i="2" a="1"/>
  <c r="CI680" i="2" s="1"/>
  <c r="CI673" i="2" s="1"/>
  <c r="CI74" i="2" s="1"/>
  <c r="CI663" i="2" a="1"/>
  <c r="CI663" i="2" s="1"/>
  <c r="CI660" i="2" a="1"/>
  <c r="CI660" i="2" s="1"/>
  <c r="CI653" i="2" s="1"/>
  <c r="CI75" i="2" s="1"/>
  <c r="CI703" i="2" a="1"/>
  <c r="CI703" i="2" s="1"/>
  <c r="CI700" i="2" a="1"/>
  <c r="CI700" i="2" s="1"/>
  <c r="CI693" i="2" s="1"/>
  <c r="CI722" i="2" a="1"/>
  <c r="CI722" i="2" s="1"/>
  <c r="CI720" i="2"/>
  <c r="CI719" i="2" s="1"/>
  <c r="CI713" i="2" s="1"/>
  <c r="ED444" i="2"/>
  <c r="ED445" i="2" s="1"/>
  <c r="CH467" i="2" a="1"/>
  <c r="CH467" i="2" s="1"/>
  <c r="CH464" i="2" a="1"/>
  <c r="CH464" i="2" s="1"/>
  <c r="CH457" i="2" s="1"/>
  <c r="CH67" i="2" s="1"/>
  <c r="CF447" i="2" a="1"/>
  <c r="CF447" i="2" s="1"/>
  <c r="CF444" i="2" a="1"/>
  <c r="CF444" i="2" s="1"/>
  <c r="CF437" i="2" s="1"/>
  <c r="CF53" i="2" s="1"/>
  <c r="CH683" i="2" a="1"/>
  <c r="CH683" i="2" s="1"/>
  <c r="CH680" i="2" a="1"/>
  <c r="CH680" i="2" s="1"/>
  <c r="CH673" i="2" s="1"/>
  <c r="CH74" i="2" s="1"/>
  <c r="CH663" i="2" a="1"/>
  <c r="CH663" i="2" s="1"/>
  <c r="CH660" i="2" a="1"/>
  <c r="CH660" i="2" s="1"/>
  <c r="CH653" i="2" s="1"/>
  <c r="CH75" i="2" s="1"/>
  <c r="CH703" i="2" a="1"/>
  <c r="CH703" i="2" s="1"/>
  <c r="CH700" i="2" a="1"/>
  <c r="CH700" i="2" s="1"/>
  <c r="CH693" i="2" s="1"/>
  <c r="CH722" i="2" a="1"/>
  <c r="CH722" i="2" s="1"/>
  <c r="CH720" i="2"/>
  <c r="CH719" i="2" s="1"/>
  <c r="CH713" i="2" s="1"/>
  <c r="CI467" i="2" a="1"/>
  <c r="CI467" i="2" s="1"/>
  <c r="CI464" i="2" a="1"/>
  <c r="CI464" i="2" s="1"/>
  <c r="CI457" i="2" s="1"/>
  <c r="CI67" i="2" s="1"/>
  <c r="BY447" i="2" a="1"/>
  <c r="BY447" i="2" s="1"/>
  <c r="BY444" i="2" a="1"/>
  <c r="BY444" i="2" s="1"/>
  <c r="BY437" i="2" s="1"/>
  <c r="BY53" i="2" s="1"/>
  <c r="EB437" i="2"/>
  <c r="EB438" i="2" s="1"/>
  <c r="CG683" i="2" a="1"/>
  <c r="CG683" i="2" s="1"/>
  <c r="CG680" i="2" a="1"/>
  <c r="CG680" i="2" s="1"/>
  <c r="CG673" i="2" s="1"/>
  <c r="CG74" i="2" s="1"/>
  <c r="ED673" i="2"/>
  <c r="ED74" i="2" s="1"/>
  <c r="CG663" i="2" a="1"/>
  <c r="CG663" i="2" s="1"/>
  <c r="CG660" i="2" a="1"/>
  <c r="CG660" i="2" s="1"/>
  <c r="CG653" i="2" s="1"/>
  <c r="CG75" i="2" s="1"/>
  <c r="ED653" i="2"/>
  <c r="ED75" i="2" s="1"/>
  <c r="CG703" i="2" a="1"/>
  <c r="CG703" i="2" s="1"/>
  <c r="CG700" i="2" a="1"/>
  <c r="CG700" i="2" s="1"/>
  <c r="CG693" i="2" s="1"/>
  <c r="ED693" i="2"/>
  <c r="CG722" i="2" a="1"/>
  <c r="CG722" i="2" s="1"/>
  <c r="CG720" i="2"/>
  <c r="CG719" i="2" s="1"/>
  <c r="CG713" i="2" s="1"/>
  <c r="ED713" i="2"/>
  <c r="ED77" i="2"/>
  <c r="BZ192" i="2" a="1"/>
  <c r="BZ192" i="2" s="1"/>
  <c r="BZ190" i="2"/>
  <c r="BZ189" i="2" s="1"/>
  <c r="BZ180" i="2" s="1"/>
  <c r="BZ25" i="2" s="1"/>
  <c r="BZ27" i="2" s="1"/>
  <c r="CF467" i="2" a="1"/>
  <c r="CF467" i="2" s="1"/>
  <c r="CF464" i="2" a="1"/>
  <c r="CF464" i="2" s="1"/>
  <c r="CF457" i="2" s="1"/>
  <c r="CF67" i="2" s="1"/>
  <c r="CG254" i="2" a="1"/>
  <c r="CG254" i="2" s="1"/>
  <c r="CG252" i="2"/>
  <c r="BZ254" i="2" a="1"/>
  <c r="BZ254" i="2" s="1"/>
  <c r="BZ252" i="2"/>
  <c r="CJ487" i="2" a="1"/>
  <c r="CJ487" i="2" s="1"/>
  <c r="CJ484" i="2" a="1"/>
  <c r="CJ484" i="2" s="1"/>
  <c r="CJ477" i="2" s="1"/>
  <c r="CJ54" i="2" s="1"/>
  <c r="CE467" i="2" a="1"/>
  <c r="CE467" i="2" s="1"/>
  <c r="CE464" i="2" a="1"/>
  <c r="CE464" i="2" s="1"/>
  <c r="CE457" i="2" s="1"/>
  <c r="CE67" i="2" s="1"/>
  <c r="CI487" i="2" a="1"/>
  <c r="CI487" i="2" s="1"/>
  <c r="CI484" i="2" a="1"/>
  <c r="CI484" i="2" s="1"/>
  <c r="CI477" i="2" s="1"/>
  <c r="CI54" i="2" s="1"/>
  <c r="CB447" i="2" a="1"/>
  <c r="CB447" i="2" s="1"/>
  <c r="CB444" i="2" a="1"/>
  <c r="CB444" i="2" s="1"/>
  <c r="CB437" i="2" s="1"/>
  <c r="CB53" i="2" s="1"/>
  <c r="ED554" i="2"/>
  <c r="ED555" i="2" s="1"/>
  <c r="ED574" i="2"/>
  <c r="CG623" i="2" a="1"/>
  <c r="CG623" i="2" s="1"/>
  <c r="CG620" i="2" a="1"/>
  <c r="CG620" i="2" s="1"/>
  <c r="CG613" i="2" s="1"/>
  <c r="CG69" i="2" s="1"/>
  <c r="ED613" i="2"/>
  <c r="EE660" i="2"/>
  <c r="EE661" i="2" s="1"/>
  <c r="EC180" i="2"/>
  <c r="EC25" i="2" s="1"/>
  <c r="EC27" i="2" s="1"/>
  <c r="CF254" i="2" a="1"/>
  <c r="CF254" i="2" s="1"/>
  <c r="CF252" i="2"/>
  <c r="EC444" i="2"/>
  <c r="EC445" i="2" s="1"/>
  <c r="BU467" i="2" a="1"/>
  <c r="BU467" i="2" s="1"/>
  <c r="BU464" i="2" a="1"/>
  <c r="BU464" i="2" s="1"/>
  <c r="BU457" i="2" s="1"/>
  <c r="BU67" i="2" s="1"/>
  <c r="EA457" i="2"/>
  <c r="EA458" i="2" s="1"/>
  <c r="CG643" i="2" a="1"/>
  <c r="CG643" i="2" s="1"/>
  <c r="CG640" i="2" a="1"/>
  <c r="CG640" i="2" s="1"/>
  <c r="CG633" i="2" s="1"/>
  <c r="CG70" i="2" s="1"/>
  <c r="ED633" i="2"/>
  <c r="ED634" i="2" s="1"/>
  <c r="EE739" i="2"/>
  <c r="EE740" i="2" s="1"/>
  <c r="CE254" i="2" a="1"/>
  <c r="CE254" i="2" s="1"/>
  <c r="CE252" i="2"/>
  <c r="BX192" i="2" a="1"/>
  <c r="BX192" i="2" s="1"/>
  <c r="BX190" i="2"/>
  <c r="BX189" i="2" s="1"/>
  <c r="BX180" i="2" s="1"/>
  <c r="BY192" i="2" a="1"/>
  <c r="BY192" i="2" s="1"/>
  <c r="BY190" i="2"/>
  <c r="BY189" i="2" s="1"/>
  <c r="BY180" i="2" s="1"/>
  <c r="EE561" i="2"/>
  <c r="EE562" i="2" s="1"/>
  <c r="EC464" i="2"/>
  <c r="EC465" i="2" s="1"/>
  <c r="BU447" i="2" a="1"/>
  <c r="BU447" i="2" s="1"/>
  <c r="BU444" i="2" a="1"/>
  <c r="BU444" i="2" s="1"/>
  <c r="BU437" i="2" s="1"/>
  <c r="BU53" i="2" s="1"/>
  <c r="EA437" i="2"/>
  <c r="EA53" i="2" s="1"/>
  <c r="EA975" i="2" s="1"/>
  <c r="EA986" i="2" s="1"/>
  <c r="EE620" i="2"/>
  <c r="EE621" i="2" s="1"/>
  <c r="EE700" i="2"/>
  <c r="EE701" i="2" s="1"/>
  <c r="CC683" i="2" a="1"/>
  <c r="CC683" i="2" s="1"/>
  <c r="CC680" i="2" a="1"/>
  <c r="CC680" i="2" s="1"/>
  <c r="CC673" i="2" s="1"/>
  <c r="CC74" i="2" s="1"/>
  <c r="EC673" i="2"/>
  <c r="CC663" i="2" a="1"/>
  <c r="CC663" i="2" s="1"/>
  <c r="CC660" i="2" a="1"/>
  <c r="CC660" i="2" s="1"/>
  <c r="CC653" i="2" s="1"/>
  <c r="CC75" i="2" s="1"/>
  <c r="EC653" i="2"/>
  <c r="EC75" i="2" s="1"/>
  <c r="CC703" i="2" a="1"/>
  <c r="CC703" i="2" s="1"/>
  <c r="CC700" i="2" a="1"/>
  <c r="CC700" i="2" s="1"/>
  <c r="CC693" i="2" s="1"/>
  <c r="EC693" i="2"/>
  <c r="EC76" i="2" s="1"/>
  <c r="CC722" i="2" a="1"/>
  <c r="CC722" i="2" s="1"/>
  <c r="CC720" i="2"/>
  <c r="CC719" i="2" s="1"/>
  <c r="CC713" i="2" s="1"/>
  <c r="EC713" i="2"/>
  <c r="EC77" i="2"/>
  <c r="BW192" i="2" a="1"/>
  <c r="BW192" i="2" s="1"/>
  <c r="BW190" i="2"/>
  <c r="BW189" i="2" s="1"/>
  <c r="BW180" i="2" s="1"/>
  <c r="CD467" i="2" a="1"/>
  <c r="CD467" i="2" s="1"/>
  <c r="CD464" i="2" a="1"/>
  <c r="CD464" i="2" s="1"/>
  <c r="CD457" i="2" s="1"/>
  <c r="CD67" i="2" s="1"/>
  <c r="CA447" i="2" a="1"/>
  <c r="CA447" i="2" s="1"/>
  <c r="CA444" i="2" a="1"/>
  <c r="CA444" i="2" s="1"/>
  <c r="CA437" i="2" s="1"/>
  <c r="CA53" i="2" s="1"/>
  <c r="EE640" i="2"/>
  <c r="EE641" i="2" s="1"/>
  <c r="EE680" i="2"/>
  <c r="EE681" i="2" s="1"/>
  <c r="CG742" i="2" a="1"/>
  <c r="CG742" i="2" s="1"/>
  <c r="CG739" i="2" a="1"/>
  <c r="CG739" i="2" s="1"/>
  <c r="CG732" i="2" s="1"/>
  <c r="ED732" i="2"/>
  <c r="ED733" i="2" s="1"/>
  <c r="EE600" i="2"/>
  <c r="EE601" i="2" s="1"/>
  <c r="BV192" i="2" a="1"/>
  <c r="BV192" i="2" s="1"/>
  <c r="BV190" i="2"/>
  <c r="BV189" i="2" s="1"/>
  <c r="BV180" i="2" s="1"/>
  <c r="BV25" i="2" s="1"/>
  <c r="BV27" i="2" s="1"/>
  <c r="CG212" i="2" a="1"/>
  <c r="CG212" i="2" s="1"/>
  <c r="CG210" i="2"/>
  <c r="CG407" i="2" a="1"/>
  <c r="CG407" i="2" s="1"/>
  <c r="CG405" i="2"/>
  <c r="CG404" i="2" s="1"/>
  <c r="CG398" i="2" s="1"/>
  <c r="CG51" i="2" s="1"/>
  <c r="CA254" i="2" a="1"/>
  <c r="CA254" i="2" s="1"/>
  <c r="CA252" i="2"/>
  <c r="BT192" i="2" a="1"/>
  <c r="BT192" i="2" s="1"/>
  <c r="BT190" i="2"/>
  <c r="BT189" i="2" s="1"/>
  <c r="BT180" i="2" s="1"/>
  <c r="BT25" i="2" s="1"/>
  <c r="BT27" i="2" s="1"/>
  <c r="CG487" i="2" a="1"/>
  <c r="CG487" i="2" s="1"/>
  <c r="CG484" i="2" a="1"/>
  <c r="CG484" i="2" s="1"/>
  <c r="CG477" i="2" s="1"/>
  <c r="CG54" i="2" s="1"/>
  <c r="ED477" i="2"/>
  <c r="ED54" i="2" s="1"/>
  <c r="ED976" i="2" s="1"/>
  <c r="CB467" i="2" a="1"/>
  <c r="CB467" i="2" s="1"/>
  <c r="CB464" i="2" a="1"/>
  <c r="CB464" i="2" s="1"/>
  <c r="CB457" i="2" s="1"/>
  <c r="CB67" i="2" s="1"/>
  <c r="EB180" i="2"/>
  <c r="BV254" i="2" a="1"/>
  <c r="BV254" i="2" s="1"/>
  <c r="BV252" i="2"/>
  <c r="CH643" i="2" a="1"/>
  <c r="CH643" i="2" s="1"/>
  <c r="CH640" i="2" a="1"/>
  <c r="CH640" i="2" s="1"/>
  <c r="CH633" i="2" s="1"/>
  <c r="CH70" i="2" s="1"/>
  <c r="CE683" i="2" a="1"/>
  <c r="CE683" i="2" s="1"/>
  <c r="CE680" i="2" a="1"/>
  <c r="CE680" i="2" s="1"/>
  <c r="CE673" i="2" s="1"/>
  <c r="CE74" i="2" s="1"/>
  <c r="CE663" i="2" a="1"/>
  <c r="CE663" i="2" s="1"/>
  <c r="CE660" i="2" a="1"/>
  <c r="CE660" i="2" s="1"/>
  <c r="CE653" i="2" s="1"/>
  <c r="CE75" i="2" s="1"/>
  <c r="CE703" i="2" a="1"/>
  <c r="CE703" i="2" s="1"/>
  <c r="CE700" i="2" a="1"/>
  <c r="CE700" i="2" s="1"/>
  <c r="CE693" i="2" s="1"/>
  <c r="CE722" i="2" a="1"/>
  <c r="CE722" i="2" s="1"/>
  <c r="CE720" i="2"/>
  <c r="CE719" i="2" s="1"/>
  <c r="CE713" i="2" s="1"/>
  <c r="BU192" i="2" a="1"/>
  <c r="BU192" i="2" s="1"/>
  <c r="BU190" i="2"/>
  <c r="BU189" i="2" s="1"/>
  <c r="BU180" i="2" s="1"/>
  <c r="CH487" i="2" a="1"/>
  <c r="CH487" i="2" s="1"/>
  <c r="CH484" i="2" a="1"/>
  <c r="CH484" i="2" s="1"/>
  <c r="CH477" i="2" s="1"/>
  <c r="CH54" i="2" s="1"/>
  <c r="BQ447" i="2" a="1"/>
  <c r="BQ447" i="2" s="1"/>
  <c r="BQ444" i="2" a="1"/>
  <c r="BQ444" i="2" s="1"/>
  <c r="BQ437" i="2" s="1"/>
  <c r="BQ53" i="2" s="1"/>
  <c r="DZ437" i="2"/>
  <c r="BQ467" i="2" a="1"/>
  <c r="BQ467" i="2" s="1"/>
  <c r="BQ464" i="2" a="1"/>
  <c r="BQ464" i="2" s="1"/>
  <c r="BQ457" i="2" s="1"/>
  <c r="BQ67" i="2" s="1"/>
  <c r="DZ457" i="2"/>
  <c r="CJ643" i="2" a="1"/>
  <c r="CJ643" i="2" s="1"/>
  <c r="CJ640" i="2" a="1"/>
  <c r="CJ640" i="2" s="1"/>
  <c r="CJ633" i="2" s="1"/>
  <c r="CJ70" i="2" s="1"/>
  <c r="BY683" i="2" a="1"/>
  <c r="BY683" i="2" s="1"/>
  <c r="BY680" i="2" a="1"/>
  <c r="BY680" i="2" s="1"/>
  <c r="BY673" i="2" s="1"/>
  <c r="BY74" i="2" s="1"/>
  <c r="EB673" i="2"/>
  <c r="BY663" i="2" a="1"/>
  <c r="BY663" i="2" s="1"/>
  <c r="BY660" i="2" a="1"/>
  <c r="BY660" i="2" s="1"/>
  <c r="BY653" i="2" s="1"/>
  <c r="BY75" i="2" s="1"/>
  <c r="EB653" i="2"/>
  <c r="BY703" i="2" a="1"/>
  <c r="BY703" i="2" s="1"/>
  <c r="BY700" i="2" a="1"/>
  <c r="BY700" i="2" s="1"/>
  <c r="BY693" i="2" s="1"/>
  <c r="EB693" i="2"/>
  <c r="EB694" i="2" s="1"/>
  <c r="BY722" i="2" a="1"/>
  <c r="BY722" i="2" s="1"/>
  <c r="BY720" i="2"/>
  <c r="BY719" i="2" s="1"/>
  <c r="BY713" i="2" s="1"/>
  <c r="EB713" i="2"/>
  <c r="EB77" i="2"/>
  <c r="CC254" i="2" a="1"/>
  <c r="CC254" i="2" s="1"/>
  <c r="CC252" i="2"/>
  <c r="CD212" i="2" a="1"/>
  <c r="CD212" i="2" s="1"/>
  <c r="CD210" i="2"/>
  <c r="CD407" i="2" a="1"/>
  <c r="CD407" i="2" s="1"/>
  <c r="CD405" i="2"/>
  <c r="CD404" i="2" s="1"/>
  <c r="CD398" i="2" s="1"/>
  <c r="CD51" i="2" s="1"/>
  <c r="CI643" i="2" a="1"/>
  <c r="CI643" i="2" s="1"/>
  <c r="CI640" i="2" a="1"/>
  <c r="CI640" i="2" s="1"/>
  <c r="CI633" i="2" s="1"/>
  <c r="CI70" i="2" s="1"/>
  <c r="EB464" i="2"/>
  <c r="EB465" i="2" s="1"/>
  <c r="CI742" i="2" a="1"/>
  <c r="CI742" i="2" s="1"/>
  <c r="CI739" i="2" a="1"/>
  <c r="CI739" i="2" s="1"/>
  <c r="CI732" i="2" s="1"/>
  <c r="CJ603" i="2" a="1"/>
  <c r="CJ603" i="2" s="1"/>
  <c r="CJ600" i="2" a="1"/>
  <c r="CJ600" i="2" s="1"/>
  <c r="CJ593" i="2" s="1"/>
  <c r="BR192" i="2" a="1"/>
  <c r="BR192" i="2" s="1"/>
  <c r="BR190" i="2"/>
  <c r="BR189" i="2" s="1"/>
  <c r="BR180" i="2" s="1"/>
  <c r="BS192" i="2" a="1"/>
  <c r="BS192" i="2" s="1"/>
  <c r="BS190" i="2"/>
  <c r="BS189" i="2" s="1"/>
  <c r="BS180" i="2" s="1"/>
  <c r="BS25" i="2" s="1"/>
  <c r="BS27" i="2" s="1"/>
  <c r="BX447" i="2" a="1"/>
  <c r="BX447" i="2" s="1"/>
  <c r="BX444" i="2" a="1"/>
  <c r="BX444" i="2" s="1"/>
  <c r="BX437" i="2" s="1"/>
  <c r="BX53" i="2" s="1"/>
  <c r="EB444" i="2"/>
  <c r="EB445" i="2" s="1"/>
  <c r="CJ623" i="2" a="1"/>
  <c r="CJ623" i="2" s="1"/>
  <c r="CJ620" i="2" a="1"/>
  <c r="CJ620" i="2" s="1"/>
  <c r="CJ613" i="2" s="1"/>
  <c r="CJ69" i="2" s="1"/>
  <c r="CC643" i="2" a="1"/>
  <c r="CC643" i="2" s="1"/>
  <c r="CC640" i="2" a="1"/>
  <c r="CC640" i="2" s="1"/>
  <c r="CC633" i="2" s="1"/>
  <c r="CC70" i="2" s="1"/>
  <c r="EC633" i="2"/>
  <c r="EC70" i="2" s="1"/>
  <c r="EC979" i="2" s="1"/>
  <c r="CJ742" i="2" a="1"/>
  <c r="CJ742" i="2" s="1"/>
  <c r="CJ739" i="2" a="1"/>
  <c r="CJ739" i="2" s="1"/>
  <c r="CJ732" i="2" s="1"/>
  <c r="CC742" i="2" a="1"/>
  <c r="CC742" i="2" s="1"/>
  <c r="CC739" i="2" a="1"/>
  <c r="CC739" i="2" s="1"/>
  <c r="CC732" i="2" s="1"/>
  <c r="EC732" i="2"/>
  <c r="EC733" i="2" s="1"/>
  <c r="CH603" i="2" a="1"/>
  <c r="CH603" i="2" s="1"/>
  <c r="CH600" i="2" a="1"/>
  <c r="CH600" i="2" s="1"/>
  <c r="CH593" i="2" s="1"/>
  <c r="EE484" i="2"/>
  <c r="EE485" i="2" s="1"/>
  <c r="BW447" i="2" a="1"/>
  <c r="BW447" i="2" s="1"/>
  <c r="BW444" i="2" a="1"/>
  <c r="BW444" i="2" s="1"/>
  <c r="BW437" i="2" s="1"/>
  <c r="BW53" i="2" s="1"/>
  <c r="CI623" i="2" a="1"/>
  <c r="CI623" i="2" s="1"/>
  <c r="CI620" i="2" a="1"/>
  <c r="CI620" i="2" s="1"/>
  <c r="CI613" i="2" s="1"/>
  <c r="CI69" i="2" s="1"/>
  <c r="CH742" i="2" a="1"/>
  <c r="CH742" i="2" s="1"/>
  <c r="CH739" i="2" a="1"/>
  <c r="CH739" i="2" s="1"/>
  <c r="CH732" i="2" s="1"/>
  <c r="CI603" i="2" a="1"/>
  <c r="CI603" i="2" s="1"/>
  <c r="CI600" i="2" a="1"/>
  <c r="CI600" i="2" s="1"/>
  <c r="CI593" i="2" s="1"/>
  <c r="CB254" i="2" a="1"/>
  <c r="CB254" i="2" s="1"/>
  <c r="CB252" i="2"/>
  <c r="EE189" i="2"/>
  <c r="EE190" i="2" s="1"/>
  <c r="CH623" i="2" a="1"/>
  <c r="CH623" i="2" s="1"/>
  <c r="CH620" i="2" a="1"/>
  <c r="CH620" i="2" s="1"/>
  <c r="CH613" i="2" s="1"/>
  <c r="CH69" i="2" s="1"/>
  <c r="CC623" i="2" a="1"/>
  <c r="CC623" i="2" s="1"/>
  <c r="CC620" i="2" a="1"/>
  <c r="CC620" i="2" s="1"/>
  <c r="CC613" i="2" s="1"/>
  <c r="CC69" i="2" s="1"/>
  <c r="EC613" i="2"/>
  <c r="EC614" i="2" s="1"/>
  <c r="CG603" i="2" a="1"/>
  <c r="CG603" i="2" s="1"/>
  <c r="CG600" i="2" a="1"/>
  <c r="CG600" i="2" s="1"/>
  <c r="CG593" i="2" s="1"/>
  <c r="ED593" i="2"/>
  <c r="ED594" i="2" s="1"/>
  <c r="ED398" i="2"/>
  <c r="ED51" i="2" s="1"/>
  <c r="CA467" i="2" a="1"/>
  <c r="CA467" i="2" s="1"/>
  <c r="CA464" i="2" a="1"/>
  <c r="CA464" i="2" s="1"/>
  <c r="CA457" i="2" s="1"/>
  <c r="CA67" i="2" s="1"/>
  <c r="EE404" i="2"/>
  <c r="BZ467" i="2" a="1"/>
  <c r="BZ467" i="2" s="1"/>
  <c r="BZ464" i="2" a="1"/>
  <c r="BZ464" i="2" s="1"/>
  <c r="BZ457" i="2" s="1"/>
  <c r="BZ67" i="2" s="1"/>
  <c r="BZ447" i="2" a="1"/>
  <c r="BZ447" i="2" s="1"/>
  <c r="BZ444" i="2" a="1"/>
  <c r="BZ444" i="2" s="1"/>
  <c r="BZ437" i="2" s="1"/>
  <c r="BZ53" i="2" s="1"/>
  <c r="EC554" i="2"/>
  <c r="EC61" i="2" s="1"/>
  <c r="EC574" i="2"/>
  <c r="CD683" i="2" a="1"/>
  <c r="CD683" i="2" s="1"/>
  <c r="CD680" i="2" a="1"/>
  <c r="CD680" i="2" s="1"/>
  <c r="CD673" i="2" s="1"/>
  <c r="CD74" i="2" s="1"/>
  <c r="CD663" i="2" a="1"/>
  <c r="CD663" i="2" s="1"/>
  <c r="CD660" i="2" a="1"/>
  <c r="CD660" i="2" s="1"/>
  <c r="CD653" i="2" s="1"/>
  <c r="CD75" i="2" s="1"/>
  <c r="CD703" i="2" a="1"/>
  <c r="CD703" i="2" s="1"/>
  <c r="CD700" i="2" a="1"/>
  <c r="CD700" i="2" s="1"/>
  <c r="CD693" i="2" s="1"/>
  <c r="CD722" i="2" a="1"/>
  <c r="CD722" i="2" s="1"/>
  <c r="CD720" i="2"/>
  <c r="CD719" i="2" s="1"/>
  <c r="CD713" i="2" s="1"/>
  <c r="CF683" i="2" a="1"/>
  <c r="CF683" i="2" s="1"/>
  <c r="CF680" i="2" a="1"/>
  <c r="CF680" i="2" s="1"/>
  <c r="CF673" i="2" s="1"/>
  <c r="CF74" i="2" s="1"/>
  <c r="CF663" i="2" a="1"/>
  <c r="CF663" i="2" s="1"/>
  <c r="CF660" i="2" a="1"/>
  <c r="CF660" i="2" s="1"/>
  <c r="CF653" i="2" s="1"/>
  <c r="CF75" i="2" s="1"/>
  <c r="CF703" i="2" a="1"/>
  <c r="CF703" i="2" s="1"/>
  <c r="CF700" i="2" a="1"/>
  <c r="CF700" i="2" s="1"/>
  <c r="CF693" i="2" s="1"/>
  <c r="CF722" i="2" a="1"/>
  <c r="CF722" i="2" s="1"/>
  <c r="CF720" i="2"/>
  <c r="CF719" i="2" s="1"/>
  <c r="CF713" i="2" s="1"/>
  <c r="CE212" i="2" a="1"/>
  <c r="CE212" i="2" s="1"/>
  <c r="CE210" i="2"/>
  <c r="CE407" i="2" a="1"/>
  <c r="CE407" i="2" s="1"/>
  <c r="CE405" i="2"/>
  <c r="CE404" i="2" s="1"/>
  <c r="CE398" i="2" s="1"/>
  <c r="CE51" i="2" s="1"/>
  <c r="BN192" i="2" a="1"/>
  <c r="BN192" i="2" s="1"/>
  <c r="BN190" i="2"/>
  <c r="BN189" i="2" s="1"/>
  <c r="BN180" i="2" s="1"/>
  <c r="BN181" i="2" s="1"/>
  <c r="BO192" i="2" a="1"/>
  <c r="BO192" i="2" s="1"/>
  <c r="BO190" i="2"/>
  <c r="BO189" i="2" s="1"/>
  <c r="BO180" i="2" s="1"/>
  <c r="BO181" i="2" s="1"/>
  <c r="CF487" i="2" a="1"/>
  <c r="CF487" i="2" s="1"/>
  <c r="CF484" i="2" a="1"/>
  <c r="CF484" i="2" s="1"/>
  <c r="CF477" i="2" s="1"/>
  <c r="CF54" i="2" s="1"/>
  <c r="CA683" i="2" a="1"/>
  <c r="CA683" i="2" s="1"/>
  <c r="CA680" i="2" a="1"/>
  <c r="CA680" i="2" s="1"/>
  <c r="CA673" i="2" s="1"/>
  <c r="CA74" i="2" s="1"/>
  <c r="CA663" i="2" a="1"/>
  <c r="CA663" i="2" s="1"/>
  <c r="CA660" i="2" a="1"/>
  <c r="CA660" i="2" s="1"/>
  <c r="CA653" i="2" s="1"/>
  <c r="CA75" i="2" s="1"/>
  <c r="CA703" i="2" a="1"/>
  <c r="CA703" i="2" s="1"/>
  <c r="CA700" i="2" a="1"/>
  <c r="CA700" i="2" s="1"/>
  <c r="CA693" i="2" s="1"/>
  <c r="CA722" i="2" a="1"/>
  <c r="CA722" i="2" s="1"/>
  <c r="CA720" i="2"/>
  <c r="CA719" i="2" s="1"/>
  <c r="CA713" i="2" s="1"/>
  <c r="CB683" i="2" a="1"/>
  <c r="CB683" i="2" s="1"/>
  <c r="CB680" i="2" a="1"/>
  <c r="CB680" i="2" s="1"/>
  <c r="CB673" i="2" s="1"/>
  <c r="CB74" i="2" s="1"/>
  <c r="CB663" i="2" a="1"/>
  <c r="CB663" i="2" s="1"/>
  <c r="CB660" i="2" a="1"/>
  <c r="CB660" i="2" s="1"/>
  <c r="CB653" i="2" s="1"/>
  <c r="CB75" i="2" s="1"/>
  <c r="CB703" i="2" a="1"/>
  <c r="CB703" i="2" s="1"/>
  <c r="CB700" i="2" a="1"/>
  <c r="CB700" i="2" s="1"/>
  <c r="CB693" i="2" s="1"/>
  <c r="CB722" i="2" a="1"/>
  <c r="CB722" i="2" s="1"/>
  <c r="CB720" i="2"/>
  <c r="CB719" i="2" s="1"/>
  <c r="CB713" i="2" s="1"/>
  <c r="BY742" i="2" a="1"/>
  <c r="BY742" i="2" s="1"/>
  <c r="BY739" i="2" a="1"/>
  <c r="BY739" i="2" s="1"/>
  <c r="BY732" i="2" s="1"/>
  <c r="EB732" i="2"/>
  <c r="EB733" i="2" s="1"/>
  <c r="CF212" i="2" a="1"/>
  <c r="CF212" i="2" s="1"/>
  <c r="CF210" i="2"/>
  <c r="CF407" i="2" a="1"/>
  <c r="CF407" i="2" s="1"/>
  <c r="CF405" i="2"/>
  <c r="CF404" i="2" s="1"/>
  <c r="CF398" i="2" s="1"/>
  <c r="CF51" i="2" s="1"/>
  <c r="BS254" i="2" a="1"/>
  <c r="BS254" i="2" s="1"/>
  <c r="BS252" i="2"/>
  <c r="ED739" i="2"/>
  <c r="ED740" i="2" s="1"/>
  <c r="BU683" i="2" a="1"/>
  <c r="BU683" i="2" s="1"/>
  <c r="BU680" i="2" a="1"/>
  <c r="BU680" i="2" s="1"/>
  <c r="BU673" i="2" s="1"/>
  <c r="BU74" i="2" s="1"/>
  <c r="EA673" i="2"/>
  <c r="EA74" i="2" s="1"/>
  <c r="BU663" i="2" a="1"/>
  <c r="BU663" i="2" s="1"/>
  <c r="BU660" i="2" a="1"/>
  <c r="BU660" i="2" s="1"/>
  <c r="BU653" i="2" s="1"/>
  <c r="BU75" i="2" s="1"/>
  <c r="EA653" i="2"/>
  <c r="BU703" i="2" a="1"/>
  <c r="BU703" i="2" s="1"/>
  <c r="BU700" i="2" a="1"/>
  <c r="BU700" i="2" s="1"/>
  <c r="BU693" i="2" s="1"/>
  <c r="EA693" i="2"/>
  <c r="EA76" i="2" s="1"/>
  <c r="BU722" i="2" a="1"/>
  <c r="BU722" i="2" s="1"/>
  <c r="BU720" i="2"/>
  <c r="BU719" i="2" s="1"/>
  <c r="BU713" i="2" s="1"/>
  <c r="EA713" i="2"/>
  <c r="EA77" i="2"/>
  <c r="BT447" i="2" a="1"/>
  <c r="BT447" i="2" s="1"/>
  <c r="BT444" i="2" a="1"/>
  <c r="BT444" i="2" s="1"/>
  <c r="BT437" i="2" s="1"/>
  <c r="BT53" i="2" s="1"/>
  <c r="BM447" i="2" a="1"/>
  <c r="BM447" i="2" s="1"/>
  <c r="BM444" i="2" a="1"/>
  <c r="BM444" i="2" s="1"/>
  <c r="BM437" i="2" s="1"/>
  <c r="BM53" i="2" s="1"/>
  <c r="DY437" i="2"/>
  <c r="EA180" i="2"/>
  <c r="EA25" i="2" s="1"/>
  <c r="EA27" i="2" s="1"/>
  <c r="BR254" i="2" a="1"/>
  <c r="BR254" i="2" s="1"/>
  <c r="BR252" i="2"/>
  <c r="EB554" i="2"/>
  <c r="EB574" i="2"/>
  <c r="ED620" i="2"/>
  <c r="ED621" i="2" s="1"/>
  <c r="BY643" i="2" a="1"/>
  <c r="BY643" i="2" s="1"/>
  <c r="BY640" i="2" a="1"/>
  <c r="BY640" i="2" s="1"/>
  <c r="BY633" i="2" s="1"/>
  <c r="BY70" i="2" s="1"/>
  <c r="EB633" i="2"/>
  <c r="EB70" i="2" s="1"/>
  <c r="EB979" i="2" s="1"/>
  <c r="CC603" i="2" a="1"/>
  <c r="CC603" i="2" s="1"/>
  <c r="CC600" i="2" a="1"/>
  <c r="CC600" i="2" s="1"/>
  <c r="CC593" i="2" s="1"/>
  <c r="EC593" i="2"/>
  <c r="EC594" i="2" s="1"/>
  <c r="BX254" i="2" a="1"/>
  <c r="BX254" i="2" s="1"/>
  <c r="BX252" i="2"/>
  <c r="BV447" i="2" a="1"/>
  <c r="BV447" i="2" s="1"/>
  <c r="BV444" i="2" a="1"/>
  <c r="BV444" i="2" s="1"/>
  <c r="BV437" i="2" s="1"/>
  <c r="BV53" i="2" s="1"/>
  <c r="BR447" i="2" a="1"/>
  <c r="BR447" i="2" s="1"/>
  <c r="BR444" i="2" a="1"/>
  <c r="BR444" i="2" s="1"/>
  <c r="BR437" i="2" s="1"/>
  <c r="BR53" i="2" s="1"/>
  <c r="ED700" i="2"/>
  <c r="ED701" i="2" s="1"/>
  <c r="BW254" i="2" a="1"/>
  <c r="BW254" i="2" s="1"/>
  <c r="BW252" i="2"/>
  <c r="BQ192" i="2" a="1"/>
  <c r="BQ192" i="2" s="1"/>
  <c r="BQ190" i="2"/>
  <c r="BQ189" i="2" s="1"/>
  <c r="BQ180" i="2" s="1"/>
  <c r="CC407" i="2" a="1"/>
  <c r="CC407" i="2" s="1"/>
  <c r="CC405" i="2"/>
  <c r="CC404" i="2" s="1"/>
  <c r="CC398" i="2" s="1"/>
  <c r="CC51" i="2" s="1"/>
  <c r="EC398" i="2"/>
  <c r="EC51" i="2" s="1"/>
  <c r="EA464" i="2"/>
  <c r="EA465" i="2" s="1"/>
  <c r="ED561" i="2"/>
  <c r="ED562" i="2" s="1"/>
  <c r="BM467" i="2" a="1"/>
  <c r="BM467" i="2" s="1"/>
  <c r="BM464" i="2" a="1"/>
  <c r="BM464" i="2" s="1"/>
  <c r="BM457" i="2" s="1"/>
  <c r="BM67" i="2" s="1"/>
  <c r="DY457" i="2"/>
  <c r="BY254" i="2" a="1"/>
  <c r="BY254" i="2" s="1"/>
  <c r="BY252" i="2"/>
  <c r="ED680" i="2"/>
  <c r="ED681" i="2" s="1"/>
  <c r="ED600" i="2"/>
  <c r="ED601" i="2" s="1"/>
  <c r="BX467" i="2" a="1"/>
  <c r="BX467" i="2" s="1"/>
  <c r="BX464" i="2" a="1"/>
  <c r="BX464" i="2" s="1"/>
  <c r="BX457" i="2" s="1"/>
  <c r="BX67" i="2" s="1"/>
  <c r="BS447" i="2" a="1"/>
  <c r="BS447" i="2" s="1"/>
  <c r="BS444" i="2" a="1"/>
  <c r="BS444" i="2" s="1"/>
  <c r="BS437" i="2" s="1"/>
  <c r="BS53" i="2" s="1"/>
  <c r="ED640" i="2"/>
  <c r="ED641" i="2" s="1"/>
  <c r="BZ683" i="2" a="1"/>
  <c r="BZ683" i="2" s="1"/>
  <c r="BZ680" i="2" a="1"/>
  <c r="BZ680" i="2" s="1"/>
  <c r="BZ673" i="2" s="1"/>
  <c r="BZ74" i="2" s="1"/>
  <c r="BZ663" i="2" a="1"/>
  <c r="BZ663" i="2" s="1"/>
  <c r="BZ660" i="2" a="1"/>
  <c r="BZ660" i="2" s="1"/>
  <c r="BZ653" i="2" s="1"/>
  <c r="BZ75" i="2" s="1"/>
  <c r="BZ703" i="2" a="1"/>
  <c r="BZ703" i="2" s="1"/>
  <c r="BZ700" i="2" a="1"/>
  <c r="BZ700" i="2" s="1"/>
  <c r="BZ693" i="2" s="1"/>
  <c r="BZ722" i="2" a="1"/>
  <c r="BZ722" i="2" s="1"/>
  <c r="BZ720" i="2"/>
  <c r="BZ719" i="2" s="1"/>
  <c r="BZ713" i="2" s="1"/>
  <c r="BZ212" i="2" a="1"/>
  <c r="BZ212" i="2" s="1"/>
  <c r="BZ210" i="2"/>
  <c r="BZ407" i="2" a="1"/>
  <c r="BZ407" i="2" s="1"/>
  <c r="BZ405" i="2"/>
  <c r="BZ404" i="2" s="1"/>
  <c r="BZ398" i="2" s="1"/>
  <c r="BZ51" i="2" s="1"/>
  <c r="EA444" i="2"/>
  <c r="EA445" i="2" s="1"/>
  <c r="BV467" i="2" a="1"/>
  <c r="BV467" i="2" s="1"/>
  <c r="BV464" i="2" a="1"/>
  <c r="BV464" i="2" s="1"/>
  <c r="BV457" i="2" s="1"/>
  <c r="BV67" i="2" s="1"/>
  <c r="CC487" i="2" a="1"/>
  <c r="CC487" i="2" s="1"/>
  <c r="CC484" i="2" a="1"/>
  <c r="CC484" i="2" s="1"/>
  <c r="CC477" i="2" s="1"/>
  <c r="CC54" i="2" s="1"/>
  <c r="EC477" i="2"/>
  <c r="EC478" i="2" s="1"/>
  <c r="BW467" i="2" a="1"/>
  <c r="BW467" i="2" s="1"/>
  <c r="BW464" i="2" a="1"/>
  <c r="BW464" i="2" s="1"/>
  <c r="BW457" i="2" s="1"/>
  <c r="BW67" i="2" s="1"/>
  <c r="BY623" i="2" a="1"/>
  <c r="BY623" i="2" s="1"/>
  <c r="BY620" i="2" a="1"/>
  <c r="BY620" i="2" s="1"/>
  <c r="BY613" i="2" s="1"/>
  <c r="BY69" i="2" s="1"/>
  <c r="EB613" i="2"/>
  <c r="EB614" i="2" s="1"/>
  <c r="ED660" i="2"/>
  <c r="ED661" i="2" s="1"/>
  <c r="CC212" i="2" a="1"/>
  <c r="CC212" i="2" s="1"/>
  <c r="CC210" i="2"/>
  <c r="BP192" i="2" a="1"/>
  <c r="BP192" i="2" s="1"/>
  <c r="BP190" i="2"/>
  <c r="BP189" i="2" s="1"/>
  <c r="BP180" i="2" s="1"/>
  <c r="CE487" i="2" a="1"/>
  <c r="CE487" i="2" s="1"/>
  <c r="CE484" i="2" a="1"/>
  <c r="CE484" i="2" s="1"/>
  <c r="CE477" i="2" s="1"/>
  <c r="CE54" i="2" s="1"/>
  <c r="BS467" i="2" a="1"/>
  <c r="BS467" i="2" s="1"/>
  <c r="BS464" i="2" a="1"/>
  <c r="BS464" i="2" s="1"/>
  <c r="BS457" i="2" s="1"/>
  <c r="BS67" i="2" s="1"/>
  <c r="BO447" i="2" a="1"/>
  <c r="BO447" i="2" s="1"/>
  <c r="BO444" i="2" a="1"/>
  <c r="BO444" i="2" s="1"/>
  <c r="BO437" i="2" s="1"/>
  <c r="BO53" i="2" s="1"/>
  <c r="DZ180" i="2"/>
  <c r="DZ25" i="2" s="1"/>
  <c r="DZ27" i="2" s="1"/>
  <c r="BN254" i="2" a="1"/>
  <c r="BN254" i="2" s="1"/>
  <c r="BN252" i="2"/>
  <c r="EC620" i="2"/>
  <c r="EC621" i="2" s="1"/>
  <c r="CF643" i="2" a="1"/>
  <c r="CF643" i="2" s="1"/>
  <c r="CF640" i="2" a="1"/>
  <c r="CF640" i="2" s="1"/>
  <c r="CF633" i="2" s="1"/>
  <c r="CF70" i="2" s="1"/>
  <c r="BU643" i="2" a="1"/>
  <c r="BU643" i="2" s="1"/>
  <c r="BU640" i="2" a="1"/>
  <c r="BU640" i="2" s="1"/>
  <c r="BU633" i="2" s="1"/>
  <c r="BU70" i="2" s="1"/>
  <c r="EA633" i="2"/>
  <c r="EA634" i="2" s="1"/>
  <c r="CD742" i="2" a="1"/>
  <c r="CD742" i="2" s="1"/>
  <c r="CD739" i="2" a="1"/>
  <c r="CD739" i="2" s="1"/>
  <c r="CD732" i="2" s="1"/>
  <c r="CF603" i="2" a="1"/>
  <c r="CF603" i="2" s="1"/>
  <c r="CF600" i="2" a="1"/>
  <c r="CF600" i="2" s="1"/>
  <c r="CF593" i="2" s="1"/>
  <c r="BL192" i="2" a="1"/>
  <c r="BL192" i="2" s="1"/>
  <c r="BL190" i="2"/>
  <c r="BL189" i="2" s="1"/>
  <c r="BL180" i="2" s="1"/>
  <c r="BL25" i="2" s="1"/>
  <c r="BL27" i="2" s="1"/>
  <c r="EA554" i="2"/>
  <c r="EA555" i="2" s="1"/>
  <c r="EA574" i="2"/>
  <c r="BT467" i="2" a="1"/>
  <c r="BT467" i="2" s="1"/>
  <c r="BT464" i="2" a="1"/>
  <c r="BT464" i="2" s="1"/>
  <c r="BT457" i="2" s="1"/>
  <c r="BT67" i="2" s="1"/>
  <c r="CD643" i="2" a="1"/>
  <c r="CD643" i="2" s="1"/>
  <c r="CD640" i="2" a="1"/>
  <c r="CD640" i="2" s="1"/>
  <c r="CD633" i="2" s="1"/>
  <c r="CD70" i="2" s="1"/>
  <c r="EC700" i="2"/>
  <c r="EC701" i="2" s="1"/>
  <c r="CE742" i="2" a="1"/>
  <c r="CE742" i="2" s="1"/>
  <c r="CE739" i="2" a="1"/>
  <c r="CE739" i="2" s="1"/>
  <c r="CE732" i="2" s="1"/>
  <c r="CE603" i="2" a="1"/>
  <c r="CE603" i="2" s="1"/>
  <c r="CE600" i="2" a="1"/>
  <c r="CE600" i="2" s="1"/>
  <c r="CE593" i="2" s="1"/>
  <c r="BU254" i="2" a="1"/>
  <c r="BU254" i="2" s="1"/>
  <c r="BU252" i="2"/>
  <c r="BY212" i="2" a="1"/>
  <c r="BY212" i="2" s="1"/>
  <c r="BY210" i="2"/>
  <c r="BY407" i="2" a="1"/>
  <c r="BY407" i="2" s="1"/>
  <c r="BY405" i="2"/>
  <c r="BY404" i="2" s="1"/>
  <c r="BY398" i="2" s="1"/>
  <c r="BY51" i="2" s="1"/>
  <c r="ED484" i="2"/>
  <c r="ED485" i="2" s="1"/>
  <c r="BR467" i="2" a="1"/>
  <c r="BR467" i="2" s="1"/>
  <c r="BR464" i="2" a="1"/>
  <c r="BR464" i="2" s="1"/>
  <c r="BR457" i="2" s="1"/>
  <c r="BR67" i="2" s="1"/>
  <c r="BI467" i="2" a="1"/>
  <c r="BI467" i="2" s="1"/>
  <c r="BI464" i="2" a="1"/>
  <c r="BI464" i="2" s="1"/>
  <c r="BI457" i="2" s="1"/>
  <c r="BI67" i="2" s="1"/>
  <c r="DX457" i="2"/>
  <c r="DX458" i="2" s="1"/>
  <c r="CE643" i="2" a="1"/>
  <c r="CE643" i="2" s="1"/>
  <c r="CE640" i="2" a="1"/>
  <c r="CE640" i="2" s="1"/>
  <c r="CE633" i="2" s="1"/>
  <c r="CE70" i="2" s="1"/>
  <c r="BU623" i="2" a="1"/>
  <c r="BU623" i="2" s="1"/>
  <c r="BU620" i="2" a="1"/>
  <c r="BU620" i="2" s="1"/>
  <c r="BU613" i="2" s="1"/>
  <c r="BU69" i="2" s="1"/>
  <c r="EA613" i="2"/>
  <c r="EC739" i="2"/>
  <c r="EC740" i="2" s="1"/>
  <c r="CF742" i="2" a="1"/>
  <c r="CF742" i="2" s="1"/>
  <c r="CF739" i="2" a="1"/>
  <c r="CF739" i="2" s="1"/>
  <c r="CF732" i="2" s="1"/>
  <c r="CD487" i="2" a="1"/>
  <c r="CD487" i="2" s="1"/>
  <c r="CD484" i="2" a="1"/>
  <c r="CD484" i="2" s="1"/>
  <c r="CD477" i="2" s="1"/>
  <c r="CD54" i="2" s="1"/>
  <c r="CD603" i="2" a="1"/>
  <c r="CD603" i="2" s="1"/>
  <c r="CD600" i="2" a="1"/>
  <c r="CD600" i="2" s="1"/>
  <c r="CD593" i="2" s="1"/>
  <c r="ED404" i="2"/>
  <c r="BV683" i="2" a="1"/>
  <c r="BV683" i="2" s="1"/>
  <c r="BV680" i="2" a="1"/>
  <c r="BV680" i="2" s="1"/>
  <c r="BV673" i="2" s="1"/>
  <c r="BV74" i="2" s="1"/>
  <c r="BV663" i="2" a="1"/>
  <c r="BV663" i="2" s="1"/>
  <c r="BV660" i="2" a="1"/>
  <c r="BV660" i="2" s="1"/>
  <c r="BV653" i="2" s="1"/>
  <c r="BV75" i="2" s="1"/>
  <c r="BV703" i="2" a="1"/>
  <c r="BV703" i="2" s="1"/>
  <c r="BV700" i="2" a="1"/>
  <c r="BV700" i="2" s="1"/>
  <c r="BV693" i="2" s="1"/>
  <c r="BV722" i="2" a="1"/>
  <c r="BV722" i="2" s="1"/>
  <c r="BV720" i="2"/>
  <c r="BV719" i="2" s="1"/>
  <c r="BV713" i="2" s="1"/>
  <c r="BQ683" i="2" a="1"/>
  <c r="BQ683" i="2" s="1"/>
  <c r="BQ680" i="2" a="1"/>
  <c r="BQ680" i="2" s="1"/>
  <c r="BQ673" i="2" s="1"/>
  <c r="BQ74" i="2" s="1"/>
  <c r="DZ673" i="2"/>
  <c r="DZ74" i="2" s="1"/>
  <c r="BQ663" i="2" a="1"/>
  <c r="BQ663" i="2" s="1"/>
  <c r="BQ660" i="2" a="1"/>
  <c r="BQ660" i="2" s="1"/>
  <c r="BQ653" i="2" s="1"/>
  <c r="BQ75" i="2" s="1"/>
  <c r="DZ653" i="2"/>
  <c r="DZ75" i="2" s="1"/>
  <c r="BQ703" i="2" a="1"/>
  <c r="BQ703" i="2" s="1"/>
  <c r="BQ700" i="2" a="1"/>
  <c r="BQ700" i="2" s="1"/>
  <c r="BQ693" i="2" s="1"/>
  <c r="DZ693" i="2"/>
  <c r="DZ76" i="2" s="1"/>
  <c r="BQ722" i="2" a="1"/>
  <c r="BQ722" i="2" s="1"/>
  <c r="BQ720" i="2"/>
  <c r="BQ719" i="2" s="1"/>
  <c r="BQ713" i="2" s="1"/>
  <c r="DZ713" i="2"/>
  <c r="DZ77" i="2"/>
  <c r="BM192" i="2" a="1"/>
  <c r="BM192" i="2" s="1"/>
  <c r="BM190" i="2"/>
  <c r="BM189" i="2" s="1"/>
  <c r="BM180" i="2" s="1"/>
  <c r="BX683" i="2" a="1"/>
  <c r="BX683" i="2" s="1"/>
  <c r="BX680" i="2" a="1"/>
  <c r="BX680" i="2" s="1"/>
  <c r="BX673" i="2" s="1"/>
  <c r="BX74" i="2" s="1"/>
  <c r="BX663" i="2" a="1"/>
  <c r="BX663" i="2" s="1"/>
  <c r="BX660" i="2" a="1"/>
  <c r="BX660" i="2" s="1"/>
  <c r="BX653" i="2" s="1"/>
  <c r="BX75" i="2" s="1"/>
  <c r="BX703" i="2" a="1"/>
  <c r="BX703" i="2" s="1"/>
  <c r="BX700" i="2" a="1"/>
  <c r="BX700" i="2" s="1"/>
  <c r="BX693" i="2" s="1"/>
  <c r="BX722" i="2" a="1"/>
  <c r="BX722" i="2" s="1"/>
  <c r="BX720" i="2"/>
  <c r="BX719" i="2" s="1"/>
  <c r="BX713" i="2" s="1"/>
  <c r="DZ444" i="2"/>
  <c r="DZ445" i="2" s="1"/>
  <c r="CD623" i="2" a="1"/>
  <c r="CD623" i="2" s="1"/>
  <c r="CD620" i="2" a="1"/>
  <c r="CD620" i="2" s="1"/>
  <c r="CD613" i="2" s="1"/>
  <c r="CD69" i="2" s="1"/>
  <c r="EC660" i="2"/>
  <c r="EC661" i="2" s="1"/>
  <c r="BU742" i="2" a="1"/>
  <c r="BU742" i="2" s="1"/>
  <c r="BU739" i="2" a="1"/>
  <c r="BU739" i="2" s="1"/>
  <c r="BU732" i="2" s="1"/>
  <c r="EA732" i="2"/>
  <c r="EA733" i="2" s="1"/>
  <c r="BY603" i="2" a="1"/>
  <c r="BY603" i="2" s="1"/>
  <c r="BY600" i="2" a="1"/>
  <c r="BY600" i="2" s="1"/>
  <c r="BY593" i="2" s="1"/>
  <c r="EB593" i="2"/>
  <c r="EB594" i="2" s="1"/>
  <c r="BV212" i="2" a="1"/>
  <c r="BV212" i="2" s="1"/>
  <c r="BV210" i="2"/>
  <c r="BV407" i="2" a="1"/>
  <c r="BV407" i="2" s="1"/>
  <c r="BV405" i="2"/>
  <c r="BV404" i="2" s="1"/>
  <c r="BV398" i="2" s="1"/>
  <c r="BV51" i="2" s="1"/>
  <c r="BJ192" i="2" a="1"/>
  <c r="BJ192" i="2" s="1"/>
  <c r="BJ190" i="2"/>
  <c r="BJ189" i="2" s="1"/>
  <c r="BJ180" i="2" s="1"/>
  <c r="BJ25" i="2" s="1"/>
  <c r="BJ27" i="2" s="1"/>
  <c r="BK192" i="2" a="1"/>
  <c r="BK192" i="2" s="1"/>
  <c r="BK190" i="2"/>
  <c r="BK189" i="2" s="1"/>
  <c r="BK180" i="2" s="1"/>
  <c r="BP447" i="2" a="1"/>
  <c r="BP447" i="2" s="1"/>
  <c r="BP444" i="2" a="1"/>
  <c r="BP444" i="2" s="1"/>
  <c r="BP437" i="2" s="1"/>
  <c r="BP53" i="2" s="1"/>
  <c r="CF623" i="2" a="1"/>
  <c r="CF623" i="2" s="1"/>
  <c r="CF620" i="2" a="1"/>
  <c r="CF620" i="2" s="1"/>
  <c r="CF613" i="2" s="1"/>
  <c r="CF69" i="2" s="1"/>
  <c r="BT254" i="2" a="1"/>
  <c r="BT254" i="2" s="1"/>
  <c r="BT252" i="2"/>
  <c r="CA212" i="2" a="1"/>
  <c r="CA212" i="2" s="1"/>
  <c r="CA210" i="2"/>
  <c r="CA407" i="2" a="1"/>
  <c r="CA407" i="2" s="1"/>
  <c r="CA405" i="2"/>
  <c r="CA404" i="2" s="1"/>
  <c r="CA398" i="2" s="1"/>
  <c r="CA51" i="2" s="1"/>
  <c r="EB398" i="2"/>
  <c r="EB51" i="2" s="1"/>
  <c r="BZ487" i="2" a="1"/>
  <c r="BZ487" i="2" s="1"/>
  <c r="BZ484" i="2" a="1"/>
  <c r="BZ484" i="2" s="1"/>
  <c r="BZ477" i="2" s="1"/>
  <c r="BZ54" i="2" s="1"/>
  <c r="EC561" i="2"/>
  <c r="EC562" i="2" s="1"/>
  <c r="BY487" i="2" a="1"/>
  <c r="BY487" i="2" s="1"/>
  <c r="BY484" i="2" a="1"/>
  <c r="BY484" i="2" s="1"/>
  <c r="BY477" i="2" s="1"/>
  <c r="BY54" i="2" s="1"/>
  <c r="EB477" i="2"/>
  <c r="EB54" i="2" s="1"/>
  <c r="EB976" i="2" s="1"/>
  <c r="DZ464" i="2"/>
  <c r="DZ465" i="2" s="1"/>
  <c r="BI447" i="2" a="1"/>
  <c r="BI447" i="2" s="1"/>
  <c r="BI444" i="2" a="1"/>
  <c r="BI444" i="2" s="1"/>
  <c r="BI437" i="2" s="1"/>
  <c r="BI53" i="2" s="1"/>
  <c r="DX437" i="2"/>
  <c r="DX438" i="2" s="1"/>
  <c r="CE623" i="2" a="1"/>
  <c r="CE623" i="2" s="1"/>
  <c r="CE620" i="2" a="1"/>
  <c r="CE620" i="2" s="1"/>
  <c r="CE613" i="2" s="1"/>
  <c r="CE69" i="2" s="1"/>
  <c r="EC640" i="2"/>
  <c r="EC641" i="2" s="1"/>
  <c r="EC680" i="2"/>
  <c r="EC681" i="2" s="1"/>
  <c r="BW683" i="2" a="1"/>
  <c r="BW683" i="2" s="1"/>
  <c r="BW680" i="2" a="1"/>
  <c r="BW680" i="2" s="1"/>
  <c r="BW673" i="2" s="1"/>
  <c r="BW74" i="2" s="1"/>
  <c r="BW663" i="2" a="1"/>
  <c r="BW663" i="2" s="1"/>
  <c r="BW660" i="2" a="1"/>
  <c r="BW660" i="2" s="1"/>
  <c r="BW653" i="2" s="1"/>
  <c r="BW75" i="2" s="1"/>
  <c r="BW703" i="2" a="1"/>
  <c r="BW703" i="2" s="1"/>
  <c r="BW700" i="2" a="1"/>
  <c r="BW700" i="2" s="1"/>
  <c r="BW693" i="2" s="1"/>
  <c r="BW722" i="2" a="1"/>
  <c r="BW722" i="2" s="1"/>
  <c r="BW720" i="2"/>
  <c r="BW719" i="2" s="1"/>
  <c r="BW713" i="2" s="1"/>
  <c r="EC600" i="2"/>
  <c r="EC601" i="2" s="1"/>
  <c r="CB212" i="2" a="1"/>
  <c r="CB212" i="2" s="1"/>
  <c r="CB210" i="2"/>
  <c r="CB407" i="2" a="1"/>
  <c r="CB407" i="2" s="1"/>
  <c r="CB405" i="2"/>
  <c r="CB404" i="2" s="1"/>
  <c r="CB398" i="2" s="1"/>
  <c r="CB51" i="2" s="1"/>
  <c r="ED189" i="2"/>
  <c r="ED190" i="2" s="1"/>
  <c r="EC484" i="2"/>
  <c r="EC485" i="2" s="1"/>
  <c r="BW487" i="2" a="1"/>
  <c r="BW487" i="2" s="1"/>
  <c r="BW484" i="2" a="1"/>
  <c r="BW484" i="2" s="1"/>
  <c r="BW477" i="2" s="1"/>
  <c r="BW54" i="2" s="1"/>
  <c r="BO467" i="2" a="1"/>
  <c r="BO467" i="2" s="1"/>
  <c r="BO464" i="2" a="1"/>
  <c r="BO464" i="2" s="1"/>
  <c r="BO457" i="2" s="1"/>
  <c r="BO67" i="2" s="1"/>
  <c r="CA623" i="2" a="1"/>
  <c r="CA623" i="2" s="1"/>
  <c r="CA620" i="2" a="1"/>
  <c r="CA620" i="2" s="1"/>
  <c r="CA613" i="2" s="1"/>
  <c r="CA69" i="2" s="1"/>
  <c r="CB643" i="2" a="1"/>
  <c r="CB643" i="2" s="1"/>
  <c r="CB640" i="2" a="1"/>
  <c r="CB640" i="2" s="1"/>
  <c r="CB633" i="2" s="1"/>
  <c r="CB70" i="2" s="1"/>
  <c r="CA742" i="2" a="1"/>
  <c r="CA742" i="2" s="1"/>
  <c r="CA739" i="2" a="1"/>
  <c r="CA739" i="2" s="1"/>
  <c r="CA732" i="2" s="1"/>
  <c r="BR683" i="2" a="1"/>
  <c r="BR683" i="2" s="1"/>
  <c r="BR680" i="2" a="1"/>
  <c r="BR680" i="2" s="1"/>
  <c r="BR673" i="2" s="1"/>
  <c r="BR74" i="2" s="1"/>
  <c r="BR663" i="2" a="1"/>
  <c r="BR663" i="2" s="1"/>
  <c r="BR660" i="2" a="1"/>
  <c r="BR660" i="2" s="1"/>
  <c r="BR653" i="2" s="1"/>
  <c r="BR75" i="2" s="1"/>
  <c r="BR703" i="2" a="1"/>
  <c r="BR703" i="2" s="1"/>
  <c r="BR700" i="2" a="1"/>
  <c r="BR700" i="2" s="1"/>
  <c r="BR693" i="2" s="1"/>
  <c r="BR722" i="2" a="1"/>
  <c r="BR722" i="2" s="1"/>
  <c r="BR720" i="2"/>
  <c r="BR719" i="2" s="1"/>
  <c r="BR713" i="2" s="1"/>
  <c r="BT683" i="2" a="1"/>
  <c r="BT683" i="2" s="1"/>
  <c r="BT680" i="2" a="1"/>
  <c r="BT680" i="2" s="1"/>
  <c r="BT673" i="2" s="1"/>
  <c r="BT74" i="2" s="1"/>
  <c r="BT663" i="2" a="1"/>
  <c r="BT663" i="2" s="1"/>
  <c r="BT660" i="2" a="1"/>
  <c r="BT660" i="2" s="1"/>
  <c r="BT653" i="2" s="1"/>
  <c r="BT75" i="2" s="1"/>
  <c r="BT703" i="2" a="1"/>
  <c r="BT703" i="2" s="1"/>
  <c r="BT700" i="2" a="1"/>
  <c r="BT700" i="2" s="1"/>
  <c r="BT693" i="2" s="1"/>
  <c r="BT722" i="2" a="1"/>
  <c r="BT722" i="2" s="1"/>
  <c r="BT720" i="2"/>
  <c r="BT719" i="2" s="1"/>
  <c r="BT713" i="2" s="1"/>
  <c r="BU603" i="2" a="1"/>
  <c r="BU603" i="2" s="1"/>
  <c r="BU600" i="2" a="1"/>
  <c r="BU600" i="2" s="1"/>
  <c r="BU593" i="2" s="1"/>
  <c r="EA593" i="2"/>
  <c r="EA594" i="2" s="1"/>
  <c r="BQ254" i="2" a="1"/>
  <c r="BQ254" i="2" s="1"/>
  <c r="BQ252" i="2"/>
  <c r="BV487" i="2" a="1"/>
  <c r="BV487" i="2" s="1"/>
  <c r="BV484" i="2" a="1"/>
  <c r="BV484" i="2" s="1"/>
  <c r="BV477" i="2" s="1"/>
  <c r="BV54" i="2" s="1"/>
  <c r="BE447" i="2" a="1"/>
  <c r="BE447" i="2" s="1"/>
  <c r="BE444" i="2" a="1"/>
  <c r="BE444" i="2" s="1"/>
  <c r="BE437" i="2" s="1"/>
  <c r="BE53" i="2" s="1"/>
  <c r="DW437" i="2"/>
  <c r="CA643" i="2" a="1"/>
  <c r="CA643" i="2" s="1"/>
  <c r="CA640" i="2" a="1"/>
  <c r="CA640" i="2" s="1"/>
  <c r="CA633" i="2" s="1"/>
  <c r="CA70" i="2" s="1"/>
  <c r="EB700" i="2"/>
  <c r="EB701" i="2" s="1"/>
  <c r="BZ742" i="2" a="1"/>
  <c r="BZ742" i="2" s="1"/>
  <c r="BZ739" i="2" a="1"/>
  <c r="BZ739" i="2" s="1"/>
  <c r="BZ732" i="2" s="1"/>
  <c r="BJ254" i="2" a="1"/>
  <c r="BJ254" i="2" s="1"/>
  <c r="BJ252" i="2"/>
  <c r="BI192" i="2" a="1"/>
  <c r="BI192" i="2" s="1"/>
  <c r="BI190" i="2"/>
  <c r="BI189" i="2" s="1"/>
  <c r="BI180" i="2" s="1"/>
  <c r="BI25" i="2" s="1"/>
  <c r="BI27" i="2" s="1"/>
  <c r="BG192" i="2" a="1"/>
  <c r="BG192" i="2" s="1"/>
  <c r="BG190" i="2"/>
  <c r="BG189" i="2" s="1"/>
  <c r="BG180" i="2" s="1"/>
  <c r="EC404" i="2"/>
  <c r="BU487" i="2" a="1"/>
  <c r="BU487" i="2" s="1"/>
  <c r="BU484" i="2" a="1"/>
  <c r="BU484" i="2" s="1"/>
  <c r="BU477" i="2" s="1"/>
  <c r="BU54" i="2" s="1"/>
  <c r="EA477" i="2"/>
  <c r="EA54" i="2" s="1"/>
  <c r="EA976" i="2" s="1"/>
  <c r="DY444" i="2"/>
  <c r="DY445" i="2" s="1"/>
  <c r="EB620" i="2"/>
  <c r="EB621" i="2" s="1"/>
  <c r="BS683" i="2" a="1"/>
  <c r="BS683" i="2" s="1"/>
  <c r="BS680" i="2" a="1"/>
  <c r="BS680" i="2" s="1"/>
  <c r="BS673" i="2" s="1"/>
  <c r="BS74" i="2" s="1"/>
  <c r="BS663" i="2" a="1"/>
  <c r="BS663" i="2" s="1"/>
  <c r="BS660" i="2" a="1"/>
  <c r="BS660" i="2" s="1"/>
  <c r="BS653" i="2" s="1"/>
  <c r="BS75" i="2" s="1"/>
  <c r="BS703" i="2" a="1"/>
  <c r="BS703" i="2" s="1"/>
  <c r="BS700" i="2" a="1"/>
  <c r="BS700" i="2" s="1"/>
  <c r="BS693" i="2" s="1"/>
  <c r="BS722" i="2" a="1"/>
  <c r="BS722" i="2" s="1"/>
  <c r="BS720" i="2"/>
  <c r="BS719" i="2" s="1"/>
  <c r="BS713" i="2" s="1"/>
  <c r="BP467" i="2" a="1"/>
  <c r="BP467" i="2" s="1"/>
  <c r="BP464" i="2" a="1"/>
  <c r="BP464" i="2" s="1"/>
  <c r="BP457" i="2" s="1"/>
  <c r="BP67" i="2" s="1"/>
  <c r="BL447" i="2" a="1"/>
  <c r="BL447" i="2" s="1"/>
  <c r="BL444" i="2" a="1"/>
  <c r="BL444" i="2" s="1"/>
  <c r="BL437" i="2" s="1"/>
  <c r="BL53" i="2" s="1"/>
  <c r="DZ554" i="2"/>
  <c r="DZ555" i="2" s="1"/>
  <c r="DZ574" i="2"/>
  <c r="BQ643" i="2" a="1"/>
  <c r="BQ643" i="2" s="1"/>
  <c r="BQ640" i="2" a="1"/>
  <c r="BQ640" i="2" s="1"/>
  <c r="BQ633" i="2" s="1"/>
  <c r="BQ70" i="2" s="1"/>
  <c r="DZ633" i="2"/>
  <c r="DZ70" i="2" s="1"/>
  <c r="DZ979" i="2" s="1"/>
  <c r="BQ742" i="2" a="1"/>
  <c r="BQ742" i="2" s="1"/>
  <c r="BQ739" i="2" a="1"/>
  <c r="BQ739" i="2" s="1"/>
  <c r="BQ732" i="2" s="1"/>
  <c r="DZ732" i="2"/>
  <c r="DZ733" i="2" s="1"/>
  <c r="CA603" i="2" a="1"/>
  <c r="CA603" i="2" s="1"/>
  <c r="CA600" i="2" a="1"/>
  <c r="CA600" i="2" s="1"/>
  <c r="CA593" i="2" s="1"/>
  <c r="BP254" i="2" a="1"/>
  <c r="BP254" i="2" s="1"/>
  <c r="BP252" i="2"/>
  <c r="BR212" i="2" a="1"/>
  <c r="BR212" i="2" s="1"/>
  <c r="BR210" i="2"/>
  <c r="BR407" i="2" a="1"/>
  <c r="BR407" i="2" s="1"/>
  <c r="BR405" i="2"/>
  <c r="BR404" i="2" s="1"/>
  <c r="BR398" i="2" s="1"/>
  <c r="BR51" i="2" s="1"/>
  <c r="EC189" i="2"/>
  <c r="EC190" i="2" s="1"/>
  <c r="CB623" i="2" a="1"/>
  <c r="CB623" i="2" s="1"/>
  <c r="CB620" i="2" a="1"/>
  <c r="CB620" i="2" s="1"/>
  <c r="CB613" i="2" s="1"/>
  <c r="CB69" i="2" s="1"/>
  <c r="BQ487" i="2" a="1"/>
  <c r="BQ487" i="2" s="1"/>
  <c r="BQ484" i="2" a="1"/>
  <c r="BQ484" i="2" s="1"/>
  <c r="BQ477" i="2" s="1"/>
  <c r="BQ54" i="2" s="1"/>
  <c r="DZ477" i="2"/>
  <c r="DZ478" i="2" s="1"/>
  <c r="BN447" i="2" a="1"/>
  <c r="BN447" i="2" s="1"/>
  <c r="BN444" i="2" a="1"/>
  <c r="BN444" i="2" s="1"/>
  <c r="BN437" i="2" s="1"/>
  <c r="BN53" i="2" s="1"/>
  <c r="BM683" i="2" a="1"/>
  <c r="BM683" i="2" s="1"/>
  <c r="BM680" i="2" a="1"/>
  <c r="BM680" i="2" s="1"/>
  <c r="BM673" i="2" s="1"/>
  <c r="BM74" i="2" s="1"/>
  <c r="DY673" i="2"/>
  <c r="DY74" i="2" s="1"/>
  <c r="BM663" i="2" a="1"/>
  <c r="BM663" i="2" s="1"/>
  <c r="BM660" i="2" a="1"/>
  <c r="BM660" i="2" s="1"/>
  <c r="BM653" i="2" s="1"/>
  <c r="BM75" i="2" s="1"/>
  <c r="DY653" i="2"/>
  <c r="DY75" i="2" s="1"/>
  <c r="BM703" i="2" a="1"/>
  <c r="BM703" i="2" s="1"/>
  <c r="BM700" i="2" a="1"/>
  <c r="BM700" i="2" s="1"/>
  <c r="BM693" i="2" s="1"/>
  <c r="DY693" i="2"/>
  <c r="DY76" i="2" s="1"/>
  <c r="BM722" i="2" a="1"/>
  <c r="BM722" i="2" s="1"/>
  <c r="BM720" i="2"/>
  <c r="BM719" i="2" s="1"/>
  <c r="BM713" i="2" s="1"/>
  <c r="DY713" i="2"/>
  <c r="DY77" i="2"/>
  <c r="BZ603" i="2" a="1"/>
  <c r="BZ603" i="2" s="1"/>
  <c r="BZ600" i="2" a="1"/>
  <c r="BZ600" i="2" s="1"/>
  <c r="BZ593" i="2" s="1"/>
  <c r="BU407" i="2" a="1"/>
  <c r="BU407" i="2" s="1"/>
  <c r="BU405" i="2"/>
  <c r="BU404" i="2" s="1"/>
  <c r="BU398" i="2" s="1"/>
  <c r="BU51" i="2" s="1"/>
  <c r="EA398" i="2"/>
  <c r="EA51" i="2" s="1"/>
  <c r="DY180" i="2"/>
  <c r="DY25" i="2" s="1"/>
  <c r="DY27" i="2" s="1"/>
  <c r="BZ643" i="2" a="1"/>
  <c r="BZ643" i="2" s="1"/>
  <c r="BZ640" i="2" a="1"/>
  <c r="BZ640" i="2" s="1"/>
  <c r="BZ633" i="2" s="1"/>
  <c r="BZ70" i="2" s="1"/>
  <c r="BW212" i="2" a="1"/>
  <c r="BW212" i="2" s="1"/>
  <c r="BW210" i="2"/>
  <c r="BW407" i="2" a="1"/>
  <c r="BW407" i="2" s="1"/>
  <c r="BW405" i="2"/>
  <c r="BW404" i="2" s="1"/>
  <c r="BW398" i="2" s="1"/>
  <c r="BW51" i="2" s="1"/>
  <c r="CB487" i="2" a="1"/>
  <c r="CB487" i="2" s="1"/>
  <c r="CB484" i="2" a="1"/>
  <c r="CB484" i="2" s="1"/>
  <c r="CB477" i="2" s="1"/>
  <c r="CB54" i="2" s="1"/>
  <c r="DY464" i="2"/>
  <c r="DY465" i="2" s="1"/>
  <c r="BK447" i="2" a="1"/>
  <c r="BK447" i="2" s="1"/>
  <c r="BK444" i="2" a="1"/>
  <c r="BK444" i="2" s="1"/>
  <c r="BK437" i="2" s="1"/>
  <c r="BK53" i="2" s="1"/>
  <c r="BE467" i="2" a="1"/>
  <c r="BE467" i="2" s="1"/>
  <c r="BE464" i="2" a="1"/>
  <c r="BE464" i="2" s="1"/>
  <c r="BE457" i="2" s="1"/>
  <c r="BE67" i="2" s="1"/>
  <c r="DW457" i="2"/>
  <c r="DW67" i="2" s="1"/>
  <c r="EB640" i="2"/>
  <c r="EB641" i="2" s="1"/>
  <c r="BQ623" i="2" a="1"/>
  <c r="BQ623" i="2" s="1"/>
  <c r="BQ620" i="2" a="1"/>
  <c r="BQ620" i="2" s="1"/>
  <c r="BQ613" i="2" s="1"/>
  <c r="BQ69" i="2" s="1"/>
  <c r="DZ613" i="2"/>
  <c r="EB680" i="2"/>
  <c r="EB681" i="2" s="1"/>
  <c r="CB603" i="2" a="1"/>
  <c r="CB603" i="2" s="1"/>
  <c r="CB600" i="2" a="1"/>
  <c r="CB600" i="2" s="1"/>
  <c r="CB593" i="2" s="1"/>
  <c r="BX212" i="2" a="1"/>
  <c r="BX212" i="2" s="1"/>
  <c r="BX210" i="2"/>
  <c r="BX407" i="2" a="1"/>
  <c r="BX407" i="2" s="1"/>
  <c r="BX405" i="2"/>
  <c r="BX404" i="2" s="1"/>
  <c r="BX398" i="2" s="1"/>
  <c r="BX51" i="2" s="1"/>
  <c r="BH192" i="2" a="1"/>
  <c r="BH192" i="2" s="1"/>
  <c r="BH190" i="2"/>
  <c r="BH189" i="2" s="1"/>
  <c r="BH180" i="2" s="1"/>
  <c r="BF192" i="2" a="1"/>
  <c r="BF192" i="2" s="1"/>
  <c r="BF190" i="2"/>
  <c r="BF189" i="2" s="1"/>
  <c r="BF180" i="2" s="1"/>
  <c r="CB742" i="2" a="1"/>
  <c r="CB742" i="2" s="1"/>
  <c r="CB739" i="2" a="1"/>
  <c r="CB739" i="2" s="1"/>
  <c r="CB732" i="2" s="1"/>
  <c r="BX487" i="2" a="1"/>
  <c r="BX487" i="2" s="1"/>
  <c r="BX484" i="2" a="1"/>
  <c r="BX484" i="2" s="1"/>
  <c r="BX477" i="2" s="1"/>
  <c r="BX54" i="2" s="1"/>
  <c r="CA487" i="2" a="1"/>
  <c r="CA487" i="2" s="1"/>
  <c r="CA484" i="2" a="1"/>
  <c r="CA484" i="2" s="1"/>
  <c r="CA477" i="2" s="1"/>
  <c r="CA54" i="2" s="1"/>
  <c r="BN467" i="2" a="1"/>
  <c r="BN467" i="2" s="1"/>
  <c r="BN464" i="2" a="1"/>
  <c r="BN464" i="2" s="1"/>
  <c r="BN457" i="2" s="1"/>
  <c r="BN67" i="2" s="1"/>
  <c r="EB561" i="2"/>
  <c r="EB562" i="2" s="1"/>
  <c r="BZ623" i="2" a="1"/>
  <c r="BZ623" i="2" s="1"/>
  <c r="BZ620" i="2" a="1"/>
  <c r="BZ620" i="2" s="1"/>
  <c r="BZ613" i="2" s="1"/>
  <c r="BZ69" i="2" s="1"/>
  <c r="EB660" i="2"/>
  <c r="EB661" i="2" s="1"/>
  <c r="EB739" i="2"/>
  <c r="EB740" i="2" s="1"/>
  <c r="EB600" i="2"/>
  <c r="EB601" i="2" s="1"/>
  <c r="BO254" i="2" a="1"/>
  <c r="BO254" i="2" s="1"/>
  <c r="BO252" i="2"/>
  <c r="BU212" i="2" a="1"/>
  <c r="BU212" i="2" s="1"/>
  <c r="BU210" i="2"/>
  <c r="BX643" i="2" a="1"/>
  <c r="BX643" i="2" s="1"/>
  <c r="BX640" i="2" a="1"/>
  <c r="BX640" i="2" s="1"/>
  <c r="BX633" i="2" s="1"/>
  <c r="BX70" i="2" s="1"/>
  <c r="BS212" i="2" a="1"/>
  <c r="BS212" i="2" s="1"/>
  <c r="BS210" i="2"/>
  <c r="BS407" i="2" a="1"/>
  <c r="BS407" i="2" s="1"/>
  <c r="BS405" i="2"/>
  <c r="BS404" i="2" s="1"/>
  <c r="BS398" i="2" s="1"/>
  <c r="BS51" i="2" s="1"/>
  <c r="DX444" i="2"/>
  <c r="DX445" i="2" s="1"/>
  <c r="BX742" i="2" a="1"/>
  <c r="BX742" i="2" s="1"/>
  <c r="BX739" i="2" a="1"/>
  <c r="BX739" i="2" s="1"/>
  <c r="BX732" i="2" s="1"/>
  <c r="BM742" i="2" a="1"/>
  <c r="BM742" i="2" s="1"/>
  <c r="BM739" i="2" a="1"/>
  <c r="BM739" i="2" s="1"/>
  <c r="BM732" i="2" s="1"/>
  <c r="DY732" i="2"/>
  <c r="DY733" i="2" s="1"/>
  <c r="BP683" i="2" a="1"/>
  <c r="BP683" i="2" s="1"/>
  <c r="BP680" i="2" a="1"/>
  <c r="BP680" i="2" s="1"/>
  <c r="BP673" i="2" s="1"/>
  <c r="BP74" i="2" s="1"/>
  <c r="BP663" i="2" a="1"/>
  <c r="BP663" i="2" s="1"/>
  <c r="BP660" i="2" a="1"/>
  <c r="BP660" i="2" s="1"/>
  <c r="BP653" i="2" s="1"/>
  <c r="BP75" i="2" s="1"/>
  <c r="BP703" i="2" a="1"/>
  <c r="BP703" i="2" s="1"/>
  <c r="BP700" i="2" a="1"/>
  <c r="BP700" i="2" s="1"/>
  <c r="BP693" i="2" s="1"/>
  <c r="BP722" i="2" a="1"/>
  <c r="BP722" i="2" s="1"/>
  <c r="BP720" i="2"/>
  <c r="BP719" i="2" s="1"/>
  <c r="BP713" i="2" s="1"/>
  <c r="BV603" i="2" a="1"/>
  <c r="BV603" i="2" s="1"/>
  <c r="BV600" i="2" a="1"/>
  <c r="BV600" i="2" s="1"/>
  <c r="BV593" i="2" s="1"/>
  <c r="BK254" i="2" a="1"/>
  <c r="BK254" i="2" s="1"/>
  <c r="BK252" i="2"/>
  <c r="BM254" i="2" a="1"/>
  <c r="BM254" i="2" s="1"/>
  <c r="BM252" i="2"/>
  <c r="BE192" i="2" a="1"/>
  <c r="BE192" i="2" s="1"/>
  <c r="BE190" i="2"/>
  <c r="BE189" i="2" s="1"/>
  <c r="BE180" i="2" s="1"/>
  <c r="BQ407" i="2" a="1"/>
  <c r="BQ407" i="2" s="1"/>
  <c r="BQ405" i="2"/>
  <c r="BQ404" i="2" s="1"/>
  <c r="BQ398" i="2" s="1"/>
  <c r="BQ51" i="2" s="1"/>
  <c r="DZ398" i="2"/>
  <c r="DZ51" i="2" s="1"/>
  <c r="DX464" i="2"/>
  <c r="DX465" i="2" s="1"/>
  <c r="BH447" i="2" a="1"/>
  <c r="BH447" i="2" s="1"/>
  <c r="BH444" i="2" a="1"/>
  <c r="BH444" i="2" s="1"/>
  <c r="BH437" i="2" s="1"/>
  <c r="BH53" i="2" s="1"/>
  <c r="BJ447" i="2" a="1"/>
  <c r="BJ447" i="2" s="1"/>
  <c r="BJ444" i="2" a="1"/>
  <c r="BJ444" i="2" s="1"/>
  <c r="BJ437" i="2" s="1"/>
  <c r="BJ53" i="2" s="1"/>
  <c r="DY554" i="2"/>
  <c r="DY574" i="2"/>
  <c r="BM623" i="2" a="1"/>
  <c r="BM623" i="2" s="1"/>
  <c r="BM620" i="2" a="1"/>
  <c r="BM620" i="2" s="1"/>
  <c r="BM613" i="2" s="1"/>
  <c r="BM69" i="2" s="1"/>
  <c r="DY613" i="2"/>
  <c r="DY69" i="2" s="1"/>
  <c r="DY978" i="2" s="1"/>
  <c r="BW742" i="2" a="1"/>
  <c r="BW742" i="2" s="1"/>
  <c r="BW739" i="2" a="1"/>
  <c r="BW739" i="2" s="1"/>
  <c r="BW732" i="2" s="1"/>
  <c r="BX603" i="2" a="1"/>
  <c r="BX603" i="2" s="1"/>
  <c r="BX600" i="2" a="1"/>
  <c r="BX600" i="2" s="1"/>
  <c r="BX593" i="2" s="1"/>
  <c r="AU254" i="2" a="1"/>
  <c r="AU254" i="2" s="1"/>
  <c r="AU252" i="2"/>
  <c r="BN212" i="2" a="1"/>
  <c r="BN212" i="2" s="1"/>
  <c r="BN210" i="2"/>
  <c r="BN407" i="2" a="1"/>
  <c r="BN407" i="2" s="1"/>
  <c r="BN405" i="2"/>
  <c r="BN404" i="2" s="1"/>
  <c r="BN398" i="2" s="1"/>
  <c r="BN51" i="2" s="1"/>
  <c r="EB404" i="2"/>
  <c r="BJ467" i="2" a="1"/>
  <c r="BJ467" i="2" s="1"/>
  <c r="BJ464" i="2" a="1"/>
  <c r="BJ464" i="2" s="1"/>
  <c r="BJ457" i="2" s="1"/>
  <c r="BJ67" i="2" s="1"/>
  <c r="EA600" i="2"/>
  <c r="EA601" i="2" s="1"/>
  <c r="BW603" i="2" a="1"/>
  <c r="BW603" i="2" s="1"/>
  <c r="BW600" i="2" a="1"/>
  <c r="BW600" i="2" s="1"/>
  <c r="BW593" i="2" s="1"/>
  <c r="BQ212" i="2" a="1"/>
  <c r="BQ212" i="2" s="1"/>
  <c r="BQ210" i="2"/>
  <c r="BR487" i="2" a="1"/>
  <c r="BR487" i="2" s="1"/>
  <c r="BR484" i="2" a="1"/>
  <c r="BR484" i="2" s="1"/>
  <c r="BR477" i="2" s="1"/>
  <c r="BR54" i="2" s="1"/>
  <c r="EA640" i="2"/>
  <c r="EA641" i="2" s="1"/>
  <c r="BI683" i="2" a="1"/>
  <c r="BI683" i="2" s="1"/>
  <c r="BI680" i="2" a="1"/>
  <c r="BI680" i="2" s="1"/>
  <c r="BI673" i="2" s="1"/>
  <c r="BI74" i="2" s="1"/>
  <c r="DX673" i="2"/>
  <c r="DX74" i="2" s="1"/>
  <c r="BI663" i="2" a="1"/>
  <c r="BI663" i="2" s="1"/>
  <c r="BI660" i="2" a="1"/>
  <c r="BI660" i="2" s="1"/>
  <c r="BI653" i="2" s="1"/>
  <c r="BI75" i="2" s="1"/>
  <c r="DX653" i="2"/>
  <c r="DX75" i="2" s="1"/>
  <c r="BI703" i="2" a="1"/>
  <c r="BI703" i="2" s="1"/>
  <c r="BI700" i="2" a="1"/>
  <c r="BI700" i="2" s="1"/>
  <c r="BI693" i="2" s="1"/>
  <c r="DX693" i="2"/>
  <c r="BI722" i="2" a="1"/>
  <c r="BI722" i="2" s="1"/>
  <c r="BI720" i="2"/>
  <c r="BI719" i="2" s="1"/>
  <c r="BI713" i="2" s="1"/>
  <c r="DX713" i="2"/>
  <c r="DX77" i="2"/>
  <c r="BL254" i="2" a="1"/>
  <c r="BL254" i="2" s="1"/>
  <c r="BL252" i="2"/>
  <c r="BK467" i="2" a="1"/>
  <c r="BK467" i="2" s="1"/>
  <c r="BK464" i="2" a="1"/>
  <c r="BK464" i="2" s="1"/>
  <c r="BK457" i="2" s="1"/>
  <c r="BK67" i="2" s="1"/>
  <c r="BA447" i="2" a="1"/>
  <c r="BA447" i="2" s="1"/>
  <c r="BA444" i="2" a="1"/>
  <c r="BA444" i="2" s="1"/>
  <c r="BA437" i="2" s="1"/>
  <c r="BA53" i="2" s="1"/>
  <c r="DV437" i="2"/>
  <c r="DV53" i="2" s="1"/>
  <c r="DV975" i="2" s="1"/>
  <c r="DV986" i="2" s="1"/>
  <c r="BA467" i="2" a="1"/>
  <c r="BA467" i="2" s="1"/>
  <c r="BA464" i="2" a="1"/>
  <c r="BA464" i="2" s="1"/>
  <c r="BA457" i="2" s="1"/>
  <c r="BA67" i="2" s="1"/>
  <c r="DV457" i="2"/>
  <c r="DV67" i="2" s="1"/>
  <c r="BW623" i="2" a="1"/>
  <c r="BW623" i="2" s="1"/>
  <c r="BW620" i="2" a="1"/>
  <c r="BW620" i="2" s="1"/>
  <c r="BW613" i="2" s="1"/>
  <c r="BW69" i="2" s="1"/>
  <c r="BM643" i="2" a="1"/>
  <c r="BM643" i="2" s="1"/>
  <c r="BM640" i="2" a="1"/>
  <c r="BM640" i="2" s="1"/>
  <c r="BM633" i="2" s="1"/>
  <c r="BM70" i="2" s="1"/>
  <c r="DY633" i="2"/>
  <c r="DY634" i="2" s="1"/>
  <c r="EA739" i="2"/>
  <c r="EA740" i="2" s="1"/>
  <c r="BN683" i="2" a="1"/>
  <c r="BN683" i="2" s="1"/>
  <c r="BN680" i="2" a="1"/>
  <c r="BN680" i="2" s="1"/>
  <c r="BN673" i="2" s="1"/>
  <c r="BN74" i="2" s="1"/>
  <c r="BN663" i="2" a="1"/>
  <c r="BN663" i="2" s="1"/>
  <c r="BN660" i="2" a="1"/>
  <c r="BN660" i="2" s="1"/>
  <c r="BN653" i="2" s="1"/>
  <c r="BN75" i="2" s="1"/>
  <c r="BN703" i="2" a="1"/>
  <c r="BN703" i="2" s="1"/>
  <c r="BN700" i="2" a="1"/>
  <c r="BN700" i="2" s="1"/>
  <c r="BN693" i="2" s="1"/>
  <c r="BN722" i="2" a="1"/>
  <c r="BN722" i="2" s="1"/>
  <c r="BN720" i="2"/>
  <c r="BN719" i="2" s="1"/>
  <c r="BN713" i="2" s="1"/>
  <c r="AU192" i="2" a="1"/>
  <c r="AU192" i="2" s="1"/>
  <c r="AU190" i="2"/>
  <c r="AU189" i="2" s="1"/>
  <c r="AU180" i="2" s="1"/>
  <c r="BF254" i="2" a="1"/>
  <c r="BF254" i="2" s="1"/>
  <c r="BF252" i="2"/>
  <c r="BT212" i="2" a="1"/>
  <c r="BT212" i="2" s="1"/>
  <c r="BT210" i="2"/>
  <c r="BT407" i="2" a="1"/>
  <c r="BT407" i="2" s="1"/>
  <c r="BT405" i="2"/>
  <c r="BT404" i="2" s="1"/>
  <c r="BT398" i="2" s="1"/>
  <c r="BT51" i="2" s="1"/>
  <c r="BD192" i="2" a="1"/>
  <c r="BD192" i="2" s="1"/>
  <c r="BD190" i="2"/>
  <c r="BD189" i="2" s="1"/>
  <c r="BD180" i="2" s="1"/>
  <c r="BD25" i="2" s="1"/>
  <c r="BD27" i="2" s="1"/>
  <c r="BS487" i="2" a="1"/>
  <c r="BS487" i="2" s="1"/>
  <c r="BS484" i="2" a="1"/>
  <c r="BS484" i="2" s="1"/>
  <c r="BS477" i="2" s="1"/>
  <c r="BS54" i="2" s="1"/>
  <c r="EA660" i="2"/>
  <c r="EA661" i="2" s="1"/>
  <c r="BV742" i="2" a="1"/>
  <c r="BV742" i="2" s="1"/>
  <c r="BV739" i="2" a="1"/>
  <c r="BV739" i="2" s="1"/>
  <c r="BV732" i="2" s="1"/>
  <c r="BB192" i="2" a="1"/>
  <c r="BB192" i="2" s="1"/>
  <c r="BB190" i="2"/>
  <c r="BB189" i="2" s="1"/>
  <c r="BB180" i="2" s="1"/>
  <c r="BL467" i="2" a="1"/>
  <c r="BL467" i="2" s="1"/>
  <c r="BL464" i="2" a="1"/>
  <c r="BL464" i="2" s="1"/>
  <c r="BL457" i="2" s="1"/>
  <c r="BL67" i="2" s="1"/>
  <c r="BG447" i="2" a="1"/>
  <c r="BG447" i="2" s="1"/>
  <c r="BG444" i="2" a="1"/>
  <c r="BG444" i="2" s="1"/>
  <c r="BG437" i="2" s="1"/>
  <c r="BG53" i="2" s="1"/>
  <c r="EA561" i="2"/>
  <c r="EA562" i="2" s="1"/>
  <c r="BX623" i="2" a="1"/>
  <c r="BX623" i="2" s="1"/>
  <c r="BX620" i="2" a="1"/>
  <c r="BX620" i="2" s="1"/>
  <c r="BX613" i="2" s="1"/>
  <c r="BX69" i="2" s="1"/>
  <c r="BV643" i="2" a="1"/>
  <c r="BV643" i="2" s="1"/>
  <c r="BV640" i="2" a="1"/>
  <c r="BV640" i="2" s="1"/>
  <c r="BV633" i="2" s="1"/>
  <c r="BV70" i="2" s="1"/>
  <c r="EA680" i="2"/>
  <c r="EA681" i="2" s="1"/>
  <c r="BO683" i="2" a="1"/>
  <c r="BO683" i="2" s="1"/>
  <c r="BO680" i="2" a="1"/>
  <c r="BO680" i="2" s="1"/>
  <c r="BO673" i="2" s="1"/>
  <c r="BO74" i="2" s="1"/>
  <c r="BO663" i="2" a="1"/>
  <c r="BO663" i="2" s="1"/>
  <c r="BO660" i="2" a="1"/>
  <c r="BO660" i="2" s="1"/>
  <c r="BO653" i="2" s="1"/>
  <c r="BO75" i="2" s="1"/>
  <c r="BO703" i="2" a="1"/>
  <c r="BO703" i="2" s="1"/>
  <c r="BO700" i="2" a="1"/>
  <c r="BO700" i="2" s="1"/>
  <c r="BO693" i="2" s="1"/>
  <c r="BO722" i="2" a="1"/>
  <c r="BO722" i="2" s="1"/>
  <c r="BO720" i="2"/>
  <c r="BO719" i="2" s="1"/>
  <c r="BO713" i="2" s="1"/>
  <c r="EB189" i="2"/>
  <c r="EB190" i="2" s="1"/>
  <c r="BC192" i="2" a="1"/>
  <c r="BC192" i="2" s="1"/>
  <c r="BC190" i="2"/>
  <c r="BC189" i="2" s="1"/>
  <c r="BC180" i="2" s="1"/>
  <c r="BQ603" i="2" a="1"/>
  <c r="BQ603" i="2" s="1"/>
  <c r="BQ600" i="2" a="1"/>
  <c r="BQ600" i="2" s="1"/>
  <c r="BQ593" i="2" s="1"/>
  <c r="DZ593" i="2"/>
  <c r="DZ594" i="2" s="1"/>
  <c r="EB484" i="2"/>
  <c r="EB485" i="2" s="1"/>
  <c r="DX180" i="2"/>
  <c r="DX25" i="2" s="1"/>
  <c r="DX27" i="2" s="1"/>
  <c r="EA620" i="2"/>
  <c r="EA621" i="2" s="1"/>
  <c r="BV623" i="2" a="1"/>
  <c r="BV623" i="2" s="1"/>
  <c r="BV620" i="2" a="1"/>
  <c r="BV620" i="2" s="1"/>
  <c r="BV613" i="2" s="1"/>
  <c r="BV69" i="2" s="1"/>
  <c r="BW643" i="2" a="1"/>
  <c r="BW643" i="2" s="1"/>
  <c r="BW640" i="2" a="1"/>
  <c r="BW640" i="2" s="1"/>
  <c r="BW633" i="2" s="1"/>
  <c r="BW70" i="2" s="1"/>
  <c r="EA700" i="2"/>
  <c r="EA701" i="2" s="1"/>
  <c r="BJ212" i="2" a="1"/>
  <c r="BJ212" i="2" s="1"/>
  <c r="BJ210" i="2"/>
  <c r="BJ407" i="2" a="1"/>
  <c r="BJ407" i="2" s="1"/>
  <c r="BJ405" i="2"/>
  <c r="BJ404" i="2" s="1"/>
  <c r="BJ398" i="2" s="1"/>
  <c r="BJ51" i="2" s="1"/>
  <c r="BR603" i="2" a="1"/>
  <c r="BR603" i="2" s="1"/>
  <c r="BR600" i="2" a="1"/>
  <c r="BR600" i="2" s="1"/>
  <c r="BR593" i="2" s="1"/>
  <c r="BI254" i="2" a="1"/>
  <c r="BI254" i="2" s="1"/>
  <c r="BI252" i="2"/>
  <c r="BO487" i="2" a="1"/>
  <c r="BO487" i="2" s="1"/>
  <c r="BO484" i="2" a="1"/>
  <c r="BO484" i="2" s="1"/>
  <c r="BO477" i="2" s="1"/>
  <c r="BO54" i="2" s="1"/>
  <c r="BP487" i="2" a="1"/>
  <c r="BP487" i="2" s="1"/>
  <c r="BP484" i="2" a="1"/>
  <c r="BP484" i="2" s="1"/>
  <c r="BP477" i="2" s="1"/>
  <c r="BP54" i="2" s="1"/>
  <c r="BB447" i="2" a="1"/>
  <c r="BB447" i="2" s="1"/>
  <c r="BB444" i="2" a="1"/>
  <c r="BB444" i="2" s="1"/>
  <c r="BB437" i="2" s="1"/>
  <c r="BB53" i="2" s="1"/>
  <c r="BR643" i="2" a="1"/>
  <c r="BR643" i="2" s="1"/>
  <c r="BR640" i="2" a="1"/>
  <c r="BR640" i="2" s="1"/>
  <c r="BR633" i="2" s="1"/>
  <c r="BR70" i="2" s="1"/>
  <c r="BT742" i="2" a="1"/>
  <c r="BT742" i="2" s="1"/>
  <c r="BT739" i="2" a="1"/>
  <c r="BT739" i="2" s="1"/>
  <c r="BT732" i="2" s="1"/>
  <c r="BG467" i="2" a="1"/>
  <c r="BG467" i="2" s="1"/>
  <c r="BG464" i="2" a="1"/>
  <c r="BG464" i="2" s="1"/>
  <c r="BG457" i="2" s="1"/>
  <c r="BG67" i="2" s="1"/>
  <c r="BM407" i="2" a="1"/>
  <c r="BM407" i="2" s="1"/>
  <c r="BM405" i="2"/>
  <c r="BM404" i="2" s="1"/>
  <c r="BM398" i="2" s="1"/>
  <c r="BM51" i="2" s="1"/>
  <c r="DY398" i="2"/>
  <c r="DY51" i="2" s="1"/>
  <c r="BR742" i="2" a="1"/>
  <c r="BR742" i="2" s="1"/>
  <c r="BR739" i="2" a="1"/>
  <c r="BR739" i="2" s="1"/>
  <c r="BR732" i="2" s="1"/>
  <c r="BM487" i="2" a="1"/>
  <c r="BM487" i="2" s="1"/>
  <c r="BM484" i="2" a="1"/>
  <c r="BM484" i="2" s="1"/>
  <c r="BM477" i="2" s="1"/>
  <c r="BM54" i="2" s="1"/>
  <c r="DY477" i="2"/>
  <c r="BC447" i="2" a="1"/>
  <c r="BC447" i="2" s="1"/>
  <c r="BC444" i="2" a="1"/>
  <c r="BC444" i="2" s="1"/>
  <c r="BC437" i="2" s="1"/>
  <c r="BC53" i="2" s="1"/>
  <c r="BT643" i="2" a="1"/>
  <c r="BT643" i="2" s="1"/>
  <c r="BT640" i="2" a="1"/>
  <c r="BT640" i="2" s="1"/>
  <c r="BT633" i="2" s="1"/>
  <c r="BT70" i="2" s="1"/>
  <c r="BS742" i="2" a="1"/>
  <c r="BS742" i="2" s="1"/>
  <c r="BS739" i="2" a="1"/>
  <c r="BS739" i="2" s="1"/>
  <c r="BS732" i="2" s="1"/>
  <c r="BK683" i="2" a="1"/>
  <c r="BK683" i="2" s="1"/>
  <c r="BK680" i="2" a="1"/>
  <c r="BK680" i="2" s="1"/>
  <c r="BK673" i="2" s="1"/>
  <c r="BK74" i="2" s="1"/>
  <c r="BK663" i="2" a="1"/>
  <c r="BK663" i="2" s="1"/>
  <c r="BK660" i="2" a="1"/>
  <c r="BK660" i="2" s="1"/>
  <c r="BK653" i="2" s="1"/>
  <c r="BK75" i="2" s="1"/>
  <c r="BK703" i="2" a="1"/>
  <c r="BK703" i="2" s="1"/>
  <c r="BK700" i="2" a="1"/>
  <c r="BK700" i="2" s="1"/>
  <c r="BK693" i="2" s="1"/>
  <c r="BK722" i="2" a="1"/>
  <c r="BK722" i="2" s="1"/>
  <c r="BK720" i="2"/>
  <c r="BK719" i="2" s="1"/>
  <c r="BK713" i="2" s="1"/>
  <c r="BL683" i="2" a="1"/>
  <c r="BL683" i="2" s="1"/>
  <c r="BL680" i="2" a="1"/>
  <c r="BL680" i="2" s="1"/>
  <c r="BL673" i="2" s="1"/>
  <c r="BL74" i="2" s="1"/>
  <c r="BL663" i="2" a="1"/>
  <c r="BL663" i="2" s="1"/>
  <c r="BL660" i="2" a="1"/>
  <c r="BL660" i="2" s="1"/>
  <c r="BL653" i="2" s="1"/>
  <c r="BL75" i="2" s="1"/>
  <c r="BL703" i="2" a="1"/>
  <c r="BL703" i="2" s="1"/>
  <c r="BL700" i="2" a="1"/>
  <c r="BL700" i="2" s="1"/>
  <c r="BL693" i="2" s="1"/>
  <c r="BL722" i="2" a="1"/>
  <c r="BL722" i="2" s="1"/>
  <c r="BL720" i="2"/>
  <c r="BL719" i="2" s="1"/>
  <c r="BL713" i="2" s="1"/>
  <c r="BI742" i="2" a="1"/>
  <c r="BI742" i="2" s="1"/>
  <c r="BI739" i="2" a="1"/>
  <c r="BI739" i="2" s="1"/>
  <c r="BI732" i="2" s="1"/>
  <c r="DX732" i="2"/>
  <c r="DX733" i="2" s="1"/>
  <c r="BM603" i="2" a="1"/>
  <c r="BM603" i="2" s="1"/>
  <c r="BM600" i="2" a="1"/>
  <c r="BM600" i="2" s="1"/>
  <c r="BM593" i="2" s="1"/>
  <c r="DY593" i="2"/>
  <c r="DY594" i="2" s="1"/>
  <c r="BO212" i="2" a="1"/>
  <c r="BO212" i="2" s="1"/>
  <c r="BO210" i="2"/>
  <c r="BO407" i="2" a="1"/>
  <c r="BO407" i="2" s="1"/>
  <c r="BO405" i="2"/>
  <c r="BO404" i="2" s="1"/>
  <c r="BO398" i="2" s="1"/>
  <c r="BO51" i="2" s="1"/>
  <c r="BH254" i="2" a="1"/>
  <c r="BH254" i="2" s="1"/>
  <c r="BH252" i="2"/>
  <c r="BG254" i="2" a="1"/>
  <c r="BG254" i="2" s="1"/>
  <c r="BG252" i="2"/>
  <c r="AX192" i="2" a="1"/>
  <c r="AX192" i="2" s="1"/>
  <c r="AX190" i="2"/>
  <c r="AX189" i="2" s="1"/>
  <c r="AX180" i="2" s="1"/>
  <c r="BA192" i="2" a="1"/>
  <c r="BA192" i="2" s="1"/>
  <c r="BA190" i="2"/>
  <c r="BA189" i="2" s="1"/>
  <c r="BA180" i="2" s="1"/>
  <c r="BD447" i="2" a="1"/>
  <c r="BD447" i="2" s="1"/>
  <c r="BD444" i="2" a="1"/>
  <c r="BD444" i="2" s="1"/>
  <c r="BD437" i="2" s="1"/>
  <c r="BD53" i="2" s="1"/>
  <c r="BP212" i="2" a="1"/>
  <c r="BP212" i="2" s="1"/>
  <c r="BP210" i="2"/>
  <c r="BP407" i="2" a="1"/>
  <c r="BP407" i="2" s="1"/>
  <c r="BP405" i="2"/>
  <c r="BP404" i="2" s="1"/>
  <c r="BP398" i="2" s="1"/>
  <c r="BP51" i="2" s="1"/>
  <c r="DX554" i="2"/>
  <c r="DX61" i="2" s="1"/>
  <c r="DX574" i="2"/>
  <c r="DW464" i="2"/>
  <c r="DW465" i="2" s="1"/>
  <c r="BT623" i="2" a="1"/>
  <c r="BT623" i="2" s="1"/>
  <c r="BT620" i="2" a="1"/>
  <c r="BT620" i="2" s="1"/>
  <c r="BT613" i="2" s="1"/>
  <c r="BT69" i="2" s="1"/>
  <c r="DZ700" i="2"/>
  <c r="DZ701" i="2" s="1"/>
  <c r="DZ739" i="2"/>
  <c r="DZ740" i="2" s="1"/>
  <c r="DZ600" i="2"/>
  <c r="DZ601" i="2" s="1"/>
  <c r="BM212" i="2" a="1"/>
  <c r="BM212" i="2" s="1"/>
  <c r="BM210" i="2"/>
  <c r="BB254" i="2" a="1"/>
  <c r="BB254" i="2" s="1"/>
  <c r="BB252" i="2"/>
  <c r="AY192" i="2" a="1"/>
  <c r="AY192" i="2" s="1"/>
  <c r="AY190" i="2"/>
  <c r="AY189" i="2" s="1"/>
  <c r="AY180" i="2" s="1"/>
  <c r="BN487" i="2" a="1"/>
  <c r="BN487" i="2" s="1"/>
  <c r="BN484" i="2" a="1"/>
  <c r="BN484" i="2" s="1"/>
  <c r="BN477" i="2" s="1"/>
  <c r="BN54" i="2" s="1"/>
  <c r="DW444" i="2"/>
  <c r="DW445" i="2" s="1"/>
  <c r="BS643" i="2" a="1"/>
  <c r="BS643" i="2" s="1"/>
  <c r="BS640" i="2" a="1"/>
  <c r="BS640" i="2" s="1"/>
  <c r="BS633" i="2" s="1"/>
  <c r="BS70" i="2" s="1"/>
  <c r="AW467" i="2" a="1"/>
  <c r="AW467" i="2" s="1"/>
  <c r="AW464" i="2" a="1"/>
  <c r="AW464" i="2" s="1"/>
  <c r="AW457" i="2" s="1"/>
  <c r="AW67" i="2" s="1"/>
  <c r="DU457" i="2"/>
  <c r="EA404" i="2"/>
  <c r="BT487" i="2" a="1"/>
  <c r="BT487" i="2" s="1"/>
  <c r="BT484" i="2" a="1"/>
  <c r="BT484" i="2" s="1"/>
  <c r="BT477" i="2" s="1"/>
  <c r="BT54" i="2" s="1"/>
  <c r="BH467" i="2" a="1"/>
  <c r="BH467" i="2" s="1"/>
  <c r="BH464" i="2" a="1"/>
  <c r="BH464" i="2" s="1"/>
  <c r="BH457" i="2" s="1"/>
  <c r="BH67" i="2" s="1"/>
  <c r="BF447" i="2" a="1"/>
  <c r="BF447" i="2" s="1"/>
  <c r="BF444" i="2" a="1"/>
  <c r="BF444" i="2" s="1"/>
  <c r="BF437" i="2" s="1"/>
  <c r="BF53" i="2" s="1"/>
  <c r="DW180" i="2"/>
  <c r="DW25" i="2" s="1"/>
  <c r="DW27" i="2" s="1"/>
  <c r="BR623" i="2" a="1"/>
  <c r="BR623" i="2" s="1"/>
  <c r="BR620" i="2" a="1"/>
  <c r="BR620" i="2" s="1"/>
  <c r="BR613" i="2" s="1"/>
  <c r="BR69" i="2" s="1"/>
  <c r="DZ660" i="2"/>
  <c r="DZ661" i="2" s="1"/>
  <c r="BJ683" i="2" a="1"/>
  <c r="BJ683" i="2" s="1"/>
  <c r="BJ680" i="2" a="1"/>
  <c r="BJ680" i="2" s="1"/>
  <c r="BJ673" i="2" s="1"/>
  <c r="BJ74" i="2" s="1"/>
  <c r="BJ663" i="2" a="1"/>
  <c r="BJ663" i="2" s="1"/>
  <c r="BJ660" i="2" a="1"/>
  <c r="BJ660" i="2" s="1"/>
  <c r="BJ653" i="2" s="1"/>
  <c r="BJ75" i="2" s="1"/>
  <c r="BJ703" i="2" a="1"/>
  <c r="BJ703" i="2" s="1"/>
  <c r="BJ700" i="2" a="1"/>
  <c r="BJ700" i="2" s="1"/>
  <c r="BJ693" i="2" s="1"/>
  <c r="BJ722" i="2" a="1"/>
  <c r="BJ722" i="2" s="1"/>
  <c r="BJ720" i="2"/>
  <c r="BJ719" i="2" s="1"/>
  <c r="BJ713" i="2" s="1"/>
  <c r="BS603" i="2" a="1"/>
  <c r="BS603" i="2" s="1"/>
  <c r="BS600" i="2" a="1"/>
  <c r="BS600" i="2" s="1"/>
  <c r="BS593" i="2" s="1"/>
  <c r="EA189" i="2"/>
  <c r="EA190" i="2" s="1"/>
  <c r="AZ192" i="2" a="1"/>
  <c r="AZ192" i="2" s="1"/>
  <c r="AZ190" i="2"/>
  <c r="AZ189" i="2" s="1"/>
  <c r="AZ180" i="2" s="1"/>
  <c r="AZ181" i="2" s="1"/>
  <c r="DZ620" i="2"/>
  <c r="DZ621" i="2" s="1"/>
  <c r="BI623" i="2" a="1"/>
  <c r="BI623" i="2" s="1"/>
  <c r="BI620" i="2" a="1"/>
  <c r="BI620" i="2" s="1"/>
  <c r="BI613" i="2" s="1"/>
  <c r="BI69" i="2" s="1"/>
  <c r="DX613" i="2"/>
  <c r="DZ561" i="2"/>
  <c r="DZ562" i="2" s="1"/>
  <c r="BS623" i="2" a="1"/>
  <c r="BS623" i="2" s="1"/>
  <c r="BS620" i="2" a="1"/>
  <c r="BS620" i="2" s="1"/>
  <c r="BS613" i="2" s="1"/>
  <c r="BS69" i="2" s="1"/>
  <c r="EA484" i="2"/>
  <c r="EA485" i="2" s="1"/>
  <c r="BF467" i="2" a="1"/>
  <c r="BF467" i="2" s="1"/>
  <c r="BF464" i="2" a="1"/>
  <c r="BF464" i="2" s="1"/>
  <c r="BF457" i="2" s="1"/>
  <c r="BF67" i="2" s="1"/>
  <c r="AW447" i="2" a="1"/>
  <c r="AW447" i="2" s="1"/>
  <c r="AW444" i="2" a="1"/>
  <c r="AW444" i="2" s="1"/>
  <c r="AW437" i="2" s="1"/>
  <c r="AW53" i="2" s="1"/>
  <c r="DU437" i="2"/>
  <c r="DU53" i="2" s="1"/>
  <c r="DU975" i="2" s="1"/>
  <c r="DU986" i="2" s="1"/>
  <c r="DZ640" i="2"/>
  <c r="DZ641" i="2" s="1"/>
  <c r="DZ680" i="2"/>
  <c r="DZ681" i="2" s="1"/>
  <c r="BT603" i="2" a="1"/>
  <c r="BT603" i="2" s="1"/>
  <c r="BT600" i="2" a="1"/>
  <c r="BT600" i="2" s="1"/>
  <c r="BT593" i="2" s="1"/>
  <c r="BK487" i="2" a="1"/>
  <c r="BK487" i="2" s="1"/>
  <c r="BK484" i="2" a="1"/>
  <c r="BK484" i="2" s="1"/>
  <c r="BK477" i="2" s="1"/>
  <c r="BK54" i="2" s="1"/>
  <c r="BC467" i="2" a="1"/>
  <c r="BC467" i="2" s="1"/>
  <c r="BC464" i="2" a="1"/>
  <c r="BC464" i="2" s="1"/>
  <c r="BC457" i="2" s="1"/>
  <c r="BC67" i="2" s="1"/>
  <c r="BP623" i="2" a="1"/>
  <c r="BP623" i="2" s="1"/>
  <c r="BP620" i="2" a="1"/>
  <c r="BP620" i="2" s="1"/>
  <c r="BP613" i="2" s="1"/>
  <c r="BP69" i="2" s="1"/>
  <c r="BK212" i="2" a="1"/>
  <c r="BK212" i="2" s="1"/>
  <c r="BK210" i="2"/>
  <c r="BK407" i="2" a="1"/>
  <c r="BK407" i="2" s="1"/>
  <c r="BK405" i="2"/>
  <c r="BK404" i="2" s="1"/>
  <c r="BK398" i="2" s="1"/>
  <c r="BK51" i="2" s="1"/>
  <c r="AW192" i="2" a="1"/>
  <c r="AW192" i="2" s="1"/>
  <c r="AW190" i="2"/>
  <c r="AW189" i="2" s="1"/>
  <c r="AW180" i="2" s="1"/>
  <c r="AT192" i="2" a="1"/>
  <c r="AT192" i="2" s="1"/>
  <c r="AT190" i="2"/>
  <c r="AT189" i="2" s="1"/>
  <c r="AT180" i="2" s="1"/>
  <c r="AT181" i="2" s="1"/>
  <c r="DY640" i="2"/>
  <c r="DY641" i="2" s="1"/>
  <c r="AX254" i="2" a="1"/>
  <c r="AX254" i="2" s="1"/>
  <c r="AX252" i="2"/>
  <c r="DZ189" i="2"/>
  <c r="DZ190" i="2" s="1"/>
  <c r="DY561" i="2"/>
  <c r="DY562" i="2" s="1"/>
  <c r="DY700" i="2"/>
  <c r="DY701" i="2" s="1"/>
  <c r="BI603" i="2" a="1"/>
  <c r="BI603" i="2" s="1"/>
  <c r="BI600" i="2" a="1"/>
  <c r="BI600" i="2" s="1"/>
  <c r="BI593" i="2" s="1"/>
  <c r="DX593" i="2"/>
  <c r="DX594" i="2" s="1"/>
  <c r="BN742" i="2" a="1"/>
  <c r="BN742" i="2" s="1"/>
  <c r="BN739" i="2" a="1"/>
  <c r="BN739" i="2" s="1"/>
  <c r="BN732" i="2" s="1"/>
  <c r="BB467" i="2" a="1"/>
  <c r="BB467" i="2" s="1"/>
  <c r="BB464" i="2" a="1"/>
  <c r="BB464" i="2" s="1"/>
  <c r="BB457" i="2" s="1"/>
  <c r="BB67" i="2" s="1"/>
  <c r="DY620" i="2"/>
  <c r="DY621" i="2" s="1"/>
  <c r="BO643" i="2" a="1"/>
  <c r="BO643" i="2" s="1"/>
  <c r="BO640" i="2" a="1"/>
  <c r="BO640" i="2" s="1"/>
  <c r="BO633" i="2" s="1"/>
  <c r="BO70" i="2" s="1"/>
  <c r="BO742" i="2" a="1"/>
  <c r="BO742" i="2" s="1"/>
  <c r="BO739" i="2" a="1"/>
  <c r="BO739" i="2" s="1"/>
  <c r="BO732" i="2" s="1"/>
  <c r="BN603" i="2" a="1"/>
  <c r="BN603" i="2" s="1"/>
  <c r="BN600" i="2" a="1"/>
  <c r="BN600" i="2" s="1"/>
  <c r="BN593" i="2" s="1"/>
  <c r="BL487" i="2" a="1"/>
  <c r="BL487" i="2" s="1"/>
  <c r="BL484" i="2" a="1"/>
  <c r="BL484" i="2" s="1"/>
  <c r="BL477" i="2" s="1"/>
  <c r="BL54" i="2" s="1"/>
  <c r="BD467" i="2" a="1"/>
  <c r="BD467" i="2" s="1"/>
  <c r="BD464" i="2" a="1"/>
  <c r="BD464" i="2" s="1"/>
  <c r="BD457" i="2" s="1"/>
  <c r="BD67" i="2" s="1"/>
  <c r="DV180" i="2"/>
  <c r="DV25" i="2" s="1"/>
  <c r="DV27" i="2" s="1"/>
  <c r="BI407" i="2" a="1"/>
  <c r="BI407" i="2" s="1"/>
  <c r="BI405" i="2"/>
  <c r="BI404" i="2" s="1"/>
  <c r="BI398" i="2" s="1"/>
  <c r="BI51" i="2" s="1"/>
  <c r="DX398" i="2"/>
  <c r="DX51" i="2" s="1"/>
  <c r="AY447" i="2" a="1"/>
  <c r="AY447" i="2" s="1"/>
  <c r="AY444" i="2" a="1"/>
  <c r="AY444" i="2" s="1"/>
  <c r="AY437" i="2" s="1"/>
  <c r="AY53" i="2" s="1"/>
  <c r="BN643" i="2" a="1"/>
  <c r="BN643" i="2" s="1"/>
  <c r="BN640" i="2" a="1"/>
  <c r="BN640" i="2" s="1"/>
  <c r="BN633" i="2" s="1"/>
  <c r="BN70" i="2" s="1"/>
  <c r="BP742" i="2" a="1"/>
  <c r="BP742" i="2" s="1"/>
  <c r="BP739" i="2" a="1"/>
  <c r="BP739" i="2" s="1"/>
  <c r="BP732" i="2" s="1"/>
  <c r="BO603" i="2" a="1"/>
  <c r="BO603" i="2" s="1"/>
  <c r="BO600" i="2" a="1"/>
  <c r="BO600" i="2" s="1"/>
  <c r="BO593" i="2" s="1"/>
  <c r="BC254" i="2" a="1"/>
  <c r="BC254" i="2" s="1"/>
  <c r="BC252" i="2"/>
  <c r="BF212" i="2" a="1"/>
  <c r="BF212" i="2" s="1"/>
  <c r="BF210" i="2"/>
  <c r="BF407" i="2" a="1"/>
  <c r="BF407" i="2" s="1"/>
  <c r="BF405" i="2"/>
  <c r="BF404" i="2" s="1"/>
  <c r="BF398" i="2" s="1"/>
  <c r="BF51" i="2" s="1"/>
  <c r="AV192" i="2" a="1"/>
  <c r="AV192" i="2" s="1"/>
  <c r="AV190" i="2"/>
  <c r="AV189" i="2" s="1"/>
  <c r="AV180" i="2" s="1"/>
  <c r="BH683" i="2" a="1"/>
  <c r="BH683" i="2" s="1"/>
  <c r="BH680" i="2" a="1"/>
  <c r="BH680" i="2" s="1"/>
  <c r="BH673" i="2" s="1"/>
  <c r="BH74" i="2" s="1"/>
  <c r="BH663" i="2" a="1"/>
  <c r="BH663" i="2" s="1"/>
  <c r="BH660" i="2" a="1"/>
  <c r="BH660" i="2" s="1"/>
  <c r="BH653" i="2" s="1"/>
  <c r="BH75" i="2" s="1"/>
  <c r="BH703" i="2" a="1"/>
  <c r="BH703" i="2" s="1"/>
  <c r="BH700" i="2" a="1"/>
  <c r="BH700" i="2" s="1"/>
  <c r="BH693" i="2" s="1"/>
  <c r="BH722" i="2" a="1"/>
  <c r="BH722" i="2" s="1"/>
  <c r="BH720" i="2"/>
  <c r="BH719" i="2" s="1"/>
  <c r="BH713" i="2" s="1"/>
  <c r="BG683" i="2" a="1"/>
  <c r="BG683" i="2" s="1"/>
  <c r="BG680" i="2" a="1"/>
  <c r="BG680" i="2" s="1"/>
  <c r="BG673" i="2" s="1"/>
  <c r="BG74" i="2" s="1"/>
  <c r="BG663" i="2" a="1"/>
  <c r="BG663" i="2" s="1"/>
  <c r="BG660" i="2" a="1"/>
  <c r="BG660" i="2" s="1"/>
  <c r="BG653" i="2" s="1"/>
  <c r="BG75" i="2" s="1"/>
  <c r="BG703" i="2" a="1"/>
  <c r="BG703" i="2" s="1"/>
  <c r="BG700" i="2" a="1"/>
  <c r="BG700" i="2" s="1"/>
  <c r="BG693" i="2" s="1"/>
  <c r="BG722" i="2" a="1"/>
  <c r="BG722" i="2" s="1"/>
  <c r="BG720" i="2"/>
  <c r="BG719" i="2" s="1"/>
  <c r="BG713" i="2" s="1"/>
  <c r="BP603" i="2" a="1"/>
  <c r="BP603" i="2" s="1"/>
  <c r="BP600" i="2" a="1"/>
  <c r="BP600" i="2" s="1"/>
  <c r="BP593" i="2" s="1"/>
  <c r="BO623" i="2" a="1"/>
  <c r="BO623" i="2" s="1"/>
  <c r="BO620" i="2" a="1"/>
  <c r="BO620" i="2" s="1"/>
  <c r="BO613" i="2" s="1"/>
  <c r="BO69" i="2" s="1"/>
  <c r="DY739" i="2"/>
  <c r="DY740" i="2" s="1"/>
  <c r="BP643" i="2" a="1"/>
  <c r="BP643" i="2" s="1"/>
  <c r="BP640" i="2" a="1"/>
  <c r="BP640" i="2" s="1"/>
  <c r="BP633" i="2" s="1"/>
  <c r="BP70" i="2" s="1"/>
  <c r="DY680" i="2"/>
  <c r="DY681" i="2" s="1"/>
  <c r="BI487" i="2" a="1"/>
  <c r="BI487" i="2" s="1"/>
  <c r="BI484" i="2" a="1"/>
  <c r="BI484" i="2" s="1"/>
  <c r="BI477" i="2" s="1"/>
  <c r="BI54" i="2" s="1"/>
  <c r="DX477" i="2"/>
  <c r="BA683" i="2" a="1"/>
  <c r="BA683" i="2" s="1"/>
  <c r="BA680" i="2" a="1"/>
  <c r="BA680" i="2" s="1"/>
  <c r="BA673" i="2" s="1"/>
  <c r="BA74" i="2" s="1"/>
  <c r="DV673" i="2"/>
  <c r="DV74" i="2" s="1"/>
  <c r="BA663" i="2" a="1"/>
  <c r="BA663" i="2" s="1"/>
  <c r="BA660" i="2" a="1"/>
  <c r="BA660" i="2" s="1"/>
  <c r="BA653" i="2" s="1"/>
  <c r="BA75" i="2" s="1"/>
  <c r="DV653" i="2"/>
  <c r="BA703" i="2" a="1"/>
  <c r="BA703" i="2" s="1"/>
  <c r="BA700" i="2" a="1"/>
  <c r="BA700" i="2" s="1"/>
  <c r="BA693" i="2" s="1"/>
  <c r="DV693" i="2"/>
  <c r="DV76" i="2" s="1"/>
  <c r="BA722" i="2" a="1"/>
  <c r="BA722" i="2" s="1"/>
  <c r="BA720" i="2"/>
  <c r="BA719" i="2" s="1"/>
  <c r="BA713" i="2" s="1"/>
  <c r="DV713" i="2"/>
  <c r="DV77" i="2"/>
  <c r="BL212" i="2" a="1"/>
  <c r="BL212" i="2" s="1"/>
  <c r="BL210" i="2"/>
  <c r="BL407" i="2" a="1"/>
  <c r="BL407" i="2" s="1"/>
  <c r="BL405" i="2"/>
  <c r="BL404" i="2" s="1"/>
  <c r="BL398" i="2" s="1"/>
  <c r="BL51" i="2" s="1"/>
  <c r="BE254" i="2" a="1"/>
  <c r="BE254" i="2" s="1"/>
  <c r="BE252" i="2"/>
  <c r="AZ447" i="2" a="1"/>
  <c r="AZ447" i="2" s="1"/>
  <c r="AZ444" i="2" a="1"/>
  <c r="AZ444" i="2" s="1"/>
  <c r="AZ437" i="2" s="1"/>
  <c r="AZ53" i="2" s="1"/>
  <c r="BI212" i="2" a="1"/>
  <c r="BI212" i="2" s="1"/>
  <c r="BI210" i="2"/>
  <c r="BD254" i="2" a="1"/>
  <c r="BD254" i="2" s="1"/>
  <c r="BD252" i="2"/>
  <c r="DZ404" i="2"/>
  <c r="DZ484" i="2"/>
  <c r="DZ485" i="2" s="1"/>
  <c r="DV464" i="2"/>
  <c r="DV465" i="2" s="1"/>
  <c r="BJ487" i="2" a="1"/>
  <c r="BJ487" i="2" s="1"/>
  <c r="BJ484" i="2" a="1"/>
  <c r="BJ484" i="2" s="1"/>
  <c r="BJ477" i="2" s="1"/>
  <c r="BJ54" i="2" s="1"/>
  <c r="DV444" i="2"/>
  <c r="DV445" i="2" s="1"/>
  <c r="BN623" i="2" a="1"/>
  <c r="BN623" i="2" s="1"/>
  <c r="BN620" i="2" a="1"/>
  <c r="BN620" i="2" s="1"/>
  <c r="BN613" i="2" s="1"/>
  <c r="BN69" i="2" s="1"/>
  <c r="DY660" i="2"/>
  <c r="DY661" i="2" s="1"/>
  <c r="DY600" i="2"/>
  <c r="DY601" i="2" s="1"/>
  <c r="AW487" i="2" a="1"/>
  <c r="AW487" i="2" s="1"/>
  <c r="AW484" i="2" a="1"/>
  <c r="AW484" i="2" s="1"/>
  <c r="AW477" i="2" s="1"/>
  <c r="AW54" i="2" s="1"/>
  <c r="DU484" i="2"/>
  <c r="DU485" i="2" s="1"/>
  <c r="BL623" i="2" a="1"/>
  <c r="BL623" i="2" s="1"/>
  <c r="BL620" i="2" a="1"/>
  <c r="BL620" i="2" s="1"/>
  <c r="BL613" i="2" s="1"/>
  <c r="BL69" i="2" s="1"/>
  <c r="AT254" i="2" a="1"/>
  <c r="AT254" i="2" s="1"/>
  <c r="AT252" i="2"/>
  <c r="BE407" i="2" a="1"/>
  <c r="BE407" i="2" s="1"/>
  <c r="BE405" i="2"/>
  <c r="BE404" i="2" s="1"/>
  <c r="BE398" i="2" s="1"/>
  <c r="BE51" i="2" s="1"/>
  <c r="DW398" i="2"/>
  <c r="DW51" i="2" s="1"/>
  <c r="AV447" i="2" a="1"/>
  <c r="AV447" i="2" s="1"/>
  <c r="AV444" i="2" a="1"/>
  <c r="AV444" i="2" s="1"/>
  <c r="AV437" i="2" s="1"/>
  <c r="AV53" i="2" s="1"/>
  <c r="BK623" i="2" a="1"/>
  <c r="BK623" i="2" s="1"/>
  <c r="BK620" i="2" a="1"/>
  <c r="BK620" i="2" s="1"/>
  <c r="BK613" i="2" s="1"/>
  <c r="BK69" i="2" s="1"/>
  <c r="BK742" i="2" a="1"/>
  <c r="BK742" i="2" s="1"/>
  <c r="BK739" i="2" a="1"/>
  <c r="BK739" i="2" s="1"/>
  <c r="BK732" i="2" s="1"/>
  <c r="BA254" i="2" a="1"/>
  <c r="BA254" i="2" s="1"/>
  <c r="BA252" i="2"/>
  <c r="BB212" i="2" a="1"/>
  <c r="BB212" i="2" s="1"/>
  <c r="BB210" i="2"/>
  <c r="BB407" i="2" a="1"/>
  <c r="BB407" i="2" s="1"/>
  <c r="BB405" i="2"/>
  <c r="BB404" i="2" s="1"/>
  <c r="BB398" i="2" s="1"/>
  <c r="BB51" i="2" s="1"/>
  <c r="BL742" i="2" a="1"/>
  <c r="BL742" i="2" s="1"/>
  <c r="BL739" i="2" a="1"/>
  <c r="BL739" i="2" s="1"/>
  <c r="BL732" i="2" s="1"/>
  <c r="DU464" i="2"/>
  <c r="DU465" i="2" s="1"/>
  <c r="BK643" i="2" a="1"/>
  <c r="BK643" i="2" s="1"/>
  <c r="BK640" i="2" a="1"/>
  <c r="BK640" i="2" s="1"/>
  <c r="BK633" i="2" s="1"/>
  <c r="BK70" i="2" s="1"/>
  <c r="BA623" i="2" a="1"/>
  <c r="BA623" i="2" s="1"/>
  <c r="BA620" i="2" a="1"/>
  <c r="BA620" i="2" s="1"/>
  <c r="BA613" i="2" s="1"/>
  <c r="BA69" i="2" s="1"/>
  <c r="DV613" i="2"/>
  <c r="DV614" i="2" s="1"/>
  <c r="BJ742" i="2" a="1"/>
  <c r="BJ742" i="2" s="1"/>
  <c r="BJ739" i="2" a="1"/>
  <c r="BJ739" i="2" s="1"/>
  <c r="BJ732" i="2" s="1"/>
  <c r="DX600" i="2"/>
  <c r="DX601" i="2" s="1"/>
  <c r="DY189" i="2"/>
  <c r="DY190" i="2" s="1"/>
  <c r="BJ603" i="2" a="1"/>
  <c r="BJ603" i="2" s="1"/>
  <c r="BJ600" i="2" a="1"/>
  <c r="BJ600" i="2" s="1"/>
  <c r="BJ593" i="2" s="1"/>
  <c r="BH212" i="2" a="1"/>
  <c r="BH212" i="2" s="1"/>
  <c r="BH210" i="2"/>
  <c r="BH407" i="2" a="1"/>
  <c r="BH407" i="2" s="1"/>
  <c r="BH405" i="2"/>
  <c r="BH404" i="2" s="1"/>
  <c r="BH398" i="2" s="1"/>
  <c r="BH51" i="2" s="1"/>
  <c r="AZ254" i="2" a="1"/>
  <c r="AZ254" i="2" s="1"/>
  <c r="AZ252" i="2"/>
  <c r="AX467" i="2" a="1"/>
  <c r="AX467" i="2" s="1"/>
  <c r="AX464" i="2" a="1"/>
  <c r="AX464" i="2" s="1"/>
  <c r="AX457" i="2" s="1"/>
  <c r="AX67" i="2" s="1"/>
  <c r="AU447" i="2" a="1"/>
  <c r="AU447" i="2" s="1"/>
  <c r="AU444" i="2" a="1"/>
  <c r="AU444" i="2" s="1"/>
  <c r="AU437" i="2" s="1"/>
  <c r="AU53" i="2" s="1"/>
  <c r="DX561" i="2"/>
  <c r="DX562" i="2" s="1"/>
  <c r="BL643" i="2" a="1"/>
  <c r="BL643" i="2" s="1"/>
  <c r="BL640" i="2" a="1"/>
  <c r="BL640" i="2" s="1"/>
  <c r="BL633" i="2" s="1"/>
  <c r="BL70" i="2" s="1"/>
  <c r="DX739" i="2"/>
  <c r="DX740" i="2" s="1"/>
  <c r="BA742" i="2" a="1"/>
  <c r="BA742" i="2" s="1"/>
  <c r="BA739" i="2" a="1"/>
  <c r="BA739" i="2" s="1"/>
  <c r="BA732" i="2" s="1"/>
  <c r="DV732" i="2"/>
  <c r="DV733" i="2" s="1"/>
  <c r="BK603" i="2" a="1"/>
  <c r="BK603" i="2" s="1"/>
  <c r="BK600" i="2" a="1"/>
  <c r="BK600" i="2" s="1"/>
  <c r="BK593" i="2" s="1"/>
  <c r="BG487" i="2" a="1"/>
  <c r="BG487" i="2" s="1"/>
  <c r="BG484" i="2" a="1"/>
  <c r="BG484" i="2" s="1"/>
  <c r="BG477" i="2" s="1"/>
  <c r="BG54" i="2" s="1"/>
  <c r="DY404" i="2"/>
  <c r="BH487" i="2" a="1"/>
  <c r="BH487" i="2" s="1"/>
  <c r="BH484" i="2" a="1"/>
  <c r="BH484" i="2" s="1"/>
  <c r="BH477" i="2" s="1"/>
  <c r="BH54" i="2" s="1"/>
  <c r="BJ643" i="2" a="1"/>
  <c r="BJ643" i="2" s="1"/>
  <c r="BJ640" i="2" a="1"/>
  <c r="BJ640" i="2" s="1"/>
  <c r="BJ633" i="2" s="1"/>
  <c r="BJ70" i="2" s="1"/>
  <c r="BA643" i="2" a="1"/>
  <c r="BA643" i="2" s="1"/>
  <c r="BA640" i="2" a="1"/>
  <c r="BA640" i="2" s="1"/>
  <c r="BA633" i="2" s="1"/>
  <c r="BA70" i="2" s="1"/>
  <c r="DV633" i="2"/>
  <c r="DX680" i="2"/>
  <c r="DX681" i="2" s="1"/>
  <c r="AZ467" i="2" a="1"/>
  <c r="AZ467" i="2" s="1"/>
  <c r="AZ464" i="2" a="1"/>
  <c r="AZ464" i="2" s="1"/>
  <c r="AZ457" i="2" s="1"/>
  <c r="AZ67" i="2" s="1"/>
  <c r="AX447" i="2" a="1"/>
  <c r="AX447" i="2" s="1"/>
  <c r="AX444" i="2" a="1"/>
  <c r="AX444" i="2" s="1"/>
  <c r="AX437" i="2" s="1"/>
  <c r="AX53" i="2" s="1"/>
  <c r="AT447" i="2" a="1"/>
  <c r="AT447" i="2" s="1"/>
  <c r="AT444" i="2" a="1"/>
  <c r="AT444" i="2" s="1"/>
  <c r="AT437" i="2" s="1"/>
  <c r="AT53" i="2" s="1"/>
  <c r="DU180" i="2"/>
  <c r="DU25" i="2" s="1"/>
  <c r="DU27" i="2" s="1"/>
  <c r="DX700" i="2"/>
  <c r="DX701" i="2" s="1"/>
  <c r="BL603" i="2" a="1"/>
  <c r="BL603" i="2" s="1"/>
  <c r="BL600" i="2" a="1"/>
  <c r="BL600" i="2" s="1"/>
  <c r="BL593" i="2" s="1"/>
  <c r="BE212" i="2" a="1"/>
  <c r="BE212" i="2" s="1"/>
  <c r="BE210" i="2"/>
  <c r="AY467" i="2" a="1"/>
  <c r="AY467" i="2" s="1"/>
  <c r="AY464" i="2" a="1"/>
  <c r="AY464" i="2" s="1"/>
  <c r="AY457" i="2" s="1"/>
  <c r="AY67" i="2" s="1"/>
  <c r="DX620" i="2"/>
  <c r="DX621" i="2" s="1"/>
  <c r="AW683" i="2" a="1"/>
  <c r="AW683" i="2" s="1"/>
  <c r="AW680" i="2" a="1"/>
  <c r="AW680" i="2" s="1"/>
  <c r="AW673" i="2" s="1"/>
  <c r="AW74" i="2" s="1"/>
  <c r="DU673" i="2"/>
  <c r="DU74" i="2" s="1"/>
  <c r="AW663" i="2" a="1"/>
  <c r="AW663" i="2" s="1"/>
  <c r="AW660" i="2" a="1"/>
  <c r="AW660" i="2" s="1"/>
  <c r="AW653" i="2" s="1"/>
  <c r="AW75" i="2" s="1"/>
  <c r="DU653" i="2"/>
  <c r="DU75" i="2" s="1"/>
  <c r="AW703" i="2" a="1"/>
  <c r="AW703" i="2" s="1"/>
  <c r="AW700" i="2" a="1"/>
  <c r="AW700" i="2" s="1"/>
  <c r="AW693" i="2" s="1"/>
  <c r="DU693" i="2"/>
  <c r="DU76" i="2" s="1"/>
  <c r="AW722" i="2" a="1"/>
  <c r="AW722" i="2" s="1"/>
  <c r="AW720" i="2"/>
  <c r="AW719" i="2" s="1"/>
  <c r="AW713" i="2" s="1"/>
  <c r="DU713" i="2"/>
  <c r="DU729" i="2" s="1" a="1"/>
  <c r="DU729" i="2" s="1"/>
  <c r="DV729" i="2" s="1"/>
  <c r="DW729" i="2" s="1"/>
  <c r="DU77" i="2"/>
  <c r="AY254" i="2" a="1"/>
  <c r="AY254" i="2" s="1"/>
  <c r="AY252" i="2"/>
  <c r="BE487" i="2" a="1"/>
  <c r="BE487" i="2" s="1"/>
  <c r="BE484" i="2" a="1"/>
  <c r="BE484" i="2" s="1"/>
  <c r="BE477" i="2" s="1"/>
  <c r="BE54" i="2" s="1"/>
  <c r="DW477" i="2"/>
  <c r="DW478" i="2" s="1"/>
  <c r="DY484" i="2"/>
  <c r="DY485" i="2" s="1"/>
  <c r="DU444" i="2"/>
  <c r="DU445" i="2" s="1"/>
  <c r="DV554" i="2"/>
  <c r="DV555" i="2" s="1"/>
  <c r="DV574" i="2"/>
  <c r="BJ623" i="2" a="1"/>
  <c r="BJ623" i="2" s="1"/>
  <c r="BJ620" i="2" a="1"/>
  <c r="BJ620" i="2" s="1"/>
  <c r="BJ613" i="2" s="1"/>
  <c r="BJ69" i="2" s="1"/>
  <c r="DX660" i="2"/>
  <c r="DX661" i="2" s="1"/>
  <c r="BG212" i="2" a="1"/>
  <c r="BG212" i="2" s="1"/>
  <c r="BG210" i="2"/>
  <c r="BG407" i="2" a="1"/>
  <c r="BG407" i="2" s="1"/>
  <c r="BG405" i="2"/>
  <c r="BG404" i="2" s="1"/>
  <c r="BG398" i="2" s="1"/>
  <c r="BG51" i="2" s="1"/>
  <c r="AU467" i="2" a="1"/>
  <c r="AU467" i="2" s="1"/>
  <c r="AU464" i="2" a="1"/>
  <c r="AU464" i="2" s="1"/>
  <c r="AU457" i="2" s="1"/>
  <c r="AU67" i="2" s="1"/>
  <c r="BG623" i="2" a="1"/>
  <c r="BG623" i="2" s="1"/>
  <c r="BG620" i="2" a="1"/>
  <c r="BG620" i="2" s="1"/>
  <c r="BG613" i="2" s="1"/>
  <c r="BG69" i="2" s="1"/>
  <c r="BA407" i="2" a="1"/>
  <c r="BA407" i="2" s="1"/>
  <c r="BA405" i="2"/>
  <c r="BA404" i="2" s="1"/>
  <c r="BA398" i="2" s="1"/>
  <c r="BA51" i="2" s="1"/>
  <c r="DV398" i="2"/>
  <c r="DV51" i="2" s="1"/>
  <c r="DX484" i="2"/>
  <c r="DX485" i="2" s="1"/>
  <c r="BF623" i="2" a="1"/>
  <c r="BF623" i="2" s="1"/>
  <c r="BF620" i="2" a="1"/>
  <c r="BF620" i="2" s="1"/>
  <c r="BF613" i="2" s="1"/>
  <c r="BF69" i="2" s="1"/>
  <c r="BA603" i="2" a="1"/>
  <c r="BA603" i="2" s="1"/>
  <c r="BA600" i="2" a="1"/>
  <c r="BA600" i="2" s="1"/>
  <c r="BA593" i="2" s="1"/>
  <c r="DV593" i="2"/>
  <c r="DV594" i="2" s="1"/>
  <c r="AW254" i="2" a="1"/>
  <c r="AW254" i="2" s="1"/>
  <c r="AW252" i="2"/>
  <c r="DU554" i="2"/>
  <c r="DU61" i="2" s="1"/>
  <c r="DU574" i="2"/>
  <c r="DU590" i="2" s="1" a="1"/>
  <c r="DU590" i="2" s="1"/>
  <c r="BC487" i="2" a="1"/>
  <c r="BC487" i="2" s="1"/>
  <c r="BC484" i="2" a="1"/>
  <c r="BC484" i="2" s="1"/>
  <c r="BC477" i="2" s="1"/>
  <c r="BC54" i="2" s="1"/>
  <c r="BA487" i="2" a="1"/>
  <c r="BA487" i="2" s="1"/>
  <c r="BA484" i="2" a="1"/>
  <c r="BA484" i="2" s="1"/>
  <c r="BA477" i="2" s="1"/>
  <c r="BA54" i="2" s="1"/>
  <c r="DV477" i="2"/>
  <c r="BD212" i="2" a="1"/>
  <c r="BD212" i="2" s="1"/>
  <c r="BD210" i="2"/>
  <c r="BD407" i="2" a="1"/>
  <c r="BD407" i="2" s="1"/>
  <c r="BD405" i="2"/>
  <c r="BD404" i="2" s="1"/>
  <c r="BD398" i="2" s="1"/>
  <c r="BD51" i="2" s="1"/>
  <c r="DX189" i="2"/>
  <c r="DX190" i="2" s="1"/>
  <c r="BB487" i="2" a="1"/>
  <c r="BB487" i="2" s="1"/>
  <c r="BB484" i="2" a="1"/>
  <c r="BB484" i="2" s="1"/>
  <c r="BB477" i="2" s="1"/>
  <c r="BB54" i="2" s="1"/>
  <c r="AV254" i="2" a="1"/>
  <c r="AV254" i="2" s="1"/>
  <c r="AV252" i="2"/>
  <c r="BD487" i="2" a="1"/>
  <c r="BD487" i="2" s="1"/>
  <c r="BD484" i="2" a="1"/>
  <c r="BD484" i="2" s="1"/>
  <c r="BD477" i="2" s="1"/>
  <c r="BD54" i="2" s="1"/>
  <c r="DX404" i="2"/>
  <c r="DU477" i="2"/>
  <c r="AW623" i="2" a="1"/>
  <c r="AW623" i="2" s="1"/>
  <c r="AW620" i="2" a="1"/>
  <c r="AW620" i="2" s="1"/>
  <c r="AW613" i="2" s="1"/>
  <c r="AW69" i="2" s="1"/>
  <c r="DU613" i="2"/>
  <c r="AY683" i="2" a="1"/>
  <c r="AY683" i="2" s="1"/>
  <c r="AY680" i="2" a="1"/>
  <c r="AY680" i="2" s="1"/>
  <c r="AY673" i="2" s="1"/>
  <c r="AY74" i="2" s="1"/>
  <c r="AY663" i="2" a="1"/>
  <c r="AY663" i="2" s="1"/>
  <c r="AY660" i="2" a="1"/>
  <c r="AY660" i="2" s="1"/>
  <c r="AY653" i="2" s="1"/>
  <c r="AY75" i="2" s="1"/>
  <c r="AY703" i="2" a="1"/>
  <c r="AY703" i="2" s="1"/>
  <c r="AY700" i="2" a="1"/>
  <c r="AY700" i="2" s="1"/>
  <c r="AY693" i="2" s="1"/>
  <c r="AY722" i="2" a="1"/>
  <c r="AY722" i="2" s="1"/>
  <c r="AY720" i="2"/>
  <c r="AY719" i="2" s="1"/>
  <c r="AY713" i="2" s="1"/>
  <c r="AW742" i="2" a="1"/>
  <c r="AW742" i="2" s="1"/>
  <c r="AW739" i="2" a="1"/>
  <c r="AW739" i="2" s="1"/>
  <c r="AW732" i="2" s="1"/>
  <c r="DU732" i="2"/>
  <c r="DU733" i="2" s="1"/>
  <c r="DU749" i="2" s="1"/>
  <c r="AX212" i="2" a="1"/>
  <c r="AX212" i="2" s="1"/>
  <c r="AX210" i="2"/>
  <c r="AX407" i="2" a="1"/>
  <c r="AX407" i="2" s="1"/>
  <c r="AX405" i="2"/>
  <c r="AX404" i="2" s="1"/>
  <c r="AX398" i="2" s="1"/>
  <c r="AX51" i="2" s="1"/>
  <c r="BF487" i="2" a="1"/>
  <c r="BF487" i="2" s="1"/>
  <c r="BF484" i="2" a="1"/>
  <c r="BF484" i="2" s="1"/>
  <c r="BF477" i="2" s="1"/>
  <c r="BF54" i="2" s="1"/>
  <c r="AT467" i="2" a="1"/>
  <c r="AT467" i="2" s="1"/>
  <c r="AT464" i="2" a="1"/>
  <c r="AT464" i="2" s="1"/>
  <c r="AT457" i="2" s="1"/>
  <c r="AT67" i="2" s="1"/>
  <c r="BH643" i="2" a="1"/>
  <c r="BH643" i="2" s="1"/>
  <c r="BH640" i="2" a="1"/>
  <c r="BH640" i="2" s="1"/>
  <c r="BH633" i="2" s="1"/>
  <c r="BH70" i="2" s="1"/>
  <c r="BG742" i="2" a="1"/>
  <c r="BG742" i="2" s="1"/>
  <c r="BG739" i="2" a="1"/>
  <c r="BG739" i="2" s="1"/>
  <c r="BG732" i="2" s="1"/>
  <c r="BF603" i="2" a="1"/>
  <c r="BF603" i="2" s="1"/>
  <c r="BF600" i="2" a="1"/>
  <c r="BF600" i="2" s="1"/>
  <c r="BF593" i="2" s="1"/>
  <c r="AW643" i="2" a="1"/>
  <c r="AW643" i="2" s="1"/>
  <c r="AW640" i="2" a="1"/>
  <c r="AW640" i="2" s="1"/>
  <c r="AW633" i="2" s="1"/>
  <c r="AW70" i="2" s="1"/>
  <c r="DU633" i="2"/>
  <c r="DU70" i="2" s="1"/>
  <c r="DU979" i="2" s="1"/>
  <c r="AV467" i="2" a="1"/>
  <c r="AV467" i="2" s="1"/>
  <c r="AV464" i="2" a="1"/>
  <c r="AV464" i="2" s="1"/>
  <c r="AV457" i="2" s="1"/>
  <c r="AV67" i="2" s="1"/>
  <c r="BH623" i="2" a="1"/>
  <c r="BH623" i="2" s="1"/>
  <c r="BH620" i="2" a="1"/>
  <c r="BH620" i="2" s="1"/>
  <c r="BH613" i="2" s="1"/>
  <c r="BH69" i="2" s="1"/>
  <c r="BG643" i="2" a="1"/>
  <c r="BG643" i="2" s="1"/>
  <c r="BG640" i="2" a="1"/>
  <c r="BG640" i="2" s="1"/>
  <c r="BG633" i="2" s="1"/>
  <c r="BG70" i="2" s="1"/>
  <c r="BH742" i="2" a="1"/>
  <c r="BH742" i="2" s="1"/>
  <c r="BH739" i="2" a="1"/>
  <c r="BH739" i="2" s="1"/>
  <c r="BH732" i="2" s="1"/>
  <c r="AZ683" i="2" a="1"/>
  <c r="AZ683" i="2" s="1"/>
  <c r="AZ680" i="2" a="1"/>
  <c r="AZ680" i="2" s="1"/>
  <c r="AZ673" i="2" s="1"/>
  <c r="AZ74" i="2" s="1"/>
  <c r="AZ663" i="2" a="1"/>
  <c r="AZ663" i="2" s="1"/>
  <c r="AZ660" i="2" a="1"/>
  <c r="AZ660" i="2" s="1"/>
  <c r="AZ653" i="2" s="1"/>
  <c r="AZ75" i="2" s="1"/>
  <c r="AZ703" i="2" a="1"/>
  <c r="AZ703" i="2" s="1"/>
  <c r="AZ700" i="2" a="1"/>
  <c r="AZ700" i="2" s="1"/>
  <c r="AZ693" i="2" s="1"/>
  <c r="AZ722" i="2" a="1"/>
  <c r="AZ722" i="2" s="1"/>
  <c r="AZ720" i="2"/>
  <c r="AZ719" i="2" s="1"/>
  <c r="AZ713" i="2" s="1"/>
  <c r="BH603" i="2" a="1"/>
  <c r="BH603" i="2" s="1"/>
  <c r="BH600" i="2" a="1"/>
  <c r="BH600" i="2" s="1"/>
  <c r="BH593" i="2" s="1"/>
  <c r="BC212" i="2" a="1"/>
  <c r="BC212" i="2" s="1"/>
  <c r="BC210" i="2"/>
  <c r="BC407" i="2" a="1"/>
  <c r="BC407" i="2" s="1"/>
  <c r="BC405" i="2"/>
  <c r="BC404" i="2" s="1"/>
  <c r="BC398" i="2" s="1"/>
  <c r="BC51" i="2" s="1"/>
  <c r="BF643" i="2" a="1"/>
  <c r="BF643" i="2" s="1"/>
  <c r="BF640" i="2" a="1"/>
  <c r="BF640" i="2" s="1"/>
  <c r="BF633" i="2" s="1"/>
  <c r="BF70" i="2" s="1"/>
  <c r="AX683" i="2" a="1"/>
  <c r="AX683" i="2" s="1"/>
  <c r="AX680" i="2" a="1"/>
  <c r="AX680" i="2" s="1"/>
  <c r="AX673" i="2" s="1"/>
  <c r="AX74" i="2" s="1"/>
  <c r="AX663" i="2" a="1"/>
  <c r="AX663" i="2" s="1"/>
  <c r="AX660" i="2" a="1"/>
  <c r="AX660" i="2" s="1"/>
  <c r="AX653" i="2" s="1"/>
  <c r="AX75" i="2" s="1"/>
  <c r="AX703" i="2" a="1"/>
  <c r="AX703" i="2" s="1"/>
  <c r="AX700" i="2" a="1"/>
  <c r="AX700" i="2" s="1"/>
  <c r="AX693" i="2" s="1"/>
  <c r="AX722" i="2" a="1"/>
  <c r="AX722" i="2" s="1"/>
  <c r="AX720" i="2"/>
  <c r="AX719" i="2" s="1"/>
  <c r="AX713" i="2" s="1"/>
  <c r="BG603" i="2" a="1"/>
  <c r="BG603" i="2" s="1"/>
  <c r="BG600" i="2" a="1"/>
  <c r="BG600" i="2" s="1"/>
  <c r="BG593" i="2" s="1"/>
  <c r="BA212" i="2" a="1"/>
  <c r="BA212" i="2" s="1"/>
  <c r="BA210" i="2"/>
  <c r="AV683" i="2" a="1"/>
  <c r="AV683" i="2" s="1"/>
  <c r="AV680" i="2" a="1"/>
  <c r="AV680" i="2" s="1"/>
  <c r="AV673" i="2" s="1"/>
  <c r="AV74" i="2" s="1"/>
  <c r="AV663" i="2" a="1"/>
  <c r="AV663" i="2" s="1"/>
  <c r="AV660" i="2" a="1"/>
  <c r="AV660" i="2" s="1"/>
  <c r="AV653" i="2" s="1"/>
  <c r="AV75" i="2" s="1"/>
  <c r="AV703" i="2" a="1"/>
  <c r="AV703" i="2" s="1"/>
  <c r="AV700" i="2" a="1"/>
  <c r="AV700" i="2" s="1"/>
  <c r="AV693" i="2" s="1"/>
  <c r="AV722" i="2" a="1"/>
  <c r="AV722" i="2" s="1"/>
  <c r="AV720" i="2"/>
  <c r="AV719" i="2" s="1"/>
  <c r="AV713" i="2" s="1"/>
  <c r="AT212" i="2" a="1"/>
  <c r="AT212" i="2" s="1"/>
  <c r="AT210" i="2"/>
  <c r="AT407" i="2" a="1"/>
  <c r="AT407" i="2" s="1"/>
  <c r="AT405" i="2"/>
  <c r="AT404" i="2" s="1"/>
  <c r="AT398" i="2" s="1"/>
  <c r="AT51" i="2" s="1"/>
  <c r="DV600" i="2"/>
  <c r="DV601" i="2" s="1"/>
  <c r="AW212" i="2" a="1"/>
  <c r="AW212" i="2" s="1"/>
  <c r="AW210" i="2"/>
  <c r="AW407" i="2" a="1"/>
  <c r="AW407" i="2" s="1"/>
  <c r="AW405" i="2"/>
  <c r="AW404" i="2" s="1"/>
  <c r="AW398" i="2" s="1"/>
  <c r="AW51" i="2" s="1"/>
  <c r="DV739" i="2"/>
  <c r="DV740" i="2" s="1"/>
  <c r="AU683" i="2" a="1"/>
  <c r="AU683" i="2" s="1"/>
  <c r="AU680" i="2" a="1"/>
  <c r="AU680" i="2" s="1"/>
  <c r="AU673" i="2" s="1"/>
  <c r="AU74" i="2" s="1"/>
  <c r="AU663" i="2" a="1"/>
  <c r="AU663" i="2" s="1"/>
  <c r="AU660" i="2" a="1"/>
  <c r="AU660" i="2" s="1"/>
  <c r="AU653" i="2" s="1"/>
  <c r="AU75" i="2" s="1"/>
  <c r="AU703" i="2" a="1"/>
  <c r="AU703" i="2" s="1"/>
  <c r="AU700" i="2" a="1"/>
  <c r="AU700" i="2" s="1"/>
  <c r="AU693" i="2" s="1"/>
  <c r="AU722" i="2" a="1"/>
  <c r="AU722" i="2" s="1"/>
  <c r="AU720" i="2"/>
  <c r="AU719" i="2" s="1"/>
  <c r="AU713" i="2" s="1"/>
  <c r="AW603" i="2" a="1"/>
  <c r="AW603" i="2" s="1"/>
  <c r="AW600" i="2" a="1"/>
  <c r="AW600" i="2" s="1"/>
  <c r="AW593" i="2" s="1"/>
  <c r="DU593" i="2"/>
  <c r="DU594" i="2" s="1"/>
  <c r="DU610" i="2" s="1"/>
  <c r="DW484" i="2"/>
  <c r="DW485" i="2" s="1"/>
  <c r="DV640" i="2"/>
  <c r="DV641" i="2" s="1"/>
  <c r="DV700" i="2"/>
  <c r="DV701" i="2" s="1"/>
  <c r="DV680" i="2"/>
  <c r="DV681" i="2" s="1"/>
  <c r="AT683" i="2" a="1"/>
  <c r="AT683" i="2" s="1"/>
  <c r="AT680" i="2" a="1"/>
  <c r="AT680" i="2" s="1"/>
  <c r="AT673" i="2" s="1"/>
  <c r="AT74" i="2" s="1"/>
  <c r="AT663" i="2" a="1"/>
  <c r="AT663" i="2" s="1"/>
  <c r="AT660" i="2" a="1"/>
  <c r="AT660" i="2" s="1"/>
  <c r="AT653" i="2" s="1"/>
  <c r="AT75" i="2" s="1"/>
  <c r="AT703" i="2" a="1"/>
  <c r="AT703" i="2" s="1"/>
  <c r="AT700" i="2" a="1"/>
  <c r="AT700" i="2" s="1"/>
  <c r="AT693" i="2" s="1"/>
  <c r="AT722" i="2" a="1"/>
  <c r="AT722" i="2" s="1"/>
  <c r="AT720" i="2"/>
  <c r="AT719" i="2" s="1"/>
  <c r="AT713" i="2" s="1"/>
  <c r="AZ212" i="2" a="1"/>
  <c r="AZ212" i="2" s="1"/>
  <c r="AZ210" i="2"/>
  <c r="AZ407" i="2" a="1"/>
  <c r="AZ407" i="2" s="1"/>
  <c r="AZ405" i="2"/>
  <c r="AZ404" i="2" s="1"/>
  <c r="AZ398" i="2" s="1"/>
  <c r="AZ51" i="2" s="1"/>
  <c r="AX487" i="2" a="1"/>
  <c r="AX487" i="2" s="1"/>
  <c r="AX484" i="2" a="1"/>
  <c r="AX484" i="2" s="1"/>
  <c r="AX477" i="2" s="1"/>
  <c r="AX54" i="2" s="1"/>
  <c r="DV620" i="2"/>
  <c r="DV621" i="2" s="1"/>
  <c r="DU398" i="2"/>
  <c r="DU414" i="2" s="1" a="1"/>
  <c r="DU414" i="2" s="1"/>
  <c r="DV414" i="2" s="1"/>
  <c r="DW414" i="2" s="1"/>
  <c r="DX414" i="2" s="1"/>
  <c r="DY414" i="2" s="1"/>
  <c r="DZ414" i="2" s="1"/>
  <c r="AZ487" i="2" a="1"/>
  <c r="AZ487" i="2" s="1"/>
  <c r="AZ484" i="2" a="1"/>
  <c r="AZ484" i="2" s="1"/>
  <c r="AZ477" i="2" s="1"/>
  <c r="AZ54" i="2" s="1"/>
  <c r="AY212" i="2" a="1"/>
  <c r="AY212" i="2" s="1"/>
  <c r="AY210" i="2"/>
  <c r="AY407" i="2" a="1"/>
  <c r="AY407" i="2" s="1"/>
  <c r="AY405" i="2"/>
  <c r="AY404" i="2" s="1"/>
  <c r="AY398" i="2" s="1"/>
  <c r="AY51" i="2" s="1"/>
  <c r="DW404" i="2"/>
  <c r="DV561" i="2"/>
  <c r="DV562" i="2" s="1"/>
  <c r="DV660" i="2"/>
  <c r="DV661" i="2" s="1"/>
  <c r="DW189" i="2"/>
  <c r="DW190" i="2" s="1"/>
  <c r="AX623" i="2" a="1"/>
  <c r="AX623" i="2" s="1"/>
  <c r="AX620" i="2" a="1"/>
  <c r="AX620" i="2" s="1"/>
  <c r="AX613" i="2" s="1"/>
  <c r="AX69" i="2" s="1"/>
  <c r="AZ643" i="2" a="1"/>
  <c r="AZ643" i="2" s="1"/>
  <c r="AZ640" i="2" a="1"/>
  <c r="AZ640" i="2" s="1"/>
  <c r="AZ633" i="2" s="1"/>
  <c r="AZ70" i="2" s="1"/>
  <c r="AX742" i="2" a="1"/>
  <c r="AX742" i="2" s="1"/>
  <c r="AX739" i="2" a="1"/>
  <c r="AX739" i="2" s="1"/>
  <c r="AX732" i="2" s="1"/>
  <c r="DV404" i="2"/>
  <c r="AX643" i="2" a="1"/>
  <c r="AX643" i="2" s="1"/>
  <c r="AX640" i="2" a="1"/>
  <c r="AX640" i="2" s="1"/>
  <c r="AX633" i="2" s="1"/>
  <c r="AX70" i="2" s="1"/>
  <c r="DU620" i="2"/>
  <c r="DU621" i="2" s="1"/>
  <c r="AU212" i="2" a="1"/>
  <c r="AU212" i="2" s="1"/>
  <c r="AU210" i="2"/>
  <c r="AU407" i="2" a="1"/>
  <c r="AU407" i="2" s="1"/>
  <c r="AU405" i="2"/>
  <c r="AU404" i="2" s="1"/>
  <c r="AU398" i="2" s="1"/>
  <c r="AU51" i="2" s="1"/>
  <c r="DU561" i="2"/>
  <c r="DU562" i="2" s="1"/>
  <c r="AZ603" i="2" a="1"/>
  <c r="AZ603" i="2" s="1"/>
  <c r="AZ600" i="2" a="1"/>
  <c r="AZ600" i="2" s="1"/>
  <c r="AZ593" i="2" s="1"/>
  <c r="AV212" i="2" a="1"/>
  <c r="AV212" i="2" s="1"/>
  <c r="AV210" i="2"/>
  <c r="AV407" i="2" a="1"/>
  <c r="AV407" i="2" s="1"/>
  <c r="AV405" i="2"/>
  <c r="AV404" i="2" s="1"/>
  <c r="AV398" i="2" s="1"/>
  <c r="AV51" i="2" s="1"/>
  <c r="DV484" i="2"/>
  <c r="DV485" i="2" s="1"/>
  <c r="DU680" i="2"/>
  <c r="DU681" i="2" s="1"/>
  <c r="DU739" i="2"/>
  <c r="DU740" i="2" s="1"/>
  <c r="AX603" i="2" a="1"/>
  <c r="AX603" i="2" s="1"/>
  <c r="AX600" i="2" a="1"/>
  <c r="AX600" i="2" s="1"/>
  <c r="AX593" i="2" s="1"/>
  <c r="AU487" i="2" a="1"/>
  <c r="AU487" i="2" s="1"/>
  <c r="AU484" i="2" a="1"/>
  <c r="AU484" i="2" s="1"/>
  <c r="AU477" i="2" s="1"/>
  <c r="AU54" i="2" s="1"/>
  <c r="DU660" i="2"/>
  <c r="DU661" i="2" s="1"/>
  <c r="AY603" i="2" a="1"/>
  <c r="AY603" i="2" s="1"/>
  <c r="AY600" i="2" a="1"/>
  <c r="AY600" i="2" s="1"/>
  <c r="AY593" i="2" s="1"/>
  <c r="AV487" i="2" a="1"/>
  <c r="AV487" i="2" s="1"/>
  <c r="AV484" i="2" a="1"/>
  <c r="AV484" i="2" s="1"/>
  <c r="AV477" i="2" s="1"/>
  <c r="AV54" i="2" s="1"/>
  <c r="AZ623" i="2" a="1"/>
  <c r="AZ623" i="2" s="1"/>
  <c r="AZ620" i="2" a="1"/>
  <c r="AZ620" i="2" s="1"/>
  <c r="AZ613" i="2" s="1"/>
  <c r="AZ69" i="2" s="1"/>
  <c r="DU700" i="2"/>
  <c r="DU701" i="2" s="1"/>
  <c r="AY742" i="2" a="1"/>
  <c r="AY742" i="2" s="1"/>
  <c r="AY739" i="2" a="1"/>
  <c r="AY739" i="2" s="1"/>
  <c r="AY732" i="2" s="1"/>
  <c r="AY487" i="2" a="1"/>
  <c r="AY487" i="2" s="1"/>
  <c r="AY484" i="2" a="1"/>
  <c r="AY484" i="2" s="1"/>
  <c r="AY477" i="2" s="1"/>
  <c r="AY54" i="2" s="1"/>
  <c r="AY623" i="2" a="1"/>
  <c r="AY623" i="2" s="1"/>
  <c r="AY620" i="2" a="1"/>
  <c r="AY620" i="2" s="1"/>
  <c r="AY613" i="2" s="1"/>
  <c r="AY69" i="2" s="1"/>
  <c r="AY643" i="2" a="1"/>
  <c r="AY643" i="2" s="1"/>
  <c r="AY640" i="2" a="1"/>
  <c r="AY640" i="2" s="1"/>
  <c r="AY633" i="2" s="1"/>
  <c r="AY70" i="2" s="1"/>
  <c r="DU640" i="2"/>
  <c r="DU641" i="2" s="1"/>
  <c r="AZ742" i="2" a="1"/>
  <c r="AZ742" i="2" s="1"/>
  <c r="AZ739" i="2" a="1"/>
  <c r="AZ739" i="2" s="1"/>
  <c r="AZ732" i="2" s="1"/>
  <c r="DU600" i="2"/>
  <c r="DU601" i="2" s="1"/>
  <c r="DV189" i="2"/>
  <c r="DV190" i="2" s="1"/>
  <c r="AT643" i="2" a="1"/>
  <c r="AT643" i="2" s="1"/>
  <c r="AT640" i="2" a="1"/>
  <c r="AT640" i="2" s="1"/>
  <c r="AT633" i="2" s="1"/>
  <c r="AT70" i="2" s="1"/>
  <c r="AT603" i="2" a="1"/>
  <c r="AT603" i="2" s="1"/>
  <c r="AT600" i="2" a="1"/>
  <c r="AT600" i="2" s="1"/>
  <c r="AT593" i="2" s="1"/>
  <c r="DU404" i="2"/>
  <c r="AU603" i="2" a="1"/>
  <c r="AU603" i="2" s="1"/>
  <c r="AU600" i="2" a="1"/>
  <c r="AU600" i="2" s="1"/>
  <c r="AU593" i="2" s="1"/>
  <c r="AT742" i="2" a="1"/>
  <c r="AT742" i="2" s="1"/>
  <c r="AT739" i="2" a="1"/>
  <c r="AT739" i="2" s="1"/>
  <c r="AT732" i="2" s="1"/>
  <c r="AV603" i="2" a="1"/>
  <c r="AV603" i="2" s="1"/>
  <c r="AV600" i="2" a="1"/>
  <c r="AV600" i="2" s="1"/>
  <c r="AV593" i="2" s="1"/>
  <c r="AV623" i="2" a="1"/>
  <c r="AV623" i="2" s="1"/>
  <c r="AV620" i="2" a="1"/>
  <c r="AV620" i="2" s="1"/>
  <c r="AV613" i="2" s="1"/>
  <c r="AV69" i="2" s="1"/>
  <c r="AU742" i="2" a="1"/>
  <c r="AU742" i="2" s="1"/>
  <c r="AU739" i="2" a="1"/>
  <c r="AU739" i="2" s="1"/>
  <c r="AU732" i="2" s="1"/>
  <c r="AV643" i="2" a="1"/>
  <c r="AV643" i="2" s="1"/>
  <c r="AV640" i="2" a="1"/>
  <c r="AV640" i="2" s="1"/>
  <c r="AV633" i="2" s="1"/>
  <c r="AV70" i="2" s="1"/>
  <c r="AV742" i="2" a="1"/>
  <c r="AV742" i="2" s="1"/>
  <c r="AV739" i="2" a="1"/>
  <c r="AV739" i="2" s="1"/>
  <c r="AV732" i="2" s="1"/>
  <c r="AT487" i="2" a="1"/>
  <c r="AT487" i="2" s="1"/>
  <c r="AT484" i="2" a="1"/>
  <c r="AT484" i="2" s="1"/>
  <c r="AT477" i="2" s="1"/>
  <c r="AT54" i="2" s="1"/>
  <c r="AT623" i="2" a="1"/>
  <c r="AT623" i="2" s="1"/>
  <c r="AT620" i="2" a="1"/>
  <c r="AT620" i="2" s="1"/>
  <c r="AT613" i="2" s="1"/>
  <c r="AT69" i="2" s="1"/>
  <c r="DU189" i="2"/>
  <c r="DU190" i="2" s="1"/>
  <c r="AU623" i="2" a="1"/>
  <c r="AU623" i="2" s="1"/>
  <c r="AU620" i="2" a="1"/>
  <c r="AU620" i="2" s="1"/>
  <c r="AU613" i="2" s="1"/>
  <c r="AU69" i="2" s="1"/>
  <c r="AU643" i="2" a="1"/>
  <c r="AU643" i="2" s="1"/>
  <c r="AU640" i="2" a="1"/>
  <c r="AU640" i="2" s="1"/>
  <c r="AU633" i="2" s="1"/>
  <c r="AU70" i="2" s="1"/>
  <c r="DT404" i="2"/>
  <c r="EK516" i="2"/>
  <c r="EK59" i="2" s="1"/>
  <c r="EJ516" i="2"/>
  <c r="EJ59" i="2" s="1"/>
  <c r="EJ535" i="2"/>
  <c r="EJ60" i="2" s="1"/>
  <c r="EJ522" i="2"/>
  <c r="EK522" i="2"/>
  <c r="EI516" i="2"/>
  <c r="EI59" i="2" s="1"/>
  <c r="EH497" i="2"/>
  <c r="EH58" i="2" s="1"/>
  <c r="EF516" i="2"/>
  <c r="EF59" i="2" s="1"/>
  <c r="DW516" i="2"/>
  <c r="DW59" i="2" s="1"/>
  <c r="DW535" i="2"/>
  <c r="DW60" i="2" s="1"/>
  <c r="ED535" i="2"/>
  <c r="ED60" i="2" s="1"/>
  <c r="EK497" i="2"/>
  <c r="EK58" i="2" s="1"/>
  <c r="AR506" i="2" a="1"/>
  <c r="AR506" i="2" s="1"/>
  <c r="AR504" i="2" s="1"/>
  <c r="AR503" i="2" s="1"/>
  <c r="AR497" i="2" s="1"/>
  <c r="AR58" i="2" s="1"/>
  <c r="AR525" i="2" a="1"/>
  <c r="AR525" i="2" s="1"/>
  <c r="AR523" i="2" s="1"/>
  <c r="AR522" i="2" s="1"/>
  <c r="AR516" i="2" s="1"/>
  <c r="AR59" i="2" s="1"/>
  <c r="AR544" i="2" a="1"/>
  <c r="AR544" i="2" s="1"/>
  <c r="AR542" i="2" s="1"/>
  <c r="AR541" i="2" s="1"/>
  <c r="AR535" i="2" s="1"/>
  <c r="AR60" i="2" s="1"/>
  <c r="AQ506" i="2" a="1"/>
  <c r="AQ506" i="2" s="1"/>
  <c r="AQ504" i="2" s="1"/>
  <c r="AQ503" i="2" s="1"/>
  <c r="AQ497" i="2" s="1"/>
  <c r="AQ58" i="2" s="1"/>
  <c r="EK541" i="2"/>
  <c r="DY497" i="2"/>
  <c r="DY58" i="2" s="1"/>
  <c r="EE516" i="2"/>
  <c r="EE59" i="2" s="1"/>
  <c r="ED516" i="2"/>
  <c r="ED59" i="2" s="1"/>
  <c r="DY516" i="2"/>
  <c r="DY59" i="2" s="1"/>
  <c r="DZ535" i="2"/>
  <c r="DZ60" i="2" s="1"/>
  <c r="EE535" i="2"/>
  <c r="EE60" i="2" s="1"/>
  <c r="EK503" i="2"/>
  <c r="EK719" i="2"/>
  <c r="AS544" i="2" a="1"/>
  <c r="AS544" i="2" s="1"/>
  <c r="AS542" i="2" s="1"/>
  <c r="AS541" i="2" s="1"/>
  <c r="AS535" i="2" s="1"/>
  <c r="AS60" i="2" s="1"/>
  <c r="EB535" i="2"/>
  <c r="EB60" i="2" s="1"/>
  <c r="EF497" i="2"/>
  <c r="EF58" i="2" s="1"/>
  <c r="EH516" i="2"/>
  <c r="EH59" i="2" s="1"/>
  <c r="DY535" i="2"/>
  <c r="DY60" i="2" s="1"/>
  <c r="EH535" i="2"/>
  <c r="EH60" i="2" s="1"/>
  <c r="EJ541" i="2"/>
  <c r="AQ544" i="2" a="1"/>
  <c r="AQ544" i="2" s="1"/>
  <c r="AQ542" i="2" s="1"/>
  <c r="AQ541" i="2" s="1"/>
  <c r="AQ535" i="2" s="1"/>
  <c r="AQ60" i="2" s="1"/>
  <c r="EC516" i="2"/>
  <c r="EC59" i="2" s="1"/>
  <c r="EC497" i="2"/>
  <c r="EC58" i="2" s="1"/>
  <c r="EB497" i="2"/>
  <c r="EB58" i="2" s="1"/>
  <c r="EI522" i="2"/>
  <c r="EF535" i="2"/>
  <c r="EF60" i="2" s="1"/>
  <c r="EI535" i="2"/>
  <c r="EI60" i="2" s="1"/>
  <c r="EB516" i="2"/>
  <c r="EB59" i="2" s="1"/>
  <c r="DW497" i="2"/>
  <c r="DW58" i="2" s="1"/>
  <c r="EI497" i="2"/>
  <c r="EI58" i="2" s="1"/>
  <c r="DX516" i="2"/>
  <c r="DX59" i="2" s="1"/>
  <c r="EC535" i="2"/>
  <c r="EC60" i="2" s="1"/>
  <c r="EJ503" i="2"/>
  <c r="EK580" i="2"/>
  <c r="AQ525" i="2" a="1"/>
  <c r="AQ525" i="2" s="1"/>
  <c r="AQ523" i="2" s="1"/>
  <c r="AQ522" i="2" s="1"/>
  <c r="AQ516" i="2" s="1"/>
  <c r="AQ59" i="2" s="1"/>
  <c r="EJ497" i="2"/>
  <c r="EJ58" i="2" s="1"/>
  <c r="EA535" i="2"/>
  <c r="EA60" i="2" s="1"/>
  <c r="EA497" i="2"/>
  <c r="EA58" i="2" s="1"/>
  <c r="EG497" i="2"/>
  <c r="EG58" i="2" s="1"/>
  <c r="DZ497" i="2"/>
  <c r="DZ58" i="2" s="1"/>
  <c r="DZ516" i="2"/>
  <c r="DZ59" i="2" s="1"/>
  <c r="DX535" i="2"/>
  <c r="DX60" i="2" s="1"/>
  <c r="ED497" i="2"/>
  <c r="ED58" i="2" s="1"/>
  <c r="EE497" i="2"/>
  <c r="EE58" i="2" s="1"/>
  <c r="DX497" i="2"/>
  <c r="DX58" i="2" s="1"/>
  <c r="EG516" i="2"/>
  <c r="EG59" i="2" s="1"/>
  <c r="EA516" i="2"/>
  <c r="EA59" i="2" s="1"/>
  <c r="EG535" i="2"/>
  <c r="EG60" i="2" s="1"/>
  <c r="EJ580" i="2"/>
  <c r="EK535" i="2"/>
  <c r="EK60" i="2" s="1"/>
  <c r="CE282" i="2"/>
  <c r="BD282" i="2"/>
  <c r="BB282" i="2"/>
  <c r="EK108" i="2"/>
  <c r="EK111" i="2"/>
  <c r="EK106" i="2"/>
  <c r="BS282" i="2"/>
  <c r="BK282" i="2"/>
  <c r="BH282" i="2"/>
  <c r="CA282" i="2"/>
  <c r="BT282" i="2"/>
  <c r="EE503" i="2"/>
  <c r="EF503" i="2"/>
  <c r="ED503" i="2"/>
  <c r="ED522" i="2"/>
  <c r="DY522" i="2"/>
  <c r="EB580" i="2"/>
  <c r="EA580" i="2"/>
  <c r="EH719" i="2"/>
  <c r="EB719" i="2"/>
  <c r="EF719" i="2"/>
  <c r="EI719" i="2"/>
  <c r="EK114" i="2"/>
  <c r="DX541" i="2"/>
  <c r="EF541" i="2"/>
  <c r="DY541" i="2"/>
  <c r="EB541" i="2"/>
  <c r="ED580" i="2"/>
  <c r="EJ719" i="2"/>
  <c r="EK122" i="2"/>
  <c r="EH541" i="2"/>
  <c r="CF282" i="2"/>
  <c r="BL282" i="2"/>
  <c r="BG282" i="2"/>
  <c r="BP282" i="2"/>
  <c r="DZ503" i="2"/>
  <c r="DW503" i="2"/>
  <c r="EE522" i="2"/>
  <c r="EA522" i="2"/>
  <c r="DW522" i="2"/>
  <c r="EE580" i="2"/>
  <c r="EG719" i="2"/>
  <c r="DX719" i="2"/>
  <c r="DY719" i="2"/>
  <c r="EK110" i="2"/>
  <c r="EK112" i="2"/>
  <c r="EK123" i="2"/>
  <c r="DY580" i="2"/>
  <c r="EK120" i="2"/>
  <c r="EK121" i="2"/>
  <c r="EK125" i="2"/>
  <c r="BC282" i="2"/>
  <c r="EG541" i="2"/>
  <c r="EC541" i="2"/>
  <c r="ED541" i="2"/>
  <c r="DZ580" i="2"/>
  <c r="EI580" i="2"/>
  <c r="EC580" i="2"/>
  <c r="DU580" i="2"/>
  <c r="EK116" i="2"/>
  <c r="DZ522" i="2"/>
  <c r="BF282" i="2"/>
  <c r="EA503" i="2"/>
  <c r="BJ282" i="2"/>
  <c r="CB282" i="2"/>
  <c r="BN282" i="2"/>
  <c r="CD282" i="2"/>
  <c r="BW282" i="2"/>
  <c r="EH503" i="2"/>
  <c r="EB503" i="2"/>
  <c r="DY503" i="2"/>
  <c r="DX503" i="2"/>
  <c r="EH522" i="2"/>
  <c r="EB522" i="2"/>
  <c r="EF522" i="2"/>
  <c r="EG580" i="2"/>
  <c r="EE719" i="2"/>
  <c r="DW719" i="2"/>
  <c r="EK113" i="2"/>
  <c r="BO282" i="2"/>
  <c r="EE541" i="2"/>
  <c r="EK115" i="2"/>
  <c r="BX282" i="2"/>
  <c r="BV282" i="2"/>
  <c r="BZ282" i="2"/>
  <c r="BR282" i="2"/>
  <c r="EG503" i="2"/>
  <c r="EI503" i="2"/>
  <c r="EC503" i="2"/>
  <c r="EC522" i="2"/>
  <c r="DX522" i="2"/>
  <c r="EG522" i="2"/>
  <c r="DW541" i="2"/>
  <c r="EI541" i="2"/>
  <c r="DZ541" i="2"/>
  <c r="EA541" i="2"/>
  <c r="EH580" i="2"/>
  <c r="EF580" i="2"/>
  <c r="DW580" i="2"/>
  <c r="DX580" i="2"/>
  <c r="EC719" i="2"/>
  <c r="EA719" i="2"/>
  <c r="DZ719" i="2"/>
  <c r="ED719" i="2"/>
  <c r="EK109" i="2"/>
  <c r="EJ114" i="2"/>
  <c r="BI282" i="2"/>
  <c r="EJ121" i="2"/>
  <c r="EJ110" i="2"/>
  <c r="EJ116" i="2"/>
  <c r="EJ115" i="2"/>
  <c r="EJ106" i="2"/>
  <c r="EJ122" i="2"/>
  <c r="EJ111" i="2"/>
  <c r="BQ282" i="2"/>
  <c r="EJ123" i="2"/>
  <c r="BE282" i="2"/>
  <c r="EJ112" i="2"/>
  <c r="CG282" i="2"/>
  <c r="EJ108" i="2"/>
  <c r="EJ120" i="2"/>
  <c r="EJ125" i="2"/>
  <c r="EJ113" i="2"/>
  <c r="BU282" i="2"/>
  <c r="BY282" i="2"/>
  <c r="CC282" i="2"/>
  <c r="BM282" i="2"/>
  <c r="BA282" i="2"/>
  <c r="EJ109" i="2"/>
  <c r="EB57" i="2"/>
  <c r="EB62" i="2" s="1"/>
  <c r="EI120" i="2"/>
  <c r="EI111" i="2"/>
  <c r="EI114" i="2"/>
  <c r="EI113" i="2"/>
  <c r="EI115" i="2"/>
  <c r="EI110" i="2"/>
  <c r="EI121" i="2"/>
  <c r="EI122" i="2"/>
  <c r="EI123" i="2"/>
  <c r="EI125" i="2"/>
  <c r="EI106" i="2"/>
  <c r="EI116" i="2"/>
  <c r="EI109" i="2"/>
  <c r="EI112" i="2"/>
  <c r="EI108" i="2"/>
  <c r="EH123" i="2"/>
  <c r="EH112" i="2"/>
  <c r="EH109" i="2"/>
  <c r="EH108" i="2"/>
  <c r="EH120" i="2"/>
  <c r="EH121" i="2"/>
  <c r="EH122" i="2"/>
  <c r="EH125" i="2"/>
  <c r="EH116" i="2"/>
  <c r="EH113" i="2"/>
  <c r="EH114" i="2"/>
  <c r="EH110" i="2"/>
  <c r="EH115" i="2"/>
  <c r="EH106" i="2"/>
  <c r="EH111" i="2"/>
  <c r="EG106" i="2"/>
  <c r="EG120" i="2"/>
  <c r="EG112" i="2"/>
  <c r="EG110" i="2"/>
  <c r="EG116" i="2"/>
  <c r="EG121" i="2"/>
  <c r="EG122" i="2"/>
  <c r="EG123" i="2"/>
  <c r="EG125" i="2"/>
  <c r="EG115" i="2"/>
  <c r="EG114" i="2"/>
  <c r="EG111" i="2"/>
  <c r="EG113" i="2"/>
  <c r="EG108" i="2"/>
  <c r="EG109" i="2"/>
  <c r="EF106" i="2"/>
  <c r="EF108" i="2"/>
  <c r="EF120" i="2"/>
  <c r="EF121" i="2"/>
  <c r="EF122" i="2"/>
  <c r="EF123" i="2"/>
  <c r="EF125" i="2"/>
  <c r="EF113" i="2"/>
  <c r="EF110" i="2"/>
  <c r="EF109" i="2"/>
  <c r="EF114" i="2"/>
  <c r="EF115" i="2"/>
  <c r="EF111" i="2"/>
  <c r="EF116" i="2"/>
  <c r="EF112" i="2"/>
  <c r="EE109" i="2"/>
  <c r="EE122" i="2"/>
  <c r="EE111" i="2"/>
  <c r="EE116" i="2"/>
  <c r="EE123" i="2"/>
  <c r="EE120" i="2"/>
  <c r="EE121" i="2"/>
  <c r="EE125" i="2"/>
  <c r="EE112" i="2"/>
  <c r="EE108" i="2"/>
  <c r="EE115" i="2"/>
  <c r="EE114" i="2"/>
  <c r="EE110" i="2"/>
  <c r="EE113" i="2"/>
  <c r="EE106" i="2"/>
  <c r="ED115" i="2"/>
  <c r="ED114" i="2"/>
  <c r="ED111" i="2"/>
  <c r="ED110" i="2"/>
  <c r="ED106" i="2"/>
  <c r="ED122" i="2"/>
  <c r="ED121" i="2"/>
  <c r="ED116" i="2"/>
  <c r="ED123" i="2"/>
  <c r="ED112" i="2"/>
  <c r="ED108" i="2"/>
  <c r="ED120" i="2"/>
  <c r="ED109" i="2"/>
  <c r="ED125" i="2"/>
  <c r="ED113" i="2"/>
  <c r="EC120" i="2"/>
  <c r="EC121" i="2"/>
  <c r="EC122" i="2"/>
  <c r="EC123" i="2"/>
  <c r="EC125" i="2"/>
  <c r="EC114" i="2"/>
  <c r="EC108" i="2"/>
  <c r="EC106" i="2"/>
  <c r="EC116" i="2"/>
  <c r="EC113" i="2"/>
  <c r="EC112" i="2"/>
  <c r="EC115" i="2"/>
  <c r="EC109" i="2"/>
  <c r="EC110" i="2"/>
  <c r="EC111" i="2"/>
  <c r="EB112" i="2"/>
  <c r="EB122" i="2"/>
  <c r="EB111" i="2"/>
  <c r="EB106" i="2"/>
  <c r="EB116" i="2"/>
  <c r="EB123" i="2"/>
  <c r="EB108" i="2"/>
  <c r="EB120" i="2"/>
  <c r="EB121" i="2"/>
  <c r="EB125" i="2"/>
  <c r="EB113" i="2"/>
  <c r="EB109" i="2"/>
  <c r="EB115" i="2"/>
  <c r="EB114" i="2"/>
  <c r="EB110" i="2"/>
  <c r="EA113" i="2"/>
  <c r="EA121" i="2"/>
  <c r="EA120" i="2"/>
  <c r="EA122" i="2"/>
  <c r="EA123" i="2"/>
  <c r="EA125" i="2"/>
  <c r="EA114" i="2"/>
  <c r="EA111" i="2"/>
  <c r="EA116" i="2"/>
  <c r="EA110" i="2"/>
  <c r="EA115" i="2"/>
  <c r="EA112" i="2"/>
  <c r="EA106" i="2"/>
  <c r="EA108" i="2"/>
  <c r="EA109" i="2"/>
  <c r="DU516" i="2"/>
  <c r="DZ112" i="2"/>
  <c r="DZ108" i="2"/>
  <c r="DZ120" i="2"/>
  <c r="DZ121" i="2"/>
  <c r="DZ122" i="2"/>
  <c r="DZ123" i="2"/>
  <c r="DZ125" i="2"/>
  <c r="DZ113" i="2"/>
  <c r="DZ114" i="2"/>
  <c r="DZ116" i="2"/>
  <c r="DV516" i="2"/>
  <c r="DV59" i="2" s="1"/>
  <c r="DZ110" i="2"/>
  <c r="DZ109" i="2"/>
  <c r="DZ115" i="2"/>
  <c r="DZ106" i="2"/>
  <c r="DZ111" i="2"/>
  <c r="DY122" i="2"/>
  <c r="DY113" i="2"/>
  <c r="DY120" i="2"/>
  <c r="DY121" i="2"/>
  <c r="DY123" i="2"/>
  <c r="DY125" i="2"/>
  <c r="DY109" i="2"/>
  <c r="DY116" i="2"/>
  <c r="DV497" i="2"/>
  <c r="DV58" i="2" s="1"/>
  <c r="DU497" i="2"/>
  <c r="DU513" i="2" s="1" a="1"/>
  <c r="DU513" i="2" s="1"/>
  <c r="DY114" i="2"/>
  <c r="DY112" i="2"/>
  <c r="DU535" i="2"/>
  <c r="DU551" i="2" s="1" a="1"/>
  <c r="DU551" i="2" s="1"/>
  <c r="DY106" i="2"/>
  <c r="DY111" i="2"/>
  <c r="DV535" i="2"/>
  <c r="DV60" i="2" s="1"/>
  <c r="DY110" i="2"/>
  <c r="DV522" i="2"/>
  <c r="DY108" i="2"/>
  <c r="DY115" i="2"/>
  <c r="DV541" i="2"/>
  <c r="DX120" i="2"/>
  <c r="DX122" i="2"/>
  <c r="DX111" i="2"/>
  <c r="AT282" i="2"/>
  <c r="DU541" i="2"/>
  <c r="DX116" i="2"/>
  <c r="DX121" i="2"/>
  <c r="DV503" i="2"/>
  <c r="DX115" i="2"/>
  <c r="AX282" i="2"/>
  <c r="DX123" i="2"/>
  <c r="DX112" i="2"/>
  <c r="AU282" i="2"/>
  <c r="DX110" i="2"/>
  <c r="DX108" i="2"/>
  <c r="DV580" i="2"/>
  <c r="DX114" i="2"/>
  <c r="AZ282" i="2"/>
  <c r="DX125" i="2"/>
  <c r="DX113" i="2"/>
  <c r="AY282" i="2"/>
  <c r="DU522" i="2"/>
  <c r="DV719" i="2"/>
  <c r="DX106" i="2"/>
  <c r="DX109" i="2"/>
  <c r="DW111" i="2"/>
  <c r="DW114" i="2"/>
  <c r="DW110" i="2"/>
  <c r="DW112" i="2"/>
  <c r="DW108" i="2"/>
  <c r="DW109" i="2"/>
  <c r="DW106" i="2"/>
  <c r="AV282" i="2"/>
  <c r="DW113" i="2"/>
  <c r="DW120" i="2"/>
  <c r="DW121" i="2"/>
  <c r="DU719" i="2"/>
  <c r="DT535" i="2"/>
  <c r="DW115" i="2"/>
  <c r="DU503" i="2"/>
  <c r="DW123" i="2"/>
  <c r="DW122" i="2"/>
  <c r="DW125" i="2"/>
  <c r="DW116" i="2"/>
  <c r="DV116" i="2"/>
  <c r="DV115" i="2"/>
  <c r="DT522" i="2"/>
  <c r="DV111" i="2"/>
  <c r="DV123" i="2"/>
  <c r="DV112" i="2"/>
  <c r="DT541" i="2"/>
  <c r="DV108" i="2"/>
  <c r="DV106" i="2"/>
  <c r="DV120" i="2"/>
  <c r="DV121" i="2"/>
  <c r="DV122" i="2"/>
  <c r="DV125" i="2"/>
  <c r="DV113" i="2"/>
  <c r="DV109" i="2"/>
  <c r="DV110" i="2"/>
  <c r="DV114" i="2"/>
  <c r="DT503" i="2"/>
  <c r="DU120" i="2"/>
  <c r="DU108" i="2"/>
  <c r="DU114" i="2"/>
  <c r="DU123" i="2"/>
  <c r="DU113" i="2"/>
  <c r="DU116" i="2"/>
  <c r="DU122" i="2"/>
  <c r="DU121" i="2"/>
  <c r="DU125" i="2"/>
  <c r="DU109" i="2"/>
  <c r="DU110" i="2"/>
  <c r="DU112" i="2"/>
  <c r="DU115" i="2"/>
  <c r="DU111" i="2"/>
  <c r="DU106" i="2"/>
  <c r="DT62" i="2"/>
  <c r="DT111" i="2"/>
  <c r="AT115" i="2"/>
  <c r="CU111" i="2"/>
  <c r="CU115" i="2"/>
  <c r="CU121" i="2"/>
  <c r="CU120" i="2"/>
  <c r="CU125" i="2"/>
  <c r="AT110" i="2"/>
  <c r="CU109" i="2"/>
  <c r="AT113" i="2"/>
  <c r="AT120" i="2"/>
  <c r="AT125" i="2"/>
  <c r="CU113" i="2"/>
  <c r="CU112" i="2"/>
  <c r="AT121" i="2"/>
  <c r="CU108" i="2"/>
  <c r="AT106" i="2"/>
  <c r="BQ740" i="2"/>
  <c r="BD445" i="2"/>
  <c r="AY445" i="2"/>
  <c r="BF740" i="2"/>
  <c r="BO445" i="2"/>
  <c r="AW445" i="2"/>
  <c r="AZ445" i="2"/>
  <c r="BC465" i="2"/>
  <c r="BD485" i="2"/>
  <c r="BM485" i="2"/>
  <c r="CT485" i="2"/>
  <c r="DE562" i="2"/>
  <c r="AZ601" i="2"/>
  <c r="CM641" i="2"/>
  <c r="BQ701" i="2"/>
  <c r="CO740" i="2"/>
  <c r="CT116" i="2"/>
  <c r="CG485" i="2"/>
  <c r="CL445" i="2"/>
  <c r="BA465" i="2"/>
  <c r="CW465" i="2"/>
  <c r="BV465" i="2"/>
  <c r="DB562" i="2"/>
  <c r="BH445" i="2"/>
  <c r="CY445" i="2"/>
  <c r="BP445" i="2"/>
  <c r="AU445" i="2"/>
  <c r="CL465" i="2"/>
  <c r="BH485" i="2"/>
  <c r="CF485" i="2"/>
  <c r="AT485" i="2"/>
  <c r="BH562" i="2"/>
  <c r="BP641" i="2"/>
  <c r="BR465" i="2"/>
  <c r="CC465" i="2"/>
  <c r="BD465" i="2"/>
  <c r="BA562" i="2"/>
  <c r="CC445" i="2"/>
  <c r="CH465" i="2"/>
  <c r="BK465" i="2"/>
  <c r="CF465" i="2"/>
  <c r="BQ465" i="2"/>
  <c r="BA485" i="2"/>
  <c r="BV562" i="2"/>
  <c r="DC621" i="2"/>
  <c r="BB641" i="2"/>
  <c r="CN701" i="2"/>
  <c r="CY109" i="2"/>
  <c r="BM445" i="2"/>
  <c r="CF601" i="2"/>
  <c r="BA445" i="2"/>
  <c r="DC445" i="2"/>
  <c r="BR445" i="2"/>
  <c r="CV445" i="2"/>
  <c r="CR445" i="2"/>
  <c r="BH465" i="2"/>
  <c r="CE465" i="2"/>
  <c r="CZ485" i="2"/>
  <c r="BO681" i="2"/>
  <c r="CR116" i="2"/>
  <c r="CW445" i="2"/>
  <c r="BX445" i="2"/>
  <c r="BS465" i="2"/>
  <c r="CZ110" i="2"/>
  <c r="CO445" i="2"/>
  <c r="CA465" i="2"/>
  <c r="AX465" i="2"/>
  <c r="BC661" i="2"/>
  <c r="CT701" i="2"/>
  <c r="CL121" i="2"/>
  <c r="CM445" i="2"/>
  <c r="CN445" i="2"/>
  <c r="CX465" i="2"/>
  <c r="CO485" i="2"/>
  <c r="CD485" i="2"/>
  <c r="BN485" i="2"/>
  <c r="CU601" i="2"/>
  <c r="DB621" i="2"/>
  <c r="CH661" i="2"/>
  <c r="AT661" i="2"/>
  <c r="AY701" i="2"/>
  <c r="BG740" i="2"/>
  <c r="BW485" i="2"/>
  <c r="CK485" i="2"/>
  <c r="BD562" i="2"/>
  <c r="BK562" i="2"/>
  <c r="AU562" i="2"/>
  <c r="CY562" i="2"/>
  <c r="BF601" i="2"/>
  <c r="BR601" i="2"/>
  <c r="DA601" i="2"/>
  <c r="CX601" i="2"/>
  <c r="CH621" i="2"/>
  <c r="DH621" i="2"/>
  <c r="BF641" i="2"/>
  <c r="CD641" i="2"/>
  <c r="AW641" i="2"/>
  <c r="DC661" i="2"/>
  <c r="BX661" i="2"/>
  <c r="CY661" i="2"/>
  <c r="BF681" i="2"/>
  <c r="CZ681" i="2"/>
  <c r="BR740" i="2"/>
  <c r="DH740" i="2"/>
  <c r="BR120" i="2"/>
  <c r="AY116" i="2"/>
  <c r="CL123" i="2"/>
  <c r="CY110" i="2"/>
  <c r="CJ116" i="2"/>
  <c r="BY445" i="2"/>
  <c r="CU445" i="2"/>
  <c r="DD445" i="2"/>
  <c r="CE445" i="2"/>
  <c r="CF445" i="2"/>
  <c r="BW445" i="2"/>
  <c r="BG445" i="2"/>
  <c r="BY465" i="2"/>
  <c r="DC465" i="2"/>
  <c r="BZ465" i="2"/>
  <c r="DD465" i="2"/>
  <c r="BB465" i="2"/>
  <c r="CG465" i="2"/>
  <c r="BP465" i="2"/>
  <c r="BY485" i="2"/>
  <c r="CU485" i="2"/>
  <c r="DD485" i="2"/>
  <c r="BR485" i="2"/>
  <c r="BQ485" i="2"/>
  <c r="BX485" i="2"/>
  <c r="AZ485" i="2"/>
  <c r="BY562" i="2"/>
  <c r="BQ562" i="2"/>
  <c r="BM562" i="2"/>
  <c r="BP562" i="2"/>
  <c r="CF562" i="2"/>
  <c r="BA601" i="2"/>
  <c r="BX601" i="2"/>
  <c r="BH621" i="2"/>
  <c r="CV621" i="2"/>
  <c r="BP621" i="2"/>
  <c r="BA641" i="2"/>
  <c r="CO641" i="2"/>
  <c r="CW641" i="2"/>
  <c r="DG641" i="2"/>
  <c r="BW641" i="2"/>
  <c r="BN641" i="2"/>
  <c r="BO661" i="2"/>
  <c r="BR661" i="2"/>
  <c r="BV661" i="2"/>
  <c r="BQ661" i="2"/>
  <c r="BW681" i="2"/>
  <c r="BA681" i="2"/>
  <c r="BH701" i="2"/>
  <c r="DE701" i="2"/>
  <c r="CL701" i="2"/>
  <c r="BA740" i="2"/>
  <c r="DC740" i="2"/>
  <c r="CM740" i="2"/>
  <c r="DE740" i="2"/>
  <c r="DG121" i="2"/>
  <c r="DI123" i="2"/>
  <c r="BE110" i="2"/>
  <c r="AU106" i="2"/>
  <c r="CC113" i="2"/>
  <c r="DG485" i="2"/>
  <c r="BL485" i="2"/>
  <c r="DH485" i="2"/>
  <c r="DF562" i="2"/>
  <c r="CC601" i="2"/>
  <c r="DG621" i="2"/>
  <c r="BW621" i="2"/>
  <c r="BM621" i="2"/>
  <c r="CK621" i="2"/>
  <c r="BU621" i="2"/>
  <c r="BK641" i="2"/>
  <c r="BX641" i="2"/>
  <c r="AW661" i="2"/>
  <c r="BT661" i="2"/>
  <c r="DG661" i="2"/>
  <c r="AX681" i="2"/>
  <c r="AW681" i="2"/>
  <c r="BB681" i="2"/>
  <c r="CB681" i="2"/>
  <c r="CJ681" i="2"/>
  <c r="CH701" i="2"/>
  <c r="CI701" i="2"/>
  <c r="BE701" i="2"/>
  <c r="BS701" i="2"/>
  <c r="AZ701" i="2"/>
  <c r="CA740" i="2"/>
  <c r="DA740" i="2"/>
  <c r="CQ445" i="2"/>
  <c r="BS445" i="2"/>
  <c r="CI445" i="2"/>
  <c r="BE445" i="2"/>
  <c r="BN445" i="2"/>
  <c r="DH445" i="2"/>
  <c r="CA445" i="2"/>
  <c r="BL445" i="2"/>
  <c r="AT445" i="2"/>
  <c r="CJ445" i="2"/>
  <c r="CQ465" i="2"/>
  <c r="BE465" i="2"/>
  <c r="DG465" i="2"/>
  <c r="CT465" i="2"/>
  <c r="BO465" i="2"/>
  <c r="DA465" i="2"/>
  <c r="CS465" i="2"/>
  <c r="CK465" i="2"/>
  <c r="CB465" i="2"/>
  <c r="AY465" i="2"/>
  <c r="CQ485" i="2"/>
  <c r="CI485" i="2"/>
  <c r="AV485" i="2"/>
  <c r="BJ485" i="2"/>
  <c r="DI485" i="2"/>
  <c r="CS485" i="2"/>
  <c r="BC485" i="2"/>
  <c r="CL485" i="2"/>
  <c r="DF485" i="2"/>
  <c r="CR485" i="2"/>
  <c r="CQ562" i="2"/>
  <c r="BJ562" i="2"/>
  <c r="CO562" i="2"/>
  <c r="BE562" i="2"/>
  <c r="CA562" i="2"/>
  <c r="BC562" i="2"/>
  <c r="CJ562" i="2"/>
  <c r="BD601" i="2"/>
  <c r="AX601" i="2"/>
  <c r="CM601" i="2"/>
  <c r="DG601" i="2"/>
  <c r="BL601" i="2"/>
  <c r="AV601" i="2"/>
  <c r="CD601" i="2"/>
  <c r="BE621" i="2"/>
  <c r="CF621" i="2"/>
  <c r="BS621" i="2"/>
  <c r="CJ621" i="2"/>
  <c r="CY621" i="2"/>
  <c r="BD641" i="2"/>
  <c r="CY641" i="2"/>
  <c r="AV641" i="2"/>
  <c r="BH661" i="2"/>
  <c r="BM661" i="2"/>
  <c r="CT661" i="2"/>
  <c r="CN661" i="2"/>
  <c r="BD681" i="2"/>
  <c r="CI681" i="2"/>
  <c r="BR681" i="2"/>
  <c r="DG681" i="2"/>
  <c r="CK681" i="2"/>
  <c r="CS681" i="2"/>
  <c r="BV681" i="2"/>
  <c r="BZ701" i="2"/>
  <c r="CZ701" i="2"/>
  <c r="AW701" i="2"/>
  <c r="AT701" i="2"/>
  <c r="CJ701" i="2"/>
  <c r="BD740" i="2"/>
  <c r="BJ740" i="2"/>
  <c r="BL740" i="2"/>
  <c r="AT740" i="2"/>
  <c r="CK740" i="2"/>
  <c r="DD121" i="2"/>
  <c r="BH116" i="2"/>
  <c r="AZ465" i="2"/>
  <c r="CO465" i="2"/>
  <c r="CH485" i="2"/>
  <c r="BF485" i="2"/>
  <c r="DC485" i="2"/>
  <c r="DE485" i="2"/>
  <c r="BB485" i="2"/>
  <c r="CT562" i="2"/>
  <c r="CD562" i="2"/>
  <c r="CV601" i="2"/>
  <c r="BO621" i="2"/>
  <c r="AY621" i="2"/>
  <c r="BG641" i="2"/>
  <c r="CM681" i="2"/>
  <c r="AZ681" i="2"/>
  <c r="BF701" i="2"/>
  <c r="CU701" i="2"/>
  <c r="CG701" i="2"/>
  <c r="CW740" i="2"/>
  <c r="CH445" i="2"/>
  <c r="BF445" i="2"/>
  <c r="CS445" i="2"/>
  <c r="BK445" i="2"/>
  <c r="DF445" i="2"/>
  <c r="BT445" i="2"/>
  <c r="DG445" i="2"/>
  <c r="CT445" i="2"/>
  <c r="BV445" i="2"/>
  <c r="BC445" i="2"/>
  <c r="AV445" i="2"/>
  <c r="CX445" i="2"/>
  <c r="BF465" i="2"/>
  <c r="CD465" i="2"/>
  <c r="BT465" i="2"/>
  <c r="DH465" i="2"/>
  <c r="DI465" i="2"/>
  <c r="AV465" i="2"/>
  <c r="AU465" i="2"/>
  <c r="CR465" i="2"/>
  <c r="CY465" i="2"/>
  <c r="BK485" i="2"/>
  <c r="CM485" i="2"/>
  <c r="AY485" i="2"/>
  <c r="AW485" i="2"/>
  <c r="DA485" i="2"/>
  <c r="BO485" i="2"/>
  <c r="CJ485" i="2"/>
  <c r="BG485" i="2"/>
  <c r="CB485" i="2"/>
  <c r="CH562" i="2"/>
  <c r="CU562" i="2"/>
  <c r="DG562" i="2"/>
  <c r="BR562" i="2"/>
  <c r="DI562" i="2"/>
  <c r="CN562" i="2"/>
  <c r="CB562" i="2"/>
  <c r="CH601" i="2"/>
  <c r="CI601" i="2"/>
  <c r="CB601" i="2"/>
  <c r="BB601" i="2"/>
  <c r="DH601" i="2"/>
  <c r="CP601" i="2"/>
  <c r="BV601" i="2"/>
  <c r="CZ621" i="2"/>
  <c r="BL621" i="2"/>
  <c r="AV621" i="2"/>
  <c r="CH641" i="2"/>
  <c r="BT641" i="2"/>
  <c r="DH641" i="2"/>
  <c r="CV641" i="2"/>
  <c r="DA641" i="2"/>
  <c r="CX641" i="2"/>
  <c r="BK661" i="2"/>
  <c r="DI661" i="2"/>
  <c r="CM661" i="2"/>
  <c r="CR661" i="2"/>
  <c r="AZ661" i="2"/>
  <c r="CH681" i="2"/>
  <c r="BZ681" i="2"/>
  <c r="DA681" i="2"/>
  <c r="BS681" i="2"/>
  <c r="BN681" i="2"/>
  <c r="DG701" i="2"/>
  <c r="CC701" i="2"/>
  <c r="AU701" i="2"/>
  <c r="BO701" i="2"/>
  <c r="CH740" i="2"/>
  <c r="AV740" i="2"/>
  <c r="BM740" i="2"/>
  <c r="BB740" i="2"/>
  <c r="CJ740" i="2"/>
  <c r="CC740" i="2"/>
  <c r="CM108" i="2"/>
  <c r="CK115" i="2"/>
  <c r="BC115" i="2"/>
  <c r="CS106" i="2"/>
  <c r="DH122" i="2"/>
  <c r="CM465" i="2"/>
  <c r="BJ465" i="2"/>
  <c r="BX465" i="2"/>
  <c r="DE465" i="2"/>
  <c r="DB485" i="2"/>
  <c r="CV485" i="2"/>
  <c r="CW601" i="2"/>
  <c r="DE661" i="2"/>
  <c r="CV681" i="2"/>
  <c r="CE740" i="2"/>
  <c r="BI445" i="2"/>
  <c r="BQ445" i="2"/>
  <c r="CG445" i="2"/>
  <c r="DE445" i="2"/>
  <c r="BI465" i="2"/>
  <c r="AT465" i="2"/>
  <c r="CV465" i="2"/>
  <c r="DF465" i="2"/>
  <c r="BG465" i="2"/>
  <c r="BN465" i="2"/>
  <c r="BI485" i="2"/>
  <c r="CW485" i="2"/>
  <c r="CN485" i="2"/>
  <c r="CX485" i="2"/>
  <c r="BV485" i="2"/>
  <c r="BP485" i="2"/>
  <c r="BI562" i="2"/>
  <c r="DD562" i="2"/>
  <c r="CL562" i="2"/>
  <c r="BH601" i="2"/>
  <c r="CT601" i="2"/>
  <c r="DD621" i="2"/>
  <c r="AX621" i="2"/>
  <c r="BG621" i="2"/>
  <c r="BA621" i="2"/>
  <c r="BH641" i="2"/>
  <c r="CT641" i="2"/>
  <c r="DF641" i="2"/>
  <c r="BA661" i="2"/>
  <c r="CO661" i="2"/>
  <c r="DF661" i="2"/>
  <c r="CW661" i="2"/>
  <c r="CX661" i="2"/>
  <c r="CF661" i="2"/>
  <c r="BH681" i="2"/>
  <c r="CU681" i="2"/>
  <c r="CW681" i="2"/>
  <c r="BA701" i="2"/>
  <c r="AX701" i="2"/>
  <c r="DB701" i="2"/>
  <c r="CV701" i="2"/>
  <c r="BP701" i="2"/>
  <c r="BH740" i="2"/>
  <c r="BW740" i="2"/>
  <c r="CG740" i="2"/>
  <c r="BT112" i="2"/>
  <c r="DB121" i="2"/>
  <c r="CE123" i="2"/>
  <c r="CN114" i="2"/>
  <c r="BG110" i="2"/>
  <c r="AT112" i="2"/>
  <c r="CN465" i="2"/>
  <c r="CP485" i="2"/>
  <c r="BF562" i="2"/>
  <c r="AY562" i="2"/>
  <c r="CZ562" i="2"/>
  <c r="CT621" i="2"/>
  <c r="CG621" i="2"/>
  <c r="BQ621" i="2"/>
  <c r="DC641" i="2"/>
  <c r="BQ641" i="2"/>
  <c r="BF661" i="2"/>
  <c r="BS661" i="2"/>
  <c r="BP681" i="2"/>
  <c r="DD701" i="2"/>
  <c r="CD740" i="2"/>
  <c r="CM113" i="2"/>
  <c r="CV123" i="2"/>
  <c r="BC109" i="2"/>
  <c r="DH113" i="2"/>
  <c r="BU445" i="2"/>
  <c r="CB445" i="2"/>
  <c r="BZ445" i="2"/>
  <c r="AX445" i="2"/>
  <c r="CD445" i="2"/>
  <c r="CZ445" i="2"/>
  <c r="DB445" i="2"/>
  <c r="CK445" i="2"/>
  <c r="BJ445" i="2"/>
  <c r="DI445" i="2"/>
  <c r="CP445" i="2"/>
  <c r="BB445" i="2"/>
  <c r="DA445" i="2"/>
  <c r="BU465" i="2"/>
  <c r="CI465" i="2"/>
  <c r="CZ465" i="2"/>
  <c r="DB465" i="2"/>
  <c r="AW465" i="2"/>
  <c r="BL465" i="2"/>
  <c r="BW465" i="2"/>
  <c r="CJ465" i="2"/>
  <c r="CU465" i="2"/>
  <c r="CP465" i="2"/>
  <c r="BM465" i="2"/>
  <c r="BU485" i="2"/>
  <c r="BZ485" i="2"/>
  <c r="AX485" i="2"/>
  <c r="BT485" i="2"/>
  <c r="BE485" i="2"/>
  <c r="CA485" i="2"/>
  <c r="CE485" i="2"/>
  <c r="BS485" i="2"/>
  <c r="CC485" i="2"/>
  <c r="AU485" i="2"/>
  <c r="CY485" i="2"/>
  <c r="BU562" i="2"/>
  <c r="CX562" i="2"/>
  <c r="CI562" i="2"/>
  <c r="DC562" i="2"/>
  <c r="AW562" i="2"/>
  <c r="AZ562" i="2"/>
  <c r="DH562" i="2"/>
  <c r="CR562" i="2"/>
  <c r="BZ601" i="2"/>
  <c r="BT601" i="2"/>
  <c r="AW601" i="2"/>
  <c r="BW601" i="2"/>
  <c r="DF601" i="2"/>
  <c r="CR601" i="2"/>
  <c r="BD621" i="2"/>
  <c r="CL621" i="2"/>
  <c r="BC621" i="2"/>
  <c r="CI621" i="2"/>
  <c r="CC621" i="2"/>
  <c r="CC641" i="2"/>
  <c r="BM641" i="2"/>
  <c r="BR641" i="2"/>
  <c r="CJ641" i="2"/>
  <c r="BL641" i="2"/>
  <c r="BD661" i="2"/>
  <c r="CA661" i="2"/>
  <c r="CC661" i="2"/>
  <c r="CT681" i="2"/>
  <c r="BL681" i="2"/>
  <c r="AV681" i="2"/>
  <c r="AT681" i="2"/>
  <c r="CC681" i="2"/>
  <c r="BD701" i="2"/>
  <c r="BC701" i="2"/>
  <c r="CS701" i="2"/>
  <c r="BG701" i="2"/>
  <c r="BK740" i="2"/>
  <c r="BT740" i="2"/>
  <c r="DF740" i="2"/>
  <c r="DI740" i="2"/>
  <c r="CY740" i="2"/>
  <c r="CP121" i="2"/>
  <c r="BG116" i="2"/>
  <c r="CF115" i="2"/>
  <c r="BG562" i="2"/>
  <c r="CW562" i="2"/>
  <c r="CG562" i="2"/>
  <c r="BW562" i="2"/>
  <c r="BN562" i="2"/>
  <c r="BI601" i="2"/>
  <c r="DC601" i="2"/>
  <c r="AY601" i="2"/>
  <c r="DD601" i="2"/>
  <c r="BP601" i="2"/>
  <c r="CN601" i="2"/>
  <c r="BO601" i="2"/>
  <c r="CG601" i="2"/>
  <c r="BI621" i="2"/>
  <c r="BR621" i="2"/>
  <c r="CW621" i="2"/>
  <c r="CO621" i="2"/>
  <c r="BJ621" i="2"/>
  <c r="BX621" i="2"/>
  <c r="AZ621" i="2"/>
  <c r="DE621" i="2"/>
  <c r="BZ621" i="2"/>
  <c r="BI641" i="2"/>
  <c r="CP641" i="2"/>
  <c r="BZ641" i="2"/>
  <c r="AX641" i="2"/>
  <c r="CG641" i="2"/>
  <c r="DB641" i="2"/>
  <c r="CF641" i="2"/>
  <c r="CA641" i="2"/>
  <c r="AT641" i="2"/>
  <c r="AU641" i="2"/>
  <c r="BI661" i="2"/>
  <c r="BZ661" i="2"/>
  <c r="DB661" i="2"/>
  <c r="BJ661" i="2"/>
  <c r="BB661" i="2"/>
  <c r="BG661" i="2"/>
  <c r="CP661" i="2"/>
  <c r="BI681" i="2"/>
  <c r="CO681" i="2"/>
  <c r="DB681" i="2"/>
  <c r="CE681" i="2"/>
  <c r="CG681" i="2"/>
  <c r="AY681" i="2"/>
  <c r="CN681" i="2"/>
  <c r="DE681" i="2"/>
  <c r="BQ681" i="2"/>
  <c r="BI701" i="2"/>
  <c r="BI740" i="2"/>
  <c r="CU740" i="2"/>
  <c r="DD740" i="2"/>
  <c r="CT740" i="2"/>
  <c r="BO740" i="2"/>
  <c r="CN740" i="2"/>
  <c r="BV740" i="2"/>
  <c r="BP740" i="2"/>
  <c r="AY740" i="2"/>
  <c r="CA110" i="2"/>
  <c r="AW120" i="2"/>
  <c r="BO120" i="2"/>
  <c r="BO125" i="2"/>
  <c r="CW106" i="2"/>
  <c r="BV111" i="2"/>
  <c r="BL562" i="2"/>
  <c r="AV562" i="2"/>
  <c r="CC562" i="2"/>
  <c r="AT562" i="2"/>
  <c r="CS562" i="2"/>
  <c r="BU601" i="2"/>
  <c r="BK601" i="2"/>
  <c r="BE601" i="2"/>
  <c r="CA601" i="2"/>
  <c r="CE601" i="2"/>
  <c r="AU601" i="2"/>
  <c r="BS601" i="2"/>
  <c r="BN601" i="2"/>
  <c r="CK601" i="2"/>
  <c r="BB621" i="2"/>
  <c r="DF621" i="2"/>
  <c r="AW621" i="2"/>
  <c r="AU621" i="2"/>
  <c r="CS621" i="2"/>
  <c r="CR621" i="2"/>
  <c r="BF621" i="2"/>
  <c r="CB621" i="2"/>
  <c r="BU641" i="2"/>
  <c r="CZ641" i="2"/>
  <c r="CE641" i="2"/>
  <c r="AY641" i="2"/>
  <c r="CN641" i="2"/>
  <c r="CB641" i="2"/>
  <c r="AZ641" i="2"/>
  <c r="BU661" i="2"/>
  <c r="DH661" i="2"/>
  <c r="AX661" i="2"/>
  <c r="DA661" i="2"/>
  <c r="CZ661" i="2"/>
  <c r="CS661" i="2"/>
  <c r="CJ661" i="2"/>
  <c r="AU661" i="2"/>
  <c r="BN661" i="2"/>
  <c r="AV661" i="2"/>
  <c r="BE681" i="2"/>
  <c r="BM681" i="2"/>
  <c r="CA681" i="2"/>
  <c r="AU681" i="2"/>
  <c r="DF681" i="2"/>
  <c r="CD681" i="2"/>
  <c r="CX681" i="2"/>
  <c r="BU681" i="2"/>
  <c r="BU701" i="2"/>
  <c r="BK701" i="2"/>
  <c r="DC701" i="2"/>
  <c r="BT701" i="2"/>
  <c r="CM701" i="2"/>
  <c r="CK701" i="2"/>
  <c r="BJ701" i="2"/>
  <c r="DI701" i="2"/>
  <c r="BL701" i="2"/>
  <c r="BW701" i="2"/>
  <c r="AV701" i="2"/>
  <c r="DF701" i="2"/>
  <c r="CD701" i="2"/>
  <c r="CR701" i="2"/>
  <c r="BX701" i="2"/>
  <c r="BN701" i="2"/>
  <c r="BU740" i="2"/>
  <c r="CI740" i="2"/>
  <c r="BS740" i="2"/>
  <c r="BE740" i="2"/>
  <c r="DG740" i="2"/>
  <c r="AU740" i="2"/>
  <c r="CX740" i="2"/>
  <c r="CB740" i="2"/>
  <c r="CA106" i="2"/>
  <c r="CT115" i="2"/>
  <c r="BN115" i="2"/>
  <c r="BL113" i="2"/>
  <c r="BW116" i="2"/>
  <c r="BO115" i="2"/>
  <c r="AZ120" i="2"/>
  <c r="AZ125" i="2"/>
  <c r="CW120" i="2"/>
  <c r="CW125" i="2"/>
  <c r="CB120" i="2"/>
  <c r="CO121" i="2"/>
  <c r="AX562" i="2"/>
  <c r="CE562" i="2"/>
  <c r="CM562" i="2"/>
  <c r="BO562" i="2"/>
  <c r="BX562" i="2"/>
  <c r="BY601" i="2"/>
  <c r="DE601" i="2"/>
  <c r="CO601" i="2"/>
  <c r="CL601" i="2"/>
  <c r="BQ601" i="2"/>
  <c r="BG601" i="2"/>
  <c r="CD621" i="2"/>
  <c r="AT621" i="2"/>
  <c r="CU621" i="2"/>
  <c r="CX621" i="2"/>
  <c r="BN621" i="2"/>
  <c r="CP621" i="2"/>
  <c r="BY621" i="2"/>
  <c r="BY641" i="2"/>
  <c r="CI641" i="2"/>
  <c r="CU641" i="2"/>
  <c r="DE641" i="2"/>
  <c r="DD641" i="2"/>
  <c r="BJ641" i="2"/>
  <c r="BV641" i="2"/>
  <c r="CL641" i="2"/>
  <c r="BO641" i="2"/>
  <c r="BY661" i="2"/>
  <c r="CV661" i="2"/>
  <c r="CD661" i="2"/>
  <c r="CG661" i="2"/>
  <c r="BP661" i="2"/>
  <c r="AY661" i="2"/>
  <c r="BY681" i="2"/>
  <c r="DC681" i="2"/>
  <c r="DD681" i="2"/>
  <c r="BG681" i="2"/>
  <c r="CF681" i="2"/>
  <c r="BX681" i="2"/>
  <c r="BY701" i="2"/>
  <c r="CP701" i="2"/>
  <c r="CO701" i="2"/>
  <c r="BR701" i="2"/>
  <c r="CW701" i="2"/>
  <c r="BB701" i="2"/>
  <c r="BY740" i="2"/>
  <c r="AX740" i="2"/>
  <c r="DB740" i="2"/>
  <c r="CV740" i="2"/>
  <c r="CL740" i="2"/>
  <c r="BX740" i="2"/>
  <c r="AZ740" i="2"/>
  <c r="BN740" i="2"/>
  <c r="BR115" i="2"/>
  <c r="DG108" i="2"/>
  <c r="CV120" i="2"/>
  <c r="CV125" i="2"/>
  <c r="DI121" i="2"/>
  <c r="CK121" i="2"/>
  <c r="AY113" i="2"/>
  <c r="BB121" i="2"/>
  <c r="DA122" i="2"/>
  <c r="BX106" i="2"/>
  <c r="DE113" i="2"/>
  <c r="DF114" i="2"/>
  <c r="BQ106" i="2"/>
  <c r="BZ562" i="2"/>
  <c r="BT562" i="2"/>
  <c r="CV562" i="2"/>
  <c r="CP562" i="2"/>
  <c r="BB562" i="2"/>
  <c r="DA562" i="2"/>
  <c r="CK562" i="2"/>
  <c r="BS562" i="2"/>
  <c r="CQ601" i="2"/>
  <c r="BM601" i="2"/>
  <c r="CZ601" i="2"/>
  <c r="DB601" i="2"/>
  <c r="CY601" i="2"/>
  <c r="BJ601" i="2"/>
  <c r="DI601" i="2"/>
  <c r="BC601" i="2"/>
  <c r="AT601" i="2"/>
  <c r="CS601" i="2"/>
  <c r="CJ601" i="2"/>
  <c r="CQ621" i="2"/>
  <c r="BT621" i="2"/>
  <c r="CM621" i="2"/>
  <c r="DI621" i="2"/>
  <c r="DA621" i="2"/>
  <c r="CA621" i="2"/>
  <c r="CE621" i="2"/>
  <c r="CN621" i="2"/>
  <c r="BV621" i="2"/>
  <c r="BK621" i="2"/>
  <c r="CQ641" i="2"/>
  <c r="CS641" i="2"/>
  <c r="BS641" i="2"/>
  <c r="BE641" i="2"/>
  <c r="CK641" i="2"/>
  <c r="DI641" i="2"/>
  <c r="BC641" i="2"/>
  <c r="CR641" i="2"/>
  <c r="CQ661" i="2"/>
  <c r="CE661" i="2"/>
  <c r="CI661" i="2"/>
  <c r="CU661" i="2"/>
  <c r="DD661" i="2"/>
  <c r="BE661" i="2"/>
  <c r="CL661" i="2"/>
  <c r="BL661" i="2"/>
  <c r="BW661" i="2"/>
  <c r="CK661" i="2"/>
  <c r="CB661" i="2"/>
  <c r="CQ681" i="2"/>
  <c r="BK681" i="2"/>
  <c r="BT681" i="2"/>
  <c r="BJ681" i="2"/>
  <c r="DI681" i="2"/>
  <c r="CY681" i="2"/>
  <c r="BC681" i="2"/>
  <c r="CL681" i="2"/>
  <c r="DH681" i="2"/>
  <c r="CR681" i="2"/>
  <c r="CP681" i="2"/>
  <c r="CQ701" i="2"/>
  <c r="BM701" i="2"/>
  <c r="CA701" i="2"/>
  <c r="CE701" i="2"/>
  <c r="CY701" i="2"/>
  <c r="DA701" i="2"/>
  <c r="DH701" i="2"/>
  <c r="CF701" i="2"/>
  <c r="CB701" i="2"/>
  <c r="CX701" i="2"/>
  <c r="BV701" i="2"/>
  <c r="CQ740" i="2"/>
  <c r="CF740" i="2"/>
  <c r="BZ740" i="2"/>
  <c r="CZ740" i="2"/>
  <c r="CS740" i="2"/>
  <c r="AW740" i="2"/>
  <c r="BC740" i="2"/>
  <c r="CR740" i="2"/>
  <c r="CP740" i="2"/>
  <c r="DB115" i="2"/>
  <c r="DG122" i="2"/>
  <c r="CE112" i="2"/>
  <c r="CP120" i="2"/>
  <c r="CP125" i="2"/>
  <c r="DA120" i="2"/>
  <c r="BX114" i="2"/>
  <c r="DE108" i="2"/>
  <c r="DF120" i="2"/>
  <c r="BD120" i="2"/>
  <c r="BL120" i="2"/>
  <c r="BC121" i="2"/>
  <c r="BB120" i="2"/>
  <c r="CN111" i="2"/>
  <c r="BW122" i="2"/>
  <c r="CL110" i="2"/>
  <c r="DA106" i="2"/>
  <c r="BO111" i="2"/>
  <c r="CS110" i="2"/>
  <c r="BX115" i="2"/>
  <c r="AZ115" i="2"/>
  <c r="DE112" i="2"/>
  <c r="CC112" i="2"/>
  <c r="BS110" i="2"/>
  <c r="DF122" i="2"/>
  <c r="CF123" i="2"/>
  <c r="CB113" i="2"/>
  <c r="CJ111" i="2"/>
  <c r="BH120" i="2"/>
  <c r="BH125" i="2"/>
  <c r="CO108" i="2"/>
  <c r="BT106" i="2"/>
  <c r="BR106" i="2"/>
  <c r="DD106" i="2"/>
  <c r="DB111" i="2"/>
  <c r="CA114" i="2"/>
  <c r="DG109" i="2"/>
  <c r="BJ106" i="2"/>
  <c r="CV122" i="2"/>
  <c r="CT109" i="2"/>
  <c r="DI110" i="2"/>
  <c r="AW109" i="2"/>
  <c r="CK109" i="2"/>
  <c r="CK123" i="2"/>
  <c r="BN120" i="2"/>
  <c r="BN125" i="2"/>
  <c r="AY109" i="2"/>
  <c r="BE115" i="2"/>
  <c r="BB123" i="2"/>
  <c r="CN120" i="2"/>
  <c r="BW120" i="2"/>
  <c r="BW125" i="2"/>
  <c r="CL114" i="2"/>
  <c r="AU111" i="2"/>
  <c r="BO122" i="2"/>
  <c r="CS109" i="2"/>
  <c r="BG106" i="2"/>
  <c r="CY108" i="2"/>
  <c r="DE106" i="2"/>
  <c r="CC110" i="2"/>
  <c r="CW111" i="2"/>
  <c r="DF112" i="2"/>
  <c r="BP106" i="2"/>
  <c r="CX108" i="2"/>
  <c r="CQ114" i="2"/>
  <c r="BY109" i="2"/>
  <c r="BT110" i="2"/>
  <c r="CZ109" i="2"/>
  <c r="DD115" i="2"/>
  <c r="DB112" i="2"/>
  <c r="CA116" i="2"/>
  <c r="BJ110" i="2"/>
  <c r="CV109" i="2"/>
  <c r="CE106" i="2"/>
  <c r="CT114" i="2"/>
  <c r="AW113" i="2"/>
  <c r="CP106" i="2"/>
  <c r="AY115" i="2"/>
  <c r="BE106" i="2"/>
  <c r="BE123" i="2"/>
  <c r="BL123" i="2"/>
  <c r="CN122" i="2"/>
  <c r="DA121" i="2"/>
  <c r="BO121" i="2"/>
  <c r="CS113" i="2"/>
  <c r="BX116" i="2"/>
  <c r="AZ114" i="2"/>
  <c r="CY115" i="2"/>
  <c r="DE110" i="2"/>
  <c r="CC114" i="2"/>
  <c r="BS111" i="2"/>
  <c r="DF125" i="2"/>
  <c r="CD116" i="2"/>
  <c r="BP123" i="2"/>
  <c r="CX114" i="2"/>
  <c r="CQ106" i="2"/>
  <c r="CZ120" i="2"/>
  <c r="BR113" i="2"/>
  <c r="DD114" i="2"/>
  <c r="DB123" i="2"/>
  <c r="DG120" i="2"/>
  <c r="BJ120" i="2"/>
  <c r="CV115" i="2"/>
  <c r="CE108" i="2"/>
  <c r="AW121" i="2"/>
  <c r="CK112" i="2"/>
  <c r="CP108" i="2"/>
  <c r="BN113" i="2"/>
  <c r="BC106" i="2"/>
  <c r="BB106" i="2"/>
  <c r="CN113" i="2"/>
  <c r="CL120" i="2"/>
  <c r="CL125" i="2"/>
  <c r="DA115" i="2"/>
  <c r="AU113" i="2"/>
  <c r="BX122" i="2"/>
  <c r="BG123" i="2"/>
  <c r="AZ123" i="2"/>
  <c r="DE123" i="2"/>
  <c r="DH111" i="2"/>
  <c r="BS114" i="2"/>
  <c r="AT114" i="2"/>
  <c r="AV111" i="2"/>
  <c r="BM113" i="2"/>
  <c r="CH114" i="2"/>
  <c r="CZ121" i="2"/>
  <c r="BR123" i="2"/>
  <c r="DD116" i="2"/>
  <c r="CM114" i="2"/>
  <c r="DB122" i="2"/>
  <c r="CA109" i="2"/>
  <c r="BJ121" i="2"/>
  <c r="CV112" i="2"/>
  <c r="CE120" i="2"/>
  <c r="CE125" i="2"/>
  <c r="CT106" i="2"/>
  <c r="DI122" i="2"/>
  <c r="CP111" i="2"/>
  <c r="BN122" i="2"/>
  <c r="AY112" i="2"/>
  <c r="BE116" i="2"/>
  <c r="BL106" i="2"/>
  <c r="BC120" i="2"/>
  <c r="CN109" i="2"/>
  <c r="BW108" i="2"/>
  <c r="CL109" i="2"/>
  <c r="DA114" i="2"/>
  <c r="AU110" i="2"/>
  <c r="CS123" i="2"/>
  <c r="BX120" i="2"/>
  <c r="CY113" i="2"/>
  <c r="CC115" i="2"/>
  <c r="DH115" i="2"/>
  <c r="BS123" i="2"/>
  <c r="BM110" i="2"/>
  <c r="CG109" i="2"/>
  <c r="CH122" i="2"/>
  <c r="BF109" i="2"/>
  <c r="BT122" i="2"/>
  <c r="BR112" i="2"/>
  <c r="DD120" i="2"/>
  <c r="CM121" i="2"/>
  <c r="CA113" i="2"/>
  <c r="DG125" i="2"/>
  <c r="BJ116" i="2"/>
  <c r="CV116" i="2"/>
  <c r="CE115" i="2"/>
  <c r="DI112" i="2"/>
  <c r="AW122" i="2"/>
  <c r="CK120" i="2"/>
  <c r="CP109" i="2"/>
  <c r="AY120" i="2"/>
  <c r="BE109" i="2"/>
  <c r="BL121" i="2"/>
  <c r="BC123" i="2"/>
  <c r="BW114" i="2"/>
  <c r="CL111" i="2"/>
  <c r="DA108" i="2"/>
  <c r="AU112" i="2"/>
  <c r="BO113" i="2"/>
  <c r="BX108" i="2"/>
  <c r="BG115" i="2"/>
  <c r="DE121" i="2"/>
  <c r="DH108" i="2"/>
  <c r="DF113" i="2"/>
  <c r="AT123" i="2"/>
  <c r="BV106" i="2"/>
  <c r="CR106" i="2"/>
  <c r="BQ110" i="2"/>
  <c r="BI110" i="2"/>
  <c r="BA114" i="2"/>
  <c r="BT116" i="2"/>
  <c r="CZ116" i="2"/>
  <c r="BR108" i="2"/>
  <c r="BR122" i="2"/>
  <c r="DD113" i="2"/>
  <c r="DD122" i="2"/>
  <c r="CM123" i="2"/>
  <c r="CM122" i="2"/>
  <c r="DB114" i="2"/>
  <c r="DB108" i="2"/>
  <c r="CA122" i="2"/>
  <c r="DG123" i="2"/>
  <c r="DG111" i="2"/>
  <c r="BJ109" i="2"/>
  <c r="BJ123" i="2"/>
  <c r="CV111" i="2"/>
  <c r="CV121" i="2"/>
  <c r="CV110" i="2"/>
  <c r="CE109" i="2"/>
  <c r="CT110" i="2"/>
  <c r="CT113" i="2"/>
  <c r="CT120" i="2"/>
  <c r="CT125" i="2"/>
  <c r="DI113" i="2"/>
  <c r="DI120" i="2"/>
  <c r="AW106" i="2"/>
  <c r="CK106" i="2"/>
  <c r="CP115" i="2"/>
  <c r="BN110" i="2"/>
  <c r="AY121" i="2"/>
  <c r="BE113" i="2"/>
  <c r="BE121" i="2"/>
  <c r="BL110" i="2"/>
  <c r="BL115" i="2"/>
  <c r="BL122" i="2"/>
  <c r="BB108" i="2"/>
  <c r="BB125" i="2"/>
  <c r="BB116" i="2"/>
  <c r="CN106" i="2"/>
  <c r="CN108" i="2"/>
  <c r="CL122" i="2"/>
  <c r="AU121" i="2"/>
  <c r="BO110" i="2"/>
  <c r="CS108" i="2"/>
  <c r="CS121" i="2"/>
  <c r="BX111" i="2"/>
  <c r="BG111" i="2"/>
  <c r="BG112" i="2"/>
  <c r="BG109" i="2"/>
  <c r="AZ106" i="2"/>
  <c r="CY123" i="2"/>
  <c r="DE120" i="2"/>
  <c r="DE125" i="2"/>
  <c r="CC106" i="2"/>
  <c r="CW114" i="2"/>
  <c r="CW112" i="2"/>
  <c r="DH120" i="2"/>
  <c r="DH125" i="2"/>
  <c r="BS106" i="2"/>
  <c r="BS115" i="2"/>
  <c r="DF111" i="2"/>
  <c r="DF121" i="2"/>
  <c r="AT116" i="2"/>
  <c r="CF120" i="2"/>
  <c r="CD122" i="2"/>
  <c r="AV114" i="2"/>
  <c r="BV108" i="2"/>
  <c r="CB125" i="2"/>
  <c r="BP110" i="2"/>
  <c r="BM116" i="2"/>
  <c r="CX111" i="2"/>
  <c r="CG112" i="2"/>
  <c r="CH113" i="2"/>
  <c r="BI116" i="2"/>
  <c r="BF115" i="2"/>
  <c r="CI116" i="2"/>
  <c r="CU106" i="2"/>
  <c r="BT121" i="2"/>
  <c r="BT111" i="2"/>
  <c r="BT120" i="2"/>
  <c r="BT125" i="2"/>
  <c r="CZ106" i="2"/>
  <c r="CZ114" i="2"/>
  <c r="BR114" i="2"/>
  <c r="BR109" i="2"/>
  <c r="DD125" i="2"/>
  <c r="CM110" i="2"/>
  <c r="CM120" i="2"/>
  <c r="CM125" i="2"/>
  <c r="CM116" i="2"/>
  <c r="DB120" i="2"/>
  <c r="DB110" i="2"/>
  <c r="DB116" i="2"/>
  <c r="CA108" i="2"/>
  <c r="CA115" i="2"/>
  <c r="CA121" i="2"/>
  <c r="DG114" i="2"/>
  <c r="DG116" i="2"/>
  <c r="BJ122" i="2"/>
  <c r="BJ114" i="2"/>
  <c r="CE116" i="2"/>
  <c r="CE111" i="2"/>
  <c r="CT122" i="2"/>
  <c r="CT121" i="2"/>
  <c r="DI111" i="2"/>
  <c r="DI106" i="2"/>
  <c r="AW111" i="2"/>
  <c r="AW116" i="2"/>
  <c r="AW115" i="2"/>
  <c r="CK108" i="2"/>
  <c r="CK113" i="2"/>
  <c r="CK125" i="2"/>
  <c r="CP110" i="2"/>
  <c r="CP122" i="2"/>
  <c r="BN109" i="2"/>
  <c r="BN123" i="2"/>
  <c r="AY123" i="2"/>
  <c r="AY106" i="2"/>
  <c r="AY125" i="2"/>
  <c r="BE111" i="2"/>
  <c r="BE120" i="2"/>
  <c r="BE125" i="2"/>
  <c r="BL116" i="2"/>
  <c r="BC111" i="2"/>
  <c r="BC108" i="2"/>
  <c r="BC116" i="2"/>
  <c r="BB109" i="2"/>
  <c r="BB112" i="2"/>
  <c r="CN125" i="2"/>
  <c r="CN115" i="2"/>
  <c r="BW121" i="2"/>
  <c r="BW115" i="2"/>
  <c r="CL113" i="2"/>
  <c r="DA110" i="2"/>
  <c r="DA116" i="2"/>
  <c r="AU109" i="2"/>
  <c r="AU120" i="2"/>
  <c r="AU122" i="2"/>
  <c r="BO112" i="2"/>
  <c r="CS112" i="2"/>
  <c r="CS116" i="2"/>
  <c r="BX109" i="2"/>
  <c r="BX125" i="2"/>
  <c r="BX110" i="2"/>
  <c r="BG113" i="2"/>
  <c r="AZ111" i="2"/>
  <c r="AZ109" i="2"/>
  <c r="CY106" i="2"/>
  <c r="CY120" i="2"/>
  <c r="DE109" i="2"/>
  <c r="DE115" i="2"/>
  <c r="DE111" i="2"/>
  <c r="CC109" i="2"/>
  <c r="CC116" i="2"/>
  <c r="CC120" i="2"/>
  <c r="CC125" i="2"/>
  <c r="CW110" i="2"/>
  <c r="CW113" i="2"/>
  <c r="BS116" i="2"/>
  <c r="BS109" i="2"/>
  <c r="BS113" i="2"/>
  <c r="DF106" i="2"/>
  <c r="DF123" i="2"/>
  <c r="AT109" i="2"/>
  <c r="CF114" i="2"/>
  <c r="CD120" i="2"/>
  <c r="CD125" i="2"/>
  <c r="AV123" i="2"/>
  <c r="BV120" i="2"/>
  <c r="BV125" i="2"/>
  <c r="CB114" i="2"/>
  <c r="BP120" i="2"/>
  <c r="CJ115" i="2"/>
  <c r="CX112" i="2"/>
  <c r="CG120" i="2"/>
  <c r="BQ113" i="2"/>
  <c r="BD121" i="2"/>
  <c r="CH108" i="2"/>
  <c r="BI109" i="2"/>
  <c r="BH112" i="2"/>
  <c r="BY116" i="2"/>
  <c r="BF121" i="2"/>
  <c r="CU110" i="2"/>
  <c r="CC121" i="2"/>
  <c r="CC123" i="2"/>
  <c r="DH121" i="2"/>
  <c r="BS120" i="2"/>
  <c r="BS125" i="2"/>
  <c r="DF108" i="2"/>
  <c r="CF116" i="2"/>
  <c r="CD110" i="2"/>
  <c r="BV122" i="2"/>
  <c r="CB108" i="2"/>
  <c r="BP114" i="2"/>
  <c r="BM120" i="2"/>
  <c r="BM125" i="2"/>
  <c r="CR122" i="2"/>
  <c r="CJ120" i="2"/>
  <c r="CJ125" i="2"/>
  <c r="CX122" i="2"/>
  <c r="BQ122" i="2"/>
  <c r="CQ113" i="2"/>
  <c r="CH120" i="2"/>
  <c r="BI113" i="2"/>
  <c r="BY114" i="2"/>
  <c r="BF116" i="2"/>
  <c r="BK120" i="2"/>
  <c r="BT109" i="2"/>
  <c r="BT114" i="2"/>
  <c r="CZ111" i="2"/>
  <c r="CZ108" i="2"/>
  <c r="CZ123" i="2"/>
  <c r="BR110" i="2"/>
  <c r="DD108" i="2"/>
  <c r="DD123" i="2"/>
  <c r="CM106" i="2"/>
  <c r="CM115" i="2"/>
  <c r="DB106" i="2"/>
  <c r="CA120" i="2"/>
  <c r="CA125" i="2"/>
  <c r="DG110" i="2"/>
  <c r="BJ111" i="2"/>
  <c r="BJ125" i="2"/>
  <c r="CV106" i="2"/>
  <c r="CV113" i="2"/>
  <c r="CE113" i="2"/>
  <c r="CE121" i="2"/>
  <c r="CT123" i="2"/>
  <c r="DI109" i="2"/>
  <c r="DI115" i="2"/>
  <c r="AW114" i="2"/>
  <c r="AW125" i="2"/>
  <c r="CK111" i="2"/>
  <c r="CK116" i="2"/>
  <c r="CP114" i="2"/>
  <c r="BN114" i="2"/>
  <c r="BN108" i="2"/>
  <c r="AY114" i="2"/>
  <c r="AY122" i="2"/>
  <c r="BL111" i="2"/>
  <c r="BL125" i="2"/>
  <c r="BC114" i="2"/>
  <c r="BB111" i="2"/>
  <c r="BB115" i="2"/>
  <c r="CN123" i="2"/>
  <c r="BW111" i="2"/>
  <c r="BW110" i="2"/>
  <c r="CL108" i="2"/>
  <c r="DA112" i="2"/>
  <c r="DA109" i="2"/>
  <c r="DA125" i="2"/>
  <c r="AU114" i="2"/>
  <c r="AU115" i="2"/>
  <c r="BO106" i="2"/>
  <c r="CS111" i="2"/>
  <c r="CS122" i="2"/>
  <c r="CS115" i="2"/>
  <c r="BX121" i="2"/>
  <c r="BX113" i="2"/>
  <c r="BG108" i="2"/>
  <c r="AZ121" i="2"/>
  <c r="AZ122" i="2"/>
  <c r="AZ113" i="2"/>
  <c r="CY116" i="2"/>
  <c r="CY114" i="2"/>
  <c r="DE114" i="2"/>
  <c r="CC108" i="2"/>
  <c r="CW108" i="2"/>
  <c r="CW109" i="2"/>
  <c r="CW123" i="2"/>
  <c r="DH106" i="2"/>
  <c r="BS112" i="2"/>
  <c r="BS122" i="2"/>
  <c r="DF109" i="2"/>
  <c r="AT108" i="2"/>
  <c r="AT122" i="2"/>
  <c r="CF113" i="2"/>
  <c r="CD111" i="2"/>
  <c r="AV106" i="2"/>
  <c r="BP112" i="2"/>
  <c r="BM121" i="2"/>
  <c r="CJ112" i="2"/>
  <c r="CX116" i="2"/>
  <c r="BD125" i="2"/>
  <c r="CQ123" i="2"/>
  <c r="CH121" i="2"/>
  <c r="BI111" i="2"/>
  <c r="BH110" i="2"/>
  <c r="BK114" i="2"/>
  <c r="DC114" i="2"/>
  <c r="BT113" i="2"/>
  <c r="BT115" i="2"/>
  <c r="CZ113" i="2"/>
  <c r="CZ112" i="2"/>
  <c r="CZ122" i="2"/>
  <c r="BR111" i="2"/>
  <c r="BR121" i="2"/>
  <c r="DD109" i="2"/>
  <c r="DD112" i="2"/>
  <c r="CM111" i="2"/>
  <c r="CM109" i="2"/>
  <c r="DB109" i="2"/>
  <c r="DB125" i="2"/>
  <c r="CA123" i="2"/>
  <c r="DG115" i="2"/>
  <c r="DG113" i="2"/>
  <c r="BJ113" i="2"/>
  <c r="BJ112" i="2"/>
  <c r="CV114" i="2"/>
  <c r="CE110" i="2"/>
  <c r="CE122" i="2"/>
  <c r="CT111" i="2"/>
  <c r="DI114" i="2"/>
  <c r="AW108" i="2"/>
  <c r="AW123" i="2"/>
  <c r="CK114" i="2"/>
  <c r="CP113" i="2"/>
  <c r="CP123" i="2"/>
  <c r="BN111" i="2"/>
  <c r="BN106" i="2"/>
  <c r="BN116" i="2"/>
  <c r="AY110" i="2"/>
  <c r="AY108" i="2"/>
  <c r="BE114" i="2"/>
  <c r="BL112" i="2"/>
  <c r="BC112" i="2"/>
  <c r="BC110" i="2"/>
  <c r="BC113" i="2"/>
  <c r="BB113" i="2"/>
  <c r="BB110" i="2"/>
  <c r="CN112" i="2"/>
  <c r="CN121" i="2"/>
  <c r="BW112" i="2"/>
  <c r="BW113" i="2"/>
  <c r="BW109" i="2"/>
  <c r="CL115" i="2"/>
  <c r="CL112" i="2"/>
  <c r="CL116" i="2"/>
  <c r="DA111" i="2"/>
  <c r="DA123" i="2"/>
  <c r="AU116" i="2"/>
  <c r="AU125" i="2"/>
  <c r="BO108" i="2"/>
  <c r="BO114" i="2"/>
  <c r="CS120" i="2"/>
  <c r="BX123" i="2"/>
  <c r="BG114" i="2"/>
  <c r="BG122" i="2"/>
  <c r="AZ112" i="2"/>
  <c r="AZ108" i="2"/>
  <c r="CY112" i="2"/>
  <c r="CY125" i="2"/>
  <c r="CY122" i="2"/>
  <c r="DE122" i="2"/>
  <c r="CC122" i="2"/>
  <c r="CW116" i="2"/>
  <c r="CW115" i="2"/>
  <c r="DH109" i="2"/>
  <c r="DH112" i="2"/>
  <c r="DH114" i="2"/>
  <c r="BS121" i="2"/>
  <c r="DF110" i="2"/>
  <c r="DF116" i="2"/>
  <c r="AT111" i="2"/>
  <c r="AV121" i="2"/>
  <c r="BV114" i="2"/>
  <c r="BM112" i="2"/>
  <c r="CR109" i="2"/>
  <c r="CJ106" i="2"/>
  <c r="CG114" i="2"/>
  <c r="BQ116" i="2"/>
  <c r="CQ110" i="2"/>
  <c r="BY111" i="2"/>
  <c r="BU122" i="2"/>
  <c r="BZ114" i="2"/>
  <c r="AX123" i="2"/>
  <c r="BT108" i="2"/>
  <c r="BT123" i="2"/>
  <c r="CZ125" i="2"/>
  <c r="CZ115" i="2"/>
  <c r="BR125" i="2"/>
  <c r="BR116" i="2"/>
  <c r="DD111" i="2"/>
  <c r="DD110" i="2"/>
  <c r="CM112" i="2"/>
  <c r="DB113" i="2"/>
  <c r="CA112" i="2"/>
  <c r="CA111" i="2"/>
  <c r="DG106" i="2"/>
  <c r="DG112" i="2"/>
  <c r="BJ115" i="2"/>
  <c r="BJ108" i="2"/>
  <c r="CV108" i="2"/>
  <c r="CE114" i="2"/>
  <c r="CT112" i="2"/>
  <c r="CT108" i="2"/>
  <c r="DI116" i="2"/>
  <c r="DI108" i="2"/>
  <c r="DI125" i="2"/>
  <c r="AW110" i="2"/>
  <c r="AW112" i="2"/>
  <c r="CK110" i="2"/>
  <c r="CK122" i="2"/>
  <c r="CP116" i="2"/>
  <c r="CP112" i="2"/>
  <c r="BN112" i="2"/>
  <c r="BN121" i="2"/>
  <c r="AY111" i="2"/>
  <c r="BE112" i="2"/>
  <c r="BE108" i="2"/>
  <c r="BE122" i="2"/>
  <c r="BL108" i="2"/>
  <c r="BL109" i="2"/>
  <c r="BL114" i="2"/>
  <c r="BC125" i="2"/>
  <c r="BC122" i="2"/>
  <c r="BB122" i="2"/>
  <c r="BB114" i="2"/>
  <c r="CN116" i="2"/>
  <c r="CN110" i="2"/>
  <c r="BW106" i="2"/>
  <c r="BW123" i="2"/>
  <c r="CL106" i="2"/>
  <c r="DA113" i="2"/>
  <c r="AU108" i="2"/>
  <c r="AU123" i="2"/>
  <c r="BO123" i="2"/>
  <c r="BO116" i="2"/>
  <c r="BO109" i="2"/>
  <c r="CS114" i="2"/>
  <c r="CS125" i="2"/>
  <c r="BX112" i="2"/>
  <c r="BG120" i="2"/>
  <c r="BG125" i="2"/>
  <c r="BG121" i="2"/>
  <c r="AZ116" i="2"/>
  <c r="AZ110" i="2"/>
  <c r="CY111" i="2"/>
  <c r="CY121" i="2"/>
  <c r="DE116" i="2"/>
  <c r="CC111" i="2"/>
  <c r="CW121" i="2"/>
  <c r="CW122" i="2"/>
  <c r="DH110" i="2"/>
  <c r="DH116" i="2"/>
  <c r="DH123" i="2"/>
  <c r="BS108" i="2"/>
  <c r="DF115" i="2"/>
  <c r="CF125" i="2"/>
  <c r="CD123" i="2"/>
  <c r="CB110" i="2"/>
  <c r="BP111" i="2"/>
  <c r="CR113" i="2"/>
  <c r="CJ110" i="2"/>
  <c r="CX115" i="2"/>
  <c r="CG115" i="2"/>
  <c r="BQ114" i="2"/>
  <c r="CH111" i="2"/>
  <c r="BI115" i="2"/>
  <c r="BY122" i="2"/>
  <c r="BU114" i="2"/>
  <c r="BZ116" i="2"/>
  <c r="AX112" i="2"/>
  <c r="CF112" i="2"/>
  <c r="CF108" i="2"/>
  <c r="CD109" i="2"/>
  <c r="CD106" i="2"/>
  <c r="AV110" i="2"/>
  <c r="AV112" i="2"/>
  <c r="AV122" i="2"/>
  <c r="BV112" i="2"/>
  <c r="BV115" i="2"/>
  <c r="CB111" i="2"/>
  <c r="CB121" i="2"/>
  <c r="BP115" i="2"/>
  <c r="BP125" i="2"/>
  <c r="BM123" i="2"/>
  <c r="CR115" i="2"/>
  <c r="CX110" i="2"/>
  <c r="CX120" i="2"/>
  <c r="CX125" i="2"/>
  <c r="CX121" i="2"/>
  <c r="CG122" i="2"/>
  <c r="CG116" i="2"/>
  <c r="BQ108" i="2"/>
  <c r="BD109" i="2"/>
  <c r="BD106" i="2"/>
  <c r="CQ108" i="2"/>
  <c r="CQ122" i="2"/>
  <c r="CH123" i="2"/>
  <c r="BI106" i="2"/>
  <c r="BI122" i="2"/>
  <c r="BH111" i="2"/>
  <c r="BH115" i="2"/>
  <c r="BY113" i="2"/>
  <c r="BY110" i="2"/>
  <c r="BY121" i="2"/>
  <c r="BF113" i="2"/>
  <c r="BF106" i="2"/>
  <c r="BF120" i="2"/>
  <c r="BF125" i="2"/>
  <c r="BA123" i="2"/>
  <c r="CI123" i="2"/>
  <c r="CO116" i="2"/>
  <c r="CU114" i="2"/>
  <c r="DC115" i="2"/>
  <c r="AX106" i="2"/>
  <c r="CF111" i="2"/>
  <c r="CF122" i="2"/>
  <c r="CF110" i="2"/>
  <c r="CD121" i="2"/>
  <c r="AV115" i="2"/>
  <c r="BP113" i="2"/>
  <c r="BP108" i="2"/>
  <c r="BM111" i="2"/>
  <c r="CR120" i="2"/>
  <c r="CR125" i="2"/>
  <c r="CJ121" i="2"/>
  <c r="CJ114" i="2"/>
  <c r="CX109" i="2"/>
  <c r="CG110" i="2"/>
  <c r="BQ120" i="2"/>
  <c r="BQ125" i="2"/>
  <c r="BQ123" i="2"/>
  <c r="BD113" i="2"/>
  <c r="BD110" i="2"/>
  <c r="BD114" i="2"/>
  <c r="CQ112" i="2"/>
  <c r="CQ121" i="2"/>
  <c r="CH109" i="2"/>
  <c r="CH116" i="2"/>
  <c r="BI112" i="2"/>
  <c r="BI114" i="2"/>
  <c r="BI120" i="2"/>
  <c r="BI125" i="2"/>
  <c r="BH106" i="2"/>
  <c r="BH122" i="2"/>
  <c r="BY123" i="2"/>
  <c r="BY106" i="2"/>
  <c r="BF112" i="2"/>
  <c r="BU111" i="2"/>
  <c r="BU120" i="2"/>
  <c r="BU125" i="2"/>
  <c r="CI121" i="2"/>
  <c r="BK113" i="2"/>
  <c r="BZ112" i="2"/>
  <c r="CO111" i="2"/>
  <c r="CU116" i="2"/>
  <c r="DC122" i="2"/>
  <c r="AX108" i="2"/>
  <c r="BU110" i="2"/>
  <c r="BA110" i="2"/>
  <c r="CI109" i="2"/>
  <c r="BZ122" i="2"/>
  <c r="DC123" i="2"/>
  <c r="AX116" i="2"/>
  <c r="CF121" i="2"/>
  <c r="CD112" i="2"/>
  <c r="CD114" i="2"/>
  <c r="AV120" i="2"/>
  <c r="BV110" i="2"/>
  <c r="BV109" i="2"/>
  <c r="BV116" i="2"/>
  <c r="CB116" i="2"/>
  <c r="CB123" i="2"/>
  <c r="BP109" i="2"/>
  <c r="BP121" i="2"/>
  <c r="BM108" i="2"/>
  <c r="BM106" i="2"/>
  <c r="CR108" i="2"/>
  <c r="CR114" i="2"/>
  <c r="CJ108" i="2"/>
  <c r="CJ123" i="2"/>
  <c r="CX113" i="2"/>
  <c r="CG106" i="2"/>
  <c r="CG125" i="2"/>
  <c r="BQ115" i="2"/>
  <c r="BQ111" i="2"/>
  <c r="BD108" i="2"/>
  <c r="BD111" i="2"/>
  <c r="BD123" i="2"/>
  <c r="CQ116" i="2"/>
  <c r="CQ120" i="2"/>
  <c r="CQ125" i="2"/>
  <c r="CH125" i="2"/>
  <c r="BI123" i="2"/>
  <c r="BI121" i="2"/>
  <c r="BH114" i="2"/>
  <c r="BH113" i="2"/>
  <c r="BY120" i="2"/>
  <c r="BY125" i="2"/>
  <c r="BF114" i="2"/>
  <c r="BF122" i="2"/>
  <c r="BA122" i="2"/>
  <c r="CI114" i="2"/>
  <c r="BZ109" i="2"/>
  <c r="CO123" i="2"/>
  <c r="CU123" i="2"/>
  <c r="AX109" i="2"/>
  <c r="CF109" i="2"/>
  <c r="CD113" i="2"/>
  <c r="AV109" i="2"/>
  <c r="AV113" i="2"/>
  <c r="AV125" i="2"/>
  <c r="BV113" i="2"/>
  <c r="CB106" i="2"/>
  <c r="CB115" i="2"/>
  <c r="CB122" i="2"/>
  <c r="BP116" i="2"/>
  <c r="BP122" i="2"/>
  <c r="BM109" i="2"/>
  <c r="CR111" i="2"/>
  <c r="CR110" i="2"/>
  <c r="CJ109" i="2"/>
  <c r="CJ122" i="2"/>
  <c r="CX123" i="2"/>
  <c r="CG113" i="2"/>
  <c r="CG121" i="2"/>
  <c r="CG111" i="2"/>
  <c r="BQ109" i="2"/>
  <c r="BQ121" i="2"/>
  <c r="BD116" i="2"/>
  <c r="BD122" i="2"/>
  <c r="CQ109" i="2"/>
  <c r="CH115" i="2"/>
  <c r="CH106" i="2"/>
  <c r="CH112" i="2"/>
  <c r="BH109" i="2"/>
  <c r="BH121" i="2"/>
  <c r="BY115" i="2"/>
  <c r="BY108" i="2"/>
  <c r="BF110" i="2"/>
  <c r="BU108" i="2"/>
  <c r="BA120" i="2"/>
  <c r="BA125" i="2"/>
  <c r="BK108" i="2"/>
  <c r="BZ110" i="2"/>
  <c r="AX114" i="2"/>
  <c r="CF106" i="2"/>
  <c r="CD115" i="2"/>
  <c r="CD108" i="2"/>
  <c r="AV108" i="2"/>
  <c r="AV116" i="2"/>
  <c r="BV123" i="2"/>
  <c r="BV121" i="2"/>
  <c r="CB109" i="2"/>
  <c r="CB112" i="2"/>
  <c r="BM114" i="2"/>
  <c r="BM122" i="2"/>
  <c r="BM115" i="2"/>
  <c r="CR112" i="2"/>
  <c r="CR121" i="2"/>
  <c r="CR123" i="2"/>
  <c r="CJ113" i="2"/>
  <c r="CX106" i="2"/>
  <c r="CG108" i="2"/>
  <c r="CG123" i="2"/>
  <c r="BQ112" i="2"/>
  <c r="BD112" i="2"/>
  <c r="BD115" i="2"/>
  <c r="CQ111" i="2"/>
  <c r="CQ115" i="2"/>
  <c r="CH110" i="2"/>
  <c r="BI108" i="2"/>
  <c r="BH108" i="2"/>
  <c r="BH123" i="2"/>
  <c r="BY112" i="2"/>
  <c r="BF123" i="2"/>
  <c r="BF111" i="2"/>
  <c r="BF108" i="2"/>
  <c r="BA109" i="2"/>
  <c r="CI120" i="2"/>
  <c r="BZ106" i="2"/>
  <c r="CO120" i="2"/>
  <c r="CO125" i="2"/>
  <c r="CU122" i="2"/>
  <c r="DC120" i="2"/>
  <c r="DC125" i="2"/>
  <c r="BA116" i="2"/>
  <c r="CI106" i="2"/>
  <c r="BK121" i="2"/>
  <c r="BK116" i="2"/>
  <c r="BZ120" i="2"/>
  <c r="BZ125" i="2"/>
  <c r="CO113" i="2"/>
  <c r="DC108" i="2"/>
  <c r="AX110" i="2"/>
  <c r="AX120" i="2"/>
  <c r="AX122" i="2"/>
  <c r="BU113" i="2"/>
  <c r="BU121" i="2"/>
  <c r="BU115" i="2"/>
  <c r="BA112" i="2"/>
  <c r="CI111" i="2"/>
  <c r="CI110" i="2"/>
  <c r="BK112" i="2"/>
  <c r="BK109" i="2"/>
  <c r="BZ111" i="2"/>
  <c r="BZ121" i="2"/>
  <c r="CO109" i="2"/>
  <c r="DC121" i="2"/>
  <c r="DC106" i="2"/>
  <c r="DC109" i="2"/>
  <c r="AX113" i="2"/>
  <c r="BU106" i="2"/>
  <c r="BU109" i="2"/>
  <c r="BU123" i="2"/>
  <c r="BA115" i="2"/>
  <c r="CI125" i="2"/>
  <c r="BK106" i="2"/>
  <c r="BK123" i="2"/>
  <c r="BZ108" i="2"/>
  <c r="BZ113" i="2"/>
  <c r="CO112" i="2"/>
  <c r="DC110" i="2"/>
  <c r="AX111" i="2"/>
  <c r="AX125" i="2"/>
  <c r="BU116" i="2"/>
  <c r="BA108" i="2"/>
  <c r="BA111" i="2"/>
  <c r="CI115" i="2"/>
  <c r="CI108" i="2"/>
  <c r="CI113" i="2"/>
  <c r="BK111" i="2"/>
  <c r="BK110" i="2"/>
  <c r="BK122" i="2"/>
  <c r="BZ123" i="2"/>
  <c r="CO106" i="2"/>
  <c r="CO115" i="2"/>
  <c r="DC112" i="2"/>
  <c r="DC116" i="2"/>
  <c r="AX115" i="2"/>
  <c r="BU112" i="2"/>
  <c r="BA106" i="2"/>
  <c r="BA113" i="2"/>
  <c r="BA121" i="2"/>
  <c r="CI112" i="2"/>
  <c r="CI122" i="2"/>
  <c r="BK115" i="2"/>
  <c r="BK125" i="2"/>
  <c r="BZ115" i="2"/>
  <c r="CO110" i="2"/>
  <c r="CO114" i="2"/>
  <c r="CO122" i="2"/>
  <c r="DC111" i="2"/>
  <c r="DC113" i="2"/>
  <c r="AX121" i="2"/>
  <c r="DT71" i="2"/>
  <c r="DT83" i="2"/>
  <c r="DT87" i="2" s="1"/>
  <c r="DU83" i="2"/>
  <c r="DU87" i="2" s="1"/>
  <c r="DV83" i="2"/>
  <c r="DV87" i="2" s="1"/>
  <c r="DW83" i="2"/>
  <c r="DW87" i="2" s="1"/>
  <c r="DX83" i="2"/>
  <c r="DX87" i="2" s="1"/>
  <c r="DY83" i="2"/>
  <c r="DY87" i="2" s="1"/>
  <c r="DZ83" i="2"/>
  <c r="DZ87" i="2" s="1"/>
  <c r="EA83" i="2"/>
  <c r="EA87" i="2" s="1"/>
  <c r="EB83" i="2"/>
  <c r="EB87" i="2" s="1"/>
  <c r="EC83" i="2"/>
  <c r="EC87" i="2" s="1"/>
  <c r="ED83" i="2"/>
  <c r="ED87" i="2" s="1"/>
  <c r="EE83" i="2"/>
  <c r="EE87" i="2" s="1"/>
  <c r="EF83" i="2"/>
  <c r="EF87" i="2" s="1"/>
  <c r="EG83" i="2"/>
  <c r="EG87" i="2" s="1"/>
  <c r="EH83" i="2"/>
  <c r="EH87" i="2" s="1"/>
  <c r="EI83" i="2"/>
  <c r="EI87" i="2" s="1"/>
  <c r="EJ83" i="2"/>
  <c r="EJ87" i="2" s="1"/>
  <c r="EK83" i="2"/>
  <c r="EK87" i="2" s="1"/>
  <c r="AT97" i="2"/>
  <c r="AU97" i="2"/>
  <c r="AV97" i="2"/>
  <c r="AW97" i="2"/>
  <c r="AX97" i="2"/>
  <c r="AY97" i="2"/>
  <c r="AZ97" i="2"/>
  <c r="BA97" i="2"/>
  <c r="BB97" i="2"/>
  <c r="BC97" i="2"/>
  <c r="BD97" i="2"/>
  <c r="BE97" i="2"/>
  <c r="BF97" i="2"/>
  <c r="BG97" i="2"/>
  <c r="BH97" i="2"/>
  <c r="BI97" i="2"/>
  <c r="BJ97" i="2"/>
  <c r="BK97" i="2"/>
  <c r="BL97" i="2"/>
  <c r="BM97" i="2"/>
  <c r="BN97" i="2"/>
  <c r="BO97" i="2"/>
  <c r="BP97" i="2"/>
  <c r="BQ97" i="2"/>
  <c r="BR97" i="2"/>
  <c r="BS97" i="2"/>
  <c r="BT97" i="2"/>
  <c r="BU97" i="2"/>
  <c r="BV97" i="2"/>
  <c r="BW97" i="2"/>
  <c r="BX97" i="2"/>
  <c r="BY97" i="2"/>
  <c r="BZ97" i="2"/>
  <c r="CA97" i="2"/>
  <c r="CB97" i="2"/>
  <c r="CC97" i="2"/>
  <c r="CD97" i="2"/>
  <c r="CE97" i="2"/>
  <c r="CF97" i="2"/>
  <c r="CG97" i="2"/>
  <c r="CH97" i="2"/>
  <c r="CI97" i="2"/>
  <c r="CJ97" i="2"/>
  <c r="CK97" i="2"/>
  <c r="CL97" i="2"/>
  <c r="CM97" i="2"/>
  <c r="CN97" i="2"/>
  <c r="CO97" i="2"/>
  <c r="CP97" i="2"/>
  <c r="CQ97" i="2"/>
  <c r="CR97" i="2"/>
  <c r="CS97" i="2"/>
  <c r="CT97" i="2"/>
  <c r="CU97" i="2"/>
  <c r="CV97" i="2"/>
  <c r="CW97" i="2"/>
  <c r="CX97" i="2"/>
  <c r="CY97" i="2"/>
  <c r="CZ97" i="2"/>
  <c r="DA97" i="2"/>
  <c r="DB97" i="2"/>
  <c r="DC97" i="2"/>
  <c r="DD97" i="2"/>
  <c r="DE97" i="2"/>
  <c r="DF97" i="2"/>
  <c r="DG97" i="2"/>
  <c r="DH97" i="2"/>
  <c r="DI97" i="2"/>
  <c r="AT105" i="2"/>
  <c r="AU105" i="2"/>
  <c r="AV105" i="2"/>
  <c r="AW105" i="2"/>
  <c r="AX105" i="2"/>
  <c r="AY105" i="2"/>
  <c r="AZ105" i="2"/>
  <c r="BA105" i="2"/>
  <c r="BB105" i="2"/>
  <c r="BC105" i="2"/>
  <c r="BD105" i="2"/>
  <c r="BE105" i="2"/>
  <c r="BF105" i="2"/>
  <c r="BG105" i="2"/>
  <c r="BH105" i="2"/>
  <c r="BI105" i="2"/>
  <c r="BJ105" i="2"/>
  <c r="BK105" i="2"/>
  <c r="BL105" i="2"/>
  <c r="BM105" i="2"/>
  <c r="BN105" i="2"/>
  <c r="BO105" i="2"/>
  <c r="BP105" i="2"/>
  <c r="BQ105" i="2"/>
  <c r="BR105" i="2"/>
  <c r="BS105" i="2"/>
  <c r="BT105" i="2"/>
  <c r="BU105" i="2"/>
  <c r="BV105" i="2"/>
  <c r="BW105" i="2"/>
  <c r="BX105" i="2"/>
  <c r="BY105" i="2"/>
  <c r="BZ105" i="2"/>
  <c r="CA105" i="2"/>
  <c r="CB105" i="2"/>
  <c r="CC105" i="2"/>
  <c r="CD105" i="2"/>
  <c r="CE105" i="2"/>
  <c r="CF105" i="2"/>
  <c r="CG105" i="2"/>
  <c r="CH105" i="2"/>
  <c r="CI105" i="2"/>
  <c r="CJ105" i="2"/>
  <c r="CK105" i="2"/>
  <c r="CL105" i="2"/>
  <c r="CM105" i="2"/>
  <c r="CN105" i="2"/>
  <c r="CO105" i="2"/>
  <c r="CP105" i="2"/>
  <c r="CQ105" i="2"/>
  <c r="CR105" i="2"/>
  <c r="CS105" i="2"/>
  <c r="CT105" i="2"/>
  <c r="CU105" i="2"/>
  <c r="CV105" i="2"/>
  <c r="CW105" i="2"/>
  <c r="CX105" i="2"/>
  <c r="CY105" i="2"/>
  <c r="CZ105" i="2"/>
  <c r="DA105" i="2"/>
  <c r="DB105" i="2"/>
  <c r="DC105" i="2"/>
  <c r="DD105" i="2"/>
  <c r="DE105" i="2"/>
  <c r="DF105" i="2"/>
  <c r="DG105" i="2"/>
  <c r="DH105" i="2"/>
  <c r="DI105" i="2"/>
  <c r="DT105" i="2"/>
  <c r="DU105" i="2"/>
  <c r="DV105" i="2"/>
  <c r="DW105" i="2"/>
  <c r="DX105" i="2"/>
  <c r="DY105" i="2"/>
  <c r="DZ105" i="2"/>
  <c r="EA105" i="2"/>
  <c r="EB105" i="2"/>
  <c r="EC105" i="2"/>
  <c r="ED105" i="2"/>
  <c r="EE105" i="2"/>
  <c r="EF105" i="2"/>
  <c r="EG105" i="2"/>
  <c r="EH105" i="2"/>
  <c r="EI105" i="2"/>
  <c r="EJ105" i="2"/>
  <c r="EK105" i="2"/>
  <c r="AT118" i="2"/>
  <c r="AU118" i="2"/>
  <c r="AV118" i="2"/>
  <c r="AW118" i="2"/>
  <c r="AX118" i="2"/>
  <c r="AY118" i="2"/>
  <c r="AZ118" i="2"/>
  <c r="BA118" i="2"/>
  <c r="BB118" i="2"/>
  <c r="BC118" i="2"/>
  <c r="BD118" i="2"/>
  <c r="BE118" i="2"/>
  <c r="BF118" i="2"/>
  <c r="BG118" i="2"/>
  <c r="BH118" i="2"/>
  <c r="BI118" i="2"/>
  <c r="BJ118" i="2"/>
  <c r="BK118" i="2"/>
  <c r="BL118" i="2"/>
  <c r="BM118" i="2"/>
  <c r="BN118" i="2"/>
  <c r="BO118" i="2"/>
  <c r="BP118" i="2"/>
  <c r="BQ118" i="2"/>
  <c r="BR118" i="2"/>
  <c r="BS118" i="2"/>
  <c r="BT118" i="2"/>
  <c r="BU118" i="2"/>
  <c r="BV118" i="2"/>
  <c r="BW118" i="2"/>
  <c r="BX118" i="2"/>
  <c r="BY118" i="2"/>
  <c r="BZ118" i="2"/>
  <c r="CA118" i="2"/>
  <c r="CB118" i="2"/>
  <c r="CC118" i="2"/>
  <c r="CD118" i="2"/>
  <c r="CE118" i="2"/>
  <c r="CF118" i="2"/>
  <c r="CG118" i="2"/>
  <c r="CH118" i="2"/>
  <c r="CI118" i="2"/>
  <c r="CJ118" i="2"/>
  <c r="CK118" i="2"/>
  <c r="CL118" i="2"/>
  <c r="CM118" i="2"/>
  <c r="CN118" i="2"/>
  <c r="CO118" i="2"/>
  <c r="CP118" i="2"/>
  <c r="CQ118" i="2"/>
  <c r="CR118" i="2"/>
  <c r="CS118" i="2"/>
  <c r="CT118" i="2"/>
  <c r="CU118" i="2"/>
  <c r="CV118" i="2"/>
  <c r="CW118" i="2"/>
  <c r="CX118" i="2"/>
  <c r="CY118" i="2"/>
  <c r="CZ118" i="2"/>
  <c r="DA118" i="2"/>
  <c r="DB118" i="2"/>
  <c r="DC118" i="2"/>
  <c r="DD118" i="2"/>
  <c r="DE118" i="2"/>
  <c r="DF118" i="2"/>
  <c r="DG118" i="2"/>
  <c r="DH118" i="2"/>
  <c r="DI118" i="2"/>
  <c r="DT118" i="2"/>
  <c r="DU118" i="2"/>
  <c r="DV118" i="2"/>
  <c r="DW118" i="2"/>
  <c r="DX118" i="2"/>
  <c r="DY118" i="2"/>
  <c r="DZ118" i="2"/>
  <c r="EA118" i="2"/>
  <c r="EB118" i="2"/>
  <c r="EC118" i="2"/>
  <c r="ED118" i="2"/>
  <c r="EE118" i="2"/>
  <c r="EF118" i="2"/>
  <c r="EG118" i="2"/>
  <c r="EH118" i="2"/>
  <c r="EI118" i="2"/>
  <c r="EJ118" i="2"/>
  <c r="EK118" i="2"/>
  <c r="AT130" i="2"/>
  <c r="AU130" i="2"/>
  <c r="AV130" i="2"/>
  <c r="AW130" i="2"/>
  <c r="AX130" i="2"/>
  <c r="AY130" i="2"/>
  <c r="AZ130" i="2"/>
  <c r="BA130" i="2"/>
  <c r="BB130" i="2"/>
  <c r="BC130" i="2"/>
  <c r="BD130" i="2"/>
  <c r="BE130" i="2"/>
  <c r="BF130" i="2"/>
  <c r="BG130" i="2"/>
  <c r="BH130" i="2"/>
  <c r="BI130" i="2"/>
  <c r="BJ130" i="2"/>
  <c r="BK130" i="2"/>
  <c r="BL130" i="2"/>
  <c r="BM130" i="2"/>
  <c r="BN130" i="2"/>
  <c r="BO130" i="2"/>
  <c r="BP130" i="2"/>
  <c r="BQ130" i="2"/>
  <c r="BR130" i="2"/>
  <c r="BS130" i="2"/>
  <c r="BT130" i="2"/>
  <c r="BU130" i="2"/>
  <c r="BV130" i="2"/>
  <c r="BW130" i="2"/>
  <c r="BX130" i="2"/>
  <c r="BY130" i="2"/>
  <c r="BZ130" i="2"/>
  <c r="CA130" i="2"/>
  <c r="CB130" i="2"/>
  <c r="CC130" i="2"/>
  <c r="CD130" i="2"/>
  <c r="CE130" i="2"/>
  <c r="CF130" i="2"/>
  <c r="CG130" i="2"/>
  <c r="CH130" i="2"/>
  <c r="CI130" i="2"/>
  <c r="CJ130" i="2"/>
  <c r="CK130" i="2"/>
  <c r="CL130" i="2"/>
  <c r="CM130" i="2"/>
  <c r="CN130" i="2"/>
  <c r="CO130" i="2"/>
  <c r="CP130" i="2"/>
  <c r="CQ130" i="2"/>
  <c r="CR130" i="2"/>
  <c r="CS130" i="2"/>
  <c r="CT130" i="2"/>
  <c r="CU130" i="2"/>
  <c r="CV130" i="2"/>
  <c r="CW130" i="2"/>
  <c r="CX130" i="2"/>
  <c r="CY130" i="2"/>
  <c r="CZ130" i="2"/>
  <c r="DA130" i="2"/>
  <c r="DB130" i="2"/>
  <c r="DC130" i="2"/>
  <c r="DD130" i="2"/>
  <c r="DE130" i="2"/>
  <c r="DF130" i="2"/>
  <c r="DG130" i="2"/>
  <c r="DH130" i="2"/>
  <c r="DI130" i="2"/>
  <c r="DT130" i="2"/>
  <c r="DU130" i="2"/>
  <c r="DV130" i="2"/>
  <c r="DW130" i="2"/>
  <c r="DX130" i="2"/>
  <c r="DY130" i="2"/>
  <c r="DZ130" i="2"/>
  <c r="EA130" i="2"/>
  <c r="EB130" i="2"/>
  <c r="EC130" i="2"/>
  <c r="ED130" i="2"/>
  <c r="EE130" i="2"/>
  <c r="EF130" i="2"/>
  <c r="EG130" i="2"/>
  <c r="EH130" i="2"/>
  <c r="EI130" i="2"/>
  <c r="EJ130" i="2"/>
  <c r="EK130" i="2"/>
  <c r="DT132" i="2"/>
  <c r="DU132" i="2"/>
  <c r="DV132" i="2"/>
  <c r="DW132" i="2"/>
  <c r="DX132" i="2"/>
  <c r="DY132" i="2"/>
  <c r="DZ132" i="2"/>
  <c r="EA132" i="2"/>
  <c r="EB132" i="2"/>
  <c r="EC132" i="2"/>
  <c r="ED132" i="2"/>
  <c r="EE132" i="2"/>
  <c r="EF132" i="2"/>
  <c r="EG132" i="2"/>
  <c r="EH132" i="2"/>
  <c r="EI132" i="2"/>
  <c r="EJ132" i="2"/>
  <c r="EK132" i="2"/>
  <c r="AT136" i="2"/>
  <c r="AU136" i="2"/>
  <c r="AV136" i="2"/>
  <c r="AW136" i="2"/>
  <c r="AX136" i="2"/>
  <c r="AY136" i="2"/>
  <c r="AZ136" i="2"/>
  <c r="BA136" i="2"/>
  <c r="BB136" i="2"/>
  <c r="BC136" i="2"/>
  <c r="BD136" i="2"/>
  <c r="BE136" i="2"/>
  <c r="BF136" i="2"/>
  <c r="BG136" i="2"/>
  <c r="BH136" i="2"/>
  <c r="BI136" i="2"/>
  <c r="BJ136" i="2"/>
  <c r="BK136" i="2"/>
  <c r="BL136" i="2"/>
  <c r="BM136" i="2"/>
  <c r="BN136" i="2"/>
  <c r="BO136" i="2"/>
  <c r="BP136" i="2"/>
  <c r="BQ136" i="2"/>
  <c r="BR136" i="2"/>
  <c r="BS136" i="2"/>
  <c r="BT136" i="2"/>
  <c r="BU136" i="2"/>
  <c r="BV136" i="2"/>
  <c r="BW136" i="2"/>
  <c r="BX136" i="2"/>
  <c r="BY136" i="2"/>
  <c r="BZ136" i="2"/>
  <c r="CA136" i="2"/>
  <c r="CB136" i="2"/>
  <c r="CC136" i="2"/>
  <c r="CD136" i="2"/>
  <c r="CE136" i="2"/>
  <c r="CF136" i="2"/>
  <c r="CG136" i="2"/>
  <c r="CH136" i="2"/>
  <c r="CI136" i="2"/>
  <c r="CJ136" i="2"/>
  <c r="CK136" i="2"/>
  <c r="CL136" i="2"/>
  <c r="CM136" i="2"/>
  <c r="CN136" i="2"/>
  <c r="CO136" i="2"/>
  <c r="CP136" i="2"/>
  <c r="CQ136" i="2"/>
  <c r="CR136" i="2"/>
  <c r="CS136" i="2"/>
  <c r="CT136" i="2"/>
  <c r="CU136" i="2"/>
  <c r="CV136" i="2"/>
  <c r="CW136" i="2"/>
  <c r="CX136" i="2"/>
  <c r="CY136" i="2"/>
  <c r="CZ136" i="2"/>
  <c r="DA136" i="2"/>
  <c r="DB136" i="2"/>
  <c r="DC136" i="2"/>
  <c r="DD136" i="2"/>
  <c r="DE136" i="2"/>
  <c r="DF136" i="2"/>
  <c r="DG136" i="2"/>
  <c r="DH136" i="2"/>
  <c r="DI136" i="2"/>
  <c r="DT136" i="2"/>
  <c r="DU136" i="2"/>
  <c r="DV136" i="2"/>
  <c r="DW136" i="2"/>
  <c r="DX136" i="2"/>
  <c r="DY136" i="2"/>
  <c r="DZ136" i="2"/>
  <c r="EA136" i="2"/>
  <c r="EB136" i="2"/>
  <c r="EC136" i="2"/>
  <c r="ED136" i="2"/>
  <c r="EE136" i="2"/>
  <c r="EF136" i="2"/>
  <c r="EG136" i="2"/>
  <c r="EH136" i="2"/>
  <c r="EI136" i="2"/>
  <c r="EJ136" i="2"/>
  <c r="EK136" i="2"/>
  <c r="DT202" i="2"/>
  <c r="DT37" i="2" s="1"/>
  <c r="DU202" i="2"/>
  <c r="DU37" i="2" s="1"/>
  <c r="DV202" i="2"/>
  <c r="DW202" i="2"/>
  <c r="DW37" i="2" s="1"/>
  <c r="DX202" i="2"/>
  <c r="DX37" i="2" s="1"/>
  <c r="DY202" i="2"/>
  <c r="DY37" i="2" s="1"/>
  <c r="DZ202" i="2"/>
  <c r="DZ37" i="2" s="1"/>
  <c r="EA202" i="2"/>
  <c r="EA37" i="2" s="1"/>
  <c r="EB202" i="2"/>
  <c r="EB37" i="2" s="1"/>
  <c r="EC202" i="2"/>
  <c r="EC37" i="2" s="1"/>
  <c r="ED202" i="2"/>
  <c r="EE202" i="2"/>
  <c r="EE37" i="2" s="1"/>
  <c r="EF202" i="2"/>
  <c r="EF37" i="2" s="1"/>
  <c r="EG202" i="2"/>
  <c r="EG37" i="2" s="1"/>
  <c r="EH202" i="2"/>
  <c r="EH37" i="2" s="1"/>
  <c r="EI202" i="2"/>
  <c r="EI37" i="2" s="1"/>
  <c r="EJ202" i="2"/>
  <c r="EJ37" i="2" s="1"/>
  <c r="EK202" i="2"/>
  <c r="EK37" i="2" s="1"/>
  <c r="DT209" i="2"/>
  <c r="DU209" i="2"/>
  <c r="DV209" i="2"/>
  <c r="DW209" i="2"/>
  <c r="DX209" i="2"/>
  <c r="DY209" i="2"/>
  <c r="DZ209" i="2"/>
  <c r="EA209" i="2"/>
  <c r="EB209" i="2"/>
  <c r="EC209" i="2"/>
  <c r="ED209" i="2"/>
  <c r="EE209" i="2"/>
  <c r="EF209" i="2"/>
  <c r="EG209" i="2"/>
  <c r="EH209" i="2"/>
  <c r="EI209" i="2"/>
  <c r="EJ209" i="2"/>
  <c r="EK209" i="2"/>
  <c r="DT244" i="2"/>
  <c r="DT42" i="2" s="1"/>
  <c r="DT44" i="2" s="1"/>
  <c r="DU244" i="2"/>
  <c r="DU42" i="2" s="1"/>
  <c r="DU44" i="2" s="1"/>
  <c r="DU956" i="2" s="1"/>
  <c r="DV244" i="2"/>
  <c r="DW244" i="2"/>
  <c r="DW42" i="2" s="1"/>
  <c r="DW44" i="2" s="1"/>
  <c r="DW956" i="2" s="1"/>
  <c r="DX244" i="2"/>
  <c r="DX42" i="2" s="1"/>
  <c r="DX44" i="2" s="1"/>
  <c r="DX956" i="2" s="1"/>
  <c r="DY244" i="2"/>
  <c r="DY42" i="2" s="1"/>
  <c r="DY44" i="2" s="1"/>
  <c r="DY956" i="2" s="1"/>
  <c r="DZ244" i="2"/>
  <c r="DZ42" i="2" s="1"/>
  <c r="DZ44" i="2" s="1"/>
  <c r="DZ956" i="2" s="1"/>
  <c r="EA244" i="2"/>
  <c r="EA42" i="2" s="1"/>
  <c r="EA44" i="2" s="1"/>
  <c r="EA956" i="2" s="1"/>
  <c r="EB244" i="2"/>
  <c r="EB42" i="2" s="1"/>
  <c r="EB44" i="2" s="1"/>
  <c r="EB956" i="2" s="1"/>
  <c r="EC244" i="2"/>
  <c r="EC42" i="2" s="1"/>
  <c r="EC44" i="2" s="1"/>
  <c r="EC956" i="2" s="1"/>
  <c r="ED244" i="2"/>
  <c r="EE244" i="2"/>
  <c r="EE42" i="2" s="1"/>
  <c r="EE44" i="2" s="1"/>
  <c r="EE956" i="2" s="1"/>
  <c r="EF244" i="2"/>
  <c r="EF42" i="2" s="1"/>
  <c r="EF44" i="2" s="1"/>
  <c r="EF956" i="2" s="1"/>
  <c r="EG244" i="2"/>
  <c r="EG42" i="2" s="1"/>
  <c r="EG44" i="2" s="1"/>
  <c r="EG956" i="2" s="1"/>
  <c r="EH244" i="2"/>
  <c r="EH42" i="2" s="1"/>
  <c r="EH44" i="2" s="1"/>
  <c r="EH956" i="2" s="1"/>
  <c r="EI244" i="2"/>
  <c r="EI42" i="2" s="1"/>
  <c r="EI44" i="2" s="1"/>
  <c r="EI956" i="2" s="1"/>
  <c r="EJ244" i="2"/>
  <c r="EJ42" i="2" s="1"/>
  <c r="EJ44" i="2" s="1"/>
  <c r="EJ956" i="2" s="1"/>
  <c r="EK244" i="2"/>
  <c r="EK42" i="2" s="1"/>
  <c r="EK44" i="2" s="1"/>
  <c r="EK956" i="2" s="1"/>
  <c r="DT251" i="2"/>
  <c r="DU251" i="2"/>
  <c r="DV251" i="2"/>
  <c r="DW251" i="2"/>
  <c r="DX251" i="2"/>
  <c r="DY251" i="2"/>
  <c r="DZ251" i="2"/>
  <c r="EA251" i="2"/>
  <c r="EB251" i="2"/>
  <c r="EC251" i="2"/>
  <c r="ED251" i="2"/>
  <c r="EE251" i="2"/>
  <c r="EF251" i="2"/>
  <c r="EG251" i="2"/>
  <c r="EH251" i="2"/>
  <c r="EI251" i="2"/>
  <c r="EJ251" i="2"/>
  <c r="EK251" i="2"/>
  <c r="DT312" i="2"/>
  <c r="DT50" i="2" s="1"/>
  <c r="DT922" i="2" s="1"/>
  <c r="DU312" i="2"/>
  <c r="DU50" i="2" s="1"/>
  <c r="DV312" i="2"/>
  <c r="DV50" i="2" s="1"/>
  <c r="DW312" i="2"/>
  <c r="DW50" i="2" s="1"/>
  <c r="DX312" i="2"/>
  <c r="DX50" i="2" s="1"/>
  <c r="DY312" i="2"/>
  <c r="DY50" i="2" s="1"/>
  <c r="DZ312" i="2"/>
  <c r="DZ50" i="2" s="1"/>
  <c r="EA312" i="2"/>
  <c r="EA50" i="2" s="1"/>
  <c r="EB312" i="2"/>
  <c r="EB50" i="2" s="1"/>
  <c r="EC312" i="2"/>
  <c r="EC50" i="2" s="1"/>
  <c r="ED312" i="2"/>
  <c r="ED50" i="2" s="1"/>
  <c r="EE312" i="2"/>
  <c r="EE50" i="2" s="1"/>
  <c r="EF312" i="2"/>
  <c r="EF50" i="2" s="1"/>
  <c r="EG312" i="2"/>
  <c r="EG50" i="2" s="1"/>
  <c r="EH312" i="2"/>
  <c r="EH50" i="2" s="1"/>
  <c r="EI312" i="2"/>
  <c r="EI50" i="2" s="1"/>
  <c r="EJ312" i="2"/>
  <c r="EJ50" i="2" s="1"/>
  <c r="EK312" i="2"/>
  <c r="EK50" i="2" s="1"/>
  <c r="AT318" i="2"/>
  <c r="AT312" i="2" s="1"/>
  <c r="AU318" i="2"/>
  <c r="AU312" i="2" s="1"/>
  <c r="AV318" i="2"/>
  <c r="AV312" i="2" s="1"/>
  <c r="AV50" i="2" s="1"/>
  <c r="AW318" i="2"/>
  <c r="AW312" i="2" s="1"/>
  <c r="AW50" i="2" s="1"/>
  <c r="AX318" i="2"/>
  <c r="AX312" i="2" s="1"/>
  <c r="AY318" i="2"/>
  <c r="AY312" i="2" s="1"/>
  <c r="AZ318" i="2"/>
  <c r="AZ312" i="2" s="1"/>
  <c r="BA318" i="2"/>
  <c r="BA312" i="2" s="1"/>
  <c r="BB318" i="2"/>
  <c r="BB312" i="2" s="1"/>
  <c r="BC318" i="2"/>
  <c r="BC312" i="2" s="1"/>
  <c r="BD318" i="2"/>
  <c r="BD312" i="2" s="1"/>
  <c r="BD50" i="2" s="1"/>
  <c r="BE318" i="2"/>
  <c r="BE312" i="2" s="1"/>
  <c r="BE50" i="2" s="1"/>
  <c r="BF318" i="2"/>
  <c r="BF312" i="2" s="1"/>
  <c r="BG318" i="2"/>
  <c r="BG312" i="2" s="1"/>
  <c r="BH318" i="2"/>
  <c r="BH312" i="2" s="1"/>
  <c r="BI318" i="2"/>
  <c r="BI312" i="2" s="1"/>
  <c r="BJ318" i="2"/>
  <c r="BJ312" i="2" s="1"/>
  <c r="BK318" i="2"/>
  <c r="BK312" i="2" s="1"/>
  <c r="BL318" i="2"/>
  <c r="BL312" i="2" s="1"/>
  <c r="BL50" i="2" s="1"/>
  <c r="BM318" i="2"/>
  <c r="BM312" i="2" s="1"/>
  <c r="BM50" i="2" s="1"/>
  <c r="BN318" i="2"/>
  <c r="BN312" i="2" s="1"/>
  <c r="BO318" i="2"/>
  <c r="BO312" i="2" s="1"/>
  <c r="BP318" i="2"/>
  <c r="BP312" i="2" s="1"/>
  <c r="BQ318" i="2"/>
  <c r="BQ312" i="2" s="1"/>
  <c r="BR318" i="2"/>
  <c r="BR312" i="2" s="1"/>
  <c r="BS318" i="2"/>
  <c r="BS312" i="2" s="1"/>
  <c r="BT318" i="2"/>
  <c r="BT312" i="2" s="1"/>
  <c r="BT50" i="2" s="1"/>
  <c r="BU318" i="2"/>
  <c r="BU312" i="2" s="1"/>
  <c r="BU50" i="2" s="1"/>
  <c r="BV318" i="2"/>
  <c r="BV312" i="2" s="1"/>
  <c r="BW318" i="2"/>
  <c r="BW312" i="2" s="1"/>
  <c r="BX318" i="2"/>
  <c r="BX312" i="2" s="1"/>
  <c r="BY318" i="2"/>
  <c r="BY312" i="2" s="1"/>
  <c r="BZ318" i="2"/>
  <c r="BZ312" i="2" s="1"/>
  <c r="CA318" i="2"/>
  <c r="CA312" i="2" s="1"/>
  <c r="CA320" i="2" s="1"/>
  <c r="CB318" i="2"/>
  <c r="CB312" i="2" s="1"/>
  <c r="CB50" i="2" s="1"/>
  <c r="CC318" i="2"/>
  <c r="CC312" i="2" s="1"/>
  <c r="CC50" i="2" s="1"/>
  <c r="CD318" i="2"/>
  <c r="CD312" i="2" s="1"/>
  <c r="CE318" i="2"/>
  <c r="CE312" i="2" s="1"/>
  <c r="CF318" i="2"/>
  <c r="CF312" i="2" s="1"/>
  <c r="CG318" i="2"/>
  <c r="CG312" i="2" s="1"/>
  <c r="CH318" i="2"/>
  <c r="CH312" i="2" s="1"/>
  <c r="CI318" i="2"/>
  <c r="CI312" i="2" s="1"/>
  <c r="CJ318" i="2"/>
  <c r="CJ312" i="2" s="1"/>
  <c r="CJ50" i="2" s="1"/>
  <c r="CK318" i="2"/>
  <c r="CK312" i="2" s="1"/>
  <c r="CK50" i="2" s="1"/>
  <c r="CL318" i="2"/>
  <c r="CL312" i="2" s="1"/>
  <c r="CM318" i="2"/>
  <c r="CM312" i="2" s="1"/>
  <c r="CN318" i="2"/>
  <c r="CN312" i="2" s="1"/>
  <c r="CO318" i="2"/>
  <c r="CO312" i="2" s="1"/>
  <c r="CP318" i="2"/>
  <c r="CP312" i="2" s="1"/>
  <c r="CQ318" i="2"/>
  <c r="CQ312" i="2" s="1"/>
  <c r="CR318" i="2"/>
  <c r="CR312" i="2" s="1"/>
  <c r="CR50" i="2" s="1"/>
  <c r="CS318" i="2"/>
  <c r="CS312" i="2" s="1"/>
  <c r="CS50" i="2" s="1"/>
  <c r="CT318" i="2"/>
  <c r="CT312" i="2" s="1"/>
  <c r="CU318" i="2"/>
  <c r="CU312" i="2" s="1"/>
  <c r="CV318" i="2"/>
  <c r="CV312" i="2" s="1"/>
  <c r="CW318" i="2"/>
  <c r="CW312" i="2" s="1"/>
  <c r="CX318" i="2"/>
  <c r="CX312" i="2" s="1"/>
  <c r="CY318" i="2"/>
  <c r="CY312" i="2" s="1"/>
  <c r="CZ318" i="2"/>
  <c r="CZ312" i="2" s="1"/>
  <c r="CZ50" i="2" s="1"/>
  <c r="DA318" i="2"/>
  <c r="DA312" i="2" s="1"/>
  <c r="DA50" i="2" s="1"/>
  <c r="DB318" i="2"/>
  <c r="DB312" i="2" s="1"/>
  <c r="DC318" i="2"/>
  <c r="DC312" i="2" s="1"/>
  <c r="DD318" i="2"/>
  <c r="DD312" i="2" s="1"/>
  <c r="DE318" i="2"/>
  <c r="DE312" i="2" s="1"/>
  <c r="DF318" i="2"/>
  <c r="DF312" i="2" s="1"/>
  <c r="DG318" i="2"/>
  <c r="DG312" i="2" s="1"/>
  <c r="DH318" i="2"/>
  <c r="DH312" i="2" s="1"/>
  <c r="DH50" i="2" s="1"/>
  <c r="DI318" i="2"/>
  <c r="DI312" i="2" s="1"/>
  <c r="DI50" i="2" s="1"/>
  <c r="DT318" i="2"/>
  <c r="DU318" i="2"/>
  <c r="DV318" i="2"/>
  <c r="DW318" i="2"/>
  <c r="DX318" i="2"/>
  <c r="DY318" i="2"/>
  <c r="DZ318" i="2"/>
  <c r="EA318" i="2"/>
  <c r="EB318" i="2"/>
  <c r="EC318" i="2"/>
  <c r="ED318" i="2"/>
  <c r="EE318" i="2"/>
  <c r="EF318" i="2"/>
  <c r="EG318" i="2"/>
  <c r="EH318" i="2"/>
  <c r="EI318" i="2"/>
  <c r="EJ318" i="2"/>
  <c r="EK318" i="2"/>
  <c r="DT320" i="2"/>
  <c r="DU320" i="2"/>
  <c r="DV320" i="2"/>
  <c r="DW320" i="2"/>
  <c r="DX320" i="2"/>
  <c r="DY320" i="2"/>
  <c r="DZ320" i="2"/>
  <c r="EA320" i="2"/>
  <c r="EB320" i="2"/>
  <c r="EC320" i="2"/>
  <c r="ED320" i="2"/>
  <c r="EE320" i="2"/>
  <c r="EF320" i="2"/>
  <c r="EG320" i="2"/>
  <c r="EH320" i="2"/>
  <c r="EI320" i="2"/>
  <c r="EJ320" i="2"/>
  <c r="EK320" i="2"/>
  <c r="AT324" i="2"/>
  <c r="AU324" i="2"/>
  <c r="AV324" i="2"/>
  <c r="AW324" i="2"/>
  <c r="AX324" i="2"/>
  <c r="AY324" i="2"/>
  <c r="AZ324" i="2"/>
  <c r="BA324" i="2"/>
  <c r="BB324" i="2"/>
  <c r="BC324" i="2"/>
  <c r="BD324" i="2"/>
  <c r="BE324" i="2"/>
  <c r="BF324" i="2"/>
  <c r="BG324" i="2"/>
  <c r="BH324" i="2"/>
  <c r="BI324" i="2"/>
  <c r="BJ324" i="2"/>
  <c r="BK324" i="2"/>
  <c r="BL324" i="2"/>
  <c r="BM324" i="2"/>
  <c r="BN324" i="2"/>
  <c r="BO324" i="2"/>
  <c r="BP324" i="2"/>
  <c r="BQ324" i="2"/>
  <c r="BR324" i="2"/>
  <c r="BS324" i="2"/>
  <c r="BT324" i="2"/>
  <c r="BU324" i="2"/>
  <c r="BV324" i="2"/>
  <c r="BW324" i="2"/>
  <c r="BX324" i="2"/>
  <c r="BY324" i="2"/>
  <c r="BZ324" i="2"/>
  <c r="CA324" i="2"/>
  <c r="CB324" i="2"/>
  <c r="CC324" i="2"/>
  <c r="CD324" i="2"/>
  <c r="CE324" i="2"/>
  <c r="CF324" i="2"/>
  <c r="CG324" i="2"/>
  <c r="CH324" i="2"/>
  <c r="CI324" i="2"/>
  <c r="CJ324" i="2"/>
  <c r="CK324" i="2"/>
  <c r="CL324" i="2"/>
  <c r="CM324" i="2"/>
  <c r="CN324" i="2"/>
  <c r="CO324" i="2"/>
  <c r="CP324" i="2"/>
  <c r="CQ324" i="2"/>
  <c r="CR324" i="2"/>
  <c r="CS324" i="2"/>
  <c r="CT324" i="2"/>
  <c r="CU324" i="2"/>
  <c r="CV324" i="2"/>
  <c r="CW324" i="2"/>
  <c r="CX324" i="2"/>
  <c r="CY324" i="2"/>
  <c r="CZ324" i="2"/>
  <c r="DA324" i="2"/>
  <c r="DB324" i="2"/>
  <c r="DC324" i="2"/>
  <c r="DD324" i="2"/>
  <c r="DE324" i="2"/>
  <c r="DF324" i="2"/>
  <c r="DG324" i="2"/>
  <c r="DH324" i="2"/>
  <c r="DI324" i="2"/>
  <c r="DT324" i="2"/>
  <c r="DU324" i="2"/>
  <c r="DV324" i="2"/>
  <c r="DW324" i="2"/>
  <c r="DX324" i="2"/>
  <c r="DY324" i="2"/>
  <c r="DZ324" i="2"/>
  <c r="EA324" i="2"/>
  <c r="EB324" i="2"/>
  <c r="EC324" i="2"/>
  <c r="ED324" i="2"/>
  <c r="EE324" i="2"/>
  <c r="EF324" i="2"/>
  <c r="EG324" i="2"/>
  <c r="EH324" i="2"/>
  <c r="EI324" i="2"/>
  <c r="EJ324" i="2"/>
  <c r="EK324" i="2"/>
  <c r="DT330" i="2"/>
  <c r="DT38" i="2" s="1"/>
  <c r="DU330" i="2"/>
  <c r="DU38" i="2" s="1"/>
  <c r="DU40" i="2" s="1"/>
  <c r="DV330" i="2"/>
  <c r="DW330" i="2"/>
  <c r="DW38" i="2" s="1"/>
  <c r="DW40" i="2" s="1"/>
  <c r="DX330" i="2"/>
  <c r="DX38" i="2" s="1"/>
  <c r="DX40" i="2" s="1"/>
  <c r="DY330" i="2"/>
  <c r="DY38" i="2" s="1"/>
  <c r="DY40" i="2" s="1"/>
  <c r="DZ330" i="2"/>
  <c r="DZ38" i="2" s="1"/>
  <c r="DZ40" i="2" s="1"/>
  <c r="EA330" i="2"/>
  <c r="EA38" i="2" s="1"/>
  <c r="EA40" i="2" s="1"/>
  <c r="EB330" i="2"/>
  <c r="EB38" i="2" s="1"/>
  <c r="EB40" i="2" s="1"/>
  <c r="EC330" i="2"/>
  <c r="EC38" i="2" s="1"/>
  <c r="EC40" i="2" s="1"/>
  <c r="ED330" i="2"/>
  <c r="EE330" i="2"/>
  <c r="EF330" i="2"/>
  <c r="EF38" i="2" s="1"/>
  <c r="EF40" i="2" s="1"/>
  <c r="EG330" i="2"/>
  <c r="EG38" i="2" s="1"/>
  <c r="EG40" i="2" s="1"/>
  <c r="EH330" i="2"/>
  <c r="EH38" i="2" s="1"/>
  <c r="EH40" i="2" s="1"/>
  <c r="EI330" i="2"/>
  <c r="EI38" i="2" s="1"/>
  <c r="EI40" i="2" s="1"/>
  <c r="EJ330" i="2"/>
  <c r="EJ38" i="2" s="1"/>
  <c r="EJ40" i="2" s="1"/>
  <c r="EK330" i="2"/>
  <c r="EK38" i="2" s="1"/>
  <c r="EK40" i="2" s="1"/>
  <c r="DT337" i="2"/>
  <c r="DU337" i="2"/>
  <c r="DV337" i="2"/>
  <c r="DW337" i="2"/>
  <c r="DX337" i="2"/>
  <c r="DY337" i="2"/>
  <c r="DZ337" i="2"/>
  <c r="EA337" i="2"/>
  <c r="EB337" i="2"/>
  <c r="EC337" i="2"/>
  <c r="ED337" i="2"/>
  <c r="EE337" i="2"/>
  <c r="EF337" i="2"/>
  <c r="EG337" i="2"/>
  <c r="EH337" i="2"/>
  <c r="EI337" i="2"/>
  <c r="EJ337" i="2"/>
  <c r="EK337" i="2"/>
  <c r="DT350" i="2"/>
  <c r="DU350" i="2"/>
  <c r="DV350" i="2"/>
  <c r="DW350" i="2"/>
  <c r="DX350" i="2"/>
  <c r="DY350" i="2"/>
  <c r="DZ350" i="2"/>
  <c r="EA350" i="2"/>
  <c r="EB350" i="2"/>
  <c r="EC350" i="2"/>
  <c r="ED350" i="2"/>
  <c r="EE350" i="2"/>
  <c r="EF350" i="2"/>
  <c r="EG350" i="2"/>
  <c r="EH350" i="2"/>
  <c r="EI350" i="2"/>
  <c r="EJ350" i="2"/>
  <c r="EK350" i="2"/>
  <c r="AP351" i="2"/>
  <c r="AQ351" i="2"/>
  <c r="AQ68" i="2" s="1"/>
  <c r="AQ71" i="2" s="1"/>
  <c r="AR351" i="2"/>
  <c r="AR68" i="2" s="1"/>
  <c r="AR71" i="2" s="1"/>
  <c r="AS351" i="2"/>
  <c r="AS68" i="2" s="1"/>
  <c r="AS71" i="2" s="1"/>
  <c r="AT351" i="2"/>
  <c r="AT68" i="2" s="1"/>
  <c r="AU351" i="2"/>
  <c r="AV351" i="2"/>
  <c r="AV68" i="2" s="1"/>
  <c r="AW351" i="2"/>
  <c r="AW68" i="2" s="1"/>
  <c r="AX351" i="2"/>
  <c r="AY351" i="2"/>
  <c r="AY68" i="2" s="1"/>
  <c r="AZ351" i="2"/>
  <c r="AZ68" i="2" s="1"/>
  <c r="BA351" i="2"/>
  <c r="BA68" i="2" s="1"/>
  <c r="BB351" i="2"/>
  <c r="BB68" i="2" s="1"/>
  <c r="BC351" i="2"/>
  <c r="BD351" i="2"/>
  <c r="BD68" i="2" s="1"/>
  <c r="BE351" i="2"/>
  <c r="BE68" i="2" s="1"/>
  <c r="BF351" i="2"/>
  <c r="BG351" i="2"/>
  <c r="BG68" i="2" s="1"/>
  <c r="BH351" i="2"/>
  <c r="BH68" i="2" s="1"/>
  <c r="BI351" i="2"/>
  <c r="BI68" i="2" s="1"/>
  <c r="BJ351" i="2"/>
  <c r="BJ68" i="2" s="1"/>
  <c r="BK351" i="2"/>
  <c r="BL351" i="2"/>
  <c r="BL68" i="2" s="1"/>
  <c r="BM351" i="2"/>
  <c r="BM350" i="2" s="1"/>
  <c r="BN351" i="2"/>
  <c r="BO351" i="2"/>
  <c r="BO68" i="2" s="1"/>
  <c r="BP351" i="2"/>
  <c r="BP68" i="2" s="1"/>
  <c r="BQ351" i="2"/>
  <c r="BR351" i="2"/>
  <c r="BR68" i="2" s="1"/>
  <c r="BS351" i="2"/>
  <c r="BT351" i="2"/>
  <c r="BT68" i="2" s="1"/>
  <c r="BU351" i="2"/>
  <c r="BU68" i="2" s="1"/>
  <c r="BV351" i="2"/>
  <c r="BW351" i="2"/>
  <c r="BW68" i="2" s="1"/>
  <c r="BX351" i="2"/>
  <c r="BX68" i="2" s="1"/>
  <c r="BY351" i="2"/>
  <c r="BZ351" i="2"/>
  <c r="BZ68" i="2" s="1"/>
  <c r="CA351" i="2"/>
  <c r="CB351" i="2"/>
  <c r="CB68" i="2" s="1"/>
  <c r="CC351" i="2"/>
  <c r="CC68" i="2" s="1"/>
  <c r="CD351" i="2"/>
  <c r="CE351" i="2"/>
  <c r="CE68" i="2" s="1"/>
  <c r="CF351" i="2"/>
  <c r="CF68" i="2" s="1"/>
  <c r="CG351" i="2"/>
  <c r="DT351" i="2"/>
  <c r="DT68" i="2" s="1"/>
  <c r="DU351" i="2"/>
  <c r="DU68" i="2" s="1"/>
  <c r="DV351" i="2"/>
  <c r="DV68" i="2" s="1"/>
  <c r="DW351" i="2"/>
  <c r="DW68" i="2" s="1"/>
  <c r="DX351" i="2"/>
  <c r="DX68" i="2" s="1"/>
  <c r="DY351" i="2"/>
  <c r="DY68" i="2" s="1"/>
  <c r="DZ351" i="2"/>
  <c r="DZ68" i="2" s="1"/>
  <c r="EA351" i="2"/>
  <c r="EA68" i="2" s="1"/>
  <c r="EB351" i="2"/>
  <c r="EB68" i="2" s="1"/>
  <c r="EC351" i="2"/>
  <c r="EC68" i="2" s="1"/>
  <c r="ED351" i="2"/>
  <c r="ED68" i="2" s="1"/>
  <c r="EE351" i="2"/>
  <c r="EE68" i="2" s="1"/>
  <c r="EF351" i="2"/>
  <c r="EF68" i="2" s="1"/>
  <c r="EG351" i="2"/>
  <c r="EG68" i="2" s="1"/>
  <c r="EH351" i="2"/>
  <c r="EH68" i="2" s="1"/>
  <c r="EI351" i="2"/>
  <c r="EI68" i="2" s="1"/>
  <c r="EJ351" i="2"/>
  <c r="EJ68" i="2" s="1"/>
  <c r="EK351" i="2"/>
  <c r="EK68" i="2" s="1"/>
  <c r="DT361" i="2"/>
  <c r="DU361" i="2"/>
  <c r="DV361" i="2"/>
  <c r="DW361" i="2"/>
  <c r="DX361" i="2"/>
  <c r="DY361" i="2"/>
  <c r="DZ361" i="2"/>
  <c r="EA361" i="2"/>
  <c r="EB361" i="2"/>
  <c r="EC361" i="2"/>
  <c r="ED361" i="2"/>
  <c r="EE361" i="2"/>
  <c r="EF361" i="2"/>
  <c r="EG361" i="2"/>
  <c r="EH361" i="2"/>
  <c r="EI361" i="2"/>
  <c r="EJ361" i="2"/>
  <c r="EK361" i="2"/>
  <c r="DT393" i="2"/>
  <c r="DU393" i="2"/>
  <c r="DV393" i="2"/>
  <c r="DW393" i="2"/>
  <c r="DX393" i="2"/>
  <c r="DY393" i="2"/>
  <c r="DZ393" i="2"/>
  <c r="EA393" i="2"/>
  <c r="EB393" i="2"/>
  <c r="EC393" i="2"/>
  <c r="ED393" i="2"/>
  <c r="EE393" i="2"/>
  <c r="EF393" i="2"/>
  <c r="EG393" i="2"/>
  <c r="EH393" i="2"/>
  <c r="EI393" i="2"/>
  <c r="EJ393" i="2"/>
  <c r="EK393" i="2"/>
  <c r="DT847" i="2"/>
  <c r="DU847" i="2"/>
  <c r="DV847" i="2"/>
  <c r="DW847" i="2"/>
  <c r="DX847" i="2"/>
  <c r="DY847" i="2"/>
  <c r="DZ847" i="2"/>
  <c r="EA847" i="2"/>
  <c r="EB847" i="2"/>
  <c r="EC847" i="2"/>
  <c r="ED847" i="2"/>
  <c r="EE847" i="2"/>
  <c r="EF847" i="2"/>
  <c r="EG847" i="2"/>
  <c r="EH847" i="2"/>
  <c r="EI847" i="2"/>
  <c r="EJ847" i="2"/>
  <c r="EK847" i="2"/>
  <c r="AT853" i="2"/>
  <c r="AT847" i="2" s="1"/>
  <c r="AU853" i="2"/>
  <c r="AU847" i="2" s="1"/>
  <c r="AV853" i="2"/>
  <c r="AV847" i="2" s="1"/>
  <c r="AW853" i="2"/>
  <c r="AW847" i="2" s="1"/>
  <c r="AX853" i="2"/>
  <c r="AX847" i="2" s="1"/>
  <c r="AY853" i="2"/>
  <c r="AY847" i="2" s="1"/>
  <c r="AZ853" i="2"/>
  <c r="AZ847" i="2" s="1"/>
  <c r="BA853" i="2"/>
  <c r="BA847" i="2" s="1"/>
  <c r="BB853" i="2"/>
  <c r="BB847" i="2" s="1"/>
  <c r="BC853" i="2"/>
  <c r="BC847" i="2" s="1"/>
  <c r="BD853" i="2"/>
  <c r="BD847" i="2" s="1"/>
  <c r="BE853" i="2"/>
  <c r="BE847" i="2" s="1"/>
  <c r="BF853" i="2"/>
  <c r="BF847" i="2" s="1"/>
  <c r="BG853" i="2"/>
  <c r="BG847" i="2" s="1"/>
  <c r="BH853" i="2"/>
  <c r="BH847" i="2" s="1"/>
  <c r="BI853" i="2"/>
  <c r="BI847" i="2" s="1"/>
  <c r="BJ853" i="2"/>
  <c r="BJ847" i="2" s="1"/>
  <c r="BK853" i="2"/>
  <c r="BK847" i="2" s="1"/>
  <c r="BL853" i="2"/>
  <c r="BL847" i="2" s="1"/>
  <c r="BM853" i="2"/>
  <c r="BM847" i="2" s="1"/>
  <c r="BN853" i="2"/>
  <c r="BN847" i="2" s="1"/>
  <c r="BO853" i="2"/>
  <c r="BO847" i="2" s="1"/>
  <c r="BP853" i="2"/>
  <c r="BP847" i="2" s="1"/>
  <c r="BQ853" i="2"/>
  <c r="BQ847" i="2" s="1"/>
  <c r="BR853" i="2"/>
  <c r="BR847" i="2" s="1"/>
  <c r="BS853" i="2"/>
  <c r="BS847" i="2" s="1"/>
  <c r="BT853" i="2"/>
  <c r="BT847" i="2" s="1"/>
  <c r="BU853" i="2"/>
  <c r="BU847" i="2" s="1"/>
  <c r="BV853" i="2"/>
  <c r="BV847" i="2" s="1"/>
  <c r="BW853" i="2"/>
  <c r="BW847" i="2" s="1"/>
  <c r="BX853" i="2"/>
  <c r="BX847" i="2" s="1"/>
  <c r="BY853" i="2"/>
  <c r="BY847" i="2" s="1"/>
  <c r="BZ853" i="2"/>
  <c r="BZ847" i="2" s="1"/>
  <c r="CA853" i="2"/>
  <c r="CA847" i="2" s="1"/>
  <c r="CB853" i="2"/>
  <c r="CB847" i="2" s="1"/>
  <c r="CC853" i="2"/>
  <c r="CC847" i="2" s="1"/>
  <c r="CD853" i="2"/>
  <c r="CD847" i="2" s="1"/>
  <c r="CE853" i="2"/>
  <c r="CE847" i="2" s="1"/>
  <c r="CF853" i="2"/>
  <c r="CF847" i="2" s="1"/>
  <c r="CG853" i="2"/>
  <c r="CG847" i="2" s="1"/>
  <c r="CH853" i="2"/>
  <c r="CH847" i="2" s="1"/>
  <c r="CI853" i="2"/>
  <c r="CI847" i="2" s="1"/>
  <c r="CJ853" i="2"/>
  <c r="CJ847" i="2" s="1"/>
  <c r="CK853" i="2"/>
  <c r="CK847" i="2" s="1"/>
  <c r="CL853" i="2"/>
  <c r="CL847" i="2" s="1"/>
  <c r="CM853" i="2"/>
  <c r="CM847" i="2" s="1"/>
  <c r="CN853" i="2"/>
  <c r="CN847" i="2" s="1"/>
  <c r="CO853" i="2"/>
  <c r="CO847" i="2" s="1"/>
  <c r="CP853" i="2"/>
  <c r="CP847" i="2" s="1"/>
  <c r="CQ853" i="2"/>
  <c r="CQ847" i="2" s="1"/>
  <c r="CR853" i="2"/>
  <c r="CR847" i="2" s="1"/>
  <c r="CS853" i="2"/>
  <c r="CS847" i="2" s="1"/>
  <c r="CT853" i="2"/>
  <c r="CT847" i="2" s="1"/>
  <c r="CU853" i="2"/>
  <c r="CU847" i="2" s="1"/>
  <c r="CV853" i="2"/>
  <c r="CV847" i="2" s="1"/>
  <c r="CW853" i="2"/>
  <c r="CW847" i="2" s="1"/>
  <c r="CX853" i="2"/>
  <c r="CX847" i="2" s="1"/>
  <c r="CY853" i="2"/>
  <c r="CY847" i="2" s="1"/>
  <c r="CZ853" i="2"/>
  <c r="CZ847" i="2" s="1"/>
  <c r="DA853" i="2"/>
  <c r="DA847" i="2" s="1"/>
  <c r="DB853" i="2"/>
  <c r="DB847" i="2" s="1"/>
  <c r="DC853" i="2"/>
  <c r="DC847" i="2" s="1"/>
  <c r="DD853" i="2"/>
  <c r="DD847" i="2" s="1"/>
  <c r="DE853" i="2"/>
  <c r="DE847" i="2" s="1"/>
  <c r="DF853" i="2"/>
  <c r="DF847" i="2" s="1"/>
  <c r="DG853" i="2"/>
  <c r="DG847" i="2" s="1"/>
  <c r="DH853" i="2"/>
  <c r="DH847" i="2" s="1"/>
  <c r="DI853" i="2"/>
  <c r="DI847" i="2" s="1"/>
  <c r="DT853" i="2"/>
  <c r="DU853" i="2"/>
  <c r="DV853" i="2"/>
  <c r="DW853" i="2"/>
  <c r="DX853" i="2"/>
  <c r="DY853" i="2"/>
  <c r="DZ853" i="2"/>
  <c r="EA853" i="2"/>
  <c r="EB853" i="2"/>
  <c r="EC853" i="2"/>
  <c r="ED853" i="2"/>
  <c r="EE853" i="2"/>
  <c r="EF853" i="2"/>
  <c r="EG853" i="2"/>
  <c r="EH853" i="2"/>
  <c r="EI853" i="2"/>
  <c r="EJ853" i="2"/>
  <c r="EK853" i="2"/>
  <c r="DY966" i="2" l="1"/>
  <c r="DT965" i="2"/>
  <c r="EK966" i="2"/>
  <c r="EF966" i="2"/>
  <c r="DU919" i="2"/>
  <c r="DU966" i="2"/>
  <c r="DX966" i="2"/>
  <c r="EC966" i="2"/>
  <c r="DW966" i="2"/>
  <c r="EA966" i="2"/>
  <c r="DT40" i="2"/>
  <c r="DT252" i="2" s="1"/>
  <c r="DT966" i="2"/>
  <c r="DZ966" i="2"/>
  <c r="EG966" i="2"/>
  <c r="EJ966" i="2"/>
  <c r="EH81" i="2"/>
  <c r="EH954" i="2"/>
  <c r="DZ81" i="2"/>
  <c r="DZ954" i="2"/>
  <c r="EI81" i="2"/>
  <c r="EI954" i="2"/>
  <c r="EG81" i="2"/>
  <c r="EG954" i="2"/>
  <c r="EF81" i="2"/>
  <c r="EF954" i="2"/>
  <c r="DX81" i="2"/>
  <c r="DX954" i="2"/>
  <c r="DT921" i="2"/>
  <c r="DT956" i="2"/>
  <c r="DW81" i="2"/>
  <c r="DW954" i="2"/>
  <c r="EE81" i="2"/>
  <c r="EE954" i="2"/>
  <c r="ED81" i="2"/>
  <c r="ED954" i="2"/>
  <c r="EK81" i="2"/>
  <c r="EK954" i="2"/>
  <c r="EC81" i="2"/>
  <c r="EC954" i="2"/>
  <c r="DU81" i="2"/>
  <c r="DU954" i="2"/>
  <c r="EA81" i="2"/>
  <c r="EA954" i="2"/>
  <c r="DY81" i="2"/>
  <c r="DY954" i="2"/>
  <c r="DV81" i="2"/>
  <c r="DV954" i="2"/>
  <c r="EJ81" i="2"/>
  <c r="EJ954" i="2"/>
  <c r="EB81" i="2"/>
  <c r="EB954" i="2"/>
  <c r="DT81" i="2"/>
  <c r="DT954" i="2"/>
  <c r="DC81" i="2"/>
  <c r="DC83" i="2" s="1"/>
  <c r="DC954" i="2"/>
  <c r="DC953" i="2"/>
  <c r="DC967" i="2" s="1"/>
  <c r="CU81" i="2"/>
  <c r="CU83" i="2" s="1"/>
  <c r="CU954" i="2"/>
  <c r="CU953" i="2"/>
  <c r="CU967" i="2" s="1"/>
  <c r="CM81" i="2"/>
  <c r="CM83" i="2" s="1"/>
  <c r="CM954" i="2"/>
  <c r="CM953" i="2"/>
  <c r="CM967" i="2" s="1"/>
  <c r="CE81" i="2"/>
  <c r="CE83" i="2" s="1"/>
  <c r="CE954" i="2"/>
  <c r="CE953" i="2"/>
  <c r="CE967" i="2" s="1"/>
  <c r="BW81" i="2"/>
  <c r="BW83" i="2" s="1"/>
  <c r="BW954" i="2"/>
  <c r="BW953" i="2"/>
  <c r="BW967" i="2" s="1"/>
  <c r="BO81" i="2"/>
  <c r="BO83" i="2" s="1"/>
  <c r="BO954" i="2"/>
  <c r="BO953" i="2"/>
  <c r="BO967" i="2" s="1"/>
  <c r="BG81" i="2"/>
  <c r="BG83" i="2" s="1"/>
  <c r="BG954" i="2"/>
  <c r="BG953" i="2"/>
  <c r="BG967" i="2" s="1"/>
  <c r="AY81" i="2"/>
  <c r="AY83" i="2" s="1"/>
  <c r="AY954" i="2"/>
  <c r="AY953" i="2"/>
  <c r="AY967" i="2" s="1"/>
  <c r="CS81" i="2"/>
  <c r="CS83" i="2" s="1"/>
  <c r="CS954" i="2"/>
  <c r="CS953" i="2"/>
  <c r="CS967" i="2" s="1"/>
  <c r="AW81" i="2"/>
  <c r="AW83" i="2" s="1"/>
  <c r="AW954" i="2"/>
  <c r="AW953" i="2"/>
  <c r="AW967" i="2" s="1"/>
  <c r="CZ81" i="2"/>
  <c r="CZ83" i="2" s="1"/>
  <c r="CZ954" i="2"/>
  <c r="CZ953" i="2"/>
  <c r="CZ967" i="2" s="1"/>
  <c r="BD81" i="2"/>
  <c r="BD83" i="2" s="1"/>
  <c r="BD954" i="2"/>
  <c r="BD953" i="2"/>
  <c r="BD967" i="2" s="1"/>
  <c r="DB81" i="2"/>
  <c r="DB83" i="2" s="1"/>
  <c r="DB954" i="2"/>
  <c r="DB953" i="2"/>
  <c r="DB967" i="2" s="1"/>
  <c r="CT81" i="2"/>
  <c r="CT83" i="2" s="1"/>
  <c r="CT954" i="2"/>
  <c r="CT953" i="2"/>
  <c r="CT967" i="2" s="1"/>
  <c r="CL81" i="2"/>
  <c r="CL83" i="2" s="1"/>
  <c r="CL954" i="2"/>
  <c r="CL953" i="2"/>
  <c r="CL967" i="2" s="1"/>
  <c r="CD81" i="2"/>
  <c r="CD83" i="2" s="1"/>
  <c r="CD954" i="2"/>
  <c r="CD953" i="2"/>
  <c r="CD967" i="2" s="1"/>
  <c r="BV81" i="2"/>
  <c r="BV83" i="2" s="1"/>
  <c r="BV954" i="2"/>
  <c r="BV953" i="2"/>
  <c r="BV967" i="2" s="1"/>
  <c r="BN81" i="2"/>
  <c r="BN83" i="2" s="1"/>
  <c r="BN954" i="2"/>
  <c r="BN953" i="2"/>
  <c r="BN967" i="2" s="1"/>
  <c r="BF81" i="2"/>
  <c r="BF83" i="2" s="1"/>
  <c r="BF954" i="2"/>
  <c r="BF953" i="2"/>
  <c r="BF967" i="2" s="1"/>
  <c r="AX81" i="2"/>
  <c r="AX83" i="2" s="1"/>
  <c r="AX954" i="2"/>
  <c r="AX953" i="2"/>
  <c r="AX967" i="2" s="1"/>
  <c r="DI81" i="2"/>
  <c r="DI83" i="2" s="1"/>
  <c r="DI954" i="2"/>
  <c r="DI953" i="2"/>
  <c r="DI967" i="2" s="1"/>
  <c r="BU81" i="2"/>
  <c r="BU83" i="2" s="1"/>
  <c r="BU954" i="2"/>
  <c r="BU953" i="2"/>
  <c r="BU967" i="2" s="1"/>
  <c r="CB81" i="2"/>
  <c r="CB83" i="2" s="1"/>
  <c r="CB954" i="2"/>
  <c r="CB953" i="2"/>
  <c r="CB967" i="2" s="1"/>
  <c r="CK81" i="2"/>
  <c r="CK83" i="2" s="1"/>
  <c r="CK954" i="2"/>
  <c r="CK953" i="2"/>
  <c r="CK967" i="2" s="1"/>
  <c r="BE81" i="2"/>
  <c r="BE83" i="2" s="1"/>
  <c r="BE954" i="2"/>
  <c r="BE953" i="2"/>
  <c r="BE967" i="2" s="1"/>
  <c r="DH81" i="2"/>
  <c r="DH83" i="2" s="1"/>
  <c r="DH954" i="2"/>
  <c r="DH953" i="2"/>
  <c r="DH967" i="2" s="1"/>
  <c r="BL81" i="2"/>
  <c r="BL83" i="2" s="1"/>
  <c r="BL954" i="2"/>
  <c r="BL953" i="2"/>
  <c r="BL967" i="2" s="1"/>
  <c r="DG81" i="2"/>
  <c r="DG83" i="2" s="1"/>
  <c r="DG954" i="2"/>
  <c r="DG953" i="2"/>
  <c r="DG967" i="2" s="1"/>
  <c r="BK81" i="2"/>
  <c r="BK83" i="2" s="1"/>
  <c r="BK954" i="2"/>
  <c r="BK953" i="2"/>
  <c r="BK967" i="2" s="1"/>
  <c r="BM81" i="2"/>
  <c r="BM83" i="2" s="1"/>
  <c r="BM954" i="2"/>
  <c r="BM953" i="2"/>
  <c r="BM967" i="2" s="1"/>
  <c r="CJ81" i="2"/>
  <c r="CJ83" i="2" s="1"/>
  <c r="CJ954" i="2"/>
  <c r="CJ953" i="2"/>
  <c r="CJ967" i="2" s="1"/>
  <c r="CI81" i="2"/>
  <c r="CI83" i="2" s="1"/>
  <c r="CI954" i="2"/>
  <c r="CI953" i="2"/>
  <c r="CI967" i="2" s="1"/>
  <c r="BC81" i="2"/>
  <c r="BC83" i="2" s="1"/>
  <c r="BC954" i="2"/>
  <c r="BC953" i="2"/>
  <c r="BC967" i="2" s="1"/>
  <c r="AT81" i="2"/>
  <c r="AT83" i="2" s="1"/>
  <c r="AT954" i="2"/>
  <c r="AT953" i="2"/>
  <c r="AT967" i="2" s="1"/>
  <c r="CC81" i="2"/>
  <c r="CC83" i="2" s="1"/>
  <c r="CC954" i="2"/>
  <c r="CC953" i="2"/>
  <c r="CC967" i="2" s="1"/>
  <c r="CR81" i="2"/>
  <c r="CR83" i="2" s="1"/>
  <c r="CR954" i="2"/>
  <c r="CR953" i="2"/>
  <c r="CR967" i="2" s="1"/>
  <c r="AV81" i="2"/>
  <c r="AV83" i="2" s="1"/>
  <c r="AV954" i="2"/>
  <c r="AV953" i="2"/>
  <c r="AV967" i="2" s="1"/>
  <c r="CQ81" i="2"/>
  <c r="CQ83" i="2" s="1"/>
  <c r="CQ954" i="2"/>
  <c r="CQ953" i="2"/>
  <c r="CQ967" i="2" s="1"/>
  <c r="BS81" i="2"/>
  <c r="BS83" i="2" s="1"/>
  <c r="BS954" i="2"/>
  <c r="BS953" i="2"/>
  <c r="BS967" i="2" s="1"/>
  <c r="AU81" i="2"/>
  <c r="AU83" i="2" s="1"/>
  <c r="AU954" i="2"/>
  <c r="AU953" i="2"/>
  <c r="AU967" i="2" s="1"/>
  <c r="CX81" i="2"/>
  <c r="CX83" i="2" s="1"/>
  <c r="CX954" i="2"/>
  <c r="CX953" i="2"/>
  <c r="CX967" i="2" s="1"/>
  <c r="CP81" i="2"/>
  <c r="CP83" i="2" s="1"/>
  <c r="CP954" i="2"/>
  <c r="CP953" i="2"/>
  <c r="CP967" i="2" s="1"/>
  <c r="BZ81" i="2"/>
  <c r="BZ83" i="2" s="1"/>
  <c r="BZ954" i="2"/>
  <c r="BZ953" i="2"/>
  <c r="BZ967" i="2" s="1"/>
  <c r="BJ81" i="2"/>
  <c r="BJ83" i="2" s="1"/>
  <c r="BJ954" i="2"/>
  <c r="BJ953" i="2"/>
  <c r="BJ967" i="2" s="1"/>
  <c r="DE81" i="2"/>
  <c r="DE83" i="2" s="1"/>
  <c r="DE954" i="2"/>
  <c r="DE953" i="2"/>
  <c r="DE967" i="2" s="1"/>
  <c r="CW81" i="2"/>
  <c r="CW83" i="2" s="1"/>
  <c r="CW954" i="2"/>
  <c r="CW953" i="2"/>
  <c r="CW967" i="2" s="1"/>
  <c r="CO81" i="2"/>
  <c r="CO83" i="2" s="1"/>
  <c r="CO954" i="2"/>
  <c r="CO953" i="2"/>
  <c r="CO967" i="2" s="1"/>
  <c r="CG81" i="2"/>
  <c r="CG83" i="2" s="1"/>
  <c r="CG954" i="2"/>
  <c r="CG953" i="2"/>
  <c r="CG967" i="2" s="1"/>
  <c r="BY81" i="2"/>
  <c r="BY83" i="2" s="1"/>
  <c r="BY954" i="2"/>
  <c r="BY953" i="2"/>
  <c r="BY967" i="2" s="1"/>
  <c r="BQ81" i="2"/>
  <c r="BQ83" i="2" s="1"/>
  <c r="BQ954" i="2"/>
  <c r="BQ953" i="2"/>
  <c r="BQ967" i="2" s="1"/>
  <c r="BI81" i="2"/>
  <c r="BI83" i="2" s="1"/>
  <c r="BI954" i="2"/>
  <c r="BI953" i="2"/>
  <c r="BI967" i="2" s="1"/>
  <c r="BA81" i="2"/>
  <c r="BA83" i="2" s="1"/>
  <c r="BA954" i="2"/>
  <c r="BA953" i="2"/>
  <c r="BA967" i="2" s="1"/>
  <c r="DA81" i="2"/>
  <c r="DA83" i="2" s="1"/>
  <c r="DA954" i="2"/>
  <c r="DA953" i="2"/>
  <c r="DA967" i="2" s="1"/>
  <c r="BT81" i="2"/>
  <c r="BT83" i="2" s="1"/>
  <c r="BT954" i="2"/>
  <c r="BT953" i="2"/>
  <c r="BT967" i="2" s="1"/>
  <c r="CY81" i="2"/>
  <c r="CY83" i="2" s="1"/>
  <c r="CY954" i="2"/>
  <c r="CY953" i="2"/>
  <c r="CY967" i="2" s="1"/>
  <c r="CA81" i="2"/>
  <c r="CA83" i="2" s="1"/>
  <c r="CA954" i="2"/>
  <c r="CA953" i="2"/>
  <c r="CA967" i="2" s="1"/>
  <c r="DF81" i="2"/>
  <c r="DF83" i="2" s="1"/>
  <c r="DF954" i="2"/>
  <c r="DF953" i="2"/>
  <c r="DF967" i="2" s="1"/>
  <c r="CH81" i="2"/>
  <c r="CH83" i="2" s="1"/>
  <c r="CH954" i="2"/>
  <c r="CH953" i="2"/>
  <c r="CH967" i="2" s="1"/>
  <c r="BR81" i="2"/>
  <c r="BR83" i="2" s="1"/>
  <c r="BR954" i="2"/>
  <c r="BR953" i="2"/>
  <c r="BR967" i="2" s="1"/>
  <c r="BB81" i="2"/>
  <c r="BB83" i="2" s="1"/>
  <c r="BB954" i="2"/>
  <c r="BB953" i="2"/>
  <c r="BB967" i="2" s="1"/>
  <c r="DD81" i="2"/>
  <c r="DD83" i="2" s="1"/>
  <c r="DD954" i="2"/>
  <c r="DD953" i="2"/>
  <c r="DD967" i="2" s="1"/>
  <c r="CV81" i="2"/>
  <c r="CV83" i="2" s="1"/>
  <c r="CV954" i="2"/>
  <c r="CV953" i="2"/>
  <c r="CV967" i="2" s="1"/>
  <c r="CN81" i="2"/>
  <c r="CN83" i="2" s="1"/>
  <c r="CN954" i="2"/>
  <c r="CN953" i="2"/>
  <c r="CN967" i="2" s="1"/>
  <c r="CF81" i="2"/>
  <c r="CF83" i="2" s="1"/>
  <c r="CF954" i="2"/>
  <c r="CF953" i="2"/>
  <c r="CF967" i="2" s="1"/>
  <c r="BX81" i="2"/>
  <c r="BX83" i="2" s="1"/>
  <c r="BX954" i="2"/>
  <c r="BX953" i="2"/>
  <c r="BX967" i="2" s="1"/>
  <c r="BP81" i="2"/>
  <c r="BP83" i="2" s="1"/>
  <c r="BP954" i="2"/>
  <c r="BP953" i="2"/>
  <c r="BP967" i="2" s="1"/>
  <c r="BH81" i="2"/>
  <c r="BH83" i="2" s="1"/>
  <c r="BH954" i="2"/>
  <c r="BH953" i="2"/>
  <c r="BH967" i="2" s="1"/>
  <c r="AZ81" i="2"/>
  <c r="AZ83" i="2" s="1"/>
  <c r="AZ954" i="2"/>
  <c r="AZ953" i="2"/>
  <c r="AZ967" i="2" s="1"/>
  <c r="DI934" i="2"/>
  <c r="DA934" i="2"/>
  <c r="CS934" i="2"/>
  <c r="CK934" i="2"/>
  <c r="CC934" i="2"/>
  <c r="BU934" i="2"/>
  <c r="BM934" i="2"/>
  <c r="BE934" i="2"/>
  <c r="AW934" i="2"/>
  <c r="BT931" i="2"/>
  <c r="BJ931" i="2"/>
  <c r="EI922" i="2"/>
  <c r="EA922" i="2"/>
  <c r="EA919" i="2"/>
  <c r="DY919" i="2"/>
  <c r="EG922" i="2"/>
  <c r="DY922" i="2"/>
  <c r="EK921" i="2"/>
  <c r="EC921" i="2"/>
  <c r="DU921" i="2"/>
  <c r="EK922" i="2"/>
  <c r="EC922" i="2"/>
  <c r="DU922" i="2"/>
  <c r="EG921" i="2"/>
  <c r="DY921" i="2"/>
  <c r="EF922" i="2"/>
  <c r="DX922" i="2"/>
  <c r="EJ921" i="2"/>
  <c r="EB921" i="2"/>
  <c r="EE922" i="2"/>
  <c r="DW922" i="2"/>
  <c r="EI921" i="2"/>
  <c r="EA921" i="2"/>
  <c r="EH922" i="2"/>
  <c r="DZ922" i="2"/>
  <c r="EK919" i="2"/>
  <c r="DX919" i="2"/>
  <c r="ED922" i="2"/>
  <c r="DV922" i="2"/>
  <c r="EH921" i="2"/>
  <c r="DZ921" i="2"/>
  <c r="DV919" i="2"/>
  <c r="DW919" i="2"/>
  <c r="EJ922" i="2"/>
  <c r="EB922" i="2"/>
  <c r="EF921" i="2"/>
  <c r="DX921" i="2"/>
  <c r="DZ919" i="2"/>
  <c r="EG919" i="2"/>
  <c r="AP121" i="2"/>
  <c r="EE45" i="2"/>
  <c r="EE944" i="2" s="1"/>
  <c r="DW45" i="2"/>
  <c r="DW944" i="2" s="1"/>
  <c r="EK45" i="2"/>
  <c r="EK944" i="2" s="1"/>
  <c r="EC45" i="2"/>
  <c r="EC944" i="2" s="1"/>
  <c r="DU45" i="2"/>
  <c r="DU944" i="2" s="1"/>
  <c r="EJ45" i="2"/>
  <c r="EJ944" i="2" s="1"/>
  <c r="EB45" i="2"/>
  <c r="EB944" i="2" s="1"/>
  <c r="DT45" i="2"/>
  <c r="DT944" i="2" s="1"/>
  <c r="EI45" i="2"/>
  <c r="EI944" i="2" s="1"/>
  <c r="EA45" i="2"/>
  <c r="EA944" i="2" s="1"/>
  <c r="EH45" i="2"/>
  <c r="EH944" i="2" s="1"/>
  <c r="DZ45" i="2"/>
  <c r="DZ944" i="2" s="1"/>
  <c r="EG45" i="2"/>
  <c r="EG944" i="2" s="1"/>
  <c r="DY45" i="2"/>
  <c r="DY944" i="2" s="1"/>
  <c r="EF45" i="2"/>
  <c r="EF944" i="2" s="1"/>
  <c r="DX45" i="2"/>
  <c r="DX944" i="2" s="1"/>
  <c r="DX860" i="2"/>
  <c r="DV860" i="2"/>
  <c r="DW860" i="2"/>
  <c r="CL919" i="2"/>
  <c r="DF919" i="2"/>
  <c r="BT28" i="2"/>
  <c r="BT942" i="2" s="1"/>
  <c r="BV28" i="2"/>
  <c r="BV942" i="2" s="1"/>
  <c r="CH919" i="2"/>
  <c r="CT919" i="2"/>
  <c r="BZ28" i="2"/>
  <c r="BZ942" i="2" s="1"/>
  <c r="BZ919" i="2"/>
  <c r="BD28" i="2"/>
  <c r="BD942" i="2" s="1"/>
  <c r="CD28" i="2"/>
  <c r="CD942" i="2" s="1"/>
  <c r="CD919" i="2"/>
  <c r="BS28" i="2"/>
  <c r="BS942" i="2" s="1"/>
  <c r="CP919" i="2"/>
  <c r="BJ28" i="2"/>
  <c r="BJ942" i="2" s="1"/>
  <c r="BI28" i="2"/>
  <c r="BI942" i="2" s="1"/>
  <c r="BM337" i="2"/>
  <c r="BM330" i="2" s="1"/>
  <c r="BM331" i="2" s="1"/>
  <c r="BM395" i="2"/>
  <c r="EK28" i="2"/>
  <c r="EK942" i="2" s="1"/>
  <c r="EK860" i="2"/>
  <c r="EF28" i="2"/>
  <c r="EF942" i="2" s="1"/>
  <c r="EF860" i="2"/>
  <c r="DU28" i="2"/>
  <c r="DU942" i="2" s="1"/>
  <c r="DU860" i="2"/>
  <c r="EC28" i="2"/>
  <c r="EC942" i="2" s="1"/>
  <c r="EC860" i="2"/>
  <c r="EA28" i="2"/>
  <c r="EA942" i="2" s="1"/>
  <c r="EA860" i="2"/>
  <c r="DY28" i="2"/>
  <c r="DY942" i="2" s="1"/>
  <c r="DY860" i="2"/>
  <c r="DZ28" i="2"/>
  <c r="DZ942" i="2" s="1"/>
  <c r="DZ860" i="2"/>
  <c r="EG28" i="2"/>
  <c r="EG942" i="2" s="1"/>
  <c r="EG860" i="2"/>
  <c r="EJ28" i="2"/>
  <c r="EJ942" i="2" s="1"/>
  <c r="EJ860" i="2"/>
  <c r="DW71" i="2"/>
  <c r="DW977" i="2"/>
  <c r="DW987" i="2" s="1"/>
  <c r="DW988" i="2" s="1"/>
  <c r="EB71" i="2"/>
  <c r="EB977" i="2"/>
  <c r="EB987" i="2" s="1"/>
  <c r="EB988" i="2" s="1"/>
  <c r="EG71" i="2"/>
  <c r="EG977" i="2"/>
  <c r="EG987" i="2" s="1"/>
  <c r="EG988" i="2" s="1"/>
  <c r="DV71" i="2"/>
  <c r="DV977" i="2"/>
  <c r="DV987" i="2" s="1"/>
  <c r="DV988" i="2" s="1"/>
  <c r="CL28" i="2"/>
  <c r="CL942" i="2" s="1"/>
  <c r="CT28" i="2"/>
  <c r="CT942" i="2" s="1"/>
  <c r="CP28" i="2"/>
  <c r="CP942" i="2" s="1"/>
  <c r="DB28" i="2"/>
  <c r="DB942" i="2" s="1"/>
  <c r="DF28" i="2"/>
  <c r="DF942" i="2" s="1"/>
  <c r="CH28" i="2"/>
  <c r="CH942" i="2" s="1"/>
  <c r="CT181" i="2"/>
  <c r="DZ277" i="2"/>
  <c r="DY282" i="2"/>
  <c r="DZ654" i="2"/>
  <c r="EC203" i="2"/>
  <c r="BJ181" i="2"/>
  <c r="DV277" i="2"/>
  <c r="EE277" i="2"/>
  <c r="DV181" i="2"/>
  <c r="BT181" i="2"/>
  <c r="DZ282" i="2"/>
  <c r="EE282" i="2"/>
  <c r="EC282" i="2"/>
  <c r="EC277" i="2"/>
  <c r="DY277" i="2"/>
  <c r="DT203" i="2"/>
  <c r="DT219" i="2" s="1"/>
  <c r="DT214" i="2" s="1"/>
  <c r="AQ111" i="2"/>
  <c r="DZ694" i="2"/>
  <c r="CQ299" i="2"/>
  <c r="CQ294" i="2" s="1"/>
  <c r="CQ30" i="2" s="1"/>
  <c r="DW282" i="2"/>
  <c r="CL181" i="2"/>
  <c r="CP181" i="2"/>
  <c r="EG277" i="2"/>
  <c r="AV299" i="2"/>
  <c r="AV294" i="2" s="1"/>
  <c r="AV30" i="2" s="1"/>
  <c r="EE203" i="2"/>
  <c r="EE276" i="2"/>
  <c r="EA282" i="2"/>
  <c r="DW276" i="2"/>
  <c r="EC276" i="2"/>
  <c r="EG282" i="2"/>
  <c r="BO25" i="2"/>
  <c r="BO27" i="2" s="1"/>
  <c r="EA181" i="2"/>
  <c r="DY654" i="2"/>
  <c r="BL181" i="2"/>
  <c r="BS181" i="2"/>
  <c r="EK32" i="2"/>
  <c r="EK969" i="2" s="1"/>
  <c r="DZ181" i="2"/>
  <c r="DZ32" i="2"/>
  <c r="DZ969" i="2" s="1"/>
  <c r="EG252" i="2"/>
  <c r="BG299" i="2"/>
  <c r="BG294" i="2" s="1"/>
  <c r="BG295" i="2" s="1"/>
  <c r="EE674" i="2"/>
  <c r="DX181" i="2"/>
  <c r="EK277" i="2"/>
  <c r="BE299" i="2"/>
  <c r="BE294" i="2" s="1"/>
  <c r="BE295" i="2" s="1"/>
  <c r="AZ299" i="2"/>
  <c r="AZ294" i="2" s="1"/>
  <c r="CD181" i="2"/>
  <c r="DY694" i="2"/>
  <c r="DH55" i="2"/>
  <c r="EC181" i="2"/>
  <c r="EJ57" i="2"/>
  <c r="EJ62" i="2" s="1"/>
  <c r="BI71" i="2"/>
  <c r="EJ32" i="2"/>
  <c r="EJ969" i="2" s="1"/>
  <c r="EC694" i="2"/>
  <c r="DX674" i="2"/>
  <c r="DV694" i="2"/>
  <c r="ED282" i="2"/>
  <c r="ED277" i="2"/>
  <c r="EJ282" i="2"/>
  <c r="EB282" i="2"/>
  <c r="EH282" i="2"/>
  <c r="EH277" i="2"/>
  <c r="EE54" i="2"/>
  <c r="EE976" i="2" s="1"/>
  <c r="DV674" i="2"/>
  <c r="EK331" i="2"/>
  <c r="EC331" i="2"/>
  <c r="DU331" i="2"/>
  <c r="EF32" i="2"/>
  <c r="EF969" i="2" s="1"/>
  <c r="EJ674" i="2"/>
  <c r="BF181" i="2"/>
  <c r="BF25" i="2"/>
  <c r="BF27" i="2" s="1"/>
  <c r="ED276" i="2"/>
  <c r="EG210" i="2"/>
  <c r="DY210" i="2"/>
  <c r="DF181" i="2"/>
  <c r="DW245" i="2"/>
  <c r="DW861" i="2" s="1"/>
  <c r="EK203" i="2"/>
  <c r="BV181" i="2"/>
  <c r="EG276" i="2"/>
  <c r="DZ674" i="2"/>
  <c r="EI282" i="2"/>
  <c r="AV71" i="2"/>
  <c r="DW203" i="2"/>
  <c r="CQ276" i="2"/>
  <c r="EK282" i="2"/>
  <c r="BQ299" i="2"/>
  <c r="BQ294" i="2" s="1"/>
  <c r="BQ295" i="2" s="1"/>
  <c r="CH181" i="2"/>
  <c r="EH276" i="2"/>
  <c r="BI181" i="2"/>
  <c r="DC299" i="2"/>
  <c r="DC294" i="2" s="1"/>
  <c r="DC30" i="2" s="1"/>
  <c r="EK245" i="2"/>
  <c r="EK861" i="2" s="1"/>
  <c r="EC245" i="2"/>
  <c r="EC861" i="2" s="1"/>
  <c r="DU245" i="2"/>
  <c r="DU861" i="2" s="1"/>
  <c r="EI277" i="2"/>
  <c r="EG654" i="2"/>
  <c r="EK181" i="2"/>
  <c r="EB277" i="2"/>
  <c r="EJ181" i="2"/>
  <c r="ED654" i="2"/>
  <c r="DV69" i="2"/>
  <c r="DV978" i="2" s="1"/>
  <c r="DU694" i="2"/>
  <c r="DU710" i="2" s="1"/>
  <c r="DV710" i="2" s="1"/>
  <c r="DW710" i="2" s="1"/>
  <c r="DX710" i="2" s="1"/>
  <c r="BU181" i="2"/>
  <c r="BU25" i="2"/>
  <c r="BU27" i="2" s="1"/>
  <c r="BA71" i="2"/>
  <c r="EG614" i="2"/>
  <c r="EK300" i="2"/>
  <c r="BZ299" i="2"/>
  <c r="BZ294" i="2" s="1"/>
  <c r="BZ30" i="2" s="1"/>
  <c r="BZ32" i="2" s="1"/>
  <c r="EA277" i="2"/>
  <c r="EJ277" i="2"/>
  <c r="BN25" i="2"/>
  <c r="BN27" i="2" s="1"/>
  <c r="EA674" i="2"/>
  <c r="EH245" i="2"/>
  <c r="EH861" i="2" s="1"/>
  <c r="DZ245" i="2"/>
  <c r="DZ861" i="2" s="1"/>
  <c r="AV276" i="2"/>
  <c r="DY674" i="2"/>
  <c r="CC71" i="2"/>
  <c r="DU181" i="2"/>
  <c r="DU199" i="2" s="1"/>
  <c r="DV199" i="2" s="1"/>
  <c r="EA694" i="2"/>
  <c r="BH350" i="2"/>
  <c r="EC654" i="2"/>
  <c r="EG181" i="2"/>
  <c r="BR25" i="2"/>
  <c r="BR27" i="2" s="1"/>
  <c r="BR181" i="2"/>
  <c r="DA299" i="2"/>
  <c r="DA294" i="2" s="1"/>
  <c r="DA295" i="2" s="1"/>
  <c r="DX277" i="2"/>
  <c r="EI674" i="2"/>
  <c r="EF277" i="2"/>
  <c r="BH61" i="2"/>
  <c r="EG32" i="2"/>
  <c r="EG969" i="2" s="1"/>
  <c r="EG694" i="2"/>
  <c r="DX300" i="2"/>
  <c r="EJ252" i="2"/>
  <c r="EB252" i="2"/>
  <c r="EE57" i="2"/>
  <c r="EE62" i="2" s="1"/>
  <c r="DX282" i="2"/>
  <c r="DX295" i="2"/>
  <c r="EI210" i="2"/>
  <c r="EA210" i="2"/>
  <c r="DW57" i="2"/>
  <c r="DW62" i="2" s="1"/>
  <c r="DX654" i="2"/>
  <c r="CL76" i="2"/>
  <c r="CL77" i="2" s="1"/>
  <c r="EI295" i="2"/>
  <c r="BL71" i="2"/>
  <c r="DI55" i="2"/>
  <c r="BU55" i="2"/>
  <c r="EJ694" i="2"/>
  <c r="DW69" i="2"/>
  <c r="DW978" i="2" s="1"/>
  <c r="CR55" i="2"/>
  <c r="CB55" i="2"/>
  <c r="DB181" i="2"/>
  <c r="EF282" i="2"/>
  <c r="BK299" i="2"/>
  <c r="BK294" i="2" s="1"/>
  <c r="AU299" i="2"/>
  <c r="AU294" i="2" s="1"/>
  <c r="BZ71" i="2"/>
  <c r="EH331" i="2"/>
  <c r="DZ331" i="2"/>
  <c r="DZ276" i="2"/>
  <c r="BZ181" i="2"/>
  <c r="CJ76" i="2"/>
  <c r="CJ77" i="2" s="1"/>
  <c r="CH61" i="2"/>
  <c r="DU276" i="2"/>
  <c r="DY276" i="2"/>
  <c r="AQ122" i="2"/>
  <c r="CF299" i="2"/>
  <c r="CF294" i="2" s="1"/>
  <c r="EG674" i="2"/>
  <c r="BX181" i="2"/>
  <c r="BX25" i="2"/>
  <c r="BX27" i="2" s="1"/>
  <c r="CW299" i="2"/>
  <c r="CW294" i="2" s="1"/>
  <c r="CW295" i="2" s="1"/>
  <c r="CW276" i="2"/>
  <c r="CA209" i="2"/>
  <c r="CA202" i="2" s="1"/>
  <c r="CA37" i="2" s="1"/>
  <c r="DU203" i="2"/>
  <c r="CD76" i="2"/>
  <c r="CD77" i="2" s="1"/>
  <c r="CS299" i="2"/>
  <c r="CS294" i="2" s="1"/>
  <c r="CS295" i="2" s="1"/>
  <c r="EE654" i="2"/>
  <c r="CS76" i="2"/>
  <c r="CS77" i="2" s="1"/>
  <c r="EI694" i="2"/>
  <c r="EJ478" i="2"/>
  <c r="EK54" i="2"/>
  <c r="EK976" i="2" s="1"/>
  <c r="EF300" i="2"/>
  <c r="BJ71" i="2"/>
  <c r="CZ320" i="2"/>
  <c r="CZ209" i="2" s="1"/>
  <c r="CZ202" i="2" s="1"/>
  <c r="CZ37" i="2" s="1"/>
  <c r="EF674" i="2"/>
  <c r="DX338" i="2"/>
  <c r="EA55" i="2"/>
  <c r="BD181" i="2"/>
  <c r="DW181" i="2"/>
  <c r="BM76" i="2"/>
  <c r="BM77" i="2" s="1"/>
  <c r="DZ61" i="2"/>
  <c r="EH674" i="2"/>
  <c r="DY300" i="2"/>
  <c r="CB71" i="2"/>
  <c r="BD71" i="2"/>
  <c r="DY32" i="2"/>
  <c r="DY969" i="2" s="1"/>
  <c r="EF181" i="2"/>
  <c r="EH69" i="2"/>
  <c r="EH978" i="2" s="1"/>
  <c r="EH694" i="2"/>
  <c r="EK61" i="2"/>
  <c r="EF203" i="2"/>
  <c r="DX203" i="2"/>
  <c r="CS55" i="2"/>
  <c r="BM55" i="2"/>
  <c r="BE55" i="2"/>
  <c r="DY181" i="2"/>
  <c r="BU76" i="2"/>
  <c r="BU77" i="2" s="1"/>
  <c r="CE299" i="2"/>
  <c r="CE294" i="2" s="1"/>
  <c r="CE295" i="2" s="1"/>
  <c r="BW299" i="2"/>
  <c r="BW294" i="2" s="1"/>
  <c r="AX25" i="2"/>
  <c r="AX27" i="2" s="1"/>
  <c r="AX181" i="2"/>
  <c r="CX25" i="2"/>
  <c r="CX27" i="2" s="1"/>
  <c r="CX181" i="2"/>
  <c r="CS25" i="2"/>
  <c r="CS27" i="2" s="1"/>
  <c r="CS181" i="2"/>
  <c r="DF299" i="2"/>
  <c r="DF294" i="2" s="1"/>
  <c r="DF276" i="2"/>
  <c r="BO299" i="2"/>
  <c r="BO294" i="2" s="1"/>
  <c r="BO295" i="2" s="1"/>
  <c r="BO276" i="2"/>
  <c r="BM181" i="2"/>
  <c r="BM25" i="2"/>
  <c r="BM27" i="2" s="1"/>
  <c r="CU299" i="2"/>
  <c r="CU294" i="2" s="1"/>
  <c r="CU30" i="2" s="1"/>
  <c r="CU276" i="2"/>
  <c r="EG338" i="2"/>
  <c r="ED674" i="2"/>
  <c r="EK694" i="2"/>
  <c r="DA61" i="2"/>
  <c r="BP71" i="2"/>
  <c r="BS76" i="2"/>
  <c r="BS77" i="2" s="1"/>
  <c r="ED61" i="2"/>
  <c r="DA76" i="2"/>
  <c r="DA77" i="2" s="1"/>
  <c r="EK654" i="2"/>
  <c r="DY295" i="2"/>
  <c r="EA300" i="2"/>
  <c r="DV458" i="2"/>
  <c r="DW458" i="2"/>
  <c r="EC54" i="2"/>
  <c r="EC976" i="2" s="1"/>
  <c r="BC76" i="2"/>
  <c r="BC77" i="2" s="1"/>
  <c r="DW70" i="2"/>
  <c r="DW979" i="2" s="1"/>
  <c r="EA70" i="2"/>
  <c r="EA979" i="2" s="1"/>
  <c r="EC69" i="2"/>
  <c r="EC978" i="2" s="1"/>
  <c r="CI299" i="2"/>
  <c r="CI294" i="2" s="1"/>
  <c r="CI295" i="2" s="1"/>
  <c r="BN299" i="2"/>
  <c r="BN294" i="2" s="1"/>
  <c r="BN30" i="2" s="1"/>
  <c r="EA295" i="2"/>
  <c r="CX299" i="2"/>
  <c r="CX294" i="2" s="1"/>
  <c r="CX295" i="2" s="1"/>
  <c r="BT71" i="2"/>
  <c r="EB338" i="2"/>
  <c r="DT338" i="2"/>
  <c r="BI76" i="2"/>
  <c r="BI77" i="2" s="1"/>
  <c r="DX53" i="2"/>
  <c r="DX975" i="2" s="1"/>
  <c r="DX986" i="2" s="1"/>
  <c r="CH76" i="2"/>
  <c r="CH77" i="2" s="1"/>
  <c r="EI67" i="2"/>
  <c r="DG76" i="2"/>
  <c r="DG77" i="2" s="1"/>
  <c r="DT532" i="2" a="1"/>
  <c r="DT532" i="2" s="1"/>
  <c r="DT527" i="2" s="1"/>
  <c r="AW61" i="2"/>
  <c r="DA55" i="2"/>
  <c r="CK55" i="2"/>
  <c r="AX76" i="2"/>
  <c r="AX77" i="2" s="1"/>
  <c r="CB76" i="2"/>
  <c r="CB77" i="2" s="1"/>
  <c r="DU338" i="2"/>
  <c r="CZ55" i="2"/>
  <c r="CJ55" i="2"/>
  <c r="DW54" i="2"/>
  <c r="DW976" i="2" s="1"/>
  <c r="EG54" i="2"/>
  <c r="EG976" i="2" s="1"/>
  <c r="CF61" i="2"/>
  <c r="EH300" i="2"/>
  <c r="CI61" i="2"/>
  <c r="DB61" i="2"/>
  <c r="BE350" i="2"/>
  <c r="DW94" i="2"/>
  <c r="EE69" i="2"/>
  <c r="EE978" i="2" s="1"/>
  <c r="EE614" i="2"/>
  <c r="EK69" i="2"/>
  <c r="EK978" i="2" s="1"/>
  <c r="EK614" i="2"/>
  <c r="EK438" i="2"/>
  <c r="EK53" i="2"/>
  <c r="EK975" i="2" s="1"/>
  <c r="EK986" i="2" s="1"/>
  <c r="CT299" i="2"/>
  <c r="CT294" i="2" s="1"/>
  <c r="AR350" i="2"/>
  <c r="EF338" i="2"/>
  <c r="CJ320" i="2"/>
  <c r="CJ209" i="2" s="1"/>
  <c r="CJ202" i="2" s="1"/>
  <c r="CJ37" i="2" s="1"/>
  <c r="EA75" i="2"/>
  <c r="EA654" i="2"/>
  <c r="BW25" i="2"/>
  <c r="BW27" i="2" s="1"/>
  <c r="BW181" i="2"/>
  <c r="CG25" i="2"/>
  <c r="CG27" i="2" s="1"/>
  <c r="CG181" i="2"/>
  <c r="CE25" i="2"/>
  <c r="CE27" i="2" s="1"/>
  <c r="CE181" i="2"/>
  <c r="EE338" i="2"/>
  <c r="DW338" i="2"/>
  <c r="CB320" i="2"/>
  <c r="CB209" i="2" s="1"/>
  <c r="CB202" i="2" s="1"/>
  <c r="CB37" i="2" s="1"/>
  <c r="DT94" i="2"/>
  <c r="BM68" i="2"/>
  <c r="BM71" i="2" s="1"/>
  <c r="AS111" i="2"/>
  <c r="AS121" i="2"/>
  <c r="DU634" i="2"/>
  <c r="DU650" i="2" s="1"/>
  <c r="DV650" i="2" s="1"/>
  <c r="AZ25" i="2"/>
  <c r="AZ27" i="2" s="1"/>
  <c r="BP181" i="2"/>
  <c r="BP25" i="2"/>
  <c r="BP27" i="2" s="1"/>
  <c r="CB181" i="2"/>
  <c r="CB25" i="2"/>
  <c r="CB27" i="2" s="1"/>
  <c r="CC25" i="2"/>
  <c r="CC27" i="2" s="1"/>
  <c r="CC181" i="2"/>
  <c r="EH75" i="2"/>
  <c r="EH654" i="2"/>
  <c r="BL320" i="2"/>
  <c r="BL209" i="2" s="1"/>
  <c r="BL202" i="2" s="1"/>
  <c r="EJ245" i="2"/>
  <c r="EJ861" i="2" s="1"/>
  <c r="DV75" i="2"/>
  <c r="DV654" i="2"/>
  <c r="EB25" i="2"/>
  <c r="EB27" i="2" s="1"/>
  <c r="EB181" i="2"/>
  <c r="EK338" i="2"/>
  <c r="DV70" i="2"/>
  <c r="DV979" i="2" s="1"/>
  <c r="DV634" i="2"/>
  <c r="BY25" i="2"/>
  <c r="BY27" i="2" s="1"/>
  <c r="BY181" i="2"/>
  <c r="EE634" i="2"/>
  <c r="EE70" i="2"/>
  <c r="EE979" i="2" s="1"/>
  <c r="DW75" i="2"/>
  <c r="DW654" i="2"/>
  <c r="BX350" i="2"/>
  <c r="EF252" i="2"/>
  <c r="DX252" i="2"/>
  <c r="AS122" i="2"/>
  <c r="AQ121" i="2"/>
  <c r="DU654" i="2"/>
  <c r="DU670" i="2" s="1"/>
  <c r="DV670" i="2" s="1"/>
  <c r="DW670" i="2" s="1"/>
  <c r="DX670" i="2" s="1"/>
  <c r="EF75" i="2"/>
  <c r="EF654" i="2"/>
  <c r="EH458" i="2"/>
  <c r="EH67" i="2"/>
  <c r="EI25" i="2"/>
  <c r="EI27" i="2" s="1"/>
  <c r="EI181" i="2"/>
  <c r="DX70" i="2"/>
  <c r="DX979" i="2" s="1"/>
  <c r="DX634" i="2"/>
  <c r="DV438" i="2"/>
  <c r="EB53" i="2"/>
  <c r="AT61" i="2"/>
  <c r="EE300" i="2"/>
  <c r="EH295" i="2"/>
  <c r="CD299" i="2"/>
  <c r="CD294" i="2" s="1"/>
  <c r="BA299" i="2"/>
  <c r="BA294" i="2" s="1"/>
  <c r="CN61" i="2"/>
  <c r="CB299" i="2"/>
  <c r="CB294" i="2" s="1"/>
  <c r="CB295" i="2" s="1"/>
  <c r="DU674" i="2"/>
  <c r="DU690" i="2" s="1"/>
  <c r="DV690" i="2" s="1"/>
  <c r="DW690" i="2" s="1"/>
  <c r="DW685" i="2" s="1"/>
  <c r="DU555" i="2"/>
  <c r="DU571" i="2" s="1"/>
  <c r="DU566" i="2" s="1"/>
  <c r="ED478" i="2"/>
  <c r="CR76" i="2"/>
  <c r="CR77" i="2" s="1"/>
  <c r="EJ654" i="2"/>
  <c r="DW74" i="2"/>
  <c r="EJ295" i="2"/>
  <c r="EI300" i="2"/>
  <c r="DC61" i="2"/>
  <c r="DE299" i="2"/>
  <c r="DE294" i="2" s="1"/>
  <c r="BH76" i="2"/>
  <c r="BH77" i="2" s="1"/>
  <c r="DX555" i="2"/>
  <c r="DV94" i="2"/>
  <c r="DD76" i="2"/>
  <c r="DD77" i="2" s="1"/>
  <c r="EJ555" i="2"/>
  <c r="BV61" i="2"/>
  <c r="EB295" i="2"/>
  <c r="EJ300" i="2"/>
  <c r="CC299" i="2"/>
  <c r="CC294" i="2" s="1"/>
  <c r="CC295" i="2" s="1"/>
  <c r="DU438" i="2"/>
  <c r="DU454" i="2" s="1"/>
  <c r="DV454" i="2" s="1"/>
  <c r="DZ54" i="2"/>
  <c r="DZ976" i="2" s="1"/>
  <c r="DX67" i="2"/>
  <c r="ED70" i="2"/>
  <c r="ED979" i="2" s="1"/>
  <c r="EB458" i="2"/>
  <c r="EF438" i="2"/>
  <c r="DF76" i="2"/>
  <c r="DF77" i="2" s="1"/>
  <c r="DT51" i="2"/>
  <c r="DT964" i="2" s="1"/>
  <c r="BQ61" i="2"/>
  <c r="EI30" i="2"/>
  <c r="CV299" i="2"/>
  <c r="CV294" i="2" s="1"/>
  <c r="AX299" i="2"/>
  <c r="AX294" i="2" s="1"/>
  <c r="EG458" i="2"/>
  <c r="DE76" i="2"/>
  <c r="DE77" i="2" s="1"/>
  <c r="DV282" i="2"/>
  <c r="CM61" i="2"/>
  <c r="BV299" i="2"/>
  <c r="BV294" i="2" s="1"/>
  <c r="BA61" i="2"/>
  <c r="CQ61" i="2"/>
  <c r="DD61" i="2"/>
  <c r="BP299" i="2"/>
  <c r="BP294" i="2" s="1"/>
  <c r="BM299" i="2"/>
  <c r="BM294" i="2" s="1"/>
  <c r="BM295" i="2" s="1"/>
  <c r="EE38" i="2"/>
  <c r="EE40" i="2" s="1"/>
  <c r="EE245" i="2" s="1"/>
  <c r="EE861" i="2" s="1"/>
  <c r="EE331" i="2"/>
  <c r="DY54" i="2"/>
  <c r="DY976" i="2" s="1"/>
  <c r="DY478" i="2"/>
  <c r="BC25" i="2"/>
  <c r="BC27" i="2" s="1"/>
  <c r="BC181" i="2"/>
  <c r="AT276" i="2"/>
  <c r="AT277" i="2"/>
  <c r="DW331" i="2"/>
  <c r="AR121" i="2"/>
  <c r="BG25" i="2"/>
  <c r="BG27" i="2" s="1"/>
  <c r="BG181" i="2"/>
  <c r="DU67" i="2"/>
  <c r="DU458" i="2"/>
  <c r="DU474" i="2" s="1"/>
  <c r="DV474" i="2" s="1"/>
  <c r="BB181" i="2"/>
  <c r="BB25" i="2"/>
  <c r="BB27" i="2" s="1"/>
  <c r="DY338" i="2"/>
  <c r="DY331" i="2"/>
  <c r="BL28" i="2"/>
  <c r="BL942" i="2" s="1"/>
  <c r="DY61" i="2"/>
  <c r="DY555" i="2"/>
  <c r="CF25" i="2"/>
  <c r="CF27" i="2" s="1"/>
  <c r="CF181" i="2"/>
  <c r="EF67" i="2"/>
  <c r="EF458" i="2"/>
  <c r="CA25" i="2"/>
  <c r="CA27" i="2" s="1"/>
  <c r="CA181" i="2"/>
  <c r="DU532" i="2" a="1"/>
  <c r="DU532" i="2" s="1"/>
  <c r="DV532" i="2" s="1"/>
  <c r="DU59" i="2"/>
  <c r="DX76" i="2"/>
  <c r="DX694" i="2"/>
  <c r="BR76" i="2"/>
  <c r="BR77" i="2" s="1"/>
  <c r="EJ338" i="2"/>
  <c r="EJ331" i="2"/>
  <c r="DX28" i="2"/>
  <c r="DX942" i="2" s="1"/>
  <c r="DX32" i="2"/>
  <c r="DX969" i="2" s="1"/>
  <c r="BE181" i="2"/>
  <c r="BE25" i="2"/>
  <c r="BE27" i="2" s="1"/>
  <c r="EB94" i="2"/>
  <c r="AU25" i="2"/>
  <c r="AU27" i="2" s="1"/>
  <c r="AU181" i="2"/>
  <c r="BQ25" i="2"/>
  <c r="BQ27" i="2" s="1"/>
  <c r="BQ181" i="2"/>
  <c r="DY438" i="2"/>
  <c r="DY53" i="2"/>
  <c r="DY975" i="2" s="1"/>
  <c r="DY986" i="2" s="1"/>
  <c r="EI338" i="2"/>
  <c r="EA338" i="2"/>
  <c r="CF350" i="2"/>
  <c r="AZ350" i="2"/>
  <c r="DT331" i="2"/>
  <c r="DT347" i="2" s="1"/>
  <c r="DT342" i="2" s="1"/>
  <c r="EH252" i="2"/>
  <c r="DZ252" i="2"/>
  <c r="EB245" i="2"/>
  <c r="EB861" i="2" s="1"/>
  <c r="EJ203" i="2"/>
  <c r="BO76" i="2"/>
  <c r="BO77" i="2" s="1"/>
  <c r="ED76" i="2"/>
  <c r="ED694" i="2"/>
  <c r="BR71" i="2"/>
  <c r="BB71" i="2"/>
  <c r="AT71" i="2"/>
  <c r="CC350" i="2"/>
  <c r="AW350" i="2"/>
  <c r="EB203" i="2"/>
  <c r="DU724" i="2"/>
  <c r="BA76" i="2"/>
  <c r="BA77" i="2" s="1"/>
  <c r="EB634" i="2"/>
  <c r="EB555" i="2"/>
  <c r="EB61" i="2"/>
  <c r="EE25" i="2"/>
  <c r="EE27" i="2" s="1"/>
  <c r="EE181" i="2"/>
  <c r="EF634" i="2"/>
  <c r="EF70" i="2"/>
  <c r="EF979" i="2" s="1"/>
  <c r="EI75" i="2"/>
  <c r="EI654" i="2"/>
  <c r="EJ634" i="2"/>
  <c r="EJ70" i="2"/>
  <c r="EJ979" i="2" s="1"/>
  <c r="CC55" i="2"/>
  <c r="AW55" i="2"/>
  <c r="CF71" i="2"/>
  <c r="BX71" i="2"/>
  <c r="BH71" i="2"/>
  <c r="AZ71" i="2"/>
  <c r="EF331" i="2"/>
  <c r="DX331" i="2"/>
  <c r="BU350" i="2"/>
  <c r="EH338" i="2"/>
  <c r="DZ338" i="2"/>
  <c r="EG331" i="2"/>
  <c r="EI252" i="2"/>
  <c r="EA252" i="2"/>
  <c r="DW252" i="2"/>
  <c r="AR111" i="2"/>
  <c r="AV76" i="2"/>
  <c r="AV77" i="2" s="1"/>
  <c r="AW76" i="2"/>
  <c r="AW77" i="2" s="1"/>
  <c r="BQ76" i="2"/>
  <c r="BQ77" i="2" s="1"/>
  <c r="CW76" i="2"/>
  <c r="CW77" i="2" s="1"/>
  <c r="CE71" i="2"/>
  <c r="BW71" i="2"/>
  <c r="BO71" i="2"/>
  <c r="BG71" i="2"/>
  <c r="AY71" i="2"/>
  <c r="BP350" i="2"/>
  <c r="EF210" i="2"/>
  <c r="EE210" i="2"/>
  <c r="DW210" i="2"/>
  <c r="EG94" i="2"/>
  <c r="DV61" i="2"/>
  <c r="BX76" i="2"/>
  <c r="BX77" i="2" s="1"/>
  <c r="EB69" i="2"/>
  <c r="EB978" i="2" s="1"/>
  <c r="CE76" i="2"/>
  <c r="CE77" i="2" s="1"/>
  <c r="CO76" i="2"/>
  <c r="CO77" i="2" s="1"/>
  <c r="EJ614" i="2"/>
  <c r="EJ69" i="2"/>
  <c r="EJ978" i="2" s="1"/>
  <c r="ED338" i="2"/>
  <c r="DV338" i="2"/>
  <c r="EC338" i="2"/>
  <c r="EB331" i="2"/>
  <c r="EJ210" i="2"/>
  <c r="EB210" i="2"/>
  <c r="DT210" i="2"/>
  <c r="BT55" i="2"/>
  <c r="BL55" i="2"/>
  <c r="BD55" i="2"/>
  <c r="AV55" i="2"/>
  <c r="EK252" i="2"/>
  <c r="EC252" i="2"/>
  <c r="DU252" i="2"/>
  <c r="DX210" i="2"/>
  <c r="ED210" i="2"/>
  <c r="DV210" i="2"/>
  <c r="BP76" i="2"/>
  <c r="BP77" i="2" s="1"/>
  <c r="CJ25" i="2"/>
  <c r="CJ27" i="2" s="1"/>
  <c r="CJ181" i="2"/>
  <c r="BU71" i="2"/>
  <c r="BE71" i="2"/>
  <c r="AW71" i="2"/>
  <c r="EF245" i="2"/>
  <c r="EF861" i="2" s="1"/>
  <c r="DX245" i="2"/>
  <c r="DX861" i="2" s="1"/>
  <c r="EK210" i="2"/>
  <c r="EC210" i="2"/>
  <c r="CA76" i="2"/>
  <c r="CA77" i="2" s="1"/>
  <c r="EJ458" i="2"/>
  <c r="EJ67" i="2"/>
  <c r="CC76" i="2"/>
  <c r="CC77" i="2" s="1"/>
  <c r="EE694" i="2"/>
  <c r="CN76" i="2"/>
  <c r="CN77" i="2" s="1"/>
  <c r="DE181" i="2"/>
  <c r="DE25" i="2"/>
  <c r="DE27" i="2" s="1"/>
  <c r="EA67" i="2"/>
  <c r="EF69" i="2"/>
  <c r="EF978" i="2" s="1"/>
  <c r="EG555" i="2"/>
  <c r="EH54" i="2"/>
  <c r="EH976" i="2" s="1"/>
  <c r="CW181" i="2"/>
  <c r="CW25" i="2"/>
  <c r="CW27" i="2" s="1"/>
  <c r="CU181" i="2"/>
  <c r="CU25" i="2"/>
  <c r="CU27" i="2" s="1"/>
  <c r="CY25" i="2"/>
  <c r="CY27" i="2" s="1"/>
  <c r="CY181" i="2"/>
  <c r="EC555" i="2"/>
  <c r="EC67" i="2"/>
  <c r="ED53" i="2"/>
  <c r="EH53" i="2"/>
  <c r="EH975" i="2" s="1"/>
  <c r="EH986" i="2" s="1"/>
  <c r="EI555" i="2"/>
  <c r="CC61" i="2"/>
  <c r="CK76" i="2"/>
  <c r="CK77" i="2" s="1"/>
  <c r="EI634" i="2"/>
  <c r="EI69" i="2"/>
  <c r="EI978" i="2" s="1"/>
  <c r="BL61" i="2"/>
  <c r="BS61" i="2"/>
  <c r="CB61" i="2"/>
  <c r="CI25" i="2"/>
  <c r="CI27" i="2" s="1"/>
  <c r="CI181" i="2"/>
  <c r="CR181" i="2"/>
  <c r="CR25" i="2"/>
  <c r="CR27" i="2" s="1"/>
  <c r="CL61" i="2"/>
  <c r="EC634" i="2"/>
  <c r="DV295" i="2"/>
  <c r="DW295" i="2"/>
  <c r="DW300" i="2"/>
  <c r="DG181" i="2"/>
  <c r="DG25" i="2"/>
  <c r="DG27" i="2" s="1"/>
  <c r="DI181" i="2"/>
  <c r="DI25" i="2"/>
  <c r="DI27" i="2" s="1"/>
  <c r="DH25" i="2"/>
  <c r="DH27" i="2" s="1"/>
  <c r="DH181" i="2"/>
  <c r="CU61" i="2"/>
  <c r="BS299" i="2"/>
  <c r="BS294" i="2" s="1"/>
  <c r="EB76" i="2"/>
  <c r="ED295" i="2"/>
  <c r="ED30" i="2"/>
  <c r="CK181" i="2"/>
  <c r="CK25" i="2"/>
  <c r="CK27" i="2" s="1"/>
  <c r="AY299" i="2"/>
  <c r="AY294" i="2" s="1"/>
  <c r="DV30" i="2"/>
  <c r="DV32" i="2" s="1"/>
  <c r="DV969" i="2" s="1"/>
  <c r="DZ295" i="2"/>
  <c r="EK295" i="2"/>
  <c r="DD299" i="2"/>
  <c r="DD294" i="2" s="1"/>
  <c r="CY299" i="2"/>
  <c r="CY294" i="2" s="1"/>
  <c r="BH299" i="2"/>
  <c r="BH294" i="2" s="1"/>
  <c r="BN61" i="2"/>
  <c r="BX61" i="2"/>
  <c r="EB300" i="2"/>
  <c r="CA61" i="2"/>
  <c r="DH299" i="2"/>
  <c r="DH294" i="2" s="1"/>
  <c r="CN299" i="2"/>
  <c r="CN294" i="2" s="1"/>
  <c r="BY299" i="2"/>
  <c r="BY294" i="2" s="1"/>
  <c r="BL299" i="2"/>
  <c r="BL294" i="2" s="1"/>
  <c r="AW299" i="2"/>
  <c r="AW294" i="2" s="1"/>
  <c r="DU300" i="2"/>
  <c r="BB61" i="2"/>
  <c r="BG61" i="2"/>
  <c r="BJ61" i="2"/>
  <c r="BO61" i="2"/>
  <c r="BU61" i="2"/>
  <c r="EG300" i="2"/>
  <c r="CR299" i="2"/>
  <c r="CR294" i="2" s="1"/>
  <c r="CA299" i="2"/>
  <c r="CA294" i="2" s="1"/>
  <c r="BD76" i="2"/>
  <c r="BD77" i="2" s="1"/>
  <c r="EK67" i="2"/>
  <c r="DV300" i="2"/>
  <c r="BY61" i="2"/>
  <c r="DI61" i="2"/>
  <c r="CZ61" i="2"/>
  <c r="BB299" i="2"/>
  <c r="BB294" i="2" s="1"/>
  <c r="DW694" i="2"/>
  <c r="DT58" i="2"/>
  <c r="BT61" i="2"/>
  <c r="EA30" i="2"/>
  <c r="EA32" i="2" s="1"/>
  <c r="EA969" i="2" s="1"/>
  <c r="CE61" i="2"/>
  <c r="CK61" i="2"/>
  <c r="EF295" i="2"/>
  <c r="EG295" i="2"/>
  <c r="DB299" i="2"/>
  <c r="DB294" i="2" s="1"/>
  <c r="ED300" i="2"/>
  <c r="CX61" i="2"/>
  <c r="CG299" i="2"/>
  <c r="CG294" i="2" s="1"/>
  <c r="BR299" i="2"/>
  <c r="BR294" i="2" s="1"/>
  <c r="DU295" i="2"/>
  <c r="DU309" i="2" s="1"/>
  <c r="DU304" i="2" s="1"/>
  <c r="BE61" i="2"/>
  <c r="DZ300" i="2"/>
  <c r="DE61" i="2"/>
  <c r="DG61" i="2"/>
  <c r="BC299" i="2"/>
  <c r="BC294" i="2" s="1"/>
  <c r="BB50" i="2"/>
  <c r="BB320" i="2"/>
  <c r="BB209" i="2" s="1"/>
  <c r="BB202" i="2" s="1"/>
  <c r="DC50" i="2"/>
  <c r="DC320" i="2"/>
  <c r="DC209" i="2" s="1"/>
  <c r="DC202" i="2" s="1"/>
  <c r="BO50" i="2"/>
  <c r="BO320" i="2"/>
  <c r="BO209" i="2" s="1"/>
  <c r="BO202" i="2" s="1"/>
  <c r="AZ50" i="2"/>
  <c r="AZ320" i="2"/>
  <c r="AZ209" i="2" s="1"/>
  <c r="AZ202" i="2" s="1"/>
  <c r="BK68" i="2"/>
  <c r="BK71" i="2" s="1"/>
  <c r="BK350" i="2"/>
  <c r="AU68" i="2"/>
  <c r="AU71" i="2" s="1"/>
  <c r="AU350" i="2"/>
  <c r="ED38" i="2"/>
  <c r="ED40" i="2" s="1"/>
  <c r="ED245" i="2" s="1"/>
  <c r="ED861" i="2" s="1"/>
  <c r="ED331" i="2"/>
  <c r="DV38" i="2"/>
  <c r="DV40" i="2" s="1"/>
  <c r="DV252" i="2" s="1"/>
  <c r="DV331" i="2"/>
  <c r="ED42" i="2"/>
  <c r="ED44" i="2" s="1"/>
  <c r="DV42" i="2"/>
  <c r="DV44" i="2" s="1"/>
  <c r="CM50" i="2"/>
  <c r="CM320" i="2"/>
  <c r="CM209" i="2" s="1"/>
  <c r="CM202" i="2" s="1"/>
  <c r="BG50" i="2"/>
  <c r="BG320" i="2"/>
  <c r="BG209" i="2" s="1"/>
  <c r="BG202" i="2" s="1"/>
  <c r="CF50" i="2"/>
  <c r="CF320" i="2"/>
  <c r="CF209" i="2" s="1"/>
  <c r="CF202" i="2" s="1"/>
  <c r="BS68" i="2"/>
  <c r="BS71" i="2" s="1"/>
  <c r="BS350" i="2"/>
  <c r="BC68" i="2"/>
  <c r="BC71" i="2" s="1"/>
  <c r="BC350" i="2"/>
  <c r="CG68" i="2"/>
  <c r="CG71" i="2" s="1"/>
  <c r="CG350" i="2"/>
  <c r="BY68" i="2"/>
  <c r="BY71" i="2" s="1"/>
  <c r="BY350" i="2"/>
  <c r="BQ68" i="2"/>
  <c r="BQ71" i="2" s="1"/>
  <c r="BQ350" i="2"/>
  <c r="BT320" i="2"/>
  <c r="BT209" i="2" s="1"/>
  <c r="BT202" i="2" s="1"/>
  <c r="DG50" i="2"/>
  <c r="DG320" i="2"/>
  <c r="DG209" i="2" s="1"/>
  <c r="DG202" i="2" s="1"/>
  <c r="CY50" i="2"/>
  <c r="CZ934" i="2" s="1"/>
  <c r="CY320" i="2"/>
  <c r="CY209" i="2" s="1"/>
  <c r="CY202" i="2" s="1"/>
  <c r="CQ50" i="2"/>
  <c r="CR934" i="2" s="1"/>
  <c r="CQ320" i="2"/>
  <c r="CQ209" i="2" s="1"/>
  <c r="CQ202" i="2" s="1"/>
  <c r="CI50" i="2"/>
  <c r="CI320" i="2"/>
  <c r="CI209" i="2" s="1"/>
  <c r="CI202" i="2" s="1"/>
  <c r="BS50" i="2"/>
  <c r="BS320" i="2"/>
  <c r="BS209" i="2" s="1"/>
  <c r="BS202" i="2" s="1"/>
  <c r="BK50" i="2"/>
  <c r="BL934" i="2" s="1"/>
  <c r="BK320" i="2"/>
  <c r="BK209" i="2" s="1"/>
  <c r="BK202" i="2" s="1"/>
  <c r="BC50" i="2"/>
  <c r="BC320" i="2"/>
  <c r="BC209" i="2" s="1"/>
  <c r="BC202" i="2" s="1"/>
  <c r="AU50" i="2"/>
  <c r="AU320" i="2"/>
  <c r="AU209" i="2" s="1"/>
  <c r="AU202" i="2" s="1"/>
  <c r="CV50" i="2"/>
  <c r="CV320" i="2"/>
  <c r="CV209" i="2" s="1"/>
  <c r="CV202" i="2" s="1"/>
  <c r="BP50" i="2"/>
  <c r="BP320" i="2"/>
  <c r="BP209" i="2" s="1"/>
  <c r="BP202" i="2" s="1"/>
  <c r="EH210" i="2"/>
  <c r="DZ210" i="2"/>
  <c r="DF50" i="2"/>
  <c r="DF320" i="2"/>
  <c r="DF209" i="2" s="1"/>
  <c r="DF202" i="2" s="1"/>
  <c r="CP50" i="2"/>
  <c r="CP320" i="2"/>
  <c r="CP209" i="2" s="1"/>
  <c r="CP202" i="2" s="1"/>
  <c r="BZ50" i="2"/>
  <c r="BZ320" i="2"/>
  <c r="BZ209" i="2" s="1"/>
  <c r="BZ202" i="2" s="1"/>
  <c r="AT50" i="2"/>
  <c r="AT320" i="2"/>
  <c r="AT209" i="2" s="1"/>
  <c r="AT202" i="2" s="1"/>
  <c r="BD320" i="2"/>
  <c r="BD209" i="2" s="1"/>
  <c r="BD202" i="2" s="1"/>
  <c r="DE50" i="2"/>
  <c r="DE320" i="2"/>
  <c r="DE209" i="2" s="1"/>
  <c r="DE202" i="2" s="1"/>
  <c r="CW50" i="2"/>
  <c r="CW320" i="2"/>
  <c r="CW209" i="2" s="1"/>
  <c r="CW202" i="2" s="1"/>
  <c r="CO50" i="2"/>
  <c r="CO320" i="2"/>
  <c r="CO209" i="2" s="1"/>
  <c r="CO202" i="2" s="1"/>
  <c r="CG50" i="2"/>
  <c r="CG320" i="2"/>
  <c r="CG209" i="2" s="1"/>
  <c r="CG202" i="2" s="1"/>
  <c r="BY50" i="2"/>
  <c r="BY320" i="2"/>
  <c r="BY209" i="2" s="1"/>
  <c r="BY202" i="2" s="1"/>
  <c r="BQ50" i="2"/>
  <c r="BQ320" i="2"/>
  <c r="BQ209" i="2" s="1"/>
  <c r="BQ202" i="2" s="1"/>
  <c r="BI50" i="2"/>
  <c r="BI320" i="2"/>
  <c r="BI209" i="2" s="1"/>
  <c r="BI202" i="2" s="1"/>
  <c r="BA50" i="2"/>
  <c r="BA320" i="2"/>
  <c r="BA209" i="2" s="1"/>
  <c r="BA202" i="2" s="1"/>
  <c r="CN50" i="2"/>
  <c r="CN320" i="2"/>
  <c r="CN209" i="2" s="1"/>
  <c r="CN202" i="2" s="1"/>
  <c r="BH50" i="2"/>
  <c r="BH934" i="2" s="1"/>
  <c r="BH320" i="2"/>
  <c r="BH209" i="2" s="1"/>
  <c r="BH202" i="2" s="1"/>
  <c r="DY252" i="2"/>
  <c r="DY245" i="2"/>
  <c r="DY861" i="2" s="1"/>
  <c r="CX50" i="2"/>
  <c r="CX320" i="2"/>
  <c r="CX209" i="2" s="1"/>
  <c r="CX202" i="2" s="1"/>
  <c r="CH50" i="2"/>
  <c r="CH320" i="2"/>
  <c r="CH209" i="2" s="1"/>
  <c r="CH202" i="2" s="1"/>
  <c r="BJ50" i="2"/>
  <c r="BJ320" i="2"/>
  <c r="BJ209" i="2" s="1"/>
  <c r="BJ202" i="2" s="1"/>
  <c r="CD68" i="2"/>
  <c r="CD71" i="2" s="1"/>
  <c r="CD350" i="2"/>
  <c r="BV68" i="2"/>
  <c r="BV71" i="2" s="1"/>
  <c r="BV350" i="2"/>
  <c r="BN68" i="2"/>
  <c r="BN71" i="2" s="1"/>
  <c r="BN350" i="2"/>
  <c r="BF68" i="2"/>
  <c r="BF71" i="2" s="1"/>
  <c r="BF350" i="2"/>
  <c r="AX68" i="2"/>
  <c r="AX71" i="2" s="1"/>
  <c r="AX350" i="2"/>
  <c r="AP68" i="2"/>
  <c r="AQ130" i="2" s="1"/>
  <c r="AP350" i="2"/>
  <c r="DH320" i="2"/>
  <c r="DH209" i="2" s="1"/>
  <c r="DH202" i="2" s="1"/>
  <c r="AV320" i="2"/>
  <c r="AV209" i="2" s="1"/>
  <c r="AV202" i="2" s="1"/>
  <c r="ED37" i="2"/>
  <c r="ED203" i="2"/>
  <c r="DV37" i="2"/>
  <c r="DV203" i="2"/>
  <c r="BR50" i="2"/>
  <c r="BR320" i="2"/>
  <c r="BR209" i="2" s="1"/>
  <c r="BR202" i="2" s="1"/>
  <c r="BW50" i="2"/>
  <c r="BW320" i="2"/>
  <c r="BW209" i="2" s="1"/>
  <c r="BW202" i="2" s="1"/>
  <c r="CE50" i="2"/>
  <c r="CE320" i="2"/>
  <c r="CE209" i="2" s="1"/>
  <c r="CE202" i="2" s="1"/>
  <c r="AY50" i="2"/>
  <c r="AY320" i="2"/>
  <c r="AY209" i="2" s="1"/>
  <c r="AY202" i="2" s="1"/>
  <c r="CR320" i="2"/>
  <c r="CR209" i="2" s="1"/>
  <c r="CR202" i="2" s="1"/>
  <c r="DB50" i="2"/>
  <c r="DB934" i="2" s="1"/>
  <c r="DB320" i="2"/>
  <c r="DB209" i="2" s="1"/>
  <c r="DB202" i="2" s="1"/>
  <c r="CT50" i="2"/>
  <c r="CT934" i="2" s="1"/>
  <c r="CT320" i="2"/>
  <c r="CT209" i="2" s="1"/>
  <c r="CT202" i="2" s="1"/>
  <c r="CL50" i="2"/>
  <c r="CL934" i="2" s="1"/>
  <c r="CL320" i="2"/>
  <c r="CL209" i="2" s="1"/>
  <c r="CL202" i="2" s="1"/>
  <c r="CD50" i="2"/>
  <c r="CD934" i="2" s="1"/>
  <c r="CD320" i="2"/>
  <c r="CD209" i="2" s="1"/>
  <c r="CD202" i="2" s="1"/>
  <c r="BV50" i="2"/>
  <c r="BV934" i="2" s="1"/>
  <c r="BV320" i="2"/>
  <c r="BV209" i="2" s="1"/>
  <c r="BV202" i="2" s="1"/>
  <c r="BN50" i="2"/>
  <c r="BN934" i="2" s="1"/>
  <c r="BN320" i="2"/>
  <c r="BN209" i="2" s="1"/>
  <c r="BN202" i="2" s="1"/>
  <c r="BF50" i="2"/>
  <c r="BF934" i="2" s="1"/>
  <c r="BF320" i="2"/>
  <c r="BF209" i="2" s="1"/>
  <c r="BF202" i="2" s="1"/>
  <c r="AX50" i="2"/>
  <c r="AX934" i="2" s="1"/>
  <c r="AX320" i="2"/>
  <c r="AX209" i="2" s="1"/>
  <c r="AX202" i="2" s="1"/>
  <c r="CA50" i="2"/>
  <c r="CU50" i="2"/>
  <c r="CU320" i="2"/>
  <c r="CU209" i="2" s="1"/>
  <c r="CU202" i="2" s="1"/>
  <c r="CA68" i="2"/>
  <c r="CA71" i="2" s="1"/>
  <c r="CA350" i="2"/>
  <c r="DD50" i="2"/>
  <c r="DD320" i="2"/>
  <c r="DD209" i="2" s="1"/>
  <c r="DD202" i="2" s="1"/>
  <c r="BX50" i="2"/>
  <c r="BX320" i="2"/>
  <c r="BX209" i="2" s="1"/>
  <c r="BX202" i="2" s="1"/>
  <c r="CE350" i="2"/>
  <c r="BW350" i="2"/>
  <c r="BO350" i="2"/>
  <c r="BG350" i="2"/>
  <c r="AY350" i="2"/>
  <c r="AQ350" i="2"/>
  <c r="EI331" i="2"/>
  <c r="EA331" i="2"/>
  <c r="EI245" i="2"/>
  <c r="EI861" i="2" s="1"/>
  <c r="EA245" i="2"/>
  <c r="EA861" i="2" s="1"/>
  <c r="EI203" i="2"/>
  <c r="EA203" i="2"/>
  <c r="EH203" i="2"/>
  <c r="DZ203" i="2"/>
  <c r="EG245" i="2"/>
  <c r="EG861" i="2" s="1"/>
  <c r="DU210" i="2"/>
  <c r="EG203" i="2"/>
  <c r="DY203" i="2"/>
  <c r="CB350" i="2"/>
  <c r="BT350" i="2"/>
  <c r="BL350" i="2"/>
  <c r="BD350" i="2"/>
  <c r="AV350" i="2"/>
  <c r="AS130" i="2"/>
  <c r="BZ350" i="2"/>
  <c r="BR350" i="2"/>
  <c r="BJ350" i="2"/>
  <c r="BB350" i="2"/>
  <c r="AT350" i="2"/>
  <c r="AR130" i="2"/>
  <c r="BI350" i="2"/>
  <c r="BA350" i="2"/>
  <c r="AS350" i="2"/>
  <c r="DI320" i="2"/>
  <c r="DI209" i="2" s="1"/>
  <c r="DI202" i="2" s="1"/>
  <c r="DA320" i="2"/>
  <c r="DA209" i="2" s="1"/>
  <c r="DA202" i="2" s="1"/>
  <c r="CS320" i="2"/>
  <c r="CS209" i="2" s="1"/>
  <c r="CS202" i="2" s="1"/>
  <c r="CK320" i="2"/>
  <c r="CK209" i="2" s="1"/>
  <c r="CK202" i="2" s="1"/>
  <c r="CC320" i="2"/>
  <c r="CC209" i="2" s="1"/>
  <c r="CC202" i="2" s="1"/>
  <c r="BU320" i="2"/>
  <c r="BU209" i="2" s="1"/>
  <c r="BU202" i="2" s="1"/>
  <c r="BM320" i="2"/>
  <c r="BM209" i="2" s="1"/>
  <c r="BM202" i="2" s="1"/>
  <c r="BE320" i="2"/>
  <c r="BE209" i="2" s="1"/>
  <c r="BE202" i="2" s="1"/>
  <c r="AW320" i="2"/>
  <c r="AW209" i="2" s="1"/>
  <c r="AW202" i="2" s="1"/>
  <c r="AQ62" i="2"/>
  <c r="AQ123" i="2"/>
  <c r="AT25" i="2"/>
  <c r="AT27" i="2" s="1"/>
  <c r="DU54" i="2"/>
  <c r="DU976" i="2" s="1"/>
  <c r="DU478" i="2"/>
  <c r="DU494" i="2" s="1"/>
  <c r="DT551" i="2" a="1"/>
  <c r="DT551" i="2" s="1"/>
  <c r="DT546" i="2" s="1"/>
  <c r="DT60" i="2"/>
  <c r="DV610" i="2"/>
  <c r="DU605" i="2"/>
  <c r="AU76" i="2"/>
  <c r="AU77" i="2" s="1"/>
  <c r="DV749" i="2"/>
  <c r="DU744" i="2"/>
  <c r="AY76" i="2"/>
  <c r="AY77" i="2" s="1"/>
  <c r="DV28" i="2"/>
  <c r="DV942" i="2" s="1"/>
  <c r="AW25" i="2"/>
  <c r="AW27" i="2" s="1"/>
  <c r="AW181" i="2"/>
  <c r="DV54" i="2"/>
  <c r="DV478" i="2"/>
  <c r="BH25" i="2"/>
  <c r="BH27" i="2" s="1"/>
  <c r="BH181" i="2"/>
  <c r="AZ76" i="2"/>
  <c r="AZ77" i="2" s="1"/>
  <c r="AV25" i="2"/>
  <c r="AV27" i="2" s="1"/>
  <c r="AV181" i="2"/>
  <c r="DX69" i="2"/>
  <c r="DX978" i="2" s="1"/>
  <c r="DX614" i="2"/>
  <c r="BK76" i="2"/>
  <c r="BK77" i="2" s="1"/>
  <c r="BK25" i="2"/>
  <c r="BK27" i="2" s="1"/>
  <c r="BK181" i="2"/>
  <c r="AS62" i="2"/>
  <c r="AS123" i="2"/>
  <c r="AR122" i="2"/>
  <c r="BG76" i="2"/>
  <c r="BG77" i="2" s="1"/>
  <c r="DU69" i="2"/>
  <c r="DU978" i="2" s="1"/>
  <c r="DU614" i="2"/>
  <c r="DU630" i="2" s="1"/>
  <c r="DW32" i="2"/>
  <c r="DW28" i="2"/>
  <c r="DW942" i="2" s="1"/>
  <c r="BL76" i="2"/>
  <c r="BL77" i="2" s="1"/>
  <c r="AR62" i="2"/>
  <c r="AR123" i="2"/>
  <c r="DX54" i="2"/>
  <c r="DX976" i="2" s="1"/>
  <c r="DX478" i="2"/>
  <c r="BJ76" i="2"/>
  <c r="BJ77" i="2" s="1"/>
  <c r="AY181" i="2"/>
  <c r="AY25" i="2"/>
  <c r="AY27" i="2" s="1"/>
  <c r="AT76" i="2"/>
  <c r="AT77" i="2" s="1"/>
  <c r="BA25" i="2"/>
  <c r="BA27" i="2" s="1"/>
  <c r="BA181" i="2"/>
  <c r="DU58" i="2"/>
  <c r="DU409" i="2"/>
  <c r="BN76" i="2"/>
  <c r="BN77" i="2" s="1"/>
  <c r="BT76" i="2"/>
  <c r="BT77" i="2" s="1"/>
  <c r="DV513" i="2"/>
  <c r="DU508" i="2"/>
  <c r="DV590" i="2"/>
  <c r="DU585" i="2"/>
  <c r="DX409" i="2"/>
  <c r="DZ67" i="2"/>
  <c r="DZ458" i="2"/>
  <c r="DU286" i="2"/>
  <c r="DV291" i="2"/>
  <c r="DU60" i="2"/>
  <c r="DU51" i="2"/>
  <c r="DV409" i="2"/>
  <c r="DW409" i="2"/>
  <c r="DY70" i="2"/>
  <c r="DY979" i="2" s="1"/>
  <c r="EF478" i="2"/>
  <c r="EF54" i="2"/>
  <c r="DV551" i="2"/>
  <c r="DU546" i="2"/>
  <c r="EA414" i="2"/>
  <c r="DZ409" i="2"/>
  <c r="DZ69" i="2"/>
  <c r="DZ978" i="2" s="1"/>
  <c r="DZ614" i="2"/>
  <c r="BW76" i="2"/>
  <c r="BW77" i="2" s="1"/>
  <c r="DV724" i="2"/>
  <c r="DY409" i="2"/>
  <c r="DW724" i="2"/>
  <c r="DX729" i="2"/>
  <c r="DW53" i="2"/>
  <c r="DW975" i="2" s="1"/>
  <c r="DW986" i="2" s="1"/>
  <c r="DW438" i="2"/>
  <c r="DY614" i="2"/>
  <c r="DZ634" i="2"/>
  <c r="ED69" i="2"/>
  <c r="ED978" i="2" s="1"/>
  <c r="ED614" i="2"/>
  <c r="EG634" i="2"/>
  <c r="EG70" i="2"/>
  <c r="EG979" i="2" s="1"/>
  <c r="EB74" i="2"/>
  <c r="EB674" i="2"/>
  <c r="EA69" i="2"/>
  <c r="EA978" i="2" s="1"/>
  <c r="EA614" i="2"/>
  <c r="DY67" i="2"/>
  <c r="DY458" i="2"/>
  <c r="CF76" i="2"/>
  <c r="CF77" i="2" s="1"/>
  <c r="CI76" i="2"/>
  <c r="CI77" i="2" s="1"/>
  <c r="EA478" i="2"/>
  <c r="EB478" i="2"/>
  <c r="BV76" i="2"/>
  <c r="BV77" i="2" s="1"/>
  <c r="DZ53" i="2"/>
  <c r="DZ975" i="2" s="1"/>
  <c r="DZ986" i="2" s="1"/>
  <c r="DZ438" i="2"/>
  <c r="EC74" i="2"/>
  <c r="EC674" i="2"/>
  <c r="CG76" i="2"/>
  <c r="CG77" i="2" s="1"/>
  <c r="EC438" i="2"/>
  <c r="EC53" i="2"/>
  <c r="EC975" i="2" s="1"/>
  <c r="EC986" i="2" s="1"/>
  <c r="ED67" i="2"/>
  <c r="ED458" i="2"/>
  <c r="EF61" i="2"/>
  <c r="EF555" i="2"/>
  <c r="BZ76" i="2"/>
  <c r="BZ77" i="2" s="1"/>
  <c r="BY76" i="2"/>
  <c r="BY77" i="2" s="1"/>
  <c r="ED25" i="2"/>
  <c r="ED27" i="2" s="1"/>
  <c r="ED181" i="2"/>
  <c r="EE438" i="2"/>
  <c r="EE53" i="2"/>
  <c r="EE975" i="2" s="1"/>
  <c r="EE986" i="2" s="1"/>
  <c r="CQ76" i="2"/>
  <c r="CQ77" i="2" s="1"/>
  <c r="EB75" i="2"/>
  <c r="EB654" i="2"/>
  <c r="CM76" i="2"/>
  <c r="CM77" i="2" s="1"/>
  <c r="EH634" i="2"/>
  <c r="EH70" i="2"/>
  <c r="EH979" i="2" s="1"/>
  <c r="EE555" i="2"/>
  <c r="CZ25" i="2"/>
  <c r="CZ27" i="2" s="1"/>
  <c r="CZ181" i="2"/>
  <c r="EA438" i="2"/>
  <c r="EE67" i="2"/>
  <c r="CT76" i="2"/>
  <c r="CT77" i="2" s="1"/>
  <c r="EH25" i="2"/>
  <c r="EH27" i="2" s="1"/>
  <c r="EH181" i="2"/>
  <c r="EA61" i="2"/>
  <c r="EF694" i="2"/>
  <c r="CY76" i="2"/>
  <c r="CY77" i="2" s="1"/>
  <c r="EG53" i="2"/>
  <c r="EG975" i="2" s="1"/>
  <c r="EG986" i="2" s="1"/>
  <c r="EG438" i="2"/>
  <c r="CV76" i="2"/>
  <c r="CV77" i="2" s="1"/>
  <c r="AZ61" i="2"/>
  <c r="CP76" i="2"/>
  <c r="CP77" i="2" s="1"/>
  <c r="CU76" i="2"/>
  <c r="CU77" i="2" s="1"/>
  <c r="EI478" i="2"/>
  <c r="BB76" i="2"/>
  <c r="BB77" i="2" s="1"/>
  <c r="EK74" i="2"/>
  <c r="EK674" i="2"/>
  <c r="DU30" i="2"/>
  <c r="DU32" i="2" s="1"/>
  <c r="AX61" i="2"/>
  <c r="CZ76" i="2"/>
  <c r="CZ77" i="2" s="1"/>
  <c r="CX76" i="2"/>
  <c r="CX77" i="2" s="1"/>
  <c r="BF61" i="2"/>
  <c r="EH555" i="2"/>
  <c r="DB76" i="2"/>
  <c r="DB77" i="2" s="1"/>
  <c r="DC76" i="2"/>
  <c r="DC77" i="2" s="1"/>
  <c r="AV61" i="2"/>
  <c r="DH76" i="2"/>
  <c r="DH77" i="2" s="1"/>
  <c r="EK70" i="2"/>
  <c r="EK979" i="2" s="1"/>
  <c r="EK634" i="2"/>
  <c r="AY61" i="2"/>
  <c r="BE76" i="2"/>
  <c r="BE77" i="2" s="1"/>
  <c r="DI76" i="2"/>
  <c r="DI77" i="2" s="1"/>
  <c r="AP62" i="2"/>
  <c r="AP123" i="2"/>
  <c r="AU61" i="2"/>
  <c r="BF76" i="2"/>
  <c r="BF77" i="2" s="1"/>
  <c r="EJ438" i="2"/>
  <c r="EJ53" i="2"/>
  <c r="CM25" i="2"/>
  <c r="CM27" i="2" s="1"/>
  <c r="CM181" i="2"/>
  <c r="DC25" i="2"/>
  <c r="DC27" i="2" s="1"/>
  <c r="DC181" i="2"/>
  <c r="CO25" i="2"/>
  <c r="CO27" i="2" s="1"/>
  <c r="CO181" i="2"/>
  <c r="BI61" i="2"/>
  <c r="BP61" i="2"/>
  <c r="BW61" i="2"/>
  <c r="DW555" i="2"/>
  <c r="BD61" i="2"/>
  <c r="BK61" i="2"/>
  <c r="CV25" i="2"/>
  <c r="CV27" i="2" s="1"/>
  <c r="CV181" i="2"/>
  <c r="EI53" i="2"/>
  <c r="BC61" i="2"/>
  <c r="BM61" i="2"/>
  <c r="BR61" i="2"/>
  <c r="EC295" i="2"/>
  <c r="EC30" i="2"/>
  <c r="EC32" i="2" s="1"/>
  <c r="EC969" i="2" s="1"/>
  <c r="DA25" i="2"/>
  <c r="DA27" i="2" s="1"/>
  <c r="DA181" i="2"/>
  <c r="BZ61" i="2"/>
  <c r="CG61" i="2"/>
  <c r="CS61" i="2"/>
  <c r="CO61" i="2"/>
  <c r="DD25" i="2"/>
  <c r="DD27" i="2" s="1"/>
  <c r="DD181" i="2"/>
  <c r="CD61" i="2"/>
  <c r="CW61" i="2"/>
  <c r="CQ25" i="2"/>
  <c r="CQ27" i="2" s="1"/>
  <c r="CQ181" i="2"/>
  <c r="CN25" i="2"/>
  <c r="CN27" i="2" s="1"/>
  <c r="CN181" i="2"/>
  <c r="CY61" i="2"/>
  <c r="EC300" i="2"/>
  <c r="EE295" i="2"/>
  <c r="EE30" i="2"/>
  <c r="CJ61" i="2"/>
  <c r="CR61" i="2"/>
  <c r="DF61" i="2"/>
  <c r="DI299" i="2"/>
  <c r="DI294" i="2" s="1"/>
  <c r="CP61" i="2"/>
  <c r="CV61" i="2"/>
  <c r="CT61" i="2"/>
  <c r="DH61" i="2"/>
  <c r="CK299" i="2"/>
  <c r="CK294" i="2" s="1"/>
  <c r="BU299" i="2"/>
  <c r="BU294" i="2" s="1"/>
  <c r="CM299" i="2"/>
  <c r="CM294" i="2" s="1"/>
  <c r="CH299" i="2"/>
  <c r="CH294" i="2" s="1"/>
  <c r="AT299" i="2"/>
  <c r="AT294" i="2" s="1"/>
  <c r="AT272" i="2" s="1"/>
  <c r="AT264" i="2" s="1"/>
  <c r="DG299" i="2"/>
  <c r="DG294" i="2" s="1"/>
  <c r="CZ299" i="2"/>
  <c r="CZ294" i="2" s="1"/>
  <c r="CO299" i="2"/>
  <c r="CO294" i="2" s="1"/>
  <c r="CJ299" i="2"/>
  <c r="CJ294" i="2" s="1"/>
  <c r="BI299" i="2"/>
  <c r="BI294" i="2" s="1"/>
  <c r="BD299" i="2"/>
  <c r="BD294" i="2" s="1"/>
  <c r="CP299" i="2"/>
  <c r="CP294" i="2" s="1"/>
  <c r="BJ299" i="2"/>
  <c r="BJ294" i="2" s="1"/>
  <c r="CL299" i="2"/>
  <c r="CL294" i="2" s="1"/>
  <c r="BX299" i="2"/>
  <c r="BX294" i="2" s="1"/>
  <c r="BT299" i="2"/>
  <c r="BT294" i="2" s="1"/>
  <c r="BF299" i="2"/>
  <c r="BF294" i="2" s="1"/>
  <c r="DT245" i="2" l="1"/>
  <c r="DT861" i="2" s="1"/>
  <c r="CC963" i="2"/>
  <c r="BL963" i="2"/>
  <c r="DU920" i="2"/>
  <c r="DU969" i="2"/>
  <c r="DW920" i="2"/>
  <c r="DW969" i="2"/>
  <c r="EJ919" i="2"/>
  <c r="EI966" i="2"/>
  <c r="EA64" i="2"/>
  <c r="EG965" i="2"/>
  <c r="EG964" i="2"/>
  <c r="EB964" i="2"/>
  <c r="EB965" i="2"/>
  <c r="EH919" i="2"/>
  <c r="EH966" i="2"/>
  <c r="ED919" i="2"/>
  <c r="ED966" i="2"/>
  <c r="EE966" i="2"/>
  <c r="EB919" i="2"/>
  <c r="EB966" i="2"/>
  <c r="DW964" i="2"/>
  <c r="DW965" i="2"/>
  <c r="DV964" i="2"/>
  <c r="DV965" i="2"/>
  <c r="DV966" i="2"/>
  <c r="BD963" i="2"/>
  <c r="BM963" i="2"/>
  <c r="BU963" i="2"/>
  <c r="CT931" i="2"/>
  <c r="CC965" i="2"/>
  <c r="CC964" i="2"/>
  <c r="BI965" i="2"/>
  <c r="BI964" i="2"/>
  <c r="DD931" i="2"/>
  <c r="DC931" i="2"/>
  <c r="BV965" i="2"/>
  <c r="BV964" i="2"/>
  <c r="BQ965" i="2"/>
  <c r="BQ964" i="2"/>
  <c r="BS965" i="2"/>
  <c r="BS964" i="2"/>
  <c r="BK964" i="2"/>
  <c r="BK965" i="2"/>
  <c r="CU931" i="2"/>
  <c r="DF931" i="2"/>
  <c r="AV963" i="2"/>
  <c r="BG965" i="2"/>
  <c r="BG964" i="2"/>
  <c r="BM965" i="2"/>
  <c r="BM964" i="2"/>
  <c r="BM931" i="2"/>
  <c r="BE963" i="2"/>
  <c r="BZ965" i="2"/>
  <c r="BZ964" i="2"/>
  <c r="BT965" i="2"/>
  <c r="BT964" i="2"/>
  <c r="BO965" i="2"/>
  <c r="BO964" i="2"/>
  <c r="AT965" i="2"/>
  <c r="AT964" i="2"/>
  <c r="BS931" i="2"/>
  <c r="BK931" i="2"/>
  <c r="BI931" i="2"/>
  <c r="AX964" i="2"/>
  <c r="AX965" i="2"/>
  <c r="CD964" i="2"/>
  <c r="CD965" i="2"/>
  <c r="BY965" i="2"/>
  <c r="BY964" i="2"/>
  <c r="BW965" i="2"/>
  <c r="BW964" i="2"/>
  <c r="AZ964" i="2"/>
  <c r="AZ965" i="2"/>
  <c r="BB964" i="2"/>
  <c r="BB965" i="2"/>
  <c r="BW931" i="2"/>
  <c r="BD965" i="2"/>
  <c r="BD964" i="2"/>
  <c r="CM931" i="2"/>
  <c r="BT963" i="2"/>
  <c r="CE965" i="2"/>
  <c r="CE964" i="2"/>
  <c r="BH964" i="2"/>
  <c r="BH965" i="2"/>
  <c r="BR965" i="2"/>
  <c r="BR964" i="2"/>
  <c r="CA931" i="2"/>
  <c r="CB965" i="2"/>
  <c r="CB964" i="2"/>
  <c r="BL965" i="2"/>
  <c r="BL964" i="2"/>
  <c r="BA965" i="2"/>
  <c r="BA964" i="2"/>
  <c r="DG931" i="2"/>
  <c r="CI931" i="2"/>
  <c r="CQ931" i="2"/>
  <c r="CA965" i="2"/>
  <c r="CA964" i="2"/>
  <c r="BF965" i="2"/>
  <c r="BF964" i="2"/>
  <c r="CG965" i="2"/>
  <c r="CG964" i="2"/>
  <c r="AW965" i="2"/>
  <c r="AW964" i="2"/>
  <c r="BX965" i="2"/>
  <c r="BX964" i="2"/>
  <c r="BU931" i="2"/>
  <c r="AY965" i="2"/>
  <c r="AY964" i="2"/>
  <c r="BP965" i="2"/>
  <c r="BP964" i="2"/>
  <c r="BE965" i="2"/>
  <c r="BE964" i="2"/>
  <c r="CF964" i="2"/>
  <c r="CF965" i="2"/>
  <c r="CB963" i="2"/>
  <c r="AV965" i="2"/>
  <c r="AV964" i="2"/>
  <c r="CP931" i="2"/>
  <c r="BN965" i="2"/>
  <c r="BN964" i="2"/>
  <c r="BC965" i="2"/>
  <c r="BC964" i="2"/>
  <c r="AU964" i="2"/>
  <c r="AU965" i="2"/>
  <c r="BU965" i="2"/>
  <c r="BU964" i="2"/>
  <c r="AW963" i="2"/>
  <c r="CE931" i="2"/>
  <c r="BJ964" i="2"/>
  <c r="BJ965" i="2"/>
  <c r="BY931" i="2"/>
  <c r="CN931" i="2"/>
  <c r="DY958" i="2"/>
  <c r="EK958" i="2"/>
  <c r="EI958" i="2"/>
  <c r="EC958" i="2"/>
  <c r="DW958" i="2"/>
  <c r="EG958" i="2"/>
  <c r="EB958" i="2"/>
  <c r="EA958" i="2"/>
  <c r="ED958" i="2"/>
  <c r="DX958" i="2"/>
  <c r="DZ958" i="2"/>
  <c r="DV921" i="2"/>
  <c r="DV956" i="2"/>
  <c r="ED921" i="2"/>
  <c r="ED956" i="2"/>
  <c r="EJ958" i="2"/>
  <c r="DU958" i="2"/>
  <c r="EE958" i="2"/>
  <c r="EF958" i="2"/>
  <c r="EH958" i="2"/>
  <c r="DD934" i="2"/>
  <c r="CF931" i="2"/>
  <c r="CW934" i="2"/>
  <c r="AY931" i="2"/>
  <c r="CY931" i="2"/>
  <c r="CK931" i="2"/>
  <c r="BC934" i="2"/>
  <c r="CV931" i="2"/>
  <c r="AY934" i="2"/>
  <c r="CO934" i="2"/>
  <c r="CZ931" i="2"/>
  <c r="CH934" i="2"/>
  <c r="CE934" i="2"/>
  <c r="DG934" i="2"/>
  <c r="BQ931" i="2"/>
  <c r="BJ934" i="2"/>
  <c r="BQ934" i="2"/>
  <c r="BG934" i="2"/>
  <c r="BO934" i="2"/>
  <c r="DH931" i="2"/>
  <c r="AZ931" i="2"/>
  <c r="BF931" i="2"/>
  <c r="CP934" i="2"/>
  <c r="BS934" i="2"/>
  <c r="AU931" i="2"/>
  <c r="BB931" i="2"/>
  <c r="BN931" i="2"/>
  <c r="DA931" i="2"/>
  <c r="CA934" i="2"/>
  <c r="AU934" i="2"/>
  <c r="DB931" i="2"/>
  <c r="BA934" i="2"/>
  <c r="CG934" i="2"/>
  <c r="CJ931" i="2"/>
  <c r="CB934" i="2"/>
  <c r="DI931" i="2"/>
  <c r="CO931" i="2"/>
  <c r="AW919" i="2"/>
  <c r="AW931" i="2"/>
  <c r="CU934" i="2"/>
  <c r="BW934" i="2"/>
  <c r="CR922" i="2"/>
  <c r="CN934" i="2"/>
  <c r="CC922" i="2"/>
  <c r="BY934" i="2"/>
  <c r="DI922" i="2"/>
  <c r="DE934" i="2"/>
  <c r="CM934" i="2"/>
  <c r="DC934" i="2"/>
  <c r="CR931" i="2"/>
  <c r="CL931" i="2"/>
  <c r="BD934" i="2"/>
  <c r="CZ922" i="2"/>
  <c r="CV934" i="2"/>
  <c r="BA931" i="2"/>
  <c r="AV919" i="2"/>
  <c r="AV931" i="2"/>
  <c r="DF934" i="2"/>
  <c r="CI934" i="2"/>
  <c r="BI919" i="2"/>
  <c r="BE931" i="2"/>
  <c r="CC931" i="2"/>
  <c r="CS931" i="2"/>
  <c r="BT934" i="2"/>
  <c r="CB922" i="2"/>
  <c r="BX934" i="2"/>
  <c r="BR934" i="2"/>
  <c r="CX934" i="2"/>
  <c r="BB934" i="2"/>
  <c r="DE931" i="2"/>
  <c r="BC931" i="2"/>
  <c r="CB931" i="2"/>
  <c r="CG931" i="2"/>
  <c r="CJ934" i="2"/>
  <c r="BZ931" i="2"/>
  <c r="CQ934" i="2"/>
  <c r="CX919" i="2"/>
  <c r="CX931" i="2"/>
  <c r="BR931" i="2"/>
  <c r="CD931" i="2"/>
  <c r="CH931" i="2"/>
  <c r="BH919" i="2"/>
  <c r="BH931" i="2"/>
  <c r="AT919" i="2"/>
  <c r="AT931" i="2"/>
  <c r="BI934" i="2"/>
  <c r="CJ922" i="2"/>
  <c r="CF934" i="2"/>
  <c r="AZ934" i="2"/>
  <c r="CW931" i="2"/>
  <c r="BG931" i="2"/>
  <c r="BP919" i="2"/>
  <c r="BP931" i="2"/>
  <c r="BD931" i="2"/>
  <c r="BV931" i="2"/>
  <c r="BZ934" i="2"/>
  <c r="BP934" i="2"/>
  <c r="BK934" i="2"/>
  <c r="CY934" i="2"/>
  <c r="AX931" i="2"/>
  <c r="BX931" i="2"/>
  <c r="BO28" i="2"/>
  <c r="BO942" i="2" s="1"/>
  <c r="BO931" i="2"/>
  <c r="DH934" i="2"/>
  <c r="AV934" i="2"/>
  <c r="BL931" i="2"/>
  <c r="EG920" i="2"/>
  <c r="EC919" i="2"/>
  <c r="DZ920" i="2"/>
  <c r="EE919" i="2"/>
  <c r="EK920" i="2"/>
  <c r="DW921" i="2"/>
  <c r="EA920" i="2"/>
  <c r="EF919" i="2"/>
  <c r="EE921" i="2"/>
  <c r="DV920" i="2"/>
  <c r="DX920" i="2"/>
  <c r="DY920" i="2"/>
  <c r="EI919" i="2"/>
  <c r="DT55" i="2"/>
  <c r="DA919" i="2"/>
  <c r="CA55" i="2"/>
  <c r="CA963" i="2" s="1"/>
  <c r="CA922" i="2"/>
  <c r="BV55" i="2"/>
  <c r="BV963" i="2" s="1"/>
  <c r="BV922" i="2"/>
  <c r="DB55" i="2"/>
  <c r="DB922" i="2"/>
  <c r="DF55" i="2"/>
  <c r="DF922" i="2"/>
  <c r="AU55" i="2"/>
  <c r="AU963" i="2" s="1"/>
  <c r="CI55" i="2"/>
  <c r="CI922" i="2"/>
  <c r="AX55" i="2"/>
  <c r="AX963" i="2" s="1"/>
  <c r="AX922" i="2"/>
  <c r="BX55" i="2"/>
  <c r="BX963" i="2" s="1"/>
  <c r="BX922" i="2"/>
  <c r="BR55" i="2"/>
  <c r="BR963" i="2" s="1"/>
  <c r="BR922" i="2"/>
  <c r="CX55" i="2"/>
  <c r="CX922" i="2"/>
  <c r="BA55" i="2"/>
  <c r="BA963" i="2" s="1"/>
  <c r="BA922" i="2"/>
  <c r="CG55" i="2"/>
  <c r="CG963" i="2" s="1"/>
  <c r="CG922" i="2"/>
  <c r="BB55" i="2"/>
  <c r="BB963" i="2" s="1"/>
  <c r="BB922" i="2"/>
  <c r="CK922" i="2"/>
  <c r="DD55" i="2"/>
  <c r="DD922" i="2"/>
  <c r="AY55" i="2"/>
  <c r="AY963" i="2" s="1"/>
  <c r="AY922" i="2"/>
  <c r="BI55" i="2"/>
  <c r="BI963" i="2" s="1"/>
  <c r="BI922" i="2"/>
  <c r="CO55" i="2"/>
  <c r="CO922" i="2"/>
  <c r="CF55" i="2"/>
  <c r="CF963" i="2" s="1"/>
  <c r="CF922" i="2"/>
  <c r="AZ55" i="2"/>
  <c r="AZ963" i="2" s="1"/>
  <c r="AZ922" i="2"/>
  <c r="CS922" i="2"/>
  <c r="AT55" i="2"/>
  <c r="AT963" i="2" s="1"/>
  <c r="BF55" i="2"/>
  <c r="BF963" i="2" s="1"/>
  <c r="BF922" i="2"/>
  <c r="CL55" i="2"/>
  <c r="CL922" i="2"/>
  <c r="BZ55" i="2"/>
  <c r="BZ963" i="2" s="1"/>
  <c r="BZ922" i="2"/>
  <c r="BP55" i="2"/>
  <c r="BP963" i="2" s="1"/>
  <c r="BP922" i="2"/>
  <c r="BK55" i="2"/>
  <c r="BK963" i="2" s="1"/>
  <c r="BK922" i="2"/>
  <c r="CY55" i="2"/>
  <c r="CY922" i="2"/>
  <c r="DH922" i="2"/>
  <c r="CQ55" i="2"/>
  <c r="CQ922" i="2"/>
  <c r="CE55" i="2"/>
  <c r="CE963" i="2" s="1"/>
  <c r="CE922" i="2"/>
  <c r="BJ55" i="2"/>
  <c r="BJ963" i="2" s="1"/>
  <c r="BJ922" i="2"/>
  <c r="BH55" i="2"/>
  <c r="BH963" i="2" s="1"/>
  <c r="BH922" i="2"/>
  <c r="BQ55" i="2"/>
  <c r="BQ963" i="2" s="1"/>
  <c r="BQ922" i="2"/>
  <c r="CW55" i="2"/>
  <c r="CW922" i="2"/>
  <c r="BG55" i="2"/>
  <c r="BG963" i="2" s="1"/>
  <c r="BG922" i="2"/>
  <c r="BO55" i="2"/>
  <c r="BO963" i="2" s="1"/>
  <c r="BO922" i="2"/>
  <c r="BD922" i="2"/>
  <c r="CD55" i="2"/>
  <c r="CD963" i="2" s="1"/>
  <c r="CD922" i="2"/>
  <c r="BC55" i="2"/>
  <c r="BC963" i="2" s="1"/>
  <c r="BC922" i="2"/>
  <c r="BN55" i="2"/>
  <c r="BN963" i="2" s="1"/>
  <c r="BN922" i="2"/>
  <c r="CT55" i="2"/>
  <c r="CT922" i="2"/>
  <c r="CP55" i="2"/>
  <c r="CP922" i="2"/>
  <c r="CV55" i="2"/>
  <c r="CV922" i="2"/>
  <c r="BS55" i="2"/>
  <c r="BS963" i="2" s="1"/>
  <c r="BS922" i="2"/>
  <c r="DG55" i="2"/>
  <c r="DG922" i="2"/>
  <c r="BM922" i="2"/>
  <c r="BL922" i="2"/>
  <c r="DA922" i="2"/>
  <c r="CU55" i="2"/>
  <c r="CU922" i="2"/>
  <c r="BW55" i="2"/>
  <c r="BW963" i="2" s="1"/>
  <c r="BW922" i="2"/>
  <c r="CH55" i="2"/>
  <c r="CH922" i="2"/>
  <c r="CN55" i="2"/>
  <c r="CN922" i="2"/>
  <c r="BY55" i="2"/>
  <c r="BY963" i="2" s="1"/>
  <c r="BY922" i="2"/>
  <c r="DE55" i="2"/>
  <c r="DE922" i="2"/>
  <c r="CM55" i="2"/>
  <c r="CM922" i="2"/>
  <c r="DC55" i="2"/>
  <c r="DC922" i="2"/>
  <c r="BE922" i="2"/>
  <c r="BT922" i="2"/>
  <c r="BU922" i="2"/>
  <c r="ED45" i="2"/>
  <c r="ED944" i="2" s="1"/>
  <c r="DV45" i="2"/>
  <c r="DV944" i="2" s="1"/>
  <c r="CI919" i="2"/>
  <c r="CW919" i="2"/>
  <c r="DC919" i="2"/>
  <c r="CN919" i="2"/>
  <c r="CQ919" i="2"/>
  <c r="EC33" i="2"/>
  <c r="EC943" i="2" s="1"/>
  <c r="DU33" i="2"/>
  <c r="DU943" i="2" s="1"/>
  <c r="EJ33" i="2"/>
  <c r="EJ943" i="2" s="1"/>
  <c r="EK33" i="2"/>
  <c r="EK943" i="2" s="1"/>
  <c r="EA33" i="2"/>
  <c r="EA943" i="2" s="1"/>
  <c r="CF919" i="2"/>
  <c r="EB860" i="2"/>
  <c r="EF33" i="2"/>
  <c r="EF943" i="2" s="1"/>
  <c r="CM919" i="2"/>
  <c r="DW33" i="2"/>
  <c r="DW943" i="2" s="1"/>
  <c r="DV33" i="2"/>
  <c r="DV943" i="2" s="1"/>
  <c r="DX33" i="2"/>
  <c r="DX943" i="2" s="1"/>
  <c r="DY33" i="2"/>
  <c r="DY943" i="2" s="1"/>
  <c r="BQ919" i="2"/>
  <c r="BG919" i="2"/>
  <c r="EG33" i="2"/>
  <c r="EG943" i="2" s="1"/>
  <c r="DZ33" i="2"/>
  <c r="DZ943" i="2" s="1"/>
  <c r="EH860" i="2"/>
  <c r="ED860" i="2"/>
  <c r="CZ919" i="2"/>
  <c r="DH919" i="2"/>
  <c r="CA919" i="2"/>
  <c r="BO919" i="2"/>
  <c r="CR919" i="2"/>
  <c r="BK919" i="2"/>
  <c r="BR28" i="2"/>
  <c r="BR942" i="2" s="1"/>
  <c r="BR919" i="2"/>
  <c r="BY28" i="2"/>
  <c r="BY942" i="2" s="1"/>
  <c r="BY919" i="2"/>
  <c r="BW28" i="2"/>
  <c r="BW942" i="2" s="1"/>
  <c r="BW919" i="2"/>
  <c r="BS919" i="2"/>
  <c r="BX28" i="2"/>
  <c r="BX942" i="2" s="1"/>
  <c r="BX919" i="2"/>
  <c r="CV919" i="2"/>
  <c r="CO919" i="2"/>
  <c r="DI28" i="2"/>
  <c r="DI942" i="2" s="1"/>
  <c r="DI919" i="2"/>
  <c r="AZ28" i="2"/>
  <c r="AZ942" i="2" s="1"/>
  <c r="AZ919" i="2"/>
  <c r="BU28" i="2"/>
  <c r="BU942" i="2" s="1"/>
  <c r="BU919" i="2"/>
  <c r="BF28" i="2"/>
  <c r="BF942" i="2" s="1"/>
  <c r="BF919" i="2"/>
  <c r="BV919" i="2"/>
  <c r="BN28" i="2"/>
  <c r="BN942" i="2" s="1"/>
  <c r="BN919" i="2"/>
  <c r="AU28" i="2"/>
  <c r="AU942" i="2" s="1"/>
  <c r="AU919" i="2"/>
  <c r="BA919" i="2"/>
  <c r="DG28" i="2"/>
  <c r="DG942" i="2" s="1"/>
  <c r="DG919" i="2"/>
  <c r="CY919" i="2"/>
  <c r="CE28" i="2"/>
  <c r="CE942" i="2" s="1"/>
  <c r="CE919" i="2"/>
  <c r="BJ919" i="2"/>
  <c r="BD919" i="2"/>
  <c r="BT919" i="2"/>
  <c r="CK28" i="2"/>
  <c r="CK942" i="2" s="1"/>
  <c r="CK919" i="2"/>
  <c r="AX28" i="2"/>
  <c r="AX942" i="2" s="1"/>
  <c r="AX919" i="2"/>
  <c r="DD919" i="2"/>
  <c r="CU919" i="2"/>
  <c r="DE919" i="2"/>
  <c r="CJ28" i="2"/>
  <c r="CJ942" i="2" s="1"/>
  <c r="CJ919" i="2"/>
  <c r="BE919" i="2"/>
  <c r="CC28" i="2"/>
  <c r="CC942" i="2" s="1"/>
  <c r="CC919" i="2"/>
  <c r="CS28" i="2"/>
  <c r="CS942" i="2" s="1"/>
  <c r="CS919" i="2"/>
  <c r="BB919" i="2"/>
  <c r="AY919" i="2"/>
  <c r="BC919" i="2"/>
  <c r="CB28" i="2"/>
  <c r="CB942" i="2" s="1"/>
  <c r="CB919" i="2"/>
  <c r="CG28" i="2"/>
  <c r="CG942" i="2" s="1"/>
  <c r="CG919" i="2"/>
  <c r="BM28" i="2"/>
  <c r="BM942" i="2" s="1"/>
  <c r="BM919" i="2"/>
  <c r="BZ33" i="2"/>
  <c r="BZ943" i="2" s="1"/>
  <c r="DB919" i="2"/>
  <c r="BL919" i="2"/>
  <c r="BM38" i="2"/>
  <c r="BM40" i="2" s="1"/>
  <c r="BM251" i="2" s="1"/>
  <c r="BM244" i="2" s="1"/>
  <c r="BM245" i="2" s="1"/>
  <c r="BM958" i="2" s="1"/>
  <c r="CF337" i="2"/>
  <c r="CF330" i="2" s="1"/>
  <c r="CF38" i="2" s="1"/>
  <c r="CF40" i="2" s="1"/>
  <c r="CF251" i="2" s="1"/>
  <c r="CF244" i="2" s="1"/>
  <c r="CF42" i="2" s="1"/>
  <c r="CF44" i="2" s="1"/>
  <c r="CI956" i="2" s="1"/>
  <c r="CF395" i="2"/>
  <c r="BX337" i="2"/>
  <c r="BX330" i="2" s="1"/>
  <c r="BX331" i="2" s="1"/>
  <c r="BX395" i="2"/>
  <c r="BI337" i="2"/>
  <c r="BI330" i="2" s="1"/>
  <c r="BI331" i="2" s="1"/>
  <c r="BI395" i="2"/>
  <c r="AV337" i="2"/>
  <c r="AV330" i="2" s="1"/>
  <c r="AV38" i="2" s="1"/>
  <c r="AV40" i="2" s="1"/>
  <c r="AV251" i="2" s="1"/>
  <c r="AV244" i="2" s="1"/>
  <c r="AV395" i="2"/>
  <c r="BP337" i="2"/>
  <c r="BP330" i="2" s="1"/>
  <c r="BP38" i="2" s="1"/>
  <c r="BP40" i="2" s="1"/>
  <c r="BP251" i="2" s="1"/>
  <c r="BP244" i="2" s="1"/>
  <c r="BP42" i="2" s="1"/>
  <c r="BP44" i="2" s="1"/>
  <c r="BS956" i="2" s="1"/>
  <c r="BP395" i="2"/>
  <c r="AU337" i="2"/>
  <c r="AU330" i="2" s="1"/>
  <c r="AU38" i="2" s="1"/>
  <c r="AU40" i="2" s="1"/>
  <c r="AU251" i="2" s="1"/>
  <c r="AU244" i="2" s="1"/>
  <c r="AU395" i="2"/>
  <c r="BD337" i="2"/>
  <c r="BD330" i="2" s="1"/>
  <c r="BD38" i="2" s="1"/>
  <c r="BD395" i="2"/>
  <c r="AQ337" i="2"/>
  <c r="AQ330" i="2" s="1"/>
  <c r="AQ38" i="2" s="1"/>
  <c r="AX337" i="2"/>
  <c r="AX330" i="2" s="1"/>
  <c r="AX38" i="2" s="1"/>
  <c r="AX40" i="2" s="1"/>
  <c r="AX251" i="2" s="1"/>
  <c r="AX244" i="2" s="1"/>
  <c r="AX395" i="2"/>
  <c r="CD337" i="2"/>
  <c r="CD330" i="2" s="1"/>
  <c r="CD38" i="2" s="1"/>
  <c r="CD395" i="2"/>
  <c r="BQ337" i="2"/>
  <c r="BQ330" i="2" s="1"/>
  <c r="BQ38" i="2" s="1"/>
  <c r="BQ40" i="2" s="1"/>
  <c r="BQ251" i="2" s="1"/>
  <c r="BQ244" i="2" s="1"/>
  <c r="BQ395" i="2"/>
  <c r="BS337" i="2"/>
  <c r="BS330" i="2" s="1"/>
  <c r="BS38" i="2" s="1"/>
  <c r="BS395" i="2"/>
  <c r="BK337" i="2"/>
  <c r="BK330" i="2" s="1"/>
  <c r="BK331" i="2" s="1"/>
  <c r="BK395" i="2"/>
  <c r="BU337" i="2"/>
  <c r="BU330" i="2" s="1"/>
  <c r="BU38" i="2" s="1"/>
  <c r="BU40" i="2" s="1"/>
  <c r="BU251" i="2" s="1"/>
  <c r="BU244" i="2" s="1"/>
  <c r="BU42" i="2" s="1"/>
  <c r="BU44" i="2" s="1"/>
  <c r="BX956" i="2" s="1"/>
  <c r="BU395" i="2"/>
  <c r="AW337" i="2"/>
  <c r="AW330" i="2" s="1"/>
  <c r="AW38" i="2" s="1"/>
  <c r="AW40" i="2" s="1"/>
  <c r="AW251" i="2" s="1"/>
  <c r="AW244" i="2" s="1"/>
  <c r="AW42" i="2" s="1"/>
  <c r="AW44" i="2" s="1"/>
  <c r="AZ956" i="2" s="1"/>
  <c r="AW395" i="2"/>
  <c r="AT337" i="2"/>
  <c r="AT330" i="2" s="1"/>
  <c r="AT38" i="2" s="1"/>
  <c r="AT40" i="2" s="1"/>
  <c r="AT251" i="2" s="1"/>
  <c r="AT244" i="2" s="1"/>
  <c r="AT395" i="2"/>
  <c r="BL337" i="2"/>
  <c r="BL330" i="2" s="1"/>
  <c r="BL38" i="2" s="1"/>
  <c r="BL395" i="2"/>
  <c r="AY337" i="2"/>
  <c r="AY330" i="2" s="1"/>
  <c r="AY38" i="2" s="1"/>
  <c r="AY40" i="2" s="1"/>
  <c r="AY251" i="2" s="1"/>
  <c r="AY244" i="2" s="1"/>
  <c r="AY395" i="2"/>
  <c r="CC337" i="2"/>
  <c r="CC330" i="2" s="1"/>
  <c r="CC331" i="2" s="1"/>
  <c r="CC395" i="2"/>
  <c r="AR337" i="2"/>
  <c r="AR330" i="2" s="1"/>
  <c r="AR38" i="2" s="1"/>
  <c r="BA337" i="2"/>
  <c r="BA330" i="2" s="1"/>
  <c r="BA331" i="2" s="1"/>
  <c r="BA395" i="2"/>
  <c r="BB337" i="2"/>
  <c r="BB330" i="2" s="1"/>
  <c r="BB38" i="2" s="1"/>
  <c r="BB40" i="2" s="1"/>
  <c r="BB251" i="2" s="1"/>
  <c r="BB244" i="2" s="1"/>
  <c r="BB395" i="2"/>
  <c r="BT337" i="2"/>
  <c r="BT330" i="2" s="1"/>
  <c r="BT38" i="2" s="1"/>
  <c r="BT395" i="2"/>
  <c r="BG337" i="2"/>
  <c r="BG330" i="2" s="1"/>
  <c r="BG38" i="2" s="1"/>
  <c r="BG40" i="2" s="1"/>
  <c r="BG251" i="2" s="1"/>
  <c r="BG244" i="2" s="1"/>
  <c r="BG395" i="2"/>
  <c r="CA337" i="2"/>
  <c r="CA330" i="2" s="1"/>
  <c r="CA38" i="2" s="1"/>
  <c r="CA40" i="2" s="1"/>
  <c r="CA251" i="2" s="1"/>
  <c r="CA244" i="2" s="1"/>
  <c r="CA395" i="2"/>
  <c r="BF337" i="2"/>
  <c r="BF330" i="2" s="1"/>
  <c r="BF38" i="2" s="1"/>
  <c r="BF40" i="2" s="1"/>
  <c r="BF251" i="2" s="1"/>
  <c r="BF244" i="2" s="1"/>
  <c r="BF395" i="2"/>
  <c r="BY337" i="2"/>
  <c r="BY330" i="2" s="1"/>
  <c r="BY38" i="2" s="1"/>
  <c r="BY40" i="2" s="1"/>
  <c r="BY251" i="2" s="1"/>
  <c r="BY244" i="2" s="1"/>
  <c r="BY395" i="2"/>
  <c r="BE337" i="2"/>
  <c r="BE330" i="2" s="1"/>
  <c r="BE38" i="2" s="1"/>
  <c r="BE40" i="2" s="1"/>
  <c r="BE251" i="2" s="1"/>
  <c r="BE244" i="2" s="1"/>
  <c r="BE245" i="2" s="1"/>
  <c r="BE958" i="2" s="1"/>
  <c r="BE395" i="2"/>
  <c r="AP337" i="2"/>
  <c r="AP330" i="2" s="1"/>
  <c r="AP331" i="2" s="1"/>
  <c r="BV337" i="2"/>
  <c r="BV330" i="2" s="1"/>
  <c r="BV38" i="2" s="1"/>
  <c r="BV395" i="2"/>
  <c r="BJ337" i="2"/>
  <c r="BJ330" i="2" s="1"/>
  <c r="BJ331" i="2" s="1"/>
  <c r="BJ395" i="2"/>
  <c r="CB337" i="2"/>
  <c r="CB330" i="2" s="1"/>
  <c r="CB38" i="2" s="1"/>
  <c r="CB40" i="2" s="1"/>
  <c r="CB251" i="2" s="1"/>
  <c r="CB244" i="2" s="1"/>
  <c r="CB395" i="2"/>
  <c r="BO337" i="2"/>
  <c r="BO330" i="2" s="1"/>
  <c r="BO38" i="2" s="1"/>
  <c r="BO40" i="2" s="1"/>
  <c r="BO251" i="2" s="1"/>
  <c r="BO244" i="2" s="1"/>
  <c r="BO395" i="2"/>
  <c r="BC337" i="2"/>
  <c r="BC330" i="2" s="1"/>
  <c r="BC38" i="2" s="1"/>
  <c r="BC40" i="2" s="1"/>
  <c r="BC251" i="2" s="1"/>
  <c r="BC244" i="2" s="1"/>
  <c r="BC395" i="2"/>
  <c r="BH337" i="2"/>
  <c r="BH330" i="2" s="1"/>
  <c r="BH38" i="2" s="1"/>
  <c r="BH40" i="2" s="1"/>
  <c r="BH251" i="2" s="1"/>
  <c r="BH244" i="2" s="1"/>
  <c r="BH42" i="2" s="1"/>
  <c r="BH44" i="2" s="1"/>
  <c r="BK956" i="2" s="1"/>
  <c r="BH395" i="2"/>
  <c r="BR337" i="2"/>
  <c r="BR330" i="2" s="1"/>
  <c r="BR38" i="2" s="1"/>
  <c r="BR40" i="2" s="1"/>
  <c r="BR251" i="2" s="1"/>
  <c r="BR244" i="2" s="1"/>
  <c r="BR395" i="2"/>
  <c r="BW337" i="2"/>
  <c r="BW330" i="2" s="1"/>
  <c r="BW38" i="2" s="1"/>
  <c r="BW40" i="2" s="1"/>
  <c r="BW251" i="2" s="1"/>
  <c r="BW244" i="2" s="1"/>
  <c r="BW395" i="2"/>
  <c r="BN337" i="2"/>
  <c r="BN330" i="2" s="1"/>
  <c r="BN331" i="2" s="1"/>
  <c r="BN395" i="2"/>
  <c r="CG337" i="2"/>
  <c r="CG330" i="2" s="1"/>
  <c r="CG331" i="2" s="1"/>
  <c r="CG395" i="2"/>
  <c r="AS337" i="2"/>
  <c r="AS330" i="2" s="1"/>
  <c r="AS38" i="2" s="1"/>
  <c r="BZ337" i="2"/>
  <c r="BZ330" i="2" s="1"/>
  <c r="BZ38" i="2" s="1"/>
  <c r="BZ395" i="2"/>
  <c r="CE337" i="2"/>
  <c r="CE330" i="2" s="1"/>
  <c r="CE38" i="2" s="1"/>
  <c r="CE40" i="2" s="1"/>
  <c r="CE251" i="2" s="1"/>
  <c r="CE244" i="2" s="1"/>
  <c r="CE395" i="2"/>
  <c r="AZ337" i="2"/>
  <c r="AZ330" i="2" s="1"/>
  <c r="AZ38" i="2" s="1"/>
  <c r="AZ40" i="2" s="1"/>
  <c r="AZ251" i="2" s="1"/>
  <c r="AZ244" i="2" s="1"/>
  <c r="AZ42" i="2" s="1"/>
  <c r="AZ44" i="2" s="1"/>
  <c r="BC956" i="2" s="1"/>
  <c r="AZ395" i="2"/>
  <c r="EI28" i="2"/>
  <c r="EI942" i="2" s="1"/>
  <c r="EI860" i="2"/>
  <c r="EE28" i="2"/>
  <c r="EE942" i="2" s="1"/>
  <c r="EE860" i="2"/>
  <c r="DV980" i="2"/>
  <c r="DW983" i="2" s="1"/>
  <c r="EE71" i="2"/>
  <c r="EE977" i="2"/>
  <c r="EE987" i="2" s="1"/>
  <c r="EE988" i="2" s="1"/>
  <c r="DY71" i="2"/>
  <c r="DY977" i="2"/>
  <c r="DY987" i="2" s="1"/>
  <c r="DY988" i="2" s="1"/>
  <c r="EI55" i="2"/>
  <c r="EI975" i="2"/>
  <c r="EI986" i="2" s="1"/>
  <c r="DX71" i="2"/>
  <c r="DX977" i="2"/>
  <c r="DX987" i="2" s="1"/>
  <c r="DX988" i="2" s="1"/>
  <c r="ED71" i="2"/>
  <c r="ED977" i="2"/>
  <c r="ED987" i="2" s="1"/>
  <c r="ED988" i="2" s="1"/>
  <c r="DZ71" i="2"/>
  <c r="DZ977" i="2"/>
  <c r="DZ987" i="2" s="1"/>
  <c r="DZ988" i="2" s="1"/>
  <c r="DV55" i="2"/>
  <c r="DV976" i="2"/>
  <c r="EI71" i="2"/>
  <c r="EI977" i="2"/>
  <c r="EI987" i="2" s="1"/>
  <c r="EI988" i="2" s="1"/>
  <c r="ED55" i="2"/>
  <c r="ED975" i="2"/>
  <c r="ED986" i="2" s="1"/>
  <c r="EG980" i="2"/>
  <c r="EH983" i="2" s="1"/>
  <c r="EJ55" i="2"/>
  <c r="EJ975" i="2"/>
  <c r="EJ986" i="2" s="1"/>
  <c r="EK71" i="2"/>
  <c r="EK977" i="2"/>
  <c r="EK987" i="2" s="1"/>
  <c r="EK988" i="2" s="1"/>
  <c r="DU71" i="2"/>
  <c r="DU977" i="2"/>
  <c r="DU987" i="2" s="1"/>
  <c r="DU988" i="2" s="1"/>
  <c r="EC71" i="2"/>
  <c r="EC977" i="2"/>
  <c r="EC987" i="2" s="1"/>
  <c r="EC988" i="2" s="1"/>
  <c r="EH71" i="2"/>
  <c r="EH977" i="2"/>
  <c r="EH987" i="2" s="1"/>
  <c r="EH988" i="2" s="1"/>
  <c r="EJ71" i="2"/>
  <c r="EJ977" i="2"/>
  <c r="EJ987" i="2" s="1"/>
  <c r="EJ988" i="2" s="1"/>
  <c r="EB980" i="2"/>
  <c r="EC983" i="2" s="1"/>
  <c r="EF71" i="2"/>
  <c r="EF977" i="2"/>
  <c r="EF987" i="2" s="1"/>
  <c r="EF988" i="2" s="1"/>
  <c r="EB55" i="2"/>
  <c r="EB975" i="2"/>
  <c r="EB986" i="2" s="1"/>
  <c r="EA71" i="2"/>
  <c r="EA963" i="2" s="1"/>
  <c r="EA977" i="2"/>
  <c r="EA987" i="2" s="1"/>
  <c r="EA988" i="2" s="1"/>
  <c r="DW980" i="2"/>
  <c r="DX983" i="2" s="1"/>
  <c r="EF55" i="2"/>
  <c r="EF976" i="2"/>
  <c r="CX28" i="2"/>
  <c r="CX942" i="2" s="1"/>
  <c r="BY87" i="2"/>
  <c r="BY94" i="2" s="1"/>
  <c r="BB87" i="2"/>
  <c r="BB94" i="2" s="1"/>
  <c r="EG55" i="2"/>
  <c r="CS30" i="2"/>
  <c r="CS32" i="2" s="1"/>
  <c r="CB203" i="2"/>
  <c r="BN295" i="2"/>
  <c r="DU449" i="2"/>
  <c r="AV295" i="2"/>
  <c r="BZ295" i="2"/>
  <c r="BZ87" i="2"/>
  <c r="BZ94" i="2" s="1"/>
  <c r="DU527" i="2"/>
  <c r="DZ55" i="2"/>
  <c r="AZ87" i="2"/>
  <c r="AZ94" i="2" s="1"/>
  <c r="CA203" i="2"/>
  <c r="DC295" i="2"/>
  <c r="BW87" i="2"/>
  <c r="BW94" i="2" s="1"/>
  <c r="AV87" i="2"/>
  <c r="AV94" i="2" s="1"/>
  <c r="DU219" i="2"/>
  <c r="DV219" i="2" s="1"/>
  <c r="DU347" i="2"/>
  <c r="DU342" i="2" s="1"/>
  <c r="BD87" i="2"/>
  <c r="BD94" i="2" s="1"/>
  <c r="CC87" i="2"/>
  <c r="CC94" i="2" s="1"/>
  <c r="BT87" i="2"/>
  <c r="BT94" i="2" s="1"/>
  <c r="DU469" i="2"/>
  <c r="AU87" i="2"/>
  <c r="AU94" i="2" s="1"/>
  <c r="CU295" i="2"/>
  <c r="CQ295" i="2"/>
  <c r="BI87" i="2"/>
  <c r="BI94" i="2" s="1"/>
  <c r="BE30" i="2"/>
  <c r="BE32" i="2" s="1"/>
  <c r="BK87" i="2"/>
  <c r="BK94" i="2" s="1"/>
  <c r="BG87" i="2"/>
  <c r="BG94" i="2" s="1"/>
  <c r="AX87" i="2"/>
  <c r="AX94" i="2" s="1"/>
  <c r="DX690" i="2"/>
  <c r="DY690" i="2" s="1"/>
  <c r="CJ203" i="2"/>
  <c r="CZ203" i="2"/>
  <c r="EI32" i="2"/>
  <c r="EI969" i="2" s="1"/>
  <c r="BG30" i="2"/>
  <c r="BG32" i="2" s="1"/>
  <c r="CF87" i="2"/>
  <c r="CF94" i="2" s="1"/>
  <c r="BP87" i="2"/>
  <c r="BP94" i="2" s="1"/>
  <c r="EE55" i="2"/>
  <c r="DV685" i="2"/>
  <c r="DV571" i="2"/>
  <c r="DW571" i="2" s="1"/>
  <c r="DY55" i="2"/>
  <c r="DU55" i="2"/>
  <c r="BF87" i="2"/>
  <c r="BF94" i="2" s="1"/>
  <c r="CE30" i="2"/>
  <c r="CE32" i="2" s="1"/>
  <c r="CG87" i="2"/>
  <c r="CG94" i="2" s="1"/>
  <c r="BA87" i="2"/>
  <c r="BA94" i="2" s="1"/>
  <c r="ED252" i="2"/>
  <c r="CB30" i="2"/>
  <c r="CB32" i="2" s="1"/>
  <c r="AZ295" i="2"/>
  <c r="AZ30" i="2"/>
  <c r="AZ32" i="2" s="1"/>
  <c r="AT87" i="2"/>
  <c r="AT94" i="2" s="1"/>
  <c r="BQ30" i="2"/>
  <c r="BQ32" i="2" s="1"/>
  <c r="BJ87" i="2"/>
  <c r="BJ94" i="2" s="1"/>
  <c r="DW55" i="2"/>
  <c r="BN32" i="2"/>
  <c r="BC87" i="2"/>
  <c r="BC94" i="2" s="1"/>
  <c r="BM87" i="2"/>
  <c r="BM94" i="2" s="1"/>
  <c r="CD87" i="2"/>
  <c r="CD94" i="2" s="1"/>
  <c r="EK55" i="2"/>
  <c r="CA87" i="2"/>
  <c r="CA94" i="2" s="1"/>
  <c r="BS87" i="2"/>
  <c r="BS94" i="2" s="1"/>
  <c r="BE87" i="2"/>
  <c r="BE94" i="2" s="1"/>
  <c r="DV705" i="2"/>
  <c r="DU194" i="2"/>
  <c r="BE28" i="2"/>
  <c r="BE942" i="2" s="1"/>
  <c r="DW705" i="2"/>
  <c r="DU705" i="2"/>
  <c r="BH87" i="2"/>
  <c r="BH94" i="2" s="1"/>
  <c r="DU665" i="2"/>
  <c r="DW665" i="2"/>
  <c r="BO87" i="2"/>
  <c r="BO94" i="2" s="1"/>
  <c r="DV309" i="2"/>
  <c r="DV304" i="2" s="1"/>
  <c r="BL37" i="2"/>
  <c r="BL203" i="2"/>
  <c r="EC55" i="2"/>
  <c r="CX30" i="2"/>
  <c r="CX32" i="2" s="1"/>
  <c r="BN87" i="2"/>
  <c r="BN94" i="2" s="1"/>
  <c r="BX87" i="2"/>
  <c r="BX94" i="2" s="1"/>
  <c r="DA30" i="2"/>
  <c r="DA32" i="2" s="1"/>
  <c r="CC30" i="2"/>
  <c r="CC32" i="2" s="1"/>
  <c r="BM30" i="2"/>
  <c r="BM32" i="2" s="1"/>
  <c r="EE252" i="2"/>
  <c r="DU685" i="2"/>
  <c r="EE32" i="2"/>
  <c r="BV87" i="2"/>
  <c r="BV94" i="2" s="1"/>
  <c r="CW30" i="2"/>
  <c r="CW32" i="2" s="1"/>
  <c r="CI30" i="2"/>
  <c r="CI32" i="2" s="1"/>
  <c r="CB87" i="2"/>
  <c r="CB94" i="2" s="1"/>
  <c r="DX55" i="2"/>
  <c r="AU295" i="2"/>
  <c r="AU30" i="2"/>
  <c r="AU32" i="2" s="1"/>
  <c r="BG28" i="2"/>
  <c r="BG942" i="2" s="1"/>
  <c r="AY87" i="2"/>
  <c r="AY94" i="2" s="1"/>
  <c r="DV665" i="2"/>
  <c r="DU645" i="2"/>
  <c r="BO30" i="2"/>
  <c r="BO32" i="2" s="1"/>
  <c r="BK295" i="2"/>
  <c r="BK30" i="2"/>
  <c r="BK32" i="2" s="1"/>
  <c r="BL87" i="2"/>
  <c r="BL94" i="2" s="1"/>
  <c r="CF295" i="2"/>
  <c r="CF30" i="2"/>
  <c r="CF32" i="2" s="1"/>
  <c r="BW30" i="2"/>
  <c r="BW32" i="2" s="1"/>
  <c r="BW295" i="2"/>
  <c r="BU87" i="2"/>
  <c r="BU94" i="2" s="1"/>
  <c r="DF295" i="2"/>
  <c r="DF30" i="2"/>
  <c r="DF32" i="2" s="1"/>
  <c r="CE87" i="2"/>
  <c r="CE94" i="2" s="1"/>
  <c r="DV245" i="2"/>
  <c r="DV861" i="2" s="1"/>
  <c r="EH55" i="2"/>
  <c r="BQ87" i="2"/>
  <c r="BQ94" i="2" s="1"/>
  <c r="CV30" i="2"/>
  <c r="CV32" i="2" s="1"/>
  <c r="CV295" i="2"/>
  <c r="BP28" i="2"/>
  <c r="BP942" i="2" s="1"/>
  <c r="AW87" i="2"/>
  <c r="AW94" i="2" s="1"/>
  <c r="BA295" i="2"/>
  <c r="BA30" i="2"/>
  <c r="BA32" i="2" s="1"/>
  <c r="BV295" i="2"/>
  <c r="BV30" i="2"/>
  <c r="BV32" i="2" s="1"/>
  <c r="CD295" i="2"/>
  <c r="CD30" i="2"/>
  <c r="CD32" i="2" s="1"/>
  <c r="EB28" i="2"/>
  <c r="EB942" i="2" s="1"/>
  <c r="EB32" i="2"/>
  <c r="DE295" i="2"/>
  <c r="DE30" i="2"/>
  <c r="DE32" i="2" s="1"/>
  <c r="BR87" i="2"/>
  <c r="BR94" i="2" s="1"/>
  <c r="BP295" i="2"/>
  <c r="BP30" i="2"/>
  <c r="BP32" i="2" s="1"/>
  <c r="AX30" i="2"/>
  <c r="AX32" i="2" s="1"/>
  <c r="AX295" i="2"/>
  <c r="CT30" i="2"/>
  <c r="CT32" i="2" s="1"/>
  <c r="CT295" i="2"/>
  <c r="DB30" i="2"/>
  <c r="DB32" i="2" s="1"/>
  <c r="DB295" i="2"/>
  <c r="CA295" i="2"/>
  <c r="CA30" i="2"/>
  <c r="CA32" i="2" s="1"/>
  <c r="CA932" i="2" s="1"/>
  <c r="CF28" i="2"/>
  <c r="CF942" i="2" s="1"/>
  <c r="BC28" i="2"/>
  <c r="BC942" i="2" s="1"/>
  <c r="BB295" i="2"/>
  <c r="BB30" i="2"/>
  <c r="BB32" i="2" s="1"/>
  <c r="CR295" i="2"/>
  <c r="CR30" i="2"/>
  <c r="CR32" i="2" s="1"/>
  <c r="AW295" i="2"/>
  <c r="AW30" i="2"/>
  <c r="AW32" i="2" s="1"/>
  <c r="CR28" i="2"/>
  <c r="CR942" i="2" s="1"/>
  <c r="CA28" i="2"/>
  <c r="CA942" i="2" s="1"/>
  <c r="BL295" i="2"/>
  <c r="BL30" i="2"/>
  <c r="BL32" i="2" s="1"/>
  <c r="CY28" i="2"/>
  <c r="CY942" i="2" s="1"/>
  <c r="BB28" i="2"/>
  <c r="BB942" i="2" s="1"/>
  <c r="BY295" i="2"/>
  <c r="BY30" i="2"/>
  <c r="BY32" i="2" s="1"/>
  <c r="BZ932" i="2" s="1"/>
  <c r="BH295" i="2"/>
  <c r="BH30" i="2"/>
  <c r="BH32" i="2" s="1"/>
  <c r="AY295" i="2"/>
  <c r="AY30" i="2"/>
  <c r="AY32" i="2" s="1"/>
  <c r="CU28" i="2"/>
  <c r="CU942" i="2" s="1"/>
  <c r="CU32" i="2"/>
  <c r="BQ28" i="2"/>
  <c r="BQ942" i="2" s="1"/>
  <c r="BR295" i="2"/>
  <c r="BR30" i="2"/>
  <c r="BR32" i="2" s="1"/>
  <c r="CN30" i="2"/>
  <c r="CN32" i="2" s="1"/>
  <c r="CN295" i="2"/>
  <c r="CY30" i="2"/>
  <c r="CY32" i="2" s="1"/>
  <c r="CY295" i="2"/>
  <c r="CI28" i="2"/>
  <c r="CI942" i="2" s="1"/>
  <c r="CG295" i="2"/>
  <c r="CG30" i="2"/>
  <c r="CG32" i="2" s="1"/>
  <c r="DH295" i="2"/>
  <c r="DH30" i="2"/>
  <c r="DH32" i="2" s="1"/>
  <c r="DD30" i="2"/>
  <c r="DD32" i="2" s="1"/>
  <c r="DD295" i="2"/>
  <c r="BS295" i="2"/>
  <c r="BS30" i="2"/>
  <c r="BS32" i="2" s="1"/>
  <c r="DH28" i="2"/>
  <c r="DH942" i="2" s="1"/>
  <c r="CW28" i="2"/>
  <c r="CW942" i="2" s="1"/>
  <c r="DE28" i="2"/>
  <c r="DE942" i="2" s="1"/>
  <c r="BC295" i="2"/>
  <c r="BC30" i="2"/>
  <c r="BC32" i="2" s="1"/>
  <c r="AU272" i="2"/>
  <c r="AU264" i="2" s="1"/>
  <c r="AT57" i="2"/>
  <c r="AT62" i="2" s="1"/>
  <c r="AU277" i="2"/>
  <c r="BD30" i="2"/>
  <c r="BD32" i="2" s="1"/>
  <c r="BD295" i="2"/>
  <c r="CH30" i="2"/>
  <c r="CH32" i="2" s="1"/>
  <c r="CH295" i="2"/>
  <c r="CQ28" i="2"/>
  <c r="CQ942" i="2" s="1"/>
  <c r="CQ32" i="2"/>
  <c r="CM28" i="2"/>
  <c r="CM942" i="2" s="1"/>
  <c r="DW551" i="2"/>
  <c r="DV546" i="2"/>
  <c r="DV630" i="2"/>
  <c r="DU625" i="2"/>
  <c r="BH28" i="2"/>
  <c r="BH942" i="2" s="1"/>
  <c r="DW749" i="2"/>
  <c r="DV744" i="2"/>
  <c r="BE37" i="2"/>
  <c r="BE203" i="2"/>
  <c r="BR203" i="2"/>
  <c r="BR37" i="2"/>
  <c r="AV37" i="2"/>
  <c r="AV203" i="2"/>
  <c r="BA37" i="2"/>
  <c r="BA203" i="2"/>
  <c r="CG37" i="2"/>
  <c r="CG203" i="2"/>
  <c r="BD37" i="2"/>
  <c r="BD203" i="2"/>
  <c r="BU30" i="2"/>
  <c r="BU32" i="2" s="1"/>
  <c r="BU295" i="2"/>
  <c r="CO37" i="2"/>
  <c r="CO203" i="2"/>
  <c r="BI30" i="2"/>
  <c r="BI32" i="2" s="1"/>
  <c r="BI295" i="2"/>
  <c r="CM295" i="2"/>
  <c r="CM30" i="2"/>
  <c r="CM32" i="2" s="1"/>
  <c r="DY670" i="2"/>
  <c r="DX665" i="2"/>
  <c r="BA28" i="2"/>
  <c r="BA942" i="2" s="1"/>
  <c r="AW28" i="2"/>
  <c r="AW942" i="2" s="1"/>
  <c r="AT28" i="2"/>
  <c r="AT942" i="2" s="1"/>
  <c r="BM37" i="2"/>
  <c r="BM203" i="2"/>
  <c r="BV37" i="2"/>
  <c r="BV203" i="2"/>
  <c r="DB37" i="2"/>
  <c r="DB203" i="2"/>
  <c r="DH37" i="2"/>
  <c r="DH203" i="2"/>
  <c r="CH203" i="2"/>
  <c r="CH37" i="2"/>
  <c r="DF37" i="2"/>
  <c r="DF203" i="2"/>
  <c r="CV37" i="2"/>
  <c r="CV203" i="2"/>
  <c r="BS37" i="2"/>
  <c r="BS203" i="2"/>
  <c r="CY37" i="2"/>
  <c r="CY203" i="2"/>
  <c r="CM37" i="2"/>
  <c r="CM203" i="2"/>
  <c r="BO37" i="2"/>
  <c r="BO203" i="2"/>
  <c r="BB37" i="2"/>
  <c r="BB203" i="2"/>
  <c r="BF295" i="2"/>
  <c r="BF30" i="2"/>
  <c r="BF32" i="2" s="1"/>
  <c r="ED28" i="2"/>
  <c r="ED942" i="2" s="1"/>
  <c r="ED32" i="2"/>
  <c r="DW513" i="2"/>
  <c r="DV508" i="2"/>
  <c r="AY28" i="2"/>
  <c r="AY942" i="2" s="1"/>
  <c r="BK28" i="2"/>
  <c r="BK942" i="2" s="1"/>
  <c r="AV28" i="2"/>
  <c r="AV942" i="2" s="1"/>
  <c r="AV32" i="2"/>
  <c r="DW610" i="2"/>
  <c r="DV605" i="2"/>
  <c r="CC37" i="2"/>
  <c r="CC203" i="2"/>
  <c r="BX37" i="2"/>
  <c r="BX203" i="2"/>
  <c r="AX37" i="2"/>
  <c r="AX203" i="2"/>
  <c r="CD37" i="2"/>
  <c r="CD203" i="2"/>
  <c r="CR203" i="2"/>
  <c r="CR37" i="2"/>
  <c r="AP71" i="2"/>
  <c r="AP130" i="2"/>
  <c r="CX37" i="2"/>
  <c r="CX203" i="2"/>
  <c r="AT37" i="2"/>
  <c r="AT203" i="2"/>
  <c r="AU37" i="2"/>
  <c r="AU203" i="2"/>
  <c r="DG37" i="2"/>
  <c r="DG203" i="2"/>
  <c r="DC37" i="2"/>
  <c r="DC203" i="2"/>
  <c r="CJ30" i="2"/>
  <c r="CJ32" i="2" s="1"/>
  <c r="CJ295" i="2"/>
  <c r="CO295" i="2"/>
  <c r="CO30" i="2"/>
  <c r="CO32" i="2" s="1"/>
  <c r="BX295" i="2"/>
  <c r="BX30" i="2"/>
  <c r="BX32" i="2" s="1"/>
  <c r="CZ30" i="2"/>
  <c r="CZ32" i="2" s="1"/>
  <c r="CZ295" i="2"/>
  <c r="DD28" i="2"/>
  <c r="DD942" i="2" s="1"/>
  <c r="DA28" i="2"/>
  <c r="DA942" i="2" s="1"/>
  <c r="CV28" i="2"/>
  <c r="CV942" i="2" s="1"/>
  <c r="CO28" i="2"/>
  <c r="CO942" i="2" s="1"/>
  <c r="CZ28" i="2"/>
  <c r="CZ942" i="2" s="1"/>
  <c r="DW454" i="2"/>
  <c r="DV449" i="2"/>
  <c r="EB414" i="2"/>
  <c r="EA409" i="2"/>
  <c r="DW291" i="2"/>
  <c r="DV286" i="2"/>
  <c r="DW474" i="2"/>
  <c r="DV469" i="2"/>
  <c r="CK37" i="2"/>
  <c r="CK203" i="2"/>
  <c r="CN37" i="2"/>
  <c r="CN203" i="2"/>
  <c r="BQ37" i="2"/>
  <c r="BQ203" i="2"/>
  <c r="CW37" i="2"/>
  <c r="CW203" i="2"/>
  <c r="BH37" i="2"/>
  <c r="BH203" i="2"/>
  <c r="CK295" i="2"/>
  <c r="CK30" i="2"/>
  <c r="CK32" i="2" s="1"/>
  <c r="CL30" i="2"/>
  <c r="CL32" i="2" s="1"/>
  <c r="CL295" i="2"/>
  <c r="DX724" i="2"/>
  <c r="DY729" i="2"/>
  <c r="DX705" i="2"/>
  <c r="DY710" i="2"/>
  <c r="CS37" i="2"/>
  <c r="CS203" i="2"/>
  <c r="DD37" i="2"/>
  <c r="DD203" i="2"/>
  <c r="CU37" i="2"/>
  <c r="CU203" i="2"/>
  <c r="BF37" i="2"/>
  <c r="BF203" i="2"/>
  <c r="CL37" i="2"/>
  <c r="CL203" i="2"/>
  <c r="AY37" i="2"/>
  <c r="AY203" i="2"/>
  <c r="BZ37" i="2"/>
  <c r="BZ203" i="2"/>
  <c r="BC37" i="2"/>
  <c r="BC203" i="2"/>
  <c r="CI37" i="2"/>
  <c r="CI203" i="2"/>
  <c r="BT37" i="2"/>
  <c r="BT203" i="2"/>
  <c r="CF37" i="2"/>
  <c r="CF203" i="2"/>
  <c r="DG295" i="2"/>
  <c r="DG30" i="2"/>
  <c r="DG32" i="2" s="1"/>
  <c r="BJ295" i="2"/>
  <c r="BJ30" i="2"/>
  <c r="BJ32" i="2" s="1"/>
  <c r="CN28" i="2"/>
  <c r="CN942" i="2" s="1"/>
  <c r="DC28" i="2"/>
  <c r="DC942" i="2" s="1"/>
  <c r="DC32" i="2"/>
  <c r="EH28" i="2"/>
  <c r="EH942" i="2" s="1"/>
  <c r="EH32" i="2"/>
  <c r="DW199" i="2"/>
  <c r="DV194" i="2"/>
  <c r="DW650" i="2"/>
  <c r="DV645" i="2"/>
  <c r="DV494" i="2"/>
  <c r="DU489" i="2"/>
  <c r="DA37" i="2"/>
  <c r="DA203" i="2"/>
  <c r="BW37" i="2"/>
  <c r="BW203" i="2"/>
  <c r="BY37" i="2"/>
  <c r="BY203" i="2"/>
  <c r="DE37" i="2"/>
  <c r="DE203" i="2"/>
  <c r="DI30" i="2"/>
  <c r="DI32" i="2" s="1"/>
  <c r="DI295" i="2"/>
  <c r="DW532" i="2"/>
  <c r="DV527" i="2"/>
  <c r="BU37" i="2"/>
  <c r="BU203" i="2"/>
  <c r="BI37" i="2"/>
  <c r="BI203" i="2"/>
  <c r="BT295" i="2"/>
  <c r="BT30" i="2"/>
  <c r="BT32" i="2" s="1"/>
  <c r="CP295" i="2"/>
  <c r="CP30" i="2"/>
  <c r="CP32" i="2" s="1"/>
  <c r="AT30" i="2"/>
  <c r="AT32" i="2" s="1"/>
  <c r="AT295" i="2"/>
  <c r="DW590" i="2"/>
  <c r="DV585" i="2"/>
  <c r="AW37" i="2"/>
  <c r="AW203" i="2"/>
  <c r="DI37" i="2"/>
  <c r="DI203" i="2"/>
  <c r="BN37" i="2"/>
  <c r="BN203" i="2"/>
  <c r="CT37" i="2"/>
  <c r="CT203" i="2"/>
  <c r="CE37" i="2"/>
  <c r="CE203" i="2"/>
  <c r="BJ37" i="2"/>
  <c r="BJ203" i="2"/>
  <c r="CP37" i="2"/>
  <c r="CP203" i="2"/>
  <c r="BP37" i="2"/>
  <c r="BP203" i="2"/>
  <c r="BK37" i="2"/>
  <c r="BK203" i="2"/>
  <c r="CQ37" i="2"/>
  <c r="CQ203" i="2"/>
  <c r="BG37" i="2"/>
  <c r="BG203" i="2"/>
  <c r="AZ37" i="2"/>
  <c r="AZ203" i="2"/>
  <c r="DT261" i="2" l="1"/>
  <c r="DT256" i="2" s="1"/>
  <c r="CD932" i="2"/>
  <c r="CT932" i="2"/>
  <c r="DU261" i="2"/>
  <c r="DV261" i="2" s="1"/>
  <c r="DW261" i="2" s="1"/>
  <c r="DT958" i="2"/>
  <c r="EI64" i="2"/>
  <c r="EI85" i="2" s="1"/>
  <c r="EI963" i="2"/>
  <c r="EJ64" i="2"/>
  <c r="EJ85" i="2" s="1"/>
  <c r="EJ963" i="2"/>
  <c r="EA957" i="2"/>
  <c r="EA968" i="2"/>
  <c r="EB64" i="2"/>
  <c r="EB968" i="2" s="1"/>
  <c r="EB963" i="2"/>
  <c r="DZ94" i="2"/>
  <c r="DZ964" i="2"/>
  <c r="DZ965" i="2"/>
  <c r="DY94" i="2"/>
  <c r="DY964" i="2"/>
  <c r="DY965" i="2"/>
  <c r="ED920" i="2"/>
  <c r="ED969" i="2"/>
  <c r="EH94" i="2"/>
  <c r="EH964" i="2"/>
  <c r="EH965" i="2"/>
  <c r="EC94" i="2"/>
  <c r="EC965" i="2"/>
  <c r="EC964" i="2"/>
  <c r="DY64" i="2"/>
  <c r="DY85" i="2" s="1"/>
  <c r="DY963" i="2"/>
  <c r="EH64" i="2"/>
  <c r="EH963" i="2"/>
  <c r="DW64" i="2"/>
  <c r="DW85" i="2" s="1"/>
  <c r="DW963" i="2"/>
  <c r="EE64" i="2"/>
  <c r="EE968" i="2" s="1"/>
  <c r="EE963" i="2"/>
  <c r="EF94" i="2"/>
  <c r="EF965" i="2"/>
  <c r="EF964" i="2"/>
  <c r="ED64" i="2"/>
  <c r="ED85" i="2" s="1"/>
  <c r="ED963" i="2"/>
  <c r="ED94" i="2"/>
  <c r="ED965" i="2"/>
  <c r="ED964" i="2"/>
  <c r="EE94" i="2"/>
  <c r="EE964" i="2"/>
  <c r="EE965" i="2"/>
  <c r="DX64" i="2"/>
  <c r="DX85" i="2" s="1"/>
  <c r="DX963" i="2"/>
  <c r="EG64" i="2"/>
  <c r="EG85" i="2" s="1"/>
  <c r="EG963" i="2"/>
  <c r="EA94" i="2"/>
  <c r="EA964" i="2"/>
  <c r="EA965" i="2"/>
  <c r="DV64" i="2"/>
  <c r="DV963" i="2"/>
  <c r="EF64" i="2"/>
  <c r="EF85" i="2" s="1"/>
  <c r="EF963" i="2"/>
  <c r="DU94" i="2"/>
  <c r="DU964" i="2"/>
  <c r="DU965" i="2"/>
  <c r="EH920" i="2"/>
  <c r="EH969" i="2"/>
  <c r="EC64" i="2"/>
  <c r="EC85" i="2" s="1"/>
  <c r="EC963" i="2"/>
  <c r="EI94" i="2"/>
  <c r="EI964" i="2"/>
  <c r="EI965" i="2"/>
  <c r="DX94" i="2"/>
  <c r="DX965" i="2"/>
  <c r="DX964" i="2"/>
  <c r="DU64" i="2"/>
  <c r="DU85" i="2" s="1"/>
  <c r="DU963" i="2"/>
  <c r="EF920" i="2"/>
  <c r="EE969" i="2"/>
  <c r="EB920" i="2"/>
  <c r="EB969" i="2"/>
  <c r="EK64" i="2"/>
  <c r="EK963" i="2"/>
  <c r="DZ64" i="2"/>
  <c r="EA924" i="2" s="1"/>
  <c r="DZ963" i="2"/>
  <c r="EJ94" i="2"/>
  <c r="EJ964" i="2"/>
  <c r="EJ965" i="2"/>
  <c r="EK94" i="2"/>
  <c r="EK964" i="2"/>
  <c r="EK965" i="2"/>
  <c r="DT64" i="2"/>
  <c r="DT968" i="2" s="1"/>
  <c r="DT963" i="2"/>
  <c r="BQ966" i="2"/>
  <c r="BH966" i="2"/>
  <c r="AV966" i="2"/>
  <c r="BM969" i="2"/>
  <c r="AW966" i="2"/>
  <c r="CG969" i="2"/>
  <c r="BJ969" i="2"/>
  <c r="BU969" i="2"/>
  <c r="CD969" i="2"/>
  <c r="CA966" i="2"/>
  <c r="BF966" i="2"/>
  <c r="BY966" i="2"/>
  <c r="AZ969" i="2"/>
  <c r="BF969" i="2"/>
  <c r="BB969" i="2"/>
  <c r="CD40" i="2"/>
  <c r="CD251" i="2" s="1"/>
  <c r="CD244" i="2" s="1"/>
  <c r="CD42" i="2" s="1"/>
  <c r="CD44" i="2" s="1"/>
  <c r="CG956" i="2" s="1"/>
  <c r="CD966" i="2"/>
  <c r="BP969" i="2"/>
  <c r="CF969" i="2"/>
  <c r="BE966" i="2"/>
  <c r="BU966" i="2"/>
  <c r="BG966" i="2"/>
  <c r="BT40" i="2"/>
  <c r="BT251" i="2" s="1"/>
  <c r="BT244" i="2" s="1"/>
  <c r="BT245" i="2" s="1"/>
  <c r="BT958" i="2" s="1"/>
  <c r="BT966" i="2"/>
  <c r="BC969" i="2"/>
  <c r="BV969" i="2"/>
  <c r="BL969" i="2"/>
  <c r="CE969" i="2"/>
  <c r="BV40" i="2"/>
  <c r="BV251" i="2" s="1"/>
  <c r="BV244" i="2" s="1"/>
  <c r="BV42" i="2" s="1"/>
  <c r="BV44" i="2" s="1"/>
  <c r="BV966" i="2"/>
  <c r="CA969" i="2"/>
  <c r="BA969" i="2"/>
  <c r="BL40" i="2"/>
  <c r="BL251" i="2" s="1"/>
  <c r="BL244" i="2" s="1"/>
  <c r="BL42" i="2" s="1"/>
  <c r="BL44" i="2" s="1"/>
  <c r="BO956" i="2" s="1"/>
  <c r="BL966" i="2"/>
  <c r="AV969" i="2"/>
  <c r="AY966" i="2"/>
  <c r="CB966" i="2"/>
  <c r="BK969" i="2"/>
  <c r="BW969" i="2"/>
  <c r="BO969" i="2"/>
  <c r="AT969" i="2"/>
  <c r="BS969" i="2"/>
  <c r="AQ40" i="2"/>
  <c r="AQ251" i="2" s="1"/>
  <c r="AQ244" i="2" s="1"/>
  <c r="AQ245" i="2" s="1"/>
  <c r="AQ966" i="2"/>
  <c r="AZ966" i="2"/>
  <c r="BR966" i="2"/>
  <c r="BC966" i="2"/>
  <c r="BN935" i="2"/>
  <c r="BN969" i="2"/>
  <c r="BZ969" i="2"/>
  <c r="BE969" i="2"/>
  <c r="BG969" i="2"/>
  <c r="AR40" i="2"/>
  <c r="AR251" i="2" s="1"/>
  <c r="AR244" i="2" s="1"/>
  <c r="AR42" i="2" s="1"/>
  <c r="AR44" i="2" s="1"/>
  <c r="AU956" i="2" s="1"/>
  <c r="AR966" i="2"/>
  <c r="BS40" i="2"/>
  <c r="BS251" i="2" s="1"/>
  <c r="BS244" i="2" s="1"/>
  <c r="BS245" i="2" s="1"/>
  <c r="BS958" i="2" s="1"/>
  <c r="BS966" i="2"/>
  <c r="BD969" i="2"/>
  <c r="BI969" i="2"/>
  <c r="BB966" i="2"/>
  <c r="BW966" i="2"/>
  <c r="BM966" i="2"/>
  <c r="BH969" i="2"/>
  <c r="AX969" i="2"/>
  <c r="BZ40" i="2"/>
  <c r="BZ251" i="2" s="1"/>
  <c r="BZ244" i="2" s="1"/>
  <c r="BZ42" i="2" s="1"/>
  <c r="BZ44" i="2" s="1"/>
  <c r="CC956" i="2" s="1"/>
  <c r="BZ966" i="2"/>
  <c r="BR935" i="2"/>
  <c r="BR969" i="2"/>
  <c r="CB969" i="2"/>
  <c r="CC969" i="2"/>
  <c r="AW969" i="2"/>
  <c r="BQ969" i="2"/>
  <c r="BD40" i="2"/>
  <c r="BD251" i="2" s="1"/>
  <c r="BD244" i="2" s="1"/>
  <c r="BD42" i="2" s="1"/>
  <c r="BD44" i="2" s="1"/>
  <c r="BG956" i="2" s="1"/>
  <c r="BD966" i="2"/>
  <c r="CE966" i="2"/>
  <c r="AU966" i="2"/>
  <c r="AY969" i="2"/>
  <c r="AS40" i="2"/>
  <c r="AS251" i="2" s="1"/>
  <c r="AS244" i="2" s="1"/>
  <c r="AS42" i="2" s="1"/>
  <c r="AS44" i="2" s="1"/>
  <c r="AV956" i="2" s="1"/>
  <c r="AS966" i="2"/>
  <c r="BY969" i="2"/>
  <c r="BT969" i="2"/>
  <c r="AU969" i="2"/>
  <c r="BX969" i="2"/>
  <c r="BO966" i="2"/>
  <c r="AX966" i="2"/>
  <c r="BP966" i="2"/>
  <c r="AT966" i="2"/>
  <c r="CF966" i="2"/>
  <c r="BY935" i="2"/>
  <c r="BL935" i="2"/>
  <c r="DV958" i="2"/>
  <c r="BE935" i="2"/>
  <c r="BJ935" i="2"/>
  <c r="BH935" i="2"/>
  <c r="AV932" i="2"/>
  <c r="CZ932" i="2"/>
  <c r="CF932" i="2"/>
  <c r="CP932" i="2"/>
  <c r="BT932" i="2"/>
  <c r="DC932" i="2"/>
  <c r="CK932" i="2"/>
  <c r="BR932" i="2"/>
  <c r="AW245" i="2"/>
  <c r="AW958" i="2" s="1"/>
  <c r="CJ932" i="2"/>
  <c r="BO932" i="2"/>
  <c r="BZ935" i="2"/>
  <c r="DB932" i="2"/>
  <c r="CY932" i="2"/>
  <c r="BC935" i="2"/>
  <c r="BC932" i="2"/>
  <c r="CH932" i="2"/>
  <c r="BJ932" i="2"/>
  <c r="AX932" i="2"/>
  <c r="CC932" i="2"/>
  <c r="CB935" i="2"/>
  <c r="AW935" i="2"/>
  <c r="CG932" i="2"/>
  <c r="CG935" i="2"/>
  <c r="AY935" i="2"/>
  <c r="BU935" i="2"/>
  <c r="BX932" i="2"/>
  <c r="BI932" i="2"/>
  <c r="AZ935" i="2"/>
  <c r="BB935" i="2"/>
  <c r="CM932" i="2"/>
  <c r="DI932" i="2"/>
  <c r="BA932" i="2"/>
  <c r="CX932" i="2"/>
  <c r="BV935" i="2"/>
  <c r="CO932" i="2"/>
  <c r="DD932" i="2"/>
  <c r="DF932" i="2"/>
  <c r="BK932" i="2"/>
  <c r="BG932" i="2"/>
  <c r="BE932" i="2"/>
  <c r="CS932" i="2"/>
  <c r="BO935" i="2"/>
  <c r="BS935" i="2"/>
  <c r="BW923" i="2"/>
  <c r="BW935" i="2"/>
  <c r="CL932" i="2"/>
  <c r="BU932" i="2"/>
  <c r="DH932" i="2"/>
  <c r="CN932" i="2"/>
  <c r="BH932" i="2"/>
  <c r="BM932" i="2"/>
  <c r="AZ932" i="2"/>
  <c r="BG935" i="2"/>
  <c r="BD935" i="2"/>
  <c r="BI935" i="2"/>
  <c r="BF932" i="2"/>
  <c r="BD932" i="2"/>
  <c r="BY932" i="2"/>
  <c r="AW932" i="2"/>
  <c r="BP932" i="2"/>
  <c r="CV932" i="2"/>
  <c r="CI932" i="2"/>
  <c r="DA932" i="2"/>
  <c r="CB932" i="2"/>
  <c r="BT935" i="2"/>
  <c r="AU935" i="2"/>
  <c r="BX935" i="2"/>
  <c r="BM935" i="2"/>
  <c r="AT920" i="2"/>
  <c r="AT932" i="2"/>
  <c r="BQ923" i="2"/>
  <c r="BQ935" i="2"/>
  <c r="DG932" i="2"/>
  <c r="BV932" i="2"/>
  <c r="BW932" i="2"/>
  <c r="CW932" i="2"/>
  <c r="BN932" i="2"/>
  <c r="CD935" i="2"/>
  <c r="BS932" i="2"/>
  <c r="CU932" i="2"/>
  <c r="CR932" i="2"/>
  <c r="BF923" i="2"/>
  <c r="BF935" i="2"/>
  <c r="BP935" i="2"/>
  <c r="CF935" i="2"/>
  <c r="CQ932" i="2"/>
  <c r="DE932" i="2"/>
  <c r="BK935" i="2"/>
  <c r="AX935" i="2"/>
  <c r="CC935" i="2"/>
  <c r="AY932" i="2"/>
  <c r="BL932" i="2"/>
  <c r="BB932" i="2"/>
  <c r="AU932" i="2"/>
  <c r="BQ932" i="2"/>
  <c r="CE932" i="2"/>
  <c r="CE923" i="2"/>
  <c r="CE935" i="2"/>
  <c r="CA935" i="2"/>
  <c r="BA935" i="2"/>
  <c r="AV935" i="2"/>
  <c r="CG38" i="2"/>
  <c r="BZ923" i="2"/>
  <c r="EI920" i="2"/>
  <c r="BE923" i="2"/>
  <c r="EJ920" i="2"/>
  <c r="AZ923" i="2"/>
  <c r="AT64" i="2"/>
  <c r="AT968" i="2" s="1"/>
  <c r="EE920" i="2"/>
  <c r="EC920" i="2"/>
  <c r="CB923" i="2"/>
  <c r="BO923" i="2"/>
  <c r="BR923" i="2"/>
  <c r="BG923" i="2"/>
  <c r="BD923" i="2"/>
  <c r="AY923" i="2"/>
  <c r="BB923" i="2"/>
  <c r="CC923" i="2"/>
  <c r="BY923" i="2"/>
  <c r="BP923" i="2"/>
  <c r="BN923" i="2"/>
  <c r="BC923" i="2"/>
  <c r="AX923" i="2"/>
  <c r="BI923" i="2"/>
  <c r="BT923" i="2"/>
  <c r="BX923" i="2"/>
  <c r="CG923" i="2"/>
  <c r="BH923" i="2"/>
  <c r="BJ923" i="2"/>
  <c r="BU923" i="2"/>
  <c r="CD923" i="2"/>
  <c r="CF923" i="2"/>
  <c r="BV923" i="2"/>
  <c r="BL923" i="2"/>
  <c r="BK923" i="2"/>
  <c r="CA923" i="2"/>
  <c r="BA923" i="2"/>
  <c r="BS923" i="2"/>
  <c r="BM923" i="2"/>
  <c r="BM42" i="2"/>
  <c r="BM44" i="2" s="1"/>
  <c r="BP956" i="2" s="1"/>
  <c r="CD331" i="2"/>
  <c r="AY331" i="2"/>
  <c r="BU245" i="2"/>
  <c r="BU958" i="2" s="1"/>
  <c r="AW45" i="2"/>
  <c r="AW944" i="2" s="1"/>
  <c r="BH45" i="2"/>
  <c r="BH944" i="2" s="1"/>
  <c r="BU45" i="2"/>
  <c r="BU944" i="2" s="1"/>
  <c r="AZ45" i="2"/>
  <c r="AZ944" i="2" s="1"/>
  <c r="BP45" i="2"/>
  <c r="BP944" i="2" s="1"/>
  <c r="CF45" i="2"/>
  <c r="CF944" i="2" s="1"/>
  <c r="CB331" i="2"/>
  <c r="BQ331" i="2"/>
  <c r="CC38" i="2"/>
  <c r="BP245" i="2"/>
  <c r="BP958" i="2" s="1"/>
  <c r="CF245" i="2"/>
  <c r="CF958" i="2" s="1"/>
  <c r="BB331" i="2"/>
  <c r="BF331" i="2"/>
  <c r="EH33" i="2"/>
  <c r="EH943" i="2" s="1"/>
  <c r="EB33" i="2"/>
  <c r="EB943" i="2" s="1"/>
  <c r="EI33" i="2"/>
  <c r="EI943" i="2" s="1"/>
  <c r="ED33" i="2"/>
  <c r="ED943" i="2" s="1"/>
  <c r="EE33" i="2"/>
  <c r="EE943" i="2" s="1"/>
  <c r="BV33" i="2"/>
  <c r="BV943" i="2" s="1"/>
  <c r="BV920" i="2"/>
  <c r="CP33" i="2"/>
  <c r="CP943" i="2" s="1"/>
  <c r="CP920" i="2"/>
  <c r="BJ33" i="2"/>
  <c r="BJ943" i="2" s="1"/>
  <c r="BJ920" i="2"/>
  <c r="CJ33" i="2"/>
  <c r="CJ943" i="2" s="1"/>
  <c r="CJ920" i="2"/>
  <c r="CR33" i="2"/>
  <c r="CR943" i="2" s="1"/>
  <c r="CR920" i="2"/>
  <c r="CF33" i="2"/>
  <c r="CF943" i="2" s="1"/>
  <c r="CF920" i="2"/>
  <c r="CL33" i="2"/>
  <c r="CL943" i="2" s="1"/>
  <c r="CL920" i="2"/>
  <c r="BU33" i="2"/>
  <c r="BU943" i="2" s="1"/>
  <c r="BU920" i="2"/>
  <c r="CH33" i="2"/>
  <c r="CH943" i="2" s="1"/>
  <c r="CH920" i="2"/>
  <c r="CY33" i="2"/>
  <c r="CY943" i="2" s="1"/>
  <c r="CY920" i="2"/>
  <c r="AY33" i="2"/>
  <c r="AY943" i="2" s="1"/>
  <c r="AY920" i="2"/>
  <c r="BL33" i="2"/>
  <c r="BL943" i="2" s="1"/>
  <c r="BL920" i="2"/>
  <c r="DB33" i="2"/>
  <c r="DB943" i="2" s="1"/>
  <c r="DB920" i="2"/>
  <c r="DE33" i="2"/>
  <c r="DE943" i="2" s="1"/>
  <c r="DE920" i="2"/>
  <c r="BA33" i="2"/>
  <c r="BA943" i="2" s="1"/>
  <c r="BA920" i="2"/>
  <c r="CX33" i="2"/>
  <c r="CX943" i="2" s="1"/>
  <c r="CX920" i="2"/>
  <c r="CU33" i="2"/>
  <c r="CU943" i="2" s="1"/>
  <c r="CU920" i="2"/>
  <c r="BW33" i="2"/>
  <c r="BW943" i="2" s="1"/>
  <c r="BW920" i="2"/>
  <c r="BT33" i="2"/>
  <c r="BT943" i="2" s="1"/>
  <c r="BT920" i="2"/>
  <c r="DG33" i="2"/>
  <c r="DG943" i="2" s="1"/>
  <c r="DG920" i="2"/>
  <c r="CK33" i="2"/>
  <c r="CK943" i="2" s="1"/>
  <c r="CK920" i="2"/>
  <c r="CZ33" i="2"/>
  <c r="CZ943" i="2" s="1"/>
  <c r="CZ920" i="2"/>
  <c r="AV33" i="2"/>
  <c r="AV943" i="2" s="1"/>
  <c r="AV920" i="2"/>
  <c r="BF33" i="2"/>
  <c r="BF943" i="2" s="1"/>
  <c r="BF920" i="2"/>
  <c r="CM33" i="2"/>
  <c r="CM943" i="2" s="1"/>
  <c r="CM920" i="2"/>
  <c r="BC33" i="2"/>
  <c r="BC943" i="2" s="1"/>
  <c r="BC920" i="2"/>
  <c r="DD33" i="2"/>
  <c r="DD943" i="2" s="1"/>
  <c r="DD920" i="2"/>
  <c r="BB33" i="2"/>
  <c r="BB943" i="2" s="1"/>
  <c r="BB920" i="2"/>
  <c r="AU33" i="2"/>
  <c r="AU943" i="2" s="1"/>
  <c r="AU920" i="2"/>
  <c r="BQ33" i="2"/>
  <c r="BQ943" i="2" s="1"/>
  <c r="BQ920" i="2"/>
  <c r="CE33" i="2"/>
  <c r="CE943" i="2" s="1"/>
  <c r="CE920" i="2"/>
  <c r="BS33" i="2"/>
  <c r="BS943" i="2" s="1"/>
  <c r="BS920" i="2"/>
  <c r="DI33" i="2"/>
  <c r="DI943" i="2" s="1"/>
  <c r="DI920" i="2"/>
  <c r="BX33" i="2"/>
  <c r="BX943" i="2" s="1"/>
  <c r="BX920" i="2"/>
  <c r="BD33" i="2"/>
  <c r="BD943" i="2" s="1"/>
  <c r="BD920" i="2"/>
  <c r="DH33" i="2"/>
  <c r="DH943" i="2" s="1"/>
  <c r="DH920" i="2"/>
  <c r="CN33" i="2"/>
  <c r="CN943" i="2" s="1"/>
  <c r="CN920" i="2"/>
  <c r="BH33" i="2"/>
  <c r="BH943" i="2" s="1"/>
  <c r="BH920" i="2"/>
  <c r="CT33" i="2"/>
  <c r="CT943" i="2" s="1"/>
  <c r="CT920" i="2"/>
  <c r="DF33" i="2"/>
  <c r="DF943" i="2" s="1"/>
  <c r="DF920" i="2"/>
  <c r="BK33" i="2"/>
  <c r="BK943" i="2" s="1"/>
  <c r="BK920" i="2"/>
  <c r="BG33" i="2"/>
  <c r="BG943" i="2" s="1"/>
  <c r="BG920" i="2"/>
  <c r="BE33" i="2"/>
  <c r="BE943" i="2" s="1"/>
  <c r="BE920" i="2"/>
  <c r="CS33" i="2"/>
  <c r="CS943" i="2" s="1"/>
  <c r="CS920" i="2"/>
  <c r="BN33" i="2"/>
  <c r="BN943" i="2" s="1"/>
  <c r="BN920" i="2"/>
  <c r="BR33" i="2"/>
  <c r="BR943" i="2" s="1"/>
  <c r="BR920" i="2"/>
  <c r="BM33" i="2"/>
  <c r="BM943" i="2" s="1"/>
  <c r="BM920" i="2"/>
  <c r="AZ33" i="2"/>
  <c r="AZ943" i="2" s="1"/>
  <c r="AZ920" i="2"/>
  <c r="DC33" i="2"/>
  <c r="DC943" i="2" s="1"/>
  <c r="DC920" i="2"/>
  <c r="CO33" i="2"/>
  <c r="CO943" i="2" s="1"/>
  <c r="CO920" i="2"/>
  <c r="BI33" i="2"/>
  <c r="BI943" i="2" s="1"/>
  <c r="BI920" i="2"/>
  <c r="CG33" i="2"/>
  <c r="CG943" i="2" s="1"/>
  <c r="CG920" i="2"/>
  <c r="BY33" i="2"/>
  <c r="BY943" i="2" s="1"/>
  <c r="BY920" i="2"/>
  <c r="AX33" i="2"/>
  <c r="AX943" i="2" s="1"/>
  <c r="AX920" i="2"/>
  <c r="CD33" i="2"/>
  <c r="CD943" i="2" s="1"/>
  <c r="CD920" i="2"/>
  <c r="BO33" i="2"/>
  <c r="BO943" i="2" s="1"/>
  <c r="BO920" i="2"/>
  <c r="CC33" i="2"/>
  <c r="CC943" i="2" s="1"/>
  <c r="CC920" i="2"/>
  <c r="BZ920" i="2"/>
  <c r="CW33" i="2"/>
  <c r="CW943" i="2" s="1"/>
  <c r="CW920" i="2"/>
  <c r="CQ33" i="2"/>
  <c r="CQ943" i="2" s="1"/>
  <c r="CQ920" i="2"/>
  <c r="AW33" i="2"/>
  <c r="AW943" i="2" s="1"/>
  <c r="AW920" i="2"/>
  <c r="CA33" i="2"/>
  <c r="CA943" i="2" s="1"/>
  <c r="CA920" i="2"/>
  <c r="BP33" i="2"/>
  <c r="BP943" i="2" s="1"/>
  <c r="BP920" i="2"/>
  <c r="CV33" i="2"/>
  <c r="CV943" i="2" s="1"/>
  <c r="CV920" i="2"/>
  <c r="CI33" i="2"/>
  <c r="CI943" i="2" s="1"/>
  <c r="CI920" i="2"/>
  <c r="DA33" i="2"/>
  <c r="DA943" i="2" s="1"/>
  <c r="DA920" i="2"/>
  <c r="CB33" i="2"/>
  <c r="CB943" i="2" s="1"/>
  <c r="CB920" i="2"/>
  <c r="BJ38" i="2"/>
  <c r="BU331" i="2"/>
  <c r="CF331" i="2"/>
  <c r="AU331" i="2"/>
  <c r="BY331" i="2"/>
  <c r="AZ245" i="2"/>
  <c r="AZ958" i="2" s="1"/>
  <c r="BH245" i="2"/>
  <c r="BH958" i="2" s="1"/>
  <c r="AS331" i="2"/>
  <c r="BR331" i="2"/>
  <c r="BE42" i="2"/>
  <c r="BE44" i="2" s="1"/>
  <c r="BH956" i="2" s="1"/>
  <c r="AW331" i="2"/>
  <c r="BI38" i="2"/>
  <c r="AZ331" i="2"/>
  <c r="BD331" i="2"/>
  <c r="BE331" i="2"/>
  <c r="BZ331" i="2"/>
  <c r="BG331" i="2"/>
  <c r="BP331" i="2"/>
  <c r="BH331" i="2"/>
  <c r="AP38" i="2"/>
  <c r="AT331" i="2"/>
  <c r="AR331" i="2"/>
  <c r="BW331" i="2"/>
  <c r="BT331" i="2"/>
  <c r="BX38" i="2"/>
  <c r="CA331" i="2"/>
  <c r="BA38" i="2"/>
  <c r="BN38" i="2"/>
  <c r="BK38" i="2"/>
  <c r="BC331" i="2"/>
  <c r="AV331" i="2"/>
  <c r="AQ331" i="2"/>
  <c r="CE331" i="2"/>
  <c r="BL331" i="2"/>
  <c r="AX331" i="2"/>
  <c r="BO331" i="2"/>
  <c r="BS331" i="2"/>
  <c r="BV331" i="2"/>
  <c r="AT33" i="2"/>
  <c r="AT943" i="2" s="1"/>
  <c r="EH980" i="2"/>
  <c r="EA980" i="2"/>
  <c r="EB983" i="2" s="1"/>
  <c r="DZ980" i="2"/>
  <c r="DY980" i="2"/>
  <c r="EK980" i="2"/>
  <c r="EK981" i="2" s="1"/>
  <c r="EC980" i="2"/>
  <c r="ED983" i="2" s="1"/>
  <c r="EJ980" i="2"/>
  <c r="EF980" i="2"/>
  <c r="ED980" i="2"/>
  <c r="EE980" i="2"/>
  <c r="EF983" i="2" s="1"/>
  <c r="DU980" i="2"/>
  <c r="EI980" i="2"/>
  <c r="DX980" i="2"/>
  <c r="DW981" i="2"/>
  <c r="EG981" i="2"/>
  <c r="EB981" i="2"/>
  <c r="DV981" i="2"/>
  <c r="EA85" i="2"/>
  <c r="DU214" i="2"/>
  <c r="DX685" i="2"/>
  <c r="DV347" i="2"/>
  <c r="DV342" i="2" s="1"/>
  <c r="DW309" i="2"/>
  <c r="DW304" i="2" s="1"/>
  <c r="DV566" i="2"/>
  <c r="BB42" i="2"/>
  <c r="BB44" i="2" s="1"/>
  <c r="BE956" i="2" s="1"/>
  <c r="BB245" i="2"/>
  <c r="BB958" i="2" s="1"/>
  <c r="DZ710" i="2"/>
  <c r="DY705" i="2"/>
  <c r="DX474" i="2"/>
  <c r="DW469" i="2"/>
  <c r="BC42" i="2"/>
  <c r="BC44" i="2" s="1"/>
  <c r="BF956" i="2" s="1"/>
  <c r="BC245" i="2"/>
  <c r="BC958" i="2" s="1"/>
  <c r="BG42" i="2"/>
  <c r="BG44" i="2" s="1"/>
  <c r="BJ956" i="2" s="1"/>
  <c r="BG245" i="2"/>
  <c r="BG958" i="2" s="1"/>
  <c r="AU42" i="2"/>
  <c r="AU44" i="2" s="1"/>
  <c r="AX956" i="2" s="1"/>
  <c r="AU245" i="2"/>
  <c r="AU958" i="2" s="1"/>
  <c r="BR42" i="2"/>
  <c r="BR44" i="2" s="1"/>
  <c r="BU956" i="2" s="1"/>
  <c r="BR245" i="2"/>
  <c r="BR958" i="2" s="1"/>
  <c r="DW630" i="2"/>
  <c r="DV625" i="2"/>
  <c r="AV272" i="2"/>
  <c r="AV264" i="2" s="1"/>
  <c r="AU57" i="2"/>
  <c r="AU62" i="2" s="1"/>
  <c r="AU64" i="2" s="1"/>
  <c r="AV277" i="2"/>
  <c r="DW494" i="2"/>
  <c r="DV489" i="2"/>
  <c r="AV42" i="2"/>
  <c r="AV44" i="2" s="1"/>
  <c r="AY956" i="2" s="1"/>
  <c r="AV245" i="2"/>
  <c r="AV958" i="2" s="1"/>
  <c r="CE42" i="2"/>
  <c r="CE44" i="2" s="1"/>
  <c r="CE245" i="2"/>
  <c r="CE958" i="2" s="1"/>
  <c r="DX551" i="2"/>
  <c r="DW546" i="2"/>
  <c r="BF42" i="2"/>
  <c r="BF44" i="2" s="1"/>
  <c r="BI956" i="2" s="1"/>
  <c r="BF245" i="2"/>
  <c r="BF958" i="2" s="1"/>
  <c r="BO42" i="2"/>
  <c r="BO44" i="2" s="1"/>
  <c r="BR956" i="2" s="1"/>
  <c r="BO245" i="2"/>
  <c r="BO958" i="2" s="1"/>
  <c r="BW42" i="2"/>
  <c r="BW44" i="2" s="1"/>
  <c r="BZ956" i="2" s="1"/>
  <c r="BW245" i="2"/>
  <c r="BW958" i="2" s="1"/>
  <c r="DX532" i="2"/>
  <c r="DW527" i="2"/>
  <c r="AY42" i="2"/>
  <c r="AY44" i="2" s="1"/>
  <c r="BB956" i="2" s="1"/>
  <c r="AY245" i="2"/>
  <c r="AY958" i="2" s="1"/>
  <c r="EC414" i="2"/>
  <c r="EB409" i="2"/>
  <c r="CA42" i="2"/>
  <c r="CA44" i="2" s="1"/>
  <c r="CD956" i="2" s="1"/>
  <c r="CA245" i="2"/>
  <c r="CA958" i="2" s="1"/>
  <c r="DX610" i="2"/>
  <c r="DW605" i="2"/>
  <c r="DX513" i="2"/>
  <c r="DW508" i="2"/>
  <c r="DW645" i="2"/>
  <c r="DX650" i="2"/>
  <c r="BQ245" i="2"/>
  <c r="BQ958" i="2" s="1"/>
  <c r="BQ42" i="2"/>
  <c r="BQ44" i="2" s="1"/>
  <c r="DZ670" i="2"/>
  <c r="DY665" i="2"/>
  <c r="DW219" i="2"/>
  <c r="DV214" i="2"/>
  <c r="DW744" i="2"/>
  <c r="DX749" i="2"/>
  <c r="DZ690" i="2"/>
  <c r="DY685" i="2"/>
  <c r="DZ729" i="2"/>
  <c r="DY724" i="2"/>
  <c r="DX590" i="2"/>
  <c r="DW585" i="2"/>
  <c r="DX454" i="2"/>
  <c r="DW449" i="2"/>
  <c r="BY245" i="2"/>
  <c r="BY958" i="2" s="1"/>
  <c r="BY42" i="2"/>
  <c r="BY44" i="2" s="1"/>
  <c r="CB956" i="2" s="1"/>
  <c r="DW286" i="2"/>
  <c r="DX291" i="2"/>
  <c r="AT42" i="2"/>
  <c r="AT44" i="2" s="1"/>
  <c r="AT245" i="2"/>
  <c r="AT958" i="2" s="1"/>
  <c r="DX199" i="2"/>
  <c r="DW194" i="2"/>
  <c r="DX571" i="2"/>
  <c r="DW566" i="2"/>
  <c r="AX42" i="2"/>
  <c r="AX44" i="2" s="1"/>
  <c r="AX245" i="2"/>
  <c r="AX958" i="2" s="1"/>
  <c r="CB42" i="2"/>
  <c r="CB44" i="2" s="1"/>
  <c r="CE956" i="2" s="1"/>
  <c r="CB245" i="2"/>
  <c r="CB958" i="2" s="1"/>
  <c r="EI924" i="2" l="1"/>
  <c r="EE957" i="2"/>
  <c r="DV256" i="2"/>
  <c r="DU256" i="2"/>
  <c r="EH85" i="2"/>
  <c r="CD245" i="2"/>
  <c r="CD958" i="2" s="1"/>
  <c r="BD245" i="2"/>
  <c r="BD958" i="2" s="1"/>
  <c r="DU924" i="2"/>
  <c r="DT957" i="2"/>
  <c r="BS42" i="2"/>
  <c r="BS44" i="2" s="1"/>
  <c r="BV956" i="2" s="1"/>
  <c r="DZ85" i="2"/>
  <c r="DV924" i="2"/>
  <c r="DT924" i="2"/>
  <c r="BT42" i="2"/>
  <c r="BT44" i="2" s="1"/>
  <c r="BW956" i="2" s="1"/>
  <c r="EE924" i="2"/>
  <c r="ED924" i="2"/>
  <c r="DT85" i="2"/>
  <c r="EJ924" i="2"/>
  <c r="EK924" i="2"/>
  <c r="DX924" i="2"/>
  <c r="EB85" i="2"/>
  <c r="EE85" i="2"/>
  <c r="DY924" i="2"/>
  <c r="EF924" i="2"/>
  <c r="BL245" i="2"/>
  <c r="BL958" i="2" s="1"/>
  <c r="EG924" i="2"/>
  <c r="AQ42" i="2"/>
  <c r="AQ44" i="2" s="1"/>
  <c r="AT956" i="2" s="1"/>
  <c r="EC924" i="2"/>
  <c r="EB957" i="2"/>
  <c r="DZ924" i="2"/>
  <c r="DW924" i="2"/>
  <c r="EK85" i="2"/>
  <c r="DV85" i="2"/>
  <c r="EB924" i="2"/>
  <c r="EH924" i="2"/>
  <c r="EK957" i="2"/>
  <c r="EK968" i="2"/>
  <c r="DY957" i="2"/>
  <c r="DY968" i="2"/>
  <c r="EG957" i="2"/>
  <c r="EG968" i="2"/>
  <c r="EF957" i="2"/>
  <c r="EF968" i="2"/>
  <c r="DW957" i="2"/>
  <c r="DW968" i="2"/>
  <c r="EJ957" i="2"/>
  <c r="EJ968" i="2"/>
  <c r="DZ957" i="2"/>
  <c r="DZ968" i="2"/>
  <c r="DU957" i="2"/>
  <c r="DU968" i="2"/>
  <c r="EC957" i="2"/>
  <c r="EC968" i="2"/>
  <c r="DX957" i="2"/>
  <c r="DX968" i="2"/>
  <c r="ED957" i="2"/>
  <c r="ED968" i="2"/>
  <c r="DV957" i="2"/>
  <c r="DV968" i="2"/>
  <c r="EH957" i="2"/>
  <c r="EH968" i="2"/>
  <c r="EI957" i="2"/>
  <c r="EI968" i="2"/>
  <c r="AR921" i="2"/>
  <c r="BV245" i="2"/>
  <c r="BV958" i="2" s="1"/>
  <c r="AR105" i="2"/>
  <c r="AR118" i="2" s="1"/>
  <c r="AR136" i="2" s="1"/>
  <c r="AR245" i="2"/>
  <c r="AR45" i="2"/>
  <c r="AR944" i="2" s="1"/>
  <c r="AU957" i="2"/>
  <c r="AU968" i="2"/>
  <c r="BN40" i="2"/>
  <c r="BN251" i="2" s="1"/>
  <c r="BN244" i="2" s="1"/>
  <c r="BN245" i="2" s="1"/>
  <c r="BN958" i="2" s="1"/>
  <c r="BN966" i="2"/>
  <c r="AP40" i="2"/>
  <c r="AP251" i="2" s="1"/>
  <c r="AP244" i="2" s="1"/>
  <c r="AP42" i="2" s="1"/>
  <c r="AP44" i="2" s="1"/>
  <c r="AP933" i="2" s="1"/>
  <c r="AP966" i="2"/>
  <c r="BI40" i="2"/>
  <c r="BI251" i="2" s="1"/>
  <c r="BI244" i="2" s="1"/>
  <c r="BI245" i="2" s="1"/>
  <c r="BI958" i="2" s="1"/>
  <c r="BI966" i="2"/>
  <c r="BA40" i="2"/>
  <c r="BA251" i="2" s="1"/>
  <c r="BA244" i="2" s="1"/>
  <c r="BA42" i="2" s="1"/>
  <c r="BA44" i="2" s="1"/>
  <c r="BE921" i="2" s="1"/>
  <c r="BA966" i="2"/>
  <c r="CC40" i="2"/>
  <c r="CC251" i="2" s="1"/>
  <c r="CC244" i="2" s="1"/>
  <c r="CC42" i="2" s="1"/>
  <c r="CC44" i="2" s="1"/>
  <c r="CF956" i="2" s="1"/>
  <c r="CC966" i="2"/>
  <c r="BX40" i="2"/>
  <c r="BX251" i="2" s="1"/>
  <c r="BX244" i="2" s="1"/>
  <c r="BX42" i="2" s="1"/>
  <c r="BX44" i="2" s="1"/>
  <c r="CA956" i="2" s="1"/>
  <c r="BX966" i="2"/>
  <c r="BJ40" i="2"/>
  <c r="BJ251" i="2" s="1"/>
  <c r="BJ244" i="2" s="1"/>
  <c r="BJ245" i="2" s="1"/>
  <c r="BJ958" i="2" s="1"/>
  <c r="BJ966" i="2"/>
  <c r="AS245" i="2"/>
  <c r="BK40" i="2"/>
  <c r="BK251" i="2" s="1"/>
  <c r="BK244" i="2" s="1"/>
  <c r="BK245" i="2" s="1"/>
  <c r="BK958" i="2" s="1"/>
  <c r="BK966" i="2"/>
  <c r="BZ245" i="2"/>
  <c r="BZ958" i="2" s="1"/>
  <c r="CG40" i="2"/>
  <c r="CG251" i="2" s="1"/>
  <c r="CG244" i="2" s="1"/>
  <c r="CG42" i="2" s="1"/>
  <c r="CG44" i="2" s="1"/>
  <c r="CG933" i="2" s="1"/>
  <c r="CG966" i="2"/>
  <c r="BV933" i="2"/>
  <c r="BY956" i="2"/>
  <c r="BQ933" i="2"/>
  <c r="BT956" i="2"/>
  <c r="AT933" i="2"/>
  <c r="AW956" i="2"/>
  <c r="CF933" i="2"/>
  <c r="CH956" i="2"/>
  <c r="AX933" i="2"/>
  <c r="BA956" i="2"/>
  <c r="BR933" i="2"/>
  <c r="BE933" i="2"/>
  <c r="BD933" i="2"/>
  <c r="AU933" i="2"/>
  <c r="AY933" i="2"/>
  <c r="BP921" i="2"/>
  <c r="AU936" i="2"/>
  <c r="BP933" i="2"/>
  <c r="BG933" i="2"/>
  <c r="BM45" i="2"/>
  <c r="BM944" i="2" s="1"/>
  <c r="BM933" i="2"/>
  <c r="BF933" i="2"/>
  <c r="BZ933" i="2"/>
  <c r="AZ921" i="2"/>
  <c r="AV933" i="2"/>
  <c r="CF921" i="2"/>
  <c r="CB933" i="2"/>
  <c r="AS921" i="2"/>
  <c r="AS933" i="2"/>
  <c r="BC933" i="2"/>
  <c r="AZ933" i="2"/>
  <c r="BH933" i="2"/>
  <c r="CA933" i="2"/>
  <c r="BW933" i="2"/>
  <c r="CE933" i="2"/>
  <c r="AW933" i="2"/>
  <c r="BD45" i="2"/>
  <c r="BD944" i="2" s="1"/>
  <c r="BD921" i="2"/>
  <c r="BO45" i="2"/>
  <c r="BO944" i="2" s="1"/>
  <c r="BV45" i="2"/>
  <c r="BV944" i="2" s="1"/>
  <c r="BV921" i="2"/>
  <c r="BR45" i="2"/>
  <c r="BR944" i="2" s="1"/>
  <c r="BQ45" i="2"/>
  <c r="BQ944" i="2" s="1"/>
  <c r="BQ921" i="2"/>
  <c r="AU45" i="2"/>
  <c r="AU944" i="2" s="1"/>
  <c r="BU921" i="2"/>
  <c r="BY45" i="2"/>
  <c r="BY944" i="2" s="1"/>
  <c r="BY921" i="2"/>
  <c r="BE45" i="2"/>
  <c r="BE944" i="2" s="1"/>
  <c r="AY45" i="2"/>
  <c r="AY944" i="2" s="1"/>
  <c r="AY921" i="2"/>
  <c r="BF45" i="2"/>
  <c r="BF944" i="2" s="1"/>
  <c r="BF921" i="2"/>
  <c r="BG45" i="2"/>
  <c r="BG944" i="2" s="1"/>
  <c r="BG921" i="2"/>
  <c r="BH921" i="2"/>
  <c r="CB45" i="2"/>
  <c r="CB944" i="2" s="1"/>
  <c r="AT45" i="2"/>
  <c r="AT944" i="2" s="1"/>
  <c r="BZ45" i="2"/>
  <c r="BZ944" i="2" s="1"/>
  <c r="BZ921" i="2"/>
  <c r="CD45" i="2"/>
  <c r="CD944" i="2" s="1"/>
  <c r="CD921" i="2"/>
  <c r="AV45" i="2"/>
  <c r="AV944" i="2" s="1"/>
  <c r="AV921" i="2"/>
  <c r="BB45" i="2"/>
  <c r="BB944" i="2" s="1"/>
  <c r="BB921" i="2"/>
  <c r="BC45" i="2"/>
  <c r="BC944" i="2" s="1"/>
  <c r="BC921" i="2"/>
  <c r="AW921" i="2"/>
  <c r="BL45" i="2"/>
  <c r="BL944" i="2" s="1"/>
  <c r="BL921" i="2"/>
  <c r="AX45" i="2"/>
  <c r="AX944" i="2" s="1"/>
  <c r="AX921" i="2"/>
  <c r="CA45" i="2"/>
  <c r="CA944" i="2" s="1"/>
  <c r="CA921" i="2"/>
  <c r="BW45" i="2"/>
  <c r="BW944" i="2" s="1"/>
  <c r="CE45" i="2"/>
  <c r="CE944" i="2" s="1"/>
  <c r="CE921" i="2"/>
  <c r="DU981" i="2"/>
  <c r="DV983" i="2"/>
  <c r="EJ981" i="2"/>
  <c r="EK983" i="2"/>
  <c r="DZ981" i="2"/>
  <c r="EA983" i="2"/>
  <c r="DX981" i="2"/>
  <c r="DY983" i="2"/>
  <c r="ED981" i="2"/>
  <c r="EE983" i="2"/>
  <c r="EH981" i="2"/>
  <c r="EI983" i="2"/>
  <c r="EI981" i="2"/>
  <c r="EJ983" i="2"/>
  <c r="EF981" i="2"/>
  <c r="EG983" i="2"/>
  <c r="DY981" i="2"/>
  <c r="DZ983" i="2"/>
  <c r="EA981" i="2"/>
  <c r="EC981" i="2"/>
  <c r="EE981" i="2"/>
  <c r="DX309" i="2"/>
  <c r="DY309" i="2" s="1"/>
  <c r="DW347" i="2"/>
  <c r="DW342" i="2" s="1"/>
  <c r="DX286" i="2"/>
  <c r="DY291" i="2"/>
  <c r="DW625" i="2"/>
  <c r="DX630" i="2"/>
  <c r="DY474" i="2"/>
  <c r="DX469" i="2"/>
  <c r="DY610" i="2"/>
  <c r="DX605" i="2"/>
  <c r="DY532" i="2"/>
  <c r="DX527" i="2"/>
  <c r="DY513" i="2"/>
  <c r="DX508" i="2"/>
  <c r="EA729" i="2"/>
  <c r="DZ724" i="2"/>
  <c r="AS45" i="2"/>
  <c r="AS944" i="2" s="1"/>
  <c r="AS105" i="2"/>
  <c r="AS118" i="2" s="1"/>
  <c r="AS136" i="2" s="1"/>
  <c r="DY650" i="2"/>
  <c r="DX645" i="2"/>
  <c r="DY571" i="2"/>
  <c r="DX566" i="2"/>
  <c r="DY590" i="2"/>
  <c r="DX585" i="2"/>
  <c r="EA690" i="2"/>
  <c r="DZ685" i="2"/>
  <c r="EA670" i="2"/>
  <c r="DZ665" i="2"/>
  <c r="DY551" i="2"/>
  <c r="DX546" i="2"/>
  <c r="DX494" i="2"/>
  <c r="DW489" i="2"/>
  <c r="DX219" i="2"/>
  <c r="DW214" i="2"/>
  <c r="DX744" i="2"/>
  <c r="DY749" i="2"/>
  <c r="EA710" i="2"/>
  <c r="DZ705" i="2"/>
  <c r="DY454" i="2"/>
  <c r="DX449" i="2"/>
  <c r="DX261" i="2"/>
  <c r="DW256" i="2"/>
  <c r="ED414" i="2"/>
  <c r="EC409" i="2"/>
  <c r="DY199" i="2"/>
  <c r="DX194" i="2"/>
  <c r="AW272" i="2"/>
  <c r="AW264" i="2" s="1"/>
  <c r="AV57" i="2"/>
  <c r="AV62" i="2" s="1"/>
  <c r="AV64" i="2" s="1"/>
  <c r="AV968" i="2" s="1"/>
  <c r="AW277" i="2"/>
  <c r="BS933" i="2" l="1"/>
  <c r="BW921" i="2"/>
  <c r="BS45" i="2"/>
  <c r="BS944" i="2" s="1"/>
  <c r="BS921" i="2"/>
  <c r="BT921" i="2"/>
  <c r="BU933" i="2"/>
  <c r="BT45" i="2"/>
  <c r="BT944" i="2" s="1"/>
  <c r="BT933" i="2"/>
  <c r="AQ45" i="2"/>
  <c r="AQ944" i="2" s="1"/>
  <c r="AT957" i="2"/>
  <c r="AU921" i="2"/>
  <c r="AQ105" i="2"/>
  <c r="AQ118" i="2" s="1"/>
  <c r="AQ136" i="2" s="1"/>
  <c r="AR933" i="2"/>
  <c r="AQ921" i="2"/>
  <c r="AP105" i="2"/>
  <c r="AP118" i="2" s="1"/>
  <c r="AP136" i="2" s="1"/>
  <c r="AP318" i="2" s="1"/>
  <c r="AP312" i="2" s="1"/>
  <c r="AP395" i="2" s="1"/>
  <c r="AP45" i="2"/>
  <c r="AP944" i="2" s="1"/>
  <c r="AP853" i="2"/>
  <c r="AP847" i="2" s="1"/>
  <c r="AP954" i="2" s="1"/>
  <c r="BI42" i="2"/>
  <c r="BI44" i="2" s="1"/>
  <c r="BI45" i="2" s="1"/>
  <c r="BI944" i="2" s="1"/>
  <c r="BA245" i="2"/>
  <c r="BA958" i="2" s="1"/>
  <c r="BA45" i="2"/>
  <c r="BA944" i="2" s="1"/>
  <c r="BA921" i="2"/>
  <c r="BK42" i="2"/>
  <c r="BK44" i="2" s="1"/>
  <c r="BN956" i="2" s="1"/>
  <c r="AT921" i="2"/>
  <c r="BD956" i="2"/>
  <c r="CB921" i="2"/>
  <c r="BB933" i="2"/>
  <c r="BA933" i="2"/>
  <c r="AP921" i="2"/>
  <c r="BX921" i="2"/>
  <c r="BX245" i="2"/>
  <c r="BX958" i="2" s="1"/>
  <c r="BY933" i="2"/>
  <c r="AP245" i="2"/>
  <c r="AQ933" i="2"/>
  <c r="BJ42" i="2"/>
  <c r="BJ44" i="2" s="1"/>
  <c r="BM956" i="2" s="1"/>
  <c r="CG45" i="2"/>
  <c r="CG944" i="2" s="1"/>
  <c r="BN42" i="2"/>
  <c r="BN44" i="2" s="1"/>
  <c r="BN45" i="2" s="1"/>
  <c r="BN944" i="2" s="1"/>
  <c r="CD933" i="2"/>
  <c r="CC933" i="2"/>
  <c r="CC921" i="2"/>
  <c r="CC45" i="2"/>
  <c r="CC944" i="2" s="1"/>
  <c r="CC245" i="2"/>
  <c r="CC958" i="2" s="1"/>
  <c r="CG245" i="2"/>
  <c r="CG958" i="2" s="1"/>
  <c r="CG921" i="2"/>
  <c r="BX933" i="2"/>
  <c r="BX45" i="2"/>
  <c r="BX944" i="2" s="1"/>
  <c r="CJ956" i="2"/>
  <c r="AV936" i="2"/>
  <c r="AV957" i="2"/>
  <c r="DX304" i="2"/>
  <c r="DX347" i="2"/>
  <c r="DY347" i="2" s="1"/>
  <c r="DZ551" i="2"/>
  <c r="DY546" i="2"/>
  <c r="DZ571" i="2"/>
  <c r="DY566" i="2"/>
  <c r="DZ513" i="2"/>
  <c r="DY508" i="2"/>
  <c r="DZ474" i="2"/>
  <c r="DY469" i="2"/>
  <c r="DZ309" i="2"/>
  <c r="DY304" i="2"/>
  <c r="DZ650" i="2"/>
  <c r="DY645" i="2"/>
  <c r="EE414" i="2"/>
  <c r="ED409" i="2"/>
  <c r="DZ454" i="2"/>
  <c r="DY449" i="2"/>
  <c r="EB690" i="2"/>
  <c r="EA685" i="2"/>
  <c r="DY261" i="2"/>
  <c r="DX256" i="2"/>
  <c r="EB670" i="2"/>
  <c r="EA665" i="2"/>
  <c r="DY630" i="2"/>
  <c r="DX625" i="2"/>
  <c r="AX272" i="2"/>
  <c r="AX264" i="2" s="1"/>
  <c r="AW57" i="2"/>
  <c r="AW62" i="2" s="1"/>
  <c r="AW64" i="2" s="1"/>
  <c r="AW968" i="2" s="1"/>
  <c r="AX277" i="2"/>
  <c r="DY219" i="2"/>
  <c r="DX214" i="2"/>
  <c r="DZ532" i="2"/>
  <c r="DY527" i="2"/>
  <c r="DZ199" i="2"/>
  <c r="DY194" i="2"/>
  <c r="EB710" i="2"/>
  <c r="EA705" i="2"/>
  <c r="DY494" i="2"/>
  <c r="DX489" i="2"/>
  <c r="DZ590" i="2"/>
  <c r="DY585" i="2"/>
  <c r="EB729" i="2"/>
  <c r="EA724" i="2"/>
  <c r="DZ291" i="2"/>
  <c r="DY286" i="2"/>
  <c r="DZ749" i="2"/>
  <c r="DY744" i="2"/>
  <c r="DZ610" i="2"/>
  <c r="DY605" i="2"/>
  <c r="AQ853" i="2" l="1"/>
  <c r="AQ847" i="2" s="1"/>
  <c r="AQ954" i="2" s="1"/>
  <c r="AQ958" i="2" s="1"/>
  <c r="BM921" i="2"/>
  <c r="BI921" i="2"/>
  <c r="AP324" i="2"/>
  <c r="AP361" i="2" s="1"/>
  <c r="AP393" i="2" s="1"/>
  <c r="AP81" i="2"/>
  <c r="AP83" i="2" s="1"/>
  <c r="AP87" i="2" s="1"/>
  <c r="BL933" i="2"/>
  <c r="BL956" i="2"/>
  <c r="BI933" i="2"/>
  <c r="BO921" i="2"/>
  <c r="AP953" i="2"/>
  <c r="AP956" i="2" s="1"/>
  <c r="BK921" i="2"/>
  <c r="BK45" i="2"/>
  <c r="BK944" i="2" s="1"/>
  <c r="BJ921" i="2"/>
  <c r="BN933" i="2"/>
  <c r="BQ956" i="2"/>
  <c r="BR921" i="2"/>
  <c r="BN921" i="2"/>
  <c r="AP958" i="2"/>
  <c r="BO933" i="2"/>
  <c r="BK933" i="2"/>
  <c r="BJ45" i="2"/>
  <c r="BJ944" i="2" s="1"/>
  <c r="BJ933" i="2"/>
  <c r="AP935" i="2"/>
  <c r="AP969" i="2"/>
  <c r="AW936" i="2"/>
  <c r="AW957" i="2"/>
  <c r="AP923" i="2"/>
  <c r="AT923" i="2"/>
  <c r="DX342" i="2"/>
  <c r="DZ261" i="2"/>
  <c r="DY256" i="2"/>
  <c r="EC710" i="2"/>
  <c r="EB705" i="2"/>
  <c r="DY342" i="2"/>
  <c r="DZ347" i="2"/>
  <c r="EA199" i="2"/>
  <c r="DZ194" i="2"/>
  <c r="AY272" i="2"/>
  <c r="AY264" i="2" s="1"/>
  <c r="AX57" i="2"/>
  <c r="AX62" i="2" s="1"/>
  <c r="AX64" i="2" s="1"/>
  <c r="AY277" i="2"/>
  <c r="EC729" i="2"/>
  <c r="EB724" i="2"/>
  <c r="DZ630" i="2"/>
  <c r="DY625" i="2"/>
  <c r="EC690" i="2"/>
  <c r="EB685" i="2"/>
  <c r="EA650" i="2"/>
  <c r="DZ645" i="2"/>
  <c r="EA513" i="2"/>
  <c r="DZ508" i="2"/>
  <c r="EA610" i="2"/>
  <c r="DZ605" i="2"/>
  <c r="DZ286" i="2"/>
  <c r="EA291" i="2"/>
  <c r="EA590" i="2"/>
  <c r="DZ585" i="2"/>
  <c r="EC670" i="2"/>
  <c r="EB665" i="2"/>
  <c r="EA454" i="2"/>
  <c r="DZ449" i="2"/>
  <c r="DZ304" i="2"/>
  <c r="EA309" i="2"/>
  <c r="EA571" i="2"/>
  <c r="DZ566" i="2"/>
  <c r="EE409" i="2"/>
  <c r="EF414" i="2"/>
  <c r="EA532" i="2"/>
  <c r="DZ527" i="2"/>
  <c r="EA749" i="2"/>
  <c r="DZ744" i="2"/>
  <c r="DZ494" i="2"/>
  <c r="DY489" i="2"/>
  <c r="DZ219" i="2"/>
  <c r="DY214" i="2"/>
  <c r="AP50" i="2"/>
  <c r="AQ318" i="2"/>
  <c r="AQ312" i="2" s="1"/>
  <c r="AQ395" i="2" s="1"/>
  <c r="AP320" i="2"/>
  <c r="AP209" i="2" s="1"/>
  <c r="AP202" i="2" s="1"/>
  <c r="AQ324" i="2"/>
  <c r="EA474" i="2"/>
  <c r="DZ469" i="2"/>
  <c r="EA551" i="2"/>
  <c r="DZ546" i="2"/>
  <c r="AQ81" i="2" l="1"/>
  <c r="AQ83" i="2" s="1"/>
  <c r="AQ87" i="2" s="1"/>
  <c r="AQ361" i="2"/>
  <c r="AQ393" i="2" s="1"/>
  <c r="AR853" i="2"/>
  <c r="AR847" i="2" s="1"/>
  <c r="AR81" i="2" s="1"/>
  <c r="AR83" i="2" s="1"/>
  <c r="AR87" i="2" s="1"/>
  <c r="AQ953" i="2"/>
  <c r="AQ967" i="2" s="1"/>
  <c r="AP967" i="2"/>
  <c r="AX957" i="2"/>
  <c r="AX968" i="2"/>
  <c r="AQ935" i="2"/>
  <c r="AQ969" i="2"/>
  <c r="AP934" i="2"/>
  <c r="AP964" i="2"/>
  <c r="AP965" i="2"/>
  <c r="AX924" i="2"/>
  <c r="AX936" i="2"/>
  <c r="AQ923" i="2"/>
  <c r="AU923" i="2"/>
  <c r="AP55" i="2"/>
  <c r="AP922" i="2"/>
  <c r="AT922" i="2"/>
  <c r="EF409" i="2"/>
  <c r="EG414" i="2"/>
  <c r="EB454" i="2"/>
  <c r="EA449" i="2"/>
  <c r="EB610" i="2"/>
  <c r="EA605" i="2"/>
  <c r="EA630" i="2"/>
  <c r="DZ625" i="2"/>
  <c r="EA347" i="2"/>
  <c r="DZ342" i="2"/>
  <c r="ED670" i="2"/>
  <c r="EC665" i="2"/>
  <c r="EB513" i="2"/>
  <c r="EA508" i="2"/>
  <c r="ED729" i="2"/>
  <c r="EC724" i="2"/>
  <c r="ED710" i="2"/>
  <c r="EC705" i="2"/>
  <c r="EB551" i="2"/>
  <c r="EA546" i="2"/>
  <c r="EB474" i="2"/>
  <c r="EA469" i="2"/>
  <c r="EB749" i="2"/>
  <c r="EA744" i="2"/>
  <c r="EB590" i="2"/>
  <c r="EA585" i="2"/>
  <c r="EB650" i="2"/>
  <c r="EA645" i="2"/>
  <c r="EB199" i="2"/>
  <c r="EA194" i="2"/>
  <c r="EA219" i="2"/>
  <c r="DZ214" i="2"/>
  <c r="EA494" i="2"/>
  <c r="DZ489" i="2"/>
  <c r="AQ50" i="2"/>
  <c r="AR318" i="2"/>
  <c r="AR312" i="2" s="1"/>
  <c r="AR395" i="2" s="1"/>
  <c r="AQ320" i="2"/>
  <c r="AQ209" i="2" s="1"/>
  <c r="AQ202" i="2" s="1"/>
  <c r="AR324" i="2"/>
  <c r="EB309" i="2"/>
  <c r="EA304" i="2"/>
  <c r="EB291" i="2"/>
  <c r="EA286" i="2"/>
  <c r="AZ272" i="2"/>
  <c r="AZ264" i="2" s="1"/>
  <c r="AY57" i="2"/>
  <c r="AY62" i="2" s="1"/>
  <c r="AY64" i="2" s="1"/>
  <c r="AZ277" i="2"/>
  <c r="AP37" i="2"/>
  <c r="AP203" i="2"/>
  <c r="EB571" i="2"/>
  <c r="EA566" i="2"/>
  <c r="EB532" i="2"/>
  <c r="EA527" i="2"/>
  <c r="ED690" i="2"/>
  <c r="EC685" i="2"/>
  <c r="EA261" i="2"/>
  <c r="DZ256" i="2"/>
  <c r="AR361" i="2" l="1"/>
  <c r="AR393" i="2" s="1"/>
  <c r="AQ956" i="2"/>
  <c r="AR953" i="2"/>
  <c r="AR967" i="2" s="1"/>
  <c r="AR954" i="2"/>
  <c r="AR958" i="2" s="1"/>
  <c r="AS853" i="2"/>
  <c r="AS847" i="2" s="1"/>
  <c r="AS81" i="2" s="1"/>
  <c r="AS83" i="2" s="1"/>
  <c r="AS87" i="2" s="1"/>
  <c r="AY957" i="2"/>
  <c r="AY968" i="2"/>
  <c r="AP64" i="2"/>
  <c r="AP968" i="2" s="1"/>
  <c r="AP963" i="2"/>
  <c r="AQ934" i="2"/>
  <c r="AQ965" i="2"/>
  <c r="AQ964" i="2"/>
  <c r="AR935" i="2"/>
  <c r="AR969" i="2"/>
  <c r="AY924" i="2"/>
  <c r="AY936" i="2"/>
  <c r="AR923" i="2"/>
  <c r="AV923" i="2"/>
  <c r="AQ55" i="2"/>
  <c r="AQ922" i="2"/>
  <c r="AU922" i="2"/>
  <c r="AR50" i="2"/>
  <c r="AS318" i="2"/>
  <c r="AS312" i="2" s="1"/>
  <c r="AS395" i="2" s="1"/>
  <c r="AS969" i="2" s="1"/>
  <c r="AR320" i="2"/>
  <c r="AR209" i="2" s="1"/>
  <c r="AR202" i="2" s="1"/>
  <c r="AS324" i="2"/>
  <c r="EB630" i="2"/>
  <c r="EA625" i="2"/>
  <c r="EC532" i="2"/>
  <c r="EB527" i="2"/>
  <c r="EC650" i="2"/>
  <c r="EB645" i="2"/>
  <c r="EC551" i="2"/>
  <c r="EB546" i="2"/>
  <c r="EE670" i="2"/>
  <c r="ED665" i="2"/>
  <c r="BA272" i="2"/>
  <c r="BA264" i="2" s="1"/>
  <c r="AZ57" i="2"/>
  <c r="AZ62" i="2" s="1"/>
  <c r="AZ64" i="2" s="1"/>
  <c r="BA277" i="2"/>
  <c r="EC291" i="2"/>
  <c r="EB286" i="2"/>
  <c r="EB494" i="2"/>
  <c r="EA489" i="2"/>
  <c r="EC610" i="2"/>
  <c r="EB605" i="2"/>
  <c r="EC590" i="2"/>
  <c r="EB585" i="2"/>
  <c r="EE710" i="2"/>
  <c r="ED705" i="2"/>
  <c r="EC454" i="2"/>
  <c r="EB449" i="2"/>
  <c r="EC474" i="2"/>
  <c r="EB469" i="2"/>
  <c r="EC571" i="2"/>
  <c r="EB566" i="2"/>
  <c r="EB304" i="2"/>
  <c r="EC309" i="2"/>
  <c r="EB219" i="2"/>
  <c r="EA214" i="2"/>
  <c r="EB261" i="2"/>
  <c r="EA256" i="2"/>
  <c r="EC749" i="2"/>
  <c r="EB744" i="2"/>
  <c r="EE729" i="2"/>
  <c r="ED724" i="2"/>
  <c r="EH414" i="2"/>
  <c r="EG409" i="2"/>
  <c r="EE690" i="2"/>
  <c r="ED685" i="2"/>
  <c r="EC513" i="2"/>
  <c r="EB508" i="2"/>
  <c r="AQ37" i="2"/>
  <c r="AQ203" i="2"/>
  <c r="EC199" i="2"/>
  <c r="EB194" i="2"/>
  <c r="EB347" i="2"/>
  <c r="EA342" i="2"/>
  <c r="AS361" i="2" l="1"/>
  <c r="AS393" i="2" s="1"/>
  <c r="AR956" i="2"/>
  <c r="AS954" i="2"/>
  <c r="AS958" i="2" s="1"/>
  <c r="AS953" i="2"/>
  <c r="AS956" i="2" s="1"/>
  <c r="AP94" i="2"/>
  <c r="AP97" i="2"/>
  <c r="AT924" i="2"/>
  <c r="AP957" i="2"/>
  <c r="AP924" i="2"/>
  <c r="AP936" i="2"/>
  <c r="AR934" i="2"/>
  <c r="AR965" i="2"/>
  <c r="AR964" i="2"/>
  <c r="AZ957" i="2"/>
  <c r="AZ968" i="2"/>
  <c r="AQ64" i="2"/>
  <c r="AQ936" i="2" s="1"/>
  <c r="AQ963" i="2"/>
  <c r="AS935" i="2"/>
  <c r="AT935" i="2"/>
  <c r="AZ924" i="2"/>
  <c r="AZ936" i="2"/>
  <c r="AS923" i="2"/>
  <c r="AW923" i="2"/>
  <c r="AR55" i="2"/>
  <c r="AR922" i="2"/>
  <c r="AV922" i="2"/>
  <c r="EC304" i="2"/>
  <c r="ED309" i="2"/>
  <c r="ED610" i="2"/>
  <c r="EC605" i="2"/>
  <c r="BB272" i="2"/>
  <c r="BB264" i="2" s="1"/>
  <c r="BA57" i="2"/>
  <c r="BA62" i="2" s="1"/>
  <c r="BA64" i="2" s="1"/>
  <c r="BB277" i="2"/>
  <c r="ED532" i="2"/>
  <c r="EC527" i="2"/>
  <c r="EH409" i="2"/>
  <c r="EI414" i="2"/>
  <c r="EF670" i="2"/>
  <c r="EE665" i="2"/>
  <c r="EC630" i="2"/>
  <c r="EB625" i="2"/>
  <c r="EC219" i="2"/>
  <c r="EB214" i="2"/>
  <c r="ED454" i="2"/>
  <c r="EC449" i="2"/>
  <c r="ED513" i="2"/>
  <c r="EC508" i="2"/>
  <c r="ED749" i="2"/>
  <c r="EC744" i="2"/>
  <c r="ED571" i="2"/>
  <c r="EC566" i="2"/>
  <c r="EC494" i="2"/>
  <c r="EB489" i="2"/>
  <c r="ED199" i="2"/>
  <c r="EC194" i="2"/>
  <c r="AR37" i="2"/>
  <c r="AR203" i="2"/>
  <c r="EE724" i="2"/>
  <c r="EF729" i="2"/>
  <c r="EC347" i="2"/>
  <c r="EB342" i="2"/>
  <c r="EC261" i="2"/>
  <c r="EB256" i="2"/>
  <c r="EC469" i="2"/>
  <c r="ED474" i="2"/>
  <c r="EC286" i="2"/>
  <c r="ED291" i="2"/>
  <c r="AS50" i="2"/>
  <c r="AS320" i="2"/>
  <c r="AS209" i="2" s="1"/>
  <c r="AS202" i="2" s="1"/>
  <c r="EF710" i="2"/>
  <c r="EE705" i="2"/>
  <c r="ED551" i="2"/>
  <c r="EC546" i="2"/>
  <c r="EF690" i="2"/>
  <c r="EE685" i="2"/>
  <c r="ED590" i="2"/>
  <c r="EC585" i="2"/>
  <c r="ED650" i="2"/>
  <c r="EC645" i="2"/>
  <c r="AT361" i="2" l="1"/>
  <c r="AT393" i="2" s="1"/>
  <c r="AS967" i="2"/>
  <c r="AQ94" i="2"/>
  <c r="AQ97" i="2"/>
  <c r="AQ957" i="2"/>
  <c r="AQ968" i="2"/>
  <c r="BA957" i="2"/>
  <c r="BA968" i="2"/>
  <c r="AR64" i="2"/>
  <c r="AR968" i="2" s="1"/>
  <c r="AR963" i="2"/>
  <c r="AS965" i="2"/>
  <c r="AS964" i="2"/>
  <c r="AU924" i="2"/>
  <c r="AQ924" i="2"/>
  <c r="BA924" i="2"/>
  <c r="BA936" i="2"/>
  <c r="AS934" i="2"/>
  <c r="AT934" i="2"/>
  <c r="AS55" i="2"/>
  <c r="AS922" i="2"/>
  <c r="AW922" i="2"/>
  <c r="AS37" i="2"/>
  <c r="AS203" i="2"/>
  <c r="EG710" i="2"/>
  <c r="EF705" i="2"/>
  <c r="EE749" i="2"/>
  <c r="ED744" i="2"/>
  <c r="EE590" i="2"/>
  <c r="ED585" i="2"/>
  <c r="EE513" i="2"/>
  <c r="ED508" i="2"/>
  <c r="EG670" i="2"/>
  <c r="EF665" i="2"/>
  <c r="EE650" i="2"/>
  <c r="ED645" i="2"/>
  <c r="EE199" i="2"/>
  <c r="ED194" i="2"/>
  <c r="ED630" i="2"/>
  <c r="EC625" i="2"/>
  <c r="BC272" i="2"/>
  <c r="BC264" i="2" s="1"/>
  <c r="BB57" i="2"/>
  <c r="BB62" i="2" s="1"/>
  <c r="BB64" i="2" s="1"/>
  <c r="BC277" i="2"/>
  <c r="ED347" i="2"/>
  <c r="EC342" i="2"/>
  <c r="EE291" i="2"/>
  <c r="ED286" i="2"/>
  <c r="EJ414" i="2"/>
  <c r="EI409" i="2"/>
  <c r="EG690" i="2"/>
  <c r="EF685" i="2"/>
  <c r="ED494" i="2"/>
  <c r="EC489" i="2"/>
  <c r="EE454" i="2"/>
  <c r="ED449" i="2"/>
  <c r="EE309" i="2"/>
  <c r="ED304" i="2"/>
  <c r="ED261" i="2"/>
  <c r="EC256" i="2"/>
  <c r="EG729" i="2"/>
  <c r="EF724" i="2"/>
  <c r="EE610" i="2"/>
  <c r="ED605" i="2"/>
  <c r="EE474" i="2"/>
  <c r="ED469" i="2"/>
  <c r="EE551" i="2"/>
  <c r="ED546" i="2"/>
  <c r="EE571" i="2"/>
  <c r="ED566" i="2"/>
  <c r="ED219" i="2"/>
  <c r="EC214" i="2"/>
  <c r="EE532" i="2"/>
  <c r="ED527" i="2"/>
  <c r="AU361" i="2" l="1"/>
  <c r="AV361" i="2" s="1"/>
  <c r="AR94" i="2"/>
  <c r="AR957" i="2"/>
  <c r="BB957" i="2"/>
  <c r="BB968" i="2"/>
  <c r="AV924" i="2"/>
  <c r="AR936" i="2"/>
  <c r="AS64" i="2"/>
  <c r="AS97" i="2" s="1"/>
  <c r="AS963" i="2"/>
  <c r="AR924" i="2"/>
  <c r="AR97" i="2"/>
  <c r="BB924" i="2"/>
  <c r="BB936" i="2"/>
  <c r="EE494" i="2"/>
  <c r="ED489" i="2"/>
  <c r="EE347" i="2"/>
  <c r="ED342" i="2"/>
  <c r="EF454" i="2"/>
  <c r="EE449" i="2"/>
  <c r="EE585" i="2"/>
  <c r="EF590" i="2"/>
  <c r="EF474" i="2"/>
  <c r="EE469" i="2"/>
  <c r="EF650" i="2"/>
  <c r="EE645" i="2"/>
  <c r="EF749" i="2"/>
  <c r="EE744" i="2"/>
  <c r="EF610" i="2"/>
  <c r="EE605" i="2"/>
  <c r="EF551" i="2"/>
  <c r="EE546" i="2"/>
  <c r="EE194" i="2"/>
  <c r="EF199" i="2"/>
  <c r="EE261" i="2"/>
  <c r="ED256" i="2"/>
  <c r="BD272" i="2"/>
  <c r="BD264" i="2" s="1"/>
  <c r="BC57" i="2"/>
  <c r="BC62" i="2" s="1"/>
  <c r="BC64" i="2" s="1"/>
  <c r="BD277" i="2"/>
  <c r="EH670" i="2"/>
  <c r="EG665" i="2"/>
  <c r="EG705" i="2"/>
  <c r="EH710" i="2"/>
  <c r="EF532" i="2"/>
  <c r="EE527" i="2"/>
  <c r="EE566" i="2"/>
  <c r="EF571" i="2"/>
  <c r="EK414" i="2"/>
  <c r="EK409" i="2" s="1"/>
  <c r="EJ409" i="2"/>
  <c r="EE286" i="2"/>
  <c r="EF291" i="2"/>
  <c r="EE219" i="2"/>
  <c r="ED214" i="2"/>
  <c r="EH690" i="2"/>
  <c r="EG685" i="2"/>
  <c r="EH729" i="2"/>
  <c r="EG724" i="2"/>
  <c r="EE304" i="2"/>
  <c r="EF309" i="2"/>
  <c r="EE630" i="2"/>
  <c r="ED625" i="2"/>
  <c r="EF513" i="2"/>
  <c r="EE508" i="2"/>
  <c r="AU393" i="2" l="1"/>
  <c r="AS924" i="2"/>
  <c r="AS94" i="2"/>
  <c r="E95" i="2" s="1"/>
  <c r="EL1" i="2" s="1"/>
  <c r="AS957" i="2"/>
  <c r="AS968" i="2"/>
  <c r="AT936" i="2"/>
  <c r="BC957" i="2"/>
  <c r="BC968" i="2"/>
  <c r="AS936" i="2"/>
  <c r="AW924" i="2"/>
  <c r="BC924" i="2"/>
  <c r="BC936" i="2"/>
  <c r="EF630" i="2"/>
  <c r="EE625" i="2"/>
  <c r="EF286" i="2"/>
  <c r="EG291" i="2"/>
  <c r="EG749" i="2"/>
  <c r="EF744" i="2"/>
  <c r="EG454" i="2"/>
  <c r="EF449" i="2"/>
  <c r="EG199" i="2"/>
  <c r="EF194" i="2"/>
  <c r="EE214" i="2"/>
  <c r="EF219" i="2"/>
  <c r="EE256" i="2"/>
  <c r="EF261" i="2"/>
  <c r="EG650" i="2"/>
  <c r="EF645" i="2"/>
  <c r="EF347" i="2"/>
  <c r="EE342" i="2"/>
  <c r="EH724" i="2"/>
  <c r="EI729" i="2"/>
  <c r="EH665" i="2"/>
  <c r="EI670" i="2"/>
  <c r="EI710" i="2"/>
  <c r="EH705" i="2"/>
  <c r="EF566" i="2"/>
  <c r="EG571" i="2"/>
  <c r="EF546" i="2"/>
  <c r="EG551" i="2"/>
  <c r="EG474" i="2"/>
  <c r="EF469" i="2"/>
  <c r="EF494" i="2"/>
  <c r="EE489" i="2"/>
  <c r="EF527" i="2"/>
  <c r="EG532" i="2"/>
  <c r="EG309" i="2"/>
  <c r="EF304" i="2"/>
  <c r="EG513" i="2"/>
  <c r="EF508" i="2"/>
  <c r="EG590" i="2"/>
  <c r="EF585" i="2"/>
  <c r="AW361" i="2"/>
  <c r="AV393" i="2"/>
  <c r="EH685" i="2"/>
  <c r="EI690" i="2"/>
  <c r="BE272" i="2"/>
  <c r="BE264" i="2" s="1"/>
  <c r="BD57" i="2"/>
  <c r="BD62" i="2" s="1"/>
  <c r="BD64" i="2" s="1"/>
  <c r="BE277" i="2"/>
  <c r="EG610" i="2"/>
  <c r="EF605" i="2"/>
  <c r="BD957" i="2" l="1"/>
  <c r="BD968" i="2"/>
  <c r="BD924" i="2"/>
  <c r="BD936" i="2"/>
  <c r="EH610" i="2"/>
  <c r="EG605" i="2"/>
  <c r="EG585" i="2"/>
  <c r="EH590" i="2"/>
  <c r="EG494" i="2"/>
  <c r="EF489" i="2"/>
  <c r="EJ710" i="2"/>
  <c r="EI705" i="2"/>
  <c r="EH650" i="2"/>
  <c r="EG645" i="2"/>
  <c r="EH454" i="2"/>
  <c r="EG449" i="2"/>
  <c r="BF272" i="2"/>
  <c r="BF264" i="2" s="1"/>
  <c r="BE57" i="2"/>
  <c r="BE62" i="2" s="1"/>
  <c r="BE64" i="2" s="1"/>
  <c r="BF277" i="2"/>
  <c r="EG508" i="2"/>
  <c r="EH513" i="2"/>
  <c r="EH474" i="2"/>
  <c r="EG469" i="2"/>
  <c r="EH749" i="2"/>
  <c r="EG744" i="2"/>
  <c r="EJ670" i="2"/>
  <c r="EI665" i="2"/>
  <c r="EI685" i="2"/>
  <c r="EJ690" i="2"/>
  <c r="EG546" i="2"/>
  <c r="EH551" i="2"/>
  <c r="EJ729" i="2"/>
  <c r="EI724" i="2"/>
  <c r="EF214" i="2"/>
  <c r="EG219" i="2"/>
  <c r="EH291" i="2"/>
  <c r="EG286" i="2"/>
  <c r="EG261" i="2"/>
  <c r="EF256" i="2"/>
  <c r="EH309" i="2"/>
  <c r="EG304" i="2"/>
  <c r="EG527" i="2"/>
  <c r="EH532" i="2"/>
  <c r="EG566" i="2"/>
  <c r="EH571" i="2"/>
  <c r="AX361" i="2"/>
  <c r="AW393" i="2"/>
  <c r="EG347" i="2"/>
  <c r="EF342" i="2"/>
  <c r="EH199" i="2"/>
  <c r="EG194" i="2"/>
  <c r="EG630" i="2"/>
  <c r="EF625" i="2"/>
  <c r="BE957" i="2" l="1"/>
  <c r="BE968" i="2"/>
  <c r="BE924" i="2"/>
  <c r="BE936" i="2"/>
  <c r="EH286" i="2"/>
  <c r="EI291" i="2"/>
  <c r="EH219" i="2"/>
  <c r="EG214" i="2"/>
  <c r="EK710" i="2"/>
  <c r="EK705" i="2" s="1"/>
  <c r="EJ705" i="2"/>
  <c r="EH630" i="2"/>
  <c r="EG625" i="2"/>
  <c r="EK670" i="2"/>
  <c r="EK665" i="2" s="1"/>
  <c r="EJ665" i="2"/>
  <c r="EH527" i="2"/>
  <c r="EI532" i="2"/>
  <c r="EH494" i="2"/>
  <c r="EG489" i="2"/>
  <c r="BG272" i="2"/>
  <c r="BG264" i="2" s="1"/>
  <c r="BF57" i="2"/>
  <c r="BF62" i="2" s="1"/>
  <c r="BF64" i="2" s="1"/>
  <c r="BG277" i="2"/>
  <c r="EH347" i="2"/>
  <c r="EG342" i="2"/>
  <c r="EH304" i="2"/>
  <c r="EI309" i="2"/>
  <c r="EJ724" i="2"/>
  <c r="EK729" i="2"/>
  <c r="EK724" i="2" s="1"/>
  <c r="EI749" i="2"/>
  <c r="EH744" i="2"/>
  <c r="EH585" i="2"/>
  <c r="EI590" i="2"/>
  <c r="EI199" i="2"/>
  <c r="EH194" i="2"/>
  <c r="EI551" i="2"/>
  <c r="EH546" i="2"/>
  <c r="EI454" i="2"/>
  <c r="EH449" i="2"/>
  <c r="AX393" i="2"/>
  <c r="AY361" i="2"/>
  <c r="EG256" i="2"/>
  <c r="EH261" i="2"/>
  <c r="EI474" i="2"/>
  <c r="EH469" i="2"/>
  <c r="EH566" i="2"/>
  <c r="EI571" i="2"/>
  <c r="EK690" i="2"/>
  <c r="EK685" i="2" s="1"/>
  <c r="EJ685" i="2"/>
  <c r="EI513" i="2"/>
  <c r="EH508" i="2"/>
  <c r="EI650" i="2"/>
  <c r="EH645" i="2"/>
  <c r="EI610" i="2"/>
  <c r="EH605" i="2"/>
  <c r="BF957" i="2" l="1"/>
  <c r="BF968" i="2"/>
  <c r="BF924" i="2"/>
  <c r="BF936" i="2"/>
  <c r="EJ610" i="2"/>
  <c r="EI605" i="2"/>
  <c r="EJ309" i="2"/>
  <c r="EI304" i="2"/>
  <c r="EH489" i="2"/>
  <c r="EI494" i="2"/>
  <c r="BH272" i="2"/>
  <c r="BH264" i="2" s="1"/>
  <c r="BG57" i="2"/>
  <c r="BG62" i="2" s="1"/>
  <c r="BG64" i="2" s="1"/>
  <c r="BH277" i="2"/>
  <c r="EI546" i="2"/>
  <c r="EJ551" i="2"/>
  <c r="EJ513" i="2"/>
  <c r="EI508" i="2"/>
  <c r="EI527" i="2"/>
  <c r="EJ532" i="2"/>
  <c r="AZ361" i="2"/>
  <c r="AY393" i="2"/>
  <c r="EI585" i="2"/>
  <c r="EJ590" i="2"/>
  <c r="EI219" i="2"/>
  <c r="EH214" i="2"/>
  <c r="EJ454" i="2"/>
  <c r="EI449" i="2"/>
  <c r="EI645" i="2"/>
  <c r="EJ650" i="2"/>
  <c r="EI469" i="2"/>
  <c r="EJ474" i="2"/>
  <c r="EI261" i="2"/>
  <c r="EH256" i="2"/>
  <c r="EI194" i="2"/>
  <c r="EJ199" i="2"/>
  <c r="EH342" i="2"/>
  <c r="EI347" i="2"/>
  <c r="EJ291" i="2"/>
  <c r="EI286" i="2"/>
  <c r="EJ749" i="2"/>
  <c r="EI744" i="2"/>
  <c r="EI630" i="2"/>
  <c r="EH625" i="2"/>
  <c r="EI566" i="2"/>
  <c r="EJ571" i="2"/>
  <c r="BG957" i="2" l="1"/>
  <c r="BG968" i="2"/>
  <c r="BG924" i="2"/>
  <c r="BG936" i="2"/>
  <c r="BI272" i="2"/>
  <c r="BI264" i="2" s="1"/>
  <c r="BH57" i="2"/>
  <c r="BH62" i="2" s="1"/>
  <c r="BH64" i="2" s="1"/>
  <c r="BI277" i="2"/>
  <c r="EI625" i="2"/>
  <c r="EJ630" i="2"/>
  <c r="EJ219" i="2"/>
  <c r="EI214" i="2"/>
  <c r="AZ393" i="2"/>
  <c r="BA361" i="2"/>
  <c r="EK590" i="2"/>
  <c r="EK585" i="2" s="1"/>
  <c r="EJ585" i="2"/>
  <c r="EJ304" i="2"/>
  <c r="EK309" i="2"/>
  <c r="EK304" i="2" s="1"/>
  <c r="EJ194" i="2"/>
  <c r="EK199" i="2"/>
  <c r="EK194" i="2" s="1"/>
  <c r="EI489" i="2"/>
  <c r="EJ494" i="2"/>
  <c r="EJ261" i="2"/>
  <c r="EI256" i="2"/>
  <c r="EJ508" i="2"/>
  <c r="EK513" i="2"/>
  <c r="EK508" i="2" s="1"/>
  <c r="EJ469" i="2"/>
  <c r="EK474" i="2"/>
  <c r="EK469" i="2" s="1"/>
  <c r="EK551" i="2"/>
  <c r="EK546" i="2" s="1"/>
  <c r="EJ546" i="2"/>
  <c r="EK291" i="2"/>
  <c r="EK286" i="2" s="1"/>
  <c r="EJ286" i="2"/>
  <c r="EJ527" i="2"/>
  <c r="EK532" i="2"/>
  <c r="EK527" i="2" s="1"/>
  <c r="EJ449" i="2"/>
  <c r="EK454" i="2"/>
  <c r="EK449" i="2" s="1"/>
  <c r="EK749" i="2"/>
  <c r="EK744" i="2" s="1"/>
  <c r="EJ744" i="2"/>
  <c r="EK571" i="2"/>
  <c r="EK566" i="2" s="1"/>
  <c r="EJ566" i="2"/>
  <c r="EI342" i="2"/>
  <c r="EJ347" i="2"/>
  <c r="EK650" i="2"/>
  <c r="EK645" i="2" s="1"/>
  <c r="EJ645" i="2"/>
  <c r="EK610" i="2"/>
  <c r="EK605" i="2" s="1"/>
  <c r="EJ605" i="2"/>
  <c r="BH957" i="2" l="1"/>
  <c r="BH968" i="2"/>
  <c r="BH924" i="2"/>
  <c r="BH936" i="2"/>
  <c r="EJ214" i="2"/>
  <c r="EK219" i="2"/>
  <c r="EK214" i="2" s="1"/>
  <c r="EJ342" i="2"/>
  <c r="EK347" i="2"/>
  <c r="EK342" i="2" s="1"/>
  <c r="EK630" i="2"/>
  <c r="EK625" i="2" s="1"/>
  <c r="EJ625" i="2"/>
  <c r="EK261" i="2"/>
  <c r="EK256" i="2" s="1"/>
  <c r="EJ256" i="2"/>
  <c r="EK494" i="2"/>
  <c r="EK489" i="2" s="1"/>
  <c r="EJ489" i="2"/>
  <c r="BA393" i="2"/>
  <c r="BB361" i="2"/>
  <c r="BJ272" i="2"/>
  <c r="BJ264" i="2" s="1"/>
  <c r="BI57" i="2"/>
  <c r="BI62" i="2" s="1"/>
  <c r="BI64" i="2" s="1"/>
  <c r="BJ277" i="2"/>
  <c r="BI957" i="2" l="1"/>
  <c r="BI968" i="2"/>
  <c r="BI924" i="2"/>
  <c r="BI936" i="2"/>
  <c r="BK272" i="2"/>
  <c r="BK264" i="2" s="1"/>
  <c r="BJ57" i="2"/>
  <c r="BJ62" i="2" s="1"/>
  <c r="BJ64" i="2" s="1"/>
  <c r="BK277" i="2"/>
  <c r="BC361" i="2"/>
  <c r="BB393" i="2"/>
  <c r="BJ957" i="2" l="1"/>
  <c r="BJ968" i="2"/>
  <c r="BJ924" i="2"/>
  <c r="BJ936" i="2"/>
  <c r="BC393" i="2"/>
  <c r="BD361" i="2"/>
  <c r="BL272" i="2"/>
  <c r="BL264" i="2" s="1"/>
  <c r="BK57" i="2"/>
  <c r="BK62" i="2" s="1"/>
  <c r="BK64" i="2" s="1"/>
  <c r="BL277" i="2"/>
  <c r="BK957" i="2" l="1"/>
  <c r="BK968" i="2"/>
  <c r="BK924" i="2"/>
  <c r="BK936" i="2"/>
  <c r="BE361" i="2"/>
  <c r="BD393" i="2"/>
  <c r="BM272" i="2"/>
  <c r="BM264" i="2" s="1"/>
  <c r="BL57" i="2"/>
  <c r="BL62" i="2" s="1"/>
  <c r="BL64" i="2" s="1"/>
  <c r="BM277" i="2"/>
  <c r="BL957" i="2" l="1"/>
  <c r="BL968" i="2"/>
  <c r="BL924" i="2"/>
  <c r="BL936" i="2"/>
  <c r="BN272" i="2"/>
  <c r="BN264" i="2" s="1"/>
  <c r="BM57" i="2"/>
  <c r="BM62" i="2" s="1"/>
  <c r="BM64" i="2" s="1"/>
  <c r="BN277" i="2"/>
  <c r="BF361" i="2"/>
  <c r="BE393" i="2"/>
  <c r="BM957" i="2" l="1"/>
  <c r="BM968" i="2"/>
  <c r="BM924" i="2"/>
  <c r="BM936" i="2"/>
  <c r="BG361" i="2"/>
  <c r="BF393" i="2"/>
  <c r="BO272" i="2"/>
  <c r="BO264" i="2" s="1"/>
  <c r="BN57" i="2"/>
  <c r="BN62" i="2" s="1"/>
  <c r="BN64" i="2" s="1"/>
  <c r="BO277" i="2"/>
  <c r="BN957" i="2" l="1"/>
  <c r="BN968" i="2"/>
  <c r="BN924" i="2"/>
  <c r="BN936" i="2"/>
  <c r="BP272" i="2"/>
  <c r="BP264" i="2" s="1"/>
  <c r="BO57" i="2"/>
  <c r="BO62" i="2" s="1"/>
  <c r="BO64" i="2" s="1"/>
  <c r="BP277" i="2"/>
  <c r="BH361" i="2"/>
  <c r="BG393" i="2"/>
  <c r="BO957" i="2" l="1"/>
  <c r="BO968" i="2"/>
  <c r="BO924" i="2"/>
  <c r="BO936" i="2"/>
  <c r="BI361" i="2"/>
  <c r="BH393" i="2"/>
  <c r="BQ272" i="2"/>
  <c r="BQ264" i="2" s="1"/>
  <c r="BP57" i="2"/>
  <c r="BP62" i="2" s="1"/>
  <c r="BP64" i="2" s="1"/>
  <c r="BQ277" i="2"/>
  <c r="BP957" i="2" l="1"/>
  <c r="BP968" i="2"/>
  <c r="BP924" i="2"/>
  <c r="BP936" i="2"/>
  <c r="BR272" i="2"/>
  <c r="BR264" i="2" s="1"/>
  <c r="BQ57" i="2"/>
  <c r="BQ62" i="2" s="1"/>
  <c r="BQ64" i="2" s="1"/>
  <c r="BR277" i="2"/>
  <c r="BI393" i="2"/>
  <c r="BJ361" i="2"/>
  <c r="BQ957" i="2" l="1"/>
  <c r="BQ968" i="2"/>
  <c r="BQ924" i="2"/>
  <c r="BQ936" i="2"/>
  <c r="BK361" i="2"/>
  <c r="BJ393" i="2"/>
  <c r="BS272" i="2"/>
  <c r="BS264" i="2" s="1"/>
  <c r="BR57" i="2"/>
  <c r="BR62" i="2" s="1"/>
  <c r="BR64" i="2" s="1"/>
  <c r="BS277" i="2"/>
  <c r="BR957" i="2" l="1"/>
  <c r="BR968" i="2"/>
  <c r="BR924" i="2"/>
  <c r="BR936" i="2"/>
  <c r="BT272" i="2"/>
  <c r="BT264" i="2" s="1"/>
  <c r="BS57" i="2"/>
  <c r="BS62" i="2" s="1"/>
  <c r="BS64" i="2" s="1"/>
  <c r="BT277" i="2"/>
  <c r="BK393" i="2"/>
  <c r="BL361" i="2"/>
  <c r="BS957" i="2" l="1"/>
  <c r="BS968" i="2"/>
  <c r="BS924" i="2"/>
  <c r="BS936" i="2"/>
  <c r="BM361" i="2"/>
  <c r="BL393" i="2"/>
  <c r="BU272" i="2"/>
  <c r="BU264" i="2" s="1"/>
  <c r="BT57" i="2"/>
  <c r="BT62" i="2" s="1"/>
  <c r="BT64" i="2" s="1"/>
  <c r="BU277" i="2"/>
  <c r="BT957" i="2" l="1"/>
  <c r="BT968" i="2"/>
  <c r="BT924" i="2"/>
  <c r="BT936" i="2"/>
  <c r="BV272" i="2"/>
  <c r="BV264" i="2" s="1"/>
  <c r="BU57" i="2"/>
  <c r="BU62" i="2" s="1"/>
  <c r="BU64" i="2" s="1"/>
  <c r="BV277" i="2"/>
  <c r="BN361" i="2"/>
  <c r="BM393" i="2"/>
  <c r="BU957" i="2" l="1"/>
  <c r="BU968" i="2"/>
  <c r="BU924" i="2"/>
  <c r="BU936" i="2"/>
  <c r="BO361" i="2"/>
  <c r="BN393" i="2"/>
  <c r="BW272" i="2"/>
  <c r="BW264" i="2" s="1"/>
  <c r="BV57" i="2"/>
  <c r="BV62" i="2" s="1"/>
  <c r="BV64" i="2" s="1"/>
  <c r="BW277" i="2"/>
  <c r="BV957" i="2" l="1"/>
  <c r="BV968" i="2"/>
  <c r="BV924" i="2"/>
  <c r="BV936" i="2"/>
  <c r="BX272" i="2"/>
  <c r="BX264" i="2" s="1"/>
  <c r="BW57" i="2"/>
  <c r="BW62" i="2" s="1"/>
  <c r="BW64" i="2" s="1"/>
  <c r="BX277" i="2"/>
  <c r="BP361" i="2"/>
  <c r="BO393" i="2"/>
  <c r="BW957" i="2" l="1"/>
  <c r="BW968" i="2"/>
  <c r="BW924" i="2"/>
  <c r="BW936" i="2"/>
  <c r="BP393" i="2"/>
  <c r="BQ361" i="2"/>
  <c r="BY272" i="2"/>
  <c r="BY264" i="2" s="1"/>
  <c r="BX57" i="2"/>
  <c r="BX62" i="2" s="1"/>
  <c r="BX64" i="2" s="1"/>
  <c r="BY277" i="2"/>
  <c r="BX957" i="2" l="1"/>
  <c r="BX968" i="2"/>
  <c r="BX924" i="2"/>
  <c r="BX936" i="2"/>
  <c r="BQ393" i="2"/>
  <c r="BR361" i="2"/>
  <c r="BZ272" i="2"/>
  <c r="BZ264" i="2" s="1"/>
  <c r="BY57" i="2"/>
  <c r="BY62" i="2" s="1"/>
  <c r="BY64" i="2" s="1"/>
  <c r="BZ277" i="2"/>
  <c r="BY957" i="2" l="1"/>
  <c r="BY968" i="2"/>
  <c r="BY924" i="2"/>
  <c r="BY936" i="2"/>
  <c r="CA272" i="2"/>
  <c r="CA264" i="2" s="1"/>
  <c r="BZ57" i="2"/>
  <c r="BZ62" i="2" s="1"/>
  <c r="BZ64" i="2" s="1"/>
  <c r="CA277" i="2"/>
  <c r="BS361" i="2"/>
  <c r="BR393" i="2"/>
  <c r="BZ957" i="2" l="1"/>
  <c r="BZ968" i="2"/>
  <c r="BZ924" i="2"/>
  <c r="BZ936" i="2"/>
  <c r="BS393" i="2"/>
  <c r="BT361" i="2"/>
  <c r="CB272" i="2"/>
  <c r="CB264" i="2" s="1"/>
  <c r="CA57" i="2"/>
  <c r="CA62" i="2" s="1"/>
  <c r="CA64" i="2" s="1"/>
  <c r="CB277" i="2"/>
  <c r="CA957" i="2" l="1"/>
  <c r="CA968" i="2"/>
  <c r="CA924" i="2"/>
  <c r="CA936" i="2"/>
  <c r="BU361" i="2"/>
  <c r="BT393" i="2"/>
  <c r="CC272" i="2"/>
  <c r="CC264" i="2" s="1"/>
  <c r="CB57" i="2"/>
  <c r="CB62" i="2" s="1"/>
  <c r="CB64" i="2" s="1"/>
  <c r="CC277" i="2"/>
  <c r="CB957" i="2" l="1"/>
  <c r="CB968" i="2"/>
  <c r="CB924" i="2"/>
  <c r="CB936" i="2"/>
  <c r="CD272" i="2"/>
  <c r="CD264" i="2" s="1"/>
  <c r="CC57" i="2"/>
  <c r="CC62" i="2" s="1"/>
  <c r="CC64" i="2" s="1"/>
  <c r="CD277" i="2"/>
  <c r="BV361" i="2"/>
  <c r="BU393" i="2"/>
  <c r="CC957" i="2" l="1"/>
  <c r="CC968" i="2"/>
  <c r="CC924" i="2"/>
  <c r="CC936" i="2"/>
  <c r="BV393" i="2"/>
  <c r="BW361" i="2"/>
  <c r="CE272" i="2"/>
  <c r="CE264" i="2" s="1"/>
  <c r="CD57" i="2"/>
  <c r="CD62" i="2" s="1"/>
  <c r="CD64" i="2" s="1"/>
  <c r="CE277" i="2"/>
  <c r="CD957" i="2" l="1"/>
  <c r="CD968" i="2"/>
  <c r="CD924" i="2"/>
  <c r="CD936" i="2"/>
  <c r="BX361" i="2"/>
  <c r="BW393" i="2"/>
  <c r="CF272" i="2"/>
  <c r="CF264" i="2" s="1"/>
  <c r="CE57" i="2"/>
  <c r="CE62" i="2" s="1"/>
  <c r="CE64" i="2" s="1"/>
  <c r="CF277" i="2"/>
  <c r="CE957" i="2" l="1"/>
  <c r="CE968" i="2"/>
  <c r="CE924" i="2"/>
  <c r="CE936" i="2"/>
  <c r="CG272" i="2"/>
  <c r="CG264" i="2" s="1"/>
  <c r="CF57" i="2"/>
  <c r="CF62" i="2" s="1"/>
  <c r="CF64" i="2" s="1"/>
  <c r="CG277" i="2"/>
  <c r="BX393" i="2"/>
  <c r="BY361" i="2"/>
  <c r="CF957" i="2" l="1"/>
  <c r="CF968" i="2"/>
  <c r="CF924" i="2"/>
  <c r="CF936" i="2"/>
  <c r="BY393" i="2"/>
  <c r="BZ361" i="2"/>
  <c r="CH272" i="2"/>
  <c r="CH264" i="2" s="1"/>
  <c r="CG57" i="2"/>
  <c r="CG62" i="2" s="1"/>
  <c r="CG64" i="2" s="1"/>
  <c r="CH277" i="2"/>
  <c r="CH282" i="2" s="1"/>
  <c r="CG957" i="2" l="1"/>
  <c r="CG968" i="2"/>
  <c r="CG924" i="2"/>
  <c r="CG936" i="2"/>
  <c r="CA361" i="2"/>
  <c r="BZ393" i="2"/>
  <c r="CI272" i="2"/>
  <c r="CI264" i="2" s="1"/>
  <c r="CH57" i="2"/>
  <c r="CH62" i="2" s="1"/>
  <c r="CH64" i="2" s="1"/>
  <c r="CI277" i="2"/>
  <c r="CI282" i="2" s="1"/>
  <c r="CH957" i="2" l="1"/>
  <c r="CH968" i="2"/>
  <c r="CH924" i="2"/>
  <c r="CH936" i="2"/>
  <c r="CJ272" i="2"/>
  <c r="CJ264" i="2" s="1"/>
  <c r="CI57" i="2"/>
  <c r="CI62" i="2" s="1"/>
  <c r="CI64" i="2" s="1"/>
  <c r="CJ277" i="2"/>
  <c r="CJ282" i="2" s="1"/>
  <c r="CA393" i="2"/>
  <c r="CB361" i="2"/>
  <c r="CI957" i="2" l="1"/>
  <c r="CI968" i="2"/>
  <c r="CI924" i="2"/>
  <c r="CI936" i="2"/>
  <c r="CC361" i="2"/>
  <c r="CB393" i="2"/>
  <c r="CK272" i="2"/>
  <c r="CK264" i="2" s="1"/>
  <c r="CJ57" i="2"/>
  <c r="CJ62" i="2" s="1"/>
  <c r="CJ64" i="2" s="1"/>
  <c r="CK277" i="2"/>
  <c r="CK282" i="2" s="1"/>
  <c r="CJ957" i="2" l="1"/>
  <c r="CJ968" i="2"/>
  <c r="CJ924" i="2"/>
  <c r="CJ936" i="2"/>
  <c r="CL272" i="2"/>
  <c r="CL264" i="2" s="1"/>
  <c r="CK57" i="2"/>
  <c r="CK62" i="2" s="1"/>
  <c r="CK64" i="2" s="1"/>
  <c r="CK968" i="2" s="1"/>
  <c r="CL277" i="2"/>
  <c r="CL282" i="2" s="1"/>
  <c r="CD361" i="2"/>
  <c r="CC393" i="2"/>
  <c r="CK924" i="2" l="1"/>
  <c r="CK936" i="2"/>
  <c r="CD393" i="2"/>
  <c r="CE361" i="2"/>
  <c r="CM272" i="2"/>
  <c r="CM264" i="2" s="1"/>
  <c r="CL57" i="2"/>
  <c r="CL62" i="2" s="1"/>
  <c r="CL64" i="2" s="1"/>
  <c r="CL968" i="2" s="1"/>
  <c r="CM277" i="2"/>
  <c r="CM282" i="2" s="1"/>
  <c r="CL924" i="2" l="1"/>
  <c r="CL936" i="2"/>
  <c r="CM57" i="2"/>
  <c r="CM62" i="2" s="1"/>
  <c r="CM64" i="2" s="1"/>
  <c r="CM968" i="2" s="1"/>
  <c r="CN272" i="2"/>
  <c r="CN264" i="2" s="1"/>
  <c r="CN277" i="2"/>
  <c r="CN282" i="2" s="1"/>
  <c r="CF361" i="2"/>
  <c r="CE393" i="2"/>
  <c r="CM924" i="2" l="1"/>
  <c r="CM936" i="2"/>
  <c r="CG361" i="2"/>
  <c r="CF393" i="2"/>
  <c r="CO272" i="2"/>
  <c r="CO264" i="2" s="1"/>
  <c r="CN57" i="2"/>
  <c r="CN62" i="2" s="1"/>
  <c r="CN64" i="2" s="1"/>
  <c r="CN968" i="2" s="1"/>
  <c r="CO277" i="2"/>
  <c r="CO282" i="2" s="1"/>
  <c r="CN924" i="2" l="1"/>
  <c r="CN936" i="2"/>
  <c r="CG393" i="2"/>
  <c r="CH361" i="2"/>
  <c r="CP272" i="2"/>
  <c r="CP264" i="2" s="1"/>
  <c r="CO57" i="2"/>
  <c r="CO62" i="2" s="1"/>
  <c r="CO64" i="2" s="1"/>
  <c r="CO968" i="2" s="1"/>
  <c r="CP277" i="2"/>
  <c r="CP282" i="2" s="1"/>
  <c r="CO924" i="2" l="1"/>
  <c r="CO936" i="2"/>
  <c r="CQ272" i="2"/>
  <c r="CQ264" i="2" s="1"/>
  <c r="CP57" i="2"/>
  <c r="CP62" i="2" s="1"/>
  <c r="CP64" i="2" s="1"/>
  <c r="CP968" i="2" s="1"/>
  <c r="CQ277" i="2"/>
  <c r="CQ282" i="2" s="1"/>
  <c r="CH351" i="2"/>
  <c r="CI361" i="2"/>
  <c r="CH393" i="2"/>
  <c r="CP924" i="2" l="1"/>
  <c r="CP936" i="2"/>
  <c r="CI393" i="2"/>
  <c r="CJ361" i="2"/>
  <c r="CI351" i="2"/>
  <c r="CH68" i="2"/>
  <c r="CH71" i="2" s="1"/>
  <c r="CH350" i="2"/>
  <c r="CR272" i="2"/>
  <c r="CR264" i="2" s="1"/>
  <c r="CQ57" i="2"/>
  <c r="CQ62" i="2" s="1"/>
  <c r="CQ64" i="2" s="1"/>
  <c r="CQ968" i="2" s="1"/>
  <c r="CR277" i="2"/>
  <c r="CR282" i="2" s="1"/>
  <c r="CH964" i="2" l="1"/>
  <c r="CH965" i="2"/>
  <c r="CH963" i="2"/>
  <c r="CQ924" i="2"/>
  <c r="CQ936" i="2"/>
  <c r="CH337" i="2"/>
  <c r="CH330" i="2" s="1"/>
  <c r="CH38" i="2" s="1"/>
  <c r="CH395" i="2"/>
  <c r="CH969" i="2" s="1"/>
  <c r="CS272" i="2"/>
  <c r="CS264" i="2" s="1"/>
  <c r="CR57" i="2"/>
  <c r="CR62" i="2" s="1"/>
  <c r="CR64" i="2" s="1"/>
  <c r="CR968" i="2" s="1"/>
  <c r="CS277" i="2"/>
  <c r="CS282" i="2" s="1"/>
  <c r="CI68" i="2"/>
  <c r="CI71" i="2" s="1"/>
  <c r="CI350" i="2"/>
  <c r="CH85" i="2"/>
  <c r="CH87" i="2" s="1"/>
  <c r="CH94" i="2" s="1"/>
  <c r="CK361" i="2"/>
  <c r="CJ351" i="2"/>
  <c r="CJ393" i="2"/>
  <c r="CH40" i="2" l="1"/>
  <c r="CH252" i="2" s="1"/>
  <c r="CH251" i="2" s="1"/>
  <c r="CH244" i="2" s="1"/>
  <c r="CH42" i="2" s="1"/>
  <c r="CH44" i="2" s="1"/>
  <c r="CH966" i="2"/>
  <c r="CI965" i="2"/>
  <c r="CI964" i="2"/>
  <c r="CI963" i="2"/>
  <c r="CR924" i="2"/>
  <c r="CR936" i="2"/>
  <c r="CH923" i="2"/>
  <c r="CH935" i="2"/>
  <c r="CH331" i="2"/>
  <c r="CI337" i="2"/>
  <c r="CI330" i="2" s="1"/>
  <c r="CI38" i="2" s="1"/>
  <c r="CI395" i="2"/>
  <c r="CI969" i="2" s="1"/>
  <c r="CI85" i="2"/>
  <c r="CI87" i="2" s="1"/>
  <c r="CI94" i="2" s="1"/>
  <c r="CJ68" i="2"/>
  <c r="CJ71" i="2" s="1"/>
  <c r="CJ350" i="2"/>
  <c r="CT272" i="2"/>
  <c r="CT264" i="2" s="1"/>
  <c r="CS57" i="2"/>
  <c r="CS62" i="2" s="1"/>
  <c r="CS64" i="2" s="1"/>
  <c r="CS968" i="2" s="1"/>
  <c r="CT277" i="2"/>
  <c r="CT282" i="2" s="1"/>
  <c r="CL361" i="2"/>
  <c r="CK351" i="2"/>
  <c r="CK393" i="2"/>
  <c r="CH245" i="2" l="1"/>
  <c r="CH958" i="2" s="1"/>
  <c r="CI40" i="2"/>
  <c r="CI252" i="2" s="1"/>
  <c r="CI251" i="2" s="1"/>
  <c r="CI244" i="2" s="1"/>
  <c r="CI42" i="2" s="1"/>
  <c r="CI44" i="2" s="1"/>
  <c r="CI966" i="2"/>
  <c r="CJ965" i="2"/>
  <c r="CJ964" i="2"/>
  <c r="CJ963" i="2"/>
  <c r="CH933" i="2"/>
  <c r="CK956" i="2"/>
  <c r="CK957" i="2"/>
  <c r="CS924" i="2"/>
  <c r="CS936" i="2"/>
  <c r="CI923" i="2"/>
  <c r="CI935" i="2"/>
  <c r="CH45" i="2"/>
  <c r="CH944" i="2" s="1"/>
  <c r="CH921" i="2"/>
  <c r="CI331" i="2"/>
  <c r="CJ337" i="2"/>
  <c r="CJ330" i="2" s="1"/>
  <c r="CJ331" i="2" s="1"/>
  <c r="CJ395" i="2"/>
  <c r="CJ969" i="2" s="1"/>
  <c r="CJ85" i="2"/>
  <c r="CJ87" i="2" s="1"/>
  <c r="CJ94" i="2" s="1"/>
  <c r="CK68" i="2"/>
  <c r="CK71" i="2" s="1"/>
  <c r="CK350" i="2"/>
  <c r="CU272" i="2"/>
  <c r="CU264" i="2" s="1"/>
  <c r="CT57" i="2"/>
  <c r="CT62" i="2" s="1"/>
  <c r="CT64" i="2" s="1"/>
  <c r="CT968" i="2" s="1"/>
  <c r="CU277" i="2"/>
  <c r="CU282" i="2" s="1"/>
  <c r="CM361" i="2"/>
  <c r="CL351" i="2"/>
  <c r="CL393" i="2"/>
  <c r="CI245" i="2" l="1"/>
  <c r="CI958" i="2" s="1"/>
  <c r="CK965" i="2"/>
  <c r="CK964" i="2"/>
  <c r="CK963" i="2"/>
  <c r="CI933" i="2"/>
  <c r="CL956" i="2"/>
  <c r="CL957" i="2"/>
  <c r="CT924" i="2"/>
  <c r="CT936" i="2"/>
  <c r="CJ923" i="2"/>
  <c r="CJ935" i="2"/>
  <c r="CI45" i="2"/>
  <c r="CI944" i="2" s="1"/>
  <c r="CI921" i="2"/>
  <c r="CJ38" i="2"/>
  <c r="CK337" i="2"/>
  <c r="CK330" i="2" s="1"/>
  <c r="CK38" i="2" s="1"/>
  <c r="CK395" i="2"/>
  <c r="CK969" i="2" s="1"/>
  <c r="CV272" i="2"/>
  <c r="CV264" i="2" s="1"/>
  <c r="CU57" i="2"/>
  <c r="CU62" i="2" s="1"/>
  <c r="CU64" i="2" s="1"/>
  <c r="CU968" i="2" s="1"/>
  <c r="CV277" i="2"/>
  <c r="CV282" i="2" s="1"/>
  <c r="CK85" i="2"/>
  <c r="CK87" i="2" s="1"/>
  <c r="CK94" i="2" s="1"/>
  <c r="CL68" i="2"/>
  <c r="CL71" i="2" s="1"/>
  <c r="CL350" i="2"/>
  <c r="CM351" i="2"/>
  <c r="CN361" i="2"/>
  <c r="CM393" i="2"/>
  <c r="CK40" i="2" l="1"/>
  <c r="CK252" i="2" s="1"/>
  <c r="CK251" i="2" s="1"/>
  <c r="CK244" i="2" s="1"/>
  <c r="CK42" i="2" s="1"/>
  <c r="CK44" i="2" s="1"/>
  <c r="CK966" i="2"/>
  <c r="CL965" i="2"/>
  <c r="CL964" i="2"/>
  <c r="CL963" i="2"/>
  <c r="CJ40" i="2"/>
  <c r="CJ252" i="2" s="1"/>
  <c r="CJ251" i="2" s="1"/>
  <c r="CJ244" i="2" s="1"/>
  <c r="CJ42" i="2" s="1"/>
  <c r="CJ44" i="2" s="1"/>
  <c r="CM956" i="2" s="1"/>
  <c r="CJ966" i="2"/>
  <c r="CU924" i="2"/>
  <c r="CU936" i="2"/>
  <c r="CK923" i="2"/>
  <c r="CK935" i="2"/>
  <c r="CK225" i="2" a="1"/>
  <c r="CK225" i="2" s="1"/>
  <c r="CK222" i="2" s="1"/>
  <c r="CK35" i="2" s="1"/>
  <c r="CK331" i="2"/>
  <c r="CL337" i="2"/>
  <c r="CL330" i="2" s="1"/>
  <c r="CL331" i="2" s="1"/>
  <c r="CL395" i="2"/>
  <c r="CL969" i="2" s="1"/>
  <c r="CL85" i="2"/>
  <c r="CL87" i="2" s="1"/>
  <c r="CL94" i="2" s="1"/>
  <c r="CN351" i="2"/>
  <c r="CO361" i="2"/>
  <c r="CN393" i="2"/>
  <c r="CM68" i="2"/>
  <c r="CM71" i="2" s="1"/>
  <c r="CM350" i="2"/>
  <c r="CW272" i="2"/>
  <c r="CW264" i="2" s="1"/>
  <c r="CV57" i="2"/>
  <c r="CV62" i="2" s="1"/>
  <c r="CV64" i="2" s="1"/>
  <c r="CV968" i="2" s="1"/>
  <c r="CW277" i="2"/>
  <c r="CW282" i="2" s="1"/>
  <c r="CK245" i="2" l="1"/>
  <c r="CK958" i="2" s="1"/>
  <c r="CJ921" i="2"/>
  <c r="CJ933" i="2"/>
  <c r="CJ45" i="2"/>
  <c r="CJ944" i="2" s="1"/>
  <c r="CM965" i="2"/>
  <c r="CM964" i="2"/>
  <c r="CM963" i="2"/>
  <c r="CJ245" i="2"/>
  <c r="CJ958" i="2" s="1"/>
  <c r="CM957" i="2"/>
  <c r="CK933" i="2"/>
  <c r="CN956" i="2"/>
  <c r="CN957" i="2"/>
  <c r="CV924" i="2"/>
  <c r="CV936" i="2"/>
  <c r="CL923" i="2"/>
  <c r="CL935" i="2"/>
  <c r="CK45" i="2"/>
  <c r="CK944" i="2" s="1"/>
  <c r="CK921" i="2"/>
  <c r="CK223" i="2"/>
  <c r="CL38" i="2"/>
  <c r="CM337" i="2"/>
  <c r="CM330" i="2" s="1"/>
  <c r="CM38" i="2" s="1"/>
  <c r="CM395" i="2"/>
  <c r="CM969" i="2" s="1"/>
  <c r="CM85" i="2"/>
  <c r="CM87" i="2" s="1"/>
  <c r="CM94" i="2" s="1"/>
  <c r="CO393" i="2"/>
  <c r="CO351" i="2"/>
  <c r="CP361" i="2"/>
  <c r="CN68" i="2"/>
  <c r="CN71" i="2" s="1"/>
  <c r="CN350" i="2"/>
  <c r="CX272" i="2"/>
  <c r="CX264" i="2" s="1"/>
  <c r="CW57" i="2"/>
  <c r="CW62" i="2" s="1"/>
  <c r="CW64" i="2" s="1"/>
  <c r="CW968" i="2" s="1"/>
  <c r="CX277" i="2"/>
  <c r="CX282" i="2" s="1"/>
  <c r="CL40" i="2" l="1"/>
  <c r="CL252" i="2" s="1"/>
  <c r="CL251" i="2" s="1"/>
  <c r="CL244" i="2" s="1"/>
  <c r="CL42" i="2" s="1"/>
  <c r="CL44" i="2" s="1"/>
  <c r="CO957" i="2" s="1"/>
  <c r="CL966" i="2"/>
  <c r="CN965" i="2"/>
  <c r="CN964" i="2"/>
  <c r="CN963" i="2"/>
  <c r="CM40" i="2"/>
  <c r="CM252" i="2" s="1"/>
  <c r="CM251" i="2" s="1"/>
  <c r="CM244" i="2" s="1"/>
  <c r="CM42" i="2" s="1"/>
  <c r="CM44" i="2" s="1"/>
  <c r="CM966" i="2"/>
  <c r="CW924" i="2"/>
  <c r="CW936" i="2"/>
  <c r="CM923" i="2"/>
  <c r="CM935" i="2"/>
  <c r="CM331" i="2"/>
  <c r="CN337" i="2"/>
  <c r="CN330" i="2" s="1"/>
  <c r="CN38" i="2" s="1"/>
  <c r="CN395" i="2"/>
  <c r="CN969" i="2" s="1"/>
  <c r="CN85" i="2"/>
  <c r="CN87" i="2" s="1"/>
  <c r="CN94" i="2" s="1"/>
  <c r="CP351" i="2"/>
  <c r="CQ361" i="2"/>
  <c r="CP393" i="2"/>
  <c r="CY272" i="2"/>
  <c r="CY264" i="2" s="1"/>
  <c r="CX57" i="2"/>
  <c r="CX62" i="2" s="1"/>
  <c r="CX64" i="2" s="1"/>
  <c r="CX968" i="2" s="1"/>
  <c r="CY277" i="2"/>
  <c r="CY282" i="2" s="1"/>
  <c r="CO68" i="2"/>
  <c r="CO71" i="2" s="1"/>
  <c r="CO350" i="2"/>
  <c r="CO956" i="2" l="1"/>
  <c r="CL933" i="2"/>
  <c r="CL245" i="2"/>
  <c r="CL958" i="2" s="1"/>
  <c r="CL45" i="2"/>
  <c r="CL944" i="2" s="1"/>
  <c r="CL921" i="2"/>
  <c r="CM245" i="2"/>
  <c r="CM958" i="2" s="1"/>
  <c r="CN40" i="2"/>
  <c r="CN252" i="2" s="1"/>
  <c r="CN251" i="2" s="1"/>
  <c r="CN244" i="2" s="1"/>
  <c r="CN42" i="2" s="1"/>
  <c r="CN44" i="2" s="1"/>
  <c r="CN966" i="2"/>
  <c r="CO965" i="2"/>
  <c r="CO964" i="2"/>
  <c r="CO963" i="2"/>
  <c r="CM933" i="2"/>
  <c r="CP956" i="2"/>
  <c r="CP957" i="2"/>
  <c r="CX924" i="2"/>
  <c r="CX936" i="2"/>
  <c r="CN923" i="2"/>
  <c r="CN935" i="2"/>
  <c r="CM45" i="2"/>
  <c r="CM944" i="2" s="1"/>
  <c r="CM921" i="2"/>
  <c r="CN331" i="2"/>
  <c r="CO337" i="2"/>
  <c r="CO330" i="2" s="1"/>
  <c r="CO38" i="2" s="1"/>
  <c r="CO395" i="2"/>
  <c r="CO969" i="2" s="1"/>
  <c r="CQ393" i="2"/>
  <c r="CQ351" i="2"/>
  <c r="CR361" i="2"/>
  <c r="CO85" i="2"/>
  <c r="CO87" i="2" s="1"/>
  <c r="CO94" i="2" s="1"/>
  <c r="CP68" i="2"/>
  <c r="CP71" i="2" s="1"/>
  <c r="CP350" i="2"/>
  <c r="CZ272" i="2"/>
  <c r="CZ264" i="2" s="1"/>
  <c r="CY57" i="2"/>
  <c r="CY62" i="2" s="1"/>
  <c r="CY64" i="2" s="1"/>
  <c r="CY968" i="2" s="1"/>
  <c r="CZ277" i="2"/>
  <c r="CZ282" i="2" s="1"/>
  <c r="CN245" i="2" l="1"/>
  <c r="CN958" i="2" s="1"/>
  <c r="CP964" i="2"/>
  <c r="CP965" i="2"/>
  <c r="CP963" i="2"/>
  <c r="CO40" i="2"/>
  <c r="CO252" i="2" s="1"/>
  <c r="CO251" i="2" s="1"/>
  <c r="CO244" i="2" s="1"/>
  <c r="CO245" i="2" s="1"/>
  <c r="CO958" i="2" s="1"/>
  <c r="CO966" i="2"/>
  <c r="CN933" i="2"/>
  <c r="CQ956" i="2"/>
  <c r="CQ957" i="2"/>
  <c r="CY924" i="2"/>
  <c r="CY936" i="2"/>
  <c r="CO923" i="2"/>
  <c r="CO935" i="2"/>
  <c r="CN45" i="2"/>
  <c r="CN944" i="2" s="1"/>
  <c r="CN921" i="2"/>
  <c r="CP337" i="2"/>
  <c r="CP330" i="2" s="1"/>
  <c r="CP38" i="2" s="1"/>
  <c r="CP395" i="2"/>
  <c r="CP969" i="2" s="1"/>
  <c r="CO225" i="2" a="1"/>
  <c r="CO225" i="2" s="1"/>
  <c r="CO222" i="2" s="1"/>
  <c r="CO35" i="2" s="1"/>
  <c r="CO331" i="2"/>
  <c r="CP85" i="2"/>
  <c r="CP87" i="2" s="1"/>
  <c r="CP94" i="2" s="1"/>
  <c r="CS361" i="2"/>
  <c r="CR351" i="2"/>
  <c r="CR393" i="2"/>
  <c r="DA272" i="2"/>
  <c r="DA264" i="2" s="1"/>
  <c r="CZ57" i="2"/>
  <c r="CZ62" i="2" s="1"/>
  <c r="CZ64" i="2" s="1"/>
  <c r="CZ968" i="2" s="1"/>
  <c r="DA277" i="2"/>
  <c r="DA282" i="2" s="1"/>
  <c r="CQ68" i="2"/>
  <c r="CQ71" i="2" s="1"/>
  <c r="CQ350" i="2"/>
  <c r="CO42" i="2" l="1"/>
  <c r="CO44" i="2" s="1"/>
  <c r="CO933" i="2" s="1"/>
  <c r="CP40" i="2"/>
  <c r="CP252" i="2" s="1"/>
  <c r="CP251" i="2" s="1"/>
  <c r="CP244" i="2" s="1"/>
  <c r="CP245" i="2" s="1"/>
  <c r="CP958" i="2" s="1"/>
  <c r="CP966" i="2"/>
  <c r="CQ964" i="2"/>
  <c r="CQ965" i="2"/>
  <c r="CQ963" i="2"/>
  <c r="CP923" i="2"/>
  <c r="CP935" i="2"/>
  <c r="CZ924" i="2"/>
  <c r="CZ936" i="2"/>
  <c r="CP331" i="2"/>
  <c r="CO223" i="2"/>
  <c r="CQ337" i="2"/>
  <c r="CQ330" i="2" s="1"/>
  <c r="CQ331" i="2" s="1"/>
  <c r="CQ395" i="2"/>
  <c r="CQ969" i="2" s="1"/>
  <c r="CS351" i="2"/>
  <c r="CT361" i="2"/>
  <c r="CS393" i="2"/>
  <c r="CQ85" i="2"/>
  <c r="CQ87" i="2" s="1"/>
  <c r="CQ94" i="2" s="1"/>
  <c r="DB272" i="2"/>
  <c r="DB264" i="2" s="1"/>
  <c r="DA57" i="2"/>
  <c r="DA62" i="2" s="1"/>
  <c r="DA64" i="2" s="1"/>
  <c r="DA968" i="2" s="1"/>
  <c r="DB277" i="2"/>
  <c r="DB282" i="2" s="1"/>
  <c r="CR68" i="2"/>
  <c r="CR71" i="2" s="1"/>
  <c r="CR350" i="2"/>
  <c r="CR957" i="2" l="1"/>
  <c r="CR956" i="2"/>
  <c r="CO45" i="2"/>
  <c r="CO944" i="2" s="1"/>
  <c r="CO921" i="2"/>
  <c r="CP42" i="2"/>
  <c r="CP44" i="2" s="1"/>
  <c r="CP45" i="2" s="1"/>
  <c r="CP944" i="2" s="1"/>
  <c r="CR965" i="2"/>
  <c r="CR964" i="2"/>
  <c r="CR963" i="2"/>
  <c r="DA924" i="2"/>
  <c r="DA936" i="2"/>
  <c r="CQ923" i="2"/>
  <c r="CQ935" i="2"/>
  <c r="CQ38" i="2"/>
  <c r="CR337" i="2"/>
  <c r="CR330" i="2" s="1"/>
  <c r="CR38" i="2" s="1"/>
  <c r="CR395" i="2"/>
  <c r="CR969" i="2" s="1"/>
  <c r="CU361" i="2"/>
  <c r="CT351" i="2"/>
  <c r="CT393" i="2"/>
  <c r="CR85" i="2"/>
  <c r="CR87" i="2" s="1"/>
  <c r="CR94" i="2" s="1"/>
  <c r="CS68" i="2"/>
  <c r="CS71" i="2" s="1"/>
  <c r="CS350" i="2"/>
  <c r="DC272" i="2"/>
  <c r="DC264" i="2" s="1"/>
  <c r="DB57" i="2"/>
  <c r="DB62" i="2" s="1"/>
  <c r="DB64" i="2" s="1"/>
  <c r="DB968" i="2" s="1"/>
  <c r="DC277" i="2"/>
  <c r="DC282" i="2" s="1"/>
  <c r="CS957" i="2" l="1"/>
  <c r="CP933" i="2"/>
  <c r="CS956" i="2"/>
  <c r="CP921" i="2"/>
  <c r="CQ40" i="2"/>
  <c r="CQ252" i="2" s="1"/>
  <c r="CQ251" i="2" s="1"/>
  <c r="CQ244" i="2" s="1"/>
  <c r="CQ245" i="2" s="1"/>
  <c r="CQ958" i="2" s="1"/>
  <c r="CQ966" i="2"/>
  <c r="CR40" i="2"/>
  <c r="CR252" i="2" s="1"/>
  <c r="CR251" i="2" s="1"/>
  <c r="CR244" i="2" s="1"/>
  <c r="CR42" i="2" s="1"/>
  <c r="CR44" i="2" s="1"/>
  <c r="CR966" i="2"/>
  <c r="CS965" i="2"/>
  <c r="CS964" i="2"/>
  <c r="CS963" i="2"/>
  <c r="DB924" i="2"/>
  <c r="DB936" i="2"/>
  <c r="CR923" i="2"/>
  <c r="CR935" i="2"/>
  <c r="CR331" i="2"/>
  <c r="CS337" i="2"/>
  <c r="CS330" i="2" s="1"/>
  <c r="CS38" i="2" s="1"/>
  <c r="CS395" i="2"/>
  <c r="CS969" i="2" s="1"/>
  <c r="CS85" i="2"/>
  <c r="CS87" i="2" s="1"/>
  <c r="CS94" i="2" s="1"/>
  <c r="DD272" i="2"/>
  <c r="DD264" i="2" s="1"/>
  <c r="DC57" i="2"/>
  <c r="DC62" i="2" s="1"/>
  <c r="DC64" i="2" s="1"/>
  <c r="DC968" i="2" s="1"/>
  <c r="DD277" i="2"/>
  <c r="DD282" i="2" s="1"/>
  <c r="CT68" i="2"/>
  <c r="CT71" i="2" s="1"/>
  <c r="CT350" i="2"/>
  <c r="CU351" i="2"/>
  <c r="CV361" i="2"/>
  <c r="CU393" i="2"/>
  <c r="CQ42" i="2" l="1"/>
  <c r="CQ44" i="2" s="1"/>
  <c r="CQ933" i="2" s="1"/>
  <c r="CS40" i="2"/>
  <c r="CS252" i="2" s="1"/>
  <c r="CS251" i="2" s="1"/>
  <c r="CS244" i="2" s="1"/>
  <c r="CS245" i="2" s="1"/>
  <c r="CS958" i="2" s="1"/>
  <c r="CS966" i="2"/>
  <c r="CT965" i="2"/>
  <c r="CT964" i="2"/>
  <c r="CT963" i="2"/>
  <c r="CR245" i="2"/>
  <c r="CR958" i="2" s="1"/>
  <c r="CU956" i="2"/>
  <c r="CU957" i="2"/>
  <c r="CS923" i="2"/>
  <c r="CS935" i="2"/>
  <c r="DC924" i="2"/>
  <c r="DC936" i="2"/>
  <c r="CR45" i="2"/>
  <c r="CR944" i="2" s="1"/>
  <c r="CR921" i="2"/>
  <c r="CS225" i="2" a="1"/>
  <c r="CS225" i="2" s="1"/>
  <c r="CS222" i="2" s="1"/>
  <c r="CS35" i="2" s="1"/>
  <c r="CS331" i="2"/>
  <c r="CT337" i="2"/>
  <c r="CT330" i="2" s="1"/>
  <c r="CT38" i="2" s="1"/>
  <c r="CT395" i="2"/>
  <c r="CT969" i="2" s="1"/>
  <c r="DD57" i="2"/>
  <c r="DD62" i="2" s="1"/>
  <c r="DD64" i="2" s="1"/>
  <c r="DD968" i="2" s="1"/>
  <c r="DE272" i="2"/>
  <c r="DE264" i="2" s="1"/>
  <c r="DE277" i="2"/>
  <c r="DE282" i="2" s="1"/>
  <c r="CV351" i="2"/>
  <c r="CW361" i="2"/>
  <c r="CV393" i="2"/>
  <c r="CU68" i="2"/>
  <c r="CU71" i="2" s="1"/>
  <c r="CU350" i="2"/>
  <c r="CT85" i="2"/>
  <c r="CT87" i="2" s="1"/>
  <c r="CT94" i="2" s="1"/>
  <c r="CT957" i="2" l="1"/>
  <c r="CS42" i="2"/>
  <c r="CS44" i="2" s="1"/>
  <c r="CS933" i="2" s="1"/>
  <c r="CR933" i="2"/>
  <c r="CQ921" i="2"/>
  <c r="CQ45" i="2"/>
  <c r="CQ944" i="2" s="1"/>
  <c r="CT956" i="2"/>
  <c r="CU965" i="2"/>
  <c r="CU964" i="2"/>
  <c r="CU963" i="2"/>
  <c r="CT40" i="2"/>
  <c r="CT252" i="2" s="1"/>
  <c r="CT251" i="2" s="1"/>
  <c r="CT244" i="2" s="1"/>
  <c r="CT42" i="2" s="1"/>
  <c r="CT44" i="2" s="1"/>
  <c r="CT966" i="2"/>
  <c r="DD924" i="2"/>
  <c r="DD936" i="2"/>
  <c r="CT923" i="2"/>
  <c r="CT935" i="2"/>
  <c r="CT331" i="2"/>
  <c r="CU337" i="2"/>
  <c r="CU330" i="2" s="1"/>
  <c r="CU331" i="2" s="1"/>
  <c r="CU395" i="2"/>
  <c r="CU969" i="2" s="1"/>
  <c r="CS223" i="2"/>
  <c r="CW393" i="2"/>
  <c r="CW351" i="2"/>
  <c r="CX361" i="2"/>
  <c r="CU85" i="2"/>
  <c r="CU87" i="2" s="1"/>
  <c r="CU94" i="2" s="1"/>
  <c r="CV68" i="2"/>
  <c r="CV71" i="2" s="1"/>
  <c r="CV350" i="2"/>
  <c r="DF272" i="2"/>
  <c r="DF264" i="2" s="1"/>
  <c r="DE57" i="2"/>
  <c r="DE62" i="2" s="1"/>
  <c r="DE64" i="2" s="1"/>
  <c r="DE968" i="2" s="1"/>
  <c r="DF277" i="2"/>
  <c r="DF282" i="2" s="1"/>
  <c r="CS45" i="2" l="1"/>
  <c r="CS944" i="2" s="1"/>
  <c r="CV957" i="2"/>
  <c r="CV956" i="2"/>
  <c r="CS921" i="2"/>
  <c r="CV964" i="2"/>
  <c r="CV965" i="2"/>
  <c r="CV963" i="2"/>
  <c r="CT245" i="2"/>
  <c r="CT958" i="2" s="1"/>
  <c r="CT933" i="2"/>
  <c r="CW956" i="2"/>
  <c r="CW957" i="2"/>
  <c r="DE924" i="2"/>
  <c r="DE936" i="2"/>
  <c r="CU923" i="2"/>
  <c r="CU935" i="2"/>
  <c r="CT45" i="2"/>
  <c r="CT944" i="2" s="1"/>
  <c r="CT921" i="2"/>
  <c r="CU38" i="2"/>
  <c r="CV337" i="2"/>
  <c r="CV330" i="2" s="1"/>
  <c r="CV38" i="2" s="1"/>
  <c r="CV395" i="2"/>
  <c r="CV969" i="2" s="1"/>
  <c r="CX351" i="2"/>
  <c r="CY361" i="2"/>
  <c r="CX393" i="2"/>
  <c r="DG272" i="2"/>
  <c r="DG264" i="2" s="1"/>
  <c r="DF57" i="2"/>
  <c r="DF62" i="2" s="1"/>
  <c r="DF64" i="2" s="1"/>
  <c r="DF968" i="2" s="1"/>
  <c r="DG277" i="2"/>
  <c r="DG282" i="2" s="1"/>
  <c r="CW68" i="2"/>
  <c r="CW71" i="2" s="1"/>
  <c r="CW350" i="2"/>
  <c r="CV85" i="2"/>
  <c r="CV87" i="2" s="1"/>
  <c r="CV94" i="2" s="1"/>
  <c r="CW965" i="2" l="1"/>
  <c r="CW964" i="2"/>
  <c r="CW963" i="2"/>
  <c r="CV40" i="2"/>
  <c r="CV252" i="2" s="1"/>
  <c r="CV251" i="2" s="1"/>
  <c r="CV244" i="2" s="1"/>
  <c r="CV42" i="2" s="1"/>
  <c r="CV44" i="2" s="1"/>
  <c r="CV966" i="2"/>
  <c r="CU40" i="2"/>
  <c r="CU252" i="2" s="1"/>
  <c r="CU251" i="2" s="1"/>
  <c r="CU244" i="2" s="1"/>
  <c r="CU42" i="2" s="1"/>
  <c r="CU44" i="2" s="1"/>
  <c r="CX956" i="2" s="1"/>
  <c r="CU966" i="2"/>
  <c r="DF924" i="2"/>
  <c r="DF936" i="2"/>
  <c r="CV923" i="2"/>
  <c r="CV935" i="2"/>
  <c r="CV331" i="2"/>
  <c r="CW337" i="2"/>
  <c r="CW330" i="2" s="1"/>
  <c r="CW331" i="2" s="1"/>
  <c r="CW395" i="2"/>
  <c r="CW969" i="2" s="1"/>
  <c r="DH272" i="2"/>
  <c r="DH264" i="2" s="1"/>
  <c r="DG57" i="2"/>
  <c r="DG62" i="2" s="1"/>
  <c r="DG64" i="2" s="1"/>
  <c r="DG968" i="2" s="1"/>
  <c r="DH277" i="2"/>
  <c r="DH282" i="2" s="1"/>
  <c r="CW85" i="2"/>
  <c r="CW87" i="2" s="1"/>
  <c r="CW94" i="2" s="1"/>
  <c r="CY393" i="2"/>
  <c r="CY351" i="2"/>
  <c r="CZ361" i="2"/>
  <c r="CX68" i="2"/>
  <c r="CX71" i="2" s="1"/>
  <c r="CX350" i="2"/>
  <c r="CV245" i="2" l="1"/>
  <c r="CV958" i="2" s="1"/>
  <c r="CU921" i="2"/>
  <c r="CX965" i="2"/>
  <c r="CX964" i="2"/>
  <c r="CX963" i="2"/>
  <c r="CU933" i="2"/>
  <c r="CX957" i="2"/>
  <c r="CU45" i="2"/>
  <c r="CU944" i="2" s="1"/>
  <c r="CU245" i="2"/>
  <c r="CU958" i="2" s="1"/>
  <c r="CV933" i="2"/>
  <c r="CY956" i="2"/>
  <c r="CY957" i="2"/>
  <c r="DG924" i="2"/>
  <c r="DG936" i="2"/>
  <c r="CW923" i="2"/>
  <c r="CW935" i="2"/>
  <c r="CV45" i="2"/>
  <c r="CV944" i="2" s="1"/>
  <c r="CV921" i="2"/>
  <c r="CW225" i="2" a="1"/>
  <c r="CW225" i="2" s="1"/>
  <c r="CW222" i="2" s="1"/>
  <c r="CW35" i="2" s="1"/>
  <c r="CW38" i="2"/>
  <c r="CX337" i="2"/>
  <c r="CX330" i="2" s="1"/>
  <c r="CX331" i="2" s="1"/>
  <c r="CX395" i="2"/>
  <c r="CX969" i="2" s="1"/>
  <c r="DA361" i="2"/>
  <c r="CZ351" i="2"/>
  <c r="CZ393" i="2"/>
  <c r="CX85" i="2"/>
  <c r="CX87" i="2" s="1"/>
  <c r="CX94" i="2" s="1"/>
  <c r="CY68" i="2"/>
  <c r="CY71" i="2" s="1"/>
  <c r="CY350" i="2"/>
  <c r="DI272" i="2"/>
  <c r="DI264" i="2" s="1"/>
  <c r="DI57" i="2" s="1"/>
  <c r="DI62" i="2" s="1"/>
  <c r="DI64" i="2" s="1"/>
  <c r="DI968" i="2" s="1"/>
  <c r="DH57" i="2"/>
  <c r="DH62" i="2" s="1"/>
  <c r="DH64" i="2" s="1"/>
  <c r="DH968" i="2" s="1"/>
  <c r="DI277" i="2"/>
  <c r="DI282" i="2" s="1"/>
  <c r="CW40" i="2" l="1"/>
  <c r="CW252" i="2" s="1"/>
  <c r="CW251" i="2" s="1"/>
  <c r="CW244" i="2" s="1"/>
  <c r="CW42" i="2" s="1"/>
  <c r="CW44" i="2" s="1"/>
  <c r="CW933" i="2" s="1"/>
  <c r="CW966" i="2"/>
  <c r="CY965" i="2"/>
  <c r="CY964" i="2"/>
  <c r="CY963" i="2"/>
  <c r="DH924" i="2"/>
  <c r="DH936" i="2"/>
  <c r="CX923" i="2"/>
  <c r="CX935" i="2"/>
  <c r="DI924" i="2"/>
  <c r="DI936" i="2"/>
  <c r="CX38" i="2"/>
  <c r="CW223" i="2"/>
  <c r="CY337" i="2"/>
  <c r="CY330" i="2" s="1"/>
  <c r="CY38" i="2" s="1"/>
  <c r="CY395" i="2"/>
  <c r="CY969" i="2" s="1"/>
  <c r="CZ68" i="2"/>
  <c r="CZ71" i="2" s="1"/>
  <c r="CZ350" i="2"/>
  <c r="DA351" i="2"/>
  <c r="DB361" i="2"/>
  <c r="DA393" i="2"/>
  <c r="CY85" i="2"/>
  <c r="CY87" i="2" s="1"/>
  <c r="CY94" i="2" s="1"/>
  <c r="CW245" i="2" l="1"/>
  <c r="CW958" i="2" s="1"/>
  <c r="CZ956" i="2"/>
  <c r="CW921" i="2"/>
  <c r="CW45" i="2"/>
  <c r="CW944" i="2" s="1"/>
  <c r="CZ957" i="2"/>
  <c r="CY40" i="2"/>
  <c r="CY252" i="2" s="1"/>
  <c r="CY251" i="2" s="1"/>
  <c r="CY244" i="2" s="1"/>
  <c r="CY42" i="2" s="1"/>
  <c r="CY44" i="2" s="1"/>
  <c r="CY966" i="2"/>
  <c r="CZ965" i="2"/>
  <c r="CZ964" i="2"/>
  <c r="CZ963" i="2"/>
  <c r="CX40" i="2"/>
  <c r="CX252" i="2" s="1"/>
  <c r="CX251" i="2" s="1"/>
  <c r="CX244" i="2" s="1"/>
  <c r="CX42" i="2" s="1"/>
  <c r="CX44" i="2" s="1"/>
  <c r="DA956" i="2" s="1"/>
  <c r="CX966" i="2"/>
  <c r="CY923" i="2"/>
  <c r="CY935" i="2"/>
  <c r="CY331" i="2"/>
  <c r="CZ337" i="2"/>
  <c r="CZ330" i="2" s="1"/>
  <c r="CZ331" i="2" s="1"/>
  <c r="CZ395" i="2"/>
  <c r="CZ969" i="2" s="1"/>
  <c r="DA68" i="2"/>
  <c r="DA71" i="2" s="1"/>
  <c r="DA350" i="2"/>
  <c r="DB393" i="2"/>
  <c r="DB351" i="2"/>
  <c r="DC361" i="2"/>
  <c r="CZ85" i="2"/>
  <c r="CZ87" i="2" s="1"/>
  <c r="CZ94" i="2" s="1"/>
  <c r="CY245" i="2" l="1"/>
  <c r="CY958" i="2" s="1"/>
  <c r="CX933" i="2"/>
  <c r="CX245" i="2"/>
  <c r="CX958" i="2" s="1"/>
  <c r="CX921" i="2"/>
  <c r="DA965" i="2"/>
  <c r="DA964" i="2"/>
  <c r="DA963" i="2"/>
  <c r="CX45" i="2"/>
  <c r="CX944" i="2" s="1"/>
  <c r="DA957" i="2"/>
  <c r="CY933" i="2"/>
  <c r="DB956" i="2"/>
  <c r="DB957" i="2"/>
  <c r="CZ923" i="2"/>
  <c r="CZ935" i="2"/>
  <c r="CY45" i="2"/>
  <c r="CY944" i="2" s="1"/>
  <c r="CY921" i="2"/>
  <c r="CZ38" i="2"/>
  <c r="DA337" i="2"/>
  <c r="DA330" i="2" s="1"/>
  <c r="DA225" i="2" s="1" a="1"/>
  <c r="DA225" i="2" s="1"/>
  <c r="DA222" i="2" s="1"/>
  <c r="DA395" i="2"/>
  <c r="DA969" i="2" s="1"/>
  <c r="DA85" i="2"/>
  <c r="DA87" i="2" s="1"/>
  <c r="DA94" i="2" s="1"/>
  <c r="DB68" i="2"/>
  <c r="DB71" i="2" s="1"/>
  <c r="DB350" i="2"/>
  <c r="DC351" i="2"/>
  <c r="DD361" i="2"/>
  <c r="DC393" i="2"/>
  <c r="DB965" i="2" l="1"/>
  <c r="DB964" i="2"/>
  <c r="DB963" i="2"/>
  <c r="CZ40" i="2"/>
  <c r="CZ252" i="2" s="1"/>
  <c r="CZ251" i="2" s="1"/>
  <c r="CZ244" i="2" s="1"/>
  <c r="CZ42" i="2" s="1"/>
  <c r="CZ44" i="2" s="1"/>
  <c r="CZ45" i="2" s="1"/>
  <c r="CZ944" i="2" s="1"/>
  <c r="CZ966" i="2"/>
  <c r="DA923" i="2"/>
  <c r="DA935" i="2"/>
  <c r="DA331" i="2"/>
  <c r="DA38" i="2"/>
  <c r="DB337" i="2"/>
  <c r="DB330" i="2" s="1"/>
  <c r="DB38" i="2" s="1"/>
  <c r="DB395" i="2"/>
  <c r="DB969" i="2" s="1"/>
  <c r="DA35" i="2"/>
  <c r="DA223" i="2"/>
  <c r="DB85" i="2"/>
  <c r="DB87" i="2" s="1"/>
  <c r="DB94" i="2" s="1"/>
  <c r="DD351" i="2"/>
  <c r="DD393" i="2"/>
  <c r="DE361" i="2"/>
  <c r="DC68" i="2"/>
  <c r="DC71" i="2" s="1"/>
  <c r="DC350" i="2"/>
  <c r="DC957" i="2" l="1"/>
  <c r="DA40" i="2"/>
  <c r="DA252" i="2" s="1"/>
  <c r="DA251" i="2" s="1"/>
  <c r="DA244" i="2" s="1"/>
  <c r="DA245" i="2" s="1"/>
  <c r="DA958" i="2" s="1"/>
  <c r="DA966" i="2"/>
  <c r="DC965" i="2"/>
  <c r="DC964" i="2"/>
  <c r="DC963" i="2"/>
  <c r="DB40" i="2"/>
  <c r="DB252" i="2" s="1"/>
  <c r="DB251" i="2" s="1"/>
  <c r="DB244" i="2" s="1"/>
  <c r="DB245" i="2" s="1"/>
  <c r="DB958" i="2" s="1"/>
  <c r="DB966" i="2"/>
  <c r="DC956" i="2"/>
  <c r="CZ933" i="2"/>
  <c r="CZ245" i="2"/>
  <c r="CZ958" i="2" s="1"/>
  <c r="CZ921" i="2"/>
  <c r="DB923" i="2"/>
  <c r="DB935" i="2"/>
  <c r="DC337" i="2"/>
  <c r="DC330" i="2" s="1"/>
  <c r="DC38" i="2" s="1"/>
  <c r="DC395" i="2"/>
  <c r="DC969" i="2" s="1"/>
  <c r="DB331" i="2"/>
  <c r="DE393" i="2"/>
  <c r="DE351" i="2"/>
  <c r="DF361" i="2"/>
  <c r="DD68" i="2"/>
  <c r="DD71" i="2" s="1"/>
  <c r="DD350" i="2"/>
  <c r="DC85" i="2"/>
  <c r="DC87" i="2" s="1"/>
  <c r="DC94" i="2" s="1"/>
  <c r="DA42" i="2" l="1"/>
  <c r="DA44" i="2" s="1"/>
  <c r="DD956" i="2" s="1"/>
  <c r="DB42" i="2"/>
  <c r="DB44" i="2" s="1"/>
  <c r="DB45" i="2" s="1"/>
  <c r="DB944" i="2" s="1"/>
  <c r="DD965" i="2"/>
  <c r="DD964" i="2"/>
  <c r="DD963" i="2"/>
  <c r="DC40" i="2"/>
  <c r="DC252" i="2" s="1"/>
  <c r="DC251" i="2" s="1"/>
  <c r="DC244" i="2" s="1"/>
  <c r="DC42" i="2" s="1"/>
  <c r="DC44" i="2" s="1"/>
  <c r="DC966" i="2"/>
  <c r="DC923" i="2"/>
  <c r="DC935" i="2"/>
  <c r="DC331" i="2"/>
  <c r="DD337" i="2"/>
  <c r="DD330" i="2" s="1"/>
  <c r="DD38" i="2" s="1"/>
  <c r="DD395" i="2"/>
  <c r="DD969" i="2" s="1"/>
  <c r="DD85" i="2"/>
  <c r="DD87" i="2" s="1"/>
  <c r="DD94" i="2" s="1"/>
  <c r="DF351" i="2"/>
  <c r="DG361" i="2"/>
  <c r="DF393" i="2"/>
  <c r="DE68" i="2"/>
  <c r="DE71" i="2" s="1"/>
  <c r="DE350" i="2"/>
  <c r="DE956" i="2" l="1"/>
  <c r="DB921" i="2"/>
  <c r="DA933" i="2"/>
  <c r="DA921" i="2"/>
  <c r="DA45" i="2"/>
  <c r="DA944" i="2" s="1"/>
  <c r="DD957" i="2"/>
  <c r="DB933" i="2"/>
  <c r="DE957" i="2"/>
  <c r="DD40" i="2"/>
  <c r="DD252" i="2" s="1"/>
  <c r="DD251" i="2" s="1"/>
  <c r="DD244" i="2" s="1"/>
  <c r="DD245" i="2" s="1"/>
  <c r="DD958" i="2" s="1"/>
  <c r="DD966" i="2"/>
  <c r="DE965" i="2"/>
  <c r="DE964" i="2"/>
  <c r="DE963" i="2"/>
  <c r="DC245" i="2"/>
  <c r="DC958" i="2" s="1"/>
  <c r="DC933" i="2"/>
  <c r="DF956" i="2"/>
  <c r="DF957" i="2"/>
  <c r="DD923" i="2"/>
  <c r="DD935" i="2"/>
  <c r="DC45" i="2"/>
  <c r="DC944" i="2" s="1"/>
  <c r="DC921" i="2"/>
  <c r="DD331" i="2"/>
  <c r="DE337" i="2"/>
  <c r="DE330" i="2" s="1"/>
  <c r="DE225" i="2" s="1" a="1"/>
  <c r="DE225" i="2" s="1"/>
  <c r="DE222" i="2" s="1"/>
  <c r="DE395" i="2"/>
  <c r="DE969" i="2" s="1"/>
  <c r="DG393" i="2"/>
  <c r="DH361" i="2"/>
  <c r="DG351" i="2"/>
  <c r="DE85" i="2"/>
  <c r="DE87" i="2" s="1"/>
  <c r="DE94" i="2" s="1"/>
  <c r="DF68" i="2"/>
  <c r="DF71" i="2" s="1"/>
  <c r="DF350" i="2"/>
  <c r="DD42" i="2" l="1"/>
  <c r="DD44" i="2" s="1"/>
  <c r="DD45" i="2" s="1"/>
  <c r="DD944" i="2" s="1"/>
  <c r="DF965" i="2"/>
  <c r="DF964" i="2"/>
  <c r="DF963" i="2"/>
  <c r="DE923" i="2"/>
  <c r="DE935" i="2"/>
  <c r="DE331" i="2"/>
  <c r="DE38" i="2"/>
  <c r="DF337" i="2"/>
  <c r="DF330" i="2" s="1"/>
  <c r="DF331" i="2" s="1"/>
  <c r="DF395" i="2"/>
  <c r="DF969" i="2" s="1"/>
  <c r="DE35" i="2"/>
  <c r="DE223" i="2"/>
  <c r="DF85" i="2"/>
  <c r="DF87" i="2" s="1"/>
  <c r="DF94" i="2" s="1"/>
  <c r="DG68" i="2"/>
  <c r="DG71" i="2" s="1"/>
  <c r="DG350" i="2"/>
  <c r="DI361" i="2"/>
  <c r="DH351" i="2"/>
  <c r="DH393" i="2"/>
  <c r="DD921" i="2" l="1"/>
  <c r="DG957" i="2"/>
  <c r="DG956" i="2"/>
  <c r="DD933" i="2"/>
  <c r="DE40" i="2"/>
  <c r="DE252" i="2" s="1"/>
  <c r="DE251" i="2" s="1"/>
  <c r="DE244" i="2" s="1"/>
  <c r="DE42" i="2" s="1"/>
  <c r="DE44" i="2" s="1"/>
  <c r="DE45" i="2" s="1"/>
  <c r="DE944" i="2" s="1"/>
  <c r="DE966" i="2"/>
  <c r="DG964" i="2"/>
  <c r="DG965" i="2"/>
  <c r="DG963" i="2"/>
  <c r="DF923" i="2"/>
  <c r="DF935" i="2"/>
  <c r="DF38" i="2"/>
  <c r="DG337" i="2"/>
  <c r="DG330" i="2" s="1"/>
  <c r="DG38" i="2" s="1"/>
  <c r="DG395" i="2"/>
  <c r="DG969" i="2" s="1"/>
  <c r="DG85" i="2"/>
  <c r="DG87" i="2" s="1"/>
  <c r="DG94" i="2" s="1"/>
  <c r="DI351" i="2"/>
  <c r="DI393" i="2"/>
  <c r="DH68" i="2"/>
  <c r="DH71" i="2" s="1"/>
  <c r="DH350" i="2"/>
  <c r="DE933" i="2" l="1"/>
  <c r="DE245" i="2"/>
  <c r="DE958" i="2" s="1"/>
  <c r="DE921" i="2"/>
  <c r="DH957" i="2"/>
  <c r="DH956" i="2"/>
  <c r="DF40" i="2"/>
  <c r="DF252" i="2" s="1"/>
  <c r="DF251" i="2" s="1"/>
  <c r="DF244" i="2" s="1"/>
  <c r="DF42" i="2" s="1"/>
  <c r="DF44" i="2" s="1"/>
  <c r="DI957" i="2" s="1"/>
  <c r="DF966" i="2"/>
  <c r="DH965" i="2"/>
  <c r="DH964" i="2"/>
  <c r="DH963" i="2"/>
  <c r="DG40" i="2"/>
  <c r="DG252" i="2" s="1"/>
  <c r="DG251" i="2" s="1"/>
  <c r="DG244" i="2" s="1"/>
  <c r="DG245" i="2" s="1"/>
  <c r="DG958" i="2" s="1"/>
  <c r="DG966" i="2"/>
  <c r="DG923" i="2"/>
  <c r="DG935" i="2"/>
  <c r="DG331" i="2"/>
  <c r="DH337" i="2"/>
  <c r="DH330" i="2" s="1"/>
  <c r="DH331" i="2" s="1"/>
  <c r="DH395" i="2"/>
  <c r="DH969" i="2" s="1"/>
  <c r="DI68" i="2"/>
  <c r="DI71" i="2" s="1"/>
  <c r="DI350" i="2"/>
  <c r="DH85" i="2"/>
  <c r="DH87" i="2" s="1"/>
  <c r="DH94" i="2" s="1"/>
  <c r="DF245" i="2" l="1"/>
  <c r="DF958" i="2" s="1"/>
  <c r="DI956" i="2"/>
  <c r="DF45" i="2"/>
  <c r="DF944" i="2" s="1"/>
  <c r="DF933" i="2"/>
  <c r="DF921" i="2"/>
  <c r="DI965" i="2"/>
  <c r="DI964" i="2"/>
  <c r="DI963" i="2"/>
  <c r="DG42" i="2"/>
  <c r="DG44" i="2" s="1"/>
  <c r="DG933" i="2" s="1"/>
  <c r="DH923" i="2"/>
  <c r="DH935" i="2"/>
  <c r="DH38" i="2"/>
  <c r="DI337" i="2"/>
  <c r="DI330" i="2" s="1"/>
  <c r="DI225" i="2" s="1" a="1"/>
  <c r="DI225" i="2" s="1"/>
  <c r="DI222" i="2" s="1"/>
  <c r="DI395" i="2"/>
  <c r="DI85" i="2"/>
  <c r="DI87" i="2" s="1"/>
  <c r="DI94" i="2" s="1"/>
  <c r="DG921" i="2" l="1"/>
  <c r="DG45" i="2"/>
  <c r="DG944" i="2" s="1"/>
  <c r="DI935" i="2"/>
  <c r="DI969" i="2"/>
  <c r="DH40" i="2"/>
  <c r="DH252" i="2" s="1"/>
  <c r="DH251" i="2" s="1"/>
  <c r="DH244" i="2" s="1"/>
  <c r="DH42" i="2" s="1"/>
  <c r="DH44" i="2" s="1"/>
  <c r="DH921" i="2" s="1"/>
  <c r="DH966" i="2"/>
  <c r="E894" i="2" a="1"/>
  <c r="E894" i="2" s="1"/>
  <c r="EA874" i="2" s="1"/>
  <c r="EA875" i="2" s="1"/>
  <c r="DI923" i="2"/>
  <c r="DI331" i="2"/>
  <c r="DI38" i="2"/>
  <c r="DI35" i="2"/>
  <c r="DI223" i="2"/>
  <c r="DH45" i="2" l="1"/>
  <c r="DH944" i="2" s="1"/>
  <c r="DH933" i="2"/>
  <c r="DH245" i="2"/>
  <c r="DH958" i="2" s="1"/>
  <c r="DI40" i="2"/>
  <c r="DI252" i="2" s="1"/>
  <c r="DI251" i="2" s="1"/>
  <c r="DI244" i="2" s="1"/>
  <c r="DI245" i="2" s="1"/>
  <c r="DI958" i="2" s="1"/>
  <c r="DI966" i="2"/>
  <c r="DV874" i="2"/>
  <c r="DV875" i="2" s="1"/>
  <c r="DI42" i="2" l="1"/>
  <c r="DI44" i="2" s="1"/>
  <c r="DI933" i="2" s="1"/>
  <c r="DI921" i="2" l="1"/>
  <c r="DI45" i="2"/>
  <c r="DI944" i="2" s="1"/>
  <c r="AP97" i="9" l="1"/>
  <c r="AQ97" i="9"/>
  <c r="AR97" i="9"/>
  <c r="AS97" i="9"/>
  <c r="AT97" i="9"/>
  <c r="AU97" i="9"/>
  <c r="AV97" i="9"/>
  <c r="AP105" i="9"/>
  <c r="AQ105" i="9"/>
  <c r="AR105" i="9"/>
  <c r="AS105" i="9"/>
  <c r="AT105" i="9"/>
  <c r="AU105" i="9"/>
  <c r="AV105" i="9"/>
  <c r="DT105" i="9"/>
  <c r="AP118" i="9"/>
  <c r="AQ118" i="9"/>
  <c r="AR118" i="9"/>
  <c r="AS118" i="9"/>
  <c r="AT118" i="9"/>
  <c r="AU118" i="9"/>
  <c r="AV118" i="9"/>
  <c r="DT118" i="9"/>
  <c r="AP130" i="9"/>
  <c r="AQ130" i="9"/>
  <c r="AR130" i="9"/>
  <c r="AS130" i="9"/>
  <c r="AT130" i="9"/>
  <c r="AU130" i="9"/>
  <c r="AV130" i="9"/>
  <c r="DT130" i="9"/>
  <c r="DT132" i="9"/>
  <c r="AP136" i="9"/>
  <c r="AQ136" i="9"/>
  <c r="AR136" i="9"/>
  <c r="AS136" i="9"/>
  <c r="AT136" i="9"/>
  <c r="AU136" i="9"/>
  <c r="AV136" i="9"/>
  <c r="DT136" i="9"/>
  <c r="AP202" i="9"/>
  <c r="AP37" i="9" s="1"/>
  <c r="AQ202" i="9"/>
  <c r="AQ37" i="9" s="1"/>
  <c r="AR202" i="9"/>
  <c r="AR37" i="9" s="1"/>
  <c r="AS202" i="9"/>
  <c r="AS37" i="9" s="1"/>
  <c r="AT202" i="9"/>
  <c r="AT37" i="9" s="1"/>
  <c r="AU202" i="9"/>
  <c r="AU37" i="9" s="1"/>
  <c r="AV202" i="9"/>
  <c r="AP244" i="9"/>
  <c r="AP42" i="9" s="1"/>
  <c r="AQ244" i="9"/>
  <c r="AQ42" i="9" s="1"/>
  <c r="AR244" i="9"/>
  <c r="AR42" i="9" s="1"/>
  <c r="AS244" i="9"/>
  <c r="AS42" i="9" s="1"/>
  <c r="AT244" i="9"/>
  <c r="AU244" i="9"/>
  <c r="AU42" i="9" s="1"/>
  <c r="AV244" i="9"/>
  <c r="AV42" i="9" s="1"/>
  <c r="AP312" i="9"/>
  <c r="AP50" i="9" s="1"/>
  <c r="AP55" i="9" s="1"/>
  <c r="AP64" i="9" s="1"/>
  <c r="AP968" i="9" s="1"/>
  <c r="AQ312" i="9"/>
  <c r="AR312" i="9"/>
  <c r="AS312" i="9"/>
  <c r="AT312" i="9"/>
  <c r="AT50" i="9" s="1"/>
  <c r="AT55" i="9" s="1"/>
  <c r="AT64" i="9" s="1"/>
  <c r="AT968" i="9" s="1"/>
  <c r="AU312" i="9"/>
  <c r="AU50" i="9" s="1"/>
  <c r="AU55" i="9" s="1"/>
  <c r="AV312" i="9"/>
  <c r="AV50" i="9" s="1"/>
  <c r="AV55" i="9" s="1"/>
  <c r="AP318" i="9"/>
  <c r="AQ318" i="9"/>
  <c r="AR318" i="9"/>
  <c r="AS318" i="9"/>
  <c r="DT318" i="9" s="1"/>
  <c r="AT318" i="9"/>
  <c r="AU318" i="9"/>
  <c r="AV318" i="9"/>
  <c r="AP324" i="9"/>
  <c r="AP361" i="9" s="1"/>
  <c r="AQ324" i="9"/>
  <c r="AR324" i="9"/>
  <c r="AS324" i="9"/>
  <c r="DT324" i="9" s="1"/>
  <c r="AT324" i="9"/>
  <c r="AU324" i="9"/>
  <c r="AV324" i="9"/>
  <c r="AP330" i="9"/>
  <c r="AP38" i="9" s="1"/>
  <c r="AQ330" i="9"/>
  <c r="AQ38" i="9" s="1"/>
  <c r="AR330" i="9"/>
  <c r="AS330" i="9"/>
  <c r="AT330" i="9"/>
  <c r="AT38" i="9" s="1"/>
  <c r="AU330" i="9"/>
  <c r="AU38" i="9" s="1"/>
  <c r="AV330" i="9"/>
  <c r="AV38" i="9" s="1"/>
  <c r="AP351" i="9"/>
  <c r="AP68" i="9" s="1"/>
  <c r="AP71" i="9" s="1"/>
  <c r="AQ351" i="9"/>
  <c r="AR351" i="9"/>
  <c r="AS351" i="9"/>
  <c r="AS68" i="9" s="1"/>
  <c r="AS71" i="9" s="1"/>
  <c r="AT351" i="9"/>
  <c r="AT68" i="9" s="1"/>
  <c r="AT71" i="9" s="1"/>
  <c r="AU351" i="9"/>
  <c r="AU68" i="9" s="1"/>
  <c r="AU71" i="9" s="1"/>
  <c r="AV351" i="9"/>
  <c r="AP847" i="9"/>
  <c r="AP81" i="9" s="1"/>
  <c r="AQ847" i="9"/>
  <c r="AQ81" i="9" s="1"/>
  <c r="AQ83" i="9" s="1"/>
  <c r="AR847" i="9"/>
  <c r="AR954" i="9" s="1"/>
  <c r="AS847" i="9"/>
  <c r="AS81" i="9" s="1"/>
  <c r="AS83" i="9" s="1"/>
  <c r="AT847" i="9"/>
  <c r="AT81" i="9" s="1"/>
  <c r="AT83" i="9" s="1"/>
  <c r="AU847" i="9"/>
  <c r="AU953" i="9" s="1"/>
  <c r="AU967" i="9" s="1"/>
  <c r="AV847" i="9"/>
  <c r="AV953" i="9" s="1"/>
  <c r="AV967" i="9" s="1"/>
  <c r="AP853" i="9"/>
  <c r="AQ853" i="9"/>
  <c r="AR853" i="9"/>
  <c r="AS853" i="9"/>
  <c r="DT853" i="9" s="1"/>
  <c r="AT853" i="9"/>
  <c r="AU853" i="9"/>
  <c r="AV853" i="9"/>
  <c r="DT863" i="9"/>
  <c r="DT899" i="9"/>
  <c r="DT903" i="9"/>
  <c r="DT908" i="9"/>
  <c r="AU934" i="9" l="1"/>
  <c r="AT954" i="9"/>
  <c r="AS953" i="9"/>
  <c r="AS967" i="9" s="1"/>
  <c r="AP40" i="9"/>
  <c r="AP44" i="9" s="1"/>
  <c r="DT351" i="9"/>
  <c r="DT68" i="9" s="1"/>
  <c r="DT71" i="9" s="1"/>
  <c r="AT350" i="9"/>
  <c r="AT395" i="9" s="1"/>
  <c r="AT320" i="9"/>
  <c r="AT203" i="9" s="1"/>
  <c r="AT964" i="9"/>
  <c r="AP963" i="9"/>
  <c r="AP936" i="9"/>
  <c r="AP320" i="9"/>
  <c r="AP203" i="9" s="1"/>
  <c r="DT244" i="9"/>
  <c r="DT42" i="9" s="1"/>
  <c r="AT963" i="9"/>
  <c r="AP934" i="9"/>
  <c r="AP964" i="9"/>
  <c r="AT965" i="9"/>
  <c r="AT922" i="9"/>
  <c r="AP965" i="9"/>
  <c r="AT953" i="9"/>
  <c r="AT967" i="9" s="1"/>
  <c r="AP922" i="9"/>
  <c r="AP966" i="9"/>
  <c r="AT924" i="9"/>
  <c r="AU965" i="9"/>
  <c r="AP924" i="9"/>
  <c r="AT40" i="9"/>
  <c r="AT245" i="9" s="1"/>
  <c r="AU964" i="9"/>
  <c r="AP393" i="9"/>
  <c r="AQ361" i="9"/>
  <c r="AT966" i="9"/>
  <c r="AQ953" i="9"/>
  <c r="AQ967" i="9" s="1"/>
  <c r="AS350" i="9"/>
  <c r="DT350" i="9" s="1"/>
  <c r="AV320" i="9"/>
  <c r="AV203" i="9" s="1"/>
  <c r="AS954" i="9"/>
  <c r="AV934" i="9"/>
  <c r="AQ954" i="9"/>
  <c r="AP350" i="9"/>
  <c r="AP331" i="9" s="1"/>
  <c r="AU320" i="9"/>
  <c r="AU203" i="9" s="1"/>
  <c r="AV81" i="9"/>
  <c r="AV83" i="9" s="1"/>
  <c r="AV954" i="9"/>
  <c r="AR81" i="9"/>
  <c r="AR83" i="9" s="1"/>
  <c r="AR953" i="9"/>
  <c r="AR967" i="9" s="1"/>
  <c r="AQ68" i="9"/>
  <c r="AQ71" i="9" s="1"/>
  <c r="AQ350" i="9"/>
  <c r="AQ395" i="9" s="1"/>
  <c r="AU963" i="9"/>
  <c r="DT909" i="9"/>
  <c r="AS50" i="9"/>
  <c r="AS320" i="9"/>
  <c r="DT312" i="9"/>
  <c r="DT50" i="9" s="1"/>
  <c r="AU81" i="9"/>
  <c r="AU83" i="9" s="1"/>
  <c r="AU954" i="9"/>
  <c r="DT904" i="9"/>
  <c r="AR68" i="9"/>
  <c r="AR71" i="9" s="1"/>
  <c r="AR350" i="9"/>
  <c r="AR395" i="9" s="1"/>
  <c r="AS38" i="9"/>
  <c r="AR50" i="9"/>
  <c r="AR320" i="9"/>
  <c r="AR203" i="9" s="1"/>
  <c r="AV68" i="9"/>
  <c r="AV71" i="9" s="1"/>
  <c r="AV350" i="9"/>
  <c r="AU350" i="9"/>
  <c r="AR38" i="9"/>
  <c r="AQ50" i="9"/>
  <c r="AQ320" i="9"/>
  <c r="AQ203" i="9" s="1"/>
  <c r="AT42" i="9"/>
  <c r="DT847" i="9"/>
  <c r="DT330" i="9"/>
  <c r="AV37" i="9"/>
  <c r="AT85" i="9"/>
  <c r="AT87" i="9" s="1"/>
  <c r="AT94" i="9" s="1"/>
  <c r="DT202" i="9"/>
  <c r="AT331" i="9" l="1"/>
  <c r="AP245" i="9"/>
  <c r="AP395" i="9"/>
  <c r="AT923" i="9" s="1"/>
  <c r="AS331" i="9"/>
  <c r="AR331" i="9"/>
  <c r="AT44" i="9"/>
  <c r="AT45" i="9" s="1"/>
  <c r="AT944" i="9" s="1"/>
  <c r="AS395" i="9"/>
  <c r="AS923" i="9" s="1"/>
  <c r="AR361" i="9"/>
  <c r="AQ393" i="9"/>
  <c r="AQ923" i="9"/>
  <c r="AQ331" i="9"/>
  <c r="DT55" i="9"/>
  <c r="DT922" i="9"/>
  <c r="DT964" i="9"/>
  <c r="DT965" i="9"/>
  <c r="AR935" i="9"/>
  <c r="AR923" i="9"/>
  <c r="AS203" i="9"/>
  <c r="DT320" i="9"/>
  <c r="DT203" i="9" s="1"/>
  <c r="AU331" i="9"/>
  <c r="AU395" i="9"/>
  <c r="AV331" i="9"/>
  <c r="AV395" i="9"/>
  <c r="AV965" i="9"/>
  <c r="AV963" i="9"/>
  <c r="AV964" i="9"/>
  <c r="AS55" i="9"/>
  <c r="AS964" i="9"/>
  <c r="AS965" i="9"/>
  <c r="AT934" i="9"/>
  <c r="AS922" i="9"/>
  <c r="AS934" i="9"/>
  <c r="DT81" i="9"/>
  <c r="DT83" i="9" s="1"/>
  <c r="DT953" i="9"/>
  <c r="DT967" i="9" s="1"/>
  <c r="DT954" i="9"/>
  <c r="AP45" i="9"/>
  <c r="AP944" i="9" s="1"/>
  <c r="AP933" i="9"/>
  <c r="AP921" i="9"/>
  <c r="AP957" i="9"/>
  <c r="AQ55" i="9"/>
  <c r="AU922" i="9"/>
  <c r="AQ934" i="9"/>
  <c r="AQ965" i="9"/>
  <c r="AQ964" i="9"/>
  <c r="AQ922" i="9"/>
  <c r="AR55" i="9"/>
  <c r="AR934" i="9"/>
  <c r="AR922" i="9"/>
  <c r="AV922" i="9"/>
  <c r="AR964" i="9"/>
  <c r="AR965" i="9"/>
  <c r="DT37" i="9"/>
  <c r="DT38" i="9"/>
  <c r="DT331" i="9"/>
  <c r="DU347" i="9" l="1"/>
  <c r="AP969" i="9"/>
  <c r="AP923" i="9"/>
  <c r="AQ935" i="9"/>
  <c r="AP935" i="9"/>
  <c r="AT921" i="9"/>
  <c r="AS935" i="9"/>
  <c r="DT395" i="9"/>
  <c r="DT923" i="9" s="1"/>
  <c r="AT935" i="9"/>
  <c r="AR393" i="9"/>
  <c r="AS361" i="9"/>
  <c r="DT214" i="9"/>
  <c r="E894" i="9" a="1"/>
  <c r="E894" i="9" s="1"/>
  <c r="AV923" i="9"/>
  <c r="AV935" i="9"/>
  <c r="DT342" i="9"/>
  <c r="AU923" i="9"/>
  <c r="AU935" i="9"/>
  <c r="AQ963" i="9"/>
  <c r="DT64" i="9"/>
  <c r="DT963" i="9"/>
  <c r="AR963" i="9"/>
  <c r="AS64" i="9"/>
  <c r="AS963" i="9"/>
  <c r="AT361" i="9" l="1"/>
  <c r="AS393" i="9"/>
  <c r="DT393" i="9" s="1"/>
  <c r="DT361" i="9"/>
  <c r="AS85" i="9"/>
  <c r="AS87" i="9" s="1"/>
  <c r="AS94" i="9" s="1"/>
  <c r="AS924" i="9"/>
  <c r="AT936" i="9"/>
  <c r="AS968" i="9"/>
  <c r="DT85" i="9"/>
  <c r="DT87" i="9" s="1"/>
  <c r="DT94" i="9" s="1"/>
  <c r="DT924" i="9"/>
  <c r="DT968" i="9"/>
  <c r="DV347" i="9"/>
  <c r="DU342" i="9"/>
  <c r="DV219" i="9"/>
  <c r="DU214" i="9"/>
  <c r="AS340" i="9" a="1"/>
  <c r="AS340" i="9" s="1"/>
  <c r="AS338" i="9" s="1"/>
  <c r="AS337" i="9" s="1"/>
  <c r="AR340" i="9" a="1"/>
  <c r="AR340" i="9" s="1"/>
  <c r="AR338" i="9" s="1"/>
  <c r="AR337" i="9" s="1"/>
  <c r="AQ340" i="9" a="1"/>
  <c r="AQ340" i="9" s="1"/>
  <c r="AQ338" i="9" s="1"/>
  <c r="AQ337" i="9" s="1"/>
  <c r="AP340" i="9" a="1"/>
  <c r="AP340" i="9" s="1"/>
  <c r="AP338" i="9" s="1"/>
  <c r="AP337" i="9" s="1"/>
  <c r="AP212" i="9" a="1"/>
  <c r="AP212" i="9" s="1"/>
  <c r="AP210" i="9" s="1"/>
  <c r="AP209" i="9" s="1"/>
  <c r="AQ212" i="9" a="1"/>
  <c r="AQ212" i="9" s="1"/>
  <c r="AQ210" i="9" s="1"/>
  <c r="AQ209" i="9" s="1"/>
  <c r="AR212" i="9" a="1"/>
  <c r="AR212" i="9" s="1"/>
  <c r="AR210" i="9" s="1"/>
  <c r="AR209" i="9" s="1"/>
  <c r="AS212" i="9" a="1"/>
  <c r="AS212" i="9" s="1"/>
  <c r="AS210" i="9" s="1"/>
  <c r="AS209" i="9" s="1"/>
  <c r="AU361" i="9" l="1"/>
  <c r="AT393" i="9"/>
  <c r="DW219" i="9"/>
  <c r="DV214" i="9"/>
  <c r="AU212" i="9" a="1"/>
  <c r="AU212" i="9" s="1"/>
  <c r="AU210" i="9" s="1"/>
  <c r="AU209" i="9" s="1"/>
  <c r="AW212" i="9" a="1"/>
  <c r="AW212" i="9" s="1"/>
  <c r="AW210" i="9" s="1"/>
  <c r="AT212" i="9" a="1"/>
  <c r="AT212" i="9" s="1"/>
  <c r="AT210" i="9" s="1"/>
  <c r="AT209" i="9" s="1"/>
  <c r="AV212" i="9" a="1"/>
  <c r="AV212" i="9" s="1"/>
  <c r="AV210" i="9" s="1"/>
  <c r="AV209" i="9" s="1"/>
  <c r="AV340" i="9" a="1"/>
  <c r="AV340" i="9" s="1"/>
  <c r="AV338" i="9" s="1"/>
  <c r="AV337" i="9" s="1"/>
  <c r="AU340" i="9" a="1"/>
  <c r="AU340" i="9" s="1"/>
  <c r="AU338" i="9" s="1"/>
  <c r="AU337" i="9" s="1"/>
  <c r="AW340" i="9" a="1"/>
  <c r="AW340" i="9" s="1"/>
  <c r="AW338" i="9" s="1"/>
  <c r="AT340" i="9" a="1"/>
  <c r="AT340" i="9" s="1"/>
  <c r="AT338" i="9" s="1"/>
  <c r="AT337" i="9" s="1"/>
  <c r="DT337" i="9"/>
  <c r="DT338" i="9" s="1"/>
  <c r="DT209" i="9"/>
  <c r="DT210" i="9" s="1"/>
  <c r="DV342" i="9"/>
  <c r="DW347" i="9"/>
  <c r="AV361" i="9" l="1"/>
  <c r="AV393" i="9" s="1"/>
  <c r="AU393" i="9"/>
  <c r="DW342" i="9"/>
  <c r="DX347" i="9"/>
  <c r="AY340" i="9" a="1"/>
  <c r="AY340" i="9" s="1"/>
  <c r="AY338" i="9" s="1"/>
  <c r="AX340" i="9" a="1"/>
  <c r="AX340" i="9" s="1"/>
  <c r="AX338" i="9" s="1"/>
  <c r="AZ340" i="9" a="1"/>
  <c r="AZ340" i="9" s="1"/>
  <c r="AZ338" i="9" s="1"/>
  <c r="BA340" i="9" a="1"/>
  <c r="BA340" i="9" s="1"/>
  <c r="BA338" i="9" s="1"/>
  <c r="AZ212" i="9" a="1"/>
  <c r="AZ212" i="9" s="1"/>
  <c r="AZ210" i="9" s="1"/>
  <c r="AY212" i="9" a="1"/>
  <c r="AY212" i="9" s="1"/>
  <c r="AY210" i="9" s="1"/>
  <c r="BA212" i="9" a="1"/>
  <c r="BA212" i="9" s="1"/>
  <c r="BA210" i="9" s="1"/>
  <c r="AX212" i="9" a="1"/>
  <c r="AX212" i="9" s="1"/>
  <c r="AX210" i="9" s="1"/>
  <c r="DW214" i="9"/>
  <c r="DX219" i="9"/>
  <c r="BC212" i="9" l="1" a="1"/>
  <c r="BC212" i="9" s="1"/>
  <c r="BC210" i="9" s="1"/>
  <c r="BB212" i="9" a="1"/>
  <c r="BB212" i="9" s="1"/>
  <c r="BB210" i="9" s="1"/>
  <c r="BD212" i="9" a="1"/>
  <c r="BD212" i="9" s="1"/>
  <c r="BD210" i="9" s="1"/>
  <c r="BE212" i="9" a="1"/>
  <c r="BE212" i="9" s="1"/>
  <c r="BE210" i="9" s="1"/>
  <c r="DX214" i="9"/>
  <c r="DY219" i="9"/>
  <c r="DY347" i="9"/>
  <c r="DX342" i="9"/>
  <c r="BC340" i="9" a="1"/>
  <c r="BC340" i="9" s="1"/>
  <c r="BC338" i="9" s="1"/>
  <c r="BB340" i="9" a="1"/>
  <c r="BB340" i="9" s="1"/>
  <c r="BB338" i="9" s="1"/>
  <c r="BD340" i="9" a="1"/>
  <c r="BD340" i="9" s="1"/>
  <c r="BD338" i="9" s="1"/>
  <c r="BE340" i="9" a="1"/>
  <c r="BE340" i="9" s="1"/>
  <c r="BE338" i="9" s="1"/>
  <c r="DY342" i="9" l="1"/>
  <c r="DZ347" i="9"/>
  <c r="DZ219" i="9"/>
  <c r="DY214" i="9"/>
  <c r="BH340" i="9" a="1"/>
  <c r="BH340" i="9" s="1"/>
  <c r="BH338" i="9" s="1"/>
  <c r="BI340" i="9" a="1"/>
  <c r="BI340" i="9" s="1"/>
  <c r="BI338" i="9" s="1"/>
  <c r="BF340" i="9" a="1"/>
  <c r="BF340" i="9" s="1"/>
  <c r="BF338" i="9" s="1"/>
  <c r="BG340" i="9" a="1"/>
  <c r="BG340" i="9" s="1"/>
  <c r="BG338" i="9" s="1"/>
  <c r="BI212" i="9" a="1"/>
  <c r="BI212" i="9" s="1"/>
  <c r="BI210" i="9" s="1"/>
  <c r="BF212" i="9" a="1"/>
  <c r="BF212" i="9" s="1"/>
  <c r="BF210" i="9" s="1"/>
  <c r="BH212" i="9" a="1"/>
  <c r="BH212" i="9" s="1"/>
  <c r="BH210" i="9" s="1"/>
  <c r="BG212" i="9" a="1"/>
  <c r="BG212" i="9" s="1"/>
  <c r="BG210" i="9" s="1"/>
  <c r="BJ212" i="9" l="1" a="1"/>
  <c r="BJ212" i="9" s="1"/>
  <c r="BJ210" i="9" s="1"/>
  <c r="BM212" i="9" a="1"/>
  <c r="BM212" i="9" s="1"/>
  <c r="BM210" i="9" s="1"/>
  <c r="BK212" i="9" a="1"/>
  <c r="BK212" i="9" s="1"/>
  <c r="BK210" i="9" s="1"/>
  <c r="BL212" i="9" a="1"/>
  <c r="BL212" i="9" s="1"/>
  <c r="BL210" i="9" s="1"/>
  <c r="DZ214" i="9"/>
  <c r="EA219" i="9"/>
  <c r="EA347" i="9"/>
  <c r="DZ342" i="9"/>
  <c r="BK340" i="9" a="1"/>
  <c r="BK340" i="9" s="1"/>
  <c r="BK338" i="9" s="1"/>
  <c r="BM340" i="9" a="1"/>
  <c r="BM340" i="9" s="1"/>
  <c r="BM338" i="9" s="1"/>
  <c r="BJ340" i="9" a="1"/>
  <c r="BJ340" i="9" s="1"/>
  <c r="BJ338" i="9" s="1"/>
  <c r="BL340" i="9" a="1"/>
  <c r="BL340" i="9" s="1"/>
  <c r="BL338" i="9" s="1"/>
  <c r="EA214" i="9" l="1"/>
  <c r="EB219" i="9"/>
  <c r="BO212" i="9" a="1"/>
  <c r="BO212" i="9" s="1"/>
  <c r="BO210" i="9" s="1"/>
  <c r="BN212" i="9" a="1"/>
  <c r="BN212" i="9" s="1"/>
  <c r="BN210" i="9" s="1"/>
  <c r="BP212" i="9" a="1"/>
  <c r="BP212" i="9" s="1"/>
  <c r="BP210" i="9" s="1"/>
  <c r="BQ212" i="9" a="1"/>
  <c r="BQ212" i="9" s="1"/>
  <c r="BQ210" i="9" s="1"/>
  <c r="BN340" i="9" a="1"/>
  <c r="BN340" i="9" s="1"/>
  <c r="BN338" i="9" s="1"/>
  <c r="BO340" i="9" a="1"/>
  <c r="BO340" i="9" s="1"/>
  <c r="BO338" i="9" s="1"/>
  <c r="BP340" i="9" a="1"/>
  <c r="BP340" i="9" s="1"/>
  <c r="BP338" i="9" s="1"/>
  <c r="BQ340" i="9" a="1"/>
  <c r="BQ340" i="9" s="1"/>
  <c r="BQ338" i="9" s="1"/>
  <c r="EB347" i="9"/>
  <c r="EA342" i="9"/>
  <c r="EB214" i="9" l="1"/>
  <c r="EC219" i="9"/>
  <c r="BS212" i="9" a="1"/>
  <c r="BS212" i="9" s="1"/>
  <c r="BS210" i="9" s="1"/>
  <c r="BT212" i="9" a="1"/>
  <c r="BT212" i="9" s="1"/>
  <c r="BT210" i="9" s="1"/>
  <c r="BU212" i="9" a="1"/>
  <c r="BU212" i="9" s="1"/>
  <c r="BU210" i="9" s="1"/>
  <c r="BR212" i="9" a="1"/>
  <c r="BR212" i="9" s="1"/>
  <c r="BR210" i="9" s="1"/>
  <c r="BS340" i="9" a="1"/>
  <c r="BS340" i="9" s="1"/>
  <c r="BS338" i="9" s="1"/>
  <c r="BR340" i="9" a="1"/>
  <c r="BR340" i="9" s="1"/>
  <c r="BR338" i="9" s="1"/>
  <c r="BU340" i="9" a="1"/>
  <c r="BU340" i="9" s="1"/>
  <c r="BU338" i="9" s="1"/>
  <c r="BT340" i="9" a="1"/>
  <c r="BT340" i="9" s="1"/>
  <c r="BT338" i="9" s="1"/>
  <c r="EC347" i="9"/>
  <c r="EB342" i="9"/>
  <c r="EC342" i="9" l="1"/>
  <c r="ED347" i="9"/>
  <c r="EC214" i="9"/>
  <c r="ED219" i="9"/>
  <c r="BV212" i="9" a="1"/>
  <c r="BV212" i="9" s="1"/>
  <c r="BV210" i="9" s="1"/>
  <c r="BW212" i="9" a="1"/>
  <c r="BW212" i="9" s="1"/>
  <c r="BW210" i="9" s="1"/>
  <c r="BY212" i="9" a="1"/>
  <c r="BY212" i="9" s="1"/>
  <c r="BY210" i="9" s="1"/>
  <c r="BX212" i="9" a="1"/>
  <c r="BX212" i="9" s="1"/>
  <c r="BX210" i="9" s="1"/>
  <c r="BX340" i="9" a="1"/>
  <c r="BX340" i="9" s="1"/>
  <c r="BX338" i="9" s="1"/>
  <c r="BV340" i="9" a="1"/>
  <c r="BV340" i="9" s="1"/>
  <c r="BV338" i="9" s="1"/>
  <c r="BY340" i="9" a="1"/>
  <c r="BY340" i="9" s="1"/>
  <c r="BY338" i="9" s="1"/>
  <c r="BW340" i="9" a="1"/>
  <c r="BW340" i="9" s="1"/>
  <c r="BW338" i="9" s="1"/>
  <c r="CC212" i="9" l="1" a="1"/>
  <c r="CC212" i="9" s="1"/>
  <c r="CC210" i="9" s="1"/>
  <c r="BZ212" i="9" a="1"/>
  <c r="BZ212" i="9" s="1"/>
  <c r="BZ210" i="9" s="1"/>
  <c r="CB212" i="9" a="1"/>
  <c r="CB212" i="9" s="1"/>
  <c r="CB210" i="9" s="1"/>
  <c r="CA212" i="9" a="1"/>
  <c r="CA212" i="9" s="1"/>
  <c r="CA210" i="9" s="1"/>
  <c r="EE219" i="9"/>
  <c r="ED214" i="9"/>
  <c r="EE347" i="9"/>
  <c r="ED342" i="9"/>
  <c r="CB340" i="9" a="1"/>
  <c r="CB340" i="9" s="1"/>
  <c r="CB338" i="9" s="1"/>
  <c r="CC340" i="9" a="1"/>
  <c r="CC340" i="9" s="1"/>
  <c r="CC338" i="9" s="1"/>
  <c r="CA340" i="9" a="1"/>
  <c r="CA340" i="9" s="1"/>
  <c r="CA338" i="9" s="1"/>
  <c r="BZ340" i="9" a="1"/>
  <c r="BZ340" i="9" s="1"/>
  <c r="BZ338" i="9" s="1"/>
  <c r="CF340" i="9" l="1" a="1"/>
  <c r="CF340" i="9" s="1"/>
  <c r="CF338" i="9" s="1"/>
  <c r="CE340" i="9" a="1"/>
  <c r="CE340" i="9" s="1"/>
  <c r="CE338" i="9" s="1"/>
  <c r="CD340" i="9" a="1"/>
  <c r="CD340" i="9" s="1"/>
  <c r="CD338" i="9" s="1"/>
  <c r="CG340" i="9" a="1"/>
  <c r="CG340" i="9" s="1"/>
  <c r="CG338" i="9" s="1"/>
  <c r="EE342" i="9"/>
  <c r="EF347" i="9"/>
  <c r="CE212" i="9" a="1"/>
  <c r="CE212" i="9" s="1"/>
  <c r="CE210" i="9" s="1"/>
  <c r="CF212" i="9" a="1"/>
  <c r="CF212" i="9" s="1"/>
  <c r="CF210" i="9" s="1"/>
  <c r="CG212" i="9" a="1"/>
  <c r="CG212" i="9" s="1"/>
  <c r="CG210" i="9" s="1"/>
  <c r="CD212" i="9" a="1"/>
  <c r="CD212" i="9" s="1"/>
  <c r="CD210" i="9" s="1"/>
  <c r="EF219" i="9"/>
  <c r="EE214" i="9"/>
  <c r="EF342" i="9" l="1"/>
  <c r="EG347" i="9"/>
  <c r="CJ340" i="9" a="1"/>
  <c r="CJ340" i="9" s="1"/>
  <c r="CJ338" i="9" s="1"/>
  <c r="CH340" i="9" a="1"/>
  <c r="CH340" i="9" s="1"/>
  <c r="CH338" i="9" s="1"/>
  <c r="CK340" i="9" a="1"/>
  <c r="CK340" i="9" s="1"/>
  <c r="CK338" i="9" s="1"/>
  <c r="CI340" i="9" a="1"/>
  <c r="CI340" i="9" s="1"/>
  <c r="CI338" i="9" s="1"/>
  <c r="CH212" i="9" a="1"/>
  <c r="CH212" i="9" s="1"/>
  <c r="CH210" i="9" s="1"/>
  <c r="CJ212" i="9" a="1"/>
  <c r="CJ212" i="9" s="1"/>
  <c r="CJ210" i="9" s="1"/>
  <c r="CK212" i="9" a="1"/>
  <c r="CK212" i="9" s="1"/>
  <c r="CK210" i="9" s="1"/>
  <c r="CI212" i="9" a="1"/>
  <c r="CI212" i="9" s="1"/>
  <c r="CI210" i="9" s="1"/>
  <c r="EF214" i="9"/>
  <c r="EG219" i="9"/>
  <c r="EG214" i="9" l="1"/>
  <c r="EH219" i="9"/>
  <c r="CO212" i="9" a="1"/>
  <c r="CO212" i="9" s="1"/>
  <c r="CO210" i="9" s="1"/>
  <c r="CL212" i="9" a="1"/>
  <c r="CL212" i="9" s="1"/>
  <c r="CL210" i="9" s="1"/>
  <c r="CN212" i="9" a="1"/>
  <c r="CN212" i="9" s="1"/>
  <c r="CN210" i="9" s="1"/>
  <c r="CM212" i="9" a="1"/>
  <c r="CM212" i="9" s="1"/>
  <c r="CM210" i="9" s="1"/>
  <c r="EG342" i="9"/>
  <c r="EH347" i="9"/>
  <c r="CN340" i="9" a="1"/>
  <c r="CN340" i="9" s="1"/>
  <c r="CN338" i="9" s="1"/>
  <c r="CO340" i="9" a="1"/>
  <c r="CO340" i="9" s="1"/>
  <c r="CO338" i="9" s="1"/>
  <c r="CM340" i="9" a="1"/>
  <c r="CM340" i="9" s="1"/>
  <c r="CM338" i="9" s="1"/>
  <c r="CL340" i="9" a="1"/>
  <c r="CL340" i="9" s="1"/>
  <c r="CL338" i="9" s="1"/>
  <c r="EH214" i="9" l="1"/>
  <c r="EI219" i="9"/>
  <c r="EH342" i="9"/>
  <c r="EI347" i="9"/>
  <c r="CS340" i="9" a="1"/>
  <c r="CS340" i="9" s="1"/>
  <c r="CS338" i="9" s="1"/>
  <c r="CP340" i="9" a="1"/>
  <c r="CP340" i="9" s="1"/>
  <c r="CP338" i="9" s="1"/>
  <c r="CR340" i="9" a="1"/>
  <c r="CR340" i="9" s="1"/>
  <c r="CR338" i="9" s="1"/>
  <c r="CQ340" i="9" a="1"/>
  <c r="CQ340" i="9" s="1"/>
  <c r="CQ338" i="9" s="1"/>
  <c r="CQ212" i="9" a="1"/>
  <c r="CQ212" i="9" s="1"/>
  <c r="CQ210" i="9" s="1"/>
  <c r="CP212" i="9" a="1"/>
  <c r="CP212" i="9" s="1"/>
  <c r="CP210" i="9" s="1"/>
  <c r="CR212" i="9" a="1"/>
  <c r="CR212" i="9" s="1"/>
  <c r="CR210" i="9" s="1"/>
  <c r="CS212" i="9" a="1"/>
  <c r="CS212" i="9" s="1"/>
  <c r="CS210" i="9" s="1"/>
  <c r="EJ219" i="9" l="1"/>
  <c r="EI214" i="9"/>
  <c r="CV212" i="9" a="1"/>
  <c r="CV212" i="9" s="1"/>
  <c r="CV210" i="9" s="1"/>
  <c r="CT212" i="9" a="1"/>
  <c r="CT212" i="9" s="1"/>
  <c r="CT210" i="9" s="1"/>
  <c r="CW212" i="9" a="1"/>
  <c r="CW212" i="9" s="1"/>
  <c r="CW210" i="9" s="1"/>
  <c r="CU212" i="9" a="1"/>
  <c r="CU212" i="9" s="1"/>
  <c r="CU210" i="9" s="1"/>
  <c r="EJ347" i="9"/>
  <c r="EI342" i="9"/>
  <c r="CW340" i="9" a="1"/>
  <c r="CW340" i="9" s="1"/>
  <c r="CW338" i="9" s="1"/>
  <c r="CV340" i="9" a="1"/>
  <c r="CV340" i="9" s="1"/>
  <c r="CV338" i="9" s="1"/>
  <c r="CT340" i="9" a="1"/>
  <c r="CT340" i="9" s="1"/>
  <c r="CT338" i="9" s="1"/>
  <c r="CU340" i="9" a="1"/>
  <c r="CU340" i="9" s="1"/>
  <c r="CU338" i="9" s="1"/>
  <c r="DA340" i="9" l="1" a="1"/>
  <c r="DA340" i="9" s="1"/>
  <c r="DA338" i="9" s="1"/>
  <c r="CX340" i="9" a="1"/>
  <c r="CX340" i="9" s="1"/>
  <c r="CX338" i="9" s="1"/>
  <c r="CY340" i="9" a="1"/>
  <c r="CY340" i="9" s="1"/>
  <c r="CY338" i="9" s="1"/>
  <c r="CZ340" i="9" a="1"/>
  <c r="CZ340" i="9" s="1"/>
  <c r="CZ338" i="9" s="1"/>
  <c r="EK347" i="9"/>
  <c r="EK342" i="9" s="1"/>
  <c r="EJ342" i="9"/>
  <c r="DA212" i="9" a="1"/>
  <c r="DA212" i="9" s="1"/>
  <c r="DA210" i="9" s="1"/>
  <c r="CY212" i="9" a="1"/>
  <c r="CY212" i="9" s="1"/>
  <c r="CY210" i="9" s="1"/>
  <c r="CX212" i="9" a="1"/>
  <c r="CX212" i="9" s="1"/>
  <c r="CX210" i="9" s="1"/>
  <c r="CZ212" i="9" a="1"/>
  <c r="CZ212" i="9" s="1"/>
  <c r="CZ210" i="9" s="1"/>
  <c r="EK219" i="9"/>
  <c r="EK214" i="9" s="1"/>
  <c r="EJ214" i="9"/>
  <c r="DE212" i="9" l="1" a="1"/>
  <c r="DE212" i="9" s="1"/>
  <c r="DE210" i="9" s="1"/>
  <c r="DB212" i="9" a="1"/>
  <c r="DB212" i="9" s="1"/>
  <c r="DB210" i="9" s="1"/>
  <c r="DC212" i="9" a="1"/>
  <c r="DC212" i="9" s="1"/>
  <c r="DC210" i="9" s="1"/>
  <c r="DD212" i="9" a="1"/>
  <c r="DD212" i="9" s="1"/>
  <c r="DD210" i="9" s="1"/>
  <c r="DE340" i="9" a="1"/>
  <c r="DE340" i="9" s="1"/>
  <c r="DE338" i="9" s="1"/>
  <c r="DD340" i="9" a="1"/>
  <c r="DD340" i="9" s="1"/>
  <c r="DD338" i="9" s="1"/>
  <c r="DC340" i="9" a="1"/>
  <c r="DC340" i="9" s="1"/>
  <c r="DC338" i="9" s="1"/>
  <c r="DB340" i="9" a="1"/>
  <c r="DB340" i="9" s="1"/>
  <c r="DB338" i="9" s="1"/>
  <c r="DI340" i="9" a="1"/>
  <c r="DI340" i="9" s="1"/>
  <c r="DI338" i="9" s="1"/>
  <c r="DH340" i="9" a="1"/>
  <c r="DH340" i="9" s="1"/>
  <c r="DH338" i="9" s="1"/>
  <c r="DG340" i="9" a="1"/>
  <c r="DG340" i="9" s="1"/>
  <c r="DG338" i="9" s="1"/>
  <c r="DF340" i="9" a="1"/>
  <c r="DF340" i="9" s="1"/>
  <c r="DF338" i="9" s="1"/>
  <c r="DF212" i="9" a="1"/>
  <c r="DF212" i="9" s="1"/>
  <c r="DF210" i="9" s="1"/>
  <c r="DH212" i="9" a="1"/>
  <c r="DH212" i="9" s="1"/>
  <c r="DH210" i="9" s="1"/>
  <c r="DI212" i="9" a="1"/>
  <c r="DI212" i="9" s="1"/>
  <c r="DI210" i="9" s="1"/>
  <c r="DG212" i="9" a="1"/>
  <c r="DG212" i="9" s="1"/>
  <c r="DG210" i="9" s="1"/>
  <c r="AQ180" i="9"/>
  <c r="AQ25" i="9" s="1"/>
  <c r="AR180" i="9"/>
  <c r="AR25" i="9" s="1"/>
  <c r="AS180" i="9"/>
  <c r="AS25" i="9" s="1"/>
  <c r="AQ160" i="9"/>
  <c r="AQ22" i="9" s="1"/>
  <c r="AR160" i="9"/>
  <c r="AS160" i="9"/>
  <c r="AS22" i="9" s="1"/>
  <c r="AU180" i="9"/>
  <c r="AU181" i="9" s="1"/>
  <c r="AV180" i="9"/>
  <c r="AV181" i="9" s="1"/>
  <c r="AU160" i="9"/>
  <c r="AU161" i="9" s="1"/>
  <c r="AU23" i="9" s="1"/>
  <c r="AU941" i="9" s="1"/>
  <c r="AV160" i="9"/>
  <c r="AV22" i="9" s="1"/>
  <c r="AV20" i="9" s="1"/>
  <c r="AR264" i="9"/>
  <c r="AR57" i="9" s="1"/>
  <c r="AR62" i="9" s="1"/>
  <c r="AR64" i="9" s="1"/>
  <c r="AQ264" i="9"/>
  <c r="AQ57" i="9" s="1"/>
  <c r="AQ62" i="9" s="1"/>
  <c r="AQ64" i="9" s="1"/>
  <c r="AQ85" i="9" s="1"/>
  <c r="AQ87" i="9" s="1"/>
  <c r="AQ94" i="9" s="1"/>
  <c r="AU264" i="9"/>
  <c r="AU57" i="9" s="1"/>
  <c r="AU62" i="9" s="1"/>
  <c r="AU64" i="9" s="1"/>
  <c r="AU85" i="9" s="1"/>
  <c r="AU87" i="9" s="1"/>
  <c r="AU94" i="9" s="1"/>
  <c r="AP771" i="9"/>
  <c r="AP752" i="9"/>
  <c r="AP759" i="9" s="1"/>
  <c r="AV264" i="9"/>
  <c r="AT252" i="9"/>
  <c r="AT251" i="9" s="1"/>
  <c r="AP252" i="9"/>
  <c r="AP251" i="9" s="1"/>
  <c r="AQ294" i="9"/>
  <c r="AR294" i="9"/>
  <c r="AR30" i="9" s="1"/>
  <c r="AS294" i="9"/>
  <c r="AS30" i="9" s="1"/>
  <c r="AU294" i="9"/>
  <c r="AV294" i="9"/>
  <c r="AV30" i="9" s="1"/>
  <c r="AS168" i="9"/>
  <c r="AS167" i="9" s="1"/>
  <c r="AT300" i="9"/>
  <c r="AT299" i="9" s="1"/>
  <c r="AU300" i="9"/>
  <c r="AV300" i="9"/>
  <c r="AT190" i="9"/>
  <c r="AT189" i="9" s="1"/>
  <c r="AU190" i="9"/>
  <c r="AU189" i="9" s="1"/>
  <c r="AV190" i="9"/>
  <c r="AV189" i="9" s="1"/>
  <c r="AT168" i="9"/>
  <c r="AT167" i="9" s="1"/>
  <c r="AU168" i="9"/>
  <c r="AU167" i="9" s="1"/>
  <c r="AV168" i="9"/>
  <c r="AV167" i="9" s="1"/>
  <c r="AP300" i="9"/>
  <c r="AP299" i="9" s="1"/>
  <c r="AQ300" i="9"/>
  <c r="AR300" i="9"/>
  <c r="AS300" i="9"/>
  <c r="AV445" i="9"/>
  <c r="AU445" i="9"/>
  <c r="AT445" i="9"/>
  <c r="AP168" i="9"/>
  <c r="AP167" i="9" s="1"/>
  <c r="AQ168" i="9"/>
  <c r="AQ167" i="9" s="1"/>
  <c r="AR168" i="9"/>
  <c r="AR167" i="9" s="1"/>
  <c r="AQ190" i="9"/>
  <c r="AQ189" i="9" s="1"/>
  <c r="AS106" i="9"/>
  <c r="AP445" i="9"/>
  <c r="AS445" i="9"/>
  <c r="AQ445" i="9"/>
  <c r="AR445" i="9"/>
  <c r="AP190" i="9"/>
  <c r="AP189" i="9" s="1"/>
  <c r="AR190" i="9"/>
  <c r="AR189" i="9" s="1"/>
  <c r="AS190" i="9"/>
  <c r="AS189" i="9" s="1"/>
  <c r="AR106" i="9"/>
  <c r="AQ106" i="9"/>
  <c r="AT465" i="9"/>
  <c r="AU465" i="9"/>
  <c r="AV465" i="9"/>
  <c r="AR465" i="9"/>
  <c r="AQ465" i="9"/>
  <c r="AP465" i="9"/>
  <c r="AS465" i="9"/>
  <c r="AP128" i="9"/>
  <c r="AP777" i="9"/>
  <c r="AP758" i="9"/>
  <c r="AS181" i="9" l="1"/>
  <c r="AV57" i="9"/>
  <c r="AV62" i="9" s="1"/>
  <c r="AV64" i="9" s="1"/>
  <c r="AV968" i="9" s="1"/>
  <c r="AR181" i="9"/>
  <c r="AQ181" i="9"/>
  <c r="DT180" i="9"/>
  <c r="DT181" i="9" s="1"/>
  <c r="DU199" i="9" s="1"/>
  <c r="AU968" i="9"/>
  <c r="AQ936" i="9"/>
  <c r="AQ968" i="9"/>
  <c r="AS27" i="9"/>
  <c r="AS966" i="9" s="1"/>
  <c r="AQ924" i="9"/>
  <c r="AU936" i="9"/>
  <c r="AV25" i="9"/>
  <c r="AV27" i="9" s="1"/>
  <c r="AV40" i="9" s="1"/>
  <c r="AP954" i="9"/>
  <c r="AP958" i="9" s="1"/>
  <c r="DT294" i="9"/>
  <c r="AU30" i="9"/>
  <c r="AP79" i="9"/>
  <c r="AQ759" i="9"/>
  <c r="AQ161" i="9"/>
  <c r="AQ23" i="9" s="1"/>
  <c r="AQ941" i="9" s="1"/>
  <c r="AS918" i="9"/>
  <c r="AP778" i="9"/>
  <c r="AU22" i="9"/>
  <c r="AU20" i="9" s="1"/>
  <c r="AV161" i="9"/>
  <c r="AV23" i="9" s="1"/>
  <c r="AV941" i="9" s="1"/>
  <c r="DT189" i="9"/>
  <c r="DT190" i="9" s="1"/>
  <c r="AU25" i="9"/>
  <c r="AQ20" i="9"/>
  <c r="AQ930" i="9"/>
  <c r="AQ918" i="9"/>
  <c r="AR85" i="9"/>
  <c r="AR87" i="9" s="1"/>
  <c r="AR94" i="9" s="1"/>
  <c r="AS936" i="9"/>
  <c r="AR924" i="9"/>
  <c r="AR968" i="9"/>
  <c r="AR936" i="9"/>
  <c r="AS20" i="9"/>
  <c r="AQ778" i="9"/>
  <c r="AP80" i="9"/>
  <c r="AS161" i="9"/>
  <c r="AS23" i="9" s="1"/>
  <c r="AS941" i="9" s="1"/>
  <c r="AT930" i="9"/>
  <c r="AQ30" i="9"/>
  <c r="AU924" i="9"/>
  <c r="AP953" i="9"/>
  <c r="AQ27" i="9"/>
  <c r="DT160" i="9"/>
  <c r="AR22" i="9"/>
  <c r="AR27" i="9" s="1"/>
  <c r="AR161" i="9"/>
  <c r="AR23" i="9" s="1"/>
  <c r="AR941" i="9" s="1"/>
  <c r="DT167" i="9"/>
  <c r="DT168" i="9" s="1"/>
  <c r="AV924" i="9" l="1"/>
  <c r="AV936" i="9"/>
  <c r="AV85" i="9"/>
  <c r="AV87" i="9" s="1"/>
  <c r="AV94" i="9" s="1"/>
  <c r="AP83" i="9"/>
  <c r="AP85" i="9" s="1"/>
  <c r="AS28" i="9"/>
  <c r="AS942" i="9" s="1"/>
  <c r="AT931" i="9"/>
  <c r="AS919" i="9"/>
  <c r="DT25" i="9"/>
  <c r="AS32" i="9"/>
  <c r="AS920" i="9" s="1"/>
  <c r="AV32" i="9"/>
  <c r="AV33" i="9" s="1"/>
  <c r="AV943" i="9" s="1"/>
  <c r="DT30" i="9"/>
  <c r="AV930" i="9"/>
  <c r="AV28" i="9"/>
  <c r="AV942" i="9" s="1"/>
  <c r="AU918" i="9"/>
  <c r="AV966" i="9"/>
  <c r="AU27" i="9"/>
  <c r="AU919" i="9" s="1"/>
  <c r="AU930" i="9"/>
  <c r="AQ28" i="9"/>
  <c r="AQ942" i="9" s="1"/>
  <c r="AQ40" i="9"/>
  <c r="AQ931" i="9"/>
  <c r="AQ919" i="9"/>
  <c r="AQ966" i="9"/>
  <c r="AQ32" i="9"/>
  <c r="AP956" i="9"/>
  <c r="AP967" i="9"/>
  <c r="AW134" i="9" a="1"/>
  <c r="AW134" i="9" s="1"/>
  <c r="AV44" i="9"/>
  <c r="AV45" i="9" s="1"/>
  <c r="AV944" i="9" s="1"/>
  <c r="AV252" i="9"/>
  <c r="AV251" i="9" s="1"/>
  <c r="AV245" i="9"/>
  <c r="AR40" i="9"/>
  <c r="AR32" i="9"/>
  <c r="AR931" i="9"/>
  <c r="AV919" i="9"/>
  <c r="AR966" i="9"/>
  <c r="AS931" i="9"/>
  <c r="AT958" i="9"/>
  <c r="AR28" i="9"/>
  <c r="AR942" i="9" s="1"/>
  <c r="AR919" i="9"/>
  <c r="AS225" i="9" a="1"/>
  <c r="AS225" i="9" s="1"/>
  <c r="AV918" i="9"/>
  <c r="AR20" i="9"/>
  <c r="AS930" i="9"/>
  <c r="AR930" i="9"/>
  <c r="AR918" i="9"/>
  <c r="DT161" i="9"/>
  <c r="DT22" i="9"/>
  <c r="E100" i="9" l="1"/>
  <c r="DT194" i="9"/>
  <c r="AR192" i="9" s="1" a="1"/>
  <c r="AR192" i="9" s="1"/>
  <c r="DU194" i="9"/>
  <c r="DV199" i="9"/>
  <c r="DW199" i="9" s="1"/>
  <c r="DX199" i="9" s="1"/>
  <c r="AS33" i="9"/>
  <c r="AS943" i="9" s="1"/>
  <c r="AT932" i="9"/>
  <c r="AV958" i="9"/>
  <c r="AP87" i="9"/>
  <c r="AP94" i="9" s="1"/>
  <c r="AU40" i="9"/>
  <c r="AU931" i="9"/>
  <c r="AU32" i="9"/>
  <c r="AU920" i="9" s="1"/>
  <c r="AV931" i="9"/>
  <c r="AU966" i="9"/>
  <c r="AU28" i="9"/>
  <c r="AU942" i="9" s="1"/>
  <c r="AQ969" i="9"/>
  <c r="AQ932" i="9"/>
  <c r="AQ33" i="9"/>
  <c r="AQ943" i="9" s="1"/>
  <c r="AQ920" i="9"/>
  <c r="AQ245" i="9"/>
  <c r="AQ958" i="9" s="1"/>
  <c r="AQ44" i="9"/>
  <c r="AQ252" i="9"/>
  <c r="AQ251" i="9" s="1"/>
  <c r="AS222" i="9"/>
  <c r="DT225" i="9"/>
  <c r="DT20" i="9"/>
  <c r="DT918" i="9"/>
  <c r="DT27" i="9"/>
  <c r="DT23" i="9"/>
  <c r="DT941" i="9" s="1"/>
  <c r="AS969" i="9"/>
  <c r="AT969" i="9"/>
  <c r="AR932" i="9"/>
  <c r="AR33" i="9"/>
  <c r="AR943" i="9" s="1"/>
  <c r="AV920" i="9"/>
  <c r="AR920" i="9"/>
  <c r="AR969" i="9"/>
  <c r="AS932" i="9"/>
  <c r="AR44" i="9"/>
  <c r="AR252" i="9"/>
  <c r="AR251" i="9" s="1"/>
  <c r="AR245" i="9"/>
  <c r="AR958" i="9" s="1"/>
  <c r="DW194" i="9" l="1"/>
  <c r="AS192" i="9" a="1"/>
  <c r="AS192" i="9" s="1"/>
  <c r="AQ192" i="9" a="1"/>
  <c r="AQ192" i="9" s="1"/>
  <c r="AP192" i="9" a="1"/>
  <c r="AP192" i="9" s="1"/>
  <c r="DV194" i="9"/>
  <c r="AZ192" i="9" s="1" a="1"/>
  <c r="AZ192" i="9" s="1"/>
  <c r="AZ190" i="9" s="1"/>
  <c r="AZ189" i="9" s="1"/>
  <c r="AZ180" i="9" s="1"/>
  <c r="AZ25" i="9" s="1"/>
  <c r="AW192" i="9" a="1"/>
  <c r="AW192" i="9" s="1"/>
  <c r="AW190" i="9" s="1"/>
  <c r="AW189" i="9" s="1"/>
  <c r="AT192" i="9" a="1"/>
  <c r="AT192" i="9" s="1"/>
  <c r="AU192" i="9" a="1"/>
  <c r="AU192" i="9" s="1"/>
  <c r="AV192" i="9" a="1"/>
  <c r="AV192" i="9" s="1"/>
  <c r="AV969" i="9"/>
  <c r="AU932" i="9"/>
  <c r="AV932" i="9"/>
  <c r="AU33" i="9"/>
  <c r="AU943" i="9" s="1"/>
  <c r="AU969" i="9"/>
  <c r="AU44" i="9"/>
  <c r="AU921" i="9" s="1"/>
  <c r="AU252" i="9"/>
  <c r="AU251" i="9" s="1"/>
  <c r="AU245" i="9"/>
  <c r="AU958" i="9" s="1"/>
  <c r="AQ45" i="9"/>
  <c r="AQ944" i="9" s="1"/>
  <c r="AQ933" i="9"/>
  <c r="AQ921" i="9"/>
  <c r="AQ956" i="9"/>
  <c r="AQ957" i="9"/>
  <c r="AR933" i="9"/>
  <c r="AV921" i="9"/>
  <c r="AR921" i="9"/>
  <c r="AR45" i="9"/>
  <c r="AR944" i="9" s="1"/>
  <c r="AR957" i="9"/>
  <c r="AR956" i="9"/>
  <c r="DT458" i="9"/>
  <c r="DU474" i="9" s="1"/>
  <c r="DT438" i="9"/>
  <c r="DU454" i="9" s="1"/>
  <c r="DT986" i="9"/>
  <c r="DT987" i="9"/>
  <c r="DT465" i="9"/>
  <c r="DT445" i="9"/>
  <c r="BB192" i="9" a="1"/>
  <c r="BB192" i="9" s="1"/>
  <c r="BB190" i="9" s="1"/>
  <c r="BB189" i="9" s="1"/>
  <c r="BE192" i="9" a="1"/>
  <c r="BE192" i="9" s="1"/>
  <c r="BE190" i="9" s="1"/>
  <c r="BE189" i="9" s="1"/>
  <c r="BE180" i="9" s="1"/>
  <c r="BC192" i="9" a="1"/>
  <c r="BC192" i="9" s="1"/>
  <c r="BC190" i="9" s="1"/>
  <c r="BC189" i="9" s="1"/>
  <c r="BC180" i="9" s="1"/>
  <c r="BD192" i="9" a="1"/>
  <c r="BD192" i="9" s="1"/>
  <c r="BD190" i="9" s="1"/>
  <c r="BD189" i="9" s="1"/>
  <c r="BD180" i="9" s="1"/>
  <c r="DY199" i="9"/>
  <c r="DX194" i="9"/>
  <c r="DT32" i="9"/>
  <c r="DT966" i="9"/>
  <c r="DT860" i="9"/>
  <c r="DT919" i="9"/>
  <c r="DT28" i="9"/>
  <c r="DT942" i="9" s="1"/>
  <c r="AS35" i="9"/>
  <c r="AS40" i="9" s="1"/>
  <c r="DT222" i="9"/>
  <c r="AS223" i="9"/>
  <c r="DT172" i="9"/>
  <c r="AY192" i="9" l="1" a="1"/>
  <c r="AY192" i="9" s="1"/>
  <c r="AY190" i="9" s="1"/>
  <c r="AY189" i="9" s="1"/>
  <c r="AY180" i="9" s="1"/>
  <c r="AY25" i="9" s="1"/>
  <c r="BA192" i="9" a="1"/>
  <c r="BA192" i="9" s="1"/>
  <c r="BA190" i="9" s="1"/>
  <c r="BA189" i="9" s="1"/>
  <c r="BA180" i="9" s="1"/>
  <c r="AX192" i="9" a="1"/>
  <c r="AX192" i="9" s="1"/>
  <c r="AX190" i="9" s="1"/>
  <c r="AX189" i="9" s="1"/>
  <c r="AX180" i="9" s="1"/>
  <c r="AX181" i="9" s="1"/>
  <c r="DU189" i="9"/>
  <c r="DU190" i="9" s="1"/>
  <c r="AW180" i="9"/>
  <c r="AZ181" i="9"/>
  <c r="AU933" i="9"/>
  <c r="AU45" i="9"/>
  <c r="AU944" i="9" s="1"/>
  <c r="AV933" i="9"/>
  <c r="BC25" i="9"/>
  <c r="BC181" i="9"/>
  <c r="DT35" i="9"/>
  <c r="DT40" i="9" s="1"/>
  <c r="DT223" i="9"/>
  <c r="DT449" i="9"/>
  <c r="BB180" i="9"/>
  <c r="DW189" i="9"/>
  <c r="DW190" i="9" s="1"/>
  <c r="DT469" i="9"/>
  <c r="BE25" i="9"/>
  <c r="BE181" i="9"/>
  <c r="AP170" i="9" a="1"/>
  <c r="AP170" i="9" s="1"/>
  <c r="AQ170" i="9" a="1"/>
  <c r="AQ170" i="9" s="1"/>
  <c r="AR170" i="9" a="1"/>
  <c r="AR170" i="9" s="1"/>
  <c r="AS170" i="9" a="1"/>
  <c r="AS170" i="9" s="1"/>
  <c r="DT969" i="9"/>
  <c r="DT33" i="9"/>
  <c r="DT943" i="9" s="1"/>
  <c r="DT920" i="9"/>
  <c r="DZ199" i="9"/>
  <c r="DY194" i="9"/>
  <c r="DU172" i="9"/>
  <c r="AS44" i="9"/>
  <c r="AS252" i="9"/>
  <c r="AS251" i="9" s="1"/>
  <c r="DT251" i="9" s="1"/>
  <c r="AS245" i="9"/>
  <c r="AS958" i="9" s="1"/>
  <c r="BG192" i="9" a="1"/>
  <c r="BG192" i="9" s="1"/>
  <c r="BG190" i="9" s="1"/>
  <c r="BG189" i="9" s="1"/>
  <c r="BG180" i="9" s="1"/>
  <c r="BH192" i="9" a="1"/>
  <c r="BH192" i="9" s="1"/>
  <c r="BH190" i="9" s="1"/>
  <c r="BH189" i="9" s="1"/>
  <c r="BH180" i="9" s="1"/>
  <c r="BI192" i="9" a="1"/>
  <c r="BI192" i="9" s="1"/>
  <c r="BI190" i="9" s="1"/>
  <c r="BI189" i="9" s="1"/>
  <c r="BI180" i="9" s="1"/>
  <c r="BF192" i="9" a="1"/>
  <c r="BF192" i="9" s="1"/>
  <c r="BF190" i="9" s="1"/>
  <c r="BF189" i="9" s="1"/>
  <c r="BD25" i="9"/>
  <c r="BD181" i="9"/>
  <c r="DT988" i="9"/>
  <c r="AY181" i="9" l="1"/>
  <c r="AX25" i="9"/>
  <c r="DV180" i="9"/>
  <c r="DV25" i="9" s="1"/>
  <c r="DV189" i="9"/>
  <c r="DV190" i="9" s="1"/>
  <c r="BA25" i="9"/>
  <c r="BA181" i="9"/>
  <c r="AW25" i="9"/>
  <c r="DU180" i="9"/>
  <c r="AW181" i="9"/>
  <c r="DT252" i="9"/>
  <c r="DV454" i="9"/>
  <c r="DU449" i="9"/>
  <c r="BF180" i="9"/>
  <c r="DX189" i="9"/>
  <c r="DX190" i="9" s="1"/>
  <c r="BI25" i="9"/>
  <c r="BI181" i="9"/>
  <c r="AP467" i="9" a="1"/>
  <c r="AP467" i="9" s="1"/>
  <c r="AR467" i="9" a="1"/>
  <c r="AR467" i="9" s="1"/>
  <c r="AS467" i="9" a="1"/>
  <c r="AS467" i="9" s="1"/>
  <c r="AQ467" i="9" a="1"/>
  <c r="AQ467" i="9" s="1"/>
  <c r="BH25" i="9"/>
  <c r="BH181" i="9"/>
  <c r="DV474" i="9"/>
  <c r="DU469" i="9"/>
  <c r="BJ192" i="9" a="1"/>
  <c r="BJ192" i="9" s="1"/>
  <c r="BJ190" i="9" s="1"/>
  <c r="BJ189" i="9" s="1"/>
  <c r="BK192" i="9" a="1"/>
  <c r="BK192" i="9" s="1"/>
  <c r="BK190" i="9" s="1"/>
  <c r="BK189" i="9" s="1"/>
  <c r="BK180" i="9" s="1"/>
  <c r="BM192" i="9" a="1"/>
  <c r="BM192" i="9" s="1"/>
  <c r="BM190" i="9" s="1"/>
  <c r="BM189" i="9" s="1"/>
  <c r="BM180" i="9" s="1"/>
  <c r="BL192" i="9" a="1"/>
  <c r="BL192" i="9" s="1"/>
  <c r="BL190" i="9" s="1"/>
  <c r="BL189" i="9" s="1"/>
  <c r="BL180" i="9" s="1"/>
  <c r="DT245" i="9"/>
  <c r="DU261" i="9" s="1"/>
  <c r="DT44" i="9"/>
  <c r="BG25" i="9"/>
  <c r="BG181" i="9"/>
  <c r="AW170" i="9" a="1"/>
  <c r="AW170" i="9" s="1"/>
  <c r="AW168" i="9" s="1"/>
  <c r="AW167" i="9" s="1"/>
  <c r="AT170" i="9" a="1"/>
  <c r="AT170" i="9" s="1"/>
  <c r="AU170" i="9" a="1"/>
  <c r="AU170" i="9" s="1"/>
  <c r="AV170" i="9" a="1"/>
  <c r="AV170" i="9" s="1"/>
  <c r="EA199" i="9"/>
  <c r="DZ194" i="9"/>
  <c r="DW180" i="9"/>
  <c r="BB25" i="9"/>
  <c r="BB181" i="9"/>
  <c r="AS45" i="9"/>
  <c r="AS944" i="9" s="1"/>
  <c r="AT933" i="9"/>
  <c r="AV956" i="9"/>
  <c r="AS921" i="9"/>
  <c r="AV957" i="9"/>
  <c r="AS933" i="9"/>
  <c r="AS957" i="9"/>
  <c r="AS956" i="9"/>
  <c r="AT957" i="9"/>
  <c r="AT956" i="9"/>
  <c r="AU956" i="9"/>
  <c r="AU957" i="9"/>
  <c r="DV172" i="9"/>
  <c r="AS447" i="9" a="1"/>
  <c r="AS447" i="9" s="1"/>
  <c r="AQ447" i="9" a="1"/>
  <c r="AQ447" i="9" s="1"/>
  <c r="AP447" i="9" a="1"/>
  <c r="AP447" i="9" s="1"/>
  <c r="AR447" i="9" a="1"/>
  <c r="AR447" i="9" s="1"/>
  <c r="DV181" i="9" l="1"/>
  <c r="DU25" i="9"/>
  <c r="DU181" i="9"/>
  <c r="DT861" i="9"/>
  <c r="DT958" i="9"/>
  <c r="DW474" i="9"/>
  <c r="DV469" i="9"/>
  <c r="BP192" i="9" a="1"/>
  <c r="BP192" i="9" s="1"/>
  <c r="BP190" i="9" s="1"/>
  <c r="BP189" i="9" s="1"/>
  <c r="BP180" i="9" s="1"/>
  <c r="BQ192" i="9" a="1"/>
  <c r="BQ192" i="9" s="1"/>
  <c r="BQ190" i="9" s="1"/>
  <c r="BQ189" i="9" s="1"/>
  <c r="BQ180" i="9" s="1"/>
  <c r="BN192" i="9" a="1"/>
  <c r="BN192" i="9" s="1"/>
  <c r="BN190" i="9" s="1"/>
  <c r="BN189" i="9" s="1"/>
  <c r="BO192" i="9" a="1"/>
  <c r="BO192" i="9" s="1"/>
  <c r="BO190" i="9" s="1"/>
  <c r="BO189" i="9" s="1"/>
  <c r="BO180" i="9" s="1"/>
  <c r="DT45" i="9"/>
  <c r="DT944" i="9" s="1"/>
  <c r="DT921" i="9"/>
  <c r="DT956" i="9"/>
  <c r="DT957" i="9"/>
  <c r="BL25" i="9"/>
  <c r="BL181" i="9"/>
  <c r="DX180" i="9"/>
  <c r="BF25" i="9"/>
  <c r="BF181" i="9"/>
  <c r="BM25" i="9"/>
  <c r="BM181" i="9"/>
  <c r="EB199" i="9"/>
  <c r="EA194" i="9"/>
  <c r="BK25" i="9"/>
  <c r="BK181" i="9"/>
  <c r="AW447" i="9" a="1"/>
  <c r="AW447" i="9" s="1"/>
  <c r="AW445" i="9" s="1"/>
  <c r="AV447" i="9" a="1"/>
  <c r="AV447" i="9" s="1"/>
  <c r="AU447" i="9" a="1"/>
  <c r="AU447" i="9" s="1"/>
  <c r="AT447" i="9" a="1"/>
  <c r="AT447" i="9" s="1"/>
  <c r="DW172" i="9"/>
  <c r="BA170" i="9" a="1"/>
  <c r="BA170" i="9" s="1"/>
  <c r="BA168" i="9" s="1"/>
  <c r="BA167" i="9" s="1"/>
  <c r="BA160" i="9" s="1"/>
  <c r="AZ170" i="9" a="1"/>
  <c r="AZ170" i="9" s="1"/>
  <c r="AZ168" i="9" s="1"/>
  <c r="AZ167" i="9" s="1"/>
  <c r="AZ160" i="9" s="1"/>
  <c r="AY170" i="9" a="1"/>
  <c r="AY170" i="9" s="1"/>
  <c r="AY168" i="9" s="1"/>
  <c r="AY167" i="9" s="1"/>
  <c r="AY160" i="9" s="1"/>
  <c r="AX170" i="9" a="1"/>
  <c r="AX170" i="9" s="1"/>
  <c r="AX168" i="9" s="1"/>
  <c r="AX167" i="9" s="1"/>
  <c r="AW160" i="9"/>
  <c r="DU167" i="9"/>
  <c r="DU168" i="9" s="1"/>
  <c r="BJ180" i="9"/>
  <c r="DY189" i="9"/>
  <c r="DY190" i="9" s="1"/>
  <c r="DW454" i="9"/>
  <c r="DV449" i="9"/>
  <c r="DW25" i="9"/>
  <c r="DW181" i="9"/>
  <c r="AW467" i="9" a="1"/>
  <c r="AW467" i="9" s="1"/>
  <c r="AW465" i="9" s="1"/>
  <c r="AV467" i="9" a="1"/>
  <c r="AV467" i="9" s="1"/>
  <c r="AT467" i="9" a="1"/>
  <c r="AT467" i="9" s="1"/>
  <c r="AU467" i="9" a="1"/>
  <c r="AU467" i="9" s="1"/>
  <c r="AW22" i="9" l="1"/>
  <c r="AW161" i="9"/>
  <c r="AW23" i="9" s="1"/>
  <c r="AW941" i="9" s="1"/>
  <c r="DU160" i="9"/>
  <c r="BA447" i="9" a="1"/>
  <c r="BA447" i="9" s="1"/>
  <c r="BA445" i="9" s="1"/>
  <c r="AY447" i="9" a="1"/>
  <c r="AY447" i="9" s="1"/>
  <c r="AY445" i="9" s="1"/>
  <c r="AZ447" i="9" a="1"/>
  <c r="AZ447" i="9" s="1"/>
  <c r="AZ445" i="9" s="1"/>
  <c r="AX447" i="9" a="1"/>
  <c r="AX447" i="9" s="1"/>
  <c r="AX445" i="9" s="1"/>
  <c r="DX25" i="9"/>
  <c r="DX181" i="9"/>
  <c r="BR192" i="9" a="1"/>
  <c r="BR192" i="9" s="1"/>
  <c r="BR190" i="9" s="1"/>
  <c r="BR189" i="9" s="1"/>
  <c r="BU192" i="9" a="1"/>
  <c r="BU192" i="9" s="1"/>
  <c r="BU190" i="9" s="1"/>
  <c r="BU189" i="9" s="1"/>
  <c r="BU180" i="9" s="1"/>
  <c r="BS192" i="9" a="1"/>
  <c r="BS192" i="9" s="1"/>
  <c r="BS190" i="9" s="1"/>
  <c r="BS189" i="9" s="1"/>
  <c r="BS180" i="9" s="1"/>
  <c r="BT192" i="9" a="1"/>
  <c r="BT192" i="9" s="1"/>
  <c r="BT190" i="9" s="1"/>
  <c r="BT189" i="9" s="1"/>
  <c r="BT180" i="9" s="1"/>
  <c r="BA467" i="9" a="1"/>
  <c r="BA467" i="9" s="1"/>
  <c r="BA465" i="9" s="1"/>
  <c r="AZ467" i="9" a="1"/>
  <c r="AZ467" i="9" s="1"/>
  <c r="AZ465" i="9" s="1"/>
  <c r="AY467" i="9" a="1"/>
  <c r="AY467" i="9" s="1"/>
  <c r="AY465" i="9" s="1"/>
  <c r="AX467" i="9" a="1"/>
  <c r="AX467" i="9" s="1"/>
  <c r="AX465" i="9" s="1"/>
  <c r="DX454" i="9"/>
  <c r="DW449" i="9"/>
  <c r="AY22" i="9"/>
  <c r="AY161" i="9"/>
  <c r="AY23" i="9" s="1"/>
  <c r="AY941" i="9" s="1"/>
  <c r="EB194" i="9"/>
  <c r="EC199" i="9"/>
  <c r="BO25" i="9"/>
  <c r="BO181" i="9"/>
  <c r="DX474" i="9"/>
  <c r="DW469" i="9"/>
  <c r="BN180" i="9"/>
  <c r="DZ189" i="9"/>
  <c r="DZ190" i="9" s="1"/>
  <c r="AZ22" i="9"/>
  <c r="AZ161" i="9"/>
  <c r="AZ23" i="9" s="1"/>
  <c r="AZ941" i="9" s="1"/>
  <c r="BA22" i="9"/>
  <c r="BA161" i="9"/>
  <c r="BA23" i="9" s="1"/>
  <c r="BA941" i="9" s="1"/>
  <c r="BQ25" i="9"/>
  <c r="BQ181" i="9"/>
  <c r="AX160" i="9"/>
  <c r="DV167" i="9"/>
  <c r="DV168" i="9" s="1"/>
  <c r="DY180" i="9"/>
  <c r="BJ25" i="9"/>
  <c r="BJ181" i="9"/>
  <c r="BC170" i="9" a="1"/>
  <c r="BC170" i="9" s="1"/>
  <c r="BC168" i="9" s="1"/>
  <c r="BC167" i="9" s="1"/>
  <c r="BC160" i="9" s="1"/>
  <c r="BD170" i="9" a="1"/>
  <c r="BD170" i="9" s="1"/>
  <c r="BD168" i="9" s="1"/>
  <c r="BD167" i="9" s="1"/>
  <c r="BD160" i="9" s="1"/>
  <c r="BB170" i="9" a="1"/>
  <c r="BB170" i="9" s="1"/>
  <c r="BB168" i="9" s="1"/>
  <c r="BB167" i="9" s="1"/>
  <c r="BE170" i="9" a="1"/>
  <c r="BE170" i="9" s="1"/>
  <c r="BE168" i="9" s="1"/>
  <c r="BE167" i="9" s="1"/>
  <c r="BE160" i="9" s="1"/>
  <c r="BP25" i="9"/>
  <c r="BP181" i="9"/>
  <c r="DX172" i="9"/>
  <c r="DT256" i="9"/>
  <c r="BD22" i="9" l="1"/>
  <c r="BD161" i="9"/>
  <c r="BD23" i="9" s="1"/>
  <c r="BD941" i="9" s="1"/>
  <c r="ED199" i="9"/>
  <c r="EC194" i="9"/>
  <c r="DZ180" i="9"/>
  <c r="BN25" i="9"/>
  <c r="BN181" i="9"/>
  <c r="BY192" i="9" a="1"/>
  <c r="BY192" i="9" s="1"/>
  <c r="BY190" i="9" s="1"/>
  <c r="BY189" i="9" s="1"/>
  <c r="BY180" i="9" s="1"/>
  <c r="BV192" i="9" a="1"/>
  <c r="BV192" i="9" s="1"/>
  <c r="BV190" i="9" s="1"/>
  <c r="BV189" i="9" s="1"/>
  <c r="BX192" i="9" a="1"/>
  <c r="BX192" i="9" s="1"/>
  <c r="BX190" i="9" s="1"/>
  <c r="BX189" i="9" s="1"/>
  <c r="BX180" i="9" s="1"/>
  <c r="BW192" i="9" a="1"/>
  <c r="BW192" i="9" s="1"/>
  <c r="BW190" i="9" s="1"/>
  <c r="BW189" i="9" s="1"/>
  <c r="BW180" i="9" s="1"/>
  <c r="BC447" i="9" a="1"/>
  <c r="BC447" i="9" s="1"/>
  <c r="BC445" i="9" s="1"/>
  <c r="BB447" i="9" a="1"/>
  <c r="BB447" i="9" s="1"/>
  <c r="BB445" i="9" s="1"/>
  <c r="BD447" i="9" a="1"/>
  <c r="BD447" i="9" s="1"/>
  <c r="BD445" i="9" s="1"/>
  <c r="BE447" i="9" a="1"/>
  <c r="BE447" i="9" s="1"/>
  <c r="BE445" i="9" s="1"/>
  <c r="BU25" i="9"/>
  <c r="BU181" i="9"/>
  <c r="BS25" i="9"/>
  <c r="BS181" i="9"/>
  <c r="DY454" i="9"/>
  <c r="DX449" i="9"/>
  <c r="BR180" i="9"/>
  <c r="EA189" i="9"/>
  <c r="EA190" i="9" s="1"/>
  <c r="DU22" i="9"/>
  <c r="DU161" i="9"/>
  <c r="DU23" i="9" s="1"/>
  <c r="DU941" i="9" s="1"/>
  <c r="DV160" i="9"/>
  <c r="AX22" i="9"/>
  <c r="AY930" i="9" s="1"/>
  <c r="AX161" i="9"/>
  <c r="AX23" i="9" s="1"/>
  <c r="AX941" i="9" s="1"/>
  <c r="AP254" i="9" a="1"/>
  <c r="AP254" i="9" s="1"/>
  <c r="AQ254" i="9" a="1"/>
  <c r="AQ254" i="9" s="1"/>
  <c r="AS254" i="9" a="1"/>
  <c r="AS254" i="9" s="1"/>
  <c r="AR254" i="9" a="1"/>
  <c r="AR254" i="9" s="1"/>
  <c r="AY20" i="9"/>
  <c r="AY918" i="9"/>
  <c r="AY27" i="9"/>
  <c r="DY25" i="9"/>
  <c r="DY181" i="9"/>
  <c r="AW918" i="9"/>
  <c r="AW20" i="9"/>
  <c r="AW930" i="9"/>
  <c r="AW27" i="9"/>
  <c r="BA20" i="9"/>
  <c r="BA918" i="9"/>
  <c r="BA930" i="9"/>
  <c r="BA27" i="9"/>
  <c r="DY474" i="9"/>
  <c r="DX469" i="9"/>
  <c r="BE22" i="9"/>
  <c r="BE161" i="9"/>
  <c r="BE23" i="9" s="1"/>
  <c r="BE941" i="9" s="1"/>
  <c r="BC22" i="9"/>
  <c r="BC161" i="9"/>
  <c r="BC23" i="9" s="1"/>
  <c r="BC941" i="9" s="1"/>
  <c r="DU256" i="9"/>
  <c r="DV261" i="9"/>
  <c r="BI170" i="9" a="1"/>
  <c r="BI170" i="9" s="1"/>
  <c r="BI168" i="9" s="1"/>
  <c r="BI167" i="9" s="1"/>
  <c r="BI160" i="9" s="1"/>
  <c r="BG170" i="9" a="1"/>
  <c r="BG170" i="9" s="1"/>
  <c r="BG168" i="9" s="1"/>
  <c r="BG167" i="9" s="1"/>
  <c r="BG160" i="9" s="1"/>
  <c r="BF170" i="9" a="1"/>
  <c r="BF170" i="9" s="1"/>
  <c r="BF168" i="9" s="1"/>
  <c r="BF167" i="9" s="1"/>
  <c r="BH170" i="9" a="1"/>
  <c r="BH170" i="9" s="1"/>
  <c r="BH168" i="9" s="1"/>
  <c r="BH167" i="9" s="1"/>
  <c r="BH160" i="9" s="1"/>
  <c r="BE467" i="9" a="1"/>
  <c r="BE467" i="9" s="1"/>
  <c r="BE465" i="9" s="1"/>
  <c r="BC467" i="9" a="1"/>
  <c r="BC467" i="9" s="1"/>
  <c r="BC465" i="9" s="1"/>
  <c r="BD467" i="9" a="1"/>
  <c r="BD467" i="9" s="1"/>
  <c r="BD465" i="9" s="1"/>
  <c r="BB467" i="9" a="1"/>
  <c r="BB467" i="9" s="1"/>
  <c r="BB465" i="9" s="1"/>
  <c r="DY172" i="9"/>
  <c r="BB160" i="9"/>
  <c r="DW167" i="9"/>
  <c r="DW168" i="9" s="1"/>
  <c r="AZ918" i="9"/>
  <c r="AZ930" i="9"/>
  <c r="AZ20" i="9"/>
  <c r="AZ27" i="9"/>
  <c r="BT25" i="9"/>
  <c r="BT181" i="9"/>
  <c r="BY25" i="9" l="1"/>
  <c r="BY181" i="9"/>
  <c r="AZ931" i="9"/>
  <c r="AZ919" i="9"/>
  <c r="AZ28" i="9"/>
  <c r="AZ942" i="9" s="1"/>
  <c r="BJ170" i="9" a="1"/>
  <c r="BJ170" i="9" s="1"/>
  <c r="BJ168" i="9" s="1"/>
  <c r="BJ167" i="9" s="1"/>
  <c r="BL170" i="9" a="1"/>
  <c r="BL170" i="9" s="1"/>
  <c r="BL168" i="9" s="1"/>
  <c r="BL167" i="9" s="1"/>
  <c r="BL160" i="9" s="1"/>
  <c r="BK170" i="9" a="1"/>
  <c r="BK170" i="9" s="1"/>
  <c r="BK168" i="9" s="1"/>
  <c r="BK167" i="9" s="1"/>
  <c r="BK160" i="9" s="1"/>
  <c r="BM170" i="9" a="1"/>
  <c r="BM170" i="9" s="1"/>
  <c r="BM168" i="9" s="1"/>
  <c r="BM167" i="9" s="1"/>
  <c r="BM160" i="9" s="1"/>
  <c r="BG22" i="9"/>
  <c r="BG161" i="9"/>
  <c r="BG23" i="9" s="1"/>
  <c r="BG941" i="9" s="1"/>
  <c r="BE20" i="9"/>
  <c r="BE918" i="9"/>
  <c r="BE930" i="9"/>
  <c r="BE27" i="9"/>
  <c r="EA180" i="9"/>
  <c r="BR25" i="9"/>
  <c r="BR181" i="9"/>
  <c r="DZ172" i="9"/>
  <c r="BI22" i="9"/>
  <c r="BI161" i="9"/>
  <c r="BI23" i="9" s="1"/>
  <c r="BI941" i="9" s="1"/>
  <c r="AW28" i="9"/>
  <c r="AW942" i="9" s="1"/>
  <c r="AW931" i="9"/>
  <c r="AW919" i="9"/>
  <c r="AY28" i="9"/>
  <c r="AY942" i="9" s="1"/>
  <c r="AY919" i="9"/>
  <c r="BI447" i="9" a="1"/>
  <c r="BI447" i="9" s="1"/>
  <c r="BI445" i="9" s="1"/>
  <c r="BG447" i="9" a="1"/>
  <c r="BG447" i="9" s="1"/>
  <c r="BG445" i="9" s="1"/>
  <c r="BF447" i="9" a="1"/>
  <c r="BF447" i="9" s="1"/>
  <c r="BF445" i="9" s="1"/>
  <c r="BH447" i="9" a="1"/>
  <c r="BH447" i="9" s="1"/>
  <c r="BH445" i="9" s="1"/>
  <c r="DZ25" i="9"/>
  <c r="DZ181" i="9"/>
  <c r="AW254" i="9" a="1"/>
  <c r="AW254" i="9" s="1"/>
  <c r="AW252" i="9" s="1"/>
  <c r="AT254" i="9" a="1"/>
  <c r="AT254" i="9" s="1"/>
  <c r="AU254" i="9" a="1"/>
  <c r="AU254" i="9" s="1"/>
  <c r="AV254" i="9" a="1"/>
  <c r="AV254" i="9" s="1"/>
  <c r="AX918" i="9"/>
  <c r="AX20" i="9"/>
  <c r="AX930" i="9"/>
  <c r="AX27" i="9"/>
  <c r="CA192" i="9" a="1"/>
  <c r="CA192" i="9" s="1"/>
  <c r="CA190" i="9" s="1"/>
  <c r="CA189" i="9" s="1"/>
  <c r="CA180" i="9" s="1"/>
  <c r="CB192" i="9" a="1"/>
  <c r="CB192" i="9" s="1"/>
  <c r="CB190" i="9" s="1"/>
  <c r="CB189" i="9" s="1"/>
  <c r="CB180" i="9" s="1"/>
  <c r="CC192" i="9" a="1"/>
  <c r="CC192" i="9" s="1"/>
  <c r="CC190" i="9" s="1"/>
  <c r="CC189" i="9" s="1"/>
  <c r="CC180" i="9" s="1"/>
  <c r="BZ192" i="9" a="1"/>
  <c r="BZ192" i="9" s="1"/>
  <c r="BZ190" i="9" s="1"/>
  <c r="BZ189" i="9" s="1"/>
  <c r="DV256" i="9"/>
  <c r="DW261" i="9"/>
  <c r="BI467" i="9" a="1"/>
  <c r="BI467" i="9" s="1"/>
  <c r="BI465" i="9" s="1"/>
  <c r="BH467" i="9" a="1"/>
  <c r="BH467" i="9" s="1"/>
  <c r="BH465" i="9" s="1"/>
  <c r="BG467" i="9" a="1"/>
  <c r="BG467" i="9" s="1"/>
  <c r="BG465" i="9" s="1"/>
  <c r="BF467" i="9" a="1"/>
  <c r="BF467" i="9" s="1"/>
  <c r="BF465" i="9" s="1"/>
  <c r="DV22" i="9"/>
  <c r="DV161" i="9"/>
  <c r="DV23" i="9" s="1"/>
  <c r="DV941" i="9" s="1"/>
  <c r="BW25" i="9"/>
  <c r="BW181" i="9"/>
  <c r="ED194" i="9"/>
  <c r="EE199" i="9"/>
  <c r="BF160" i="9"/>
  <c r="DX167" i="9"/>
  <c r="DX168" i="9" s="1"/>
  <c r="DZ474" i="9"/>
  <c r="DY469" i="9"/>
  <c r="DW160" i="9"/>
  <c r="BB22" i="9"/>
  <c r="BC930" i="9" s="1"/>
  <c r="BB161" i="9"/>
  <c r="BB23" i="9" s="1"/>
  <c r="BB941" i="9" s="1"/>
  <c r="BC20" i="9"/>
  <c r="BC918" i="9"/>
  <c r="BC27" i="9"/>
  <c r="BA28" i="9"/>
  <c r="BA942" i="9" s="1"/>
  <c r="BA919" i="9"/>
  <c r="BA931" i="9"/>
  <c r="BX25" i="9"/>
  <c r="BX181" i="9"/>
  <c r="DY449" i="9"/>
  <c r="DZ454" i="9"/>
  <c r="BH22" i="9"/>
  <c r="BH161" i="9"/>
  <c r="BH23" i="9" s="1"/>
  <c r="BH941" i="9" s="1"/>
  <c r="DU20" i="9"/>
  <c r="DU918" i="9"/>
  <c r="DU27" i="9"/>
  <c r="BV180" i="9"/>
  <c r="EB189" i="9"/>
  <c r="EB190" i="9" s="1"/>
  <c r="BD930" i="9"/>
  <c r="BD20" i="9"/>
  <c r="BD918" i="9"/>
  <c r="BD27" i="9"/>
  <c r="DW22" i="9" l="1"/>
  <c r="DW161" i="9"/>
  <c r="DW23" i="9" s="1"/>
  <c r="DW941" i="9" s="1"/>
  <c r="DV20" i="9"/>
  <c r="DV918" i="9"/>
  <c r="DV27" i="9"/>
  <c r="BZ180" i="9"/>
  <c r="EC189" i="9"/>
  <c r="EC190" i="9" s="1"/>
  <c r="CB25" i="9"/>
  <c r="CB181" i="9"/>
  <c r="AX254" i="9" a="1"/>
  <c r="AX254" i="9" s="1"/>
  <c r="AX252" i="9" s="1"/>
  <c r="AZ254" i="9" a="1"/>
  <c r="AZ254" i="9" s="1"/>
  <c r="AZ252" i="9" s="1"/>
  <c r="AY254" i="9" a="1"/>
  <c r="AY254" i="9" s="1"/>
  <c r="AY252" i="9" s="1"/>
  <c r="BA254" i="9" a="1"/>
  <c r="BA254" i="9" s="1"/>
  <c r="BA252" i="9" s="1"/>
  <c r="BQ170" i="9" a="1"/>
  <c r="BQ170" i="9" s="1"/>
  <c r="BQ168" i="9" s="1"/>
  <c r="BQ167" i="9" s="1"/>
  <c r="BQ160" i="9" s="1"/>
  <c r="BN170" i="9" a="1"/>
  <c r="BN170" i="9" s="1"/>
  <c r="BN168" i="9" s="1"/>
  <c r="BN167" i="9" s="1"/>
  <c r="BO170" i="9" a="1"/>
  <c r="BO170" i="9" s="1"/>
  <c r="BO168" i="9" s="1"/>
  <c r="BO167" i="9" s="1"/>
  <c r="BO160" i="9" s="1"/>
  <c r="BP170" i="9" a="1"/>
  <c r="BP170" i="9" s="1"/>
  <c r="BP168" i="9" s="1"/>
  <c r="BP167" i="9" s="1"/>
  <c r="BP160" i="9" s="1"/>
  <c r="BH20" i="9"/>
  <c r="BH930" i="9"/>
  <c r="BH918" i="9"/>
  <c r="BH27" i="9"/>
  <c r="EB180" i="9"/>
  <c r="BV25" i="9"/>
  <c r="BV181" i="9"/>
  <c r="DZ449" i="9"/>
  <c r="EA454" i="9"/>
  <c r="BC919" i="9"/>
  <c r="BC28" i="9"/>
  <c r="BC942" i="9" s="1"/>
  <c r="BJ467" i="9" a="1"/>
  <c r="BJ467" i="9" s="1"/>
  <c r="BJ465" i="9" s="1"/>
  <c r="BM467" i="9" a="1"/>
  <c r="BM467" i="9" s="1"/>
  <c r="BM465" i="9" s="1"/>
  <c r="BL467" i="9" a="1"/>
  <c r="BL467" i="9" s="1"/>
  <c r="BL465" i="9" s="1"/>
  <c r="BK467" i="9" a="1"/>
  <c r="BK467" i="9" s="1"/>
  <c r="BK465" i="9" s="1"/>
  <c r="CC25" i="9"/>
  <c r="CC181" i="9"/>
  <c r="BG20" i="9"/>
  <c r="BG918" i="9"/>
  <c r="BG27" i="9"/>
  <c r="DU860" i="9"/>
  <c r="DU919" i="9"/>
  <c r="DU28" i="9"/>
  <c r="DU942" i="9" s="1"/>
  <c r="EA474" i="9"/>
  <c r="DZ469" i="9"/>
  <c r="EA25" i="9"/>
  <c r="EA181" i="9"/>
  <c r="CA25" i="9"/>
  <c r="CA181" i="9"/>
  <c r="BK22" i="9"/>
  <c r="BK161" i="9"/>
  <c r="BK23" i="9" s="1"/>
  <c r="BK941" i="9" s="1"/>
  <c r="BD28" i="9"/>
  <c r="BD942" i="9" s="1"/>
  <c r="BD919" i="9"/>
  <c r="BD931" i="9"/>
  <c r="CE192" i="9" a="1"/>
  <c r="CE192" i="9" s="1"/>
  <c r="CE190" i="9" s="1"/>
  <c r="CE189" i="9" s="1"/>
  <c r="CE180" i="9" s="1"/>
  <c r="CD192" i="9" a="1"/>
  <c r="CD192" i="9" s="1"/>
  <c r="CD190" i="9" s="1"/>
  <c r="CD189" i="9" s="1"/>
  <c r="CF192" i="9" a="1"/>
  <c r="CF192" i="9" s="1"/>
  <c r="CF190" i="9" s="1"/>
  <c r="CF189" i="9" s="1"/>
  <c r="CF180" i="9" s="1"/>
  <c r="CG192" i="9" a="1"/>
  <c r="CG192" i="9" s="1"/>
  <c r="CG190" i="9" s="1"/>
  <c r="CG189" i="9" s="1"/>
  <c r="CG180" i="9" s="1"/>
  <c r="AX919" i="9"/>
  <c r="AX931" i="9"/>
  <c r="AX28" i="9"/>
  <c r="AX942" i="9" s="1"/>
  <c r="BE919" i="9"/>
  <c r="BE931" i="9"/>
  <c r="BE28" i="9"/>
  <c r="BE942" i="9" s="1"/>
  <c r="BL22" i="9"/>
  <c r="BL161" i="9"/>
  <c r="BL23" i="9" s="1"/>
  <c r="BL941" i="9" s="1"/>
  <c r="DX160" i="9"/>
  <c r="BF22" i="9"/>
  <c r="BG930" i="9" s="1"/>
  <c r="BF161" i="9"/>
  <c r="BF23" i="9" s="1"/>
  <c r="BF941" i="9" s="1"/>
  <c r="BM22" i="9"/>
  <c r="BM161" i="9"/>
  <c r="BM23" i="9" s="1"/>
  <c r="BM941" i="9" s="1"/>
  <c r="BI930" i="9"/>
  <c r="BI20" i="9"/>
  <c r="BI918" i="9"/>
  <c r="BI27" i="9"/>
  <c r="BJ160" i="9"/>
  <c r="DY167" i="9"/>
  <c r="DY168" i="9" s="1"/>
  <c r="BM447" i="9" a="1"/>
  <c r="BM447" i="9" s="1"/>
  <c r="BM445" i="9" s="1"/>
  <c r="BL447" i="9" a="1"/>
  <c r="BL447" i="9" s="1"/>
  <c r="BL445" i="9" s="1"/>
  <c r="BJ447" i="9" a="1"/>
  <c r="BJ447" i="9" s="1"/>
  <c r="BJ445" i="9" s="1"/>
  <c r="BK447" i="9" a="1"/>
  <c r="BK447" i="9" s="1"/>
  <c r="BK445" i="9" s="1"/>
  <c r="EE194" i="9"/>
  <c r="EF199" i="9"/>
  <c r="AW444" i="9" a="1"/>
  <c r="AW444" i="9" s="1"/>
  <c r="AW464" i="9" a="1"/>
  <c r="AW464" i="9" s="1"/>
  <c r="BB20" i="9"/>
  <c r="BB918" i="9"/>
  <c r="BB930" i="9"/>
  <c r="BB27" i="9"/>
  <c r="DX261" i="9"/>
  <c r="DW256" i="9"/>
  <c r="AY931" i="9"/>
  <c r="EB177" i="9"/>
  <c r="EA172" i="9"/>
  <c r="DX22" i="9" l="1"/>
  <c r="DX161" i="9"/>
  <c r="DX23" i="9" s="1"/>
  <c r="DX941" i="9" s="1"/>
  <c r="BP447" i="9" a="1"/>
  <c r="BP447" i="9" s="1"/>
  <c r="BP445" i="9" s="1"/>
  <c r="BO447" i="9" a="1"/>
  <c r="BO447" i="9" s="1"/>
  <c r="BO445" i="9" s="1"/>
  <c r="BQ447" i="9" a="1"/>
  <c r="BQ447" i="9" s="1"/>
  <c r="BQ445" i="9" s="1"/>
  <c r="BN447" i="9" a="1"/>
  <c r="BN447" i="9" s="1"/>
  <c r="BN445" i="9" s="1"/>
  <c r="BP22" i="9"/>
  <c r="BP161" i="9"/>
  <c r="BP23" i="9" s="1"/>
  <c r="BP941" i="9" s="1"/>
  <c r="DY261" i="9"/>
  <c r="DX256" i="9"/>
  <c r="EB454" i="9"/>
  <c r="EA449" i="9"/>
  <c r="CG25" i="9"/>
  <c r="CG181" i="9"/>
  <c r="BB919" i="9"/>
  <c r="BB28" i="9"/>
  <c r="BB942" i="9" s="1"/>
  <c r="BB931" i="9"/>
  <c r="AW457" i="9"/>
  <c r="DU464" i="9"/>
  <c r="DU465" i="9" s="1"/>
  <c r="CF25" i="9"/>
  <c r="CF181" i="9"/>
  <c r="BO22" i="9"/>
  <c r="BO161" i="9"/>
  <c r="BO23" i="9" s="1"/>
  <c r="BO941" i="9" s="1"/>
  <c r="DU444" i="9"/>
  <c r="DU445" i="9" s="1"/>
  <c r="AW437" i="9"/>
  <c r="BL918" i="9"/>
  <c r="BL930" i="9"/>
  <c r="BL20" i="9"/>
  <c r="BL27" i="9"/>
  <c r="BQ22" i="9"/>
  <c r="BQ161" i="9"/>
  <c r="BQ23" i="9" s="1"/>
  <c r="BQ941" i="9" s="1"/>
  <c r="BI919" i="9"/>
  <c r="BI931" i="9"/>
  <c r="BI28" i="9"/>
  <c r="BI942" i="9" s="1"/>
  <c r="BN160" i="9"/>
  <c r="DZ167" i="9"/>
  <c r="DZ168" i="9" s="1"/>
  <c r="EC177" i="9"/>
  <c r="EB172" i="9"/>
  <c r="EG199" i="9"/>
  <c r="EF194" i="9"/>
  <c r="CE25" i="9"/>
  <c r="CE181" i="9"/>
  <c r="BQ467" i="9" a="1"/>
  <c r="BQ467" i="9" s="1"/>
  <c r="BQ465" i="9" s="1"/>
  <c r="BP467" i="9" a="1"/>
  <c r="BP467" i="9" s="1"/>
  <c r="BP465" i="9" s="1"/>
  <c r="BO467" i="9" a="1"/>
  <c r="BO467" i="9" s="1"/>
  <c r="BO465" i="9" s="1"/>
  <c r="BN467" i="9" a="1"/>
  <c r="BN467" i="9" s="1"/>
  <c r="BN465" i="9" s="1"/>
  <c r="BG28" i="9"/>
  <c r="BG942" i="9" s="1"/>
  <c r="BG919" i="9"/>
  <c r="BC931" i="9"/>
  <c r="EB25" i="9"/>
  <c r="EB181" i="9"/>
  <c r="CK192" i="9" a="1"/>
  <c r="CK192" i="9" s="1"/>
  <c r="CK190" i="9" s="1"/>
  <c r="CK189" i="9" s="1"/>
  <c r="CK180" i="9" s="1"/>
  <c r="CH192" i="9" a="1"/>
  <c r="CH192" i="9" s="1"/>
  <c r="CH190" i="9" s="1"/>
  <c r="CH189" i="9" s="1"/>
  <c r="CI192" i="9" a="1"/>
  <c r="CI192" i="9" s="1"/>
  <c r="CI190" i="9" s="1"/>
  <c r="CI189" i="9" s="1"/>
  <c r="CI180" i="9" s="1"/>
  <c r="CJ192" i="9" a="1"/>
  <c r="CJ192" i="9" s="1"/>
  <c r="CJ190" i="9" s="1"/>
  <c r="CJ189" i="9" s="1"/>
  <c r="CJ180" i="9" s="1"/>
  <c r="EB474" i="9"/>
  <c r="EA469" i="9"/>
  <c r="BH919" i="9"/>
  <c r="BH931" i="9"/>
  <c r="BH28" i="9"/>
  <c r="BH942" i="9" s="1"/>
  <c r="EC180" i="9"/>
  <c r="BZ25" i="9"/>
  <c r="BZ181" i="9"/>
  <c r="BF930" i="9"/>
  <c r="BF918" i="9"/>
  <c r="BF20" i="9"/>
  <c r="BF27" i="9"/>
  <c r="AX464" i="9" a="1"/>
  <c r="AX464" i="9" s="1"/>
  <c r="AX457" i="9" s="1"/>
  <c r="AX67" i="9" s="1"/>
  <c r="AY464" i="9" a="1"/>
  <c r="AY464" i="9" s="1"/>
  <c r="AY457" i="9" s="1"/>
  <c r="AY67" i="9" s="1"/>
  <c r="AX444" i="9" a="1"/>
  <c r="AX444" i="9" s="1"/>
  <c r="AX437" i="9" s="1"/>
  <c r="AX53" i="9" s="1"/>
  <c r="BA444" i="9" a="1"/>
  <c r="BA444" i="9" s="1"/>
  <c r="AY444" i="9" a="1"/>
  <c r="AY444" i="9" s="1"/>
  <c r="AY437" i="9" s="1"/>
  <c r="AY53" i="9" s="1"/>
  <c r="AZ444" i="9" a="1"/>
  <c r="AZ444" i="9" s="1"/>
  <c r="AZ437" i="9" s="1"/>
  <c r="AZ53" i="9" s="1"/>
  <c r="BA464" i="9" a="1"/>
  <c r="BA464" i="9" s="1"/>
  <c r="AZ464" i="9" a="1"/>
  <c r="AZ464" i="9" s="1"/>
  <c r="AZ457" i="9" s="1"/>
  <c r="AZ67" i="9" s="1"/>
  <c r="CD180" i="9"/>
  <c r="ED189" i="9"/>
  <c r="ED190" i="9" s="1"/>
  <c r="BM20" i="9"/>
  <c r="BM930" i="9"/>
  <c r="BM918" i="9"/>
  <c r="BM27" i="9"/>
  <c r="DV860" i="9"/>
  <c r="DV919" i="9"/>
  <c r="DV28" i="9"/>
  <c r="DV942" i="9" s="1"/>
  <c r="BU170" i="9" a="1"/>
  <c r="BU170" i="9" s="1"/>
  <c r="BU168" i="9" s="1"/>
  <c r="BU167" i="9" s="1"/>
  <c r="BU160" i="9" s="1"/>
  <c r="BS170" i="9" a="1"/>
  <c r="BS170" i="9" s="1"/>
  <c r="BS168" i="9" s="1"/>
  <c r="BS167" i="9" s="1"/>
  <c r="BS160" i="9" s="1"/>
  <c r="BT170" i="9" a="1"/>
  <c r="BT170" i="9" s="1"/>
  <c r="BT168" i="9" s="1"/>
  <c r="BT167" i="9" s="1"/>
  <c r="BT160" i="9" s="1"/>
  <c r="BR170" i="9" a="1"/>
  <c r="BR170" i="9" s="1"/>
  <c r="BR168" i="9" s="1"/>
  <c r="BR167" i="9" s="1"/>
  <c r="BB254" i="9" a="1"/>
  <c r="BB254" i="9" s="1"/>
  <c r="BB252" i="9" s="1"/>
  <c r="BC254" i="9" a="1"/>
  <c r="BC254" i="9" s="1"/>
  <c r="BC252" i="9" s="1"/>
  <c r="BD254" i="9" a="1"/>
  <c r="BD254" i="9" s="1"/>
  <c r="BD252" i="9" s="1"/>
  <c r="BE254" i="9" a="1"/>
  <c r="BE254" i="9" s="1"/>
  <c r="BE252" i="9" s="1"/>
  <c r="DY160" i="9"/>
  <c r="BJ22" i="9"/>
  <c r="BJ161" i="9"/>
  <c r="BJ23" i="9" s="1"/>
  <c r="BJ941" i="9" s="1"/>
  <c r="BK918" i="9"/>
  <c r="BK20" i="9"/>
  <c r="BK27" i="9"/>
  <c r="DW20" i="9"/>
  <c r="DW918" i="9"/>
  <c r="DW27" i="9"/>
  <c r="AY108" i="9" l="1"/>
  <c r="BB464" i="9" a="1"/>
  <c r="BB464" i="9" s="1"/>
  <c r="BB457" i="9" s="1"/>
  <c r="BB67" i="9" s="1"/>
  <c r="BE444" i="9" a="1"/>
  <c r="BE444" i="9" s="1"/>
  <c r="BD444" i="9" a="1"/>
  <c r="BD444" i="9" s="1"/>
  <c r="BD437" i="9" s="1"/>
  <c r="BD53" i="9" s="1"/>
  <c r="BC464" i="9" a="1"/>
  <c r="BC464" i="9" s="1"/>
  <c r="BC457" i="9" s="1"/>
  <c r="BC67" i="9" s="1"/>
  <c r="BE464" i="9" a="1"/>
  <c r="BE464" i="9" s="1"/>
  <c r="BC444" i="9" a="1"/>
  <c r="BC444" i="9" s="1"/>
  <c r="BC437" i="9" s="1"/>
  <c r="BC53" i="9" s="1"/>
  <c r="BD464" i="9" a="1"/>
  <c r="BD464" i="9" s="1"/>
  <c r="BD457" i="9" s="1"/>
  <c r="BD67" i="9" s="1"/>
  <c r="BB444" i="9" a="1"/>
  <c r="BB444" i="9" s="1"/>
  <c r="BB437" i="9" s="1"/>
  <c r="BB53" i="9" s="1"/>
  <c r="BJ930" i="9"/>
  <c r="BJ918" i="9"/>
  <c r="BJ20" i="9"/>
  <c r="BJ27" i="9"/>
  <c r="BK931" i="9" s="1"/>
  <c r="ED180" i="9"/>
  <c r="CD25" i="9"/>
  <c r="CD181" i="9"/>
  <c r="BT467" i="9" a="1"/>
  <c r="BT467" i="9" s="1"/>
  <c r="BT465" i="9" s="1"/>
  <c r="BS467" i="9" a="1"/>
  <c r="BS467" i="9" s="1"/>
  <c r="BS465" i="9" s="1"/>
  <c r="BR467" i="9" a="1"/>
  <c r="BR467" i="9" s="1"/>
  <c r="BR465" i="9" s="1"/>
  <c r="BU467" i="9" a="1"/>
  <c r="BU467" i="9" s="1"/>
  <c r="BU465" i="9" s="1"/>
  <c r="EC172" i="9"/>
  <c r="ED177" i="9"/>
  <c r="BO20" i="9"/>
  <c r="BO918" i="9"/>
  <c r="BO27" i="9"/>
  <c r="DY22" i="9"/>
  <c r="DY161" i="9"/>
  <c r="DY23" i="9" s="1"/>
  <c r="DY941" i="9" s="1"/>
  <c r="BM28" i="9"/>
  <c r="BM942" i="9" s="1"/>
  <c r="BM919" i="9"/>
  <c r="BM931" i="9"/>
  <c r="AZ109" i="9"/>
  <c r="BF919" i="9"/>
  <c r="BF931" i="9"/>
  <c r="BF28" i="9"/>
  <c r="BF942" i="9" s="1"/>
  <c r="EC474" i="9"/>
  <c r="EB469" i="9"/>
  <c r="BL931" i="9"/>
  <c r="BL28" i="9"/>
  <c r="BL942" i="9" s="1"/>
  <c r="BL919" i="9"/>
  <c r="AY109" i="9"/>
  <c r="BV170" i="9" a="1"/>
  <c r="BV170" i="9" s="1"/>
  <c r="BV168" i="9" s="1"/>
  <c r="BV167" i="9" s="1"/>
  <c r="BX170" i="9" a="1"/>
  <c r="BX170" i="9" s="1"/>
  <c r="BX168" i="9" s="1"/>
  <c r="BX167" i="9" s="1"/>
  <c r="BX160" i="9" s="1"/>
  <c r="BY170" i="9" a="1"/>
  <c r="BY170" i="9" s="1"/>
  <c r="BY168" i="9" s="1"/>
  <c r="BY167" i="9" s="1"/>
  <c r="BY160" i="9" s="1"/>
  <c r="BW170" i="9" a="1"/>
  <c r="BW170" i="9" s="1"/>
  <c r="BW168" i="9" s="1"/>
  <c r="BW167" i="9" s="1"/>
  <c r="BW160" i="9" s="1"/>
  <c r="BK919" i="9"/>
  <c r="BK28" i="9"/>
  <c r="BK942" i="9" s="1"/>
  <c r="CJ25" i="9"/>
  <c r="CJ181" i="9"/>
  <c r="DX20" i="9"/>
  <c r="DX918" i="9"/>
  <c r="DX27" i="9"/>
  <c r="BT22" i="9"/>
  <c r="BT161" i="9"/>
  <c r="BT23" i="9" s="1"/>
  <c r="BT941" i="9" s="1"/>
  <c r="AZ108" i="9"/>
  <c r="CI25" i="9"/>
  <c r="CI181" i="9"/>
  <c r="BG931" i="9"/>
  <c r="BR447" i="9" a="1"/>
  <c r="BR447" i="9" s="1"/>
  <c r="BR445" i="9" s="1"/>
  <c r="BT447" i="9" a="1"/>
  <c r="BT447" i="9" s="1"/>
  <c r="BT445" i="9" s="1"/>
  <c r="BU447" i="9" a="1"/>
  <c r="BU447" i="9" s="1"/>
  <c r="BU445" i="9" s="1"/>
  <c r="BS447" i="9" a="1"/>
  <c r="BS447" i="9" s="1"/>
  <c r="BS445" i="9" s="1"/>
  <c r="BP20" i="9"/>
  <c r="BP918" i="9"/>
  <c r="BP930" i="9"/>
  <c r="BP27" i="9"/>
  <c r="BQ918" i="9"/>
  <c r="BQ20" i="9"/>
  <c r="BQ930" i="9"/>
  <c r="BQ27" i="9"/>
  <c r="BS22" i="9"/>
  <c r="BS161" i="9"/>
  <c r="BS23" i="9" s="1"/>
  <c r="BS941" i="9" s="1"/>
  <c r="CH180" i="9"/>
  <c r="EE189" i="9"/>
  <c r="EE190" i="9" s="1"/>
  <c r="EC454" i="9"/>
  <c r="EB449" i="9"/>
  <c r="BR160" i="9"/>
  <c r="EA167" i="9"/>
  <c r="EA168" i="9" s="1"/>
  <c r="DV444" i="9"/>
  <c r="DV445" i="9" s="1"/>
  <c r="BA437" i="9"/>
  <c r="CK25" i="9"/>
  <c r="CK181" i="9"/>
  <c r="CO192" i="9" a="1"/>
  <c r="CO192" i="9" s="1"/>
  <c r="CO190" i="9" s="1"/>
  <c r="CO189" i="9" s="1"/>
  <c r="CO180" i="9" s="1"/>
  <c r="CL192" i="9" a="1"/>
  <c r="CL192" i="9" s="1"/>
  <c r="CL190" i="9" s="1"/>
  <c r="CL189" i="9" s="1"/>
  <c r="CM192" i="9" a="1"/>
  <c r="CM192" i="9" s="1"/>
  <c r="CM190" i="9" s="1"/>
  <c r="CM189" i="9" s="1"/>
  <c r="CM180" i="9" s="1"/>
  <c r="CN192" i="9" a="1"/>
  <c r="CN192" i="9" s="1"/>
  <c r="CN190" i="9" s="1"/>
  <c r="CN189" i="9" s="1"/>
  <c r="CN180" i="9" s="1"/>
  <c r="DU437" i="9"/>
  <c r="AW53" i="9"/>
  <c r="AW108" i="9" s="1"/>
  <c r="BG254" i="9" a="1"/>
  <c r="BG254" i="9" s="1"/>
  <c r="BG252" i="9" s="1"/>
  <c r="BF254" i="9" a="1"/>
  <c r="BF254" i="9" s="1"/>
  <c r="BF252" i="9" s="1"/>
  <c r="BI254" i="9" a="1"/>
  <c r="BI254" i="9" s="1"/>
  <c r="BI252" i="9" s="1"/>
  <c r="BH254" i="9" a="1"/>
  <c r="BH254" i="9" s="1"/>
  <c r="BH252" i="9" s="1"/>
  <c r="EC25" i="9"/>
  <c r="EC181" i="9"/>
  <c r="BA457" i="9"/>
  <c r="DV464" i="9"/>
  <c r="DV465" i="9" s="1"/>
  <c r="BK930" i="9"/>
  <c r="BU22" i="9"/>
  <c r="BU161" i="9"/>
  <c r="BU23" i="9" s="1"/>
  <c r="BU941" i="9" s="1"/>
  <c r="DW860" i="9"/>
  <c r="DW28" i="9"/>
  <c r="DW942" i="9" s="1"/>
  <c r="DW919" i="9"/>
  <c r="EH199" i="9"/>
  <c r="EG194" i="9"/>
  <c r="DZ160" i="9"/>
  <c r="BN22" i="9"/>
  <c r="BO930" i="9" s="1"/>
  <c r="BN161" i="9"/>
  <c r="BN23" i="9" s="1"/>
  <c r="BN941" i="9" s="1"/>
  <c r="DU457" i="9"/>
  <c r="AW67" i="9"/>
  <c r="DZ261" i="9"/>
  <c r="DY256" i="9"/>
  <c r="BC108" i="9" l="1"/>
  <c r="AX108" i="9"/>
  <c r="BK254" i="9" a="1"/>
  <c r="BK254" i="9" s="1"/>
  <c r="BK252" i="9" s="1"/>
  <c r="BL254" i="9" a="1"/>
  <c r="BL254" i="9" s="1"/>
  <c r="BL252" i="9" s="1"/>
  <c r="BM254" i="9" a="1"/>
  <c r="BM254" i="9" s="1"/>
  <c r="BM252" i="9" s="1"/>
  <c r="BJ254" i="9" a="1"/>
  <c r="BJ254" i="9" s="1"/>
  <c r="BJ252" i="9" s="1"/>
  <c r="EI199" i="9"/>
  <c r="EH194" i="9"/>
  <c r="BQ931" i="9"/>
  <c r="BQ919" i="9"/>
  <c r="BQ28" i="9"/>
  <c r="BQ942" i="9" s="1"/>
  <c r="DX860" i="9"/>
  <c r="DX28" i="9"/>
  <c r="DX942" i="9" s="1"/>
  <c r="DX919" i="9"/>
  <c r="DY20" i="9"/>
  <c r="DY918" i="9"/>
  <c r="DY27" i="9"/>
  <c r="DW464" i="9"/>
  <c r="DW465" i="9" s="1"/>
  <c r="BE457" i="9"/>
  <c r="BA53" i="9"/>
  <c r="BA108" i="9" s="1"/>
  <c r="DV437" i="9"/>
  <c r="BO28" i="9"/>
  <c r="BO942" i="9" s="1"/>
  <c r="BO919" i="9"/>
  <c r="BJ28" i="9"/>
  <c r="BJ942" i="9" s="1"/>
  <c r="BJ931" i="9"/>
  <c r="BJ919" i="9"/>
  <c r="BC109" i="9"/>
  <c r="CS192" i="9" a="1"/>
  <c r="CS192" i="9" s="1"/>
  <c r="CS190" i="9" s="1"/>
  <c r="CS189" i="9" s="1"/>
  <c r="CS180" i="9" s="1"/>
  <c r="CP192" i="9" a="1"/>
  <c r="CP192" i="9" s="1"/>
  <c r="CP190" i="9" s="1"/>
  <c r="CP189" i="9" s="1"/>
  <c r="CR192" i="9" a="1"/>
  <c r="CR192" i="9" s="1"/>
  <c r="CR190" i="9" s="1"/>
  <c r="CR189" i="9" s="1"/>
  <c r="CR180" i="9" s="1"/>
  <c r="CQ192" i="9" a="1"/>
  <c r="CQ192" i="9" s="1"/>
  <c r="CQ190" i="9" s="1"/>
  <c r="CQ189" i="9" s="1"/>
  <c r="CQ180" i="9" s="1"/>
  <c r="ED25" i="9"/>
  <c r="ED181" i="9"/>
  <c r="AW109" i="9"/>
  <c r="DU53" i="9"/>
  <c r="DU438" i="9"/>
  <c r="BD108" i="9"/>
  <c r="DU67" i="9"/>
  <c r="DU458" i="9"/>
  <c r="CN25" i="9"/>
  <c r="CN181" i="9"/>
  <c r="EE180" i="9"/>
  <c r="CH25" i="9"/>
  <c r="CH181" i="9"/>
  <c r="BT930" i="9"/>
  <c r="BT20" i="9"/>
  <c r="BT918" i="9"/>
  <c r="BT27" i="9"/>
  <c r="BW22" i="9"/>
  <c r="BW161" i="9"/>
  <c r="BW23" i="9" s="1"/>
  <c r="BW941" i="9" s="1"/>
  <c r="BY467" i="9" a="1"/>
  <c r="BY467" i="9" s="1"/>
  <c r="BY465" i="9" s="1"/>
  <c r="BV467" i="9" a="1"/>
  <c r="BV467" i="9" s="1"/>
  <c r="BV465" i="9" s="1"/>
  <c r="BX467" i="9" a="1"/>
  <c r="BX467" i="9" s="1"/>
  <c r="BX465" i="9" s="1"/>
  <c r="BW467" i="9" a="1"/>
  <c r="BW467" i="9" s="1"/>
  <c r="BW465" i="9" s="1"/>
  <c r="BE437" i="9"/>
  <c r="DW444" i="9"/>
  <c r="DW445" i="9" s="1"/>
  <c r="EC449" i="9"/>
  <c r="ED454" i="9"/>
  <c r="BI444" i="9" a="1"/>
  <c r="BI444" i="9" s="1"/>
  <c r="BF464" i="9" a="1"/>
  <c r="BF464" i="9" s="1"/>
  <c r="BF457" i="9" s="1"/>
  <c r="BF67" i="9" s="1"/>
  <c r="BG444" i="9" a="1"/>
  <c r="BG444" i="9" s="1"/>
  <c r="BG437" i="9" s="1"/>
  <c r="BG53" i="9" s="1"/>
  <c r="BI464" i="9" a="1"/>
  <c r="BI464" i="9" s="1"/>
  <c r="BH464" i="9" a="1"/>
  <c r="BH464" i="9" s="1"/>
  <c r="BH457" i="9" s="1"/>
  <c r="BH67" i="9" s="1"/>
  <c r="BF444" i="9" a="1"/>
  <c r="BF444" i="9" s="1"/>
  <c r="BF437" i="9" s="1"/>
  <c r="BF53" i="9" s="1"/>
  <c r="BH444" i="9" a="1"/>
  <c r="BH444" i="9" s="1"/>
  <c r="BH437" i="9" s="1"/>
  <c r="BH53" i="9" s="1"/>
  <c r="BG464" i="9" a="1"/>
  <c r="BG464" i="9" s="1"/>
  <c r="BG457" i="9" s="1"/>
  <c r="BG67" i="9" s="1"/>
  <c r="CM25" i="9"/>
  <c r="CM181" i="9"/>
  <c r="BY22" i="9"/>
  <c r="BY161" i="9"/>
  <c r="BY23" i="9" s="1"/>
  <c r="BY941" i="9" s="1"/>
  <c r="ED474" i="9"/>
  <c r="EC469" i="9"/>
  <c r="AX109" i="9"/>
  <c r="DZ256" i="9"/>
  <c r="EA261" i="9"/>
  <c r="DV457" i="9"/>
  <c r="BA67" i="9"/>
  <c r="BB109" i="9" s="1"/>
  <c r="CL180" i="9"/>
  <c r="EF189" i="9"/>
  <c r="EF190" i="9" s="1"/>
  <c r="BX22" i="9"/>
  <c r="BX161" i="9"/>
  <c r="BX23" i="9" s="1"/>
  <c r="BX941" i="9" s="1"/>
  <c r="EE177" i="9"/>
  <c r="ED172" i="9"/>
  <c r="BB108" i="9"/>
  <c r="BN918" i="9"/>
  <c r="BN930" i="9"/>
  <c r="BN20" i="9"/>
  <c r="BN27" i="9"/>
  <c r="BO931" i="9" s="1"/>
  <c r="EA160" i="9"/>
  <c r="BR22" i="9"/>
  <c r="BS930" i="9" s="1"/>
  <c r="BR161" i="9"/>
  <c r="BR23" i="9" s="1"/>
  <c r="BR941" i="9" s="1"/>
  <c r="BS918" i="9"/>
  <c r="BS20" i="9"/>
  <c r="BS27" i="9"/>
  <c r="DZ22" i="9"/>
  <c r="DZ161" i="9"/>
  <c r="DZ23" i="9" s="1"/>
  <c r="DZ941" i="9" s="1"/>
  <c r="BU20" i="9"/>
  <c r="BU930" i="9"/>
  <c r="BU918" i="9"/>
  <c r="BU27" i="9"/>
  <c r="CO25" i="9"/>
  <c r="CO181" i="9"/>
  <c r="BY447" i="9" a="1"/>
  <c r="BY447" i="9" s="1"/>
  <c r="BY445" i="9" s="1"/>
  <c r="BV447" i="9" a="1"/>
  <c r="BV447" i="9" s="1"/>
  <c r="BV445" i="9" s="1"/>
  <c r="BW447" i="9" a="1"/>
  <c r="BW447" i="9" s="1"/>
  <c r="BW445" i="9" s="1"/>
  <c r="BX447" i="9" a="1"/>
  <c r="BX447" i="9" s="1"/>
  <c r="BX445" i="9" s="1"/>
  <c r="BP919" i="9"/>
  <c r="BP28" i="9"/>
  <c r="BP942" i="9" s="1"/>
  <c r="BP931" i="9"/>
  <c r="BV160" i="9"/>
  <c r="EB167" i="9"/>
  <c r="EB168" i="9" s="1"/>
  <c r="CC170" i="9" a="1"/>
  <c r="CC170" i="9" s="1"/>
  <c r="CC168" i="9" s="1"/>
  <c r="CC167" i="9" s="1"/>
  <c r="CC160" i="9" s="1"/>
  <c r="CB170" i="9" a="1"/>
  <c r="CB170" i="9" s="1"/>
  <c r="CB168" i="9" s="1"/>
  <c r="CB167" i="9" s="1"/>
  <c r="CB160" i="9" s="1"/>
  <c r="BZ170" i="9" a="1"/>
  <c r="BZ170" i="9" s="1"/>
  <c r="BZ168" i="9" s="1"/>
  <c r="BZ167" i="9" s="1"/>
  <c r="CA170" i="9" a="1"/>
  <c r="CA170" i="9" s="1"/>
  <c r="CA168" i="9" s="1"/>
  <c r="CA167" i="9" s="1"/>
  <c r="CA160" i="9" s="1"/>
  <c r="BD109" i="9"/>
  <c r="BH108" i="9" l="1"/>
  <c r="DV67" i="9"/>
  <c r="DV458" i="9"/>
  <c r="CC447" i="9" a="1"/>
  <c r="CC447" i="9" s="1"/>
  <c r="CC445" i="9" s="1"/>
  <c r="CB447" i="9" a="1"/>
  <c r="CB447" i="9" s="1"/>
  <c r="CB445" i="9" s="1"/>
  <c r="CA447" i="9" a="1"/>
  <c r="CA447" i="9" s="1"/>
  <c r="CA445" i="9" s="1"/>
  <c r="BZ447" i="9" a="1"/>
  <c r="BZ447" i="9" s="1"/>
  <c r="BZ445" i="9" s="1"/>
  <c r="CS25" i="9"/>
  <c r="CS181" i="9"/>
  <c r="BZ160" i="9"/>
  <c r="EC167" i="9"/>
  <c r="EC168" i="9" s="1"/>
  <c r="BN254" i="9" a="1"/>
  <c r="BN254" i="9" s="1"/>
  <c r="BN252" i="9" s="1"/>
  <c r="BQ254" i="9" a="1"/>
  <c r="BQ254" i="9" s="1"/>
  <c r="BQ252" i="9" s="1"/>
  <c r="BP254" i="9" a="1"/>
  <c r="BP254" i="9" s="1"/>
  <c r="BP252" i="9" s="1"/>
  <c r="BO254" i="9" a="1"/>
  <c r="BO254" i="9" s="1"/>
  <c r="BO252" i="9" s="1"/>
  <c r="BY20" i="9"/>
  <c r="BY918" i="9"/>
  <c r="BY930" i="9"/>
  <c r="BY27" i="9"/>
  <c r="BH109" i="9"/>
  <c r="DW437" i="9"/>
  <c r="BE53" i="9"/>
  <c r="BE108" i="9" s="1"/>
  <c r="EE25" i="9"/>
  <c r="EE181" i="9"/>
  <c r="BJ464" i="9" a="1"/>
  <c r="BJ464" i="9" s="1"/>
  <c r="BJ457" i="9" s="1"/>
  <c r="BJ67" i="9" s="1"/>
  <c r="BM444" i="9" a="1"/>
  <c r="BM444" i="9" s="1"/>
  <c r="BM464" i="9" a="1"/>
  <c r="BM464" i="9" s="1"/>
  <c r="BK464" i="9" a="1"/>
  <c r="BK464" i="9" s="1"/>
  <c r="BK457" i="9" s="1"/>
  <c r="BK67" i="9" s="1"/>
  <c r="BL444" i="9" a="1"/>
  <c r="BL444" i="9" s="1"/>
  <c r="BL437" i="9" s="1"/>
  <c r="BL53" i="9" s="1"/>
  <c r="BL464" i="9" a="1"/>
  <c r="BL464" i="9" s="1"/>
  <c r="BL457" i="9" s="1"/>
  <c r="BL67" i="9" s="1"/>
  <c r="BJ444" i="9" a="1"/>
  <c r="BJ444" i="9" s="1"/>
  <c r="BJ437" i="9" s="1"/>
  <c r="BJ53" i="9" s="1"/>
  <c r="BK444" i="9" a="1"/>
  <c r="BK444" i="9" s="1"/>
  <c r="BK437" i="9" s="1"/>
  <c r="BK53" i="9" s="1"/>
  <c r="CU192" i="9" a="1"/>
  <c r="CU192" i="9" s="1"/>
  <c r="CU190" i="9" s="1"/>
  <c r="CU189" i="9" s="1"/>
  <c r="CU180" i="9" s="1"/>
  <c r="CT192" i="9" a="1"/>
  <c r="CT192" i="9" s="1"/>
  <c r="CT190" i="9" s="1"/>
  <c r="CT189" i="9" s="1"/>
  <c r="CV192" i="9" a="1"/>
  <c r="CV192" i="9" s="1"/>
  <c r="CV190" i="9" s="1"/>
  <c r="CV189" i="9" s="1"/>
  <c r="CV180" i="9" s="1"/>
  <c r="CW192" i="9" a="1"/>
  <c r="CW192" i="9" s="1"/>
  <c r="CW190" i="9" s="1"/>
  <c r="CW189" i="9" s="1"/>
  <c r="CW180" i="9" s="1"/>
  <c r="CE170" i="9" a="1"/>
  <c r="CE170" i="9" s="1"/>
  <c r="CE168" i="9" s="1"/>
  <c r="CE167" i="9" s="1"/>
  <c r="CE160" i="9" s="1"/>
  <c r="CF170" i="9" a="1"/>
  <c r="CF170" i="9" s="1"/>
  <c r="CF168" i="9" s="1"/>
  <c r="CF167" i="9" s="1"/>
  <c r="CF160" i="9" s="1"/>
  <c r="CD170" i="9" a="1"/>
  <c r="CD170" i="9" s="1"/>
  <c r="CD168" i="9" s="1"/>
  <c r="CD167" i="9" s="1"/>
  <c r="CG170" i="9" a="1"/>
  <c r="CG170" i="9" s="1"/>
  <c r="CG168" i="9" s="1"/>
  <c r="CG167" i="9" s="1"/>
  <c r="CG160" i="9" s="1"/>
  <c r="EE474" i="9"/>
  <c r="ED469" i="9"/>
  <c r="CA22" i="9"/>
  <c r="CA161" i="9"/>
  <c r="CA23" i="9" s="1"/>
  <c r="CA941" i="9" s="1"/>
  <c r="EF177" i="9"/>
  <c r="EE172" i="9"/>
  <c r="EB261" i="9"/>
  <c r="EA256" i="9"/>
  <c r="CB22" i="9"/>
  <c r="CB161" i="9"/>
  <c r="CB23" i="9" s="1"/>
  <c r="CB941" i="9" s="1"/>
  <c r="BW918" i="9"/>
  <c r="BW20" i="9"/>
  <c r="BW27" i="9"/>
  <c r="DV53" i="9"/>
  <c r="DV438" i="9"/>
  <c r="EI194" i="9"/>
  <c r="EJ199" i="9"/>
  <c r="CC22" i="9"/>
  <c r="CC161" i="9"/>
  <c r="CC23" i="9" s="1"/>
  <c r="CC941" i="9" s="1"/>
  <c r="BR20" i="9"/>
  <c r="BR918" i="9"/>
  <c r="BR930" i="9"/>
  <c r="BR27" i="9"/>
  <c r="BS931" i="9" s="1"/>
  <c r="BG108" i="9"/>
  <c r="BT919" i="9"/>
  <c r="BT931" i="9"/>
  <c r="BT28" i="9"/>
  <c r="BT942" i="9" s="1"/>
  <c r="CP180" i="9"/>
  <c r="EG189" i="9"/>
  <c r="EG190" i="9" s="1"/>
  <c r="DY860" i="9"/>
  <c r="DY28" i="9"/>
  <c r="DY942" i="9" s="1"/>
  <c r="DY919" i="9"/>
  <c r="BU919" i="9"/>
  <c r="BU28" i="9"/>
  <c r="BU942" i="9" s="1"/>
  <c r="BU931" i="9"/>
  <c r="EA22" i="9"/>
  <c r="EA161" i="9"/>
  <c r="EA23" i="9" s="1"/>
  <c r="EA941" i="9" s="1"/>
  <c r="DX464" i="9"/>
  <c r="DX465" i="9" s="1"/>
  <c r="BI457" i="9"/>
  <c r="EB160" i="9"/>
  <c r="BV22" i="9"/>
  <c r="BW930" i="9" s="1"/>
  <c r="BV161" i="9"/>
  <c r="BV23" i="9" s="1"/>
  <c r="BV941" i="9" s="1"/>
  <c r="BI437" i="9"/>
  <c r="DX444" i="9"/>
  <c r="DX445" i="9" s="1"/>
  <c r="DU977" i="9"/>
  <c r="DU109" i="9"/>
  <c r="CQ25" i="9"/>
  <c r="CQ181" i="9"/>
  <c r="DW457" i="9"/>
  <c r="BE67" i="9"/>
  <c r="BF109" i="9" s="1"/>
  <c r="DU108" i="9"/>
  <c r="DU975" i="9"/>
  <c r="DU986" i="9" s="1"/>
  <c r="BX918" i="9"/>
  <c r="BX930" i="9"/>
  <c r="BX20" i="9"/>
  <c r="BX27" i="9"/>
  <c r="DZ20" i="9"/>
  <c r="DZ918" i="9"/>
  <c r="DZ27" i="9"/>
  <c r="EF180" i="9"/>
  <c r="CL25" i="9"/>
  <c r="CL181" i="9"/>
  <c r="BS919" i="9"/>
  <c r="BS28" i="9"/>
  <c r="BS942" i="9" s="1"/>
  <c r="BN28" i="9"/>
  <c r="BN942" i="9" s="1"/>
  <c r="BN919" i="9"/>
  <c r="BN931" i="9"/>
  <c r="BA109" i="9"/>
  <c r="CC467" i="9" a="1"/>
  <c r="CC467" i="9" s="1"/>
  <c r="CC465" i="9" s="1"/>
  <c r="BZ467" i="9" a="1"/>
  <c r="BZ467" i="9" s="1"/>
  <c r="BZ465" i="9" s="1"/>
  <c r="CB467" i="9" a="1"/>
  <c r="CB467" i="9" s="1"/>
  <c r="CB465" i="9" s="1"/>
  <c r="CA467" i="9" a="1"/>
  <c r="CA467" i="9" s="1"/>
  <c r="CA465" i="9" s="1"/>
  <c r="BG109" i="9"/>
  <c r="EE454" i="9"/>
  <c r="ED449" i="9"/>
  <c r="CR25" i="9"/>
  <c r="CR181" i="9"/>
  <c r="BL108" i="9" l="1"/>
  <c r="BW28" i="9"/>
  <c r="BW942" i="9" s="1"/>
  <c r="BW919" i="9"/>
  <c r="CK170" i="9" a="1"/>
  <c r="CK170" i="9" s="1"/>
  <c r="CK168" i="9" s="1"/>
  <c r="CK167" i="9" s="1"/>
  <c r="CK160" i="9" s="1"/>
  <c r="CH170" i="9" a="1"/>
  <c r="CH170" i="9" s="1"/>
  <c r="CH168" i="9" s="1"/>
  <c r="CH167" i="9" s="1"/>
  <c r="CJ170" i="9" a="1"/>
  <c r="CJ170" i="9" s="1"/>
  <c r="CJ168" i="9" s="1"/>
  <c r="CJ167" i="9" s="1"/>
  <c r="CJ160" i="9" s="1"/>
  <c r="CI170" i="9" a="1"/>
  <c r="CI170" i="9" s="1"/>
  <c r="CI168" i="9" s="1"/>
  <c r="CI167" i="9" s="1"/>
  <c r="CI160" i="9" s="1"/>
  <c r="EB22" i="9"/>
  <c r="EB161" i="9"/>
  <c r="EB23" i="9" s="1"/>
  <c r="EB941" i="9" s="1"/>
  <c r="EG177" i="9"/>
  <c r="EF172" i="9"/>
  <c r="CE22" i="9"/>
  <c r="CE161" i="9"/>
  <c r="CE23" i="9" s="1"/>
  <c r="CE941" i="9" s="1"/>
  <c r="DW53" i="9"/>
  <c r="DW438" i="9"/>
  <c r="DV975" i="9"/>
  <c r="DV986" i="9" s="1"/>
  <c r="DV108" i="9"/>
  <c r="BX28" i="9"/>
  <c r="BX942" i="9" s="1"/>
  <c r="BX919" i="9"/>
  <c r="BX931" i="9"/>
  <c r="CF22" i="9"/>
  <c r="CF161" i="9"/>
  <c r="CF23" i="9" s="1"/>
  <c r="CF941" i="9" s="1"/>
  <c r="DX437" i="9"/>
  <c r="BI53" i="9"/>
  <c r="BI108" i="9" s="1"/>
  <c r="CW25" i="9"/>
  <c r="CW181" i="9"/>
  <c r="DW458" i="9"/>
  <c r="DW67" i="9"/>
  <c r="CC930" i="9"/>
  <c r="CC20" i="9"/>
  <c r="CC918" i="9"/>
  <c r="CC27" i="9"/>
  <c r="CA20" i="9"/>
  <c r="CA918" i="9"/>
  <c r="CA27" i="9"/>
  <c r="CV25" i="9"/>
  <c r="CV181" i="9"/>
  <c r="BM457" i="9"/>
  <c r="DY464" i="9"/>
  <c r="DY465" i="9" s="1"/>
  <c r="DU980" i="9"/>
  <c r="DU987" i="9"/>
  <c r="DU988" i="9" s="1"/>
  <c r="BE109" i="9"/>
  <c r="BK109" i="9"/>
  <c r="DZ860" i="9"/>
  <c r="DZ919" i="9"/>
  <c r="DZ28" i="9"/>
  <c r="DZ942" i="9" s="1"/>
  <c r="EG180" i="9"/>
  <c r="CP25" i="9"/>
  <c r="CP181" i="9"/>
  <c r="EK199" i="9"/>
  <c r="EK194" i="9" s="1"/>
  <c r="EJ194" i="9"/>
  <c r="CD467" i="9" a="1"/>
  <c r="CD467" i="9" s="1"/>
  <c r="CD465" i="9" s="1"/>
  <c r="CG467" i="9" a="1"/>
  <c r="CG467" i="9" s="1"/>
  <c r="CG465" i="9" s="1"/>
  <c r="CE467" i="9" a="1"/>
  <c r="CE467" i="9" s="1"/>
  <c r="CE465" i="9" s="1"/>
  <c r="CF467" i="9" a="1"/>
  <c r="CF467" i="9" s="1"/>
  <c r="CF465" i="9" s="1"/>
  <c r="CT180" i="9"/>
  <c r="EH189" i="9"/>
  <c r="EH190" i="9" s="1"/>
  <c r="BM437" i="9"/>
  <c r="DY444" i="9"/>
  <c r="DY445" i="9" s="1"/>
  <c r="BY919" i="9"/>
  <c r="BY931" i="9"/>
  <c r="BY28" i="9"/>
  <c r="BY942" i="9" s="1"/>
  <c r="CD160" i="9"/>
  <c r="ED167" i="9"/>
  <c r="ED168" i="9" s="1"/>
  <c r="BV918" i="9"/>
  <c r="BV20" i="9"/>
  <c r="BV930" i="9"/>
  <c r="BV27" i="9"/>
  <c r="BW931" i="9" s="1"/>
  <c r="BF108" i="9"/>
  <c r="CY192" i="9" a="1"/>
  <c r="CY192" i="9" s="1"/>
  <c r="CY190" i="9" s="1"/>
  <c r="CY189" i="9" s="1"/>
  <c r="CY180" i="9" s="1"/>
  <c r="DA192" i="9" a="1"/>
  <c r="DA192" i="9" s="1"/>
  <c r="DA190" i="9" s="1"/>
  <c r="DA189" i="9" s="1"/>
  <c r="DA180" i="9" s="1"/>
  <c r="CZ192" i="9" a="1"/>
  <c r="CZ192" i="9" s="1"/>
  <c r="CZ190" i="9" s="1"/>
  <c r="CZ189" i="9" s="1"/>
  <c r="CZ180" i="9" s="1"/>
  <c r="CX192" i="9" a="1"/>
  <c r="CX192" i="9" s="1"/>
  <c r="CX190" i="9" s="1"/>
  <c r="CX189" i="9" s="1"/>
  <c r="CB930" i="9"/>
  <c r="CB20" i="9"/>
  <c r="CB918" i="9"/>
  <c r="CB27" i="9"/>
  <c r="EF474" i="9"/>
  <c r="EE469" i="9"/>
  <c r="CU25" i="9"/>
  <c r="CU181" i="9"/>
  <c r="EC160" i="9"/>
  <c r="BZ22" i="9"/>
  <c r="CA930" i="9" s="1"/>
  <c r="BZ161" i="9"/>
  <c r="BZ23" i="9" s="1"/>
  <c r="BZ941" i="9" s="1"/>
  <c r="EB256" i="9"/>
  <c r="EC261" i="9"/>
  <c r="BL109" i="9"/>
  <c r="DX457" i="9"/>
  <c r="BI67" i="9"/>
  <c r="BJ109" i="9" s="1"/>
  <c r="EF25" i="9"/>
  <c r="EF181" i="9"/>
  <c r="CD447" i="9" a="1"/>
  <c r="CD447" i="9" s="1"/>
  <c r="CD445" i="9" s="1"/>
  <c r="CF447" i="9" a="1"/>
  <c r="CF447" i="9" s="1"/>
  <c r="CF445" i="9" s="1"/>
  <c r="CG447" i="9" a="1"/>
  <c r="CG447" i="9" s="1"/>
  <c r="CG445" i="9" s="1"/>
  <c r="CE447" i="9" a="1"/>
  <c r="CE447" i="9" s="1"/>
  <c r="CE445" i="9" s="1"/>
  <c r="EF454" i="9"/>
  <c r="EE449" i="9"/>
  <c r="BQ444" i="9" a="1"/>
  <c r="BQ444" i="9" s="1"/>
  <c r="BP464" i="9" a="1"/>
  <c r="BP464" i="9" s="1"/>
  <c r="BP457" i="9" s="1"/>
  <c r="BP67" i="9" s="1"/>
  <c r="BP444" i="9" a="1"/>
  <c r="BP444" i="9" s="1"/>
  <c r="BP437" i="9" s="1"/>
  <c r="BP53" i="9" s="1"/>
  <c r="BO444" i="9" a="1"/>
  <c r="BO444" i="9" s="1"/>
  <c r="BO437" i="9" s="1"/>
  <c r="BO53" i="9" s="1"/>
  <c r="BN444" i="9" a="1"/>
  <c r="BN444" i="9" s="1"/>
  <c r="BN437" i="9" s="1"/>
  <c r="BN53" i="9" s="1"/>
  <c r="BQ464" i="9" a="1"/>
  <c r="BQ464" i="9" s="1"/>
  <c r="BN464" i="9" a="1"/>
  <c r="BN464" i="9" s="1"/>
  <c r="BN457" i="9" s="1"/>
  <c r="BN67" i="9" s="1"/>
  <c r="BO464" i="9" a="1"/>
  <c r="BO464" i="9" s="1"/>
  <c r="BO457" i="9" s="1"/>
  <c r="BO67" i="9" s="1"/>
  <c r="EA20" i="9"/>
  <c r="EA918" i="9"/>
  <c r="EA27" i="9"/>
  <c r="BR28" i="9"/>
  <c r="BR942" i="9" s="1"/>
  <c r="BR931" i="9"/>
  <c r="BR919" i="9"/>
  <c r="BR254" i="9" a="1"/>
  <c r="BR254" i="9" s="1"/>
  <c r="BR252" i="9" s="1"/>
  <c r="BS254" i="9" a="1"/>
  <c r="BS254" i="9" s="1"/>
  <c r="BS252" i="9" s="1"/>
  <c r="BU254" i="9" a="1"/>
  <c r="BU254" i="9" s="1"/>
  <c r="BU252" i="9" s="1"/>
  <c r="BT254" i="9" a="1"/>
  <c r="BT254" i="9" s="1"/>
  <c r="BT252" i="9" s="1"/>
  <c r="CG22" i="9"/>
  <c r="CG161" i="9"/>
  <c r="CG23" i="9" s="1"/>
  <c r="CG941" i="9" s="1"/>
  <c r="BK108" i="9"/>
  <c r="DV977" i="9"/>
  <c r="DV109" i="9"/>
  <c r="BJ108" i="9" l="1"/>
  <c r="BP108" i="9"/>
  <c r="DY437" i="9"/>
  <c r="BM53" i="9"/>
  <c r="BM108" i="9" s="1"/>
  <c r="DF192" i="9" a="1"/>
  <c r="DF192" i="9" s="1"/>
  <c r="DF190" i="9" s="1"/>
  <c r="DF189" i="9" s="1"/>
  <c r="DG192" i="9" a="1"/>
  <c r="DG192" i="9" s="1"/>
  <c r="DG190" i="9" s="1"/>
  <c r="DG189" i="9" s="1"/>
  <c r="DG180" i="9" s="1"/>
  <c r="DI192" i="9" a="1"/>
  <c r="DI192" i="9" s="1"/>
  <c r="DI190" i="9" s="1"/>
  <c r="DI189" i="9" s="1"/>
  <c r="DI180" i="9" s="1"/>
  <c r="DH192" i="9" a="1"/>
  <c r="DH192" i="9" s="1"/>
  <c r="DH190" i="9" s="1"/>
  <c r="DH189" i="9" s="1"/>
  <c r="DH180" i="9" s="1"/>
  <c r="DW977" i="9"/>
  <c r="DW109" i="9"/>
  <c r="EA860" i="9"/>
  <c r="EA919" i="9"/>
  <c r="EA28" i="9"/>
  <c r="EA942" i="9" s="1"/>
  <c r="BO108" i="9"/>
  <c r="CC931" i="9"/>
  <c r="CC919" i="9"/>
  <c r="CC28" i="9"/>
  <c r="CC942" i="9" s="1"/>
  <c r="EB918" i="9"/>
  <c r="EB20" i="9"/>
  <c r="EB27" i="9"/>
  <c r="ED160" i="9"/>
  <c r="CD22" i="9"/>
  <c r="CE930" i="9" s="1"/>
  <c r="CD161" i="9"/>
  <c r="CD23" i="9" s="1"/>
  <c r="CD941" i="9" s="1"/>
  <c r="CX180" i="9"/>
  <c r="EI189" i="9"/>
  <c r="EI190" i="9" s="1"/>
  <c r="EH180" i="9"/>
  <c r="CT25" i="9"/>
  <c r="CT181" i="9"/>
  <c r="DY457" i="9"/>
  <c r="BM67" i="9"/>
  <c r="CG930" i="9"/>
  <c r="CG20" i="9"/>
  <c r="CG918" i="9"/>
  <c r="CG27" i="9"/>
  <c r="BU464" i="9" a="1"/>
  <c r="BU464" i="9" s="1"/>
  <c r="BU444" i="9" a="1"/>
  <c r="BU444" i="9" s="1"/>
  <c r="BR464" i="9" a="1"/>
  <c r="BR464" i="9" s="1"/>
  <c r="BR457" i="9" s="1"/>
  <c r="BR67" i="9" s="1"/>
  <c r="BR444" i="9" a="1"/>
  <c r="BR444" i="9" s="1"/>
  <c r="BR437" i="9" s="1"/>
  <c r="BR53" i="9" s="1"/>
  <c r="BT464" i="9" a="1"/>
  <c r="BT464" i="9" s="1"/>
  <c r="BT457" i="9" s="1"/>
  <c r="BT67" i="9" s="1"/>
  <c r="BT444" i="9" a="1"/>
  <c r="BT444" i="9" s="1"/>
  <c r="BT437" i="9" s="1"/>
  <c r="BT53" i="9" s="1"/>
  <c r="BS464" i="9" a="1"/>
  <c r="BS464" i="9" s="1"/>
  <c r="BS457" i="9" s="1"/>
  <c r="BS67" i="9" s="1"/>
  <c r="BS444" i="9" a="1"/>
  <c r="BS444" i="9" s="1"/>
  <c r="BS437" i="9" s="1"/>
  <c r="BS53" i="9" s="1"/>
  <c r="BP109" i="9"/>
  <c r="ED261" i="9"/>
  <c r="EC256" i="9"/>
  <c r="CZ25" i="9"/>
  <c r="CZ181" i="9"/>
  <c r="BV919" i="9"/>
  <c r="BV931" i="9"/>
  <c r="BV28" i="9"/>
  <c r="BV942" i="9" s="1"/>
  <c r="EG25" i="9"/>
  <c r="EG181" i="9"/>
  <c r="DW975" i="9"/>
  <c r="DW986" i="9" s="1"/>
  <c r="DW108" i="9"/>
  <c r="CJ22" i="9"/>
  <c r="CJ161" i="9"/>
  <c r="CJ23" i="9" s="1"/>
  <c r="CJ941" i="9" s="1"/>
  <c r="DV980" i="9"/>
  <c r="DV983" i="9" s="1"/>
  <c r="DV902" i="9" s="1"/>
  <c r="DV987" i="9"/>
  <c r="DV988" i="9" s="1"/>
  <c r="BQ437" i="9"/>
  <c r="DZ444" i="9"/>
  <c r="DZ445" i="9" s="1"/>
  <c r="BY254" i="9" a="1"/>
  <c r="BY254" i="9" s="1"/>
  <c r="BY252" i="9" s="1"/>
  <c r="BV254" i="9" a="1"/>
  <c r="BV254" i="9" s="1"/>
  <c r="BV252" i="9" s="1"/>
  <c r="BX254" i="9" a="1"/>
  <c r="BX254" i="9" s="1"/>
  <c r="BX252" i="9" s="1"/>
  <c r="BW254" i="9" a="1"/>
  <c r="BW254" i="9" s="1"/>
  <c r="BW252" i="9" s="1"/>
  <c r="CI467" i="9" a="1"/>
  <c r="CI467" i="9" s="1"/>
  <c r="CI465" i="9" s="1"/>
  <c r="CJ467" i="9" a="1"/>
  <c r="CJ467" i="9" s="1"/>
  <c r="CJ465" i="9" s="1"/>
  <c r="CH467" i="9" a="1"/>
  <c r="CH467" i="9" s="1"/>
  <c r="CH465" i="9" s="1"/>
  <c r="CK467" i="9" a="1"/>
  <c r="CK467" i="9" s="1"/>
  <c r="CK465" i="9" s="1"/>
  <c r="DA25" i="9"/>
  <c r="DA181" i="9"/>
  <c r="CH160" i="9"/>
  <c r="EE167" i="9"/>
  <c r="EE168" i="9" s="1"/>
  <c r="DX67" i="9"/>
  <c r="DX458" i="9"/>
  <c r="CY25" i="9"/>
  <c r="CY181" i="9"/>
  <c r="CA919" i="9"/>
  <c r="CA28" i="9"/>
  <c r="CA942" i="9" s="1"/>
  <c r="DX438" i="9"/>
  <c r="DX53" i="9"/>
  <c r="CE20" i="9"/>
  <c r="CE918" i="9"/>
  <c r="CE27" i="9"/>
  <c r="CK22" i="9"/>
  <c r="CK161" i="9"/>
  <c r="CK23" i="9" s="1"/>
  <c r="CK941" i="9" s="1"/>
  <c r="BQ457" i="9"/>
  <c r="DZ464" i="9"/>
  <c r="DZ465" i="9" s="1"/>
  <c r="EC22" i="9"/>
  <c r="EC161" i="9"/>
  <c r="EC23" i="9" s="1"/>
  <c r="EC941" i="9" s="1"/>
  <c r="DB192" i="9" a="1"/>
  <c r="DB192" i="9" s="1"/>
  <c r="DB190" i="9" s="1"/>
  <c r="DB189" i="9" s="1"/>
  <c r="DC192" i="9" a="1"/>
  <c r="DC192" i="9" s="1"/>
  <c r="DC190" i="9" s="1"/>
  <c r="DC189" i="9" s="1"/>
  <c r="DC180" i="9" s="1"/>
  <c r="DE192" i="9" a="1"/>
  <c r="DE192" i="9" s="1"/>
  <c r="DE190" i="9" s="1"/>
  <c r="DE189" i="9" s="1"/>
  <c r="DE180" i="9" s="1"/>
  <c r="DD192" i="9" a="1"/>
  <c r="DD192" i="9" s="1"/>
  <c r="DD190" i="9" s="1"/>
  <c r="DD189" i="9" s="1"/>
  <c r="DD180" i="9" s="1"/>
  <c r="CF20" i="9"/>
  <c r="CF930" i="9"/>
  <c r="CF918" i="9"/>
  <c r="CF27" i="9"/>
  <c r="EH177" i="9"/>
  <c r="EG172" i="9"/>
  <c r="CI22" i="9"/>
  <c r="CI161" i="9"/>
  <c r="CI23" i="9" s="1"/>
  <c r="CI941" i="9" s="1"/>
  <c r="BO109" i="9"/>
  <c r="CJ447" i="9" a="1"/>
  <c r="CJ447" i="9" s="1"/>
  <c r="CJ445" i="9" s="1"/>
  <c r="CK447" i="9" a="1"/>
  <c r="CK447" i="9" s="1"/>
  <c r="CK445" i="9" s="1"/>
  <c r="CH447" i="9" a="1"/>
  <c r="CH447" i="9" s="1"/>
  <c r="CH445" i="9" s="1"/>
  <c r="CI447" i="9" a="1"/>
  <c r="CI447" i="9" s="1"/>
  <c r="CI445" i="9" s="1"/>
  <c r="EF469" i="9"/>
  <c r="EG474" i="9"/>
  <c r="EF449" i="9"/>
  <c r="EG454" i="9"/>
  <c r="BI109" i="9"/>
  <c r="BZ918" i="9"/>
  <c r="BZ20" i="9"/>
  <c r="BZ930" i="9"/>
  <c r="BZ27" i="9"/>
  <c r="CA931" i="9" s="1"/>
  <c r="CB931" i="9"/>
  <c r="CB28" i="9"/>
  <c r="CB942" i="9" s="1"/>
  <c r="CB919" i="9"/>
  <c r="DU981" i="9"/>
  <c r="DU983" i="9"/>
  <c r="DU902" i="9" s="1"/>
  <c r="CL170" i="9" a="1"/>
  <c r="CL170" i="9" s="1"/>
  <c r="CL168" i="9" s="1"/>
  <c r="CL167" i="9" s="1"/>
  <c r="CM170" i="9" a="1"/>
  <c r="CM170" i="9" s="1"/>
  <c r="CM168" i="9" s="1"/>
  <c r="CM167" i="9" s="1"/>
  <c r="CM160" i="9" s="1"/>
  <c r="CO170" i="9" a="1"/>
  <c r="CO170" i="9" s="1"/>
  <c r="CO168" i="9" s="1"/>
  <c r="CO167" i="9" s="1"/>
  <c r="CO160" i="9" s="1"/>
  <c r="CN170" i="9" a="1"/>
  <c r="CN170" i="9" s="1"/>
  <c r="CN168" i="9" s="1"/>
  <c r="CN167" i="9" s="1"/>
  <c r="CN160" i="9" s="1"/>
  <c r="BN108" i="9" l="1"/>
  <c r="CG28" i="9"/>
  <c r="CG942" i="9" s="1"/>
  <c r="CG919" i="9"/>
  <c r="CG931" i="9"/>
  <c r="DH25" i="9"/>
  <c r="DH181" i="9"/>
  <c r="CL467" i="9" a="1"/>
  <c r="CL467" i="9" s="1"/>
  <c r="CL465" i="9" s="1"/>
  <c r="CO467" i="9" a="1"/>
  <c r="CO467" i="9" s="1"/>
  <c r="CO465" i="9" s="1"/>
  <c r="CN467" i="9" a="1"/>
  <c r="CN467" i="9" s="1"/>
  <c r="CN465" i="9" s="1"/>
  <c r="CM467" i="9" a="1"/>
  <c r="CM467" i="9" s="1"/>
  <c r="CM465" i="9" s="1"/>
  <c r="DZ457" i="9"/>
  <c r="BQ67" i="9"/>
  <c r="CJ930" i="9"/>
  <c r="CJ20" i="9"/>
  <c r="CJ918" i="9"/>
  <c r="CJ27" i="9"/>
  <c r="BT108" i="9"/>
  <c r="EI180" i="9"/>
  <c r="CX25" i="9"/>
  <c r="CX181" i="9"/>
  <c r="DI25" i="9"/>
  <c r="DI181" i="9"/>
  <c r="BS109" i="9"/>
  <c r="BM109" i="9"/>
  <c r="CD20" i="9"/>
  <c r="CD930" i="9"/>
  <c r="CD918" i="9"/>
  <c r="CD27" i="9"/>
  <c r="CE931" i="9" s="1"/>
  <c r="DF180" i="9"/>
  <c r="EK189" i="9"/>
  <c r="EK190" i="9" s="1"/>
  <c r="CO22" i="9"/>
  <c r="CO161" i="9"/>
  <c r="CO23" i="9" s="1"/>
  <c r="CO941" i="9" s="1"/>
  <c r="CO447" i="9" a="1"/>
  <c r="CO447" i="9" s="1"/>
  <c r="CO445" i="9" s="1"/>
  <c r="CN447" i="9" a="1"/>
  <c r="CN447" i="9" s="1"/>
  <c r="CN445" i="9" s="1"/>
  <c r="CL447" i="9" a="1"/>
  <c r="CL447" i="9" s="1"/>
  <c r="CL445" i="9" s="1"/>
  <c r="CM447" i="9" a="1"/>
  <c r="CM447" i="9" s="1"/>
  <c r="CM445" i="9" s="1"/>
  <c r="CS170" i="9" a="1"/>
  <c r="CS170" i="9" s="1"/>
  <c r="CS168" i="9" s="1"/>
  <c r="CS167" i="9" s="1"/>
  <c r="CS160" i="9" s="1"/>
  <c r="CP170" i="9" a="1"/>
  <c r="CP170" i="9" s="1"/>
  <c r="CP168" i="9" s="1"/>
  <c r="CP167" i="9" s="1"/>
  <c r="CR170" i="9" a="1"/>
  <c r="CR170" i="9" s="1"/>
  <c r="CR168" i="9" s="1"/>
  <c r="CR167" i="9" s="1"/>
  <c r="CR160" i="9" s="1"/>
  <c r="CQ170" i="9" a="1"/>
  <c r="CQ170" i="9" s="1"/>
  <c r="CQ168" i="9" s="1"/>
  <c r="CQ167" i="9" s="1"/>
  <c r="CQ160" i="9" s="1"/>
  <c r="DC25" i="9"/>
  <c r="DC181" i="9"/>
  <c r="CE28" i="9"/>
  <c r="CE942" i="9" s="1"/>
  <c r="CE919" i="9"/>
  <c r="EE261" i="9"/>
  <c r="ED256" i="9"/>
  <c r="DY67" i="9"/>
  <c r="DY458" i="9"/>
  <c r="ED22" i="9"/>
  <c r="ED161" i="9"/>
  <c r="ED23" i="9" s="1"/>
  <c r="ED941" i="9" s="1"/>
  <c r="DD25" i="9"/>
  <c r="DD181" i="9"/>
  <c r="CI918" i="9"/>
  <c r="CI20" i="9"/>
  <c r="CI27" i="9"/>
  <c r="CM22" i="9"/>
  <c r="CM161" i="9"/>
  <c r="CM23" i="9" s="1"/>
  <c r="CM941" i="9" s="1"/>
  <c r="BZ919" i="9"/>
  <c r="BZ931" i="9"/>
  <c r="BZ28" i="9"/>
  <c r="BZ942" i="9" s="1"/>
  <c r="EI177" i="9"/>
  <c r="EH172" i="9"/>
  <c r="DB180" i="9"/>
  <c r="EJ189" i="9"/>
  <c r="EJ190" i="9" s="1"/>
  <c r="EE160" i="9"/>
  <c r="CH22" i="9"/>
  <c r="CI930" i="9" s="1"/>
  <c r="CH161" i="9"/>
  <c r="CH23" i="9" s="1"/>
  <c r="CH941" i="9" s="1"/>
  <c r="BU437" i="9"/>
  <c r="EA444" i="9"/>
  <c r="EA445" i="9" s="1"/>
  <c r="EB860" i="9"/>
  <c r="EB28" i="9"/>
  <c r="EB942" i="9" s="1"/>
  <c r="EB919" i="9"/>
  <c r="DY53" i="9"/>
  <c r="DY438" i="9"/>
  <c r="EC918" i="9"/>
  <c r="EC20" i="9"/>
  <c r="EC27" i="9"/>
  <c r="BS108" i="9"/>
  <c r="EH25" i="9"/>
  <c r="EH181" i="9"/>
  <c r="DW987" i="9"/>
  <c r="DW988" i="9" s="1"/>
  <c r="DW980" i="9"/>
  <c r="EH474" i="9"/>
  <c r="EG469" i="9"/>
  <c r="DX108" i="9"/>
  <c r="DX975" i="9"/>
  <c r="DX986" i="9" s="1"/>
  <c r="BT109" i="9"/>
  <c r="DG25" i="9"/>
  <c r="DG181" i="9"/>
  <c r="CN22" i="9"/>
  <c r="CN161" i="9"/>
  <c r="CN23" i="9" s="1"/>
  <c r="CN941" i="9" s="1"/>
  <c r="EH454" i="9"/>
  <c r="EG449" i="9"/>
  <c r="DE25" i="9"/>
  <c r="DE181" i="9"/>
  <c r="CK930" i="9"/>
  <c r="CK20" i="9"/>
  <c r="CK918" i="9"/>
  <c r="CK27" i="9"/>
  <c r="DX109" i="9"/>
  <c r="DX977" i="9"/>
  <c r="DZ437" i="9"/>
  <c r="BQ53" i="9"/>
  <c r="BQ108" i="9" s="1"/>
  <c r="CA254" i="9" a="1"/>
  <c r="CA254" i="9" s="1"/>
  <c r="CA252" i="9" s="1"/>
  <c r="BZ254" i="9" a="1"/>
  <c r="BZ254" i="9" s="1"/>
  <c r="BZ252" i="9" s="1"/>
  <c r="CC254" i="9" a="1"/>
  <c r="CC254" i="9" s="1"/>
  <c r="CC252" i="9" s="1"/>
  <c r="CB254" i="9" a="1"/>
  <c r="CB254" i="9" s="1"/>
  <c r="CB252" i="9" s="1"/>
  <c r="CL160" i="9"/>
  <c r="EF167" i="9"/>
  <c r="EF168" i="9" s="1"/>
  <c r="BN109" i="9"/>
  <c r="CF28" i="9"/>
  <c r="CF942" i="9" s="1"/>
  <c r="CF919" i="9"/>
  <c r="CF931" i="9"/>
  <c r="DV981" i="9"/>
  <c r="BU457" i="9"/>
  <c r="EA464" i="9"/>
  <c r="EA465" i="9" s="1"/>
  <c r="BV444" i="9" a="1"/>
  <c r="BV444" i="9" s="1"/>
  <c r="BV437" i="9" s="1"/>
  <c r="BV53" i="9" s="1"/>
  <c r="BY464" i="9" a="1"/>
  <c r="BY464" i="9" s="1"/>
  <c r="BY444" i="9" a="1"/>
  <c r="BY444" i="9" s="1"/>
  <c r="BX444" i="9" a="1"/>
  <c r="BX444" i="9" s="1"/>
  <c r="BX437" i="9" s="1"/>
  <c r="BX53" i="9" s="1"/>
  <c r="BW464" i="9" a="1"/>
  <c r="BW464" i="9" s="1"/>
  <c r="BW457" i="9" s="1"/>
  <c r="BW67" i="9" s="1"/>
  <c r="BV464" i="9" a="1"/>
  <c r="BV464" i="9" s="1"/>
  <c r="BV457" i="9" s="1"/>
  <c r="BV67" i="9" s="1"/>
  <c r="BW444" i="9" a="1"/>
  <c r="BW444" i="9" s="1"/>
  <c r="BW437" i="9" s="1"/>
  <c r="BW53" i="9" s="1"/>
  <c r="BX464" i="9" a="1"/>
  <c r="BX464" i="9" s="1"/>
  <c r="BX457" i="9" s="1"/>
  <c r="BX67" i="9" s="1"/>
  <c r="BR108" i="9" l="1"/>
  <c r="DW981" i="9"/>
  <c r="CS447" i="9" a="1"/>
  <c r="CS447" i="9" s="1"/>
  <c r="CS445" i="9" s="1"/>
  <c r="CR447" i="9" a="1"/>
  <c r="CR447" i="9" s="1"/>
  <c r="CR445" i="9" s="1"/>
  <c r="CP447" i="9" a="1"/>
  <c r="CP447" i="9" s="1"/>
  <c r="CP445" i="9" s="1"/>
  <c r="CQ447" i="9" a="1"/>
  <c r="CQ447" i="9" s="1"/>
  <c r="CQ445" i="9" s="1"/>
  <c r="CR467" i="9" a="1"/>
  <c r="CR467" i="9" s="1"/>
  <c r="CR465" i="9" s="1"/>
  <c r="CS467" i="9" a="1"/>
  <c r="CS467" i="9" s="1"/>
  <c r="CS465" i="9" s="1"/>
  <c r="CP467" i="9" a="1"/>
  <c r="CP467" i="9" s="1"/>
  <c r="CP465" i="9" s="1"/>
  <c r="CQ467" i="9" a="1"/>
  <c r="CQ467" i="9" s="1"/>
  <c r="CQ465" i="9" s="1"/>
  <c r="EE22" i="9"/>
  <c r="EE161" i="9"/>
  <c r="EE23" i="9" s="1"/>
  <c r="EE941" i="9" s="1"/>
  <c r="CM20" i="9"/>
  <c r="CM918" i="9"/>
  <c r="CM27" i="9"/>
  <c r="EH449" i="9"/>
  <c r="EI454" i="9"/>
  <c r="EI474" i="9"/>
  <c r="EH469" i="9"/>
  <c r="CI28" i="9"/>
  <c r="CI942" i="9" s="1"/>
  <c r="CI919" i="9"/>
  <c r="ED20" i="9"/>
  <c r="ED918" i="9"/>
  <c r="ED27" i="9"/>
  <c r="CQ22" i="9"/>
  <c r="CQ161" i="9"/>
  <c r="CQ23" i="9" s="1"/>
  <c r="CQ941" i="9" s="1"/>
  <c r="BU67" i="9"/>
  <c r="BV109" i="9" s="1"/>
  <c r="EA457" i="9"/>
  <c r="CK931" i="9"/>
  <c r="CK919" i="9"/>
  <c r="CK28" i="9"/>
  <c r="CK942" i="9" s="1"/>
  <c r="CR22" i="9"/>
  <c r="CR161" i="9"/>
  <c r="CR23" i="9" s="1"/>
  <c r="CR941" i="9" s="1"/>
  <c r="CO20" i="9"/>
  <c r="CO930" i="9"/>
  <c r="CO918" i="9"/>
  <c r="CO27" i="9"/>
  <c r="BW109" i="9"/>
  <c r="CN20" i="9"/>
  <c r="CN930" i="9"/>
  <c r="CN918" i="9"/>
  <c r="CN27" i="9"/>
  <c r="EJ180" i="9"/>
  <c r="DB25" i="9"/>
  <c r="DB181" i="9"/>
  <c r="DY109" i="9"/>
  <c r="DY977" i="9"/>
  <c r="CP160" i="9"/>
  <c r="EG167" i="9"/>
  <c r="EG168" i="9" s="1"/>
  <c r="EI25" i="9"/>
  <c r="EI181" i="9"/>
  <c r="BX108" i="9"/>
  <c r="CW170" i="9" a="1"/>
  <c r="CW170" i="9" s="1"/>
  <c r="CW168" i="9" s="1"/>
  <c r="CW167" i="9" s="1"/>
  <c r="CW160" i="9" s="1"/>
  <c r="CT170" i="9" a="1"/>
  <c r="CT170" i="9" s="1"/>
  <c r="CT168" i="9" s="1"/>
  <c r="CT167" i="9" s="1"/>
  <c r="CV170" i="9" a="1"/>
  <c r="CV170" i="9" s="1"/>
  <c r="CV168" i="9" s="1"/>
  <c r="CV167" i="9" s="1"/>
  <c r="CV160" i="9" s="1"/>
  <c r="CU170" i="9" a="1"/>
  <c r="CU170" i="9" s="1"/>
  <c r="CU168" i="9" s="1"/>
  <c r="CU167" i="9" s="1"/>
  <c r="CU160" i="9" s="1"/>
  <c r="CS22" i="9"/>
  <c r="CS161" i="9"/>
  <c r="CS23" i="9" s="1"/>
  <c r="CS941" i="9" s="1"/>
  <c r="EK180" i="9"/>
  <c r="DF25" i="9"/>
  <c r="DF181" i="9"/>
  <c r="BQ109" i="9"/>
  <c r="BY437" i="9"/>
  <c r="EB444" i="9"/>
  <c r="EB445" i="9" s="1"/>
  <c r="DW983" i="9"/>
  <c r="DW902" i="9" s="1"/>
  <c r="DZ53" i="9"/>
  <c r="DZ438" i="9"/>
  <c r="EC860" i="9"/>
  <c r="EC28" i="9"/>
  <c r="EC942" i="9" s="1"/>
  <c r="EC919" i="9"/>
  <c r="DY108" i="9"/>
  <c r="DY975" i="9"/>
  <c r="DY986" i="9" s="1"/>
  <c r="EA437" i="9"/>
  <c r="BU53" i="9"/>
  <c r="BU108" i="9" s="1"/>
  <c r="EI172" i="9"/>
  <c r="EJ177" i="9"/>
  <c r="BR109" i="9"/>
  <c r="CD931" i="9"/>
  <c r="CD28" i="9"/>
  <c r="CD942" i="9" s="1"/>
  <c r="CD919" i="9"/>
  <c r="DZ67" i="9"/>
  <c r="DZ458" i="9"/>
  <c r="EF160" i="9"/>
  <c r="CL22" i="9"/>
  <c r="CM930" i="9" s="1"/>
  <c r="CL161" i="9"/>
  <c r="CL23" i="9" s="1"/>
  <c r="CL941" i="9" s="1"/>
  <c r="CH918" i="9"/>
  <c r="CH930" i="9"/>
  <c r="CH20" i="9"/>
  <c r="CH27" i="9"/>
  <c r="EF261" i="9"/>
  <c r="EE256" i="9"/>
  <c r="BX109" i="9"/>
  <c r="BW108" i="9"/>
  <c r="BY457" i="9"/>
  <c r="EB464" i="9"/>
  <c r="EB465" i="9" s="1"/>
  <c r="DX980" i="9"/>
  <c r="DX987" i="9"/>
  <c r="DX988" i="9" s="1"/>
  <c r="CB464" i="9" a="1"/>
  <c r="CB464" i="9" s="1"/>
  <c r="CB457" i="9" s="1"/>
  <c r="CB67" i="9" s="1"/>
  <c r="CC464" i="9" a="1"/>
  <c r="CC464" i="9" s="1"/>
  <c r="BZ444" i="9" a="1"/>
  <c r="BZ444" i="9" s="1"/>
  <c r="BZ437" i="9" s="1"/>
  <c r="BZ53" i="9" s="1"/>
  <c r="CC444" i="9" a="1"/>
  <c r="CC444" i="9" s="1"/>
  <c r="CA444" i="9" a="1"/>
  <c r="CA444" i="9" s="1"/>
  <c r="CA437" i="9" s="1"/>
  <c r="CA53" i="9" s="1"/>
  <c r="CA464" i="9" a="1"/>
  <c r="CA464" i="9" s="1"/>
  <c r="CA457" i="9" s="1"/>
  <c r="CA67" i="9" s="1"/>
  <c r="CB444" i="9" a="1"/>
  <c r="CB444" i="9" s="1"/>
  <c r="CB437" i="9" s="1"/>
  <c r="CB53" i="9" s="1"/>
  <c r="BZ464" i="9" a="1"/>
  <c r="BZ464" i="9" s="1"/>
  <c r="BZ457" i="9" s="1"/>
  <c r="BZ67" i="9" s="1"/>
  <c r="CG254" i="9" a="1"/>
  <c r="CG254" i="9" s="1"/>
  <c r="CG252" i="9" s="1"/>
  <c r="CE254" i="9" a="1"/>
  <c r="CE254" i="9" s="1"/>
  <c r="CE252" i="9" s="1"/>
  <c r="CF254" i="9" a="1"/>
  <c r="CF254" i="9" s="1"/>
  <c r="CF252" i="9" s="1"/>
  <c r="CD254" i="9" a="1"/>
  <c r="CD254" i="9" s="1"/>
  <c r="CD252" i="9" s="1"/>
  <c r="CJ919" i="9"/>
  <c r="CJ931" i="9"/>
  <c r="CJ28" i="9"/>
  <c r="CJ942" i="9" s="1"/>
  <c r="CA108" i="9" l="1"/>
  <c r="BV108" i="9"/>
  <c r="CV467" i="9" a="1"/>
  <c r="CV467" i="9" s="1"/>
  <c r="CV465" i="9" s="1"/>
  <c r="CT467" i="9" a="1"/>
  <c r="CT467" i="9" s="1"/>
  <c r="CT465" i="9" s="1"/>
  <c r="CW467" i="9" a="1"/>
  <c r="CW467" i="9" s="1"/>
  <c r="CW465" i="9" s="1"/>
  <c r="CU467" i="9" a="1"/>
  <c r="CU467" i="9" s="1"/>
  <c r="CU465" i="9" s="1"/>
  <c r="CB108" i="9"/>
  <c r="DX981" i="9"/>
  <c r="CY170" i="9" a="1"/>
  <c r="CY170" i="9" s="1"/>
  <c r="CY168" i="9" s="1"/>
  <c r="CY167" i="9" s="1"/>
  <c r="CY160" i="9" s="1"/>
  <c r="DA170" i="9" a="1"/>
  <c r="DA170" i="9" s="1"/>
  <c r="DA168" i="9" s="1"/>
  <c r="DA167" i="9" s="1"/>
  <c r="DA160" i="9" s="1"/>
  <c r="CZ170" i="9" a="1"/>
  <c r="CZ170" i="9" s="1"/>
  <c r="CZ168" i="9" s="1"/>
  <c r="CZ167" i="9" s="1"/>
  <c r="CZ160" i="9" s="1"/>
  <c r="CX170" i="9" a="1"/>
  <c r="CX170" i="9" s="1"/>
  <c r="CX168" i="9" s="1"/>
  <c r="CX167" i="9" s="1"/>
  <c r="EB437" i="9"/>
  <c r="BY53" i="9"/>
  <c r="BY108" i="9" s="1"/>
  <c r="CT160" i="9"/>
  <c r="EH167" i="9"/>
  <c r="EH168" i="9" s="1"/>
  <c r="DY980" i="9"/>
  <c r="DY983" i="9" s="1"/>
  <c r="DY902" i="9" s="1"/>
  <c r="DY987" i="9"/>
  <c r="DY988" i="9" s="1"/>
  <c r="CN919" i="9"/>
  <c r="CN28" i="9"/>
  <c r="CN942" i="9" s="1"/>
  <c r="CN931" i="9"/>
  <c r="CO28" i="9"/>
  <c r="CO942" i="9" s="1"/>
  <c r="CO931" i="9"/>
  <c r="CO919" i="9"/>
  <c r="EA458" i="9"/>
  <c r="EA67" i="9"/>
  <c r="CG444" i="9" a="1"/>
  <c r="CG444" i="9" s="1"/>
  <c r="CE444" i="9" a="1"/>
  <c r="CE444" i="9" s="1"/>
  <c r="CE437" i="9" s="1"/>
  <c r="CE53" i="9" s="1"/>
  <c r="CE464" i="9" a="1"/>
  <c r="CE464" i="9" s="1"/>
  <c r="CE457" i="9" s="1"/>
  <c r="CE67" i="9" s="1"/>
  <c r="CD444" i="9" a="1"/>
  <c r="CD444" i="9" s="1"/>
  <c r="CD437" i="9" s="1"/>
  <c r="CD53" i="9" s="1"/>
  <c r="CF444" i="9" a="1"/>
  <c r="CF444" i="9" s="1"/>
  <c r="CF437" i="9" s="1"/>
  <c r="CF53" i="9" s="1"/>
  <c r="CF464" i="9" a="1"/>
  <c r="CF464" i="9" s="1"/>
  <c r="CF457" i="9" s="1"/>
  <c r="CF67" i="9" s="1"/>
  <c r="CG464" i="9" a="1"/>
  <c r="CG464" i="9" s="1"/>
  <c r="CD464" i="9" a="1"/>
  <c r="CD464" i="9" s="1"/>
  <c r="CD457" i="9" s="1"/>
  <c r="CD67" i="9" s="1"/>
  <c r="EJ474" i="9"/>
  <c r="EI469" i="9"/>
  <c r="CA109" i="9"/>
  <c r="CI254" i="9" a="1"/>
  <c r="CI254" i="9" s="1"/>
  <c r="CI252" i="9" s="1"/>
  <c r="CH254" i="9" a="1"/>
  <c r="CH254" i="9" s="1"/>
  <c r="CH252" i="9" s="1"/>
  <c r="CJ254" i="9" a="1"/>
  <c r="CJ254" i="9" s="1"/>
  <c r="CJ252" i="9" s="1"/>
  <c r="CK254" i="9" a="1"/>
  <c r="CK254" i="9" s="1"/>
  <c r="CK252" i="9" s="1"/>
  <c r="CL930" i="9"/>
  <c r="CL918" i="9"/>
  <c r="CL20" i="9"/>
  <c r="CL27" i="9"/>
  <c r="CM931" i="9" s="1"/>
  <c r="CW22" i="9"/>
  <c r="CW161" i="9"/>
  <c r="CW23" i="9" s="1"/>
  <c r="CW941" i="9" s="1"/>
  <c r="BU109" i="9"/>
  <c r="EJ454" i="9"/>
  <c r="EI449" i="9"/>
  <c r="EJ172" i="9"/>
  <c r="EK177" i="9"/>
  <c r="EK172" i="9" s="1"/>
  <c r="EB457" i="9"/>
  <c r="BY67" i="9"/>
  <c r="BZ109" i="9" s="1"/>
  <c r="EG261" i="9"/>
  <c r="EF256" i="9"/>
  <c r="CC437" i="9"/>
  <c r="EC444" i="9"/>
  <c r="EC445" i="9" s="1"/>
  <c r="CH28" i="9"/>
  <c r="CH942" i="9" s="1"/>
  <c r="CH919" i="9"/>
  <c r="CH931" i="9"/>
  <c r="EK25" i="9"/>
  <c r="EK181" i="9"/>
  <c r="DZ109" i="9"/>
  <c r="DZ977" i="9"/>
  <c r="EJ25" i="9"/>
  <c r="EJ181" i="9"/>
  <c r="CI931" i="9"/>
  <c r="DX983" i="9"/>
  <c r="DX902" i="9" s="1"/>
  <c r="EA53" i="9"/>
  <c r="EA438" i="9"/>
  <c r="CW447" i="9" a="1"/>
  <c r="CW447" i="9" s="1"/>
  <c r="CW445" i="9" s="1"/>
  <c r="CU447" i="9" a="1"/>
  <c r="CU447" i="9" s="1"/>
  <c r="CU445" i="9" s="1"/>
  <c r="CV447" i="9" a="1"/>
  <c r="CV447" i="9" s="1"/>
  <c r="CV445" i="9" s="1"/>
  <c r="CT447" i="9" a="1"/>
  <c r="CT447" i="9" s="1"/>
  <c r="CT445" i="9" s="1"/>
  <c r="EE20" i="9"/>
  <c r="EE918" i="9"/>
  <c r="EE27" i="9"/>
  <c r="EC464" i="9"/>
  <c r="EC465" i="9" s="1"/>
  <c r="CC457" i="9"/>
  <c r="DZ975" i="9"/>
  <c r="DZ986" i="9" s="1"/>
  <c r="DZ108" i="9"/>
  <c r="CS930" i="9"/>
  <c r="CS918" i="9"/>
  <c r="CS20" i="9"/>
  <c r="CS27" i="9"/>
  <c r="CR918" i="9"/>
  <c r="CR930" i="9"/>
  <c r="CR20" i="9"/>
  <c r="CR27" i="9"/>
  <c r="CQ20" i="9"/>
  <c r="CQ918" i="9"/>
  <c r="CQ27" i="9"/>
  <c r="CM919" i="9"/>
  <c r="CM28" i="9"/>
  <c r="CM942" i="9" s="1"/>
  <c r="CV22" i="9"/>
  <c r="CV161" i="9"/>
  <c r="CV23" i="9" s="1"/>
  <c r="CV941" i="9" s="1"/>
  <c r="EF22" i="9"/>
  <c r="EF161" i="9"/>
  <c r="EF23" i="9" s="1"/>
  <c r="EF941" i="9" s="1"/>
  <c r="CB109" i="9"/>
  <c r="CU22" i="9"/>
  <c r="CU161" i="9"/>
  <c r="CU23" i="9" s="1"/>
  <c r="CU941" i="9" s="1"/>
  <c r="EG160" i="9"/>
  <c r="CP22" i="9"/>
  <c r="CQ930" i="9" s="1"/>
  <c r="CP161" i="9"/>
  <c r="CP23" i="9" s="1"/>
  <c r="CP941" i="9" s="1"/>
  <c r="ED860" i="9"/>
  <c r="ED28" i="9"/>
  <c r="ED942" i="9" s="1"/>
  <c r="ED919" i="9"/>
  <c r="CE108" i="9" l="1"/>
  <c r="CU20" i="9"/>
  <c r="CU918" i="9"/>
  <c r="CU27" i="9"/>
  <c r="EF20" i="9"/>
  <c r="EF918" i="9"/>
  <c r="EF27" i="9"/>
  <c r="EA108" i="9"/>
  <c r="EA975" i="9"/>
  <c r="EA986" i="9" s="1"/>
  <c r="DZ987" i="9"/>
  <c r="DZ988" i="9" s="1"/>
  <c r="DZ980" i="9"/>
  <c r="DZ983" i="9" s="1"/>
  <c r="DZ902" i="9" s="1"/>
  <c r="EB67" i="9"/>
  <c r="EB458" i="9"/>
  <c r="CW930" i="9"/>
  <c r="CW918" i="9"/>
  <c r="CW20" i="9"/>
  <c r="CW27" i="9"/>
  <c r="CF108" i="9"/>
  <c r="EH160" i="9"/>
  <c r="CT22" i="9"/>
  <c r="CT161" i="9"/>
  <c r="CT23" i="9" s="1"/>
  <c r="CT941" i="9" s="1"/>
  <c r="CK444" i="9" a="1"/>
  <c r="CK444" i="9" s="1"/>
  <c r="CH444" i="9" a="1"/>
  <c r="CH444" i="9" s="1"/>
  <c r="CH437" i="9" s="1"/>
  <c r="CH53" i="9" s="1"/>
  <c r="CI444" i="9" a="1"/>
  <c r="CI444" i="9" s="1"/>
  <c r="CI437" i="9" s="1"/>
  <c r="CI53" i="9" s="1"/>
  <c r="CH464" i="9" a="1"/>
  <c r="CH464" i="9" s="1"/>
  <c r="CH457" i="9" s="1"/>
  <c r="CH67" i="9" s="1"/>
  <c r="CK464" i="9" a="1"/>
  <c r="CK464" i="9" s="1"/>
  <c r="CJ464" i="9" a="1"/>
  <c r="CJ464" i="9" s="1"/>
  <c r="CJ457" i="9" s="1"/>
  <c r="CJ67" i="9" s="1"/>
  <c r="CI464" i="9" a="1"/>
  <c r="CI464" i="9" s="1"/>
  <c r="CI457" i="9" s="1"/>
  <c r="CI67" i="9" s="1"/>
  <c r="CJ444" i="9" a="1"/>
  <c r="CJ444" i="9" s="1"/>
  <c r="CJ437" i="9" s="1"/>
  <c r="CJ53" i="9" s="1"/>
  <c r="CC53" i="9"/>
  <c r="CC108" i="9" s="1"/>
  <c r="EC437" i="9"/>
  <c r="DI170" i="9" a="1"/>
  <c r="DI170" i="9" s="1"/>
  <c r="DI168" i="9" s="1"/>
  <c r="DI167" i="9" s="1"/>
  <c r="DI160" i="9" s="1"/>
  <c r="DF170" i="9" a="1"/>
  <c r="DF170" i="9" s="1"/>
  <c r="DF168" i="9" s="1"/>
  <c r="DF167" i="9" s="1"/>
  <c r="DH170" i="9" a="1"/>
  <c r="DH170" i="9" s="1"/>
  <c r="DH168" i="9" s="1"/>
  <c r="DH167" i="9" s="1"/>
  <c r="DH160" i="9" s="1"/>
  <c r="DG170" i="9" a="1"/>
  <c r="DG170" i="9" s="1"/>
  <c r="DG168" i="9" s="1"/>
  <c r="DG167" i="9" s="1"/>
  <c r="DG160" i="9" s="1"/>
  <c r="CL931" i="9"/>
  <c r="CL28" i="9"/>
  <c r="CL942" i="9" s="1"/>
  <c r="CL919" i="9"/>
  <c r="CV930" i="9"/>
  <c r="CV20" i="9"/>
  <c r="CV918" i="9"/>
  <c r="CV27" i="9"/>
  <c r="BZ108" i="9"/>
  <c r="DE170" i="9" a="1"/>
  <c r="DE170" i="9" s="1"/>
  <c r="DE168" i="9" s="1"/>
  <c r="DE167" i="9" s="1"/>
  <c r="DE160" i="9" s="1"/>
  <c r="DB170" i="9" a="1"/>
  <c r="DB170" i="9" s="1"/>
  <c r="DB168" i="9" s="1"/>
  <c r="DB167" i="9" s="1"/>
  <c r="DD170" i="9" a="1"/>
  <c r="DD170" i="9" s="1"/>
  <c r="DD168" i="9" s="1"/>
  <c r="DD167" i="9" s="1"/>
  <c r="DD160" i="9" s="1"/>
  <c r="DC170" i="9" a="1"/>
  <c r="DC170" i="9" s="1"/>
  <c r="DC168" i="9" s="1"/>
  <c r="DC167" i="9" s="1"/>
  <c r="DC160" i="9" s="1"/>
  <c r="CE109" i="9"/>
  <c r="EB53" i="9"/>
  <c r="EB438" i="9"/>
  <c r="DA447" i="9" a="1"/>
  <c r="DA447" i="9" s="1"/>
  <c r="DA445" i="9" s="1"/>
  <c r="CZ447" i="9" a="1"/>
  <c r="CZ447" i="9" s="1"/>
  <c r="CZ445" i="9" s="1"/>
  <c r="CX447" i="9" a="1"/>
  <c r="CX447" i="9" s="1"/>
  <c r="CX445" i="9" s="1"/>
  <c r="CY447" i="9" a="1"/>
  <c r="CY447" i="9" s="1"/>
  <c r="CY445" i="9" s="1"/>
  <c r="DA467" i="9" a="1"/>
  <c r="DA467" i="9" s="1"/>
  <c r="DA465" i="9" s="1"/>
  <c r="CZ467" i="9" a="1"/>
  <c r="CZ467" i="9" s="1"/>
  <c r="CZ465" i="9" s="1"/>
  <c r="CY467" i="9" a="1"/>
  <c r="CY467" i="9" s="1"/>
  <c r="CY465" i="9" s="1"/>
  <c r="CX467" i="9" a="1"/>
  <c r="CX467" i="9" s="1"/>
  <c r="CX465" i="9" s="1"/>
  <c r="CL254" i="9" a="1"/>
  <c r="CL254" i="9" s="1"/>
  <c r="CL252" i="9" s="1"/>
  <c r="CO254" i="9" a="1"/>
  <c r="CO254" i="9" s="1"/>
  <c r="CO252" i="9" s="1"/>
  <c r="CN254" i="9" a="1"/>
  <c r="CN254" i="9" s="1"/>
  <c r="CN252" i="9" s="1"/>
  <c r="CM254" i="9" a="1"/>
  <c r="CM254" i="9" s="1"/>
  <c r="CM252" i="9" s="1"/>
  <c r="EA109" i="9"/>
  <c r="EA977" i="9"/>
  <c r="DA22" i="9"/>
  <c r="DA161" i="9"/>
  <c r="DA23" i="9" s="1"/>
  <c r="DA941" i="9" s="1"/>
  <c r="EC457" i="9"/>
  <c r="CC67" i="9"/>
  <c r="CD109" i="9" s="1"/>
  <c r="CX160" i="9"/>
  <c r="EI167" i="9"/>
  <c r="EI168" i="9" s="1"/>
  <c r="EJ449" i="9"/>
  <c r="EK454" i="9"/>
  <c r="EK449" i="9" s="1"/>
  <c r="EK474" i="9"/>
  <c r="EK469" i="9" s="1"/>
  <c r="EJ469" i="9"/>
  <c r="CG437" i="9"/>
  <c r="ED444" i="9"/>
  <c r="ED445" i="9" s="1"/>
  <c r="CZ22" i="9"/>
  <c r="CZ161" i="9"/>
  <c r="CZ23" i="9" s="1"/>
  <c r="CZ941" i="9" s="1"/>
  <c r="CP20" i="9"/>
  <c r="CP930" i="9"/>
  <c r="CP918" i="9"/>
  <c r="CP27" i="9"/>
  <c r="EG22" i="9"/>
  <c r="EG161" i="9"/>
  <c r="EG23" i="9" s="1"/>
  <c r="EG941" i="9" s="1"/>
  <c r="EH261" i="9"/>
  <c r="EG256" i="9"/>
  <c r="CG457" i="9"/>
  <c r="ED464" i="9"/>
  <c r="ED465" i="9" s="1"/>
  <c r="DY981" i="9"/>
  <c r="CY22" i="9"/>
  <c r="CY161" i="9"/>
  <c r="CY23" i="9" s="1"/>
  <c r="CY941" i="9" s="1"/>
  <c r="CQ919" i="9"/>
  <c r="CQ28" i="9"/>
  <c r="CQ942" i="9" s="1"/>
  <c r="CS931" i="9"/>
  <c r="CS28" i="9"/>
  <c r="CS942" i="9" s="1"/>
  <c r="CS919" i="9"/>
  <c r="CR28" i="9"/>
  <c r="CR942" i="9" s="1"/>
  <c r="CR919" i="9"/>
  <c r="CR931" i="9"/>
  <c r="EE860" i="9"/>
  <c r="EE919" i="9"/>
  <c r="EE28" i="9"/>
  <c r="EE942" i="9" s="1"/>
  <c r="BY109" i="9"/>
  <c r="CF109" i="9"/>
  <c r="CD108" i="9" l="1"/>
  <c r="ED437" i="9"/>
  <c r="CG53" i="9"/>
  <c r="CG108" i="9" s="1"/>
  <c r="DE22" i="9"/>
  <c r="DE161" i="9"/>
  <c r="DE23" i="9" s="1"/>
  <c r="DE941" i="9" s="1"/>
  <c r="DF160" i="9"/>
  <c r="EK167" i="9"/>
  <c r="EK168" i="9" s="1"/>
  <c r="CT930" i="9"/>
  <c r="CT918" i="9"/>
  <c r="CT20" i="9"/>
  <c r="CT27" i="9"/>
  <c r="CL464" i="9" a="1"/>
  <c r="CL464" i="9" s="1"/>
  <c r="CL457" i="9" s="1"/>
  <c r="CL67" i="9" s="1"/>
  <c r="CO464" i="9" a="1"/>
  <c r="CO464" i="9" s="1"/>
  <c r="CO444" i="9" a="1"/>
  <c r="CO444" i="9" s="1"/>
  <c r="CL444" i="9" a="1"/>
  <c r="CL444" i="9" s="1"/>
  <c r="CL437" i="9" s="1"/>
  <c r="CL53" i="9" s="1"/>
  <c r="CM464" i="9" a="1"/>
  <c r="CM464" i="9" s="1"/>
  <c r="CM457" i="9" s="1"/>
  <c r="CM67" i="9" s="1"/>
  <c r="CM444" i="9" a="1"/>
  <c r="CM444" i="9" s="1"/>
  <c r="CM437" i="9" s="1"/>
  <c r="CM53" i="9" s="1"/>
  <c r="CN444" i="9" a="1"/>
  <c r="CN444" i="9" s="1"/>
  <c r="CN437" i="9" s="1"/>
  <c r="CN53" i="9" s="1"/>
  <c r="CN464" i="9" a="1"/>
  <c r="CN464" i="9" s="1"/>
  <c r="CN457" i="9" s="1"/>
  <c r="CN67" i="9" s="1"/>
  <c r="EH256" i="9"/>
  <c r="EI261" i="9"/>
  <c r="DD447" i="9" a="1"/>
  <c r="DD447" i="9" s="1"/>
  <c r="DD445" i="9" s="1"/>
  <c r="DE447" i="9" a="1"/>
  <c r="DE447" i="9" s="1"/>
  <c r="DE445" i="9" s="1"/>
  <c r="DB447" i="9" a="1"/>
  <c r="DB447" i="9" s="1"/>
  <c r="DB445" i="9" s="1"/>
  <c r="DC447" i="9" a="1"/>
  <c r="DC447" i="9" s="1"/>
  <c r="DC445" i="9" s="1"/>
  <c r="EC458" i="9"/>
  <c r="EC67" i="9"/>
  <c r="DI22" i="9"/>
  <c r="DI161" i="9"/>
  <c r="DI23" i="9" s="1"/>
  <c r="DI941" i="9" s="1"/>
  <c r="CI108" i="9"/>
  <c r="EH22" i="9"/>
  <c r="EH161" i="9"/>
  <c r="EH23" i="9" s="1"/>
  <c r="EH941" i="9" s="1"/>
  <c r="EB977" i="9"/>
  <c r="EB109" i="9"/>
  <c r="CU919" i="9"/>
  <c r="CU28" i="9"/>
  <c r="CU942" i="9" s="1"/>
  <c r="DB160" i="9"/>
  <c r="EJ167" i="9"/>
  <c r="EJ168" i="9" s="1"/>
  <c r="DD467" i="9" a="1"/>
  <c r="DD467" i="9" s="1"/>
  <c r="DD465" i="9" s="1"/>
  <c r="DB467" i="9" a="1"/>
  <c r="DB467" i="9" s="1"/>
  <c r="DB465" i="9" s="1"/>
  <c r="DC467" i="9" a="1"/>
  <c r="DC467" i="9" s="1"/>
  <c r="DC465" i="9" s="1"/>
  <c r="DE467" i="9" a="1"/>
  <c r="DE467" i="9" s="1"/>
  <c r="DE465" i="9" s="1"/>
  <c r="DG22" i="9"/>
  <c r="DG161" i="9"/>
  <c r="DG23" i="9" s="1"/>
  <c r="DG941" i="9" s="1"/>
  <c r="DF467" i="9" a="1"/>
  <c r="DF467" i="9" s="1"/>
  <c r="DF465" i="9" s="1"/>
  <c r="DH467" i="9" a="1"/>
  <c r="DH467" i="9" s="1"/>
  <c r="DH465" i="9" s="1"/>
  <c r="DG467" i="9" a="1"/>
  <c r="DG467" i="9" s="1"/>
  <c r="DG465" i="9" s="1"/>
  <c r="DI467" i="9" a="1"/>
  <c r="DI467" i="9" s="1"/>
  <c r="DI465" i="9" s="1"/>
  <c r="CK457" i="9"/>
  <c r="EE464" i="9"/>
  <c r="EE465" i="9" s="1"/>
  <c r="CV931" i="9"/>
  <c r="CV28" i="9"/>
  <c r="CV942" i="9" s="1"/>
  <c r="CV919" i="9"/>
  <c r="CY20" i="9"/>
  <c r="CY918" i="9"/>
  <c r="CY27" i="9"/>
  <c r="EC53" i="9"/>
  <c r="EC438" i="9"/>
  <c r="CH108" i="9"/>
  <c r="DZ981" i="9"/>
  <c r="CP931" i="9"/>
  <c r="CP28" i="9"/>
  <c r="CP942" i="9" s="1"/>
  <c r="CP919" i="9"/>
  <c r="EA980" i="9"/>
  <c r="EA987" i="9"/>
  <c r="EA988" i="9" s="1"/>
  <c r="CJ109" i="9"/>
  <c r="DH22" i="9"/>
  <c r="DH161" i="9"/>
  <c r="DH23" i="9" s="1"/>
  <c r="DH941" i="9" s="1"/>
  <c r="DI447" i="9" a="1"/>
  <c r="DI447" i="9" s="1"/>
  <c r="DI445" i="9" s="1"/>
  <c r="DF447" i="9" a="1"/>
  <c r="DF447" i="9" s="1"/>
  <c r="DF445" i="9" s="1"/>
  <c r="DH447" i="9" a="1"/>
  <c r="DH447" i="9" s="1"/>
  <c r="DH445" i="9" s="1"/>
  <c r="DG447" i="9" a="1"/>
  <c r="DG447" i="9" s="1"/>
  <c r="DG445" i="9" s="1"/>
  <c r="CC109" i="9"/>
  <c r="EB975" i="9"/>
  <c r="EB986" i="9" s="1"/>
  <c r="EB108" i="9"/>
  <c r="EI160" i="9"/>
  <c r="CX22" i="9"/>
  <c r="CY930" i="9" s="1"/>
  <c r="CX161" i="9"/>
  <c r="CX23" i="9" s="1"/>
  <c r="CX941" i="9" s="1"/>
  <c r="DC22" i="9"/>
  <c r="DC161" i="9"/>
  <c r="DC23" i="9" s="1"/>
  <c r="DC941" i="9" s="1"/>
  <c r="CK437" i="9"/>
  <c r="EE444" i="9"/>
  <c r="EE445" i="9" s="1"/>
  <c r="CU930" i="9"/>
  <c r="CI109" i="9"/>
  <c r="ED457" i="9"/>
  <c r="CG67" i="9"/>
  <c r="EF860" i="9"/>
  <c r="EF919" i="9"/>
  <c r="EF28" i="9"/>
  <c r="EF942" i="9" s="1"/>
  <c r="CR254" i="9" a="1"/>
  <c r="CR254" i="9" s="1"/>
  <c r="CR252" i="9" s="1"/>
  <c r="CQ254" i="9" a="1"/>
  <c r="CQ254" i="9" s="1"/>
  <c r="CQ252" i="9" s="1"/>
  <c r="CP254" i="9" a="1"/>
  <c r="CP254" i="9" s="1"/>
  <c r="CP252" i="9" s="1"/>
  <c r="CS254" i="9" a="1"/>
  <c r="CS254" i="9" s="1"/>
  <c r="CS252" i="9" s="1"/>
  <c r="CZ918" i="9"/>
  <c r="CZ20" i="9"/>
  <c r="CZ930" i="9"/>
  <c r="CZ27" i="9"/>
  <c r="CQ931" i="9"/>
  <c r="EG20" i="9"/>
  <c r="EG918" i="9"/>
  <c r="EG27" i="9"/>
  <c r="DA20" i="9"/>
  <c r="DA930" i="9"/>
  <c r="DA918" i="9"/>
  <c r="DA27" i="9"/>
  <c r="DD22" i="9"/>
  <c r="DD161" i="9"/>
  <c r="DD23" i="9" s="1"/>
  <c r="DD941" i="9" s="1"/>
  <c r="CJ108" i="9"/>
  <c r="CW919" i="9"/>
  <c r="CW931" i="9"/>
  <c r="CW28" i="9"/>
  <c r="CW942" i="9" s="1"/>
  <c r="CM108" i="9" l="1"/>
  <c r="CN108" i="9"/>
  <c r="DI918" i="9"/>
  <c r="DI20" i="9"/>
  <c r="DI930" i="9"/>
  <c r="DI27" i="9"/>
  <c r="CT254" i="9" a="1"/>
  <c r="CT254" i="9" s="1"/>
  <c r="CT252" i="9" s="1"/>
  <c r="CW254" i="9" a="1"/>
  <c r="CW254" i="9" s="1"/>
  <c r="CW252" i="9" s="1"/>
  <c r="CU254" i="9" a="1"/>
  <c r="CU254" i="9" s="1"/>
  <c r="CU252" i="9" s="1"/>
  <c r="CV254" i="9" a="1"/>
  <c r="CV254" i="9" s="1"/>
  <c r="CV252" i="9" s="1"/>
  <c r="DF22" i="9"/>
  <c r="DG930" i="9" s="1"/>
  <c r="EK160" i="9"/>
  <c r="DF161" i="9"/>
  <c r="DF23" i="9" s="1"/>
  <c r="DF941" i="9" s="1"/>
  <c r="CG109" i="9"/>
  <c r="CN109" i="9"/>
  <c r="EJ160" i="9"/>
  <c r="DB22" i="9"/>
  <c r="DC930" i="9" s="1"/>
  <c r="DB161" i="9"/>
  <c r="DB23" i="9" s="1"/>
  <c r="DB941" i="9" s="1"/>
  <c r="EG860" i="9"/>
  <c r="EG28" i="9"/>
  <c r="EG942" i="9" s="1"/>
  <c r="EG919" i="9"/>
  <c r="EA981" i="9"/>
  <c r="CY919" i="9"/>
  <c r="CY28" i="9"/>
  <c r="CY942" i="9" s="1"/>
  <c r="EB980" i="9"/>
  <c r="EB983" i="9" s="1"/>
  <c r="EB902" i="9" s="1"/>
  <c r="EB987" i="9"/>
  <c r="EB988" i="9" s="1"/>
  <c r="ED67" i="9"/>
  <c r="ED458" i="9"/>
  <c r="DE918" i="9"/>
  <c r="DE930" i="9"/>
  <c r="DE20" i="9"/>
  <c r="DE27" i="9"/>
  <c r="DA931" i="9"/>
  <c r="DA28" i="9"/>
  <c r="DA942" i="9" s="1"/>
  <c r="DA919" i="9"/>
  <c r="CX20" i="9"/>
  <c r="CX918" i="9"/>
  <c r="CX930" i="9"/>
  <c r="CX27" i="9"/>
  <c r="CY931" i="9" s="1"/>
  <c r="DG20" i="9"/>
  <c r="DG918" i="9"/>
  <c r="DG27" i="9"/>
  <c r="CM109" i="9"/>
  <c r="EC977" i="9"/>
  <c r="EC109" i="9"/>
  <c r="CT919" i="9"/>
  <c r="CT931" i="9"/>
  <c r="CT28" i="9"/>
  <c r="CT942" i="9" s="1"/>
  <c r="EC975" i="9"/>
  <c r="EC986" i="9" s="1"/>
  <c r="EC108" i="9"/>
  <c r="EH20" i="9"/>
  <c r="EH918" i="9"/>
  <c r="EH27" i="9"/>
  <c r="DC20" i="9"/>
  <c r="DC918" i="9"/>
  <c r="DC27" i="9"/>
  <c r="DD20" i="9"/>
  <c r="DD918" i="9"/>
  <c r="DD930" i="9"/>
  <c r="DD27" i="9"/>
  <c r="CP464" i="9" a="1"/>
  <c r="CP464" i="9" s="1"/>
  <c r="CP457" i="9" s="1"/>
  <c r="CP67" i="9" s="1"/>
  <c r="CS464" i="9" a="1"/>
  <c r="CS464" i="9" s="1"/>
  <c r="CS444" i="9" a="1"/>
  <c r="CS444" i="9" s="1"/>
  <c r="CR444" i="9" a="1"/>
  <c r="CR444" i="9" s="1"/>
  <c r="CR437" i="9" s="1"/>
  <c r="CR53" i="9" s="1"/>
  <c r="CQ464" i="9" a="1"/>
  <c r="CQ464" i="9" s="1"/>
  <c r="CQ457" i="9" s="1"/>
  <c r="CQ67" i="9" s="1"/>
  <c r="CR464" i="9" a="1"/>
  <c r="CR464" i="9" s="1"/>
  <c r="CR457" i="9" s="1"/>
  <c r="CR67" i="9" s="1"/>
  <c r="CQ444" i="9" a="1"/>
  <c r="CQ444" i="9" s="1"/>
  <c r="CQ437" i="9" s="1"/>
  <c r="CQ53" i="9" s="1"/>
  <c r="CP444" i="9" a="1"/>
  <c r="CP444" i="9" s="1"/>
  <c r="CP437" i="9" s="1"/>
  <c r="CP53" i="9" s="1"/>
  <c r="EI22" i="9"/>
  <c r="EI161" i="9"/>
  <c r="EI23" i="9" s="1"/>
  <c r="EI941" i="9" s="1"/>
  <c r="EA983" i="9"/>
  <c r="EA902" i="9" s="1"/>
  <c r="EE457" i="9"/>
  <c r="CK67" i="9"/>
  <c r="CL109" i="9" s="1"/>
  <c r="CO437" i="9"/>
  <c r="EF444" i="9"/>
  <c r="EF445" i="9" s="1"/>
  <c r="CH109" i="9"/>
  <c r="CZ28" i="9"/>
  <c r="CZ942" i="9" s="1"/>
  <c r="CZ919" i="9"/>
  <c r="CZ931" i="9"/>
  <c r="EE437" i="9"/>
  <c r="CK53" i="9"/>
  <c r="CK108" i="9" s="1"/>
  <c r="DH20" i="9"/>
  <c r="DH930" i="9"/>
  <c r="DH918" i="9"/>
  <c r="DH27" i="9"/>
  <c r="CU931" i="9"/>
  <c r="EJ261" i="9"/>
  <c r="EI256" i="9"/>
  <c r="EF464" i="9"/>
  <c r="EF465" i="9" s="1"/>
  <c r="CO457" i="9"/>
  <c r="ED53" i="9"/>
  <c r="ED438" i="9"/>
  <c r="CL108" i="9" l="1"/>
  <c r="CQ108" i="9"/>
  <c r="EK261" i="9"/>
  <c r="EK256" i="9" s="1"/>
  <c r="EJ256" i="9"/>
  <c r="DD931" i="9"/>
  <c r="DD919" i="9"/>
  <c r="DD28" i="9"/>
  <c r="DD942" i="9" s="1"/>
  <c r="CX28" i="9"/>
  <c r="CX942" i="9" s="1"/>
  <c r="CX931" i="9"/>
  <c r="CX919" i="9"/>
  <c r="ED109" i="9"/>
  <c r="ED977" i="9"/>
  <c r="EI918" i="9"/>
  <c r="EI20" i="9"/>
  <c r="EI27" i="9"/>
  <c r="CO53" i="9"/>
  <c r="CO108" i="9" s="1"/>
  <c r="EF437" i="9"/>
  <c r="EH860" i="9"/>
  <c r="EH919" i="9"/>
  <c r="EH28" i="9"/>
  <c r="EH942" i="9" s="1"/>
  <c r="EK22" i="9"/>
  <c r="EK161" i="9"/>
  <c r="EK23" i="9" s="1"/>
  <c r="EK941" i="9" s="1"/>
  <c r="DI28" i="9"/>
  <c r="DI942" i="9" s="1"/>
  <c r="DI919" i="9"/>
  <c r="DI931" i="9"/>
  <c r="DH931" i="9"/>
  <c r="DH28" i="9"/>
  <c r="DH942" i="9" s="1"/>
  <c r="DH919" i="9"/>
  <c r="CK109" i="9"/>
  <c r="CR109" i="9"/>
  <c r="EB981" i="9"/>
  <c r="DB20" i="9"/>
  <c r="DB930" i="9"/>
  <c r="DB918" i="9"/>
  <c r="DB27" i="9"/>
  <c r="DC931" i="9" s="1"/>
  <c r="DF20" i="9"/>
  <c r="DF918" i="9"/>
  <c r="DF930" i="9"/>
  <c r="DF27" i="9"/>
  <c r="EE438" i="9"/>
  <c r="EE53" i="9"/>
  <c r="EE67" i="9"/>
  <c r="EE458" i="9"/>
  <c r="DE28" i="9"/>
  <c r="DE942" i="9" s="1"/>
  <c r="DE931" i="9"/>
  <c r="DE919" i="9"/>
  <c r="CR108" i="9"/>
  <c r="CS437" i="9"/>
  <c r="EG444" i="9"/>
  <c r="EG445" i="9" s="1"/>
  <c r="EC980" i="9"/>
  <c r="EC983" i="9" s="1"/>
  <c r="EC902" i="9" s="1"/>
  <c r="EC987" i="9"/>
  <c r="EC988" i="9" s="1"/>
  <c r="CZ254" i="9" a="1"/>
  <c r="CZ254" i="9" s="1"/>
  <c r="CZ252" i="9" s="1"/>
  <c r="CY254" i="9" a="1"/>
  <c r="CY254" i="9" s="1"/>
  <c r="CY252" i="9" s="1"/>
  <c r="CX254" i="9" a="1"/>
  <c r="CX254" i="9" s="1"/>
  <c r="CX252" i="9" s="1"/>
  <c r="DA254" i="9" a="1"/>
  <c r="DA254" i="9" s="1"/>
  <c r="DA252" i="9" s="1"/>
  <c r="CQ109" i="9"/>
  <c r="CT464" i="9" a="1"/>
  <c r="CT464" i="9" s="1"/>
  <c r="CT457" i="9" s="1"/>
  <c r="CT67" i="9" s="1"/>
  <c r="CT444" i="9" a="1"/>
  <c r="CT444" i="9" s="1"/>
  <c r="CT437" i="9" s="1"/>
  <c r="CT53" i="9" s="1"/>
  <c r="CW464" i="9" a="1"/>
  <c r="CW464" i="9" s="1"/>
  <c r="CW444" i="9" a="1"/>
  <c r="CW444" i="9" s="1"/>
  <c r="CV464" i="9" a="1"/>
  <c r="CV464" i="9" s="1"/>
  <c r="CV457" i="9" s="1"/>
  <c r="CV67" i="9" s="1"/>
  <c r="CU444" i="9" a="1"/>
  <c r="CU444" i="9" s="1"/>
  <c r="CU437" i="9" s="1"/>
  <c r="CU53" i="9" s="1"/>
  <c r="CV444" i="9" a="1"/>
  <c r="CV444" i="9" s="1"/>
  <c r="CV437" i="9" s="1"/>
  <c r="CV53" i="9" s="1"/>
  <c r="CU464" i="9" a="1"/>
  <c r="CU464" i="9" s="1"/>
  <c r="CU457" i="9" s="1"/>
  <c r="CU67" i="9" s="1"/>
  <c r="EJ22" i="9"/>
  <c r="EJ161" i="9"/>
  <c r="EJ23" i="9" s="1"/>
  <c r="EJ941" i="9" s="1"/>
  <c r="ED108" i="9"/>
  <c r="ED975" i="9"/>
  <c r="ED986" i="9" s="1"/>
  <c r="DC28" i="9"/>
  <c r="DC942" i="9" s="1"/>
  <c r="DC919" i="9"/>
  <c r="DG28" i="9"/>
  <c r="DG942" i="9" s="1"/>
  <c r="DG919" i="9"/>
  <c r="EF457" i="9"/>
  <c r="CO67" i="9"/>
  <c r="CP109" i="9" s="1"/>
  <c r="CS457" i="9"/>
  <c r="EG464" i="9"/>
  <c r="EG465" i="9" s="1"/>
  <c r="CV108" i="9" l="1"/>
  <c r="CU108" i="9"/>
  <c r="EF67" i="9"/>
  <c r="EF458" i="9"/>
  <c r="EG437" i="9"/>
  <c r="CS53" i="9"/>
  <c r="CS108" i="9" s="1"/>
  <c r="CU109" i="9"/>
  <c r="DF919" i="9"/>
  <c r="DF28" i="9"/>
  <c r="DF942" i="9" s="1"/>
  <c r="DF931" i="9"/>
  <c r="DG931" i="9"/>
  <c r="EE109" i="9"/>
  <c r="EE977" i="9"/>
  <c r="EF53" i="9"/>
  <c r="EF438" i="9"/>
  <c r="ED987" i="9"/>
  <c r="ED988" i="9" s="1"/>
  <c r="ED980" i="9"/>
  <c r="EK20" i="9"/>
  <c r="EK918" i="9"/>
  <c r="EK27" i="9"/>
  <c r="DB28" i="9"/>
  <c r="DB942" i="9" s="1"/>
  <c r="DB919" i="9"/>
  <c r="DB931" i="9"/>
  <c r="CP108" i="9"/>
  <c r="CW437" i="9"/>
  <c r="EH444" i="9"/>
  <c r="EH445" i="9" s="1"/>
  <c r="CW457" i="9"/>
  <c r="EH464" i="9"/>
  <c r="EH465" i="9" s="1"/>
  <c r="EI860" i="9"/>
  <c r="EI919" i="9"/>
  <c r="EI28" i="9"/>
  <c r="EI942" i="9" s="1"/>
  <c r="DB254" i="9" a="1"/>
  <c r="DB254" i="9" s="1"/>
  <c r="DB252" i="9" s="1"/>
  <c r="DE254" i="9" a="1"/>
  <c r="DE254" i="9" s="1"/>
  <c r="DE252" i="9" s="1"/>
  <c r="DC254" i="9" a="1"/>
  <c r="DC254" i="9" s="1"/>
  <c r="DC252" i="9" s="1"/>
  <c r="DD254" i="9" a="1"/>
  <c r="DD254" i="9" s="1"/>
  <c r="DD252" i="9" s="1"/>
  <c r="EC981" i="9"/>
  <c r="EE108" i="9"/>
  <c r="EE975" i="9"/>
  <c r="EE986" i="9" s="1"/>
  <c r="CX464" i="9" a="1"/>
  <c r="CX464" i="9" s="1"/>
  <c r="CX457" i="9" s="1"/>
  <c r="CX67" i="9" s="1"/>
  <c r="DA464" i="9" a="1"/>
  <c r="DA464" i="9" s="1"/>
  <c r="DA444" i="9" a="1"/>
  <c r="DA444" i="9" s="1"/>
  <c r="CZ444" i="9" a="1"/>
  <c r="CZ444" i="9" s="1"/>
  <c r="CZ437" i="9" s="1"/>
  <c r="CZ53" i="9" s="1"/>
  <c r="CZ464" i="9" a="1"/>
  <c r="CZ464" i="9" s="1"/>
  <c r="CZ457" i="9" s="1"/>
  <c r="CZ67" i="9" s="1"/>
  <c r="CY464" i="9" a="1"/>
  <c r="CY464" i="9" s="1"/>
  <c r="CY457" i="9" s="1"/>
  <c r="CY67" i="9" s="1"/>
  <c r="CX444" i="9" a="1"/>
  <c r="CX444" i="9" s="1"/>
  <c r="CX437" i="9" s="1"/>
  <c r="CX53" i="9" s="1"/>
  <c r="CY444" i="9" a="1"/>
  <c r="CY444" i="9" s="1"/>
  <c r="CY437" i="9" s="1"/>
  <c r="CY53" i="9" s="1"/>
  <c r="DF254" i="9" a="1"/>
  <c r="DF254" i="9" s="1"/>
  <c r="DF252" i="9" s="1"/>
  <c r="DH254" i="9" a="1"/>
  <c r="DH254" i="9" s="1"/>
  <c r="DH252" i="9" s="1"/>
  <c r="DI254" i="9" a="1"/>
  <c r="DI254" i="9" s="1"/>
  <c r="DI252" i="9" s="1"/>
  <c r="DG254" i="9" a="1"/>
  <c r="DG254" i="9" s="1"/>
  <c r="DG252" i="9" s="1"/>
  <c r="CV109" i="9"/>
  <c r="CS67" i="9"/>
  <c r="CT109" i="9" s="1"/>
  <c r="EG457" i="9"/>
  <c r="CO109" i="9"/>
  <c r="EJ20" i="9"/>
  <c r="EJ918" i="9"/>
  <c r="EJ27" i="9"/>
  <c r="CY108" i="9" l="1"/>
  <c r="CZ108" i="9"/>
  <c r="DA437" i="9"/>
  <c r="EI444" i="9"/>
  <c r="EI445" i="9" s="1"/>
  <c r="ED981" i="9"/>
  <c r="EG458" i="9"/>
  <c r="EG67" i="9"/>
  <c r="EF975" i="9"/>
  <c r="EF986" i="9" s="1"/>
  <c r="EF108" i="9"/>
  <c r="EG53" i="9"/>
  <c r="EG438" i="9"/>
  <c r="DE464" i="9" a="1"/>
  <c r="DE464" i="9" s="1"/>
  <c r="DD464" i="9" a="1"/>
  <c r="DD464" i="9" s="1"/>
  <c r="DD457" i="9" s="1"/>
  <c r="DD67" i="9" s="1"/>
  <c r="DD444" i="9" a="1"/>
  <c r="DD444" i="9" s="1"/>
  <c r="DD437" i="9" s="1"/>
  <c r="DD53" i="9" s="1"/>
  <c r="DE444" i="9" a="1"/>
  <c r="DE444" i="9" s="1"/>
  <c r="DB444" i="9" a="1"/>
  <c r="DB444" i="9" s="1"/>
  <c r="DB437" i="9" s="1"/>
  <c r="DB53" i="9" s="1"/>
  <c r="DB464" i="9" a="1"/>
  <c r="DB464" i="9" s="1"/>
  <c r="DB457" i="9" s="1"/>
  <c r="DB67" i="9" s="1"/>
  <c r="DC444" i="9" a="1"/>
  <c r="DC444" i="9" s="1"/>
  <c r="DC437" i="9" s="1"/>
  <c r="DC53" i="9" s="1"/>
  <c r="DC464" i="9" a="1"/>
  <c r="DC464" i="9" s="1"/>
  <c r="DC457" i="9" s="1"/>
  <c r="DC67" i="9" s="1"/>
  <c r="EH437" i="9"/>
  <c r="CW53" i="9"/>
  <c r="CW108" i="9" s="1"/>
  <c r="DI464" i="9" a="1"/>
  <c r="DI464" i="9" s="1"/>
  <c r="DI444" i="9" a="1"/>
  <c r="DI444" i="9" s="1"/>
  <c r="DF444" i="9" a="1"/>
  <c r="DF444" i="9" s="1"/>
  <c r="DF437" i="9" s="1"/>
  <c r="DF53" i="9" s="1"/>
  <c r="DG444" i="9" a="1"/>
  <c r="DG444" i="9" s="1"/>
  <c r="DG437" i="9" s="1"/>
  <c r="DG53" i="9" s="1"/>
  <c r="DH464" i="9" a="1"/>
  <c r="DH464" i="9" s="1"/>
  <c r="DH457" i="9" s="1"/>
  <c r="DH67" i="9" s="1"/>
  <c r="DG464" i="9" a="1"/>
  <c r="DG464" i="9" s="1"/>
  <c r="DG457" i="9" s="1"/>
  <c r="DG67" i="9" s="1"/>
  <c r="DH444" i="9" a="1"/>
  <c r="DH444" i="9" s="1"/>
  <c r="DH437" i="9" s="1"/>
  <c r="DH53" i="9" s="1"/>
  <c r="DF464" i="9" a="1"/>
  <c r="DF464" i="9" s="1"/>
  <c r="DF457" i="9" s="1"/>
  <c r="DF67" i="9" s="1"/>
  <c r="DA457" i="9"/>
  <c r="EI464" i="9"/>
  <c r="EI465" i="9" s="1"/>
  <c r="EJ860" i="9"/>
  <c r="EJ919" i="9"/>
  <c r="EJ28" i="9"/>
  <c r="EJ942" i="9" s="1"/>
  <c r="CY109" i="9"/>
  <c r="CT108" i="9"/>
  <c r="CW67" i="9"/>
  <c r="CX109" i="9" s="1"/>
  <c r="EH457" i="9"/>
  <c r="EK860" i="9"/>
  <c r="EK919" i="9"/>
  <c r="EK28" i="9"/>
  <c r="EK942" i="9" s="1"/>
  <c r="EE987" i="9"/>
  <c r="EE988" i="9" s="1"/>
  <c r="EE980" i="9"/>
  <c r="EE983" i="9" s="1"/>
  <c r="EE902" i="9" s="1"/>
  <c r="CS109" i="9"/>
  <c r="CZ109" i="9"/>
  <c r="ED983" i="9"/>
  <c r="ED902" i="9" s="1"/>
  <c r="EF109" i="9"/>
  <c r="EF977" i="9"/>
  <c r="DH108" i="9" l="1"/>
  <c r="DD108" i="9"/>
  <c r="DC108" i="9"/>
  <c r="DH109" i="9"/>
  <c r="DE457" i="9"/>
  <c r="EJ464" i="9"/>
  <c r="EJ465" i="9" s="1"/>
  <c r="DD109" i="9"/>
  <c r="EH438" i="9"/>
  <c r="EH53" i="9"/>
  <c r="DG108" i="9"/>
  <c r="DC109" i="9"/>
  <c r="EF980" i="9"/>
  <c r="EF983" i="9" s="1"/>
  <c r="EF902" i="9" s="1"/>
  <c r="EF987" i="9"/>
  <c r="EF988" i="9" s="1"/>
  <c r="EG108" i="9"/>
  <c r="EG975" i="9"/>
  <c r="EG986" i="9" s="1"/>
  <c r="EG109" i="9"/>
  <c r="EG977" i="9"/>
  <c r="EE981" i="9"/>
  <c r="EH67" i="9"/>
  <c r="EH458" i="9"/>
  <c r="DG109" i="9"/>
  <c r="CW109" i="9"/>
  <c r="CX108" i="9"/>
  <c r="DI437" i="9"/>
  <c r="EK444" i="9"/>
  <c r="EK445" i="9" s="1"/>
  <c r="DA67" i="9"/>
  <c r="DB109" i="9" s="1"/>
  <c r="EI457" i="9"/>
  <c r="DI457" i="9"/>
  <c r="EK464" i="9"/>
  <c r="EK465" i="9" s="1"/>
  <c r="EJ444" i="9"/>
  <c r="EJ445" i="9" s="1"/>
  <c r="DE437" i="9"/>
  <c r="DA53" i="9"/>
  <c r="DA108" i="9" s="1"/>
  <c r="EI437" i="9"/>
  <c r="EJ437" i="9" l="1"/>
  <c r="DE53" i="9"/>
  <c r="DI67" i="9"/>
  <c r="EK457" i="9"/>
  <c r="EF981" i="9"/>
  <c r="DE67" i="9"/>
  <c r="EJ457" i="9"/>
  <c r="EI458" i="9"/>
  <c r="EI67" i="9"/>
  <c r="EK437" i="9"/>
  <c r="DI53" i="9"/>
  <c r="DI108" i="9" s="1"/>
  <c r="EH109" i="9"/>
  <c r="EH977" i="9"/>
  <c r="EI438" i="9"/>
  <c r="EI53" i="9"/>
  <c r="DA109" i="9"/>
  <c r="DB108" i="9"/>
  <c r="EG980" i="9"/>
  <c r="EG987" i="9"/>
  <c r="EG988" i="9" s="1"/>
  <c r="EH108" i="9"/>
  <c r="EH975" i="9"/>
  <c r="EH986" i="9" s="1"/>
  <c r="EH980" i="9" l="1"/>
  <c r="EH983" i="9" s="1"/>
  <c r="EH902" i="9" s="1"/>
  <c r="EH987" i="9"/>
  <c r="EH988" i="9" s="1"/>
  <c r="EG981" i="9"/>
  <c r="EJ458" i="9"/>
  <c r="EJ67" i="9"/>
  <c r="EG983" i="9"/>
  <c r="EG902" i="9" s="1"/>
  <c r="EK438" i="9"/>
  <c r="EK53" i="9"/>
  <c r="EI109" i="9"/>
  <c r="EI977" i="9"/>
  <c r="EI975" i="9"/>
  <c r="EI986" i="9" s="1"/>
  <c r="EI108" i="9"/>
  <c r="EK458" i="9"/>
  <c r="EK67" i="9"/>
  <c r="DE108" i="9"/>
  <c r="DF108" i="9"/>
  <c r="DE109" i="9"/>
  <c r="DF109" i="9"/>
  <c r="DI109" i="9"/>
  <c r="EJ53" i="9"/>
  <c r="EJ438" i="9"/>
  <c r="EI980" i="9" l="1"/>
  <c r="EI987" i="9"/>
  <c r="EI988" i="9" s="1"/>
  <c r="EJ109" i="9"/>
  <c r="EJ977" i="9"/>
  <c r="EJ975" i="9"/>
  <c r="EJ986" i="9" s="1"/>
  <c r="EJ108" i="9"/>
  <c r="EK977" i="9"/>
  <c r="EK109" i="9"/>
  <c r="EK108" i="9"/>
  <c r="EK975" i="9"/>
  <c r="EK986" i="9" s="1"/>
  <c r="EH981" i="9"/>
  <c r="EI981" i="9" l="1"/>
  <c r="EK980" i="9"/>
  <c r="EK981" i="9" s="1"/>
  <c r="EK987" i="9"/>
  <c r="EK988" i="9" s="1"/>
  <c r="EJ980" i="9"/>
  <c r="EJ983" i="9" s="1"/>
  <c r="EJ902" i="9" s="1"/>
  <c r="EJ987" i="9"/>
  <c r="EJ988" i="9" s="1"/>
  <c r="EI983" i="9"/>
  <c r="EI902" i="9" s="1"/>
  <c r="EK983" i="9" l="1"/>
  <c r="EK902" i="9" s="1"/>
  <c r="EJ981" i="9"/>
  <c r="AQ275" i="9" l="1"/>
  <c r="AQ277" i="9" s="1"/>
  <c r="AQ282" i="9" s="1"/>
  <c r="AQ281" i="9" s="1" a="1"/>
  <c r="AQ281" i="9" s="1"/>
  <c r="AR275" i="9"/>
  <c r="AR277" i="9" s="1"/>
  <c r="AR282" i="9" s="1"/>
  <c r="AR281" i="9" s="1" a="1"/>
  <c r="AR281" i="9" s="1"/>
  <c r="AS275" i="9"/>
  <c r="AS299" i="9" s="1"/>
  <c r="AU275" i="9"/>
  <c r="AU299" i="9" s="1"/>
  <c r="AV275" i="9"/>
  <c r="AV299" i="9" s="1"/>
  <c r="AR276" i="9" l="1"/>
  <c r="AR295" i="9"/>
  <c r="AR299" i="9"/>
  <c r="AQ299" i="9"/>
  <c r="AQ276" i="9"/>
  <c r="AQ295" i="9"/>
  <c r="DT275" i="9"/>
  <c r="DT277" i="9" s="1"/>
  <c r="DT299" i="9"/>
  <c r="AS276" i="9"/>
  <c r="AQ272" i="9"/>
  <c r="AV295" i="9"/>
  <c r="AS272" i="9"/>
  <c r="DT272" i="9" s="1"/>
  <c r="AV276" i="9"/>
  <c r="AS277" i="9"/>
  <c r="AS282" i="9" s="1"/>
  <c r="AS281" i="9" s="1" a="1"/>
  <c r="AS281" i="9" s="1"/>
  <c r="DT281" i="9" s="1"/>
  <c r="DT282" i="9" s="1"/>
  <c r="AR272" i="9"/>
  <c r="AV272" i="9"/>
  <c r="AU276" i="9"/>
  <c r="AU272" i="9"/>
  <c r="AS295" i="9"/>
  <c r="AU295" i="9"/>
  <c r="AV277" i="9"/>
  <c r="AV282" i="9" s="1"/>
  <c r="AV281" i="9" s="1" a="1"/>
  <c r="AV281" i="9" s="1"/>
  <c r="AU277" i="9"/>
  <c r="AU282" i="9" s="1"/>
  <c r="AU281" i="9" s="1" a="1"/>
  <c r="AU281" i="9" s="1"/>
  <c r="DT286" i="9" l="1"/>
  <c r="AR284" i="9" s="1" a="1"/>
  <c r="AR284" i="9" s="1"/>
  <c r="DT300" i="9"/>
  <c r="DT295" i="9"/>
  <c r="DT276" i="9"/>
  <c r="AP284" i="9" a="1"/>
  <c r="AP284" i="9" s="1"/>
  <c r="AQ284" i="9" a="1"/>
  <c r="AQ284" i="9" s="1"/>
  <c r="AS284" i="9" l="1" a="1"/>
  <c r="AS284" i="9" s="1"/>
  <c r="DT304" i="9"/>
  <c r="AS302" i="9" s="1" a="1"/>
  <c r="AS302" i="9" s="1"/>
  <c r="DU286" i="9"/>
  <c r="AV284" i="9" s="1" a="1"/>
  <c r="AV284" i="9" s="1"/>
  <c r="DV286" i="9"/>
  <c r="DV309" i="9"/>
  <c r="DU304" i="9"/>
  <c r="AW284" i="9" l="1" a="1"/>
  <c r="AW284" i="9" s="1"/>
  <c r="AW282" i="9" s="1"/>
  <c r="AW281" i="9" s="1" a="1"/>
  <c r="AW281" i="9" s="1"/>
  <c r="AW275" i="9" s="1"/>
  <c r="AU284" i="9" a="1"/>
  <c r="AU284" i="9" s="1"/>
  <c r="AP302" i="9" a="1"/>
  <c r="AP302" i="9" s="1"/>
  <c r="AR302" i="9" a="1"/>
  <c r="AR302" i="9" s="1"/>
  <c r="AQ302" i="9" a="1"/>
  <c r="AQ302" i="9" s="1"/>
  <c r="AT284" i="9" a="1"/>
  <c r="AT284" i="9" s="1"/>
  <c r="AT282" i="9" s="1"/>
  <c r="AT281" i="9" s="1" a="1"/>
  <c r="AT281" i="9" s="1"/>
  <c r="AT302" i="9" a="1"/>
  <c r="AT302" i="9" s="1"/>
  <c r="AV302" i="9" a="1"/>
  <c r="AV302" i="9" s="1"/>
  <c r="AW302" i="9" a="1"/>
  <c r="AW302" i="9" s="1"/>
  <c r="AW300" i="9" s="1"/>
  <c r="AU302" i="9" a="1"/>
  <c r="AU302" i="9" s="1"/>
  <c r="BA284" i="9" a="1"/>
  <c r="BA284" i="9" s="1"/>
  <c r="BA282" i="9" s="1"/>
  <c r="AX284" i="9" a="1"/>
  <c r="AX284" i="9" s="1"/>
  <c r="AX282" i="9" s="1"/>
  <c r="AZ284" i="9" a="1"/>
  <c r="AZ284" i="9" s="1"/>
  <c r="AZ282" i="9" s="1"/>
  <c r="AY284" i="9" a="1"/>
  <c r="AY284" i="9" s="1"/>
  <c r="AY282" i="9" s="1"/>
  <c r="DW309" i="9"/>
  <c r="DV304" i="9"/>
  <c r="DW286" i="9"/>
  <c r="BC284" i="9" l="1" a="1"/>
  <c r="BC284" i="9" s="1"/>
  <c r="BC282" i="9" s="1"/>
  <c r="BE284" i="9" a="1"/>
  <c r="BE284" i="9" s="1"/>
  <c r="BE282" i="9" s="1"/>
  <c r="BB284" i="9" a="1"/>
  <c r="BB284" i="9" s="1"/>
  <c r="BB282" i="9" s="1"/>
  <c r="BD284" i="9" a="1"/>
  <c r="BD284" i="9" s="1"/>
  <c r="BD282" i="9" s="1"/>
  <c r="AW299" i="9"/>
  <c r="AW277" i="9"/>
  <c r="AW120" i="9"/>
  <c r="AW125" i="9" s="1"/>
  <c r="AW276" i="9"/>
  <c r="DU275" i="9"/>
  <c r="AZ302" i="9" a="1"/>
  <c r="AZ302" i="9" s="1"/>
  <c r="AZ300" i="9" s="1"/>
  <c r="AY302" i="9" a="1"/>
  <c r="AY302" i="9" s="1"/>
  <c r="AY300" i="9" s="1"/>
  <c r="BA302" i="9" a="1"/>
  <c r="BA302" i="9" s="1"/>
  <c r="BA300" i="9" s="1"/>
  <c r="AX302" i="9" a="1"/>
  <c r="AX302" i="9" s="1"/>
  <c r="AX300" i="9" s="1"/>
  <c r="DU281" i="9"/>
  <c r="DU282" i="9" s="1"/>
  <c r="DX286" i="9"/>
  <c r="DX309" i="9"/>
  <c r="DW304" i="9"/>
  <c r="AW294" i="9" l="1"/>
  <c r="DU299" i="9"/>
  <c r="DU300" i="9" s="1"/>
  <c r="BD302" i="9" a="1"/>
  <c r="BD302" i="9" s="1"/>
  <c r="BD300" i="9" s="1"/>
  <c r="BE302" i="9" a="1"/>
  <c r="BE302" i="9" s="1"/>
  <c r="BE300" i="9" s="1"/>
  <c r="BC302" i="9" a="1"/>
  <c r="BC302" i="9" s="1"/>
  <c r="BC300" i="9" s="1"/>
  <c r="BB302" i="9" a="1"/>
  <c r="BB302" i="9" s="1"/>
  <c r="BB300" i="9" s="1"/>
  <c r="DU276" i="9"/>
  <c r="DU277" i="9"/>
  <c r="DU901" i="9"/>
  <c r="DU120" i="9"/>
  <c r="DU125" i="9" s="1"/>
  <c r="BG284" i="9" a="1"/>
  <c r="BG284" i="9" s="1"/>
  <c r="BG282" i="9" s="1"/>
  <c r="BI284" i="9" a="1"/>
  <c r="BI284" i="9" s="1"/>
  <c r="BI282" i="9" s="1"/>
  <c r="BF284" i="9" a="1"/>
  <c r="BF284" i="9" s="1"/>
  <c r="BF282" i="9" s="1"/>
  <c r="BH284" i="9" a="1"/>
  <c r="BH284" i="9" s="1"/>
  <c r="BH282" i="9" s="1"/>
  <c r="DY309" i="9"/>
  <c r="DX304" i="9"/>
  <c r="DY286" i="9"/>
  <c r="BJ284" i="9" l="1" a="1"/>
  <c r="BJ284" i="9" s="1"/>
  <c r="BJ282" i="9" s="1"/>
  <c r="BM284" i="9" a="1"/>
  <c r="BM284" i="9" s="1"/>
  <c r="BM282" i="9" s="1"/>
  <c r="BK284" i="9" a="1"/>
  <c r="BK284" i="9" s="1"/>
  <c r="BK282" i="9" s="1"/>
  <c r="BL284" i="9" a="1"/>
  <c r="BL284" i="9" s="1"/>
  <c r="BL282" i="9" s="1"/>
  <c r="AW30" i="9"/>
  <c r="AW295" i="9"/>
  <c r="DU294" i="9"/>
  <c r="AW272" i="9"/>
  <c r="BI302" i="9" a="1"/>
  <c r="BI302" i="9" s="1"/>
  <c r="BI300" i="9" s="1"/>
  <c r="BH302" i="9" a="1"/>
  <c r="BH302" i="9" s="1"/>
  <c r="BH300" i="9" s="1"/>
  <c r="BF302" i="9" a="1"/>
  <c r="BF302" i="9" s="1"/>
  <c r="BF300" i="9" s="1"/>
  <c r="BG302" i="9" a="1"/>
  <c r="BG302" i="9" s="1"/>
  <c r="BG300" i="9" s="1"/>
  <c r="DZ286" i="9"/>
  <c r="DZ309" i="9"/>
  <c r="DY304" i="9"/>
  <c r="AW106" i="9" l="1"/>
  <c r="AW32" i="9"/>
  <c r="BJ302" i="9" a="1"/>
  <c r="BJ302" i="9" s="1"/>
  <c r="BJ300" i="9" s="1"/>
  <c r="BL302" i="9" a="1"/>
  <c r="BL302" i="9" s="1"/>
  <c r="BL300" i="9" s="1"/>
  <c r="BM302" i="9" a="1"/>
  <c r="BM302" i="9" s="1"/>
  <c r="BM300" i="9" s="1"/>
  <c r="BK302" i="9" a="1"/>
  <c r="BK302" i="9" s="1"/>
  <c r="BK300" i="9" s="1"/>
  <c r="AW264" i="9"/>
  <c r="DU272" i="9"/>
  <c r="BN284" i="9" a="1"/>
  <c r="BN284" i="9" s="1"/>
  <c r="BN282" i="9" s="1"/>
  <c r="BP284" i="9" a="1"/>
  <c r="BP284" i="9" s="1"/>
  <c r="BP282" i="9" s="1"/>
  <c r="BO284" i="9" a="1"/>
  <c r="BO284" i="9" s="1"/>
  <c r="BO282" i="9" s="1"/>
  <c r="BQ284" i="9" a="1"/>
  <c r="BQ284" i="9" s="1"/>
  <c r="BQ282" i="9" s="1"/>
  <c r="DU900" i="9"/>
  <c r="DU30" i="9"/>
  <c r="DU295" i="9"/>
  <c r="DZ304" i="9"/>
  <c r="EA309" i="9"/>
  <c r="EA286" i="9"/>
  <c r="EB291" i="9"/>
  <c r="AW33" i="9" l="1"/>
  <c r="AW943" i="9" s="1"/>
  <c r="AW932" i="9"/>
  <c r="AW920" i="9"/>
  <c r="BS284" i="9" a="1"/>
  <c r="BS284" i="9" s="1"/>
  <c r="BS282" i="9" s="1"/>
  <c r="BU284" i="9" a="1"/>
  <c r="BU284" i="9" s="1"/>
  <c r="BU282" i="9" s="1"/>
  <c r="BR284" i="9" a="1"/>
  <c r="BR284" i="9" s="1"/>
  <c r="BR282" i="9" s="1"/>
  <c r="BT284" i="9" a="1"/>
  <c r="BT284" i="9" s="1"/>
  <c r="BT282" i="9" s="1"/>
  <c r="DU106" i="9"/>
  <c r="DU32" i="9"/>
  <c r="BN302" i="9" a="1"/>
  <c r="BN302" i="9" s="1"/>
  <c r="BN300" i="9" s="1"/>
  <c r="BP302" i="9" a="1"/>
  <c r="BP302" i="9" s="1"/>
  <c r="BP300" i="9" s="1"/>
  <c r="BQ302" i="9" a="1"/>
  <c r="BQ302" i="9" s="1"/>
  <c r="BQ300" i="9" s="1"/>
  <c r="BO302" i="9" a="1"/>
  <c r="BO302" i="9" s="1"/>
  <c r="BO300" i="9" s="1"/>
  <c r="AW57" i="9"/>
  <c r="AW62" i="9" s="1"/>
  <c r="DU264" i="9"/>
  <c r="EC291" i="9"/>
  <c r="EB286" i="9"/>
  <c r="EA304" i="9"/>
  <c r="EB309" i="9"/>
  <c r="BS302" i="9" l="1" a="1"/>
  <c r="BS302" i="9" s="1"/>
  <c r="BS300" i="9" s="1"/>
  <c r="BU302" i="9" a="1"/>
  <c r="BU302" i="9" s="1"/>
  <c r="BU300" i="9" s="1"/>
  <c r="BR302" i="9" a="1"/>
  <c r="BR302" i="9" s="1"/>
  <c r="BR300" i="9" s="1"/>
  <c r="BT302" i="9" a="1"/>
  <c r="BT302" i="9" s="1"/>
  <c r="BT300" i="9" s="1"/>
  <c r="DU920" i="9"/>
  <c r="DU33" i="9"/>
  <c r="DU943" i="9" s="1"/>
  <c r="AX281" i="9" a="1"/>
  <c r="AX281" i="9" s="1"/>
  <c r="DU57" i="9"/>
  <c r="DU62" i="9" s="1"/>
  <c r="BV284" i="9" a="1"/>
  <c r="BV284" i="9" s="1"/>
  <c r="BV282" i="9" s="1"/>
  <c r="BY284" i="9" a="1"/>
  <c r="BY284" i="9" s="1"/>
  <c r="BY282" i="9" s="1"/>
  <c r="BX284" i="9" a="1"/>
  <c r="BX284" i="9" s="1"/>
  <c r="BX282" i="9" s="1"/>
  <c r="BW284" i="9" a="1"/>
  <c r="BW284" i="9" s="1"/>
  <c r="BW282" i="9" s="1"/>
  <c r="EC309" i="9"/>
  <c r="EB304" i="9"/>
  <c r="ED291" i="9"/>
  <c r="EC286" i="9"/>
  <c r="BZ284" i="9" l="1" a="1"/>
  <c r="BZ284" i="9" s="1"/>
  <c r="BZ282" i="9" s="1"/>
  <c r="CA284" i="9" a="1"/>
  <c r="CA284" i="9" s="1"/>
  <c r="CA282" i="9" s="1"/>
  <c r="CC284" i="9" a="1"/>
  <c r="CC284" i="9" s="1"/>
  <c r="CC282" i="9" s="1"/>
  <c r="CB284" i="9" a="1"/>
  <c r="CB284" i="9" s="1"/>
  <c r="CB282" i="9" s="1"/>
  <c r="BW302" i="9" a="1"/>
  <c r="BW302" i="9" s="1"/>
  <c r="BW300" i="9" s="1"/>
  <c r="BY302" i="9" a="1"/>
  <c r="BY302" i="9" s="1"/>
  <c r="BY300" i="9" s="1"/>
  <c r="BV302" i="9" a="1"/>
  <c r="BV302" i="9" s="1"/>
  <c r="BV300" i="9" s="1"/>
  <c r="BX302" i="9" a="1"/>
  <c r="BX302" i="9" s="1"/>
  <c r="BX300" i="9" s="1"/>
  <c r="AX275" i="9"/>
  <c r="ED286" i="9"/>
  <c r="EE291" i="9"/>
  <c r="ED309" i="9"/>
  <c r="EC304" i="9"/>
  <c r="CD284" i="9" l="1" a="1"/>
  <c r="CD284" i="9" s="1"/>
  <c r="CD282" i="9" s="1"/>
  <c r="CE284" i="9" a="1"/>
  <c r="CE284" i="9" s="1"/>
  <c r="CE282" i="9" s="1"/>
  <c r="CF284" i="9" a="1"/>
  <c r="CF284" i="9" s="1"/>
  <c r="CF282" i="9" s="1"/>
  <c r="CG284" i="9" a="1"/>
  <c r="CG284" i="9" s="1"/>
  <c r="CG282" i="9" s="1"/>
  <c r="CA302" i="9" a="1"/>
  <c r="CA302" i="9" s="1"/>
  <c r="CA300" i="9" s="1"/>
  <c r="CB302" i="9" a="1"/>
  <c r="CB302" i="9" s="1"/>
  <c r="CB300" i="9" s="1"/>
  <c r="CC302" i="9" a="1"/>
  <c r="CC302" i="9" s="1"/>
  <c r="CC300" i="9" s="1"/>
  <c r="BZ302" i="9" a="1"/>
  <c r="BZ302" i="9" s="1"/>
  <c r="BZ300" i="9" s="1"/>
  <c r="AX276" i="9"/>
  <c r="AX277" i="9"/>
  <c r="AX120" i="9"/>
  <c r="AX125" i="9" s="1"/>
  <c r="AX299" i="9"/>
  <c r="ED304" i="9"/>
  <c r="EE309" i="9"/>
  <c r="EF291" i="9"/>
  <c r="EE286" i="9"/>
  <c r="CE302" i="9" l="1" a="1"/>
  <c r="CE302" i="9" s="1"/>
  <c r="CE300" i="9" s="1"/>
  <c r="CG302" i="9" a="1"/>
  <c r="CG302" i="9" s="1"/>
  <c r="CG300" i="9" s="1"/>
  <c r="CD302" i="9" a="1"/>
  <c r="CD302" i="9" s="1"/>
  <c r="CD300" i="9" s="1"/>
  <c r="CF302" i="9" a="1"/>
  <c r="CF302" i="9" s="1"/>
  <c r="CF300" i="9" s="1"/>
  <c r="AX294" i="9"/>
  <c r="CH284" i="9" a="1"/>
  <c r="CH284" i="9" s="1"/>
  <c r="CH282" i="9" s="1"/>
  <c r="CI284" i="9" a="1"/>
  <c r="CI284" i="9" s="1"/>
  <c r="CI282" i="9" s="1"/>
  <c r="CK284" i="9" a="1"/>
  <c r="CK284" i="9" s="1"/>
  <c r="CK282" i="9" s="1"/>
  <c r="CJ284" i="9" a="1"/>
  <c r="CJ284" i="9" s="1"/>
  <c r="CJ282" i="9" s="1"/>
  <c r="EG291" i="9"/>
  <c r="EF286" i="9"/>
  <c r="EF309" i="9"/>
  <c r="EE304" i="9"/>
  <c r="CH302" i="9" l="1" a="1"/>
  <c r="CH302" i="9" s="1"/>
  <c r="CH300" i="9" s="1"/>
  <c r="CK302" i="9" a="1"/>
  <c r="CK302" i="9" s="1"/>
  <c r="CK300" i="9" s="1"/>
  <c r="CI302" i="9" a="1"/>
  <c r="CI302" i="9" s="1"/>
  <c r="CI300" i="9" s="1"/>
  <c r="CJ302" i="9" a="1"/>
  <c r="CJ302" i="9" s="1"/>
  <c r="CJ300" i="9" s="1"/>
  <c r="CL284" i="9" a="1"/>
  <c r="CL284" i="9" s="1"/>
  <c r="CL282" i="9" s="1"/>
  <c r="CO284" i="9" a="1"/>
  <c r="CO284" i="9" s="1"/>
  <c r="CO282" i="9" s="1"/>
  <c r="CM284" i="9" a="1"/>
  <c r="CM284" i="9" s="1"/>
  <c r="CM282" i="9" s="1"/>
  <c r="CN284" i="9" a="1"/>
  <c r="CN284" i="9" s="1"/>
  <c r="CN282" i="9" s="1"/>
  <c r="AX30" i="9"/>
  <c r="AX295" i="9"/>
  <c r="AX272" i="9"/>
  <c r="AX264" i="9" s="1"/>
  <c r="EG309" i="9"/>
  <c r="EF304" i="9"/>
  <c r="EH291" i="9"/>
  <c r="EG286" i="9"/>
  <c r="CM302" i="9" l="1" a="1"/>
  <c r="CM302" i="9" s="1"/>
  <c r="CM300" i="9" s="1"/>
  <c r="CO302" i="9" a="1"/>
  <c r="CO302" i="9" s="1"/>
  <c r="CO300" i="9" s="1"/>
  <c r="CN302" i="9" a="1"/>
  <c r="CN302" i="9" s="1"/>
  <c r="CN300" i="9" s="1"/>
  <c r="CL302" i="9" a="1"/>
  <c r="CL302" i="9" s="1"/>
  <c r="CL300" i="9" s="1"/>
  <c r="AY281" i="9" a="1"/>
  <c r="AY281" i="9" s="1"/>
  <c r="AX57" i="9"/>
  <c r="AX62" i="9" s="1"/>
  <c r="CQ284" i="9" a="1"/>
  <c r="CQ284" i="9" s="1"/>
  <c r="CQ282" i="9" s="1"/>
  <c r="CR284" i="9" a="1"/>
  <c r="CR284" i="9" s="1"/>
  <c r="CR282" i="9" s="1"/>
  <c r="CP284" i="9" a="1"/>
  <c r="CP284" i="9" s="1"/>
  <c r="CP282" i="9" s="1"/>
  <c r="CS284" i="9" a="1"/>
  <c r="CS284" i="9" s="1"/>
  <c r="CS282" i="9" s="1"/>
  <c r="AX106" i="9"/>
  <c r="AX32" i="9"/>
  <c r="EH286" i="9"/>
  <c r="EI291" i="9"/>
  <c r="EH309" i="9"/>
  <c r="EG304" i="9"/>
  <c r="AY275" i="9" l="1"/>
  <c r="CS302" i="9" a="1"/>
  <c r="CS302" i="9" s="1"/>
  <c r="CS300" i="9" s="1"/>
  <c r="CQ302" i="9" a="1"/>
  <c r="CQ302" i="9" s="1"/>
  <c r="CQ300" i="9" s="1"/>
  <c r="CR302" i="9" a="1"/>
  <c r="CR302" i="9" s="1"/>
  <c r="CR300" i="9" s="1"/>
  <c r="CP302" i="9" a="1"/>
  <c r="CP302" i="9" s="1"/>
  <c r="CP300" i="9" s="1"/>
  <c r="CU284" i="9" a="1"/>
  <c r="CU284" i="9" s="1"/>
  <c r="CU282" i="9" s="1"/>
  <c r="CV284" i="9" a="1"/>
  <c r="CV284" i="9" s="1"/>
  <c r="CV282" i="9" s="1"/>
  <c r="CT284" i="9" a="1"/>
  <c r="CT284" i="9" s="1"/>
  <c r="CT282" i="9" s="1"/>
  <c r="CW284" i="9" a="1"/>
  <c r="CW284" i="9" s="1"/>
  <c r="CW282" i="9" s="1"/>
  <c r="AX920" i="9"/>
  <c r="AX932" i="9"/>
  <c r="AX33" i="9"/>
  <c r="AX943" i="9" s="1"/>
  <c r="EH304" i="9"/>
  <c r="EI309" i="9"/>
  <c r="EI286" i="9"/>
  <c r="EJ291" i="9"/>
  <c r="CY284" i="9" l="1" a="1"/>
  <c r="CY284" i="9" s="1"/>
  <c r="CY282" i="9" s="1"/>
  <c r="DA284" i="9" a="1"/>
  <c r="DA284" i="9" s="1"/>
  <c r="DA282" i="9" s="1"/>
  <c r="CZ284" i="9" a="1"/>
  <c r="CZ284" i="9" s="1"/>
  <c r="CZ282" i="9" s="1"/>
  <c r="CX284" i="9" a="1"/>
  <c r="CX284" i="9" s="1"/>
  <c r="CX282" i="9" s="1"/>
  <c r="AY277" i="9"/>
  <c r="AY276" i="9"/>
  <c r="AY120" i="9"/>
  <c r="AY125" i="9" s="1"/>
  <c r="AY299" i="9"/>
  <c r="CT302" i="9" a="1"/>
  <c r="CT302" i="9" s="1"/>
  <c r="CT300" i="9" s="1"/>
  <c r="CW302" i="9" a="1"/>
  <c r="CW302" i="9" s="1"/>
  <c r="CW300" i="9" s="1"/>
  <c r="CU302" i="9" a="1"/>
  <c r="CU302" i="9" s="1"/>
  <c r="CU300" i="9" s="1"/>
  <c r="CV302" i="9" a="1"/>
  <c r="CV302" i="9" s="1"/>
  <c r="CV300" i="9" s="1"/>
  <c r="EJ286" i="9"/>
  <c r="EK291" i="9"/>
  <c r="EK286" i="9" s="1"/>
  <c r="EI304" i="9"/>
  <c r="EJ309" i="9"/>
  <c r="CZ302" i="9" l="1" a="1"/>
  <c r="CZ302" i="9" s="1"/>
  <c r="CZ300" i="9" s="1"/>
  <c r="DA302" i="9" a="1"/>
  <c r="DA302" i="9" s="1"/>
  <c r="DA300" i="9" s="1"/>
  <c r="CX302" i="9" a="1"/>
  <c r="CX302" i="9" s="1"/>
  <c r="CX300" i="9" s="1"/>
  <c r="CY302" i="9" a="1"/>
  <c r="CY302" i="9" s="1"/>
  <c r="CY300" i="9" s="1"/>
  <c r="DG284" i="9" a="1"/>
  <c r="DG284" i="9" s="1"/>
  <c r="DG282" i="9" s="1"/>
  <c r="DH284" i="9" a="1"/>
  <c r="DH284" i="9" s="1"/>
  <c r="DH282" i="9" s="1"/>
  <c r="DI284" i="9" a="1"/>
  <c r="DI284" i="9" s="1"/>
  <c r="DI282" i="9" s="1"/>
  <c r="DF284" i="9" a="1"/>
  <c r="DF284" i="9" s="1"/>
  <c r="DF282" i="9" s="1"/>
  <c r="AY294" i="9"/>
  <c r="DC284" i="9" a="1"/>
  <c r="DC284" i="9" s="1"/>
  <c r="DC282" i="9" s="1"/>
  <c r="DD284" i="9" a="1"/>
  <c r="DD284" i="9" s="1"/>
  <c r="DD282" i="9" s="1"/>
  <c r="DE284" i="9" a="1"/>
  <c r="DE284" i="9" s="1"/>
  <c r="DE282" i="9" s="1"/>
  <c r="DB284" i="9" a="1"/>
  <c r="DB284" i="9" s="1"/>
  <c r="DB282" i="9" s="1"/>
  <c r="EJ304" i="9"/>
  <c r="EK309" i="9"/>
  <c r="EK304" i="9" s="1"/>
  <c r="DB302" i="9" l="1" a="1"/>
  <c r="DB302" i="9" s="1"/>
  <c r="DB300" i="9" s="1"/>
  <c r="DE302" i="9" a="1"/>
  <c r="DE302" i="9" s="1"/>
  <c r="DE300" i="9" s="1"/>
  <c r="DD302" i="9" a="1"/>
  <c r="DD302" i="9" s="1"/>
  <c r="DD300" i="9" s="1"/>
  <c r="DC302" i="9" a="1"/>
  <c r="DC302" i="9" s="1"/>
  <c r="DC300" i="9" s="1"/>
  <c r="DI302" i="9" a="1"/>
  <c r="DI302" i="9" s="1"/>
  <c r="DI300" i="9" s="1"/>
  <c r="DG302" i="9" a="1"/>
  <c r="DG302" i="9" s="1"/>
  <c r="DG300" i="9" s="1"/>
  <c r="DH302" i="9" a="1"/>
  <c r="DH302" i="9" s="1"/>
  <c r="DH300" i="9" s="1"/>
  <c r="DF302" i="9" a="1"/>
  <c r="DF302" i="9" s="1"/>
  <c r="DF300" i="9" s="1"/>
  <c r="AY30" i="9"/>
  <c r="AY295" i="9"/>
  <c r="AY272" i="9"/>
  <c r="AY264" i="9" s="1"/>
  <c r="AZ281" i="9" s="1" a="1"/>
  <c r="AZ281" i="9" s="1"/>
  <c r="AZ275" i="9" l="1"/>
  <c r="AY57" i="9"/>
  <c r="AY62" i="9" s="1"/>
  <c r="AY106" i="9"/>
  <c r="AY32" i="9"/>
  <c r="AZ276" i="9" l="1"/>
  <c r="AZ120" i="9"/>
  <c r="AZ125" i="9" s="1"/>
  <c r="AZ299" i="9"/>
  <c r="AZ277" i="9"/>
  <c r="AY920" i="9"/>
  <c r="AY33" i="9"/>
  <c r="AY943" i="9" s="1"/>
  <c r="AY932" i="9"/>
  <c r="AZ294" i="9" l="1"/>
  <c r="AZ30" i="9" l="1"/>
  <c r="AZ295" i="9"/>
  <c r="AZ272" i="9"/>
  <c r="AZ264" i="9" s="1"/>
  <c r="BA281" i="9" l="1" a="1"/>
  <c r="BA281" i="9" s="1"/>
  <c r="AZ57" i="9"/>
  <c r="AZ62" i="9" s="1"/>
  <c r="AZ32" i="9"/>
  <c r="AZ106" i="9"/>
  <c r="AZ33" i="9" l="1"/>
  <c r="AZ943" i="9" s="1"/>
  <c r="AZ920" i="9"/>
  <c r="AZ932" i="9"/>
  <c r="BA275" i="9"/>
  <c r="DV281" i="9"/>
  <c r="DV282" i="9" s="1"/>
  <c r="BA299" i="9" l="1"/>
  <c r="BA276" i="9"/>
  <c r="BA120" i="9"/>
  <c r="BA125" i="9" s="1"/>
  <c r="BA277" i="9"/>
  <c r="DV275" i="9"/>
  <c r="DV277" i="9" l="1"/>
  <c r="DV276" i="9"/>
  <c r="DV901" i="9"/>
  <c r="DV120" i="9"/>
  <c r="DV125" i="9" s="1"/>
  <c r="BA294" i="9"/>
  <c r="DV299" i="9"/>
  <c r="DV300" i="9" s="1"/>
  <c r="BA30" i="9" l="1"/>
  <c r="BA295" i="9"/>
  <c r="DV294" i="9"/>
  <c r="BA272" i="9"/>
  <c r="DV272" i="9" l="1"/>
  <c r="BA264" i="9"/>
  <c r="DV30" i="9"/>
  <c r="DV295" i="9"/>
  <c r="DV900" i="9"/>
  <c r="BA106" i="9"/>
  <c r="BA32" i="9"/>
  <c r="DV106" i="9" l="1"/>
  <c r="DV32" i="9"/>
  <c r="BA57" i="9"/>
  <c r="BA62" i="9" s="1"/>
  <c r="DV264" i="9"/>
  <c r="DV57" i="9" s="1"/>
  <c r="DV62" i="9" s="1"/>
  <c r="BA33" i="9"/>
  <c r="BA943" i="9" s="1"/>
  <c r="BA932" i="9"/>
  <c r="BA920" i="9"/>
  <c r="BB281" i="9" l="1" a="1"/>
  <c r="BB281" i="9" s="1"/>
  <c r="BB275" i="9" s="1"/>
  <c r="DV920" i="9"/>
  <c r="DV33" i="9"/>
  <c r="DV943" i="9" s="1"/>
  <c r="BB276" i="9" l="1"/>
  <c r="BB299" i="9"/>
  <c r="BB277" i="9"/>
  <c r="BB120" i="9"/>
  <c r="BB125" i="9" s="1"/>
  <c r="BB294" i="9" l="1"/>
  <c r="BB295" i="9" l="1"/>
  <c r="BB30" i="9"/>
  <c r="BB272" i="9"/>
  <c r="BB264" i="9" s="1"/>
  <c r="BC281" i="9" l="1" a="1"/>
  <c r="BC281" i="9" s="1"/>
  <c r="BB57" i="9"/>
  <c r="BB62" i="9" s="1"/>
  <c r="BB106" i="9"/>
  <c r="BB32" i="9"/>
  <c r="BB932" i="9" l="1"/>
  <c r="BB33" i="9"/>
  <c r="BB943" i="9" s="1"/>
  <c r="BB920" i="9"/>
  <c r="BC275" i="9"/>
  <c r="BC120" i="9" l="1"/>
  <c r="BC125" i="9" s="1"/>
  <c r="BC276" i="9"/>
  <c r="BC299" i="9"/>
  <c r="BC277" i="9"/>
  <c r="BC294" i="9" l="1"/>
  <c r="BC30" i="9" l="1"/>
  <c r="BC295" i="9"/>
  <c r="BC272" i="9"/>
  <c r="BC264" i="9" s="1"/>
  <c r="BD281" i="9" l="1" a="1"/>
  <c r="BD281" i="9" s="1"/>
  <c r="BC57" i="9"/>
  <c r="BC62" i="9" s="1"/>
  <c r="BC106" i="9"/>
  <c r="BC32" i="9"/>
  <c r="BC920" i="9" l="1"/>
  <c r="BC33" i="9"/>
  <c r="BC943" i="9" s="1"/>
  <c r="BC932" i="9"/>
  <c r="BD275" i="9"/>
  <c r="BD276" i="9" l="1"/>
  <c r="BD299" i="9"/>
  <c r="BD120" i="9"/>
  <c r="BD125" i="9" s="1"/>
  <c r="BD277" i="9"/>
  <c r="BD294" i="9" l="1"/>
  <c r="BD30" i="9" l="1"/>
  <c r="BD295" i="9"/>
  <c r="BD272" i="9"/>
  <c r="BD264" i="9" s="1"/>
  <c r="BD32" i="9" l="1"/>
  <c r="BD106" i="9"/>
  <c r="BE281" i="9" a="1"/>
  <c r="BE281" i="9" s="1"/>
  <c r="BD57" i="9"/>
  <c r="BD62" i="9" s="1"/>
  <c r="BE275" i="9" l="1"/>
  <c r="DW281" i="9"/>
  <c r="DW282" i="9" s="1"/>
  <c r="BD33" i="9"/>
  <c r="BD943" i="9" s="1"/>
  <c r="BD920" i="9"/>
  <c r="BD932" i="9"/>
  <c r="BE276" i="9" l="1"/>
  <c r="BE120" i="9"/>
  <c r="BE125" i="9" s="1"/>
  <c r="BE299" i="9"/>
  <c r="BE277" i="9"/>
  <c r="DW275" i="9"/>
  <c r="BE294" i="9" l="1"/>
  <c r="DW299" i="9"/>
  <c r="DW300" i="9" s="1"/>
  <c r="DW276" i="9"/>
  <c r="DW901" i="9"/>
  <c r="DW277" i="9"/>
  <c r="DW120" i="9"/>
  <c r="DW125" i="9" s="1"/>
  <c r="BE295" i="9" l="1"/>
  <c r="BE30" i="9"/>
  <c r="DW294" i="9"/>
  <c r="BE272" i="9"/>
  <c r="BE264" i="9" l="1"/>
  <c r="DW272" i="9"/>
  <c r="BE106" i="9"/>
  <c r="BE32" i="9"/>
  <c r="DW295" i="9"/>
  <c r="DW900" i="9"/>
  <c r="DW30" i="9"/>
  <c r="DW106" i="9" l="1"/>
  <c r="DW32" i="9"/>
  <c r="BE932" i="9"/>
  <c r="BE920" i="9"/>
  <c r="BE33" i="9"/>
  <c r="BE943" i="9" s="1"/>
  <c r="BE57" i="9"/>
  <c r="BE62" i="9" s="1"/>
  <c r="DW264" i="9"/>
  <c r="DW57" i="9" s="1"/>
  <c r="DW62" i="9" s="1"/>
  <c r="BF281" i="9" l="1" a="1"/>
  <c r="BF281" i="9" s="1"/>
  <c r="BF275" i="9" s="1"/>
  <c r="DW920" i="9"/>
  <c r="DW33" i="9"/>
  <c r="DW943" i="9" s="1"/>
  <c r="BF277" i="9" l="1"/>
  <c r="BF120" i="9"/>
  <c r="BF125" i="9" s="1"/>
  <c r="BF276" i="9"/>
  <c r="BF299" i="9"/>
  <c r="BF294" i="9" l="1"/>
  <c r="BF295" i="9" l="1"/>
  <c r="BF30" i="9"/>
  <c r="BF272" i="9"/>
  <c r="BF264" i="9" s="1"/>
  <c r="BG281" i="9" l="1" a="1"/>
  <c r="BG281" i="9" s="1"/>
  <c r="BF57" i="9"/>
  <c r="BF62" i="9" s="1"/>
  <c r="BF32" i="9"/>
  <c r="BF106" i="9"/>
  <c r="BF932" i="9" l="1"/>
  <c r="BF920" i="9"/>
  <c r="BF33" i="9"/>
  <c r="BF943" i="9" s="1"/>
  <c r="BG275" i="9"/>
  <c r="BG299" i="9" l="1"/>
  <c r="BG276" i="9"/>
  <c r="BG120" i="9"/>
  <c r="BG125" i="9" s="1"/>
  <c r="BG277" i="9"/>
  <c r="BG294" i="9" l="1"/>
  <c r="BG30" i="9" l="1"/>
  <c r="BG295" i="9"/>
  <c r="BG272" i="9"/>
  <c r="BG264" i="9" s="1"/>
  <c r="BH281" i="9" l="1" a="1"/>
  <c r="BH281" i="9" s="1"/>
  <c r="BG57" i="9"/>
  <c r="BG62" i="9" s="1"/>
  <c r="BG106" i="9"/>
  <c r="BG32" i="9"/>
  <c r="BG33" i="9" l="1"/>
  <c r="BG943" i="9" s="1"/>
  <c r="BG920" i="9"/>
  <c r="BG932" i="9"/>
  <c r="BH275" i="9"/>
  <c r="BH120" i="9" l="1"/>
  <c r="BH125" i="9" s="1"/>
  <c r="BH276" i="9"/>
  <c r="BH299" i="9"/>
  <c r="BH277" i="9"/>
  <c r="BH294" i="9" l="1"/>
  <c r="BH295" i="9" l="1"/>
  <c r="BH30" i="9"/>
  <c r="BH272" i="9"/>
  <c r="BH264" i="9" s="1"/>
  <c r="BI281" i="9" l="1" a="1"/>
  <c r="BI281" i="9" s="1"/>
  <c r="BH57" i="9"/>
  <c r="BH62" i="9" s="1"/>
  <c r="BH32" i="9"/>
  <c r="BH106" i="9"/>
  <c r="BI275" i="9" l="1"/>
  <c r="DX281" i="9"/>
  <c r="DX282" i="9" s="1"/>
  <c r="BH932" i="9"/>
  <c r="BH920" i="9"/>
  <c r="BH33" i="9"/>
  <c r="BH943" i="9" s="1"/>
  <c r="BI276" i="9" l="1"/>
  <c r="BI299" i="9"/>
  <c r="BI120" i="9"/>
  <c r="BI125" i="9" s="1"/>
  <c r="BI277" i="9"/>
  <c r="DX275" i="9"/>
  <c r="DX120" i="9" l="1"/>
  <c r="DX125" i="9" s="1"/>
  <c r="DX277" i="9"/>
  <c r="DX901" i="9"/>
  <c r="DX276" i="9"/>
  <c r="BI294" i="9"/>
  <c r="DX299" i="9"/>
  <c r="DX300" i="9" s="1"/>
  <c r="BI295" i="9" l="1"/>
  <c r="BI30" i="9"/>
  <c r="DX294" i="9"/>
  <c r="BI272" i="9"/>
  <c r="BI264" i="9" l="1"/>
  <c r="DX272" i="9"/>
  <c r="DX900" i="9"/>
  <c r="DX295" i="9"/>
  <c r="DX30" i="9"/>
  <c r="BI106" i="9"/>
  <c r="BI32" i="9"/>
  <c r="BI33" i="9" l="1"/>
  <c r="BI943" i="9" s="1"/>
  <c r="BI920" i="9"/>
  <c r="BI932" i="9"/>
  <c r="DX106" i="9"/>
  <c r="DX32" i="9"/>
  <c r="BI57" i="9"/>
  <c r="BI62" i="9" s="1"/>
  <c r="DX264" i="9"/>
  <c r="DX57" i="9" s="1"/>
  <c r="DX62" i="9" s="1"/>
  <c r="BJ281" i="9" l="1" a="1"/>
  <c r="BJ281" i="9" s="1"/>
  <c r="BJ275" i="9" s="1"/>
  <c r="DX33" i="9"/>
  <c r="DX943" i="9" s="1"/>
  <c r="DX920" i="9"/>
  <c r="BJ120" i="9" l="1"/>
  <c r="BJ125" i="9" s="1"/>
  <c r="BJ277" i="9"/>
  <c r="BJ299" i="9"/>
  <c r="BJ276" i="9"/>
  <c r="BJ294" i="9" l="1"/>
  <c r="BJ295" i="9" l="1"/>
  <c r="BJ30" i="9"/>
  <c r="BJ272" i="9"/>
  <c r="BJ264" i="9" s="1"/>
  <c r="BK281" i="9" l="1" a="1"/>
  <c r="BK281" i="9" s="1"/>
  <c r="BJ57" i="9"/>
  <c r="BJ62" i="9" s="1"/>
  <c r="BJ32" i="9"/>
  <c r="BJ106" i="9"/>
  <c r="BJ920" i="9" l="1"/>
  <c r="BJ33" i="9"/>
  <c r="BJ943" i="9" s="1"/>
  <c r="BJ932" i="9"/>
  <c r="BK275" i="9"/>
  <c r="BK276" i="9" l="1"/>
  <c r="BK120" i="9"/>
  <c r="BK125" i="9" s="1"/>
  <c r="BK299" i="9"/>
  <c r="BK277" i="9"/>
  <c r="BK294" i="9" l="1"/>
  <c r="BK295" i="9" l="1"/>
  <c r="BK30" i="9"/>
  <c r="BK272" i="9"/>
  <c r="BK264" i="9" s="1"/>
  <c r="BK106" i="9" l="1"/>
  <c r="BK32" i="9"/>
  <c r="BL281" i="9" a="1"/>
  <c r="BL281" i="9" s="1"/>
  <c r="BK57" i="9"/>
  <c r="BK62" i="9" s="1"/>
  <c r="BK33" i="9" l="1"/>
  <c r="BK943" i="9" s="1"/>
  <c r="BK920" i="9"/>
  <c r="BK932" i="9"/>
  <c r="BL275" i="9"/>
  <c r="BL120" i="9" l="1"/>
  <c r="BL125" i="9" s="1"/>
  <c r="BL299" i="9"/>
  <c r="BL276" i="9"/>
  <c r="BL277" i="9"/>
  <c r="BL294" i="9" l="1"/>
  <c r="BL30" i="9" l="1"/>
  <c r="BL295" i="9"/>
  <c r="BL272" i="9"/>
  <c r="BL264" i="9" s="1"/>
  <c r="BM281" i="9" l="1" a="1"/>
  <c r="BM281" i="9" s="1"/>
  <c r="BL57" i="9"/>
  <c r="BL62" i="9" s="1"/>
  <c r="BL32" i="9"/>
  <c r="BL106" i="9"/>
  <c r="BL33" i="9" l="1"/>
  <c r="BL943" i="9" s="1"/>
  <c r="BL932" i="9"/>
  <c r="BL920" i="9"/>
  <c r="BM275" i="9"/>
  <c r="DY281" i="9"/>
  <c r="DY282" i="9" s="1"/>
  <c r="BM276" i="9" l="1"/>
  <c r="BM120" i="9"/>
  <c r="BM125" i="9" s="1"/>
  <c r="BM299" i="9"/>
  <c r="BM277" i="9"/>
  <c r="DY275" i="9"/>
  <c r="DY277" i="9" l="1"/>
  <c r="DY901" i="9"/>
  <c r="DY120" i="9"/>
  <c r="DY125" i="9" s="1"/>
  <c r="DY276" i="9"/>
  <c r="BM294" i="9"/>
  <c r="DY299" i="9"/>
  <c r="DY300" i="9" s="1"/>
  <c r="BM30" i="9" l="1"/>
  <c r="BM295" i="9"/>
  <c r="DY294" i="9"/>
  <c r="BM272" i="9"/>
  <c r="DY272" i="9" l="1"/>
  <c r="BM264" i="9"/>
  <c r="DY295" i="9"/>
  <c r="DY900" i="9"/>
  <c r="DY30" i="9"/>
  <c r="BM32" i="9"/>
  <c r="BM106" i="9"/>
  <c r="BM932" i="9" l="1"/>
  <c r="BM920" i="9"/>
  <c r="BM33" i="9"/>
  <c r="BM943" i="9" s="1"/>
  <c r="DY32" i="9"/>
  <c r="DY106" i="9"/>
  <c r="DY264" i="9"/>
  <c r="DY57" i="9" s="1"/>
  <c r="DY62" i="9" s="1"/>
  <c r="BM57" i="9"/>
  <c r="BM62" i="9" s="1"/>
  <c r="BN281" i="9" l="1" a="1"/>
  <c r="BN281" i="9" s="1"/>
  <c r="BN275" i="9" s="1"/>
  <c r="DY33" i="9"/>
  <c r="DY943" i="9" s="1"/>
  <c r="DY920" i="9"/>
  <c r="BN120" i="9" l="1"/>
  <c r="BN125" i="9" s="1"/>
  <c r="BN277" i="9"/>
  <c r="BN276" i="9"/>
  <c r="BN299" i="9"/>
  <c r="BN294" i="9" l="1"/>
  <c r="BN295" i="9" l="1"/>
  <c r="BN30" i="9"/>
  <c r="BN272" i="9"/>
  <c r="BN264" i="9" s="1"/>
  <c r="BN106" i="9" l="1"/>
  <c r="BN32" i="9"/>
  <c r="BO281" i="9" a="1"/>
  <c r="BO281" i="9" s="1"/>
  <c r="BN57" i="9"/>
  <c r="BN62" i="9" s="1"/>
  <c r="BO275" i="9" l="1"/>
  <c r="BN920" i="9"/>
  <c r="BN33" i="9"/>
  <c r="BN943" i="9" s="1"/>
  <c r="BN932" i="9"/>
  <c r="BO276" i="9" l="1"/>
  <c r="BO120" i="9"/>
  <c r="BO125" i="9" s="1"/>
  <c r="BO299" i="9"/>
  <c r="BO277" i="9"/>
  <c r="BO294" i="9" l="1"/>
  <c r="BO30" i="9" l="1"/>
  <c r="BO295" i="9"/>
  <c r="BO272" i="9"/>
  <c r="BO264" i="9" s="1"/>
  <c r="BP281" i="9" l="1" a="1"/>
  <c r="BP281" i="9" s="1"/>
  <c r="BO57" i="9"/>
  <c r="BO62" i="9" s="1"/>
  <c r="BO106" i="9"/>
  <c r="BO32" i="9"/>
  <c r="BO33" i="9" l="1"/>
  <c r="BO943" i="9" s="1"/>
  <c r="BO920" i="9"/>
  <c r="BO932" i="9"/>
  <c r="BP275" i="9"/>
  <c r="BP299" i="9" l="1"/>
  <c r="BP120" i="9"/>
  <c r="BP125" i="9" s="1"/>
  <c r="BP276" i="9"/>
  <c r="BP277" i="9"/>
  <c r="BP294" i="9" l="1"/>
  <c r="BP30" i="9" l="1"/>
  <c r="BP295" i="9"/>
  <c r="BP272" i="9"/>
  <c r="BP264" i="9" s="1"/>
  <c r="BQ281" i="9" l="1" a="1"/>
  <c r="BQ281" i="9" s="1"/>
  <c r="BP57" i="9"/>
  <c r="BP62" i="9" s="1"/>
  <c r="BP106" i="9"/>
  <c r="BP32" i="9"/>
  <c r="BP920" i="9" l="1"/>
  <c r="BP33" i="9"/>
  <c r="BP943" i="9" s="1"/>
  <c r="BP932" i="9"/>
  <c r="BQ275" i="9"/>
  <c r="DZ281" i="9"/>
  <c r="DZ282" i="9" s="1"/>
  <c r="BQ299" i="9" l="1"/>
  <c r="BQ276" i="9"/>
  <c r="BQ120" i="9"/>
  <c r="BQ125" i="9" s="1"/>
  <c r="BQ277" i="9"/>
  <c r="DZ275" i="9"/>
  <c r="DZ277" i="9" l="1"/>
  <c r="DZ276" i="9"/>
  <c r="DZ901" i="9"/>
  <c r="DZ120" i="9"/>
  <c r="DZ125" i="9" s="1"/>
  <c r="BQ294" i="9"/>
  <c r="DZ299" i="9"/>
  <c r="DZ300" i="9" s="1"/>
  <c r="BQ295" i="9" l="1"/>
  <c r="BQ30" i="9"/>
  <c r="DZ294" i="9"/>
  <c r="BQ272" i="9"/>
  <c r="BQ264" i="9" l="1"/>
  <c r="DZ272" i="9"/>
  <c r="BQ32" i="9"/>
  <c r="BQ106" i="9"/>
  <c r="DZ295" i="9"/>
  <c r="DZ30" i="9"/>
  <c r="DZ900" i="9"/>
  <c r="DZ106" i="9" l="1"/>
  <c r="DZ32" i="9"/>
  <c r="BQ33" i="9"/>
  <c r="BQ943" i="9" s="1"/>
  <c r="BQ920" i="9"/>
  <c r="BQ932" i="9"/>
  <c r="DZ264" i="9"/>
  <c r="DZ57" i="9" s="1"/>
  <c r="DZ62" i="9" s="1"/>
  <c r="BQ57" i="9"/>
  <c r="BQ62" i="9" s="1"/>
  <c r="BR281" i="9" l="1" a="1"/>
  <c r="BR281" i="9" s="1"/>
  <c r="BR275" i="9" s="1"/>
  <c r="DZ920" i="9"/>
  <c r="DZ33" i="9"/>
  <c r="DZ943" i="9" s="1"/>
  <c r="BR120" i="9" l="1"/>
  <c r="BR125" i="9" s="1"/>
  <c r="BR277" i="9"/>
  <c r="BR276" i="9"/>
  <c r="BR299" i="9"/>
  <c r="BR294" i="9" l="1"/>
  <c r="BR295" i="9" l="1"/>
  <c r="BR30" i="9"/>
  <c r="BR272" i="9"/>
  <c r="BR264" i="9" s="1"/>
  <c r="BR106" i="9" l="1"/>
  <c r="BR32" i="9"/>
  <c r="BS281" i="9" a="1"/>
  <c r="BS281" i="9" s="1"/>
  <c r="BR57" i="9"/>
  <c r="BR62" i="9" s="1"/>
  <c r="BR932" i="9" l="1"/>
  <c r="BR920" i="9"/>
  <c r="BR33" i="9"/>
  <c r="BR943" i="9" s="1"/>
  <c r="BS275" i="9"/>
  <c r="BS120" i="9" l="1"/>
  <c r="BS125" i="9" s="1"/>
  <c r="BS276" i="9"/>
  <c r="BS299" i="9"/>
  <c r="BS277" i="9"/>
  <c r="BS294" i="9" l="1"/>
  <c r="BS30" i="9" l="1"/>
  <c r="BS295" i="9"/>
  <c r="BS272" i="9"/>
  <c r="BS264" i="9" s="1"/>
  <c r="BT281" i="9" l="1" a="1"/>
  <c r="BT281" i="9" s="1"/>
  <c r="BS57" i="9"/>
  <c r="BS62" i="9" s="1"/>
  <c r="BS106" i="9"/>
  <c r="BS32" i="9"/>
  <c r="BS33" i="9" l="1"/>
  <c r="BS943" i="9" s="1"/>
  <c r="BS920" i="9"/>
  <c r="BS932" i="9"/>
  <c r="BT275" i="9"/>
  <c r="BT299" i="9" l="1"/>
  <c r="BT120" i="9"/>
  <c r="BT125" i="9" s="1"/>
  <c r="BT276" i="9"/>
  <c r="BT277" i="9"/>
  <c r="BT294" i="9" l="1"/>
  <c r="BT295" i="9" l="1"/>
  <c r="BT30" i="9"/>
  <c r="BT272" i="9"/>
  <c r="BT264" i="9" s="1"/>
  <c r="BU281" i="9" l="1" a="1"/>
  <c r="BU281" i="9" s="1"/>
  <c r="BT57" i="9"/>
  <c r="BT62" i="9" s="1"/>
  <c r="BT106" i="9"/>
  <c r="BT32" i="9"/>
  <c r="BT932" i="9" l="1"/>
  <c r="BT33" i="9"/>
  <c r="BT943" i="9" s="1"/>
  <c r="BT920" i="9"/>
  <c r="BU275" i="9"/>
  <c r="EA281" i="9"/>
  <c r="EA282" i="9" s="1"/>
  <c r="BU120" i="9" l="1"/>
  <c r="BU125" i="9" s="1"/>
  <c r="BU299" i="9"/>
  <c r="BU276" i="9"/>
  <c r="BU277" i="9"/>
  <c r="EA275" i="9"/>
  <c r="EA277" i="9" l="1"/>
  <c r="EA901" i="9"/>
  <c r="EA120" i="9"/>
  <c r="EA125" i="9" s="1"/>
  <c r="EA276" i="9"/>
  <c r="BU294" i="9"/>
  <c r="EA299" i="9"/>
  <c r="EA300" i="9" s="1"/>
  <c r="BU295" i="9" l="1"/>
  <c r="BU30" i="9"/>
  <c r="EA294" i="9"/>
  <c r="BU272" i="9"/>
  <c r="BU264" i="9" l="1"/>
  <c r="EA272" i="9"/>
  <c r="BU106" i="9"/>
  <c r="BU32" i="9"/>
  <c r="EA30" i="9"/>
  <c r="EA295" i="9"/>
  <c r="EA900" i="9"/>
  <c r="EA106" i="9" l="1"/>
  <c r="EA32" i="9"/>
  <c r="BU932" i="9"/>
  <c r="BU33" i="9"/>
  <c r="BU943" i="9" s="1"/>
  <c r="BU920" i="9"/>
  <c r="BU57" i="9"/>
  <c r="BU62" i="9" s="1"/>
  <c r="EA264" i="9"/>
  <c r="EA57" i="9" s="1"/>
  <c r="EA62" i="9" s="1"/>
  <c r="BV281" i="9" l="1" a="1"/>
  <c r="BV281" i="9" s="1"/>
  <c r="BV275" i="9" s="1"/>
  <c r="EA33" i="9"/>
  <c r="EA943" i="9" s="1"/>
  <c r="EA920" i="9"/>
  <c r="BV276" i="9" l="1"/>
  <c r="BV299" i="9"/>
  <c r="BV277" i="9"/>
  <c r="BV120" i="9"/>
  <c r="BV125" i="9" s="1"/>
  <c r="BV294" i="9" l="1"/>
  <c r="BV30" i="9" l="1"/>
  <c r="BV295" i="9"/>
  <c r="BV272" i="9"/>
  <c r="BV264" i="9" s="1"/>
  <c r="BW281" i="9" l="1" a="1"/>
  <c r="BW281" i="9" s="1"/>
  <c r="BV57" i="9"/>
  <c r="BV62" i="9" s="1"/>
  <c r="BV106" i="9"/>
  <c r="BV32" i="9"/>
  <c r="BV33" i="9" l="1"/>
  <c r="BV943" i="9" s="1"/>
  <c r="BV920" i="9"/>
  <c r="BV932" i="9"/>
  <c r="BW275" i="9"/>
  <c r="BW276" i="9" l="1"/>
  <c r="BW299" i="9"/>
  <c r="BW120" i="9"/>
  <c r="BW125" i="9" s="1"/>
  <c r="BW277" i="9"/>
  <c r="BW294" i="9" l="1"/>
  <c r="BW295" i="9" l="1"/>
  <c r="BW30" i="9"/>
  <c r="BW272" i="9"/>
  <c r="BW264" i="9" s="1"/>
  <c r="BX281" i="9" l="1" a="1"/>
  <c r="BX281" i="9" s="1"/>
  <c r="BW57" i="9"/>
  <c r="BW62" i="9" s="1"/>
  <c r="BW32" i="9"/>
  <c r="BW106" i="9"/>
  <c r="BW33" i="9" l="1"/>
  <c r="BW943" i="9" s="1"/>
  <c r="BW920" i="9"/>
  <c r="BW932" i="9"/>
  <c r="BX275" i="9"/>
  <c r="BX120" i="9" l="1"/>
  <c r="BX125" i="9" s="1"/>
  <c r="BX276" i="9"/>
  <c r="BX299" i="9"/>
  <c r="BX277" i="9"/>
  <c r="BX294" i="9" l="1"/>
  <c r="BX295" i="9" l="1"/>
  <c r="BX30" i="9"/>
  <c r="BX272" i="9"/>
  <c r="BX264" i="9" s="1"/>
  <c r="BX32" i="9" l="1"/>
  <c r="BX106" i="9"/>
  <c r="BY281" i="9" a="1"/>
  <c r="BY281" i="9" s="1"/>
  <c r="BX57" i="9"/>
  <c r="BX62" i="9" s="1"/>
  <c r="BY275" i="9" l="1"/>
  <c r="EB281" i="9"/>
  <c r="EB282" i="9" s="1"/>
  <c r="BX932" i="9"/>
  <c r="BX920" i="9"/>
  <c r="BX33" i="9"/>
  <c r="BX943" i="9" s="1"/>
  <c r="BY120" i="9" l="1"/>
  <c r="BY125" i="9" s="1"/>
  <c r="BY299" i="9"/>
  <c r="BY276" i="9"/>
  <c r="BY277" i="9"/>
  <c r="EB275" i="9"/>
  <c r="EB277" i="9" l="1"/>
  <c r="EB901" i="9"/>
  <c r="EB120" i="9"/>
  <c r="EB125" i="9" s="1"/>
  <c r="EB276" i="9"/>
  <c r="BY294" i="9"/>
  <c r="EB299" i="9"/>
  <c r="EB300" i="9" s="1"/>
  <c r="BY30" i="9" l="1"/>
  <c r="BY295" i="9"/>
  <c r="EB294" i="9"/>
  <c r="BY272" i="9"/>
  <c r="BY264" i="9" l="1"/>
  <c r="EB272" i="9"/>
  <c r="EB295" i="9"/>
  <c r="EB30" i="9"/>
  <c r="EB900" i="9"/>
  <c r="BY32" i="9"/>
  <c r="BY106" i="9"/>
  <c r="BY920" i="9" l="1"/>
  <c r="BY33" i="9"/>
  <c r="BY943" i="9" s="1"/>
  <c r="BY932" i="9"/>
  <c r="EB32" i="9"/>
  <c r="EB106" i="9"/>
  <c r="EB264" i="9"/>
  <c r="EB57" i="9" s="1"/>
  <c r="EB62" i="9" s="1"/>
  <c r="BY57" i="9"/>
  <c r="BY62" i="9" s="1"/>
  <c r="BZ281" i="9" l="1" a="1"/>
  <c r="BZ281" i="9" s="1"/>
  <c r="BZ275" i="9" s="1"/>
  <c r="EB33" i="9"/>
  <c r="EB943" i="9" s="1"/>
  <c r="EB920" i="9"/>
  <c r="BZ277" i="9" l="1"/>
  <c r="BZ276" i="9"/>
  <c r="BZ299" i="9"/>
  <c r="BZ120" i="9"/>
  <c r="BZ125" i="9" s="1"/>
  <c r="BZ294" i="9" l="1"/>
  <c r="BZ295" i="9" l="1"/>
  <c r="BZ30" i="9"/>
  <c r="BZ272" i="9"/>
  <c r="BZ264" i="9" s="1"/>
  <c r="BZ106" i="9" l="1"/>
  <c r="BZ32" i="9"/>
  <c r="CA281" i="9" a="1"/>
  <c r="CA281" i="9" s="1"/>
  <c r="BZ57" i="9"/>
  <c r="BZ62" i="9" s="1"/>
  <c r="BZ33" i="9" l="1"/>
  <c r="BZ943" i="9" s="1"/>
  <c r="BZ932" i="9"/>
  <c r="BZ920" i="9"/>
  <c r="CA275" i="9"/>
  <c r="CA276" i="9" l="1"/>
  <c r="CA120" i="9"/>
  <c r="CA125" i="9" s="1"/>
  <c r="CA299" i="9"/>
  <c r="CA277" i="9"/>
  <c r="CA294" i="9" l="1"/>
  <c r="CA30" i="9" l="1"/>
  <c r="CA295" i="9"/>
  <c r="CA272" i="9"/>
  <c r="CA264" i="9" s="1"/>
  <c r="CB281" i="9" l="1" a="1"/>
  <c r="CB281" i="9" s="1"/>
  <c r="CA57" i="9"/>
  <c r="CA62" i="9" s="1"/>
  <c r="CA106" i="9"/>
  <c r="CA32" i="9"/>
  <c r="CA920" i="9" l="1"/>
  <c r="CA33" i="9"/>
  <c r="CA943" i="9" s="1"/>
  <c r="CA932" i="9"/>
  <c r="CB275" i="9"/>
  <c r="CB276" i="9" l="1"/>
  <c r="CB299" i="9"/>
  <c r="CB120" i="9"/>
  <c r="CB125" i="9" s="1"/>
  <c r="CB277" i="9"/>
  <c r="CB294" i="9" l="1"/>
  <c r="CB295" i="9" l="1"/>
  <c r="CB30" i="9"/>
  <c r="CB272" i="9"/>
  <c r="CB264" i="9" s="1"/>
  <c r="CB32" i="9" l="1"/>
  <c r="CB106" i="9"/>
  <c r="CC281" i="9" a="1"/>
  <c r="CC281" i="9" s="1"/>
  <c r="CB57" i="9"/>
  <c r="CB62" i="9" s="1"/>
  <c r="CC275" i="9" l="1"/>
  <c r="EC281" i="9"/>
  <c r="EC282" i="9" s="1"/>
  <c r="CB33" i="9"/>
  <c r="CB943" i="9" s="1"/>
  <c r="CB932" i="9"/>
  <c r="CB920" i="9"/>
  <c r="CC276" i="9" l="1"/>
  <c r="CC120" i="9"/>
  <c r="CC125" i="9" s="1"/>
  <c r="CC299" i="9"/>
  <c r="CC277" i="9"/>
  <c r="EC275" i="9"/>
  <c r="EC277" i="9" l="1"/>
  <c r="EC120" i="9"/>
  <c r="EC125" i="9" s="1"/>
  <c r="EC901" i="9"/>
  <c r="EC276" i="9"/>
  <c r="CC294" i="9"/>
  <c r="EC299" i="9"/>
  <c r="EC300" i="9" s="1"/>
  <c r="CC30" i="9" l="1"/>
  <c r="CC295" i="9"/>
  <c r="EC294" i="9"/>
  <c r="CC272" i="9"/>
  <c r="EC900" i="9" l="1"/>
  <c r="EC295" i="9"/>
  <c r="EC30" i="9"/>
  <c r="EC272" i="9"/>
  <c r="CC264" i="9"/>
  <c r="CC32" i="9"/>
  <c r="CC106" i="9"/>
  <c r="CC920" i="9" l="1"/>
  <c r="CC932" i="9"/>
  <c r="CC33" i="9"/>
  <c r="CC943" i="9" s="1"/>
  <c r="CC57" i="9"/>
  <c r="CC62" i="9" s="1"/>
  <c r="EC264" i="9"/>
  <c r="EC57" i="9" s="1"/>
  <c r="EC62" i="9" s="1"/>
  <c r="EC106" i="9"/>
  <c r="EC32" i="9"/>
  <c r="CD281" i="9" l="1" a="1"/>
  <c r="CD281" i="9" s="1"/>
  <c r="CD275" i="9" s="1"/>
  <c r="EC920" i="9"/>
  <c r="EC33" i="9"/>
  <c r="EC943" i="9" s="1"/>
  <c r="CD120" i="9" l="1"/>
  <c r="CD125" i="9" s="1"/>
  <c r="CD299" i="9"/>
  <c r="CD276" i="9"/>
  <c r="CD277" i="9"/>
  <c r="CD294" i="9" l="1"/>
  <c r="CD30" i="9" l="1"/>
  <c r="CD295" i="9"/>
  <c r="CD272" i="9"/>
  <c r="CD264" i="9" s="1"/>
  <c r="CE281" i="9" l="1" a="1"/>
  <c r="CE281" i="9" s="1"/>
  <c r="CD57" i="9"/>
  <c r="CD62" i="9" s="1"/>
  <c r="CD106" i="9"/>
  <c r="CD32" i="9"/>
  <c r="CD33" i="9" l="1"/>
  <c r="CD943" i="9" s="1"/>
  <c r="CD920" i="9"/>
  <c r="CD932" i="9"/>
  <c r="CE275" i="9"/>
  <c r="CE120" i="9" l="1"/>
  <c r="CE125" i="9" s="1"/>
  <c r="CE276" i="9"/>
  <c r="CE299" i="9"/>
  <c r="CE277" i="9"/>
  <c r="CE294" i="9" l="1"/>
  <c r="CE30" i="9" l="1"/>
  <c r="CE295" i="9"/>
  <c r="CE272" i="9"/>
  <c r="CE264" i="9" s="1"/>
  <c r="CF281" i="9" l="1" a="1"/>
  <c r="CF281" i="9" s="1"/>
  <c r="CE57" i="9"/>
  <c r="CE62" i="9" s="1"/>
  <c r="CE32" i="9"/>
  <c r="CE106" i="9"/>
  <c r="CE33" i="9" l="1"/>
  <c r="CE943" i="9" s="1"/>
  <c r="CE920" i="9"/>
  <c r="CE932" i="9"/>
  <c r="CF275" i="9"/>
  <c r="CF299" i="9" l="1"/>
  <c r="CF120" i="9"/>
  <c r="CF125" i="9" s="1"/>
  <c r="CF276" i="9"/>
  <c r="CF277" i="9"/>
  <c r="CF294" i="9" l="1"/>
  <c r="CF295" i="9" l="1"/>
  <c r="CF30" i="9"/>
  <c r="CF272" i="9"/>
  <c r="CF264" i="9" s="1"/>
  <c r="CG281" i="9" l="1" a="1"/>
  <c r="CG281" i="9" s="1"/>
  <c r="CF57" i="9"/>
  <c r="CF62" i="9" s="1"/>
  <c r="CF32" i="9"/>
  <c r="CF106" i="9"/>
  <c r="CF920" i="9" l="1"/>
  <c r="CF33" i="9"/>
  <c r="CF943" i="9" s="1"/>
  <c r="CF932" i="9"/>
  <c r="CG275" i="9"/>
  <c r="ED281" i="9"/>
  <c r="ED282" i="9" s="1"/>
  <c r="CG120" i="9" l="1"/>
  <c r="CG125" i="9" s="1"/>
  <c r="CG299" i="9"/>
  <c r="CG276" i="9"/>
  <c r="CG277" i="9"/>
  <c r="ED275" i="9"/>
  <c r="CG294" i="9" l="1"/>
  <c r="ED299" i="9"/>
  <c r="ED300" i="9" s="1"/>
  <c r="ED277" i="9"/>
  <c r="ED901" i="9"/>
  <c r="ED276" i="9"/>
  <c r="ED120" i="9"/>
  <c r="ED125" i="9" s="1"/>
  <c r="CG30" i="9" l="1"/>
  <c r="CG295" i="9"/>
  <c r="ED294" i="9"/>
  <c r="CG272" i="9"/>
  <c r="CG264" i="9" l="1"/>
  <c r="ED272" i="9"/>
  <c r="ED30" i="9"/>
  <c r="ED295" i="9"/>
  <c r="ED900" i="9"/>
  <c r="CG32" i="9"/>
  <c r="CG106" i="9"/>
  <c r="CG932" i="9" l="1"/>
  <c r="CG920" i="9"/>
  <c r="CG33" i="9"/>
  <c r="CG943" i="9" s="1"/>
  <c r="ED106" i="9"/>
  <c r="ED32" i="9"/>
  <c r="ED264" i="9"/>
  <c r="ED57" i="9" s="1"/>
  <c r="ED62" i="9" s="1"/>
  <c r="CG57" i="9"/>
  <c r="CG62" i="9" s="1"/>
  <c r="CH281" i="9" l="1" a="1"/>
  <c r="CH281" i="9" s="1"/>
  <c r="CH275" i="9" s="1"/>
  <c r="ED920" i="9"/>
  <c r="ED33" i="9"/>
  <c r="ED943" i="9" s="1"/>
  <c r="CH299" i="9" l="1"/>
  <c r="CH120" i="9"/>
  <c r="CH125" i="9" s="1"/>
  <c r="CH277" i="9"/>
  <c r="CH276" i="9"/>
  <c r="CH294" i="9" l="1"/>
  <c r="CH295" i="9" l="1"/>
  <c r="CH30" i="9"/>
  <c r="CH272" i="9"/>
  <c r="CH264" i="9" s="1"/>
  <c r="CH32" i="9" l="1"/>
  <c r="CH106" i="9"/>
  <c r="CI281" i="9" a="1"/>
  <c r="CI281" i="9" s="1"/>
  <c r="CH57" i="9"/>
  <c r="CH62" i="9" s="1"/>
  <c r="CI275" i="9" l="1"/>
  <c r="CH33" i="9"/>
  <c r="CH943" i="9" s="1"/>
  <c r="CH920" i="9"/>
  <c r="CH932" i="9"/>
  <c r="CI120" i="9" l="1"/>
  <c r="CI125" i="9" s="1"/>
  <c r="CI276" i="9"/>
  <c r="CI299" i="9"/>
  <c r="CI277" i="9"/>
  <c r="CI294" i="9" l="1"/>
  <c r="CI30" i="9" l="1"/>
  <c r="CI295" i="9"/>
  <c r="CI272" i="9"/>
  <c r="CI264" i="9" s="1"/>
  <c r="CJ281" i="9" l="1" a="1"/>
  <c r="CJ281" i="9" s="1"/>
  <c r="CI57" i="9"/>
  <c r="CI62" i="9" s="1"/>
  <c r="CI32" i="9"/>
  <c r="CI106" i="9"/>
  <c r="CI920" i="9" l="1"/>
  <c r="CI33" i="9"/>
  <c r="CI943" i="9" s="1"/>
  <c r="CI932" i="9"/>
  <c r="CJ275" i="9"/>
  <c r="CJ299" i="9" l="1"/>
  <c r="CJ120" i="9"/>
  <c r="CJ125" i="9" s="1"/>
  <c r="CJ276" i="9"/>
  <c r="CJ277" i="9"/>
  <c r="CJ294" i="9" l="1"/>
  <c r="CJ295" i="9" l="1"/>
  <c r="CJ30" i="9"/>
  <c r="CJ272" i="9"/>
  <c r="CJ264" i="9" s="1"/>
  <c r="CK281" i="9" l="1" a="1"/>
  <c r="CK281" i="9" s="1"/>
  <c r="CJ57" i="9"/>
  <c r="CJ62" i="9" s="1"/>
  <c r="CJ106" i="9"/>
  <c r="CJ32" i="9"/>
  <c r="CJ920" i="9" l="1"/>
  <c r="CJ932" i="9"/>
  <c r="CJ33" i="9"/>
  <c r="CJ943" i="9" s="1"/>
  <c r="CK275" i="9"/>
  <c r="EE281" i="9"/>
  <c r="EE282" i="9" s="1"/>
  <c r="CK276" i="9" l="1"/>
  <c r="CK299" i="9"/>
  <c r="CK120" i="9"/>
  <c r="CK125" i="9" s="1"/>
  <c r="CK277" i="9"/>
  <c r="EE275" i="9"/>
  <c r="EE277" i="9" l="1"/>
  <c r="EE276" i="9"/>
  <c r="EE901" i="9"/>
  <c r="EE120" i="9"/>
  <c r="EE125" i="9" s="1"/>
  <c r="CK294" i="9"/>
  <c r="EE299" i="9"/>
  <c r="EE300" i="9" s="1"/>
  <c r="CK295" i="9" l="1"/>
  <c r="CK30" i="9"/>
  <c r="EE294" i="9"/>
  <c r="CK272" i="9"/>
  <c r="EE295" i="9" l="1"/>
  <c r="EE900" i="9"/>
  <c r="EE30" i="9"/>
  <c r="CK32" i="9"/>
  <c r="CK106" i="9"/>
  <c r="CK264" i="9"/>
  <c r="EE272" i="9"/>
  <c r="CK57" i="9" l="1"/>
  <c r="CK62" i="9" s="1"/>
  <c r="EE264" i="9"/>
  <c r="EE57" i="9" s="1"/>
  <c r="EE62" i="9" s="1"/>
  <c r="CK932" i="9"/>
  <c r="CK33" i="9"/>
  <c r="CK943" i="9" s="1"/>
  <c r="CK920" i="9"/>
  <c r="EE32" i="9"/>
  <c r="EE106" i="9"/>
  <c r="CL281" i="9" l="1" a="1"/>
  <c r="CL281" i="9" s="1"/>
  <c r="CL275" i="9" s="1"/>
  <c r="EE920" i="9"/>
  <c r="EE33" i="9"/>
  <c r="EE943" i="9" s="1"/>
  <c r="CL120" i="9" l="1"/>
  <c r="CL125" i="9" s="1"/>
  <c r="CL299" i="9"/>
  <c r="CL277" i="9"/>
  <c r="CL276" i="9"/>
  <c r="CL294" i="9" l="1"/>
  <c r="CL295" i="9" l="1"/>
  <c r="CL30" i="9"/>
  <c r="CL272" i="9"/>
  <c r="CL264" i="9" s="1"/>
  <c r="CM281" i="9" l="1" a="1"/>
  <c r="CM281" i="9" s="1"/>
  <c r="CL57" i="9"/>
  <c r="CL62" i="9" s="1"/>
  <c r="CL32" i="9"/>
  <c r="CL106" i="9"/>
  <c r="CL932" i="9" l="1"/>
  <c r="CL920" i="9"/>
  <c r="CL33" i="9"/>
  <c r="CL943" i="9" s="1"/>
  <c r="CM275" i="9"/>
  <c r="CM120" i="9" l="1"/>
  <c r="CM125" i="9" s="1"/>
  <c r="CM299" i="9"/>
  <c r="CM276" i="9"/>
  <c r="CM277" i="9"/>
  <c r="CM294" i="9" l="1"/>
  <c r="CM30" i="9" l="1"/>
  <c r="CM295" i="9"/>
  <c r="CM272" i="9"/>
  <c r="CM264" i="9" s="1"/>
  <c r="CN281" i="9" l="1" a="1"/>
  <c r="CN281" i="9" s="1"/>
  <c r="CM57" i="9"/>
  <c r="CM62" i="9" s="1"/>
  <c r="CM32" i="9"/>
  <c r="CM106" i="9"/>
  <c r="CM920" i="9" l="1"/>
  <c r="CM33" i="9"/>
  <c r="CM943" i="9" s="1"/>
  <c r="CM932" i="9"/>
  <c r="CN275" i="9"/>
  <c r="CN299" i="9" l="1"/>
  <c r="CN276" i="9"/>
  <c r="CN120" i="9"/>
  <c r="CN125" i="9" s="1"/>
  <c r="CN277" i="9"/>
  <c r="CN294" i="9" l="1"/>
  <c r="CN30" i="9" l="1"/>
  <c r="CN295" i="9"/>
  <c r="CN272" i="9"/>
  <c r="CN264" i="9" s="1"/>
  <c r="CO281" i="9" l="1" a="1"/>
  <c r="CO281" i="9" s="1"/>
  <c r="CN57" i="9"/>
  <c r="CN62" i="9" s="1"/>
  <c r="CN32" i="9"/>
  <c r="CN106" i="9"/>
  <c r="CN932" i="9" l="1"/>
  <c r="CN920" i="9"/>
  <c r="CN33" i="9"/>
  <c r="CN943" i="9" s="1"/>
  <c r="CO275" i="9"/>
  <c r="EF281" i="9"/>
  <c r="EF282" i="9" s="1"/>
  <c r="CO299" i="9" l="1"/>
  <c r="CO276" i="9"/>
  <c r="CO120" i="9"/>
  <c r="CO125" i="9" s="1"/>
  <c r="CO277" i="9"/>
  <c r="EF275" i="9"/>
  <c r="EF276" i="9" l="1"/>
  <c r="EF120" i="9"/>
  <c r="EF125" i="9" s="1"/>
  <c r="EF277" i="9"/>
  <c r="EF901" i="9"/>
  <c r="CO294" i="9"/>
  <c r="EF299" i="9"/>
  <c r="EF300" i="9" s="1"/>
  <c r="CO295" i="9" l="1"/>
  <c r="CO30" i="9"/>
  <c r="EF294" i="9"/>
  <c r="CO272" i="9"/>
  <c r="EF272" i="9" l="1"/>
  <c r="CO264" i="9"/>
  <c r="EF30" i="9"/>
  <c r="EF295" i="9"/>
  <c r="EF900" i="9"/>
  <c r="CO106" i="9"/>
  <c r="CO32" i="9"/>
  <c r="CO932" i="9" l="1"/>
  <c r="CO920" i="9"/>
  <c r="CO33" i="9"/>
  <c r="CO943" i="9" s="1"/>
  <c r="EF32" i="9"/>
  <c r="EF106" i="9"/>
  <c r="EF264" i="9"/>
  <c r="EF57" i="9" s="1"/>
  <c r="EF62" i="9" s="1"/>
  <c r="CO57" i="9"/>
  <c r="CO62" i="9" s="1"/>
  <c r="CP281" i="9" l="1" a="1"/>
  <c r="CP281" i="9" s="1"/>
  <c r="CP275" i="9" s="1"/>
  <c r="EF920" i="9"/>
  <c r="EF33" i="9"/>
  <c r="EF943" i="9" s="1"/>
  <c r="CP276" i="9" l="1"/>
  <c r="CP277" i="9"/>
  <c r="CP120" i="9"/>
  <c r="CP125" i="9" s="1"/>
  <c r="CP299" i="9"/>
  <c r="CP294" i="9" l="1"/>
  <c r="CP30" i="9" l="1"/>
  <c r="CP295" i="9"/>
  <c r="CP272" i="9"/>
  <c r="CP264" i="9" s="1"/>
  <c r="CQ281" i="9" l="1" a="1"/>
  <c r="CQ281" i="9" s="1"/>
  <c r="CP57" i="9"/>
  <c r="CP62" i="9" s="1"/>
  <c r="CP32" i="9"/>
  <c r="CP106" i="9"/>
  <c r="CP932" i="9" l="1"/>
  <c r="CP920" i="9"/>
  <c r="CP33" i="9"/>
  <c r="CP943" i="9" s="1"/>
  <c r="CQ275" i="9"/>
  <c r="CQ276" i="9" l="1"/>
  <c r="CQ120" i="9"/>
  <c r="CQ125" i="9" s="1"/>
  <c r="CQ299" i="9"/>
  <c r="CQ277" i="9"/>
  <c r="CQ294" i="9" l="1"/>
  <c r="CQ295" i="9" l="1"/>
  <c r="CQ30" i="9"/>
  <c r="CQ272" i="9"/>
  <c r="CQ264" i="9" s="1"/>
  <c r="CR281" i="9" l="1" a="1"/>
  <c r="CR281" i="9" s="1"/>
  <c r="CQ57" i="9"/>
  <c r="CQ62" i="9" s="1"/>
  <c r="CQ106" i="9"/>
  <c r="CQ32" i="9"/>
  <c r="CQ33" i="9" l="1"/>
  <c r="CQ943" i="9" s="1"/>
  <c r="CQ920" i="9"/>
  <c r="CQ932" i="9"/>
  <c r="CR275" i="9"/>
  <c r="CR276" i="9" l="1"/>
  <c r="CR120" i="9"/>
  <c r="CR125" i="9" s="1"/>
  <c r="CR299" i="9"/>
  <c r="CR277" i="9"/>
  <c r="CR294" i="9" l="1"/>
  <c r="CR295" i="9" l="1"/>
  <c r="CR30" i="9"/>
  <c r="CR272" i="9"/>
  <c r="CR264" i="9" s="1"/>
  <c r="CS281" i="9" l="1" a="1"/>
  <c r="CS281" i="9" s="1"/>
  <c r="CR57" i="9"/>
  <c r="CR62" i="9" s="1"/>
  <c r="CR32" i="9"/>
  <c r="CR106" i="9"/>
  <c r="CR920" i="9" l="1"/>
  <c r="CR932" i="9"/>
  <c r="CR33" i="9"/>
  <c r="CR943" i="9" s="1"/>
  <c r="CS275" i="9"/>
  <c r="EG281" i="9"/>
  <c r="EG282" i="9" s="1"/>
  <c r="CS120" i="9" l="1"/>
  <c r="CS125" i="9" s="1"/>
  <c r="CS299" i="9"/>
  <c r="CS276" i="9"/>
  <c r="CS277" i="9"/>
  <c r="EG275" i="9"/>
  <c r="EG277" i="9" l="1"/>
  <c r="EG120" i="9"/>
  <c r="EG125" i="9" s="1"/>
  <c r="EG901" i="9"/>
  <c r="EG276" i="9"/>
  <c r="CS294" i="9"/>
  <c r="EG299" i="9"/>
  <c r="EG300" i="9" s="1"/>
  <c r="CS30" i="9" l="1"/>
  <c r="CS295" i="9"/>
  <c r="EG294" i="9"/>
  <c r="CS272" i="9"/>
  <c r="EG272" i="9" l="1"/>
  <c r="CS264" i="9"/>
  <c r="EG295" i="9"/>
  <c r="EG900" i="9"/>
  <c r="EG30" i="9"/>
  <c r="CS32" i="9"/>
  <c r="CS106" i="9"/>
  <c r="CS33" i="9" l="1"/>
  <c r="CS943" i="9" s="1"/>
  <c r="CS920" i="9"/>
  <c r="CS932" i="9"/>
  <c r="CS57" i="9"/>
  <c r="CS62" i="9" s="1"/>
  <c r="EG264" i="9"/>
  <c r="EG57" i="9" s="1"/>
  <c r="EG62" i="9" s="1"/>
  <c r="EG106" i="9"/>
  <c r="EG32" i="9"/>
  <c r="CT281" i="9" l="1" a="1"/>
  <c r="CT281" i="9" s="1"/>
  <c r="CT275" i="9" s="1"/>
  <c r="EG920" i="9"/>
  <c r="EG33" i="9"/>
  <c r="EG943" i="9" s="1"/>
  <c r="CT277" i="9" l="1"/>
  <c r="CT299" i="9"/>
  <c r="CT276" i="9"/>
  <c r="CT120" i="9"/>
  <c r="CT125" i="9" s="1"/>
  <c r="CT294" i="9" l="1"/>
  <c r="CT295" i="9" l="1"/>
  <c r="CT30" i="9"/>
  <c r="CT272" i="9"/>
  <c r="CT264" i="9" s="1"/>
  <c r="CU281" i="9" l="1" a="1"/>
  <c r="CU281" i="9" s="1"/>
  <c r="CT57" i="9"/>
  <c r="CT62" i="9" s="1"/>
  <c r="CT32" i="9"/>
  <c r="CT106" i="9"/>
  <c r="CT920" i="9" l="1"/>
  <c r="CT932" i="9"/>
  <c r="CT33" i="9"/>
  <c r="CT943" i="9" s="1"/>
  <c r="CU275" i="9"/>
  <c r="CU120" i="9" l="1"/>
  <c r="CU125" i="9" s="1"/>
  <c r="CU276" i="9"/>
  <c r="CU299" i="9"/>
  <c r="CU277" i="9"/>
  <c r="CU294" i="9" l="1"/>
  <c r="CU30" i="9" l="1"/>
  <c r="CU295" i="9"/>
  <c r="CU272" i="9"/>
  <c r="CU264" i="9" s="1"/>
  <c r="CV281" i="9" l="1" a="1"/>
  <c r="CV281" i="9" s="1"/>
  <c r="CU57" i="9"/>
  <c r="CU62" i="9" s="1"/>
  <c r="CU106" i="9"/>
  <c r="CU32" i="9"/>
  <c r="CU920" i="9" l="1"/>
  <c r="CU33" i="9"/>
  <c r="CU943" i="9" s="1"/>
  <c r="CU932" i="9"/>
  <c r="CV275" i="9"/>
  <c r="CV299" i="9" l="1"/>
  <c r="CV276" i="9"/>
  <c r="CV120" i="9"/>
  <c r="CV125" i="9" s="1"/>
  <c r="CV277" i="9"/>
  <c r="CV294" i="9" l="1"/>
  <c r="CV30" i="9" l="1"/>
  <c r="CV295" i="9"/>
  <c r="CV272" i="9"/>
  <c r="CV264" i="9" s="1"/>
  <c r="CW281" i="9" l="1" a="1"/>
  <c r="CW281" i="9" s="1"/>
  <c r="CV57" i="9"/>
  <c r="CV62" i="9" s="1"/>
  <c r="CV32" i="9"/>
  <c r="CV106" i="9"/>
  <c r="CV932" i="9" l="1"/>
  <c r="CV33" i="9"/>
  <c r="CV943" i="9" s="1"/>
  <c r="CV920" i="9"/>
  <c r="CW275" i="9"/>
  <c r="EH281" i="9"/>
  <c r="EH282" i="9" s="1"/>
  <c r="CW120" i="9" l="1"/>
  <c r="CW125" i="9" s="1"/>
  <c r="CW299" i="9"/>
  <c r="CW276" i="9"/>
  <c r="CW277" i="9"/>
  <c r="EH275" i="9"/>
  <c r="EH277" i="9" l="1"/>
  <c r="EH901" i="9"/>
  <c r="EH120" i="9"/>
  <c r="EH125" i="9" s="1"/>
  <c r="EH276" i="9"/>
  <c r="CW294" i="9"/>
  <c r="EH299" i="9"/>
  <c r="EH300" i="9" s="1"/>
  <c r="CW295" i="9" l="1"/>
  <c r="CW30" i="9"/>
  <c r="EH294" i="9"/>
  <c r="CW272" i="9"/>
  <c r="EH272" i="9" l="1"/>
  <c r="CW264" i="9"/>
  <c r="EH30" i="9"/>
  <c r="EH900" i="9"/>
  <c r="EH295" i="9"/>
  <c r="CW106" i="9"/>
  <c r="CW32" i="9"/>
  <c r="CW33" i="9" l="1"/>
  <c r="CW943" i="9" s="1"/>
  <c r="CW920" i="9"/>
  <c r="CW932" i="9"/>
  <c r="EH106" i="9"/>
  <c r="EH32" i="9"/>
  <c r="CW57" i="9"/>
  <c r="CW62" i="9" s="1"/>
  <c r="EH264" i="9"/>
  <c r="EH57" i="9" s="1"/>
  <c r="EH62" i="9" s="1"/>
  <c r="CX281" i="9" l="1" a="1"/>
  <c r="CX281" i="9" s="1"/>
  <c r="CX275" i="9" s="1"/>
  <c r="EH920" i="9"/>
  <c r="EH33" i="9"/>
  <c r="EH943" i="9" s="1"/>
  <c r="CX277" i="9" l="1"/>
  <c r="CX276" i="9"/>
  <c r="CX120" i="9"/>
  <c r="CX125" i="9" s="1"/>
  <c r="CX299" i="9"/>
  <c r="CX294" i="9" l="1"/>
  <c r="CX30" i="9" l="1"/>
  <c r="CX295" i="9"/>
  <c r="CX272" i="9"/>
  <c r="CX264" i="9" s="1"/>
  <c r="CY281" i="9" l="1" a="1"/>
  <c r="CY281" i="9" s="1"/>
  <c r="CX57" i="9"/>
  <c r="CX62" i="9" s="1"/>
  <c r="CX106" i="9"/>
  <c r="CX32" i="9"/>
  <c r="CX920" i="9" l="1"/>
  <c r="CX932" i="9"/>
  <c r="CX33" i="9"/>
  <c r="CX943" i="9" s="1"/>
  <c r="CY275" i="9"/>
  <c r="CY120" i="9" l="1"/>
  <c r="CY125" i="9" s="1"/>
  <c r="CY299" i="9"/>
  <c r="CY276" i="9"/>
  <c r="CY277" i="9"/>
  <c r="CY294" i="9" l="1"/>
  <c r="CY30" i="9" l="1"/>
  <c r="CY295" i="9"/>
  <c r="CY272" i="9"/>
  <c r="CY264" i="9" s="1"/>
  <c r="CY32" i="9" l="1"/>
  <c r="CY106" i="9"/>
  <c r="CZ281" i="9" a="1"/>
  <c r="CZ281" i="9" s="1"/>
  <c r="CY57" i="9"/>
  <c r="CY62" i="9" s="1"/>
  <c r="CZ275" i="9" l="1"/>
  <c r="CY920" i="9"/>
  <c r="CY33" i="9"/>
  <c r="CY943" i="9" s="1"/>
  <c r="CY932" i="9"/>
  <c r="CZ120" i="9" l="1"/>
  <c r="CZ125" i="9" s="1"/>
  <c r="CZ276" i="9"/>
  <c r="CZ299" i="9"/>
  <c r="CZ277" i="9"/>
  <c r="CZ294" i="9" l="1"/>
  <c r="CZ295" i="9" l="1"/>
  <c r="CZ30" i="9"/>
  <c r="CZ272" i="9"/>
  <c r="CZ264" i="9" s="1"/>
  <c r="DA281" i="9" l="1" a="1"/>
  <c r="DA281" i="9" s="1"/>
  <c r="CZ57" i="9"/>
  <c r="CZ62" i="9" s="1"/>
  <c r="CZ32" i="9"/>
  <c r="CZ106" i="9"/>
  <c r="CZ33" i="9" l="1"/>
  <c r="CZ943" i="9" s="1"/>
  <c r="CZ932" i="9"/>
  <c r="CZ920" i="9"/>
  <c r="DA275" i="9"/>
  <c r="EI281" i="9"/>
  <c r="EI282" i="9" s="1"/>
  <c r="DA120" i="9" l="1"/>
  <c r="DA125" i="9" s="1"/>
  <c r="DA276" i="9"/>
  <c r="DA299" i="9"/>
  <c r="DA277" i="9"/>
  <c r="EI275" i="9"/>
  <c r="EI120" i="9" l="1"/>
  <c r="EI125" i="9" s="1"/>
  <c r="EI277" i="9"/>
  <c r="EI276" i="9"/>
  <c r="EI901" i="9"/>
  <c r="DA294" i="9"/>
  <c r="EI299" i="9"/>
  <c r="EI300" i="9" s="1"/>
  <c r="DA30" i="9" l="1"/>
  <c r="DA295" i="9"/>
  <c r="EI294" i="9"/>
  <c r="DA272" i="9"/>
  <c r="EI272" i="9" l="1"/>
  <c r="DA264" i="9"/>
  <c r="EI295" i="9"/>
  <c r="EI900" i="9"/>
  <c r="EI30" i="9"/>
  <c r="DA32" i="9"/>
  <c r="DA106" i="9"/>
  <c r="EI106" i="9" l="1"/>
  <c r="EI32" i="9"/>
  <c r="EI264" i="9"/>
  <c r="EI57" i="9" s="1"/>
  <c r="EI62" i="9" s="1"/>
  <c r="DA57" i="9"/>
  <c r="DA62" i="9" s="1"/>
  <c r="DA932" i="9"/>
  <c r="DA33" i="9"/>
  <c r="DA943" i="9" s="1"/>
  <c r="DA920" i="9"/>
  <c r="DB281" i="9" l="1" a="1"/>
  <c r="DB281" i="9" s="1"/>
  <c r="DB275" i="9" s="1"/>
  <c r="EI920" i="9"/>
  <c r="EI33" i="9"/>
  <c r="EI943" i="9" s="1"/>
  <c r="DB276" i="9" l="1"/>
  <c r="DB277" i="9"/>
  <c r="DB120" i="9"/>
  <c r="DB125" i="9" s="1"/>
  <c r="DB299" i="9"/>
  <c r="DB294" i="9" l="1"/>
  <c r="DB295" i="9" l="1"/>
  <c r="DB30" i="9"/>
  <c r="DB272" i="9"/>
  <c r="DB264" i="9" s="1"/>
  <c r="DC281" i="9" l="1" a="1"/>
  <c r="DC281" i="9" s="1"/>
  <c r="DB57" i="9"/>
  <c r="DB62" i="9" s="1"/>
  <c r="DB106" i="9"/>
  <c r="DB32" i="9"/>
  <c r="DB932" i="9" l="1"/>
  <c r="DB920" i="9"/>
  <c r="DB33" i="9"/>
  <c r="DB943" i="9" s="1"/>
  <c r="DC275" i="9"/>
  <c r="DC120" i="9" l="1"/>
  <c r="DC125" i="9" s="1"/>
  <c r="DC299" i="9"/>
  <c r="DC276" i="9"/>
  <c r="DC277" i="9"/>
  <c r="DC294" i="9" l="1"/>
  <c r="DC30" i="9" l="1"/>
  <c r="DC295" i="9"/>
  <c r="DC272" i="9"/>
  <c r="DC264" i="9" s="1"/>
  <c r="DD281" i="9" l="1" a="1"/>
  <c r="DD281" i="9" s="1"/>
  <c r="DC57" i="9"/>
  <c r="DC62" i="9" s="1"/>
  <c r="DC106" i="9"/>
  <c r="DC32" i="9"/>
  <c r="DC33" i="9" l="1"/>
  <c r="DC943" i="9" s="1"/>
  <c r="DC920" i="9"/>
  <c r="DC932" i="9"/>
  <c r="DD275" i="9"/>
  <c r="DD299" i="9" l="1"/>
  <c r="DD120" i="9"/>
  <c r="DD125" i="9" s="1"/>
  <c r="DD276" i="9"/>
  <c r="DD277" i="9"/>
  <c r="DD294" i="9" l="1"/>
  <c r="DD295" i="9" l="1"/>
  <c r="DD30" i="9"/>
  <c r="DD272" i="9"/>
  <c r="DD264" i="9" s="1"/>
  <c r="DD106" i="9" l="1"/>
  <c r="DD32" i="9"/>
  <c r="DE281" i="9" a="1"/>
  <c r="DE281" i="9" s="1"/>
  <c r="DD57" i="9"/>
  <c r="DD62" i="9" s="1"/>
  <c r="DE275" i="9" l="1"/>
  <c r="EJ281" i="9"/>
  <c r="EJ282" i="9" s="1"/>
  <c r="DD932" i="9"/>
  <c r="DD920" i="9"/>
  <c r="DD33" i="9"/>
  <c r="DD943" i="9" s="1"/>
  <c r="DE120" i="9" l="1"/>
  <c r="DE125" i="9" s="1"/>
  <c r="DE299" i="9"/>
  <c r="DE276" i="9"/>
  <c r="DE277" i="9"/>
  <c r="EJ275" i="9"/>
  <c r="EJ901" i="9" l="1"/>
  <c r="EJ276" i="9"/>
  <c r="EJ120" i="9"/>
  <c r="EJ125" i="9" s="1"/>
  <c r="EJ277" i="9"/>
  <c r="DE294" i="9"/>
  <c r="EJ299" i="9"/>
  <c r="EJ300" i="9" s="1"/>
  <c r="DE295" i="9" l="1"/>
  <c r="DE30" i="9"/>
  <c r="EJ294" i="9"/>
  <c r="DE272" i="9"/>
  <c r="EJ272" i="9" l="1"/>
  <c r="DE264" i="9"/>
  <c r="EJ900" i="9"/>
  <c r="EJ30" i="9"/>
  <c r="EJ295" i="9"/>
  <c r="DE106" i="9"/>
  <c r="DE32" i="9"/>
  <c r="DE932" i="9" l="1"/>
  <c r="DE920" i="9"/>
  <c r="DE33" i="9"/>
  <c r="DE943" i="9" s="1"/>
  <c r="EJ32" i="9"/>
  <c r="EJ106" i="9"/>
  <c r="EJ264" i="9"/>
  <c r="EJ57" i="9" s="1"/>
  <c r="EJ62" i="9" s="1"/>
  <c r="DE57" i="9"/>
  <c r="DE62" i="9" s="1"/>
  <c r="DF281" i="9" l="1" a="1"/>
  <c r="DF281" i="9" s="1"/>
  <c r="DF275" i="9" s="1"/>
  <c r="EJ33" i="9"/>
  <c r="EJ943" i="9" s="1"/>
  <c r="EJ920" i="9"/>
  <c r="DF277" i="9" l="1"/>
  <c r="DF276" i="9"/>
  <c r="DF120" i="9"/>
  <c r="DF125" i="9" s="1"/>
  <c r="DF299" i="9"/>
  <c r="DF294" i="9" l="1"/>
  <c r="DF30" i="9" l="1"/>
  <c r="DF295" i="9"/>
  <c r="DF272" i="9"/>
  <c r="DF264" i="9" s="1"/>
  <c r="DG281" i="9" l="1" a="1"/>
  <c r="DG281" i="9" s="1"/>
  <c r="DF57" i="9"/>
  <c r="DF62" i="9" s="1"/>
  <c r="DF106" i="9"/>
  <c r="DF32" i="9"/>
  <c r="DF920" i="9" l="1"/>
  <c r="DF33" i="9"/>
  <c r="DF943" i="9" s="1"/>
  <c r="DF932" i="9"/>
  <c r="DG275" i="9"/>
  <c r="DG276" i="9" l="1"/>
  <c r="DG120" i="9"/>
  <c r="DG125" i="9" s="1"/>
  <c r="DG299" i="9"/>
  <c r="DG277" i="9"/>
  <c r="DG294" i="9" l="1"/>
  <c r="DG30" i="9" l="1"/>
  <c r="DG295" i="9"/>
  <c r="DG272" i="9"/>
  <c r="DG264" i="9" s="1"/>
  <c r="DH281" i="9" l="1" a="1"/>
  <c r="DH281" i="9" s="1"/>
  <c r="DG57" i="9"/>
  <c r="DG62" i="9" s="1"/>
  <c r="DG32" i="9"/>
  <c r="DG106" i="9"/>
  <c r="DG920" i="9" l="1"/>
  <c r="DG33" i="9"/>
  <c r="DG943" i="9" s="1"/>
  <c r="DG932" i="9"/>
  <c r="DH275" i="9"/>
  <c r="DH276" i="9" l="1"/>
  <c r="DH299" i="9"/>
  <c r="DH120" i="9"/>
  <c r="DH125" i="9" s="1"/>
  <c r="DH277" i="9"/>
  <c r="DH294" i="9" l="1"/>
  <c r="DH30" i="9" l="1"/>
  <c r="DH295" i="9"/>
  <c r="DH272" i="9"/>
  <c r="DH264" i="9" s="1"/>
  <c r="DI281" i="9" l="1" a="1"/>
  <c r="DI281" i="9" s="1"/>
  <c r="DH57" i="9"/>
  <c r="DH62" i="9" s="1"/>
  <c r="DH106" i="9"/>
  <c r="DH32" i="9"/>
  <c r="DH33" i="9" l="1"/>
  <c r="DH943" i="9" s="1"/>
  <c r="DH920" i="9"/>
  <c r="DH932" i="9"/>
  <c r="DI275" i="9"/>
  <c r="EK281" i="9"/>
  <c r="EK282" i="9" s="1"/>
  <c r="DI120" i="9" l="1"/>
  <c r="DI125" i="9" s="1"/>
  <c r="DI299" i="9"/>
  <c r="DI276" i="9"/>
  <c r="DI277" i="9"/>
  <c r="EK275" i="9"/>
  <c r="DI294" i="9" l="1"/>
  <c r="EK299" i="9"/>
  <c r="EK300" i="9" s="1"/>
  <c r="EK120" i="9"/>
  <c r="EK125" i="9" s="1"/>
  <c r="EK901" i="9"/>
  <c r="EK277" i="9"/>
  <c r="EK276" i="9"/>
  <c r="DI295" i="9" l="1"/>
  <c r="DI30" i="9"/>
  <c r="EK294" i="9"/>
  <c r="DI272" i="9"/>
  <c r="EK272" i="9" l="1"/>
  <c r="DI264" i="9"/>
  <c r="DI32" i="9"/>
  <c r="DI106" i="9"/>
  <c r="EK295" i="9"/>
  <c r="EK30" i="9"/>
  <c r="EK900" i="9"/>
  <c r="DI932" i="9" l="1"/>
  <c r="DI33" i="9"/>
  <c r="DI943" i="9" s="1"/>
  <c r="DI920" i="9"/>
  <c r="EK264" i="9"/>
  <c r="EK57" i="9" s="1"/>
  <c r="EK62" i="9" s="1"/>
  <c r="DI57" i="9"/>
  <c r="DI62" i="9" s="1"/>
  <c r="EK32" i="9"/>
  <c r="EK106" i="9"/>
  <c r="EK33" i="9" l="1"/>
  <c r="EK943" i="9" s="1"/>
  <c r="EK920" i="9"/>
  <c r="EL1" i="9"/>
  <c r="AW37" i="9"/>
  <c r="AX37" i="9"/>
  <c r="AY37" i="9"/>
  <c r="AZ37" i="9"/>
  <c r="BA37" i="9"/>
  <c r="BB37" i="9"/>
  <c r="BC37" i="9"/>
  <c r="BD37" i="9"/>
  <c r="BE37" i="9"/>
  <c r="BF37" i="9"/>
  <c r="BG37" i="9"/>
  <c r="BH37" i="9"/>
  <c r="BI37" i="9"/>
  <c r="BJ37" i="9"/>
  <c r="BK37" i="9"/>
  <c r="BL37" i="9"/>
  <c r="BM37" i="9"/>
  <c r="BN37" i="9"/>
  <c r="BO37" i="9"/>
  <c r="BP37" i="9"/>
  <c r="BQ37" i="9"/>
  <c r="BR37" i="9"/>
  <c r="BS37" i="9"/>
  <c r="BT37" i="9"/>
  <c r="BU37" i="9"/>
  <c r="BV37" i="9"/>
  <c r="BW37" i="9"/>
  <c r="BX37" i="9"/>
  <c r="BY37" i="9"/>
  <c r="BZ37" i="9"/>
  <c r="CA37" i="9"/>
  <c r="CB37" i="9"/>
  <c r="CC37" i="9"/>
  <c r="CD37" i="9"/>
  <c r="CE37" i="9"/>
  <c r="CF37" i="9"/>
  <c r="CG37" i="9"/>
  <c r="CH37" i="9"/>
  <c r="CI37" i="9"/>
  <c r="CJ37" i="9"/>
  <c r="CK37" i="9"/>
  <c r="CL37" i="9"/>
  <c r="CM37" i="9"/>
  <c r="CN37" i="9"/>
  <c r="CO37" i="9"/>
  <c r="CP37" i="9"/>
  <c r="CQ37" i="9"/>
  <c r="CR37" i="9"/>
  <c r="CS37" i="9"/>
  <c r="CT37" i="9"/>
  <c r="CU37" i="9"/>
  <c r="CV37" i="9"/>
  <c r="CW37" i="9"/>
  <c r="CX37" i="9"/>
  <c r="CY37" i="9"/>
  <c r="CZ37" i="9"/>
  <c r="DA37" i="9"/>
  <c r="DB37" i="9"/>
  <c r="DC37" i="9"/>
  <c r="DD37" i="9"/>
  <c r="DE37" i="9"/>
  <c r="DF37" i="9"/>
  <c r="DG37" i="9"/>
  <c r="DH37" i="9"/>
  <c r="DI37" i="9"/>
  <c r="DU37" i="9"/>
  <c r="DV37" i="9"/>
  <c r="DW37" i="9"/>
  <c r="DX37" i="9"/>
  <c r="DY37" i="9"/>
  <c r="DZ37" i="9"/>
  <c r="EA37" i="9"/>
  <c r="EB37" i="9"/>
  <c r="EC37" i="9"/>
  <c r="ED37" i="9"/>
  <c r="EE37" i="9"/>
  <c r="EF37" i="9"/>
  <c r="EG37" i="9"/>
  <c r="EH37" i="9"/>
  <c r="EI37" i="9"/>
  <c r="EJ37" i="9"/>
  <c r="EK37" i="9"/>
  <c r="AW38" i="9"/>
  <c r="AX38" i="9"/>
  <c r="AY38" i="9"/>
  <c r="AZ38" i="9"/>
  <c r="BA38" i="9"/>
  <c r="BB38" i="9"/>
  <c r="BC38" i="9"/>
  <c r="BD38" i="9"/>
  <c r="BE38" i="9"/>
  <c r="BF38" i="9"/>
  <c r="BG38" i="9"/>
  <c r="BH38" i="9"/>
  <c r="BI38" i="9"/>
  <c r="BJ38" i="9"/>
  <c r="BK38" i="9"/>
  <c r="BL38" i="9"/>
  <c r="BM38" i="9"/>
  <c r="BN38" i="9"/>
  <c r="BO38" i="9"/>
  <c r="BP38" i="9"/>
  <c r="BQ38" i="9"/>
  <c r="BR38" i="9"/>
  <c r="BS38" i="9"/>
  <c r="BT38" i="9"/>
  <c r="BU38" i="9"/>
  <c r="BV38" i="9"/>
  <c r="BW38" i="9"/>
  <c r="BX38" i="9"/>
  <c r="BY38" i="9"/>
  <c r="BZ38" i="9"/>
  <c r="CA38" i="9"/>
  <c r="CB38" i="9"/>
  <c r="CC38" i="9"/>
  <c r="CD38" i="9"/>
  <c r="CE38" i="9"/>
  <c r="CF38" i="9"/>
  <c r="CG38" i="9"/>
  <c r="CH38" i="9"/>
  <c r="CI38" i="9"/>
  <c r="CJ38" i="9"/>
  <c r="CK38" i="9"/>
  <c r="CL38" i="9"/>
  <c r="CM38" i="9"/>
  <c r="CN38" i="9"/>
  <c r="CO38" i="9"/>
  <c r="CP38" i="9"/>
  <c r="CQ38" i="9"/>
  <c r="CR38" i="9"/>
  <c r="CS38" i="9"/>
  <c r="CT38" i="9"/>
  <c r="CU38" i="9"/>
  <c r="CV38" i="9"/>
  <c r="CW38" i="9"/>
  <c r="CX38" i="9"/>
  <c r="CY38" i="9"/>
  <c r="CZ38" i="9"/>
  <c r="DA38" i="9"/>
  <c r="DB38" i="9"/>
  <c r="DC38" i="9"/>
  <c r="DD38" i="9"/>
  <c r="DE38" i="9"/>
  <c r="DF38" i="9"/>
  <c r="DG38" i="9"/>
  <c r="DH38" i="9"/>
  <c r="DI38" i="9"/>
  <c r="DU38" i="9"/>
  <c r="DV38" i="9"/>
  <c r="DW38" i="9"/>
  <c r="DX38" i="9"/>
  <c r="DY38" i="9"/>
  <c r="DZ38" i="9"/>
  <c r="EA38" i="9"/>
  <c r="EB38" i="9"/>
  <c r="EC38" i="9"/>
  <c r="ED38" i="9"/>
  <c r="EE38" i="9"/>
  <c r="EF38" i="9"/>
  <c r="EG38" i="9"/>
  <c r="EH38" i="9"/>
  <c r="EI38" i="9"/>
  <c r="EJ38" i="9"/>
  <c r="EK38" i="9"/>
  <c r="AW40" i="9"/>
  <c r="AX40" i="9"/>
  <c r="AY40" i="9"/>
  <c r="AZ40" i="9"/>
  <c r="BA40" i="9"/>
  <c r="BB40" i="9"/>
  <c r="BC40" i="9"/>
  <c r="BD40" i="9"/>
  <c r="BE40" i="9"/>
  <c r="BF40" i="9"/>
  <c r="BG40" i="9"/>
  <c r="BH40" i="9"/>
  <c r="BI40" i="9"/>
  <c r="BJ40" i="9"/>
  <c r="BK40" i="9"/>
  <c r="BL40" i="9"/>
  <c r="BM40" i="9"/>
  <c r="BN40" i="9"/>
  <c r="BO40" i="9"/>
  <c r="BP40" i="9"/>
  <c r="BQ40" i="9"/>
  <c r="BR40" i="9"/>
  <c r="BS40" i="9"/>
  <c r="BT40" i="9"/>
  <c r="BU40" i="9"/>
  <c r="BV40" i="9"/>
  <c r="BW40" i="9"/>
  <c r="BX40" i="9"/>
  <c r="BY40" i="9"/>
  <c r="BZ40" i="9"/>
  <c r="CA40" i="9"/>
  <c r="CB40" i="9"/>
  <c r="CC40" i="9"/>
  <c r="CD40" i="9"/>
  <c r="CE40" i="9"/>
  <c r="CF40" i="9"/>
  <c r="CG40" i="9"/>
  <c r="CH40" i="9"/>
  <c r="CI40" i="9"/>
  <c r="CJ40" i="9"/>
  <c r="CK40" i="9"/>
  <c r="CL40" i="9"/>
  <c r="CM40" i="9"/>
  <c r="CN40" i="9"/>
  <c r="CO40" i="9"/>
  <c r="CP40" i="9"/>
  <c r="CQ40" i="9"/>
  <c r="CR40" i="9"/>
  <c r="CS40" i="9"/>
  <c r="CT40" i="9"/>
  <c r="CU40" i="9"/>
  <c r="CV40" i="9"/>
  <c r="CW40" i="9"/>
  <c r="CX40" i="9"/>
  <c r="CY40" i="9"/>
  <c r="CZ40" i="9"/>
  <c r="DA40" i="9"/>
  <c r="DB40" i="9"/>
  <c r="DC40" i="9"/>
  <c r="DD40" i="9"/>
  <c r="DE40" i="9"/>
  <c r="DF40" i="9"/>
  <c r="DG40" i="9"/>
  <c r="DH40" i="9"/>
  <c r="DI40" i="9"/>
  <c r="DU40" i="9"/>
  <c r="DV40" i="9"/>
  <c r="DW40" i="9"/>
  <c r="DX40" i="9"/>
  <c r="DY40" i="9"/>
  <c r="DZ40" i="9"/>
  <c r="EA40" i="9"/>
  <c r="EB40" i="9"/>
  <c r="EC40" i="9"/>
  <c r="ED40" i="9"/>
  <c r="EE40" i="9"/>
  <c r="EF40" i="9"/>
  <c r="EG40" i="9"/>
  <c r="EH40" i="9"/>
  <c r="EI40" i="9"/>
  <c r="EJ40" i="9"/>
  <c r="EK40" i="9"/>
  <c r="AW42" i="9"/>
  <c r="AX42" i="9"/>
  <c r="AY42" i="9"/>
  <c r="AZ42" i="9"/>
  <c r="BA42" i="9"/>
  <c r="BB42" i="9"/>
  <c r="BC42" i="9"/>
  <c r="BD42" i="9"/>
  <c r="BE42" i="9"/>
  <c r="BF42" i="9"/>
  <c r="BG42" i="9"/>
  <c r="BH42" i="9"/>
  <c r="BI42" i="9"/>
  <c r="BJ42" i="9"/>
  <c r="BK42" i="9"/>
  <c r="BL42" i="9"/>
  <c r="BM42" i="9"/>
  <c r="BN42" i="9"/>
  <c r="BO42" i="9"/>
  <c r="BP42" i="9"/>
  <c r="BQ42" i="9"/>
  <c r="BR42" i="9"/>
  <c r="BS42" i="9"/>
  <c r="BT42" i="9"/>
  <c r="BU42" i="9"/>
  <c r="BV42" i="9"/>
  <c r="BW42" i="9"/>
  <c r="BX42" i="9"/>
  <c r="BY42" i="9"/>
  <c r="BZ42" i="9"/>
  <c r="CA42" i="9"/>
  <c r="CB42" i="9"/>
  <c r="CC42" i="9"/>
  <c r="CD42" i="9"/>
  <c r="CE42" i="9"/>
  <c r="CF42" i="9"/>
  <c r="CG42" i="9"/>
  <c r="CH42" i="9"/>
  <c r="CI42" i="9"/>
  <c r="CJ42" i="9"/>
  <c r="CK42" i="9"/>
  <c r="CL42" i="9"/>
  <c r="CM42" i="9"/>
  <c r="CN42" i="9"/>
  <c r="CO42" i="9"/>
  <c r="CP42" i="9"/>
  <c r="CQ42" i="9"/>
  <c r="CR42" i="9"/>
  <c r="CS42" i="9"/>
  <c r="CT42" i="9"/>
  <c r="CU42" i="9"/>
  <c r="CV42" i="9"/>
  <c r="CW42" i="9"/>
  <c r="CX42" i="9"/>
  <c r="CY42" i="9"/>
  <c r="CZ42" i="9"/>
  <c r="DA42" i="9"/>
  <c r="DB42" i="9"/>
  <c r="DC42" i="9"/>
  <c r="DD42" i="9"/>
  <c r="DE42" i="9"/>
  <c r="DF42" i="9"/>
  <c r="DG42" i="9"/>
  <c r="DH42" i="9"/>
  <c r="DI42" i="9"/>
  <c r="DU42" i="9"/>
  <c r="DV42" i="9"/>
  <c r="DW42" i="9"/>
  <c r="DX42" i="9"/>
  <c r="DY42" i="9"/>
  <c r="DZ42" i="9"/>
  <c r="EA42" i="9"/>
  <c r="EB42" i="9"/>
  <c r="EC42" i="9"/>
  <c r="ED42" i="9"/>
  <c r="EE42" i="9"/>
  <c r="EF42" i="9"/>
  <c r="EG42" i="9"/>
  <c r="EH42" i="9"/>
  <c r="EI42" i="9"/>
  <c r="EJ42" i="9"/>
  <c r="EK42" i="9"/>
  <c r="AW44" i="9"/>
  <c r="AX44" i="9"/>
  <c r="AY44" i="9"/>
  <c r="AZ44" i="9"/>
  <c r="BA44" i="9"/>
  <c r="BB44" i="9"/>
  <c r="BC44" i="9"/>
  <c r="BD44" i="9"/>
  <c r="BE44" i="9"/>
  <c r="BF44" i="9"/>
  <c r="BG44" i="9"/>
  <c r="BH44" i="9"/>
  <c r="BI44" i="9"/>
  <c r="BJ44" i="9"/>
  <c r="BK44" i="9"/>
  <c r="BL44" i="9"/>
  <c r="BM44" i="9"/>
  <c r="BN44" i="9"/>
  <c r="BO44" i="9"/>
  <c r="BP44" i="9"/>
  <c r="BQ44" i="9"/>
  <c r="BR44" i="9"/>
  <c r="BS44" i="9"/>
  <c r="BT44" i="9"/>
  <c r="BU44" i="9"/>
  <c r="BV44" i="9"/>
  <c r="BW44" i="9"/>
  <c r="BX44" i="9"/>
  <c r="BY44" i="9"/>
  <c r="BZ44" i="9"/>
  <c r="CA44" i="9"/>
  <c r="CB44" i="9"/>
  <c r="CC44" i="9"/>
  <c r="CD44" i="9"/>
  <c r="CE44" i="9"/>
  <c r="CF44" i="9"/>
  <c r="CG44" i="9"/>
  <c r="CH44" i="9"/>
  <c r="CI44" i="9"/>
  <c r="CJ44" i="9"/>
  <c r="CK44" i="9"/>
  <c r="CL44" i="9"/>
  <c r="CM44" i="9"/>
  <c r="CN44" i="9"/>
  <c r="CO44" i="9"/>
  <c r="CP44" i="9"/>
  <c r="CQ44" i="9"/>
  <c r="CR44" i="9"/>
  <c r="CS44" i="9"/>
  <c r="CT44" i="9"/>
  <c r="CU44" i="9"/>
  <c r="CV44" i="9"/>
  <c r="CW44" i="9"/>
  <c r="CX44" i="9"/>
  <c r="CY44" i="9"/>
  <c r="CZ44" i="9"/>
  <c r="DA44" i="9"/>
  <c r="DB44" i="9"/>
  <c r="DC44" i="9"/>
  <c r="DD44" i="9"/>
  <c r="DE44" i="9"/>
  <c r="DF44" i="9"/>
  <c r="DG44" i="9"/>
  <c r="DH44" i="9"/>
  <c r="DI44" i="9"/>
  <c r="DU44" i="9"/>
  <c r="DV44" i="9"/>
  <c r="DW44" i="9"/>
  <c r="DX44" i="9"/>
  <c r="DY44" i="9"/>
  <c r="DZ44" i="9"/>
  <c r="EA44" i="9"/>
  <c r="EB44" i="9"/>
  <c r="EC44" i="9"/>
  <c r="ED44" i="9"/>
  <c r="EE44" i="9"/>
  <c r="EF44" i="9"/>
  <c r="EG44" i="9"/>
  <c r="EH44" i="9"/>
  <c r="EI44" i="9"/>
  <c r="EJ44" i="9"/>
  <c r="EK44" i="9"/>
  <c r="AW45" i="9"/>
  <c r="AX45" i="9"/>
  <c r="AY45" i="9"/>
  <c r="AZ45" i="9"/>
  <c r="BA45" i="9"/>
  <c r="BB45" i="9"/>
  <c r="BC45" i="9"/>
  <c r="BD45" i="9"/>
  <c r="BE45" i="9"/>
  <c r="BF45" i="9"/>
  <c r="BG45" i="9"/>
  <c r="BH45" i="9"/>
  <c r="BI45" i="9"/>
  <c r="BJ45" i="9"/>
  <c r="BK45" i="9"/>
  <c r="BL45" i="9"/>
  <c r="BM45" i="9"/>
  <c r="BN45" i="9"/>
  <c r="BO45" i="9"/>
  <c r="BP45" i="9"/>
  <c r="BQ45" i="9"/>
  <c r="BR45" i="9"/>
  <c r="BS45" i="9"/>
  <c r="BT45" i="9"/>
  <c r="BU45" i="9"/>
  <c r="BV45" i="9"/>
  <c r="BW45" i="9"/>
  <c r="BX45" i="9"/>
  <c r="BY45" i="9"/>
  <c r="BZ45" i="9"/>
  <c r="CA45" i="9"/>
  <c r="CB45" i="9"/>
  <c r="CC45" i="9"/>
  <c r="CD45" i="9"/>
  <c r="CE45" i="9"/>
  <c r="CF45" i="9"/>
  <c r="CG45" i="9"/>
  <c r="CH45" i="9"/>
  <c r="CI45" i="9"/>
  <c r="CJ45" i="9"/>
  <c r="CK45" i="9"/>
  <c r="CL45" i="9"/>
  <c r="CM45" i="9"/>
  <c r="CN45" i="9"/>
  <c r="CO45" i="9"/>
  <c r="CP45" i="9"/>
  <c r="CQ45" i="9"/>
  <c r="CR45" i="9"/>
  <c r="CS45" i="9"/>
  <c r="CT45" i="9"/>
  <c r="CU45" i="9"/>
  <c r="CV45" i="9"/>
  <c r="CW45" i="9"/>
  <c r="CX45" i="9"/>
  <c r="CY45" i="9"/>
  <c r="CZ45" i="9"/>
  <c r="DA45" i="9"/>
  <c r="DB45" i="9"/>
  <c r="DC45" i="9"/>
  <c r="DD45" i="9"/>
  <c r="DE45" i="9"/>
  <c r="DF45" i="9"/>
  <c r="DG45" i="9"/>
  <c r="DH45" i="9"/>
  <c r="DI45" i="9"/>
  <c r="DU45" i="9"/>
  <c r="DV45" i="9"/>
  <c r="DW45" i="9"/>
  <c r="DX45" i="9"/>
  <c r="DY45" i="9"/>
  <c r="DZ45" i="9"/>
  <c r="EA45" i="9"/>
  <c r="EB45" i="9"/>
  <c r="EC45" i="9"/>
  <c r="ED45" i="9"/>
  <c r="EE45" i="9"/>
  <c r="EF45" i="9"/>
  <c r="EG45" i="9"/>
  <c r="EH45" i="9"/>
  <c r="EI45" i="9"/>
  <c r="EJ45" i="9"/>
  <c r="EK45" i="9"/>
  <c r="AW50" i="9"/>
  <c r="AX50" i="9"/>
  <c r="AY50" i="9"/>
  <c r="AZ50" i="9"/>
  <c r="BA50" i="9"/>
  <c r="BB50" i="9"/>
  <c r="BC50" i="9"/>
  <c r="BD50" i="9"/>
  <c r="BE50" i="9"/>
  <c r="BF50" i="9"/>
  <c r="BG50" i="9"/>
  <c r="BH50" i="9"/>
  <c r="BI50" i="9"/>
  <c r="BJ50" i="9"/>
  <c r="BK50" i="9"/>
  <c r="BL50" i="9"/>
  <c r="BM50" i="9"/>
  <c r="BN50" i="9"/>
  <c r="BO50" i="9"/>
  <c r="BP50" i="9"/>
  <c r="BQ50" i="9"/>
  <c r="BR50" i="9"/>
  <c r="BS50" i="9"/>
  <c r="BT50" i="9"/>
  <c r="BU50" i="9"/>
  <c r="BV50" i="9"/>
  <c r="BW50" i="9"/>
  <c r="BX50" i="9"/>
  <c r="BY50" i="9"/>
  <c r="BZ50" i="9"/>
  <c r="CA50" i="9"/>
  <c r="CB50" i="9"/>
  <c r="CC50" i="9"/>
  <c r="CD50" i="9"/>
  <c r="CE50" i="9"/>
  <c r="CF50" i="9"/>
  <c r="CG50" i="9"/>
  <c r="CH50" i="9"/>
  <c r="CI50" i="9"/>
  <c r="CJ50" i="9"/>
  <c r="CK50" i="9"/>
  <c r="CL50" i="9"/>
  <c r="CM50" i="9"/>
  <c r="CN50" i="9"/>
  <c r="CO50" i="9"/>
  <c r="CP50" i="9"/>
  <c r="CQ50" i="9"/>
  <c r="CR50" i="9"/>
  <c r="CS50" i="9"/>
  <c r="CT50" i="9"/>
  <c r="CU50" i="9"/>
  <c r="CV50" i="9"/>
  <c r="CW50" i="9"/>
  <c r="CX50" i="9"/>
  <c r="CY50" i="9"/>
  <c r="CZ50" i="9"/>
  <c r="DA50" i="9"/>
  <c r="DB50" i="9"/>
  <c r="DC50" i="9"/>
  <c r="DD50" i="9"/>
  <c r="DE50" i="9"/>
  <c r="DF50" i="9"/>
  <c r="DG50" i="9"/>
  <c r="DH50" i="9"/>
  <c r="DI50" i="9"/>
  <c r="DU50" i="9"/>
  <c r="DV50" i="9"/>
  <c r="DW50" i="9"/>
  <c r="DX50" i="9"/>
  <c r="DY50" i="9"/>
  <c r="DZ50" i="9"/>
  <c r="EA50" i="9"/>
  <c r="EB50" i="9"/>
  <c r="EC50" i="9"/>
  <c r="ED50" i="9"/>
  <c r="EE50" i="9"/>
  <c r="EF50" i="9"/>
  <c r="EG50" i="9"/>
  <c r="EH50" i="9"/>
  <c r="EI50" i="9"/>
  <c r="EJ50" i="9"/>
  <c r="EK50" i="9"/>
  <c r="AW55" i="9"/>
  <c r="AX55" i="9"/>
  <c r="AY55" i="9"/>
  <c r="AZ55" i="9"/>
  <c r="BA55" i="9"/>
  <c r="BB55" i="9"/>
  <c r="BC55" i="9"/>
  <c r="BD55" i="9"/>
  <c r="BE55" i="9"/>
  <c r="BF55" i="9"/>
  <c r="BG55" i="9"/>
  <c r="BH55" i="9"/>
  <c r="BI55" i="9"/>
  <c r="BJ55" i="9"/>
  <c r="BK55" i="9"/>
  <c r="BL55" i="9"/>
  <c r="BM55" i="9"/>
  <c r="BN55" i="9"/>
  <c r="BO55" i="9"/>
  <c r="BP55" i="9"/>
  <c r="BQ55" i="9"/>
  <c r="BR55" i="9"/>
  <c r="BS55" i="9"/>
  <c r="BT55" i="9"/>
  <c r="BU55" i="9"/>
  <c r="BV55" i="9"/>
  <c r="BW55" i="9"/>
  <c r="BX55" i="9"/>
  <c r="BY55" i="9"/>
  <c r="BZ55" i="9"/>
  <c r="CA55" i="9"/>
  <c r="CB55" i="9"/>
  <c r="CC55" i="9"/>
  <c r="CD55" i="9"/>
  <c r="CE55" i="9"/>
  <c r="CF55" i="9"/>
  <c r="CG55" i="9"/>
  <c r="CH55" i="9"/>
  <c r="CI55" i="9"/>
  <c r="CJ55" i="9"/>
  <c r="CK55" i="9"/>
  <c r="CL55" i="9"/>
  <c r="CM55" i="9"/>
  <c r="CN55" i="9"/>
  <c r="CO55" i="9"/>
  <c r="CP55" i="9"/>
  <c r="CQ55" i="9"/>
  <c r="CR55" i="9"/>
  <c r="CS55" i="9"/>
  <c r="CT55" i="9"/>
  <c r="CU55" i="9"/>
  <c r="CV55" i="9"/>
  <c r="CW55" i="9"/>
  <c r="CX55" i="9"/>
  <c r="CY55" i="9"/>
  <c r="CZ55" i="9"/>
  <c r="DA55" i="9"/>
  <c r="DB55" i="9"/>
  <c r="DC55" i="9"/>
  <c r="DD55" i="9"/>
  <c r="DE55" i="9"/>
  <c r="DF55" i="9"/>
  <c r="DG55" i="9"/>
  <c r="DH55" i="9"/>
  <c r="DI55" i="9"/>
  <c r="DU55" i="9"/>
  <c r="DV55" i="9"/>
  <c r="DW55" i="9"/>
  <c r="DX55" i="9"/>
  <c r="DY55" i="9"/>
  <c r="DZ55" i="9"/>
  <c r="EA55" i="9"/>
  <c r="EB55" i="9"/>
  <c r="EC55" i="9"/>
  <c r="ED55" i="9"/>
  <c r="EE55" i="9"/>
  <c r="EF55" i="9"/>
  <c r="EG55" i="9"/>
  <c r="EH55" i="9"/>
  <c r="EI55" i="9"/>
  <c r="EJ55" i="9"/>
  <c r="EK55" i="9"/>
  <c r="AW64" i="9"/>
  <c r="AX64" i="9"/>
  <c r="AY64" i="9"/>
  <c r="AZ64" i="9"/>
  <c r="BA64" i="9"/>
  <c r="BB64" i="9"/>
  <c r="BC64" i="9"/>
  <c r="BD64" i="9"/>
  <c r="BE64" i="9"/>
  <c r="BF64" i="9"/>
  <c r="BG64" i="9"/>
  <c r="BH64" i="9"/>
  <c r="BI64" i="9"/>
  <c r="BJ64" i="9"/>
  <c r="BK64" i="9"/>
  <c r="BL64" i="9"/>
  <c r="BM64" i="9"/>
  <c r="BN64" i="9"/>
  <c r="BO64" i="9"/>
  <c r="BP64" i="9"/>
  <c r="BQ64" i="9"/>
  <c r="BR64" i="9"/>
  <c r="BS64" i="9"/>
  <c r="BT64" i="9"/>
  <c r="BU64" i="9"/>
  <c r="BV64" i="9"/>
  <c r="BW64" i="9"/>
  <c r="BX64" i="9"/>
  <c r="BY64" i="9"/>
  <c r="BZ64" i="9"/>
  <c r="CA64" i="9"/>
  <c r="CB64" i="9"/>
  <c r="CC64" i="9"/>
  <c r="CD64" i="9"/>
  <c r="CE64" i="9"/>
  <c r="CF64" i="9"/>
  <c r="CG64" i="9"/>
  <c r="CH64" i="9"/>
  <c r="CI64" i="9"/>
  <c r="CJ64" i="9"/>
  <c r="CK64" i="9"/>
  <c r="CL64" i="9"/>
  <c r="CM64" i="9"/>
  <c r="CN64" i="9"/>
  <c r="CO64" i="9"/>
  <c r="CP64" i="9"/>
  <c r="CQ64" i="9"/>
  <c r="CR64" i="9"/>
  <c r="CS64" i="9"/>
  <c r="CT64" i="9"/>
  <c r="CU64" i="9"/>
  <c r="CV64" i="9"/>
  <c r="CW64" i="9"/>
  <c r="CX64" i="9"/>
  <c r="CY64" i="9"/>
  <c r="CZ64" i="9"/>
  <c r="DA64" i="9"/>
  <c r="DB64" i="9"/>
  <c r="DC64" i="9"/>
  <c r="DD64" i="9"/>
  <c r="DE64" i="9"/>
  <c r="DF64" i="9"/>
  <c r="DG64" i="9"/>
  <c r="DH64" i="9"/>
  <c r="DI64" i="9"/>
  <c r="DU64" i="9"/>
  <c r="DV64" i="9"/>
  <c r="DW64" i="9"/>
  <c r="DX64" i="9"/>
  <c r="DY64" i="9"/>
  <c r="DZ64" i="9"/>
  <c r="EA64" i="9"/>
  <c r="EB64" i="9"/>
  <c r="EC64" i="9"/>
  <c r="ED64" i="9"/>
  <c r="EE64" i="9"/>
  <c r="EF64" i="9"/>
  <c r="EG64" i="9"/>
  <c r="EH64" i="9"/>
  <c r="EI64" i="9"/>
  <c r="EJ64" i="9"/>
  <c r="EK64" i="9"/>
  <c r="AW68" i="9"/>
  <c r="AX68" i="9"/>
  <c r="AY68" i="9"/>
  <c r="AZ68" i="9"/>
  <c r="BA68" i="9"/>
  <c r="BB68" i="9"/>
  <c r="BC68" i="9"/>
  <c r="BD68" i="9"/>
  <c r="BE68" i="9"/>
  <c r="BF68" i="9"/>
  <c r="BG68" i="9"/>
  <c r="BH68" i="9"/>
  <c r="BI68" i="9"/>
  <c r="BJ68" i="9"/>
  <c r="BK68" i="9"/>
  <c r="BL68" i="9"/>
  <c r="BM68" i="9"/>
  <c r="BN68" i="9"/>
  <c r="BO68" i="9"/>
  <c r="BP68" i="9"/>
  <c r="BQ68" i="9"/>
  <c r="BR68" i="9"/>
  <c r="BS68" i="9"/>
  <c r="BT68" i="9"/>
  <c r="BU68" i="9"/>
  <c r="BV68" i="9"/>
  <c r="BW68" i="9"/>
  <c r="BX68" i="9"/>
  <c r="BY68" i="9"/>
  <c r="BZ68" i="9"/>
  <c r="CA68" i="9"/>
  <c r="CB68" i="9"/>
  <c r="CC68" i="9"/>
  <c r="CD68" i="9"/>
  <c r="CE68" i="9"/>
  <c r="CF68" i="9"/>
  <c r="CG68" i="9"/>
  <c r="CH68" i="9"/>
  <c r="CI68" i="9"/>
  <c r="CJ68" i="9"/>
  <c r="CK68" i="9"/>
  <c r="CL68" i="9"/>
  <c r="CM68" i="9"/>
  <c r="CN68" i="9"/>
  <c r="CO68" i="9"/>
  <c r="CP68" i="9"/>
  <c r="CQ68" i="9"/>
  <c r="CR68" i="9"/>
  <c r="CS68" i="9"/>
  <c r="CT68" i="9"/>
  <c r="CU68" i="9"/>
  <c r="CV68" i="9"/>
  <c r="CW68" i="9"/>
  <c r="CX68" i="9"/>
  <c r="CY68" i="9"/>
  <c r="CZ68" i="9"/>
  <c r="DA68" i="9"/>
  <c r="DB68" i="9"/>
  <c r="DC68" i="9"/>
  <c r="DD68" i="9"/>
  <c r="DE68" i="9"/>
  <c r="DF68" i="9"/>
  <c r="DG68" i="9"/>
  <c r="DH68" i="9"/>
  <c r="DI68" i="9"/>
  <c r="DU68" i="9"/>
  <c r="DV68" i="9"/>
  <c r="DW68" i="9"/>
  <c r="DX68" i="9"/>
  <c r="DY68" i="9"/>
  <c r="DZ68" i="9"/>
  <c r="EA68" i="9"/>
  <c r="EB68" i="9"/>
  <c r="EC68" i="9"/>
  <c r="ED68" i="9"/>
  <c r="EE68" i="9"/>
  <c r="EF68" i="9"/>
  <c r="EG68" i="9"/>
  <c r="EH68" i="9"/>
  <c r="EI68" i="9"/>
  <c r="EJ68" i="9"/>
  <c r="EK68" i="9"/>
  <c r="AW71" i="9"/>
  <c r="AX71" i="9"/>
  <c r="AY71" i="9"/>
  <c r="AZ71" i="9"/>
  <c r="BA71" i="9"/>
  <c r="BB71" i="9"/>
  <c r="BC71" i="9"/>
  <c r="BD71" i="9"/>
  <c r="BE71" i="9"/>
  <c r="BF71" i="9"/>
  <c r="BG71" i="9"/>
  <c r="BH71" i="9"/>
  <c r="BI71" i="9"/>
  <c r="BJ71" i="9"/>
  <c r="BK71" i="9"/>
  <c r="BL71" i="9"/>
  <c r="BM71" i="9"/>
  <c r="BN71" i="9"/>
  <c r="BO71" i="9"/>
  <c r="BP71" i="9"/>
  <c r="BQ71" i="9"/>
  <c r="BR71" i="9"/>
  <c r="BS71" i="9"/>
  <c r="BT71" i="9"/>
  <c r="BU71" i="9"/>
  <c r="BV71" i="9"/>
  <c r="BW71" i="9"/>
  <c r="BX71" i="9"/>
  <c r="BY71" i="9"/>
  <c r="BZ71" i="9"/>
  <c r="CA71" i="9"/>
  <c r="CB71" i="9"/>
  <c r="CC71" i="9"/>
  <c r="CD71" i="9"/>
  <c r="CE71" i="9"/>
  <c r="CF71" i="9"/>
  <c r="CG71" i="9"/>
  <c r="CH71" i="9"/>
  <c r="CI71" i="9"/>
  <c r="CJ71" i="9"/>
  <c r="CK71" i="9"/>
  <c r="CL71" i="9"/>
  <c r="CM71" i="9"/>
  <c r="CN71" i="9"/>
  <c r="CO71" i="9"/>
  <c r="CP71" i="9"/>
  <c r="CQ71" i="9"/>
  <c r="CR71" i="9"/>
  <c r="CS71" i="9"/>
  <c r="CT71" i="9"/>
  <c r="CU71" i="9"/>
  <c r="CV71" i="9"/>
  <c r="CW71" i="9"/>
  <c r="CX71" i="9"/>
  <c r="CY71" i="9"/>
  <c r="CZ71" i="9"/>
  <c r="DA71" i="9"/>
  <c r="DB71" i="9"/>
  <c r="DC71" i="9"/>
  <c r="DD71" i="9"/>
  <c r="DE71" i="9"/>
  <c r="DF71" i="9"/>
  <c r="DG71" i="9"/>
  <c r="DH71" i="9"/>
  <c r="DI71" i="9"/>
  <c r="DU71" i="9"/>
  <c r="DV71" i="9"/>
  <c r="DW71" i="9"/>
  <c r="DX71" i="9"/>
  <c r="DY71" i="9"/>
  <c r="DZ71" i="9"/>
  <c r="EA71" i="9"/>
  <c r="EB71" i="9"/>
  <c r="EC71" i="9"/>
  <c r="ED71" i="9"/>
  <c r="EE71" i="9"/>
  <c r="EF71" i="9"/>
  <c r="EG71" i="9"/>
  <c r="EH71" i="9"/>
  <c r="EI71" i="9"/>
  <c r="EJ71" i="9"/>
  <c r="EK71" i="9"/>
  <c r="AW81" i="9"/>
  <c r="AX81" i="9"/>
  <c r="AY81" i="9"/>
  <c r="AZ81" i="9"/>
  <c r="BA81" i="9"/>
  <c r="BB81" i="9"/>
  <c r="BC81" i="9"/>
  <c r="BD81" i="9"/>
  <c r="BE81" i="9"/>
  <c r="BF81" i="9"/>
  <c r="BG81" i="9"/>
  <c r="BH81" i="9"/>
  <c r="BI81" i="9"/>
  <c r="BJ81" i="9"/>
  <c r="BK81" i="9"/>
  <c r="BL81" i="9"/>
  <c r="BM81" i="9"/>
  <c r="BN81" i="9"/>
  <c r="BO81" i="9"/>
  <c r="BP81" i="9"/>
  <c r="BQ81" i="9"/>
  <c r="BR81" i="9"/>
  <c r="BS81" i="9"/>
  <c r="BT81" i="9"/>
  <c r="BU81" i="9"/>
  <c r="BV81" i="9"/>
  <c r="BW81" i="9"/>
  <c r="BX81" i="9"/>
  <c r="BY81" i="9"/>
  <c r="BZ81" i="9"/>
  <c r="CA81" i="9"/>
  <c r="CB81" i="9"/>
  <c r="CC81" i="9"/>
  <c r="CD81" i="9"/>
  <c r="CE81" i="9"/>
  <c r="CF81" i="9"/>
  <c r="CG81" i="9"/>
  <c r="CH81" i="9"/>
  <c r="CI81" i="9"/>
  <c r="CJ81" i="9"/>
  <c r="CK81" i="9"/>
  <c r="CL81" i="9"/>
  <c r="CM81" i="9"/>
  <c r="CN81" i="9"/>
  <c r="CO81" i="9"/>
  <c r="CP81" i="9"/>
  <c r="CQ81" i="9"/>
  <c r="CR81" i="9"/>
  <c r="CS81" i="9"/>
  <c r="CT81" i="9"/>
  <c r="CU81" i="9"/>
  <c r="CV81" i="9"/>
  <c r="CW81" i="9"/>
  <c r="CX81" i="9"/>
  <c r="CY81" i="9"/>
  <c r="CZ81" i="9"/>
  <c r="DA81" i="9"/>
  <c r="DB81" i="9"/>
  <c r="DC81" i="9"/>
  <c r="DD81" i="9"/>
  <c r="DE81" i="9"/>
  <c r="DF81" i="9"/>
  <c r="DG81" i="9"/>
  <c r="DH81" i="9"/>
  <c r="DI81" i="9"/>
  <c r="DU81" i="9"/>
  <c r="DV81" i="9"/>
  <c r="DW81" i="9"/>
  <c r="DX81" i="9"/>
  <c r="DY81" i="9"/>
  <c r="DZ81" i="9"/>
  <c r="EA81" i="9"/>
  <c r="EB81" i="9"/>
  <c r="EC81" i="9"/>
  <c r="ED81" i="9"/>
  <c r="EE81" i="9"/>
  <c r="EF81" i="9"/>
  <c r="EG81" i="9"/>
  <c r="EH81" i="9"/>
  <c r="EI81" i="9"/>
  <c r="EJ81" i="9"/>
  <c r="EK81" i="9"/>
  <c r="AW83" i="9"/>
  <c r="AX83" i="9"/>
  <c r="AY83" i="9"/>
  <c r="AZ83" i="9"/>
  <c r="BA83" i="9"/>
  <c r="BB83" i="9"/>
  <c r="BC83" i="9"/>
  <c r="BD83" i="9"/>
  <c r="BE83" i="9"/>
  <c r="BF83" i="9"/>
  <c r="BG83" i="9"/>
  <c r="BH83" i="9"/>
  <c r="BI83" i="9"/>
  <c r="BJ83" i="9"/>
  <c r="BK83" i="9"/>
  <c r="BL83" i="9"/>
  <c r="BM83" i="9"/>
  <c r="BN83" i="9"/>
  <c r="BO83" i="9"/>
  <c r="BP83" i="9"/>
  <c r="BQ83" i="9"/>
  <c r="BR83" i="9"/>
  <c r="BS83" i="9"/>
  <c r="BT83" i="9"/>
  <c r="BU83" i="9"/>
  <c r="BV83" i="9"/>
  <c r="BW83" i="9"/>
  <c r="BX83" i="9"/>
  <c r="BY83" i="9"/>
  <c r="BZ83" i="9"/>
  <c r="CA83" i="9"/>
  <c r="CB83" i="9"/>
  <c r="CC83" i="9"/>
  <c r="CD83" i="9"/>
  <c r="CE83" i="9"/>
  <c r="CF83" i="9"/>
  <c r="CG83" i="9"/>
  <c r="CH83" i="9"/>
  <c r="CI83" i="9"/>
  <c r="CJ83" i="9"/>
  <c r="CK83" i="9"/>
  <c r="CL83" i="9"/>
  <c r="CM83" i="9"/>
  <c r="CN83" i="9"/>
  <c r="CO83" i="9"/>
  <c r="CP83" i="9"/>
  <c r="CQ83" i="9"/>
  <c r="CR83" i="9"/>
  <c r="CS83" i="9"/>
  <c r="CT83" i="9"/>
  <c r="CU83" i="9"/>
  <c r="CV83" i="9"/>
  <c r="CW83" i="9"/>
  <c r="CX83" i="9"/>
  <c r="CY83" i="9"/>
  <c r="CZ83" i="9"/>
  <c r="DA83" i="9"/>
  <c r="DB83" i="9"/>
  <c r="DC83" i="9"/>
  <c r="DD83" i="9"/>
  <c r="DE83" i="9"/>
  <c r="DF83" i="9"/>
  <c r="DG83" i="9"/>
  <c r="DH83" i="9"/>
  <c r="DI83" i="9"/>
  <c r="DU83" i="9"/>
  <c r="DV83" i="9"/>
  <c r="DW83" i="9"/>
  <c r="DX83" i="9"/>
  <c r="DY83" i="9"/>
  <c r="DZ83" i="9"/>
  <c r="EA83" i="9"/>
  <c r="EB83" i="9"/>
  <c r="EC83" i="9"/>
  <c r="ED83" i="9"/>
  <c r="EE83" i="9"/>
  <c r="EF83" i="9"/>
  <c r="EG83" i="9"/>
  <c r="EH83" i="9"/>
  <c r="EI83" i="9"/>
  <c r="EJ83" i="9"/>
  <c r="EK83" i="9"/>
  <c r="AW87" i="9"/>
  <c r="AX87" i="9"/>
  <c r="AY87" i="9"/>
  <c r="AZ87" i="9"/>
  <c r="BA87" i="9"/>
  <c r="BB87" i="9"/>
  <c r="BC87" i="9"/>
  <c r="BD87" i="9"/>
  <c r="BE87" i="9"/>
  <c r="BF87" i="9"/>
  <c r="BG87" i="9"/>
  <c r="BH87" i="9"/>
  <c r="BI87" i="9"/>
  <c r="BJ87" i="9"/>
  <c r="BK87" i="9"/>
  <c r="BL87" i="9"/>
  <c r="BM87" i="9"/>
  <c r="BN87" i="9"/>
  <c r="BO87" i="9"/>
  <c r="BP87" i="9"/>
  <c r="BQ87" i="9"/>
  <c r="BR87" i="9"/>
  <c r="BS87" i="9"/>
  <c r="BT87" i="9"/>
  <c r="BU87" i="9"/>
  <c r="BV87" i="9"/>
  <c r="BW87" i="9"/>
  <c r="BX87" i="9"/>
  <c r="BY87" i="9"/>
  <c r="BZ87" i="9"/>
  <c r="CA87" i="9"/>
  <c r="CB87" i="9"/>
  <c r="CC87" i="9"/>
  <c r="CD87" i="9"/>
  <c r="CE87" i="9"/>
  <c r="CF87" i="9"/>
  <c r="CG87" i="9"/>
  <c r="CH87" i="9"/>
  <c r="CI87" i="9"/>
  <c r="CJ87" i="9"/>
  <c r="CK87" i="9"/>
  <c r="CL87" i="9"/>
  <c r="CM87" i="9"/>
  <c r="CN87" i="9"/>
  <c r="CO87" i="9"/>
  <c r="CP87" i="9"/>
  <c r="CQ87" i="9"/>
  <c r="CR87" i="9"/>
  <c r="CS87" i="9"/>
  <c r="CT87" i="9"/>
  <c r="CU87" i="9"/>
  <c r="CV87" i="9"/>
  <c r="CW87" i="9"/>
  <c r="CX87" i="9"/>
  <c r="CY87" i="9"/>
  <c r="CZ87" i="9"/>
  <c r="DA87" i="9"/>
  <c r="DB87" i="9"/>
  <c r="DC87" i="9"/>
  <c r="DD87" i="9"/>
  <c r="DE87" i="9"/>
  <c r="DF87" i="9"/>
  <c r="DG87" i="9"/>
  <c r="DH87" i="9"/>
  <c r="DI87" i="9"/>
  <c r="DU87" i="9"/>
  <c r="DV87" i="9"/>
  <c r="DW87" i="9"/>
  <c r="DX87" i="9"/>
  <c r="DY87" i="9"/>
  <c r="DZ87" i="9"/>
  <c r="EA87" i="9"/>
  <c r="EB87" i="9"/>
  <c r="EC87" i="9"/>
  <c r="ED87" i="9"/>
  <c r="EE87" i="9"/>
  <c r="EF87" i="9"/>
  <c r="EG87" i="9"/>
  <c r="EH87" i="9"/>
  <c r="EI87" i="9"/>
  <c r="EJ87" i="9"/>
  <c r="EK87" i="9"/>
  <c r="AW94" i="9"/>
  <c r="AX94" i="9"/>
  <c r="AY94" i="9"/>
  <c r="AZ94" i="9"/>
  <c r="BA94" i="9"/>
  <c r="BB94" i="9"/>
  <c r="BC94" i="9"/>
  <c r="BD94" i="9"/>
  <c r="BE94" i="9"/>
  <c r="BF94" i="9"/>
  <c r="BG94" i="9"/>
  <c r="BH94" i="9"/>
  <c r="BI94" i="9"/>
  <c r="BJ94" i="9"/>
  <c r="BK94" i="9"/>
  <c r="BL94" i="9"/>
  <c r="BM94" i="9"/>
  <c r="BN94" i="9"/>
  <c r="BO94" i="9"/>
  <c r="BP94" i="9"/>
  <c r="BQ94" i="9"/>
  <c r="BR94" i="9"/>
  <c r="BS94" i="9"/>
  <c r="BT94" i="9"/>
  <c r="BU94" i="9"/>
  <c r="BV94" i="9"/>
  <c r="BW94" i="9"/>
  <c r="BX94" i="9"/>
  <c r="BY94" i="9"/>
  <c r="BZ94" i="9"/>
  <c r="CA94" i="9"/>
  <c r="CB94" i="9"/>
  <c r="CC94" i="9"/>
  <c r="CD94" i="9"/>
  <c r="CE94" i="9"/>
  <c r="CF94" i="9"/>
  <c r="CG94" i="9"/>
  <c r="CH94" i="9"/>
  <c r="CI94" i="9"/>
  <c r="CJ94" i="9"/>
  <c r="CK94" i="9"/>
  <c r="CL94" i="9"/>
  <c r="CM94" i="9"/>
  <c r="CN94" i="9"/>
  <c r="CO94" i="9"/>
  <c r="CP94" i="9"/>
  <c r="CQ94" i="9"/>
  <c r="CR94" i="9"/>
  <c r="CS94" i="9"/>
  <c r="CT94" i="9"/>
  <c r="CU94" i="9"/>
  <c r="CV94" i="9"/>
  <c r="CW94" i="9"/>
  <c r="CX94" i="9"/>
  <c r="CY94" i="9"/>
  <c r="CZ94" i="9"/>
  <c r="DA94" i="9"/>
  <c r="DB94" i="9"/>
  <c r="DC94" i="9"/>
  <c r="DD94" i="9"/>
  <c r="DE94" i="9"/>
  <c r="DF94" i="9"/>
  <c r="DG94" i="9"/>
  <c r="DH94" i="9"/>
  <c r="DI94" i="9"/>
  <c r="DU94" i="9"/>
  <c r="DV94" i="9"/>
  <c r="DW94" i="9"/>
  <c r="DX94" i="9"/>
  <c r="DY94" i="9"/>
  <c r="DZ94" i="9"/>
  <c r="EA94" i="9"/>
  <c r="EB94" i="9"/>
  <c r="EC94" i="9"/>
  <c r="ED94" i="9"/>
  <c r="EE94" i="9"/>
  <c r="EF94" i="9"/>
  <c r="EG94" i="9"/>
  <c r="EH94" i="9"/>
  <c r="EI94" i="9"/>
  <c r="EJ94" i="9"/>
  <c r="EK94" i="9"/>
  <c r="E95" i="9"/>
  <c r="AW97" i="9"/>
  <c r="AX97" i="9"/>
  <c r="AY97" i="9"/>
  <c r="AZ97" i="9"/>
  <c r="BA97" i="9"/>
  <c r="BB97" i="9"/>
  <c r="BC97" i="9"/>
  <c r="BD97" i="9"/>
  <c r="BE97" i="9"/>
  <c r="BF97" i="9"/>
  <c r="BG97" i="9"/>
  <c r="BH97" i="9"/>
  <c r="BI97" i="9"/>
  <c r="BJ97" i="9"/>
  <c r="BK97" i="9"/>
  <c r="BL97" i="9"/>
  <c r="BM97" i="9"/>
  <c r="BN97" i="9"/>
  <c r="BO97" i="9"/>
  <c r="BP97" i="9"/>
  <c r="BQ97" i="9"/>
  <c r="BR97" i="9"/>
  <c r="BS97" i="9"/>
  <c r="BT97" i="9"/>
  <c r="BU97" i="9"/>
  <c r="BV97" i="9"/>
  <c r="BW97" i="9"/>
  <c r="BX97" i="9"/>
  <c r="BY97" i="9"/>
  <c r="BZ97" i="9"/>
  <c r="CA97" i="9"/>
  <c r="CB97" i="9"/>
  <c r="CC97" i="9"/>
  <c r="CD97" i="9"/>
  <c r="CE97" i="9"/>
  <c r="CF97" i="9"/>
  <c r="CG97" i="9"/>
  <c r="CH97" i="9"/>
  <c r="CI97" i="9"/>
  <c r="CJ97" i="9"/>
  <c r="CK97" i="9"/>
  <c r="CL97" i="9"/>
  <c r="CM97" i="9"/>
  <c r="CN97" i="9"/>
  <c r="CO97" i="9"/>
  <c r="CP97" i="9"/>
  <c r="CQ97" i="9"/>
  <c r="CR97" i="9"/>
  <c r="CS97" i="9"/>
  <c r="CT97" i="9"/>
  <c r="CU97" i="9"/>
  <c r="CV97" i="9"/>
  <c r="CW97" i="9"/>
  <c r="CX97" i="9"/>
  <c r="CY97" i="9"/>
  <c r="CZ97" i="9"/>
  <c r="DA97" i="9"/>
  <c r="DB97" i="9"/>
  <c r="DC97" i="9"/>
  <c r="DD97" i="9"/>
  <c r="DE97" i="9"/>
  <c r="DF97" i="9"/>
  <c r="DG97" i="9"/>
  <c r="DH97" i="9"/>
  <c r="DI97" i="9"/>
  <c r="AW105" i="9"/>
  <c r="AX105" i="9"/>
  <c r="AY105" i="9"/>
  <c r="AZ105" i="9"/>
  <c r="BA105" i="9"/>
  <c r="BB105" i="9"/>
  <c r="BC105" i="9"/>
  <c r="BD105" i="9"/>
  <c r="BE105" i="9"/>
  <c r="BF105" i="9"/>
  <c r="BG105" i="9"/>
  <c r="BH105" i="9"/>
  <c r="BI105" i="9"/>
  <c r="BJ105" i="9"/>
  <c r="BK105" i="9"/>
  <c r="BL105" i="9"/>
  <c r="BM105" i="9"/>
  <c r="BN105" i="9"/>
  <c r="BO105" i="9"/>
  <c r="BP105" i="9"/>
  <c r="BQ105" i="9"/>
  <c r="BR105" i="9"/>
  <c r="BS105" i="9"/>
  <c r="BT105" i="9"/>
  <c r="BU105" i="9"/>
  <c r="BV105" i="9"/>
  <c r="BW105" i="9"/>
  <c r="BX105" i="9"/>
  <c r="BY105" i="9"/>
  <c r="BZ105" i="9"/>
  <c r="CA105" i="9"/>
  <c r="CB105" i="9"/>
  <c r="CC105" i="9"/>
  <c r="CD105" i="9"/>
  <c r="CE105" i="9"/>
  <c r="CF105" i="9"/>
  <c r="CG105" i="9"/>
  <c r="CH105" i="9"/>
  <c r="CI105" i="9"/>
  <c r="CJ105" i="9"/>
  <c r="CK105" i="9"/>
  <c r="CL105" i="9"/>
  <c r="CM105" i="9"/>
  <c r="CN105" i="9"/>
  <c r="CO105" i="9"/>
  <c r="CP105" i="9"/>
  <c r="CQ105" i="9"/>
  <c r="CR105" i="9"/>
  <c r="CS105" i="9"/>
  <c r="CT105" i="9"/>
  <c r="CU105" i="9"/>
  <c r="CV105" i="9"/>
  <c r="CW105" i="9"/>
  <c r="CX105" i="9"/>
  <c r="CY105" i="9"/>
  <c r="CZ105" i="9"/>
  <c r="DA105" i="9"/>
  <c r="DB105" i="9"/>
  <c r="DC105" i="9"/>
  <c r="DD105" i="9"/>
  <c r="DE105" i="9"/>
  <c r="DF105" i="9"/>
  <c r="DG105" i="9"/>
  <c r="DH105" i="9"/>
  <c r="DI105" i="9"/>
  <c r="DU105" i="9"/>
  <c r="DV105" i="9"/>
  <c r="DW105" i="9"/>
  <c r="DX105" i="9"/>
  <c r="DY105" i="9"/>
  <c r="DZ105" i="9"/>
  <c r="EA105" i="9"/>
  <c r="EB105" i="9"/>
  <c r="EC105" i="9"/>
  <c r="ED105" i="9"/>
  <c r="EE105" i="9"/>
  <c r="EF105" i="9"/>
  <c r="EG105" i="9"/>
  <c r="EH105" i="9"/>
  <c r="EI105" i="9"/>
  <c r="EJ105" i="9"/>
  <c r="EK105" i="9"/>
  <c r="AW118" i="9"/>
  <c r="AX118" i="9"/>
  <c r="AY118" i="9"/>
  <c r="AZ118" i="9"/>
  <c r="BA118" i="9"/>
  <c r="BB118" i="9"/>
  <c r="BC118" i="9"/>
  <c r="BD118" i="9"/>
  <c r="BE118" i="9"/>
  <c r="BF118" i="9"/>
  <c r="BG118" i="9"/>
  <c r="BH118" i="9"/>
  <c r="BI118" i="9"/>
  <c r="BJ118" i="9"/>
  <c r="BK118" i="9"/>
  <c r="BL118" i="9"/>
  <c r="BM118" i="9"/>
  <c r="BN118" i="9"/>
  <c r="BO118" i="9"/>
  <c r="BP118" i="9"/>
  <c r="BQ118" i="9"/>
  <c r="BR118" i="9"/>
  <c r="BS118" i="9"/>
  <c r="BT118" i="9"/>
  <c r="BU118" i="9"/>
  <c r="BV118" i="9"/>
  <c r="BW118" i="9"/>
  <c r="BX118" i="9"/>
  <c r="BY118" i="9"/>
  <c r="BZ118" i="9"/>
  <c r="CA118" i="9"/>
  <c r="CB118" i="9"/>
  <c r="CC118" i="9"/>
  <c r="CD118" i="9"/>
  <c r="CE118" i="9"/>
  <c r="CF118" i="9"/>
  <c r="CG118" i="9"/>
  <c r="CH118" i="9"/>
  <c r="CI118" i="9"/>
  <c r="CJ118" i="9"/>
  <c r="CK118" i="9"/>
  <c r="CL118" i="9"/>
  <c r="CM118" i="9"/>
  <c r="CN118" i="9"/>
  <c r="CO118" i="9"/>
  <c r="CP118" i="9"/>
  <c r="CQ118" i="9"/>
  <c r="CR118" i="9"/>
  <c r="CS118" i="9"/>
  <c r="CT118" i="9"/>
  <c r="CU118" i="9"/>
  <c r="CV118" i="9"/>
  <c r="CW118" i="9"/>
  <c r="CX118" i="9"/>
  <c r="CY118" i="9"/>
  <c r="CZ118" i="9"/>
  <c r="DA118" i="9"/>
  <c r="DB118" i="9"/>
  <c r="DC118" i="9"/>
  <c r="DD118" i="9"/>
  <c r="DE118" i="9"/>
  <c r="DF118" i="9"/>
  <c r="DG118" i="9"/>
  <c r="DH118" i="9"/>
  <c r="DI118" i="9"/>
  <c r="DU118" i="9"/>
  <c r="DV118" i="9"/>
  <c r="DW118" i="9"/>
  <c r="DX118" i="9"/>
  <c r="DY118" i="9"/>
  <c r="DZ118" i="9"/>
  <c r="EA118" i="9"/>
  <c r="EB118" i="9"/>
  <c r="EC118" i="9"/>
  <c r="ED118" i="9"/>
  <c r="EE118" i="9"/>
  <c r="EF118" i="9"/>
  <c r="EG118" i="9"/>
  <c r="EH118" i="9"/>
  <c r="EI118" i="9"/>
  <c r="EJ118" i="9"/>
  <c r="EK118" i="9"/>
  <c r="AW130" i="9"/>
  <c r="AX130" i="9"/>
  <c r="AY130" i="9"/>
  <c r="AZ130" i="9"/>
  <c r="BA130" i="9"/>
  <c r="BB130" i="9"/>
  <c r="BC130" i="9"/>
  <c r="BD130" i="9"/>
  <c r="BE130" i="9"/>
  <c r="BF130" i="9"/>
  <c r="BG130" i="9"/>
  <c r="BH130" i="9"/>
  <c r="BI130" i="9"/>
  <c r="BJ130" i="9"/>
  <c r="BK130" i="9"/>
  <c r="BL130" i="9"/>
  <c r="BM130" i="9"/>
  <c r="BN130" i="9"/>
  <c r="BO130" i="9"/>
  <c r="BP130" i="9"/>
  <c r="BQ130" i="9"/>
  <c r="BR130" i="9"/>
  <c r="BS130" i="9"/>
  <c r="BT130" i="9"/>
  <c r="BU130" i="9"/>
  <c r="BV130" i="9"/>
  <c r="BW130" i="9"/>
  <c r="BX130" i="9"/>
  <c r="BY130" i="9"/>
  <c r="BZ130" i="9"/>
  <c r="CA130" i="9"/>
  <c r="CB130" i="9"/>
  <c r="CC130" i="9"/>
  <c r="CD130" i="9"/>
  <c r="CE130" i="9"/>
  <c r="CF130" i="9"/>
  <c r="CG130" i="9"/>
  <c r="CH130" i="9"/>
  <c r="CI130" i="9"/>
  <c r="CJ130" i="9"/>
  <c r="CK130" i="9"/>
  <c r="CL130" i="9"/>
  <c r="CM130" i="9"/>
  <c r="CN130" i="9"/>
  <c r="CO130" i="9"/>
  <c r="CP130" i="9"/>
  <c r="CQ130" i="9"/>
  <c r="CR130" i="9"/>
  <c r="CS130" i="9"/>
  <c r="CT130" i="9"/>
  <c r="CU130" i="9"/>
  <c r="CV130" i="9"/>
  <c r="CW130" i="9"/>
  <c r="CX130" i="9"/>
  <c r="CY130" i="9"/>
  <c r="CZ130" i="9"/>
  <c r="DA130" i="9"/>
  <c r="DB130" i="9"/>
  <c r="DC130" i="9"/>
  <c r="DD130" i="9"/>
  <c r="DE130" i="9"/>
  <c r="DF130" i="9"/>
  <c r="DG130" i="9"/>
  <c r="DH130" i="9"/>
  <c r="DI130" i="9"/>
  <c r="DU130" i="9"/>
  <c r="DV130" i="9"/>
  <c r="DW130" i="9"/>
  <c r="DX130" i="9"/>
  <c r="DY130" i="9"/>
  <c r="DZ130" i="9"/>
  <c r="EA130" i="9"/>
  <c r="EB130" i="9"/>
  <c r="EC130" i="9"/>
  <c r="ED130" i="9"/>
  <c r="EE130" i="9"/>
  <c r="EF130" i="9"/>
  <c r="EG130" i="9"/>
  <c r="EH130" i="9"/>
  <c r="EI130" i="9"/>
  <c r="EJ130" i="9"/>
  <c r="EK130" i="9"/>
  <c r="AW132" i="9"/>
  <c r="AX132" i="9"/>
  <c r="AY132" i="9"/>
  <c r="AZ132" i="9"/>
  <c r="BA132" i="9"/>
  <c r="BB132" i="9"/>
  <c r="BC132" i="9"/>
  <c r="BD132" i="9"/>
  <c r="BE132" i="9"/>
  <c r="BF132" i="9"/>
  <c r="BG132" i="9"/>
  <c r="BH132" i="9"/>
  <c r="BI132" i="9"/>
  <c r="BJ132" i="9"/>
  <c r="BK132" i="9"/>
  <c r="BL132" i="9"/>
  <c r="BM132" i="9"/>
  <c r="BN132" i="9"/>
  <c r="BO132" i="9"/>
  <c r="BP132" i="9"/>
  <c r="BQ132" i="9"/>
  <c r="BR132" i="9"/>
  <c r="BS132" i="9"/>
  <c r="BT132" i="9"/>
  <c r="BU132" i="9"/>
  <c r="BV132" i="9"/>
  <c r="BW132" i="9"/>
  <c r="BX132" i="9"/>
  <c r="BY132" i="9"/>
  <c r="BZ132" i="9"/>
  <c r="CA132" i="9"/>
  <c r="CB132" i="9"/>
  <c r="CC132" i="9"/>
  <c r="CD132" i="9"/>
  <c r="CE132" i="9"/>
  <c r="CF132" i="9"/>
  <c r="CG132" i="9"/>
  <c r="CH132" i="9"/>
  <c r="CI132" i="9"/>
  <c r="CJ132" i="9"/>
  <c r="CK132" i="9"/>
  <c r="CL132" i="9"/>
  <c r="CM132" i="9"/>
  <c r="CN132" i="9"/>
  <c r="CO132" i="9"/>
  <c r="CP132" i="9"/>
  <c r="CQ132" i="9"/>
  <c r="CR132" i="9"/>
  <c r="CS132" i="9"/>
  <c r="CT132" i="9"/>
  <c r="CU132" i="9"/>
  <c r="CV132" i="9"/>
  <c r="CW132" i="9"/>
  <c r="CX132" i="9"/>
  <c r="CY132" i="9"/>
  <c r="CZ132" i="9"/>
  <c r="DA132" i="9"/>
  <c r="DB132" i="9"/>
  <c r="DC132" i="9"/>
  <c r="DD132" i="9"/>
  <c r="DE132" i="9"/>
  <c r="DF132" i="9"/>
  <c r="DG132" i="9"/>
  <c r="DH132" i="9"/>
  <c r="DI132" i="9"/>
  <c r="DU132" i="9"/>
  <c r="DV132" i="9"/>
  <c r="DW132" i="9"/>
  <c r="DX132" i="9"/>
  <c r="DY132" i="9"/>
  <c r="DZ132" i="9"/>
  <c r="EA132" i="9"/>
  <c r="EB132" i="9"/>
  <c r="EC132" i="9"/>
  <c r="ED132" i="9"/>
  <c r="EE132" i="9"/>
  <c r="EF132" i="9"/>
  <c r="EG132" i="9"/>
  <c r="EH132" i="9"/>
  <c r="EI132" i="9"/>
  <c r="EJ132" i="9"/>
  <c r="EK132" i="9"/>
  <c r="AW136" i="9"/>
  <c r="AX136" i="9"/>
  <c r="AY136" i="9"/>
  <c r="AZ136" i="9"/>
  <c r="BA136" i="9"/>
  <c r="BB136" i="9"/>
  <c r="BC136" i="9"/>
  <c r="BD136" i="9"/>
  <c r="BE136" i="9"/>
  <c r="BF136" i="9"/>
  <c r="BG136" i="9"/>
  <c r="BH136" i="9"/>
  <c r="BI136" i="9"/>
  <c r="BJ136" i="9"/>
  <c r="BK136" i="9"/>
  <c r="BL136" i="9"/>
  <c r="BM136" i="9"/>
  <c r="BN136" i="9"/>
  <c r="BO136" i="9"/>
  <c r="BP136" i="9"/>
  <c r="BQ136" i="9"/>
  <c r="BR136" i="9"/>
  <c r="BS136" i="9"/>
  <c r="BT136" i="9"/>
  <c r="BU136" i="9"/>
  <c r="BV136" i="9"/>
  <c r="BW136" i="9"/>
  <c r="BX136" i="9"/>
  <c r="BY136" i="9"/>
  <c r="BZ136" i="9"/>
  <c r="CA136" i="9"/>
  <c r="CB136" i="9"/>
  <c r="CC136" i="9"/>
  <c r="CD136" i="9"/>
  <c r="CE136" i="9"/>
  <c r="CF136" i="9"/>
  <c r="CG136" i="9"/>
  <c r="CH136" i="9"/>
  <c r="CI136" i="9"/>
  <c r="CJ136" i="9"/>
  <c r="CK136" i="9"/>
  <c r="CL136" i="9"/>
  <c r="CM136" i="9"/>
  <c r="CN136" i="9"/>
  <c r="CO136" i="9"/>
  <c r="CP136" i="9"/>
  <c r="CQ136" i="9"/>
  <c r="CR136" i="9"/>
  <c r="CS136" i="9"/>
  <c r="CT136" i="9"/>
  <c r="CU136" i="9"/>
  <c r="CV136" i="9"/>
  <c r="CW136" i="9"/>
  <c r="CX136" i="9"/>
  <c r="CY136" i="9"/>
  <c r="CZ136" i="9"/>
  <c r="DA136" i="9"/>
  <c r="DB136" i="9"/>
  <c r="DC136" i="9"/>
  <c r="DD136" i="9"/>
  <c r="DE136" i="9"/>
  <c r="DF136" i="9"/>
  <c r="DG136" i="9"/>
  <c r="DH136" i="9"/>
  <c r="DI136" i="9"/>
  <c r="DU136" i="9"/>
  <c r="DV136" i="9"/>
  <c r="DW136" i="9"/>
  <c r="DX136" i="9"/>
  <c r="DY136" i="9"/>
  <c r="DZ136" i="9"/>
  <c r="EA136" i="9"/>
  <c r="EB136" i="9"/>
  <c r="EC136" i="9"/>
  <c r="ED136" i="9"/>
  <c r="EE136" i="9"/>
  <c r="EF136" i="9"/>
  <c r="EG136" i="9"/>
  <c r="EH136" i="9"/>
  <c r="EI136" i="9"/>
  <c r="EJ136" i="9"/>
  <c r="EK136" i="9"/>
  <c r="AW202" i="9"/>
  <c r="AX202" i="9"/>
  <c r="AY202" i="9"/>
  <c r="AZ202" i="9"/>
  <c r="BA202" i="9"/>
  <c r="BB202" i="9"/>
  <c r="BC202" i="9"/>
  <c r="BD202" i="9"/>
  <c r="BE202" i="9"/>
  <c r="BF202" i="9"/>
  <c r="BG202" i="9"/>
  <c r="BH202" i="9"/>
  <c r="BI202" i="9"/>
  <c r="BJ202" i="9"/>
  <c r="BK202" i="9"/>
  <c r="BL202" i="9"/>
  <c r="BM202" i="9"/>
  <c r="BN202" i="9"/>
  <c r="BO202" i="9"/>
  <c r="BP202" i="9"/>
  <c r="BQ202" i="9"/>
  <c r="BR202" i="9"/>
  <c r="BS202" i="9"/>
  <c r="BT202" i="9"/>
  <c r="BU202" i="9"/>
  <c r="BV202" i="9"/>
  <c r="BW202" i="9"/>
  <c r="BX202" i="9"/>
  <c r="BY202" i="9"/>
  <c r="BZ202" i="9"/>
  <c r="CA202" i="9"/>
  <c r="CB202" i="9"/>
  <c r="CC202" i="9"/>
  <c r="CD202" i="9"/>
  <c r="CE202" i="9"/>
  <c r="CF202" i="9"/>
  <c r="CG202" i="9"/>
  <c r="CH202" i="9"/>
  <c r="CI202" i="9"/>
  <c r="CJ202" i="9"/>
  <c r="CK202" i="9"/>
  <c r="CL202" i="9"/>
  <c r="CM202" i="9"/>
  <c r="CN202" i="9"/>
  <c r="CO202" i="9"/>
  <c r="CP202" i="9"/>
  <c r="CQ202" i="9"/>
  <c r="CR202" i="9"/>
  <c r="CS202" i="9"/>
  <c r="CT202" i="9"/>
  <c r="CU202" i="9"/>
  <c r="CV202" i="9"/>
  <c r="CW202" i="9"/>
  <c r="CX202" i="9"/>
  <c r="CY202" i="9"/>
  <c r="CZ202" i="9"/>
  <c r="DA202" i="9"/>
  <c r="DB202" i="9"/>
  <c r="DC202" i="9"/>
  <c r="DD202" i="9"/>
  <c r="DE202" i="9"/>
  <c r="DF202" i="9"/>
  <c r="DG202" i="9"/>
  <c r="DH202" i="9"/>
  <c r="DI202" i="9"/>
  <c r="DU202" i="9"/>
  <c r="DV202" i="9"/>
  <c r="DW202" i="9"/>
  <c r="DX202" i="9"/>
  <c r="DY202" i="9"/>
  <c r="DZ202" i="9"/>
  <c r="EA202" i="9"/>
  <c r="EB202" i="9"/>
  <c r="EC202" i="9"/>
  <c r="ED202" i="9"/>
  <c r="EE202" i="9"/>
  <c r="EF202" i="9"/>
  <c r="EG202" i="9"/>
  <c r="EH202" i="9"/>
  <c r="EI202" i="9"/>
  <c r="EJ202" i="9"/>
  <c r="EK202" i="9"/>
  <c r="AW203" i="9"/>
  <c r="AX203" i="9"/>
  <c r="AY203" i="9"/>
  <c r="AZ203" i="9"/>
  <c r="BA203" i="9"/>
  <c r="BB203" i="9"/>
  <c r="BC203" i="9"/>
  <c r="BD203" i="9"/>
  <c r="BE203" i="9"/>
  <c r="BF203" i="9"/>
  <c r="BG203" i="9"/>
  <c r="BH203" i="9"/>
  <c r="BI203" i="9"/>
  <c r="BJ203" i="9"/>
  <c r="BK203" i="9"/>
  <c r="BL203" i="9"/>
  <c r="BM203" i="9"/>
  <c r="BN203" i="9"/>
  <c r="BO203" i="9"/>
  <c r="BP203" i="9"/>
  <c r="BQ203" i="9"/>
  <c r="BR203" i="9"/>
  <c r="BS203" i="9"/>
  <c r="BT203" i="9"/>
  <c r="BU203" i="9"/>
  <c r="BV203" i="9"/>
  <c r="BW203" i="9"/>
  <c r="BX203" i="9"/>
  <c r="BY203" i="9"/>
  <c r="BZ203" i="9"/>
  <c r="CA203" i="9"/>
  <c r="CB203" i="9"/>
  <c r="CC203" i="9"/>
  <c r="CD203" i="9"/>
  <c r="CE203" i="9"/>
  <c r="CF203" i="9"/>
  <c r="CG203" i="9"/>
  <c r="CH203" i="9"/>
  <c r="CI203" i="9"/>
  <c r="CJ203" i="9"/>
  <c r="CK203" i="9"/>
  <c r="CL203" i="9"/>
  <c r="CM203" i="9"/>
  <c r="CN203" i="9"/>
  <c r="CO203" i="9"/>
  <c r="CP203" i="9"/>
  <c r="CQ203" i="9"/>
  <c r="CR203" i="9"/>
  <c r="CS203" i="9"/>
  <c r="CT203" i="9"/>
  <c r="CU203" i="9"/>
  <c r="CV203" i="9"/>
  <c r="CW203" i="9"/>
  <c r="CX203" i="9"/>
  <c r="CY203" i="9"/>
  <c r="CZ203" i="9"/>
  <c r="DA203" i="9"/>
  <c r="DB203" i="9"/>
  <c r="DC203" i="9"/>
  <c r="DD203" i="9"/>
  <c r="DE203" i="9"/>
  <c r="DF203" i="9"/>
  <c r="DG203" i="9"/>
  <c r="DH203" i="9"/>
  <c r="DI203" i="9"/>
  <c r="DU203" i="9"/>
  <c r="DV203" i="9"/>
  <c r="DW203" i="9"/>
  <c r="DX203" i="9"/>
  <c r="DY203" i="9"/>
  <c r="DZ203" i="9"/>
  <c r="EA203" i="9"/>
  <c r="EB203" i="9"/>
  <c r="EC203" i="9"/>
  <c r="ED203" i="9"/>
  <c r="EE203" i="9"/>
  <c r="EF203" i="9"/>
  <c r="EG203" i="9"/>
  <c r="EH203" i="9"/>
  <c r="EI203" i="9"/>
  <c r="EJ203" i="9"/>
  <c r="EK203" i="9"/>
  <c r="AW209" i="9"/>
  <c r="AX209" i="9"/>
  <c r="AY209" i="9"/>
  <c r="AZ209" i="9"/>
  <c r="BA209" i="9"/>
  <c r="BB209" i="9"/>
  <c r="BC209" i="9"/>
  <c r="BD209" i="9"/>
  <c r="BE209" i="9"/>
  <c r="BF209" i="9"/>
  <c r="BG209" i="9"/>
  <c r="BH209" i="9"/>
  <c r="BI209" i="9"/>
  <c r="BJ209" i="9"/>
  <c r="BK209" i="9"/>
  <c r="BL209" i="9"/>
  <c r="BM209" i="9"/>
  <c r="BN209" i="9"/>
  <c r="BO209" i="9"/>
  <c r="BP209" i="9"/>
  <c r="BQ209" i="9"/>
  <c r="BR209" i="9"/>
  <c r="BS209" i="9"/>
  <c r="BT209" i="9"/>
  <c r="BU209" i="9"/>
  <c r="BV209" i="9"/>
  <c r="BW209" i="9"/>
  <c r="BX209" i="9"/>
  <c r="BY209" i="9"/>
  <c r="BZ209" i="9"/>
  <c r="CA209" i="9"/>
  <c r="CB209" i="9"/>
  <c r="CC209" i="9"/>
  <c r="CD209" i="9"/>
  <c r="CE209" i="9"/>
  <c r="CF209" i="9"/>
  <c r="CG209" i="9"/>
  <c r="CH209" i="9"/>
  <c r="CI209" i="9"/>
  <c r="CJ209" i="9"/>
  <c r="CK209" i="9"/>
  <c r="CL209" i="9"/>
  <c r="CM209" i="9"/>
  <c r="CN209" i="9"/>
  <c r="CO209" i="9"/>
  <c r="CP209" i="9"/>
  <c r="CQ209" i="9"/>
  <c r="CR209" i="9"/>
  <c r="CS209" i="9"/>
  <c r="CT209" i="9"/>
  <c r="CU209" i="9"/>
  <c r="CV209" i="9"/>
  <c r="CW209" i="9"/>
  <c r="CX209" i="9"/>
  <c r="CY209" i="9"/>
  <c r="CZ209" i="9"/>
  <c r="DA209" i="9"/>
  <c r="DB209" i="9"/>
  <c r="DC209" i="9"/>
  <c r="DD209" i="9"/>
  <c r="DE209" i="9"/>
  <c r="DF209" i="9"/>
  <c r="DG209" i="9"/>
  <c r="DH209" i="9"/>
  <c r="DI209" i="9"/>
  <c r="DU209" i="9"/>
  <c r="DV209" i="9"/>
  <c r="DW209" i="9"/>
  <c r="DX209" i="9"/>
  <c r="DY209" i="9"/>
  <c r="DZ209" i="9"/>
  <c r="EA209" i="9"/>
  <c r="EB209" i="9"/>
  <c r="EC209" i="9"/>
  <c r="ED209" i="9"/>
  <c r="EE209" i="9"/>
  <c r="EF209" i="9"/>
  <c r="EG209" i="9"/>
  <c r="EH209" i="9"/>
  <c r="EI209" i="9"/>
  <c r="EJ209" i="9"/>
  <c r="EK209" i="9"/>
  <c r="DU210" i="9"/>
  <c r="DV210" i="9"/>
  <c r="DW210" i="9"/>
  <c r="DX210" i="9"/>
  <c r="DY210" i="9"/>
  <c r="DZ210" i="9"/>
  <c r="EA210" i="9"/>
  <c r="EB210" i="9"/>
  <c r="EC210" i="9"/>
  <c r="ED210" i="9"/>
  <c r="EE210" i="9"/>
  <c r="EF210" i="9"/>
  <c r="EG210" i="9"/>
  <c r="EH210" i="9"/>
  <c r="EI210" i="9"/>
  <c r="EJ210" i="9"/>
  <c r="EK210" i="9"/>
  <c r="AW244" i="9"/>
  <c r="AX244" i="9"/>
  <c r="AY244" i="9"/>
  <c r="AZ244" i="9"/>
  <c r="BA244" i="9"/>
  <c r="BB244" i="9"/>
  <c r="BC244" i="9"/>
  <c r="BD244" i="9"/>
  <c r="BE244" i="9"/>
  <c r="BF244" i="9"/>
  <c r="BG244" i="9"/>
  <c r="BH244" i="9"/>
  <c r="BI244" i="9"/>
  <c r="BJ244" i="9"/>
  <c r="BK244" i="9"/>
  <c r="BL244" i="9"/>
  <c r="BM244" i="9"/>
  <c r="BN244" i="9"/>
  <c r="BO244" i="9"/>
  <c r="BP244" i="9"/>
  <c r="BQ244" i="9"/>
  <c r="BR244" i="9"/>
  <c r="BS244" i="9"/>
  <c r="BT244" i="9"/>
  <c r="BU244" i="9"/>
  <c r="BV244" i="9"/>
  <c r="BW244" i="9"/>
  <c r="BX244" i="9"/>
  <c r="BY244" i="9"/>
  <c r="BZ244" i="9"/>
  <c r="CA244" i="9"/>
  <c r="CB244" i="9"/>
  <c r="CC244" i="9"/>
  <c r="CD244" i="9"/>
  <c r="CE244" i="9"/>
  <c r="CF244" i="9"/>
  <c r="CG244" i="9"/>
  <c r="CH244" i="9"/>
  <c r="CI244" i="9"/>
  <c r="CJ244" i="9"/>
  <c r="CK244" i="9"/>
  <c r="CL244" i="9"/>
  <c r="CM244" i="9"/>
  <c r="CN244" i="9"/>
  <c r="CO244" i="9"/>
  <c r="CP244" i="9"/>
  <c r="CQ244" i="9"/>
  <c r="CR244" i="9"/>
  <c r="CS244" i="9"/>
  <c r="CT244" i="9"/>
  <c r="CU244" i="9"/>
  <c r="CV244" i="9"/>
  <c r="CW244" i="9"/>
  <c r="CX244" i="9"/>
  <c r="CY244" i="9"/>
  <c r="CZ244" i="9"/>
  <c r="DA244" i="9"/>
  <c r="DB244" i="9"/>
  <c r="DC244" i="9"/>
  <c r="DD244" i="9"/>
  <c r="DE244" i="9"/>
  <c r="DF244" i="9"/>
  <c r="DG244" i="9"/>
  <c r="DH244" i="9"/>
  <c r="DI244" i="9"/>
  <c r="DU244" i="9"/>
  <c r="DV244" i="9"/>
  <c r="DW244" i="9"/>
  <c r="DX244" i="9"/>
  <c r="DY244" i="9"/>
  <c r="DZ244" i="9"/>
  <c r="EA244" i="9"/>
  <c r="EB244" i="9"/>
  <c r="EC244" i="9"/>
  <c r="ED244" i="9"/>
  <c r="EE244" i="9"/>
  <c r="EF244" i="9"/>
  <c r="EG244" i="9"/>
  <c r="EH244" i="9"/>
  <c r="EI244" i="9"/>
  <c r="EJ244" i="9"/>
  <c r="EK244" i="9"/>
  <c r="AW245" i="9"/>
  <c r="AX245" i="9"/>
  <c r="AY245" i="9"/>
  <c r="AZ245" i="9"/>
  <c r="BA245" i="9"/>
  <c r="BB245" i="9"/>
  <c r="BC245" i="9"/>
  <c r="BD245" i="9"/>
  <c r="BE245" i="9"/>
  <c r="BF245" i="9"/>
  <c r="BG245" i="9"/>
  <c r="BH245" i="9"/>
  <c r="BI245" i="9"/>
  <c r="BJ245" i="9"/>
  <c r="BK245" i="9"/>
  <c r="BL245" i="9"/>
  <c r="BM245" i="9"/>
  <c r="BN245" i="9"/>
  <c r="BO245" i="9"/>
  <c r="BP245" i="9"/>
  <c r="BQ245" i="9"/>
  <c r="BR245" i="9"/>
  <c r="BS245" i="9"/>
  <c r="BT245" i="9"/>
  <c r="BU245" i="9"/>
  <c r="BV245" i="9"/>
  <c r="BW245" i="9"/>
  <c r="BX245" i="9"/>
  <c r="BY245" i="9"/>
  <c r="BZ245" i="9"/>
  <c r="CA245" i="9"/>
  <c r="CB245" i="9"/>
  <c r="CC245" i="9"/>
  <c r="CD245" i="9"/>
  <c r="CE245" i="9"/>
  <c r="CF245" i="9"/>
  <c r="CG245" i="9"/>
  <c r="CH245" i="9"/>
  <c r="CI245" i="9"/>
  <c r="CJ245" i="9"/>
  <c r="CK245" i="9"/>
  <c r="CL245" i="9"/>
  <c r="CM245" i="9"/>
  <c r="CN245" i="9"/>
  <c r="CO245" i="9"/>
  <c r="CP245" i="9"/>
  <c r="CQ245" i="9"/>
  <c r="CR245" i="9"/>
  <c r="CS245" i="9"/>
  <c r="CT245" i="9"/>
  <c r="CU245" i="9"/>
  <c r="CV245" i="9"/>
  <c r="CW245" i="9"/>
  <c r="CX245" i="9"/>
  <c r="CY245" i="9"/>
  <c r="CZ245" i="9"/>
  <c r="DA245" i="9"/>
  <c r="DB245" i="9"/>
  <c r="DC245" i="9"/>
  <c r="DD245" i="9"/>
  <c r="DE245" i="9"/>
  <c r="DF245" i="9"/>
  <c r="DG245" i="9"/>
  <c r="DH245" i="9"/>
  <c r="DI245" i="9"/>
  <c r="DU245" i="9"/>
  <c r="DV245" i="9"/>
  <c r="DW245" i="9"/>
  <c r="DX245" i="9"/>
  <c r="DY245" i="9"/>
  <c r="DZ245" i="9"/>
  <c r="EA245" i="9"/>
  <c r="EB245" i="9"/>
  <c r="EC245" i="9"/>
  <c r="ED245" i="9"/>
  <c r="EE245" i="9"/>
  <c r="EF245" i="9"/>
  <c r="EG245" i="9"/>
  <c r="EH245" i="9"/>
  <c r="EI245" i="9"/>
  <c r="EJ245" i="9"/>
  <c r="EK245" i="9"/>
  <c r="AW251" i="9"/>
  <c r="AX251" i="9"/>
  <c r="AY251" i="9"/>
  <c r="AZ251" i="9"/>
  <c r="BA251" i="9"/>
  <c r="BB251" i="9"/>
  <c r="BC251" i="9"/>
  <c r="BD251" i="9"/>
  <c r="BE251" i="9"/>
  <c r="BF251" i="9"/>
  <c r="BG251" i="9"/>
  <c r="BH251" i="9"/>
  <c r="BI251" i="9"/>
  <c r="BJ251" i="9"/>
  <c r="BK251" i="9"/>
  <c r="BL251" i="9"/>
  <c r="BM251" i="9"/>
  <c r="BN251" i="9"/>
  <c r="BO251" i="9"/>
  <c r="BP251" i="9"/>
  <c r="BQ251" i="9"/>
  <c r="BR251" i="9"/>
  <c r="BS251" i="9"/>
  <c r="BT251" i="9"/>
  <c r="BU251" i="9"/>
  <c r="BV251" i="9"/>
  <c r="BW251" i="9"/>
  <c r="BX251" i="9"/>
  <c r="BY251" i="9"/>
  <c r="BZ251" i="9"/>
  <c r="CA251" i="9"/>
  <c r="CB251" i="9"/>
  <c r="CC251" i="9"/>
  <c r="CD251" i="9"/>
  <c r="CE251" i="9"/>
  <c r="CF251" i="9"/>
  <c r="CG251" i="9"/>
  <c r="CH251" i="9"/>
  <c r="CI251" i="9"/>
  <c r="CJ251" i="9"/>
  <c r="CK251" i="9"/>
  <c r="CL251" i="9"/>
  <c r="CM251" i="9"/>
  <c r="CN251" i="9"/>
  <c r="CO251" i="9"/>
  <c r="CP251" i="9"/>
  <c r="CQ251" i="9"/>
  <c r="CR251" i="9"/>
  <c r="CS251" i="9"/>
  <c r="CT251" i="9"/>
  <c r="CU251" i="9"/>
  <c r="CV251" i="9"/>
  <c r="CW251" i="9"/>
  <c r="CX251" i="9"/>
  <c r="CY251" i="9"/>
  <c r="CZ251" i="9"/>
  <c r="DA251" i="9"/>
  <c r="DB251" i="9"/>
  <c r="DC251" i="9"/>
  <c r="DD251" i="9"/>
  <c r="DE251" i="9"/>
  <c r="DF251" i="9"/>
  <c r="DG251" i="9"/>
  <c r="DH251" i="9"/>
  <c r="DI251" i="9"/>
  <c r="DU251" i="9"/>
  <c r="DV251" i="9"/>
  <c r="DW251" i="9"/>
  <c r="DX251" i="9"/>
  <c r="DY251" i="9"/>
  <c r="DZ251" i="9"/>
  <c r="EA251" i="9"/>
  <c r="EB251" i="9"/>
  <c r="EC251" i="9"/>
  <c r="ED251" i="9"/>
  <c r="EE251" i="9"/>
  <c r="EF251" i="9"/>
  <c r="EG251" i="9"/>
  <c r="EH251" i="9"/>
  <c r="EI251" i="9"/>
  <c r="EJ251" i="9"/>
  <c r="EK251" i="9"/>
  <c r="DU252" i="9"/>
  <c r="DV252" i="9"/>
  <c r="DW252" i="9"/>
  <c r="DX252" i="9"/>
  <c r="DY252" i="9"/>
  <c r="DZ252" i="9"/>
  <c r="EA252" i="9"/>
  <c r="EB252" i="9"/>
  <c r="EC252" i="9"/>
  <c r="ED252" i="9"/>
  <c r="EE252" i="9"/>
  <c r="EF252" i="9"/>
  <c r="EG252" i="9"/>
  <c r="EH252" i="9"/>
  <c r="EI252" i="9"/>
  <c r="EJ252" i="9"/>
  <c r="EK252" i="9"/>
  <c r="AW312" i="9"/>
  <c r="AX312" i="9"/>
  <c r="AY312" i="9"/>
  <c r="AZ312" i="9"/>
  <c r="BA312" i="9"/>
  <c r="BB312" i="9"/>
  <c r="BC312" i="9"/>
  <c r="BD312" i="9"/>
  <c r="BE312" i="9"/>
  <c r="BF312" i="9"/>
  <c r="BG312" i="9"/>
  <c r="BH312" i="9"/>
  <c r="BI312" i="9"/>
  <c r="BJ312" i="9"/>
  <c r="BK312" i="9"/>
  <c r="BL312" i="9"/>
  <c r="BM312" i="9"/>
  <c r="BN312" i="9"/>
  <c r="BO312" i="9"/>
  <c r="BP312" i="9"/>
  <c r="BQ312" i="9"/>
  <c r="BR312" i="9"/>
  <c r="BS312" i="9"/>
  <c r="BT312" i="9"/>
  <c r="BU312" i="9"/>
  <c r="BV312" i="9"/>
  <c r="BW312" i="9"/>
  <c r="BX312" i="9"/>
  <c r="BY312" i="9"/>
  <c r="BZ312" i="9"/>
  <c r="CA312" i="9"/>
  <c r="CB312" i="9"/>
  <c r="CC312" i="9"/>
  <c r="CD312" i="9"/>
  <c r="CE312" i="9"/>
  <c r="CF312" i="9"/>
  <c r="CG312" i="9"/>
  <c r="CH312" i="9"/>
  <c r="CI312" i="9"/>
  <c r="CJ312" i="9"/>
  <c r="CK312" i="9"/>
  <c r="CL312" i="9"/>
  <c r="CM312" i="9"/>
  <c r="CN312" i="9"/>
  <c r="CO312" i="9"/>
  <c r="CP312" i="9"/>
  <c r="CQ312" i="9"/>
  <c r="CR312" i="9"/>
  <c r="CS312" i="9"/>
  <c r="CT312" i="9"/>
  <c r="CU312" i="9"/>
  <c r="CV312" i="9"/>
  <c r="CW312" i="9"/>
  <c r="CX312" i="9"/>
  <c r="CY312" i="9"/>
  <c r="CZ312" i="9"/>
  <c r="DA312" i="9"/>
  <c r="DB312" i="9"/>
  <c r="DC312" i="9"/>
  <c r="DD312" i="9"/>
  <c r="DE312" i="9"/>
  <c r="DF312" i="9"/>
  <c r="DG312" i="9"/>
  <c r="DH312" i="9"/>
  <c r="DI312" i="9"/>
  <c r="DU312" i="9"/>
  <c r="DV312" i="9"/>
  <c r="DW312" i="9"/>
  <c r="DX312" i="9"/>
  <c r="DY312" i="9"/>
  <c r="DZ312" i="9"/>
  <c r="EA312" i="9"/>
  <c r="EB312" i="9"/>
  <c r="EC312" i="9"/>
  <c r="ED312" i="9"/>
  <c r="EE312" i="9"/>
  <c r="EF312" i="9"/>
  <c r="EG312" i="9"/>
  <c r="EH312" i="9"/>
  <c r="EI312" i="9"/>
  <c r="EJ312" i="9"/>
  <c r="EK312" i="9"/>
  <c r="AW318" i="9"/>
  <c r="AX318" i="9"/>
  <c r="AY318" i="9"/>
  <c r="AZ318" i="9"/>
  <c r="BA318" i="9"/>
  <c r="BB318" i="9"/>
  <c r="BC318" i="9"/>
  <c r="BD318" i="9"/>
  <c r="BE318" i="9"/>
  <c r="BF318" i="9"/>
  <c r="BG318" i="9"/>
  <c r="BH318" i="9"/>
  <c r="BI318" i="9"/>
  <c r="BJ318" i="9"/>
  <c r="BK318" i="9"/>
  <c r="BL318" i="9"/>
  <c r="BM318" i="9"/>
  <c r="BN318" i="9"/>
  <c r="BO318" i="9"/>
  <c r="BP318" i="9"/>
  <c r="BQ318" i="9"/>
  <c r="BR318" i="9"/>
  <c r="BS318" i="9"/>
  <c r="BT318" i="9"/>
  <c r="BU318" i="9"/>
  <c r="BV318" i="9"/>
  <c r="BW318" i="9"/>
  <c r="BX318" i="9"/>
  <c r="BY318" i="9"/>
  <c r="BZ318" i="9"/>
  <c r="CA318" i="9"/>
  <c r="CB318" i="9"/>
  <c r="CC318" i="9"/>
  <c r="CD318" i="9"/>
  <c r="CE318" i="9"/>
  <c r="CF318" i="9"/>
  <c r="CG318" i="9"/>
  <c r="CH318" i="9"/>
  <c r="CI318" i="9"/>
  <c r="CJ318" i="9"/>
  <c r="CK318" i="9"/>
  <c r="CL318" i="9"/>
  <c r="CM318" i="9"/>
  <c r="CN318" i="9"/>
  <c r="CO318" i="9"/>
  <c r="CP318" i="9"/>
  <c r="CQ318" i="9"/>
  <c r="CR318" i="9"/>
  <c r="CS318" i="9"/>
  <c r="CT318" i="9"/>
  <c r="CU318" i="9"/>
  <c r="CV318" i="9"/>
  <c r="CW318" i="9"/>
  <c r="CX318" i="9"/>
  <c r="CY318" i="9"/>
  <c r="CZ318" i="9"/>
  <c r="DA318" i="9"/>
  <c r="DB318" i="9"/>
  <c r="DC318" i="9"/>
  <c r="DD318" i="9"/>
  <c r="DE318" i="9"/>
  <c r="DF318" i="9"/>
  <c r="DG318" i="9"/>
  <c r="DH318" i="9"/>
  <c r="DI318" i="9"/>
  <c r="DU318" i="9"/>
  <c r="DV318" i="9"/>
  <c r="DW318" i="9"/>
  <c r="DX318" i="9"/>
  <c r="DY318" i="9"/>
  <c r="DZ318" i="9"/>
  <c r="EA318" i="9"/>
  <c r="EB318" i="9"/>
  <c r="EC318" i="9"/>
  <c r="ED318" i="9"/>
  <c r="EE318" i="9"/>
  <c r="EF318" i="9"/>
  <c r="EG318" i="9"/>
  <c r="EH318" i="9"/>
  <c r="EI318" i="9"/>
  <c r="EJ318" i="9"/>
  <c r="EK318" i="9"/>
  <c r="AW320" i="9"/>
  <c r="AX320" i="9"/>
  <c r="AY320" i="9"/>
  <c r="AZ320" i="9"/>
  <c r="BA320" i="9"/>
  <c r="BB320" i="9"/>
  <c r="BC320" i="9"/>
  <c r="BD320" i="9"/>
  <c r="BE320" i="9"/>
  <c r="BF320" i="9"/>
  <c r="BG320" i="9"/>
  <c r="BH320" i="9"/>
  <c r="BI320" i="9"/>
  <c r="BJ320" i="9"/>
  <c r="BK320" i="9"/>
  <c r="BL320" i="9"/>
  <c r="BM320" i="9"/>
  <c r="BN320" i="9"/>
  <c r="BO320" i="9"/>
  <c r="BP320" i="9"/>
  <c r="BQ320" i="9"/>
  <c r="BR320" i="9"/>
  <c r="BS320" i="9"/>
  <c r="BT320" i="9"/>
  <c r="BU320" i="9"/>
  <c r="BV320" i="9"/>
  <c r="BW320" i="9"/>
  <c r="BX320" i="9"/>
  <c r="BY320" i="9"/>
  <c r="BZ320" i="9"/>
  <c r="CA320" i="9"/>
  <c r="CB320" i="9"/>
  <c r="CC320" i="9"/>
  <c r="CD320" i="9"/>
  <c r="CE320" i="9"/>
  <c r="CF320" i="9"/>
  <c r="CG320" i="9"/>
  <c r="CH320" i="9"/>
  <c r="CI320" i="9"/>
  <c r="CJ320" i="9"/>
  <c r="CK320" i="9"/>
  <c r="CL320" i="9"/>
  <c r="CM320" i="9"/>
  <c r="CN320" i="9"/>
  <c r="CO320" i="9"/>
  <c r="CP320" i="9"/>
  <c r="CQ320" i="9"/>
  <c r="CR320" i="9"/>
  <c r="CS320" i="9"/>
  <c r="CT320" i="9"/>
  <c r="CU320" i="9"/>
  <c r="CV320" i="9"/>
  <c r="CW320" i="9"/>
  <c r="CX320" i="9"/>
  <c r="CY320" i="9"/>
  <c r="CZ320" i="9"/>
  <c r="DA320" i="9"/>
  <c r="DB320" i="9"/>
  <c r="DC320" i="9"/>
  <c r="DD320" i="9"/>
  <c r="DE320" i="9"/>
  <c r="DF320" i="9"/>
  <c r="DG320" i="9"/>
  <c r="DH320" i="9"/>
  <c r="DI320" i="9"/>
  <c r="DU320" i="9"/>
  <c r="DV320" i="9"/>
  <c r="DW320" i="9"/>
  <c r="DX320" i="9"/>
  <c r="DY320" i="9"/>
  <c r="DZ320" i="9"/>
  <c r="EA320" i="9"/>
  <c r="EB320" i="9"/>
  <c r="EC320" i="9"/>
  <c r="ED320" i="9"/>
  <c r="EE320" i="9"/>
  <c r="EF320" i="9"/>
  <c r="EG320" i="9"/>
  <c r="EH320" i="9"/>
  <c r="EI320" i="9"/>
  <c r="EJ320" i="9"/>
  <c r="EK320" i="9"/>
  <c r="AW324" i="9"/>
  <c r="AX324" i="9"/>
  <c r="AY324" i="9"/>
  <c r="AZ324" i="9"/>
  <c r="BA324" i="9"/>
  <c r="BB324" i="9"/>
  <c r="BC324" i="9"/>
  <c r="BD324" i="9"/>
  <c r="BE324" i="9"/>
  <c r="BF324" i="9"/>
  <c r="BG324" i="9"/>
  <c r="BH324" i="9"/>
  <c r="BI324" i="9"/>
  <c r="BJ324" i="9"/>
  <c r="BK324" i="9"/>
  <c r="BL324" i="9"/>
  <c r="BM324" i="9"/>
  <c r="BN324" i="9"/>
  <c r="BO324" i="9"/>
  <c r="BP324" i="9"/>
  <c r="BQ324" i="9"/>
  <c r="BR324" i="9"/>
  <c r="BS324" i="9"/>
  <c r="BT324" i="9"/>
  <c r="BU324" i="9"/>
  <c r="BV324" i="9"/>
  <c r="BW324" i="9"/>
  <c r="BX324" i="9"/>
  <c r="BY324" i="9"/>
  <c r="BZ324" i="9"/>
  <c r="CA324" i="9"/>
  <c r="CB324" i="9"/>
  <c r="CC324" i="9"/>
  <c r="CD324" i="9"/>
  <c r="CE324" i="9"/>
  <c r="CF324" i="9"/>
  <c r="CG324" i="9"/>
  <c r="CH324" i="9"/>
  <c r="CI324" i="9"/>
  <c r="CJ324" i="9"/>
  <c r="CK324" i="9"/>
  <c r="CL324" i="9"/>
  <c r="CM324" i="9"/>
  <c r="CN324" i="9"/>
  <c r="CO324" i="9"/>
  <c r="CP324" i="9"/>
  <c r="CQ324" i="9"/>
  <c r="CR324" i="9"/>
  <c r="CS324" i="9"/>
  <c r="CT324" i="9"/>
  <c r="CU324" i="9"/>
  <c r="CV324" i="9"/>
  <c r="CW324" i="9"/>
  <c r="CX324" i="9"/>
  <c r="CY324" i="9"/>
  <c r="CZ324" i="9"/>
  <c r="DA324" i="9"/>
  <c r="DB324" i="9"/>
  <c r="DC324" i="9"/>
  <c r="DD324" i="9"/>
  <c r="DE324" i="9"/>
  <c r="DF324" i="9"/>
  <c r="DG324" i="9"/>
  <c r="DH324" i="9"/>
  <c r="DI324" i="9"/>
  <c r="DU324" i="9"/>
  <c r="DV324" i="9"/>
  <c r="DW324" i="9"/>
  <c r="DX324" i="9"/>
  <c r="DY324" i="9"/>
  <c r="DZ324" i="9"/>
  <c r="EA324" i="9"/>
  <c r="EB324" i="9"/>
  <c r="EC324" i="9"/>
  <c r="ED324" i="9"/>
  <c r="EE324" i="9"/>
  <c r="EF324" i="9"/>
  <c r="EG324" i="9"/>
  <c r="EH324" i="9"/>
  <c r="EI324" i="9"/>
  <c r="EJ324" i="9"/>
  <c r="EK324" i="9"/>
  <c r="AW330" i="9"/>
  <c r="AX330" i="9"/>
  <c r="AY330" i="9"/>
  <c r="AZ330" i="9"/>
  <c r="BA330" i="9"/>
  <c r="BB330" i="9"/>
  <c r="BC330" i="9"/>
  <c r="BD330" i="9"/>
  <c r="BE330" i="9"/>
  <c r="BF330" i="9"/>
  <c r="BG330" i="9"/>
  <c r="BH330" i="9"/>
  <c r="BI330" i="9"/>
  <c r="BJ330" i="9"/>
  <c r="BK330" i="9"/>
  <c r="BL330" i="9"/>
  <c r="BM330" i="9"/>
  <c r="BN330" i="9"/>
  <c r="BO330" i="9"/>
  <c r="BP330" i="9"/>
  <c r="BQ330" i="9"/>
  <c r="BR330" i="9"/>
  <c r="BS330" i="9"/>
  <c r="BT330" i="9"/>
  <c r="BU330" i="9"/>
  <c r="BV330" i="9"/>
  <c r="BW330" i="9"/>
  <c r="BX330" i="9"/>
  <c r="BY330" i="9"/>
  <c r="BZ330" i="9"/>
  <c r="CA330" i="9"/>
  <c r="CB330" i="9"/>
  <c r="CC330" i="9"/>
  <c r="CD330" i="9"/>
  <c r="CE330" i="9"/>
  <c r="CF330" i="9"/>
  <c r="CG330" i="9"/>
  <c r="CH330" i="9"/>
  <c r="CI330" i="9"/>
  <c r="CJ330" i="9"/>
  <c r="CK330" i="9"/>
  <c r="CL330" i="9"/>
  <c r="CM330" i="9"/>
  <c r="CN330" i="9"/>
  <c r="CO330" i="9"/>
  <c r="CP330" i="9"/>
  <c r="CQ330" i="9"/>
  <c r="CR330" i="9"/>
  <c r="CS330" i="9"/>
  <c r="CT330" i="9"/>
  <c r="CU330" i="9"/>
  <c r="CV330" i="9"/>
  <c r="CW330" i="9"/>
  <c r="CX330" i="9"/>
  <c r="CY330" i="9"/>
  <c r="CZ330" i="9"/>
  <c r="DA330" i="9"/>
  <c r="DB330" i="9"/>
  <c r="DC330" i="9"/>
  <c r="DD330" i="9"/>
  <c r="DE330" i="9"/>
  <c r="DF330" i="9"/>
  <c r="DG330" i="9"/>
  <c r="DH330" i="9"/>
  <c r="DI330" i="9"/>
  <c r="DU330" i="9"/>
  <c r="DV330" i="9"/>
  <c r="DW330" i="9"/>
  <c r="DX330" i="9"/>
  <c r="DY330" i="9"/>
  <c r="DZ330" i="9"/>
  <c r="EA330" i="9"/>
  <c r="EB330" i="9"/>
  <c r="EC330" i="9"/>
  <c r="ED330" i="9"/>
  <c r="EE330" i="9"/>
  <c r="EF330" i="9"/>
  <c r="EG330" i="9"/>
  <c r="EH330" i="9"/>
  <c r="EI330" i="9"/>
  <c r="EJ330" i="9"/>
  <c r="EK330" i="9"/>
  <c r="AW331" i="9"/>
  <c r="AX331" i="9"/>
  <c r="AY331" i="9"/>
  <c r="AZ331" i="9"/>
  <c r="BA331" i="9"/>
  <c r="BB331" i="9"/>
  <c r="BC331" i="9"/>
  <c r="BD331" i="9"/>
  <c r="BE331" i="9"/>
  <c r="BF331" i="9"/>
  <c r="BG331" i="9"/>
  <c r="BH331" i="9"/>
  <c r="BI331" i="9"/>
  <c r="BJ331" i="9"/>
  <c r="BK331" i="9"/>
  <c r="BL331" i="9"/>
  <c r="BM331" i="9"/>
  <c r="BN331" i="9"/>
  <c r="BO331" i="9"/>
  <c r="BP331" i="9"/>
  <c r="BQ331" i="9"/>
  <c r="BR331" i="9"/>
  <c r="BS331" i="9"/>
  <c r="BT331" i="9"/>
  <c r="BU331" i="9"/>
  <c r="BV331" i="9"/>
  <c r="BW331" i="9"/>
  <c r="BX331" i="9"/>
  <c r="BY331" i="9"/>
  <c r="BZ331" i="9"/>
  <c r="CA331" i="9"/>
  <c r="CB331" i="9"/>
  <c r="CC331" i="9"/>
  <c r="CD331" i="9"/>
  <c r="CE331" i="9"/>
  <c r="CF331" i="9"/>
  <c r="CG331" i="9"/>
  <c r="CH331" i="9"/>
  <c r="CI331" i="9"/>
  <c r="CJ331" i="9"/>
  <c r="CK331" i="9"/>
  <c r="CL331" i="9"/>
  <c r="CM331" i="9"/>
  <c r="CN331" i="9"/>
  <c r="CO331" i="9"/>
  <c r="CP331" i="9"/>
  <c r="CQ331" i="9"/>
  <c r="CR331" i="9"/>
  <c r="CS331" i="9"/>
  <c r="CT331" i="9"/>
  <c r="CU331" i="9"/>
  <c r="CV331" i="9"/>
  <c r="CW331" i="9"/>
  <c r="CX331" i="9"/>
  <c r="CY331" i="9"/>
  <c r="CZ331" i="9"/>
  <c r="DA331" i="9"/>
  <c r="DB331" i="9"/>
  <c r="DC331" i="9"/>
  <c r="DD331" i="9"/>
  <c r="DE331" i="9"/>
  <c r="DF331" i="9"/>
  <c r="DG331" i="9"/>
  <c r="DH331" i="9"/>
  <c r="DI331" i="9"/>
  <c r="DU331" i="9"/>
  <c r="DV331" i="9"/>
  <c r="DW331" i="9"/>
  <c r="DX331" i="9"/>
  <c r="DY331" i="9"/>
  <c r="DZ331" i="9"/>
  <c r="EA331" i="9"/>
  <c r="EB331" i="9"/>
  <c r="EC331" i="9"/>
  <c r="ED331" i="9"/>
  <c r="EE331" i="9"/>
  <c r="EF331" i="9"/>
  <c r="EG331" i="9"/>
  <c r="EH331" i="9"/>
  <c r="EI331" i="9"/>
  <c r="EJ331" i="9"/>
  <c r="EK331" i="9"/>
  <c r="AW337" i="9"/>
  <c r="AX337" i="9"/>
  <c r="AY337" i="9"/>
  <c r="AZ337" i="9"/>
  <c r="BA337" i="9"/>
  <c r="BB337" i="9"/>
  <c r="BC337" i="9"/>
  <c r="BD337" i="9"/>
  <c r="BE337" i="9"/>
  <c r="BF337" i="9"/>
  <c r="BG337" i="9"/>
  <c r="BH337" i="9"/>
  <c r="BI337" i="9"/>
  <c r="BJ337" i="9"/>
  <c r="BK337" i="9"/>
  <c r="BL337" i="9"/>
  <c r="BM337" i="9"/>
  <c r="BN337" i="9"/>
  <c r="BO337" i="9"/>
  <c r="BP337" i="9"/>
  <c r="BQ337" i="9"/>
  <c r="BR337" i="9"/>
  <c r="BS337" i="9"/>
  <c r="BT337" i="9"/>
  <c r="BU337" i="9"/>
  <c r="BV337" i="9"/>
  <c r="BW337" i="9"/>
  <c r="BX337" i="9"/>
  <c r="BY337" i="9"/>
  <c r="BZ337" i="9"/>
  <c r="CA337" i="9"/>
  <c r="CB337" i="9"/>
  <c r="CC337" i="9"/>
  <c r="CD337" i="9"/>
  <c r="CE337" i="9"/>
  <c r="CF337" i="9"/>
  <c r="CG337" i="9"/>
  <c r="CH337" i="9"/>
  <c r="CI337" i="9"/>
  <c r="CJ337" i="9"/>
  <c r="CK337" i="9"/>
  <c r="CL337" i="9"/>
  <c r="CM337" i="9"/>
  <c r="CN337" i="9"/>
  <c r="CO337" i="9"/>
  <c r="CP337" i="9"/>
  <c r="CQ337" i="9"/>
  <c r="CR337" i="9"/>
  <c r="CS337" i="9"/>
  <c r="CT337" i="9"/>
  <c r="CU337" i="9"/>
  <c r="CV337" i="9"/>
  <c r="CW337" i="9"/>
  <c r="CX337" i="9"/>
  <c r="CY337" i="9"/>
  <c r="CZ337" i="9"/>
  <c r="DA337" i="9"/>
  <c r="DB337" i="9"/>
  <c r="DC337" i="9"/>
  <c r="DD337" i="9"/>
  <c r="DE337" i="9"/>
  <c r="DF337" i="9"/>
  <c r="DG337" i="9"/>
  <c r="DH337" i="9"/>
  <c r="DI337" i="9"/>
  <c r="DU337" i="9"/>
  <c r="DV337" i="9"/>
  <c r="DW337" i="9"/>
  <c r="DX337" i="9"/>
  <c r="DY337" i="9"/>
  <c r="DZ337" i="9"/>
  <c r="EA337" i="9"/>
  <c r="EB337" i="9"/>
  <c r="EC337" i="9"/>
  <c r="ED337" i="9"/>
  <c r="EE337" i="9"/>
  <c r="EF337" i="9"/>
  <c r="EG337" i="9"/>
  <c r="EH337" i="9"/>
  <c r="EI337" i="9"/>
  <c r="EJ337" i="9"/>
  <c r="EK337" i="9"/>
  <c r="DU338" i="9"/>
  <c r="DV338" i="9"/>
  <c r="DW338" i="9"/>
  <c r="DX338" i="9"/>
  <c r="DY338" i="9"/>
  <c r="DZ338" i="9"/>
  <c r="EA338" i="9"/>
  <c r="EB338" i="9"/>
  <c r="EC338" i="9"/>
  <c r="ED338" i="9"/>
  <c r="EE338" i="9"/>
  <c r="EF338" i="9"/>
  <c r="EG338" i="9"/>
  <c r="EH338" i="9"/>
  <c r="EI338" i="9"/>
  <c r="EJ338" i="9"/>
  <c r="EK338" i="9"/>
  <c r="AW350" i="9"/>
  <c r="AX350" i="9"/>
  <c r="AY350" i="9"/>
  <c r="AZ350" i="9"/>
  <c r="BA350" i="9"/>
  <c r="BB350" i="9"/>
  <c r="BC350" i="9"/>
  <c r="BD350" i="9"/>
  <c r="BE350" i="9"/>
  <c r="BF350" i="9"/>
  <c r="BG350" i="9"/>
  <c r="BH350" i="9"/>
  <c r="BI350" i="9"/>
  <c r="BJ350" i="9"/>
  <c r="BK350" i="9"/>
  <c r="BL350" i="9"/>
  <c r="BM350" i="9"/>
  <c r="BN350" i="9"/>
  <c r="BO350" i="9"/>
  <c r="BP350" i="9"/>
  <c r="BQ350" i="9"/>
  <c r="BR350" i="9"/>
  <c r="BS350" i="9"/>
  <c r="BT350" i="9"/>
  <c r="BU350" i="9"/>
  <c r="BV350" i="9"/>
  <c r="BW350" i="9"/>
  <c r="BX350" i="9"/>
  <c r="BY350" i="9"/>
  <c r="BZ350" i="9"/>
  <c r="CA350" i="9"/>
  <c r="CB350" i="9"/>
  <c r="CC350" i="9"/>
  <c r="CD350" i="9"/>
  <c r="CE350" i="9"/>
  <c r="CF350" i="9"/>
  <c r="CG350" i="9"/>
  <c r="CH350" i="9"/>
  <c r="CI350" i="9"/>
  <c r="CJ350" i="9"/>
  <c r="CK350" i="9"/>
  <c r="CL350" i="9"/>
  <c r="CM350" i="9"/>
  <c r="CN350" i="9"/>
  <c r="CO350" i="9"/>
  <c r="CP350" i="9"/>
  <c r="CQ350" i="9"/>
  <c r="CR350" i="9"/>
  <c r="CS350" i="9"/>
  <c r="CT350" i="9"/>
  <c r="CU350" i="9"/>
  <c r="CV350" i="9"/>
  <c r="CW350" i="9"/>
  <c r="CX350" i="9"/>
  <c r="CY350" i="9"/>
  <c r="CZ350" i="9"/>
  <c r="DA350" i="9"/>
  <c r="DB350" i="9"/>
  <c r="DC350" i="9"/>
  <c r="DD350" i="9"/>
  <c r="DE350" i="9"/>
  <c r="DF350" i="9"/>
  <c r="DG350" i="9"/>
  <c r="DH350" i="9"/>
  <c r="DI350" i="9"/>
  <c r="DU350" i="9"/>
  <c r="DV350" i="9"/>
  <c r="DW350" i="9"/>
  <c r="DX350" i="9"/>
  <c r="DY350" i="9"/>
  <c r="DZ350" i="9"/>
  <c r="EA350" i="9"/>
  <c r="EB350" i="9"/>
  <c r="EC350" i="9"/>
  <c r="ED350" i="9"/>
  <c r="EE350" i="9"/>
  <c r="EF350" i="9"/>
  <c r="EG350" i="9"/>
  <c r="EH350" i="9"/>
  <c r="EI350" i="9"/>
  <c r="EJ350" i="9"/>
  <c r="EK350" i="9"/>
  <c r="AW351" i="9"/>
  <c r="AX351" i="9"/>
  <c r="AY351" i="9"/>
  <c r="AZ351" i="9"/>
  <c r="BA351" i="9"/>
  <c r="BB351" i="9"/>
  <c r="BC351" i="9"/>
  <c r="BD351" i="9"/>
  <c r="BE351" i="9"/>
  <c r="BF351" i="9"/>
  <c r="BG351" i="9"/>
  <c r="BH351" i="9"/>
  <c r="BI351" i="9"/>
  <c r="BJ351" i="9"/>
  <c r="BK351" i="9"/>
  <c r="BL351" i="9"/>
  <c r="BM351" i="9"/>
  <c r="BN351" i="9"/>
  <c r="BO351" i="9"/>
  <c r="BP351" i="9"/>
  <c r="BQ351" i="9"/>
  <c r="BR351" i="9"/>
  <c r="BS351" i="9"/>
  <c r="BT351" i="9"/>
  <c r="BU351" i="9"/>
  <c r="BV351" i="9"/>
  <c r="BW351" i="9"/>
  <c r="BX351" i="9"/>
  <c r="BY351" i="9"/>
  <c r="BZ351" i="9"/>
  <c r="CA351" i="9"/>
  <c r="CB351" i="9"/>
  <c r="CC351" i="9"/>
  <c r="CD351" i="9"/>
  <c r="CE351" i="9"/>
  <c r="CF351" i="9"/>
  <c r="CG351" i="9"/>
  <c r="CH351" i="9"/>
  <c r="CI351" i="9"/>
  <c r="CJ351" i="9"/>
  <c r="CK351" i="9"/>
  <c r="CL351" i="9"/>
  <c r="CM351" i="9"/>
  <c r="CN351" i="9"/>
  <c r="CO351" i="9"/>
  <c r="CP351" i="9"/>
  <c r="CQ351" i="9"/>
  <c r="CR351" i="9"/>
  <c r="CS351" i="9"/>
  <c r="CT351" i="9"/>
  <c r="CU351" i="9"/>
  <c r="CV351" i="9"/>
  <c r="CW351" i="9"/>
  <c r="CX351" i="9"/>
  <c r="CY351" i="9"/>
  <c r="CZ351" i="9"/>
  <c r="DA351" i="9"/>
  <c r="DB351" i="9"/>
  <c r="DC351" i="9"/>
  <c r="DD351" i="9"/>
  <c r="DE351" i="9"/>
  <c r="DF351" i="9"/>
  <c r="DG351" i="9"/>
  <c r="DH351" i="9"/>
  <c r="DI351" i="9"/>
  <c r="DU351" i="9"/>
  <c r="DV351" i="9"/>
  <c r="DW351" i="9"/>
  <c r="DX351" i="9"/>
  <c r="DY351" i="9"/>
  <c r="DZ351" i="9"/>
  <c r="EA351" i="9"/>
  <c r="EB351" i="9"/>
  <c r="EC351" i="9"/>
  <c r="ED351" i="9"/>
  <c r="EE351" i="9"/>
  <c r="EF351" i="9"/>
  <c r="EG351" i="9"/>
  <c r="EH351" i="9"/>
  <c r="EI351" i="9"/>
  <c r="EJ351" i="9"/>
  <c r="EK351" i="9"/>
  <c r="AW361" i="9"/>
  <c r="AX361" i="9"/>
  <c r="AY361" i="9"/>
  <c r="AZ361" i="9"/>
  <c r="BA361" i="9"/>
  <c r="BB361" i="9"/>
  <c r="BC361" i="9"/>
  <c r="BD361" i="9"/>
  <c r="BE361" i="9"/>
  <c r="BF361" i="9"/>
  <c r="BG361" i="9"/>
  <c r="BH361" i="9"/>
  <c r="BI361" i="9"/>
  <c r="BJ361" i="9"/>
  <c r="BK361" i="9"/>
  <c r="BL361" i="9"/>
  <c r="BM361" i="9"/>
  <c r="BN361" i="9"/>
  <c r="BO361" i="9"/>
  <c r="BP361" i="9"/>
  <c r="BQ361" i="9"/>
  <c r="BR361" i="9"/>
  <c r="BS361" i="9"/>
  <c r="BT361" i="9"/>
  <c r="BU361" i="9"/>
  <c r="BV361" i="9"/>
  <c r="BW361" i="9"/>
  <c r="BX361" i="9"/>
  <c r="BY361" i="9"/>
  <c r="BZ361" i="9"/>
  <c r="CA361" i="9"/>
  <c r="CB361" i="9"/>
  <c r="CC361" i="9"/>
  <c r="CD361" i="9"/>
  <c r="CE361" i="9"/>
  <c r="CF361" i="9"/>
  <c r="CG361" i="9"/>
  <c r="CH361" i="9"/>
  <c r="CI361" i="9"/>
  <c r="CJ361" i="9"/>
  <c r="CK361" i="9"/>
  <c r="CL361" i="9"/>
  <c r="CM361" i="9"/>
  <c r="CN361" i="9"/>
  <c r="CO361" i="9"/>
  <c r="CP361" i="9"/>
  <c r="CQ361" i="9"/>
  <c r="CR361" i="9"/>
  <c r="CS361" i="9"/>
  <c r="CT361" i="9"/>
  <c r="CU361" i="9"/>
  <c r="CV361" i="9"/>
  <c r="CW361" i="9"/>
  <c r="CX361" i="9"/>
  <c r="CY361" i="9"/>
  <c r="CZ361" i="9"/>
  <c r="DA361" i="9"/>
  <c r="DB361" i="9"/>
  <c r="DC361" i="9"/>
  <c r="DD361" i="9"/>
  <c r="DE361" i="9"/>
  <c r="DF361" i="9"/>
  <c r="DG361" i="9"/>
  <c r="DH361" i="9"/>
  <c r="DI361" i="9"/>
  <c r="DU361" i="9"/>
  <c r="DV361" i="9"/>
  <c r="DW361" i="9"/>
  <c r="DX361" i="9"/>
  <c r="DY361" i="9"/>
  <c r="DZ361" i="9"/>
  <c r="EA361" i="9"/>
  <c r="EB361" i="9"/>
  <c r="EC361" i="9"/>
  <c r="ED361" i="9"/>
  <c r="EE361" i="9"/>
  <c r="EF361" i="9"/>
  <c r="EG361" i="9"/>
  <c r="EH361" i="9"/>
  <c r="EI361" i="9"/>
  <c r="EJ361" i="9"/>
  <c r="EK361" i="9"/>
  <c r="AW393" i="9"/>
  <c r="AX393" i="9"/>
  <c r="AY393" i="9"/>
  <c r="AZ393" i="9"/>
  <c r="BA393" i="9"/>
  <c r="BB393" i="9"/>
  <c r="BC393" i="9"/>
  <c r="BD393" i="9"/>
  <c r="BE393" i="9"/>
  <c r="BF393" i="9"/>
  <c r="BG393" i="9"/>
  <c r="BH393" i="9"/>
  <c r="BI393" i="9"/>
  <c r="BJ393" i="9"/>
  <c r="BK393" i="9"/>
  <c r="BL393" i="9"/>
  <c r="BM393" i="9"/>
  <c r="BN393" i="9"/>
  <c r="BO393" i="9"/>
  <c r="BP393" i="9"/>
  <c r="BQ393" i="9"/>
  <c r="BR393" i="9"/>
  <c r="BS393" i="9"/>
  <c r="BT393" i="9"/>
  <c r="BU393" i="9"/>
  <c r="BV393" i="9"/>
  <c r="BW393" i="9"/>
  <c r="BX393" i="9"/>
  <c r="BY393" i="9"/>
  <c r="BZ393" i="9"/>
  <c r="CA393" i="9"/>
  <c r="CB393" i="9"/>
  <c r="CC393" i="9"/>
  <c r="CD393" i="9"/>
  <c r="CE393" i="9"/>
  <c r="CF393" i="9"/>
  <c r="CG393" i="9"/>
  <c r="CH393" i="9"/>
  <c r="CI393" i="9"/>
  <c r="CJ393" i="9"/>
  <c r="CK393" i="9"/>
  <c r="CL393" i="9"/>
  <c r="CM393" i="9"/>
  <c r="CN393" i="9"/>
  <c r="CO393" i="9"/>
  <c r="CP393" i="9"/>
  <c r="CQ393" i="9"/>
  <c r="CR393" i="9"/>
  <c r="CS393" i="9"/>
  <c r="CT393" i="9"/>
  <c r="CU393" i="9"/>
  <c r="CV393" i="9"/>
  <c r="CW393" i="9"/>
  <c r="CX393" i="9"/>
  <c r="CY393" i="9"/>
  <c r="CZ393" i="9"/>
  <c r="DA393" i="9"/>
  <c r="DB393" i="9"/>
  <c r="DC393" i="9"/>
  <c r="DD393" i="9"/>
  <c r="DE393" i="9"/>
  <c r="DF393" i="9"/>
  <c r="DG393" i="9"/>
  <c r="DH393" i="9"/>
  <c r="DI393" i="9"/>
  <c r="DU393" i="9"/>
  <c r="DV393" i="9"/>
  <c r="DW393" i="9"/>
  <c r="DX393" i="9"/>
  <c r="DY393" i="9"/>
  <c r="DZ393" i="9"/>
  <c r="EA393" i="9"/>
  <c r="EB393" i="9"/>
  <c r="EC393" i="9"/>
  <c r="ED393" i="9"/>
  <c r="EE393" i="9"/>
  <c r="EF393" i="9"/>
  <c r="EG393" i="9"/>
  <c r="EH393" i="9"/>
  <c r="EI393" i="9"/>
  <c r="EJ393" i="9"/>
  <c r="EK393" i="9"/>
  <c r="AW395" i="9"/>
  <c r="AX395" i="9"/>
  <c r="AY395" i="9"/>
  <c r="AZ395" i="9"/>
  <c r="BA395" i="9"/>
  <c r="BB395" i="9"/>
  <c r="BC395" i="9"/>
  <c r="BD395" i="9"/>
  <c r="BE395" i="9"/>
  <c r="BF395" i="9"/>
  <c r="BG395" i="9"/>
  <c r="BH395" i="9"/>
  <c r="BI395" i="9"/>
  <c r="BJ395" i="9"/>
  <c r="BK395" i="9"/>
  <c r="BL395" i="9"/>
  <c r="BM395" i="9"/>
  <c r="BN395" i="9"/>
  <c r="BO395" i="9"/>
  <c r="BP395" i="9"/>
  <c r="BQ395" i="9"/>
  <c r="BR395" i="9"/>
  <c r="BS395" i="9"/>
  <c r="BT395" i="9"/>
  <c r="BU395" i="9"/>
  <c r="BV395" i="9"/>
  <c r="BW395" i="9"/>
  <c r="BX395" i="9"/>
  <c r="BY395" i="9"/>
  <c r="BZ395" i="9"/>
  <c r="CA395" i="9"/>
  <c r="CB395" i="9"/>
  <c r="CC395" i="9"/>
  <c r="CD395" i="9"/>
  <c r="CE395" i="9"/>
  <c r="CF395" i="9"/>
  <c r="CG395" i="9"/>
  <c r="CH395" i="9"/>
  <c r="CI395" i="9"/>
  <c r="CJ395" i="9"/>
  <c r="CK395" i="9"/>
  <c r="CL395" i="9"/>
  <c r="CM395" i="9"/>
  <c r="CN395" i="9"/>
  <c r="CO395" i="9"/>
  <c r="CP395" i="9"/>
  <c r="CQ395" i="9"/>
  <c r="CR395" i="9"/>
  <c r="CS395" i="9"/>
  <c r="CT395" i="9"/>
  <c r="CU395" i="9"/>
  <c r="CV395" i="9"/>
  <c r="CW395" i="9"/>
  <c r="CX395" i="9"/>
  <c r="CY395" i="9"/>
  <c r="CZ395" i="9"/>
  <c r="DA395" i="9"/>
  <c r="DB395" i="9"/>
  <c r="DC395" i="9"/>
  <c r="DD395" i="9"/>
  <c r="DE395" i="9"/>
  <c r="DF395" i="9"/>
  <c r="DG395" i="9"/>
  <c r="DH395" i="9"/>
  <c r="DI395" i="9"/>
  <c r="DU395" i="9"/>
  <c r="DV395" i="9"/>
  <c r="DW395" i="9"/>
  <c r="DX395" i="9"/>
  <c r="DY395" i="9"/>
  <c r="DZ395" i="9"/>
  <c r="EA395" i="9"/>
  <c r="EB395" i="9"/>
  <c r="EC395" i="9"/>
  <c r="ED395" i="9"/>
  <c r="EE395" i="9"/>
  <c r="EF395" i="9"/>
  <c r="EG395" i="9"/>
  <c r="EH395" i="9"/>
  <c r="EI395" i="9"/>
  <c r="EJ395" i="9"/>
  <c r="EK395" i="9"/>
  <c r="AW847" i="9"/>
  <c r="AX847" i="9"/>
  <c r="AY847" i="9"/>
  <c r="AZ847" i="9"/>
  <c r="BA847" i="9"/>
  <c r="BB847" i="9"/>
  <c r="BC847" i="9"/>
  <c r="BD847" i="9"/>
  <c r="BE847" i="9"/>
  <c r="BF847" i="9"/>
  <c r="BG847" i="9"/>
  <c r="BH847" i="9"/>
  <c r="BI847" i="9"/>
  <c r="BJ847" i="9"/>
  <c r="BK847" i="9"/>
  <c r="BL847" i="9"/>
  <c r="BM847" i="9"/>
  <c r="BN847" i="9"/>
  <c r="BO847" i="9"/>
  <c r="BP847" i="9"/>
  <c r="BQ847" i="9"/>
  <c r="BR847" i="9"/>
  <c r="BS847" i="9"/>
  <c r="BT847" i="9"/>
  <c r="BU847" i="9"/>
  <c r="BV847" i="9"/>
  <c r="BW847" i="9"/>
  <c r="BX847" i="9"/>
  <c r="BY847" i="9"/>
  <c r="BZ847" i="9"/>
  <c r="CA847" i="9"/>
  <c r="CB847" i="9"/>
  <c r="CC847" i="9"/>
  <c r="CD847" i="9"/>
  <c r="CE847" i="9"/>
  <c r="CF847" i="9"/>
  <c r="CG847" i="9"/>
  <c r="CH847" i="9"/>
  <c r="CI847" i="9"/>
  <c r="CJ847" i="9"/>
  <c r="CK847" i="9"/>
  <c r="CL847" i="9"/>
  <c r="CM847" i="9"/>
  <c r="CN847" i="9"/>
  <c r="CO847" i="9"/>
  <c r="CP847" i="9"/>
  <c r="CQ847" i="9"/>
  <c r="CR847" i="9"/>
  <c r="CS847" i="9"/>
  <c r="CT847" i="9"/>
  <c r="CU847" i="9"/>
  <c r="CV847" i="9"/>
  <c r="CW847" i="9"/>
  <c r="CX847" i="9"/>
  <c r="CY847" i="9"/>
  <c r="CZ847" i="9"/>
  <c r="DA847" i="9"/>
  <c r="DB847" i="9"/>
  <c r="DC847" i="9"/>
  <c r="DD847" i="9"/>
  <c r="DE847" i="9"/>
  <c r="DF847" i="9"/>
  <c r="DG847" i="9"/>
  <c r="DH847" i="9"/>
  <c r="DI847" i="9"/>
  <c r="DU847" i="9"/>
  <c r="DV847" i="9"/>
  <c r="DW847" i="9"/>
  <c r="DX847" i="9"/>
  <c r="DY847" i="9"/>
  <c r="DZ847" i="9"/>
  <c r="EA847" i="9"/>
  <c r="EB847" i="9"/>
  <c r="EC847" i="9"/>
  <c r="ED847" i="9"/>
  <c r="EE847" i="9"/>
  <c r="EF847" i="9"/>
  <c r="EG847" i="9"/>
  <c r="EH847" i="9"/>
  <c r="EI847" i="9"/>
  <c r="EJ847" i="9"/>
  <c r="EK847" i="9"/>
  <c r="AW853" i="9"/>
  <c r="AX853" i="9"/>
  <c r="AY853" i="9"/>
  <c r="AZ853" i="9"/>
  <c r="BA853" i="9"/>
  <c r="BB853" i="9"/>
  <c r="BC853" i="9"/>
  <c r="BD853" i="9"/>
  <c r="BE853" i="9"/>
  <c r="BF853" i="9"/>
  <c r="BG853" i="9"/>
  <c r="BH853" i="9"/>
  <c r="BI853" i="9"/>
  <c r="BJ853" i="9"/>
  <c r="BK853" i="9"/>
  <c r="BL853" i="9"/>
  <c r="BM853" i="9"/>
  <c r="BN853" i="9"/>
  <c r="BO853" i="9"/>
  <c r="BP853" i="9"/>
  <c r="BQ853" i="9"/>
  <c r="BR853" i="9"/>
  <c r="BS853" i="9"/>
  <c r="BT853" i="9"/>
  <c r="BU853" i="9"/>
  <c r="BV853" i="9"/>
  <c r="BW853" i="9"/>
  <c r="BX853" i="9"/>
  <c r="BY853" i="9"/>
  <c r="BZ853" i="9"/>
  <c r="CA853" i="9"/>
  <c r="CB853" i="9"/>
  <c r="CC853" i="9"/>
  <c r="CD853" i="9"/>
  <c r="CE853" i="9"/>
  <c r="CF853" i="9"/>
  <c r="CG853" i="9"/>
  <c r="CH853" i="9"/>
  <c r="CI853" i="9"/>
  <c r="CJ853" i="9"/>
  <c r="CK853" i="9"/>
  <c r="CL853" i="9"/>
  <c r="CM853" i="9"/>
  <c r="CN853" i="9"/>
  <c r="CO853" i="9"/>
  <c r="CP853" i="9"/>
  <c r="CQ853" i="9"/>
  <c r="CR853" i="9"/>
  <c r="CS853" i="9"/>
  <c r="CT853" i="9"/>
  <c r="CU853" i="9"/>
  <c r="CV853" i="9"/>
  <c r="CW853" i="9"/>
  <c r="CX853" i="9"/>
  <c r="CY853" i="9"/>
  <c r="CZ853" i="9"/>
  <c r="DA853" i="9"/>
  <c r="DB853" i="9"/>
  <c r="DC853" i="9"/>
  <c r="DD853" i="9"/>
  <c r="DE853" i="9"/>
  <c r="DF853" i="9"/>
  <c r="DG853" i="9"/>
  <c r="DH853" i="9"/>
  <c r="DI853" i="9"/>
  <c r="DU853" i="9"/>
  <c r="DV853" i="9"/>
  <c r="DW853" i="9"/>
  <c r="DX853" i="9"/>
  <c r="DY853" i="9"/>
  <c r="DZ853" i="9"/>
  <c r="EA853" i="9"/>
  <c r="EB853" i="9"/>
  <c r="EC853" i="9"/>
  <c r="ED853" i="9"/>
  <c r="EE853" i="9"/>
  <c r="EF853" i="9"/>
  <c r="EG853" i="9"/>
  <c r="EH853" i="9"/>
  <c r="EI853" i="9"/>
  <c r="EJ853" i="9"/>
  <c r="EK853" i="9"/>
  <c r="DU861" i="9"/>
  <c r="DV861" i="9"/>
  <c r="DW861" i="9"/>
  <c r="DX861" i="9"/>
  <c r="DY861" i="9"/>
  <c r="DZ861" i="9"/>
  <c r="EA861" i="9"/>
  <c r="EB861" i="9"/>
  <c r="EC861" i="9"/>
  <c r="ED861" i="9"/>
  <c r="EE861" i="9"/>
  <c r="EF861" i="9"/>
  <c r="EG861" i="9"/>
  <c r="EH861" i="9"/>
  <c r="EI861" i="9"/>
  <c r="EJ861" i="9"/>
  <c r="EK861" i="9"/>
  <c r="DU863" i="9"/>
  <c r="DV863" i="9"/>
  <c r="DW863" i="9"/>
  <c r="DX863" i="9"/>
  <c r="DY863" i="9"/>
  <c r="DZ863" i="9"/>
  <c r="EA863" i="9"/>
  <c r="EB863" i="9"/>
  <c r="EC863" i="9"/>
  <c r="ED863" i="9"/>
  <c r="EE863" i="9"/>
  <c r="EF863" i="9"/>
  <c r="EG863" i="9"/>
  <c r="EH863" i="9"/>
  <c r="EI863" i="9"/>
  <c r="EJ863" i="9"/>
  <c r="EK863" i="9"/>
  <c r="DV869" i="9" a="1"/>
  <c r="DV869" i="9"/>
  <c r="EA869" i="9" a="1"/>
  <c r="EA869" i="9"/>
  <c r="DV870" i="9" a="1"/>
  <c r="DV870" i="9"/>
  <c r="EA870" i="9" a="1"/>
  <c r="EA870" i="9"/>
  <c r="DV871" i="9"/>
  <c r="EA871" i="9"/>
  <c r="DV872" i="9"/>
  <c r="EA872" i="9"/>
  <c r="DV873" i="9" a="1"/>
  <c r="DV873" i="9"/>
  <c r="EA873" i="9" a="1"/>
  <c r="EA873" i="9"/>
  <c r="DV874" i="9"/>
  <c r="EA874" i="9"/>
  <c r="DV875" i="9"/>
  <c r="EA875" i="9"/>
  <c r="DU899" i="9"/>
  <c r="DV899" i="9"/>
  <c r="DW899" i="9"/>
  <c r="DX899" i="9"/>
  <c r="DY899" i="9"/>
  <c r="DZ899" i="9"/>
  <c r="EA899" i="9"/>
  <c r="EB899" i="9"/>
  <c r="EC899" i="9"/>
  <c r="ED899" i="9"/>
  <c r="EE899" i="9"/>
  <c r="EF899" i="9"/>
  <c r="EG899" i="9"/>
  <c r="EH899" i="9"/>
  <c r="EI899" i="9"/>
  <c r="EJ899" i="9"/>
  <c r="EK899" i="9"/>
  <c r="DU903" i="9"/>
  <c r="DV903" i="9"/>
  <c r="DW903" i="9"/>
  <c r="DX903" i="9"/>
  <c r="DY903" i="9"/>
  <c r="DZ903" i="9"/>
  <c r="EA903" i="9"/>
  <c r="EB903" i="9"/>
  <c r="EC903" i="9"/>
  <c r="ED903" i="9"/>
  <c r="EE903" i="9"/>
  <c r="EF903" i="9"/>
  <c r="EG903" i="9"/>
  <c r="EH903" i="9"/>
  <c r="EI903" i="9"/>
  <c r="EJ903" i="9"/>
  <c r="EK903" i="9"/>
  <c r="DU904" i="9"/>
  <c r="DV904" i="9"/>
  <c r="DW904" i="9"/>
  <c r="DX904" i="9"/>
  <c r="DY904" i="9"/>
  <c r="DZ904" i="9"/>
  <c r="EA904" i="9"/>
  <c r="EB904" i="9"/>
  <c r="EC904" i="9"/>
  <c r="ED904" i="9"/>
  <c r="EE904" i="9"/>
  <c r="EF904" i="9"/>
  <c r="EG904" i="9"/>
  <c r="EH904" i="9"/>
  <c r="EI904" i="9"/>
  <c r="EJ904" i="9"/>
  <c r="EK904" i="9"/>
  <c r="DU908" i="9"/>
  <c r="DV908" i="9"/>
  <c r="DW908" i="9"/>
  <c r="DX908" i="9"/>
  <c r="DY908" i="9"/>
  <c r="DZ908" i="9"/>
  <c r="EA908" i="9"/>
  <c r="EB908" i="9"/>
  <c r="EC908" i="9"/>
  <c r="ED908" i="9"/>
  <c r="EE908" i="9"/>
  <c r="EF908" i="9"/>
  <c r="EG908" i="9"/>
  <c r="EH908" i="9"/>
  <c r="EI908" i="9"/>
  <c r="EJ908" i="9"/>
  <c r="EK908" i="9"/>
  <c r="DU909" i="9"/>
  <c r="DV909" i="9"/>
  <c r="DW909" i="9"/>
  <c r="DX909" i="9"/>
  <c r="DY909" i="9"/>
  <c r="DZ909" i="9"/>
  <c r="EA909" i="9"/>
  <c r="EB909" i="9"/>
  <c r="EC909" i="9"/>
  <c r="ED909" i="9"/>
  <c r="EE909" i="9"/>
  <c r="EF909" i="9"/>
  <c r="EG909" i="9"/>
  <c r="EH909" i="9"/>
  <c r="EI909" i="9"/>
  <c r="EJ909" i="9"/>
  <c r="EK909" i="9"/>
  <c r="AW921" i="9"/>
  <c r="AX921" i="9"/>
  <c r="AY921" i="9"/>
  <c r="AZ921" i="9"/>
  <c r="BA921" i="9"/>
  <c r="BB921" i="9"/>
  <c r="BC921" i="9"/>
  <c r="BD921" i="9"/>
  <c r="BE921" i="9"/>
  <c r="BF921" i="9"/>
  <c r="BG921" i="9"/>
  <c r="BH921" i="9"/>
  <c r="BI921" i="9"/>
  <c r="BJ921" i="9"/>
  <c r="BK921" i="9"/>
  <c r="BL921" i="9"/>
  <c r="BM921" i="9"/>
  <c r="BN921" i="9"/>
  <c r="BO921" i="9"/>
  <c r="BP921" i="9"/>
  <c r="BQ921" i="9"/>
  <c r="BR921" i="9"/>
  <c r="BS921" i="9"/>
  <c r="BT921" i="9"/>
  <c r="BU921" i="9"/>
  <c r="BV921" i="9"/>
  <c r="BW921" i="9"/>
  <c r="BX921" i="9"/>
  <c r="BY921" i="9"/>
  <c r="BZ921" i="9"/>
  <c r="CA921" i="9"/>
  <c r="CB921" i="9"/>
  <c r="CC921" i="9"/>
  <c r="CD921" i="9"/>
  <c r="CE921" i="9"/>
  <c r="CF921" i="9"/>
  <c r="CG921" i="9"/>
  <c r="CH921" i="9"/>
  <c r="CI921" i="9"/>
  <c r="CJ921" i="9"/>
  <c r="CK921" i="9"/>
  <c r="CL921" i="9"/>
  <c r="CM921" i="9"/>
  <c r="CN921" i="9"/>
  <c r="CO921" i="9"/>
  <c r="CP921" i="9"/>
  <c r="CQ921" i="9"/>
  <c r="CR921" i="9"/>
  <c r="CS921" i="9"/>
  <c r="CT921" i="9"/>
  <c r="CU921" i="9"/>
  <c r="CV921" i="9"/>
  <c r="CW921" i="9"/>
  <c r="CX921" i="9"/>
  <c r="CY921" i="9"/>
  <c r="CZ921" i="9"/>
  <c r="DA921" i="9"/>
  <c r="DB921" i="9"/>
  <c r="DC921" i="9"/>
  <c r="DD921" i="9"/>
  <c r="DE921" i="9"/>
  <c r="DF921" i="9"/>
  <c r="DG921" i="9"/>
  <c r="DH921" i="9"/>
  <c r="DI921" i="9"/>
  <c r="DU921" i="9"/>
  <c r="DV921" i="9"/>
  <c r="DW921" i="9"/>
  <c r="DX921" i="9"/>
  <c r="DY921" i="9"/>
  <c r="DZ921" i="9"/>
  <c r="EA921" i="9"/>
  <c r="EB921" i="9"/>
  <c r="EC921" i="9"/>
  <c r="ED921" i="9"/>
  <c r="EE921" i="9"/>
  <c r="EF921" i="9"/>
  <c r="EG921" i="9"/>
  <c r="EH921" i="9"/>
  <c r="EI921" i="9"/>
  <c r="EJ921" i="9"/>
  <c r="EK921" i="9"/>
  <c r="AW922" i="9"/>
  <c r="AX922" i="9"/>
  <c r="AY922" i="9"/>
  <c r="AZ922" i="9"/>
  <c r="BA922" i="9"/>
  <c r="BB922" i="9"/>
  <c r="BC922" i="9"/>
  <c r="BD922" i="9"/>
  <c r="BE922" i="9"/>
  <c r="BF922" i="9"/>
  <c r="BG922" i="9"/>
  <c r="BH922" i="9"/>
  <c r="BI922" i="9"/>
  <c r="BJ922" i="9"/>
  <c r="BK922" i="9"/>
  <c r="BL922" i="9"/>
  <c r="BM922" i="9"/>
  <c r="BN922" i="9"/>
  <c r="BO922" i="9"/>
  <c r="BP922" i="9"/>
  <c r="BQ922" i="9"/>
  <c r="BR922" i="9"/>
  <c r="BS922" i="9"/>
  <c r="BT922" i="9"/>
  <c r="BU922" i="9"/>
  <c r="BV922" i="9"/>
  <c r="BW922" i="9"/>
  <c r="BX922" i="9"/>
  <c r="BY922" i="9"/>
  <c r="BZ922" i="9"/>
  <c r="CA922" i="9"/>
  <c r="CB922" i="9"/>
  <c r="CC922" i="9"/>
  <c r="CD922" i="9"/>
  <c r="CE922" i="9"/>
  <c r="CF922" i="9"/>
  <c r="CG922" i="9"/>
  <c r="CH922" i="9"/>
  <c r="CI922" i="9"/>
  <c r="CJ922" i="9"/>
  <c r="CK922" i="9"/>
  <c r="CL922" i="9"/>
  <c r="CM922" i="9"/>
  <c r="CN922" i="9"/>
  <c r="CO922" i="9"/>
  <c r="CP922" i="9"/>
  <c r="CQ922" i="9"/>
  <c r="CR922" i="9"/>
  <c r="CS922" i="9"/>
  <c r="CT922" i="9"/>
  <c r="CU922" i="9"/>
  <c r="CV922" i="9"/>
  <c r="CW922" i="9"/>
  <c r="CX922" i="9"/>
  <c r="CY922" i="9"/>
  <c r="CZ922" i="9"/>
  <c r="DA922" i="9"/>
  <c r="DB922" i="9"/>
  <c r="DC922" i="9"/>
  <c r="DD922" i="9"/>
  <c r="DE922" i="9"/>
  <c r="DF922" i="9"/>
  <c r="DG922" i="9"/>
  <c r="DH922" i="9"/>
  <c r="DI922" i="9"/>
  <c r="DU922" i="9"/>
  <c r="DV922" i="9"/>
  <c r="DW922" i="9"/>
  <c r="DX922" i="9"/>
  <c r="DY922" i="9"/>
  <c r="DZ922" i="9"/>
  <c r="EA922" i="9"/>
  <c r="EB922" i="9"/>
  <c r="EC922" i="9"/>
  <c r="ED922" i="9"/>
  <c r="EE922" i="9"/>
  <c r="EF922" i="9"/>
  <c r="EG922" i="9"/>
  <c r="EH922" i="9"/>
  <c r="EI922" i="9"/>
  <c r="EJ922" i="9"/>
  <c r="EK922" i="9"/>
  <c r="AW923" i="9"/>
  <c r="AX923" i="9"/>
  <c r="AY923" i="9"/>
  <c r="AZ923" i="9"/>
  <c r="BA923" i="9"/>
  <c r="BB923" i="9"/>
  <c r="BC923" i="9"/>
  <c r="BD923" i="9"/>
  <c r="BE923" i="9"/>
  <c r="BF923" i="9"/>
  <c r="BG923" i="9"/>
  <c r="BH923" i="9"/>
  <c r="BI923" i="9"/>
  <c r="BJ923" i="9"/>
  <c r="BK923" i="9"/>
  <c r="BL923" i="9"/>
  <c r="BM923" i="9"/>
  <c r="BN923" i="9"/>
  <c r="BO923" i="9"/>
  <c r="BP923" i="9"/>
  <c r="BQ923" i="9"/>
  <c r="BR923" i="9"/>
  <c r="BS923" i="9"/>
  <c r="BT923" i="9"/>
  <c r="BU923" i="9"/>
  <c r="BV923" i="9"/>
  <c r="BW923" i="9"/>
  <c r="BX923" i="9"/>
  <c r="BY923" i="9"/>
  <c r="BZ923" i="9"/>
  <c r="CA923" i="9"/>
  <c r="CB923" i="9"/>
  <c r="CC923" i="9"/>
  <c r="CD923" i="9"/>
  <c r="CE923" i="9"/>
  <c r="CF923" i="9"/>
  <c r="CG923" i="9"/>
  <c r="CH923" i="9"/>
  <c r="CI923" i="9"/>
  <c r="CJ923" i="9"/>
  <c r="CK923" i="9"/>
  <c r="CL923" i="9"/>
  <c r="CM923" i="9"/>
  <c r="CN923" i="9"/>
  <c r="CO923" i="9"/>
  <c r="CP923" i="9"/>
  <c r="CQ923" i="9"/>
  <c r="CR923" i="9"/>
  <c r="CS923" i="9"/>
  <c r="CT923" i="9"/>
  <c r="CU923" i="9"/>
  <c r="CV923" i="9"/>
  <c r="CW923" i="9"/>
  <c r="CX923" i="9"/>
  <c r="CY923" i="9"/>
  <c r="CZ923" i="9"/>
  <c r="DA923" i="9"/>
  <c r="DB923" i="9"/>
  <c r="DC923" i="9"/>
  <c r="DD923" i="9"/>
  <c r="DE923" i="9"/>
  <c r="DF923" i="9"/>
  <c r="DG923" i="9"/>
  <c r="DH923" i="9"/>
  <c r="DI923" i="9"/>
  <c r="DU923" i="9"/>
  <c r="DV923" i="9"/>
  <c r="DW923" i="9"/>
  <c r="DX923" i="9"/>
  <c r="DY923" i="9"/>
  <c r="DZ923" i="9"/>
  <c r="EA923" i="9"/>
  <c r="EB923" i="9"/>
  <c r="EC923" i="9"/>
  <c r="ED923" i="9"/>
  <c r="EE923" i="9"/>
  <c r="EF923" i="9"/>
  <c r="EG923" i="9"/>
  <c r="EH923" i="9"/>
  <c r="EI923" i="9"/>
  <c r="EJ923" i="9"/>
  <c r="EK923" i="9"/>
  <c r="AW924" i="9"/>
  <c r="AX924" i="9"/>
  <c r="AY924" i="9"/>
  <c r="AZ924" i="9"/>
  <c r="BA924" i="9"/>
  <c r="BB924" i="9"/>
  <c r="BC924" i="9"/>
  <c r="BD924" i="9"/>
  <c r="BE924" i="9"/>
  <c r="BF924" i="9"/>
  <c r="BG924" i="9"/>
  <c r="BH924" i="9"/>
  <c r="BI924" i="9"/>
  <c r="BJ924" i="9"/>
  <c r="BK924" i="9"/>
  <c r="BL924" i="9"/>
  <c r="BM924" i="9"/>
  <c r="BN924" i="9"/>
  <c r="BO924" i="9"/>
  <c r="BP924" i="9"/>
  <c r="BQ924" i="9"/>
  <c r="BR924" i="9"/>
  <c r="BS924" i="9"/>
  <c r="BT924" i="9"/>
  <c r="BU924" i="9"/>
  <c r="BV924" i="9"/>
  <c r="BW924" i="9"/>
  <c r="BX924" i="9"/>
  <c r="BY924" i="9"/>
  <c r="BZ924" i="9"/>
  <c r="CA924" i="9"/>
  <c r="CB924" i="9"/>
  <c r="CC924" i="9"/>
  <c r="CD924" i="9"/>
  <c r="CE924" i="9"/>
  <c r="CF924" i="9"/>
  <c r="CG924" i="9"/>
  <c r="CH924" i="9"/>
  <c r="CI924" i="9"/>
  <c r="CJ924" i="9"/>
  <c r="CK924" i="9"/>
  <c r="CL924" i="9"/>
  <c r="CM924" i="9"/>
  <c r="CN924" i="9"/>
  <c r="CO924" i="9"/>
  <c r="CP924" i="9"/>
  <c r="CQ924" i="9"/>
  <c r="CR924" i="9"/>
  <c r="CS924" i="9"/>
  <c r="CT924" i="9"/>
  <c r="CU924" i="9"/>
  <c r="CV924" i="9"/>
  <c r="CW924" i="9"/>
  <c r="CX924" i="9"/>
  <c r="CY924" i="9"/>
  <c r="CZ924" i="9"/>
  <c r="DA924" i="9"/>
  <c r="DB924" i="9"/>
  <c r="DC924" i="9"/>
  <c r="DD924" i="9"/>
  <c r="DE924" i="9"/>
  <c r="DF924" i="9"/>
  <c r="DG924" i="9"/>
  <c r="DH924" i="9"/>
  <c r="DI924" i="9"/>
  <c r="DU924" i="9"/>
  <c r="DV924" i="9"/>
  <c r="DW924" i="9"/>
  <c r="DX924" i="9"/>
  <c r="DY924" i="9"/>
  <c r="DZ924" i="9"/>
  <c r="EA924" i="9"/>
  <c r="EB924" i="9"/>
  <c r="EC924" i="9"/>
  <c r="ED924" i="9"/>
  <c r="EE924" i="9"/>
  <c r="EF924" i="9"/>
  <c r="EG924" i="9"/>
  <c r="EH924" i="9"/>
  <c r="EI924" i="9"/>
  <c r="EJ924" i="9"/>
  <c r="EK924" i="9"/>
  <c r="AW933" i="9"/>
  <c r="AX933" i="9"/>
  <c r="AY933" i="9"/>
  <c r="AZ933" i="9"/>
  <c r="BA933" i="9"/>
  <c r="BB933" i="9"/>
  <c r="BC933" i="9"/>
  <c r="BD933" i="9"/>
  <c r="BE933" i="9"/>
  <c r="BF933" i="9"/>
  <c r="BG933" i="9"/>
  <c r="BH933" i="9"/>
  <c r="BI933" i="9"/>
  <c r="BJ933" i="9"/>
  <c r="BK933" i="9"/>
  <c r="BL933" i="9"/>
  <c r="BM933" i="9"/>
  <c r="BN933" i="9"/>
  <c r="BO933" i="9"/>
  <c r="BP933" i="9"/>
  <c r="BQ933" i="9"/>
  <c r="BR933" i="9"/>
  <c r="BS933" i="9"/>
  <c r="BT933" i="9"/>
  <c r="BU933" i="9"/>
  <c r="BV933" i="9"/>
  <c r="BW933" i="9"/>
  <c r="BX933" i="9"/>
  <c r="BY933" i="9"/>
  <c r="BZ933" i="9"/>
  <c r="CA933" i="9"/>
  <c r="CB933" i="9"/>
  <c r="CC933" i="9"/>
  <c r="CD933" i="9"/>
  <c r="CE933" i="9"/>
  <c r="CF933" i="9"/>
  <c r="CG933" i="9"/>
  <c r="CH933" i="9"/>
  <c r="CI933" i="9"/>
  <c r="CJ933" i="9"/>
  <c r="CK933" i="9"/>
  <c r="CL933" i="9"/>
  <c r="CM933" i="9"/>
  <c r="CN933" i="9"/>
  <c r="CO933" i="9"/>
  <c r="CP933" i="9"/>
  <c r="CQ933" i="9"/>
  <c r="CR933" i="9"/>
  <c r="CS933" i="9"/>
  <c r="CT933" i="9"/>
  <c r="CU933" i="9"/>
  <c r="CV933" i="9"/>
  <c r="CW933" i="9"/>
  <c r="CX933" i="9"/>
  <c r="CY933" i="9"/>
  <c r="CZ933" i="9"/>
  <c r="DA933" i="9"/>
  <c r="DB933" i="9"/>
  <c r="DC933" i="9"/>
  <c r="DD933" i="9"/>
  <c r="DE933" i="9"/>
  <c r="DF933" i="9"/>
  <c r="DG933" i="9"/>
  <c r="DH933" i="9"/>
  <c r="DI933" i="9"/>
  <c r="AW934" i="9"/>
  <c r="AX934" i="9"/>
  <c r="AY934" i="9"/>
  <c r="AZ934" i="9"/>
  <c r="BA934" i="9"/>
  <c r="BB934" i="9"/>
  <c r="BC934" i="9"/>
  <c r="BD934" i="9"/>
  <c r="BE934" i="9"/>
  <c r="BF934" i="9"/>
  <c r="BG934" i="9"/>
  <c r="BH934" i="9"/>
  <c r="BI934" i="9"/>
  <c r="BJ934" i="9"/>
  <c r="BK934" i="9"/>
  <c r="BL934" i="9"/>
  <c r="BM934" i="9"/>
  <c r="BN934" i="9"/>
  <c r="BO934" i="9"/>
  <c r="BP934" i="9"/>
  <c r="BQ934" i="9"/>
  <c r="BR934" i="9"/>
  <c r="BS934" i="9"/>
  <c r="BT934" i="9"/>
  <c r="BU934" i="9"/>
  <c r="BV934" i="9"/>
  <c r="BW934" i="9"/>
  <c r="BX934" i="9"/>
  <c r="BY934" i="9"/>
  <c r="BZ934" i="9"/>
  <c r="CA934" i="9"/>
  <c r="CB934" i="9"/>
  <c r="CC934" i="9"/>
  <c r="CD934" i="9"/>
  <c r="CE934" i="9"/>
  <c r="CF934" i="9"/>
  <c r="CG934" i="9"/>
  <c r="CH934" i="9"/>
  <c r="CI934" i="9"/>
  <c r="CJ934" i="9"/>
  <c r="CK934" i="9"/>
  <c r="CL934" i="9"/>
  <c r="CM934" i="9"/>
  <c r="CN934" i="9"/>
  <c r="CO934" i="9"/>
  <c r="CP934" i="9"/>
  <c r="CQ934" i="9"/>
  <c r="CR934" i="9"/>
  <c r="CS934" i="9"/>
  <c r="CT934" i="9"/>
  <c r="CU934" i="9"/>
  <c r="CV934" i="9"/>
  <c r="CW934" i="9"/>
  <c r="CX934" i="9"/>
  <c r="CY934" i="9"/>
  <c r="CZ934" i="9"/>
  <c r="DA934" i="9"/>
  <c r="DB934" i="9"/>
  <c r="DC934" i="9"/>
  <c r="DD934" i="9"/>
  <c r="DE934" i="9"/>
  <c r="DF934" i="9"/>
  <c r="DG934" i="9"/>
  <c r="DH934" i="9"/>
  <c r="DI934" i="9"/>
  <c r="AW935" i="9"/>
  <c r="AX935" i="9"/>
  <c r="AY935" i="9"/>
  <c r="AZ935" i="9"/>
  <c r="BA935" i="9"/>
  <c r="BB935" i="9"/>
  <c r="BC935" i="9"/>
  <c r="BD935" i="9"/>
  <c r="BE935" i="9"/>
  <c r="BF935" i="9"/>
  <c r="BG935" i="9"/>
  <c r="BH935" i="9"/>
  <c r="BI935" i="9"/>
  <c r="BJ935" i="9"/>
  <c r="BK935" i="9"/>
  <c r="BL935" i="9"/>
  <c r="BM935" i="9"/>
  <c r="BN935" i="9"/>
  <c r="BO935" i="9"/>
  <c r="BP935" i="9"/>
  <c r="BQ935" i="9"/>
  <c r="BR935" i="9"/>
  <c r="BS935" i="9"/>
  <c r="BT935" i="9"/>
  <c r="BU935" i="9"/>
  <c r="BV935" i="9"/>
  <c r="BW935" i="9"/>
  <c r="BX935" i="9"/>
  <c r="BY935" i="9"/>
  <c r="BZ935" i="9"/>
  <c r="CA935" i="9"/>
  <c r="CB935" i="9"/>
  <c r="CC935" i="9"/>
  <c r="CD935" i="9"/>
  <c r="CE935" i="9"/>
  <c r="CF935" i="9"/>
  <c r="CG935" i="9"/>
  <c r="CH935" i="9"/>
  <c r="CI935" i="9"/>
  <c r="CJ935" i="9"/>
  <c r="CK935" i="9"/>
  <c r="CL935" i="9"/>
  <c r="CM935" i="9"/>
  <c r="CN935" i="9"/>
  <c r="CO935" i="9"/>
  <c r="CP935" i="9"/>
  <c r="CQ935" i="9"/>
  <c r="CR935" i="9"/>
  <c r="CS935" i="9"/>
  <c r="CT935" i="9"/>
  <c r="CU935" i="9"/>
  <c r="CV935" i="9"/>
  <c r="CW935" i="9"/>
  <c r="CX935" i="9"/>
  <c r="CY935" i="9"/>
  <c r="CZ935" i="9"/>
  <c r="DA935" i="9"/>
  <c r="DB935" i="9"/>
  <c r="DC935" i="9"/>
  <c r="DD935" i="9"/>
  <c r="DE935" i="9"/>
  <c r="DF935" i="9"/>
  <c r="DG935" i="9"/>
  <c r="DH935" i="9"/>
  <c r="DI935" i="9"/>
  <c r="AW936" i="9"/>
  <c r="AX936" i="9"/>
  <c r="AY936" i="9"/>
  <c r="AZ936" i="9"/>
  <c r="BA936" i="9"/>
  <c r="BB936" i="9"/>
  <c r="BC936" i="9"/>
  <c r="BD936" i="9"/>
  <c r="BE936" i="9"/>
  <c r="BF936" i="9"/>
  <c r="BG936" i="9"/>
  <c r="BH936" i="9"/>
  <c r="BI936" i="9"/>
  <c r="BJ936" i="9"/>
  <c r="BK936" i="9"/>
  <c r="BL936" i="9"/>
  <c r="BM936" i="9"/>
  <c r="BN936" i="9"/>
  <c r="BO936" i="9"/>
  <c r="BP936" i="9"/>
  <c r="BQ936" i="9"/>
  <c r="BR936" i="9"/>
  <c r="BS936" i="9"/>
  <c r="BT936" i="9"/>
  <c r="BU936" i="9"/>
  <c r="BV936" i="9"/>
  <c r="BW936" i="9"/>
  <c r="BX936" i="9"/>
  <c r="BY936" i="9"/>
  <c r="BZ936" i="9"/>
  <c r="CA936" i="9"/>
  <c r="CB936" i="9"/>
  <c r="CC936" i="9"/>
  <c r="CD936" i="9"/>
  <c r="CE936" i="9"/>
  <c r="CF936" i="9"/>
  <c r="CG936" i="9"/>
  <c r="CH936" i="9"/>
  <c r="CI936" i="9"/>
  <c r="CJ936" i="9"/>
  <c r="CK936" i="9"/>
  <c r="CL936" i="9"/>
  <c r="CM936" i="9"/>
  <c r="CN936" i="9"/>
  <c r="CO936" i="9"/>
  <c r="CP936" i="9"/>
  <c r="CQ936" i="9"/>
  <c r="CR936" i="9"/>
  <c r="CS936" i="9"/>
  <c r="CT936" i="9"/>
  <c r="CU936" i="9"/>
  <c r="CV936" i="9"/>
  <c r="CW936" i="9"/>
  <c r="CX936" i="9"/>
  <c r="CY936" i="9"/>
  <c r="CZ936" i="9"/>
  <c r="DA936" i="9"/>
  <c r="DB936" i="9"/>
  <c r="DC936" i="9"/>
  <c r="DD936" i="9"/>
  <c r="DE936" i="9"/>
  <c r="DF936" i="9"/>
  <c r="DG936" i="9"/>
  <c r="DH936" i="9"/>
  <c r="DI936" i="9"/>
  <c r="AW944" i="9"/>
  <c r="AX944" i="9"/>
  <c r="AY944" i="9"/>
  <c r="AZ944" i="9"/>
  <c r="BA944" i="9"/>
  <c r="BB944" i="9"/>
  <c r="BC944" i="9"/>
  <c r="BD944" i="9"/>
  <c r="BE944" i="9"/>
  <c r="BF944" i="9"/>
  <c r="BG944" i="9"/>
  <c r="BH944" i="9"/>
  <c r="BI944" i="9"/>
  <c r="BJ944" i="9"/>
  <c r="BK944" i="9"/>
  <c r="BL944" i="9"/>
  <c r="BM944" i="9"/>
  <c r="BN944" i="9"/>
  <c r="BO944" i="9"/>
  <c r="BP944" i="9"/>
  <c r="BQ944" i="9"/>
  <c r="BR944" i="9"/>
  <c r="BS944" i="9"/>
  <c r="BT944" i="9"/>
  <c r="BU944" i="9"/>
  <c r="BV944" i="9"/>
  <c r="BW944" i="9"/>
  <c r="BX944" i="9"/>
  <c r="BY944" i="9"/>
  <c r="BZ944" i="9"/>
  <c r="CA944" i="9"/>
  <c r="CB944" i="9"/>
  <c r="CC944" i="9"/>
  <c r="CD944" i="9"/>
  <c r="CE944" i="9"/>
  <c r="CF944" i="9"/>
  <c r="CG944" i="9"/>
  <c r="CH944" i="9"/>
  <c r="CI944" i="9"/>
  <c r="CJ944" i="9"/>
  <c r="CK944" i="9"/>
  <c r="CL944" i="9"/>
  <c r="CM944" i="9"/>
  <c r="CN944" i="9"/>
  <c r="CO944" i="9"/>
  <c r="CP944" i="9"/>
  <c r="CQ944" i="9"/>
  <c r="CR944" i="9"/>
  <c r="CS944" i="9"/>
  <c r="CT944" i="9"/>
  <c r="CU944" i="9"/>
  <c r="CV944" i="9"/>
  <c r="CW944" i="9"/>
  <c r="CX944" i="9"/>
  <c r="CY944" i="9"/>
  <c r="CZ944" i="9"/>
  <c r="DA944" i="9"/>
  <c r="DB944" i="9"/>
  <c r="DC944" i="9"/>
  <c r="DD944" i="9"/>
  <c r="DE944" i="9"/>
  <c r="DF944" i="9"/>
  <c r="DG944" i="9"/>
  <c r="DH944" i="9"/>
  <c r="DI944" i="9"/>
  <c r="DU944" i="9"/>
  <c r="DV944" i="9"/>
  <c r="DW944" i="9"/>
  <c r="DX944" i="9"/>
  <c r="DY944" i="9"/>
  <c r="DZ944" i="9"/>
  <c r="EA944" i="9"/>
  <c r="EB944" i="9"/>
  <c r="EC944" i="9"/>
  <c r="ED944" i="9"/>
  <c r="EE944" i="9"/>
  <c r="EF944" i="9"/>
  <c r="EG944" i="9"/>
  <c r="EH944" i="9"/>
  <c r="EI944" i="9"/>
  <c r="EJ944" i="9"/>
  <c r="EK944" i="9"/>
  <c r="AW953" i="9"/>
  <c r="AX953" i="9"/>
  <c r="AY953" i="9"/>
  <c r="AZ953" i="9"/>
  <c r="BA953" i="9"/>
  <c r="BB953" i="9"/>
  <c r="BC953" i="9"/>
  <c r="BD953" i="9"/>
  <c r="BE953" i="9"/>
  <c r="BF953" i="9"/>
  <c r="BG953" i="9"/>
  <c r="BH953" i="9"/>
  <c r="BI953" i="9"/>
  <c r="BJ953" i="9"/>
  <c r="BK953" i="9"/>
  <c r="BL953" i="9"/>
  <c r="BM953" i="9"/>
  <c r="BN953" i="9"/>
  <c r="BO953" i="9"/>
  <c r="BP953" i="9"/>
  <c r="BQ953" i="9"/>
  <c r="BR953" i="9"/>
  <c r="BS953" i="9"/>
  <c r="BT953" i="9"/>
  <c r="BU953" i="9"/>
  <c r="BV953" i="9"/>
  <c r="BW953" i="9"/>
  <c r="BX953" i="9"/>
  <c r="BY953" i="9"/>
  <c r="BZ953" i="9"/>
  <c r="CA953" i="9"/>
  <c r="CB953" i="9"/>
  <c r="CC953" i="9"/>
  <c r="CD953" i="9"/>
  <c r="CE953" i="9"/>
  <c r="CF953" i="9"/>
  <c r="CG953" i="9"/>
  <c r="CH953" i="9"/>
  <c r="CI953" i="9"/>
  <c r="CJ953" i="9"/>
  <c r="CK953" i="9"/>
  <c r="CL953" i="9"/>
  <c r="CM953" i="9"/>
  <c r="CN953" i="9"/>
  <c r="CO953" i="9"/>
  <c r="CP953" i="9"/>
  <c r="CQ953" i="9"/>
  <c r="CR953" i="9"/>
  <c r="CS953" i="9"/>
  <c r="CT953" i="9"/>
  <c r="CU953" i="9"/>
  <c r="CV953" i="9"/>
  <c r="CW953" i="9"/>
  <c r="CX953" i="9"/>
  <c r="CY953" i="9"/>
  <c r="CZ953" i="9"/>
  <c r="DA953" i="9"/>
  <c r="DB953" i="9"/>
  <c r="DC953" i="9"/>
  <c r="DD953" i="9"/>
  <c r="DE953" i="9"/>
  <c r="DF953" i="9"/>
  <c r="DG953" i="9"/>
  <c r="DH953" i="9"/>
  <c r="DI953" i="9"/>
  <c r="DU953" i="9"/>
  <c r="DV953" i="9"/>
  <c r="DW953" i="9"/>
  <c r="DX953" i="9"/>
  <c r="DY953" i="9"/>
  <c r="DZ953" i="9"/>
  <c r="EA953" i="9"/>
  <c r="EB953" i="9"/>
  <c r="EC953" i="9"/>
  <c r="ED953" i="9"/>
  <c r="EE953" i="9"/>
  <c r="EF953" i="9"/>
  <c r="EG953" i="9"/>
  <c r="EH953" i="9"/>
  <c r="EI953" i="9"/>
  <c r="EJ953" i="9"/>
  <c r="EK953" i="9"/>
  <c r="AW954" i="9"/>
  <c r="AX954" i="9"/>
  <c r="AY954" i="9"/>
  <c r="AZ954" i="9"/>
  <c r="BA954" i="9"/>
  <c r="BB954" i="9"/>
  <c r="BC954" i="9"/>
  <c r="BD954" i="9"/>
  <c r="BE954" i="9"/>
  <c r="BF954" i="9"/>
  <c r="BG954" i="9"/>
  <c r="BH954" i="9"/>
  <c r="BI954" i="9"/>
  <c r="BJ954" i="9"/>
  <c r="BK954" i="9"/>
  <c r="BL954" i="9"/>
  <c r="BM954" i="9"/>
  <c r="BN954" i="9"/>
  <c r="BO954" i="9"/>
  <c r="BP954" i="9"/>
  <c r="BQ954" i="9"/>
  <c r="BR954" i="9"/>
  <c r="BS954" i="9"/>
  <c r="BT954" i="9"/>
  <c r="BU954" i="9"/>
  <c r="BV954" i="9"/>
  <c r="BW954" i="9"/>
  <c r="BX954" i="9"/>
  <c r="BY954" i="9"/>
  <c r="BZ954" i="9"/>
  <c r="CA954" i="9"/>
  <c r="CB954" i="9"/>
  <c r="CC954" i="9"/>
  <c r="CD954" i="9"/>
  <c r="CE954" i="9"/>
  <c r="CF954" i="9"/>
  <c r="CG954" i="9"/>
  <c r="CH954" i="9"/>
  <c r="CI954" i="9"/>
  <c r="CJ954" i="9"/>
  <c r="CK954" i="9"/>
  <c r="CL954" i="9"/>
  <c r="CM954" i="9"/>
  <c r="CN954" i="9"/>
  <c r="CO954" i="9"/>
  <c r="CP954" i="9"/>
  <c r="CQ954" i="9"/>
  <c r="CR954" i="9"/>
  <c r="CS954" i="9"/>
  <c r="CT954" i="9"/>
  <c r="CU954" i="9"/>
  <c r="CV954" i="9"/>
  <c r="CW954" i="9"/>
  <c r="CX954" i="9"/>
  <c r="CY954" i="9"/>
  <c r="CZ954" i="9"/>
  <c r="DA954" i="9"/>
  <c r="DB954" i="9"/>
  <c r="DC954" i="9"/>
  <c r="DD954" i="9"/>
  <c r="DE954" i="9"/>
  <c r="DF954" i="9"/>
  <c r="DG954" i="9"/>
  <c r="DH954" i="9"/>
  <c r="DI954" i="9"/>
  <c r="DU954" i="9"/>
  <c r="DV954" i="9"/>
  <c r="DW954" i="9"/>
  <c r="DX954" i="9"/>
  <c r="DY954" i="9"/>
  <c r="DZ954" i="9"/>
  <c r="EA954" i="9"/>
  <c r="EB954" i="9"/>
  <c r="EC954" i="9"/>
  <c r="ED954" i="9"/>
  <c r="EE954" i="9"/>
  <c r="EF954" i="9"/>
  <c r="EG954" i="9"/>
  <c r="EH954" i="9"/>
  <c r="EI954" i="9"/>
  <c r="EJ954" i="9"/>
  <c r="EK954" i="9"/>
  <c r="AW956" i="9"/>
  <c r="AX956" i="9"/>
  <c r="AY956" i="9"/>
  <c r="AZ956" i="9"/>
  <c r="BA956" i="9"/>
  <c r="BB956" i="9"/>
  <c r="BC956" i="9"/>
  <c r="BD956" i="9"/>
  <c r="BE956" i="9"/>
  <c r="BF956" i="9"/>
  <c r="BG956" i="9"/>
  <c r="BH956" i="9"/>
  <c r="BI956" i="9"/>
  <c r="BJ956" i="9"/>
  <c r="BK956" i="9"/>
  <c r="BL956" i="9"/>
  <c r="BM956" i="9"/>
  <c r="BN956" i="9"/>
  <c r="BO956" i="9"/>
  <c r="BP956" i="9"/>
  <c r="BQ956" i="9"/>
  <c r="BR956" i="9"/>
  <c r="BS956" i="9"/>
  <c r="BT956" i="9"/>
  <c r="BU956" i="9"/>
  <c r="BV956" i="9"/>
  <c r="BW956" i="9"/>
  <c r="BX956" i="9"/>
  <c r="BY956" i="9"/>
  <c r="BZ956" i="9"/>
  <c r="CA956" i="9"/>
  <c r="CB956" i="9"/>
  <c r="CC956" i="9"/>
  <c r="CD956" i="9"/>
  <c r="CE956" i="9"/>
  <c r="CF956" i="9"/>
  <c r="CG956" i="9"/>
  <c r="CH956" i="9"/>
  <c r="CI956" i="9"/>
  <c r="CJ956" i="9"/>
  <c r="CK956" i="9"/>
  <c r="CL956" i="9"/>
  <c r="CM956" i="9"/>
  <c r="CN956" i="9"/>
  <c r="CO956" i="9"/>
  <c r="CP956" i="9"/>
  <c r="CQ956" i="9"/>
  <c r="CR956" i="9"/>
  <c r="CS956" i="9"/>
  <c r="CT956" i="9"/>
  <c r="CU956" i="9"/>
  <c r="CV956" i="9"/>
  <c r="CW956" i="9"/>
  <c r="CX956" i="9"/>
  <c r="CY956" i="9"/>
  <c r="CZ956" i="9"/>
  <c r="DA956" i="9"/>
  <c r="DB956" i="9"/>
  <c r="DC956" i="9"/>
  <c r="DD956" i="9"/>
  <c r="DE956" i="9"/>
  <c r="DF956" i="9"/>
  <c r="DG956" i="9"/>
  <c r="DH956" i="9"/>
  <c r="DI956" i="9"/>
  <c r="DU956" i="9"/>
  <c r="DV956" i="9"/>
  <c r="DW956" i="9"/>
  <c r="DX956" i="9"/>
  <c r="DY956" i="9"/>
  <c r="DZ956" i="9"/>
  <c r="EA956" i="9"/>
  <c r="EB956" i="9"/>
  <c r="EC956" i="9"/>
  <c r="ED956" i="9"/>
  <c r="EE956" i="9"/>
  <c r="EF956" i="9"/>
  <c r="EG956" i="9"/>
  <c r="EH956" i="9"/>
  <c r="EI956" i="9"/>
  <c r="EJ956" i="9"/>
  <c r="EK956" i="9"/>
  <c r="AW957" i="9"/>
  <c r="AX957" i="9"/>
  <c r="AY957" i="9"/>
  <c r="AZ957" i="9"/>
  <c r="BA957" i="9"/>
  <c r="BB957" i="9"/>
  <c r="BC957" i="9"/>
  <c r="BD957" i="9"/>
  <c r="BE957" i="9"/>
  <c r="BF957" i="9"/>
  <c r="BG957" i="9"/>
  <c r="BH957" i="9"/>
  <c r="BI957" i="9"/>
  <c r="BJ957" i="9"/>
  <c r="BK957" i="9"/>
  <c r="BL957" i="9"/>
  <c r="BM957" i="9"/>
  <c r="BN957" i="9"/>
  <c r="BO957" i="9"/>
  <c r="BP957" i="9"/>
  <c r="BQ957" i="9"/>
  <c r="BR957" i="9"/>
  <c r="BS957" i="9"/>
  <c r="BT957" i="9"/>
  <c r="BU957" i="9"/>
  <c r="BV957" i="9"/>
  <c r="BW957" i="9"/>
  <c r="BX957" i="9"/>
  <c r="BY957" i="9"/>
  <c r="BZ957" i="9"/>
  <c r="CA957" i="9"/>
  <c r="CB957" i="9"/>
  <c r="CC957" i="9"/>
  <c r="CD957" i="9"/>
  <c r="CE957" i="9"/>
  <c r="CF957" i="9"/>
  <c r="CG957" i="9"/>
  <c r="CH957" i="9"/>
  <c r="CI957" i="9"/>
  <c r="CJ957" i="9"/>
  <c r="CK957" i="9"/>
  <c r="CL957" i="9"/>
  <c r="CM957" i="9"/>
  <c r="CN957" i="9"/>
  <c r="CO957" i="9"/>
  <c r="CP957" i="9"/>
  <c r="CQ957" i="9"/>
  <c r="CR957" i="9"/>
  <c r="CS957" i="9"/>
  <c r="CT957" i="9"/>
  <c r="CU957" i="9"/>
  <c r="CV957" i="9"/>
  <c r="CW957" i="9"/>
  <c r="CX957" i="9"/>
  <c r="CY957" i="9"/>
  <c r="CZ957" i="9"/>
  <c r="DA957" i="9"/>
  <c r="DB957" i="9"/>
  <c r="DC957" i="9"/>
  <c r="DD957" i="9"/>
  <c r="DE957" i="9"/>
  <c r="DF957" i="9"/>
  <c r="DG957" i="9"/>
  <c r="DH957" i="9"/>
  <c r="DI957" i="9"/>
  <c r="DU957" i="9"/>
  <c r="DV957" i="9"/>
  <c r="DW957" i="9"/>
  <c r="DX957" i="9"/>
  <c r="DY957" i="9"/>
  <c r="DZ957" i="9"/>
  <c r="EA957" i="9"/>
  <c r="EB957" i="9"/>
  <c r="EC957" i="9"/>
  <c r="ED957" i="9"/>
  <c r="EE957" i="9"/>
  <c r="EF957" i="9"/>
  <c r="EG957" i="9"/>
  <c r="EH957" i="9"/>
  <c r="EI957" i="9"/>
  <c r="EJ957" i="9"/>
  <c r="EK957" i="9"/>
  <c r="AW958" i="9"/>
  <c r="AX958" i="9"/>
  <c r="AY958" i="9"/>
  <c r="AZ958" i="9"/>
  <c r="BA958" i="9"/>
  <c r="BB958" i="9"/>
  <c r="BC958" i="9"/>
  <c r="BD958" i="9"/>
  <c r="BE958" i="9"/>
  <c r="BF958" i="9"/>
  <c r="BG958" i="9"/>
  <c r="BH958" i="9"/>
  <c r="BI958" i="9"/>
  <c r="BJ958" i="9"/>
  <c r="BK958" i="9"/>
  <c r="BL958" i="9"/>
  <c r="BM958" i="9"/>
  <c r="BN958" i="9"/>
  <c r="BO958" i="9"/>
  <c r="BP958" i="9"/>
  <c r="BQ958" i="9"/>
  <c r="BR958" i="9"/>
  <c r="BS958" i="9"/>
  <c r="BT958" i="9"/>
  <c r="BU958" i="9"/>
  <c r="BV958" i="9"/>
  <c r="BW958" i="9"/>
  <c r="BX958" i="9"/>
  <c r="BY958" i="9"/>
  <c r="BZ958" i="9"/>
  <c r="CA958" i="9"/>
  <c r="CB958" i="9"/>
  <c r="CC958" i="9"/>
  <c r="CD958" i="9"/>
  <c r="CE958" i="9"/>
  <c r="CF958" i="9"/>
  <c r="CG958" i="9"/>
  <c r="CH958" i="9"/>
  <c r="CI958" i="9"/>
  <c r="CJ958" i="9"/>
  <c r="CK958" i="9"/>
  <c r="CL958" i="9"/>
  <c r="CM958" i="9"/>
  <c r="CN958" i="9"/>
  <c r="CO958" i="9"/>
  <c r="CP958" i="9"/>
  <c r="CQ958" i="9"/>
  <c r="CR958" i="9"/>
  <c r="CS958" i="9"/>
  <c r="CT958" i="9"/>
  <c r="CU958" i="9"/>
  <c r="CV958" i="9"/>
  <c r="CW958" i="9"/>
  <c r="CX958" i="9"/>
  <c r="CY958" i="9"/>
  <c r="CZ958" i="9"/>
  <c r="DA958" i="9"/>
  <c r="DB958" i="9"/>
  <c r="DC958" i="9"/>
  <c r="DD958" i="9"/>
  <c r="DE958" i="9"/>
  <c r="DF958" i="9"/>
  <c r="DG958" i="9"/>
  <c r="DH958" i="9"/>
  <c r="DI958" i="9"/>
  <c r="DU958" i="9"/>
  <c r="DV958" i="9"/>
  <c r="DW958" i="9"/>
  <c r="DX958" i="9"/>
  <c r="DY958" i="9"/>
  <c r="DZ958" i="9"/>
  <c r="EA958" i="9"/>
  <c r="EB958" i="9"/>
  <c r="EC958" i="9"/>
  <c r="ED958" i="9"/>
  <c r="EE958" i="9"/>
  <c r="EF958" i="9"/>
  <c r="EG958" i="9"/>
  <c r="EH958" i="9"/>
  <c r="EI958" i="9"/>
  <c r="EJ958" i="9"/>
  <c r="EK958" i="9"/>
  <c r="AW963" i="9"/>
  <c r="AX963" i="9"/>
  <c r="AY963" i="9"/>
  <c r="AZ963" i="9"/>
  <c r="BA963" i="9"/>
  <c r="BB963" i="9"/>
  <c r="BC963" i="9"/>
  <c r="BD963" i="9"/>
  <c r="BE963" i="9"/>
  <c r="BF963" i="9"/>
  <c r="BG963" i="9"/>
  <c r="BH963" i="9"/>
  <c r="BI963" i="9"/>
  <c r="BJ963" i="9"/>
  <c r="BK963" i="9"/>
  <c r="BL963" i="9"/>
  <c r="BM963" i="9"/>
  <c r="BN963" i="9"/>
  <c r="BO963" i="9"/>
  <c r="BP963" i="9"/>
  <c r="BQ963" i="9"/>
  <c r="BR963" i="9"/>
  <c r="BS963" i="9"/>
  <c r="BT963" i="9"/>
  <c r="BU963" i="9"/>
  <c r="BV963" i="9"/>
  <c r="BW963" i="9"/>
  <c r="BX963" i="9"/>
  <c r="BY963" i="9"/>
  <c r="BZ963" i="9"/>
  <c r="CA963" i="9"/>
  <c r="CB963" i="9"/>
  <c r="CC963" i="9"/>
  <c r="CD963" i="9"/>
  <c r="CE963" i="9"/>
  <c r="CF963" i="9"/>
  <c r="CG963" i="9"/>
  <c r="CH963" i="9"/>
  <c r="CI963" i="9"/>
  <c r="CJ963" i="9"/>
  <c r="CK963" i="9"/>
  <c r="CL963" i="9"/>
  <c r="CM963" i="9"/>
  <c r="CN963" i="9"/>
  <c r="CO963" i="9"/>
  <c r="CP963" i="9"/>
  <c r="CQ963" i="9"/>
  <c r="CR963" i="9"/>
  <c r="CS963" i="9"/>
  <c r="CT963" i="9"/>
  <c r="CU963" i="9"/>
  <c r="CV963" i="9"/>
  <c r="CW963" i="9"/>
  <c r="CX963" i="9"/>
  <c r="CY963" i="9"/>
  <c r="CZ963" i="9"/>
  <c r="DA963" i="9"/>
  <c r="DB963" i="9"/>
  <c r="DC963" i="9"/>
  <c r="DD963" i="9"/>
  <c r="DE963" i="9"/>
  <c r="DF963" i="9"/>
  <c r="DG963" i="9"/>
  <c r="DH963" i="9"/>
  <c r="DI963" i="9"/>
  <c r="DU963" i="9"/>
  <c r="DV963" i="9"/>
  <c r="DW963" i="9"/>
  <c r="DX963" i="9"/>
  <c r="DY963" i="9"/>
  <c r="DZ963" i="9"/>
  <c r="EA963" i="9"/>
  <c r="EB963" i="9"/>
  <c r="EC963" i="9"/>
  <c r="ED963" i="9"/>
  <c r="EE963" i="9"/>
  <c r="EF963" i="9"/>
  <c r="EG963" i="9"/>
  <c r="EH963" i="9"/>
  <c r="EI963" i="9"/>
  <c r="EJ963" i="9"/>
  <c r="EK963" i="9"/>
  <c r="AW964" i="9"/>
  <c r="AX964" i="9"/>
  <c r="AY964" i="9"/>
  <c r="AZ964" i="9"/>
  <c r="BA964" i="9"/>
  <c r="BB964" i="9"/>
  <c r="BC964" i="9"/>
  <c r="BD964" i="9"/>
  <c r="BE964" i="9"/>
  <c r="BF964" i="9"/>
  <c r="BG964" i="9"/>
  <c r="BH964" i="9"/>
  <c r="BI964" i="9"/>
  <c r="BJ964" i="9"/>
  <c r="BK964" i="9"/>
  <c r="BL964" i="9"/>
  <c r="BM964" i="9"/>
  <c r="BN964" i="9"/>
  <c r="BO964" i="9"/>
  <c r="BP964" i="9"/>
  <c r="BQ964" i="9"/>
  <c r="BR964" i="9"/>
  <c r="BS964" i="9"/>
  <c r="BT964" i="9"/>
  <c r="BU964" i="9"/>
  <c r="BV964" i="9"/>
  <c r="BW964" i="9"/>
  <c r="BX964" i="9"/>
  <c r="BY964" i="9"/>
  <c r="BZ964" i="9"/>
  <c r="CA964" i="9"/>
  <c r="CB964" i="9"/>
  <c r="CC964" i="9"/>
  <c r="CD964" i="9"/>
  <c r="CE964" i="9"/>
  <c r="CF964" i="9"/>
  <c r="CG964" i="9"/>
  <c r="CH964" i="9"/>
  <c r="CI964" i="9"/>
  <c r="CJ964" i="9"/>
  <c r="CK964" i="9"/>
  <c r="CL964" i="9"/>
  <c r="CM964" i="9"/>
  <c r="CN964" i="9"/>
  <c r="CO964" i="9"/>
  <c r="CP964" i="9"/>
  <c r="CQ964" i="9"/>
  <c r="CR964" i="9"/>
  <c r="CS964" i="9"/>
  <c r="CT964" i="9"/>
  <c r="CU964" i="9"/>
  <c r="CV964" i="9"/>
  <c r="CW964" i="9"/>
  <c r="CX964" i="9"/>
  <c r="CY964" i="9"/>
  <c r="CZ964" i="9"/>
  <c r="DA964" i="9"/>
  <c r="DB964" i="9"/>
  <c r="DC964" i="9"/>
  <c r="DD964" i="9"/>
  <c r="DE964" i="9"/>
  <c r="DF964" i="9"/>
  <c r="DG964" i="9"/>
  <c r="DH964" i="9"/>
  <c r="DI964" i="9"/>
  <c r="DU964" i="9"/>
  <c r="DV964" i="9"/>
  <c r="DW964" i="9"/>
  <c r="DX964" i="9"/>
  <c r="DY964" i="9"/>
  <c r="DZ964" i="9"/>
  <c r="EA964" i="9"/>
  <c r="EB964" i="9"/>
  <c r="EC964" i="9"/>
  <c r="ED964" i="9"/>
  <c r="EE964" i="9"/>
  <c r="EF964" i="9"/>
  <c r="EG964" i="9"/>
  <c r="EH964" i="9"/>
  <c r="EI964" i="9"/>
  <c r="EJ964" i="9"/>
  <c r="EK964" i="9"/>
  <c r="AW965" i="9"/>
  <c r="AX965" i="9"/>
  <c r="AY965" i="9"/>
  <c r="AZ965" i="9"/>
  <c r="BA965" i="9"/>
  <c r="BB965" i="9"/>
  <c r="BC965" i="9"/>
  <c r="BD965" i="9"/>
  <c r="BE965" i="9"/>
  <c r="BF965" i="9"/>
  <c r="BG965" i="9"/>
  <c r="BH965" i="9"/>
  <c r="BI965" i="9"/>
  <c r="BJ965" i="9"/>
  <c r="BK965" i="9"/>
  <c r="BL965" i="9"/>
  <c r="BM965" i="9"/>
  <c r="BN965" i="9"/>
  <c r="BO965" i="9"/>
  <c r="BP965" i="9"/>
  <c r="BQ965" i="9"/>
  <c r="BR965" i="9"/>
  <c r="BS965" i="9"/>
  <c r="BT965" i="9"/>
  <c r="BU965" i="9"/>
  <c r="BV965" i="9"/>
  <c r="BW965" i="9"/>
  <c r="BX965" i="9"/>
  <c r="BY965" i="9"/>
  <c r="BZ965" i="9"/>
  <c r="CA965" i="9"/>
  <c r="CB965" i="9"/>
  <c r="CC965" i="9"/>
  <c r="CD965" i="9"/>
  <c r="CE965" i="9"/>
  <c r="CF965" i="9"/>
  <c r="CG965" i="9"/>
  <c r="CH965" i="9"/>
  <c r="CI965" i="9"/>
  <c r="CJ965" i="9"/>
  <c r="CK965" i="9"/>
  <c r="CL965" i="9"/>
  <c r="CM965" i="9"/>
  <c r="CN965" i="9"/>
  <c r="CO965" i="9"/>
  <c r="CP965" i="9"/>
  <c r="CQ965" i="9"/>
  <c r="CR965" i="9"/>
  <c r="CS965" i="9"/>
  <c r="CT965" i="9"/>
  <c r="CU965" i="9"/>
  <c r="CV965" i="9"/>
  <c r="CW965" i="9"/>
  <c r="CX965" i="9"/>
  <c r="CY965" i="9"/>
  <c r="CZ965" i="9"/>
  <c r="DA965" i="9"/>
  <c r="DB965" i="9"/>
  <c r="DC965" i="9"/>
  <c r="DD965" i="9"/>
  <c r="DE965" i="9"/>
  <c r="DF965" i="9"/>
  <c r="DG965" i="9"/>
  <c r="DH965" i="9"/>
  <c r="DI965" i="9"/>
  <c r="DU965" i="9"/>
  <c r="DV965" i="9"/>
  <c r="DW965" i="9"/>
  <c r="DX965" i="9"/>
  <c r="DY965" i="9"/>
  <c r="DZ965" i="9"/>
  <c r="EA965" i="9"/>
  <c r="EB965" i="9"/>
  <c r="EC965" i="9"/>
  <c r="ED965" i="9"/>
  <c r="EE965" i="9"/>
  <c r="EF965" i="9"/>
  <c r="EG965" i="9"/>
  <c r="EH965" i="9"/>
  <c r="EI965" i="9"/>
  <c r="EJ965" i="9"/>
  <c r="EK965" i="9"/>
  <c r="AW966" i="9"/>
  <c r="AX966" i="9"/>
  <c r="AY966" i="9"/>
  <c r="AZ966" i="9"/>
  <c r="BA966" i="9"/>
  <c r="BB966" i="9"/>
  <c r="BC966" i="9"/>
  <c r="BD966" i="9"/>
  <c r="BE966" i="9"/>
  <c r="BF966" i="9"/>
  <c r="BG966" i="9"/>
  <c r="BH966" i="9"/>
  <c r="BI966" i="9"/>
  <c r="BJ966" i="9"/>
  <c r="BK966" i="9"/>
  <c r="BL966" i="9"/>
  <c r="BM966" i="9"/>
  <c r="BN966" i="9"/>
  <c r="BO966" i="9"/>
  <c r="BP966" i="9"/>
  <c r="BQ966" i="9"/>
  <c r="BR966" i="9"/>
  <c r="BS966" i="9"/>
  <c r="BT966" i="9"/>
  <c r="BU966" i="9"/>
  <c r="BV966" i="9"/>
  <c r="BW966" i="9"/>
  <c r="BX966" i="9"/>
  <c r="BY966" i="9"/>
  <c r="BZ966" i="9"/>
  <c r="CA966" i="9"/>
  <c r="CB966" i="9"/>
  <c r="CC966" i="9"/>
  <c r="CD966" i="9"/>
  <c r="CE966" i="9"/>
  <c r="CF966" i="9"/>
  <c r="CG966" i="9"/>
  <c r="CH966" i="9"/>
  <c r="CI966" i="9"/>
  <c r="CJ966" i="9"/>
  <c r="CK966" i="9"/>
  <c r="CL966" i="9"/>
  <c r="CM966" i="9"/>
  <c r="CN966" i="9"/>
  <c r="CO966" i="9"/>
  <c r="CP966" i="9"/>
  <c r="CQ966" i="9"/>
  <c r="CR966" i="9"/>
  <c r="CS966" i="9"/>
  <c r="CT966" i="9"/>
  <c r="CU966" i="9"/>
  <c r="CV966" i="9"/>
  <c r="CW966" i="9"/>
  <c r="CX966" i="9"/>
  <c r="CY966" i="9"/>
  <c r="CZ966" i="9"/>
  <c r="DA966" i="9"/>
  <c r="DB966" i="9"/>
  <c r="DC966" i="9"/>
  <c r="DD966" i="9"/>
  <c r="DE966" i="9"/>
  <c r="DF966" i="9"/>
  <c r="DG966" i="9"/>
  <c r="DH966" i="9"/>
  <c r="DI966" i="9"/>
  <c r="DU966" i="9"/>
  <c r="DV966" i="9"/>
  <c r="DW966" i="9"/>
  <c r="DX966" i="9"/>
  <c r="DY966" i="9"/>
  <c r="DZ966" i="9"/>
  <c r="EA966" i="9"/>
  <c r="EB966" i="9"/>
  <c r="EC966" i="9"/>
  <c r="ED966" i="9"/>
  <c r="EE966" i="9"/>
  <c r="EF966" i="9"/>
  <c r="EG966" i="9"/>
  <c r="EH966" i="9"/>
  <c r="EI966" i="9"/>
  <c r="EJ966" i="9"/>
  <c r="EK966" i="9"/>
  <c r="AW967" i="9"/>
  <c r="AX967" i="9"/>
  <c r="AY967" i="9"/>
  <c r="AZ967" i="9"/>
  <c r="BA967" i="9"/>
  <c r="BB967" i="9"/>
  <c r="BC967" i="9"/>
  <c r="BD967" i="9"/>
  <c r="BE967" i="9"/>
  <c r="BF967" i="9"/>
  <c r="BG967" i="9"/>
  <c r="BH967" i="9"/>
  <c r="BI967" i="9"/>
  <c r="BJ967" i="9"/>
  <c r="BK967" i="9"/>
  <c r="BL967" i="9"/>
  <c r="BM967" i="9"/>
  <c r="BN967" i="9"/>
  <c r="BO967" i="9"/>
  <c r="BP967" i="9"/>
  <c r="BQ967" i="9"/>
  <c r="BR967" i="9"/>
  <c r="BS967" i="9"/>
  <c r="BT967" i="9"/>
  <c r="BU967" i="9"/>
  <c r="BV967" i="9"/>
  <c r="BW967" i="9"/>
  <c r="BX967" i="9"/>
  <c r="BY967" i="9"/>
  <c r="BZ967" i="9"/>
  <c r="CA967" i="9"/>
  <c r="CB967" i="9"/>
  <c r="CC967" i="9"/>
  <c r="CD967" i="9"/>
  <c r="CE967" i="9"/>
  <c r="CF967" i="9"/>
  <c r="CG967" i="9"/>
  <c r="CH967" i="9"/>
  <c r="CI967" i="9"/>
  <c r="CJ967" i="9"/>
  <c r="CK967" i="9"/>
  <c r="CL967" i="9"/>
  <c r="CM967" i="9"/>
  <c r="CN967" i="9"/>
  <c r="CO967" i="9"/>
  <c r="CP967" i="9"/>
  <c r="CQ967" i="9"/>
  <c r="CR967" i="9"/>
  <c r="CS967" i="9"/>
  <c r="CT967" i="9"/>
  <c r="CU967" i="9"/>
  <c r="CV967" i="9"/>
  <c r="CW967" i="9"/>
  <c r="CX967" i="9"/>
  <c r="CY967" i="9"/>
  <c r="CZ967" i="9"/>
  <c r="DA967" i="9"/>
  <c r="DB967" i="9"/>
  <c r="DC967" i="9"/>
  <c r="DD967" i="9"/>
  <c r="DE967" i="9"/>
  <c r="DF967" i="9"/>
  <c r="DG967" i="9"/>
  <c r="DH967" i="9"/>
  <c r="DI967" i="9"/>
  <c r="DU967" i="9"/>
  <c r="DV967" i="9"/>
  <c r="DW967" i="9"/>
  <c r="DX967" i="9"/>
  <c r="DY967" i="9"/>
  <c r="DZ967" i="9"/>
  <c r="EA967" i="9"/>
  <c r="EB967" i="9"/>
  <c r="EC967" i="9"/>
  <c r="ED967" i="9"/>
  <c r="EE967" i="9"/>
  <c r="EF967" i="9"/>
  <c r="EG967" i="9"/>
  <c r="EH967" i="9"/>
  <c r="EI967" i="9"/>
  <c r="EJ967" i="9"/>
  <c r="EK967" i="9"/>
  <c r="AW968" i="9"/>
  <c r="AX968" i="9"/>
  <c r="AY968" i="9"/>
  <c r="AZ968" i="9"/>
  <c r="BA968" i="9"/>
  <c r="BB968" i="9"/>
  <c r="BC968" i="9"/>
  <c r="BD968" i="9"/>
  <c r="BE968" i="9"/>
  <c r="BF968" i="9"/>
  <c r="BG968" i="9"/>
  <c r="BH968" i="9"/>
  <c r="BI968" i="9"/>
  <c r="BJ968" i="9"/>
  <c r="BK968" i="9"/>
  <c r="BL968" i="9"/>
  <c r="BM968" i="9"/>
  <c r="BN968" i="9"/>
  <c r="BO968" i="9"/>
  <c r="BP968" i="9"/>
  <c r="BQ968" i="9"/>
  <c r="BR968" i="9"/>
  <c r="BS968" i="9"/>
  <c r="BT968" i="9"/>
  <c r="BU968" i="9"/>
  <c r="BV968" i="9"/>
  <c r="BW968" i="9"/>
  <c r="BX968" i="9"/>
  <c r="BY968" i="9"/>
  <c r="BZ968" i="9"/>
  <c r="CA968" i="9"/>
  <c r="CB968" i="9"/>
  <c r="CC968" i="9"/>
  <c r="CD968" i="9"/>
  <c r="CE968" i="9"/>
  <c r="CF968" i="9"/>
  <c r="CG968" i="9"/>
  <c r="CH968" i="9"/>
  <c r="CI968" i="9"/>
  <c r="CJ968" i="9"/>
  <c r="CK968" i="9"/>
  <c r="CL968" i="9"/>
  <c r="CM968" i="9"/>
  <c r="CN968" i="9"/>
  <c r="CO968" i="9"/>
  <c r="CP968" i="9"/>
  <c r="CQ968" i="9"/>
  <c r="CR968" i="9"/>
  <c r="CS968" i="9"/>
  <c r="CT968" i="9"/>
  <c r="CU968" i="9"/>
  <c r="CV968" i="9"/>
  <c r="CW968" i="9"/>
  <c r="CX968" i="9"/>
  <c r="CY968" i="9"/>
  <c r="CZ968" i="9"/>
  <c r="DA968" i="9"/>
  <c r="DB968" i="9"/>
  <c r="DC968" i="9"/>
  <c r="DD968" i="9"/>
  <c r="DE968" i="9"/>
  <c r="DF968" i="9"/>
  <c r="DG968" i="9"/>
  <c r="DH968" i="9"/>
  <c r="DI968" i="9"/>
  <c r="DU968" i="9"/>
  <c r="DV968" i="9"/>
  <c r="DW968" i="9"/>
  <c r="DX968" i="9"/>
  <c r="DY968" i="9"/>
  <c r="DZ968" i="9"/>
  <c r="EA968" i="9"/>
  <c r="EB968" i="9"/>
  <c r="EC968" i="9"/>
  <c r="ED968" i="9"/>
  <c r="EE968" i="9"/>
  <c r="EF968" i="9"/>
  <c r="EG968" i="9"/>
  <c r="EH968" i="9"/>
  <c r="EI968" i="9"/>
  <c r="EJ968" i="9"/>
  <c r="EK968" i="9"/>
  <c r="AW969" i="9"/>
  <c r="AX969" i="9"/>
  <c r="AY969" i="9"/>
  <c r="AZ969" i="9"/>
  <c r="BA969" i="9"/>
  <c r="BB969" i="9"/>
  <c r="BC969" i="9"/>
  <c r="BD969" i="9"/>
  <c r="BE969" i="9"/>
  <c r="BF969" i="9"/>
  <c r="BG969" i="9"/>
  <c r="BH969" i="9"/>
  <c r="BI969" i="9"/>
  <c r="BJ969" i="9"/>
  <c r="BK969" i="9"/>
  <c r="BL969" i="9"/>
  <c r="BM969" i="9"/>
  <c r="BN969" i="9"/>
  <c r="BO969" i="9"/>
  <c r="BP969" i="9"/>
  <c r="BQ969" i="9"/>
  <c r="BR969" i="9"/>
  <c r="BS969" i="9"/>
  <c r="BT969" i="9"/>
  <c r="BU969" i="9"/>
  <c r="BV969" i="9"/>
  <c r="BW969" i="9"/>
  <c r="BX969" i="9"/>
  <c r="BY969" i="9"/>
  <c r="BZ969" i="9"/>
  <c r="CA969" i="9"/>
  <c r="CB969" i="9"/>
  <c r="CC969" i="9"/>
  <c r="CD969" i="9"/>
  <c r="CE969" i="9"/>
  <c r="CF969" i="9"/>
  <c r="CG969" i="9"/>
  <c r="CH969" i="9"/>
  <c r="CI969" i="9"/>
  <c r="CJ969" i="9"/>
  <c r="CK969" i="9"/>
  <c r="CL969" i="9"/>
  <c r="CM969" i="9"/>
  <c r="CN969" i="9"/>
  <c r="CO969" i="9"/>
  <c r="CP969" i="9"/>
  <c r="CQ969" i="9"/>
  <c r="CR969" i="9"/>
  <c r="CS969" i="9"/>
  <c r="CT969" i="9"/>
  <c r="CU969" i="9"/>
  <c r="CV969" i="9"/>
  <c r="CW969" i="9"/>
  <c r="CX969" i="9"/>
  <c r="CY969" i="9"/>
  <c r="CZ969" i="9"/>
  <c r="DA969" i="9"/>
  <c r="DB969" i="9"/>
  <c r="DC969" i="9"/>
  <c r="DD969" i="9"/>
  <c r="DE969" i="9"/>
  <c r="DF969" i="9"/>
  <c r="DG969" i="9"/>
  <c r="DH969" i="9"/>
  <c r="DI969" i="9"/>
  <c r="DU969" i="9"/>
  <c r="DV969" i="9"/>
  <c r="DW969" i="9"/>
  <c r="DX969" i="9"/>
  <c r="DY969" i="9"/>
  <c r="DZ969" i="9"/>
  <c r="EA969" i="9"/>
  <c r="EB969" i="9"/>
  <c r="EC969" i="9"/>
  <c r="ED969" i="9"/>
  <c r="EE969" i="9"/>
  <c r="EF969" i="9"/>
  <c r="EG969" i="9"/>
  <c r="EH969" i="9"/>
  <c r="EI969" i="9"/>
  <c r="EJ969" i="9"/>
  <c r="EK969"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<sst xmlns="http://schemas.openxmlformats.org/spreadsheetml/2006/main" count="2018" uniqueCount="560">
  <si>
    <t>BUSINESS DESCRIPTION</t>
  </si>
  <si>
    <t>GENERAL INFO</t>
  </si>
  <si>
    <t>Company name:</t>
  </si>
  <si>
    <t>Sector:</t>
  </si>
  <si>
    <t>Website:</t>
  </si>
  <si>
    <t>Ticker:</t>
  </si>
  <si>
    <t>Industry:</t>
  </si>
  <si>
    <t>Country:</t>
  </si>
  <si>
    <t>Exchange:</t>
  </si>
  <si>
    <t>IPO date:</t>
  </si>
  <si>
    <t>HQ:</t>
  </si>
  <si>
    <t>CEO:</t>
  </si>
  <si>
    <t>Fiscal year end:</t>
  </si>
  <si>
    <t>Phone:</t>
  </si>
  <si>
    <t>KEY STATS</t>
  </si>
  <si>
    <t>Share price:*</t>
  </si>
  <si>
    <t>USD</t>
  </si>
  <si>
    <t>Revenue (LTM):</t>
  </si>
  <si>
    <t>USD bn</t>
  </si>
  <si>
    <t>EBIT margin (LTM):</t>
  </si>
  <si>
    <t>Market cap:*</t>
  </si>
  <si>
    <t>FTEs:</t>
  </si>
  <si>
    <t>Net margin (LTM):</t>
  </si>
  <si>
    <t>P/E:</t>
  </si>
  <si>
    <t>EPS (LTM):</t>
  </si>
  <si>
    <t>EV/EBITDA (LTM):</t>
  </si>
  <si>
    <t>Beta:</t>
  </si>
  <si>
    <t>Dividend yield (LTM):</t>
  </si>
  <si>
    <t>D/E (LTM):</t>
  </si>
  <si>
    <t>* As of</t>
  </si>
  <si>
    <t>(UTC)</t>
  </si>
  <si>
    <t>KEY FINANCIALS</t>
  </si>
  <si>
    <t>Last fiscal period:</t>
  </si>
  <si>
    <t>Fiscal year</t>
  </si>
  <si>
    <t>(Data in USD bn)</t>
  </si>
  <si>
    <t>SELECTED INCOME STATEMENT ITEMS / METRICS</t>
  </si>
  <si>
    <t>Revenue</t>
  </si>
  <si>
    <t>yoy</t>
  </si>
  <si>
    <t>Gross profit</t>
  </si>
  <si>
    <t>Gross margin</t>
  </si>
  <si>
    <t>EBIT</t>
  </si>
  <si>
    <t>EBIT margin</t>
  </si>
  <si>
    <t>Net income</t>
  </si>
  <si>
    <t>Net margin</t>
  </si>
  <si>
    <t>EPS*</t>
  </si>
  <si>
    <t>EPS (diluted)*</t>
  </si>
  <si>
    <t>* In USD</t>
  </si>
  <si>
    <t>SELECTED BALANCE SHEET ITEMS / METRICS</t>
  </si>
  <si>
    <t>Cash &amp; cash equivalents</t>
  </si>
  <si>
    <t>Short-term investments</t>
  </si>
  <si>
    <t>Total current assets</t>
  </si>
  <si>
    <t>PP&amp;E</t>
  </si>
  <si>
    <t>Goodwill</t>
  </si>
  <si>
    <t>Intangible assets</t>
  </si>
  <si>
    <t>Total assets</t>
  </si>
  <si>
    <t>Total current liabilities</t>
  </si>
  <si>
    <t>Long-term debt</t>
  </si>
  <si>
    <t>Total liabilities</t>
  </si>
  <si>
    <t>Total equity</t>
  </si>
  <si>
    <t>Net debt</t>
  </si>
  <si>
    <t>Net debt / EBITDA</t>
  </si>
  <si>
    <t>SELECTED CASH FLOW ITEMS / METRICS</t>
  </si>
  <si>
    <t>Operating cash flow</t>
  </si>
  <si>
    <t>CAPEX</t>
  </si>
  <si>
    <t>FCF</t>
  </si>
  <si>
    <t>Net investing cash flow</t>
  </si>
  <si>
    <t>Net financing cash flow</t>
  </si>
  <si>
    <t>Net change in cash</t>
  </si>
  <si>
    <t>FX effect</t>
  </si>
  <si>
    <t>OWNERSHIP</t>
  </si>
  <si>
    <t>ADDITIONAL INFO</t>
  </si>
  <si>
    <t>TOP 10 INSTITUTIONAL HOLDERS</t>
  </si>
  <si>
    <t>SHARES HELD</t>
  </si>
  <si>
    <t>% HELD</t>
  </si>
  <si>
    <t>Registrant name:</t>
  </si>
  <si>
    <t>Exchange (short):</t>
  </si>
  <si>
    <t>Next earnings call:</t>
  </si>
  <si>
    <t>Tax ID:</t>
  </si>
  <si>
    <t>ISIN:</t>
  </si>
  <si>
    <t>CIK:</t>
  </si>
  <si>
    <t>CUSIP:</t>
  </si>
  <si>
    <t>Business address:</t>
  </si>
  <si>
    <t>Total shares outstanding</t>
  </si>
  <si>
    <t>RAW DATA &amp; CALCS</t>
  </si>
  <si>
    <t>Market cap (USD):</t>
  </si>
  <si>
    <t>Timestamp:</t>
  </si>
  <si>
    <t>Index</t>
  </si>
  <si>
    <t>Quarterly data (LTM)</t>
  </si>
  <si>
    <t>revenue</t>
  </si>
  <si>
    <t>grossProfit</t>
  </si>
  <si>
    <t>ebit</t>
  </si>
  <si>
    <t>netincome</t>
  </si>
  <si>
    <t>eps</t>
  </si>
  <si>
    <t>epsdiluted</t>
  </si>
  <si>
    <t>cash</t>
  </si>
  <si>
    <t>st inv</t>
  </si>
  <si>
    <t>total CA</t>
  </si>
  <si>
    <t>ppe</t>
  </si>
  <si>
    <t>goodwill</t>
  </si>
  <si>
    <t>intang</t>
  </si>
  <si>
    <t>ta</t>
  </si>
  <si>
    <t>tcl</t>
  </si>
  <si>
    <t>lt debt</t>
  </si>
  <si>
    <t>tl</t>
  </si>
  <si>
    <t>te</t>
  </si>
  <si>
    <t>nd</t>
  </si>
  <si>
    <t>nd/ebitda</t>
  </si>
  <si>
    <t>ocf</t>
  </si>
  <si>
    <t>capex</t>
  </si>
  <si>
    <t>fcf</t>
  </si>
  <si>
    <t>icf</t>
  </si>
  <si>
    <t>fin cf</t>
  </si>
  <si>
    <t>net cf</t>
  </si>
  <si>
    <t>fx</t>
  </si>
  <si>
    <t>Dividend yield TTM:</t>
  </si>
  <si>
    <t>Last fiscal year:</t>
  </si>
  <si>
    <t>FY</t>
  </si>
  <si>
    <t>Last fiscal quarter:</t>
  </si>
  <si>
    <t>Revenue LTM:</t>
  </si>
  <si>
    <t>Summary period:</t>
  </si>
  <si>
    <t>EPS</t>
  </si>
  <si>
    <t>EPS diluted</t>
  </si>
  <si>
    <t>Last fiscal</t>
  </si>
  <si>
    <t>Prev year</t>
  </si>
  <si>
    <t>Annual data</t>
  </si>
  <si>
    <t>RAW DATA &amp; CALC:</t>
  </si>
  <si>
    <t>POSSIBLE ADJUSTMENTS</t>
  </si>
  <si>
    <t>Fetch year:</t>
  </si>
  <si>
    <t>Q1</t>
  </si>
  <si>
    <t>Q2</t>
  </si>
  <si>
    <t>Q3</t>
  </si>
  <si>
    <t>Q4</t>
  </si>
  <si>
    <t>p&amp;l</t>
  </si>
  <si>
    <t>costOfRevenue</t>
  </si>
  <si>
    <t>grossProfitRatio</t>
  </si>
  <si>
    <t>researchAndDevelopmentExpenses</t>
  </si>
  <si>
    <t>generalAndAdministrativeExpenses</t>
  </si>
  <si>
    <t>sellingAndMarketingExpenses</t>
  </si>
  <si>
    <t>sellingGeneralAndAdministrativeExpenses</t>
  </si>
  <si>
    <t>otherExpenses</t>
  </si>
  <si>
    <t>operatingExpenses</t>
  </si>
  <si>
    <t>costAndExpenses</t>
  </si>
  <si>
    <t>interestIncome</t>
  </si>
  <si>
    <t>interestExpense</t>
  </si>
  <si>
    <t>depreciationAndAmortization</t>
  </si>
  <si>
    <t>ebitda</t>
  </si>
  <si>
    <t>ebitdaratio</t>
  </si>
  <si>
    <t>operatingIncome</t>
  </si>
  <si>
    <t>operatingIncomeRatio</t>
  </si>
  <si>
    <t>totalOtherIncomeExpensesNet</t>
  </si>
  <si>
    <t>incomeBeforeTax</t>
  </si>
  <si>
    <t>incomeBeforeTaxRatio</t>
  </si>
  <si>
    <t>incomeTaxExpense</t>
  </si>
  <si>
    <t>netIncome</t>
  </si>
  <si>
    <t>netIncomeRatio</t>
  </si>
  <si>
    <t>weightedAverageShsOut</t>
  </si>
  <si>
    <t>weightedAverageShsOutDil</t>
  </si>
  <si>
    <t>bs</t>
  </si>
  <si>
    <t>cashAndCashEquivalents</t>
  </si>
  <si>
    <t>shortTermInvestments</t>
  </si>
  <si>
    <t>cashAndShortTermInvestments</t>
  </si>
  <si>
    <t>netReceivables</t>
  </si>
  <si>
    <t>inventory</t>
  </si>
  <si>
    <t>otherCurrentAssets</t>
  </si>
  <si>
    <t>totalCurrentAssets</t>
  </si>
  <si>
    <t>propertyPlantEquipmentNet</t>
  </si>
  <si>
    <t>intangibleAssets</t>
  </si>
  <si>
    <t>goodwillAndIntangibleAssets</t>
  </si>
  <si>
    <t>longTermInvestments</t>
  </si>
  <si>
    <t>taxAssets</t>
  </si>
  <si>
    <t>otherNonCurrentAssets</t>
  </si>
  <si>
    <t>totalNonCurrentAssets</t>
  </si>
  <si>
    <t>otherAssets</t>
  </si>
  <si>
    <t>totalAssets</t>
  </si>
  <si>
    <t>accountPayables</t>
  </si>
  <si>
    <t>shortTermDebt</t>
  </si>
  <si>
    <t>taxPayables</t>
  </si>
  <si>
    <t>deferredRevenue</t>
  </si>
  <si>
    <t>otherCurrentLiabilities</t>
  </si>
  <si>
    <t>totalCurrentLiabilities</t>
  </si>
  <si>
    <t>longTermDebt</t>
  </si>
  <si>
    <t>deferredRevenueNonCurrent</t>
  </si>
  <si>
    <t>deferredTaxLiabilitiesNonCurrent</t>
  </si>
  <si>
    <t>otherNonCurrentLiabilities</t>
  </si>
  <si>
    <t>totalNonCurrentLiabilities</t>
  </si>
  <si>
    <t>otherLiabilities</t>
  </si>
  <si>
    <t>capitalLeaseObligations</t>
  </si>
  <si>
    <t>totalLiabilities</t>
  </si>
  <si>
    <t>preferredStock</t>
  </si>
  <si>
    <t>commonStock</t>
  </si>
  <si>
    <t>retainedEarnings</t>
  </si>
  <si>
    <t>accumulatedOtherComprehensiveIncomeLoss</t>
  </si>
  <si>
    <t>othertotalStockholdersEquity</t>
  </si>
  <si>
    <t>totalStockholdersEquity</t>
  </si>
  <si>
    <t>totalEquity</t>
  </si>
  <si>
    <t>totalLiabilitiesAndStockholdersEquity</t>
  </si>
  <si>
    <t>minorityInterest</t>
  </si>
  <si>
    <t>totalLiabilitiesAndTotalEquity</t>
  </si>
  <si>
    <t>totalInvestments</t>
  </si>
  <si>
    <t>totalDebt</t>
  </si>
  <si>
    <t>netDebt</t>
  </si>
  <si>
    <t>cf</t>
  </si>
  <si>
    <t>deferredIncomeTax</t>
  </si>
  <si>
    <t>stockBasedCompensation</t>
  </si>
  <si>
    <t>changeInWorkingCapital</t>
  </si>
  <si>
    <t>accountsReceivables</t>
  </si>
  <si>
    <t>accountsPayables</t>
  </si>
  <si>
    <t>otherWorkingCapital</t>
  </si>
  <si>
    <t>otherNonCashItems</t>
  </si>
  <si>
    <t>netCashProvidedByOperatingActivities</t>
  </si>
  <si>
    <t>investmentsInPropertyPlantAndEquipment</t>
  </si>
  <si>
    <t>acquisitionsNet</t>
  </si>
  <si>
    <t>purchasesOfInvestments</t>
  </si>
  <si>
    <t>salesMaturitiesOfInvestments</t>
  </si>
  <si>
    <t>otherInvestingActivites</t>
  </si>
  <si>
    <t>netCashUsedForInvestingActivites</t>
  </si>
  <si>
    <t>debtRepayment</t>
  </si>
  <si>
    <t>commonStockIssued</t>
  </si>
  <si>
    <t>commonStockRepurchased</t>
  </si>
  <si>
    <t>dividendsPaid</t>
  </si>
  <si>
    <t>otherFinancingActivites</t>
  </si>
  <si>
    <t>netCashUsedProvidedByFinancingActivities</t>
  </si>
  <si>
    <t>effectOfForexChangesOnCash</t>
  </si>
  <si>
    <t>netChangeInCash</t>
  </si>
  <si>
    <t>cashAtEndOfPeriod</t>
  </si>
  <si>
    <t>cashAtBeginningOfPeriod</t>
  </si>
  <si>
    <t>operatingCashFlow</t>
  </si>
  <si>
    <t>capitalExpenditure</t>
  </si>
  <si>
    <t>freeCashFlow</t>
  </si>
  <si>
    <t>HELP COLUMNS</t>
  </si>
  <si>
    <t>MODEL CONFIGURATION</t>
  </si>
  <si>
    <t>Units (1-mn, 2-bn, 3-none):</t>
  </si>
  <si>
    <t>Scenario 1:</t>
  </si>
  <si>
    <t>Base</t>
  </si>
  <si>
    <t>Adjustments (1-on, 0-off):</t>
  </si>
  <si>
    <t>Scenario 2:</t>
  </si>
  <si>
    <t>Upside</t>
  </si>
  <si>
    <t>Selected scenario (1-5):</t>
  </si>
  <si>
    <t>Scenario 3:</t>
  </si>
  <si>
    <t>Downside</t>
  </si>
  <si>
    <t>Selected driver (1-Q, 2-FY):</t>
  </si>
  <si>
    <t>Scenario 4:</t>
  </si>
  <si>
    <t>Management</t>
  </si>
  <si>
    <t>Scenario 5:</t>
  </si>
  <si>
    <t>Default</t>
  </si>
  <si>
    <t>PROFIT &amp; LOSS</t>
  </si>
  <si>
    <t>[-] COGS</t>
  </si>
  <si>
    <t>[-] OPEX</t>
  </si>
  <si>
    <t>Operating income</t>
  </si>
  <si>
    <t>[+] Depreciation &amp; amortization</t>
  </si>
  <si>
    <t>EBITDA</t>
  </si>
  <si>
    <t>EBITDA margin</t>
  </si>
  <si>
    <t>[+/-] Other income / expenses (net)</t>
  </si>
  <si>
    <t>[+] Interest income</t>
  </si>
  <si>
    <t>[-] Interest expense</t>
  </si>
  <si>
    <t>Income before tax</t>
  </si>
  <si>
    <t>[-] Income tax expense</t>
  </si>
  <si>
    <t>BALANCE SHEET</t>
  </si>
  <si>
    <t>Accounts receivable</t>
  </si>
  <si>
    <t>Inventory</t>
  </si>
  <si>
    <t>Other current assets</t>
  </si>
  <si>
    <t>PP&amp;E &amp; intangible assets</t>
  </si>
  <si>
    <t>Long-term investments</t>
  </si>
  <si>
    <t>Tax assets</t>
  </si>
  <si>
    <t>Other assets</t>
  </si>
  <si>
    <t>Total non-current assets</t>
  </si>
  <si>
    <t>TOTAL ASSETS</t>
  </si>
  <si>
    <t>Accounts payable</t>
  </si>
  <si>
    <t>Short-term debt</t>
  </si>
  <si>
    <t>Deferred revenue</t>
  </si>
  <si>
    <t>Other current liabilities</t>
  </si>
  <si>
    <t>Deferred revenue (non-current)</t>
  </si>
  <si>
    <t>Deferred tax payables (non-current)</t>
  </si>
  <si>
    <t>Other liabilities</t>
  </si>
  <si>
    <t>Total non-current liabilities</t>
  </si>
  <si>
    <t>Preferred equity</t>
  </si>
  <si>
    <t>Common equity</t>
  </si>
  <si>
    <t>Retained earnings</t>
  </si>
  <si>
    <t>Other equity &amp; minority</t>
  </si>
  <si>
    <t>Total equity &amp; minority</t>
  </si>
  <si>
    <t>Balancer (historic period)</t>
  </si>
  <si>
    <t>TOTAL LIABILITIES &amp; EQUITY</t>
  </si>
  <si>
    <t>MODELLING &amp; ASSUMPTIONS</t>
  </si>
  <si>
    <t>Model balance</t>
  </si>
  <si>
    <t>Balance sheet check</t>
  </si>
  <si>
    <t>Max historical disbalance:</t>
  </si>
  <si>
    <t>Cash flows - model</t>
  </si>
  <si>
    <t>Net income for the period</t>
  </si>
  <si>
    <t>[-/+] Change in accounts receivable</t>
  </si>
  <si>
    <t>[-/+] Change in inventory</t>
  </si>
  <si>
    <t>[+/-] Change in accounts payable</t>
  </si>
  <si>
    <t>[-/+] Change in other current assets</t>
  </si>
  <si>
    <t>[-/+] Change in tax assets</t>
  </si>
  <si>
    <t>[-/+] Change in other assets</t>
  </si>
  <si>
    <t>[+/-] Change in deferred revenue (all)</t>
  </si>
  <si>
    <t>[+/-] Change in other current liabilities</t>
  </si>
  <si>
    <t>[+/-] Change in deferred tax payables (non-current)</t>
  </si>
  <si>
    <t>[+/-] Change in other liabilities</t>
  </si>
  <si>
    <t>[+/-] Other (e.g. other non-cash, adjustments, etc., if any)</t>
  </si>
  <si>
    <t>Cash flows from operating activities</t>
  </si>
  <si>
    <t>[-] CAPEX</t>
  </si>
  <si>
    <t>[-/+] Change in short-term investments</t>
  </si>
  <si>
    <t>[-/+] Change in long-term investments</t>
  </si>
  <si>
    <t>[-/+] Change in goodwill</t>
  </si>
  <si>
    <t>[-/+] Other (if any)</t>
  </si>
  <si>
    <t>Cash flows from investing actvities</t>
  </si>
  <si>
    <t>[+/-] Change in preferred equity</t>
  </si>
  <si>
    <t>[+/-] Change in common equity</t>
  </si>
  <si>
    <t>[+/-] Change in other equity &amp; minority</t>
  </si>
  <si>
    <t>[+/-] Change in debt (all)</t>
  </si>
  <si>
    <t>Cash flows from financing activities</t>
  </si>
  <si>
    <t>Balancer (model)</t>
  </si>
  <si>
    <t>Net cash flows for the period</t>
  </si>
  <si>
    <t>% yoy</t>
  </si>
  <si>
    <t>% qoq</t>
  </si>
  <si>
    <t>% revenue</t>
  </si>
  <si>
    <t>OPEX</t>
  </si>
  <si>
    <t>Gross profit - history</t>
  </si>
  <si>
    <t>Operating income (EBIT) - history</t>
  </si>
  <si>
    <t>Interest income</t>
  </si>
  <si>
    <t>% excess cash &amp; ST investments</t>
  </si>
  <si>
    <t>Other income / expenses</t>
  </si>
  <si>
    <t>Value</t>
  </si>
  <si>
    <t>Income tax expense</t>
  </si>
  <si>
    <t>% income before tax</t>
  </si>
  <si>
    <t>PP&amp;E + intangible assets</t>
  </si>
  <si>
    <t>Property, plant and equipment</t>
  </si>
  <si>
    <t>% PP&amp;E - BoP (annualized)</t>
  </si>
  <si>
    <t>CAPEX - history</t>
  </si>
  <si>
    <t>CAPEX - model</t>
  </si>
  <si>
    <t>Depreciation &amp; amortization</t>
  </si>
  <si>
    <t>% CAPEX</t>
  </si>
  <si>
    <t>Depreciation &amp; amortization - history</t>
  </si>
  <si>
    <t>D&amp;A - model</t>
  </si>
  <si>
    <t>Excess cash</t>
  </si>
  <si>
    <t>Excess cash - history</t>
  </si>
  <si>
    <t>Required cash - model</t>
  </si>
  <si>
    <t>Available cash before revolver - model</t>
  </si>
  <si>
    <t>Required cash / excess cash - threshold (% revenue):</t>
  </si>
  <si>
    <t>Interest expense</t>
  </si>
  <si>
    <t>% total debt</t>
  </si>
  <si>
    <t>Debt &amp; revolver</t>
  </si>
  <si>
    <t>Total debt - adjustment</t>
  </si>
  <si>
    <t>Short-term debt - history</t>
  </si>
  <si>
    <t>Long-term debt - history</t>
  </si>
  <si>
    <t>Total debt - history</t>
  </si>
  <si>
    <t>Revolver - model (balancer)</t>
  </si>
  <si>
    <t>Short-term debt - model</t>
  </si>
  <si>
    <t>Long-term debt - model</t>
  </si>
  <si>
    <t>Years amortization (optional):</t>
  </si>
  <si>
    <t>Total debt - model</t>
  </si>
  <si>
    <t>Days (annualized)</t>
  </si>
  <si>
    <t>% revenue (annualized)</t>
  </si>
  <si>
    <t>Other non-current assets</t>
  </si>
  <si>
    <t>Tax payables</t>
  </si>
  <si>
    <t>Deferred tax liabilities (non-current)</t>
  </si>
  <si>
    <t>Other non-current liabilities</t>
  </si>
  <si>
    <t>Capital lease obligations</t>
  </si>
  <si>
    <t>Net change ([+] issuance / [-] redemption)</t>
  </si>
  <si>
    <t>Accumulated other comprehensive income/loss</t>
  </si>
  <si>
    <t>Minority interest</t>
  </si>
  <si>
    <t>[+] Accounts receivable</t>
  </si>
  <si>
    <t>[+] Inventory</t>
  </si>
  <si>
    <t>[+] Other current assets</t>
  </si>
  <si>
    <t>[-] Accounts payable</t>
  </si>
  <si>
    <t>[-] Deferred revenue (current)</t>
  </si>
  <si>
    <t>[-] Other current liabilities</t>
  </si>
  <si>
    <t>Net working capital (NWC)</t>
  </si>
  <si>
    <t>Net working capital (annual)</t>
  </si>
  <si>
    <t>VALUATION</t>
  </si>
  <si>
    <t>Operating income (EBIT)</t>
  </si>
  <si>
    <t>EBIAT</t>
  </si>
  <si>
    <t>Change in NWC</t>
  </si>
  <si>
    <t>[-] Change in NWC</t>
  </si>
  <si>
    <t>Unlevered free cash flow (FCF)</t>
  </si>
  <si>
    <t>Effective tax rate (from P&amp;L)</t>
  </si>
  <si>
    <t>Valuation date:</t>
  </si>
  <si>
    <t>Days remaining in FY:</t>
  </si>
  <si>
    <t>WACC:</t>
  </si>
  <si>
    <t>Discount factor convention:</t>
  </si>
  <si>
    <t>(1=Mid-Period; 2=End-of-Period)</t>
  </si>
  <si>
    <t>Terminal growth rate:</t>
  </si>
  <si>
    <t>Terminal EBITDA multiple:</t>
  </si>
  <si>
    <t>Number of shares outstanding (diluted):</t>
  </si>
  <si>
    <t>Marginal tax rate:</t>
  </si>
  <si>
    <t>Present value (PV) of unlevered FCF</t>
  </si>
  <si>
    <t>Cummulative</t>
  </si>
  <si>
    <t>Years of projection used:</t>
  </si>
  <si>
    <t>(A positive integer not greater than the number of available projected years)</t>
  </si>
  <si>
    <t>PERPETUITY GROWTH METHOD</t>
  </si>
  <si>
    <t>MULTIPLE METHOD</t>
  </si>
  <si>
    <t>Terminal growth rate</t>
  </si>
  <si>
    <t>Terminal value</t>
  </si>
  <si>
    <t>Implied terminal EBITDA multiple</t>
  </si>
  <si>
    <t>PV of terminal value</t>
  </si>
  <si>
    <t>% of EV</t>
  </si>
  <si>
    <t>Enterprise value</t>
  </si>
  <si>
    <t>Equity value</t>
  </si>
  <si>
    <t>Net debt:</t>
  </si>
  <si>
    <t>Note: If not given, effective tax rate will be used</t>
  </si>
  <si>
    <t>Note: If not given, it will be implied from the latest reported period</t>
  </si>
  <si>
    <t>Note: If not given, it will be calculated from the latest reported period</t>
  </si>
  <si>
    <t>Per share (USD)</t>
  </si>
  <si>
    <t>Terminal EBITDA multiple</t>
  </si>
  <si>
    <t>Growth rates - YoY</t>
  </si>
  <si>
    <t>Growth rates - QoQ</t>
  </si>
  <si>
    <t>Margins</t>
  </si>
  <si>
    <t>SELECTED METRICS</t>
  </si>
  <si>
    <t>Returns</t>
  </si>
  <si>
    <t>Return on equity</t>
  </si>
  <si>
    <t>Return on assets</t>
  </si>
  <si>
    <t>Return on invested capital</t>
  </si>
  <si>
    <t>Total shareholder's equity</t>
  </si>
  <si>
    <t>Invested capital</t>
  </si>
  <si>
    <t>Tax rate:</t>
  </si>
  <si>
    <t>Current ratio</t>
  </si>
  <si>
    <t>Quick ratio</t>
  </si>
  <si>
    <t>Cash ratio</t>
  </si>
  <si>
    <t>Interest coverage</t>
  </si>
  <si>
    <t>Liquidity, solvency &amp; capital structure</t>
  </si>
  <si>
    <t>Net debt to EBITDA</t>
  </si>
  <si>
    <t>Cash conversion cycle</t>
  </si>
  <si>
    <t>[+] Days sales outstanding (DSO)</t>
  </si>
  <si>
    <t>[+] Days inventory held (DIH)</t>
  </si>
  <si>
    <t>[-] Days payable outstanding (DPO)</t>
  </si>
  <si>
    <t>LT debt to equity</t>
  </si>
  <si>
    <t>LT debt to assets</t>
  </si>
  <si>
    <t>WACC</t>
  </si>
  <si>
    <t>Cost of debt</t>
  </si>
  <si>
    <t>Marginal tax rate</t>
  </si>
  <si>
    <t>Average</t>
  </si>
  <si>
    <t>Beta</t>
  </si>
  <si>
    <t>Market risk premium</t>
  </si>
  <si>
    <t>Other</t>
  </si>
  <si>
    <t>Debt</t>
  </si>
  <si>
    <t>Total capital</t>
  </si>
  <si>
    <t>Note: If given, this value will be used in WACC calculation</t>
  </si>
  <si>
    <t>Comparable company name</t>
  </si>
  <si>
    <t>Cost of debt:</t>
  </si>
  <si>
    <t>Cost of equity:</t>
  </si>
  <si>
    <t>Percentage of capital:</t>
  </si>
  <si>
    <t>Weighted average cost of capital:</t>
  </si>
  <si>
    <t>Risk free rate*</t>
  </si>
  <si>
    <t>* Yield on the 10y US T-Note</t>
  </si>
  <si>
    <t>Debt / Equity</t>
  </si>
  <si>
    <t>Equity (mkt)</t>
  </si>
  <si>
    <t>Tax rate</t>
  </si>
  <si>
    <t>BETA: CALCULATION</t>
  </si>
  <si>
    <t>BETA: HARD INPUT</t>
  </si>
  <si>
    <t>Levered beta</t>
  </si>
  <si>
    <t>Unlevered beta</t>
  </si>
  <si>
    <t>Re-levered beta</t>
  </si>
  <si>
    <t>Other stockholder equity</t>
  </si>
  <si>
    <t>est</t>
  </si>
  <si>
    <t>estimatedRevenueAvg</t>
  </si>
  <si>
    <t>estimatedRevenueHigh</t>
  </si>
  <si>
    <t>estimatedRevenueLow</t>
  </si>
  <si>
    <t>estimatedEpsAvg</t>
  </si>
  <si>
    <t>estimatedEpsHigh</t>
  </si>
  <si>
    <t>estimatedEpsLow</t>
  </si>
  <si>
    <t>estimatedEbitdaAvg</t>
  </si>
  <si>
    <t>estimatedEbitdaHigh</t>
  </si>
  <si>
    <t>estimatedEbitdaLow</t>
  </si>
  <si>
    <t>estimatedEbitAvg</t>
  </si>
  <si>
    <t>estimatedEbitHigh</t>
  </si>
  <si>
    <t>estimatedEbitLow</t>
  </si>
  <si>
    <t>estimatedNetIncomeAvg</t>
  </si>
  <si>
    <t>estimatedNetIncomeHigh</t>
  </si>
  <si>
    <t>estimatedNetIncomeLow</t>
  </si>
  <si>
    <t>Analyst estimates</t>
  </si>
  <si>
    <t>High</t>
  </si>
  <si>
    <t>Low</t>
  </si>
  <si>
    <t>Selection (1-Avg, 2-High, 3-Low):</t>
  </si>
  <si>
    <t>Avg</t>
  </si>
  <si>
    <t>SUPPORTING SCHEDULES</t>
  </si>
  <si>
    <t>% margin</t>
  </si>
  <si>
    <r>
      <t xml:space="preserve">Booga for Excel: </t>
    </r>
    <r>
      <rPr>
        <b/>
        <u/>
        <sz val="16"/>
        <color theme="1"/>
        <rFont val="Calibri"/>
        <family val="2"/>
        <scheme val="minor"/>
      </rPr>
      <t>Excel Template Workbook</t>
    </r>
  </si>
  <si>
    <t>File date:</t>
  </si>
  <si>
    <t>Welcome to Booga! We are delighted to have you on board. Our add-in is designed to streamline your financial analysis and help you get started quickly.</t>
  </si>
  <si>
    <t>Getting started:</t>
  </si>
  <si>
    <t>1. Open the Task Pane:</t>
  </si>
  <si>
    <r>
      <t xml:space="preserve">- Go to the </t>
    </r>
    <r>
      <rPr>
        <b/>
        <sz val="11"/>
        <color theme="1"/>
        <rFont val="Calibri"/>
        <family val="2"/>
        <scheme val="minor"/>
      </rPr>
      <t>Home</t>
    </r>
    <r>
      <rPr>
        <sz val="11"/>
        <color theme="1"/>
        <rFont val="Calibri"/>
        <family val="2"/>
        <scheme val="minor"/>
      </rPr>
      <t xml:space="preserve"> tab in the Excel ribbon.</t>
    </r>
  </si>
  <si>
    <r>
      <t xml:space="preserve">- Click on </t>
    </r>
    <r>
      <rPr>
        <b/>
        <sz val="11"/>
        <color theme="1"/>
        <rFont val="Calibri"/>
        <family val="2"/>
        <scheme val="minor"/>
      </rPr>
      <t>Add-ins</t>
    </r>
    <r>
      <rPr>
        <sz val="11"/>
        <color theme="1"/>
        <rFont val="Calibri"/>
        <family val="2"/>
        <scheme val="minor"/>
      </rPr>
      <t xml:space="preserve"> and search/select </t>
    </r>
    <r>
      <rPr>
        <b/>
        <sz val="11"/>
        <color theme="1"/>
        <rFont val="Calibri"/>
        <family val="2"/>
        <scheme val="minor"/>
      </rPr>
      <t>Booga for Excel</t>
    </r>
    <r>
      <rPr>
        <sz val="11"/>
        <color theme="1"/>
        <rFont val="Calibri"/>
        <family val="2"/>
        <scheme val="minor"/>
      </rPr>
      <t>. Follow the on-screen instructions to complete the installation.</t>
    </r>
  </si>
  <si>
    <t>2. Login to Your Account:</t>
  </si>
  <si>
    <r>
      <t xml:space="preserve">- Click on the </t>
    </r>
    <r>
      <rPr>
        <b/>
        <sz val="11"/>
        <color theme="1"/>
        <rFont val="Calibri"/>
        <family val="2"/>
        <scheme val="minor"/>
      </rPr>
      <t>Login to your account</t>
    </r>
    <r>
      <rPr>
        <sz val="11"/>
        <color theme="1"/>
        <rFont val="Calibri"/>
        <family val="2"/>
        <scheme val="minor"/>
      </rPr>
      <t xml:space="preserve"> button in the task pane to (signup, if needed, and) connect to your Booga platform account.</t>
    </r>
  </si>
  <si>
    <t>3. Select a Company and Template:</t>
  </si>
  <si>
    <t>- Use the dropdown menus to select a company and a financial template.</t>
  </si>
  <si>
    <t>4. Build Your Template:</t>
  </si>
  <si>
    <r>
      <t xml:space="preserve">- Click on the </t>
    </r>
    <r>
      <rPr>
        <b/>
        <sz val="11"/>
        <color theme="1"/>
        <rFont val="Calibri"/>
        <family val="2"/>
        <scheme val="minor"/>
      </rPr>
      <t>Build Template</t>
    </r>
    <r>
      <rPr>
        <sz val="11"/>
        <color theme="1"/>
        <rFont val="Calibri"/>
        <family val="2"/>
        <scheme val="minor"/>
      </rPr>
      <t xml:space="preserve"> button to start building your financial model or template.</t>
    </r>
  </si>
  <si>
    <t>- [If you see a warning message, we recommend downloading the Booga template file for faster performance.]</t>
  </si>
  <si>
    <t>Service information:</t>
  </si>
  <si>
    <t>Our platform is designed to help you manage and analyze your financial data with ease. Here are some key features and services we offer:</t>
  </si>
  <si>
    <r>
      <t xml:space="preserve">- </t>
    </r>
    <r>
      <rPr>
        <b/>
        <sz val="11"/>
        <color theme="1"/>
        <rFont val="Calibri"/>
        <family val="2"/>
        <scheme val="minor"/>
      </rPr>
      <t>Financial Data Integration</t>
    </r>
    <r>
      <rPr>
        <sz val="11"/>
        <color theme="1"/>
        <rFont val="Calibri"/>
        <family val="2"/>
        <scheme val="minor"/>
      </rPr>
      <t>: Seamlessly integrate and refresh your historical financial model data directly within Excel.</t>
    </r>
  </si>
  <si>
    <r>
      <t xml:space="preserve">- </t>
    </r>
    <r>
      <rPr>
        <b/>
        <sz val="11"/>
        <color theme="1"/>
        <rFont val="Calibri"/>
        <family val="2"/>
        <scheme val="minor"/>
      </rPr>
      <t>Customizable Financial Model Template</t>
    </r>
    <r>
      <rPr>
        <sz val="11"/>
        <color theme="1"/>
        <rFont val="Calibri"/>
        <family val="2"/>
        <scheme val="minor"/>
      </rPr>
      <t>: Utilize our pre-built financial model template to customize it further to suit your specific needs.</t>
    </r>
  </si>
  <si>
    <r>
      <t xml:space="preserve">- </t>
    </r>
    <r>
      <rPr>
        <b/>
        <sz val="11"/>
        <color theme="1"/>
        <rFont val="Calibri"/>
        <family val="2"/>
        <scheme val="minor"/>
      </rPr>
      <t>Secure Data Handling</t>
    </r>
    <r>
      <rPr>
        <sz val="11"/>
        <color theme="1"/>
        <rFont val="Calibri"/>
        <family val="2"/>
        <scheme val="minor"/>
      </rPr>
      <t>: We prioritize the security and confidentiality of your financial information.</t>
    </r>
  </si>
  <si>
    <t>Important disclaimer:</t>
  </si>
  <si>
    <r>
      <t xml:space="preserve">The financial model templates provided within this workbook are only a starting point in the financial modelling exercise. Any projections and forecasting assumptions in the </t>
    </r>
    <r>
      <rPr>
        <b/>
        <sz val="11"/>
        <color theme="1"/>
        <rFont val="Calibri"/>
        <family val="2"/>
        <scheme val="minor"/>
      </rPr>
      <t>Model</t>
    </r>
    <r>
      <rPr>
        <sz val="11"/>
        <color theme="1"/>
        <rFont val="Calibri"/>
        <family val="2"/>
        <scheme val="minor"/>
      </rPr>
      <t xml:space="preserve"> templates are </t>
    </r>
    <r>
      <rPr>
        <u/>
        <sz val="11"/>
        <color theme="1"/>
        <rFont val="Calibri"/>
        <family val="2"/>
        <scheme val="minor"/>
      </rPr>
      <t>provisional only</t>
    </r>
    <r>
      <rPr>
        <sz val="11"/>
        <color theme="1"/>
        <rFont val="Calibri"/>
        <family val="2"/>
        <scheme val="minor"/>
      </rPr>
      <t xml:space="preserve"> (and based solely on past historical performance). They serve as placeholder entries to give users a starting point. It is up to users to exercise due judgment when setting and customizing further these projections and forecasts.</t>
    </r>
  </si>
  <si>
    <t>The main purpose of these templates is to make the process efficient, providing a quick start so that users can focus on important aspects such as assumptions modeling and data analysis from the beginning.</t>
  </si>
  <si>
    <t>Booga uses and relies on third-party data providers when building our templates. These data providers are listed below.</t>
  </si>
  <si>
    <t>Booga makes no warranties, express or implied, regarding the accuracy, completeness, reliability, or suitability of the models and templates provided. Users are encouraged to conduct their own research and consult with a qualified financial advisor before making any financial decisions. Booga shall not be liable for any loss or damage arising from the use of these models and templates.</t>
  </si>
  <si>
    <t>By using our templates, you acknowledge and agree to the terms of this disclaimer.</t>
  </si>
  <si>
    <t>Data sources:</t>
  </si>
  <si>
    <t>Financial Modeling Prep</t>
  </si>
  <si>
    <t>Contact email:</t>
  </si>
  <si>
    <t xml:space="preserve">contact@booga.online
</t>
  </si>
  <si>
    <t>To access Booga App:</t>
  </si>
  <si>
    <t>https://app.booga.online</t>
  </si>
  <si>
    <t>https://booga.online</t>
  </si>
  <si>
    <t>About Booga:</t>
  </si>
  <si>
    <t>Booga is committed to providing valuable financial tools and services to help you achieve your financial goals. Thank you for choosing Booga!</t>
  </si>
  <si>
    <t>Booga App Ltd</t>
  </si>
  <si>
    <t>71-75 Shelton Street, WC2H 9JQ, London, United Kingdom</t>
  </si>
  <si>
    <t>Legal:</t>
  </si>
  <si>
    <t>Privacy Policy</t>
  </si>
  <si>
    <t>Terms of Use</t>
  </si>
  <si>
    <t>Implied terminal growth rate</t>
  </si>
  <si>
    <t>NVIDIA Corporation provides graphics, and compute and networking solutions in the United States, Taiwan, China, and internationally. The company's Graphics segment offers GeForce GPUs for gaming and PCs, the GeForce NOW game streaming service and related infrastructure, and solutions for gaming platforms; Quadro/NVIDIA RTX GPUs for enterprise workstation graphics; vGPU software for cloud-based visual and virtual computing; automotive platforms for infotainment systems; and Omniverse software for building 3D designs and virtual worlds. Its Compute &amp; Networking segment provides Data Center platforms and systems for AI, HPC, and accelerated computing; Mellanox networking and interconnect solutions; automotive AI Cockpit, autonomous driving development agreements, and autonomous vehicle solutions; cryptocurrency mining processors; Jetson for robotics and other embedded platforms; and NVIDIA AI Enterprise and other software. The company's products are used in gaming, professional visualization, datacenter, and automotive markets. NVIDIA Corporation sells its products to original equipment manufacturers, original device manufacturers, system builders, add-in board manufacturers, retailers/distributors, independent software vendors, Internet and cloud service providers, automotive manufacturers and tier-1 automotive suppliers, mapping companies, start-ups, and other ecosystem participants. It has a strategic collaboration with Kroger Co. NVIDIA Corporation was incorporated in 1993 and is headquartered in Santa Clara, California.</t>
  </si>
  <si>
    <t>NVIDIA Corporation</t>
  </si>
  <si>
    <t>NVDA</t>
  </si>
  <si>
    <t>NASDAQ Global Select</t>
  </si>
  <si>
    <t>Mr. Jen-Hsun  Huang</t>
  </si>
  <si>
    <t>Technology</t>
  </si>
  <si>
    <t>Semiconductors</t>
  </si>
  <si>
    <t>https://www.nvidia.com</t>
  </si>
  <si>
    <t>US</t>
  </si>
  <si>
    <t>Santa Clara</t>
  </si>
  <si>
    <t>408 486 2000</t>
  </si>
  <si>
    <t>NASDAQ</t>
  </si>
  <si>
    <t>In Q3 2025, NVIDIA reported impressive financial results with revenue reaching $35.1 billion, exceeding the projected $32.5 billion. This represents a 17% sequential increase and a remarkable 94% year-on-year growth. The Data Center segment was a major contributor, generating $30.8 billion, up 17% sequentially and 112% year-on-year, driven by strong demand for accelerated computing and AI solutions. The NVIDIA H200 product experienced the fastest sales ramp in the company's history, with cloud service providers like AWS, CoreWeave, and Microsoft Azure accounting for about half of Data Center sales, reinforcing NVIDIA's position as the largest inference platform globally.
NVIDIA's advancements in AI technology are notable, with software improvements boosting Hopper inference throughput fivefold in a year. The Blackwell architecture is now in full production, with 13,000 GPU samples shipped in Q3, showing a 2.2 times performance improvement over Hopper in MLPerf Training results. Demand for Blackwell systems is high, with expectations to ship more units in upcoming quarters. AI Enterprise revenue is projected to more than double from last year due to increased AI adoption across industries.
The gaming segment showed resilience with $3.3 billion in revenue, up 14% sequentially and 15% year-on-year. Automotive revenue reached a record $449 million, reflecting a 30% sequential increase and a 72% year-on-year growth. Despite a 9% rise in operating expenses due to higher development costs, NVIDIA returned $11.2 billion to shareholders through share repurchases and dividends. For Q4, the company anticipates revenue of approximately $37.5 billion, with gross margins expected to remain in the low 70s initially, aiming for mid-70s in subsequent quarters.
NVIDIA is addressing supply constraints, including HBM, while ensuring compliance with export controls. The company is focused on increasing supply for Blackwell systems, which are being integrated into custom data centers worldwide. The generative AI revolution is in its early stages, with significant data center modernization underway to support machine learning applications. As enterprises adopt agentic AI, demand for NVIDIA's products is expected to grow, positioning the company to capitalize on the emerging multi-trillion dollar AI and robotics market.</t>
  </si>
  <si>
    <t>Q3 2025</t>
  </si>
  <si>
    <t>2788 SAN TOMAS EXPRESSWAY,SANTA CLARA CA 95051,408-486-2000</t>
  </si>
  <si>
    <t>94-3177549</t>
  </si>
  <si>
    <t>US67066G1040</t>
  </si>
  <si>
    <t>0001045810</t>
  </si>
  <si>
    <t>67066G104</t>
  </si>
  <si>
    <t>2025-02-26</t>
  </si>
  <si>
    <t>VANGUARD GROUP INC</t>
  </si>
  <si>
    <t>BlackRock Funding, Inc. /DE</t>
  </si>
  <si>
    <t>BlackRock Inc.</t>
  </si>
  <si>
    <t>FMR LLC</t>
  </si>
  <si>
    <t>STATE STREET CORP</t>
  </si>
  <si>
    <t>GEODE CAPITAL MANAGEMENT, LLC</t>
  </si>
  <si>
    <t>JPMORGAN CHASE &amp; CO</t>
  </si>
  <si>
    <t>PRICE T ROWE ASSOCIATES INC /MD/</t>
  </si>
  <si>
    <t>MORGAN STANLEY</t>
  </si>
  <si>
    <t>NORGES BANK</t>
  </si>
  <si>
    <t>Company ticker</t>
  </si>
  <si>
    <t>Company name</t>
  </si>
  <si>
    <t>Risk-free rate</t>
  </si>
  <si>
    <t>Default beta:</t>
  </si>
  <si>
    <t>INTC</t>
  </si>
  <si>
    <t>MRVL</t>
  </si>
  <si>
    <t>MU</t>
  </si>
  <si>
    <t>AMD</t>
  </si>
  <si>
    <t>AVGO</t>
  </si>
  <si>
    <t>Intel Corporation</t>
  </si>
  <si>
    <t>Marvell Technology, Inc.</t>
  </si>
  <si>
    <t>Micron Technology, Inc.</t>
  </si>
  <si>
    <t>Advanced Micro Devices, Inc.</t>
  </si>
  <si>
    <t>Broadcom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</si>
</sst>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_(* #,##0.0%_);_(* \(#,##0.0%\);_(* &quot;--- %&quot;_);_(* @_%_)"/>
    <numFmt numFmtId="166" formatCode="m/d/yy;@"/>
    <numFmt numFmtId="167" formatCode="[$-409]d\-mmm;@"/>
    <numFmt numFmtId="168" formatCode="#,##0.0"/>
    <numFmt numFmtId="169" formatCode="0.0\x"/>
    <numFmt numFmtId="170" formatCode="[$-409]h:mm\ AM/PM;@"/>
    <numFmt numFmtId="171" formatCode="mm/dd/yy;@"/>
    <numFmt numFmtId="172" formatCode="0.E+00"/>
    <numFmt numFmtId="173" formatCode="#0.00%_);\(#0.00%\)"/>
    <numFmt numFmtId="174" formatCode="0.0%_);\(0.0%\);0.0%_);@_)"/>
    <numFmt numFmtId="175" formatCode="0.000"/>
    <numFmt numFmtId="176" formatCode="0.0000"/>
    <numFmt numFmtId="177" formatCode="#,##0.000_);\(#,##0.000\);#,##0.000_);@_)"/>
    <numFmt numFmtId="178" formatCode="#,##0.000_);\(#,##0.000\)"/>
    <numFmt numFmtId="179" formatCode="#,##0.0_);\(#,##0.0\)"/>
    <numFmt numFmtId="180" formatCode="#0.0%_);\(#0.0%\)"/>
    <numFmt numFmtId="181" formatCode="#,##0.000"/>
    <numFmt numFmtId="182" formatCode="yyyy\-mm\-dd;@"/>
  </numFmts>
  <fonts count="50" x14ac:knownFonts="1">
    <font>
      <sz val="11"/>
      <color theme="1"/>
      <name val="Calibri"/>
      <family val="2"/>
      <scheme val="minor"/>
    </font>
    <font>
      <sz val="11"/>
      <color theme="1"/>
      <name val="Calibri"/>
      <family val="2"/>
      <scheme val="minor"/>
    </font>
    <font>
      <sz val="10"/>
      <name val="Arial"/>
      <family val="2"/>
    </font>
    <font>
      <b/>
      <sz val="10"/>
      <name val="MS Sans Serif"/>
      <family val="2"/>
    </font>
    <font>
      <sz val="9"/>
      <name val="Times New Roman"/>
      <family val="1"/>
    </font>
    <font>
      <b/>
      <sz val="11"/>
      <color theme="1"/>
      <name val="Calibri"/>
      <family val="2"/>
      <scheme val="minor"/>
    </font>
    <font>
      <sz val="11"/>
      <color theme="1"/>
      <name val="Calibri"/>
      <family val="2"/>
    </font>
    <font>
      <sz val="20"/>
      <color theme="1"/>
      <name val="Calibri"/>
      <family val="2"/>
      <scheme val="minor"/>
    </font>
    <font>
      <b/>
      <sz val="11"/>
      <color rgb="FFFFFFFF"/>
      <name val="Calibri"/>
      <family val="2"/>
      <scheme val="minor"/>
    </font>
    <font>
      <b/>
      <sz val="24"/>
      <color rgb="FFFFFFFF"/>
      <name val="Calibri"/>
      <family val="2"/>
      <scheme val="minor"/>
    </font>
    <font>
      <b/>
      <sz val="11"/>
      <color rgb="FFFFFFFF"/>
      <name val="Calibri"/>
    </font>
    <font>
      <sz val="11"/>
      <color theme="1"/>
      <name val="Calibri"/>
    </font>
    <font>
      <i/>
      <sz val="9"/>
      <color theme="1"/>
      <name val="Calibri"/>
      <family val="2"/>
      <scheme val="minor"/>
    </font>
    <font>
      <b/>
      <sz val="11"/>
      <color rgb="FFFFFFFF"/>
      <name val="Calibri"/>
      <family val="2"/>
    </font>
    <font>
      <i/>
      <sz val="11"/>
      <color theme="1"/>
      <name val="Calibri"/>
      <family val="2"/>
      <scheme val="minor"/>
    </font>
    <font>
      <b/>
      <sz val="11"/>
      <color rgb="FF00AA5B"/>
      <name val="Calibri"/>
      <family val="2"/>
      <scheme val="minor"/>
    </font>
    <font>
      <b/>
      <sz val="11"/>
      <color rgb="FFFFE699"/>
      <name val="Calibri"/>
      <family val="2"/>
    </font>
    <font>
      <sz val="10"/>
      <color theme="1"/>
      <name val="Calibri"/>
      <family val="2"/>
      <scheme val="minor"/>
    </font>
    <font>
      <sz val="11"/>
      <color rgb="FF00AA5B"/>
      <name val="Calibri"/>
      <family val="2"/>
      <scheme val="minor"/>
    </font>
    <font>
      <i/>
      <sz val="10"/>
      <color rgb="FF00AA5B"/>
      <name val="Calibri"/>
      <family val="2"/>
      <scheme val="minor"/>
    </font>
    <font>
      <sz val="8"/>
      <name val="Calibri"/>
      <family val="2"/>
      <scheme val="minor"/>
    </font>
    <font>
      <sz val="11"/>
      <color rgb="FFFFFFFF"/>
      <name val="Calibri"/>
      <family val="2"/>
      <scheme val="minor"/>
    </font>
    <font>
      <u/>
      <sz val="11"/>
      <color theme="1"/>
      <name val="Calibri"/>
      <family val="2"/>
      <scheme val="minor"/>
    </font>
    <font>
      <sz val="11"/>
      <color rgb="FF0070C0"/>
      <name val="Calibri"/>
      <family val="2"/>
      <scheme val="minor"/>
    </font>
    <font>
      <b/>
      <i/>
      <sz val="8"/>
      <color rgb="FF00AA5B"/>
      <name val="Calibri"/>
      <family val="2"/>
      <scheme val="minor"/>
    </font>
    <font>
      <b/>
      <u/>
      <sz val="11"/>
      <color theme="1"/>
      <name val="Calibri"/>
      <family val="2"/>
      <scheme val="minor"/>
    </font>
    <font>
      <b/>
      <sz val="11"/>
      <color rgb="FFFF0000"/>
      <name val="Calibri"/>
      <family val="2"/>
      <scheme val="minor"/>
    </font>
    <font>
      <sz val="11"/>
      <color rgb="FF0070C0"/>
      <name val="Calibri"/>
    </font>
    <font>
      <i/>
      <sz val="8"/>
      <color theme="1"/>
      <name val="Arial"/>
      <family val="2"/>
    </font>
    <font>
      <b/>
      <sz val="8"/>
      <name val="Arial"/>
      <family val="2"/>
    </font>
    <font>
      <i/>
      <sz val="8"/>
      <name val="Arial"/>
      <family val="2"/>
    </font>
    <font>
      <sz val="8"/>
      <name val="Arial"/>
      <family val="2"/>
    </font>
    <font>
      <sz val="8"/>
      <color theme="0"/>
      <name val="Arial"/>
      <family val="2"/>
    </font>
    <font>
      <b/>
      <sz val="8"/>
      <color indexed="9"/>
      <name val="Arial"/>
      <family val="2"/>
    </font>
    <font>
      <sz val="8"/>
      <color indexed="9"/>
      <name val="Arial"/>
      <family val="2"/>
    </font>
    <font>
      <b/>
      <u/>
      <sz val="8"/>
      <name val="Arial"/>
      <family val="2"/>
    </font>
    <font>
      <sz val="8"/>
      <color rgb="FF0000FF"/>
      <name val="Arial"/>
      <family val="2"/>
    </font>
    <font>
      <sz val="8"/>
      <color theme="4"/>
      <name val="Arial"/>
      <family val="2"/>
    </font>
    <font>
      <sz val="11"/>
      <color theme="4"/>
      <name val="Calibri"/>
      <family val="2"/>
      <scheme val="minor"/>
    </font>
    <font>
      <sz val="8"/>
      <color theme="1"/>
      <name val="Arial"/>
      <family val="2"/>
    </font>
    <font>
      <u/>
      <sz val="8"/>
      <name val="Arial"/>
      <family val="2"/>
    </font>
    <font>
      <sz val="10"/>
      <name val="Times New Roman"/>
      <family val="1"/>
    </font>
    <font>
      <sz val="8"/>
      <color indexed="12"/>
      <name val="Arial"/>
      <family val="2"/>
    </font>
    <font>
      <sz val="8"/>
      <color rgb="FF000000"/>
      <name val="Arial"/>
      <family val="2"/>
    </font>
    <font>
      <b/>
      <sz val="8"/>
      <color rgb="FFFFFFFF"/>
      <name val="Arial"/>
      <family val="2"/>
    </font>
    <font>
      <u/>
      <sz val="11"/>
      <color theme="10"/>
      <name val="Calibri"/>
      <family val="2"/>
      <scheme val="minor"/>
    </font>
    <font>
      <b/>
      <sz val="16"/>
      <color theme="1"/>
      <name val="Calibri"/>
      <family val="2"/>
      <scheme val="minor"/>
    </font>
    <font>
      <b/>
      <u/>
      <sz val="16"/>
      <color theme="1"/>
      <name val="Calibri"/>
      <family val="2"/>
      <scheme val="minor"/>
    </font>
    <font>
      <b/>
      <sz val="12"/>
      <color rgb="FFFFFFFF"/>
      <name val="Calibri"/>
      <family val="2"/>
    </font>
    <font>
      <sz val="16"/>
      <color theme="0"/>
      <name val="Calibri"/>
      <family val="2"/>
      <scheme val="minor"/>
    </font>
  </fonts>
  <fills count="16">
    <fill>
      <patternFill patternType="none"/>
    </fill>
    <fill>
      <patternFill patternType="gray125"/>
    </fill>
    <fill>
      <patternFill patternType="solid">
        <fgColor rgb="FF00AA5B"/>
        <bgColor indexed="64"/>
      </patternFill>
    </fill>
    <fill>
      <patternFill patternType="solid">
        <fgColor rgb="FF145638"/>
        <bgColor indexed="64"/>
      </patternFill>
    </fill>
    <fill>
      <patternFill patternType="solid">
        <fgColor rgb="FF548235"/>
        <bgColor indexed="64"/>
      </patternFill>
    </fill>
    <fill>
      <patternFill patternType="solid">
        <fgColor rgb="FFDAF2D0"/>
        <bgColor indexed="64"/>
      </patternFill>
    </fill>
    <fill>
      <patternFill patternType="solid">
        <fgColor rgb="FFC6E0B4"/>
        <bgColor indexed="64"/>
      </patternFill>
    </fill>
    <fill>
      <patternFill patternType="solid">
        <fgColor rgb="FFE2EFDA"/>
        <bgColor indexed="64"/>
      </patternFill>
    </fill>
    <fill>
      <patternFill patternType="solid">
        <fgColor rgb="FF00C869"/>
        <bgColor indexed="64"/>
      </patternFill>
    </fill>
    <fill>
      <patternFill patternType="solid">
        <fgColor rgb="FFFFF2CC"/>
        <bgColor indexed="64"/>
      </patternFill>
    </fill>
    <fill>
      <patternFill patternType="solid">
        <fgColor rgb="FFA7FFD5"/>
        <bgColor indexed="64"/>
      </patternFill>
    </fill>
    <fill>
      <patternFill patternType="solid">
        <fgColor rgb="FFF2F2F2"/>
        <bgColor indexed="64"/>
      </patternFill>
    </fill>
    <fill>
      <patternFill patternType="solid">
        <fgColor rgb="FFA9D08E"/>
        <bgColor indexed="64"/>
      </patternFill>
    </fill>
    <fill>
      <patternFill patternType="solid">
        <fgColor rgb="FFFFFFCC"/>
        <bgColor indexed="64"/>
      </patternFill>
    </fill>
    <fill>
      <patternFill patternType="solid">
        <fgColor rgb="FF00B050"/>
        <bgColor indexed="64"/>
      </patternFill>
    </fill>
    <fill>
      <patternFill patternType="solid">
        <fgColor theme="9" tint="0.79998168889431442"/>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00AA5B"/>
      </bottom>
      <diagonal/>
    </border>
    <border>
      <left/>
      <right/>
      <top/>
      <bottom style="dotted">
        <color rgb="FF00AA5B"/>
      </bottom>
      <diagonal/>
    </border>
    <border>
      <left style="dotted">
        <color rgb="FF00AA5B"/>
      </left>
      <right/>
      <top/>
      <bottom/>
      <diagonal/>
    </border>
    <border>
      <left style="dotted">
        <color rgb="FF00AA5B"/>
      </left>
      <right/>
      <top/>
      <bottom style="dotted">
        <color rgb="FF00AA5B"/>
      </bottom>
      <diagonal/>
    </border>
    <border>
      <left/>
      <right/>
      <top style="thin">
        <color rgb="FF00AA5B"/>
      </top>
      <bottom style="double">
        <color rgb="FF00AA5B"/>
      </bottom>
      <diagonal/>
    </border>
    <border>
      <left style="thin">
        <color rgb="FF00AA5B"/>
      </left>
      <right/>
      <top style="thin">
        <color rgb="FF00AA5B"/>
      </top>
      <bottom/>
      <diagonal/>
    </border>
    <border>
      <left/>
      <right/>
      <top style="thin">
        <color rgb="FF00AA5B"/>
      </top>
      <bottom/>
      <diagonal/>
    </border>
    <border>
      <left/>
      <right style="thin">
        <color rgb="FF00AA5B"/>
      </right>
      <top style="thin">
        <color rgb="FF00AA5B"/>
      </top>
      <bottom/>
      <diagonal/>
    </border>
    <border>
      <left style="thin">
        <color rgb="FF00AA5B"/>
      </left>
      <right/>
      <top/>
      <bottom/>
      <diagonal/>
    </border>
    <border>
      <left/>
      <right style="thin">
        <color rgb="FF00AA5B"/>
      </right>
      <top/>
      <bottom/>
      <diagonal/>
    </border>
    <border>
      <left style="thin">
        <color rgb="FF00AA5B"/>
      </left>
      <right/>
      <top/>
      <bottom style="thin">
        <color rgb="FF00AA5B"/>
      </bottom>
      <diagonal/>
    </border>
    <border>
      <left/>
      <right style="thin">
        <color rgb="FF00AA5B"/>
      </right>
      <top/>
      <bottom style="thin">
        <color rgb="FF00AA5B"/>
      </bottom>
      <diagonal/>
    </border>
    <border>
      <left style="medium">
        <color rgb="FF00AA5B"/>
      </left>
      <right/>
      <top style="medium">
        <color rgb="FF00AA5B"/>
      </top>
      <bottom style="thin">
        <color rgb="FF00AA5B"/>
      </bottom>
      <diagonal/>
    </border>
    <border>
      <left/>
      <right/>
      <top style="medium">
        <color rgb="FF00AA5B"/>
      </top>
      <bottom style="thin">
        <color rgb="FF00AA5B"/>
      </bottom>
      <diagonal/>
    </border>
    <border>
      <left/>
      <right style="medium">
        <color rgb="FF00AA5B"/>
      </right>
      <top style="medium">
        <color rgb="FF00AA5B"/>
      </top>
      <bottom style="thin">
        <color rgb="FF00AA5B"/>
      </bottom>
      <diagonal/>
    </border>
    <border>
      <left/>
      <right/>
      <top/>
      <bottom style="double">
        <color rgb="FF00AA5B"/>
      </bottom>
      <diagonal/>
    </border>
    <border>
      <left style="thin">
        <color rgb="FF00AA5B"/>
      </left>
      <right/>
      <top style="thin">
        <color rgb="FF00AA5B"/>
      </top>
      <bottom style="thin">
        <color rgb="FF00AA5B"/>
      </bottom>
      <diagonal/>
    </border>
    <border>
      <left/>
      <right/>
      <top style="thin">
        <color rgb="FF00AA5B"/>
      </top>
      <bottom style="thin">
        <color rgb="FF00AA5B"/>
      </bottom>
      <diagonal/>
    </border>
    <border>
      <left/>
      <right style="thin">
        <color rgb="FF00AA5B"/>
      </right>
      <top style="thin">
        <color rgb="FF00AA5B"/>
      </top>
      <bottom style="thin">
        <color rgb="FF00AA5B"/>
      </bottom>
      <diagonal/>
    </border>
    <border>
      <left style="thin">
        <color rgb="FF00AA5B"/>
      </left>
      <right/>
      <top/>
      <bottom style="dotted">
        <color rgb="FF00AA5B"/>
      </bottom>
      <diagonal/>
    </border>
    <border>
      <left/>
      <right style="thin">
        <color rgb="FF00AA5B"/>
      </right>
      <top/>
      <bottom style="dotted">
        <color rgb="FF00AA5B"/>
      </bottom>
      <diagonal/>
    </border>
    <border>
      <left style="thin">
        <color rgb="FF00AA5B"/>
      </left>
      <right style="thin">
        <color rgb="FF00AA5B"/>
      </right>
      <top style="thin">
        <color rgb="FF00AA5B"/>
      </top>
      <bottom style="thin">
        <color rgb="FF00AA5B"/>
      </bottom>
      <diagonal/>
    </border>
    <border>
      <left style="thin">
        <color rgb="FF515151"/>
      </left>
      <right/>
      <top style="thin">
        <color rgb="FF515151"/>
      </top>
      <bottom style="thin">
        <color rgb="FF515151"/>
      </bottom>
      <diagonal/>
    </border>
    <border>
      <left/>
      <right/>
      <top style="thin">
        <color rgb="FF515151"/>
      </top>
      <bottom style="thin">
        <color rgb="FF515151"/>
      </bottom>
      <diagonal/>
    </border>
    <border>
      <left/>
      <right style="thin">
        <color rgb="FF515151"/>
      </right>
      <top style="thin">
        <color rgb="FF515151"/>
      </top>
      <bottom style="thin">
        <color rgb="FF515151"/>
      </bottom>
      <diagonal/>
    </border>
    <border>
      <left style="thin">
        <color rgb="FF515151"/>
      </left>
      <right/>
      <top/>
      <bottom/>
      <diagonal/>
    </border>
    <border>
      <left/>
      <right style="thin">
        <color rgb="FF515151"/>
      </right>
      <top style="thin">
        <color rgb="FF515151"/>
      </top>
      <bottom/>
      <diagonal/>
    </border>
    <border>
      <left style="thin">
        <color indexed="64"/>
      </left>
      <right style="thin">
        <color indexed="64"/>
      </right>
      <top style="thin">
        <color indexed="64"/>
      </top>
      <bottom style="thin">
        <color indexed="64"/>
      </bottom>
      <diagonal/>
    </border>
    <border>
      <left/>
      <right/>
      <top/>
      <bottom style="thin">
        <color rgb="FF515151"/>
      </bottom>
      <diagonal/>
    </border>
    <border>
      <left style="thin">
        <color indexed="64"/>
      </left>
      <right style="thin">
        <color indexed="64"/>
      </right>
      <top/>
      <bottom style="thin">
        <color indexed="64"/>
      </bottom>
      <diagonal/>
    </border>
    <border>
      <left/>
      <right style="thin">
        <color rgb="FF51515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515151"/>
      </left>
      <right style="thin">
        <color rgb="FF515151"/>
      </right>
      <top style="thin">
        <color rgb="FF515151"/>
      </top>
      <bottom style="thin">
        <color rgb="FF515151"/>
      </bottom>
      <diagonal/>
    </border>
    <border>
      <left/>
      <right style="thin">
        <color rgb="FF515151"/>
      </right>
      <top/>
      <bottom style="thin">
        <color rgb="FF515151"/>
      </bottom>
      <diagonal/>
    </border>
    <border>
      <left style="thin">
        <color rgb="FF515151"/>
      </left>
      <right/>
      <top/>
      <bottom style="thin">
        <color rgb="FF515151"/>
      </bottom>
      <diagonal/>
    </border>
    <border>
      <left style="thin">
        <color rgb="FFFFFFFF"/>
      </left>
      <right/>
      <top/>
      <bottom style="thin">
        <color rgb="FF00AA5B"/>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right/>
      <top style="double">
        <color rgb="FF00AA5B"/>
      </top>
      <bottom/>
      <diagonal/>
    </border>
  </borders>
  <cellStyleXfs count="8">
    <xf numFmtId="0" fontId="0" fillId="0" borderId="0"/>
    <xf numFmtId="9" fontId="1" fillId="0" borderId="0" applyFont="0" applyFill="0" applyBorder="0" applyAlignment="0" applyProtection="0"/>
    <xf numFmtId="0" fontId="2" fillId="0" borderId="0" applyFill="0" applyBorder="0" applyProtection="0">
      <protection locked="0"/>
    </xf>
    <xf numFmtId="0" fontId="3" fillId="0" borderId="0" applyNumberFormat="0" applyFill="0" applyBorder="0" applyAlignment="0" applyProtection="0"/>
    <xf numFmtId="165" fontId="4" fillId="0" borderId="0" applyFont="0" applyFill="0" applyBorder="0" applyAlignment="0" applyProtection="0">
      <alignment horizontal="right"/>
    </xf>
    <xf numFmtId="9" fontId="39" fillId="0" borderId="0" applyFont="0" applyFill="0" applyBorder="0" applyAlignment="0" applyProtection="0"/>
    <xf numFmtId="0" fontId="41" fillId="0" borderId="0"/>
    <xf numFmtId="0" fontId="45" fillId="0" borderId="0" applyNumberFormat="0" applyFill="0" applyBorder="0" applyAlignment="0" applyProtection="0"/>
  </cellStyleXfs>
  <cellXfs count="321">
    <xf numFmtId="0" fontId="0" fillId="0" borderId="0" xfId="0"/>
    <xf numFmtId="0" fontId="0" fillId="2" borderId="0" xfId="0" applyFill="1"/>
    <xf numFmtId="0" fontId="7" fillId="3" borderId="0" xfId="0" applyFont="1" applyFill="1"/>
    <xf numFmtId="0" fontId="8" fillId="2" borderId="0" xfId="0" applyFont="1" applyFill="1"/>
    <xf numFmtId="0" fontId="9" fillId="3" borderId="0" xfId="0" applyFont="1" applyFill="1"/>
    <xf numFmtId="0" fontId="0" fillId="0" borderId="4" xfId="0" applyBorder="1"/>
    <xf numFmtId="0" fontId="0" fillId="0" borderId="5" xfId="0" applyBorder="1"/>
    <xf numFmtId="0" fontId="0" fillId="0" borderId="6" xfId="0" applyBorder="1"/>
    <xf numFmtId="166" fontId="0" fillId="0" borderId="0" xfId="0" applyNumberFormat="1" applyAlignment="1">
      <alignment horizontal="left"/>
    </xf>
    <xf numFmtId="167" fontId="0" fillId="0" borderId="4" xfId="0" applyNumberFormat="1" applyBorder="1" applyAlignment="1">
      <alignment horizontal="left"/>
    </xf>
    <xf numFmtId="0" fontId="10" fillId="2" borderId="0" xfId="0" applyFont="1" applyFill="1"/>
    <xf numFmtId="0" fontId="11" fillId="2" borderId="0" xfId="0" applyFont="1" applyFill="1"/>
    <xf numFmtId="0" fontId="11" fillId="0" borderId="5" xfId="0" applyFont="1" applyBorder="1"/>
    <xf numFmtId="0" fontId="11" fillId="0" borderId="4" xfId="0" applyFont="1" applyBorder="1"/>
    <xf numFmtId="167" fontId="11" fillId="0" borderId="4" xfId="0" applyNumberFormat="1" applyFont="1" applyBorder="1" applyAlignment="1">
      <alignment horizontal="left"/>
    </xf>
    <xf numFmtId="4" fontId="0" fillId="0" borderId="0" xfId="0" applyNumberFormat="1"/>
    <xf numFmtId="168" fontId="0" fillId="0" borderId="0" xfId="0" applyNumberFormat="1"/>
    <xf numFmtId="4" fontId="11" fillId="0" borderId="0" xfId="0" applyNumberFormat="1" applyFont="1" applyAlignment="1">
      <alignment horizontal="left"/>
    </xf>
    <xf numFmtId="4" fontId="0" fillId="0" borderId="0" xfId="0" applyNumberFormat="1" applyAlignment="1">
      <alignment horizontal="left"/>
    </xf>
    <xf numFmtId="168" fontId="0" fillId="0" borderId="0" xfId="0" applyNumberFormat="1" applyAlignment="1">
      <alignment horizontal="left"/>
    </xf>
    <xf numFmtId="169" fontId="0" fillId="0" borderId="0" xfId="0" applyNumberFormat="1" applyAlignment="1">
      <alignment horizontal="left"/>
    </xf>
    <xf numFmtId="4" fontId="11" fillId="0" borderId="4" xfId="0" applyNumberFormat="1" applyFont="1" applyBorder="1" applyAlignment="1">
      <alignment horizontal="left"/>
    </xf>
    <xf numFmtId="0" fontId="0" fillId="0" borderId="0" xfId="0" applyAlignment="1">
      <alignment horizontal="left"/>
    </xf>
    <xf numFmtId="3" fontId="0" fillId="0" borderId="0" xfId="0" applyNumberFormat="1" applyAlignment="1">
      <alignment horizontal="left"/>
    </xf>
    <xf numFmtId="0" fontId="12" fillId="0" borderId="0" xfId="0" applyFont="1" applyAlignment="1">
      <alignment horizontal="right"/>
    </xf>
    <xf numFmtId="170" fontId="12" fillId="0" borderId="0" xfId="0" quotePrefix="1" applyNumberFormat="1" applyFont="1" applyAlignment="1">
      <alignment horizontal="center"/>
    </xf>
    <xf numFmtId="0" fontId="12" fillId="0" borderId="0" xfId="0" applyFont="1" applyAlignment="1">
      <alignment horizontal="left"/>
    </xf>
    <xf numFmtId="0" fontId="6" fillId="0" borderId="5" xfId="0" applyFont="1" applyBorder="1"/>
    <xf numFmtId="0" fontId="6" fillId="0" borderId="6" xfId="0" applyFont="1" applyBorder="1"/>
    <xf numFmtId="10" fontId="11" fillId="0" borderId="4" xfId="0" applyNumberFormat="1" applyFont="1" applyBorder="1" applyAlignment="1">
      <alignment horizontal="left"/>
    </xf>
    <xf numFmtId="164" fontId="0" fillId="0" borderId="0" xfId="0" applyNumberFormat="1" applyAlignment="1">
      <alignment horizontal="left"/>
    </xf>
    <xf numFmtId="171" fontId="12" fillId="0" borderId="0" xfId="0" applyNumberFormat="1" applyFont="1" applyAlignment="1">
      <alignment horizontal="center"/>
    </xf>
    <xf numFmtId="0" fontId="13" fillId="2" borderId="0" xfId="0" applyFont="1" applyFill="1"/>
    <xf numFmtId="0" fontId="0" fillId="0" borderId="0" xfId="0" applyAlignment="1">
      <alignment horizontal="right"/>
    </xf>
    <xf numFmtId="3" fontId="0" fillId="0" borderId="0" xfId="0" applyNumberFormat="1" applyAlignment="1">
      <alignment horizontal="right"/>
    </xf>
    <xf numFmtId="0" fontId="0" fillId="0" borderId="1" xfId="0" applyBorder="1"/>
    <xf numFmtId="0" fontId="5" fillId="0" borderId="0" xfId="0" applyFont="1"/>
    <xf numFmtId="0" fontId="14" fillId="0" borderId="0" xfId="0" applyFont="1"/>
    <xf numFmtId="0" fontId="6" fillId="0" borderId="0" xfId="0" applyFont="1" applyAlignment="1">
      <alignment horizontal="right"/>
    </xf>
    <xf numFmtId="164" fontId="0" fillId="0" borderId="0" xfId="1" applyNumberFormat="1" applyFont="1"/>
    <xf numFmtId="164" fontId="14" fillId="0" borderId="0" xfId="0" applyNumberFormat="1" applyFont="1"/>
    <xf numFmtId="0" fontId="14" fillId="0" borderId="0" xfId="0" applyFont="1" applyAlignment="1">
      <alignment horizontal="left"/>
    </xf>
    <xf numFmtId="168" fontId="5" fillId="0" borderId="0" xfId="0" applyNumberFormat="1" applyFont="1"/>
    <xf numFmtId="0" fontId="14" fillId="0" borderId="4" xfId="0" applyFont="1" applyBorder="1" applyAlignment="1">
      <alignment horizontal="left"/>
    </xf>
    <xf numFmtId="0" fontId="14" fillId="0" borderId="4" xfId="0" applyFont="1" applyBorder="1"/>
    <xf numFmtId="164" fontId="14" fillId="0" borderId="4" xfId="0" applyNumberFormat="1" applyFont="1" applyBorder="1"/>
    <xf numFmtId="0" fontId="0" fillId="0" borderId="3" xfId="0" applyBorder="1"/>
    <xf numFmtId="0" fontId="12" fillId="0" borderId="0" xfId="0" applyFont="1"/>
    <xf numFmtId="0" fontId="0" fillId="0" borderId="3" xfId="0" applyBorder="1" applyAlignment="1">
      <alignment horizontal="left"/>
    </xf>
    <xf numFmtId="4" fontId="0" fillId="0" borderId="3" xfId="0" applyNumberFormat="1" applyBorder="1"/>
    <xf numFmtId="0" fontId="15" fillId="0" borderId="7" xfId="0" applyFont="1" applyBorder="1"/>
    <xf numFmtId="0" fontId="0" fillId="0" borderId="7" xfId="0" applyBorder="1"/>
    <xf numFmtId="0" fontId="5" fillId="0" borderId="4" xfId="0" applyFont="1" applyBorder="1"/>
    <xf numFmtId="168" fontId="5" fillId="0" borderId="4" xfId="0" applyNumberFormat="1" applyFont="1" applyBorder="1"/>
    <xf numFmtId="169" fontId="0" fillId="0" borderId="3" xfId="0" applyNumberFormat="1" applyBorder="1"/>
    <xf numFmtId="168" fontId="0" fillId="0" borderId="3" xfId="0" applyNumberFormat="1" applyBorder="1"/>
    <xf numFmtId="0" fontId="13" fillId="4" borderId="16" xfId="0" applyFont="1" applyFill="1" applyBorder="1"/>
    <xf numFmtId="0" fontId="13" fillId="4" borderId="17" xfId="0" applyFont="1" applyFill="1" applyBorder="1"/>
    <xf numFmtId="0" fontId="16" fillId="4" borderId="15" xfId="0" applyFont="1" applyFill="1" applyBorder="1"/>
    <xf numFmtId="0" fontId="0" fillId="5" borderId="8" xfId="0" applyFill="1" applyBorder="1"/>
    <xf numFmtId="0" fontId="0" fillId="5" borderId="9" xfId="0" applyFill="1" applyBorder="1"/>
    <xf numFmtId="0" fontId="0" fillId="5" borderId="10" xfId="0" applyFill="1" applyBorder="1"/>
    <xf numFmtId="0" fontId="0" fillId="5" borderId="11" xfId="0" quotePrefix="1" applyFill="1" applyBorder="1"/>
    <xf numFmtId="0" fontId="0" fillId="5" borderId="0" xfId="0" applyFill="1"/>
    <xf numFmtId="0" fontId="0" fillId="5" borderId="12" xfId="0" applyFill="1" applyBorder="1"/>
    <xf numFmtId="0" fontId="0" fillId="5" borderId="11" xfId="0" applyFill="1" applyBorder="1"/>
    <xf numFmtId="0" fontId="0" fillId="5" borderId="13" xfId="0" applyFill="1" applyBorder="1"/>
    <xf numFmtId="0" fontId="0" fillId="5" borderId="3" xfId="0" applyFill="1" applyBorder="1"/>
    <xf numFmtId="0" fontId="0" fillId="5" borderId="14" xfId="0" applyFill="1" applyBorder="1"/>
    <xf numFmtId="3" fontId="0" fillId="0" borderId="0" xfId="0" applyNumberFormat="1"/>
    <xf numFmtId="3" fontId="0" fillId="0" borderId="3" xfId="0" applyNumberFormat="1" applyBorder="1"/>
    <xf numFmtId="10" fontId="0" fillId="0" borderId="0" xfId="0" applyNumberFormat="1"/>
    <xf numFmtId="10" fontId="0" fillId="0" borderId="3" xfId="0" applyNumberFormat="1" applyBorder="1"/>
    <xf numFmtId="0" fontId="15" fillId="0" borderId="7" xfId="0" applyFont="1" applyBorder="1" applyAlignment="1">
      <alignment horizontal="right"/>
    </xf>
    <xf numFmtId="0" fontId="17" fillId="0" borderId="0" xfId="0" applyFont="1"/>
    <xf numFmtId="0" fontId="17" fillId="0" borderId="3" xfId="0" applyFont="1" applyBorder="1"/>
    <xf numFmtId="49" fontId="0" fillId="0" borderId="0" xfId="0" applyNumberFormat="1" applyAlignment="1">
      <alignment horizontal="left"/>
    </xf>
    <xf numFmtId="49" fontId="0" fillId="0" borderId="0" xfId="0" applyNumberFormat="1"/>
    <xf numFmtId="0" fontId="5" fillId="0" borderId="7" xfId="0" applyFont="1" applyBorder="1"/>
    <xf numFmtId="3" fontId="5" fillId="0" borderId="7" xfId="0" applyNumberFormat="1" applyFont="1" applyBorder="1"/>
    <xf numFmtId="10" fontId="5" fillId="0" borderId="7" xfId="0" applyNumberFormat="1" applyFont="1" applyBorder="1"/>
    <xf numFmtId="0" fontId="15" fillId="0" borderId="18" xfId="0" applyFont="1" applyBorder="1" applyAlignment="1">
      <alignment horizontal="right"/>
    </xf>
    <xf numFmtId="0" fontId="15" fillId="0" borderId="3" xfId="0" applyFont="1" applyBorder="1"/>
    <xf numFmtId="0" fontId="15" fillId="0" borderId="3" xfId="0" applyFont="1" applyBorder="1" applyAlignment="1">
      <alignment horizontal="center"/>
    </xf>
    <xf numFmtId="0" fontId="18" fillId="0" borderId="0" xfId="0" applyFont="1"/>
    <xf numFmtId="0" fontId="19" fillId="0" borderId="0" xfId="0" quotePrefix="1" applyFont="1" applyAlignment="1">
      <alignment horizontal="center"/>
    </xf>
    <xf numFmtId="0" fontId="15" fillId="0" borderId="3" xfId="0" applyFont="1" applyBorder="1" applyAlignment="1">
      <alignment horizontal="right"/>
    </xf>
    <xf numFmtId="0" fontId="0" fillId="6" borderId="0" xfId="0" applyFill="1" applyAlignment="1">
      <alignment horizontal="right"/>
    </xf>
    <xf numFmtId="168" fontId="21" fillId="0" borderId="0" xfId="0" applyNumberFormat="1" applyFont="1" applyAlignment="1">
      <alignment horizontal="right"/>
    </xf>
    <xf numFmtId="1" fontId="0" fillId="6" borderId="0" xfId="0" applyNumberFormat="1" applyFill="1" applyAlignment="1">
      <alignment horizontal="right"/>
    </xf>
    <xf numFmtId="0" fontId="0" fillId="7" borderId="0" xfId="0" applyFill="1"/>
    <xf numFmtId="0" fontId="0" fillId="7" borderId="4" xfId="0" applyFill="1" applyBorder="1"/>
    <xf numFmtId="0" fontId="15" fillId="0" borderId="19" xfId="0" applyFont="1" applyBorder="1" applyAlignment="1">
      <alignment horizontal="right"/>
    </xf>
    <xf numFmtId="0" fontId="15" fillId="0" borderId="20" xfId="0" applyFont="1" applyBorder="1" applyAlignment="1">
      <alignment horizontal="right"/>
    </xf>
    <xf numFmtId="0" fontId="15" fillId="0" borderId="21" xfId="0" applyFont="1" applyBorder="1" applyAlignment="1">
      <alignment horizontal="right"/>
    </xf>
    <xf numFmtId="0" fontId="0" fillId="0" borderId="8" xfId="0" applyBorder="1"/>
    <xf numFmtId="0" fontId="0" fillId="0" borderId="9" xfId="0" applyBorder="1"/>
    <xf numFmtId="0" fontId="0" fillId="0" borderId="10" xfId="0" applyBorder="1"/>
    <xf numFmtId="168" fontId="5" fillId="0" borderId="11" xfId="0" applyNumberFormat="1" applyFont="1" applyBorder="1"/>
    <xf numFmtId="168" fontId="5" fillId="0" borderId="12" xfId="0" applyNumberFormat="1" applyFont="1" applyBorder="1"/>
    <xf numFmtId="0" fontId="0" fillId="0" borderId="11" xfId="0" applyBorder="1"/>
    <xf numFmtId="0" fontId="0" fillId="0" borderId="12" xfId="0" applyBorder="1"/>
    <xf numFmtId="164" fontId="0" fillId="0" borderId="11" xfId="0" applyNumberFormat="1" applyBorder="1"/>
    <xf numFmtId="164" fontId="0" fillId="0" borderId="0" xfId="0" applyNumberFormat="1"/>
    <xf numFmtId="164" fontId="0" fillId="0" borderId="12" xfId="0" applyNumberFormat="1" applyBorder="1"/>
    <xf numFmtId="3" fontId="5" fillId="0" borderId="11" xfId="0" applyNumberFormat="1" applyFont="1" applyBorder="1" applyAlignment="1">
      <alignment horizontal="right"/>
    </xf>
    <xf numFmtId="3" fontId="5" fillId="0" borderId="0" xfId="0" applyNumberFormat="1" applyFont="1" applyAlignment="1">
      <alignment horizontal="right"/>
    </xf>
    <xf numFmtId="3" fontId="5" fillId="0" borderId="12" xfId="0" applyNumberFormat="1" applyFont="1" applyBorder="1" applyAlignment="1">
      <alignment horizontal="right"/>
    </xf>
    <xf numFmtId="164" fontId="14" fillId="0" borderId="11" xfId="0" applyNumberFormat="1" applyFont="1" applyBorder="1" applyAlignment="1">
      <alignment horizontal="right"/>
    </xf>
    <xf numFmtId="164" fontId="14" fillId="0" borderId="0" xfId="0" applyNumberFormat="1" applyFont="1" applyAlignment="1">
      <alignment horizontal="right"/>
    </xf>
    <xf numFmtId="164" fontId="14" fillId="0" borderId="12" xfId="0" applyNumberFormat="1" applyFont="1" applyBorder="1" applyAlignment="1">
      <alignment horizontal="right"/>
    </xf>
    <xf numFmtId="172" fontId="0" fillId="7" borderId="0" xfId="0" applyNumberFormat="1" applyFill="1"/>
    <xf numFmtId="0" fontId="24" fillId="0" borderId="0" xfId="0" applyFont="1" applyAlignment="1">
      <alignment horizontal="center"/>
    </xf>
    <xf numFmtId="3" fontId="0" fillId="0" borderId="11" xfId="0" applyNumberFormat="1" applyBorder="1"/>
    <xf numFmtId="3" fontId="0" fillId="0" borderId="12" xfId="0" applyNumberFormat="1" applyBorder="1"/>
    <xf numFmtId="0" fontId="0" fillId="8" borderId="0" xfId="0" applyFill="1"/>
    <xf numFmtId="0" fontId="23" fillId="9" borderId="0" xfId="0" applyFont="1" applyFill="1" applyAlignment="1">
      <alignment horizontal="center"/>
    </xf>
    <xf numFmtId="3" fontId="23" fillId="9" borderId="11" xfId="0" applyNumberFormat="1" applyFont="1" applyFill="1" applyBorder="1"/>
    <xf numFmtId="3" fontId="23" fillId="9" borderId="0" xfId="0" applyNumberFormat="1" applyFont="1" applyFill="1"/>
    <xf numFmtId="3" fontId="23" fillId="9" borderId="12" xfId="0" applyNumberFormat="1" applyFont="1" applyFill="1" applyBorder="1"/>
    <xf numFmtId="0" fontId="0" fillId="7" borderId="0" xfId="0" applyFill="1" applyAlignment="1">
      <alignment horizontal="right"/>
    </xf>
    <xf numFmtId="0" fontId="23" fillId="9" borderId="0" xfId="0" applyFont="1" applyFill="1"/>
    <xf numFmtId="0" fontId="6" fillId="0" borderId="4" xfId="0" applyFont="1" applyBorder="1"/>
    <xf numFmtId="164" fontId="23" fillId="9" borderId="11" xfId="0" applyNumberFormat="1" applyFont="1" applyFill="1" applyBorder="1"/>
    <xf numFmtId="164" fontId="23" fillId="9" borderId="0" xfId="0" applyNumberFormat="1" applyFont="1" applyFill="1"/>
    <xf numFmtId="164" fontId="23" fillId="9" borderId="12" xfId="0" applyNumberFormat="1" applyFont="1" applyFill="1" applyBorder="1"/>
    <xf numFmtId="164" fontId="5" fillId="0" borderId="11" xfId="0" applyNumberFormat="1" applyFont="1" applyBorder="1"/>
    <xf numFmtId="164" fontId="5" fillId="0" borderId="0" xfId="0" applyNumberFormat="1" applyFont="1"/>
    <xf numFmtId="164" fontId="5" fillId="0" borderId="12" xfId="0" applyNumberFormat="1" applyFont="1" applyBorder="1"/>
    <xf numFmtId="0" fontId="6" fillId="7" borderId="0" xfId="0" applyFont="1" applyFill="1"/>
    <xf numFmtId="0" fontId="6" fillId="0" borderId="22" xfId="0" applyFont="1" applyBorder="1"/>
    <xf numFmtId="0" fontId="6" fillId="0" borderId="23" xfId="0" applyFont="1" applyBorder="1"/>
    <xf numFmtId="0" fontId="5" fillId="10" borderId="0" xfId="0" applyFont="1" applyFill="1"/>
    <xf numFmtId="3" fontId="0" fillId="0" borderId="11" xfId="0" applyNumberFormat="1" applyBorder="1" applyAlignment="1">
      <alignment horizontal="right"/>
    </xf>
    <xf numFmtId="3" fontId="0" fillId="0" borderId="12" xfId="0" applyNumberFormat="1" applyBorder="1" applyAlignment="1">
      <alignment horizontal="right"/>
    </xf>
    <xf numFmtId="0" fontId="22" fillId="0" borderId="0" xfId="0" applyFont="1"/>
    <xf numFmtId="3" fontId="22" fillId="0" borderId="11" xfId="0" applyNumberFormat="1" applyFont="1" applyBorder="1" applyAlignment="1">
      <alignment horizontal="right"/>
    </xf>
    <xf numFmtId="3" fontId="22" fillId="0" borderId="0" xfId="0" applyNumberFormat="1" applyFont="1" applyAlignment="1">
      <alignment horizontal="right"/>
    </xf>
    <xf numFmtId="3" fontId="22" fillId="0" borderId="12" xfId="0" applyNumberFormat="1" applyFont="1" applyBorder="1" applyAlignment="1">
      <alignment horizontal="right"/>
    </xf>
    <xf numFmtId="168" fontId="14" fillId="0" borderId="11" xfId="0" applyNumberFormat="1" applyFont="1" applyBorder="1" applyAlignment="1">
      <alignment horizontal="right"/>
    </xf>
    <xf numFmtId="168" fontId="14" fillId="0" borderId="0" xfId="0" applyNumberFormat="1" applyFont="1" applyAlignment="1">
      <alignment horizontal="right"/>
    </xf>
    <xf numFmtId="168" fontId="14" fillId="0" borderId="12" xfId="0" applyNumberFormat="1" applyFont="1" applyBorder="1" applyAlignment="1">
      <alignment horizontal="right"/>
    </xf>
    <xf numFmtId="168" fontId="0" fillId="0" borderId="11" xfId="0" applyNumberFormat="1" applyBorder="1"/>
    <xf numFmtId="168" fontId="0" fillId="0" borderId="12" xfId="0" applyNumberFormat="1" applyBorder="1"/>
    <xf numFmtId="168" fontId="23" fillId="9" borderId="11" xfId="0" applyNumberFormat="1" applyFont="1" applyFill="1" applyBorder="1"/>
    <xf numFmtId="168" fontId="23" fillId="9" borderId="0" xfId="0" applyNumberFormat="1" applyFont="1" applyFill="1"/>
    <xf numFmtId="168" fontId="23" fillId="9" borderId="12" xfId="0" applyNumberFormat="1" applyFont="1" applyFill="1" applyBorder="1"/>
    <xf numFmtId="3" fontId="5" fillId="0" borderId="11" xfId="0" applyNumberFormat="1" applyFont="1" applyBorder="1"/>
    <xf numFmtId="3" fontId="5" fillId="0" borderId="0" xfId="0" applyNumberFormat="1" applyFont="1"/>
    <xf numFmtId="3" fontId="5" fillId="0" borderId="12" xfId="0" applyNumberFormat="1" applyFont="1" applyBorder="1"/>
    <xf numFmtId="3" fontId="22" fillId="0" borderId="11" xfId="0" applyNumberFormat="1" applyFont="1" applyBorder="1"/>
    <xf numFmtId="3" fontId="22" fillId="0" borderId="0" xfId="0" applyNumberFormat="1" applyFont="1"/>
    <xf numFmtId="3" fontId="22" fillId="0" borderId="12" xfId="0" applyNumberFormat="1" applyFont="1" applyBorder="1"/>
    <xf numFmtId="0" fontId="25" fillId="0" borderId="0" xfId="0" applyFont="1"/>
    <xf numFmtId="0" fontId="0" fillId="11" borderId="0" xfId="0" applyFill="1"/>
    <xf numFmtId="3" fontId="0" fillId="11" borderId="11" xfId="0" applyNumberFormat="1" applyFill="1" applyBorder="1" applyAlignment="1">
      <alignment horizontal="right"/>
    </xf>
    <xf numFmtId="3" fontId="0" fillId="11" borderId="0" xfId="0" applyNumberFormat="1" applyFill="1" applyAlignment="1">
      <alignment horizontal="right"/>
    </xf>
    <xf numFmtId="3" fontId="0" fillId="11" borderId="12" xfId="0" applyNumberFormat="1" applyFill="1" applyBorder="1" applyAlignment="1">
      <alignment horizontal="right"/>
    </xf>
    <xf numFmtId="0" fontId="0" fillId="11" borderId="11" xfId="0" applyFill="1" applyBorder="1"/>
    <xf numFmtId="0" fontId="0" fillId="11" borderId="12" xfId="0" applyFill="1" applyBorder="1"/>
    <xf numFmtId="0" fontId="5" fillId="11" borderId="0" xfId="0" applyFont="1" applyFill="1"/>
    <xf numFmtId="3" fontId="5" fillId="11" borderId="11" xfId="0" applyNumberFormat="1" applyFont="1" applyFill="1" applyBorder="1" applyAlignment="1">
      <alignment horizontal="right"/>
    </xf>
    <xf numFmtId="3" fontId="5" fillId="11" borderId="0" xfId="0" applyNumberFormat="1" applyFont="1" applyFill="1" applyAlignment="1">
      <alignment horizontal="right"/>
    </xf>
    <xf numFmtId="3" fontId="5" fillId="11" borderId="12" xfId="0" applyNumberFormat="1" applyFont="1" applyFill="1" applyBorder="1" applyAlignment="1">
      <alignment horizontal="right"/>
    </xf>
    <xf numFmtId="0" fontId="14" fillId="11" borderId="0" xfId="0" applyFont="1" applyFill="1"/>
    <xf numFmtId="164" fontId="14" fillId="11" borderId="11" xfId="0" applyNumberFormat="1" applyFont="1" applyFill="1" applyBorder="1" applyAlignment="1">
      <alignment horizontal="right"/>
    </xf>
    <xf numFmtId="164" fontId="14" fillId="11" borderId="0" xfId="0" applyNumberFormat="1" applyFont="1" applyFill="1" applyAlignment="1">
      <alignment horizontal="right"/>
    </xf>
    <xf numFmtId="164" fontId="14" fillId="11" borderId="12" xfId="0" applyNumberFormat="1" applyFont="1" applyFill="1" applyBorder="1" applyAlignment="1">
      <alignment horizontal="right"/>
    </xf>
    <xf numFmtId="164" fontId="23" fillId="9" borderId="0" xfId="0" applyNumberFormat="1" applyFont="1" applyFill="1" applyAlignment="1">
      <alignment horizontal="center"/>
    </xf>
    <xf numFmtId="0" fontId="0" fillId="0" borderId="0" xfId="0" quotePrefix="1"/>
    <xf numFmtId="0" fontId="5" fillId="7" borderId="0" xfId="0" applyFont="1" applyFill="1"/>
    <xf numFmtId="172" fontId="5" fillId="7" borderId="0" xfId="0" applyNumberFormat="1" applyFont="1" applyFill="1"/>
    <xf numFmtId="3" fontId="0" fillId="12" borderId="19" xfId="0" applyNumberFormat="1" applyFill="1" applyBorder="1"/>
    <xf numFmtId="3" fontId="0" fillId="12" borderId="20" xfId="0" applyNumberFormat="1" applyFill="1" applyBorder="1"/>
    <xf numFmtId="3" fontId="0" fillId="12" borderId="21" xfId="0" applyNumberFormat="1" applyFill="1" applyBorder="1"/>
    <xf numFmtId="3" fontId="23" fillId="9" borderId="24" xfId="0" applyNumberFormat="1" applyFont="1" applyFill="1" applyBorder="1"/>
    <xf numFmtId="0" fontId="23" fillId="9" borderId="4" xfId="0" applyFont="1" applyFill="1" applyBorder="1"/>
    <xf numFmtId="0" fontId="26" fillId="0" borderId="0" xfId="0" applyFont="1"/>
    <xf numFmtId="0" fontId="11" fillId="6" borderId="0" xfId="0" applyFont="1" applyFill="1" applyAlignment="1">
      <alignment horizontal="right"/>
    </xf>
    <xf numFmtId="0" fontId="13" fillId="2" borderId="0" xfId="0" applyFont="1" applyFill="1" applyAlignment="1">
      <alignment horizontal="right"/>
    </xf>
    <xf numFmtId="0" fontId="11" fillId="7" borderId="0" xfId="0" applyFont="1" applyFill="1"/>
    <xf numFmtId="172" fontId="11" fillId="7" borderId="0" xfId="0" applyNumberFormat="1" applyFont="1" applyFill="1"/>
    <xf numFmtId="0" fontId="11" fillId="0" borderId="11" xfId="0" applyFont="1" applyBorder="1"/>
    <xf numFmtId="0" fontId="11" fillId="0" borderId="0" xfId="0" applyFont="1"/>
    <xf numFmtId="3" fontId="11" fillId="0" borderId="0" xfId="0" applyNumberFormat="1" applyFont="1"/>
    <xf numFmtId="3" fontId="27" fillId="9" borderId="11" xfId="0" applyNumberFormat="1" applyFont="1" applyFill="1" applyBorder="1"/>
    <xf numFmtId="3" fontId="27" fillId="9" borderId="0" xfId="0" applyNumberFormat="1" applyFont="1" applyFill="1"/>
    <xf numFmtId="0" fontId="11" fillId="0" borderId="12" xfId="0" applyFont="1" applyBorder="1"/>
    <xf numFmtId="3" fontId="25" fillId="0" borderId="11" xfId="0" applyNumberFormat="1" applyFont="1" applyBorder="1" applyAlignment="1">
      <alignment horizontal="right"/>
    </xf>
    <xf numFmtId="3" fontId="6" fillId="0" borderId="22" xfId="0" applyNumberFormat="1" applyFont="1" applyBorder="1"/>
    <xf numFmtId="3" fontId="6" fillId="0" borderId="4" xfId="0" applyNumberFormat="1" applyFont="1" applyBorder="1"/>
    <xf numFmtId="3" fontId="6" fillId="0" borderId="23" xfId="0" applyNumberFormat="1" applyFont="1" applyBorder="1"/>
    <xf numFmtId="0" fontId="14" fillId="7" borderId="0" xfId="0" applyFont="1" applyFill="1"/>
    <xf numFmtId="0" fontId="28" fillId="0" borderId="0" xfId="0" quotePrefix="1" applyFont="1"/>
    <xf numFmtId="166" fontId="23" fillId="9" borderId="0" xfId="0" applyNumberFormat="1" applyFont="1" applyFill="1" applyAlignment="1">
      <alignment horizontal="left"/>
    </xf>
    <xf numFmtId="164" fontId="23" fillId="9" borderId="0" xfId="0" applyNumberFormat="1" applyFont="1" applyFill="1" applyAlignment="1">
      <alignment horizontal="left"/>
    </xf>
    <xf numFmtId="0" fontId="23" fillId="9" borderId="0" xfId="0" applyFont="1" applyFill="1" applyAlignment="1">
      <alignment horizontal="left"/>
    </xf>
    <xf numFmtId="169" fontId="23" fillId="9" borderId="0" xfId="0" applyNumberFormat="1" applyFont="1" applyFill="1" applyAlignment="1">
      <alignment horizontal="left"/>
    </xf>
    <xf numFmtId="3" fontId="23" fillId="9" borderId="0" xfId="0" applyNumberFormat="1" applyFont="1" applyFill="1" applyAlignment="1">
      <alignment horizontal="left"/>
    </xf>
    <xf numFmtId="164" fontId="0" fillId="0" borderId="0" xfId="0" applyNumberFormat="1" applyAlignment="1">
      <alignment horizontal="right"/>
    </xf>
    <xf numFmtId="3" fontId="14" fillId="0" borderId="11" xfId="0" applyNumberFormat="1" applyFont="1" applyBorder="1"/>
    <xf numFmtId="3" fontId="14" fillId="0" borderId="0" xfId="0" applyNumberFormat="1" applyFont="1"/>
    <xf numFmtId="164" fontId="0" fillId="0" borderId="8" xfId="0" applyNumberFormat="1" applyBorder="1" applyAlignment="1">
      <alignment horizontal="left"/>
    </xf>
    <xf numFmtId="164" fontId="14" fillId="0" borderId="9" xfId="0" applyNumberFormat="1" applyFont="1" applyBorder="1" applyAlignment="1">
      <alignment horizontal="right"/>
    </xf>
    <xf numFmtId="164" fontId="0" fillId="0" borderId="11" xfId="0" applyNumberFormat="1" applyBorder="1" applyAlignment="1">
      <alignment horizontal="left"/>
    </xf>
    <xf numFmtId="11" fontId="0" fillId="0" borderId="12" xfId="0" applyNumberFormat="1" applyBorder="1"/>
    <xf numFmtId="169" fontId="14" fillId="0" borderId="12" xfId="0" applyNumberFormat="1" applyFont="1" applyBorder="1"/>
    <xf numFmtId="164" fontId="14" fillId="0" borderId="3" xfId="0" applyNumberFormat="1" applyFont="1" applyBorder="1" applyAlignment="1">
      <alignment horizontal="right"/>
    </xf>
    <xf numFmtId="168" fontId="14" fillId="0" borderId="14" xfId="0" applyNumberFormat="1" applyFont="1" applyBorder="1"/>
    <xf numFmtId="164" fontId="14" fillId="0" borderId="11" xfId="0" applyNumberFormat="1" applyFont="1" applyBorder="1" applyAlignment="1">
      <alignment horizontal="left" indent="1"/>
    </xf>
    <xf numFmtId="164" fontId="14" fillId="0" borderId="13" xfId="0" applyNumberFormat="1" applyFont="1" applyBorder="1" applyAlignment="1">
      <alignment horizontal="left" indent="1"/>
    </xf>
    <xf numFmtId="164" fontId="0" fillId="0" borderId="10" xfId="0" applyNumberFormat="1" applyBorder="1" applyAlignment="1">
      <alignment horizontal="right"/>
    </xf>
    <xf numFmtId="169" fontId="0" fillId="0" borderId="10" xfId="0" applyNumberFormat="1" applyBorder="1" applyAlignment="1">
      <alignment horizontal="right"/>
    </xf>
    <xf numFmtId="164" fontId="14" fillId="0" borderId="12" xfId="0" applyNumberFormat="1" applyFont="1" applyBorder="1"/>
    <xf numFmtId="0" fontId="8" fillId="2" borderId="0" xfId="0" applyFont="1" applyFill="1" applyAlignment="1">
      <alignment horizontal="right"/>
    </xf>
    <xf numFmtId="164" fontId="0" fillId="0" borderId="11" xfId="0" applyNumberFormat="1" applyBorder="1" applyAlignment="1">
      <alignment horizontal="right"/>
    </xf>
    <xf numFmtId="164" fontId="0" fillId="0" borderId="12" xfId="0" applyNumberFormat="1" applyBorder="1" applyAlignment="1">
      <alignment horizontal="right"/>
    </xf>
    <xf numFmtId="168" fontId="22" fillId="0" borderId="0" xfId="0" applyNumberFormat="1" applyFont="1" applyAlignment="1">
      <alignment horizontal="right"/>
    </xf>
    <xf numFmtId="0" fontId="30" fillId="0" borderId="0" xfId="0" applyFont="1"/>
    <xf numFmtId="0" fontId="29" fillId="0" borderId="0" xfId="0" applyFont="1"/>
    <xf numFmtId="0" fontId="31" fillId="0" borderId="0" xfId="0" applyFont="1"/>
    <xf numFmtId="0" fontId="35" fillId="0" borderId="28" xfId="0" applyFont="1" applyBorder="1"/>
    <xf numFmtId="0" fontId="31" fillId="0" borderId="29" xfId="0" applyFont="1" applyBorder="1"/>
    <xf numFmtId="0" fontId="31" fillId="0" borderId="28" xfId="0" applyFont="1" applyBorder="1"/>
    <xf numFmtId="173" fontId="36" fillId="13" borderId="30" xfId="0" applyNumberFormat="1" applyFont="1" applyFill="1" applyBorder="1" applyAlignment="1">
      <alignment horizontal="right"/>
    </xf>
    <xf numFmtId="0" fontId="29" fillId="0" borderId="1" xfId="0" applyFont="1" applyBorder="1"/>
    <xf numFmtId="0" fontId="29" fillId="0" borderId="1" xfId="0" applyFont="1" applyBorder="1" applyAlignment="1">
      <alignment horizontal="right"/>
    </xf>
    <xf numFmtId="0" fontId="31" fillId="0" borderId="31" xfId="0" applyFont="1" applyBorder="1"/>
    <xf numFmtId="0" fontId="0" fillId="0" borderId="31" xfId="0" applyBorder="1"/>
    <xf numFmtId="173" fontId="36" fillId="13" borderId="32" xfId="0" applyNumberFormat="1" applyFont="1" applyFill="1" applyBorder="1" applyAlignment="1">
      <alignment horizontal="right"/>
    </xf>
    <xf numFmtId="176" fontId="31" fillId="0" borderId="0" xfId="0" applyNumberFormat="1" applyFont="1" applyAlignment="1">
      <alignment horizontal="right"/>
    </xf>
    <xf numFmtId="0" fontId="0" fillId="0" borderId="28" xfId="0" applyBorder="1"/>
    <xf numFmtId="173" fontId="31" fillId="0" borderId="33" xfId="0" applyNumberFormat="1" applyFont="1" applyBorder="1" applyAlignment="1">
      <alignment horizontal="right"/>
    </xf>
    <xf numFmtId="0" fontId="40" fillId="0" borderId="28" xfId="0" applyFont="1" applyBorder="1"/>
    <xf numFmtId="0" fontId="31" fillId="0" borderId="33" xfId="0" applyFont="1" applyBorder="1" applyAlignment="1">
      <alignment horizontal="right"/>
    </xf>
    <xf numFmtId="0" fontId="29" fillId="0" borderId="34" xfId="0" applyFont="1" applyBorder="1"/>
    <xf numFmtId="0" fontId="31" fillId="0" borderId="2" xfId="0" applyFont="1" applyBorder="1"/>
    <xf numFmtId="0" fontId="29" fillId="0" borderId="2" xfId="0" applyFont="1" applyBorder="1"/>
    <xf numFmtId="175" fontId="29" fillId="0" borderId="2" xfId="6" applyNumberFormat="1" applyFont="1" applyBorder="1" applyAlignment="1">
      <alignment horizontal="right"/>
    </xf>
    <xf numFmtId="164" fontId="29" fillId="0" borderId="2" xfId="5" applyNumberFormat="1" applyFont="1" applyBorder="1"/>
    <xf numFmtId="176" fontId="29" fillId="0" borderId="35" xfId="0" applyNumberFormat="1" applyFont="1" applyBorder="1" applyAlignment="1">
      <alignment horizontal="right"/>
    </xf>
    <xf numFmtId="173" fontId="31" fillId="0" borderId="0" xfId="0" applyNumberFormat="1" applyFont="1"/>
    <xf numFmtId="177" fontId="31" fillId="0" borderId="33" xfId="0" applyNumberFormat="1" applyFont="1" applyBorder="1" applyAlignment="1">
      <alignment horizontal="right"/>
    </xf>
    <xf numFmtId="10" fontId="29" fillId="0" borderId="0" xfId="0" applyNumberFormat="1" applyFont="1" applyAlignment="1">
      <alignment horizontal="right"/>
    </xf>
    <xf numFmtId="178" fontId="29" fillId="0" borderId="36" xfId="0" applyNumberFormat="1" applyFont="1" applyBorder="1" applyAlignment="1">
      <alignment horizontal="right"/>
    </xf>
    <xf numFmtId="179" fontId="31" fillId="0" borderId="0" xfId="0" applyNumberFormat="1" applyFont="1" applyAlignment="1">
      <alignment horizontal="right"/>
    </xf>
    <xf numFmtId="180" fontId="31" fillId="0" borderId="33" xfId="0" applyNumberFormat="1" applyFont="1" applyBorder="1" applyAlignment="1">
      <alignment horizontal="right"/>
    </xf>
    <xf numFmtId="179" fontId="36" fillId="13" borderId="30" xfId="0" applyNumberFormat="1" applyFont="1" applyFill="1" applyBorder="1" applyAlignment="1">
      <alignment horizontal="right"/>
    </xf>
    <xf numFmtId="180" fontId="31" fillId="0" borderId="37" xfId="0" applyNumberFormat="1" applyFont="1" applyBorder="1" applyAlignment="1">
      <alignment horizontal="right"/>
    </xf>
    <xf numFmtId="0" fontId="42" fillId="0" borderId="33" xfId="0" applyFont="1" applyBorder="1" applyAlignment="1">
      <alignment horizontal="right"/>
    </xf>
    <xf numFmtId="0" fontId="31" fillId="0" borderId="38" xfId="0" applyFont="1" applyBorder="1"/>
    <xf numFmtId="0" fontId="37" fillId="13" borderId="0" xfId="0" applyFont="1" applyFill="1" applyAlignment="1">
      <alignment horizontal="left" indent="1"/>
    </xf>
    <xf numFmtId="174" fontId="37" fillId="13" borderId="0" xfId="0" applyNumberFormat="1" applyFont="1" applyFill="1" applyAlignment="1">
      <alignment horizontal="right"/>
    </xf>
    <xf numFmtId="175" fontId="37" fillId="13" borderId="0" xfId="0" applyNumberFormat="1" applyFont="1" applyFill="1" applyAlignment="1">
      <alignment horizontal="right"/>
    </xf>
    <xf numFmtId="37" fontId="37" fillId="13" borderId="0" xfId="0" applyNumberFormat="1" applyFont="1" applyFill="1" applyAlignment="1">
      <alignment horizontal="right"/>
    </xf>
    <xf numFmtId="0" fontId="38" fillId="0" borderId="0" xfId="0" applyFont="1"/>
    <xf numFmtId="181" fontId="36" fillId="13" borderId="30" xfId="0" applyNumberFormat="1" applyFont="1" applyFill="1" applyBorder="1" applyAlignment="1">
      <alignment horizontal="right"/>
    </xf>
    <xf numFmtId="164" fontId="43" fillId="0" borderId="0" xfId="5" applyNumberFormat="1" applyFont="1" applyFill="1" applyAlignment="1">
      <alignment horizontal="right"/>
    </xf>
    <xf numFmtId="0" fontId="32" fillId="2" borderId="26" xfId="0" applyFont="1" applyFill="1" applyBorder="1"/>
    <xf numFmtId="0" fontId="32" fillId="2" borderId="27" xfId="0" applyFont="1" applyFill="1" applyBorder="1"/>
    <xf numFmtId="0" fontId="33" fillId="2" borderId="0" xfId="0" applyFont="1" applyFill="1"/>
    <xf numFmtId="0" fontId="34" fillId="2" borderId="0" xfId="0" applyFont="1" applyFill="1"/>
    <xf numFmtId="0" fontId="2" fillId="0" borderId="0" xfId="0" applyFont="1"/>
    <xf numFmtId="179" fontId="36" fillId="13" borderId="0" xfId="0" applyNumberFormat="1" applyFont="1" applyFill="1" applyAlignment="1">
      <alignment horizontal="right"/>
    </xf>
    <xf numFmtId="0" fontId="8" fillId="2" borderId="25" xfId="0" applyFont="1" applyFill="1" applyBorder="1"/>
    <xf numFmtId="173" fontId="44" fillId="14" borderId="30" xfId="0" applyNumberFormat="1" applyFont="1" applyFill="1" applyBorder="1" applyAlignment="1">
      <alignment horizontal="right"/>
    </xf>
    <xf numFmtId="0" fontId="8" fillId="2" borderId="3" xfId="0" applyFont="1" applyFill="1" applyBorder="1"/>
    <xf numFmtId="0" fontId="8" fillId="2" borderId="39" xfId="0" applyFont="1" applyFill="1" applyBorder="1"/>
    <xf numFmtId="4" fontId="5" fillId="0" borderId="11" xfId="0" applyNumberFormat="1" applyFont="1" applyBorder="1" applyAlignment="1">
      <alignment horizontal="right"/>
    </xf>
    <xf numFmtId="4" fontId="5" fillId="0" borderId="0" xfId="0" applyNumberFormat="1" applyFont="1" applyAlignment="1">
      <alignment horizontal="right"/>
    </xf>
    <xf numFmtId="4" fontId="5" fillId="0" borderId="12" xfId="0" applyNumberFormat="1" applyFont="1" applyBorder="1" applyAlignment="1">
      <alignment horizontal="right"/>
    </xf>
    <xf numFmtId="4" fontId="5" fillId="0" borderId="0" xfId="0" applyNumberFormat="1" applyFont="1"/>
    <xf numFmtId="4" fontId="0" fillId="0" borderId="11" xfId="0" applyNumberFormat="1" applyBorder="1" applyAlignment="1">
      <alignment horizontal="right"/>
    </xf>
    <xf numFmtId="4" fontId="0" fillId="0" borderId="0" xfId="0" applyNumberFormat="1" applyAlignment="1">
      <alignment horizontal="right"/>
    </xf>
    <xf numFmtId="4" fontId="0" fillId="0" borderId="12" xfId="0" applyNumberFormat="1" applyBorder="1" applyAlignment="1">
      <alignment horizontal="right"/>
    </xf>
    <xf numFmtId="0" fontId="6" fillId="0" borderId="0" xfId="0" applyFont="1"/>
    <xf numFmtId="0" fontId="6" fillId="0" borderId="11" xfId="0" applyFont="1" applyBorder="1"/>
    <xf numFmtId="0" fontId="6" fillId="0" borderId="12" xfId="0" applyFont="1" applyBorder="1"/>
    <xf numFmtId="0" fontId="0" fillId="0" borderId="40" xfId="0" applyBorder="1"/>
    <xf numFmtId="0" fontId="0" fillId="0" borderId="41" xfId="0" applyBorder="1"/>
    <xf numFmtId="0" fontId="0" fillId="0" borderId="42" xfId="0" applyBorder="1"/>
    <xf numFmtId="0" fontId="0" fillId="0" borderId="43" xfId="0" applyBorder="1"/>
    <xf numFmtId="0" fontId="46" fillId="0" borderId="0" xfId="0" applyFont="1" applyAlignment="1">
      <alignment horizontal="left" vertical="top" wrapText="1"/>
    </xf>
    <xf numFmtId="0" fontId="46" fillId="0" borderId="0" xfId="0" applyFont="1"/>
    <xf numFmtId="0" fontId="0" fillId="0" borderId="44" xfId="0" applyBorder="1"/>
    <xf numFmtId="182" fontId="0" fillId="0" borderId="0" xfId="0" applyNumberFormat="1" applyAlignment="1">
      <alignment horizontal="left"/>
    </xf>
    <xf numFmtId="0" fontId="48" fillId="2" borderId="0" xfId="0" applyFont="1" applyFill="1"/>
    <xf numFmtId="0" fontId="0" fillId="0" borderId="0" xfId="0" applyAlignment="1">
      <alignment vertical="top"/>
    </xf>
    <xf numFmtId="0" fontId="0" fillId="0" borderId="0" xfId="0" quotePrefix="1" applyAlignment="1">
      <alignment horizontal="left" vertical="top" wrapText="1"/>
    </xf>
    <xf numFmtId="0" fontId="0" fillId="0" borderId="0" xfId="0" quotePrefix="1" applyAlignment="1">
      <alignment horizontal="left" indent="1"/>
    </xf>
    <xf numFmtId="0" fontId="0" fillId="0" borderId="0" xfId="0" quotePrefix="1" applyAlignment="1">
      <alignment horizontal="left"/>
    </xf>
    <xf numFmtId="0" fontId="0" fillId="0" borderId="0" xfId="0" applyAlignment="1">
      <alignment horizontal="left" vertical="top" wrapText="1"/>
    </xf>
    <xf numFmtId="0" fontId="0" fillId="15" borderId="0" xfId="0" applyFill="1" applyAlignment="1">
      <alignment vertical="top"/>
    </xf>
    <xf numFmtId="0" fontId="0" fillId="15" borderId="0" xfId="0" applyFill="1" applyAlignment="1">
      <alignment horizontal="left" vertical="top" wrapText="1"/>
    </xf>
    <xf numFmtId="0" fontId="0" fillId="15" borderId="0" xfId="0" applyFill="1"/>
    <xf numFmtId="0" fontId="25" fillId="15" borderId="0" xfId="0" applyFont="1" applyFill="1" applyAlignment="1">
      <alignment horizontal="left" vertical="top" wrapText="1"/>
    </xf>
    <xf numFmtId="0" fontId="45" fillId="0" borderId="0" xfId="7" applyBorder="1"/>
    <xf numFmtId="0" fontId="45" fillId="0" borderId="0" xfId="7" applyBorder="1" applyAlignment="1">
      <alignment horizontal="left" vertical="top" wrapText="1"/>
    </xf>
    <xf numFmtId="0" fontId="0" fillId="0" borderId="45" xfId="0" applyBorder="1"/>
    <xf numFmtId="0" fontId="0" fillId="0" borderId="46" xfId="0" applyBorder="1"/>
    <xf numFmtId="0" fontId="0" fillId="0" borderId="47" xfId="0" applyBorder="1"/>
    <xf numFmtId="3" fontId="0" fillId="0" borderId="48" xfId="0" applyNumberFormat="1" applyBorder="1" applyAlignment="1">
      <alignment horizontal="right"/>
    </xf>
    <xf numFmtId="3" fontId="0" fillId="0" borderId="0" xfId="0" applyNumberFormat="1" applyAlignment="1">
      <alignment horizontal="right"/>
    </xf>
    <xf numFmtId="3" fontId="0" fillId="0" borderId="3" xfId="0" applyNumberFormat="1" applyBorder="1" applyAlignment="1">
      <alignment horizontal="right"/>
    </xf>
    <xf numFmtId="3" fontId="5" fillId="0" borderId="7" xfId="0" applyNumberFormat="1" applyFont="1" applyBorder="1" applyAlignment="1">
      <alignment horizontal="right"/>
    </xf>
    <xf numFmtId="0" fontId="0" fillId="0" borderId="0" xfId="0" applyAlignment="1">
      <alignment vertical="top" wrapText="1"/>
    </xf>
    <xf numFmtId="0" fontId="0" fillId="0" borderId="4" xfId="0" applyBorder="1" applyAlignment="1">
      <alignment vertical="top" wrapText="1"/>
    </xf>
    <xf numFmtId="0" fontId="0" fillId="0" borderId="0" xfId="0" applyAlignment="1">
      <alignment horizontal="left" vertical="top" wrapText="1"/>
    </xf>
    <xf numFmtId="0" fontId="0" fillId="5" borderId="8" xfId="0" applyFill="1" applyBorder="1" applyAlignment="1">
      <alignment vertical="top" wrapText="1" indent="1"/>
    </xf>
    <xf numFmtId="0" fontId="0" fillId="5" borderId="9" xfId="0" applyFill="1" applyBorder="1" applyAlignment="1">
      <alignment vertical="top" wrapText="1" indent="1"/>
    </xf>
    <xf numFmtId="0" fontId="0" fillId="5" borderId="10" xfId="0" applyFill="1" applyBorder="1" applyAlignment="1">
      <alignment vertical="top" wrapText="1" indent="1"/>
    </xf>
    <xf numFmtId="0" fontId="0" fillId="5" borderId="11" xfId="0" applyFill="1" applyBorder="1" applyAlignment="1">
      <alignment vertical="top" wrapText="1" indent="1"/>
    </xf>
    <xf numFmtId="0" fontId="0" fillId="5" borderId="0" xfId="0" applyFill="1" applyBorder="1" applyAlignment="1">
      <alignment vertical="top" wrapText="1" indent="1"/>
    </xf>
    <xf numFmtId="0" fontId="0" fillId="5" borderId="12" xfId="0" applyFill="1" applyBorder="1" applyAlignment="1">
      <alignment vertical="top" wrapText="1" indent="1"/>
    </xf>
    <xf numFmtId="0" fontId="0" fillId="5" borderId="13" xfId="0" applyFill="1" applyBorder="1" applyAlignment="1">
      <alignment vertical="top" wrapText="1" indent="1"/>
    </xf>
    <xf numFmtId="0" fontId="0" fillId="5" borderId="3" xfId="0" applyFill="1" applyBorder="1" applyAlignment="1">
      <alignment vertical="top" wrapText="1" indent="1"/>
    </xf>
    <xf numFmtId="0" fontId="0" fillId="5" borderId="14" xfId="0" applyFill="1" applyBorder="1" applyAlignment="1">
      <alignment vertical="top" wrapText="1" indent="1"/>
    </xf>
    <xf numFmtId="10" fontId="36" fillId="13" borderId="30" xfId="0" applyNumberFormat="1" applyFont="1" applyFill="1" applyBorder="1" applyAlignment="1">
      <alignment horizontal="right"/>
    </xf>
    <xf numFmtId="10" fontId="36" fillId="13" borderId="32" xfId="0" applyNumberFormat="1" applyFont="1" applyFill="1" applyBorder="1" applyAlignment="1">
      <alignment horizontal="right"/>
    </xf>
    <xf numFmtId="168" fontId="49" fillId="3" borderId="0" xfId="0" applyNumberFormat="1" applyFont="1" applyFill="1"/>
    <xf numFmtId="0" fontId="24" fillId="0" borderId="0" xfId="0" applyFont="1" applyAlignment="1">
      <alignment horizontal="left"/>
    </xf>
  </cellXfs>
  <cellStyles count="8">
    <cellStyle name="_x000a_386grabber=M" xfId="3" xr:uid="{B1F89566-B3B9-4E80-9CB1-0170EED71D83}"/>
    <cellStyle name="AFE" xfId="2" xr:uid="{56179360-FE06-4D41-95AF-D631622A5817}"/>
    <cellStyle name="Hyperlink" xfId="7" builtinId="8"/>
    <cellStyle name="Normal" xfId="0" builtinId="0"/>
    <cellStyle name="Normal_WACC Analysis" xfId="6" xr:uid="{06A53466-1090-44BB-A00F-7CA0E409F2B4}"/>
    <cellStyle name="Pctg" xfId="4" xr:uid="{7E7582F8-3BBD-4C46-A31B-A9AB33D63C30}"/>
    <cellStyle name="Percent" xfId="1" builtinId="5"/>
    <cellStyle name="Percent 2" xfId="5" xr:uid="{F3DA2981-5857-4FE5-8F49-6D7C17720C7E}"/>
  </cellStyles>
  <dxfs count="0"/>
  <tableStyles count="0" defaultTableStyle="TableStyleMedium2" defaultPivotStyle="PivotStyleLight16"/>
  <colors>
    <mruColors>
      <color rgb="FFFFFFFF"/>
      <color rgb="FF000000"/>
      <color rgb="FF00B050"/>
      <color rgb="FFFFFFCC"/>
      <color rgb="FF00AA5B"/>
      <color rgb="FF00B0F0"/>
      <color rgb="FFE2EFDA"/>
      <color rgb="FFFF0000"/>
      <color rgb="FFA9D08E"/>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4">
    <wetp:webextensionref xmlns:r="http://schemas.openxmlformats.org/officeDocument/2006/relationships" r:id="rId1"/>
  </wetp:taskpane>
  <wetp:taskpane dockstate="right" visibility="0" width="350" row="8">
    <wetp:webextensionref xmlns:r="http://schemas.openxmlformats.org/officeDocument/2006/relationships" r:id="rId2"/>
  </wetp:taskpane>
</wetp:taskpanes>
</file>

<file path=xl/webextensions/webextension1.xml><?xml version="1.0" encoding="utf-8"?>
<we:webextension xmlns:we="http://schemas.microsoft.com/office/webextensions/webextension/2010/11" id="{C75C1E17-7E21-4D16-AF5E-F4CE1F985171}">
  <we:reference id="b1852c2c-511e-4600-8143-d3f08eed5939" version="1.0.0.0" store="developer" storeType="Registry"/>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ebextensions/webextension2.xml><?xml version="1.0" encoding="utf-8"?>
<we:webextension xmlns:we="http://schemas.microsoft.com/office/webextensions/webextension/2010/11" id="{E73A4794-B643-4CF4-9C5A-48A642A904D0}">
  <we:reference id="wa200007239" version="1.0.0.0" store="en-US" storeType="OMEX"/>
  <we:alternateReferences>
    <we:reference id="wa200007239" version="1.0.0.0" store="wa20000723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https://booga.online/" TargetMode="External"/><Relationship Id="rId7" Type="http://schemas.openxmlformats.org/officeDocument/2006/relationships/printerSettings" Target="../printerSettings/printerSettings1.bin"/><Relationship Id="rId2" Type="http://schemas.openxmlformats.org/officeDocument/2006/relationships/hyperlink" Target="mailto:contact@booga.online" TargetMode="External"/><Relationship Id="rId1" Type="http://schemas.openxmlformats.org/officeDocument/2006/relationships/hyperlink" Target="https://site.financialmodelingprep.com/" TargetMode="External"/><Relationship Id="rId6" Type="http://schemas.openxmlformats.org/officeDocument/2006/relationships/hyperlink" Target="https://www.booga.online/terms-of-use" TargetMode="External"/><Relationship Id="rId5" Type="http://schemas.openxmlformats.org/officeDocument/2006/relationships/hyperlink" Target="https://www.booga.online/privacy-policy" TargetMode="External"/><Relationship Id="rId4" Type="http://schemas.openxmlformats.org/officeDocument/2006/relationships/hyperlink" Target="https://app.booga.onlin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68E7-BF77-4D0D-943D-6988DA7DF41C}">
  <sheetPr>
    <tabColor theme="4" tint="0.39997558519241921"/>
  </sheetPr>
  <dimension ref="B1:G45"/>
  <sheetViews>
    <sheetView showGridLines="0" workbookViewId="0">
      <selection activeCell="L11" sqref="L11"/>
    </sheetView>
  </sheetViews>
  <sheetFormatPr defaultRowHeight="15" x14ac:dyDescent="0.25"/>
  <cols>
    <col min="1" max="1" width="1" customWidth="1"/>
    <col min="2" max="2" width="1.5703125" customWidth="1"/>
    <col min="3" max="3" width="33.28515625" customWidth="1"/>
    <col min="4" max="4" width="100.7109375" customWidth="1"/>
    <col min="7" max="7" width="4.7109375" customWidth="1"/>
  </cols>
  <sheetData>
    <row r="1" spans="2:7" ht="5.0999999999999996" customHeight="1" x14ac:dyDescent="0.25"/>
    <row r="2" spans="2:7" x14ac:dyDescent="0.25">
      <c r="B2" s="278"/>
      <c r="C2" s="279"/>
      <c r="D2" s="279"/>
      <c r="E2" s="279"/>
      <c r="F2" s="279"/>
      <c r="G2" s="280"/>
    </row>
    <row r="3" spans="2:7" ht="25.5" customHeight="1" x14ac:dyDescent="0.35">
      <c r="B3" s="281"/>
      <c r="C3" t="e" vm="1">
        <v>#VALUE!</v>
      </c>
      <c r="D3" s="282" t="s">
        <v>476</v>
      </c>
      <c r="E3" s="283"/>
      <c r="G3" s="284"/>
    </row>
    <row r="4" spans="2:7" x14ac:dyDescent="0.25">
      <c r="B4" s="281"/>
      <c r="C4" t="s">
        <v>477</v>
      </c>
      <c r="D4" s="285">
        <v>45524</v>
      </c>
      <c r="G4" s="284"/>
    </row>
    <row r="5" spans="2:7" x14ac:dyDescent="0.25">
      <c r="B5" s="281"/>
      <c r="G5" s="284"/>
    </row>
    <row r="6" spans="2:7" ht="15.75" x14ac:dyDescent="0.25">
      <c r="B6" s="281"/>
      <c r="C6" s="286" t="s">
        <v>478</v>
      </c>
      <c r="D6" s="32"/>
      <c r="E6" s="32"/>
      <c r="F6" s="32"/>
      <c r="G6" s="284"/>
    </row>
    <row r="7" spans="2:7" x14ac:dyDescent="0.25">
      <c r="B7" s="281"/>
      <c r="G7" s="284"/>
    </row>
    <row r="8" spans="2:7" x14ac:dyDescent="0.25">
      <c r="B8" s="281"/>
      <c r="C8" s="287" t="s">
        <v>479</v>
      </c>
      <c r="D8" s="288" t="s">
        <v>480</v>
      </c>
      <c r="G8" s="284"/>
    </row>
    <row r="9" spans="2:7" x14ac:dyDescent="0.25">
      <c r="B9" s="281"/>
      <c r="D9" s="289" t="s">
        <v>481</v>
      </c>
      <c r="G9" s="284"/>
    </row>
    <row r="10" spans="2:7" x14ac:dyDescent="0.25">
      <c r="B10" s="281"/>
      <c r="D10" s="289" t="s">
        <v>482</v>
      </c>
      <c r="G10" s="284"/>
    </row>
    <row r="11" spans="2:7" x14ac:dyDescent="0.25">
      <c r="B11" s="281"/>
      <c r="D11" s="169" t="s">
        <v>483</v>
      </c>
      <c r="G11" s="284"/>
    </row>
    <row r="12" spans="2:7" x14ac:dyDescent="0.25">
      <c r="B12" s="281"/>
      <c r="D12" s="289" t="s">
        <v>484</v>
      </c>
      <c r="G12" s="284"/>
    </row>
    <row r="13" spans="2:7" x14ac:dyDescent="0.25">
      <c r="B13" s="281"/>
      <c r="D13" s="290" t="s">
        <v>485</v>
      </c>
      <c r="G13" s="284"/>
    </row>
    <row r="14" spans="2:7" x14ac:dyDescent="0.25">
      <c r="B14" s="281"/>
      <c r="D14" s="289" t="s">
        <v>486</v>
      </c>
      <c r="G14" s="284"/>
    </row>
    <row r="15" spans="2:7" x14ac:dyDescent="0.25">
      <c r="B15" s="281"/>
      <c r="D15" s="290" t="s">
        <v>487</v>
      </c>
      <c r="G15" s="284"/>
    </row>
    <row r="16" spans="2:7" x14ac:dyDescent="0.25">
      <c r="B16" s="281"/>
      <c r="D16" s="289" t="s">
        <v>488</v>
      </c>
      <c r="G16" s="284"/>
    </row>
    <row r="17" spans="2:7" x14ac:dyDescent="0.25">
      <c r="B17" s="281"/>
      <c r="D17" s="289" t="s">
        <v>489</v>
      </c>
      <c r="G17" s="284"/>
    </row>
    <row r="18" spans="2:7" x14ac:dyDescent="0.25">
      <c r="B18" s="281"/>
      <c r="G18" s="284"/>
    </row>
    <row r="19" spans="2:7" ht="30" x14ac:dyDescent="0.25">
      <c r="B19" s="281"/>
      <c r="C19" s="287" t="s">
        <v>490</v>
      </c>
      <c r="D19" s="291" t="s">
        <v>491</v>
      </c>
      <c r="G19" s="284"/>
    </row>
    <row r="20" spans="2:7" x14ac:dyDescent="0.25">
      <c r="B20" s="281"/>
      <c r="D20" s="290" t="s">
        <v>492</v>
      </c>
      <c r="G20" s="284"/>
    </row>
    <row r="21" spans="2:7" x14ac:dyDescent="0.25">
      <c r="B21" s="281"/>
      <c r="D21" s="169" t="s">
        <v>493</v>
      </c>
      <c r="G21" s="284"/>
    </row>
    <row r="22" spans="2:7" x14ac:dyDescent="0.25">
      <c r="B22" s="281"/>
      <c r="C22" s="69"/>
      <c r="D22" s="169" t="s">
        <v>494</v>
      </c>
      <c r="G22" s="284"/>
    </row>
    <row r="23" spans="2:7" x14ac:dyDescent="0.25">
      <c r="B23" s="281"/>
      <c r="G23" s="284"/>
    </row>
    <row r="24" spans="2:7" ht="65.099999999999994" customHeight="1" x14ac:dyDescent="0.25">
      <c r="B24" s="281"/>
      <c r="C24" s="292" t="s">
        <v>495</v>
      </c>
      <c r="D24" s="293" t="s">
        <v>496</v>
      </c>
      <c r="E24" s="294"/>
      <c r="F24" s="294"/>
      <c r="G24" s="284"/>
    </row>
    <row r="25" spans="2:7" ht="34.5" customHeight="1" x14ac:dyDescent="0.25">
      <c r="B25" s="281"/>
      <c r="C25" s="294"/>
      <c r="D25" s="293" t="s">
        <v>497</v>
      </c>
      <c r="E25" s="294"/>
      <c r="F25" s="294"/>
      <c r="G25" s="284"/>
    </row>
    <row r="26" spans="2:7" ht="18.600000000000001" customHeight="1" x14ac:dyDescent="0.25">
      <c r="B26" s="281"/>
      <c r="C26" s="294"/>
      <c r="D26" s="293" t="s">
        <v>498</v>
      </c>
      <c r="E26" s="294"/>
      <c r="F26" s="294"/>
      <c r="G26" s="284"/>
    </row>
    <row r="27" spans="2:7" ht="61.5" customHeight="1" x14ac:dyDescent="0.25">
      <c r="B27" s="281"/>
      <c r="C27" s="294"/>
      <c r="D27" s="293" t="s">
        <v>499</v>
      </c>
      <c r="E27" s="294"/>
      <c r="F27" s="294"/>
      <c r="G27" s="284"/>
    </row>
    <row r="28" spans="2:7" ht="21.6" customHeight="1" x14ac:dyDescent="0.25">
      <c r="B28" s="281"/>
      <c r="C28" s="294"/>
      <c r="D28" s="295" t="s">
        <v>500</v>
      </c>
      <c r="E28" s="294"/>
      <c r="F28" s="294"/>
      <c r="G28" s="284"/>
    </row>
    <row r="29" spans="2:7" x14ac:dyDescent="0.25">
      <c r="B29" s="281"/>
      <c r="D29" s="291"/>
      <c r="G29" s="284"/>
    </row>
    <row r="30" spans="2:7" x14ac:dyDescent="0.25">
      <c r="B30" s="281"/>
      <c r="C30" s="69" t="s">
        <v>501</v>
      </c>
      <c r="D30" s="296" t="s">
        <v>502</v>
      </c>
      <c r="G30" s="284"/>
    </row>
    <row r="31" spans="2:7" x14ac:dyDescent="0.25">
      <c r="B31" s="281"/>
      <c r="D31" s="291"/>
      <c r="G31" s="284"/>
    </row>
    <row r="32" spans="2:7" ht="18" customHeight="1" x14ac:dyDescent="0.25">
      <c r="B32" s="281"/>
      <c r="C32" s="287" t="s">
        <v>503</v>
      </c>
      <c r="D32" s="297" t="s">
        <v>504</v>
      </c>
      <c r="G32" s="284"/>
    </row>
    <row r="33" spans="2:7" x14ac:dyDescent="0.25">
      <c r="B33" s="281"/>
      <c r="D33" s="291"/>
      <c r="G33" s="284"/>
    </row>
    <row r="34" spans="2:7" x14ac:dyDescent="0.25">
      <c r="B34" s="281"/>
      <c r="C34" t="s">
        <v>505</v>
      </c>
      <c r="D34" s="297" t="s">
        <v>506</v>
      </c>
      <c r="G34" s="284"/>
    </row>
    <row r="35" spans="2:7" x14ac:dyDescent="0.25">
      <c r="B35" s="281"/>
      <c r="D35" s="291"/>
      <c r="G35" s="284"/>
    </row>
    <row r="36" spans="2:7" x14ac:dyDescent="0.25">
      <c r="B36" s="281"/>
      <c r="C36" t="s">
        <v>4</v>
      </c>
      <c r="D36" s="296" t="s">
        <v>507</v>
      </c>
      <c r="G36" s="284"/>
    </row>
    <row r="37" spans="2:7" x14ac:dyDescent="0.25">
      <c r="B37" s="281"/>
      <c r="G37" s="284"/>
    </row>
    <row r="38" spans="2:7" ht="30" x14ac:dyDescent="0.25">
      <c r="B38" s="281"/>
      <c r="C38" s="287" t="s">
        <v>508</v>
      </c>
      <c r="D38" s="291" t="s">
        <v>509</v>
      </c>
      <c r="G38" s="284"/>
    </row>
    <row r="39" spans="2:7" x14ac:dyDescent="0.25">
      <c r="B39" s="281"/>
      <c r="G39" s="284"/>
    </row>
    <row r="40" spans="2:7" x14ac:dyDescent="0.25">
      <c r="B40" s="281"/>
      <c r="C40" t="str">
        <f ca="1">CONCATENATE("© Copyright ",TEXT(YEAR(TODAY()),0))</f>
        <v>© Copyright 2025</v>
      </c>
      <c r="D40" t="s">
        <v>510</v>
      </c>
      <c r="G40" s="284"/>
    </row>
    <row r="41" spans="2:7" x14ac:dyDescent="0.25">
      <c r="B41" s="281"/>
      <c r="D41" t="s">
        <v>511</v>
      </c>
      <c r="G41" s="284"/>
    </row>
    <row r="42" spans="2:7" x14ac:dyDescent="0.25">
      <c r="B42" s="281"/>
      <c r="G42" s="284"/>
    </row>
    <row r="43" spans="2:7" x14ac:dyDescent="0.25">
      <c r="B43" s="281"/>
      <c r="C43" t="s">
        <v>512</v>
      </c>
      <c r="D43" s="296" t="s">
        <v>513</v>
      </c>
      <c r="G43" s="284"/>
    </row>
    <row r="44" spans="2:7" x14ac:dyDescent="0.25">
      <c r="B44" s="281"/>
      <c r="D44" s="296" t="s">
        <v>514</v>
      </c>
      <c r="G44" s="284"/>
    </row>
    <row r="45" spans="2:7" x14ac:dyDescent="0.25">
      <c r="B45" s="298"/>
      <c r="C45" s="299"/>
      <c r="D45" s="299"/>
      <c r="E45" s="299"/>
      <c r="F45" s="299"/>
      <c r="G45" s="300"/>
    </row>
  </sheetData>
  <hyperlinks>
    <hyperlink ref="D30" r:id="rId1" xr:uid="{EE03433E-BDFC-4DCE-A047-FE4F330EF4BE}"/>
    <hyperlink ref="D32" r:id="rId2" xr:uid="{6ECF44A1-AC1F-4B56-BDFB-85808BBAD82E}"/>
    <hyperlink ref="D36" r:id="rId3" xr:uid="{2E4F1394-0B59-40AD-874C-1C39C17E30E7}"/>
    <hyperlink ref="D34" r:id="rId4" xr:uid="{91A97AF0-293F-4E19-B351-A8326D7CEAD9}"/>
    <hyperlink ref="D43" r:id="rId5" xr:uid="{369D060A-A32B-4A46-8F9B-F1B1389E3287}"/>
    <hyperlink ref="D44" r:id="rId6" xr:uid="{AB1FE46D-F212-4F20-9322-44AA74CE9480}"/>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481BC-1486-4A70-8A55-BED6D7CE19EE}">
  <dimension ref="A1:AU256"/>
  <sheetViews>
    <sheetView showGridLines="0" zoomScale="80" zoomScaleNormal="80" workbookViewId="0">
      <selection activeCell="F135" sqref="F135"/>
    </sheetView>
  </sheetViews>
  <sheetFormatPr defaultRowHeight="15" outlineLevelRow="1" x14ac:dyDescent="0.25"/>
  <cols>
    <col min="1" max="2" width="9.140625" customWidth="1"/>
    <col min="7" max="7" width="9.140625" customWidth="1"/>
    <col min="8" max="8" width="10.85546875" bestFit="1" customWidth="1"/>
    <col min="10" max="10" width="10.140625" bestFit="1" customWidth="1"/>
  </cols>
  <sheetData>
    <row r="1" spans="1:23" ht="31.5" x14ac:dyDescent="0.5">
      <c r="A1" s="4" t="str">
        <f>IF(ISTEXT(C15),CONCATENATE(C15," (",C16,")"),"")</f>
        <v/>
      </c>
      <c r="B1" s="2"/>
      <c r="C1" s="2"/>
      <c r="D1" s="2"/>
      <c r="E1" s="2"/>
      <c r="F1" s="2"/>
      <c r="G1" s="2"/>
      <c r="H1" s="2"/>
      <c r="I1" s="2"/>
      <c r="J1" s="2"/>
      <c r="K1" s="2"/>
      <c r="L1" s="2"/>
      <c r="M1" s="2"/>
      <c r="N1" s="2"/>
      <c r="O1" s="2"/>
      <c r="P1" s="2"/>
      <c r="Q1" s="2"/>
      <c r="R1" s="2"/>
      <c r="S1" s="2"/>
      <c r="T1" s="2"/>
      <c r="U1" s="2"/>
      <c r="V1" s="2"/>
      <c r="W1" s="2"/>
    </row>
    <row r="2" spans="1:23" x14ac:dyDescent="0.25">
      <c r="A2" s="3" t="s">
        <v>0</v>
      </c>
      <c r="B2" s="1"/>
      <c r="C2" s="1"/>
      <c r="D2" s="1"/>
      <c r="E2" s="1"/>
      <c r="F2" s="1"/>
      <c r="G2" s="1"/>
      <c r="H2" s="1"/>
      <c r="I2" s="1"/>
      <c r="J2" s="1"/>
      <c r="K2" s="1"/>
      <c r="L2" s="1"/>
      <c r="M2" s="1"/>
      <c r="N2" s="1"/>
      <c r="O2" s="1"/>
      <c r="P2" s="1"/>
      <c r="Q2" s="1"/>
      <c r="R2" s="1"/>
      <c r="S2" s="1"/>
      <c r="T2" s="1"/>
      <c r="U2" s="1"/>
      <c r="V2" s="1"/>
      <c r="W2" s="1"/>
    </row>
    <row r="12" spans="1:23" x14ac:dyDescent="0.25">
      <c r="A12" s="5"/>
      <c r="B12" s="5"/>
      <c r="C12" s="5"/>
      <c r="D12" s="5"/>
      <c r="E12" s="5"/>
      <c r="F12" s="5"/>
      <c r="G12" s="5"/>
      <c r="H12" s="5"/>
      <c r="I12" s="5"/>
      <c r="J12" s="5"/>
      <c r="K12" s="5"/>
      <c r="L12" s="5"/>
      <c r="M12" s="5"/>
      <c r="N12" s="5"/>
      <c r="O12" s="5"/>
      <c r="P12" s="5"/>
      <c r="Q12" s="5"/>
      <c r="R12" s="5"/>
      <c r="S12" s="5"/>
      <c r="T12" s="5"/>
      <c r="U12" s="5"/>
      <c r="V12" s="5"/>
      <c r="W12" s="5"/>
    </row>
    <row r="14" spans="1:23" x14ac:dyDescent="0.25">
      <c r="A14" s="3" t="s">
        <v>1</v>
      </c>
      <c r="B14" s="1"/>
      <c r="C14" s="1"/>
      <c r="D14" s="1"/>
      <c r="E14" s="1"/>
      <c r="F14" s="1"/>
      <c r="G14" s="1"/>
      <c r="H14" s="1"/>
      <c r="I14" s="1"/>
      <c r="J14" s="1"/>
      <c r="K14" s="1"/>
      <c r="L14" s="1"/>
      <c r="M14" s="1"/>
      <c r="N14" s="1"/>
      <c r="O14" s="1"/>
      <c r="P14" s="1"/>
      <c r="Q14" s="1"/>
      <c r="R14" s="1"/>
      <c r="S14" s="1"/>
      <c r="T14" s="1"/>
      <c r="U14" s="1"/>
      <c r="V14" s="1"/>
      <c r="W14" s="1"/>
    </row>
    <row r="15" spans="1:23" x14ac:dyDescent="0.25">
      <c r="A15" t="s">
        <v>2</v>
      </c>
      <c r="H15" s="6" t="s">
        <v>3</v>
      </c>
      <c r="P15" s="6" t="s">
        <v>4</v>
      </c>
    </row>
    <row r="16" spans="1:23" x14ac:dyDescent="0.25">
      <c r="A16" t="s">
        <v>5</v>
      </c>
      <c r="H16" s="6" t="s">
        <v>6</v>
      </c>
      <c r="P16" s="6" t="s">
        <v>7</v>
      </c>
    </row>
    <row r="17" spans="1:23" x14ac:dyDescent="0.25">
      <c r="A17" t="s">
        <v>8</v>
      </c>
      <c r="H17" s="6" t="s">
        <v>9</v>
      </c>
      <c r="J17" s="8"/>
      <c r="P17" s="6" t="s">
        <v>10</v>
      </c>
    </row>
    <row r="18" spans="1:23" x14ac:dyDescent="0.25">
      <c r="A18" s="5" t="s">
        <v>11</v>
      </c>
      <c r="B18" s="5"/>
      <c r="C18" s="5"/>
      <c r="D18" s="5"/>
      <c r="E18" s="5"/>
      <c r="F18" s="5"/>
      <c r="G18" s="5"/>
      <c r="H18" s="7" t="s">
        <v>12</v>
      </c>
      <c r="I18" s="5"/>
      <c r="J18" s="9"/>
      <c r="K18" s="5"/>
      <c r="L18" s="5"/>
      <c r="M18" s="5"/>
      <c r="N18" s="5"/>
      <c r="O18" s="5"/>
      <c r="P18" s="7" t="s">
        <v>13</v>
      </c>
      <c r="Q18" s="5"/>
      <c r="R18" s="5"/>
      <c r="S18" s="5"/>
      <c r="T18" s="5"/>
      <c r="U18" s="5"/>
      <c r="V18" s="5"/>
      <c r="W18" s="5"/>
    </row>
    <row r="20" spans="1:23" x14ac:dyDescent="0.25">
      <c r="A20" s="10" t="s">
        <v>14</v>
      </c>
      <c r="B20" s="11"/>
      <c r="C20" s="11"/>
      <c r="D20" s="11"/>
      <c r="E20" s="11"/>
      <c r="F20" s="11"/>
      <c r="G20" s="11"/>
      <c r="H20" s="11"/>
      <c r="I20" s="11"/>
      <c r="J20" s="11"/>
      <c r="K20" s="11"/>
      <c r="L20" s="11"/>
      <c r="M20" s="11"/>
      <c r="N20" s="11"/>
      <c r="O20" s="11"/>
      <c r="P20" s="11"/>
      <c r="Q20" s="11"/>
      <c r="R20" s="11"/>
      <c r="S20" s="11"/>
      <c r="T20" s="11"/>
      <c r="U20" s="11"/>
      <c r="V20" s="11"/>
      <c r="W20" s="11"/>
    </row>
    <row r="21" spans="1:23" x14ac:dyDescent="0.25">
      <c r="A21" t="s">
        <v>15</v>
      </c>
      <c r="C21" s="18"/>
      <c r="D21" t="s">
        <v>16</v>
      </c>
      <c r="H21" s="12" t="s">
        <v>17</v>
      </c>
      <c r="J21" s="22"/>
      <c r="K21" s="19">
        <f>F208/1000000000</f>
        <v>0</v>
      </c>
      <c r="L21" t="s">
        <v>18</v>
      </c>
      <c r="P21" s="27" t="s">
        <v>19</v>
      </c>
      <c r="S21" s="30"/>
    </row>
    <row r="22" spans="1:23" x14ac:dyDescent="0.25">
      <c r="A22" t="s">
        <v>20</v>
      </c>
      <c r="C22" s="19" t="str">
        <f>IF(ISNUMBER(F202),F202/1000000000,"-")</f>
        <v>-</v>
      </c>
      <c r="D22" t="s">
        <v>18</v>
      </c>
      <c r="H22" s="12" t="s">
        <v>21</v>
      </c>
      <c r="J22" s="23"/>
      <c r="K22" s="23"/>
      <c r="P22" s="27" t="s">
        <v>22</v>
      </c>
      <c r="S22" s="30"/>
    </row>
    <row r="23" spans="1:23" x14ac:dyDescent="0.25">
      <c r="A23" t="s">
        <v>23</v>
      </c>
      <c r="C23" s="20"/>
      <c r="H23" s="27" t="s">
        <v>24</v>
      </c>
      <c r="J23" s="17"/>
      <c r="K23" s="17"/>
      <c r="L23" t="s">
        <v>16</v>
      </c>
      <c r="P23" s="27" t="s">
        <v>25</v>
      </c>
      <c r="S23" s="20"/>
    </row>
    <row r="24" spans="1:23" x14ac:dyDescent="0.25">
      <c r="A24" s="13" t="s">
        <v>26</v>
      </c>
      <c r="B24" s="13"/>
      <c r="C24" s="21"/>
      <c r="D24" s="13"/>
      <c r="E24" s="13"/>
      <c r="F24" s="13"/>
      <c r="G24" s="13"/>
      <c r="H24" s="28" t="s">
        <v>27</v>
      </c>
      <c r="I24" s="13"/>
      <c r="J24" s="14"/>
      <c r="K24" s="29">
        <f>F204/100</f>
        <v>0</v>
      </c>
      <c r="L24" s="13"/>
      <c r="M24" s="13"/>
      <c r="N24" s="13"/>
      <c r="O24" s="13"/>
      <c r="P24" s="28" t="s">
        <v>28</v>
      </c>
      <c r="Q24" s="13"/>
      <c r="R24" s="13"/>
      <c r="S24" s="21"/>
      <c r="T24" s="13"/>
      <c r="U24" s="13"/>
      <c r="V24" s="13"/>
      <c r="W24" s="13"/>
    </row>
    <row r="25" spans="1:23" x14ac:dyDescent="0.25">
      <c r="A25" s="24" t="s">
        <v>29</v>
      </c>
      <c r="B25" s="31">
        <f>(((F203/60)/60/24)+DATE(1970,1,1))</f>
        <v>25569</v>
      </c>
      <c r="C25" s="25">
        <f>B25</f>
        <v>25569</v>
      </c>
      <c r="D25" s="26" t="s">
        <v>30</v>
      </c>
    </row>
    <row r="27" spans="1:23" x14ac:dyDescent="0.25">
      <c r="A27" s="32" t="s">
        <v>31</v>
      </c>
      <c r="B27" s="11"/>
      <c r="C27" s="11"/>
      <c r="D27" s="11"/>
      <c r="E27" s="11"/>
      <c r="F27" s="11"/>
      <c r="G27" s="11"/>
      <c r="H27" s="11"/>
      <c r="I27" s="11"/>
      <c r="J27" s="11"/>
      <c r="K27" s="11"/>
      <c r="L27" s="11"/>
      <c r="M27" s="11"/>
      <c r="N27" s="11"/>
      <c r="O27" s="11"/>
      <c r="P27" s="11"/>
      <c r="Q27" s="11"/>
      <c r="R27" s="11"/>
      <c r="S27" s="11"/>
      <c r="T27" s="11"/>
      <c r="U27" s="11"/>
      <c r="V27" s="11"/>
      <c r="W27" s="11"/>
    </row>
    <row r="28" spans="1:23" ht="15.75" thickBot="1" x14ac:dyDescent="0.3">
      <c r="A28" t="s">
        <v>32</v>
      </c>
      <c r="C28" s="22" t="str">
        <f>F205</f>
        <v>Q0 0</v>
      </c>
    </row>
    <row r="29" spans="1:23" x14ac:dyDescent="0.25">
      <c r="J29" s="58" t="str">
        <f>IF(ISBLANK(F209),"TIGER AI --- PERFORMANCE SUMMARY",CONCATENATE("TIGER AI --- PERFORMANCE SUMMARY: ",F209))</f>
        <v>TIGER AI --- PERFORMANCE SUMMARY</v>
      </c>
      <c r="K29" s="56"/>
      <c r="L29" s="56"/>
      <c r="M29" s="56"/>
      <c r="N29" s="56"/>
      <c r="O29" s="56"/>
      <c r="P29" s="57"/>
    </row>
    <row r="30" spans="1:23" x14ac:dyDescent="0.25">
      <c r="E30" s="82"/>
      <c r="F30" s="83" t="s">
        <v>33</v>
      </c>
      <c r="G30" s="82"/>
      <c r="H30" s="86" t="str">
        <f>K209</f>
        <v>LTM</v>
      </c>
      <c r="J30" s="59"/>
      <c r="K30" s="60"/>
      <c r="L30" s="60"/>
      <c r="M30" s="60"/>
      <c r="N30" s="60"/>
      <c r="O30" s="60"/>
      <c r="P30" s="60"/>
      <c r="Q30" s="60"/>
      <c r="R30" s="60"/>
      <c r="S30" s="60"/>
      <c r="T30" s="60"/>
      <c r="U30" s="60"/>
      <c r="V30" s="60"/>
      <c r="W30" s="61"/>
    </row>
    <row r="31" spans="1:23" ht="15.75" thickBot="1" x14ac:dyDescent="0.3">
      <c r="B31" s="84"/>
      <c r="C31" s="85" t="s">
        <v>34</v>
      </c>
      <c r="E31" s="81" t="str">
        <f>H208</f>
        <v>FY -3</v>
      </c>
      <c r="F31" s="81" t="str">
        <f>I208</f>
        <v>FY -2</v>
      </c>
      <c r="G31" s="81" t="str">
        <f>J208</f>
        <v>FY -1</v>
      </c>
      <c r="H31" s="81" t="str">
        <f>K208</f>
        <v>Q0 0</v>
      </c>
      <c r="J31" s="62"/>
      <c r="K31" s="63"/>
      <c r="L31" s="63"/>
      <c r="M31" s="63"/>
      <c r="N31" s="63"/>
      <c r="O31" s="63"/>
      <c r="P31" s="63"/>
      <c r="Q31" s="63"/>
      <c r="R31" s="63"/>
      <c r="S31" s="63"/>
      <c r="T31" s="63"/>
      <c r="U31" s="63"/>
      <c r="V31" s="63"/>
      <c r="W31" s="64"/>
    </row>
    <row r="32" spans="1:23" ht="15.75" thickTop="1" x14ac:dyDescent="0.25">
      <c r="J32" s="65"/>
      <c r="K32" s="63"/>
      <c r="L32" s="63"/>
      <c r="M32" s="63"/>
      <c r="N32" s="63"/>
      <c r="O32" s="63"/>
      <c r="P32" s="63"/>
      <c r="Q32" s="63"/>
      <c r="R32" s="63"/>
      <c r="S32" s="63"/>
      <c r="T32" s="63"/>
      <c r="U32" s="63"/>
      <c r="V32" s="63"/>
      <c r="W32" s="64"/>
    </row>
    <row r="33" spans="2:23" ht="15.75" thickBot="1" x14ac:dyDescent="0.3">
      <c r="B33" s="50" t="s">
        <v>35</v>
      </c>
      <c r="C33" s="51"/>
      <c r="D33" s="51"/>
      <c r="E33" s="51"/>
      <c r="F33" s="51"/>
      <c r="G33" s="51"/>
      <c r="H33" s="51"/>
      <c r="J33" s="65"/>
      <c r="K33" s="63"/>
      <c r="L33" s="63"/>
      <c r="M33" s="63"/>
      <c r="N33" s="63"/>
      <c r="O33" s="63"/>
      <c r="P33" s="63"/>
      <c r="Q33" s="63"/>
      <c r="R33" s="63"/>
      <c r="S33" s="63"/>
      <c r="T33" s="63"/>
      <c r="U33" s="63"/>
      <c r="V33" s="63"/>
      <c r="W33" s="64"/>
    </row>
    <row r="34" spans="2:23" ht="15.75" thickTop="1" x14ac:dyDescent="0.25">
      <c r="B34" s="36" t="s">
        <v>36</v>
      </c>
      <c r="C34" s="36"/>
      <c r="D34" s="36"/>
      <c r="E34" s="42">
        <f>H210/1000000000</f>
        <v>0</v>
      </c>
      <c r="F34" s="42">
        <f>I210/1000000000</f>
        <v>0</v>
      </c>
      <c r="G34" s="42">
        <f>J210/1000000000</f>
        <v>0</v>
      </c>
      <c r="H34" s="42">
        <f>K210/1000000000</f>
        <v>0</v>
      </c>
      <c r="J34" s="65"/>
      <c r="K34" s="63"/>
      <c r="L34" s="63"/>
      <c r="M34" s="63"/>
      <c r="N34" s="63"/>
      <c r="O34" s="63"/>
      <c r="P34" s="63"/>
      <c r="Q34" s="63"/>
      <c r="R34" s="63"/>
      <c r="S34" s="63"/>
      <c r="T34" s="63"/>
      <c r="U34" s="63"/>
      <c r="V34" s="63"/>
      <c r="W34" s="64"/>
    </row>
    <row r="35" spans="2:23" x14ac:dyDescent="0.25">
      <c r="B35" s="41" t="s">
        <v>37</v>
      </c>
      <c r="C35" s="37"/>
      <c r="D35" s="37"/>
      <c r="E35" s="40">
        <f>H211</f>
        <v>0</v>
      </c>
      <c r="F35" s="40">
        <f t="shared" ref="F35:H35" si="0">I211</f>
        <v>0</v>
      </c>
      <c r="G35" s="40">
        <f t="shared" si="0"/>
        <v>0</v>
      </c>
      <c r="H35" s="40">
        <f t="shared" si="0"/>
        <v>0</v>
      </c>
      <c r="J35" s="65"/>
      <c r="K35" s="63"/>
      <c r="L35" s="63"/>
      <c r="M35" s="63"/>
      <c r="N35" s="63"/>
      <c r="O35" s="63"/>
      <c r="P35" s="63"/>
      <c r="Q35" s="63"/>
      <c r="R35" s="63"/>
      <c r="S35" s="63"/>
      <c r="T35" s="63"/>
      <c r="U35" s="63"/>
      <c r="V35" s="63"/>
      <c r="W35" s="64"/>
    </row>
    <row r="36" spans="2:23" x14ac:dyDescent="0.25">
      <c r="B36" s="36" t="s">
        <v>38</v>
      </c>
      <c r="C36" s="36"/>
      <c r="D36" s="36"/>
      <c r="E36" s="42">
        <f>H212/1000000000</f>
        <v>0</v>
      </c>
      <c r="F36" s="42">
        <f>I212/1000000000</f>
        <v>0</v>
      </c>
      <c r="G36" s="42">
        <f>J212/1000000000</f>
        <v>0</v>
      </c>
      <c r="H36" s="42">
        <f>K212/1000000000</f>
        <v>0</v>
      </c>
      <c r="J36" s="65"/>
      <c r="K36" s="63"/>
      <c r="L36" s="63"/>
      <c r="M36" s="63"/>
      <c r="N36" s="63"/>
      <c r="O36" s="63"/>
      <c r="P36" s="63"/>
      <c r="Q36" s="63"/>
      <c r="R36" s="63"/>
      <c r="S36" s="63"/>
      <c r="T36" s="63"/>
      <c r="U36" s="63"/>
      <c r="V36" s="63"/>
      <c r="W36" s="64"/>
    </row>
    <row r="37" spans="2:23" x14ac:dyDescent="0.25">
      <c r="B37" s="41" t="s">
        <v>39</v>
      </c>
      <c r="C37" s="37"/>
      <c r="D37" s="37"/>
      <c r="E37" s="40">
        <f>H213</f>
        <v>0</v>
      </c>
      <c r="F37" s="40">
        <f t="shared" ref="F37" si="1">I213</f>
        <v>0</v>
      </c>
      <c r="G37" s="40">
        <f t="shared" ref="G37" si="2">J213</f>
        <v>0</v>
      </c>
      <c r="H37" s="40">
        <f t="shared" ref="H37" si="3">K213</f>
        <v>0</v>
      </c>
      <c r="J37" s="65"/>
      <c r="K37" s="63"/>
      <c r="L37" s="63"/>
      <c r="M37" s="63"/>
      <c r="N37" s="63"/>
      <c r="O37" s="63"/>
      <c r="P37" s="63"/>
      <c r="Q37" s="63"/>
      <c r="R37" s="63"/>
      <c r="S37" s="63"/>
      <c r="T37" s="63"/>
      <c r="U37" s="63"/>
      <c r="V37" s="63"/>
      <c r="W37" s="64"/>
    </row>
    <row r="38" spans="2:23" x14ac:dyDescent="0.25">
      <c r="B38" s="36" t="s">
        <v>40</v>
      </c>
      <c r="C38" s="36"/>
      <c r="D38" s="36"/>
      <c r="E38" s="42">
        <f>H214/1000000000</f>
        <v>0</v>
      </c>
      <c r="F38" s="42">
        <f>I214/1000000000</f>
        <v>0</v>
      </c>
      <c r="G38" s="42">
        <f>J214/1000000000</f>
        <v>0</v>
      </c>
      <c r="H38" s="42">
        <f>K214/1000000000</f>
        <v>0</v>
      </c>
      <c r="J38" s="65"/>
      <c r="K38" s="63"/>
      <c r="L38" s="63"/>
      <c r="M38" s="63"/>
      <c r="N38" s="63"/>
      <c r="O38" s="63"/>
      <c r="P38" s="63"/>
      <c r="Q38" s="63"/>
      <c r="R38" s="63"/>
      <c r="S38" s="63"/>
      <c r="T38" s="63"/>
      <c r="U38" s="63"/>
      <c r="V38" s="63"/>
      <c r="W38" s="64"/>
    </row>
    <row r="39" spans="2:23" x14ac:dyDescent="0.25">
      <c r="B39" s="41" t="s">
        <v>41</v>
      </c>
      <c r="C39" s="37"/>
      <c r="D39" s="37"/>
      <c r="E39" s="40">
        <f>H215</f>
        <v>0</v>
      </c>
      <c r="F39" s="40">
        <f t="shared" ref="F39" si="4">I215</f>
        <v>0</v>
      </c>
      <c r="G39" s="40">
        <f t="shared" ref="G39" si="5">J215</f>
        <v>0</v>
      </c>
      <c r="H39" s="40">
        <f t="shared" ref="H39" si="6">K215</f>
        <v>0</v>
      </c>
      <c r="J39" s="65"/>
      <c r="K39" s="63"/>
      <c r="L39" s="63"/>
      <c r="M39" s="63"/>
      <c r="N39" s="63"/>
      <c r="O39" s="63"/>
      <c r="P39" s="63"/>
      <c r="Q39" s="63"/>
      <c r="R39" s="63"/>
      <c r="S39" s="63"/>
      <c r="T39" s="63"/>
      <c r="U39" s="63"/>
      <c r="V39" s="63"/>
      <c r="W39" s="64"/>
    </row>
    <row r="40" spans="2:23" x14ac:dyDescent="0.25">
      <c r="B40" s="36" t="s">
        <v>42</v>
      </c>
      <c r="C40" s="36"/>
      <c r="D40" s="36"/>
      <c r="E40" s="42">
        <f>H216/1000000000</f>
        <v>0</v>
      </c>
      <c r="F40" s="42">
        <f>I216/1000000000</f>
        <v>0</v>
      </c>
      <c r="G40" s="42">
        <f>J216/1000000000</f>
        <v>0</v>
      </c>
      <c r="H40" s="42">
        <f>K216/1000000000</f>
        <v>0</v>
      </c>
      <c r="J40" s="65"/>
      <c r="K40" s="63"/>
      <c r="L40" s="63"/>
      <c r="M40" s="63"/>
      <c r="N40" s="63"/>
      <c r="O40" s="63"/>
      <c r="P40" s="63"/>
      <c r="Q40" s="63"/>
      <c r="R40" s="63"/>
      <c r="S40" s="63"/>
      <c r="T40" s="63"/>
      <c r="U40" s="63"/>
      <c r="V40" s="63"/>
      <c r="W40" s="64"/>
    </row>
    <row r="41" spans="2:23" x14ac:dyDescent="0.25">
      <c r="B41" s="43" t="s">
        <v>43</v>
      </c>
      <c r="C41" s="44"/>
      <c r="D41" s="44"/>
      <c r="E41" s="45">
        <f>H217</f>
        <v>0</v>
      </c>
      <c r="F41" s="45">
        <f t="shared" ref="F41:F43" si="7">I217</f>
        <v>0</v>
      </c>
      <c r="G41" s="45">
        <f t="shared" ref="G41:G43" si="8">J217</f>
        <v>0</v>
      </c>
      <c r="H41" s="45">
        <f t="shared" ref="H41:H42" si="9">K217</f>
        <v>0</v>
      </c>
      <c r="J41" s="65"/>
      <c r="K41" s="63"/>
      <c r="L41" s="63"/>
      <c r="M41" s="63"/>
      <c r="N41" s="63"/>
      <c r="O41" s="63"/>
      <c r="P41" s="63"/>
      <c r="Q41" s="63"/>
      <c r="R41" s="63"/>
      <c r="S41" s="63"/>
      <c r="T41" s="63"/>
      <c r="U41" s="63"/>
      <c r="V41" s="63"/>
      <c r="W41" s="64"/>
    </row>
    <row r="42" spans="2:23" x14ac:dyDescent="0.25">
      <c r="B42" t="s">
        <v>44</v>
      </c>
      <c r="E42" s="15">
        <f>H218</f>
        <v>0</v>
      </c>
      <c r="F42" s="15">
        <f t="shared" si="7"/>
        <v>0</v>
      </c>
      <c r="G42" s="15">
        <f t="shared" si="8"/>
        <v>0</v>
      </c>
      <c r="H42" s="15">
        <f t="shared" si="9"/>
        <v>0</v>
      </c>
      <c r="J42" s="65"/>
      <c r="K42" s="63"/>
      <c r="L42" s="63"/>
      <c r="M42" s="63"/>
      <c r="N42" s="63"/>
      <c r="O42" s="63"/>
      <c r="P42" s="63"/>
      <c r="Q42" s="63"/>
      <c r="R42" s="63"/>
      <c r="S42" s="63"/>
      <c r="T42" s="63"/>
      <c r="U42" s="63"/>
      <c r="V42" s="63"/>
      <c r="W42" s="64"/>
    </row>
    <row r="43" spans="2:23" x14ac:dyDescent="0.25">
      <c r="B43" s="48" t="s">
        <v>45</v>
      </c>
      <c r="C43" s="46"/>
      <c r="D43" s="46"/>
      <c r="E43" s="49">
        <f>H219</f>
        <v>0</v>
      </c>
      <c r="F43" s="49">
        <f t="shared" si="7"/>
        <v>0</v>
      </c>
      <c r="G43" s="49">
        <f t="shared" si="8"/>
        <v>0</v>
      </c>
      <c r="H43" s="49"/>
      <c r="J43" s="65"/>
      <c r="K43" s="63"/>
      <c r="L43" s="63"/>
      <c r="M43" s="63"/>
      <c r="N43" s="63"/>
      <c r="O43" s="63"/>
      <c r="P43" s="63"/>
      <c r="Q43" s="63"/>
      <c r="R43" s="63"/>
      <c r="S43" s="63"/>
      <c r="T43" s="63"/>
      <c r="U43" s="63"/>
      <c r="V43" s="63"/>
      <c r="W43" s="64"/>
    </row>
    <row r="44" spans="2:23" x14ac:dyDescent="0.25">
      <c r="B44" s="47" t="s">
        <v>46</v>
      </c>
      <c r="J44" s="65"/>
      <c r="K44" s="63"/>
      <c r="L44" s="63"/>
      <c r="M44" s="63"/>
      <c r="N44" s="63"/>
      <c r="O44" s="63"/>
      <c r="P44" s="63"/>
      <c r="Q44" s="63"/>
      <c r="R44" s="63"/>
      <c r="S44" s="63"/>
      <c r="T44" s="63"/>
      <c r="U44" s="63"/>
      <c r="V44" s="63"/>
      <c r="W44" s="64"/>
    </row>
    <row r="45" spans="2:23" x14ac:dyDescent="0.25">
      <c r="J45" s="65"/>
      <c r="K45" s="63"/>
      <c r="L45" s="63"/>
      <c r="M45" s="63"/>
      <c r="N45" s="63"/>
      <c r="O45" s="63"/>
      <c r="P45" s="63"/>
      <c r="Q45" s="63"/>
      <c r="R45" s="63"/>
      <c r="S45" s="63"/>
      <c r="T45" s="63"/>
      <c r="U45" s="63"/>
      <c r="V45" s="63"/>
      <c r="W45" s="64"/>
    </row>
    <row r="46" spans="2:23" ht="15.75" thickBot="1" x14ac:dyDescent="0.3">
      <c r="B46" s="50" t="s">
        <v>47</v>
      </c>
      <c r="C46" s="51"/>
      <c r="D46" s="51"/>
      <c r="E46" s="51"/>
      <c r="F46" s="51"/>
      <c r="G46" s="51"/>
      <c r="H46" s="51"/>
      <c r="J46" s="65"/>
      <c r="K46" s="63"/>
      <c r="L46" s="63"/>
      <c r="M46" s="63"/>
      <c r="N46" s="63"/>
      <c r="O46" s="63"/>
      <c r="P46" s="63"/>
      <c r="Q46" s="63"/>
      <c r="R46" s="63"/>
      <c r="S46" s="63"/>
      <c r="T46" s="63"/>
      <c r="U46" s="63"/>
      <c r="V46" s="63"/>
      <c r="W46" s="64"/>
    </row>
    <row r="47" spans="2:23" ht="15.75" thickTop="1" x14ac:dyDescent="0.25">
      <c r="B47" t="s">
        <v>48</v>
      </c>
      <c r="E47" s="16">
        <f>H222/1000000000</f>
        <v>0</v>
      </c>
      <c r="F47" s="16">
        <f t="shared" ref="F47:H47" si="10">I222/1000000000</f>
        <v>0</v>
      </c>
      <c r="G47" s="16">
        <f t="shared" si="10"/>
        <v>0</v>
      </c>
      <c r="H47" s="16">
        <f t="shared" si="10"/>
        <v>0</v>
      </c>
      <c r="J47" s="65"/>
      <c r="K47" s="63"/>
      <c r="L47" s="63"/>
      <c r="M47" s="63"/>
      <c r="N47" s="63"/>
      <c r="O47" s="63"/>
      <c r="P47" s="63"/>
      <c r="Q47" s="63"/>
      <c r="R47" s="63"/>
      <c r="S47" s="63"/>
      <c r="T47" s="63"/>
      <c r="U47" s="63"/>
      <c r="V47" s="63"/>
      <c r="W47" s="64"/>
    </row>
    <row r="48" spans="2:23" x14ac:dyDescent="0.25">
      <c r="B48" t="s">
        <v>49</v>
      </c>
      <c r="E48" s="16">
        <f t="shared" ref="E48:E58" si="11">H223/1000000000</f>
        <v>0</v>
      </c>
      <c r="F48" s="16">
        <f t="shared" ref="F48:F58" si="12">I223/1000000000</f>
        <v>0</v>
      </c>
      <c r="G48" s="16">
        <f t="shared" ref="G48:G58" si="13">J223/1000000000</f>
        <v>0</v>
      </c>
      <c r="H48" s="16">
        <f t="shared" ref="H48:H58" si="14">K223/1000000000</f>
        <v>0</v>
      </c>
      <c r="J48" s="65"/>
      <c r="K48" s="63"/>
      <c r="L48" s="63"/>
      <c r="M48" s="63"/>
      <c r="N48" s="63"/>
      <c r="O48" s="63"/>
      <c r="P48" s="63"/>
      <c r="Q48" s="63"/>
      <c r="R48" s="63"/>
      <c r="S48" s="63"/>
      <c r="T48" s="63"/>
      <c r="U48" s="63"/>
      <c r="V48" s="63"/>
      <c r="W48" s="64"/>
    </row>
    <row r="49" spans="2:23" x14ac:dyDescent="0.25">
      <c r="B49" s="36" t="s">
        <v>50</v>
      </c>
      <c r="C49" s="36"/>
      <c r="D49" s="36"/>
      <c r="E49" s="42">
        <f t="shared" si="11"/>
        <v>0</v>
      </c>
      <c r="F49" s="42">
        <f t="shared" si="12"/>
        <v>0</v>
      </c>
      <c r="G49" s="42">
        <f t="shared" si="13"/>
        <v>0</v>
      </c>
      <c r="H49" s="42">
        <f t="shared" si="14"/>
        <v>0</v>
      </c>
      <c r="J49" s="65"/>
      <c r="K49" s="63"/>
      <c r="L49" s="63"/>
      <c r="M49" s="63"/>
      <c r="N49" s="63"/>
      <c r="O49" s="63"/>
      <c r="P49" s="63"/>
      <c r="Q49" s="63"/>
      <c r="R49" s="63"/>
      <c r="S49" s="63"/>
      <c r="T49" s="63"/>
      <c r="U49" s="63"/>
      <c r="V49" s="63"/>
      <c r="W49" s="64"/>
    </row>
    <row r="50" spans="2:23" x14ac:dyDescent="0.25">
      <c r="B50" t="s">
        <v>51</v>
      </c>
      <c r="E50" s="16">
        <f t="shared" si="11"/>
        <v>0</v>
      </c>
      <c r="F50" s="16">
        <f t="shared" si="12"/>
        <v>0</v>
      </c>
      <c r="G50" s="16">
        <f t="shared" si="13"/>
        <v>0</v>
      </c>
      <c r="H50" s="16">
        <f t="shared" si="14"/>
        <v>0</v>
      </c>
      <c r="J50" s="65"/>
      <c r="K50" s="63"/>
      <c r="L50" s="63"/>
      <c r="M50" s="63"/>
      <c r="N50" s="63"/>
      <c r="O50" s="63"/>
      <c r="P50" s="63"/>
      <c r="Q50" s="63"/>
      <c r="R50" s="63"/>
      <c r="S50" s="63"/>
      <c r="T50" s="63"/>
      <c r="U50" s="63"/>
      <c r="V50" s="63"/>
      <c r="W50" s="64"/>
    </row>
    <row r="51" spans="2:23" x14ac:dyDescent="0.25">
      <c r="B51" t="s">
        <v>52</v>
      </c>
      <c r="E51" s="16">
        <f t="shared" si="11"/>
        <v>0</v>
      </c>
      <c r="F51" s="16">
        <f t="shared" si="12"/>
        <v>0</v>
      </c>
      <c r="G51" s="16">
        <f t="shared" si="13"/>
        <v>0</v>
      </c>
      <c r="H51" s="16">
        <f t="shared" si="14"/>
        <v>0</v>
      </c>
      <c r="J51" s="65"/>
      <c r="K51" s="63"/>
      <c r="L51" s="63"/>
      <c r="M51" s="63"/>
      <c r="N51" s="63"/>
      <c r="O51" s="63"/>
      <c r="P51" s="63"/>
      <c r="Q51" s="63"/>
      <c r="R51" s="63"/>
      <c r="S51" s="63"/>
      <c r="T51" s="63"/>
      <c r="U51" s="63"/>
      <c r="V51" s="63"/>
      <c r="W51" s="64"/>
    </row>
    <row r="52" spans="2:23" x14ac:dyDescent="0.25">
      <c r="B52" t="s">
        <v>53</v>
      </c>
      <c r="E52" s="16">
        <f t="shared" si="11"/>
        <v>0</v>
      </c>
      <c r="F52" s="16">
        <f t="shared" si="12"/>
        <v>0</v>
      </c>
      <c r="G52" s="16">
        <f t="shared" si="13"/>
        <v>0</v>
      </c>
      <c r="H52" s="16">
        <f t="shared" si="14"/>
        <v>0</v>
      </c>
      <c r="J52" s="65"/>
      <c r="K52" s="63"/>
      <c r="L52" s="63"/>
      <c r="M52" s="63"/>
      <c r="N52" s="63"/>
      <c r="O52" s="63"/>
      <c r="P52" s="63"/>
      <c r="Q52" s="63"/>
      <c r="R52" s="63"/>
      <c r="S52" s="63"/>
      <c r="T52" s="63"/>
      <c r="U52" s="63"/>
      <c r="V52" s="63"/>
      <c r="W52" s="64"/>
    </row>
    <row r="53" spans="2:23" x14ac:dyDescent="0.25">
      <c r="B53" s="36" t="s">
        <v>54</v>
      </c>
      <c r="C53" s="36"/>
      <c r="D53" s="36"/>
      <c r="E53" s="42">
        <f t="shared" si="11"/>
        <v>0</v>
      </c>
      <c r="F53" s="42">
        <f t="shared" si="12"/>
        <v>0</v>
      </c>
      <c r="G53" s="42">
        <f t="shared" si="13"/>
        <v>0</v>
      </c>
      <c r="H53" s="42">
        <f t="shared" si="14"/>
        <v>0</v>
      </c>
      <c r="J53" s="65"/>
      <c r="K53" s="63"/>
      <c r="L53" s="63"/>
      <c r="M53" s="63"/>
      <c r="N53" s="63"/>
      <c r="O53" s="63"/>
      <c r="P53" s="63"/>
      <c r="Q53" s="63"/>
      <c r="R53" s="63"/>
      <c r="S53" s="63"/>
      <c r="T53" s="63"/>
      <c r="U53" s="63"/>
      <c r="V53" s="63"/>
      <c r="W53" s="64"/>
    </row>
    <row r="54" spans="2:23" x14ac:dyDescent="0.25">
      <c r="B54" s="36" t="s">
        <v>55</v>
      </c>
      <c r="C54" s="36"/>
      <c r="D54" s="36"/>
      <c r="E54" s="42">
        <f t="shared" si="11"/>
        <v>0</v>
      </c>
      <c r="F54" s="42">
        <f t="shared" si="12"/>
        <v>0</v>
      </c>
      <c r="G54" s="42">
        <f t="shared" si="13"/>
        <v>0</v>
      </c>
      <c r="H54" s="42">
        <f t="shared" si="14"/>
        <v>0</v>
      </c>
      <c r="J54" s="65"/>
      <c r="K54" s="63"/>
      <c r="L54" s="63"/>
      <c r="M54" s="63"/>
      <c r="N54" s="63"/>
      <c r="O54" s="63"/>
      <c r="P54" s="63"/>
      <c r="Q54" s="63"/>
      <c r="R54" s="63"/>
      <c r="S54" s="63"/>
      <c r="T54" s="63"/>
      <c r="U54" s="63"/>
      <c r="V54" s="63"/>
      <c r="W54" s="64"/>
    </row>
    <row r="55" spans="2:23" x14ac:dyDescent="0.25">
      <c r="B55" t="s">
        <v>56</v>
      </c>
      <c r="E55" s="16">
        <f t="shared" si="11"/>
        <v>0</v>
      </c>
      <c r="F55" s="16">
        <f t="shared" si="12"/>
        <v>0</v>
      </c>
      <c r="G55" s="16">
        <f t="shared" si="13"/>
        <v>0</v>
      </c>
      <c r="H55" s="16">
        <f t="shared" si="14"/>
        <v>0</v>
      </c>
      <c r="J55" s="65"/>
      <c r="K55" s="63"/>
      <c r="L55" s="63"/>
      <c r="M55" s="63"/>
      <c r="N55" s="63"/>
      <c r="O55" s="63"/>
      <c r="P55" s="63"/>
      <c r="Q55" s="63"/>
      <c r="R55" s="63"/>
      <c r="S55" s="63"/>
      <c r="T55" s="63"/>
      <c r="U55" s="63"/>
      <c r="V55" s="63"/>
      <c r="W55" s="64"/>
    </row>
    <row r="56" spans="2:23" x14ac:dyDescent="0.25">
      <c r="B56" s="36" t="s">
        <v>57</v>
      </c>
      <c r="C56" s="36"/>
      <c r="D56" s="36"/>
      <c r="E56" s="42">
        <f t="shared" si="11"/>
        <v>0</v>
      </c>
      <c r="F56" s="42">
        <f t="shared" si="12"/>
        <v>0</v>
      </c>
      <c r="G56" s="42">
        <f t="shared" si="13"/>
        <v>0</v>
      </c>
      <c r="H56" s="42">
        <f t="shared" si="14"/>
        <v>0</v>
      </c>
      <c r="J56" s="65"/>
      <c r="K56" s="63"/>
      <c r="L56" s="63"/>
      <c r="M56" s="63"/>
      <c r="N56" s="63"/>
      <c r="O56" s="63"/>
      <c r="P56" s="63"/>
      <c r="Q56" s="63"/>
      <c r="R56" s="63"/>
      <c r="S56" s="63"/>
      <c r="T56" s="63"/>
      <c r="U56" s="63"/>
      <c r="V56" s="63"/>
      <c r="W56" s="64"/>
    </row>
    <row r="57" spans="2:23" x14ac:dyDescent="0.25">
      <c r="B57" s="52" t="s">
        <v>58</v>
      </c>
      <c r="C57" s="52"/>
      <c r="D57" s="52"/>
      <c r="E57" s="53">
        <f t="shared" si="11"/>
        <v>0</v>
      </c>
      <c r="F57" s="53">
        <f t="shared" si="12"/>
        <v>0</v>
      </c>
      <c r="G57" s="53">
        <f t="shared" si="13"/>
        <v>0</v>
      </c>
      <c r="H57" s="53">
        <f t="shared" si="14"/>
        <v>0</v>
      </c>
      <c r="J57" s="65"/>
      <c r="K57" s="63"/>
      <c r="L57" s="63"/>
      <c r="M57" s="63"/>
      <c r="N57" s="63"/>
      <c r="O57" s="63"/>
      <c r="P57" s="63"/>
      <c r="Q57" s="63"/>
      <c r="R57" s="63"/>
      <c r="S57" s="63"/>
      <c r="T57" s="63"/>
      <c r="U57" s="63"/>
      <c r="V57" s="63"/>
      <c r="W57" s="64"/>
    </row>
    <row r="58" spans="2:23" x14ac:dyDescent="0.25">
      <c r="B58" t="s">
        <v>59</v>
      </c>
      <c r="E58" s="16">
        <f t="shared" si="11"/>
        <v>0</v>
      </c>
      <c r="F58" s="16">
        <f t="shared" si="12"/>
        <v>0</v>
      </c>
      <c r="G58" s="16">
        <f t="shared" si="13"/>
        <v>0</v>
      </c>
      <c r="H58" s="16">
        <f t="shared" si="14"/>
        <v>0</v>
      </c>
      <c r="J58" s="65"/>
      <c r="K58" s="63"/>
      <c r="L58" s="63"/>
      <c r="M58" s="63"/>
      <c r="N58" s="63"/>
      <c r="O58" s="63"/>
      <c r="P58" s="63"/>
      <c r="Q58" s="63"/>
      <c r="R58" s="63"/>
      <c r="S58" s="63"/>
      <c r="T58" s="63"/>
      <c r="U58" s="63"/>
      <c r="V58" s="63"/>
      <c r="W58" s="64"/>
    </row>
    <row r="59" spans="2:23" x14ac:dyDescent="0.25">
      <c r="B59" s="46" t="s">
        <v>60</v>
      </c>
      <c r="C59" s="46"/>
      <c r="D59" s="46"/>
      <c r="E59" s="54">
        <f>H234</f>
        <v>0</v>
      </c>
      <c r="F59" s="54">
        <f t="shared" ref="F59:H59" si="15">I234</f>
        <v>0</v>
      </c>
      <c r="G59" s="54">
        <f t="shared" si="15"/>
        <v>0</v>
      </c>
      <c r="H59" s="54">
        <f t="shared" si="15"/>
        <v>0</v>
      </c>
      <c r="J59" s="65"/>
      <c r="K59" s="63"/>
      <c r="L59" s="63"/>
      <c r="M59" s="63"/>
      <c r="N59" s="63"/>
      <c r="O59" s="63"/>
      <c r="P59" s="63"/>
      <c r="Q59" s="63"/>
      <c r="R59" s="63"/>
      <c r="S59" s="63"/>
      <c r="T59" s="63"/>
      <c r="U59" s="63"/>
      <c r="V59" s="63"/>
      <c r="W59" s="64"/>
    </row>
    <row r="60" spans="2:23" x14ac:dyDescent="0.25">
      <c r="J60" s="65"/>
      <c r="K60" s="63"/>
      <c r="L60" s="63"/>
      <c r="M60" s="63"/>
      <c r="N60" s="63"/>
      <c r="O60" s="63"/>
      <c r="P60" s="63"/>
      <c r="Q60" s="63"/>
      <c r="R60" s="63"/>
      <c r="S60" s="63"/>
      <c r="T60" s="63"/>
      <c r="U60" s="63"/>
      <c r="V60" s="63"/>
      <c r="W60" s="64"/>
    </row>
    <row r="61" spans="2:23" x14ac:dyDescent="0.25">
      <c r="J61" s="65"/>
      <c r="K61" s="63"/>
      <c r="L61" s="63"/>
      <c r="M61" s="63"/>
      <c r="N61" s="63"/>
      <c r="O61" s="63"/>
      <c r="P61" s="63"/>
      <c r="Q61" s="63"/>
      <c r="R61" s="63"/>
      <c r="S61" s="63"/>
      <c r="T61" s="63"/>
      <c r="U61" s="63"/>
      <c r="V61" s="63"/>
      <c r="W61" s="64"/>
    </row>
    <row r="62" spans="2:23" ht="15.75" thickBot="1" x14ac:dyDescent="0.3">
      <c r="B62" s="50" t="s">
        <v>61</v>
      </c>
      <c r="C62" s="51"/>
      <c r="D62" s="51"/>
      <c r="E62" s="51"/>
      <c r="F62" s="51"/>
      <c r="G62" s="51"/>
      <c r="H62" s="51"/>
      <c r="J62" s="65"/>
      <c r="K62" s="63"/>
      <c r="L62" s="63"/>
      <c r="M62" s="63"/>
      <c r="N62" s="63"/>
      <c r="O62" s="63"/>
      <c r="P62" s="63"/>
      <c r="Q62" s="63"/>
      <c r="R62" s="63"/>
      <c r="S62" s="63"/>
      <c r="T62" s="63"/>
      <c r="U62" s="63"/>
      <c r="V62" s="63"/>
      <c r="W62" s="64"/>
    </row>
    <row r="63" spans="2:23" ht="15.75" thickTop="1" x14ac:dyDescent="0.25">
      <c r="B63" s="36" t="s">
        <v>62</v>
      </c>
      <c r="C63" s="36"/>
      <c r="D63" s="36"/>
      <c r="E63" s="42">
        <f>H237/1000000000</f>
        <v>0</v>
      </c>
      <c r="F63" s="42">
        <f t="shared" ref="F63:H63" si="16">I237/1000000000</f>
        <v>0</v>
      </c>
      <c r="G63" s="42">
        <f t="shared" si="16"/>
        <v>0</v>
      </c>
      <c r="H63" s="42">
        <f t="shared" si="16"/>
        <v>0</v>
      </c>
      <c r="J63" s="65"/>
      <c r="K63" s="63"/>
      <c r="L63" s="63"/>
      <c r="M63" s="63"/>
      <c r="N63" s="63"/>
      <c r="O63" s="63"/>
      <c r="P63" s="63"/>
      <c r="Q63" s="63"/>
      <c r="R63" s="63"/>
      <c r="S63" s="63"/>
      <c r="T63" s="63"/>
      <c r="U63" s="63"/>
      <c r="V63" s="63"/>
      <c r="W63" s="64"/>
    </row>
    <row r="64" spans="2:23" x14ac:dyDescent="0.25">
      <c r="B64" t="s">
        <v>63</v>
      </c>
      <c r="E64" s="16">
        <f t="shared" ref="E64:H64" si="17">H238/1000000000</f>
        <v>0</v>
      </c>
      <c r="F64" s="16">
        <f t="shared" si="17"/>
        <v>0</v>
      </c>
      <c r="G64" s="16">
        <f t="shared" si="17"/>
        <v>0</v>
      </c>
      <c r="H64" s="16">
        <f t="shared" si="17"/>
        <v>0</v>
      </c>
      <c r="J64" s="65"/>
      <c r="K64" s="63"/>
      <c r="L64" s="63"/>
      <c r="M64" s="63"/>
      <c r="N64" s="63"/>
      <c r="O64" s="63"/>
      <c r="P64" s="63"/>
      <c r="Q64" s="63"/>
      <c r="R64" s="63"/>
      <c r="S64" s="63"/>
      <c r="T64" s="63"/>
      <c r="U64" s="63"/>
      <c r="V64" s="63"/>
      <c r="W64" s="64"/>
    </row>
    <row r="65" spans="1:23" x14ac:dyDescent="0.25">
      <c r="B65" s="36" t="s">
        <v>64</v>
      </c>
      <c r="C65" s="36"/>
      <c r="D65" s="36"/>
      <c r="E65" s="42">
        <f t="shared" ref="E65:H65" si="18">H239/1000000000</f>
        <v>0</v>
      </c>
      <c r="F65" s="42">
        <f t="shared" si="18"/>
        <v>0</v>
      </c>
      <c r="G65" s="42">
        <f t="shared" si="18"/>
        <v>0</v>
      </c>
      <c r="H65" s="42">
        <f t="shared" si="18"/>
        <v>0</v>
      </c>
      <c r="J65" s="65"/>
      <c r="K65" s="63"/>
      <c r="L65" s="63"/>
      <c r="M65" s="63"/>
      <c r="N65" s="63"/>
      <c r="O65" s="63"/>
      <c r="P65" s="63"/>
      <c r="Q65" s="63"/>
      <c r="R65" s="63"/>
      <c r="S65" s="63"/>
      <c r="T65" s="63"/>
      <c r="U65" s="63"/>
      <c r="V65" s="63"/>
      <c r="W65" s="64"/>
    </row>
    <row r="66" spans="1:23" x14ac:dyDescent="0.25">
      <c r="B66" t="s">
        <v>65</v>
      </c>
      <c r="E66" s="16">
        <f t="shared" ref="E66:H66" si="19">H240/1000000000</f>
        <v>0</v>
      </c>
      <c r="F66" s="16">
        <f t="shared" si="19"/>
        <v>0</v>
      </c>
      <c r="G66" s="16">
        <f t="shared" si="19"/>
        <v>0</v>
      </c>
      <c r="H66" s="16">
        <f t="shared" si="19"/>
        <v>0</v>
      </c>
      <c r="J66" s="65"/>
      <c r="K66" s="63"/>
      <c r="L66" s="63"/>
      <c r="M66" s="63"/>
      <c r="N66" s="63"/>
      <c r="O66" s="63"/>
      <c r="P66" s="63"/>
      <c r="Q66" s="63"/>
      <c r="R66" s="63"/>
      <c r="S66" s="63"/>
      <c r="T66" s="63"/>
      <c r="U66" s="63"/>
      <c r="V66" s="63"/>
      <c r="W66" s="64"/>
    </row>
    <row r="67" spans="1:23" x14ac:dyDescent="0.25">
      <c r="B67" t="s">
        <v>66</v>
      </c>
      <c r="E67" s="16">
        <f t="shared" ref="E67:H67" si="20">H241/1000000000</f>
        <v>0</v>
      </c>
      <c r="F67" s="16">
        <f t="shared" si="20"/>
        <v>0</v>
      </c>
      <c r="G67" s="16">
        <f t="shared" si="20"/>
        <v>0</v>
      </c>
      <c r="H67" s="16">
        <f t="shared" si="20"/>
        <v>0</v>
      </c>
      <c r="J67" s="65"/>
      <c r="K67" s="63"/>
      <c r="L67" s="63"/>
      <c r="M67" s="63"/>
      <c r="N67" s="63"/>
      <c r="O67" s="63"/>
      <c r="P67" s="63"/>
      <c r="Q67" s="63"/>
      <c r="R67" s="63"/>
      <c r="S67" s="63"/>
      <c r="T67" s="63"/>
      <c r="U67" s="63"/>
      <c r="V67" s="63"/>
      <c r="W67" s="64"/>
    </row>
    <row r="68" spans="1:23" x14ac:dyDescent="0.25">
      <c r="B68" s="36" t="s">
        <v>67</v>
      </c>
      <c r="C68" s="36"/>
      <c r="D68" s="36"/>
      <c r="E68" s="42">
        <f t="shared" ref="E68:H68" si="21">H242/1000000000</f>
        <v>0</v>
      </c>
      <c r="F68" s="42">
        <f t="shared" si="21"/>
        <v>0</v>
      </c>
      <c r="G68" s="42">
        <f t="shared" si="21"/>
        <v>0</v>
      </c>
      <c r="H68" s="42">
        <f t="shared" si="21"/>
        <v>0</v>
      </c>
      <c r="J68" s="65"/>
      <c r="K68" s="63"/>
      <c r="L68" s="63"/>
      <c r="M68" s="63"/>
      <c r="N68" s="63"/>
      <c r="O68" s="63"/>
      <c r="P68" s="63"/>
      <c r="Q68" s="63"/>
      <c r="R68" s="63"/>
      <c r="S68" s="63"/>
      <c r="T68" s="63"/>
      <c r="U68" s="63"/>
      <c r="V68" s="63"/>
      <c r="W68" s="64"/>
    </row>
    <row r="69" spans="1:23" x14ac:dyDescent="0.25">
      <c r="B69" s="46" t="s">
        <v>68</v>
      </c>
      <c r="C69" s="46"/>
      <c r="D69" s="46"/>
      <c r="E69" s="55">
        <f t="shared" ref="E69:H69" si="22">H243/1000000000</f>
        <v>0</v>
      </c>
      <c r="F69" s="55">
        <f t="shared" si="22"/>
        <v>0</v>
      </c>
      <c r="G69" s="55">
        <f t="shared" si="22"/>
        <v>0</v>
      </c>
      <c r="H69" s="55">
        <f t="shared" si="22"/>
        <v>0</v>
      </c>
      <c r="J69" s="66"/>
      <c r="K69" s="67"/>
      <c r="L69" s="67"/>
      <c r="M69" s="67"/>
      <c r="N69" s="67"/>
      <c r="O69" s="67"/>
      <c r="P69" s="67"/>
      <c r="Q69" s="67"/>
      <c r="R69" s="67"/>
      <c r="S69" s="67"/>
      <c r="T69" s="67"/>
      <c r="U69" s="67"/>
      <c r="V69" s="67"/>
      <c r="W69" s="68"/>
    </row>
    <row r="70" spans="1:23" x14ac:dyDescent="0.25">
      <c r="A70" s="5"/>
      <c r="B70" s="5"/>
      <c r="C70" s="5"/>
      <c r="D70" s="5"/>
      <c r="E70" s="5"/>
      <c r="F70" s="5"/>
      <c r="G70" s="5"/>
      <c r="H70" s="5"/>
      <c r="I70" s="5"/>
      <c r="J70" s="5"/>
      <c r="K70" s="5"/>
      <c r="L70" s="5"/>
      <c r="M70" s="5"/>
      <c r="N70" s="5"/>
      <c r="O70" s="5"/>
      <c r="P70" s="5"/>
      <c r="Q70" s="5"/>
      <c r="R70" s="5"/>
      <c r="S70" s="5"/>
      <c r="T70" s="5"/>
      <c r="U70" s="5"/>
      <c r="V70" s="5"/>
      <c r="W70" s="5"/>
    </row>
    <row r="72" spans="1:23" x14ac:dyDescent="0.25">
      <c r="A72" s="32" t="s">
        <v>69</v>
      </c>
      <c r="B72" s="11"/>
      <c r="C72" s="11"/>
      <c r="D72" s="11"/>
      <c r="E72" s="11"/>
      <c r="F72" s="11"/>
      <c r="G72" s="11"/>
      <c r="H72" s="11"/>
      <c r="J72" s="32" t="s">
        <v>70</v>
      </c>
      <c r="K72" s="11"/>
      <c r="L72" s="11"/>
      <c r="M72" s="11"/>
      <c r="N72" s="11"/>
      <c r="O72" s="11"/>
      <c r="P72" s="11"/>
      <c r="Q72" s="11"/>
      <c r="R72" s="11"/>
      <c r="S72" s="11"/>
      <c r="T72" s="11"/>
      <c r="U72" s="11"/>
      <c r="V72" s="11"/>
      <c r="W72" s="11"/>
    </row>
    <row r="74" spans="1:23" ht="15.75" thickBot="1" x14ac:dyDescent="0.3">
      <c r="B74" s="50" t="s">
        <v>71</v>
      </c>
      <c r="C74" s="50"/>
      <c r="D74" s="50"/>
      <c r="E74" s="50"/>
      <c r="F74" s="50"/>
      <c r="G74" s="73" t="s">
        <v>72</v>
      </c>
      <c r="H74" s="73" t="s">
        <v>73</v>
      </c>
      <c r="J74" t="s">
        <v>74</v>
      </c>
      <c r="L74" s="22"/>
      <c r="M74" s="77"/>
      <c r="R74" s="22"/>
    </row>
    <row r="75" spans="1:23" ht="15.75" thickTop="1" x14ac:dyDescent="0.25">
      <c r="B75" s="74"/>
      <c r="F75" s="69"/>
      <c r="G75" s="69"/>
      <c r="H75" s="71"/>
      <c r="J75" t="s">
        <v>75</v>
      </c>
      <c r="M75" s="76">
        <f>F201</f>
        <v>0</v>
      </c>
      <c r="R75" s="22"/>
    </row>
    <row r="76" spans="1:23" x14ac:dyDescent="0.25">
      <c r="B76" s="74"/>
      <c r="F76" s="69"/>
      <c r="G76" s="69"/>
      <c r="H76" s="71"/>
      <c r="J76" t="s">
        <v>76</v>
      </c>
      <c r="L76" s="22"/>
      <c r="M76" s="77"/>
      <c r="R76" s="76"/>
    </row>
    <row r="77" spans="1:23" x14ac:dyDescent="0.25">
      <c r="B77" s="74"/>
      <c r="F77" s="69"/>
      <c r="G77" s="69"/>
      <c r="H77" s="71"/>
      <c r="J77" t="s">
        <v>77</v>
      </c>
      <c r="L77" s="22"/>
      <c r="M77" s="77"/>
      <c r="R77" s="22"/>
    </row>
    <row r="78" spans="1:23" x14ac:dyDescent="0.25">
      <c r="B78" s="74"/>
      <c r="F78" s="69"/>
      <c r="G78" s="69"/>
      <c r="H78" s="71"/>
      <c r="J78" t="s">
        <v>78</v>
      </c>
      <c r="L78" s="8"/>
      <c r="M78" s="77"/>
      <c r="R78" s="76"/>
    </row>
    <row r="79" spans="1:23" x14ac:dyDescent="0.25">
      <c r="B79" s="74"/>
      <c r="F79" s="69"/>
      <c r="G79" s="69"/>
      <c r="H79" s="71"/>
      <c r="J79" t="s">
        <v>79</v>
      </c>
      <c r="L79" s="22"/>
      <c r="M79" s="77"/>
    </row>
    <row r="80" spans="1:23" x14ac:dyDescent="0.25">
      <c r="B80" s="74"/>
      <c r="F80" s="69"/>
      <c r="G80" s="69"/>
      <c r="H80" s="71"/>
      <c r="J80" t="s">
        <v>80</v>
      </c>
      <c r="L80" s="22"/>
      <c r="M80" s="77"/>
    </row>
    <row r="81" spans="1:23" x14ac:dyDescent="0.25">
      <c r="B81" s="74"/>
      <c r="F81" s="69"/>
      <c r="G81" s="69"/>
      <c r="H81" s="71"/>
      <c r="J81" s="5"/>
      <c r="K81" s="5"/>
      <c r="L81" s="5"/>
      <c r="M81" s="5"/>
      <c r="N81" s="5"/>
      <c r="O81" s="5"/>
      <c r="P81" s="5"/>
      <c r="Q81" s="5"/>
      <c r="R81" s="5"/>
      <c r="S81" s="5"/>
      <c r="T81" s="5"/>
      <c r="U81" s="5"/>
      <c r="V81" s="5"/>
      <c r="W81" s="5"/>
    </row>
    <row r="82" spans="1:23" x14ac:dyDescent="0.25">
      <c r="B82" s="74"/>
      <c r="F82" s="69"/>
      <c r="G82" s="69"/>
      <c r="H82" s="71"/>
    </row>
    <row r="83" spans="1:23" x14ac:dyDescent="0.25">
      <c r="B83" s="74"/>
      <c r="F83" s="69"/>
      <c r="G83" s="69"/>
      <c r="H83" s="71"/>
      <c r="J83" t="s">
        <v>81</v>
      </c>
    </row>
    <row r="84" spans="1:23" x14ac:dyDescent="0.25">
      <c r="B84" s="75"/>
      <c r="C84" s="46"/>
      <c r="D84" s="46"/>
      <c r="E84" s="46"/>
      <c r="F84" s="70"/>
      <c r="G84" s="70"/>
      <c r="H84" s="72"/>
    </row>
    <row r="85" spans="1:23" ht="15.75" thickBot="1" x14ac:dyDescent="0.3">
      <c r="B85" s="78" t="s">
        <v>82</v>
      </c>
      <c r="C85" s="78"/>
      <c r="D85" s="78"/>
      <c r="E85" s="78"/>
      <c r="F85" s="79"/>
      <c r="G85" s="79"/>
      <c r="H85" s="80">
        <v>1</v>
      </c>
      <c r="J85" s="5"/>
      <c r="K85" s="5"/>
      <c r="L85" s="5"/>
      <c r="M85" s="5"/>
      <c r="N85" s="5"/>
      <c r="O85" s="5"/>
      <c r="P85" s="5"/>
      <c r="Q85" s="5"/>
      <c r="R85" s="5"/>
      <c r="S85" s="5"/>
      <c r="T85" s="5"/>
      <c r="U85" s="5"/>
      <c r="V85" s="5"/>
      <c r="W85" s="5"/>
    </row>
    <row r="86" spans="1:23" ht="15.75" thickTop="1" x14ac:dyDescent="0.25">
      <c r="A86" s="46"/>
      <c r="B86" s="46"/>
      <c r="C86" s="46"/>
      <c r="D86" s="46"/>
      <c r="E86" s="46"/>
      <c r="F86" s="46"/>
      <c r="G86" s="46"/>
      <c r="H86" s="46"/>
      <c r="I86" s="46"/>
      <c r="J86" s="46"/>
      <c r="K86" s="46"/>
      <c r="L86" s="46"/>
      <c r="M86" s="46"/>
      <c r="N86" s="46"/>
      <c r="O86" s="46"/>
      <c r="P86" s="46"/>
      <c r="Q86" s="46"/>
      <c r="R86" s="46"/>
      <c r="S86" s="46"/>
      <c r="T86" s="46"/>
      <c r="U86" s="46"/>
      <c r="V86" s="46"/>
      <c r="W86" s="46"/>
    </row>
    <row r="88" spans="1:23" hidden="1" outlineLevel="1" x14ac:dyDescent="0.25"/>
    <row r="89" spans="1:23" hidden="1" outlineLevel="1" x14ac:dyDescent="0.25"/>
    <row r="90" spans="1:23" hidden="1" outlineLevel="1" x14ac:dyDescent="0.25"/>
    <row r="91" spans="1:23" hidden="1" outlineLevel="1" x14ac:dyDescent="0.25"/>
    <row r="92" spans="1:23" hidden="1" outlineLevel="1" x14ac:dyDescent="0.25"/>
    <row r="93" spans="1:23" hidden="1" outlineLevel="1" x14ac:dyDescent="0.25"/>
    <row r="94" spans="1:23" hidden="1" outlineLevel="1" x14ac:dyDescent="0.25"/>
    <row r="95" spans="1:23" hidden="1" outlineLevel="1" x14ac:dyDescent="0.25"/>
    <row r="96" spans="1:23" hidden="1" outlineLevel="1" x14ac:dyDescent="0.25"/>
    <row r="97" hidden="1" outlineLevel="1" x14ac:dyDescent="0.25"/>
    <row r="98" hidden="1" outlineLevel="1" x14ac:dyDescent="0.25"/>
    <row r="99" hidden="1" outlineLevel="1" x14ac:dyDescent="0.25"/>
    <row r="100" hidden="1" outlineLevel="1" x14ac:dyDescent="0.25"/>
    <row r="101" hidden="1" outlineLevel="1" x14ac:dyDescent="0.25"/>
    <row r="102" hidden="1" outlineLevel="1" x14ac:dyDescent="0.25"/>
    <row r="103" hidden="1" outlineLevel="1" x14ac:dyDescent="0.25"/>
    <row r="104" hidden="1" outlineLevel="1" x14ac:dyDescent="0.25"/>
    <row r="105" hidden="1" outlineLevel="1" x14ac:dyDescent="0.25"/>
    <row r="106" hidden="1" outlineLevel="1" x14ac:dyDescent="0.25"/>
    <row r="107" hidden="1" outlineLevel="1" x14ac:dyDescent="0.25"/>
    <row r="108" hidden="1" outlineLevel="1" x14ac:dyDescent="0.25"/>
    <row r="109" hidden="1" outlineLevel="1" x14ac:dyDescent="0.25"/>
    <row r="110" hidden="1" outlineLevel="1" x14ac:dyDescent="0.25"/>
    <row r="111" hidden="1" outlineLevel="1" x14ac:dyDescent="0.25"/>
    <row r="112" hidden="1" outlineLevel="1" x14ac:dyDescent="0.25"/>
    <row r="113" hidden="1" outlineLevel="1" x14ac:dyDescent="0.25"/>
    <row r="114" hidden="1" outlineLevel="1" x14ac:dyDescent="0.25"/>
    <row r="115" hidden="1" outlineLevel="1" x14ac:dyDescent="0.25"/>
    <row r="116" hidden="1" outlineLevel="1" x14ac:dyDescent="0.25"/>
    <row r="117" hidden="1" outlineLevel="1" x14ac:dyDescent="0.25"/>
    <row r="118" hidden="1" outlineLevel="1" x14ac:dyDescent="0.25"/>
    <row r="119" hidden="1" outlineLevel="1" x14ac:dyDescent="0.25"/>
    <row r="120" hidden="1" outlineLevel="1" x14ac:dyDescent="0.25"/>
    <row r="121" hidden="1" outlineLevel="1" x14ac:dyDescent="0.25"/>
    <row r="122" hidden="1" outlineLevel="1" x14ac:dyDescent="0.25"/>
    <row r="123" hidden="1" outlineLevel="1" x14ac:dyDescent="0.25"/>
    <row r="124" hidden="1" outlineLevel="1" x14ac:dyDescent="0.25"/>
    <row r="125" hidden="1" outlineLevel="1" x14ac:dyDescent="0.25"/>
    <row r="126" hidden="1" outlineLevel="1" x14ac:dyDescent="0.25"/>
    <row r="127" hidden="1" outlineLevel="1" x14ac:dyDescent="0.25"/>
    <row r="128" hidden="1" outlineLevel="1" x14ac:dyDescent="0.25"/>
    <row r="129" hidden="1" outlineLevel="1" x14ac:dyDescent="0.25"/>
    <row r="130" hidden="1" outlineLevel="1" x14ac:dyDescent="0.25"/>
    <row r="131" hidden="1" outlineLevel="1" x14ac:dyDescent="0.25"/>
    <row r="132" hidden="1" outlineLevel="1" x14ac:dyDescent="0.25"/>
    <row r="133" hidden="1" outlineLevel="1" x14ac:dyDescent="0.25"/>
    <row r="134" hidden="1" outlineLevel="1" x14ac:dyDescent="0.25"/>
    <row r="135" hidden="1" outlineLevel="1" x14ac:dyDescent="0.25"/>
    <row r="136" hidden="1" outlineLevel="1" x14ac:dyDescent="0.25"/>
    <row r="137" hidden="1" outlineLevel="1" x14ac:dyDescent="0.25"/>
    <row r="138" hidden="1" outlineLevel="1" x14ac:dyDescent="0.25"/>
    <row r="139" hidden="1" outlineLevel="1" x14ac:dyDescent="0.25"/>
    <row r="140" hidden="1" outlineLevel="1" x14ac:dyDescent="0.25"/>
    <row r="141" hidden="1" outlineLevel="1" x14ac:dyDescent="0.25"/>
    <row r="142" hidden="1" outlineLevel="1" x14ac:dyDescent="0.25"/>
    <row r="143" hidden="1" outlineLevel="1" x14ac:dyDescent="0.25"/>
    <row r="144" hidden="1" outlineLevel="1" x14ac:dyDescent="0.25"/>
    <row r="145" hidden="1" outlineLevel="1" x14ac:dyDescent="0.25"/>
    <row r="146" hidden="1" outlineLevel="1" x14ac:dyDescent="0.25"/>
    <row r="147" hidden="1" outlineLevel="1" x14ac:dyDescent="0.25"/>
    <row r="148" hidden="1" outlineLevel="1" x14ac:dyDescent="0.25"/>
    <row r="149" hidden="1" outlineLevel="1" x14ac:dyDescent="0.25"/>
    <row r="150" hidden="1" outlineLevel="1" x14ac:dyDescent="0.25"/>
    <row r="151" hidden="1" outlineLevel="1" x14ac:dyDescent="0.25"/>
    <row r="152" hidden="1" outlineLevel="1" x14ac:dyDescent="0.25"/>
    <row r="153" hidden="1" outlineLevel="1" x14ac:dyDescent="0.25"/>
    <row r="154" hidden="1" outlineLevel="1" x14ac:dyDescent="0.25"/>
    <row r="155" hidden="1" outlineLevel="1" x14ac:dyDescent="0.25"/>
    <row r="156" hidden="1" outlineLevel="1" x14ac:dyDescent="0.25"/>
    <row r="157" hidden="1" outlineLevel="1" x14ac:dyDescent="0.25"/>
    <row r="158" hidden="1" outlineLevel="1" x14ac:dyDescent="0.25"/>
    <row r="159" hidden="1" outlineLevel="1" x14ac:dyDescent="0.25"/>
    <row r="160" hidden="1" outlineLevel="1" x14ac:dyDescent="0.25"/>
    <row r="161" hidden="1" outlineLevel="1" x14ac:dyDescent="0.25"/>
    <row r="162" hidden="1" outlineLevel="1" x14ac:dyDescent="0.25"/>
    <row r="163" hidden="1" outlineLevel="1" x14ac:dyDescent="0.25"/>
    <row r="164" hidden="1" outlineLevel="1" x14ac:dyDescent="0.25"/>
    <row r="165" hidden="1" outlineLevel="1" x14ac:dyDescent="0.25"/>
    <row r="166" hidden="1" outlineLevel="1" x14ac:dyDescent="0.25"/>
    <row r="167" hidden="1" outlineLevel="1" x14ac:dyDescent="0.25"/>
    <row r="168" hidden="1" outlineLevel="1" x14ac:dyDescent="0.25"/>
    <row r="169" hidden="1" outlineLevel="1" x14ac:dyDescent="0.25"/>
    <row r="170" hidden="1" outlineLevel="1" x14ac:dyDescent="0.25"/>
    <row r="171" hidden="1" outlineLevel="1" x14ac:dyDescent="0.25"/>
    <row r="172" hidden="1" outlineLevel="1" x14ac:dyDescent="0.25"/>
    <row r="173" hidden="1" outlineLevel="1" x14ac:dyDescent="0.25"/>
    <row r="174" hidden="1" outlineLevel="1" x14ac:dyDescent="0.25"/>
    <row r="175" hidden="1" outlineLevel="1" x14ac:dyDescent="0.25"/>
    <row r="176" hidden="1" outlineLevel="1" x14ac:dyDescent="0.25"/>
    <row r="177" hidden="1" outlineLevel="1" x14ac:dyDescent="0.25"/>
    <row r="178" hidden="1" outlineLevel="1" x14ac:dyDescent="0.25"/>
    <row r="179" hidden="1" outlineLevel="1" x14ac:dyDescent="0.25"/>
    <row r="180" hidden="1" outlineLevel="1" x14ac:dyDescent="0.25"/>
    <row r="181" hidden="1" outlineLevel="1" x14ac:dyDescent="0.25"/>
    <row r="182" hidden="1" outlineLevel="1" x14ac:dyDescent="0.25"/>
    <row r="183" hidden="1" outlineLevel="1" x14ac:dyDescent="0.25"/>
    <row r="184" hidden="1" outlineLevel="1" x14ac:dyDescent="0.25"/>
    <row r="185" hidden="1" outlineLevel="1" x14ac:dyDescent="0.25"/>
    <row r="186" hidden="1" outlineLevel="1" x14ac:dyDescent="0.25"/>
    <row r="187" hidden="1" outlineLevel="1" x14ac:dyDescent="0.25"/>
    <row r="188" hidden="1" outlineLevel="1" x14ac:dyDescent="0.25"/>
    <row r="189" hidden="1" outlineLevel="1" x14ac:dyDescent="0.25"/>
    <row r="190" hidden="1" outlineLevel="1" x14ac:dyDescent="0.25"/>
    <row r="191" hidden="1" outlineLevel="1" x14ac:dyDescent="0.25"/>
    <row r="192" hidden="1" outlineLevel="1" x14ac:dyDescent="0.25"/>
    <row r="193" spans="1:47" hidden="1" outlineLevel="1" x14ac:dyDescent="0.25"/>
    <row r="194" spans="1:47" hidden="1" outlineLevel="1" x14ac:dyDescent="0.25"/>
    <row r="195" spans="1:47" hidden="1" outlineLevel="1" x14ac:dyDescent="0.25"/>
    <row r="196" spans="1:47" hidden="1" outlineLevel="1" x14ac:dyDescent="0.25"/>
    <row r="197" spans="1:47" hidden="1" outlineLevel="1" x14ac:dyDescent="0.25"/>
    <row r="198" spans="1:47" collapsed="1" x14ac:dyDescent="0.25"/>
    <row r="200" spans="1:47" x14ac:dyDescent="0.25">
      <c r="A200" s="32" t="s">
        <v>83</v>
      </c>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row>
    <row r="201" spans="1:47" x14ac:dyDescent="0.25">
      <c r="A201" t="s">
        <v>75</v>
      </c>
      <c r="F201" s="33"/>
      <c r="G201" s="33"/>
      <c r="H201" s="33"/>
      <c r="I201" s="33"/>
      <c r="J201" s="33"/>
      <c r="K201" s="33"/>
    </row>
    <row r="202" spans="1:47" x14ac:dyDescent="0.25">
      <c r="A202" t="s">
        <v>84</v>
      </c>
      <c r="F202" s="34"/>
      <c r="G202" s="33"/>
      <c r="H202" s="33"/>
      <c r="I202" s="33"/>
      <c r="J202" s="33"/>
      <c r="K202" s="33"/>
    </row>
    <row r="203" spans="1:47" x14ac:dyDescent="0.25">
      <c r="A203" t="s">
        <v>85</v>
      </c>
      <c r="F203" s="33"/>
      <c r="G203" s="33"/>
      <c r="H203" s="33"/>
      <c r="I203" s="33"/>
      <c r="J203" s="33"/>
      <c r="K203" s="33"/>
      <c r="O203" s="33" t="s">
        <v>86</v>
      </c>
      <c r="Q203" s="35" t="s">
        <v>87</v>
      </c>
      <c r="R203" s="35"/>
      <c r="T203" t="s">
        <v>88</v>
      </c>
      <c r="U203" t="s">
        <v>89</v>
      </c>
      <c r="V203" t="s">
        <v>90</v>
      </c>
      <c r="W203" t="s">
        <v>91</v>
      </c>
      <c r="X203" t="s">
        <v>92</v>
      </c>
      <c r="Y203" t="s">
        <v>93</v>
      </c>
      <c r="Z203" t="s">
        <v>94</v>
      </c>
      <c r="AA203" t="s">
        <v>95</v>
      </c>
      <c r="AB203" t="s">
        <v>96</v>
      </c>
      <c r="AC203" t="s">
        <v>97</v>
      </c>
      <c r="AD203" t="s">
        <v>98</v>
      </c>
      <c r="AE203" t="s">
        <v>99</v>
      </c>
      <c r="AF203" t="s">
        <v>100</v>
      </c>
      <c r="AG203" t="s">
        <v>101</v>
      </c>
      <c r="AH203" t="s">
        <v>102</v>
      </c>
      <c r="AI203" t="s">
        <v>103</v>
      </c>
      <c r="AJ203" t="s">
        <v>104</v>
      </c>
      <c r="AK203" t="s">
        <v>105</v>
      </c>
      <c r="AL203" t="s">
        <v>106</v>
      </c>
      <c r="AM203" t="s">
        <v>107</v>
      </c>
      <c r="AN203" t="s">
        <v>108</v>
      </c>
      <c r="AO203" t="s">
        <v>109</v>
      </c>
      <c r="AP203" t="s">
        <v>110</v>
      </c>
      <c r="AQ203" t="s">
        <v>111</v>
      </c>
      <c r="AR203" t="s">
        <v>112</v>
      </c>
      <c r="AS203" t="s">
        <v>113</v>
      </c>
    </row>
    <row r="204" spans="1:47" x14ac:dyDescent="0.25">
      <c r="A204" t="s">
        <v>114</v>
      </c>
      <c r="F204" s="33"/>
      <c r="G204" s="33"/>
      <c r="H204" s="33"/>
      <c r="I204" s="33"/>
      <c r="J204" s="33"/>
      <c r="K204" s="33"/>
    </row>
    <row r="205" spans="1:47" x14ac:dyDescent="0.25">
      <c r="A205" t="s">
        <v>32</v>
      </c>
      <c r="F205" s="33" t="str">
        <f>CONCATENATE("Q",TEXT(F207,"0")," ",TEXT(F206,"0"))</f>
        <v>Q0 0</v>
      </c>
      <c r="G205" s="33"/>
      <c r="H205" s="33">
        <v>1</v>
      </c>
      <c r="I205" s="33">
        <v>2</v>
      </c>
      <c r="J205" s="33">
        <v>3</v>
      </c>
      <c r="K205" s="33">
        <v>4</v>
      </c>
      <c r="O205">
        <v>1</v>
      </c>
      <c r="P205">
        <v>1</v>
      </c>
      <c r="Q205">
        <f>H207</f>
        <v>-3</v>
      </c>
      <c r="R205" s="33" t="str">
        <f>CONCATENATE("Q",TEXT(P205,"0")," ",TEXT(Q205,"0"))</f>
        <v>Q1 -3</v>
      </c>
      <c r="S205" t="str">
        <f>R205</f>
        <v>Q1 -3</v>
      </c>
    </row>
    <row r="206" spans="1:47" x14ac:dyDescent="0.25">
      <c r="A206" t="s">
        <v>115</v>
      </c>
      <c r="F206" s="33"/>
      <c r="G206" s="33"/>
      <c r="H206" s="33" t="s">
        <v>116</v>
      </c>
      <c r="I206" s="33" t="s">
        <v>116</v>
      </c>
      <c r="J206" s="33" t="s">
        <v>116</v>
      </c>
      <c r="K206" s="33" t="str">
        <f>IF(F207=4,"FY",CONCATENATE("Q",TEXT(F207,"0")))</f>
        <v>Q0</v>
      </c>
      <c r="O206">
        <f>IF(R206=S206,O205+1,O205)</f>
        <v>1</v>
      </c>
      <c r="P206">
        <v>2</v>
      </c>
      <c r="Q206">
        <f>Q205</f>
        <v>-3</v>
      </c>
      <c r="R206" s="33" t="str">
        <f t="shared" ref="R206:R220" si="23">CONCATENATE("Q",TEXT(P206,"0")," ",TEXT(Q206,"0"))</f>
        <v>Q2 -3</v>
      </c>
      <c r="S206" t="str">
        <f t="shared" ref="S206:S216" si="24">IF(ISNUMBER(T206),R206,S205)</f>
        <v>Q1 -3</v>
      </c>
    </row>
    <row r="207" spans="1:47" x14ac:dyDescent="0.25">
      <c r="A207" t="s">
        <v>117</v>
      </c>
      <c r="F207" s="33"/>
      <c r="G207" s="33"/>
      <c r="H207" s="33">
        <f>I207-1</f>
        <v>-3</v>
      </c>
      <c r="I207" s="33">
        <f>J207-1</f>
        <v>-2</v>
      </c>
      <c r="J207" s="33">
        <f>K207-1</f>
        <v>-1</v>
      </c>
      <c r="K207" s="33">
        <f>F206</f>
        <v>0</v>
      </c>
      <c r="O207">
        <f t="shared" ref="O207:O220" si="25">IF(R207=S207,O206+1,O206)</f>
        <v>1</v>
      </c>
      <c r="P207">
        <v>3</v>
      </c>
      <c r="Q207">
        <f>Q206</f>
        <v>-3</v>
      </c>
      <c r="R207" s="33" t="str">
        <f t="shared" si="23"/>
        <v>Q3 -3</v>
      </c>
      <c r="S207" t="str">
        <f t="shared" si="24"/>
        <v>Q1 -3</v>
      </c>
    </row>
    <row r="208" spans="1:47" x14ac:dyDescent="0.25">
      <c r="A208" t="s">
        <v>118</v>
      </c>
      <c r="F208" s="33">
        <f>T222</f>
        <v>0</v>
      </c>
      <c r="G208" s="33"/>
      <c r="H208" s="33" t="str">
        <f>CONCATENATE(H206," ",TEXT(H207,"0"))</f>
        <v>FY -3</v>
      </c>
      <c r="I208" s="33" t="str">
        <f t="shared" ref="I208:K208" si="26">CONCATENATE(I206," ",TEXT(I207,"0"))</f>
        <v>FY -2</v>
      </c>
      <c r="J208" s="33" t="str">
        <f t="shared" si="26"/>
        <v>FY -1</v>
      </c>
      <c r="K208" s="33" t="str">
        <f t="shared" si="26"/>
        <v>Q0 0</v>
      </c>
      <c r="M208" t="str">
        <f>CONCATENATE("FY ",TEXT(F206,"0"))</f>
        <v>FY 0</v>
      </c>
      <c r="N208" t="str">
        <f>CONCATENATE("Q",TEXT(F207,"0")," ",TEXT(F206,"0"))</f>
        <v>Q0 0</v>
      </c>
      <c r="O208">
        <f t="shared" si="25"/>
        <v>1</v>
      </c>
      <c r="P208">
        <v>4</v>
      </c>
      <c r="Q208">
        <f>Q207</f>
        <v>-3</v>
      </c>
      <c r="R208" s="33" t="str">
        <f t="shared" si="23"/>
        <v>Q4 -3</v>
      </c>
      <c r="S208" t="str">
        <f t="shared" si="24"/>
        <v>Q1 -3</v>
      </c>
    </row>
    <row r="209" spans="1:45" x14ac:dyDescent="0.25">
      <c r="A209" t="s">
        <v>119</v>
      </c>
      <c r="F209" s="33"/>
      <c r="K209" s="33" t="str">
        <f>IF(F207=4," ","LTM")</f>
        <v>LTM</v>
      </c>
      <c r="O209">
        <f t="shared" si="25"/>
        <v>1</v>
      </c>
      <c r="P209">
        <v>1</v>
      </c>
      <c r="Q209">
        <f>Q208+1</f>
        <v>-2</v>
      </c>
      <c r="R209" s="33" t="str">
        <f t="shared" si="23"/>
        <v>Q1 -2</v>
      </c>
      <c r="S209" t="str">
        <f t="shared" si="24"/>
        <v>Q1 -3</v>
      </c>
    </row>
    <row r="210" spans="1:45" x14ac:dyDescent="0.25">
      <c r="G210" t="s">
        <v>36</v>
      </c>
      <c r="H210">
        <f>T228</f>
        <v>0</v>
      </c>
      <c r="I210">
        <f>T229</f>
        <v>0</v>
      </c>
      <c r="J210">
        <f>T230</f>
        <v>0</v>
      </c>
      <c r="K210">
        <f>IF(ISNUMBER(M210),M210,N210)</f>
        <v>0</v>
      </c>
      <c r="M210" t="str">
        <f>IF(ISNUMBER(T231),T231,"")</f>
        <v/>
      </c>
      <c r="N210">
        <f>T222</f>
        <v>0</v>
      </c>
      <c r="O210">
        <f t="shared" si="25"/>
        <v>1</v>
      </c>
      <c r="P210">
        <v>2</v>
      </c>
      <c r="Q210">
        <f>Q209</f>
        <v>-2</v>
      </c>
      <c r="R210" s="33" t="str">
        <f t="shared" si="23"/>
        <v>Q2 -2</v>
      </c>
      <c r="S210" t="str">
        <f t="shared" si="24"/>
        <v>Q1 -3</v>
      </c>
    </row>
    <row r="211" spans="1:45" x14ac:dyDescent="0.25">
      <c r="G211" t="s">
        <v>37</v>
      </c>
      <c r="H211" s="39">
        <f>IF(ISERROR(T228/T227-1),,T228/T227-1)</f>
        <v>0</v>
      </c>
      <c r="I211" s="39">
        <f>IF(ISERROR(I210/H210-1),,I210/H210-1)</f>
        <v>0</v>
      </c>
      <c r="J211" s="39">
        <f>IF(ISERROR(J210/I210-1),,J210/I210-1)</f>
        <v>0</v>
      </c>
      <c r="K211" s="39">
        <f>IF(ISERROR(T222/T223-1),,T222/T223-1)</f>
        <v>0</v>
      </c>
      <c r="O211">
        <f t="shared" si="25"/>
        <v>1</v>
      </c>
      <c r="P211">
        <v>3</v>
      </c>
      <c r="Q211">
        <f>Q210</f>
        <v>-2</v>
      </c>
      <c r="R211" s="33" t="str">
        <f t="shared" si="23"/>
        <v>Q3 -2</v>
      </c>
      <c r="S211" t="str">
        <f t="shared" si="24"/>
        <v>Q1 -3</v>
      </c>
    </row>
    <row r="212" spans="1:45" x14ac:dyDescent="0.25">
      <c r="G212" t="s">
        <v>38</v>
      </c>
      <c r="H212">
        <f>U228</f>
        <v>0</v>
      </c>
      <c r="I212">
        <f>U229</f>
        <v>0</v>
      </c>
      <c r="J212">
        <f>U230</f>
        <v>0</v>
      </c>
      <c r="K212">
        <f>IF(ISNUMBER(M212),M212,N212)</f>
        <v>0</v>
      </c>
      <c r="M212" t="str">
        <f>IF(ISNUMBER(U231),U231,"")</f>
        <v/>
      </c>
      <c r="N212">
        <f>U222</f>
        <v>0</v>
      </c>
      <c r="O212">
        <f t="shared" si="25"/>
        <v>1</v>
      </c>
      <c r="P212">
        <v>4</v>
      </c>
      <c r="Q212">
        <f>Q211</f>
        <v>-2</v>
      </c>
      <c r="R212" s="33" t="str">
        <f t="shared" si="23"/>
        <v>Q4 -2</v>
      </c>
      <c r="S212" t="str">
        <f t="shared" si="24"/>
        <v>Q1 -3</v>
      </c>
    </row>
    <row r="213" spans="1:45" x14ac:dyDescent="0.25">
      <c r="G213" t="s">
        <v>39</v>
      </c>
      <c r="H213" s="39">
        <f>IF(ISERROR(H212/H210),,H212/H210)</f>
        <v>0</v>
      </c>
      <c r="I213" s="39">
        <f t="shared" ref="I213:K213" si="27">IF(ISERROR(I212/I210),,I212/I210)</f>
        <v>0</v>
      </c>
      <c r="J213" s="39">
        <f t="shared" si="27"/>
        <v>0</v>
      </c>
      <c r="K213" s="39">
        <f t="shared" si="27"/>
        <v>0</v>
      </c>
      <c r="O213">
        <f t="shared" si="25"/>
        <v>1</v>
      </c>
      <c r="P213">
        <v>1</v>
      </c>
      <c r="Q213">
        <f>Q212+1</f>
        <v>-1</v>
      </c>
      <c r="R213" s="33" t="str">
        <f t="shared" si="23"/>
        <v>Q1 -1</v>
      </c>
      <c r="S213" t="str">
        <f t="shared" si="24"/>
        <v>Q1 -3</v>
      </c>
    </row>
    <row r="214" spans="1:45" x14ac:dyDescent="0.25">
      <c r="G214" t="s">
        <v>40</v>
      </c>
      <c r="H214">
        <f>V228</f>
        <v>0</v>
      </c>
      <c r="I214">
        <f>V229</f>
        <v>0</v>
      </c>
      <c r="J214">
        <f>V230</f>
        <v>0</v>
      </c>
      <c r="K214">
        <f>IF(ISNUMBER(M214),M214,N214)</f>
        <v>0</v>
      </c>
      <c r="M214" t="str">
        <f>IF(ISNUMBER(V231),V231,"")</f>
        <v/>
      </c>
      <c r="N214">
        <f>V222</f>
        <v>0</v>
      </c>
      <c r="O214">
        <f t="shared" si="25"/>
        <v>1</v>
      </c>
      <c r="P214">
        <v>2</v>
      </c>
      <c r="Q214">
        <f>Q213</f>
        <v>-1</v>
      </c>
      <c r="R214" s="33" t="str">
        <f t="shared" si="23"/>
        <v>Q2 -1</v>
      </c>
      <c r="S214" t="str">
        <f t="shared" si="24"/>
        <v>Q1 -3</v>
      </c>
    </row>
    <row r="215" spans="1:45" x14ac:dyDescent="0.25">
      <c r="G215" t="s">
        <v>41</v>
      </c>
      <c r="H215" s="39">
        <f>IF(ISERROR(H214/H210),,H214/H210)</f>
        <v>0</v>
      </c>
      <c r="I215" s="39">
        <f t="shared" ref="I215:K215" si="28">IF(ISERROR(I214/I210),,I214/I210)</f>
        <v>0</v>
      </c>
      <c r="J215" s="39">
        <f t="shared" si="28"/>
        <v>0</v>
      </c>
      <c r="K215" s="39">
        <f t="shared" si="28"/>
        <v>0</v>
      </c>
      <c r="O215">
        <f t="shared" si="25"/>
        <v>1</v>
      </c>
      <c r="P215">
        <v>3</v>
      </c>
      <c r="Q215">
        <f>Q214</f>
        <v>-1</v>
      </c>
      <c r="R215" s="33" t="str">
        <f t="shared" si="23"/>
        <v>Q3 -1</v>
      </c>
      <c r="S215" t="str">
        <f t="shared" si="24"/>
        <v>Q1 -3</v>
      </c>
    </row>
    <row r="216" spans="1:45" x14ac:dyDescent="0.25">
      <c r="G216" t="s">
        <v>42</v>
      </c>
      <c r="H216">
        <f>W228</f>
        <v>0</v>
      </c>
      <c r="I216">
        <f>W229</f>
        <v>0</v>
      </c>
      <c r="J216">
        <f>W230</f>
        <v>0</v>
      </c>
      <c r="K216">
        <f>IF(ISNUMBER(M216),M216,N216)</f>
        <v>0</v>
      </c>
      <c r="M216" t="str">
        <f>IF(ISNUMBER(W231),W231,"")</f>
        <v/>
      </c>
      <c r="N216">
        <f>W222</f>
        <v>0</v>
      </c>
      <c r="O216">
        <f t="shared" si="25"/>
        <v>1</v>
      </c>
      <c r="P216">
        <v>4</v>
      </c>
      <c r="Q216">
        <f>Q215</f>
        <v>-1</v>
      </c>
      <c r="R216" s="33" t="str">
        <f t="shared" si="23"/>
        <v>Q4 -1</v>
      </c>
      <c r="S216" t="str">
        <f t="shared" si="24"/>
        <v>Q1 -3</v>
      </c>
    </row>
    <row r="217" spans="1:45" x14ac:dyDescent="0.25">
      <c r="G217" t="s">
        <v>43</v>
      </c>
      <c r="H217" s="39">
        <f>IF(ISERROR(H216/H210),,H216/H210)</f>
        <v>0</v>
      </c>
      <c r="I217" s="39">
        <f t="shared" ref="I217:K217" si="29">IF(ISERROR(I216/I210),,I216/I210)</f>
        <v>0</v>
      </c>
      <c r="J217" s="39">
        <f t="shared" si="29"/>
        <v>0</v>
      </c>
      <c r="K217" s="39">
        <f t="shared" si="29"/>
        <v>0</v>
      </c>
      <c r="O217">
        <f t="shared" si="25"/>
        <v>1</v>
      </c>
      <c r="P217">
        <v>1</v>
      </c>
      <c r="Q217">
        <f>Q216+1</f>
        <v>0</v>
      </c>
      <c r="R217" s="33" t="str">
        <f t="shared" si="23"/>
        <v>Q1 0</v>
      </c>
      <c r="S217" t="str">
        <f>IF(ISNUMBER(T217),R217,S216)</f>
        <v>Q1 -3</v>
      </c>
    </row>
    <row r="218" spans="1:45" x14ac:dyDescent="0.25">
      <c r="G218" t="s">
        <v>120</v>
      </c>
      <c r="H218" s="15">
        <f>X228</f>
        <v>0</v>
      </c>
      <c r="I218" s="15">
        <f>X229</f>
        <v>0</v>
      </c>
      <c r="J218" s="15">
        <f>X230</f>
        <v>0</v>
      </c>
      <c r="K218" s="15">
        <f>K23</f>
        <v>0</v>
      </c>
      <c r="O218">
        <f t="shared" si="25"/>
        <v>1</v>
      </c>
      <c r="P218">
        <v>2</v>
      </c>
      <c r="Q218">
        <f>Q217</f>
        <v>0</v>
      </c>
      <c r="R218" s="33" t="str">
        <f t="shared" si="23"/>
        <v>Q2 0</v>
      </c>
      <c r="S218" t="str">
        <f t="shared" ref="S218:S220" si="30">IF(ISNUMBER(T218),R218,S217)</f>
        <v>Q1 -3</v>
      </c>
    </row>
    <row r="219" spans="1:45" x14ac:dyDescent="0.25">
      <c r="G219" t="s">
        <v>121</v>
      </c>
      <c r="H219" s="15">
        <f>Y228</f>
        <v>0</v>
      </c>
      <c r="I219" s="15">
        <f>Y229</f>
        <v>0</v>
      </c>
      <c r="J219" s="15">
        <f>Y230</f>
        <v>0</v>
      </c>
      <c r="K219" s="15"/>
      <c r="O219">
        <f t="shared" si="25"/>
        <v>1</v>
      </c>
      <c r="P219">
        <v>3</v>
      </c>
      <c r="Q219">
        <f>Q218</f>
        <v>0</v>
      </c>
      <c r="R219" s="33" t="str">
        <f t="shared" si="23"/>
        <v>Q3 0</v>
      </c>
      <c r="S219" t="str">
        <f t="shared" si="30"/>
        <v>Q1 -3</v>
      </c>
    </row>
    <row r="220" spans="1:45" x14ac:dyDescent="0.25">
      <c r="O220">
        <f t="shared" si="25"/>
        <v>1</v>
      </c>
      <c r="P220">
        <v>4</v>
      </c>
      <c r="Q220">
        <f>Q219</f>
        <v>0</v>
      </c>
      <c r="R220" s="33" t="str">
        <f t="shared" si="23"/>
        <v>Q4 0</v>
      </c>
      <c r="S220" t="str">
        <f t="shared" si="30"/>
        <v>Q1 -3</v>
      </c>
    </row>
    <row r="222" spans="1:45" x14ac:dyDescent="0.25">
      <c r="G222" t="s">
        <v>48</v>
      </c>
      <c r="H222">
        <f>Z228</f>
        <v>0</v>
      </c>
      <c r="I222">
        <f>Z229</f>
        <v>0</v>
      </c>
      <c r="J222">
        <f>Z230</f>
        <v>0</v>
      </c>
      <c r="K222">
        <f>IF(ISNUMBER(M222),M222,N222)</f>
        <v>0</v>
      </c>
      <c r="M222" t="str">
        <f>IF(ISNUMBER(Z231),Z231,"")</f>
        <v/>
      </c>
      <c r="N222">
        <f>Z222</f>
        <v>0</v>
      </c>
      <c r="O222">
        <f>O220</f>
        <v>1</v>
      </c>
      <c r="Q222" s="33" t="s">
        <v>122</v>
      </c>
      <c r="R222" s="38" t="str">
        <f>S220</f>
        <v>Q1 -3</v>
      </c>
      <c r="T222" cm="1">
        <f t="array" ref="T222">INDEX(T205:T220,O222)</f>
        <v>0</v>
      </c>
      <c r="U222" cm="1">
        <f t="array" ref="U222">INDEX(U205:U220,O222)</f>
        <v>0</v>
      </c>
      <c r="V222" cm="1">
        <f t="array" ref="V222">INDEX(V205:V220,O222)</f>
        <v>0</v>
      </c>
      <c r="W222" cm="1">
        <f t="array" ref="W222">INDEX(W205:W220,O222)</f>
        <v>0</v>
      </c>
      <c r="X222" cm="1">
        <f t="array" ref="X222">INDEX(X205:X220,O222)</f>
        <v>0</v>
      </c>
      <c r="Y222" cm="1">
        <f t="array" ref="Y222">INDEX(Y205:Y220,$O$222)</f>
        <v>0</v>
      </c>
      <c r="Z222" cm="1">
        <f t="array" ref="Z222">INDEX(Z205:Z220,$O$222)</f>
        <v>0</v>
      </c>
      <c r="AA222" cm="1">
        <f t="array" ref="AA222">INDEX(AA205:AA220,$O$222)</f>
        <v>0</v>
      </c>
      <c r="AB222" cm="1">
        <f t="array" ref="AB222">INDEX(AB205:AB220,$O$222)</f>
        <v>0</v>
      </c>
      <c r="AC222" cm="1">
        <f t="array" ref="AC222">INDEX(AC205:AC220,$O$222)</f>
        <v>0</v>
      </c>
      <c r="AD222" cm="1">
        <f t="array" ref="AD222">INDEX(AD205:AD220,$O$222)</f>
        <v>0</v>
      </c>
      <c r="AE222" cm="1">
        <f t="array" ref="AE222">INDEX(AE205:AE220,$O$222)</f>
        <v>0</v>
      </c>
      <c r="AF222" cm="1">
        <f t="array" ref="AF222">INDEX(AF205:AF220,$O$222)</f>
        <v>0</v>
      </c>
      <c r="AG222" cm="1">
        <f t="array" ref="AG222">INDEX(AG205:AG220,$O$222)</f>
        <v>0</v>
      </c>
      <c r="AH222" cm="1">
        <f t="array" ref="AH222">INDEX(AH205:AH220,$O$222)</f>
        <v>0</v>
      </c>
      <c r="AI222" cm="1">
        <f t="array" ref="AI222">INDEX(AI205:AI220,$O$222)</f>
        <v>0</v>
      </c>
      <c r="AJ222" cm="1">
        <f t="array" ref="AJ222">INDEX(AJ205:AJ220,$O$222)</f>
        <v>0</v>
      </c>
      <c r="AK222" cm="1">
        <f t="array" ref="AK222">INDEX(AK205:AK220,$O$222)</f>
        <v>0</v>
      </c>
      <c r="AL222" cm="1">
        <f t="array" ref="AL222">INDEX(AL205:AL220,$O$222)</f>
        <v>0</v>
      </c>
      <c r="AM222" cm="1">
        <f t="array" ref="AM222">INDEX(AM205:AM220,$O$222)</f>
        <v>0</v>
      </c>
      <c r="AN222" cm="1">
        <f t="array" ref="AN222">INDEX(AN205:AN220,$O$222)</f>
        <v>0</v>
      </c>
      <c r="AO222" cm="1">
        <f t="array" ref="AO222">INDEX(AO205:AO220,$O$222)</f>
        <v>0</v>
      </c>
      <c r="AP222" cm="1">
        <f t="array" ref="AP222">INDEX(AP205:AP220,$O$222)</f>
        <v>0</v>
      </c>
      <c r="AQ222" cm="1">
        <f t="array" ref="AQ222">INDEX(AQ205:AQ220,$O$222)</f>
        <v>0</v>
      </c>
      <c r="AR222" cm="1">
        <f t="array" ref="AR222">INDEX(AR205:AR220,$O$222)</f>
        <v>0</v>
      </c>
      <c r="AS222" cm="1">
        <f t="array" ref="AS222">INDEX(AS205:AS220,$O$222)</f>
        <v>0</v>
      </c>
    </row>
    <row r="223" spans="1:45" x14ac:dyDescent="0.25">
      <c r="G223" t="s">
        <v>49</v>
      </c>
      <c r="H223">
        <f>AA228</f>
        <v>0</v>
      </c>
      <c r="I223">
        <f>AA229</f>
        <v>0</v>
      </c>
      <c r="J223">
        <f>AA230</f>
        <v>0</v>
      </c>
      <c r="K223">
        <f t="shared" ref="K223:K234" si="31">IF(ISNUMBER(M223),M223,N223)</f>
        <v>0</v>
      </c>
      <c r="M223" t="str">
        <f>IF(ISNUMBER(AA231),AA231,"")</f>
        <v/>
      </c>
      <c r="N223">
        <f>AA222</f>
        <v>0</v>
      </c>
      <c r="O223">
        <f>O222-4</f>
        <v>-3</v>
      </c>
      <c r="Q223" t="s">
        <v>123</v>
      </c>
      <c r="R223" s="33" t="e" cm="1">
        <f t="array" ref="R223">INDEX(R205:R220,O223)</f>
        <v>#VALUE!</v>
      </c>
      <c r="T223" s="33" t="e" cm="1">
        <f t="array" ref="T223">INDEX(T205:T220,O223)</f>
        <v>#VALUE!</v>
      </c>
    </row>
    <row r="224" spans="1:45" x14ac:dyDescent="0.25">
      <c r="G224" t="s">
        <v>50</v>
      </c>
      <c r="H224">
        <f>AB228</f>
        <v>0</v>
      </c>
      <c r="I224">
        <f>AB229</f>
        <v>0</v>
      </c>
      <c r="J224">
        <f>AB230</f>
        <v>0</v>
      </c>
      <c r="K224">
        <f t="shared" si="31"/>
        <v>0</v>
      </c>
      <c r="M224" t="str">
        <f>IF(ISNUMBER(AB231),AB231,"")</f>
        <v/>
      </c>
      <c r="N224">
        <f>AB222</f>
        <v>0</v>
      </c>
    </row>
    <row r="225" spans="7:45" x14ac:dyDescent="0.25">
      <c r="G225" t="s">
        <v>51</v>
      </c>
      <c r="H225">
        <f>AC228</f>
        <v>0</v>
      </c>
      <c r="I225">
        <f>AC229</f>
        <v>0</v>
      </c>
      <c r="J225">
        <f>AC230</f>
        <v>0</v>
      </c>
      <c r="K225">
        <f t="shared" si="31"/>
        <v>0</v>
      </c>
      <c r="M225" t="str">
        <f>IF(ISNUMBER(AC231),AC231,"")</f>
        <v/>
      </c>
      <c r="N225">
        <f>AC222</f>
        <v>0</v>
      </c>
      <c r="Q225" s="35" t="s">
        <v>124</v>
      </c>
      <c r="R225" s="35"/>
    </row>
    <row r="226" spans="7:45" x14ac:dyDescent="0.25">
      <c r="G226" t="s">
        <v>52</v>
      </c>
      <c r="H226">
        <f>AD228</f>
        <v>0</v>
      </c>
      <c r="I226">
        <f>AD229</f>
        <v>0</v>
      </c>
      <c r="J226">
        <f>AD230</f>
        <v>0</v>
      </c>
      <c r="K226">
        <f t="shared" si="31"/>
        <v>0</v>
      </c>
      <c r="M226" t="str">
        <f>IF(ISNUMBER(AD231),AD231,"")</f>
        <v/>
      </c>
      <c r="N226">
        <f>AD222</f>
        <v>0</v>
      </c>
    </row>
    <row r="227" spans="7:45" x14ac:dyDescent="0.25">
      <c r="G227" t="s">
        <v>53</v>
      </c>
      <c r="H227">
        <f>AE228</f>
        <v>0</v>
      </c>
      <c r="I227">
        <f>AE229</f>
        <v>0</v>
      </c>
      <c r="J227">
        <f>AE230</f>
        <v>0</v>
      </c>
      <c r="K227">
        <f t="shared" si="31"/>
        <v>0</v>
      </c>
      <c r="M227" t="str">
        <f>IF(ISNUMBER(AE231),AE231,"")</f>
        <v/>
      </c>
      <c r="N227">
        <f>AE222</f>
        <v>0</v>
      </c>
      <c r="O227">
        <v>1</v>
      </c>
      <c r="Q227">
        <f>H207-1</f>
        <v>-4</v>
      </c>
      <c r="R227" s="33" t="str">
        <f>CONCATENATE("FY ",TEXT(Q227,"0"))</f>
        <v>FY -4</v>
      </c>
      <c r="S227" t="str">
        <f>R227</f>
        <v>FY -4</v>
      </c>
    </row>
    <row r="228" spans="7:45" x14ac:dyDescent="0.25">
      <c r="G228" t="s">
        <v>54</v>
      </c>
      <c r="H228">
        <f>AF228</f>
        <v>0</v>
      </c>
      <c r="I228">
        <f>AF229</f>
        <v>0</v>
      </c>
      <c r="J228">
        <f>AF230</f>
        <v>0</v>
      </c>
      <c r="K228">
        <f t="shared" si="31"/>
        <v>0</v>
      </c>
      <c r="M228" t="str">
        <f>IF(ISNUMBER(AF231),AF231,"")</f>
        <v/>
      </c>
      <c r="N228">
        <f>AF222</f>
        <v>0</v>
      </c>
      <c r="O228">
        <f t="shared" ref="O228:O230" si="32">IF(R228=S228,O227+1,O227)</f>
        <v>1</v>
      </c>
      <c r="Q228">
        <f>Q227+1</f>
        <v>-3</v>
      </c>
      <c r="R228" s="33" t="str">
        <f t="shared" ref="R228:R231" si="33">CONCATENATE("FY ",TEXT(Q228,"0"))</f>
        <v>FY -3</v>
      </c>
      <c r="S228" t="str">
        <f>IF(ISNUMBER(T228),R228,S227)</f>
        <v>FY -4</v>
      </c>
    </row>
    <row r="229" spans="7:45" x14ac:dyDescent="0.25">
      <c r="G229" t="s">
        <v>55</v>
      </c>
      <c r="H229">
        <f>AG228</f>
        <v>0</v>
      </c>
      <c r="I229">
        <f>AG229</f>
        <v>0</v>
      </c>
      <c r="J229">
        <f>AG230</f>
        <v>0</v>
      </c>
      <c r="K229">
        <f t="shared" si="31"/>
        <v>0</v>
      </c>
      <c r="M229" t="str">
        <f>IF(ISNUMBER(AG231),AG231,"")</f>
        <v/>
      </c>
      <c r="N229">
        <f>AG222</f>
        <v>0</v>
      </c>
      <c r="O229">
        <f t="shared" si="32"/>
        <v>1</v>
      </c>
      <c r="Q229">
        <f t="shared" ref="Q229:Q230" si="34">Q228+1</f>
        <v>-2</v>
      </c>
      <c r="R229" s="33" t="str">
        <f t="shared" si="33"/>
        <v>FY -2</v>
      </c>
      <c r="S229" t="str">
        <f t="shared" ref="S229:S230" si="35">IF(ISNUMBER(T229),R229,S228)</f>
        <v>FY -4</v>
      </c>
    </row>
    <row r="230" spans="7:45" x14ac:dyDescent="0.25">
      <c r="G230" t="s">
        <v>56</v>
      </c>
      <c r="H230">
        <f>AH228</f>
        <v>0</v>
      </c>
      <c r="I230">
        <f>AH229</f>
        <v>0</v>
      </c>
      <c r="J230">
        <f>AH230</f>
        <v>0</v>
      </c>
      <c r="K230">
        <f t="shared" si="31"/>
        <v>0</v>
      </c>
      <c r="M230" t="str">
        <f>IF(ISNUMBER(AH231),AH231,"")</f>
        <v/>
      </c>
      <c r="N230">
        <f>AH222</f>
        <v>0</v>
      </c>
      <c r="O230">
        <f t="shared" si="32"/>
        <v>1</v>
      </c>
      <c r="Q230">
        <f t="shared" si="34"/>
        <v>-1</v>
      </c>
      <c r="R230" s="33" t="str">
        <f t="shared" si="33"/>
        <v>FY -1</v>
      </c>
      <c r="S230" t="str">
        <f t="shared" si="35"/>
        <v>FY -4</v>
      </c>
    </row>
    <row r="231" spans="7:45" x14ac:dyDescent="0.25">
      <c r="G231" t="s">
        <v>57</v>
      </c>
      <c r="H231">
        <f>AI228</f>
        <v>0</v>
      </c>
      <c r="I231">
        <f>AI229</f>
        <v>0</v>
      </c>
      <c r="J231">
        <f>AI230</f>
        <v>0</v>
      </c>
      <c r="K231">
        <f t="shared" si="31"/>
        <v>0</v>
      </c>
      <c r="M231" t="str">
        <f>IF(ISNUMBER(AI231),AI231,"")</f>
        <v/>
      </c>
      <c r="N231">
        <f>AI222</f>
        <v>0</v>
      </c>
      <c r="O231">
        <f t="shared" ref="O231" si="36">IF(R231=S231,O230+1,O230)</f>
        <v>1</v>
      </c>
      <c r="Q231">
        <f t="shared" ref="Q231" si="37">Q230+1</f>
        <v>0</v>
      </c>
      <c r="R231" s="33" t="str">
        <f t="shared" si="33"/>
        <v>FY 0</v>
      </c>
      <c r="S231" t="str">
        <f t="shared" ref="S231" si="38">IF(ISNUMBER(T231),R231,S230)</f>
        <v>FY -4</v>
      </c>
    </row>
    <row r="232" spans="7:45" x14ac:dyDescent="0.25">
      <c r="G232" t="s">
        <v>58</v>
      </c>
      <c r="H232">
        <f>AJ228</f>
        <v>0</v>
      </c>
      <c r="I232">
        <f>AJ229</f>
        <v>0</v>
      </c>
      <c r="J232">
        <f>AJ230</f>
        <v>0</v>
      </c>
      <c r="K232">
        <f t="shared" si="31"/>
        <v>0</v>
      </c>
      <c r="M232" t="str">
        <f>IF(ISNUMBER(AJ231),AJ231,"")</f>
        <v/>
      </c>
      <c r="N232">
        <f>AJ222</f>
        <v>0</v>
      </c>
    </row>
    <row r="233" spans="7:45" x14ac:dyDescent="0.25">
      <c r="G233" t="s">
        <v>59</v>
      </c>
      <c r="H233">
        <f>AK228</f>
        <v>0</v>
      </c>
      <c r="I233">
        <f>AK229</f>
        <v>0</v>
      </c>
      <c r="J233">
        <f>AK230</f>
        <v>0</v>
      </c>
      <c r="K233">
        <f t="shared" si="31"/>
        <v>0</v>
      </c>
      <c r="M233" t="str">
        <f>IF(ISNUMBER(AK231),AK231,"")</f>
        <v/>
      </c>
      <c r="N233">
        <f>AK222</f>
        <v>0</v>
      </c>
      <c r="O233">
        <f>O231</f>
        <v>1</v>
      </c>
      <c r="Q233" s="38" t="s">
        <v>122</v>
      </c>
      <c r="R233" s="38" t="str">
        <f>S231</f>
        <v>FY -4</v>
      </c>
      <c r="T233" cm="1">
        <f t="array" ref="T233">INDEX(T227:T231,O233)</f>
        <v>0</v>
      </c>
      <c r="U233" cm="1">
        <f t="array" ref="U233">INDEX(U227:U231,O233)</f>
        <v>0</v>
      </c>
      <c r="V233" cm="1">
        <f t="array" ref="V233">INDEX(V227:V231,O233)</f>
        <v>0</v>
      </c>
      <c r="W233" cm="1">
        <f t="array" ref="W233">INDEX(W227:W231,O233)</f>
        <v>0</v>
      </c>
      <c r="X233" cm="1">
        <f t="array" ref="X233">INDEX(X227:X231,O233)</f>
        <v>0</v>
      </c>
      <c r="Y233" cm="1">
        <f t="array" ref="Y233">INDEX(Y227:Y231,$O$233)</f>
        <v>0</v>
      </c>
      <c r="Z233" cm="1">
        <f t="array" ref="Z233">INDEX(Z227:Z231,$O$233)</f>
        <v>0</v>
      </c>
      <c r="AA233" cm="1">
        <f t="array" ref="AA233">INDEX(AA227:AA231,$O$233)</f>
        <v>0</v>
      </c>
      <c r="AB233" cm="1">
        <f t="array" ref="AB233">INDEX(AB227:AB231,$O$233)</f>
        <v>0</v>
      </c>
      <c r="AC233" cm="1">
        <f t="array" ref="AC233">INDEX(AC227:AC231,$O$233)</f>
        <v>0</v>
      </c>
      <c r="AD233" cm="1">
        <f t="array" ref="AD233">INDEX(AD227:AD231,$O$233)</f>
        <v>0</v>
      </c>
      <c r="AE233" cm="1">
        <f t="array" ref="AE233">INDEX(AE227:AE231,$O$233)</f>
        <v>0</v>
      </c>
      <c r="AF233" cm="1">
        <f t="array" ref="AF233">INDEX(AF227:AF231,$O$233)</f>
        <v>0</v>
      </c>
      <c r="AG233" cm="1">
        <f t="array" ref="AG233">INDEX(AG227:AG231,$O$233)</f>
        <v>0</v>
      </c>
      <c r="AH233" cm="1">
        <f t="array" ref="AH233">INDEX(AH227:AH231,$O$233)</f>
        <v>0</v>
      </c>
      <c r="AI233" cm="1">
        <f t="array" ref="AI233">INDEX(AI227:AI231,$O$233)</f>
        <v>0</v>
      </c>
      <c r="AJ233" cm="1">
        <f t="array" ref="AJ233">INDEX(AJ227:AJ231,$O$233)</f>
        <v>0</v>
      </c>
      <c r="AK233" cm="1">
        <f t="array" ref="AK233">INDEX(AK227:AK231,$O$233)</f>
        <v>0</v>
      </c>
      <c r="AL233" cm="1">
        <f t="array" ref="AL233">INDEX(AL227:AL231,$O$233)</f>
        <v>0</v>
      </c>
      <c r="AM233" cm="1">
        <f t="array" ref="AM233">INDEX(AM227:AM231,$O$233)</f>
        <v>0</v>
      </c>
      <c r="AN233" cm="1">
        <f t="array" ref="AN233">INDEX(AN227:AN231,$O$233)</f>
        <v>0</v>
      </c>
      <c r="AO233" cm="1">
        <f t="array" ref="AO233">INDEX(AO227:AO231,$O$233)</f>
        <v>0</v>
      </c>
      <c r="AP233" cm="1">
        <f t="array" ref="AP233">INDEX(AP227:AP231,$O$233)</f>
        <v>0</v>
      </c>
      <c r="AQ233" cm="1">
        <f t="array" ref="AQ233">INDEX(AQ227:AQ231,$O$233)</f>
        <v>0</v>
      </c>
      <c r="AR233" cm="1">
        <f t="array" ref="AR233">INDEX(AR227:AR231,$O$233)</f>
        <v>0</v>
      </c>
      <c r="AS233" cm="1">
        <f t="array" ref="AS233">INDEX(AS227:AS231,$O$233)</f>
        <v>0</v>
      </c>
    </row>
    <row r="234" spans="7:45" x14ac:dyDescent="0.25">
      <c r="G234" t="s">
        <v>60</v>
      </c>
      <c r="H234">
        <f>AL228</f>
        <v>0</v>
      </c>
      <c r="I234">
        <f>AL229</f>
        <v>0</v>
      </c>
      <c r="J234">
        <f>AL230</f>
        <v>0</v>
      </c>
      <c r="K234">
        <f t="shared" si="31"/>
        <v>0</v>
      </c>
      <c r="M234" t="str">
        <f>IF(ISNUMBER(AL231),AL231,"")</f>
        <v/>
      </c>
      <c r="N234">
        <f>AL222</f>
        <v>0</v>
      </c>
    </row>
    <row r="237" spans="7:45" x14ac:dyDescent="0.25">
      <c r="G237" t="s">
        <v>62</v>
      </c>
      <c r="H237">
        <f>AM228</f>
        <v>0</v>
      </c>
      <c r="I237">
        <f>AM229</f>
        <v>0</v>
      </c>
      <c r="J237">
        <f>AM230</f>
        <v>0</v>
      </c>
      <c r="K237">
        <f t="shared" ref="K237:K243" si="39">IF(ISNUMBER(M237),M237,N237)</f>
        <v>0</v>
      </c>
      <c r="M237" t="str">
        <f>IF(ISNUMBER(AM231),AM231,"")</f>
        <v/>
      </c>
      <c r="N237">
        <f>AM222</f>
        <v>0</v>
      </c>
    </row>
    <row r="238" spans="7:45" x14ac:dyDescent="0.25">
      <c r="G238" t="s">
        <v>63</v>
      </c>
      <c r="H238">
        <f>AN228</f>
        <v>0</v>
      </c>
      <c r="I238">
        <f>AN229</f>
        <v>0</v>
      </c>
      <c r="J238">
        <f>AN230</f>
        <v>0</v>
      </c>
      <c r="K238">
        <f t="shared" si="39"/>
        <v>0</v>
      </c>
      <c r="M238" t="str">
        <f>IF(ISNUMBER(AN231),AN231,"")</f>
        <v/>
      </c>
      <c r="N238">
        <f>AN222</f>
        <v>0</v>
      </c>
    </row>
    <row r="239" spans="7:45" x14ac:dyDescent="0.25">
      <c r="G239" t="s">
        <v>64</v>
      </c>
      <c r="H239">
        <f>AO228</f>
        <v>0</v>
      </c>
      <c r="I239">
        <f>AO229</f>
        <v>0</v>
      </c>
      <c r="J239">
        <f>AO230</f>
        <v>0</v>
      </c>
      <c r="K239">
        <f t="shared" si="39"/>
        <v>0</v>
      </c>
      <c r="M239" t="str">
        <f>IF(ISNUMBER(AO231),AO231,"")</f>
        <v/>
      </c>
      <c r="N239">
        <f>AO222</f>
        <v>0</v>
      </c>
    </row>
    <row r="240" spans="7:45" x14ac:dyDescent="0.25">
      <c r="G240" t="s">
        <v>65</v>
      </c>
      <c r="H240">
        <f>AP228</f>
        <v>0</v>
      </c>
      <c r="I240">
        <f>AP229</f>
        <v>0</v>
      </c>
      <c r="J240">
        <f>AP230</f>
        <v>0</v>
      </c>
      <c r="K240">
        <f t="shared" si="39"/>
        <v>0</v>
      </c>
      <c r="M240" t="str">
        <f>IF(ISNUMBER(AP231),AP231,"")</f>
        <v/>
      </c>
      <c r="N240">
        <f>AP222</f>
        <v>0</v>
      </c>
    </row>
    <row r="241" spans="7:14" x14ac:dyDescent="0.25">
      <c r="G241" t="s">
        <v>66</v>
      </c>
      <c r="H241">
        <f>AQ228</f>
        <v>0</v>
      </c>
      <c r="I241">
        <f>AQ229</f>
        <v>0</v>
      </c>
      <c r="J241">
        <f>AQ230</f>
        <v>0</v>
      </c>
      <c r="K241">
        <f t="shared" si="39"/>
        <v>0</v>
      </c>
      <c r="M241" t="str">
        <f>IF(ISNUMBER(AQ231),AQ231,"")</f>
        <v/>
      </c>
      <c r="N241">
        <f>AQ222</f>
        <v>0</v>
      </c>
    </row>
    <row r="242" spans="7:14" x14ac:dyDescent="0.25">
      <c r="G242" t="s">
        <v>67</v>
      </c>
      <c r="H242">
        <f>AR228</f>
        <v>0</v>
      </c>
      <c r="I242">
        <f>AR229</f>
        <v>0</v>
      </c>
      <c r="J242">
        <f>AR230</f>
        <v>0</v>
      </c>
      <c r="K242">
        <f t="shared" si="39"/>
        <v>0</v>
      </c>
      <c r="M242" t="str">
        <f>IF(ISNUMBER(AR231),AR231,"")</f>
        <v/>
      </c>
      <c r="N242">
        <f>AR222</f>
        <v>0</v>
      </c>
    </row>
    <row r="243" spans="7:14" x14ac:dyDescent="0.25">
      <c r="G243" t="s">
        <v>68</v>
      </c>
      <c r="H243">
        <f>AS228</f>
        <v>0</v>
      </c>
      <c r="I243">
        <f>AS229</f>
        <v>0</v>
      </c>
      <c r="J243">
        <f>AS230</f>
        <v>0</v>
      </c>
      <c r="K243">
        <f t="shared" si="39"/>
        <v>0</v>
      </c>
      <c r="M243" t="str">
        <f>IF(ISNUMBER(AS231),AS231,"")</f>
        <v/>
      </c>
      <c r="N243">
        <f>AS222</f>
        <v>0</v>
      </c>
    </row>
    <row r="247" spans="7:14" x14ac:dyDescent="0.25">
      <c r="H247" s="71"/>
    </row>
    <row r="248" spans="7:14" x14ac:dyDescent="0.25">
      <c r="H248" s="71"/>
    </row>
    <row r="249" spans="7:14" x14ac:dyDescent="0.25">
      <c r="H249" s="71"/>
    </row>
    <row r="250" spans="7:14" x14ac:dyDescent="0.25">
      <c r="H250" s="71"/>
    </row>
    <row r="251" spans="7:14" x14ac:dyDescent="0.25">
      <c r="H251" s="71"/>
    </row>
    <row r="252" spans="7:14" x14ac:dyDescent="0.25">
      <c r="H252" s="71"/>
    </row>
    <row r="253" spans="7:14" x14ac:dyDescent="0.25">
      <c r="H253" s="71"/>
    </row>
    <row r="254" spans="7:14" x14ac:dyDescent="0.25">
      <c r="H254" s="71"/>
    </row>
    <row r="255" spans="7:14" x14ac:dyDescent="0.25">
      <c r="H255" s="71"/>
    </row>
    <row r="256" spans="7:14" x14ac:dyDescent="0.25">
      <c r="H256" s="7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377FC-66E4-4165-80F5-464C1780C80B}">
  <dimension ref="A1:S25"/>
  <sheetViews>
    <sheetView showGridLines="0" workbookViewId="0">
      <selection activeCell="F135" sqref="F135"/>
    </sheetView>
  </sheetViews>
  <sheetFormatPr defaultColWidth="9.140625" defaultRowHeight="15" x14ac:dyDescent="0.25"/>
  <cols>
    <col min="1" max="2" width="2.7109375" style="69" customWidth="1"/>
    <col min="3" max="10" width="9.140625" style="69"/>
    <col min="11" max="11" width="35.7109375" style="69" customWidth="1"/>
    <col min="12" max="18" width="13.5703125" style="69" customWidth="1"/>
    <col min="19" max="19" width="2.7109375" style="69" customWidth="1"/>
    <col min="20" max="20" width="9.42578125" style="69" bestFit="1" customWidth="1"/>
    <col min="21" max="21" width="12.85546875" style="69" bestFit="1" customWidth="1"/>
    <col min="22" max="16384" width="9.140625" style="69"/>
  </cols>
  <sheetData>
    <row r="1" spans="1:19" ht="31.5" x14ac:dyDescent="0.5">
      <c r="A1" s="4" t="str">
        <f>IF(ISTEXT(C2),CONCATENATE(C2," (",E2,")"),"")</f>
        <v/>
      </c>
      <c r="B1" s="2"/>
      <c r="C1" s="2"/>
      <c r="D1" s="2"/>
      <c r="E1" s="2"/>
      <c r="F1" s="4"/>
      <c r="G1" s="4"/>
      <c r="H1" s="4"/>
      <c r="I1" s="4"/>
      <c r="J1" s="4"/>
      <c r="K1" s="4"/>
      <c r="L1" s="4"/>
      <c r="M1" s="4"/>
      <c r="N1" s="4"/>
      <c r="O1" s="4"/>
      <c r="P1" s="4"/>
      <c r="Q1" s="4"/>
      <c r="R1" s="4"/>
      <c r="S1" s="4"/>
    </row>
    <row r="2" spans="1:19" x14ac:dyDescent="0.25">
      <c r="B2" s="220"/>
      <c r="C2" s="263"/>
      <c r="D2" s="219"/>
      <c r="E2" s="263"/>
      <c r="F2" s="219"/>
      <c r="G2" s="219"/>
      <c r="H2" s="219"/>
      <c r="I2" s="219"/>
      <c r="J2" s="219"/>
    </row>
    <row r="3" spans="1:19" x14ac:dyDescent="0.25">
      <c r="B3" s="220"/>
      <c r="C3" s="219"/>
      <c r="D3" s="219"/>
      <c r="E3" s="219"/>
      <c r="F3" s="219"/>
      <c r="G3" s="219"/>
      <c r="H3" s="219"/>
      <c r="I3" s="219"/>
      <c r="J3" s="219"/>
    </row>
    <row r="4" spans="1:19" x14ac:dyDescent="0.25">
      <c r="B4" s="264" t="s">
        <v>427</v>
      </c>
      <c r="C4" s="258"/>
      <c r="D4" s="258"/>
      <c r="E4" s="258"/>
      <c r="F4" s="258"/>
      <c r="G4" s="258"/>
      <c r="H4" s="258"/>
      <c r="I4" s="259"/>
      <c r="J4" s="219"/>
      <c r="K4" s="264" t="s">
        <v>447</v>
      </c>
      <c r="L4" s="260"/>
      <c r="M4" s="260"/>
      <c r="N4" s="260"/>
      <c r="O4" s="261"/>
      <c r="P4" s="261"/>
      <c r="Q4" s="261"/>
      <c r="R4" s="261"/>
    </row>
    <row r="5" spans="1:19" x14ac:dyDescent="0.25">
      <c r="B5" s="221" t="s">
        <v>438</v>
      </c>
      <c r="C5" s="220"/>
      <c r="D5"/>
      <c r="E5" s="220"/>
      <c r="F5" s="220"/>
      <c r="G5" s="220"/>
      <c r="H5" s="220"/>
      <c r="I5" s="222"/>
      <c r="J5"/>
      <c r="K5" s="220"/>
      <c r="L5" s="220"/>
    </row>
    <row r="6" spans="1:19" x14ac:dyDescent="0.25">
      <c r="B6" s="223"/>
      <c r="C6" s="220" t="s">
        <v>428</v>
      </c>
      <c r="D6"/>
      <c r="E6" s="220"/>
      <c r="F6" s="220"/>
      <c r="G6" s="220"/>
      <c r="H6" s="220"/>
      <c r="I6" s="224"/>
      <c r="J6"/>
      <c r="K6" s="225" t="s">
        <v>437</v>
      </c>
      <c r="L6" s="226"/>
      <c r="M6" s="226" t="s">
        <v>446</v>
      </c>
      <c r="N6" s="226" t="s">
        <v>449</v>
      </c>
      <c r="O6" s="226" t="s">
        <v>434</v>
      </c>
      <c r="P6" s="226" t="s">
        <v>445</v>
      </c>
      <c r="Q6" s="226" t="s">
        <v>444</v>
      </c>
      <c r="R6" s="226" t="s">
        <v>450</v>
      </c>
    </row>
    <row r="7" spans="1:19" x14ac:dyDescent="0.25">
      <c r="B7" s="223"/>
      <c r="C7" s="227" t="s">
        <v>429</v>
      </c>
      <c r="D7" s="228"/>
      <c r="E7" s="227"/>
      <c r="F7" s="227"/>
      <c r="G7" s="227"/>
      <c r="H7" s="227"/>
      <c r="I7" s="229"/>
      <c r="J7"/>
      <c r="K7" s="251"/>
      <c r="L7" s="255"/>
      <c r="M7" s="252"/>
      <c r="N7" s="253"/>
      <c r="O7" s="254"/>
      <c r="P7" s="254"/>
      <c r="Q7" s="257" t="str">
        <f t="shared" ref="Q7:Q16" si="0">IFERROR(O7/P7,"")</f>
        <v/>
      </c>
      <c r="R7" s="230" t="str">
        <f>IF(K7="","",IF(N7=0,"NA",IF(ISERROR(N7/(1+Q7*(1-M7))),0,N7/(1+Q7*(1-M7)))))</f>
        <v/>
      </c>
    </row>
    <row r="8" spans="1:19" x14ac:dyDescent="0.25">
      <c r="B8" s="231"/>
      <c r="C8" s="220" t="str">
        <f>"After-tax cost of debt:  "&amp;TEXT(I6,"0.00%")&amp;" x (1 - "&amp;TEXT(I7,"0.00%"&amp;") =")</f>
        <v>After-tax cost of debt:  0.00% x (1 - 0.00%) =</v>
      </c>
      <c r="D8" s="220"/>
      <c r="E8" s="220"/>
      <c r="F8" s="220"/>
      <c r="G8" s="220"/>
      <c r="H8" s="220"/>
      <c r="I8" s="232">
        <f>IFERROR(I6*(1-I7),"-")</f>
        <v>0</v>
      </c>
      <c r="J8"/>
      <c r="K8" s="251"/>
      <c r="L8" s="255"/>
      <c r="M8" s="252"/>
      <c r="N8" s="253"/>
      <c r="O8" s="254"/>
      <c r="P8" s="254"/>
      <c r="Q8" s="257" t="str">
        <f t="shared" si="0"/>
        <v/>
      </c>
      <c r="R8" s="230" t="str">
        <f t="shared" ref="R8:R16" si="1">IF(K8="","",IF(N8=0,"NA",IF(ISERROR(N8/(1+Q8*(1-M8))),0,N8/(1+Q8*(1-M8)))))</f>
        <v/>
      </c>
    </row>
    <row r="9" spans="1:19" x14ac:dyDescent="0.25">
      <c r="B9" s="233"/>
      <c r="C9" s="220"/>
      <c r="D9"/>
      <c r="E9" s="220"/>
      <c r="F9" s="220"/>
      <c r="G9" s="220"/>
      <c r="H9" s="220"/>
      <c r="I9" s="234"/>
      <c r="J9" s="220"/>
      <c r="K9" s="251"/>
      <c r="L9" s="255"/>
      <c r="M9" s="252"/>
      <c r="N9" s="253"/>
      <c r="O9" s="254"/>
      <c r="P9" s="254"/>
      <c r="Q9" s="257" t="str">
        <f t="shared" si="0"/>
        <v/>
      </c>
      <c r="R9" s="230" t="str">
        <f t="shared" si="1"/>
        <v/>
      </c>
    </row>
    <row r="10" spans="1:19" x14ac:dyDescent="0.25">
      <c r="B10" s="221" t="s">
        <v>439</v>
      </c>
      <c r="C10" s="220"/>
      <c r="D10"/>
      <c r="E10" s="220"/>
      <c r="F10" s="220"/>
      <c r="G10" s="220"/>
      <c r="H10" s="220"/>
      <c r="I10" s="234"/>
      <c r="J10" s="220"/>
      <c r="K10" s="251"/>
      <c r="L10" s="255"/>
      <c r="M10" s="252"/>
      <c r="N10" s="253"/>
      <c r="O10" s="254"/>
      <c r="P10" s="254"/>
      <c r="Q10" s="257" t="str">
        <f t="shared" si="0"/>
        <v/>
      </c>
      <c r="R10" s="230" t="str">
        <f t="shared" si="1"/>
        <v/>
      </c>
    </row>
    <row r="11" spans="1:19" x14ac:dyDescent="0.25">
      <c r="B11" s="223"/>
      <c r="C11" s="220" t="s">
        <v>442</v>
      </c>
      <c r="D11"/>
      <c r="E11" s="220"/>
      <c r="F11" s="220"/>
      <c r="G11" s="220"/>
      <c r="H11" s="220"/>
      <c r="I11" s="224"/>
      <c r="J11" s="241"/>
      <c r="K11" s="251"/>
      <c r="L11" s="255"/>
      <c r="M11" s="252"/>
      <c r="N11" s="253"/>
      <c r="O11" s="254"/>
      <c r="P11" s="254"/>
      <c r="Q11" s="257" t="str">
        <f t="shared" si="0"/>
        <v/>
      </c>
      <c r="R11" s="230" t="str">
        <f t="shared" si="1"/>
        <v/>
      </c>
    </row>
    <row r="12" spans="1:19" x14ac:dyDescent="0.25">
      <c r="B12" s="223"/>
      <c r="C12" s="220" t="s">
        <v>431</v>
      </c>
      <c r="D12"/>
      <c r="E12" s="220"/>
      <c r="F12" s="220"/>
      <c r="G12" s="220"/>
      <c r="H12" s="220"/>
      <c r="I12" s="242" t="str">
        <f>IF(ISNUMBER(K22),K22,R19)</f>
        <v>-</v>
      </c>
      <c r="J12" s="220"/>
      <c r="K12" s="251"/>
      <c r="L12" s="255"/>
      <c r="M12" s="252"/>
      <c r="N12" s="253"/>
      <c r="O12" s="254"/>
      <c r="P12" s="254"/>
      <c r="Q12" s="257" t="str">
        <f t="shared" si="0"/>
        <v/>
      </c>
      <c r="R12" s="230" t="str">
        <f t="shared" si="1"/>
        <v/>
      </c>
    </row>
    <row r="13" spans="1:19" x14ac:dyDescent="0.25">
      <c r="B13" s="223"/>
      <c r="C13" s="220" t="s">
        <v>432</v>
      </c>
      <c r="D13"/>
      <c r="E13" s="220"/>
      <c r="F13" s="220"/>
      <c r="G13" s="220"/>
      <c r="H13" s="220"/>
      <c r="I13" s="224"/>
      <c r="J13"/>
      <c r="K13" s="251"/>
      <c r="L13" s="255"/>
      <c r="M13" s="252"/>
      <c r="N13" s="253"/>
      <c r="O13" s="254"/>
      <c r="P13" s="254"/>
      <c r="Q13" s="257" t="str">
        <f t="shared" si="0"/>
        <v/>
      </c>
      <c r="R13" s="230" t="str">
        <f t="shared" si="1"/>
        <v/>
      </c>
    </row>
    <row r="14" spans="1:19" x14ac:dyDescent="0.25">
      <c r="B14" s="223"/>
      <c r="C14" s="227" t="s">
        <v>433</v>
      </c>
      <c r="D14" s="228"/>
      <c r="E14" s="227"/>
      <c r="F14" s="227"/>
      <c r="G14" s="227"/>
      <c r="H14" s="227"/>
      <c r="I14" s="229"/>
      <c r="J14"/>
      <c r="K14" s="251"/>
      <c r="L14" s="255"/>
      <c r="M14" s="252"/>
      <c r="N14" s="253"/>
      <c r="O14" s="254"/>
      <c r="P14" s="254"/>
      <c r="Q14" s="257" t="str">
        <f t="shared" si="0"/>
        <v/>
      </c>
      <c r="R14" s="230" t="str">
        <f t="shared" si="1"/>
        <v/>
      </c>
    </row>
    <row r="15" spans="1:19" x14ac:dyDescent="0.25">
      <c r="B15" s="223"/>
      <c r="C15" s="220" t="str">
        <f>"Cost of equity = "&amp;TEXT(I11,"0.00%")&amp;" + ("&amp;TEXT(I12,"0.000")&amp;" x "&amp;TEXT(I13,"0.00%")&amp;") + "&amp;TEXT(I14,"0.00%")&amp;" ="</f>
        <v>Cost of equity = 0.00% + (- x 0.00%) + 0.00% =</v>
      </c>
      <c r="D15" s="220"/>
      <c r="E15" s="220"/>
      <c r="F15" s="220"/>
      <c r="G15" s="220"/>
      <c r="H15" s="220"/>
      <c r="I15" s="232">
        <f>SUM(I11,IFERROR(I12*I13,0),I14)</f>
        <v>0</v>
      </c>
      <c r="J15" s="220"/>
      <c r="K15" s="251"/>
      <c r="L15" s="255"/>
      <c r="M15" s="252"/>
      <c r="N15" s="253"/>
      <c r="O15" s="254"/>
      <c r="P15" s="254"/>
      <c r="Q15" s="257" t="str">
        <f t="shared" si="0"/>
        <v/>
      </c>
      <c r="R15" s="230" t="str">
        <f t="shared" si="1"/>
        <v/>
      </c>
    </row>
    <row r="16" spans="1:19" x14ac:dyDescent="0.25">
      <c r="B16" s="233"/>
      <c r="C16" s="220"/>
      <c r="D16"/>
      <c r="E16" s="220"/>
      <c r="F16" s="220"/>
      <c r="G16" s="220"/>
      <c r="H16" s="220"/>
      <c r="I16" s="234"/>
      <c r="J16" s="220"/>
      <c r="K16" s="251"/>
      <c r="L16" s="255"/>
      <c r="M16" s="252"/>
      <c r="N16" s="253"/>
      <c r="O16" s="254"/>
      <c r="P16" s="254"/>
      <c r="Q16" s="257" t="str">
        <f t="shared" si="0"/>
        <v/>
      </c>
      <c r="R16" s="230" t="str">
        <f t="shared" si="1"/>
        <v/>
      </c>
    </row>
    <row r="17" spans="1:19" x14ac:dyDescent="0.25">
      <c r="B17" s="221" t="s">
        <v>440</v>
      </c>
      <c r="C17" s="220"/>
      <c r="D17"/>
      <c r="E17" s="220"/>
      <c r="F17" s="220"/>
      <c r="G17" s="220"/>
      <c r="H17" s="220"/>
      <c r="I17" s="234"/>
      <c r="J17" s="220"/>
      <c r="K17" s="235" t="s">
        <v>430</v>
      </c>
      <c r="L17" s="236"/>
      <c r="M17" s="237"/>
      <c r="N17" s="238">
        <f>IFERROR(AVERAGEIFS(N7:N16,N7:N16,"&lt;&gt;0"),0)</f>
        <v>0</v>
      </c>
      <c r="O17" s="237"/>
      <c r="P17" s="237"/>
      <c r="Q17" s="239"/>
      <c r="R17" s="240">
        <f>IFERROR(AVERAGEIFS(R7:R16,R7:R16,"&lt;&gt;0"),0)</f>
        <v>0</v>
      </c>
    </row>
    <row r="18" spans="1:19" x14ac:dyDescent="0.25">
      <c r="B18" s="223"/>
      <c r="C18" s="220" t="s">
        <v>434</v>
      </c>
      <c r="D18"/>
      <c r="E18" s="220"/>
      <c r="F18" s="220"/>
      <c r="G18"/>
      <c r="H18" s="247"/>
      <c r="I18" s="246" t="str">
        <f>IFERROR(H18/$H$20,"-")</f>
        <v>-</v>
      </c>
      <c r="J18" s="220"/>
    </row>
    <row r="19" spans="1:19" x14ac:dyDescent="0.25">
      <c r="B19" s="223"/>
      <c r="C19" s="227" t="s">
        <v>445</v>
      </c>
      <c r="D19" s="228"/>
      <c r="E19" s="227"/>
      <c r="F19" s="227"/>
      <c r="G19" s="228"/>
      <c r="H19" s="247"/>
      <c r="I19" s="248" t="str">
        <f>IFERROR(H19/$H$20,"-")</f>
        <v>-</v>
      </c>
      <c r="J19"/>
      <c r="K19" s="218" t="str">
        <f>"  Re-levered beta = Averaged unlevered beta x  (1 + Debt / Equity x (1 - Tax rate))       "&amp;TEXT(R17,"0.000")&amp;" x (1 + "&amp;TEXT(IFERROR((H18/H19),""),"0.0%")&amp;" x (1 - "&amp;TEXT(I7,"0.0%))")&amp;" = "&amp;TEXT(R19,"0.000")</f>
        <v xml:space="preserve">  Re-levered beta = Averaged unlevered beta x  (1 + Debt / Equity x (1 - Tax rate))       0.000 x (1 +  x (1 - 0.0%)) = -</v>
      </c>
      <c r="Q19" s="243" t="s">
        <v>451</v>
      </c>
      <c r="R19" s="244" t="str">
        <f>IFERROR(R17*(1+(H18/H19)*(1-I7)),"-")</f>
        <v>-</v>
      </c>
    </row>
    <row r="20" spans="1:19" x14ac:dyDescent="0.25">
      <c r="B20" s="223"/>
      <c r="C20" s="220" t="s">
        <v>435</v>
      </c>
      <c r="D20" s="220"/>
      <c r="E20" s="220"/>
      <c r="F20" s="220"/>
      <c r="G20" s="220"/>
      <c r="H20" s="245" t="str">
        <f>IF(SUM($H$18:$H$19)=0,"-",SUM($H$18:$H$19))</f>
        <v>-</v>
      </c>
      <c r="I20" s="246" t="str">
        <f>IF(SUM($I$18:$I$19)=0,"-",SUM($I$18:$I$19))</f>
        <v>-</v>
      </c>
      <c r="J20"/>
    </row>
    <row r="21" spans="1:19" x14ac:dyDescent="0.25">
      <c r="B21" s="233"/>
      <c r="C21" s="220"/>
      <c r="D21"/>
      <c r="E21" s="220"/>
      <c r="F21" s="220"/>
      <c r="G21" s="220"/>
      <c r="H21" s="220"/>
      <c r="I21" s="249"/>
      <c r="J21" s="220"/>
      <c r="K21" s="264" t="s">
        <v>448</v>
      </c>
    </row>
    <row r="22" spans="1:19" x14ac:dyDescent="0.25">
      <c r="B22" s="221" t="s">
        <v>441</v>
      </c>
      <c r="C22" s="220"/>
      <c r="D22"/>
      <c r="E22" s="220"/>
      <c r="F22" s="220"/>
      <c r="G22" s="220"/>
      <c r="H22" s="220"/>
      <c r="I22" s="234"/>
      <c r="J22" s="220"/>
      <c r="K22" s="256"/>
    </row>
    <row r="23" spans="1:19" x14ac:dyDescent="0.25">
      <c r="B23" s="250"/>
      <c r="C23" s="227" t="str">
        <f>IFERROR("WACC = ("&amp;TEXT(I8,"0.00%")&amp;" x "&amp;TEXT(I18,"0.0%")&amp;") + ("&amp;TEXT(I15,"0.00%")&amp;" x "&amp;TEXT(I19,"0.0%")&amp;") =","")</f>
        <v>WACC = (0.00% x -) + (0.00% x -) =</v>
      </c>
      <c r="D23" s="228"/>
      <c r="E23" s="227"/>
      <c r="F23" s="227"/>
      <c r="G23" s="227"/>
      <c r="H23" s="227"/>
      <c r="I23" s="265" t="str">
        <f>IF(IFERROR(I8*I18,0)+IFERROR(I15*I19,0)=0,"-",IFERROR(I8*I18,0)+IFERROR(I15*I19,0))</f>
        <v>-</v>
      </c>
      <c r="J23" s="220"/>
      <c r="K23" s="218" t="s">
        <v>436</v>
      </c>
    </row>
    <row r="24" spans="1:19" x14ac:dyDescent="0.25">
      <c r="B24" s="218" t="s">
        <v>443</v>
      </c>
      <c r="C24" s="262"/>
      <c r="D24" s="262"/>
      <c r="E24" s="262"/>
      <c r="F24" s="262"/>
      <c r="G24" s="262"/>
      <c r="H24" s="262"/>
      <c r="I24" s="262"/>
      <c r="J24"/>
    </row>
    <row r="25" spans="1:19" x14ac:dyDescent="0.25">
      <c r="A25" s="122"/>
      <c r="B25" s="122"/>
      <c r="C25" s="122"/>
      <c r="D25" s="122"/>
      <c r="E25" s="122"/>
      <c r="F25" s="122"/>
      <c r="G25" s="122"/>
      <c r="H25" s="122"/>
      <c r="I25" s="122"/>
      <c r="J25" s="122"/>
      <c r="K25" s="122"/>
      <c r="L25" s="122"/>
      <c r="M25" s="122"/>
      <c r="N25" s="122"/>
      <c r="O25" s="122"/>
      <c r="P25" s="122"/>
      <c r="Q25" s="122"/>
      <c r="R25" s="122"/>
      <c r="S25" s="1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6F6F-8526-4340-B29D-82ABF1CC40A3}">
  <dimension ref="A1:EL1050"/>
  <sheetViews>
    <sheetView showGridLines="0" zoomScaleNormal="100" workbookViewId="0">
      <pane xSplit="5" ySplit="12" topLeftCell="DL13" activePane="bottomRight" state="frozen"/>
      <selection activeCell="F135" sqref="F135"/>
      <selection pane="topRight" activeCell="F135" sqref="F135"/>
      <selection pane="bottomLeft" activeCell="F135" sqref="F135"/>
      <selection pane="bottomRight"/>
    </sheetView>
  </sheetViews>
  <sheetFormatPr defaultRowHeight="15" outlineLevelRow="1" outlineLevelCol="1" x14ac:dyDescent="0.25"/>
  <cols>
    <col min="2" max="2" width="9.7109375" bestFit="1" customWidth="1"/>
    <col min="3" max="3" width="8.5703125" customWidth="1"/>
    <col min="5" max="5" width="69.5703125" bestFit="1" customWidth="1"/>
    <col min="6" max="113" width="8.7109375" customWidth="1" outlineLevel="1"/>
  </cols>
  <sheetData>
    <row r="1" spans="1:142" ht="31.5" x14ac:dyDescent="0.5">
      <c r="A1" s="4"/>
      <c r="B1" s="2"/>
      <c r="C1" s="2"/>
      <c r="D1" s="2"/>
      <c r="E1" s="4" t="str">
        <f>IF(ISTEXT(DataModel!E1),CONCATENATE(DataModel!E1," (",DataModel!D1,")"),"")</f>
        <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177" t="e">
        <f ca="1">IF(E95&gt;0,"ERROR","")</f>
        <v>#VALUE!</v>
      </c>
    </row>
    <row r="2" spans="1:142" x14ac:dyDescent="0.25">
      <c r="A2" s="3" t="s">
        <v>229</v>
      </c>
      <c r="B2" s="1"/>
      <c r="C2" s="1"/>
      <c r="D2" s="1"/>
      <c r="E2" s="3" t="s">
        <v>230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K2" s="1"/>
      <c r="DL2" s="1"/>
      <c r="DM2" s="1"/>
      <c r="DN2" s="1"/>
      <c r="DO2" s="1"/>
      <c r="DP2" s="1"/>
      <c r="DQ2" s="1"/>
      <c r="DR2" s="1"/>
      <c r="DS2" s="1"/>
      <c r="DT2" s="1"/>
      <c r="DU2" s="1"/>
      <c r="DV2" s="1"/>
      <c r="DW2" s="115"/>
      <c r="DX2" s="115"/>
      <c r="DY2" s="115"/>
      <c r="DZ2" s="115"/>
      <c r="EA2" s="115"/>
      <c r="EB2" s="115"/>
      <c r="EC2" s="115"/>
      <c r="ED2" s="115"/>
      <c r="EE2" s="115"/>
      <c r="EF2" s="115"/>
      <c r="EG2" s="115"/>
      <c r="EH2" s="115"/>
      <c r="EI2" s="115"/>
      <c r="EJ2" s="115"/>
      <c r="EK2" s="115"/>
    </row>
    <row r="3" spans="1:142" x14ac:dyDescent="0.25">
      <c r="A3" s="90"/>
      <c r="B3" s="90"/>
      <c r="C3" s="90"/>
      <c r="D3" s="90"/>
      <c r="F3" s="33" t="str">
        <f>DataModel!F2</f>
        <v>Q1 -10</v>
      </c>
      <c r="G3" s="33" t="str">
        <f>DataModel!G2</f>
        <v>Q2 -10</v>
      </c>
      <c r="H3" s="33" t="str">
        <f>DataModel!H2</f>
        <v>Q3 -10</v>
      </c>
      <c r="I3" s="33" t="str">
        <f>DataModel!I2</f>
        <v>Q4 -10</v>
      </c>
      <c r="J3" s="33" t="str">
        <f>DataModel!J2</f>
        <v>Q1 -9</v>
      </c>
      <c r="K3" s="33" t="str">
        <f>DataModel!K2</f>
        <v>Q2 -9</v>
      </c>
      <c r="L3" s="33" t="str">
        <f>DataModel!L2</f>
        <v>Q3 -9</v>
      </c>
      <c r="M3" s="33" t="str">
        <f>DataModel!M2</f>
        <v>Q4 -9</v>
      </c>
      <c r="N3" s="33" t="str">
        <f>DataModel!N2</f>
        <v>Q1 -8</v>
      </c>
      <c r="O3" s="33" t="str">
        <f>DataModel!O2</f>
        <v>Q2 -8</v>
      </c>
      <c r="P3" s="33" t="str">
        <f>DataModel!P2</f>
        <v>Q3 -8</v>
      </c>
      <c r="Q3" s="33" t="str">
        <f>DataModel!Q2</f>
        <v>Q4 -8</v>
      </c>
      <c r="R3" s="33" t="str">
        <f>DataModel!R2</f>
        <v>Q1 -7</v>
      </c>
      <c r="S3" s="33" t="str">
        <f>DataModel!S2</f>
        <v>Q2 -7</v>
      </c>
      <c r="T3" s="33" t="str">
        <f>DataModel!T2</f>
        <v>Q3 -7</v>
      </c>
      <c r="U3" s="33" t="str">
        <f>DataModel!U2</f>
        <v>Q4 -7</v>
      </c>
      <c r="V3" s="33" t="str">
        <f>DataModel!V2</f>
        <v>Q1 -6</v>
      </c>
      <c r="W3" s="33" t="str">
        <f>DataModel!W2</f>
        <v>Q2 -6</v>
      </c>
      <c r="X3" s="33" t="str">
        <f>DataModel!X2</f>
        <v>Q3 -6</v>
      </c>
      <c r="Y3" s="33" t="str">
        <f>DataModel!Y2</f>
        <v>Q4 -6</v>
      </c>
      <c r="Z3" s="33" t="str">
        <f>DataModel!Z2</f>
        <v>Q1 -5</v>
      </c>
      <c r="AA3" s="33" t="str">
        <f>DataModel!AA2</f>
        <v>Q2 -5</v>
      </c>
      <c r="AB3" s="33" t="str">
        <f>DataModel!AB2</f>
        <v>Q3 -5</v>
      </c>
      <c r="AC3" s="33" t="str">
        <f>DataModel!AC2</f>
        <v>Q4 -5</v>
      </c>
      <c r="AD3" s="33" t="str">
        <f>DataModel!AD2</f>
        <v>Q1 -4</v>
      </c>
      <c r="AE3" s="33" t="str">
        <f>DataModel!AE2</f>
        <v>Q2 -4</v>
      </c>
      <c r="AF3" s="33" t="str">
        <f>DataModel!AF2</f>
        <v>Q3 -4</v>
      </c>
      <c r="AG3" s="33" t="str">
        <f>DataModel!AG2</f>
        <v>Q4 -4</v>
      </c>
      <c r="AH3" s="33" t="str">
        <f>DataModel!AH2</f>
        <v>Q1 -3</v>
      </c>
      <c r="AI3" s="33" t="str">
        <f>DataModel!AI2</f>
        <v>Q2 -3</v>
      </c>
      <c r="AJ3" s="33" t="str">
        <f>DataModel!AJ2</f>
        <v>Q3 -3</v>
      </c>
      <c r="AK3" s="33" t="str">
        <f>DataModel!AK2</f>
        <v>Q4 -3</v>
      </c>
      <c r="AL3" s="33" t="str">
        <f>DataModel!AL2</f>
        <v>Q1 -2</v>
      </c>
      <c r="AM3" s="33" t="str">
        <f>DataModel!AM2</f>
        <v>Q2 -2</v>
      </c>
      <c r="AN3" s="33" t="str">
        <f>DataModel!AN2</f>
        <v>Q3 -2</v>
      </c>
      <c r="AO3" s="33" t="str">
        <f>DataModel!AO2</f>
        <v>Q4 -2</v>
      </c>
      <c r="AP3" s="33" t="str">
        <f>DataModel!AP2</f>
        <v>Q1 -1</v>
      </c>
      <c r="AQ3" s="33" t="str">
        <f>DataModel!AQ2</f>
        <v>Q2 -1</v>
      </c>
      <c r="AR3" s="33" t="str">
        <f>DataModel!AR2</f>
        <v>Q3 -1</v>
      </c>
      <c r="AS3" s="33" t="str">
        <f>DataModel!AS2</f>
        <v>Q4 -1</v>
      </c>
      <c r="AT3" s="33" t="str">
        <f>DataModel!AT2</f>
        <v>Q1 0</v>
      </c>
      <c r="AU3" s="33" t="str">
        <f>DataModel!AU2</f>
        <v>Q2 0</v>
      </c>
      <c r="AV3" s="33" t="str">
        <f>DataModel!AV2</f>
        <v>Q3 0</v>
      </c>
      <c r="AW3" s="33" t="str">
        <f>DataModel!AW2</f>
        <v>Q4 0</v>
      </c>
      <c r="AX3" s="33" t="str">
        <f>DataModel!AX2</f>
        <v>Q1 1</v>
      </c>
      <c r="AY3" s="33" t="str">
        <f>DataModel!AY2</f>
        <v>Q2 1</v>
      </c>
      <c r="AZ3" s="33" t="str">
        <f>DataModel!AZ2</f>
        <v>Q3 1</v>
      </c>
      <c r="BA3" s="33" t="str">
        <f>DataModel!BA2</f>
        <v>Q4 1</v>
      </c>
      <c r="BB3" s="33" t="str">
        <f>DataModel!BB2</f>
        <v>Q1 2</v>
      </c>
      <c r="BC3" s="33" t="str">
        <f>DataModel!BC2</f>
        <v>Q2 2</v>
      </c>
      <c r="BD3" s="33" t="str">
        <f>DataModel!BD2</f>
        <v>Q3 2</v>
      </c>
      <c r="BE3" s="33" t="str">
        <f>DataModel!BE2</f>
        <v>Q4 2</v>
      </c>
      <c r="BF3" s="33" t="str">
        <f>DataModel!BF2</f>
        <v>Q1 3</v>
      </c>
      <c r="BG3" s="33" t="str">
        <f>DataModel!BG2</f>
        <v>Q2 3</v>
      </c>
      <c r="BH3" s="33" t="str">
        <f>DataModel!BH2</f>
        <v>Q3 3</v>
      </c>
      <c r="BI3" s="33" t="str">
        <f>DataModel!BI2</f>
        <v>Q4 3</v>
      </c>
      <c r="BJ3" s="33" t="str">
        <f>DataModel!BJ2</f>
        <v>Q1 4</v>
      </c>
      <c r="BK3" s="33" t="str">
        <f>DataModel!BK2</f>
        <v>Q2 4</v>
      </c>
      <c r="BL3" s="33" t="str">
        <f>DataModel!BL2</f>
        <v>Q3 4</v>
      </c>
      <c r="BM3" s="33" t="str">
        <f>DataModel!BM2</f>
        <v>Q4 4</v>
      </c>
      <c r="BN3" s="33" t="str">
        <f>DataModel!BN2</f>
        <v>Q1 5</v>
      </c>
      <c r="BO3" s="33" t="str">
        <f>DataModel!BO2</f>
        <v>Q2 5</v>
      </c>
      <c r="BP3" s="33" t="str">
        <f>DataModel!BP2</f>
        <v>Q3 5</v>
      </c>
      <c r="BQ3" s="33" t="str">
        <f>DataModel!BQ2</f>
        <v>Q4 5</v>
      </c>
      <c r="BR3" s="33" t="str">
        <f>DataModel!BR2</f>
        <v>Q1 6</v>
      </c>
      <c r="BS3" s="33" t="str">
        <f>DataModel!BS2</f>
        <v>Q2 6</v>
      </c>
      <c r="BT3" s="33" t="str">
        <f>DataModel!BT2</f>
        <v>Q3 6</v>
      </c>
      <c r="BU3" s="33" t="str">
        <f>DataModel!BU2</f>
        <v>Q4 6</v>
      </c>
      <c r="BV3" s="33" t="str">
        <f>DataModel!BV2</f>
        <v>Q1 7</v>
      </c>
      <c r="BW3" s="33" t="str">
        <f>DataModel!BW2</f>
        <v>Q2 7</v>
      </c>
      <c r="BX3" s="33" t="str">
        <f>DataModel!BX2</f>
        <v>Q3 7</v>
      </c>
      <c r="BY3" s="33" t="str">
        <f>DataModel!BY2</f>
        <v>Q4 7</v>
      </c>
      <c r="BZ3" s="33" t="str">
        <f>DataModel!BZ2</f>
        <v>Q1 8</v>
      </c>
      <c r="CA3" s="33" t="str">
        <f>DataModel!CA2</f>
        <v>Q2 8</v>
      </c>
      <c r="CB3" s="33" t="str">
        <f>DataModel!CB2</f>
        <v>Q3 8</v>
      </c>
      <c r="CC3" s="33" t="str">
        <f>DataModel!CC2</f>
        <v>Q4 8</v>
      </c>
      <c r="CD3" s="33" t="str">
        <f>DataModel!CD2</f>
        <v>Q1 9</v>
      </c>
      <c r="CE3" s="33" t="str">
        <f>DataModel!CE2</f>
        <v>Q2 9</v>
      </c>
      <c r="CF3" s="33" t="str">
        <f>DataModel!CF2</f>
        <v>Q3 9</v>
      </c>
      <c r="CG3" s="33" t="str">
        <f>DataModel!CG2</f>
        <v>Q4 9</v>
      </c>
      <c r="CH3" s="33" t="str">
        <f>DataModel!CH2</f>
        <v>Q1 10</v>
      </c>
      <c r="CI3" s="33" t="str">
        <f>DataModel!CI2</f>
        <v>Q2 10</v>
      </c>
      <c r="CJ3" s="33" t="str">
        <f>DataModel!CJ2</f>
        <v>Q3 10</v>
      </c>
      <c r="CK3" s="33" t="str">
        <f>DataModel!CK2</f>
        <v>Q4 10</v>
      </c>
      <c r="CL3" s="33" t="str">
        <f>DataModel!CL2</f>
        <v>Q1 11</v>
      </c>
      <c r="CM3" s="33" t="str">
        <f>DataModel!CM2</f>
        <v>Q2 11</v>
      </c>
      <c r="CN3" s="33" t="str">
        <f>DataModel!CN2</f>
        <v>Q3 11</v>
      </c>
      <c r="CO3" s="33" t="str">
        <f>DataModel!CO2</f>
        <v>Q4 11</v>
      </c>
      <c r="CP3" s="33" t="str">
        <f>DataModel!CP2</f>
        <v>Q1 12</v>
      </c>
      <c r="CQ3" s="33" t="str">
        <f>DataModel!CQ2</f>
        <v>Q2 12</v>
      </c>
      <c r="CR3" s="33" t="str">
        <f>DataModel!CR2</f>
        <v>Q3 12</v>
      </c>
      <c r="CS3" s="33" t="str">
        <f>DataModel!CS2</f>
        <v>Q4 12</v>
      </c>
      <c r="CT3" s="33" t="str">
        <f>DataModel!CT2</f>
        <v>Q1 13</v>
      </c>
      <c r="CU3" s="33" t="str">
        <f>DataModel!CU2</f>
        <v>Q2 13</v>
      </c>
      <c r="CV3" s="33" t="str">
        <f>DataModel!CV2</f>
        <v>Q3 13</v>
      </c>
      <c r="CW3" s="33" t="str">
        <f>DataModel!CW2</f>
        <v>Q4 13</v>
      </c>
      <c r="CX3" s="33" t="str">
        <f>DataModel!CX2</f>
        <v>Q1 14</v>
      </c>
      <c r="CY3" s="33" t="str">
        <f>DataModel!CY2</f>
        <v>Q2 14</v>
      </c>
      <c r="CZ3" s="33" t="str">
        <f>DataModel!CZ2</f>
        <v>Q3 14</v>
      </c>
      <c r="DA3" s="33" t="str">
        <f>DataModel!DA2</f>
        <v>Q4 14</v>
      </c>
      <c r="DB3" s="33" t="str">
        <f>DataModel!DB2</f>
        <v>Q1 15</v>
      </c>
      <c r="DC3" s="33" t="str">
        <f>DataModel!DC2</f>
        <v>Q2 15</v>
      </c>
      <c r="DD3" s="33" t="str">
        <f>DataModel!DD2</f>
        <v>Q3 15</v>
      </c>
      <c r="DE3" s="33" t="str">
        <f>DataModel!DE2</f>
        <v>Q4 15</v>
      </c>
      <c r="DF3" s="33" t="str">
        <f>DataModel!DF2</f>
        <v>Q1 16</v>
      </c>
      <c r="DG3" s="33" t="str">
        <f>DataModel!DG2</f>
        <v>Q2 16</v>
      </c>
      <c r="DH3" s="33" t="str">
        <f>DataModel!DH2</f>
        <v>Q3 16</v>
      </c>
      <c r="DI3" s="33" t="str">
        <f>DataModel!DI2</f>
        <v>Q4 16</v>
      </c>
      <c r="DK3" s="33" t="str">
        <f>CONCATENATE("FY ",RIGHT(F3,4))</f>
        <v>FY  -10</v>
      </c>
      <c r="DL3" s="33" t="str">
        <f>CONCATENATE("FY ",TEXT(_xlfn.NUMBERVALUE(RIGHT(DK3,4))+1,"0"))</f>
        <v>FY -9</v>
      </c>
      <c r="DM3" s="33" t="e">
        <f t="shared" ref="DM3:EK3" si="0">CONCATENATE("FY ",TEXT(_xlfn.NUMBERVALUE(RIGHT(DL3,4))+1,"0"))</f>
        <v>#VALUE!</v>
      </c>
      <c r="DN3" s="33" t="e">
        <f t="shared" si="0"/>
        <v>#VALUE!</v>
      </c>
      <c r="DO3" s="33" t="e">
        <f t="shared" si="0"/>
        <v>#VALUE!</v>
      </c>
      <c r="DP3" s="33" t="e">
        <f t="shared" si="0"/>
        <v>#VALUE!</v>
      </c>
      <c r="DQ3" s="33" t="e">
        <f t="shared" si="0"/>
        <v>#VALUE!</v>
      </c>
      <c r="DR3" s="33" t="e">
        <f t="shared" si="0"/>
        <v>#VALUE!</v>
      </c>
      <c r="DS3" s="33" t="e">
        <f t="shared" si="0"/>
        <v>#VALUE!</v>
      </c>
      <c r="DT3" s="33" t="e">
        <f t="shared" si="0"/>
        <v>#VALUE!</v>
      </c>
      <c r="DU3" s="33" t="e">
        <f t="shared" si="0"/>
        <v>#VALUE!</v>
      </c>
      <c r="DV3" s="33" t="e">
        <f t="shared" si="0"/>
        <v>#VALUE!</v>
      </c>
      <c r="DW3" s="33" t="e">
        <f t="shared" si="0"/>
        <v>#VALUE!</v>
      </c>
      <c r="DX3" s="33" t="e">
        <f t="shared" si="0"/>
        <v>#VALUE!</v>
      </c>
      <c r="DY3" s="33" t="e">
        <f t="shared" si="0"/>
        <v>#VALUE!</v>
      </c>
      <c r="DZ3" s="33" t="e">
        <f t="shared" si="0"/>
        <v>#VALUE!</v>
      </c>
      <c r="EA3" s="33" t="e">
        <f t="shared" si="0"/>
        <v>#VALUE!</v>
      </c>
      <c r="EB3" s="33" t="e">
        <f t="shared" si="0"/>
        <v>#VALUE!</v>
      </c>
      <c r="EC3" s="33" t="e">
        <f t="shared" si="0"/>
        <v>#VALUE!</v>
      </c>
      <c r="ED3" s="33" t="e">
        <f t="shared" si="0"/>
        <v>#VALUE!</v>
      </c>
      <c r="EE3" s="33" t="e">
        <f t="shared" si="0"/>
        <v>#VALUE!</v>
      </c>
      <c r="EF3" s="33" t="e">
        <f t="shared" si="0"/>
        <v>#VALUE!</v>
      </c>
      <c r="EG3" s="33" t="e">
        <f t="shared" si="0"/>
        <v>#VALUE!</v>
      </c>
      <c r="EH3" s="33" t="e">
        <f t="shared" si="0"/>
        <v>#VALUE!</v>
      </c>
      <c r="EI3" s="33" t="e">
        <f t="shared" si="0"/>
        <v>#VALUE!</v>
      </c>
      <c r="EJ3" s="33" t="e">
        <f t="shared" si="0"/>
        <v>#VALUE!</v>
      </c>
      <c r="EK3" s="33" t="e">
        <f t="shared" si="0"/>
        <v>#VALUE!</v>
      </c>
    </row>
    <row r="4" spans="1:142" x14ac:dyDescent="0.25">
      <c r="A4" s="90"/>
      <c r="B4" s="90"/>
      <c r="C4" s="90"/>
      <c r="D4" s="90"/>
      <c r="F4" s="33" t="str">
        <f ca="1">IF(ISNUMBER(DataModel!F4),"A",IF(_xlfn.NUMBERVALUE(RIGHT(F3,4))&lt;(YEAR(TODAY())-1),"A","E"))</f>
        <v>A</v>
      </c>
      <c r="G4" s="33" t="str">
        <f ca="1">IF(ISNUMBER(DataModel!G4),"A",IF(_xlfn.NUMBERVALUE(RIGHT(G3,4))&lt;(YEAR(TODAY())-1),"A","E"))</f>
        <v>A</v>
      </c>
      <c r="H4" s="33" t="str">
        <f ca="1">IF(ISNUMBER(DataModel!H4),"A",IF(_xlfn.NUMBERVALUE(RIGHT(H3,4))&lt;(YEAR(TODAY())-1),"A","E"))</f>
        <v>A</v>
      </c>
      <c r="I4" s="33" t="str">
        <f ca="1">IF(ISNUMBER(DataModel!I4),"A",IF(_xlfn.NUMBERVALUE(RIGHT(I3,4))&lt;(YEAR(TODAY())-1),"A","E"))</f>
        <v>A</v>
      </c>
      <c r="J4" s="33" t="str">
        <f ca="1">IF(ISNUMBER(DataModel!J4),"A",IF(_xlfn.NUMBERVALUE(RIGHT(J3,4))&lt;(YEAR(TODAY())-1),"A","E"))</f>
        <v>E</v>
      </c>
      <c r="K4" s="33" t="str">
        <f ca="1">IF(ISNUMBER(DataModel!K4),"A",IF(_xlfn.NUMBERVALUE(RIGHT(K3,4))&lt;(YEAR(TODAY())-1),"A","E"))</f>
        <v>E</v>
      </c>
      <c r="L4" s="33" t="str">
        <f ca="1">IF(ISNUMBER(DataModel!L4),"A",IF(_xlfn.NUMBERVALUE(RIGHT(L3,4))&lt;(YEAR(TODAY())-1),"A","E"))</f>
        <v>E</v>
      </c>
      <c r="M4" s="33" t="str">
        <f ca="1">IF(ISNUMBER(DataModel!M4),"A",IF(_xlfn.NUMBERVALUE(RIGHT(M3,4))&lt;(YEAR(TODAY())-1),"A","E"))</f>
        <v>E</v>
      </c>
      <c r="N4" s="33" t="str">
        <f ca="1">IF(ISNUMBER(DataModel!N4),"A",IF(_xlfn.NUMBERVALUE(RIGHT(N3,4))&lt;(YEAR(TODAY())-1),"A","E"))</f>
        <v>E</v>
      </c>
      <c r="O4" s="33" t="str">
        <f ca="1">IF(ISNUMBER(DataModel!O4),"A",IF(_xlfn.NUMBERVALUE(RIGHT(O3,4))&lt;(YEAR(TODAY())-1),"A","E"))</f>
        <v>E</v>
      </c>
      <c r="P4" s="33" t="str">
        <f ca="1">IF(ISNUMBER(DataModel!P4),"A",IF(_xlfn.NUMBERVALUE(RIGHT(P3,4))&lt;(YEAR(TODAY())-1),"A","E"))</f>
        <v>E</v>
      </c>
      <c r="Q4" s="33" t="str">
        <f ca="1">IF(ISNUMBER(DataModel!Q4),"A",IF(_xlfn.NUMBERVALUE(RIGHT(Q3,4))&lt;(YEAR(TODAY())-1),"A","E"))</f>
        <v>E</v>
      </c>
      <c r="R4" s="33" t="str">
        <f ca="1">IF(ISNUMBER(DataModel!R4),"A",IF(_xlfn.NUMBERVALUE(RIGHT(R3,4))&lt;(YEAR(TODAY())-1),"A","E"))</f>
        <v>E</v>
      </c>
      <c r="S4" s="33" t="str">
        <f ca="1">IF(ISNUMBER(DataModel!S4),"A",IF(_xlfn.NUMBERVALUE(RIGHT(S3,4))&lt;(YEAR(TODAY())-1),"A","E"))</f>
        <v>E</v>
      </c>
      <c r="T4" s="33" t="str">
        <f ca="1">IF(ISNUMBER(DataModel!T4),"A",IF(_xlfn.NUMBERVALUE(RIGHT(T3,4))&lt;(YEAR(TODAY())-1),"A","E"))</f>
        <v>E</v>
      </c>
      <c r="U4" s="33" t="str">
        <f ca="1">IF(ISNUMBER(DataModel!U4),"A",IF(_xlfn.NUMBERVALUE(RIGHT(U3,4))&lt;(YEAR(TODAY())-1),"A","E"))</f>
        <v>E</v>
      </c>
      <c r="V4" s="33" t="str">
        <f ca="1">IF(ISNUMBER(DataModel!V4),"A",IF(_xlfn.NUMBERVALUE(RIGHT(V3,4))&lt;(YEAR(TODAY())-1),"A","E"))</f>
        <v>E</v>
      </c>
      <c r="W4" s="33" t="str">
        <f ca="1">IF(ISNUMBER(DataModel!W4),"A",IF(_xlfn.NUMBERVALUE(RIGHT(W3,4))&lt;(YEAR(TODAY())-1),"A","E"))</f>
        <v>E</v>
      </c>
      <c r="X4" s="33" t="str">
        <f ca="1">IF(ISNUMBER(DataModel!X4),"A",IF(_xlfn.NUMBERVALUE(RIGHT(X3,4))&lt;(YEAR(TODAY())-1),"A","E"))</f>
        <v>E</v>
      </c>
      <c r="Y4" s="33" t="str">
        <f ca="1">IF(ISNUMBER(DataModel!Y4),"A",IF(_xlfn.NUMBERVALUE(RIGHT(Y3,4))&lt;(YEAR(TODAY())-1),"A","E"))</f>
        <v>E</v>
      </c>
      <c r="Z4" s="33" t="str">
        <f ca="1">IF(ISNUMBER(DataModel!Z4),"A",IF(_xlfn.NUMBERVALUE(RIGHT(Z3,4))&lt;(YEAR(TODAY())-1),"A","E"))</f>
        <v>E</v>
      </c>
      <c r="AA4" s="33" t="str">
        <f ca="1">IF(ISNUMBER(DataModel!AA4),"A",IF(_xlfn.NUMBERVALUE(RIGHT(AA3,4))&lt;(YEAR(TODAY())-1),"A","E"))</f>
        <v>E</v>
      </c>
      <c r="AB4" s="33" t="str">
        <f ca="1">IF(ISNUMBER(DataModel!AB4),"A",IF(_xlfn.NUMBERVALUE(RIGHT(AB3,4))&lt;(YEAR(TODAY())-1),"A","E"))</f>
        <v>E</v>
      </c>
      <c r="AC4" s="33" t="str">
        <f ca="1">IF(ISNUMBER(DataModel!AC4),"A",IF(_xlfn.NUMBERVALUE(RIGHT(AC3,4))&lt;(YEAR(TODAY())-1),"A","E"))</f>
        <v>E</v>
      </c>
      <c r="AD4" s="33" t="str">
        <f ca="1">IF(ISNUMBER(DataModel!AD4),"A",IF(_xlfn.NUMBERVALUE(RIGHT(AD3,4))&lt;(YEAR(TODAY())-1),"A","E"))</f>
        <v>E</v>
      </c>
      <c r="AE4" s="33" t="str">
        <f ca="1">IF(ISNUMBER(DataModel!AE4),"A",IF(_xlfn.NUMBERVALUE(RIGHT(AE3,4))&lt;(YEAR(TODAY())-1),"A","E"))</f>
        <v>E</v>
      </c>
      <c r="AF4" s="33" t="str">
        <f ca="1">IF(ISNUMBER(DataModel!AF4),"A",IF(_xlfn.NUMBERVALUE(RIGHT(AF3,4))&lt;(YEAR(TODAY())-1),"A","E"))</f>
        <v>E</v>
      </c>
      <c r="AG4" s="33" t="str">
        <f ca="1">IF(ISNUMBER(DataModel!AG4),"A",IF(_xlfn.NUMBERVALUE(RIGHT(AG3,4))&lt;(YEAR(TODAY())-1),"A","E"))</f>
        <v>E</v>
      </c>
      <c r="AH4" s="33" t="str">
        <f ca="1">IF(ISNUMBER(DataModel!AH4),"A",IF(_xlfn.NUMBERVALUE(RIGHT(AH3,4))&lt;(YEAR(TODAY())-1),"A","E"))</f>
        <v>E</v>
      </c>
      <c r="AI4" s="33" t="str">
        <f ca="1">IF(ISNUMBER(DataModel!AI4),"A",IF(_xlfn.NUMBERVALUE(RIGHT(AI3,4))&lt;(YEAR(TODAY())-1),"A","E"))</f>
        <v>E</v>
      </c>
      <c r="AJ4" s="33" t="str">
        <f ca="1">IF(ISNUMBER(DataModel!AJ4),"A",IF(_xlfn.NUMBERVALUE(RIGHT(AJ3,4))&lt;(YEAR(TODAY())-1),"A","E"))</f>
        <v>E</v>
      </c>
      <c r="AK4" s="33" t="str">
        <f ca="1">IF(ISNUMBER(DataModel!AK4),"A",IF(_xlfn.NUMBERVALUE(RIGHT(AK3,4))&lt;(YEAR(TODAY())-1),"A","E"))</f>
        <v>E</v>
      </c>
      <c r="AL4" s="33" t="str">
        <f ca="1">IF(ISNUMBER(DataModel!AL4),"A",IF(_xlfn.NUMBERVALUE(RIGHT(AL3,4))&lt;(YEAR(TODAY())-1),"A","E"))</f>
        <v>E</v>
      </c>
      <c r="AM4" s="33" t="str">
        <f ca="1">IF(ISNUMBER(DataModel!AM4),"A",IF(_xlfn.NUMBERVALUE(RIGHT(AM3,4))&lt;(YEAR(TODAY())-1),"A","E"))</f>
        <v>E</v>
      </c>
      <c r="AN4" s="33" t="str">
        <f ca="1">IF(ISNUMBER(DataModel!AN4),"A",IF(_xlfn.NUMBERVALUE(RIGHT(AN3,4))&lt;(YEAR(TODAY())-1),"A","E"))</f>
        <v>E</v>
      </c>
      <c r="AO4" s="33" t="str">
        <f ca="1">IF(ISNUMBER(DataModel!AO4),"A",IF(_xlfn.NUMBERVALUE(RIGHT(AO3,4))&lt;(YEAR(TODAY())-1),"A","E"))</f>
        <v>E</v>
      </c>
      <c r="AP4" s="33" t="str">
        <f ca="1">IF(ISNUMBER(DataModel!AP4),"A",IF(_xlfn.NUMBERVALUE(RIGHT(AP3,4))&lt;(YEAR(TODAY())-1),"A","E"))</f>
        <v>E</v>
      </c>
      <c r="AQ4" s="33" t="str">
        <f ca="1">IF(ISNUMBER(DataModel!AQ4),"A",IF(_xlfn.NUMBERVALUE(RIGHT(AQ3,4))&lt;(YEAR(TODAY())-1),"A","E"))</f>
        <v>E</v>
      </c>
      <c r="AR4" s="33" t="str">
        <f ca="1">IF(ISNUMBER(DataModel!AR4),"A",IF(_xlfn.NUMBERVALUE(RIGHT(AR3,4))&lt;(YEAR(TODAY())-1),"A","E"))</f>
        <v>E</v>
      </c>
      <c r="AS4" s="33" t="str">
        <f ca="1">IF(ISNUMBER(DataModel!AS4),"A",IF(_xlfn.NUMBERVALUE(RIGHT(AS3,4))&lt;(YEAR(TODAY())-1),"A","E"))</f>
        <v>E</v>
      </c>
      <c r="AT4" s="33" t="e">
        <f ca="1">IF(ISNUMBER(DataModel!AT4),"A",IF(_xlfn.NUMBERVALUE(RIGHT(AT3,4))&lt;(YEAR(TODAY())-1),"A","E"))</f>
        <v>#VALUE!</v>
      </c>
      <c r="AU4" s="33" t="e">
        <f ca="1">IF(ISNUMBER(DataModel!AU4),"A",IF(_xlfn.NUMBERVALUE(RIGHT(AU3,4))&lt;(YEAR(TODAY())-1),"A","E"))</f>
        <v>#VALUE!</v>
      </c>
      <c r="AV4" s="33" t="e">
        <f ca="1">IF(ISNUMBER(DataModel!AV4),"A",IF(_xlfn.NUMBERVALUE(RIGHT(AV3,4))&lt;(YEAR(TODAY())-1),"A","E"))</f>
        <v>#VALUE!</v>
      </c>
      <c r="AW4" s="33" t="e">
        <f ca="1">IF(ISNUMBER(DataModel!AW4),"A",IF(_xlfn.NUMBERVALUE(RIGHT(AW3,4))&lt;(YEAR(TODAY())-1),"A","E"))</f>
        <v>#VALUE!</v>
      </c>
      <c r="AX4" s="33" t="e">
        <f ca="1">IF(ISNUMBER(DataModel!AX4),"A",IF(_xlfn.NUMBERVALUE(RIGHT(AX3,4))&lt;(YEAR(TODAY())-1),"A","E"))</f>
        <v>#VALUE!</v>
      </c>
      <c r="AY4" s="33" t="e">
        <f ca="1">IF(ISNUMBER(DataModel!AY4),"A",IF(_xlfn.NUMBERVALUE(RIGHT(AY3,4))&lt;(YEAR(TODAY())-1),"A","E"))</f>
        <v>#VALUE!</v>
      </c>
      <c r="AZ4" s="33" t="e">
        <f ca="1">IF(ISNUMBER(DataModel!AZ4),"A",IF(_xlfn.NUMBERVALUE(RIGHT(AZ3,4))&lt;(YEAR(TODAY())-1),"A","E"))</f>
        <v>#VALUE!</v>
      </c>
      <c r="BA4" s="33" t="e">
        <f ca="1">IF(ISNUMBER(DataModel!BA4),"A",IF(_xlfn.NUMBERVALUE(RIGHT(BA3,4))&lt;(YEAR(TODAY())-1),"A","E"))</f>
        <v>#VALUE!</v>
      </c>
      <c r="BB4" s="33" t="e">
        <f ca="1">IF(ISNUMBER(DataModel!BB4),"A",IF(_xlfn.NUMBERVALUE(RIGHT(BB3,4))&lt;(YEAR(TODAY())-1),"A","E"))</f>
        <v>#VALUE!</v>
      </c>
      <c r="BC4" s="33" t="e">
        <f ca="1">IF(ISNUMBER(DataModel!BC4),"A",IF(_xlfn.NUMBERVALUE(RIGHT(BC3,4))&lt;(YEAR(TODAY())-1),"A","E"))</f>
        <v>#VALUE!</v>
      </c>
      <c r="BD4" s="33" t="e">
        <f ca="1">IF(ISNUMBER(DataModel!BD4),"A",IF(_xlfn.NUMBERVALUE(RIGHT(BD3,4))&lt;(YEAR(TODAY())-1),"A","E"))</f>
        <v>#VALUE!</v>
      </c>
      <c r="BE4" s="33" t="e">
        <f ca="1">IF(ISNUMBER(DataModel!BE4),"A",IF(_xlfn.NUMBERVALUE(RIGHT(BE3,4))&lt;(YEAR(TODAY())-1),"A","E"))</f>
        <v>#VALUE!</v>
      </c>
      <c r="BF4" s="33" t="e">
        <f ca="1">IF(ISNUMBER(DataModel!BF4),"A",IF(_xlfn.NUMBERVALUE(RIGHT(BF3,4))&lt;(YEAR(TODAY())-1),"A","E"))</f>
        <v>#VALUE!</v>
      </c>
      <c r="BG4" s="33" t="e">
        <f ca="1">IF(ISNUMBER(DataModel!BG4),"A",IF(_xlfn.NUMBERVALUE(RIGHT(BG3,4))&lt;(YEAR(TODAY())-1),"A","E"))</f>
        <v>#VALUE!</v>
      </c>
      <c r="BH4" s="33" t="e">
        <f ca="1">IF(ISNUMBER(DataModel!BH4),"A",IF(_xlfn.NUMBERVALUE(RIGHT(BH3,4))&lt;(YEAR(TODAY())-1),"A","E"))</f>
        <v>#VALUE!</v>
      </c>
      <c r="BI4" s="33" t="e">
        <f ca="1">IF(ISNUMBER(DataModel!BI4),"A",IF(_xlfn.NUMBERVALUE(RIGHT(BI3,4))&lt;(YEAR(TODAY())-1),"A","E"))</f>
        <v>#VALUE!</v>
      </c>
      <c r="BJ4" s="33" t="e">
        <f ca="1">IF(ISNUMBER(DataModel!BJ4),"A",IF(_xlfn.NUMBERVALUE(RIGHT(BJ3,4))&lt;(YEAR(TODAY())-1),"A","E"))</f>
        <v>#VALUE!</v>
      </c>
      <c r="BK4" s="33" t="e">
        <f ca="1">IF(ISNUMBER(DataModel!BK4),"A",IF(_xlfn.NUMBERVALUE(RIGHT(BK3,4))&lt;(YEAR(TODAY())-1),"A","E"))</f>
        <v>#VALUE!</v>
      </c>
      <c r="BL4" s="33" t="e">
        <f ca="1">IF(ISNUMBER(DataModel!BL4),"A",IF(_xlfn.NUMBERVALUE(RIGHT(BL3,4))&lt;(YEAR(TODAY())-1),"A","E"))</f>
        <v>#VALUE!</v>
      </c>
      <c r="BM4" s="33" t="e">
        <f ca="1">IF(ISNUMBER(DataModel!BM4),"A",IF(_xlfn.NUMBERVALUE(RIGHT(BM3,4))&lt;(YEAR(TODAY())-1),"A","E"))</f>
        <v>#VALUE!</v>
      </c>
      <c r="BN4" s="33" t="e">
        <f ca="1">IF(ISNUMBER(DataModel!BN4),"A",IF(_xlfn.NUMBERVALUE(RIGHT(BN3,4))&lt;(YEAR(TODAY())-1),"A","E"))</f>
        <v>#VALUE!</v>
      </c>
      <c r="BO4" s="33" t="e">
        <f ca="1">IF(ISNUMBER(DataModel!BO4),"A",IF(_xlfn.NUMBERVALUE(RIGHT(BO3,4))&lt;(YEAR(TODAY())-1),"A","E"))</f>
        <v>#VALUE!</v>
      </c>
      <c r="BP4" s="33" t="e">
        <f ca="1">IF(ISNUMBER(DataModel!BP4),"A",IF(_xlfn.NUMBERVALUE(RIGHT(BP3,4))&lt;(YEAR(TODAY())-1),"A","E"))</f>
        <v>#VALUE!</v>
      </c>
      <c r="BQ4" s="33" t="e">
        <f ca="1">IF(ISNUMBER(DataModel!BQ4),"A",IF(_xlfn.NUMBERVALUE(RIGHT(BQ3,4))&lt;(YEAR(TODAY())-1),"A","E"))</f>
        <v>#VALUE!</v>
      </c>
      <c r="BR4" s="33" t="e">
        <f ca="1">IF(ISNUMBER(DataModel!BR4),"A",IF(_xlfn.NUMBERVALUE(RIGHT(BR3,4))&lt;(YEAR(TODAY())-1),"A","E"))</f>
        <v>#VALUE!</v>
      </c>
      <c r="BS4" s="33" t="e">
        <f ca="1">IF(ISNUMBER(DataModel!BS4),"A",IF(_xlfn.NUMBERVALUE(RIGHT(BS3,4))&lt;(YEAR(TODAY())-1),"A","E"))</f>
        <v>#VALUE!</v>
      </c>
      <c r="BT4" s="33" t="e">
        <f ca="1">IF(ISNUMBER(DataModel!BT4),"A",IF(_xlfn.NUMBERVALUE(RIGHT(BT3,4))&lt;(YEAR(TODAY())-1),"A","E"))</f>
        <v>#VALUE!</v>
      </c>
      <c r="BU4" s="33" t="e">
        <f ca="1">IF(ISNUMBER(DataModel!BU4),"A",IF(_xlfn.NUMBERVALUE(RIGHT(BU3,4))&lt;(YEAR(TODAY())-1),"A","E"))</f>
        <v>#VALUE!</v>
      </c>
      <c r="BV4" s="33" t="e">
        <f ca="1">IF(ISNUMBER(DataModel!BV4),"A",IF(_xlfn.NUMBERVALUE(RIGHT(BV3,4))&lt;(YEAR(TODAY())-1),"A","E"))</f>
        <v>#VALUE!</v>
      </c>
      <c r="BW4" s="33" t="e">
        <f ca="1">IF(ISNUMBER(DataModel!BW4),"A",IF(_xlfn.NUMBERVALUE(RIGHT(BW3,4))&lt;(YEAR(TODAY())-1),"A","E"))</f>
        <v>#VALUE!</v>
      </c>
      <c r="BX4" s="33" t="e">
        <f ca="1">IF(ISNUMBER(DataModel!BX4),"A",IF(_xlfn.NUMBERVALUE(RIGHT(BX3,4))&lt;(YEAR(TODAY())-1),"A","E"))</f>
        <v>#VALUE!</v>
      </c>
      <c r="BY4" s="33" t="e">
        <f ca="1">IF(ISNUMBER(DataModel!BY4),"A",IF(_xlfn.NUMBERVALUE(RIGHT(BY3,4))&lt;(YEAR(TODAY())-1),"A","E"))</f>
        <v>#VALUE!</v>
      </c>
      <c r="BZ4" s="33" t="e">
        <f ca="1">IF(ISNUMBER(DataModel!BZ4),"A",IF(_xlfn.NUMBERVALUE(RIGHT(BZ3,4))&lt;(YEAR(TODAY())-1),"A","E"))</f>
        <v>#VALUE!</v>
      </c>
      <c r="CA4" s="33" t="e">
        <f ca="1">IF(ISNUMBER(DataModel!CA4),"A",IF(_xlfn.NUMBERVALUE(RIGHT(CA3,4))&lt;(YEAR(TODAY())-1),"A","E"))</f>
        <v>#VALUE!</v>
      </c>
      <c r="CB4" s="33" t="e">
        <f ca="1">IF(ISNUMBER(DataModel!CB4),"A",IF(_xlfn.NUMBERVALUE(RIGHT(CB3,4))&lt;(YEAR(TODAY())-1),"A","E"))</f>
        <v>#VALUE!</v>
      </c>
      <c r="CC4" s="33" t="e">
        <f ca="1">IF(ISNUMBER(DataModel!CC4),"A",IF(_xlfn.NUMBERVALUE(RIGHT(CC3,4))&lt;(YEAR(TODAY())-1),"A","E"))</f>
        <v>#VALUE!</v>
      </c>
      <c r="CD4" s="33" t="e">
        <f ca="1">IF(ISNUMBER(DataModel!CD4),"A",IF(_xlfn.NUMBERVALUE(RIGHT(CD3,4))&lt;(YEAR(TODAY())-1),"A","E"))</f>
        <v>#VALUE!</v>
      </c>
      <c r="CE4" s="33" t="e">
        <f ca="1">IF(ISNUMBER(DataModel!CE4),"A",IF(_xlfn.NUMBERVALUE(RIGHT(CE3,4))&lt;(YEAR(TODAY())-1),"A","E"))</f>
        <v>#VALUE!</v>
      </c>
      <c r="CF4" s="33" t="e">
        <f ca="1">IF(ISNUMBER(DataModel!CF4),"A",IF(_xlfn.NUMBERVALUE(RIGHT(CF3,4))&lt;(YEAR(TODAY())-1),"A","E"))</f>
        <v>#VALUE!</v>
      </c>
      <c r="CG4" s="33" t="e">
        <f ca="1">IF(ISNUMBER(DataModel!CG4),"A",IF(_xlfn.NUMBERVALUE(RIGHT(CG3,4))&lt;(YEAR(TODAY())-1),"A","E"))</f>
        <v>#VALUE!</v>
      </c>
      <c r="CH4" s="33" t="str">
        <f ca="1">IF(ISNUMBER(DataModel!CH4),"A",IF(_xlfn.NUMBERVALUE(RIGHT(CH3,4))&lt;(YEAR(TODAY())-1),"A","E"))</f>
        <v>A</v>
      </c>
      <c r="CI4" s="33" t="str">
        <f ca="1">IF(ISNUMBER(DataModel!CI4),"A",IF(_xlfn.NUMBERVALUE(RIGHT(CI3,4))&lt;(YEAR(TODAY())-1),"A","E"))</f>
        <v>A</v>
      </c>
      <c r="CJ4" s="33" t="str">
        <f ca="1">IF(ISNUMBER(DataModel!CJ4),"A",IF(_xlfn.NUMBERVALUE(RIGHT(CJ3,4))&lt;(YEAR(TODAY())-1),"A","E"))</f>
        <v>A</v>
      </c>
      <c r="CK4" s="33" t="str">
        <f ca="1">IF(ISNUMBER(DataModel!CK4),"A",IF(_xlfn.NUMBERVALUE(RIGHT(CK3,4))&lt;(YEAR(TODAY())-1),"A","E"))</f>
        <v>A</v>
      </c>
      <c r="CL4" s="33" t="str">
        <f ca="1">IF(ISNUMBER(DataModel!CL4),"A",IF(_xlfn.NUMBERVALUE(RIGHT(CL3,4))&lt;(YEAR(TODAY())-1),"A","E"))</f>
        <v>A</v>
      </c>
      <c r="CM4" s="33" t="str">
        <f ca="1">IF(ISNUMBER(DataModel!CM4),"A",IF(_xlfn.NUMBERVALUE(RIGHT(CM3,4))&lt;(YEAR(TODAY())-1),"A","E"))</f>
        <v>A</v>
      </c>
      <c r="CN4" s="33" t="str">
        <f ca="1">IF(ISNUMBER(DataModel!CN4),"A",IF(_xlfn.NUMBERVALUE(RIGHT(CN3,4))&lt;(YEAR(TODAY())-1),"A","E"))</f>
        <v>A</v>
      </c>
      <c r="CO4" s="33" t="str">
        <f ca="1">IF(ISNUMBER(DataModel!CO4),"A",IF(_xlfn.NUMBERVALUE(RIGHT(CO3,4))&lt;(YEAR(TODAY())-1),"A","E"))</f>
        <v>A</v>
      </c>
      <c r="CP4" s="33" t="str">
        <f ca="1">IF(ISNUMBER(DataModel!CP4),"A",IF(_xlfn.NUMBERVALUE(RIGHT(CP3,4))&lt;(YEAR(TODAY())-1),"A","E"))</f>
        <v>A</v>
      </c>
      <c r="CQ4" s="33" t="str">
        <f ca="1">IF(ISNUMBER(DataModel!CQ4),"A",IF(_xlfn.NUMBERVALUE(RIGHT(CQ3,4))&lt;(YEAR(TODAY())-1),"A","E"))</f>
        <v>A</v>
      </c>
      <c r="CR4" s="33" t="str">
        <f ca="1">IF(ISNUMBER(DataModel!CR4),"A",IF(_xlfn.NUMBERVALUE(RIGHT(CR3,4))&lt;(YEAR(TODAY())-1),"A","E"))</f>
        <v>A</v>
      </c>
      <c r="CS4" s="33" t="str">
        <f ca="1">IF(ISNUMBER(DataModel!CS4),"A",IF(_xlfn.NUMBERVALUE(RIGHT(CS3,4))&lt;(YEAR(TODAY())-1),"A","E"))</f>
        <v>A</v>
      </c>
      <c r="CT4" s="33" t="str">
        <f ca="1">IF(ISNUMBER(DataModel!CT4),"A",IF(_xlfn.NUMBERVALUE(RIGHT(CT3,4))&lt;(YEAR(TODAY())-1),"A","E"))</f>
        <v>A</v>
      </c>
      <c r="CU4" s="33" t="str">
        <f ca="1">IF(ISNUMBER(DataModel!CU4),"A",IF(_xlfn.NUMBERVALUE(RIGHT(CU3,4))&lt;(YEAR(TODAY())-1),"A","E"))</f>
        <v>A</v>
      </c>
      <c r="CV4" s="33" t="str">
        <f ca="1">IF(ISNUMBER(DataModel!CV4),"A",IF(_xlfn.NUMBERVALUE(RIGHT(CV3,4))&lt;(YEAR(TODAY())-1),"A","E"))</f>
        <v>A</v>
      </c>
      <c r="CW4" s="33" t="str">
        <f ca="1">IF(ISNUMBER(DataModel!CW4),"A",IF(_xlfn.NUMBERVALUE(RIGHT(CW3,4))&lt;(YEAR(TODAY())-1),"A","E"))</f>
        <v>A</v>
      </c>
      <c r="CX4" s="33" t="str">
        <f ca="1">IF(ISNUMBER(DataModel!CX4),"A",IF(_xlfn.NUMBERVALUE(RIGHT(CX3,4))&lt;(YEAR(TODAY())-1),"A","E"))</f>
        <v>A</v>
      </c>
      <c r="CY4" s="33" t="str">
        <f ca="1">IF(ISNUMBER(DataModel!CY4),"A",IF(_xlfn.NUMBERVALUE(RIGHT(CY3,4))&lt;(YEAR(TODAY())-1),"A","E"))</f>
        <v>A</v>
      </c>
      <c r="CZ4" s="33" t="str">
        <f ca="1">IF(ISNUMBER(DataModel!CZ4),"A",IF(_xlfn.NUMBERVALUE(RIGHT(CZ3,4))&lt;(YEAR(TODAY())-1),"A","E"))</f>
        <v>A</v>
      </c>
      <c r="DA4" s="33" t="str">
        <f ca="1">IF(ISNUMBER(DataModel!DA4),"A",IF(_xlfn.NUMBERVALUE(RIGHT(DA3,4))&lt;(YEAR(TODAY())-1),"A","E"))</f>
        <v>A</v>
      </c>
      <c r="DB4" s="33" t="str">
        <f ca="1">IF(ISNUMBER(DataModel!DB4),"A",IF(_xlfn.NUMBERVALUE(RIGHT(DB3,4))&lt;(YEAR(TODAY())-1),"A","E"))</f>
        <v>A</v>
      </c>
      <c r="DC4" s="33" t="str">
        <f ca="1">IF(ISNUMBER(DataModel!DC4),"A",IF(_xlfn.NUMBERVALUE(RIGHT(DC3,4))&lt;(YEAR(TODAY())-1),"A","E"))</f>
        <v>A</v>
      </c>
      <c r="DD4" s="33" t="str">
        <f ca="1">IF(ISNUMBER(DataModel!DD4),"A",IF(_xlfn.NUMBERVALUE(RIGHT(DD3,4))&lt;(YEAR(TODAY())-1),"A","E"))</f>
        <v>A</v>
      </c>
      <c r="DE4" s="33" t="str">
        <f ca="1">IF(ISNUMBER(DataModel!DE4),"A",IF(_xlfn.NUMBERVALUE(RIGHT(DE3,4))&lt;(YEAR(TODAY())-1),"A","E"))</f>
        <v>A</v>
      </c>
      <c r="DF4" s="33" t="str">
        <f ca="1">IF(ISNUMBER(DataModel!DF4),"A",IF(_xlfn.NUMBERVALUE(RIGHT(DF3,4))&lt;(YEAR(TODAY())-1),"A","E"))</f>
        <v>A</v>
      </c>
      <c r="DG4" s="33" t="str">
        <f ca="1">IF(ISNUMBER(DataModel!DG4),"A",IF(_xlfn.NUMBERVALUE(RIGHT(DG3,4))&lt;(YEAR(TODAY())-1),"A","E"))</f>
        <v>A</v>
      </c>
      <c r="DH4" s="33" t="str">
        <f ca="1">IF(ISNUMBER(DataModel!DH4),"A",IF(_xlfn.NUMBERVALUE(RIGHT(DH3,4))&lt;(YEAR(TODAY())-1),"A","E"))</f>
        <v>A</v>
      </c>
      <c r="DI4" s="33" t="str">
        <f ca="1">IF(ISNUMBER(DataModel!DI4),"A",IF(_xlfn.NUMBERVALUE(RIGHT(DI3,4))&lt;(YEAR(TODAY())-1),"A","E"))</f>
        <v>A</v>
      </c>
      <c r="DK4" s="33" t="str" cm="1">
        <f t="array" aca="1" ref="DK4" ca="1">IF(SUMPRODUCT(--(ISNUMBER(SEARCH("E", OFFSET($E$4,,MATCH(DK3,$F$5:$DI$5,0),,4))))) &gt; 0,"E","A")</f>
        <v>A</v>
      </c>
      <c r="DL4" s="33" t="str" cm="1">
        <f t="array" aca="1" ref="DL4" ca="1">IF(SUMPRODUCT(--(ISNUMBER(SEARCH("E", OFFSET($E$4,,MATCH(DL3,$F$5:$DI$5,0),,4))))) &gt; 0,"E","A")</f>
        <v>A</v>
      </c>
      <c r="DM4" s="33" t="str" cm="1">
        <f t="array" aca="1" ref="DM4" ca="1">IF(SUMPRODUCT(--(ISNUMBER(SEARCH("E", OFFSET($E$4,,MATCH(DM3,$F$5:$DI$5,0),,4))))) &gt; 0,"E","A")</f>
        <v>A</v>
      </c>
      <c r="DN4" s="33" t="str" cm="1">
        <f t="array" aca="1" ref="DN4" ca="1">IF(SUMPRODUCT(--(ISNUMBER(SEARCH("E", OFFSET($E$4,,MATCH(DN3,$F$5:$DI$5,0),,4))))) &gt; 0,"E","A")</f>
        <v>A</v>
      </c>
      <c r="DO4" s="33" t="str" cm="1">
        <f t="array" aca="1" ref="DO4" ca="1">IF(SUMPRODUCT(--(ISNUMBER(SEARCH("E", OFFSET($E$4,,MATCH(DO3,$F$5:$DI$5,0),,4))))) &gt; 0,"E","A")</f>
        <v>A</v>
      </c>
      <c r="DP4" s="33" t="str" cm="1">
        <f t="array" aca="1" ref="DP4" ca="1">IF(SUMPRODUCT(--(ISNUMBER(SEARCH("E", OFFSET($E$4,,MATCH(DP3,$F$5:$DI$5,0),,4))))) &gt; 0,"E","A")</f>
        <v>A</v>
      </c>
      <c r="DQ4" s="33" t="str" cm="1">
        <f t="array" aca="1" ref="DQ4" ca="1">IF(SUMPRODUCT(--(ISNUMBER(SEARCH("E", OFFSET($E$4,,MATCH(DQ3,$F$5:$DI$5,0),,4))))) &gt; 0,"E","A")</f>
        <v>A</v>
      </c>
      <c r="DR4" s="33" t="str" cm="1">
        <f t="array" aca="1" ref="DR4" ca="1">IF(SUMPRODUCT(--(ISNUMBER(SEARCH("E", OFFSET($E$4,,MATCH(DR3,$F$5:$DI$5,0),,4))))) &gt; 0,"E","A")</f>
        <v>A</v>
      </c>
      <c r="DS4" s="33" t="str" cm="1">
        <f t="array" aca="1" ref="DS4" ca="1">IF(SUMPRODUCT(--(ISNUMBER(SEARCH("E", OFFSET($E$4,,MATCH(DS3,$F$5:$DI$5,0),,4))))) &gt; 0,"E","A")</f>
        <v>A</v>
      </c>
      <c r="DT4" s="33" t="str" cm="1">
        <f t="array" aca="1" ref="DT4" ca="1">IF(SUMPRODUCT(--(ISNUMBER(SEARCH("E", OFFSET($E$4,,MATCH(DT3,$F$5:$DI$5,0),,4))))) &gt; 0,"E","A")</f>
        <v>A</v>
      </c>
      <c r="DU4" s="33" t="str" cm="1">
        <f t="array" aca="1" ref="DU4" ca="1">IF(SUMPRODUCT(--(ISNUMBER(SEARCH("E", OFFSET($E$4,,MATCH(DU3,$F$5:$DI$5,0),,4))))) &gt; 0,"E","A")</f>
        <v>A</v>
      </c>
      <c r="DV4" s="33" t="str" cm="1">
        <f t="array" aca="1" ref="DV4" ca="1">IF(SUMPRODUCT(--(ISNUMBER(SEARCH("E", OFFSET($E$4,,MATCH(DV3,$F$5:$DI$5,0),,4))))) &gt; 0,"E","A")</f>
        <v>A</v>
      </c>
      <c r="DW4" s="33" t="str" cm="1">
        <f t="array" aca="1" ref="DW4" ca="1">IF(SUMPRODUCT(--(ISNUMBER(SEARCH("E", OFFSET($E$4,,MATCH(DW3,$F$5:$DI$5,0),,4))))) &gt; 0,"E","A")</f>
        <v>A</v>
      </c>
      <c r="DX4" s="33" t="str" cm="1">
        <f t="array" aca="1" ref="DX4" ca="1">IF(SUMPRODUCT(--(ISNUMBER(SEARCH("E", OFFSET($E$4,,MATCH(DX3,$F$5:$DI$5,0),,4))))) &gt; 0,"E","A")</f>
        <v>A</v>
      </c>
      <c r="DY4" s="33" t="str" cm="1">
        <f t="array" aca="1" ref="DY4" ca="1">IF(SUMPRODUCT(--(ISNUMBER(SEARCH("E", OFFSET($E$4,,MATCH(DY3,$F$5:$DI$5,0),,4))))) &gt; 0,"E","A")</f>
        <v>A</v>
      </c>
      <c r="DZ4" s="33" t="str" cm="1">
        <f t="array" aca="1" ref="DZ4" ca="1">IF(SUMPRODUCT(--(ISNUMBER(SEARCH("E", OFFSET($E$4,,MATCH(DZ3,$F$5:$DI$5,0),,4))))) &gt; 0,"E","A")</f>
        <v>A</v>
      </c>
      <c r="EA4" s="33" t="str" cm="1">
        <f t="array" aca="1" ref="EA4" ca="1">IF(SUMPRODUCT(--(ISNUMBER(SEARCH("E", OFFSET($E$4,,MATCH(EA3,$F$5:$DI$5,0),,4))))) &gt; 0,"E","A")</f>
        <v>A</v>
      </c>
      <c r="EB4" s="33" t="str" cm="1">
        <f t="array" aca="1" ref="EB4" ca="1">IF(SUMPRODUCT(--(ISNUMBER(SEARCH("E", OFFSET($E$4,,MATCH(EB3,$F$5:$DI$5,0),,4))))) &gt; 0,"E","A")</f>
        <v>A</v>
      </c>
      <c r="EC4" s="33" t="str" cm="1">
        <f t="array" aca="1" ref="EC4" ca="1">IF(SUMPRODUCT(--(ISNUMBER(SEARCH("E", OFFSET($E$4,,MATCH(EC3,$F$5:$DI$5,0),,4))))) &gt; 0,"E","A")</f>
        <v>A</v>
      </c>
      <c r="ED4" s="33" t="str" cm="1">
        <f t="array" aca="1" ref="ED4" ca="1">IF(SUMPRODUCT(--(ISNUMBER(SEARCH("E", OFFSET($E$4,,MATCH(ED3,$F$5:$DI$5,0),,4))))) &gt; 0,"E","A")</f>
        <v>A</v>
      </c>
      <c r="EE4" s="33" t="str" cm="1">
        <f t="array" aca="1" ref="EE4" ca="1">IF(SUMPRODUCT(--(ISNUMBER(SEARCH("E", OFFSET($E$4,,MATCH(EE3,$F$5:$DI$5,0),,4))))) &gt; 0,"E","A")</f>
        <v>A</v>
      </c>
      <c r="EF4" s="33" t="str" cm="1">
        <f t="array" aca="1" ref="EF4" ca="1">IF(SUMPRODUCT(--(ISNUMBER(SEARCH("E", OFFSET($E$4,,MATCH(EF3,$F$5:$DI$5,0),,4))))) &gt; 0,"E","A")</f>
        <v>A</v>
      </c>
      <c r="EG4" s="33" t="str" cm="1">
        <f t="array" aca="1" ref="EG4" ca="1">IF(SUMPRODUCT(--(ISNUMBER(SEARCH("E", OFFSET($E$4,,MATCH(EG3,$F$5:$DI$5,0),,4))))) &gt; 0,"E","A")</f>
        <v>A</v>
      </c>
      <c r="EH4" s="33" t="str" cm="1">
        <f t="array" aca="1" ref="EH4" ca="1">IF(SUMPRODUCT(--(ISNUMBER(SEARCH("E", OFFSET($E$4,,MATCH(EH3,$F$5:$DI$5,0),,4))))) &gt; 0,"E","A")</f>
        <v>A</v>
      </c>
      <c r="EI4" s="33" t="str" cm="1">
        <f t="array" aca="1" ref="EI4" ca="1">IF(SUMPRODUCT(--(ISNUMBER(SEARCH("E", OFFSET($E$4,,MATCH(EI3,$F$5:$DI$5,0),,4))))) &gt; 0,"E","A")</f>
        <v>A</v>
      </c>
      <c r="EJ4" s="33" t="str" cm="1">
        <f t="array" aca="1" ref="EJ4" ca="1">IF(SUMPRODUCT(--(ISNUMBER(SEARCH("E", OFFSET($E$4,,MATCH(EJ3,$F$5:$DI$5,0),,4))))) &gt; 0,"E","A")</f>
        <v>A</v>
      </c>
      <c r="EK4" s="33" t="str" cm="1">
        <f t="array" aca="1" ref="EK4" ca="1">IF(SUMPRODUCT(--(ISNUMBER(SEARCH("E", OFFSET($E$4,,MATCH(EK3,$F$5:$DI$5,0),,4))))) &gt; 0,"E","A")</f>
        <v>A</v>
      </c>
    </row>
    <row r="5" spans="1:142" x14ac:dyDescent="0.25">
      <c r="A5" s="90"/>
      <c r="B5" s="90"/>
      <c r="C5" s="120" t="str">
        <f>"Q1"</f>
        <v>Q1</v>
      </c>
      <c r="D5" s="90"/>
      <c r="F5" s="33" t="str">
        <f>IF(LEFT(F3,2)=$C$5,CONCATENATE("FY ",RIGHT(F3,4)),"")</f>
        <v>FY  -10</v>
      </c>
      <c r="G5" s="33" t="str">
        <f t="shared" ref="G5:BR5" si="1">IF(LEFT(G3,2)=$C$5,CONCATENATE("FY ",RIGHT(G3,4)),"")</f>
        <v/>
      </c>
      <c r="H5" s="33" t="str">
        <f t="shared" si="1"/>
        <v/>
      </c>
      <c r="I5" s="33" t="str">
        <f t="shared" si="1"/>
        <v/>
      </c>
      <c r="J5" s="33" t="str">
        <f t="shared" si="1"/>
        <v>FY 1 -9</v>
      </c>
      <c r="K5" s="33" t="str">
        <f t="shared" si="1"/>
        <v/>
      </c>
      <c r="L5" s="33" t="str">
        <f t="shared" si="1"/>
        <v/>
      </c>
      <c r="M5" s="33" t="str">
        <f t="shared" si="1"/>
        <v/>
      </c>
      <c r="N5" s="33" t="str">
        <f t="shared" si="1"/>
        <v>FY 1 -8</v>
      </c>
      <c r="O5" s="33" t="str">
        <f t="shared" si="1"/>
        <v/>
      </c>
      <c r="P5" s="33" t="str">
        <f t="shared" si="1"/>
        <v/>
      </c>
      <c r="Q5" s="33" t="str">
        <f t="shared" si="1"/>
        <v/>
      </c>
      <c r="R5" s="33" t="str">
        <f t="shared" si="1"/>
        <v>FY 1 -7</v>
      </c>
      <c r="S5" s="33" t="str">
        <f t="shared" si="1"/>
        <v/>
      </c>
      <c r="T5" s="33" t="str">
        <f t="shared" si="1"/>
        <v/>
      </c>
      <c r="U5" s="33" t="str">
        <f t="shared" si="1"/>
        <v/>
      </c>
      <c r="V5" s="33" t="str">
        <f t="shared" si="1"/>
        <v>FY 1 -6</v>
      </c>
      <c r="W5" s="33" t="str">
        <f t="shared" si="1"/>
        <v/>
      </c>
      <c r="X5" s="33" t="str">
        <f t="shared" si="1"/>
        <v/>
      </c>
      <c r="Y5" s="33" t="str">
        <f t="shared" si="1"/>
        <v/>
      </c>
      <c r="Z5" s="33" t="str">
        <f t="shared" si="1"/>
        <v>FY 1 -5</v>
      </c>
      <c r="AA5" s="33" t="str">
        <f t="shared" si="1"/>
        <v/>
      </c>
      <c r="AB5" s="33" t="str">
        <f t="shared" si="1"/>
        <v/>
      </c>
      <c r="AC5" s="33" t="str">
        <f t="shared" si="1"/>
        <v/>
      </c>
      <c r="AD5" s="33" t="str">
        <f t="shared" si="1"/>
        <v>FY 1 -4</v>
      </c>
      <c r="AE5" s="33" t="str">
        <f t="shared" si="1"/>
        <v/>
      </c>
      <c r="AF5" s="33" t="str">
        <f t="shared" si="1"/>
        <v/>
      </c>
      <c r="AG5" s="33" t="str">
        <f t="shared" si="1"/>
        <v/>
      </c>
      <c r="AH5" s="33" t="str">
        <f t="shared" si="1"/>
        <v>FY 1 -3</v>
      </c>
      <c r="AI5" s="33" t="str">
        <f t="shared" si="1"/>
        <v/>
      </c>
      <c r="AJ5" s="33" t="str">
        <f t="shared" si="1"/>
        <v/>
      </c>
      <c r="AK5" s="33" t="str">
        <f t="shared" si="1"/>
        <v/>
      </c>
      <c r="AL5" s="33" t="str">
        <f t="shared" si="1"/>
        <v>FY 1 -2</v>
      </c>
      <c r="AM5" s="33" t="str">
        <f t="shared" si="1"/>
        <v/>
      </c>
      <c r="AN5" s="33" t="str">
        <f t="shared" si="1"/>
        <v/>
      </c>
      <c r="AO5" s="33" t="str">
        <f t="shared" si="1"/>
        <v/>
      </c>
      <c r="AP5" s="33" t="str">
        <f t="shared" si="1"/>
        <v>FY 1 -1</v>
      </c>
      <c r="AQ5" s="33" t="str">
        <f t="shared" si="1"/>
        <v/>
      </c>
      <c r="AR5" s="33" t="str">
        <f t="shared" si="1"/>
        <v/>
      </c>
      <c r="AS5" s="33" t="str">
        <f t="shared" si="1"/>
        <v/>
      </c>
      <c r="AT5" s="33" t="str">
        <f t="shared" si="1"/>
        <v>FY Q1 0</v>
      </c>
      <c r="AU5" s="33" t="str">
        <f t="shared" si="1"/>
        <v/>
      </c>
      <c r="AV5" s="33" t="str">
        <f t="shared" si="1"/>
        <v/>
      </c>
      <c r="AW5" s="33" t="str">
        <f t="shared" si="1"/>
        <v/>
      </c>
      <c r="AX5" s="33" t="str">
        <f t="shared" si="1"/>
        <v>FY Q1 1</v>
      </c>
      <c r="AY5" s="33" t="str">
        <f t="shared" si="1"/>
        <v/>
      </c>
      <c r="AZ5" s="33" t="str">
        <f t="shared" si="1"/>
        <v/>
      </c>
      <c r="BA5" s="33" t="str">
        <f t="shared" si="1"/>
        <v/>
      </c>
      <c r="BB5" s="33" t="str">
        <f t="shared" si="1"/>
        <v>FY Q1 2</v>
      </c>
      <c r="BC5" s="33" t="str">
        <f t="shared" si="1"/>
        <v/>
      </c>
      <c r="BD5" s="33" t="str">
        <f t="shared" si="1"/>
        <v/>
      </c>
      <c r="BE5" s="33" t="str">
        <f t="shared" si="1"/>
        <v/>
      </c>
      <c r="BF5" s="33" t="str">
        <f t="shared" si="1"/>
        <v>FY Q1 3</v>
      </c>
      <c r="BG5" s="33" t="str">
        <f t="shared" si="1"/>
        <v/>
      </c>
      <c r="BH5" s="33" t="str">
        <f t="shared" si="1"/>
        <v/>
      </c>
      <c r="BI5" s="33" t="str">
        <f t="shared" si="1"/>
        <v/>
      </c>
      <c r="BJ5" s="33" t="str">
        <f t="shared" si="1"/>
        <v>FY Q1 4</v>
      </c>
      <c r="BK5" s="33" t="str">
        <f t="shared" si="1"/>
        <v/>
      </c>
      <c r="BL5" s="33" t="str">
        <f t="shared" si="1"/>
        <v/>
      </c>
      <c r="BM5" s="33" t="str">
        <f t="shared" si="1"/>
        <v/>
      </c>
      <c r="BN5" s="33" t="str">
        <f t="shared" si="1"/>
        <v>FY Q1 5</v>
      </c>
      <c r="BO5" s="33" t="str">
        <f t="shared" si="1"/>
        <v/>
      </c>
      <c r="BP5" s="33" t="str">
        <f t="shared" si="1"/>
        <v/>
      </c>
      <c r="BQ5" s="33" t="str">
        <f t="shared" si="1"/>
        <v/>
      </c>
      <c r="BR5" s="33" t="str">
        <f t="shared" si="1"/>
        <v>FY Q1 6</v>
      </c>
      <c r="BS5" s="33" t="str">
        <f t="shared" ref="BS5:DI5" si="2">IF(LEFT(BS3,2)=$C$5,CONCATENATE("FY ",RIGHT(BS3,4)),"")</f>
        <v/>
      </c>
      <c r="BT5" s="33" t="str">
        <f t="shared" si="2"/>
        <v/>
      </c>
      <c r="BU5" s="33" t="str">
        <f t="shared" si="2"/>
        <v/>
      </c>
      <c r="BV5" s="33" t="str">
        <f t="shared" si="2"/>
        <v>FY Q1 7</v>
      </c>
      <c r="BW5" s="33" t="str">
        <f t="shared" si="2"/>
        <v/>
      </c>
      <c r="BX5" s="33" t="str">
        <f t="shared" si="2"/>
        <v/>
      </c>
      <c r="BY5" s="33" t="str">
        <f t="shared" si="2"/>
        <v/>
      </c>
      <c r="BZ5" s="33" t="str">
        <f t="shared" si="2"/>
        <v>FY Q1 8</v>
      </c>
      <c r="CA5" s="33" t="str">
        <f t="shared" si="2"/>
        <v/>
      </c>
      <c r="CB5" s="33" t="str">
        <f t="shared" si="2"/>
        <v/>
      </c>
      <c r="CC5" s="33" t="str">
        <f t="shared" si="2"/>
        <v/>
      </c>
      <c r="CD5" s="33" t="str">
        <f t="shared" si="2"/>
        <v>FY Q1 9</v>
      </c>
      <c r="CE5" s="33" t="str">
        <f t="shared" si="2"/>
        <v/>
      </c>
      <c r="CF5" s="33" t="str">
        <f t="shared" si="2"/>
        <v/>
      </c>
      <c r="CG5" s="33" t="str">
        <f t="shared" si="2"/>
        <v/>
      </c>
      <c r="CH5" s="33" t="str">
        <f t="shared" si="2"/>
        <v>FY 1 10</v>
      </c>
      <c r="CI5" s="33" t="str">
        <f t="shared" si="2"/>
        <v/>
      </c>
      <c r="CJ5" s="33" t="str">
        <f t="shared" si="2"/>
        <v/>
      </c>
      <c r="CK5" s="33" t="str">
        <f t="shared" si="2"/>
        <v/>
      </c>
      <c r="CL5" s="33" t="str">
        <f t="shared" si="2"/>
        <v>FY 1 11</v>
      </c>
      <c r="CM5" s="33" t="str">
        <f t="shared" si="2"/>
        <v/>
      </c>
      <c r="CN5" s="33" t="str">
        <f t="shared" si="2"/>
        <v/>
      </c>
      <c r="CO5" s="33" t="str">
        <f t="shared" si="2"/>
        <v/>
      </c>
      <c r="CP5" s="33" t="str">
        <f t="shared" si="2"/>
        <v>FY 1 12</v>
      </c>
      <c r="CQ5" s="33" t="str">
        <f t="shared" si="2"/>
        <v/>
      </c>
      <c r="CR5" s="33" t="str">
        <f t="shared" si="2"/>
        <v/>
      </c>
      <c r="CS5" s="33" t="str">
        <f t="shared" si="2"/>
        <v/>
      </c>
      <c r="CT5" s="33" t="str">
        <f t="shared" si="2"/>
        <v>FY 1 13</v>
      </c>
      <c r="CU5" s="33" t="str">
        <f t="shared" si="2"/>
        <v/>
      </c>
      <c r="CV5" s="33" t="str">
        <f t="shared" si="2"/>
        <v/>
      </c>
      <c r="CW5" s="33" t="str">
        <f t="shared" si="2"/>
        <v/>
      </c>
      <c r="CX5" s="33" t="str">
        <f t="shared" si="2"/>
        <v>FY 1 14</v>
      </c>
      <c r="CY5" s="33" t="str">
        <f t="shared" si="2"/>
        <v/>
      </c>
      <c r="CZ5" s="33" t="str">
        <f t="shared" si="2"/>
        <v/>
      </c>
      <c r="DA5" s="33" t="str">
        <f t="shared" si="2"/>
        <v/>
      </c>
      <c r="DB5" s="33" t="str">
        <f t="shared" si="2"/>
        <v>FY 1 15</v>
      </c>
      <c r="DC5" s="33" t="str">
        <f t="shared" si="2"/>
        <v/>
      </c>
      <c r="DD5" s="33" t="str">
        <f t="shared" si="2"/>
        <v/>
      </c>
      <c r="DE5" s="33" t="str">
        <f t="shared" si="2"/>
        <v/>
      </c>
      <c r="DF5" s="33" t="str">
        <f t="shared" si="2"/>
        <v>FY 1 16</v>
      </c>
      <c r="DG5" s="33" t="str">
        <f t="shared" si="2"/>
        <v/>
      </c>
      <c r="DH5" s="33" t="str">
        <f t="shared" si="2"/>
        <v/>
      </c>
      <c r="DI5" s="33" t="str">
        <f t="shared" si="2"/>
        <v/>
      </c>
      <c r="DK5" s="33"/>
    </row>
    <row r="6" spans="1:142" x14ac:dyDescent="0.25">
      <c r="A6" s="90"/>
      <c r="B6" s="90"/>
      <c r="C6" s="111">
        <f>IF(I6=1,0.000001,IF(I6=2,0.000000001,1))</f>
        <v>9.9999999999999995E-7</v>
      </c>
      <c r="D6" s="90"/>
      <c r="F6" t="s">
        <v>231</v>
      </c>
      <c r="I6" s="116">
        <v>1</v>
      </c>
      <c r="J6" t="str">
        <f>IF(I6=1,"Millions",IF(I6=2,"Billions",""))</f>
        <v>Millions</v>
      </c>
      <c r="L6" t="s">
        <v>232</v>
      </c>
      <c r="N6" s="121" t="s">
        <v>233</v>
      </c>
      <c r="T6" s="169"/>
    </row>
    <row r="7" spans="1:142" x14ac:dyDescent="0.25">
      <c r="A7" s="90"/>
      <c r="B7" s="90"/>
      <c r="C7" s="90"/>
      <c r="D7" s="90"/>
      <c r="F7" t="s">
        <v>234</v>
      </c>
      <c r="I7" s="116">
        <v>1</v>
      </c>
      <c r="L7" t="s">
        <v>235</v>
      </c>
      <c r="N7" s="121" t="s">
        <v>236</v>
      </c>
    </row>
    <row r="8" spans="1:142" x14ac:dyDescent="0.25">
      <c r="A8" s="90"/>
      <c r="B8" s="90"/>
      <c r="C8" s="90"/>
      <c r="D8" s="90"/>
      <c r="F8" t="s">
        <v>237</v>
      </c>
      <c r="I8" s="116">
        <v>5</v>
      </c>
      <c r="J8" t="str">
        <f>CHOOSE(I8,N6,N7,N8,N9,N10)</f>
        <v>Default</v>
      </c>
      <c r="L8" t="s">
        <v>238</v>
      </c>
      <c r="N8" s="121" t="s">
        <v>239</v>
      </c>
    </row>
    <row r="9" spans="1:142" x14ac:dyDescent="0.25">
      <c r="A9" s="90"/>
      <c r="B9" s="90"/>
      <c r="C9" s="90"/>
      <c r="D9" s="90"/>
      <c r="F9" t="s">
        <v>240</v>
      </c>
      <c r="I9" s="116">
        <v>2</v>
      </c>
      <c r="J9" t="str">
        <f>IF(I9=1,"Quarterly","Annual")</f>
        <v>Annual</v>
      </c>
      <c r="L9" t="s">
        <v>241</v>
      </c>
      <c r="N9" s="121" t="s">
        <v>242</v>
      </c>
    </row>
    <row r="10" spans="1:142" x14ac:dyDescent="0.25">
      <c r="A10" s="91"/>
      <c r="B10" s="91"/>
      <c r="C10" s="91"/>
      <c r="D10" s="91"/>
      <c r="E10" s="5"/>
      <c r="F10" s="5"/>
      <c r="G10" s="5"/>
      <c r="H10" s="5"/>
      <c r="I10" s="5"/>
      <c r="J10" s="5"/>
      <c r="K10" s="5"/>
      <c r="L10" s="122" t="s">
        <v>243</v>
      </c>
      <c r="M10" s="122"/>
      <c r="N10" s="176" t="s">
        <v>244</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row>
    <row r="11" spans="1:142" x14ac:dyDescent="0.25">
      <c r="A11" s="90"/>
      <c r="B11" s="90"/>
      <c r="C11" s="90"/>
      <c r="D11" s="90"/>
    </row>
    <row r="12" spans="1:142" x14ac:dyDescent="0.25">
      <c r="A12" s="90"/>
      <c r="B12" s="90"/>
      <c r="C12" s="90"/>
      <c r="D12" s="90"/>
      <c r="E12" s="112" t="str">
        <f>CONCATENATE($J$6," USD [Scenario: ",UPPER($J$8),"; Model Drivers: ",UPPER($J$9),"]")</f>
        <v>Millions USD [Scenario: DEFAULT; Model Drivers: ANNUAL]</v>
      </c>
      <c r="F12" s="92" t="str">
        <f ca="1">CONCATENATE(LEFT(F3,2) &amp; "-" &amp; RIGHT(F3,2),F4)</f>
        <v>Q1-10A</v>
      </c>
      <c r="G12" s="93" t="str">
        <f t="shared" ref="G12:BR12" ca="1" si="3">CONCATENATE(LEFT(G3,2) &amp; "-" &amp; RIGHT(G3,2),G4)</f>
        <v>Q2-10A</v>
      </c>
      <c r="H12" s="93" t="str">
        <f t="shared" ca="1" si="3"/>
        <v>Q3-10A</v>
      </c>
      <c r="I12" s="94" t="str">
        <f t="shared" ca="1" si="3"/>
        <v>Q4-10A</v>
      </c>
      <c r="J12" s="92" t="str">
        <f t="shared" ca="1" si="3"/>
        <v>Q1--9E</v>
      </c>
      <c r="K12" s="93" t="str">
        <f t="shared" ca="1" si="3"/>
        <v>Q2--9E</v>
      </c>
      <c r="L12" s="93" t="str">
        <f t="shared" ca="1" si="3"/>
        <v>Q3--9E</v>
      </c>
      <c r="M12" s="94" t="str">
        <f t="shared" ca="1" si="3"/>
        <v>Q4--9E</v>
      </c>
      <c r="N12" s="92" t="str">
        <f t="shared" ca="1" si="3"/>
        <v>Q1--8E</v>
      </c>
      <c r="O12" s="93" t="str">
        <f t="shared" ca="1" si="3"/>
        <v>Q2--8E</v>
      </c>
      <c r="P12" s="93" t="str">
        <f t="shared" ca="1" si="3"/>
        <v>Q3--8E</v>
      </c>
      <c r="Q12" s="94" t="str">
        <f t="shared" ca="1" si="3"/>
        <v>Q4--8E</v>
      </c>
      <c r="R12" s="92" t="str">
        <f t="shared" ca="1" si="3"/>
        <v>Q1--7E</v>
      </c>
      <c r="S12" s="93" t="str">
        <f t="shared" ca="1" si="3"/>
        <v>Q2--7E</v>
      </c>
      <c r="T12" s="93" t="str">
        <f t="shared" ca="1" si="3"/>
        <v>Q3--7E</v>
      </c>
      <c r="U12" s="94" t="str">
        <f t="shared" ca="1" si="3"/>
        <v>Q4--7E</v>
      </c>
      <c r="V12" s="92" t="str">
        <f t="shared" ca="1" si="3"/>
        <v>Q1--6E</v>
      </c>
      <c r="W12" s="93" t="str">
        <f t="shared" ca="1" si="3"/>
        <v>Q2--6E</v>
      </c>
      <c r="X12" s="93" t="str">
        <f t="shared" ca="1" si="3"/>
        <v>Q3--6E</v>
      </c>
      <c r="Y12" s="94" t="str">
        <f t="shared" ca="1" si="3"/>
        <v>Q4--6E</v>
      </c>
      <c r="Z12" s="92" t="str">
        <f t="shared" ca="1" si="3"/>
        <v>Q1--5E</v>
      </c>
      <c r="AA12" s="93" t="str">
        <f t="shared" ca="1" si="3"/>
        <v>Q2--5E</v>
      </c>
      <c r="AB12" s="93" t="str">
        <f t="shared" ca="1" si="3"/>
        <v>Q3--5E</v>
      </c>
      <c r="AC12" s="94" t="str">
        <f t="shared" ca="1" si="3"/>
        <v>Q4--5E</v>
      </c>
      <c r="AD12" s="92" t="str">
        <f t="shared" ca="1" si="3"/>
        <v>Q1--4E</v>
      </c>
      <c r="AE12" s="93" t="str">
        <f t="shared" ca="1" si="3"/>
        <v>Q2--4E</v>
      </c>
      <c r="AF12" s="93" t="str">
        <f t="shared" ca="1" si="3"/>
        <v>Q3--4E</v>
      </c>
      <c r="AG12" s="94" t="str">
        <f t="shared" ca="1" si="3"/>
        <v>Q4--4E</v>
      </c>
      <c r="AH12" s="92" t="str">
        <f t="shared" ca="1" si="3"/>
        <v>Q1--3E</v>
      </c>
      <c r="AI12" s="93" t="str">
        <f t="shared" ca="1" si="3"/>
        <v>Q2--3E</v>
      </c>
      <c r="AJ12" s="93" t="str">
        <f t="shared" ca="1" si="3"/>
        <v>Q3--3E</v>
      </c>
      <c r="AK12" s="94" t="str">
        <f t="shared" ca="1" si="3"/>
        <v>Q4--3E</v>
      </c>
      <c r="AL12" s="92" t="str">
        <f t="shared" ca="1" si="3"/>
        <v>Q1--2E</v>
      </c>
      <c r="AM12" s="93" t="str">
        <f t="shared" ca="1" si="3"/>
        <v>Q2--2E</v>
      </c>
      <c r="AN12" s="93" t="str">
        <f t="shared" ca="1" si="3"/>
        <v>Q3--2E</v>
      </c>
      <c r="AO12" s="94" t="str">
        <f t="shared" ca="1" si="3"/>
        <v>Q4--2E</v>
      </c>
      <c r="AP12" s="92" t="str">
        <f t="shared" ca="1" si="3"/>
        <v>Q1--1E</v>
      </c>
      <c r="AQ12" s="93" t="str">
        <f t="shared" ca="1" si="3"/>
        <v>Q2--1E</v>
      </c>
      <c r="AR12" s="93" t="str">
        <f t="shared" ca="1" si="3"/>
        <v>Q3--1E</v>
      </c>
      <c r="AS12" s="94" t="str">
        <f t="shared" ca="1" si="3"/>
        <v>Q4--1E</v>
      </c>
      <c r="AT12" s="92" t="e">
        <f t="shared" ca="1" si="3"/>
        <v>#VALUE!</v>
      </c>
      <c r="AU12" s="93" t="e">
        <f t="shared" ca="1" si="3"/>
        <v>#VALUE!</v>
      </c>
      <c r="AV12" s="93" t="e">
        <f t="shared" ca="1" si="3"/>
        <v>#VALUE!</v>
      </c>
      <c r="AW12" s="94" t="e">
        <f t="shared" ca="1" si="3"/>
        <v>#VALUE!</v>
      </c>
      <c r="AX12" s="92" t="e">
        <f t="shared" ca="1" si="3"/>
        <v>#VALUE!</v>
      </c>
      <c r="AY12" s="93" t="e">
        <f t="shared" ca="1" si="3"/>
        <v>#VALUE!</v>
      </c>
      <c r="AZ12" s="93" t="e">
        <f t="shared" ca="1" si="3"/>
        <v>#VALUE!</v>
      </c>
      <c r="BA12" s="94" t="e">
        <f t="shared" ca="1" si="3"/>
        <v>#VALUE!</v>
      </c>
      <c r="BB12" s="92" t="e">
        <f t="shared" ca="1" si="3"/>
        <v>#VALUE!</v>
      </c>
      <c r="BC12" s="93" t="e">
        <f t="shared" ca="1" si="3"/>
        <v>#VALUE!</v>
      </c>
      <c r="BD12" s="93" t="e">
        <f t="shared" ca="1" si="3"/>
        <v>#VALUE!</v>
      </c>
      <c r="BE12" s="94" t="e">
        <f t="shared" ca="1" si="3"/>
        <v>#VALUE!</v>
      </c>
      <c r="BF12" s="92" t="e">
        <f t="shared" ca="1" si="3"/>
        <v>#VALUE!</v>
      </c>
      <c r="BG12" s="93" t="e">
        <f t="shared" ca="1" si="3"/>
        <v>#VALUE!</v>
      </c>
      <c r="BH12" s="93" t="e">
        <f t="shared" ca="1" si="3"/>
        <v>#VALUE!</v>
      </c>
      <c r="BI12" s="94" t="e">
        <f t="shared" ca="1" si="3"/>
        <v>#VALUE!</v>
      </c>
      <c r="BJ12" s="92" t="e">
        <f t="shared" ca="1" si="3"/>
        <v>#VALUE!</v>
      </c>
      <c r="BK12" s="93" t="e">
        <f t="shared" ca="1" si="3"/>
        <v>#VALUE!</v>
      </c>
      <c r="BL12" s="93" t="e">
        <f t="shared" ca="1" si="3"/>
        <v>#VALUE!</v>
      </c>
      <c r="BM12" s="94" t="e">
        <f t="shared" ca="1" si="3"/>
        <v>#VALUE!</v>
      </c>
      <c r="BN12" s="92" t="e">
        <f t="shared" ca="1" si="3"/>
        <v>#VALUE!</v>
      </c>
      <c r="BO12" s="93" t="e">
        <f t="shared" ca="1" si="3"/>
        <v>#VALUE!</v>
      </c>
      <c r="BP12" s="93" t="e">
        <f t="shared" ca="1" si="3"/>
        <v>#VALUE!</v>
      </c>
      <c r="BQ12" s="94" t="e">
        <f t="shared" ca="1" si="3"/>
        <v>#VALUE!</v>
      </c>
      <c r="BR12" s="92" t="e">
        <f t="shared" ca="1" si="3"/>
        <v>#VALUE!</v>
      </c>
      <c r="BS12" s="93" t="e">
        <f t="shared" ref="BS12:ED12" ca="1" si="4">CONCATENATE(LEFT(BS3,2) &amp; "-" &amp; RIGHT(BS3,2),BS4)</f>
        <v>#VALUE!</v>
      </c>
      <c r="BT12" s="93" t="e">
        <f t="shared" ca="1" si="4"/>
        <v>#VALUE!</v>
      </c>
      <c r="BU12" s="94" t="e">
        <f t="shared" ca="1" si="4"/>
        <v>#VALUE!</v>
      </c>
      <c r="BV12" s="92" t="e">
        <f t="shared" ca="1" si="4"/>
        <v>#VALUE!</v>
      </c>
      <c r="BW12" s="93" t="e">
        <f t="shared" ca="1" si="4"/>
        <v>#VALUE!</v>
      </c>
      <c r="BX12" s="93" t="e">
        <f t="shared" ca="1" si="4"/>
        <v>#VALUE!</v>
      </c>
      <c r="BY12" s="94" t="e">
        <f t="shared" ca="1" si="4"/>
        <v>#VALUE!</v>
      </c>
      <c r="BZ12" s="92" t="e">
        <f t="shared" ca="1" si="4"/>
        <v>#VALUE!</v>
      </c>
      <c r="CA12" s="93" t="e">
        <f t="shared" ca="1" si="4"/>
        <v>#VALUE!</v>
      </c>
      <c r="CB12" s="93" t="e">
        <f t="shared" ca="1" si="4"/>
        <v>#VALUE!</v>
      </c>
      <c r="CC12" s="94" t="e">
        <f t="shared" ca="1" si="4"/>
        <v>#VALUE!</v>
      </c>
      <c r="CD12" s="92" t="e">
        <f t="shared" ca="1" si="4"/>
        <v>#VALUE!</v>
      </c>
      <c r="CE12" s="93" t="e">
        <f t="shared" ca="1" si="4"/>
        <v>#VALUE!</v>
      </c>
      <c r="CF12" s="93" t="e">
        <f t="shared" ca="1" si="4"/>
        <v>#VALUE!</v>
      </c>
      <c r="CG12" s="94" t="e">
        <f t="shared" ca="1" si="4"/>
        <v>#VALUE!</v>
      </c>
      <c r="CH12" s="92" t="str">
        <f t="shared" ca="1" si="4"/>
        <v>Q1-10A</v>
      </c>
      <c r="CI12" s="93" t="str">
        <f t="shared" ca="1" si="4"/>
        <v>Q2-10A</v>
      </c>
      <c r="CJ12" s="93" t="str">
        <f t="shared" ca="1" si="4"/>
        <v>Q3-10A</v>
      </c>
      <c r="CK12" s="94" t="str">
        <f t="shared" ca="1" si="4"/>
        <v>Q4-10A</v>
      </c>
      <c r="CL12" s="92" t="str">
        <f t="shared" ca="1" si="4"/>
        <v>Q1-11A</v>
      </c>
      <c r="CM12" s="93" t="str">
        <f t="shared" ca="1" si="4"/>
        <v>Q2-11A</v>
      </c>
      <c r="CN12" s="93" t="str">
        <f t="shared" ca="1" si="4"/>
        <v>Q3-11A</v>
      </c>
      <c r="CO12" s="94" t="str">
        <f t="shared" ca="1" si="4"/>
        <v>Q4-11A</v>
      </c>
      <c r="CP12" s="92" t="str">
        <f t="shared" ca="1" si="4"/>
        <v>Q1-12A</v>
      </c>
      <c r="CQ12" s="93" t="str">
        <f t="shared" ca="1" si="4"/>
        <v>Q2-12A</v>
      </c>
      <c r="CR12" s="93" t="str">
        <f t="shared" ca="1" si="4"/>
        <v>Q3-12A</v>
      </c>
      <c r="CS12" s="94" t="str">
        <f t="shared" ca="1" si="4"/>
        <v>Q4-12A</v>
      </c>
      <c r="CT12" s="92" t="str">
        <f t="shared" ca="1" si="4"/>
        <v>Q1-13A</v>
      </c>
      <c r="CU12" s="93" t="str">
        <f t="shared" ca="1" si="4"/>
        <v>Q2-13A</v>
      </c>
      <c r="CV12" s="93" t="str">
        <f t="shared" ca="1" si="4"/>
        <v>Q3-13A</v>
      </c>
      <c r="CW12" s="94" t="str">
        <f t="shared" ca="1" si="4"/>
        <v>Q4-13A</v>
      </c>
      <c r="CX12" s="92" t="str">
        <f t="shared" ca="1" si="4"/>
        <v>Q1-14A</v>
      </c>
      <c r="CY12" s="93" t="str">
        <f t="shared" ca="1" si="4"/>
        <v>Q2-14A</v>
      </c>
      <c r="CZ12" s="93" t="str">
        <f t="shared" ca="1" si="4"/>
        <v>Q3-14A</v>
      </c>
      <c r="DA12" s="94" t="str">
        <f t="shared" ca="1" si="4"/>
        <v>Q4-14A</v>
      </c>
      <c r="DB12" s="92" t="str">
        <f t="shared" ca="1" si="4"/>
        <v>Q1-15A</v>
      </c>
      <c r="DC12" s="93" t="str">
        <f t="shared" ca="1" si="4"/>
        <v>Q2-15A</v>
      </c>
      <c r="DD12" s="93" t="str">
        <f t="shared" ca="1" si="4"/>
        <v>Q3-15A</v>
      </c>
      <c r="DE12" s="94" t="str">
        <f t="shared" ca="1" si="4"/>
        <v>Q4-15A</v>
      </c>
      <c r="DF12" s="92" t="str">
        <f t="shared" ca="1" si="4"/>
        <v>Q1-16A</v>
      </c>
      <c r="DG12" s="93" t="str">
        <f t="shared" ca="1" si="4"/>
        <v>Q2-16A</v>
      </c>
      <c r="DH12" s="93" t="str">
        <f t="shared" ca="1" si="4"/>
        <v>Q3-16A</v>
      </c>
      <c r="DI12" s="94" t="str">
        <f t="shared" ca="1" si="4"/>
        <v>Q4-16A</v>
      </c>
      <c r="DK12" s="93" t="str">
        <f t="shared" ca="1" si="4"/>
        <v>FY-10A</v>
      </c>
      <c r="DL12" s="93" t="str">
        <f t="shared" ca="1" si="4"/>
        <v>FY--9A</v>
      </c>
      <c r="DM12" s="93" t="e">
        <f t="shared" ca="1" si="4"/>
        <v>#VALUE!</v>
      </c>
      <c r="DN12" s="93" t="e">
        <f t="shared" ca="1" si="4"/>
        <v>#VALUE!</v>
      </c>
      <c r="DO12" s="93" t="e">
        <f t="shared" ca="1" si="4"/>
        <v>#VALUE!</v>
      </c>
      <c r="DP12" s="93" t="e">
        <f t="shared" ca="1" si="4"/>
        <v>#VALUE!</v>
      </c>
      <c r="DQ12" s="93" t="e">
        <f t="shared" ca="1" si="4"/>
        <v>#VALUE!</v>
      </c>
      <c r="DR12" s="93" t="e">
        <f t="shared" ca="1" si="4"/>
        <v>#VALUE!</v>
      </c>
      <c r="DS12" s="93" t="e">
        <f t="shared" ca="1" si="4"/>
        <v>#VALUE!</v>
      </c>
      <c r="DT12" s="93" t="e">
        <f t="shared" ca="1" si="4"/>
        <v>#VALUE!</v>
      </c>
      <c r="DU12" s="93" t="e">
        <f t="shared" ca="1" si="4"/>
        <v>#VALUE!</v>
      </c>
      <c r="DV12" s="93" t="e">
        <f t="shared" ca="1" si="4"/>
        <v>#VALUE!</v>
      </c>
      <c r="DW12" s="93" t="e">
        <f t="shared" ca="1" si="4"/>
        <v>#VALUE!</v>
      </c>
      <c r="DX12" s="93" t="e">
        <f t="shared" ca="1" si="4"/>
        <v>#VALUE!</v>
      </c>
      <c r="DY12" s="93" t="e">
        <f t="shared" ca="1" si="4"/>
        <v>#VALUE!</v>
      </c>
      <c r="DZ12" s="93" t="e">
        <f t="shared" ca="1" si="4"/>
        <v>#VALUE!</v>
      </c>
      <c r="EA12" s="93" t="e">
        <f t="shared" ca="1" si="4"/>
        <v>#VALUE!</v>
      </c>
      <c r="EB12" s="93" t="e">
        <f t="shared" ca="1" si="4"/>
        <v>#VALUE!</v>
      </c>
      <c r="EC12" s="93" t="e">
        <f t="shared" ca="1" si="4"/>
        <v>#VALUE!</v>
      </c>
      <c r="ED12" s="93" t="e">
        <f t="shared" ca="1" si="4"/>
        <v>#VALUE!</v>
      </c>
      <c r="EE12" s="93" t="e">
        <f t="shared" ref="EE12:EK12" ca="1" si="5">CONCATENATE(LEFT(EE3,2) &amp; "-" &amp; RIGHT(EE3,2),EE4)</f>
        <v>#VALUE!</v>
      </c>
      <c r="EF12" s="93" t="e">
        <f t="shared" ca="1" si="5"/>
        <v>#VALUE!</v>
      </c>
      <c r="EG12" s="93" t="e">
        <f t="shared" ca="1" si="5"/>
        <v>#VALUE!</v>
      </c>
      <c r="EH12" s="93" t="e">
        <f t="shared" ca="1" si="5"/>
        <v>#VALUE!</v>
      </c>
      <c r="EI12" s="93" t="e">
        <f t="shared" ca="1" si="5"/>
        <v>#VALUE!</v>
      </c>
      <c r="EJ12" s="93" t="e">
        <f t="shared" ca="1" si="5"/>
        <v>#VALUE!</v>
      </c>
      <c r="EK12" s="93" t="e">
        <f t="shared" ca="1" si="5"/>
        <v>#VALUE!</v>
      </c>
    </row>
    <row r="13" spans="1:142" x14ac:dyDescent="0.25">
      <c r="A13" s="90"/>
      <c r="B13" s="90"/>
      <c r="C13" s="90"/>
      <c r="D13" s="90"/>
      <c r="E13" s="97"/>
      <c r="F13" s="95"/>
      <c r="G13" s="96"/>
      <c r="H13" s="96"/>
      <c r="I13" s="97"/>
      <c r="J13" s="95"/>
      <c r="K13" s="96"/>
      <c r="L13" s="96"/>
      <c r="M13" s="97"/>
      <c r="N13" s="95"/>
      <c r="O13" s="96"/>
      <c r="P13" s="96"/>
      <c r="Q13" s="97"/>
      <c r="R13" s="95"/>
      <c r="S13" s="96"/>
      <c r="T13" s="96"/>
      <c r="U13" s="97"/>
      <c r="V13" s="95"/>
      <c r="W13" s="96"/>
      <c r="X13" s="96"/>
      <c r="Y13" s="97"/>
      <c r="Z13" s="95"/>
      <c r="AA13" s="96"/>
      <c r="AB13" s="96"/>
      <c r="AC13" s="97"/>
      <c r="AD13" s="95"/>
      <c r="AE13" s="96"/>
      <c r="AF13" s="96"/>
      <c r="AG13" s="97"/>
      <c r="AH13" s="95"/>
      <c r="AI13" s="96"/>
      <c r="AJ13" s="96"/>
      <c r="AK13" s="97"/>
      <c r="AL13" s="95"/>
      <c r="AM13" s="96"/>
      <c r="AN13" s="96"/>
      <c r="AO13" s="97"/>
      <c r="AP13" s="95"/>
      <c r="AQ13" s="96"/>
      <c r="AR13" s="96"/>
      <c r="AS13" s="97"/>
      <c r="AT13" s="95"/>
      <c r="AU13" s="96"/>
      <c r="AV13" s="96"/>
      <c r="AW13" s="97"/>
      <c r="AX13" s="95"/>
      <c r="AY13" s="96"/>
      <c r="AZ13" s="96"/>
      <c r="BA13" s="97"/>
      <c r="BB13" s="95"/>
      <c r="BC13" s="96"/>
      <c r="BD13" s="96"/>
      <c r="BE13" s="97"/>
      <c r="BF13" s="95"/>
      <c r="BG13" s="96"/>
      <c r="BH13" s="96"/>
      <c r="BI13" s="97"/>
      <c r="BJ13" s="95"/>
      <c r="BK13" s="96"/>
      <c r="BL13" s="96"/>
      <c r="BM13" s="97"/>
      <c r="BN13" s="95"/>
      <c r="BO13" s="96"/>
      <c r="BP13" s="96"/>
      <c r="BQ13" s="97"/>
      <c r="BR13" s="95"/>
      <c r="BS13" s="96"/>
      <c r="BT13" s="96"/>
      <c r="BU13" s="97"/>
      <c r="BV13" s="95"/>
      <c r="BW13" s="96"/>
      <c r="BX13" s="96"/>
      <c r="BY13" s="97"/>
      <c r="BZ13" s="95"/>
      <c r="CA13" s="96"/>
      <c r="CB13" s="96"/>
      <c r="CC13" s="97"/>
      <c r="CD13" s="95"/>
      <c r="CE13" s="96"/>
      <c r="CF13" s="96"/>
      <c r="CG13" s="97"/>
      <c r="CH13" s="95"/>
      <c r="CI13" s="96"/>
      <c r="CJ13" s="96"/>
      <c r="CK13" s="97"/>
      <c r="CL13" s="95"/>
      <c r="CM13" s="96"/>
      <c r="CN13" s="96"/>
      <c r="CO13" s="97"/>
      <c r="CP13" s="95"/>
      <c r="CQ13" s="96"/>
      <c r="CR13" s="96"/>
      <c r="CS13" s="97"/>
      <c r="CT13" s="95"/>
      <c r="CU13" s="96"/>
      <c r="CV13" s="96"/>
      <c r="CW13" s="97"/>
      <c r="CX13" s="95"/>
      <c r="CY13" s="96"/>
      <c r="CZ13" s="96"/>
      <c r="DA13" s="97"/>
      <c r="DB13" s="95"/>
      <c r="DC13" s="96"/>
      <c r="DD13" s="96"/>
      <c r="DE13" s="97"/>
      <c r="DF13" s="95"/>
      <c r="DG13" s="96"/>
      <c r="DH13" s="96"/>
      <c r="DI13" s="97"/>
    </row>
    <row r="14" spans="1:142" x14ac:dyDescent="0.25">
      <c r="A14" s="90"/>
      <c r="B14" s="90"/>
      <c r="C14" s="90"/>
      <c r="D14" s="90"/>
      <c r="E14" s="3" t="s">
        <v>245</v>
      </c>
      <c r="F14" s="5"/>
      <c r="G14" s="5"/>
      <c r="H14" s="5"/>
      <c r="I14" s="5"/>
      <c r="J14" s="5"/>
      <c r="K14" s="5"/>
      <c r="L14" s="122"/>
      <c r="M14" s="122"/>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row>
    <row r="15" spans="1:142" x14ac:dyDescent="0.25">
      <c r="A15" s="90"/>
      <c r="B15" s="90"/>
      <c r="C15" s="90"/>
      <c r="D15" s="90"/>
      <c r="F15" s="100"/>
      <c r="J15" s="100"/>
      <c r="N15" s="100"/>
      <c r="R15" s="100"/>
      <c r="V15" s="100"/>
      <c r="Z15" s="100"/>
      <c r="AD15" s="100"/>
      <c r="AH15" s="100"/>
      <c r="AL15" s="100"/>
      <c r="AP15" s="100"/>
      <c r="AT15" s="100"/>
      <c r="AX15" s="100"/>
      <c r="BB15" s="100"/>
      <c r="BF15" s="100"/>
      <c r="BJ15" s="100"/>
      <c r="BN15" s="100"/>
      <c r="BR15" s="100"/>
      <c r="BV15" s="100"/>
      <c r="BZ15" s="100"/>
      <c r="CD15" s="100"/>
      <c r="CH15" s="100"/>
      <c r="CL15" s="100"/>
      <c r="CP15" s="100"/>
      <c r="CT15" s="100"/>
      <c r="CX15" s="100"/>
      <c r="DB15" s="100"/>
      <c r="DF15" s="100"/>
      <c r="DI15" s="101"/>
    </row>
    <row r="16" spans="1:142" x14ac:dyDescent="0.25">
      <c r="A16" s="90"/>
      <c r="B16" s="90"/>
      <c r="C16" s="111"/>
      <c r="D16" s="90"/>
      <c r="E16" s="36" t="str">
        <f>E139</f>
        <v>Revenue</v>
      </c>
      <c r="F16" s="105" t="str">
        <f ca="1">IF(ISNUMBER(F139),F139,"")</f>
        <v/>
      </c>
      <c r="G16" s="106" t="str">
        <f t="shared" ref="G16:BR17" ca="1" si="6">IF(ISNUMBER(G139),G139,"")</f>
        <v/>
      </c>
      <c r="H16" s="106" t="str">
        <f t="shared" ca="1" si="6"/>
        <v/>
      </c>
      <c r="I16" s="107" t="str">
        <f t="shared" ca="1" si="6"/>
        <v/>
      </c>
      <c r="J16" s="105" t="str">
        <f t="shared" ca="1" si="6"/>
        <v/>
      </c>
      <c r="K16" s="106" t="str">
        <f t="shared" ca="1" si="6"/>
        <v/>
      </c>
      <c r="L16" s="106" t="str">
        <f t="shared" ca="1" si="6"/>
        <v/>
      </c>
      <c r="M16" s="107" t="str">
        <f t="shared" ca="1" si="6"/>
        <v/>
      </c>
      <c r="N16" s="105" t="str">
        <f t="shared" ca="1" si="6"/>
        <v/>
      </c>
      <c r="O16" s="106" t="str">
        <f t="shared" ca="1" si="6"/>
        <v/>
      </c>
      <c r="P16" s="106" t="str">
        <f t="shared" ca="1" si="6"/>
        <v/>
      </c>
      <c r="Q16" s="107" t="str">
        <f t="shared" ca="1" si="6"/>
        <v/>
      </c>
      <c r="R16" s="105" t="str">
        <f t="shared" ca="1" si="6"/>
        <v/>
      </c>
      <c r="S16" s="106" t="str">
        <f t="shared" ca="1" si="6"/>
        <v/>
      </c>
      <c r="T16" s="106" t="str">
        <f t="shared" ca="1" si="6"/>
        <v/>
      </c>
      <c r="U16" s="107" t="str">
        <f t="shared" ca="1" si="6"/>
        <v/>
      </c>
      <c r="V16" s="105" t="str">
        <f t="shared" ca="1" si="6"/>
        <v/>
      </c>
      <c r="W16" s="106" t="str">
        <f t="shared" ca="1" si="6"/>
        <v/>
      </c>
      <c r="X16" s="106" t="str">
        <f t="shared" ca="1" si="6"/>
        <v/>
      </c>
      <c r="Y16" s="107" t="str">
        <f t="shared" ca="1" si="6"/>
        <v/>
      </c>
      <c r="Z16" s="105" t="str">
        <f t="shared" ca="1" si="6"/>
        <v/>
      </c>
      <c r="AA16" s="106" t="str">
        <f t="shared" ca="1" si="6"/>
        <v/>
      </c>
      <c r="AB16" s="106" t="str">
        <f t="shared" ca="1" si="6"/>
        <v/>
      </c>
      <c r="AC16" s="107" t="str">
        <f t="shared" ca="1" si="6"/>
        <v/>
      </c>
      <c r="AD16" s="105" t="str">
        <f t="shared" ca="1" si="6"/>
        <v/>
      </c>
      <c r="AE16" s="106" t="str">
        <f t="shared" ca="1" si="6"/>
        <v/>
      </c>
      <c r="AF16" s="106" t="str">
        <f t="shared" ca="1" si="6"/>
        <v/>
      </c>
      <c r="AG16" s="107" t="str">
        <f t="shared" ca="1" si="6"/>
        <v/>
      </c>
      <c r="AH16" s="105" t="str">
        <f t="shared" ca="1" si="6"/>
        <v/>
      </c>
      <c r="AI16" s="106" t="str">
        <f t="shared" ca="1" si="6"/>
        <v/>
      </c>
      <c r="AJ16" s="106" t="str">
        <f t="shared" ca="1" si="6"/>
        <v/>
      </c>
      <c r="AK16" s="107" t="str">
        <f t="shared" ca="1" si="6"/>
        <v/>
      </c>
      <c r="AL16" s="105" t="str">
        <f t="shared" ca="1" si="6"/>
        <v/>
      </c>
      <c r="AM16" s="106" t="str">
        <f t="shared" ca="1" si="6"/>
        <v/>
      </c>
      <c r="AN16" s="106" t="str">
        <f t="shared" ca="1" si="6"/>
        <v/>
      </c>
      <c r="AO16" s="107" t="str">
        <f t="shared" ca="1" si="6"/>
        <v/>
      </c>
      <c r="AP16" s="105" t="str">
        <f t="shared" ca="1" si="6"/>
        <v/>
      </c>
      <c r="AQ16" s="106" t="str">
        <f t="shared" ca="1" si="6"/>
        <v/>
      </c>
      <c r="AR16" s="106" t="str">
        <f t="shared" ca="1" si="6"/>
        <v/>
      </c>
      <c r="AS16" s="107" t="str">
        <f t="shared" ca="1" si="6"/>
        <v/>
      </c>
      <c r="AT16" s="105" t="str">
        <f t="shared" ca="1" si="6"/>
        <v/>
      </c>
      <c r="AU16" s="106" t="str">
        <f t="shared" ca="1" si="6"/>
        <v/>
      </c>
      <c r="AV16" s="106" t="str">
        <f t="shared" ca="1" si="6"/>
        <v/>
      </c>
      <c r="AW16" s="107" t="str">
        <f t="shared" ca="1" si="6"/>
        <v/>
      </c>
      <c r="AX16" s="105" t="str">
        <f t="shared" ca="1" si="6"/>
        <v/>
      </c>
      <c r="AY16" s="106" t="str">
        <f t="shared" ca="1" si="6"/>
        <v/>
      </c>
      <c r="AZ16" s="106" t="str">
        <f t="shared" ca="1" si="6"/>
        <v/>
      </c>
      <c r="BA16" s="107" t="str">
        <f t="shared" ca="1" si="6"/>
        <v/>
      </c>
      <c r="BB16" s="105" t="str">
        <f t="shared" ca="1" si="6"/>
        <v/>
      </c>
      <c r="BC16" s="106" t="str">
        <f t="shared" ca="1" si="6"/>
        <v/>
      </c>
      <c r="BD16" s="106" t="str">
        <f t="shared" ca="1" si="6"/>
        <v/>
      </c>
      <c r="BE16" s="107" t="str">
        <f t="shared" ca="1" si="6"/>
        <v/>
      </c>
      <c r="BF16" s="105" t="str">
        <f t="shared" ca="1" si="6"/>
        <v/>
      </c>
      <c r="BG16" s="106" t="str">
        <f t="shared" ca="1" si="6"/>
        <v/>
      </c>
      <c r="BH16" s="106" t="str">
        <f t="shared" ca="1" si="6"/>
        <v/>
      </c>
      <c r="BI16" s="107" t="str">
        <f t="shared" ca="1" si="6"/>
        <v/>
      </c>
      <c r="BJ16" s="105" t="str">
        <f t="shared" ca="1" si="6"/>
        <v/>
      </c>
      <c r="BK16" s="106" t="str">
        <f t="shared" ca="1" si="6"/>
        <v/>
      </c>
      <c r="BL16" s="106" t="str">
        <f t="shared" ca="1" si="6"/>
        <v/>
      </c>
      <c r="BM16" s="107" t="str">
        <f t="shared" ca="1" si="6"/>
        <v/>
      </c>
      <c r="BN16" s="105" t="str">
        <f t="shared" ca="1" si="6"/>
        <v/>
      </c>
      <c r="BO16" s="106" t="str">
        <f t="shared" ca="1" si="6"/>
        <v/>
      </c>
      <c r="BP16" s="106" t="str">
        <f t="shared" ca="1" si="6"/>
        <v/>
      </c>
      <c r="BQ16" s="107" t="str">
        <f t="shared" ca="1" si="6"/>
        <v/>
      </c>
      <c r="BR16" s="105" t="str">
        <f t="shared" ca="1" si="6"/>
        <v/>
      </c>
      <c r="BS16" s="106" t="str">
        <f t="shared" ref="BS16:DI18" ca="1" si="7">IF(ISNUMBER(BS139),BS139,"")</f>
        <v/>
      </c>
      <c r="BT16" s="106" t="str">
        <f t="shared" ca="1" si="7"/>
        <v/>
      </c>
      <c r="BU16" s="107" t="str">
        <f t="shared" ca="1" si="7"/>
        <v/>
      </c>
      <c r="BV16" s="105" t="str">
        <f t="shared" ca="1" si="7"/>
        <v/>
      </c>
      <c r="BW16" s="106" t="str">
        <f t="shared" ca="1" si="7"/>
        <v/>
      </c>
      <c r="BX16" s="106" t="str">
        <f t="shared" ca="1" si="7"/>
        <v/>
      </c>
      <c r="BY16" s="107" t="str">
        <f t="shared" ca="1" si="7"/>
        <v/>
      </c>
      <c r="BZ16" s="105" t="str">
        <f t="shared" ca="1" si="7"/>
        <v/>
      </c>
      <c r="CA16" s="106" t="str">
        <f t="shared" ca="1" si="7"/>
        <v/>
      </c>
      <c r="CB16" s="106" t="str">
        <f t="shared" ca="1" si="7"/>
        <v/>
      </c>
      <c r="CC16" s="107" t="str">
        <f t="shared" ca="1" si="7"/>
        <v/>
      </c>
      <c r="CD16" s="105" t="str">
        <f t="shared" ca="1" si="7"/>
        <v/>
      </c>
      <c r="CE16" s="106" t="str">
        <f t="shared" ca="1" si="7"/>
        <v/>
      </c>
      <c r="CF16" s="106" t="str">
        <f t="shared" ca="1" si="7"/>
        <v/>
      </c>
      <c r="CG16" s="107" t="str">
        <f t="shared" ca="1" si="7"/>
        <v/>
      </c>
      <c r="CH16" s="105" t="str">
        <f t="shared" ca="1" si="7"/>
        <v/>
      </c>
      <c r="CI16" s="106" t="str">
        <f t="shared" ca="1" si="7"/>
        <v/>
      </c>
      <c r="CJ16" s="106" t="str">
        <f t="shared" ca="1" si="7"/>
        <v/>
      </c>
      <c r="CK16" s="107" t="str">
        <f t="shared" ca="1" si="7"/>
        <v/>
      </c>
      <c r="CL16" s="105" t="str">
        <f t="shared" ca="1" si="7"/>
        <v/>
      </c>
      <c r="CM16" s="106" t="str">
        <f t="shared" ca="1" si="7"/>
        <v/>
      </c>
      <c r="CN16" s="106" t="str">
        <f t="shared" ca="1" si="7"/>
        <v/>
      </c>
      <c r="CO16" s="107" t="str">
        <f t="shared" ca="1" si="7"/>
        <v/>
      </c>
      <c r="CP16" s="105" t="str">
        <f t="shared" ca="1" si="7"/>
        <v/>
      </c>
      <c r="CQ16" s="106" t="str">
        <f t="shared" ca="1" si="7"/>
        <v/>
      </c>
      <c r="CR16" s="106" t="str">
        <f t="shared" ca="1" si="7"/>
        <v/>
      </c>
      <c r="CS16" s="107" t="str">
        <f t="shared" ca="1" si="7"/>
        <v/>
      </c>
      <c r="CT16" s="105" t="str">
        <f t="shared" ca="1" si="7"/>
        <v/>
      </c>
      <c r="CU16" s="106" t="str">
        <f t="shared" ca="1" si="7"/>
        <v/>
      </c>
      <c r="CV16" s="106" t="str">
        <f t="shared" ca="1" si="7"/>
        <v/>
      </c>
      <c r="CW16" s="107" t="str">
        <f t="shared" ca="1" si="7"/>
        <v/>
      </c>
      <c r="CX16" s="105" t="str">
        <f t="shared" ca="1" si="7"/>
        <v/>
      </c>
      <c r="CY16" s="106" t="str">
        <f t="shared" ca="1" si="7"/>
        <v/>
      </c>
      <c r="CZ16" s="106" t="str">
        <f t="shared" ca="1" si="7"/>
        <v/>
      </c>
      <c r="DA16" s="107" t="str">
        <f t="shared" ca="1" si="7"/>
        <v/>
      </c>
      <c r="DB16" s="105" t="str">
        <f t="shared" ca="1" si="7"/>
        <v/>
      </c>
      <c r="DC16" s="106" t="str">
        <f t="shared" ca="1" si="7"/>
        <v/>
      </c>
      <c r="DD16" s="106" t="str">
        <f t="shared" ca="1" si="7"/>
        <v/>
      </c>
      <c r="DE16" s="107" t="str">
        <f t="shared" ca="1" si="7"/>
        <v/>
      </c>
      <c r="DF16" s="105" t="str">
        <f t="shared" ca="1" si="7"/>
        <v/>
      </c>
      <c r="DG16" s="106" t="str">
        <f t="shared" ca="1" si="7"/>
        <v/>
      </c>
      <c r="DH16" s="106" t="str">
        <f t="shared" ca="1" si="7"/>
        <v/>
      </c>
      <c r="DI16" s="107" t="str">
        <f t="shared" ca="1" si="7"/>
        <v/>
      </c>
      <c r="DK16" s="106">
        <f t="shared" ref="DK16:EK16" ca="1" si="8">IF(ISNUMBER(DK139),DK139,"")</f>
        <v>0</v>
      </c>
      <c r="DL16" s="106" t="str">
        <f t="shared" ca="1" si="8"/>
        <v/>
      </c>
      <c r="DM16" s="106" t="str">
        <f t="shared" ca="1" si="8"/>
        <v/>
      </c>
      <c r="DN16" s="106" t="str">
        <f t="shared" ca="1" si="8"/>
        <v/>
      </c>
      <c r="DO16" s="106" t="str">
        <f t="shared" ca="1" si="8"/>
        <v/>
      </c>
      <c r="DP16" s="106" t="str">
        <f t="shared" ca="1" si="8"/>
        <v/>
      </c>
      <c r="DQ16" s="106" t="str">
        <f t="shared" ca="1" si="8"/>
        <v/>
      </c>
      <c r="DR16" s="106" t="str">
        <f t="shared" ca="1" si="8"/>
        <v/>
      </c>
      <c r="DS16" s="106" t="str">
        <f t="shared" ca="1" si="8"/>
        <v/>
      </c>
      <c r="DT16" s="106" t="str">
        <f t="shared" ca="1" si="8"/>
        <v/>
      </c>
      <c r="DU16" s="106" t="str">
        <f t="shared" ca="1" si="8"/>
        <v/>
      </c>
      <c r="DV16" s="106" t="str">
        <f t="shared" ca="1" si="8"/>
        <v/>
      </c>
      <c r="DW16" s="106" t="str">
        <f t="shared" ca="1" si="8"/>
        <v/>
      </c>
      <c r="DX16" s="106" t="str">
        <f t="shared" ca="1" si="8"/>
        <v/>
      </c>
      <c r="DY16" s="106" t="str">
        <f t="shared" ca="1" si="8"/>
        <v/>
      </c>
      <c r="DZ16" s="106" t="str">
        <f t="shared" ca="1" si="8"/>
        <v/>
      </c>
      <c r="EA16" s="106" t="str">
        <f t="shared" ca="1" si="8"/>
        <v/>
      </c>
      <c r="EB16" s="106" t="str">
        <f t="shared" ca="1" si="8"/>
        <v/>
      </c>
      <c r="EC16" s="106" t="str">
        <f t="shared" ca="1" si="8"/>
        <v/>
      </c>
      <c r="ED16" s="106" t="str">
        <f t="shared" ca="1" si="8"/>
        <v/>
      </c>
      <c r="EE16" s="106" t="str">
        <f t="shared" ca="1" si="8"/>
        <v/>
      </c>
      <c r="EF16" s="106" t="str">
        <f t="shared" ca="1" si="8"/>
        <v/>
      </c>
      <c r="EG16" s="106" t="str">
        <f t="shared" ca="1" si="8"/>
        <v/>
      </c>
      <c r="EH16" s="106" t="str">
        <f t="shared" ca="1" si="8"/>
        <v/>
      </c>
      <c r="EI16" s="106" t="str">
        <f t="shared" ca="1" si="8"/>
        <v/>
      </c>
      <c r="EJ16" s="106" t="str">
        <f t="shared" ca="1" si="8"/>
        <v/>
      </c>
      <c r="EK16" s="106" t="str">
        <f t="shared" ca="1" si="8"/>
        <v/>
      </c>
    </row>
    <row r="17" spans="1:141" x14ac:dyDescent="0.25">
      <c r="A17" s="90"/>
      <c r="B17" s="90"/>
      <c r="C17" s="90"/>
      <c r="D17" s="90"/>
      <c r="E17" s="37" t="str">
        <f>E140</f>
        <v>% yoy</v>
      </c>
      <c r="F17" s="108" t="str">
        <f t="shared" ref="F17:U18" si="9">IF(ISNUMBER(F140),F140,"")</f>
        <v/>
      </c>
      <c r="G17" s="109" t="str">
        <f t="shared" si="9"/>
        <v/>
      </c>
      <c r="H17" s="109" t="str">
        <f t="shared" si="9"/>
        <v/>
      </c>
      <c r="I17" s="110" t="str">
        <f t="shared" si="9"/>
        <v/>
      </c>
      <c r="J17" s="108" t="str">
        <f t="shared" ca="1" si="9"/>
        <v/>
      </c>
      <c r="K17" s="109" t="str">
        <f t="shared" ca="1" si="9"/>
        <v/>
      </c>
      <c r="L17" s="109" t="str">
        <f t="shared" ca="1" si="9"/>
        <v/>
      </c>
      <c r="M17" s="110" t="str">
        <f t="shared" ca="1" si="9"/>
        <v/>
      </c>
      <c r="N17" s="108" t="str">
        <f t="shared" ca="1" si="9"/>
        <v/>
      </c>
      <c r="O17" s="109" t="str">
        <f t="shared" ca="1" si="9"/>
        <v/>
      </c>
      <c r="P17" s="109" t="str">
        <f t="shared" ca="1" si="9"/>
        <v/>
      </c>
      <c r="Q17" s="110" t="str">
        <f t="shared" ca="1" si="9"/>
        <v/>
      </c>
      <c r="R17" s="108" t="str">
        <f t="shared" ca="1" si="9"/>
        <v/>
      </c>
      <c r="S17" s="109" t="str">
        <f t="shared" ca="1" si="9"/>
        <v/>
      </c>
      <c r="T17" s="109" t="str">
        <f t="shared" ca="1" si="9"/>
        <v/>
      </c>
      <c r="U17" s="110" t="str">
        <f t="shared" ca="1" si="9"/>
        <v/>
      </c>
      <c r="V17" s="108" t="str">
        <f t="shared" ca="1" si="6"/>
        <v/>
      </c>
      <c r="W17" s="109" t="str">
        <f t="shared" ca="1" si="6"/>
        <v/>
      </c>
      <c r="X17" s="109" t="str">
        <f t="shared" ca="1" si="6"/>
        <v/>
      </c>
      <c r="Y17" s="110" t="str">
        <f t="shared" ca="1" si="6"/>
        <v/>
      </c>
      <c r="Z17" s="108" t="str">
        <f t="shared" ca="1" si="6"/>
        <v/>
      </c>
      <c r="AA17" s="109" t="str">
        <f t="shared" ca="1" si="6"/>
        <v/>
      </c>
      <c r="AB17" s="109" t="str">
        <f t="shared" ca="1" si="6"/>
        <v/>
      </c>
      <c r="AC17" s="110" t="str">
        <f t="shared" ca="1" si="6"/>
        <v/>
      </c>
      <c r="AD17" s="108" t="str">
        <f t="shared" ca="1" si="6"/>
        <v/>
      </c>
      <c r="AE17" s="109" t="str">
        <f t="shared" ca="1" si="6"/>
        <v/>
      </c>
      <c r="AF17" s="109" t="str">
        <f t="shared" ca="1" si="6"/>
        <v/>
      </c>
      <c r="AG17" s="110" t="str">
        <f t="shared" ca="1" si="6"/>
        <v/>
      </c>
      <c r="AH17" s="108" t="str">
        <f t="shared" ca="1" si="6"/>
        <v/>
      </c>
      <c r="AI17" s="109" t="str">
        <f t="shared" ca="1" si="6"/>
        <v/>
      </c>
      <c r="AJ17" s="109" t="str">
        <f t="shared" ca="1" si="6"/>
        <v/>
      </c>
      <c r="AK17" s="110" t="str">
        <f t="shared" ca="1" si="6"/>
        <v/>
      </c>
      <c r="AL17" s="108" t="str">
        <f t="shared" ca="1" si="6"/>
        <v/>
      </c>
      <c r="AM17" s="109" t="str">
        <f t="shared" ca="1" si="6"/>
        <v/>
      </c>
      <c r="AN17" s="109" t="str">
        <f t="shared" ca="1" si="6"/>
        <v/>
      </c>
      <c r="AO17" s="110" t="str">
        <f t="shared" ca="1" si="6"/>
        <v/>
      </c>
      <c r="AP17" s="108" t="str">
        <f t="shared" ca="1" si="6"/>
        <v/>
      </c>
      <c r="AQ17" s="109" t="str">
        <f t="shared" ca="1" si="6"/>
        <v/>
      </c>
      <c r="AR17" s="109" t="str">
        <f t="shared" ca="1" si="6"/>
        <v/>
      </c>
      <c r="AS17" s="110" t="str">
        <f t="shared" ca="1" si="6"/>
        <v/>
      </c>
      <c r="AT17" s="108" t="str">
        <f t="shared" ca="1" si="6"/>
        <v/>
      </c>
      <c r="AU17" s="109" t="str">
        <f t="shared" ca="1" si="6"/>
        <v/>
      </c>
      <c r="AV17" s="109" t="str">
        <f t="shared" ca="1" si="6"/>
        <v/>
      </c>
      <c r="AW17" s="110" t="str">
        <f t="shared" ca="1" si="6"/>
        <v/>
      </c>
      <c r="AX17" s="108" t="str">
        <f t="shared" ca="1" si="6"/>
        <v/>
      </c>
      <c r="AY17" s="109" t="str">
        <f t="shared" ca="1" si="6"/>
        <v/>
      </c>
      <c r="AZ17" s="109" t="str">
        <f t="shared" ca="1" si="6"/>
        <v/>
      </c>
      <c r="BA17" s="110" t="str">
        <f t="shared" ca="1" si="6"/>
        <v/>
      </c>
      <c r="BB17" s="108" t="str">
        <f t="shared" ca="1" si="6"/>
        <v/>
      </c>
      <c r="BC17" s="109" t="str">
        <f t="shared" ca="1" si="6"/>
        <v/>
      </c>
      <c r="BD17" s="109" t="str">
        <f t="shared" ca="1" si="6"/>
        <v/>
      </c>
      <c r="BE17" s="110" t="str">
        <f t="shared" ca="1" si="6"/>
        <v/>
      </c>
      <c r="BF17" s="108" t="str">
        <f t="shared" ca="1" si="6"/>
        <v/>
      </c>
      <c r="BG17" s="109" t="str">
        <f t="shared" ca="1" si="6"/>
        <v/>
      </c>
      <c r="BH17" s="109" t="str">
        <f t="shared" ca="1" si="6"/>
        <v/>
      </c>
      <c r="BI17" s="110" t="str">
        <f t="shared" ca="1" si="6"/>
        <v/>
      </c>
      <c r="BJ17" s="108" t="str">
        <f t="shared" ca="1" si="6"/>
        <v/>
      </c>
      <c r="BK17" s="109" t="str">
        <f t="shared" ca="1" si="6"/>
        <v/>
      </c>
      <c r="BL17" s="109" t="str">
        <f t="shared" ca="1" si="6"/>
        <v/>
      </c>
      <c r="BM17" s="110" t="str">
        <f t="shared" ca="1" si="6"/>
        <v/>
      </c>
      <c r="BN17" s="108" t="str">
        <f t="shared" ca="1" si="6"/>
        <v/>
      </c>
      <c r="BO17" s="109" t="str">
        <f t="shared" ca="1" si="6"/>
        <v/>
      </c>
      <c r="BP17" s="109" t="str">
        <f t="shared" ca="1" si="6"/>
        <v/>
      </c>
      <c r="BQ17" s="110" t="str">
        <f t="shared" ca="1" si="6"/>
        <v/>
      </c>
      <c r="BR17" s="108" t="str">
        <f t="shared" ca="1" si="6"/>
        <v/>
      </c>
      <c r="BS17" s="109" t="str">
        <f t="shared" ca="1" si="7"/>
        <v/>
      </c>
      <c r="BT17" s="109" t="str">
        <f t="shared" ca="1" si="7"/>
        <v/>
      </c>
      <c r="BU17" s="110" t="str">
        <f t="shared" ca="1" si="7"/>
        <v/>
      </c>
      <c r="BV17" s="108" t="str">
        <f t="shared" ca="1" si="7"/>
        <v/>
      </c>
      <c r="BW17" s="109" t="str">
        <f t="shared" ca="1" si="7"/>
        <v/>
      </c>
      <c r="BX17" s="109" t="str">
        <f t="shared" ca="1" si="7"/>
        <v/>
      </c>
      <c r="BY17" s="110" t="str">
        <f t="shared" ca="1" si="7"/>
        <v/>
      </c>
      <c r="BZ17" s="108" t="str">
        <f t="shared" ca="1" si="7"/>
        <v/>
      </c>
      <c r="CA17" s="109" t="str">
        <f t="shared" ca="1" si="7"/>
        <v/>
      </c>
      <c r="CB17" s="109" t="str">
        <f t="shared" ca="1" si="7"/>
        <v/>
      </c>
      <c r="CC17" s="110" t="str">
        <f t="shared" ca="1" si="7"/>
        <v/>
      </c>
      <c r="CD17" s="108" t="str">
        <f t="shared" ca="1" si="7"/>
        <v/>
      </c>
      <c r="CE17" s="109" t="str">
        <f t="shared" ca="1" si="7"/>
        <v/>
      </c>
      <c r="CF17" s="109" t="str">
        <f t="shared" ca="1" si="7"/>
        <v/>
      </c>
      <c r="CG17" s="110" t="str">
        <f t="shared" ca="1" si="7"/>
        <v/>
      </c>
      <c r="CH17" s="108" t="str">
        <f t="shared" ca="1" si="7"/>
        <v/>
      </c>
      <c r="CI17" s="109" t="str">
        <f t="shared" ca="1" si="7"/>
        <v/>
      </c>
      <c r="CJ17" s="109" t="str">
        <f t="shared" ca="1" si="7"/>
        <v/>
      </c>
      <c r="CK17" s="110" t="str">
        <f t="shared" ca="1" si="7"/>
        <v/>
      </c>
      <c r="CL17" s="108" t="str">
        <f t="shared" ca="1" si="7"/>
        <v/>
      </c>
      <c r="CM17" s="109" t="str">
        <f t="shared" ca="1" si="7"/>
        <v/>
      </c>
      <c r="CN17" s="109" t="str">
        <f t="shared" ca="1" si="7"/>
        <v/>
      </c>
      <c r="CO17" s="110" t="str">
        <f t="shared" ca="1" si="7"/>
        <v/>
      </c>
      <c r="CP17" s="108" t="str">
        <f t="shared" ca="1" si="7"/>
        <v/>
      </c>
      <c r="CQ17" s="109" t="str">
        <f t="shared" ca="1" si="7"/>
        <v/>
      </c>
      <c r="CR17" s="109" t="str">
        <f t="shared" ca="1" si="7"/>
        <v/>
      </c>
      <c r="CS17" s="110" t="str">
        <f t="shared" ca="1" si="7"/>
        <v/>
      </c>
      <c r="CT17" s="108" t="str">
        <f t="shared" ca="1" si="7"/>
        <v/>
      </c>
      <c r="CU17" s="109" t="str">
        <f t="shared" ca="1" si="7"/>
        <v/>
      </c>
      <c r="CV17" s="109" t="str">
        <f t="shared" ca="1" si="7"/>
        <v/>
      </c>
      <c r="CW17" s="110" t="str">
        <f t="shared" ca="1" si="7"/>
        <v/>
      </c>
      <c r="CX17" s="108" t="str">
        <f t="shared" ca="1" si="7"/>
        <v/>
      </c>
      <c r="CY17" s="109" t="str">
        <f t="shared" ca="1" si="7"/>
        <v/>
      </c>
      <c r="CZ17" s="109" t="str">
        <f t="shared" ca="1" si="7"/>
        <v/>
      </c>
      <c r="DA17" s="110" t="str">
        <f t="shared" ca="1" si="7"/>
        <v/>
      </c>
      <c r="DB17" s="108" t="str">
        <f t="shared" ca="1" si="7"/>
        <v/>
      </c>
      <c r="DC17" s="109" t="str">
        <f t="shared" ca="1" si="7"/>
        <v/>
      </c>
      <c r="DD17" s="109" t="str">
        <f t="shared" ca="1" si="7"/>
        <v/>
      </c>
      <c r="DE17" s="110" t="str">
        <f t="shared" ca="1" si="7"/>
        <v/>
      </c>
      <c r="DF17" s="108" t="str">
        <f t="shared" ca="1" si="7"/>
        <v/>
      </c>
      <c r="DG17" s="109" t="str">
        <f t="shared" ca="1" si="7"/>
        <v/>
      </c>
      <c r="DH17" s="109" t="str">
        <f t="shared" ca="1" si="7"/>
        <v/>
      </c>
      <c r="DI17" s="110" t="str">
        <f t="shared" ca="1" si="7"/>
        <v/>
      </c>
      <c r="DK17" t="str">
        <f t="shared" ref="DK17:EK17" si="10">IF(ISNUMBER(DK140),DK140,"")</f>
        <v/>
      </c>
      <c r="DL17" s="109" t="str">
        <f t="shared" ca="1" si="10"/>
        <v/>
      </c>
      <c r="DM17" s="109" t="str">
        <f t="shared" ca="1" si="10"/>
        <v/>
      </c>
      <c r="DN17" s="109" t="str">
        <f t="shared" ca="1" si="10"/>
        <v/>
      </c>
      <c r="DO17" s="109" t="str">
        <f t="shared" ca="1" si="10"/>
        <v/>
      </c>
      <c r="DP17" s="109" t="str">
        <f t="shared" ca="1" si="10"/>
        <v/>
      </c>
      <c r="DQ17" s="109" t="str">
        <f t="shared" ca="1" si="10"/>
        <v/>
      </c>
      <c r="DR17" s="109" t="str">
        <f t="shared" ca="1" si="10"/>
        <v/>
      </c>
      <c r="DS17" s="109" t="str">
        <f t="shared" ca="1" si="10"/>
        <v/>
      </c>
      <c r="DT17" s="109" t="str">
        <f t="shared" ca="1" si="10"/>
        <v/>
      </c>
      <c r="DU17" s="109" t="str">
        <f t="shared" ca="1" si="10"/>
        <v/>
      </c>
      <c r="DV17" s="109" t="str">
        <f t="shared" ca="1" si="10"/>
        <v/>
      </c>
      <c r="DW17" s="109" t="str">
        <f t="shared" ca="1" si="10"/>
        <v/>
      </c>
      <c r="DX17" s="109" t="str">
        <f t="shared" ca="1" si="10"/>
        <v/>
      </c>
      <c r="DY17" s="109" t="str">
        <f t="shared" ca="1" si="10"/>
        <v/>
      </c>
      <c r="DZ17" s="109" t="str">
        <f t="shared" ca="1" si="10"/>
        <v/>
      </c>
      <c r="EA17" s="109" t="str">
        <f t="shared" ca="1" si="10"/>
        <v/>
      </c>
      <c r="EB17" s="109" t="str">
        <f t="shared" ca="1" si="10"/>
        <v/>
      </c>
      <c r="EC17" s="109" t="str">
        <f t="shared" ca="1" si="10"/>
        <v/>
      </c>
      <c r="ED17" s="109" t="str">
        <f t="shared" ca="1" si="10"/>
        <v/>
      </c>
      <c r="EE17" s="109" t="str">
        <f t="shared" ca="1" si="10"/>
        <v/>
      </c>
      <c r="EF17" s="109" t="str">
        <f t="shared" ca="1" si="10"/>
        <v/>
      </c>
      <c r="EG17" s="109" t="str">
        <f t="shared" ca="1" si="10"/>
        <v/>
      </c>
      <c r="EH17" s="109" t="str">
        <f t="shared" ca="1" si="10"/>
        <v/>
      </c>
      <c r="EI17" s="109" t="str">
        <f t="shared" ca="1" si="10"/>
        <v/>
      </c>
      <c r="EJ17" s="109" t="str">
        <f t="shared" ca="1" si="10"/>
        <v/>
      </c>
      <c r="EK17" s="109" t="str">
        <f t="shared" ca="1" si="10"/>
        <v/>
      </c>
    </row>
    <row r="18" spans="1:141" x14ac:dyDescent="0.25">
      <c r="A18" s="90"/>
      <c r="B18" s="90"/>
      <c r="C18" s="90"/>
      <c r="D18" s="90"/>
      <c r="E18" s="37" t="str">
        <f>E141</f>
        <v>% qoq</v>
      </c>
      <c r="F18" s="108" t="str">
        <f t="shared" si="9"/>
        <v/>
      </c>
      <c r="G18" s="109" t="str">
        <f t="shared" ref="G18:BR18" ca="1" si="11">IF(ISNUMBER(G141),G141,"")</f>
        <v/>
      </c>
      <c r="H18" s="109" t="str">
        <f t="shared" ca="1" si="11"/>
        <v/>
      </c>
      <c r="I18" s="110" t="str">
        <f t="shared" ca="1" si="11"/>
        <v/>
      </c>
      <c r="J18" s="108" t="str">
        <f t="shared" ca="1" si="11"/>
        <v/>
      </c>
      <c r="K18" s="109" t="str">
        <f t="shared" ca="1" si="11"/>
        <v/>
      </c>
      <c r="L18" s="109" t="str">
        <f t="shared" ca="1" si="11"/>
        <v/>
      </c>
      <c r="M18" s="110" t="str">
        <f t="shared" ca="1" si="11"/>
        <v/>
      </c>
      <c r="N18" s="108" t="str">
        <f t="shared" ca="1" si="11"/>
        <v/>
      </c>
      <c r="O18" s="109" t="str">
        <f t="shared" ca="1" si="11"/>
        <v/>
      </c>
      <c r="P18" s="109" t="str">
        <f t="shared" ca="1" si="11"/>
        <v/>
      </c>
      <c r="Q18" s="110" t="str">
        <f t="shared" ca="1" si="11"/>
        <v/>
      </c>
      <c r="R18" s="108" t="str">
        <f t="shared" ca="1" si="11"/>
        <v/>
      </c>
      <c r="S18" s="109" t="str">
        <f t="shared" ca="1" si="11"/>
        <v/>
      </c>
      <c r="T18" s="109" t="str">
        <f t="shared" ca="1" si="11"/>
        <v/>
      </c>
      <c r="U18" s="110" t="str">
        <f t="shared" ca="1" si="11"/>
        <v/>
      </c>
      <c r="V18" s="108" t="str">
        <f t="shared" ca="1" si="11"/>
        <v/>
      </c>
      <c r="W18" s="109" t="str">
        <f t="shared" ca="1" si="11"/>
        <v/>
      </c>
      <c r="X18" s="109" t="str">
        <f t="shared" ca="1" si="11"/>
        <v/>
      </c>
      <c r="Y18" s="110" t="str">
        <f t="shared" ca="1" si="11"/>
        <v/>
      </c>
      <c r="Z18" s="108" t="str">
        <f t="shared" ca="1" si="11"/>
        <v/>
      </c>
      <c r="AA18" s="109" t="str">
        <f t="shared" ca="1" si="11"/>
        <v/>
      </c>
      <c r="AB18" s="109" t="str">
        <f t="shared" ca="1" si="11"/>
        <v/>
      </c>
      <c r="AC18" s="110" t="str">
        <f t="shared" ca="1" si="11"/>
        <v/>
      </c>
      <c r="AD18" s="108" t="str">
        <f t="shared" ca="1" si="11"/>
        <v/>
      </c>
      <c r="AE18" s="109" t="str">
        <f t="shared" ca="1" si="11"/>
        <v/>
      </c>
      <c r="AF18" s="109" t="str">
        <f t="shared" ca="1" si="11"/>
        <v/>
      </c>
      <c r="AG18" s="110" t="str">
        <f t="shared" ca="1" si="11"/>
        <v/>
      </c>
      <c r="AH18" s="108" t="str">
        <f t="shared" ca="1" si="11"/>
        <v/>
      </c>
      <c r="AI18" s="109" t="str">
        <f t="shared" ca="1" si="11"/>
        <v/>
      </c>
      <c r="AJ18" s="109" t="str">
        <f t="shared" ca="1" si="11"/>
        <v/>
      </c>
      <c r="AK18" s="110" t="str">
        <f t="shared" ca="1" si="11"/>
        <v/>
      </c>
      <c r="AL18" s="108" t="str">
        <f t="shared" ca="1" si="11"/>
        <v/>
      </c>
      <c r="AM18" s="109" t="str">
        <f t="shared" ca="1" si="11"/>
        <v/>
      </c>
      <c r="AN18" s="109" t="str">
        <f t="shared" ca="1" si="11"/>
        <v/>
      </c>
      <c r="AO18" s="110" t="str">
        <f t="shared" ca="1" si="11"/>
        <v/>
      </c>
      <c r="AP18" s="108" t="str">
        <f t="shared" ca="1" si="11"/>
        <v/>
      </c>
      <c r="AQ18" s="109" t="str">
        <f t="shared" ca="1" si="11"/>
        <v/>
      </c>
      <c r="AR18" s="109" t="str">
        <f t="shared" ca="1" si="11"/>
        <v/>
      </c>
      <c r="AS18" s="110" t="str">
        <f t="shared" ca="1" si="11"/>
        <v/>
      </c>
      <c r="AT18" s="108" t="str">
        <f t="shared" ca="1" si="11"/>
        <v/>
      </c>
      <c r="AU18" s="109" t="str">
        <f t="shared" ca="1" si="11"/>
        <v/>
      </c>
      <c r="AV18" s="109" t="str">
        <f t="shared" ca="1" si="11"/>
        <v/>
      </c>
      <c r="AW18" s="110" t="str">
        <f t="shared" ca="1" si="11"/>
        <v/>
      </c>
      <c r="AX18" s="108" t="str">
        <f t="shared" ca="1" si="11"/>
        <v/>
      </c>
      <c r="AY18" s="109" t="str">
        <f t="shared" ca="1" si="11"/>
        <v/>
      </c>
      <c r="AZ18" s="109" t="str">
        <f t="shared" ca="1" si="11"/>
        <v/>
      </c>
      <c r="BA18" s="110" t="str">
        <f t="shared" ca="1" si="11"/>
        <v/>
      </c>
      <c r="BB18" s="108" t="str">
        <f t="shared" ca="1" si="11"/>
        <v/>
      </c>
      <c r="BC18" s="109" t="str">
        <f t="shared" ca="1" si="11"/>
        <v/>
      </c>
      <c r="BD18" s="109" t="str">
        <f t="shared" ca="1" si="11"/>
        <v/>
      </c>
      <c r="BE18" s="110" t="str">
        <f t="shared" ca="1" si="11"/>
        <v/>
      </c>
      <c r="BF18" s="108" t="str">
        <f t="shared" ca="1" si="11"/>
        <v/>
      </c>
      <c r="BG18" s="109" t="str">
        <f t="shared" ca="1" si="11"/>
        <v/>
      </c>
      <c r="BH18" s="109" t="str">
        <f t="shared" ca="1" si="11"/>
        <v/>
      </c>
      <c r="BI18" s="110" t="str">
        <f t="shared" ca="1" si="11"/>
        <v/>
      </c>
      <c r="BJ18" s="108" t="str">
        <f t="shared" ca="1" si="11"/>
        <v/>
      </c>
      <c r="BK18" s="109" t="str">
        <f t="shared" ca="1" si="11"/>
        <v/>
      </c>
      <c r="BL18" s="109" t="str">
        <f t="shared" ca="1" si="11"/>
        <v/>
      </c>
      <c r="BM18" s="110" t="str">
        <f t="shared" ca="1" si="11"/>
        <v/>
      </c>
      <c r="BN18" s="108" t="str">
        <f t="shared" ca="1" si="11"/>
        <v/>
      </c>
      <c r="BO18" s="109" t="str">
        <f t="shared" ca="1" si="11"/>
        <v/>
      </c>
      <c r="BP18" s="109" t="str">
        <f t="shared" ca="1" si="11"/>
        <v/>
      </c>
      <c r="BQ18" s="110" t="str">
        <f t="shared" ca="1" si="11"/>
        <v/>
      </c>
      <c r="BR18" s="108" t="str">
        <f t="shared" ca="1" si="11"/>
        <v/>
      </c>
      <c r="BS18" s="109" t="str">
        <f t="shared" ca="1" si="7"/>
        <v/>
      </c>
      <c r="BT18" s="109" t="str">
        <f t="shared" ca="1" si="7"/>
        <v/>
      </c>
      <c r="BU18" s="110" t="str">
        <f t="shared" ca="1" si="7"/>
        <v/>
      </c>
      <c r="BV18" s="108" t="str">
        <f t="shared" ca="1" si="7"/>
        <v/>
      </c>
      <c r="BW18" s="109" t="str">
        <f t="shared" ca="1" si="7"/>
        <v/>
      </c>
      <c r="BX18" s="109" t="str">
        <f t="shared" ca="1" si="7"/>
        <v/>
      </c>
      <c r="BY18" s="110" t="str">
        <f t="shared" ca="1" si="7"/>
        <v/>
      </c>
      <c r="BZ18" s="108" t="str">
        <f t="shared" ca="1" si="7"/>
        <v/>
      </c>
      <c r="CA18" s="109" t="str">
        <f t="shared" ca="1" si="7"/>
        <v/>
      </c>
      <c r="CB18" s="109" t="str">
        <f t="shared" ca="1" si="7"/>
        <v/>
      </c>
      <c r="CC18" s="110" t="str">
        <f t="shared" ca="1" si="7"/>
        <v/>
      </c>
      <c r="CD18" s="108" t="str">
        <f t="shared" ca="1" si="7"/>
        <v/>
      </c>
      <c r="CE18" s="109" t="str">
        <f t="shared" ca="1" si="7"/>
        <v/>
      </c>
      <c r="CF18" s="109" t="str">
        <f t="shared" ca="1" si="7"/>
        <v/>
      </c>
      <c r="CG18" s="110" t="str">
        <f t="shared" ca="1" si="7"/>
        <v/>
      </c>
      <c r="CH18" s="108" t="str">
        <f t="shared" ca="1" si="7"/>
        <v/>
      </c>
      <c r="CI18" s="109" t="str">
        <f t="shared" ca="1" si="7"/>
        <v/>
      </c>
      <c r="CJ18" s="109" t="str">
        <f t="shared" ca="1" si="7"/>
        <v/>
      </c>
      <c r="CK18" s="110" t="str">
        <f t="shared" ca="1" si="7"/>
        <v/>
      </c>
      <c r="CL18" s="108" t="str">
        <f t="shared" ca="1" si="7"/>
        <v/>
      </c>
      <c r="CM18" s="109" t="str">
        <f t="shared" ca="1" si="7"/>
        <v/>
      </c>
      <c r="CN18" s="109" t="str">
        <f t="shared" ca="1" si="7"/>
        <v/>
      </c>
      <c r="CO18" s="110" t="str">
        <f t="shared" ca="1" si="7"/>
        <v/>
      </c>
      <c r="CP18" s="108" t="str">
        <f t="shared" ca="1" si="7"/>
        <v/>
      </c>
      <c r="CQ18" s="109" t="str">
        <f t="shared" ca="1" si="7"/>
        <v/>
      </c>
      <c r="CR18" s="109" t="str">
        <f t="shared" ca="1" si="7"/>
        <v/>
      </c>
      <c r="CS18" s="110" t="str">
        <f t="shared" ca="1" si="7"/>
        <v/>
      </c>
      <c r="CT18" s="108" t="str">
        <f t="shared" ca="1" si="7"/>
        <v/>
      </c>
      <c r="CU18" s="109" t="str">
        <f t="shared" ca="1" si="7"/>
        <v/>
      </c>
      <c r="CV18" s="109" t="str">
        <f t="shared" ca="1" si="7"/>
        <v/>
      </c>
      <c r="CW18" s="110" t="str">
        <f t="shared" ca="1" si="7"/>
        <v/>
      </c>
      <c r="CX18" s="108" t="str">
        <f t="shared" ca="1" si="7"/>
        <v/>
      </c>
      <c r="CY18" s="109" t="str">
        <f t="shared" ca="1" si="7"/>
        <v/>
      </c>
      <c r="CZ18" s="109" t="str">
        <f t="shared" ca="1" si="7"/>
        <v/>
      </c>
      <c r="DA18" s="110" t="str">
        <f t="shared" ca="1" si="7"/>
        <v/>
      </c>
      <c r="DB18" s="108" t="str">
        <f t="shared" ca="1" si="7"/>
        <v/>
      </c>
      <c r="DC18" s="109" t="str">
        <f t="shared" ca="1" si="7"/>
        <v/>
      </c>
      <c r="DD18" s="109" t="str">
        <f t="shared" ca="1" si="7"/>
        <v/>
      </c>
      <c r="DE18" s="110" t="str">
        <f t="shared" ca="1" si="7"/>
        <v/>
      </c>
      <c r="DF18" s="108" t="str">
        <f t="shared" ca="1" si="7"/>
        <v/>
      </c>
      <c r="DG18" s="109" t="str">
        <f t="shared" ca="1" si="7"/>
        <v/>
      </c>
      <c r="DH18" s="109" t="str">
        <f t="shared" ca="1" si="7"/>
        <v/>
      </c>
      <c r="DI18" s="110" t="str">
        <f t="shared" ca="1" si="7"/>
        <v/>
      </c>
      <c r="DK18" t="str">
        <f t="shared" ref="DK18:EK18" si="12">IF(ISNUMBER(DK141),DK141,"")</f>
        <v/>
      </c>
      <c r="DL18" s="109" t="str">
        <f t="shared" si="12"/>
        <v/>
      </c>
      <c r="DM18" s="109" t="str">
        <f t="shared" si="12"/>
        <v/>
      </c>
      <c r="DN18" s="109" t="str">
        <f t="shared" si="12"/>
        <v/>
      </c>
      <c r="DO18" s="109" t="str">
        <f t="shared" si="12"/>
        <v/>
      </c>
      <c r="DP18" s="109" t="str">
        <f t="shared" si="12"/>
        <v/>
      </c>
      <c r="DQ18" s="109" t="str">
        <f t="shared" si="12"/>
        <v/>
      </c>
      <c r="DR18" s="109" t="str">
        <f t="shared" si="12"/>
        <v/>
      </c>
      <c r="DS18" s="109" t="str">
        <f t="shared" si="12"/>
        <v/>
      </c>
      <c r="DT18" s="109" t="str">
        <f t="shared" si="12"/>
        <v/>
      </c>
      <c r="DU18" s="109" t="str">
        <f t="shared" si="12"/>
        <v/>
      </c>
      <c r="DV18" s="109" t="str">
        <f t="shared" si="12"/>
        <v/>
      </c>
      <c r="DW18" s="109" t="str">
        <f t="shared" si="12"/>
        <v/>
      </c>
      <c r="DX18" s="109" t="str">
        <f t="shared" si="12"/>
        <v/>
      </c>
      <c r="DY18" s="109" t="str">
        <f t="shared" si="12"/>
        <v/>
      </c>
      <c r="DZ18" s="109" t="str">
        <f t="shared" si="12"/>
        <v/>
      </c>
      <c r="EA18" s="109" t="str">
        <f t="shared" si="12"/>
        <v/>
      </c>
      <c r="EB18" s="109" t="str">
        <f t="shared" si="12"/>
        <v/>
      </c>
      <c r="EC18" s="109" t="str">
        <f t="shared" si="12"/>
        <v/>
      </c>
      <c r="ED18" s="109" t="str">
        <f t="shared" si="12"/>
        <v/>
      </c>
      <c r="EE18" s="109" t="str">
        <f t="shared" si="12"/>
        <v/>
      </c>
      <c r="EF18" s="109" t="str">
        <f t="shared" si="12"/>
        <v/>
      </c>
      <c r="EG18" s="109" t="str">
        <f t="shared" si="12"/>
        <v/>
      </c>
      <c r="EH18" s="109" t="str">
        <f t="shared" si="12"/>
        <v/>
      </c>
      <c r="EI18" s="109" t="str">
        <f t="shared" si="12"/>
        <v/>
      </c>
      <c r="EJ18" s="109" t="str">
        <f t="shared" si="12"/>
        <v/>
      </c>
      <c r="EK18" s="109" t="str">
        <f t="shared" si="12"/>
        <v/>
      </c>
    </row>
    <row r="19" spans="1:141" x14ac:dyDescent="0.25">
      <c r="A19" s="90"/>
      <c r="B19" s="90"/>
      <c r="C19" s="90"/>
      <c r="D19" s="90"/>
      <c r="F19" s="100"/>
      <c r="J19" s="100"/>
      <c r="N19" s="100"/>
      <c r="R19" s="100"/>
      <c r="V19" s="100"/>
      <c r="Z19" s="100"/>
      <c r="AD19" s="100"/>
      <c r="AH19" s="100"/>
      <c r="AL19" s="100"/>
      <c r="AP19" s="100"/>
      <c r="AT19" s="100"/>
      <c r="AX19" s="100"/>
      <c r="BB19" s="100"/>
      <c r="BF19" s="100"/>
      <c r="BJ19" s="100"/>
      <c r="BN19" s="100"/>
      <c r="BR19" s="100"/>
      <c r="BV19" s="100"/>
      <c r="BZ19" s="100"/>
      <c r="CD19" s="100"/>
      <c r="CH19" s="100"/>
      <c r="CL19" s="100"/>
      <c r="CP19" s="100"/>
      <c r="CT19" s="100"/>
      <c r="CX19" s="100"/>
      <c r="DB19" s="100"/>
      <c r="DF19" s="100"/>
      <c r="DI19" s="101"/>
    </row>
    <row r="20" spans="1:141" x14ac:dyDescent="0.25">
      <c r="A20" s="90"/>
      <c r="B20" s="90"/>
      <c r="C20" s="111"/>
      <c r="D20" s="90"/>
      <c r="E20" t="s">
        <v>246</v>
      </c>
      <c r="F20" s="133" t="str">
        <f ca="1">IF(AND(ISNUMBER(F16),ISNUMBER(F22)),F16-F22,"")</f>
        <v/>
      </c>
      <c r="G20" s="34" t="str">
        <f t="shared" ref="G20:BR20" ca="1" si="13">IF(AND(ISNUMBER(G16),ISNUMBER(G22)),G16-G22,"")</f>
        <v/>
      </c>
      <c r="H20" s="34" t="str">
        <f t="shared" ca="1" si="13"/>
        <v/>
      </c>
      <c r="I20" s="134" t="str">
        <f t="shared" ca="1" si="13"/>
        <v/>
      </c>
      <c r="J20" s="133" t="str">
        <f t="shared" ca="1" si="13"/>
        <v/>
      </c>
      <c r="K20" s="34" t="str">
        <f t="shared" ca="1" si="13"/>
        <v/>
      </c>
      <c r="L20" s="34" t="str">
        <f t="shared" ca="1" si="13"/>
        <v/>
      </c>
      <c r="M20" s="134" t="str">
        <f t="shared" ca="1" si="13"/>
        <v/>
      </c>
      <c r="N20" s="133" t="str">
        <f t="shared" ca="1" si="13"/>
        <v/>
      </c>
      <c r="O20" s="34" t="str">
        <f t="shared" ca="1" si="13"/>
        <v/>
      </c>
      <c r="P20" s="34" t="str">
        <f t="shared" ca="1" si="13"/>
        <v/>
      </c>
      <c r="Q20" s="134" t="str">
        <f t="shared" ca="1" si="13"/>
        <v/>
      </c>
      <c r="R20" s="133" t="str">
        <f t="shared" ca="1" si="13"/>
        <v/>
      </c>
      <c r="S20" s="34" t="str">
        <f t="shared" ca="1" si="13"/>
        <v/>
      </c>
      <c r="T20" s="34" t="str">
        <f t="shared" ca="1" si="13"/>
        <v/>
      </c>
      <c r="U20" s="134" t="str">
        <f t="shared" ca="1" si="13"/>
        <v/>
      </c>
      <c r="V20" s="133" t="str">
        <f t="shared" ca="1" si="13"/>
        <v/>
      </c>
      <c r="W20" s="34" t="str">
        <f t="shared" ca="1" si="13"/>
        <v/>
      </c>
      <c r="X20" s="34" t="str">
        <f t="shared" ca="1" si="13"/>
        <v/>
      </c>
      <c r="Y20" s="134" t="str">
        <f t="shared" ca="1" si="13"/>
        <v/>
      </c>
      <c r="Z20" s="133" t="str">
        <f t="shared" ca="1" si="13"/>
        <v/>
      </c>
      <c r="AA20" s="34" t="str">
        <f t="shared" ca="1" si="13"/>
        <v/>
      </c>
      <c r="AB20" s="34" t="str">
        <f t="shared" ca="1" si="13"/>
        <v/>
      </c>
      <c r="AC20" s="134" t="str">
        <f t="shared" ca="1" si="13"/>
        <v/>
      </c>
      <c r="AD20" s="133" t="str">
        <f t="shared" ca="1" si="13"/>
        <v/>
      </c>
      <c r="AE20" s="34" t="str">
        <f t="shared" ca="1" si="13"/>
        <v/>
      </c>
      <c r="AF20" s="34" t="str">
        <f t="shared" ca="1" si="13"/>
        <v/>
      </c>
      <c r="AG20" s="134" t="str">
        <f t="shared" ca="1" si="13"/>
        <v/>
      </c>
      <c r="AH20" s="133" t="str">
        <f t="shared" ca="1" si="13"/>
        <v/>
      </c>
      <c r="AI20" s="34" t="str">
        <f t="shared" ca="1" si="13"/>
        <v/>
      </c>
      <c r="AJ20" s="34" t="str">
        <f t="shared" ca="1" si="13"/>
        <v/>
      </c>
      <c r="AK20" s="134" t="str">
        <f t="shared" ca="1" si="13"/>
        <v/>
      </c>
      <c r="AL20" s="133" t="str">
        <f t="shared" ca="1" si="13"/>
        <v/>
      </c>
      <c r="AM20" s="34" t="str">
        <f t="shared" ca="1" si="13"/>
        <v/>
      </c>
      <c r="AN20" s="34" t="str">
        <f t="shared" ca="1" si="13"/>
        <v/>
      </c>
      <c r="AO20" s="134" t="str">
        <f t="shared" ca="1" si="13"/>
        <v/>
      </c>
      <c r="AP20" s="133" t="str">
        <f t="shared" ca="1" si="13"/>
        <v/>
      </c>
      <c r="AQ20" s="34" t="str">
        <f t="shared" ca="1" si="13"/>
        <v/>
      </c>
      <c r="AR20" s="34" t="str">
        <f t="shared" ca="1" si="13"/>
        <v/>
      </c>
      <c r="AS20" s="134" t="str">
        <f t="shared" ca="1" si="13"/>
        <v/>
      </c>
      <c r="AT20" s="133" t="str">
        <f t="shared" ca="1" si="13"/>
        <v/>
      </c>
      <c r="AU20" s="34" t="str">
        <f t="shared" ca="1" si="13"/>
        <v/>
      </c>
      <c r="AV20" s="34" t="str">
        <f t="shared" ca="1" si="13"/>
        <v/>
      </c>
      <c r="AW20" s="134" t="str">
        <f t="shared" ca="1" si="13"/>
        <v/>
      </c>
      <c r="AX20" s="133" t="str">
        <f t="shared" ca="1" si="13"/>
        <v/>
      </c>
      <c r="AY20" s="34" t="str">
        <f t="shared" ca="1" si="13"/>
        <v/>
      </c>
      <c r="AZ20" s="34" t="str">
        <f t="shared" ca="1" si="13"/>
        <v/>
      </c>
      <c r="BA20" s="134" t="str">
        <f t="shared" ca="1" si="13"/>
        <v/>
      </c>
      <c r="BB20" s="133" t="str">
        <f t="shared" ca="1" si="13"/>
        <v/>
      </c>
      <c r="BC20" s="34" t="str">
        <f t="shared" ca="1" si="13"/>
        <v/>
      </c>
      <c r="BD20" s="34" t="str">
        <f t="shared" ca="1" si="13"/>
        <v/>
      </c>
      <c r="BE20" s="134" t="str">
        <f t="shared" ca="1" si="13"/>
        <v/>
      </c>
      <c r="BF20" s="133" t="str">
        <f t="shared" ca="1" si="13"/>
        <v/>
      </c>
      <c r="BG20" s="34" t="str">
        <f t="shared" ca="1" si="13"/>
        <v/>
      </c>
      <c r="BH20" s="34" t="str">
        <f t="shared" ca="1" si="13"/>
        <v/>
      </c>
      <c r="BI20" s="134" t="str">
        <f t="shared" ca="1" si="13"/>
        <v/>
      </c>
      <c r="BJ20" s="133" t="str">
        <f t="shared" ca="1" si="13"/>
        <v/>
      </c>
      <c r="BK20" s="34" t="str">
        <f t="shared" ca="1" si="13"/>
        <v/>
      </c>
      <c r="BL20" s="34" t="str">
        <f t="shared" ca="1" si="13"/>
        <v/>
      </c>
      <c r="BM20" s="134" t="str">
        <f t="shared" ca="1" si="13"/>
        <v/>
      </c>
      <c r="BN20" s="133" t="str">
        <f t="shared" ca="1" si="13"/>
        <v/>
      </c>
      <c r="BO20" s="34" t="str">
        <f t="shared" ca="1" si="13"/>
        <v/>
      </c>
      <c r="BP20" s="34" t="str">
        <f t="shared" ca="1" si="13"/>
        <v/>
      </c>
      <c r="BQ20" s="134" t="str">
        <f t="shared" ca="1" si="13"/>
        <v/>
      </c>
      <c r="BR20" s="133" t="str">
        <f t="shared" ca="1" si="13"/>
        <v/>
      </c>
      <c r="BS20" s="34" t="str">
        <f t="shared" ref="BS20:ED20" ca="1" si="14">IF(AND(ISNUMBER(BS16),ISNUMBER(BS22)),BS16-BS22,"")</f>
        <v/>
      </c>
      <c r="BT20" s="34" t="str">
        <f t="shared" ca="1" si="14"/>
        <v/>
      </c>
      <c r="BU20" s="134" t="str">
        <f t="shared" ca="1" si="14"/>
        <v/>
      </c>
      <c r="BV20" s="133" t="str">
        <f t="shared" ca="1" si="14"/>
        <v/>
      </c>
      <c r="BW20" s="34" t="str">
        <f t="shared" ca="1" si="14"/>
        <v/>
      </c>
      <c r="BX20" s="34" t="str">
        <f t="shared" ca="1" si="14"/>
        <v/>
      </c>
      <c r="BY20" s="134" t="str">
        <f t="shared" ca="1" si="14"/>
        <v/>
      </c>
      <c r="BZ20" s="133" t="str">
        <f t="shared" ca="1" si="14"/>
        <v/>
      </c>
      <c r="CA20" s="34" t="str">
        <f t="shared" ca="1" si="14"/>
        <v/>
      </c>
      <c r="CB20" s="34" t="str">
        <f t="shared" ca="1" si="14"/>
        <v/>
      </c>
      <c r="CC20" s="134" t="str">
        <f t="shared" ca="1" si="14"/>
        <v/>
      </c>
      <c r="CD20" s="133" t="str">
        <f t="shared" ca="1" si="14"/>
        <v/>
      </c>
      <c r="CE20" s="34" t="str">
        <f t="shared" ca="1" si="14"/>
        <v/>
      </c>
      <c r="CF20" s="34" t="str">
        <f t="shared" ca="1" si="14"/>
        <v/>
      </c>
      <c r="CG20" s="134" t="str">
        <f t="shared" ca="1" si="14"/>
        <v/>
      </c>
      <c r="CH20" s="133" t="str">
        <f t="shared" ca="1" si="14"/>
        <v/>
      </c>
      <c r="CI20" s="34" t="str">
        <f t="shared" ca="1" si="14"/>
        <v/>
      </c>
      <c r="CJ20" s="34" t="str">
        <f t="shared" ca="1" si="14"/>
        <v/>
      </c>
      <c r="CK20" s="134" t="str">
        <f t="shared" ca="1" si="14"/>
        <v/>
      </c>
      <c r="CL20" s="133" t="str">
        <f t="shared" ca="1" si="14"/>
        <v/>
      </c>
      <c r="CM20" s="34" t="str">
        <f t="shared" ca="1" si="14"/>
        <v/>
      </c>
      <c r="CN20" s="34" t="str">
        <f t="shared" ca="1" si="14"/>
        <v/>
      </c>
      <c r="CO20" s="134" t="str">
        <f t="shared" ca="1" si="14"/>
        <v/>
      </c>
      <c r="CP20" s="133" t="str">
        <f t="shared" ca="1" si="14"/>
        <v/>
      </c>
      <c r="CQ20" s="34" t="str">
        <f t="shared" ca="1" si="14"/>
        <v/>
      </c>
      <c r="CR20" s="34" t="str">
        <f t="shared" ca="1" si="14"/>
        <v/>
      </c>
      <c r="CS20" s="134" t="str">
        <f t="shared" ca="1" si="14"/>
        <v/>
      </c>
      <c r="CT20" s="133" t="str">
        <f t="shared" ca="1" si="14"/>
        <v/>
      </c>
      <c r="CU20" s="34" t="str">
        <f t="shared" ca="1" si="14"/>
        <v/>
      </c>
      <c r="CV20" s="34" t="str">
        <f t="shared" ca="1" si="14"/>
        <v/>
      </c>
      <c r="CW20" s="134" t="str">
        <f t="shared" ca="1" si="14"/>
        <v/>
      </c>
      <c r="CX20" s="133" t="str">
        <f t="shared" ca="1" si="14"/>
        <v/>
      </c>
      <c r="CY20" s="34" t="str">
        <f t="shared" ca="1" si="14"/>
        <v/>
      </c>
      <c r="CZ20" s="34" t="str">
        <f t="shared" ca="1" si="14"/>
        <v/>
      </c>
      <c r="DA20" s="134" t="str">
        <f t="shared" ca="1" si="14"/>
        <v/>
      </c>
      <c r="DB20" s="133" t="str">
        <f t="shared" ca="1" si="14"/>
        <v/>
      </c>
      <c r="DC20" s="34" t="str">
        <f t="shared" ca="1" si="14"/>
        <v/>
      </c>
      <c r="DD20" s="34" t="str">
        <f t="shared" ca="1" si="14"/>
        <v/>
      </c>
      <c r="DE20" s="134" t="str">
        <f t="shared" ca="1" si="14"/>
        <v/>
      </c>
      <c r="DF20" s="133" t="str">
        <f t="shared" ca="1" si="14"/>
        <v/>
      </c>
      <c r="DG20" s="34" t="str">
        <f t="shared" ca="1" si="14"/>
        <v/>
      </c>
      <c r="DH20" s="34" t="str">
        <f t="shared" ca="1" si="14"/>
        <v/>
      </c>
      <c r="DI20" s="134" t="str">
        <f t="shared" ca="1" si="14"/>
        <v/>
      </c>
      <c r="DK20" s="34">
        <f t="shared" ca="1" si="14"/>
        <v>0</v>
      </c>
      <c r="DL20" s="34" t="str">
        <f t="shared" ca="1" si="14"/>
        <v/>
      </c>
      <c r="DM20" s="34" t="str">
        <f t="shared" ca="1" si="14"/>
        <v/>
      </c>
      <c r="DN20" s="34" t="str">
        <f t="shared" ca="1" si="14"/>
        <v/>
      </c>
      <c r="DO20" s="34" t="str">
        <f t="shared" ca="1" si="14"/>
        <v/>
      </c>
      <c r="DP20" s="34" t="str">
        <f t="shared" ca="1" si="14"/>
        <v/>
      </c>
      <c r="DQ20" s="34" t="str">
        <f t="shared" ca="1" si="14"/>
        <v/>
      </c>
      <c r="DR20" s="34" t="str">
        <f t="shared" ca="1" si="14"/>
        <v/>
      </c>
      <c r="DS20" s="34" t="str">
        <f t="shared" ca="1" si="14"/>
        <v/>
      </c>
      <c r="DT20" s="34" t="str">
        <f t="shared" ca="1" si="14"/>
        <v/>
      </c>
      <c r="DU20" s="34" t="str">
        <f t="shared" ca="1" si="14"/>
        <v/>
      </c>
      <c r="DV20" s="34" t="str">
        <f t="shared" ca="1" si="14"/>
        <v/>
      </c>
      <c r="DW20" s="34" t="str">
        <f t="shared" ca="1" si="14"/>
        <v/>
      </c>
      <c r="DX20" s="34" t="str">
        <f t="shared" ca="1" si="14"/>
        <v/>
      </c>
      <c r="DY20" s="34" t="str">
        <f t="shared" ca="1" si="14"/>
        <v/>
      </c>
      <c r="DZ20" s="34" t="str">
        <f t="shared" ca="1" si="14"/>
        <v/>
      </c>
      <c r="EA20" s="34" t="str">
        <f t="shared" ca="1" si="14"/>
        <v/>
      </c>
      <c r="EB20" s="34" t="str">
        <f t="shared" ca="1" si="14"/>
        <v/>
      </c>
      <c r="EC20" s="34" t="str">
        <f t="shared" ca="1" si="14"/>
        <v/>
      </c>
      <c r="ED20" s="34" t="str">
        <f t="shared" ca="1" si="14"/>
        <v/>
      </c>
      <c r="EE20" s="34" t="str">
        <f t="shared" ref="EE20:EK20" ca="1" si="15">IF(AND(ISNUMBER(EE16),ISNUMBER(EE22)),EE16-EE22,"")</f>
        <v/>
      </c>
      <c r="EF20" s="34" t="str">
        <f t="shared" ca="1" si="15"/>
        <v/>
      </c>
      <c r="EG20" s="34" t="str">
        <f t="shared" ca="1" si="15"/>
        <v/>
      </c>
      <c r="EH20" s="34" t="str">
        <f t="shared" ca="1" si="15"/>
        <v/>
      </c>
      <c r="EI20" s="34" t="str">
        <f t="shared" ca="1" si="15"/>
        <v/>
      </c>
      <c r="EJ20" s="34" t="str">
        <f t="shared" ca="1" si="15"/>
        <v/>
      </c>
      <c r="EK20" s="34" t="str">
        <f t="shared" ca="1" si="15"/>
        <v/>
      </c>
    </row>
    <row r="21" spans="1:141" x14ac:dyDescent="0.25">
      <c r="A21" s="90"/>
      <c r="B21" s="90"/>
      <c r="C21" s="90"/>
      <c r="D21" s="90"/>
      <c r="F21" s="100"/>
      <c r="J21" s="100"/>
      <c r="N21" s="100"/>
      <c r="R21" s="100"/>
      <c r="V21" s="100"/>
      <c r="Z21" s="100"/>
      <c r="AD21" s="100"/>
      <c r="AH21" s="100"/>
      <c r="AL21" s="100"/>
      <c r="AP21" s="100"/>
      <c r="AT21" s="100"/>
      <c r="AX21" s="100"/>
      <c r="BB21" s="100"/>
      <c r="BF21" s="100"/>
      <c r="BJ21" s="100"/>
      <c r="BN21" s="100"/>
      <c r="BR21" s="100"/>
      <c r="BV21" s="100"/>
      <c r="BZ21" s="100"/>
      <c r="CD21" s="100"/>
      <c r="CH21" s="100"/>
      <c r="CL21" s="100"/>
      <c r="CP21" s="100"/>
      <c r="CT21" s="100"/>
      <c r="CX21" s="100"/>
      <c r="DB21" s="100"/>
      <c r="DF21" s="100"/>
      <c r="DI21" s="101"/>
    </row>
    <row r="22" spans="1:141" x14ac:dyDescent="0.25">
      <c r="A22" s="90"/>
      <c r="B22" s="90"/>
      <c r="C22" s="111"/>
      <c r="D22" s="90"/>
      <c r="E22" s="36" t="s">
        <v>38</v>
      </c>
      <c r="F22" s="105" t="str">
        <f ca="1">IF(ISNUMBER(F160),F160,"")</f>
        <v/>
      </c>
      <c r="G22" s="106" t="str">
        <f t="shared" ref="G22:BR22" ca="1" si="16">IF(ISNUMBER(G160),G160,"")</f>
        <v/>
      </c>
      <c r="H22" s="106" t="str">
        <f t="shared" ca="1" si="16"/>
        <v/>
      </c>
      <c r="I22" s="107" t="str">
        <f t="shared" ca="1" si="16"/>
        <v/>
      </c>
      <c r="J22" s="105" t="str">
        <f t="shared" ca="1" si="16"/>
        <v/>
      </c>
      <c r="K22" s="106" t="str">
        <f t="shared" ca="1" si="16"/>
        <v/>
      </c>
      <c r="L22" s="106" t="str">
        <f t="shared" ca="1" si="16"/>
        <v/>
      </c>
      <c r="M22" s="107" t="str">
        <f t="shared" ca="1" si="16"/>
        <v/>
      </c>
      <c r="N22" s="105" t="str">
        <f t="shared" ca="1" si="16"/>
        <v/>
      </c>
      <c r="O22" s="106" t="str">
        <f t="shared" ca="1" si="16"/>
        <v/>
      </c>
      <c r="P22" s="106" t="str">
        <f t="shared" ca="1" si="16"/>
        <v/>
      </c>
      <c r="Q22" s="107" t="str">
        <f t="shared" ca="1" si="16"/>
        <v/>
      </c>
      <c r="R22" s="105" t="str">
        <f t="shared" ca="1" si="16"/>
        <v/>
      </c>
      <c r="S22" s="106" t="str">
        <f t="shared" ca="1" si="16"/>
        <v/>
      </c>
      <c r="T22" s="106" t="str">
        <f t="shared" ca="1" si="16"/>
        <v/>
      </c>
      <c r="U22" s="107" t="str">
        <f t="shared" ca="1" si="16"/>
        <v/>
      </c>
      <c r="V22" s="105" t="str">
        <f t="shared" ca="1" si="16"/>
        <v/>
      </c>
      <c r="W22" s="106" t="str">
        <f t="shared" ca="1" si="16"/>
        <v/>
      </c>
      <c r="X22" s="106" t="str">
        <f t="shared" ca="1" si="16"/>
        <v/>
      </c>
      <c r="Y22" s="107" t="str">
        <f t="shared" ca="1" si="16"/>
        <v/>
      </c>
      <c r="Z22" s="105" t="str">
        <f t="shared" ca="1" si="16"/>
        <v/>
      </c>
      <c r="AA22" s="106" t="str">
        <f t="shared" ca="1" si="16"/>
        <v/>
      </c>
      <c r="AB22" s="106" t="str">
        <f t="shared" ca="1" si="16"/>
        <v/>
      </c>
      <c r="AC22" s="107" t="str">
        <f t="shared" ca="1" si="16"/>
        <v/>
      </c>
      <c r="AD22" s="105" t="str">
        <f t="shared" ca="1" si="16"/>
        <v/>
      </c>
      <c r="AE22" s="106" t="str">
        <f t="shared" ca="1" si="16"/>
        <v/>
      </c>
      <c r="AF22" s="106" t="str">
        <f t="shared" ca="1" si="16"/>
        <v/>
      </c>
      <c r="AG22" s="107" t="str">
        <f t="shared" ca="1" si="16"/>
        <v/>
      </c>
      <c r="AH22" s="105" t="str">
        <f t="shared" ca="1" si="16"/>
        <v/>
      </c>
      <c r="AI22" s="106" t="str">
        <f t="shared" ca="1" si="16"/>
        <v/>
      </c>
      <c r="AJ22" s="106" t="str">
        <f t="shared" ca="1" si="16"/>
        <v/>
      </c>
      <c r="AK22" s="107" t="str">
        <f t="shared" ca="1" si="16"/>
        <v/>
      </c>
      <c r="AL22" s="105" t="str">
        <f t="shared" ca="1" si="16"/>
        <v/>
      </c>
      <c r="AM22" s="106" t="str">
        <f t="shared" ca="1" si="16"/>
        <v/>
      </c>
      <c r="AN22" s="106" t="str">
        <f t="shared" ca="1" si="16"/>
        <v/>
      </c>
      <c r="AO22" s="107" t="str">
        <f t="shared" ca="1" si="16"/>
        <v/>
      </c>
      <c r="AP22" s="105" t="str">
        <f t="shared" ca="1" si="16"/>
        <v/>
      </c>
      <c r="AQ22" s="106" t="str">
        <f t="shared" ca="1" si="16"/>
        <v/>
      </c>
      <c r="AR22" s="106" t="str">
        <f t="shared" ca="1" si="16"/>
        <v/>
      </c>
      <c r="AS22" s="107" t="str">
        <f t="shared" ca="1" si="16"/>
        <v/>
      </c>
      <c r="AT22" s="105" t="str">
        <f t="shared" ca="1" si="16"/>
        <v/>
      </c>
      <c r="AU22" s="106" t="str">
        <f t="shared" ca="1" si="16"/>
        <v/>
      </c>
      <c r="AV22" s="106" t="str">
        <f t="shared" ca="1" si="16"/>
        <v/>
      </c>
      <c r="AW22" s="107" t="str">
        <f t="shared" ca="1" si="16"/>
        <v/>
      </c>
      <c r="AX22" s="105" t="str">
        <f t="shared" ca="1" si="16"/>
        <v/>
      </c>
      <c r="AY22" s="106" t="str">
        <f t="shared" ca="1" si="16"/>
        <v/>
      </c>
      <c r="AZ22" s="106" t="str">
        <f t="shared" ca="1" si="16"/>
        <v/>
      </c>
      <c r="BA22" s="107" t="str">
        <f t="shared" ca="1" si="16"/>
        <v/>
      </c>
      <c r="BB22" s="105" t="str">
        <f t="shared" ca="1" si="16"/>
        <v/>
      </c>
      <c r="BC22" s="106" t="str">
        <f t="shared" ca="1" si="16"/>
        <v/>
      </c>
      <c r="BD22" s="106" t="str">
        <f t="shared" ca="1" si="16"/>
        <v/>
      </c>
      <c r="BE22" s="107" t="str">
        <f t="shared" ca="1" si="16"/>
        <v/>
      </c>
      <c r="BF22" s="105" t="str">
        <f t="shared" ca="1" si="16"/>
        <v/>
      </c>
      <c r="BG22" s="106" t="str">
        <f t="shared" ca="1" si="16"/>
        <v/>
      </c>
      <c r="BH22" s="106" t="str">
        <f t="shared" ca="1" si="16"/>
        <v/>
      </c>
      <c r="BI22" s="107" t="str">
        <f t="shared" ca="1" si="16"/>
        <v/>
      </c>
      <c r="BJ22" s="105" t="str">
        <f t="shared" ca="1" si="16"/>
        <v/>
      </c>
      <c r="BK22" s="106" t="str">
        <f t="shared" ca="1" si="16"/>
        <v/>
      </c>
      <c r="BL22" s="106" t="str">
        <f t="shared" ca="1" si="16"/>
        <v/>
      </c>
      <c r="BM22" s="107" t="str">
        <f t="shared" ca="1" si="16"/>
        <v/>
      </c>
      <c r="BN22" s="105" t="str">
        <f t="shared" ca="1" si="16"/>
        <v/>
      </c>
      <c r="BO22" s="106" t="str">
        <f t="shared" ca="1" si="16"/>
        <v/>
      </c>
      <c r="BP22" s="106" t="str">
        <f t="shared" ca="1" si="16"/>
        <v/>
      </c>
      <c r="BQ22" s="107" t="str">
        <f t="shared" ca="1" si="16"/>
        <v/>
      </c>
      <c r="BR22" s="105" t="str">
        <f t="shared" ca="1" si="16"/>
        <v/>
      </c>
      <c r="BS22" s="106" t="str">
        <f t="shared" ref="BS22:DI22" ca="1" si="17">IF(ISNUMBER(BS160),BS160,"")</f>
        <v/>
      </c>
      <c r="BT22" s="106" t="str">
        <f t="shared" ca="1" si="17"/>
        <v/>
      </c>
      <c r="BU22" s="107" t="str">
        <f t="shared" ca="1" si="17"/>
        <v/>
      </c>
      <c r="BV22" s="105" t="str">
        <f t="shared" ca="1" si="17"/>
        <v/>
      </c>
      <c r="BW22" s="106" t="str">
        <f t="shared" ca="1" si="17"/>
        <v/>
      </c>
      <c r="BX22" s="106" t="str">
        <f t="shared" ca="1" si="17"/>
        <v/>
      </c>
      <c r="BY22" s="107" t="str">
        <f t="shared" ca="1" si="17"/>
        <v/>
      </c>
      <c r="BZ22" s="105" t="str">
        <f t="shared" ca="1" si="17"/>
        <v/>
      </c>
      <c r="CA22" s="106" t="str">
        <f t="shared" ca="1" si="17"/>
        <v/>
      </c>
      <c r="CB22" s="106" t="str">
        <f t="shared" ca="1" si="17"/>
        <v/>
      </c>
      <c r="CC22" s="107" t="str">
        <f t="shared" ca="1" si="17"/>
        <v/>
      </c>
      <c r="CD22" s="105" t="str">
        <f t="shared" ca="1" si="17"/>
        <v/>
      </c>
      <c r="CE22" s="106" t="str">
        <f t="shared" ca="1" si="17"/>
        <v/>
      </c>
      <c r="CF22" s="106" t="str">
        <f t="shared" ca="1" si="17"/>
        <v/>
      </c>
      <c r="CG22" s="107" t="str">
        <f t="shared" ca="1" si="17"/>
        <v/>
      </c>
      <c r="CH22" s="105" t="str">
        <f t="shared" ca="1" si="17"/>
        <v/>
      </c>
      <c r="CI22" s="106" t="str">
        <f t="shared" ca="1" si="17"/>
        <v/>
      </c>
      <c r="CJ22" s="106" t="str">
        <f t="shared" ca="1" si="17"/>
        <v/>
      </c>
      <c r="CK22" s="107" t="str">
        <f t="shared" ca="1" si="17"/>
        <v/>
      </c>
      <c r="CL22" s="105" t="str">
        <f t="shared" ca="1" si="17"/>
        <v/>
      </c>
      <c r="CM22" s="106" t="str">
        <f t="shared" ca="1" si="17"/>
        <v/>
      </c>
      <c r="CN22" s="106" t="str">
        <f t="shared" ca="1" si="17"/>
        <v/>
      </c>
      <c r="CO22" s="107" t="str">
        <f t="shared" ca="1" si="17"/>
        <v/>
      </c>
      <c r="CP22" s="105" t="str">
        <f t="shared" ca="1" si="17"/>
        <v/>
      </c>
      <c r="CQ22" s="106" t="str">
        <f t="shared" ca="1" si="17"/>
        <v/>
      </c>
      <c r="CR22" s="106" t="str">
        <f t="shared" ca="1" si="17"/>
        <v/>
      </c>
      <c r="CS22" s="107" t="str">
        <f t="shared" ca="1" si="17"/>
        <v/>
      </c>
      <c r="CT22" s="105" t="str">
        <f t="shared" ca="1" si="17"/>
        <v/>
      </c>
      <c r="CU22" s="106" t="str">
        <f t="shared" ca="1" si="17"/>
        <v/>
      </c>
      <c r="CV22" s="106" t="str">
        <f t="shared" ca="1" si="17"/>
        <v/>
      </c>
      <c r="CW22" s="107" t="str">
        <f t="shared" ca="1" si="17"/>
        <v/>
      </c>
      <c r="CX22" s="105" t="str">
        <f t="shared" ca="1" si="17"/>
        <v/>
      </c>
      <c r="CY22" s="106" t="str">
        <f t="shared" ca="1" si="17"/>
        <v/>
      </c>
      <c r="CZ22" s="106" t="str">
        <f t="shared" ca="1" si="17"/>
        <v/>
      </c>
      <c r="DA22" s="107" t="str">
        <f t="shared" ca="1" si="17"/>
        <v/>
      </c>
      <c r="DB22" s="105" t="str">
        <f t="shared" ca="1" si="17"/>
        <v/>
      </c>
      <c r="DC22" s="106" t="str">
        <f t="shared" ca="1" si="17"/>
        <v/>
      </c>
      <c r="DD22" s="106" t="str">
        <f t="shared" ca="1" si="17"/>
        <v/>
      </c>
      <c r="DE22" s="107" t="str">
        <f t="shared" ca="1" si="17"/>
        <v/>
      </c>
      <c r="DF22" s="105" t="str">
        <f t="shared" ca="1" si="17"/>
        <v/>
      </c>
      <c r="DG22" s="106" t="str">
        <f t="shared" ca="1" si="17"/>
        <v/>
      </c>
      <c r="DH22" s="106" t="str">
        <f t="shared" ca="1" si="17"/>
        <v/>
      </c>
      <c r="DI22" s="107" t="str">
        <f t="shared" ca="1" si="17"/>
        <v/>
      </c>
      <c r="DK22" s="106">
        <f t="shared" ref="DK22:EK22" ca="1" si="18">IF(ISNUMBER(DK160),DK160,"")</f>
        <v>0</v>
      </c>
      <c r="DL22" s="106" t="str">
        <f t="shared" ca="1" si="18"/>
        <v/>
      </c>
      <c r="DM22" s="106" t="str">
        <f t="shared" ca="1" si="18"/>
        <v/>
      </c>
      <c r="DN22" s="106" t="str">
        <f t="shared" ca="1" si="18"/>
        <v/>
      </c>
      <c r="DO22" s="106" t="str">
        <f t="shared" ca="1" si="18"/>
        <v/>
      </c>
      <c r="DP22" s="106" t="str">
        <f t="shared" ca="1" si="18"/>
        <v/>
      </c>
      <c r="DQ22" s="106" t="str">
        <f t="shared" ca="1" si="18"/>
        <v/>
      </c>
      <c r="DR22" s="106" t="str">
        <f t="shared" ca="1" si="18"/>
        <v/>
      </c>
      <c r="DS22" s="106" t="str">
        <f t="shared" ca="1" si="18"/>
        <v/>
      </c>
      <c r="DT22" s="106" t="str">
        <f t="shared" ca="1" si="18"/>
        <v/>
      </c>
      <c r="DU22" s="106" t="str">
        <f t="shared" ca="1" si="18"/>
        <v/>
      </c>
      <c r="DV22" s="106" t="str">
        <f t="shared" ca="1" si="18"/>
        <v/>
      </c>
      <c r="DW22" s="106" t="str">
        <f t="shared" ca="1" si="18"/>
        <v/>
      </c>
      <c r="DX22" s="106" t="str">
        <f t="shared" ca="1" si="18"/>
        <v/>
      </c>
      <c r="DY22" s="106" t="str">
        <f t="shared" ca="1" si="18"/>
        <v/>
      </c>
      <c r="DZ22" s="106" t="str">
        <f t="shared" ca="1" si="18"/>
        <v/>
      </c>
      <c r="EA22" s="106" t="str">
        <f t="shared" ca="1" si="18"/>
        <v/>
      </c>
      <c r="EB22" s="106" t="str">
        <f t="shared" ca="1" si="18"/>
        <v/>
      </c>
      <c r="EC22" s="106" t="str">
        <f t="shared" ca="1" si="18"/>
        <v/>
      </c>
      <c r="ED22" s="106" t="str">
        <f t="shared" ca="1" si="18"/>
        <v/>
      </c>
      <c r="EE22" s="106" t="str">
        <f t="shared" ca="1" si="18"/>
        <v/>
      </c>
      <c r="EF22" s="106" t="str">
        <f t="shared" ca="1" si="18"/>
        <v/>
      </c>
      <c r="EG22" s="106" t="str">
        <f t="shared" ca="1" si="18"/>
        <v/>
      </c>
      <c r="EH22" s="106" t="str">
        <f t="shared" ca="1" si="18"/>
        <v/>
      </c>
      <c r="EI22" s="106" t="str">
        <f t="shared" ca="1" si="18"/>
        <v/>
      </c>
      <c r="EJ22" s="106" t="str">
        <f t="shared" ca="1" si="18"/>
        <v/>
      </c>
      <c r="EK22" s="106" t="str">
        <f t="shared" ca="1" si="18"/>
        <v/>
      </c>
    </row>
    <row r="23" spans="1:141" x14ac:dyDescent="0.25">
      <c r="A23" s="90"/>
      <c r="B23" s="90"/>
      <c r="C23" s="90"/>
      <c r="D23" s="90"/>
      <c r="E23" s="37" t="s">
        <v>39</v>
      </c>
      <c r="F23" s="108" t="str">
        <f ca="1">IF(ISNUMBER(F161),F161,"")</f>
        <v/>
      </c>
      <c r="G23" s="109" t="str">
        <f t="shared" ref="G23:BR23" ca="1" si="19">IF(ISNUMBER(G161),G161,"")</f>
        <v/>
      </c>
      <c r="H23" s="109" t="str">
        <f t="shared" ca="1" si="19"/>
        <v/>
      </c>
      <c r="I23" s="110" t="str">
        <f t="shared" ca="1" si="19"/>
        <v/>
      </c>
      <c r="J23" s="108" t="str">
        <f t="shared" ca="1" si="19"/>
        <v/>
      </c>
      <c r="K23" s="109" t="str">
        <f t="shared" ca="1" si="19"/>
        <v/>
      </c>
      <c r="L23" s="109" t="str">
        <f t="shared" ca="1" si="19"/>
        <v/>
      </c>
      <c r="M23" s="110" t="str">
        <f t="shared" ca="1" si="19"/>
        <v/>
      </c>
      <c r="N23" s="108" t="str">
        <f t="shared" ca="1" si="19"/>
        <v/>
      </c>
      <c r="O23" s="109" t="str">
        <f t="shared" ca="1" si="19"/>
        <v/>
      </c>
      <c r="P23" s="109" t="str">
        <f t="shared" ca="1" si="19"/>
        <v/>
      </c>
      <c r="Q23" s="110" t="str">
        <f t="shared" ca="1" si="19"/>
        <v/>
      </c>
      <c r="R23" s="108" t="str">
        <f t="shared" ca="1" si="19"/>
        <v/>
      </c>
      <c r="S23" s="109" t="str">
        <f t="shared" ca="1" si="19"/>
        <v/>
      </c>
      <c r="T23" s="109" t="str">
        <f t="shared" ca="1" si="19"/>
        <v/>
      </c>
      <c r="U23" s="110" t="str">
        <f t="shared" ca="1" si="19"/>
        <v/>
      </c>
      <c r="V23" s="108" t="str">
        <f t="shared" ca="1" si="19"/>
        <v/>
      </c>
      <c r="W23" s="109" t="str">
        <f t="shared" ca="1" si="19"/>
        <v/>
      </c>
      <c r="X23" s="109" t="str">
        <f t="shared" ca="1" si="19"/>
        <v/>
      </c>
      <c r="Y23" s="110" t="str">
        <f t="shared" ca="1" si="19"/>
        <v/>
      </c>
      <c r="Z23" s="108" t="str">
        <f t="shared" ca="1" si="19"/>
        <v/>
      </c>
      <c r="AA23" s="109" t="str">
        <f t="shared" ca="1" si="19"/>
        <v/>
      </c>
      <c r="AB23" s="109" t="str">
        <f t="shared" ca="1" si="19"/>
        <v/>
      </c>
      <c r="AC23" s="110" t="str">
        <f t="shared" ca="1" si="19"/>
        <v/>
      </c>
      <c r="AD23" s="108" t="str">
        <f t="shared" ca="1" si="19"/>
        <v/>
      </c>
      <c r="AE23" s="109" t="str">
        <f t="shared" ca="1" si="19"/>
        <v/>
      </c>
      <c r="AF23" s="109" t="str">
        <f t="shared" ca="1" si="19"/>
        <v/>
      </c>
      <c r="AG23" s="110" t="str">
        <f t="shared" ca="1" si="19"/>
        <v/>
      </c>
      <c r="AH23" s="108" t="str">
        <f t="shared" ca="1" si="19"/>
        <v/>
      </c>
      <c r="AI23" s="109" t="str">
        <f t="shared" ca="1" si="19"/>
        <v/>
      </c>
      <c r="AJ23" s="109" t="str">
        <f t="shared" ca="1" si="19"/>
        <v/>
      </c>
      <c r="AK23" s="110" t="str">
        <f t="shared" ca="1" si="19"/>
        <v/>
      </c>
      <c r="AL23" s="108" t="str">
        <f t="shared" ca="1" si="19"/>
        <v/>
      </c>
      <c r="AM23" s="109" t="str">
        <f t="shared" ca="1" si="19"/>
        <v/>
      </c>
      <c r="AN23" s="109" t="str">
        <f t="shared" ca="1" si="19"/>
        <v/>
      </c>
      <c r="AO23" s="110" t="str">
        <f t="shared" ca="1" si="19"/>
        <v/>
      </c>
      <c r="AP23" s="108" t="str">
        <f t="shared" ca="1" si="19"/>
        <v/>
      </c>
      <c r="AQ23" s="109" t="str">
        <f t="shared" ca="1" si="19"/>
        <v/>
      </c>
      <c r="AR23" s="109" t="str">
        <f t="shared" ca="1" si="19"/>
        <v/>
      </c>
      <c r="AS23" s="110" t="str">
        <f t="shared" ca="1" si="19"/>
        <v/>
      </c>
      <c r="AT23" s="108" t="str">
        <f t="shared" ca="1" si="19"/>
        <v/>
      </c>
      <c r="AU23" s="109" t="str">
        <f t="shared" ca="1" si="19"/>
        <v/>
      </c>
      <c r="AV23" s="109" t="str">
        <f t="shared" ca="1" si="19"/>
        <v/>
      </c>
      <c r="AW23" s="110" t="str">
        <f t="shared" ca="1" si="19"/>
        <v/>
      </c>
      <c r="AX23" s="108" t="str">
        <f t="shared" ca="1" si="19"/>
        <v/>
      </c>
      <c r="AY23" s="109" t="str">
        <f t="shared" ca="1" si="19"/>
        <v/>
      </c>
      <c r="AZ23" s="109" t="str">
        <f t="shared" ca="1" si="19"/>
        <v/>
      </c>
      <c r="BA23" s="110" t="str">
        <f t="shared" ca="1" si="19"/>
        <v/>
      </c>
      <c r="BB23" s="108" t="str">
        <f t="shared" ca="1" si="19"/>
        <v/>
      </c>
      <c r="BC23" s="109" t="str">
        <f t="shared" ca="1" si="19"/>
        <v/>
      </c>
      <c r="BD23" s="109" t="str">
        <f t="shared" ca="1" si="19"/>
        <v/>
      </c>
      <c r="BE23" s="110" t="str">
        <f t="shared" ca="1" si="19"/>
        <v/>
      </c>
      <c r="BF23" s="108" t="str">
        <f t="shared" ca="1" si="19"/>
        <v/>
      </c>
      <c r="BG23" s="109" t="str">
        <f t="shared" ca="1" si="19"/>
        <v/>
      </c>
      <c r="BH23" s="109" t="str">
        <f t="shared" ca="1" si="19"/>
        <v/>
      </c>
      <c r="BI23" s="110" t="str">
        <f t="shared" ca="1" si="19"/>
        <v/>
      </c>
      <c r="BJ23" s="108" t="str">
        <f t="shared" ca="1" si="19"/>
        <v/>
      </c>
      <c r="BK23" s="109" t="str">
        <f t="shared" ca="1" si="19"/>
        <v/>
      </c>
      <c r="BL23" s="109" t="str">
        <f t="shared" ca="1" si="19"/>
        <v/>
      </c>
      <c r="BM23" s="110" t="str">
        <f t="shared" ca="1" si="19"/>
        <v/>
      </c>
      <c r="BN23" s="108" t="str">
        <f t="shared" ca="1" si="19"/>
        <v/>
      </c>
      <c r="BO23" s="109" t="str">
        <f t="shared" ca="1" si="19"/>
        <v/>
      </c>
      <c r="BP23" s="109" t="str">
        <f t="shared" ca="1" si="19"/>
        <v/>
      </c>
      <c r="BQ23" s="110" t="str">
        <f t="shared" ca="1" si="19"/>
        <v/>
      </c>
      <c r="BR23" s="108" t="str">
        <f t="shared" ca="1" si="19"/>
        <v/>
      </c>
      <c r="BS23" s="109" t="str">
        <f t="shared" ref="BS23:DI23" ca="1" si="20">IF(ISNUMBER(BS161),BS161,"")</f>
        <v/>
      </c>
      <c r="BT23" s="109" t="str">
        <f t="shared" ca="1" si="20"/>
        <v/>
      </c>
      <c r="BU23" s="110" t="str">
        <f t="shared" ca="1" si="20"/>
        <v/>
      </c>
      <c r="BV23" s="108" t="str">
        <f t="shared" ca="1" si="20"/>
        <v/>
      </c>
      <c r="BW23" s="109" t="str">
        <f t="shared" ca="1" si="20"/>
        <v/>
      </c>
      <c r="BX23" s="109" t="str">
        <f t="shared" ca="1" si="20"/>
        <v/>
      </c>
      <c r="BY23" s="110" t="str">
        <f t="shared" ca="1" si="20"/>
        <v/>
      </c>
      <c r="BZ23" s="108" t="str">
        <f t="shared" ca="1" si="20"/>
        <v/>
      </c>
      <c r="CA23" s="109" t="str">
        <f t="shared" ca="1" si="20"/>
        <v/>
      </c>
      <c r="CB23" s="109" t="str">
        <f t="shared" ca="1" si="20"/>
        <v/>
      </c>
      <c r="CC23" s="110" t="str">
        <f t="shared" ca="1" si="20"/>
        <v/>
      </c>
      <c r="CD23" s="108" t="str">
        <f t="shared" ca="1" si="20"/>
        <v/>
      </c>
      <c r="CE23" s="109" t="str">
        <f t="shared" ca="1" si="20"/>
        <v/>
      </c>
      <c r="CF23" s="109" t="str">
        <f t="shared" ca="1" si="20"/>
        <v/>
      </c>
      <c r="CG23" s="110" t="str">
        <f t="shared" ca="1" si="20"/>
        <v/>
      </c>
      <c r="CH23" s="108" t="str">
        <f t="shared" ca="1" si="20"/>
        <v/>
      </c>
      <c r="CI23" s="109" t="str">
        <f t="shared" ca="1" si="20"/>
        <v/>
      </c>
      <c r="CJ23" s="109" t="str">
        <f t="shared" ca="1" si="20"/>
        <v/>
      </c>
      <c r="CK23" s="110" t="str">
        <f t="shared" ca="1" si="20"/>
        <v/>
      </c>
      <c r="CL23" s="108" t="str">
        <f t="shared" ca="1" si="20"/>
        <v/>
      </c>
      <c r="CM23" s="109" t="str">
        <f t="shared" ca="1" si="20"/>
        <v/>
      </c>
      <c r="CN23" s="109" t="str">
        <f t="shared" ca="1" si="20"/>
        <v/>
      </c>
      <c r="CO23" s="110" t="str">
        <f t="shared" ca="1" si="20"/>
        <v/>
      </c>
      <c r="CP23" s="108" t="str">
        <f t="shared" ca="1" si="20"/>
        <v/>
      </c>
      <c r="CQ23" s="109" t="str">
        <f t="shared" ca="1" si="20"/>
        <v/>
      </c>
      <c r="CR23" s="109" t="str">
        <f t="shared" ca="1" si="20"/>
        <v/>
      </c>
      <c r="CS23" s="110" t="str">
        <f t="shared" ca="1" si="20"/>
        <v/>
      </c>
      <c r="CT23" s="108" t="str">
        <f t="shared" ca="1" si="20"/>
        <v/>
      </c>
      <c r="CU23" s="109" t="str">
        <f t="shared" ca="1" si="20"/>
        <v/>
      </c>
      <c r="CV23" s="109" t="str">
        <f t="shared" ca="1" si="20"/>
        <v/>
      </c>
      <c r="CW23" s="110" t="str">
        <f t="shared" ca="1" si="20"/>
        <v/>
      </c>
      <c r="CX23" s="108" t="str">
        <f t="shared" ca="1" si="20"/>
        <v/>
      </c>
      <c r="CY23" s="109" t="str">
        <f t="shared" ca="1" si="20"/>
        <v/>
      </c>
      <c r="CZ23" s="109" t="str">
        <f t="shared" ca="1" si="20"/>
        <v/>
      </c>
      <c r="DA23" s="110" t="str">
        <f t="shared" ca="1" si="20"/>
        <v/>
      </c>
      <c r="DB23" s="108" t="str">
        <f t="shared" ca="1" si="20"/>
        <v/>
      </c>
      <c r="DC23" s="109" t="str">
        <f t="shared" ca="1" si="20"/>
        <v/>
      </c>
      <c r="DD23" s="109" t="str">
        <f t="shared" ca="1" si="20"/>
        <v/>
      </c>
      <c r="DE23" s="110" t="str">
        <f t="shared" ca="1" si="20"/>
        <v/>
      </c>
      <c r="DF23" s="108" t="str">
        <f t="shared" ca="1" si="20"/>
        <v/>
      </c>
      <c r="DG23" s="109" t="str">
        <f t="shared" ca="1" si="20"/>
        <v/>
      </c>
      <c r="DH23" s="109" t="str">
        <f t="shared" ca="1" si="20"/>
        <v/>
      </c>
      <c r="DI23" s="110" t="str">
        <f t="shared" ca="1" si="20"/>
        <v/>
      </c>
      <c r="DK23" s="103" t="str">
        <f t="shared" ref="DK23:EK23" ca="1" si="21">IF(ISNUMBER(DK161),DK161,"")</f>
        <v/>
      </c>
      <c r="DL23" s="103" t="str">
        <f t="shared" ca="1" si="21"/>
        <v/>
      </c>
      <c r="DM23" s="103" t="str">
        <f t="shared" ca="1" si="21"/>
        <v/>
      </c>
      <c r="DN23" s="103" t="str">
        <f t="shared" ca="1" si="21"/>
        <v/>
      </c>
      <c r="DO23" s="103" t="str">
        <f t="shared" ca="1" si="21"/>
        <v/>
      </c>
      <c r="DP23" s="103" t="str">
        <f t="shared" ca="1" si="21"/>
        <v/>
      </c>
      <c r="DQ23" s="103" t="str">
        <f t="shared" ca="1" si="21"/>
        <v/>
      </c>
      <c r="DR23" s="103" t="str">
        <f t="shared" ca="1" si="21"/>
        <v/>
      </c>
      <c r="DS23" s="103" t="str">
        <f t="shared" ca="1" si="21"/>
        <v/>
      </c>
      <c r="DT23" s="103" t="str">
        <f t="shared" ca="1" si="21"/>
        <v/>
      </c>
      <c r="DU23" s="103" t="str">
        <f t="shared" ca="1" si="21"/>
        <v/>
      </c>
      <c r="DV23" s="103" t="str">
        <f t="shared" ca="1" si="21"/>
        <v/>
      </c>
      <c r="DW23" s="103" t="str">
        <f t="shared" ca="1" si="21"/>
        <v/>
      </c>
      <c r="DX23" s="103" t="str">
        <f t="shared" ca="1" si="21"/>
        <v/>
      </c>
      <c r="DY23" s="103" t="str">
        <f t="shared" ca="1" si="21"/>
        <v/>
      </c>
      <c r="DZ23" s="103" t="str">
        <f t="shared" ca="1" si="21"/>
        <v/>
      </c>
      <c r="EA23" s="103" t="str">
        <f t="shared" ca="1" si="21"/>
        <v/>
      </c>
      <c r="EB23" s="103" t="str">
        <f t="shared" ca="1" si="21"/>
        <v/>
      </c>
      <c r="EC23" s="103" t="str">
        <f t="shared" ca="1" si="21"/>
        <v/>
      </c>
      <c r="ED23" s="103" t="str">
        <f t="shared" ca="1" si="21"/>
        <v/>
      </c>
      <c r="EE23" s="103" t="str">
        <f t="shared" ca="1" si="21"/>
        <v/>
      </c>
      <c r="EF23" s="103" t="str">
        <f t="shared" ca="1" si="21"/>
        <v/>
      </c>
      <c r="EG23" s="103" t="str">
        <f t="shared" ca="1" si="21"/>
        <v/>
      </c>
      <c r="EH23" s="103" t="str">
        <f t="shared" ca="1" si="21"/>
        <v/>
      </c>
      <c r="EI23" s="103" t="str">
        <f t="shared" ca="1" si="21"/>
        <v/>
      </c>
      <c r="EJ23" s="103" t="str">
        <f t="shared" ca="1" si="21"/>
        <v/>
      </c>
      <c r="EK23" s="103" t="str">
        <f t="shared" ca="1" si="21"/>
        <v/>
      </c>
    </row>
    <row r="24" spans="1:141" x14ac:dyDescent="0.25">
      <c r="A24" s="90"/>
      <c r="B24" s="90"/>
      <c r="C24" s="90"/>
      <c r="D24" s="90"/>
      <c r="F24" s="100"/>
      <c r="J24" s="100"/>
      <c r="N24" s="100"/>
      <c r="R24" s="100"/>
      <c r="V24" s="100"/>
      <c r="Z24" s="100"/>
      <c r="AD24" s="100"/>
      <c r="AH24" s="100"/>
      <c r="AL24" s="100"/>
      <c r="AP24" s="100"/>
      <c r="AT24" s="100"/>
      <c r="AX24" s="100"/>
      <c r="BB24" s="100"/>
      <c r="BF24" s="100"/>
      <c r="BJ24" s="100"/>
      <c r="BN24" s="100"/>
      <c r="BR24" s="100"/>
      <c r="BV24" s="100"/>
      <c r="BZ24" s="100"/>
      <c r="CD24" s="100"/>
      <c r="CH24" s="100"/>
      <c r="CL24" s="100"/>
      <c r="CP24" s="100"/>
      <c r="CT24" s="100"/>
      <c r="CX24" s="100"/>
      <c r="DB24" s="100"/>
      <c r="DF24" s="100"/>
      <c r="DI24" s="101"/>
    </row>
    <row r="25" spans="1:141" x14ac:dyDescent="0.25">
      <c r="A25" s="90"/>
      <c r="B25" s="90"/>
      <c r="C25" s="111"/>
      <c r="D25" s="90"/>
      <c r="E25" s="36" t="s">
        <v>247</v>
      </c>
      <c r="F25" s="105" t="str">
        <f ca="1">IF(ISNUMBER(F180),F180,"")</f>
        <v/>
      </c>
      <c r="G25" s="106" t="str">
        <f t="shared" ref="G25:BR25" ca="1" si="22">IF(ISNUMBER(G180),G180,"")</f>
        <v/>
      </c>
      <c r="H25" s="106" t="str">
        <f t="shared" ca="1" si="22"/>
        <v/>
      </c>
      <c r="I25" s="107" t="str">
        <f t="shared" ca="1" si="22"/>
        <v/>
      </c>
      <c r="J25" s="105" t="str">
        <f t="shared" ca="1" si="22"/>
        <v/>
      </c>
      <c r="K25" s="106" t="str">
        <f t="shared" ca="1" si="22"/>
        <v/>
      </c>
      <c r="L25" s="106" t="str">
        <f t="shared" ca="1" si="22"/>
        <v/>
      </c>
      <c r="M25" s="107" t="str">
        <f t="shared" ca="1" si="22"/>
        <v/>
      </c>
      <c r="N25" s="105" t="str">
        <f t="shared" ca="1" si="22"/>
        <v/>
      </c>
      <c r="O25" s="106" t="str">
        <f t="shared" ca="1" si="22"/>
        <v/>
      </c>
      <c r="P25" s="106" t="str">
        <f t="shared" ca="1" si="22"/>
        <v/>
      </c>
      <c r="Q25" s="107" t="str">
        <f t="shared" ca="1" si="22"/>
        <v/>
      </c>
      <c r="R25" s="105" t="str">
        <f t="shared" ca="1" si="22"/>
        <v/>
      </c>
      <c r="S25" s="106" t="str">
        <f t="shared" ca="1" si="22"/>
        <v/>
      </c>
      <c r="T25" s="106" t="str">
        <f t="shared" ca="1" si="22"/>
        <v/>
      </c>
      <c r="U25" s="107" t="str">
        <f t="shared" ca="1" si="22"/>
        <v/>
      </c>
      <c r="V25" s="105" t="str">
        <f t="shared" ca="1" si="22"/>
        <v/>
      </c>
      <c r="W25" s="106" t="str">
        <f t="shared" ca="1" si="22"/>
        <v/>
      </c>
      <c r="X25" s="106" t="str">
        <f t="shared" ca="1" si="22"/>
        <v/>
      </c>
      <c r="Y25" s="107" t="str">
        <f t="shared" ca="1" si="22"/>
        <v/>
      </c>
      <c r="Z25" s="105" t="str">
        <f t="shared" ca="1" si="22"/>
        <v/>
      </c>
      <c r="AA25" s="106" t="str">
        <f t="shared" ca="1" si="22"/>
        <v/>
      </c>
      <c r="AB25" s="106" t="str">
        <f t="shared" ca="1" si="22"/>
        <v/>
      </c>
      <c r="AC25" s="107" t="str">
        <f t="shared" ca="1" si="22"/>
        <v/>
      </c>
      <c r="AD25" s="105" t="str">
        <f t="shared" ca="1" si="22"/>
        <v/>
      </c>
      <c r="AE25" s="106" t="str">
        <f t="shared" ca="1" si="22"/>
        <v/>
      </c>
      <c r="AF25" s="106" t="str">
        <f t="shared" ca="1" si="22"/>
        <v/>
      </c>
      <c r="AG25" s="107" t="str">
        <f t="shared" ca="1" si="22"/>
        <v/>
      </c>
      <c r="AH25" s="105" t="str">
        <f t="shared" ca="1" si="22"/>
        <v/>
      </c>
      <c r="AI25" s="106" t="str">
        <f t="shared" ca="1" si="22"/>
        <v/>
      </c>
      <c r="AJ25" s="106" t="str">
        <f t="shared" ca="1" si="22"/>
        <v/>
      </c>
      <c r="AK25" s="107" t="str">
        <f t="shared" ca="1" si="22"/>
        <v/>
      </c>
      <c r="AL25" s="105" t="str">
        <f t="shared" ca="1" si="22"/>
        <v/>
      </c>
      <c r="AM25" s="106" t="str">
        <f t="shared" ca="1" si="22"/>
        <v/>
      </c>
      <c r="AN25" s="106" t="str">
        <f t="shared" ca="1" si="22"/>
        <v/>
      </c>
      <c r="AO25" s="107" t="str">
        <f t="shared" ca="1" si="22"/>
        <v/>
      </c>
      <c r="AP25" s="105" t="str">
        <f t="shared" ca="1" si="22"/>
        <v/>
      </c>
      <c r="AQ25" s="106" t="str">
        <f t="shared" ca="1" si="22"/>
        <v/>
      </c>
      <c r="AR25" s="106" t="str">
        <f t="shared" ca="1" si="22"/>
        <v/>
      </c>
      <c r="AS25" s="107" t="str">
        <f t="shared" ca="1" si="22"/>
        <v/>
      </c>
      <c r="AT25" s="105" t="str">
        <f t="shared" ca="1" si="22"/>
        <v/>
      </c>
      <c r="AU25" s="106" t="str">
        <f t="shared" ca="1" si="22"/>
        <v/>
      </c>
      <c r="AV25" s="106" t="str">
        <f t="shared" ca="1" si="22"/>
        <v/>
      </c>
      <c r="AW25" s="107" t="str">
        <f t="shared" ca="1" si="22"/>
        <v/>
      </c>
      <c r="AX25" s="105" t="str">
        <f t="shared" ca="1" si="22"/>
        <v/>
      </c>
      <c r="AY25" s="106" t="str">
        <f t="shared" ca="1" si="22"/>
        <v/>
      </c>
      <c r="AZ25" s="106" t="str">
        <f t="shared" ca="1" si="22"/>
        <v/>
      </c>
      <c r="BA25" s="107" t="str">
        <f t="shared" ca="1" si="22"/>
        <v/>
      </c>
      <c r="BB25" s="105" t="str">
        <f t="shared" ca="1" si="22"/>
        <v/>
      </c>
      <c r="BC25" s="106" t="str">
        <f t="shared" ca="1" si="22"/>
        <v/>
      </c>
      <c r="BD25" s="106" t="str">
        <f t="shared" ca="1" si="22"/>
        <v/>
      </c>
      <c r="BE25" s="107" t="str">
        <f t="shared" ca="1" si="22"/>
        <v/>
      </c>
      <c r="BF25" s="105" t="str">
        <f t="shared" ca="1" si="22"/>
        <v/>
      </c>
      <c r="BG25" s="106" t="str">
        <f t="shared" ca="1" si="22"/>
        <v/>
      </c>
      <c r="BH25" s="106" t="str">
        <f t="shared" ca="1" si="22"/>
        <v/>
      </c>
      <c r="BI25" s="107" t="str">
        <f t="shared" ca="1" si="22"/>
        <v/>
      </c>
      <c r="BJ25" s="105" t="str">
        <f t="shared" ca="1" si="22"/>
        <v/>
      </c>
      <c r="BK25" s="106" t="str">
        <f t="shared" ca="1" si="22"/>
        <v/>
      </c>
      <c r="BL25" s="106" t="str">
        <f t="shared" ca="1" si="22"/>
        <v/>
      </c>
      <c r="BM25" s="107" t="str">
        <f t="shared" ca="1" si="22"/>
        <v/>
      </c>
      <c r="BN25" s="105" t="str">
        <f t="shared" ca="1" si="22"/>
        <v/>
      </c>
      <c r="BO25" s="106" t="str">
        <f t="shared" ca="1" si="22"/>
        <v/>
      </c>
      <c r="BP25" s="106" t="str">
        <f t="shared" ca="1" si="22"/>
        <v/>
      </c>
      <c r="BQ25" s="107" t="str">
        <f t="shared" ca="1" si="22"/>
        <v/>
      </c>
      <c r="BR25" s="105" t="str">
        <f t="shared" ca="1" si="22"/>
        <v/>
      </c>
      <c r="BS25" s="106" t="str">
        <f t="shared" ref="BS25:ED25" ca="1" si="23">IF(ISNUMBER(BS180),BS180,"")</f>
        <v/>
      </c>
      <c r="BT25" s="106" t="str">
        <f t="shared" ca="1" si="23"/>
        <v/>
      </c>
      <c r="BU25" s="107" t="str">
        <f t="shared" ca="1" si="23"/>
        <v/>
      </c>
      <c r="BV25" s="105" t="str">
        <f t="shared" ca="1" si="23"/>
        <v/>
      </c>
      <c r="BW25" s="106" t="str">
        <f t="shared" ca="1" si="23"/>
        <v/>
      </c>
      <c r="BX25" s="106" t="str">
        <f t="shared" ca="1" si="23"/>
        <v/>
      </c>
      <c r="BY25" s="107" t="str">
        <f t="shared" ca="1" si="23"/>
        <v/>
      </c>
      <c r="BZ25" s="105" t="str">
        <f t="shared" ca="1" si="23"/>
        <v/>
      </c>
      <c r="CA25" s="106" t="str">
        <f t="shared" ca="1" si="23"/>
        <v/>
      </c>
      <c r="CB25" s="106" t="str">
        <f t="shared" ca="1" si="23"/>
        <v/>
      </c>
      <c r="CC25" s="107" t="str">
        <f t="shared" ca="1" si="23"/>
        <v/>
      </c>
      <c r="CD25" s="105" t="str">
        <f t="shared" ca="1" si="23"/>
        <v/>
      </c>
      <c r="CE25" s="106" t="str">
        <f t="shared" ca="1" si="23"/>
        <v/>
      </c>
      <c r="CF25" s="106" t="str">
        <f t="shared" ca="1" si="23"/>
        <v/>
      </c>
      <c r="CG25" s="107" t="str">
        <f t="shared" ca="1" si="23"/>
        <v/>
      </c>
      <c r="CH25" s="105" t="str">
        <f t="shared" ca="1" si="23"/>
        <v/>
      </c>
      <c r="CI25" s="106" t="str">
        <f t="shared" ca="1" si="23"/>
        <v/>
      </c>
      <c r="CJ25" s="106" t="str">
        <f t="shared" ca="1" si="23"/>
        <v/>
      </c>
      <c r="CK25" s="107" t="str">
        <f t="shared" ca="1" si="23"/>
        <v/>
      </c>
      <c r="CL25" s="105" t="str">
        <f t="shared" ca="1" si="23"/>
        <v/>
      </c>
      <c r="CM25" s="106" t="str">
        <f t="shared" ca="1" si="23"/>
        <v/>
      </c>
      <c r="CN25" s="106" t="str">
        <f t="shared" ca="1" si="23"/>
        <v/>
      </c>
      <c r="CO25" s="107" t="str">
        <f t="shared" ca="1" si="23"/>
        <v/>
      </c>
      <c r="CP25" s="105" t="str">
        <f t="shared" ca="1" si="23"/>
        <v/>
      </c>
      <c r="CQ25" s="106" t="str">
        <f t="shared" ca="1" si="23"/>
        <v/>
      </c>
      <c r="CR25" s="106" t="str">
        <f t="shared" ca="1" si="23"/>
        <v/>
      </c>
      <c r="CS25" s="107" t="str">
        <f t="shared" ca="1" si="23"/>
        <v/>
      </c>
      <c r="CT25" s="105" t="str">
        <f t="shared" ca="1" si="23"/>
        <v/>
      </c>
      <c r="CU25" s="106" t="str">
        <f t="shared" ca="1" si="23"/>
        <v/>
      </c>
      <c r="CV25" s="106" t="str">
        <f t="shared" ca="1" si="23"/>
        <v/>
      </c>
      <c r="CW25" s="107" t="str">
        <f t="shared" ca="1" si="23"/>
        <v/>
      </c>
      <c r="CX25" s="105" t="str">
        <f t="shared" ca="1" si="23"/>
        <v/>
      </c>
      <c r="CY25" s="106" t="str">
        <f t="shared" ca="1" si="23"/>
        <v/>
      </c>
      <c r="CZ25" s="106" t="str">
        <f t="shared" ca="1" si="23"/>
        <v/>
      </c>
      <c r="DA25" s="107" t="str">
        <f t="shared" ca="1" si="23"/>
        <v/>
      </c>
      <c r="DB25" s="105" t="str">
        <f t="shared" ca="1" si="23"/>
        <v/>
      </c>
      <c r="DC25" s="106" t="str">
        <f t="shared" ca="1" si="23"/>
        <v/>
      </c>
      <c r="DD25" s="106" t="str">
        <f t="shared" ca="1" si="23"/>
        <v/>
      </c>
      <c r="DE25" s="107" t="str">
        <f t="shared" ca="1" si="23"/>
        <v/>
      </c>
      <c r="DF25" s="105" t="str">
        <f t="shared" ca="1" si="23"/>
        <v/>
      </c>
      <c r="DG25" s="106" t="str">
        <f t="shared" ca="1" si="23"/>
        <v/>
      </c>
      <c r="DH25" s="106" t="str">
        <f t="shared" ca="1" si="23"/>
        <v/>
      </c>
      <c r="DI25" s="107" t="str">
        <f t="shared" ca="1" si="23"/>
        <v/>
      </c>
      <c r="DK25" s="106">
        <f t="shared" ca="1" si="23"/>
        <v>0</v>
      </c>
      <c r="DL25" s="106" t="str">
        <f t="shared" ca="1" si="23"/>
        <v/>
      </c>
      <c r="DM25" s="106" t="str">
        <f t="shared" ca="1" si="23"/>
        <v/>
      </c>
      <c r="DN25" s="106" t="str">
        <f t="shared" ca="1" si="23"/>
        <v/>
      </c>
      <c r="DO25" s="106" t="str">
        <f t="shared" ca="1" si="23"/>
        <v/>
      </c>
      <c r="DP25" s="106" t="str">
        <f t="shared" ca="1" si="23"/>
        <v/>
      </c>
      <c r="DQ25" s="106" t="str">
        <f t="shared" ca="1" si="23"/>
        <v/>
      </c>
      <c r="DR25" s="106" t="str">
        <f t="shared" ca="1" si="23"/>
        <v/>
      </c>
      <c r="DS25" s="106" t="str">
        <f t="shared" ca="1" si="23"/>
        <v/>
      </c>
      <c r="DT25" s="106" t="str">
        <f t="shared" ca="1" si="23"/>
        <v/>
      </c>
      <c r="DU25" s="106" t="str">
        <f t="shared" ca="1" si="23"/>
        <v/>
      </c>
      <c r="DV25" s="106" t="str">
        <f t="shared" ca="1" si="23"/>
        <v/>
      </c>
      <c r="DW25" s="106" t="str">
        <f t="shared" ca="1" si="23"/>
        <v/>
      </c>
      <c r="DX25" s="106" t="str">
        <f t="shared" ca="1" si="23"/>
        <v/>
      </c>
      <c r="DY25" s="106" t="str">
        <f t="shared" ca="1" si="23"/>
        <v/>
      </c>
      <c r="DZ25" s="106" t="str">
        <f t="shared" ca="1" si="23"/>
        <v/>
      </c>
      <c r="EA25" s="106" t="str">
        <f t="shared" ca="1" si="23"/>
        <v/>
      </c>
      <c r="EB25" s="106" t="str">
        <f t="shared" ca="1" si="23"/>
        <v/>
      </c>
      <c r="EC25" s="106" t="str">
        <f t="shared" ca="1" si="23"/>
        <v/>
      </c>
      <c r="ED25" s="106" t="str">
        <f t="shared" ca="1" si="23"/>
        <v/>
      </c>
      <c r="EE25" s="106" t="str">
        <f t="shared" ref="EE25:EK25" ca="1" si="24">IF(ISNUMBER(EE180),EE180,"")</f>
        <v/>
      </c>
      <c r="EF25" s="106" t="str">
        <f t="shared" ca="1" si="24"/>
        <v/>
      </c>
      <c r="EG25" s="106" t="str">
        <f t="shared" ca="1" si="24"/>
        <v/>
      </c>
      <c r="EH25" s="106" t="str">
        <f t="shared" ca="1" si="24"/>
        <v/>
      </c>
      <c r="EI25" s="106" t="str">
        <f t="shared" ca="1" si="24"/>
        <v/>
      </c>
      <c r="EJ25" s="106" t="str">
        <f t="shared" ca="1" si="24"/>
        <v/>
      </c>
      <c r="EK25" s="106" t="str">
        <f t="shared" ca="1" si="24"/>
        <v/>
      </c>
    </row>
    <row r="26" spans="1:141" x14ac:dyDescent="0.25">
      <c r="A26" s="90"/>
      <c r="B26" s="90"/>
      <c r="C26" s="90"/>
      <c r="D26" s="90"/>
      <c r="F26" s="100"/>
      <c r="J26" s="100"/>
      <c r="N26" s="100"/>
      <c r="R26" s="100"/>
      <c r="V26" s="100"/>
      <c r="Z26" s="100"/>
      <c r="AD26" s="100"/>
      <c r="AH26" s="100"/>
      <c r="AL26" s="100"/>
      <c r="AP26" s="100"/>
      <c r="AT26" s="100"/>
      <c r="AX26" s="100"/>
      <c r="BB26" s="100"/>
      <c r="BF26" s="100"/>
      <c r="BJ26" s="100"/>
      <c r="BN26" s="100"/>
      <c r="BR26" s="100"/>
      <c r="BV26" s="100"/>
      <c r="BZ26" s="100"/>
      <c r="CD26" s="100"/>
      <c r="CH26" s="100"/>
      <c r="CL26" s="100"/>
      <c r="CP26" s="100"/>
      <c r="CT26" s="100"/>
      <c r="CX26" s="100"/>
      <c r="DB26" s="100"/>
      <c r="DF26" s="100"/>
      <c r="DI26" s="101"/>
    </row>
    <row r="27" spans="1:141" x14ac:dyDescent="0.25">
      <c r="A27" s="90"/>
      <c r="B27" s="90"/>
      <c r="C27" s="111"/>
      <c r="D27" s="90"/>
      <c r="E27" s="36" t="s">
        <v>248</v>
      </c>
      <c r="F27" s="105" t="str">
        <f t="shared" ref="F27:AK27" ca="1" si="25">IF(AND(ISNUMBER(F25),ISNUMBER(F22)),F22-F25,"")</f>
        <v/>
      </c>
      <c r="G27" s="106" t="str">
        <f t="shared" ca="1" si="25"/>
        <v/>
      </c>
      <c r="H27" s="106" t="str">
        <f t="shared" ca="1" si="25"/>
        <v/>
      </c>
      <c r="I27" s="107" t="str">
        <f t="shared" ca="1" si="25"/>
        <v/>
      </c>
      <c r="J27" s="105" t="str">
        <f t="shared" ca="1" si="25"/>
        <v/>
      </c>
      <c r="K27" s="106" t="str">
        <f t="shared" ca="1" si="25"/>
        <v/>
      </c>
      <c r="L27" s="106" t="str">
        <f t="shared" ca="1" si="25"/>
        <v/>
      </c>
      <c r="M27" s="107" t="str">
        <f t="shared" ca="1" si="25"/>
        <v/>
      </c>
      <c r="N27" s="105" t="str">
        <f t="shared" ca="1" si="25"/>
        <v/>
      </c>
      <c r="O27" s="106" t="str">
        <f t="shared" ca="1" si="25"/>
        <v/>
      </c>
      <c r="P27" s="106" t="str">
        <f t="shared" ca="1" si="25"/>
        <v/>
      </c>
      <c r="Q27" s="107" t="str">
        <f t="shared" ca="1" si="25"/>
        <v/>
      </c>
      <c r="R27" s="105" t="str">
        <f t="shared" ca="1" si="25"/>
        <v/>
      </c>
      <c r="S27" s="106" t="str">
        <f t="shared" ca="1" si="25"/>
        <v/>
      </c>
      <c r="T27" s="106" t="str">
        <f t="shared" ca="1" si="25"/>
        <v/>
      </c>
      <c r="U27" s="107" t="str">
        <f t="shared" ca="1" si="25"/>
        <v/>
      </c>
      <c r="V27" s="105" t="str">
        <f t="shared" ca="1" si="25"/>
        <v/>
      </c>
      <c r="W27" s="106" t="str">
        <f t="shared" ca="1" si="25"/>
        <v/>
      </c>
      <c r="X27" s="106" t="str">
        <f t="shared" ca="1" si="25"/>
        <v/>
      </c>
      <c r="Y27" s="107" t="str">
        <f t="shared" ca="1" si="25"/>
        <v/>
      </c>
      <c r="Z27" s="105" t="str">
        <f t="shared" ca="1" si="25"/>
        <v/>
      </c>
      <c r="AA27" s="106" t="str">
        <f t="shared" ca="1" si="25"/>
        <v/>
      </c>
      <c r="AB27" s="106" t="str">
        <f t="shared" ca="1" si="25"/>
        <v/>
      </c>
      <c r="AC27" s="107" t="str">
        <f t="shared" ca="1" si="25"/>
        <v/>
      </c>
      <c r="AD27" s="105" t="str">
        <f t="shared" ca="1" si="25"/>
        <v/>
      </c>
      <c r="AE27" s="106" t="str">
        <f t="shared" ca="1" si="25"/>
        <v/>
      </c>
      <c r="AF27" s="106" t="str">
        <f t="shared" ca="1" si="25"/>
        <v/>
      </c>
      <c r="AG27" s="107" t="str">
        <f t="shared" ca="1" si="25"/>
        <v/>
      </c>
      <c r="AH27" s="105" t="str">
        <f t="shared" ca="1" si="25"/>
        <v/>
      </c>
      <c r="AI27" s="106" t="str">
        <f t="shared" ca="1" si="25"/>
        <v/>
      </c>
      <c r="AJ27" s="106" t="str">
        <f t="shared" ca="1" si="25"/>
        <v/>
      </c>
      <c r="AK27" s="107" t="str">
        <f t="shared" ca="1" si="25"/>
        <v/>
      </c>
      <c r="AL27" s="105" t="str">
        <f t="shared" ref="AL27:BQ27" ca="1" si="26">IF(AND(ISNUMBER(AL25),ISNUMBER(AL22)),AL22-AL25,"")</f>
        <v/>
      </c>
      <c r="AM27" s="106" t="str">
        <f t="shared" ca="1" si="26"/>
        <v/>
      </c>
      <c r="AN27" s="106" t="str">
        <f t="shared" ca="1" si="26"/>
        <v/>
      </c>
      <c r="AO27" s="107" t="str">
        <f t="shared" ca="1" si="26"/>
        <v/>
      </c>
      <c r="AP27" s="105" t="str">
        <f t="shared" ca="1" si="26"/>
        <v/>
      </c>
      <c r="AQ27" s="106" t="str">
        <f t="shared" ca="1" si="26"/>
        <v/>
      </c>
      <c r="AR27" s="106" t="str">
        <f t="shared" ca="1" si="26"/>
        <v/>
      </c>
      <c r="AS27" s="107" t="str">
        <f t="shared" ca="1" si="26"/>
        <v/>
      </c>
      <c r="AT27" s="105" t="str">
        <f t="shared" ca="1" si="26"/>
        <v/>
      </c>
      <c r="AU27" s="106" t="str">
        <f t="shared" ca="1" si="26"/>
        <v/>
      </c>
      <c r="AV27" s="106" t="str">
        <f t="shared" ca="1" si="26"/>
        <v/>
      </c>
      <c r="AW27" s="107" t="str">
        <f t="shared" ca="1" si="26"/>
        <v/>
      </c>
      <c r="AX27" s="105" t="str">
        <f t="shared" ca="1" si="26"/>
        <v/>
      </c>
      <c r="AY27" s="106" t="str">
        <f t="shared" ca="1" si="26"/>
        <v/>
      </c>
      <c r="AZ27" s="106" t="str">
        <f t="shared" ca="1" si="26"/>
        <v/>
      </c>
      <c r="BA27" s="107" t="str">
        <f t="shared" ca="1" si="26"/>
        <v/>
      </c>
      <c r="BB27" s="105" t="str">
        <f t="shared" ca="1" si="26"/>
        <v/>
      </c>
      <c r="BC27" s="106" t="str">
        <f t="shared" ca="1" si="26"/>
        <v/>
      </c>
      <c r="BD27" s="106" t="str">
        <f t="shared" ca="1" si="26"/>
        <v/>
      </c>
      <c r="BE27" s="107" t="str">
        <f t="shared" ca="1" si="26"/>
        <v/>
      </c>
      <c r="BF27" s="105" t="str">
        <f t="shared" ca="1" si="26"/>
        <v/>
      </c>
      <c r="BG27" s="106" t="str">
        <f t="shared" ca="1" si="26"/>
        <v/>
      </c>
      <c r="BH27" s="106" t="str">
        <f t="shared" ca="1" si="26"/>
        <v/>
      </c>
      <c r="BI27" s="107" t="str">
        <f t="shared" ca="1" si="26"/>
        <v/>
      </c>
      <c r="BJ27" s="105" t="str">
        <f t="shared" ca="1" si="26"/>
        <v/>
      </c>
      <c r="BK27" s="106" t="str">
        <f t="shared" ca="1" si="26"/>
        <v/>
      </c>
      <c r="BL27" s="106" t="str">
        <f t="shared" ca="1" si="26"/>
        <v/>
      </c>
      <c r="BM27" s="107" t="str">
        <f t="shared" ca="1" si="26"/>
        <v/>
      </c>
      <c r="BN27" s="105" t="str">
        <f t="shared" ca="1" si="26"/>
        <v/>
      </c>
      <c r="BO27" s="106" t="str">
        <f t="shared" ca="1" si="26"/>
        <v/>
      </c>
      <c r="BP27" s="106" t="str">
        <f t="shared" ca="1" si="26"/>
        <v/>
      </c>
      <c r="BQ27" s="107" t="str">
        <f t="shared" ca="1" si="26"/>
        <v/>
      </c>
      <c r="BR27" s="105" t="str">
        <f t="shared" ref="BR27:CW27" ca="1" si="27">IF(AND(ISNUMBER(BR25),ISNUMBER(BR22)),BR22-BR25,"")</f>
        <v/>
      </c>
      <c r="BS27" s="106" t="str">
        <f t="shared" ca="1" si="27"/>
        <v/>
      </c>
      <c r="BT27" s="106" t="str">
        <f t="shared" ca="1" si="27"/>
        <v/>
      </c>
      <c r="BU27" s="107" t="str">
        <f t="shared" ca="1" si="27"/>
        <v/>
      </c>
      <c r="BV27" s="105" t="str">
        <f t="shared" ca="1" si="27"/>
        <v/>
      </c>
      <c r="BW27" s="106" t="str">
        <f t="shared" ca="1" si="27"/>
        <v/>
      </c>
      <c r="BX27" s="106" t="str">
        <f t="shared" ca="1" si="27"/>
        <v/>
      </c>
      <c r="BY27" s="107" t="str">
        <f t="shared" ca="1" si="27"/>
        <v/>
      </c>
      <c r="BZ27" s="105" t="str">
        <f t="shared" ca="1" si="27"/>
        <v/>
      </c>
      <c r="CA27" s="106" t="str">
        <f t="shared" ca="1" si="27"/>
        <v/>
      </c>
      <c r="CB27" s="106" t="str">
        <f t="shared" ca="1" si="27"/>
        <v/>
      </c>
      <c r="CC27" s="107" t="str">
        <f t="shared" ca="1" si="27"/>
        <v/>
      </c>
      <c r="CD27" s="105" t="str">
        <f t="shared" ca="1" si="27"/>
        <v/>
      </c>
      <c r="CE27" s="106" t="str">
        <f t="shared" ca="1" si="27"/>
        <v/>
      </c>
      <c r="CF27" s="106" t="str">
        <f t="shared" ca="1" si="27"/>
        <v/>
      </c>
      <c r="CG27" s="107" t="str">
        <f t="shared" ca="1" si="27"/>
        <v/>
      </c>
      <c r="CH27" s="105" t="str">
        <f t="shared" ca="1" si="27"/>
        <v/>
      </c>
      <c r="CI27" s="106" t="str">
        <f t="shared" ca="1" si="27"/>
        <v/>
      </c>
      <c r="CJ27" s="106" t="str">
        <f t="shared" ca="1" si="27"/>
        <v/>
      </c>
      <c r="CK27" s="107" t="str">
        <f t="shared" ca="1" si="27"/>
        <v/>
      </c>
      <c r="CL27" s="105" t="str">
        <f t="shared" ca="1" si="27"/>
        <v/>
      </c>
      <c r="CM27" s="106" t="str">
        <f t="shared" ca="1" si="27"/>
        <v/>
      </c>
      <c r="CN27" s="106" t="str">
        <f t="shared" ca="1" si="27"/>
        <v/>
      </c>
      <c r="CO27" s="107" t="str">
        <f t="shared" ca="1" si="27"/>
        <v/>
      </c>
      <c r="CP27" s="105" t="str">
        <f t="shared" ca="1" si="27"/>
        <v/>
      </c>
      <c r="CQ27" s="106" t="str">
        <f t="shared" ca="1" si="27"/>
        <v/>
      </c>
      <c r="CR27" s="106" t="str">
        <f t="shared" ca="1" si="27"/>
        <v/>
      </c>
      <c r="CS27" s="107" t="str">
        <f t="shared" ca="1" si="27"/>
        <v/>
      </c>
      <c r="CT27" s="105" t="str">
        <f t="shared" ca="1" si="27"/>
        <v/>
      </c>
      <c r="CU27" s="106" t="str">
        <f t="shared" ca="1" si="27"/>
        <v/>
      </c>
      <c r="CV27" s="106" t="str">
        <f t="shared" ca="1" si="27"/>
        <v/>
      </c>
      <c r="CW27" s="107" t="str">
        <f t="shared" ca="1" si="27"/>
        <v/>
      </c>
      <c r="CX27" s="105" t="str">
        <f t="shared" ref="CX27:DI27" ca="1" si="28">IF(AND(ISNUMBER(CX25),ISNUMBER(CX22)),CX22-CX25,"")</f>
        <v/>
      </c>
      <c r="CY27" s="106" t="str">
        <f t="shared" ca="1" si="28"/>
        <v/>
      </c>
      <c r="CZ27" s="106" t="str">
        <f t="shared" ca="1" si="28"/>
        <v/>
      </c>
      <c r="DA27" s="107" t="str">
        <f t="shared" ca="1" si="28"/>
        <v/>
      </c>
      <c r="DB27" s="105" t="str">
        <f t="shared" ca="1" si="28"/>
        <v/>
      </c>
      <c r="DC27" s="106" t="str">
        <f t="shared" ca="1" si="28"/>
        <v/>
      </c>
      <c r="DD27" s="106" t="str">
        <f t="shared" ca="1" si="28"/>
        <v/>
      </c>
      <c r="DE27" s="107" t="str">
        <f t="shared" ca="1" si="28"/>
        <v/>
      </c>
      <c r="DF27" s="105" t="str">
        <f t="shared" ca="1" si="28"/>
        <v/>
      </c>
      <c r="DG27" s="106" t="str">
        <f t="shared" ca="1" si="28"/>
        <v/>
      </c>
      <c r="DH27" s="106" t="str">
        <f t="shared" ca="1" si="28"/>
        <v/>
      </c>
      <c r="DI27" s="107" t="str">
        <f t="shared" ca="1" si="28"/>
        <v/>
      </c>
      <c r="DK27" s="106">
        <f t="shared" ref="DK27:EK27" ca="1" si="29">IF(AND(ISNUMBER(DK25),ISNUMBER(DK22)),DK22-DK25,"")</f>
        <v>0</v>
      </c>
      <c r="DL27" s="106" t="str">
        <f t="shared" ca="1" si="29"/>
        <v/>
      </c>
      <c r="DM27" s="106" t="str">
        <f t="shared" ca="1" si="29"/>
        <v/>
      </c>
      <c r="DN27" s="106" t="str">
        <f t="shared" ca="1" si="29"/>
        <v/>
      </c>
      <c r="DO27" s="106" t="str">
        <f t="shared" ca="1" si="29"/>
        <v/>
      </c>
      <c r="DP27" s="106" t="str">
        <f t="shared" ca="1" si="29"/>
        <v/>
      </c>
      <c r="DQ27" s="106" t="str">
        <f t="shared" ca="1" si="29"/>
        <v/>
      </c>
      <c r="DR27" s="106" t="str">
        <f t="shared" ca="1" si="29"/>
        <v/>
      </c>
      <c r="DS27" s="106" t="str">
        <f t="shared" ca="1" si="29"/>
        <v/>
      </c>
      <c r="DT27" s="106" t="str">
        <f t="shared" ca="1" si="29"/>
        <v/>
      </c>
      <c r="DU27" s="106" t="str">
        <f t="shared" ca="1" si="29"/>
        <v/>
      </c>
      <c r="DV27" s="106" t="str">
        <f t="shared" ca="1" si="29"/>
        <v/>
      </c>
      <c r="DW27" s="106" t="str">
        <f t="shared" ca="1" si="29"/>
        <v/>
      </c>
      <c r="DX27" s="106" t="str">
        <f t="shared" ca="1" si="29"/>
        <v/>
      </c>
      <c r="DY27" s="106" t="str">
        <f t="shared" ca="1" si="29"/>
        <v/>
      </c>
      <c r="DZ27" s="106" t="str">
        <f t="shared" ca="1" si="29"/>
        <v/>
      </c>
      <c r="EA27" s="106" t="str">
        <f t="shared" ca="1" si="29"/>
        <v/>
      </c>
      <c r="EB27" s="106" t="str">
        <f t="shared" ca="1" si="29"/>
        <v/>
      </c>
      <c r="EC27" s="106" t="str">
        <f t="shared" ca="1" si="29"/>
        <v/>
      </c>
      <c r="ED27" s="106" t="str">
        <f t="shared" ca="1" si="29"/>
        <v/>
      </c>
      <c r="EE27" s="106" t="str">
        <f t="shared" ca="1" si="29"/>
        <v/>
      </c>
      <c r="EF27" s="106" t="str">
        <f t="shared" ca="1" si="29"/>
        <v/>
      </c>
      <c r="EG27" s="106" t="str">
        <f t="shared" ca="1" si="29"/>
        <v/>
      </c>
      <c r="EH27" s="106" t="str">
        <f t="shared" ca="1" si="29"/>
        <v/>
      </c>
      <c r="EI27" s="106" t="str">
        <f t="shared" ca="1" si="29"/>
        <v/>
      </c>
      <c r="EJ27" s="106" t="str">
        <f t="shared" ca="1" si="29"/>
        <v/>
      </c>
      <c r="EK27" s="106" t="str">
        <f t="shared" ca="1" si="29"/>
        <v/>
      </c>
    </row>
    <row r="28" spans="1:141" x14ac:dyDescent="0.25">
      <c r="A28" s="90"/>
      <c r="B28" s="90"/>
      <c r="C28" s="90"/>
      <c r="D28" s="90"/>
      <c r="E28" s="37" t="s">
        <v>41</v>
      </c>
      <c r="F28" s="108" t="str">
        <f t="shared" ref="F28:AK28" ca="1" si="30">IF(ISERROR(F27/F16),"",F27/F16)</f>
        <v/>
      </c>
      <c r="G28" s="109" t="str">
        <f t="shared" ca="1" si="30"/>
        <v/>
      </c>
      <c r="H28" s="109" t="str">
        <f t="shared" ca="1" si="30"/>
        <v/>
      </c>
      <c r="I28" s="110" t="str">
        <f t="shared" ca="1" si="30"/>
        <v/>
      </c>
      <c r="J28" s="108" t="str">
        <f t="shared" ca="1" si="30"/>
        <v/>
      </c>
      <c r="K28" s="109" t="str">
        <f t="shared" ca="1" si="30"/>
        <v/>
      </c>
      <c r="L28" s="109" t="str">
        <f t="shared" ca="1" si="30"/>
        <v/>
      </c>
      <c r="M28" s="110" t="str">
        <f t="shared" ca="1" si="30"/>
        <v/>
      </c>
      <c r="N28" s="108" t="str">
        <f t="shared" ca="1" si="30"/>
        <v/>
      </c>
      <c r="O28" s="109" t="str">
        <f t="shared" ca="1" si="30"/>
        <v/>
      </c>
      <c r="P28" s="109" t="str">
        <f t="shared" ca="1" si="30"/>
        <v/>
      </c>
      <c r="Q28" s="110" t="str">
        <f t="shared" ca="1" si="30"/>
        <v/>
      </c>
      <c r="R28" s="108" t="str">
        <f t="shared" ca="1" si="30"/>
        <v/>
      </c>
      <c r="S28" s="109" t="str">
        <f t="shared" ca="1" si="30"/>
        <v/>
      </c>
      <c r="T28" s="109" t="str">
        <f t="shared" ca="1" si="30"/>
        <v/>
      </c>
      <c r="U28" s="110" t="str">
        <f t="shared" ca="1" si="30"/>
        <v/>
      </c>
      <c r="V28" s="108" t="str">
        <f t="shared" ca="1" si="30"/>
        <v/>
      </c>
      <c r="W28" s="109" t="str">
        <f t="shared" ca="1" si="30"/>
        <v/>
      </c>
      <c r="X28" s="109" t="str">
        <f t="shared" ca="1" si="30"/>
        <v/>
      </c>
      <c r="Y28" s="110" t="str">
        <f t="shared" ca="1" si="30"/>
        <v/>
      </c>
      <c r="Z28" s="108" t="str">
        <f t="shared" ca="1" si="30"/>
        <v/>
      </c>
      <c r="AA28" s="109" t="str">
        <f t="shared" ca="1" si="30"/>
        <v/>
      </c>
      <c r="AB28" s="109" t="str">
        <f t="shared" ca="1" si="30"/>
        <v/>
      </c>
      <c r="AC28" s="110" t="str">
        <f t="shared" ca="1" si="30"/>
        <v/>
      </c>
      <c r="AD28" s="108" t="str">
        <f t="shared" ca="1" si="30"/>
        <v/>
      </c>
      <c r="AE28" s="109" t="str">
        <f t="shared" ca="1" si="30"/>
        <v/>
      </c>
      <c r="AF28" s="109" t="str">
        <f t="shared" ca="1" si="30"/>
        <v/>
      </c>
      <c r="AG28" s="110" t="str">
        <f t="shared" ca="1" si="30"/>
        <v/>
      </c>
      <c r="AH28" s="108" t="str">
        <f t="shared" ca="1" si="30"/>
        <v/>
      </c>
      <c r="AI28" s="109" t="str">
        <f t="shared" ca="1" si="30"/>
        <v/>
      </c>
      <c r="AJ28" s="109" t="str">
        <f t="shared" ca="1" si="30"/>
        <v/>
      </c>
      <c r="AK28" s="110" t="str">
        <f t="shared" ca="1" si="30"/>
        <v/>
      </c>
      <c r="AL28" s="108" t="str">
        <f t="shared" ref="AL28:BQ28" ca="1" si="31">IF(ISERROR(AL27/AL16),"",AL27/AL16)</f>
        <v/>
      </c>
      <c r="AM28" s="109" t="str">
        <f t="shared" ca="1" si="31"/>
        <v/>
      </c>
      <c r="AN28" s="109" t="str">
        <f t="shared" ca="1" si="31"/>
        <v/>
      </c>
      <c r="AO28" s="110" t="str">
        <f t="shared" ca="1" si="31"/>
        <v/>
      </c>
      <c r="AP28" s="108" t="str">
        <f t="shared" ca="1" si="31"/>
        <v/>
      </c>
      <c r="AQ28" s="109" t="str">
        <f t="shared" ca="1" si="31"/>
        <v/>
      </c>
      <c r="AR28" s="109" t="str">
        <f t="shared" ca="1" si="31"/>
        <v/>
      </c>
      <c r="AS28" s="110" t="str">
        <f t="shared" ca="1" si="31"/>
        <v/>
      </c>
      <c r="AT28" s="108" t="str">
        <f t="shared" ca="1" si="31"/>
        <v/>
      </c>
      <c r="AU28" s="109" t="str">
        <f t="shared" ca="1" si="31"/>
        <v/>
      </c>
      <c r="AV28" s="109" t="str">
        <f t="shared" ca="1" si="31"/>
        <v/>
      </c>
      <c r="AW28" s="110" t="str">
        <f t="shared" ca="1" si="31"/>
        <v/>
      </c>
      <c r="AX28" s="108" t="str">
        <f t="shared" ca="1" si="31"/>
        <v/>
      </c>
      <c r="AY28" s="109" t="str">
        <f t="shared" ca="1" si="31"/>
        <v/>
      </c>
      <c r="AZ28" s="109" t="str">
        <f t="shared" ca="1" si="31"/>
        <v/>
      </c>
      <c r="BA28" s="110" t="str">
        <f t="shared" ca="1" si="31"/>
        <v/>
      </c>
      <c r="BB28" s="108" t="str">
        <f t="shared" ca="1" si="31"/>
        <v/>
      </c>
      <c r="BC28" s="109" t="str">
        <f t="shared" ca="1" si="31"/>
        <v/>
      </c>
      <c r="BD28" s="109" t="str">
        <f t="shared" ca="1" si="31"/>
        <v/>
      </c>
      <c r="BE28" s="110" t="str">
        <f t="shared" ca="1" si="31"/>
        <v/>
      </c>
      <c r="BF28" s="108" t="str">
        <f t="shared" ca="1" si="31"/>
        <v/>
      </c>
      <c r="BG28" s="109" t="str">
        <f t="shared" ca="1" si="31"/>
        <v/>
      </c>
      <c r="BH28" s="109" t="str">
        <f t="shared" ca="1" si="31"/>
        <v/>
      </c>
      <c r="BI28" s="110" t="str">
        <f t="shared" ca="1" si="31"/>
        <v/>
      </c>
      <c r="BJ28" s="108" t="str">
        <f t="shared" ca="1" si="31"/>
        <v/>
      </c>
      <c r="BK28" s="109" t="str">
        <f t="shared" ca="1" si="31"/>
        <v/>
      </c>
      <c r="BL28" s="109" t="str">
        <f t="shared" ca="1" si="31"/>
        <v/>
      </c>
      <c r="BM28" s="110" t="str">
        <f t="shared" ca="1" si="31"/>
        <v/>
      </c>
      <c r="BN28" s="108" t="str">
        <f t="shared" ca="1" si="31"/>
        <v/>
      </c>
      <c r="BO28" s="109" t="str">
        <f t="shared" ca="1" si="31"/>
        <v/>
      </c>
      <c r="BP28" s="109" t="str">
        <f t="shared" ca="1" si="31"/>
        <v/>
      </c>
      <c r="BQ28" s="110" t="str">
        <f t="shared" ca="1" si="31"/>
        <v/>
      </c>
      <c r="BR28" s="108" t="str">
        <f t="shared" ref="BR28:CW28" ca="1" si="32">IF(ISERROR(BR27/BR16),"",BR27/BR16)</f>
        <v/>
      </c>
      <c r="BS28" s="109" t="str">
        <f t="shared" ca="1" si="32"/>
        <v/>
      </c>
      <c r="BT28" s="109" t="str">
        <f t="shared" ca="1" si="32"/>
        <v/>
      </c>
      <c r="BU28" s="110" t="str">
        <f t="shared" ca="1" si="32"/>
        <v/>
      </c>
      <c r="BV28" s="108" t="str">
        <f t="shared" ca="1" si="32"/>
        <v/>
      </c>
      <c r="BW28" s="109" t="str">
        <f t="shared" ca="1" si="32"/>
        <v/>
      </c>
      <c r="BX28" s="109" t="str">
        <f t="shared" ca="1" si="32"/>
        <v/>
      </c>
      <c r="BY28" s="110" t="str">
        <f t="shared" ca="1" si="32"/>
        <v/>
      </c>
      <c r="BZ28" s="108" t="str">
        <f t="shared" ca="1" si="32"/>
        <v/>
      </c>
      <c r="CA28" s="109" t="str">
        <f t="shared" ca="1" si="32"/>
        <v/>
      </c>
      <c r="CB28" s="109" t="str">
        <f t="shared" ca="1" si="32"/>
        <v/>
      </c>
      <c r="CC28" s="110" t="str">
        <f t="shared" ca="1" si="32"/>
        <v/>
      </c>
      <c r="CD28" s="108" t="str">
        <f t="shared" ca="1" si="32"/>
        <v/>
      </c>
      <c r="CE28" s="109" t="str">
        <f t="shared" ca="1" si="32"/>
        <v/>
      </c>
      <c r="CF28" s="109" t="str">
        <f t="shared" ca="1" si="32"/>
        <v/>
      </c>
      <c r="CG28" s="110" t="str">
        <f t="shared" ca="1" si="32"/>
        <v/>
      </c>
      <c r="CH28" s="108" t="str">
        <f t="shared" ca="1" si="32"/>
        <v/>
      </c>
      <c r="CI28" s="109" t="str">
        <f t="shared" ca="1" si="32"/>
        <v/>
      </c>
      <c r="CJ28" s="109" t="str">
        <f t="shared" ca="1" si="32"/>
        <v/>
      </c>
      <c r="CK28" s="110" t="str">
        <f t="shared" ca="1" si="32"/>
        <v/>
      </c>
      <c r="CL28" s="108" t="str">
        <f t="shared" ca="1" si="32"/>
        <v/>
      </c>
      <c r="CM28" s="109" t="str">
        <f t="shared" ca="1" si="32"/>
        <v/>
      </c>
      <c r="CN28" s="109" t="str">
        <f t="shared" ca="1" si="32"/>
        <v/>
      </c>
      <c r="CO28" s="110" t="str">
        <f t="shared" ca="1" si="32"/>
        <v/>
      </c>
      <c r="CP28" s="108" t="str">
        <f t="shared" ca="1" si="32"/>
        <v/>
      </c>
      <c r="CQ28" s="109" t="str">
        <f t="shared" ca="1" si="32"/>
        <v/>
      </c>
      <c r="CR28" s="109" t="str">
        <f t="shared" ca="1" si="32"/>
        <v/>
      </c>
      <c r="CS28" s="110" t="str">
        <f t="shared" ca="1" si="32"/>
        <v/>
      </c>
      <c r="CT28" s="108" t="str">
        <f t="shared" ca="1" si="32"/>
        <v/>
      </c>
      <c r="CU28" s="109" t="str">
        <f t="shared" ca="1" si="32"/>
        <v/>
      </c>
      <c r="CV28" s="109" t="str">
        <f t="shared" ca="1" si="32"/>
        <v/>
      </c>
      <c r="CW28" s="110" t="str">
        <f t="shared" ca="1" si="32"/>
        <v/>
      </c>
      <c r="CX28" s="108" t="str">
        <f t="shared" ref="CX28:DI28" ca="1" si="33">IF(ISERROR(CX27/CX16),"",CX27/CX16)</f>
        <v/>
      </c>
      <c r="CY28" s="109" t="str">
        <f t="shared" ca="1" si="33"/>
        <v/>
      </c>
      <c r="CZ28" s="109" t="str">
        <f t="shared" ca="1" si="33"/>
        <v/>
      </c>
      <c r="DA28" s="110" t="str">
        <f t="shared" ca="1" si="33"/>
        <v/>
      </c>
      <c r="DB28" s="108" t="str">
        <f t="shared" ca="1" si="33"/>
        <v/>
      </c>
      <c r="DC28" s="109" t="str">
        <f t="shared" ca="1" si="33"/>
        <v/>
      </c>
      <c r="DD28" s="109" t="str">
        <f t="shared" ca="1" si="33"/>
        <v/>
      </c>
      <c r="DE28" s="110" t="str">
        <f t="shared" ca="1" si="33"/>
        <v/>
      </c>
      <c r="DF28" s="108" t="str">
        <f t="shared" ca="1" si="33"/>
        <v/>
      </c>
      <c r="DG28" s="109" t="str">
        <f t="shared" ca="1" si="33"/>
        <v/>
      </c>
      <c r="DH28" s="109" t="str">
        <f t="shared" ca="1" si="33"/>
        <v/>
      </c>
      <c r="DI28" s="110" t="str">
        <f t="shared" ca="1" si="33"/>
        <v/>
      </c>
      <c r="DK28" s="109" t="str">
        <f t="shared" ref="DK28:EK28" ca="1" si="34">IF(ISERROR(DK27/DK16),"",DK27/DK16)</f>
        <v/>
      </c>
      <c r="DL28" s="109" t="str">
        <f t="shared" ca="1" si="34"/>
        <v/>
      </c>
      <c r="DM28" s="109" t="str">
        <f t="shared" ca="1" si="34"/>
        <v/>
      </c>
      <c r="DN28" s="109" t="str">
        <f t="shared" ca="1" si="34"/>
        <v/>
      </c>
      <c r="DO28" s="109" t="str">
        <f t="shared" ca="1" si="34"/>
        <v/>
      </c>
      <c r="DP28" s="109" t="str">
        <f t="shared" ca="1" si="34"/>
        <v/>
      </c>
      <c r="DQ28" s="109" t="str">
        <f t="shared" ca="1" si="34"/>
        <v/>
      </c>
      <c r="DR28" s="109" t="str">
        <f t="shared" ca="1" si="34"/>
        <v/>
      </c>
      <c r="DS28" s="109" t="str">
        <f t="shared" ca="1" si="34"/>
        <v/>
      </c>
      <c r="DT28" s="109" t="str">
        <f t="shared" ca="1" si="34"/>
        <v/>
      </c>
      <c r="DU28" s="109" t="str">
        <f t="shared" ca="1" si="34"/>
        <v/>
      </c>
      <c r="DV28" s="109" t="str">
        <f t="shared" ca="1" si="34"/>
        <v/>
      </c>
      <c r="DW28" s="109" t="str">
        <f t="shared" ca="1" si="34"/>
        <v/>
      </c>
      <c r="DX28" s="109" t="str">
        <f t="shared" ca="1" si="34"/>
        <v/>
      </c>
      <c r="DY28" s="109" t="str">
        <f t="shared" ca="1" si="34"/>
        <v/>
      </c>
      <c r="DZ28" s="109" t="str">
        <f t="shared" ca="1" si="34"/>
        <v/>
      </c>
      <c r="EA28" s="109" t="str">
        <f t="shared" ca="1" si="34"/>
        <v/>
      </c>
      <c r="EB28" s="109" t="str">
        <f t="shared" ca="1" si="34"/>
        <v/>
      </c>
      <c r="EC28" s="109" t="str">
        <f t="shared" ca="1" si="34"/>
        <v/>
      </c>
      <c r="ED28" s="109" t="str">
        <f t="shared" ca="1" si="34"/>
        <v/>
      </c>
      <c r="EE28" s="109" t="str">
        <f t="shared" ca="1" si="34"/>
        <v/>
      </c>
      <c r="EF28" s="109" t="str">
        <f t="shared" ca="1" si="34"/>
        <v/>
      </c>
      <c r="EG28" s="109" t="str">
        <f t="shared" ca="1" si="34"/>
        <v/>
      </c>
      <c r="EH28" s="109" t="str">
        <f t="shared" ca="1" si="34"/>
        <v/>
      </c>
      <c r="EI28" s="109" t="str">
        <f t="shared" ca="1" si="34"/>
        <v/>
      </c>
      <c r="EJ28" s="109" t="str">
        <f t="shared" ca="1" si="34"/>
        <v/>
      </c>
      <c r="EK28" s="109" t="str">
        <f t="shared" ca="1" si="34"/>
        <v/>
      </c>
    </row>
    <row r="29" spans="1:141" x14ac:dyDescent="0.25">
      <c r="A29" s="90"/>
      <c r="B29" s="90"/>
      <c r="C29" s="90"/>
      <c r="D29" s="90"/>
      <c r="F29" s="100"/>
      <c r="J29" s="100"/>
      <c r="N29" s="100"/>
      <c r="R29" s="100"/>
      <c r="V29" s="100"/>
      <c r="Z29" s="100"/>
      <c r="AD29" s="100"/>
      <c r="AH29" s="100"/>
      <c r="AL29" s="100"/>
      <c r="AP29" s="100"/>
      <c r="AT29" s="100"/>
      <c r="AX29" s="100"/>
      <c r="BB29" s="100"/>
      <c r="BF29" s="100"/>
      <c r="BJ29" s="100"/>
      <c r="BN29" s="100"/>
      <c r="BR29" s="100"/>
      <c r="BV29" s="100"/>
      <c r="BZ29" s="100"/>
      <c r="CD29" s="100"/>
      <c r="CH29" s="100"/>
      <c r="CL29" s="100"/>
      <c r="CP29" s="100"/>
      <c r="CT29" s="100"/>
      <c r="CX29" s="100"/>
      <c r="DB29" s="100"/>
      <c r="DF29" s="100"/>
      <c r="DI29" s="101"/>
    </row>
    <row r="30" spans="1:141" x14ac:dyDescent="0.25">
      <c r="A30" s="90"/>
      <c r="B30" s="90"/>
      <c r="C30" s="111"/>
      <c r="D30" s="90"/>
      <c r="E30" s="154" t="s">
        <v>249</v>
      </c>
      <c r="F30" s="155" t="str">
        <f ca="1">F294</f>
        <v/>
      </c>
      <c r="G30" s="156" t="str">
        <f t="shared" ref="G30:BR30" ca="1" si="35">G294</f>
        <v/>
      </c>
      <c r="H30" s="156" t="str">
        <f t="shared" ca="1" si="35"/>
        <v/>
      </c>
      <c r="I30" s="157" t="str">
        <f t="shared" ca="1" si="35"/>
        <v/>
      </c>
      <c r="J30" s="155" t="str">
        <f t="shared" ca="1" si="35"/>
        <v/>
      </c>
      <c r="K30" s="156" t="str">
        <f t="shared" ca="1" si="35"/>
        <v/>
      </c>
      <c r="L30" s="156" t="str">
        <f t="shared" ca="1" si="35"/>
        <v/>
      </c>
      <c r="M30" s="157" t="str">
        <f t="shared" ca="1" si="35"/>
        <v/>
      </c>
      <c r="N30" s="155" t="str">
        <f t="shared" ca="1" si="35"/>
        <v/>
      </c>
      <c r="O30" s="156" t="str">
        <f t="shared" ca="1" si="35"/>
        <v/>
      </c>
      <c r="P30" s="156" t="str">
        <f t="shared" ca="1" si="35"/>
        <v/>
      </c>
      <c r="Q30" s="157" t="str">
        <f t="shared" ca="1" si="35"/>
        <v/>
      </c>
      <c r="R30" s="155" t="str">
        <f t="shared" ca="1" si="35"/>
        <v/>
      </c>
      <c r="S30" s="156" t="str">
        <f t="shared" ca="1" si="35"/>
        <v/>
      </c>
      <c r="T30" s="156" t="str">
        <f t="shared" ca="1" si="35"/>
        <v/>
      </c>
      <c r="U30" s="157" t="str">
        <f t="shared" ca="1" si="35"/>
        <v/>
      </c>
      <c r="V30" s="155" t="str">
        <f t="shared" ca="1" si="35"/>
        <v/>
      </c>
      <c r="W30" s="156" t="str">
        <f t="shared" ca="1" si="35"/>
        <v/>
      </c>
      <c r="X30" s="156" t="str">
        <f t="shared" ca="1" si="35"/>
        <v/>
      </c>
      <c r="Y30" s="157" t="str">
        <f t="shared" ca="1" si="35"/>
        <v/>
      </c>
      <c r="Z30" s="155" t="str">
        <f t="shared" ca="1" si="35"/>
        <v/>
      </c>
      <c r="AA30" s="156" t="str">
        <f t="shared" ca="1" si="35"/>
        <v/>
      </c>
      <c r="AB30" s="156" t="str">
        <f t="shared" ca="1" si="35"/>
        <v/>
      </c>
      <c r="AC30" s="157" t="str">
        <f t="shared" ca="1" si="35"/>
        <v/>
      </c>
      <c r="AD30" s="155" t="str">
        <f t="shared" ca="1" si="35"/>
        <v/>
      </c>
      <c r="AE30" s="156" t="str">
        <f t="shared" ca="1" si="35"/>
        <v/>
      </c>
      <c r="AF30" s="156" t="str">
        <f t="shared" ca="1" si="35"/>
        <v/>
      </c>
      <c r="AG30" s="157" t="str">
        <f t="shared" ca="1" si="35"/>
        <v/>
      </c>
      <c r="AH30" s="155" t="str">
        <f t="shared" ca="1" si="35"/>
        <v/>
      </c>
      <c r="AI30" s="156" t="str">
        <f t="shared" ca="1" si="35"/>
        <v/>
      </c>
      <c r="AJ30" s="156" t="str">
        <f t="shared" ca="1" si="35"/>
        <v/>
      </c>
      <c r="AK30" s="157" t="str">
        <f t="shared" ca="1" si="35"/>
        <v/>
      </c>
      <c r="AL30" s="155" t="str">
        <f t="shared" ca="1" si="35"/>
        <v/>
      </c>
      <c r="AM30" s="156" t="str">
        <f t="shared" ca="1" si="35"/>
        <v/>
      </c>
      <c r="AN30" s="156" t="str">
        <f t="shared" ca="1" si="35"/>
        <v/>
      </c>
      <c r="AO30" s="157" t="str">
        <f t="shared" ca="1" si="35"/>
        <v/>
      </c>
      <c r="AP30" s="155" t="str">
        <f t="shared" ca="1" si="35"/>
        <v/>
      </c>
      <c r="AQ30" s="156" t="str">
        <f t="shared" ca="1" si="35"/>
        <v/>
      </c>
      <c r="AR30" s="156" t="str">
        <f t="shared" ca="1" si="35"/>
        <v/>
      </c>
      <c r="AS30" s="157" t="str">
        <f t="shared" ca="1" si="35"/>
        <v/>
      </c>
      <c r="AT30" s="155" t="str">
        <f t="shared" ca="1" si="35"/>
        <v/>
      </c>
      <c r="AU30" s="156" t="str">
        <f t="shared" ca="1" si="35"/>
        <v/>
      </c>
      <c r="AV30" s="156" t="str">
        <f t="shared" ca="1" si="35"/>
        <v/>
      </c>
      <c r="AW30" s="157" t="str">
        <f t="shared" ca="1" si="35"/>
        <v/>
      </c>
      <c r="AX30" s="155" t="str">
        <f t="shared" ca="1" si="35"/>
        <v/>
      </c>
      <c r="AY30" s="156" t="str">
        <f t="shared" ca="1" si="35"/>
        <v/>
      </c>
      <c r="AZ30" s="156" t="str">
        <f t="shared" ca="1" si="35"/>
        <v/>
      </c>
      <c r="BA30" s="157" t="str">
        <f t="shared" ca="1" si="35"/>
        <v/>
      </c>
      <c r="BB30" s="155" t="str">
        <f t="shared" ca="1" si="35"/>
        <v/>
      </c>
      <c r="BC30" s="156" t="str">
        <f t="shared" ca="1" si="35"/>
        <v/>
      </c>
      <c r="BD30" s="156" t="str">
        <f t="shared" ca="1" si="35"/>
        <v/>
      </c>
      <c r="BE30" s="157" t="str">
        <f t="shared" ca="1" si="35"/>
        <v/>
      </c>
      <c r="BF30" s="155" t="str">
        <f t="shared" ca="1" si="35"/>
        <v/>
      </c>
      <c r="BG30" s="156" t="str">
        <f t="shared" ca="1" si="35"/>
        <v/>
      </c>
      <c r="BH30" s="156" t="str">
        <f t="shared" ca="1" si="35"/>
        <v/>
      </c>
      <c r="BI30" s="157" t="str">
        <f t="shared" ca="1" si="35"/>
        <v/>
      </c>
      <c r="BJ30" s="155" t="str">
        <f t="shared" ca="1" si="35"/>
        <v/>
      </c>
      <c r="BK30" s="156" t="str">
        <f t="shared" ca="1" si="35"/>
        <v/>
      </c>
      <c r="BL30" s="156" t="str">
        <f t="shared" ca="1" si="35"/>
        <v/>
      </c>
      <c r="BM30" s="157" t="str">
        <f t="shared" ca="1" si="35"/>
        <v/>
      </c>
      <c r="BN30" s="155" t="str">
        <f t="shared" ca="1" si="35"/>
        <v/>
      </c>
      <c r="BO30" s="156" t="str">
        <f t="shared" ca="1" si="35"/>
        <v/>
      </c>
      <c r="BP30" s="156" t="str">
        <f t="shared" ca="1" si="35"/>
        <v/>
      </c>
      <c r="BQ30" s="157" t="str">
        <f t="shared" ca="1" si="35"/>
        <v/>
      </c>
      <c r="BR30" s="155" t="str">
        <f t="shared" ca="1" si="35"/>
        <v/>
      </c>
      <c r="BS30" s="156" t="str">
        <f t="shared" ref="BS30:DI30" ca="1" si="36">BS294</f>
        <v/>
      </c>
      <c r="BT30" s="156" t="str">
        <f t="shared" ca="1" si="36"/>
        <v/>
      </c>
      <c r="BU30" s="157" t="str">
        <f t="shared" ca="1" si="36"/>
        <v/>
      </c>
      <c r="BV30" s="155" t="str">
        <f t="shared" ca="1" si="36"/>
        <v/>
      </c>
      <c r="BW30" s="156" t="str">
        <f t="shared" ca="1" si="36"/>
        <v/>
      </c>
      <c r="BX30" s="156" t="str">
        <f t="shared" ca="1" si="36"/>
        <v/>
      </c>
      <c r="BY30" s="157" t="str">
        <f t="shared" ca="1" si="36"/>
        <v/>
      </c>
      <c r="BZ30" s="155" t="str">
        <f t="shared" ca="1" si="36"/>
        <v/>
      </c>
      <c r="CA30" s="156" t="str">
        <f t="shared" ca="1" si="36"/>
        <v/>
      </c>
      <c r="CB30" s="156" t="str">
        <f t="shared" ca="1" si="36"/>
        <v/>
      </c>
      <c r="CC30" s="157" t="str">
        <f t="shared" ca="1" si="36"/>
        <v/>
      </c>
      <c r="CD30" s="155" t="str">
        <f t="shared" ca="1" si="36"/>
        <v/>
      </c>
      <c r="CE30" s="156" t="str">
        <f t="shared" ca="1" si="36"/>
        <v/>
      </c>
      <c r="CF30" s="156" t="str">
        <f t="shared" ca="1" si="36"/>
        <v/>
      </c>
      <c r="CG30" s="157" t="str">
        <f t="shared" ca="1" si="36"/>
        <v/>
      </c>
      <c r="CH30" s="155" t="str">
        <f t="shared" ca="1" si="36"/>
        <v/>
      </c>
      <c r="CI30" s="156" t="str">
        <f t="shared" ca="1" si="36"/>
        <v/>
      </c>
      <c r="CJ30" s="156" t="str">
        <f t="shared" ca="1" si="36"/>
        <v/>
      </c>
      <c r="CK30" s="157" t="str">
        <f t="shared" ca="1" si="36"/>
        <v/>
      </c>
      <c r="CL30" s="155" t="str">
        <f t="shared" ca="1" si="36"/>
        <v/>
      </c>
      <c r="CM30" s="156" t="str">
        <f t="shared" ca="1" si="36"/>
        <v/>
      </c>
      <c r="CN30" s="156" t="str">
        <f t="shared" ca="1" si="36"/>
        <v/>
      </c>
      <c r="CO30" s="157" t="str">
        <f t="shared" ca="1" si="36"/>
        <v/>
      </c>
      <c r="CP30" s="155" t="str">
        <f t="shared" ca="1" si="36"/>
        <v/>
      </c>
      <c r="CQ30" s="156" t="str">
        <f t="shared" ca="1" si="36"/>
        <v/>
      </c>
      <c r="CR30" s="156" t="str">
        <f t="shared" ca="1" si="36"/>
        <v/>
      </c>
      <c r="CS30" s="157" t="str">
        <f t="shared" ca="1" si="36"/>
        <v/>
      </c>
      <c r="CT30" s="155" t="str">
        <f t="shared" ca="1" si="36"/>
        <v/>
      </c>
      <c r="CU30" s="156" t="str">
        <f t="shared" ca="1" si="36"/>
        <v/>
      </c>
      <c r="CV30" s="156" t="str">
        <f t="shared" ca="1" si="36"/>
        <v/>
      </c>
      <c r="CW30" s="157" t="str">
        <f t="shared" ca="1" si="36"/>
        <v/>
      </c>
      <c r="CX30" s="155" t="str">
        <f t="shared" ca="1" si="36"/>
        <v/>
      </c>
      <c r="CY30" s="156" t="str">
        <f t="shared" ca="1" si="36"/>
        <v/>
      </c>
      <c r="CZ30" s="156" t="str">
        <f t="shared" ca="1" si="36"/>
        <v/>
      </c>
      <c r="DA30" s="157" t="str">
        <f t="shared" ca="1" si="36"/>
        <v/>
      </c>
      <c r="DB30" s="155" t="str">
        <f t="shared" ca="1" si="36"/>
        <v/>
      </c>
      <c r="DC30" s="156" t="str">
        <f t="shared" ca="1" si="36"/>
        <v/>
      </c>
      <c r="DD30" s="156" t="str">
        <f t="shared" ca="1" si="36"/>
        <v/>
      </c>
      <c r="DE30" s="157" t="str">
        <f t="shared" ca="1" si="36"/>
        <v/>
      </c>
      <c r="DF30" s="155" t="str">
        <f t="shared" ca="1" si="36"/>
        <v/>
      </c>
      <c r="DG30" s="156" t="str">
        <f t="shared" ca="1" si="36"/>
        <v/>
      </c>
      <c r="DH30" s="156" t="str">
        <f t="shared" ca="1" si="36"/>
        <v/>
      </c>
      <c r="DI30" s="157" t="str">
        <f t="shared" ca="1" si="36"/>
        <v/>
      </c>
      <c r="DK30" s="156">
        <f t="shared" ref="DK30:EK30" ca="1" si="37">DK294</f>
        <v>0</v>
      </c>
      <c r="DL30" s="156" t="e">
        <f t="shared" ca="1" si="37"/>
        <v>#N/A</v>
      </c>
      <c r="DM30" s="156" t="e">
        <f t="shared" ca="1" si="37"/>
        <v>#VALUE!</v>
      </c>
      <c r="DN30" s="156" t="e">
        <f t="shared" ca="1" si="37"/>
        <v>#VALUE!</v>
      </c>
      <c r="DO30" s="156" t="e">
        <f t="shared" ca="1" si="37"/>
        <v>#VALUE!</v>
      </c>
      <c r="DP30" s="156" t="e">
        <f t="shared" ca="1" si="37"/>
        <v>#VALUE!</v>
      </c>
      <c r="DQ30" s="156" t="e">
        <f t="shared" ca="1" si="37"/>
        <v>#VALUE!</v>
      </c>
      <c r="DR30" s="156" t="e">
        <f t="shared" ca="1" si="37"/>
        <v>#VALUE!</v>
      </c>
      <c r="DS30" s="156" t="e">
        <f t="shared" ca="1" si="37"/>
        <v>#VALUE!</v>
      </c>
      <c r="DT30" s="156" t="e">
        <f t="shared" ca="1" si="37"/>
        <v>#VALUE!</v>
      </c>
      <c r="DU30" s="156" t="e">
        <f t="shared" ca="1" si="37"/>
        <v>#VALUE!</v>
      </c>
      <c r="DV30" s="156" t="e">
        <f t="shared" ca="1" si="37"/>
        <v>#VALUE!</v>
      </c>
      <c r="DW30" s="156" t="e">
        <f t="shared" ca="1" si="37"/>
        <v>#VALUE!</v>
      </c>
      <c r="DX30" s="156" t="e">
        <f t="shared" ca="1" si="37"/>
        <v>#VALUE!</v>
      </c>
      <c r="DY30" s="156" t="e">
        <f t="shared" ca="1" si="37"/>
        <v>#VALUE!</v>
      </c>
      <c r="DZ30" s="156" t="e">
        <f t="shared" ca="1" si="37"/>
        <v>#VALUE!</v>
      </c>
      <c r="EA30" s="156" t="e">
        <f t="shared" ca="1" si="37"/>
        <v>#VALUE!</v>
      </c>
      <c r="EB30" s="156" t="e">
        <f t="shared" ca="1" si="37"/>
        <v>#VALUE!</v>
      </c>
      <c r="EC30" s="156" t="e">
        <f t="shared" ca="1" si="37"/>
        <v>#VALUE!</v>
      </c>
      <c r="ED30" s="156" t="e">
        <f t="shared" ca="1" si="37"/>
        <v>#VALUE!</v>
      </c>
      <c r="EE30" s="156" t="e">
        <f t="shared" ca="1" si="37"/>
        <v>#VALUE!</v>
      </c>
      <c r="EF30" s="156" t="e">
        <f t="shared" ca="1" si="37"/>
        <v>#VALUE!</v>
      </c>
      <c r="EG30" s="156" t="e">
        <f t="shared" ca="1" si="37"/>
        <v>#VALUE!</v>
      </c>
      <c r="EH30" s="156" t="e">
        <f t="shared" ca="1" si="37"/>
        <v>#VALUE!</v>
      </c>
      <c r="EI30" s="156" t="e">
        <f t="shared" ca="1" si="37"/>
        <v>#VALUE!</v>
      </c>
      <c r="EJ30" s="156" t="e">
        <f t="shared" ca="1" si="37"/>
        <v>#VALUE!</v>
      </c>
      <c r="EK30" s="156" t="e">
        <f t="shared" ca="1" si="37"/>
        <v>#VALUE!</v>
      </c>
    </row>
    <row r="31" spans="1:141" x14ac:dyDescent="0.25">
      <c r="A31" s="90"/>
      <c r="B31" s="90"/>
      <c r="C31" s="90"/>
      <c r="D31" s="90"/>
      <c r="E31" s="154"/>
      <c r="F31" s="158"/>
      <c r="G31" s="154"/>
      <c r="H31" s="154"/>
      <c r="I31" s="154"/>
      <c r="J31" s="158"/>
      <c r="K31" s="154"/>
      <c r="L31" s="154"/>
      <c r="M31" s="154"/>
      <c r="N31" s="158"/>
      <c r="O31" s="154"/>
      <c r="P31" s="154"/>
      <c r="Q31" s="154"/>
      <c r="R31" s="158"/>
      <c r="S31" s="154"/>
      <c r="T31" s="154"/>
      <c r="U31" s="154"/>
      <c r="V31" s="158"/>
      <c r="W31" s="154"/>
      <c r="X31" s="154"/>
      <c r="Y31" s="154"/>
      <c r="Z31" s="158"/>
      <c r="AA31" s="154"/>
      <c r="AB31" s="154"/>
      <c r="AC31" s="154"/>
      <c r="AD31" s="158"/>
      <c r="AE31" s="154"/>
      <c r="AF31" s="154"/>
      <c r="AG31" s="154"/>
      <c r="AH31" s="158"/>
      <c r="AI31" s="154"/>
      <c r="AJ31" s="154"/>
      <c r="AK31" s="154"/>
      <c r="AL31" s="158"/>
      <c r="AM31" s="154"/>
      <c r="AN31" s="154"/>
      <c r="AO31" s="154"/>
      <c r="AP31" s="158"/>
      <c r="AQ31" s="154"/>
      <c r="AR31" s="154"/>
      <c r="AS31" s="154"/>
      <c r="AT31" s="158"/>
      <c r="AU31" s="154"/>
      <c r="AV31" s="154"/>
      <c r="AW31" s="154"/>
      <c r="AX31" s="158"/>
      <c r="AY31" s="154"/>
      <c r="AZ31" s="154"/>
      <c r="BA31" s="154"/>
      <c r="BB31" s="158"/>
      <c r="BC31" s="154"/>
      <c r="BD31" s="154"/>
      <c r="BE31" s="154"/>
      <c r="BF31" s="158"/>
      <c r="BG31" s="154"/>
      <c r="BH31" s="154"/>
      <c r="BI31" s="154"/>
      <c r="BJ31" s="158"/>
      <c r="BK31" s="154"/>
      <c r="BL31" s="154"/>
      <c r="BM31" s="154"/>
      <c r="BN31" s="158"/>
      <c r="BO31" s="154"/>
      <c r="BP31" s="154"/>
      <c r="BQ31" s="154"/>
      <c r="BR31" s="158"/>
      <c r="BS31" s="154"/>
      <c r="BT31" s="154"/>
      <c r="BU31" s="154"/>
      <c r="BV31" s="158"/>
      <c r="BW31" s="154"/>
      <c r="BX31" s="154"/>
      <c r="BY31" s="154"/>
      <c r="BZ31" s="158"/>
      <c r="CA31" s="154"/>
      <c r="CB31" s="154"/>
      <c r="CC31" s="154"/>
      <c r="CD31" s="158"/>
      <c r="CE31" s="154"/>
      <c r="CF31" s="154"/>
      <c r="CG31" s="154"/>
      <c r="CH31" s="158"/>
      <c r="CI31" s="154"/>
      <c r="CJ31" s="154"/>
      <c r="CK31" s="154"/>
      <c r="CL31" s="158"/>
      <c r="CM31" s="154"/>
      <c r="CN31" s="154"/>
      <c r="CO31" s="154"/>
      <c r="CP31" s="158"/>
      <c r="CQ31" s="154"/>
      <c r="CR31" s="154"/>
      <c r="CS31" s="154"/>
      <c r="CT31" s="158"/>
      <c r="CU31" s="154"/>
      <c r="CV31" s="154"/>
      <c r="CW31" s="154"/>
      <c r="CX31" s="158"/>
      <c r="CY31" s="154"/>
      <c r="CZ31" s="154"/>
      <c r="DA31" s="154"/>
      <c r="DB31" s="158"/>
      <c r="DC31" s="154"/>
      <c r="DD31" s="154"/>
      <c r="DE31" s="154"/>
      <c r="DF31" s="158"/>
      <c r="DG31" s="154"/>
      <c r="DH31" s="154"/>
      <c r="DI31" s="159"/>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row>
    <row r="32" spans="1:141" x14ac:dyDescent="0.25">
      <c r="A32" s="90"/>
      <c r="B32" s="90"/>
      <c r="C32" s="111"/>
      <c r="D32" s="90"/>
      <c r="E32" s="160" t="s">
        <v>250</v>
      </c>
      <c r="F32" s="161">
        <f ca="1">SUM(F27,F30)</f>
        <v>0</v>
      </c>
      <c r="G32" s="162">
        <f t="shared" ref="G32:BR32" ca="1" si="38">SUM(G27,G30)</f>
        <v>0</v>
      </c>
      <c r="H32" s="162">
        <f t="shared" ca="1" si="38"/>
        <v>0</v>
      </c>
      <c r="I32" s="163">
        <f t="shared" ca="1" si="38"/>
        <v>0</v>
      </c>
      <c r="J32" s="161">
        <f t="shared" ca="1" si="38"/>
        <v>0</v>
      </c>
      <c r="K32" s="162">
        <f t="shared" ca="1" si="38"/>
        <v>0</v>
      </c>
      <c r="L32" s="162">
        <f t="shared" ca="1" si="38"/>
        <v>0</v>
      </c>
      <c r="M32" s="163">
        <f t="shared" ca="1" si="38"/>
        <v>0</v>
      </c>
      <c r="N32" s="161">
        <f t="shared" ca="1" si="38"/>
        <v>0</v>
      </c>
      <c r="O32" s="162">
        <f t="shared" ca="1" si="38"/>
        <v>0</v>
      </c>
      <c r="P32" s="162">
        <f t="shared" ca="1" si="38"/>
        <v>0</v>
      </c>
      <c r="Q32" s="163">
        <f t="shared" ca="1" si="38"/>
        <v>0</v>
      </c>
      <c r="R32" s="161">
        <f t="shared" ca="1" si="38"/>
        <v>0</v>
      </c>
      <c r="S32" s="162">
        <f t="shared" ca="1" si="38"/>
        <v>0</v>
      </c>
      <c r="T32" s="162">
        <f t="shared" ca="1" si="38"/>
        <v>0</v>
      </c>
      <c r="U32" s="163">
        <f t="shared" ca="1" si="38"/>
        <v>0</v>
      </c>
      <c r="V32" s="161">
        <f t="shared" ca="1" si="38"/>
        <v>0</v>
      </c>
      <c r="W32" s="162">
        <f t="shared" ca="1" si="38"/>
        <v>0</v>
      </c>
      <c r="X32" s="162">
        <f t="shared" ca="1" si="38"/>
        <v>0</v>
      </c>
      <c r="Y32" s="163">
        <f t="shared" ca="1" si="38"/>
        <v>0</v>
      </c>
      <c r="Z32" s="161">
        <f t="shared" ca="1" si="38"/>
        <v>0</v>
      </c>
      <c r="AA32" s="162">
        <f t="shared" ca="1" si="38"/>
        <v>0</v>
      </c>
      <c r="AB32" s="162">
        <f t="shared" ca="1" si="38"/>
        <v>0</v>
      </c>
      <c r="AC32" s="163">
        <f t="shared" ca="1" si="38"/>
        <v>0</v>
      </c>
      <c r="AD32" s="161">
        <f t="shared" ca="1" si="38"/>
        <v>0</v>
      </c>
      <c r="AE32" s="162">
        <f t="shared" ca="1" si="38"/>
        <v>0</v>
      </c>
      <c r="AF32" s="162">
        <f t="shared" ca="1" si="38"/>
        <v>0</v>
      </c>
      <c r="AG32" s="163">
        <f t="shared" ca="1" si="38"/>
        <v>0</v>
      </c>
      <c r="AH32" s="161">
        <f t="shared" ca="1" si="38"/>
        <v>0</v>
      </c>
      <c r="AI32" s="162">
        <f t="shared" ca="1" si="38"/>
        <v>0</v>
      </c>
      <c r="AJ32" s="162">
        <f t="shared" ca="1" si="38"/>
        <v>0</v>
      </c>
      <c r="AK32" s="163">
        <f t="shared" ca="1" si="38"/>
        <v>0</v>
      </c>
      <c r="AL32" s="161">
        <f t="shared" ca="1" si="38"/>
        <v>0</v>
      </c>
      <c r="AM32" s="162">
        <f t="shared" ca="1" si="38"/>
        <v>0</v>
      </c>
      <c r="AN32" s="162">
        <f t="shared" ca="1" si="38"/>
        <v>0</v>
      </c>
      <c r="AO32" s="163">
        <f t="shared" ca="1" si="38"/>
        <v>0</v>
      </c>
      <c r="AP32" s="161">
        <f t="shared" ca="1" si="38"/>
        <v>0</v>
      </c>
      <c r="AQ32" s="162">
        <f t="shared" ca="1" si="38"/>
        <v>0</v>
      </c>
      <c r="AR32" s="162">
        <f t="shared" ca="1" si="38"/>
        <v>0</v>
      </c>
      <c r="AS32" s="163">
        <f t="shared" ca="1" si="38"/>
        <v>0</v>
      </c>
      <c r="AT32" s="161">
        <f t="shared" ca="1" si="38"/>
        <v>0</v>
      </c>
      <c r="AU32" s="162">
        <f t="shared" ca="1" si="38"/>
        <v>0</v>
      </c>
      <c r="AV32" s="162">
        <f t="shared" ca="1" si="38"/>
        <v>0</v>
      </c>
      <c r="AW32" s="163">
        <f t="shared" ca="1" si="38"/>
        <v>0</v>
      </c>
      <c r="AX32" s="161">
        <f t="shared" ca="1" si="38"/>
        <v>0</v>
      </c>
      <c r="AY32" s="162">
        <f t="shared" ca="1" si="38"/>
        <v>0</v>
      </c>
      <c r="AZ32" s="162">
        <f t="shared" ca="1" si="38"/>
        <v>0</v>
      </c>
      <c r="BA32" s="163">
        <f t="shared" ca="1" si="38"/>
        <v>0</v>
      </c>
      <c r="BB32" s="161">
        <f t="shared" ca="1" si="38"/>
        <v>0</v>
      </c>
      <c r="BC32" s="162">
        <f t="shared" ca="1" si="38"/>
        <v>0</v>
      </c>
      <c r="BD32" s="162">
        <f t="shared" ca="1" si="38"/>
        <v>0</v>
      </c>
      <c r="BE32" s="163">
        <f t="shared" ca="1" si="38"/>
        <v>0</v>
      </c>
      <c r="BF32" s="161">
        <f t="shared" ca="1" si="38"/>
        <v>0</v>
      </c>
      <c r="BG32" s="162">
        <f t="shared" ca="1" si="38"/>
        <v>0</v>
      </c>
      <c r="BH32" s="162">
        <f t="shared" ca="1" si="38"/>
        <v>0</v>
      </c>
      <c r="BI32" s="163">
        <f t="shared" ca="1" si="38"/>
        <v>0</v>
      </c>
      <c r="BJ32" s="161">
        <f t="shared" ca="1" si="38"/>
        <v>0</v>
      </c>
      <c r="BK32" s="162">
        <f t="shared" ca="1" si="38"/>
        <v>0</v>
      </c>
      <c r="BL32" s="162">
        <f t="shared" ca="1" si="38"/>
        <v>0</v>
      </c>
      <c r="BM32" s="163">
        <f t="shared" ca="1" si="38"/>
        <v>0</v>
      </c>
      <c r="BN32" s="161">
        <f t="shared" ca="1" si="38"/>
        <v>0</v>
      </c>
      <c r="BO32" s="162">
        <f t="shared" ca="1" si="38"/>
        <v>0</v>
      </c>
      <c r="BP32" s="162">
        <f t="shared" ca="1" si="38"/>
        <v>0</v>
      </c>
      <c r="BQ32" s="163">
        <f t="shared" ca="1" si="38"/>
        <v>0</v>
      </c>
      <c r="BR32" s="161">
        <f t="shared" ca="1" si="38"/>
        <v>0</v>
      </c>
      <c r="BS32" s="162">
        <f t="shared" ref="BS32:DI32" ca="1" si="39">SUM(BS27,BS30)</f>
        <v>0</v>
      </c>
      <c r="BT32" s="162">
        <f t="shared" ca="1" si="39"/>
        <v>0</v>
      </c>
      <c r="BU32" s="163">
        <f t="shared" ca="1" si="39"/>
        <v>0</v>
      </c>
      <c r="BV32" s="161">
        <f t="shared" ca="1" si="39"/>
        <v>0</v>
      </c>
      <c r="BW32" s="162">
        <f t="shared" ca="1" si="39"/>
        <v>0</v>
      </c>
      <c r="BX32" s="162">
        <f t="shared" ca="1" si="39"/>
        <v>0</v>
      </c>
      <c r="BY32" s="163">
        <f t="shared" ca="1" si="39"/>
        <v>0</v>
      </c>
      <c r="BZ32" s="161">
        <f t="shared" ca="1" si="39"/>
        <v>0</v>
      </c>
      <c r="CA32" s="162">
        <f t="shared" ca="1" si="39"/>
        <v>0</v>
      </c>
      <c r="CB32" s="162">
        <f t="shared" ca="1" si="39"/>
        <v>0</v>
      </c>
      <c r="CC32" s="163">
        <f t="shared" ca="1" si="39"/>
        <v>0</v>
      </c>
      <c r="CD32" s="161">
        <f t="shared" ca="1" si="39"/>
        <v>0</v>
      </c>
      <c r="CE32" s="162">
        <f t="shared" ca="1" si="39"/>
        <v>0</v>
      </c>
      <c r="CF32" s="162">
        <f t="shared" ca="1" si="39"/>
        <v>0</v>
      </c>
      <c r="CG32" s="163">
        <f t="shared" ca="1" si="39"/>
        <v>0</v>
      </c>
      <c r="CH32" s="161">
        <f t="shared" ca="1" si="39"/>
        <v>0</v>
      </c>
      <c r="CI32" s="162">
        <f t="shared" ca="1" si="39"/>
        <v>0</v>
      </c>
      <c r="CJ32" s="162">
        <f t="shared" ca="1" si="39"/>
        <v>0</v>
      </c>
      <c r="CK32" s="163">
        <f t="shared" ca="1" si="39"/>
        <v>0</v>
      </c>
      <c r="CL32" s="161">
        <f t="shared" ca="1" si="39"/>
        <v>0</v>
      </c>
      <c r="CM32" s="162">
        <f t="shared" ca="1" si="39"/>
        <v>0</v>
      </c>
      <c r="CN32" s="162">
        <f t="shared" ca="1" si="39"/>
        <v>0</v>
      </c>
      <c r="CO32" s="163">
        <f t="shared" ca="1" si="39"/>
        <v>0</v>
      </c>
      <c r="CP32" s="161">
        <f t="shared" ca="1" si="39"/>
        <v>0</v>
      </c>
      <c r="CQ32" s="162">
        <f t="shared" ca="1" si="39"/>
        <v>0</v>
      </c>
      <c r="CR32" s="162">
        <f t="shared" ca="1" si="39"/>
        <v>0</v>
      </c>
      <c r="CS32" s="163">
        <f t="shared" ca="1" si="39"/>
        <v>0</v>
      </c>
      <c r="CT32" s="161">
        <f t="shared" ca="1" si="39"/>
        <v>0</v>
      </c>
      <c r="CU32" s="162">
        <f t="shared" ca="1" si="39"/>
        <v>0</v>
      </c>
      <c r="CV32" s="162">
        <f t="shared" ca="1" si="39"/>
        <v>0</v>
      </c>
      <c r="CW32" s="163">
        <f t="shared" ca="1" si="39"/>
        <v>0</v>
      </c>
      <c r="CX32" s="161">
        <f t="shared" ca="1" si="39"/>
        <v>0</v>
      </c>
      <c r="CY32" s="162">
        <f t="shared" ca="1" si="39"/>
        <v>0</v>
      </c>
      <c r="CZ32" s="162">
        <f t="shared" ca="1" si="39"/>
        <v>0</v>
      </c>
      <c r="DA32" s="163">
        <f t="shared" ca="1" si="39"/>
        <v>0</v>
      </c>
      <c r="DB32" s="161">
        <f t="shared" ca="1" si="39"/>
        <v>0</v>
      </c>
      <c r="DC32" s="162">
        <f t="shared" ca="1" si="39"/>
        <v>0</v>
      </c>
      <c r="DD32" s="162">
        <f t="shared" ca="1" si="39"/>
        <v>0</v>
      </c>
      <c r="DE32" s="163">
        <f t="shared" ca="1" si="39"/>
        <v>0</v>
      </c>
      <c r="DF32" s="161">
        <f t="shared" ca="1" si="39"/>
        <v>0</v>
      </c>
      <c r="DG32" s="162">
        <f t="shared" ca="1" si="39"/>
        <v>0</v>
      </c>
      <c r="DH32" s="162">
        <f t="shared" ca="1" si="39"/>
        <v>0</v>
      </c>
      <c r="DI32" s="163">
        <f t="shared" ca="1" si="39"/>
        <v>0</v>
      </c>
      <c r="DK32" s="162">
        <f t="shared" ref="DK32:EK32" ca="1" si="40">SUM(DK27,DK30)</f>
        <v>0</v>
      </c>
      <c r="DL32" s="162" t="e">
        <f t="shared" ca="1" si="40"/>
        <v>#N/A</v>
      </c>
      <c r="DM32" s="162" t="e">
        <f t="shared" ca="1" si="40"/>
        <v>#VALUE!</v>
      </c>
      <c r="DN32" s="162" t="e">
        <f t="shared" ca="1" si="40"/>
        <v>#VALUE!</v>
      </c>
      <c r="DO32" s="162" t="e">
        <f t="shared" ca="1" si="40"/>
        <v>#VALUE!</v>
      </c>
      <c r="DP32" s="162" t="e">
        <f t="shared" ca="1" si="40"/>
        <v>#VALUE!</v>
      </c>
      <c r="DQ32" s="162" t="e">
        <f t="shared" ca="1" si="40"/>
        <v>#VALUE!</v>
      </c>
      <c r="DR32" s="162" t="e">
        <f t="shared" ca="1" si="40"/>
        <v>#VALUE!</v>
      </c>
      <c r="DS32" s="162" t="e">
        <f t="shared" ca="1" si="40"/>
        <v>#VALUE!</v>
      </c>
      <c r="DT32" s="162" t="e">
        <f t="shared" ca="1" si="40"/>
        <v>#VALUE!</v>
      </c>
      <c r="DU32" s="162" t="e">
        <f t="shared" ca="1" si="40"/>
        <v>#VALUE!</v>
      </c>
      <c r="DV32" s="162" t="e">
        <f t="shared" ca="1" si="40"/>
        <v>#VALUE!</v>
      </c>
      <c r="DW32" s="162" t="e">
        <f t="shared" ca="1" si="40"/>
        <v>#VALUE!</v>
      </c>
      <c r="DX32" s="162" t="e">
        <f t="shared" ca="1" si="40"/>
        <v>#VALUE!</v>
      </c>
      <c r="DY32" s="162" t="e">
        <f t="shared" ca="1" si="40"/>
        <v>#VALUE!</v>
      </c>
      <c r="DZ32" s="162" t="e">
        <f t="shared" ca="1" si="40"/>
        <v>#VALUE!</v>
      </c>
      <c r="EA32" s="162" t="e">
        <f t="shared" ca="1" si="40"/>
        <v>#VALUE!</v>
      </c>
      <c r="EB32" s="162" t="e">
        <f t="shared" ca="1" si="40"/>
        <v>#VALUE!</v>
      </c>
      <c r="EC32" s="162" t="e">
        <f t="shared" ca="1" si="40"/>
        <v>#VALUE!</v>
      </c>
      <c r="ED32" s="162" t="e">
        <f t="shared" ca="1" si="40"/>
        <v>#VALUE!</v>
      </c>
      <c r="EE32" s="162" t="e">
        <f t="shared" ca="1" si="40"/>
        <v>#VALUE!</v>
      </c>
      <c r="EF32" s="162" t="e">
        <f t="shared" ca="1" si="40"/>
        <v>#VALUE!</v>
      </c>
      <c r="EG32" s="162" t="e">
        <f t="shared" ca="1" si="40"/>
        <v>#VALUE!</v>
      </c>
      <c r="EH32" s="162" t="e">
        <f t="shared" ca="1" si="40"/>
        <v>#VALUE!</v>
      </c>
      <c r="EI32" s="162" t="e">
        <f t="shared" ca="1" si="40"/>
        <v>#VALUE!</v>
      </c>
      <c r="EJ32" s="162" t="e">
        <f t="shared" ca="1" si="40"/>
        <v>#VALUE!</v>
      </c>
      <c r="EK32" s="162" t="e">
        <f t="shared" ca="1" si="40"/>
        <v>#VALUE!</v>
      </c>
    </row>
    <row r="33" spans="1:141" x14ac:dyDescent="0.25">
      <c r="A33" s="90"/>
      <c r="B33" s="90"/>
      <c r="C33" s="90"/>
      <c r="D33" s="90"/>
      <c r="E33" s="164" t="s">
        <v>251</v>
      </c>
      <c r="F33" s="165" t="str">
        <f t="shared" ref="F33:AK33" ca="1" si="41">IF(ISERROR(F32/F16),"",F32/F16)</f>
        <v/>
      </c>
      <c r="G33" s="166" t="str">
        <f t="shared" ca="1" si="41"/>
        <v/>
      </c>
      <c r="H33" s="166" t="str">
        <f t="shared" ca="1" si="41"/>
        <v/>
      </c>
      <c r="I33" s="167" t="str">
        <f t="shared" ca="1" si="41"/>
        <v/>
      </c>
      <c r="J33" s="165" t="str">
        <f t="shared" ca="1" si="41"/>
        <v/>
      </c>
      <c r="K33" s="166" t="str">
        <f t="shared" ca="1" si="41"/>
        <v/>
      </c>
      <c r="L33" s="166" t="str">
        <f t="shared" ca="1" si="41"/>
        <v/>
      </c>
      <c r="M33" s="167" t="str">
        <f t="shared" ca="1" si="41"/>
        <v/>
      </c>
      <c r="N33" s="165" t="str">
        <f t="shared" ca="1" si="41"/>
        <v/>
      </c>
      <c r="O33" s="166" t="str">
        <f t="shared" ca="1" si="41"/>
        <v/>
      </c>
      <c r="P33" s="166" t="str">
        <f t="shared" ca="1" si="41"/>
        <v/>
      </c>
      <c r="Q33" s="167" t="str">
        <f t="shared" ca="1" si="41"/>
        <v/>
      </c>
      <c r="R33" s="165" t="str">
        <f t="shared" ca="1" si="41"/>
        <v/>
      </c>
      <c r="S33" s="166" t="str">
        <f t="shared" ca="1" si="41"/>
        <v/>
      </c>
      <c r="T33" s="166" t="str">
        <f t="shared" ca="1" si="41"/>
        <v/>
      </c>
      <c r="U33" s="167" t="str">
        <f t="shared" ca="1" si="41"/>
        <v/>
      </c>
      <c r="V33" s="165" t="str">
        <f t="shared" ca="1" si="41"/>
        <v/>
      </c>
      <c r="W33" s="166" t="str">
        <f t="shared" ca="1" si="41"/>
        <v/>
      </c>
      <c r="X33" s="166" t="str">
        <f t="shared" ca="1" si="41"/>
        <v/>
      </c>
      <c r="Y33" s="167" t="str">
        <f t="shared" ca="1" si="41"/>
        <v/>
      </c>
      <c r="Z33" s="165" t="str">
        <f t="shared" ca="1" si="41"/>
        <v/>
      </c>
      <c r="AA33" s="166" t="str">
        <f t="shared" ca="1" si="41"/>
        <v/>
      </c>
      <c r="AB33" s="166" t="str">
        <f t="shared" ca="1" si="41"/>
        <v/>
      </c>
      <c r="AC33" s="167" t="str">
        <f t="shared" ca="1" si="41"/>
        <v/>
      </c>
      <c r="AD33" s="165" t="str">
        <f t="shared" ca="1" si="41"/>
        <v/>
      </c>
      <c r="AE33" s="166" t="str">
        <f t="shared" ca="1" si="41"/>
        <v/>
      </c>
      <c r="AF33" s="166" t="str">
        <f t="shared" ca="1" si="41"/>
        <v/>
      </c>
      <c r="AG33" s="167" t="str">
        <f t="shared" ca="1" si="41"/>
        <v/>
      </c>
      <c r="AH33" s="165" t="str">
        <f t="shared" ca="1" si="41"/>
        <v/>
      </c>
      <c r="AI33" s="166" t="str">
        <f t="shared" ca="1" si="41"/>
        <v/>
      </c>
      <c r="AJ33" s="166" t="str">
        <f t="shared" ca="1" si="41"/>
        <v/>
      </c>
      <c r="AK33" s="167" t="str">
        <f t="shared" ca="1" si="41"/>
        <v/>
      </c>
      <c r="AL33" s="165" t="str">
        <f t="shared" ref="AL33:BQ33" ca="1" si="42">IF(ISERROR(AL32/AL16),"",AL32/AL16)</f>
        <v/>
      </c>
      <c r="AM33" s="166" t="str">
        <f t="shared" ca="1" si="42"/>
        <v/>
      </c>
      <c r="AN33" s="166" t="str">
        <f t="shared" ca="1" si="42"/>
        <v/>
      </c>
      <c r="AO33" s="167" t="str">
        <f t="shared" ca="1" si="42"/>
        <v/>
      </c>
      <c r="AP33" s="165" t="str">
        <f t="shared" ca="1" si="42"/>
        <v/>
      </c>
      <c r="AQ33" s="166" t="str">
        <f t="shared" ca="1" si="42"/>
        <v/>
      </c>
      <c r="AR33" s="166" t="str">
        <f t="shared" ca="1" si="42"/>
        <v/>
      </c>
      <c r="AS33" s="167" t="str">
        <f t="shared" ca="1" si="42"/>
        <v/>
      </c>
      <c r="AT33" s="165" t="str">
        <f t="shared" ca="1" si="42"/>
        <v/>
      </c>
      <c r="AU33" s="166" t="str">
        <f t="shared" ca="1" si="42"/>
        <v/>
      </c>
      <c r="AV33" s="166" t="str">
        <f t="shared" ca="1" si="42"/>
        <v/>
      </c>
      <c r="AW33" s="167" t="str">
        <f t="shared" ca="1" si="42"/>
        <v/>
      </c>
      <c r="AX33" s="165" t="str">
        <f t="shared" ca="1" si="42"/>
        <v/>
      </c>
      <c r="AY33" s="166" t="str">
        <f t="shared" ca="1" si="42"/>
        <v/>
      </c>
      <c r="AZ33" s="166" t="str">
        <f t="shared" ca="1" si="42"/>
        <v/>
      </c>
      <c r="BA33" s="167" t="str">
        <f t="shared" ca="1" si="42"/>
        <v/>
      </c>
      <c r="BB33" s="165" t="str">
        <f t="shared" ca="1" si="42"/>
        <v/>
      </c>
      <c r="BC33" s="166" t="str">
        <f t="shared" ca="1" si="42"/>
        <v/>
      </c>
      <c r="BD33" s="166" t="str">
        <f t="shared" ca="1" si="42"/>
        <v/>
      </c>
      <c r="BE33" s="167" t="str">
        <f t="shared" ca="1" si="42"/>
        <v/>
      </c>
      <c r="BF33" s="165" t="str">
        <f t="shared" ca="1" si="42"/>
        <v/>
      </c>
      <c r="BG33" s="166" t="str">
        <f t="shared" ca="1" si="42"/>
        <v/>
      </c>
      <c r="BH33" s="166" t="str">
        <f t="shared" ca="1" si="42"/>
        <v/>
      </c>
      <c r="BI33" s="167" t="str">
        <f t="shared" ca="1" si="42"/>
        <v/>
      </c>
      <c r="BJ33" s="165" t="str">
        <f t="shared" ca="1" si="42"/>
        <v/>
      </c>
      <c r="BK33" s="166" t="str">
        <f t="shared" ca="1" si="42"/>
        <v/>
      </c>
      <c r="BL33" s="166" t="str">
        <f t="shared" ca="1" si="42"/>
        <v/>
      </c>
      <c r="BM33" s="167" t="str">
        <f t="shared" ca="1" si="42"/>
        <v/>
      </c>
      <c r="BN33" s="165" t="str">
        <f t="shared" ca="1" si="42"/>
        <v/>
      </c>
      <c r="BO33" s="166" t="str">
        <f t="shared" ca="1" si="42"/>
        <v/>
      </c>
      <c r="BP33" s="166" t="str">
        <f t="shared" ca="1" si="42"/>
        <v/>
      </c>
      <c r="BQ33" s="167" t="str">
        <f t="shared" ca="1" si="42"/>
        <v/>
      </c>
      <c r="BR33" s="165" t="str">
        <f t="shared" ref="BR33:CW33" ca="1" si="43">IF(ISERROR(BR32/BR16),"",BR32/BR16)</f>
        <v/>
      </c>
      <c r="BS33" s="166" t="str">
        <f t="shared" ca="1" si="43"/>
        <v/>
      </c>
      <c r="BT33" s="166" t="str">
        <f t="shared" ca="1" si="43"/>
        <v/>
      </c>
      <c r="BU33" s="167" t="str">
        <f t="shared" ca="1" si="43"/>
        <v/>
      </c>
      <c r="BV33" s="165" t="str">
        <f t="shared" ca="1" si="43"/>
        <v/>
      </c>
      <c r="BW33" s="166" t="str">
        <f t="shared" ca="1" si="43"/>
        <v/>
      </c>
      <c r="BX33" s="166" t="str">
        <f t="shared" ca="1" si="43"/>
        <v/>
      </c>
      <c r="BY33" s="167" t="str">
        <f t="shared" ca="1" si="43"/>
        <v/>
      </c>
      <c r="BZ33" s="165" t="str">
        <f t="shared" ca="1" si="43"/>
        <v/>
      </c>
      <c r="CA33" s="166" t="str">
        <f t="shared" ca="1" si="43"/>
        <v/>
      </c>
      <c r="CB33" s="166" t="str">
        <f t="shared" ca="1" si="43"/>
        <v/>
      </c>
      <c r="CC33" s="167" t="str">
        <f t="shared" ca="1" si="43"/>
        <v/>
      </c>
      <c r="CD33" s="165" t="str">
        <f t="shared" ca="1" si="43"/>
        <v/>
      </c>
      <c r="CE33" s="166" t="str">
        <f t="shared" ca="1" si="43"/>
        <v/>
      </c>
      <c r="CF33" s="166" t="str">
        <f t="shared" ca="1" si="43"/>
        <v/>
      </c>
      <c r="CG33" s="167" t="str">
        <f t="shared" ca="1" si="43"/>
        <v/>
      </c>
      <c r="CH33" s="165" t="str">
        <f t="shared" ca="1" si="43"/>
        <v/>
      </c>
      <c r="CI33" s="166" t="str">
        <f t="shared" ca="1" si="43"/>
        <v/>
      </c>
      <c r="CJ33" s="166" t="str">
        <f t="shared" ca="1" si="43"/>
        <v/>
      </c>
      <c r="CK33" s="167" t="str">
        <f t="shared" ca="1" si="43"/>
        <v/>
      </c>
      <c r="CL33" s="165" t="str">
        <f t="shared" ca="1" si="43"/>
        <v/>
      </c>
      <c r="CM33" s="166" t="str">
        <f t="shared" ca="1" si="43"/>
        <v/>
      </c>
      <c r="CN33" s="166" t="str">
        <f t="shared" ca="1" si="43"/>
        <v/>
      </c>
      <c r="CO33" s="167" t="str">
        <f t="shared" ca="1" si="43"/>
        <v/>
      </c>
      <c r="CP33" s="165" t="str">
        <f t="shared" ca="1" si="43"/>
        <v/>
      </c>
      <c r="CQ33" s="166" t="str">
        <f t="shared" ca="1" si="43"/>
        <v/>
      </c>
      <c r="CR33" s="166" t="str">
        <f t="shared" ca="1" si="43"/>
        <v/>
      </c>
      <c r="CS33" s="167" t="str">
        <f t="shared" ca="1" si="43"/>
        <v/>
      </c>
      <c r="CT33" s="165" t="str">
        <f t="shared" ca="1" si="43"/>
        <v/>
      </c>
      <c r="CU33" s="166" t="str">
        <f t="shared" ca="1" si="43"/>
        <v/>
      </c>
      <c r="CV33" s="166" t="str">
        <f t="shared" ca="1" si="43"/>
        <v/>
      </c>
      <c r="CW33" s="167" t="str">
        <f t="shared" ca="1" si="43"/>
        <v/>
      </c>
      <c r="CX33" s="165" t="str">
        <f t="shared" ref="CX33:DI33" ca="1" si="44">IF(ISERROR(CX32/CX16),"",CX32/CX16)</f>
        <v/>
      </c>
      <c r="CY33" s="166" t="str">
        <f t="shared" ca="1" si="44"/>
        <v/>
      </c>
      <c r="CZ33" s="166" t="str">
        <f t="shared" ca="1" si="44"/>
        <v/>
      </c>
      <c r="DA33" s="167" t="str">
        <f t="shared" ca="1" si="44"/>
        <v/>
      </c>
      <c r="DB33" s="165" t="str">
        <f t="shared" ca="1" si="44"/>
        <v/>
      </c>
      <c r="DC33" s="166" t="str">
        <f t="shared" ca="1" si="44"/>
        <v/>
      </c>
      <c r="DD33" s="166" t="str">
        <f t="shared" ca="1" si="44"/>
        <v/>
      </c>
      <c r="DE33" s="167" t="str">
        <f t="shared" ca="1" si="44"/>
        <v/>
      </c>
      <c r="DF33" s="165" t="str">
        <f t="shared" ca="1" si="44"/>
        <v/>
      </c>
      <c r="DG33" s="166" t="str">
        <f t="shared" ca="1" si="44"/>
        <v/>
      </c>
      <c r="DH33" s="166" t="str">
        <f t="shared" ca="1" si="44"/>
        <v/>
      </c>
      <c r="DI33" s="167" t="str">
        <f t="shared" ca="1" si="44"/>
        <v/>
      </c>
      <c r="DK33" s="166" t="str">
        <f t="shared" ref="DK33:EK33" ca="1" si="45">IF(ISERROR(DK32/DK16),"",DK32/DK16)</f>
        <v/>
      </c>
      <c r="DL33" s="166" t="str">
        <f t="shared" ca="1" si="45"/>
        <v/>
      </c>
      <c r="DM33" s="166" t="str">
        <f t="shared" ca="1" si="45"/>
        <v/>
      </c>
      <c r="DN33" s="166" t="str">
        <f t="shared" ca="1" si="45"/>
        <v/>
      </c>
      <c r="DO33" s="166" t="str">
        <f t="shared" ca="1" si="45"/>
        <v/>
      </c>
      <c r="DP33" s="166" t="str">
        <f t="shared" ca="1" si="45"/>
        <v/>
      </c>
      <c r="DQ33" s="166" t="str">
        <f t="shared" ca="1" si="45"/>
        <v/>
      </c>
      <c r="DR33" s="166" t="str">
        <f t="shared" ca="1" si="45"/>
        <v/>
      </c>
      <c r="DS33" s="166" t="str">
        <f t="shared" ca="1" si="45"/>
        <v/>
      </c>
      <c r="DT33" s="166" t="str">
        <f t="shared" ca="1" si="45"/>
        <v/>
      </c>
      <c r="DU33" s="166" t="str">
        <f t="shared" ca="1" si="45"/>
        <v/>
      </c>
      <c r="DV33" s="166" t="str">
        <f t="shared" ca="1" si="45"/>
        <v/>
      </c>
      <c r="DW33" s="166" t="str">
        <f t="shared" ca="1" si="45"/>
        <v/>
      </c>
      <c r="DX33" s="166" t="str">
        <f t="shared" ca="1" si="45"/>
        <v/>
      </c>
      <c r="DY33" s="166" t="str">
        <f t="shared" ca="1" si="45"/>
        <v/>
      </c>
      <c r="DZ33" s="166" t="str">
        <f t="shared" ca="1" si="45"/>
        <v/>
      </c>
      <c r="EA33" s="166" t="str">
        <f t="shared" ca="1" si="45"/>
        <v/>
      </c>
      <c r="EB33" s="166" t="str">
        <f t="shared" ca="1" si="45"/>
        <v/>
      </c>
      <c r="EC33" s="166" t="str">
        <f t="shared" ca="1" si="45"/>
        <v/>
      </c>
      <c r="ED33" s="166" t="str">
        <f t="shared" ca="1" si="45"/>
        <v/>
      </c>
      <c r="EE33" s="166" t="str">
        <f t="shared" ca="1" si="45"/>
        <v/>
      </c>
      <c r="EF33" s="166" t="str">
        <f t="shared" ca="1" si="45"/>
        <v/>
      </c>
      <c r="EG33" s="166" t="str">
        <f t="shared" ca="1" si="45"/>
        <v/>
      </c>
      <c r="EH33" s="166" t="str">
        <f t="shared" ca="1" si="45"/>
        <v/>
      </c>
      <c r="EI33" s="166" t="str">
        <f t="shared" ca="1" si="45"/>
        <v/>
      </c>
      <c r="EJ33" s="166" t="str">
        <f t="shared" ca="1" si="45"/>
        <v/>
      </c>
      <c r="EK33" s="166" t="str">
        <f t="shared" ca="1" si="45"/>
        <v/>
      </c>
    </row>
    <row r="34" spans="1:141" x14ac:dyDescent="0.25">
      <c r="A34" s="90"/>
      <c r="B34" s="90"/>
      <c r="C34" s="90"/>
      <c r="D34" s="90"/>
      <c r="F34" s="100"/>
      <c r="J34" s="100"/>
      <c r="N34" s="100"/>
      <c r="R34" s="100"/>
      <c r="V34" s="100"/>
      <c r="Z34" s="100"/>
      <c r="AD34" s="100"/>
      <c r="AH34" s="100"/>
      <c r="AL34" s="100"/>
      <c r="AP34" s="100"/>
      <c r="AT34" s="100"/>
      <c r="AX34" s="100"/>
      <c r="BB34" s="100"/>
      <c r="BF34" s="100"/>
      <c r="BJ34" s="100"/>
      <c r="BN34" s="100"/>
      <c r="BR34" s="100"/>
      <c r="BV34" s="100"/>
      <c r="BZ34" s="100"/>
      <c r="CD34" s="100"/>
      <c r="CH34" s="100"/>
      <c r="CL34" s="100"/>
      <c r="CP34" s="100"/>
      <c r="CT34" s="100"/>
      <c r="CX34" s="100"/>
      <c r="DB34" s="100"/>
      <c r="DF34" s="100"/>
      <c r="DI34" s="101"/>
    </row>
    <row r="35" spans="1:141" x14ac:dyDescent="0.25">
      <c r="A35" s="90"/>
      <c r="B35" s="90"/>
      <c r="C35" s="90"/>
      <c r="D35" s="90"/>
      <c r="E35" t="s">
        <v>252</v>
      </c>
      <c r="F35" s="113" t="str">
        <f ca="1">F222</f>
        <v/>
      </c>
      <c r="G35" t="str">
        <f t="shared" ref="G35:BR35" ca="1" si="46">G222</f>
        <v/>
      </c>
      <c r="H35" t="str">
        <f t="shared" ca="1" si="46"/>
        <v/>
      </c>
      <c r="I35" t="str">
        <f t="shared" ca="1" si="46"/>
        <v/>
      </c>
      <c r="J35" s="100" t="str">
        <f t="shared" ca="1" si="46"/>
        <v/>
      </c>
      <c r="K35" t="str">
        <f t="shared" ca="1" si="46"/>
        <v/>
      </c>
      <c r="L35" t="str">
        <f t="shared" ca="1" si="46"/>
        <v/>
      </c>
      <c r="M35" t="str">
        <f t="shared" ca="1" si="46"/>
        <v/>
      </c>
      <c r="N35" s="100" t="str">
        <f t="shared" ca="1" si="46"/>
        <v/>
      </c>
      <c r="O35" t="str">
        <f t="shared" ca="1" si="46"/>
        <v/>
      </c>
      <c r="P35" t="str">
        <f t="shared" ca="1" si="46"/>
        <v/>
      </c>
      <c r="Q35" t="str">
        <f t="shared" ca="1" si="46"/>
        <v/>
      </c>
      <c r="R35" s="100" t="str">
        <f t="shared" ca="1" si="46"/>
        <v/>
      </c>
      <c r="S35" t="str">
        <f t="shared" ca="1" si="46"/>
        <v/>
      </c>
      <c r="T35" t="str">
        <f t="shared" ca="1" si="46"/>
        <v/>
      </c>
      <c r="U35" t="str">
        <f t="shared" ca="1" si="46"/>
        <v/>
      </c>
      <c r="V35" s="100" t="str">
        <f t="shared" ca="1" si="46"/>
        <v/>
      </c>
      <c r="W35" t="str">
        <f t="shared" ca="1" si="46"/>
        <v/>
      </c>
      <c r="X35" t="str">
        <f t="shared" ca="1" si="46"/>
        <v/>
      </c>
      <c r="Y35" t="str">
        <f t="shared" ca="1" si="46"/>
        <v/>
      </c>
      <c r="Z35" s="100" t="str">
        <f t="shared" ca="1" si="46"/>
        <v/>
      </c>
      <c r="AA35" t="str">
        <f t="shared" ca="1" si="46"/>
        <v/>
      </c>
      <c r="AB35" t="str">
        <f t="shared" ca="1" si="46"/>
        <v/>
      </c>
      <c r="AC35" t="str">
        <f t="shared" ca="1" si="46"/>
        <v/>
      </c>
      <c r="AD35" s="100" t="str">
        <f t="shared" ca="1" si="46"/>
        <v/>
      </c>
      <c r="AE35" t="str">
        <f t="shared" ca="1" si="46"/>
        <v/>
      </c>
      <c r="AF35" t="str">
        <f t="shared" ca="1" si="46"/>
        <v/>
      </c>
      <c r="AG35" t="str">
        <f t="shared" ca="1" si="46"/>
        <v/>
      </c>
      <c r="AH35" s="100" t="str">
        <f t="shared" ca="1" si="46"/>
        <v/>
      </c>
      <c r="AI35" t="str">
        <f t="shared" ca="1" si="46"/>
        <v/>
      </c>
      <c r="AJ35" t="str">
        <f t="shared" ca="1" si="46"/>
        <v/>
      </c>
      <c r="AK35" t="str">
        <f t="shared" ca="1" si="46"/>
        <v/>
      </c>
      <c r="AL35" s="100" t="str">
        <f t="shared" ca="1" si="46"/>
        <v/>
      </c>
      <c r="AM35" t="str">
        <f t="shared" ca="1" si="46"/>
        <v/>
      </c>
      <c r="AN35" t="str">
        <f t="shared" ca="1" si="46"/>
        <v/>
      </c>
      <c r="AO35" t="str">
        <f t="shared" ca="1" si="46"/>
        <v/>
      </c>
      <c r="AP35" s="100" t="str">
        <f t="shared" ca="1" si="46"/>
        <v/>
      </c>
      <c r="AQ35" t="str">
        <f t="shared" ca="1" si="46"/>
        <v/>
      </c>
      <c r="AR35" t="str">
        <f t="shared" ca="1" si="46"/>
        <v/>
      </c>
      <c r="AS35" t="str">
        <f t="shared" ca="1" si="46"/>
        <v/>
      </c>
      <c r="AT35" s="100" t="str">
        <f t="shared" ca="1" si="46"/>
        <v/>
      </c>
      <c r="AU35" t="str">
        <f t="shared" ca="1" si="46"/>
        <v/>
      </c>
      <c r="AV35" t="str">
        <f t="shared" ca="1" si="46"/>
        <v/>
      </c>
      <c r="AW35" t="str">
        <f t="shared" ca="1" si="46"/>
        <v/>
      </c>
      <c r="AX35" s="100" t="str">
        <f t="shared" ca="1" si="46"/>
        <v/>
      </c>
      <c r="AY35" t="str">
        <f t="shared" ca="1" si="46"/>
        <v/>
      </c>
      <c r="AZ35" t="str">
        <f t="shared" ca="1" si="46"/>
        <v/>
      </c>
      <c r="BA35" t="str">
        <f t="shared" ca="1" si="46"/>
        <v/>
      </c>
      <c r="BB35" s="100" t="str">
        <f t="shared" ca="1" si="46"/>
        <v/>
      </c>
      <c r="BC35" t="str">
        <f t="shared" ca="1" si="46"/>
        <v/>
      </c>
      <c r="BD35" t="str">
        <f t="shared" ca="1" si="46"/>
        <v/>
      </c>
      <c r="BE35" t="str">
        <f t="shared" ca="1" si="46"/>
        <v/>
      </c>
      <c r="BF35" s="100" t="str">
        <f t="shared" ca="1" si="46"/>
        <v/>
      </c>
      <c r="BG35" t="str">
        <f t="shared" ca="1" si="46"/>
        <v/>
      </c>
      <c r="BH35" t="str">
        <f t="shared" ca="1" si="46"/>
        <v/>
      </c>
      <c r="BI35" t="str">
        <f t="shared" ca="1" si="46"/>
        <v/>
      </c>
      <c r="BJ35" s="100" t="str">
        <f t="shared" ca="1" si="46"/>
        <v/>
      </c>
      <c r="BK35" t="str">
        <f t="shared" ca="1" si="46"/>
        <v/>
      </c>
      <c r="BL35" t="str">
        <f t="shared" ca="1" si="46"/>
        <v/>
      </c>
      <c r="BM35" t="str">
        <f t="shared" ca="1" si="46"/>
        <v/>
      </c>
      <c r="BN35" s="100" t="str">
        <f t="shared" ca="1" si="46"/>
        <v/>
      </c>
      <c r="BO35" t="str">
        <f t="shared" ca="1" si="46"/>
        <v/>
      </c>
      <c r="BP35" t="str">
        <f t="shared" ca="1" si="46"/>
        <v/>
      </c>
      <c r="BQ35" t="str">
        <f t="shared" ca="1" si="46"/>
        <v/>
      </c>
      <c r="BR35" s="100" t="str">
        <f t="shared" ca="1" si="46"/>
        <v/>
      </c>
      <c r="BS35" t="str">
        <f t="shared" ref="BS35:ED35" ca="1" si="47">BS222</f>
        <v/>
      </c>
      <c r="BT35" t="str">
        <f t="shared" ca="1" si="47"/>
        <v/>
      </c>
      <c r="BU35" t="str">
        <f t="shared" ca="1" si="47"/>
        <v/>
      </c>
      <c r="BV35" s="100" t="str">
        <f t="shared" ca="1" si="47"/>
        <v/>
      </c>
      <c r="BW35" t="str">
        <f t="shared" ca="1" si="47"/>
        <v/>
      </c>
      <c r="BX35" t="str">
        <f t="shared" ca="1" si="47"/>
        <v/>
      </c>
      <c r="BY35" t="str">
        <f t="shared" ca="1" si="47"/>
        <v/>
      </c>
      <c r="BZ35" s="100" t="str">
        <f t="shared" ca="1" si="47"/>
        <v/>
      </c>
      <c r="CA35" t="str">
        <f t="shared" ca="1" si="47"/>
        <v/>
      </c>
      <c r="CB35" t="str">
        <f t="shared" ca="1" si="47"/>
        <v/>
      </c>
      <c r="CC35" t="str">
        <f t="shared" ca="1" si="47"/>
        <v/>
      </c>
      <c r="CD35" s="100" t="str">
        <f t="shared" ca="1" si="47"/>
        <v/>
      </c>
      <c r="CE35" t="str">
        <f t="shared" ca="1" si="47"/>
        <v/>
      </c>
      <c r="CF35" t="str">
        <f t="shared" ca="1" si="47"/>
        <v/>
      </c>
      <c r="CG35" t="str">
        <f t="shared" ca="1" si="47"/>
        <v/>
      </c>
      <c r="CH35" s="100">
        <f t="shared" ca="1" si="47"/>
        <v>0</v>
      </c>
      <c r="CI35">
        <f t="shared" ca="1" si="47"/>
        <v>0</v>
      </c>
      <c r="CJ35">
        <f t="shared" ca="1" si="47"/>
        <v>0</v>
      </c>
      <c r="CK35" t="e">
        <f t="shared" ca="1" si="47"/>
        <v>#N/A</v>
      </c>
      <c r="CL35" s="100">
        <f t="shared" ca="1" si="47"/>
        <v>0</v>
      </c>
      <c r="CM35">
        <f t="shared" ca="1" si="47"/>
        <v>0</v>
      </c>
      <c r="CN35">
        <f t="shared" ca="1" si="47"/>
        <v>0</v>
      </c>
      <c r="CO35" t="e">
        <f t="shared" ca="1" si="47"/>
        <v>#N/A</v>
      </c>
      <c r="CP35" s="100">
        <f t="shared" ca="1" si="47"/>
        <v>0</v>
      </c>
      <c r="CQ35">
        <f t="shared" ca="1" si="47"/>
        <v>0</v>
      </c>
      <c r="CR35">
        <f t="shared" ca="1" si="47"/>
        <v>0</v>
      </c>
      <c r="CS35" t="e">
        <f t="shared" ca="1" si="47"/>
        <v>#N/A</v>
      </c>
      <c r="CT35" s="100">
        <f t="shared" ca="1" si="47"/>
        <v>0</v>
      </c>
      <c r="CU35">
        <f t="shared" ca="1" si="47"/>
        <v>0</v>
      </c>
      <c r="CV35">
        <f t="shared" ca="1" si="47"/>
        <v>0</v>
      </c>
      <c r="CW35" t="e">
        <f t="shared" ca="1" si="47"/>
        <v>#N/A</v>
      </c>
      <c r="CX35" s="100">
        <f t="shared" ca="1" si="47"/>
        <v>0</v>
      </c>
      <c r="CY35">
        <f t="shared" ca="1" si="47"/>
        <v>0</v>
      </c>
      <c r="CZ35">
        <f t="shared" ca="1" si="47"/>
        <v>0</v>
      </c>
      <c r="DA35" t="e">
        <f t="shared" ca="1" si="47"/>
        <v>#N/A</v>
      </c>
      <c r="DB35" s="100">
        <f t="shared" ca="1" si="47"/>
        <v>0</v>
      </c>
      <c r="DC35">
        <f t="shared" ca="1" si="47"/>
        <v>0</v>
      </c>
      <c r="DD35">
        <f t="shared" ca="1" si="47"/>
        <v>0</v>
      </c>
      <c r="DE35" t="e">
        <f t="shared" ca="1" si="47"/>
        <v>#N/A</v>
      </c>
      <c r="DF35" s="100">
        <f t="shared" ca="1" si="47"/>
        <v>0</v>
      </c>
      <c r="DG35">
        <f t="shared" ca="1" si="47"/>
        <v>0</v>
      </c>
      <c r="DH35">
        <f t="shared" ca="1" si="47"/>
        <v>0</v>
      </c>
      <c r="DI35" s="101" t="e">
        <f t="shared" ca="1" si="47"/>
        <v>#N/A</v>
      </c>
      <c r="DK35">
        <f t="shared" ca="1" si="47"/>
        <v>0</v>
      </c>
      <c r="DL35" t="e">
        <f t="shared" ca="1" si="47"/>
        <v>#N/A</v>
      </c>
      <c r="DM35" t="e">
        <f t="shared" ca="1" si="47"/>
        <v>#VALUE!</v>
      </c>
      <c r="DN35" t="e">
        <f t="shared" ca="1" si="47"/>
        <v>#VALUE!</v>
      </c>
      <c r="DO35" t="e">
        <f t="shared" ca="1" si="47"/>
        <v>#VALUE!</v>
      </c>
      <c r="DP35" t="e">
        <f t="shared" ca="1" si="47"/>
        <v>#VALUE!</v>
      </c>
      <c r="DQ35" t="e">
        <f t="shared" ca="1" si="47"/>
        <v>#VALUE!</v>
      </c>
      <c r="DR35" t="e">
        <f t="shared" ca="1" si="47"/>
        <v>#VALUE!</v>
      </c>
      <c r="DS35" t="e">
        <f t="shared" ca="1" si="47"/>
        <v>#VALUE!</v>
      </c>
      <c r="DT35" t="e">
        <f t="shared" ca="1" si="47"/>
        <v>#VALUE!</v>
      </c>
      <c r="DU35" t="e">
        <f t="shared" ca="1" si="47"/>
        <v>#VALUE!</v>
      </c>
      <c r="DV35" t="e">
        <f t="shared" ca="1" si="47"/>
        <v>#VALUE!</v>
      </c>
      <c r="DW35" t="e">
        <f t="shared" ca="1" si="47"/>
        <v>#VALUE!</v>
      </c>
      <c r="DX35" t="e">
        <f t="shared" ca="1" si="47"/>
        <v>#VALUE!</v>
      </c>
      <c r="DY35" t="e">
        <f t="shared" ca="1" si="47"/>
        <v>#VALUE!</v>
      </c>
      <c r="DZ35" t="e">
        <f t="shared" ca="1" si="47"/>
        <v>#VALUE!</v>
      </c>
      <c r="EA35" t="e">
        <f t="shared" ca="1" si="47"/>
        <v>#VALUE!</v>
      </c>
      <c r="EB35" t="e">
        <f t="shared" ca="1" si="47"/>
        <v>#VALUE!</v>
      </c>
      <c r="EC35" t="e">
        <f t="shared" ca="1" si="47"/>
        <v>#VALUE!</v>
      </c>
      <c r="ED35" t="e">
        <f t="shared" ca="1" si="47"/>
        <v>#VALUE!</v>
      </c>
      <c r="EE35" t="e">
        <f t="shared" ref="EE35:EK35" ca="1" si="48">EE222</f>
        <v>#VALUE!</v>
      </c>
      <c r="EF35" t="e">
        <f t="shared" ca="1" si="48"/>
        <v>#VALUE!</v>
      </c>
      <c r="EG35" t="e">
        <f t="shared" ca="1" si="48"/>
        <v>#VALUE!</v>
      </c>
      <c r="EH35" t="e">
        <f t="shared" ca="1" si="48"/>
        <v>#VALUE!</v>
      </c>
      <c r="EI35" t="e">
        <f t="shared" ca="1" si="48"/>
        <v>#VALUE!</v>
      </c>
      <c r="EJ35" t="e">
        <f t="shared" ca="1" si="48"/>
        <v>#VALUE!</v>
      </c>
      <c r="EK35" t="e">
        <f t="shared" ca="1" si="48"/>
        <v>#VALUE!</v>
      </c>
    </row>
    <row r="36" spans="1:141" x14ac:dyDescent="0.25">
      <c r="A36" s="90"/>
      <c r="B36" s="90"/>
      <c r="C36" s="90"/>
      <c r="D36" s="90"/>
      <c r="F36" s="100"/>
      <c r="J36" s="100"/>
      <c r="N36" s="100"/>
      <c r="R36" s="100"/>
      <c r="V36" s="100"/>
      <c r="Z36" s="100"/>
      <c r="AD36" s="100"/>
      <c r="AH36" s="100"/>
      <c r="AL36" s="100"/>
      <c r="AP36" s="100"/>
      <c r="AT36" s="100"/>
      <c r="AX36" s="100"/>
      <c r="BB36" s="100"/>
      <c r="BF36" s="100"/>
      <c r="BJ36" s="100"/>
      <c r="BN36" s="100"/>
      <c r="BR36" s="100"/>
      <c r="BV36" s="100"/>
      <c r="BZ36" s="100"/>
      <c r="CD36" s="100"/>
      <c r="CH36" s="100"/>
      <c r="CL36" s="100"/>
      <c r="CP36" s="100"/>
      <c r="CT36" s="100"/>
      <c r="CX36" s="100"/>
      <c r="DB36" s="100"/>
      <c r="DF36" s="100"/>
      <c r="DI36" s="101"/>
    </row>
    <row r="37" spans="1:141" x14ac:dyDescent="0.25">
      <c r="A37" s="90"/>
      <c r="B37" s="90"/>
      <c r="C37" s="90"/>
      <c r="D37" s="90"/>
      <c r="E37" t="s">
        <v>253</v>
      </c>
      <c r="F37" s="113" t="str">
        <f ca="1">F202</f>
        <v/>
      </c>
      <c r="G37" t="str">
        <f t="shared" ref="G37:BR37" ca="1" si="49">G202</f>
        <v/>
      </c>
      <c r="H37" t="str">
        <f t="shared" ca="1" si="49"/>
        <v/>
      </c>
      <c r="I37" t="str">
        <f t="shared" ca="1" si="49"/>
        <v/>
      </c>
      <c r="J37" s="100" t="str">
        <f t="shared" ca="1" si="49"/>
        <v/>
      </c>
      <c r="K37" t="str">
        <f t="shared" ca="1" si="49"/>
        <v/>
      </c>
      <c r="L37" t="str">
        <f t="shared" ca="1" si="49"/>
        <v/>
      </c>
      <c r="M37" t="str">
        <f t="shared" ca="1" si="49"/>
        <v/>
      </c>
      <c r="N37" s="100" t="str">
        <f t="shared" ca="1" si="49"/>
        <v/>
      </c>
      <c r="O37" t="str">
        <f t="shared" ca="1" si="49"/>
        <v/>
      </c>
      <c r="P37" t="str">
        <f t="shared" ca="1" si="49"/>
        <v/>
      </c>
      <c r="Q37" t="str">
        <f t="shared" ca="1" si="49"/>
        <v/>
      </c>
      <c r="R37" s="100" t="str">
        <f t="shared" ca="1" si="49"/>
        <v/>
      </c>
      <c r="S37" t="str">
        <f t="shared" ca="1" si="49"/>
        <v/>
      </c>
      <c r="T37" t="str">
        <f t="shared" ca="1" si="49"/>
        <v/>
      </c>
      <c r="U37" t="str">
        <f t="shared" ca="1" si="49"/>
        <v/>
      </c>
      <c r="V37" s="100" t="str">
        <f t="shared" ca="1" si="49"/>
        <v/>
      </c>
      <c r="W37" t="str">
        <f t="shared" ca="1" si="49"/>
        <v/>
      </c>
      <c r="X37" t="str">
        <f t="shared" ca="1" si="49"/>
        <v/>
      </c>
      <c r="Y37" t="str">
        <f t="shared" ca="1" si="49"/>
        <v/>
      </c>
      <c r="Z37" s="100" t="str">
        <f t="shared" ca="1" si="49"/>
        <v/>
      </c>
      <c r="AA37" t="str">
        <f t="shared" ca="1" si="49"/>
        <v/>
      </c>
      <c r="AB37" t="str">
        <f t="shared" ca="1" si="49"/>
        <v/>
      </c>
      <c r="AC37" t="str">
        <f t="shared" ca="1" si="49"/>
        <v/>
      </c>
      <c r="AD37" s="100" t="str">
        <f t="shared" ca="1" si="49"/>
        <v/>
      </c>
      <c r="AE37" t="str">
        <f t="shared" ca="1" si="49"/>
        <v/>
      </c>
      <c r="AF37" t="str">
        <f t="shared" ca="1" si="49"/>
        <v/>
      </c>
      <c r="AG37" t="str">
        <f t="shared" ca="1" si="49"/>
        <v/>
      </c>
      <c r="AH37" s="100" t="str">
        <f t="shared" ca="1" si="49"/>
        <v/>
      </c>
      <c r="AI37" t="str">
        <f t="shared" ca="1" si="49"/>
        <v/>
      </c>
      <c r="AJ37" t="str">
        <f t="shared" ca="1" si="49"/>
        <v/>
      </c>
      <c r="AK37" t="str">
        <f t="shared" ca="1" si="49"/>
        <v/>
      </c>
      <c r="AL37" s="100" t="str">
        <f t="shared" ca="1" si="49"/>
        <v/>
      </c>
      <c r="AM37" t="str">
        <f t="shared" ca="1" si="49"/>
        <v/>
      </c>
      <c r="AN37" t="str">
        <f t="shared" ca="1" si="49"/>
        <v/>
      </c>
      <c r="AO37" t="str">
        <f t="shared" ca="1" si="49"/>
        <v/>
      </c>
      <c r="AP37" s="100" t="str">
        <f t="shared" ca="1" si="49"/>
        <v/>
      </c>
      <c r="AQ37" t="str">
        <f t="shared" ca="1" si="49"/>
        <v/>
      </c>
      <c r="AR37" t="str">
        <f t="shared" ca="1" si="49"/>
        <v/>
      </c>
      <c r="AS37" t="str">
        <f t="shared" ca="1" si="49"/>
        <v/>
      </c>
      <c r="AT37" s="100" t="str">
        <f t="shared" ca="1" si="49"/>
        <v/>
      </c>
      <c r="AU37" t="str">
        <f t="shared" ca="1" si="49"/>
        <v/>
      </c>
      <c r="AV37" t="str">
        <f t="shared" ca="1" si="49"/>
        <v/>
      </c>
      <c r="AW37" t="str">
        <f t="shared" ca="1" si="49"/>
        <v/>
      </c>
      <c r="AX37" s="100" t="str">
        <f t="shared" ca="1" si="49"/>
        <v/>
      </c>
      <c r="AY37" t="str">
        <f t="shared" ca="1" si="49"/>
        <v/>
      </c>
      <c r="AZ37" t="str">
        <f t="shared" ca="1" si="49"/>
        <v/>
      </c>
      <c r="BA37" t="str">
        <f t="shared" ca="1" si="49"/>
        <v/>
      </c>
      <c r="BB37" s="100" t="str">
        <f t="shared" ca="1" si="49"/>
        <v/>
      </c>
      <c r="BC37" t="str">
        <f t="shared" ca="1" si="49"/>
        <v/>
      </c>
      <c r="BD37" t="str">
        <f t="shared" ca="1" si="49"/>
        <v/>
      </c>
      <c r="BE37" t="str">
        <f t="shared" ca="1" si="49"/>
        <v/>
      </c>
      <c r="BF37" s="100" t="str">
        <f t="shared" ca="1" si="49"/>
        <v/>
      </c>
      <c r="BG37" t="str">
        <f t="shared" ca="1" si="49"/>
        <v/>
      </c>
      <c r="BH37" t="str">
        <f t="shared" ca="1" si="49"/>
        <v/>
      </c>
      <c r="BI37" t="str">
        <f t="shared" ca="1" si="49"/>
        <v/>
      </c>
      <c r="BJ37" s="100" t="str">
        <f t="shared" ca="1" si="49"/>
        <v/>
      </c>
      <c r="BK37" t="str">
        <f t="shared" ca="1" si="49"/>
        <v/>
      </c>
      <c r="BL37" t="str">
        <f t="shared" ca="1" si="49"/>
        <v/>
      </c>
      <c r="BM37" t="str">
        <f t="shared" ca="1" si="49"/>
        <v/>
      </c>
      <c r="BN37" s="100" t="str">
        <f t="shared" ca="1" si="49"/>
        <v/>
      </c>
      <c r="BO37" t="str">
        <f t="shared" ca="1" si="49"/>
        <v/>
      </c>
      <c r="BP37" t="str">
        <f t="shared" ca="1" si="49"/>
        <v/>
      </c>
      <c r="BQ37" t="str">
        <f t="shared" ca="1" si="49"/>
        <v/>
      </c>
      <c r="BR37" s="100" t="str">
        <f t="shared" ca="1" si="49"/>
        <v/>
      </c>
      <c r="BS37" t="str">
        <f t="shared" ref="BS37:DI37" ca="1" si="50">BS202</f>
        <v/>
      </c>
      <c r="BT37" t="str">
        <f t="shared" ca="1" si="50"/>
        <v/>
      </c>
      <c r="BU37" t="str">
        <f t="shared" ca="1" si="50"/>
        <v/>
      </c>
      <c r="BV37" s="100" t="str">
        <f t="shared" ca="1" si="50"/>
        <v/>
      </c>
      <c r="BW37" t="str">
        <f t="shared" ca="1" si="50"/>
        <v/>
      </c>
      <c r="BX37" t="str">
        <f t="shared" ca="1" si="50"/>
        <v/>
      </c>
      <c r="BY37" t="str">
        <f t="shared" ca="1" si="50"/>
        <v/>
      </c>
      <c r="BZ37" s="100" t="str">
        <f t="shared" ca="1" si="50"/>
        <v/>
      </c>
      <c r="CA37" t="str">
        <f t="shared" ca="1" si="50"/>
        <v/>
      </c>
      <c r="CB37" t="str">
        <f t="shared" ca="1" si="50"/>
        <v/>
      </c>
      <c r="CC37" t="str">
        <f t="shared" ca="1" si="50"/>
        <v/>
      </c>
      <c r="CD37" s="100" t="str">
        <f t="shared" ca="1" si="50"/>
        <v/>
      </c>
      <c r="CE37" t="str">
        <f t="shared" ca="1" si="50"/>
        <v/>
      </c>
      <c r="CF37" t="str">
        <f t="shared" ca="1" si="50"/>
        <v/>
      </c>
      <c r="CG37" t="str">
        <f t="shared" ca="1" si="50"/>
        <v/>
      </c>
      <c r="CH37" s="100" t="str">
        <f t="shared" ca="1" si="50"/>
        <v/>
      </c>
      <c r="CI37" t="str">
        <f t="shared" ca="1" si="50"/>
        <v/>
      </c>
      <c r="CJ37" t="str">
        <f t="shared" ca="1" si="50"/>
        <v/>
      </c>
      <c r="CK37" t="str">
        <f t="shared" ca="1" si="50"/>
        <v/>
      </c>
      <c r="CL37" s="100" t="str">
        <f t="shared" ca="1" si="50"/>
        <v/>
      </c>
      <c r="CM37" t="str">
        <f t="shared" ca="1" si="50"/>
        <v/>
      </c>
      <c r="CN37" t="str">
        <f t="shared" ca="1" si="50"/>
        <v/>
      </c>
      <c r="CO37" t="str">
        <f t="shared" ca="1" si="50"/>
        <v/>
      </c>
      <c r="CP37" s="100" t="str">
        <f t="shared" ca="1" si="50"/>
        <v/>
      </c>
      <c r="CQ37" t="str">
        <f t="shared" ca="1" si="50"/>
        <v/>
      </c>
      <c r="CR37" t="str">
        <f t="shared" ca="1" si="50"/>
        <v/>
      </c>
      <c r="CS37" t="str">
        <f t="shared" ca="1" si="50"/>
        <v/>
      </c>
      <c r="CT37" s="100" t="str">
        <f t="shared" ca="1" si="50"/>
        <v/>
      </c>
      <c r="CU37" t="str">
        <f t="shared" ca="1" si="50"/>
        <v/>
      </c>
      <c r="CV37" t="str">
        <f t="shared" ca="1" si="50"/>
        <v/>
      </c>
      <c r="CW37" t="str">
        <f t="shared" ca="1" si="50"/>
        <v/>
      </c>
      <c r="CX37" s="100" t="str">
        <f t="shared" ca="1" si="50"/>
        <v/>
      </c>
      <c r="CY37" t="str">
        <f t="shared" ca="1" si="50"/>
        <v/>
      </c>
      <c r="CZ37" t="str">
        <f t="shared" ca="1" si="50"/>
        <v/>
      </c>
      <c r="DA37" t="str">
        <f t="shared" ca="1" si="50"/>
        <v/>
      </c>
      <c r="DB37" s="100" t="str">
        <f t="shared" ca="1" si="50"/>
        <v/>
      </c>
      <c r="DC37" t="str">
        <f t="shared" ca="1" si="50"/>
        <v/>
      </c>
      <c r="DD37" t="str">
        <f t="shared" ca="1" si="50"/>
        <v/>
      </c>
      <c r="DE37" t="str">
        <f t="shared" ca="1" si="50"/>
        <v/>
      </c>
      <c r="DF37" s="100" t="str">
        <f t="shared" ca="1" si="50"/>
        <v/>
      </c>
      <c r="DG37" t="str">
        <f t="shared" ca="1" si="50"/>
        <v/>
      </c>
      <c r="DH37" t="str">
        <f t="shared" ca="1" si="50"/>
        <v/>
      </c>
      <c r="DI37" s="101" t="str">
        <f t="shared" ca="1" si="50"/>
        <v/>
      </c>
      <c r="DK37">
        <f t="shared" ref="DK37:ED37" ca="1" si="51">DK202</f>
        <v>0</v>
      </c>
      <c r="DL37" t="e">
        <f t="shared" ca="1" si="51"/>
        <v>#N/A</v>
      </c>
      <c r="DM37" t="e">
        <f t="shared" ca="1" si="51"/>
        <v>#VALUE!</v>
      </c>
      <c r="DN37" t="e">
        <f t="shared" ca="1" si="51"/>
        <v>#VALUE!</v>
      </c>
      <c r="DO37" t="e">
        <f t="shared" ca="1" si="51"/>
        <v>#VALUE!</v>
      </c>
      <c r="DP37" t="e">
        <f t="shared" ca="1" si="51"/>
        <v>#VALUE!</v>
      </c>
      <c r="DQ37" t="e">
        <f t="shared" ca="1" si="51"/>
        <v>#VALUE!</v>
      </c>
      <c r="DR37" t="e">
        <f t="shared" ca="1" si="51"/>
        <v>#VALUE!</v>
      </c>
      <c r="DS37" t="e">
        <f t="shared" ca="1" si="51"/>
        <v>#VALUE!</v>
      </c>
      <c r="DT37" t="e">
        <f t="shared" ca="1" si="51"/>
        <v>#VALUE!</v>
      </c>
      <c r="DU37" t="e">
        <f t="shared" ca="1" si="51"/>
        <v>#VALUE!</v>
      </c>
      <c r="DV37" t="e">
        <f t="shared" ca="1" si="51"/>
        <v>#VALUE!</v>
      </c>
      <c r="DW37" t="e">
        <f t="shared" ca="1" si="51"/>
        <v>#VALUE!</v>
      </c>
      <c r="DX37" t="e">
        <f t="shared" ca="1" si="51"/>
        <v>#VALUE!</v>
      </c>
      <c r="DY37" t="e">
        <f t="shared" ca="1" si="51"/>
        <v>#VALUE!</v>
      </c>
      <c r="DZ37" t="e">
        <f t="shared" ca="1" si="51"/>
        <v>#VALUE!</v>
      </c>
      <c r="EA37" t="e">
        <f t="shared" ca="1" si="51"/>
        <v>#VALUE!</v>
      </c>
      <c r="EB37" t="e">
        <f t="shared" ca="1" si="51"/>
        <v>#VALUE!</v>
      </c>
      <c r="EC37" t="e">
        <f t="shared" ca="1" si="51"/>
        <v>#VALUE!</v>
      </c>
      <c r="ED37" t="e">
        <f t="shared" ca="1" si="51"/>
        <v>#VALUE!</v>
      </c>
      <c r="EE37" t="e">
        <f t="shared" ref="EE37:EK37" ca="1" si="52">EE202</f>
        <v>#VALUE!</v>
      </c>
      <c r="EF37" t="e">
        <f t="shared" ca="1" si="52"/>
        <v>#VALUE!</v>
      </c>
      <c r="EG37" t="e">
        <f t="shared" ca="1" si="52"/>
        <v>#VALUE!</v>
      </c>
      <c r="EH37" t="e">
        <f t="shared" ca="1" si="52"/>
        <v>#VALUE!</v>
      </c>
      <c r="EI37" t="e">
        <f t="shared" ca="1" si="52"/>
        <v>#VALUE!</v>
      </c>
      <c r="EJ37" t="e">
        <f t="shared" ca="1" si="52"/>
        <v>#VALUE!</v>
      </c>
      <c r="EK37" t="e">
        <f t="shared" ca="1" si="52"/>
        <v>#VALUE!</v>
      </c>
    </row>
    <row r="38" spans="1:141" x14ac:dyDescent="0.25">
      <c r="A38" s="90"/>
      <c r="B38" s="90"/>
      <c r="C38" s="90"/>
      <c r="D38" s="90"/>
      <c r="E38" t="s">
        <v>254</v>
      </c>
      <c r="F38" s="113" t="str">
        <f ca="1">F330</f>
        <v/>
      </c>
      <c r="G38" t="str">
        <f t="shared" ref="G38:BR38" ca="1" si="53">G330</f>
        <v/>
      </c>
      <c r="H38" t="str">
        <f t="shared" ca="1" si="53"/>
        <v/>
      </c>
      <c r="I38" t="str">
        <f t="shared" ca="1" si="53"/>
        <v/>
      </c>
      <c r="J38" s="100" t="str">
        <f t="shared" ca="1" si="53"/>
        <v/>
      </c>
      <c r="K38" t="str">
        <f t="shared" ca="1" si="53"/>
        <v/>
      </c>
      <c r="L38" t="str">
        <f t="shared" ca="1" si="53"/>
        <v/>
      </c>
      <c r="M38" t="str">
        <f t="shared" ca="1" si="53"/>
        <v/>
      </c>
      <c r="N38" s="100" t="str">
        <f t="shared" ca="1" si="53"/>
        <v/>
      </c>
      <c r="O38" t="str">
        <f t="shared" ca="1" si="53"/>
        <v/>
      </c>
      <c r="P38" t="str">
        <f t="shared" ca="1" si="53"/>
        <v/>
      </c>
      <c r="Q38" t="str">
        <f t="shared" ca="1" si="53"/>
        <v/>
      </c>
      <c r="R38" s="100" t="str">
        <f t="shared" ca="1" si="53"/>
        <v/>
      </c>
      <c r="S38" t="str">
        <f t="shared" ca="1" si="53"/>
        <v/>
      </c>
      <c r="T38" t="str">
        <f t="shared" ca="1" si="53"/>
        <v/>
      </c>
      <c r="U38" t="str">
        <f t="shared" ca="1" si="53"/>
        <v/>
      </c>
      <c r="V38" s="100" t="str">
        <f t="shared" ca="1" si="53"/>
        <v/>
      </c>
      <c r="W38" t="str">
        <f t="shared" ca="1" si="53"/>
        <v/>
      </c>
      <c r="X38" t="str">
        <f t="shared" ca="1" si="53"/>
        <v/>
      </c>
      <c r="Y38" t="str">
        <f t="shared" ca="1" si="53"/>
        <v/>
      </c>
      <c r="Z38" s="100" t="str">
        <f t="shared" ca="1" si="53"/>
        <v/>
      </c>
      <c r="AA38" t="str">
        <f t="shared" ca="1" si="53"/>
        <v/>
      </c>
      <c r="AB38" t="str">
        <f t="shared" ca="1" si="53"/>
        <v/>
      </c>
      <c r="AC38" t="str">
        <f t="shared" ca="1" si="53"/>
        <v/>
      </c>
      <c r="AD38" s="100" t="str">
        <f t="shared" ca="1" si="53"/>
        <v/>
      </c>
      <c r="AE38" t="str">
        <f t="shared" ca="1" si="53"/>
        <v/>
      </c>
      <c r="AF38" t="str">
        <f t="shared" ca="1" si="53"/>
        <v/>
      </c>
      <c r="AG38" t="str">
        <f t="shared" ca="1" si="53"/>
        <v/>
      </c>
      <c r="AH38" s="100" t="str">
        <f t="shared" ca="1" si="53"/>
        <v/>
      </c>
      <c r="AI38" t="str">
        <f t="shared" ca="1" si="53"/>
        <v/>
      </c>
      <c r="AJ38" t="str">
        <f t="shared" ca="1" si="53"/>
        <v/>
      </c>
      <c r="AK38" t="str">
        <f t="shared" ca="1" si="53"/>
        <v/>
      </c>
      <c r="AL38" s="100" t="str">
        <f t="shared" ca="1" si="53"/>
        <v/>
      </c>
      <c r="AM38" t="str">
        <f t="shared" ca="1" si="53"/>
        <v/>
      </c>
      <c r="AN38" t="str">
        <f t="shared" ca="1" si="53"/>
        <v/>
      </c>
      <c r="AO38" t="str">
        <f t="shared" ca="1" si="53"/>
        <v/>
      </c>
      <c r="AP38" s="100" t="str">
        <f t="shared" ca="1" si="53"/>
        <v/>
      </c>
      <c r="AQ38" t="str">
        <f t="shared" ca="1" si="53"/>
        <v/>
      </c>
      <c r="AR38" t="str">
        <f t="shared" ca="1" si="53"/>
        <v/>
      </c>
      <c r="AS38" t="str">
        <f t="shared" ca="1" si="53"/>
        <v/>
      </c>
      <c r="AT38" s="100" t="str">
        <f t="shared" ca="1" si="53"/>
        <v/>
      </c>
      <c r="AU38" t="str">
        <f t="shared" ca="1" si="53"/>
        <v/>
      </c>
      <c r="AV38" t="str">
        <f t="shared" ca="1" si="53"/>
        <v/>
      </c>
      <c r="AW38" t="str">
        <f t="shared" ca="1" si="53"/>
        <v/>
      </c>
      <c r="AX38" s="100" t="str">
        <f t="shared" ca="1" si="53"/>
        <v/>
      </c>
      <c r="AY38" t="str">
        <f t="shared" ca="1" si="53"/>
        <v/>
      </c>
      <c r="AZ38" t="str">
        <f t="shared" ca="1" si="53"/>
        <v/>
      </c>
      <c r="BA38" t="str">
        <f t="shared" ca="1" si="53"/>
        <v/>
      </c>
      <c r="BB38" s="100" t="str">
        <f t="shared" ca="1" si="53"/>
        <v/>
      </c>
      <c r="BC38" t="str">
        <f t="shared" ca="1" si="53"/>
        <v/>
      </c>
      <c r="BD38" t="str">
        <f t="shared" ca="1" si="53"/>
        <v/>
      </c>
      <c r="BE38" t="str">
        <f t="shared" ca="1" si="53"/>
        <v/>
      </c>
      <c r="BF38" s="100" t="str">
        <f t="shared" ca="1" si="53"/>
        <v/>
      </c>
      <c r="BG38" t="str">
        <f t="shared" ca="1" si="53"/>
        <v/>
      </c>
      <c r="BH38" t="str">
        <f t="shared" ca="1" si="53"/>
        <v/>
      </c>
      <c r="BI38" t="str">
        <f t="shared" ca="1" si="53"/>
        <v/>
      </c>
      <c r="BJ38" s="100" t="str">
        <f t="shared" ca="1" si="53"/>
        <v/>
      </c>
      <c r="BK38" t="str">
        <f t="shared" ca="1" si="53"/>
        <v/>
      </c>
      <c r="BL38" t="str">
        <f t="shared" ca="1" si="53"/>
        <v/>
      </c>
      <c r="BM38" t="str">
        <f t="shared" ca="1" si="53"/>
        <v/>
      </c>
      <c r="BN38" s="100" t="str">
        <f t="shared" ca="1" si="53"/>
        <v/>
      </c>
      <c r="BO38" t="str">
        <f t="shared" ca="1" si="53"/>
        <v/>
      </c>
      <c r="BP38" t="str">
        <f t="shared" ca="1" si="53"/>
        <v/>
      </c>
      <c r="BQ38" t="str">
        <f t="shared" ca="1" si="53"/>
        <v/>
      </c>
      <c r="BR38" s="100" t="str">
        <f t="shared" ca="1" si="53"/>
        <v/>
      </c>
      <c r="BS38" t="str">
        <f t="shared" ref="BS38:ED38" ca="1" si="54">BS330</f>
        <v/>
      </c>
      <c r="BT38" t="str">
        <f t="shared" ca="1" si="54"/>
        <v/>
      </c>
      <c r="BU38" t="str">
        <f t="shared" ca="1" si="54"/>
        <v/>
      </c>
      <c r="BV38" s="100" t="str">
        <f t="shared" ca="1" si="54"/>
        <v/>
      </c>
      <c r="BW38" t="str">
        <f t="shared" ca="1" si="54"/>
        <v/>
      </c>
      <c r="BX38" t="str">
        <f t="shared" ca="1" si="54"/>
        <v/>
      </c>
      <c r="BY38" t="str">
        <f t="shared" ca="1" si="54"/>
        <v/>
      </c>
      <c r="BZ38" s="100" t="str">
        <f t="shared" ca="1" si="54"/>
        <v/>
      </c>
      <c r="CA38" t="str">
        <f t="shared" ca="1" si="54"/>
        <v/>
      </c>
      <c r="CB38" t="str">
        <f t="shared" ca="1" si="54"/>
        <v/>
      </c>
      <c r="CC38" t="str">
        <f t="shared" ca="1" si="54"/>
        <v/>
      </c>
      <c r="CD38" s="100" t="str">
        <f t="shared" ca="1" si="54"/>
        <v/>
      </c>
      <c r="CE38" t="str">
        <f t="shared" ca="1" si="54"/>
        <v/>
      </c>
      <c r="CF38" t="str">
        <f t="shared" ca="1" si="54"/>
        <v/>
      </c>
      <c r="CG38" t="str">
        <f t="shared" ca="1" si="54"/>
        <v/>
      </c>
      <c r="CH38" s="100" t="str">
        <f t="shared" ca="1" si="54"/>
        <v/>
      </c>
      <c r="CI38" t="str">
        <f t="shared" ca="1" si="54"/>
        <v/>
      </c>
      <c r="CJ38" t="str">
        <f t="shared" ca="1" si="54"/>
        <v/>
      </c>
      <c r="CK38" t="str">
        <f t="shared" ca="1" si="54"/>
        <v/>
      </c>
      <c r="CL38" s="100" t="str">
        <f t="shared" ca="1" si="54"/>
        <v/>
      </c>
      <c r="CM38" t="str">
        <f t="shared" ca="1" si="54"/>
        <v/>
      </c>
      <c r="CN38" t="str">
        <f t="shared" ca="1" si="54"/>
        <v/>
      </c>
      <c r="CO38" t="str">
        <f t="shared" ca="1" si="54"/>
        <v/>
      </c>
      <c r="CP38" s="100" t="str">
        <f t="shared" ca="1" si="54"/>
        <v/>
      </c>
      <c r="CQ38" t="str">
        <f t="shared" ca="1" si="54"/>
        <v/>
      </c>
      <c r="CR38" t="str">
        <f t="shared" ca="1" si="54"/>
        <v/>
      </c>
      <c r="CS38" t="str">
        <f t="shared" ca="1" si="54"/>
        <v/>
      </c>
      <c r="CT38" s="100" t="str">
        <f t="shared" ca="1" si="54"/>
        <v/>
      </c>
      <c r="CU38" t="str">
        <f t="shared" ca="1" si="54"/>
        <v/>
      </c>
      <c r="CV38" t="str">
        <f t="shared" ca="1" si="54"/>
        <v/>
      </c>
      <c r="CW38" t="str">
        <f t="shared" ca="1" si="54"/>
        <v/>
      </c>
      <c r="CX38" s="100" t="str">
        <f t="shared" ca="1" si="54"/>
        <v/>
      </c>
      <c r="CY38" t="str">
        <f t="shared" ca="1" si="54"/>
        <v/>
      </c>
      <c r="CZ38" t="str">
        <f t="shared" ca="1" si="54"/>
        <v/>
      </c>
      <c r="DA38" t="str">
        <f t="shared" ca="1" si="54"/>
        <v/>
      </c>
      <c r="DB38" s="100" t="str">
        <f t="shared" ca="1" si="54"/>
        <v/>
      </c>
      <c r="DC38" t="str">
        <f t="shared" ca="1" si="54"/>
        <v/>
      </c>
      <c r="DD38" t="str">
        <f t="shared" ca="1" si="54"/>
        <v/>
      </c>
      <c r="DE38" t="str">
        <f t="shared" ca="1" si="54"/>
        <v/>
      </c>
      <c r="DF38" s="100" t="str">
        <f t="shared" ca="1" si="54"/>
        <v/>
      </c>
      <c r="DG38" t="str">
        <f t="shared" ca="1" si="54"/>
        <v/>
      </c>
      <c r="DH38" t="str">
        <f t="shared" ca="1" si="54"/>
        <v/>
      </c>
      <c r="DI38" s="101" t="str">
        <f t="shared" ca="1" si="54"/>
        <v/>
      </c>
      <c r="DK38">
        <f t="shared" ca="1" si="54"/>
        <v>0</v>
      </c>
      <c r="DL38" t="e">
        <f t="shared" ca="1" si="54"/>
        <v>#N/A</v>
      </c>
      <c r="DM38" t="e">
        <f t="shared" ca="1" si="54"/>
        <v>#VALUE!</v>
      </c>
      <c r="DN38" t="e">
        <f t="shared" ca="1" si="54"/>
        <v>#VALUE!</v>
      </c>
      <c r="DO38" t="e">
        <f t="shared" ca="1" si="54"/>
        <v>#VALUE!</v>
      </c>
      <c r="DP38" t="e">
        <f t="shared" ca="1" si="54"/>
        <v>#VALUE!</v>
      </c>
      <c r="DQ38" t="e">
        <f t="shared" ca="1" si="54"/>
        <v>#VALUE!</v>
      </c>
      <c r="DR38" t="e">
        <f t="shared" ca="1" si="54"/>
        <v>#VALUE!</v>
      </c>
      <c r="DS38" t="e">
        <f t="shared" ca="1" si="54"/>
        <v>#VALUE!</v>
      </c>
      <c r="DT38" t="e">
        <f t="shared" ca="1" si="54"/>
        <v>#VALUE!</v>
      </c>
      <c r="DU38" t="e">
        <f t="shared" ca="1" si="54"/>
        <v>#VALUE!</v>
      </c>
      <c r="DV38" t="e">
        <f t="shared" ca="1" si="54"/>
        <v>#VALUE!</v>
      </c>
      <c r="DW38" t="e">
        <f t="shared" ca="1" si="54"/>
        <v>#VALUE!</v>
      </c>
      <c r="DX38" t="e">
        <f t="shared" ca="1" si="54"/>
        <v>#VALUE!</v>
      </c>
      <c r="DY38" t="e">
        <f t="shared" ca="1" si="54"/>
        <v>#VALUE!</v>
      </c>
      <c r="DZ38" t="e">
        <f t="shared" ca="1" si="54"/>
        <v>#VALUE!</v>
      </c>
      <c r="EA38" t="e">
        <f t="shared" ca="1" si="54"/>
        <v>#VALUE!</v>
      </c>
      <c r="EB38" t="e">
        <f t="shared" ca="1" si="54"/>
        <v>#VALUE!</v>
      </c>
      <c r="EC38" t="e">
        <f t="shared" ca="1" si="54"/>
        <v>#VALUE!</v>
      </c>
      <c r="ED38" t="e">
        <f t="shared" ca="1" si="54"/>
        <v>#VALUE!</v>
      </c>
      <c r="EE38" t="e">
        <f t="shared" ref="EE38:EK38" ca="1" si="55">EE330</f>
        <v>#VALUE!</v>
      </c>
      <c r="EF38" t="e">
        <f t="shared" ca="1" si="55"/>
        <v>#VALUE!</v>
      </c>
      <c r="EG38" t="e">
        <f t="shared" ca="1" si="55"/>
        <v>#VALUE!</v>
      </c>
      <c r="EH38" t="e">
        <f t="shared" ca="1" si="55"/>
        <v>#VALUE!</v>
      </c>
      <c r="EI38" t="e">
        <f t="shared" ca="1" si="55"/>
        <v>#VALUE!</v>
      </c>
      <c r="EJ38" t="e">
        <f t="shared" ca="1" si="55"/>
        <v>#VALUE!</v>
      </c>
      <c r="EK38" t="e">
        <f t="shared" ca="1" si="55"/>
        <v>#VALUE!</v>
      </c>
    </row>
    <row r="39" spans="1:141" x14ac:dyDescent="0.25">
      <c r="A39" s="90"/>
      <c r="B39" s="90"/>
      <c r="C39" s="90"/>
      <c r="D39" s="90"/>
      <c r="F39" s="100"/>
      <c r="J39" s="100"/>
      <c r="N39" s="100"/>
      <c r="R39" s="100"/>
      <c r="V39" s="100"/>
      <c r="Z39" s="100"/>
      <c r="AD39" s="100"/>
      <c r="AH39" s="100"/>
      <c r="AL39" s="100"/>
      <c r="AP39" s="100"/>
      <c r="AT39" s="100"/>
      <c r="AX39" s="100"/>
      <c r="BB39" s="100"/>
      <c r="BF39" s="100"/>
      <c r="BJ39" s="100"/>
      <c r="BN39" s="100"/>
      <c r="BR39" s="100"/>
      <c r="BV39" s="100"/>
      <c r="BZ39" s="100"/>
      <c r="CD39" s="100"/>
      <c r="CH39" s="100"/>
      <c r="CL39" s="100"/>
      <c r="CP39" s="100"/>
      <c r="CT39" s="100"/>
      <c r="CX39" s="100"/>
      <c r="DB39" s="100"/>
      <c r="DF39" s="100"/>
      <c r="DI39" s="101"/>
    </row>
    <row r="40" spans="1:141" x14ac:dyDescent="0.25">
      <c r="A40" s="90"/>
      <c r="B40" s="90"/>
      <c r="C40" s="111"/>
      <c r="D40" s="90"/>
      <c r="E40" s="36" t="s">
        <v>255</v>
      </c>
      <c r="F40" s="105" t="e">
        <f ca="1">SUM(F27,F35,F37,-F38)</f>
        <v>#VALUE!</v>
      </c>
      <c r="G40" s="106" t="e">
        <f t="shared" ref="G40:BR40" ca="1" si="56">SUM(G27,G35,G37,-G38)</f>
        <v>#VALUE!</v>
      </c>
      <c r="H40" s="106" t="e">
        <f t="shared" ca="1" si="56"/>
        <v>#VALUE!</v>
      </c>
      <c r="I40" s="107" t="e">
        <f t="shared" ca="1" si="56"/>
        <v>#VALUE!</v>
      </c>
      <c r="J40" s="105" t="e">
        <f t="shared" ca="1" si="56"/>
        <v>#VALUE!</v>
      </c>
      <c r="K40" s="106" t="e">
        <f t="shared" ca="1" si="56"/>
        <v>#VALUE!</v>
      </c>
      <c r="L40" s="106" t="e">
        <f t="shared" ca="1" si="56"/>
        <v>#VALUE!</v>
      </c>
      <c r="M40" s="107" t="e">
        <f t="shared" ca="1" si="56"/>
        <v>#VALUE!</v>
      </c>
      <c r="N40" s="105" t="e">
        <f t="shared" ca="1" si="56"/>
        <v>#VALUE!</v>
      </c>
      <c r="O40" s="106" t="e">
        <f t="shared" ca="1" si="56"/>
        <v>#VALUE!</v>
      </c>
      <c r="P40" s="106" t="e">
        <f t="shared" ca="1" si="56"/>
        <v>#VALUE!</v>
      </c>
      <c r="Q40" s="107" t="e">
        <f t="shared" ca="1" si="56"/>
        <v>#VALUE!</v>
      </c>
      <c r="R40" s="105" t="e">
        <f t="shared" ca="1" si="56"/>
        <v>#VALUE!</v>
      </c>
      <c r="S40" s="106" t="e">
        <f t="shared" ca="1" si="56"/>
        <v>#VALUE!</v>
      </c>
      <c r="T40" s="106" t="e">
        <f t="shared" ca="1" si="56"/>
        <v>#VALUE!</v>
      </c>
      <c r="U40" s="107" t="e">
        <f t="shared" ca="1" si="56"/>
        <v>#VALUE!</v>
      </c>
      <c r="V40" s="105" t="e">
        <f t="shared" ca="1" si="56"/>
        <v>#VALUE!</v>
      </c>
      <c r="W40" s="106" t="e">
        <f t="shared" ca="1" si="56"/>
        <v>#VALUE!</v>
      </c>
      <c r="X40" s="106" t="e">
        <f t="shared" ca="1" si="56"/>
        <v>#VALUE!</v>
      </c>
      <c r="Y40" s="107" t="e">
        <f t="shared" ca="1" si="56"/>
        <v>#VALUE!</v>
      </c>
      <c r="Z40" s="105" t="e">
        <f t="shared" ca="1" si="56"/>
        <v>#VALUE!</v>
      </c>
      <c r="AA40" s="106" t="e">
        <f t="shared" ca="1" si="56"/>
        <v>#VALUE!</v>
      </c>
      <c r="AB40" s="106" t="e">
        <f t="shared" ca="1" si="56"/>
        <v>#VALUE!</v>
      </c>
      <c r="AC40" s="107" t="e">
        <f t="shared" ca="1" si="56"/>
        <v>#VALUE!</v>
      </c>
      <c r="AD40" s="105" t="e">
        <f t="shared" ca="1" si="56"/>
        <v>#VALUE!</v>
      </c>
      <c r="AE40" s="106" t="e">
        <f t="shared" ca="1" si="56"/>
        <v>#VALUE!</v>
      </c>
      <c r="AF40" s="106" t="e">
        <f t="shared" ca="1" si="56"/>
        <v>#VALUE!</v>
      </c>
      <c r="AG40" s="107" t="e">
        <f t="shared" ca="1" si="56"/>
        <v>#VALUE!</v>
      </c>
      <c r="AH40" s="105" t="e">
        <f t="shared" ca="1" si="56"/>
        <v>#VALUE!</v>
      </c>
      <c r="AI40" s="106" t="e">
        <f t="shared" ca="1" si="56"/>
        <v>#VALUE!</v>
      </c>
      <c r="AJ40" s="106" t="e">
        <f t="shared" ca="1" si="56"/>
        <v>#VALUE!</v>
      </c>
      <c r="AK40" s="107" t="e">
        <f t="shared" ca="1" si="56"/>
        <v>#VALUE!</v>
      </c>
      <c r="AL40" s="105" t="e">
        <f t="shared" ca="1" si="56"/>
        <v>#VALUE!</v>
      </c>
      <c r="AM40" s="106" t="e">
        <f t="shared" ca="1" si="56"/>
        <v>#VALUE!</v>
      </c>
      <c r="AN40" s="106" t="e">
        <f t="shared" ca="1" si="56"/>
        <v>#VALUE!</v>
      </c>
      <c r="AO40" s="107" t="e">
        <f t="shared" ca="1" si="56"/>
        <v>#VALUE!</v>
      </c>
      <c r="AP40" s="105" t="e">
        <f t="shared" ca="1" si="56"/>
        <v>#VALUE!</v>
      </c>
      <c r="AQ40" s="106" t="e">
        <f t="shared" ca="1" si="56"/>
        <v>#VALUE!</v>
      </c>
      <c r="AR40" s="106" t="e">
        <f t="shared" ca="1" si="56"/>
        <v>#VALUE!</v>
      </c>
      <c r="AS40" s="107" t="e">
        <f t="shared" ca="1" si="56"/>
        <v>#VALUE!</v>
      </c>
      <c r="AT40" s="105" t="e">
        <f t="shared" ca="1" si="56"/>
        <v>#VALUE!</v>
      </c>
      <c r="AU40" s="106" t="e">
        <f t="shared" ca="1" si="56"/>
        <v>#VALUE!</v>
      </c>
      <c r="AV40" s="106" t="e">
        <f t="shared" ca="1" si="56"/>
        <v>#VALUE!</v>
      </c>
      <c r="AW40" s="107" t="e">
        <f t="shared" ca="1" si="56"/>
        <v>#VALUE!</v>
      </c>
      <c r="AX40" s="105" t="e">
        <f t="shared" ca="1" si="56"/>
        <v>#VALUE!</v>
      </c>
      <c r="AY40" s="106" t="e">
        <f t="shared" ca="1" si="56"/>
        <v>#VALUE!</v>
      </c>
      <c r="AZ40" s="106" t="e">
        <f t="shared" ca="1" si="56"/>
        <v>#VALUE!</v>
      </c>
      <c r="BA40" s="107" t="e">
        <f t="shared" ca="1" si="56"/>
        <v>#VALUE!</v>
      </c>
      <c r="BB40" s="105" t="e">
        <f t="shared" ca="1" si="56"/>
        <v>#VALUE!</v>
      </c>
      <c r="BC40" s="106" t="e">
        <f t="shared" ca="1" si="56"/>
        <v>#VALUE!</v>
      </c>
      <c r="BD40" s="106" t="e">
        <f t="shared" ca="1" si="56"/>
        <v>#VALUE!</v>
      </c>
      <c r="BE40" s="107" t="e">
        <f t="shared" ca="1" si="56"/>
        <v>#VALUE!</v>
      </c>
      <c r="BF40" s="105" t="e">
        <f t="shared" ca="1" si="56"/>
        <v>#VALUE!</v>
      </c>
      <c r="BG40" s="106" t="e">
        <f t="shared" ca="1" si="56"/>
        <v>#VALUE!</v>
      </c>
      <c r="BH40" s="106" t="e">
        <f t="shared" ca="1" si="56"/>
        <v>#VALUE!</v>
      </c>
      <c r="BI40" s="107" t="e">
        <f t="shared" ca="1" si="56"/>
        <v>#VALUE!</v>
      </c>
      <c r="BJ40" s="105" t="e">
        <f t="shared" ca="1" si="56"/>
        <v>#VALUE!</v>
      </c>
      <c r="BK40" s="106" t="e">
        <f t="shared" ca="1" si="56"/>
        <v>#VALUE!</v>
      </c>
      <c r="BL40" s="106" t="e">
        <f t="shared" ca="1" si="56"/>
        <v>#VALUE!</v>
      </c>
      <c r="BM40" s="107" t="e">
        <f t="shared" ca="1" si="56"/>
        <v>#VALUE!</v>
      </c>
      <c r="BN40" s="105" t="e">
        <f t="shared" ca="1" si="56"/>
        <v>#VALUE!</v>
      </c>
      <c r="BO40" s="106" t="e">
        <f t="shared" ca="1" si="56"/>
        <v>#VALUE!</v>
      </c>
      <c r="BP40" s="106" t="e">
        <f t="shared" ca="1" si="56"/>
        <v>#VALUE!</v>
      </c>
      <c r="BQ40" s="107" t="e">
        <f t="shared" ca="1" si="56"/>
        <v>#VALUE!</v>
      </c>
      <c r="BR40" s="105" t="e">
        <f t="shared" ca="1" si="56"/>
        <v>#VALUE!</v>
      </c>
      <c r="BS40" s="106" t="e">
        <f t="shared" ref="BS40:DI40" ca="1" si="57">SUM(BS27,BS35,BS37,-BS38)</f>
        <v>#VALUE!</v>
      </c>
      <c r="BT40" s="106" t="e">
        <f t="shared" ca="1" si="57"/>
        <v>#VALUE!</v>
      </c>
      <c r="BU40" s="107" t="e">
        <f t="shared" ca="1" si="57"/>
        <v>#VALUE!</v>
      </c>
      <c r="BV40" s="105" t="e">
        <f t="shared" ca="1" si="57"/>
        <v>#VALUE!</v>
      </c>
      <c r="BW40" s="106" t="e">
        <f t="shared" ca="1" si="57"/>
        <v>#VALUE!</v>
      </c>
      <c r="BX40" s="106" t="e">
        <f t="shared" ca="1" si="57"/>
        <v>#VALUE!</v>
      </c>
      <c r="BY40" s="107" t="e">
        <f t="shared" ca="1" si="57"/>
        <v>#VALUE!</v>
      </c>
      <c r="BZ40" s="105" t="e">
        <f t="shared" ca="1" si="57"/>
        <v>#VALUE!</v>
      </c>
      <c r="CA40" s="106" t="e">
        <f t="shared" ca="1" si="57"/>
        <v>#VALUE!</v>
      </c>
      <c r="CB40" s="106" t="e">
        <f t="shared" ca="1" si="57"/>
        <v>#VALUE!</v>
      </c>
      <c r="CC40" s="107" t="e">
        <f t="shared" ca="1" si="57"/>
        <v>#VALUE!</v>
      </c>
      <c r="CD40" s="105" t="e">
        <f t="shared" ca="1" si="57"/>
        <v>#VALUE!</v>
      </c>
      <c r="CE40" s="106" t="e">
        <f t="shared" ca="1" si="57"/>
        <v>#VALUE!</v>
      </c>
      <c r="CF40" s="106" t="e">
        <f t="shared" ca="1" si="57"/>
        <v>#VALUE!</v>
      </c>
      <c r="CG40" s="107" t="e">
        <f t="shared" ca="1" si="57"/>
        <v>#VALUE!</v>
      </c>
      <c r="CH40" s="105" t="e">
        <f t="shared" ca="1" si="57"/>
        <v>#VALUE!</v>
      </c>
      <c r="CI40" s="106" t="e">
        <f t="shared" ca="1" si="57"/>
        <v>#VALUE!</v>
      </c>
      <c r="CJ40" s="106" t="e">
        <f t="shared" ca="1" si="57"/>
        <v>#VALUE!</v>
      </c>
      <c r="CK40" s="107" t="e">
        <f t="shared" ca="1" si="57"/>
        <v>#VALUE!</v>
      </c>
      <c r="CL40" s="105" t="e">
        <f t="shared" ca="1" si="57"/>
        <v>#VALUE!</v>
      </c>
      <c r="CM40" s="106" t="e">
        <f t="shared" ca="1" si="57"/>
        <v>#VALUE!</v>
      </c>
      <c r="CN40" s="106" t="e">
        <f t="shared" ca="1" si="57"/>
        <v>#VALUE!</v>
      </c>
      <c r="CO40" s="107" t="e">
        <f t="shared" ca="1" si="57"/>
        <v>#VALUE!</v>
      </c>
      <c r="CP40" s="105" t="e">
        <f t="shared" ca="1" si="57"/>
        <v>#VALUE!</v>
      </c>
      <c r="CQ40" s="106" t="e">
        <f t="shared" ca="1" si="57"/>
        <v>#VALUE!</v>
      </c>
      <c r="CR40" s="106" t="e">
        <f t="shared" ca="1" si="57"/>
        <v>#VALUE!</v>
      </c>
      <c r="CS40" s="107" t="e">
        <f t="shared" ca="1" si="57"/>
        <v>#VALUE!</v>
      </c>
      <c r="CT40" s="105" t="e">
        <f t="shared" ca="1" si="57"/>
        <v>#VALUE!</v>
      </c>
      <c r="CU40" s="106" t="e">
        <f t="shared" ca="1" si="57"/>
        <v>#VALUE!</v>
      </c>
      <c r="CV40" s="106" t="e">
        <f t="shared" ca="1" si="57"/>
        <v>#VALUE!</v>
      </c>
      <c r="CW40" s="107" t="e">
        <f t="shared" ca="1" si="57"/>
        <v>#VALUE!</v>
      </c>
      <c r="CX40" s="105" t="e">
        <f t="shared" ca="1" si="57"/>
        <v>#VALUE!</v>
      </c>
      <c r="CY40" s="106" t="e">
        <f t="shared" ca="1" si="57"/>
        <v>#VALUE!</v>
      </c>
      <c r="CZ40" s="106" t="e">
        <f t="shared" ca="1" si="57"/>
        <v>#VALUE!</v>
      </c>
      <c r="DA40" s="107" t="e">
        <f t="shared" ca="1" si="57"/>
        <v>#VALUE!</v>
      </c>
      <c r="DB40" s="105" t="e">
        <f t="shared" ca="1" si="57"/>
        <v>#VALUE!</v>
      </c>
      <c r="DC40" s="106" t="e">
        <f t="shared" ca="1" si="57"/>
        <v>#VALUE!</v>
      </c>
      <c r="DD40" s="106" t="e">
        <f t="shared" ca="1" si="57"/>
        <v>#VALUE!</v>
      </c>
      <c r="DE40" s="107" t="e">
        <f t="shared" ca="1" si="57"/>
        <v>#VALUE!</v>
      </c>
      <c r="DF40" s="105" t="e">
        <f t="shared" ca="1" si="57"/>
        <v>#VALUE!</v>
      </c>
      <c r="DG40" s="106" t="e">
        <f t="shared" ca="1" si="57"/>
        <v>#VALUE!</v>
      </c>
      <c r="DH40" s="106" t="e">
        <f t="shared" ca="1" si="57"/>
        <v>#VALUE!</v>
      </c>
      <c r="DI40" s="107" t="e">
        <f t="shared" ca="1" si="57"/>
        <v>#VALUE!</v>
      </c>
      <c r="DK40" s="106">
        <f t="shared" ref="DK40:EK40" ca="1" si="58">SUM(DK27,DK35,DK37,-DK38)</f>
        <v>0</v>
      </c>
      <c r="DL40" s="106" t="e">
        <f t="shared" ca="1" si="58"/>
        <v>#N/A</v>
      </c>
      <c r="DM40" s="106" t="e">
        <f t="shared" ca="1" si="58"/>
        <v>#VALUE!</v>
      </c>
      <c r="DN40" s="106" t="e">
        <f t="shared" ca="1" si="58"/>
        <v>#VALUE!</v>
      </c>
      <c r="DO40" s="106" t="e">
        <f t="shared" ca="1" si="58"/>
        <v>#VALUE!</v>
      </c>
      <c r="DP40" s="106" t="e">
        <f t="shared" ca="1" si="58"/>
        <v>#VALUE!</v>
      </c>
      <c r="DQ40" s="106" t="e">
        <f t="shared" ca="1" si="58"/>
        <v>#VALUE!</v>
      </c>
      <c r="DR40" s="106" t="e">
        <f t="shared" ca="1" si="58"/>
        <v>#VALUE!</v>
      </c>
      <c r="DS40" s="106" t="e">
        <f t="shared" ca="1" si="58"/>
        <v>#VALUE!</v>
      </c>
      <c r="DT40" s="106" t="e">
        <f t="shared" ca="1" si="58"/>
        <v>#VALUE!</v>
      </c>
      <c r="DU40" s="106" t="e">
        <f t="shared" ca="1" si="58"/>
        <v>#VALUE!</v>
      </c>
      <c r="DV40" s="106" t="e">
        <f t="shared" ca="1" si="58"/>
        <v>#VALUE!</v>
      </c>
      <c r="DW40" s="106" t="e">
        <f t="shared" ca="1" si="58"/>
        <v>#VALUE!</v>
      </c>
      <c r="DX40" s="106" t="e">
        <f t="shared" ca="1" si="58"/>
        <v>#VALUE!</v>
      </c>
      <c r="DY40" s="106" t="e">
        <f t="shared" ca="1" si="58"/>
        <v>#VALUE!</v>
      </c>
      <c r="DZ40" s="106" t="e">
        <f t="shared" ca="1" si="58"/>
        <v>#VALUE!</v>
      </c>
      <c r="EA40" s="106" t="e">
        <f t="shared" ca="1" si="58"/>
        <v>#VALUE!</v>
      </c>
      <c r="EB40" s="106" t="e">
        <f t="shared" ca="1" si="58"/>
        <v>#VALUE!</v>
      </c>
      <c r="EC40" s="106" t="e">
        <f t="shared" ca="1" si="58"/>
        <v>#VALUE!</v>
      </c>
      <c r="ED40" s="106" t="e">
        <f t="shared" ca="1" si="58"/>
        <v>#VALUE!</v>
      </c>
      <c r="EE40" s="106" t="e">
        <f t="shared" ca="1" si="58"/>
        <v>#VALUE!</v>
      </c>
      <c r="EF40" s="106" t="e">
        <f t="shared" ca="1" si="58"/>
        <v>#VALUE!</v>
      </c>
      <c r="EG40" s="106" t="e">
        <f t="shared" ca="1" si="58"/>
        <v>#VALUE!</v>
      </c>
      <c r="EH40" s="106" t="e">
        <f t="shared" ca="1" si="58"/>
        <v>#VALUE!</v>
      </c>
      <c r="EI40" s="106" t="e">
        <f t="shared" ca="1" si="58"/>
        <v>#VALUE!</v>
      </c>
      <c r="EJ40" s="106" t="e">
        <f t="shared" ca="1" si="58"/>
        <v>#VALUE!</v>
      </c>
      <c r="EK40" s="106" t="e">
        <f t="shared" ca="1" si="58"/>
        <v>#VALUE!</v>
      </c>
    </row>
    <row r="41" spans="1:141" x14ac:dyDescent="0.25">
      <c r="A41" s="90"/>
      <c r="B41" s="90"/>
      <c r="C41" s="90"/>
      <c r="D41" s="90"/>
      <c r="F41" s="100"/>
      <c r="J41" s="100"/>
      <c r="N41" s="100"/>
      <c r="R41" s="100"/>
      <c r="V41" s="100"/>
      <c r="Z41" s="100"/>
      <c r="AD41" s="100"/>
      <c r="AH41" s="100"/>
      <c r="AL41" s="100"/>
      <c r="AP41" s="100"/>
      <c r="AT41" s="100"/>
      <c r="AX41" s="100"/>
      <c r="BB41" s="100"/>
      <c r="BF41" s="100"/>
      <c r="BJ41" s="100"/>
      <c r="BN41" s="100"/>
      <c r="BR41" s="100"/>
      <c r="BV41" s="100"/>
      <c r="BZ41" s="100"/>
      <c r="CD41" s="100"/>
      <c r="CH41" s="100"/>
      <c r="CL41" s="100"/>
      <c r="CP41" s="100"/>
      <c r="CT41" s="100"/>
      <c r="CX41" s="100"/>
      <c r="DB41" s="100"/>
      <c r="DF41" s="100"/>
      <c r="DI41" s="101"/>
    </row>
    <row r="42" spans="1:141" x14ac:dyDescent="0.25">
      <c r="A42" s="90"/>
      <c r="B42" s="90"/>
      <c r="C42" s="90"/>
      <c r="D42" s="90"/>
      <c r="E42" t="s">
        <v>256</v>
      </c>
      <c r="F42" s="113" t="str">
        <f ca="1">F244</f>
        <v/>
      </c>
      <c r="G42" t="str">
        <f t="shared" ref="G42:BR42" ca="1" si="59">G244</f>
        <v/>
      </c>
      <c r="H42" t="str">
        <f t="shared" ca="1" si="59"/>
        <v/>
      </c>
      <c r="I42" t="str">
        <f t="shared" ca="1" si="59"/>
        <v/>
      </c>
      <c r="J42" s="100" t="str">
        <f t="shared" ca="1" si="59"/>
        <v/>
      </c>
      <c r="K42" t="str">
        <f t="shared" ca="1" si="59"/>
        <v/>
      </c>
      <c r="L42" t="str">
        <f t="shared" ca="1" si="59"/>
        <v/>
      </c>
      <c r="M42" t="str">
        <f t="shared" ca="1" si="59"/>
        <v/>
      </c>
      <c r="N42" s="100" t="str">
        <f t="shared" ca="1" si="59"/>
        <v/>
      </c>
      <c r="O42" t="str">
        <f t="shared" ca="1" si="59"/>
        <v/>
      </c>
      <c r="P42" t="str">
        <f t="shared" ca="1" si="59"/>
        <v/>
      </c>
      <c r="Q42" t="str">
        <f t="shared" ca="1" si="59"/>
        <v/>
      </c>
      <c r="R42" s="100" t="str">
        <f t="shared" ca="1" si="59"/>
        <v/>
      </c>
      <c r="S42" t="str">
        <f t="shared" ca="1" si="59"/>
        <v/>
      </c>
      <c r="T42" t="str">
        <f t="shared" ca="1" si="59"/>
        <v/>
      </c>
      <c r="U42" t="str">
        <f t="shared" ca="1" si="59"/>
        <v/>
      </c>
      <c r="V42" s="100" t="str">
        <f t="shared" ca="1" si="59"/>
        <v/>
      </c>
      <c r="W42" t="str">
        <f t="shared" ca="1" si="59"/>
        <v/>
      </c>
      <c r="X42" t="str">
        <f t="shared" ca="1" si="59"/>
        <v/>
      </c>
      <c r="Y42" t="str">
        <f t="shared" ca="1" si="59"/>
        <v/>
      </c>
      <c r="Z42" s="100" t="str">
        <f t="shared" ca="1" si="59"/>
        <v/>
      </c>
      <c r="AA42" t="str">
        <f t="shared" ca="1" si="59"/>
        <v/>
      </c>
      <c r="AB42" t="str">
        <f t="shared" ca="1" si="59"/>
        <v/>
      </c>
      <c r="AC42" t="str">
        <f t="shared" ca="1" si="59"/>
        <v/>
      </c>
      <c r="AD42" s="100" t="str">
        <f t="shared" ca="1" si="59"/>
        <v/>
      </c>
      <c r="AE42" t="str">
        <f t="shared" ca="1" si="59"/>
        <v/>
      </c>
      <c r="AF42" t="str">
        <f t="shared" ca="1" si="59"/>
        <v/>
      </c>
      <c r="AG42" t="str">
        <f t="shared" ca="1" si="59"/>
        <v/>
      </c>
      <c r="AH42" s="100" t="str">
        <f t="shared" ca="1" si="59"/>
        <v/>
      </c>
      <c r="AI42" t="str">
        <f t="shared" ca="1" si="59"/>
        <v/>
      </c>
      <c r="AJ42" t="str">
        <f t="shared" ca="1" si="59"/>
        <v/>
      </c>
      <c r="AK42" t="str">
        <f t="shared" ca="1" si="59"/>
        <v/>
      </c>
      <c r="AL42" s="100" t="str">
        <f t="shared" ca="1" si="59"/>
        <v/>
      </c>
      <c r="AM42" t="str">
        <f t="shared" ca="1" si="59"/>
        <v/>
      </c>
      <c r="AN42" t="str">
        <f t="shared" ca="1" si="59"/>
        <v/>
      </c>
      <c r="AO42" t="str">
        <f t="shared" ca="1" si="59"/>
        <v/>
      </c>
      <c r="AP42" s="100" t="str">
        <f t="shared" ca="1" si="59"/>
        <v/>
      </c>
      <c r="AQ42" t="str">
        <f t="shared" ca="1" si="59"/>
        <v/>
      </c>
      <c r="AR42" t="str">
        <f t="shared" ca="1" si="59"/>
        <v/>
      </c>
      <c r="AS42" t="str">
        <f t="shared" ca="1" si="59"/>
        <v/>
      </c>
      <c r="AT42" s="100" t="str">
        <f t="shared" ca="1" si="59"/>
        <v/>
      </c>
      <c r="AU42" t="str">
        <f t="shared" ca="1" si="59"/>
        <v/>
      </c>
      <c r="AV42" t="str">
        <f t="shared" ca="1" si="59"/>
        <v/>
      </c>
      <c r="AW42" t="str">
        <f t="shared" ca="1" si="59"/>
        <v/>
      </c>
      <c r="AX42" s="100" t="str">
        <f t="shared" ca="1" si="59"/>
        <v/>
      </c>
      <c r="AY42" t="str">
        <f t="shared" ca="1" si="59"/>
        <v/>
      </c>
      <c r="AZ42" t="str">
        <f t="shared" ca="1" si="59"/>
        <v/>
      </c>
      <c r="BA42" t="str">
        <f t="shared" ca="1" si="59"/>
        <v/>
      </c>
      <c r="BB42" s="100" t="str">
        <f t="shared" ca="1" si="59"/>
        <v/>
      </c>
      <c r="BC42" t="str">
        <f t="shared" ca="1" si="59"/>
        <v/>
      </c>
      <c r="BD42" t="str">
        <f t="shared" ca="1" si="59"/>
        <v/>
      </c>
      <c r="BE42" t="str">
        <f t="shared" ca="1" si="59"/>
        <v/>
      </c>
      <c r="BF42" s="100" t="str">
        <f t="shared" ca="1" si="59"/>
        <v/>
      </c>
      <c r="BG42" t="str">
        <f t="shared" ca="1" si="59"/>
        <v/>
      </c>
      <c r="BH42" t="str">
        <f t="shared" ca="1" si="59"/>
        <v/>
      </c>
      <c r="BI42" t="str">
        <f t="shared" ca="1" si="59"/>
        <v/>
      </c>
      <c r="BJ42" s="100" t="str">
        <f t="shared" ca="1" si="59"/>
        <v/>
      </c>
      <c r="BK42" t="str">
        <f t="shared" ca="1" si="59"/>
        <v/>
      </c>
      <c r="BL42" t="str">
        <f t="shared" ca="1" si="59"/>
        <v/>
      </c>
      <c r="BM42" t="str">
        <f t="shared" ca="1" si="59"/>
        <v/>
      </c>
      <c r="BN42" s="100" t="str">
        <f t="shared" ca="1" si="59"/>
        <v/>
      </c>
      <c r="BO42" t="str">
        <f t="shared" ca="1" si="59"/>
        <v/>
      </c>
      <c r="BP42" t="str">
        <f t="shared" ca="1" si="59"/>
        <v/>
      </c>
      <c r="BQ42" t="str">
        <f t="shared" ca="1" si="59"/>
        <v/>
      </c>
      <c r="BR42" s="100" t="str">
        <f t="shared" ca="1" si="59"/>
        <v/>
      </c>
      <c r="BS42" t="str">
        <f t="shared" ref="BS42:ED42" ca="1" si="60">BS244</f>
        <v/>
      </c>
      <c r="BT42" t="str">
        <f t="shared" ca="1" si="60"/>
        <v/>
      </c>
      <c r="BU42" t="str">
        <f t="shared" ca="1" si="60"/>
        <v/>
      </c>
      <c r="BV42" s="100" t="str">
        <f t="shared" ca="1" si="60"/>
        <v/>
      </c>
      <c r="BW42" t="str">
        <f t="shared" ca="1" si="60"/>
        <v/>
      </c>
      <c r="BX42" t="str">
        <f t="shared" ca="1" si="60"/>
        <v/>
      </c>
      <c r="BY42" t="str">
        <f t="shared" ca="1" si="60"/>
        <v/>
      </c>
      <c r="BZ42" s="100" t="str">
        <f t="shared" ca="1" si="60"/>
        <v/>
      </c>
      <c r="CA42" t="str">
        <f t="shared" ca="1" si="60"/>
        <v/>
      </c>
      <c r="CB42" t="str">
        <f t="shared" ca="1" si="60"/>
        <v/>
      </c>
      <c r="CC42" t="str">
        <f t="shared" ca="1" si="60"/>
        <v/>
      </c>
      <c r="CD42" s="100" t="str">
        <f t="shared" ca="1" si="60"/>
        <v/>
      </c>
      <c r="CE42" t="str">
        <f t="shared" ca="1" si="60"/>
        <v/>
      </c>
      <c r="CF42" t="str">
        <f t="shared" ca="1" si="60"/>
        <v/>
      </c>
      <c r="CG42" t="str">
        <f t="shared" ca="1" si="60"/>
        <v/>
      </c>
      <c r="CH42" s="100" t="str">
        <f t="shared" ca="1" si="60"/>
        <v/>
      </c>
      <c r="CI42" t="str">
        <f t="shared" ca="1" si="60"/>
        <v/>
      </c>
      <c r="CJ42" t="str">
        <f t="shared" ca="1" si="60"/>
        <v/>
      </c>
      <c r="CK42" t="str">
        <f t="shared" ca="1" si="60"/>
        <v/>
      </c>
      <c r="CL42" s="100" t="str">
        <f t="shared" ca="1" si="60"/>
        <v/>
      </c>
      <c r="CM42" t="str">
        <f t="shared" ca="1" si="60"/>
        <v/>
      </c>
      <c r="CN42" t="str">
        <f t="shared" ca="1" si="60"/>
        <v/>
      </c>
      <c r="CO42" t="str">
        <f t="shared" ca="1" si="60"/>
        <v/>
      </c>
      <c r="CP42" s="100" t="str">
        <f t="shared" ca="1" si="60"/>
        <v/>
      </c>
      <c r="CQ42" t="str">
        <f t="shared" ca="1" si="60"/>
        <v/>
      </c>
      <c r="CR42" t="str">
        <f t="shared" ca="1" si="60"/>
        <v/>
      </c>
      <c r="CS42" t="str">
        <f t="shared" ca="1" si="60"/>
        <v/>
      </c>
      <c r="CT42" s="100" t="str">
        <f t="shared" ca="1" si="60"/>
        <v/>
      </c>
      <c r="CU42" t="str">
        <f t="shared" ca="1" si="60"/>
        <v/>
      </c>
      <c r="CV42" t="str">
        <f t="shared" ca="1" si="60"/>
        <v/>
      </c>
      <c r="CW42" t="str">
        <f t="shared" ca="1" si="60"/>
        <v/>
      </c>
      <c r="CX42" s="100" t="str">
        <f t="shared" ca="1" si="60"/>
        <v/>
      </c>
      <c r="CY42" t="str">
        <f t="shared" ca="1" si="60"/>
        <v/>
      </c>
      <c r="CZ42" t="str">
        <f t="shared" ca="1" si="60"/>
        <v/>
      </c>
      <c r="DA42" t="str">
        <f t="shared" ca="1" si="60"/>
        <v/>
      </c>
      <c r="DB42" s="100" t="str">
        <f t="shared" ca="1" si="60"/>
        <v/>
      </c>
      <c r="DC42" t="str">
        <f t="shared" ca="1" si="60"/>
        <v/>
      </c>
      <c r="DD42" t="str">
        <f t="shared" ca="1" si="60"/>
        <v/>
      </c>
      <c r="DE42" t="str">
        <f t="shared" ca="1" si="60"/>
        <v/>
      </c>
      <c r="DF42" s="100" t="str">
        <f t="shared" ca="1" si="60"/>
        <v/>
      </c>
      <c r="DG42" t="str">
        <f t="shared" ca="1" si="60"/>
        <v/>
      </c>
      <c r="DH42" t="str">
        <f t="shared" ca="1" si="60"/>
        <v/>
      </c>
      <c r="DI42" s="101" t="str">
        <f t="shared" ca="1" si="60"/>
        <v/>
      </c>
      <c r="DK42">
        <f t="shared" ca="1" si="60"/>
        <v>0</v>
      </c>
      <c r="DL42" t="e">
        <f t="shared" ca="1" si="60"/>
        <v>#N/A</v>
      </c>
      <c r="DM42" t="e">
        <f t="shared" ca="1" si="60"/>
        <v>#VALUE!</v>
      </c>
      <c r="DN42" t="e">
        <f t="shared" ca="1" si="60"/>
        <v>#VALUE!</v>
      </c>
      <c r="DO42" t="e">
        <f t="shared" ca="1" si="60"/>
        <v>#VALUE!</v>
      </c>
      <c r="DP42" t="e">
        <f t="shared" ca="1" si="60"/>
        <v>#VALUE!</v>
      </c>
      <c r="DQ42" t="e">
        <f t="shared" ca="1" si="60"/>
        <v>#VALUE!</v>
      </c>
      <c r="DR42" t="e">
        <f t="shared" ca="1" si="60"/>
        <v>#VALUE!</v>
      </c>
      <c r="DS42" t="e">
        <f t="shared" ca="1" si="60"/>
        <v>#VALUE!</v>
      </c>
      <c r="DT42" t="e">
        <f t="shared" ca="1" si="60"/>
        <v>#VALUE!</v>
      </c>
      <c r="DU42" t="e">
        <f t="shared" ca="1" si="60"/>
        <v>#VALUE!</v>
      </c>
      <c r="DV42" t="e">
        <f t="shared" ca="1" si="60"/>
        <v>#VALUE!</v>
      </c>
      <c r="DW42" t="e">
        <f t="shared" ca="1" si="60"/>
        <v>#VALUE!</v>
      </c>
      <c r="DX42" t="e">
        <f t="shared" ca="1" si="60"/>
        <v>#VALUE!</v>
      </c>
      <c r="DY42" t="e">
        <f t="shared" ca="1" si="60"/>
        <v>#VALUE!</v>
      </c>
      <c r="DZ42" t="e">
        <f t="shared" ca="1" si="60"/>
        <v>#VALUE!</v>
      </c>
      <c r="EA42" t="e">
        <f t="shared" ca="1" si="60"/>
        <v>#VALUE!</v>
      </c>
      <c r="EB42" t="e">
        <f t="shared" ca="1" si="60"/>
        <v>#VALUE!</v>
      </c>
      <c r="EC42" t="e">
        <f t="shared" ca="1" si="60"/>
        <v>#VALUE!</v>
      </c>
      <c r="ED42" t="e">
        <f t="shared" ca="1" si="60"/>
        <v>#VALUE!</v>
      </c>
      <c r="EE42" t="e">
        <f t="shared" ref="EE42:EK42" ca="1" si="61">EE244</f>
        <v>#VALUE!</v>
      </c>
      <c r="EF42" t="e">
        <f t="shared" ca="1" si="61"/>
        <v>#VALUE!</v>
      </c>
      <c r="EG42" t="e">
        <f t="shared" ca="1" si="61"/>
        <v>#VALUE!</v>
      </c>
      <c r="EH42" t="e">
        <f t="shared" ca="1" si="61"/>
        <v>#VALUE!</v>
      </c>
      <c r="EI42" t="e">
        <f t="shared" ca="1" si="61"/>
        <v>#VALUE!</v>
      </c>
      <c r="EJ42" t="e">
        <f t="shared" ca="1" si="61"/>
        <v>#VALUE!</v>
      </c>
      <c r="EK42" t="e">
        <f t="shared" ca="1" si="61"/>
        <v>#VALUE!</v>
      </c>
    </row>
    <row r="43" spans="1:141" x14ac:dyDescent="0.25">
      <c r="A43" s="90"/>
      <c r="B43" s="90"/>
      <c r="C43" s="90"/>
      <c r="D43" s="90"/>
      <c r="F43" s="100"/>
      <c r="J43" s="100"/>
      <c r="N43" s="100"/>
      <c r="R43" s="100"/>
      <c r="V43" s="100"/>
      <c r="Z43" s="100"/>
      <c r="AD43" s="100"/>
      <c r="AH43" s="100"/>
      <c r="AL43" s="100"/>
      <c r="AP43" s="100"/>
      <c r="AT43" s="100"/>
      <c r="AX43" s="100"/>
      <c r="BB43" s="100"/>
      <c r="BF43" s="100"/>
      <c r="BJ43" s="100"/>
      <c r="BN43" s="100"/>
      <c r="BR43" s="100"/>
      <c r="BV43" s="100"/>
      <c r="BZ43" s="100"/>
      <c r="CD43" s="100"/>
      <c r="CH43" s="100"/>
      <c r="CL43" s="100"/>
      <c r="CP43" s="100"/>
      <c r="CT43" s="100"/>
      <c r="CX43" s="100"/>
      <c r="DB43" s="100"/>
      <c r="DF43" s="100"/>
      <c r="DI43" s="101"/>
    </row>
    <row r="44" spans="1:141" x14ac:dyDescent="0.25">
      <c r="A44" s="90"/>
      <c r="B44" s="90"/>
      <c r="C44" s="111"/>
      <c r="D44" s="90"/>
      <c r="E44" s="36" t="s">
        <v>42</v>
      </c>
      <c r="F44" s="105" t="e">
        <f ca="1">SUM(F40,-F42)</f>
        <v>#VALUE!</v>
      </c>
      <c r="G44" s="106" t="e">
        <f t="shared" ref="G44:BR44" ca="1" si="62">SUM(G40,-G42)</f>
        <v>#VALUE!</v>
      </c>
      <c r="H44" s="106" t="e">
        <f t="shared" ca="1" si="62"/>
        <v>#VALUE!</v>
      </c>
      <c r="I44" s="107" t="e">
        <f t="shared" ca="1" si="62"/>
        <v>#VALUE!</v>
      </c>
      <c r="J44" s="105" t="e">
        <f t="shared" ca="1" si="62"/>
        <v>#VALUE!</v>
      </c>
      <c r="K44" s="106" t="e">
        <f t="shared" ca="1" si="62"/>
        <v>#VALUE!</v>
      </c>
      <c r="L44" s="106" t="e">
        <f t="shared" ca="1" si="62"/>
        <v>#VALUE!</v>
      </c>
      <c r="M44" s="107" t="e">
        <f t="shared" ca="1" si="62"/>
        <v>#VALUE!</v>
      </c>
      <c r="N44" s="105" t="e">
        <f t="shared" ca="1" si="62"/>
        <v>#VALUE!</v>
      </c>
      <c r="O44" s="106" t="e">
        <f t="shared" ca="1" si="62"/>
        <v>#VALUE!</v>
      </c>
      <c r="P44" s="106" t="e">
        <f t="shared" ca="1" si="62"/>
        <v>#VALUE!</v>
      </c>
      <c r="Q44" s="107" t="e">
        <f t="shared" ca="1" si="62"/>
        <v>#VALUE!</v>
      </c>
      <c r="R44" s="105" t="e">
        <f t="shared" ca="1" si="62"/>
        <v>#VALUE!</v>
      </c>
      <c r="S44" s="106" t="e">
        <f t="shared" ca="1" si="62"/>
        <v>#VALUE!</v>
      </c>
      <c r="T44" s="106" t="e">
        <f t="shared" ca="1" si="62"/>
        <v>#VALUE!</v>
      </c>
      <c r="U44" s="107" t="e">
        <f t="shared" ca="1" si="62"/>
        <v>#VALUE!</v>
      </c>
      <c r="V44" s="105" t="e">
        <f t="shared" ca="1" si="62"/>
        <v>#VALUE!</v>
      </c>
      <c r="W44" s="106" t="e">
        <f t="shared" ca="1" si="62"/>
        <v>#VALUE!</v>
      </c>
      <c r="X44" s="106" t="e">
        <f t="shared" ca="1" si="62"/>
        <v>#VALUE!</v>
      </c>
      <c r="Y44" s="107" t="e">
        <f t="shared" ca="1" si="62"/>
        <v>#VALUE!</v>
      </c>
      <c r="Z44" s="105" t="e">
        <f t="shared" ca="1" si="62"/>
        <v>#VALUE!</v>
      </c>
      <c r="AA44" s="106" t="e">
        <f t="shared" ca="1" si="62"/>
        <v>#VALUE!</v>
      </c>
      <c r="AB44" s="106" t="e">
        <f t="shared" ca="1" si="62"/>
        <v>#VALUE!</v>
      </c>
      <c r="AC44" s="107" t="e">
        <f t="shared" ca="1" si="62"/>
        <v>#VALUE!</v>
      </c>
      <c r="AD44" s="105" t="e">
        <f t="shared" ca="1" si="62"/>
        <v>#VALUE!</v>
      </c>
      <c r="AE44" s="106" t="e">
        <f t="shared" ca="1" si="62"/>
        <v>#VALUE!</v>
      </c>
      <c r="AF44" s="106" t="e">
        <f t="shared" ca="1" si="62"/>
        <v>#VALUE!</v>
      </c>
      <c r="AG44" s="107" t="e">
        <f t="shared" ca="1" si="62"/>
        <v>#VALUE!</v>
      </c>
      <c r="AH44" s="105" t="e">
        <f t="shared" ca="1" si="62"/>
        <v>#VALUE!</v>
      </c>
      <c r="AI44" s="106" t="e">
        <f t="shared" ca="1" si="62"/>
        <v>#VALUE!</v>
      </c>
      <c r="AJ44" s="106" t="e">
        <f t="shared" ca="1" si="62"/>
        <v>#VALUE!</v>
      </c>
      <c r="AK44" s="107" t="e">
        <f t="shared" ca="1" si="62"/>
        <v>#VALUE!</v>
      </c>
      <c r="AL44" s="105" t="e">
        <f t="shared" ca="1" si="62"/>
        <v>#VALUE!</v>
      </c>
      <c r="AM44" s="106" t="e">
        <f t="shared" ca="1" si="62"/>
        <v>#VALUE!</v>
      </c>
      <c r="AN44" s="106" t="e">
        <f t="shared" ca="1" si="62"/>
        <v>#VALUE!</v>
      </c>
      <c r="AO44" s="107" t="e">
        <f t="shared" ca="1" si="62"/>
        <v>#VALUE!</v>
      </c>
      <c r="AP44" s="105" t="e">
        <f t="shared" ca="1" si="62"/>
        <v>#VALUE!</v>
      </c>
      <c r="AQ44" s="106" t="e">
        <f t="shared" ca="1" si="62"/>
        <v>#VALUE!</v>
      </c>
      <c r="AR44" s="106" t="e">
        <f t="shared" ca="1" si="62"/>
        <v>#VALUE!</v>
      </c>
      <c r="AS44" s="107" t="e">
        <f t="shared" ca="1" si="62"/>
        <v>#VALUE!</v>
      </c>
      <c r="AT44" s="105" t="e">
        <f t="shared" ca="1" si="62"/>
        <v>#VALUE!</v>
      </c>
      <c r="AU44" s="106" t="e">
        <f t="shared" ca="1" si="62"/>
        <v>#VALUE!</v>
      </c>
      <c r="AV44" s="106" t="e">
        <f t="shared" ca="1" si="62"/>
        <v>#VALUE!</v>
      </c>
      <c r="AW44" s="107" t="e">
        <f t="shared" ca="1" si="62"/>
        <v>#VALUE!</v>
      </c>
      <c r="AX44" s="105" t="e">
        <f t="shared" ca="1" si="62"/>
        <v>#VALUE!</v>
      </c>
      <c r="AY44" s="106" t="e">
        <f t="shared" ca="1" si="62"/>
        <v>#VALUE!</v>
      </c>
      <c r="AZ44" s="106" t="e">
        <f t="shared" ca="1" si="62"/>
        <v>#VALUE!</v>
      </c>
      <c r="BA44" s="107" t="e">
        <f t="shared" ca="1" si="62"/>
        <v>#VALUE!</v>
      </c>
      <c r="BB44" s="105" t="e">
        <f t="shared" ca="1" si="62"/>
        <v>#VALUE!</v>
      </c>
      <c r="BC44" s="106" t="e">
        <f t="shared" ca="1" si="62"/>
        <v>#VALUE!</v>
      </c>
      <c r="BD44" s="106" t="e">
        <f t="shared" ca="1" si="62"/>
        <v>#VALUE!</v>
      </c>
      <c r="BE44" s="107" t="e">
        <f t="shared" ca="1" si="62"/>
        <v>#VALUE!</v>
      </c>
      <c r="BF44" s="105" t="e">
        <f t="shared" ca="1" si="62"/>
        <v>#VALUE!</v>
      </c>
      <c r="BG44" s="106" t="e">
        <f t="shared" ca="1" si="62"/>
        <v>#VALUE!</v>
      </c>
      <c r="BH44" s="106" t="e">
        <f t="shared" ca="1" si="62"/>
        <v>#VALUE!</v>
      </c>
      <c r="BI44" s="107" t="e">
        <f t="shared" ca="1" si="62"/>
        <v>#VALUE!</v>
      </c>
      <c r="BJ44" s="105" t="e">
        <f t="shared" ca="1" si="62"/>
        <v>#VALUE!</v>
      </c>
      <c r="BK44" s="106" t="e">
        <f t="shared" ca="1" si="62"/>
        <v>#VALUE!</v>
      </c>
      <c r="BL44" s="106" t="e">
        <f t="shared" ca="1" si="62"/>
        <v>#VALUE!</v>
      </c>
      <c r="BM44" s="107" t="e">
        <f t="shared" ca="1" si="62"/>
        <v>#VALUE!</v>
      </c>
      <c r="BN44" s="105" t="e">
        <f t="shared" ca="1" si="62"/>
        <v>#VALUE!</v>
      </c>
      <c r="BO44" s="106" t="e">
        <f t="shared" ca="1" si="62"/>
        <v>#VALUE!</v>
      </c>
      <c r="BP44" s="106" t="e">
        <f t="shared" ca="1" si="62"/>
        <v>#VALUE!</v>
      </c>
      <c r="BQ44" s="107" t="e">
        <f t="shared" ca="1" si="62"/>
        <v>#VALUE!</v>
      </c>
      <c r="BR44" s="105" t="e">
        <f t="shared" ca="1" si="62"/>
        <v>#VALUE!</v>
      </c>
      <c r="BS44" s="106" t="e">
        <f t="shared" ref="BS44:DI44" ca="1" si="63">SUM(BS40,-BS42)</f>
        <v>#VALUE!</v>
      </c>
      <c r="BT44" s="106" t="e">
        <f t="shared" ca="1" si="63"/>
        <v>#VALUE!</v>
      </c>
      <c r="BU44" s="107" t="e">
        <f t="shared" ca="1" si="63"/>
        <v>#VALUE!</v>
      </c>
      <c r="BV44" s="105" t="e">
        <f t="shared" ca="1" si="63"/>
        <v>#VALUE!</v>
      </c>
      <c r="BW44" s="106" t="e">
        <f t="shared" ca="1" si="63"/>
        <v>#VALUE!</v>
      </c>
      <c r="BX44" s="106" t="e">
        <f t="shared" ca="1" si="63"/>
        <v>#VALUE!</v>
      </c>
      <c r="BY44" s="107" t="e">
        <f t="shared" ca="1" si="63"/>
        <v>#VALUE!</v>
      </c>
      <c r="BZ44" s="105" t="e">
        <f t="shared" ca="1" si="63"/>
        <v>#VALUE!</v>
      </c>
      <c r="CA44" s="106" t="e">
        <f t="shared" ca="1" si="63"/>
        <v>#VALUE!</v>
      </c>
      <c r="CB44" s="106" t="e">
        <f t="shared" ca="1" si="63"/>
        <v>#VALUE!</v>
      </c>
      <c r="CC44" s="107" t="e">
        <f t="shared" ca="1" si="63"/>
        <v>#VALUE!</v>
      </c>
      <c r="CD44" s="105" t="e">
        <f t="shared" ca="1" si="63"/>
        <v>#VALUE!</v>
      </c>
      <c r="CE44" s="106" t="e">
        <f t="shared" ca="1" si="63"/>
        <v>#VALUE!</v>
      </c>
      <c r="CF44" s="106" t="e">
        <f t="shared" ca="1" si="63"/>
        <v>#VALUE!</v>
      </c>
      <c r="CG44" s="107" t="e">
        <f t="shared" ca="1" si="63"/>
        <v>#VALUE!</v>
      </c>
      <c r="CH44" s="105" t="e">
        <f t="shared" ca="1" si="63"/>
        <v>#VALUE!</v>
      </c>
      <c r="CI44" s="106" t="e">
        <f t="shared" ca="1" si="63"/>
        <v>#VALUE!</v>
      </c>
      <c r="CJ44" s="106" t="e">
        <f t="shared" ca="1" si="63"/>
        <v>#VALUE!</v>
      </c>
      <c r="CK44" s="107" t="e">
        <f t="shared" ca="1" si="63"/>
        <v>#VALUE!</v>
      </c>
      <c r="CL44" s="105" t="e">
        <f t="shared" ca="1" si="63"/>
        <v>#VALUE!</v>
      </c>
      <c r="CM44" s="106" t="e">
        <f t="shared" ca="1" si="63"/>
        <v>#VALUE!</v>
      </c>
      <c r="CN44" s="106" t="e">
        <f t="shared" ca="1" si="63"/>
        <v>#VALUE!</v>
      </c>
      <c r="CO44" s="107" t="e">
        <f t="shared" ca="1" si="63"/>
        <v>#VALUE!</v>
      </c>
      <c r="CP44" s="105" t="e">
        <f t="shared" ca="1" si="63"/>
        <v>#VALUE!</v>
      </c>
      <c r="CQ44" s="106" t="e">
        <f t="shared" ca="1" si="63"/>
        <v>#VALUE!</v>
      </c>
      <c r="CR44" s="106" t="e">
        <f t="shared" ca="1" si="63"/>
        <v>#VALUE!</v>
      </c>
      <c r="CS44" s="107" t="e">
        <f t="shared" ca="1" si="63"/>
        <v>#VALUE!</v>
      </c>
      <c r="CT44" s="105" t="e">
        <f t="shared" ca="1" si="63"/>
        <v>#VALUE!</v>
      </c>
      <c r="CU44" s="106" t="e">
        <f t="shared" ca="1" si="63"/>
        <v>#VALUE!</v>
      </c>
      <c r="CV44" s="106" t="e">
        <f t="shared" ca="1" si="63"/>
        <v>#VALUE!</v>
      </c>
      <c r="CW44" s="107" t="e">
        <f t="shared" ca="1" si="63"/>
        <v>#VALUE!</v>
      </c>
      <c r="CX44" s="105" t="e">
        <f t="shared" ca="1" si="63"/>
        <v>#VALUE!</v>
      </c>
      <c r="CY44" s="106" t="e">
        <f t="shared" ca="1" si="63"/>
        <v>#VALUE!</v>
      </c>
      <c r="CZ44" s="106" t="e">
        <f t="shared" ca="1" si="63"/>
        <v>#VALUE!</v>
      </c>
      <c r="DA44" s="107" t="e">
        <f t="shared" ca="1" si="63"/>
        <v>#VALUE!</v>
      </c>
      <c r="DB44" s="105" t="e">
        <f t="shared" ca="1" si="63"/>
        <v>#VALUE!</v>
      </c>
      <c r="DC44" s="106" t="e">
        <f t="shared" ca="1" si="63"/>
        <v>#VALUE!</v>
      </c>
      <c r="DD44" s="106" t="e">
        <f t="shared" ca="1" si="63"/>
        <v>#VALUE!</v>
      </c>
      <c r="DE44" s="107" t="e">
        <f t="shared" ca="1" si="63"/>
        <v>#VALUE!</v>
      </c>
      <c r="DF44" s="105" t="e">
        <f t="shared" ca="1" si="63"/>
        <v>#VALUE!</v>
      </c>
      <c r="DG44" s="106" t="e">
        <f t="shared" ca="1" si="63"/>
        <v>#VALUE!</v>
      </c>
      <c r="DH44" s="106" t="e">
        <f t="shared" ca="1" si="63"/>
        <v>#VALUE!</v>
      </c>
      <c r="DI44" s="107" t="e">
        <f t="shared" ca="1" si="63"/>
        <v>#VALUE!</v>
      </c>
      <c r="DK44" s="106">
        <f t="shared" ref="DK44:EK44" ca="1" si="64">SUM(DK40,-DK42)</f>
        <v>0</v>
      </c>
      <c r="DL44" s="106" t="e">
        <f t="shared" ca="1" si="64"/>
        <v>#N/A</v>
      </c>
      <c r="DM44" s="106" t="e">
        <f t="shared" ca="1" si="64"/>
        <v>#VALUE!</v>
      </c>
      <c r="DN44" s="106" t="e">
        <f t="shared" ca="1" si="64"/>
        <v>#VALUE!</v>
      </c>
      <c r="DO44" s="106" t="e">
        <f t="shared" ca="1" si="64"/>
        <v>#VALUE!</v>
      </c>
      <c r="DP44" s="106" t="e">
        <f t="shared" ca="1" si="64"/>
        <v>#VALUE!</v>
      </c>
      <c r="DQ44" s="106" t="e">
        <f t="shared" ca="1" si="64"/>
        <v>#VALUE!</v>
      </c>
      <c r="DR44" s="106" t="e">
        <f t="shared" ca="1" si="64"/>
        <v>#VALUE!</v>
      </c>
      <c r="DS44" s="106" t="e">
        <f t="shared" ca="1" si="64"/>
        <v>#VALUE!</v>
      </c>
      <c r="DT44" s="106" t="e">
        <f t="shared" ca="1" si="64"/>
        <v>#VALUE!</v>
      </c>
      <c r="DU44" s="106" t="e">
        <f t="shared" ca="1" si="64"/>
        <v>#VALUE!</v>
      </c>
      <c r="DV44" s="106" t="e">
        <f t="shared" ca="1" si="64"/>
        <v>#VALUE!</v>
      </c>
      <c r="DW44" s="106" t="e">
        <f t="shared" ca="1" si="64"/>
        <v>#VALUE!</v>
      </c>
      <c r="DX44" s="106" t="e">
        <f t="shared" ca="1" si="64"/>
        <v>#VALUE!</v>
      </c>
      <c r="DY44" s="106" t="e">
        <f t="shared" ca="1" si="64"/>
        <v>#VALUE!</v>
      </c>
      <c r="DZ44" s="106" t="e">
        <f t="shared" ca="1" si="64"/>
        <v>#VALUE!</v>
      </c>
      <c r="EA44" s="106" t="e">
        <f t="shared" ca="1" si="64"/>
        <v>#VALUE!</v>
      </c>
      <c r="EB44" s="106" t="e">
        <f t="shared" ca="1" si="64"/>
        <v>#VALUE!</v>
      </c>
      <c r="EC44" s="106" t="e">
        <f t="shared" ca="1" si="64"/>
        <v>#VALUE!</v>
      </c>
      <c r="ED44" s="106" t="e">
        <f t="shared" ca="1" si="64"/>
        <v>#VALUE!</v>
      </c>
      <c r="EE44" s="106" t="e">
        <f t="shared" ca="1" si="64"/>
        <v>#VALUE!</v>
      </c>
      <c r="EF44" s="106" t="e">
        <f t="shared" ca="1" si="64"/>
        <v>#VALUE!</v>
      </c>
      <c r="EG44" s="106" t="e">
        <f t="shared" ca="1" si="64"/>
        <v>#VALUE!</v>
      </c>
      <c r="EH44" s="106" t="e">
        <f t="shared" ca="1" si="64"/>
        <v>#VALUE!</v>
      </c>
      <c r="EI44" s="106" t="e">
        <f t="shared" ca="1" si="64"/>
        <v>#VALUE!</v>
      </c>
      <c r="EJ44" s="106" t="e">
        <f t="shared" ca="1" si="64"/>
        <v>#VALUE!</v>
      </c>
      <c r="EK44" s="106" t="e">
        <f t="shared" ca="1" si="64"/>
        <v>#VALUE!</v>
      </c>
    </row>
    <row r="45" spans="1:141" x14ac:dyDescent="0.25">
      <c r="A45" s="90"/>
      <c r="B45" s="90"/>
      <c r="C45" s="90"/>
      <c r="D45" s="90"/>
      <c r="E45" s="37" t="s">
        <v>43</v>
      </c>
      <c r="F45" s="108" t="str">
        <f t="shared" ref="F45:AK45" ca="1" si="65">IF(ISERROR(F44/F16),"",F44/F16)</f>
        <v/>
      </c>
      <c r="G45" s="109" t="str">
        <f t="shared" ca="1" si="65"/>
        <v/>
      </c>
      <c r="H45" s="109" t="str">
        <f t="shared" ca="1" si="65"/>
        <v/>
      </c>
      <c r="I45" s="110" t="str">
        <f t="shared" ca="1" si="65"/>
        <v/>
      </c>
      <c r="J45" s="108" t="str">
        <f t="shared" ca="1" si="65"/>
        <v/>
      </c>
      <c r="K45" s="109" t="str">
        <f t="shared" ca="1" si="65"/>
        <v/>
      </c>
      <c r="L45" s="109" t="str">
        <f t="shared" ca="1" si="65"/>
        <v/>
      </c>
      <c r="M45" s="110" t="str">
        <f t="shared" ca="1" si="65"/>
        <v/>
      </c>
      <c r="N45" s="108" t="str">
        <f t="shared" ca="1" si="65"/>
        <v/>
      </c>
      <c r="O45" s="109" t="str">
        <f t="shared" ca="1" si="65"/>
        <v/>
      </c>
      <c r="P45" s="109" t="str">
        <f t="shared" ca="1" si="65"/>
        <v/>
      </c>
      <c r="Q45" s="110" t="str">
        <f t="shared" ca="1" si="65"/>
        <v/>
      </c>
      <c r="R45" s="108" t="str">
        <f t="shared" ca="1" si="65"/>
        <v/>
      </c>
      <c r="S45" s="109" t="str">
        <f t="shared" ca="1" si="65"/>
        <v/>
      </c>
      <c r="T45" s="109" t="str">
        <f t="shared" ca="1" si="65"/>
        <v/>
      </c>
      <c r="U45" s="110" t="str">
        <f t="shared" ca="1" si="65"/>
        <v/>
      </c>
      <c r="V45" s="108" t="str">
        <f t="shared" ca="1" si="65"/>
        <v/>
      </c>
      <c r="W45" s="109" t="str">
        <f t="shared" ca="1" si="65"/>
        <v/>
      </c>
      <c r="X45" s="109" t="str">
        <f t="shared" ca="1" si="65"/>
        <v/>
      </c>
      <c r="Y45" s="110" t="str">
        <f t="shared" ca="1" si="65"/>
        <v/>
      </c>
      <c r="Z45" s="108" t="str">
        <f t="shared" ca="1" si="65"/>
        <v/>
      </c>
      <c r="AA45" s="109" t="str">
        <f t="shared" ca="1" si="65"/>
        <v/>
      </c>
      <c r="AB45" s="109" t="str">
        <f t="shared" ca="1" si="65"/>
        <v/>
      </c>
      <c r="AC45" s="110" t="str">
        <f t="shared" ca="1" si="65"/>
        <v/>
      </c>
      <c r="AD45" s="108" t="str">
        <f t="shared" ca="1" si="65"/>
        <v/>
      </c>
      <c r="AE45" s="109" t="str">
        <f t="shared" ca="1" si="65"/>
        <v/>
      </c>
      <c r="AF45" s="109" t="str">
        <f t="shared" ca="1" si="65"/>
        <v/>
      </c>
      <c r="AG45" s="110" t="str">
        <f t="shared" ca="1" si="65"/>
        <v/>
      </c>
      <c r="AH45" s="108" t="str">
        <f t="shared" ca="1" si="65"/>
        <v/>
      </c>
      <c r="AI45" s="109" t="str">
        <f t="shared" ca="1" si="65"/>
        <v/>
      </c>
      <c r="AJ45" s="109" t="str">
        <f t="shared" ca="1" si="65"/>
        <v/>
      </c>
      <c r="AK45" s="110" t="str">
        <f t="shared" ca="1" si="65"/>
        <v/>
      </c>
      <c r="AL45" s="108" t="str">
        <f t="shared" ref="AL45:BQ45" ca="1" si="66">IF(ISERROR(AL44/AL16),"",AL44/AL16)</f>
        <v/>
      </c>
      <c r="AM45" s="109" t="str">
        <f t="shared" ca="1" si="66"/>
        <v/>
      </c>
      <c r="AN45" s="109" t="str">
        <f t="shared" ca="1" si="66"/>
        <v/>
      </c>
      <c r="AO45" s="110" t="str">
        <f t="shared" ca="1" si="66"/>
        <v/>
      </c>
      <c r="AP45" s="108" t="str">
        <f t="shared" ca="1" si="66"/>
        <v/>
      </c>
      <c r="AQ45" s="109" t="str">
        <f t="shared" ca="1" si="66"/>
        <v/>
      </c>
      <c r="AR45" s="109" t="str">
        <f t="shared" ca="1" si="66"/>
        <v/>
      </c>
      <c r="AS45" s="110" t="str">
        <f t="shared" ca="1" si="66"/>
        <v/>
      </c>
      <c r="AT45" s="108" t="str">
        <f t="shared" ca="1" si="66"/>
        <v/>
      </c>
      <c r="AU45" s="109" t="str">
        <f t="shared" ca="1" si="66"/>
        <v/>
      </c>
      <c r="AV45" s="109" t="str">
        <f t="shared" ca="1" si="66"/>
        <v/>
      </c>
      <c r="AW45" s="110" t="str">
        <f t="shared" ca="1" si="66"/>
        <v/>
      </c>
      <c r="AX45" s="108" t="str">
        <f t="shared" ca="1" si="66"/>
        <v/>
      </c>
      <c r="AY45" s="109" t="str">
        <f t="shared" ca="1" si="66"/>
        <v/>
      </c>
      <c r="AZ45" s="109" t="str">
        <f t="shared" ca="1" si="66"/>
        <v/>
      </c>
      <c r="BA45" s="110" t="str">
        <f t="shared" ca="1" si="66"/>
        <v/>
      </c>
      <c r="BB45" s="108" t="str">
        <f t="shared" ca="1" si="66"/>
        <v/>
      </c>
      <c r="BC45" s="109" t="str">
        <f t="shared" ca="1" si="66"/>
        <v/>
      </c>
      <c r="BD45" s="109" t="str">
        <f t="shared" ca="1" si="66"/>
        <v/>
      </c>
      <c r="BE45" s="110" t="str">
        <f t="shared" ca="1" si="66"/>
        <v/>
      </c>
      <c r="BF45" s="108" t="str">
        <f t="shared" ca="1" si="66"/>
        <v/>
      </c>
      <c r="BG45" s="109" t="str">
        <f t="shared" ca="1" si="66"/>
        <v/>
      </c>
      <c r="BH45" s="109" t="str">
        <f t="shared" ca="1" si="66"/>
        <v/>
      </c>
      <c r="BI45" s="110" t="str">
        <f t="shared" ca="1" si="66"/>
        <v/>
      </c>
      <c r="BJ45" s="108" t="str">
        <f t="shared" ca="1" si="66"/>
        <v/>
      </c>
      <c r="BK45" s="109" t="str">
        <f t="shared" ca="1" si="66"/>
        <v/>
      </c>
      <c r="BL45" s="109" t="str">
        <f t="shared" ca="1" si="66"/>
        <v/>
      </c>
      <c r="BM45" s="110" t="str">
        <f t="shared" ca="1" si="66"/>
        <v/>
      </c>
      <c r="BN45" s="108" t="str">
        <f t="shared" ca="1" si="66"/>
        <v/>
      </c>
      <c r="BO45" s="109" t="str">
        <f t="shared" ca="1" si="66"/>
        <v/>
      </c>
      <c r="BP45" s="109" t="str">
        <f t="shared" ca="1" si="66"/>
        <v/>
      </c>
      <c r="BQ45" s="110" t="str">
        <f t="shared" ca="1" si="66"/>
        <v/>
      </c>
      <c r="BR45" s="108" t="str">
        <f t="shared" ref="BR45:CW45" ca="1" si="67">IF(ISERROR(BR44/BR16),"",BR44/BR16)</f>
        <v/>
      </c>
      <c r="BS45" s="109" t="str">
        <f t="shared" ca="1" si="67"/>
        <v/>
      </c>
      <c r="BT45" s="109" t="str">
        <f t="shared" ca="1" si="67"/>
        <v/>
      </c>
      <c r="BU45" s="110" t="str">
        <f t="shared" ca="1" si="67"/>
        <v/>
      </c>
      <c r="BV45" s="108" t="str">
        <f t="shared" ca="1" si="67"/>
        <v/>
      </c>
      <c r="BW45" s="109" t="str">
        <f t="shared" ca="1" si="67"/>
        <v/>
      </c>
      <c r="BX45" s="109" t="str">
        <f t="shared" ca="1" si="67"/>
        <v/>
      </c>
      <c r="BY45" s="110" t="str">
        <f t="shared" ca="1" si="67"/>
        <v/>
      </c>
      <c r="BZ45" s="108" t="str">
        <f t="shared" ca="1" si="67"/>
        <v/>
      </c>
      <c r="CA45" s="109" t="str">
        <f t="shared" ca="1" si="67"/>
        <v/>
      </c>
      <c r="CB45" s="109" t="str">
        <f t="shared" ca="1" si="67"/>
        <v/>
      </c>
      <c r="CC45" s="110" t="str">
        <f t="shared" ca="1" si="67"/>
        <v/>
      </c>
      <c r="CD45" s="108" t="str">
        <f t="shared" ca="1" si="67"/>
        <v/>
      </c>
      <c r="CE45" s="109" t="str">
        <f t="shared" ca="1" si="67"/>
        <v/>
      </c>
      <c r="CF45" s="109" t="str">
        <f t="shared" ca="1" si="67"/>
        <v/>
      </c>
      <c r="CG45" s="110" t="str">
        <f t="shared" ca="1" si="67"/>
        <v/>
      </c>
      <c r="CH45" s="108" t="str">
        <f t="shared" ca="1" si="67"/>
        <v/>
      </c>
      <c r="CI45" s="109" t="str">
        <f t="shared" ca="1" si="67"/>
        <v/>
      </c>
      <c r="CJ45" s="109" t="str">
        <f t="shared" ca="1" si="67"/>
        <v/>
      </c>
      <c r="CK45" s="110" t="str">
        <f t="shared" ca="1" si="67"/>
        <v/>
      </c>
      <c r="CL45" s="108" t="str">
        <f t="shared" ca="1" si="67"/>
        <v/>
      </c>
      <c r="CM45" s="109" t="str">
        <f t="shared" ca="1" si="67"/>
        <v/>
      </c>
      <c r="CN45" s="109" t="str">
        <f t="shared" ca="1" si="67"/>
        <v/>
      </c>
      <c r="CO45" s="110" t="str">
        <f t="shared" ca="1" si="67"/>
        <v/>
      </c>
      <c r="CP45" s="108" t="str">
        <f t="shared" ca="1" si="67"/>
        <v/>
      </c>
      <c r="CQ45" s="109" t="str">
        <f t="shared" ca="1" si="67"/>
        <v/>
      </c>
      <c r="CR45" s="109" t="str">
        <f t="shared" ca="1" si="67"/>
        <v/>
      </c>
      <c r="CS45" s="110" t="str">
        <f t="shared" ca="1" si="67"/>
        <v/>
      </c>
      <c r="CT45" s="108" t="str">
        <f t="shared" ca="1" si="67"/>
        <v/>
      </c>
      <c r="CU45" s="109" t="str">
        <f t="shared" ca="1" si="67"/>
        <v/>
      </c>
      <c r="CV45" s="109" t="str">
        <f t="shared" ca="1" si="67"/>
        <v/>
      </c>
      <c r="CW45" s="110" t="str">
        <f t="shared" ca="1" si="67"/>
        <v/>
      </c>
      <c r="CX45" s="108" t="str">
        <f t="shared" ref="CX45:DI45" ca="1" si="68">IF(ISERROR(CX44/CX16),"",CX44/CX16)</f>
        <v/>
      </c>
      <c r="CY45" s="109" t="str">
        <f t="shared" ca="1" si="68"/>
        <v/>
      </c>
      <c r="CZ45" s="109" t="str">
        <f t="shared" ca="1" si="68"/>
        <v/>
      </c>
      <c r="DA45" s="110" t="str">
        <f t="shared" ca="1" si="68"/>
        <v/>
      </c>
      <c r="DB45" s="108" t="str">
        <f t="shared" ca="1" si="68"/>
        <v/>
      </c>
      <c r="DC45" s="109" t="str">
        <f t="shared" ca="1" si="68"/>
        <v/>
      </c>
      <c r="DD45" s="109" t="str">
        <f t="shared" ca="1" si="68"/>
        <v/>
      </c>
      <c r="DE45" s="110" t="str">
        <f t="shared" ca="1" si="68"/>
        <v/>
      </c>
      <c r="DF45" s="108" t="str">
        <f t="shared" ca="1" si="68"/>
        <v/>
      </c>
      <c r="DG45" s="109" t="str">
        <f t="shared" ca="1" si="68"/>
        <v/>
      </c>
      <c r="DH45" s="109" t="str">
        <f t="shared" ca="1" si="68"/>
        <v/>
      </c>
      <c r="DI45" s="110" t="str">
        <f t="shared" ca="1" si="68"/>
        <v/>
      </c>
      <c r="DK45" s="109" t="str">
        <f t="shared" ref="DK45:EK45" ca="1" si="69">IF(ISERROR(DK44/DK16),"",DK44/DK16)</f>
        <v/>
      </c>
      <c r="DL45" s="109" t="str">
        <f t="shared" ca="1" si="69"/>
        <v/>
      </c>
      <c r="DM45" s="109" t="str">
        <f t="shared" ca="1" si="69"/>
        <v/>
      </c>
      <c r="DN45" s="109" t="str">
        <f t="shared" ca="1" si="69"/>
        <v/>
      </c>
      <c r="DO45" s="109" t="str">
        <f t="shared" ca="1" si="69"/>
        <v/>
      </c>
      <c r="DP45" s="109" t="str">
        <f t="shared" ca="1" si="69"/>
        <v/>
      </c>
      <c r="DQ45" s="109" t="str">
        <f t="shared" ca="1" si="69"/>
        <v/>
      </c>
      <c r="DR45" s="109" t="str">
        <f t="shared" ca="1" si="69"/>
        <v/>
      </c>
      <c r="DS45" s="109" t="str">
        <f t="shared" ca="1" si="69"/>
        <v/>
      </c>
      <c r="DT45" s="109" t="str">
        <f t="shared" ca="1" si="69"/>
        <v/>
      </c>
      <c r="DU45" s="109" t="str">
        <f t="shared" ca="1" si="69"/>
        <v/>
      </c>
      <c r="DV45" s="109" t="str">
        <f t="shared" ca="1" si="69"/>
        <v/>
      </c>
      <c r="DW45" s="109" t="str">
        <f t="shared" ca="1" si="69"/>
        <v/>
      </c>
      <c r="DX45" s="109" t="str">
        <f t="shared" ca="1" si="69"/>
        <v/>
      </c>
      <c r="DY45" s="109" t="str">
        <f t="shared" ca="1" si="69"/>
        <v/>
      </c>
      <c r="DZ45" s="109" t="str">
        <f t="shared" ca="1" si="69"/>
        <v/>
      </c>
      <c r="EA45" s="109" t="str">
        <f t="shared" ca="1" si="69"/>
        <v/>
      </c>
      <c r="EB45" s="109" t="str">
        <f t="shared" ca="1" si="69"/>
        <v/>
      </c>
      <c r="EC45" s="109" t="str">
        <f t="shared" ca="1" si="69"/>
        <v/>
      </c>
      <c r="ED45" s="109" t="str">
        <f t="shared" ca="1" si="69"/>
        <v/>
      </c>
      <c r="EE45" s="109" t="str">
        <f t="shared" ca="1" si="69"/>
        <v/>
      </c>
      <c r="EF45" s="109" t="str">
        <f t="shared" ca="1" si="69"/>
        <v/>
      </c>
      <c r="EG45" s="109" t="str">
        <f t="shared" ca="1" si="69"/>
        <v/>
      </c>
      <c r="EH45" s="109" t="str">
        <f t="shared" ca="1" si="69"/>
        <v/>
      </c>
      <c r="EI45" s="109" t="str">
        <f t="shared" ca="1" si="69"/>
        <v/>
      </c>
      <c r="EJ45" s="109" t="str">
        <f t="shared" ca="1" si="69"/>
        <v/>
      </c>
      <c r="EK45" s="109" t="str">
        <f t="shared" ca="1" si="69"/>
        <v/>
      </c>
    </row>
    <row r="46" spans="1:141" x14ac:dyDescent="0.25">
      <c r="A46" s="129"/>
      <c r="B46" s="129"/>
      <c r="C46" s="129"/>
      <c r="D46" s="129"/>
      <c r="E46" s="122"/>
      <c r="F46" s="130"/>
      <c r="G46" s="122"/>
      <c r="H46" s="122"/>
      <c r="I46" s="122"/>
      <c r="J46" s="130"/>
      <c r="K46" s="122"/>
      <c r="L46" s="122"/>
      <c r="M46" s="122"/>
      <c r="N46" s="130"/>
      <c r="O46" s="122"/>
      <c r="P46" s="122"/>
      <c r="Q46" s="122"/>
      <c r="R46" s="130"/>
      <c r="S46" s="122"/>
      <c r="T46" s="122"/>
      <c r="U46" s="122"/>
      <c r="V46" s="130"/>
      <c r="W46" s="122"/>
      <c r="X46" s="122"/>
      <c r="Y46" s="122"/>
      <c r="Z46" s="130"/>
      <c r="AA46" s="122"/>
      <c r="AB46" s="122"/>
      <c r="AC46" s="122"/>
      <c r="AD46" s="130"/>
      <c r="AE46" s="122"/>
      <c r="AF46" s="122"/>
      <c r="AG46" s="122"/>
      <c r="AH46" s="130"/>
      <c r="AI46" s="122"/>
      <c r="AJ46" s="122"/>
      <c r="AK46" s="122"/>
      <c r="AL46" s="130"/>
      <c r="AM46" s="122"/>
      <c r="AN46" s="122"/>
      <c r="AO46" s="122"/>
      <c r="AP46" s="130"/>
      <c r="AQ46" s="122"/>
      <c r="AR46" s="122"/>
      <c r="AS46" s="122"/>
      <c r="AT46" s="130"/>
      <c r="AU46" s="122"/>
      <c r="AV46" s="122"/>
      <c r="AW46" s="122"/>
      <c r="AX46" s="130"/>
      <c r="AY46" s="122"/>
      <c r="AZ46" s="122"/>
      <c r="BA46" s="122"/>
      <c r="BB46" s="130"/>
      <c r="BC46" s="122"/>
      <c r="BD46" s="122"/>
      <c r="BE46" s="122"/>
      <c r="BF46" s="130"/>
      <c r="BG46" s="122"/>
      <c r="BH46" s="122"/>
      <c r="BI46" s="122"/>
      <c r="BJ46" s="130"/>
      <c r="BK46" s="122"/>
      <c r="BL46" s="122"/>
      <c r="BM46" s="122"/>
      <c r="BN46" s="130"/>
      <c r="BO46" s="122"/>
      <c r="BP46" s="122"/>
      <c r="BQ46" s="122"/>
      <c r="BR46" s="130"/>
      <c r="BS46" s="122"/>
      <c r="BT46" s="122"/>
      <c r="BU46" s="122"/>
      <c r="BV46" s="130"/>
      <c r="BW46" s="122"/>
      <c r="BX46" s="122"/>
      <c r="BY46" s="122"/>
      <c r="BZ46" s="130"/>
      <c r="CA46" s="122"/>
      <c r="CB46" s="122"/>
      <c r="CC46" s="122"/>
      <c r="CD46" s="130"/>
      <c r="CE46" s="122"/>
      <c r="CF46" s="122"/>
      <c r="CG46" s="122"/>
      <c r="CH46" s="130"/>
      <c r="CI46" s="122"/>
      <c r="CJ46" s="122"/>
      <c r="CK46" s="122"/>
      <c r="CL46" s="130"/>
      <c r="CM46" s="122"/>
      <c r="CN46" s="122"/>
      <c r="CO46" s="122"/>
      <c r="CP46" s="130"/>
      <c r="CQ46" s="122"/>
      <c r="CR46" s="122"/>
      <c r="CS46" s="122"/>
      <c r="CT46" s="130"/>
      <c r="CU46" s="122"/>
      <c r="CV46" s="122"/>
      <c r="CW46" s="122"/>
      <c r="CX46" s="130"/>
      <c r="CY46" s="122"/>
      <c r="CZ46" s="122"/>
      <c r="DA46" s="122"/>
      <c r="DB46" s="130"/>
      <c r="DC46" s="122"/>
      <c r="DD46" s="122"/>
      <c r="DE46" s="122"/>
      <c r="DF46" s="130"/>
      <c r="DG46" s="122"/>
      <c r="DH46" s="122"/>
      <c r="DI46" s="131"/>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2"/>
      <c r="EI46" s="122"/>
      <c r="EJ46" s="122"/>
      <c r="EK46" s="122"/>
    </row>
    <row r="47" spans="1:141" x14ac:dyDescent="0.25">
      <c r="A47" s="90"/>
      <c r="B47" s="90"/>
      <c r="C47" s="90"/>
      <c r="D47" s="90"/>
    </row>
    <row r="48" spans="1:141" x14ac:dyDescent="0.25">
      <c r="A48" s="90"/>
      <c r="B48" s="90"/>
      <c r="C48" s="90"/>
      <c r="D48" s="90"/>
      <c r="E48" s="3" t="s">
        <v>257</v>
      </c>
      <c r="F48" s="5"/>
      <c r="G48" s="5"/>
      <c r="H48" s="5"/>
      <c r="I48" s="5"/>
      <c r="J48" s="5"/>
      <c r="K48" s="5"/>
      <c r="L48" s="122"/>
      <c r="M48" s="122"/>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row>
    <row r="49" spans="1:141" x14ac:dyDescent="0.25">
      <c r="A49" s="90"/>
      <c r="B49" s="90"/>
      <c r="C49" s="90"/>
      <c r="D49" s="90"/>
      <c r="F49" s="100"/>
      <c r="J49" s="100"/>
      <c r="N49" s="100"/>
      <c r="R49" s="100"/>
      <c r="V49" s="100"/>
      <c r="Z49" s="100"/>
      <c r="AD49" s="100"/>
      <c r="AH49" s="100"/>
      <c r="AL49" s="100"/>
      <c r="AP49" s="100"/>
      <c r="AT49" s="100"/>
      <c r="AX49" s="100"/>
      <c r="BB49" s="100"/>
      <c r="BF49" s="100"/>
      <c r="BJ49" s="100"/>
      <c r="BN49" s="100"/>
      <c r="BR49" s="100"/>
      <c r="BV49" s="100"/>
      <c r="BZ49" s="100"/>
      <c r="CD49" s="100"/>
      <c r="CH49" s="100"/>
      <c r="CL49" s="100"/>
      <c r="CP49" s="100"/>
      <c r="CT49" s="100"/>
      <c r="CX49" s="100"/>
      <c r="DB49" s="100"/>
      <c r="DF49" s="100"/>
      <c r="DI49" s="101"/>
    </row>
    <row r="50" spans="1:141" x14ac:dyDescent="0.25">
      <c r="A50" s="90"/>
      <c r="B50" s="90"/>
      <c r="C50" s="111"/>
      <c r="D50" s="90"/>
      <c r="E50" t="s">
        <v>48</v>
      </c>
      <c r="F50" s="133" t="str">
        <f ca="1">F312</f>
        <v/>
      </c>
      <c r="G50" s="34" t="str">
        <f t="shared" ref="G50:BR50" ca="1" si="70">G312</f>
        <v/>
      </c>
      <c r="H50" s="34" t="str">
        <f t="shared" ca="1" si="70"/>
        <v/>
      </c>
      <c r="I50" s="134" t="str">
        <f t="shared" ca="1" si="70"/>
        <v/>
      </c>
      <c r="J50" s="133" t="str">
        <f t="shared" ca="1" si="70"/>
        <v/>
      </c>
      <c r="K50" s="34" t="str">
        <f t="shared" ca="1" si="70"/>
        <v/>
      </c>
      <c r="L50" s="34" t="str">
        <f t="shared" ca="1" si="70"/>
        <v/>
      </c>
      <c r="M50" s="134" t="str">
        <f t="shared" ca="1" si="70"/>
        <v/>
      </c>
      <c r="N50" s="133" t="str">
        <f t="shared" ca="1" si="70"/>
        <v/>
      </c>
      <c r="O50" s="34" t="str">
        <f t="shared" ca="1" si="70"/>
        <v/>
      </c>
      <c r="P50" s="34" t="str">
        <f t="shared" ca="1" si="70"/>
        <v/>
      </c>
      <c r="Q50" s="134" t="str">
        <f t="shared" ca="1" si="70"/>
        <v/>
      </c>
      <c r="R50" s="133" t="str">
        <f t="shared" ca="1" si="70"/>
        <v/>
      </c>
      <c r="S50" s="34" t="str">
        <f t="shared" ca="1" si="70"/>
        <v/>
      </c>
      <c r="T50" s="34" t="str">
        <f t="shared" ca="1" si="70"/>
        <v/>
      </c>
      <c r="U50" s="134" t="str">
        <f t="shared" ca="1" si="70"/>
        <v/>
      </c>
      <c r="V50" s="133" t="str">
        <f t="shared" ca="1" si="70"/>
        <v/>
      </c>
      <c r="W50" s="34" t="str">
        <f t="shared" ca="1" si="70"/>
        <v/>
      </c>
      <c r="X50" s="34" t="str">
        <f t="shared" ca="1" si="70"/>
        <v/>
      </c>
      <c r="Y50" s="134" t="str">
        <f t="shared" ca="1" si="70"/>
        <v/>
      </c>
      <c r="Z50" s="133" t="str">
        <f t="shared" ca="1" si="70"/>
        <v/>
      </c>
      <c r="AA50" s="34" t="str">
        <f t="shared" ca="1" si="70"/>
        <v/>
      </c>
      <c r="AB50" s="34" t="str">
        <f t="shared" ca="1" si="70"/>
        <v/>
      </c>
      <c r="AC50" s="134" t="str">
        <f t="shared" ca="1" si="70"/>
        <v/>
      </c>
      <c r="AD50" s="133" t="str">
        <f t="shared" ca="1" si="70"/>
        <v/>
      </c>
      <c r="AE50" s="34" t="str">
        <f t="shared" ca="1" si="70"/>
        <v/>
      </c>
      <c r="AF50" s="34" t="str">
        <f t="shared" ca="1" si="70"/>
        <v/>
      </c>
      <c r="AG50" s="134" t="str">
        <f t="shared" ca="1" si="70"/>
        <v/>
      </c>
      <c r="AH50" s="133" t="str">
        <f t="shared" ca="1" si="70"/>
        <v/>
      </c>
      <c r="AI50" s="34" t="str">
        <f t="shared" ca="1" si="70"/>
        <v/>
      </c>
      <c r="AJ50" s="34" t="str">
        <f t="shared" ca="1" si="70"/>
        <v/>
      </c>
      <c r="AK50" s="134" t="str">
        <f t="shared" ca="1" si="70"/>
        <v/>
      </c>
      <c r="AL50" s="133" t="str">
        <f t="shared" ca="1" si="70"/>
        <v/>
      </c>
      <c r="AM50" s="34" t="str">
        <f t="shared" ca="1" si="70"/>
        <v/>
      </c>
      <c r="AN50" s="34" t="str">
        <f t="shared" ca="1" si="70"/>
        <v/>
      </c>
      <c r="AO50" s="134" t="str">
        <f t="shared" ca="1" si="70"/>
        <v/>
      </c>
      <c r="AP50" s="133" t="str">
        <f t="shared" ca="1" si="70"/>
        <v/>
      </c>
      <c r="AQ50" s="34" t="str">
        <f t="shared" ca="1" si="70"/>
        <v/>
      </c>
      <c r="AR50" s="34" t="str">
        <f t="shared" ca="1" si="70"/>
        <v/>
      </c>
      <c r="AS50" s="134" t="str">
        <f t="shared" ca="1" si="70"/>
        <v/>
      </c>
      <c r="AT50" s="133" t="str">
        <f t="shared" ca="1" si="70"/>
        <v/>
      </c>
      <c r="AU50" s="34" t="str">
        <f t="shared" ca="1" si="70"/>
        <v/>
      </c>
      <c r="AV50" s="34" t="str">
        <f t="shared" ca="1" si="70"/>
        <v/>
      </c>
      <c r="AW50" s="134" t="str">
        <f t="shared" ca="1" si="70"/>
        <v/>
      </c>
      <c r="AX50" s="133" t="str">
        <f t="shared" ca="1" si="70"/>
        <v/>
      </c>
      <c r="AY50" s="34" t="str">
        <f t="shared" ca="1" si="70"/>
        <v/>
      </c>
      <c r="AZ50" s="34" t="str">
        <f t="shared" ca="1" si="70"/>
        <v/>
      </c>
      <c r="BA50" s="134" t="str">
        <f t="shared" ca="1" si="70"/>
        <v/>
      </c>
      <c r="BB50" s="133" t="str">
        <f t="shared" ca="1" si="70"/>
        <v/>
      </c>
      <c r="BC50" s="34" t="str">
        <f t="shared" ca="1" si="70"/>
        <v/>
      </c>
      <c r="BD50" s="34" t="str">
        <f t="shared" ca="1" si="70"/>
        <v/>
      </c>
      <c r="BE50" s="134" t="str">
        <f t="shared" ca="1" si="70"/>
        <v/>
      </c>
      <c r="BF50" s="133" t="str">
        <f t="shared" ca="1" si="70"/>
        <v/>
      </c>
      <c r="BG50" s="34" t="str">
        <f t="shared" ca="1" si="70"/>
        <v/>
      </c>
      <c r="BH50" s="34" t="str">
        <f t="shared" ca="1" si="70"/>
        <v/>
      </c>
      <c r="BI50" s="134" t="str">
        <f t="shared" ca="1" si="70"/>
        <v/>
      </c>
      <c r="BJ50" s="133" t="str">
        <f t="shared" ca="1" si="70"/>
        <v/>
      </c>
      <c r="BK50" s="34" t="str">
        <f t="shared" ca="1" si="70"/>
        <v/>
      </c>
      <c r="BL50" s="34" t="str">
        <f t="shared" ca="1" si="70"/>
        <v/>
      </c>
      <c r="BM50" s="134" t="str">
        <f t="shared" ca="1" si="70"/>
        <v/>
      </c>
      <c r="BN50" s="133" t="str">
        <f t="shared" ca="1" si="70"/>
        <v/>
      </c>
      <c r="BO50" s="34" t="str">
        <f t="shared" ca="1" si="70"/>
        <v/>
      </c>
      <c r="BP50" s="34" t="str">
        <f t="shared" ca="1" si="70"/>
        <v/>
      </c>
      <c r="BQ50" s="134" t="str">
        <f t="shared" ca="1" si="70"/>
        <v/>
      </c>
      <c r="BR50" s="133" t="str">
        <f t="shared" ca="1" si="70"/>
        <v/>
      </c>
      <c r="BS50" s="34" t="str">
        <f t="shared" ref="BS50:DI50" ca="1" si="71">BS312</f>
        <v/>
      </c>
      <c r="BT50" s="34" t="str">
        <f t="shared" ca="1" si="71"/>
        <v/>
      </c>
      <c r="BU50" s="134" t="str">
        <f t="shared" ca="1" si="71"/>
        <v/>
      </c>
      <c r="BV50" s="133" t="str">
        <f t="shared" ca="1" si="71"/>
        <v/>
      </c>
      <c r="BW50" s="34" t="str">
        <f t="shared" ca="1" si="71"/>
        <v/>
      </c>
      <c r="BX50" s="34" t="str">
        <f t="shared" ca="1" si="71"/>
        <v/>
      </c>
      <c r="BY50" s="134" t="str">
        <f t="shared" ca="1" si="71"/>
        <v/>
      </c>
      <c r="BZ50" s="133" t="str">
        <f t="shared" ca="1" si="71"/>
        <v/>
      </c>
      <c r="CA50" s="34" t="str">
        <f t="shared" ca="1" si="71"/>
        <v/>
      </c>
      <c r="CB50" s="34" t="str">
        <f t="shared" ca="1" si="71"/>
        <v/>
      </c>
      <c r="CC50" s="134" t="str">
        <f t="shared" ca="1" si="71"/>
        <v/>
      </c>
      <c r="CD50" s="133" t="str">
        <f t="shared" ca="1" si="71"/>
        <v/>
      </c>
      <c r="CE50" s="34" t="str">
        <f t="shared" ca="1" si="71"/>
        <v/>
      </c>
      <c r="CF50" s="34" t="str">
        <f t="shared" ca="1" si="71"/>
        <v/>
      </c>
      <c r="CG50" s="134" t="str">
        <f t="shared" ca="1" si="71"/>
        <v/>
      </c>
      <c r="CH50" s="133">
        <f t="shared" ca="1" si="71"/>
        <v>0</v>
      </c>
      <c r="CI50" s="34">
        <f t="shared" ca="1" si="71"/>
        <v>0</v>
      </c>
      <c r="CJ50" s="34">
        <f t="shared" ca="1" si="71"/>
        <v>0</v>
      </c>
      <c r="CK50" s="134">
        <f t="shared" ca="1" si="71"/>
        <v>0</v>
      </c>
      <c r="CL50" s="133">
        <f t="shared" ca="1" si="71"/>
        <v>0</v>
      </c>
      <c r="CM50" s="34">
        <f t="shared" ca="1" si="71"/>
        <v>0</v>
      </c>
      <c r="CN50" s="34">
        <f t="shared" ca="1" si="71"/>
        <v>0</v>
      </c>
      <c r="CO50" s="134">
        <f t="shared" ca="1" si="71"/>
        <v>0</v>
      </c>
      <c r="CP50" s="133">
        <f t="shared" ca="1" si="71"/>
        <v>0</v>
      </c>
      <c r="CQ50" s="34">
        <f t="shared" ca="1" si="71"/>
        <v>0</v>
      </c>
      <c r="CR50" s="34">
        <f t="shared" ca="1" si="71"/>
        <v>0</v>
      </c>
      <c r="CS50" s="134">
        <f t="shared" ca="1" si="71"/>
        <v>0</v>
      </c>
      <c r="CT50" s="133">
        <f t="shared" ca="1" si="71"/>
        <v>0</v>
      </c>
      <c r="CU50" s="34">
        <f t="shared" ca="1" si="71"/>
        <v>0</v>
      </c>
      <c r="CV50" s="34">
        <f t="shared" ca="1" si="71"/>
        <v>0</v>
      </c>
      <c r="CW50" s="134">
        <f t="shared" ca="1" si="71"/>
        <v>0</v>
      </c>
      <c r="CX50" s="133">
        <f t="shared" ca="1" si="71"/>
        <v>0</v>
      </c>
      <c r="CY50" s="34">
        <f t="shared" ca="1" si="71"/>
        <v>0</v>
      </c>
      <c r="CZ50" s="34">
        <f t="shared" ca="1" si="71"/>
        <v>0</v>
      </c>
      <c r="DA50" s="134">
        <f t="shared" ca="1" si="71"/>
        <v>0</v>
      </c>
      <c r="DB50" s="133">
        <f t="shared" ca="1" si="71"/>
        <v>0</v>
      </c>
      <c r="DC50" s="34">
        <f t="shared" ca="1" si="71"/>
        <v>0</v>
      </c>
      <c r="DD50" s="34">
        <f t="shared" ca="1" si="71"/>
        <v>0</v>
      </c>
      <c r="DE50" s="134">
        <f t="shared" ca="1" si="71"/>
        <v>0</v>
      </c>
      <c r="DF50" s="133">
        <f t="shared" ca="1" si="71"/>
        <v>0</v>
      </c>
      <c r="DG50" s="34">
        <f t="shared" ca="1" si="71"/>
        <v>0</v>
      </c>
      <c r="DH50" s="34">
        <f t="shared" ca="1" si="71"/>
        <v>0</v>
      </c>
      <c r="DI50" s="134">
        <f t="shared" ca="1" si="71"/>
        <v>0</v>
      </c>
      <c r="DJ50" s="69"/>
      <c r="DK50" s="34">
        <f ca="1">IF(ISNUMBER(DK312),DK312,"")</f>
        <v>0</v>
      </c>
      <c r="DL50" s="34" t="str">
        <f t="shared" ref="DL50:EK50" ca="1" si="72">IF(ISNUMBER(DL312),DL312,"")</f>
        <v/>
      </c>
      <c r="DM50" s="34" t="str">
        <f t="shared" ca="1" si="72"/>
        <v/>
      </c>
      <c r="DN50" s="34" t="str">
        <f t="shared" ca="1" si="72"/>
        <v/>
      </c>
      <c r="DO50" s="34" t="str">
        <f t="shared" ca="1" si="72"/>
        <v/>
      </c>
      <c r="DP50" s="34" t="str">
        <f t="shared" ca="1" si="72"/>
        <v/>
      </c>
      <c r="DQ50" s="34" t="str">
        <f t="shared" ca="1" si="72"/>
        <v/>
      </c>
      <c r="DR50" s="34" t="str">
        <f t="shared" ca="1" si="72"/>
        <v/>
      </c>
      <c r="DS50" s="34" t="str">
        <f t="shared" ca="1" si="72"/>
        <v/>
      </c>
      <c r="DT50" s="34" t="str">
        <f t="shared" ca="1" si="72"/>
        <v/>
      </c>
      <c r="DU50" s="34" t="str">
        <f t="shared" ca="1" si="72"/>
        <v/>
      </c>
      <c r="DV50" s="34" t="str">
        <f t="shared" ca="1" si="72"/>
        <v/>
      </c>
      <c r="DW50" s="34" t="str">
        <f t="shared" ca="1" si="72"/>
        <v/>
      </c>
      <c r="DX50" s="34" t="str">
        <f t="shared" ca="1" si="72"/>
        <v/>
      </c>
      <c r="DY50" s="34" t="str">
        <f t="shared" ca="1" si="72"/>
        <v/>
      </c>
      <c r="DZ50" s="34" t="str">
        <f t="shared" ca="1" si="72"/>
        <v/>
      </c>
      <c r="EA50" s="34" t="str">
        <f t="shared" ca="1" si="72"/>
        <v/>
      </c>
      <c r="EB50" s="34" t="str">
        <f t="shared" ca="1" si="72"/>
        <v/>
      </c>
      <c r="EC50" s="34" t="str">
        <f t="shared" ca="1" si="72"/>
        <v/>
      </c>
      <c r="ED50" s="34" t="str">
        <f t="shared" ca="1" si="72"/>
        <v/>
      </c>
      <c r="EE50" s="34" t="str">
        <f t="shared" ca="1" si="72"/>
        <v/>
      </c>
      <c r="EF50" s="34" t="str">
        <f t="shared" ca="1" si="72"/>
        <v/>
      </c>
      <c r="EG50" s="34" t="str">
        <f t="shared" ca="1" si="72"/>
        <v/>
      </c>
      <c r="EH50" s="34" t="str">
        <f t="shared" ca="1" si="72"/>
        <v/>
      </c>
      <c r="EI50" s="34" t="str">
        <f t="shared" ca="1" si="72"/>
        <v/>
      </c>
      <c r="EJ50" s="34" t="str">
        <f t="shared" ca="1" si="72"/>
        <v/>
      </c>
      <c r="EK50" s="34" t="str">
        <f t="shared" ca="1" si="72"/>
        <v/>
      </c>
    </row>
    <row r="51" spans="1:141" x14ac:dyDescent="0.25">
      <c r="A51" s="90"/>
      <c r="B51" s="90"/>
      <c r="C51" s="111"/>
      <c r="D51" s="90"/>
      <c r="E51" t="s">
        <v>49</v>
      </c>
      <c r="F51" s="133" t="str">
        <f ca="1">F398</f>
        <v/>
      </c>
      <c r="G51" s="34" t="str">
        <f t="shared" ref="G51:BR51" ca="1" si="73">G398</f>
        <v/>
      </c>
      <c r="H51" s="34" t="str">
        <f t="shared" ca="1" si="73"/>
        <v/>
      </c>
      <c r="I51" s="134" t="str">
        <f t="shared" ca="1" si="73"/>
        <v/>
      </c>
      <c r="J51" s="133" t="str">
        <f t="shared" ca="1" si="73"/>
        <v/>
      </c>
      <c r="K51" s="34" t="str">
        <f t="shared" ca="1" si="73"/>
        <v/>
      </c>
      <c r="L51" s="34" t="str">
        <f t="shared" ca="1" si="73"/>
        <v/>
      </c>
      <c r="M51" s="134" t="str">
        <f t="shared" ca="1" si="73"/>
        <v/>
      </c>
      <c r="N51" s="133" t="str">
        <f t="shared" ca="1" si="73"/>
        <v/>
      </c>
      <c r="O51" s="34" t="str">
        <f t="shared" ca="1" si="73"/>
        <v/>
      </c>
      <c r="P51" s="34" t="str">
        <f t="shared" ca="1" si="73"/>
        <v/>
      </c>
      <c r="Q51" s="134" t="str">
        <f t="shared" ca="1" si="73"/>
        <v/>
      </c>
      <c r="R51" s="133" t="str">
        <f t="shared" ca="1" si="73"/>
        <v/>
      </c>
      <c r="S51" s="34" t="str">
        <f t="shared" ca="1" si="73"/>
        <v/>
      </c>
      <c r="T51" s="34" t="str">
        <f t="shared" ca="1" si="73"/>
        <v/>
      </c>
      <c r="U51" s="134" t="str">
        <f t="shared" ca="1" si="73"/>
        <v/>
      </c>
      <c r="V51" s="133" t="str">
        <f t="shared" ca="1" si="73"/>
        <v/>
      </c>
      <c r="W51" s="34" t="str">
        <f t="shared" ca="1" si="73"/>
        <v/>
      </c>
      <c r="X51" s="34" t="str">
        <f t="shared" ca="1" si="73"/>
        <v/>
      </c>
      <c r="Y51" s="134" t="str">
        <f t="shared" ca="1" si="73"/>
        <v/>
      </c>
      <c r="Z51" s="133" t="str">
        <f t="shared" ca="1" si="73"/>
        <v/>
      </c>
      <c r="AA51" s="34" t="str">
        <f t="shared" ca="1" si="73"/>
        <v/>
      </c>
      <c r="AB51" s="34" t="str">
        <f t="shared" ca="1" si="73"/>
        <v/>
      </c>
      <c r="AC51" s="134" t="str">
        <f t="shared" ca="1" si="73"/>
        <v/>
      </c>
      <c r="AD51" s="133" t="str">
        <f t="shared" ca="1" si="73"/>
        <v/>
      </c>
      <c r="AE51" s="34" t="str">
        <f t="shared" ca="1" si="73"/>
        <v/>
      </c>
      <c r="AF51" s="34" t="str">
        <f t="shared" ca="1" si="73"/>
        <v/>
      </c>
      <c r="AG51" s="134" t="str">
        <f t="shared" ca="1" si="73"/>
        <v/>
      </c>
      <c r="AH51" s="133" t="str">
        <f t="shared" ca="1" si="73"/>
        <v/>
      </c>
      <c r="AI51" s="34" t="str">
        <f t="shared" ca="1" si="73"/>
        <v/>
      </c>
      <c r="AJ51" s="34" t="str">
        <f t="shared" ca="1" si="73"/>
        <v/>
      </c>
      <c r="AK51" s="134" t="str">
        <f t="shared" ca="1" si="73"/>
        <v/>
      </c>
      <c r="AL51" s="133" t="str">
        <f t="shared" ca="1" si="73"/>
        <v/>
      </c>
      <c r="AM51" s="34" t="str">
        <f t="shared" ca="1" si="73"/>
        <v/>
      </c>
      <c r="AN51" s="34" t="str">
        <f t="shared" ca="1" si="73"/>
        <v/>
      </c>
      <c r="AO51" s="134" t="str">
        <f t="shared" ca="1" si="73"/>
        <v/>
      </c>
      <c r="AP51" s="133" t="str">
        <f t="shared" ca="1" si="73"/>
        <v/>
      </c>
      <c r="AQ51" s="34" t="str">
        <f t="shared" ca="1" si="73"/>
        <v/>
      </c>
      <c r="AR51" s="34" t="str">
        <f t="shared" ca="1" si="73"/>
        <v/>
      </c>
      <c r="AS51" s="134" t="str">
        <f t="shared" ca="1" si="73"/>
        <v/>
      </c>
      <c r="AT51" s="133" t="str">
        <f t="shared" ca="1" si="73"/>
        <v/>
      </c>
      <c r="AU51" s="34" t="str">
        <f t="shared" ca="1" si="73"/>
        <v/>
      </c>
      <c r="AV51" s="34" t="str">
        <f t="shared" ca="1" si="73"/>
        <v/>
      </c>
      <c r="AW51" s="134" t="str">
        <f t="shared" ca="1" si="73"/>
        <v/>
      </c>
      <c r="AX51" s="133" t="str">
        <f t="shared" ca="1" si="73"/>
        <v/>
      </c>
      <c r="AY51" s="34" t="str">
        <f t="shared" ca="1" si="73"/>
        <v/>
      </c>
      <c r="AZ51" s="34" t="str">
        <f t="shared" ca="1" si="73"/>
        <v/>
      </c>
      <c r="BA51" s="134" t="str">
        <f t="shared" ca="1" si="73"/>
        <v/>
      </c>
      <c r="BB51" s="133" t="str">
        <f t="shared" ca="1" si="73"/>
        <v/>
      </c>
      <c r="BC51" s="34" t="str">
        <f t="shared" ca="1" si="73"/>
        <v/>
      </c>
      <c r="BD51" s="34" t="str">
        <f t="shared" ca="1" si="73"/>
        <v/>
      </c>
      <c r="BE51" s="134" t="str">
        <f t="shared" ca="1" si="73"/>
        <v/>
      </c>
      <c r="BF51" s="133" t="str">
        <f t="shared" ca="1" si="73"/>
        <v/>
      </c>
      <c r="BG51" s="34" t="str">
        <f t="shared" ca="1" si="73"/>
        <v/>
      </c>
      <c r="BH51" s="34" t="str">
        <f t="shared" ca="1" si="73"/>
        <v/>
      </c>
      <c r="BI51" s="134" t="str">
        <f t="shared" ca="1" si="73"/>
        <v/>
      </c>
      <c r="BJ51" s="133" t="str">
        <f t="shared" ca="1" si="73"/>
        <v/>
      </c>
      <c r="BK51" s="34" t="str">
        <f t="shared" ca="1" si="73"/>
        <v/>
      </c>
      <c r="BL51" s="34" t="str">
        <f t="shared" ca="1" si="73"/>
        <v/>
      </c>
      <c r="BM51" s="134" t="str">
        <f t="shared" ca="1" si="73"/>
        <v/>
      </c>
      <c r="BN51" s="133" t="str">
        <f t="shared" ca="1" si="73"/>
        <v/>
      </c>
      <c r="BO51" s="34" t="str">
        <f t="shared" ca="1" si="73"/>
        <v/>
      </c>
      <c r="BP51" s="34" t="str">
        <f t="shared" ca="1" si="73"/>
        <v/>
      </c>
      <c r="BQ51" s="134" t="str">
        <f t="shared" ca="1" si="73"/>
        <v/>
      </c>
      <c r="BR51" s="133" t="str">
        <f t="shared" ca="1" si="73"/>
        <v/>
      </c>
      <c r="BS51" s="34" t="str">
        <f t="shared" ref="BS51:DI51" ca="1" si="74">BS398</f>
        <v/>
      </c>
      <c r="BT51" s="34" t="str">
        <f t="shared" ca="1" si="74"/>
        <v/>
      </c>
      <c r="BU51" s="134" t="str">
        <f t="shared" ca="1" si="74"/>
        <v/>
      </c>
      <c r="BV51" s="133" t="str">
        <f t="shared" ca="1" si="74"/>
        <v/>
      </c>
      <c r="BW51" s="34" t="str">
        <f t="shared" ca="1" si="74"/>
        <v/>
      </c>
      <c r="BX51" s="34" t="str">
        <f t="shared" ca="1" si="74"/>
        <v/>
      </c>
      <c r="BY51" s="134" t="str">
        <f t="shared" ca="1" si="74"/>
        <v/>
      </c>
      <c r="BZ51" s="133" t="str">
        <f t="shared" ca="1" si="74"/>
        <v/>
      </c>
      <c r="CA51" s="34" t="str">
        <f t="shared" ca="1" si="74"/>
        <v/>
      </c>
      <c r="CB51" s="34" t="str">
        <f t="shared" ca="1" si="74"/>
        <v/>
      </c>
      <c r="CC51" s="134" t="str">
        <f t="shared" ca="1" si="74"/>
        <v/>
      </c>
      <c r="CD51" s="133" t="str">
        <f t="shared" ca="1" si="74"/>
        <v/>
      </c>
      <c r="CE51" s="34" t="str">
        <f t="shared" ca="1" si="74"/>
        <v/>
      </c>
      <c r="CF51" s="34" t="str">
        <f t="shared" ca="1" si="74"/>
        <v/>
      </c>
      <c r="CG51" s="134" t="str">
        <f t="shared" ca="1" si="74"/>
        <v/>
      </c>
      <c r="CH51" s="133">
        <f t="shared" ca="1" si="74"/>
        <v>0</v>
      </c>
      <c r="CI51" s="34">
        <f t="shared" ca="1" si="74"/>
        <v>0</v>
      </c>
      <c r="CJ51" s="34">
        <f t="shared" ca="1" si="74"/>
        <v>0</v>
      </c>
      <c r="CK51" s="134">
        <f t="shared" ca="1" si="74"/>
        <v>0</v>
      </c>
      <c r="CL51" s="133">
        <f t="shared" ca="1" si="74"/>
        <v>0</v>
      </c>
      <c r="CM51" s="34">
        <f t="shared" ca="1" si="74"/>
        <v>0</v>
      </c>
      <c r="CN51" s="34">
        <f t="shared" ca="1" si="74"/>
        <v>0</v>
      </c>
      <c r="CO51" s="134">
        <f t="shared" ca="1" si="74"/>
        <v>0</v>
      </c>
      <c r="CP51" s="133">
        <f t="shared" ca="1" si="74"/>
        <v>0</v>
      </c>
      <c r="CQ51" s="34">
        <f t="shared" ca="1" si="74"/>
        <v>0</v>
      </c>
      <c r="CR51" s="34">
        <f t="shared" ca="1" si="74"/>
        <v>0</v>
      </c>
      <c r="CS51" s="134">
        <f t="shared" ca="1" si="74"/>
        <v>0</v>
      </c>
      <c r="CT51" s="133">
        <f t="shared" ca="1" si="74"/>
        <v>0</v>
      </c>
      <c r="CU51" s="34">
        <f t="shared" ca="1" si="74"/>
        <v>0</v>
      </c>
      <c r="CV51" s="34">
        <f t="shared" ca="1" si="74"/>
        <v>0</v>
      </c>
      <c r="CW51" s="134">
        <f t="shared" ca="1" si="74"/>
        <v>0</v>
      </c>
      <c r="CX51" s="133">
        <f t="shared" ca="1" si="74"/>
        <v>0</v>
      </c>
      <c r="CY51" s="34">
        <f t="shared" ca="1" si="74"/>
        <v>0</v>
      </c>
      <c r="CZ51" s="34">
        <f t="shared" ca="1" si="74"/>
        <v>0</v>
      </c>
      <c r="DA51" s="134">
        <f t="shared" ca="1" si="74"/>
        <v>0</v>
      </c>
      <c r="DB51" s="133">
        <f t="shared" ca="1" si="74"/>
        <v>0</v>
      </c>
      <c r="DC51" s="34">
        <f t="shared" ca="1" si="74"/>
        <v>0</v>
      </c>
      <c r="DD51" s="34">
        <f t="shared" ca="1" si="74"/>
        <v>0</v>
      </c>
      <c r="DE51" s="134">
        <f t="shared" ca="1" si="74"/>
        <v>0</v>
      </c>
      <c r="DF51" s="133">
        <f t="shared" ca="1" si="74"/>
        <v>0</v>
      </c>
      <c r="DG51" s="34">
        <f t="shared" ca="1" si="74"/>
        <v>0</v>
      </c>
      <c r="DH51" s="34">
        <f t="shared" ca="1" si="74"/>
        <v>0</v>
      </c>
      <c r="DI51" s="134">
        <f t="shared" ca="1" si="74"/>
        <v>0</v>
      </c>
      <c r="DJ51" s="69"/>
      <c r="DK51" s="34">
        <f ca="1">IF(ISNUMBER(DK398),DK398,"")</f>
        <v>0</v>
      </c>
      <c r="DL51" s="34" t="str">
        <f t="shared" ref="DL51:EK51" ca="1" si="75">IF(ISNUMBER(DL398),DL398,"")</f>
        <v/>
      </c>
      <c r="DM51" s="34" t="str">
        <f t="shared" ca="1" si="75"/>
        <v/>
      </c>
      <c r="DN51" s="34" t="str">
        <f t="shared" ca="1" si="75"/>
        <v/>
      </c>
      <c r="DO51" s="34" t="str">
        <f t="shared" ca="1" si="75"/>
        <v/>
      </c>
      <c r="DP51" s="34" t="str">
        <f t="shared" ca="1" si="75"/>
        <v/>
      </c>
      <c r="DQ51" s="34" t="str">
        <f t="shared" ca="1" si="75"/>
        <v/>
      </c>
      <c r="DR51" s="34" t="str">
        <f t="shared" ca="1" si="75"/>
        <v/>
      </c>
      <c r="DS51" s="34" t="str">
        <f t="shared" ca="1" si="75"/>
        <v/>
      </c>
      <c r="DT51" s="34" t="str">
        <f t="shared" ca="1" si="75"/>
        <v/>
      </c>
      <c r="DU51" s="34" t="str">
        <f t="shared" ca="1" si="75"/>
        <v/>
      </c>
      <c r="DV51" s="34" t="str">
        <f t="shared" ca="1" si="75"/>
        <v/>
      </c>
      <c r="DW51" s="34" t="str">
        <f t="shared" ca="1" si="75"/>
        <v/>
      </c>
      <c r="DX51" s="34" t="str">
        <f t="shared" ca="1" si="75"/>
        <v/>
      </c>
      <c r="DY51" s="34" t="str">
        <f t="shared" ca="1" si="75"/>
        <v/>
      </c>
      <c r="DZ51" s="34" t="str">
        <f t="shared" ca="1" si="75"/>
        <v/>
      </c>
      <c r="EA51" s="34" t="str">
        <f t="shared" ca="1" si="75"/>
        <v/>
      </c>
      <c r="EB51" s="34" t="str">
        <f t="shared" ca="1" si="75"/>
        <v/>
      </c>
      <c r="EC51" s="34" t="str">
        <f t="shared" ca="1" si="75"/>
        <v/>
      </c>
      <c r="ED51" s="34" t="str">
        <f t="shared" ca="1" si="75"/>
        <v/>
      </c>
      <c r="EE51" s="34" t="str">
        <f t="shared" ca="1" si="75"/>
        <v/>
      </c>
      <c r="EF51" s="34" t="str">
        <f t="shared" ca="1" si="75"/>
        <v/>
      </c>
      <c r="EG51" s="34" t="str">
        <f t="shared" ca="1" si="75"/>
        <v/>
      </c>
      <c r="EH51" s="34" t="str">
        <f t="shared" ca="1" si="75"/>
        <v/>
      </c>
      <c r="EI51" s="34" t="str">
        <f t="shared" ca="1" si="75"/>
        <v/>
      </c>
      <c r="EJ51" s="34" t="str">
        <f t="shared" ca="1" si="75"/>
        <v/>
      </c>
      <c r="EK51" s="34" t="str">
        <f t="shared" ca="1" si="75"/>
        <v/>
      </c>
    </row>
    <row r="52" spans="1:141" x14ac:dyDescent="0.25">
      <c r="A52" s="90"/>
      <c r="B52" s="90"/>
      <c r="C52" s="111"/>
      <c r="D52" s="90"/>
      <c r="E52" t="s">
        <v>258</v>
      </c>
      <c r="F52" s="133" t="str">
        <f ca="1">F417</f>
        <v/>
      </c>
      <c r="G52" s="34" t="str">
        <f t="shared" ref="G52:BR52" ca="1" si="76">G417</f>
        <v/>
      </c>
      <c r="H52" s="34" t="str">
        <f t="shared" ca="1" si="76"/>
        <v/>
      </c>
      <c r="I52" s="134" t="str">
        <f t="shared" ca="1" si="76"/>
        <v/>
      </c>
      <c r="J52" s="133" t="str">
        <f t="shared" ca="1" si="76"/>
        <v/>
      </c>
      <c r="K52" s="34" t="str">
        <f t="shared" ca="1" si="76"/>
        <v/>
      </c>
      <c r="L52" s="34" t="str">
        <f t="shared" ca="1" si="76"/>
        <v/>
      </c>
      <c r="M52" s="134" t="str">
        <f t="shared" ca="1" si="76"/>
        <v/>
      </c>
      <c r="N52" s="133" t="str">
        <f t="shared" ca="1" si="76"/>
        <v/>
      </c>
      <c r="O52" s="34" t="str">
        <f t="shared" ca="1" si="76"/>
        <v/>
      </c>
      <c r="P52" s="34" t="str">
        <f t="shared" ca="1" si="76"/>
        <v/>
      </c>
      <c r="Q52" s="134" t="str">
        <f t="shared" ca="1" si="76"/>
        <v/>
      </c>
      <c r="R52" s="133" t="str">
        <f t="shared" ca="1" si="76"/>
        <v/>
      </c>
      <c r="S52" s="34" t="str">
        <f t="shared" ca="1" si="76"/>
        <v/>
      </c>
      <c r="T52" s="34" t="str">
        <f t="shared" ca="1" si="76"/>
        <v/>
      </c>
      <c r="U52" s="134" t="str">
        <f t="shared" ca="1" si="76"/>
        <v/>
      </c>
      <c r="V52" s="133" t="str">
        <f t="shared" ca="1" si="76"/>
        <v/>
      </c>
      <c r="W52" s="34" t="str">
        <f t="shared" ca="1" si="76"/>
        <v/>
      </c>
      <c r="X52" s="34" t="str">
        <f t="shared" ca="1" si="76"/>
        <v/>
      </c>
      <c r="Y52" s="134" t="str">
        <f t="shared" ca="1" si="76"/>
        <v/>
      </c>
      <c r="Z52" s="133" t="str">
        <f t="shared" ca="1" si="76"/>
        <v/>
      </c>
      <c r="AA52" s="34" t="str">
        <f t="shared" ca="1" si="76"/>
        <v/>
      </c>
      <c r="AB52" s="34" t="str">
        <f t="shared" ca="1" si="76"/>
        <v/>
      </c>
      <c r="AC52" s="134" t="str">
        <f t="shared" ca="1" si="76"/>
        <v/>
      </c>
      <c r="AD52" s="133" t="str">
        <f t="shared" ca="1" si="76"/>
        <v/>
      </c>
      <c r="AE52" s="34" t="str">
        <f t="shared" ca="1" si="76"/>
        <v/>
      </c>
      <c r="AF52" s="34" t="str">
        <f t="shared" ca="1" si="76"/>
        <v/>
      </c>
      <c r="AG52" s="134" t="str">
        <f t="shared" ca="1" si="76"/>
        <v/>
      </c>
      <c r="AH52" s="133" t="str">
        <f t="shared" ca="1" si="76"/>
        <v/>
      </c>
      <c r="AI52" s="34" t="str">
        <f t="shared" ca="1" si="76"/>
        <v/>
      </c>
      <c r="AJ52" s="34" t="str">
        <f t="shared" ca="1" si="76"/>
        <v/>
      </c>
      <c r="AK52" s="134" t="str">
        <f t="shared" ca="1" si="76"/>
        <v/>
      </c>
      <c r="AL52" s="133" t="str">
        <f t="shared" ca="1" si="76"/>
        <v/>
      </c>
      <c r="AM52" s="34" t="str">
        <f t="shared" ca="1" si="76"/>
        <v/>
      </c>
      <c r="AN52" s="34" t="str">
        <f t="shared" ca="1" si="76"/>
        <v/>
      </c>
      <c r="AO52" s="134" t="str">
        <f t="shared" ca="1" si="76"/>
        <v/>
      </c>
      <c r="AP52" s="133" t="str">
        <f t="shared" ca="1" si="76"/>
        <v/>
      </c>
      <c r="AQ52" s="34" t="str">
        <f t="shared" ca="1" si="76"/>
        <v/>
      </c>
      <c r="AR52" s="34" t="str">
        <f t="shared" ca="1" si="76"/>
        <v/>
      </c>
      <c r="AS52" s="134" t="str">
        <f t="shared" ca="1" si="76"/>
        <v/>
      </c>
      <c r="AT52" s="133" t="str">
        <f t="shared" ca="1" si="76"/>
        <v/>
      </c>
      <c r="AU52" s="34" t="str">
        <f t="shared" ca="1" si="76"/>
        <v/>
      </c>
      <c r="AV52" s="34" t="str">
        <f t="shared" ca="1" si="76"/>
        <v/>
      </c>
      <c r="AW52" s="134" t="str">
        <f t="shared" ca="1" si="76"/>
        <v/>
      </c>
      <c r="AX52" s="133" t="str">
        <f t="shared" ca="1" si="76"/>
        <v/>
      </c>
      <c r="AY52" s="34" t="str">
        <f t="shared" ca="1" si="76"/>
        <v/>
      </c>
      <c r="AZ52" s="34" t="str">
        <f t="shared" ca="1" si="76"/>
        <v/>
      </c>
      <c r="BA52" s="134" t="str">
        <f t="shared" ca="1" si="76"/>
        <v/>
      </c>
      <c r="BB52" s="133" t="str">
        <f t="shared" ca="1" si="76"/>
        <v/>
      </c>
      <c r="BC52" s="34" t="str">
        <f t="shared" ca="1" si="76"/>
        <v/>
      </c>
      <c r="BD52" s="34" t="str">
        <f t="shared" ca="1" si="76"/>
        <v/>
      </c>
      <c r="BE52" s="134" t="str">
        <f t="shared" ca="1" si="76"/>
        <v/>
      </c>
      <c r="BF52" s="133" t="str">
        <f t="shared" ca="1" si="76"/>
        <v/>
      </c>
      <c r="BG52" s="34" t="str">
        <f t="shared" ca="1" si="76"/>
        <v/>
      </c>
      <c r="BH52" s="34" t="str">
        <f t="shared" ca="1" si="76"/>
        <v/>
      </c>
      <c r="BI52" s="134" t="str">
        <f t="shared" ca="1" si="76"/>
        <v/>
      </c>
      <c r="BJ52" s="133" t="str">
        <f t="shared" ca="1" si="76"/>
        <v/>
      </c>
      <c r="BK52" s="34" t="str">
        <f t="shared" ca="1" si="76"/>
        <v/>
      </c>
      <c r="BL52" s="34" t="str">
        <f t="shared" ca="1" si="76"/>
        <v/>
      </c>
      <c r="BM52" s="134" t="str">
        <f t="shared" ca="1" si="76"/>
        <v/>
      </c>
      <c r="BN52" s="133" t="str">
        <f t="shared" ca="1" si="76"/>
        <v/>
      </c>
      <c r="BO52" s="34" t="str">
        <f t="shared" ca="1" si="76"/>
        <v/>
      </c>
      <c r="BP52" s="34" t="str">
        <f t="shared" ca="1" si="76"/>
        <v/>
      </c>
      <c r="BQ52" s="134" t="str">
        <f t="shared" ca="1" si="76"/>
        <v/>
      </c>
      <c r="BR52" s="133" t="str">
        <f t="shared" ca="1" si="76"/>
        <v/>
      </c>
      <c r="BS52" s="34" t="str">
        <f t="shared" ref="BS52:DI52" ca="1" si="77">BS417</f>
        <v/>
      </c>
      <c r="BT52" s="34" t="str">
        <f t="shared" ca="1" si="77"/>
        <v/>
      </c>
      <c r="BU52" s="134" t="str">
        <f t="shared" ca="1" si="77"/>
        <v/>
      </c>
      <c r="BV52" s="133" t="str">
        <f t="shared" ca="1" si="77"/>
        <v/>
      </c>
      <c r="BW52" s="34" t="str">
        <f t="shared" ca="1" si="77"/>
        <v/>
      </c>
      <c r="BX52" s="34" t="str">
        <f t="shared" ca="1" si="77"/>
        <v/>
      </c>
      <c r="BY52" s="134" t="str">
        <f t="shared" ca="1" si="77"/>
        <v/>
      </c>
      <c r="BZ52" s="133" t="str">
        <f t="shared" ca="1" si="77"/>
        <v/>
      </c>
      <c r="CA52" s="34" t="str">
        <f t="shared" ca="1" si="77"/>
        <v/>
      </c>
      <c r="CB52" s="34" t="str">
        <f t="shared" ca="1" si="77"/>
        <v/>
      </c>
      <c r="CC52" s="134" t="str">
        <f t="shared" ca="1" si="77"/>
        <v/>
      </c>
      <c r="CD52" s="133" t="str">
        <f t="shared" ca="1" si="77"/>
        <v/>
      </c>
      <c r="CE52" s="34" t="str">
        <f t="shared" ca="1" si="77"/>
        <v/>
      </c>
      <c r="CF52" s="34" t="str">
        <f t="shared" ca="1" si="77"/>
        <v/>
      </c>
      <c r="CG52" s="134" t="str">
        <f t="shared" ca="1" si="77"/>
        <v/>
      </c>
      <c r="CH52" s="133">
        <f t="shared" ca="1" si="77"/>
        <v>0</v>
      </c>
      <c r="CI52" s="34">
        <f t="shared" ca="1" si="77"/>
        <v>0</v>
      </c>
      <c r="CJ52" s="34">
        <f t="shared" ca="1" si="77"/>
        <v>0</v>
      </c>
      <c r="CK52" s="134">
        <f t="shared" ca="1" si="77"/>
        <v>0</v>
      </c>
      <c r="CL52" s="133">
        <f t="shared" ca="1" si="77"/>
        <v>0</v>
      </c>
      <c r="CM52" s="34">
        <f t="shared" ca="1" si="77"/>
        <v>0</v>
      </c>
      <c r="CN52" s="34">
        <f t="shared" ca="1" si="77"/>
        <v>0</v>
      </c>
      <c r="CO52" s="134">
        <f t="shared" ca="1" si="77"/>
        <v>0</v>
      </c>
      <c r="CP52" s="133">
        <f t="shared" ca="1" si="77"/>
        <v>0</v>
      </c>
      <c r="CQ52" s="34">
        <f t="shared" ca="1" si="77"/>
        <v>0</v>
      </c>
      <c r="CR52" s="34">
        <f t="shared" ca="1" si="77"/>
        <v>0</v>
      </c>
      <c r="CS52" s="134">
        <f t="shared" ca="1" si="77"/>
        <v>0</v>
      </c>
      <c r="CT52" s="133">
        <f t="shared" ca="1" si="77"/>
        <v>0</v>
      </c>
      <c r="CU52" s="34">
        <f t="shared" ca="1" si="77"/>
        <v>0</v>
      </c>
      <c r="CV52" s="34">
        <f t="shared" ca="1" si="77"/>
        <v>0</v>
      </c>
      <c r="CW52" s="134">
        <f t="shared" ca="1" si="77"/>
        <v>0</v>
      </c>
      <c r="CX52" s="133">
        <f t="shared" ca="1" si="77"/>
        <v>0</v>
      </c>
      <c r="CY52" s="34">
        <f t="shared" ca="1" si="77"/>
        <v>0</v>
      </c>
      <c r="CZ52" s="34">
        <f t="shared" ca="1" si="77"/>
        <v>0</v>
      </c>
      <c r="DA52" s="134">
        <f t="shared" ca="1" si="77"/>
        <v>0</v>
      </c>
      <c r="DB52" s="133">
        <f t="shared" ca="1" si="77"/>
        <v>0</v>
      </c>
      <c r="DC52" s="34">
        <f t="shared" ca="1" si="77"/>
        <v>0</v>
      </c>
      <c r="DD52" s="34">
        <f t="shared" ca="1" si="77"/>
        <v>0</v>
      </c>
      <c r="DE52" s="134">
        <f t="shared" ca="1" si="77"/>
        <v>0</v>
      </c>
      <c r="DF52" s="133">
        <f t="shared" ca="1" si="77"/>
        <v>0</v>
      </c>
      <c r="DG52" s="34">
        <f t="shared" ca="1" si="77"/>
        <v>0</v>
      </c>
      <c r="DH52" s="34">
        <f t="shared" ca="1" si="77"/>
        <v>0</v>
      </c>
      <c r="DI52" s="134">
        <f t="shared" ca="1" si="77"/>
        <v>0</v>
      </c>
      <c r="DJ52" s="69"/>
      <c r="DK52" s="34">
        <f ca="1">IF(ISNUMBER(DK417),DK417,"")</f>
        <v>0</v>
      </c>
      <c r="DL52" s="34" t="str">
        <f t="shared" ref="DL52:EK52" ca="1" si="78">IF(ISNUMBER(DL417),DL417,"")</f>
        <v/>
      </c>
      <c r="DM52" s="34" t="str">
        <f t="shared" ca="1" si="78"/>
        <v/>
      </c>
      <c r="DN52" s="34" t="str">
        <f t="shared" ca="1" si="78"/>
        <v/>
      </c>
      <c r="DO52" s="34" t="str">
        <f t="shared" ca="1" si="78"/>
        <v/>
      </c>
      <c r="DP52" s="34" t="str">
        <f t="shared" ca="1" si="78"/>
        <v/>
      </c>
      <c r="DQ52" s="34" t="str">
        <f t="shared" ca="1" si="78"/>
        <v/>
      </c>
      <c r="DR52" s="34" t="str">
        <f t="shared" ca="1" si="78"/>
        <v/>
      </c>
      <c r="DS52" s="34" t="str">
        <f t="shared" ca="1" si="78"/>
        <v/>
      </c>
      <c r="DT52" s="34" t="str">
        <f t="shared" ca="1" si="78"/>
        <v/>
      </c>
      <c r="DU52" s="34" t="str">
        <f t="shared" ca="1" si="78"/>
        <v/>
      </c>
      <c r="DV52" s="34" t="str">
        <f t="shared" ca="1" si="78"/>
        <v/>
      </c>
      <c r="DW52" s="34" t="str">
        <f t="shared" ca="1" si="78"/>
        <v/>
      </c>
      <c r="DX52" s="34" t="str">
        <f t="shared" ca="1" si="78"/>
        <v/>
      </c>
      <c r="DY52" s="34" t="str">
        <f t="shared" ca="1" si="78"/>
        <v/>
      </c>
      <c r="DZ52" s="34" t="str">
        <f t="shared" ca="1" si="78"/>
        <v/>
      </c>
      <c r="EA52" s="34" t="str">
        <f t="shared" ca="1" si="78"/>
        <v/>
      </c>
      <c r="EB52" s="34" t="str">
        <f t="shared" ca="1" si="78"/>
        <v/>
      </c>
      <c r="EC52" s="34" t="str">
        <f t="shared" ca="1" si="78"/>
        <v/>
      </c>
      <c r="ED52" s="34" t="str">
        <f t="shared" ca="1" si="78"/>
        <v/>
      </c>
      <c r="EE52" s="34" t="str">
        <f t="shared" ca="1" si="78"/>
        <v/>
      </c>
      <c r="EF52" s="34" t="str">
        <f t="shared" ca="1" si="78"/>
        <v/>
      </c>
      <c r="EG52" s="34" t="str">
        <f t="shared" ca="1" si="78"/>
        <v/>
      </c>
      <c r="EH52" s="34" t="str">
        <f t="shared" ca="1" si="78"/>
        <v/>
      </c>
      <c r="EI52" s="34" t="str">
        <f t="shared" ca="1" si="78"/>
        <v/>
      </c>
      <c r="EJ52" s="34" t="str">
        <f t="shared" ca="1" si="78"/>
        <v/>
      </c>
      <c r="EK52" s="34" t="str">
        <f t="shared" ca="1" si="78"/>
        <v/>
      </c>
    </row>
    <row r="53" spans="1:141" x14ac:dyDescent="0.25">
      <c r="A53" s="90"/>
      <c r="B53" s="90"/>
      <c r="C53" s="111"/>
      <c r="D53" s="90"/>
      <c r="E53" t="s">
        <v>259</v>
      </c>
      <c r="F53" s="133" t="str">
        <f ca="1">F437</f>
        <v/>
      </c>
      <c r="G53" s="34" t="str">
        <f t="shared" ref="G53:BR53" ca="1" si="79">G437</f>
        <v/>
      </c>
      <c r="H53" s="34" t="str">
        <f t="shared" ca="1" si="79"/>
        <v/>
      </c>
      <c r="I53" s="134" t="str">
        <f t="shared" ca="1" si="79"/>
        <v/>
      </c>
      <c r="J53" s="133" t="str">
        <f t="shared" ca="1" si="79"/>
        <v/>
      </c>
      <c r="K53" s="34" t="str">
        <f t="shared" ca="1" si="79"/>
        <v/>
      </c>
      <c r="L53" s="34" t="str">
        <f t="shared" ca="1" si="79"/>
        <v/>
      </c>
      <c r="M53" s="134" t="str">
        <f t="shared" ca="1" si="79"/>
        <v/>
      </c>
      <c r="N53" s="133" t="str">
        <f t="shared" ca="1" si="79"/>
        <v/>
      </c>
      <c r="O53" s="34" t="str">
        <f t="shared" ca="1" si="79"/>
        <v/>
      </c>
      <c r="P53" s="34" t="str">
        <f t="shared" ca="1" si="79"/>
        <v/>
      </c>
      <c r="Q53" s="134" t="str">
        <f t="shared" ca="1" si="79"/>
        <v/>
      </c>
      <c r="R53" s="133" t="str">
        <f t="shared" ca="1" si="79"/>
        <v/>
      </c>
      <c r="S53" s="34" t="str">
        <f t="shared" ca="1" si="79"/>
        <v/>
      </c>
      <c r="T53" s="34" t="str">
        <f t="shared" ca="1" si="79"/>
        <v/>
      </c>
      <c r="U53" s="134" t="str">
        <f t="shared" ca="1" si="79"/>
        <v/>
      </c>
      <c r="V53" s="133" t="str">
        <f t="shared" ca="1" si="79"/>
        <v/>
      </c>
      <c r="W53" s="34" t="str">
        <f t="shared" ca="1" si="79"/>
        <v/>
      </c>
      <c r="X53" s="34" t="str">
        <f t="shared" ca="1" si="79"/>
        <v/>
      </c>
      <c r="Y53" s="134" t="str">
        <f t="shared" ca="1" si="79"/>
        <v/>
      </c>
      <c r="Z53" s="133" t="str">
        <f t="shared" ca="1" si="79"/>
        <v/>
      </c>
      <c r="AA53" s="34" t="str">
        <f t="shared" ca="1" si="79"/>
        <v/>
      </c>
      <c r="AB53" s="34" t="str">
        <f t="shared" ca="1" si="79"/>
        <v/>
      </c>
      <c r="AC53" s="134" t="str">
        <f t="shared" ca="1" si="79"/>
        <v/>
      </c>
      <c r="AD53" s="133" t="str">
        <f t="shared" ca="1" si="79"/>
        <v/>
      </c>
      <c r="AE53" s="34" t="str">
        <f t="shared" ca="1" si="79"/>
        <v/>
      </c>
      <c r="AF53" s="34" t="str">
        <f t="shared" ca="1" si="79"/>
        <v/>
      </c>
      <c r="AG53" s="134" t="str">
        <f t="shared" ca="1" si="79"/>
        <v/>
      </c>
      <c r="AH53" s="133" t="str">
        <f t="shared" ca="1" si="79"/>
        <v/>
      </c>
      <c r="AI53" s="34" t="str">
        <f t="shared" ca="1" si="79"/>
        <v/>
      </c>
      <c r="AJ53" s="34" t="str">
        <f t="shared" ca="1" si="79"/>
        <v/>
      </c>
      <c r="AK53" s="134" t="str">
        <f t="shared" ca="1" si="79"/>
        <v/>
      </c>
      <c r="AL53" s="133" t="str">
        <f t="shared" ca="1" si="79"/>
        <v/>
      </c>
      <c r="AM53" s="34" t="str">
        <f t="shared" ca="1" si="79"/>
        <v/>
      </c>
      <c r="AN53" s="34" t="str">
        <f t="shared" ca="1" si="79"/>
        <v/>
      </c>
      <c r="AO53" s="134" t="str">
        <f t="shared" ca="1" si="79"/>
        <v/>
      </c>
      <c r="AP53" s="133" t="str">
        <f t="shared" ca="1" si="79"/>
        <v/>
      </c>
      <c r="AQ53" s="34" t="str">
        <f t="shared" ca="1" si="79"/>
        <v/>
      </c>
      <c r="AR53" s="34" t="str">
        <f t="shared" ca="1" si="79"/>
        <v/>
      </c>
      <c r="AS53" s="134" t="str">
        <f t="shared" ca="1" si="79"/>
        <v/>
      </c>
      <c r="AT53" s="133" t="str">
        <f t="shared" ca="1" si="79"/>
        <v/>
      </c>
      <c r="AU53" s="34" t="str">
        <f t="shared" ca="1" si="79"/>
        <v/>
      </c>
      <c r="AV53" s="34" t="str">
        <f t="shared" ca="1" si="79"/>
        <v/>
      </c>
      <c r="AW53" s="134" t="str">
        <f t="shared" ca="1" si="79"/>
        <v/>
      </c>
      <c r="AX53" s="133" t="str">
        <f t="shared" ca="1" si="79"/>
        <v/>
      </c>
      <c r="AY53" s="34" t="str">
        <f t="shared" ca="1" si="79"/>
        <v/>
      </c>
      <c r="AZ53" s="34" t="str">
        <f t="shared" ca="1" si="79"/>
        <v/>
      </c>
      <c r="BA53" s="134" t="str">
        <f t="shared" ca="1" si="79"/>
        <v/>
      </c>
      <c r="BB53" s="133" t="str">
        <f t="shared" ca="1" si="79"/>
        <v/>
      </c>
      <c r="BC53" s="34" t="str">
        <f t="shared" ca="1" si="79"/>
        <v/>
      </c>
      <c r="BD53" s="34" t="str">
        <f t="shared" ca="1" si="79"/>
        <v/>
      </c>
      <c r="BE53" s="134" t="str">
        <f t="shared" ca="1" si="79"/>
        <v/>
      </c>
      <c r="BF53" s="133" t="str">
        <f t="shared" ca="1" si="79"/>
        <v/>
      </c>
      <c r="BG53" s="34" t="str">
        <f t="shared" ca="1" si="79"/>
        <v/>
      </c>
      <c r="BH53" s="34" t="str">
        <f t="shared" ca="1" si="79"/>
        <v/>
      </c>
      <c r="BI53" s="134" t="str">
        <f t="shared" ca="1" si="79"/>
        <v/>
      </c>
      <c r="BJ53" s="133" t="str">
        <f t="shared" ca="1" si="79"/>
        <v/>
      </c>
      <c r="BK53" s="34" t="str">
        <f t="shared" ca="1" si="79"/>
        <v/>
      </c>
      <c r="BL53" s="34" t="str">
        <f t="shared" ca="1" si="79"/>
        <v/>
      </c>
      <c r="BM53" s="134" t="str">
        <f t="shared" ca="1" si="79"/>
        <v/>
      </c>
      <c r="BN53" s="133" t="str">
        <f t="shared" ca="1" si="79"/>
        <v/>
      </c>
      <c r="BO53" s="34" t="str">
        <f t="shared" ca="1" si="79"/>
        <v/>
      </c>
      <c r="BP53" s="34" t="str">
        <f t="shared" ca="1" si="79"/>
        <v/>
      </c>
      <c r="BQ53" s="134" t="str">
        <f t="shared" ca="1" si="79"/>
        <v/>
      </c>
      <c r="BR53" s="133" t="str">
        <f t="shared" ca="1" si="79"/>
        <v/>
      </c>
      <c r="BS53" s="34" t="str">
        <f t="shared" ref="BS53:DI53" ca="1" si="80">BS437</f>
        <v/>
      </c>
      <c r="BT53" s="34" t="str">
        <f t="shared" ca="1" si="80"/>
        <v/>
      </c>
      <c r="BU53" s="134" t="str">
        <f t="shared" ca="1" si="80"/>
        <v/>
      </c>
      <c r="BV53" s="133" t="str">
        <f t="shared" ca="1" si="80"/>
        <v/>
      </c>
      <c r="BW53" s="34" t="str">
        <f t="shared" ca="1" si="80"/>
        <v/>
      </c>
      <c r="BX53" s="34" t="str">
        <f t="shared" ca="1" si="80"/>
        <v/>
      </c>
      <c r="BY53" s="134" t="str">
        <f t="shared" ca="1" si="80"/>
        <v/>
      </c>
      <c r="BZ53" s="133" t="str">
        <f t="shared" ca="1" si="80"/>
        <v/>
      </c>
      <c r="CA53" s="34" t="str">
        <f t="shared" ca="1" si="80"/>
        <v/>
      </c>
      <c r="CB53" s="34" t="str">
        <f t="shared" ca="1" si="80"/>
        <v/>
      </c>
      <c r="CC53" s="134" t="str">
        <f t="shared" ca="1" si="80"/>
        <v/>
      </c>
      <c r="CD53" s="133" t="str">
        <f t="shared" ca="1" si="80"/>
        <v/>
      </c>
      <c r="CE53" s="34" t="str">
        <f t="shared" ca="1" si="80"/>
        <v/>
      </c>
      <c r="CF53" s="34" t="str">
        <f t="shared" ca="1" si="80"/>
        <v/>
      </c>
      <c r="CG53" s="134" t="str">
        <f t="shared" ca="1" si="80"/>
        <v/>
      </c>
      <c r="CH53" s="133">
        <f t="shared" ca="1" si="80"/>
        <v>0</v>
      </c>
      <c r="CI53" s="34">
        <f t="shared" ca="1" si="80"/>
        <v>0</v>
      </c>
      <c r="CJ53" s="34">
        <f t="shared" ca="1" si="80"/>
        <v>0</v>
      </c>
      <c r="CK53" s="134">
        <f t="shared" ca="1" si="80"/>
        <v>0</v>
      </c>
      <c r="CL53" s="133">
        <f t="shared" ca="1" si="80"/>
        <v>0</v>
      </c>
      <c r="CM53" s="34">
        <f t="shared" ca="1" si="80"/>
        <v>0</v>
      </c>
      <c r="CN53" s="34">
        <f t="shared" ca="1" si="80"/>
        <v>0</v>
      </c>
      <c r="CO53" s="134">
        <f t="shared" ca="1" si="80"/>
        <v>0</v>
      </c>
      <c r="CP53" s="133">
        <f t="shared" ca="1" si="80"/>
        <v>0</v>
      </c>
      <c r="CQ53" s="34">
        <f t="shared" ca="1" si="80"/>
        <v>0</v>
      </c>
      <c r="CR53" s="34">
        <f t="shared" ca="1" si="80"/>
        <v>0</v>
      </c>
      <c r="CS53" s="134">
        <f t="shared" ca="1" si="80"/>
        <v>0</v>
      </c>
      <c r="CT53" s="133">
        <f t="shared" ca="1" si="80"/>
        <v>0</v>
      </c>
      <c r="CU53" s="34">
        <f t="shared" ca="1" si="80"/>
        <v>0</v>
      </c>
      <c r="CV53" s="34">
        <f t="shared" ca="1" si="80"/>
        <v>0</v>
      </c>
      <c r="CW53" s="134">
        <f t="shared" ca="1" si="80"/>
        <v>0</v>
      </c>
      <c r="CX53" s="133">
        <f t="shared" ca="1" si="80"/>
        <v>0</v>
      </c>
      <c r="CY53" s="34">
        <f t="shared" ca="1" si="80"/>
        <v>0</v>
      </c>
      <c r="CZ53" s="34">
        <f t="shared" ca="1" si="80"/>
        <v>0</v>
      </c>
      <c r="DA53" s="134">
        <f t="shared" ca="1" si="80"/>
        <v>0</v>
      </c>
      <c r="DB53" s="133">
        <f t="shared" ca="1" si="80"/>
        <v>0</v>
      </c>
      <c r="DC53" s="34">
        <f t="shared" ca="1" si="80"/>
        <v>0</v>
      </c>
      <c r="DD53" s="34">
        <f t="shared" ca="1" si="80"/>
        <v>0</v>
      </c>
      <c r="DE53" s="134">
        <f t="shared" ca="1" si="80"/>
        <v>0</v>
      </c>
      <c r="DF53" s="133">
        <f t="shared" ca="1" si="80"/>
        <v>0</v>
      </c>
      <c r="DG53" s="34">
        <f t="shared" ca="1" si="80"/>
        <v>0</v>
      </c>
      <c r="DH53" s="34">
        <f t="shared" ca="1" si="80"/>
        <v>0</v>
      </c>
      <c r="DI53" s="134">
        <f t="shared" ca="1" si="80"/>
        <v>0</v>
      </c>
      <c r="DJ53" s="69"/>
      <c r="DK53" s="34">
        <f ca="1">IF(ISNUMBER(DK437),DK437,"")</f>
        <v>0</v>
      </c>
      <c r="DL53" s="34" t="str">
        <f t="shared" ref="DL53:EK53" ca="1" si="81">IF(ISNUMBER(DL437),DL437,"")</f>
        <v/>
      </c>
      <c r="DM53" s="34" t="str">
        <f t="shared" ca="1" si="81"/>
        <v/>
      </c>
      <c r="DN53" s="34" t="str">
        <f t="shared" ca="1" si="81"/>
        <v/>
      </c>
      <c r="DO53" s="34" t="str">
        <f t="shared" ca="1" si="81"/>
        <v/>
      </c>
      <c r="DP53" s="34" t="str">
        <f t="shared" ca="1" si="81"/>
        <v/>
      </c>
      <c r="DQ53" s="34" t="str">
        <f t="shared" ca="1" si="81"/>
        <v/>
      </c>
      <c r="DR53" s="34" t="str">
        <f t="shared" ca="1" si="81"/>
        <v/>
      </c>
      <c r="DS53" s="34" t="str">
        <f t="shared" ca="1" si="81"/>
        <v/>
      </c>
      <c r="DT53" s="34" t="str">
        <f t="shared" ca="1" si="81"/>
        <v/>
      </c>
      <c r="DU53" s="34" t="str">
        <f t="shared" ca="1" si="81"/>
        <v/>
      </c>
      <c r="DV53" s="34" t="str">
        <f t="shared" ca="1" si="81"/>
        <v/>
      </c>
      <c r="DW53" s="34" t="str">
        <f t="shared" ca="1" si="81"/>
        <v/>
      </c>
      <c r="DX53" s="34" t="str">
        <f t="shared" ca="1" si="81"/>
        <v/>
      </c>
      <c r="DY53" s="34" t="str">
        <f t="shared" ca="1" si="81"/>
        <v/>
      </c>
      <c r="DZ53" s="34" t="str">
        <f t="shared" ca="1" si="81"/>
        <v/>
      </c>
      <c r="EA53" s="34" t="str">
        <f t="shared" ca="1" si="81"/>
        <v/>
      </c>
      <c r="EB53" s="34" t="str">
        <f t="shared" ca="1" si="81"/>
        <v/>
      </c>
      <c r="EC53" s="34" t="str">
        <f t="shared" ca="1" si="81"/>
        <v/>
      </c>
      <c r="ED53" s="34" t="str">
        <f t="shared" ca="1" si="81"/>
        <v/>
      </c>
      <c r="EE53" s="34" t="str">
        <f t="shared" ca="1" si="81"/>
        <v/>
      </c>
      <c r="EF53" s="34" t="str">
        <f t="shared" ca="1" si="81"/>
        <v/>
      </c>
      <c r="EG53" s="34" t="str">
        <f t="shared" ca="1" si="81"/>
        <v/>
      </c>
      <c r="EH53" s="34" t="str">
        <f t="shared" ca="1" si="81"/>
        <v/>
      </c>
      <c r="EI53" s="34" t="str">
        <f t="shared" ca="1" si="81"/>
        <v/>
      </c>
      <c r="EJ53" s="34" t="str">
        <f t="shared" ca="1" si="81"/>
        <v/>
      </c>
      <c r="EK53" s="34" t="str">
        <f t="shared" ca="1" si="81"/>
        <v/>
      </c>
    </row>
    <row r="54" spans="1:141" x14ac:dyDescent="0.25">
      <c r="A54" s="90"/>
      <c r="B54" s="90"/>
      <c r="C54" s="111"/>
      <c r="D54" s="90"/>
      <c r="E54" s="135" t="s">
        <v>260</v>
      </c>
      <c r="F54" s="136" t="str">
        <f ca="1">F477</f>
        <v/>
      </c>
      <c r="G54" s="137" t="str">
        <f t="shared" ref="G54:BR54" ca="1" si="82">G477</f>
        <v/>
      </c>
      <c r="H54" s="137" t="str">
        <f t="shared" ca="1" si="82"/>
        <v/>
      </c>
      <c r="I54" s="138" t="str">
        <f t="shared" ca="1" si="82"/>
        <v/>
      </c>
      <c r="J54" s="136" t="str">
        <f t="shared" ca="1" si="82"/>
        <v/>
      </c>
      <c r="K54" s="137" t="str">
        <f t="shared" ca="1" si="82"/>
        <v/>
      </c>
      <c r="L54" s="137" t="str">
        <f t="shared" ca="1" si="82"/>
        <v/>
      </c>
      <c r="M54" s="138" t="str">
        <f t="shared" ca="1" si="82"/>
        <v/>
      </c>
      <c r="N54" s="136" t="str">
        <f t="shared" ca="1" si="82"/>
        <v/>
      </c>
      <c r="O54" s="137" t="str">
        <f t="shared" ca="1" si="82"/>
        <v/>
      </c>
      <c r="P54" s="137" t="str">
        <f t="shared" ca="1" si="82"/>
        <v/>
      </c>
      <c r="Q54" s="138" t="str">
        <f t="shared" ca="1" si="82"/>
        <v/>
      </c>
      <c r="R54" s="136" t="str">
        <f t="shared" ca="1" si="82"/>
        <v/>
      </c>
      <c r="S54" s="137" t="str">
        <f t="shared" ca="1" si="82"/>
        <v/>
      </c>
      <c r="T54" s="137" t="str">
        <f t="shared" ca="1" si="82"/>
        <v/>
      </c>
      <c r="U54" s="138" t="str">
        <f t="shared" ca="1" si="82"/>
        <v/>
      </c>
      <c r="V54" s="136" t="str">
        <f t="shared" ca="1" si="82"/>
        <v/>
      </c>
      <c r="W54" s="137" t="str">
        <f t="shared" ca="1" si="82"/>
        <v/>
      </c>
      <c r="X54" s="137" t="str">
        <f t="shared" ca="1" si="82"/>
        <v/>
      </c>
      <c r="Y54" s="138" t="str">
        <f t="shared" ca="1" si="82"/>
        <v/>
      </c>
      <c r="Z54" s="136" t="str">
        <f t="shared" ca="1" si="82"/>
        <v/>
      </c>
      <c r="AA54" s="137" t="str">
        <f t="shared" ca="1" si="82"/>
        <v/>
      </c>
      <c r="AB54" s="137" t="str">
        <f t="shared" ca="1" si="82"/>
        <v/>
      </c>
      <c r="AC54" s="138" t="str">
        <f t="shared" ca="1" si="82"/>
        <v/>
      </c>
      <c r="AD54" s="136" t="str">
        <f t="shared" ca="1" si="82"/>
        <v/>
      </c>
      <c r="AE54" s="137" t="str">
        <f t="shared" ca="1" si="82"/>
        <v/>
      </c>
      <c r="AF54" s="137" t="str">
        <f t="shared" ca="1" si="82"/>
        <v/>
      </c>
      <c r="AG54" s="138" t="str">
        <f t="shared" ca="1" si="82"/>
        <v/>
      </c>
      <c r="AH54" s="136" t="str">
        <f t="shared" ca="1" si="82"/>
        <v/>
      </c>
      <c r="AI54" s="137" t="str">
        <f t="shared" ca="1" si="82"/>
        <v/>
      </c>
      <c r="AJ54" s="137" t="str">
        <f t="shared" ca="1" si="82"/>
        <v/>
      </c>
      <c r="AK54" s="138" t="str">
        <f t="shared" ca="1" si="82"/>
        <v/>
      </c>
      <c r="AL54" s="136" t="str">
        <f t="shared" ca="1" si="82"/>
        <v/>
      </c>
      <c r="AM54" s="137" t="str">
        <f t="shared" ca="1" si="82"/>
        <v/>
      </c>
      <c r="AN54" s="137" t="str">
        <f t="shared" ca="1" si="82"/>
        <v/>
      </c>
      <c r="AO54" s="138" t="str">
        <f t="shared" ca="1" si="82"/>
        <v/>
      </c>
      <c r="AP54" s="136" t="str">
        <f t="shared" ca="1" si="82"/>
        <v/>
      </c>
      <c r="AQ54" s="137" t="str">
        <f t="shared" ca="1" si="82"/>
        <v/>
      </c>
      <c r="AR54" s="137" t="str">
        <f t="shared" ca="1" si="82"/>
        <v/>
      </c>
      <c r="AS54" s="138" t="str">
        <f t="shared" ca="1" si="82"/>
        <v/>
      </c>
      <c r="AT54" s="136" t="str">
        <f t="shared" ca="1" si="82"/>
        <v/>
      </c>
      <c r="AU54" s="137" t="str">
        <f t="shared" ca="1" si="82"/>
        <v/>
      </c>
      <c r="AV54" s="137" t="str">
        <f t="shared" ca="1" si="82"/>
        <v/>
      </c>
      <c r="AW54" s="138" t="str">
        <f t="shared" ca="1" si="82"/>
        <v/>
      </c>
      <c r="AX54" s="136" t="str">
        <f t="shared" ca="1" si="82"/>
        <v/>
      </c>
      <c r="AY54" s="137" t="str">
        <f t="shared" ca="1" si="82"/>
        <v/>
      </c>
      <c r="AZ54" s="137" t="str">
        <f t="shared" ca="1" si="82"/>
        <v/>
      </c>
      <c r="BA54" s="138" t="str">
        <f t="shared" ca="1" si="82"/>
        <v/>
      </c>
      <c r="BB54" s="136" t="str">
        <f t="shared" ca="1" si="82"/>
        <v/>
      </c>
      <c r="BC54" s="137" t="str">
        <f t="shared" ca="1" si="82"/>
        <v/>
      </c>
      <c r="BD54" s="137" t="str">
        <f t="shared" ca="1" si="82"/>
        <v/>
      </c>
      <c r="BE54" s="138" t="str">
        <f t="shared" ca="1" si="82"/>
        <v/>
      </c>
      <c r="BF54" s="136" t="str">
        <f t="shared" ca="1" si="82"/>
        <v/>
      </c>
      <c r="BG54" s="137" t="str">
        <f t="shared" ca="1" si="82"/>
        <v/>
      </c>
      <c r="BH54" s="137" t="str">
        <f t="shared" ca="1" si="82"/>
        <v/>
      </c>
      <c r="BI54" s="138" t="str">
        <f t="shared" ca="1" si="82"/>
        <v/>
      </c>
      <c r="BJ54" s="136" t="str">
        <f t="shared" ca="1" si="82"/>
        <v/>
      </c>
      <c r="BK54" s="137" t="str">
        <f t="shared" ca="1" si="82"/>
        <v/>
      </c>
      <c r="BL54" s="137" t="str">
        <f t="shared" ca="1" si="82"/>
        <v/>
      </c>
      <c r="BM54" s="138" t="str">
        <f t="shared" ca="1" si="82"/>
        <v/>
      </c>
      <c r="BN54" s="136" t="str">
        <f t="shared" ca="1" si="82"/>
        <v/>
      </c>
      <c r="BO54" s="137" t="str">
        <f t="shared" ca="1" si="82"/>
        <v/>
      </c>
      <c r="BP54" s="137" t="str">
        <f t="shared" ca="1" si="82"/>
        <v/>
      </c>
      <c r="BQ54" s="138" t="str">
        <f t="shared" ca="1" si="82"/>
        <v/>
      </c>
      <c r="BR54" s="136" t="str">
        <f t="shared" ca="1" si="82"/>
        <v/>
      </c>
      <c r="BS54" s="137" t="str">
        <f t="shared" ref="BS54:DI54" ca="1" si="83">BS477</f>
        <v/>
      </c>
      <c r="BT54" s="137" t="str">
        <f t="shared" ca="1" si="83"/>
        <v/>
      </c>
      <c r="BU54" s="138" t="str">
        <f t="shared" ca="1" si="83"/>
        <v/>
      </c>
      <c r="BV54" s="136" t="str">
        <f t="shared" ca="1" si="83"/>
        <v/>
      </c>
      <c r="BW54" s="137" t="str">
        <f t="shared" ca="1" si="83"/>
        <v/>
      </c>
      <c r="BX54" s="137" t="str">
        <f t="shared" ca="1" si="83"/>
        <v/>
      </c>
      <c r="BY54" s="138" t="str">
        <f t="shared" ca="1" si="83"/>
        <v/>
      </c>
      <c r="BZ54" s="136" t="str">
        <f t="shared" ca="1" si="83"/>
        <v/>
      </c>
      <c r="CA54" s="137" t="str">
        <f t="shared" ca="1" si="83"/>
        <v/>
      </c>
      <c r="CB54" s="137" t="str">
        <f t="shared" ca="1" si="83"/>
        <v/>
      </c>
      <c r="CC54" s="138" t="str">
        <f t="shared" ca="1" si="83"/>
        <v/>
      </c>
      <c r="CD54" s="136" t="str">
        <f t="shared" ca="1" si="83"/>
        <v/>
      </c>
      <c r="CE54" s="137" t="str">
        <f t="shared" ca="1" si="83"/>
        <v/>
      </c>
      <c r="CF54" s="137" t="str">
        <f t="shared" ca="1" si="83"/>
        <v/>
      </c>
      <c r="CG54" s="138" t="str">
        <f t="shared" ca="1" si="83"/>
        <v/>
      </c>
      <c r="CH54" s="136">
        <f t="shared" ca="1" si="83"/>
        <v>0</v>
      </c>
      <c r="CI54" s="137">
        <f t="shared" ca="1" si="83"/>
        <v>0</v>
      </c>
      <c r="CJ54" s="137">
        <f t="shared" ca="1" si="83"/>
        <v>0</v>
      </c>
      <c r="CK54" s="138">
        <f t="shared" ca="1" si="83"/>
        <v>0</v>
      </c>
      <c r="CL54" s="136">
        <f t="shared" ca="1" si="83"/>
        <v>0</v>
      </c>
      <c r="CM54" s="137">
        <f t="shared" ca="1" si="83"/>
        <v>0</v>
      </c>
      <c r="CN54" s="137">
        <f t="shared" ca="1" si="83"/>
        <v>0</v>
      </c>
      <c r="CO54" s="138">
        <f t="shared" ca="1" si="83"/>
        <v>0</v>
      </c>
      <c r="CP54" s="136">
        <f t="shared" ca="1" si="83"/>
        <v>0</v>
      </c>
      <c r="CQ54" s="137">
        <f t="shared" ca="1" si="83"/>
        <v>0</v>
      </c>
      <c r="CR54" s="137">
        <f t="shared" ca="1" si="83"/>
        <v>0</v>
      </c>
      <c r="CS54" s="138">
        <f t="shared" ca="1" si="83"/>
        <v>0</v>
      </c>
      <c r="CT54" s="136">
        <f t="shared" ca="1" si="83"/>
        <v>0</v>
      </c>
      <c r="CU54" s="137">
        <f t="shared" ca="1" si="83"/>
        <v>0</v>
      </c>
      <c r="CV54" s="137">
        <f t="shared" ca="1" si="83"/>
        <v>0</v>
      </c>
      <c r="CW54" s="138">
        <f t="shared" ca="1" si="83"/>
        <v>0</v>
      </c>
      <c r="CX54" s="136">
        <f t="shared" ca="1" si="83"/>
        <v>0</v>
      </c>
      <c r="CY54" s="137">
        <f t="shared" ca="1" si="83"/>
        <v>0</v>
      </c>
      <c r="CZ54" s="137">
        <f t="shared" ca="1" si="83"/>
        <v>0</v>
      </c>
      <c r="DA54" s="138">
        <f t="shared" ca="1" si="83"/>
        <v>0</v>
      </c>
      <c r="DB54" s="136">
        <f t="shared" ca="1" si="83"/>
        <v>0</v>
      </c>
      <c r="DC54" s="137">
        <f t="shared" ca="1" si="83"/>
        <v>0</v>
      </c>
      <c r="DD54" s="137">
        <f t="shared" ca="1" si="83"/>
        <v>0</v>
      </c>
      <c r="DE54" s="138">
        <f t="shared" ca="1" si="83"/>
        <v>0</v>
      </c>
      <c r="DF54" s="136">
        <f t="shared" ca="1" si="83"/>
        <v>0</v>
      </c>
      <c r="DG54" s="137">
        <f t="shared" ca="1" si="83"/>
        <v>0</v>
      </c>
      <c r="DH54" s="137">
        <f t="shared" ca="1" si="83"/>
        <v>0</v>
      </c>
      <c r="DI54" s="138">
        <f t="shared" ca="1" si="83"/>
        <v>0</v>
      </c>
      <c r="DJ54" s="69"/>
      <c r="DK54" s="137">
        <f ca="1">IF(ISNUMBER(DK477),DK477,"")</f>
        <v>0</v>
      </c>
      <c r="DL54" s="137" t="str">
        <f t="shared" ref="DL54:EK54" ca="1" si="84">IF(ISNUMBER(DL477),DL477,"")</f>
        <v/>
      </c>
      <c r="DM54" s="137" t="str">
        <f t="shared" ca="1" si="84"/>
        <v/>
      </c>
      <c r="DN54" s="137" t="str">
        <f t="shared" ca="1" si="84"/>
        <v/>
      </c>
      <c r="DO54" s="137" t="str">
        <f t="shared" ca="1" si="84"/>
        <v/>
      </c>
      <c r="DP54" s="137" t="str">
        <f t="shared" ca="1" si="84"/>
        <v/>
      </c>
      <c r="DQ54" s="137" t="str">
        <f t="shared" ca="1" si="84"/>
        <v/>
      </c>
      <c r="DR54" s="137" t="str">
        <f t="shared" ca="1" si="84"/>
        <v/>
      </c>
      <c r="DS54" s="137" t="str">
        <f t="shared" ca="1" si="84"/>
        <v/>
      </c>
      <c r="DT54" s="137" t="str">
        <f t="shared" ca="1" si="84"/>
        <v/>
      </c>
      <c r="DU54" s="137" t="str">
        <f t="shared" ca="1" si="84"/>
        <v/>
      </c>
      <c r="DV54" s="137" t="str">
        <f t="shared" ca="1" si="84"/>
        <v/>
      </c>
      <c r="DW54" s="137" t="str">
        <f t="shared" ca="1" si="84"/>
        <v/>
      </c>
      <c r="DX54" s="137" t="str">
        <f t="shared" ca="1" si="84"/>
        <v/>
      </c>
      <c r="DY54" s="137" t="str">
        <f t="shared" ca="1" si="84"/>
        <v/>
      </c>
      <c r="DZ54" s="137" t="str">
        <f t="shared" ca="1" si="84"/>
        <v/>
      </c>
      <c r="EA54" s="137" t="str">
        <f t="shared" ca="1" si="84"/>
        <v/>
      </c>
      <c r="EB54" s="137" t="str">
        <f t="shared" ca="1" si="84"/>
        <v/>
      </c>
      <c r="EC54" s="137" t="str">
        <f t="shared" ca="1" si="84"/>
        <v/>
      </c>
      <c r="ED54" s="137" t="str">
        <f t="shared" ca="1" si="84"/>
        <v/>
      </c>
      <c r="EE54" s="137" t="str">
        <f t="shared" ca="1" si="84"/>
        <v/>
      </c>
      <c r="EF54" s="137" t="str">
        <f t="shared" ca="1" si="84"/>
        <v/>
      </c>
      <c r="EG54" s="137" t="str">
        <f t="shared" ca="1" si="84"/>
        <v/>
      </c>
      <c r="EH54" s="137" t="str">
        <f t="shared" ca="1" si="84"/>
        <v/>
      </c>
      <c r="EI54" s="137" t="str">
        <f t="shared" ca="1" si="84"/>
        <v/>
      </c>
      <c r="EJ54" s="137" t="str">
        <f t="shared" ca="1" si="84"/>
        <v/>
      </c>
      <c r="EK54" s="137" t="str">
        <f t="shared" ca="1" si="84"/>
        <v/>
      </c>
    </row>
    <row r="55" spans="1:141" x14ac:dyDescent="0.25">
      <c r="A55" s="90"/>
      <c r="B55" s="90"/>
      <c r="C55" s="111"/>
      <c r="D55" s="90"/>
      <c r="E55" s="36" t="s">
        <v>50</v>
      </c>
      <c r="F55" s="105">
        <f ca="1">SUM(F50:F54)</f>
        <v>0</v>
      </c>
      <c r="G55" s="106">
        <f t="shared" ref="G55:BR55" ca="1" si="85">SUM(G50:G54)</f>
        <v>0</v>
      </c>
      <c r="H55" s="106">
        <f t="shared" ca="1" si="85"/>
        <v>0</v>
      </c>
      <c r="I55" s="107">
        <f t="shared" ca="1" si="85"/>
        <v>0</v>
      </c>
      <c r="J55" s="105">
        <f t="shared" ca="1" si="85"/>
        <v>0</v>
      </c>
      <c r="K55" s="106">
        <f t="shared" ca="1" si="85"/>
        <v>0</v>
      </c>
      <c r="L55" s="106">
        <f t="shared" ca="1" si="85"/>
        <v>0</v>
      </c>
      <c r="M55" s="107">
        <f t="shared" ca="1" si="85"/>
        <v>0</v>
      </c>
      <c r="N55" s="105">
        <f t="shared" ca="1" si="85"/>
        <v>0</v>
      </c>
      <c r="O55" s="106">
        <f t="shared" ca="1" si="85"/>
        <v>0</v>
      </c>
      <c r="P55" s="106">
        <f t="shared" ca="1" si="85"/>
        <v>0</v>
      </c>
      <c r="Q55" s="107">
        <f t="shared" ca="1" si="85"/>
        <v>0</v>
      </c>
      <c r="R55" s="105">
        <f t="shared" ca="1" si="85"/>
        <v>0</v>
      </c>
      <c r="S55" s="106">
        <f t="shared" ca="1" si="85"/>
        <v>0</v>
      </c>
      <c r="T55" s="106">
        <f t="shared" ca="1" si="85"/>
        <v>0</v>
      </c>
      <c r="U55" s="107">
        <f t="shared" ca="1" si="85"/>
        <v>0</v>
      </c>
      <c r="V55" s="105">
        <f t="shared" ca="1" si="85"/>
        <v>0</v>
      </c>
      <c r="W55" s="106">
        <f t="shared" ca="1" si="85"/>
        <v>0</v>
      </c>
      <c r="X55" s="106">
        <f t="shared" ca="1" si="85"/>
        <v>0</v>
      </c>
      <c r="Y55" s="107">
        <f t="shared" ca="1" si="85"/>
        <v>0</v>
      </c>
      <c r="Z55" s="105">
        <f t="shared" ca="1" si="85"/>
        <v>0</v>
      </c>
      <c r="AA55" s="106">
        <f t="shared" ca="1" si="85"/>
        <v>0</v>
      </c>
      <c r="AB55" s="106">
        <f t="shared" ca="1" si="85"/>
        <v>0</v>
      </c>
      <c r="AC55" s="107">
        <f t="shared" ca="1" si="85"/>
        <v>0</v>
      </c>
      <c r="AD55" s="105">
        <f t="shared" ca="1" si="85"/>
        <v>0</v>
      </c>
      <c r="AE55" s="106">
        <f t="shared" ca="1" si="85"/>
        <v>0</v>
      </c>
      <c r="AF55" s="106">
        <f t="shared" ca="1" si="85"/>
        <v>0</v>
      </c>
      <c r="AG55" s="107">
        <f t="shared" ca="1" si="85"/>
        <v>0</v>
      </c>
      <c r="AH55" s="105">
        <f t="shared" ca="1" si="85"/>
        <v>0</v>
      </c>
      <c r="AI55" s="106">
        <f t="shared" ca="1" si="85"/>
        <v>0</v>
      </c>
      <c r="AJ55" s="106">
        <f t="shared" ca="1" si="85"/>
        <v>0</v>
      </c>
      <c r="AK55" s="107">
        <f t="shared" ca="1" si="85"/>
        <v>0</v>
      </c>
      <c r="AL55" s="105">
        <f t="shared" ca="1" si="85"/>
        <v>0</v>
      </c>
      <c r="AM55" s="106">
        <f t="shared" ca="1" si="85"/>
        <v>0</v>
      </c>
      <c r="AN55" s="106">
        <f t="shared" ca="1" si="85"/>
        <v>0</v>
      </c>
      <c r="AO55" s="107">
        <f t="shared" ca="1" si="85"/>
        <v>0</v>
      </c>
      <c r="AP55" s="105">
        <f t="shared" ca="1" si="85"/>
        <v>0</v>
      </c>
      <c r="AQ55" s="106">
        <f t="shared" ca="1" si="85"/>
        <v>0</v>
      </c>
      <c r="AR55" s="106">
        <f t="shared" ca="1" si="85"/>
        <v>0</v>
      </c>
      <c r="AS55" s="107">
        <f t="shared" ca="1" si="85"/>
        <v>0</v>
      </c>
      <c r="AT55" s="105">
        <f t="shared" ca="1" si="85"/>
        <v>0</v>
      </c>
      <c r="AU55" s="106">
        <f t="shared" ca="1" si="85"/>
        <v>0</v>
      </c>
      <c r="AV55" s="106">
        <f t="shared" ca="1" si="85"/>
        <v>0</v>
      </c>
      <c r="AW55" s="107">
        <f t="shared" ca="1" si="85"/>
        <v>0</v>
      </c>
      <c r="AX55" s="105">
        <f t="shared" ca="1" si="85"/>
        <v>0</v>
      </c>
      <c r="AY55" s="106">
        <f t="shared" ca="1" si="85"/>
        <v>0</v>
      </c>
      <c r="AZ55" s="106">
        <f t="shared" ca="1" si="85"/>
        <v>0</v>
      </c>
      <c r="BA55" s="107">
        <f t="shared" ca="1" si="85"/>
        <v>0</v>
      </c>
      <c r="BB55" s="105">
        <f t="shared" ca="1" si="85"/>
        <v>0</v>
      </c>
      <c r="BC55" s="106">
        <f t="shared" ca="1" si="85"/>
        <v>0</v>
      </c>
      <c r="BD55" s="106">
        <f t="shared" ca="1" si="85"/>
        <v>0</v>
      </c>
      <c r="BE55" s="107">
        <f t="shared" ca="1" si="85"/>
        <v>0</v>
      </c>
      <c r="BF55" s="105">
        <f t="shared" ca="1" si="85"/>
        <v>0</v>
      </c>
      <c r="BG55" s="106">
        <f t="shared" ca="1" si="85"/>
        <v>0</v>
      </c>
      <c r="BH55" s="106">
        <f t="shared" ca="1" si="85"/>
        <v>0</v>
      </c>
      <c r="BI55" s="107">
        <f t="shared" ca="1" si="85"/>
        <v>0</v>
      </c>
      <c r="BJ55" s="105">
        <f t="shared" ca="1" si="85"/>
        <v>0</v>
      </c>
      <c r="BK55" s="106">
        <f t="shared" ca="1" si="85"/>
        <v>0</v>
      </c>
      <c r="BL55" s="106">
        <f t="shared" ca="1" si="85"/>
        <v>0</v>
      </c>
      <c r="BM55" s="107">
        <f t="shared" ca="1" si="85"/>
        <v>0</v>
      </c>
      <c r="BN55" s="105">
        <f t="shared" ca="1" si="85"/>
        <v>0</v>
      </c>
      <c r="BO55" s="106">
        <f t="shared" ca="1" si="85"/>
        <v>0</v>
      </c>
      <c r="BP55" s="106">
        <f t="shared" ca="1" si="85"/>
        <v>0</v>
      </c>
      <c r="BQ55" s="107">
        <f t="shared" ca="1" si="85"/>
        <v>0</v>
      </c>
      <c r="BR55" s="105">
        <f t="shared" ca="1" si="85"/>
        <v>0</v>
      </c>
      <c r="BS55" s="106">
        <f t="shared" ref="BS55:DK55" ca="1" si="86">SUM(BS50:BS54)</f>
        <v>0</v>
      </c>
      <c r="BT55" s="106">
        <f t="shared" ca="1" si="86"/>
        <v>0</v>
      </c>
      <c r="BU55" s="107">
        <f t="shared" ca="1" si="86"/>
        <v>0</v>
      </c>
      <c r="BV55" s="105">
        <f t="shared" ca="1" si="86"/>
        <v>0</v>
      </c>
      <c r="BW55" s="106">
        <f t="shared" ca="1" si="86"/>
        <v>0</v>
      </c>
      <c r="BX55" s="106">
        <f t="shared" ca="1" si="86"/>
        <v>0</v>
      </c>
      <c r="BY55" s="107">
        <f t="shared" ca="1" si="86"/>
        <v>0</v>
      </c>
      <c r="BZ55" s="105">
        <f t="shared" ca="1" si="86"/>
        <v>0</v>
      </c>
      <c r="CA55" s="106">
        <f t="shared" ca="1" si="86"/>
        <v>0</v>
      </c>
      <c r="CB55" s="106">
        <f t="shared" ca="1" si="86"/>
        <v>0</v>
      </c>
      <c r="CC55" s="107">
        <f t="shared" ca="1" si="86"/>
        <v>0</v>
      </c>
      <c r="CD55" s="105">
        <f t="shared" ca="1" si="86"/>
        <v>0</v>
      </c>
      <c r="CE55" s="106">
        <f t="shared" ca="1" si="86"/>
        <v>0</v>
      </c>
      <c r="CF55" s="106">
        <f t="shared" ca="1" si="86"/>
        <v>0</v>
      </c>
      <c r="CG55" s="107">
        <f t="shared" ca="1" si="86"/>
        <v>0</v>
      </c>
      <c r="CH55" s="105">
        <f t="shared" ca="1" si="86"/>
        <v>0</v>
      </c>
      <c r="CI55" s="106">
        <f t="shared" ca="1" si="86"/>
        <v>0</v>
      </c>
      <c r="CJ55" s="106">
        <f t="shared" ca="1" si="86"/>
        <v>0</v>
      </c>
      <c r="CK55" s="107">
        <f t="shared" ca="1" si="86"/>
        <v>0</v>
      </c>
      <c r="CL55" s="105">
        <f t="shared" ca="1" si="86"/>
        <v>0</v>
      </c>
      <c r="CM55" s="106">
        <f t="shared" ca="1" si="86"/>
        <v>0</v>
      </c>
      <c r="CN55" s="106">
        <f t="shared" ca="1" si="86"/>
        <v>0</v>
      </c>
      <c r="CO55" s="107">
        <f t="shared" ca="1" si="86"/>
        <v>0</v>
      </c>
      <c r="CP55" s="105">
        <f t="shared" ca="1" si="86"/>
        <v>0</v>
      </c>
      <c r="CQ55" s="106">
        <f t="shared" ca="1" si="86"/>
        <v>0</v>
      </c>
      <c r="CR55" s="106">
        <f t="shared" ca="1" si="86"/>
        <v>0</v>
      </c>
      <c r="CS55" s="107">
        <f t="shared" ca="1" si="86"/>
        <v>0</v>
      </c>
      <c r="CT55" s="105">
        <f t="shared" ca="1" si="86"/>
        <v>0</v>
      </c>
      <c r="CU55" s="106">
        <f t="shared" ca="1" si="86"/>
        <v>0</v>
      </c>
      <c r="CV55" s="106">
        <f t="shared" ca="1" si="86"/>
        <v>0</v>
      </c>
      <c r="CW55" s="107">
        <f t="shared" ca="1" si="86"/>
        <v>0</v>
      </c>
      <c r="CX55" s="105">
        <f t="shared" ca="1" si="86"/>
        <v>0</v>
      </c>
      <c r="CY55" s="106">
        <f t="shared" ca="1" si="86"/>
        <v>0</v>
      </c>
      <c r="CZ55" s="106">
        <f t="shared" ca="1" si="86"/>
        <v>0</v>
      </c>
      <c r="DA55" s="107">
        <f t="shared" ca="1" si="86"/>
        <v>0</v>
      </c>
      <c r="DB55" s="105">
        <f t="shared" ca="1" si="86"/>
        <v>0</v>
      </c>
      <c r="DC55" s="106">
        <f t="shared" ca="1" si="86"/>
        <v>0</v>
      </c>
      <c r="DD55" s="106">
        <f t="shared" ca="1" si="86"/>
        <v>0</v>
      </c>
      <c r="DE55" s="107">
        <f t="shared" ca="1" si="86"/>
        <v>0</v>
      </c>
      <c r="DF55" s="105">
        <f t="shared" ca="1" si="86"/>
        <v>0</v>
      </c>
      <c r="DG55" s="106">
        <f t="shared" ca="1" si="86"/>
        <v>0</v>
      </c>
      <c r="DH55" s="106">
        <f t="shared" ca="1" si="86"/>
        <v>0</v>
      </c>
      <c r="DI55" s="107">
        <f t="shared" ca="1" si="86"/>
        <v>0</v>
      </c>
      <c r="DJ55" s="69"/>
      <c r="DK55" s="106">
        <f t="shared" ca="1" si="86"/>
        <v>0</v>
      </c>
      <c r="DL55" s="106">
        <f t="shared" ref="DL55" ca="1" si="87">SUM(DL50:DL54)</f>
        <v>0</v>
      </c>
      <c r="DM55" s="106">
        <f t="shared" ref="DM55" ca="1" si="88">SUM(DM50:DM54)</f>
        <v>0</v>
      </c>
      <c r="DN55" s="106">
        <f t="shared" ref="DN55" ca="1" si="89">SUM(DN50:DN54)</f>
        <v>0</v>
      </c>
      <c r="DO55" s="106">
        <f t="shared" ref="DO55" ca="1" si="90">SUM(DO50:DO54)</f>
        <v>0</v>
      </c>
      <c r="DP55" s="106">
        <f t="shared" ref="DP55" ca="1" si="91">SUM(DP50:DP54)</f>
        <v>0</v>
      </c>
      <c r="DQ55" s="106">
        <f t="shared" ref="DQ55" ca="1" si="92">SUM(DQ50:DQ54)</f>
        <v>0</v>
      </c>
      <c r="DR55" s="106">
        <f t="shared" ref="DR55" ca="1" si="93">SUM(DR50:DR54)</f>
        <v>0</v>
      </c>
      <c r="DS55" s="106">
        <f t="shared" ref="DS55" ca="1" si="94">SUM(DS50:DS54)</f>
        <v>0</v>
      </c>
      <c r="DT55" s="106">
        <f t="shared" ref="DT55" ca="1" si="95">SUM(DT50:DT54)</f>
        <v>0</v>
      </c>
      <c r="DU55" s="106">
        <f t="shared" ref="DU55" ca="1" si="96">SUM(DU50:DU54)</f>
        <v>0</v>
      </c>
      <c r="DV55" s="106">
        <f t="shared" ref="DV55" ca="1" si="97">SUM(DV50:DV54)</f>
        <v>0</v>
      </c>
      <c r="DW55" s="106">
        <f t="shared" ref="DW55" ca="1" si="98">SUM(DW50:DW54)</f>
        <v>0</v>
      </c>
      <c r="DX55" s="106">
        <f t="shared" ref="DX55" ca="1" si="99">SUM(DX50:DX54)</f>
        <v>0</v>
      </c>
      <c r="DY55" s="106">
        <f t="shared" ref="DY55" ca="1" si="100">SUM(DY50:DY54)</f>
        <v>0</v>
      </c>
      <c r="DZ55" s="106">
        <f t="shared" ref="DZ55" ca="1" si="101">SUM(DZ50:DZ54)</f>
        <v>0</v>
      </c>
      <c r="EA55" s="106">
        <f t="shared" ref="EA55" ca="1" si="102">SUM(EA50:EA54)</f>
        <v>0</v>
      </c>
      <c r="EB55" s="106">
        <f t="shared" ref="EB55" ca="1" si="103">SUM(EB50:EB54)</f>
        <v>0</v>
      </c>
      <c r="EC55" s="106">
        <f t="shared" ref="EC55" ca="1" si="104">SUM(EC50:EC54)</f>
        <v>0</v>
      </c>
      <c r="ED55" s="106">
        <f t="shared" ref="ED55" ca="1" si="105">SUM(ED50:ED54)</f>
        <v>0</v>
      </c>
      <c r="EE55" s="106">
        <f t="shared" ref="EE55" ca="1" si="106">SUM(EE50:EE54)</f>
        <v>0</v>
      </c>
      <c r="EF55" s="106">
        <f t="shared" ref="EF55" ca="1" si="107">SUM(EF50:EF54)</f>
        <v>0</v>
      </c>
      <c r="EG55" s="106">
        <f t="shared" ref="EG55" ca="1" si="108">SUM(EG50:EG54)</f>
        <v>0</v>
      </c>
      <c r="EH55" s="106">
        <f t="shared" ref="EH55" ca="1" si="109">SUM(EH50:EH54)</f>
        <v>0</v>
      </c>
      <c r="EI55" s="106">
        <f t="shared" ref="EI55" ca="1" si="110">SUM(EI50:EI54)</f>
        <v>0</v>
      </c>
      <c r="EJ55" s="106">
        <f t="shared" ref="EJ55" ca="1" si="111">SUM(EJ50:EJ54)</f>
        <v>0</v>
      </c>
      <c r="EK55" s="106">
        <f t="shared" ref="EK55" ca="1" si="112">SUM(EK50:EK54)</f>
        <v>0</v>
      </c>
    </row>
    <row r="56" spans="1:141" x14ac:dyDescent="0.25">
      <c r="A56" s="90"/>
      <c r="B56" s="90"/>
      <c r="C56" s="90"/>
      <c r="D56" s="90"/>
      <c r="F56" s="113"/>
      <c r="G56" s="69"/>
      <c r="H56" s="69"/>
      <c r="I56" s="69"/>
      <c r="J56" s="113"/>
      <c r="K56" s="69"/>
      <c r="L56" s="69"/>
      <c r="M56" s="69"/>
      <c r="N56" s="113"/>
      <c r="O56" s="69"/>
      <c r="P56" s="69"/>
      <c r="Q56" s="69"/>
      <c r="R56" s="113"/>
      <c r="S56" s="69"/>
      <c r="T56" s="69"/>
      <c r="U56" s="69"/>
      <c r="V56" s="113"/>
      <c r="W56" s="69"/>
      <c r="X56" s="69"/>
      <c r="Y56" s="69"/>
      <c r="Z56" s="113"/>
      <c r="AA56" s="69"/>
      <c r="AB56" s="69"/>
      <c r="AC56" s="69"/>
      <c r="AD56" s="113"/>
      <c r="AE56" s="69"/>
      <c r="AF56" s="69"/>
      <c r="AG56" s="69"/>
      <c r="AH56" s="113"/>
      <c r="AI56" s="69"/>
      <c r="AJ56" s="69"/>
      <c r="AK56" s="69"/>
      <c r="AL56" s="113"/>
      <c r="AM56" s="69"/>
      <c r="AN56" s="69"/>
      <c r="AO56" s="69"/>
      <c r="AP56" s="113"/>
      <c r="AQ56" s="69"/>
      <c r="AR56" s="69"/>
      <c r="AS56" s="69"/>
      <c r="AT56" s="113"/>
      <c r="AU56" s="69"/>
      <c r="AV56" s="69"/>
      <c r="AW56" s="69"/>
      <c r="AX56" s="113"/>
      <c r="AY56" s="69"/>
      <c r="AZ56" s="69"/>
      <c r="BA56" s="69"/>
      <c r="BB56" s="113"/>
      <c r="BC56" s="69"/>
      <c r="BD56" s="69"/>
      <c r="BE56" s="69"/>
      <c r="BF56" s="113"/>
      <c r="BG56" s="69"/>
      <c r="BH56" s="69"/>
      <c r="BI56" s="69"/>
      <c r="BJ56" s="113"/>
      <c r="BK56" s="69"/>
      <c r="BL56" s="69"/>
      <c r="BM56" s="69"/>
      <c r="BN56" s="113"/>
      <c r="BO56" s="69"/>
      <c r="BP56" s="69"/>
      <c r="BQ56" s="69"/>
      <c r="BR56" s="113"/>
      <c r="BS56" s="69"/>
      <c r="BT56" s="69"/>
      <c r="BU56" s="69"/>
      <c r="BV56" s="113"/>
      <c r="BW56" s="69"/>
      <c r="BX56" s="69"/>
      <c r="BY56" s="69"/>
      <c r="BZ56" s="113"/>
      <c r="CA56" s="69"/>
      <c r="CB56" s="69"/>
      <c r="CC56" s="69"/>
      <c r="CD56" s="113"/>
      <c r="CE56" s="69"/>
      <c r="CF56" s="69"/>
      <c r="CG56" s="69"/>
      <c r="CH56" s="113"/>
      <c r="CI56" s="69"/>
      <c r="CJ56" s="69"/>
      <c r="CK56" s="69"/>
      <c r="CL56" s="113"/>
      <c r="CM56" s="69"/>
      <c r="CN56" s="69"/>
      <c r="CO56" s="69"/>
      <c r="CP56" s="113"/>
      <c r="CQ56" s="69"/>
      <c r="CR56" s="69"/>
      <c r="CS56" s="69"/>
      <c r="CT56" s="113"/>
      <c r="CU56" s="69"/>
      <c r="CV56" s="69"/>
      <c r="CW56" s="69"/>
      <c r="CX56" s="113"/>
      <c r="CY56" s="69"/>
      <c r="CZ56" s="69"/>
      <c r="DA56" s="69"/>
      <c r="DB56" s="113"/>
      <c r="DC56" s="69"/>
      <c r="DD56" s="69"/>
      <c r="DE56" s="69"/>
      <c r="DF56" s="113"/>
      <c r="DG56" s="69"/>
      <c r="DH56" s="69"/>
      <c r="DI56" s="114"/>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row>
    <row r="57" spans="1:141" x14ac:dyDescent="0.25">
      <c r="A57" s="90"/>
      <c r="B57" s="90"/>
      <c r="C57" s="90"/>
      <c r="D57" s="90"/>
      <c r="E57" t="s">
        <v>261</v>
      </c>
      <c r="F57" s="113" t="str">
        <f ca="1">F264</f>
        <v/>
      </c>
      <c r="G57" s="69" t="str">
        <f t="shared" ref="G57:BR57" ca="1" si="113">G264</f>
        <v/>
      </c>
      <c r="H57" s="69" t="str">
        <f t="shared" ca="1" si="113"/>
        <v/>
      </c>
      <c r="I57" s="69" t="str">
        <f t="shared" ca="1" si="113"/>
        <v/>
      </c>
      <c r="J57" s="113" t="str">
        <f t="shared" ca="1" si="113"/>
        <v/>
      </c>
      <c r="K57" s="69" t="str">
        <f t="shared" ca="1" si="113"/>
        <v/>
      </c>
      <c r="L57" s="69" t="str">
        <f t="shared" ca="1" si="113"/>
        <v/>
      </c>
      <c r="M57" s="69" t="str">
        <f t="shared" ca="1" si="113"/>
        <v/>
      </c>
      <c r="N57" s="113" t="str">
        <f t="shared" ca="1" si="113"/>
        <v/>
      </c>
      <c r="O57" s="69" t="str">
        <f t="shared" ca="1" si="113"/>
        <v/>
      </c>
      <c r="P57" s="69" t="str">
        <f t="shared" ca="1" si="113"/>
        <v/>
      </c>
      <c r="Q57" s="69" t="str">
        <f t="shared" ca="1" si="113"/>
        <v/>
      </c>
      <c r="R57" s="113" t="str">
        <f t="shared" ca="1" si="113"/>
        <v/>
      </c>
      <c r="S57" s="69" t="str">
        <f t="shared" ca="1" si="113"/>
        <v/>
      </c>
      <c r="T57" s="69" t="str">
        <f t="shared" ca="1" si="113"/>
        <v/>
      </c>
      <c r="U57" s="69" t="str">
        <f t="shared" ca="1" si="113"/>
        <v/>
      </c>
      <c r="V57" s="113" t="str">
        <f t="shared" ca="1" si="113"/>
        <v/>
      </c>
      <c r="W57" s="69" t="str">
        <f t="shared" ca="1" si="113"/>
        <v/>
      </c>
      <c r="X57" s="69" t="str">
        <f t="shared" ca="1" si="113"/>
        <v/>
      </c>
      <c r="Y57" s="69" t="str">
        <f t="shared" ca="1" si="113"/>
        <v/>
      </c>
      <c r="Z57" s="113" t="str">
        <f t="shared" ca="1" si="113"/>
        <v/>
      </c>
      <c r="AA57" s="69" t="str">
        <f t="shared" ca="1" si="113"/>
        <v/>
      </c>
      <c r="AB57" s="69" t="str">
        <f t="shared" ca="1" si="113"/>
        <v/>
      </c>
      <c r="AC57" s="69" t="str">
        <f t="shared" ca="1" si="113"/>
        <v/>
      </c>
      <c r="AD57" s="113" t="str">
        <f t="shared" ca="1" si="113"/>
        <v/>
      </c>
      <c r="AE57" s="69" t="str">
        <f t="shared" ca="1" si="113"/>
        <v/>
      </c>
      <c r="AF57" s="69" t="str">
        <f t="shared" ca="1" si="113"/>
        <v/>
      </c>
      <c r="AG57" s="69" t="str">
        <f t="shared" ca="1" si="113"/>
        <v/>
      </c>
      <c r="AH57" s="113" t="str">
        <f t="shared" ca="1" si="113"/>
        <v/>
      </c>
      <c r="AI57" s="69" t="str">
        <f t="shared" ca="1" si="113"/>
        <v/>
      </c>
      <c r="AJ57" s="69" t="str">
        <f t="shared" ca="1" si="113"/>
        <v/>
      </c>
      <c r="AK57" s="69" t="str">
        <f t="shared" ca="1" si="113"/>
        <v/>
      </c>
      <c r="AL57" s="113" t="str">
        <f t="shared" ca="1" si="113"/>
        <v/>
      </c>
      <c r="AM57" s="69" t="str">
        <f t="shared" ca="1" si="113"/>
        <v/>
      </c>
      <c r="AN57" s="69" t="str">
        <f t="shared" ca="1" si="113"/>
        <v/>
      </c>
      <c r="AO57" s="69" t="str">
        <f t="shared" ca="1" si="113"/>
        <v/>
      </c>
      <c r="AP57" s="113" t="str">
        <f t="shared" ca="1" si="113"/>
        <v/>
      </c>
      <c r="AQ57" s="69" t="str">
        <f t="shared" ca="1" si="113"/>
        <v/>
      </c>
      <c r="AR57" s="69" t="str">
        <f t="shared" ca="1" si="113"/>
        <v/>
      </c>
      <c r="AS57" s="69" t="str">
        <f t="shared" ca="1" si="113"/>
        <v/>
      </c>
      <c r="AT57" s="113" t="str">
        <f t="shared" ca="1" si="113"/>
        <v/>
      </c>
      <c r="AU57" s="69" t="str">
        <f t="shared" ca="1" si="113"/>
        <v/>
      </c>
      <c r="AV57" s="69" t="str">
        <f t="shared" ca="1" si="113"/>
        <v/>
      </c>
      <c r="AW57" s="69" t="str">
        <f t="shared" ca="1" si="113"/>
        <v/>
      </c>
      <c r="AX57" s="113" t="str">
        <f t="shared" ca="1" si="113"/>
        <v/>
      </c>
      <c r="AY57" s="69" t="str">
        <f t="shared" ca="1" si="113"/>
        <v/>
      </c>
      <c r="AZ57" s="69" t="str">
        <f t="shared" ca="1" si="113"/>
        <v/>
      </c>
      <c r="BA57" s="69" t="str">
        <f t="shared" ca="1" si="113"/>
        <v/>
      </c>
      <c r="BB57" s="113" t="str">
        <f t="shared" ca="1" si="113"/>
        <v/>
      </c>
      <c r="BC57" s="69" t="str">
        <f t="shared" ca="1" si="113"/>
        <v/>
      </c>
      <c r="BD57" s="69" t="str">
        <f t="shared" ca="1" si="113"/>
        <v/>
      </c>
      <c r="BE57" s="69" t="str">
        <f t="shared" ca="1" si="113"/>
        <v/>
      </c>
      <c r="BF57" s="113" t="str">
        <f t="shared" ca="1" si="113"/>
        <v/>
      </c>
      <c r="BG57" s="69" t="str">
        <f t="shared" ca="1" si="113"/>
        <v/>
      </c>
      <c r="BH57" s="69" t="str">
        <f t="shared" ca="1" si="113"/>
        <v/>
      </c>
      <c r="BI57" s="69" t="str">
        <f t="shared" ca="1" si="113"/>
        <v/>
      </c>
      <c r="BJ57" s="113" t="str">
        <f t="shared" ca="1" si="113"/>
        <v/>
      </c>
      <c r="BK57" s="69" t="str">
        <f t="shared" ca="1" si="113"/>
        <v/>
      </c>
      <c r="BL57" s="69" t="str">
        <f t="shared" ca="1" si="113"/>
        <v/>
      </c>
      <c r="BM57" s="69" t="str">
        <f t="shared" ca="1" si="113"/>
        <v/>
      </c>
      <c r="BN57" s="113" t="str">
        <f t="shared" ca="1" si="113"/>
        <v/>
      </c>
      <c r="BO57" s="69" t="str">
        <f t="shared" ca="1" si="113"/>
        <v/>
      </c>
      <c r="BP57" s="69" t="str">
        <f t="shared" ca="1" si="113"/>
        <v/>
      </c>
      <c r="BQ57" s="69" t="str">
        <f t="shared" ca="1" si="113"/>
        <v/>
      </c>
      <c r="BR57" s="113" t="str">
        <f t="shared" ca="1" si="113"/>
        <v/>
      </c>
      <c r="BS57" s="69" t="str">
        <f t="shared" ref="BS57:DI57" ca="1" si="114">BS264</f>
        <v/>
      </c>
      <c r="BT57" s="69" t="str">
        <f t="shared" ca="1" si="114"/>
        <v/>
      </c>
      <c r="BU57" s="69" t="str">
        <f t="shared" ca="1" si="114"/>
        <v/>
      </c>
      <c r="BV57" s="113" t="str">
        <f t="shared" ca="1" si="114"/>
        <v/>
      </c>
      <c r="BW57" s="69" t="str">
        <f t="shared" ca="1" si="114"/>
        <v/>
      </c>
      <c r="BX57" s="69" t="str">
        <f t="shared" ca="1" si="114"/>
        <v/>
      </c>
      <c r="BY57" s="69" t="str">
        <f t="shared" ca="1" si="114"/>
        <v/>
      </c>
      <c r="BZ57" s="113" t="str">
        <f t="shared" ca="1" si="114"/>
        <v/>
      </c>
      <c r="CA57" s="69" t="str">
        <f t="shared" ca="1" si="114"/>
        <v/>
      </c>
      <c r="CB57" s="69" t="str">
        <f t="shared" ca="1" si="114"/>
        <v/>
      </c>
      <c r="CC57" s="69" t="str">
        <f t="shared" ca="1" si="114"/>
        <v/>
      </c>
      <c r="CD57" s="113" t="str">
        <f t="shared" ca="1" si="114"/>
        <v/>
      </c>
      <c r="CE57" s="69" t="str">
        <f t="shared" ca="1" si="114"/>
        <v/>
      </c>
      <c r="CF57" s="69" t="str">
        <f t="shared" ca="1" si="114"/>
        <v/>
      </c>
      <c r="CG57" s="69" t="str">
        <f t="shared" ca="1" si="114"/>
        <v/>
      </c>
      <c r="CH57" s="113" t="str">
        <f t="shared" ca="1" si="114"/>
        <v/>
      </c>
      <c r="CI57" s="69" t="str">
        <f t="shared" ca="1" si="114"/>
        <v/>
      </c>
      <c r="CJ57" s="69" t="str">
        <f t="shared" ca="1" si="114"/>
        <v/>
      </c>
      <c r="CK57" s="69" t="str">
        <f t="shared" ca="1" si="114"/>
        <v/>
      </c>
      <c r="CL57" s="113" t="str">
        <f t="shared" ca="1" si="114"/>
        <v/>
      </c>
      <c r="CM57" s="69" t="str">
        <f t="shared" ca="1" si="114"/>
        <v/>
      </c>
      <c r="CN57" s="69" t="str">
        <f t="shared" ca="1" si="114"/>
        <v/>
      </c>
      <c r="CO57" s="69" t="str">
        <f t="shared" ca="1" si="114"/>
        <v/>
      </c>
      <c r="CP57" s="113" t="str">
        <f t="shared" ca="1" si="114"/>
        <v/>
      </c>
      <c r="CQ57" s="69" t="str">
        <f t="shared" ca="1" si="114"/>
        <v/>
      </c>
      <c r="CR57" s="69" t="str">
        <f t="shared" ca="1" si="114"/>
        <v/>
      </c>
      <c r="CS57" s="69" t="str">
        <f t="shared" ca="1" si="114"/>
        <v/>
      </c>
      <c r="CT57" s="113" t="str">
        <f t="shared" ca="1" si="114"/>
        <v/>
      </c>
      <c r="CU57" s="69" t="str">
        <f t="shared" ca="1" si="114"/>
        <v/>
      </c>
      <c r="CV57" s="69" t="str">
        <f t="shared" ca="1" si="114"/>
        <v/>
      </c>
      <c r="CW57" s="69" t="str">
        <f t="shared" ca="1" si="114"/>
        <v/>
      </c>
      <c r="CX57" s="113" t="str">
        <f t="shared" ca="1" si="114"/>
        <v/>
      </c>
      <c r="CY57" s="69" t="str">
        <f t="shared" ca="1" si="114"/>
        <v/>
      </c>
      <c r="CZ57" s="69" t="str">
        <f t="shared" ca="1" si="114"/>
        <v/>
      </c>
      <c r="DA57" s="69" t="str">
        <f t="shared" ca="1" si="114"/>
        <v/>
      </c>
      <c r="DB57" s="113" t="str">
        <f t="shared" ca="1" si="114"/>
        <v/>
      </c>
      <c r="DC57" s="69" t="str">
        <f t="shared" ca="1" si="114"/>
        <v/>
      </c>
      <c r="DD57" s="69" t="str">
        <f t="shared" ca="1" si="114"/>
        <v/>
      </c>
      <c r="DE57" s="69" t="str">
        <f t="shared" ca="1" si="114"/>
        <v/>
      </c>
      <c r="DF57" s="113" t="str">
        <f t="shared" ca="1" si="114"/>
        <v/>
      </c>
      <c r="DG57" s="69" t="str">
        <f t="shared" ca="1" si="114"/>
        <v/>
      </c>
      <c r="DH57" s="69" t="str">
        <f t="shared" ca="1" si="114"/>
        <v/>
      </c>
      <c r="DI57" s="114" t="str">
        <f t="shared" ca="1" si="114"/>
        <v/>
      </c>
      <c r="DJ57" s="69"/>
      <c r="DK57" s="69">
        <f t="shared" ref="DK57" ca="1" si="115">DK264</f>
        <v>0</v>
      </c>
      <c r="DL57" s="69" t="e">
        <f t="shared" ref="DL57:EK57" ca="1" si="116">DL264</f>
        <v>#N/A</v>
      </c>
      <c r="DM57" s="69" t="e">
        <f t="shared" ca="1" si="116"/>
        <v>#VALUE!</v>
      </c>
      <c r="DN57" s="69" t="e">
        <f t="shared" ca="1" si="116"/>
        <v>#VALUE!</v>
      </c>
      <c r="DO57" s="69" t="e">
        <f t="shared" ca="1" si="116"/>
        <v>#VALUE!</v>
      </c>
      <c r="DP57" s="69" t="e">
        <f t="shared" ca="1" si="116"/>
        <v>#VALUE!</v>
      </c>
      <c r="DQ57" s="69" t="e">
        <f t="shared" ca="1" si="116"/>
        <v>#VALUE!</v>
      </c>
      <c r="DR57" s="69" t="e">
        <f t="shared" ca="1" si="116"/>
        <v>#VALUE!</v>
      </c>
      <c r="DS57" s="69" t="e">
        <f t="shared" ca="1" si="116"/>
        <v>#VALUE!</v>
      </c>
      <c r="DT57" s="69" t="e">
        <f t="shared" ca="1" si="116"/>
        <v>#VALUE!</v>
      </c>
      <c r="DU57" s="69" t="e">
        <f t="shared" ca="1" si="116"/>
        <v>#VALUE!</v>
      </c>
      <c r="DV57" s="69" t="e">
        <f t="shared" ca="1" si="116"/>
        <v>#VALUE!</v>
      </c>
      <c r="DW57" s="69" t="e">
        <f t="shared" ca="1" si="116"/>
        <v>#VALUE!</v>
      </c>
      <c r="DX57" s="69" t="e">
        <f t="shared" ca="1" si="116"/>
        <v>#VALUE!</v>
      </c>
      <c r="DY57" s="69" t="e">
        <f t="shared" ca="1" si="116"/>
        <v>#VALUE!</v>
      </c>
      <c r="DZ57" s="69" t="e">
        <f t="shared" ca="1" si="116"/>
        <v>#VALUE!</v>
      </c>
      <c r="EA57" s="69" t="e">
        <f t="shared" ca="1" si="116"/>
        <v>#VALUE!</v>
      </c>
      <c r="EB57" s="69" t="e">
        <f t="shared" ca="1" si="116"/>
        <v>#VALUE!</v>
      </c>
      <c r="EC57" s="69" t="e">
        <f t="shared" ca="1" si="116"/>
        <v>#VALUE!</v>
      </c>
      <c r="ED57" s="69" t="e">
        <f t="shared" ca="1" si="116"/>
        <v>#VALUE!</v>
      </c>
      <c r="EE57" s="69" t="e">
        <f t="shared" ca="1" si="116"/>
        <v>#VALUE!</v>
      </c>
      <c r="EF57" s="69" t="e">
        <f t="shared" ca="1" si="116"/>
        <v>#VALUE!</v>
      </c>
      <c r="EG57" s="69" t="e">
        <f t="shared" ca="1" si="116"/>
        <v>#VALUE!</v>
      </c>
      <c r="EH57" s="69" t="e">
        <f t="shared" ca="1" si="116"/>
        <v>#VALUE!</v>
      </c>
      <c r="EI57" s="69" t="e">
        <f t="shared" ca="1" si="116"/>
        <v>#VALUE!</v>
      </c>
      <c r="EJ57" s="69" t="e">
        <f t="shared" ca="1" si="116"/>
        <v>#VALUE!</v>
      </c>
      <c r="EK57" s="69" t="e">
        <f t="shared" ca="1" si="116"/>
        <v>#VALUE!</v>
      </c>
    </row>
    <row r="58" spans="1:141" x14ac:dyDescent="0.25">
      <c r="A58" s="90"/>
      <c r="B58" s="90"/>
      <c r="C58" s="90"/>
      <c r="D58" s="90"/>
      <c r="E58" t="s">
        <v>52</v>
      </c>
      <c r="F58" s="113" t="str">
        <f ca="1">F497</f>
        <v/>
      </c>
      <c r="G58" s="69" t="str">
        <f t="shared" ref="G58:BR58" ca="1" si="117">G497</f>
        <v/>
      </c>
      <c r="H58" s="69" t="str">
        <f t="shared" ca="1" si="117"/>
        <v/>
      </c>
      <c r="I58" s="69" t="str">
        <f t="shared" ca="1" si="117"/>
        <v/>
      </c>
      <c r="J58" s="113" t="str">
        <f t="shared" ca="1" si="117"/>
        <v/>
      </c>
      <c r="K58" s="69" t="str">
        <f t="shared" ca="1" si="117"/>
        <v/>
      </c>
      <c r="L58" s="69" t="str">
        <f t="shared" ca="1" si="117"/>
        <v/>
      </c>
      <c r="M58" s="69" t="str">
        <f t="shared" ca="1" si="117"/>
        <v/>
      </c>
      <c r="N58" s="113" t="str">
        <f t="shared" ca="1" si="117"/>
        <v/>
      </c>
      <c r="O58" s="69" t="str">
        <f t="shared" ca="1" si="117"/>
        <v/>
      </c>
      <c r="P58" s="69" t="str">
        <f t="shared" ca="1" si="117"/>
        <v/>
      </c>
      <c r="Q58" s="69" t="str">
        <f t="shared" ca="1" si="117"/>
        <v/>
      </c>
      <c r="R58" s="113" t="str">
        <f t="shared" ca="1" si="117"/>
        <v/>
      </c>
      <c r="S58" s="69" t="str">
        <f t="shared" ca="1" si="117"/>
        <v/>
      </c>
      <c r="T58" s="69" t="str">
        <f t="shared" ca="1" si="117"/>
        <v/>
      </c>
      <c r="U58" s="69" t="str">
        <f t="shared" ca="1" si="117"/>
        <v/>
      </c>
      <c r="V58" s="113" t="str">
        <f t="shared" ca="1" si="117"/>
        <v/>
      </c>
      <c r="W58" s="69" t="str">
        <f t="shared" ca="1" si="117"/>
        <v/>
      </c>
      <c r="X58" s="69" t="str">
        <f t="shared" ca="1" si="117"/>
        <v/>
      </c>
      <c r="Y58" s="69" t="str">
        <f t="shared" ca="1" si="117"/>
        <v/>
      </c>
      <c r="Z58" s="113" t="str">
        <f t="shared" ca="1" si="117"/>
        <v/>
      </c>
      <c r="AA58" s="69" t="str">
        <f t="shared" ca="1" si="117"/>
        <v/>
      </c>
      <c r="AB58" s="69" t="str">
        <f t="shared" ca="1" si="117"/>
        <v/>
      </c>
      <c r="AC58" s="69" t="str">
        <f t="shared" ca="1" si="117"/>
        <v/>
      </c>
      <c r="AD58" s="113" t="str">
        <f t="shared" ca="1" si="117"/>
        <v/>
      </c>
      <c r="AE58" s="69" t="str">
        <f t="shared" ca="1" si="117"/>
        <v/>
      </c>
      <c r="AF58" s="69" t="str">
        <f t="shared" ca="1" si="117"/>
        <v/>
      </c>
      <c r="AG58" s="69" t="str">
        <f t="shared" ca="1" si="117"/>
        <v/>
      </c>
      <c r="AH58" s="113" t="str">
        <f t="shared" ca="1" si="117"/>
        <v/>
      </c>
      <c r="AI58" s="69" t="str">
        <f t="shared" ca="1" si="117"/>
        <v/>
      </c>
      <c r="AJ58" s="69" t="str">
        <f t="shared" ca="1" si="117"/>
        <v/>
      </c>
      <c r="AK58" s="69" t="str">
        <f t="shared" ca="1" si="117"/>
        <v/>
      </c>
      <c r="AL58" s="113" t="str">
        <f t="shared" ca="1" si="117"/>
        <v/>
      </c>
      <c r="AM58" s="69" t="str">
        <f t="shared" ca="1" si="117"/>
        <v/>
      </c>
      <c r="AN58" s="69" t="str">
        <f t="shared" ca="1" si="117"/>
        <v/>
      </c>
      <c r="AO58" s="69" t="str">
        <f t="shared" ca="1" si="117"/>
        <v/>
      </c>
      <c r="AP58" s="113" t="str">
        <f t="shared" ca="1" si="117"/>
        <v/>
      </c>
      <c r="AQ58" s="69" t="str">
        <f t="shared" ca="1" si="117"/>
        <v/>
      </c>
      <c r="AR58" s="69" t="str">
        <f t="shared" ca="1" si="117"/>
        <v/>
      </c>
      <c r="AS58" s="69" t="str">
        <f t="shared" ca="1" si="117"/>
        <v/>
      </c>
      <c r="AT58" s="113" t="str">
        <f t="shared" ca="1" si="117"/>
        <v/>
      </c>
      <c r="AU58" s="69" t="str">
        <f t="shared" ca="1" si="117"/>
        <v/>
      </c>
      <c r="AV58" s="69" t="str">
        <f t="shared" ca="1" si="117"/>
        <v/>
      </c>
      <c r="AW58" s="69" t="str">
        <f t="shared" ca="1" si="117"/>
        <v/>
      </c>
      <c r="AX58" s="113" t="str">
        <f t="shared" ca="1" si="117"/>
        <v/>
      </c>
      <c r="AY58" s="69" t="str">
        <f t="shared" ca="1" si="117"/>
        <v/>
      </c>
      <c r="AZ58" s="69" t="str">
        <f t="shared" ca="1" si="117"/>
        <v/>
      </c>
      <c r="BA58" s="69" t="str">
        <f t="shared" ca="1" si="117"/>
        <v/>
      </c>
      <c r="BB58" s="113" t="str">
        <f t="shared" ca="1" si="117"/>
        <v/>
      </c>
      <c r="BC58" s="69" t="str">
        <f t="shared" ca="1" si="117"/>
        <v/>
      </c>
      <c r="BD58" s="69" t="str">
        <f t="shared" ca="1" si="117"/>
        <v/>
      </c>
      <c r="BE58" s="69" t="str">
        <f t="shared" ca="1" si="117"/>
        <v/>
      </c>
      <c r="BF58" s="113" t="str">
        <f t="shared" ca="1" si="117"/>
        <v/>
      </c>
      <c r="BG58" s="69" t="str">
        <f t="shared" ca="1" si="117"/>
        <v/>
      </c>
      <c r="BH58" s="69" t="str">
        <f t="shared" ca="1" si="117"/>
        <v/>
      </c>
      <c r="BI58" s="69" t="str">
        <f t="shared" ca="1" si="117"/>
        <v/>
      </c>
      <c r="BJ58" s="113" t="str">
        <f t="shared" ca="1" si="117"/>
        <v/>
      </c>
      <c r="BK58" s="69" t="str">
        <f t="shared" ca="1" si="117"/>
        <v/>
      </c>
      <c r="BL58" s="69" t="str">
        <f t="shared" ca="1" si="117"/>
        <v/>
      </c>
      <c r="BM58" s="69" t="str">
        <f t="shared" ca="1" si="117"/>
        <v/>
      </c>
      <c r="BN58" s="113" t="str">
        <f t="shared" ca="1" si="117"/>
        <v/>
      </c>
      <c r="BO58" s="69" t="str">
        <f t="shared" ca="1" si="117"/>
        <v/>
      </c>
      <c r="BP58" s="69" t="str">
        <f t="shared" ca="1" si="117"/>
        <v/>
      </c>
      <c r="BQ58" s="69" t="str">
        <f t="shared" ca="1" si="117"/>
        <v/>
      </c>
      <c r="BR58" s="113" t="str">
        <f t="shared" ca="1" si="117"/>
        <v/>
      </c>
      <c r="BS58" s="69" t="str">
        <f t="shared" ref="BS58:DI58" ca="1" si="118">BS497</f>
        <v/>
      </c>
      <c r="BT58" s="69" t="str">
        <f t="shared" ca="1" si="118"/>
        <v/>
      </c>
      <c r="BU58" s="69" t="str">
        <f t="shared" ca="1" si="118"/>
        <v/>
      </c>
      <c r="BV58" s="113" t="str">
        <f t="shared" ca="1" si="118"/>
        <v/>
      </c>
      <c r="BW58" s="69" t="str">
        <f t="shared" ca="1" si="118"/>
        <v/>
      </c>
      <c r="BX58" s="69" t="str">
        <f t="shared" ca="1" si="118"/>
        <v/>
      </c>
      <c r="BY58" s="69" t="str">
        <f t="shared" ca="1" si="118"/>
        <v/>
      </c>
      <c r="BZ58" s="113" t="str">
        <f t="shared" ca="1" si="118"/>
        <v/>
      </c>
      <c r="CA58" s="69" t="str">
        <f t="shared" ca="1" si="118"/>
        <v/>
      </c>
      <c r="CB58" s="69" t="str">
        <f t="shared" ca="1" si="118"/>
        <v/>
      </c>
      <c r="CC58" s="69" t="str">
        <f t="shared" ca="1" si="118"/>
        <v/>
      </c>
      <c r="CD58" s="113" t="str">
        <f t="shared" ca="1" si="118"/>
        <v/>
      </c>
      <c r="CE58" s="69" t="str">
        <f t="shared" ca="1" si="118"/>
        <v/>
      </c>
      <c r="CF58" s="69" t="str">
        <f t="shared" ca="1" si="118"/>
        <v/>
      </c>
      <c r="CG58" s="69" t="str">
        <f t="shared" ca="1" si="118"/>
        <v/>
      </c>
      <c r="CH58" s="113">
        <f t="shared" ca="1" si="118"/>
        <v>0</v>
      </c>
      <c r="CI58" s="69">
        <f t="shared" ca="1" si="118"/>
        <v>0</v>
      </c>
      <c r="CJ58" s="69">
        <f t="shared" ca="1" si="118"/>
        <v>0</v>
      </c>
      <c r="CK58" s="69">
        <f t="shared" ca="1" si="118"/>
        <v>0</v>
      </c>
      <c r="CL58" s="113">
        <f t="shared" ca="1" si="118"/>
        <v>0</v>
      </c>
      <c r="CM58" s="69">
        <f t="shared" ca="1" si="118"/>
        <v>0</v>
      </c>
      <c r="CN58" s="69">
        <f t="shared" ca="1" si="118"/>
        <v>0</v>
      </c>
      <c r="CO58" s="69">
        <f t="shared" ca="1" si="118"/>
        <v>0</v>
      </c>
      <c r="CP58" s="113">
        <f t="shared" ca="1" si="118"/>
        <v>0</v>
      </c>
      <c r="CQ58" s="69">
        <f t="shared" ca="1" si="118"/>
        <v>0</v>
      </c>
      <c r="CR58" s="69">
        <f t="shared" ca="1" si="118"/>
        <v>0</v>
      </c>
      <c r="CS58" s="69">
        <f t="shared" ca="1" si="118"/>
        <v>0</v>
      </c>
      <c r="CT58" s="113">
        <f t="shared" ca="1" si="118"/>
        <v>0</v>
      </c>
      <c r="CU58" s="69">
        <f t="shared" ca="1" si="118"/>
        <v>0</v>
      </c>
      <c r="CV58" s="69">
        <f t="shared" ca="1" si="118"/>
        <v>0</v>
      </c>
      <c r="CW58" s="69">
        <f t="shared" ca="1" si="118"/>
        <v>0</v>
      </c>
      <c r="CX58" s="113">
        <f t="shared" ca="1" si="118"/>
        <v>0</v>
      </c>
      <c r="CY58" s="69">
        <f t="shared" ca="1" si="118"/>
        <v>0</v>
      </c>
      <c r="CZ58" s="69">
        <f t="shared" ca="1" si="118"/>
        <v>0</v>
      </c>
      <c r="DA58" s="69">
        <f t="shared" ca="1" si="118"/>
        <v>0</v>
      </c>
      <c r="DB58" s="113">
        <f t="shared" ca="1" si="118"/>
        <v>0</v>
      </c>
      <c r="DC58" s="69">
        <f t="shared" ca="1" si="118"/>
        <v>0</v>
      </c>
      <c r="DD58" s="69">
        <f t="shared" ca="1" si="118"/>
        <v>0</v>
      </c>
      <c r="DE58" s="69">
        <f t="shared" ca="1" si="118"/>
        <v>0</v>
      </c>
      <c r="DF58" s="113">
        <f t="shared" ca="1" si="118"/>
        <v>0</v>
      </c>
      <c r="DG58" s="69">
        <f t="shared" ca="1" si="118"/>
        <v>0</v>
      </c>
      <c r="DH58" s="69">
        <f t="shared" ca="1" si="118"/>
        <v>0</v>
      </c>
      <c r="DI58" s="114">
        <f t="shared" ca="1" si="118"/>
        <v>0</v>
      </c>
      <c r="DJ58" s="69"/>
      <c r="DK58" s="69">
        <f t="shared" ref="DK58:EK58" ca="1" si="119">DK497</f>
        <v>0</v>
      </c>
      <c r="DL58" s="69" t="e">
        <f t="shared" ca="1" si="119"/>
        <v>#N/A</v>
      </c>
      <c r="DM58" s="69" t="e">
        <f t="shared" ca="1" si="119"/>
        <v>#VALUE!</v>
      </c>
      <c r="DN58" s="69" t="e">
        <f t="shared" ca="1" si="119"/>
        <v>#VALUE!</v>
      </c>
      <c r="DO58" s="69" t="e">
        <f t="shared" ca="1" si="119"/>
        <v>#VALUE!</v>
      </c>
      <c r="DP58" s="69" t="e">
        <f t="shared" ca="1" si="119"/>
        <v>#VALUE!</v>
      </c>
      <c r="DQ58" s="69" t="e">
        <f t="shared" ca="1" si="119"/>
        <v>#VALUE!</v>
      </c>
      <c r="DR58" s="69" t="e">
        <f t="shared" ca="1" si="119"/>
        <v>#VALUE!</v>
      </c>
      <c r="DS58" s="69" t="e">
        <f t="shared" ca="1" si="119"/>
        <v>#VALUE!</v>
      </c>
      <c r="DT58" s="69" t="e">
        <f t="shared" ca="1" si="119"/>
        <v>#VALUE!</v>
      </c>
      <c r="DU58" s="69" t="e">
        <f t="shared" ca="1" si="119"/>
        <v>#VALUE!</v>
      </c>
      <c r="DV58" s="69" t="e">
        <f t="shared" ca="1" si="119"/>
        <v>#VALUE!</v>
      </c>
      <c r="DW58" s="69" t="e">
        <f t="shared" ca="1" si="119"/>
        <v>#VALUE!</v>
      </c>
      <c r="DX58" s="69" t="e">
        <f t="shared" ca="1" si="119"/>
        <v>#VALUE!</v>
      </c>
      <c r="DY58" s="69" t="e">
        <f t="shared" ca="1" si="119"/>
        <v>#VALUE!</v>
      </c>
      <c r="DZ58" s="69" t="e">
        <f t="shared" ca="1" si="119"/>
        <v>#VALUE!</v>
      </c>
      <c r="EA58" s="69" t="e">
        <f t="shared" ca="1" si="119"/>
        <v>#VALUE!</v>
      </c>
      <c r="EB58" s="69" t="e">
        <f t="shared" ca="1" si="119"/>
        <v>#VALUE!</v>
      </c>
      <c r="EC58" s="69" t="e">
        <f t="shared" ca="1" si="119"/>
        <v>#VALUE!</v>
      </c>
      <c r="ED58" s="69" t="e">
        <f t="shared" ca="1" si="119"/>
        <v>#VALUE!</v>
      </c>
      <c r="EE58" s="69" t="e">
        <f t="shared" ca="1" si="119"/>
        <v>#VALUE!</v>
      </c>
      <c r="EF58" s="69" t="e">
        <f t="shared" ca="1" si="119"/>
        <v>#VALUE!</v>
      </c>
      <c r="EG58" s="69" t="e">
        <f t="shared" ca="1" si="119"/>
        <v>#VALUE!</v>
      </c>
      <c r="EH58" s="69" t="e">
        <f t="shared" ca="1" si="119"/>
        <v>#VALUE!</v>
      </c>
      <c r="EI58" s="69" t="e">
        <f t="shared" ca="1" si="119"/>
        <v>#VALUE!</v>
      </c>
      <c r="EJ58" s="69" t="e">
        <f t="shared" ca="1" si="119"/>
        <v>#VALUE!</v>
      </c>
      <c r="EK58" s="69" t="e">
        <f t="shared" ca="1" si="119"/>
        <v>#VALUE!</v>
      </c>
    </row>
    <row r="59" spans="1:141" x14ac:dyDescent="0.25">
      <c r="A59" s="90"/>
      <c r="B59" s="90"/>
      <c r="C59" s="90"/>
      <c r="D59" s="90"/>
      <c r="E59" t="s">
        <v>262</v>
      </c>
      <c r="F59" s="113" t="str">
        <f ca="1">F516</f>
        <v/>
      </c>
      <c r="G59" s="69" t="str">
        <f t="shared" ref="G59:BR59" ca="1" si="120">G516</f>
        <v/>
      </c>
      <c r="H59" s="69" t="str">
        <f t="shared" ca="1" si="120"/>
        <v/>
      </c>
      <c r="I59" s="69" t="str">
        <f t="shared" ca="1" si="120"/>
        <v/>
      </c>
      <c r="J59" s="113" t="str">
        <f t="shared" ca="1" si="120"/>
        <v/>
      </c>
      <c r="K59" s="69" t="str">
        <f t="shared" ca="1" si="120"/>
        <v/>
      </c>
      <c r="L59" s="69" t="str">
        <f t="shared" ca="1" si="120"/>
        <v/>
      </c>
      <c r="M59" s="69" t="str">
        <f t="shared" ca="1" si="120"/>
        <v/>
      </c>
      <c r="N59" s="113" t="str">
        <f t="shared" ca="1" si="120"/>
        <v/>
      </c>
      <c r="O59" s="69" t="str">
        <f t="shared" ca="1" si="120"/>
        <v/>
      </c>
      <c r="P59" s="69" t="str">
        <f t="shared" ca="1" si="120"/>
        <v/>
      </c>
      <c r="Q59" s="69" t="str">
        <f t="shared" ca="1" si="120"/>
        <v/>
      </c>
      <c r="R59" s="113" t="str">
        <f t="shared" ca="1" si="120"/>
        <v/>
      </c>
      <c r="S59" s="69" t="str">
        <f t="shared" ca="1" si="120"/>
        <v/>
      </c>
      <c r="T59" s="69" t="str">
        <f t="shared" ca="1" si="120"/>
        <v/>
      </c>
      <c r="U59" s="69" t="str">
        <f t="shared" ca="1" si="120"/>
        <v/>
      </c>
      <c r="V59" s="113" t="str">
        <f t="shared" ca="1" si="120"/>
        <v/>
      </c>
      <c r="W59" s="69" t="str">
        <f t="shared" ca="1" si="120"/>
        <v/>
      </c>
      <c r="X59" s="69" t="str">
        <f t="shared" ca="1" si="120"/>
        <v/>
      </c>
      <c r="Y59" s="69" t="str">
        <f t="shared" ca="1" si="120"/>
        <v/>
      </c>
      <c r="Z59" s="113" t="str">
        <f t="shared" ca="1" si="120"/>
        <v/>
      </c>
      <c r="AA59" s="69" t="str">
        <f t="shared" ca="1" si="120"/>
        <v/>
      </c>
      <c r="AB59" s="69" t="str">
        <f t="shared" ca="1" si="120"/>
        <v/>
      </c>
      <c r="AC59" s="69" t="str">
        <f t="shared" ca="1" si="120"/>
        <v/>
      </c>
      <c r="AD59" s="113" t="str">
        <f t="shared" ca="1" si="120"/>
        <v/>
      </c>
      <c r="AE59" s="69" t="str">
        <f t="shared" ca="1" si="120"/>
        <v/>
      </c>
      <c r="AF59" s="69" t="str">
        <f t="shared" ca="1" si="120"/>
        <v/>
      </c>
      <c r="AG59" s="69" t="str">
        <f t="shared" ca="1" si="120"/>
        <v/>
      </c>
      <c r="AH59" s="113" t="str">
        <f t="shared" ca="1" si="120"/>
        <v/>
      </c>
      <c r="AI59" s="69" t="str">
        <f t="shared" ca="1" si="120"/>
        <v/>
      </c>
      <c r="AJ59" s="69" t="str">
        <f t="shared" ca="1" si="120"/>
        <v/>
      </c>
      <c r="AK59" s="69" t="str">
        <f t="shared" ca="1" si="120"/>
        <v/>
      </c>
      <c r="AL59" s="113" t="str">
        <f t="shared" ca="1" si="120"/>
        <v/>
      </c>
      <c r="AM59" s="69" t="str">
        <f t="shared" ca="1" si="120"/>
        <v/>
      </c>
      <c r="AN59" s="69" t="str">
        <f t="shared" ca="1" si="120"/>
        <v/>
      </c>
      <c r="AO59" s="69" t="str">
        <f t="shared" ca="1" si="120"/>
        <v/>
      </c>
      <c r="AP59" s="113" t="str">
        <f t="shared" ca="1" si="120"/>
        <v/>
      </c>
      <c r="AQ59" s="69" t="str">
        <f t="shared" ca="1" si="120"/>
        <v/>
      </c>
      <c r="AR59" s="69" t="str">
        <f t="shared" ca="1" si="120"/>
        <v/>
      </c>
      <c r="AS59" s="69" t="str">
        <f t="shared" ca="1" si="120"/>
        <v/>
      </c>
      <c r="AT59" s="113" t="str">
        <f t="shared" ca="1" si="120"/>
        <v/>
      </c>
      <c r="AU59" s="69" t="str">
        <f t="shared" ca="1" si="120"/>
        <v/>
      </c>
      <c r="AV59" s="69" t="str">
        <f t="shared" ca="1" si="120"/>
        <v/>
      </c>
      <c r="AW59" s="69" t="str">
        <f t="shared" ca="1" si="120"/>
        <v/>
      </c>
      <c r="AX59" s="113" t="str">
        <f t="shared" ca="1" si="120"/>
        <v/>
      </c>
      <c r="AY59" s="69" t="str">
        <f t="shared" ca="1" si="120"/>
        <v/>
      </c>
      <c r="AZ59" s="69" t="str">
        <f t="shared" ca="1" si="120"/>
        <v/>
      </c>
      <c r="BA59" s="69" t="str">
        <f t="shared" ca="1" si="120"/>
        <v/>
      </c>
      <c r="BB59" s="113" t="str">
        <f t="shared" ca="1" si="120"/>
        <v/>
      </c>
      <c r="BC59" s="69" t="str">
        <f t="shared" ca="1" si="120"/>
        <v/>
      </c>
      <c r="BD59" s="69" t="str">
        <f t="shared" ca="1" si="120"/>
        <v/>
      </c>
      <c r="BE59" s="69" t="str">
        <f t="shared" ca="1" si="120"/>
        <v/>
      </c>
      <c r="BF59" s="113" t="str">
        <f t="shared" ca="1" si="120"/>
        <v/>
      </c>
      <c r="BG59" s="69" t="str">
        <f t="shared" ca="1" si="120"/>
        <v/>
      </c>
      <c r="BH59" s="69" t="str">
        <f t="shared" ca="1" si="120"/>
        <v/>
      </c>
      <c r="BI59" s="69" t="str">
        <f t="shared" ca="1" si="120"/>
        <v/>
      </c>
      <c r="BJ59" s="113" t="str">
        <f t="shared" ca="1" si="120"/>
        <v/>
      </c>
      <c r="BK59" s="69" t="str">
        <f t="shared" ca="1" si="120"/>
        <v/>
      </c>
      <c r="BL59" s="69" t="str">
        <f t="shared" ca="1" si="120"/>
        <v/>
      </c>
      <c r="BM59" s="69" t="str">
        <f t="shared" ca="1" si="120"/>
        <v/>
      </c>
      <c r="BN59" s="113" t="str">
        <f t="shared" ca="1" si="120"/>
        <v/>
      </c>
      <c r="BO59" s="69" t="str">
        <f t="shared" ca="1" si="120"/>
        <v/>
      </c>
      <c r="BP59" s="69" t="str">
        <f t="shared" ca="1" si="120"/>
        <v/>
      </c>
      <c r="BQ59" s="69" t="str">
        <f t="shared" ca="1" si="120"/>
        <v/>
      </c>
      <c r="BR59" s="113" t="str">
        <f t="shared" ca="1" si="120"/>
        <v/>
      </c>
      <c r="BS59" s="69" t="str">
        <f t="shared" ref="BS59:DI59" ca="1" si="121">BS516</f>
        <v/>
      </c>
      <c r="BT59" s="69" t="str">
        <f t="shared" ca="1" si="121"/>
        <v/>
      </c>
      <c r="BU59" s="69" t="str">
        <f t="shared" ca="1" si="121"/>
        <v/>
      </c>
      <c r="BV59" s="113" t="str">
        <f t="shared" ca="1" si="121"/>
        <v/>
      </c>
      <c r="BW59" s="69" t="str">
        <f t="shared" ca="1" si="121"/>
        <v/>
      </c>
      <c r="BX59" s="69" t="str">
        <f t="shared" ca="1" si="121"/>
        <v/>
      </c>
      <c r="BY59" s="69" t="str">
        <f t="shared" ca="1" si="121"/>
        <v/>
      </c>
      <c r="BZ59" s="113" t="str">
        <f t="shared" ca="1" si="121"/>
        <v/>
      </c>
      <c r="CA59" s="69" t="str">
        <f t="shared" ca="1" si="121"/>
        <v/>
      </c>
      <c r="CB59" s="69" t="str">
        <f t="shared" ca="1" si="121"/>
        <v/>
      </c>
      <c r="CC59" s="69" t="str">
        <f t="shared" ca="1" si="121"/>
        <v/>
      </c>
      <c r="CD59" s="113" t="str">
        <f t="shared" ca="1" si="121"/>
        <v/>
      </c>
      <c r="CE59" s="69" t="str">
        <f t="shared" ca="1" si="121"/>
        <v/>
      </c>
      <c r="CF59" s="69" t="str">
        <f t="shared" ca="1" si="121"/>
        <v/>
      </c>
      <c r="CG59" s="69" t="str">
        <f t="shared" ca="1" si="121"/>
        <v/>
      </c>
      <c r="CH59" s="113">
        <f t="shared" ca="1" si="121"/>
        <v>0</v>
      </c>
      <c r="CI59" s="69">
        <f t="shared" ca="1" si="121"/>
        <v>0</v>
      </c>
      <c r="CJ59" s="69">
        <f t="shared" ca="1" si="121"/>
        <v>0</v>
      </c>
      <c r="CK59" s="69">
        <f t="shared" ca="1" si="121"/>
        <v>0</v>
      </c>
      <c r="CL59" s="113">
        <f t="shared" ca="1" si="121"/>
        <v>0</v>
      </c>
      <c r="CM59" s="69">
        <f t="shared" ca="1" si="121"/>
        <v>0</v>
      </c>
      <c r="CN59" s="69">
        <f t="shared" ca="1" si="121"/>
        <v>0</v>
      </c>
      <c r="CO59" s="69">
        <f t="shared" ca="1" si="121"/>
        <v>0</v>
      </c>
      <c r="CP59" s="113">
        <f t="shared" ca="1" si="121"/>
        <v>0</v>
      </c>
      <c r="CQ59" s="69">
        <f t="shared" ca="1" si="121"/>
        <v>0</v>
      </c>
      <c r="CR59" s="69">
        <f t="shared" ca="1" si="121"/>
        <v>0</v>
      </c>
      <c r="CS59" s="69">
        <f t="shared" ca="1" si="121"/>
        <v>0</v>
      </c>
      <c r="CT59" s="113">
        <f t="shared" ca="1" si="121"/>
        <v>0</v>
      </c>
      <c r="CU59" s="69">
        <f t="shared" ca="1" si="121"/>
        <v>0</v>
      </c>
      <c r="CV59" s="69">
        <f t="shared" ca="1" si="121"/>
        <v>0</v>
      </c>
      <c r="CW59" s="69">
        <f t="shared" ca="1" si="121"/>
        <v>0</v>
      </c>
      <c r="CX59" s="113">
        <f t="shared" ca="1" si="121"/>
        <v>0</v>
      </c>
      <c r="CY59" s="69">
        <f t="shared" ca="1" si="121"/>
        <v>0</v>
      </c>
      <c r="CZ59" s="69">
        <f t="shared" ca="1" si="121"/>
        <v>0</v>
      </c>
      <c r="DA59" s="69">
        <f t="shared" ca="1" si="121"/>
        <v>0</v>
      </c>
      <c r="DB59" s="113">
        <f t="shared" ca="1" si="121"/>
        <v>0</v>
      </c>
      <c r="DC59" s="69">
        <f t="shared" ca="1" si="121"/>
        <v>0</v>
      </c>
      <c r="DD59" s="69">
        <f t="shared" ca="1" si="121"/>
        <v>0</v>
      </c>
      <c r="DE59" s="69">
        <f t="shared" ca="1" si="121"/>
        <v>0</v>
      </c>
      <c r="DF59" s="113">
        <f t="shared" ca="1" si="121"/>
        <v>0</v>
      </c>
      <c r="DG59" s="69">
        <f t="shared" ca="1" si="121"/>
        <v>0</v>
      </c>
      <c r="DH59" s="69">
        <f t="shared" ca="1" si="121"/>
        <v>0</v>
      </c>
      <c r="DI59" s="114">
        <f t="shared" ca="1" si="121"/>
        <v>0</v>
      </c>
      <c r="DJ59" s="69"/>
      <c r="DK59" s="69">
        <f t="shared" ref="DK59:EK59" ca="1" si="122">DK516</f>
        <v>0</v>
      </c>
      <c r="DL59" s="69" t="e">
        <f t="shared" ca="1" si="122"/>
        <v>#N/A</v>
      </c>
      <c r="DM59" s="69" t="e">
        <f t="shared" ca="1" si="122"/>
        <v>#VALUE!</v>
      </c>
      <c r="DN59" s="69" t="e">
        <f t="shared" ca="1" si="122"/>
        <v>#VALUE!</v>
      </c>
      <c r="DO59" s="69" t="e">
        <f t="shared" ca="1" si="122"/>
        <v>#VALUE!</v>
      </c>
      <c r="DP59" s="69" t="e">
        <f t="shared" ca="1" si="122"/>
        <v>#VALUE!</v>
      </c>
      <c r="DQ59" s="69" t="e">
        <f t="shared" ca="1" si="122"/>
        <v>#VALUE!</v>
      </c>
      <c r="DR59" s="69" t="e">
        <f t="shared" ca="1" si="122"/>
        <v>#VALUE!</v>
      </c>
      <c r="DS59" s="69" t="e">
        <f t="shared" ca="1" si="122"/>
        <v>#VALUE!</v>
      </c>
      <c r="DT59" s="69" t="e">
        <f t="shared" ca="1" si="122"/>
        <v>#VALUE!</v>
      </c>
      <c r="DU59" s="69" t="e">
        <f t="shared" ca="1" si="122"/>
        <v>#VALUE!</v>
      </c>
      <c r="DV59" s="69" t="e">
        <f t="shared" ca="1" si="122"/>
        <v>#VALUE!</v>
      </c>
      <c r="DW59" s="69" t="e">
        <f t="shared" ca="1" si="122"/>
        <v>#VALUE!</v>
      </c>
      <c r="DX59" s="69" t="e">
        <f t="shared" ca="1" si="122"/>
        <v>#VALUE!</v>
      </c>
      <c r="DY59" s="69" t="e">
        <f t="shared" ca="1" si="122"/>
        <v>#VALUE!</v>
      </c>
      <c r="DZ59" s="69" t="e">
        <f t="shared" ca="1" si="122"/>
        <v>#VALUE!</v>
      </c>
      <c r="EA59" s="69" t="e">
        <f t="shared" ca="1" si="122"/>
        <v>#VALUE!</v>
      </c>
      <c r="EB59" s="69" t="e">
        <f t="shared" ca="1" si="122"/>
        <v>#VALUE!</v>
      </c>
      <c r="EC59" s="69" t="e">
        <f t="shared" ca="1" si="122"/>
        <v>#VALUE!</v>
      </c>
      <c r="ED59" s="69" t="e">
        <f t="shared" ca="1" si="122"/>
        <v>#VALUE!</v>
      </c>
      <c r="EE59" s="69" t="e">
        <f t="shared" ca="1" si="122"/>
        <v>#VALUE!</v>
      </c>
      <c r="EF59" s="69" t="e">
        <f t="shared" ca="1" si="122"/>
        <v>#VALUE!</v>
      </c>
      <c r="EG59" s="69" t="e">
        <f t="shared" ca="1" si="122"/>
        <v>#VALUE!</v>
      </c>
      <c r="EH59" s="69" t="e">
        <f t="shared" ca="1" si="122"/>
        <v>#VALUE!</v>
      </c>
      <c r="EI59" s="69" t="e">
        <f t="shared" ca="1" si="122"/>
        <v>#VALUE!</v>
      </c>
      <c r="EJ59" s="69" t="e">
        <f t="shared" ca="1" si="122"/>
        <v>#VALUE!</v>
      </c>
      <c r="EK59" s="69" t="e">
        <f t="shared" ca="1" si="122"/>
        <v>#VALUE!</v>
      </c>
    </row>
    <row r="60" spans="1:141" x14ac:dyDescent="0.25">
      <c r="A60" s="90"/>
      <c r="B60" s="90"/>
      <c r="C60" s="90"/>
      <c r="D60" s="90"/>
      <c r="E60" t="s">
        <v>263</v>
      </c>
      <c r="F60" s="113" t="str">
        <f ca="1">F535</f>
        <v/>
      </c>
      <c r="G60" s="69" t="str">
        <f t="shared" ref="G60:BR60" ca="1" si="123">G535</f>
        <v/>
      </c>
      <c r="H60" s="69" t="str">
        <f t="shared" ca="1" si="123"/>
        <v/>
      </c>
      <c r="I60" s="69" t="str">
        <f t="shared" ca="1" si="123"/>
        <v/>
      </c>
      <c r="J60" s="113" t="str">
        <f t="shared" ca="1" si="123"/>
        <v/>
      </c>
      <c r="K60" s="69" t="str">
        <f t="shared" ca="1" si="123"/>
        <v/>
      </c>
      <c r="L60" s="69" t="str">
        <f t="shared" ca="1" si="123"/>
        <v/>
      </c>
      <c r="M60" s="69" t="str">
        <f t="shared" ca="1" si="123"/>
        <v/>
      </c>
      <c r="N60" s="113" t="str">
        <f t="shared" ca="1" si="123"/>
        <v/>
      </c>
      <c r="O60" s="69" t="str">
        <f t="shared" ca="1" si="123"/>
        <v/>
      </c>
      <c r="P60" s="69" t="str">
        <f t="shared" ca="1" si="123"/>
        <v/>
      </c>
      <c r="Q60" s="69" t="str">
        <f t="shared" ca="1" si="123"/>
        <v/>
      </c>
      <c r="R60" s="113" t="str">
        <f t="shared" ca="1" si="123"/>
        <v/>
      </c>
      <c r="S60" s="69" t="str">
        <f t="shared" ca="1" si="123"/>
        <v/>
      </c>
      <c r="T60" s="69" t="str">
        <f t="shared" ca="1" si="123"/>
        <v/>
      </c>
      <c r="U60" s="69" t="str">
        <f t="shared" ca="1" si="123"/>
        <v/>
      </c>
      <c r="V60" s="113" t="str">
        <f t="shared" ca="1" si="123"/>
        <v/>
      </c>
      <c r="W60" s="69" t="str">
        <f t="shared" ca="1" si="123"/>
        <v/>
      </c>
      <c r="X60" s="69" t="str">
        <f t="shared" ca="1" si="123"/>
        <v/>
      </c>
      <c r="Y60" s="69" t="str">
        <f t="shared" ca="1" si="123"/>
        <v/>
      </c>
      <c r="Z60" s="113" t="str">
        <f t="shared" ca="1" si="123"/>
        <v/>
      </c>
      <c r="AA60" s="69" t="str">
        <f t="shared" ca="1" si="123"/>
        <v/>
      </c>
      <c r="AB60" s="69" t="str">
        <f t="shared" ca="1" si="123"/>
        <v/>
      </c>
      <c r="AC60" s="69" t="str">
        <f t="shared" ca="1" si="123"/>
        <v/>
      </c>
      <c r="AD60" s="113" t="str">
        <f t="shared" ca="1" si="123"/>
        <v/>
      </c>
      <c r="AE60" s="69" t="str">
        <f t="shared" ca="1" si="123"/>
        <v/>
      </c>
      <c r="AF60" s="69" t="str">
        <f t="shared" ca="1" si="123"/>
        <v/>
      </c>
      <c r="AG60" s="69" t="str">
        <f t="shared" ca="1" si="123"/>
        <v/>
      </c>
      <c r="AH60" s="113" t="str">
        <f t="shared" ca="1" si="123"/>
        <v/>
      </c>
      <c r="AI60" s="69" t="str">
        <f t="shared" ca="1" si="123"/>
        <v/>
      </c>
      <c r="AJ60" s="69" t="str">
        <f t="shared" ca="1" si="123"/>
        <v/>
      </c>
      <c r="AK60" s="69" t="str">
        <f t="shared" ca="1" si="123"/>
        <v/>
      </c>
      <c r="AL60" s="113" t="str">
        <f t="shared" ca="1" si="123"/>
        <v/>
      </c>
      <c r="AM60" s="69" t="str">
        <f t="shared" ca="1" si="123"/>
        <v/>
      </c>
      <c r="AN60" s="69" t="str">
        <f t="shared" ca="1" si="123"/>
        <v/>
      </c>
      <c r="AO60" s="69" t="str">
        <f t="shared" ca="1" si="123"/>
        <v/>
      </c>
      <c r="AP60" s="113" t="str">
        <f t="shared" ca="1" si="123"/>
        <v/>
      </c>
      <c r="AQ60" s="69" t="str">
        <f t="shared" ca="1" si="123"/>
        <v/>
      </c>
      <c r="AR60" s="69" t="str">
        <f t="shared" ca="1" si="123"/>
        <v/>
      </c>
      <c r="AS60" s="69" t="str">
        <f t="shared" ca="1" si="123"/>
        <v/>
      </c>
      <c r="AT60" s="113" t="str">
        <f t="shared" ca="1" si="123"/>
        <v/>
      </c>
      <c r="AU60" s="69" t="str">
        <f t="shared" ca="1" si="123"/>
        <v/>
      </c>
      <c r="AV60" s="69" t="str">
        <f t="shared" ca="1" si="123"/>
        <v/>
      </c>
      <c r="AW60" s="69" t="str">
        <f t="shared" ca="1" si="123"/>
        <v/>
      </c>
      <c r="AX60" s="113" t="str">
        <f t="shared" ca="1" si="123"/>
        <v/>
      </c>
      <c r="AY60" s="69" t="str">
        <f t="shared" ca="1" si="123"/>
        <v/>
      </c>
      <c r="AZ60" s="69" t="str">
        <f t="shared" ca="1" si="123"/>
        <v/>
      </c>
      <c r="BA60" s="69" t="str">
        <f t="shared" ca="1" si="123"/>
        <v/>
      </c>
      <c r="BB60" s="113" t="str">
        <f t="shared" ca="1" si="123"/>
        <v/>
      </c>
      <c r="BC60" s="69" t="str">
        <f t="shared" ca="1" si="123"/>
        <v/>
      </c>
      <c r="BD60" s="69" t="str">
        <f t="shared" ca="1" si="123"/>
        <v/>
      </c>
      <c r="BE60" s="69" t="str">
        <f t="shared" ca="1" si="123"/>
        <v/>
      </c>
      <c r="BF60" s="113" t="str">
        <f t="shared" ca="1" si="123"/>
        <v/>
      </c>
      <c r="BG60" s="69" t="str">
        <f t="shared" ca="1" si="123"/>
        <v/>
      </c>
      <c r="BH60" s="69" t="str">
        <f t="shared" ca="1" si="123"/>
        <v/>
      </c>
      <c r="BI60" s="69" t="str">
        <f t="shared" ca="1" si="123"/>
        <v/>
      </c>
      <c r="BJ60" s="113" t="str">
        <f t="shared" ca="1" si="123"/>
        <v/>
      </c>
      <c r="BK60" s="69" t="str">
        <f t="shared" ca="1" si="123"/>
        <v/>
      </c>
      <c r="BL60" s="69" t="str">
        <f t="shared" ca="1" si="123"/>
        <v/>
      </c>
      <c r="BM60" s="69" t="str">
        <f t="shared" ca="1" si="123"/>
        <v/>
      </c>
      <c r="BN60" s="113" t="str">
        <f t="shared" ca="1" si="123"/>
        <v/>
      </c>
      <c r="BO60" s="69" t="str">
        <f t="shared" ca="1" si="123"/>
        <v/>
      </c>
      <c r="BP60" s="69" t="str">
        <f t="shared" ca="1" si="123"/>
        <v/>
      </c>
      <c r="BQ60" s="69" t="str">
        <f t="shared" ca="1" si="123"/>
        <v/>
      </c>
      <c r="BR60" s="113" t="str">
        <f t="shared" ca="1" si="123"/>
        <v/>
      </c>
      <c r="BS60" s="69" t="str">
        <f t="shared" ref="BS60:DI60" ca="1" si="124">BS535</f>
        <v/>
      </c>
      <c r="BT60" s="69" t="str">
        <f t="shared" ca="1" si="124"/>
        <v/>
      </c>
      <c r="BU60" s="69" t="str">
        <f t="shared" ca="1" si="124"/>
        <v/>
      </c>
      <c r="BV60" s="113" t="str">
        <f t="shared" ca="1" si="124"/>
        <v/>
      </c>
      <c r="BW60" s="69" t="str">
        <f t="shared" ca="1" si="124"/>
        <v/>
      </c>
      <c r="BX60" s="69" t="str">
        <f t="shared" ca="1" si="124"/>
        <v/>
      </c>
      <c r="BY60" s="69" t="str">
        <f t="shared" ca="1" si="124"/>
        <v/>
      </c>
      <c r="BZ60" s="113" t="str">
        <f t="shared" ca="1" si="124"/>
        <v/>
      </c>
      <c r="CA60" s="69" t="str">
        <f t="shared" ca="1" si="124"/>
        <v/>
      </c>
      <c r="CB60" s="69" t="str">
        <f t="shared" ca="1" si="124"/>
        <v/>
      </c>
      <c r="CC60" s="69" t="str">
        <f t="shared" ca="1" si="124"/>
        <v/>
      </c>
      <c r="CD60" s="113" t="str">
        <f t="shared" ca="1" si="124"/>
        <v/>
      </c>
      <c r="CE60" s="69" t="str">
        <f t="shared" ca="1" si="124"/>
        <v/>
      </c>
      <c r="CF60" s="69" t="str">
        <f t="shared" ca="1" si="124"/>
        <v/>
      </c>
      <c r="CG60" s="69" t="str">
        <f t="shared" ca="1" si="124"/>
        <v/>
      </c>
      <c r="CH60" s="113">
        <f t="shared" ca="1" si="124"/>
        <v>0</v>
      </c>
      <c r="CI60" s="69">
        <f t="shared" ca="1" si="124"/>
        <v>0</v>
      </c>
      <c r="CJ60" s="69">
        <f t="shared" ca="1" si="124"/>
        <v>0</v>
      </c>
      <c r="CK60" s="69">
        <f t="shared" ca="1" si="124"/>
        <v>0</v>
      </c>
      <c r="CL60" s="113">
        <f t="shared" ca="1" si="124"/>
        <v>0</v>
      </c>
      <c r="CM60" s="69">
        <f t="shared" ca="1" si="124"/>
        <v>0</v>
      </c>
      <c r="CN60" s="69">
        <f t="shared" ca="1" si="124"/>
        <v>0</v>
      </c>
      <c r="CO60" s="69">
        <f t="shared" ca="1" si="124"/>
        <v>0</v>
      </c>
      <c r="CP60" s="113">
        <f t="shared" ca="1" si="124"/>
        <v>0</v>
      </c>
      <c r="CQ60" s="69">
        <f t="shared" ca="1" si="124"/>
        <v>0</v>
      </c>
      <c r="CR60" s="69">
        <f t="shared" ca="1" si="124"/>
        <v>0</v>
      </c>
      <c r="CS60" s="69">
        <f t="shared" ca="1" si="124"/>
        <v>0</v>
      </c>
      <c r="CT60" s="113">
        <f t="shared" ca="1" si="124"/>
        <v>0</v>
      </c>
      <c r="CU60" s="69">
        <f t="shared" ca="1" si="124"/>
        <v>0</v>
      </c>
      <c r="CV60" s="69">
        <f t="shared" ca="1" si="124"/>
        <v>0</v>
      </c>
      <c r="CW60" s="69">
        <f t="shared" ca="1" si="124"/>
        <v>0</v>
      </c>
      <c r="CX60" s="113">
        <f t="shared" ca="1" si="124"/>
        <v>0</v>
      </c>
      <c r="CY60" s="69">
        <f t="shared" ca="1" si="124"/>
        <v>0</v>
      </c>
      <c r="CZ60" s="69">
        <f t="shared" ca="1" si="124"/>
        <v>0</v>
      </c>
      <c r="DA60" s="69">
        <f t="shared" ca="1" si="124"/>
        <v>0</v>
      </c>
      <c r="DB60" s="113">
        <f t="shared" ca="1" si="124"/>
        <v>0</v>
      </c>
      <c r="DC60" s="69">
        <f t="shared" ca="1" si="124"/>
        <v>0</v>
      </c>
      <c r="DD60" s="69">
        <f t="shared" ca="1" si="124"/>
        <v>0</v>
      </c>
      <c r="DE60" s="69">
        <f t="shared" ca="1" si="124"/>
        <v>0</v>
      </c>
      <c r="DF60" s="113">
        <f t="shared" ca="1" si="124"/>
        <v>0</v>
      </c>
      <c r="DG60" s="69">
        <f t="shared" ca="1" si="124"/>
        <v>0</v>
      </c>
      <c r="DH60" s="69">
        <f t="shared" ca="1" si="124"/>
        <v>0</v>
      </c>
      <c r="DI60" s="114">
        <f t="shared" ca="1" si="124"/>
        <v>0</v>
      </c>
      <c r="DJ60" s="69"/>
      <c r="DK60" s="69">
        <f t="shared" ref="DK60:EK60" ca="1" si="125">DK535</f>
        <v>0</v>
      </c>
      <c r="DL60" s="69" t="e">
        <f t="shared" ca="1" si="125"/>
        <v>#N/A</v>
      </c>
      <c r="DM60" s="69" t="e">
        <f t="shared" ca="1" si="125"/>
        <v>#VALUE!</v>
      </c>
      <c r="DN60" s="69" t="e">
        <f t="shared" ca="1" si="125"/>
        <v>#VALUE!</v>
      </c>
      <c r="DO60" s="69" t="e">
        <f t="shared" ca="1" si="125"/>
        <v>#VALUE!</v>
      </c>
      <c r="DP60" s="69" t="e">
        <f t="shared" ca="1" si="125"/>
        <v>#VALUE!</v>
      </c>
      <c r="DQ60" s="69" t="e">
        <f t="shared" ca="1" si="125"/>
        <v>#VALUE!</v>
      </c>
      <c r="DR60" s="69" t="e">
        <f t="shared" ca="1" si="125"/>
        <v>#VALUE!</v>
      </c>
      <c r="DS60" s="69" t="e">
        <f t="shared" ca="1" si="125"/>
        <v>#VALUE!</v>
      </c>
      <c r="DT60" s="69" t="e">
        <f t="shared" ca="1" si="125"/>
        <v>#VALUE!</v>
      </c>
      <c r="DU60" s="69" t="e">
        <f t="shared" ca="1" si="125"/>
        <v>#VALUE!</v>
      </c>
      <c r="DV60" s="69" t="e">
        <f t="shared" ca="1" si="125"/>
        <v>#VALUE!</v>
      </c>
      <c r="DW60" s="69" t="e">
        <f t="shared" ca="1" si="125"/>
        <v>#VALUE!</v>
      </c>
      <c r="DX60" s="69" t="e">
        <f t="shared" ca="1" si="125"/>
        <v>#VALUE!</v>
      </c>
      <c r="DY60" s="69" t="e">
        <f t="shared" ca="1" si="125"/>
        <v>#VALUE!</v>
      </c>
      <c r="DZ60" s="69" t="e">
        <f t="shared" ca="1" si="125"/>
        <v>#VALUE!</v>
      </c>
      <c r="EA60" s="69" t="e">
        <f t="shared" ca="1" si="125"/>
        <v>#VALUE!</v>
      </c>
      <c r="EB60" s="69" t="e">
        <f t="shared" ca="1" si="125"/>
        <v>#VALUE!</v>
      </c>
      <c r="EC60" s="69" t="e">
        <f t="shared" ca="1" si="125"/>
        <v>#VALUE!</v>
      </c>
      <c r="ED60" s="69" t="e">
        <f t="shared" ca="1" si="125"/>
        <v>#VALUE!</v>
      </c>
      <c r="EE60" s="69" t="e">
        <f t="shared" ca="1" si="125"/>
        <v>#VALUE!</v>
      </c>
      <c r="EF60" s="69" t="e">
        <f t="shared" ca="1" si="125"/>
        <v>#VALUE!</v>
      </c>
      <c r="EG60" s="69" t="e">
        <f t="shared" ca="1" si="125"/>
        <v>#VALUE!</v>
      </c>
      <c r="EH60" s="69" t="e">
        <f t="shared" ca="1" si="125"/>
        <v>#VALUE!</v>
      </c>
      <c r="EI60" s="69" t="e">
        <f t="shared" ca="1" si="125"/>
        <v>#VALUE!</v>
      </c>
      <c r="EJ60" s="69" t="e">
        <f t="shared" ca="1" si="125"/>
        <v>#VALUE!</v>
      </c>
      <c r="EK60" s="69" t="e">
        <f t="shared" ca="1" si="125"/>
        <v>#VALUE!</v>
      </c>
    </row>
    <row r="61" spans="1:141" x14ac:dyDescent="0.25">
      <c r="A61" s="90"/>
      <c r="B61" s="90"/>
      <c r="C61" s="111"/>
      <c r="D61" s="90"/>
      <c r="E61" s="135" t="s">
        <v>264</v>
      </c>
      <c r="F61" s="136">
        <f ca="1">SUM(F554,F574)</f>
        <v>0</v>
      </c>
      <c r="G61" s="137">
        <f t="shared" ref="G61:BR61" ca="1" si="126">SUM(G554,G574)</f>
        <v>0</v>
      </c>
      <c r="H61" s="137">
        <f t="shared" ca="1" si="126"/>
        <v>0</v>
      </c>
      <c r="I61" s="138">
        <f t="shared" ca="1" si="126"/>
        <v>0</v>
      </c>
      <c r="J61" s="136">
        <f t="shared" ca="1" si="126"/>
        <v>0</v>
      </c>
      <c r="K61" s="137">
        <f t="shared" ca="1" si="126"/>
        <v>0</v>
      </c>
      <c r="L61" s="137">
        <f t="shared" ca="1" si="126"/>
        <v>0</v>
      </c>
      <c r="M61" s="138">
        <f t="shared" ca="1" si="126"/>
        <v>0</v>
      </c>
      <c r="N61" s="136">
        <f t="shared" ca="1" si="126"/>
        <v>0</v>
      </c>
      <c r="O61" s="137">
        <f t="shared" ca="1" si="126"/>
        <v>0</v>
      </c>
      <c r="P61" s="137">
        <f t="shared" ca="1" si="126"/>
        <v>0</v>
      </c>
      <c r="Q61" s="138">
        <f t="shared" ca="1" si="126"/>
        <v>0</v>
      </c>
      <c r="R61" s="136">
        <f t="shared" ca="1" si="126"/>
        <v>0</v>
      </c>
      <c r="S61" s="137">
        <f t="shared" ca="1" si="126"/>
        <v>0</v>
      </c>
      <c r="T61" s="137">
        <f t="shared" ca="1" si="126"/>
        <v>0</v>
      </c>
      <c r="U61" s="138">
        <f t="shared" ca="1" si="126"/>
        <v>0</v>
      </c>
      <c r="V61" s="136">
        <f t="shared" ca="1" si="126"/>
        <v>0</v>
      </c>
      <c r="W61" s="137">
        <f t="shared" ca="1" si="126"/>
        <v>0</v>
      </c>
      <c r="X61" s="137">
        <f t="shared" ca="1" si="126"/>
        <v>0</v>
      </c>
      <c r="Y61" s="138">
        <f t="shared" ca="1" si="126"/>
        <v>0</v>
      </c>
      <c r="Z61" s="136">
        <f t="shared" ca="1" si="126"/>
        <v>0</v>
      </c>
      <c r="AA61" s="137">
        <f t="shared" ca="1" si="126"/>
        <v>0</v>
      </c>
      <c r="AB61" s="137">
        <f t="shared" ca="1" si="126"/>
        <v>0</v>
      </c>
      <c r="AC61" s="138">
        <f t="shared" ca="1" si="126"/>
        <v>0</v>
      </c>
      <c r="AD61" s="136">
        <f t="shared" ca="1" si="126"/>
        <v>0</v>
      </c>
      <c r="AE61" s="137">
        <f t="shared" ca="1" si="126"/>
        <v>0</v>
      </c>
      <c r="AF61" s="137">
        <f t="shared" ca="1" si="126"/>
        <v>0</v>
      </c>
      <c r="AG61" s="138">
        <f t="shared" ca="1" si="126"/>
        <v>0</v>
      </c>
      <c r="AH61" s="136">
        <f t="shared" ca="1" si="126"/>
        <v>0</v>
      </c>
      <c r="AI61" s="137">
        <f t="shared" ca="1" si="126"/>
        <v>0</v>
      </c>
      <c r="AJ61" s="137">
        <f t="shared" ca="1" si="126"/>
        <v>0</v>
      </c>
      <c r="AK61" s="138">
        <f t="shared" ca="1" si="126"/>
        <v>0</v>
      </c>
      <c r="AL61" s="136">
        <f t="shared" ca="1" si="126"/>
        <v>0</v>
      </c>
      <c r="AM61" s="137">
        <f t="shared" ca="1" si="126"/>
        <v>0</v>
      </c>
      <c r="AN61" s="137">
        <f t="shared" ca="1" si="126"/>
        <v>0</v>
      </c>
      <c r="AO61" s="138">
        <f t="shared" ca="1" si="126"/>
        <v>0</v>
      </c>
      <c r="AP61" s="136">
        <f t="shared" ca="1" si="126"/>
        <v>0</v>
      </c>
      <c r="AQ61" s="137">
        <f t="shared" ca="1" si="126"/>
        <v>0</v>
      </c>
      <c r="AR61" s="137">
        <f t="shared" ca="1" si="126"/>
        <v>0</v>
      </c>
      <c r="AS61" s="138">
        <f t="shared" ca="1" si="126"/>
        <v>0</v>
      </c>
      <c r="AT61" s="136">
        <f t="shared" ca="1" si="126"/>
        <v>0</v>
      </c>
      <c r="AU61" s="137">
        <f t="shared" ca="1" si="126"/>
        <v>0</v>
      </c>
      <c r="AV61" s="137">
        <f t="shared" ca="1" si="126"/>
        <v>0</v>
      </c>
      <c r="AW61" s="138">
        <f t="shared" ca="1" si="126"/>
        <v>0</v>
      </c>
      <c r="AX61" s="136">
        <f t="shared" ca="1" si="126"/>
        <v>0</v>
      </c>
      <c r="AY61" s="137">
        <f t="shared" ca="1" si="126"/>
        <v>0</v>
      </c>
      <c r="AZ61" s="137">
        <f t="shared" ca="1" si="126"/>
        <v>0</v>
      </c>
      <c r="BA61" s="138">
        <f t="shared" ca="1" si="126"/>
        <v>0</v>
      </c>
      <c r="BB61" s="136">
        <f t="shared" ca="1" si="126"/>
        <v>0</v>
      </c>
      <c r="BC61" s="137">
        <f t="shared" ca="1" si="126"/>
        <v>0</v>
      </c>
      <c r="BD61" s="137">
        <f t="shared" ca="1" si="126"/>
        <v>0</v>
      </c>
      <c r="BE61" s="138">
        <f t="shared" ca="1" si="126"/>
        <v>0</v>
      </c>
      <c r="BF61" s="136">
        <f t="shared" ca="1" si="126"/>
        <v>0</v>
      </c>
      <c r="BG61" s="137">
        <f t="shared" ca="1" si="126"/>
        <v>0</v>
      </c>
      <c r="BH61" s="137">
        <f t="shared" ca="1" si="126"/>
        <v>0</v>
      </c>
      <c r="BI61" s="138">
        <f t="shared" ca="1" si="126"/>
        <v>0</v>
      </c>
      <c r="BJ61" s="136">
        <f t="shared" ca="1" si="126"/>
        <v>0</v>
      </c>
      <c r="BK61" s="137">
        <f t="shared" ca="1" si="126"/>
        <v>0</v>
      </c>
      <c r="BL61" s="137">
        <f t="shared" ca="1" si="126"/>
        <v>0</v>
      </c>
      <c r="BM61" s="138">
        <f t="shared" ca="1" si="126"/>
        <v>0</v>
      </c>
      <c r="BN61" s="136">
        <f t="shared" ca="1" si="126"/>
        <v>0</v>
      </c>
      <c r="BO61" s="137">
        <f t="shared" ca="1" si="126"/>
        <v>0</v>
      </c>
      <c r="BP61" s="137">
        <f t="shared" ca="1" si="126"/>
        <v>0</v>
      </c>
      <c r="BQ61" s="138">
        <f t="shared" ca="1" si="126"/>
        <v>0</v>
      </c>
      <c r="BR61" s="136">
        <f t="shared" ca="1" si="126"/>
        <v>0</v>
      </c>
      <c r="BS61" s="137">
        <f t="shared" ref="BS61:DI61" ca="1" si="127">SUM(BS554,BS574)</f>
        <v>0</v>
      </c>
      <c r="BT61" s="137">
        <f t="shared" ca="1" si="127"/>
        <v>0</v>
      </c>
      <c r="BU61" s="138">
        <f t="shared" ca="1" si="127"/>
        <v>0</v>
      </c>
      <c r="BV61" s="136">
        <f t="shared" ca="1" si="127"/>
        <v>0</v>
      </c>
      <c r="BW61" s="137">
        <f t="shared" ca="1" si="127"/>
        <v>0</v>
      </c>
      <c r="BX61" s="137">
        <f t="shared" ca="1" si="127"/>
        <v>0</v>
      </c>
      <c r="BY61" s="138">
        <f t="shared" ca="1" si="127"/>
        <v>0</v>
      </c>
      <c r="BZ61" s="136">
        <f t="shared" ca="1" si="127"/>
        <v>0</v>
      </c>
      <c r="CA61" s="137">
        <f t="shared" ca="1" si="127"/>
        <v>0</v>
      </c>
      <c r="CB61" s="137">
        <f t="shared" ca="1" si="127"/>
        <v>0</v>
      </c>
      <c r="CC61" s="138">
        <f t="shared" ca="1" si="127"/>
        <v>0</v>
      </c>
      <c r="CD61" s="136">
        <f t="shared" ca="1" si="127"/>
        <v>0</v>
      </c>
      <c r="CE61" s="137">
        <f t="shared" ca="1" si="127"/>
        <v>0</v>
      </c>
      <c r="CF61" s="137">
        <f t="shared" ca="1" si="127"/>
        <v>0</v>
      </c>
      <c r="CG61" s="138">
        <f t="shared" ca="1" si="127"/>
        <v>0</v>
      </c>
      <c r="CH61" s="136">
        <f t="shared" ca="1" si="127"/>
        <v>0</v>
      </c>
      <c r="CI61" s="137">
        <f t="shared" ca="1" si="127"/>
        <v>0</v>
      </c>
      <c r="CJ61" s="137">
        <f t="shared" ca="1" si="127"/>
        <v>0</v>
      </c>
      <c r="CK61" s="138">
        <f t="shared" ca="1" si="127"/>
        <v>0</v>
      </c>
      <c r="CL61" s="136">
        <f t="shared" ca="1" si="127"/>
        <v>0</v>
      </c>
      <c r="CM61" s="137">
        <f t="shared" ca="1" si="127"/>
        <v>0</v>
      </c>
      <c r="CN61" s="137">
        <f t="shared" ca="1" si="127"/>
        <v>0</v>
      </c>
      <c r="CO61" s="138">
        <f t="shared" ca="1" si="127"/>
        <v>0</v>
      </c>
      <c r="CP61" s="136">
        <f t="shared" ca="1" si="127"/>
        <v>0</v>
      </c>
      <c r="CQ61" s="137">
        <f t="shared" ca="1" si="127"/>
        <v>0</v>
      </c>
      <c r="CR61" s="137">
        <f t="shared" ca="1" si="127"/>
        <v>0</v>
      </c>
      <c r="CS61" s="138">
        <f t="shared" ca="1" si="127"/>
        <v>0</v>
      </c>
      <c r="CT61" s="136">
        <f t="shared" ca="1" si="127"/>
        <v>0</v>
      </c>
      <c r="CU61" s="137">
        <f t="shared" ca="1" si="127"/>
        <v>0</v>
      </c>
      <c r="CV61" s="137">
        <f t="shared" ca="1" si="127"/>
        <v>0</v>
      </c>
      <c r="CW61" s="138">
        <f t="shared" ca="1" si="127"/>
        <v>0</v>
      </c>
      <c r="CX61" s="136">
        <f t="shared" ca="1" si="127"/>
        <v>0</v>
      </c>
      <c r="CY61" s="137">
        <f t="shared" ca="1" si="127"/>
        <v>0</v>
      </c>
      <c r="CZ61" s="137">
        <f t="shared" ca="1" si="127"/>
        <v>0</v>
      </c>
      <c r="DA61" s="138">
        <f t="shared" ca="1" si="127"/>
        <v>0</v>
      </c>
      <c r="DB61" s="136">
        <f t="shared" ca="1" si="127"/>
        <v>0</v>
      </c>
      <c r="DC61" s="137">
        <f t="shared" ca="1" si="127"/>
        <v>0</v>
      </c>
      <c r="DD61" s="137">
        <f t="shared" ca="1" si="127"/>
        <v>0</v>
      </c>
      <c r="DE61" s="138">
        <f t="shared" ca="1" si="127"/>
        <v>0</v>
      </c>
      <c r="DF61" s="136">
        <f t="shared" ca="1" si="127"/>
        <v>0</v>
      </c>
      <c r="DG61" s="137">
        <f t="shared" ca="1" si="127"/>
        <v>0</v>
      </c>
      <c r="DH61" s="137">
        <f t="shared" ca="1" si="127"/>
        <v>0</v>
      </c>
      <c r="DI61" s="138">
        <f t="shared" ca="1" si="127"/>
        <v>0</v>
      </c>
      <c r="DJ61" s="69"/>
      <c r="DK61" s="137">
        <f t="shared" ref="DK61:EK61" ca="1" si="128">SUM(DK554,DK574)</f>
        <v>0</v>
      </c>
      <c r="DL61" s="137" t="e">
        <f t="shared" ca="1" si="128"/>
        <v>#N/A</v>
      </c>
      <c r="DM61" s="137" t="e">
        <f t="shared" ca="1" si="128"/>
        <v>#VALUE!</v>
      </c>
      <c r="DN61" s="137" t="e">
        <f t="shared" ca="1" si="128"/>
        <v>#VALUE!</v>
      </c>
      <c r="DO61" s="137" t="e">
        <f t="shared" ca="1" si="128"/>
        <v>#VALUE!</v>
      </c>
      <c r="DP61" s="137" t="e">
        <f t="shared" ca="1" si="128"/>
        <v>#VALUE!</v>
      </c>
      <c r="DQ61" s="137" t="e">
        <f t="shared" ca="1" si="128"/>
        <v>#VALUE!</v>
      </c>
      <c r="DR61" s="137" t="e">
        <f t="shared" ca="1" si="128"/>
        <v>#VALUE!</v>
      </c>
      <c r="DS61" s="137" t="e">
        <f t="shared" ca="1" si="128"/>
        <v>#VALUE!</v>
      </c>
      <c r="DT61" s="137" t="e">
        <f t="shared" ca="1" si="128"/>
        <v>#VALUE!</v>
      </c>
      <c r="DU61" s="137" t="e">
        <f t="shared" ca="1" si="128"/>
        <v>#VALUE!</v>
      </c>
      <c r="DV61" s="137" t="e">
        <f t="shared" ca="1" si="128"/>
        <v>#VALUE!</v>
      </c>
      <c r="DW61" s="137" t="e">
        <f t="shared" ca="1" si="128"/>
        <v>#VALUE!</v>
      </c>
      <c r="DX61" s="137" t="e">
        <f t="shared" ca="1" si="128"/>
        <v>#VALUE!</v>
      </c>
      <c r="DY61" s="137" t="e">
        <f t="shared" ca="1" si="128"/>
        <v>#VALUE!</v>
      </c>
      <c r="DZ61" s="137" t="e">
        <f t="shared" ca="1" si="128"/>
        <v>#VALUE!</v>
      </c>
      <c r="EA61" s="137" t="e">
        <f t="shared" ca="1" si="128"/>
        <v>#VALUE!</v>
      </c>
      <c r="EB61" s="137" t="e">
        <f t="shared" ca="1" si="128"/>
        <v>#VALUE!</v>
      </c>
      <c r="EC61" s="137" t="e">
        <f t="shared" ca="1" si="128"/>
        <v>#VALUE!</v>
      </c>
      <c r="ED61" s="137" t="e">
        <f t="shared" ca="1" si="128"/>
        <v>#VALUE!</v>
      </c>
      <c r="EE61" s="137" t="e">
        <f t="shared" ca="1" si="128"/>
        <v>#VALUE!</v>
      </c>
      <c r="EF61" s="137" t="e">
        <f t="shared" ca="1" si="128"/>
        <v>#VALUE!</v>
      </c>
      <c r="EG61" s="137" t="e">
        <f t="shared" ca="1" si="128"/>
        <v>#VALUE!</v>
      </c>
      <c r="EH61" s="137" t="e">
        <f t="shared" ca="1" si="128"/>
        <v>#VALUE!</v>
      </c>
      <c r="EI61" s="137" t="e">
        <f t="shared" ca="1" si="128"/>
        <v>#VALUE!</v>
      </c>
      <c r="EJ61" s="137" t="e">
        <f t="shared" ca="1" si="128"/>
        <v>#VALUE!</v>
      </c>
      <c r="EK61" s="137" t="e">
        <f t="shared" ca="1" si="128"/>
        <v>#VALUE!</v>
      </c>
    </row>
    <row r="62" spans="1:141" x14ac:dyDescent="0.25">
      <c r="A62" s="90"/>
      <c r="B62" s="90"/>
      <c r="C62" s="111"/>
      <c r="D62" s="90"/>
      <c r="E62" s="36" t="s">
        <v>265</v>
      </c>
      <c r="F62" s="105">
        <f ca="1">SUM(F57:F61)</f>
        <v>0</v>
      </c>
      <c r="G62" s="106">
        <f t="shared" ref="G62:BR62" ca="1" si="129">SUM(G57:G61)</f>
        <v>0</v>
      </c>
      <c r="H62" s="106">
        <f t="shared" ca="1" si="129"/>
        <v>0</v>
      </c>
      <c r="I62" s="107">
        <f t="shared" ca="1" si="129"/>
        <v>0</v>
      </c>
      <c r="J62" s="105">
        <f t="shared" ca="1" si="129"/>
        <v>0</v>
      </c>
      <c r="K62" s="106">
        <f t="shared" ca="1" si="129"/>
        <v>0</v>
      </c>
      <c r="L62" s="106">
        <f t="shared" ca="1" si="129"/>
        <v>0</v>
      </c>
      <c r="M62" s="107">
        <f t="shared" ca="1" si="129"/>
        <v>0</v>
      </c>
      <c r="N62" s="105">
        <f t="shared" ca="1" si="129"/>
        <v>0</v>
      </c>
      <c r="O62" s="106">
        <f t="shared" ca="1" si="129"/>
        <v>0</v>
      </c>
      <c r="P62" s="106">
        <f t="shared" ca="1" si="129"/>
        <v>0</v>
      </c>
      <c r="Q62" s="107">
        <f t="shared" ca="1" si="129"/>
        <v>0</v>
      </c>
      <c r="R62" s="105">
        <f t="shared" ca="1" si="129"/>
        <v>0</v>
      </c>
      <c r="S62" s="106">
        <f t="shared" ca="1" si="129"/>
        <v>0</v>
      </c>
      <c r="T62" s="106">
        <f t="shared" ca="1" si="129"/>
        <v>0</v>
      </c>
      <c r="U62" s="107">
        <f t="shared" ca="1" si="129"/>
        <v>0</v>
      </c>
      <c r="V62" s="105">
        <f t="shared" ca="1" si="129"/>
        <v>0</v>
      </c>
      <c r="W62" s="106">
        <f t="shared" ca="1" si="129"/>
        <v>0</v>
      </c>
      <c r="X62" s="106">
        <f t="shared" ca="1" si="129"/>
        <v>0</v>
      </c>
      <c r="Y62" s="107">
        <f t="shared" ca="1" si="129"/>
        <v>0</v>
      </c>
      <c r="Z62" s="105">
        <f t="shared" ca="1" si="129"/>
        <v>0</v>
      </c>
      <c r="AA62" s="106">
        <f t="shared" ca="1" si="129"/>
        <v>0</v>
      </c>
      <c r="AB62" s="106">
        <f t="shared" ca="1" si="129"/>
        <v>0</v>
      </c>
      <c r="AC62" s="107">
        <f t="shared" ca="1" si="129"/>
        <v>0</v>
      </c>
      <c r="AD62" s="105">
        <f t="shared" ca="1" si="129"/>
        <v>0</v>
      </c>
      <c r="AE62" s="106">
        <f t="shared" ca="1" si="129"/>
        <v>0</v>
      </c>
      <c r="AF62" s="106">
        <f t="shared" ca="1" si="129"/>
        <v>0</v>
      </c>
      <c r="AG62" s="107">
        <f t="shared" ca="1" si="129"/>
        <v>0</v>
      </c>
      <c r="AH62" s="105">
        <f t="shared" ca="1" si="129"/>
        <v>0</v>
      </c>
      <c r="AI62" s="106">
        <f t="shared" ca="1" si="129"/>
        <v>0</v>
      </c>
      <c r="AJ62" s="106">
        <f t="shared" ca="1" si="129"/>
        <v>0</v>
      </c>
      <c r="AK62" s="107">
        <f t="shared" ca="1" si="129"/>
        <v>0</v>
      </c>
      <c r="AL62" s="105">
        <f t="shared" ca="1" si="129"/>
        <v>0</v>
      </c>
      <c r="AM62" s="106">
        <f t="shared" ca="1" si="129"/>
        <v>0</v>
      </c>
      <c r="AN62" s="106">
        <f t="shared" ca="1" si="129"/>
        <v>0</v>
      </c>
      <c r="AO62" s="107">
        <f t="shared" ca="1" si="129"/>
        <v>0</v>
      </c>
      <c r="AP62" s="105">
        <f t="shared" ca="1" si="129"/>
        <v>0</v>
      </c>
      <c r="AQ62" s="106">
        <f t="shared" ca="1" si="129"/>
        <v>0</v>
      </c>
      <c r="AR62" s="106">
        <f t="shared" ca="1" si="129"/>
        <v>0</v>
      </c>
      <c r="AS62" s="107">
        <f t="shared" ca="1" si="129"/>
        <v>0</v>
      </c>
      <c r="AT62" s="105">
        <f t="shared" ca="1" si="129"/>
        <v>0</v>
      </c>
      <c r="AU62" s="106">
        <f t="shared" ca="1" si="129"/>
        <v>0</v>
      </c>
      <c r="AV62" s="106">
        <f t="shared" ca="1" si="129"/>
        <v>0</v>
      </c>
      <c r="AW62" s="107">
        <f t="shared" ca="1" si="129"/>
        <v>0</v>
      </c>
      <c r="AX62" s="105">
        <f t="shared" ca="1" si="129"/>
        <v>0</v>
      </c>
      <c r="AY62" s="106">
        <f t="shared" ca="1" si="129"/>
        <v>0</v>
      </c>
      <c r="AZ62" s="106">
        <f t="shared" ca="1" si="129"/>
        <v>0</v>
      </c>
      <c r="BA62" s="107">
        <f t="shared" ca="1" si="129"/>
        <v>0</v>
      </c>
      <c r="BB62" s="105">
        <f t="shared" ca="1" si="129"/>
        <v>0</v>
      </c>
      <c r="BC62" s="106">
        <f t="shared" ca="1" si="129"/>
        <v>0</v>
      </c>
      <c r="BD62" s="106">
        <f t="shared" ca="1" si="129"/>
        <v>0</v>
      </c>
      <c r="BE62" s="107">
        <f t="shared" ca="1" si="129"/>
        <v>0</v>
      </c>
      <c r="BF62" s="105">
        <f t="shared" ca="1" si="129"/>
        <v>0</v>
      </c>
      <c r="BG62" s="106">
        <f t="shared" ca="1" si="129"/>
        <v>0</v>
      </c>
      <c r="BH62" s="106">
        <f t="shared" ca="1" si="129"/>
        <v>0</v>
      </c>
      <c r="BI62" s="107">
        <f t="shared" ca="1" si="129"/>
        <v>0</v>
      </c>
      <c r="BJ62" s="105">
        <f t="shared" ca="1" si="129"/>
        <v>0</v>
      </c>
      <c r="BK62" s="106">
        <f t="shared" ca="1" si="129"/>
        <v>0</v>
      </c>
      <c r="BL62" s="106">
        <f t="shared" ca="1" si="129"/>
        <v>0</v>
      </c>
      <c r="BM62" s="107">
        <f t="shared" ca="1" si="129"/>
        <v>0</v>
      </c>
      <c r="BN62" s="105">
        <f t="shared" ca="1" si="129"/>
        <v>0</v>
      </c>
      <c r="BO62" s="106">
        <f t="shared" ca="1" si="129"/>
        <v>0</v>
      </c>
      <c r="BP62" s="106">
        <f t="shared" ca="1" si="129"/>
        <v>0</v>
      </c>
      <c r="BQ62" s="107">
        <f t="shared" ca="1" si="129"/>
        <v>0</v>
      </c>
      <c r="BR62" s="105">
        <f t="shared" ca="1" si="129"/>
        <v>0</v>
      </c>
      <c r="BS62" s="106">
        <f t="shared" ref="BS62:DI62" ca="1" si="130">SUM(BS57:BS61)</f>
        <v>0</v>
      </c>
      <c r="BT62" s="106">
        <f t="shared" ca="1" si="130"/>
        <v>0</v>
      </c>
      <c r="BU62" s="107">
        <f t="shared" ca="1" si="130"/>
        <v>0</v>
      </c>
      <c r="BV62" s="105">
        <f t="shared" ca="1" si="130"/>
        <v>0</v>
      </c>
      <c r="BW62" s="106">
        <f t="shared" ca="1" si="130"/>
        <v>0</v>
      </c>
      <c r="BX62" s="106">
        <f t="shared" ca="1" si="130"/>
        <v>0</v>
      </c>
      <c r="BY62" s="107">
        <f t="shared" ca="1" si="130"/>
        <v>0</v>
      </c>
      <c r="BZ62" s="105">
        <f t="shared" ca="1" si="130"/>
        <v>0</v>
      </c>
      <c r="CA62" s="106">
        <f t="shared" ca="1" si="130"/>
        <v>0</v>
      </c>
      <c r="CB62" s="106">
        <f t="shared" ca="1" si="130"/>
        <v>0</v>
      </c>
      <c r="CC62" s="107">
        <f t="shared" ca="1" si="130"/>
        <v>0</v>
      </c>
      <c r="CD62" s="105">
        <f t="shared" ca="1" si="130"/>
        <v>0</v>
      </c>
      <c r="CE62" s="106">
        <f t="shared" ca="1" si="130"/>
        <v>0</v>
      </c>
      <c r="CF62" s="106">
        <f t="shared" ca="1" si="130"/>
        <v>0</v>
      </c>
      <c r="CG62" s="107">
        <f t="shared" ca="1" si="130"/>
        <v>0</v>
      </c>
      <c r="CH62" s="105">
        <f t="shared" ca="1" si="130"/>
        <v>0</v>
      </c>
      <c r="CI62" s="106">
        <f t="shared" ca="1" si="130"/>
        <v>0</v>
      </c>
      <c r="CJ62" s="106">
        <f t="shared" ca="1" si="130"/>
        <v>0</v>
      </c>
      <c r="CK62" s="107">
        <f t="shared" ca="1" si="130"/>
        <v>0</v>
      </c>
      <c r="CL62" s="105">
        <f t="shared" ca="1" si="130"/>
        <v>0</v>
      </c>
      <c r="CM62" s="106">
        <f t="shared" ca="1" si="130"/>
        <v>0</v>
      </c>
      <c r="CN62" s="106">
        <f t="shared" ca="1" si="130"/>
        <v>0</v>
      </c>
      <c r="CO62" s="107">
        <f t="shared" ca="1" si="130"/>
        <v>0</v>
      </c>
      <c r="CP62" s="105">
        <f t="shared" ca="1" si="130"/>
        <v>0</v>
      </c>
      <c r="CQ62" s="106">
        <f t="shared" ca="1" si="130"/>
        <v>0</v>
      </c>
      <c r="CR62" s="106">
        <f t="shared" ca="1" si="130"/>
        <v>0</v>
      </c>
      <c r="CS62" s="107">
        <f t="shared" ca="1" si="130"/>
        <v>0</v>
      </c>
      <c r="CT62" s="105">
        <f t="shared" ca="1" si="130"/>
        <v>0</v>
      </c>
      <c r="CU62" s="106">
        <f t="shared" ca="1" si="130"/>
        <v>0</v>
      </c>
      <c r="CV62" s="106">
        <f t="shared" ca="1" si="130"/>
        <v>0</v>
      </c>
      <c r="CW62" s="107">
        <f t="shared" ca="1" si="130"/>
        <v>0</v>
      </c>
      <c r="CX62" s="105">
        <f t="shared" ca="1" si="130"/>
        <v>0</v>
      </c>
      <c r="CY62" s="106">
        <f t="shared" ca="1" si="130"/>
        <v>0</v>
      </c>
      <c r="CZ62" s="106">
        <f t="shared" ca="1" si="130"/>
        <v>0</v>
      </c>
      <c r="DA62" s="107">
        <f t="shared" ca="1" si="130"/>
        <v>0</v>
      </c>
      <c r="DB62" s="105">
        <f t="shared" ca="1" si="130"/>
        <v>0</v>
      </c>
      <c r="DC62" s="106">
        <f t="shared" ca="1" si="130"/>
        <v>0</v>
      </c>
      <c r="DD62" s="106">
        <f t="shared" ca="1" si="130"/>
        <v>0</v>
      </c>
      <c r="DE62" s="107">
        <f t="shared" ca="1" si="130"/>
        <v>0</v>
      </c>
      <c r="DF62" s="105">
        <f t="shared" ca="1" si="130"/>
        <v>0</v>
      </c>
      <c r="DG62" s="106">
        <f t="shared" ca="1" si="130"/>
        <v>0</v>
      </c>
      <c r="DH62" s="106">
        <f t="shared" ca="1" si="130"/>
        <v>0</v>
      </c>
      <c r="DI62" s="107">
        <f t="shared" ca="1" si="130"/>
        <v>0</v>
      </c>
      <c r="DJ62" s="69"/>
      <c r="DK62" s="106">
        <f t="shared" ref="DK62:EK62" ca="1" si="131">SUM(DK57:DK61)</f>
        <v>0</v>
      </c>
      <c r="DL62" s="106" t="e">
        <f t="shared" ca="1" si="131"/>
        <v>#N/A</v>
      </c>
      <c r="DM62" s="106" t="e">
        <f t="shared" ca="1" si="131"/>
        <v>#VALUE!</v>
      </c>
      <c r="DN62" s="106" t="e">
        <f t="shared" ca="1" si="131"/>
        <v>#VALUE!</v>
      </c>
      <c r="DO62" s="106" t="e">
        <f t="shared" ca="1" si="131"/>
        <v>#VALUE!</v>
      </c>
      <c r="DP62" s="106" t="e">
        <f t="shared" ca="1" si="131"/>
        <v>#VALUE!</v>
      </c>
      <c r="DQ62" s="106" t="e">
        <f t="shared" ca="1" si="131"/>
        <v>#VALUE!</v>
      </c>
      <c r="DR62" s="106" t="e">
        <f t="shared" ca="1" si="131"/>
        <v>#VALUE!</v>
      </c>
      <c r="DS62" s="106" t="e">
        <f t="shared" ca="1" si="131"/>
        <v>#VALUE!</v>
      </c>
      <c r="DT62" s="106" t="e">
        <f t="shared" ca="1" si="131"/>
        <v>#VALUE!</v>
      </c>
      <c r="DU62" s="106" t="e">
        <f t="shared" ca="1" si="131"/>
        <v>#VALUE!</v>
      </c>
      <c r="DV62" s="106" t="e">
        <f t="shared" ca="1" si="131"/>
        <v>#VALUE!</v>
      </c>
      <c r="DW62" s="106" t="e">
        <f t="shared" ca="1" si="131"/>
        <v>#VALUE!</v>
      </c>
      <c r="DX62" s="106" t="e">
        <f t="shared" ca="1" si="131"/>
        <v>#VALUE!</v>
      </c>
      <c r="DY62" s="106" t="e">
        <f t="shared" ca="1" si="131"/>
        <v>#VALUE!</v>
      </c>
      <c r="DZ62" s="106" t="e">
        <f t="shared" ca="1" si="131"/>
        <v>#VALUE!</v>
      </c>
      <c r="EA62" s="106" t="e">
        <f t="shared" ca="1" si="131"/>
        <v>#VALUE!</v>
      </c>
      <c r="EB62" s="106" t="e">
        <f t="shared" ca="1" si="131"/>
        <v>#VALUE!</v>
      </c>
      <c r="EC62" s="106" t="e">
        <f t="shared" ca="1" si="131"/>
        <v>#VALUE!</v>
      </c>
      <c r="ED62" s="106" t="e">
        <f t="shared" ca="1" si="131"/>
        <v>#VALUE!</v>
      </c>
      <c r="EE62" s="106" t="e">
        <f t="shared" ca="1" si="131"/>
        <v>#VALUE!</v>
      </c>
      <c r="EF62" s="106" t="e">
        <f t="shared" ca="1" si="131"/>
        <v>#VALUE!</v>
      </c>
      <c r="EG62" s="106" t="e">
        <f t="shared" ca="1" si="131"/>
        <v>#VALUE!</v>
      </c>
      <c r="EH62" s="106" t="e">
        <f t="shared" ca="1" si="131"/>
        <v>#VALUE!</v>
      </c>
      <c r="EI62" s="106" t="e">
        <f t="shared" ca="1" si="131"/>
        <v>#VALUE!</v>
      </c>
      <c r="EJ62" s="106" t="e">
        <f t="shared" ca="1" si="131"/>
        <v>#VALUE!</v>
      </c>
      <c r="EK62" s="106" t="e">
        <f t="shared" ca="1" si="131"/>
        <v>#VALUE!</v>
      </c>
    </row>
    <row r="63" spans="1:141" x14ac:dyDescent="0.25">
      <c r="A63" s="90"/>
      <c r="B63" s="90"/>
      <c r="C63" s="90"/>
      <c r="D63" s="90"/>
      <c r="F63" s="113"/>
      <c r="G63" s="69"/>
      <c r="H63" s="69"/>
      <c r="I63" s="69"/>
      <c r="J63" s="113"/>
      <c r="K63" s="69"/>
      <c r="L63" s="69"/>
      <c r="M63" s="69"/>
      <c r="N63" s="113"/>
      <c r="O63" s="69"/>
      <c r="P63" s="69"/>
      <c r="Q63" s="69"/>
      <c r="R63" s="113"/>
      <c r="S63" s="69"/>
      <c r="T63" s="69"/>
      <c r="U63" s="69"/>
      <c r="V63" s="113"/>
      <c r="W63" s="69"/>
      <c r="X63" s="69"/>
      <c r="Y63" s="69"/>
      <c r="Z63" s="113"/>
      <c r="AA63" s="69"/>
      <c r="AB63" s="69"/>
      <c r="AC63" s="69"/>
      <c r="AD63" s="113"/>
      <c r="AE63" s="69"/>
      <c r="AF63" s="69"/>
      <c r="AG63" s="69"/>
      <c r="AH63" s="113"/>
      <c r="AI63" s="69"/>
      <c r="AJ63" s="69"/>
      <c r="AK63" s="69"/>
      <c r="AL63" s="113"/>
      <c r="AM63" s="69"/>
      <c r="AN63" s="69"/>
      <c r="AO63" s="69"/>
      <c r="AP63" s="113"/>
      <c r="AQ63" s="69"/>
      <c r="AR63" s="69"/>
      <c r="AS63" s="69"/>
      <c r="AT63" s="113"/>
      <c r="AU63" s="69"/>
      <c r="AV63" s="69"/>
      <c r="AW63" s="69"/>
      <c r="AX63" s="113"/>
      <c r="AY63" s="69"/>
      <c r="AZ63" s="69"/>
      <c r="BA63" s="69"/>
      <c r="BB63" s="113"/>
      <c r="BC63" s="69"/>
      <c r="BD63" s="69"/>
      <c r="BE63" s="69"/>
      <c r="BF63" s="113"/>
      <c r="BG63" s="69"/>
      <c r="BH63" s="69"/>
      <c r="BI63" s="69"/>
      <c r="BJ63" s="113"/>
      <c r="BK63" s="69"/>
      <c r="BL63" s="69"/>
      <c r="BM63" s="69"/>
      <c r="BN63" s="113"/>
      <c r="BO63" s="69"/>
      <c r="BP63" s="69"/>
      <c r="BQ63" s="69"/>
      <c r="BR63" s="113"/>
      <c r="BS63" s="69"/>
      <c r="BT63" s="69"/>
      <c r="BU63" s="69"/>
      <c r="BV63" s="113"/>
      <c r="BW63" s="69"/>
      <c r="BX63" s="69"/>
      <c r="BY63" s="69"/>
      <c r="BZ63" s="113"/>
      <c r="CA63" s="69"/>
      <c r="CB63" s="69"/>
      <c r="CC63" s="69"/>
      <c r="CD63" s="113"/>
      <c r="CE63" s="69"/>
      <c r="CF63" s="69"/>
      <c r="CG63" s="69"/>
      <c r="CH63" s="113"/>
      <c r="CI63" s="69"/>
      <c r="CJ63" s="69"/>
      <c r="CK63" s="69"/>
      <c r="CL63" s="113"/>
      <c r="CM63" s="69"/>
      <c r="CN63" s="69"/>
      <c r="CO63" s="69"/>
      <c r="CP63" s="113"/>
      <c r="CQ63" s="69"/>
      <c r="CR63" s="69"/>
      <c r="CS63" s="69"/>
      <c r="CT63" s="113"/>
      <c r="CU63" s="69"/>
      <c r="CV63" s="69"/>
      <c r="CW63" s="69"/>
      <c r="CX63" s="113"/>
      <c r="CY63" s="69"/>
      <c r="CZ63" s="69"/>
      <c r="DA63" s="69"/>
      <c r="DB63" s="113"/>
      <c r="DC63" s="69"/>
      <c r="DD63" s="69"/>
      <c r="DE63" s="69"/>
      <c r="DF63" s="113"/>
      <c r="DG63" s="69"/>
      <c r="DH63" s="69"/>
      <c r="DI63" s="114"/>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row>
    <row r="64" spans="1:141" x14ac:dyDescent="0.25">
      <c r="A64" s="90"/>
      <c r="B64" s="90"/>
      <c r="C64" s="111"/>
      <c r="D64" s="90"/>
      <c r="E64" s="153" t="s">
        <v>266</v>
      </c>
      <c r="F64" s="188">
        <f ca="1">SUM(F55,F62)</f>
        <v>0</v>
      </c>
      <c r="G64" s="106">
        <f t="shared" ref="G64:BR64" ca="1" si="132">SUM(G55,G62)</f>
        <v>0</v>
      </c>
      <c r="H64" s="106">
        <f t="shared" ca="1" si="132"/>
        <v>0</v>
      </c>
      <c r="I64" s="107">
        <f t="shared" ca="1" si="132"/>
        <v>0</v>
      </c>
      <c r="J64" s="105">
        <f t="shared" ca="1" si="132"/>
        <v>0</v>
      </c>
      <c r="K64" s="106">
        <f t="shared" ca="1" si="132"/>
        <v>0</v>
      </c>
      <c r="L64" s="106">
        <f t="shared" ca="1" si="132"/>
        <v>0</v>
      </c>
      <c r="M64" s="107">
        <f t="shared" ca="1" si="132"/>
        <v>0</v>
      </c>
      <c r="N64" s="105">
        <f t="shared" ca="1" si="132"/>
        <v>0</v>
      </c>
      <c r="O64" s="106">
        <f t="shared" ca="1" si="132"/>
        <v>0</v>
      </c>
      <c r="P64" s="106">
        <f t="shared" ca="1" si="132"/>
        <v>0</v>
      </c>
      <c r="Q64" s="107">
        <f t="shared" ca="1" si="132"/>
        <v>0</v>
      </c>
      <c r="R64" s="105">
        <f t="shared" ca="1" si="132"/>
        <v>0</v>
      </c>
      <c r="S64" s="106">
        <f t="shared" ca="1" si="132"/>
        <v>0</v>
      </c>
      <c r="T64" s="106">
        <f t="shared" ca="1" si="132"/>
        <v>0</v>
      </c>
      <c r="U64" s="107">
        <f t="shared" ca="1" si="132"/>
        <v>0</v>
      </c>
      <c r="V64" s="105">
        <f t="shared" ca="1" si="132"/>
        <v>0</v>
      </c>
      <c r="W64" s="106">
        <f t="shared" ca="1" si="132"/>
        <v>0</v>
      </c>
      <c r="X64" s="106">
        <f t="shared" ca="1" si="132"/>
        <v>0</v>
      </c>
      <c r="Y64" s="107">
        <f t="shared" ca="1" si="132"/>
        <v>0</v>
      </c>
      <c r="Z64" s="105">
        <f t="shared" ca="1" si="132"/>
        <v>0</v>
      </c>
      <c r="AA64" s="106">
        <f t="shared" ca="1" si="132"/>
        <v>0</v>
      </c>
      <c r="AB64" s="106">
        <f t="shared" ca="1" si="132"/>
        <v>0</v>
      </c>
      <c r="AC64" s="107">
        <f t="shared" ca="1" si="132"/>
        <v>0</v>
      </c>
      <c r="AD64" s="105">
        <f t="shared" ca="1" si="132"/>
        <v>0</v>
      </c>
      <c r="AE64" s="106">
        <f t="shared" ca="1" si="132"/>
        <v>0</v>
      </c>
      <c r="AF64" s="106">
        <f t="shared" ca="1" si="132"/>
        <v>0</v>
      </c>
      <c r="AG64" s="107">
        <f t="shared" ca="1" si="132"/>
        <v>0</v>
      </c>
      <c r="AH64" s="105">
        <f t="shared" ca="1" si="132"/>
        <v>0</v>
      </c>
      <c r="AI64" s="106">
        <f t="shared" ca="1" si="132"/>
        <v>0</v>
      </c>
      <c r="AJ64" s="106">
        <f t="shared" ca="1" si="132"/>
        <v>0</v>
      </c>
      <c r="AK64" s="107">
        <f t="shared" ca="1" si="132"/>
        <v>0</v>
      </c>
      <c r="AL64" s="105">
        <f t="shared" ca="1" si="132"/>
        <v>0</v>
      </c>
      <c r="AM64" s="106">
        <f t="shared" ca="1" si="132"/>
        <v>0</v>
      </c>
      <c r="AN64" s="106">
        <f t="shared" ca="1" si="132"/>
        <v>0</v>
      </c>
      <c r="AO64" s="107">
        <f t="shared" ca="1" si="132"/>
        <v>0</v>
      </c>
      <c r="AP64" s="105">
        <f t="shared" ca="1" si="132"/>
        <v>0</v>
      </c>
      <c r="AQ64" s="106">
        <f t="shared" ca="1" si="132"/>
        <v>0</v>
      </c>
      <c r="AR64" s="106">
        <f t="shared" ca="1" si="132"/>
        <v>0</v>
      </c>
      <c r="AS64" s="107">
        <f t="shared" ca="1" si="132"/>
        <v>0</v>
      </c>
      <c r="AT64" s="105">
        <f t="shared" ca="1" si="132"/>
        <v>0</v>
      </c>
      <c r="AU64" s="106">
        <f t="shared" ca="1" si="132"/>
        <v>0</v>
      </c>
      <c r="AV64" s="106">
        <f t="shared" ca="1" si="132"/>
        <v>0</v>
      </c>
      <c r="AW64" s="107">
        <f t="shared" ca="1" si="132"/>
        <v>0</v>
      </c>
      <c r="AX64" s="105">
        <f t="shared" ca="1" si="132"/>
        <v>0</v>
      </c>
      <c r="AY64" s="106">
        <f t="shared" ca="1" si="132"/>
        <v>0</v>
      </c>
      <c r="AZ64" s="106">
        <f t="shared" ca="1" si="132"/>
        <v>0</v>
      </c>
      <c r="BA64" s="107">
        <f t="shared" ca="1" si="132"/>
        <v>0</v>
      </c>
      <c r="BB64" s="105">
        <f t="shared" ca="1" si="132"/>
        <v>0</v>
      </c>
      <c r="BC64" s="106">
        <f t="shared" ca="1" si="132"/>
        <v>0</v>
      </c>
      <c r="BD64" s="106">
        <f t="shared" ca="1" si="132"/>
        <v>0</v>
      </c>
      <c r="BE64" s="107">
        <f t="shared" ca="1" si="132"/>
        <v>0</v>
      </c>
      <c r="BF64" s="105">
        <f t="shared" ca="1" si="132"/>
        <v>0</v>
      </c>
      <c r="BG64" s="106">
        <f t="shared" ca="1" si="132"/>
        <v>0</v>
      </c>
      <c r="BH64" s="106">
        <f t="shared" ca="1" si="132"/>
        <v>0</v>
      </c>
      <c r="BI64" s="107">
        <f t="shared" ca="1" si="132"/>
        <v>0</v>
      </c>
      <c r="BJ64" s="105">
        <f t="shared" ca="1" si="132"/>
        <v>0</v>
      </c>
      <c r="BK64" s="106">
        <f t="shared" ca="1" si="132"/>
        <v>0</v>
      </c>
      <c r="BL64" s="106">
        <f t="shared" ca="1" si="132"/>
        <v>0</v>
      </c>
      <c r="BM64" s="107">
        <f t="shared" ca="1" si="132"/>
        <v>0</v>
      </c>
      <c r="BN64" s="105">
        <f t="shared" ca="1" si="132"/>
        <v>0</v>
      </c>
      <c r="BO64" s="106">
        <f t="shared" ca="1" si="132"/>
        <v>0</v>
      </c>
      <c r="BP64" s="106">
        <f t="shared" ca="1" si="132"/>
        <v>0</v>
      </c>
      <c r="BQ64" s="107">
        <f t="shared" ca="1" si="132"/>
        <v>0</v>
      </c>
      <c r="BR64" s="105">
        <f t="shared" ca="1" si="132"/>
        <v>0</v>
      </c>
      <c r="BS64" s="106">
        <f t="shared" ref="BS64:ED64" ca="1" si="133">SUM(BS55,BS62)</f>
        <v>0</v>
      </c>
      <c r="BT64" s="106">
        <f t="shared" ca="1" si="133"/>
        <v>0</v>
      </c>
      <c r="BU64" s="107">
        <f t="shared" ca="1" si="133"/>
        <v>0</v>
      </c>
      <c r="BV64" s="105">
        <f t="shared" ca="1" si="133"/>
        <v>0</v>
      </c>
      <c r="BW64" s="106">
        <f t="shared" ca="1" si="133"/>
        <v>0</v>
      </c>
      <c r="BX64" s="106">
        <f t="shared" ca="1" si="133"/>
        <v>0</v>
      </c>
      <c r="BY64" s="107">
        <f t="shared" ca="1" si="133"/>
        <v>0</v>
      </c>
      <c r="BZ64" s="105">
        <f t="shared" ca="1" si="133"/>
        <v>0</v>
      </c>
      <c r="CA64" s="106">
        <f t="shared" ca="1" si="133"/>
        <v>0</v>
      </c>
      <c r="CB64" s="106">
        <f t="shared" ca="1" si="133"/>
        <v>0</v>
      </c>
      <c r="CC64" s="107">
        <f t="shared" ca="1" si="133"/>
        <v>0</v>
      </c>
      <c r="CD64" s="105">
        <f t="shared" ca="1" si="133"/>
        <v>0</v>
      </c>
      <c r="CE64" s="106">
        <f t="shared" ca="1" si="133"/>
        <v>0</v>
      </c>
      <c r="CF64" s="106">
        <f t="shared" ca="1" si="133"/>
        <v>0</v>
      </c>
      <c r="CG64" s="107">
        <f t="shared" ca="1" si="133"/>
        <v>0</v>
      </c>
      <c r="CH64" s="105">
        <f t="shared" ca="1" si="133"/>
        <v>0</v>
      </c>
      <c r="CI64" s="106">
        <f t="shared" ca="1" si="133"/>
        <v>0</v>
      </c>
      <c r="CJ64" s="106">
        <f t="shared" ca="1" si="133"/>
        <v>0</v>
      </c>
      <c r="CK64" s="107">
        <f t="shared" ca="1" si="133"/>
        <v>0</v>
      </c>
      <c r="CL64" s="105">
        <f t="shared" ca="1" si="133"/>
        <v>0</v>
      </c>
      <c r="CM64" s="106">
        <f t="shared" ca="1" si="133"/>
        <v>0</v>
      </c>
      <c r="CN64" s="106">
        <f t="shared" ca="1" si="133"/>
        <v>0</v>
      </c>
      <c r="CO64" s="107">
        <f t="shared" ca="1" si="133"/>
        <v>0</v>
      </c>
      <c r="CP64" s="105">
        <f t="shared" ca="1" si="133"/>
        <v>0</v>
      </c>
      <c r="CQ64" s="106">
        <f t="shared" ca="1" si="133"/>
        <v>0</v>
      </c>
      <c r="CR64" s="106">
        <f t="shared" ca="1" si="133"/>
        <v>0</v>
      </c>
      <c r="CS64" s="107">
        <f t="shared" ca="1" si="133"/>
        <v>0</v>
      </c>
      <c r="CT64" s="105">
        <f t="shared" ca="1" si="133"/>
        <v>0</v>
      </c>
      <c r="CU64" s="106">
        <f t="shared" ca="1" si="133"/>
        <v>0</v>
      </c>
      <c r="CV64" s="106">
        <f t="shared" ca="1" si="133"/>
        <v>0</v>
      </c>
      <c r="CW64" s="107">
        <f t="shared" ca="1" si="133"/>
        <v>0</v>
      </c>
      <c r="CX64" s="105">
        <f t="shared" ca="1" si="133"/>
        <v>0</v>
      </c>
      <c r="CY64" s="106">
        <f t="shared" ca="1" si="133"/>
        <v>0</v>
      </c>
      <c r="CZ64" s="106">
        <f t="shared" ca="1" si="133"/>
        <v>0</v>
      </c>
      <c r="DA64" s="107">
        <f t="shared" ca="1" si="133"/>
        <v>0</v>
      </c>
      <c r="DB64" s="105">
        <f t="shared" ca="1" si="133"/>
        <v>0</v>
      </c>
      <c r="DC64" s="106">
        <f t="shared" ca="1" si="133"/>
        <v>0</v>
      </c>
      <c r="DD64" s="106">
        <f t="shared" ca="1" si="133"/>
        <v>0</v>
      </c>
      <c r="DE64" s="107">
        <f t="shared" ca="1" si="133"/>
        <v>0</v>
      </c>
      <c r="DF64" s="105">
        <f t="shared" ca="1" si="133"/>
        <v>0</v>
      </c>
      <c r="DG64" s="106">
        <f t="shared" ca="1" si="133"/>
        <v>0</v>
      </c>
      <c r="DH64" s="106">
        <f t="shared" ca="1" si="133"/>
        <v>0</v>
      </c>
      <c r="DI64" s="107">
        <f t="shared" ca="1" si="133"/>
        <v>0</v>
      </c>
      <c r="DJ64" s="69"/>
      <c r="DK64" s="106">
        <f t="shared" ca="1" si="133"/>
        <v>0</v>
      </c>
      <c r="DL64" s="106" t="e">
        <f t="shared" ca="1" si="133"/>
        <v>#N/A</v>
      </c>
      <c r="DM64" s="106" t="e">
        <f t="shared" ca="1" si="133"/>
        <v>#VALUE!</v>
      </c>
      <c r="DN64" s="106" t="e">
        <f t="shared" ca="1" si="133"/>
        <v>#VALUE!</v>
      </c>
      <c r="DO64" s="106" t="e">
        <f t="shared" ca="1" si="133"/>
        <v>#VALUE!</v>
      </c>
      <c r="DP64" s="106" t="e">
        <f t="shared" ca="1" si="133"/>
        <v>#VALUE!</v>
      </c>
      <c r="DQ64" s="106" t="e">
        <f t="shared" ca="1" si="133"/>
        <v>#VALUE!</v>
      </c>
      <c r="DR64" s="106" t="e">
        <f t="shared" ca="1" si="133"/>
        <v>#VALUE!</v>
      </c>
      <c r="DS64" s="106" t="e">
        <f t="shared" ca="1" si="133"/>
        <v>#VALUE!</v>
      </c>
      <c r="DT64" s="106" t="e">
        <f t="shared" ca="1" si="133"/>
        <v>#VALUE!</v>
      </c>
      <c r="DU64" s="106" t="e">
        <f t="shared" ca="1" si="133"/>
        <v>#VALUE!</v>
      </c>
      <c r="DV64" s="106" t="e">
        <f t="shared" ca="1" si="133"/>
        <v>#VALUE!</v>
      </c>
      <c r="DW64" s="106" t="e">
        <f t="shared" ca="1" si="133"/>
        <v>#VALUE!</v>
      </c>
      <c r="DX64" s="106" t="e">
        <f t="shared" ca="1" si="133"/>
        <v>#VALUE!</v>
      </c>
      <c r="DY64" s="106" t="e">
        <f t="shared" ca="1" si="133"/>
        <v>#VALUE!</v>
      </c>
      <c r="DZ64" s="106" t="e">
        <f t="shared" ca="1" si="133"/>
        <v>#VALUE!</v>
      </c>
      <c r="EA64" s="106" t="e">
        <f t="shared" ca="1" si="133"/>
        <v>#VALUE!</v>
      </c>
      <c r="EB64" s="106" t="e">
        <f t="shared" ca="1" si="133"/>
        <v>#VALUE!</v>
      </c>
      <c r="EC64" s="106" t="e">
        <f t="shared" ca="1" si="133"/>
        <v>#VALUE!</v>
      </c>
      <c r="ED64" s="106" t="e">
        <f t="shared" ca="1" si="133"/>
        <v>#VALUE!</v>
      </c>
      <c r="EE64" s="106" t="e">
        <f t="shared" ref="EE64:EK64" ca="1" si="134">SUM(EE55,EE62)</f>
        <v>#VALUE!</v>
      </c>
      <c r="EF64" s="106" t="e">
        <f t="shared" ca="1" si="134"/>
        <v>#VALUE!</v>
      </c>
      <c r="EG64" s="106" t="e">
        <f t="shared" ca="1" si="134"/>
        <v>#VALUE!</v>
      </c>
      <c r="EH64" s="106" t="e">
        <f t="shared" ca="1" si="134"/>
        <v>#VALUE!</v>
      </c>
      <c r="EI64" s="106" t="e">
        <f t="shared" ca="1" si="134"/>
        <v>#VALUE!</v>
      </c>
      <c r="EJ64" s="106" t="e">
        <f t="shared" ca="1" si="134"/>
        <v>#VALUE!</v>
      </c>
      <c r="EK64" s="106" t="e">
        <f t="shared" ca="1" si="134"/>
        <v>#VALUE!</v>
      </c>
    </row>
    <row r="65" spans="1:141" x14ac:dyDescent="0.25">
      <c r="A65" s="129"/>
      <c r="B65" s="129"/>
      <c r="C65" s="129"/>
      <c r="D65" s="129"/>
      <c r="E65" s="122"/>
      <c r="F65" s="189"/>
      <c r="G65" s="190"/>
      <c r="H65" s="190"/>
      <c r="I65" s="190"/>
      <c r="J65" s="189"/>
      <c r="K65" s="190"/>
      <c r="L65" s="190"/>
      <c r="M65" s="190"/>
      <c r="N65" s="189"/>
      <c r="O65" s="190"/>
      <c r="P65" s="190"/>
      <c r="Q65" s="190"/>
      <c r="R65" s="189"/>
      <c r="S65" s="190"/>
      <c r="T65" s="190"/>
      <c r="U65" s="190"/>
      <c r="V65" s="189"/>
      <c r="W65" s="190"/>
      <c r="X65" s="190"/>
      <c r="Y65" s="190"/>
      <c r="Z65" s="189"/>
      <c r="AA65" s="190"/>
      <c r="AB65" s="190"/>
      <c r="AC65" s="190"/>
      <c r="AD65" s="189"/>
      <c r="AE65" s="190"/>
      <c r="AF65" s="190"/>
      <c r="AG65" s="190"/>
      <c r="AH65" s="189"/>
      <c r="AI65" s="190"/>
      <c r="AJ65" s="190"/>
      <c r="AK65" s="190"/>
      <c r="AL65" s="189"/>
      <c r="AM65" s="190"/>
      <c r="AN65" s="190"/>
      <c r="AO65" s="190"/>
      <c r="AP65" s="189"/>
      <c r="AQ65" s="190"/>
      <c r="AR65" s="190"/>
      <c r="AS65" s="190"/>
      <c r="AT65" s="189"/>
      <c r="AU65" s="190"/>
      <c r="AV65" s="190"/>
      <c r="AW65" s="190"/>
      <c r="AX65" s="189"/>
      <c r="AY65" s="190"/>
      <c r="AZ65" s="190"/>
      <c r="BA65" s="190"/>
      <c r="BB65" s="189"/>
      <c r="BC65" s="190"/>
      <c r="BD65" s="190"/>
      <c r="BE65" s="190"/>
      <c r="BF65" s="189"/>
      <c r="BG65" s="190"/>
      <c r="BH65" s="190"/>
      <c r="BI65" s="190"/>
      <c r="BJ65" s="189"/>
      <c r="BK65" s="190"/>
      <c r="BL65" s="190"/>
      <c r="BM65" s="190"/>
      <c r="BN65" s="189"/>
      <c r="BO65" s="190"/>
      <c r="BP65" s="190"/>
      <c r="BQ65" s="190"/>
      <c r="BR65" s="189"/>
      <c r="BS65" s="190"/>
      <c r="BT65" s="190"/>
      <c r="BU65" s="190"/>
      <c r="BV65" s="189"/>
      <c r="BW65" s="190"/>
      <c r="BX65" s="190"/>
      <c r="BY65" s="190"/>
      <c r="BZ65" s="189"/>
      <c r="CA65" s="190"/>
      <c r="CB65" s="190"/>
      <c r="CC65" s="190"/>
      <c r="CD65" s="189"/>
      <c r="CE65" s="190"/>
      <c r="CF65" s="190"/>
      <c r="CG65" s="190"/>
      <c r="CH65" s="189"/>
      <c r="CI65" s="190"/>
      <c r="CJ65" s="190"/>
      <c r="CK65" s="190"/>
      <c r="CL65" s="189"/>
      <c r="CM65" s="190"/>
      <c r="CN65" s="190"/>
      <c r="CO65" s="190"/>
      <c r="CP65" s="189"/>
      <c r="CQ65" s="190"/>
      <c r="CR65" s="190"/>
      <c r="CS65" s="190"/>
      <c r="CT65" s="189"/>
      <c r="CU65" s="190"/>
      <c r="CV65" s="190"/>
      <c r="CW65" s="190"/>
      <c r="CX65" s="189"/>
      <c r="CY65" s="190"/>
      <c r="CZ65" s="190"/>
      <c r="DA65" s="190"/>
      <c r="DB65" s="189"/>
      <c r="DC65" s="190"/>
      <c r="DD65" s="190"/>
      <c r="DE65" s="190"/>
      <c r="DF65" s="189"/>
      <c r="DG65" s="190"/>
      <c r="DH65" s="190"/>
      <c r="DI65" s="191"/>
      <c r="DJ65" s="69"/>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row>
    <row r="66" spans="1:141" x14ac:dyDescent="0.25">
      <c r="A66" s="90"/>
      <c r="B66" s="90"/>
      <c r="C66" s="90"/>
      <c r="D66" s="90"/>
      <c r="F66" s="113"/>
      <c r="G66" s="69"/>
      <c r="H66" s="69"/>
      <c r="I66" s="69"/>
      <c r="J66" s="113"/>
      <c r="K66" s="69"/>
      <c r="L66" s="69"/>
      <c r="M66" s="69"/>
      <c r="N66" s="113"/>
      <c r="O66" s="69"/>
      <c r="P66" s="69"/>
      <c r="Q66" s="69"/>
      <c r="R66" s="113"/>
      <c r="S66" s="69"/>
      <c r="T66" s="69"/>
      <c r="U66" s="69"/>
      <c r="V66" s="113"/>
      <c r="W66" s="69"/>
      <c r="X66" s="69"/>
      <c r="Y66" s="69"/>
      <c r="Z66" s="113"/>
      <c r="AA66" s="69"/>
      <c r="AB66" s="69"/>
      <c r="AC66" s="69"/>
      <c r="AD66" s="113"/>
      <c r="AE66" s="69"/>
      <c r="AF66" s="69"/>
      <c r="AG66" s="69"/>
      <c r="AH66" s="113"/>
      <c r="AI66" s="69"/>
      <c r="AJ66" s="69"/>
      <c r="AK66" s="69"/>
      <c r="AL66" s="113"/>
      <c r="AM66" s="69"/>
      <c r="AN66" s="69"/>
      <c r="AO66" s="69"/>
      <c r="AP66" s="113"/>
      <c r="AQ66" s="69"/>
      <c r="AR66" s="69"/>
      <c r="AS66" s="69"/>
      <c r="AT66" s="113"/>
      <c r="AU66" s="69"/>
      <c r="AV66" s="69"/>
      <c r="AW66" s="69"/>
      <c r="AX66" s="113"/>
      <c r="AY66" s="69"/>
      <c r="AZ66" s="69"/>
      <c r="BA66" s="69"/>
      <c r="BB66" s="113"/>
      <c r="BC66" s="69"/>
      <c r="BD66" s="69"/>
      <c r="BE66" s="69"/>
      <c r="BF66" s="113"/>
      <c r="BG66" s="69"/>
      <c r="BH66" s="69"/>
      <c r="BI66" s="69"/>
      <c r="BJ66" s="113"/>
      <c r="BK66" s="69"/>
      <c r="BL66" s="69"/>
      <c r="BM66" s="69"/>
      <c r="BN66" s="113"/>
      <c r="BO66" s="69"/>
      <c r="BP66" s="69"/>
      <c r="BQ66" s="69"/>
      <c r="BR66" s="113"/>
      <c r="BS66" s="69"/>
      <c r="BT66" s="69"/>
      <c r="BU66" s="69"/>
      <c r="BV66" s="113"/>
      <c r="BW66" s="69"/>
      <c r="BX66" s="69"/>
      <c r="BY66" s="69"/>
      <c r="BZ66" s="113"/>
      <c r="CA66" s="69"/>
      <c r="CB66" s="69"/>
      <c r="CC66" s="69"/>
      <c r="CD66" s="113"/>
      <c r="CE66" s="69"/>
      <c r="CF66" s="69"/>
      <c r="CG66" s="69"/>
      <c r="CH66" s="113"/>
      <c r="CI66" s="69"/>
      <c r="CJ66" s="69"/>
      <c r="CK66" s="69"/>
      <c r="CL66" s="113"/>
      <c r="CM66" s="69"/>
      <c r="CN66" s="69"/>
      <c r="CO66" s="69"/>
      <c r="CP66" s="113"/>
      <c r="CQ66" s="69"/>
      <c r="CR66" s="69"/>
      <c r="CS66" s="69"/>
      <c r="CT66" s="113"/>
      <c r="CU66" s="69"/>
      <c r="CV66" s="69"/>
      <c r="CW66" s="69"/>
      <c r="CX66" s="113"/>
      <c r="CY66" s="69"/>
      <c r="CZ66" s="69"/>
      <c r="DA66" s="69"/>
      <c r="DB66" s="113"/>
      <c r="DC66" s="69"/>
      <c r="DD66" s="69"/>
      <c r="DE66" s="69"/>
      <c r="DF66" s="113"/>
      <c r="DG66" s="69"/>
      <c r="DH66" s="69"/>
      <c r="DI66" s="114"/>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row>
    <row r="67" spans="1:141" x14ac:dyDescent="0.25">
      <c r="A67" s="90"/>
      <c r="B67" s="90"/>
      <c r="C67" s="111"/>
      <c r="D67" s="90"/>
      <c r="E67" t="s">
        <v>267</v>
      </c>
      <c r="F67" s="133" t="str">
        <f ca="1">F457</f>
        <v/>
      </c>
      <c r="G67" s="34" t="str">
        <f t="shared" ref="G67:BR67" ca="1" si="135">G457</f>
        <v/>
      </c>
      <c r="H67" s="34" t="str">
        <f t="shared" ca="1" si="135"/>
        <v/>
      </c>
      <c r="I67" s="134" t="str">
        <f t="shared" ca="1" si="135"/>
        <v/>
      </c>
      <c r="J67" s="133" t="str">
        <f t="shared" ca="1" si="135"/>
        <v/>
      </c>
      <c r="K67" s="34" t="str">
        <f t="shared" ca="1" si="135"/>
        <v/>
      </c>
      <c r="L67" s="34" t="str">
        <f t="shared" ca="1" si="135"/>
        <v/>
      </c>
      <c r="M67" s="134" t="str">
        <f t="shared" ca="1" si="135"/>
        <v/>
      </c>
      <c r="N67" s="133" t="str">
        <f t="shared" ca="1" si="135"/>
        <v/>
      </c>
      <c r="O67" s="34" t="str">
        <f t="shared" ca="1" si="135"/>
        <v/>
      </c>
      <c r="P67" s="34" t="str">
        <f t="shared" ca="1" si="135"/>
        <v/>
      </c>
      <c r="Q67" s="134" t="str">
        <f t="shared" ca="1" si="135"/>
        <v/>
      </c>
      <c r="R67" s="133" t="str">
        <f t="shared" ca="1" si="135"/>
        <v/>
      </c>
      <c r="S67" s="34" t="str">
        <f t="shared" ca="1" si="135"/>
        <v/>
      </c>
      <c r="T67" s="34" t="str">
        <f t="shared" ca="1" si="135"/>
        <v/>
      </c>
      <c r="U67" s="134" t="str">
        <f t="shared" ca="1" si="135"/>
        <v/>
      </c>
      <c r="V67" s="133" t="str">
        <f t="shared" ca="1" si="135"/>
        <v/>
      </c>
      <c r="W67" s="34" t="str">
        <f t="shared" ca="1" si="135"/>
        <v/>
      </c>
      <c r="X67" s="34" t="str">
        <f t="shared" ca="1" si="135"/>
        <v/>
      </c>
      <c r="Y67" s="134" t="str">
        <f t="shared" ca="1" si="135"/>
        <v/>
      </c>
      <c r="Z67" s="133" t="str">
        <f t="shared" ca="1" si="135"/>
        <v/>
      </c>
      <c r="AA67" s="34" t="str">
        <f t="shared" ca="1" si="135"/>
        <v/>
      </c>
      <c r="AB67" s="34" t="str">
        <f t="shared" ca="1" si="135"/>
        <v/>
      </c>
      <c r="AC67" s="134" t="str">
        <f t="shared" ca="1" si="135"/>
        <v/>
      </c>
      <c r="AD67" s="133" t="str">
        <f t="shared" ca="1" si="135"/>
        <v/>
      </c>
      <c r="AE67" s="34" t="str">
        <f t="shared" ca="1" si="135"/>
        <v/>
      </c>
      <c r="AF67" s="34" t="str">
        <f t="shared" ca="1" si="135"/>
        <v/>
      </c>
      <c r="AG67" s="134" t="str">
        <f t="shared" ca="1" si="135"/>
        <v/>
      </c>
      <c r="AH67" s="133" t="str">
        <f t="shared" ca="1" si="135"/>
        <v/>
      </c>
      <c r="AI67" s="34" t="str">
        <f t="shared" ca="1" si="135"/>
        <v/>
      </c>
      <c r="AJ67" s="34" t="str">
        <f t="shared" ca="1" si="135"/>
        <v/>
      </c>
      <c r="AK67" s="134" t="str">
        <f t="shared" ca="1" si="135"/>
        <v/>
      </c>
      <c r="AL67" s="133" t="str">
        <f t="shared" ca="1" si="135"/>
        <v/>
      </c>
      <c r="AM67" s="34" t="str">
        <f t="shared" ca="1" si="135"/>
        <v/>
      </c>
      <c r="AN67" s="34" t="str">
        <f t="shared" ca="1" si="135"/>
        <v/>
      </c>
      <c r="AO67" s="134" t="str">
        <f t="shared" ca="1" si="135"/>
        <v/>
      </c>
      <c r="AP67" s="133" t="str">
        <f t="shared" ca="1" si="135"/>
        <v/>
      </c>
      <c r="AQ67" s="34" t="str">
        <f t="shared" ca="1" si="135"/>
        <v/>
      </c>
      <c r="AR67" s="34" t="str">
        <f t="shared" ca="1" si="135"/>
        <v/>
      </c>
      <c r="AS67" s="134" t="str">
        <f t="shared" ca="1" si="135"/>
        <v/>
      </c>
      <c r="AT67" s="133" t="str">
        <f t="shared" ca="1" si="135"/>
        <v/>
      </c>
      <c r="AU67" s="34" t="str">
        <f t="shared" ca="1" si="135"/>
        <v/>
      </c>
      <c r="AV67" s="34" t="str">
        <f t="shared" ca="1" si="135"/>
        <v/>
      </c>
      <c r="AW67" s="134" t="str">
        <f t="shared" ca="1" si="135"/>
        <v/>
      </c>
      <c r="AX67" s="133" t="str">
        <f t="shared" ca="1" si="135"/>
        <v/>
      </c>
      <c r="AY67" s="34" t="str">
        <f t="shared" ca="1" si="135"/>
        <v/>
      </c>
      <c r="AZ67" s="34" t="str">
        <f t="shared" ca="1" si="135"/>
        <v/>
      </c>
      <c r="BA67" s="134" t="str">
        <f t="shared" ca="1" si="135"/>
        <v/>
      </c>
      <c r="BB67" s="133" t="str">
        <f t="shared" ca="1" si="135"/>
        <v/>
      </c>
      <c r="BC67" s="34" t="str">
        <f t="shared" ca="1" si="135"/>
        <v/>
      </c>
      <c r="BD67" s="34" t="str">
        <f t="shared" ca="1" si="135"/>
        <v/>
      </c>
      <c r="BE67" s="134" t="str">
        <f t="shared" ca="1" si="135"/>
        <v/>
      </c>
      <c r="BF67" s="133" t="str">
        <f t="shared" ca="1" si="135"/>
        <v/>
      </c>
      <c r="BG67" s="34" t="str">
        <f t="shared" ca="1" si="135"/>
        <v/>
      </c>
      <c r="BH67" s="34" t="str">
        <f t="shared" ca="1" si="135"/>
        <v/>
      </c>
      <c r="BI67" s="134" t="str">
        <f t="shared" ca="1" si="135"/>
        <v/>
      </c>
      <c r="BJ67" s="133" t="str">
        <f t="shared" ca="1" si="135"/>
        <v/>
      </c>
      <c r="BK67" s="34" t="str">
        <f t="shared" ca="1" si="135"/>
        <v/>
      </c>
      <c r="BL67" s="34" t="str">
        <f t="shared" ca="1" si="135"/>
        <v/>
      </c>
      <c r="BM67" s="134" t="str">
        <f t="shared" ca="1" si="135"/>
        <v/>
      </c>
      <c r="BN67" s="133" t="str">
        <f t="shared" ca="1" si="135"/>
        <v/>
      </c>
      <c r="BO67" s="34" t="str">
        <f t="shared" ca="1" si="135"/>
        <v/>
      </c>
      <c r="BP67" s="34" t="str">
        <f t="shared" ca="1" si="135"/>
        <v/>
      </c>
      <c r="BQ67" s="134" t="str">
        <f t="shared" ca="1" si="135"/>
        <v/>
      </c>
      <c r="BR67" s="133" t="str">
        <f t="shared" ca="1" si="135"/>
        <v/>
      </c>
      <c r="BS67" s="34" t="str">
        <f t="shared" ref="BS67:DI67" ca="1" si="136">BS457</f>
        <v/>
      </c>
      <c r="BT67" s="34" t="str">
        <f t="shared" ca="1" si="136"/>
        <v/>
      </c>
      <c r="BU67" s="134" t="str">
        <f t="shared" ca="1" si="136"/>
        <v/>
      </c>
      <c r="BV67" s="133" t="str">
        <f t="shared" ca="1" si="136"/>
        <v/>
      </c>
      <c r="BW67" s="34" t="str">
        <f t="shared" ca="1" si="136"/>
        <v/>
      </c>
      <c r="BX67" s="34" t="str">
        <f t="shared" ca="1" si="136"/>
        <v/>
      </c>
      <c r="BY67" s="134" t="str">
        <f t="shared" ca="1" si="136"/>
        <v/>
      </c>
      <c r="BZ67" s="133" t="str">
        <f t="shared" ca="1" si="136"/>
        <v/>
      </c>
      <c r="CA67" s="34" t="str">
        <f t="shared" ca="1" si="136"/>
        <v/>
      </c>
      <c r="CB67" s="34" t="str">
        <f t="shared" ca="1" si="136"/>
        <v/>
      </c>
      <c r="CC67" s="134" t="str">
        <f t="shared" ca="1" si="136"/>
        <v/>
      </c>
      <c r="CD67" s="133" t="str">
        <f t="shared" ca="1" si="136"/>
        <v/>
      </c>
      <c r="CE67" s="34" t="str">
        <f t="shared" ca="1" si="136"/>
        <v/>
      </c>
      <c r="CF67" s="34" t="str">
        <f t="shared" ca="1" si="136"/>
        <v/>
      </c>
      <c r="CG67" s="134" t="str">
        <f t="shared" ca="1" si="136"/>
        <v/>
      </c>
      <c r="CH67" s="133">
        <f t="shared" ca="1" si="136"/>
        <v>0</v>
      </c>
      <c r="CI67" s="34">
        <f t="shared" ca="1" si="136"/>
        <v>0</v>
      </c>
      <c r="CJ67" s="34">
        <f t="shared" ca="1" si="136"/>
        <v>0</v>
      </c>
      <c r="CK67" s="134">
        <f t="shared" ca="1" si="136"/>
        <v>0</v>
      </c>
      <c r="CL67" s="133">
        <f t="shared" ca="1" si="136"/>
        <v>0</v>
      </c>
      <c r="CM67" s="34">
        <f t="shared" ca="1" si="136"/>
        <v>0</v>
      </c>
      <c r="CN67" s="34">
        <f t="shared" ca="1" si="136"/>
        <v>0</v>
      </c>
      <c r="CO67" s="134">
        <f t="shared" ca="1" si="136"/>
        <v>0</v>
      </c>
      <c r="CP67" s="133">
        <f t="shared" ca="1" si="136"/>
        <v>0</v>
      </c>
      <c r="CQ67" s="34">
        <f t="shared" ca="1" si="136"/>
        <v>0</v>
      </c>
      <c r="CR67" s="34">
        <f t="shared" ca="1" si="136"/>
        <v>0</v>
      </c>
      <c r="CS67" s="134">
        <f t="shared" ca="1" si="136"/>
        <v>0</v>
      </c>
      <c r="CT67" s="133">
        <f t="shared" ca="1" si="136"/>
        <v>0</v>
      </c>
      <c r="CU67" s="34">
        <f t="shared" ca="1" si="136"/>
        <v>0</v>
      </c>
      <c r="CV67" s="34">
        <f t="shared" ca="1" si="136"/>
        <v>0</v>
      </c>
      <c r="CW67" s="134">
        <f t="shared" ca="1" si="136"/>
        <v>0</v>
      </c>
      <c r="CX67" s="133">
        <f t="shared" ca="1" si="136"/>
        <v>0</v>
      </c>
      <c r="CY67" s="34">
        <f t="shared" ca="1" si="136"/>
        <v>0</v>
      </c>
      <c r="CZ67" s="34">
        <f t="shared" ca="1" si="136"/>
        <v>0</v>
      </c>
      <c r="DA67" s="134">
        <f t="shared" ca="1" si="136"/>
        <v>0</v>
      </c>
      <c r="DB67" s="133">
        <f t="shared" ca="1" si="136"/>
        <v>0</v>
      </c>
      <c r="DC67" s="34">
        <f t="shared" ca="1" si="136"/>
        <v>0</v>
      </c>
      <c r="DD67" s="34">
        <f t="shared" ca="1" si="136"/>
        <v>0</v>
      </c>
      <c r="DE67" s="134">
        <f t="shared" ca="1" si="136"/>
        <v>0</v>
      </c>
      <c r="DF67" s="133">
        <f t="shared" ca="1" si="136"/>
        <v>0</v>
      </c>
      <c r="DG67" s="34">
        <f t="shared" ca="1" si="136"/>
        <v>0</v>
      </c>
      <c r="DH67" s="34">
        <f t="shared" ca="1" si="136"/>
        <v>0</v>
      </c>
      <c r="DI67" s="134">
        <f t="shared" ca="1" si="136"/>
        <v>0</v>
      </c>
      <c r="DJ67" s="69"/>
      <c r="DK67" s="34">
        <f t="shared" ref="DK67" ca="1" si="137">DK457</f>
        <v>0</v>
      </c>
      <c r="DL67" s="34" t="e">
        <f t="shared" ref="DL67:EK67" ca="1" si="138">DL457</f>
        <v>#N/A</v>
      </c>
      <c r="DM67" s="34" t="e">
        <f t="shared" ca="1" si="138"/>
        <v>#VALUE!</v>
      </c>
      <c r="DN67" s="34" t="e">
        <f t="shared" ca="1" si="138"/>
        <v>#VALUE!</v>
      </c>
      <c r="DO67" s="34" t="e">
        <f t="shared" ca="1" si="138"/>
        <v>#VALUE!</v>
      </c>
      <c r="DP67" s="34" t="e">
        <f t="shared" ca="1" si="138"/>
        <v>#VALUE!</v>
      </c>
      <c r="DQ67" s="34" t="e">
        <f t="shared" ca="1" si="138"/>
        <v>#VALUE!</v>
      </c>
      <c r="DR67" s="34" t="e">
        <f t="shared" ca="1" si="138"/>
        <v>#VALUE!</v>
      </c>
      <c r="DS67" s="34" t="e">
        <f t="shared" ca="1" si="138"/>
        <v>#VALUE!</v>
      </c>
      <c r="DT67" s="34" t="e">
        <f t="shared" ca="1" si="138"/>
        <v>#VALUE!</v>
      </c>
      <c r="DU67" s="34" t="e">
        <f t="shared" ca="1" si="138"/>
        <v>#VALUE!</v>
      </c>
      <c r="DV67" s="34" t="e">
        <f t="shared" ca="1" si="138"/>
        <v>#VALUE!</v>
      </c>
      <c r="DW67" s="34" t="e">
        <f t="shared" ca="1" si="138"/>
        <v>#VALUE!</v>
      </c>
      <c r="DX67" s="34" t="e">
        <f t="shared" ca="1" si="138"/>
        <v>#VALUE!</v>
      </c>
      <c r="DY67" s="34" t="e">
        <f t="shared" ca="1" si="138"/>
        <v>#VALUE!</v>
      </c>
      <c r="DZ67" s="34" t="e">
        <f t="shared" ca="1" si="138"/>
        <v>#VALUE!</v>
      </c>
      <c r="EA67" s="34" t="e">
        <f t="shared" ca="1" si="138"/>
        <v>#VALUE!</v>
      </c>
      <c r="EB67" s="34" t="e">
        <f t="shared" ca="1" si="138"/>
        <v>#VALUE!</v>
      </c>
      <c r="EC67" s="34" t="e">
        <f t="shared" ca="1" si="138"/>
        <v>#VALUE!</v>
      </c>
      <c r="ED67" s="34" t="e">
        <f t="shared" ca="1" si="138"/>
        <v>#VALUE!</v>
      </c>
      <c r="EE67" s="34" t="e">
        <f t="shared" ca="1" si="138"/>
        <v>#VALUE!</v>
      </c>
      <c r="EF67" s="34" t="e">
        <f t="shared" ca="1" si="138"/>
        <v>#VALUE!</v>
      </c>
      <c r="EG67" s="34" t="e">
        <f t="shared" ca="1" si="138"/>
        <v>#VALUE!</v>
      </c>
      <c r="EH67" s="34" t="e">
        <f t="shared" ca="1" si="138"/>
        <v>#VALUE!</v>
      </c>
      <c r="EI67" s="34" t="e">
        <f t="shared" ca="1" si="138"/>
        <v>#VALUE!</v>
      </c>
      <c r="EJ67" s="34" t="e">
        <f t="shared" ca="1" si="138"/>
        <v>#VALUE!</v>
      </c>
      <c r="EK67" s="34" t="e">
        <f t="shared" ca="1" si="138"/>
        <v>#VALUE!</v>
      </c>
    </row>
    <row r="68" spans="1:141" x14ac:dyDescent="0.25">
      <c r="A68" s="90"/>
      <c r="B68" s="90"/>
      <c r="C68" s="111"/>
      <c r="D68" s="90"/>
      <c r="E68" t="s">
        <v>268</v>
      </c>
      <c r="F68" s="133">
        <f ca="1">F351</f>
        <v>0</v>
      </c>
      <c r="G68" s="34">
        <f t="shared" ref="G68:BR68" ca="1" si="139">G351</f>
        <v>0</v>
      </c>
      <c r="H68" s="34">
        <f t="shared" ca="1" si="139"/>
        <v>0</v>
      </c>
      <c r="I68" s="134">
        <f t="shared" ca="1" si="139"/>
        <v>0</v>
      </c>
      <c r="J68" s="133">
        <f t="shared" ca="1" si="139"/>
        <v>0</v>
      </c>
      <c r="K68" s="34">
        <f t="shared" ca="1" si="139"/>
        <v>0</v>
      </c>
      <c r="L68" s="34">
        <f t="shared" ca="1" si="139"/>
        <v>0</v>
      </c>
      <c r="M68" s="134">
        <f t="shared" ca="1" si="139"/>
        <v>0</v>
      </c>
      <c r="N68" s="133">
        <f t="shared" ca="1" si="139"/>
        <v>0</v>
      </c>
      <c r="O68" s="34">
        <f t="shared" ca="1" si="139"/>
        <v>0</v>
      </c>
      <c r="P68" s="34">
        <f t="shared" ca="1" si="139"/>
        <v>0</v>
      </c>
      <c r="Q68" s="134">
        <f t="shared" ca="1" si="139"/>
        <v>0</v>
      </c>
      <c r="R68" s="133">
        <f t="shared" ca="1" si="139"/>
        <v>0</v>
      </c>
      <c r="S68" s="34">
        <f t="shared" ca="1" si="139"/>
        <v>0</v>
      </c>
      <c r="T68" s="34">
        <f t="shared" ca="1" si="139"/>
        <v>0</v>
      </c>
      <c r="U68" s="134">
        <f t="shared" ca="1" si="139"/>
        <v>0</v>
      </c>
      <c r="V68" s="133">
        <f t="shared" ca="1" si="139"/>
        <v>0</v>
      </c>
      <c r="W68" s="34">
        <f t="shared" ca="1" si="139"/>
        <v>0</v>
      </c>
      <c r="X68" s="34">
        <f t="shared" ca="1" si="139"/>
        <v>0</v>
      </c>
      <c r="Y68" s="134">
        <f t="shared" ca="1" si="139"/>
        <v>0</v>
      </c>
      <c r="Z68" s="133">
        <f t="shared" ca="1" si="139"/>
        <v>0</v>
      </c>
      <c r="AA68" s="34">
        <f t="shared" ca="1" si="139"/>
        <v>0</v>
      </c>
      <c r="AB68" s="34">
        <f t="shared" ca="1" si="139"/>
        <v>0</v>
      </c>
      <c r="AC68" s="134">
        <f t="shared" ca="1" si="139"/>
        <v>0</v>
      </c>
      <c r="AD68" s="133">
        <f t="shared" ca="1" si="139"/>
        <v>0</v>
      </c>
      <c r="AE68" s="34">
        <f t="shared" ca="1" si="139"/>
        <v>0</v>
      </c>
      <c r="AF68" s="34">
        <f t="shared" ca="1" si="139"/>
        <v>0</v>
      </c>
      <c r="AG68" s="134">
        <f t="shared" ca="1" si="139"/>
        <v>0</v>
      </c>
      <c r="AH68" s="133">
        <f t="shared" ca="1" si="139"/>
        <v>0</v>
      </c>
      <c r="AI68" s="34">
        <f t="shared" ca="1" si="139"/>
        <v>0</v>
      </c>
      <c r="AJ68" s="34">
        <f t="shared" ca="1" si="139"/>
        <v>0</v>
      </c>
      <c r="AK68" s="134">
        <f t="shared" ca="1" si="139"/>
        <v>0</v>
      </c>
      <c r="AL68" s="133">
        <f t="shared" ca="1" si="139"/>
        <v>0</v>
      </c>
      <c r="AM68" s="34">
        <f t="shared" ca="1" si="139"/>
        <v>0</v>
      </c>
      <c r="AN68" s="34">
        <f t="shared" ca="1" si="139"/>
        <v>0</v>
      </c>
      <c r="AO68" s="134">
        <f t="shared" ca="1" si="139"/>
        <v>0</v>
      </c>
      <c r="AP68" s="133" t="str">
        <f t="shared" ca="1" si="139"/>
        <v/>
      </c>
      <c r="AQ68" s="34" t="str">
        <f t="shared" ca="1" si="139"/>
        <v/>
      </c>
      <c r="AR68" s="34" t="str">
        <f t="shared" ca="1" si="139"/>
        <v/>
      </c>
      <c r="AS68" s="134" t="str">
        <f t="shared" ca="1" si="139"/>
        <v/>
      </c>
      <c r="AT68" s="133" t="str">
        <f t="shared" ca="1" si="139"/>
        <v/>
      </c>
      <c r="AU68" s="34" t="str">
        <f t="shared" ca="1" si="139"/>
        <v/>
      </c>
      <c r="AV68" s="34" t="str">
        <f t="shared" ca="1" si="139"/>
        <v/>
      </c>
      <c r="AW68" s="134" t="str">
        <f t="shared" ca="1" si="139"/>
        <v/>
      </c>
      <c r="AX68" s="133" t="str">
        <f t="shared" ca="1" si="139"/>
        <v/>
      </c>
      <c r="AY68" s="34" t="str">
        <f t="shared" ca="1" si="139"/>
        <v/>
      </c>
      <c r="AZ68" s="34" t="str">
        <f t="shared" ca="1" si="139"/>
        <v/>
      </c>
      <c r="BA68" s="134" t="str">
        <f t="shared" ca="1" si="139"/>
        <v/>
      </c>
      <c r="BB68" s="133" t="str">
        <f t="shared" ca="1" si="139"/>
        <v/>
      </c>
      <c r="BC68" s="34" t="str">
        <f t="shared" ca="1" si="139"/>
        <v/>
      </c>
      <c r="BD68" s="34" t="str">
        <f t="shared" ca="1" si="139"/>
        <v/>
      </c>
      <c r="BE68" s="134" t="str">
        <f t="shared" ca="1" si="139"/>
        <v/>
      </c>
      <c r="BF68" s="133" t="str">
        <f t="shared" ca="1" si="139"/>
        <v/>
      </c>
      <c r="BG68" s="34" t="str">
        <f t="shared" ca="1" si="139"/>
        <v/>
      </c>
      <c r="BH68" s="34" t="str">
        <f t="shared" ca="1" si="139"/>
        <v/>
      </c>
      <c r="BI68" s="134" t="str">
        <f t="shared" ca="1" si="139"/>
        <v/>
      </c>
      <c r="BJ68" s="133" t="str">
        <f t="shared" ca="1" si="139"/>
        <v/>
      </c>
      <c r="BK68" s="34" t="str">
        <f t="shared" ca="1" si="139"/>
        <v/>
      </c>
      <c r="BL68" s="34" t="str">
        <f t="shared" ca="1" si="139"/>
        <v/>
      </c>
      <c r="BM68" s="134" t="str">
        <f t="shared" ca="1" si="139"/>
        <v/>
      </c>
      <c r="BN68" s="133" t="str">
        <f t="shared" ca="1" si="139"/>
        <v/>
      </c>
      <c r="BO68" s="34" t="str">
        <f t="shared" ca="1" si="139"/>
        <v/>
      </c>
      <c r="BP68" s="34" t="str">
        <f t="shared" ca="1" si="139"/>
        <v/>
      </c>
      <c r="BQ68" s="134" t="str">
        <f t="shared" ca="1" si="139"/>
        <v/>
      </c>
      <c r="BR68" s="133" t="str">
        <f t="shared" ca="1" si="139"/>
        <v/>
      </c>
      <c r="BS68" s="34" t="str">
        <f t="shared" ref="BS68:ED68" ca="1" si="140">BS351</f>
        <v/>
      </c>
      <c r="BT68" s="34" t="str">
        <f t="shared" ca="1" si="140"/>
        <v/>
      </c>
      <c r="BU68" s="134" t="str">
        <f t="shared" ca="1" si="140"/>
        <v/>
      </c>
      <c r="BV68" s="133" t="str">
        <f t="shared" ca="1" si="140"/>
        <v/>
      </c>
      <c r="BW68" s="34" t="str">
        <f t="shared" ca="1" si="140"/>
        <v/>
      </c>
      <c r="BX68" s="34" t="str">
        <f t="shared" ca="1" si="140"/>
        <v/>
      </c>
      <c r="BY68" s="134" t="str">
        <f t="shared" ca="1" si="140"/>
        <v/>
      </c>
      <c r="BZ68" s="133" t="str">
        <f t="shared" ca="1" si="140"/>
        <v/>
      </c>
      <c r="CA68" s="34" t="str">
        <f t="shared" ca="1" si="140"/>
        <v/>
      </c>
      <c r="CB68" s="34" t="str">
        <f t="shared" ca="1" si="140"/>
        <v/>
      </c>
      <c r="CC68" s="134" t="str">
        <f t="shared" ca="1" si="140"/>
        <v/>
      </c>
      <c r="CD68" s="133" t="str">
        <f t="shared" ca="1" si="140"/>
        <v/>
      </c>
      <c r="CE68" s="34" t="str">
        <f t="shared" ca="1" si="140"/>
        <v/>
      </c>
      <c r="CF68" s="34" t="str">
        <f t="shared" ca="1" si="140"/>
        <v/>
      </c>
      <c r="CG68" s="134" t="str">
        <f t="shared" ca="1" si="140"/>
        <v/>
      </c>
      <c r="CH68" s="133">
        <f t="shared" ca="1" si="140"/>
        <v>0</v>
      </c>
      <c r="CI68" s="34">
        <f t="shared" ca="1" si="140"/>
        <v>0</v>
      </c>
      <c r="CJ68" s="34">
        <f t="shared" ca="1" si="140"/>
        <v>0</v>
      </c>
      <c r="CK68" s="134">
        <f t="shared" ca="1" si="140"/>
        <v>0</v>
      </c>
      <c r="CL68" s="133">
        <f t="shared" ca="1" si="140"/>
        <v>0</v>
      </c>
      <c r="CM68" s="34">
        <f t="shared" ca="1" si="140"/>
        <v>0</v>
      </c>
      <c r="CN68" s="34">
        <f t="shared" ca="1" si="140"/>
        <v>0</v>
      </c>
      <c r="CO68" s="134">
        <f t="shared" ca="1" si="140"/>
        <v>0</v>
      </c>
      <c r="CP68" s="133">
        <f t="shared" ca="1" si="140"/>
        <v>0</v>
      </c>
      <c r="CQ68" s="34">
        <f t="shared" ca="1" si="140"/>
        <v>0</v>
      </c>
      <c r="CR68" s="34">
        <f t="shared" ca="1" si="140"/>
        <v>0</v>
      </c>
      <c r="CS68" s="134">
        <f t="shared" ca="1" si="140"/>
        <v>0</v>
      </c>
      <c r="CT68" s="133">
        <f t="shared" ca="1" si="140"/>
        <v>0</v>
      </c>
      <c r="CU68" s="34">
        <f t="shared" ca="1" si="140"/>
        <v>0</v>
      </c>
      <c r="CV68" s="34">
        <f t="shared" ca="1" si="140"/>
        <v>0</v>
      </c>
      <c r="CW68" s="134">
        <f t="shared" ca="1" si="140"/>
        <v>0</v>
      </c>
      <c r="CX68" s="133">
        <f t="shared" ca="1" si="140"/>
        <v>0</v>
      </c>
      <c r="CY68" s="34">
        <f t="shared" ca="1" si="140"/>
        <v>0</v>
      </c>
      <c r="CZ68" s="34">
        <f t="shared" ca="1" si="140"/>
        <v>0</v>
      </c>
      <c r="DA68" s="134">
        <f t="shared" ca="1" si="140"/>
        <v>0</v>
      </c>
      <c r="DB68" s="133">
        <f t="shared" ca="1" si="140"/>
        <v>0</v>
      </c>
      <c r="DC68" s="34">
        <f t="shared" ca="1" si="140"/>
        <v>0</v>
      </c>
      <c r="DD68" s="34">
        <f t="shared" ca="1" si="140"/>
        <v>0</v>
      </c>
      <c r="DE68" s="134">
        <f t="shared" ca="1" si="140"/>
        <v>0</v>
      </c>
      <c r="DF68" s="133">
        <f t="shared" ca="1" si="140"/>
        <v>0</v>
      </c>
      <c r="DG68" s="34">
        <f t="shared" ca="1" si="140"/>
        <v>0</v>
      </c>
      <c r="DH68" s="34">
        <f t="shared" ca="1" si="140"/>
        <v>0</v>
      </c>
      <c r="DI68" s="134">
        <f t="shared" ca="1" si="140"/>
        <v>0</v>
      </c>
      <c r="DJ68" s="69"/>
      <c r="DK68" s="34">
        <f t="shared" ca="1" si="140"/>
        <v>0</v>
      </c>
      <c r="DL68" s="34" t="e">
        <f t="shared" ca="1" si="140"/>
        <v>#N/A</v>
      </c>
      <c r="DM68" s="34" t="e">
        <f t="shared" ca="1" si="140"/>
        <v>#VALUE!</v>
      </c>
      <c r="DN68" s="34" t="e">
        <f t="shared" ca="1" si="140"/>
        <v>#VALUE!</v>
      </c>
      <c r="DO68" s="34" t="e">
        <f t="shared" ca="1" si="140"/>
        <v>#VALUE!</v>
      </c>
      <c r="DP68" s="34" t="e">
        <f t="shared" ca="1" si="140"/>
        <v>#VALUE!</v>
      </c>
      <c r="DQ68" s="34" t="e">
        <f t="shared" ca="1" si="140"/>
        <v>#VALUE!</v>
      </c>
      <c r="DR68" s="34" t="e">
        <f t="shared" ca="1" si="140"/>
        <v>#VALUE!</v>
      </c>
      <c r="DS68" s="34" t="e">
        <f t="shared" ca="1" si="140"/>
        <v>#VALUE!</v>
      </c>
      <c r="DT68" s="34" t="e">
        <f t="shared" ca="1" si="140"/>
        <v>#VALUE!</v>
      </c>
      <c r="DU68" s="34" t="e">
        <f t="shared" ca="1" si="140"/>
        <v>#VALUE!</v>
      </c>
      <c r="DV68" s="34" t="e">
        <f t="shared" ca="1" si="140"/>
        <v>#VALUE!</v>
      </c>
      <c r="DW68" s="34" t="e">
        <f t="shared" ca="1" si="140"/>
        <v>#VALUE!</v>
      </c>
      <c r="DX68" s="34" t="e">
        <f t="shared" ca="1" si="140"/>
        <v>#VALUE!</v>
      </c>
      <c r="DY68" s="34" t="e">
        <f t="shared" ca="1" si="140"/>
        <v>#VALUE!</v>
      </c>
      <c r="DZ68" s="34" t="e">
        <f t="shared" ca="1" si="140"/>
        <v>#VALUE!</v>
      </c>
      <c r="EA68" s="34" t="e">
        <f t="shared" ca="1" si="140"/>
        <v>#VALUE!</v>
      </c>
      <c r="EB68" s="34" t="e">
        <f t="shared" ca="1" si="140"/>
        <v>#VALUE!</v>
      </c>
      <c r="EC68" s="34" t="e">
        <f t="shared" ca="1" si="140"/>
        <v>#VALUE!</v>
      </c>
      <c r="ED68" s="34" t="e">
        <f t="shared" ca="1" si="140"/>
        <v>#VALUE!</v>
      </c>
      <c r="EE68" s="34" t="e">
        <f t="shared" ref="EE68:EK68" ca="1" si="141">EE351</f>
        <v>#VALUE!</v>
      </c>
      <c r="EF68" s="34" t="e">
        <f t="shared" ca="1" si="141"/>
        <v>#VALUE!</v>
      </c>
      <c r="EG68" s="34" t="e">
        <f t="shared" ca="1" si="141"/>
        <v>#VALUE!</v>
      </c>
      <c r="EH68" s="34" t="e">
        <f t="shared" ca="1" si="141"/>
        <v>#VALUE!</v>
      </c>
      <c r="EI68" s="34" t="e">
        <f t="shared" ca="1" si="141"/>
        <v>#VALUE!</v>
      </c>
      <c r="EJ68" s="34" t="e">
        <f t="shared" ca="1" si="141"/>
        <v>#VALUE!</v>
      </c>
      <c r="EK68" s="34" t="e">
        <f t="shared" ca="1" si="141"/>
        <v>#VALUE!</v>
      </c>
    </row>
    <row r="69" spans="1:141" x14ac:dyDescent="0.25">
      <c r="A69" s="90"/>
      <c r="B69" s="90"/>
      <c r="C69" s="111"/>
      <c r="D69" s="90"/>
      <c r="E69" t="s">
        <v>269</v>
      </c>
      <c r="F69" s="133" t="str">
        <f ca="1">F613</f>
        <v/>
      </c>
      <c r="G69" s="34" t="str">
        <f t="shared" ref="G69:BR69" ca="1" si="142">G613</f>
        <v/>
      </c>
      <c r="H69" s="34" t="str">
        <f t="shared" ca="1" si="142"/>
        <v/>
      </c>
      <c r="I69" s="134" t="str">
        <f t="shared" ca="1" si="142"/>
        <v/>
      </c>
      <c r="J69" s="133" t="str">
        <f t="shared" ca="1" si="142"/>
        <v/>
      </c>
      <c r="K69" s="34" t="str">
        <f t="shared" ca="1" si="142"/>
        <v/>
      </c>
      <c r="L69" s="34" t="str">
        <f t="shared" ca="1" si="142"/>
        <v/>
      </c>
      <c r="M69" s="134" t="str">
        <f t="shared" ca="1" si="142"/>
        <v/>
      </c>
      <c r="N69" s="133" t="str">
        <f t="shared" ca="1" si="142"/>
        <v/>
      </c>
      <c r="O69" s="34" t="str">
        <f t="shared" ca="1" si="142"/>
        <v/>
      </c>
      <c r="P69" s="34" t="str">
        <f t="shared" ca="1" si="142"/>
        <v/>
      </c>
      <c r="Q69" s="134" t="str">
        <f t="shared" ca="1" si="142"/>
        <v/>
      </c>
      <c r="R69" s="133" t="str">
        <f t="shared" ca="1" si="142"/>
        <v/>
      </c>
      <c r="S69" s="34" t="str">
        <f t="shared" ca="1" si="142"/>
        <v/>
      </c>
      <c r="T69" s="34" t="str">
        <f t="shared" ca="1" si="142"/>
        <v/>
      </c>
      <c r="U69" s="134" t="str">
        <f t="shared" ca="1" si="142"/>
        <v/>
      </c>
      <c r="V69" s="133" t="str">
        <f t="shared" ca="1" si="142"/>
        <v/>
      </c>
      <c r="W69" s="34" t="str">
        <f t="shared" ca="1" si="142"/>
        <v/>
      </c>
      <c r="X69" s="34" t="str">
        <f t="shared" ca="1" si="142"/>
        <v/>
      </c>
      <c r="Y69" s="134" t="str">
        <f t="shared" ca="1" si="142"/>
        <v/>
      </c>
      <c r="Z69" s="133" t="str">
        <f t="shared" ca="1" si="142"/>
        <v/>
      </c>
      <c r="AA69" s="34" t="str">
        <f t="shared" ca="1" si="142"/>
        <v/>
      </c>
      <c r="AB69" s="34" t="str">
        <f t="shared" ca="1" si="142"/>
        <v/>
      </c>
      <c r="AC69" s="134" t="str">
        <f t="shared" ca="1" si="142"/>
        <v/>
      </c>
      <c r="AD69" s="133" t="str">
        <f t="shared" ca="1" si="142"/>
        <v/>
      </c>
      <c r="AE69" s="34" t="str">
        <f t="shared" ca="1" si="142"/>
        <v/>
      </c>
      <c r="AF69" s="34" t="str">
        <f t="shared" ca="1" si="142"/>
        <v/>
      </c>
      <c r="AG69" s="134" t="str">
        <f t="shared" ca="1" si="142"/>
        <v/>
      </c>
      <c r="AH69" s="133" t="str">
        <f t="shared" ca="1" si="142"/>
        <v/>
      </c>
      <c r="AI69" s="34" t="str">
        <f t="shared" ca="1" si="142"/>
        <v/>
      </c>
      <c r="AJ69" s="34" t="str">
        <f t="shared" ca="1" si="142"/>
        <v/>
      </c>
      <c r="AK69" s="134" t="str">
        <f t="shared" ca="1" si="142"/>
        <v/>
      </c>
      <c r="AL69" s="133" t="str">
        <f t="shared" ca="1" si="142"/>
        <v/>
      </c>
      <c r="AM69" s="34" t="str">
        <f t="shared" ca="1" si="142"/>
        <v/>
      </c>
      <c r="AN69" s="34" t="str">
        <f t="shared" ca="1" si="142"/>
        <v/>
      </c>
      <c r="AO69" s="134" t="str">
        <f t="shared" ca="1" si="142"/>
        <v/>
      </c>
      <c r="AP69" s="133" t="str">
        <f t="shared" ca="1" si="142"/>
        <v/>
      </c>
      <c r="AQ69" s="34" t="str">
        <f t="shared" ca="1" si="142"/>
        <v/>
      </c>
      <c r="AR69" s="34" t="str">
        <f t="shared" ca="1" si="142"/>
        <v/>
      </c>
      <c r="AS69" s="134" t="str">
        <f t="shared" ca="1" si="142"/>
        <v/>
      </c>
      <c r="AT69" s="133" t="str">
        <f t="shared" ca="1" si="142"/>
        <v/>
      </c>
      <c r="AU69" s="34" t="str">
        <f t="shared" ca="1" si="142"/>
        <v/>
      </c>
      <c r="AV69" s="34" t="str">
        <f t="shared" ca="1" si="142"/>
        <v/>
      </c>
      <c r="AW69" s="134" t="str">
        <f t="shared" ca="1" si="142"/>
        <v/>
      </c>
      <c r="AX69" s="133" t="str">
        <f t="shared" ca="1" si="142"/>
        <v/>
      </c>
      <c r="AY69" s="34" t="str">
        <f t="shared" ca="1" si="142"/>
        <v/>
      </c>
      <c r="AZ69" s="34" t="str">
        <f t="shared" ca="1" si="142"/>
        <v/>
      </c>
      <c r="BA69" s="134" t="str">
        <f t="shared" ca="1" si="142"/>
        <v/>
      </c>
      <c r="BB69" s="133" t="str">
        <f t="shared" ca="1" si="142"/>
        <v/>
      </c>
      <c r="BC69" s="34" t="str">
        <f t="shared" ca="1" si="142"/>
        <v/>
      </c>
      <c r="BD69" s="34" t="str">
        <f t="shared" ca="1" si="142"/>
        <v/>
      </c>
      <c r="BE69" s="134" t="str">
        <f t="shared" ca="1" si="142"/>
        <v/>
      </c>
      <c r="BF69" s="133" t="str">
        <f t="shared" ca="1" si="142"/>
        <v/>
      </c>
      <c r="BG69" s="34" t="str">
        <f t="shared" ca="1" si="142"/>
        <v/>
      </c>
      <c r="BH69" s="34" t="str">
        <f t="shared" ca="1" si="142"/>
        <v/>
      </c>
      <c r="BI69" s="134" t="str">
        <f t="shared" ca="1" si="142"/>
        <v/>
      </c>
      <c r="BJ69" s="133" t="str">
        <f t="shared" ca="1" si="142"/>
        <v/>
      </c>
      <c r="BK69" s="34" t="str">
        <f t="shared" ca="1" si="142"/>
        <v/>
      </c>
      <c r="BL69" s="34" t="str">
        <f t="shared" ca="1" si="142"/>
        <v/>
      </c>
      <c r="BM69" s="134" t="str">
        <f t="shared" ca="1" si="142"/>
        <v/>
      </c>
      <c r="BN69" s="133" t="str">
        <f t="shared" ca="1" si="142"/>
        <v/>
      </c>
      <c r="BO69" s="34" t="str">
        <f t="shared" ca="1" si="142"/>
        <v/>
      </c>
      <c r="BP69" s="34" t="str">
        <f t="shared" ca="1" si="142"/>
        <v/>
      </c>
      <c r="BQ69" s="134" t="str">
        <f t="shared" ca="1" si="142"/>
        <v/>
      </c>
      <c r="BR69" s="133" t="str">
        <f t="shared" ca="1" si="142"/>
        <v/>
      </c>
      <c r="BS69" s="34" t="str">
        <f t="shared" ref="BS69:DI69" ca="1" si="143">BS613</f>
        <v/>
      </c>
      <c r="BT69" s="34" t="str">
        <f t="shared" ca="1" si="143"/>
        <v/>
      </c>
      <c r="BU69" s="134" t="str">
        <f t="shared" ca="1" si="143"/>
        <v/>
      </c>
      <c r="BV69" s="133" t="str">
        <f t="shared" ca="1" si="143"/>
        <v/>
      </c>
      <c r="BW69" s="34" t="str">
        <f t="shared" ca="1" si="143"/>
        <v/>
      </c>
      <c r="BX69" s="34" t="str">
        <f t="shared" ca="1" si="143"/>
        <v/>
      </c>
      <c r="BY69" s="134" t="str">
        <f t="shared" ca="1" si="143"/>
        <v/>
      </c>
      <c r="BZ69" s="133" t="str">
        <f t="shared" ca="1" si="143"/>
        <v/>
      </c>
      <c r="CA69" s="34" t="str">
        <f t="shared" ca="1" si="143"/>
        <v/>
      </c>
      <c r="CB69" s="34" t="str">
        <f t="shared" ca="1" si="143"/>
        <v/>
      </c>
      <c r="CC69" s="134" t="str">
        <f t="shared" ca="1" si="143"/>
        <v/>
      </c>
      <c r="CD69" s="133" t="str">
        <f t="shared" ca="1" si="143"/>
        <v/>
      </c>
      <c r="CE69" s="34" t="str">
        <f t="shared" ca="1" si="143"/>
        <v/>
      </c>
      <c r="CF69" s="34" t="str">
        <f t="shared" ca="1" si="143"/>
        <v/>
      </c>
      <c r="CG69" s="134" t="str">
        <f t="shared" ca="1" si="143"/>
        <v/>
      </c>
      <c r="CH69" s="133">
        <f t="shared" ca="1" si="143"/>
        <v>0</v>
      </c>
      <c r="CI69" s="34">
        <f t="shared" ca="1" si="143"/>
        <v>0</v>
      </c>
      <c r="CJ69" s="34">
        <f t="shared" ca="1" si="143"/>
        <v>0</v>
      </c>
      <c r="CK69" s="134">
        <f t="shared" ca="1" si="143"/>
        <v>0</v>
      </c>
      <c r="CL69" s="133">
        <f t="shared" ca="1" si="143"/>
        <v>0</v>
      </c>
      <c r="CM69" s="34">
        <f t="shared" ca="1" si="143"/>
        <v>0</v>
      </c>
      <c r="CN69" s="34">
        <f t="shared" ca="1" si="143"/>
        <v>0</v>
      </c>
      <c r="CO69" s="134">
        <f t="shared" ca="1" si="143"/>
        <v>0</v>
      </c>
      <c r="CP69" s="133">
        <f t="shared" ca="1" si="143"/>
        <v>0</v>
      </c>
      <c r="CQ69" s="34">
        <f t="shared" ca="1" si="143"/>
        <v>0</v>
      </c>
      <c r="CR69" s="34">
        <f t="shared" ca="1" si="143"/>
        <v>0</v>
      </c>
      <c r="CS69" s="134">
        <f t="shared" ca="1" si="143"/>
        <v>0</v>
      </c>
      <c r="CT69" s="133">
        <f t="shared" ca="1" si="143"/>
        <v>0</v>
      </c>
      <c r="CU69" s="34">
        <f t="shared" ca="1" si="143"/>
        <v>0</v>
      </c>
      <c r="CV69" s="34">
        <f t="shared" ca="1" si="143"/>
        <v>0</v>
      </c>
      <c r="CW69" s="134">
        <f t="shared" ca="1" si="143"/>
        <v>0</v>
      </c>
      <c r="CX69" s="133">
        <f t="shared" ca="1" si="143"/>
        <v>0</v>
      </c>
      <c r="CY69" s="34">
        <f t="shared" ca="1" si="143"/>
        <v>0</v>
      </c>
      <c r="CZ69" s="34">
        <f t="shared" ca="1" si="143"/>
        <v>0</v>
      </c>
      <c r="DA69" s="134">
        <f t="shared" ca="1" si="143"/>
        <v>0</v>
      </c>
      <c r="DB69" s="133">
        <f t="shared" ca="1" si="143"/>
        <v>0</v>
      </c>
      <c r="DC69" s="34">
        <f t="shared" ca="1" si="143"/>
        <v>0</v>
      </c>
      <c r="DD69" s="34">
        <f t="shared" ca="1" si="143"/>
        <v>0</v>
      </c>
      <c r="DE69" s="134">
        <f t="shared" ca="1" si="143"/>
        <v>0</v>
      </c>
      <c r="DF69" s="133">
        <f t="shared" ca="1" si="143"/>
        <v>0</v>
      </c>
      <c r="DG69" s="34">
        <f t="shared" ca="1" si="143"/>
        <v>0</v>
      </c>
      <c r="DH69" s="34">
        <f t="shared" ca="1" si="143"/>
        <v>0</v>
      </c>
      <c r="DI69" s="134">
        <f t="shared" ca="1" si="143"/>
        <v>0</v>
      </c>
      <c r="DJ69" s="69"/>
      <c r="DK69" s="34">
        <f t="shared" ref="DK69:EK69" ca="1" si="144">DK613</f>
        <v>0</v>
      </c>
      <c r="DL69" s="34" t="e">
        <f t="shared" ca="1" si="144"/>
        <v>#N/A</v>
      </c>
      <c r="DM69" s="34" t="e">
        <f t="shared" ca="1" si="144"/>
        <v>#VALUE!</v>
      </c>
      <c r="DN69" s="34" t="e">
        <f t="shared" ca="1" si="144"/>
        <v>#VALUE!</v>
      </c>
      <c r="DO69" s="34" t="e">
        <f t="shared" ca="1" si="144"/>
        <v>#VALUE!</v>
      </c>
      <c r="DP69" s="34" t="e">
        <f t="shared" ca="1" si="144"/>
        <v>#VALUE!</v>
      </c>
      <c r="DQ69" s="34" t="e">
        <f t="shared" ca="1" si="144"/>
        <v>#VALUE!</v>
      </c>
      <c r="DR69" s="34" t="e">
        <f t="shared" ca="1" si="144"/>
        <v>#VALUE!</v>
      </c>
      <c r="DS69" s="34" t="e">
        <f t="shared" ca="1" si="144"/>
        <v>#VALUE!</v>
      </c>
      <c r="DT69" s="34" t="e">
        <f t="shared" ca="1" si="144"/>
        <v>#VALUE!</v>
      </c>
      <c r="DU69" s="34" t="e">
        <f t="shared" ca="1" si="144"/>
        <v>#VALUE!</v>
      </c>
      <c r="DV69" s="34" t="e">
        <f t="shared" ca="1" si="144"/>
        <v>#VALUE!</v>
      </c>
      <c r="DW69" s="34" t="e">
        <f t="shared" ca="1" si="144"/>
        <v>#VALUE!</v>
      </c>
      <c r="DX69" s="34" t="e">
        <f t="shared" ca="1" si="144"/>
        <v>#VALUE!</v>
      </c>
      <c r="DY69" s="34" t="e">
        <f t="shared" ca="1" si="144"/>
        <v>#VALUE!</v>
      </c>
      <c r="DZ69" s="34" t="e">
        <f t="shared" ca="1" si="144"/>
        <v>#VALUE!</v>
      </c>
      <c r="EA69" s="34" t="e">
        <f t="shared" ca="1" si="144"/>
        <v>#VALUE!</v>
      </c>
      <c r="EB69" s="34" t="e">
        <f t="shared" ca="1" si="144"/>
        <v>#VALUE!</v>
      </c>
      <c r="EC69" s="34" t="e">
        <f t="shared" ca="1" si="144"/>
        <v>#VALUE!</v>
      </c>
      <c r="ED69" s="34" t="e">
        <f t="shared" ca="1" si="144"/>
        <v>#VALUE!</v>
      </c>
      <c r="EE69" s="34" t="e">
        <f t="shared" ca="1" si="144"/>
        <v>#VALUE!</v>
      </c>
      <c r="EF69" s="34" t="e">
        <f t="shared" ca="1" si="144"/>
        <v>#VALUE!</v>
      </c>
      <c r="EG69" s="34" t="e">
        <f t="shared" ca="1" si="144"/>
        <v>#VALUE!</v>
      </c>
      <c r="EH69" s="34" t="e">
        <f t="shared" ca="1" si="144"/>
        <v>#VALUE!</v>
      </c>
      <c r="EI69" s="34" t="e">
        <f t="shared" ca="1" si="144"/>
        <v>#VALUE!</v>
      </c>
      <c r="EJ69" s="34" t="e">
        <f t="shared" ca="1" si="144"/>
        <v>#VALUE!</v>
      </c>
      <c r="EK69" s="34" t="e">
        <f t="shared" ca="1" si="144"/>
        <v>#VALUE!</v>
      </c>
    </row>
    <row r="70" spans="1:141" x14ac:dyDescent="0.25">
      <c r="A70" s="90"/>
      <c r="B70" s="90"/>
      <c r="C70" s="111"/>
      <c r="D70" s="90"/>
      <c r="E70" s="135" t="s">
        <v>270</v>
      </c>
      <c r="F70" s="136" t="str">
        <f ca="1">F633</f>
        <v/>
      </c>
      <c r="G70" s="137" t="str">
        <f t="shared" ref="G70:BR70" ca="1" si="145">G633</f>
        <v/>
      </c>
      <c r="H70" s="137" t="str">
        <f t="shared" ca="1" si="145"/>
        <v/>
      </c>
      <c r="I70" s="138" t="str">
        <f t="shared" ca="1" si="145"/>
        <v/>
      </c>
      <c r="J70" s="136" t="str">
        <f t="shared" ca="1" si="145"/>
        <v/>
      </c>
      <c r="K70" s="137" t="str">
        <f t="shared" ca="1" si="145"/>
        <v/>
      </c>
      <c r="L70" s="137" t="str">
        <f t="shared" ca="1" si="145"/>
        <v/>
      </c>
      <c r="M70" s="138" t="str">
        <f t="shared" ca="1" si="145"/>
        <v/>
      </c>
      <c r="N70" s="136" t="str">
        <f t="shared" ca="1" si="145"/>
        <v/>
      </c>
      <c r="O70" s="137" t="str">
        <f t="shared" ca="1" si="145"/>
        <v/>
      </c>
      <c r="P70" s="137" t="str">
        <f t="shared" ca="1" si="145"/>
        <v/>
      </c>
      <c r="Q70" s="138" t="str">
        <f t="shared" ca="1" si="145"/>
        <v/>
      </c>
      <c r="R70" s="136" t="str">
        <f t="shared" ca="1" si="145"/>
        <v/>
      </c>
      <c r="S70" s="137" t="str">
        <f t="shared" ca="1" si="145"/>
        <v/>
      </c>
      <c r="T70" s="137" t="str">
        <f t="shared" ca="1" si="145"/>
        <v/>
      </c>
      <c r="U70" s="138" t="str">
        <f t="shared" ca="1" si="145"/>
        <v/>
      </c>
      <c r="V70" s="136" t="str">
        <f t="shared" ca="1" si="145"/>
        <v/>
      </c>
      <c r="W70" s="137" t="str">
        <f t="shared" ca="1" si="145"/>
        <v/>
      </c>
      <c r="X70" s="137" t="str">
        <f t="shared" ca="1" si="145"/>
        <v/>
      </c>
      <c r="Y70" s="138" t="str">
        <f t="shared" ca="1" si="145"/>
        <v/>
      </c>
      <c r="Z70" s="136" t="str">
        <f t="shared" ca="1" si="145"/>
        <v/>
      </c>
      <c r="AA70" s="137" t="str">
        <f t="shared" ca="1" si="145"/>
        <v/>
      </c>
      <c r="AB70" s="137" t="str">
        <f t="shared" ca="1" si="145"/>
        <v/>
      </c>
      <c r="AC70" s="138" t="str">
        <f t="shared" ca="1" si="145"/>
        <v/>
      </c>
      <c r="AD70" s="136" t="str">
        <f t="shared" ca="1" si="145"/>
        <v/>
      </c>
      <c r="AE70" s="137" t="str">
        <f t="shared" ca="1" si="145"/>
        <v/>
      </c>
      <c r="AF70" s="137" t="str">
        <f t="shared" ca="1" si="145"/>
        <v/>
      </c>
      <c r="AG70" s="138" t="str">
        <f t="shared" ca="1" si="145"/>
        <v/>
      </c>
      <c r="AH70" s="136" t="str">
        <f t="shared" ca="1" si="145"/>
        <v/>
      </c>
      <c r="AI70" s="137" t="str">
        <f t="shared" ca="1" si="145"/>
        <v/>
      </c>
      <c r="AJ70" s="137" t="str">
        <f t="shared" ca="1" si="145"/>
        <v/>
      </c>
      <c r="AK70" s="138" t="str">
        <f t="shared" ca="1" si="145"/>
        <v/>
      </c>
      <c r="AL70" s="136" t="str">
        <f t="shared" ca="1" si="145"/>
        <v/>
      </c>
      <c r="AM70" s="137" t="str">
        <f t="shared" ca="1" si="145"/>
        <v/>
      </c>
      <c r="AN70" s="137" t="str">
        <f t="shared" ca="1" si="145"/>
        <v/>
      </c>
      <c r="AO70" s="138" t="str">
        <f t="shared" ca="1" si="145"/>
        <v/>
      </c>
      <c r="AP70" s="136" t="str">
        <f t="shared" ca="1" si="145"/>
        <v/>
      </c>
      <c r="AQ70" s="137" t="str">
        <f t="shared" ca="1" si="145"/>
        <v/>
      </c>
      <c r="AR70" s="137" t="str">
        <f t="shared" ca="1" si="145"/>
        <v/>
      </c>
      <c r="AS70" s="138" t="str">
        <f t="shared" ca="1" si="145"/>
        <v/>
      </c>
      <c r="AT70" s="136" t="str">
        <f t="shared" ca="1" si="145"/>
        <v/>
      </c>
      <c r="AU70" s="137" t="str">
        <f t="shared" ca="1" si="145"/>
        <v/>
      </c>
      <c r="AV70" s="137" t="str">
        <f t="shared" ca="1" si="145"/>
        <v/>
      </c>
      <c r="AW70" s="138" t="str">
        <f t="shared" ca="1" si="145"/>
        <v/>
      </c>
      <c r="AX70" s="136" t="str">
        <f t="shared" ca="1" si="145"/>
        <v/>
      </c>
      <c r="AY70" s="137" t="str">
        <f t="shared" ca="1" si="145"/>
        <v/>
      </c>
      <c r="AZ70" s="137" t="str">
        <f t="shared" ca="1" si="145"/>
        <v/>
      </c>
      <c r="BA70" s="138" t="str">
        <f t="shared" ca="1" si="145"/>
        <v/>
      </c>
      <c r="BB70" s="136" t="str">
        <f t="shared" ca="1" si="145"/>
        <v/>
      </c>
      <c r="BC70" s="137" t="str">
        <f t="shared" ca="1" si="145"/>
        <v/>
      </c>
      <c r="BD70" s="137" t="str">
        <f t="shared" ca="1" si="145"/>
        <v/>
      </c>
      <c r="BE70" s="138" t="str">
        <f t="shared" ca="1" si="145"/>
        <v/>
      </c>
      <c r="BF70" s="136" t="str">
        <f t="shared" ca="1" si="145"/>
        <v/>
      </c>
      <c r="BG70" s="137" t="str">
        <f t="shared" ca="1" si="145"/>
        <v/>
      </c>
      <c r="BH70" s="137" t="str">
        <f t="shared" ca="1" si="145"/>
        <v/>
      </c>
      <c r="BI70" s="138" t="str">
        <f t="shared" ca="1" si="145"/>
        <v/>
      </c>
      <c r="BJ70" s="136" t="str">
        <f t="shared" ca="1" si="145"/>
        <v/>
      </c>
      <c r="BK70" s="137" t="str">
        <f t="shared" ca="1" si="145"/>
        <v/>
      </c>
      <c r="BL70" s="137" t="str">
        <f t="shared" ca="1" si="145"/>
        <v/>
      </c>
      <c r="BM70" s="138" t="str">
        <f t="shared" ca="1" si="145"/>
        <v/>
      </c>
      <c r="BN70" s="136" t="str">
        <f t="shared" ca="1" si="145"/>
        <v/>
      </c>
      <c r="BO70" s="137" t="str">
        <f t="shared" ca="1" si="145"/>
        <v/>
      </c>
      <c r="BP70" s="137" t="str">
        <f t="shared" ca="1" si="145"/>
        <v/>
      </c>
      <c r="BQ70" s="138" t="str">
        <f t="shared" ca="1" si="145"/>
        <v/>
      </c>
      <c r="BR70" s="136" t="str">
        <f t="shared" ca="1" si="145"/>
        <v/>
      </c>
      <c r="BS70" s="137" t="str">
        <f t="shared" ref="BS70:DI70" ca="1" si="146">BS633</f>
        <v/>
      </c>
      <c r="BT70" s="137" t="str">
        <f t="shared" ca="1" si="146"/>
        <v/>
      </c>
      <c r="BU70" s="138" t="str">
        <f t="shared" ca="1" si="146"/>
        <v/>
      </c>
      <c r="BV70" s="136" t="str">
        <f t="shared" ca="1" si="146"/>
        <v/>
      </c>
      <c r="BW70" s="137" t="str">
        <f t="shared" ca="1" si="146"/>
        <v/>
      </c>
      <c r="BX70" s="137" t="str">
        <f t="shared" ca="1" si="146"/>
        <v/>
      </c>
      <c r="BY70" s="138" t="str">
        <f t="shared" ca="1" si="146"/>
        <v/>
      </c>
      <c r="BZ70" s="136" t="str">
        <f t="shared" ca="1" si="146"/>
        <v/>
      </c>
      <c r="CA70" s="137" t="str">
        <f t="shared" ca="1" si="146"/>
        <v/>
      </c>
      <c r="CB70" s="137" t="str">
        <f t="shared" ca="1" si="146"/>
        <v/>
      </c>
      <c r="CC70" s="138" t="str">
        <f t="shared" ca="1" si="146"/>
        <v/>
      </c>
      <c r="CD70" s="136" t="str">
        <f t="shared" ca="1" si="146"/>
        <v/>
      </c>
      <c r="CE70" s="137" t="str">
        <f t="shared" ca="1" si="146"/>
        <v/>
      </c>
      <c r="CF70" s="137" t="str">
        <f t="shared" ca="1" si="146"/>
        <v/>
      </c>
      <c r="CG70" s="138" t="str">
        <f t="shared" ca="1" si="146"/>
        <v/>
      </c>
      <c r="CH70" s="136">
        <f t="shared" ca="1" si="146"/>
        <v>0</v>
      </c>
      <c r="CI70" s="137">
        <f t="shared" ca="1" si="146"/>
        <v>0</v>
      </c>
      <c r="CJ70" s="137">
        <f t="shared" ca="1" si="146"/>
        <v>0</v>
      </c>
      <c r="CK70" s="138">
        <f t="shared" ca="1" si="146"/>
        <v>0</v>
      </c>
      <c r="CL70" s="136">
        <f t="shared" ca="1" si="146"/>
        <v>0</v>
      </c>
      <c r="CM70" s="137">
        <f t="shared" ca="1" si="146"/>
        <v>0</v>
      </c>
      <c r="CN70" s="137">
        <f t="shared" ca="1" si="146"/>
        <v>0</v>
      </c>
      <c r="CO70" s="138">
        <f t="shared" ca="1" si="146"/>
        <v>0</v>
      </c>
      <c r="CP70" s="136">
        <f t="shared" ca="1" si="146"/>
        <v>0</v>
      </c>
      <c r="CQ70" s="137">
        <f t="shared" ca="1" si="146"/>
        <v>0</v>
      </c>
      <c r="CR70" s="137">
        <f t="shared" ca="1" si="146"/>
        <v>0</v>
      </c>
      <c r="CS70" s="138">
        <f t="shared" ca="1" si="146"/>
        <v>0</v>
      </c>
      <c r="CT70" s="136">
        <f t="shared" ca="1" si="146"/>
        <v>0</v>
      </c>
      <c r="CU70" s="137">
        <f t="shared" ca="1" si="146"/>
        <v>0</v>
      </c>
      <c r="CV70" s="137">
        <f t="shared" ca="1" si="146"/>
        <v>0</v>
      </c>
      <c r="CW70" s="138">
        <f t="shared" ca="1" si="146"/>
        <v>0</v>
      </c>
      <c r="CX70" s="136">
        <f t="shared" ca="1" si="146"/>
        <v>0</v>
      </c>
      <c r="CY70" s="137">
        <f t="shared" ca="1" si="146"/>
        <v>0</v>
      </c>
      <c r="CZ70" s="137">
        <f t="shared" ca="1" si="146"/>
        <v>0</v>
      </c>
      <c r="DA70" s="138">
        <f t="shared" ca="1" si="146"/>
        <v>0</v>
      </c>
      <c r="DB70" s="136">
        <f t="shared" ca="1" si="146"/>
        <v>0</v>
      </c>
      <c r="DC70" s="137">
        <f t="shared" ca="1" si="146"/>
        <v>0</v>
      </c>
      <c r="DD70" s="137">
        <f t="shared" ca="1" si="146"/>
        <v>0</v>
      </c>
      <c r="DE70" s="138">
        <f t="shared" ca="1" si="146"/>
        <v>0</v>
      </c>
      <c r="DF70" s="136">
        <f t="shared" ca="1" si="146"/>
        <v>0</v>
      </c>
      <c r="DG70" s="137">
        <f t="shared" ca="1" si="146"/>
        <v>0</v>
      </c>
      <c r="DH70" s="137">
        <f t="shared" ca="1" si="146"/>
        <v>0</v>
      </c>
      <c r="DI70" s="138">
        <f t="shared" ca="1" si="146"/>
        <v>0</v>
      </c>
      <c r="DJ70" s="69"/>
      <c r="DK70" s="137">
        <f t="shared" ref="DK70:EK70" ca="1" si="147">DK633</f>
        <v>0</v>
      </c>
      <c r="DL70" s="137" t="e">
        <f t="shared" ca="1" si="147"/>
        <v>#N/A</v>
      </c>
      <c r="DM70" s="137" t="e">
        <f t="shared" ca="1" si="147"/>
        <v>#VALUE!</v>
      </c>
      <c r="DN70" s="137" t="e">
        <f t="shared" ca="1" si="147"/>
        <v>#VALUE!</v>
      </c>
      <c r="DO70" s="137" t="e">
        <f t="shared" ca="1" si="147"/>
        <v>#VALUE!</v>
      </c>
      <c r="DP70" s="137" t="e">
        <f t="shared" ca="1" si="147"/>
        <v>#VALUE!</v>
      </c>
      <c r="DQ70" s="137" t="e">
        <f t="shared" ca="1" si="147"/>
        <v>#VALUE!</v>
      </c>
      <c r="DR70" s="137" t="e">
        <f t="shared" ca="1" si="147"/>
        <v>#VALUE!</v>
      </c>
      <c r="DS70" s="137" t="e">
        <f t="shared" ca="1" si="147"/>
        <v>#VALUE!</v>
      </c>
      <c r="DT70" s="137" t="e">
        <f t="shared" ca="1" si="147"/>
        <v>#VALUE!</v>
      </c>
      <c r="DU70" s="137" t="e">
        <f t="shared" ca="1" si="147"/>
        <v>#VALUE!</v>
      </c>
      <c r="DV70" s="137" t="e">
        <f t="shared" ca="1" si="147"/>
        <v>#VALUE!</v>
      </c>
      <c r="DW70" s="137" t="e">
        <f t="shared" ca="1" si="147"/>
        <v>#VALUE!</v>
      </c>
      <c r="DX70" s="137" t="e">
        <f t="shared" ca="1" si="147"/>
        <v>#VALUE!</v>
      </c>
      <c r="DY70" s="137" t="e">
        <f t="shared" ca="1" si="147"/>
        <v>#VALUE!</v>
      </c>
      <c r="DZ70" s="137" t="e">
        <f t="shared" ca="1" si="147"/>
        <v>#VALUE!</v>
      </c>
      <c r="EA70" s="137" t="e">
        <f t="shared" ca="1" si="147"/>
        <v>#VALUE!</v>
      </c>
      <c r="EB70" s="137" t="e">
        <f t="shared" ca="1" si="147"/>
        <v>#VALUE!</v>
      </c>
      <c r="EC70" s="137" t="e">
        <f t="shared" ca="1" si="147"/>
        <v>#VALUE!</v>
      </c>
      <c r="ED70" s="137" t="e">
        <f t="shared" ca="1" si="147"/>
        <v>#VALUE!</v>
      </c>
      <c r="EE70" s="137" t="e">
        <f t="shared" ca="1" si="147"/>
        <v>#VALUE!</v>
      </c>
      <c r="EF70" s="137" t="e">
        <f t="shared" ca="1" si="147"/>
        <v>#VALUE!</v>
      </c>
      <c r="EG70" s="137" t="e">
        <f t="shared" ca="1" si="147"/>
        <v>#VALUE!</v>
      </c>
      <c r="EH70" s="137" t="e">
        <f t="shared" ca="1" si="147"/>
        <v>#VALUE!</v>
      </c>
      <c r="EI70" s="137" t="e">
        <f t="shared" ca="1" si="147"/>
        <v>#VALUE!</v>
      </c>
      <c r="EJ70" s="137" t="e">
        <f t="shared" ca="1" si="147"/>
        <v>#VALUE!</v>
      </c>
      <c r="EK70" s="137" t="e">
        <f t="shared" ca="1" si="147"/>
        <v>#VALUE!</v>
      </c>
    </row>
    <row r="71" spans="1:141" x14ac:dyDescent="0.25">
      <c r="A71" s="90"/>
      <c r="B71" s="90"/>
      <c r="C71" s="111"/>
      <c r="D71" s="90"/>
      <c r="E71" s="36" t="s">
        <v>55</v>
      </c>
      <c r="F71" s="105">
        <f t="shared" ref="F71" ca="1" si="148">SUM(F67:F70)</f>
        <v>0</v>
      </c>
      <c r="G71" s="106">
        <f t="shared" ref="G71:BR71" ca="1" si="149">SUM(G67:G70)</f>
        <v>0</v>
      </c>
      <c r="H71" s="106">
        <f t="shared" ca="1" si="149"/>
        <v>0</v>
      </c>
      <c r="I71" s="107">
        <f t="shared" ca="1" si="149"/>
        <v>0</v>
      </c>
      <c r="J71" s="105">
        <f t="shared" ca="1" si="149"/>
        <v>0</v>
      </c>
      <c r="K71" s="106">
        <f t="shared" ca="1" si="149"/>
        <v>0</v>
      </c>
      <c r="L71" s="106">
        <f t="shared" ca="1" si="149"/>
        <v>0</v>
      </c>
      <c r="M71" s="107">
        <f t="shared" ca="1" si="149"/>
        <v>0</v>
      </c>
      <c r="N71" s="105">
        <f t="shared" ca="1" si="149"/>
        <v>0</v>
      </c>
      <c r="O71" s="106">
        <f t="shared" ca="1" si="149"/>
        <v>0</v>
      </c>
      <c r="P71" s="106">
        <f t="shared" ca="1" si="149"/>
        <v>0</v>
      </c>
      <c r="Q71" s="107">
        <f t="shared" ca="1" si="149"/>
        <v>0</v>
      </c>
      <c r="R71" s="105">
        <f t="shared" ca="1" si="149"/>
        <v>0</v>
      </c>
      <c r="S71" s="106">
        <f t="shared" ca="1" si="149"/>
        <v>0</v>
      </c>
      <c r="T71" s="106">
        <f t="shared" ca="1" si="149"/>
        <v>0</v>
      </c>
      <c r="U71" s="107">
        <f t="shared" ca="1" si="149"/>
        <v>0</v>
      </c>
      <c r="V71" s="105">
        <f t="shared" ca="1" si="149"/>
        <v>0</v>
      </c>
      <c r="W71" s="106">
        <f t="shared" ca="1" si="149"/>
        <v>0</v>
      </c>
      <c r="X71" s="106">
        <f t="shared" ca="1" si="149"/>
        <v>0</v>
      </c>
      <c r="Y71" s="107">
        <f t="shared" ca="1" si="149"/>
        <v>0</v>
      </c>
      <c r="Z71" s="105">
        <f t="shared" ca="1" si="149"/>
        <v>0</v>
      </c>
      <c r="AA71" s="106">
        <f t="shared" ca="1" si="149"/>
        <v>0</v>
      </c>
      <c r="AB71" s="106">
        <f t="shared" ca="1" si="149"/>
        <v>0</v>
      </c>
      <c r="AC71" s="107">
        <f t="shared" ca="1" si="149"/>
        <v>0</v>
      </c>
      <c r="AD71" s="105">
        <f t="shared" ca="1" si="149"/>
        <v>0</v>
      </c>
      <c r="AE71" s="106">
        <f t="shared" ca="1" si="149"/>
        <v>0</v>
      </c>
      <c r="AF71" s="106">
        <f t="shared" ca="1" si="149"/>
        <v>0</v>
      </c>
      <c r="AG71" s="107">
        <f t="shared" ca="1" si="149"/>
        <v>0</v>
      </c>
      <c r="AH71" s="105">
        <f t="shared" ca="1" si="149"/>
        <v>0</v>
      </c>
      <c r="AI71" s="106">
        <f t="shared" ca="1" si="149"/>
        <v>0</v>
      </c>
      <c r="AJ71" s="106">
        <f t="shared" ca="1" si="149"/>
        <v>0</v>
      </c>
      <c r="AK71" s="107">
        <f t="shared" ca="1" si="149"/>
        <v>0</v>
      </c>
      <c r="AL71" s="105">
        <f t="shared" ca="1" si="149"/>
        <v>0</v>
      </c>
      <c r="AM71" s="106">
        <f t="shared" ca="1" si="149"/>
        <v>0</v>
      </c>
      <c r="AN71" s="106">
        <f t="shared" ca="1" si="149"/>
        <v>0</v>
      </c>
      <c r="AO71" s="107">
        <f t="shared" ca="1" si="149"/>
        <v>0</v>
      </c>
      <c r="AP71" s="105">
        <f t="shared" ca="1" si="149"/>
        <v>0</v>
      </c>
      <c r="AQ71" s="106">
        <f t="shared" ca="1" si="149"/>
        <v>0</v>
      </c>
      <c r="AR71" s="106">
        <f t="shared" ca="1" si="149"/>
        <v>0</v>
      </c>
      <c r="AS71" s="107">
        <f t="shared" ca="1" si="149"/>
        <v>0</v>
      </c>
      <c r="AT71" s="105">
        <f t="shared" ca="1" si="149"/>
        <v>0</v>
      </c>
      <c r="AU71" s="106">
        <f t="shared" ca="1" si="149"/>
        <v>0</v>
      </c>
      <c r="AV71" s="106">
        <f t="shared" ca="1" si="149"/>
        <v>0</v>
      </c>
      <c r="AW71" s="107">
        <f t="shared" ca="1" si="149"/>
        <v>0</v>
      </c>
      <c r="AX71" s="105">
        <f t="shared" ca="1" si="149"/>
        <v>0</v>
      </c>
      <c r="AY71" s="106">
        <f t="shared" ca="1" si="149"/>
        <v>0</v>
      </c>
      <c r="AZ71" s="106">
        <f t="shared" ca="1" si="149"/>
        <v>0</v>
      </c>
      <c r="BA71" s="107">
        <f t="shared" ca="1" si="149"/>
        <v>0</v>
      </c>
      <c r="BB71" s="105">
        <f t="shared" ca="1" si="149"/>
        <v>0</v>
      </c>
      <c r="BC71" s="106">
        <f t="shared" ca="1" si="149"/>
        <v>0</v>
      </c>
      <c r="BD71" s="106">
        <f t="shared" ca="1" si="149"/>
        <v>0</v>
      </c>
      <c r="BE71" s="107">
        <f t="shared" ca="1" si="149"/>
        <v>0</v>
      </c>
      <c r="BF71" s="105">
        <f t="shared" ca="1" si="149"/>
        <v>0</v>
      </c>
      <c r="BG71" s="106">
        <f t="shared" ca="1" si="149"/>
        <v>0</v>
      </c>
      <c r="BH71" s="106">
        <f t="shared" ca="1" si="149"/>
        <v>0</v>
      </c>
      <c r="BI71" s="107">
        <f t="shared" ca="1" si="149"/>
        <v>0</v>
      </c>
      <c r="BJ71" s="105">
        <f t="shared" ca="1" si="149"/>
        <v>0</v>
      </c>
      <c r="BK71" s="106">
        <f t="shared" ca="1" si="149"/>
        <v>0</v>
      </c>
      <c r="BL71" s="106">
        <f t="shared" ca="1" si="149"/>
        <v>0</v>
      </c>
      <c r="BM71" s="107">
        <f t="shared" ca="1" si="149"/>
        <v>0</v>
      </c>
      <c r="BN71" s="105">
        <f t="shared" ca="1" si="149"/>
        <v>0</v>
      </c>
      <c r="BO71" s="106">
        <f t="shared" ca="1" si="149"/>
        <v>0</v>
      </c>
      <c r="BP71" s="106">
        <f t="shared" ca="1" si="149"/>
        <v>0</v>
      </c>
      <c r="BQ71" s="107">
        <f t="shared" ca="1" si="149"/>
        <v>0</v>
      </c>
      <c r="BR71" s="105">
        <f t="shared" ca="1" si="149"/>
        <v>0</v>
      </c>
      <c r="BS71" s="106">
        <f t="shared" ref="BS71:DI71" ca="1" si="150">SUM(BS67:BS70)</f>
        <v>0</v>
      </c>
      <c r="BT71" s="106">
        <f t="shared" ca="1" si="150"/>
        <v>0</v>
      </c>
      <c r="BU71" s="107">
        <f t="shared" ca="1" si="150"/>
        <v>0</v>
      </c>
      <c r="BV71" s="105">
        <f t="shared" ca="1" si="150"/>
        <v>0</v>
      </c>
      <c r="BW71" s="106">
        <f t="shared" ca="1" si="150"/>
        <v>0</v>
      </c>
      <c r="BX71" s="106">
        <f t="shared" ca="1" si="150"/>
        <v>0</v>
      </c>
      <c r="BY71" s="107">
        <f t="shared" ca="1" si="150"/>
        <v>0</v>
      </c>
      <c r="BZ71" s="105">
        <f t="shared" ca="1" si="150"/>
        <v>0</v>
      </c>
      <c r="CA71" s="106">
        <f t="shared" ca="1" si="150"/>
        <v>0</v>
      </c>
      <c r="CB71" s="106">
        <f t="shared" ca="1" si="150"/>
        <v>0</v>
      </c>
      <c r="CC71" s="107">
        <f t="shared" ca="1" si="150"/>
        <v>0</v>
      </c>
      <c r="CD71" s="105">
        <f t="shared" ca="1" si="150"/>
        <v>0</v>
      </c>
      <c r="CE71" s="106">
        <f t="shared" ca="1" si="150"/>
        <v>0</v>
      </c>
      <c r="CF71" s="106">
        <f t="shared" ca="1" si="150"/>
        <v>0</v>
      </c>
      <c r="CG71" s="107">
        <f t="shared" ca="1" si="150"/>
        <v>0</v>
      </c>
      <c r="CH71" s="105">
        <f t="shared" ca="1" si="150"/>
        <v>0</v>
      </c>
      <c r="CI71" s="106">
        <f t="shared" ca="1" si="150"/>
        <v>0</v>
      </c>
      <c r="CJ71" s="106">
        <f t="shared" ca="1" si="150"/>
        <v>0</v>
      </c>
      <c r="CK71" s="107">
        <f t="shared" ca="1" si="150"/>
        <v>0</v>
      </c>
      <c r="CL71" s="105">
        <f t="shared" ca="1" si="150"/>
        <v>0</v>
      </c>
      <c r="CM71" s="106">
        <f t="shared" ca="1" si="150"/>
        <v>0</v>
      </c>
      <c r="CN71" s="106">
        <f t="shared" ca="1" si="150"/>
        <v>0</v>
      </c>
      <c r="CO71" s="107">
        <f t="shared" ca="1" si="150"/>
        <v>0</v>
      </c>
      <c r="CP71" s="105">
        <f t="shared" ca="1" si="150"/>
        <v>0</v>
      </c>
      <c r="CQ71" s="106">
        <f t="shared" ca="1" si="150"/>
        <v>0</v>
      </c>
      <c r="CR71" s="106">
        <f t="shared" ca="1" si="150"/>
        <v>0</v>
      </c>
      <c r="CS71" s="107">
        <f t="shared" ca="1" si="150"/>
        <v>0</v>
      </c>
      <c r="CT71" s="105">
        <f t="shared" ca="1" si="150"/>
        <v>0</v>
      </c>
      <c r="CU71" s="106">
        <f t="shared" ca="1" si="150"/>
        <v>0</v>
      </c>
      <c r="CV71" s="106">
        <f t="shared" ca="1" si="150"/>
        <v>0</v>
      </c>
      <c r="CW71" s="107">
        <f t="shared" ca="1" si="150"/>
        <v>0</v>
      </c>
      <c r="CX71" s="105">
        <f t="shared" ca="1" si="150"/>
        <v>0</v>
      </c>
      <c r="CY71" s="106">
        <f t="shared" ca="1" si="150"/>
        <v>0</v>
      </c>
      <c r="CZ71" s="106">
        <f t="shared" ca="1" si="150"/>
        <v>0</v>
      </c>
      <c r="DA71" s="107">
        <f t="shared" ca="1" si="150"/>
        <v>0</v>
      </c>
      <c r="DB71" s="105">
        <f t="shared" ca="1" si="150"/>
        <v>0</v>
      </c>
      <c r="DC71" s="106">
        <f t="shared" ca="1" si="150"/>
        <v>0</v>
      </c>
      <c r="DD71" s="106">
        <f t="shared" ca="1" si="150"/>
        <v>0</v>
      </c>
      <c r="DE71" s="107">
        <f t="shared" ca="1" si="150"/>
        <v>0</v>
      </c>
      <c r="DF71" s="105">
        <f t="shared" ca="1" si="150"/>
        <v>0</v>
      </c>
      <c r="DG71" s="106">
        <f t="shared" ca="1" si="150"/>
        <v>0</v>
      </c>
      <c r="DH71" s="106">
        <f t="shared" ca="1" si="150"/>
        <v>0</v>
      </c>
      <c r="DI71" s="107">
        <f t="shared" ca="1" si="150"/>
        <v>0</v>
      </c>
      <c r="DJ71" s="69"/>
      <c r="DK71" s="106">
        <f t="shared" ref="DK71:EK71" ca="1" si="151">SUM(DK67:DK70)</f>
        <v>0</v>
      </c>
      <c r="DL71" s="106" t="e">
        <f t="shared" ca="1" si="151"/>
        <v>#N/A</v>
      </c>
      <c r="DM71" s="106" t="e">
        <f t="shared" ca="1" si="151"/>
        <v>#VALUE!</v>
      </c>
      <c r="DN71" s="106" t="e">
        <f t="shared" ca="1" si="151"/>
        <v>#VALUE!</v>
      </c>
      <c r="DO71" s="106" t="e">
        <f t="shared" ca="1" si="151"/>
        <v>#VALUE!</v>
      </c>
      <c r="DP71" s="106" t="e">
        <f t="shared" ca="1" si="151"/>
        <v>#VALUE!</v>
      </c>
      <c r="DQ71" s="106" t="e">
        <f t="shared" ca="1" si="151"/>
        <v>#VALUE!</v>
      </c>
      <c r="DR71" s="106" t="e">
        <f t="shared" ca="1" si="151"/>
        <v>#VALUE!</v>
      </c>
      <c r="DS71" s="106" t="e">
        <f t="shared" ca="1" si="151"/>
        <v>#VALUE!</v>
      </c>
      <c r="DT71" s="106" t="e">
        <f t="shared" ca="1" si="151"/>
        <v>#VALUE!</v>
      </c>
      <c r="DU71" s="106" t="e">
        <f t="shared" ca="1" si="151"/>
        <v>#VALUE!</v>
      </c>
      <c r="DV71" s="106" t="e">
        <f t="shared" ca="1" si="151"/>
        <v>#VALUE!</v>
      </c>
      <c r="DW71" s="106" t="e">
        <f t="shared" ca="1" si="151"/>
        <v>#VALUE!</v>
      </c>
      <c r="DX71" s="106" t="e">
        <f t="shared" ca="1" si="151"/>
        <v>#VALUE!</v>
      </c>
      <c r="DY71" s="106" t="e">
        <f t="shared" ca="1" si="151"/>
        <v>#VALUE!</v>
      </c>
      <c r="DZ71" s="106" t="e">
        <f t="shared" ca="1" si="151"/>
        <v>#VALUE!</v>
      </c>
      <c r="EA71" s="106" t="e">
        <f t="shared" ca="1" si="151"/>
        <v>#VALUE!</v>
      </c>
      <c r="EB71" s="106" t="e">
        <f t="shared" ca="1" si="151"/>
        <v>#VALUE!</v>
      </c>
      <c r="EC71" s="106" t="e">
        <f t="shared" ca="1" si="151"/>
        <v>#VALUE!</v>
      </c>
      <c r="ED71" s="106" t="e">
        <f t="shared" ca="1" si="151"/>
        <v>#VALUE!</v>
      </c>
      <c r="EE71" s="106" t="e">
        <f t="shared" ca="1" si="151"/>
        <v>#VALUE!</v>
      </c>
      <c r="EF71" s="106" t="e">
        <f t="shared" ca="1" si="151"/>
        <v>#VALUE!</v>
      </c>
      <c r="EG71" s="106" t="e">
        <f t="shared" ca="1" si="151"/>
        <v>#VALUE!</v>
      </c>
      <c r="EH71" s="106" t="e">
        <f t="shared" ca="1" si="151"/>
        <v>#VALUE!</v>
      </c>
      <c r="EI71" s="106" t="e">
        <f t="shared" ca="1" si="151"/>
        <v>#VALUE!</v>
      </c>
      <c r="EJ71" s="106" t="e">
        <f t="shared" ca="1" si="151"/>
        <v>#VALUE!</v>
      </c>
      <c r="EK71" s="106" t="e">
        <f t="shared" ca="1" si="151"/>
        <v>#VALUE!</v>
      </c>
    </row>
    <row r="72" spans="1:141" x14ac:dyDescent="0.25">
      <c r="A72" s="90"/>
      <c r="B72" s="90"/>
      <c r="C72" s="90"/>
      <c r="D72" s="90"/>
      <c r="F72" s="113"/>
      <c r="G72" s="69"/>
      <c r="H72" s="69"/>
      <c r="I72" s="69"/>
      <c r="J72" s="113"/>
      <c r="K72" s="69"/>
      <c r="L72" s="69"/>
      <c r="M72" s="69"/>
      <c r="N72" s="113"/>
      <c r="O72" s="69"/>
      <c r="P72" s="69"/>
      <c r="Q72" s="69"/>
      <c r="R72" s="113"/>
      <c r="S72" s="69"/>
      <c r="T72" s="69"/>
      <c r="U72" s="69"/>
      <c r="V72" s="113"/>
      <c r="W72" s="69"/>
      <c r="X72" s="69"/>
      <c r="Y72" s="69"/>
      <c r="Z72" s="113"/>
      <c r="AA72" s="69"/>
      <c r="AB72" s="69"/>
      <c r="AC72" s="69"/>
      <c r="AD72" s="113"/>
      <c r="AE72" s="69"/>
      <c r="AF72" s="69"/>
      <c r="AG72" s="69"/>
      <c r="AH72" s="113"/>
      <c r="AI72" s="69"/>
      <c r="AJ72" s="69"/>
      <c r="AK72" s="69"/>
      <c r="AL72" s="113"/>
      <c r="AM72" s="69"/>
      <c r="AN72" s="69"/>
      <c r="AO72" s="69"/>
      <c r="AP72" s="113"/>
      <c r="AQ72" s="69"/>
      <c r="AR72" s="69"/>
      <c r="AS72" s="69"/>
      <c r="AT72" s="113"/>
      <c r="AU72" s="69"/>
      <c r="AV72" s="69"/>
      <c r="AW72" s="69"/>
      <c r="AX72" s="113"/>
      <c r="AY72" s="69"/>
      <c r="AZ72" s="69"/>
      <c r="BA72" s="69"/>
      <c r="BB72" s="113"/>
      <c r="BC72" s="69"/>
      <c r="BD72" s="69"/>
      <c r="BE72" s="69"/>
      <c r="BF72" s="113"/>
      <c r="BG72" s="69"/>
      <c r="BH72" s="69"/>
      <c r="BI72" s="69"/>
      <c r="BJ72" s="113"/>
      <c r="BK72" s="69"/>
      <c r="BL72" s="69"/>
      <c r="BM72" s="69"/>
      <c r="BN72" s="113"/>
      <c r="BO72" s="69"/>
      <c r="BP72" s="69"/>
      <c r="BQ72" s="69"/>
      <c r="BR72" s="113"/>
      <c r="BS72" s="69"/>
      <c r="BT72" s="69"/>
      <c r="BU72" s="69"/>
      <c r="BV72" s="113"/>
      <c r="BW72" s="69"/>
      <c r="BX72" s="69"/>
      <c r="BY72" s="69"/>
      <c r="BZ72" s="113"/>
      <c r="CA72" s="69"/>
      <c r="CB72" s="69"/>
      <c r="CC72" s="69"/>
      <c r="CD72" s="113"/>
      <c r="CE72" s="69"/>
      <c r="CF72" s="69"/>
      <c r="CG72" s="69"/>
      <c r="CH72" s="113"/>
      <c r="CI72" s="69"/>
      <c r="CJ72" s="69"/>
      <c r="CK72" s="69"/>
      <c r="CL72" s="113"/>
      <c r="CM72" s="69"/>
      <c r="CN72" s="69"/>
      <c r="CO72" s="69"/>
      <c r="CP72" s="113"/>
      <c r="CQ72" s="69"/>
      <c r="CR72" s="69"/>
      <c r="CS72" s="69"/>
      <c r="CT72" s="113"/>
      <c r="CU72" s="69"/>
      <c r="CV72" s="69"/>
      <c r="CW72" s="69"/>
      <c r="CX72" s="113"/>
      <c r="CY72" s="69"/>
      <c r="CZ72" s="69"/>
      <c r="DA72" s="69"/>
      <c r="DB72" s="113"/>
      <c r="DC72" s="69"/>
      <c r="DD72" s="69"/>
      <c r="DE72" s="69"/>
      <c r="DF72" s="113"/>
      <c r="DG72" s="69"/>
      <c r="DH72" s="69"/>
      <c r="DI72" s="114"/>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row>
    <row r="73" spans="1:141" x14ac:dyDescent="0.25">
      <c r="A73" s="90"/>
      <c r="B73" s="90"/>
      <c r="C73" s="90"/>
      <c r="D73" s="90"/>
      <c r="E73" t="s">
        <v>56</v>
      </c>
      <c r="F73" s="113" t="str">
        <f ca="1">F352</f>
        <v/>
      </c>
      <c r="G73" s="69" t="str">
        <f t="shared" ref="G73:BR73" ca="1" si="152">G352</f>
        <v/>
      </c>
      <c r="H73" s="69" t="str">
        <f t="shared" ca="1" si="152"/>
        <v/>
      </c>
      <c r="I73" s="69" t="str">
        <f t="shared" ca="1" si="152"/>
        <v/>
      </c>
      <c r="J73" s="113" t="str">
        <f t="shared" ca="1" si="152"/>
        <v/>
      </c>
      <c r="K73" s="69" t="str">
        <f t="shared" ca="1" si="152"/>
        <v/>
      </c>
      <c r="L73" s="69" t="str">
        <f t="shared" ca="1" si="152"/>
        <v/>
      </c>
      <c r="M73" s="69" t="str">
        <f t="shared" ca="1" si="152"/>
        <v/>
      </c>
      <c r="N73" s="113" t="str">
        <f t="shared" ca="1" si="152"/>
        <v/>
      </c>
      <c r="O73" s="69" t="str">
        <f t="shared" ca="1" si="152"/>
        <v/>
      </c>
      <c r="P73" s="69" t="str">
        <f t="shared" ca="1" si="152"/>
        <v/>
      </c>
      <c r="Q73" s="69" t="str">
        <f t="shared" ca="1" si="152"/>
        <v/>
      </c>
      <c r="R73" s="113" t="str">
        <f t="shared" ca="1" si="152"/>
        <v/>
      </c>
      <c r="S73" s="69" t="str">
        <f t="shared" ca="1" si="152"/>
        <v/>
      </c>
      <c r="T73" s="69" t="str">
        <f t="shared" ca="1" si="152"/>
        <v/>
      </c>
      <c r="U73" s="69" t="str">
        <f t="shared" ca="1" si="152"/>
        <v/>
      </c>
      <c r="V73" s="113" t="str">
        <f t="shared" ca="1" si="152"/>
        <v/>
      </c>
      <c r="W73" s="69" t="str">
        <f t="shared" ca="1" si="152"/>
        <v/>
      </c>
      <c r="X73" s="69" t="str">
        <f t="shared" ca="1" si="152"/>
        <v/>
      </c>
      <c r="Y73" s="69" t="str">
        <f t="shared" ca="1" si="152"/>
        <v/>
      </c>
      <c r="Z73" s="113" t="str">
        <f t="shared" ca="1" si="152"/>
        <v/>
      </c>
      <c r="AA73" s="69" t="str">
        <f t="shared" ca="1" si="152"/>
        <v/>
      </c>
      <c r="AB73" s="69" t="str">
        <f t="shared" ca="1" si="152"/>
        <v/>
      </c>
      <c r="AC73" s="69" t="str">
        <f t="shared" ca="1" si="152"/>
        <v/>
      </c>
      <c r="AD73" s="113" t="str">
        <f t="shared" ca="1" si="152"/>
        <v/>
      </c>
      <c r="AE73" s="69" t="str">
        <f t="shared" ca="1" si="152"/>
        <v/>
      </c>
      <c r="AF73" s="69" t="str">
        <f t="shared" ca="1" si="152"/>
        <v/>
      </c>
      <c r="AG73" s="69" t="str">
        <f t="shared" ca="1" si="152"/>
        <v/>
      </c>
      <c r="AH73" s="113" t="str">
        <f t="shared" ca="1" si="152"/>
        <v/>
      </c>
      <c r="AI73" s="69" t="str">
        <f t="shared" ca="1" si="152"/>
        <v/>
      </c>
      <c r="AJ73" s="69" t="str">
        <f t="shared" ca="1" si="152"/>
        <v/>
      </c>
      <c r="AK73" s="69" t="str">
        <f t="shared" ca="1" si="152"/>
        <v/>
      </c>
      <c r="AL73" s="113" t="str">
        <f t="shared" ca="1" si="152"/>
        <v/>
      </c>
      <c r="AM73" s="69" t="str">
        <f t="shared" ca="1" si="152"/>
        <v/>
      </c>
      <c r="AN73" s="69" t="str">
        <f t="shared" ca="1" si="152"/>
        <v/>
      </c>
      <c r="AO73" s="69" t="str">
        <f t="shared" ca="1" si="152"/>
        <v/>
      </c>
      <c r="AP73" s="113" t="str">
        <f t="shared" ca="1" si="152"/>
        <v/>
      </c>
      <c r="AQ73" s="69" t="str">
        <f t="shared" ca="1" si="152"/>
        <v/>
      </c>
      <c r="AR73" s="69" t="str">
        <f t="shared" ca="1" si="152"/>
        <v/>
      </c>
      <c r="AS73" s="69" t="str">
        <f t="shared" ca="1" si="152"/>
        <v/>
      </c>
      <c r="AT73" s="113" t="str">
        <f t="shared" ca="1" si="152"/>
        <v/>
      </c>
      <c r="AU73" s="69" t="str">
        <f t="shared" ca="1" si="152"/>
        <v/>
      </c>
      <c r="AV73" s="69" t="str">
        <f t="shared" ca="1" si="152"/>
        <v/>
      </c>
      <c r="AW73" s="69" t="str">
        <f t="shared" ca="1" si="152"/>
        <v/>
      </c>
      <c r="AX73" s="113" t="str">
        <f t="shared" ca="1" si="152"/>
        <v/>
      </c>
      <c r="AY73" s="69" t="str">
        <f t="shared" ca="1" si="152"/>
        <v/>
      </c>
      <c r="AZ73" s="69" t="str">
        <f t="shared" ca="1" si="152"/>
        <v/>
      </c>
      <c r="BA73" s="69" t="str">
        <f t="shared" ca="1" si="152"/>
        <v/>
      </c>
      <c r="BB73" s="113" t="str">
        <f t="shared" ca="1" si="152"/>
        <v/>
      </c>
      <c r="BC73" s="69" t="str">
        <f t="shared" ca="1" si="152"/>
        <v/>
      </c>
      <c r="BD73" s="69" t="str">
        <f t="shared" ca="1" si="152"/>
        <v/>
      </c>
      <c r="BE73" s="69" t="str">
        <f t="shared" ca="1" si="152"/>
        <v/>
      </c>
      <c r="BF73" s="113" t="str">
        <f t="shared" ca="1" si="152"/>
        <v/>
      </c>
      <c r="BG73" s="69" t="str">
        <f t="shared" ca="1" si="152"/>
        <v/>
      </c>
      <c r="BH73" s="69" t="str">
        <f t="shared" ca="1" si="152"/>
        <v/>
      </c>
      <c r="BI73" s="69" t="str">
        <f t="shared" ca="1" si="152"/>
        <v/>
      </c>
      <c r="BJ73" s="113" t="str">
        <f t="shared" ca="1" si="152"/>
        <v/>
      </c>
      <c r="BK73" s="69" t="str">
        <f t="shared" ca="1" si="152"/>
        <v/>
      </c>
      <c r="BL73" s="69" t="str">
        <f t="shared" ca="1" si="152"/>
        <v/>
      </c>
      <c r="BM73" s="69" t="str">
        <f t="shared" ca="1" si="152"/>
        <v/>
      </c>
      <c r="BN73" s="113" t="str">
        <f t="shared" ca="1" si="152"/>
        <v/>
      </c>
      <c r="BO73" s="69" t="str">
        <f t="shared" ca="1" si="152"/>
        <v/>
      </c>
      <c r="BP73" s="69" t="str">
        <f t="shared" ca="1" si="152"/>
        <v/>
      </c>
      <c r="BQ73" s="69" t="str">
        <f t="shared" ca="1" si="152"/>
        <v/>
      </c>
      <c r="BR73" s="113" t="str">
        <f t="shared" ca="1" si="152"/>
        <v/>
      </c>
      <c r="BS73" s="69" t="str">
        <f t="shared" ref="BS73:ED73" ca="1" si="153">BS352</f>
        <v/>
      </c>
      <c r="BT73" s="69" t="str">
        <f t="shared" ca="1" si="153"/>
        <v/>
      </c>
      <c r="BU73" s="69" t="str">
        <f t="shared" ca="1" si="153"/>
        <v/>
      </c>
      <c r="BV73" s="113" t="str">
        <f t="shared" ca="1" si="153"/>
        <v/>
      </c>
      <c r="BW73" s="69" t="str">
        <f t="shared" ca="1" si="153"/>
        <v/>
      </c>
      <c r="BX73" s="69" t="str">
        <f t="shared" ca="1" si="153"/>
        <v/>
      </c>
      <c r="BY73" s="69" t="str">
        <f t="shared" ca="1" si="153"/>
        <v/>
      </c>
      <c r="BZ73" s="113" t="str">
        <f t="shared" ca="1" si="153"/>
        <v/>
      </c>
      <c r="CA73" s="69" t="str">
        <f t="shared" ca="1" si="153"/>
        <v/>
      </c>
      <c r="CB73" s="69" t="str">
        <f t="shared" ca="1" si="153"/>
        <v/>
      </c>
      <c r="CC73" s="69" t="str">
        <f t="shared" ca="1" si="153"/>
        <v/>
      </c>
      <c r="CD73" s="113" t="str">
        <f t="shared" ca="1" si="153"/>
        <v/>
      </c>
      <c r="CE73" s="69" t="str">
        <f t="shared" ca="1" si="153"/>
        <v/>
      </c>
      <c r="CF73" s="69" t="str">
        <f t="shared" ca="1" si="153"/>
        <v/>
      </c>
      <c r="CG73" s="69" t="str">
        <f t="shared" ca="1" si="153"/>
        <v/>
      </c>
      <c r="CH73" s="113">
        <f t="shared" ca="1" si="153"/>
        <v>0</v>
      </c>
      <c r="CI73" s="69">
        <f t="shared" ca="1" si="153"/>
        <v>0</v>
      </c>
      <c r="CJ73" s="69">
        <f t="shared" ca="1" si="153"/>
        <v>0</v>
      </c>
      <c r="CK73" s="69">
        <f t="shared" ca="1" si="153"/>
        <v>0</v>
      </c>
      <c r="CL73" s="113">
        <f t="shared" ca="1" si="153"/>
        <v>0</v>
      </c>
      <c r="CM73" s="69">
        <f t="shared" ca="1" si="153"/>
        <v>0</v>
      </c>
      <c r="CN73" s="69">
        <f t="shared" ca="1" si="153"/>
        <v>0</v>
      </c>
      <c r="CO73" s="69">
        <f t="shared" ca="1" si="153"/>
        <v>0</v>
      </c>
      <c r="CP73" s="113">
        <f t="shared" ca="1" si="153"/>
        <v>0</v>
      </c>
      <c r="CQ73" s="69">
        <f t="shared" ca="1" si="153"/>
        <v>0</v>
      </c>
      <c r="CR73" s="69">
        <f t="shared" ca="1" si="153"/>
        <v>0</v>
      </c>
      <c r="CS73" s="69">
        <f t="shared" ca="1" si="153"/>
        <v>0</v>
      </c>
      <c r="CT73" s="113">
        <f t="shared" ca="1" si="153"/>
        <v>0</v>
      </c>
      <c r="CU73" s="69">
        <f t="shared" ca="1" si="153"/>
        <v>0</v>
      </c>
      <c r="CV73" s="69">
        <f t="shared" ca="1" si="153"/>
        <v>0</v>
      </c>
      <c r="CW73" s="69">
        <f t="shared" ca="1" si="153"/>
        <v>0</v>
      </c>
      <c r="CX73" s="113">
        <f t="shared" ca="1" si="153"/>
        <v>0</v>
      </c>
      <c r="CY73" s="69">
        <f t="shared" ca="1" si="153"/>
        <v>0</v>
      </c>
      <c r="CZ73" s="69">
        <f t="shared" ca="1" si="153"/>
        <v>0</v>
      </c>
      <c r="DA73" s="69">
        <f t="shared" ca="1" si="153"/>
        <v>0</v>
      </c>
      <c r="DB73" s="113">
        <f t="shared" ca="1" si="153"/>
        <v>0</v>
      </c>
      <c r="DC73" s="69">
        <f t="shared" ca="1" si="153"/>
        <v>0</v>
      </c>
      <c r="DD73" s="69">
        <f t="shared" ca="1" si="153"/>
        <v>0</v>
      </c>
      <c r="DE73" s="69">
        <f t="shared" ca="1" si="153"/>
        <v>0</v>
      </c>
      <c r="DF73" s="113">
        <f t="shared" ca="1" si="153"/>
        <v>0</v>
      </c>
      <c r="DG73" s="69">
        <f t="shared" ca="1" si="153"/>
        <v>0</v>
      </c>
      <c r="DH73" s="69">
        <f t="shared" ca="1" si="153"/>
        <v>0</v>
      </c>
      <c r="DI73" s="114">
        <f t="shared" ca="1" si="153"/>
        <v>0</v>
      </c>
      <c r="DJ73" s="69"/>
      <c r="DK73" s="69">
        <f t="shared" ca="1" si="153"/>
        <v>0</v>
      </c>
      <c r="DL73" s="69" t="e">
        <f t="shared" ca="1" si="153"/>
        <v>#N/A</v>
      </c>
      <c r="DM73" s="69" t="e">
        <f t="shared" ca="1" si="153"/>
        <v>#VALUE!</v>
      </c>
      <c r="DN73" s="69" t="e">
        <f t="shared" ca="1" si="153"/>
        <v>#VALUE!</v>
      </c>
      <c r="DO73" s="69" t="e">
        <f t="shared" ca="1" si="153"/>
        <v>#VALUE!</v>
      </c>
      <c r="DP73" s="69" t="e">
        <f t="shared" ca="1" si="153"/>
        <v>#VALUE!</v>
      </c>
      <c r="DQ73" s="69" t="e">
        <f t="shared" ca="1" si="153"/>
        <v>#VALUE!</v>
      </c>
      <c r="DR73" s="69" t="e">
        <f t="shared" ca="1" si="153"/>
        <v>#VALUE!</v>
      </c>
      <c r="DS73" s="69" t="e">
        <f t="shared" ca="1" si="153"/>
        <v>#VALUE!</v>
      </c>
      <c r="DT73" s="69" t="e">
        <f t="shared" ca="1" si="153"/>
        <v>#VALUE!</v>
      </c>
      <c r="DU73" s="69" t="e">
        <f t="shared" ca="1" si="153"/>
        <v>#VALUE!</v>
      </c>
      <c r="DV73" s="69" t="e">
        <f t="shared" ca="1" si="153"/>
        <v>#VALUE!</v>
      </c>
      <c r="DW73" s="69" t="e">
        <f t="shared" ca="1" si="153"/>
        <v>#VALUE!</v>
      </c>
      <c r="DX73" s="69" t="e">
        <f t="shared" ca="1" si="153"/>
        <v>#VALUE!</v>
      </c>
      <c r="DY73" s="69" t="e">
        <f t="shared" ca="1" si="153"/>
        <v>#VALUE!</v>
      </c>
      <c r="DZ73" s="69" t="e">
        <f t="shared" ca="1" si="153"/>
        <v>#VALUE!</v>
      </c>
      <c r="EA73" s="69" t="e">
        <f t="shared" ca="1" si="153"/>
        <v>#VALUE!</v>
      </c>
      <c r="EB73" s="69" t="e">
        <f t="shared" ca="1" si="153"/>
        <v>#VALUE!</v>
      </c>
      <c r="EC73" s="69" t="e">
        <f t="shared" ca="1" si="153"/>
        <v>#VALUE!</v>
      </c>
      <c r="ED73" s="69" t="e">
        <f t="shared" ca="1" si="153"/>
        <v>#VALUE!</v>
      </c>
      <c r="EE73" s="69" t="e">
        <f t="shared" ref="EE73:EK73" ca="1" si="154">EE352</f>
        <v>#VALUE!</v>
      </c>
      <c r="EF73" s="69" t="e">
        <f t="shared" ca="1" si="154"/>
        <v>#VALUE!</v>
      </c>
      <c r="EG73" s="69" t="e">
        <f t="shared" ca="1" si="154"/>
        <v>#VALUE!</v>
      </c>
      <c r="EH73" s="69" t="e">
        <f t="shared" ca="1" si="154"/>
        <v>#VALUE!</v>
      </c>
      <c r="EI73" s="69" t="e">
        <f t="shared" ca="1" si="154"/>
        <v>#VALUE!</v>
      </c>
      <c r="EJ73" s="69" t="e">
        <f t="shared" ca="1" si="154"/>
        <v>#VALUE!</v>
      </c>
      <c r="EK73" s="69" t="e">
        <f t="shared" ca="1" si="154"/>
        <v>#VALUE!</v>
      </c>
    </row>
    <row r="74" spans="1:141" x14ac:dyDescent="0.25">
      <c r="A74" s="90"/>
      <c r="B74" s="90"/>
      <c r="C74" s="90"/>
      <c r="D74" s="90"/>
      <c r="E74" t="s">
        <v>271</v>
      </c>
      <c r="F74" s="113" t="str">
        <f ca="1">F673</f>
        <v/>
      </c>
      <c r="G74" s="69" t="str">
        <f t="shared" ref="G74:BR74" ca="1" si="155">G673</f>
        <v/>
      </c>
      <c r="H74" s="69" t="str">
        <f t="shared" ca="1" si="155"/>
        <v/>
      </c>
      <c r="I74" s="69" t="str">
        <f t="shared" ca="1" si="155"/>
        <v/>
      </c>
      <c r="J74" s="113" t="str">
        <f t="shared" ca="1" si="155"/>
        <v/>
      </c>
      <c r="K74" s="69" t="str">
        <f t="shared" ca="1" si="155"/>
        <v/>
      </c>
      <c r="L74" s="69" t="str">
        <f t="shared" ca="1" si="155"/>
        <v/>
      </c>
      <c r="M74" s="69" t="str">
        <f t="shared" ca="1" si="155"/>
        <v/>
      </c>
      <c r="N74" s="113" t="str">
        <f t="shared" ca="1" si="155"/>
        <v/>
      </c>
      <c r="O74" s="69" t="str">
        <f t="shared" ca="1" si="155"/>
        <v/>
      </c>
      <c r="P74" s="69" t="str">
        <f t="shared" ca="1" si="155"/>
        <v/>
      </c>
      <c r="Q74" s="69" t="str">
        <f t="shared" ca="1" si="155"/>
        <v/>
      </c>
      <c r="R74" s="113" t="str">
        <f t="shared" ca="1" si="155"/>
        <v/>
      </c>
      <c r="S74" s="69" t="str">
        <f t="shared" ca="1" si="155"/>
        <v/>
      </c>
      <c r="T74" s="69" t="str">
        <f t="shared" ca="1" si="155"/>
        <v/>
      </c>
      <c r="U74" s="69" t="str">
        <f t="shared" ca="1" si="155"/>
        <v/>
      </c>
      <c r="V74" s="113" t="str">
        <f t="shared" ca="1" si="155"/>
        <v/>
      </c>
      <c r="W74" s="69" t="str">
        <f t="shared" ca="1" si="155"/>
        <v/>
      </c>
      <c r="X74" s="69" t="str">
        <f t="shared" ca="1" si="155"/>
        <v/>
      </c>
      <c r="Y74" s="69" t="str">
        <f t="shared" ca="1" si="155"/>
        <v/>
      </c>
      <c r="Z74" s="113" t="str">
        <f t="shared" ca="1" si="155"/>
        <v/>
      </c>
      <c r="AA74" s="69" t="str">
        <f t="shared" ca="1" si="155"/>
        <v/>
      </c>
      <c r="AB74" s="69" t="str">
        <f t="shared" ca="1" si="155"/>
        <v/>
      </c>
      <c r="AC74" s="69" t="str">
        <f t="shared" ca="1" si="155"/>
        <v/>
      </c>
      <c r="AD74" s="113" t="str">
        <f t="shared" ca="1" si="155"/>
        <v/>
      </c>
      <c r="AE74" s="69" t="str">
        <f t="shared" ca="1" si="155"/>
        <v/>
      </c>
      <c r="AF74" s="69" t="str">
        <f t="shared" ca="1" si="155"/>
        <v/>
      </c>
      <c r="AG74" s="69" t="str">
        <f t="shared" ca="1" si="155"/>
        <v/>
      </c>
      <c r="AH74" s="113" t="str">
        <f t="shared" ca="1" si="155"/>
        <v/>
      </c>
      <c r="AI74" s="69" t="str">
        <f t="shared" ca="1" si="155"/>
        <v/>
      </c>
      <c r="AJ74" s="69" t="str">
        <f t="shared" ca="1" si="155"/>
        <v/>
      </c>
      <c r="AK74" s="69" t="str">
        <f t="shared" ca="1" si="155"/>
        <v/>
      </c>
      <c r="AL74" s="113" t="str">
        <f t="shared" ca="1" si="155"/>
        <v/>
      </c>
      <c r="AM74" s="69" t="str">
        <f t="shared" ca="1" si="155"/>
        <v/>
      </c>
      <c r="AN74" s="69" t="str">
        <f t="shared" ca="1" si="155"/>
        <v/>
      </c>
      <c r="AO74" s="69" t="str">
        <f t="shared" ca="1" si="155"/>
        <v/>
      </c>
      <c r="AP74" s="113" t="str">
        <f t="shared" ca="1" si="155"/>
        <v/>
      </c>
      <c r="AQ74" s="69" t="str">
        <f t="shared" ca="1" si="155"/>
        <v/>
      </c>
      <c r="AR74" s="69" t="str">
        <f t="shared" ca="1" si="155"/>
        <v/>
      </c>
      <c r="AS74" s="69" t="str">
        <f t="shared" ca="1" si="155"/>
        <v/>
      </c>
      <c r="AT74" s="113" t="str">
        <f t="shared" ca="1" si="155"/>
        <v/>
      </c>
      <c r="AU74" s="69" t="str">
        <f t="shared" ca="1" si="155"/>
        <v/>
      </c>
      <c r="AV74" s="69" t="str">
        <f t="shared" ca="1" si="155"/>
        <v/>
      </c>
      <c r="AW74" s="69" t="str">
        <f t="shared" ca="1" si="155"/>
        <v/>
      </c>
      <c r="AX74" s="113" t="str">
        <f t="shared" ca="1" si="155"/>
        <v/>
      </c>
      <c r="AY74" s="69" t="str">
        <f t="shared" ca="1" si="155"/>
        <v/>
      </c>
      <c r="AZ74" s="69" t="str">
        <f t="shared" ca="1" si="155"/>
        <v/>
      </c>
      <c r="BA74" s="69" t="str">
        <f t="shared" ca="1" si="155"/>
        <v/>
      </c>
      <c r="BB74" s="113" t="str">
        <f t="shared" ca="1" si="155"/>
        <v/>
      </c>
      <c r="BC74" s="69" t="str">
        <f t="shared" ca="1" si="155"/>
        <v/>
      </c>
      <c r="BD74" s="69" t="str">
        <f t="shared" ca="1" si="155"/>
        <v/>
      </c>
      <c r="BE74" s="69" t="str">
        <f t="shared" ca="1" si="155"/>
        <v/>
      </c>
      <c r="BF74" s="113" t="str">
        <f t="shared" ca="1" si="155"/>
        <v/>
      </c>
      <c r="BG74" s="69" t="str">
        <f t="shared" ca="1" si="155"/>
        <v/>
      </c>
      <c r="BH74" s="69" t="str">
        <f t="shared" ca="1" si="155"/>
        <v/>
      </c>
      <c r="BI74" s="69" t="str">
        <f t="shared" ca="1" si="155"/>
        <v/>
      </c>
      <c r="BJ74" s="113" t="str">
        <f t="shared" ca="1" si="155"/>
        <v/>
      </c>
      <c r="BK74" s="69" t="str">
        <f t="shared" ca="1" si="155"/>
        <v/>
      </c>
      <c r="BL74" s="69" t="str">
        <f t="shared" ca="1" si="155"/>
        <v/>
      </c>
      <c r="BM74" s="69" t="str">
        <f t="shared" ca="1" si="155"/>
        <v/>
      </c>
      <c r="BN74" s="113" t="str">
        <f t="shared" ca="1" si="155"/>
        <v/>
      </c>
      <c r="BO74" s="69" t="str">
        <f t="shared" ca="1" si="155"/>
        <v/>
      </c>
      <c r="BP74" s="69" t="str">
        <f t="shared" ca="1" si="155"/>
        <v/>
      </c>
      <c r="BQ74" s="69" t="str">
        <f t="shared" ca="1" si="155"/>
        <v/>
      </c>
      <c r="BR74" s="113" t="str">
        <f t="shared" ca="1" si="155"/>
        <v/>
      </c>
      <c r="BS74" s="69" t="str">
        <f t="shared" ref="BS74:DI74" ca="1" si="156">BS673</f>
        <v/>
      </c>
      <c r="BT74" s="69" t="str">
        <f t="shared" ca="1" si="156"/>
        <v/>
      </c>
      <c r="BU74" s="69" t="str">
        <f t="shared" ca="1" si="156"/>
        <v/>
      </c>
      <c r="BV74" s="113" t="str">
        <f t="shared" ca="1" si="156"/>
        <v/>
      </c>
      <c r="BW74" s="69" t="str">
        <f t="shared" ca="1" si="156"/>
        <v/>
      </c>
      <c r="BX74" s="69" t="str">
        <f t="shared" ca="1" si="156"/>
        <v/>
      </c>
      <c r="BY74" s="69" t="str">
        <f t="shared" ca="1" si="156"/>
        <v/>
      </c>
      <c r="BZ74" s="113" t="str">
        <f t="shared" ca="1" si="156"/>
        <v/>
      </c>
      <c r="CA74" s="69" t="str">
        <f t="shared" ca="1" si="156"/>
        <v/>
      </c>
      <c r="CB74" s="69" t="str">
        <f t="shared" ca="1" si="156"/>
        <v/>
      </c>
      <c r="CC74" s="69" t="str">
        <f t="shared" ca="1" si="156"/>
        <v/>
      </c>
      <c r="CD74" s="113" t="str">
        <f t="shared" ca="1" si="156"/>
        <v/>
      </c>
      <c r="CE74" s="69" t="str">
        <f t="shared" ca="1" si="156"/>
        <v/>
      </c>
      <c r="CF74" s="69" t="str">
        <f t="shared" ca="1" si="156"/>
        <v/>
      </c>
      <c r="CG74" s="69" t="str">
        <f t="shared" ca="1" si="156"/>
        <v/>
      </c>
      <c r="CH74" s="113">
        <f t="shared" ca="1" si="156"/>
        <v>0</v>
      </c>
      <c r="CI74" s="69">
        <f t="shared" ca="1" si="156"/>
        <v>0</v>
      </c>
      <c r="CJ74" s="69">
        <f t="shared" ca="1" si="156"/>
        <v>0</v>
      </c>
      <c r="CK74" s="69">
        <f t="shared" ca="1" si="156"/>
        <v>0</v>
      </c>
      <c r="CL74" s="113">
        <f t="shared" ca="1" si="156"/>
        <v>0</v>
      </c>
      <c r="CM74" s="69">
        <f t="shared" ca="1" si="156"/>
        <v>0</v>
      </c>
      <c r="CN74" s="69">
        <f t="shared" ca="1" si="156"/>
        <v>0</v>
      </c>
      <c r="CO74" s="69">
        <f t="shared" ca="1" si="156"/>
        <v>0</v>
      </c>
      <c r="CP74" s="113">
        <f t="shared" ca="1" si="156"/>
        <v>0</v>
      </c>
      <c r="CQ74" s="69">
        <f t="shared" ca="1" si="156"/>
        <v>0</v>
      </c>
      <c r="CR74" s="69">
        <f t="shared" ca="1" si="156"/>
        <v>0</v>
      </c>
      <c r="CS74" s="69">
        <f t="shared" ca="1" si="156"/>
        <v>0</v>
      </c>
      <c r="CT74" s="113">
        <f t="shared" ca="1" si="156"/>
        <v>0</v>
      </c>
      <c r="CU74" s="69">
        <f t="shared" ca="1" si="156"/>
        <v>0</v>
      </c>
      <c r="CV74" s="69">
        <f t="shared" ca="1" si="156"/>
        <v>0</v>
      </c>
      <c r="CW74" s="69">
        <f t="shared" ca="1" si="156"/>
        <v>0</v>
      </c>
      <c r="CX74" s="113">
        <f t="shared" ca="1" si="156"/>
        <v>0</v>
      </c>
      <c r="CY74" s="69">
        <f t="shared" ca="1" si="156"/>
        <v>0</v>
      </c>
      <c r="CZ74" s="69">
        <f t="shared" ca="1" si="156"/>
        <v>0</v>
      </c>
      <c r="DA74" s="69">
        <f t="shared" ca="1" si="156"/>
        <v>0</v>
      </c>
      <c r="DB74" s="113">
        <f t="shared" ca="1" si="156"/>
        <v>0</v>
      </c>
      <c r="DC74" s="69">
        <f t="shared" ca="1" si="156"/>
        <v>0</v>
      </c>
      <c r="DD74" s="69">
        <f t="shared" ca="1" si="156"/>
        <v>0</v>
      </c>
      <c r="DE74" s="69">
        <f t="shared" ca="1" si="156"/>
        <v>0</v>
      </c>
      <c r="DF74" s="113">
        <f t="shared" ca="1" si="156"/>
        <v>0</v>
      </c>
      <c r="DG74" s="69">
        <f t="shared" ca="1" si="156"/>
        <v>0</v>
      </c>
      <c r="DH74" s="69">
        <f t="shared" ca="1" si="156"/>
        <v>0</v>
      </c>
      <c r="DI74" s="114">
        <f t="shared" ca="1" si="156"/>
        <v>0</v>
      </c>
      <c r="DJ74" s="69"/>
      <c r="DK74" s="69">
        <f t="shared" ref="DK74:EK74" ca="1" si="157">DK673</f>
        <v>0</v>
      </c>
      <c r="DL74" s="69" t="e">
        <f t="shared" ca="1" si="157"/>
        <v>#N/A</v>
      </c>
      <c r="DM74" s="69" t="e">
        <f t="shared" ca="1" si="157"/>
        <v>#VALUE!</v>
      </c>
      <c r="DN74" s="69" t="e">
        <f t="shared" ca="1" si="157"/>
        <v>#VALUE!</v>
      </c>
      <c r="DO74" s="69" t="e">
        <f t="shared" ca="1" si="157"/>
        <v>#VALUE!</v>
      </c>
      <c r="DP74" s="69" t="e">
        <f t="shared" ca="1" si="157"/>
        <v>#VALUE!</v>
      </c>
      <c r="DQ74" s="69" t="e">
        <f t="shared" ca="1" si="157"/>
        <v>#VALUE!</v>
      </c>
      <c r="DR74" s="69" t="e">
        <f t="shared" ca="1" si="157"/>
        <v>#VALUE!</v>
      </c>
      <c r="DS74" s="69" t="e">
        <f t="shared" ca="1" si="157"/>
        <v>#VALUE!</v>
      </c>
      <c r="DT74" s="69" t="e">
        <f t="shared" ca="1" si="157"/>
        <v>#VALUE!</v>
      </c>
      <c r="DU74" s="69" t="e">
        <f t="shared" ca="1" si="157"/>
        <v>#VALUE!</v>
      </c>
      <c r="DV74" s="69" t="e">
        <f t="shared" ca="1" si="157"/>
        <v>#VALUE!</v>
      </c>
      <c r="DW74" s="69" t="e">
        <f t="shared" ca="1" si="157"/>
        <v>#VALUE!</v>
      </c>
      <c r="DX74" s="69" t="e">
        <f t="shared" ca="1" si="157"/>
        <v>#VALUE!</v>
      </c>
      <c r="DY74" s="69" t="e">
        <f t="shared" ca="1" si="157"/>
        <v>#VALUE!</v>
      </c>
      <c r="DZ74" s="69" t="e">
        <f t="shared" ca="1" si="157"/>
        <v>#VALUE!</v>
      </c>
      <c r="EA74" s="69" t="e">
        <f t="shared" ca="1" si="157"/>
        <v>#VALUE!</v>
      </c>
      <c r="EB74" s="69" t="e">
        <f t="shared" ca="1" si="157"/>
        <v>#VALUE!</v>
      </c>
      <c r="EC74" s="69" t="e">
        <f t="shared" ca="1" si="157"/>
        <v>#VALUE!</v>
      </c>
      <c r="ED74" s="69" t="e">
        <f t="shared" ca="1" si="157"/>
        <v>#VALUE!</v>
      </c>
      <c r="EE74" s="69" t="e">
        <f t="shared" ca="1" si="157"/>
        <v>#VALUE!</v>
      </c>
      <c r="EF74" s="69" t="e">
        <f t="shared" ca="1" si="157"/>
        <v>#VALUE!</v>
      </c>
      <c r="EG74" s="69" t="e">
        <f t="shared" ca="1" si="157"/>
        <v>#VALUE!</v>
      </c>
      <c r="EH74" s="69" t="e">
        <f t="shared" ca="1" si="157"/>
        <v>#VALUE!</v>
      </c>
      <c r="EI74" s="69" t="e">
        <f t="shared" ca="1" si="157"/>
        <v>#VALUE!</v>
      </c>
      <c r="EJ74" s="69" t="e">
        <f t="shared" ca="1" si="157"/>
        <v>#VALUE!</v>
      </c>
      <c r="EK74" s="69" t="e">
        <f t="shared" ca="1" si="157"/>
        <v>#VALUE!</v>
      </c>
    </row>
    <row r="75" spans="1:141" x14ac:dyDescent="0.25">
      <c r="A75" s="90"/>
      <c r="B75" s="90"/>
      <c r="C75" s="90"/>
      <c r="D75" s="90"/>
      <c r="E75" t="s">
        <v>272</v>
      </c>
      <c r="F75" s="113" t="str">
        <f ca="1">F653</f>
        <v/>
      </c>
      <c r="G75" s="69" t="str">
        <f t="shared" ref="G75:BR75" ca="1" si="158">G653</f>
        <v/>
      </c>
      <c r="H75" s="69" t="str">
        <f t="shared" ca="1" si="158"/>
        <v/>
      </c>
      <c r="I75" s="69" t="str">
        <f t="shared" ca="1" si="158"/>
        <v/>
      </c>
      <c r="J75" s="113" t="str">
        <f t="shared" ca="1" si="158"/>
        <v/>
      </c>
      <c r="K75" s="69" t="str">
        <f t="shared" ca="1" si="158"/>
        <v/>
      </c>
      <c r="L75" s="69" t="str">
        <f t="shared" ca="1" si="158"/>
        <v/>
      </c>
      <c r="M75" s="69" t="str">
        <f t="shared" ca="1" si="158"/>
        <v/>
      </c>
      <c r="N75" s="113" t="str">
        <f t="shared" ca="1" si="158"/>
        <v/>
      </c>
      <c r="O75" s="69" t="str">
        <f t="shared" ca="1" si="158"/>
        <v/>
      </c>
      <c r="P75" s="69" t="str">
        <f t="shared" ca="1" si="158"/>
        <v/>
      </c>
      <c r="Q75" s="69" t="str">
        <f t="shared" ca="1" si="158"/>
        <v/>
      </c>
      <c r="R75" s="113" t="str">
        <f t="shared" ca="1" si="158"/>
        <v/>
      </c>
      <c r="S75" s="69" t="str">
        <f t="shared" ca="1" si="158"/>
        <v/>
      </c>
      <c r="T75" s="69" t="str">
        <f t="shared" ca="1" si="158"/>
        <v/>
      </c>
      <c r="U75" s="69" t="str">
        <f t="shared" ca="1" si="158"/>
        <v/>
      </c>
      <c r="V75" s="113" t="str">
        <f t="shared" ca="1" si="158"/>
        <v/>
      </c>
      <c r="W75" s="69" t="str">
        <f t="shared" ca="1" si="158"/>
        <v/>
      </c>
      <c r="X75" s="69" t="str">
        <f t="shared" ca="1" si="158"/>
        <v/>
      </c>
      <c r="Y75" s="69" t="str">
        <f t="shared" ca="1" si="158"/>
        <v/>
      </c>
      <c r="Z75" s="113" t="str">
        <f t="shared" ca="1" si="158"/>
        <v/>
      </c>
      <c r="AA75" s="69" t="str">
        <f t="shared" ca="1" si="158"/>
        <v/>
      </c>
      <c r="AB75" s="69" t="str">
        <f t="shared" ca="1" si="158"/>
        <v/>
      </c>
      <c r="AC75" s="69" t="str">
        <f t="shared" ca="1" si="158"/>
        <v/>
      </c>
      <c r="AD75" s="113" t="str">
        <f t="shared" ca="1" si="158"/>
        <v/>
      </c>
      <c r="AE75" s="69" t="str">
        <f t="shared" ca="1" si="158"/>
        <v/>
      </c>
      <c r="AF75" s="69" t="str">
        <f t="shared" ca="1" si="158"/>
        <v/>
      </c>
      <c r="AG75" s="69" t="str">
        <f t="shared" ca="1" si="158"/>
        <v/>
      </c>
      <c r="AH75" s="113" t="str">
        <f t="shared" ca="1" si="158"/>
        <v/>
      </c>
      <c r="AI75" s="69" t="str">
        <f t="shared" ca="1" si="158"/>
        <v/>
      </c>
      <c r="AJ75" s="69" t="str">
        <f t="shared" ca="1" si="158"/>
        <v/>
      </c>
      <c r="AK75" s="69" t="str">
        <f t="shared" ca="1" si="158"/>
        <v/>
      </c>
      <c r="AL75" s="113" t="str">
        <f t="shared" ca="1" si="158"/>
        <v/>
      </c>
      <c r="AM75" s="69" t="str">
        <f t="shared" ca="1" si="158"/>
        <v/>
      </c>
      <c r="AN75" s="69" t="str">
        <f t="shared" ca="1" si="158"/>
        <v/>
      </c>
      <c r="AO75" s="69" t="str">
        <f t="shared" ca="1" si="158"/>
        <v/>
      </c>
      <c r="AP75" s="113" t="str">
        <f t="shared" ca="1" si="158"/>
        <v/>
      </c>
      <c r="AQ75" s="69" t="str">
        <f t="shared" ca="1" si="158"/>
        <v/>
      </c>
      <c r="AR75" s="69" t="str">
        <f t="shared" ca="1" si="158"/>
        <v/>
      </c>
      <c r="AS75" s="69" t="str">
        <f t="shared" ca="1" si="158"/>
        <v/>
      </c>
      <c r="AT75" s="113" t="str">
        <f t="shared" ca="1" si="158"/>
        <v/>
      </c>
      <c r="AU75" s="69" t="str">
        <f t="shared" ca="1" si="158"/>
        <v/>
      </c>
      <c r="AV75" s="69" t="str">
        <f t="shared" ca="1" si="158"/>
        <v/>
      </c>
      <c r="AW75" s="69" t="str">
        <f t="shared" ca="1" si="158"/>
        <v/>
      </c>
      <c r="AX75" s="113" t="str">
        <f t="shared" ca="1" si="158"/>
        <v/>
      </c>
      <c r="AY75" s="69" t="str">
        <f t="shared" ca="1" si="158"/>
        <v/>
      </c>
      <c r="AZ75" s="69" t="str">
        <f t="shared" ca="1" si="158"/>
        <v/>
      </c>
      <c r="BA75" s="69" t="str">
        <f t="shared" ca="1" si="158"/>
        <v/>
      </c>
      <c r="BB75" s="113" t="str">
        <f t="shared" ca="1" si="158"/>
        <v/>
      </c>
      <c r="BC75" s="69" t="str">
        <f t="shared" ca="1" si="158"/>
        <v/>
      </c>
      <c r="BD75" s="69" t="str">
        <f t="shared" ca="1" si="158"/>
        <v/>
      </c>
      <c r="BE75" s="69" t="str">
        <f t="shared" ca="1" si="158"/>
        <v/>
      </c>
      <c r="BF75" s="113" t="str">
        <f t="shared" ca="1" si="158"/>
        <v/>
      </c>
      <c r="BG75" s="69" t="str">
        <f t="shared" ca="1" si="158"/>
        <v/>
      </c>
      <c r="BH75" s="69" t="str">
        <f t="shared" ca="1" si="158"/>
        <v/>
      </c>
      <c r="BI75" s="69" t="str">
        <f t="shared" ca="1" si="158"/>
        <v/>
      </c>
      <c r="BJ75" s="113" t="str">
        <f t="shared" ca="1" si="158"/>
        <v/>
      </c>
      <c r="BK75" s="69" t="str">
        <f t="shared" ca="1" si="158"/>
        <v/>
      </c>
      <c r="BL75" s="69" t="str">
        <f t="shared" ca="1" si="158"/>
        <v/>
      </c>
      <c r="BM75" s="69" t="str">
        <f t="shared" ca="1" si="158"/>
        <v/>
      </c>
      <c r="BN75" s="113" t="str">
        <f t="shared" ca="1" si="158"/>
        <v/>
      </c>
      <c r="BO75" s="69" t="str">
        <f t="shared" ca="1" si="158"/>
        <v/>
      </c>
      <c r="BP75" s="69" t="str">
        <f t="shared" ca="1" si="158"/>
        <v/>
      </c>
      <c r="BQ75" s="69" t="str">
        <f t="shared" ca="1" si="158"/>
        <v/>
      </c>
      <c r="BR75" s="113" t="str">
        <f t="shared" ca="1" si="158"/>
        <v/>
      </c>
      <c r="BS75" s="69" t="str">
        <f t="shared" ref="BS75:DI75" ca="1" si="159">BS653</f>
        <v/>
      </c>
      <c r="BT75" s="69" t="str">
        <f t="shared" ca="1" si="159"/>
        <v/>
      </c>
      <c r="BU75" s="69" t="str">
        <f t="shared" ca="1" si="159"/>
        <v/>
      </c>
      <c r="BV75" s="113" t="str">
        <f t="shared" ca="1" si="159"/>
        <v/>
      </c>
      <c r="BW75" s="69" t="str">
        <f t="shared" ca="1" si="159"/>
        <v/>
      </c>
      <c r="BX75" s="69" t="str">
        <f t="shared" ca="1" si="159"/>
        <v/>
      </c>
      <c r="BY75" s="69" t="str">
        <f t="shared" ca="1" si="159"/>
        <v/>
      </c>
      <c r="BZ75" s="113" t="str">
        <f t="shared" ca="1" si="159"/>
        <v/>
      </c>
      <c r="CA75" s="69" t="str">
        <f t="shared" ca="1" si="159"/>
        <v/>
      </c>
      <c r="CB75" s="69" t="str">
        <f t="shared" ca="1" si="159"/>
        <v/>
      </c>
      <c r="CC75" s="69" t="str">
        <f t="shared" ca="1" si="159"/>
        <v/>
      </c>
      <c r="CD75" s="113" t="str">
        <f t="shared" ca="1" si="159"/>
        <v/>
      </c>
      <c r="CE75" s="69" t="str">
        <f t="shared" ca="1" si="159"/>
        <v/>
      </c>
      <c r="CF75" s="69" t="str">
        <f t="shared" ca="1" si="159"/>
        <v/>
      </c>
      <c r="CG75" s="69" t="str">
        <f t="shared" ca="1" si="159"/>
        <v/>
      </c>
      <c r="CH75" s="113">
        <f t="shared" ca="1" si="159"/>
        <v>0</v>
      </c>
      <c r="CI75" s="69">
        <f t="shared" ca="1" si="159"/>
        <v>0</v>
      </c>
      <c r="CJ75" s="69">
        <f t="shared" ca="1" si="159"/>
        <v>0</v>
      </c>
      <c r="CK75" s="69">
        <f t="shared" ca="1" si="159"/>
        <v>0</v>
      </c>
      <c r="CL75" s="113">
        <f t="shared" ca="1" si="159"/>
        <v>0</v>
      </c>
      <c r="CM75" s="69">
        <f t="shared" ca="1" si="159"/>
        <v>0</v>
      </c>
      <c r="CN75" s="69">
        <f t="shared" ca="1" si="159"/>
        <v>0</v>
      </c>
      <c r="CO75" s="69">
        <f t="shared" ca="1" si="159"/>
        <v>0</v>
      </c>
      <c r="CP75" s="113">
        <f t="shared" ca="1" si="159"/>
        <v>0</v>
      </c>
      <c r="CQ75" s="69">
        <f t="shared" ca="1" si="159"/>
        <v>0</v>
      </c>
      <c r="CR75" s="69">
        <f t="shared" ca="1" si="159"/>
        <v>0</v>
      </c>
      <c r="CS75" s="69">
        <f t="shared" ca="1" si="159"/>
        <v>0</v>
      </c>
      <c r="CT75" s="113">
        <f t="shared" ca="1" si="159"/>
        <v>0</v>
      </c>
      <c r="CU75" s="69">
        <f t="shared" ca="1" si="159"/>
        <v>0</v>
      </c>
      <c r="CV75" s="69">
        <f t="shared" ca="1" si="159"/>
        <v>0</v>
      </c>
      <c r="CW75" s="69">
        <f t="shared" ca="1" si="159"/>
        <v>0</v>
      </c>
      <c r="CX75" s="113">
        <f t="shared" ca="1" si="159"/>
        <v>0</v>
      </c>
      <c r="CY75" s="69">
        <f t="shared" ca="1" si="159"/>
        <v>0</v>
      </c>
      <c r="CZ75" s="69">
        <f t="shared" ca="1" si="159"/>
        <v>0</v>
      </c>
      <c r="DA75" s="69">
        <f t="shared" ca="1" si="159"/>
        <v>0</v>
      </c>
      <c r="DB75" s="113">
        <f t="shared" ca="1" si="159"/>
        <v>0</v>
      </c>
      <c r="DC75" s="69">
        <f t="shared" ca="1" si="159"/>
        <v>0</v>
      </c>
      <c r="DD75" s="69">
        <f t="shared" ca="1" si="159"/>
        <v>0</v>
      </c>
      <c r="DE75" s="69">
        <f t="shared" ca="1" si="159"/>
        <v>0</v>
      </c>
      <c r="DF75" s="113">
        <f t="shared" ca="1" si="159"/>
        <v>0</v>
      </c>
      <c r="DG75" s="69">
        <f t="shared" ca="1" si="159"/>
        <v>0</v>
      </c>
      <c r="DH75" s="69">
        <f t="shared" ca="1" si="159"/>
        <v>0</v>
      </c>
      <c r="DI75" s="114">
        <f t="shared" ca="1" si="159"/>
        <v>0</v>
      </c>
      <c r="DJ75" s="69"/>
      <c r="DK75" s="69">
        <f t="shared" ref="DK75:EK75" ca="1" si="160">DK653</f>
        <v>0</v>
      </c>
      <c r="DL75" s="69" t="e">
        <f t="shared" ca="1" si="160"/>
        <v>#N/A</v>
      </c>
      <c r="DM75" s="69" t="e">
        <f t="shared" ca="1" si="160"/>
        <v>#VALUE!</v>
      </c>
      <c r="DN75" s="69" t="e">
        <f t="shared" ca="1" si="160"/>
        <v>#VALUE!</v>
      </c>
      <c r="DO75" s="69" t="e">
        <f t="shared" ca="1" si="160"/>
        <v>#VALUE!</v>
      </c>
      <c r="DP75" s="69" t="e">
        <f t="shared" ca="1" si="160"/>
        <v>#VALUE!</v>
      </c>
      <c r="DQ75" s="69" t="e">
        <f t="shared" ca="1" si="160"/>
        <v>#VALUE!</v>
      </c>
      <c r="DR75" s="69" t="e">
        <f t="shared" ca="1" si="160"/>
        <v>#VALUE!</v>
      </c>
      <c r="DS75" s="69" t="e">
        <f t="shared" ca="1" si="160"/>
        <v>#VALUE!</v>
      </c>
      <c r="DT75" s="69" t="e">
        <f t="shared" ca="1" si="160"/>
        <v>#VALUE!</v>
      </c>
      <c r="DU75" s="69" t="e">
        <f t="shared" ca="1" si="160"/>
        <v>#VALUE!</v>
      </c>
      <c r="DV75" s="69" t="e">
        <f t="shared" ca="1" si="160"/>
        <v>#VALUE!</v>
      </c>
      <c r="DW75" s="69" t="e">
        <f t="shared" ca="1" si="160"/>
        <v>#VALUE!</v>
      </c>
      <c r="DX75" s="69" t="e">
        <f t="shared" ca="1" si="160"/>
        <v>#VALUE!</v>
      </c>
      <c r="DY75" s="69" t="e">
        <f t="shared" ca="1" si="160"/>
        <v>#VALUE!</v>
      </c>
      <c r="DZ75" s="69" t="e">
        <f t="shared" ca="1" si="160"/>
        <v>#VALUE!</v>
      </c>
      <c r="EA75" s="69" t="e">
        <f t="shared" ca="1" si="160"/>
        <v>#VALUE!</v>
      </c>
      <c r="EB75" s="69" t="e">
        <f t="shared" ca="1" si="160"/>
        <v>#VALUE!</v>
      </c>
      <c r="EC75" s="69" t="e">
        <f t="shared" ca="1" si="160"/>
        <v>#VALUE!</v>
      </c>
      <c r="ED75" s="69" t="e">
        <f t="shared" ca="1" si="160"/>
        <v>#VALUE!</v>
      </c>
      <c r="EE75" s="69" t="e">
        <f t="shared" ca="1" si="160"/>
        <v>#VALUE!</v>
      </c>
      <c r="EF75" s="69" t="e">
        <f t="shared" ca="1" si="160"/>
        <v>#VALUE!</v>
      </c>
      <c r="EG75" s="69" t="e">
        <f t="shared" ca="1" si="160"/>
        <v>#VALUE!</v>
      </c>
      <c r="EH75" s="69" t="e">
        <f t="shared" ca="1" si="160"/>
        <v>#VALUE!</v>
      </c>
      <c r="EI75" s="69" t="e">
        <f t="shared" ca="1" si="160"/>
        <v>#VALUE!</v>
      </c>
      <c r="EJ75" s="69" t="e">
        <f t="shared" ca="1" si="160"/>
        <v>#VALUE!</v>
      </c>
      <c r="EK75" s="69" t="e">
        <f t="shared" ca="1" si="160"/>
        <v>#VALUE!</v>
      </c>
    </row>
    <row r="76" spans="1:141" x14ac:dyDescent="0.25">
      <c r="A76" s="90"/>
      <c r="B76" s="90"/>
      <c r="C76" s="111"/>
      <c r="D76" s="90"/>
      <c r="E76" s="135" t="s">
        <v>273</v>
      </c>
      <c r="F76" s="136">
        <f ca="1">SUM(F693,F713)</f>
        <v>0</v>
      </c>
      <c r="G76" s="137">
        <f t="shared" ref="G76:BR76" ca="1" si="161">SUM(G693,G713)</f>
        <v>0</v>
      </c>
      <c r="H76" s="137">
        <f t="shared" ca="1" si="161"/>
        <v>0</v>
      </c>
      <c r="I76" s="138">
        <f t="shared" ca="1" si="161"/>
        <v>0</v>
      </c>
      <c r="J76" s="136">
        <f t="shared" ca="1" si="161"/>
        <v>0</v>
      </c>
      <c r="K76" s="137">
        <f t="shared" ca="1" si="161"/>
        <v>0</v>
      </c>
      <c r="L76" s="137">
        <f t="shared" ca="1" si="161"/>
        <v>0</v>
      </c>
      <c r="M76" s="138">
        <f t="shared" ca="1" si="161"/>
        <v>0</v>
      </c>
      <c r="N76" s="136">
        <f t="shared" ca="1" si="161"/>
        <v>0</v>
      </c>
      <c r="O76" s="137">
        <f t="shared" ca="1" si="161"/>
        <v>0</v>
      </c>
      <c r="P76" s="137">
        <f t="shared" ca="1" si="161"/>
        <v>0</v>
      </c>
      <c r="Q76" s="138">
        <f t="shared" ca="1" si="161"/>
        <v>0</v>
      </c>
      <c r="R76" s="136">
        <f t="shared" ca="1" si="161"/>
        <v>0</v>
      </c>
      <c r="S76" s="137">
        <f t="shared" ca="1" si="161"/>
        <v>0</v>
      </c>
      <c r="T76" s="137">
        <f t="shared" ca="1" si="161"/>
        <v>0</v>
      </c>
      <c r="U76" s="138">
        <f t="shared" ca="1" si="161"/>
        <v>0</v>
      </c>
      <c r="V76" s="136">
        <f t="shared" ca="1" si="161"/>
        <v>0</v>
      </c>
      <c r="W76" s="137">
        <f t="shared" ca="1" si="161"/>
        <v>0</v>
      </c>
      <c r="X76" s="137">
        <f t="shared" ca="1" si="161"/>
        <v>0</v>
      </c>
      <c r="Y76" s="138">
        <f t="shared" ca="1" si="161"/>
        <v>0</v>
      </c>
      <c r="Z76" s="136">
        <f t="shared" ca="1" si="161"/>
        <v>0</v>
      </c>
      <c r="AA76" s="137">
        <f t="shared" ca="1" si="161"/>
        <v>0</v>
      </c>
      <c r="AB76" s="137">
        <f t="shared" ca="1" si="161"/>
        <v>0</v>
      </c>
      <c r="AC76" s="138">
        <f t="shared" ca="1" si="161"/>
        <v>0</v>
      </c>
      <c r="AD76" s="136">
        <f t="shared" ca="1" si="161"/>
        <v>0</v>
      </c>
      <c r="AE76" s="137">
        <f t="shared" ca="1" si="161"/>
        <v>0</v>
      </c>
      <c r="AF76" s="137">
        <f t="shared" ca="1" si="161"/>
        <v>0</v>
      </c>
      <c r="AG76" s="138">
        <f t="shared" ca="1" si="161"/>
        <v>0</v>
      </c>
      <c r="AH76" s="136">
        <f t="shared" ca="1" si="161"/>
        <v>0</v>
      </c>
      <c r="AI76" s="137">
        <f t="shared" ca="1" si="161"/>
        <v>0</v>
      </c>
      <c r="AJ76" s="137">
        <f t="shared" ca="1" si="161"/>
        <v>0</v>
      </c>
      <c r="AK76" s="138">
        <f t="shared" ca="1" si="161"/>
        <v>0</v>
      </c>
      <c r="AL76" s="136">
        <f t="shared" ca="1" si="161"/>
        <v>0</v>
      </c>
      <c r="AM76" s="137">
        <f t="shared" ca="1" si="161"/>
        <v>0</v>
      </c>
      <c r="AN76" s="137">
        <f t="shared" ca="1" si="161"/>
        <v>0</v>
      </c>
      <c r="AO76" s="138">
        <f t="shared" ca="1" si="161"/>
        <v>0</v>
      </c>
      <c r="AP76" s="136">
        <f t="shared" ca="1" si="161"/>
        <v>0</v>
      </c>
      <c r="AQ76" s="137">
        <f t="shared" ca="1" si="161"/>
        <v>0</v>
      </c>
      <c r="AR76" s="137">
        <f t="shared" ca="1" si="161"/>
        <v>0</v>
      </c>
      <c r="AS76" s="138">
        <f t="shared" ca="1" si="161"/>
        <v>0</v>
      </c>
      <c r="AT76" s="136">
        <f t="shared" ca="1" si="161"/>
        <v>0</v>
      </c>
      <c r="AU76" s="137">
        <f t="shared" ca="1" si="161"/>
        <v>0</v>
      </c>
      <c r="AV76" s="137">
        <f t="shared" ca="1" si="161"/>
        <v>0</v>
      </c>
      <c r="AW76" s="138">
        <f t="shared" ca="1" si="161"/>
        <v>0</v>
      </c>
      <c r="AX76" s="136">
        <f t="shared" ca="1" si="161"/>
        <v>0</v>
      </c>
      <c r="AY76" s="137">
        <f t="shared" ca="1" si="161"/>
        <v>0</v>
      </c>
      <c r="AZ76" s="137">
        <f t="shared" ca="1" si="161"/>
        <v>0</v>
      </c>
      <c r="BA76" s="138">
        <f t="shared" ca="1" si="161"/>
        <v>0</v>
      </c>
      <c r="BB76" s="136">
        <f t="shared" ca="1" si="161"/>
        <v>0</v>
      </c>
      <c r="BC76" s="137">
        <f t="shared" ca="1" si="161"/>
        <v>0</v>
      </c>
      <c r="BD76" s="137">
        <f t="shared" ca="1" si="161"/>
        <v>0</v>
      </c>
      <c r="BE76" s="138">
        <f t="shared" ca="1" si="161"/>
        <v>0</v>
      </c>
      <c r="BF76" s="136">
        <f t="shared" ca="1" si="161"/>
        <v>0</v>
      </c>
      <c r="BG76" s="137">
        <f t="shared" ca="1" si="161"/>
        <v>0</v>
      </c>
      <c r="BH76" s="137">
        <f t="shared" ca="1" si="161"/>
        <v>0</v>
      </c>
      <c r="BI76" s="138">
        <f t="shared" ca="1" si="161"/>
        <v>0</v>
      </c>
      <c r="BJ76" s="136">
        <f t="shared" ca="1" si="161"/>
        <v>0</v>
      </c>
      <c r="BK76" s="137">
        <f t="shared" ca="1" si="161"/>
        <v>0</v>
      </c>
      <c r="BL76" s="137">
        <f t="shared" ca="1" si="161"/>
        <v>0</v>
      </c>
      <c r="BM76" s="138">
        <f t="shared" ca="1" si="161"/>
        <v>0</v>
      </c>
      <c r="BN76" s="136">
        <f t="shared" ca="1" si="161"/>
        <v>0</v>
      </c>
      <c r="BO76" s="137">
        <f t="shared" ca="1" si="161"/>
        <v>0</v>
      </c>
      <c r="BP76" s="137">
        <f t="shared" ca="1" si="161"/>
        <v>0</v>
      </c>
      <c r="BQ76" s="138">
        <f t="shared" ca="1" si="161"/>
        <v>0</v>
      </c>
      <c r="BR76" s="136">
        <f t="shared" ca="1" si="161"/>
        <v>0</v>
      </c>
      <c r="BS76" s="137">
        <f t="shared" ref="BS76:DI76" ca="1" si="162">SUM(BS693,BS713)</f>
        <v>0</v>
      </c>
      <c r="BT76" s="137">
        <f t="shared" ca="1" si="162"/>
        <v>0</v>
      </c>
      <c r="BU76" s="138">
        <f t="shared" ca="1" si="162"/>
        <v>0</v>
      </c>
      <c r="BV76" s="136">
        <f t="shared" ca="1" si="162"/>
        <v>0</v>
      </c>
      <c r="BW76" s="137">
        <f t="shared" ca="1" si="162"/>
        <v>0</v>
      </c>
      <c r="BX76" s="137">
        <f t="shared" ca="1" si="162"/>
        <v>0</v>
      </c>
      <c r="BY76" s="138">
        <f t="shared" ca="1" si="162"/>
        <v>0</v>
      </c>
      <c r="BZ76" s="136">
        <f t="shared" ca="1" si="162"/>
        <v>0</v>
      </c>
      <c r="CA76" s="137">
        <f t="shared" ca="1" si="162"/>
        <v>0</v>
      </c>
      <c r="CB76" s="137">
        <f t="shared" ca="1" si="162"/>
        <v>0</v>
      </c>
      <c r="CC76" s="138">
        <f t="shared" ca="1" si="162"/>
        <v>0</v>
      </c>
      <c r="CD76" s="136">
        <f t="shared" ca="1" si="162"/>
        <v>0</v>
      </c>
      <c r="CE76" s="137">
        <f t="shared" ca="1" si="162"/>
        <v>0</v>
      </c>
      <c r="CF76" s="137">
        <f t="shared" ca="1" si="162"/>
        <v>0</v>
      </c>
      <c r="CG76" s="138">
        <f t="shared" ca="1" si="162"/>
        <v>0</v>
      </c>
      <c r="CH76" s="136">
        <f t="shared" ca="1" si="162"/>
        <v>0</v>
      </c>
      <c r="CI76" s="137">
        <f t="shared" ca="1" si="162"/>
        <v>0</v>
      </c>
      <c r="CJ76" s="137">
        <f t="shared" ca="1" si="162"/>
        <v>0</v>
      </c>
      <c r="CK76" s="138">
        <f t="shared" ca="1" si="162"/>
        <v>0</v>
      </c>
      <c r="CL76" s="136">
        <f t="shared" ca="1" si="162"/>
        <v>0</v>
      </c>
      <c r="CM76" s="137">
        <f t="shared" ca="1" si="162"/>
        <v>0</v>
      </c>
      <c r="CN76" s="137">
        <f t="shared" ca="1" si="162"/>
        <v>0</v>
      </c>
      <c r="CO76" s="138">
        <f t="shared" ca="1" si="162"/>
        <v>0</v>
      </c>
      <c r="CP76" s="136">
        <f t="shared" ca="1" si="162"/>
        <v>0</v>
      </c>
      <c r="CQ76" s="137">
        <f t="shared" ca="1" si="162"/>
        <v>0</v>
      </c>
      <c r="CR76" s="137">
        <f t="shared" ca="1" si="162"/>
        <v>0</v>
      </c>
      <c r="CS76" s="138">
        <f t="shared" ca="1" si="162"/>
        <v>0</v>
      </c>
      <c r="CT76" s="136">
        <f t="shared" ca="1" si="162"/>
        <v>0</v>
      </c>
      <c r="CU76" s="137">
        <f t="shared" ca="1" si="162"/>
        <v>0</v>
      </c>
      <c r="CV76" s="137">
        <f t="shared" ca="1" si="162"/>
        <v>0</v>
      </c>
      <c r="CW76" s="138">
        <f t="shared" ca="1" si="162"/>
        <v>0</v>
      </c>
      <c r="CX76" s="136">
        <f t="shared" ca="1" si="162"/>
        <v>0</v>
      </c>
      <c r="CY76" s="137">
        <f t="shared" ca="1" si="162"/>
        <v>0</v>
      </c>
      <c r="CZ76" s="137">
        <f t="shared" ca="1" si="162"/>
        <v>0</v>
      </c>
      <c r="DA76" s="138">
        <f t="shared" ca="1" si="162"/>
        <v>0</v>
      </c>
      <c r="DB76" s="136">
        <f t="shared" ca="1" si="162"/>
        <v>0</v>
      </c>
      <c r="DC76" s="137">
        <f t="shared" ca="1" si="162"/>
        <v>0</v>
      </c>
      <c r="DD76" s="137">
        <f t="shared" ca="1" si="162"/>
        <v>0</v>
      </c>
      <c r="DE76" s="138">
        <f t="shared" ca="1" si="162"/>
        <v>0</v>
      </c>
      <c r="DF76" s="136">
        <f t="shared" ca="1" si="162"/>
        <v>0</v>
      </c>
      <c r="DG76" s="137">
        <f t="shared" ca="1" si="162"/>
        <v>0</v>
      </c>
      <c r="DH76" s="137">
        <f t="shared" ca="1" si="162"/>
        <v>0</v>
      </c>
      <c r="DI76" s="138">
        <f t="shared" ca="1" si="162"/>
        <v>0</v>
      </c>
      <c r="DJ76" s="69"/>
      <c r="DK76" s="137">
        <f t="shared" ref="DK76:EK76" ca="1" si="163">SUM(DK693,DK713)</f>
        <v>0</v>
      </c>
      <c r="DL76" s="137" t="e">
        <f t="shared" ca="1" si="163"/>
        <v>#N/A</v>
      </c>
      <c r="DM76" s="137" t="e">
        <f t="shared" ca="1" si="163"/>
        <v>#VALUE!</v>
      </c>
      <c r="DN76" s="137" t="e">
        <f t="shared" ca="1" si="163"/>
        <v>#VALUE!</v>
      </c>
      <c r="DO76" s="137" t="e">
        <f t="shared" ca="1" si="163"/>
        <v>#VALUE!</v>
      </c>
      <c r="DP76" s="137" t="e">
        <f t="shared" ca="1" si="163"/>
        <v>#VALUE!</v>
      </c>
      <c r="DQ76" s="137" t="e">
        <f t="shared" ca="1" si="163"/>
        <v>#VALUE!</v>
      </c>
      <c r="DR76" s="137" t="e">
        <f t="shared" ca="1" si="163"/>
        <v>#VALUE!</v>
      </c>
      <c r="DS76" s="137" t="e">
        <f t="shared" ca="1" si="163"/>
        <v>#VALUE!</v>
      </c>
      <c r="DT76" s="137" t="e">
        <f t="shared" ca="1" si="163"/>
        <v>#VALUE!</v>
      </c>
      <c r="DU76" s="137" t="e">
        <f t="shared" ca="1" si="163"/>
        <v>#VALUE!</v>
      </c>
      <c r="DV76" s="137" t="e">
        <f t="shared" ca="1" si="163"/>
        <v>#VALUE!</v>
      </c>
      <c r="DW76" s="137" t="e">
        <f t="shared" ca="1" si="163"/>
        <v>#VALUE!</v>
      </c>
      <c r="DX76" s="137" t="e">
        <f t="shared" ca="1" si="163"/>
        <v>#VALUE!</v>
      </c>
      <c r="DY76" s="137" t="e">
        <f t="shared" ca="1" si="163"/>
        <v>#VALUE!</v>
      </c>
      <c r="DZ76" s="137" t="e">
        <f t="shared" ca="1" si="163"/>
        <v>#VALUE!</v>
      </c>
      <c r="EA76" s="137" t="e">
        <f t="shared" ca="1" si="163"/>
        <v>#VALUE!</v>
      </c>
      <c r="EB76" s="137" t="e">
        <f t="shared" ca="1" si="163"/>
        <v>#VALUE!</v>
      </c>
      <c r="EC76" s="137" t="e">
        <f t="shared" ca="1" si="163"/>
        <v>#VALUE!</v>
      </c>
      <c r="ED76" s="137" t="e">
        <f t="shared" ca="1" si="163"/>
        <v>#VALUE!</v>
      </c>
      <c r="EE76" s="137" t="e">
        <f t="shared" ca="1" si="163"/>
        <v>#VALUE!</v>
      </c>
      <c r="EF76" s="137" t="e">
        <f t="shared" ca="1" si="163"/>
        <v>#VALUE!</v>
      </c>
      <c r="EG76" s="137" t="e">
        <f t="shared" ca="1" si="163"/>
        <v>#VALUE!</v>
      </c>
      <c r="EH76" s="137" t="e">
        <f t="shared" ca="1" si="163"/>
        <v>#VALUE!</v>
      </c>
      <c r="EI76" s="137" t="e">
        <f t="shared" ca="1" si="163"/>
        <v>#VALUE!</v>
      </c>
      <c r="EJ76" s="137" t="e">
        <f t="shared" ca="1" si="163"/>
        <v>#VALUE!</v>
      </c>
      <c r="EK76" s="137" t="e">
        <f t="shared" ca="1" si="163"/>
        <v>#VALUE!</v>
      </c>
    </row>
    <row r="77" spans="1:141" x14ac:dyDescent="0.25">
      <c r="A77" s="90"/>
      <c r="B77" s="90"/>
      <c r="C77" s="111"/>
      <c r="D77" s="90"/>
      <c r="E77" s="36" t="s">
        <v>274</v>
      </c>
      <c r="F77" s="105">
        <f t="shared" ref="F77:AK77" ca="1" si="164">SUM(F73:F76)</f>
        <v>0</v>
      </c>
      <c r="G77" s="106">
        <f t="shared" ca="1" si="164"/>
        <v>0</v>
      </c>
      <c r="H77" s="106">
        <f t="shared" ca="1" si="164"/>
        <v>0</v>
      </c>
      <c r="I77" s="107">
        <f t="shared" ca="1" si="164"/>
        <v>0</v>
      </c>
      <c r="J77" s="105">
        <f t="shared" ca="1" si="164"/>
        <v>0</v>
      </c>
      <c r="K77" s="106">
        <f t="shared" ca="1" si="164"/>
        <v>0</v>
      </c>
      <c r="L77" s="106">
        <f t="shared" ca="1" si="164"/>
        <v>0</v>
      </c>
      <c r="M77" s="107">
        <f t="shared" ca="1" si="164"/>
        <v>0</v>
      </c>
      <c r="N77" s="105">
        <f t="shared" ca="1" si="164"/>
        <v>0</v>
      </c>
      <c r="O77" s="106">
        <f t="shared" ca="1" si="164"/>
        <v>0</v>
      </c>
      <c r="P77" s="106">
        <f t="shared" ca="1" si="164"/>
        <v>0</v>
      </c>
      <c r="Q77" s="107">
        <f t="shared" ca="1" si="164"/>
        <v>0</v>
      </c>
      <c r="R77" s="105">
        <f t="shared" ca="1" si="164"/>
        <v>0</v>
      </c>
      <c r="S77" s="106">
        <f t="shared" ca="1" si="164"/>
        <v>0</v>
      </c>
      <c r="T77" s="106">
        <f t="shared" ca="1" si="164"/>
        <v>0</v>
      </c>
      <c r="U77" s="107">
        <f t="shared" ca="1" si="164"/>
        <v>0</v>
      </c>
      <c r="V77" s="105">
        <f t="shared" ca="1" si="164"/>
        <v>0</v>
      </c>
      <c r="W77" s="106">
        <f t="shared" ca="1" si="164"/>
        <v>0</v>
      </c>
      <c r="X77" s="106">
        <f t="shared" ca="1" si="164"/>
        <v>0</v>
      </c>
      <c r="Y77" s="107">
        <f t="shared" ca="1" si="164"/>
        <v>0</v>
      </c>
      <c r="Z77" s="105">
        <f t="shared" ca="1" si="164"/>
        <v>0</v>
      </c>
      <c r="AA77" s="106">
        <f t="shared" ca="1" si="164"/>
        <v>0</v>
      </c>
      <c r="AB77" s="106">
        <f t="shared" ca="1" si="164"/>
        <v>0</v>
      </c>
      <c r="AC77" s="107">
        <f t="shared" ca="1" si="164"/>
        <v>0</v>
      </c>
      <c r="AD77" s="105">
        <f t="shared" ca="1" si="164"/>
        <v>0</v>
      </c>
      <c r="AE77" s="106">
        <f t="shared" ca="1" si="164"/>
        <v>0</v>
      </c>
      <c r="AF77" s="106">
        <f t="shared" ca="1" si="164"/>
        <v>0</v>
      </c>
      <c r="AG77" s="107">
        <f t="shared" ca="1" si="164"/>
        <v>0</v>
      </c>
      <c r="AH77" s="105">
        <f t="shared" ca="1" si="164"/>
        <v>0</v>
      </c>
      <c r="AI77" s="106">
        <f t="shared" ca="1" si="164"/>
        <v>0</v>
      </c>
      <c r="AJ77" s="106">
        <f t="shared" ca="1" si="164"/>
        <v>0</v>
      </c>
      <c r="AK77" s="107">
        <f t="shared" ca="1" si="164"/>
        <v>0</v>
      </c>
      <c r="AL77" s="105">
        <f t="shared" ref="AL77:BQ77" ca="1" si="165">SUM(AL73:AL76)</f>
        <v>0</v>
      </c>
      <c r="AM77" s="106">
        <f t="shared" ca="1" si="165"/>
        <v>0</v>
      </c>
      <c r="AN77" s="106">
        <f t="shared" ca="1" si="165"/>
        <v>0</v>
      </c>
      <c r="AO77" s="107">
        <f t="shared" ca="1" si="165"/>
        <v>0</v>
      </c>
      <c r="AP77" s="105">
        <f t="shared" ca="1" si="165"/>
        <v>0</v>
      </c>
      <c r="AQ77" s="106">
        <f t="shared" ca="1" si="165"/>
        <v>0</v>
      </c>
      <c r="AR77" s="106">
        <f t="shared" ca="1" si="165"/>
        <v>0</v>
      </c>
      <c r="AS77" s="107">
        <f t="shared" ca="1" si="165"/>
        <v>0</v>
      </c>
      <c r="AT77" s="105">
        <f t="shared" ca="1" si="165"/>
        <v>0</v>
      </c>
      <c r="AU77" s="106">
        <f t="shared" ca="1" si="165"/>
        <v>0</v>
      </c>
      <c r="AV77" s="106">
        <f t="shared" ca="1" si="165"/>
        <v>0</v>
      </c>
      <c r="AW77" s="107">
        <f t="shared" ca="1" si="165"/>
        <v>0</v>
      </c>
      <c r="AX77" s="105">
        <f t="shared" ca="1" si="165"/>
        <v>0</v>
      </c>
      <c r="AY77" s="106">
        <f t="shared" ca="1" si="165"/>
        <v>0</v>
      </c>
      <c r="AZ77" s="106">
        <f t="shared" ca="1" si="165"/>
        <v>0</v>
      </c>
      <c r="BA77" s="107">
        <f t="shared" ca="1" si="165"/>
        <v>0</v>
      </c>
      <c r="BB77" s="105">
        <f t="shared" ca="1" si="165"/>
        <v>0</v>
      </c>
      <c r="BC77" s="106">
        <f t="shared" ca="1" si="165"/>
        <v>0</v>
      </c>
      <c r="BD77" s="106">
        <f t="shared" ca="1" si="165"/>
        <v>0</v>
      </c>
      <c r="BE77" s="107">
        <f t="shared" ca="1" si="165"/>
        <v>0</v>
      </c>
      <c r="BF77" s="105">
        <f t="shared" ca="1" si="165"/>
        <v>0</v>
      </c>
      <c r="BG77" s="106">
        <f t="shared" ca="1" si="165"/>
        <v>0</v>
      </c>
      <c r="BH77" s="106">
        <f t="shared" ca="1" si="165"/>
        <v>0</v>
      </c>
      <c r="BI77" s="107">
        <f t="shared" ca="1" si="165"/>
        <v>0</v>
      </c>
      <c r="BJ77" s="105">
        <f t="shared" ca="1" si="165"/>
        <v>0</v>
      </c>
      <c r="BK77" s="106">
        <f t="shared" ca="1" si="165"/>
        <v>0</v>
      </c>
      <c r="BL77" s="106">
        <f t="shared" ca="1" si="165"/>
        <v>0</v>
      </c>
      <c r="BM77" s="107">
        <f t="shared" ca="1" si="165"/>
        <v>0</v>
      </c>
      <c r="BN77" s="105">
        <f t="shared" ca="1" si="165"/>
        <v>0</v>
      </c>
      <c r="BO77" s="106">
        <f t="shared" ca="1" si="165"/>
        <v>0</v>
      </c>
      <c r="BP77" s="106">
        <f t="shared" ca="1" si="165"/>
        <v>0</v>
      </c>
      <c r="BQ77" s="107">
        <f t="shared" ca="1" si="165"/>
        <v>0</v>
      </c>
      <c r="BR77" s="105">
        <f t="shared" ref="BR77:CW77" ca="1" si="166">SUM(BR73:BR76)</f>
        <v>0</v>
      </c>
      <c r="BS77" s="106">
        <f t="shared" ca="1" si="166"/>
        <v>0</v>
      </c>
      <c r="BT77" s="106">
        <f t="shared" ca="1" si="166"/>
        <v>0</v>
      </c>
      <c r="BU77" s="107">
        <f t="shared" ca="1" si="166"/>
        <v>0</v>
      </c>
      <c r="BV77" s="105">
        <f t="shared" ca="1" si="166"/>
        <v>0</v>
      </c>
      <c r="BW77" s="106">
        <f t="shared" ca="1" si="166"/>
        <v>0</v>
      </c>
      <c r="BX77" s="106">
        <f t="shared" ca="1" si="166"/>
        <v>0</v>
      </c>
      <c r="BY77" s="107">
        <f t="shared" ca="1" si="166"/>
        <v>0</v>
      </c>
      <c r="BZ77" s="105">
        <f t="shared" ca="1" si="166"/>
        <v>0</v>
      </c>
      <c r="CA77" s="106">
        <f t="shared" ca="1" si="166"/>
        <v>0</v>
      </c>
      <c r="CB77" s="106">
        <f t="shared" ca="1" si="166"/>
        <v>0</v>
      </c>
      <c r="CC77" s="107">
        <f t="shared" ca="1" si="166"/>
        <v>0</v>
      </c>
      <c r="CD77" s="105">
        <f t="shared" ca="1" si="166"/>
        <v>0</v>
      </c>
      <c r="CE77" s="106">
        <f t="shared" ca="1" si="166"/>
        <v>0</v>
      </c>
      <c r="CF77" s="106">
        <f t="shared" ca="1" si="166"/>
        <v>0</v>
      </c>
      <c r="CG77" s="107">
        <f t="shared" ca="1" si="166"/>
        <v>0</v>
      </c>
      <c r="CH77" s="105">
        <f t="shared" ca="1" si="166"/>
        <v>0</v>
      </c>
      <c r="CI77" s="106">
        <f t="shared" ca="1" si="166"/>
        <v>0</v>
      </c>
      <c r="CJ77" s="106">
        <f t="shared" ca="1" si="166"/>
        <v>0</v>
      </c>
      <c r="CK77" s="107">
        <f t="shared" ca="1" si="166"/>
        <v>0</v>
      </c>
      <c r="CL77" s="105">
        <f t="shared" ca="1" si="166"/>
        <v>0</v>
      </c>
      <c r="CM77" s="106">
        <f t="shared" ca="1" si="166"/>
        <v>0</v>
      </c>
      <c r="CN77" s="106">
        <f t="shared" ca="1" si="166"/>
        <v>0</v>
      </c>
      <c r="CO77" s="107">
        <f t="shared" ca="1" si="166"/>
        <v>0</v>
      </c>
      <c r="CP77" s="105">
        <f t="shared" ca="1" si="166"/>
        <v>0</v>
      </c>
      <c r="CQ77" s="106">
        <f t="shared" ca="1" si="166"/>
        <v>0</v>
      </c>
      <c r="CR77" s="106">
        <f t="shared" ca="1" si="166"/>
        <v>0</v>
      </c>
      <c r="CS77" s="107">
        <f t="shared" ca="1" si="166"/>
        <v>0</v>
      </c>
      <c r="CT77" s="105">
        <f t="shared" ca="1" si="166"/>
        <v>0</v>
      </c>
      <c r="CU77" s="106">
        <f t="shared" ca="1" si="166"/>
        <v>0</v>
      </c>
      <c r="CV77" s="106">
        <f t="shared" ca="1" si="166"/>
        <v>0</v>
      </c>
      <c r="CW77" s="107">
        <f t="shared" ca="1" si="166"/>
        <v>0</v>
      </c>
      <c r="CX77" s="105">
        <f t="shared" ref="CX77:DI77" ca="1" si="167">SUM(CX73:CX76)</f>
        <v>0</v>
      </c>
      <c r="CY77" s="106">
        <f t="shared" ca="1" si="167"/>
        <v>0</v>
      </c>
      <c r="CZ77" s="106">
        <f t="shared" ca="1" si="167"/>
        <v>0</v>
      </c>
      <c r="DA77" s="107">
        <f t="shared" ca="1" si="167"/>
        <v>0</v>
      </c>
      <c r="DB77" s="105">
        <f t="shared" ca="1" si="167"/>
        <v>0</v>
      </c>
      <c r="DC77" s="106">
        <f t="shared" ca="1" si="167"/>
        <v>0</v>
      </c>
      <c r="DD77" s="106">
        <f t="shared" ca="1" si="167"/>
        <v>0</v>
      </c>
      <c r="DE77" s="107">
        <f t="shared" ca="1" si="167"/>
        <v>0</v>
      </c>
      <c r="DF77" s="105">
        <f t="shared" ca="1" si="167"/>
        <v>0</v>
      </c>
      <c r="DG77" s="106">
        <f t="shared" ca="1" si="167"/>
        <v>0</v>
      </c>
      <c r="DH77" s="106">
        <f t="shared" ca="1" si="167"/>
        <v>0</v>
      </c>
      <c r="DI77" s="107">
        <f t="shared" ca="1" si="167"/>
        <v>0</v>
      </c>
      <c r="DJ77" s="69"/>
      <c r="DK77" s="106">
        <f t="shared" ref="DK77:EK77" ca="1" si="168">SUM(DK73:DK76)</f>
        <v>0</v>
      </c>
      <c r="DL77" s="106" t="e">
        <f t="shared" ca="1" si="168"/>
        <v>#N/A</v>
      </c>
      <c r="DM77" s="106" t="e">
        <f t="shared" ca="1" si="168"/>
        <v>#VALUE!</v>
      </c>
      <c r="DN77" s="106" t="e">
        <f t="shared" ca="1" si="168"/>
        <v>#VALUE!</v>
      </c>
      <c r="DO77" s="106" t="e">
        <f t="shared" ca="1" si="168"/>
        <v>#VALUE!</v>
      </c>
      <c r="DP77" s="106" t="e">
        <f t="shared" ca="1" si="168"/>
        <v>#VALUE!</v>
      </c>
      <c r="DQ77" s="106" t="e">
        <f t="shared" ca="1" si="168"/>
        <v>#VALUE!</v>
      </c>
      <c r="DR77" s="106" t="e">
        <f t="shared" ca="1" si="168"/>
        <v>#VALUE!</v>
      </c>
      <c r="DS77" s="106" t="e">
        <f t="shared" ca="1" si="168"/>
        <v>#VALUE!</v>
      </c>
      <c r="DT77" s="106" t="e">
        <f t="shared" ca="1" si="168"/>
        <v>#VALUE!</v>
      </c>
      <c r="DU77" s="106" t="e">
        <f t="shared" ca="1" si="168"/>
        <v>#VALUE!</v>
      </c>
      <c r="DV77" s="106" t="e">
        <f t="shared" ca="1" si="168"/>
        <v>#VALUE!</v>
      </c>
      <c r="DW77" s="106" t="e">
        <f t="shared" ca="1" si="168"/>
        <v>#VALUE!</v>
      </c>
      <c r="DX77" s="106" t="e">
        <f t="shared" ca="1" si="168"/>
        <v>#VALUE!</v>
      </c>
      <c r="DY77" s="106" t="e">
        <f t="shared" ca="1" si="168"/>
        <v>#VALUE!</v>
      </c>
      <c r="DZ77" s="106" t="e">
        <f t="shared" ca="1" si="168"/>
        <v>#VALUE!</v>
      </c>
      <c r="EA77" s="106" t="e">
        <f t="shared" ca="1" si="168"/>
        <v>#VALUE!</v>
      </c>
      <c r="EB77" s="106" t="e">
        <f t="shared" ca="1" si="168"/>
        <v>#VALUE!</v>
      </c>
      <c r="EC77" s="106" t="e">
        <f t="shared" ca="1" si="168"/>
        <v>#VALUE!</v>
      </c>
      <c r="ED77" s="106" t="e">
        <f t="shared" ca="1" si="168"/>
        <v>#VALUE!</v>
      </c>
      <c r="EE77" s="106" t="e">
        <f t="shared" ca="1" si="168"/>
        <v>#VALUE!</v>
      </c>
      <c r="EF77" s="106" t="e">
        <f t="shared" ca="1" si="168"/>
        <v>#VALUE!</v>
      </c>
      <c r="EG77" s="106" t="e">
        <f t="shared" ca="1" si="168"/>
        <v>#VALUE!</v>
      </c>
      <c r="EH77" s="106" t="e">
        <f t="shared" ca="1" si="168"/>
        <v>#VALUE!</v>
      </c>
      <c r="EI77" s="106" t="e">
        <f t="shared" ca="1" si="168"/>
        <v>#VALUE!</v>
      </c>
      <c r="EJ77" s="106" t="e">
        <f t="shared" ca="1" si="168"/>
        <v>#VALUE!</v>
      </c>
      <c r="EK77" s="106" t="e">
        <f t="shared" ca="1" si="168"/>
        <v>#VALUE!</v>
      </c>
    </row>
    <row r="78" spans="1:141" x14ac:dyDescent="0.25">
      <c r="A78" s="90"/>
      <c r="B78" s="90"/>
      <c r="C78" s="90"/>
      <c r="D78" s="90"/>
      <c r="F78" s="113"/>
      <c r="G78" s="69"/>
      <c r="H78" s="69"/>
      <c r="I78" s="69"/>
      <c r="J78" s="113"/>
      <c r="K78" s="69"/>
      <c r="L78" s="69"/>
      <c r="M78" s="69"/>
      <c r="N78" s="113"/>
      <c r="O78" s="69"/>
      <c r="P78" s="69"/>
      <c r="Q78" s="69"/>
      <c r="R78" s="113"/>
      <c r="S78" s="69"/>
      <c r="T78" s="69"/>
      <c r="U78" s="69"/>
      <c r="V78" s="113"/>
      <c r="W78" s="69"/>
      <c r="X78" s="69"/>
      <c r="Y78" s="69"/>
      <c r="Z78" s="113"/>
      <c r="AA78" s="69"/>
      <c r="AB78" s="69"/>
      <c r="AC78" s="69"/>
      <c r="AD78" s="113"/>
      <c r="AE78" s="69"/>
      <c r="AF78" s="69"/>
      <c r="AG78" s="69"/>
      <c r="AH78" s="113"/>
      <c r="AI78" s="69"/>
      <c r="AJ78" s="69"/>
      <c r="AK78" s="69"/>
      <c r="AL78" s="113"/>
      <c r="AM78" s="69"/>
      <c r="AN78" s="69"/>
      <c r="AO78" s="69"/>
      <c r="AP78" s="113"/>
      <c r="AQ78" s="69"/>
      <c r="AR78" s="69"/>
      <c r="AS78" s="69"/>
      <c r="AT78" s="113"/>
      <c r="AU78" s="69"/>
      <c r="AV78" s="69"/>
      <c r="AW78" s="69"/>
      <c r="AX78" s="113"/>
      <c r="AY78" s="69"/>
      <c r="AZ78" s="69"/>
      <c r="BA78" s="69"/>
      <c r="BB78" s="113"/>
      <c r="BC78" s="69"/>
      <c r="BD78" s="69"/>
      <c r="BE78" s="69"/>
      <c r="BF78" s="113"/>
      <c r="BG78" s="69"/>
      <c r="BH78" s="69"/>
      <c r="BI78" s="69"/>
      <c r="BJ78" s="113"/>
      <c r="BK78" s="69"/>
      <c r="BL78" s="69"/>
      <c r="BM78" s="69"/>
      <c r="BN78" s="113"/>
      <c r="BO78" s="69"/>
      <c r="BP78" s="69"/>
      <c r="BQ78" s="69"/>
      <c r="BR78" s="113"/>
      <c r="BS78" s="69"/>
      <c r="BT78" s="69"/>
      <c r="BU78" s="69"/>
      <c r="BV78" s="113"/>
      <c r="BW78" s="69"/>
      <c r="BX78" s="69"/>
      <c r="BY78" s="69"/>
      <c r="BZ78" s="113"/>
      <c r="CA78" s="69"/>
      <c r="CB78" s="69"/>
      <c r="CC78" s="69"/>
      <c r="CD78" s="113"/>
      <c r="CE78" s="69"/>
      <c r="CF78" s="69"/>
      <c r="CG78" s="69"/>
      <c r="CH78" s="113"/>
      <c r="CI78" s="69"/>
      <c r="CJ78" s="69"/>
      <c r="CK78" s="69"/>
      <c r="CL78" s="113"/>
      <c r="CM78" s="69"/>
      <c r="CN78" s="69"/>
      <c r="CO78" s="69"/>
      <c r="CP78" s="113"/>
      <c r="CQ78" s="69"/>
      <c r="CR78" s="69"/>
      <c r="CS78" s="69"/>
      <c r="CT78" s="113"/>
      <c r="CU78" s="69"/>
      <c r="CV78" s="69"/>
      <c r="CW78" s="69"/>
      <c r="CX78" s="113"/>
      <c r="CY78" s="69"/>
      <c r="CZ78" s="69"/>
      <c r="DA78" s="69"/>
      <c r="DB78" s="113"/>
      <c r="DC78" s="69"/>
      <c r="DD78" s="69"/>
      <c r="DE78" s="69"/>
      <c r="DF78" s="113"/>
      <c r="DG78" s="69"/>
      <c r="DH78" s="69"/>
      <c r="DI78" s="114"/>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row>
    <row r="79" spans="1:141" x14ac:dyDescent="0.25">
      <c r="A79" s="90"/>
      <c r="B79" s="90"/>
      <c r="C79" s="90"/>
      <c r="D79" s="90"/>
      <c r="E79" t="s">
        <v>275</v>
      </c>
      <c r="F79" s="113" t="str">
        <f ca="1">F752</f>
        <v/>
      </c>
      <c r="G79" s="69" t="str">
        <f t="shared" ref="G79:BR79" ca="1" si="169">G752</f>
        <v/>
      </c>
      <c r="H79" s="69" t="str">
        <f t="shared" ca="1" si="169"/>
        <v/>
      </c>
      <c r="I79" s="69" t="str">
        <f t="shared" ca="1" si="169"/>
        <v/>
      </c>
      <c r="J79" s="113" t="str">
        <f t="shared" ca="1" si="169"/>
        <v/>
      </c>
      <c r="K79" s="69" t="str">
        <f t="shared" ca="1" si="169"/>
        <v/>
      </c>
      <c r="L79" s="69" t="str">
        <f t="shared" ca="1" si="169"/>
        <v/>
      </c>
      <c r="M79" s="69" t="str">
        <f t="shared" ca="1" si="169"/>
        <v/>
      </c>
      <c r="N79" s="113" t="str">
        <f t="shared" ca="1" si="169"/>
        <v/>
      </c>
      <c r="O79" s="69" t="str">
        <f t="shared" ca="1" si="169"/>
        <v/>
      </c>
      <c r="P79" s="69" t="str">
        <f t="shared" ca="1" si="169"/>
        <v/>
      </c>
      <c r="Q79" s="69" t="str">
        <f t="shared" ca="1" si="169"/>
        <v/>
      </c>
      <c r="R79" s="113" t="str">
        <f t="shared" ca="1" si="169"/>
        <v/>
      </c>
      <c r="S79" s="69" t="str">
        <f t="shared" ca="1" si="169"/>
        <v/>
      </c>
      <c r="T79" s="69" t="str">
        <f t="shared" ca="1" si="169"/>
        <v/>
      </c>
      <c r="U79" s="69" t="str">
        <f t="shared" ca="1" si="169"/>
        <v/>
      </c>
      <c r="V79" s="113" t="str">
        <f t="shared" ca="1" si="169"/>
        <v/>
      </c>
      <c r="W79" s="69" t="str">
        <f t="shared" ca="1" si="169"/>
        <v/>
      </c>
      <c r="X79" s="69" t="str">
        <f t="shared" ca="1" si="169"/>
        <v/>
      </c>
      <c r="Y79" s="69" t="str">
        <f t="shared" ca="1" si="169"/>
        <v/>
      </c>
      <c r="Z79" s="113" t="str">
        <f t="shared" ca="1" si="169"/>
        <v/>
      </c>
      <c r="AA79" s="69" t="str">
        <f t="shared" ca="1" si="169"/>
        <v/>
      </c>
      <c r="AB79" s="69" t="str">
        <f t="shared" ca="1" si="169"/>
        <v/>
      </c>
      <c r="AC79" s="69" t="str">
        <f t="shared" ca="1" si="169"/>
        <v/>
      </c>
      <c r="AD79" s="113" t="str">
        <f t="shared" ca="1" si="169"/>
        <v/>
      </c>
      <c r="AE79" s="69" t="str">
        <f t="shared" ca="1" si="169"/>
        <v/>
      </c>
      <c r="AF79" s="69" t="str">
        <f t="shared" ca="1" si="169"/>
        <v/>
      </c>
      <c r="AG79" s="69" t="str">
        <f t="shared" ca="1" si="169"/>
        <v/>
      </c>
      <c r="AH79" s="113" t="str">
        <f t="shared" ca="1" si="169"/>
        <v/>
      </c>
      <c r="AI79" s="69" t="str">
        <f t="shared" ca="1" si="169"/>
        <v/>
      </c>
      <c r="AJ79" s="69" t="str">
        <f t="shared" ca="1" si="169"/>
        <v/>
      </c>
      <c r="AK79" s="69" t="str">
        <f t="shared" ca="1" si="169"/>
        <v/>
      </c>
      <c r="AL79" s="113" t="str">
        <f t="shared" ca="1" si="169"/>
        <v/>
      </c>
      <c r="AM79" s="69" t="str">
        <f t="shared" ca="1" si="169"/>
        <v/>
      </c>
      <c r="AN79" s="69" t="str">
        <f t="shared" ca="1" si="169"/>
        <v/>
      </c>
      <c r="AO79" s="69" t="str">
        <f t="shared" ca="1" si="169"/>
        <v/>
      </c>
      <c r="AP79" s="113" t="str">
        <f t="shared" ca="1" si="169"/>
        <v/>
      </c>
      <c r="AQ79" s="69" t="str">
        <f t="shared" ca="1" si="169"/>
        <v/>
      </c>
      <c r="AR79" s="69" t="str">
        <f t="shared" ca="1" si="169"/>
        <v/>
      </c>
      <c r="AS79" s="69" t="str">
        <f t="shared" ca="1" si="169"/>
        <v/>
      </c>
      <c r="AT79" s="113" t="str">
        <f t="shared" ca="1" si="169"/>
        <v/>
      </c>
      <c r="AU79" s="69" t="str">
        <f t="shared" ca="1" si="169"/>
        <v/>
      </c>
      <c r="AV79" s="69" t="str">
        <f t="shared" ca="1" si="169"/>
        <v/>
      </c>
      <c r="AW79" s="69" t="str">
        <f t="shared" ca="1" si="169"/>
        <v/>
      </c>
      <c r="AX79" s="113" t="str">
        <f t="shared" ca="1" si="169"/>
        <v/>
      </c>
      <c r="AY79" s="69" t="str">
        <f t="shared" ca="1" si="169"/>
        <v/>
      </c>
      <c r="AZ79" s="69" t="str">
        <f t="shared" ca="1" si="169"/>
        <v/>
      </c>
      <c r="BA79" s="69" t="str">
        <f t="shared" ca="1" si="169"/>
        <v/>
      </c>
      <c r="BB79" s="113" t="str">
        <f t="shared" ca="1" si="169"/>
        <v/>
      </c>
      <c r="BC79" s="69" t="str">
        <f t="shared" ca="1" si="169"/>
        <v/>
      </c>
      <c r="BD79" s="69" t="str">
        <f t="shared" ca="1" si="169"/>
        <v/>
      </c>
      <c r="BE79" s="69" t="str">
        <f t="shared" ca="1" si="169"/>
        <v/>
      </c>
      <c r="BF79" s="113" t="str">
        <f t="shared" ca="1" si="169"/>
        <v/>
      </c>
      <c r="BG79" s="69" t="str">
        <f t="shared" ca="1" si="169"/>
        <v/>
      </c>
      <c r="BH79" s="69" t="str">
        <f t="shared" ca="1" si="169"/>
        <v/>
      </c>
      <c r="BI79" s="69" t="str">
        <f t="shared" ca="1" si="169"/>
        <v/>
      </c>
      <c r="BJ79" s="113" t="str">
        <f t="shared" ca="1" si="169"/>
        <v/>
      </c>
      <c r="BK79" s="69" t="str">
        <f t="shared" ca="1" si="169"/>
        <v/>
      </c>
      <c r="BL79" s="69" t="str">
        <f t="shared" ca="1" si="169"/>
        <v/>
      </c>
      <c r="BM79" s="69" t="str">
        <f t="shared" ca="1" si="169"/>
        <v/>
      </c>
      <c r="BN79" s="113" t="str">
        <f t="shared" ca="1" si="169"/>
        <v/>
      </c>
      <c r="BO79" s="69" t="str">
        <f t="shared" ca="1" si="169"/>
        <v/>
      </c>
      <c r="BP79" s="69" t="str">
        <f t="shared" ca="1" si="169"/>
        <v/>
      </c>
      <c r="BQ79" s="69" t="str">
        <f t="shared" ca="1" si="169"/>
        <v/>
      </c>
      <c r="BR79" s="113" t="str">
        <f t="shared" ca="1" si="169"/>
        <v/>
      </c>
      <c r="BS79" s="69" t="str">
        <f t="shared" ref="BS79:DI79" ca="1" si="170">BS752</f>
        <v/>
      </c>
      <c r="BT79" s="69" t="str">
        <f t="shared" ca="1" si="170"/>
        <v/>
      </c>
      <c r="BU79" s="69" t="str">
        <f t="shared" ca="1" si="170"/>
        <v/>
      </c>
      <c r="BV79" s="113" t="str">
        <f t="shared" ca="1" si="170"/>
        <v/>
      </c>
      <c r="BW79" s="69" t="str">
        <f t="shared" ca="1" si="170"/>
        <v/>
      </c>
      <c r="BX79" s="69" t="str">
        <f t="shared" ca="1" si="170"/>
        <v/>
      </c>
      <c r="BY79" s="69" t="str">
        <f t="shared" ca="1" si="170"/>
        <v/>
      </c>
      <c r="BZ79" s="113" t="str">
        <f t="shared" ca="1" si="170"/>
        <v/>
      </c>
      <c r="CA79" s="69" t="str">
        <f t="shared" ca="1" si="170"/>
        <v/>
      </c>
      <c r="CB79" s="69" t="str">
        <f t="shared" ca="1" si="170"/>
        <v/>
      </c>
      <c r="CC79" s="69" t="str">
        <f t="shared" ca="1" si="170"/>
        <v/>
      </c>
      <c r="CD79" s="113" t="str">
        <f t="shared" ca="1" si="170"/>
        <v/>
      </c>
      <c r="CE79" s="69" t="str">
        <f t="shared" ca="1" si="170"/>
        <v/>
      </c>
      <c r="CF79" s="69" t="str">
        <f t="shared" ca="1" si="170"/>
        <v/>
      </c>
      <c r="CG79" s="69" t="str">
        <f t="shared" ca="1" si="170"/>
        <v/>
      </c>
      <c r="CH79" s="113">
        <f t="shared" ca="1" si="170"/>
        <v>0</v>
      </c>
      <c r="CI79" s="69">
        <f t="shared" ca="1" si="170"/>
        <v>0</v>
      </c>
      <c r="CJ79" s="69">
        <f t="shared" ca="1" si="170"/>
        <v>0</v>
      </c>
      <c r="CK79" s="69">
        <f t="shared" ca="1" si="170"/>
        <v>0</v>
      </c>
      <c r="CL79" s="113">
        <f t="shared" ca="1" si="170"/>
        <v>0</v>
      </c>
      <c r="CM79" s="69">
        <f t="shared" ca="1" si="170"/>
        <v>0</v>
      </c>
      <c r="CN79" s="69">
        <f t="shared" ca="1" si="170"/>
        <v>0</v>
      </c>
      <c r="CO79" s="69">
        <f t="shared" ca="1" si="170"/>
        <v>0</v>
      </c>
      <c r="CP79" s="113">
        <f t="shared" ca="1" si="170"/>
        <v>0</v>
      </c>
      <c r="CQ79" s="69">
        <f t="shared" ca="1" si="170"/>
        <v>0</v>
      </c>
      <c r="CR79" s="69">
        <f t="shared" ca="1" si="170"/>
        <v>0</v>
      </c>
      <c r="CS79" s="69">
        <f t="shared" ca="1" si="170"/>
        <v>0</v>
      </c>
      <c r="CT79" s="113">
        <f t="shared" ca="1" si="170"/>
        <v>0</v>
      </c>
      <c r="CU79" s="69">
        <f t="shared" ca="1" si="170"/>
        <v>0</v>
      </c>
      <c r="CV79" s="69">
        <f t="shared" ca="1" si="170"/>
        <v>0</v>
      </c>
      <c r="CW79" s="69">
        <f t="shared" ca="1" si="170"/>
        <v>0</v>
      </c>
      <c r="CX79" s="113">
        <f t="shared" ca="1" si="170"/>
        <v>0</v>
      </c>
      <c r="CY79" s="69">
        <f t="shared" ca="1" si="170"/>
        <v>0</v>
      </c>
      <c r="CZ79" s="69">
        <f t="shared" ca="1" si="170"/>
        <v>0</v>
      </c>
      <c r="DA79" s="69">
        <f t="shared" ca="1" si="170"/>
        <v>0</v>
      </c>
      <c r="DB79" s="113">
        <f t="shared" ca="1" si="170"/>
        <v>0</v>
      </c>
      <c r="DC79" s="69">
        <f t="shared" ca="1" si="170"/>
        <v>0</v>
      </c>
      <c r="DD79" s="69">
        <f t="shared" ca="1" si="170"/>
        <v>0</v>
      </c>
      <c r="DE79" s="69">
        <f t="shared" ca="1" si="170"/>
        <v>0</v>
      </c>
      <c r="DF79" s="113">
        <f t="shared" ca="1" si="170"/>
        <v>0</v>
      </c>
      <c r="DG79" s="69">
        <f t="shared" ca="1" si="170"/>
        <v>0</v>
      </c>
      <c r="DH79" s="69">
        <f t="shared" ca="1" si="170"/>
        <v>0</v>
      </c>
      <c r="DI79" s="114">
        <f t="shared" ca="1" si="170"/>
        <v>0</v>
      </c>
      <c r="DJ79" s="69"/>
      <c r="DK79" s="69">
        <f t="shared" ref="DK79:EK79" ca="1" si="171">DK752</f>
        <v>0</v>
      </c>
      <c r="DL79" s="69" t="e">
        <f t="shared" ca="1" si="171"/>
        <v>#N/A</v>
      </c>
      <c r="DM79" s="69" t="e">
        <f t="shared" ca="1" si="171"/>
        <v>#VALUE!</v>
      </c>
      <c r="DN79" s="69" t="e">
        <f t="shared" ca="1" si="171"/>
        <v>#VALUE!</v>
      </c>
      <c r="DO79" s="69" t="e">
        <f t="shared" ca="1" si="171"/>
        <v>#VALUE!</v>
      </c>
      <c r="DP79" s="69" t="e">
        <f t="shared" ca="1" si="171"/>
        <v>#VALUE!</v>
      </c>
      <c r="DQ79" s="69" t="e">
        <f t="shared" ca="1" si="171"/>
        <v>#VALUE!</v>
      </c>
      <c r="DR79" s="69" t="e">
        <f t="shared" ca="1" si="171"/>
        <v>#VALUE!</v>
      </c>
      <c r="DS79" s="69" t="e">
        <f t="shared" ca="1" si="171"/>
        <v>#VALUE!</v>
      </c>
      <c r="DT79" s="69" t="e">
        <f t="shared" ca="1" si="171"/>
        <v>#VALUE!</v>
      </c>
      <c r="DU79" s="69" t="e">
        <f t="shared" ca="1" si="171"/>
        <v>#VALUE!</v>
      </c>
      <c r="DV79" s="69" t="e">
        <f t="shared" ca="1" si="171"/>
        <v>#VALUE!</v>
      </c>
      <c r="DW79" s="69" t="e">
        <f t="shared" ca="1" si="171"/>
        <v>#VALUE!</v>
      </c>
      <c r="DX79" s="69" t="e">
        <f t="shared" ca="1" si="171"/>
        <v>#VALUE!</v>
      </c>
      <c r="DY79" s="69" t="e">
        <f t="shared" ca="1" si="171"/>
        <v>#VALUE!</v>
      </c>
      <c r="DZ79" s="69" t="e">
        <f t="shared" ca="1" si="171"/>
        <v>#VALUE!</v>
      </c>
      <c r="EA79" s="69" t="e">
        <f t="shared" ca="1" si="171"/>
        <v>#VALUE!</v>
      </c>
      <c r="EB79" s="69" t="e">
        <f t="shared" ca="1" si="171"/>
        <v>#VALUE!</v>
      </c>
      <c r="EC79" s="69" t="e">
        <f t="shared" ca="1" si="171"/>
        <v>#VALUE!</v>
      </c>
      <c r="ED79" s="69" t="e">
        <f t="shared" ca="1" si="171"/>
        <v>#VALUE!</v>
      </c>
      <c r="EE79" s="69" t="e">
        <f t="shared" ca="1" si="171"/>
        <v>#VALUE!</v>
      </c>
      <c r="EF79" s="69" t="e">
        <f t="shared" ca="1" si="171"/>
        <v>#VALUE!</v>
      </c>
      <c r="EG79" s="69" t="e">
        <f t="shared" ca="1" si="171"/>
        <v>#VALUE!</v>
      </c>
      <c r="EH79" s="69" t="e">
        <f t="shared" ca="1" si="171"/>
        <v>#VALUE!</v>
      </c>
      <c r="EI79" s="69" t="e">
        <f t="shared" ca="1" si="171"/>
        <v>#VALUE!</v>
      </c>
      <c r="EJ79" s="69" t="e">
        <f t="shared" ca="1" si="171"/>
        <v>#VALUE!</v>
      </c>
      <c r="EK79" s="69" t="e">
        <f t="shared" ca="1" si="171"/>
        <v>#VALUE!</v>
      </c>
    </row>
    <row r="80" spans="1:141" x14ac:dyDescent="0.25">
      <c r="A80" s="90"/>
      <c r="B80" s="90"/>
      <c r="C80" s="90"/>
      <c r="D80" s="90"/>
      <c r="E80" t="s">
        <v>276</v>
      </c>
      <c r="F80" s="113" t="str">
        <f ca="1">F771</f>
        <v/>
      </c>
      <c r="G80" s="69" t="str">
        <f t="shared" ref="G80:BR80" ca="1" si="172">G771</f>
        <v/>
      </c>
      <c r="H80" s="69" t="str">
        <f t="shared" ca="1" si="172"/>
        <v/>
      </c>
      <c r="I80" s="69" t="str">
        <f t="shared" ca="1" si="172"/>
        <v/>
      </c>
      <c r="J80" s="113" t="str">
        <f t="shared" ca="1" si="172"/>
        <v/>
      </c>
      <c r="K80" s="69" t="str">
        <f t="shared" ca="1" si="172"/>
        <v/>
      </c>
      <c r="L80" s="69" t="str">
        <f t="shared" ca="1" si="172"/>
        <v/>
      </c>
      <c r="M80" s="69" t="str">
        <f t="shared" ca="1" si="172"/>
        <v/>
      </c>
      <c r="N80" s="113" t="str">
        <f t="shared" ca="1" si="172"/>
        <v/>
      </c>
      <c r="O80" s="69" t="str">
        <f t="shared" ca="1" si="172"/>
        <v/>
      </c>
      <c r="P80" s="69" t="str">
        <f t="shared" ca="1" si="172"/>
        <v/>
      </c>
      <c r="Q80" s="69" t="str">
        <f t="shared" ca="1" si="172"/>
        <v/>
      </c>
      <c r="R80" s="113" t="str">
        <f t="shared" ca="1" si="172"/>
        <v/>
      </c>
      <c r="S80" s="69" t="str">
        <f t="shared" ca="1" si="172"/>
        <v/>
      </c>
      <c r="T80" s="69" t="str">
        <f t="shared" ca="1" si="172"/>
        <v/>
      </c>
      <c r="U80" s="69" t="str">
        <f t="shared" ca="1" si="172"/>
        <v/>
      </c>
      <c r="V80" s="113" t="str">
        <f t="shared" ca="1" si="172"/>
        <v/>
      </c>
      <c r="W80" s="69" t="str">
        <f t="shared" ca="1" si="172"/>
        <v/>
      </c>
      <c r="X80" s="69" t="str">
        <f t="shared" ca="1" si="172"/>
        <v/>
      </c>
      <c r="Y80" s="69" t="str">
        <f t="shared" ca="1" si="172"/>
        <v/>
      </c>
      <c r="Z80" s="113" t="str">
        <f t="shared" ca="1" si="172"/>
        <v/>
      </c>
      <c r="AA80" s="69" t="str">
        <f t="shared" ca="1" si="172"/>
        <v/>
      </c>
      <c r="AB80" s="69" t="str">
        <f t="shared" ca="1" si="172"/>
        <v/>
      </c>
      <c r="AC80" s="69" t="str">
        <f t="shared" ca="1" si="172"/>
        <v/>
      </c>
      <c r="AD80" s="113" t="str">
        <f t="shared" ca="1" si="172"/>
        <v/>
      </c>
      <c r="AE80" s="69" t="str">
        <f t="shared" ca="1" si="172"/>
        <v/>
      </c>
      <c r="AF80" s="69" t="str">
        <f t="shared" ca="1" si="172"/>
        <v/>
      </c>
      <c r="AG80" s="69" t="str">
        <f t="shared" ca="1" si="172"/>
        <v/>
      </c>
      <c r="AH80" s="113" t="str">
        <f t="shared" ca="1" si="172"/>
        <v/>
      </c>
      <c r="AI80" s="69" t="str">
        <f t="shared" ca="1" si="172"/>
        <v/>
      </c>
      <c r="AJ80" s="69" t="str">
        <f t="shared" ca="1" si="172"/>
        <v/>
      </c>
      <c r="AK80" s="69" t="str">
        <f t="shared" ca="1" si="172"/>
        <v/>
      </c>
      <c r="AL80" s="113" t="str">
        <f t="shared" ca="1" si="172"/>
        <v/>
      </c>
      <c r="AM80" s="69" t="str">
        <f t="shared" ca="1" si="172"/>
        <v/>
      </c>
      <c r="AN80" s="69" t="str">
        <f t="shared" ca="1" si="172"/>
        <v/>
      </c>
      <c r="AO80" s="69" t="str">
        <f t="shared" ca="1" si="172"/>
        <v/>
      </c>
      <c r="AP80" s="113" t="str">
        <f t="shared" ca="1" si="172"/>
        <v/>
      </c>
      <c r="AQ80" s="69" t="str">
        <f t="shared" ca="1" si="172"/>
        <v/>
      </c>
      <c r="AR80" s="69" t="str">
        <f t="shared" ca="1" si="172"/>
        <v/>
      </c>
      <c r="AS80" s="69" t="str">
        <f t="shared" ca="1" si="172"/>
        <v/>
      </c>
      <c r="AT80" s="113" t="str">
        <f t="shared" ca="1" si="172"/>
        <v/>
      </c>
      <c r="AU80" s="69" t="str">
        <f t="shared" ca="1" si="172"/>
        <v/>
      </c>
      <c r="AV80" s="69" t="str">
        <f t="shared" ca="1" si="172"/>
        <v/>
      </c>
      <c r="AW80" s="69" t="str">
        <f t="shared" ca="1" si="172"/>
        <v/>
      </c>
      <c r="AX80" s="113" t="str">
        <f t="shared" ca="1" si="172"/>
        <v/>
      </c>
      <c r="AY80" s="69" t="str">
        <f t="shared" ca="1" si="172"/>
        <v/>
      </c>
      <c r="AZ80" s="69" t="str">
        <f t="shared" ca="1" si="172"/>
        <v/>
      </c>
      <c r="BA80" s="69" t="str">
        <f t="shared" ca="1" si="172"/>
        <v/>
      </c>
      <c r="BB80" s="113" t="str">
        <f t="shared" ca="1" si="172"/>
        <v/>
      </c>
      <c r="BC80" s="69" t="str">
        <f t="shared" ca="1" si="172"/>
        <v/>
      </c>
      <c r="BD80" s="69" t="str">
        <f t="shared" ca="1" si="172"/>
        <v/>
      </c>
      <c r="BE80" s="69" t="str">
        <f t="shared" ca="1" si="172"/>
        <v/>
      </c>
      <c r="BF80" s="113" t="str">
        <f t="shared" ca="1" si="172"/>
        <v/>
      </c>
      <c r="BG80" s="69" t="str">
        <f t="shared" ca="1" si="172"/>
        <v/>
      </c>
      <c r="BH80" s="69" t="str">
        <f t="shared" ca="1" si="172"/>
        <v/>
      </c>
      <c r="BI80" s="69" t="str">
        <f t="shared" ca="1" si="172"/>
        <v/>
      </c>
      <c r="BJ80" s="113" t="str">
        <f t="shared" ca="1" si="172"/>
        <v/>
      </c>
      <c r="BK80" s="69" t="str">
        <f t="shared" ca="1" si="172"/>
        <v/>
      </c>
      <c r="BL80" s="69" t="str">
        <f t="shared" ca="1" si="172"/>
        <v/>
      </c>
      <c r="BM80" s="69" t="str">
        <f t="shared" ca="1" si="172"/>
        <v/>
      </c>
      <c r="BN80" s="113" t="str">
        <f t="shared" ca="1" si="172"/>
        <v/>
      </c>
      <c r="BO80" s="69" t="str">
        <f t="shared" ca="1" si="172"/>
        <v/>
      </c>
      <c r="BP80" s="69" t="str">
        <f t="shared" ca="1" si="172"/>
        <v/>
      </c>
      <c r="BQ80" s="69" t="str">
        <f t="shared" ca="1" si="172"/>
        <v/>
      </c>
      <c r="BR80" s="113" t="str">
        <f t="shared" ca="1" si="172"/>
        <v/>
      </c>
      <c r="BS80" s="69" t="str">
        <f t="shared" ref="BS80:DI80" ca="1" si="173">BS771</f>
        <v/>
      </c>
      <c r="BT80" s="69" t="str">
        <f t="shared" ca="1" si="173"/>
        <v/>
      </c>
      <c r="BU80" s="69" t="str">
        <f t="shared" ca="1" si="173"/>
        <v/>
      </c>
      <c r="BV80" s="113" t="str">
        <f t="shared" ca="1" si="173"/>
        <v/>
      </c>
      <c r="BW80" s="69" t="str">
        <f t="shared" ca="1" si="173"/>
        <v/>
      </c>
      <c r="BX80" s="69" t="str">
        <f t="shared" ca="1" si="173"/>
        <v/>
      </c>
      <c r="BY80" s="69" t="str">
        <f t="shared" ca="1" si="173"/>
        <v/>
      </c>
      <c r="BZ80" s="113" t="str">
        <f t="shared" ca="1" si="173"/>
        <v/>
      </c>
      <c r="CA80" s="69" t="str">
        <f t="shared" ca="1" si="173"/>
        <v/>
      </c>
      <c r="CB80" s="69" t="str">
        <f t="shared" ca="1" si="173"/>
        <v/>
      </c>
      <c r="CC80" s="69" t="str">
        <f t="shared" ca="1" si="173"/>
        <v/>
      </c>
      <c r="CD80" s="113" t="str">
        <f t="shared" ca="1" si="173"/>
        <v/>
      </c>
      <c r="CE80" s="69" t="str">
        <f t="shared" ca="1" si="173"/>
        <v/>
      </c>
      <c r="CF80" s="69" t="str">
        <f t="shared" ca="1" si="173"/>
        <v/>
      </c>
      <c r="CG80" s="69" t="str">
        <f t="shared" ca="1" si="173"/>
        <v/>
      </c>
      <c r="CH80" s="113">
        <f t="shared" ca="1" si="173"/>
        <v>0</v>
      </c>
      <c r="CI80" s="69">
        <f t="shared" ca="1" si="173"/>
        <v>0</v>
      </c>
      <c r="CJ80" s="69">
        <f t="shared" ca="1" si="173"/>
        <v>0</v>
      </c>
      <c r="CK80" s="69">
        <f t="shared" ca="1" si="173"/>
        <v>0</v>
      </c>
      <c r="CL80" s="113">
        <f t="shared" ca="1" si="173"/>
        <v>0</v>
      </c>
      <c r="CM80" s="69">
        <f t="shared" ca="1" si="173"/>
        <v>0</v>
      </c>
      <c r="CN80" s="69">
        <f t="shared" ca="1" si="173"/>
        <v>0</v>
      </c>
      <c r="CO80" s="69">
        <f t="shared" ca="1" si="173"/>
        <v>0</v>
      </c>
      <c r="CP80" s="113">
        <f t="shared" ca="1" si="173"/>
        <v>0</v>
      </c>
      <c r="CQ80" s="69">
        <f t="shared" ca="1" si="173"/>
        <v>0</v>
      </c>
      <c r="CR80" s="69">
        <f t="shared" ca="1" si="173"/>
        <v>0</v>
      </c>
      <c r="CS80" s="69">
        <f t="shared" ca="1" si="173"/>
        <v>0</v>
      </c>
      <c r="CT80" s="113">
        <f t="shared" ca="1" si="173"/>
        <v>0</v>
      </c>
      <c r="CU80" s="69">
        <f t="shared" ca="1" si="173"/>
        <v>0</v>
      </c>
      <c r="CV80" s="69">
        <f t="shared" ca="1" si="173"/>
        <v>0</v>
      </c>
      <c r="CW80" s="69">
        <f t="shared" ca="1" si="173"/>
        <v>0</v>
      </c>
      <c r="CX80" s="113">
        <f t="shared" ca="1" si="173"/>
        <v>0</v>
      </c>
      <c r="CY80" s="69">
        <f t="shared" ca="1" si="173"/>
        <v>0</v>
      </c>
      <c r="CZ80" s="69">
        <f t="shared" ca="1" si="173"/>
        <v>0</v>
      </c>
      <c r="DA80" s="69">
        <f t="shared" ca="1" si="173"/>
        <v>0</v>
      </c>
      <c r="DB80" s="113">
        <f t="shared" ca="1" si="173"/>
        <v>0</v>
      </c>
      <c r="DC80" s="69">
        <f t="shared" ca="1" si="173"/>
        <v>0</v>
      </c>
      <c r="DD80" s="69">
        <f t="shared" ca="1" si="173"/>
        <v>0</v>
      </c>
      <c r="DE80" s="69">
        <f t="shared" ca="1" si="173"/>
        <v>0</v>
      </c>
      <c r="DF80" s="113">
        <f t="shared" ca="1" si="173"/>
        <v>0</v>
      </c>
      <c r="DG80" s="69">
        <f t="shared" ca="1" si="173"/>
        <v>0</v>
      </c>
      <c r="DH80" s="69">
        <f t="shared" ca="1" si="173"/>
        <v>0</v>
      </c>
      <c r="DI80" s="114">
        <f t="shared" ca="1" si="173"/>
        <v>0</v>
      </c>
      <c r="DJ80" s="69"/>
      <c r="DK80" s="69">
        <f t="shared" ref="DK80:EK80" ca="1" si="174">DK771</f>
        <v>0</v>
      </c>
      <c r="DL80" s="69" t="e">
        <f t="shared" ca="1" si="174"/>
        <v>#N/A</v>
      </c>
      <c r="DM80" s="69" t="e">
        <f t="shared" ca="1" si="174"/>
        <v>#VALUE!</v>
      </c>
      <c r="DN80" s="69" t="e">
        <f t="shared" ca="1" si="174"/>
        <v>#VALUE!</v>
      </c>
      <c r="DO80" s="69" t="e">
        <f t="shared" ca="1" si="174"/>
        <v>#VALUE!</v>
      </c>
      <c r="DP80" s="69" t="e">
        <f t="shared" ca="1" si="174"/>
        <v>#VALUE!</v>
      </c>
      <c r="DQ80" s="69" t="e">
        <f t="shared" ca="1" si="174"/>
        <v>#VALUE!</v>
      </c>
      <c r="DR80" s="69" t="e">
        <f t="shared" ca="1" si="174"/>
        <v>#VALUE!</v>
      </c>
      <c r="DS80" s="69" t="e">
        <f t="shared" ca="1" si="174"/>
        <v>#VALUE!</v>
      </c>
      <c r="DT80" s="69" t="e">
        <f t="shared" ca="1" si="174"/>
        <v>#VALUE!</v>
      </c>
      <c r="DU80" s="69" t="e">
        <f t="shared" ca="1" si="174"/>
        <v>#VALUE!</v>
      </c>
      <c r="DV80" s="69" t="e">
        <f t="shared" ca="1" si="174"/>
        <v>#VALUE!</v>
      </c>
      <c r="DW80" s="69" t="e">
        <f t="shared" ca="1" si="174"/>
        <v>#VALUE!</v>
      </c>
      <c r="DX80" s="69" t="e">
        <f t="shared" ca="1" si="174"/>
        <v>#VALUE!</v>
      </c>
      <c r="DY80" s="69" t="e">
        <f t="shared" ca="1" si="174"/>
        <v>#VALUE!</v>
      </c>
      <c r="DZ80" s="69" t="e">
        <f t="shared" ca="1" si="174"/>
        <v>#VALUE!</v>
      </c>
      <c r="EA80" s="69" t="e">
        <f t="shared" ca="1" si="174"/>
        <v>#VALUE!</v>
      </c>
      <c r="EB80" s="69" t="e">
        <f t="shared" ca="1" si="174"/>
        <v>#VALUE!</v>
      </c>
      <c r="EC80" s="69" t="e">
        <f t="shared" ca="1" si="174"/>
        <v>#VALUE!</v>
      </c>
      <c r="ED80" s="69" t="e">
        <f t="shared" ca="1" si="174"/>
        <v>#VALUE!</v>
      </c>
      <c r="EE80" s="69" t="e">
        <f t="shared" ca="1" si="174"/>
        <v>#VALUE!</v>
      </c>
      <c r="EF80" s="69" t="e">
        <f t="shared" ca="1" si="174"/>
        <v>#VALUE!</v>
      </c>
      <c r="EG80" s="69" t="e">
        <f t="shared" ca="1" si="174"/>
        <v>#VALUE!</v>
      </c>
      <c r="EH80" s="69" t="e">
        <f t="shared" ca="1" si="174"/>
        <v>#VALUE!</v>
      </c>
      <c r="EI80" s="69" t="e">
        <f t="shared" ca="1" si="174"/>
        <v>#VALUE!</v>
      </c>
      <c r="EJ80" s="69" t="e">
        <f t="shared" ca="1" si="174"/>
        <v>#VALUE!</v>
      </c>
      <c r="EK80" s="69" t="e">
        <f t="shared" ca="1" si="174"/>
        <v>#VALUE!</v>
      </c>
    </row>
    <row r="81" spans="1:141" x14ac:dyDescent="0.25">
      <c r="A81" s="90"/>
      <c r="B81" s="90"/>
      <c r="C81" s="90"/>
      <c r="D81" s="90"/>
      <c r="E81" t="s">
        <v>277</v>
      </c>
      <c r="F81" s="113" t="str">
        <f ca="1">F847</f>
        <v/>
      </c>
      <c r="G81" s="69" t="str">
        <f t="shared" ref="G81:BR81" ca="1" si="175">G847</f>
        <v/>
      </c>
      <c r="H81" s="69" t="str">
        <f t="shared" ca="1" si="175"/>
        <v/>
      </c>
      <c r="I81" s="69" t="str">
        <f t="shared" ca="1" si="175"/>
        <v/>
      </c>
      <c r="J81" s="113" t="str">
        <f t="shared" ca="1" si="175"/>
        <v/>
      </c>
      <c r="K81" s="69" t="str">
        <f t="shared" ca="1" si="175"/>
        <v/>
      </c>
      <c r="L81" s="69" t="str">
        <f t="shared" ca="1" si="175"/>
        <v/>
      </c>
      <c r="M81" s="69" t="str">
        <f t="shared" ca="1" si="175"/>
        <v/>
      </c>
      <c r="N81" s="113" t="str">
        <f t="shared" ca="1" si="175"/>
        <v/>
      </c>
      <c r="O81" s="69" t="str">
        <f t="shared" ca="1" si="175"/>
        <v/>
      </c>
      <c r="P81" s="69" t="str">
        <f t="shared" ca="1" si="175"/>
        <v/>
      </c>
      <c r="Q81" s="69" t="str">
        <f t="shared" ca="1" si="175"/>
        <v/>
      </c>
      <c r="R81" s="113" t="str">
        <f t="shared" ca="1" si="175"/>
        <v/>
      </c>
      <c r="S81" s="69" t="str">
        <f t="shared" ca="1" si="175"/>
        <v/>
      </c>
      <c r="T81" s="69" t="str">
        <f t="shared" ca="1" si="175"/>
        <v/>
      </c>
      <c r="U81" s="69" t="str">
        <f t="shared" ca="1" si="175"/>
        <v/>
      </c>
      <c r="V81" s="113" t="str">
        <f t="shared" ca="1" si="175"/>
        <v/>
      </c>
      <c r="W81" s="69" t="str">
        <f t="shared" ca="1" si="175"/>
        <v/>
      </c>
      <c r="X81" s="69" t="str">
        <f t="shared" ca="1" si="175"/>
        <v/>
      </c>
      <c r="Y81" s="69" t="str">
        <f t="shared" ca="1" si="175"/>
        <v/>
      </c>
      <c r="Z81" s="113" t="str">
        <f t="shared" ca="1" si="175"/>
        <v/>
      </c>
      <c r="AA81" s="69" t="str">
        <f t="shared" ca="1" si="175"/>
        <v/>
      </c>
      <c r="AB81" s="69" t="str">
        <f t="shared" ca="1" si="175"/>
        <v/>
      </c>
      <c r="AC81" s="69" t="str">
        <f t="shared" ca="1" si="175"/>
        <v/>
      </c>
      <c r="AD81" s="113" t="str">
        <f t="shared" ca="1" si="175"/>
        <v/>
      </c>
      <c r="AE81" s="69" t="str">
        <f t="shared" ca="1" si="175"/>
        <v/>
      </c>
      <c r="AF81" s="69" t="str">
        <f t="shared" ca="1" si="175"/>
        <v/>
      </c>
      <c r="AG81" s="69" t="str">
        <f t="shared" ca="1" si="175"/>
        <v/>
      </c>
      <c r="AH81" s="113" t="str">
        <f t="shared" ca="1" si="175"/>
        <v/>
      </c>
      <c r="AI81" s="69" t="str">
        <f t="shared" ca="1" si="175"/>
        <v/>
      </c>
      <c r="AJ81" s="69" t="str">
        <f t="shared" ca="1" si="175"/>
        <v/>
      </c>
      <c r="AK81" s="69" t="str">
        <f t="shared" ca="1" si="175"/>
        <v/>
      </c>
      <c r="AL81" s="113" t="str">
        <f t="shared" ca="1" si="175"/>
        <v/>
      </c>
      <c r="AM81" s="69" t="str">
        <f t="shared" ca="1" si="175"/>
        <v/>
      </c>
      <c r="AN81" s="69" t="str">
        <f t="shared" ca="1" si="175"/>
        <v/>
      </c>
      <c r="AO81" s="69" t="str">
        <f t="shared" ca="1" si="175"/>
        <v/>
      </c>
      <c r="AP81" s="113" t="str">
        <f t="shared" ca="1" si="175"/>
        <v/>
      </c>
      <c r="AQ81" s="69" t="str">
        <f t="shared" ca="1" si="175"/>
        <v/>
      </c>
      <c r="AR81" s="69" t="str">
        <f t="shared" ca="1" si="175"/>
        <v/>
      </c>
      <c r="AS81" s="69" t="str">
        <f t="shared" ca="1" si="175"/>
        <v/>
      </c>
      <c r="AT81" s="113" t="str">
        <f t="shared" ca="1" si="175"/>
        <v/>
      </c>
      <c r="AU81" s="69" t="str">
        <f t="shared" ca="1" si="175"/>
        <v/>
      </c>
      <c r="AV81" s="69" t="str">
        <f t="shared" ca="1" si="175"/>
        <v/>
      </c>
      <c r="AW81" s="69" t="str">
        <f t="shared" ca="1" si="175"/>
        <v/>
      </c>
      <c r="AX81" s="113" t="str">
        <f t="shared" ca="1" si="175"/>
        <v/>
      </c>
      <c r="AY81" s="69" t="str">
        <f t="shared" ca="1" si="175"/>
        <v/>
      </c>
      <c r="AZ81" s="69" t="str">
        <f t="shared" ca="1" si="175"/>
        <v/>
      </c>
      <c r="BA81" s="69" t="str">
        <f t="shared" ca="1" si="175"/>
        <v/>
      </c>
      <c r="BB81" s="113" t="str">
        <f t="shared" ca="1" si="175"/>
        <v/>
      </c>
      <c r="BC81" s="69" t="str">
        <f t="shared" ca="1" si="175"/>
        <v/>
      </c>
      <c r="BD81" s="69" t="str">
        <f t="shared" ca="1" si="175"/>
        <v/>
      </c>
      <c r="BE81" s="69" t="str">
        <f t="shared" ca="1" si="175"/>
        <v/>
      </c>
      <c r="BF81" s="113" t="str">
        <f t="shared" ca="1" si="175"/>
        <v/>
      </c>
      <c r="BG81" s="69" t="str">
        <f t="shared" ca="1" si="175"/>
        <v/>
      </c>
      <c r="BH81" s="69" t="str">
        <f t="shared" ca="1" si="175"/>
        <v/>
      </c>
      <c r="BI81" s="69" t="str">
        <f t="shared" ca="1" si="175"/>
        <v/>
      </c>
      <c r="BJ81" s="113" t="str">
        <f t="shared" ca="1" si="175"/>
        <v/>
      </c>
      <c r="BK81" s="69" t="str">
        <f t="shared" ca="1" si="175"/>
        <v/>
      </c>
      <c r="BL81" s="69" t="str">
        <f t="shared" ca="1" si="175"/>
        <v/>
      </c>
      <c r="BM81" s="69" t="str">
        <f t="shared" ca="1" si="175"/>
        <v/>
      </c>
      <c r="BN81" s="113" t="str">
        <f t="shared" ca="1" si="175"/>
        <v/>
      </c>
      <c r="BO81" s="69" t="str">
        <f t="shared" ca="1" si="175"/>
        <v/>
      </c>
      <c r="BP81" s="69" t="str">
        <f t="shared" ca="1" si="175"/>
        <v/>
      </c>
      <c r="BQ81" s="69" t="str">
        <f t="shared" ca="1" si="175"/>
        <v/>
      </c>
      <c r="BR81" s="113" t="str">
        <f t="shared" ca="1" si="175"/>
        <v/>
      </c>
      <c r="BS81" s="69" t="str">
        <f t="shared" ref="BS81:ED81" ca="1" si="176">BS847</f>
        <v/>
      </c>
      <c r="BT81" s="69" t="str">
        <f t="shared" ca="1" si="176"/>
        <v/>
      </c>
      <c r="BU81" s="69" t="str">
        <f t="shared" ca="1" si="176"/>
        <v/>
      </c>
      <c r="BV81" s="113" t="str">
        <f t="shared" ca="1" si="176"/>
        <v/>
      </c>
      <c r="BW81" s="69" t="str">
        <f t="shared" ca="1" si="176"/>
        <v/>
      </c>
      <c r="BX81" s="69" t="str">
        <f t="shared" ca="1" si="176"/>
        <v/>
      </c>
      <c r="BY81" s="69" t="str">
        <f t="shared" ca="1" si="176"/>
        <v/>
      </c>
      <c r="BZ81" s="113" t="str">
        <f t="shared" ca="1" si="176"/>
        <v/>
      </c>
      <c r="CA81" s="69" t="str">
        <f t="shared" ca="1" si="176"/>
        <v/>
      </c>
      <c r="CB81" s="69" t="str">
        <f t="shared" ca="1" si="176"/>
        <v/>
      </c>
      <c r="CC81" s="69" t="str">
        <f t="shared" ca="1" si="176"/>
        <v/>
      </c>
      <c r="CD81" s="113" t="str">
        <f t="shared" ca="1" si="176"/>
        <v/>
      </c>
      <c r="CE81" s="69" t="str">
        <f t="shared" ca="1" si="176"/>
        <v/>
      </c>
      <c r="CF81" s="69" t="str">
        <f t="shared" ca="1" si="176"/>
        <v/>
      </c>
      <c r="CG81" s="69" t="str">
        <f t="shared" ca="1" si="176"/>
        <v/>
      </c>
      <c r="CH81" s="113">
        <f t="shared" ca="1" si="176"/>
        <v>0</v>
      </c>
      <c r="CI81" s="69">
        <f t="shared" ca="1" si="176"/>
        <v>0</v>
      </c>
      <c r="CJ81" s="69">
        <f t="shared" ca="1" si="176"/>
        <v>0</v>
      </c>
      <c r="CK81" s="69">
        <f t="shared" ca="1" si="176"/>
        <v>0</v>
      </c>
      <c r="CL81" s="113">
        <f t="shared" ca="1" si="176"/>
        <v>0</v>
      </c>
      <c r="CM81" s="69">
        <f t="shared" ca="1" si="176"/>
        <v>0</v>
      </c>
      <c r="CN81" s="69">
        <f t="shared" ca="1" si="176"/>
        <v>0</v>
      </c>
      <c r="CO81" s="69">
        <f t="shared" ca="1" si="176"/>
        <v>0</v>
      </c>
      <c r="CP81" s="113">
        <f t="shared" ca="1" si="176"/>
        <v>0</v>
      </c>
      <c r="CQ81" s="69">
        <f t="shared" ca="1" si="176"/>
        <v>0</v>
      </c>
      <c r="CR81" s="69">
        <f t="shared" ca="1" si="176"/>
        <v>0</v>
      </c>
      <c r="CS81" s="69">
        <f t="shared" ca="1" si="176"/>
        <v>0</v>
      </c>
      <c r="CT81" s="113">
        <f t="shared" ca="1" si="176"/>
        <v>0</v>
      </c>
      <c r="CU81" s="69">
        <f t="shared" ca="1" si="176"/>
        <v>0</v>
      </c>
      <c r="CV81" s="69">
        <f t="shared" ca="1" si="176"/>
        <v>0</v>
      </c>
      <c r="CW81" s="69">
        <f t="shared" ca="1" si="176"/>
        <v>0</v>
      </c>
      <c r="CX81" s="113">
        <f t="shared" ca="1" si="176"/>
        <v>0</v>
      </c>
      <c r="CY81" s="69">
        <f t="shared" ca="1" si="176"/>
        <v>0</v>
      </c>
      <c r="CZ81" s="69">
        <f t="shared" ca="1" si="176"/>
        <v>0</v>
      </c>
      <c r="DA81" s="69">
        <f t="shared" ca="1" si="176"/>
        <v>0</v>
      </c>
      <c r="DB81" s="113">
        <f t="shared" ca="1" si="176"/>
        <v>0</v>
      </c>
      <c r="DC81" s="69">
        <f t="shared" ca="1" si="176"/>
        <v>0</v>
      </c>
      <c r="DD81" s="69">
        <f t="shared" ca="1" si="176"/>
        <v>0</v>
      </c>
      <c r="DE81" s="69">
        <f t="shared" ca="1" si="176"/>
        <v>0</v>
      </c>
      <c r="DF81" s="113">
        <f t="shared" ca="1" si="176"/>
        <v>0</v>
      </c>
      <c r="DG81" s="69">
        <f t="shared" ca="1" si="176"/>
        <v>0</v>
      </c>
      <c r="DH81" s="69">
        <f t="shared" ca="1" si="176"/>
        <v>0</v>
      </c>
      <c r="DI81" s="114">
        <f t="shared" ca="1" si="176"/>
        <v>0</v>
      </c>
      <c r="DJ81" s="69"/>
      <c r="DK81" s="69">
        <f t="shared" ca="1" si="176"/>
        <v>0</v>
      </c>
      <c r="DL81" s="69" t="e">
        <f t="shared" ca="1" si="176"/>
        <v>#N/A</v>
      </c>
      <c r="DM81" s="69" t="e">
        <f t="shared" ca="1" si="176"/>
        <v>#VALUE!</v>
      </c>
      <c r="DN81" s="69" t="e">
        <f t="shared" ca="1" si="176"/>
        <v>#VALUE!</v>
      </c>
      <c r="DO81" s="69" t="e">
        <f t="shared" ca="1" si="176"/>
        <v>#VALUE!</v>
      </c>
      <c r="DP81" s="69" t="e">
        <f t="shared" ca="1" si="176"/>
        <v>#VALUE!</v>
      </c>
      <c r="DQ81" s="69" t="e">
        <f t="shared" ca="1" si="176"/>
        <v>#VALUE!</v>
      </c>
      <c r="DR81" s="69" t="e">
        <f t="shared" ca="1" si="176"/>
        <v>#VALUE!</v>
      </c>
      <c r="DS81" s="69" t="e">
        <f t="shared" ca="1" si="176"/>
        <v>#VALUE!</v>
      </c>
      <c r="DT81" s="69" t="e">
        <f t="shared" ca="1" si="176"/>
        <v>#VALUE!</v>
      </c>
      <c r="DU81" s="69" t="e">
        <f t="shared" ca="1" si="176"/>
        <v>#VALUE!</v>
      </c>
      <c r="DV81" s="69" t="e">
        <f t="shared" ca="1" si="176"/>
        <v>#VALUE!</v>
      </c>
      <c r="DW81" s="69" t="e">
        <f t="shared" ca="1" si="176"/>
        <v>#VALUE!</v>
      </c>
      <c r="DX81" s="69" t="e">
        <f t="shared" ca="1" si="176"/>
        <v>#VALUE!</v>
      </c>
      <c r="DY81" s="69" t="e">
        <f t="shared" ca="1" si="176"/>
        <v>#VALUE!</v>
      </c>
      <c r="DZ81" s="69" t="e">
        <f t="shared" ca="1" si="176"/>
        <v>#VALUE!</v>
      </c>
      <c r="EA81" s="69" t="e">
        <f t="shared" ca="1" si="176"/>
        <v>#VALUE!</v>
      </c>
      <c r="EB81" s="69" t="e">
        <f t="shared" ca="1" si="176"/>
        <v>#VALUE!</v>
      </c>
      <c r="EC81" s="69" t="e">
        <f t="shared" ca="1" si="176"/>
        <v>#VALUE!</v>
      </c>
      <c r="ED81" s="69" t="e">
        <f t="shared" ca="1" si="176"/>
        <v>#VALUE!</v>
      </c>
      <c r="EE81" s="69" t="e">
        <f t="shared" ref="EE81:EK81" ca="1" si="177">EE847</f>
        <v>#VALUE!</v>
      </c>
      <c r="EF81" s="69" t="e">
        <f t="shared" ca="1" si="177"/>
        <v>#VALUE!</v>
      </c>
      <c r="EG81" s="69" t="e">
        <f t="shared" ca="1" si="177"/>
        <v>#VALUE!</v>
      </c>
      <c r="EH81" s="69" t="e">
        <f t="shared" ca="1" si="177"/>
        <v>#VALUE!</v>
      </c>
      <c r="EI81" s="69" t="e">
        <f t="shared" ca="1" si="177"/>
        <v>#VALUE!</v>
      </c>
      <c r="EJ81" s="69" t="e">
        <f t="shared" ca="1" si="177"/>
        <v>#VALUE!</v>
      </c>
      <c r="EK81" s="69" t="e">
        <f t="shared" ca="1" si="177"/>
        <v>#VALUE!</v>
      </c>
    </row>
    <row r="82" spans="1:141" x14ac:dyDescent="0.25">
      <c r="A82" s="90"/>
      <c r="B82" s="90"/>
      <c r="C82" s="111"/>
      <c r="D82" s="90"/>
      <c r="E82" s="135" t="s">
        <v>278</v>
      </c>
      <c r="F82" s="136">
        <f ca="1">SUM(F790,F809,F828)</f>
        <v>0</v>
      </c>
      <c r="G82" s="137">
        <f t="shared" ref="G82:BR82" ca="1" si="178">SUM(G790,G809,G828)</f>
        <v>0</v>
      </c>
      <c r="H82" s="137">
        <f t="shared" ca="1" si="178"/>
        <v>0</v>
      </c>
      <c r="I82" s="138">
        <f t="shared" ca="1" si="178"/>
        <v>0</v>
      </c>
      <c r="J82" s="136">
        <f t="shared" ca="1" si="178"/>
        <v>0</v>
      </c>
      <c r="K82" s="137">
        <f t="shared" ca="1" si="178"/>
        <v>0</v>
      </c>
      <c r="L82" s="137">
        <f t="shared" ca="1" si="178"/>
        <v>0</v>
      </c>
      <c r="M82" s="138">
        <f t="shared" ca="1" si="178"/>
        <v>0</v>
      </c>
      <c r="N82" s="136">
        <f t="shared" ca="1" si="178"/>
        <v>0</v>
      </c>
      <c r="O82" s="137">
        <f t="shared" ca="1" si="178"/>
        <v>0</v>
      </c>
      <c r="P82" s="137">
        <f t="shared" ca="1" si="178"/>
        <v>0</v>
      </c>
      <c r="Q82" s="138">
        <f t="shared" ca="1" si="178"/>
        <v>0</v>
      </c>
      <c r="R82" s="136">
        <f t="shared" ca="1" si="178"/>
        <v>0</v>
      </c>
      <c r="S82" s="137">
        <f t="shared" ca="1" si="178"/>
        <v>0</v>
      </c>
      <c r="T82" s="137">
        <f t="shared" ca="1" si="178"/>
        <v>0</v>
      </c>
      <c r="U82" s="138">
        <f t="shared" ca="1" si="178"/>
        <v>0</v>
      </c>
      <c r="V82" s="136">
        <f t="shared" ca="1" si="178"/>
        <v>0</v>
      </c>
      <c r="W82" s="137">
        <f t="shared" ca="1" si="178"/>
        <v>0</v>
      </c>
      <c r="X82" s="137">
        <f t="shared" ca="1" si="178"/>
        <v>0</v>
      </c>
      <c r="Y82" s="138">
        <f t="shared" ca="1" si="178"/>
        <v>0</v>
      </c>
      <c r="Z82" s="136">
        <f t="shared" ca="1" si="178"/>
        <v>0</v>
      </c>
      <c r="AA82" s="137">
        <f t="shared" ca="1" si="178"/>
        <v>0</v>
      </c>
      <c r="AB82" s="137">
        <f t="shared" ca="1" si="178"/>
        <v>0</v>
      </c>
      <c r="AC82" s="138">
        <f t="shared" ca="1" si="178"/>
        <v>0</v>
      </c>
      <c r="AD82" s="136">
        <f t="shared" ca="1" si="178"/>
        <v>0</v>
      </c>
      <c r="AE82" s="137">
        <f t="shared" ca="1" si="178"/>
        <v>0</v>
      </c>
      <c r="AF82" s="137">
        <f t="shared" ca="1" si="178"/>
        <v>0</v>
      </c>
      <c r="AG82" s="138">
        <f t="shared" ca="1" si="178"/>
        <v>0</v>
      </c>
      <c r="AH82" s="136">
        <f t="shared" ca="1" si="178"/>
        <v>0</v>
      </c>
      <c r="AI82" s="137">
        <f t="shared" ca="1" si="178"/>
        <v>0</v>
      </c>
      <c r="AJ82" s="137">
        <f t="shared" ca="1" si="178"/>
        <v>0</v>
      </c>
      <c r="AK82" s="138">
        <f t="shared" ca="1" si="178"/>
        <v>0</v>
      </c>
      <c r="AL82" s="136">
        <f t="shared" ca="1" si="178"/>
        <v>0</v>
      </c>
      <c r="AM82" s="137">
        <f t="shared" ca="1" si="178"/>
        <v>0</v>
      </c>
      <c r="AN82" s="137">
        <f t="shared" ca="1" si="178"/>
        <v>0</v>
      </c>
      <c r="AO82" s="138">
        <f t="shared" ca="1" si="178"/>
        <v>0</v>
      </c>
      <c r="AP82" s="136">
        <f t="shared" ca="1" si="178"/>
        <v>0</v>
      </c>
      <c r="AQ82" s="137">
        <f t="shared" ca="1" si="178"/>
        <v>0</v>
      </c>
      <c r="AR82" s="137">
        <f t="shared" ca="1" si="178"/>
        <v>0</v>
      </c>
      <c r="AS82" s="138">
        <f t="shared" ca="1" si="178"/>
        <v>0</v>
      </c>
      <c r="AT82" s="136">
        <f t="shared" ca="1" si="178"/>
        <v>0</v>
      </c>
      <c r="AU82" s="137">
        <f t="shared" ca="1" si="178"/>
        <v>0</v>
      </c>
      <c r="AV82" s="137">
        <f t="shared" ca="1" si="178"/>
        <v>0</v>
      </c>
      <c r="AW82" s="138">
        <f t="shared" ca="1" si="178"/>
        <v>0</v>
      </c>
      <c r="AX82" s="136">
        <f t="shared" ca="1" si="178"/>
        <v>0</v>
      </c>
      <c r="AY82" s="137">
        <f t="shared" ca="1" si="178"/>
        <v>0</v>
      </c>
      <c r="AZ82" s="137">
        <f t="shared" ca="1" si="178"/>
        <v>0</v>
      </c>
      <c r="BA82" s="138">
        <f t="shared" ca="1" si="178"/>
        <v>0</v>
      </c>
      <c r="BB82" s="136">
        <f t="shared" ca="1" si="178"/>
        <v>0</v>
      </c>
      <c r="BC82" s="137">
        <f t="shared" ca="1" si="178"/>
        <v>0</v>
      </c>
      <c r="BD82" s="137">
        <f t="shared" ca="1" si="178"/>
        <v>0</v>
      </c>
      <c r="BE82" s="138">
        <f t="shared" ca="1" si="178"/>
        <v>0</v>
      </c>
      <c r="BF82" s="136">
        <f t="shared" ca="1" si="178"/>
        <v>0</v>
      </c>
      <c r="BG82" s="137">
        <f t="shared" ca="1" si="178"/>
        <v>0</v>
      </c>
      <c r="BH82" s="137">
        <f t="shared" ca="1" si="178"/>
        <v>0</v>
      </c>
      <c r="BI82" s="138">
        <f t="shared" ca="1" si="178"/>
        <v>0</v>
      </c>
      <c r="BJ82" s="136">
        <f t="shared" ca="1" si="178"/>
        <v>0</v>
      </c>
      <c r="BK82" s="137">
        <f t="shared" ca="1" si="178"/>
        <v>0</v>
      </c>
      <c r="BL82" s="137">
        <f t="shared" ca="1" si="178"/>
        <v>0</v>
      </c>
      <c r="BM82" s="138">
        <f t="shared" ca="1" si="178"/>
        <v>0</v>
      </c>
      <c r="BN82" s="136">
        <f t="shared" ca="1" si="178"/>
        <v>0</v>
      </c>
      <c r="BO82" s="137">
        <f t="shared" ca="1" si="178"/>
        <v>0</v>
      </c>
      <c r="BP82" s="137">
        <f t="shared" ca="1" si="178"/>
        <v>0</v>
      </c>
      <c r="BQ82" s="138">
        <f t="shared" ca="1" si="178"/>
        <v>0</v>
      </c>
      <c r="BR82" s="136">
        <f t="shared" ca="1" si="178"/>
        <v>0</v>
      </c>
      <c r="BS82" s="137">
        <f t="shared" ref="BS82:DI82" ca="1" si="179">SUM(BS790,BS809,BS828)</f>
        <v>0</v>
      </c>
      <c r="BT82" s="137">
        <f t="shared" ca="1" si="179"/>
        <v>0</v>
      </c>
      <c r="BU82" s="138">
        <f t="shared" ca="1" si="179"/>
        <v>0</v>
      </c>
      <c r="BV82" s="136">
        <f t="shared" ca="1" si="179"/>
        <v>0</v>
      </c>
      <c r="BW82" s="137">
        <f t="shared" ca="1" si="179"/>
        <v>0</v>
      </c>
      <c r="BX82" s="137">
        <f t="shared" ca="1" si="179"/>
        <v>0</v>
      </c>
      <c r="BY82" s="138">
        <f t="shared" ca="1" si="179"/>
        <v>0</v>
      </c>
      <c r="BZ82" s="136">
        <f t="shared" ca="1" si="179"/>
        <v>0</v>
      </c>
      <c r="CA82" s="137">
        <f t="shared" ca="1" si="179"/>
        <v>0</v>
      </c>
      <c r="CB82" s="137">
        <f t="shared" ca="1" si="179"/>
        <v>0</v>
      </c>
      <c r="CC82" s="138">
        <f t="shared" ca="1" si="179"/>
        <v>0</v>
      </c>
      <c r="CD82" s="136">
        <f t="shared" ca="1" si="179"/>
        <v>0</v>
      </c>
      <c r="CE82" s="137">
        <f t="shared" ca="1" si="179"/>
        <v>0</v>
      </c>
      <c r="CF82" s="137">
        <f t="shared" ca="1" si="179"/>
        <v>0</v>
      </c>
      <c r="CG82" s="138">
        <f t="shared" ca="1" si="179"/>
        <v>0</v>
      </c>
      <c r="CH82" s="136">
        <f t="shared" ca="1" si="179"/>
        <v>0</v>
      </c>
      <c r="CI82" s="137">
        <f t="shared" ca="1" si="179"/>
        <v>0</v>
      </c>
      <c r="CJ82" s="137">
        <f t="shared" ca="1" si="179"/>
        <v>0</v>
      </c>
      <c r="CK82" s="138">
        <f t="shared" ca="1" si="179"/>
        <v>0</v>
      </c>
      <c r="CL82" s="136">
        <f t="shared" ca="1" si="179"/>
        <v>0</v>
      </c>
      <c r="CM82" s="137">
        <f t="shared" ca="1" si="179"/>
        <v>0</v>
      </c>
      <c r="CN82" s="137">
        <f t="shared" ca="1" si="179"/>
        <v>0</v>
      </c>
      <c r="CO82" s="138">
        <f t="shared" ca="1" si="179"/>
        <v>0</v>
      </c>
      <c r="CP82" s="136">
        <f t="shared" ca="1" si="179"/>
        <v>0</v>
      </c>
      <c r="CQ82" s="137">
        <f t="shared" ca="1" si="179"/>
        <v>0</v>
      </c>
      <c r="CR82" s="137">
        <f t="shared" ca="1" si="179"/>
        <v>0</v>
      </c>
      <c r="CS82" s="138">
        <f t="shared" ca="1" si="179"/>
        <v>0</v>
      </c>
      <c r="CT82" s="136">
        <f t="shared" ca="1" si="179"/>
        <v>0</v>
      </c>
      <c r="CU82" s="137">
        <f t="shared" ca="1" si="179"/>
        <v>0</v>
      </c>
      <c r="CV82" s="137">
        <f t="shared" ca="1" si="179"/>
        <v>0</v>
      </c>
      <c r="CW82" s="138">
        <f t="shared" ca="1" si="179"/>
        <v>0</v>
      </c>
      <c r="CX82" s="136">
        <f t="shared" ca="1" si="179"/>
        <v>0</v>
      </c>
      <c r="CY82" s="137">
        <f t="shared" ca="1" si="179"/>
        <v>0</v>
      </c>
      <c r="CZ82" s="137">
        <f t="shared" ca="1" si="179"/>
        <v>0</v>
      </c>
      <c r="DA82" s="138">
        <f t="shared" ca="1" si="179"/>
        <v>0</v>
      </c>
      <c r="DB82" s="136">
        <f t="shared" ca="1" si="179"/>
        <v>0</v>
      </c>
      <c r="DC82" s="137">
        <f t="shared" ca="1" si="179"/>
        <v>0</v>
      </c>
      <c r="DD82" s="137">
        <f t="shared" ca="1" si="179"/>
        <v>0</v>
      </c>
      <c r="DE82" s="138">
        <f t="shared" ca="1" si="179"/>
        <v>0</v>
      </c>
      <c r="DF82" s="136">
        <f t="shared" ca="1" si="179"/>
        <v>0</v>
      </c>
      <c r="DG82" s="137">
        <f t="shared" ca="1" si="179"/>
        <v>0</v>
      </c>
      <c r="DH82" s="137">
        <f t="shared" ca="1" si="179"/>
        <v>0</v>
      </c>
      <c r="DI82" s="138">
        <f t="shared" ca="1" si="179"/>
        <v>0</v>
      </c>
      <c r="DJ82" s="69"/>
      <c r="DK82" s="137">
        <f ca="1">SUM(DK790,DK809,DK828)</f>
        <v>0</v>
      </c>
      <c r="DL82" s="137" t="e">
        <f t="shared" ref="DL82:EK82" ca="1" si="180">SUM(DL790,DL809,DL828)</f>
        <v>#N/A</v>
      </c>
      <c r="DM82" s="137" t="e">
        <f t="shared" ca="1" si="180"/>
        <v>#VALUE!</v>
      </c>
      <c r="DN82" s="137" t="e">
        <f t="shared" ca="1" si="180"/>
        <v>#VALUE!</v>
      </c>
      <c r="DO82" s="137" t="e">
        <f t="shared" ca="1" si="180"/>
        <v>#VALUE!</v>
      </c>
      <c r="DP82" s="137" t="e">
        <f t="shared" ca="1" si="180"/>
        <v>#VALUE!</v>
      </c>
      <c r="DQ82" s="137" t="e">
        <f t="shared" ca="1" si="180"/>
        <v>#VALUE!</v>
      </c>
      <c r="DR82" s="137" t="e">
        <f t="shared" ca="1" si="180"/>
        <v>#VALUE!</v>
      </c>
      <c r="DS82" s="137" t="e">
        <f t="shared" ca="1" si="180"/>
        <v>#VALUE!</v>
      </c>
      <c r="DT82" s="137" t="e">
        <f t="shared" ca="1" si="180"/>
        <v>#VALUE!</v>
      </c>
      <c r="DU82" s="137" t="e">
        <f t="shared" ca="1" si="180"/>
        <v>#VALUE!</v>
      </c>
      <c r="DV82" s="137" t="e">
        <f t="shared" ca="1" si="180"/>
        <v>#VALUE!</v>
      </c>
      <c r="DW82" s="137" t="e">
        <f t="shared" ca="1" si="180"/>
        <v>#VALUE!</v>
      </c>
      <c r="DX82" s="137" t="e">
        <f t="shared" ca="1" si="180"/>
        <v>#VALUE!</v>
      </c>
      <c r="DY82" s="137" t="e">
        <f t="shared" ca="1" si="180"/>
        <v>#VALUE!</v>
      </c>
      <c r="DZ82" s="137" t="e">
        <f t="shared" ca="1" si="180"/>
        <v>#VALUE!</v>
      </c>
      <c r="EA82" s="137" t="e">
        <f t="shared" ca="1" si="180"/>
        <v>#VALUE!</v>
      </c>
      <c r="EB82" s="137" t="e">
        <f t="shared" ca="1" si="180"/>
        <v>#VALUE!</v>
      </c>
      <c r="EC82" s="137" t="e">
        <f t="shared" ca="1" si="180"/>
        <v>#VALUE!</v>
      </c>
      <c r="ED82" s="137" t="e">
        <f t="shared" ca="1" si="180"/>
        <v>#VALUE!</v>
      </c>
      <c r="EE82" s="137" t="e">
        <f t="shared" ca="1" si="180"/>
        <v>#VALUE!</v>
      </c>
      <c r="EF82" s="137" t="e">
        <f t="shared" ca="1" si="180"/>
        <v>#VALUE!</v>
      </c>
      <c r="EG82" s="137" t="e">
        <f t="shared" ca="1" si="180"/>
        <v>#VALUE!</v>
      </c>
      <c r="EH82" s="137" t="e">
        <f t="shared" ca="1" si="180"/>
        <v>#VALUE!</v>
      </c>
      <c r="EI82" s="137" t="e">
        <f t="shared" ca="1" si="180"/>
        <v>#VALUE!</v>
      </c>
      <c r="EJ82" s="137" t="e">
        <f t="shared" ca="1" si="180"/>
        <v>#VALUE!</v>
      </c>
      <c r="EK82" s="137" t="e">
        <f t="shared" ca="1" si="180"/>
        <v>#VALUE!</v>
      </c>
    </row>
    <row r="83" spans="1:141" x14ac:dyDescent="0.25">
      <c r="A83" s="90"/>
      <c r="B83" s="90"/>
      <c r="C83" s="111"/>
      <c r="D83" s="90"/>
      <c r="E83" s="36" t="s">
        <v>279</v>
      </c>
      <c r="F83" s="105">
        <f t="shared" ref="F83:BQ83" ca="1" si="181">SUM(F79:F82)</f>
        <v>0</v>
      </c>
      <c r="G83" s="106">
        <f t="shared" ca="1" si="181"/>
        <v>0</v>
      </c>
      <c r="H83" s="106">
        <f t="shared" ca="1" si="181"/>
        <v>0</v>
      </c>
      <c r="I83" s="107">
        <f t="shared" ca="1" si="181"/>
        <v>0</v>
      </c>
      <c r="J83" s="105">
        <f t="shared" ca="1" si="181"/>
        <v>0</v>
      </c>
      <c r="K83" s="106">
        <f t="shared" ca="1" si="181"/>
        <v>0</v>
      </c>
      <c r="L83" s="106">
        <f t="shared" ca="1" si="181"/>
        <v>0</v>
      </c>
      <c r="M83" s="107">
        <f t="shared" ca="1" si="181"/>
        <v>0</v>
      </c>
      <c r="N83" s="105">
        <f t="shared" ca="1" si="181"/>
        <v>0</v>
      </c>
      <c r="O83" s="106">
        <f t="shared" ca="1" si="181"/>
        <v>0</v>
      </c>
      <c r="P83" s="106">
        <f t="shared" ca="1" si="181"/>
        <v>0</v>
      </c>
      <c r="Q83" s="107">
        <f t="shared" ca="1" si="181"/>
        <v>0</v>
      </c>
      <c r="R83" s="105">
        <f t="shared" ca="1" si="181"/>
        <v>0</v>
      </c>
      <c r="S83" s="106">
        <f t="shared" ca="1" si="181"/>
        <v>0</v>
      </c>
      <c r="T83" s="106">
        <f t="shared" ca="1" si="181"/>
        <v>0</v>
      </c>
      <c r="U83" s="107">
        <f t="shared" ca="1" si="181"/>
        <v>0</v>
      </c>
      <c r="V83" s="105">
        <f t="shared" ca="1" si="181"/>
        <v>0</v>
      </c>
      <c r="W83" s="106">
        <f t="shared" ca="1" si="181"/>
        <v>0</v>
      </c>
      <c r="X83" s="106">
        <f t="shared" ca="1" si="181"/>
        <v>0</v>
      </c>
      <c r="Y83" s="107">
        <f t="shared" ca="1" si="181"/>
        <v>0</v>
      </c>
      <c r="Z83" s="105">
        <f t="shared" ca="1" si="181"/>
        <v>0</v>
      </c>
      <c r="AA83" s="106">
        <f t="shared" ca="1" si="181"/>
        <v>0</v>
      </c>
      <c r="AB83" s="106">
        <f t="shared" ca="1" si="181"/>
        <v>0</v>
      </c>
      <c r="AC83" s="107">
        <f t="shared" ca="1" si="181"/>
        <v>0</v>
      </c>
      <c r="AD83" s="105">
        <f t="shared" ca="1" si="181"/>
        <v>0</v>
      </c>
      <c r="AE83" s="106">
        <f t="shared" ca="1" si="181"/>
        <v>0</v>
      </c>
      <c r="AF83" s="106">
        <f t="shared" ca="1" si="181"/>
        <v>0</v>
      </c>
      <c r="AG83" s="107">
        <f t="shared" ca="1" si="181"/>
        <v>0</v>
      </c>
      <c r="AH83" s="105">
        <f t="shared" ca="1" si="181"/>
        <v>0</v>
      </c>
      <c r="AI83" s="106">
        <f t="shared" ca="1" si="181"/>
        <v>0</v>
      </c>
      <c r="AJ83" s="106">
        <f t="shared" ca="1" si="181"/>
        <v>0</v>
      </c>
      <c r="AK83" s="107">
        <f t="shared" ca="1" si="181"/>
        <v>0</v>
      </c>
      <c r="AL83" s="105">
        <f t="shared" ca="1" si="181"/>
        <v>0</v>
      </c>
      <c r="AM83" s="106">
        <f t="shared" ca="1" si="181"/>
        <v>0</v>
      </c>
      <c r="AN83" s="106">
        <f t="shared" ca="1" si="181"/>
        <v>0</v>
      </c>
      <c r="AO83" s="107">
        <f t="shared" ca="1" si="181"/>
        <v>0</v>
      </c>
      <c r="AP83" s="105">
        <f t="shared" ca="1" si="181"/>
        <v>0</v>
      </c>
      <c r="AQ83" s="106">
        <f t="shared" ca="1" si="181"/>
        <v>0</v>
      </c>
      <c r="AR83" s="106">
        <f t="shared" ca="1" si="181"/>
        <v>0</v>
      </c>
      <c r="AS83" s="107">
        <f t="shared" ca="1" si="181"/>
        <v>0</v>
      </c>
      <c r="AT83" s="105">
        <f t="shared" ca="1" si="181"/>
        <v>0</v>
      </c>
      <c r="AU83" s="106">
        <f t="shared" ca="1" si="181"/>
        <v>0</v>
      </c>
      <c r="AV83" s="106">
        <f t="shared" ca="1" si="181"/>
        <v>0</v>
      </c>
      <c r="AW83" s="107">
        <f t="shared" ca="1" si="181"/>
        <v>0</v>
      </c>
      <c r="AX83" s="105">
        <f t="shared" ca="1" si="181"/>
        <v>0</v>
      </c>
      <c r="AY83" s="106">
        <f t="shared" ca="1" si="181"/>
        <v>0</v>
      </c>
      <c r="AZ83" s="106">
        <f t="shared" ca="1" si="181"/>
        <v>0</v>
      </c>
      <c r="BA83" s="107">
        <f t="shared" ca="1" si="181"/>
        <v>0</v>
      </c>
      <c r="BB83" s="105">
        <f t="shared" ca="1" si="181"/>
        <v>0</v>
      </c>
      <c r="BC83" s="106">
        <f t="shared" ca="1" si="181"/>
        <v>0</v>
      </c>
      <c r="BD83" s="106">
        <f t="shared" ca="1" si="181"/>
        <v>0</v>
      </c>
      <c r="BE83" s="107">
        <f t="shared" ca="1" si="181"/>
        <v>0</v>
      </c>
      <c r="BF83" s="105">
        <f t="shared" ca="1" si="181"/>
        <v>0</v>
      </c>
      <c r="BG83" s="106">
        <f t="shared" ca="1" si="181"/>
        <v>0</v>
      </c>
      <c r="BH83" s="106">
        <f t="shared" ca="1" si="181"/>
        <v>0</v>
      </c>
      <c r="BI83" s="107">
        <f t="shared" ca="1" si="181"/>
        <v>0</v>
      </c>
      <c r="BJ83" s="105">
        <f t="shared" ca="1" si="181"/>
        <v>0</v>
      </c>
      <c r="BK83" s="106">
        <f t="shared" ca="1" si="181"/>
        <v>0</v>
      </c>
      <c r="BL83" s="106">
        <f t="shared" ca="1" si="181"/>
        <v>0</v>
      </c>
      <c r="BM83" s="107">
        <f t="shared" ca="1" si="181"/>
        <v>0</v>
      </c>
      <c r="BN83" s="105">
        <f t="shared" ca="1" si="181"/>
        <v>0</v>
      </c>
      <c r="BO83" s="106">
        <f t="shared" ca="1" si="181"/>
        <v>0</v>
      </c>
      <c r="BP83" s="106">
        <f t="shared" ca="1" si="181"/>
        <v>0</v>
      </c>
      <c r="BQ83" s="107">
        <f t="shared" ca="1" si="181"/>
        <v>0</v>
      </c>
      <c r="BR83" s="105">
        <f t="shared" ref="BR83:DI83" ca="1" si="182">SUM(BR79:BR82)</f>
        <v>0</v>
      </c>
      <c r="BS83" s="106">
        <f t="shared" ca="1" si="182"/>
        <v>0</v>
      </c>
      <c r="BT83" s="106">
        <f t="shared" ca="1" si="182"/>
        <v>0</v>
      </c>
      <c r="BU83" s="107">
        <f t="shared" ca="1" si="182"/>
        <v>0</v>
      </c>
      <c r="BV83" s="105">
        <f t="shared" ca="1" si="182"/>
        <v>0</v>
      </c>
      <c r="BW83" s="106">
        <f t="shared" ca="1" si="182"/>
        <v>0</v>
      </c>
      <c r="BX83" s="106">
        <f t="shared" ca="1" si="182"/>
        <v>0</v>
      </c>
      <c r="BY83" s="107">
        <f t="shared" ca="1" si="182"/>
        <v>0</v>
      </c>
      <c r="BZ83" s="105">
        <f t="shared" ca="1" si="182"/>
        <v>0</v>
      </c>
      <c r="CA83" s="106">
        <f t="shared" ca="1" si="182"/>
        <v>0</v>
      </c>
      <c r="CB83" s="106">
        <f t="shared" ca="1" si="182"/>
        <v>0</v>
      </c>
      <c r="CC83" s="107">
        <f t="shared" ca="1" si="182"/>
        <v>0</v>
      </c>
      <c r="CD83" s="105">
        <f t="shared" ca="1" si="182"/>
        <v>0</v>
      </c>
      <c r="CE83" s="106">
        <f t="shared" ca="1" si="182"/>
        <v>0</v>
      </c>
      <c r="CF83" s="106">
        <f t="shared" ca="1" si="182"/>
        <v>0</v>
      </c>
      <c r="CG83" s="107">
        <f t="shared" ca="1" si="182"/>
        <v>0</v>
      </c>
      <c r="CH83" s="105">
        <f t="shared" ca="1" si="182"/>
        <v>0</v>
      </c>
      <c r="CI83" s="106">
        <f t="shared" ca="1" si="182"/>
        <v>0</v>
      </c>
      <c r="CJ83" s="106">
        <f t="shared" ca="1" si="182"/>
        <v>0</v>
      </c>
      <c r="CK83" s="107">
        <f t="shared" ca="1" si="182"/>
        <v>0</v>
      </c>
      <c r="CL83" s="105">
        <f t="shared" ca="1" si="182"/>
        <v>0</v>
      </c>
      <c r="CM83" s="106">
        <f t="shared" ca="1" si="182"/>
        <v>0</v>
      </c>
      <c r="CN83" s="106">
        <f t="shared" ca="1" si="182"/>
        <v>0</v>
      </c>
      <c r="CO83" s="107">
        <f t="shared" ca="1" si="182"/>
        <v>0</v>
      </c>
      <c r="CP83" s="105">
        <f t="shared" ca="1" si="182"/>
        <v>0</v>
      </c>
      <c r="CQ83" s="106">
        <f t="shared" ca="1" si="182"/>
        <v>0</v>
      </c>
      <c r="CR83" s="106">
        <f t="shared" ca="1" si="182"/>
        <v>0</v>
      </c>
      <c r="CS83" s="107">
        <f t="shared" ca="1" si="182"/>
        <v>0</v>
      </c>
      <c r="CT83" s="105">
        <f t="shared" ca="1" si="182"/>
        <v>0</v>
      </c>
      <c r="CU83" s="106">
        <f t="shared" ca="1" si="182"/>
        <v>0</v>
      </c>
      <c r="CV83" s="106">
        <f t="shared" ca="1" si="182"/>
        <v>0</v>
      </c>
      <c r="CW83" s="107">
        <f t="shared" ca="1" si="182"/>
        <v>0</v>
      </c>
      <c r="CX83" s="105">
        <f t="shared" ca="1" si="182"/>
        <v>0</v>
      </c>
      <c r="CY83" s="106">
        <f t="shared" ca="1" si="182"/>
        <v>0</v>
      </c>
      <c r="CZ83" s="106">
        <f t="shared" ca="1" si="182"/>
        <v>0</v>
      </c>
      <c r="DA83" s="107">
        <f t="shared" ca="1" si="182"/>
        <v>0</v>
      </c>
      <c r="DB83" s="105">
        <f t="shared" ca="1" si="182"/>
        <v>0</v>
      </c>
      <c r="DC83" s="106">
        <f t="shared" ca="1" si="182"/>
        <v>0</v>
      </c>
      <c r="DD83" s="106">
        <f t="shared" ca="1" si="182"/>
        <v>0</v>
      </c>
      <c r="DE83" s="107">
        <f t="shared" ca="1" si="182"/>
        <v>0</v>
      </c>
      <c r="DF83" s="105">
        <f t="shared" ca="1" si="182"/>
        <v>0</v>
      </c>
      <c r="DG83" s="106">
        <f t="shared" ca="1" si="182"/>
        <v>0</v>
      </c>
      <c r="DH83" s="106">
        <f t="shared" ca="1" si="182"/>
        <v>0</v>
      </c>
      <c r="DI83" s="107">
        <f t="shared" ca="1" si="182"/>
        <v>0</v>
      </c>
      <c r="DJ83" s="69"/>
      <c r="DK83" s="106">
        <f t="shared" ref="DK83:EK83" ca="1" si="183">SUM(DK79:DK82)</f>
        <v>0</v>
      </c>
      <c r="DL83" s="106" t="e">
        <f t="shared" ca="1" si="183"/>
        <v>#N/A</v>
      </c>
      <c r="DM83" s="106" t="e">
        <f t="shared" ca="1" si="183"/>
        <v>#VALUE!</v>
      </c>
      <c r="DN83" s="106" t="e">
        <f t="shared" ca="1" si="183"/>
        <v>#VALUE!</v>
      </c>
      <c r="DO83" s="106" t="e">
        <f t="shared" ca="1" si="183"/>
        <v>#VALUE!</v>
      </c>
      <c r="DP83" s="106" t="e">
        <f t="shared" ca="1" si="183"/>
        <v>#VALUE!</v>
      </c>
      <c r="DQ83" s="106" t="e">
        <f t="shared" ca="1" si="183"/>
        <v>#VALUE!</v>
      </c>
      <c r="DR83" s="106" t="e">
        <f t="shared" ca="1" si="183"/>
        <v>#VALUE!</v>
      </c>
      <c r="DS83" s="106" t="e">
        <f t="shared" ca="1" si="183"/>
        <v>#VALUE!</v>
      </c>
      <c r="DT83" s="106" t="e">
        <f t="shared" ca="1" si="183"/>
        <v>#VALUE!</v>
      </c>
      <c r="DU83" s="106" t="e">
        <f t="shared" ca="1" si="183"/>
        <v>#VALUE!</v>
      </c>
      <c r="DV83" s="106" t="e">
        <f t="shared" ca="1" si="183"/>
        <v>#VALUE!</v>
      </c>
      <c r="DW83" s="106" t="e">
        <f t="shared" ca="1" si="183"/>
        <v>#VALUE!</v>
      </c>
      <c r="DX83" s="106" t="e">
        <f t="shared" ca="1" si="183"/>
        <v>#VALUE!</v>
      </c>
      <c r="DY83" s="106" t="e">
        <f t="shared" ca="1" si="183"/>
        <v>#VALUE!</v>
      </c>
      <c r="DZ83" s="106" t="e">
        <f t="shared" ca="1" si="183"/>
        <v>#VALUE!</v>
      </c>
      <c r="EA83" s="106" t="e">
        <f t="shared" ca="1" si="183"/>
        <v>#VALUE!</v>
      </c>
      <c r="EB83" s="106" t="e">
        <f t="shared" ca="1" si="183"/>
        <v>#VALUE!</v>
      </c>
      <c r="EC83" s="106" t="e">
        <f t="shared" ca="1" si="183"/>
        <v>#VALUE!</v>
      </c>
      <c r="ED83" s="106" t="e">
        <f t="shared" ca="1" si="183"/>
        <v>#VALUE!</v>
      </c>
      <c r="EE83" s="106" t="e">
        <f t="shared" ca="1" si="183"/>
        <v>#VALUE!</v>
      </c>
      <c r="EF83" s="106" t="e">
        <f t="shared" ca="1" si="183"/>
        <v>#VALUE!</v>
      </c>
      <c r="EG83" s="106" t="e">
        <f t="shared" ca="1" si="183"/>
        <v>#VALUE!</v>
      </c>
      <c r="EH83" s="106" t="e">
        <f t="shared" ca="1" si="183"/>
        <v>#VALUE!</v>
      </c>
      <c r="EI83" s="106" t="e">
        <f t="shared" ca="1" si="183"/>
        <v>#VALUE!</v>
      </c>
      <c r="EJ83" s="106" t="e">
        <f t="shared" ca="1" si="183"/>
        <v>#VALUE!</v>
      </c>
      <c r="EK83" s="106" t="e">
        <f t="shared" ca="1" si="183"/>
        <v>#VALUE!</v>
      </c>
    </row>
    <row r="84" spans="1:141" x14ac:dyDescent="0.25">
      <c r="A84" s="90"/>
      <c r="B84" s="90"/>
      <c r="C84" s="90"/>
      <c r="D84" s="90"/>
      <c r="F84" s="113"/>
      <c r="G84" s="69"/>
      <c r="H84" s="69"/>
      <c r="I84" s="69"/>
      <c r="J84" s="113"/>
      <c r="K84" s="69"/>
      <c r="L84" s="69"/>
      <c r="M84" s="69"/>
      <c r="N84" s="113"/>
      <c r="O84" s="69"/>
      <c r="P84" s="69"/>
      <c r="Q84" s="69"/>
      <c r="R84" s="113"/>
      <c r="S84" s="69"/>
      <c r="T84" s="69"/>
      <c r="U84" s="69"/>
      <c r="V84" s="113"/>
      <c r="W84" s="69"/>
      <c r="X84" s="69"/>
      <c r="Y84" s="69"/>
      <c r="Z84" s="113"/>
      <c r="AA84" s="69"/>
      <c r="AB84" s="69"/>
      <c r="AC84" s="69"/>
      <c r="AD84" s="113"/>
      <c r="AE84" s="69"/>
      <c r="AF84" s="69"/>
      <c r="AG84" s="69"/>
      <c r="AH84" s="113"/>
      <c r="AI84" s="69"/>
      <c r="AJ84" s="69"/>
      <c r="AK84" s="69"/>
      <c r="AL84" s="113"/>
      <c r="AM84" s="69"/>
      <c r="AN84" s="69"/>
      <c r="AO84" s="69"/>
      <c r="AP84" s="113"/>
      <c r="AQ84" s="69"/>
      <c r="AR84" s="69"/>
      <c r="AS84" s="69"/>
      <c r="AT84" s="113"/>
      <c r="AU84" s="69"/>
      <c r="AV84" s="69"/>
      <c r="AW84" s="69"/>
      <c r="AX84" s="113"/>
      <c r="AY84" s="69"/>
      <c r="AZ84" s="69"/>
      <c r="BA84" s="69"/>
      <c r="BB84" s="113"/>
      <c r="BC84" s="69"/>
      <c r="BD84" s="69"/>
      <c r="BE84" s="69"/>
      <c r="BF84" s="113"/>
      <c r="BG84" s="69"/>
      <c r="BH84" s="69"/>
      <c r="BI84" s="69"/>
      <c r="BJ84" s="113"/>
      <c r="BK84" s="69"/>
      <c r="BL84" s="69"/>
      <c r="BM84" s="69"/>
      <c r="BN84" s="113"/>
      <c r="BO84" s="69"/>
      <c r="BP84" s="69"/>
      <c r="BQ84" s="69"/>
      <c r="BR84" s="113"/>
      <c r="BS84" s="69"/>
      <c r="BT84" s="69"/>
      <c r="BU84" s="69"/>
      <c r="BV84" s="113"/>
      <c r="BW84" s="69"/>
      <c r="BX84" s="69"/>
      <c r="BY84" s="69"/>
      <c r="BZ84" s="113"/>
      <c r="CA84" s="69"/>
      <c r="CB84" s="69"/>
      <c r="CC84" s="69"/>
      <c r="CD84" s="113"/>
      <c r="CE84" s="69"/>
      <c r="CF84" s="69"/>
      <c r="CG84" s="69"/>
      <c r="CH84" s="113"/>
      <c r="CI84" s="69"/>
      <c r="CJ84" s="69"/>
      <c r="CK84" s="69"/>
      <c r="CL84" s="113"/>
      <c r="CM84" s="69"/>
      <c r="CN84" s="69"/>
      <c r="CO84" s="69"/>
      <c r="CP84" s="113"/>
      <c r="CQ84" s="69"/>
      <c r="CR84" s="69"/>
      <c r="CS84" s="69"/>
      <c r="CT84" s="113"/>
      <c r="CU84" s="69"/>
      <c r="CV84" s="69"/>
      <c r="CW84" s="69"/>
      <c r="CX84" s="113"/>
      <c r="CY84" s="69"/>
      <c r="CZ84" s="69"/>
      <c r="DA84" s="69"/>
      <c r="DB84" s="113"/>
      <c r="DC84" s="69"/>
      <c r="DD84" s="69"/>
      <c r="DE84" s="69"/>
      <c r="DF84" s="113"/>
      <c r="DG84" s="69"/>
      <c r="DH84" s="69"/>
      <c r="DI84" s="114"/>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row>
    <row r="85" spans="1:141" x14ac:dyDescent="0.25">
      <c r="A85" s="90"/>
      <c r="B85" s="90"/>
      <c r="C85" s="90"/>
      <c r="D85" s="90"/>
      <c r="E85" t="s">
        <v>280</v>
      </c>
      <c r="F85" s="113">
        <f ca="1">IF(F$4="A",F64-SUM(F71,F77,F83),"")</f>
        <v>0</v>
      </c>
      <c r="G85" s="69">
        <f t="shared" ref="G85:BR85" ca="1" si="184">IF(G$4="A",G64-SUM(G71,G77,G83),"")</f>
        <v>0</v>
      </c>
      <c r="H85" s="69">
        <f t="shared" ca="1" si="184"/>
        <v>0</v>
      </c>
      <c r="I85" s="69">
        <f t="shared" ca="1" si="184"/>
        <v>0</v>
      </c>
      <c r="J85" s="113" t="str">
        <f t="shared" ca="1" si="184"/>
        <v/>
      </c>
      <c r="K85" s="69" t="str">
        <f t="shared" ca="1" si="184"/>
        <v/>
      </c>
      <c r="L85" s="69" t="str">
        <f t="shared" ca="1" si="184"/>
        <v/>
      </c>
      <c r="M85" s="69" t="str">
        <f t="shared" ca="1" si="184"/>
        <v/>
      </c>
      <c r="N85" s="113" t="str">
        <f t="shared" ca="1" si="184"/>
        <v/>
      </c>
      <c r="O85" s="69" t="str">
        <f t="shared" ca="1" si="184"/>
        <v/>
      </c>
      <c r="P85" s="69" t="str">
        <f t="shared" ca="1" si="184"/>
        <v/>
      </c>
      <c r="Q85" s="69" t="str">
        <f t="shared" ca="1" si="184"/>
        <v/>
      </c>
      <c r="R85" s="113" t="str">
        <f t="shared" ca="1" si="184"/>
        <v/>
      </c>
      <c r="S85" s="69" t="str">
        <f t="shared" ca="1" si="184"/>
        <v/>
      </c>
      <c r="T85" s="69" t="str">
        <f t="shared" ca="1" si="184"/>
        <v/>
      </c>
      <c r="U85" s="69" t="str">
        <f t="shared" ca="1" si="184"/>
        <v/>
      </c>
      <c r="V85" s="113" t="str">
        <f t="shared" ca="1" si="184"/>
        <v/>
      </c>
      <c r="W85" s="69" t="str">
        <f t="shared" ca="1" si="184"/>
        <v/>
      </c>
      <c r="X85" s="69" t="str">
        <f t="shared" ca="1" si="184"/>
        <v/>
      </c>
      <c r="Y85" s="69" t="str">
        <f t="shared" ca="1" si="184"/>
        <v/>
      </c>
      <c r="Z85" s="113" t="str">
        <f t="shared" ca="1" si="184"/>
        <v/>
      </c>
      <c r="AA85" s="69" t="str">
        <f t="shared" ca="1" si="184"/>
        <v/>
      </c>
      <c r="AB85" s="69" t="str">
        <f t="shared" ca="1" si="184"/>
        <v/>
      </c>
      <c r="AC85" s="69" t="str">
        <f t="shared" ca="1" si="184"/>
        <v/>
      </c>
      <c r="AD85" s="113" t="str">
        <f t="shared" ca="1" si="184"/>
        <v/>
      </c>
      <c r="AE85" s="69" t="str">
        <f t="shared" ca="1" si="184"/>
        <v/>
      </c>
      <c r="AF85" s="69" t="str">
        <f t="shared" ca="1" si="184"/>
        <v/>
      </c>
      <c r="AG85" s="69" t="str">
        <f t="shared" ca="1" si="184"/>
        <v/>
      </c>
      <c r="AH85" s="113" t="str">
        <f t="shared" ca="1" si="184"/>
        <v/>
      </c>
      <c r="AI85" s="69" t="str">
        <f t="shared" ca="1" si="184"/>
        <v/>
      </c>
      <c r="AJ85" s="69" t="str">
        <f t="shared" ca="1" si="184"/>
        <v/>
      </c>
      <c r="AK85" s="69" t="str">
        <f t="shared" ca="1" si="184"/>
        <v/>
      </c>
      <c r="AL85" s="113" t="str">
        <f t="shared" ca="1" si="184"/>
        <v/>
      </c>
      <c r="AM85" s="69" t="str">
        <f t="shared" ca="1" si="184"/>
        <v/>
      </c>
      <c r="AN85" s="69" t="str">
        <f t="shared" ca="1" si="184"/>
        <v/>
      </c>
      <c r="AO85" s="69" t="str">
        <f t="shared" ca="1" si="184"/>
        <v/>
      </c>
      <c r="AP85" s="113" t="str">
        <f t="shared" ca="1" si="184"/>
        <v/>
      </c>
      <c r="AQ85" s="69" t="str">
        <f t="shared" ca="1" si="184"/>
        <v/>
      </c>
      <c r="AR85" s="69" t="str">
        <f t="shared" ca="1" si="184"/>
        <v/>
      </c>
      <c r="AS85" s="69" t="str">
        <f t="shared" ca="1" si="184"/>
        <v/>
      </c>
      <c r="AT85" s="113" t="e">
        <f t="shared" ca="1" si="184"/>
        <v>#VALUE!</v>
      </c>
      <c r="AU85" s="69" t="e">
        <f t="shared" ca="1" si="184"/>
        <v>#VALUE!</v>
      </c>
      <c r="AV85" s="69" t="e">
        <f t="shared" ca="1" si="184"/>
        <v>#VALUE!</v>
      </c>
      <c r="AW85" s="69" t="e">
        <f t="shared" ca="1" si="184"/>
        <v>#VALUE!</v>
      </c>
      <c r="AX85" s="113" t="e">
        <f t="shared" ca="1" si="184"/>
        <v>#VALUE!</v>
      </c>
      <c r="AY85" s="69" t="e">
        <f t="shared" ca="1" si="184"/>
        <v>#VALUE!</v>
      </c>
      <c r="AZ85" s="69" t="e">
        <f t="shared" ca="1" si="184"/>
        <v>#VALUE!</v>
      </c>
      <c r="BA85" s="69" t="e">
        <f t="shared" ca="1" si="184"/>
        <v>#VALUE!</v>
      </c>
      <c r="BB85" s="113" t="e">
        <f t="shared" ca="1" si="184"/>
        <v>#VALUE!</v>
      </c>
      <c r="BC85" s="69" t="e">
        <f t="shared" ca="1" si="184"/>
        <v>#VALUE!</v>
      </c>
      <c r="BD85" s="69" t="e">
        <f t="shared" ca="1" si="184"/>
        <v>#VALUE!</v>
      </c>
      <c r="BE85" s="69" t="e">
        <f t="shared" ca="1" si="184"/>
        <v>#VALUE!</v>
      </c>
      <c r="BF85" s="113" t="e">
        <f t="shared" ca="1" si="184"/>
        <v>#VALUE!</v>
      </c>
      <c r="BG85" s="69" t="e">
        <f t="shared" ca="1" si="184"/>
        <v>#VALUE!</v>
      </c>
      <c r="BH85" s="69" t="e">
        <f t="shared" ca="1" si="184"/>
        <v>#VALUE!</v>
      </c>
      <c r="BI85" s="69" t="e">
        <f t="shared" ca="1" si="184"/>
        <v>#VALUE!</v>
      </c>
      <c r="BJ85" s="113" t="e">
        <f t="shared" ca="1" si="184"/>
        <v>#VALUE!</v>
      </c>
      <c r="BK85" s="69" t="e">
        <f t="shared" ca="1" si="184"/>
        <v>#VALUE!</v>
      </c>
      <c r="BL85" s="69" t="e">
        <f t="shared" ca="1" si="184"/>
        <v>#VALUE!</v>
      </c>
      <c r="BM85" s="69" t="e">
        <f t="shared" ca="1" si="184"/>
        <v>#VALUE!</v>
      </c>
      <c r="BN85" s="113" t="e">
        <f t="shared" ca="1" si="184"/>
        <v>#VALUE!</v>
      </c>
      <c r="BO85" s="69" t="e">
        <f t="shared" ca="1" si="184"/>
        <v>#VALUE!</v>
      </c>
      <c r="BP85" s="69" t="e">
        <f t="shared" ca="1" si="184"/>
        <v>#VALUE!</v>
      </c>
      <c r="BQ85" s="69" t="e">
        <f t="shared" ca="1" si="184"/>
        <v>#VALUE!</v>
      </c>
      <c r="BR85" s="113" t="e">
        <f t="shared" ca="1" si="184"/>
        <v>#VALUE!</v>
      </c>
      <c r="BS85" s="69" t="e">
        <f t="shared" ref="BS85:ED85" ca="1" si="185">IF(BS$4="A",BS64-SUM(BS71,BS77,BS83),"")</f>
        <v>#VALUE!</v>
      </c>
      <c r="BT85" s="69" t="e">
        <f t="shared" ca="1" si="185"/>
        <v>#VALUE!</v>
      </c>
      <c r="BU85" s="69" t="e">
        <f t="shared" ca="1" si="185"/>
        <v>#VALUE!</v>
      </c>
      <c r="BV85" s="113" t="e">
        <f t="shared" ca="1" si="185"/>
        <v>#VALUE!</v>
      </c>
      <c r="BW85" s="69" t="e">
        <f t="shared" ca="1" si="185"/>
        <v>#VALUE!</v>
      </c>
      <c r="BX85" s="69" t="e">
        <f t="shared" ca="1" si="185"/>
        <v>#VALUE!</v>
      </c>
      <c r="BY85" s="69" t="e">
        <f t="shared" ca="1" si="185"/>
        <v>#VALUE!</v>
      </c>
      <c r="BZ85" s="113" t="e">
        <f t="shared" ca="1" si="185"/>
        <v>#VALUE!</v>
      </c>
      <c r="CA85" s="69" t="e">
        <f t="shared" ca="1" si="185"/>
        <v>#VALUE!</v>
      </c>
      <c r="CB85" s="69" t="e">
        <f t="shared" ca="1" si="185"/>
        <v>#VALUE!</v>
      </c>
      <c r="CC85" s="69" t="e">
        <f t="shared" ca="1" si="185"/>
        <v>#VALUE!</v>
      </c>
      <c r="CD85" s="113" t="e">
        <f t="shared" ca="1" si="185"/>
        <v>#VALUE!</v>
      </c>
      <c r="CE85" s="69" t="e">
        <f t="shared" ca="1" si="185"/>
        <v>#VALUE!</v>
      </c>
      <c r="CF85" s="69" t="e">
        <f t="shared" ca="1" si="185"/>
        <v>#VALUE!</v>
      </c>
      <c r="CG85" s="69" t="e">
        <f t="shared" ca="1" si="185"/>
        <v>#VALUE!</v>
      </c>
      <c r="CH85" s="113">
        <f t="shared" ca="1" si="185"/>
        <v>0</v>
      </c>
      <c r="CI85" s="69">
        <f t="shared" ca="1" si="185"/>
        <v>0</v>
      </c>
      <c r="CJ85" s="69">
        <f t="shared" ca="1" si="185"/>
        <v>0</v>
      </c>
      <c r="CK85" s="69">
        <f t="shared" ca="1" si="185"/>
        <v>0</v>
      </c>
      <c r="CL85" s="113">
        <f t="shared" ca="1" si="185"/>
        <v>0</v>
      </c>
      <c r="CM85" s="69">
        <f t="shared" ca="1" si="185"/>
        <v>0</v>
      </c>
      <c r="CN85" s="69">
        <f t="shared" ca="1" si="185"/>
        <v>0</v>
      </c>
      <c r="CO85" s="69">
        <f t="shared" ca="1" si="185"/>
        <v>0</v>
      </c>
      <c r="CP85" s="113">
        <f t="shared" ca="1" si="185"/>
        <v>0</v>
      </c>
      <c r="CQ85" s="69">
        <f t="shared" ca="1" si="185"/>
        <v>0</v>
      </c>
      <c r="CR85" s="69">
        <f t="shared" ca="1" si="185"/>
        <v>0</v>
      </c>
      <c r="CS85" s="69">
        <f t="shared" ca="1" si="185"/>
        <v>0</v>
      </c>
      <c r="CT85" s="113">
        <f t="shared" ca="1" si="185"/>
        <v>0</v>
      </c>
      <c r="CU85" s="69">
        <f t="shared" ca="1" si="185"/>
        <v>0</v>
      </c>
      <c r="CV85" s="69">
        <f t="shared" ca="1" si="185"/>
        <v>0</v>
      </c>
      <c r="CW85" s="69">
        <f t="shared" ca="1" si="185"/>
        <v>0</v>
      </c>
      <c r="CX85" s="113">
        <f t="shared" ca="1" si="185"/>
        <v>0</v>
      </c>
      <c r="CY85" s="69">
        <f t="shared" ca="1" si="185"/>
        <v>0</v>
      </c>
      <c r="CZ85" s="69">
        <f t="shared" ca="1" si="185"/>
        <v>0</v>
      </c>
      <c r="DA85" s="69">
        <f t="shared" ca="1" si="185"/>
        <v>0</v>
      </c>
      <c r="DB85" s="113">
        <f t="shared" ca="1" si="185"/>
        <v>0</v>
      </c>
      <c r="DC85" s="69">
        <f t="shared" ca="1" si="185"/>
        <v>0</v>
      </c>
      <c r="DD85" s="69">
        <f t="shared" ca="1" si="185"/>
        <v>0</v>
      </c>
      <c r="DE85" s="69">
        <f t="shared" ca="1" si="185"/>
        <v>0</v>
      </c>
      <c r="DF85" s="113">
        <f t="shared" ca="1" si="185"/>
        <v>0</v>
      </c>
      <c r="DG85" s="69">
        <f t="shared" ca="1" si="185"/>
        <v>0</v>
      </c>
      <c r="DH85" s="69">
        <f t="shared" ca="1" si="185"/>
        <v>0</v>
      </c>
      <c r="DI85" s="114">
        <f t="shared" ca="1" si="185"/>
        <v>0</v>
      </c>
      <c r="DJ85" s="69"/>
      <c r="DK85" s="69">
        <f t="shared" ca="1" si="185"/>
        <v>0</v>
      </c>
      <c r="DL85" s="69" t="e">
        <f t="shared" ca="1" si="185"/>
        <v>#N/A</v>
      </c>
      <c r="DM85" s="69" t="e">
        <f t="shared" ca="1" si="185"/>
        <v>#VALUE!</v>
      </c>
      <c r="DN85" s="69" t="e">
        <f t="shared" ca="1" si="185"/>
        <v>#VALUE!</v>
      </c>
      <c r="DO85" s="69" t="e">
        <f t="shared" ca="1" si="185"/>
        <v>#VALUE!</v>
      </c>
      <c r="DP85" s="69" t="e">
        <f t="shared" ca="1" si="185"/>
        <v>#VALUE!</v>
      </c>
      <c r="DQ85" s="69" t="e">
        <f t="shared" ca="1" si="185"/>
        <v>#VALUE!</v>
      </c>
      <c r="DR85" s="69" t="e">
        <f t="shared" ca="1" si="185"/>
        <v>#VALUE!</v>
      </c>
      <c r="DS85" s="69" t="e">
        <f t="shared" ca="1" si="185"/>
        <v>#VALUE!</v>
      </c>
      <c r="DT85" s="69" t="e">
        <f t="shared" ca="1" si="185"/>
        <v>#VALUE!</v>
      </c>
      <c r="DU85" s="69" t="e">
        <f t="shared" ca="1" si="185"/>
        <v>#VALUE!</v>
      </c>
      <c r="DV85" s="69" t="e">
        <f t="shared" ca="1" si="185"/>
        <v>#VALUE!</v>
      </c>
      <c r="DW85" s="69" t="e">
        <f t="shared" ca="1" si="185"/>
        <v>#VALUE!</v>
      </c>
      <c r="DX85" s="69" t="e">
        <f t="shared" ca="1" si="185"/>
        <v>#VALUE!</v>
      </c>
      <c r="DY85" s="69" t="e">
        <f t="shared" ca="1" si="185"/>
        <v>#VALUE!</v>
      </c>
      <c r="DZ85" s="69" t="e">
        <f t="shared" ca="1" si="185"/>
        <v>#VALUE!</v>
      </c>
      <c r="EA85" s="69" t="e">
        <f t="shared" ca="1" si="185"/>
        <v>#VALUE!</v>
      </c>
      <c r="EB85" s="69" t="e">
        <f t="shared" ca="1" si="185"/>
        <v>#VALUE!</v>
      </c>
      <c r="EC85" s="69" t="e">
        <f t="shared" ca="1" si="185"/>
        <v>#VALUE!</v>
      </c>
      <c r="ED85" s="69" t="e">
        <f t="shared" ca="1" si="185"/>
        <v>#VALUE!</v>
      </c>
      <c r="EE85" s="69" t="e">
        <f t="shared" ref="EE85:EK85" ca="1" si="186">IF(EE$4="A",EE64-SUM(EE71,EE77,EE83),"")</f>
        <v>#VALUE!</v>
      </c>
      <c r="EF85" s="69" t="e">
        <f t="shared" ca="1" si="186"/>
        <v>#VALUE!</v>
      </c>
      <c r="EG85" s="69" t="e">
        <f t="shared" ca="1" si="186"/>
        <v>#VALUE!</v>
      </c>
      <c r="EH85" s="69" t="e">
        <f t="shared" ca="1" si="186"/>
        <v>#VALUE!</v>
      </c>
      <c r="EI85" s="69" t="e">
        <f t="shared" ca="1" si="186"/>
        <v>#VALUE!</v>
      </c>
      <c r="EJ85" s="69" t="e">
        <f t="shared" ca="1" si="186"/>
        <v>#VALUE!</v>
      </c>
      <c r="EK85" s="69" t="e">
        <f t="shared" ca="1" si="186"/>
        <v>#VALUE!</v>
      </c>
    </row>
    <row r="86" spans="1:141" x14ac:dyDescent="0.25">
      <c r="A86" s="90"/>
      <c r="B86" s="90"/>
      <c r="C86" s="90"/>
      <c r="D86" s="90"/>
      <c r="F86" s="113"/>
      <c r="G86" s="69"/>
      <c r="H86" s="69"/>
      <c r="I86" s="69"/>
      <c r="J86" s="113"/>
      <c r="K86" s="69"/>
      <c r="L86" s="69"/>
      <c r="M86" s="69"/>
      <c r="N86" s="113"/>
      <c r="O86" s="69"/>
      <c r="P86" s="69"/>
      <c r="Q86" s="69"/>
      <c r="R86" s="113"/>
      <c r="S86" s="69"/>
      <c r="T86" s="69"/>
      <c r="U86" s="69"/>
      <c r="V86" s="113"/>
      <c r="W86" s="69"/>
      <c r="X86" s="69"/>
      <c r="Y86" s="69"/>
      <c r="Z86" s="113"/>
      <c r="AA86" s="69"/>
      <c r="AB86" s="69"/>
      <c r="AC86" s="69"/>
      <c r="AD86" s="113"/>
      <c r="AE86" s="69"/>
      <c r="AF86" s="69"/>
      <c r="AG86" s="69"/>
      <c r="AH86" s="113"/>
      <c r="AI86" s="69"/>
      <c r="AJ86" s="69"/>
      <c r="AK86" s="69"/>
      <c r="AL86" s="113"/>
      <c r="AM86" s="69"/>
      <c r="AN86" s="69"/>
      <c r="AO86" s="69"/>
      <c r="AP86" s="113"/>
      <c r="AQ86" s="69"/>
      <c r="AR86" s="69"/>
      <c r="AS86" s="69"/>
      <c r="AT86" s="113"/>
      <c r="AU86" s="69"/>
      <c r="AV86" s="69"/>
      <c r="AW86" s="69"/>
      <c r="AX86" s="113"/>
      <c r="AY86" s="69"/>
      <c r="AZ86" s="69"/>
      <c r="BA86" s="69"/>
      <c r="BB86" s="113"/>
      <c r="BC86" s="69"/>
      <c r="BD86" s="69"/>
      <c r="BE86" s="69"/>
      <c r="BF86" s="113"/>
      <c r="BG86" s="69"/>
      <c r="BH86" s="69"/>
      <c r="BI86" s="69"/>
      <c r="BJ86" s="113"/>
      <c r="BK86" s="69"/>
      <c r="BL86" s="69"/>
      <c r="BM86" s="69"/>
      <c r="BN86" s="113"/>
      <c r="BO86" s="69"/>
      <c r="BP86" s="69"/>
      <c r="BQ86" s="69"/>
      <c r="BR86" s="113"/>
      <c r="BS86" s="69"/>
      <c r="BT86" s="69"/>
      <c r="BU86" s="69"/>
      <c r="BV86" s="113"/>
      <c r="BW86" s="69"/>
      <c r="BX86" s="69"/>
      <c r="BY86" s="69"/>
      <c r="BZ86" s="113"/>
      <c r="CA86" s="69"/>
      <c r="CB86" s="69"/>
      <c r="CC86" s="69"/>
      <c r="CD86" s="113"/>
      <c r="CE86" s="69"/>
      <c r="CF86" s="69"/>
      <c r="CG86" s="69"/>
      <c r="CH86" s="113"/>
      <c r="CI86" s="69"/>
      <c r="CJ86" s="69"/>
      <c r="CK86" s="69"/>
      <c r="CL86" s="113"/>
      <c r="CM86" s="69"/>
      <c r="CN86" s="69"/>
      <c r="CO86" s="69"/>
      <c r="CP86" s="113"/>
      <c r="CQ86" s="69"/>
      <c r="CR86" s="69"/>
      <c r="CS86" s="69"/>
      <c r="CT86" s="113"/>
      <c r="CU86" s="69"/>
      <c r="CV86" s="69"/>
      <c r="CW86" s="69"/>
      <c r="CX86" s="113"/>
      <c r="CY86" s="69"/>
      <c r="CZ86" s="69"/>
      <c r="DA86" s="69"/>
      <c r="DB86" s="113"/>
      <c r="DC86" s="69"/>
      <c r="DD86" s="69"/>
      <c r="DE86" s="69"/>
      <c r="DF86" s="113"/>
      <c r="DG86" s="69"/>
      <c r="DH86" s="69"/>
      <c r="DI86" s="114"/>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row>
    <row r="87" spans="1:141" x14ac:dyDescent="0.25">
      <c r="A87" s="90"/>
      <c r="B87" s="90"/>
      <c r="C87" s="111"/>
      <c r="D87" s="90"/>
      <c r="E87" s="153" t="s">
        <v>281</v>
      </c>
      <c r="F87" s="188">
        <f ca="1">SUM(F83,F77,F71,F85)</f>
        <v>0</v>
      </c>
      <c r="G87" s="106">
        <f t="shared" ref="G87:BR87" ca="1" si="187">SUM(G83,G77,G71,G85)</f>
        <v>0</v>
      </c>
      <c r="H87" s="106">
        <f t="shared" ca="1" si="187"/>
        <v>0</v>
      </c>
      <c r="I87" s="107">
        <f t="shared" ca="1" si="187"/>
        <v>0</v>
      </c>
      <c r="J87" s="105">
        <f t="shared" ca="1" si="187"/>
        <v>0</v>
      </c>
      <c r="K87" s="106">
        <f t="shared" ca="1" si="187"/>
        <v>0</v>
      </c>
      <c r="L87" s="106">
        <f t="shared" ca="1" si="187"/>
        <v>0</v>
      </c>
      <c r="M87" s="107">
        <f t="shared" ca="1" si="187"/>
        <v>0</v>
      </c>
      <c r="N87" s="105">
        <f t="shared" ca="1" si="187"/>
        <v>0</v>
      </c>
      <c r="O87" s="106">
        <f t="shared" ca="1" si="187"/>
        <v>0</v>
      </c>
      <c r="P87" s="106">
        <f t="shared" ca="1" si="187"/>
        <v>0</v>
      </c>
      <c r="Q87" s="107">
        <f t="shared" ca="1" si="187"/>
        <v>0</v>
      </c>
      <c r="R87" s="105">
        <f t="shared" ca="1" si="187"/>
        <v>0</v>
      </c>
      <c r="S87" s="106">
        <f t="shared" ca="1" si="187"/>
        <v>0</v>
      </c>
      <c r="T87" s="106">
        <f t="shared" ca="1" si="187"/>
        <v>0</v>
      </c>
      <c r="U87" s="107">
        <f t="shared" ca="1" si="187"/>
        <v>0</v>
      </c>
      <c r="V87" s="105">
        <f t="shared" ca="1" si="187"/>
        <v>0</v>
      </c>
      <c r="W87" s="106">
        <f t="shared" ca="1" si="187"/>
        <v>0</v>
      </c>
      <c r="X87" s="106">
        <f t="shared" ca="1" si="187"/>
        <v>0</v>
      </c>
      <c r="Y87" s="107">
        <f t="shared" ca="1" si="187"/>
        <v>0</v>
      </c>
      <c r="Z87" s="105">
        <f t="shared" ca="1" si="187"/>
        <v>0</v>
      </c>
      <c r="AA87" s="106">
        <f t="shared" ca="1" si="187"/>
        <v>0</v>
      </c>
      <c r="AB87" s="106">
        <f t="shared" ca="1" si="187"/>
        <v>0</v>
      </c>
      <c r="AC87" s="107">
        <f t="shared" ca="1" si="187"/>
        <v>0</v>
      </c>
      <c r="AD87" s="105">
        <f t="shared" ca="1" si="187"/>
        <v>0</v>
      </c>
      <c r="AE87" s="106">
        <f t="shared" ca="1" si="187"/>
        <v>0</v>
      </c>
      <c r="AF87" s="106">
        <f t="shared" ca="1" si="187"/>
        <v>0</v>
      </c>
      <c r="AG87" s="107">
        <f t="shared" ca="1" si="187"/>
        <v>0</v>
      </c>
      <c r="AH87" s="105">
        <f t="shared" ca="1" si="187"/>
        <v>0</v>
      </c>
      <c r="AI87" s="106">
        <f t="shared" ca="1" si="187"/>
        <v>0</v>
      </c>
      <c r="AJ87" s="106">
        <f t="shared" ca="1" si="187"/>
        <v>0</v>
      </c>
      <c r="AK87" s="107">
        <f t="shared" ca="1" si="187"/>
        <v>0</v>
      </c>
      <c r="AL87" s="105">
        <f t="shared" ca="1" si="187"/>
        <v>0</v>
      </c>
      <c r="AM87" s="106">
        <f t="shared" ca="1" si="187"/>
        <v>0</v>
      </c>
      <c r="AN87" s="106">
        <f t="shared" ca="1" si="187"/>
        <v>0</v>
      </c>
      <c r="AO87" s="107">
        <f t="shared" ca="1" si="187"/>
        <v>0</v>
      </c>
      <c r="AP87" s="105">
        <f t="shared" ca="1" si="187"/>
        <v>0</v>
      </c>
      <c r="AQ87" s="106">
        <f t="shared" ca="1" si="187"/>
        <v>0</v>
      </c>
      <c r="AR87" s="106">
        <f t="shared" ca="1" si="187"/>
        <v>0</v>
      </c>
      <c r="AS87" s="107">
        <f t="shared" ca="1" si="187"/>
        <v>0</v>
      </c>
      <c r="AT87" s="105" t="e">
        <f t="shared" ca="1" si="187"/>
        <v>#VALUE!</v>
      </c>
      <c r="AU87" s="106" t="e">
        <f t="shared" ca="1" si="187"/>
        <v>#VALUE!</v>
      </c>
      <c r="AV87" s="106" t="e">
        <f t="shared" ca="1" si="187"/>
        <v>#VALUE!</v>
      </c>
      <c r="AW87" s="107" t="e">
        <f t="shared" ca="1" si="187"/>
        <v>#VALUE!</v>
      </c>
      <c r="AX87" s="105" t="e">
        <f t="shared" ca="1" si="187"/>
        <v>#VALUE!</v>
      </c>
      <c r="AY87" s="106" t="e">
        <f t="shared" ca="1" si="187"/>
        <v>#VALUE!</v>
      </c>
      <c r="AZ87" s="106" t="e">
        <f t="shared" ca="1" si="187"/>
        <v>#VALUE!</v>
      </c>
      <c r="BA87" s="107" t="e">
        <f t="shared" ca="1" si="187"/>
        <v>#VALUE!</v>
      </c>
      <c r="BB87" s="105" t="e">
        <f t="shared" ca="1" si="187"/>
        <v>#VALUE!</v>
      </c>
      <c r="BC87" s="106" t="e">
        <f t="shared" ca="1" si="187"/>
        <v>#VALUE!</v>
      </c>
      <c r="BD87" s="106" t="e">
        <f t="shared" ca="1" si="187"/>
        <v>#VALUE!</v>
      </c>
      <c r="BE87" s="107" t="e">
        <f t="shared" ca="1" si="187"/>
        <v>#VALUE!</v>
      </c>
      <c r="BF87" s="105" t="e">
        <f t="shared" ca="1" si="187"/>
        <v>#VALUE!</v>
      </c>
      <c r="BG87" s="106" t="e">
        <f t="shared" ca="1" si="187"/>
        <v>#VALUE!</v>
      </c>
      <c r="BH87" s="106" t="e">
        <f t="shared" ca="1" si="187"/>
        <v>#VALUE!</v>
      </c>
      <c r="BI87" s="107" t="e">
        <f t="shared" ca="1" si="187"/>
        <v>#VALUE!</v>
      </c>
      <c r="BJ87" s="105" t="e">
        <f t="shared" ca="1" si="187"/>
        <v>#VALUE!</v>
      </c>
      <c r="BK87" s="106" t="e">
        <f t="shared" ca="1" si="187"/>
        <v>#VALUE!</v>
      </c>
      <c r="BL87" s="106" t="e">
        <f t="shared" ca="1" si="187"/>
        <v>#VALUE!</v>
      </c>
      <c r="BM87" s="107" t="e">
        <f t="shared" ca="1" si="187"/>
        <v>#VALUE!</v>
      </c>
      <c r="BN87" s="105" t="e">
        <f t="shared" ca="1" si="187"/>
        <v>#VALUE!</v>
      </c>
      <c r="BO87" s="106" t="e">
        <f t="shared" ca="1" si="187"/>
        <v>#VALUE!</v>
      </c>
      <c r="BP87" s="106" t="e">
        <f t="shared" ca="1" si="187"/>
        <v>#VALUE!</v>
      </c>
      <c r="BQ87" s="107" t="e">
        <f t="shared" ca="1" si="187"/>
        <v>#VALUE!</v>
      </c>
      <c r="BR87" s="105" t="e">
        <f t="shared" ca="1" si="187"/>
        <v>#VALUE!</v>
      </c>
      <c r="BS87" s="106" t="e">
        <f t="shared" ref="BS87:DI87" ca="1" si="188">SUM(BS83,BS77,BS71,BS85)</f>
        <v>#VALUE!</v>
      </c>
      <c r="BT87" s="106" t="e">
        <f t="shared" ca="1" si="188"/>
        <v>#VALUE!</v>
      </c>
      <c r="BU87" s="107" t="e">
        <f t="shared" ca="1" si="188"/>
        <v>#VALUE!</v>
      </c>
      <c r="BV87" s="105" t="e">
        <f t="shared" ca="1" si="188"/>
        <v>#VALUE!</v>
      </c>
      <c r="BW87" s="106" t="e">
        <f t="shared" ca="1" si="188"/>
        <v>#VALUE!</v>
      </c>
      <c r="BX87" s="106" t="e">
        <f t="shared" ca="1" si="188"/>
        <v>#VALUE!</v>
      </c>
      <c r="BY87" s="107" t="e">
        <f t="shared" ca="1" si="188"/>
        <v>#VALUE!</v>
      </c>
      <c r="BZ87" s="105" t="e">
        <f t="shared" ca="1" si="188"/>
        <v>#VALUE!</v>
      </c>
      <c r="CA87" s="106" t="e">
        <f t="shared" ca="1" si="188"/>
        <v>#VALUE!</v>
      </c>
      <c r="CB87" s="106" t="e">
        <f t="shared" ca="1" si="188"/>
        <v>#VALUE!</v>
      </c>
      <c r="CC87" s="107" t="e">
        <f t="shared" ca="1" si="188"/>
        <v>#VALUE!</v>
      </c>
      <c r="CD87" s="105" t="e">
        <f t="shared" ca="1" si="188"/>
        <v>#VALUE!</v>
      </c>
      <c r="CE87" s="106" t="e">
        <f t="shared" ca="1" si="188"/>
        <v>#VALUE!</v>
      </c>
      <c r="CF87" s="106" t="e">
        <f t="shared" ca="1" si="188"/>
        <v>#VALUE!</v>
      </c>
      <c r="CG87" s="107" t="e">
        <f t="shared" ca="1" si="188"/>
        <v>#VALUE!</v>
      </c>
      <c r="CH87" s="105">
        <f t="shared" ca="1" si="188"/>
        <v>0</v>
      </c>
      <c r="CI87" s="106">
        <f t="shared" ca="1" si="188"/>
        <v>0</v>
      </c>
      <c r="CJ87" s="106">
        <f t="shared" ca="1" si="188"/>
        <v>0</v>
      </c>
      <c r="CK87" s="107">
        <f t="shared" ca="1" si="188"/>
        <v>0</v>
      </c>
      <c r="CL87" s="105">
        <f t="shared" ca="1" si="188"/>
        <v>0</v>
      </c>
      <c r="CM87" s="106">
        <f t="shared" ca="1" si="188"/>
        <v>0</v>
      </c>
      <c r="CN87" s="106">
        <f t="shared" ca="1" si="188"/>
        <v>0</v>
      </c>
      <c r="CO87" s="107">
        <f t="shared" ca="1" si="188"/>
        <v>0</v>
      </c>
      <c r="CP87" s="105">
        <f t="shared" ca="1" si="188"/>
        <v>0</v>
      </c>
      <c r="CQ87" s="106">
        <f t="shared" ca="1" si="188"/>
        <v>0</v>
      </c>
      <c r="CR87" s="106">
        <f t="shared" ca="1" si="188"/>
        <v>0</v>
      </c>
      <c r="CS87" s="107">
        <f t="shared" ca="1" si="188"/>
        <v>0</v>
      </c>
      <c r="CT87" s="105">
        <f t="shared" ca="1" si="188"/>
        <v>0</v>
      </c>
      <c r="CU87" s="106">
        <f t="shared" ca="1" si="188"/>
        <v>0</v>
      </c>
      <c r="CV87" s="106">
        <f t="shared" ca="1" si="188"/>
        <v>0</v>
      </c>
      <c r="CW87" s="107">
        <f t="shared" ca="1" si="188"/>
        <v>0</v>
      </c>
      <c r="CX87" s="105">
        <f t="shared" ca="1" si="188"/>
        <v>0</v>
      </c>
      <c r="CY87" s="106">
        <f t="shared" ca="1" si="188"/>
        <v>0</v>
      </c>
      <c r="CZ87" s="106">
        <f t="shared" ca="1" si="188"/>
        <v>0</v>
      </c>
      <c r="DA87" s="107">
        <f t="shared" ca="1" si="188"/>
        <v>0</v>
      </c>
      <c r="DB87" s="105">
        <f t="shared" ca="1" si="188"/>
        <v>0</v>
      </c>
      <c r="DC87" s="106">
        <f t="shared" ca="1" si="188"/>
        <v>0</v>
      </c>
      <c r="DD87" s="106">
        <f t="shared" ca="1" si="188"/>
        <v>0</v>
      </c>
      <c r="DE87" s="107">
        <f t="shared" ca="1" si="188"/>
        <v>0</v>
      </c>
      <c r="DF87" s="105">
        <f t="shared" ca="1" si="188"/>
        <v>0</v>
      </c>
      <c r="DG87" s="106">
        <f t="shared" ca="1" si="188"/>
        <v>0</v>
      </c>
      <c r="DH87" s="106">
        <f t="shared" ca="1" si="188"/>
        <v>0</v>
      </c>
      <c r="DI87" s="107">
        <f t="shared" ca="1" si="188"/>
        <v>0</v>
      </c>
      <c r="DJ87" s="69"/>
      <c r="DK87" s="106">
        <f ca="1">SUM(DK83,DK77,DK71,DK85)</f>
        <v>0</v>
      </c>
      <c r="DL87" s="106" t="e">
        <f t="shared" ref="DL87:EK87" ca="1" si="189">SUM(DL83,DL77,DL71,DL85)</f>
        <v>#N/A</v>
      </c>
      <c r="DM87" s="106" t="e">
        <f t="shared" ca="1" si="189"/>
        <v>#VALUE!</v>
      </c>
      <c r="DN87" s="106" t="e">
        <f t="shared" ca="1" si="189"/>
        <v>#VALUE!</v>
      </c>
      <c r="DO87" s="106" t="e">
        <f t="shared" ca="1" si="189"/>
        <v>#VALUE!</v>
      </c>
      <c r="DP87" s="106" t="e">
        <f t="shared" ca="1" si="189"/>
        <v>#VALUE!</v>
      </c>
      <c r="DQ87" s="106" t="e">
        <f t="shared" ca="1" si="189"/>
        <v>#VALUE!</v>
      </c>
      <c r="DR87" s="106" t="e">
        <f t="shared" ca="1" si="189"/>
        <v>#VALUE!</v>
      </c>
      <c r="DS87" s="106" t="e">
        <f t="shared" ca="1" si="189"/>
        <v>#VALUE!</v>
      </c>
      <c r="DT87" s="106" t="e">
        <f t="shared" ca="1" si="189"/>
        <v>#VALUE!</v>
      </c>
      <c r="DU87" s="106" t="e">
        <f t="shared" ca="1" si="189"/>
        <v>#VALUE!</v>
      </c>
      <c r="DV87" s="106" t="e">
        <f t="shared" ca="1" si="189"/>
        <v>#VALUE!</v>
      </c>
      <c r="DW87" s="106" t="e">
        <f t="shared" ca="1" si="189"/>
        <v>#VALUE!</v>
      </c>
      <c r="DX87" s="106" t="e">
        <f t="shared" ca="1" si="189"/>
        <v>#VALUE!</v>
      </c>
      <c r="DY87" s="106" t="e">
        <f t="shared" ca="1" si="189"/>
        <v>#VALUE!</v>
      </c>
      <c r="DZ87" s="106" t="e">
        <f t="shared" ca="1" si="189"/>
        <v>#VALUE!</v>
      </c>
      <c r="EA87" s="106" t="e">
        <f t="shared" ca="1" si="189"/>
        <v>#VALUE!</v>
      </c>
      <c r="EB87" s="106" t="e">
        <f t="shared" ca="1" si="189"/>
        <v>#VALUE!</v>
      </c>
      <c r="EC87" s="106" t="e">
        <f t="shared" ca="1" si="189"/>
        <v>#VALUE!</v>
      </c>
      <c r="ED87" s="106" t="e">
        <f t="shared" ca="1" si="189"/>
        <v>#VALUE!</v>
      </c>
      <c r="EE87" s="106" t="e">
        <f t="shared" ca="1" si="189"/>
        <v>#VALUE!</v>
      </c>
      <c r="EF87" s="106" t="e">
        <f t="shared" ca="1" si="189"/>
        <v>#VALUE!</v>
      </c>
      <c r="EG87" s="106" t="e">
        <f t="shared" ca="1" si="189"/>
        <v>#VALUE!</v>
      </c>
      <c r="EH87" s="106" t="e">
        <f t="shared" ca="1" si="189"/>
        <v>#VALUE!</v>
      </c>
      <c r="EI87" s="106" t="e">
        <f t="shared" ca="1" si="189"/>
        <v>#VALUE!</v>
      </c>
      <c r="EJ87" s="106" t="e">
        <f t="shared" ca="1" si="189"/>
        <v>#VALUE!</v>
      </c>
      <c r="EK87" s="106" t="e">
        <f t="shared" ca="1" si="189"/>
        <v>#VALUE!</v>
      </c>
    </row>
    <row r="88" spans="1:141" x14ac:dyDescent="0.25">
      <c r="A88" s="129"/>
      <c r="B88" s="129"/>
      <c r="C88" s="129"/>
      <c r="D88" s="129"/>
      <c r="E88" s="122"/>
      <c r="F88" s="130"/>
      <c r="G88" s="122"/>
      <c r="H88" s="122"/>
      <c r="I88" s="122"/>
      <c r="J88" s="130"/>
      <c r="K88" s="122"/>
      <c r="L88" s="122"/>
      <c r="M88" s="122"/>
      <c r="N88" s="130"/>
      <c r="O88" s="122"/>
      <c r="P88" s="122"/>
      <c r="Q88" s="122"/>
      <c r="R88" s="130"/>
      <c r="S88" s="122"/>
      <c r="T88" s="122"/>
      <c r="U88" s="122"/>
      <c r="V88" s="130"/>
      <c r="W88" s="122"/>
      <c r="X88" s="122"/>
      <c r="Y88" s="122"/>
      <c r="Z88" s="130"/>
      <c r="AA88" s="122"/>
      <c r="AB88" s="122"/>
      <c r="AC88" s="122"/>
      <c r="AD88" s="130"/>
      <c r="AE88" s="122"/>
      <c r="AF88" s="122"/>
      <c r="AG88" s="122"/>
      <c r="AH88" s="130"/>
      <c r="AI88" s="122"/>
      <c r="AJ88" s="122"/>
      <c r="AK88" s="122"/>
      <c r="AL88" s="130"/>
      <c r="AM88" s="122"/>
      <c r="AN88" s="122"/>
      <c r="AO88" s="122"/>
      <c r="AP88" s="130"/>
      <c r="AQ88" s="122"/>
      <c r="AR88" s="122"/>
      <c r="AS88" s="122"/>
      <c r="AT88" s="130"/>
      <c r="AU88" s="122"/>
      <c r="AV88" s="122"/>
      <c r="AW88" s="122"/>
      <c r="AX88" s="130"/>
      <c r="AY88" s="122"/>
      <c r="AZ88" s="122"/>
      <c r="BA88" s="122"/>
      <c r="BB88" s="130"/>
      <c r="BC88" s="122"/>
      <c r="BD88" s="122"/>
      <c r="BE88" s="122"/>
      <c r="BF88" s="130"/>
      <c r="BG88" s="122"/>
      <c r="BH88" s="122"/>
      <c r="BI88" s="122"/>
      <c r="BJ88" s="130"/>
      <c r="BK88" s="122"/>
      <c r="BL88" s="122"/>
      <c r="BM88" s="122"/>
      <c r="BN88" s="130"/>
      <c r="BO88" s="122"/>
      <c r="BP88" s="122"/>
      <c r="BQ88" s="122"/>
      <c r="BR88" s="130"/>
      <c r="BS88" s="122"/>
      <c r="BT88" s="122"/>
      <c r="BU88" s="122"/>
      <c r="BV88" s="130"/>
      <c r="BW88" s="122"/>
      <c r="BX88" s="122"/>
      <c r="BY88" s="122"/>
      <c r="BZ88" s="130"/>
      <c r="CA88" s="122"/>
      <c r="CB88" s="122"/>
      <c r="CC88" s="122"/>
      <c r="CD88" s="130"/>
      <c r="CE88" s="122"/>
      <c r="CF88" s="122"/>
      <c r="CG88" s="122"/>
      <c r="CH88" s="130"/>
      <c r="CI88" s="122"/>
      <c r="CJ88" s="122"/>
      <c r="CK88" s="122"/>
      <c r="CL88" s="130"/>
      <c r="CM88" s="122"/>
      <c r="CN88" s="122"/>
      <c r="CO88" s="122"/>
      <c r="CP88" s="130"/>
      <c r="CQ88" s="122"/>
      <c r="CR88" s="122"/>
      <c r="CS88" s="122"/>
      <c r="CT88" s="130"/>
      <c r="CU88" s="122"/>
      <c r="CV88" s="122"/>
      <c r="CW88" s="122"/>
      <c r="CX88" s="130"/>
      <c r="CY88" s="122"/>
      <c r="CZ88" s="122"/>
      <c r="DA88" s="122"/>
      <c r="DB88" s="130"/>
      <c r="DC88" s="122"/>
      <c r="DD88" s="122"/>
      <c r="DE88" s="122"/>
      <c r="DF88" s="130"/>
      <c r="DG88" s="122"/>
      <c r="DH88" s="122"/>
      <c r="DI88" s="131"/>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2"/>
      <c r="EI88" s="122"/>
      <c r="EJ88" s="122"/>
      <c r="EK88" s="122"/>
    </row>
    <row r="89" spans="1:141" x14ac:dyDescent="0.25">
      <c r="A89" s="90"/>
      <c r="B89" s="90"/>
      <c r="C89" s="90"/>
      <c r="D89" s="90"/>
    </row>
    <row r="90" spans="1:141" x14ac:dyDescent="0.25">
      <c r="A90" s="90"/>
      <c r="B90" s="90"/>
      <c r="C90" s="90"/>
      <c r="D90" s="90"/>
      <c r="E90" s="3" t="s">
        <v>282</v>
      </c>
      <c r="F90" s="5"/>
      <c r="G90" s="5"/>
      <c r="H90" s="5"/>
      <c r="I90" s="5"/>
      <c r="J90" s="5"/>
      <c r="K90" s="5"/>
      <c r="L90" s="122"/>
      <c r="M90" s="122"/>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row>
    <row r="91" spans="1:141" outlineLevel="1" x14ac:dyDescent="0.25">
      <c r="A91" s="90"/>
      <c r="B91" s="90"/>
      <c r="C91" s="90"/>
      <c r="D91" s="90"/>
      <c r="F91" s="100"/>
      <c r="I91" s="101"/>
      <c r="J91" s="100"/>
      <c r="M91" s="101"/>
      <c r="N91" s="100"/>
      <c r="Q91" s="101"/>
      <c r="R91" s="100"/>
      <c r="U91" s="101"/>
      <c r="V91" s="100"/>
      <c r="Y91" s="101"/>
      <c r="Z91" s="100"/>
      <c r="AC91" s="101"/>
      <c r="AD91" s="100"/>
      <c r="AG91" s="101"/>
      <c r="AH91" s="100"/>
      <c r="AK91" s="101"/>
      <c r="AL91" s="100"/>
      <c r="AO91" s="101"/>
      <c r="AP91" s="100"/>
      <c r="AS91" s="101"/>
      <c r="AT91" s="100"/>
      <c r="AW91" s="101"/>
      <c r="AX91" s="100"/>
      <c r="BA91" s="101"/>
      <c r="BB91" s="100"/>
      <c r="BE91" s="101"/>
      <c r="BF91" s="100"/>
      <c r="BI91" s="101"/>
      <c r="BJ91" s="100"/>
      <c r="BM91" s="101"/>
      <c r="BN91" s="100"/>
      <c r="BQ91" s="101"/>
      <c r="BR91" s="100"/>
      <c r="BU91" s="101"/>
      <c r="BV91" s="100"/>
      <c r="BY91" s="101"/>
      <c r="BZ91" s="100"/>
      <c r="CC91" s="101"/>
      <c r="CD91" s="100"/>
      <c r="CG91" s="101"/>
      <c r="CH91" s="100"/>
      <c r="CK91" s="101"/>
      <c r="CL91" s="100"/>
      <c r="CO91" s="101"/>
      <c r="CP91" s="100"/>
      <c r="CS91" s="101"/>
      <c r="CT91" s="100"/>
      <c r="CW91" s="101"/>
      <c r="CX91" s="100"/>
      <c r="DA91" s="101"/>
      <c r="DB91" s="100"/>
      <c r="DE91" s="101"/>
      <c r="DF91" s="100"/>
      <c r="DI91" s="101"/>
    </row>
    <row r="92" spans="1:141" outlineLevel="1" x14ac:dyDescent="0.25">
      <c r="A92" s="90"/>
      <c r="B92" s="90"/>
      <c r="C92" s="90"/>
      <c r="D92" s="90"/>
      <c r="E92" s="132" t="s">
        <v>283</v>
      </c>
      <c r="F92" s="100"/>
      <c r="I92" s="101"/>
      <c r="J92" s="100"/>
      <c r="M92" s="101"/>
      <c r="N92" s="100"/>
      <c r="Q92" s="101"/>
      <c r="R92" s="100"/>
      <c r="U92" s="101"/>
      <c r="V92" s="100"/>
      <c r="Y92" s="101"/>
      <c r="Z92" s="100"/>
      <c r="AC92" s="101"/>
      <c r="AD92" s="100"/>
      <c r="AG92" s="101"/>
      <c r="AH92" s="100"/>
      <c r="AK92" s="101"/>
      <c r="AL92" s="100"/>
      <c r="AO92" s="101"/>
      <c r="AP92" s="100"/>
      <c r="AS92" s="101"/>
      <c r="AT92" s="100"/>
      <c r="AW92" s="101"/>
      <c r="AX92" s="100"/>
      <c r="BA92" s="101"/>
      <c r="BB92" s="100"/>
      <c r="BE92" s="101"/>
      <c r="BF92" s="100"/>
      <c r="BI92" s="101"/>
      <c r="BJ92" s="100"/>
      <c r="BM92" s="101"/>
      <c r="BN92" s="100"/>
      <c r="BQ92" s="101"/>
      <c r="BR92" s="100"/>
      <c r="BU92" s="101"/>
      <c r="BV92" s="100"/>
      <c r="BY92" s="101"/>
      <c r="BZ92" s="100"/>
      <c r="CC92" s="101"/>
      <c r="CD92" s="100"/>
      <c r="CG92" s="101"/>
      <c r="CH92" s="100"/>
      <c r="CK92" s="101"/>
      <c r="CL92" s="100"/>
      <c r="CO92" s="101"/>
      <c r="CP92" s="100"/>
      <c r="CS92" s="101"/>
      <c r="CT92" s="100"/>
      <c r="CW92" s="101"/>
      <c r="CX92" s="100"/>
      <c r="DA92" s="101"/>
      <c r="DB92" s="100"/>
      <c r="DE92" s="101"/>
      <c r="DF92" s="100"/>
      <c r="DI92" s="101"/>
    </row>
    <row r="93" spans="1:141" outlineLevel="1" x14ac:dyDescent="0.25">
      <c r="A93" s="90"/>
      <c r="B93" s="90"/>
      <c r="C93" s="90"/>
      <c r="D93" s="90"/>
      <c r="F93" s="100"/>
      <c r="I93" s="101"/>
      <c r="J93" s="100"/>
      <c r="M93" s="101"/>
      <c r="N93" s="100"/>
      <c r="Q93" s="101"/>
      <c r="R93" s="100"/>
      <c r="U93" s="101"/>
      <c r="V93" s="100"/>
      <c r="Y93" s="101"/>
      <c r="Z93" s="100"/>
      <c r="AC93" s="101"/>
      <c r="AD93" s="100"/>
      <c r="AG93" s="101"/>
      <c r="AH93" s="100"/>
      <c r="AK93" s="101"/>
      <c r="AL93" s="100"/>
      <c r="AO93" s="101"/>
      <c r="AP93" s="100"/>
      <c r="AS93" s="101"/>
      <c r="AT93" s="100"/>
      <c r="AW93" s="101"/>
      <c r="AX93" s="100"/>
      <c r="BA93" s="101"/>
      <c r="BB93" s="100"/>
      <c r="BE93" s="101"/>
      <c r="BF93" s="100"/>
      <c r="BI93" s="101"/>
      <c r="BJ93" s="100"/>
      <c r="BM93" s="101"/>
      <c r="BN93" s="100"/>
      <c r="BQ93" s="101"/>
      <c r="BR93" s="100"/>
      <c r="BU93" s="101"/>
      <c r="BV93" s="100"/>
      <c r="BY93" s="101"/>
      <c r="BZ93" s="100"/>
      <c r="CC93" s="101"/>
      <c r="CD93" s="100"/>
      <c r="CG93" s="101"/>
      <c r="CH93" s="100"/>
      <c r="CK93" s="101"/>
      <c r="CL93" s="100"/>
      <c r="CO93" s="101"/>
      <c r="CP93" s="100"/>
      <c r="CS93" s="101"/>
      <c r="CT93" s="100"/>
      <c r="CW93" s="101"/>
      <c r="CX93" s="100"/>
      <c r="DA93" s="101"/>
      <c r="DB93" s="100"/>
      <c r="DE93" s="101"/>
      <c r="DF93" s="100"/>
      <c r="DI93" s="101"/>
    </row>
    <row r="94" spans="1:141" outlineLevel="1" x14ac:dyDescent="0.25">
      <c r="A94" s="90"/>
      <c r="B94" s="90"/>
      <c r="C94" s="90"/>
      <c r="D94" s="90"/>
      <c r="E94" t="s">
        <v>284</v>
      </c>
      <c r="F94" s="113">
        <f ca="1">ROUND(SUM(F64,-F87),6)</f>
        <v>0</v>
      </c>
      <c r="G94">
        <f t="shared" ref="G94:BR94" ca="1" si="190">ROUND(SUM(G64,-G87),6)</f>
        <v>0</v>
      </c>
      <c r="H94">
        <f t="shared" ca="1" si="190"/>
        <v>0</v>
      </c>
      <c r="I94">
        <f t="shared" ca="1" si="190"/>
        <v>0</v>
      </c>
      <c r="J94" s="100">
        <f t="shared" ca="1" si="190"/>
        <v>0</v>
      </c>
      <c r="K94">
        <f t="shared" ca="1" si="190"/>
        <v>0</v>
      </c>
      <c r="L94">
        <f t="shared" ca="1" si="190"/>
        <v>0</v>
      </c>
      <c r="M94">
        <f t="shared" ca="1" si="190"/>
        <v>0</v>
      </c>
      <c r="N94" s="100">
        <f t="shared" ca="1" si="190"/>
        <v>0</v>
      </c>
      <c r="O94">
        <f t="shared" ca="1" si="190"/>
        <v>0</v>
      </c>
      <c r="P94">
        <f t="shared" ca="1" si="190"/>
        <v>0</v>
      </c>
      <c r="Q94">
        <f t="shared" ca="1" si="190"/>
        <v>0</v>
      </c>
      <c r="R94" s="100">
        <f t="shared" ca="1" si="190"/>
        <v>0</v>
      </c>
      <c r="S94">
        <f t="shared" ca="1" si="190"/>
        <v>0</v>
      </c>
      <c r="T94">
        <f t="shared" ca="1" si="190"/>
        <v>0</v>
      </c>
      <c r="U94">
        <f t="shared" ca="1" si="190"/>
        <v>0</v>
      </c>
      <c r="V94" s="100">
        <f t="shared" ca="1" si="190"/>
        <v>0</v>
      </c>
      <c r="W94">
        <f t="shared" ca="1" si="190"/>
        <v>0</v>
      </c>
      <c r="X94">
        <f t="shared" ca="1" si="190"/>
        <v>0</v>
      </c>
      <c r="Y94">
        <f t="shared" ca="1" si="190"/>
        <v>0</v>
      </c>
      <c r="Z94" s="100">
        <f t="shared" ca="1" si="190"/>
        <v>0</v>
      </c>
      <c r="AA94">
        <f t="shared" ca="1" si="190"/>
        <v>0</v>
      </c>
      <c r="AB94">
        <f t="shared" ca="1" si="190"/>
        <v>0</v>
      </c>
      <c r="AC94">
        <f t="shared" ca="1" si="190"/>
        <v>0</v>
      </c>
      <c r="AD94" s="100">
        <f t="shared" ca="1" si="190"/>
        <v>0</v>
      </c>
      <c r="AE94">
        <f t="shared" ca="1" si="190"/>
        <v>0</v>
      </c>
      <c r="AF94">
        <f t="shared" ca="1" si="190"/>
        <v>0</v>
      </c>
      <c r="AG94">
        <f t="shared" ca="1" si="190"/>
        <v>0</v>
      </c>
      <c r="AH94" s="100">
        <f t="shared" ca="1" si="190"/>
        <v>0</v>
      </c>
      <c r="AI94">
        <f t="shared" ca="1" si="190"/>
        <v>0</v>
      </c>
      <c r="AJ94">
        <f t="shared" ca="1" si="190"/>
        <v>0</v>
      </c>
      <c r="AK94">
        <f t="shared" ca="1" si="190"/>
        <v>0</v>
      </c>
      <c r="AL94" s="100">
        <f t="shared" ca="1" si="190"/>
        <v>0</v>
      </c>
      <c r="AM94">
        <f t="shared" ca="1" si="190"/>
        <v>0</v>
      </c>
      <c r="AN94">
        <f t="shared" ca="1" si="190"/>
        <v>0</v>
      </c>
      <c r="AO94">
        <f t="shared" ca="1" si="190"/>
        <v>0</v>
      </c>
      <c r="AP94" s="100">
        <f t="shared" ca="1" si="190"/>
        <v>0</v>
      </c>
      <c r="AQ94">
        <f t="shared" ca="1" si="190"/>
        <v>0</v>
      </c>
      <c r="AR94">
        <f t="shared" ca="1" si="190"/>
        <v>0</v>
      </c>
      <c r="AS94">
        <f t="shared" ca="1" si="190"/>
        <v>0</v>
      </c>
      <c r="AT94" s="100" t="e">
        <f t="shared" ca="1" si="190"/>
        <v>#VALUE!</v>
      </c>
      <c r="AU94" t="e">
        <f t="shared" ca="1" si="190"/>
        <v>#VALUE!</v>
      </c>
      <c r="AV94" t="e">
        <f t="shared" ca="1" si="190"/>
        <v>#VALUE!</v>
      </c>
      <c r="AW94" t="e">
        <f t="shared" ca="1" si="190"/>
        <v>#VALUE!</v>
      </c>
      <c r="AX94" s="100" t="e">
        <f t="shared" ca="1" si="190"/>
        <v>#VALUE!</v>
      </c>
      <c r="AY94" t="e">
        <f t="shared" ca="1" si="190"/>
        <v>#VALUE!</v>
      </c>
      <c r="AZ94" t="e">
        <f t="shared" ca="1" si="190"/>
        <v>#VALUE!</v>
      </c>
      <c r="BA94" t="e">
        <f t="shared" ca="1" si="190"/>
        <v>#VALUE!</v>
      </c>
      <c r="BB94" s="100" t="e">
        <f t="shared" ca="1" si="190"/>
        <v>#VALUE!</v>
      </c>
      <c r="BC94" t="e">
        <f t="shared" ca="1" si="190"/>
        <v>#VALUE!</v>
      </c>
      <c r="BD94" t="e">
        <f t="shared" ca="1" si="190"/>
        <v>#VALUE!</v>
      </c>
      <c r="BE94" t="e">
        <f t="shared" ca="1" si="190"/>
        <v>#VALUE!</v>
      </c>
      <c r="BF94" s="100" t="e">
        <f t="shared" ca="1" si="190"/>
        <v>#VALUE!</v>
      </c>
      <c r="BG94" t="e">
        <f t="shared" ca="1" si="190"/>
        <v>#VALUE!</v>
      </c>
      <c r="BH94" t="e">
        <f t="shared" ca="1" si="190"/>
        <v>#VALUE!</v>
      </c>
      <c r="BI94" t="e">
        <f t="shared" ca="1" si="190"/>
        <v>#VALUE!</v>
      </c>
      <c r="BJ94" s="100" t="e">
        <f t="shared" ca="1" si="190"/>
        <v>#VALUE!</v>
      </c>
      <c r="BK94" t="e">
        <f t="shared" ca="1" si="190"/>
        <v>#VALUE!</v>
      </c>
      <c r="BL94" t="e">
        <f t="shared" ca="1" si="190"/>
        <v>#VALUE!</v>
      </c>
      <c r="BM94" t="e">
        <f t="shared" ca="1" si="190"/>
        <v>#VALUE!</v>
      </c>
      <c r="BN94" s="100" t="e">
        <f t="shared" ca="1" si="190"/>
        <v>#VALUE!</v>
      </c>
      <c r="BO94" t="e">
        <f t="shared" ca="1" si="190"/>
        <v>#VALUE!</v>
      </c>
      <c r="BP94" t="e">
        <f t="shared" ca="1" si="190"/>
        <v>#VALUE!</v>
      </c>
      <c r="BQ94" t="e">
        <f t="shared" ca="1" si="190"/>
        <v>#VALUE!</v>
      </c>
      <c r="BR94" s="100" t="e">
        <f t="shared" ca="1" si="190"/>
        <v>#VALUE!</v>
      </c>
      <c r="BS94" t="e">
        <f t="shared" ref="BS94:ED94" ca="1" si="191">ROUND(SUM(BS64,-BS87),6)</f>
        <v>#VALUE!</v>
      </c>
      <c r="BT94" t="e">
        <f t="shared" ca="1" si="191"/>
        <v>#VALUE!</v>
      </c>
      <c r="BU94" t="e">
        <f t="shared" ca="1" si="191"/>
        <v>#VALUE!</v>
      </c>
      <c r="BV94" s="100" t="e">
        <f t="shared" ca="1" si="191"/>
        <v>#VALUE!</v>
      </c>
      <c r="BW94" t="e">
        <f t="shared" ca="1" si="191"/>
        <v>#VALUE!</v>
      </c>
      <c r="BX94" t="e">
        <f t="shared" ca="1" si="191"/>
        <v>#VALUE!</v>
      </c>
      <c r="BY94" t="e">
        <f t="shared" ca="1" si="191"/>
        <v>#VALUE!</v>
      </c>
      <c r="BZ94" s="100" t="e">
        <f t="shared" ca="1" si="191"/>
        <v>#VALUE!</v>
      </c>
      <c r="CA94" t="e">
        <f t="shared" ca="1" si="191"/>
        <v>#VALUE!</v>
      </c>
      <c r="CB94" t="e">
        <f t="shared" ca="1" si="191"/>
        <v>#VALUE!</v>
      </c>
      <c r="CC94" t="e">
        <f t="shared" ca="1" si="191"/>
        <v>#VALUE!</v>
      </c>
      <c r="CD94" s="100" t="e">
        <f t="shared" ca="1" si="191"/>
        <v>#VALUE!</v>
      </c>
      <c r="CE94" t="e">
        <f t="shared" ca="1" si="191"/>
        <v>#VALUE!</v>
      </c>
      <c r="CF94" t="e">
        <f t="shared" ca="1" si="191"/>
        <v>#VALUE!</v>
      </c>
      <c r="CG94" t="e">
        <f t="shared" ca="1" si="191"/>
        <v>#VALUE!</v>
      </c>
      <c r="CH94" s="100">
        <f t="shared" ca="1" si="191"/>
        <v>0</v>
      </c>
      <c r="CI94">
        <f t="shared" ca="1" si="191"/>
        <v>0</v>
      </c>
      <c r="CJ94">
        <f t="shared" ca="1" si="191"/>
        <v>0</v>
      </c>
      <c r="CK94">
        <f t="shared" ca="1" si="191"/>
        <v>0</v>
      </c>
      <c r="CL94" s="100">
        <f t="shared" ca="1" si="191"/>
        <v>0</v>
      </c>
      <c r="CM94">
        <f t="shared" ca="1" si="191"/>
        <v>0</v>
      </c>
      <c r="CN94">
        <f t="shared" ca="1" si="191"/>
        <v>0</v>
      </c>
      <c r="CO94">
        <f t="shared" ca="1" si="191"/>
        <v>0</v>
      </c>
      <c r="CP94" s="100">
        <f t="shared" ca="1" si="191"/>
        <v>0</v>
      </c>
      <c r="CQ94">
        <f t="shared" ca="1" si="191"/>
        <v>0</v>
      </c>
      <c r="CR94">
        <f t="shared" ca="1" si="191"/>
        <v>0</v>
      </c>
      <c r="CS94">
        <f t="shared" ca="1" si="191"/>
        <v>0</v>
      </c>
      <c r="CT94" s="100">
        <f t="shared" ca="1" si="191"/>
        <v>0</v>
      </c>
      <c r="CU94">
        <f t="shared" ca="1" si="191"/>
        <v>0</v>
      </c>
      <c r="CV94">
        <f t="shared" ca="1" si="191"/>
        <v>0</v>
      </c>
      <c r="CW94">
        <f t="shared" ca="1" si="191"/>
        <v>0</v>
      </c>
      <c r="CX94" s="100">
        <f t="shared" ca="1" si="191"/>
        <v>0</v>
      </c>
      <c r="CY94">
        <f t="shared" ca="1" si="191"/>
        <v>0</v>
      </c>
      <c r="CZ94">
        <f t="shared" ca="1" si="191"/>
        <v>0</v>
      </c>
      <c r="DA94">
        <f t="shared" ca="1" si="191"/>
        <v>0</v>
      </c>
      <c r="DB94" s="100">
        <f t="shared" ca="1" si="191"/>
        <v>0</v>
      </c>
      <c r="DC94">
        <f t="shared" ca="1" si="191"/>
        <v>0</v>
      </c>
      <c r="DD94">
        <f t="shared" ca="1" si="191"/>
        <v>0</v>
      </c>
      <c r="DE94">
        <f t="shared" ca="1" si="191"/>
        <v>0</v>
      </c>
      <c r="DF94" s="100">
        <f t="shared" ca="1" si="191"/>
        <v>0</v>
      </c>
      <c r="DG94">
        <f t="shared" ca="1" si="191"/>
        <v>0</v>
      </c>
      <c r="DH94">
        <f t="shared" ca="1" si="191"/>
        <v>0</v>
      </c>
      <c r="DI94" s="101">
        <f t="shared" ca="1" si="191"/>
        <v>0</v>
      </c>
      <c r="DK94">
        <f t="shared" ca="1" si="191"/>
        <v>0</v>
      </c>
      <c r="DL94" t="e">
        <f t="shared" ca="1" si="191"/>
        <v>#N/A</v>
      </c>
      <c r="DM94" t="e">
        <f t="shared" ca="1" si="191"/>
        <v>#VALUE!</v>
      </c>
      <c r="DN94" t="e">
        <f t="shared" ca="1" si="191"/>
        <v>#VALUE!</v>
      </c>
      <c r="DO94" t="e">
        <f t="shared" ca="1" si="191"/>
        <v>#VALUE!</v>
      </c>
      <c r="DP94" t="e">
        <f t="shared" ca="1" si="191"/>
        <v>#VALUE!</v>
      </c>
      <c r="DQ94" t="e">
        <f t="shared" ca="1" si="191"/>
        <v>#VALUE!</v>
      </c>
      <c r="DR94" t="e">
        <f t="shared" ca="1" si="191"/>
        <v>#VALUE!</v>
      </c>
      <c r="DS94" t="e">
        <f t="shared" ca="1" si="191"/>
        <v>#VALUE!</v>
      </c>
      <c r="DT94" t="e">
        <f t="shared" ca="1" si="191"/>
        <v>#VALUE!</v>
      </c>
      <c r="DU94" t="e">
        <f t="shared" ca="1" si="191"/>
        <v>#VALUE!</v>
      </c>
      <c r="DV94" t="e">
        <f t="shared" ca="1" si="191"/>
        <v>#VALUE!</v>
      </c>
      <c r="DW94" t="e">
        <f t="shared" ca="1" si="191"/>
        <v>#VALUE!</v>
      </c>
      <c r="DX94" t="e">
        <f t="shared" ca="1" si="191"/>
        <v>#VALUE!</v>
      </c>
      <c r="DY94" t="e">
        <f t="shared" ca="1" si="191"/>
        <v>#VALUE!</v>
      </c>
      <c r="DZ94" t="e">
        <f t="shared" ca="1" si="191"/>
        <v>#VALUE!</v>
      </c>
      <c r="EA94" t="e">
        <f t="shared" ca="1" si="191"/>
        <v>#VALUE!</v>
      </c>
      <c r="EB94" t="e">
        <f t="shared" ca="1" si="191"/>
        <v>#VALUE!</v>
      </c>
      <c r="EC94" t="e">
        <f t="shared" ca="1" si="191"/>
        <v>#VALUE!</v>
      </c>
      <c r="ED94" t="e">
        <f t="shared" ca="1" si="191"/>
        <v>#VALUE!</v>
      </c>
      <c r="EE94" t="e">
        <f t="shared" ref="EE94:EK94" ca="1" si="192">ROUND(SUM(EE64,-EE87),6)</f>
        <v>#VALUE!</v>
      </c>
      <c r="EF94" t="e">
        <f t="shared" ca="1" si="192"/>
        <v>#VALUE!</v>
      </c>
      <c r="EG94" t="e">
        <f t="shared" ca="1" si="192"/>
        <v>#VALUE!</v>
      </c>
      <c r="EH94" t="e">
        <f t="shared" ca="1" si="192"/>
        <v>#VALUE!</v>
      </c>
      <c r="EI94" t="e">
        <f t="shared" ca="1" si="192"/>
        <v>#VALUE!</v>
      </c>
      <c r="EJ94" t="e">
        <f t="shared" ca="1" si="192"/>
        <v>#VALUE!</v>
      </c>
      <c r="EK94" t="e">
        <f t="shared" ca="1" si="192"/>
        <v>#VALUE!</v>
      </c>
    </row>
    <row r="95" spans="1:141" outlineLevel="1" x14ac:dyDescent="0.25">
      <c r="A95" s="90"/>
      <c r="B95" s="90"/>
      <c r="C95" s="90"/>
      <c r="D95" s="90"/>
      <c r="E95" s="23" t="e">
        <f ca="1">MAX(ABS(MAX(F94:DI94)),ABS(MIN(F94:DI94)))</f>
        <v>#VALUE!</v>
      </c>
      <c r="F95" s="100"/>
      <c r="J95" s="100"/>
      <c r="N95" s="100"/>
      <c r="R95" s="100"/>
      <c r="V95" s="100"/>
      <c r="Z95" s="100"/>
      <c r="AD95" s="100"/>
      <c r="AH95" s="100"/>
      <c r="AL95" s="100"/>
      <c r="AP95" s="100"/>
      <c r="AT95" s="100"/>
      <c r="AX95" s="100"/>
      <c r="BB95" s="100"/>
      <c r="BF95" s="100"/>
      <c r="BJ95" s="100"/>
      <c r="BN95" s="100"/>
      <c r="BR95" s="100"/>
      <c r="BV95" s="100"/>
      <c r="BZ95" s="100"/>
      <c r="CD95" s="100"/>
      <c r="CH95" s="100"/>
      <c r="CL95" s="100"/>
      <c r="CP95" s="100"/>
      <c r="CT95" s="100"/>
      <c r="CX95" s="100"/>
      <c r="DB95" s="100"/>
      <c r="DF95" s="100"/>
      <c r="DI95" s="101"/>
    </row>
    <row r="96" spans="1:141" outlineLevel="1" x14ac:dyDescent="0.25">
      <c r="A96" s="90"/>
      <c r="B96" s="90"/>
      <c r="C96" s="90"/>
      <c r="D96" s="90"/>
      <c r="F96" s="100"/>
      <c r="J96" s="100"/>
      <c r="N96" s="100"/>
      <c r="R96" s="100"/>
      <c r="V96" s="100"/>
      <c r="Z96" s="100"/>
      <c r="AD96" s="100"/>
      <c r="AH96" s="100"/>
      <c r="AL96" s="100"/>
      <c r="AP96" s="100"/>
      <c r="AT96" s="100"/>
      <c r="AX96" s="100"/>
      <c r="BB96" s="100"/>
      <c r="BF96" s="100"/>
      <c r="BJ96" s="100"/>
      <c r="BN96" s="100"/>
      <c r="BR96" s="100"/>
      <c r="BV96" s="100"/>
      <c r="BZ96" s="100"/>
      <c r="CD96" s="100"/>
      <c r="CH96" s="100"/>
      <c r="CL96" s="100"/>
      <c r="CP96" s="100"/>
      <c r="CT96" s="100"/>
      <c r="CX96" s="100"/>
      <c r="DB96" s="100"/>
      <c r="DF96" s="100"/>
      <c r="DI96" s="101"/>
    </row>
    <row r="97" spans="1:141" outlineLevel="1" x14ac:dyDescent="0.25">
      <c r="A97" s="90"/>
      <c r="B97" s="90"/>
      <c r="C97" s="90"/>
      <c r="D97" s="90"/>
      <c r="E97" t="s">
        <v>283</v>
      </c>
      <c r="F97" s="100" t="str">
        <f ca="1">IF(NOT(F$4="A"),ROUND(F64-SUM(F71,F77,F83),6),"")</f>
        <v/>
      </c>
      <c r="G97" t="str">
        <f t="shared" ref="G97:BR97" ca="1" si="193">IF(NOT(G$4="A"),ROUND(G64-SUM(G71,G77,G83),6),"")</f>
        <v/>
      </c>
      <c r="H97" t="str">
        <f t="shared" ca="1" si="193"/>
        <v/>
      </c>
      <c r="I97" t="str">
        <f t="shared" ca="1" si="193"/>
        <v/>
      </c>
      <c r="J97" s="100">
        <f t="shared" ca="1" si="193"/>
        <v>0</v>
      </c>
      <c r="K97">
        <f t="shared" ca="1" si="193"/>
        <v>0</v>
      </c>
      <c r="L97">
        <f t="shared" ca="1" si="193"/>
        <v>0</v>
      </c>
      <c r="M97">
        <f t="shared" ca="1" si="193"/>
        <v>0</v>
      </c>
      <c r="N97" s="100">
        <f t="shared" ca="1" si="193"/>
        <v>0</v>
      </c>
      <c r="O97">
        <f t="shared" ca="1" si="193"/>
        <v>0</v>
      </c>
      <c r="P97">
        <f t="shared" ca="1" si="193"/>
        <v>0</v>
      </c>
      <c r="Q97">
        <f t="shared" ca="1" si="193"/>
        <v>0</v>
      </c>
      <c r="R97" s="100">
        <f t="shared" ca="1" si="193"/>
        <v>0</v>
      </c>
      <c r="S97">
        <f t="shared" ca="1" si="193"/>
        <v>0</v>
      </c>
      <c r="T97">
        <f t="shared" ca="1" si="193"/>
        <v>0</v>
      </c>
      <c r="U97">
        <f t="shared" ca="1" si="193"/>
        <v>0</v>
      </c>
      <c r="V97" s="100">
        <f t="shared" ca="1" si="193"/>
        <v>0</v>
      </c>
      <c r="W97">
        <f t="shared" ca="1" si="193"/>
        <v>0</v>
      </c>
      <c r="X97">
        <f t="shared" ca="1" si="193"/>
        <v>0</v>
      </c>
      <c r="Y97">
        <f t="shared" ca="1" si="193"/>
        <v>0</v>
      </c>
      <c r="Z97" s="100">
        <f t="shared" ca="1" si="193"/>
        <v>0</v>
      </c>
      <c r="AA97">
        <f t="shared" ca="1" si="193"/>
        <v>0</v>
      </c>
      <c r="AB97">
        <f t="shared" ca="1" si="193"/>
        <v>0</v>
      </c>
      <c r="AC97">
        <f t="shared" ca="1" si="193"/>
        <v>0</v>
      </c>
      <c r="AD97" s="100">
        <f t="shared" ca="1" si="193"/>
        <v>0</v>
      </c>
      <c r="AE97">
        <f t="shared" ca="1" si="193"/>
        <v>0</v>
      </c>
      <c r="AF97">
        <f t="shared" ca="1" si="193"/>
        <v>0</v>
      </c>
      <c r="AG97">
        <f t="shared" ca="1" si="193"/>
        <v>0</v>
      </c>
      <c r="AH97" s="100">
        <f t="shared" ca="1" si="193"/>
        <v>0</v>
      </c>
      <c r="AI97">
        <f t="shared" ca="1" si="193"/>
        <v>0</v>
      </c>
      <c r="AJ97">
        <f t="shared" ca="1" si="193"/>
        <v>0</v>
      </c>
      <c r="AK97">
        <f t="shared" ca="1" si="193"/>
        <v>0</v>
      </c>
      <c r="AL97" s="100">
        <f t="shared" ca="1" si="193"/>
        <v>0</v>
      </c>
      <c r="AM97">
        <f t="shared" ca="1" si="193"/>
        <v>0</v>
      </c>
      <c r="AN97">
        <f t="shared" ca="1" si="193"/>
        <v>0</v>
      </c>
      <c r="AO97">
        <f t="shared" ca="1" si="193"/>
        <v>0</v>
      </c>
      <c r="AP97" s="100">
        <f t="shared" ca="1" si="193"/>
        <v>0</v>
      </c>
      <c r="AQ97">
        <f t="shared" ca="1" si="193"/>
        <v>0</v>
      </c>
      <c r="AR97">
        <f t="shared" ca="1" si="193"/>
        <v>0</v>
      </c>
      <c r="AS97">
        <f t="shared" ca="1" si="193"/>
        <v>0</v>
      </c>
      <c r="AT97" s="100" t="e">
        <f t="shared" ca="1" si="193"/>
        <v>#VALUE!</v>
      </c>
      <c r="AU97" t="e">
        <f t="shared" ca="1" si="193"/>
        <v>#VALUE!</v>
      </c>
      <c r="AV97" t="e">
        <f t="shared" ca="1" si="193"/>
        <v>#VALUE!</v>
      </c>
      <c r="AW97" t="e">
        <f t="shared" ca="1" si="193"/>
        <v>#VALUE!</v>
      </c>
      <c r="AX97" s="100" t="e">
        <f t="shared" ca="1" si="193"/>
        <v>#VALUE!</v>
      </c>
      <c r="AY97" t="e">
        <f t="shared" ca="1" si="193"/>
        <v>#VALUE!</v>
      </c>
      <c r="AZ97" t="e">
        <f t="shared" ca="1" si="193"/>
        <v>#VALUE!</v>
      </c>
      <c r="BA97" t="e">
        <f t="shared" ca="1" si="193"/>
        <v>#VALUE!</v>
      </c>
      <c r="BB97" s="100" t="e">
        <f t="shared" ca="1" si="193"/>
        <v>#VALUE!</v>
      </c>
      <c r="BC97" t="e">
        <f t="shared" ca="1" si="193"/>
        <v>#VALUE!</v>
      </c>
      <c r="BD97" t="e">
        <f t="shared" ca="1" si="193"/>
        <v>#VALUE!</v>
      </c>
      <c r="BE97" t="e">
        <f t="shared" ca="1" si="193"/>
        <v>#VALUE!</v>
      </c>
      <c r="BF97" s="100" t="e">
        <f t="shared" ca="1" si="193"/>
        <v>#VALUE!</v>
      </c>
      <c r="BG97" t="e">
        <f t="shared" ca="1" si="193"/>
        <v>#VALUE!</v>
      </c>
      <c r="BH97" t="e">
        <f t="shared" ca="1" si="193"/>
        <v>#VALUE!</v>
      </c>
      <c r="BI97" t="e">
        <f t="shared" ca="1" si="193"/>
        <v>#VALUE!</v>
      </c>
      <c r="BJ97" s="100" t="e">
        <f t="shared" ca="1" si="193"/>
        <v>#VALUE!</v>
      </c>
      <c r="BK97" t="e">
        <f t="shared" ca="1" si="193"/>
        <v>#VALUE!</v>
      </c>
      <c r="BL97" t="e">
        <f t="shared" ca="1" si="193"/>
        <v>#VALUE!</v>
      </c>
      <c r="BM97" t="e">
        <f t="shared" ca="1" si="193"/>
        <v>#VALUE!</v>
      </c>
      <c r="BN97" s="100" t="e">
        <f t="shared" ca="1" si="193"/>
        <v>#VALUE!</v>
      </c>
      <c r="BO97" t="e">
        <f t="shared" ca="1" si="193"/>
        <v>#VALUE!</v>
      </c>
      <c r="BP97" t="e">
        <f t="shared" ca="1" si="193"/>
        <v>#VALUE!</v>
      </c>
      <c r="BQ97" t="e">
        <f t="shared" ca="1" si="193"/>
        <v>#VALUE!</v>
      </c>
      <c r="BR97" s="100" t="e">
        <f t="shared" ca="1" si="193"/>
        <v>#VALUE!</v>
      </c>
      <c r="BS97" t="e">
        <f t="shared" ref="BS97:DI97" ca="1" si="194">IF(NOT(BS$4="A"),ROUND(BS64-SUM(BS71,BS77,BS83),6),"")</f>
        <v>#VALUE!</v>
      </c>
      <c r="BT97" t="e">
        <f t="shared" ca="1" si="194"/>
        <v>#VALUE!</v>
      </c>
      <c r="BU97" t="e">
        <f t="shared" ca="1" si="194"/>
        <v>#VALUE!</v>
      </c>
      <c r="BV97" s="100" t="e">
        <f t="shared" ca="1" si="194"/>
        <v>#VALUE!</v>
      </c>
      <c r="BW97" t="e">
        <f t="shared" ca="1" si="194"/>
        <v>#VALUE!</v>
      </c>
      <c r="BX97" t="e">
        <f t="shared" ca="1" si="194"/>
        <v>#VALUE!</v>
      </c>
      <c r="BY97" t="e">
        <f t="shared" ca="1" si="194"/>
        <v>#VALUE!</v>
      </c>
      <c r="BZ97" s="100" t="e">
        <f t="shared" ca="1" si="194"/>
        <v>#VALUE!</v>
      </c>
      <c r="CA97" t="e">
        <f t="shared" ca="1" si="194"/>
        <v>#VALUE!</v>
      </c>
      <c r="CB97" t="e">
        <f t="shared" ca="1" si="194"/>
        <v>#VALUE!</v>
      </c>
      <c r="CC97" t="e">
        <f t="shared" ca="1" si="194"/>
        <v>#VALUE!</v>
      </c>
      <c r="CD97" s="100" t="e">
        <f t="shared" ca="1" si="194"/>
        <v>#VALUE!</v>
      </c>
      <c r="CE97" t="e">
        <f t="shared" ca="1" si="194"/>
        <v>#VALUE!</v>
      </c>
      <c r="CF97" t="e">
        <f t="shared" ca="1" si="194"/>
        <v>#VALUE!</v>
      </c>
      <c r="CG97" t="e">
        <f t="shared" ca="1" si="194"/>
        <v>#VALUE!</v>
      </c>
      <c r="CH97" s="100" t="str">
        <f t="shared" ca="1" si="194"/>
        <v/>
      </c>
      <c r="CI97" t="str">
        <f t="shared" ca="1" si="194"/>
        <v/>
      </c>
      <c r="CJ97" t="str">
        <f t="shared" ca="1" si="194"/>
        <v/>
      </c>
      <c r="CK97" t="str">
        <f t="shared" ca="1" si="194"/>
        <v/>
      </c>
      <c r="CL97" s="100" t="str">
        <f t="shared" ca="1" si="194"/>
        <v/>
      </c>
      <c r="CM97" t="str">
        <f t="shared" ca="1" si="194"/>
        <v/>
      </c>
      <c r="CN97" t="str">
        <f t="shared" ca="1" si="194"/>
        <v/>
      </c>
      <c r="CO97" t="str">
        <f t="shared" ca="1" si="194"/>
        <v/>
      </c>
      <c r="CP97" s="100" t="str">
        <f t="shared" ca="1" si="194"/>
        <v/>
      </c>
      <c r="CQ97" t="str">
        <f t="shared" ca="1" si="194"/>
        <v/>
      </c>
      <c r="CR97" t="str">
        <f t="shared" ca="1" si="194"/>
        <v/>
      </c>
      <c r="CS97" t="str">
        <f t="shared" ca="1" si="194"/>
        <v/>
      </c>
      <c r="CT97" s="100" t="str">
        <f t="shared" ca="1" si="194"/>
        <v/>
      </c>
      <c r="CU97" t="str">
        <f t="shared" ca="1" si="194"/>
        <v/>
      </c>
      <c r="CV97" t="str">
        <f t="shared" ca="1" si="194"/>
        <v/>
      </c>
      <c r="CW97" t="str">
        <f t="shared" ca="1" si="194"/>
        <v/>
      </c>
      <c r="CX97" s="100" t="str">
        <f t="shared" ca="1" si="194"/>
        <v/>
      </c>
      <c r="CY97" t="str">
        <f t="shared" ca="1" si="194"/>
        <v/>
      </c>
      <c r="CZ97" t="str">
        <f t="shared" ca="1" si="194"/>
        <v/>
      </c>
      <c r="DA97" t="str">
        <f t="shared" ca="1" si="194"/>
        <v/>
      </c>
      <c r="DB97" s="100" t="str">
        <f t="shared" ca="1" si="194"/>
        <v/>
      </c>
      <c r="DC97" t="str">
        <f t="shared" ca="1" si="194"/>
        <v/>
      </c>
      <c r="DD97" t="str">
        <f t="shared" ca="1" si="194"/>
        <v/>
      </c>
      <c r="DE97" t="str">
        <f t="shared" ca="1" si="194"/>
        <v/>
      </c>
      <c r="DF97" s="100" t="str">
        <f t="shared" ca="1" si="194"/>
        <v/>
      </c>
      <c r="DG97" t="str">
        <f t="shared" ca="1" si="194"/>
        <v/>
      </c>
      <c r="DH97" t="str">
        <f t="shared" ca="1" si="194"/>
        <v/>
      </c>
      <c r="DI97" s="101" t="str">
        <f t="shared" ca="1" si="194"/>
        <v/>
      </c>
    </row>
    <row r="98" spans="1:141" outlineLevel="1" x14ac:dyDescent="0.25">
      <c r="A98" s="90"/>
      <c r="B98" s="90"/>
      <c r="C98" s="90"/>
      <c r="D98" s="90"/>
      <c r="F98" s="100"/>
      <c r="J98" s="100"/>
      <c r="N98" s="100"/>
      <c r="R98" s="100"/>
      <c r="V98" s="100"/>
      <c r="Z98" s="100"/>
      <c r="AD98" s="100"/>
      <c r="AH98" s="100"/>
      <c r="AL98" s="100"/>
      <c r="AP98" s="100"/>
      <c r="AT98" s="100"/>
      <c r="AX98" s="100"/>
      <c r="BB98" s="100"/>
      <c r="BF98" s="100"/>
      <c r="BJ98" s="100"/>
      <c r="BN98" s="100"/>
      <c r="BR98" s="100"/>
      <c r="BV98" s="100"/>
      <c r="BZ98" s="100"/>
      <c r="CD98" s="100"/>
      <c r="CH98" s="100"/>
      <c r="CL98" s="100"/>
      <c r="CP98" s="100"/>
      <c r="CT98" s="100"/>
      <c r="CX98" s="100"/>
      <c r="DB98" s="100"/>
      <c r="DF98" s="100"/>
      <c r="DI98" s="101"/>
    </row>
    <row r="99" spans="1:141" outlineLevel="1" x14ac:dyDescent="0.25">
      <c r="A99" s="90"/>
      <c r="B99" s="90"/>
      <c r="C99" s="111"/>
      <c r="D99" s="90"/>
      <c r="E99" t="s">
        <v>285</v>
      </c>
      <c r="F99" s="133"/>
      <c r="G99" s="34"/>
      <c r="H99" s="34"/>
      <c r="I99" s="34"/>
      <c r="J99" s="133"/>
      <c r="K99" s="34"/>
      <c r="L99" s="34"/>
      <c r="M99" s="34"/>
      <c r="N99" s="133"/>
      <c r="O99" s="34"/>
      <c r="P99" s="34"/>
      <c r="Q99" s="34"/>
      <c r="R99" s="133"/>
      <c r="S99" s="34"/>
      <c r="T99" s="34"/>
      <c r="U99" s="34"/>
      <c r="V99" s="133"/>
      <c r="W99" s="34"/>
      <c r="X99" s="34"/>
      <c r="Y99" s="34"/>
      <c r="Z99" s="133"/>
      <c r="AA99" s="34"/>
      <c r="AB99" s="34"/>
      <c r="AC99" s="34"/>
      <c r="AD99" s="133"/>
      <c r="AE99" s="34"/>
      <c r="AF99" s="34"/>
      <c r="AG99" s="34"/>
      <c r="AH99" s="133"/>
      <c r="AI99" s="34"/>
      <c r="AJ99" s="34"/>
      <c r="AK99" s="34"/>
      <c r="AL99" s="133"/>
      <c r="AM99" s="34"/>
      <c r="AN99" s="34"/>
      <c r="AO99" s="34"/>
      <c r="AP99" s="133"/>
      <c r="AQ99" s="34"/>
      <c r="AR99" s="34"/>
      <c r="AS99" s="34"/>
      <c r="AT99" s="133"/>
      <c r="AU99" s="34"/>
      <c r="AV99" s="34"/>
      <c r="AW99" s="34"/>
      <c r="AX99" s="133"/>
      <c r="AY99" s="34"/>
      <c r="AZ99" s="34"/>
      <c r="BA99" s="34"/>
      <c r="BB99" s="133"/>
      <c r="BC99" s="34"/>
      <c r="BD99" s="34"/>
      <c r="BE99" s="34"/>
      <c r="BF99" s="133"/>
      <c r="BG99" s="34"/>
      <c r="BH99" s="34"/>
      <c r="BI99" s="34"/>
      <c r="BJ99" s="133"/>
      <c r="BK99" s="34"/>
      <c r="BL99" s="34"/>
      <c r="BM99" s="34"/>
      <c r="BN99" s="133"/>
      <c r="BO99" s="34"/>
      <c r="BP99" s="34"/>
      <c r="BQ99" s="34"/>
      <c r="BR99" s="133"/>
      <c r="BS99" s="34"/>
      <c r="BT99" s="34"/>
      <c r="BU99" s="34"/>
      <c r="BV99" s="133"/>
      <c r="BW99" s="34"/>
      <c r="BX99" s="34"/>
      <c r="BY99" s="34"/>
      <c r="BZ99" s="133"/>
      <c r="CA99" s="34"/>
      <c r="CB99" s="34"/>
      <c r="CC99" s="34"/>
      <c r="CD99" s="133"/>
      <c r="CE99" s="34"/>
      <c r="CF99" s="34"/>
      <c r="CG99" s="34"/>
      <c r="CH99" s="133"/>
      <c r="CI99" s="34"/>
      <c r="CJ99" s="34"/>
      <c r="CK99" s="34"/>
      <c r="CL99" s="133"/>
      <c r="CM99" s="34"/>
      <c r="CN99" s="34"/>
      <c r="CO99" s="34"/>
      <c r="CP99" s="133"/>
      <c r="CQ99" s="34"/>
      <c r="CR99" s="34"/>
      <c r="CS99" s="34"/>
      <c r="CT99" s="133"/>
      <c r="CU99" s="34"/>
      <c r="CV99" s="34"/>
      <c r="CW99" s="34"/>
      <c r="CX99" s="133"/>
      <c r="CY99" s="34"/>
      <c r="CZ99" s="34"/>
      <c r="DA99" s="34"/>
      <c r="DB99" s="133"/>
      <c r="DC99" s="34"/>
      <c r="DD99" s="34"/>
      <c r="DE99" s="34"/>
      <c r="DF99" s="133"/>
      <c r="DG99" s="34"/>
      <c r="DH99" s="34"/>
      <c r="DI99" s="1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row>
    <row r="100" spans="1:141" outlineLevel="1" x14ac:dyDescent="0.25">
      <c r="A100" s="90"/>
      <c r="B100" s="90"/>
      <c r="C100" s="111"/>
      <c r="D100" s="90"/>
      <c r="E100" s="23" t="e">
        <f ca="1">MAX(ABS(MAX(F85:DI85)),ABS(MIN(F85:DI85)))</f>
        <v>#VALUE!</v>
      </c>
      <c r="F100" s="133"/>
      <c r="G100" s="34"/>
      <c r="H100" s="34"/>
      <c r="I100" s="34"/>
      <c r="J100" s="133"/>
      <c r="K100" s="34"/>
      <c r="L100" s="34"/>
      <c r="M100" s="34"/>
      <c r="N100" s="133"/>
      <c r="O100" s="34"/>
      <c r="P100" s="34"/>
      <c r="Q100" s="34"/>
      <c r="R100" s="133"/>
      <c r="S100" s="34"/>
      <c r="T100" s="34"/>
      <c r="U100" s="34"/>
      <c r="V100" s="133"/>
      <c r="W100" s="34"/>
      <c r="X100" s="34"/>
      <c r="Y100" s="34"/>
      <c r="Z100" s="133"/>
      <c r="AA100" s="34"/>
      <c r="AB100" s="34"/>
      <c r="AC100" s="34"/>
      <c r="AD100" s="133"/>
      <c r="AE100" s="34"/>
      <c r="AF100" s="34"/>
      <c r="AG100" s="34"/>
      <c r="AH100" s="133"/>
      <c r="AI100" s="34"/>
      <c r="AJ100" s="34"/>
      <c r="AK100" s="34"/>
      <c r="AL100" s="133"/>
      <c r="AM100" s="34"/>
      <c r="AN100" s="34"/>
      <c r="AO100" s="34"/>
      <c r="AP100" s="133"/>
      <c r="AQ100" s="34"/>
      <c r="AR100" s="34"/>
      <c r="AS100" s="34"/>
      <c r="AT100" s="133"/>
      <c r="AU100" s="34"/>
      <c r="AV100" s="34"/>
      <c r="AW100" s="34"/>
      <c r="AX100" s="133"/>
      <c r="AY100" s="34"/>
      <c r="AZ100" s="34"/>
      <c r="BA100" s="34"/>
      <c r="BB100" s="133"/>
      <c r="BC100" s="34"/>
      <c r="BD100" s="34"/>
      <c r="BE100" s="34"/>
      <c r="BF100" s="133"/>
      <c r="BG100" s="34"/>
      <c r="BH100" s="34"/>
      <c r="BI100" s="34"/>
      <c r="BJ100" s="133"/>
      <c r="BK100" s="34"/>
      <c r="BL100" s="34"/>
      <c r="BM100" s="34"/>
      <c r="BN100" s="133"/>
      <c r="BO100" s="34"/>
      <c r="BP100" s="34"/>
      <c r="BQ100" s="34"/>
      <c r="BR100" s="133"/>
      <c r="BS100" s="34"/>
      <c r="BT100" s="34"/>
      <c r="BU100" s="34"/>
      <c r="BV100" s="133"/>
      <c r="BW100" s="34"/>
      <c r="BX100" s="34"/>
      <c r="BY100" s="34"/>
      <c r="BZ100" s="133"/>
      <c r="CA100" s="34"/>
      <c r="CB100" s="34"/>
      <c r="CC100" s="34"/>
      <c r="CD100" s="133"/>
      <c r="CE100" s="34"/>
      <c r="CF100" s="34"/>
      <c r="CG100" s="34"/>
      <c r="CH100" s="133"/>
      <c r="CI100" s="34"/>
      <c r="CJ100" s="34"/>
      <c r="CK100" s="34"/>
      <c r="CL100" s="133"/>
      <c r="CM100" s="34"/>
      <c r="CN100" s="34"/>
      <c r="CO100" s="34"/>
      <c r="CP100" s="133"/>
      <c r="CQ100" s="34"/>
      <c r="CR100" s="34"/>
      <c r="CS100" s="34"/>
      <c r="CT100" s="133"/>
      <c r="CU100" s="34"/>
      <c r="CV100" s="34"/>
      <c r="CW100" s="34"/>
      <c r="CX100" s="133"/>
      <c r="CY100" s="34"/>
      <c r="CZ100" s="34"/>
      <c r="DA100" s="34"/>
      <c r="DB100" s="133"/>
      <c r="DC100" s="34"/>
      <c r="DD100" s="34"/>
      <c r="DE100" s="34"/>
      <c r="DF100" s="133"/>
      <c r="DG100" s="34"/>
      <c r="DH100" s="34"/>
      <c r="DI100" s="1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row>
    <row r="101" spans="1:141" outlineLevel="1" x14ac:dyDescent="0.25">
      <c r="A101" s="129"/>
      <c r="B101" s="129"/>
      <c r="C101" s="129"/>
      <c r="D101" s="129"/>
      <c r="E101" s="122"/>
      <c r="F101" s="130"/>
      <c r="G101" s="122"/>
      <c r="H101" s="122"/>
      <c r="I101" s="122"/>
      <c r="J101" s="130"/>
      <c r="K101" s="122"/>
      <c r="L101" s="122"/>
      <c r="M101" s="122"/>
      <c r="N101" s="130"/>
      <c r="O101" s="122"/>
      <c r="P101" s="122"/>
      <c r="Q101" s="122"/>
      <c r="R101" s="130"/>
      <c r="S101" s="122"/>
      <c r="T101" s="122"/>
      <c r="U101" s="122"/>
      <c r="V101" s="130"/>
      <c r="W101" s="122"/>
      <c r="X101" s="122"/>
      <c r="Y101" s="122"/>
      <c r="Z101" s="130"/>
      <c r="AA101" s="122"/>
      <c r="AB101" s="122"/>
      <c r="AC101" s="122"/>
      <c r="AD101" s="130"/>
      <c r="AE101" s="122"/>
      <c r="AF101" s="122"/>
      <c r="AG101" s="122"/>
      <c r="AH101" s="130"/>
      <c r="AI101" s="122"/>
      <c r="AJ101" s="122"/>
      <c r="AK101" s="122"/>
      <c r="AL101" s="130"/>
      <c r="AM101" s="122"/>
      <c r="AN101" s="122"/>
      <c r="AO101" s="122"/>
      <c r="AP101" s="130"/>
      <c r="AQ101" s="122"/>
      <c r="AR101" s="122"/>
      <c r="AS101" s="122"/>
      <c r="AT101" s="130"/>
      <c r="AU101" s="122"/>
      <c r="AV101" s="122"/>
      <c r="AW101" s="122"/>
      <c r="AX101" s="130"/>
      <c r="AY101" s="122"/>
      <c r="AZ101" s="122"/>
      <c r="BA101" s="122"/>
      <c r="BB101" s="130"/>
      <c r="BC101" s="122"/>
      <c r="BD101" s="122"/>
      <c r="BE101" s="122"/>
      <c r="BF101" s="130"/>
      <c r="BG101" s="122"/>
      <c r="BH101" s="122"/>
      <c r="BI101" s="122"/>
      <c r="BJ101" s="130"/>
      <c r="BK101" s="122"/>
      <c r="BL101" s="122"/>
      <c r="BM101" s="122"/>
      <c r="BN101" s="130"/>
      <c r="BO101" s="122"/>
      <c r="BP101" s="122"/>
      <c r="BQ101" s="122"/>
      <c r="BR101" s="130"/>
      <c r="BS101" s="122"/>
      <c r="BT101" s="122"/>
      <c r="BU101" s="122"/>
      <c r="BV101" s="130"/>
      <c r="BW101" s="122"/>
      <c r="BX101" s="122"/>
      <c r="BY101" s="122"/>
      <c r="BZ101" s="130"/>
      <c r="CA101" s="122"/>
      <c r="CB101" s="122"/>
      <c r="CC101" s="122"/>
      <c r="CD101" s="130"/>
      <c r="CE101" s="122"/>
      <c r="CF101" s="122"/>
      <c r="CG101" s="122"/>
      <c r="CH101" s="130"/>
      <c r="CI101" s="122"/>
      <c r="CJ101" s="122"/>
      <c r="CK101" s="122"/>
      <c r="CL101" s="130"/>
      <c r="CM101" s="122"/>
      <c r="CN101" s="122"/>
      <c r="CO101" s="122"/>
      <c r="CP101" s="130"/>
      <c r="CQ101" s="122"/>
      <c r="CR101" s="122"/>
      <c r="CS101" s="122"/>
      <c r="CT101" s="130"/>
      <c r="CU101" s="122"/>
      <c r="CV101" s="122"/>
      <c r="CW101" s="122"/>
      <c r="CX101" s="130"/>
      <c r="CY101" s="122"/>
      <c r="CZ101" s="122"/>
      <c r="DA101" s="122"/>
      <c r="DB101" s="130"/>
      <c r="DC101" s="122"/>
      <c r="DD101" s="122"/>
      <c r="DE101" s="122"/>
      <c r="DF101" s="130"/>
      <c r="DG101" s="122"/>
      <c r="DH101" s="122"/>
      <c r="DI101" s="131"/>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2"/>
      <c r="EI101" s="122"/>
      <c r="EJ101" s="122"/>
      <c r="EK101" s="122"/>
    </row>
    <row r="102" spans="1:141" outlineLevel="1" x14ac:dyDescent="0.25">
      <c r="A102" s="90"/>
      <c r="B102" s="90"/>
      <c r="C102" s="90"/>
      <c r="D102" s="90"/>
      <c r="F102" s="100"/>
      <c r="I102" s="101"/>
      <c r="J102" s="100"/>
      <c r="M102" s="101"/>
      <c r="N102" s="100"/>
      <c r="Q102" s="101"/>
      <c r="R102" s="100"/>
      <c r="U102" s="101"/>
      <c r="V102" s="100"/>
      <c r="Y102" s="101"/>
      <c r="Z102" s="100"/>
      <c r="AC102" s="101"/>
      <c r="AD102" s="100"/>
      <c r="AG102" s="101"/>
      <c r="AH102" s="100"/>
      <c r="AK102" s="101"/>
      <c r="AL102" s="100"/>
      <c r="AO102" s="101"/>
      <c r="AP102" s="100"/>
      <c r="AS102" s="101"/>
      <c r="AT102" s="100"/>
      <c r="AW102" s="101"/>
      <c r="AX102" s="100"/>
      <c r="BA102" s="101"/>
      <c r="BB102" s="100"/>
      <c r="BE102" s="101"/>
      <c r="BF102" s="100"/>
      <c r="BI102" s="101"/>
      <c r="BJ102" s="100"/>
      <c r="BM102" s="101"/>
      <c r="BN102" s="100"/>
      <c r="BQ102" s="101"/>
      <c r="BR102" s="100"/>
      <c r="BU102" s="101"/>
      <c r="BV102" s="100"/>
      <c r="BY102" s="101"/>
      <c r="BZ102" s="100"/>
      <c r="CC102" s="101"/>
      <c r="CD102" s="100"/>
      <c r="CG102" s="101"/>
      <c r="CH102" s="100"/>
      <c r="CK102" s="101"/>
      <c r="CL102" s="100"/>
      <c r="CO102" s="101"/>
      <c r="CP102" s="100"/>
      <c r="CS102" s="101"/>
      <c r="CT102" s="100"/>
      <c r="CW102" s="101"/>
      <c r="CX102" s="100"/>
      <c r="DA102" s="101"/>
      <c r="DB102" s="100"/>
      <c r="DE102" s="101"/>
      <c r="DF102" s="100"/>
      <c r="DI102" s="101"/>
    </row>
    <row r="103" spans="1:141" outlineLevel="1" x14ac:dyDescent="0.25">
      <c r="A103" s="90"/>
      <c r="B103" s="90"/>
      <c r="C103" s="90"/>
      <c r="D103" s="90"/>
      <c r="E103" s="132" t="s">
        <v>286</v>
      </c>
      <c r="F103" s="100"/>
      <c r="I103" s="101"/>
      <c r="J103" s="100"/>
      <c r="M103" s="101"/>
      <c r="N103" s="100"/>
      <c r="Q103" s="101"/>
      <c r="R103" s="100"/>
      <c r="U103" s="101"/>
      <c r="V103" s="100"/>
      <c r="Y103" s="101"/>
      <c r="Z103" s="100"/>
      <c r="AC103" s="101"/>
      <c r="AD103" s="100"/>
      <c r="AG103" s="101"/>
      <c r="AH103" s="100"/>
      <c r="AK103" s="101"/>
      <c r="AL103" s="100"/>
      <c r="AO103" s="101"/>
      <c r="AP103" s="100"/>
      <c r="AS103" s="101"/>
      <c r="AT103" s="100"/>
      <c r="AW103" s="101"/>
      <c r="AX103" s="100"/>
      <c r="BA103" s="101"/>
      <c r="BB103" s="100"/>
      <c r="BE103" s="101"/>
      <c r="BF103" s="100"/>
      <c r="BI103" s="101"/>
      <c r="BJ103" s="100"/>
      <c r="BM103" s="101"/>
      <c r="BN103" s="100"/>
      <c r="BQ103" s="101"/>
      <c r="BR103" s="100"/>
      <c r="BU103" s="101"/>
      <c r="BV103" s="100"/>
      <c r="BY103" s="101"/>
      <c r="BZ103" s="100"/>
      <c r="CC103" s="101"/>
      <c r="CD103" s="100"/>
      <c r="CG103" s="101"/>
      <c r="CH103" s="100"/>
      <c r="CK103" s="101"/>
      <c r="CL103" s="100"/>
      <c r="CO103" s="101"/>
      <c r="CP103" s="100"/>
      <c r="CS103" s="101"/>
      <c r="CT103" s="100"/>
      <c r="CW103" s="101"/>
      <c r="CX103" s="100"/>
      <c r="DA103" s="101"/>
      <c r="DB103" s="100"/>
      <c r="DE103" s="101"/>
      <c r="DF103" s="100"/>
      <c r="DI103" s="101"/>
    </row>
    <row r="104" spans="1:141" outlineLevel="1" x14ac:dyDescent="0.25">
      <c r="A104" s="90"/>
      <c r="B104" s="90"/>
      <c r="C104" s="90"/>
      <c r="D104" s="90"/>
      <c r="F104" s="100"/>
      <c r="I104" s="101"/>
      <c r="J104" s="100"/>
      <c r="M104" s="101"/>
      <c r="N104" s="100"/>
      <c r="Q104" s="101"/>
      <c r="R104" s="100"/>
      <c r="U104" s="101"/>
      <c r="V104" s="100"/>
      <c r="Y104" s="101"/>
      <c r="Z104" s="100"/>
      <c r="AC104" s="101"/>
      <c r="AD104" s="100"/>
      <c r="AG104" s="101"/>
      <c r="AH104" s="100"/>
      <c r="AK104" s="101"/>
      <c r="AL104" s="100"/>
      <c r="AO104" s="101"/>
      <c r="AP104" s="100"/>
      <c r="AS104" s="101"/>
      <c r="AT104" s="100"/>
      <c r="AW104" s="101"/>
      <c r="AX104" s="100"/>
      <c r="BA104" s="101"/>
      <c r="BB104" s="100"/>
      <c r="BE104" s="101"/>
      <c r="BF104" s="100"/>
      <c r="BI104" s="101"/>
      <c r="BJ104" s="100"/>
      <c r="BM104" s="101"/>
      <c r="BN104" s="100"/>
      <c r="BQ104" s="101"/>
      <c r="BR104" s="100"/>
      <c r="BU104" s="101"/>
      <c r="BV104" s="100"/>
      <c r="BY104" s="101"/>
      <c r="BZ104" s="100"/>
      <c r="CC104" s="101"/>
      <c r="CD104" s="100"/>
      <c r="CG104" s="101"/>
      <c r="CH104" s="100"/>
      <c r="CK104" s="101"/>
      <c r="CL104" s="100"/>
      <c r="CO104" s="101"/>
      <c r="CP104" s="100"/>
      <c r="CS104" s="101"/>
      <c r="CT104" s="100"/>
      <c r="CW104" s="101"/>
      <c r="CX104" s="100"/>
      <c r="DA104" s="101"/>
      <c r="DB104" s="100"/>
      <c r="DE104" s="101"/>
      <c r="DF104" s="100"/>
      <c r="DI104" s="101"/>
    </row>
    <row r="105" spans="1:141" outlineLevel="1" x14ac:dyDescent="0.25">
      <c r="A105" s="90"/>
      <c r="B105" s="90"/>
      <c r="C105" s="111"/>
      <c r="D105" s="90"/>
      <c r="E105" t="s">
        <v>287</v>
      </c>
      <c r="F105" s="133"/>
      <c r="G105" s="34"/>
      <c r="H105" s="34"/>
      <c r="I105" s="134"/>
      <c r="J105" s="133"/>
      <c r="K105" s="34"/>
      <c r="L105" s="34"/>
      <c r="M105" s="134"/>
      <c r="N105" s="133"/>
      <c r="O105" s="34"/>
      <c r="P105" s="34"/>
      <c r="Q105" s="134"/>
      <c r="R105" s="133"/>
      <c r="S105" s="34"/>
      <c r="T105" s="34"/>
      <c r="U105" s="134"/>
      <c r="V105" s="133"/>
      <c r="W105" s="34"/>
      <c r="X105" s="34"/>
      <c r="Y105" s="134"/>
      <c r="Z105" s="133"/>
      <c r="AA105" s="34"/>
      <c r="AB105" s="34"/>
      <c r="AC105" s="134"/>
      <c r="AD105" s="133"/>
      <c r="AE105" s="34"/>
      <c r="AF105" s="34"/>
      <c r="AG105" s="134"/>
      <c r="AH105" s="133"/>
      <c r="AI105" s="34"/>
      <c r="AJ105" s="34"/>
      <c r="AK105" s="134"/>
      <c r="AL105" s="133"/>
      <c r="AM105" s="34"/>
      <c r="AN105" s="34"/>
      <c r="AO105" s="134"/>
      <c r="AP105" s="133" t="e">
        <f t="shared" ref="AP105:BU105" ca="1" si="195">IF(NOT(AP$4="A"),AP44,"")</f>
        <v>#VALUE!</v>
      </c>
      <c r="AQ105" s="34" t="e">
        <f t="shared" ca="1" si="195"/>
        <v>#VALUE!</v>
      </c>
      <c r="AR105" s="34" t="e">
        <f t="shared" ca="1" si="195"/>
        <v>#VALUE!</v>
      </c>
      <c r="AS105" s="134" t="e">
        <f t="shared" ca="1" si="195"/>
        <v>#VALUE!</v>
      </c>
      <c r="AT105" s="133" t="e">
        <f t="shared" ca="1" si="195"/>
        <v>#VALUE!</v>
      </c>
      <c r="AU105" s="34" t="e">
        <f t="shared" ca="1" si="195"/>
        <v>#VALUE!</v>
      </c>
      <c r="AV105" s="34" t="e">
        <f t="shared" ca="1" si="195"/>
        <v>#VALUE!</v>
      </c>
      <c r="AW105" s="134" t="e">
        <f t="shared" ca="1" si="195"/>
        <v>#VALUE!</v>
      </c>
      <c r="AX105" s="133" t="e">
        <f t="shared" ca="1" si="195"/>
        <v>#VALUE!</v>
      </c>
      <c r="AY105" s="34" t="e">
        <f t="shared" ca="1" si="195"/>
        <v>#VALUE!</v>
      </c>
      <c r="AZ105" s="34" t="e">
        <f t="shared" ca="1" si="195"/>
        <v>#VALUE!</v>
      </c>
      <c r="BA105" s="134" t="e">
        <f t="shared" ca="1" si="195"/>
        <v>#VALUE!</v>
      </c>
      <c r="BB105" s="133" t="e">
        <f t="shared" ca="1" si="195"/>
        <v>#VALUE!</v>
      </c>
      <c r="BC105" s="34" t="e">
        <f t="shared" ca="1" si="195"/>
        <v>#VALUE!</v>
      </c>
      <c r="BD105" s="34" t="e">
        <f t="shared" ca="1" si="195"/>
        <v>#VALUE!</v>
      </c>
      <c r="BE105" s="134" t="e">
        <f t="shared" ca="1" si="195"/>
        <v>#VALUE!</v>
      </c>
      <c r="BF105" s="133" t="e">
        <f t="shared" ca="1" si="195"/>
        <v>#VALUE!</v>
      </c>
      <c r="BG105" s="34" t="e">
        <f t="shared" ca="1" si="195"/>
        <v>#VALUE!</v>
      </c>
      <c r="BH105" s="34" t="e">
        <f t="shared" ca="1" si="195"/>
        <v>#VALUE!</v>
      </c>
      <c r="BI105" s="134" t="e">
        <f t="shared" ca="1" si="195"/>
        <v>#VALUE!</v>
      </c>
      <c r="BJ105" s="133" t="e">
        <f t="shared" ca="1" si="195"/>
        <v>#VALUE!</v>
      </c>
      <c r="BK105" s="34" t="e">
        <f t="shared" ca="1" si="195"/>
        <v>#VALUE!</v>
      </c>
      <c r="BL105" s="34" t="e">
        <f t="shared" ca="1" si="195"/>
        <v>#VALUE!</v>
      </c>
      <c r="BM105" s="134" t="e">
        <f t="shared" ca="1" si="195"/>
        <v>#VALUE!</v>
      </c>
      <c r="BN105" s="133" t="e">
        <f t="shared" ca="1" si="195"/>
        <v>#VALUE!</v>
      </c>
      <c r="BO105" s="34" t="e">
        <f t="shared" ca="1" si="195"/>
        <v>#VALUE!</v>
      </c>
      <c r="BP105" s="34" t="e">
        <f t="shared" ca="1" si="195"/>
        <v>#VALUE!</v>
      </c>
      <c r="BQ105" s="134" t="e">
        <f t="shared" ca="1" si="195"/>
        <v>#VALUE!</v>
      </c>
      <c r="BR105" s="133" t="e">
        <f t="shared" ca="1" si="195"/>
        <v>#VALUE!</v>
      </c>
      <c r="BS105" s="34" t="e">
        <f t="shared" ca="1" si="195"/>
        <v>#VALUE!</v>
      </c>
      <c r="BT105" s="34" t="e">
        <f t="shared" ca="1" si="195"/>
        <v>#VALUE!</v>
      </c>
      <c r="BU105" s="134" t="e">
        <f t="shared" ca="1" si="195"/>
        <v>#VALUE!</v>
      </c>
      <c r="BV105" s="133" t="e">
        <f t="shared" ref="BV105:DA105" ca="1" si="196">IF(NOT(BV$4="A"),BV44,"")</f>
        <v>#VALUE!</v>
      </c>
      <c r="BW105" s="34" t="e">
        <f t="shared" ca="1" si="196"/>
        <v>#VALUE!</v>
      </c>
      <c r="BX105" s="34" t="e">
        <f t="shared" ca="1" si="196"/>
        <v>#VALUE!</v>
      </c>
      <c r="BY105" s="134" t="e">
        <f t="shared" ca="1" si="196"/>
        <v>#VALUE!</v>
      </c>
      <c r="BZ105" s="133" t="e">
        <f t="shared" ca="1" si="196"/>
        <v>#VALUE!</v>
      </c>
      <c r="CA105" s="34" t="e">
        <f t="shared" ca="1" si="196"/>
        <v>#VALUE!</v>
      </c>
      <c r="CB105" s="34" t="e">
        <f t="shared" ca="1" si="196"/>
        <v>#VALUE!</v>
      </c>
      <c r="CC105" s="134" t="e">
        <f t="shared" ca="1" si="196"/>
        <v>#VALUE!</v>
      </c>
      <c r="CD105" s="133" t="e">
        <f t="shared" ca="1" si="196"/>
        <v>#VALUE!</v>
      </c>
      <c r="CE105" s="34" t="e">
        <f t="shared" ca="1" si="196"/>
        <v>#VALUE!</v>
      </c>
      <c r="CF105" s="34" t="e">
        <f t="shared" ca="1" si="196"/>
        <v>#VALUE!</v>
      </c>
      <c r="CG105" s="134" t="e">
        <f t="shared" ca="1" si="196"/>
        <v>#VALUE!</v>
      </c>
      <c r="CH105" s="133" t="str">
        <f t="shared" ca="1" si="196"/>
        <v/>
      </c>
      <c r="CI105" s="34" t="str">
        <f t="shared" ca="1" si="196"/>
        <v/>
      </c>
      <c r="CJ105" s="34" t="str">
        <f t="shared" ca="1" si="196"/>
        <v/>
      </c>
      <c r="CK105" s="134" t="str">
        <f t="shared" ca="1" si="196"/>
        <v/>
      </c>
      <c r="CL105" s="133" t="str">
        <f t="shared" ca="1" si="196"/>
        <v/>
      </c>
      <c r="CM105" s="34" t="str">
        <f t="shared" ca="1" si="196"/>
        <v/>
      </c>
      <c r="CN105" s="34" t="str">
        <f t="shared" ca="1" si="196"/>
        <v/>
      </c>
      <c r="CO105" s="134" t="str">
        <f t="shared" ca="1" si="196"/>
        <v/>
      </c>
      <c r="CP105" s="133" t="str">
        <f t="shared" ca="1" si="196"/>
        <v/>
      </c>
      <c r="CQ105" s="34" t="str">
        <f t="shared" ca="1" si="196"/>
        <v/>
      </c>
      <c r="CR105" s="34" t="str">
        <f t="shared" ca="1" si="196"/>
        <v/>
      </c>
      <c r="CS105" s="134" t="str">
        <f t="shared" ca="1" si="196"/>
        <v/>
      </c>
      <c r="CT105" s="133" t="str">
        <f t="shared" ca="1" si="196"/>
        <v/>
      </c>
      <c r="CU105" s="34" t="str">
        <f t="shared" ca="1" si="196"/>
        <v/>
      </c>
      <c r="CV105" s="34" t="str">
        <f t="shared" ca="1" si="196"/>
        <v/>
      </c>
      <c r="CW105" s="134" t="str">
        <f t="shared" ca="1" si="196"/>
        <v/>
      </c>
      <c r="CX105" s="133" t="str">
        <f t="shared" ca="1" si="196"/>
        <v/>
      </c>
      <c r="CY105" s="34" t="str">
        <f t="shared" ca="1" si="196"/>
        <v/>
      </c>
      <c r="CZ105" s="34" t="str">
        <f t="shared" ca="1" si="196"/>
        <v/>
      </c>
      <c r="DA105" s="134" t="str">
        <f t="shared" ca="1" si="196"/>
        <v/>
      </c>
      <c r="DB105" s="133" t="str">
        <f t="shared" ref="DB105:DI105" ca="1" si="197">IF(NOT(DB$4="A"),DB44,"")</f>
        <v/>
      </c>
      <c r="DC105" s="34" t="str">
        <f t="shared" ca="1" si="197"/>
        <v/>
      </c>
      <c r="DD105" s="34" t="str">
        <f t="shared" ca="1" si="197"/>
        <v/>
      </c>
      <c r="DE105" s="134" t="str">
        <f t="shared" ca="1" si="197"/>
        <v/>
      </c>
      <c r="DF105" s="133" t="str">
        <f t="shared" ca="1" si="197"/>
        <v/>
      </c>
      <c r="DG105" s="34" t="str">
        <f t="shared" ca="1" si="197"/>
        <v/>
      </c>
      <c r="DH105" s="34" t="str">
        <f t="shared" ca="1" si="197"/>
        <v/>
      </c>
      <c r="DI105" s="134" t="str">
        <f t="shared" ca="1" si="197"/>
        <v/>
      </c>
      <c r="DK105" s="34" t="str">
        <f t="shared" ref="DK105:EK105" ca="1" si="198">IF(NOT(DK$4="A"),DK44,"")</f>
        <v/>
      </c>
      <c r="DL105" s="34" t="str">
        <f t="shared" ca="1" si="198"/>
        <v/>
      </c>
      <c r="DM105" s="34" t="str">
        <f t="shared" ca="1" si="198"/>
        <v/>
      </c>
      <c r="DN105" s="34" t="str">
        <f t="shared" ca="1" si="198"/>
        <v/>
      </c>
      <c r="DO105" s="34" t="str">
        <f t="shared" ca="1" si="198"/>
        <v/>
      </c>
      <c r="DP105" s="34" t="str">
        <f t="shared" ca="1" si="198"/>
        <v/>
      </c>
      <c r="DQ105" s="34" t="str">
        <f t="shared" ca="1" si="198"/>
        <v/>
      </c>
      <c r="DR105" s="34" t="str">
        <f t="shared" ca="1" si="198"/>
        <v/>
      </c>
      <c r="DS105" s="34" t="str">
        <f t="shared" ca="1" si="198"/>
        <v/>
      </c>
      <c r="DT105" s="34" t="str">
        <f t="shared" ca="1" si="198"/>
        <v/>
      </c>
      <c r="DU105" s="34" t="str">
        <f t="shared" ca="1" si="198"/>
        <v/>
      </c>
      <c r="DV105" s="34" t="str">
        <f t="shared" ca="1" si="198"/>
        <v/>
      </c>
      <c r="DW105" s="34" t="str">
        <f t="shared" ca="1" si="198"/>
        <v/>
      </c>
      <c r="DX105" s="34" t="str">
        <f t="shared" ca="1" si="198"/>
        <v/>
      </c>
      <c r="DY105" s="34" t="str">
        <f t="shared" ca="1" si="198"/>
        <v/>
      </c>
      <c r="DZ105" s="34" t="str">
        <f t="shared" ca="1" si="198"/>
        <v/>
      </c>
      <c r="EA105" s="34" t="str">
        <f t="shared" ca="1" si="198"/>
        <v/>
      </c>
      <c r="EB105" s="34" t="str">
        <f t="shared" ca="1" si="198"/>
        <v/>
      </c>
      <c r="EC105" s="34" t="str">
        <f t="shared" ca="1" si="198"/>
        <v/>
      </c>
      <c r="ED105" s="34" t="str">
        <f t="shared" ca="1" si="198"/>
        <v/>
      </c>
      <c r="EE105" s="34" t="str">
        <f t="shared" ca="1" si="198"/>
        <v/>
      </c>
      <c r="EF105" s="34" t="str">
        <f t="shared" ca="1" si="198"/>
        <v/>
      </c>
      <c r="EG105" s="34" t="str">
        <f t="shared" ca="1" si="198"/>
        <v/>
      </c>
      <c r="EH105" s="34" t="str">
        <f t="shared" ca="1" si="198"/>
        <v/>
      </c>
      <c r="EI105" s="34" t="str">
        <f t="shared" ca="1" si="198"/>
        <v/>
      </c>
      <c r="EJ105" s="34" t="str">
        <f t="shared" ca="1" si="198"/>
        <v/>
      </c>
      <c r="EK105" s="34" t="str">
        <f t="shared" ca="1" si="198"/>
        <v/>
      </c>
    </row>
    <row r="106" spans="1:141" outlineLevel="1" x14ac:dyDescent="0.25">
      <c r="A106" s="90"/>
      <c r="B106" s="90"/>
      <c r="C106" s="111"/>
      <c r="D106" s="90"/>
      <c r="E106" t="s">
        <v>249</v>
      </c>
      <c r="F106" s="133"/>
      <c r="G106" s="34"/>
      <c r="H106" s="34"/>
      <c r="I106" s="134"/>
      <c r="J106" s="133"/>
      <c r="K106" s="34"/>
      <c r="L106" s="34"/>
      <c r="M106" s="134"/>
      <c r="N106" s="133"/>
      <c r="O106" s="34"/>
      <c r="P106" s="34"/>
      <c r="Q106" s="134"/>
      <c r="R106" s="133"/>
      <c r="S106" s="34"/>
      <c r="T106" s="34"/>
      <c r="U106" s="134"/>
      <c r="V106" s="133"/>
      <c r="W106" s="34"/>
      <c r="X106" s="34"/>
      <c r="Y106" s="134"/>
      <c r="Z106" s="133"/>
      <c r="AA106" s="34"/>
      <c r="AB106" s="34"/>
      <c r="AC106" s="134"/>
      <c r="AD106" s="133"/>
      <c r="AE106" s="34"/>
      <c r="AF106" s="34"/>
      <c r="AG106" s="134"/>
      <c r="AH106" s="133"/>
      <c r="AI106" s="34"/>
      <c r="AJ106" s="34"/>
      <c r="AK106" s="134"/>
      <c r="AL106" s="133"/>
      <c r="AM106" s="34"/>
      <c r="AN106" s="34"/>
      <c r="AO106" s="134"/>
      <c r="AP106" s="133" t="str">
        <f t="shared" ref="AP106:BU106" ca="1" si="199">IF(NOT(AP$4="A"),AP30,"")</f>
        <v/>
      </c>
      <c r="AQ106" s="34" t="str">
        <f t="shared" ca="1" si="199"/>
        <v/>
      </c>
      <c r="AR106" s="34" t="str">
        <f t="shared" ca="1" si="199"/>
        <v/>
      </c>
      <c r="AS106" s="134" t="str">
        <f t="shared" ca="1" si="199"/>
        <v/>
      </c>
      <c r="AT106" s="133" t="e">
        <f t="shared" ca="1" si="199"/>
        <v>#VALUE!</v>
      </c>
      <c r="AU106" s="34" t="e">
        <f t="shared" ca="1" si="199"/>
        <v>#VALUE!</v>
      </c>
      <c r="AV106" s="34" t="e">
        <f t="shared" ca="1" si="199"/>
        <v>#VALUE!</v>
      </c>
      <c r="AW106" s="134" t="e">
        <f t="shared" ca="1" si="199"/>
        <v>#VALUE!</v>
      </c>
      <c r="AX106" s="133" t="e">
        <f t="shared" ca="1" si="199"/>
        <v>#VALUE!</v>
      </c>
      <c r="AY106" s="34" t="e">
        <f t="shared" ca="1" si="199"/>
        <v>#VALUE!</v>
      </c>
      <c r="AZ106" s="34" t="e">
        <f t="shared" ca="1" si="199"/>
        <v>#VALUE!</v>
      </c>
      <c r="BA106" s="134" t="e">
        <f t="shared" ca="1" si="199"/>
        <v>#VALUE!</v>
      </c>
      <c r="BB106" s="133" t="e">
        <f t="shared" ca="1" si="199"/>
        <v>#VALUE!</v>
      </c>
      <c r="BC106" s="34" t="e">
        <f t="shared" ca="1" si="199"/>
        <v>#VALUE!</v>
      </c>
      <c r="BD106" s="34" t="e">
        <f t="shared" ca="1" si="199"/>
        <v>#VALUE!</v>
      </c>
      <c r="BE106" s="134" t="e">
        <f t="shared" ca="1" si="199"/>
        <v>#VALUE!</v>
      </c>
      <c r="BF106" s="133" t="e">
        <f t="shared" ca="1" si="199"/>
        <v>#VALUE!</v>
      </c>
      <c r="BG106" s="34" t="e">
        <f t="shared" ca="1" si="199"/>
        <v>#VALUE!</v>
      </c>
      <c r="BH106" s="34" t="e">
        <f t="shared" ca="1" si="199"/>
        <v>#VALUE!</v>
      </c>
      <c r="BI106" s="134" t="e">
        <f t="shared" ca="1" si="199"/>
        <v>#VALUE!</v>
      </c>
      <c r="BJ106" s="133" t="e">
        <f t="shared" ca="1" si="199"/>
        <v>#VALUE!</v>
      </c>
      <c r="BK106" s="34" t="e">
        <f t="shared" ca="1" si="199"/>
        <v>#VALUE!</v>
      </c>
      <c r="BL106" s="34" t="e">
        <f t="shared" ca="1" si="199"/>
        <v>#VALUE!</v>
      </c>
      <c r="BM106" s="134" t="e">
        <f t="shared" ca="1" si="199"/>
        <v>#VALUE!</v>
      </c>
      <c r="BN106" s="133" t="e">
        <f t="shared" ca="1" si="199"/>
        <v>#VALUE!</v>
      </c>
      <c r="BO106" s="34" t="e">
        <f t="shared" ca="1" si="199"/>
        <v>#VALUE!</v>
      </c>
      <c r="BP106" s="34" t="e">
        <f t="shared" ca="1" si="199"/>
        <v>#VALUE!</v>
      </c>
      <c r="BQ106" s="134" t="e">
        <f t="shared" ca="1" si="199"/>
        <v>#VALUE!</v>
      </c>
      <c r="BR106" s="133" t="e">
        <f t="shared" ca="1" si="199"/>
        <v>#VALUE!</v>
      </c>
      <c r="BS106" s="34" t="e">
        <f t="shared" ca="1" si="199"/>
        <v>#VALUE!</v>
      </c>
      <c r="BT106" s="34" t="e">
        <f t="shared" ca="1" si="199"/>
        <v>#VALUE!</v>
      </c>
      <c r="BU106" s="134" t="e">
        <f t="shared" ca="1" si="199"/>
        <v>#VALUE!</v>
      </c>
      <c r="BV106" s="133" t="e">
        <f t="shared" ref="BV106:DA106" ca="1" si="200">IF(NOT(BV$4="A"),BV30,"")</f>
        <v>#VALUE!</v>
      </c>
      <c r="BW106" s="34" t="e">
        <f t="shared" ca="1" si="200"/>
        <v>#VALUE!</v>
      </c>
      <c r="BX106" s="34" t="e">
        <f t="shared" ca="1" si="200"/>
        <v>#VALUE!</v>
      </c>
      <c r="BY106" s="134" t="e">
        <f t="shared" ca="1" si="200"/>
        <v>#VALUE!</v>
      </c>
      <c r="BZ106" s="133" t="e">
        <f t="shared" ca="1" si="200"/>
        <v>#VALUE!</v>
      </c>
      <c r="CA106" s="34" t="e">
        <f t="shared" ca="1" si="200"/>
        <v>#VALUE!</v>
      </c>
      <c r="CB106" s="34" t="e">
        <f t="shared" ca="1" si="200"/>
        <v>#VALUE!</v>
      </c>
      <c r="CC106" s="134" t="e">
        <f t="shared" ca="1" si="200"/>
        <v>#VALUE!</v>
      </c>
      <c r="CD106" s="133" t="e">
        <f t="shared" ca="1" si="200"/>
        <v>#VALUE!</v>
      </c>
      <c r="CE106" s="34" t="e">
        <f t="shared" ca="1" si="200"/>
        <v>#VALUE!</v>
      </c>
      <c r="CF106" s="34" t="e">
        <f t="shared" ca="1" si="200"/>
        <v>#VALUE!</v>
      </c>
      <c r="CG106" s="134" t="e">
        <f t="shared" ca="1" si="200"/>
        <v>#VALUE!</v>
      </c>
      <c r="CH106" s="133" t="str">
        <f t="shared" ca="1" si="200"/>
        <v/>
      </c>
      <c r="CI106" s="34" t="str">
        <f t="shared" ca="1" si="200"/>
        <v/>
      </c>
      <c r="CJ106" s="34" t="str">
        <f t="shared" ca="1" si="200"/>
        <v/>
      </c>
      <c r="CK106" s="134" t="str">
        <f t="shared" ca="1" si="200"/>
        <v/>
      </c>
      <c r="CL106" s="133" t="str">
        <f t="shared" ca="1" si="200"/>
        <v/>
      </c>
      <c r="CM106" s="34" t="str">
        <f t="shared" ca="1" si="200"/>
        <v/>
      </c>
      <c r="CN106" s="34" t="str">
        <f t="shared" ca="1" si="200"/>
        <v/>
      </c>
      <c r="CO106" s="134" t="str">
        <f t="shared" ca="1" si="200"/>
        <v/>
      </c>
      <c r="CP106" s="133" t="str">
        <f t="shared" ca="1" si="200"/>
        <v/>
      </c>
      <c r="CQ106" s="34" t="str">
        <f t="shared" ca="1" si="200"/>
        <v/>
      </c>
      <c r="CR106" s="34" t="str">
        <f t="shared" ca="1" si="200"/>
        <v/>
      </c>
      <c r="CS106" s="134" t="str">
        <f t="shared" ca="1" si="200"/>
        <v/>
      </c>
      <c r="CT106" s="133" t="str">
        <f t="shared" ca="1" si="200"/>
        <v/>
      </c>
      <c r="CU106" s="34" t="str">
        <f t="shared" ca="1" si="200"/>
        <v/>
      </c>
      <c r="CV106" s="34" t="str">
        <f t="shared" ca="1" si="200"/>
        <v/>
      </c>
      <c r="CW106" s="134" t="str">
        <f t="shared" ca="1" si="200"/>
        <v/>
      </c>
      <c r="CX106" s="133" t="str">
        <f t="shared" ca="1" si="200"/>
        <v/>
      </c>
      <c r="CY106" s="34" t="str">
        <f t="shared" ca="1" si="200"/>
        <v/>
      </c>
      <c r="CZ106" s="34" t="str">
        <f t="shared" ca="1" si="200"/>
        <v/>
      </c>
      <c r="DA106" s="134" t="str">
        <f t="shared" ca="1" si="200"/>
        <v/>
      </c>
      <c r="DB106" s="133" t="str">
        <f t="shared" ref="DB106:DI106" ca="1" si="201">IF(NOT(DB$4="A"),DB30,"")</f>
        <v/>
      </c>
      <c r="DC106" s="34" t="str">
        <f t="shared" ca="1" si="201"/>
        <v/>
      </c>
      <c r="DD106" s="34" t="str">
        <f t="shared" ca="1" si="201"/>
        <v/>
      </c>
      <c r="DE106" s="134" t="str">
        <f t="shared" ca="1" si="201"/>
        <v/>
      </c>
      <c r="DF106" s="133" t="str">
        <f t="shared" ca="1" si="201"/>
        <v/>
      </c>
      <c r="DG106" s="34" t="str">
        <f t="shared" ca="1" si="201"/>
        <v/>
      </c>
      <c r="DH106" s="34" t="str">
        <f t="shared" ca="1" si="201"/>
        <v/>
      </c>
      <c r="DI106" s="134" t="str">
        <f t="shared" ca="1" si="201"/>
        <v/>
      </c>
      <c r="DK106" s="34" t="str">
        <f t="shared" ref="DK106:EK106" ca="1" si="202">IF(NOT(DK$4="A"),DK30,"")</f>
        <v/>
      </c>
      <c r="DL106" s="34" t="str">
        <f t="shared" ca="1" si="202"/>
        <v/>
      </c>
      <c r="DM106" s="34" t="str">
        <f t="shared" ca="1" si="202"/>
        <v/>
      </c>
      <c r="DN106" s="34" t="str">
        <f t="shared" ca="1" si="202"/>
        <v/>
      </c>
      <c r="DO106" s="34" t="str">
        <f t="shared" ca="1" si="202"/>
        <v/>
      </c>
      <c r="DP106" s="34" t="str">
        <f t="shared" ca="1" si="202"/>
        <v/>
      </c>
      <c r="DQ106" s="34" t="str">
        <f t="shared" ca="1" si="202"/>
        <v/>
      </c>
      <c r="DR106" s="34" t="str">
        <f t="shared" ca="1" si="202"/>
        <v/>
      </c>
      <c r="DS106" s="34" t="str">
        <f t="shared" ca="1" si="202"/>
        <v/>
      </c>
      <c r="DT106" s="34" t="str">
        <f t="shared" ca="1" si="202"/>
        <v/>
      </c>
      <c r="DU106" s="34" t="str">
        <f t="shared" ca="1" si="202"/>
        <v/>
      </c>
      <c r="DV106" s="34" t="str">
        <f t="shared" ca="1" si="202"/>
        <v/>
      </c>
      <c r="DW106" s="34" t="str">
        <f t="shared" ca="1" si="202"/>
        <v/>
      </c>
      <c r="DX106" s="34" t="str">
        <f t="shared" ca="1" si="202"/>
        <v/>
      </c>
      <c r="DY106" s="34" t="str">
        <f t="shared" ca="1" si="202"/>
        <v/>
      </c>
      <c r="DZ106" s="34" t="str">
        <f t="shared" ca="1" si="202"/>
        <v/>
      </c>
      <c r="EA106" s="34" t="str">
        <f t="shared" ca="1" si="202"/>
        <v/>
      </c>
      <c r="EB106" s="34" t="str">
        <f t="shared" ca="1" si="202"/>
        <v/>
      </c>
      <c r="EC106" s="34" t="str">
        <f t="shared" ca="1" si="202"/>
        <v/>
      </c>
      <c r="ED106" s="34" t="str">
        <f t="shared" ca="1" si="202"/>
        <v/>
      </c>
      <c r="EE106" s="34" t="str">
        <f t="shared" ca="1" si="202"/>
        <v/>
      </c>
      <c r="EF106" s="34" t="str">
        <f t="shared" ca="1" si="202"/>
        <v/>
      </c>
      <c r="EG106" s="34" t="str">
        <f t="shared" ca="1" si="202"/>
        <v/>
      </c>
      <c r="EH106" s="34" t="str">
        <f t="shared" ca="1" si="202"/>
        <v/>
      </c>
      <c r="EI106" s="34" t="str">
        <f t="shared" ca="1" si="202"/>
        <v/>
      </c>
      <c r="EJ106" s="34" t="str">
        <f t="shared" ca="1" si="202"/>
        <v/>
      </c>
      <c r="EK106" s="34" t="str">
        <f t="shared" ca="1" si="202"/>
        <v/>
      </c>
    </row>
    <row r="107" spans="1:141" outlineLevel="1" x14ac:dyDescent="0.25">
      <c r="A107" s="90"/>
      <c r="B107" s="90"/>
      <c r="C107" s="111"/>
      <c r="D107" s="90"/>
      <c r="E107" t="s">
        <v>288</v>
      </c>
      <c r="F107" s="133"/>
      <c r="G107" s="34"/>
      <c r="H107" s="34"/>
      <c r="I107" s="134"/>
      <c r="J107" s="133"/>
      <c r="K107" s="34"/>
      <c r="L107" s="34"/>
      <c r="M107" s="134"/>
      <c r="N107" s="133"/>
      <c r="O107" s="34"/>
      <c r="P107" s="34"/>
      <c r="Q107" s="134"/>
      <c r="R107" s="133"/>
      <c r="S107" s="34"/>
      <c r="T107" s="34"/>
      <c r="U107" s="134"/>
      <c r="V107" s="133"/>
      <c r="W107" s="34"/>
      <c r="X107" s="34"/>
      <c r="Y107" s="134"/>
      <c r="Z107" s="133"/>
      <c r="AA107" s="34"/>
      <c r="AB107" s="34"/>
      <c r="AC107" s="134"/>
      <c r="AD107" s="133"/>
      <c r="AE107" s="34"/>
      <c r="AF107" s="34"/>
      <c r="AG107" s="134"/>
      <c r="AH107" s="133"/>
      <c r="AI107" s="34"/>
      <c r="AJ107" s="34"/>
      <c r="AK107" s="134"/>
      <c r="AL107" s="133"/>
      <c r="AM107" s="34"/>
      <c r="AN107" s="34"/>
      <c r="AO107" s="134"/>
      <c r="AP107" s="133" t="e">
        <f t="shared" ref="AP107:BU107" ca="1" si="203">IF(NOT(AP$4="A"),-(AP52-AO52),"")</f>
        <v>#VALUE!</v>
      </c>
      <c r="AQ107" s="34" t="e">
        <f t="shared" ca="1" si="203"/>
        <v>#VALUE!</v>
      </c>
      <c r="AR107" s="34" t="e">
        <f t="shared" ca="1" si="203"/>
        <v>#VALUE!</v>
      </c>
      <c r="AS107" s="134" t="e">
        <f t="shared" ca="1" si="203"/>
        <v>#VALUE!</v>
      </c>
      <c r="AT107" s="133" t="e">
        <f t="shared" ca="1" si="203"/>
        <v>#VALUE!</v>
      </c>
      <c r="AU107" s="34" t="e">
        <f t="shared" ca="1" si="203"/>
        <v>#VALUE!</v>
      </c>
      <c r="AV107" s="34" t="e">
        <f t="shared" ca="1" si="203"/>
        <v>#VALUE!</v>
      </c>
      <c r="AW107" s="134" t="e">
        <f t="shared" ca="1" si="203"/>
        <v>#VALUE!</v>
      </c>
      <c r="AX107" s="133" t="e">
        <f t="shared" ca="1" si="203"/>
        <v>#VALUE!</v>
      </c>
      <c r="AY107" s="34" t="e">
        <f t="shared" ca="1" si="203"/>
        <v>#VALUE!</v>
      </c>
      <c r="AZ107" s="34" t="e">
        <f t="shared" ca="1" si="203"/>
        <v>#VALUE!</v>
      </c>
      <c r="BA107" s="134" t="e">
        <f t="shared" ca="1" si="203"/>
        <v>#VALUE!</v>
      </c>
      <c r="BB107" s="133" t="e">
        <f t="shared" ca="1" si="203"/>
        <v>#VALUE!</v>
      </c>
      <c r="BC107" s="34" t="e">
        <f t="shared" ca="1" si="203"/>
        <v>#VALUE!</v>
      </c>
      <c r="BD107" s="34" t="e">
        <f t="shared" ca="1" si="203"/>
        <v>#VALUE!</v>
      </c>
      <c r="BE107" s="134" t="e">
        <f t="shared" ca="1" si="203"/>
        <v>#VALUE!</v>
      </c>
      <c r="BF107" s="133" t="e">
        <f t="shared" ca="1" si="203"/>
        <v>#VALUE!</v>
      </c>
      <c r="BG107" s="34" t="e">
        <f t="shared" ca="1" si="203"/>
        <v>#VALUE!</v>
      </c>
      <c r="BH107" s="34" t="e">
        <f t="shared" ca="1" si="203"/>
        <v>#VALUE!</v>
      </c>
      <c r="BI107" s="134" t="e">
        <f t="shared" ca="1" si="203"/>
        <v>#VALUE!</v>
      </c>
      <c r="BJ107" s="133" t="e">
        <f t="shared" ca="1" si="203"/>
        <v>#VALUE!</v>
      </c>
      <c r="BK107" s="34" t="e">
        <f t="shared" ca="1" si="203"/>
        <v>#VALUE!</v>
      </c>
      <c r="BL107" s="34" t="e">
        <f t="shared" ca="1" si="203"/>
        <v>#VALUE!</v>
      </c>
      <c r="BM107" s="134" t="e">
        <f t="shared" ca="1" si="203"/>
        <v>#VALUE!</v>
      </c>
      <c r="BN107" s="133" t="e">
        <f t="shared" ca="1" si="203"/>
        <v>#VALUE!</v>
      </c>
      <c r="BO107" s="34" t="e">
        <f t="shared" ca="1" si="203"/>
        <v>#VALUE!</v>
      </c>
      <c r="BP107" s="34" t="e">
        <f t="shared" ca="1" si="203"/>
        <v>#VALUE!</v>
      </c>
      <c r="BQ107" s="134" t="e">
        <f t="shared" ca="1" si="203"/>
        <v>#VALUE!</v>
      </c>
      <c r="BR107" s="133" t="e">
        <f t="shared" ca="1" si="203"/>
        <v>#VALUE!</v>
      </c>
      <c r="BS107" s="34" t="e">
        <f t="shared" ca="1" si="203"/>
        <v>#VALUE!</v>
      </c>
      <c r="BT107" s="34" t="e">
        <f t="shared" ca="1" si="203"/>
        <v>#VALUE!</v>
      </c>
      <c r="BU107" s="134" t="e">
        <f t="shared" ca="1" si="203"/>
        <v>#VALUE!</v>
      </c>
      <c r="BV107" s="133" t="e">
        <f t="shared" ref="BV107:DA107" ca="1" si="204">IF(NOT(BV$4="A"),-(BV52-BU52),"")</f>
        <v>#VALUE!</v>
      </c>
      <c r="BW107" s="34" t="e">
        <f t="shared" ca="1" si="204"/>
        <v>#VALUE!</v>
      </c>
      <c r="BX107" s="34" t="e">
        <f t="shared" ca="1" si="204"/>
        <v>#VALUE!</v>
      </c>
      <c r="BY107" s="134" t="e">
        <f t="shared" ca="1" si="204"/>
        <v>#VALUE!</v>
      </c>
      <c r="BZ107" s="133" t="e">
        <f t="shared" ca="1" si="204"/>
        <v>#VALUE!</v>
      </c>
      <c r="CA107" s="34" t="e">
        <f t="shared" ca="1" si="204"/>
        <v>#VALUE!</v>
      </c>
      <c r="CB107" s="34" t="e">
        <f t="shared" ca="1" si="204"/>
        <v>#VALUE!</v>
      </c>
      <c r="CC107" s="134" t="e">
        <f t="shared" ca="1" si="204"/>
        <v>#VALUE!</v>
      </c>
      <c r="CD107" s="133" t="e">
        <f t="shared" ca="1" si="204"/>
        <v>#VALUE!</v>
      </c>
      <c r="CE107" s="34" t="e">
        <f t="shared" ca="1" si="204"/>
        <v>#VALUE!</v>
      </c>
      <c r="CF107" s="34" t="e">
        <f t="shared" ca="1" si="204"/>
        <v>#VALUE!</v>
      </c>
      <c r="CG107" s="134" t="e">
        <f t="shared" ca="1" si="204"/>
        <v>#VALUE!</v>
      </c>
      <c r="CH107" s="133" t="str">
        <f t="shared" ca="1" si="204"/>
        <v/>
      </c>
      <c r="CI107" s="34" t="str">
        <f t="shared" ca="1" si="204"/>
        <v/>
      </c>
      <c r="CJ107" s="34" t="str">
        <f t="shared" ca="1" si="204"/>
        <v/>
      </c>
      <c r="CK107" s="134" t="str">
        <f t="shared" ca="1" si="204"/>
        <v/>
      </c>
      <c r="CL107" s="133" t="str">
        <f t="shared" ca="1" si="204"/>
        <v/>
      </c>
      <c r="CM107" s="34" t="str">
        <f t="shared" ca="1" si="204"/>
        <v/>
      </c>
      <c r="CN107" s="34" t="str">
        <f t="shared" ca="1" si="204"/>
        <v/>
      </c>
      <c r="CO107" s="134" t="str">
        <f t="shared" ca="1" si="204"/>
        <v/>
      </c>
      <c r="CP107" s="133" t="str">
        <f t="shared" ca="1" si="204"/>
        <v/>
      </c>
      <c r="CQ107" s="34" t="str">
        <f t="shared" ca="1" si="204"/>
        <v/>
      </c>
      <c r="CR107" s="34" t="str">
        <f t="shared" ca="1" si="204"/>
        <v/>
      </c>
      <c r="CS107" s="134" t="str">
        <f t="shared" ca="1" si="204"/>
        <v/>
      </c>
      <c r="CT107" s="133" t="str">
        <f t="shared" ca="1" si="204"/>
        <v/>
      </c>
      <c r="CU107" s="34" t="str">
        <f t="shared" ca="1" si="204"/>
        <v/>
      </c>
      <c r="CV107" s="34" t="str">
        <f t="shared" ca="1" si="204"/>
        <v/>
      </c>
      <c r="CW107" s="134" t="str">
        <f t="shared" ca="1" si="204"/>
        <v/>
      </c>
      <c r="CX107" s="133" t="str">
        <f t="shared" ca="1" si="204"/>
        <v/>
      </c>
      <c r="CY107" s="34" t="str">
        <f t="shared" ca="1" si="204"/>
        <v/>
      </c>
      <c r="CZ107" s="34" t="str">
        <f t="shared" ca="1" si="204"/>
        <v/>
      </c>
      <c r="DA107" s="134" t="str">
        <f t="shared" ca="1" si="204"/>
        <v/>
      </c>
      <c r="DB107" s="133" t="str">
        <f t="shared" ref="DB107:DI107" ca="1" si="205">IF(NOT(DB$4="A"),-(DB52-DA52),"")</f>
        <v/>
      </c>
      <c r="DC107" s="34" t="str">
        <f t="shared" ca="1" si="205"/>
        <v/>
      </c>
      <c r="DD107" s="34" t="str">
        <f t="shared" ca="1" si="205"/>
        <v/>
      </c>
      <c r="DE107" s="134" t="str">
        <f t="shared" ca="1" si="205"/>
        <v/>
      </c>
      <c r="DF107" s="133" t="str">
        <f t="shared" ca="1" si="205"/>
        <v/>
      </c>
      <c r="DG107" s="34" t="str">
        <f t="shared" ca="1" si="205"/>
        <v/>
      </c>
      <c r="DH107" s="34" t="str">
        <f t="shared" ca="1" si="205"/>
        <v/>
      </c>
      <c r="DI107" s="134" t="str">
        <f t="shared" ca="1" si="205"/>
        <v/>
      </c>
      <c r="DK107" s="34" t="str">
        <f t="shared" ref="DK107:EK107" ca="1" si="206">IF(NOT(DK$4="A"),-(DK52-DJ52),"")</f>
        <v/>
      </c>
      <c r="DL107" s="34" t="str">
        <f t="shared" ca="1" si="206"/>
        <v/>
      </c>
      <c r="DM107" s="34" t="str">
        <f t="shared" ca="1" si="206"/>
        <v/>
      </c>
      <c r="DN107" s="34" t="str">
        <f t="shared" ca="1" si="206"/>
        <v/>
      </c>
      <c r="DO107" s="34" t="str">
        <f t="shared" ca="1" si="206"/>
        <v/>
      </c>
      <c r="DP107" s="34" t="str">
        <f t="shared" ca="1" si="206"/>
        <v/>
      </c>
      <c r="DQ107" s="34" t="str">
        <f t="shared" ca="1" si="206"/>
        <v/>
      </c>
      <c r="DR107" s="34" t="str">
        <f t="shared" ca="1" si="206"/>
        <v/>
      </c>
      <c r="DS107" s="34" t="str">
        <f t="shared" ca="1" si="206"/>
        <v/>
      </c>
      <c r="DT107" s="34" t="str">
        <f t="shared" ca="1" si="206"/>
        <v/>
      </c>
      <c r="DU107" s="34" t="str">
        <f t="shared" ca="1" si="206"/>
        <v/>
      </c>
      <c r="DV107" s="34" t="str">
        <f t="shared" ca="1" si="206"/>
        <v/>
      </c>
      <c r="DW107" s="34" t="str">
        <f t="shared" ca="1" si="206"/>
        <v/>
      </c>
      <c r="DX107" s="34" t="str">
        <f t="shared" ca="1" si="206"/>
        <v/>
      </c>
      <c r="DY107" s="34" t="str">
        <f t="shared" ca="1" si="206"/>
        <v/>
      </c>
      <c r="DZ107" s="34" t="str">
        <f t="shared" ca="1" si="206"/>
        <v/>
      </c>
      <c r="EA107" s="34" t="str">
        <f t="shared" ca="1" si="206"/>
        <v/>
      </c>
      <c r="EB107" s="34" t="str">
        <f t="shared" ca="1" si="206"/>
        <v/>
      </c>
      <c r="EC107" s="34" t="str">
        <f t="shared" ca="1" si="206"/>
        <v/>
      </c>
      <c r="ED107" s="34" t="str">
        <f t="shared" ca="1" si="206"/>
        <v/>
      </c>
      <c r="EE107" s="34" t="str">
        <f t="shared" ca="1" si="206"/>
        <v/>
      </c>
      <c r="EF107" s="34" t="str">
        <f t="shared" ca="1" si="206"/>
        <v/>
      </c>
      <c r="EG107" s="34" t="str">
        <f t="shared" ca="1" si="206"/>
        <v/>
      </c>
      <c r="EH107" s="34" t="str">
        <f t="shared" ca="1" si="206"/>
        <v/>
      </c>
      <c r="EI107" s="34" t="str">
        <f t="shared" ca="1" si="206"/>
        <v/>
      </c>
      <c r="EJ107" s="34" t="str">
        <f t="shared" ca="1" si="206"/>
        <v/>
      </c>
      <c r="EK107" s="34" t="str">
        <f t="shared" ca="1" si="206"/>
        <v/>
      </c>
    </row>
    <row r="108" spans="1:141" outlineLevel="1" x14ac:dyDescent="0.25">
      <c r="A108" s="90"/>
      <c r="B108" s="90"/>
      <c r="C108" s="111"/>
      <c r="D108" s="90"/>
      <c r="E108" t="s">
        <v>289</v>
      </c>
      <c r="F108" s="133"/>
      <c r="G108" s="34"/>
      <c r="H108" s="34"/>
      <c r="I108" s="134"/>
      <c r="J108" s="133"/>
      <c r="K108" s="34"/>
      <c r="L108" s="34"/>
      <c r="M108" s="134"/>
      <c r="N108" s="133"/>
      <c r="O108" s="34"/>
      <c r="P108" s="34"/>
      <c r="Q108" s="134"/>
      <c r="R108" s="133"/>
      <c r="S108" s="34"/>
      <c r="T108" s="34"/>
      <c r="U108" s="134"/>
      <c r="V108" s="133"/>
      <c r="W108" s="34"/>
      <c r="X108" s="34"/>
      <c r="Y108" s="134"/>
      <c r="Z108" s="133"/>
      <c r="AA108" s="34"/>
      <c r="AB108" s="34"/>
      <c r="AC108" s="134"/>
      <c r="AD108" s="133"/>
      <c r="AE108" s="34"/>
      <c r="AF108" s="34"/>
      <c r="AG108" s="134"/>
      <c r="AH108" s="133"/>
      <c r="AI108" s="34"/>
      <c r="AJ108" s="34"/>
      <c r="AK108" s="134"/>
      <c r="AL108" s="133"/>
      <c r="AM108" s="34"/>
      <c r="AN108" s="34"/>
      <c r="AO108" s="134"/>
      <c r="AP108" s="133" t="e">
        <f t="shared" ref="AP108:BU108" ca="1" si="207">IF(NOT(AP$4="A"),-(AP53-AO53),"")</f>
        <v>#VALUE!</v>
      </c>
      <c r="AQ108" s="34" t="e">
        <f t="shared" ca="1" si="207"/>
        <v>#VALUE!</v>
      </c>
      <c r="AR108" s="34" t="e">
        <f t="shared" ca="1" si="207"/>
        <v>#VALUE!</v>
      </c>
      <c r="AS108" s="134" t="e">
        <f t="shared" ca="1" si="207"/>
        <v>#VALUE!</v>
      </c>
      <c r="AT108" s="133" t="e">
        <f t="shared" ca="1" si="207"/>
        <v>#VALUE!</v>
      </c>
      <c r="AU108" s="34" t="e">
        <f t="shared" ca="1" si="207"/>
        <v>#VALUE!</v>
      </c>
      <c r="AV108" s="34" t="e">
        <f t="shared" ca="1" si="207"/>
        <v>#VALUE!</v>
      </c>
      <c r="AW108" s="134" t="e">
        <f t="shared" ca="1" si="207"/>
        <v>#VALUE!</v>
      </c>
      <c r="AX108" s="133" t="e">
        <f t="shared" ca="1" si="207"/>
        <v>#VALUE!</v>
      </c>
      <c r="AY108" s="34" t="e">
        <f t="shared" ca="1" si="207"/>
        <v>#VALUE!</v>
      </c>
      <c r="AZ108" s="34" t="e">
        <f t="shared" ca="1" si="207"/>
        <v>#VALUE!</v>
      </c>
      <c r="BA108" s="134" t="e">
        <f t="shared" ca="1" si="207"/>
        <v>#VALUE!</v>
      </c>
      <c r="BB108" s="133" t="e">
        <f t="shared" ca="1" si="207"/>
        <v>#VALUE!</v>
      </c>
      <c r="BC108" s="34" t="e">
        <f t="shared" ca="1" si="207"/>
        <v>#VALUE!</v>
      </c>
      <c r="BD108" s="34" t="e">
        <f t="shared" ca="1" si="207"/>
        <v>#VALUE!</v>
      </c>
      <c r="BE108" s="134" t="e">
        <f t="shared" ca="1" si="207"/>
        <v>#VALUE!</v>
      </c>
      <c r="BF108" s="133" t="e">
        <f t="shared" ca="1" si="207"/>
        <v>#VALUE!</v>
      </c>
      <c r="BG108" s="34" t="e">
        <f t="shared" ca="1" si="207"/>
        <v>#VALUE!</v>
      </c>
      <c r="BH108" s="34" t="e">
        <f t="shared" ca="1" si="207"/>
        <v>#VALUE!</v>
      </c>
      <c r="BI108" s="134" t="e">
        <f t="shared" ca="1" si="207"/>
        <v>#VALUE!</v>
      </c>
      <c r="BJ108" s="133" t="e">
        <f t="shared" ca="1" si="207"/>
        <v>#VALUE!</v>
      </c>
      <c r="BK108" s="34" t="e">
        <f t="shared" ca="1" si="207"/>
        <v>#VALUE!</v>
      </c>
      <c r="BL108" s="34" t="e">
        <f t="shared" ca="1" si="207"/>
        <v>#VALUE!</v>
      </c>
      <c r="BM108" s="134" t="e">
        <f t="shared" ca="1" si="207"/>
        <v>#VALUE!</v>
      </c>
      <c r="BN108" s="133" t="e">
        <f t="shared" ca="1" si="207"/>
        <v>#VALUE!</v>
      </c>
      <c r="BO108" s="34" t="e">
        <f t="shared" ca="1" si="207"/>
        <v>#VALUE!</v>
      </c>
      <c r="BP108" s="34" t="e">
        <f t="shared" ca="1" si="207"/>
        <v>#VALUE!</v>
      </c>
      <c r="BQ108" s="134" t="e">
        <f t="shared" ca="1" si="207"/>
        <v>#VALUE!</v>
      </c>
      <c r="BR108" s="133" t="e">
        <f t="shared" ca="1" si="207"/>
        <v>#VALUE!</v>
      </c>
      <c r="BS108" s="34" t="e">
        <f t="shared" ca="1" si="207"/>
        <v>#VALUE!</v>
      </c>
      <c r="BT108" s="34" t="e">
        <f t="shared" ca="1" si="207"/>
        <v>#VALUE!</v>
      </c>
      <c r="BU108" s="134" t="e">
        <f t="shared" ca="1" si="207"/>
        <v>#VALUE!</v>
      </c>
      <c r="BV108" s="133" t="e">
        <f t="shared" ref="BV108:DA108" ca="1" si="208">IF(NOT(BV$4="A"),-(BV53-BU53),"")</f>
        <v>#VALUE!</v>
      </c>
      <c r="BW108" s="34" t="e">
        <f t="shared" ca="1" si="208"/>
        <v>#VALUE!</v>
      </c>
      <c r="BX108" s="34" t="e">
        <f t="shared" ca="1" si="208"/>
        <v>#VALUE!</v>
      </c>
      <c r="BY108" s="134" t="e">
        <f t="shared" ca="1" si="208"/>
        <v>#VALUE!</v>
      </c>
      <c r="BZ108" s="133" t="e">
        <f t="shared" ca="1" si="208"/>
        <v>#VALUE!</v>
      </c>
      <c r="CA108" s="34" t="e">
        <f t="shared" ca="1" si="208"/>
        <v>#VALUE!</v>
      </c>
      <c r="CB108" s="34" t="e">
        <f t="shared" ca="1" si="208"/>
        <v>#VALUE!</v>
      </c>
      <c r="CC108" s="134" t="e">
        <f t="shared" ca="1" si="208"/>
        <v>#VALUE!</v>
      </c>
      <c r="CD108" s="133" t="e">
        <f t="shared" ca="1" si="208"/>
        <v>#VALUE!</v>
      </c>
      <c r="CE108" s="34" t="e">
        <f t="shared" ca="1" si="208"/>
        <v>#VALUE!</v>
      </c>
      <c r="CF108" s="34" t="e">
        <f t="shared" ca="1" si="208"/>
        <v>#VALUE!</v>
      </c>
      <c r="CG108" s="134" t="e">
        <f t="shared" ca="1" si="208"/>
        <v>#VALUE!</v>
      </c>
      <c r="CH108" s="133" t="str">
        <f t="shared" ca="1" si="208"/>
        <v/>
      </c>
      <c r="CI108" s="34" t="str">
        <f t="shared" ca="1" si="208"/>
        <v/>
      </c>
      <c r="CJ108" s="34" t="str">
        <f t="shared" ca="1" si="208"/>
        <v/>
      </c>
      <c r="CK108" s="134" t="str">
        <f t="shared" ca="1" si="208"/>
        <v/>
      </c>
      <c r="CL108" s="133" t="str">
        <f t="shared" ca="1" si="208"/>
        <v/>
      </c>
      <c r="CM108" s="34" t="str">
        <f t="shared" ca="1" si="208"/>
        <v/>
      </c>
      <c r="CN108" s="34" t="str">
        <f t="shared" ca="1" si="208"/>
        <v/>
      </c>
      <c r="CO108" s="134" t="str">
        <f t="shared" ca="1" si="208"/>
        <v/>
      </c>
      <c r="CP108" s="133" t="str">
        <f t="shared" ca="1" si="208"/>
        <v/>
      </c>
      <c r="CQ108" s="34" t="str">
        <f t="shared" ca="1" si="208"/>
        <v/>
      </c>
      <c r="CR108" s="34" t="str">
        <f t="shared" ca="1" si="208"/>
        <v/>
      </c>
      <c r="CS108" s="134" t="str">
        <f t="shared" ca="1" si="208"/>
        <v/>
      </c>
      <c r="CT108" s="133" t="str">
        <f t="shared" ca="1" si="208"/>
        <v/>
      </c>
      <c r="CU108" s="34" t="str">
        <f t="shared" ca="1" si="208"/>
        <v/>
      </c>
      <c r="CV108" s="34" t="str">
        <f t="shared" ca="1" si="208"/>
        <v/>
      </c>
      <c r="CW108" s="134" t="str">
        <f t="shared" ca="1" si="208"/>
        <v/>
      </c>
      <c r="CX108" s="133" t="str">
        <f t="shared" ca="1" si="208"/>
        <v/>
      </c>
      <c r="CY108" s="34" t="str">
        <f t="shared" ca="1" si="208"/>
        <v/>
      </c>
      <c r="CZ108" s="34" t="str">
        <f t="shared" ca="1" si="208"/>
        <v/>
      </c>
      <c r="DA108" s="134" t="str">
        <f t="shared" ca="1" si="208"/>
        <v/>
      </c>
      <c r="DB108" s="133" t="str">
        <f t="shared" ref="DB108:DI108" ca="1" si="209">IF(NOT(DB$4="A"),-(DB53-DA53),"")</f>
        <v/>
      </c>
      <c r="DC108" s="34" t="str">
        <f t="shared" ca="1" si="209"/>
        <v/>
      </c>
      <c r="DD108" s="34" t="str">
        <f t="shared" ca="1" si="209"/>
        <v/>
      </c>
      <c r="DE108" s="134" t="str">
        <f t="shared" ca="1" si="209"/>
        <v/>
      </c>
      <c r="DF108" s="133" t="str">
        <f t="shared" ca="1" si="209"/>
        <v/>
      </c>
      <c r="DG108" s="34" t="str">
        <f t="shared" ca="1" si="209"/>
        <v/>
      </c>
      <c r="DH108" s="34" t="str">
        <f t="shared" ca="1" si="209"/>
        <v/>
      </c>
      <c r="DI108" s="134" t="str">
        <f t="shared" ca="1" si="209"/>
        <v/>
      </c>
      <c r="DK108" s="34" t="str">
        <f t="shared" ref="DK108:EK108" ca="1" si="210">IF(NOT(DK$4="A"),-(DK53-DJ53),"")</f>
        <v/>
      </c>
      <c r="DL108" s="34" t="str">
        <f t="shared" ca="1" si="210"/>
        <v/>
      </c>
      <c r="DM108" s="34" t="str">
        <f t="shared" ca="1" si="210"/>
        <v/>
      </c>
      <c r="DN108" s="34" t="str">
        <f t="shared" ca="1" si="210"/>
        <v/>
      </c>
      <c r="DO108" s="34" t="str">
        <f t="shared" ca="1" si="210"/>
        <v/>
      </c>
      <c r="DP108" s="34" t="str">
        <f t="shared" ca="1" si="210"/>
        <v/>
      </c>
      <c r="DQ108" s="34" t="str">
        <f t="shared" ca="1" si="210"/>
        <v/>
      </c>
      <c r="DR108" s="34" t="str">
        <f t="shared" ca="1" si="210"/>
        <v/>
      </c>
      <c r="DS108" s="34" t="str">
        <f t="shared" ca="1" si="210"/>
        <v/>
      </c>
      <c r="DT108" s="34" t="str">
        <f t="shared" ca="1" si="210"/>
        <v/>
      </c>
      <c r="DU108" s="34" t="str">
        <f t="shared" ca="1" si="210"/>
        <v/>
      </c>
      <c r="DV108" s="34" t="str">
        <f t="shared" ca="1" si="210"/>
        <v/>
      </c>
      <c r="DW108" s="34" t="str">
        <f t="shared" ca="1" si="210"/>
        <v/>
      </c>
      <c r="DX108" s="34" t="str">
        <f t="shared" ca="1" si="210"/>
        <v/>
      </c>
      <c r="DY108" s="34" t="str">
        <f t="shared" ca="1" si="210"/>
        <v/>
      </c>
      <c r="DZ108" s="34" t="str">
        <f t="shared" ca="1" si="210"/>
        <v/>
      </c>
      <c r="EA108" s="34" t="str">
        <f t="shared" ca="1" si="210"/>
        <v/>
      </c>
      <c r="EB108" s="34" t="str">
        <f t="shared" ca="1" si="210"/>
        <v/>
      </c>
      <c r="EC108" s="34" t="str">
        <f t="shared" ca="1" si="210"/>
        <v/>
      </c>
      <c r="ED108" s="34" t="str">
        <f t="shared" ca="1" si="210"/>
        <v/>
      </c>
      <c r="EE108" s="34" t="str">
        <f t="shared" ca="1" si="210"/>
        <v/>
      </c>
      <c r="EF108" s="34" t="str">
        <f t="shared" ca="1" si="210"/>
        <v/>
      </c>
      <c r="EG108" s="34" t="str">
        <f t="shared" ca="1" si="210"/>
        <v/>
      </c>
      <c r="EH108" s="34" t="str">
        <f t="shared" ca="1" si="210"/>
        <v/>
      </c>
      <c r="EI108" s="34" t="str">
        <f t="shared" ca="1" si="210"/>
        <v/>
      </c>
      <c r="EJ108" s="34" t="str">
        <f t="shared" ca="1" si="210"/>
        <v/>
      </c>
      <c r="EK108" s="34" t="str">
        <f t="shared" ca="1" si="210"/>
        <v/>
      </c>
    </row>
    <row r="109" spans="1:141" outlineLevel="1" x14ac:dyDescent="0.25">
      <c r="A109" s="90"/>
      <c r="B109" s="90"/>
      <c r="C109" s="111"/>
      <c r="D109" s="90"/>
      <c r="E109" t="s">
        <v>290</v>
      </c>
      <c r="F109" s="133"/>
      <c r="G109" s="34"/>
      <c r="H109" s="34"/>
      <c r="I109" s="134"/>
      <c r="J109" s="133"/>
      <c r="K109" s="34"/>
      <c r="L109" s="34"/>
      <c r="M109" s="134"/>
      <c r="N109" s="133"/>
      <c r="O109" s="34"/>
      <c r="P109" s="34"/>
      <c r="Q109" s="134"/>
      <c r="R109" s="133"/>
      <c r="S109" s="34"/>
      <c r="T109" s="34"/>
      <c r="U109" s="134"/>
      <c r="V109" s="133"/>
      <c r="W109" s="34"/>
      <c r="X109" s="34"/>
      <c r="Y109" s="134"/>
      <c r="Z109" s="133"/>
      <c r="AA109" s="34"/>
      <c r="AB109" s="34"/>
      <c r="AC109" s="134"/>
      <c r="AD109" s="133"/>
      <c r="AE109" s="34"/>
      <c r="AF109" s="34"/>
      <c r="AG109" s="134"/>
      <c r="AH109" s="133"/>
      <c r="AI109" s="34"/>
      <c r="AJ109" s="34"/>
      <c r="AK109" s="134"/>
      <c r="AL109" s="133"/>
      <c r="AM109" s="34"/>
      <c r="AN109" s="34"/>
      <c r="AO109" s="134"/>
      <c r="AP109" s="133" t="e">
        <f t="shared" ref="AP109:BU109" ca="1" si="211">IF(NOT(AP$4="A"),AP67-AO67,"")</f>
        <v>#VALUE!</v>
      </c>
      <c r="AQ109" s="34" t="e">
        <f t="shared" ca="1" si="211"/>
        <v>#VALUE!</v>
      </c>
      <c r="AR109" s="34" t="e">
        <f t="shared" ca="1" si="211"/>
        <v>#VALUE!</v>
      </c>
      <c r="AS109" s="134" t="e">
        <f t="shared" ca="1" si="211"/>
        <v>#VALUE!</v>
      </c>
      <c r="AT109" s="133" t="e">
        <f t="shared" ca="1" si="211"/>
        <v>#VALUE!</v>
      </c>
      <c r="AU109" s="34" t="e">
        <f t="shared" ca="1" si="211"/>
        <v>#VALUE!</v>
      </c>
      <c r="AV109" s="34" t="e">
        <f t="shared" ca="1" si="211"/>
        <v>#VALUE!</v>
      </c>
      <c r="AW109" s="134" t="e">
        <f t="shared" ca="1" si="211"/>
        <v>#VALUE!</v>
      </c>
      <c r="AX109" s="133" t="e">
        <f t="shared" ca="1" si="211"/>
        <v>#VALUE!</v>
      </c>
      <c r="AY109" s="34" t="e">
        <f t="shared" ca="1" si="211"/>
        <v>#VALUE!</v>
      </c>
      <c r="AZ109" s="34" t="e">
        <f t="shared" ca="1" si="211"/>
        <v>#VALUE!</v>
      </c>
      <c r="BA109" s="134" t="e">
        <f t="shared" ca="1" si="211"/>
        <v>#VALUE!</v>
      </c>
      <c r="BB109" s="133" t="e">
        <f t="shared" ca="1" si="211"/>
        <v>#VALUE!</v>
      </c>
      <c r="BC109" s="34" t="e">
        <f t="shared" ca="1" si="211"/>
        <v>#VALUE!</v>
      </c>
      <c r="BD109" s="34" t="e">
        <f t="shared" ca="1" si="211"/>
        <v>#VALUE!</v>
      </c>
      <c r="BE109" s="134" t="e">
        <f t="shared" ca="1" si="211"/>
        <v>#VALUE!</v>
      </c>
      <c r="BF109" s="133" t="e">
        <f t="shared" ca="1" si="211"/>
        <v>#VALUE!</v>
      </c>
      <c r="BG109" s="34" t="e">
        <f t="shared" ca="1" si="211"/>
        <v>#VALUE!</v>
      </c>
      <c r="BH109" s="34" t="e">
        <f t="shared" ca="1" si="211"/>
        <v>#VALUE!</v>
      </c>
      <c r="BI109" s="134" t="e">
        <f t="shared" ca="1" si="211"/>
        <v>#VALUE!</v>
      </c>
      <c r="BJ109" s="133" t="e">
        <f t="shared" ca="1" si="211"/>
        <v>#VALUE!</v>
      </c>
      <c r="BK109" s="34" t="e">
        <f t="shared" ca="1" si="211"/>
        <v>#VALUE!</v>
      </c>
      <c r="BL109" s="34" t="e">
        <f t="shared" ca="1" si="211"/>
        <v>#VALUE!</v>
      </c>
      <c r="BM109" s="134" t="e">
        <f t="shared" ca="1" si="211"/>
        <v>#VALUE!</v>
      </c>
      <c r="BN109" s="133" t="e">
        <f t="shared" ca="1" si="211"/>
        <v>#VALUE!</v>
      </c>
      <c r="BO109" s="34" t="e">
        <f t="shared" ca="1" si="211"/>
        <v>#VALUE!</v>
      </c>
      <c r="BP109" s="34" t="e">
        <f t="shared" ca="1" si="211"/>
        <v>#VALUE!</v>
      </c>
      <c r="BQ109" s="134" t="e">
        <f t="shared" ca="1" si="211"/>
        <v>#VALUE!</v>
      </c>
      <c r="BR109" s="133" t="e">
        <f t="shared" ca="1" si="211"/>
        <v>#VALUE!</v>
      </c>
      <c r="BS109" s="34" t="e">
        <f t="shared" ca="1" si="211"/>
        <v>#VALUE!</v>
      </c>
      <c r="BT109" s="34" t="e">
        <f t="shared" ca="1" si="211"/>
        <v>#VALUE!</v>
      </c>
      <c r="BU109" s="134" t="e">
        <f t="shared" ca="1" si="211"/>
        <v>#VALUE!</v>
      </c>
      <c r="BV109" s="133" t="e">
        <f t="shared" ref="BV109:DA109" ca="1" si="212">IF(NOT(BV$4="A"),BV67-BU67,"")</f>
        <v>#VALUE!</v>
      </c>
      <c r="BW109" s="34" t="e">
        <f t="shared" ca="1" si="212"/>
        <v>#VALUE!</v>
      </c>
      <c r="BX109" s="34" t="e">
        <f t="shared" ca="1" si="212"/>
        <v>#VALUE!</v>
      </c>
      <c r="BY109" s="134" t="e">
        <f t="shared" ca="1" si="212"/>
        <v>#VALUE!</v>
      </c>
      <c r="BZ109" s="133" t="e">
        <f t="shared" ca="1" si="212"/>
        <v>#VALUE!</v>
      </c>
      <c r="CA109" s="34" t="e">
        <f t="shared" ca="1" si="212"/>
        <v>#VALUE!</v>
      </c>
      <c r="CB109" s="34" t="e">
        <f t="shared" ca="1" si="212"/>
        <v>#VALUE!</v>
      </c>
      <c r="CC109" s="134" t="e">
        <f t="shared" ca="1" si="212"/>
        <v>#VALUE!</v>
      </c>
      <c r="CD109" s="133" t="e">
        <f t="shared" ca="1" si="212"/>
        <v>#VALUE!</v>
      </c>
      <c r="CE109" s="34" t="e">
        <f t="shared" ca="1" si="212"/>
        <v>#VALUE!</v>
      </c>
      <c r="CF109" s="34" t="e">
        <f t="shared" ca="1" si="212"/>
        <v>#VALUE!</v>
      </c>
      <c r="CG109" s="134" t="e">
        <f t="shared" ca="1" si="212"/>
        <v>#VALUE!</v>
      </c>
      <c r="CH109" s="133" t="str">
        <f t="shared" ca="1" si="212"/>
        <v/>
      </c>
      <c r="CI109" s="34" t="str">
        <f t="shared" ca="1" si="212"/>
        <v/>
      </c>
      <c r="CJ109" s="34" t="str">
        <f t="shared" ca="1" si="212"/>
        <v/>
      </c>
      <c r="CK109" s="134" t="str">
        <f t="shared" ca="1" si="212"/>
        <v/>
      </c>
      <c r="CL109" s="133" t="str">
        <f t="shared" ca="1" si="212"/>
        <v/>
      </c>
      <c r="CM109" s="34" t="str">
        <f t="shared" ca="1" si="212"/>
        <v/>
      </c>
      <c r="CN109" s="34" t="str">
        <f t="shared" ca="1" si="212"/>
        <v/>
      </c>
      <c r="CO109" s="134" t="str">
        <f t="shared" ca="1" si="212"/>
        <v/>
      </c>
      <c r="CP109" s="133" t="str">
        <f t="shared" ca="1" si="212"/>
        <v/>
      </c>
      <c r="CQ109" s="34" t="str">
        <f t="shared" ca="1" si="212"/>
        <v/>
      </c>
      <c r="CR109" s="34" t="str">
        <f t="shared" ca="1" si="212"/>
        <v/>
      </c>
      <c r="CS109" s="134" t="str">
        <f t="shared" ca="1" si="212"/>
        <v/>
      </c>
      <c r="CT109" s="133" t="str">
        <f t="shared" ca="1" si="212"/>
        <v/>
      </c>
      <c r="CU109" s="34" t="str">
        <f t="shared" ca="1" si="212"/>
        <v/>
      </c>
      <c r="CV109" s="34" t="str">
        <f t="shared" ca="1" si="212"/>
        <v/>
      </c>
      <c r="CW109" s="134" t="str">
        <f t="shared" ca="1" si="212"/>
        <v/>
      </c>
      <c r="CX109" s="133" t="str">
        <f t="shared" ca="1" si="212"/>
        <v/>
      </c>
      <c r="CY109" s="34" t="str">
        <f t="shared" ca="1" si="212"/>
        <v/>
      </c>
      <c r="CZ109" s="34" t="str">
        <f t="shared" ca="1" si="212"/>
        <v/>
      </c>
      <c r="DA109" s="134" t="str">
        <f t="shared" ca="1" si="212"/>
        <v/>
      </c>
      <c r="DB109" s="133" t="str">
        <f t="shared" ref="DB109:DI109" ca="1" si="213">IF(NOT(DB$4="A"),DB67-DA67,"")</f>
        <v/>
      </c>
      <c r="DC109" s="34" t="str">
        <f t="shared" ca="1" si="213"/>
        <v/>
      </c>
      <c r="DD109" s="34" t="str">
        <f t="shared" ca="1" si="213"/>
        <v/>
      </c>
      <c r="DE109" s="134" t="str">
        <f t="shared" ca="1" si="213"/>
        <v/>
      </c>
      <c r="DF109" s="133" t="str">
        <f t="shared" ca="1" si="213"/>
        <v/>
      </c>
      <c r="DG109" s="34" t="str">
        <f t="shared" ca="1" si="213"/>
        <v/>
      </c>
      <c r="DH109" s="34" t="str">
        <f t="shared" ca="1" si="213"/>
        <v/>
      </c>
      <c r="DI109" s="134" t="str">
        <f t="shared" ca="1" si="213"/>
        <v/>
      </c>
      <c r="DK109" s="34" t="str">
        <f t="shared" ref="DK109:EK109" ca="1" si="214">IF(NOT(DK$4="A"),DK67-DJ67,"")</f>
        <v/>
      </c>
      <c r="DL109" s="34" t="str">
        <f t="shared" ca="1" si="214"/>
        <v/>
      </c>
      <c r="DM109" s="34" t="str">
        <f t="shared" ca="1" si="214"/>
        <v/>
      </c>
      <c r="DN109" s="34" t="str">
        <f t="shared" ca="1" si="214"/>
        <v/>
      </c>
      <c r="DO109" s="34" t="str">
        <f t="shared" ca="1" si="214"/>
        <v/>
      </c>
      <c r="DP109" s="34" t="str">
        <f t="shared" ca="1" si="214"/>
        <v/>
      </c>
      <c r="DQ109" s="34" t="str">
        <f t="shared" ca="1" si="214"/>
        <v/>
      </c>
      <c r="DR109" s="34" t="str">
        <f t="shared" ca="1" si="214"/>
        <v/>
      </c>
      <c r="DS109" s="34" t="str">
        <f t="shared" ca="1" si="214"/>
        <v/>
      </c>
      <c r="DT109" s="34" t="str">
        <f t="shared" ca="1" si="214"/>
        <v/>
      </c>
      <c r="DU109" s="34" t="str">
        <f t="shared" ca="1" si="214"/>
        <v/>
      </c>
      <c r="DV109" s="34" t="str">
        <f t="shared" ca="1" si="214"/>
        <v/>
      </c>
      <c r="DW109" s="34" t="str">
        <f t="shared" ca="1" si="214"/>
        <v/>
      </c>
      <c r="DX109" s="34" t="str">
        <f t="shared" ca="1" si="214"/>
        <v/>
      </c>
      <c r="DY109" s="34" t="str">
        <f t="shared" ca="1" si="214"/>
        <v/>
      </c>
      <c r="DZ109" s="34" t="str">
        <f t="shared" ca="1" si="214"/>
        <v/>
      </c>
      <c r="EA109" s="34" t="str">
        <f t="shared" ca="1" si="214"/>
        <v/>
      </c>
      <c r="EB109" s="34" t="str">
        <f t="shared" ca="1" si="214"/>
        <v/>
      </c>
      <c r="EC109" s="34" t="str">
        <f t="shared" ca="1" si="214"/>
        <v/>
      </c>
      <c r="ED109" s="34" t="str">
        <f t="shared" ca="1" si="214"/>
        <v/>
      </c>
      <c r="EE109" s="34" t="str">
        <f t="shared" ca="1" si="214"/>
        <v/>
      </c>
      <c r="EF109" s="34" t="str">
        <f t="shared" ca="1" si="214"/>
        <v/>
      </c>
      <c r="EG109" s="34" t="str">
        <f t="shared" ca="1" si="214"/>
        <v/>
      </c>
      <c r="EH109" s="34" t="str">
        <f t="shared" ca="1" si="214"/>
        <v/>
      </c>
      <c r="EI109" s="34" t="str">
        <f t="shared" ca="1" si="214"/>
        <v/>
      </c>
      <c r="EJ109" s="34" t="str">
        <f t="shared" ca="1" si="214"/>
        <v/>
      </c>
      <c r="EK109" s="34" t="str">
        <f t="shared" ca="1" si="214"/>
        <v/>
      </c>
    </row>
    <row r="110" spans="1:141" outlineLevel="1" x14ac:dyDescent="0.25">
      <c r="A110" s="90"/>
      <c r="B110" s="90"/>
      <c r="C110" s="111"/>
      <c r="D110" s="90"/>
      <c r="E110" t="s">
        <v>291</v>
      </c>
      <c r="F110" s="133"/>
      <c r="G110" s="34"/>
      <c r="H110" s="34"/>
      <c r="I110" s="134"/>
      <c r="J110" s="133"/>
      <c r="K110" s="34"/>
      <c r="L110" s="34"/>
      <c r="M110" s="134"/>
      <c r="N110" s="133"/>
      <c r="O110" s="34"/>
      <c r="P110" s="34"/>
      <c r="Q110" s="134"/>
      <c r="R110" s="133"/>
      <c r="S110" s="34"/>
      <c r="T110" s="34"/>
      <c r="U110" s="134"/>
      <c r="V110" s="133"/>
      <c r="W110" s="34"/>
      <c r="X110" s="34"/>
      <c r="Y110" s="134"/>
      <c r="Z110" s="133"/>
      <c r="AA110" s="34"/>
      <c r="AB110" s="34"/>
      <c r="AC110" s="134"/>
      <c r="AD110" s="133"/>
      <c r="AE110" s="34"/>
      <c r="AF110" s="34"/>
      <c r="AG110" s="134"/>
      <c r="AH110" s="133"/>
      <c r="AI110" s="34"/>
      <c r="AJ110" s="34"/>
      <c r="AK110" s="134"/>
      <c r="AL110" s="133"/>
      <c r="AM110" s="34"/>
      <c r="AN110" s="34"/>
      <c r="AO110" s="134"/>
      <c r="AP110" s="133" t="e">
        <f t="shared" ref="AP110:BU110" ca="1" si="215">IF(NOT(AP$4="A"),-(AP54-AO54),"")</f>
        <v>#VALUE!</v>
      </c>
      <c r="AQ110" s="34" t="e">
        <f t="shared" ca="1" si="215"/>
        <v>#VALUE!</v>
      </c>
      <c r="AR110" s="34" t="e">
        <f t="shared" ca="1" si="215"/>
        <v>#VALUE!</v>
      </c>
      <c r="AS110" s="134" t="e">
        <f t="shared" ca="1" si="215"/>
        <v>#VALUE!</v>
      </c>
      <c r="AT110" s="133" t="e">
        <f t="shared" ca="1" si="215"/>
        <v>#VALUE!</v>
      </c>
      <c r="AU110" s="34" t="e">
        <f t="shared" ca="1" si="215"/>
        <v>#VALUE!</v>
      </c>
      <c r="AV110" s="34" t="e">
        <f t="shared" ca="1" si="215"/>
        <v>#VALUE!</v>
      </c>
      <c r="AW110" s="134" t="e">
        <f t="shared" ca="1" si="215"/>
        <v>#VALUE!</v>
      </c>
      <c r="AX110" s="133" t="e">
        <f t="shared" ca="1" si="215"/>
        <v>#VALUE!</v>
      </c>
      <c r="AY110" s="34" t="e">
        <f t="shared" ca="1" si="215"/>
        <v>#VALUE!</v>
      </c>
      <c r="AZ110" s="34" t="e">
        <f t="shared" ca="1" si="215"/>
        <v>#VALUE!</v>
      </c>
      <c r="BA110" s="134" t="e">
        <f t="shared" ca="1" si="215"/>
        <v>#VALUE!</v>
      </c>
      <c r="BB110" s="133" t="e">
        <f t="shared" ca="1" si="215"/>
        <v>#VALUE!</v>
      </c>
      <c r="BC110" s="34" t="e">
        <f t="shared" ca="1" si="215"/>
        <v>#VALUE!</v>
      </c>
      <c r="BD110" s="34" t="e">
        <f t="shared" ca="1" si="215"/>
        <v>#VALUE!</v>
      </c>
      <c r="BE110" s="134" t="e">
        <f t="shared" ca="1" si="215"/>
        <v>#VALUE!</v>
      </c>
      <c r="BF110" s="133" t="e">
        <f t="shared" ca="1" si="215"/>
        <v>#VALUE!</v>
      </c>
      <c r="BG110" s="34" t="e">
        <f t="shared" ca="1" si="215"/>
        <v>#VALUE!</v>
      </c>
      <c r="BH110" s="34" t="e">
        <f t="shared" ca="1" si="215"/>
        <v>#VALUE!</v>
      </c>
      <c r="BI110" s="134" t="e">
        <f t="shared" ca="1" si="215"/>
        <v>#VALUE!</v>
      </c>
      <c r="BJ110" s="133" t="e">
        <f t="shared" ca="1" si="215"/>
        <v>#VALUE!</v>
      </c>
      <c r="BK110" s="34" t="e">
        <f t="shared" ca="1" si="215"/>
        <v>#VALUE!</v>
      </c>
      <c r="BL110" s="34" t="e">
        <f t="shared" ca="1" si="215"/>
        <v>#VALUE!</v>
      </c>
      <c r="BM110" s="134" t="e">
        <f t="shared" ca="1" si="215"/>
        <v>#VALUE!</v>
      </c>
      <c r="BN110" s="133" t="e">
        <f t="shared" ca="1" si="215"/>
        <v>#VALUE!</v>
      </c>
      <c r="BO110" s="34" t="e">
        <f t="shared" ca="1" si="215"/>
        <v>#VALUE!</v>
      </c>
      <c r="BP110" s="34" t="e">
        <f t="shared" ca="1" si="215"/>
        <v>#VALUE!</v>
      </c>
      <c r="BQ110" s="134" t="e">
        <f t="shared" ca="1" si="215"/>
        <v>#VALUE!</v>
      </c>
      <c r="BR110" s="133" t="e">
        <f t="shared" ca="1" si="215"/>
        <v>#VALUE!</v>
      </c>
      <c r="BS110" s="34" t="e">
        <f t="shared" ca="1" si="215"/>
        <v>#VALUE!</v>
      </c>
      <c r="BT110" s="34" t="e">
        <f t="shared" ca="1" si="215"/>
        <v>#VALUE!</v>
      </c>
      <c r="BU110" s="134" t="e">
        <f t="shared" ca="1" si="215"/>
        <v>#VALUE!</v>
      </c>
      <c r="BV110" s="133" t="e">
        <f t="shared" ref="BV110:DA110" ca="1" si="216">IF(NOT(BV$4="A"),-(BV54-BU54),"")</f>
        <v>#VALUE!</v>
      </c>
      <c r="BW110" s="34" t="e">
        <f t="shared" ca="1" si="216"/>
        <v>#VALUE!</v>
      </c>
      <c r="BX110" s="34" t="e">
        <f t="shared" ca="1" si="216"/>
        <v>#VALUE!</v>
      </c>
      <c r="BY110" s="134" t="e">
        <f t="shared" ca="1" si="216"/>
        <v>#VALUE!</v>
      </c>
      <c r="BZ110" s="133" t="e">
        <f t="shared" ca="1" si="216"/>
        <v>#VALUE!</v>
      </c>
      <c r="CA110" s="34" t="e">
        <f t="shared" ca="1" si="216"/>
        <v>#VALUE!</v>
      </c>
      <c r="CB110" s="34" t="e">
        <f t="shared" ca="1" si="216"/>
        <v>#VALUE!</v>
      </c>
      <c r="CC110" s="134" t="e">
        <f t="shared" ca="1" si="216"/>
        <v>#VALUE!</v>
      </c>
      <c r="CD110" s="133" t="e">
        <f t="shared" ca="1" si="216"/>
        <v>#VALUE!</v>
      </c>
      <c r="CE110" s="34" t="e">
        <f t="shared" ca="1" si="216"/>
        <v>#VALUE!</v>
      </c>
      <c r="CF110" s="34" t="e">
        <f t="shared" ca="1" si="216"/>
        <v>#VALUE!</v>
      </c>
      <c r="CG110" s="134" t="e">
        <f t="shared" ca="1" si="216"/>
        <v>#VALUE!</v>
      </c>
      <c r="CH110" s="133" t="str">
        <f t="shared" ca="1" si="216"/>
        <v/>
      </c>
      <c r="CI110" s="34" t="str">
        <f t="shared" ca="1" si="216"/>
        <v/>
      </c>
      <c r="CJ110" s="34" t="str">
        <f t="shared" ca="1" si="216"/>
        <v/>
      </c>
      <c r="CK110" s="134" t="str">
        <f t="shared" ca="1" si="216"/>
        <v/>
      </c>
      <c r="CL110" s="133" t="str">
        <f t="shared" ca="1" si="216"/>
        <v/>
      </c>
      <c r="CM110" s="34" t="str">
        <f t="shared" ca="1" si="216"/>
        <v/>
      </c>
      <c r="CN110" s="34" t="str">
        <f t="shared" ca="1" si="216"/>
        <v/>
      </c>
      <c r="CO110" s="134" t="str">
        <f t="shared" ca="1" si="216"/>
        <v/>
      </c>
      <c r="CP110" s="133" t="str">
        <f t="shared" ca="1" si="216"/>
        <v/>
      </c>
      <c r="CQ110" s="34" t="str">
        <f t="shared" ca="1" si="216"/>
        <v/>
      </c>
      <c r="CR110" s="34" t="str">
        <f t="shared" ca="1" si="216"/>
        <v/>
      </c>
      <c r="CS110" s="134" t="str">
        <f t="shared" ca="1" si="216"/>
        <v/>
      </c>
      <c r="CT110" s="133" t="str">
        <f t="shared" ca="1" si="216"/>
        <v/>
      </c>
      <c r="CU110" s="34" t="str">
        <f t="shared" ca="1" si="216"/>
        <v/>
      </c>
      <c r="CV110" s="34" t="str">
        <f t="shared" ca="1" si="216"/>
        <v/>
      </c>
      <c r="CW110" s="134" t="str">
        <f t="shared" ca="1" si="216"/>
        <v/>
      </c>
      <c r="CX110" s="133" t="str">
        <f t="shared" ca="1" si="216"/>
        <v/>
      </c>
      <c r="CY110" s="34" t="str">
        <f t="shared" ca="1" si="216"/>
        <v/>
      </c>
      <c r="CZ110" s="34" t="str">
        <f t="shared" ca="1" si="216"/>
        <v/>
      </c>
      <c r="DA110" s="134" t="str">
        <f t="shared" ca="1" si="216"/>
        <v/>
      </c>
      <c r="DB110" s="133" t="str">
        <f t="shared" ref="DB110:DI110" ca="1" si="217">IF(NOT(DB$4="A"),-(DB54-DA54),"")</f>
        <v/>
      </c>
      <c r="DC110" s="34" t="str">
        <f t="shared" ca="1" si="217"/>
        <v/>
      </c>
      <c r="DD110" s="34" t="str">
        <f t="shared" ca="1" si="217"/>
        <v/>
      </c>
      <c r="DE110" s="134" t="str">
        <f t="shared" ca="1" si="217"/>
        <v/>
      </c>
      <c r="DF110" s="133" t="str">
        <f t="shared" ca="1" si="217"/>
        <v/>
      </c>
      <c r="DG110" s="34" t="str">
        <f t="shared" ca="1" si="217"/>
        <v/>
      </c>
      <c r="DH110" s="34" t="str">
        <f t="shared" ca="1" si="217"/>
        <v/>
      </c>
      <c r="DI110" s="134" t="str">
        <f t="shared" ca="1" si="217"/>
        <v/>
      </c>
      <c r="DK110" s="34" t="str">
        <f t="shared" ref="DK110:EK110" ca="1" si="218">IF(NOT(DK$4="A"),-(DK54-DJ54),"")</f>
        <v/>
      </c>
      <c r="DL110" s="34" t="str">
        <f t="shared" ca="1" si="218"/>
        <v/>
      </c>
      <c r="DM110" s="34" t="str">
        <f t="shared" ca="1" si="218"/>
        <v/>
      </c>
      <c r="DN110" s="34" t="str">
        <f t="shared" ca="1" si="218"/>
        <v/>
      </c>
      <c r="DO110" s="34" t="str">
        <f t="shared" ca="1" si="218"/>
        <v/>
      </c>
      <c r="DP110" s="34" t="str">
        <f t="shared" ca="1" si="218"/>
        <v/>
      </c>
      <c r="DQ110" s="34" t="str">
        <f t="shared" ca="1" si="218"/>
        <v/>
      </c>
      <c r="DR110" s="34" t="str">
        <f t="shared" ca="1" si="218"/>
        <v/>
      </c>
      <c r="DS110" s="34" t="str">
        <f t="shared" ca="1" si="218"/>
        <v/>
      </c>
      <c r="DT110" s="34" t="str">
        <f t="shared" ca="1" si="218"/>
        <v/>
      </c>
      <c r="DU110" s="34" t="str">
        <f t="shared" ca="1" si="218"/>
        <v/>
      </c>
      <c r="DV110" s="34" t="str">
        <f t="shared" ca="1" si="218"/>
        <v/>
      </c>
      <c r="DW110" s="34" t="str">
        <f t="shared" ca="1" si="218"/>
        <v/>
      </c>
      <c r="DX110" s="34" t="str">
        <f t="shared" ca="1" si="218"/>
        <v/>
      </c>
      <c r="DY110" s="34" t="str">
        <f t="shared" ca="1" si="218"/>
        <v/>
      </c>
      <c r="DZ110" s="34" t="str">
        <f t="shared" ca="1" si="218"/>
        <v/>
      </c>
      <c r="EA110" s="34" t="str">
        <f t="shared" ca="1" si="218"/>
        <v/>
      </c>
      <c r="EB110" s="34" t="str">
        <f t="shared" ca="1" si="218"/>
        <v/>
      </c>
      <c r="EC110" s="34" t="str">
        <f t="shared" ca="1" si="218"/>
        <v/>
      </c>
      <c r="ED110" s="34" t="str">
        <f t="shared" ca="1" si="218"/>
        <v/>
      </c>
      <c r="EE110" s="34" t="str">
        <f t="shared" ca="1" si="218"/>
        <v/>
      </c>
      <c r="EF110" s="34" t="str">
        <f t="shared" ca="1" si="218"/>
        <v/>
      </c>
      <c r="EG110" s="34" t="str">
        <f t="shared" ca="1" si="218"/>
        <v/>
      </c>
      <c r="EH110" s="34" t="str">
        <f t="shared" ca="1" si="218"/>
        <v/>
      </c>
      <c r="EI110" s="34" t="str">
        <f t="shared" ca="1" si="218"/>
        <v/>
      </c>
      <c r="EJ110" s="34" t="str">
        <f t="shared" ca="1" si="218"/>
        <v/>
      </c>
      <c r="EK110" s="34" t="str">
        <f t="shared" ca="1" si="218"/>
        <v/>
      </c>
    </row>
    <row r="111" spans="1:141" outlineLevel="1" x14ac:dyDescent="0.25">
      <c r="A111" s="90"/>
      <c r="B111" s="90"/>
      <c r="C111" s="111"/>
      <c r="D111" s="90"/>
      <c r="E111" t="s">
        <v>292</v>
      </c>
      <c r="F111" s="133"/>
      <c r="G111" s="34"/>
      <c r="H111" s="34"/>
      <c r="I111" s="134"/>
      <c r="J111" s="133"/>
      <c r="K111" s="34"/>
      <c r="L111" s="34"/>
      <c r="M111" s="134"/>
      <c r="N111" s="133"/>
      <c r="O111" s="34"/>
      <c r="P111" s="34"/>
      <c r="Q111" s="134"/>
      <c r="R111" s="133"/>
      <c r="S111" s="34"/>
      <c r="T111" s="34"/>
      <c r="U111" s="134"/>
      <c r="V111" s="133"/>
      <c r="W111" s="34"/>
      <c r="X111" s="34"/>
      <c r="Y111" s="134"/>
      <c r="Z111" s="133"/>
      <c r="AA111" s="34"/>
      <c r="AB111" s="34"/>
      <c r="AC111" s="134"/>
      <c r="AD111" s="133"/>
      <c r="AE111" s="34"/>
      <c r="AF111" s="34"/>
      <c r="AG111" s="134"/>
      <c r="AH111" s="133"/>
      <c r="AI111" s="34"/>
      <c r="AJ111" s="34"/>
      <c r="AK111" s="134"/>
      <c r="AL111" s="133"/>
      <c r="AM111" s="34"/>
      <c r="AN111" s="34"/>
      <c r="AO111" s="134"/>
      <c r="AP111" s="133" t="e">
        <f t="shared" ref="AP111:BU111" ca="1" si="219">IF(NOT(AP$4="A"),-(AP60-AO60),"")</f>
        <v>#VALUE!</v>
      </c>
      <c r="AQ111" s="34" t="e">
        <f t="shared" ca="1" si="219"/>
        <v>#VALUE!</v>
      </c>
      <c r="AR111" s="34" t="e">
        <f t="shared" ca="1" si="219"/>
        <v>#VALUE!</v>
      </c>
      <c r="AS111" s="134" t="e">
        <f t="shared" ca="1" si="219"/>
        <v>#VALUE!</v>
      </c>
      <c r="AT111" s="133" t="e">
        <f t="shared" ca="1" si="219"/>
        <v>#VALUE!</v>
      </c>
      <c r="AU111" s="34" t="e">
        <f t="shared" ca="1" si="219"/>
        <v>#VALUE!</v>
      </c>
      <c r="AV111" s="34" t="e">
        <f t="shared" ca="1" si="219"/>
        <v>#VALUE!</v>
      </c>
      <c r="AW111" s="134" t="e">
        <f t="shared" ca="1" si="219"/>
        <v>#VALUE!</v>
      </c>
      <c r="AX111" s="133" t="e">
        <f t="shared" ca="1" si="219"/>
        <v>#VALUE!</v>
      </c>
      <c r="AY111" s="34" t="e">
        <f t="shared" ca="1" si="219"/>
        <v>#VALUE!</v>
      </c>
      <c r="AZ111" s="34" t="e">
        <f t="shared" ca="1" si="219"/>
        <v>#VALUE!</v>
      </c>
      <c r="BA111" s="134" t="e">
        <f t="shared" ca="1" si="219"/>
        <v>#VALUE!</v>
      </c>
      <c r="BB111" s="133" t="e">
        <f t="shared" ca="1" si="219"/>
        <v>#VALUE!</v>
      </c>
      <c r="BC111" s="34" t="e">
        <f t="shared" ca="1" si="219"/>
        <v>#VALUE!</v>
      </c>
      <c r="BD111" s="34" t="e">
        <f t="shared" ca="1" si="219"/>
        <v>#VALUE!</v>
      </c>
      <c r="BE111" s="134" t="e">
        <f t="shared" ca="1" si="219"/>
        <v>#VALUE!</v>
      </c>
      <c r="BF111" s="133" t="e">
        <f t="shared" ca="1" si="219"/>
        <v>#VALUE!</v>
      </c>
      <c r="BG111" s="34" t="e">
        <f t="shared" ca="1" si="219"/>
        <v>#VALUE!</v>
      </c>
      <c r="BH111" s="34" t="e">
        <f t="shared" ca="1" si="219"/>
        <v>#VALUE!</v>
      </c>
      <c r="BI111" s="134" t="e">
        <f t="shared" ca="1" si="219"/>
        <v>#VALUE!</v>
      </c>
      <c r="BJ111" s="133" t="e">
        <f t="shared" ca="1" si="219"/>
        <v>#VALUE!</v>
      </c>
      <c r="BK111" s="34" t="e">
        <f t="shared" ca="1" si="219"/>
        <v>#VALUE!</v>
      </c>
      <c r="BL111" s="34" t="e">
        <f t="shared" ca="1" si="219"/>
        <v>#VALUE!</v>
      </c>
      <c r="BM111" s="134" t="e">
        <f t="shared" ca="1" si="219"/>
        <v>#VALUE!</v>
      </c>
      <c r="BN111" s="133" t="e">
        <f t="shared" ca="1" si="219"/>
        <v>#VALUE!</v>
      </c>
      <c r="BO111" s="34" t="e">
        <f t="shared" ca="1" si="219"/>
        <v>#VALUE!</v>
      </c>
      <c r="BP111" s="34" t="e">
        <f t="shared" ca="1" si="219"/>
        <v>#VALUE!</v>
      </c>
      <c r="BQ111" s="134" t="e">
        <f t="shared" ca="1" si="219"/>
        <v>#VALUE!</v>
      </c>
      <c r="BR111" s="133" t="e">
        <f t="shared" ca="1" si="219"/>
        <v>#VALUE!</v>
      </c>
      <c r="BS111" s="34" t="e">
        <f t="shared" ca="1" si="219"/>
        <v>#VALUE!</v>
      </c>
      <c r="BT111" s="34" t="e">
        <f t="shared" ca="1" si="219"/>
        <v>#VALUE!</v>
      </c>
      <c r="BU111" s="134" t="e">
        <f t="shared" ca="1" si="219"/>
        <v>#VALUE!</v>
      </c>
      <c r="BV111" s="133" t="e">
        <f t="shared" ref="BV111:DA111" ca="1" si="220">IF(NOT(BV$4="A"),-(BV60-BU60),"")</f>
        <v>#VALUE!</v>
      </c>
      <c r="BW111" s="34" t="e">
        <f t="shared" ca="1" si="220"/>
        <v>#VALUE!</v>
      </c>
      <c r="BX111" s="34" t="e">
        <f t="shared" ca="1" si="220"/>
        <v>#VALUE!</v>
      </c>
      <c r="BY111" s="134" t="e">
        <f t="shared" ca="1" si="220"/>
        <v>#VALUE!</v>
      </c>
      <c r="BZ111" s="133" t="e">
        <f t="shared" ca="1" si="220"/>
        <v>#VALUE!</v>
      </c>
      <c r="CA111" s="34" t="e">
        <f t="shared" ca="1" si="220"/>
        <v>#VALUE!</v>
      </c>
      <c r="CB111" s="34" t="e">
        <f t="shared" ca="1" si="220"/>
        <v>#VALUE!</v>
      </c>
      <c r="CC111" s="134" t="e">
        <f t="shared" ca="1" si="220"/>
        <v>#VALUE!</v>
      </c>
      <c r="CD111" s="133" t="e">
        <f t="shared" ca="1" si="220"/>
        <v>#VALUE!</v>
      </c>
      <c r="CE111" s="34" t="e">
        <f t="shared" ca="1" si="220"/>
        <v>#VALUE!</v>
      </c>
      <c r="CF111" s="34" t="e">
        <f t="shared" ca="1" si="220"/>
        <v>#VALUE!</v>
      </c>
      <c r="CG111" s="134" t="e">
        <f t="shared" ca="1" si="220"/>
        <v>#VALUE!</v>
      </c>
      <c r="CH111" s="133" t="str">
        <f t="shared" ca="1" si="220"/>
        <v/>
      </c>
      <c r="CI111" s="34" t="str">
        <f t="shared" ca="1" si="220"/>
        <v/>
      </c>
      <c r="CJ111" s="34" t="str">
        <f t="shared" ca="1" si="220"/>
        <v/>
      </c>
      <c r="CK111" s="134" t="str">
        <f t="shared" ca="1" si="220"/>
        <v/>
      </c>
      <c r="CL111" s="133" t="str">
        <f t="shared" ca="1" si="220"/>
        <v/>
      </c>
      <c r="CM111" s="34" t="str">
        <f t="shared" ca="1" si="220"/>
        <v/>
      </c>
      <c r="CN111" s="34" t="str">
        <f t="shared" ca="1" si="220"/>
        <v/>
      </c>
      <c r="CO111" s="134" t="str">
        <f t="shared" ca="1" si="220"/>
        <v/>
      </c>
      <c r="CP111" s="133" t="str">
        <f t="shared" ca="1" si="220"/>
        <v/>
      </c>
      <c r="CQ111" s="34" t="str">
        <f t="shared" ca="1" si="220"/>
        <v/>
      </c>
      <c r="CR111" s="34" t="str">
        <f t="shared" ca="1" si="220"/>
        <v/>
      </c>
      <c r="CS111" s="134" t="str">
        <f t="shared" ca="1" si="220"/>
        <v/>
      </c>
      <c r="CT111" s="133" t="str">
        <f t="shared" ca="1" si="220"/>
        <v/>
      </c>
      <c r="CU111" s="34" t="str">
        <f t="shared" ca="1" si="220"/>
        <v/>
      </c>
      <c r="CV111" s="34" t="str">
        <f t="shared" ca="1" si="220"/>
        <v/>
      </c>
      <c r="CW111" s="134" t="str">
        <f t="shared" ca="1" si="220"/>
        <v/>
      </c>
      <c r="CX111" s="133" t="str">
        <f t="shared" ca="1" si="220"/>
        <v/>
      </c>
      <c r="CY111" s="34" t="str">
        <f t="shared" ca="1" si="220"/>
        <v/>
      </c>
      <c r="CZ111" s="34" t="str">
        <f t="shared" ca="1" si="220"/>
        <v/>
      </c>
      <c r="DA111" s="134" t="str">
        <f t="shared" ca="1" si="220"/>
        <v/>
      </c>
      <c r="DB111" s="133" t="str">
        <f t="shared" ref="DB111:DI111" ca="1" si="221">IF(NOT(DB$4="A"),-(DB60-DA60),"")</f>
        <v/>
      </c>
      <c r="DC111" s="34" t="str">
        <f t="shared" ca="1" si="221"/>
        <v/>
      </c>
      <c r="DD111" s="34" t="str">
        <f t="shared" ca="1" si="221"/>
        <v/>
      </c>
      <c r="DE111" s="134" t="str">
        <f t="shared" ca="1" si="221"/>
        <v/>
      </c>
      <c r="DF111" s="133" t="str">
        <f t="shared" ca="1" si="221"/>
        <v/>
      </c>
      <c r="DG111" s="34" t="str">
        <f t="shared" ca="1" si="221"/>
        <v/>
      </c>
      <c r="DH111" s="34" t="str">
        <f t="shared" ca="1" si="221"/>
        <v/>
      </c>
      <c r="DI111" s="134" t="str">
        <f t="shared" ca="1" si="221"/>
        <v/>
      </c>
      <c r="DK111" s="34" t="str">
        <f t="shared" ref="DK111:EK111" ca="1" si="222">IF(NOT(DK$4="A"),-(DK60-DJ60),"")</f>
        <v/>
      </c>
      <c r="DL111" s="34" t="str">
        <f t="shared" ca="1" si="222"/>
        <v/>
      </c>
      <c r="DM111" s="34" t="str">
        <f t="shared" ca="1" si="222"/>
        <v/>
      </c>
      <c r="DN111" s="34" t="str">
        <f t="shared" ca="1" si="222"/>
        <v/>
      </c>
      <c r="DO111" s="34" t="str">
        <f t="shared" ca="1" si="222"/>
        <v/>
      </c>
      <c r="DP111" s="34" t="str">
        <f t="shared" ca="1" si="222"/>
        <v/>
      </c>
      <c r="DQ111" s="34" t="str">
        <f t="shared" ca="1" si="222"/>
        <v/>
      </c>
      <c r="DR111" s="34" t="str">
        <f t="shared" ca="1" si="222"/>
        <v/>
      </c>
      <c r="DS111" s="34" t="str">
        <f t="shared" ca="1" si="222"/>
        <v/>
      </c>
      <c r="DT111" s="34" t="str">
        <f t="shared" ca="1" si="222"/>
        <v/>
      </c>
      <c r="DU111" s="34" t="str">
        <f t="shared" ca="1" si="222"/>
        <v/>
      </c>
      <c r="DV111" s="34" t="str">
        <f t="shared" ca="1" si="222"/>
        <v/>
      </c>
      <c r="DW111" s="34" t="str">
        <f t="shared" ca="1" si="222"/>
        <v/>
      </c>
      <c r="DX111" s="34" t="str">
        <f t="shared" ca="1" si="222"/>
        <v/>
      </c>
      <c r="DY111" s="34" t="str">
        <f t="shared" ca="1" si="222"/>
        <v/>
      </c>
      <c r="DZ111" s="34" t="str">
        <f t="shared" ca="1" si="222"/>
        <v/>
      </c>
      <c r="EA111" s="34" t="str">
        <f t="shared" ca="1" si="222"/>
        <v/>
      </c>
      <c r="EB111" s="34" t="str">
        <f t="shared" ca="1" si="222"/>
        <v/>
      </c>
      <c r="EC111" s="34" t="str">
        <f t="shared" ca="1" si="222"/>
        <v/>
      </c>
      <c r="ED111" s="34" t="str">
        <f t="shared" ca="1" si="222"/>
        <v/>
      </c>
      <c r="EE111" s="34" t="str">
        <f t="shared" ca="1" si="222"/>
        <v/>
      </c>
      <c r="EF111" s="34" t="str">
        <f t="shared" ca="1" si="222"/>
        <v/>
      </c>
      <c r="EG111" s="34" t="str">
        <f t="shared" ca="1" si="222"/>
        <v/>
      </c>
      <c r="EH111" s="34" t="str">
        <f t="shared" ca="1" si="222"/>
        <v/>
      </c>
      <c r="EI111" s="34" t="str">
        <f t="shared" ca="1" si="222"/>
        <v/>
      </c>
      <c r="EJ111" s="34" t="str">
        <f t="shared" ca="1" si="222"/>
        <v/>
      </c>
      <c r="EK111" s="34" t="str">
        <f t="shared" ca="1" si="222"/>
        <v/>
      </c>
    </row>
    <row r="112" spans="1:141" outlineLevel="1" x14ac:dyDescent="0.25">
      <c r="A112" s="90"/>
      <c r="B112" s="90"/>
      <c r="C112" s="111"/>
      <c r="D112" s="90"/>
      <c r="E112" t="s">
        <v>293</v>
      </c>
      <c r="F112" s="133"/>
      <c r="G112" s="34"/>
      <c r="H112" s="34"/>
      <c r="I112" s="134"/>
      <c r="J112" s="133"/>
      <c r="K112" s="34"/>
      <c r="L112" s="34"/>
      <c r="M112" s="134"/>
      <c r="N112" s="133"/>
      <c r="O112" s="34"/>
      <c r="P112" s="34"/>
      <c r="Q112" s="134"/>
      <c r="R112" s="133"/>
      <c r="S112" s="34"/>
      <c r="T112" s="34"/>
      <c r="U112" s="134"/>
      <c r="V112" s="133"/>
      <c r="W112" s="34"/>
      <c r="X112" s="34"/>
      <c r="Y112" s="134"/>
      <c r="Z112" s="133"/>
      <c r="AA112" s="34"/>
      <c r="AB112" s="34"/>
      <c r="AC112" s="134"/>
      <c r="AD112" s="133"/>
      <c r="AE112" s="34"/>
      <c r="AF112" s="34"/>
      <c r="AG112" s="134"/>
      <c r="AH112" s="133"/>
      <c r="AI112" s="34"/>
      <c r="AJ112" s="34"/>
      <c r="AK112" s="134"/>
      <c r="AL112" s="133"/>
      <c r="AM112" s="34"/>
      <c r="AN112" s="34"/>
      <c r="AO112" s="134"/>
      <c r="AP112" s="133">
        <f t="shared" ref="AP112:BU112" ca="1" si="223">IF(NOT(AP$4="A"),-(AP61-AO61),"")</f>
        <v>0</v>
      </c>
      <c r="AQ112" s="34">
        <f t="shared" ca="1" si="223"/>
        <v>0</v>
      </c>
      <c r="AR112" s="34">
        <f t="shared" ca="1" si="223"/>
        <v>0</v>
      </c>
      <c r="AS112" s="134">
        <f t="shared" ca="1" si="223"/>
        <v>0</v>
      </c>
      <c r="AT112" s="133" t="e">
        <f t="shared" ca="1" si="223"/>
        <v>#VALUE!</v>
      </c>
      <c r="AU112" s="34" t="e">
        <f t="shared" ca="1" si="223"/>
        <v>#VALUE!</v>
      </c>
      <c r="AV112" s="34" t="e">
        <f t="shared" ca="1" si="223"/>
        <v>#VALUE!</v>
      </c>
      <c r="AW112" s="134" t="e">
        <f t="shared" ca="1" si="223"/>
        <v>#VALUE!</v>
      </c>
      <c r="AX112" s="133" t="e">
        <f t="shared" ca="1" si="223"/>
        <v>#VALUE!</v>
      </c>
      <c r="AY112" s="34" t="e">
        <f t="shared" ca="1" si="223"/>
        <v>#VALUE!</v>
      </c>
      <c r="AZ112" s="34" t="e">
        <f t="shared" ca="1" si="223"/>
        <v>#VALUE!</v>
      </c>
      <c r="BA112" s="134" t="e">
        <f t="shared" ca="1" si="223"/>
        <v>#VALUE!</v>
      </c>
      <c r="BB112" s="133" t="e">
        <f t="shared" ca="1" si="223"/>
        <v>#VALUE!</v>
      </c>
      <c r="BC112" s="34" t="e">
        <f t="shared" ca="1" si="223"/>
        <v>#VALUE!</v>
      </c>
      <c r="BD112" s="34" t="e">
        <f t="shared" ca="1" si="223"/>
        <v>#VALUE!</v>
      </c>
      <c r="BE112" s="134" t="e">
        <f t="shared" ca="1" si="223"/>
        <v>#VALUE!</v>
      </c>
      <c r="BF112" s="133" t="e">
        <f t="shared" ca="1" si="223"/>
        <v>#VALUE!</v>
      </c>
      <c r="BG112" s="34" t="e">
        <f t="shared" ca="1" si="223"/>
        <v>#VALUE!</v>
      </c>
      <c r="BH112" s="34" t="e">
        <f t="shared" ca="1" si="223"/>
        <v>#VALUE!</v>
      </c>
      <c r="BI112" s="134" t="e">
        <f t="shared" ca="1" si="223"/>
        <v>#VALUE!</v>
      </c>
      <c r="BJ112" s="133" t="e">
        <f t="shared" ca="1" si="223"/>
        <v>#VALUE!</v>
      </c>
      <c r="BK112" s="34" t="e">
        <f t="shared" ca="1" si="223"/>
        <v>#VALUE!</v>
      </c>
      <c r="BL112" s="34" t="e">
        <f t="shared" ca="1" si="223"/>
        <v>#VALUE!</v>
      </c>
      <c r="BM112" s="134" t="e">
        <f t="shared" ca="1" si="223"/>
        <v>#VALUE!</v>
      </c>
      <c r="BN112" s="133" t="e">
        <f t="shared" ca="1" si="223"/>
        <v>#VALUE!</v>
      </c>
      <c r="BO112" s="34" t="e">
        <f t="shared" ca="1" si="223"/>
        <v>#VALUE!</v>
      </c>
      <c r="BP112" s="34" t="e">
        <f t="shared" ca="1" si="223"/>
        <v>#VALUE!</v>
      </c>
      <c r="BQ112" s="134" t="e">
        <f t="shared" ca="1" si="223"/>
        <v>#VALUE!</v>
      </c>
      <c r="BR112" s="133" t="e">
        <f t="shared" ca="1" si="223"/>
        <v>#VALUE!</v>
      </c>
      <c r="BS112" s="34" t="e">
        <f t="shared" ca="1" si="223"/>
        <v>#VALUE!</v>
      </c>
      <c r="BT112" s="34" t="e">
        <f t="shared" ca="1" si="223"/>
        <v>#VALUE!</v>
      </c>
      <c r="BU112" s="134" t="e">
        <f t="shared" ca="1" si="223"/>
        <v>#VALUE!</v>
      </c>
      <c r="BV112" s="133" t="e">
        <f t="shared" ref="BV112:DA112" ca="1" si="224">IF(NOT(BV$4="A"),-(BV61-BU61),"")</f>
        <v>#VALUE!</v>
      </c>
      <c r="BW112" s="34" t="e">
        <f t="shared" ca="1" si="224"/>
        <v>#VALUE!</v>
      </c>
      <c r="BX112" s="34" t="e">
        <f t="shared" ca="1" si="224"/>
        <v>#VALUE!</v>
      </c>
      <c r="BY112" s="134" t="e">
        <f t="shared" ca="1" si="224"/>
        <v>#VALUE!</v>
      </c>
      <c r="BZ112" s="133" t="e">
        <f t="shared" ca="1" si="224"/>
        <v>#VALUE!</v>
      </c>
      <c r="CA112" s="34" t="e">
        <f t="shared" ca="1" si="224"/>
        <v>#VALUE!</v>
      </c>
      <c r="CB112" s="34" t="e">
        <f t="shared" ca="1" si="224"/>
        <v>#VALUE!</v>
      </c>
      <c r="CC112" s="134" t="e">
        <f t="shared" ca="1" si="224"/>
        <v>#VALUE!</v>
      </c>
      <c r="CD112" s="133" t="e">
        <f t="shared" ca="1" si="224"/>
        <v>#VALUE!</v>
      </c>
      <c r="CE112" s="34" t="e">
        <f t="shared" ca="1" si="224"/>
        <v>#VALUE!</v>
      </c>
      <c r="CF112" s="34" t="e">
        <f t="shared" ca="1" si="224"/>
        <v>#VALUE!</v>
      </c>
      <c r="CG112" s="134" t="e">
        <f t="shared" ca="1" si="224"/>
        <v>#VALUE!</v>
      </c>
      <c r="CH112" s="133" t="str">
        <f t="shared" ca="1" si="224"/>
        <v/>
      </c>
      <c r="CI112" s="34" t="str">
        <f t="shared" ca="1" si="224"/>
        <v/>
      </c>
      <c r="CJ112" s="34" t="str">
        <f t="shared" ca="1" si="224"/>
        <v/>
      </c>
      <c r="CK112" s="134" t="str">
        <f t="shared" ca="1" si="224"/>
        <v/>
      </c>
      <c r="CL112" s="133" t="str">
        <f t="shared" ca="1" si="224"/>
        <v/>
      </c>
      <c r="CM112" s="34" t="str">
        <f t="shared" ca="1" si="224"/>
        <v/>
      </c>
      <c r="CN112" s="34" t="str">
        <f t="shared" ca="1" si="224"/>
        <v/>
      </c>
      <c r="CO112" s="134" t="str">
        <f t="shared" ca="1" si="224"/>
        <v/>
      </c>
      <c r="CP112" s="133" t="str">
        <f t="shared" ca="1" si="224"/>
        <v/>
      </c>
      <c r="CQ112" s="34" t="str">
        <f t="shared" ca="1" si="224"/>
        <v/>
      </c>
      <c r="CR112" s="34" t="str">
        <f t="shared" ca="1" si="224"/>
        <v/>
      </c>
      <c r="CS112" s="134" t="str">
        <f t="shared" ca="1" si="224"/>
        <v/>
      </c>
      <c r="CT112" s="133" t="str">
        <f t="shared" ca="1" si="224"/>
        <v/>
      </c>
      <c r="CU112" s="34" t="str">
        <f t="shared" ca="1" si="224"/>
        <v/>
      </c>
      <c r="CV112" s="34" t="str">
        <f t="shared" ca="1" si="224"/>
        <v/>
      </c>
      <c r="CW112" s="134" t="str">
        <f t="shared" ca="1" si="224"/>
        <v/>
      </c>
      <c r="CX112" s="133" t="str">
        <f t="shared" ca="1" si="224"/>
        <v/>
      </c>
      <c r="CY112" s="34" t="str">
        <f t="shared" ca="1" si="224"/>
        <v/>
      </c>
      <c r="CZ112" s="34" t="str">
        <f t="shared" ca="1" si="224"/>
        <v/>
      </c>
      <c r="DA112" s="134" t="str">
        <f t="shared" ca="1" si="224"/>
        <v/>
      </c>
      <c r="DB112" s="133" t="str">
        <f t="shared" ref="DB112:DI112" ca="1" si="225">IF(NOT(DB$4="A"),-(DB61-DA61),"")</f>
        <v/>
      </c>
      <c r="DC112" s="34" t="str">
        <f t="shared" ca="1" si="225"/>
        <v/>
      </c>
      <c r="DD112" s="34" t="str">
        <f t="shared" ca="1" si="225"/>
        <v/>
      </c>
      <c r="DE112" s="134" t="str">
        <f t="shared" ca="1" si="225"/>
        <v/>
      </c>
      <c r="DF112" s="133" t="str">
        <f t="shared" ca="1" si="225"/>
        <v/>
      </c>
      <c r="DG112" s="34" t="str">
        <f t="shared" ca="1" si="225"/>
        <v/>
      </c>
      <c r="DH112" s="34" t="str">
        <f t="shared" ca="1" si="225"/>
        <v/>
      </c>
      <c r="DI112" s="134" t="str">
        <f t="shared" ca="1" si="225"/>
        <v/>
      </c>
      <c r="DK112" s="34" t="str">
        <f t="shared" ref="DK112:EK112" ca="1" si="226">IF(NOT(DK$4="A"),-(DK61-DJ61),"")</f>
        <v/>
      </c>
      <c r="DL112" s="34" t="str">
        <f t="shared" ca="1" si="226"/>
        <v/>
      </c>
      <c r="DM112" s="34" t="str">
        <f t="shared" ca="1" si="226"/>
        <v/>
      </c>
      <c r="DN112" s="34" t="str">
        <f t="shared" ca="1" si="226"/>
        <v/>
      </c>
      <c r="DO112" s="34" t="str">
        <f t="shared" ca="1" si="226"/>
        <v/>
      </c>
      <c r="DP112" s="34" t="str">
        <f t="shared" ca="1" si="226"/>
        <v/>
      </c>
      <c r="DQ112" s="34" t="str">
        <f t="shared" ca="1" si="226"/>
        <v/>
      </c>
      <c r="DR112" s="34" t="str">
        <f t="shared" ca="1" si="226"/>
        <v/>
      </c>
      <c r="DS112" s="34" t="str">
        <f t="shared" ca="1" si="226"/>
        <v/>
      </c>
      <c r="DT112" s="34" t="str">
        <f t="shared" ca="1" si="226"/>
        <v/>
      </c>
      <c r="DU112" s="34" t="str">
        <f t="shared" ca="1" si="226"/>
        <v/>
      </c>
      <c r="DV112" s="34" t="str">
        <f t="shared" ca="1" si="226"/>
        <v/>
      </c>
      <c r="DW112" s="34" t="str">
        <f t="shared" ca="1" si="226"/>
        <v/>
      </c>
      <c r="DX112" s="34" t="str">
        <f t="shared" ca="1" si="226"/>
        <v/>
      </c>
      <c r="DY112" s="34" t="str">
        <f t="shared" ca="1" si="226"/>
        <v/>
      </c>
      <c r="DZ112" s="34" t="str">
        <f t="shared" ca="1" si="226"/>
        <v/>
      </c>
      <c r="EA112" s="34" t="str">
        <f t="shared" ca="1" si="226"/>
        <v/>
      </c>
      <c r="EB112" s="34" t="str">
        <f t="shared" ca="1" si="226"/>
        <v/>
      </c>
      <c r="EC112" s="34" t="str">
        <f t="shared" ca="1" si="226"/>
        <v/>
      </c>
      <c r="ED112" s="34" t="str">
        <f t="shared" ca="1" si="226"/>
        <v/>
      </c>
      <c r="EE112" s="34" t="str">
        <f t="shared" ca="1" si="226"/>
        <v/>
      </c>
      <c r="EF112" s="34" t="str">
        <f t="shared" ca="1" si="226"/>
        <v/>
      </c>
      <c r="EG112" s="34" t="str">
        <f t="shared" ca="1" si="226"/>
        <v/>
      </c>
      <c r="EH112" s="34" t="str">
        <f t="shared" ca="1" si="226"/>
        <v/>
      </c>
      <c r="EI112" s="34" t="str">
        <f t="shared" ca="1" si="226"/>
        <v/>
      </c>
      <c r="EJ112" s="34" t="str">
        <f t="shared" ca="1" si="226"/>
        <v/>
      </c>
      <c r="EK112" s="34" t="str">
        <f t="shared" ca="1" si="226"/>
        <v/>
      </c>
    </row>
    <row r="113" spans="1:141" outlineLevel="1" x14ac:dyDescent="0.25">
      <c r="A113" s="90"/>
      <c r="B113" s="90"/>
      <c r="C113" s="111"/>
      <c r="D113" s="90"/>
      <c r="E113" t="s">
        <v>294</v>
      </c>
      <c r="F113" s="133"/>
      <c r="G113" s="34"/>
      <c r="H113" s="34"/>
      <c r="I113" s="134"/>
      <c r="J113" s="133"/>
      <c r="K113" s="34"/>
      <c r="L113" s="34"/>
      <c r="M113" s="134"/>
      <c r="N113" s="133"/>
      <c r="O113" s="34"/>
      <c r="P113" s="34"/>
      <c r="Q113" s="134"/>
      <c r="R113" s="133"/>
      <c r="S113" s="34"/>
      <c r="T113" s="34"/>
      <c r="U113" s="134"/>
      <c r="V113" s="133"/>
      <c r="W113" s="34"/>
      <c r="X113" s="34"/>
      <c r="Y113" s="134"/>
      <c r="Z113" s="133"/>
      <c r="AA113" s="34"/>
      <c r="AB113" s="34"/>
      <c r="AC113" s="134"/>
      <c r="AD113" s="133"/>
      <c r="AE113" s="34"/>
      <c r="AF113" s="34"/>
      <c r="AG113" s="134"/>
      <c r="AH113" s="133"/>
      <c r="AI113" s="34"/>
      <c r="AJ113" s="34"/>
      <c r="AK113" s="134"/>
      <c r="AL113" s="133"/>
      <c r="AM113" s="34"/>
      <c r="AN113" s="34"/>
      <c r="AO113" s="134"/>
      <c r="AP113" s="133" t="e">
        <f t="shared" ref="AP113:BU113" ca="1" si="227">IF(NOT(AP$4="A"),(AP69-AO69)+(AP74-AO74),"")</f>
        <v>#VALUE!</v>
      </c>
      <c r="AQ113" s="34" t="e">
        <f t="shared" ca="1" si="227"/>
        <v>#VALUE!</v>
      </c>
      <c r="AR113" s="34" t="e">
        <f t="shared" ca="1" si="227"/>
        <v>#VALUE!</v>
      </c>
      <c r="AS113" s="134" t="e">
        <f t="shared" ca="1" si="227"/>
        <v>#VALUE!</v>
      </c>
      <c r="AT113" s="133" t="e">
        <f t="shared" ca="1" si="227"/>
        <v>#VALUE!</v>
      </c>
      <c r="AU113" s="34" t="e">
        <f t="shared" ca="1" si="227"/>
        <v>#VALUE!</v>
      </c>
      <c r="AV113" s="34" t="e">
        <f t="shared" ca="1" si="227"/>
        <v>#VALUE!</v>
      </c>
      <c r="AW113" s="134" t="e">
        <f t="shared" ca="1" si="227"/>
        <v>#VALUE!</v>
      </c>
      <c r="AX113" s="133" t="e">
        <f t="shared" ca="1" si="227"/>
        <v>#VALUE!</v>
      </c>
      <c r="AY113" s="34" t="e">
        <f t="shared" ca="1" si="227"/>
        <v>#VALUE!</v>
      </c>
      <c r="AZ113" s="34" t="e">
        <f t="shared" ca="1" si="227"/>
        <v>#VALUE!</v>
      </c>
      <c r="BA113" s="134" t="e">
        <f t="shared" ca="1" si="227"/>
        <v>#VALUE!</v>
      </c>
      <c r="BB113" s="133" t="e">
        <f t="shared" ca="1" si="227"/>
        <v>#VALUE!</v>
      </c>
      <c r="BC113" s="34" t="e">
        <f t="shared" ca="1" si="227"/>
        <v>#VALUE!</v>
      </c>
      <c r="BD113" s="34" t="e">
        <f t="shared" ca="1" si="227"/>
        <v>#VALUE!</v>
      </c>
      <c r="BE113" s="134" t="e">
        <f t="shared" ca="1" si="227"/>
        <v>#VALUE!</v>
      </c>
      <c r="BF113" s="133" t="e">
        <f t="shared" ca="1" si="227"/>
        <v>#VALUE!</v>
      </c>
      <c r="BG113" s="34" t="e">
        <f t="shared" ca="1" si="227"/>
        <v>#VALUE!</v>
      </c>
      <c r="BH113" s="34" t="e">
        <f t="shared" ca="1" si="227"/>
        <v>#VALUE!</v>
      </c>
      <c r="BI113" s="134" t="e">
        <f t="shared" ca="1" si="227"/>
        <v>#VALUE!</v>
      </c>
      <c r="BJ113" s="133" t="e">
        <f t="shared" ca="1" si="227"/>
        <v>#VALUE!</v>
      </c>
      <c r="BK113" s="34" t="e">
        <f t="shared" ca="1" si="227"/>
        <v>#VALUE!</v>
      </c>
      <c r="BL113" s="34" t="e">
        <f t="shared" ca="1" si="227"/>
        <v>#VALUE!</v>
      </c>
      <c r="BM113" s="134" t="e">
        <f t="shared" ca="1" si="227"/>
        <v>#VALUE!</v>
      </c>
      <c r="BN113" s="133" t="e">
        <f t="shared" ca="1" si="227"/>
        <v>#VALUE!</v>
      </c>
      <c r="BO113" s="34" t="e">
        <f t="shared" ca="1" si="227"/>
        <v>#VALUE!</v>
      </c>
      <c r="BP113" s="34" t="e">
        <f t="shared" ca="1" si="227"/>
        <v>#VALUE!</v>
      </c>
      <c r="BQ113" s="134" t="e">
        <f t="shared" ca="1" si="227"/>
        <v>#VALUE!</v>
      </c>
      <c r="BR113" s="133" t="e">
        <f t="shared" ca="1" si="227"/>
        <v>#VALUE!</v>
      </c>
      <c r="BS113" s="34" t="e">
        <f t="shared" ca="1" si="227"/>
        <v>#VALUE!</v>
      </c>
      <c r="BT113" s="34" t="e">
        <f t="shared" ca="1" si="227"/>
        <v>#VALUE!</v>
      </c>
      <c r="BU113" s="134" t="e">
        <f t="shared" ca="1" si="227"/>
        <v>#VALUE!</v>
      </c>
      <c r="BV113" s="133" t="e">
        <f t="shared" ref="BV113:DA113" ca="1" si="228">IF(NOT(BV$4="A"),(BV69-BU69)+(BV74-BU74),"")</f>
        <v>#VALUE!</v>
      </c>
      <c r="BW113" s="34" t="e">
        <f t="shared" ca="1" si="228"/>
        <v>#VALUE!</v>
      </c>
      <c r="BX113" s="34" t="e">
        <f t="shared" ca="1" si="228"/>
        <v>#VALUE!</v>
      </c>
      <c r="BY113" s="134" t="e">
        <f t="shared" ca="1" si="228"/>
        <v>#VALUE!</v>
      </c>
      <c r="BZ113" s="133" t="e">
        <f t="shared" ca="1" si="228"/>
        <v>#VALUE!</v>
      </c>
      <c r="CA113" s="34" t="e">
        <f t="shared" ca="1" si="228"/>
        <v>#VALUE!</v>
      </c>
      <c r="CB113" s="34" t="e">
        <f t="shared" ca="1" si="228"/>
        <v>#VALUE!</v>
      </c>
      <c r="CC113" s="134" t="e">
        <f t="shared" ca="1" si="228"/>
        <v>#VALUE!</v>
      </c>
      <c r="CD113" s="133" t="e">
        <f t="shared" ca="1" si="228"/>
        <v>#VALUE!</v>
      </c>
      <c r="CE113" s="34" t="e">
        <f t="shared" ca="1" si="228"/>
        <v>#VALUE!</v>
      </c>
      <c r="CF113" s="34" t="e">
        <f t="shared" ca="1" si="228"/>
        <v>#VALUE!</v>
      </c>
      <c r="CG113" s="134" t="e">
        <f t="shared" ca="1" si="228"/>
        <v>#VALUE!</v>
      </c>
      <c r="CH113" s="133" t="str">
        <f t="shared" ca="1" si="228"/>
        <v/>
      </c>
      <c r="CI113" s="34" t="str">
        <f t="shared" ca="1" si="228"/>
        <v/>
      </c>
      <c r="CJ113" s="34" t="str">
        <f t="shared" ca="1" si="228"/>
        <v/>
      </c>
      <c r="CK113" s="134" t="str">
        <f t="shared" ca="1" si="228"/>
        <v/>
      </c>
      <c r="CL113" s="133" t="str">
        <f t="shared" ca="1" si="228"/>
        <v/>
      </c>
      <c r="CM113" s="34" t="str">
        <f t="shared" ca="1" si="228"/>
        <v/>
      </c>
      <c r="CN113" s="34" t="str">
        <f t="shared" ca="1" si="228"/>
        <v/>
      </c>
      <c r="CO113" s="134" t="str">
        <f t="shared" ca="1" si="228"/>
        <v/>
      </c>
      <c r="CP113" s="133" t="str">
        <f t="shared" ca="1" si="228"/>
        <v/>
      </c>
      <c r="CQ113" s="34" t="str">
        <f t="shared" ca="1" si="228"/>
        <v/>
      </c>
      <c r="CR113" s="34" t="str">
        <f t="shared" ca="1" si="228"/>
        <v/>
      </c>
      <c r="CS113" s="134" t="str">
        <f t="shared" ca="1" si="228"/>
        <v/>
      </c>
      <c r="CT113" s="133" t="str">
        <f t="shared" ca="1" si="228"/>
        <v/>
      </c>
      <c r="CU113" s="34" t="str">
        <f t="shared" ca="1" si="228"/>
        <v/>
      </c>
      <c r="CV113" s="34" t="str">
        <f t="shared" ca="1" si="228"/>
        <v/>
      </c>
      <c r="CW113" s="134" t="str">
        <f t="shared" ca="1" si="228"/>
        <v/>
      </c>
      <c r="CX113" s="133" t="str">
        <f t="shared" ca="1" si="228"/>
        <v/>
      </c>
      <c r="CY113" s="34" t="str">
        <f t="shared" ca="1" si="228"/>
        <v/>
      </c>
      <c r="CZ113" s="34" t="str">
        <f t="shared" ca="1" si="228"/>
        <v/>
      </c>
      <c r="DA113" s="134" t="str">
        <f t="shared" ca="1" si="228"/>
        <v/>
      </c>
      <c r="DB113" s="133" t="str">
        <f t="shared" ref="DB113:DI113" ca="1" si="229">IF(NOT(DB$4="A"),(DB69-DA69)+(DB74-DA74),"")</f>
        <v/>
      </c>
      <c r="DC113" s="34" t="str">
        <f t="shared" ca="1" si="229"/>
        <v/>
      </c>
      <c r="DD113" s="34" t="str">
        <f t="shared" ca="1" si="229"/>
        <v/>
      </c>
      <c r="DE113" s="134" t="str">
        <f t="shared" ca="1" si="229"/>
        <v/>
      </c>
      <c r="DF113" s="133" t="str">
        <f t="shared" ca="1" si="229"/>
        <v/>
      </c>
      <c r="DG113" s="34" t="str">
        <f t="shared" ca="1" si="229"/>
        <v/>
      </c>
      <c r="DH113" s="34" t="str">
        <f t="shared" ca="1" si="229"/>
        <v/>
      </c>
      <c r="DI113" s="134" t="str">
        <f t="shared" ca="1" si="229"/>
        <v/>
      </c>
      <c r="DK113" s="34" t="str">
        <f t="shared" ref="DK113:EK113" ca="1" si="230">IF(NOT(DK$4="A"),(DK69-DJ69)+(DK74-DJ74),"")</f>
        <v/>
      </c>
      <c r="DL113" s="34" t="str">
        <f t="shared" ca="1" si="230"/>
        <v/>
      </c>
      <c r="DM113" s="34" t="str">
        <f t="shared" ca="1" si="230"/>
        <v/>
      </c>
      <c r="DN113" s="34" t="str">
        <f t="shared" ca="1" si="230"/>
        <v/>
      </c>
      <c r="DO113" s="34" t="str">
        <f t="shared" ca="1" si="230"/>
        <v/>
      </c>
      <c r="DP113" s="34" t="str">
        <f t="shared" ca="1" si="230"/>
        <v/>
      </c>
      <c r="DQ113" s="34" t="str">
        <f t="shared" ca="1" si="230"/>
        <v/>
      </c>
      <c r="DR113" s="34" t="str">
        <f t="shared" ca="1" si="230"/>
        <v/>
      </c>
      <c r="DS113" s="34" t="str">
        <f t="shared" ca="1" si="230"/>
        <v/>
      </c>
      <c r="DT113" s="34" t="str">
        <f t="shared" ca="1" si="230"/>
        <v/>
      </c>
      <c r="DU113" s="34" t="str">
        <f t="shared" ca="1" si="230"/>
        <v/>
      </c>
      <c r="DV113" s="34" t="str">
        <f t="shared" ca="1" si="230"/>
        <v/>
      </c>
      <c r="DW113" s="34" t="str">
        <f t="shared" ca="1" si="230"/>
        <v/>
      </c>
      <c r="DX113" s="34" t="str">
        <f t="shared" ca="1" si="230"/>
        <v/>
      </c>
      <c r="DY113" s="34" t="str">
        <f t="shared" ca="1" si="230"/>
        <v/>
      </c>
      <c r="DZ113" s="34" t="str">
        <f t="shared" ca="1" si="230"/>
        <v/>
      </c>
      <c r="EA113" s="34" t="str">
        <f t="shared" ca="1" si="230"/>
        <v/>
      </c>
      <c r="EB113" s="34" t="str">
        <f t="shared" ca="1" si="230"/>
        <v/>
      </c>
      <c r="EC113" s="34" t="str">
        <f t="shared" ca="1" si="230"/>
        <v/>
      </c>
      <c r="ED113" s="34" t="str">
        <f t="shared" ca="1" si="230"/>
        <v/>
      </c>
      <c r="EE113" s="34" t="str">
        <f t="shared" ca="1" si="230"/>
        <v/>
      </c>
      <c r="EF113" s="34" t="str">
        <f t="shared" ca="1" si="230"/>
        <v/>
      </c>
      <c r="EG113" s="34" t="str">
        <f t="shared" ca="1" si="230"/>
        <v/>
      </c>
      <c r="EH113" s="34" t="str">
        <f t="shared" ca="1" si="230"/>
        <v/>
      </c>
      <c r="EI113" s="34" t="str">
        <f t="shared" ca="1" si="230"/>
        <v/>
      </c>
      <c r="EJ113" s="34" t="str">
        <f t="shared" ca="1" si="230"/>
        <v/>
      </c>
      <c r="EK113" s="34" t="str">
        <f t="shared" ca="1" si="230"/>
        <v/>
      </c>
    </row>
    <row r="114" spans="1:141" outlineLevel="1" x14ac:dyDescent="0.25">
      <c r="A114" s="90"/>
      <c r="B114" s="90"/>
      <c r="C114" s="111"/>
      <c r="D114" s="90"/>
      <c r="E114" t="s">
        <v>295</v>
      </c>
      <c r="F114" s="133"/>
      <c r="G114" s="34"/>
      <c r="H114" s="34"/>
      <c r="I114" s="134"/>
      <c r="J114" s="133"/>
      <c r="K114" s="34"/>
      <c r="L114" s="34"/>
      <c r="M114" s="134"/>
      <c r="N114" s="133"/>
      <c r="O114" s="34"/>
      <c r="P114" s="34"/>
      <c r="Q114" s="134"/>
      <c r="R114" s="133"/>
      <c r="S114" s="34"/>
      <c r="T114" s="34"/>
      <c r="U114" s="134"/>
      <c r="V114" s="133"/>
      <c r="W114" s="34"/>
      <c r="X114" s="34"/>
      <c r="Y114" s="134"/>
      <c r="Z114" s="133"/>
      <c r="AA114" s="34"/>
      <c r="AB114" s="34"/>
      <c r="AC114" s="134"/>
      <c r="AD114" s="133"/>
      <c r="AE114" s="34"/>
      <c r="AF114" s="34"/>
      <c r="AG114" s="134"/>
      <c r="AH114" s="133"/>
      <c r="AI114" s="34"/>
      <c r="AJ114" s="34"/>
      <c r="AK114" s="134"/>
      <c r="AL114" s="133"/>
      <c r="AM114" s="34"/>
      <c r="AN114" s="34"/>
      <c r="AO114" s="134"/>
      <c r="AP114" s="133" t="e">
        <f t="shared" ref="AP114:BU114" ca="1" si="231">IF(NOT(AP$4="A"),AP70-AO70,"")</f>
        <v>#VALUE!</v>
      </c>
      <c r="AQ114" s="34" t="e">
        <f t="shared" ca="1" si="231"/>
        <v>#VALUE!</v>
      </c>
      <c r="AR114" s="34" t="e">
        <f t="shared" ca="1" si="231"/>
        <v>#VALUE!</v>
      </c>
      <c r="AS114" s="134" t="e">
        <f t="shared" ca="1" si="231"/>
        <v>#VALUE!</v>
      </c>
      <c r="AT114" s="133" t="e">
        <f t="shared" ca="1" si="231"/>
        <v>#VALUE!</v>
      </c>
      <c r="AU114" s="34" t="e">
        <f t="shared" ca="1" si="231"/>
        <v>#VALUE!</v>
      </c>
      <c r="AV114" s="34" t="e">
        <f t="shared" ca="1" si="231"/>
        <v>#VALUE!</v>
      </c>
      <c r="AW114" s="134" t="e">
        <f t="shared" ca="1" si="231"/>
        <v>#VALUE!</v>
      </c>
      <c r="AX114" s="133" t="e">
        <f t="shared" ca="1" si="231"/>
        <v>#VALUE!</v>
      </c>
      <c r="AY114" s="34" t="e">
        <f t="shared" ca="1" si="231"/>
        <v>#VALUE!</v>
      </c>
      <c r="AZ114" s="34" t="e">
        <f t="shared" ca="1" si="231"/>
        <v>#VALUE!</v>
      </c>
      <c r="BA114" s="134" t="e">
        <f t="shared" ca="1" si="231"/>
        <v>#VALUE!</v>
      </c>
      <c r="BB114" s="133" t="e">
        <f t="shared" ca="1" si="231"/>
        <v>#VALUE!</v>
      </c>
      <c r="BC114" s="34" t="e">
        <f t="shared" ca="1" si="231"/>
        <v>#VALUE!</v>
      </c>
      <c r="BD114" s="34" t="e">
        <f t="shared" ca="1" si="231"/>
        <v>#VALUE!</v>
      </c>
      <c r="BE114" s="134" t="e">
        <f t="shared" ca="1" si="231"/>
        <v>#VALUE!</v>
      </c>
      <c r="BF114" s="133" t="e">
        <f t="shared" ca="1" si="231"/>
        <v>#VALUE!</v>
      </c>
      <c r="BG114" s="34" t="e">
        <f t="shared" ca="1" si="231"/>
        <v>#VALUE!</v>
      </c>
      <c r="BH114" s="34" t="e">
        <f t="shared" ca="1" si="231"/>
        <v>#VALUE!</v>
      </c>
      <c r="BI114" s="134" t="e">
        <f t="shared" ca="1" si="231"/>
        <v>#VALUE!</v>
      </c>
      <c r="BJ114" s="133" t="e">
        <f t="shared" ca="1" si="231"/>
        <v>#VALUE!</v>
      </c>
      <c r="BK114" s="34" t="e">
        <f t="shared" ca="1" si="231"/>
        <v>#VALUE!</v>
      </c>
      <c r="BL114" s="34" t="e">
        <f t="shared" ca="1" si="231"/>
        <v>#VALUE!</v>
      </c>
      <c r="BM114" s="134" t="e">
        <f t="shared" ca="1" si="231"/>
        <v>#VALUE!</v>
      </c>
      <c r="BN114" s="133" t="e">
        <f t="shared" ca="1" si="231"/>
        <v>#VALUE!</v>
      </c>
      <c r="BO114" s="34" t="e">
        <f t="shared" ca="1" si="231"/>
        <v>#VALUE!</v>
      </c>
      <c r="BP114" s="34" t="e">
        <f t="shared" ca="1" si="231"/>
        <v>#VALUE!</v>
      </c>
      <c r="BQ114" s="134" t="e">
        <f t="shared" ca="1" si="231"/>
        <v>#VALUE!</v>
      </c>
      <c r="BR114" s="133" t="e">
        <f t="shared" ca="1" si="231"/>
        <v>#VALUE!</v>
      </c>
      <c r="BS114" s="34" t="e">
        <f t="shared" ca="1" si="231"/>
        <v>#VALUE!</v>
      </c>
      <c r="BT114" s="34" t="e">
        <f t="shared" ca="1" si="231"/>
        <v>#VALUE!</v>
      </c>
      <c r="BU114" s="134" t="e">
        <f t="shared" ca="1" si="231"/>
        <v>#VALUE!</v>
      </c>
      <c r="BV114" s="133" t="e">
        <f t="shared" ref="BV114:DA114" ca="1" si="232">IF(NOT(BV$4="A"),BV70-BU70,"")</f>
        <v>#VALUE!</v>
      </c>
      <c r="BW114" s="34" t="e">
        <f t="shared" ca="1" si="232"/>
        <v>#VALUE!</v>
      </c>
      <c r="BX114" s="34" t="e">
        <f t="shared" ca="1" si="232"/>
        <v>#VALUE!</v>
      </c>
      <c r="BY114" s="134" t="e">
        <f t="shared" ca="1" si="232"/>
        <v>#VALUE!</v>
      </c>
      <c r="BZ114" s="133" t="e">
        <f t="shared" ca="1" si="232"/>
        <v>#VALUE!</v>
      </c>
      <c r="CA114" s="34" t="e">
        <f t="shared" ca="1" si="232"/>
        <v>#VALUE!</v>
      </c>
      <c r="CB114" s="34" t="e">
        <f t="shared" ca="1" si="232"/>
        <v>#VALUE!</v>
      </c>
      <c r="CC114" s="134" t="e">
        <f t="shared" ca="1" si="232"/>
        <v>#VALUE!</v>
      </c>
      <c r="CD114" s="133" t="e">
        <f t="shared" ca="1" si="232"/>
        <v>#VALUE!</v>
      </c>
      <c r="CE114" s="34" t="e">
        <f t="shared" ca="1" si="232"/>
        <v>#VALUE!</v>
      </c>
      <c r="CF114" s="34" t="e">
        <f t="shared" ca="1" si="232"/>
        <v>#VALUE!</v>
      </c>
      <c r="CG114" s="134" t="e">
        <f t="shared" ca="1" si="232"/>
        <v>#VALUE!</v>
      </c>
      <c r="CH114" s="133" t="str">
        <f t="shared" ca="1" si="232"/>
        <v/>
      </c>
      <c r="CI114" s="34" t="str">
        <f t="shared" ca="1" si="232"/>
        <v/>
      </c>
      <c r="CJ114" s="34" t="str">
        <f t="shared" ca="1" si="232"/>
        <v/>
      </c>
      <c r="CK114" s="134" t="str">
        <f t="shared" ca="1" si="232"/>
        <v/>
      </c>
      <c r="CL114" s="133" t="str">
        <f t="shared" ca="1" si="232"/>
        <v/>
      </c>
      <c r="CM114" s="34" t="str">
        <f t="shared" ca="1" si="232"/>
        <v/>
      </c>
      <c r="CN114" s="34" t="str">
        <f t="shared" ca="1" si="232"/>
        <v/>
      </c>
      <c r="CO114" s="134" t="str">
        <f t="shared" ca="1" si="232"/>
        <v/>
      </c>
      <c r="CP114" s="133" t="str">
        <f t="shared" ca="1" si="232"/>
        <v/>
      </c>
      <c r="CQ114" s="34" t="str">
        <f t="shared" ca="1" si="232"/>
        <v/>
      </c>
      <c r="CR114" s="34" t="str">
        <f t="shared" ca="1" si="232"/>
        <v/>
      </c>
      <c r="CS114" s="134" t="str">
        <f t="shared" ca="1" si="232"/>
        <v/>
      </c>
      <c r="CT114" s="133" t="str">
        <f t="shared" ca="1" si="232"/>
        <v/>
      </c>
      <c r="CU114" s="34" t="str">
        <f t="shared" ca="1" si="232"/>
        <v/>
      </c>
      <c r="CV114" s="34" t="str">
        <f t="shared" ca="1" si="232"/>
        <v/>
      </c>
      <c r="CW114" s="134" t="str">
        <f t="shared" ca="1" si="232"/>
        <v/>
      </c>
      <c r="CX114" s="133" t="str">
        <f t="shared" ca="1" si="232"/>
        <v/>
      </c>
      <c r="CY114" s="34" t="str">
        <f t="shared" ca="1" si="232"/>
        <v/>
      </c>
      <c r="CZ114" s="34" t="str">
        <f t="shared" ca="1" si="232"/>
        <v/>
      </c>
      <c r="DA114" s="134" t="str">
        <f t="shared" ca="1" si="232"/>
        <v/>
      </c>
      <c r="DB114" s="133" t="str">
        <f t="shared" ref="DB114:DI114" ca="1" si="233">IF(NOT(DB$4="A"),DB70-DA70,"")</f>
        <v/>
      </c>
      <c r="DC114" s="34" t="str">
        <f t="shared" ca="1" si="233"/>
        <v/>
      </c>
      <c r="DD114" s="34" t="str">
        <f t="shared" ca="1" si="233"/>
        <v/>
      </c>
      <c r="DE114" s="134" t="str">
        <f t="shared" ca="1" si="233"/>
        <v/>
      </c>
      <c r="DF114" s="133" t="str">
        <f t="shared" ca="1" si="233"/>
        <v/>
      </c>
      <c r="DG114" s="34" t="str">
        <f t="shared" ca="1" si="233"/>
        <v/>
      </c>
      <c r="DH114" s="34" t="str">
        <f t="shared" ca="1" si="233"/>
        <v/>
      </c>
      <c r="DI114" s="134" t="str">
        <f t="shared" ca="1" si="233"/>
        <v/>
      </c>
      <c r="DK114" s="34" t="str">
        <f t="shared" ref="DK114:EK114" ca="1" si="234">IF(NOT(DK$4="A"),DK70-DJ70,"")</f>
        <v/>
      </c>
      <c r="DL114" s="34" t="str">
        <f t="shared" ca="1" si="234"/>
        <v/>
      </c>
      <c r="DM114" s="34" t="str">
        <f t="shared" ca="1" si="234"/>
        <v/>
      </c>
      <c r="DN114" s="34" t="str">
        <f t="shared" ca="1" si="234"/>
        <v/>
      </c>
      <c r="DO114" s="34" t="str">
        <f t="shared" ca="1" si="234"/>
        <v/>
      </c>
      <c r="DP114" s="34" t="str">
        <f t="shared" ca="1" si="234"/>
        <v/>
      </c>
      <c r="DQ114" s="34" t="str">
        <f t="shared" ca="1" si="234"/>
        <v/>
      </c>
      <c r="DR114" s="34" t="str">
        <f t="shared" ca="1" si="234"/>
        <v/>
      </c>
      <c r="DS114" s="34" t="str">
        <f t="shared" ca="1" si="234"/>
        <v/>
      </c>
      <c r="DT114" s="34" t="str">
        <f t="shared" ca="1" si="234"/>
        <v/>
      </c>
      <c r="DU114" s="34" t="str">
        <f t="shared" ca="1" si="234"/>
        <v/>
      </c>
      <c r="DV114" s="34" t="str">
        <f t="shared" ca="1" si="234"/>
        <v/>
      </c>
      <c r="DW114" s="34" t="str">
        <f t="shared" ca="1" si="234"/>
        <v/>
      </c>
      <c r="DX114" s="34" t="str">
        <f t="shared" ca="1" si="234"/>
        <v/>
      </c>
      <c r="DY114" s="34" t="str">
        <f t="shared" ca="1" si="234"/>
        <v/>
      </c>
      <c r="DZ114" s="34" t="str">
        <f t="shared" ca="1" si="234"/>
        <v/>
      </c>
      <c r="EA114" s="34" t="str">
        <f t="shared" ca="1" si="234"/>
        <v/>
      </c>
      <c r="EB114" s="34" t="str">
        <f t="shared" ca="1" si="234"/>
        <v/>
      </c>
      <c r="EC114" s="34" t="str">
        <f t="shared" ca="1" si="234"/>
        <v/>
      </c>
      <c r="ED114" s="34" t="str">
        <f t="shared" ca="1" si="234"/>
        <v/>
      </c>
      <c r="EE114" s="34" t="str">
        <f t="shared" ca="1" si="234"/>
        <v/>
      </c>
      <c r="EF114" s="34" t="str">
        <f t="shared" ca="1" si="234"/>
        <v/>
      </c>
      <c r="EG114" s="34" t="str">
        <f t="shared" ca="1" si="234"/>
        <v/>
      </c>
      <c r="EH114" s="34" t="str">
        <f t="shared" ca="1" si="234"/>
        <v/>
      </c>
      <c r="EI114" s="34" t="str">
        <f t="shared" ca="1" si="234"/>
        <v/>
      </c>
      <c r="EJ114" s="34" t="str">
        <f t="shared" ca="1" si="234"/>
        <v/>
      </c>
      <c r="EK114" s="34" t="str">
        <f t="shared" ca="1" si="234"/>
        <v/>
      </c>
    </row>
    <row r="115" spans="1:141" outlineLevel="1" x14ac:dyDescent="0.25">
      <c r="A115" s="90"/>
      <c r="B115" s="90"/>
      <c r="C115" s="111"/>
      <c r="D115" s="90"/>
      <c r="E115" t="s">
        <v>296</v>
      </c>
      <c r="F115" s="133"/>
      <c r="G115" s="34"/>
      <c r="H115" s="34"/>
      <c r="I115" s="134"/>
      <c r="J115" s="133"/>
      <c r="K115" s="34"/>
      <c r="L115" s="34"/>
      <c r="M115" s="134"/>
      <c r="N115" s="133"/>
      <c r="O115" s="34"/>
      <c r="P115" s="34"/>
      <c r="Q115" s="134"/>
      <c r="R115" s="133"/>
      <c r="S115" s="34"/>
      <c r="T115" s="34"/>
      <c r="U115" s="134"/>
      <c r="V115" s="133"/>
      <c r="W115" s="34"/>
      <c r="X115" s="34"/>
      <c r="Y115" s="134"/>
      <c r="Z115" s="133"/>
      <c r="AA115" s="34"/>
      <c r="AB115" s="34"/>
      <c r="AC115" s="134"/>
      <c r="AD115" s="133"/>
      <c r="AE115" s="34"/>
      <c r="AF115" s="34"/>
      <c r="AG115" s="134"/>
      <c r="AH115" s="133"/>
      <c r="AI115" s="34"/>
      <c r="AJ115" s="34"/>
      <c r="AK115" s="134"/>
      <c r="AL115" s="133"/>
      <c r="AM115" s="34"/>
      <c r="AN115" s="34"/>
      <c r="AO115" s="134"/>
      <c r="AP115" s="133" t="e">
        <f t="shared" ref="AP115:BU115" ca="1" si="235">IF(NOT(AP$4="A"),AP75-AO75,"")</f>
        <v>#VALUE!</v>
      </c>
      <c r="AQ115" s="34" t="e">
        <f t="shared" ca="1" si="235"/>
        <v>#VALUE!</v>
      </c>
      <c r="AR115" s="34" t="e">
        <f t="shared" ca="1" si="235"/>
        <v>#VALUE!</v>
      </c>
      <c r="AS115" s="134" t="e">
        <f t="shared" ca="1" si="235"/>
        <v>#VALUE!</v>
      </c>
      <c r="AT115" s="133" t="e">
        <f t="shared" ca="1" si="235"/>
        <v>#VALUE!</v>
      </c>
      <c r="AU115" s="34" t="e">
        <f t="shared" ca="1" si="235"/>
        <v>#VALUE!</v>
      </c>
      <c r="AV115" s="34" t="e">
        <f t="shared" ca="1" si="235"/>
        <v>#VALUE!</v>
      </c>
      <c r="AW115" s="134" t="e">
        <f t="shared" ca="1" si="235"/>
        <v>#VALUE!</v>
      </c>
      <c r="AX115" s="133" t="e">
        <f t="shared" ca="1" si="235"/>
        <v>#VALUE!</v>
      </c>
      <c r="AY115" s="34" t="e">
        <f t="shared" ca="1" si="235"/>
        <v>#VALUE!</v>
      </c>
      <c r="AZ115" s="34" t="e">
        <f t="shared" ca="1" si="235"/>
        <v>#VALUE!</v>
      </c>
      <c r="BA115" s="134" t="e">
        <f t="shared" ca="1" si="235"/>
        <v>#VALUE!</v>
      </c>
      <c r="BB115" s="133" t="e">
        <f t="shared" ca="1" si="235"/>
        <v>#VALUE!</v>
      </c>
      <c r="BC115" s="34" t="e">
        <f t="shared" ca="1" si="235"/>
        <v>#VALUE!</v>
      </c>
      <c r="BD115" s="34" t="e">
        <f t="shared" ca="1" si="235"/>
        <v>#VALUE!</v>
      </c>
      <c r="BE115" s="134" t="e">
        <f t="shared" ca="1" si="235"/>
        <v>#VALUE!</v>
      </c>
      <c r="BF115" s="133" t="e">
        <f t="shared" ca="1" si="235"/>
        <v>#VALUE!</v>
      </c>
      <c r="BG115" s="34" t="e">
        <f t="shared" ca="1" si="235"/>
        <v>#VALUE!</v>
      </c>
      <c r="BH115" s="34" t="e">
        <f t="shared" ca="1" si="235"/>
        <v>#VALUE!</v>
      </c>
      <c r="BI115" s="134" t="e">
        <f t="shared" ca="1" si="235"/>
        <v>#VALUE!</v>
      </c>
      <c r="BJ115" s="133" t="e">
        <f t="shared" ca="1" si="235"/>
        <v>#VALUE!</v>
      </c>
      <c r="BK115" s="34" t="e">
        <f t="shared" ca="1" si="235"/>
        <v>#VALUE!</v>
      </c>
      <c r="BL115" s="34" t="e">
        <f t="shared" ca="1" si="235"/>
        <v>#VALUE!</v>
      </c>
      <c r="BM115" s="134" t="e">
        <f t="shared" ca="1" si="235"/>
        <v>#VALUE!</v>
      </c>
      <c r="BN115" s="133" t="e">
        <f t="shared" ca="1" si="235"/>
        <v>#VALUE!</v>
      </c>
      <c r="BO115" s="34" t="e">
        <f t="shared" ca="1" si="235"/>
        <v>#VALUE!</v>
      </c>
      <c r="BP115" s="34" t="e">
        <f t="shared" ca="1" si="235"/>
        <v>#VALUE!</v>
      </c>
      <c r="BQ115" s="134" t="e">
        <f t="shared" ca="1" si="235"/>
        <v>#VALUE!</v>
      </c>
      <c r="BR115" s="133" t="e">
        <f t="shared" ca="1" si="235"/>
        <v>#VALUE!</v>
      </c>
      <c r="BS115" s="34" t="e">
        <f t="shared" ca="1" si="235"/>
        <v>#VALUE!</v>
      </c>
      <c r="BT115" s="34" t="e">
        <f t="shared" ca="1" si="235"/>
        <v>#VALUE!</v>
      </c>
      <c r="BU115" s="134" t="e">
        <f t="shared" ca="1" si="235"/>
        <v>#VALUE!</v>
      </c>
      <c r="BV115" s="133" t="e">
        <f t="shared" ref="BV115:DA115" ca="1" si="236">IF(NOT(BV$4="A"),BV75-BU75,"")</f>
        <v>#VALUE!</v>
      </c>
      <c r="BW115" s="34" t="e">
        <f t="shared" ca="1" si="236"/>
        <v>#VALUE!</v>
      </c>
      <c r="BX115" s="34" t="e">
        <f t="shared" ca="1" si="236"/>
        <v>#VALUE!</v>
      </c>
      <c r="BY115" s="134" t="e">
        <f t="shared" ca="1" si="236"/>
        <v>#VALUE!</v>
      </c>
      <c r="BZ115" s="133" t="e">
        <f t="shared" ca="1" si="236"/>
        <v>#VALUE!</v>
      </c>
      <c r="CA115" s="34" t="e">
        <f t="shared" ca="1" si="236"/>
        <v>#VALUE!</v>
      </c>
      <c r="CB115" s="34" t="e">
        <f t="shared" ca="1" si="236"/>
        <v>#VALUE!</v>
      </c>
      <c r="CC115" s="134" t="e">
        <f t="shared" ca="1" si="236"/>
        <v>#VALUE!</v>
      </c>
      <c r="CD115" s="133" t="e">
        <f t="shared" ca="1" si="236"/>
        <v>#VALUE!</v>
      </c>
      <c r="CE115" s="34" t="e">
        <f t="shared" ca="1" si="236"/>
        <v>#VALUE!</v>
      </c>
      <c r="CF115" s="34" t="e">
        <f t="shared" ca="1" si="236"/>
        <v>#VALUE!</v>
      </c>
      <c r="CG115" s="134" t="e">
        <f t="shared" ca="1" si="236"/>
        <v>#VALUE!</v>
      </c>
      <c r="CH115" s="133" t="str">
        <f t="shared" ca="1" si="236"/>
        <v/>
      </c>
      <c r="CI115" s="34" t="str">
        <f t="shared" ca="1" si="236"/>
        <v/>
      </c>
      <c r="CJ115" s="34" t="str">
        <f t="shared" ca="1" si="236"/>
        <v/>
      </c>
      <c r="CK115" s="134" t="str">
        <f t="shared" ca="1" si="236"/>
        <v/>
      </c>
      <c r="CL115" s="133" t="str">
        <f t="shared" ca="1" si="236"/>
        <v/>
      </c>
      <c r="CM115" s="34" t="str">
        <f t="shared" ca="1" si="236"/>
        <v/>
      </c>
      <c r="CN115" s="34" t="str">
        <f t="shared" ca="1" si="236"/>
        <v/>
      </c>
      <c r="CO115" s="134" t="str">
        <f t="shared" ca="1" si="236"/>
        <v/>
      </c>
      <c r="CP115" s="133" t="str">
        <f t="shared" ca="1" si="236"/>
        <v/>
      </c>
      <c r="CQ115" s="34" t="str">
        <f t="shared" ca="1" si="236"/>
        <v/>
      </c>
      <c r="CR115" s="34" t="str">
        <f t="shared" ca="1" si="236"/>
        <v/>
      </c>
      <c r="CS115" s="134" t="str">
        <f t="shared" ca="1" si="236"/>
        <v/>
      </c>
      <c r="CT115" s="133" t="str">
        <f t="shared" ca="1" si="236"/>
        <v/>
      </c>
      <c r="CU115" s="34" t="str">
        <f t="shared" ca="1" si="236"/>
        <v/>
      </c>
      <c r="CV115" s="34" t="str">
        <f t="shared" ca="1" si="236"/>
        <v/>
      </c>
      <c r="CW115" s="134" t="str">
        <f t="shared" ca="1" si="236"/>
        <v/>
      </c>
      <c r="CX115" s="133" t="str">
        <f t="shared" ca="1" si="236"/>
        <v/>
      </c>
      <c r="CY115" s="34" t="str">
        <f t="shared" ca="1" si="236"/>
        <v/>
      </c>
      <c r="CZ115" s="34" t="str">
        <f t="shared" ca="1" si="236"/>
        <v/>
      </c>
      <c r="DA115" s="134" t="str">
        <f t="shared" ca="1" si="236"/>
        <v/>
      </c>
      <c r="DB115" s="133" t="str">
        <f t="shared" ref="DB115:DI115" ca="1" si="237">IF(NOT(DB$4="A"),DB75-DA75,"")</f>
        <v/>
      </c>
      <c r="DC115" s="34" t="str">
        <f t="shared" ca="1" si="237"/>
        <v/>
      </c>
      <c r="DD115" s="34" t="str">
        <f t="shared" ca="1" si="237"/>
        <v/>
      </c>
      <c r="DE115" s="134" t="str">
        <f t="shared" ca="1" si="237"/>
        <v/>
      </c>
      <c r="DF115" s="133" t="str">
        <f t="shared" ca="1" si="237"/>
        <v/>
      </c>
      <c r="DG115" s="34" t="str">
        <f t="shared" ca="1" si="237"/>
        <v/>
      </c>
      <c r="DH115" s="34" t="str">
        <f t="shared" ca="1" si="237"/>
        <v/>
      </c>
      <c r="DI115" s="134" t="str">
        <f t="shared" ca="1" si="237"/>
        <v/>
      </c>
      <c r="DK115" s="34" t="str">
        <f t="shared" ref="DK115:EK115" ca="1" si="238">IF(NOT(DK$4="A"),DK75-DJ75,"")</f>
        <v/>
      </c>
      <c r="DL115" s="34" t="str">
        <f t="shared" ca="1" si="238"/>
        <v/>
      </c>
      <c r="DM115" s="34" t="str">
        <f t="shared" ca="1" si="238"/>
        <v/>
      </c>
      <c r="DN115" s="34" t="str">
        <f t="shared" ca="1" si="238"/>
        <v/>
      </c>
      <c r="DO115" s="34" t="str">
        <f t="shared" ca="1" si="238"/>
        <v/>
      </c>
      <c r="DP115" s="34" t="str">
        <f t="shared" ca="1" si="238"/>
        <v/>
      </c>
      <c r="DQ115" s="34" t="str">
        <f t="shared" ca="1" si="238"/>
        <v/>
      </c>
      <c r="DR115" s="34" t="str">
        <f t="shared" ca="1" si="238"/>
        <v/>
      </c>
      <c r="DS115" s="34" t="str">
        <f t="shared" ca="1" si="238"/>
        <v/>
      </c>
      <c r="DT115" s="34" t="str">
        <f t="shared" ca="1" si="238"/>
        <v/>
      </c>
      <c r="DU115" s="34" t="str">
        <f t="shared" ca="1" si="238"/>
        <v/>
      </c>
      <c r="DV115" s="34" t="str">
        <f t="shared" ca="1" si="238"/>
        <v/>
      </c>
      <c r="DW115" s="34" t="str">
        <f t="shared" ca="1" si="238"/>
        <v/>
      </c>
      <c r="DX115" s="34" t="str">
        <f t="shared" ca="1" si="238"/>
        <v/>
      </c>
      <c r="DY115" s="34" t="str">
        <f t="shared" ca="1" si="238"/>
        <v/>
      </c>
      <c r="DZ115" s="34" t="str">
        <f t="shared" ca="1" si="238"/>
        <v/>
      </c>
      <c r="EA115" s="34" t="str">
        <f t="shared" ca="1" si="238"/>
        <v/>
      </c>
      <c r="EB115" s="34" t="str">
        <f t="shared" ca="1" si="238"/>
        <v/>
      </c>
      <c r="EC115" s="34" t="str">
        <f t="shared" ca="1" si="238"/>
        <v/>
      </c>
      <c r="ED115" s="34" t="str">
        <f t="shared" ca="1" si="238"/>
        <v/>
      </c>
      <c r="EE115" s="34" t="str">
        <f t="shared" ca="1" si="238"/>
        <v/>
      </c>
      <c r="EF115" s="34" t="str">
        <f t="shared" ca="1" si="238"/>
        <v/>
      </c>
      <c r="EG115" s="34" t="str">
        <f t="shared" ca="1" si="238"/>
        <v/>
      </c>
      <c r="EH115" s="34" t="str">
        <f t="shared" ca="1" si="238"/>
        <v/>
      </c>
      <c r="EI115" s="34" t="str">
        <f t="shared" ca="1" si="238"/>
        <v/>
      </c>
      <c r="EJ115" s="34" t="str">
        <f t="shared" ca="1" si="238"/>
        <v/>
      </c>
      <c r="EK115" s="34" t="str">
        <f t="shared" ca="1" si="238"/>
        <v/>
      </c>
    </row>
    <row r="116" spans="1:141" outlineLevel="1" x14ac:dyDescent="0.25">
      <c r="A116" s="90"/>
      <c r="B116" s="90"/>
      <c r="C116" s="111"/>
      <c r="D116" s="90"/>
      <c r="E116" t="s">
        <v>297</v>
      </c>
      <c r="F116" s="133"/>
      <c r="G116" s="34"/>
      <c r="H116" s="34"/>
      <c r="I116" s="134"/>
      <c r="J116" s="133"/>
      <c r="K116" s="34"/>
      <c r="L116" s="34"/>
      <c r="M116" s="134"/>
      <c r="N116" s="133"/>
      <c r="O116" s="34"/>
      <c r="P116" s="34"/>
      <c r="Q116" s="134"/>
      <c r="R116" s="133"/>
      <c r="S116" s="34"/>
      <c r="T116" s="34"/>
      <c r="U116" s="134"/>
      <c r="V116" s="133"/>
      <c r="W116" s="34"/>
      <c r="X116" s="34"/>
      <c r="Y116" s="134"/>
      <c r="Z116" s="133"/>
      <c r="AA116" s="34"/>
      <c r="AB116" s="34"/>
      <c r="AC116" s="134"/>
      <c r="AD116" s="133"/>
      <c r="AE116" s="34"/>
      <c r="AF116" s="34"/>
      <c r="AG116" s="134"/>
      <c r="AH116" s="133"/>
      <c r="AI116" s="34"/>
      <c r="AJ116" s="34"/>
      <c r="AK116" s="134"/>
      <c r="AL116" s="133"/>
      <c r="AM116" s="34"/>
      <c r="AN116" s="34"/>
      <c r="AO116" s="134"/>
      <c r="AP116" s="133">
        <f t="shared" ref="AP116:BU116" ca="1" si="239">IF(NOT(AP$4="A"),AP76-AO76,"")</f>
        <v>0</v>
      </c>
      <c r="AQ116" s="34">
        <f t="shared" ca="1" si="239"/>
        <v>0</v>
      </c>
      <c r="AR116" s="34">
        <f t="shared" ca="1" si="239"/>
        <v>0</v>
      </c>
      <c r="AS116" s="134">
        <f t="shared" ca="1" si="239"/>
        <v>0</v>
      </c>
      <c r="AT116" s="133" t="e">
        <f t="shared" ca="1" si="239"/>
        <v>#VALUE!</v>
      </c>
      <c r="AU116" s="34" t="e">
        <f t="shared" ca="1" si="239"/>
        <v>#VALUE!</v>
      </c>
      <c r="AV116" s="34" t="e">
        <f t="shared" ca="1" si="239"/>
        <v>#VALUE!</v>
      </c>
      <c r="AW116" s="134" t="e">
        <f t="shared" ca="1" si="239"/>
        <v>#VALUE!</v>
      </c>
      <c r="AX116" s="133" t="e">
        <f t="shared" ca="1" si="239"/>
        <v>#VALUE!</v>
      </c>
      <c r="AY116" s="34" t="e">
        <f t="shared" ca="1" si="239"/>
        <v>#VALUE!</v>
      </c>
      <c r="AZ116" s="34" t="e">
        <f t="shared" ca="1" si="239"/>
        <v>#VALUE!</v>
      </c>
      <c r="BA116" s="134" t="e">
        <f t="shared" ca="1" si="239"/>
        <v>#VALUE!</v>
      </c>
      <c r="BB116" s="133" t="e">
        <f t="shared" ca="1" si="239"/>
        <v>#VALUE!</v>
      </c>
      <c r="BC116" s="34" t="e">
        <f t="shared" ca="1" si="239"/>
        <v>#VALUE!</v>
      </c>
      <c r="BD116" s="34" t="e">
        <f t="shared" ca="1" si="239"/>
        <v>#VALUE!</v>
      </c>
      <c r="BE116" s="134" t="e">
        <f t="shared" ca="1" si="239"/>
        <v>#VALUE!</v>
      </c>
      <c r="BF116" s="133" t="e">
        <f t="shared" ca="1" si="239"/>
        <v>#VALUE!</v>
      </c>
      <c r="BG116" s="34" t="e">
        <f t="shared" ca="1" si="239"/>
        <v>#VALUE!</v>
      </c>
      <c r="BH116" s="34" t="e">
        <f t="shared" ca="1" si="239"/>
        <v>#VALUE!</v>
      </c>
      <c r="BI116" s="134" t="e">
        <f t="shared" ca="1" si="239"/>
        <v>#VALUE!</v>
      </c>
      <c r="BJ116" s="133" t="e">
        <f t="shared" ca="1" si="239"/>
        <v>#VALUE!</v>
      </c>
      <c r="BK116" s="34" t="e">
        <f t="shared" ca="1" si="239"/>
        <v>#VALUE!</v>
      </c>
      <c r="BL116" s="34" t="e">
        <f t="shared" ca="1" si="239"/>
        <v>#VALUE!</v>
      </c>
      <c r="BM116" s="134" t="e">
        <f t="shared" ca="1" si="239"/>
        <v>#VALUE!</v>
      </c>
      <c r="BN116" s="133" t="e">
        <f t="shared" ca="1" si="239"/>
        <v>#VALUE!</v>
      </c>
      <c r="BO116" s="34" t="e">
        <f t="shared" ca="1" si="239"/>
        <v>#VALUE!</v>
      </c>
      <c r="BP116" s="34" t="e">
        <f t="shared" ca="1" si="239"/>
        <v>#VALUE!</v>
      </c>
      <c r="BQ116" s="134" t="e">
        <f t="shared" ca="1" si="239"/>
        <v>#VALUE!</v>
      </c>
      <c r="BR116" s="133" t="e">
        <f t="shared" ca="1" si="239"/>
        <v>#VALUE!</v>
      </c>
      <c r="BS116" s="34" t="e">
        <f t="shared" ca="1" si="239"/>
        <v>#VALUE!</v>
      </c>
      <c r="BT116" s="34" t="e">
        <f t="shared" ca="1" si="239"/>
        <v>#VALUE!</v>
      </c>
      <c r="BU116" s="134" t="e">
        <f t="shared" ca="1" si="239"/>
        <v>#VALUE!</v>
      </c>
      <c r="BV116" s="133" t="e">
        <f t="shared" ref="BV116:DA116" ca="1" si="240">IF(NOT(BV$4="A"),BV76-BU76,"")</f>
        <v>#VALUE!</v>
      </c>
      <c r="BW116" s="34" t="e">
        <f t="shared" ca="1" si="240"/>
        <v>#VALUE!</v>
      </c>
      <c r="BX116" s="34" t="e">
        <f t="shared" ca="1" si="240"/>
        <v>#VALUE!</v>
      </c>
      <c r="BY116" s="134" t="e">
        <f t="shared" ca="1" si="240"/>
        <v>#VALUE!</v>
      </c>
      <c r="BZ116" s="133" t="e">
        <f t="shared" ca="1" si="240"/>
        <v>#VALUE!</v>
      </c>
      <c r="CA116" s="34" t="e">
        <f t="shared" ca="1" si="240"/>
        <v>#VALUE!</v>
      </c>
      <c r="CB116" s="34" t="e">
        <f t="shared" ca="1" si="240"/>
        <v>#VALUE!</v>
      </c>
      <c r="CC116" s="134" t="e">
        <f t="shared" ca="1" si="240"/>
        <v>#VALUE!</v>
      </c>
      <c r="CD116" s="133" t="e">
        <f t="shared" ca="1" si="240"/>
        <v>#VALUE!</v>
      </c>
      <c r="CE116" s="34" t="e">
        <f t="shared" ca="1" si="240"/>
        <v>#VALUE!</v>
      </c>
      <c r="CF116" s="34" t="e">
        <f t="shared" ca="1" si="240"/>
        <v>#VALUE!</v>
      </c>
      <c r="CG116" s="134" t="e">
        <f t="shared" ca="1" si="240"/>
        <v>#VALUE!</v>
      </c>
      <c r="CH116" s="133" t="str">
        <f t="shared" ca="1" si="240"/>
        <v/>
      </c>
      <c r="CI116" s="34" t="str">
        <f t="shared" ca="1" si="240"/>
        <v/>
      </c>
      <c r="CJ116" s="34" t="str">
        <f t="shared" ca="1" si="240"/>
        <v/>
      </c>
      <c r="CK116" s="134" t="str">
        <f t="shared" ca="1" si="240"/>
        <v/>
      </c>
      <c r="CL116" s="133" t="str">
        <f t="shared" ca="1" si="240"/>
        <v/>
      </c>
      <c r="CM116" s="34" t="str">
        <f t="shared" ca="1" si="240"/>
        <v/>
      </c>
      <c r="CN116" s="34" t="str">
        <f t="shared" ca="1" si="240"/>
        <v/>
      </c>
      <c r="CO116" s="134" t="str">
        <f t="shared" ca="1" si="240"/>
        <v/>
      </c>
      <c r="CP116" s="133" t="str">
        <f t="shared" ca="1" si="240"/>
        <v/>
      </c>
      <c r="CQ116" s="34" t="str">
        <f t="shared" ca="1" si="240"/>
        <v/>
      </c>
      <c r="CR116" s="34" t="str">
        <f t="shared" ca="1" si="240"/>
        <v/>
      </c>
      <c r="CS116" s="134" t="str">
        <f t="shared" ca="1" si="240"/>
        <v/>
      </c>
      <c r="CT116" s="133" t="str">
        <f t="shared" ca="1" si="240"/>
        <v/>
      </c>
      <c r="CU116" s="34" t="str">
        <f t="shared" ca="1" si="240"/>
        <v/>
      </c>
      <c r="CV116" s="34" t="str">
        <f t="shared" ca="1" si="240"/>
        <v/>
      </c>
      <c r="CW116" s="134" t="str">
        <f t="shared" ca="1" si="240"/>
        <v/>
      </c>
      <c r="CX116" s="133" t="str">
        <f t="shared" ca="1" si="240"/>
        <v/>
      </c>
      <c r="CY116" s="34" t="str">
        <f t="shared" ca="1" si="240"/>
        <v/>
      </c>
      <c r="CZ116" s="34" t="str">
        <f t="shared" ca="1" si="240"/>
        <v/>
      </c>
      <c r="DA116" s="134" t="str">
        <f t="shared" ca="1" si="240"/>
        <v/>
      </c>
      <c r="DB116" s="133" t="str">
        <f t="shared" ref="DB116:DI116" ca="1" si="241">IF(NOT(DB$4="A"),DB76-DA76,"")</f>
        <v/>
      </c>
      <c r="DC116" s="34" t="str">
        <f t="shared" ca="1" si="241"/>
        <v/>
      </c>
      <c r="DD116" s="34" t="str">
        <f t="shared" ca="1" si="241"/>
        <v/>
      </c>
      <c r="DE116" s="134" t="str">
        <f t="shared" ca="1" si="241"/>
        <v/>
      </c>
      <c r="DF116" s="133" t="str">
        <f t="shared" ca="1" si="241"/>
        <v/>
      </c>
      <c r="DG116" s="34" t="str">
        <f t="shared" ca="1" si="241"/>
        <v/>
      </c>
      <c r="DH116" s="34" t="str">
        <f t="shared" ca="1" si="241"/>
        <v/>
      </c>
      <c r="DI116" s="134" t="str">
        <f t="shared" ca="1" si="241"/>
        <v/>
      </c>
      <c r="DK116" s="34" t="str">
        <f t="shared" ref="DK116:EK116" ca="1" si="242">IF(NOT(DK$4="A"),DK76-DJ76,"")</f>
        <v/>
      </c>
      <c r="DL116" s="34" t="str">
        <f t="shared" ca="1" si="242"/>
        <v/>
      </c>
      <c r="DM116" s="34" t="str">
        <f t="shared" ca="1" si="242"/>
        <v/>
      </c>
      <c r="DN116" s="34" t="str">
        <f t="shared" ca="1" si="242"/>
        <v/>
      </c>
      <c r="DO116" s="34" t="str">
        <f t="shared" ca="1" si="242"/>
        <v/>
      </c>
      <c r="DP116" s="34" t="str">
        <f t="shared" ca="1" si="242"/>
        <v/>
      </c>
      <c r="DQ116" s="34" t="str">
        <f t="shared" ca="1" si="242"/>
        <v/>
      </c>
      <c r="DR116" s="34" t="str">
        <f t="shared" ca="1" si="242"/>
        <v/>
      </c>
      <c r="DS116" s="34" t="str">
        <f t="shared" ca="1" si="242"/>
        <v/>
      </c>
      <c r="DT116" s="34" t="str">
        <f t="shared" ca="1" si="242"/>
        <v/>
      </c>
      <c r="DU116" s="34" t="str">
        <f t="shared" ca="1" si="242"/>
        <v/>
      </c>
      <c r="DV116" s="34" t="str">
        <f t="shared" ca="1" si="242"/>
        <v/>
      </c>
      <c r="DW116" s="34" t="str">
        <f t="shared" ca="1" si="242"/>
        <v/>
      </c>
      <c r="DX116" s="34" t="str">
        <f t="shared" ca="1" si="242"/>
        <v/>
      </c>
      <c r="DY116" s="34" t="str">
        <f t="shared" ca="1" si="242"/>
        <v/>
      </c>
      <c r="DZ116" s="34" t="str">
        <f t="shared" ca="1" si="242"/>
        <v/>
      </c>
      <c r="EA116" s="34" t="str">
        <f t="shared" ca="1" si="242"/>
        <v/>
      </c>
      <c r="EB116" s="34" t="str">
        <f t="shared" ca="1" si="242"/>
        <v/>
      </c>
      <c r="EC116" s="34" t="str">
        <f t="shared" ca="1" si="242"/>
        <v/>
      </c>
      <c r="ED116" s="34" t="str">
        <f t="shared" ca="1" si="242"/>
        <v/>
      </c>
      <c r="EE116" s="34" t="str">
        <f t="shared" ca="1" si="242"/>
        <v/>
      </c>
      <c r="EF116" s="34" t="str">
        <f t="shared" ca="1" si="242"/>
        <v/>
      </c>
      <c r="EG116" s="34" t="str">
        <f t="shared" ca="1" si="242"/>
        <v/>
      </c>
      <c r="EH116" s="34" t="str">
        <f t="shared" ca="1" si="242"/>
        <v/>
      </c>
      <c r="EI116" s="34" t="str">
        <f t="shared" ca="1" si="242"/>
        <v/>
      </c>
      <c r="EJ116" s="34" t="str">
        <f t="shared" ca="1" si="242"/>
        <v/>
      </c>
      <c r="EK116" s="34" t="str">
        <f t="shared" ca="1" si="242"/>
        <v/>
      </c>
    </row>
    <row r="117" spans="1:141" outlineLevel="1" x14ac:dyDescent="0.25">
      <c r="A117" s="90"/>
      <c r="B117" s="90"/>
      <c r="C117" s="111"/>
      <c r="D117" s="90"/>
      <c r="E117" s="135" t="s">
        <v>298</v>
      </c>
      <c r="F117" s="133"/>
      <c r="G117" s="34"/>
      <c r="H117" s="34"/>
      <c r="I117" s="134"/>
      <c r="J117" s="133"/>
      <c r="K117" s="34"/>
      <c r="L117" s="34"/>
      <c r="M117" s="134"/>
      <c r="N117" s="133"/>
      <c r="O117" s="34"/>
      <c r="P117" s="34"/>
      <c r="Q117" s="134"/>
      <c r="R117" s="133"/>
      <c r="S117" s="34"/>
      <c r="T117" s="34"/>
      <c r="U117" s="134"/>
      <c r="V117" s="133"/>
      <c r="W117" s="34"/>
      <c r="X117" s="34"/>
      <c r="Y117" s="134"/>
      <c r="Z117" s="133"/>
      <c r="AA117" s="34"/>
      <c r="AB117" s="34"/>
      <c r="AC117" s="134"/>
      <c r="AD117" s="133"/>
      <c r="AE117" s="34"/>
      <c r="AF117" s="34"/>
      <c r="AG117" s="134"/>
      <c r="AH117" s="133"/>
      <c r="AI117" s="34"/>
      <c r="AJ117" s="34"/>
      <c r="AK117" s="134"/>
      <c r="AL117" s="133"/>
      <c r="AM117" s="34"/>
      <c r="AN117" s="34"/>
      <c r="AO117" s="134"/>
      <c r="AP117" s="136"/>
      <c r="AQ117" s="137"/>
      <c r="AR117" s="137"/>
      <c r="AS117" s="138"/>
      <c r="AT117" s="136"/>
      <c r="AU117" s="137"/>
      <c r="AV117" s="137"/>
      <c r="AW117" s="138"/>
      <c r="AX117" s="136"/>
      <c r="AY117" s="137"/>
      <c r="AZ117" s="137"/>
      <c r="BA117" s="138"/>
      <c r="BB117" s="136"/>
      <c r="BC117" s="137"/>
      <c r="BD117" s="137"/>
      <c r="BE117" s="138"/>
      <c r="BF117" s="136"/>
      <c r="BG117" s="137"/>
      <c r="BH117" s="137"/>
      <c r="BI117" s="138"/>
      <c r="BJ117" s="136"/>
      <c r="BK117" s="137"/>
      <c r="BL117" s="137"/>
      <c r="BM117" s="138"/>
      <c r="BN117" s="136"/>
      <c r="BO117" s="137"/>
      <c r="BP117" s="137"/>
      <c r="BQ117" s="138"/>
      <c r="BR117" s="136"/>
      <c r="BS117" s="137"/>
      <c r="BT117" s="137"/>
      <c r="BU117" s="138"/>
      <c r="BV117" s="136"/>
      <c r="BW117" s="137"/>
      <c r="BX117" s="137"/>
      <c r="BY117" s="138"/>
      <c r="BZ117" s="136"/>
      <c r="CA117" s="137"/>
      <c r="CB117" s="137"/>
      <c r="CC117" s="138"/>
      <c r="CD117" s="136"/>
      <c r="CE117" s="137"/>
      <c r="CF117" s="137"/>
      <c r="CG117" s="138"/>
      <c r="CH117" s="136"/>
      <c r="CI117" s="137"/>
      <c r="CJ117" s="137"/>
      <c r="CK117" s="138"/>
      <c r="CL117" s="136"/>
      <c r="CM117" s="137"/>
      <c r="CN117" s="137"/>
      <c r="CO117" s="138"/>
      <c r="CP117" s="136"/>
      <c r="CQ117" s="137"/>
      <c r="CR117" s="137"/>
      <c r="CS117" s="138"/>
      <c r="CT117" s="136"/>
      <c r="CU117" s="137"/>
      <c r="CV117" s="137"/>
      <c r="CW117" s="138"/>
      <c r="CX117" s="136"/>
      <c r="CY117" s="137"/>
      <c r="CZ117" s="137"/>
      <c r="DA117" s="138"/>
      <c r="DB117" s="136"/>
      <c r="DC117" s="137"/>
      <c r="DD117" s="137"/>
      <c r="DE117" s="138"/>
      <c r="DF117" s="136"/>
      <c r="DG117" s="137"/>
      <c r="DH117" s="137"/>
      <c r="DI117" s="138"/>
      <c r="DK117" s="137"/>
      <c r="DL117" s="137"/>
      <c r="DM117" s="137"/>
      <c r="DN117" s="137"/>
      <c r="DO117" s="137"/>
      <c r="DP117" s="137"/>
      <c r="DQ117" s="137"/>
      <c r="DR117" s="137"/>
      <c r="DS117" s="137"/>
      <c r="DT117" s="137"/>
      <c r="DU117" s="137"/>
      <c r="DV117" s="137"/>
      <c r="DW117" s="137"/>
      <c r="DX117" s="137"/>
      <c r="DY117" s="137"/>
      <c r="DZ117" s="137"/>
      <c r="EA117" s="137"/>
      <c r="EB117" s="137"/>
      <c r="EC117" s="137"/>
      <c r="ED117" s="137"/>
      <c r="EE117" s="137"/>
      <c r="EF117" s="137"/>
      <c r="EG117" s="137"/>
      <c r="EH117" s="137"/>
      <c r="EI117" s="137"/>
      <c r="EJ117" s="137"/>
      <c r="EK117" s="137"/>
    </row>
    <row r="118" spans="1:141" outlineLevel="1" x14ac:dyDescent="0.25">
      <c r="A118" s="90"/>
      <c r="B118" s="90"/>
      <c r="C118" s="111"/>
      <c r="D118" s="90"/>
      <c r="E118" s="36" t="s">
        <v>299</v>
      </c>
      <c r="F118" s="105"/>
      <c r="G118" s="106"/>
      <c r="H118" s="106"/>
      <c r="I118" s="107"/>
      <c r="J118" s="105"/>
      <c r="K118" s="106"/>
      <c r="L118" s="106"/>
      <c r="M118" s="107"/>
      <c r="N118" s="105"/>
      <c r="O118" s="106"/>
      <c r="P118" s="106"/>
      <c r="Q118" s="107"/>
      <c r="R118" s="105"/>
      <c r="S118" s="106"/>
      <c r="T118" s="106"/>
      <c r="U118" s="107"/>
      <c r="V118" s="105"/>
      <c r="W118" s="106"/>
      <c r="X118" s="106"/>
      <c r="Y118" s="107"/>
      <c r="Z118" s="105"/>
      <c r="AA118" s="106"/>
      <c r="AB118" s="106"/>
      <c r="AC118" s="107"/>
      <c r="AD118" s="105"/>
      <c r="AE118" s="106"/>
      <c r="AF118" s="106"/>
      <c r="AG118" s="107"/>
      <c r="AH118" s="105"/>
      <c r="AI118" s="106"/>
      <c r="AJ118" s="106"/>
      <c r="AK118" s="107"/>
      <c r="AL118" s="105"/>
      <c r="AM118" s="106"/>
      <c r="AN118" s="106"/>
      <c r="AO118" s="107"/>
      <c r="AP118" s="105" t="e">
        <f ca="1">IF(NOT(AP$4="A"),SUM(AP105:AP117),"")</f>
        <v>#VALUE!</v>
      </c>
      <c r="AQ118" s="106" t="e">
        <f t="shared" ref="AQ118:DB118" ca="1" si="243">IF(NOT(AQ$4="A"),SUM(AQ105:AQ117),"")</f>
        <v>#VALUE!</v>
      </c>
      <c r="AR118" s="106" t="e">
        <f t="shared" ca="1" si="243"/>
        <v>#VALUE!</v>
      </c>
      <c r="AS118" s="107" t="e">
        <f t="shared" ca="1" si="243"/>
        <v>#VALUE!</v>
      </c>
      <c r="AT118" s="105" t="e">
        <f t="shared" ca="1" si="243"/>
        <v>#VALUE!</v>
      </c>
      <c r="AU118" s="106" t="e">
        <f t="shared" ca="1" si="243"/>
        <v>#VALUE!</v>
      </c>
      <c r="AV118" s="106" t="e">
        <f t="shared" ca="1" si="243"/>
        <v>#VALUE!</v>
      </c>
      <c r="AW118" s="107" t="e">
        <f t="shared" ca="1" si="243"/>
        <v>#VALUE!</v>
      </c>
      <c r="AX118" s="105" t="e">
        <f t="shared" ca="1" si="243"/>
        <v>#VALUE!</v>
      </c>
      <c r="AY118" s="106" t="e">
        <f t="shared" ca="1" si="243"/>
        <v>#VALUE!</v>
      </c>
      <c r="AZ118" s="106" t="e">
        <f t="shared" ca="1" si="243"/>
        <v>#VALUE!</v>
      </c>
      <c r="BA118" s="107" t="e">
        <f t="shared" ca="1" si="243"/>
        <v>#VALUE!</v>
      </c>
      <c r="BB118" s="105" t="e">
        <f t="shared" ca="1" si="243"/>
        <v>#VALUE!</v>
      </c>
      <c r="BC118" s="106" t="e">
        <f t="shared" ca="1" si="243"/>
        <v>#VALUE!</v>
      </c>
      <c r="BD118" s="106" t="e">
        <f t="shared" ca="1" si="243"/>
        <v>#VALUE!</v>
      </c>
      <c r="BE118" s="107" t="e">
        <f t="shared" ca="1" si="243"/>
        <v>#VALUE!</v>
      </c>
      <c r="BF118" s="105" t="e">
        <f t="shared" ca="1" si="243"/>
        <v>#VALUE!</v>
      </c>
      <c r="BG118" s="106" t="e">
        <f t="shared" ca="1" si="243"/>
        <v>#VALUE!</v>
      </c>
      <c r="BH118" s="106" t="e">
        <f t="shared" ca="1" si="243"/>
        <v>#VALUE!</v>
      </c>
      <c r="BI118" s="107" t="e">
        <f t="shared" ca="1" si="243"/>
        <v>#VALUE!</v>
      </c>
      <c r="BJ118" s="105" t="e">
        <f t="shared" ca="1" si="243"/>
        <v>#VALUE!</v>
      </c>
      <c r="BK118" s="106" t="e">
        <f t="shared" ca="1" si="243"/>
        <v>#VALUE!</v>
      </c>
      <c r="BL118" s="106" t="e">
        <f t="shared" ca="1" si="243"/>
        <v>#VALUE!</v>
      </c>
      <c r="BM118" s="107" t="e">
        <f t="shared" ca="1" si="243"/>
        <v>#VALUE!</v>
      </c>
      <c r="BN118" s="105" t="e">
        <f t="shared" ca="1" si="243"/>
        <v>#VALUE!</v>
      </c>
      <c r="BO118" s="106" t="e">
        <f t="shared" ca="1" si="243"/>
        <v>#VALUE!</v>
      </c>
      <c r="BP118" s="106" t="e">
        <f t="shared" ca="1" si="243"/>
        <v>#VALUE!</v>
      </c>
      <c r="BQ118" s="107" t="e">
        <f t="shared" ca="1" si="243"/>
        <v>#VALUE!</v>
      </c>
      <c r="BR118" s="105" t="e">
        <f t="shared" ca="1" si="243"/>
        <v>#VALUE!</v>
      </c>
      <c r="BS118" s="106" t="e">
        <f t="shared" ca="1" si="243"/>
        <v>#VALUE!</v>
      </c>
      <c r="BT118" s="106" t="e">
        <f t="shared" ca="1" si="243"/>
        <v>#VALUE!</v>
      </c>
      <c r="BU118" s="107" t="e">
        <f t="shared" ca="1" si="243"/>
        <v>#VALUE!</v>
      </c>
      <c r="BV118" s="105" t="e">
        <f t="shared" ca="1" si="243"/>
        <v>#VALUE!</v>
      </c>
      <c r="BW118" s="106" t="e">
        <f t="shared" ca="1" si="243"/>
        <v>#VALUE!</v>
      </c>
      <c r="BX118" s="106" t="e">
        <f t="shared" ca="1" si="243"/>
        <v>#VALUE!</v>
      </c>
      <c r="BY118" s="107" t="e">
        <f t="shared" ca="1" si="243"/>
        <v>#VALUE!</v>
      </c>
      <c r="BZ118" s="105" t="e">
        <f t="shared" ca="1" si="243"/>
        <v>#VALUE!</v>
      </c>
      <c r="CA118" s="106" t="e">
        <f t="shared" ca="1" si="243"/>
        <v>#VALUE!</v>
      </c>
      <c r="CB118" s="106" t="e">
        <f t="shared" ca="1" si="243"/>
        <v>#VALUE!</v>
      </c>
      <c r="CC118" s="107" t="e">
        <f t="shared" ca="1" si="243"/>
        <v>#VALUE!</v>
      </c>
      <c r="CD118" s="105" t="e">
        <f t="shared" ca="1" si="243"/>
        <v>#VALUE!</v>
      </c>
      <c r="CE118" s="106" t="e">
        <f t="shared" ca="1" si="243"/>
        <v>#VALUE!</v>
      </c>
      <c r="CF118" s="106" t="e">
        <f t="shared" ca="1" si="243"/>
        <v>#VALUE!</v>
      </c>
      <c r="CG118" s="107" t="e">
        <f t="shared" ca="1" si="243"/>
        <v>#VALUE!</v>
      </c>
      <c r="CH118" s="105" t="str">
        <f t="shared" ca="1" si="243"/>
        <v/>
      </c>
      <c r="CI118" s="106" t="str">
        <f t="shared" ca="1" si="243"/>
        <v/>
      </c>
      <c r="CJ118" s="106" t="str">
        <f t="shared" ca="1" si="243"/>
        <v/>
      </c>
      <c r="CK118" s="107" t="str">
        <f t="shared" ca="1" si="243"/>
        <v/>
      </c>
      <c r="CL118" s="105" t="str">
        <f t="shared" ca="1" si="243"/>
        <v/>
      </c>
      <c r="CM118" s="106" t="str">
        <f t="shared" ca="1" si="243"/>
        <v/>
      </c>
      <c r="CN118" s="106" t="str">
        <f t="shared" ca="1" si="243"/>
        <v/>
      </c>
      <c r="CO118" s="107" t="str">
        <f t="shared" ca="1" si="243"/>
        <v/>
      </c>
      <c r="CP118" s="105" t="str">
        <f t="shared" ca="1" si="243"/>
        <v/>
      </c>
      <c r="CQ118" s="106" t="str">
        <f t="shared" ca="1" si="243"/>
        <v/>
      </c>
      <c r="CR118" s="106" t="str">
        <f t="shared" ca="1" si="243"/>
        <v/>
      </c>
      <c r="CS118" s="107" t="str">
        <f t="shared" ca="1" si="243"/>
        <v/>
      </c>
      <c r="CT118" s="105" t="str">
        <f t="shared" ca="1" si="243"/>
        <v/>
      </c>
      <c r="CU118" s="106" t="str">
        <f t="shared" ca="1" si="243"/>
        <v/>
      </c>
      <c r="CV118" s="106" t="str">
        <f t="shared" ca="1" si="243"/>
        <v/>
      </c>
      <c r="CW118" s="107" t="str">
        <f t="shared" ca="1" si="243"/>
        <v/>
      </c>
      <c r="CX118" s="105" t="str">
        <f t="shared" ca="1" si="243"/>
        <v/>
      </c>
      <c r="CY118" s="106" t="str">
        <f t="shared" ca="1" si="243"/>
        <v/>
      </c>
      <c r="CZ118" s="106" t="str">
        <f t="shared" ca="1" si="243"/>
        <v/>
      </c>
      <c r="DA118" s="107" t="str">
        <f t="shared" ca="1" si="243"/>
        <v/>
      </c>
      <c r="DB118" s="105" t="str">
        <f t="shared" ca="1" si="243"/>
        <v/>
      </c>
      <c r="DC118" s="106" t="str">
        <f t="shared" ref="DC118:DI118" ca="1" si="244">IF(NOT(DC$4="A"),SUM(DC105:DC117),"")</f>
        <v/>
      </c>
      <c r="DD118" s="106" t="str">
        <f t="shared" ca="1" si="244"/>
        <v/>
      </c>
      <c r="DE118" s="107" t="str">
        <f t="shared" ca="1" si="244"/>
        <v/>
      </c>
      <c r="DF118" s="105" t="str">
        <f t="shared" ca="1" si="244"/>
        <v/>
      </c>
      <c r="DG118" s="106" t="str">
        <f t="shared" ca="1" si="244"/>
        <v/>
      </c>
      <c r="DH118" s="106" t="str">
        <f t="shared" ca="1" si="244"/>
        <v/>
      </c>
      <c r="DI118" s="107" t="str">
        <f t="shared" ca="1" si="244"/>
        <v/>
      </c>
      <c r="DK118" s="106" t="str">
        <f t="shared" ref="DK118:EK118" ca="1" si="245">IF(NOT(DK$4="A"),SUM(DK105:DK117),"")</f>
        <v/>
      </c>
      <c r="DL118" s="106" t="str">
        <f t="shared" ca="1" si="245"/>
        <v/>
      </c>
      <c r="DM118" s="106" t="str">
        <f t="shared" ca="1" si="245"/>
        <v/>
      </c>
      <c r="DN118" s="106" t="str">
        <f t="shared" ca="1" si="245"/>
        <v/>
      </c>
      <c r="DO118" s="106" t="str">
        <f t="shared" ca="1" si="245"/>
        <v/>
      </c>
      <c r="DP118" s="106" t="str">
        <f t="shared" ca="1" si="245"/>
        <v/>
      </c>
      <c r="DQ118" s="106" t="str">
        <f t="shared" ca="1" si="245"/>
        <v/>
      </c>
      <c r="DR118" s="106" t="str">
        <f t="shared" ca="1" si="245"/>
        <v/>
      </c>
      <c r="DS118" s="106" t="str">
        <f t="shared" ca="1" si="245"/>
        <v/>
      </c>
      <c r="DT118" s="106" t="str">
        <f t="shared" ca="1" si="245"/>
        <v/>
      </c>
      <c r="DU118" s="106" t="str">
        <f t="shared" ca="1" si="245"/>
        <v/>
      </c>
      <c r="DV118" s="106" t="str">
        <f t="shared" ca="1" si="245"/>
        <v/>
      </c>
      <c r="DW118" s="106" t="str">
        <f t="shared" ca="1" si="245"/>
        <v/>
      </c>
      <c r="DX118" s="106" t="str">
        <f t="shared" ca="1" si="245"/>
        <v/>
      </c>
      <c r="DY118" s="106" t="str">
        <f t="shared" ca="1" si="245"/>
        <v/>
      </c>
      <c r="DZ118" s="106" t="str">
        <f t="shared" ca="1" si="245"/>
        <v/>
      </c>
      <c r="EA118" s="106" t="str">
        <f t="shared" ca="1" si="245"/>
        <v/>
      </c>
      <c r="EB118" s="106" t="str">
        <f t="shared" ca="1" si="245"/>
        <v/>
      </c>
      <c r="EC118" s="106" t="str">
        <f t="shared" ca="1" si="245"/>
        <v/>
      </c>
      <c r="ED118" s="106" t="str">
        <f t="shared" ca="1" si="245"/>
        <v/>
      </c>
      <c r="EE118" s="106" t="str">
        <f t="shared" ca="1" si="245"/>
        <v/>
      </c>
      <c r="EF118" s="106" t="str">
        <f t="shared" ca="1" si="245"/>
        <v/>
      </c>
      <c r="EG118" s="106" t="str">
        <f t="shared" ca="1" si="245"/>
        <v/>
      </c>
      <c r="EH118" s="106" t="str">
        <f t="shared" ca="1" si="245"/>
        <v/>
      </c>
      <c r="EI118" s="106" t="str">
        <f t="shared" ca="1" si="245"/>
        <v/>
      </c>
      <c r="EJ118" s="106" t="str">
        <f t="shared" ca="1" si="245"/>
        <v/>
      </c>
      <c r="EK118" s="106" t="str">
        <f t="shared" ca="1" si="245"/>
        <v/>
      </c>
    </row>
    <row r="119" spans="1:141" outlineLevel="1" x14ac:dyDescent="0.25">
      <c r="A119" s="90"/>
      <c r="B119" s="90"/>
      <c r="C119" s="111"/>
      <c r="D119" s="90"/>
      <c r="F119" s="133"/>
      <c r="G119" s="34"/>
      <c r="H119" s="34"/>
      <c r="I119" s="134"/>
      <c r="J119" s="133"/>
      <c r="K119" s="34"/>
      <c r="L119" s="34"/>
      <c r="M119" s="134"/>
      <c r="N119" s="133"/>
      <c r="O119" s="34"/>
      <c r="P119" s="34"/>
      <c r="Q119" s="134"/>
      <c r="R119" s="133"/>
      <c r="S119" s="34"/>
      <c r="T119" s="34"/>
      <c r="U119" s="134"/>
      <c r="V119" s="133"/>
      <c r="W119" s="34"/>
      <c r="X119" s="34"/>
      <c r="Y119" s="134"/>
      <c r="Z119" s="133"/>
      <c r="AA119" s="34"/>
      <c r="AB119" s="34"/>
      <c r="AC119" s="134"/>
      <c r="AD119" s="133"/>
      <c r="AE119" s="34"/>
      <c r="AF119" s="34"/>
      <c r="AG119" s="134"/>
      <c r="AH119" s="133"/>
      <c r="AI119" s="34"/>
      <c r="AJ119" s="34"/>
      <c r="AK119" s="134"/>
      <c r="AL119" s="133"/>
      <c r="AM119" s="34"/>
      <c r="AN119" s="34"/>
      <c r="AO119" s="134"/>
      <c r="AP119" s="133"/>
      <c r="AQ119" s="34"/>
      <c r="AR119" s="34"/>
      <c r="AS119" s="134"/>
      <c r="AT119" s="133"/>
      <c r="AU119" s="34"/>
      <c r="AV119" s="34"/>
      <c r="AW119" s="134"/>
      <c r="AX119" s="133"/>
      <c r="AY119" s="34"/>
      <c r="AZ119" s="34"/>
      <c r="BA119" s="134"/>
      <c r="BB119" s="133"/>
      <c r="BC119" s="34"/>
      <c r="BD119" s="34"/>
      <c r="BE119" s="134"/>
      <c r="BF119" s="133"/>
      <c r="BG119" s="34"/>
      <c r="BH119" s="34"/>
      <c r="BI119" s="134"/>
      <c r="BJ119" s="133"/>
      <c r="BK119" s="34"/>
      <c r="BL119" s="34"/>
      <c r="BM119" s="134"/>
      <c r="BN119" s="133"/>
      <c r="BO119" s="34"/>
      <c r="BP119" s="34"/>
      <c r="BQ119" s="134"/>
      <c r="BR119" s="133"/>
      <c r="BS119" s="34"/>
      <c r="BT119" s="34"/>
      <c r="BU119" s="134"/>
      <c r="BV119" s="133"/>
      <c r="BW119" s="34"/>
      <c r="BX119" s="34"/>
      <c r="BY119" s="134"/>
      <c r="BZ119" s="133"/>
      <c r="CA119" s="34"/>
      <c r="CB119" s="34"/>
      <c r="CC119" s="134"/>
      <c r="CD119" s="133"/>
      <c r="CE119" s="34"/>
      <c r="CF119" s="34"/>
      <c r="CG119" s="134"/>
      <c r="CH119" s="133"/>
      <c r="CI119" s="34"/>
      <c r="CJ119" s="34"/>
      <c r="CK119" s="134"/>
      <c r="CL119" s="133"/>
      <c r="CM119" s="34"/>
      <c r="CN119" s="34"/>
      <c r="CO119" s="134"/>
      <c r="CP119" s="133"/>
      <c r="CQ119" s="34"/>
      <c r="CR119" s="34"/>
      <c r="CS119" s="134"/>
      <c r="CT119" s="133"/>
      <c r="CU119" s="34"/>
      <c r="CV119" s="34"/>
      <c r="CW119" s="134"/>
      <c r="CX119" s="133"/>
      <c r="CY119" s="34"/>
      <c r="CZ119" s="34"/>
      <c r="DA119" s="134"/>
      <c r="DB119" s="133"/>
      <c r="DC119" s="34"/>
      <c r="DD119" s="34"/>
      <c r="DE119" s="134"/>
      <c r="DF119" s="133"/>
      <c r="DG119" s="34"/>
      <c r="DH119" s="34"/>
      <c r="DI119" s="1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row>
    <row r="120" spans="1:141" outlineLevel="1" x14ac:dyDescent="0.25">
      <c r="A120" s="90"/>
      <c r="B120" s="90"/>
      <c r="C120" s="111"/>
      <c r="D120" s="90"/>
      <c r="E120" t="s">
        <v>300</v>
      </c>
      <c r="F120" s="133"/>
      <c r="G120" s="34"/>
      <c r="H120" s="34"/>
      <c r="I120" s="134"/>
      <c r="J120" s="133"/>
      <c r="K120" s="34"/>
      <c r="L120" s="34"/>
      <c r="M120" s="134"/>
      <c r="N120" s="133"/>
      <c r="O120" s="34"/>
      <c r="P120" s="34"/>
      <c r="Q120" s="134"/>
      <c r="R120" s="133"/>
      <c r="S120" s="34"/>
      <c r="T120" s="34"/>
      <c r="U120" s="134"/>
      <c r="V120" s="133"/>
      <c r="W120" s="34"/>
      <c r="X120" s="34"/>
      <c r="Y120" s="134"/>
      <c r="Z120" s="133"/>
      <c r="AA120" s="34"/>
      <c r="AB120" s="34"/>
      <c r="AC120" s="134"/>
      <c r="AD120" s="133"/>
      <c r="AE120" s="34"/>
      <c r="AF120" s="34"/>
      <c r="AG120" s="134"/>
      <c r="AH120" s="133"/>
      <c r="AI120" s="34"/>
      <c r="AJ120" s="34"/>
      <c r="AK120" s="134"/>
      <c r="AL120" s="133"/>
      <c r="AM120" s="34"/>
      <c r="AN120" s="34"/>
      <c r="AO120" s="134"/>
      <c r="AP120" s="133" t="e">
        <f t="shared" ref="AP120:BU120" ca="1" si="246">IF(NOT(AP$4="A"),-AP275,"")</f>
        <v>#VALUE!</v>
      </c>
      <c r="AQ120" s="34" t="e">
        <f t="shared" ca="1" si="246"/>
        <v>#VALUE!</v>
      </c>
      <c r="AR120" s="34" t="e">
        <f t="shared" ca="1" si="246"/>
        <v>#VALUE!</v>
      </c>
      <c r="AS120" s="134" t="e">
        <f t="shared" ca="1" si="246"/>
        <v>#VALUE!</v>
      </c>
      <c r="AT120" s="133" t="e">
        <f t="shared" ca="1" si="246"/>
        <v>#VALUE!</v>
      </c>
      <c r="AU120" s="34" t="e">
        <f t="shared" ca="1" si="246"/>
        <v>#VALUE!</v>
      </c>
      <c r="AV120" s="34" t="e">
        <f t="shared" ca="1" si="246"/>
        <v>#VALUE!</v>
      </c>
      <c r="AW120" s="134" t="e">
        <f t="shared" ca="1" si="246"/>
        <v>#VALUE!</v>
      </c>
      <c r="AX120" s="133" t="e">
        <f t="shared" ca="1" si="246"/>
        <v>#VALUE!</v>
      </c>
      <c r="AY120" s="34" t="e">
        <f t="shared" ca="1" si="246"/>
        <v>#VALUE!</v>
      </c>
      <c r="AZ120" s="34" t="e">
        <f t="shared" ca="1" si="246"/>
        <v>#VALUE!</v>
      </c>
      <c r="BA120" s="134" t="e">
        <f t="shared" ca="1" si="246"/>
        <v>#VALUE!</v>
      </c>
      <c r="BB120" s="133" t="e">
        <f t="shared" ca="1" si="246"/>
        <v>#VALUE!</v>
      </c>
      <c r="BC120" s="34" t="e">
        <f t="shared" ca="1" si="246"/>
        <v>#VALUE!</v>
      </c>
      <c r="BD120" s="34" t="e">
        <f t="shared" ca="1" si="246"/>
        <v>#VALUE!</v>
      </c>
      <c r="BE120" s="134" t="e">
        <f t="shared" ca="1" si="246"/>
        <v>#VALUE!</v>
      </c>
      <c r="BF120" s="133" t="e">
        <f t="shared" ca="1" si="246"/>
        <v>#VALUE!</v>
      </c>
      <c r="BG120" s="34" t="e">
        <f t="shared" ca="1" si="246"/>
        <v>#VALUE!</v>
      </c>
      <c r="BH120" s="34" t="e">
        <f t="shared" ca="1" si="246"/>
        <v>#VALUE!</v>
      </c>
      <c r="BI120" s="134" t="e">
        <f t="shared" ca="1" si="246"/>
        <v>#VALUE!</v>
      </c>
      <c r="BJ120" s="133" t="e">
        <f t="shared" ca="1" si="246"/>
        <v>#VALUE!</v>
      </c>
      <c r="BK120" s="34" t="e">
        <f t="shared" ca="1" si="246"/>
        <v>#VALUE!</v>
      </c>
      <c r="BL120" s="34" t="e">
        <f t="shared" ca="1" si="246"/>
        <v>#VALUE!</v>
      </c>
      <c r="BM120" s="134" t="e">
        <f t="shared" ca="1" si="246"/>
        <v>#VALUE!</v>
      </c>
      <c r="BN120" s="133" t="e">
        <f t="shared" ca="1" si="246"/>
        <v>#VALUE!</v>
      </c>
      <c r="BO120" s="34" t="e">
        <f t="shared" ca="1" si="246"/>
        <v>#VALUE!</v>
      </c>
      <c r="BP120" s="34" t="e">
        <f t="shared" ca="1" si="246"/>
        <v>#VALUE!</v>
      </c>
      <c r="BQ120" s="134" t="e">
        <f t="shared" ca="1" si="246"/>
        <v>#VALUE!</v>
      </c>
      <c r="BR120" s="133" t="e">
        <f t="shared" ca="1" si="246"/>
        <v>#VALUE!</v>
      </c>
      <c r="BS120" s="34" t="e">
        <f t="shared" ca="1" si="246"/>
        <v>#VALUE!</v>
      </c>
      <c r="BT120" s="34" t="e">
        <f t="shared" ca="1" si="246"/>
        <v>#VALUE!</v>
      </c>
      <c r="BU120" s="134" t="e">
        <f t="shared" ca="1" si="246"/>
        <v>#VALUE!</v>
      </c>
      <c r="BV120" s="133" t="e">
        <f t="shared" ref="BV120:DA120" ca="1" si="247">IF(NOT(BV$4="A"),-BV275,"")</f>
        <v>#VALUE!</v>
      </c>
      <c r="BW120" s="34" t="e">
        <f t="shared" ca="1" si="247"/>
        <v>#VALUE!</v>
      </c>
      <c r="BX120" s="34" t="e">
        <f t="shared" ca="1" si="247"/>
        <v>#VALUE!</v>
      </c>
      <c r="BY120" s="134" t="e">
        <f t="shared" ca="1" si="247"/>
        <v>#VALUE!</v>
      </c>
      <c r="BZ120" s="133" t="e">
        <f t="shared" ca="1" si="247"/>
        <v>#VALUE!</v>
      </c>
      <c r="CA120" s="34" t="e">
        <f t="shared" ca="1" si="247"/>
        <v>#VALUE!</v>
      </c>
      <c r="CB120" s="34" t="e">
        <f t="shared" ca="1" si="247"/>
        <v>#VALUE!</v>
      </c>
      <c r="CC120" s="134" t="e">
        <f t="shared" ca="1" si="247"/>
        <v>#VALUE!</v>
      </c>
      <c r="CD120" s="133" t="e">
        <f t="shared" ca="1" si="247"/>
        <v>#VALUE!</v>
      </c>
      <c r="CE120" s="34" t="e">
        <f t="shared" ca="1" si="247"/>
        <v>#VALUE!</v>
      </c>
      <c r="CF120" s="34" t="e">
        <f t="shared" ca="1" si="247"/>
        <v>#VALUE!</v>
      </c>
      <c r="CG120" s="134" t="e">
        <f t="shared" ca="1" si="247"/>
        <v>#VALUE!</v>
      </c>
      <c r="CH120" s="133" t="str">
        <f t="shared" ca="1" si="247"/>
        <v/>
      </c>
      <c r="CI120" s="34" t="str">
        <f t="shared" ca="1" si="247"/>
        <v/>
      </c>
      <c r="CJ120" s="34" t="str">
        <f t="shared" ca="1" si="247"/>
        <v/>
      </c>
      <c r="CK120" s="134" t="str">
        <f t="shared" ca="1" si="247"/>
        <v/>
      </c>
      <c r="CL120" s="133" t="str">
        <f t="shared" ca="1" si="247"/>
        <v/>
      </c>
      <c r="CM120" s="34" t="str">
        <f t="shared" ca="1" si="247"/>
        <v/>
      </c>
      <c r="CN120" s="34" t="str">
        <f t="shared" ca="1" si="247"/>
        <v/>
      </c>
      <c r="CO120" s="134" t="str">
        <f t="shared" ca="1" si="247"/>
        <v/>
      </c>
      <c r="CP120" s="133" t="str">
        <f t="shared" ca="1" si="247"/>
        <v/>
      </c>
      <c r="CQ120" s="34" t="str">
        <f t="shared" ca="1" si="247"/>
        <v/>
      </c>
      <c r="CR120" s="34" t="str">
        <f t="shared" ca="1" si="247"/>
        <v/>
      </c>
      <c r="CS120" s="134" t="str">
        <f t="shared" ca="1" si="247"/>
        <v/>
      </c>
      <c r="CT120" s="133" t="str">
        <f t="shared" ca="1" si="247"/>
        <v/>
      </c>
      <c r="CU120" s="34" t="str">
        <f t="shared" ca="1" si="247"/>
        <v/>
      </c>
      <c r="CV120" s="34" t="str">
        <f t="shared" ca="1" si="247"/>
        <v/>
      </c>
      <c r="CW120" s="134" t="str">
        <f t="shared" ca="1" si="247"/>
        <v/>
      </c>
      <c r="CX120" s="133" t="str">
        <f t="shared" ca="1" si="247"/>
        <v/>
      </c>
      <c r="CY120" s="34" t="str">
        <f t="shared" ca="1" si="247"/>
        <v/>
      </c>
      <c r="CZ120" s="34" t="str">
        <f t="shared" ca="1" si="247"/>
        <v/>
      </c>
      <c r="DA120" s="134" t="str">
        <f t="shared" ca="1" si="247"/>
        <v/>
      </c>
      <c r="DB120" s="133" t="str">
        <f t="shared" ref="DB120:DI120" ca="1" si="248">IF(NOT(DB$4="A"),-DB275,"")</f>
        <v/>
      </c>
      <c r="DC120" s="34" t="str">
        <f t="shared" ca="1" si="248"/>
        <v/>
      </c>
      <c r="DD120" s="34" t="str">
        <f t="shared" ca="1" si="248"/>
        <v/>
      </c>
      <c r="DE120" s="134" t="str">
        <f t="shared" ca="1" si="248"/>
        <v/>
      </c>
      <c r="DF120" s="133" t="str">
        <f t="shared" ca="1" si="248"/>
        <v/>
      </c>
      <c r="DG120" s="34" t="str">
        <f t="shared" ca="1" si="248"/>
        <v/>
      </c>
      <c r="DH120" s="34" t="str">
        <f t="shared" ca="1" si="248"/>
        <v/>
      </c>
      <c r="DI120" s="134" t="str">
        <f t="shared" ca="1" si="248"/>
        <v/>
      </c>
      <c r="DK120" s="34" t="str">
        <f t="shared" ref="DK120:EK120" ca="1" si="249">IF(NOT(DK$4="A"),-DK275,"")</f>
        <v/>
      </c>
      <c r="DL120" s="34" t="str">
        <f t="shared" ca="1" si="249"/>
        <v/>
      </c>
      <c r="DM120" s="34" t="str">
        <f t="shared" ca="1" si="249"/>
        <v/>
      </c>
      <c r="DN120" s="34" t="str">
        <f t="shared" ca="1" si="249"/>
        <v/>
      </c>
      <c r="DO120" s="34" t="str">
        <f t="shared" ca="1" si="249"/>
        <v/>
      </c>
      <c r="DP120" s="34" t="str">
        <f t="shared" ca="1" si="249"/>
        <v/>
      </c>
      <c r="DQ120" s="34" t="str">
        <f t="shared" ca="1" si="249"/>
        <v/>
      </c>
      <c r="DR120" s="34" t="str">
        <f t="shared" ca="1" si="249"/>
        <v/>
      </c>
      <c r="DS120" s="34" t="str">
        <f t="shared" ca="1" si="249"/>
        <v/>
      </c>
      <c r="DT120" s="34" t="str">
        <f t="shared" ca="1" si="249"/>
        <v/>
      </c>
      <c r="DU120" s="34" t="str">
        <f t="shared" ca="1" si="249"/>
        <v/>
      </c>
      <c r="DV120" s="34" t="str">
        <f t="shared" ca="1" si="249"/>
        <v/>
      </c>
      <c r="DW120" s="34" t="str">
        <f t="shared" ca="1" si="249"/>
        <v/>
      </c>
      <c r="DX120" s="34" t="str">
        <f t="shared" ca="1" si="249"/>
        <v/>
      </c>
      <c r="DY120" s="34" t="str">
        <f t="shared" ca="1" si="249"/>
        <v/>
      </c>
      <c r="DZ120" s="34" t="str">
        <f t="shared" ca="1" si="249"/>
        <v/>
      </c>
      <c r="EA120" s="34" t="str">
        <f t="shared" ca="1" si="249"/>
        <v/>
      </c>
      <c r="EB120" s="34" t="str">
        <f t="shared" ca="1" si="249"/>
        <v/>
      </c>
      <c r="EC120" s="34" t="str">
        <f t="shared" ca="1" si="249"/>
        <v/>
      </c>
      <c r="ED120" s="34" t="str">
        <f t="shared" ca="1" si="249"/>
        <v/>
      </c>
      <c r="EE120" s="34" t="str">
        <f t="shared" ca="1" si="249"/>
        <v/>
      </c>
      <c r="EF120" s="34" t="str">
        <f t="shared" ca="1" si="249"/>
        <v/>
      </c>
      <c r="EG120" s="34" t="str">
        <f t="shared" ca="1" si="249"/>
        <v/>
      </c>
      <c r="EH120" s="34" t="str">
        <f t="shared" ca="1" si="249"/>
        <v/>
      </c>
      <c r="EI120" s="34" t="str">
        <f t="shared" ca="1" si="249"/>
        <v/>
      </c>
      <c r="EJ120" s="34" t="str">
        <f t="shared" ca="1" si="249"/>
        <v/>
      </c>
      <c r="EK120" s="34" t="str">
        <f t="shared" ca="1" si="249"/>
        <v/>
      </c>
    </row>
    <row r="121" spans="1:141" outlineLevel="1" x14ac:dyDescent="0.25">
      <c r="A121" s="90"/>
      <c r="B121" s="90"/>
      <c r="C121" s="111"/>
      <c r="D121" s="90"/>
      <c r="E121" t="s">
        <v>301</v>
      </c>
      <c r="F121" s="133"/>
      <c r="G121" s="34"/>
      <c r="H121" s="34"/>
      <c r="I121" s="134"/>
      <c r="J121" s="133"/>
      <c r="K121" s="34"/>
      <c r="L121" s="34"/>
      <c r="M121" s="134"/>
      <c r="N121" s="133"/>
      <c r="O121" s="34"/>
      <c r="P121" s="34"/>
      <c r="Q121" s="134"/>
      <c r="R121" s="133"/>
      <c r="S121" s="34"/>
      <c r="T121" s="34"/>
      <c r="U121" s="134"/>
      <c r="V121" s="133"/>
      <c r="W121" s="34"/>
      <c r="X121" s="34"/>
      <c r="Y121" s="134"/>
      <c r="Z121" s="133"/>
      <c r="AA121" s="34"/>
      <c r="AB121" s="34"/>
      <c r="AC121" s="134"/>
      <c r="AD121" s="133"/>
      <c r="AE121" s="34"/>
      <c r="AF121" s="34"/>
      <c r="AG121" s="134"/>
      <c r="AH121" s="133"/>
      <c r="AI121" s="34"/>
      <c r="AJ121" s="34"/>
      <c r="AK121" s="134"/>
      <c r="AL121" s="133"/>
      <c r="AM121" s="34"/>
      <c r="AN121" s="34"/>
      <c r="AO121" s="134"/>
      <c r="AP121" s="133" t="e">
        <f t="shared" ref="AP121:BU121" ca="1" si="250">IF(NOT(AP$4="A"),-(AP51-AO51),"")</f>
        <v>#VALUE!</v>
      </c>
      <c r="AQ121" s="34" t="e">
        <f t="shared" ca="1" si="250"/>
        <v>#VALUE!</v>
      </c>
      <c r="AR121" s="34" t="e">
        <f t="shared" ca="1" si="250"/>
        <v>#VALUE!</v>
      </c>
      <c r="AS121" s="134" t="e">
        <f t="shared" ca="1" si="250"/>
        <v>#VALUE!</v>
      </c>
      <c r="AT121" s="133" t="e">
        <f t="shared" ca="1" si="250"/>
        <v>#VALUE!</v>
      </c>
      <c r="AU121" s="34" t="e">
        <f t="shared" ca="1" si="250"/>
        <v>#VALUE!</v>
      </c>
      <c r="AV121" s="34" t="e">
        <f t="shared" ca="1" si="250"/>
        <v>#VALUE!</v>
      </c>
      <c r="AW121" s="134" t="e">
        <f t="shared" ca="1" si="250"/>
        <v>#VALUE!</v>
      </c>
      <c r="AX121" s="133" t="e">
        <f t="shared" ca="1" si="250"/>
        <v>#VALUE!</v>
      </c>
      <c r="AY121" s="34" t="e">
        <f t="shared" ca="1" si="250"/>
        <v>#VALUE!</v>
      </c>
      <c r="AZ121" s="34" t="e">
        <f t="shared" ca="1" si="250"/>
        <v>#VALUE!</v>
      </c>
      <c r="BA121" s="134" t="e">
        <f t="shared" ca="1" si="250"/>
        <v>#VALUE!</v>
      </c>
      <c r="BB121" s="133" t="e">
        <f t="shared" ca="1" si="250"/>
        <v>#VALUE!</v>
      </c>
      <c r="BC121" s="34" t="e">
        <f t="shared" ca="1" si="250"/>
        <v>#VALUE!</v>
      </c>
      <c r="BD121" s="34" t="e">
        <f t="shared" ca="1" si="250"/>
        <v>#VALUE!</v>
      </c>
      <c r="BE121" s="134" t="e">
        <f t="shared" ca="1" si="250"/>
        <v>#VALUE!</v>
      </c>
      <c r="BF121" s="133" t="e">
        <f t="shared" ca="1" si="250"/>
        <v>#VALUE!</v>
      </c>
      <c r="BG121" s="34" t="e">
        <f t="shared" ca="1" si="250"/>
        <v>#VALUE!</v>
      </c>
      <c r="BH121" s="34" t="e">
        <f t="shared" ca="1" si="250"/>
        <v>#VALUE!</v>
      </c>
      <c r="BI121" s="134" t="e">
        <f t="shared" ca="1" si="250"/>
        <v>#VALUE!</v>
      </c>
      <c r="BJ121" s="133" t="e">
        <f t="shared" ca="1" si="250"/>
        <v>#VALUE!</v>
      </c>
      <c r="BK121" s="34" t="e">
        <f t="shared" ca="1" si="250"/>
        <v>#VALUE!</v>
      </c>
      <c r="BL121" s="34" t="e">
        <f t="shared" ca="1" si="250"/>
        <v>#VALUE!</v>
      </c>
      <c r="BM121" s="134" t="e">
        <f t="shared" ca="1" si="250"/>
        <v>#VALUE!</v>
      </c>
      <c r="BN121" s="133" t="e">
        <f t="shared" ca="1" si="250"/>
        <v>#VALUE!</v>
      </c>
      <c r="BO121" s="34" t="e">
        <f t="shared" ca="1" si="250"/>
        <v>#VALUE!</v>
      </c>
      <c r="BP121" s="34" t="e">
        <f t="shared" ca="1" si="250"/>
        <v>#VALUE!</v>
      </c>
      <c r="BQ121" s="134" t="e">
        <f t="shared" ca="1" si="250"/>
        <v>#VALUE!</v>
      </c>
      <c r="BR121" s="133" t="e">
        <f t="shared" ca="1" si="250"/>
        <v>#VALUE!</v>
      </c>
      <c r="BS121" s="34" t="e">
        <f t="shared" ca="1" si="250"/>
        <v>#VALUE!</v>
      </c>
      <c r="BT121" s="34" t="e">
        <f t="shared" ca="1" si="250"/>
        <v>#VALUE!</v>
      </c>
      <c r="BU121" s="134" t="e">
        <f t="shared" ca="1" si="250"/>
        <v>#VALUE!</v>
      </c>
      <c r="BV121" s="133" t="e">
        <f t="shared" ref="BV121:DA121" ca="1" si="251">IF(NOT(BV$4="A"),-(BV51-BU51),"")</f>
        <v>#VALUE!</v>
      </c>
      <c r="BW121" s="34" t="e">
        <f t="shared" ca="1" si="251"/>
        <v>#VALUE!</v>
      </c>
      <c r="BX121" s="34" t="e">
        <f t="shared" ca="1" si="251"/>
        <v>#VALUE!</v>
      </c>
      <c r="BY121" s="134" t="e">
        <f t="shared" ca="1" si="251"/>
        <v>#VALUE!</v>
      </c>
      <c r="BZ121" s="133" t="e">
        <f t="shared" ca="1" si="251"/>
        <v>#VALUE!</v>
      </c>
      <c r="CA121" s="34" t="e">
        <f t="shared" ca="1" si="251"/>
        <v>#VALUE!</v>
      </c>
      <c r="CB121" s="34" t="e">
        <f t="shared" ca="1" si="251"/>
        <v>#VALUE!</v>
      </c>
      <c r="CC121" s="134" t="e">
        <f t="shared" ca="1" si="251"/>
        <v>#VALUE!</v>
      </c>
      <c r="CD121" s="133" t="e">
        <f t="shared" ca="1" si="251"/>
        <v>#VALUE!</v>
      </c>
      <c r="CE121" s="34" t="e">
        <f t="shared" ca="1" si="251"/>
        <v>#VALUE!</v>
      </c>
      <c r="CF121" s="34" t="e">
        <f t="shared" ca="1" si="251"/>
        <v>#VALUE!</v>
      </c>
      <c r="CG121" s="134" t="e">
        <f t="shared" ca="1" si="251"/>
        <v>#VALUE!</v>
      </c>
      <c r="CH121" s="133" t="str">
        <f t="shared" ca="1" si="251"/>
        <v/>
      </c>
      <c r="CI121" s="34" t="str">
        <f t="shared" ca="1" si="251"/>
        <v/>
      </c>
      <c r="CJ121" s="34" t="str">
        <f t="shared" ca="1" si="251"/>
        <v/>
      </c>
      <c r="CK121" s="134" t="str">
        <f t="shared" ca="1" si="251"/>
        <v/>
      </c>
      <c r="CL121" s="133" t="str">
        <f t="shared" ca="1" si="251"/>
        <v/>
      </c>
      <c r="CM121" s="34" t="str">
        <f t="shared" ca="1" si="251"/>
        <v/>
      </c>
      <c r="CN121" s="34" t="str">
        <f t="shared" ca="1" si="251"/>
        <v/>
      </c>
      <c r="CO121" s="134" t="str">
        <f t="shared" ca="1" si="251"/>
        <v/>
      </c>
      <c r="CP121" s="133" t="str">
        <f t="shared" ca="1" si="251"/>
        <v/>
      </c>
      <c r="CQ121" s="34" t="str">
        <f t="shared" ca="1" si="251"/>
        <v/>
      </c>
      <c r="CR121" s="34" t="str">
        <f t="shared" ca="1" si="251"/>
        <v/>
      </c>
      <c r="CS121" s="134" t="str">
        <f t="shared" ca="1" si="251"/>
        <v/>
      </c>
      <c r="CT121" s="133" t="str">
        <f t="shared" ca="1" si="251"/>
        <v/>
      </c>
      <c r="CU121" s="34" t="str">
        <f t="shared" ca="1" si="251"/>
        <v/>
      </c>
      <c r="CV121" s="34" t="str">
        <f t="shared" ca="1" si="251"/>
        <v/>
      </c>
      <c r="CW121" s="134" t="str">
        <f t="shared" ca="1" si="251"/>
        <v/>
      </c>
      <c r="CX121" s="133" t="str">
        <f t="shared" ca="1" si="251"/>
        <v/>
      </c>
      <c r="CY121" s="34" t="str">
        <f t="shared" ca="1" si="251"/>
        <v/>
      </c>
      <c r="CZ121" s="34" t="str">
        <f t="shared" ca="1" si="251"/>
        <v/>
      </c>
      <c r="DA121" s="134" t="str">
        <f t="shared" ca="1" si="251"/>
        <v/>
      </c>
      <c r="DB121" s="133" t="str">
        <f t="shared" ref="DB121:DI121" ca="1" si="252">IF(NOT(DB$4="A"),-(DB51-DA51),"")</f>
        <v/>
      </c>
      <c r="DC121" s="34" t="str">
        <f t="shared" ca="1" si="252"/>
        <v/>
      </c>
      <c r="DD121" s="34" t="str">
        <f t="shared" ca="1" si="252"/>
        <v/>
      </c>
      <c r="DE121" s="134" t="str">
        <f t="shared" ca="1" si="252"/>
        <v/>
      </c>
      <c r="DF121" s="133" t="str">
        <f t="shared" ca="1" si="252"/>
        <v/>
      </c>
      <c r="DG121" s="34" t="str">
        <f t="shared" ca="1" si="252"/>
        <v/>
      </c>
      <c r="DH121" s="34" t="str">
        <f t="shared" ca="1" si="252"/>
        <v/>
      </c>
      <c r="DI121" s="134" t="str">
        <f t="shared" ca="1" si="252"/>
        <v/>
      </c>
      <c r="DK121" s="34" t="str">
        <f t="shared" ref="DK121:EK121" ca="1" si="253">IF(NOT(DK$4="A"),-(DK51-DJ51),"")</f>
        <v/>
      </c>
      <c r="DL121" s="34" t="str">
        <f t="shared" ca="1" si="253"/>
        <v/>
      </c>
      <c r="DM121" s="34" t="str">
        <f t="shared" ca="1" si="253"/>
        <v/>
      </c>
      <c r="DN121" s="34" t="str">
        <f t="shared" ca="1" si="253"/>
        <v/>
      </c>
      <c r="DO121" s="34" t="str">
        <f t="shared" ca="1" si="253"/>
        <v/>
      </c>
      <c r="DP121" s="34" t="str">
        <f t="shared" ca="1" si="253"/>
        <v/>
      </c>
      <c r="DQ121" s="34" t="str">
        <f t="shared" ca="1" si="253"/>
        <v/>
      </c>
      <c r="DR121" s="34" t="str">
        <f t="shared" ca="1" si="253"/>
        <v/>
      </c>
      <c r="DS121" s="34" t="str">
        <f t="shared" ca="1" si="253"/>
        <v/>
      </c>
      <c r="DT121" s="34" t="str">
        <f t="shared" ca="1" si="253"/>
        <v/>
      </c>
      <c r="DU121" s="34" t="str">
        <f t="shared" ca="1" si="253"/>
        <v/>
      </c>
      <c r="DV121" s="34" t="str">
        <f t="shared" ca="1" si="253"/>
        <v/>
      </c>
      <c r="DW121" s="34" t="str">
        <f t="shared" ca="1" si="253"/>
        <v/>
      </c>
      <c r="DX121" s="34" t="str">
        <f t="shared" ca="1" si="253"/>
        <v/>
      </c>
      <c r="DY121" s="34" t="str">
        <f t="shared" ca="1" si="253"/>
        <v/>
      </c>
      <c r="DZ121" s="34" t="str">
        <f t="shared" ca="1" si="253"/>
        <v/>
      </c>
      <c r="EA121" s="34" t="str">
        <f t="shared" ca="1" si="253"/>
        <v/>
      </c>
      <c r="EB121" s="34" t="str">
        <f t="shared" ca="1" si="253"/>
        <v/>
      </c>
      <c r="EC121" s="34" t="str">
        <f t="shared" ca="1" si="253"/>
        <v/>
      </c>
      <c r="ED121" s="34" t="str">
        <f t="shared" ca="1" si="253"/>
        <v/>
      </c>
      <c r="EE121" s="34" t="str">
        <f t="shared" ca="1" si="253"/>
        <v/>
      </c>
      <c r="EF121" s="34" t="str">
        <f t="shared" ca="1" si="253"/>
        <v/>
      </c>
      <c r="EG121" s="34" t="str">
        <f t="shared" ca="1" si="253"/>
        <v/>
      </c>
      <c r="EH121" s="34" t="str">
        <f t="shared" ca="1" si="253"/>
        <v/>
      </c>
      <c r="EI121" s="34" t="str">
        <f t="shared" ca="1" si="253"/>
        <v/>
      </c>
      <c r="EJ121" s="34" t="str">
        <f t="shared" ca="1" si="253"/>
        <v/>
      </c>
      <c r="EK121" s="34" t="str">
        <f t="shared" ca="1" si="253"/>
        <v/>
      </c>
    </row>
    <row r="122" spans="1:141" outlineLevel="1" x14ac:dyDescent="0.25">
      <c r="A122" s="90"/>
      <c r="B122" s="90"/>
      <c r="C122" s="111"/>
      <c r="D122" s="90"/>
      <c r="E122" t="s">
        <v>302</v>
      </c>
      <c r="F122" s="133"/>
      <c r="G122" s="34"/>
      <c r="H122" s="34"/>
      <c r="I122" s="134"/>
      <c r="J122" s="133"/>
      <c r="K122" s="34"/>
      <c r="L122" s="34"/>
      <c r="M122" s="134"/>
      <c r="N122" s="133"/>
      <c r="O122" s="34"/>
      <c r="P122" s="34"/>
      <c r="Q122" s="134"/>
      <c r="R122" s="133"/>
      <c r="S122" s="34"/>
      <c r="T122" s="34"/>
      <c r="U122" s="134"/>
      <c r="V122" s="133"/>
      <c r="W122" s="34"/>
      <c r="X122" s="34"/>
      <c r="Y122" s="134"/>
      <c r="Z122" s="133"/>
      <c r="AA122" s="34"/>
      <c r="AB122" s="34"/>
      <c r="AC122" s="134"/>
      <c r="AD122" s="133"/>
      <c r="AE122" s="34"/>
      <c r="AF122" s="34"/>
      <c r="AG122" s="134"/>
      <c r="AH122" s="133"/>
      <c r="AI122" s="34"/>
      <c r="AJ122" s="34"/>
      <c r="AK122" s="134"/>
      <c r="AL122" s="133"/>
      <c r="AM122" s="34"/>
      <c r="AN122" s="34"/>
      <c r="AO122" s="134"/>
      <c r="AP122" s="133" t="e">
        <f t="shared" ref="AP122:BU122" ca="1" si="254">IF(NOT(AP$4="A"),-(AP59-AO59),"")</f>
        <v>#VALUE!</v>
      </c>
      <c r="AQ122" s="34" t="e">
        <f t="shared" ca="1" si="254"/>
        <v>#VALUE!</v>
      </c>
      <c r="AR122" s="34" t="e">
        <f t="shared" ca="1" si="254"/>
        <v>#VALUE!</v>
      </c>
      <c r="AS122" s="134" t="e">
        <f t="shared" ca="1" si="254"/>
        <v>#VALUE!</v>
      </c>
      <c r="AT122" s="133" t="e">
        <f t="shared" ca="1" si="254"/>
        <v>#VALUE!</v>
      </c>
      <c r="AU122" s="34" t="e">
        <f t="shared" ca="1" si="254"/>
        <v>#VALUE!</v>
      </c>
      <c r="AV122" s="34" t="e">
        <f t="shared" ca="1" si="254"/>
        <v>#VALUE!</v>
      </c>
      <c r="AW122" s="134" t="e">
        <f t="shared" ca="1" si="254"/>
        <v>#VALUE!</v>
      </c>
      <c r="AX122" s="133" t="e">
        <f t="shared" ca="1" si="254"/>
        <v>#VALUE!</v>
      </c>
      <c r="AY122" s="34" t="e">
        <f t="shared" ca="1" si="254"/>
        <v>#VALUE!</v>
      </c>
      <c r="AZ122" s="34" t="e">
        <f t="shared" ca="1" si="254"/>
        <v>#VALUE!</v>
      </c>
      <c r="BA122" s="134" t="e">
        <f t="shared" ca="1" si="254"/>
        <v>#VALUE!</v>
      </c>
      <c r="BB122" s="133" t="e">
        <f t="shared" ca="1" si="254"/>
        <v>#VALUE!</v>
      </c>
      <c r="BC122" s="34" t="e">
        <f t="shared" ca="1" si="254"/>
        <v>#VALUE!</v>
      </c>
      <c r="BD122" s="34" t="e">
        <f t="shared" ca="1" si="254"/>
        <v>#VALUE!</v>
      </c>
      <c r="BE122" s="134" t="e">
        <f t="shared" ca="1" si="254"/>
        <v>#VALUE!</v>
      </c>
      <c r="BF122" s="133" t="e">
        <f t="shared" ca="1" si="254"/>
        <v>#VALUE!</v>
      </c>
      <c r="BG122" s="34" t="e">
        <f t="shared" ca="1" si="254"/>
        <v>#VALUE!</v>
      </c>
      <c r="BH122" s="34" t="e">
        <f t="shared" ca="1" si="254"/>
        <v>#VALUE!</v>
      </c>
      <c r="BI122" s="134" t="e">
        <f t="shared" ca="1" si="254"/>
        <v>#VALUE!</v>
      </c>
      <c r="BJ122" s="133" t="e">
        <f t="shared" ca="1" si="254"/>
        <v>#VALUE!</v>
      </c>
      <c r="BK122" s="34" t="e">
        <f t="shared" ca="1" si="254"/>
        <v>#VALUE!</v>
      </c>
      <c r="BL122" s="34" t="e">
        <f t="shared" ca="1" si="254"/>
        <v>#VALUE!</v>
      </c>
      <c r="BM122" s="134" t="e">
        <f t="shared" ca="1" si="254"/>
        <v>#VALUE!</v>
      </c>
      <c r="BN122" s="133" t="e">
        <f t="shared" ca="1" si="254"/>
        <v>#VALUE!</v>
      </c>
      <c r="BO122" s="34" t="e">
        <f t="shared" ca="1" si="254"/>
        <v>#VALUE!</v>
      </c>
      <c r="BP122" s="34" t="e">
        <f t="shared" ca="1" si="254"/>
        <v>#VALUE!</v>
      </c>
      <c r="BQ122" s="134" t="e">
        <f t="shared" ca="1" si="254"/>
        <v>#VALUE!</v>
      </c>
      <c r="BR122" s="133" t="e">
        <f t="shared" ca="1" si="254"/>
        <v>#VALUE!</v>
      </c>
      <c r="BS122" s="34" t="e">
        <f t="shared" ca="1" si="254"/>
        <v>#VALUE!</v>
      </c>
      <c r="BT122" s="34" t="e">
        <f t="shared" ca="1" si="254"/>
        <v>#VALUE!</v>
      </c>
      <c r="BU122" s="134" t="e">
        <f t="shared" ca="1" si="254"/>
        <v>#VALUE!</v>
      </c>
      <c r="BV122" s="133" t="e">
        <f t="shared" ref="BV122:DA122" ca="1" si="255">IF(NOT(BV$4="A"),-(BV59-BU59),"")</f>
        <v>#VALUE!</v>
      </c>
      <c r="BW122" s="34" t="e">
        <f t="shared" ca="1" si="255"/>
        <v>#VALUE!</v>
      </c>
      <c r="BX122" s="34" t="e">
        <f t="shared" ca="1" si="255"/>
        <v>#VALUE!</v>
      </c>
      <c r="BY122" s="134" t="e">
        <f t="shared" ca="1" si="255"/>
        <v>#VALUE!</v>
      </c>
      <c r="BZ122" s="133" t="e">
        <f t="shared" ca="1" si="255"/>
        <v>#VALUE!</v>
      </c>
      <c r="CA122" s="34" t="e">
        <f t="shared" ca="1" si="255"/>
        <v>#VALUE!</v>
      </c>
      <c r="CB122" s="34" t="e">
        <f t="shared" ca="1" si="255"/>
        <v>#VALUE!</v>
      </c>
      <c r="CC122" s="134" t="e">
        <f t="shared" ca="1" si="255"/>
        <v>#VALUE!</v>
      </c>
      <c r="CD122" s="133" t="e">
        <f t="shared" ca="1" si="255"/>
        <v>#VALUE!</v>
      </c>
      <c r="CE122" s="34" t="e">
        <f t="shared" ca="1" si="255"/>
        <v>#VALUE!</v>
      </c>
      <c r="CF122" s="34" t="e">
        <f t="shared" ca="1" si="255"/>
        <v>#VALUE!</v>
      </c>
      <c r="CG122" s="134" t="e">
        <f t="shared" ca="1" si="255"/>
        <v>#VALUE!</v>
      </c>
      <c r="CH122" s="133" t="str">
        <f t="shared" ca="1" si="255"/>
        <v/>
      </c>
      <c r="CI122" s="34" t="str">
        <f t="shared" ca="1" si="255"/>
        <v/>
      </c>
      <c r="CJ122" s="34" t="str">
        <f t="shared" ca="1" si="255"/>
        <v/>
      </c>
      <c r="CK122" s="134" t="str">
        <f t="shared" ca="1" si="255"/>
        <v/>
      </c>
      <c r="CL122" s="133" t="str">
        <f t="shared" ca="1" si="255"/>
        <v/>
      </c>
      <c r="CM122" s="34" t="str">
        <f t="shared" ca="1" si="255"/>
        <v/>
      </c>
      <c r="CN122" s="34" t="str">
        <f t="shared" ca="1" si="255"/>
        <v/>
      </c>
      <c r="CO122" s="134" t="str">
        <f t="shared" ca="1" si="255"/>
        <v/>
      </c>
      <c r="CP122" s="133" t="str">
        <f t="shared" ca="1" si="255"/>
        <v/>
      </c>
      <c r="CQ122" s="34" t="str">
        <f t="shared" ca="1" si="255"/>
        <v/>
      </c>
      <c r="CR122" s="34" t="str">
        <f t="shared" ca="1" si="255"/>
        <v/>
      </c>
      <c r="CS122" s="134" t="str">
        <f t="shared" ca="1" si="255"/>
        <v/>
      </c>
      <c r="CT122" s="133" t="str">
        <f t="shared" ca="1" si="255"/>
        <v/>
      </c>
      <c r="CU122" s="34" t="str">
        <f t="shared" ca="1" si="255"/>
        <v/>
      </c>
      <c r="CV122" s="34" t="str">
        <f t="shared" ca="1" si="255"/>
        <v/>
      </c>
      <c r="CW122" s="134" t="str">
        <f t="shared" ca="1" si="255"/>
        <v/>
      </c>
      <c r="CX122" s="133" t="str">
        <f t="shared" ca="1" si="255"/>
        <v/>
      </c>
      <c r="CY122" s="34" t="str">
        <f t="shared" ca="1" si="255"/>
        <v/>
      </c>
      <c r="CZ122" s="34" t="str">
        <f t="shared" ca="1" si="255"/>
        <v/>
      </c>
      <c r="DA122" s="134" t="str">
        <f t="shared" ca="1" si="255"/>
        <v/>
      </c>
      <c r="DB122" s="133" t="str">
        <f t="shared" ref="DB122:DI122" ca="1" si="256">IF(NOT(DB$4="A"),-(DB59-DA59),"")</f>
        <v/>
      </c>
      <c r="DC122" s="34" t="str">
        <f t="shared" ca="1" si="256"/>
        <v/>
      </c>
      <c r="DD122" s="34" t="str">
        <f t="shared" ca="1" si="256"/>
        <v/>
      </c>
      <c r="DE122" s="134" t="str">
        <f t="shared" ca="1" si="256"/>
        <v/>
      </c>
      <c r="DF122" s="133" t="str">
        <f t="shared" ca="1" si="256"/>
        <v/>
      </c>
      <c r="DG122" s="34" t="str">
        <f t="shared" ca="1" si="256"/>
        <v/>
      </c>
      <c r="DH122" s="34" t="str">
        <f t="shared" ca="1" si="256"/>
        <v/>
      </c>
      <c r="DI122" s="134" t="str">
        <f t="shared" ca="1" si="256"/>
        <v/>
      </c>
      <c r="DK122" s="34" t="str">
        <f t="shared" ref="DK122:EK122" ca="1" si="257">IF(NOT(DK$4="A"),-(DK59-DJ59),"")</f>
        <v/>
      </c>
      <c r="DL122" s="34" t="str">
        <f t="shared" ca="1" si="257"/>
        <v/>
      </c>
      <c r="DM122" s="34" t="str">
        <f t="shared" ca="1" si="257"/>
        <v/>
      </c>
      <c r="DN122" s="34" t="str">
        <f t="shared" ca="1" si="257"/>
        <v/>
      </c>
      <c r="DO122" s="34" t="str">
        <f t="shared" ca="1" si="257"/>
        <v/>
      </c>
      <c r="DP122" s="34" t="str">
        <f t="shared" ca="1" si="257"/>
        <v/>
      </c>
      <c r="DQ122" s="34" t="str">
        <f t="shared" ca="1" si="257"/>
        <v/>
      </c>
      <c r="DR122" s="34" t="str">
        <f t="shared" ca="1" si="257"/>
        <v/>
      </c>
      <c r="DS122" s="34" t="str">
        <f t="shared" ca="1" si="257"/>
        <v/>
      </c>
      <c r="DT122" s="34" t="str">
        <f t="shared" ca="1" si="257"/>
        <v/>
      </c>
      <c r="DU122" s="34" t="str">
        <f t="shared" ca="1" si="257"/>
        <v/>
      </c>
      <c r="DV122" s="34" t="str">
        <f t="shared" ca="1" si="257"/>
        <v/>
      </c>
      <c r="DW122" s="34" t="str">
        <f t="shared" ca="1" si="257"/>
        <v/>
      </c>
      <c r="DX122" s="34" t="str">
        <f t="shared" ca="1" si="257"/>
        <v/>
      </c>
      <c r="DY122" s="34" t="str">
        <f t="shared" ca="1" si="257"/>
        <v/>
      </c>
      <c r="DZ122" s="34" t="str">
        <f t="shared" ca="1" si="257"/>
        <v/>
      </c>
      <c r="EA122" s="34" t="str">
        <f t="shared" ca="1" si="257"/>
        <v/>
      </c>
      <c r="EB122" s="34" t="str">
        <f t="shared" ca="1" si="257"/>
        <v/>
      </c>
      <c r="EC122" s="34" t="str">
        <f t="shared" ca="1" si="257"/>
        <v/>
      </c>
      <c r="ED122" s="34" t="str">
        <f t="shared" ca="1" si="257"/>
        <v/>
      </c>
      <c r="EE122" s="34" t="str">
        <f t="shared" ca="1" si="257"/>
        <v/>
      </c>
      <c r="EF122" s="34" t="str">
        <f t="shared" ca="1" si="257"/>
        <v/>
      </c>
      <c r="EG122" s="34" t="str">
        <f t="shared" ca="1" si="257"/>
        <v/>
      </c>
      <c r="EH122" s="34" t="str">
        <f t="shared" ca="1" si="257"/>
        <v/>
      </c>
      <c r="EI122" s="34" t="str">
        <f t="shared" ca="1" si="257"/>
        <v/>
      </c>
      <c r="EJ122" s="34" t="str">
        <f t="shared" ca="1" si="257"/>
        <v/>
      </c>
      <c r="EK122" s="34" t="str">
        <f t="shared" ca="1" si="257"/>
        <v/>
      </c>
    </row>
    <row r="123" spans="1:141" outlineLevel="1" x14ac:dyDescent="0.25">
      <c r="A123" s="90"/>
      <c r="B123" s="90"/>
      <c r="C123" s="111"/>
      <c r="D123" s="90"/>
      <c r="E123" t="s">
        <v>303</v>
      </c>
      <c r="F123" s="133"/>
      <c r="G123" s="34"/>
      <c r="H123" s="34"/>
      <c r="I123" s="134"/>
      <c r="J123" s="133"/>
      <c r="K123" s="34"/>
      <c r="L123" s="34"/>
      <c r="M123" s="134"/>
      <c r="N123" s="133"/>
      <c r="O123" s="34"/>
      <c r="P123" s="34"/>
      <c r="Q123" s="134"/>
      <c r="R123" s="133"/>
      <c r="S123" s="34"/>
      <c r="T123" s="34"/>
      <c r="U123" s="134"/>
      <c r="V123" s="133"/>
      <c r="W123" s="34"/>
      <c r="X123" s="34"/>
      <c r="Y123" s="134"/>
      <c r="Z123" s="133"/>
      <c r="AA123" s="34"/>
      <c r="AB123" s="34"/>
      <c r="AC123" s="134"/>
      <c r="AD123" s="133"/>
      <c r="AE123" s="34"/>
      <c r="AF123" s="34"/>
      <c r="AG123" s="134"/>
      <c r="AH123" s="133"/>
      <c r="AI123" s="34"/>
      <c r="AJ123" s="34"/>
      <c r="AK123" s="134"/>
      <c r="AL123" s="133"/>
      <c r="AM123" s="34"/>
      <c r="AN123" s="34"/>
      <c r="AO123" s="134"/>
      <c r="AP123" s="133" t="e">
        <f t="shared" ref="AP123:BU123" ca="1" si="258">IF(NOT(AP$4="A"),-(AP58-AO58),"")</f>
        <v>#VALUE!</v>
      </c>
      <c r="AQ123" s="34" t="e">
        <f t="shared" ca="1" si="258"/>
        <v>#VALUE!</v>
      </c>
      <c r="AR123" s="34" t="e">
        <f t="shared" ca="1" si="258"/>
        <v>#VALUE!</v>
      </c>
      <c r="AS123" s="134" t="e">
        <f t="shared" ca="1" si="258"/>
        <v>#VALUE!</v>
      </c>
      <c r="AT123" s="133" t="e">
        <f t="shared" ca="1" si="258"/>
        <v>#VALUE!</v>
      </c>
      <c r="AU123" s="34" t="e">
        <f t="shared" ca="1" si="258"/>
        <v>#VALUE!</v>
      </c>
      <c r="AV123" s="34" t="e">
        <f t="shared" ca="1" si="258"/>
        <v>#VALUE!</v>
      </c>
      <c r="AW123" s="134" t="e">
        <f t="shared" ca="1" si="258"/>
        <v>#VALUE!</v>
      </c>
      <c r="AX123" s="133" t="e">
        <f t="shared" ca="1" si="258"/>
        <v>#VALUE!</v>
      </c>
      <c r="AY123" s="34" t="e">
        <f t="shared" ca="1" si="258"/>
        <v>#VALUE!</v>
      </c>
      <c r="AZ123" s="34" t="e">
        <f t="shared" ca="1" si="258"/>
        <v>#VALUE!</v>
      </c>
      <c r="BA123" s="134" t="e">
        <f t="shared" ca="1" si="258"/>
        <v>#VALUE!</v>
      </c>
      <c r="BB123" s="133" t="e">
        <f t="shared" ca="1" si="258"/>
        <v>#VALUE!</v>
      </c>
      <c r="BC123" s="34" t="e">
        <f t="shared" ca="1" si="258"/>
        <v>#VALUE!</v>
      </c>
      <c r="BD123" s="34" t="e">
        <f t="shared" ca="1" si="258"/>
        <v>#VALUE!</v>
      </c>
      <c r="BE123" s="134" t="e">
        <f t="shared" ca="1" si="258"/>
        <v>#VALUE!</v>
      </c>
      <c r="BF123" s="133" t="e">
        <f t="shared" ca="1" si="258"/>
        <v>#VALUE!</v>
      </c>
      <c r="BG123" s="34" t="e">
        <f t="shared" ca="1" si="258"/>
        <v>#VALUE!</v>
      </c>
      <c r="BH123" s="34" t="e">
        <f t="shared" ca="1" si="258"/>
        <v>#VALUE!</v>
      </c>
      <c r="BI123" s="134" t="e">
        <f t="shared" ca="1" si="258"/>
        <v>#VALUE!</v>
      </c>
      <c r="BJ123" s="133" t="e">
        <f t="shared" ca="1" si="258"/>
        <v>#VALUE!</v>
      </c>
      <c r="BK123" s="34" t="e">
        <f t="shared" ca="1" si="258"/>
        <v>#VALUE!</v>
      </c>
      <c r="BL123" s="34" t="e">
        <f t="shared" ca="1" si="258"/>
        <v>#VALUE!</v>
      </c>
      <c r="BM123" s="134" t="e">
        <f t="shared" ca="1" si="258"/>
        <v>#VALUE!</v>
      </c>
      <c r="BN123" s="133" t="e">
        <f t="shared" ca="1" si="258"/>
        <v>#VALUE!</v>
      </c>
      <c r="BO123" s="34" t="e">
        <f t="shared" ca="1" si="258"/>
        <v>#VALUE!</v>
      </c>
      <c r="BP123" s="34" t="e">
        <f t="shared" ca="1" si="258"/>
        <v>#VALUE!</v>
      </c>
      <c r="BQ123" s="134" t="e">
        <f t="shared" ca="1" si="258"/>
        <v>#VALUE!</v>
      </c>
      <c r="BR123" s="133" t="e">
        <f t="shared" ca="1" si="258"/>
        <v>#VALUE!</v>
      </c>
      <c r="BS123" s="34" t="e">
        <f t="shared" ca="1" si="258"/>
        <v>#VALUE!</v>
      </c>
      <c r="BT123" s="34" t="e">
        <f t="shared" ca="1" si="258"/>
        <v>#VALUE!</v>
      </c>
      <c r="BU123" s="134" t="e">
        <f t="shared" ca="1" si="258"/>
        <v>#VALUE!</v>
      </c>
      <c r="BV123" s="133" t="e">
        <f t="shared" ref="BV123:DA123" ca="1" si="259">IF(NOT(BV$4="A"),-(BV58-BU58),"")</f>
        <v>#VALUE!</v>
      </c>
      <c r="BW123" s="34" t="e">
        <f t="shared" ca="1" si="259"/>
        <v>#VALUE!</v>
      </c>
      <c r="BX123" s="34" t="e">
        <f t="shared" ca="1" si="259"/>
        <v>#VALUE!</v>
      </c>
      <c r="BY123" s="134" t="e">
        <f t="shared" ca="1" si="259"/>
        <v>#VALUE!</v>
      </c>
      <c r="BZ123" s="133" t="e">
        <f t="shared" ca="1" si="259"/>
        <v>#VALUE!</v>
      </c>
      <c r="CA123" s="34" t="e">
        <f t="shared" ca="1" si="259"/>
        <v>#VALUE!</v>
      </c>
      <c r="CB123" s="34" t="e">
        <f t="shared" ca="1" si="259"/>
        <v>#VALUE!</v>
      </c>
      <c r="CC123" s="134" t="e">
        <f t="shared" ca="1" si="259"/>
        <v>#VALUE!</v>
      </c>
      <c r="CD123" s="133" t="e">
        <f t="shared" ca="1" si="259"/>
        <v>#VALUE!</v>
      </c>
      <c r="CE123" s="34" t="e">
        <f t="shared" ca="1" si="259"/>
        <v>#VALUE!</v>
      </c>
      <c r="CF123" s="34" t="e">
        <f t="shared" ca="1" si="259"/>
        <v>#VALUE!</v>
      </c>
      <c r="CG123" s="134" t="e">
        <f t="shared" ca="1" si="259"/>
        <v>#VALUE!</v>
      </c>
      <c r="CH123" s="133" t="str">
        <f t="shared" ca="1" si="259"/>
        <v/>
      </c>
      <c r="CI123" s="34" t="str">
        <f t="shared" ca="1" si="259"/>
        <v/>
      </c>
      <c r="CJ123" s="34" t="str">
        <f t="shared" ca="1" si="259"/>
        <v/>
      </c>
      <c r="CK123" s="134" t="str">
        <f t="shared" ca="1" si="259"/>
        <v/>
      </c>
      <c r="CL123" s="133" t="str">
        <f t="shared" ca="1" si="259"/>
        <v/>
      </c>
      <c r="CM123" s="34" t="str">
        <f t="shared" ca="1" si="259"/>
        <v/>
      </c>
      <c r="CN123" s="34" t="str">
        <f t="shared" ca="1" si="259"/>
        <v/>
      </c>
      <c r="CO123" s="134" t="str">
        <f t="shared" ca="1" si="259"/>
        <v/>
      </c>
      <c r="CP123" s="133" t="str">
        <f t="shared" ca="1" si="259"/>
        <v/>
      </c>
      <c r="CQ123" s="34" t="str">
        <f t="shared" ca="1" si="259"/>
        <v/>
      </c>
      <c r="CR123" s="34" t="str">
        <f t="shared" ca="1" si="259"/>
        <v/>
      </c>
      <c r="CS123" s="134" t="str">
        <f t="shared" ca="1" si="259"/>
        <v/>
      </c>
      <c r="CT123" s="133" t="str">
        <f t="shared" ca="1" si="259"/>
        <v/>
      </c>
      <c r="CU123" s="34" t="str">
        <f t="shared" ca="1" si="259"/>
        <v/>
      </c>
      <c r="CV123" s="34" t="str">
        <f t="shared" ca="1" si="259"/>
        <v/>
      </c>
      <c r="CW123" s="134" t="str">
        <f t="shared" ca="1" si="259"/>
        <v/>
      </c>
      <c r="CX123" s="133" t="str">
        <f t="shared" ca="1" si="259"/>
        <v/>
      </c>
      <c r="CY123" s="34" t="str">
        <f t="shared" ca="1" si="259"/>
        <v/>
      </c>
      <c r="CZ123" s="34" t="str">
        <f t="shared" ca="1" si="259"/>
        <v/>
      </c>
      <c r="DA123" s="134" t="str">
        <f t="shared" ca="1" si="259"/>
        <v/>
      </c>
      <c r="DB123" s="133" t="str">
        <f t="shared" ref="DB123:DI123" ca="1" si="260">IF(NOT(DB$4="A"),-(DB58-DA58),"")</f>
        <v/>
      </c>
      <c r="DC123" s="34" t="str">
        <f t="shared" ca="1" si="260"/>
        <v/>
      </c>
      <c r="DD123" s="34" t="str">
        <f t="shared" ca="1" si="260"/>
        <v/>
      </c>
      <c r="DE123" s="134" t="str">
        <f t="shared" ca="1" si="260"/>
        <v/>
      </c>
      <c r="DF123" s="133" t="str">
        <f t="shared" ca="1" si="260"/>
        <v/>
      </c>
      <c r="DG123" s="34" t="str">
        <f t="shared" ca="1" si="260"/>
        <v/>
      </c>
      <c r="DH123" s="34" t="str">
        <f t="shared" ca="1" si="260"/>
        <v/>
      </c>
      <c r="DI123" s="134" t="str">
        <f t="shared" ca="1" si="260"/>
        <v/>
      </c>
      <c r="DK123" s="34" t="str">
        <f t="shared" ref="DK123:EK123" ca="1" si="261">IF(NOT(DK$4="A"),-(DK58-DJ58),"")</f>
        <v/>
      </c>
      <c r="DL123" s="34" t="str">
        <f t="shared" ca="1" si="261"/>
        <v/>
      </c>
      <c r="DM123" s="34" t="str">
        <f t="shared" ca="1" si="261"/>
        <v/>
      </c>
      <c r="DN123" s="34" t="str">
        <f t="shared" ca="1" si="261"/>
        <v/>
      </c>
      <c r="DO123" s="34" t="str">
        <f t="shared" ca="1" si="261"/>
        <v/>
      </c>
      <c r="DP123" s="34" t="str">
        <f t="shared" ca="1" si="261"/>
        <v/>
      </c>
      <c r="DQ123" s="34" t="str">
        <f t="shared" ca="1" si="261"/>
        <v/>
      </c>
      <c r="DR123" s="34" t="str">
        <f t="shared" ca="1" si="261"/>
        <v/>
      </c>
      <c r="DS123" s="34" t="str">
        <f t="shared" ca="1" si="261"/>
        <v/>
      </c>
      <c r="DT123" s="34" t="str">
        <f t="shared" ca="1" si="261"/>
        <v/>
      </c>
      <c r="DU123" s="34" t="str">
        <f t="shared" ca="1" si="261"/>
        <v/>
      </c>
      <c r="DV123" s="34" t="str">
        <f t="shared" ca="1" si="261"/>
        <v/>
      </c>
      <c r="DW123" s="34" t="str">
        <f t="shared" ca="1" si="261"/>
        <v/>
      </c>
      <c r="DX123" s="34" t="str">
        <f t="shared" ca="1" si="261"/>
        <v/>
      </c>
      <c r="DY123" s="34" t="str">
        <f t="shared" ca="1" si="261"/>
        <v/>
      </c>
      <c r="DZ123" s="34" t="str">
        <f t="shared" ca="1" si="261"/>
        <v/>
      </c>
      <c r="EA123" s="34" t="str">
        <f t="shared" ca="1" si="261"/>
        <v/>
      </c>
      <c r="EB123" s="34" t="str">
        <f t="shared" ca="1" si="261"/>
        <v/>
      </c>
      <c r="EC123" s="34" t="str">
        <f t="shared" ca="1" si="261"/>
        <v/>
      </c>
      <c r="ED123" s="34" t="str">
        <f t="shared" ca="1" si="261"/>
        <v/>
      </c>
      <c r="EE123" s="34" t="str">
        <f t="shared" ca="1" si="261"/>
        <v/>
      </c>
      <c r="EF123" s="34" t="str">
        <f t="shared" ca="1" si="261"/>
        <v/>
      </c>
      <c r="EG123" s="34" t="str">
        <f t="shared" ca="1" si="261"/>
        <v/>
      </c>
      <c r="EH123" s="34" t="str">
        <f t="shared" ca="1" si="261"/>
        <v/>
      </c>
      <c r="EI123" s="34" t="str">
        <f t="shared" ca="1" si="261"/>
        <v/>
      </c>
      <c r="EJ123" s="34" t="str">
        <f t="shared" ca="1" si="261"/>
        <v/>
      </c>
      <c r="EK123" s="34" t="str">
        <f t="shared" ca="1" si="261"/>
        <v/>
      </c>
    </row>
    <row r="124" spans="1:141" outlineLevel="1" x14ac:dyDescent="0.25">
      <c r="A124" s="90"/>
      <c r="B124" s="90"/>
      <c r="C124" s="111"/>
      <c r="D124" s="90"/>
      <c r="E124" s="135" t="s">
        <v>304</v>
      </c>
      <c r="F124" s="133"/>
      <c r="G124" s="34"/>
      <c r="H124" s="34"/>
      <c r="I124" s="134"/>
      <c r="J124" s="133"/>
      <c r="K124" s="34"/>
      <c r="L124" s="34"/>
      <c r="M124" s="134"/>
      <c r="N124" s="133"/>
      <c r="O124" s="34"/>
      <c r="P124" s="34"/>
      <c r="Q124" s="134"/>
      <c r="R124" s="133"/>
      <c r="S124" s="34"/>
      <c r="T124" s="34"/>
      <c r="U124" s="134"/>
      <c r="V124" s="133"/>
      <c r="W124" s="34"/>
      <c r="X124" s="34"/>
      <c r="Y124" s="134"/>
      <c r="Z124" s="133"/>
      <c r="AA124" s="34"/>
      <c r="AB124" s="34"/>
      <c r="AC124" s="134"/>
      <c r="AD124" s="133"/>
      <c r="AE124" s="34"/>
      <c r="AF124" s="34"/>
      <c r="AG124" s="134"/>
      <c r="AH124" s="133"/>
      <c r="AI124" s="34"/>
      <c r="AJ124" s="34"/>
      <c r="AK124" s="134"/>
      <c r="AL124" s="133"/>
      <c r="AM124" s="34"/>
      <c r="AN124" s="34"/>
      <c r="AO124" s="134"/>
      <c r="AP124" s="136"/>
      <c r="AQ124" s="137"/>
      <c r="AR124" s="137"/>
      <c r="AS124" s="138"/>
      <c r="AT124" s="136"/>
      <c r="AU124" s="137"/>
      <c r="AV124" s="137"/>
      <c r="AW124" s="138"/>
      <c r="AX124" s="136"/>
      <c r="AY124" s="137"/>
      <c r="AZ124" s="137"/>
      <c r="BA124" s="138"/>
      <c r="BB124" s="136"/>
      <c r="BC124" s="137"/>
      <c r="BD124" s="137"/>
      <c r="BE124" s="138"/>
      <c r="BF124" s="136"/>
      <c r="BG124" s="137"/>
      <c r="BH124" s="137"/>
      <c r="BI124" s="138"/>
      <c r="BJ124" s="136"/>
      <c r="BK124" s="137"/>
      <c r="BL124" s="137"/>
      <c r="BM124" s="138"/>
      <c r="BN124" s="136"/>
      <c r="BO124" s="137"/>
      <c r="BP124" s="137"/>
      <c r="BQ124" s="138"/>
      <c r="BR124" s="136"/>
      <c r="BS124" s="137"/>
      <c r="BT124" s="137"/>
      <c r="BU124" s="138"/>
      <c r="BV124" s="136"/>
      <c r="BW124" s="137"/>
      <c r="BX124" s="137"/>
      <c r="BY124" s="138"/>
      <c r="BZ124" s="136"/>
      <c r="CA124" s="137"/>
      <c r="CB124" s="137"/>
      <c r="CC124" s="138"/>
      <c r="CD124" s="136"/>
      <c r="CE124" s="137"/>
      <c r="CF124" s="137"/>
      <c r="CG124" s="138"/>
      <c r="CH124" s="136"/>
      <c r="CI124" s="137"/>
      <c r="CJ124" s="137"/>
      <c r="CK124" s="138"/>
      <c r="CL124" s="136"/>
      <c r="CM124" s="137"/>
      <c r="CN124" s="137"/>
      <c r="CO124" s="138"/>
      <c r="CP124" s="136"/>
      <c r="CQ124" s="137"/>
      <c r="CR124" s="137"/>
      <c r="CS124" s="138"/>
      <c r="CT124" s="136"/>
      <c r="CU124" s="137"/>
      <c r="CV124" s="137"/>
      <c r="CW124" s="138"/>
      <c r="CX124" s="136"/>
      <c r="CY124" s="137"/>
      <c r="CZ124" s="137"/>
      <c r="DA124" s="138"/>
      <c r="DB124" s="136"/>
      <c r="DC124" s="137"/>
      <c r="DD124" s="137"/>
      <c r="DE124" s="138"/>
      <c r="DF124" s="136"/>
      <c r="DG124" s="137"/>
      <c r="DH124" s="137"/>
      <c r="DI124" s="138"/>
      <c r="DK124" s="137"/>
      <c r="DL124" s="137"/>
      <c r="DM124" s="137"/>
      <c r="DN124" s="137"/>
      <c r="DO124" s="137"/>
      <c r="DP124" s="137"/>
      <c r="DQ124" s="137"/>
      <c r="DR124" s="137"/>
      <c r="DS124" s="137"/>
      <c r="DT124" s="137"/>
      <c r="DU124" s="137"/>
      <c r="DV124" s="137"/>
      <c r="DW124" s="137"/>
      <c r="DX124" s="137"/>
      <c r="DY124" s="137"/>
      <c r="DZ124" s="137"/>
      <c r="EA124" s="137"/>
      <c r="EB124" s="137"/>
      <c r="EC124" s="137"/>
      <c r="ED124" s="137"/>
      <c r="EE124" s="137"/>
      <c r="EF124" s="137"/>
      <c r="EG124" s="137"/>
      <c r="EH124" s="137"/>
      <c r="EI124" s="137"/>
      <c r="EJ124" s="137"/>
      <c r="EK124" s="137"/>
    </row>
    <row r="125" spans="1:141" outlineLevel="1" x14ac:dyDescent="0.25">
      <c r="A125" s="90"/>
      <c r="B125" s="90"/>
      <c r="C125" s="111"/>
      <c r="D125" s="90"/>
      <c r="E125" s="36" t="s">
        <v>305</v>
      </c>
      <c r="F125" s="105"/>
      <c r="G125" s="106"/>
      <c r="H125" s="106"/>
      <c r="I125" s="107"/>
      <c r="J125" s="105"/>
      <c r="K125" s="106"/>
      <c r="L125" s="106"/>
      <c r="M125" s="107"/>
      <c r="N125" s="105"/>
      <c r="O125" s="106"/>
      <c r="P125" s="106"/>
      <c r="Q125" s="107"/>
      <c r="R125" s="105"/>
      <c r="S125" s="106"/>
      <c r="T125" s="106"/>
      <c r="U125" s="107"/>
      <c r="V125" s="105"/>
      <c r="W125" s="106"/>
      <c r="X125" s="106"/>
      <c r="Y125" s="107"/>
      <c r="Z125" s="105"/>
      <c r="AA125" s="106"/>
      <c r="AB125" s="106"/>
      <c r="AC125" s="107"/>
      <c r="AD125" s="105"/>
      <c r="AE125" s="106"/>
      <c r="AF125" s="106"/>
      <c r="AG125" s="107"/>
      <c r="AH125" s="105"/>
      <c r="AI125" s="106"/>
      <c r="AJ125" s="106"/>
      <c r="AK125" s="107"/>
      <c r="AL125" s="105"/>
      <c r="AM125" s="106"/>
      <c r="AN125" s="106"/>
      <c r="AO125" s="107"/>
      <c r="AP125" s="105" t="e">
        <f ca="1">IF(NOT(AP$4="A"),SUM(AP120:AP124),"")</f>
        <v>#VALUE!</v>
      </c>
      <c r="AQ125" s="106" t="e">
        <f t="shared" ref="AQ125:DB125" ca="1" si="262">IF(NOT(AQ$4="A"),SUM(AQ120:AQ124),"")</f>
        <v>#VALUE!</v>
      </c>
      <c r="AR125" s="106" t="e">
        <f t="shared" ca="1" si="262"/>
        <v>#VALUE!</v>
      </c>
      <c r="AS125" s="107" t="e">
        <f t="shared" ca="1" si="262"/>
        <v>#VALUE!</v>
      </c>
      <c r="AT125" s="105" t="e">
        <f t="shared" ca="1" si="262"/>
        <v>#VALUE!</v>
      </c>
      <c r="AU125" s="106" t="e">
        <f t="shared" ca="1" si="262"/>
        <v>#VALUE!</v>
      </c>
      <c r="AV125" s="106" t="e">
        <f t="shared" ca="1" si="262"/>
        <v>#VALUE!</v>
      </c>
      <c r="AW125" s="107" t="e">
        <f t="shared" ca="1" si="262"/>
        <v>#VALUE!</v>
      </c>
      <c r="AX125" s="105" t="e">
        <f t="shared" ca="1" si="262"/>
        <v>#VALUE!</v>
      </c>
      <c r="AY125" s="106" t="e">
        <f t="shared" ca="1" si="262"/>
        <v>#VALUE!</v>
      </c>
      <c r="AZ125" s="106" t="e">
        <f t="shared" ca="1" si="262"/>
        <v>#VALUE!</v>
      </c>
      <c r="BA125" s="107" t="e">
        <f t="shared" ca="1" si="262"/>
        <v>#VALUE!</v>
      </c>
      <c r="BB125" s="105" t="e">
        <f t="shared" ca="1" si="262"/>
        <v>#VALUE!</v>
      </c>
      <c r="BC125" s="106" t="e">
        <f t="shared" ca="1" si="262"/>
        <v>#VALUE!</v>
      </c>
      <c r="BD125" s="106" t="e">
        <f t="shared" ca="1" si="262"/>
        <v>#VALUE!</v>
      </c>
      <c r="BE125" s="107" t="e">
        <f t="shared" ca="1" si="262"/>
        <v>#VALUE!</v>
      </c>
      <c r="BF125" s="105" t="e">
        <f t="shared" ca="1" si="262"/>
        <v>#VALUE!</v>
      </c>
      <c r="BG125" s="106" t="e">
        <f t="shared" ca="1" si="262"/>
        <v>#VALUE!</v>
      </c>
      <c r="BH125" s="106" t="e">
        <f t="shared" ca="1" si="262"/>
        <v>#VALUE!</v>
      </c>
      <c r="BI125" s="107" t="e">
        <f t="shared" ca="1" si="262"/>
        <v>#VALUE!</v>
      </c>
      <c r="BJ125" s="105" t="e">
        <f t="shared" ca="1" si="262"/>
        <v>#VALUE!</v>
      </c>
      <c r="BK125" s="106" t="e">
        <f t="shared" ca="1" si="262"/>
        <v>#VALUE!</v>
      </c>
      <c r="BL125" s="106" t="e">
        <f t="shared" ca="1" si="262"/>
        <v>#VALUE!</v>
      </c>
      <c r="BM125" s="107" t="e">
        <f t="shared" ca="1" si="262"/>
        <v>#VALUE!</v>
      </c>
      <c r="BN125" s="105" t="e">
        <f t="shared" ca="1" si="262"/>
        <v>#VALUE!</v>
      </c>
      <c r="BO125" s="106" t="e">
        <f t="shared" ca="1" si="262"/>
        <v>#VALUE!</v>
      </c>
      <c r="BP125" s="106" t="e">
        <f t="shared" ca="1" si="262"/>
        <v>#VALUE!</v>
      </c>
      <c r="BQ125" s="107" t="e">
        <f t="shared" ca="1" si="262"/>
        <v>#VALUE!</v>
      </c>
      <c r="BR125" s="105" t="e">
        <f t="shared" ca="1" si="262"/>
        <v>#VALUE!</v>
      </c>
      <c r="BS125" s="106" t="e">
        <f t="shared" ca="1" si="262"/>
        <v>#VALUE!</v>
      </c>
      <c r="BT125" s="106" t="e">
        <f t="shared" ca="1" si="262"/>
        <v>#VALUE!</v>
      </c>
      <c r="BU125" s="107" t="e">
        <f t="shared" ca="1" si="262"/>
        <v>#VALUE!</v>
      </c>
      <c r="BV125" s="105" t="e">
        <f t="shared" ca="1" si="262"/>
        <v>#VALUE!</v>
      </c>
      <c r="BW125" s="106" t="e">
        <f t="shared" ca="1" si="262"/>
        <v>#VALUE!</v>
      </c>
      <c r="BX125" s="106" t="e">
        <f t="shared" ca="1" si="262"/>
        <v>#VALUE!</v>
      </c>
      <c r="BY125" s="107" t="e">
        <f t="shared" ca="1" si="262"/>
        <v>#VALUE!</v>
      </c>
      <c r="BZ125" s="105" t="e">
        <f t="shared" ca="1" si="262"/>
        <v>#VALUE!</v>
      </c>
      <c r="CA125" s="106" t="e">
        <f t="shared" ca="1" si="262"/>
        <v>#VALUE!</v>
      </c>
      <c r="CB125" s="106" t="e">
        <f t="shared" ca="1" si="262"/>
        <v>#VALUE!</v>
      </c>
      <c r="CC125" s="107" t="e">
        <f t="shared" ca="1" si="262"/>
        <v>#VALUE!</v>
      </c>
      <c r="CD125" s="105" t="e">
        <f t="shared" ca="1" si="262"/>
        <v>#VALUE!</v>
      </c>
      <c r="CE125" s="106" t="e">
        <f t="shared" ca="1" si="262"/>
        <v>#VALUE!</v>
      </c>
      <c r="CF125" s="106" t="e">
        <f t="shared" ca="1" si="262"/>
        <v>#VALUE!</v>
      </c>
      <c r="CG125" s="107" t="e">
        <f t="shared" ca="1" si="262"/>
        <v>#VALUE!</v>
      </c>
      <c r="CH125" s="105" t="str">
        <f t="shared" ca="1" si="262"/>
        <v/>
      </c>
      <c r="CI125" s="106" t="str">
        <f t="shared" ca="1" si="262"/>
        <v/>
      </c>
      <c r="CJ125" s="106" t="str">
        <f t="shared" ca="1" si="262"/>
        <v/>
      </c>
      <c r="CK125" s="107" t="str">
        <f t="shared" ca="1" si="262"/>
        <v/>
      </c>
      <c r="CL125" s="105" t="str">
        <f t="shared" ca="1" si="262"/>
        <v/>
      </c>
      <c r="CM125" s="106" t="str">
        <f t="shared" ca="1" si="262"/>
        <v/>
      </c>
      <c r="CN125" s="106" t="str">
        <f t="shared" ca="1" si="262"/>
        <v/>
      </c>
      <c r="CO125" s="107" t="str">
        <f t="shared" ca="1" si="262"/>
        <v/>
      </c>
      <c r="CP125" s="105" t="str">
        <f t="shared" ca="1" si="262"/>
        <v/>
      </c>
      <c r="CQ125" s="106" t="str">
        <f t="shared" ca="1" si="262"/>
        <v/>
      </c>
      <c r="CR125" s="106" t="str">
        <f t="shared" ca="1" si="262"/>
        <v/>
      </c>
      <c r="CS125" s="107" t="str">
        <f t="shared" ca="1" si="262"/>
        <v/>
      </c>
      <c r="CT125" s="105" t="str">
        <f t="shared" ca="1" si="262"/>
        <v/>
      </c>
      <c r="CU125" s="106" t="str">
        <f t="shared" ca="1" si="262"/>
        <v/>
      </c>
      <c r="CV125" s="106" t="str">
        <f t="shared" ca="1" si="262"/>
        <v/>
      </c>
      <c r="CW125" s="107" t="str">
        <f t="shared" ca="1" si="262"/>
        <v/>
      </c>
      <c r="CX125" s="105" t="str">
        <f t="shared" ca="1" si="262"/>
        <v/>
      </c>
      <c r="CY125" s="106" t="str">
        <f t="shared" ca="1" si="262"/>
        <v/>
      </c>
      <c r="CZ125" s="106" t="str">
        <f t="shared" ca="1" si="262"/>
        <v/>
      </c>
      <c r="DA125" s="107" t="str">
        <f t="shared" ca="1" si="262"/>
        <v/>
      </c>
      <c r="DB125" s="105" t="str">
        <f t="shared" ca="1" si="262"/>
        <v/>
      </c>
      <c r="DC125" s="106" t="str">
        <f t="shared" ref="DC125:DI125" ca="1" si="263">IF(NOT(DC$4="A"),SUM(DC120:DC124),"")</f>
        <v/>
      </c>
      <c r="DD125" s="106" t="str">
        <f t="shared" ca="1" si="263"/>
        <v/>
      </c>
      <c r="DE125" s="107" t="str">
        <f t="shared" ca="1" si="263"/>
        <v/>
      </c>
      <c r="DF125" s="105" t="str">
        <f t="shared" ca="1" si="263"/>
        <v/>
      </c>
      <c r="DG125" s="106" t="str">
        <f t="shared" ca="1" si="263"/>
        <v/>
      </c>
      <c r="DH125" s="106" t="str">
        <f t="shared" ca="1" si="263"/>
        <v/>
      </c>
      <c r="DI125" s="107" t="str">
        <f t="shared" ca="1" si="263"/>
        <v/>
      </c>
      <c r="DK125" s="106" t="str">
        <f t="shared" ref="DK125:EK125" ca="1" si="264">IF(NOT(DK$4="A"),SUM(DK120:DK124),"")</f>
        <v/>
      </c>
      <c r="DL125" s="106" t="str">
        <f t="shared" ca="1" si="264"/>
        <v/>
      </c>
      <c r="DM125" s="106" t="str">
        <f t="shared" ca="1" si="264"/>
        <v/>
      </c>
      <c r="DN125" s="106" t="str">
        <f t="shared" ca="1" si="264"/>
        <v/>
      </c>
      <c r="DO125" s="106" t="str">
        <f t="shared" ca="1" si="264"/>
        <v/>
      </c>
      <c r="DP125" s="106" t="str">
        <f t="shared" ca="1" si="264"/>
        <v/>
      </c>
      <c r="DQ125" s="106" t="str">
        <f t="shared" ca="1" si="264"/>
        <v/>
      </c>
      <c r="DR125" s="106" t="str">
        <f t="shared" ca="1" si="264"/>
        <v/>
      </c>
      <c r="DS125" s="106" t="str">
        <f t="shared" ca="1" si="264"/>
        <v/>
      </c>
      <c r="DT125" s="106" t="str">
        <f t="shared" ca="1" si="264"/>
        <v/>
      </c>
      <c r="DU125" s="106" t="str">
        <f t="shared" ca="1" si="264"/>
        <v/>
      </c>
      <c r="DV125" s="106" t="str">
        <f t="shared" ca="1" si="264"/>
        <v/>
      </c>
      <c r="DW125" s="106" t="str">
        <f t="shared" ca="1" si="264"/>
        <v/>
      </c>
      <c r="DX125" s="106" t="str">
        <f t="shared" ca="1" si="264"/>
        <v/>
      </c>
      <c r="DY125" s="106" t="str">
        <f t="shared" ca="1" si="264"/>
        <v/>
      </c>
      <c r="DZ125" s="106" t="str">
        <f t="shared" ca="1" si="264"/>
        <v/>
      </c>
      <c r="EA125" s="106" t="str">
        <f t="shared" ca="1" si="264"/>
        <v/>
      </c>
      <c r="EB125" s="106" t="str">
        <f t="shared" ca="1" si="264"/>
        <v/>
      </c>
      <c r="EC125" s="106" t="str">
        <f t="shared" ca="1" si="264"/>
        <v/>
      </c>
      <c r="ED125" s="106" t="str">
        <f t="shared" ca="1" si="264"/>
        <v/>
      </c>
      <c r="EE125" s="106" t="str">
        <f t="shared" ca="1" si="264"/>
        <v/>
      </c>
      <c r="EF125" s="106" t="str">
        <f t="shared" ca="1" si="264"/>
        <v/>
      </c>
      <c r="EG125" s="106" t="str">
        <f t="shared" ca="1" si="264"/>
        <v/>
      </c>
      <c r="EH125" s="106" t="str">
        <f t="shared" ca="1" si="264"/>
        <v/>
      </c>
      <c r="EI125" s="106" t="str">
        <f t="shared" ca="1" si="264"/>
        <v/>
      </c>
      <c r="EJ125" s="106" t="str">
        <f t="shared" ca="1" si="264"/>
        <v/>
      </c>
      <c r="EK125" s="106" t="str">
        <f t="shared" ca="1" si="264"/>
        <v/>
      </c>
    </row>
    <row r="126" spans="1:141" outlineLevel="1" x14ac:dyDescent="0.25">
      <c r="A126" s="90"/>
      <c r="B126" s="90"/>
      <c r="C126" s="111"/>
      <c r="D126" s="90"/>
      <c r="F126" s="133"/>
      <c r="G126" s="34"/>
      <c r="H126" s="34"/>
      <c r="I126" s="134"/>
      <c r="J126" s="133"/>
      <c r="K126" s="34"/>
      <c r="L126" s="34"/>
      <c r="M126" s="134"/>
      <c r="N126" s="133"/>
      <c r="O126" s="34"/>
      <c r="P126" s="34"/>
      <c r="Q126" s="134"/>
      <c r="R126" s="133"/>
      <c r="S126" s="34"/>
      <c r="T126" s="34"/>
      <c r="U126" s="134"/>
      <c r="V126" s="133"/>
      <c r="W126" s="34"/>
      <c r="X126" s="34"/>
      <c r="Y126" s="134"/>
      <c r="Z126" s="133"/>
      <c r="AA126" s="34"/>
      <c r="AB126" s="34"/>
      <c r="AC126" s="134"/>
      <c r="AD126" s="133"/>
      <c r="AE126" s="34"/>
      <c r="AF126" s="34"/>
      <c r="AG126" s="134"/>
      <c r="AH126" s="133"/>
      <c r="AI126" s="34"/>
      <c r="AJ126" s="34"/>
      <c r="AK126" s="134"/>
      <c r="AL126" s="133"/>
      <c r="AM126" s="34"/>
      <c r="AN126" s="34"/>
      <c r="AO126" s="134"/>
      <c r="AP126" s="133"/>
      <c r="AQ126" s="34"/>
      <c r="AR126" s="34"/>
      <c r="AS126" s="134"/>
      <c r="AT126" s="133"/>
      <c r="AU126" s="34"/>
      <c r="AV126" s="34"/>
      <c r="AW126" s="134"/>
      <c r="AX126" s="133"/>
      <c r="AY126" s="34"/>
      <c r="AZ126" s="34"/>
      <c r="BA126" s="134"/>
      <c r="BB126" s="133"/>
      <c r="BC126" s="34"/>
      <c r="BD126" s="34"/>
      <c r="BE126" s="134"/>
      <c r="BF126" s="133"/>
      <c r="BG126" s="34"/>
      <c r="BH126" s="34"/>
      <c r="BI126" s="134"/>
      <c r="BJ126" s="133"/>
      <c r="BK126" s="34"/>
      <c r="BL126" s="34"/>
      <c r="BM126" s="134"/>
      <c r="BN126" s="133"/>
      <c r="BO126" s="34"/>
      <c r="BP126" s="34"/>
      <c r="BQ126" s="134"/>
      <c r="BR126" s="133"/>
      <c r="BS126" s="34"/>
      <c r="BT126" s="34"/>
      <c r="BU126" s="134"/>
      <c r="BV126" s="133"/>
      <c r="BW126" s="34"/>
      <c r="BX126" s="34"/>
      <c r="BY126" s="134"/>
      <c r="BZ126" s="133"/>
      <c r="CA126" s="34"/>
      <c r="CB126" s="34"/>
      <c r="CC126" s="134"/>
      <c r="CD126" s="133"/>
      <c r="CE126" s="34"/>
      <c r="CF126" s="34"/>
      <c r="CG126" s="134"/>
      <c r="CH126" s="133"/>
      <c r="CI126" s="34"/>
      <c r="CJ126" s="34"/>
      <c r="CK126" s="134"/>
      <c r="CL126" s="133"/>
      <c r="CM126" s="34"/>
      <c r="CN126" s="34"/>
      <c r="CO126" s="134"/>
      <c r="CP126" s="133"/>
      <c r="CQ126" s="34"/>
      <c r="CR126" s="34"/>
      <c r="CS126" s="134"/>
      <c r="CT126" s="133"/>
      <c r="CU126" s="34"/>
      <c r="CV126" s="34"/>
      <c r="CW126" s="134"/>
      <c r="CX126" s="133"/>
      <c r="CY126" s="34"/>
      <c r="CZ126" s="34"/>
      <c r="DA126" s="134"/>
      <c r="DB126" s="133"/>
      <c r="DC126" s="34"/>
      <c r="DD126" s="34"/>
      <c r="DE126" s="134"/>
      <c r="DF126" s="133"/>
      <c r="DG126" s="34"/>
      <c r="DH126" s="34"/>
      <c r="DI126" s="1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row>
    <row r="127" spans="1:141" outlineLevel="1" x14ac:dyDescent="0.25">
      <c r="A127" s="90"/>
      <c r="B127" s="90"/>
      <c r="C127" s="111"/>
      <c r="D127" s="90"/>
      <c r="E127" t="s">
        <v>306</v>
      </c>
      <c r="F127" s="133"/>
      <c r="G127" s="34"/>
      <c r="H127" s="34"/>
      <c r="I127" s="134"/>
      <c r="J127" s="133"/>
      <c r="K127" s="34"/>
      <c r="L127" s="34"/>
      <c r="M127" s="134"/>
      <c r="N127" s="133"/>
      <c r="O127" s="34"/>
      <c r="P127" s="34"/>
      <c r="Q127" s="134"/>
      <c r="R127" s="133"/>
      <c r="S127" s="34"/>
      <c r="T127" s="34"/>
      <c r="U127" s="134"/>
      <c r="V127" s="133"/>
      <c r="W127" s="34"/>
      <c r="X127" s="34"/>
      <c r="Y127" s="134"/>
      <c r="Z127" s="133"/>
      <c r="AA127" s="34"/>
      <c r="AB127" s="34"/>
      <c r="AC127" s="134"/>
      <c r="AD127" s="133"/>
      <c r="AE127" s="34"/>
      <c r="AF127" s="34"/>
      <c r="AG127" s="134"/>
      <c r="AH127" s="133"/>
      <c r="AI127" s="34"/>
      <c r="AJ127" s="34"/>
      <c r="AK127" s="134"/>
      <c r="AL127" s="133"/>
      <c r="AM127" s="34"/>
      <c r="AN127" s="34"/>
      <c r="AO127" s="134"/>
      <c r="AP127" s="133" t="e">
        <f t="shared" ref="AP127:BU127" ca="1" si="265">IF(NOT(AP$4="A"),AP79-AO79,"")</f>
        <v>#VALUE!</v>
      </c>
      <c r="AQ127" s="34" t="e">
        <f t="shared" ca="1" si="265"/>
        <v>#VALUE!</v>
      </c>
      <c r="AR127" s="34" t="e">
        <f t="shared" ca="1" si="265"/>
        <v>#VALUE!</v>
      </c>
      <c r="AS127" s="134" t="e">
        <f t="shared" ca="1" si="265"/>
        <v>#VALUE!</v>
      </c>
      <c r="AT127" s="133" t="e">
        <f t="shared" ca="1" si="265"/>
        <v>#VALUE!</v>
      </c>
      <c r="AU127" s="34" t="e">
        <f t="shared" ca="1" si="265"/>
        <v>#VALUE!</v>
      </c>
      <c r="AV127" s="34" t="e">
        <f t="shared" ca="1" si="265"/>
        <v>#VALUE!</v>
      </c>
      <c r="AW127" s="134" t="e">
        <f t="shared" ca="1" si="265"/>
        <v>#VALUE!</v>
      </c>
      <c r="AX127" s="133" t="e">
        <f t="shared" ca="1" si="265"/>
        <v>#VALUE!</v>
      </c>
      <c r="AY127" s="34" t="e">
        <f t="shared" ca="1" si="265"/>
        <v>#VALUE!</v>
      </c>
      <c r="AZ127" s="34" t="e">
        <f t="shared" ca="1" si="265"/>
        <v>#VALUE!</v>
      </c>
      <c r="BA127" s="134" t="e">
        <f t="shared" ca="1" si="265"/>
        <v>#VALUE!</v>
      </c>
      <c r="BB127" s="133" t="e">
        <f t="shared" ca="1" si="265"/>
        <v>#VALUE!</v>
      </c>
      <c r="BC127" s="34" t="e">
        <f t="shared" ca="1" si="265"/>
        <v>#VALUE!</v>
      </c>
      <c r="BD127" s="34" t="e">
        <f t="shared" ca="1" si="265"/>
        <v>#VALUE!</v>
      </c>
      <c r="BE127" s="134" t="e">
        <f t="shared" ca="1" si="265"/>
        <v>#VALUE!</v>
      </c>
      <c r="BF127" s="133" t="e">
        <f t="shared" ca="1" si="265"/>
        <v>#VALUE!</v>
      </c>
      <c r="BG127" s="34" t="e">
        <f t="shared" ca="1" si="265"/>
        <v>#VALUE!</v>
      </c>
      <c r="BH127" s="34" t="e">
        <f t="shared" ca="1" si="265"/>
        <v>#VALUE!</v>
      </c>
      <c r="BI127" s="134" t="e">
        <f t="shared" ca="1" si="265"/>
        <v>#VALUE!</v>
      </c>
      <c r="BJ127" s="133" t="e">
        <f t="shared" ca="1" si="265"/>
        <v>#VALUE!</v>
      </c>
      <c r="BK127" s="34" t="e">
        <f t="shared" ca="1" si="265"/>
        <v>#VALUE!</v>
      </c>
      <c r="BL127" s="34" t="e">
        <f t="shared" ca="1" si="265"/>
        <v>#VALUE!</v>
      </c>
      <c r="BM127" s="134" t="e">
        <f t="shared" ca="1" si="265"/>
        <v>#VALUE!</v>
      </c>
      <c r="BN127" s="133" t="e">
        <f t="shared" ca="1" si="265"/>
        <v>#VALUE!</v>
      </c>
      <c r="BO127" s="34" t="e">
        <f t="shared" ca="1" si="265"/>
        <v>#VALUE!</v>
      </c>
      <c r="BP127" s="34" t="e">
        <f t="shared" ca="1" si="265"/>
        <v>#VALUE!</v>
      </c>
      <c r="BQ127" s="134" t="e">
        <f t="shared" ca="1" si="265"/>
        <v>#VALUE!</v>
      </c>
      <c r="BR127" s="133" t="e">
        <f t="shared" ca="1" si="265"/>
        <v>#VALUE!</v>
      </c>
      <c r="BS127" s="34" t="e">
        <f t="shared" ca="1" si="265"/>
        <v>#VALUE!</v>
      </c>
      <c r="BT127" s="34" t="e">
        <f t="shared" ca="1" si="265"/>
        <v>#VALUE!</v>
      </c>
      <c r="BU127" s="134" t="e">
        <f t="shared" ca="1" si="265"/>
        <v>#VALUE!</v>
      </c>
      <c r="BV127" s="133" t="e">
        <f t="shared" ref="BV127:DA127" ca="1" si="266">IF(NOT(BV$4="A"),BV79-BU79,"")</f>
        <v>#VALUE!</v>
      </c>
      <c r="BW127" s="34" t="e">
        <f t="shared" ca="1" si="266"/>
        <v>#VALUE!</v>
      </c>
      <c r="BX127" s="34" t="e">
        <f t="shared" ca="1" si="266"/>
        <v>#VALUE!</v>
      </c>
      <c r="BY127" s="134" t="e">
        <f t="shared" ca="1" si="266"/>
        <v>#VALUE!</v>
      </c>
      <c r="BZ127" s="133" t="e">
        <f t="shared" ca="1" si="266"/>
        <v>#VALUE!</v>
      </c>
      <c r="CA127" s="34" t="e">
        <f t="shared" ca="1" si="266"/>
        <v>#VALUE!</v>
      </c>
      <c r="CB127" s="34" t="e">
        <f t="shared" ca="1" si="266"/>
        <v>#VALUE!</v>
      </c>
      <c r="CC127" s="134" t="e">
        <f t="shared" ca="1" si="266"/>
        <v>#VALUE!</v>
      </c>
      <c r="CD127" s="133" t="e">
        <f t="shared" ca="1" si="266"/>
        <v>#VALUE!</v>
      </c>
      <c r="CE127" s="34" t="e">
        <f t="shared" ca="1" si="266"/>
        <v>#VALUE!</v>
      </c>
      <c r="CF127" s="34" t="e">
        <f t="shared" ca="1" si="266"/>
        <v>#VALUE!</v>
      </c>
      <c r="CG127" s="134" t="e">
        <f t="shared" ca="1" si="266"/>
        <v>#VALUE!</v>
      </c>
      <c r="CH127" s="133" t="str">
        <f t="shared" ca="1" si="266"/>
        <v/>
      </c>
      <c r="CI127" s="34" t="str">
        <f t="shared" ca="1" si="266"/>
        <v/>
      </c>
      <c r="CJ127" s="34" t="str">
        <f t="shared" ca="1" si="266"/>
        <v/>
      </c>
      <c r="CK127" s="134" t="str">
        <f t="shared" ca="1" si="266"/>
        <v/>
      </c>
      <c r="CL127" s="133" t="str">
        <f t="shared" ca="1" si="266"/>
        <v/>
      </c>
      <c r="CM127" s="34" t="str">
        <f t="shared" ca="1" si="266"/>
        <v/>
      </c>
      <c r="CN127" s="34" t="str">
        <f t="shared" ca="1" si="266"/>
        <v/>
      </c>
      <c r="CO127" s="134" t="str">
        <f t="shared" ca="1" si="266"/>
        <v/>
      </c>
      <c r="CP127" s="133" t="str">
        <f t="shared" ca="1" si="266"/>
        <v/>
      </c>
      <c r="CQ127" s="34" t="str">
        <f t="shared" ca="1" si="266"/>
        <v/>
      </c>
      <c r="CR127" s="34" t="str">
        <f t="shared" ca="1" si="266"/>
        <v/>
      </c>
      <c r="CS127" s="134" t="str">
        <f t="shared" ca="1" si="266"/>
        <v/>
      </c>
      <c r="CT127" s="133" t="str">
        <f t="shared" ca="1" si="266"/>
        <v/>
      </c>
      <c r="CU127" s="34" t="str">
        <f t="shared" ca="1" si="266"/>
        <v/>
      </c>
      <c r="CV127" s="34" t="str">
        <f t="shared" ca="1" si="266"/>
        <v/>
      </c>
      <c r="CW127" s="134" t="str">
        <f t="shared" ca="1" si="266"/>
        <v/>
      </c>
      <c r="CX127" s="133" t="str">
        <f t="shared" ca="1" si="266"/>
        <v/>
      </c>
      <c r="CY127" s="34" t="str">
        <f t="shared" ca="1" si="266"/>
        <v/>
      </c>
      <c r="CZ127" s="34" t="str">
        <f t="shared" ca="1" si="266"/>
        <v/>
      </c>
      <c r="DA127" s="134" t="str">
        <f t="shared" ca="1" si="266"/>
        <v/>
      </c>
      <c r="DB127" s="133" t="str">
        <f t="shared" ref="DB127:DI127" ca="1" si="267">IF(NOT(DB$4="A"),DB79-DA79,"")</f>
        <v/>
      </c>
      <c r="DC127" s="34" t="str">
        <f t="shared" ca="1" si="267"/>
        <v/>
      </c>
      <c r="DD127" s="34" t="str">
        <f t="shared" ca="1" si="267"/>
        <v/>
      </c>
      <c r="DE127" s="134" t="str">
        <f t="shared" ca="1" si="267"/>
        <v/>
      </c>
      <c r="DF127" s="133" t="str">
        <f t="shared" ca="1" si="267"/>
        <v/>
      </c>
      <c r="DG127" s="34" t="str">
        <f t="shared" ca="1" si="267"/>
        <v/>
      </c>
      <c r="DH127" s="34" t="str">
        <f t="shared" ca="1" si="267"/>
        <v/>
      </c>
      <c r="DI127" s="134" t="str">
        <f t="shared" ca="1" si="267"/>
        <v/>
      </c>
      <c r="DK127" s="34" t="str">
        <f t="shared" ref="DK127:EK127" ca="1" si="268">IF(NOT(DK$4="A"),DK79-DJ79,"")</f>
        <v/>
      </c>
      <c r="DL127" s="34" t="str">
        <f t="shared" ca="1" si="268"/>
        <v/>
      </c>
      <c r="DM127" s="34" t="str">
        <f t="shared" ca="1" si="268"/>
        <v/>
      </c>
      <c r="DN127" s="34" t="str">
        <f t="shared" ca="1" si="268"/>
        <v/>
      </c>
      <c r="DO127" s="34" t="str">
        <f t="shared" ca="1" si="268"/>
        <v/>
      </c>
      <c r="DP127" s="34" t="str">
        <f t="shared" ca="1" si="268"/>
        <v/>
      </c>
      <c r="DQ127" s="34" t="str">
        <f t="shared" ca="1" si="268"/>
        <v/>
      </c>
      <c r="DR127" s="34" t="str">
        <f t="shared" ca="1" si="268"/>
        <v/>
      </c>
      <c r="DS127" s="34" t="str">
        <f t="shared" ca="1" si="268"/>
        <v/>
      </c>
      <c r="DT127" s="34" t="str">
        <f t="shared" ca="1" si="268"/>
        <v/>
      </c>
      <c r="DU127" s="34" t="str">
        <f t="shared" ca="1" si="268"/>
        <v/>
      </c>
      <c r="DV127" s="34" t="str">
        <f t="shared" ca="1" si="268"/>
        <v/>
      </c>
      <c r="DW127" s="34" t="str">
        <f t="shared" ca="1" si="268"/>
        <v/>
      </c>
      <c r="DX127" s="34" t="str">
        <f t="shared" ca="1" si="268"/>
        <v/>
      </c>
      <c r="DY127" s="34" t="str">
        <f t="shared" ca="1" si="268"/>
        <v/>
      </c>
      <c r="DZ127" s="34" t="str">
        <f t="shared" ca="1" si="268"/>
        <v/>
      </c>
      <c r="EA127" s="34" t="str">
        <f t="shared" ca="1" si="268"/>
        <v/>
      </c>
      <c r="EB127" s="34" t="str">
        <f t="shared" ca="1" si="268"/>
        <v/>
      </c>
      <c r="EC127" s="34" t="str">
        <f t="shared" ca="1" si="268"/>
        <v/>
      </c>
      <c r="ED127" s="34" t="str">
        <f t="shared" ca="1" si="268"/>
        <v/>
      </c>
      <c r="EE127" s="34" t="str">
        <f t="shared" ca="1" si="268"/>
        <v/>
      </c>
      <c r="EF127" s="34" t="str">
        <f t="shared" ca="1" si="268"/>
        <v/>
      </c>
      <c r="EG127" s="34" t="str">
        <f t="shared" ca="1" si="268"/>
        <v/>
      </c>
      <c r="EH127" s="34" t="str">
        <f t="shared" ca="1" si="268"/>
        <v/>
      </c>
      <c r="EI127" s="34" t="str">
        <f t="shared" ca="1" si="268"/>
        <v/>
      </c>
      <c r="EJ127" s="34" t="str">
        <f t="shared" ca="1" si="268"/>
        <v/>
      </c>
      <c r="EK127" s="34" t="str">
        <f t="shared" ca="1" si="268"/>
        <v/>
      </c>
    </row>
    <row r="128" spans="1:141" outlineLevel="1" x14ac:dyDescent="0.25">
      <c r="A128" s="90"/>
      <c r="B128" s="90"/>
      <c r="C128" s="111"/>
      <c r="D128" s="90"/>
      <c r="E128" t="s">
        <v>307</v>
      </c>
      <c r="F128" s="133"/>
      <c r="G128" s="34"/>
      <c r="H128" s="34"/>
      <c r="I128" s="134"/>
      <c r="J128" s="133"/>
      <c r="K128" s="34"/>
      <c r="L128" s="34"/>
      <c r="M128" s="134"/>
      <c r="N128" s="133"/>
      <c r="O128" s="34"/>
      <c r="P128" s="34"/>
      <c r="Q128" s="134"/>
      <c r="R128" s="133"/>
      <c r="S128" s="34"/>
      <c r="T128" s="34"/>
      <c r="U128" s="134"/>
      <c r="V128" s="133"/>
      <c r="W128" s="34"/>
      <c r="X128" s="34"/>
      <c r="Y128" s="134"/>
      <c r="Z128" s="133"/>
      <c r="AA128" s="34"/>
      <c r="AB128" s="34"/>
      <c r="AC128" s="134"/>
      <c r="AD128" s="133"/>
      <c r="AE128" s="34"/>
      <c r="AF128" s="34"/>
      <c r="AG128" s="134"/>
      <c r="AH128" s="133"/>
      <c r="AI128" s="34"/>
      <c r="AJ128" s="34"/>
      <c r="AK128" s="134"/>
      <c r="AL128" s="133"/>
      <c r="AM128" s="34"/>
      <c r="AN128" s="34"/>
      <c r="AO128" s="134"/>
      <c r="AP128" s="133" t="e">
        <f t="shared" ref="AP128:BU128" ca="1" si="269">IF(NOT(AP$4="A"),AP80-AO80,"")</f>
        <v>#VALUE!</v>
      </c>
      <c r="AQ128" s="34" t="e">
        <f t="shared" ca="1" si="269"/>
        <v>#VALUE!</v>
      </c>
      <c r="AR128" s="34" t="e">
        <f t="shared" ca="1" si="269"/>
        <v>#VALUE!</v>
      </c>
      <c r="AS128" s="134" t="e">
        <f t="shared" ca="1" si="269"/>
        <v>#VALUE!</v>
      </c>
      <c r="AT128" s="133" t="e">
        <f t="shared" ca="1" si="269"/>
        <v>#VALUE!</v>
      </c>
      <c r="AU128" s="34" t="e">
        <f t="shared" ca="1" si="269"/>
        <v>#VALUE!</v>
      </c>
      <c r="AV128" s="34" t="e">
        <f t="shared" ca="1" si="269"/>
        <v>#VALUE!</v>
      </c>
      <c r="AW128" s="134" t="e">
        <f t="shared" ca="1" si="269"/>
        <v>#VALUE!</v>
      </c>
      <c r="AX128" s="133" t="e">
        <f t="shared" ca="1" si="269"/>
        <v>#VALUE!</v>
      </c>
      <c r="AY128" s="34" t="e">
        <f t="shared" ca="1" si="269"/>
        <v>#VALUE!</v>
      </c>
      <c r="AZ128" s="34" t="e">
        <f t="shared" ca="1" si="269"/>
        <v>#VALUE!</v>
      </c>
      <c r="BA128" s="134" t="e">
        <f t="shared" ca="1" si="269"/>
        <v>#VALUE!</v>
      </c>
      <c r="BB128" s="133" t="e">
        <f t="shared" ca="1" si="269"/>
        <v>#VALUE!</v>
      </c>
      <c r="BC128" s="34" t="e">
        <f t="shared" ca="1" si="269"/>
        <v>#VALUE!</v>
      </c>
      <c r="BD128" s="34" t="e">
        <f t="shared" ca="1" si="269"/>
        <v>#VALUE!</v>
      </c>
      <c r="BE128" s="134" t="e">
        <f t="shared" ca="1" si="269"/>
        <v>#VALUE!</v>
      </c>
      <c r="BF128" s="133" t="e">
        <f t="shared" ca="1" si="269"/>
        <v>#VALUE!</v>
      </c>
      <c r="BG128" s="34" t="e">
        <f t="shared" ca="1" si="269"/>
        <v>#VALUE!</v>
      </c>
      <c r="BH128" s="34" t="e">
        <f t="shared" ca="1" si="269"/>
        <v>#VALUE!</v>
      </c>
      <c r="BI128" s="134" t="e">
        <f t="shared" ca="1" si="269"/>
        <v>#VALUE!</v>
      </c>
      <c r="BJ128" s="133" t="e">
        <f t="shared" ca="1" si="269"/>
        <v>#VALUE!</v>
      </c>
      <c r="BK128" s="34" t="e">
        <f t="shared" ca="1" si="269"/>
        <v>#VALUE!</v>
      </c>
      <c r="BL128" s="34" t="e">
        <f t="shared" ca="1" si="269"/>
        <v>#VALUE!</v>
      </c>
      <c r="BM128" s="134" t="e">
        <f t="shared" ca="1" si="269"/>
        <v>#VALUE!</v>
      </c>
      <c r="BN128" s="133" t="e">
        <f t="shared" ca="1" si="269"/>
        <v>#VALUE!</v>
      </c>
      <c r="BO128" s="34" t="e">
        <f t="shared" ca="1" si="269"/>
        <v>#VALUE!</v>
      </c>
      <c r="BP128" s="34" t="e">
        <f t="shared" ca="1" si="269"/>
        <v>#VALUE!</v>
      </c>
      <c r="BQ128" s="134" t="e">
        <f t="shared" ca="1" si="269"/>
        <v>#VALUE!</v>
      </c>
      <c r="BR128" s="133" t="e">
        <f t="shared" ca="1" si="269"/>
        <v>#VALUE!</v>
      </c>
      <c r="BS128" s="34" t="e">
        <f t="shared" ca="1" si="269"/>
        <v>#VALUE!</v>
      </c>
      <c r="BT128" s="34" t="e">
        <f t="shared" ca="1" si="269"/>
        <v>#VALUE!</v>
      </c>
      <c r="BU128" s="134" t="e">
        <f t="shared" ca="1" si="269"/>
        <v>#VALUE!</v>
      </c>
      <c r="BV128" s="133" t="e">
        <f t="shared" ref="BV128:DA128" ca="1" si="270">IF(NOT(BV$4="A"),BV80-BU80,"")</f>
        <v>#VALUE!</v>
      </c>
      <c r="BW128" s="34" t="e">
        <f t="shared" ca="1" si="270"/>
        <v>#VALUE!</v>
      </c>
      <c r="BX128" s="34" t="e">
        <f t="shared" ca="1" si="270"/>
        <v>#VALUE!</v>
      </c>
      <c r="BY128" s="134" t="e">
        <f t="shared" ca="1" si="270"/>
        <v>#VALUE!</v>
      </c>
      <c r="BZ128" s="133" t="e">
        <f t="shared" ca="1" si="270"/>
        <v>#VALUE!</v>
      </c>
      <c r="CA128" s="34" t="e">
        <f t="shared" ca="1" si="270"/>
        <v>#VALUE!</v>
      </c>
      <c r="CB128" s="34" t="e">
        <f t="shared" ca="1" si="270"/>
        <v>#VALUE!</v>
      </c>
      <c r="CC128" s="134" t="e">
        <f t="shared" ca="1" si="270"/>
        <v>#VALUE!</v>
      </c>
      <c r="CD128" s="133" t="e">
        <f t="shared" ca="1" si="270"/>
        <v>#VALUE!</v>
      </c>
      <c r="CE128" s="34" t="e">
        <f t="shared" ca="1" si="270"/>
        <v>#VALUE!</v>
      </c>
      <c r="CF128" s="34" t="e">
        <f t="shared" ca="1" si="270"/>
        <v>#VALUE!</v>
      </c>
      <c r="CG128" s="134" t="e">
        <f t="shared" ca="1" si="270"/>
        <v>#VALUE!</v>
      </c>
      <c r="CH128" s="133" t="str">
        <f t="shared" ca="1" si="270"/>
        <v/>
      </c>
      <c r="CI128" s="34" t="str">
        <f t="shared" ca="1" si="270"/>
        <v/>
      </c>
      <c r="CJ128" s="34" t="str">
        <f t="shared" ca="1" si="270"/>
        <v/>
      </c>
      <c r="CK128" s="134" t="str">
        <f t="shared" ca="1" si="270"/>
        <v/>
      </c>
      <c r="CL128" s="133" t="str">
        <f t="shared" ca="1" si="270"/>
        <v/>
      </c>
      <c r="CM128" s="34" t="str">
        <f t="shared" ca="1" si="270"/>
        <v/>
      </c>
      <c r="CN128" s="34" t="str">
        <f t="shared" ca="1" si="270"/>
        <v/>
      </c>
      <c r="CO128" s="134" t="str">
        <f t="shared" ca="1" si="270"/>
        <v/>
      </c>
      <c r="CP128" s="133" t="str">
        <f t="shared" ca="1" si="270"/>
        <v/>
      </c>
      <c r="CQ128" s="34" t="str">
        <f t="shared" ca="1" si="270"/>
        <v/>
      </c>
      <c r="CR128" s="34" t="str">
        <f t="shared" ca="1" si="270"/>
        <v/>
      </c>
      <c r="CS128" s="134" t="str">
        <f t="shared" ca="1" si="270"/>
        <v/>
      </c>
      <c r="CT128" s="133" t="str">
        <f t="shared" ca="1" si="270"/>
        <v/>
      </c>
      <c r="CU128" s="34" t="str">
        <f t="shared" ca="1" si="270"/>
        <v/>
      </c>
      <c r="CV128" s="34" t="str">
        <f t="shared" ca="1" si="270"/>
        <v/>
      </c>
      <c r="CW128" s="134" t="str">
        <f t="shared" ca="1" si="270"/>
        <v/>
      </c>
      <c r="CX128" s="133" t="str">
        <f t="shared" ca="1" si="270"/>
        <v/>
      </c>
      <c r="CY128" s="34" t="str">
        <f t="shared" ca="1" si="270"/>
        <v/>
      </c>
      <c r="CZ128" s="34" t="str">
        <f t="shared" ca="1" si="270"/>
        <v/>
      </c>
      <c r="DA128" s="134" t="str">
        <f t="shared" ca="1" si="270"/>
        <v/>
      </c>
      <c r="DB128" s="133" t="str">
        <f t="shared" ref="DB128:DI128" ca="1" si="271">IF(NOT(DB$4="A"),DB80-DA80,"")</f>
        <v/>
      </c>
      <c r="DC128" s="34" t="str">
        <f t="shared" ca="1" si="271"/>
        <v/>
      </c>
      <c r="DD128" s="34" t="str">
        <f t="shared" ca="1" si="271"/>
        <v/>
      </c>
      <c r="DE128" s="134" t="str">
        <f t="shared" ca="1" si="271"/>
        <v/>
      </c>
      <c r="DF128" s="133" t="str">
        <f t="shared" ca="1" si="271"/>
        <v/>
      </c>
      <c r="DG128" s="34" t="str">
        <f t="shared" ca="1" si="271"/>
        <v/>
      </c>
      <c r="DH128" s="34" t="str">
        <f t="shared" ca="1" si="271"/>
        <v/>
      </c>
      <c r="DI128" s="134" t="str">
        <f t="shared" ca="1" si="271"/>
        <v/>
      </c>
      <c r="DK128" s="34" t="str">
        <f t="shared" ref="DK128:EK128" ca="1" si="272">IF(NOT(DK$4="A"),DK80-DJ80,"")</f>
        <v/>
      </c>
      <c r="DL128" s="34" t="str">
        <f t="shared" ca="1" si="272"/>
        <v/>
      </c>
      <c r="DM128" s="34" t="str">
        <f t="shared" ca="1" si="272"/>
        <v/>
      </c>
      <c r="DN128" s="34" t="str">
        <f t="shared" ca="1" si="272"/>
        <v/>
      </c>
      <c r="DO128" s="34" t="str">
        <f t="shared" ca="1" si="272"/>
        <v/>
      </c>
      <c r="DP128" s="34" t="str">
        <f t="shared" ca="1" si="272"/>
        <v/>
      </c>
      <c r="DQ128" s="34" t="str">
        <f t="shared" ca="1" si="272"/>
        <v/>
      </c>
      <c r="DR128" s="34" t="str">
        <f t="shared" ca="1" si="272"/>
        <v/>
      </c>
      <c r="DS128" s="34" t="str">
        <f t="shared" ca="1" si="272"/>
        <v/>
      </c>
      <c r="DT128" s="34" t="str">
        <f t="shared" ca="1" si="272"/>
        <v/>
      </c>
      <c r="DU128" s="34" t="str">
        <f t="shared" ca="1" si="272"/>
        <v/>
      </c>
      <c r="DV128" s="34" t="str">
        <f t="shared" ca="1" si="272"/>
        <v/>
      </c>
      <c r="DW128" s="34" t="str">
        <f t="shared" ca="1" si="272"/>
        <v/>
      </c>
      <c r="DX128" s="34" t="str">
        <f t="shared" ca="1" si="272"/>
        <v/>
      </c>
      <c r="DY128" s="34" t="str">
        <f t="shared" ca="1" si="272"/>
        <v/>
      </c>
      <c r="DZ128" s="34" t="str">
        <f t="shared" ca="1" si="272"/>
        <v/>
      </c>
      <c r="EA128" s="34" t="str">
        <f t="shared" ca="1" si="272"/>
        <v/>
      </c>
      <c r="EB128" s="34" t="str">
        <f t="shared" ca="1" si="272"/>
        <v/>
      </c>
      <c r="EC128" s="34" t="str">
        <f t="shared" ca="1" si="272"/>
        <v/>
      </c>
      <c r="ED128" s="34" t="str">
        <f t="shared" ca="1" si="272"/>
        <v/>
      </c>
      <c r="EE128" s="34" t="str">
        <f t="shared" ca="1" si="272"/>
        <v/>
      </c>
      <c r="EF128" s="34" t="str">
        <f t="shared" ca="1" si="272"/>
        <v/>
      </c>
      <c r="EG128" s="34" t="str">
        <f t="shared" ca="1" si="272"/>
        <v/>
      </c>
      <c r="EH128" s="34" t="str">
        <f t="shared" ca="1" si="272"/>
        <v/>
      </c>
      <c r="EI128" s="34" t="str">
        <f t="shared" ca="1" si="272"/>
        <v/>
      </c>
      <c r="EJ128" s="34" t="str">
        <f t="shared" ca="1" si="272"/>
        <v/>
      </c>
      <c r="EK128" s="34" t="str">
        <f t="shared" ca="1" si="272"/>
        <v/>
      </c>
    </row>
    <row r="129" spans="1:141" outlineLevel="1" x14ac:dyDescent="0.25">
      <c r="A129" s="90"/>
      <c r="B129" s="90"/>
      <c r="C129" s="111"/>
      <c r="D129" s="90"/>
      <c r="E129" t="s">
        <v>308</v>
      </c>
      <c r="F129" s="133"/>
      <c r="G129" s="34"/>
      <c r="H129" s="34"/>
      <c r="I129" s="134"/>
      <c r="J129" s="133"/>
      <c r="K129" s="34"/>
      <c r="L129" s="34"/>
      <c r="M129" s="134"/>
      <c r="N129" s="133"/>
      <c r="O129" s="34"/>
      <c r="P129" s="34"/>
      <c r="Q129" s="134"/>
      <c r="R129" s="133"/>
      <c r="S129" s="34"/>
      <c r="T129" s="34"/>
      <c r="U129" s="134"/>
      <c r="V129" s="133"/>
      <c r="W129" s="34"/>
      <c r="X129" s="34"/>
      <c r="Y129" s="134"/>
      <c r="Z129" s="133"/>
      <c r="AA129" s="34"/>
      <c r="AB129" s="34"/>
      <c r="AC129" s="134"/>
      <c r="AD129" s="133"/>
      <c r="AE129" s="34"/>
      <c r="AF129" s="34"/>
      <c r="AG129" s="134"/>
      <c r="AH129" s="133"/>
      <c r="AI129" s="34"/>
      <c r="AJ129" s="34"/>
      <c r="AK129" s="134"/>
      <c r="AL129" s="133"/>
      <c r="AM129" s="34"/>
      <c r="AN129" s="34"/>
      <c r="AO129" s="134"/>
      <c r="AP129" s="133">
        <f t="shared" ref="AP129:BU129" ca="1" si="273">IF(NOT(AP$4="A"),AP82-AO82,"")</f>
        <v>0</v>
      </c>
      <c r="AQ129" s="34">
        <f t="shared" ca="1" si="273"/>
        <v>0</v>
      </c>
      <c r="AR129" s="34">
        <f t="shared" ca="1" si="273"/>
        <v>0</v>
      </c>
      <c r="AS129" s="134">
        <f t="shared" ca="1" si="273"/>
        <v>0</v>
      </c>
      <c r="AT129" s="133" t="e">
        <f t="shared" ca="1" si="273"/>
        <v>#VALUE!</v>
      </c>
      <c r="AU129" s="34" t="e">
        <f t="shared" ca="1" si="273"/>
        <v>#VALUE!</v>
      </c>
      <c r="AV129" s="34" t="e">
        <f t="shared" ca="1" si="273"/>
        <v>#VALUE!</v>
      </c>
      <c r="AW129" s="134" t="e">
        <f t="shared" ca="1" si="273"/>
        <v>#VALUE!</v>
      </c>
      <c r="AX129" s="133" t="e">
        <f t="shared" ca="1" si="273"/>
        <v>#VALUE!</v>
      </c>
      <c r="AY129" s="34" t="e">
        <f t="shared" ca="1" si="273"/>
        <v>#VALUE!</v>
      </c>
      <c r="AZ129" s="34" t="e">
        <f t="shared" ca="1" si="273"/>
        <v>#VALUE!</v>
      </c>
      <c r="BA129" s="134" t="e">
        <f t="shared" ca="1" si="273"/>
        <v>#VALUE!</v>
      </c>
      <c r="BB129" s="133" t="e">
        <f t="shared" ca="1" si="273"/>
        <v>#VALUE!</v>
      </c>
      <c r="BC129" s="34" t="e">
        <f t="shared" ca="1" si="273"/>
        <v>#VALUE!</v>
      </c>
      <c r="BD129" s="34" t="e">
        <f t="shared" ca="1" si="273"/>
        <v>#VALUE!</v>
      </c>
      <c r="BE129" s="134" t="e">
        <f t="shared" ca="1" si="273"/>
        <v>#VALUE!</v>
      </c>
      <c r="BF129" s="133" t="e">
        <f t="shared" ca="1" si="273"/>
        <v>#VALUE!</v>
      </c>
      <c r="BG129" s="34" t="e">
        <f t="shared" ca="1" si="273"/>
        <v>#VALUE!</v>
      </c>
      <c r="BH129" s="34" t="e">
        <f t="shared" ca="1" si="273"/>
        <v>#VALUE!</v>
      </c>
      <c r="BI129" s="134" t="e">
        <f t="shared" ca="1" si="273"/>
        <v>#VALUE!</v>
      </c>
      <c r="BJ129" s="133" t="e">
        <f t="shared" ca="1" si="273"/>
        <v>#VALUE!</v>
      </c>
      <c r="BK129" s="34" t="e">
        <f t="shared" ca="1" si="273"/>
        <v>#VALUE!</v>
      </c>
      <c r="BL129" s="34" t="e">
        <f t="shared" ca="1" si="273"/>
        <v>#VALUE!</v>
      </c>
      <c r="BM129" s="134" t="e">
        <f t="shared" ca="1" si="273"/>
        <v>#VALUE!</v>
      </c>
      <c r="BN129" s="133" t="e">
        <f t="shared" ca="1" si="273"/>
        <v>#VALUE!</v>
      </c>
      <c r="BO129" s="34" t="e">
        <f t="shared" ca="1" si="273"/>
        <v>#VALUE!</v>
      </c>
      <c r="BP129" s="34" t="e">
        <f t="shared" ca="1" si="273"/>
        <v>#VALUE!</v>
      </c>
      <c r="BQ129" s="134" t="e">
        <f t="shared" ca="1" si="273"/>
        <v>#VALUE!</v>
      </c>
      <c r="BR129" s="133" t="e">
        <f t="shared" ca="1" si="273"/>
        <v>#VALUE!</v>
      </c>
      <c r="BS129" s="34" t="e">
        <f t="shared" ca="1" si="273"/>
        <v>#VALUE!</v>
      </c>
      <c r="BT129" s="34" t="e">
        <f t="shared" ca="1" si="273"/>
        <v>#VALUE!</v>
      </c>
      <c r="BU129" s="134" t="e">
        <f t="shared" ca="1" si="273"/>
        <v>#VALUE!</v>
      </c>
      <c r="BV129" s="133" t="e">
        <f t="shared" ref="BV129:DA129" ca="1" si="274">IF(NOT(BV$4="A"),BV82-BU82,"")</f>
        <v>#VALUE!</v>
      </c>
      <c r="BW129" s="34" t="e">
        <f t="shared" ca="1" si="274"/>
        <v>#VALUE!</v>
      </c>
      <c r="BX129" s="34" t="e">
        <f t="shared" ca="1" si="274"/>
        <v>#VALUE!</v>
      </c>
      <c r="BY129" s="134" t="e">
        <f t="shared" ca="1" si="274"/>
        <v>#VALUE!</v>
      </c>
      <c r="BZ129" s="133" t="e">
        <f t="shared" ca="1" si="274"/>
        <v>#VALUE!</v>
      </c>
      <c r="CA129" s="34" t="e">
        <f t="shared" ca="1" si="274"/>
        <v>#VALUE!</v>
      </c>
      <c r="CB129" s="34" t="e">
        <f t="shared" ca="1" si="274"/>
        <v>#VALUE!</v>
      </c>
      <c r="CC129" s="134" t="e">
        <f t="shared" ca="1" si="274"/>
        <v>#VALUE!</v>
      </c>
      <c r="CD129" s="133" t="e">
        <f t="shared" ca="1" si="274"/>
        <v>#VALUE!</v>
      </c>
      <c r="CE129" s="34" t="e">
        <f t="shared" ca="1" si="274"/>
        <v>#VALUE!</v>
      </c>
      <c r="CF129" s="34" t="e">
        <f t="shared" ca="1" si="274"/>
        <v>#VALUE!</v>
      </c>
      <c r="CG129" s="134" t="e">
        <f t="shared" ca="1" si="274"/>
        <v>#VALUE!</v>
      </c>
      <c r="CH129" s="133" t="str">
        <f t="shared" ca="1" si="274"/>
        <v/>
      </c>
      <c r="CI129" s="34" t="str">
        <f t="shared" ca="1" si="274"/>
        <v/>
      </c>
      <c r="CJ129" s="34" t="str">
        <f t="shared" ca="1" si="274"/>
        <v/>
      </c>
      <c r="CK129" s="134" t="str">
        <f t="shared" ca="1" si="274"/>
        <v/>
      </c>
      <c r="CL129" s="133" t="str">
        <f t="shared" ca="1" si="274"/>
        <v/>
      </c>
      <c r="CM129" s="34" t="str">
        <f t="shared" ca="1" si="274"/>
        <v/>
      </c>
      <c r="CN129" s="34" t="str">
        <f t="shared" ca="1" si="274"/>
        <v/>
      </c>
      <c r="CO129" s="134" t="str">
        <f t="shared" ca="1" si="274"/>
        <v/>
      </c>
      <c r="CP129" s="133" t="str">
        <f t="shared" ca="1" si="274"/>
        <v/>
      </c>
      <c r="CQ129" s="34" t="str">
        <f t="shared" ca="1" si="274"/>
        <v/>
      </c>
      <c r="CR129" s="34" t="str">
        <f t="shared" ca="1" si="274"/>
        <v/>
      </c>
      <c r="CS129" s="134" t="str">
        <f t="shared" ca="1" si="274"/>
        <v/>
      </c>
      <c r="CT129" s="133" t="str">
        <f t="shared" ca="1" si="274"/>
        <v/>
      </c>
      <c r="CU129" s="34" t="str">
        <f t="shared" ca="1" si="274"/>
        <v/>
      </c>
      <c r="CV129" s="34" t="str">
        <f t="shared" ca="1" si="274"/>
        <v/>
      </c>
      <c r="CW129" s="134" t="str">
        <f t="shared" ca="1" si="274"/>
        <v/>
      </c>
      <c r="CX129" s="133" t="str">
        <f t="shared" ca="1" si="274"/>
        <v/>
      </c>
      <c r="CY129" s="34" t="str">
        <f t="shared" ca="1" si="274"/>
        <v/>
      </c>
      <c r="CZ129" s="34" t="str">
        <f t="shared" ca="1" si="274"/>
        <v/>
      </c>
      <c r="DA129" s="134" t="str">
        <f t="shared" ca="1" si="274"/>
        <v/>
      </c>
      <c r="DB129" s="133" t="str">
        <f t="shared" ref="DB129:DI129" ca="1" si="275">IF(NOT(DB$4="A"),DB82-DA82,"")</f>
        <v/>
      </c>
      <c r="DC129" s="34" t="str">
        <f t="shared" ca="1" si="275"/>
        <v/>
      </c>
      <c r="DD129" s="34" t="str">
        <f t="shared" ca="1" si="275"/>
        <v/>
      </c>
      <c r="DE129" s="134" t="str">
        <f t="shared" ca="1" si="275"/>
        <v/>
      </c>
      <c r="DF129" s="133" t="str">
        <f t="shared" ca="1" si="275"/>
        <v/>
      </c>
      <c r="DG129" s="34" t="str">
        <f t="shared" ca="1" si="275"/>
        <v/>
      </c>
      <c r="DH129" s="34" t="str">
        <f t="shared" ca="1" si="275"/>
        <v/>
      </c>
      <c r="DI129" s="134" t="str">
        <f t="shared" ca="1" si="275"/>
        <v/>
      </c>
      <c r="DK129" s="34" t="str">
        <f t="shared" ref="DK129:EK129" ca="1" si="276">IF(NOT(DK$4="A"),DK82-DJ82,"")</f>
        <v/>
      </c>
      <c r="DL129" s="34" t="str">
        <f t="shared" ca="1" si="276"/>
        <v/>
      </c>
      <c r="DM129" s="34" t="str">
        <f t="shared" ca="1" si="276"/>
        <v/>
      </c>
      <c r="DN129" s="34" t="str">
        <f t="shared" ca="1" si="276"/>
        <v/>
      </c>
      <c r="DO129" s="34" t="str">
        <f t="shared" ca="1" si="276"/>
        <v/>
      </c>
      <c r="DP129" s="34" t="str">
        <f t="shared" ca="1" si="276"/>
        <v/>
      </c>
      <c r="DQ129" s="34" t="str">
        <f t="shared" ca="1" si="276"/>
        <v/>
      </c>
      <c r="DR129" s="34" t="str">
        <f t="shared" ca="1" si="276"/>
        <v/>
      </c>
      <c r="DS129" s="34" t="str">
        <f t="shared" ca="1" si="276"/>
        <v/>
      </c>
      <c r="DT129" s="34" t="str">
        <f t="shared" ca="1" si="276"/>
        <v/>
      </c>
      <c r="DU129" s="34" t="str">
        <f t="shared" ca="1" si="276"/>
        <v/>
      </c>
      <c r="DV129" s="34" t="str">
        <f t="shared" ca="1" si="276"/>
        <v/>
      </c>
      <c r="DW129" s="34" t="str">
        <f t="shared" ca="1" si="276"/>
        <v/>
      </c>
      <c r="DX129" s="34" t="str">
        <f t="shared" ca="1" si="276"/>
        <v/>
      </c>
      <c r="DY129" s="34" t="str">
        <f t="shared" ca="1" si="276"/>
        <v/>
      </c>
      <c r="DZ129" s="34" t="str">
        <f t="shared" ca="1" si="276"/>
        <v/>
      </c>
      <c r="EA129" s="34" t="str">
        <f t="shared" ca="1" si="276"/>
        <v/>
      </c>
      <c r="EB129" s="34" t="str">
        <f t="shared" ca="1" si="276"/>
        <v/>
      </c>
      <c r="EC129" s="34" t="str">
        <f t="shared" ca="1" si="276"/>
        <v/>
      </c>
      <c r="ED129" s="34" t="str">
        <f t="shared" ca="1" si="276"/>
        <v/>
      </c>
      <c r="EE129" s="34" t="str">
        <f t="shared" ca="1" si="276"/>
        <v/>
      </c>
      <c r="EF129" s="34" t="str">
        <f t="shared" ca="1" si="276"/>
        <v/>
      </c>
      <c r="EG129" s="34" t="str">
        <f t="shared" ca="1" si="276"/>
        <v/>
      </c>
      <c r="EH129" s="34" t="str">
        <f t="shared" ca="1" si="276"/>
        <v/>
      </c>
      <c r="EI129" s="34" t="str">
        <f t="shared" ca="1" si="276"/>
        <v/>
      </c>
      <c r="EJ129" s="34" t="str">
        <f t="shared" ca="1" si="276"/>
        <v/>
      </c>
      <c r="EK129" s="34" t="str">
        <f t="shared" ca="1" si="276"/>
        <v/>
      </c>
    </row>
    <row r="130" spans="1:141" outlineLevel="1" x14ac:dyDescent="0.25">
      <c r="A130" s="90"/>
      <c r="B130" s="90"/>
      <c r="C130" s="111"/>
      <c r="D130" s="90"/>
      <c r="E130" t="s">
        <v>309</v>
      </c>
      <c r="F130" s="133"/>
      <c r="G130" s="34"/>
      <c r="H130" s="34"/>
      <c r="I130" s="134"/>
      <c r="J130" s="133"/>
      <c r="K130" s="34"/>
      <c r="L130" s="34"/>
      <c r="M130" s="134"/>
      <c r="N130" s="133"/>
      <c r="O130" s="34"/>
      <c r="P130" s="34"/>
      <c r="Q130" s="134"/>
      <c r="R130" s="133"/>
      <c r="S130" s="34"/>
      <c r="T130" s="34"/>
      <c r="U130" s="134"/>
      <c r="V130" s="133"/>
      <c r="W130" s="34"/>
      <c r="X130" s="34"/>
      <c r="Y130" s="134"/>
      <c r="Z130" s="133"/>
      <c r="AA130" s="34"/>
      <c r="AB130" s="34"/>
      <c r="AC130" s="134"/>
      <c r="AD130" s="133"/>
      <c r="AE130" s="34"/>
      <c r="AF130" s="34"/>
      <c r="AG130" s="134"/>
      <c r="AH130" s="133"/>
      <c r="AI130" s="34"/>
      <c r="AJ130" s="34"/>
      <c r="AK130" s="134"/>
      <c r="AL130" s="133"/>
      <c r="AM130" s="34"/>
      <c r="AN130" s="34"/>
      <c r="AO130" s="134"/>
      <c r="AP130" s="133" t="e">
        <f t="shared" ref="AP130:BU130" ca="1" si="277">IF(NOT(AP$4="A"),(AP68-AO68)+(AP73-AO73),"")</f>
        <v>#VALUE!</v>
      </c>
      <c r="AQ130" s="34" t="e">
        <f t="shared" ca="1" si="277"/>
        <v>#VALUE!</v>
      </c>
      <c r="AR130" s="34" t="e">
        <f t="shared" ca="1" si="277"/>
        <v>#VALUE!</v>
      </c>
      <c r="AS130" s="134" t="e">
        <f t="shared" ca="1" si="277"/>
        <v>#VALUE!</v>
      </c>
      <c r="AT130" s="133" t="e">
        <f t="shared" ca="1" si="277"/>
        <v>#VALUE!</v>
      </c>
      <c r="AU130" s="34" t="e">
        <f t="shared" ca="1" si="277"/>
        <v>#VALUE!</v>
      </c>
      <c r="AV130" s="34" t="e">
        <f t="shared" ca="1" si="277"/>
        <v>#VALUE!</v>
      </c>
      <c r="AW130" s="134" t="e">
        <f t="shared" ca="1" si="277"/>
        <v>#VALUE!</v>
      </c>
      <c r="AX130" s="133" t="e">
        <f t="shared" ca="1" si="277"/>
        <v>#VALUE!</v>
      </c>
      <c r="AY130" s="34" t="e">
        <f t="shared" ca="1" si="277"/>
        <v>#VALUE!</v>
      </c>
      <c r="AZ130" s="34" t="e">
        <f t="shared" ca="1" si="277"/>
        <v>#VALUE!</v>
      </c>
      <c r="BA130" s="134" t="e">
        <f t="shared" ca="1" si="277"/>
        <v>#VALUE!</v>
      </c>
      <c r="BB130" s="133" t="e">
        <f t="shared" ca="1" si="277"/>
        <v>#VALUE!</v>
      </c>
      <c r="BC130" s="34" t="e">
        <f t="shared" ca="1" si="277"/>
        <v>#VALUE!</v>
      </c>
      <c r="BD130" s="34" t="e">
        <f t="shared" ca="1" si="277"/>
        <v>#VALUE!</v>
      </c>
      <c r="BE130" s="134" t="e">
        <f t="shared" ca="1" si="277"/>
        <v>#VALUE!</v>
      </c>
      <c r="BF130" s="133" t="e">
        <f t="shared" ca="1" si="277"/>
        <v>#VALUE!</v>
      </c>
      <c r="BG130" s="34" t="e">
        <f t="shared" ca="1" si="277"/>
        <v>#VALUE!</v>
      </c>
      <c r="BH130" s="34" t="e">
        <f t="shared" ca="1" si="277"/>
        <v>#VALUE!</v>
      </c>
      <c r="BI130" s="134" t="e">
        <f t="shared" ca="1" si="277"/>
        <v>#VALUE!</v>
      </c>
      <c r="BJ130" s="133" t="e">
        <f t="shared" ca="1" si="277"/>
        <v>#VALUE!</v>
      </c>
      <c r="BK130" s="34" t="e">
        <f t="shared" ca="1" si="277"/>
        <v>#VALUE!</v>
      </c>
      <c r="BL130" s="34" t="e">
        <f t="shared" ca="1" si="277"/>
        <v>#VALUE!</v>
      </c>
      <c r="BM130" s="134" t="e">
        <f t="shared" ca="1" si="277"/>
        <v>#VALUE!</v>
      </c>
      <c r="BN130" s="133" t="e">
        <f t="shared" ca="1" si="277"/>
        <v>#VALUE!</v>
      </c>
      <c r="BO130" s="34" t="e">
        <f t="shared" ca="1" si="277"/>
        <v>#VALUE!</v>
      </c>
      <c r="BP130" s="34" t="e">
        <f t="shared" ca="1" si="277"/>
        <v>#VALUE!</v>
      </c>
      <c r="BQ130" s="134" t="e">
        <f t="shared" ca="1" si="277"/>
        <v>#VALUE!</v>
      </c>
      <c r="BR130" s="133" t="e">
        <f t="shared" ca="1" si="277"/>
        <v>#VALUE!</v>
      </c>
      <c r="BS130" s="34" t="e">
        <f t="shared" ca="1" si="277"/>
        <v>#VALUE!</v>
      </c>
      <c r="BT130" s="34" t="e">
        <f t="shared" ca="1" si="277"/>
        <v>#VALUE!</v>
      </c>
      <c r="BU130" s="134" t="e">
        <f t="shared" ca="1" si="277"/>
        <v>#VALUE!</v>
      </c>
      <c r="BV130" s="133" t="e">
        <f t="shared" ref="BV130:DA130" ca="1" si="278">IF(NOT(BV$4="A"),(BV68-BU68)+(BV73-BU73),"")</f>
        <v>#VALUE!</v>
      </c>
      <c r="BW130" s="34" t="e">
        <f t="shared" ca="1" si="278"/>
        <v>#VALUE!</v>
      </c>
      <c r="BX130" s="34" t="e">
        <f t="shared" ca="1" si="278"/>
        <v>#VALUE!</v>
      </c>
      <c r="BY130" s="134" t="e">
        <f t="shared" ca="1" si="278"/>
        <v>#VALUE!</v>
      </c>
      <c r="BZ130" s="133" t="e">
        <f t="shared" ca="1" si="278"/>
        <v>#VALUE!</v>
      </c>
      <c r="CA130" s="34" t="e">
        <f t="shared" ca="1" si="278"/>
        <v>#VALUE!</v>
      </c>
      <c r="CB130" s="34" t="e">
        <f t="shared" ca="1" si="278"/>
        <v>#VALUE!</v>
      </c>
      <c r="CC130" s="134" t="e">
        <f t="shared" ca="1" si="278"/>
        <v>#VALUE!</v>
      </c>
      <c r="CD130" s="133" t="e">
        <f t="shared" ca="1" si="278"/>
        <v>#VALUE!</v>
      </c>
      <c r="CE130" s="34" t="e">
        <f t="shared" ca="1" si="278"/>
        <v>#VALUE!</v>
      </c>
      <c r="CF130" s="34" t="e">
        <f t="shared" ca="1" si="278"/>
        <v>#VALUE!</v>
      </c>
      <c r="CG130" s="134" t="e">
        <f t="shared" ca="1" si="278"/>
        <v>#VALUE!</v>
      </c>
      <c r="CH130" s="133" t="str">
        <f t="shared" ca="1" si="278"/>
        <v/>
      </c>
      <c r="CI130" s="34" t="str">
        <f t="shared" ca="1" si="278"/>
        <v/>
      </c>
      <c r="CJ130" s="34" t="str">
        <f t="shared" ca="1" si="278"/>
        <v/>
      </c>
      <c r="CK130" s="134" t="str">
        <f t="shared" ca="1" si="278"/>
        <v/>
      </c>
      <c r="CL130" s="133" t="str">
        <f t="shared" ca="1" si="278"/>
        <v/>
      </c>
      <c r="CM130" s="34" t="str">
        <f t="shared" ca="1" si="278"/>
        <v/>
      </c>
      <c r="CN130" s="34" t="str">
        <f t="shared" ca="1" si="278"/>
        <v/>
      </c>
      <c r="CO130" s="134" t="str">
        <f t="shared" ca="1" si="278"/>
        <v/>
      </c>
      <c r="CP130" s="133" t="str">
        <f t="shared" ca="1" si="278"/>
        <v/>
      </c>
      <c r="CQ130" s="34" t="str">
        <f t="shared" ca="1" si="278"/>
        <v/>
      </c>
      <c r="CR130" s="34" t="str">
        <f t="shared" ca="1" si="278"/>
        <v/>
      </c>
      <c r="CS130" s="134" t="str">
        <f t="shared" ca="1" si="278"/>
        <v/>
      </c>
      <c r="CT130" s="133" t="str">
        <f t="shared" ca="1" si="278"/>
        <v/>
      </c>
      <c r="CU130" s="34" t="str">
        <f t="shared" ca="1" si="278"/>
        <v/>
      </c>
      <c r="CV130" s="34" t="str">
        <f t="shared" ca="1" si="278"/>
        <v/>
      </c>
      <c r="CW130" s="134" t="str">
        <f t="shared" ca="1" si="278"/>
        <v/>
      </c>
      <c r="CX130" s="133" t="str">
        <f t="shared" ca="1" si="278"/>
        <v/>
      </c>
      <c r="CY130" s="34" t="str">
        <f t="shared" ca="1" si="278"/>
        <v/>
      </c>
      <c r="CZ130" s="34" t="str">
        <f t="shared" ca="1" si="278"/>
        <v/>
      </c>
      <c r="DA130" s="134" t="str">
        <f t="shared" ca="1" si="278"/>
        <v/>
      </c>
      <c r="DB130" s="133" t="str">
        <f t="shared" ref="DB130:DI130" ca="1" si="279">IF(NOT(DB$4="A"),(DB68-DA68)+(DB73-DA73),"")</f>
        <v/>
      </c>
      <c r="DC130" s="34" t="str">
        <f t="shared" ca="1" si="279"/>
        <v/>
      </c>
      <c r="DD130" s="34" t="str">
        <f t="shared" ca="1" si="279"/>
        <v/>
      </c>
      <c r="DE130" s="134" t="str">
        <f t="shared" ca="1" si="279"/>
        <v/>
      </c>
      <c r="DF130" s="133" t="str">
        <f t="shared" ca="1" si="279"/>
        <v/>
      </c>
      <c r="DG130" s="34" t="str">
        <f t="shared" ca="1" si="279"/>
        <v/>
      </c>
      <c r="DH130" s="34" t="str">
        <f t="shared" ca="1" si="279"/>
        <v/>
      </c>
      <c r="DI130" s="134" t="str">
        <f t="shared" ca="1" si="279"/>
        <v/>
      </c>
      <c r="DK130" s="34" t="str">
        <f t="shared" ref="DK130:EK130" ca="1" si="280">IF(NOT(DK$4="A"),(DK68-DJ68)+(DK73-DJ73),"")</f>
        <v/>
      </c>
      <c r="DL130" s="34" t="str">
        <f t="shared" ca="1" si="280"/>
        <v/>
      </c>
      <c r="DM130" s="34" t="str">
        <f t="shared" ca="1" si="280"/>
        <v/>
      </c>
      <c r="DN130" s="34" t="str">
        <f t="shared" ca="1" si="280"/>
        <v/>
      </c>
      <c r="DO130" s="34" t="str">
        <f t="shared" ca="1" si="280"/>
        <v/>
      </c>
      <c r="DP130" s="34" t="str">
        <f t="shared" ca="1" si="280"/>
        <v/>
      </c>
      <c r="DQ130" s="34" t="str">
        <f t="shared" ca="1" si="280"/>
        <v/>
      </c>
      <c r="DR130" s="34" t="str">
        <f t="shared" ca="1" si="280"/>
        <v/>
      </c>
      <c r="DS130" s="34" t="str">
        <f t="shared" ca="1" si="280"/>
        <v/>
      </c>
      <c r="DT130" s="34" t="str">
        <f t="shared" ca="1" si="280"/>
        <v/>
      </c>
      <c r="DU130" s="34" t="str">
        <f t="shared" ca="1" si="280"/>
        <v/>
      </c>
      <c r="DV130" s="34" t="str">
        <f t="shared" ca="1" si="280"/>
        <v/>
      </c>
      <c r="DW130" s="34" t="str">
        <f t="shared" ca="1" si="280"/>
        <v/>
      </c>
      <c r="DX130" s="34" t="str">
        <f t="shared" ca="1" si="280"/>
        <v/>
      </c>
      <c r="DY130" s="34" t="str">
        <f t="shared" ca="1" si="280"/>
        <v/>
      </c>
      <c r="DZ130" s="34" t="str">
        <f t="shared" ca="1" si="280"/>
        <v/>
      </c>
      <c r="EA130" s="34" t="str">
        <f t="shared" ca="1" si="280"/>
        <v/>
      </c>
      <c r="EB130" s="34" t="str">
        <f t="shared" ca="1" si="280"/>
        <v/>
      </c>
      <c r="EC130" s="34" t="str">
        <f t="shared" ca="1" si="280"/>
        <v/>
      </c>
      <c r="ED130" s="34" t="str">
        <f t="shared" ca="1" si="280"/>
        <v/>
      </c>
      <c r="EE130" s="34" t="str">
        <f t="shared" ca="1" si="280"/>
        <v/>
      </c>
      <c r="EF130" s="34" t="str">
        <f t="shared" ca="1" si="280"/>
        <v/>
      </c>
      <c r="EG130" s="34" t="str">
        <f t="shared" ca="1" si="280"/>
        <v/>
      </c>
      <c r="EH130" s="34" t="str">
        <f t="shared" ca="1" si="280"/>
        <v/>
      </c>
      <c r="EI130" s="34" t="str">
        <f t="shared" ca="1" si="280"/>
        <v/>
      </c>
      <c r="EJ130" s="34" t="str">
        <f t="shared" ca="1" si="280"/>
        <v/>
      </c>
      <c r="EK130" s="34" t="str">
        <f t="shared" ca="1" si="280"/>
        <v/>
      </c>
    </row>
    <row r="131" spans="1:141" outlineLevel="1" x14ac:dyDescent="0.25">
      <c r="A131" s="90"/>
      <c r="B131" s="90"/>
      <c r="C131" s="111"/>
      <c r="D131" s="90"/>
      <c r="E131" s="135" t="s">
        <v>304</v>
      </c>
      <c r="F131" s="133"/>
      <c r="G131" s="34"/>
      <c r="H131" s="34"/>
      <c r="I131" s="134"/>
      <c r="J131" s="133"/>
      <c r="K131" s="34"/>
      <c r="L131" s="34"/>
      <c r="M131" s="134"/>
      <c r="N131" s="133"/>
      <c r="O131" s="34"/>
      <c r="P131" s="34"/>
      <c r="Q131" s="134"/>
      <c r="R131" s="133"/>
      <c r="S131" s="34"/>
      <c r="T131" s="34"/>
      <c r="U131" s="134"/>
      <c r="V131" s="133"/>
      <c r="W131" s="34"/>
      <c r="X131" s="34"/>
      <c r="Y131" s="134"/>
      <c r="Z131" s="133"/>
      <c r="AA131" s="34"/>
      <c r="AB131" s="34"/>
      <c r="AC131" s="134"/>
      <c r="AD131" s="133"/>
      <c r="AE131" s="34"/>
      <c r="AF131" s="34"/>
      <c r="AG131" s="134"/>
      <c r="AH131" s="133"/>
      <c r="AI131" s="34"/>
      <c r="AJ131" s="34"/>
      <c r="AK131" s="134"/>
      <c r="AL131" s="133"/>
      <c r="AM131" s="34"/>
      <c r="AN131" s="34"/>
      <c r="AO131" s="134"/>
      <c r="AP131" s="136"/>
      <c r="AQ131" s="137"/>
      <c r="AR131" s="137"/>
      <c r="AS131" s="138"/>
      <c r="AT131" s="136"/>
      <c r="AU131" s="137"/>
      <c r="AV131" s="137"/>
      <c r="AW131" s="138"/>
      <c r="AX131" s="136"/>
      <c r="AY131" s="137"/>
      <c r="AZ131" s="137"/>
      <c r="BA131" s="138"/>
      <c r="BB131" s="136"/>
      <c r="BC131" s="137"/>
      <c r="BD131" s="137"/>
      <c r="BE131" s="138"/>
      <c r="BF131" s="136"/>
      <c r="BG131" s="137"/>
      <c r="BH131" s="137"/>
      <c r="BI131" s="138"/>
      <c r="BJ131" s="136"/>
      <c r="BK131" s="137"/>
      <c r="BL131" s="137"/>
      <c r="BM131" s="138"/>
      <c r="BN131" s="136"/>
      <c r="BO131" s="137"/>
      <c r="BP131" s="137"/>
      <c r="BQ131" s="138"/>
      <c r="BR131" s="136"/>
      <c r="BS131" s="137"/>
      <c r="BT131" s="137"/>
      <c r="BU131" s="138"/>
      <c r="BV131" s="136"/>
      <c r="BW131" s="137"/>
      <c r="BX131" s="137"/>
      <c r="BY131" s="138"/>
      <c r="BZ131" s="136"/>
      <c r="CA131" s="137"/>
      <c r="CB131" s="137"/>
      <c r="CC131" s="138"/>
      <c r="CD131" s="136"/>
      <c r="CE131" s="137"/>
      <c r="CF131" s="137"/>
      <c r="CG131" s="138"/>
      <c r="CH131" s="136"/>
      <c r="CI131" s="137"/>
      <c r="CJ131" s="137"/>
      <c r="CK131" s="138"/>
      <c r="CL131" s="136"/>
      <c r="CM131" s="137"/>
      <c r="CN131" s="137"/>
      <c r="CO131" s="138"/>
      <c r="CP131" s="136"/>
      <c r="CQ131" s="137"/>
      <c r="CR131" s="137"/>
      <c r="CS131" s="138"/>
      <c r="CT131" s="136"/>
      <c r="CU131" s="137"/>
      <c r="CV131" s="137"/>
      <c r="CW131" s="138"/>
      <c r="CX131" s="136"/>
      <c r="CY131" s="137"/>
      <c r="CZ131" s="137"/>
      <c r="DA131" s="138"/>
      <c r="DB131" s="136"/>
      <c r="DC131" s="137"/>
      <c r="DD131" s="137"/>
      <c r="DE131" s="138"/>
      <c r="DF131" s="136"/>
      <c r="DG131" s="137"/>
      <c r="DH131" s="137"/>
      <c r="DI131" s="138"/>
      <c r="DK131" s="137"/>
      <c r="DL131" s="137"/>
      <c r="DM131" s="137"/>
      <c r="DN131" s="137"/>
      <c r="DO131" s="137"/>
      <c r="DP131" s="137"/>
      <c r="DQ131" s="137"/>
      <c r="DR131" s="137"/>
      <c r="DS131" s="137"/>
      <c r="DT131" s="137"/>
      <c r="DU131" s="137"/>
      <c r="DV131" s="137"/>
      <c r="DW131" s="137"/>
      <c r="DX131" s="137"/>
      <c r="DY131" s="137"/>
      <c r="DZ131" s="137"/>
      <c r="EA131" s="137"/>
      <c r="EB131" s="137"/>
      <c r="EC131" s="137"/>
      <c r="ED131" s="137"/>
      <c r="EE131" s="137"/>
      <c r="EF131" s="137"/>
      <c r="EG131" s="137"/>
      <c r="EH131" s="137"/>
      <c r="EI131" s="137"/>
      <c r="EJ131" s="137"/>
      <c r="EK131" s="137"/>
    </row>
    <row r="132" spans="1:141" outlineLevel="1" x14ac:dyDescent="0.25">
      <c r="A132" s="90"/>
      <c r="B132" s="90"/>
      <c r="C132" s="111"/>
      <c r="D132" s="90"/>
      <c r="E132" s="36" t="s">
        <v>310</v>
      </c>
      <c r="F132" s="105"/>
      <c r="G132" s="106"/>
      <c r="H132" s="106"/>
      <c r="I132" s="107"/>
      <c r="J132" s="105"/>
      <c r="K132" s="106"/>
      <c r="L132" s="106"/>
      <c r="M132" s="107"/>
      <c r="N132" s="105"/>
      <c r="O132" s="106"/>
      <c r="P132" s="106"/>
      <c r="Q132" s="107"/>
      <c r="R132" s="105"/>
      <c r="S132" s="106"/>
      <c r="T132" s="106"/>
      <c r="U132" s="107"/>
      <c r="V132" s="105"/>
      <c r="W132" s="106"/>
      <c r="X132" s="106"/>
      <c r="Y132" s="107"/>
      <c r="Z132" s="105"/>
      <c r="AA132" s="106"/>
      <c r="AB132" s="106"/>
      <c r="AC132" s="107"/>
      <c r="AD132" s="105"/>
      <c r="AE132" s="106"/>
      <c r="AF132" s="106"/>
      <c r="AG132" s="107"/>
      <c r="AH132" s="105"/>
      <c r="AI132" s="106"/>
      <c r="AJ132" s="106"/>
      <c r="AK132" s="107"/>
      <c r="AL132" s="105"/>
      <c r="AM132" s="106"/>
      <c r="AN132" s="106"/>
      <c r="AO132" s="107"/>
      <c r="AP132" s="105" t="e">
        <f ca="1">IF(NOT(AP$4="A"),SUM(AP127:AP131),"")</f>
        <v>#VALUE!</v>
      </c>
      <c r="AQ132" s="106" t="e">
        <f t="shared" ref="AQ132:DB132" ca="1" si="281">IF(NOT(AQ$4="A"),SUM(AQ127:AQ131),"")</f>
        <v>#VALUE!</v>
      </c>
      <c r="AR132" s="106" t="e">
        <f t="shared" ca="1" si="281"/>
        <v>#VALUE!</v>
      </c>
      <c r="AS132" s="107" t="e">
        <f t="shared" ca="1" si="281"/>
        <v>#VALUE!</v>
      </c>
      <c r="AT132" s="105" t="e">
        <f t="shared" ca="1" si="281"/>
        <v>#VALUE!</v>
      </c>
      <c r="AU132" s="106" t="e">
        <f t="shared" ca="1" si="281"/>
        <v>#VALUE!</v>
      </c>
      <c r="AV132" s="106" t="e">
        <f t="shared" ca="1" si="281"/>
        <v>#VALUE!</v>
      </c>
      <c r="AW132" s="107" t="e">
        <f t="shared" ca="1" si="281"/>
        <v>#VALUE!</v>
      </c>
      <c r="AX132" s="105" t="e">
        <f t="shared" ca="1" si="281"/>
        <v>#VALUE!</v>
      </c>
      <c r="AY132" s="106" t="e">
        <f t="shared" ca="1" si="281"/>
        <v>#VALUE!</v>
      </c>
      <c r="AZ132" s="106" t="e">
        <f t="shared" ca="1" si="281"/>
        <v>#VALUE!</v>
      </c>
      <c r="BA132" s="107" t="e">
        <f t="shared" ca="1" si="281"/>
        <v>#VALUE!</v>
      </c>
      <c r="BB132" s="105" t="e">
        <f t="shared" ca="1" si="281"/>
        <v>#VALUE!</v>
      </c>
      <c r="BC132" s="106" t="e">
        <f t="shared" ca="1" si="281"/>
        <v>#VALUE!</v>
      </c>
      <c r="BD132" s="106" t="e">
        <f t="shared" ca="1" si="281"/>
        <v>#VALUE!</v>
      </c>
      <c r="BE132" s="107" t="e">
        <f t="shared" ca="1" si="281"/>
        <v>#VALUE!</v>
      </c>
      <c r="BF132" s="105" t="e">
        <f t="shared" ca="1" si="281"/>
        <v>#VALUE!</v>
      </c>
      <c r="BG132" s="106" t="e">
        <f t="shared" ca="1" si="281"/>
        <v>#VALUE!</v>
      </c>
      <c r="BH132" s="106" t="e">
        <f t="shared" ca="1" si="281"/>
        <v>#VALUE!</v>
      </c>
      <c r="BI132" s="107" t="e">
        <f t="shared" ca="1" si="281"/>
        <v>#VALUE!</v>
      </c>
      <c r="BJ132" s="105" t="e">
        <f t="shared" ca="1" si="281"/>
        <v>#VALUE!</v>
      </c>
      <c r="BK132" s="106" t="e">
        <f t="shared" ca="1" si="281"/>
        <v>#VALUE!</v>
      </c>
      <c r="BL132" s="106" t="e">
        <f t="shared" ca="1" si="281"/>
        <v>#VALUE!</v>
      </c>
      <c r="BM132" s="107" t="e">
        <f t="shared" ca="1" si="281"/>
        <v>#VALUE!</v>
      </c>
      <c r="BN132" s="105" t="e">
        <f t="shared" ca="1" si="281"/>
        <v>#VALUE!</v>
      </c>
      <c r="BO132" s="106" t="e">
        <f t="shared" ca="1" si="281"/>
        <v>#VALUE!</v>
      </c>
      <c r="BP132" s="106" t="e">
        <f t="shared" ca="1" si="281"/>
        <v>#VALUE!</v>
      </c>
      <c r="BQ132" s="107" t="e">
        <f t="shared" ca="1" si="281"/>
        <v>#VALUE!</v>
      </c>
      <c r="BR132" s="105" t="e">
        <f t="shared" ca="1" si="281"/>
        <v>#VALUE!</v>
      </c>
      <c r="BS132" s="106" t="e">
        <f t="shared" ca="1" si="281"/>
        <v>#VALUE!</v>
      </c>
      <c r="BT132" s="106" t="e">
        <f t="shared" ca="1" si="281"/>
        <v>#VALUE!</v>
      </c>
      <c r="BU132" s="107" t="e">
        <f t="shared" ca="1" si="281"/>
        <v>#VALUE!</v>
      </c>
      <c r="BV132" s="105" t="e">
        <f t="shared" ca="1" si="281"/>
        <v>#VALUE!</v>
      </c>
      <c r="BW132" s="106" t="e">
        <f t="shared" ca="1" si="281"/>
        <v>#VALUE!</v>
      </c>
      <c r="BX132" s="106" t="e">
        <f t="shared" ca="1" si="281"/>
        <v>#VALUE!</v>
      </c>
      <c r="BY132" s="107" t="e">
        <f t="shared" ca="1" si="281"/>
        <v>#VALUE!</v>
      </c>
      <c r="BZ132" s="105" t="e">
        <f t="shared" ca="1" si="281"/>
        <v>#VALUE!</v>
      </c>
      <c r="CA132" s="106" t="e">
        <f t="shared" ca="1" si="281"/>
        <v>#VALUE!</v>
      </c>
      <c r="CB132" s="106" t="e">
        <f t="shared" ca="1" si="281"/>
        <v>#VALUE!</v>
      </c>
      <c r="CC132" s="107" t="e">
        <f t="shared" ca="1" si="281"/>
        <v>#VALUE!</v>
      </c>
      <c r="CD132" s="105" t="e">
        <f t="shared" ca="1" si="281"/>
        <v>#VALUE!</v>
      </c>
      <c r="CE132" s="106" t="e">
        <f t="shared" ca="1" si="281"/>
        <v>#VALUE!</v>
      </c>
      <c r="CF132" s="106" t="e">
        <f t="shared" ca="1" si="281"/>
        <v>#VALUE!</v>
      </c>
      <c r="CG132" s="107" t="e">
        <f t="shared" ca="1" si="281"/>
        <v>#VALUE!</v>
      </c>
      <c r="CH132" s="105" t="str">
        <f t="shared" ca="1" si="281"/>
        <v/>
      </c>
      <c r="CI132" s="106" t="str">
        <f t="shared" ca="1" si="281"/>
        <v/>
      </c>
      <c r="CJ132" s="106" t="str">
        <f t="shared" ca="1" si="281"/>
        <v/>
      </c>
      <c r="CK132" s="107" t="str">
        <f t="shared" ca="1" si="281"/>
        <v/>
      </c>
      <c r="CL132" s="105" t="str">
        <f t="shared" ca="1" si="281"/>
        <v/>
      </c>
      <c r="CM132" s="106" t="str">
        <f t="shared" ca="1" si="281"/>
        <v/>
      </c>
      <c r="CN132" s="106" t="str">
        <f t="shared" ca="1" si="281"/>
        <v/>
      </c>
      <c r="CO132" s="107" t="str">
        <f t="shared" ca="1" si="281"/>
        <v/>
      </c>
      <c r="CP132" s="105" t="str">
        <f t="shared" ca="1" si="281"/>
        <v/>
      </c>
      <c r="CQ132" s="106" t="str">
        <f t="shared" ca="1" si="281"/>
        <v/>
      </c>
      <c r="CR132" s="106" t="str">
        <f t="shared" ca="1" si="281"/>
        <v/>
      </c>
      <c r="CS132" s="107" t="str">
        <f t="shared" ca="1" si="281"/>
        <v/>
      </c>
      <c r="CT132" s="105" t="str">
        <f t="shared" ca="1" si="281"/>
        <v/>
      </c>
      <c r="CU132" s="106" t="str">
        <f t="shared" ca="1" si="281"/>
        <v/>
      </c>
      <c r="CV132" s="106" t="str">
        <f t="shared" ca="1" si="281"/>
        <v/>
      </c>
      <c r="CW132" s="107" t="str">
        <f t="shared" ca="1" si="281"/>
        <v/>
      </c>
      <c r="CX132" s="105" t="str">
        <f t="shared" ca="1" si="281"/>
        <v/>
      </c>
      <c r="CY132" s="106" t="str">
        <f t="shared" ca="1" si="281"/>
        <v/>
      </c>
      <c r="CZ132" s="106" t="str">
        <f t="shared" ca="1" si="281"/>
        <v/>
      </c>
      <c r="DA132" s="107" t="str">
        <f t="shared" ca="1" si="281"/>
        <v/>
      </c>
      <c r="DB132" s="105" t="str">
        <f t="shared" ca="1" si="281"/>
        <v/>
      </c>
      <c r="DC132" s="106" t="str">
        <f t="shared" ref="DC132:DI132" ca="1" si="282">IF(NOT(DC$4="A"),SUM(DC127:DC131),"")</f>
        <v/>
      </c>
      <c r="DD132" s="106" t="str">
        <f t="shared" ca="1" si="282"/>
        <v/>
      </c>
      <c r="DE132" s="107" t="str">
        <f t="shared" ca="1" si="282"/>
        <v/>
      </c>
      <c r="DF132" s="105" t="str">
        <f t="shared" ca="1" si="282"/>
        <v/>
      </c>
      <c r="DG132" s="106" t="str">
        <f t="shared" ca="1" si="282"/>
        <v/>
      </c>
      <c r="DH132" s="106" t="str">
        <f t="shared" ca="1" si="282"/>
        <v/>
      </c>
      <c r="DI132" s="107" t="str">
        <f t="shared" ca="1" si="282"/>
        <v/>
      </c>
      <c r="DK132" s="106" t="str">
        <f t="shared" ref="DK132:EK132" ca="1" si="283">IF(NOT(DK$4="A"),SUM(DK127:DK131),"")</f>
        <v/>
      </c>
      <c r="DL132" s="106" t="str">
        <f t="shared" ca="1" si="283"/>
        <v/>
      </c>
      <c r="DM132" s="106" t="str">
        <f t="shared" ca="1" si="283"/>
        <v/>
      </c>
      <c r="DN132" s="106" t="str">
        <f t="shared" ca="1" si="283"/>
        <v/>
      </c>
      <c r="DO132" s="106" t="str">
        <f t="shared" ca="1" si="283"/>
        <v/>
      </c>
      <c r="DP132" s="106" t="str">
        <f t="shared" ca="1" si="283"/>
        <v/>
      </c>
      <c r="DQ132" s="106" t="str">
        <f t="shared" ca="1" si="283"/>
        <v/>
      </c>
      <c r="DR132" s="106" t="str">
        <f t="shared" ca="1" si="283"/>
        <v/>
      </c>
      <c r="DS132" s="106" t="str">
        <f t="shared" ca="1" si="283"/>
        <v/>
      </c>
      <c r="DT132" s="106" t="str">
        <f t="shared" ca="1" si="283"/>
        <v/>
      </c>
      <c r="DU132" s="106" t="str">
        <f t="shared" ca="1" si="283"/>
        <v/>
      </c>
      <c r="DV132" s="106" t="str">
        <f t="shared" ca="1" si="283"/>
        <v/>
      </c>
      <c r="DW132" s="106" t="str">
        <f t="shared" ca="1" si="283"/>
        <v/>
      </c>
      <c r="DX132" s="106" t="str">
        <f t="shared" ca="1" si="283"/>
        <v/>
      </c>
      <c r="DY132" s="106" t="str">
        <f t="shared" ca="1" si="283"/>
        <v/>
      </c>
      <c r="DZ132" s="106" t="str">
        <f t="shared" ca="1" si="283"/>
        <v/>
      </c>
      <c r="EA132" s="106" t="str">
        <f t="shared" ca="1" si="283"/>
        <v/>
      </c>
      <c r="EB132" s="106" t="str">
        <f t="shared" ca="1" si="283"/>
        <v/>
      </c>
      <c r="EC132" s="106" t="str">
        <f t="shared" ca="1" si="283"/>
        <v/>
      </c>
      <c r="ED132" s="106" t="str">
        <f t="shared" ca="1" si="283"/>
        <v/>
      </c>
      <c r="EE132" s="106" t="str">
        <f t="shared" ca="1" si="283"/>
        <v/>
      </c>
      <c r="EF132" s="106" t="str">
        <f t="shared" ca="1" si="283"/>
        <v/>
      </c>
      <c r="EG132" s="106" t="str">
        <f t="shared" ca="1" si="283"/>
        <v/>
      </c>
      <c r="EH132" s="106" t="str">
        <f t="shared" ca="1" si="283"/>
        <v/>
      </c>
      <c r="EI132" s="106" t="str">
        <f t="shared" ca="1" si="283"/>
        <v/>
      </c>
      <c r="EJ132" s="106" t="str">
        <f t="shared" ca="1" si="283"/>
        <v/>
      </c>
      <c r="EK132" s="106" t="str">
        <f t="shared" ca="1" si="283"/>
        <v/>
      </c>
    </row>
    <row r="133" spans="1:141" outlineLevel="1" x14ac:dyDescent="0.25">
      <c r="A133" s="90"/>
      <c r="B133" s="90"/>
      <c r="C133" s="111"/>
      <c r="D133" s="90"/>
      <c r="F133" s="133"/>
      <c r="G133" s="34"/>
      <c r="H133" s="34"/>
      <c r="I133" s="134"/>
      <c r="J133" s="133"/>
      <c r="K133" s="34"/>
      <c r="L133" s="34"/>
      <c r="M133" s="134"/>
      <c r="N133" s="133"/>
      <c r="O133" s="34"/>
      <c r="P133" s="34"/>
      <c r="Q133" s="134"/>
      <c r="R133" s="133"/>
      <c r="S133" s="34"/>
      <c r="T133" s="34"/>
      <c r="U133" s="134"/>
      <c r="V133" s="133"/>
      <c r="W133" s="34"/>
      <c r="X133" s="34"/>
      <c r="Y133" s="134"/>
      <c r="Z133" s="133"/>
      <c r="AA133" s="34"/>
      <c r="AB133" s="34"/>
      <c r="AC133" s="134"/>
      <c r="AD133" s="133"/>
      <c r="AE133" s="34"/>
      <c r="AF133" s="34"/>
      <c r="AG133" s="134"/>
      <c r="AH133" s="133"/>
      <c r="AI133" s="34"/>
      <c r="AJ133" s="34"/>
      <c r="AK133" s="134"/>
      <c r="AL133" s="133"/>
      <c r="AM133" s="34"/>
      <c r="AN133" s="34"/>
      <c r="AO133" s="134"/>
      <c r="AP133" s="133"/>
      <c r="AQ133" s="34"/>
      <c r="AR133" s="34"/>
      <c r="AS133" s="134"/>
      <c r="AT133" s="133"/>
      <c r="AU133" s="34"/>
      <c r="AV133" s="34"/>
      <c r="AW133" s="134"/>
      <c r="AX133" s="133"/>
      <c r="AY133" s="34"/>
      <c r="AZ133" s="34"/>
      <c r="BA133" s="134"/>
      <c r="BB133" s="133"/>
      <c r="BC133" s="34"/>
      <c r="BD133" s="34"/>
      <c r="BE133" s="134"/>
      <c r="BF133" s="133"/>
      <c r="BG133" s="34"/>
      <c r="BH133" s="34"/>
      <c r="BI133" s="134"/>
      <c r="BJ133" s="133"/>
      <c r="BK133" s="34"/>
      <c r="BL133" s="34"/>
      <c r="BM133" s="134"/>
      <c r="BN133" s="133"/>
      <c r="BO133" s="34"/>
      <c r="BP133" s="34"/>
      <c r="BQ133" s="134"/>
      <c r="BR133" s="133"/>
      <c r="BS133" s="34"/>
      <c r="BT133" s="34"/>
      <c r="BU133" s="134"/>
      <c r="BV133" s="133"/>
      <c r="BW133" s="34"/>
      <c r="BX133" s="34"/>
      <c r="BY133" s="134"/>
      <c r="BZ133" s="133"/>
      <c r="CA133" s="34"/>
      <c r="CB133" s="34"/>
      <c r="CC133" s="134"/>
      <c r="CD133" s="133"/>
      <c r="CE133" s="34"/>
      <c r="CF133" s="34"/>
      <c r="CG133" s="134"/>
      <c r="CH133" s="133"/>
      <c r="CI133" s="34"/>
      <c r="CJ133" s="34"/>
      <c r="CK133" s="134"/>
      <c r="CL133" s="133"/>
      <c r="CM133" s="34"/>
      <c r="CN133" s="34"/>
      <c r="CO133" s="134"/>
      <c r="CP133" s="133"/>
      <c r="CQ133" s="34"/>
      <c r="CR133" s="34"/>
      <c r="CS133" s="134"/>
      <c r="CT133" s="133"/>
      <c r="CU133" s="34"/>
      <c r="CV133" s="34"/>
      <c r="CW133" s="134"/>
      <c r="CX133" s="133"/>
      <c r="CY133" s="34"/>
      <c r="CZ133" s="34"/>
      <c r="DA133" s="134"/>
      <c r="DB133" s="133"/>
      <c r="DC133" s="34"/>
      <c r="DD133" s="34"/>
      <c r="DE133" s="134"/>
      <c r="DF133" s="133"/>
      <c r="DG133" s="34"/>
      <c r="DH133" s="34"/>
      <c r="DI133" s="1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row>
    <row r="134" spans="1:141" outlineLevel="1" x14ac:dyDescent="0.25">
      <c r="A134" s="90"/>
      <c r="B134" s="90"/>
      <c r="C134" s="111"/>
      <c r="D134" s="90"/>
      <c r="E134" t="s">
        <v>311</v>
      </c>
      <c r="F134" s="133"/>
      <c r="G134" s="34"/>
      <c r="H134" s="34"/>
      <c r="I134" s="134"/>
      <c r="J134" s="133"/>
      <c r="K134" s="34"/>
      <c r="L134" s="34"/>
      <c r="M134" s="134"/>
      <c r="N134" s="133"/>
      <c r="O134" s="34"/>
      <c r="P134" s="34"/>
      <c r="Q134" s="134"/>
      <c r="R134" s="133"/>
      <c r="S134" s="34"/>
      <c r="T134" s="34"/>
      <c r="U134" s="134"/>
      <c r="V134" s="133"/>
      <c r="W134" s="34"/>
      <c r="X134" s="34"/>
      <c r="Y134" s="134"/>
      <c r="Z134" s="133"/>
      <c r="AA134" s="34"/>
      <c r="AB134" s="34"/>
      <c r="AC134" s="134"/>
      <c r="AD134" s="133"/>
      <c r="AE134" s="34"/>
      <c r="AF134" s="34"/>
      <c r="AG134" s="134"/>
      <c r="AH134" s="133"/>
      <c r="AI134" s="34"/>
      <c r="AJ134" s="34"/>
      <c r="AK134" s="134"/>
      <c r="AL134" s="133"/>
      <c r="AM134" s="34"/>
      <c r="AN134" s="34"/>
      <c r="AO134" s="134"/>
      <c r="AP134" s="133" t="e" cm="1">
        <f t="array" aca="1" ref="AP134" ca="1">IF(AND(NOT(AP$4="A"),COLUMN(AP$4)=MATCH(MAX(IF($A$4:$DI$4="A", COLUMN($A$4:$DI$4))), COLUMN($A$4:$DI$4), 0)+1),-INDEX($A$85:$DI$85,MATCH(MAX(IF($A$4:$DI$4="A", COLUMN($A$4:$DI$4))), COLUMN($A$4:$DI$4), 0)),"")</f>
        <v>#VALUE!</v>
      </c>
      <c r="AQ134" s="34" t="e" cm="1">
        <f t="array" aca="1" ref="AQ134" ca="1">IF(AND(NOT(AQ$4="A"),COLUMN(AQ$4)=MATCH(MAX(IF($A$4:$DI$4="A", COLUMN($A$4:$DI$4))), COLUMN($A$4:$DI$4), 0)+1),-INDEX($A$85:$DI$85,MATCH(MAX(IF($A$4:$DI$4="A", COLUMN($A$4:$DI$4))), COLUMN($A$4:$DI$4), 0)),"")</f>
        <v>#VALUE!</v>
      </c>
      <c r="AR134" s="34" t="e" cm="1">
        <f t="array" aca="1" ref="AR134" ca="1">IF(AND(NOT(AR$4="A"),COLUMN(AR$4)=MATCH(MAX(IF($A$4:$DI$4="A", COLUMN($A$4:$DI$4))), COLUMN($A$4:$DI$4), 0)+1),-INDEX($A$85:$DI$85,MATCH(MAX(IF($A$4:$DI$4="A", COLUMN($A$4:$DI$4))), COLUMN($A$4:$DI$4), 0)),"")</f>
        <v>#VALUE!</v>
      </c>
      <c r="AS134" s="134" t="e" cm="1">
        <f t="array" aca="1" ref="AS134" ca="1">IF(AND(NOT(AS$4="A"),COLUMN(AS$4)=MATCH(MAX(IF($A$4:$DI$4="A", COLUMN($A$4:$DI$4))), COLUMN($A$4:$DI$4), 0)+1),-INDEX($A$85:$DI$85,MATCH(MAX(IF($A$4:$DI$4="A", COLUMN($A$4:$DI$4))), COLUMN($A$4:$DI$4), 0)),"")</f>
        <v>#VALUE!</v>
      </c>
      <c r="AT134" s="133" t="e" cm="1">
        <f t="array" aca="1" ref="AT134" ca="1">IF(AND(NOT(AT$4="A"),COLUMN(AT$4)=MATCH(MAX(IF($A$4:$DI$4="A", COLUMN($A$4:$DI$4))), COLUMN($A$4:$DI$4), 0)+1),-INDEX($A$85:$DI$85,MATCH(MAX(IF($A$4:$DI$4="A", COLUMN($A$4:$DI$4))), COLUMN($A$4:$DI$4), 0)),"")</f>
        <v>#VALUE!</v>
      </c>
      <c r="AU134" s="34" t="e" cm="1">
        <f t="array" aca="1" ref="AU134" ca="1">IF(AND(NOT(AU$4="A"),COLUMN(AU$4)=MATCH(MAX(IF($A$4:$DI$4="A", COLUMN($A$4:$DI$4))), COLUMN($A$4:$DI$4), 0)+1),-INDEX($A$85:$DI$85,MATCH(MAX(IF($A$4:$DI$4="A", COLUMN($A$4:$DI$4))), COLUMN($A$4:$DI$4), 0)),"")</f>
        <v>#VALUE!</v>
      </c>
      <c r="AV134" s="34" t="e" cm="1">
        <f t="array" aca="1" ref="AV134" ca="1">IF(AND(NOT(AV$4="A"),COLUMN(AV$4)=MATCH(MAX(IF($A$4:$DI$4="A", COLUMN($A$4:$DI$4))), COLUMN($A$4:$DI$4), 0)+1),-INDEX($A$85:$DI$85,MATCH(MAX(IF($A$4:$DI$4="A", COLUMN($A$4:$DI$4))), COLUMN($A$4:$DI$4), 0)),"")</f>
        <v>#VALUE!</v>
      </c>
      <c r="AW134" s="134" t="e" cm="1">
        <f t="array" aca="1" ref="AW134" ca="1">IF(AND(NOT(AW$4="A"),COLUMN(AW$4)=MATCH(MAX(IF($A$4:$DI$4="A", COLUMN($A$4:$DI$4))), COLUMN($A$4:$DI$4), 0)+1),-INDEX($A$85:$DI$85,MATCH(MAX(IF($A$4:$DI$4="A", COLUMN($A$4:$DI$4))), COLUMN($A$4:$DI$4), 0)),"")</f>
        <v>#VALUE!</v>
      </c>
      <c r="AX134" s="133" t="e" cm="1">
        <f t="array" aca="1" ref="AX134" ca="1">IF(AND(NOT(AX$4="A"),COLUMN(AX$4)=MATCH(MAX(IF($A$4:$DI$4="A", COLUMN($A$4:$DI$4))), COLUMN($A$4:$DI$4), 0)+1),-INDEX($A$85:$DI$85,MATCH(MAX(IF($A$4:$DI$4="A", COLUMN($A$4:$DI$4))), COLUMN($A$4:$DI$4), 0)),"")</f>
        <v>#VALUE!</v>
      </c>
      <c r="AY134" s="34" t="e" cm="1">
        <f t="array" aca="1" ref="AY134" ca="1">IF(AND(NOT(AY$4="A"),COLUMN(AY$4)=MATCH(MAX(IF($A$4:$DI$4="A", COLUMN($A$4:$DI$4))), COLUMN($A$4:$DI$4), 0)+1),-INDEX($A$85:$DI$85,MATCH(MAX(IF($A$4:$DI$4="A", COLUMN($A$4:$DI$4))), COLUMN($A$4:$DI$4), 0)),"")</f>
        <v>#VALUE!</v>
      </c>
      <c r="AZ134" s="34" t="e" cm="1">
        <f t="array" aca="1" ref="AZ134" ca="1">IF(AND(NOT(AZ$4="A"),COLUMN(AZ$4)=MATCH(MAX(IF($A$4:$DI$4="A", COLUMN($A$4:$DI$4))), COLUMN($A$4:$DI$4), 0)+1),-INDEX($A$85:$DI$85,MATCH(MAX(IF($A$4:$DI$4="A", COLUMN($A$4:$DI$4))), COLUMN($A$4:$DI$4), 0)),"")</f>
        <v>#VALUE!</v>
      </c>
      <c r="BA134" s="134" t="e" cm="1">
        <f t="array" aca="1" ref="BA134" ca="1">IF(AND(NOT(BA$4="A"),COLUMN(BA$4)=MATCH(MAX(IF($A$4:$DI$4="A", COLUMN($A$4:$DI$4))), COLUMN($A$4:$DI$4), 0)+1),-INDEX($A$85:$DI$85,MATCH(MAX(IF($A$4:$DI$4="A", COLUMN($A$4:$DI$4))), COLUMN($A$4:$DI$4), 0)),"")</f>
        <v>#VALUE!</v>
      </c>
      <c r="BB134" s="133" t="e" cm="1">
        <f t="array" aca="1" ref="BB134" ca="1">IF(AND(NOT(BB$4="A"),COLUMN(BB$4)=MATCH(MAX(IF($A$4:$DI$4="A", COLUMN($A$4:$DI$4))), COLUMN($A$4:$DI$4), 0)+1),-INDEX($A$85:$DI$85,MATCH(MAX(IF($A$4:$DI$4="A", COLUMN($A$4:$DI$4))), COLUMN($A$4:$DI$4), 0)),"")</f>
        <v>#VALUE!</v>
      </c>
      <c r="BC134" s="34" t="e" cm="1">
        <f t="array" aca="1" ref="BC134" ca="1">IF(AND(NOT(BC$4="A"),COLUMN(BC$4)=MATCH(MAX(IF($A$4:$DI$4="A", COLUMN($A$4:$DI$4))), COLUMN($A$4:$DI$4), 0)+1),-INDEX($A$85:$DI$85,MATCH(MAX(IF($A$4:$DI$4="A", COLUMN($A$4:$DI$4))), COLUMN($A$4:$DI$4), 0)),"")</f>
        <v>#VALUE!</v>
      </c>
      <c r="BD134" s="34" t="e" cm="1">
        <f t="array" aca="1" ref="BD134" ca="1">IF(AND(NOT(BD$4="A"),COLUMN(BD$4)=MATCH(MAX(IF($A$4:$DI$4="A", COLUMN($A$4:$DI$4))), COLUMN($A$4:$DI$4), 0)+1),-INDEX($A$85:$DI$85,MATCH(MAX(IF($A$4:$DI$4="A", COLUMN($A$4:$DI$4))), COLUMN($A$4:$DI$4), 0)),"")</f>
        <v>#VALUE!</v>
      </c>
      <c r="BE134" s="134" t="e" cm="1">
        <f t="array" aca="1" ref="BE134" ca="1">IF(AND(NOT(BE$4="A"),COLUMN(BE$4)=MATCH(MAX(IF($A$4:$DI$4="A", COLUMN($A$4:$DI$4))), COLUMN($A$4:$DI$4), 0)+1),-INDEX($A$85:$DI$85,MATCH(MAX(IF($A$4:$DI$4="A", COLUMN($A$4:$DI$4))), COLUMN($A$4:$DI$4), 0)),"")</f>
        <v>#VALUE!</v>
      </c>
      <c r="BF134" s="133" t="e" cm="1">
        <f t="array" aca="1" ref="BF134" ca="1">IF(AND(NOT(BF$4="A"),COLUMN(BF$4)=MATCH(MAX(IF($A$4:$DI$4="A", COLUMN($A$4:$DI$4))), COLUMN($A$4:$DI$4), 0)+1),-INDEX($A$85:$DI$85,MATCH(MAX(IF($A$4:$DI$4="A", COLUMN($A$4:$DI$4))), COLUMN($A$4:$DI$4), 0)),"")</f>
        <v>#VALUE!</v>
      </c>
      <c r="BG134" s="34" t="e" cm="1">
        <f t="array" aca="1" ref="BG134" ca="1">IF(AND(NOT(BG$4="A"),COLUMN(BG$4)=MATCH(MAX(IF($A$4:$DI$4="A", COLUMN($A$4:$DI$4))), COLUMN($A$4:$DI$4), 0)+1),-INDEX($A$85:$DI$85,MATCH(MAX(IF($A$4:$DI$4="A", COLUMN($A$4:$DI$4))), COLUMN($A$4:$DI$4), 0)),"")</f>
        <v>#VALUE!</v>
      </c>
      <c r="BH134" s="34" t="e" cm="1">
        <f t="array" aca="1" ref="BH134" ca="1">IF(AND(NOT(BH$4="A"),COLUMN(BH$4)=MATCH(MAX(IF($A$4:$DI$4="A", COLUMN($A$4:$DI$4))), COLUMN($A$4:$DI$4), 0)+1),-INDEX($A$85:$DI$85,MATCH(MAX(IF($A$4:$DI$4="A", COLUMN($A$4:$DI$4))), COLUMN($A$4:$DI$4), 0)),"")</f>
        <v>#VALUE!</v>
      </c>
      <c r="BI134" s="134" t="e" cm="1">
        <f t="array" aca="1" ref="BI134" ca="1">IF(AND(NOT(BI$4="A"),COLUMN(BI$4)=MATCH(MAX(IF($A$4:$DI$4="A", COLUMN($A$4:$DI$4))), COLUMN($A$4:$DI$4), 0)+1),-INDEX($A$85:$DI$85,MATCH(MAX(IF($A$4:$DI$4="A", COLUMN($A$4:$DI$4))), COLUMN($A$4:$DI$4), 0)),"")</f>
        <v>#VALUE!</v>
      </c>
      <c r="BJ134" s="133" t="e" cm="1">
        <f t="array" aca="1" ref="BJ134" ca="1">IF(AND(NOT(BJ$4="A"),COLUMN(BJ$4)=MATCH(MAX(IF($A$4:$DI$4="A", COLUMN($A$4:$DI$4))), COLUMN($A$4:$DI$4), 0)+1),-INDEX($A$85:$DI$85,MATCH(MAX(IF($A$4:$DI$4="A", COLUMN($A$4:$DI$4))), COLUMN($A$4:$DI$4), 0)),"")</f>
        <v>#VALUE!</v>
      </c>
      <c r="BK134" s="34" t="e" cm="1">
        <f t="array" aca="1" ref="BK134" ca="1">IF(AND(NOT(BK$4="A"),COLUMN(BK$4)=MATCH(MAX(IF($A$4:$DI$4="A", COLUMN($A$4:$DI$4))), COLUMN($A$4:$DI$4), 0)+1),-INDEX($A$85:$DI$85,MATCH(MAX(IF($A$4:$DI$4="A", COLUMN($A$4:$DI$4))), COLUMN($A$4:$DI$4), 0)),"")</f>
        <v>#VALUE!</v>
      </c>
      <c r="BL134" s="34" t="e" cm="1">
        <f t="array" aca="1" ref="BL134" ca="1">IF(AND(NOT(BL$4="A"),COLUMN(BL$4)=MATCH(MAX(IF($A$4:$DI$4="A", COLUMN($A$4:$DI$4))), COLUMN($A$4:$DI$4), 0)+1),-INDEX($A$85:$DI$85,MATCH(MAX(IF($A$4:$DI$4="A", COLUMN($A$4:$DI$4))), COLUMN($A$4:$DI$4), 0)),"")</f>
        <v>#VALUE!</v>
      </c>
      <c r="BM134" s="134" t="e" cm="1">
        <f t="array" aca="1" ref="BM134" ca="1">IF(AND(NOT(BM$4="A"),COLUMN(BM$4)=MATCH(MAX(IF($A$4:$DI$4="A", COLUMN($A$4:$DI$4))), COLUMN($A$4:$DI$4), 0)+1),-INDEX($A$85:$DI$85,MATCH(MAX(IF($A$4:$DI$4="A", COLUMN($A$4:$DI$4))), COLUMN($A$4:$DI$4), 0)),"")</f>
        <v>#VALUE!</v>
      </c>
      <c r="BN134" s="133" t="e" cm="1">
        <f t="array" aca="1" ref="BN134" ca="1">IF(AND(NOT(BN$4="A"),COLUMN(BN$4)=MATCH(MAX(IF($A$4:$DI$4="A", COLUMN($A$4:$DI$4))), COLUMN($A$4:$DI$4), 0)+1),-INDEX($A$85:$DI$85,MATCH(MAX(IF($A$4:$DI$4="A", COLUMN($A$4:$DI$4))), COLUMN($A$4:$DI$4), 0)),"")</f>
        <v>#VALUE!</v>
      </c>
      <c r="BO134" s="34" t="e" cm="1">
        <f t="array" aca="1" ref="BO134" ca="1">IF(AND(NOT(BO$4="A"),COLUMN(BO$4)=MATCH(MAX(IF($A$4:$DI$4="A", COLUMN($A$4:$DI$4))), COLUMN($A$4:$DI$4), 0)+1),-INDEX($A$85:$DI$85,MATCH(MAX(IF($A$4:$DI$4="A", COLUMN($A$4:$DI$4))), COLUMN($A$4:$DI$4), 0)),"")</f>
        <v>#VALUE!</v>
      </c>
      <c r="BP134" s="34" t="e" cm="1">
        <f t="array" aca="1" ref="BP134" ca="1">IF(AND(NOT(BP$4="A"),COLUMN(BP$4)=MATCH(MAX(IF($A$4:$DI$4="A", COLUMN($A$4:$DI$4))), COLUMN($A$4:$DI$4), 0)+1),-INDEX($A$85:$DI$85,MATCH(MAX(IF($A$4:$DI$4="A", COLUMN($A$4:$DI$4))), COLUMN($A$4:$DI$4), 0)),"")</f>
        <v>#VALUE!</v>
      </c>
      <c r="BQ134" s="134" t="e" cm="1">
        <f t="array" aca="1" ref="BQ134" ca="1">IF(AND(NOT(BQ$4="A"),COLUMN(BQ$4)=MATCH(MAX(IF($A$4:$DI$4="A", COLUMN($A$4:$DI$4))), COLUMN($A$4:$DI$4), 0)+1),-INDEX($A$85:$DI$85,MATCH(MAX(IF($A$4:$DI$4="A", COLUMN($A$4:$DI$4))), COLUMN($A$4:$DI$4), 0)),"")</f>
        <v>#VALUE!</v>
      </c>
      <c r="BR134" s="133" t="e" cm="1">
        <f t="array" aca="1" ref="BR134" ca="1">IF(AND(NOT(BR$4="A"),COLUMN(BR$4)=MATCH(MAX(IF($A$4:$DI$4="A", COLUMN($A$4:$DI$4))), COLUMN($A$4:$DI$4), 0)+1),-INDEX($A$85:$DI$85,MATCH(MAX(IF($A$4:$DI$4="A", COLUMN($A$4:$DI$4))), COLUMN($A$4:$DI$4), 0)),"")</f>
        <v>#VALUE!</v>
      </c>
      <c r="BS134" s="34" t="e" cm="1">
        <f t="array" aca="1" ref="BS134" ca="1">IF(AND(NOT(BS$4="A"),COLUMN(BS$4)=MATCH(MAX(IF($A$4:$DI$4="A", COLUMN($A$4:$DI$4))), COLUMN($A$4:$DI$4), 0)+1),-INDEX($A$85:$DI$85,MATCH(MAX(IF($A$4:$DI$4="A", COLUMN($A$4:$DI$4))), COLUMN($A$4:$DI$4), 0)),"")</f>
        <v>#VALUE!</v>
      </c>
      <c r="BT134" s="34" t="e" cm="1">
        <f t="array" aca="1" ref="BT134" ca="1">IF(AND(NOT(BT$4="A"),COLUMN(BT$4)=MATCH(MAX(IF($A$4:$DI$4="A", COLUMN($A$4:$DI$4))), COLUMN($A$4:$DI$4), 0)+1),-INDEX($A$85:$DI$85,MATCH(MAX(IF($A$4:$DI$4="A", COLUMN($A$4:$DI$4))), COLUMN($A$4:$DI$4), 0)),"")</f>
        <v>#VALUE!</v>
      </c>
      <c r="BU134" s="134" t="e" cm="1">
        <f t="array" aca="1" ref="BU134" ca="1">IF(AND(NOT(BU$4="A"),COLUMN(BU$4)=MATCH(MAX(IF($A$4:$DI$4="A", COLUMN($A$4:$DI$4))), COLUMN($A$4:$DI$4), 0)+1),-INDEX($A$85:$DI$85,MATCH(MAX(IF($A$4:$DI$4="A", COLUMN($A$4:$DI$4))), COLUMN($A$4:$DI$4), 0)),"")</f>
        <v>#VALUE!</v>
      </c>
      <c r="BV134" s="133" t="e" cm="1">
        <f t="array" aca="1" ref="BV134" ca="1">IF(AND(NOT(BV$4="A"),COLUMN(BV$4)=MATCH(MAX(IF($A$4:$DI$4="A", COLUMN($A$4:$DI$4))), COLUMN($A$4:$DI$4), 0)+1),-INDEX($A$85:$DI$85,MATCH(MAX(IF($A$4:$DI$4="A", COLUMN($A$4:$DI$4))), COLUMN($A$4:$DI$4), 0)),"")</f>
        <v>#VALUE!</v>
      </c>
      <c r="BW134" s="34" t="e" cm="1">
        <f t="array" aca="1" ref="BW134" ca="1">IF(AND(NOT(BW$4="A"),COLUMN(BW$4)=MATCH(MAX(IF($A$4:$DI$4="A", COLUMN($A$4:$DI$4))), COLUMN($A$4:$DI$4), 0)+1),-INDEX($A$85:$DI$85,MATCH(MAX(IF($A$4:$DI$4="A", COLUMN($A$4:$DI$4))), COLUMN($A$4:$DI$4), 0)),"")</f>
        <v>#VALUE!</v>
      </c>
      <c r="BX134" s="34" t="e" cm="1">
        <f t="array" aca="1" ref="BX134" ca="1">IF(AND(NOT(BX$4="A"),COLUMN(BX$4)=MATCH(MAX(IF($A$4:$DI$4="A", COLUMN($A$4:$DI$4))), COLUMN($A$4:$DI$4), 0)+1),-INDEX($A$85:$DI$85,MATCH(MAX(IF($A$4:$DI$4="A", COLUMN($A$4:$DI$4))), COLUMN($A$4:$DI$4), 0)),"")</f>
        <v>#VALUE!</v>
      </c>
      <c r="BY134" s="134" t="e" cm="1">
        <f t="array" aca="1" ref="BY134" ca="1">IF(AND(NOT(BY$4="A"),COLUMN(BY$4)=MATCH(MAX(IF($A$4:$DI$4="A", COLUMN($A$4:$DI$4))), COLUMN($A$4:$DI$4), 0)+1),-INDEX($A$85:$DI$85,MATCH(MAX(IF($A$4:$DI$4="A", COLUMN($A$4:$DI$4))), COLUMN($A$4:$DI$4), 0)),"")</f>
        <v>#VALUE!</v>
      </c>
      <c r="BZ134" s="133" t="e" cm="1">
        <f t="array" aca="1" ref="BZ134" ca="1">IF(AND(NOT(BZ$4="A"),COLUMN(BZ$4)=MATCH(MAX(IF($A$4:$DI$4="A", COLUMN($A$4:$DI$4))), COLUMN($A$4:$DI$4), 0)+1),-INDEX($A$85:$DI$85,MATCH(MAX(IF($A$4:$DI$4="A", COLUMN($A$4:$DI$4))), COLUMN($A$4:$DI$4), 0)),"")</f>
        <v>#VALUE!</v>
      </c>
      <c r="CA134" s="34" t="e" cm="1">
        <f t="array" aca="1" ref="CA134" ca="1">IF(AND(NOT(CA$4="A"),COLUMN(CA$4)=MATCH(MAX(IF($A$4:$DI$4="A", COLUMN($A$4:$DI$4))), COLUMN($A$4:$DI$4), 0)+1),-INDEX($A$85:$DI$85,MATCH(MAX(IF($A$4:$DI$4="A", COLUMN($A$4:$DI$4))), COLUMN($A$4:$DI$4), 0)),"")</f>
        <v>#VALUE!</v>
      </c>
      <c r="CB134" s="34" t="e" cm="1">
        <f t="array" aca="1" ref="CB134" ca="1">IF(AND(NOT(CB$4="A"),COLUMN(CB$4)=MATCH(MAX(IF($A$4:$DI$4="A", COLUMN($A$4:$DI$4))), COLUMN($A$4:$DI$4), 0)+1),-INDEX($A$85:$DI$85,MATCH(MAX(IF($A$4:$DI$4="A", COLUMN($A$4:$DI$4))), COLUMN($A$4:$DI$4), 0)),"")</f>
        <v>#VALUE!</v>
      </c>
      <c r="CC134" s="134" t="e" cm="1">
        <f t="array" aca="1" ref="CC134" ca="1">IF(AND(NOT(CC$4="A"),COLUMN(CC$4)=MATCH(MAX(IF($A$4:$DI$4="A", COLUMN($A$4:$DI$4))), COLUMN($A$4:$DI$4), 0)+1),-INDEX($A$85:$DI$85,MATCH(MAX(IF($A$4:$DI$4="A", COLUMN($A$4:$DI$4))), COLUMN($A$4:$DI$4), 0)),"")</f>
        <v>#VALUE!</v>
      </c>
      <c r="CD134" s="133" t="e" cm="1">
        <f t="array" aca="1" ref="CD134" ca="1">IF(AND(NOT(CD$4="A"),COLUMN(CD$4)=MATCH(MAX(IF($A$4:$DI$4="A", COLUMN($A$4:$DI$4))), COLUMN($A$4:$DI$4), 0)+1),-INDEX($A$85:$DI$85,MATCH(MAX(IF($A$4:$DI$4="A", COLUMN($A$4:$DI$4))), COLUMN($A$4:$DI$4), 0)),"")</f>
        <v>#VALUE!</v>
      </c>
      <c r="CE134" s="34" t="e" cm="1">
        <f t="array" aca="1" ref="CE134" ca="1">IF(AND(NOT(CE$4="A"),COLUMN(CE$4)=MATCH(MAX(IF($A$4:$DI$4="A", COLUMN($A$4:$DI$4))), COLUMN($A$4:$DI$4), 0)+1),-INDEX($A$85:$DI$85,MATCH(MAX(IF($A$4:$DI$4="A", COLUMN($A$4:$DI$4))), COLUMN($A$4:$DI$4), 0)),"")</f>
        <v>#VALUE!</v>
      </c>
      <c r="CF134" s="34" t="e" cm="1">
        <f t="array" aca="1" ref="CF134" ca="1">IF(AND(NOT(CF$4="A"),COLUMN(CF$4)=MATCH(MAX(IF($A$4:$DI$4="A", COLUMN($A$4:$DI$4))), COLUMN($A$4:$DI$4), 0)+1),-INDEX($A$85:$DI$85,MATCH(MAX(IF($A$4:$DI$4="A", COLUMN($A$4:$DI$4))), COLUMN($A$4:$DI$4), 0)),"")</f>
        <v>#VALUE!</v>
      </c>
      <c r="CG134" s="134" t="e" cm="1">
        <f t="array" aca="1" ref="CG134" ca="1">IF(AND(NOT(CG$4="A"),COLUMN(CG$4)=MATCH(MAX(IF($A$4:$DI$4="A", COLUMN($A$4:$DI$4))), COLUMN($A$4:$DI$4), 0)+1),-INDEX($A$85:$DI$85,MATCH(MAX(IF($A$4:$DI$4="A", COLUMN($A$4:$DI$4))), COLUMN($A$4:$DI$4), 0)),"")</f>
        <v>#VALUE!</v>
      </c>
      <c r="CH134" s="133" t="e" cm="1">
        <f t="array" aca="1" ref="CH134" ca="1">IF(AND(NOT(CH$4="A"),COLUMN(CH$4)=MATCH(MAX(IF($A$4:$DI$4="A", COLUMN($A$4:$DI$4))), COLUMN($A$4:$DI$4), 0)+1),-INDEX($A$85:$DI$85,MATCH(MAX(IF($A$4:$DI$4="A", COLUMN($A$4:$DI$4))), COLUMN($A$4:$DI$4), 0)),"")</f>
        <v>#VALUE!</v>
      </c>
      <c r="CI134" s="34" t="e" cm="1">
        <f t="array" aca="1" ref="CI134" ca="1">IF(AND(NOT(CI$4="A"),COLUMN(CI$4)=MATCH(MAX(IF($A$4:$DI$4="A", COLUMN($A$4:$DI$4))), COLUMN($A$4:$DI$4), 0)+1),-INDEX($A$85:$DI$85,MATCH(MAX(IF($A$4:$DI$4="A", COLUMN($A$4:$DI$4))), COLUMN($A$4:$DI$4), 0)),"")</f>
        <v>#VALUE!</v>
      </c>
      <c r="CJ134" s="34" t="e" cm="1">
        <f t="array" aca="1" ref="CJ134" ca="1">IF(AND(NOT(CJ$4="A"),COLUMN(CJ$4)=MATCH(MAX(IF($A$4:$DI$4="A", COLUMN($A$4:$DI$4))), COLUMN($A$4:$DI$4), 0)+1),-INDEX($A$85:$DI$85,MATCH(MAX(IF($A$4:$DI$4="A", COLUMN($A$4:$DI$4))), COLUMN($A$4:$DI$4), 0)),"")</f>
        <v>#VALUE!</v>
      </c>
      <c r="CK134" s="134" t="e" cm="1">
        <f t="array" aca="1" ref="CK134" ca="1">IF(AND(NOT(CK$4="A"),COLUMN(CK$4)=MATCH(MAX(IF($A$4:$DI$4="A", COLUMN($A$4:$DI$4))), COLUMN($A$4:$DI$4), 0)+1),-INDEX($A$85:$DI$85,MATCH(MAX(IF($A$4:$DI$4="A", COLUMN($A$4:$DI$4))), COLUMN($A$4:$DI$4), 0)),"")</f>
        <v>#VALUE!</v>
      </c>
      <c r="CL134" s="133" t="e" cm="1">
        <f t="array" aca="1" ref="CL134" ca="1">IF(AND(NOT(CL$4="A"),COLUMN(CL$4)=MATCH(MAX(IF($A$4:$DI$4="A", COLUMN($A$4:$DI$4))), COLUMN($A$4:$DI$4), 0)+1),-INDEX($A$85:$DI$85,MATCH(MAX(IF($A$4:$DI$4="A", COLUMN($A$4:$DI$4))), COLUMN($A$4:$DI$4), 0)),"")</f>
        <v>#VALUE!</v>
      </c>
      <c r="CM134" s="34" t="e" cm="1">
        <f t="array" aca="1" ref="CM134" ca="1">IF(AND(NOT(CM$4="A"),COLUMN(CM$4)=MATCH(MAX(IF($A$4:$DI$4="A", COLUMN($A$4:$DI$4))), COLUMN($A$4:$DI$4), 0)+1),-INDEX($A$85:$DI$85,MATCH(MAX(IF($A$4:$DI$4="A", COLUMN($A$4:$DI$4))), COLUMN($A$4:$DI$4), 0)),"")</f>
        <v>#VALUE!</v>
      </c>
      <c r="CN134" s="34" t="e" cm="1">
        <f t="array" aca="1" ref="CN134" ca="1">IF(AND(NOT(CN$4="A"),COLUMN(CN$4)=MATCH(MAX(IF($A$4:$DI$4="A", COLUMN($A$4:$DI$4))), COLUMN($A$4:$DI$4), 0)+1),-INDEX($A$85:$DI$85,MATCH(MAX(IF($A$4:$DI$4="A", COLUMN($A$4:$DI$4))), COLUMN($A$4:$DI$4), 0)),"")</f>
        <v>#VALUE!</v>
      </c>
      <c r="CO134" s="134" t="e" cm="1">
        <f t="array" aca="1" ref="CO134" ca="1">IF(AND(NOT(CO$4="A"),COLUMN(CO$4)=MATCH(MAX(IF($A$4:$DI$4="A", COLUMN($A$4:$DI$4))), COLUMN($A$4:$DI$4), 0)+1),-INDEX($A$85:$DI$85,MATCH(MAX(IF($A$4:$DI$4="A", COLUMN($A$4:$DI$4))), COLUMN($A$4:$DI$4), 0)),"")</f>
        <v>#VALUE!</v>
      </c>
      <c r="CP134" s="133" t="e" cm="1">
        <f t="array" aca="1" ref="CP134" ca="1">IF(AND(NOT(CP$4="A"),COLUMN(CP$4)=MATCH(MAX(IF($A$4:$DI$4="A", COLUMN($A$4:$DI$4))), COLUMN($A$4:$DI$4), 0)+1),-INDEX($A$85:$DI$85,MATCH(MAX(IF($A$4:$DI$4="A", COLUMN($A$4:$DI$4))), COLUMN($A$4:$DI$4), 0)),"")</f>
        <v>#VALUE!</v>
      </c>
      <c r="CQ134" s="34" t="e" cm="1">
        <f t="array" aca="1" ref="CQ134" ca="1">IF(AND(NOT(CQ$4="A"),COLUMN(CQ$4)=MATCH(MAX(IF($A$4:$DI$4="A", COLUMN($A$4:$DI$4))), COLUMN($A$4:$DI$4), 0)+1),-INDEX($A$85:$DI$85,MATCH(MAX(IF($A$4:$DI$4="A", COLUMN($A$4:$DI$4))), COLUMN($A$4:$DI$4), 0)),"")</f>
        <v>#VALUE!</v>
      </c>
      <c r="CR134" s="34" t="e" cm="1">
        <f t="array" aca="1" ref="CR134" ca="1">IF(AND(NOT(CR$4="A"),COLUMN(CR$4)=MATCH(MAX(IF($A$4:$DI$4="A", COLUMN($A$4:$DI$4))), COLUMN($A$4:$DI$4), 0)+1),-INDEX($A$85:$DI$85,MATCH(MAX(IF($A$4:$DI$4="A", COLUMN($A$4:$DI$4))), COLUMN($A$4:$DI$4), 0)),"")</f>
        <v>#VALUE!</v>
      </c>
      <c r="CS134" s="134" t="e" cm="1">
        <f t="array" aca="1" ref="CS134" ca="1">IF(AND(NOT(CS$4="A"),COLUMN(CS$4)=MATCH(MAX(IF($A$4:$DI$4="A", COLUMN($A$4:$DI$4))), COLUMN($A$4:$DI$4), 0)+1),-INDEX($A$85:$DI$85,MATCH(MAX(IF($A$4:$DI$4="A", COLUMN($A$4:$DI$4))), COLUMN($A$4:$DI$4), 0)),"")</f>
        <v>#VALUE!</v>
      </c>
      <c r="CT134" s="133" t="e" cm="1">
        <f t="array" aca="1" ref="CT134" ca="1">IF(AND(NOT(CT$4="A"),COLUMN(CT$4)=MATCH(MAX(IF($A$4:$DI$4="A", COLUMN($A$4:$DI$4))), COLUMN($A$4:$DI$4), 0)+1),-INDEX($A$85:$DI$85,MATCH(MAX(IF($A$4:$DI$4="A", COLUMN($A$4:$DI$4))), COLUMN($A$4:$DI$4), 0)),"")</f>
        <v>#VALUE!</v>
      </c>
      <c r="CU134" s="34" t="e" cm="1">
        <f t="array" aca="1" ref="CU134" ca="1">IF(AND(NOT(CU$4="A"),COLUMN(CU$4)=MATCH(MAX(IF($A$4:$DI$4="A", COLUMN($A$4:$DI$4))), COLUMN($A$4:$DI$4), 0)+1),-INDEX($A$85:$DI$85,MATCH(MAX(IF($A$4:$DI$4="A", COLUMN($A$4:$DI$4))), COLUMN($A$4:$DI$4), 0)),"")</f>
        <v>#VALUE!</v>
      </c>
      <c r="CV134" s="34" t="e" cm="1">
        <f t="array" aca="1" ref="CV134" ca="1">IF(AND(NOT(CV$4="A"),COLUMN(CV$4)=MATCH(MAX(IF($A$4:$DI$4="A", COLUMN($A$4:$DI$4))), COLUMN($A$4:$DI$4), 0)+1),-INDEX($A$85:$DI$85,MATCH(MAX(IF($A$4:$DI$4="A", COLUMN($A$4:$DI$4))), COLUMN($A$4:$DI$4), 0)),"")</f>
        <v>#VALUE!</v>
      </c>
      <c r="CW134" s="134" t="e" cm="1">
        <f t="array" aca="1" ref="CW134" ca="1">IF(AND(NOT(CW$4="A"),COLUMN(CW$4)=MATCH(MAX(IF($A$4:$DI$4="A", COLUMN($A$4:$DI$4))), COLUMN($A$4:$DI$4), 0)+1),-INDEX($A$85:$DI$85,MATCH(MAX(IF($A$4:$DI$4="A", COLUMN($A$4:$DI$4))), COLUMN($A$4:$DI$4), 0)),"")</f>
        <v>#VALUE!</v>
      </c>
      <c r="CX134" s="133" t="e" cm="1">
        <f t="array" aca="1" ref="CX134" ca="1">IF(AND(NOT(CX$4="A"),COLUMN(CX$4)=MATCH(MAX(IF($A$4:$DI$4="A", COLUMN($A$4:$DI$4))), COLUMN($A$4:$DI$4), 0)+1),-INDEX($A$85:$DI$85,MATCH(MAX(IF($A$4:$DI$4="A", COLUMN($A$4:$DI$4))), COLUMN($A$4:$DI$4), 0)),"")</f>
        <v>#VALUE!</v>
      </c>
      <c r="CY134" s="34" t="e" cm="1">
        <f t="array" aca="1" ref="CY134" ca="1">IF(AND(NOT(CY$4="A"),COLUMN(CY$4)=MATCH(MAX(IF($A$4:$DI$4="A", COLUMN($A$4:$DI$4))), COLUMN($A$4:$DI$4), 0)+1),-INDEX($A$85:$DI$85,MATCH(MAX(IF($A$4:$DI$4="A", COLUMN($A$4:$DI$4))), COLUMN($A$4:$DI$4), 0)),"")</f>
        <v>#VALUE!</v>
      </c>
      <c r="CZ134" s="34" t="e" cm="1">
        <f t="array" aca="1" ref="CZ134" ca="1">IF(AND(NOT(CZ$4="A"),COLUMN(CZ$4)=MATCH(MAX(IF($A$4:$DI$4="A", COLUMN($A$4:$DI$4))), COLUMN($A$4:$DI$4), 0)+1),-INDEX($A$85:$DI$85,MATCH(MAX(IF($A$4:$DI$4="A", COLUMN($A$4:$DI$4))), COLUMN($A$4:$DI$4), 0)),"")</f>
        <v>#VALUE!</v>
      </c>
      <c r="DA134" s="134" t="e" cm="1">
        <f t="array" aca="1" ref="DA134" ca="1">IF(AND(NOT(DA$4="A"),COLUMN(DA$4)=MATCH(MAX(IF($A$4:$DI$4="A", COLUMN($A$4:$DI$4))), COLUMN($A$4:$DI$4), 0)+1),-INDEX($A$85:$DI$85,MATCH(MAX(IF($A$4:$DI$4="A", COLUMN($A$4:$DI$4))), COLUMN($A$4:$DI$4), 0)),"")</f>
        <v>#VALUE!</v>
      </c>
      <c r="DB134" s="133" t="e" cm="1">
        <f t="array" aca="1" ref="DB134" ca="1">IF(AND(NOT(DB$4="A"),COLUMN(DB$4)=MATCH(MAX(IF($A$4:$DI$4="A", COLUMN($A$4:$DI$4))), COLUMN($A$4:$DI$4), 0)+1),-INDEX($A$85:$DI$85,MATCH(MAX(IF($A$4:$DI$4="A", COLUMN($A$4:$DI$4))), COLUMN($A$4:$DI$4), 0)),"")</f>
        <v>#VALUE!</v>
      </c>
      <c r="DC134" s="34" t="e" cm="1">
        <f t="array" aca="1" ref="DC134" ca="1">IF(AND(NOT(DC$4="A"),COLUMN(DC$4)=MATCH(MAX(IF($A$4:$DI$4="A", COLUMN($A$4:$DI$4))), COLUMN($A$4:$DI$4), 0)+1),-INDEX($A$85:$DI$85,MATCH(MAX(IF($A$4:$DI$4="A", COLUMN($A$4:$DI$4))), COLUMN($A$4:$DI$4), 0)),"")</f>
        <v>#VALUE!</v>
      </c>
      <c r="DD134" s="34" t="e" cm="1">
        <f t="array" aca="1" ref="DD134" ca="1">IF(AND(NOT(DD$4="A"),COLUMN(DD$4)=MATCH(MAX(IF($A$4:$DI$4="A", COLUMN($A$4:$DI$4))), COLUMN($A$4:$DI$4), 0)+1),-INDEX($A$85:$DI$85,MATCH(MAX(IF($A$4:$DI$4="A", COLUMN($A$4:$DI$4))), COLUMN($A$4:$DI$4), 0)),"")</f>
        <v>#VALUE!</v>
      </c>
      <c r="DE134" s="134" t="e" cm="1">
        <f t="array" aca="1" ref="DE134" ca="1">IF(AND(NOT(DE$4="A"),COLUMN(DE$4)=MATCH(MAX(IF($A$4:$DI$4="A", COLUMN($A$4:$DI$4))), COLUMN($A$4:$DI$4), 0)+1),-INDEX($A$85:$DI$85,MATCH(MAX(IF($A$4:$DI$4="A", COLUMN($A$4:$DI$4))), COLUMN($A$4:$DI$4), 0)),"")</f>
        <v>#VALUE!</v>
      </c>
      <c r="DF134" s="133" t="e" cm="1">
        <f t="array" aca="1" ref="DF134" ca="1">IF(AND(NOT(DF$4="A"),COLUMN(DF$4)=MATCH(MAX(IF($A$4:$DI$4="A", COLUMN($A$4:$DI$4))), COLUMN($A$4:$DI$4), 0)+1),-INDEX($A$85:$DI$85,MATCH(MAX(IF($A$4:$DI$4="A", COLUMN($A$4:$DI$4))), COLUMN($A$4:$DI$4), 0)),"")</f>
        <v>#VALUE!</v>
      </c>
      <c r="DG134" s="34" t="e" cm="1">
        <f t="array" aca="1" ref="DG134" ca="1">IF(AND(NOT(DG$4="A"),COLUMN(DG$4)=MATCH(MAX(IF($A$4:$DI$4="A", COLUMN($A$4:$DI$4))), COLUMN($A$4:$DI$4), 0)+1),-INDEX($A$85:$DI$85,MATCH(MAX(IF($A$4:$DI$4="A", COLUMN($A$4:$DI$4))), COLUMN($A$4:$DI$4), 0)),"")</f>
        <v>#VALUE!</v>
      </c>
      <c r="DH134" s="34" t="e" cm="1">
        <f t="array" aca="1" ref="DH134" ca="1">IF(AND(NOT(DH$4="A"),COLUMN(DH$4)=MATCH(MAX(IF($A$4:$DI$4="A", COLUMN($A$4:$DI$4))), COLUMN($A$4:$DI$4), 0)+1),-INDEX($A$85:$DI$85,MATCH(MAX(IF($A$4:$DI$4="A", COLUMN($A$4:$DI$4))), COLUMN($A$4:$DI$4), 0)),"")</f>
        <v>#VALUE!</v>
      </c>
      <c r="DI134" s="134" t="e" cm="1">
        <f t="array" aca="1" ref="DI134" ca="1">IF(AND(NOT(DI$4="A"),COLUMN(DI$4)=MATCH(MAX(IF($A$4:$DI$4="A", COLUMN($A$4:$DI$4))), COLUMN($A$4:$DI$4), 0)+1),-INDEX($A$85:$DI$85,MATCH(MAX(IF($A$4:$DI$4="A", COLUMN($A$4:$DI$4))), COLUMN($A$4:$DI$4), 0)),"")</f>
        <v>#VALUE!</v>
      </c>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row>
    <row r="135" spans="1:141" outlineLevel="1" x14ac:dyDescent="0.25">
      <c r="A135" s="90"/>
      <c r="B135" s="90"/>
      <c r="C135" s="111"/>
      <c r="D135" s="90"/>
      <c r="F135" s="133"/>
      <c r="G135" s="34"/>
      <c r="H135" s="34"/>
      <c r="I135" s="134"/>
      <c r="J135" s="133"/>
      <c r="K135" s="34"/>
      <c r="L135" s="34"/>
      <c r="M135" s="134"/>
      <c r="N135" s="133"/>
      <c r="O135" s="34"/>
      <c r="P135" s="34"/>
      <c r="Q135" s="134"/>
      <c r="R135" s="133"/>
      <c r="S135" s="34"/>
      <c r="T135" s="34"/>
      <c r="U135" s="134"/>
      <c r="V135" s="133"/>
      <c r="W135" s="34"/>
      <c r="X135" s="34"/>
      <c r="Y135" s="134"/>
      <c r="Z135" s="133"/>
      <c r="AA135" s="34"/>
      <c r="AB135" s="34"/>
      <c r="AC135" s="134"/>
      <c r="AD135" s="133"/>
      <c r="AE135" s="34"/>
      <c r="AF135" s="34"/>
      <c r="AG135" s="134"/>
      <c r="AH135" s="133"/>
      <c r="AI135" s="34"/>
      <c r="AJ135" s="34"/>
      <c r="AK135" s="134"/>
      <c r="AL135" s="133"/>
      <c r="AM135" s="34"/>
      <c r="AN135" s="34"/>
      <c r="AO135" s="134"/>
      <c r="AP135" s="133"/>
      <c r="AQ135" s="34"/>
      <c r="AR135" s="34"/>
      <c r="AS135" s="134"/>
      <c r="AT135" s="133"/>
      <c r="AU135" s="34"/>
      <c r="AV135" s="34"/>
      <c r="AW135" s="134"/>
      <c r="AX135" s="133"/>
      <c r="AY135" s="34"/>
      <c r="AZ135" s="34"/>
      <c r="BA135" s="134"/>
      <c r="BB135" s="133"/>
      <c r="BC135" s="34"/>
      <c r="BD135" s="34"/>
      <c r="BE135" s="134"/>
      <c r="BF135" s="133"/>
      <c r="BG135" s="34"/>
      <c r="BH135" s="34"/>
      <c r="BI135" s="134"/>
      <c r="BJ135" s="133"/>
      <c r="BK135" s="34"/>
      <c r="BL135" s="34"/>
      <c r="BM135" s="134"/>
      <c r="BN135" s="133"/>
      <c r="BO135" s="34"/>
      <c r="BP135" s="34"/>
      <c r="BQ135" s="134"/>
      <c r="BR135" s="133"/>
      <c r="BS135" s="34"/>
      <c r="BT135" s="34"/>
      <c r="BU135" s="134"/>
      <c r="BV135" s="133"/>
      <c r="BW135" s="34"/>
      <c r="BX135" s="34"/>
      <c r="BY135" s="134"/>
      <c r="BZ135" s="133"/>
      <c r="CA135" s="34"/>
      <c r="CB135" s="34"/>
      <c r="CC135" s="134"/>
      <c r="CD135" s="133"/>
      <c r="CE135" s="34"/>
      <c r="CF135" s="34"/>
      <c r="CG135" s="134"/>
      <c r="CH135" s="133"/>
      <c r="CI135" s="34"/>
      <c r="CJ135" s="34"/>
      <c r="CK135" s="134"/>
      <c r="CL135" s="133"/>
      <c r="CM135" s="34"/>
      <c r="CN135" s="34"/>
      <c r="CO135" s="134"/>
      <c r="CP135" s="133"/>
      <c r="CQ135" s="34"/>
      <c r="CR135" s="34"/>
      <c r="CS135" s="134"/>
      <c r="CT135" s="133"/>
      <c r="CU135" s="34"/>
      <c r="CV135" s="34"/>
      <c r="CW135" s="134"/>
      <c r="CX135" s="133"/>
      <c r="CY135" s="34"/>
      <c r="CZ135" s="34"/>
      <c r="DA135" s="134"/>
      <c r="DB135" s="133"/>
      <c r="DC135" s="34"/>
      <c r="DD135" s="34"/>
      <c r="DE135" s="134"/>
      <c r="DF135" s="133"/>
      <c r="DG135" s="34"/>
      <c r="DH135" s="34"/>
      <c r="DI135" s="1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row>
    <row r="136" spans="1:141" outlineLevel="1" x14ac:dyDescent="0.25">
      <c r="A136" s="90"/>
      <c r="B136" s="90"/>
      <c r="C136" s="111"/>
      <c r="D136" s="90"/>
      <c r="E136" s="36" t="s">
        <v>312</v>
      </c>
      <c r="F136" s="105"/>
      <c r="G136" s="106"/>
      <c r="H136" s="106"/>
      <c r="I136" s="107"/>
      <c r="J136" s="105"/>
      <c r="K136" s="106"/>
      <c r="L136" s="106"/>
      <c r="M136" s="107"/>
      <c r="N136" s="105"/>
      <c r="O136" s="106"/>
      <c r="P136" s="106"/>
      <c r="Q136" s="107"/>
      <c r="R136" s="105"/>
      <c r="S136" s="106"/>
      <c r="T136" s="106"/>
      <c r="U136" s="107"/>
      <c r="V136" s="105"/>
      <c r="W136" s="106"/>
      <c r="X136" s="106"/>
      <c r="Y136" s="107"/>
      <c r="Z136" s="105"/>
      <c r="AA136" s="106"/>
      <c r="AB136" s="106"/>
      <c r="AC136" s="107"/>
      <c r="AD136" s="105"/>
      <c r="AE136" s="106"/>
      <c r="AF136" s="106"/>
      <c r="AG136" s="107"/>
      <c r="AH136" s="105"/>
      <c r="AI136" s="106"/>
      <c r="AJ136" s="106"/>
      <c r="AK136" s="107"/>
      <c r="AL136" s="105"/>
      <c r="AM136" s="106"/>
      <c r="AN136" s="106"/>
      <c r="AO136" s="107"/>
      <c r="AP136" s="105" t="e">
        <f ca="1">IF(NOT(AP$4="A"),SUM(AP118,AP125,AP132,AP134),"")</f>
        <v>#VALUE!</v>
      </c>
      <c r="AQ136" s="106" t="e">
        <f t="shared" ref="AQ136:DB136" ca="1" si="284">IF(NOT(AQ$4="A"),SUM(AQ118,AQ125,AQ132,AQ134),"")</f>
        <v>#VALUE!</v>
      </c>
      <c r="AR136" s="106" t="e">
        <f t="shared" ca="1" si="284"/>
        <v>#VALUE!</v>
      </c>
      <c r="AS136" s="107" t="e">
        <f t="shared" ca="1" si="284"/>
        <v>#VALUE!</v>
      </c>
      <c r="AT136" s="105" t="e">
        <f t="shared" ca="1" si="284"/>
        <v>#VALUE!</v>
      </c>
      <c r="AU136" s="106" t="e">
        <f t="shared" ca="1" si="284"/>
        <v>#VALUE!</v>
      </c>
      <c r="AV136" s="106" t="e">
        <f t="shared" ca="1" si="284"/>
        <v>#VALUE!</v>
      </c>
      <c r="AW136" s="107" t="e">
        <f t="shared" ca="1" si="284"/>
        <v>#VALUE!</v>
      </c>
      <c r="AX136" s="105" t="e">
        <f t="shared" ca="1" si="284"/>
        <v>#VALUE!</v>
      </c>
      <c r="AY136" s="106" t="e">
        <f t="shared" ca="1" si="284"/>
        <v>#VALUE!</v>
      </c>
      <c r="AZ136" s="106" t="e">
        <f t="shared" ca="1" si="284"/>
        <v>#VALUE!</v>
      </c>
      <c r="BA136" s="107" t="e">
        <f t="shared" ca="1" si="284"/>
        <v>#VALUE!</v>
      </c>
      <c r="BB136" s="105" t="e">
        <f t="shared" ca="1" si="284"/>
        <v>#VALUE!</v>
      </c>
      <c r="BC136" s="106" t="e">
        <f t="shared" ca="1" si="284"/>
        <v>#VALUE!</v>
      </c>
      <c r="BD136" s="106" t="e">
        <f t="shared" ca="1" si="284"/>
        <v>#VALUE!</v>
      </c>
      <c r="BE136" s="107" t="e">
        <f t="shared" ca="1" si="284"/>
        <v>#VALUE!</v>
      </c>
      <c r="BF136" s="105" t="e">
        <f t="shared" ca="1" si="284"/>
        <v>#VALUE!</v>
      </c>
      <c r="BG136" s="106" t="e">
        <f t="shared" ca="1" si="284"/>
        <v>#VALUE!</v>
      </c>
      <c r="BH136" s="106" t="e">
        <f t="shared" ca="1" si="284"/>
        <v>#VALUE!</v>
      </c>
      <c r="BI136" s="107" t="e">
        <f t="shared" ca="1" si="284"/>
        <v>#VALUE!</v>
      </c>
      <c r="BJ136" s="105" t="e">
        <f t="shared" ca="1" si="284"/>
        <v>#VALUE!</v>
      </c>
      <c r="BK136" s="106" t="e">
        <f t="shared" ca="1" si="284"/>
        <v>#VALUE!</v>
      </c>
      <c r="BL136" s="106" t="e">
        <f t="shared" ca="1" si="284"/>
        <v>#VALUE!</v>
      </c>
      <c r="BM136" s="107" t="e">
        <f t="shared" ca="1" si="284"/>
        <v>#VALUE!</v>
      </c>
      <c r="BN136" s="105" t="e">
        <f t="shared" ca="1" si="284"/>
        <v>#VALUE!</v>
      </c>
      <c r="BO136" s="106" t="e">
        <f t="shared" ca="1" si="284"/>
        <v>#VALUE!</v>
      </c>
      <c r="BP136" s="106" t="e">
        <f t="shared" ca="1" si="284"/>
        <v>#VALUE!</v>
      </c>
      <c r="BQ136" s="107" t="e">
        <f t="shared" ca="1" si="284"/>
        <v>#VALUE!</v>
      </c>
      <c r="BR136" s="105" t="e">
        <f t="shared" ca="1" si="284"/>
        <v>#VALUE!</v>
      </c>
      <c r="BS136" s="106" t="e">
        <f t="shared" ca="1" si="284"/>
        <v>#VALUE!</v>
      </c>
      <c r="BT136" s="106" t="e">
        <f t="shared" ca="1" si="284"/>
        <v>#VALUE!</v>
      </c>
      <c r="BU136" s="107" t="e">
        <f t="shared" ca="1" si="284"/>
        <v>#VALUE!</v>
      </c>
      <c r="BV136" s="105" t="e">
        <f t="shared" ca="1" si="284"/>
        <v>#VALUE!</v>
      </c>
      <c r="BW136" s="106" t="e">
        <f t="shared" ca="1" si="284"/>
        <v>#VALUE!</v>
      </c>
      <c r="BX136" s="106" t="e">
        <f t="shared" ca="1" si="284"/>
        <v>#VALUE!</v>
      </c>
      <c r="BY136" s="107" t="e">
        <f t="shared" ca="1" si="284"/>
        <v>#VALUE!</v>
      </c>
      <c r="BZ136" s="105" t="e">
        <f t="shared" ca="1" si="284"/>
        <v>#VALUE!</v>
      </c>
      <c r="CA136" s="106" t="e">
        <f t="shared" ca="1" si="284"/>
        <v>#VALUE!</v>
      </c>
      <c r="CB136" s="106" t="e">
        <f t="shared" ca="1" si="284"/>
        <v>#VALUE!</v>
      </c>
      <c r="CC136" s="107" t="e">
        <f t="shared" ca="1" si="284"/>
        <v>#VALUE!</v>
      </c>
      <c r="CD136" s="105" t="e">
        <f t="shared" ca="1" si="284"/>
        <v>#VALUE!</v>
      </c>
      <c r="CE136" s="106" t="e">
        <f t="shared" ca="1" si="284"/>
        <v>#VALUE!</v>
      </c>
      <c r="CF136" s="106" t="e">
        <f t="shared" ca="1" si="284"/>
        <v>#VALUE!</v>
      </c>
      <c r="CG136" s="107" t="e">
        <f t="shared" ca="1" si="284"/>
        <v>#VALUE!</v>
      </c>
      <c r="CH136" s="105" t="str">
        <f t="shared" ca="1" si="284"/>
        <v/>
      </c>
      <c r="CI136" s="106" t="str">
        <f t="shared" ca="1" si="284"/>
        <v/>
      </c>
      <c r="CJ136" s="106" t="str">
        <f t="shared" ca="1" si="284"/>
        <v/>
      </c>
      <c r="CK136" s="107" t="str">
        <f t="shared" ca="1" si="284"/>
        <v/>
      </c>
      <c r="CL136" s="105" t="str">
        <f t="shared" ca="1" si="284"/>
        <v/>
      </c>
      <c r="CM136" s="106" t="str">
        <f t="shared" ca="1" si="284"/>
        <v/>
      </c>
      <c r="CN136" s="106" t="str">
        <f t="shared" ca="1" si="284"/>
        <v/>
      </c>
      <c r="CO136" s="107" t="str">
        <f t="shared" ca="1" si="284"/>
        <v/>
      </c>
      <c r="CP136" s="105" t="str">
        <f t="shared" ca="1" si="284"/>
        <v/>
      </c>
      <c r="CQ136" s="106" t="str">
        <f t="shared" ca="1" si="284"/>
        <v/>
      </c>
      <c r="CR136" s="106" t="str">
        <f t="shared" ca="1" si="284"/>
        <v/>
      </c>
      <c r="CS136" s="107" t="str">
        <f t="shared" ca="1" si="284"/>
        <v/>
      </c>
      <c r="CT136" s="105" t="str">
        <f t="shared" ca="1" si="284"/>
        <v/>
      </c>
      <c r="CU136" s="106" t="str">
        <f t="shared" ca="1" si="284"/>
        <v/>
      </c>
      <c r="CV136" s="106" t="str">
        <f t="shared" ca="1" si="284"/>
        <v/>
      </c>
      <c r="CW136" s="107" t="str">
        <f t="shared" ca="1" si="284"/>
        <v/>
      </c>
      <c r="CX136" s="105" t="str">
        <f t="shared" ca="1" si="284"/>
        <v/>
      </c>
      <c r="CY136" s="106" t="str">
        <f t="shared" ca="1" si="284"/>
        <v/>
      </c>
      <c r="CZ136" s="106" t="str">
        <f t="shared" ca="1" si="284"/>
        <v/>
      </c>
      <c r="DA136" s="107" t="str">
        <f t="shared" ca="1" si="284"/>
        <v/>
      </c>
      <c r="DB136" s="105" t="str">
        <f t="shared" ca="1" si="284"/>
        <v/>
      </c>
      <c r="DC136" s="106" t="str">
        <f t="shared" ref="DC136:DI136" ca="1" si="285">IF(NOT(DC$4="A"),SUM(DC118,DC125,DC132,DC134),"")</f>
        <v/>
      </c>
      <c r="DD136" s="106" t="str">
        <f t="shared" ca="1" si="285"/>
        <v/>
      </c>
      <c r="DE136" s="107" t="str">
        <f t="shared" ca="1" si="285"/>
        <v/>
      </c>
      <c r="DF136" s="105" t="str">
        <f t="shared" ca="1" si="285"/>
        <v/>
      </c>
      <c r="DG136" s="106" t="str">
        <f t="shared" ca="1" si="285"/>
        <v/>
      </c>
      <c r="DH136" s="106" t="str">
        <f t="shared" ca="1" si="285"/>
        <v/>
      </c>
      <c r="DI136" s="107" t="str">
        <f t="shared" ca="1" si="285"/>
        <v/>
      </c>
      <c r="DK136" s="106" t="str">
        <f ca="1">IF(NOT(DK$4="A"),SUM(DK118,DK125,DK132),"")</f>
        <v/>
      </c>
      <c r="DL136" s="106" t="str">
        <f t="shared" ref="DL136:EK136" ca="1" si="286">IF(NOT(DL$4="A"),SUM(DL118,DL125,DL132),"")</f>
        <v/>
      </c>
      <c r="DM136" s="106" t="str">
        <f t="shared" ca="1" si="286"/>
        <v/>
      </c>
      <c r="DN136" s="106" t="str">
        <f t="shared" ca="1" si="286"/>
        <v/>
      </c>
      <c r="DO136" s="106" t="str">
        <f t="shared" ca="1" si="286"/>
        <v/>
      </c>
      <c r="DP136" s="106" t="str">
        <f t="shared" ca="1" si="286"/>
        <v/>
      </c>
      <c r="DQ136" s="106" t="str">
        <f t="shared" ca="1" si="286"/>
        <v/>
      </c>
      <c r="DR136" s="106" t="str">
        <f t="shared" ca="1" si="286"/>
        <v/>
      </c>
      <c r="DS136" s="106" t="str">
        <f t="shared" ca="1" si="286"/>
        <v/>
      </c>
      <c r="DT136" s="106" t="str">
        <f t="shared" ca="1" si="286"/>
        <v/>
      </c>
      <c r="DU136" s="106" t="str">
        <f t="shared" ca="1" si="286"/>
        <v/>
      </c>
      <c r="DV136" s="106" t="str">
        <f t="shared" ca="1" si="286"/>
        <v/>
      </c>
      <c r="DW136" s="106" t="str">
        <f t="shared" ca="1" si="286"/>
        <v/>
      </c>
      <c r="DX136" s="106" t="str">
        <f t="shared" ca="1" si="286"/>
        <v/>
      </c>
      <c r="DY136" s="106" t="str">
        <f t="shared" ca="1" si="286"/>
        <v/>
      </c>
      <c r="DZ136" s="106" t="str">
        <f t="shared" ca="1" si="286"/>
        <v/>
      </c>
      <c r="EA136" s="106" t="str">
        <f t="shared" ca="1" si="286"/>
        <v/>
      </c>
      <c r="EB136" s="106" t="str">
        <f t="shared" ca="1" si="286"/>
        <v/>
      </c>
      <c r="EC136" s="106" t="str">
        <f t="shared" ca="1" si="286"/>
        <v/>
      </c>
      <c r="ED136" s="106" t="str">
        <f t="shared" ca="1" si="286"/>
        <v/>
      </c>
      <c r="EE136" s="106" t="str">
        <f t="shared" ca="1" si="286"/>
        <v/>
      </c>
      <c r="EF136" s="106" t="str">
        <f t="shared" ca="1" si="286"/>
        <v/>
      </c>
      <c r="EG136" s="106" t="str">
        <f t="shared" ca="1" si="286"/>
        <v/>
      </c>
      <c r="EH136" s="106" t="str">
        <f t="shared" ca="1" si="286"/>
        <v/>
      </c>
      <c r="EI136" s="106" t="str">
        <f t="shared" ca="1" si="286"/>
        <v/>
      </c>
      <c r="EJ136" s="106" t="str">
        <f t="shared" ca="1" si="286"/>
        <v/>
      </c>
      <c r="EK136" s="106" t="str">
        <f t="shared" ca="1" si="286"/>
        <v/>
      </c>
    </row>
    <row r="137" spans="1:141" outlineLevel="1" x14ac:dyDescent="0.25">
      <c r="A137" s="129"/>
      <c r="B137" s="129"/>
      <c r="C137" s="129"/>
      <c r="D137" s="129"/>
      <c r="E137" s="122"/>
      <c r="F137" s="130"/>
      <c r="G137" s="122"/>
      <c r="H137" s="122"/>
      <c r="I137" s="122"/>
      <c r="J137" s="130"/>
      <c r="K137" s="122"/>
      <c r="L137" s="122"/>
      <c r="M137" s="122"/>
      <c r="N137" s="130"/>
      <c r="O137" s="122"/>
      <c r="P137" s="122"/>
      <c r="Q137" s="122"/>
      <c r="R137" s="130"/>
      <c r="S137" s="122"/>
      <c r="T137" s="122"/>
      <c r="U137" s="122"/>
      <c r="V137" s="130"/>
      <c r="W137" s="122"/>
      <c r="X137" s="122"/>
      <c r="Y137" s="122"/>
      <c r="Z137" s="130"/>
      <c r="AA137" s="122"/>
      <c r="AB137" s="122"/>
      <c r="AC137" s="122"/>
      <c r="AD137" s="130"/>
      <c r="AE137" s="122"/>
      <c r="AF137" s="122"/>
      <c r="AG137" s="122"/>
      <c r="AH137" s="130"/>
      <c r="AI137" s="122"/>
      <c r="AJ137" s="122"/>
      <c r="AK137" s="122"/>
      <c r="AL137" s="130"/>
      <c r="AM137" s="122"/>
      <c r="AN137" s="122"/>
      <c r="AO137" s="122"/>
      <c r="AP137" s="130"/>
      <c r="AQ137" s="122"/>
      <c r="AR137" s="122"/>
      <c r="AS137" s="122"/>
      <c r="AT137" s="130"/>
      <c r="AU137" s="122"/>
      <c r="AV137" s="122"/>
      <c r="AW137" s="122"/>
      <c r="AX137" s="130"/>
      <c r="AY137" s="122"/>
      <c r="AZ137" s="122"/>
      <c r="BA137" s="122"/>
      <c r="BB137" s="130"/>
      <c r="BC137" s="122"/>
      <c r="BD137" s="122"/>
      <c r="BE137" s="122"/>
      <c r="BF137" s="130"/>
      <c r="BG137" s="122"/>
      <c r="BH137" s="122"/>
      <c r="BI137" s="122"/>
      <c r="BJ137" s="130"/>
      <c r="BK137" s="122"/>
      <c r="BL137" s="122"/>
      <c r="BM137" s="122"/>
      <c r="BN137" s="130"/>
      <c r="BO137" s="122"/>
      <c r="BP137" s="122"/>
      <c r="BQ137" s="122"/>
      <c r="BR137" s="130"/>
      <c r="BS137" s="122"/>
      <c r="BT137" s="122"/>
      <c r="BU137" s="122"/>
      <c r="BV137" s="130"/>
      <c r="BW137" s="122"/>
      <c r="BX137" s="122"/>
      <c r="BY137" s="122"/>
      <c r="BZ137" s="130"/>
      <c r="CA137" s="122"/>
      <c r="CB137" s="122"/>
      <c r="CC137" s="122"/>
      <c r="CD137" s="130"/>
      <c r="CE137" s="122"/>
      <c r="CF137" s="122"/>
      <c r="CG137" s="122"/>
      <c r="CH137" s="130"/>
      <c r="CI137" s="122"/>
      <c r="CJ137" s="122"/>
      <c r="CK137" s="122"/>
      <c r="CL137" s="130"/>
      <c r="CM137" s="122"/>
      <c r="CN137" s="122"/>
      <c r="CO137" s="122"/>
      <c r="CP137" s="130"/>
      <c r="CQ137" s="122"/>
      <c r="CR137" s="122"/>
      <c r="CS137" s="122"/>
      <c r="CT137" s="130"/>
      <c r="CU137" s="122"/>
      <c r="CV137" s="122"/>
      <c r="CW137" s="122"/>
      <c r="CX137" s="130"/>
      <c r="CY137" s="122"/>
      <c r="CZ137" s="122"/>
      <c r="DA137" s="122"/>
      <c r="DB137" s="130"/>
      <c r="DC137" s="122"/>
      <c r="DD137" s="122"/>
      <c r="DE137" s="122"/>
      <c r="DF137" s="130"/>
      <c r="DG137" s="122"/>
      <c r="DH137" s="122"/>
      <c r="DI137" s="131"/>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2"/>
      <c r="EI137" s="122"/>
      <c r="EJ137" s="122"/>
      <c r="EK137" s="122"/>
    </row>
    <row r="138" spans="1:141" outlineLevel="1" x14ac:dyDescent="0.25">
      <c r="A138" s="90"/>
      <c r="B138" s="90"/>
      <c r="C138" s="90"/>
      <c r="D138" s="90"/>
      <c r="F138" s="100"/>
      <c r="I138" s="101"/>
      <c r="J138" s="100"/>
      <c r="M138" s="101"/>
      <c r="N138" s="100"/>
      <c r="Q138" s="101"/>
      <c r="R138" s="100"/>
      <c r="U138" s="101"/>
      <c r="V138" s="100"/>
      <c r="Y138" s="101"/>
      <c r="Z138" s="100"/>
      <c r="AC138" s="101"/>
      <c r="AD138" s="100"/>
      <c r="AG138" s="101"/>
      <c r="AH138" s="100"/>
      <c r="AK138" s="101"/>
      <c r="AL138" s="100"/>
      <c r="AO138" s="101"/>
      <c r="AP138" s="100"/>
      <c r="AS138" s="101"/>
      <c r="AT138" s="100"/>
      <c r="AW138" s="101"/>
      <c r="AX138" s="100"/>
      <c r="BA138" s="101"/>
      <c r="BB138" s="100"/>
      <c r="BE138" s="101"/>
      <c r="BF138" s="100"/>
      <c r="BI138" s="101"/>
      <c r="BJ138" s="100"/>
      <c r="BM138" s="101"/>
      <c r="BN138" s="100"/>
      <c r="BQ138" s="101"/>
      <c r="BR138" s="100"/>
      <c r="BU138" s="101"/>
      <c r="BV138" s="100"/>
      <c r="BY138" s="101"/>
      <c r="BZ138" s="100"/>
      <c r="CC138" s="101"/>
      <c r="CD138" s="100"/>
      <c r="CG138" s="101"/>
      <c r="CH138" s="100"/>
      <c r="CK138" s="101"/>
      <c r="CL138" s="100"/>
      <c r="CO138" s="101"/>
      <c r="CP138" s="100"/>
      <c r="CS138" s="101"/>
      <c r="CT138" s="100"/>
      <c r="CW138" s="101"/>
      <c r="CX138" s="100"/>
      <c r="DA138" s="101"/>
      <c r="DB138" s="100"/>
      <c r="DE138" s="101"/>
      <c r="DF138" s="100"/>
      <c r="DI138" s="101"/>
    </row>
    <row r="139" spans="1:141" outlineLevel="1" x14ac:dyDescent="0.25">
      <c r="A139" s="90"/>
      <c r="B139" s="90"/>
      <c r="C139" s="111"/>
      <c r="D139" s="90"/>
      <c r="E139" s="132" t="s">
        <v>36</v>
      </c>
      <c r="F139" s="105" t="str">
        <f t="shared" ref="F139:AK139" ca="1" si="287">IF(ISNUMBER(F145),F145+IF($I$7=1,F143,0),IF(ISNUMBER(F147),F147+IF($I$7=1,F143,0),""))</f>
        <v/>
      </c>
      <c r="G139" s="106" t="str">
        <f t="shared" ca="1" si="287"/>
        <v/>
      </c>
      <c r="H139" s="106" t="str">
        <f t="shared" ca="1" si="287"/>
        <v/>
      </c>
      <c r="I139" s="107" t="str">
        <f t="shared" ca="1" si="287"/>
        <v/>
      </c>
      <c r="J139" s="105" t="str">
        <f t="shared" ca="1" si="287"/>
        <v/>
      </c>
      <c r="K139" s="106" t="str">
        <f t="shared" ca="1" si="287"/>
        <v/>
      </c>
      <c r="L139" s="106" t="str">
        <f t="shared" ca="1" si="287"/>
        <v/>
      </c>
      <c r="M139" s="107" t="str">
        <f t="shared" ca="1" si="287"/>
        <v/>
      </c>
      <c r="N139" s="105" t="str">
        <f t="shared" ca="1" si="287"/>
        <v/>
      </c>
      <c r="O139" s="106" t="str">
        <f t="shared" ca="1" si="287"/>
        <v/>
      </c>
      <c r="P139" s="106" t="str">
        <f t="shared" ca="1" si="287"/>
        <v/>
      </c>
      <c r="Q139" s="107" t="str">
        <f t="shared" ca="1" si="287"/>
        <v/>
      </c>
      <c r="R139" s="105" t="str">
        <f t="shared" ca="1" si="287"/>
        <v/>
      </c>
      <c r="S139" s="106" t="str">
        <f t="shared" ca="1" si="287"/>
        <v/>
      </c>
      <c r="T139" s="106" t="str">
        <f t="shared" ca="1" si="287"/>
        <v/>
      </c>
      <c r="U139" s="107" t="str">
        <f t="shared" ca="1" si="287"/>
        <v/>
      </c>
      <c r="V139" s="105" t="str">
        <f t="shared" ca="1" si="287"/>
        <v/>
      </c>
      <c r="W139" s="106" t="str">
        <f t="shared" ca="1" si="287"/>
        <v/>
      </c>
      <c r="X139" s="106" t="str">
        <f t="shared" ca="1" si="287"/>
        <v/>
      </c>
      <c r="Y139" s="107" t="str">
        <f t="shared" ca="1" si="287"/>
        <v/>
      </c>
      <c r="Z139" s="105" t="str">
        <f t="shared" ca="1" si="287"/>
        <v/>
      </c>
      <c r="AA139" s="106" t="str">
        <f t="shared" ca="1" si="287"/>
        <v/>
      </c>
      <c r="AB139" s="106" t="str">
        <f t="shared" ca="1" si="287"/>
        <v/>
      </c>
      <c r="AC139" s="107" t="str">
        <f t="shared" ca="1" si="287"/>
        <v/>
      </c>
      <c r="AD139" s="105" t="str">
        <f t="shared" ca="1" si="287"/>
        <v/>
      </c>
      <c r="AE139" s="106" t="str">
        <f t="shared" ca="1" si="287"/>
        <v/>
      </c>
      <c r="AF139" s="106" t="str">
        <f t="shared" ca="1" si="287"/>
        <v/>
      </c>
      <c r="AG139" s="107" t="str">
        <f t="shared" ca="1" si="287"/>
        <v/>
      </c>
      <c r="AH139" s="105" t="str">
        <f t="shared" ca="1" si="287"/>
        <v/>
      </c>
      <c r="AI139" s="106" t="str">
        <f t="shared" ca="1" si="287"/>
        <v/>
      </c>
      <c r="AJ139" s="106" t="str">
        <f t="shared" ca="1" si="287"/>
        <v/>
      </c>
      <c r="AK139" s="107" t="str">
        <f t="shared" ca="1" si="287"/>
        <v/>
      </c>
      <c r="AL139" s="105" t="str">
        <f t="shared" ref="AL139:BQ139" ca="1" si="288">IF(ISNUMBER(AL145),AL145+IF($I$7=1,AL143,0),IF(ISNUMBER(AL147),AL147+IF($I$7=1,AL143,0),""))</f>
        <v/>
      </c>
      <c r="AM139" s="106" t="str">
        <f t="shared" ca="1" si="288"/>
        <v/>
      </c>
      <c r="AN139" s="106" t="str">
        <f t="shared" ca="1" si="288"/>
        <v/>
      </c>
      <c r="AO139" s="107" t="str">
        <f t="shared" ca="1" si="288"/>
        <v/>
      </c>
      <c r="AP139" s="105" t="str">
        <f t="shared" ca="1" si="288"/>
        <v/>
      </c>
      <c r="AQ139" s="106" t="str">
        <f t="shared" ca="1" si="288"/>
        <v/>
      </c>
      <c r="AR139" s="106" t="str">
        <f t="shared" ca="1" si="288"/>
        <v/>
      </c>
      <c r="AS139" s="107" t="str">
        <f t="shared" ca="1" si="288"/>
        <v/>
      </c>
      <c r="AT139" s="105" t="str">
        <f t="shared" ca="1" si="288"/>
        <v/>
      </c>
      <c r="AU139" s="106" t="str">
        <f t="shared" ca="1" si="288"/>
        <v/>
      </c>
      <c r="AV139" s="106" t="str">
        <f t="shared" ca="1" si="288"/>
        <v/>
      </c>
      <c r="AW139" s="107" t="str">
        <f t="shared" ca="1" si="288"/>
        <v/>
      </c>
      <c r="AX139" s="105" t="str">
        <f t="shared" ca="1" si="288"/>
        <v/>
      </c>
      <c r="AY139" s="106" t="str">
        <f t="shared" ca="1" si="288"/>
        <v/>
      </c>
      <c r="AZ139" s="106" t="str">
        <f t="shared" ca="1" si="288"/>
        <v/>
      </c>
      <c r="BA139" s="107" t="str">
        <f t="shared" ca="1" si="288"/>
        <v/>
      </c>
      <c r="BB139" s="105" t="str">
        <f t="shared" ca="1" si="288"/>
        <v/>
      </c>
      <c r="BC139" s="106" t="str">
        <f t="shared" ca="1" si="288"/>
        <v/>
      </c>
      <c r="BD139" s="106" t="str">
        <f t="shared" ca="1" si="288"/>
        <v/>
      </c>
      <c r="BE139" s="107" t="str">
        <f t="shared" ca="1" si="288"/>
        <v/>
      </c>
      <c r="BF139" s="105" t="str">
        <f t="shared" ca="1" si="288"/>
        <v/>
      </c>
      <c r="BG139" s="106" t="str">
        <f t="shared" ca="1" si="288"/>
        <v/>
      </c>
      <c r="BH139" s="106" t="str">
        <f t="shared" ca="1" si="288"/>
        <v/>
      </c>
      <c r="BI139" s="107" t="str">
        <f t="shared" ca="1" si="288"/>
        <v/>
      </c>
      <c r="BJ139" s="105" t="str">
        <f t="shared" ca="1" si="288"/>
        <v/>
      </c>
      <c r="BK139" s="106" t="str">
        <f t="shared" ca="1" si="288"/>
        <v/>
      </c>
      <c r="BL139" s="106" t="str">
        <f t="shared" ca="1" si="288"/>
        <v/>
      </c>
      <c r="BM139" s="107" t="str">
        <f t="shared" ca="1" si="288"/>
        <v/>
      </c>
      <c r="BN139" s="105" t="str">
        <f t="shared" ca="1" si="288"/>
        <v/>
      </c>
      <c r="BO139" s="106" t="str">
        <f t="shared" ca="1" si="288"/>
        <v/>
      </c>
      <c r="BP139" s="106" t="str">
        <f t="shared" ca="1" si="288"/>
        <v/>
      </c>
      <c r="BQ139" s="107" t="str">
        <f t="shared" ca="1" si="288"/>
        <v/>
      </c>
      <c r="BR139" s="105" t="str">
        <f t="shared" ref="BR139:CW139" ca="1" si="289">IF(ISNUMBER(BR145),BR145+IF($I$7=1,BR143,0),IF(ISNUMBER(BR147),BR147+IF($I$7=1,BR143,0),""))</f>
        <v/>
      </c>
      <c r="BS139" s="106" t="str">
        <f t="shared" ca="1" si="289"/>
        <v/>
      </c>
      <c r="BT139" s="106" t="str">
        <f t="shared" ca="1" si="289"/>
        <v/>
      </c>
      <c r="BU139" s="107" t="str">
        <f t="shared" ca="1" si="289"/>
        <v/>
      </c>
      <c r="BV139" s="105" t="str">
        <f t="shared" ca="1" si="289"/>
        <v/>
      </c>
      <c r="BW139" s="106" t="str">
        <f t="shared" ca="1" si="289"/>
        <v/>
      </c>
      <c r="BX139" s="106" t="str">
        <f t="shared" ca="1" si="289"/>
        <v/>
      </c>
      <c r="BY139" s="107" t="str">
        <f t="shared" ca="1" si="289"/>
        <v/>
      </c>
      <c r="BZ139" s="105" t="str">
        <f t="shared" ca="1" si="289"/>
        <v/>
      </c>
      <c r="CA139" s="106" t="str">
        <f t="shared" ca="1" si="289"/>
        <v/>
      </c>
      <c r="CB139" s="106" t="str">
        <f t="shared" ca="1" si="289"/>
        <v/>
      </c>
      <c r="CC139" s="107" t="str">
        <f t="shared" ca="1" si="289"/>
        <v/>
      </c>
      <c r="CD139" s="105" t="str">
        <f t="shared" ca="1" si="289"/>
        <v/>
      </c>
      <c r="CE139" s="106" t="str">
        <f t="shared" ca="1" si="289"/>
        <v/>
      </c>
      <c r="CF139" s="106" t="str">
        <f t="shared" ca="1" si="289"/>
        <v/>
      </c>
      <c r="CG139" s="107" t="str">
        <f t="shared" ca="1" si="289"/>
        <v/>
      </c>
      <c r="CH139" s="105" t="str">
        <f t="shared" ca="1" si="289"/>
        <v/>
      </c>
      <c r="CI139" s="106" t="str">
        <f t="shared" ca="1" si="289"/>
        <v/>
      </c>
      <c r="CJ139" s="106" t="str">
        <f t="shared" ca="1" si="289"/>
        <v/>
      </c>
      <c r="CK139" s="107" t="str">
        <f t="shared" ca="1" si="289"/>
        <v/>
      </c>
      <c r="CL139" s="105" t="str">
        <f t="shared" ca="1" si="289"/>
        <v/>
      </c>
      <c r="CM139" s="106" t="str">
        <f t="shared" ca="1" si="289"/>
        <v/>
      </c>
      <c r="CN139" s="106" t="str">
        <f t="shared" ca="1" si="289"/>
        <v/>
      </c>
      <c r="CO139" s="107" t="str">
        <f t="shared" ca="1" si="289"/>
        <v/>
      </c>
      <c r="CP139" s="105" t="str">
        <f t="shared" ca="1" si="289"/>
        <v/>
      </c>
      <c r="CQ139" s="106" t="str">
        <f t="shared" ca="1" si="289"/>
        <v/>
      </c>
      <c r="CR139" s="106" t="str">
        <f t="shared" ca="1" si="289"/>
        <v/>
      </c>
      <c r="CS139" s="107" t="str">
        <f t="shared" ca="1" si="289"/>
        <v/>
      </c>
      <c r="CT139" s="105" t="str">
        <f t="shared" ca="1" si="289"/>
        <v/>
      </c>
      <c r="CU139" s="106" t="str">
        <f t="shared" ca="1" si="289"/>
        <v/>
      </c>
      <c r="CV139" s="106" t="str">
        <f t="shared" ca="1" si="289"/>
        <v/>
      </c>
      <c r="CW139" s="107" t="str">
        <f t="shared" ca="1" si="289"/>
        <v/>
      </c>
      <c r="CX139" s="105" t="str">
        <f t="shared" ref="CX139:DI139" ca="1" si="290">IF(ISNUMBER(CX145),CX145+IF($I$7=1,CX143,0),IF(ISNUMBER(CX147),CX147+IF($I$7=1,CX143,0),""))</f>
        <v/>
      </c>
      <c r="CY139" s="106" t="str">
        <f t="shared" ca="1" si="290"/>
        <v/>
      </c>
      <c r="CZ139" s="106" t="str">
        <f t="shared" ca="1" si="290"/>
        <v/>
      </c>
      <c r="DA139" s="107" t="str">
        <f t="shared" ca="1" si="290"/>
        <v/>
      </c>
      <c r="DB139" s="105" t="str">
        <f t="shared" ca="1" si="290"/>
        <v/>
      </c>
      <c r="DC139" s="106" t="str">
        <f t="shared" ca="1" si="290"/>
        <v/>
      </c>
      <c r="DD139" s="106" t="str">
        <f t="shared" ca="1" si="290"/>
        <v/>
      </c>
      <c r="DE139" s="107" t="str">
        <f t="shared" ca="1" si="290"/>
        <v/>
      </c>
      <c r="DF139" s="105" t="str">
        <f t="shared" ca="1" si="290"/>
        <v/>
      </c>
      <c r="DG139" s="106" t="str">
        <f t="shared" ca="1" si="290"/>
        <v/>
      </c>
      <c r="DH139" s="106" t="str">
        <f t="shared" ca="1" si="290"/>
        <v/>
      </c>
      <c r="DI139" s="107" t="str">
        <f t="shared" ca="1" si="290"/>
        <v/>
      </c>
      <c r="DK139" s="106">
        <f t="shared" ref="DK139:EK139" ca="1" si="291">SUM(OFFSET($E139,,MATCH(DK$3,$F$5:$DI$5,0),,4))</f>
        <v>0</v>
      </c>
      <c r="DL139" s="106" t="e">
        <f t="shared" ca="1" si="291"/>
        <v>#N/A</v>
      </c>
      <c r="DM139" s="106" t="e">
        <f t="shared" ca="1" si="291"/>
        <v>#VALUE!</v>
      </c>
      <c r="DN139" s="106" t="e">
        <f t="shared" ca="1" si="291"/>
        <v>#VALUE!</v>
      </c>
      <c r="DO139" s="106" t="e">
        <f t="shared" ca="1" si="291"/>
        <v>#VALUE!</v>
      </c>
      <c r="DP139" s="106" t="e">
        <f t="shared" ca="1" si="291"/>
        <v>#VALUE!</v>
      </c>
      <c r="DQ139" s="106" t="e">
        <f t="shared" ca="1" si="291"/>
        <v>#VALUE!</v>
      </c>
      <c r="DR139" s="106" t="e">
        <f t="shared" ca="1" si="291"/>
        <v>#VALUE!</v>
      </c>
      <c r="DS139" s="106" t="e">
        <f t="shared" ca="1" si="291"/>
        <v>#VALUE!</v>
      </c>
      <c r="DT139" s="106" t="e">
        <f t="shared" ca="1" si="291"/>
        <v>#VALUE!</v>
      </c>
      <c r="DU139" s="106" t="e">
        <f t="shared" ca="1" si="291"/>
        <v>#VALUE!</v>
      </c>
      <c r="DV139" s="106" t="e">
        <f t="shared" ca="1" si="291"/>
        <v>#VALUE!</v>
      </c>
      <c r="DW139" s="106" t="e">
        <f t="shared" ca="1" si="291"/>
        <v>#VALUE!</v>
      </c>
      <c r="DX139" s="106" t="e">
        <f t="shared" ca="1" si="291"/>
        <v>#VALUE!</v>
      </c>
      <c r="DY139" s="106" t="e">
        <f t="shared" ca="1" si="291"/>
        <v>#VALUE!</v>
      </c>
      <c r="DZ139" s="106" t="e">
        <f t="shared" ca="1" si="291"/>
        <v>#VALUE!</v>
      </c>
      <c r="EA139" s="106" t="e">
        <f t="shared" ca="1" si="291"/>
        <v>#VALUE!</v>
      </c>
      <c r="EB139" s="106" t="e">
        <f t="shared" ca="1" si="291"/>
        <v>#VALUE!</v>
      </c>
      <c r="EC139" s="106" t="e">
        <f t="shared" ca="1" si="291"/>
        <v>#VALUE!</v>
      </c>
      <c r="ED139" s="106" t="e">
        <f t="shared" ca="1" si="291"/>
        <v>#VALUE!</v>
      </c>
      <c r="EE139" s="106" t="e">
        <f t="shared" ca="1" si="291"/>
        <v>#VALUE!</v>
      </c>
      <c r="EF139" s="106" t="e">
        <f t="shared" ca="1" si="291"/>
        <v>#VALUE!</v>
      </c>
      <c r="EG139" s="106" t="e">
        <f t="shared" ca="1" si="291"/>
        <v>#VALUE!</v>
      </c>
      <c r="EH139" s="106" t="e">
        <f t="shared" ca="1" si="291"/>
        <v>#VALUE!</v>
      </c>
      <c r="EI139" s="106" t="e">
        <f t="shared" ca="1" si="291"/>
        <v>#VALUE!</v>
      </c>
      <c r="EJ139" s="106" t="e">
        <f t="shared" ca="1" si="291"/>
        <v>#VALUE!</v>
      </c>
      <c r="EK139" s="106" t="e">
        <f t="shared" ca="1" si="291"/>
        <v>#VALUE!</v>
      </c>
    </row>
    <row r="140" spans="1:141" outlineLevel="1" x14ac:dyDescent="0.25">
      <c r="A140" s="90"/>
      <c r="B140" s="90"/>
      <c r="C140" s="90"/>
      <c r="D140" s="90"/>
      <c r="E140" s="37" t="s">
        <v>313</v>
      </c>
      <c r="F140" s="108"/>
      <c r="G140" s="109"/>
      <c r="H140" s="109"/>
      <c r="I140" s="110"/>
      <c r="J140" s="108" t="str">
        <f ca="1">IF(ISERROR(J139/F139),"",J139/F139-1)</f>
        <v/>
      </c>
      <c r="K140" s="109" t="str">
        <f t="shared" ref="K140:BA140" ca="1" si="292">IF(ISERROR(K139/G139),"",K139/G139-1)</f>
        <v/>
      </c>
      <c r="L140" s="109" t="str">
        <f t="shared" ca="1" si="292"/>
        <v/>
      </c>
      <c r="M140" s="110" t="str">
        <f t="shared" ca="1" si="292"/>
        <v/>
      </c>
      <c r="N140" s="108" t="str">
        <f t="shared" ca="1" si="292"/>
        <v/>
      </c>
      <c r="O140" s="109" t="str">
        <f t="shared" ca="1" si="292"/>
        <v/>
      </c>
      <c r="P140" s="109" t="str">
        <f t="shared" ca="1" si="292"/>
        <v/>
      </c>
      <c r="Q140" s="110" t="str">
        <f t="shared" ca="1" si="292"/>
        <v/>
      </c>
      <c r="R140" s="108" t="str">
        <f t="shared" ca="1" si="292"/>
        <v/>
      </c>
      <c r="S140" s="109" t="str">
        <f t="shared" ca="1" si="292"/>
        <v/>
      </c>
      <c r="T140" s="109" t="str">
        <f t="shared" ca="1" si="292"/>
        <v/>
      </c>
      <c r="U140" s="110" t="str">
        <f t="shared" ca="1" si="292"/>
        <v/>
      </c>
      <c r="V140" s="108" t="str">
        <f t="shared" ca="1" si="292"/>
        <v/>
      </c>
      <c r="W140" s="109" t="str">
        <f t="shared" ca="1" si="292"/>
        <v/>
      </c>
      <c r="X140" s="109" t="str">
        <f t="shared" ca="1" si="292"/>
        <v/>
      </c>
      <c r="Y140" s="110" t="str">
        <f t="shared" ca="1" si="292"/>
        <v/>
      </c>
      <c r="Z140" s="108" t="str">
        <f t="shared" ca="1" si="292"/>
        <v/>
      </c>
      <c r="AA140" s="109" t="str">
        <f t="shared" ca="1" si="292"/>
        <v/>
      </c>
      <c r="AB140" s="109" t="str">
        <f t="shared" ca="1" si="292"/>
        <v/>
      </c>
      <c r="AC140" s="110" t="str">
        <f t="shared" ca="1" si="292"/>
        <v/>
      </c>
      <c r="AD140" s="108" t="str">
        <f t="shared" ca="1" si="292"/>
        <v/>
      </c>
      <c r="AE140" s="109" t="str">
        <f t="shared" ca="1" si="292"/>
        <v/>
      </c>
      <c r="AF140" s="109" t="str">
        <f t="shared" ca="1" si="292"/>
        <v/>
      </c>
      <c r="AG140" s="110" t="str">
        <f t="shared" ca="1" si="292"/>
        <v/>
      </c>
      <c r="AH140" s="108" t="str">
        <f t="shared" ca="1" si="292"/>
        <v/>
      </c>
      <c r="AI140" s="109" t="str">
        <f t="shared" ca="1" si="292"/>
        <v/>
      </c>
      <c r="AJ140" s="109" t="str">
        <f t="shared" ca="1" si="292"/>
        <v/>
      </c>
      <c r="AK140" s="110" t="str">
        <f t="shared" ca="1" si="292"/>
        <v/>
      </c>
      <c r="AL140" s="108" t="str">
        <f t="shared" ca="1" si="292"/>
        <v/>
      </c>
      <c r="AM140" s="109" t="str">
        <f t="shared" ca="1" si="292"/>
        <v/>
      </c>
      <c r="AN140" s="109" t="str">
        <f t="shared" ca="1" si="292"/>
        <v/>
      </c>
      <c r="AO140" s="110" t="str">
        <f t="shared" ca="1" si="292"/>
        <v/>
      </c>
      <c r="AP140" s="108" t="str">
        <f t="shared" ca="1" si="292"/>
        <v/>
      </c>
      <c r="AQ140" s="109" t="str">
        <f t="shared" ca="1" si="292"/>
        <v/>
      </c>
      <c r="AR140" s="109" t="str">
        <f t="shared" ca="1" si="292"/>
        <v/>
      </c>
      <c r="AS140" s="110" t="str">
        <f t="shared" ca="1" si="292"/>
        <v/>
      </c>
      <c r="AT140" s="108" t="str">
        <f t="shared" ca="1" si="292"/>
        <v/>
      </c>
      <c r="AU140" s="109" t="str">
        <f t="shared" ca="1" si="292"/>
        <v/>
      </c>
      <c r="AV140" s="109" t="str">
        <f t="shared" ca="1" si="292"/>
        <v/>
      </c>
      <c r="AW140" s="110" t="str">
        <f t="shared" ca="1" si="292"/>
        <v/>
      </c>
      <c r="AX140" s="108" t="str">
        <f t="shared" ca="1" si="292"/>
        <v/>
      </c>
      <c r="AY140" s="109" t="str">
        <f t="shared" ca="1" si="292"/>
        <v/>
      </c>
      <c r="AZ140" s="109" t="str">
        <f t="shared" ca="1" si="292"/>
        <v/>
      </c>
      <c r="BA140" s="110" t="str">
        <f t="shared" ca="1" si="292"/>
        <v/>
      </c>
      <c r="BB140" s="108" t="str">
        <f t="shared" ref="BB140" ca="1" si="293">IF(ISERROR(BB139/AX139),"",BB139/AX139-1)</f>
        <v/>
      </c>
      <c r="BC140" s="109" t="str">
        <f t="shared" ref="BC140" ca="1" si="294">IF(ISERROR(BC139/AY139),"",BC139/AY139-1)</f>
        <v/>
      </c>
      <c r="BD140" s="109" t="str">
        <f t="shared" ref="BD140" ca="1" si="295">IF(ISERROR(BD139/AZ139),"",BD139/AZ139-1)</f>
        <v/>
      </c>
      <c r="BE140" s="110" t="str">
        <f t="shared" ref="BE140" ca="1" si="296">IF(ISERROR(BE139/BA139),"",BE139/BA139-1)</f>
        <v/>
      </c>
      <c r="BF140" s="108" t="str">
        <f t="shared" ref="BF140" ca="1" si="297">IF(ISERROR(BF139/BB139),"",BF139/BB139-1)</f>
        <v/>
      </c>
      <c r="BG140" s="109" t="str">
        <f t="shared" ref="BG140" ca="1" si="298">IF(ISERROR(BG139/BC139),"",BG139/BC139-1)</f>
        <v/>
      </c>
      <c r="BH140" s="109" t="str">
        <f t="shared" ref="BH140" ca="1" si="299">IF(ISERROR(BH139/BD139),"",BH139/BD139-1)</f>
        <v/>
      </c>
      <c r="BI140" s="110" t="str">
        <f t="shared" ref="BI140" ca="1" si="300">IF(ISERROR(BI139/BE139),"",BI139/BE139-1)</f>
        <v/>
      </c>
      <c r="BJ140" s="108" t="str">
        <f t="shared" ref="BJ140" ca="1" si="301">IF(ISERROR(BJ139/BF139),"",BJ139/BF139-1)</f>
        <v/>
      </c>
      <c r="BK140" s="109" t="str">
        <f t="shared" ref="BK140" ca="1" si="302">IF(ISERROR(BK139/BG139),"",BK139/BG139-1)</f>
        <v/>
      </c>
      <c r="BL140" s="109" t="str">
        <f t="shared" ref="BL140" ca="1" si="303">IF(ISERROR(BL139/BH139),"",BL139/BH139-1)</f>
        <v/>
      </c>
      <c r="BM140" s="110" t="str">
        <f t="shared" ref="BM140" ca="1" si="304">IF(ISERROR(BM139/BI139),"",BM139/BI139-1)</f>
        <v/>
      </c>
      <c r="BN140" s="108" t="str">
        <f t="shared" ref="BN140" ca="1" si="305">IF(ISERROR(BN139/BJ139),"",BN139/BJ139-1)</f>
        <v/>
      </c>
      <c r="BO140" s="109" t="str">
        <f t="shared" ref="BO140" ca="1" si="306">IF(ISERROR(BO139/BK139),"",BO139/BK139-1)</f>
        <v/>
      </c>
      <c r="BP140" s="109" t="str">
        <f t="shared" ref="BP140" ca="1" si="307">IF(ISERROR(BP139/BL139),"",BP139/BL139-1)</f>
        <v/>
      </c>
      <c r="BQ140" s="110" t="str">
        <f t="shared" ref="BQ140" ca="1" si="308">IF(ISERROR(BQ139/BM139),"",BQ139/BM139-1)</f>
        <v/>
      </c>
      <c r="BR140" s="108" t="str">
        <f t="shared" ref="BR140" ca="1" si="309">IF(ISERROR(BR139/BN139),"",BR139/BN139-1)</f>
        <v/>
      </c>
      <c r="BS140" s="109" t="str">
        <f t="shared" ref="BS140" ca="1" si="310">IF(ISERROR(BS139/BO139),"",BS139/BO139-1)</f>
        <v/>
      </c>
      <c r="BT140" s="109" t="str">
        <f t="shared" ref="BT140" ca="1" si="311">IF(ISERROR(BT139/BP139),"",BT139/BP139-1)</f>
        <v/>
      </c>
      <c r="BU140" s="110" t="str">
        <f t="shared" ref="BU140" ca="1" si="312">IF(ISERROR(BU139/BQ139),"",BU139/BQ139-1)</f>
        <v/>
      </c>
      <c r="BV140" s="108" t="str">
        <f t="shared" ref="BV140" ca="1" si="313">IF(ISERROR(BV139/BR139),"",BV139/BR139-1)</f>
        <v/>
      </c>
      <c r="BW140" s="109" t="str">
        <f t="shared" ref="BW140" ca="1" si="314">IF(ISERROR(BW139/BS139),"",BW139/BS139-1)</f>
        <v/>
      </c>
      <c r="BX140" s="109" t="str">
        <f t="shared" ref="BX140" ca="1" si="315">IF(ISERROR(BX139/BT139),"",BX139/BT139-1)</f>
        <v/>
      </c>
      <c r="BY140" s="110" t="str">
        <f t="shared" ref="BY140" ca="1" si="316">IF(ISERROR(BY139/BU139),"",BY139/BU139-1)</f>
        <v/>
      </c>
      <c r="BZ140" s="108" t="str">
        <f t="shared" ref="BZ140" ca="1" si="317">IF(ISERROR(BZ139/BV139),"",BZ139/BV139-1)</f>
        <v/>
      </c>
      <c r="CA140" s="109" t="str">
        <f t="shared" ref="CA140" ca="1" si="318">IF(ISERROR(CA139/BW139),"",CA139/BW139-1)</f>
        <v/>
      </c>
      <c r="CB140" s="109" t="str">
        <f t="shared" ref="CB140" ca="1" si="319">IF(ISERROR(CB139/BX139),"",CB139/BX139-1)</f>
        <v/>
      </c>
      <c r="CC140" s="110" t="str">
        <f t="shared" ref="CC140" ca="1" si="320">IF(ISERROR(CC139/BY139),"",CC139/BY139-1)</f>
        <v/>
      </c>
      <c r="CD140" s="108" t="str">
        <f t="shared" ref="CD140" ca="1" si="321">IF(ISERROR(CD139/BZ139),"",CD139/BZ139-1)</f>
        <v/>
      </c>
      <c r="CE140" s="109" t="str">
        <f t="shared" ref="CE140" ca="1" si="322">IF(ISERROR(CE139/CA139),"",CE139/CA139-1)</f>
        <v/>
      </c>
      <c r="CF140" s="109" t="str">
        <f t="shared" ref="CF140" ca="1" si="323">IF(ISERROR(CF139/CB139),"",CF139/CB139-1)</f>
        <v/>
      </c>
      <c r="CG140" s="110" t="str">
        <f t="shared" ref="CG140" ca="1" si="324">IF(ISERROR(CG139/CC139),"",CG139/CC139-1)</f>
        <v/>
      </c>
      <c r="CH140" s="108" t="str">
        <f t="shared" ref="CH140" ca="1" si="325">IF(ISERROR(CH139/CD139),"",CH139/CD139-1)</f>
        <v/>
      </c>
      <c r="CI140" s="109" t="str">
        <f t="shared" ref="CI140" ca="1" si="326">IF(ISERROR(CI139/CE139),"",CI139/CE139-1)</f>
        <v/>
      </c>
      <c r="CJ140" s="109" t="str">
        <f t="shared" ref="CJ140" ca="1" si="327">IF(ISERROR(CJ139/CF139),"",CJ139/CF139-1)</f>
        <v/>
      </c>
      <c r="CK140" s="110" t="str">
        <f t="shared" ref="CK140" ca="1" si="328">IF(ISERROR(CK139/CG139),"",CK139/CG139-1)</f>
        <v/>
      </c>
      <c r="CL140" s="108" t="str">
        <f t="shared" ref="CL140" ca="1" si="329">IF(ISERROR(CL139/CH139),"",CL139/CH139-1)</f>
        <v/>
      </c>
      <c r="CM140" s="109" t="str">
        <f t="shared" ref="CM140" ca="1" si="330">IF(ISERROR(CM139/CI139),"",CM139/CI139-1)</f>
        <v/>
      </c>
      <c r="CN140" s="109" t="str">
        <f t="shared" ref="CN140" ca="1" si="331">IF(ISERROR(CN139/CJ139),"",CN139/CJ139-1)</f>
        <v/>
      </c>
      <c r="CO140" s="110" t="str">
        <f t="shared" ref="CO140" ca="1" si="332">IF(ISERROR(CO139/CK139),"",CO139/CK139-1)</f>
        <v/>
      </c>
      <c r="CP140" s="108" t="str">
        <f t="shared" ref="CP140" ca="1" si="333">IF(ISERROR(CP139/CL139),"",CP139/CL139-1)</f>
        <v/>
      </c>
      <c r="CQ140" s="109" t="str">
        <f t="shared" ref="CQ140" ca="1" si="334">IF(ISERROR(CQ139/CM139),"",CQ139/CM139-1)</f>
        <v/>
      </c>
      <c r="CR140" s="109" t="str">
        <f t="shared" ref="CR140" ca="1" si="335">IF(ISERROR(CR139/CN139),"",CR139/CN139-1)</f>
        <v/>
      </c>
      <c r="CS140" s="110" t="str">
        <f t="shared" ref="CS140" ca="1" si="336">IF(ISERROR(CS139/CO139),"",CS139/CO139-1)</f>
        <v/>
      </c>
      <c r="CT140" s="108" t="str">
        <f t="shared" ref="CT140" ca="1" si="337">IF(ISERROR(CT139/CP139),"",CT139/CP139-1)</f>
        <v/>
      </c>
      <c r="CU140" s="109" t="str">
        <f t="shared" ref="CU140" ca="1" si="338">IF(ISERROR(CU139/CQ139),"",CU139/CQ139-1)</f>
        <v/>
      </c>
      <c r="CV140" s="109" t="str">
        <f t="shared" ref="CV140" ca="1" si="339">IF(ISERROR(CV139/CR139),"",CV139/CR139-1)</f>
        <v/>
      </c>
      <c r="CW140" s="110" t="str">
        <f t="shared" ref="CW140" ca="1" si="340">IF(ISERROR(CW139/CS139),"",CW139/CS139-1)</f>
        <v/>
      </c>
      <c r="CX140" s="108" t="str">
        <f t="shared" ref="CX140" ca="1" si="341">IF(ISERROR(CX139/CT139),"",CX139/CT139-1)</f>
        <v/>
      </c>
      <c r="CY140" s="109" t="str">
        <f t="shared" ref="CY140" ca="1" si="342">IF(ISERROR(CY139/CU139),"",CY139/CU139-1)</f>
        <v/>
      </c>
      <c r="CZ140" s="109" t="str">
        <f t="shared" ref="CZ140" ca="1" si="343">IF(ISERROR(CZ139/CV139),"",CZ139/CV139-1)</f>
        <v/>
      </c>
      <c r="DA140" s="110" t="str">
        <f t="shared" ref="DA140" ca="1" si="344">IF(ISERROR(DA139/CW139),"",DA139/CW139-1)</f>
        <v/>
      </c>
      <c r="DB140" s="108" t="str">
        <f t="shared" ref="DB140" ca="1" si="345">IF(ISERROR(DB139/CX139),"",DB139/CX139-1)</f>
        <v/>
      </c>
      <c r="DC140" s="109" t="str">
        <f t="shared" ref="DC140" ca="1" si="346">IF(ISERROR(DC139/CY139),"",DC139/CY139-1)</f>
        <v/>
      </c>
      <c r="DD140" s="109" t="str">
        <f t="shared" ref="DD140" ca="1" si="347">IF(ISERROR(DD139/CZ139),"",DD139/CZ139-1)</f>
        <v/>
      </c>
      <c r="DE140" s="110" t="str">
        <f t="shared" ref="DE140" ca="1" si="348">IF(ISERROR(DE139/DA139),"",DE139/DA139-1)</f>
        <v/>
      </c>
      <c r="DF140" s="108" t="str">
        <f t="shared" ref="DF140" ca="1" si="349">IF(ISERROR(DF139/DB139),"",DF139/DB139-1)</f>
        <v/>
      </c>
      <c r="DG140" s="109" t="str">
        <f t="shared" ref="DG140" ca="1" si="350">IF(ISERROR(DG139/DC139),"",DG139/DC139-1)</f>
        <v/>
      </c>
      <c r="DH140" s="109" t="str">
        <f t="shared" ref="DH140" ca="1" si="351">IF(ISERROR(DH139/DD139),"",DH139/DD139-1)</f>
        <v/>
      </c>
      <c r="DI140" s="110" t="str">
        <f t="shared" ref="DI140" ca="1" si="352">IF(ISERROR(DI139/DE139),"",DI139/DE139-1)</f>
        <v/>
      </c>
      <c r="DL140" s="109" t="str">
        <f ca="1">IF(ISERROR(DL139/DK139),"",DL139/DK139-1)</f>
        <v/>
      </c>
      <c r="DM140" s="109" t="str">
        <f t="shared" ref="DM140:EK140" ca="1" si="353">IF(ISERROR(DM139/DL139),"",DM139/DL139-1)</f>
        <v/>
      </c>
      <c r="DN140" s="109" t="str">
        <f t="shared" ca="1" si="353"/>
        <v/>
      </c>
      <c r="DO140" s="109" t="str">
        <f t="shared" ca="1" si="353"/>
        <v/>
      </c>
      <c r="DP140" s="109" t="str">
        <f t="shared" ca="1" si="353"/>
        <v/>
      </c>
      <c r="DQ140" s="109" t="str">
        <f t="shared" ca="1" si="353"/>
        <v/>
      </c>
      <c r="DR140" s="109" t="str">
        <f t="shared" ca="1" si="353"/>
        <v/>
      </c>
      <c r="DS140" s="109" t="str">
        <f t="shared" ca="1" si="353"/>
        <v/>
      </c>
      <c r="DT140" s="109" t="str">
        <f t="shared" ca="1" si="353"/>
        <v/>
      </c>
      <c r="DU140" s="109" t="str">
        <f t="shared" ca="1" si="353"/>
        <v/>
      </c>
      <c r="DV140" s="109" t="str">
        <f t="shared" ca="1" si="353"/>
        <v/>
      </c>
      <c r="DW140" s="109" t="str">
        <f t="shared" ca="1" si="353"/>
        <v/>
      </c>
      <c r="DX140" s="109" t="str">
        <f t="shared" ca="1" si="353"/>
        <v/>
      </c>
      <c r="DY140" s="109" t="str">
        <f t="shared" ca="1" si="353"/>
        <v/>
      </c>
      <c r="DZ140" s="109" t="str">
        <f t="shared" ca="1" si="353"/>
        <v/>
      </c>
      <c r="EA140" s="109" t="str">
        <f t="shared" ca="1" si="353"/>
        <v/>
      </c>
      <c r="EB140" s="109" t="str">
        <f t="shared" ca="1" si="353"/>
        <v/>
      </c>
      <c r="EC140" s="109" t="str">
        <f t="shared" ca="1" si="353"/>
        <v/>
      </c>
      <c r="ED140" s="109" t="str">
        <f t="shared" ca="1" si="353"/>
        <v/>
      </c>
      <c r="EE140" s="109" t="str">
        <f t="shared" ca="1" si="353"/>
        <v/>
      </c>
      <c r="EF140" s="109" t="str">
        <f t="shared" ca="1" si="353"/>
        <v/>
      </c>
      <c r="EG140" s="109" t="str">
        <f t="shared" ca="1" si="353"/>
        <v/>
      </c>
      <c r="EH140" s="109" t="str">
        <f t="shared" ca="1" si="353"/>
        <v/>
      </c>
      <c r="EI140" s="109" t="str">
        <f t="shared" ca="1" si="353"/>
        <v/>
      </c>
      <c r="EJ140" s="109" t="str">
        <f t="shared" ca="1" si="353"/>
        <v/>
      </c>
      <c r="EK140" s="109" t="str">
        <f t="shared" ca="1" si="353"/>
        <v/>
      </c>
    </row>
    <row r="141" spans="1:141" outlineLevel="1" x14ac:dyDescent="0.25">
      <c r="A141" s="90"/>
      <c r="B141" s="90"/>
      <c r="C141" s="90"/>
      <c r="D141" s="90"/>
      <c r="E141" s="37" t="s">
        <v>314</v>
      </c>
      <c r="F141" s="108"/>
      <c r="G141" s="109" t="str">
        <f ca="1">IF(ISERROR(G139/F139),"",G139/F139-1)</f>
        <v/>
      </c>
      <c r="H141" s="109" t="str">
        <f ca="1">IF(ISERROR(H139/G139),"",H139/G139-1)</f>
        <v/>
      </c>
      <c r="I141" s="110" t="str">
        <f ca="1">IF(ISERROR(I139/H139),"",I139/H139-1)</f>
        <v/>
      </c>
      <c r="J141" s="109" t="str">
        <f ca="1">IF(ISERROR(J139/I139),"",J139/I139-1)</f>
        <v/>
      </c>
      <c r="K141" s="109" t="str">
        <f t="shared" ref="K141:BA141" ca="1" si="354">IF(ISERROR(K139/J139),"",K139/J139-1)</f>
        <v/>
      </c>
      <c r="L141" s="109" t="str">
        <f t="shared" ca="1" si="354"/>
        <v/>
      </c>
      <c r="M141" s="110" t="str">
        <f t="shared" ca="1" si="354"/>
        <v/>
      </c>
      <c r="N141" s="108" t="str">
        <f t="shared" ca="1" si="354"/>
        <v/>
      </c>
      <c r="O141" s="109" t="str">
        <f t="shared" ca="1" si="354"/>
        <v/>
      </c>
      <c r="P141" s="109" t="str">
        <f t="shared" ca="1" si="354"/>
        <v/>
      </c>
      <c r="Q141" s="110" t="str">
        <f t="shared" ca="1" si="354"/>
        <v/>
      </c>
      <c r="R141" s="108" t="str">
        <f t="shared" ca="1" si="354"/>
        <v/>
      </c>
      <c r="S141" s="109" t="str">
        <f t="shared" ca="1" si="354"/>
        <v/>
      </c>
      <c r="T141" s="109" t="str">
        <f t="shared" ca="1" si="354"/>
        <v/>
      </c>
      <c r="U141" s="110" t="str">
        <f t="shared" ca="1" si="354"/>
        <v/>
      </c>
      <c r="V141" s="108" t="str">
        <f t="shared" ca="1" si="354"/>
        <v/>
      </c>
      <c r="W141" s="109" t="str">
        <f t="shared" ca="1" si="354"/>
        <v/>
      </c>
      <c r="X141" s="109" t="str">
        <f t="shared" ca="1" si="354"/>
        <v/>
      </c>
      <c r="Y141" s="110" t="str">
        <f t="shared" ca="1" si="354"/>
        <v/>
      </c>
      <c r="Z141" s="108" t="str">
        <f t="shared" ca="1" si="354"/>
        <v/>
      </c>
      <c r="AA141" s="109" t="str">
        <f t="shared" ca="1" si="354"/>
        <v/>
      </c>
      <c r="AB141" s="109" t="str">
        <f t="shared" ca="1" si="354"/>
        <v/>
      </c>
      <c r="AC141" s="110" t="str">
        <f t="shared" ca="1" si="354"/>
        <v/>
      </c>
      <c r="AD141" s="108" t="str">
        <f t="shared" ca="1" si="354"/>
        <v/>
      </c>
      <c r="AE141" s="109" t="str">
        <f t="shared" ca="1" si="354"/>
        <v/>
      </c>
      <c r="AF141" s="109" t="str">
        <f t="shared" ca="1" si="354"/>
        <v/>
      </c>
      <c r="AG141" s="110" t="str">
        <f t="shared" ca="1" si="354"/>
        <v/>
      </c>
      <c r="AH141" s="108" t="str">
        <f t="shared" ca="1" si="354"/>
        <v/>
      </c>
      <c r="AI141" s="109" t="str">
        <f t="shared" ca="1" si="354"/>
        <v/>
      </c>
      <c r="AJ141" s="109" t="str">
        <f t="shared" ca="1" si="354"/>
        <v/>
      </c>
      <c r="AK141" s="110" t="str">
        <f t="shared" ca="1" si="354"/>
        <v/>
      </c>
      <c r="AL141" s="108" t="str">
        <f t="shared" ca="1" si="354"/>
        <v/>
      </c>
      <c r="AM141" s="109" t="str">
        <f t="shared" ca="1" si="354"/>
        <v/>
      </c>
      <c r="AN141" s="109" t="str">
        <f t="shared" ca="1" si="354"/>
        <v/>
      </c>
      <c r="AO141" s="110" t="str">
        <f t="shared" ca="1" si="354"/>
        <v/>
      </c>
      <c r="AP141" s="108" t="str">
        <f t="shared" ca="1" si="354"/>
        <v/>
      </c>
      <c r="AQ141" s="109" t="str">
        <f t="shared" ca="1" si="354"/>
        <v/>
      </c>
      <c r="AR141" s="109" t="str">
        <f t="shared" ca="1" si="354"/>
        <v/>
      </c>
      <c r="AS141" s="110" t="str">
        <f t="shared" ca="1" si="354"/>
        <v/>
      </c>
      <c r="AT141" s="108" t="str">
        <f t="shared" ca="1" si="354"/>
        <v/>
      </c>
      <c r="AU141" s="109" t="str">
        <f t="shared" ca="1" si="354"/>
        <v/>
      </c>
      <c r="AV141" s="109" t="str">
        <f t="shared" ca="1" si="354"/>
        <v/>
      </c>
      <c r="AW141" s="110" t="str">
        <f t="shared" ca="1" si="354"/>
        <v/>
      </c>
      <c r="AX141" s="108" t="str">
        <f t="shared" ca="1" si="354"/>
        <v/>
      </c>
      <c r="AY141" s="109" t="str">
        <f t="shared" ca="1" si="354"/>
        <v/>
      </c>
      <c r="AZ141" s="109" t="str">
        <f t="shared" ca="1" si="354"/>
        <v/>
      </c>
      <c r="BA141" s="110" t="str">
        <f t="shared" ca="1" si="354"/>
        <v/>
      </c>
      <c r="BB141" s="108" t="str">
        <f t="shared" ref="BB141:DI141" ca="1" si="355">IF(ISERROR(BB139/BA139),"",BB139/BA139-1)</f>
        <v/>
      </c>
      <c r="BC141" s="109" t="str">
        <f t="shared" ca="1" si="355"/>
        <v/>
      </c>
      <c r="BD141" s="109" t="str">
        <f t="shared" ca="1" si="355"/>
        <v/>
      </c>
      <c r="BE141" s="110" t="str">
        <f t="shared" ca="1" si="355"/>
        <v/>
      </c>
      <c r="BF141" s="109" t="str">
        <f t="shared" ca="1" si="355"/>
        <v/>
      </c>
      <c r="BG141" s="109" t="str">
        <f t="shared" ca="1" si="355"/>
        <v/>
      </c>
      <c r="BH141" s="109" t="str">
        <f t="shared" ca="1" si="355"/>
        <v/>
      </c>
      <c r="BI141" s="110" t="str">
        <f t="shared" ca="1" si="355"/>
        <v/>
      </c>
      <c r="BJ141" s="108" t="str">
        <f t="shared" ca="1" si="355"/>
        <v/>
      </c>
      <c r="BK141" s="109" t="str">
        <f t="shared" ca="1" si="355"/>
        <v/>
      </c>
      <c r="BL141" s="109" t="str">
        <f t="shared" ca="1" si="355"/>
        <v/>
      </c>
      <c r="BM141" s="110" t="str">
        <f t="shared" ca="1" si="355"/>
        <v/>
      </c>
      <c r="BN141" s="108" t="str">
        <f t="shared" ca="1" si="355"/>
        <v/>
      </c>
      <c r="BO141" s="109" t="str">
        <f t="shared" ca="1" si="355"/>
        <v/>
      </c>
      <c r="BP141" s="109" t="str">
        <f t="shared" ca="1" si="355"/>
        <v/>
      </c>
      <c r="BQ141" s="110" t="str">
        <f t="shared" ca="1" si="355"/>
        <v/>
      </c>
      <c r="BR141" s="108" t="str">
        <f t="shared" ca="1" si="355"/>
        <v/>
      </c>
      <c r="BS141" s="109" t="str">
        <f t="shared" ca="1" si="355"/>
        <v/>
      </c>
      <c r="BT141" s="109" t="str">
        <f t="shared" ca="1" si="355"/>
        <v/>
      </c>
      <c r="BU141" s="110" t="str">
        <f t="shared" ca="1" si="355"/>
        <v/>
      </c>
      <c r="BV141" s="108" t="str">
        <f t="shared" ca="1" si="355"/>
        <v/>
      </c>
      <c r="BW141" s="109" t="str">
        <f t="shared" ca="1" si="355"/>
        <v/>
      </c>
      <c r="BX141" s="109" t="str">
        <f t="shared" ca="1" si="355"/>
        <v/>
      </c>
      <c r="BY141" s="110" t="str">
        <f t="shared" ca="1" si="355"/>
        <v/>
      </c>
      <c r="BZ141" s="108" t="str">
        <f t="shared" ca="1" si="355"/>
        <v/>
      </c>
      <c r="CA141" s="109" t="str">
        <f t="shared" ca="1" si="355"/>
        <v/>
      </c>
      <c r="CB141" s="109" t="str">
        <f t="shared" ca="1" si="355"/>
        <v/>
      </c>
      <c r="CC141" s="110" t="str">
        <f t="shared" ca="1" si="355"/>
        <v/>
      </c>
      <c r="CD141" s="108" t="str">
        <f t="shared" ca="1" si="355"/>
        <v/>
      </c>
      <c r="CE141" s="109" t="str">
        <f t="shared" ca="1" si="355"/>
        <v/>
      </c>
      <c r="CF141" s="109" t="str">
        <f t="shared" ca="1" si="355"/>
        <v/>
      </c>
      <c r="CG141" s="110" t="str">
        <f t="shared" ca="1" si="355"/>
        <v/>
      </c>
      <c r="CH141" s="108" t="str">
        <f t="shared" ca="1" si="355"/>
        <v/>
      </c>
      <c r="CI141" s="109" t="str">
        <f t="shared" ca="1" si="355"/>
        <v/>
      </c>
      <c r="CJ141" s="109" t="str">
        <f t="shared" ca="1" si="355"/>
        <v/>
      </c>
      <c r="CK141" s="110" t="str">
        <f t="shared" ca="1" si="355"/>
        <v/>
      </c>
      <c r="CL141" s="108" t="str">
        <f t="shared" ca="1" si="355"/>
        <v/>
      </c>
      <c r="CM141" s="109" t="str">
        <f t="shared" ca="1" si="355"/>
        <v/>
      </c>
      <c r="CN141" s="109" t="str">
        <f t="shared" ca="1" si="355"/>
        <v/>
      </c>
      <c r="CO141" s="110" t="str">
        <f t="shared" ca="1" si="355"/>
        <v/>
      </c>
      <c r="CP141" s="108" t="str">
        <f t="shared" ca="1" si="355"/>
        <v/>
      </c>
      <c r="CQ141" s="109" t="str">
        <f t="shared" ca="1" si="355"/>
        <v/>
      </c>
      <c r="CR141" s="109" t="str">
        <f t="shared" ca="1" si="355"/>
        <v/>
      </c>
      <c r="CS141" s="110" t="str">
        <f t="shared" ca="1" si="355"/>
        <v/>
      </c>
      <c r="CT141" s="108" t="str">
        <f t="shared" ca="1" si="355"/>
        <v/>
      </c>
      <c r="CU141" s="109" t="str">
        <f t="shared" ca="1" si="355"/>
        <v/>
      </c>
      <c r="CV141" s="109" t="str">
        <f t="shared" ca="1" si="355"/>
        <v/>
      </c>
      <c r="CW141" s="110" t="str">
        <f t="shared" ca="1" si="355"/>
        <v/>
      </c>
      <c r="CX141" s="108" t="str">
        <f t="shared" ca="1" si="355"/>
        <v/>
      </c>
      <c r="CY141" s="109" t="str">
        <f t="shared" ca="1" si="355"/>
        <v/>
      </c>
      <c r="CZ141" s="109" t="str">
        <f t="shared" ca="1" si="355"/>
        <v/>
      </c>
      <c r="DA141" s="110" t="str">
        <f t="shared" ca="1" si="355"/>
        <v/>
      </c>
      <c r="DB141" s="108" t="str">
        <f t="shared" ca="1" si="355"/>
        <v/>
      </c>
      <c r="DC141" s="109" t="str">
        <f t="shared" ca="1" si="355"/>
        <v/>
      </c>
      <c r="DD141" s="109" t="str">
        <f t="shared" ca="1" si="355"/>
        <v/>
      </c>
      <c r="DE141" s="110" t="str">
        <f t="shared" ca="1" si="355"/>
        <v/>
      </c>
      <c r="DF141" s="108" t="str">
        <f t="shared" ca="1" si="355"/>
        <v/>
      </c>
      <c r="DG141" s="109" t="str">
        <f t="shared" ca="1" si="355"/>
        <v/>
      </c>
      <c r="DH141" s="109" t="str">
        <f t="shared" ca="1" si="355"/>
        <v/>
      </c>
      <c r="DI141" s="110" t="str">
        <f t="shared" ca="1" si="355"/>
        <v/>
      </c>
    </row>
    <row r="142" spans="1:141" outlineLevel="1" x14ac:dyDescent="0.25">
      <c r="A142" s="90"/>
      <c r="B142" s="90"/>
      <c r="C142" s="90"/>
      <c r="D142" s="90"/>
      <c r="F142" s="100"/>
      <c r="I142" s="101"/>
      <c r="J142" s="100"/>
      <c r="M142" s="101"/>
      <c r="N142" s="100"/>
      <c r="Q142" s="101"/>
      <c r="R142" s="100"/>
      <c r="U142" s="101"/>
      <c r="V142" s="100"/>
      <c r="Y142" s="101"/>
      <c r="Z142" s="100"/>
      <c r="AC142" s="101"/>
      <c r="AD142" s="100"/>
      <c r="AG142" s="101"/>
      <c r="AH142" s="100"/>
      <c r="AK142" s="101"/>
      <c r="AL142" s="100"/>
      <c r="AO142" s="101"/>
      <c r="AP142" s="100"/>
      <c r="AS142" s="101"/>
      <c r="AT142" s="100"/>
      <c r="AW142" s="101"/>
      <c r="AX142" s="100"/>
      <c r="BA142" s="101"/>
      <c r="BB142" s="100"/>
      <c r="BE142" s="101"/>
      <c r="BF142" s="100"/>
      <c r="BI142" s="101"/>
      <c r="BJ142" s="100"/>
      <c r="BM142" s="101"/>
      <c r="BN142" s="100"/>
      <c r="BQ142" s="101"/>
      <c r="BR142" s="100"/>
      <c r="BU142" s="101"/>
      <c r="BV142" s="100"/>
      <c r="BY142" s="101"/>
      <c r="BZ142" s="100"/>
      <c r="CC142" s="101"/>
      <c r="CD142" s="100"/>
      <c r="CG142" s="101"/>
      <c r="CH142" s="100"/>
      <c r="CK142" s="101"/>
      <c r="CL142" s="100"/>
      <c r="CO142" s="101"/>
      <c r="CP142" s="100"/>
      <c r="CS142" s="101"/>
      <c r="CT142" s="100"/>
      <c r="CW142" s="101"/>
      <c r="CX142" s="100"/>
      <c r="DA142" s="101"/>
      <c r="DB142" s="100"/>
      <c r="DE142" s="101"/>
      <c r="DF142" s="100"/>
      <c r="DI142" s="101"/>
    </row>
    <row r="143" spans="1:141" outlineLevel="1" x14ac:dyDescent="0.25">
      <c r="A143" s="90" t="str">
        <f>A145</f>
        <v>p&amp;l</v>
      </c>
      <c r="B143" s="90" t="str">
        <f t="shared" ref="B143:C143" si="356">B145</f>
        <v>revenue</v>
      </c>
      <c r="C143" s="90">
        <f t="shared" si="356"/>
        <v>9.9999999999999995E-7</v>
      </c>
      <c r="D143" s="90"/>
      <c r="E143" t="str">
        <f>CONCATENATE(E139," - adjustment")</f>
        <v>Revenue - adjustment</v>
      </c>
      <c r="F143" s="117">
        <v>0</v>
      </c>
      <c r="G143" s="118">
        <v>0</v>
      </c>
      <c r="H143" s="118">
        <v>0</v>
      </c>
      <c r="I143" s="119" cm="1">
        <f t="array" aca="1" ref="I143" ca="1">IF(ISNUMBER(INDEX(DataModel!$ET$4:$FT$109,MATCH(1,(DataModel!$EO$4:$EO$109=$A143)*(DataModel!$EP$4:$EP$109=$B143),0),MATCH(CONCATENATE("FY ",RIGHT(I$3,4)),DataModel!$ET$2:$FT$2,0))*$C143),INDEX(DataModel!$ET$4:$FT$109,MATCH(1,(DataModel!$EO$4:$EO$109=$A143)*(DataModel!$EP$4:$EP$109=$B143),0),MATCH(CONCATENATE("FY ",RIGHT(I$3,4)),DataModel!$ET$2:$FT$2,0))*$C143,0)</f>
        <v>0</v>
      </c>
      <c r="J143" s="117">
        <v>0</v>
      </c>
      <c r="K143" s="118">
        <v>0</v>
      </c>
      <c r="L143" s="118">
        <v>0</v>
      </c>
      <c r="M143" s="119" cm="1">
        <f t="array" ref="M143">IF(ISNUMBER(INDEX(DataModel!$ET$4:$FT$109,MATCH(1,(DataModel!$EO$4:$EO$109=$A143)*(DataModel!$EP$4:$EP$109=$B143),0),MATCH(CONCATENATE("FY ",RIGHT(M$3,4)),DataModel!$ET$2:$FT$2,0))*$C143),INDEX(DataModel!$ET$4:$FT$109,MATCH(1,(DataModel!$EO$4:$EO$109=$A143)*(DataModel!$EP$4:$EP$109=$B143),0),MATCH(CONCATENATE("FY ",RIGHT(M$3,4)),DataModel!$ET$2:$FT$2,0))*$C143,0)</f>
        <v>0</v>
      </c>
      <c r="N143" s="117">
        <v>0</v>
      </c>
      <c r="O143" s="118">
        <v>0</v>
      </c>
      <c r="P143" s="118">
        <v>0</v>
      </c>
      <c r="Q143" s="119" cm="1">
        <f t="array" ref="Q143">IF(ISNUMBER(INDEX(DataModel!$ET$4:$FT$109,MATCH(1,(DataModel!$EO$4:$EO$109=$A143)*(DataModel!$EP$4:$EP$109=$B143),0),MATCH(CONCATENATE("FY ",RIGHT(Q$3,4)),DataModel!$ET$2:$FT$2,0))*$C143),INDEX(DataModel!$ET$4:$FT$109,MATCH(1,(DataModel!$EO$4:$EO$109=$A143)*(DataModel!$EP$4:$EP$109=$B143),0),MATCH(CONCATENATE("FY ",RIGHT(Q$3,4)),DataModel!$ET$2:$FT$2,0))*$C143,0)</f>
        <v>0</v>
      </c>
      <c r="R143" s="117">
        <v>0</v>
      </c>
      <c r="S143" s="118">
        <v>0</v>
      </c>
      <c r="T143" s="118">
        <v>0</v>
      </c>
      <c r="U143" s="119" cm="1">
        <f t="array" ref="U143">IF(ISNUMBER(INDEX(DataModel!$ET$4:$FT$109,MATCH(1,(DataModel!$EO$4:$EO$109=$A143)*(DataModel!$EP$4:$EP$109=$B143),0),MATCH(CONCATENATE("FY ",RIGHT(U$3,4)),DataModel!$ET$2:$FT$2,0))*$C143),INDEX(DataModel!$ET$4:$FT$109,MATCH(1,(DataModel!$EO$4:$EO$109=$A143)*(DataModel!$EP$4:$EP$109=$B143),0),MATCH(CONCATENATE("FY ",RIGHT(U$3,4)),DataModel!$ET$2:$FT$2,0))*$C143,0)</f>
        <v>0</v>
      </c>
      <c r="V143" s="117">
        <v>0</v>
      </c>
      <c r="W143" s="118">
        <v>0</v>
      </c>
      <c r="X143" s="118">
        <v>0</v>
      </c>
      <c r="Y143" s="119" cm="1">
        <f t="array" ref="Y143">IF(ISNUMBER(INDEX(DataModel!$ET$4:$FT$109,MATCH(1,(DataModel!$EO$4:$EO$109=$A143)*(DataModel!$EP$4:$EP$109=$B143),0),MATCH(CONCATENATE("FY ",RIGHT(Y$3,4)),DataModel!$ET$2:$FT$2,0))*$C143),INDEX(DataModel!$ET$4:$FT$109,MATCH(1,(DataModel!$EO$4:$EO$109=$A143)*(DataModel!$EP$4:$EP$109=$B143),0),MATCH(CONCATENATE("FY ",RIGHT(Y$3,4)),DataModel!$ET$2:$FT$2,0))*$C143,0)</f>
        <v>0</v>
      </c>
      <c r="Z143" s="117">
        <v>0</v>
      </c>
      <c r="AA143" s="118">
        <v>0</v>
      </c>
      <c r="AB143" s="118">
        <v>0</v>
      </c>
      <c r="AC143" s="119" cm="1">
        <f t="array" ref="AC143">IF(ISNUMBER(INDEX(DataModel!$ET$4:$FT$109,MATCH(1,(DataModel!$EO$4:$EO$109=$A143)*(DataModel!$EP$4:$EP$109=$B143),0),MATCH(CONCATENATE("FY ",RIGHT(AC$3,4)),DataModel!$ET$2:$FT$2,0))*$C143),INDEX(DataModel!$ET$4:$FT$109,MATCH(1,(DataModel!$EO$4:$EO$109=$A143)*(DataModel!$EP$4:$EP$109=$B143),0),MATCH(CONCATENATE("FY ",RIGHT(AC$3,4)),DataModel!$ET$2:$FT$2,0))*$C143,0)</f>
        <v>0</v>
      </c>
      <c r="AD143" s="117">
        <v>0</v>
      </c>
      <c r="AE143" s="118">
        <v>0</v>
      </c>
      <c r="AF143" s="118">
        <v>0</v>
      </c>
      <c r="AG143" s="119" cm="1">
        <f t="array" ref="AG143">IF(ISNUMBER(INDEX(DataModel!$ET$4:$FT$109,MATCH(1,(DataModel!$EO$4:$EO$109=$A143)*(DataModel!$EP$4:$EP$109=$B143),0),MATCH(CONCATENATE("FY ",RIGHT(AG$3,4)),DataModel!$ET$2:$FT$2,0))*$C143),INDEX(DataModel!$ET$4:$FT$109,MATCH(1,(DataModel!$EO$4:$EO$109=$A143)*(DataModel!$EP$4:$EP$109=$B143),0),MATCH(CONCATENATE("FY ",RIGHT(AG$3,4)),DataModel!$ET$2:$FT$2,0))*$C143,0)</f>
        <v>0</v>
      </c>
      <c r="AH143" s="117">
        <v>0</v>
      </c>
      <c r="AI143" s="118">
        <v>0</v>
      </c>
      <c r="AJ143" s="118">
        <v>0</v>
      </c>
      <c r="AK143" s="119" cm="1">
        <f t="array" ref="AK143">IF(ISNUMBER(INDEX(DataModel!$ET$4:$FT$109,MATCH(1,(DataModel!$EO$4:$EO$109=$A143)*(DataModel!$EP$4:$EP$109=$B143),0),MATCH(CONCATENATE("FY ",RIGHT(AK$3,4)),DataModel!$ET$2:$FT$2,0))*$C143),INDEX(DataModel!$ET$4:$FT$109,MATCH(1,(DataModel!$EO$4:$EO$109=$A143)*(DataModel!$EP$4:$EP$109=$B143),0),MATCH(CONCATENATE("FY ",RIGHT(AK$3,4)),DataModel!$ET$2:$FT$2,0))*$C143,0)</f>
        <v>0</v>
      </c>
      <c r="AL143" s="117">
        <v>0</v>
      </c>
      <c r="AM143" s="118">
        <v>0</v>
      </c>
      <c r="AN143" s="118">
        <v>0</v>
      </c>
      <c r="AO143" s="119" cm="1">
        <f t="array" ref="AO143">IF(ISNUMBER(INDEX(DataModel!$ET$4:$FT$109,MATCH(1,(DataModel!$EO$4:$EO$109=$A143)*(DataModel!$EP$4:$EP$109=$B143),0),MATCH(CONCATENATE("FY ",RIGHT(AO$3,4)),DataModel!$ET$2:$FT$2,0))*$C143),INDEX(DataModel!$ET$4:$FT$109,MATCH(1,(DataModel!$EO$4:$EO$109=$A143)*(DataModel!$EP$4:$EP$109=$B143),0),MATCH(CONCATENATE("FY ",RIGHT(AO$3,4)),DataModel!$ET$2:$FT$2,0))*$C143,0)</f>
        <v>0</v>
      </c>
      <c r="AP143" s="117">
        <v>0</v>
      </c>
      <c r="AQ143" s="118">
        <v>0</v>
      </c>
      <c r="AR143" s="118">
        <v>0</v>
      </c>
      <c r="AS143" s="119" cm="1">
        <f t="array" ref="AS143">IF(ISNUMBER(INDEX(DataModel!$ET$4:$FT$109,MATCH(1,(DataModel!$EO$4:$EO$109=$A143)*(DataModel!$EP$4:$EP$109=$B143),0),MATCH(CONCATENATE("FY ",RIGHT(AS$3,4)),DataModel!$ET$2:$FT$2,0))*$C143),INDEX(DataModel!$ET$4:$FT$109,MATCH(1,(DataModel!$EO$4:$EO$109=$A143)*(DataModel!$EP$4:$EP$109=$B143),0),MATCH(CONCATENATE("FY ",RIGHT(AS$3,4)),DataModel!$ET$2:$FT$2,0))*$C143,0)</f>
        <v>0</v>
      </c>
      <c r="AT143" s="117">
        <v>0</v>
      </c>
      <c r="AU143" s="118">
        <v>0</v>
      </c>
      <c r="AV143" s="118">
        <v>0</v>
      </c>
      <c r="AW143" s="119" cm="1">
        <f t="array" ref="AW143">IF(ISNUMBER(INDEX(DataModel!$ET$4:$FT$109,MATCH(1,(DataModel!$EO$4:$EO$109=$A143)*(DataModel!$EP$4:$EP$109=$B143),0),MATCH(CONCATENATE("FY ",RIGHT(AW$3,4)),DataModel!$ET$2:$FT$2,0))*$C143),INDEX(DataModel!$ET$4:$FT$109,MATCH(1,(DataModel!$EO$4:$EO$109=$A143)*(DataModel!$EP$4:$EP$109=$B143),0),MATCH(CONCATENATE("FY ",RIGHT(AW$3,4)),DataModel!$ET$2:$FT$2,0))*$C143,0)</f>
        <v>0</v>
      </c>
      <c r="AX143" s="117">
        <v>0</v>
      </c>
      <c r="AY143" s="118">
        <v>0</v>
      </c>
      <c r="AZ143" s="118">
        <v>0</v>
      </c>
      <c r="BA143" s="119" cm="1">
        <f t="array" ref="BA143">IF(ISNUMBER(INDEX(DataModel!$ET$4:$FT$109,MATCH(1,(DataModel!$EO$4:$EO$109=$A143)*(DataModel!$EP$4:$EP$109=$B143),0),MATCH(CONCATENATE("FY ",RIGHT(BA$3,4)),DataModel!$ET$2:$FT$2,0))*$C143),INDEX(DataModel!$ET$4:$FT$109,MATCH(1,(DataModel!$EO$4:$EO$109=$A143)*(DataModel!$EP$4:$EP$109=$B143),0),MATCH(CONCATENATE("FY ",RIGHT(BA$3,4)),DataModel!$ET$2:$FT$2,0))*$C143,0)</f>
        <v>0</v>
      </c>
      <c r="BB143" s="117">
        <v>0</v>
      </c>
      <c r="BC143" s="118">
        <v>0</v>
      </c>
      <c r="BD143" s="118">
        <v>0</v>
      </c>
      <c r="BE143" s="119" cm="1">
        <f t="array" ref="BE143">IF(ISNUMBER(INDEX(DataModel!$ET$4:$FT$109,MATCH(1,(DataModel!$EO$4:$EO$109=$A143)*(DataModel!$EP$4:$EP$109=$B143),0),MATCH(CONCATENATE("FY ",RIGHT(BE$3,4)),DataModel!$ET$2:$FT$2,0))*$C143),INDEX(DataModel!$ET$4:$FT$109,MATCH(1,(DataModel!$EO$4:$EO$109=$A143)*(DataModel!$EP$4:$EP$109=$B143),0),MATCH(CONCATENATE("FY ",RIGHT(BE$3,4)),DataModel!$ET$2:$FT$2,0))*$C143,0)</f>
        <v>0</v>
      </c>
      <c r="BF143" s="117">
        <v>0</v>
      </c>
      <c r="BG143" s="118">
        <v>0</v>
      </c>
      <c r="BH143" s="118">
        <v>0</v>
      </c>
      <c r="BI143" s="119" cm="1">
        <f t="array" ref="BI143">IF(ISNUMBER(INDEX(DataModel!$ET$4:$FT$109,MATCH(1,(DataModel!$EO$4:$EO$109=$A143)*(DataModel!$EP$4:$EP$109=$B143),0),MATCH(CONCATENATE("FY ",RIGHT(BI$3,4)),DataModel!$ET$2:$FT$2,0))*$C143),INDEX(DataModel!$ET$4:$FT$109,MATCH(1,(DataModel!$EO$4:$EO$109=$A143)*(DataModel!$EP$4:$EP$109=$B143),0),MATCH(CONCATENATE("FY ",RIGHT(BI$3,4)),DataModel!$ET$2:$FT$2,0))*$C143,0)</f>
        <v>0</v>
      </c>
      <c r="BJ143" s="117">
        <v>0</v>
      </c>
      <c r="BK143" s="118">
        <v>0</v>
      </c>
      <c r="BL143" s="118">
        <v>0</v>
      </c>
      <c r="BM143" s="119" cm="1">
        <f t="array" ref="BM143">IF(ISNUMBER(INDEX(DataModel!$ET$4:$FT$109,MATCH(1,(DataModel!$EO$4:$EO$109=$A143)*(DataModel!$EP$4:$EP$109=$B143),0),MATCH(CONCATENATE("FY ",RIGHT(BM$3,4)),DataModel!$ET$2:$FT$2,0))*$C143),INDEX(DataModel!$ET$4:$FT$109,MATCH(1,(DataModel!$EO$4:$EO$109=$A143)*(DataModel!$EP$4:$EP$109=$B143),0),MATCH(CONCATENATE("FY ",RIGHT(BM$3,4)),DataModel!$ET$2:$FT$2,0))*$C143,0)</f>
        <v>0</v>
      </c>
      <c r="BN143" s="117">
        <v>0</v>
      </c>
      <c r="BO143" s="118">
        <v>0</v>
      </c>
      <c r="BP143" s="118">
        <v>0</v>
      </c>
      <c r="BQ143" s="119" cm="1">
        <f t="array" ref="BQ143">IF(ISNUMBER(INDEX(DataModel!$ET$4:$FT$109,MATCH(1,(DataModel!$EO$4:$EO$109=$A143)*(DataModel!$EP$4:$EP$109=$B143),0),MATCH(CONCATENATE("FY ",RIGHT(BQ$3,4)),DataModel!$ET$2:$FT$2,0))*$C143),INDEX(DataModel!$ET$4:$FT$109,MATCH(1,(DataModel!$EO$4:$EO$109=$A143)*(DataModel!$EP$4:$EP$109=$B143),0),MATCH(CONCATENATE("FY ",RIGHT(BQ$3,4)),DataModel!$ET$2:$FT$2,0))*$C143,0)</f>
        <v>0</v>
      </c>
      <c r="BR143" s="117">
        <v>0</v>
      </c>
      <c r="BS143" s="118">
        <v>0</v>
      </c>
      <c r="BT143" s="118">
        <v>0</v>
      </c>
      <c r="BU143" s="119" cm="1">
        <f t="array" ref="BU143">IF(ISNUMBER(INDEX(DataModel!$ET$4:$FT$109,MATCH(1,(DataModel!$EO$4:$EO$109=$A143)*(DataModel!$EP$4:$EP$109=$B143),0),MATCH(CONCATENATE("FY ",RIGHT(BU$3,4)),DataModel!$ET$2:$FT$2,0))*$C143),INDEX(DataModel!$ET$4:$FT$109,MATCH(1,(DataModel!$EO$4:$EO$109=$A143)*(DataModel!$EP$4:$EP$109=$B143),0),MATCH(CONCATENATE("FY ",RIGHT(BU$3,4)),DataModel!$ET$2:$FT$2,0))*$C143,0)</f>
        <v>0</v>
      </c>
      <c r="BV143" s="117">
        <v>0</v>
      </c>
      <c r="BW143" s="118">
        <v>0</v>
      </c>
      <c r="BX143" s="118">
        <v>0</v>
      </c>
      <c r="BY143" s="119" cm="1">
        <f t="array" ref="BY143">IF(ISNUMBER(INDEX(DataModel!$ET$4:$FT$109,MATCH(1,(DataModel!$EO$4:$EO$109=$A143)*(DataModel!$EP$4:$EP$109=$B143),0),MATCH(CONCATENATE("FY ",RIGHT(BY$3,4)),DataModel!$ET$2:$FT$2,0))*$C143),INDEX(DataModel!$ET$4:$FT$109,MATCH(1,(DataModel!$EO$4:$EO$109=$A143)*(DataModel!$EP$4:$EP$109=$B143),0),MATCH(CONCATENATE("FY ",RIGHT(BY$3,4)),DataModel!$ET$2:$FT$2,0))*$C143,0)</f>
        <v>0</v>
      </c>
      <c r="BZ143" s="117">
        <v>0</v>
      </c>
      <c r="CA143" s="118">
        <v>0</v>
      </c>
      <c r="CB143" s="118">
        <v>0</v>
      </c>
      <c r="CC143" s="119" cm="1">
        <f t="array" ref="CC143">IF(ISNUMBER(INDEX(DataModel!$ET$4:$FT$109,MATCH(1,(DataModel!$EO$4:$EO$109=$A143)*(DataModel!$EP$4:$EP$109=$B143),0),MATCH(CONCATENATE("FY ",RIGHT(CC$3,4)),DataModel!$ET$2:$FT$2,0))*$C143),INDEX(DataModel!$ET$4:$FT$109,MATCH(1,(DataModel!$EO$4:$EO$109=$A143)*(DataModel!$EP$4:$EP$109=$B143),0),MATCH(CONCATENATE("FY ",RIGHT(CC$3,4)),DataModel!$ET$2:$FT$2,0))*$C143,0)</f>
        <v>0</v>
      </c>
      <c r="CD143" s="117">
        <v>0</v>
      </c>
      <c r="CE143" s="118">
        <v>0</v>
      </c>
      <c r="CF143" s="118">
        <v>0</v>
      </c>
      <c r="CG143" s="119" cm="1">
        <f t="array" ref="CG143">IF(ISNUMBER(INDEX(DataModel!$ET$4:$FT$109,MATCH(1,(DataModel!$EO$4:$EO$109=$A143)*(DataModel!$EP$4:$EP$109=$B143),0),MATCH(CONCATENATE("FY ",RIGHT(CG$3,4)),DataModel!$ET$2:$FT$2,0))*$C143),INDEX(DataModel!$ET$4:$FT$109,MATCH(1,(DataModel!$EO$4:$EO$109=$A143)*(DataModel!$EP$4:$EP$109=$B143),0),MATCH(CONCATENATE("FY ",RIGHT(CG$3,4)),DataModel!$ET$2:$FT$2,0))*$C143,0)</f>
        <v>0</v>
      </c>
      <c r="CH143" s="117">
        <v>0</v>
      </c>
      <c r="CI143" s="118">
        <v>0</v>
      </c>
      <c r="CJ143" s="118">
        <v>0</v>
      </c>
      <c r="CK143" s="119" cm="1">
        <f t="array" ref="CK143">IF(ISNUMBER(INDEX(DataModel!$ET$4:$FT$109,MATCH(1,(DataModel!$EO$4:$EO$109=$A143)*(DataModel!$EP$4:$EP$109=$B143),0),MATCH(CONCATENATE("FY ",RIGHT(CK$3,4)),DataModel!$ET$2:$FT$2,0))*$C143),INDEX(DataModel!$ET$4:$FT$109,MATCH(1,(DataModel!$EO$4:$EO$109=$A143)*(DataModel!$EP$4:$EP$109=$B143),0),MATCH(CONCATENATE("FY ",RIGHT(CK$3,4)),DataModel!$ET$2:$FT$2,0))*$C143,0)</f>
        <v>0</v>
      </c>
      <c r="CL143" s="117">
        <v>0</v>
      </c>
      <c r="CM143" s="118">
        <v>0</v>
      </c>
      <c r="CN143" s="118">
        <v>0</v>
      </c>
      <c r="CO143" s="119" cm="1">
        <f t="array" ref="CO143">IF(ISNUMBER(INDEX(DataModel!$ET$4:$FT$109,MATCH(1,(DataModel!$EO$4:$EO$109=$A143)*(DataModel!$EP$4:$EP$109=$B143),0),MATCH(CONCATENATE("FY ",RIGHT(CO$3,4)),DataModel!$ET$2:$FT$2,0))*$C143),INDEX(DataModel!$ET$4:$FT$109,MATCH(1,(DataModel!$EO$4:$EO$109=$A143)*(DataModel!$EP$4:$EP$109=$B143),0),MATCH(CONCATENATE("FY ",RIGHT(CO$3,4)),DataModel!$ET$2:$FT$2,0))*$C143,0)</f>
        <v>0</v>
      </c>
      <c r="CP143" s="117">
        <v>0</v>
      </c>
      <c r="CQ143" s="118">
        <v>0</v>
      </c>
      <c r="CR143" s="118">
        <v>0</v>
      </c>
      <c r="CS143" s="119" cm="1">
        <f t="array" ref="CS143">IF(ISNUMBER(INDEX(DataModel!$ET$4:$FT$109,MATCH(1,(DataModel!$EO$4:$EO$109=$A143)*(DataModel!$EP$4:$EP$109=$B143),0),MATCH(CONCATENATE("FY ",RIGHT(CS$3,4)),DataModel!$ET$2:$FT$2,0))*$C143),INDEX(DataModel!$ET$4:$FT$109,MATCH(1,(DataModel!$EO$4:$EO$109=$A143)*(DataModel!$EP$4:$EP$109=$B143),0),MATCH(CONCATENATE("FY ",RIGHT(CS$3,4)),DataModel!$ET$2:$FT$2,0))*$C143,0)</f>
        <v>0</v>
      </c>
      <c r="CT143" s="117">
        <v>0</v>
      </c>
      <c r="CU143" s="118">
        <v>0</v>
      </c>
      <c r="CV143" s="118">
        <v>0</v>
      </c>
      <c r="CW143" s="119" cm="1">
        <f t="array" ref="CW143">IF(ISNUMBER(INDEX(DataModel!$ET$4:$FT$109,MATCH(1,(DataModel!$EO$4:$EO$109=$A143)*(DataModel!$EP$4:$EP$109=$B143),0),MATCH(CONCATENATE("FY ",RIGHT(CW$3,4)),DataModel!$ET$2:$FT$2,0))*$C143),INDEX(DataModel!$ET$4:$FT$109,MATCH(1,(DataModel!$EO$4:$EO$109=$A143)*(DataModel!$EP$4:$EP$109=$B143),0),MATCH(CONCATENATE("FY ",RIGHT(CW$3,4)),DataModel!$ET$2:$FT$2,0))*$C143,0)</f>
        <v>0</v>
      </c>
      <c r="CX143" s="117">
        <v>0</v>
      </c>
      <c r="CY143" s="118">
        <v>0</v>
      </c>
      <c r="CZ143" s="118">
        <v>0</v>
      </c>
      <c r="DA143" s="119" cm="1">
        <f t="array" ref="DA143">IF(ISNUMBER(INDEX(DataModel!$ET$4:$FT$109,MATCH(1,(DataModel!$EO$4:$EO$109=$A143)*(DataModel!$EP$4:$EP$109=$B143),0),MATCH(CONCATENATE("FY ",RIGHT(DA$3,4)),DataModel!$ET$2:$FT$2,0))*$C143),INDEX(DataModel!$ET$4:$FT$109,MATCH(1,(DataModel!$EO$4:$EO$109=$A143)*(DataModel!$EP$4:$EP$109=$B143),0),MATCH(CONCATENATE("FY ",RIGHT(DA$3,4)),DataModel!$ET$2:$FT$2,0))*$C143,0)</f>
        <v>0</v>
      </c>
      <c r="DB143" s="117">
        <v>0</v>
      </c>
      <c r="DC143" s="118">
        <v>0</v>
      </c>
      <c r="DD143" s="118">
        <v>0</v>
      </c>
      <c r="DE143" s="119" cm="1">
        <f t="array" ref="DE143">IF(ISNUMBER(INDEX(DataModel!$ET$4:$FT$109,MATCH(1,(DataModel!$EO$4:$EO$109=$A143)*(DataModel!$EP$4:$EP$109=$B143),0),MATCH(CONCATENATE("FY ",RIGHT(DE$3,4)),DataModel!$ET$2:$FT$2,0))*$C143),INDEX(DataModel!$ET$4:$FT$109,MATCH(1,(DataModel!$EO$4:$EO$109=$A143)*(DataModel!$EP$4:$EP$109=$B143),0),MATCH(CONCATENATE("FY ",RIGHT(DE$3,4)),DataModel!$ET$2:$FT$2,0))*$C143,0)</f>
        <v>0</v>
      </c>
      <c r="DF143" s="117">
        <v>0</v>
      </c>
      <c r="DG143" s="118">
        <v>0</v>
      </c>
      <c r="DH143" s="118">
        <v>0</v>
      </c>
      <c r="DI143" s="119" cm="1">
        <f t="array" ref="DI143">IF(ISNUMBER(INDEX(DataModel!$ET$4:$FT$109,MATCH(1,(DataModel!$EO$4:$EO$109=$A143)*(DataModel!$EP$4:$EP$109=$B143),0),MATCH(CONCATENATE("FY ",RIGHT(DI$3,4)),DataModel!$ET$2:$FT$2,0))*$C143),INDEX(DataModel!$ET$4:$FT$109,MATCH(1,(DataModel!$EO$4:$EO$109=$A143)*(DataModel!$EP$4:$EP$109=$B143),0),MATCH(CONCATENATE("FY ",RIGHT(DI$3,4)),DataModel!$ET$2:$FT$2,0))*$C143,0)</f>
        <v>0</v>
      </c>
      <c r="DK143" s="69">
        <f t="shared" ref="DK143:EK143" ca="1" si="357">SUM(OFFSET($E143,,MATCH(DK$3,$F$5:$DI$5,0),,4))</f>
        <v>0</v>
      </c>
      <c r="DL143" s="69" t="e">
        <f t="shared" ca="1" si="357"/>
        <v>#N/A</v>
      </c>
      <c r="DM143" s="69" t="e">
        <f t="shared" ca="1" si="357"/>
        <v>#VALUE!</v>
      </c>
      <c r="DN143" s="69" t="e">
        <f t="shared" ca="1" si="357"/>
        <v>#VALUE!</v>
      </c>
      <c r="DO143" s="69" t="e">
        <f t="shared" ca="1" si="357"/>
        <v>#VALUE!</v>
      </c>
      <c r="DP143" s="69" t="e">
        <f t="shared" ca="1" si="357"/>
        <v>#VALUE!</v>
      </c>
      <c r="DQ143" s="69" t="e">
        <f t="shared" ca="1" si="357"/>
        <v>#VALUE!</v>
      </c>
      <c r="DR143" s="69" t="e">
        <f t="shared" ca="1" si="357"/>
        <v>#VALUE!</v>
      </c>
      <c r="DS143" s="69" t="e">
        <f t="shared" ca="1" si="357"/>
        <v>#VALUE!</v>
      </c>
      <c r="DT143" s="69" t="e">
        <f t="shared" ca="1" si="357"/>
        <v>#VALUE!</v>
      </c>
      <c r="DU143" s="69" t="e">
        <f t="shared" ca="1" si="357"/>
        <v>#VALUE!</v>
      </c>
      <c r="DV143" s="69" t="e">
        <f t="shared" ca="1" si="357"/>
        <v>#VALUE!</v>
      </c>
      <c r="DW143" s="69" t="e">
        <f t="shared" ca="1" si="357"/>
        <v>#VALUE!</v>
      </c>
      <c r="DX143" s="69" t="e">
        <f t="shared" ca="1" si="357"/>
        <v>#VALUE!</v>
      </c>
      <c r="DY143" s="69" t="e">
        <f t="shared" ca="1" si="357"/>
        <v>#VALUE!</v>
      </c>
      <c r="DZ143" s="69" t="e">
        <f t="shared" ca="1" si="357"/>
        <v>#VALUE!</v>
      </c>
      <c r="EA143" s="69" t="e">
        <f t="shared" ca="1" si="357"/>
        <v>#VALUE!</v>
      </c>
      <c r="EB143" s="69" t="e">
        <f t="shared" ca="1" si="357"/>
        <v>#VALUE!</v>
      </c>
      <c r="EC143" s="69" t="e">
        <f t="shared" ca="1" si="357"/>
        <v>#VALUE!</v>
      </c>
      <c r="ED143" s="69" t="e">
        <f t="shared" ca="1" si="357"/>
        <v>#VALUE!</v>
      </c>
      <c r="EE143" s="69" t="e">
        <f t="shared" ca="1" si="357"/>
        <v>#VALUE!</v>
      </c>
      <c r="EF143" s="69" t="e">
        <f t="shared" ca="1" si="357"/>
        <v>#VALUE!</v>
      </c>
      <c r="EG143" s="69" t="e">
        <f t="shared" ca="1" si="357"/>
        <v>#VALUE!</v>
      </c>
      <c r="EH143" s="69" t="e">
        <f t="shared" ca="1" si="357"/>
        <v>#VALUE!</v>
      </c>
      <c r="EI143" s="69" t="e">
        <f t="shared" ca="1" si="357"/>
        <v>#VALUE!</v>
      </c>
      <c r="EJ143" s="69" t="e">
        <f t="shared" ca="1" si="357"/>
        <v>#VALUE!</v>
      </c>
      <c r="EK143" s="69" t="e">
        <f t="shared" ca="1" si="357"/>
        <v>#VALUE!</v>
      </c>
    </row>
    <row r="144" spans="1:141" outlineLevel="1" x14ac:dyDescent="0.25">
      <c r="A144" s="90"/>
      <c r="B144" s="90"/>
      <c r="C144" s="90"/>
      <c r="D144" s="90"/>
      <c r="F144" s="100"/>
      <c r="I144" s="101"/>
      <c r="J144" s="100"/>
      <c r="M144" s="101"/>
      <c r="N144" s="100"/>
      <c r="Q144" s="101"/>
      <c r="R144" s="100"/>
      <c r="U144" s="101"/>
      <c r="V144" s="100"/>
      <c r="Y144" s="101"/>
      <c r="Z144" s="100"/>
      <c r="AC144" s="101"/>
      <c r="AD144" s="100"/>
      <c r="AG144" s="101"/>
      <c r="AH144" s="100"/>
      <c r="AK144" s="101"/>
      <c r="AL144" s="100"/>
      <c r="AO144" s="101"/>
      <c r="AP144" s="100"/>
      <c r="AS144" s="101"/>
      <c r="AT144" s="100"/>
      <c r="AW144" s="101"/>
      <c r="AX144" s="100"/>
      <c r="BA144" s="101"/>
      <c r="BB144" s="100"/>
      <c r="BE144" s="101"/>
      <c r="BF144" s="100"/>
      <c r="BI144" s="101"/>
      <c r="BJ144" s="100"/>
      <c r="BM144" s="101"/>
      <c r="BN144" s="100"/>
      <c r="BQ144" s="101"/>
      <c r="BR144" s="100"/>
      <c r="BU144" s="101"/>
      <c r="BV144" s="100"/>
      <c r="BY144" s="101"/>
      <c r="BZ144" s="100"/>
      <c r="CC144" s="101"/>
      <c r="CD144" s="100"/>
      <c r="CG144" s="101"/>
      <c r="CH144" s="100"/>
      <c r="CK144" s="101"/>
      <c r="CL144" s="100"/>
      <c r="CO144" s="101"/>
      <c r="CP144" s="100"/>
      <c r="CS144" s="101"/>
      <c r="CT144" s="100"/>
      <c r="CW144" s="101"/>
      <c r="CX144" s="100"/>
      <c r="DA144" s="101"/>
      <c r="DB144" s="100"/>
      <c r="DE144" s="101"/>
      <c r="DF144" s="100"/>
      <c r="DI144" s="101"/>
    </row>
    <row r="145" spans="1:141" outlineLevel="1" x14ac:dyDescent="0.25">
      <c r="A145" s="90" t="s">
        <v>132</v>
      </c>
      <c r="B145" s="90" t="s">
        <v>88</v>
      </c>
      <c r="C145" s="111">
        <f>$C$6</f>
        <v>9.9999999999999995E-7</v>
      </c>
      <c r="D145" s="90"/>
      <c r="E145" t="str">
        <f>CONCATENATE(E139," - history")</f>
        <v>Revenue - history</v>
      </c>
      <c r="F145" s="113" t="str" cm="1">
        <f t="array" aca="1" ref="F145" ca="1">IF(AND(F$4="A",ISNUMBER(DataModel!F$4)),INDEX(DataModel!$F$4:$BA$109,MATCH(1,(DataModel!$A$4:$A$109=$A145)*(DataModel!$B$4:$B$109=$B145),0),MATCH(F$3,DataModel!$F$2:$BA$2,0))*$C145,"")</f>
        <v/>
      </c>
      <c r="G145" s="69" t="str" cm="1">
        <f t="array" aca="1" ref="G145" ca="1">IF(AND(G$4="A",ISNUMBER(DataModel!G$4)),INDEX(DataModel!$F$4:$BA$109,MATCH(1,(DataModel!$A$4:$A$109=$A145)*(DataModel!$B$4:$B$109=$B145),0),MATCH(G$3,DataModel!$F$2:$BA$2,0))*$C145,"")</f>
        <v/>
      </c>
      <c r="H145" s="69" t="str" cm="1">
        <f t="array" aca="1" ref="H145" ca="1">IF(AND(H$4="A",ISNUMBER(DataModel!H$4)),INDEX(DataModel!$F$4:$BA$109,MATCH(1,(DataModel!$A$4:$A$109=$A145)*(DataModel!$B$4:$B$109=$B145),0),MATCH(H$3,DataModel!$F$2:$BA$2,0))*$C145,"")</f>
        <v/>
      </c>
      <c r="I145" s="114" t="str" cm="1">
        <f t="array" aca="1" ref="I145" ca="1">IF(AND(I$4="A",ISNUMBER(DataModel!I$4)),INDEX(DataModel!$F$4:$BA$109,MATCH(1,(DataModel!$A$4:$A$109=$A145)*(DataModel!$B$4:$B$109=$B145),0),MATCH(I$3,DataModel!$F$2:$BA$2,0))*$C145,"")</f>
        <v/>
      </c>
      <c r="J145" s="113" t="str" cm="1">
        <f t="array" aca="1" ref="J145" ca="1">IF(AND(J$4="A",ISNUMBER(DataModel!J$4)),INDEX(DataModel!$F$4:$BA$109,MATCH(1,(DataModel!$A$4:$A$109=$A145)*(DataModel!$B$4:$B$109=$B145),0),MATCH(J$3,DataModel!$F$2:$BA$2,0))*$C145,"")</f>
        <v/>
      </c>
      <c r="K145" s="69" t="str" cm="1">
        <f t="array" aca="1" ref="K145" ca="1">IF(AND(K$4="A",ISNUMBER(DataModel!K$4)),INDEX(DataModel!$F$4:$BA$109,MATCH(1,(DataModel!$A$4:$A$109=$A145)*(DataModel!$B$4:$B$109=$B145),0),MATCH(K$3,DataModel!$F$2:$BA$2,0))*$C145,"")</f>
        <v/>
      </c>
      <c r="L145" s="69" t="str" cm="1">
        <f t="array" aca="1" ref="L145" ca="1">IF(AND(L$4="A",ISNUMBER(DataModel!L$4)),INDEX(DataModel!$F$4:$BA$109,MATCH(1,(DataModel!$A$4:$A$109=$A145)*(DataModel!$B$4:$B$109=$B145),0),MATCH(L$3,DataModel!$F$2:$BA$2,0))*$C145,"")</f>
        <v/>
      </c>
      <c r="M145" s="114" t="str" cm="1">
        <f t="array" aca="1" ref="M145" ca="1">IF(AND(M$4="A",ISNUMBER(DataModel!M$4)),INDEX(DataModel!$F$4:$BA$109,MATCH(1,(DataModel!$A$4:$A$109=$A145)*(DataModel!$B$4:$B$109=$B145),0),MATCH(M$3,DataModel!$F$2:$BA$2,0))*$C145,"")</f>
        <v/>
      </c>
      <c r="N145" s="113" t="str" cm="1">
        <f t="array" aca="1" ref="N145" ca="1">IF(AND(N$4="A",ISNUMBER(DataModel!N$4)),INDEX(DataModel!$F$4:$BA$109,MATCH(1,(DataModel!$A$4:$A$109=$A145)*(DataModel!$B$4:$B$109=$B145),0),MATCH(N$3,DataModel!$F$2:$BA$2,0))*$C145,"")</f>
        <v/>
      </c>
      <c r="O145" s="69" t="str" cm="1">
        <f t="array" aca="1" ref="O145" ca="1">IF(AND(O$4="A",ISNUMBER(DataModel!O$4)),INDEX(DataModel!$F$4:$BA$109,MATCH(1,(DataModel!$A$4:$A$109=$A145)*(DataModel!$B$4:$B$109=$B145),0),MATCH(O$3,DataModel!$F$2:$BA$2,0))*$C145,"")</f>
        <v/>
      </c>
      <c r="P145" s="69" t="str" cm="1">
        <f t="array" aca="1" ref="P145" ca="1">IF(AND(P$4="A",ISNUMBER(DataModel!P$4)),INDEX(DataModel!$F$4:$BA$109,MATCH(1,(DataModel!$A$4:$A$109=$A145)*(DataModel!$B$4:$B$109=$B145),0),MATCH(P$3,DataModel!$F$2:$BA$2,0))*$C145,"")</f>
        <v/>
      </c>
      <c r="Q145" s="114" t="str" cm="1">
        <f t="array" aca="1" ref="Q145" ca="1">IF(AND(Q$4="A",ISNUMBER(DataModel!Q$4)),INDEX(DataModel!$F$4:$BA$109,MATCH(1,(DataModel!$A$4:$A$109=$A145)*(DataModel!$B$4:$B$109=$B145),0),MATCH(Q$3,DataModel!$F$2:$BA$2,0))*$C145,"")</f>
        <v/>
      </c>
      <c r="R145" s="113" t="str" cm="1">
        <f t="array" aca="1" ref="R145" ca="1">IF(AND(R$4="A",ISNUMBER(DataModel!R$4)),INDEX(DataModel!$F$4:$BA$109,MATCH(1,(DataModel!$A$4:$A$109=$A145)*(DataModel!$B$4:$B$109=$B145),0),MATCH(R$3,DataModel!$F$2:$BA$2,0))*$C145,"")</f>
        <v/>
      </c>
      <c r="S145" s="69" t="str" cm="1">
        <f t="array" aca="1" ref="S145" ca="1">IF(AND(S$4="A",ISNUMBER(DataModel!S$4)),INDEX(DataModel!$F$4:$BA$109,MATCH(1,(DataModel!$A$4:$A$109=$A145)*(DataModel!$B$4:$B$109=$B145),0),MATCH(S$3,DataModel!$F$2:$BA$2,0))*$C145,"")</f>
        <v/>
      </c>
      <c r="T145" s="69" t="str" cm="1">
        <f t="array" aca="1" ref="T145" ca="1">IF(AND(T$4="A",ISNUMBER(DataModel!T$4)),INDEX(DataModel!$F$4:$BA$109,MATCH(1,(DataModel!$A$4:$A$109=$A145)*(DataModel!$B$4:$B$109=$B145),0),MATCH(T$3,DataModel!$F$2:$BA$2,0))*$C145,"")</f>
        <v/>
      </c>
      <c r="U145" s="114" t="str" cm="1">
        <f t="array" aca="1" ref="U145" ca="1">IF(AND(U$4="A",ISNUMBER(DataModel!U$4)),INDEX(DataModel!$F$4:$BA$109,MATCH(1,(DataModel!$A$4:$A$109=$A145)*(DataModel!$B$4:$B$109=$B145),0),MATCH(U$3,DataModel!$F$2:$BA$2,0))*$C145,"")</f>
        <v/>
      </c>
      <c r="V145" s="113" t="str" cm="1">
        <f t="array" aca="1" ref="V145" ca="1">IF(AND(V$4="A",ISNUMBER(DataModel!V$4)),INDEX(DataModel!$F$4:$BA$109,MATCH(1,(DataModel!$A$4:$A$109=$A145)*(DataModel!$B$4:$B$109=$B145),0),MATCH(V$3,DataModel!$F$2:$BA$2,0))*$C145,"")</f>
        <v/>
      </c>
      <c r="W145" s="69" t="str" cm="1">
        <f t="array" aca="1" ref="W145" ca="1">IF(AND(W$4="A",ISNUMBER(DataModel!W$4)),INDEX(DataModel!$F$4:$BA$109,MATCH(1,(DataModel!$A$4:$A$109=$A145)*(DataModel!$B$4:$B$109=$B145),0),MATCH(W$3,DataModel!$F$2:$BA$2,0))*$C145,"")</f>
        <v/>
      </c>
      <c r="X145" s="69" t="str" cm="1">
        <f t="array" aca="1" ref="X145" ca="1">IF(AND(X$4="A",ISNUMBER(DataModel!X$4)),INDEX(DataModel!$F$4:$BA$109,MATCH(1,(DataModel!$A$4:$A$109=$A145)*(DataModel!$B$4:$B$109=$B145),0),MATCH(X$3,DataModel!$F$2:$BA$2,0))*$C145,"")</f>
        <v/>
      </c>
      <c r="Y145" s="114" t="str" cm="1">
        <f t="array" aca="1" ref="Y145" ca="1">IF(AND(Y$4="A",ISNUMBER(DataModel!Y$4)),INDEX(DataModel!$F$4:$BA$109,MATCH(1,(DataModel!$A$4:$A$109=$A145)*(DataModel!$B$4:$B$109=$B145),0),MATCH(Y$3,DataModel!$F$2:$BA$2,0))*$C145,"")</f>
        <v/>
      </c>
      <c r="Z145" s="113" t="str" cm="1">
        <f t="array" aca="1" ref="Z145" ca="1">IF(AND(Z$4="A",ISNUMBER(DataModel!Z$4)),INDEX(DataModel!$F$4:$BA$109,MATCH(1,(DataModel!$A$4:$A$109=$A145)*(DataModel!$B$4:$B$109=$B145),0),MATCH(Z$3,DataModel!$F$2:$BA$2,0))*$C145,"")</f>
        <v/>
      </c>
      <c r="AA145" s="69" t="str" cm="1">
        <f t="array" aca="1" ref="AA145" ca="1">IF(AND(AA$4="A",ISNUMBER(DataModel!AA$4)),INDEX(DataModel!$F$4:$BA$109,MATCH(1,(DataModel!$A$4:$A$109=$A145)*(DataModel!$B$4:$B$109=$B145),0),MATCH(AA$3,DataModel!$F$2:$BA$2,0))*$C145,"")</f>
        <v/>
      </c>
      <c r="AB145" s="69" t="str" cm="1">
        <f t="array" aca="1" ref="AB145" ca="1">IF(AND(AB$4="A",ISNUMBER(DataModel!AB$4)),INDEX(DataModel!$F$4:$BA$109,MATCH(1,(DataModel!$A$4:$A$109=$A145)*(DataModel!$B$4:$B$109=$B145),0),MATCH(AB$3,DataModel!$F$2:$BA$2,0))*$C145,"")</f>
        <v/>
      </c>
      <c r="AC145" s="114" t="str" cm="1">
        <f t="array" aca="1" ref="AC145" ca="1">IF(AND(AC$4="A",ISNUMBER(DataModel!AC$4)),INDEX(DataModel!$F$4:$BA$109,MATCH(1,(DataModel!$A$4:$A$109=$A145)*(DataModel!$B$4:$B$109=$B145),0),MATCH(AC$3,DataModel!$F$2:$BA$2,0))*$C145,"")</f>
        <v/>
      </c>
      <c r="AD145" s="113" t="str" cm="1">
        <f t="array" aca="1" ref="AD145" ca="1">IF(AND(AD$4="A",ISNUMBER(DataModel!AD$4)),INDEX(DataModel!$F$4:$BA$109,MATCH(1,(DataModel!$A$4:$A$109=$A145)*(DataModel!$B$4:$B$109=$B145),0),MATCH(AD$3,DataModel!$F$2:$BA$2,0))*$C145,"")</f>
        <v/>
      </c>
      <c r="AE145" s="69" t="str" cm="1">
        <f t="array" aca="1" ref="AE145" ca="1">IF(AND(AE$4="A",ISNUMBER(DataModel!AE$4)),INDEX(DataModel!$F$4:$BA$109,MATCH(1,(DataModel!$A$4:$A$109=$A145)*(DataModel!$B$4:$B$109=$B145),0),MATCH(AE$3,DataModel!$F$2:$BA$2,0))*$C145,"")</f>
        <v/>
      </c>
      <c r="AF145" s="69" t="str" cm="1">
        <f t="array" aca="1" ref="AF145" ca="1">IF(AND(AF$4="A",ISNUMBER(DataModel!AF$4)),INDEX(DataModel!$F$4:$BA$109,MATCH(1,(DataModel!$A$4:$A$109=$A145)*(DataModel!$B$4:$B$109=$B145),0),MATCH(AF$3,DataModel!$F$2:$BA$2,0))*$C145,"")</f>
        <v/>
      </c>
      <c r="AG145" s="114" t="str" cm="1">
        <f t="array" aca="1" ref="AG145" ca="1">IF(AND(AG$4="A",ISNUMBER(DataModel!AG$4)),INDEX(DataModel!$F$4:$BA$109,MATCH(1,(DataModel!$A$4:$A$109=$A145)*(DataModel!$B$4:$B$109=$B145),0),MATCH(AG$3,DataModel!$F$2:$BA$2,0))*$C145,"")</f>
        <v/>
      </c>
      <c r="AH145" s="113" t="str" cm="1">
        <f t="array" aca="1" ref="AH145" ca="1">IF(AND(AH$4="A",ISNUMBER(DataModel!AH$4)),INDEX(DataModel!$F$4:$BA$109,MATCH(1,(DataModel!$A$4:$A$109=$A145)*(DataModel!$B$4:$B$109=$B145),0),MATCH(AH$3,DataModel!$F$2:$BA$2,0))*$C145,"")</f>
        <v/>
      </c>
      <c r="AI145" s="69" t="str" cm="1">
        <f t="array" aca="1" ref="AI145" ca="1">IF(AND(AI$4="A",ISNUMBER(DataModel!AI$4)),INDEX(DataModel!$F$4:$BA$109,MATCH(1,(DataModel!$A$4:$A$109=$A145)*(DataModel!$B$4:$B$109=$B145),0),MATCH(AI$3,DataModel!$F$2:$BA$2,0))*$C145,"")</f>
        <v/>
      </c>
      <c r="AJ145" s="69" t="str" cm="1">
        <f t="array" aca="1" ref="AJ145" ca="1">IF(AND(AJ$4="A",ISNUMBER(DataModel!AJ$4)),INDEX(DataModel!$F$4:$BA$109,MATCH(1,(DataModel!$A$4:$A$109=$A145)*(DataModel!$B$4:$B$109=$B145),0),MATCH(AJ$3,DataModel!$F$2:$BA$2,0))*$C145,"")</f>
        <v/>
      </c>
      <c r="AK145" s="114" t="str" cm="1">
        <f t="array" aca="1" ref="AK145" ca="1">IF(AND(AK$4="A",ISNUMBER(DataModel!AK$4)),INDEX(DataModel!$F$4:$BA$109,MATCH(1,(DataModel!$A$4:$A$109=$A145)*(DataModel!$B$4:$B$109=$B145),0),MATCH(AK$3,DataModel!$F$2:$BA$2,0))*$C145,"")</f>
        <v/>
      </c>
      <c r="AL145" s="113" t="str" cm="1">
        <f t="array" aca="1" ref="AL145" ca="1">IF(AND(AL$4="A",ISNUMBER(DataModel!AL$4)),INDEX(DataModel!$F$4:$BA$109,MATCH(1,(DataModel!$A$4:$A$109=$A145)*(DataModel!$B$4:$B$109=$B145),0),MATCH(AL$3,DataModel!$F$2:$BA$2,0))*$C145,"")</f>
        <v/>
      </c>
      <c r="AM145" s="69" t="str" cm="1">
        <f t="array" aca="1" ref="AM145" ca="1">IF(AND(AM$4="A",ISNUMBER(DataModel!AM$4)),INDEX(DataModel!$F$4:$BA$109,MATCH(1,(DataModel!$A$4:$A$109=$A145)*(DataModel!$B$4:$B$109=$B145),0),MATCH(AM$3,DataModel!$F$2:$BA$2,0))*$C145,"")</f>
        <v/>
      </c>
      <c r="AN145" s="69" t="str" cm="1">
        <f t="array" aca="1" ref="AN145" ca="1">IF(AND(AN$4="A",ISNUMBER(DataModel!AN$4)),INDEX(DataModel!$F$4:$BA$109,MATCH(1,(DataModel!$A$4:$A$109=$A145)*(DataModel!$B$4:$B$109=$B145),0),MATCH(AN$3,DataModel!$F$2:$BA$2,0))*$C145,"")</f>
        <v/>
      </c>
      <c r="AO145" s="114" t="str" cm="1">
        <f t="array" aca="1" ref="AO145" ca="1">IF(AND(AO$4="A",ISNUMBER(DataModel!AO$4)),INDEX(DataModel!$F$4:$BA$109,MATCH(1,(DataModel!$A$4:$A$109=$A145)*(DataModel!$B$4:$B$109=$B145),0),MATCH(AO$3,DataModel!$F$2:$BA$2,0))*$C145,"")</f>
        <v/>
      </c>
      <c r="AP145" s="113" t="str" cm="1">
        <f t="array" aca="1" ref="AP145" ca="1">IF(AND(AP$4="A",ISNUMBER(DataModel!AP$4)),INDEX(DataModel!$F$4:$BA$109,MATCH(1,(DataModel!$A$4:$A$109=$A145)*(DataModel!$B$4:$B$109=$B145),0),MATCH(AP$3,DataModel!$F$2:$BA$2,0))*$C145,"")</f>
        <v/>
      </c>
      <c r="AQ145" s="69" t="str" cm="1">
        <f t="array" aca="1" ref="AQ145" ca="1">IF(AND(AQ$4="A",ISNUMBER(DataModel!AQ$4)),INDEX(DataModel!$F$4:$BA$109,MATCH(1,(DataModel!$A$4:$A$109=$A145)*(DataModel!$B$4:$B$109=$B145),0),MATCH(AQ$3,DataModel!$F$2:$BA$2,0))*$C145,"")</f>
        <v/>
      </c>
      <c r="AR145" s="69" t="str" cm="1">
        <f t="array" aca="1" ref="AR145" ca="1">IF(AND(AR$4="A",ISNUMBER(DataModel!AR$4)),INDEX(DataModel!$F$4:$BA$109,MATCH(1,(DataModel!$A$4:$A$109=$A145)*(DataModel!$B$4:$B$109=$B145),0),MATCH(AR$3,DataModel!$F$2:$BA$2,0))*$C145,"")</f>
        <v/>
      </c>
      <c r="AS145" s="114" t="str" cm="1">
        <f t="array" aca="1" ref="AS145" ca="1">IF(AND(AS$4="A",ISNUMBER(DataModel!AS$4)),INDEX(DataModel!$F$4:$BA$109,MATCH(1,(DataModel!$A$4:$A$109=$A145)*(DataModel!$B$4:$B$109=$B145),0),MATCH(AS$3,DataModel!$F$2:$BA$2,0))*$C145,"")</f>
        <v/>
      </c>
      <c r="AT145" s="113" t="e" cm="1">
        <f t="array" aca="1" ref="AT145" ca="1">IF(AND(AT$4="A",ISNUMBER(DataModel!AT$4)),INDEX(DataModel!$F$4:$BA$109,MATCH(1,(DataModel!$A$4:$A$109=$A145)*(DataModel!$B$4:$B$109=$B145),0),MATCH(AT$3,DataModel!$F$2:$BA$2,0))*$C145,"")</f>
        <v>#VALUE!</v>
      </c>
      <c r="AU145" s="69" t="e" cm="1">
        <f t="array" aca="1" ref="AU145" ca="1">IF(AND(AU$4="A",ISNUMBER(DataModel!AU$4)),INDEX(DataModel!$F$4:$BA$109,MATCH(1,(DataModel!$A$4:$A$109=$A145)*(DataModel!$B$4:$B$109=$B145),0),MATCH(AU$3,DataModel!$F$2:$BA$2,0))*$C145,"")</f>
        <v>#VALUE!</v>
      </c>
      <c r="AV145" s="69" t="e" cm="1">
        <f t="array" aca="1" ref="AV145" ca="1">IF(AND(AV$4="A",ISNUMBER(DataModel!AV$4)),INDEX(DataModel!$F$4:$BA$109,MATCH(1,(DataModel!$A$4:$A$109=$A145)*(DataModel!$B$4:$B$109=$B145),0),MATCH(AV$3,DataModel!$F$2:$BA$2,0))*$C145,"")</f>
        <v>#VALUE!</v>
      </c>
      <c r="AW145" s="114" t="e" cm="1">
        <f t="array" aca="1" ref="AW145" ca="1">IF(AND(AW$4="A",ISNUMBER(DataModel!AW$4)),INDEX(DataModel!$F$4:$BA$109,MATCH(1,(DataModel!$A$4:$A$109=$A145)*(DataModel!$B$4:$B$109=$B145),0),MATCH(AW$3,DataModel!$F$2:$BA$2,0))*$C145,"")</f>
        <v>#VALUE!</v>
      </c>
      <c r="AX145" s="113" t="e" cm="1">
        <f t="array" aca="1" ref="AX145" ca="1">IF(AND(AX$4="A",ISNUMBER(DataModel!AX$4)),INDEX(DataModel!$F$4:$BA$109,MATCH(1,(DataModel!$A$4:$A$109=$A145)*(DataModel!$B$4:$B$109=$B145),0),MATCH(AX$3,DataModel!$F$2:$BA$2,0))*$C145,"")</f>
        <v>#VALUE!</v>
      </c>
      <c r="AY145" s="69" t="e" cm="1">
        <f t="array" aca="1" ref="AY145" ca="1">IF(AND(AY$4="A",ISNUMBER(DataModel!AY$4)),INDEX(DataModel!$F$4:$BA$109,MATCH(1,(DataModel!$A$4:$A$109=$A145)*(DataModel!$B$4:$B$109=$B145),0),MATCH(AY$3,DataModel!$F$2:$BA$2,0))*$C145,"")</f>
        <v>#VALUE!</v>
      </c>
      <c r="AZ145" s="69" t="e" cm="1">
        <f t="array" aca="1" ref="AZ145" ca="1">IF(AND(AZ$4="A",ISNUMBER(DataModel!AZ$4)),INDEX(DataModel!$F$4:$BA$109,MATCH(1,(DataModel!$A$4:$A$109=$A145)*(DataModel!$B$4:$B$109=$B145),0),MATCH(AZ$3,DataModel!$F$2:$BA$2,0))*$C145,"")</f>
        <v>#VALUE!</v>
      </c>
      <c r="BA145" s="114" t="e" cm="1">
        <f t="array" aca="1" ref="BA145" ca="1">IF(AND(BA$4="A",ISNUMBER(DataModel!BA$4)),INDEX(DataModel!$F$4:$BA$109,MATCH(1,(DataModel!$A$4:$A$109=$A145)*(DataModel!$B$4:$B$109=$B145),0),MATCH(BA$3,DataModel!$F$2:$BA$2,0))*$C145,"")</f>
        <v>#VALUE!</v>
      </c>
      <c r="BB145" s="113"/>
      <c r="BC145" s="69"/>
      <c r="BD145" s="69"/>
      <c r="BE145" s="114"/>
      <c r="BF145" s="113"/>
      <c r="BG145" s="69"/>
      <c r="BH145" s="69"/>
      <c r="BI145" s="114"/>
      <c r="BJ145" s="113"/>
      <c r="BK145" s="69"/>
      <c r="BL145" s="69"/>
      <c r="BM145" s="114"/>
      <c r="BN145" s="113"/>
      <c r="BO145" s="69"/>
      <c r="BP145" s="69"/>
      <c r="BQ145" s="114"/>
      <c r="BR145" s="113"/>
      <c r="BS145" s="69"/>
      <c r="BT145" s="69"/>
      <c r="BU145" s="114"/>
      <c r="BV145" s="113"/>
      <c r="BW145" s="69"/>
      <c r="BX145" s="69"/>
      <c r="BY145" s="114"/>
      <c r="BZ145" s="113"/>
      <c r="CA145" s="69"/>
      <c r="CB145" s="69"/>
      <c r="CC145" s="114"/>
      <c r="CD145" s="113"/>
      <c r="CE145" s="69"/>
      <c r="CF145" s="69"/>
      <c r="CG145" s="114"/>
      <c r="CH145" s="113"/>
      <c r="CI145" s="69"/>
      <c r="CJ145" s="69"/>
      <c r="CK145" s="114"/>
      <c r="CL145" s="113"/>
      <c r="CM145" s="69"/>
      <c r="CN145" s="69"/>
      <c r="CO145" s="114"/>
      <c r="CP145" s="113"/>
      <c r="CQ145" s="69"/>
      <c r="CR145" s="69"/>
      <c r="CS145" s="114"/>
      <c r="CT145" s="113"/>
      <c r="CU145" s="69"/>
      <c r="CV145" s="69"/>
      <c r="CW145" s="114"/>
      <c r="CX145" s="113"/>
      <c r="CY145" s="69"/>
      <c r="CZ145" s="69"/>
      <c r="DA145" s="114"/>
      <c r="DB145" s="113"/>
      <c r="DC145" s="69"/>
      <c r="DD145" s="69"/>
      <c r="DE145" s="114"/>
      <c r="DF145" s="113"/>
      <c r="DG145" s="69"/>
      <c r="DH145" s="69"/>
      <c r="DI145" s="114"/>
      <c r="DK145" s="69">
        <f t="shared" ref="DK145:EK145" ca="1" si="358">SUM(OFFSET($E145,,MATCH(DK$3,$F$5:$DI$5,0),,4))</f>
        <v>0</v>
      </c>
      <c r="DL145" s="69" t="e">
        <f t="shared" ca="1" si="358"/>
        <v>#N/A</v>
      </c>
      <c r="DM145" s="69" t="e">
        <f t="shared" ca="1" si="358"/>
        <v>#VALUE!</v>
      </c>
      <c r="DN145" s="69" t="e">
        <f t="shared" ca="1" si="358"/>
        <v>#VALUE!</v>
      </c>
      <c r="DO145" s="69" t="e">
        <f t="shared" ca="1" si="358"/>
        <v>#VALUE!</v>
      </c>
      <c r="DP145" s="69" t="e">
        <f t="shared" ca="1" si="358"/>
        <v>#VALUE!</v>
      </c>
      <c r="DQ145" s="69" t="e">
        <f t="shared" ca="1" si="358"/>
        <v>#VALUE!</v>
      </c>
      <c r="DR145" s="69" t="e">
        <f t="shared" ca="1" si="358"/>
        <v>#VALUE!</v>
      </c>
      <c r="DS145" s="69" t="e">
        <f t="shared" ca="1" si="358"/>
        <v>#VALUE!</v>
      </c>
      <c r="DT145" s="69" t="e">
        <f t="shared" ca="1" si="358"/>
        <v>#VALUE!</v>
      </c>
      <c r="DU145" s="69" t="e">
        <f t="shared" ca="1" si="358"/>
        <v>#VALUE!</v>
      </c>
      <c r="DV145" s="69" t="e">
        <f t="shared" ca="1" si="358"/>
        <v>#VALUE!</v>
      </c>
      <c r="DW145" s="69" t="e">
        <f t="shared" ca="1" si="358"/>
        <v>#VALUE!</v>
      </c>
      <c r="DX145" s="69" t="e">
        <f t="shared" ca="1" si="358"/>
        <v>#VALUE!</v>
      </c>
      <c r="DY145" s="69" t="e">
        <f t="shared" ca="1" si="358"/>
        <v>#VALUE!</v>
      </c>
      <c r="DZ145" s="69" t="e">
        <f t="shared" ca="1" si="358"/>
        <v>#VALUE!</v>
      </c>
      <c r="EA145" s="69" t="e">
        <f t="shared" ca="1" si="358"/>
        <v>#VALUE!</v>
      </c>
      <c r="EB145" s="69" t="e">
        <f t="shared" ca="1" si="358"/>
        <v>#VALUE!</v>
      </c>
      <c r="EC145" s="69" t="e">
        <f t="shared" ca="1" si="358"/>
        <v>#VALUE!</v>
      </c>
      <c r="ED145" s="69" t="e">
        <f t="shared" ca="1" si="358"/>
        <v>#VALUE!</v>
      </c>
      <c r="EE145" s="69" t="e">
        <f t="shared" ca="1" si="358"/>
        <v>#VALUE!</v>
      </c>
      <c r="EF145" s="69" t="e">
        <f t="shared" ca="1" si="358"/>
        <v>#VALUE!</v>
      </c>
      <c r="EG145" s="69" t="e">
        <f t="shared" ca="1" si="358"/>
        <v>#VALUE!</v>
      </c>
      <c r="EH145" s="69" t="e">
        <f t="shared" ca="1" si="358"/>
        <v>#VALUE!</v>
      </c>
      <c r="EI145" s="69" t="e">
        <f t="shared" ca="1" si="358"/>
        <v>#VALUE!</v>
      </c>
      <c r="EJ145" s="69" t="e">
        <f t="shared" ca="1" si="358"/>
        <v>#VALUE!</v>
      </c>
      <c r="EK145" s="69" t="e">
        <f t="shared" ca="1" si="358"/>
        <v>#VALUE!</v>
      </c>
    </row>
    <row r="146" spans="1:141" outlineLevel="1" x14ac:dyDescent="0.25">
      <c r="A146" s="90"/>
      <c r="B146" s="90"/>
      <c r="C146" s="90"/>
      <c r="D146" s="90"/>
      <c r="F146" s="100"/>
      <c r="I146" s="101"/>
      <c r="J146" s="100"/>
      <c r="M146" s="101"/>
      <c r="N146" s="100"/>
      <c r="Q146" s="101"/>
      <c r="R146" s="100"/>
      <c r="U146" s="101"/>
      <c r="V146" s="100"/>
      <c r="Y146" s="101"/>
      <c r="Z146" s="100"/>
      <c r="AC146" s="101"/>
      <c r="AD146" s="100"/>
      <c r="AG146" s="101"/>
      <c r="AH146" s="100"/>
      <c r="AK146" s="101"/>
      <c r="AL146" s="100"/>
      <c r="AO146" s="101"/>
      <c r="AP146" s="100"/>
      <c r="AS146" s="101"/>
      <c r="AT146" s="100"/>
      <c r="AW146" s="101"/>
      <c r="AX146" s="100"/>
      <c r="BA146" s="101"/>
      <c r="BB146" s="100"/>
      <c r="BE146" s="101"/>
      <c r="BF146" s="100"/>
      <c r="BI146" s="101"/>
      <c r="BJ146" s="100"/>
      <c r="BM146" s="101"/>
      <c r="BN146" s="100"/>
      <c r="BQ146" s="101"/>
      <c r="BR146" s="100"/>
      <c r="BU146" s="101"/>
      <c r="BV146" s="100"/>
      <c r="BY146" s="101"/>
      <c r="BZ146" s="100"/>
      <c r="CC146" s="101"/>
      <c r="CD146" s="100"/>
      <c r="CG146" s="101"/>
      <c r="CH146" s="100"/>
      <c r="CK146" s="101"/>
      <c r="CL146" s="100"/>
      <c r="CO146" s="101"/>
      <c r="CP146" s="100"/>
      <c r="CS146" s="101"/>
      <c r="CT146" s="100"/>
      <c r="CW146" s="101"/>
      <c r="CX146" s="100"/>
      <c r="DA146" s="101"/>
      <c r="DB146" s="100"/>
      <c r="DE146" s="101"/>
      <c r="DF146" s="100"/>
      <c r="DI146" s="101"/>
    </row>
    <row r="147" spans="1:141" outlineLevel="1" x14ac:dyDescent="0.25">
      <c r="A147" s="90"/>
      <c r="B147" s="90"/>
      <c r="C147" s="90"/>
      <c r="D147" s="90"/>
      <c r="E147" t="str">
        <f>CONCATENATE(E139," - model")</f>
        <v>Revenue - model</v>
      </c>
      <c r="F147" s="100"/>
      <c r="I147" s="101"/>
      <c r="J147" s="100"/>
      <c r="M147" s="101"/>
      <c r="N147" s="100"/>
      <c r="Q147" s="101"/>
      <c r="R147" s="100"/>
      <c r="U147" s="101"/>
      <c r="V147" s="100"/>
      <c r="Y147" s="101"/>
      <c r="Z147" s="100"/>
      <c r="AC147" s="101"/>
      <c r="AD147" s="100"/>
      <c r="AG147" s="101"/>
      <c r="AH147" s="100"/>
      <c r="AK147" s="101"/>
      <c r="AL147" s="113" t="str">
        <f ca="1">AL145</f>
        <v/>
      </c>
      <c r="AM147" s="69" t="str">
        <f t="shared" ref="AM147:AO147" ca="1" si="359">AM145</f>
        <v/>
      </c>
      <c r="AN147" s="69" t="str">
        <f t="shared" ca="1" si="359"/>
        <v/>
      </c>
      <c r="AO147" s="114" t="str">
        <f t="shared" ca="1" si="359"/>
        <v/>
      </c>
      <c r="AP147" s="113" t="str">
        <f ca="1">IF(ISNUMBER(AP148),AL139*(1+AP148),"")</f>
        <v/>
      </c>
      <c r="AQ147" s="69" t="str">
        <f t="shared" ref="AQ147:DB147" ca="1" si="360">IF(ISNUMBER(AQ148),AM139*(1+AQ148),"")</f>
        <v/>
      </c>
      <c r="AR147" s="69" t="str">
        <f t="shared" ca="1" si="360"/>
        <v/>
      </c>
      <c r="AS147" s="114" t="str">
        <f t="shared" ca="1" si="360"/>
        <v/>
      </c>
      <c r="AT147" s="113" t="str">
        <f t="shared" ca="1" si="360"/>
        <v/>
      </c>
      <c r="AU147" s="69" t="str">
        <f t="shared" ca="1" si="360"/>
        <v/>
      </c>
      <c r="AV147" s="69" t="str">
        <f t="shared" ca="1" si="360"/>
        <v/>
      </c>
      <c r="AW147" s="114" t="str">
        <f t="shared" ca="1" si="360"/>
        <v/>
      </c>
      <c r="AX147" s="113" t="str">
        <f t="shared" ca="1" si="360"/>
        <v/>
      </c>
      <c r="AY147" s="69" t="str">
        <f t="shared" ca="1" si="360"/>
        <v/>
      </c>
      <c r="AZ147" s="69" t="str">
        <f t="shared" ca="1" si="360"/>
        <v/>
      </c>
      <c r="BA147" s="114" t="str">
        <f t="shared" ca="1" si="360"/>
        <v/>
      </c>
      <c r="BB147" s="113" t="str">
        <f t="shared" ca="1" si="360"/>
        <v/>
      </c>
      <c r="BC147" s="69" t="str">
        <f t="shared" ca="1" si="360"/>
        <v/>
      </c>
      <c r="BD147" s="69" t="str">
        <f t="shared" ca="1" si="360"/>
        <v/>
      </c>
      <c r="BE147" s="114" t="str">
        <f t="shared" ca="1" si="360"/>
        <v/>
      </c>
      <c r="BF147" s="113" t="str">
        <f t="shared" ca="1" si="360"/>
        <v/>
      </c>
      <c r="BG147" s="69" t="str">
        <f t="shared" ca="1" si="360"/>
        <v/>
      </c>
      <c r="BH147" s="69" t="str">
        <f t="shared" ca="1" si="360"/>
        <v/>
      </c>
      <c r="BI147" s="114" t="str">
        <f t="shared" ca="1" si="360"/>
        <v/>
      </c>
      <c r="BJ147" s="113" t="str">
        <f t="shared" ca="1" si="360"/>
        <v/>
      </c>
      <c r="BK147" s="69" t="str">
        <f t="shared" ca="1" si="360"/>
        <v/>
      </c>
      <c r="BL147" s="69" t="str">
        <f t="shared" ca="1" si="360"/>
        <v/>
      </c>
      <c r="BM147" s="114" t="str">
        <f t="shared" ca="1" si="360"/>
        <v/>
      </c>
      <c r="BN147" s="113" t="str">
        <f t="shared" ca="1" si="360"/>
        <v/>
      </c>
      <c r="BO147" s="69" t="str">
        <f t="shared" ca="1" si="360"/>
        <v/>
      </c>
      <c r="BP147" s="69" t="str">
        <f t="shared" ca="1" si="360"/>
        <v/>
      </c>
      <c r="BQ147" s="114" t="str">
        <f t="shared" ca="1" si="360"/>
        <v/>
      </c>
      <c r="BR147" s="113" t="str">
        <f t="shared" ca="1" si="360"/>
        <v/>
      </c>
      <c r="BS147" s="69" t="str">
        <f t="shared" ca="1" si="360"/>
        <v/>
      </c>
      <c r="BT147" s="69" t="str">
        <f t="shared" ca="1" si="360"/>
        <v/>
      </c>
      <c r="BU147" s="114" t="str">
        <f t="shared" ca="1" si="360"/>
        <v/>
      </c>
      <c r="BV147" s="113" t="str">
        <f t="shared" ca="1" si="360"/>
        <v/>
      </c>
      <c r="BW147" s="69" t="str">
        <f t="shared" ca="1" si="360"/>
        <v/>
      </c>
      <c r="BX147" s="69" t="str">
        <f t="shared" ca="1" si="360"/>
        <v/>
      </c>
      <c r="BY147" s="114" t="str">
        <f t="shared" ca="1" si="360"/>
        <v/>
      </c>
      <c r="BZ147" s="113" t="str">
        <f t="shared" ca="1" si="360"/>
        <v/>
      </c>
      <c r="CA147" s="69" t="str">
        <f t="shared" ca="1" si="360"/>
        <v/>
      </c>
      <c r="CB147" s="69" t="str">
        <f t="shared" ca="1" si="360"/>
        <v/>
      </c>
      <c r="CC147" s="114" t="str">
        <f t="shared" ca="1" si="360"/>
        <v/>
      </c>
      <c r="CD147" s="113" t="str">
        <f t="shared" ca="1" si="360"/>
        <v/>
      </c>
      <c r="CE147" s="69" t="str">
        <f t="shared" ca="1" si="360"/>
        <v/>
      </c>
      <c r="CF147" s="69" t="str">
        <f t="shared" ca="1" si="360"/>
        <v/>
      </c>
      <c r="CG147" s="114" t="str">
        <f t="shared" ca="1" si="360"/>
        <v/>
      </c>
      <c r="CH147" s="113" t="str">
        <f t="shared" ca="1" si="360"/>
        <v/>
      </c>
      <c r="CI147" s="69" t="str">
        <f t="shared" ca="1" si="360"/>
        <v/>
      </c>
      <c r="CJ147" s="69" t="str">
        <f t="shared" ca="1" si="360"/>
        <v/>
      </c>
      <c r="CK147" s="114" t="str">
        <f t="shared" ca="1" si="360"/>
        <v/>
      </c>
      <c r="CL147" s="113" t="str">
        <f t="shared" ca="1" si="360"/>
        <v/>
      </c>
      <c r="CM147" s="69" t="str">
        <f t="shared" ca="1" si="360"/>
        <v/>
      </c>
      <c r="CN147" s="69" t="str">
        <f t="shared" ca="1" si="360"/>
        <v/>
      </c>
      <c r="CO147" s="114" t="str">
        <f t="shared" ca="1" si="360"/>
        <v/>
      </c>
      <c r="CP147" s="113" t="str">
        <f t="shared" ca="1" si="360"/>
        <v/>
      </c>
      <c r="CQ147" s="69" t="str">
        <f t="shared" ca="1" si="360"/>
        <v/>
      </c>
      <c r="CR147" s="69" t="str">
        <f t="shared" ca="1" si="360"/>
        <v/>
      </c>
      <c r="CS147" s="114" t="str">
        <f t="shared" ca="1" si="360"/>
        <v/>
      </c>
      <c r="CT147" s="113" t="str">
        <f t="shared" ca="1" si="360"/>
        <v/>
      </c>
      <c r="CU147" s="69" t="str">
        <f t="shared" ca="1" si="360"/>
        <v/>
      </c>
      <c r="CV147" s="69" t="str">
        <f t="shared" ca="1" si="360"/>
        <v/>
      </c>
      <c r="CW147" s="114" t="str">
        <f t="shared" ca="1" si="360"/>
        <v/>
      </c>
      <c r="CX147" s="113" t="str">
        <f t="shared" ca="1" si="360"/>
        <v/>
      </c>
      <c r="CY147" s="69" t="str">
        <f t="shared" ca="1" si="360"/>
        <v/>
      </c>
      <c r="CZ147" s="69" t="str">
        <f t="shared" ca="1" si="360"/>
        <v/>
      </c>
      <c r="DA147" s="114" t="str">
        <f t="shared" ca="1" si="360"/>
        <v/>
      </c>
      <c r="DB147" s="113" t="str">
        <f t="shared" ca="1" si="360"/>
        <v/>
      </c>
      <c r="DC147" s="69" t="str">
        <f t="shared" ref="DC147:DI147" ca="1" si="361">IF(ISNUMBER(DC148),CY139*(1+DC148),"")</f>
        <v/>
      </c>
      <c r="DD147" s="69" t="str">
        <f t="shared" ca="1" si="361"/>
        <v/>
      </c>
      <c r="DE147" s="114" t="str">
        <f t="shared" ca="1" si="361"/>
        <v/>
      </c>
      <c r="DF147" s="113" t="str">
        <f t="shared" ca="1" si="361"/>
        <v/>
      </c>
      <c r="DG147" s="69" t="str">
        <f t="shared" ca="1" si="361"/>
        <v/>
      </c>
      <c r="DH147" s="69" t="str">
        <f t="shared" ca="1" si="361"/>
        <v/>
      </c>
      <c r="DI147" s="114" t="str">
        <f t="shared" ca="1" si="361"/>
        <v/>
      </c>
      <c r="DK147" s="69">
        <f t="shared" ref="DK147:EK147" ca="1" si="362">SUM(OFFSET($E147,,MATCH(DK$3,$F$5:$DI$5,0),,4))</f>
        <v>0</v>
      </c>
      <c r="DL147" s="69" t="e">
        <f t="shared" ca="1" si="362"/>
        <v>#N/A</v>
      </c>
      <c r="DM147" s="69" t="e">
        <f t="shared" ca="1" si="362"/>
        <v>#VALUE!</v>
      </c>
      <c r="DN147" s="69" t="e">
        <f t="shared" ca="1" si="362"/>
        <v>#VALUE!</v>
      </c>
      <c r="DO147" s="69" t="e">
        <f t="shared" ca="1" si="362"/>
        <v>#VALUE!</v>
      </c>
      <c r="DP147" s="69" t="e">
        <f t="shared" ca="1" si="362"/>
        <v>#VALUE!</v>
      </c>
      <c r="DQ147" s="69" t="e">
        <f t="shared" ca="1" si="362"/>
        <v>#VALUE!</v>
      </c>
      <c r="DR147" s="69" t="e">
        <f t="shared" ca="1" si="362"/>
        <v>#VALUE!</v>
      </c>
      <c r="DS147" s="69" t="e">
        <f t="shared" ca="1" si="362"/>
        <v>#VALUE!</v>
      </c>
      <c r="DT147" s="69" t="e">
        <f t="shared" ca="1" si="362"/>
        <v>#VALUE!</v>
      </c>
      <c r="DU147" s="69" t="e">
        <f t="shared" ca="1" si="362"/>
        <v>#VALUE!</v>
      </c>
      <c r="DV147" s="69" t="e">
        <f t="shared" ca="1" si="362"/>
        <v>#VALUE!</v>
      </c>
      <c r="DW147" s="69" t="e">
        <f t="shared" ca="1" si="362"/>
        <v>#VALUE!</v>
      </c>
      <c r="DX147" s="69" t="e">
        <f t="shared" ca="1" si="362"/>
        <v>#VALUE!</v>
      </c>
      <c r="DY147" s="69" t="e">
        <f t="shared" ca="1" si="362"/>
        <v>#VALUE!</v>
      </c>
      <c r="DZ147" s="69" t="e">
        <f t="shared" ca="1" si="362"/>
        <v>#VALUE!</v>
      </c>
      <c r="EA147" s="69" t="e">
        <f t="shared" ca="1" si="362"/>
        <v>#VALUE!</v>
      </c>
      <c r="EB147" s="69" t="e">
        <f t="shared" ca="1" si="362"/>
        <v>#VALUE!</v>
      </c>
      <c r="EC147" s="69" t="e">
        <f t="shared" ca="1" si="362"/>
        <v>#VALUE!</v>
      </c>
      <c r="ED147" s="69" t="e">
        <f t="shared" ca="1" si="362"/>
        <v>#VALUE!</v>
      </c>
      <c r="EE147" s="69" t="e">
        <f t="shared" ca="1" si="362"/>
        <v>#VALUE!</v>
      </c>
      <c r="EF147" s="69" t="e">
        <f t="shared" ca="1" si="362"/>
        <v>#VALUE!</v>
      </c>
      <c r="EG147" s="69" t="e">
        <f t="shared" ca="1" si="362"/>
        <v>#VALUE!</v>
      </c>
      <c r="EH147" s="69" t="e">
        <f t="shared" ca="1" si="362"/>
        <v>#VALUE!</v>
      </c>
      <c r="EI147" s="69" t="e">
        <f t="shared" ca="1" si="362"/>
        <v>#VALUE!</v>
      </c>
      <c r="EJ147" s="69" t="e">
        <f t="shared" ca="1" si="362"/>
        <v>#VALUE!</v>
      </c>
      <c r="EK147" s="69" t="e">
        <f t="shared" ca="1" si="362"/>
        <v>#VALUE!</v>
      </c>
    </row>
    <row r="148" spans="1:141" outlineLevel="1" x14ac:dyDescent="0.25">
      <c r="A148" s="90"/>
      <c r="B148" s="90"/>
      <c r="C148" s="90"/>
      <c r="D148" s="90"/>
      <c r="E148" t="s">
        <v>313</v>
      </c>
      <c r="F148" s="100"/>
      <c r="I148" s="101"/>
      <c r="J148" s="100"/>
      <c r="M148" s="101"/>
      <c r="N148" s="100"/>
      <c r="Q148" s="101"/>
      <c r="R148" s="100"/>
      <c r="U148" s="101"/>
      <c r="V148" s="100"/>
      <c r="Y148" s="101"/>
      <c r="Z148" s="100"/>
      <c r="AC148" s="101"/>
      <c r="AD148" s="100"/>
      <c r="AG148" s="101"/>
      <c r="AH148" s="100"/>
      <c r="AK148" s="101"/>
      <c r="AL148" s="100"/>
      <c r="AO148" s="101"/>
      <c r="AP148" s="102" t="e">
        <f ca="1">IF(AP$4="A",IF(ISERROR(AP145/AL145),"",AP145/AL145-1),AP150)</f>
        <v>#N/A</v>
      </c>
      <c r="AQ148" s="103" t="e">
        <f t="shared" ref="AQ148:DB148" ca="1" si="363">IF(AQ$4="A",IF(ISERROR(AQ145/AM145),"",AQ145/AM145-1),AQ150)</f>
        <v>#N/A</v>
      </c>
      <c r="AR148" s="103" t="e">
        <f t="shared" ca="1" si="363"/>
        <v>#N/A</v>
      </c>
      <c r="AS148" s="104" t="e">
        <f t="shared" ca="1" si="363"/>
        <v>#N/A</v>
      </c>
      <c r="AT148" s="102" t="e">
        <f t="shared" ca="1" si="363"/>
        <v>#VALUE!</v>
      </c>
      <c r="AU148" s="103" t="e">
        <f t="shared" ca="1" si="363"/>
        <v>#VALUE!</v>
      </c>
      <c r="AV148" s="103" t="e">
        <f t="shared" ca="1" si="363"/>
        <v>#VALUE!</v>
      </c>
      <c r="AW148" s="104" t="e">
        <f t="shared" ca="1" si="363"/>
        <v>#VALUE!</v>
      </c>
      <c r="AX148" s="102" t="e">
        <f t="shared" ca="1" si="363"/>
        <v>#VALUE!</v>
      </c>
      <c r="AY148" s="103" t="e">
        <f t="shared" ca="1" si="363"/>
        <v>#VALUE!</v>
      </c>
      <c r="AZ148" s="103" t="e">
        <f t="shared" ca="1" si="363"/>
        <v>#VALUE!</v>
      </c>
      <c r="BA148" s="104" t="e">
        <f t="shared" ca="1" si="363"/>
        <v>#VALUE!</v>
      </c>
      <c r="BB148" s="102" t="e">
        <f t="shared" ca="1" si="363"/>
        <v>#VALUE!</v>
      </c>
      <c r="BC148" s="103" t="e">
        <f t="shared" ca="1" si="363"/>
        <v>#VALUE!</v>
      </c>
      <c r="BD148" s="103" t="e">
        <f t="shared" ca="1" si="363"/>
        <v>#VALUE!</v>
      </c>
      <c r="BE148" s="104" t="e">
        <f t="shared" ca="1" si="363"/>
        <v>#VALUE!</v>
      </c>
      <c r="BF148" s="102" t="e">
        <f t="shared" ca="1" si="363"/>
        <v>#VALUE!</v>
      </c>
      <c r="BG148" s="103" t="e">
        <f t="shared" ca="1" si="363"/>
        <v>#VALUE!</v>
      </c>
      <c r="BH148" s="103" t="e">
        <f t="shared" ca="1" si="363"/>
        <v>#VALUE!</v>
      </c>
      <c r="BI148" s="104" t="e">
        <f t="shared" ca="1" si="363"/>
        <v>#VALUE!</v>
      </c>
      <c r="BJ148" s="102" t="e">
        <f t="shared" ca="1" si="363"/>
        <v>#VALUE!</v>
      </c>
      <c r="BK148" s="103" t="e">
        <f t="shared" ca="1" si="363"/>
        <v>#VALUE!</v>
      </c>
      <c r="BL148" s="103" t="e">
        <f t="shared" ca="1" si="363"/>
        <v>#VALUE!</v>
      </c>
      <c r="BM148" s="104" t="e">
        <f t="shared" ca="1" si="363"/>
        <v>#VALUE!</v>
      </c>
      <c r="BN148" s="102" t="e">
        <f t="shared" ca="1" si="363"/>
        <v>#VALUE!</v>
      </c>
      <c r="BO148" s="103" t="e">
        <f t="shared" ca="1" si="363"/>
        <v>#VALUE!</v>
      </c>
      <c r="BP148" s="103" t="e">
        <f t="shared" ca="1" si="363"/>
        <v>#VALUE!</v>
      </c>
      <c r="BQ148" s="104" t="e">
        <f t="shared" ca="1" si="363"/>
        <v>#VALUE!</v>
      </c>
      <c r="BR148" s="102" t="e">
        <f t="shared" ca="1" si="363"/>
        <v>#VALUE!</v>
      </c>
      <c r="BS148" s="103" t="e">
        <f t="shared" ca="1" si="363"/>
        <v>#VALUE!</v>
      </c>
      <c r="BT148" s="103" t="e">
        <f t="shared" ca="1" si="363"/>
        <v>#VALUE!</v>
      </c>
      <c r="BU148" s="104" t="e">
        <f t="shared" ca="1" si="363"/>
        <v>#VALUE!</v>
      </c>
      <c r="BV148" s="102" t="e">
        <f t="shared" ca="1" si="363"/>
        <v>#VALUE!</v>
      </c>
      <c r="BW148" s="103" t="e">
        <f t="shared" ca="1" si="363"/>
        <v>#VALUE!</v>
      </c>
      <c r="BX148" s="103" t="e">
        <f t="shared" ca="1" si="363"/>
        <v>#VALUE!</v>
      </c>
      <c r="BY148" s="104" t="e">
        <f t="shared" ca="1" si="363"/>
        <v>#VALUE!</v>
      </c>
      <c r="BZ148" s="102" t="e">
        <f t="shared" ca="1" si="363"/>
        <v>#VALUE!</v>
      </c>
      <c r="CA148" s="103" t="e">
        <f t="shared" ca="1" si="363"/>
        <v>#VALUE!</v>
      </c>
      <c r="CB148" s="103" t="e">
        <f t="shared" ca="1" si="363"/>
        <v>#VALUE!</v>
      </c>
      <c r="CC148" s="104" t="e">
        <f t="shared" ca="1" si="363"/>
        <v>#VALUE!</v>
      </c>
      <c r="CD148" s="102" t="e">
        <f t="shared" ca="1" si="363"/>
        <v>#VALUE!</v>
      </c>
      <c r="CE148" s="103" t="e">
        <f t="shared" ca="1" si="363"/>
        <v>#VALUE!</v>
      </c>
      <c r="CF148" s="103" t="e">
        <f t="shared" ca="1" si="363"/>
        <v>#VALUE!</v>
      </c>
      <c r="CG148" s="104" t="e">
        <f t="shared" ca="1" si="363"/>
        <v>#VALUE!</v>
      </c>
      <c r="CH148" s="102" t="str">
        <f t="shared" ca="1" si="363"/>
        <v/>
      </c>
      <c r="CI148" s="103" t="str">
        <f t="shared" ca="1" si="363"/>
        <v/>
      </c>
      <c r="CJ148" s="103" t="str">
        <f t="shared" ca="1" si="363"/>
        <v/>
      </c>
      <c r="CK148" s="104" t="str">
        <f t="shared" ca="1" si="363"/>
        <v/>
      </c>
      <c r="CL148" s="102" t="str">
        <f t="shared" ca="1" si="363"/>
        <v/>
      </c>
      <c r="CM148" s="103" t="str">
        <f t="shared" ca="1" si="363"/>
        <v/>
      </c>
      <c r="CN148" s="103" t="str">
        <f t="shared" ca="1" si="363"/>
        <v/>
      </c>
      <c r="CO148" s="104" t="str">
        <f t="shared" ca="1" si="363"/>
        <v/>
      </c>
      <c r="CP148" s="102" t="str">
        <f t="shared" ca="1" si="363"/>
        <v/>
      </c>
      <c r="CQ148" s="103" t="str">
        <f t="shared" ca="1" si="363"/>
        <v/>
      </c>
      <c r="CR148" s="103" t="str">
        <f t="shared" ca="1" si="363"/>
        <v/>
      </c>
      <c r="CS148" s="104" t="str">
        <f t="shared" ca="1" si="363"/>
        <v/>
      </c>
      <c r="CT148" s="102" t="str">
        <f t="shared" ca="1" si="363"/>
        <v/>
      </c>
      <c r="CU148" s="103" t="str">
        <f t="shared" ca="1" si="363"/>
        <v/>
      </c>
      <c r="CV148" s="103" t="str">
        <f t="shared" ca="1" si="363"/>
        <v/>
      </c>
      <c r="CW148" s="104" t="str">
        <f t="shared" ca="1" si="363"/>
        <v/>
      </c>
      <c r="CX148" s="102" t="str">
        <f t="shared" ca="1" si="363"/>
        <v/>
      </c>
      <c r="CY148" s="103" t="str">
        <f t="shared" ca="1" si="363"/>
        <v/>
      </c>
      <c r="CZ148" s="103" t="str">
        <f t="shared" ca="1" si="363"/>
        <v/>
      </c>
      <c r="DA148" s="104" t="str">
        <f t="shared" ca="1" si="363"/>
        <v/>
      </c>
      <c r="DB148" s="102" t="str">
        <f t="shared" ca="1" si="363"/>
        <v/>
      </c>
      <c r="DC148" s="103" t="str">
        <f t="shared" ref="DC148:DI148" ca="1" si="364">IF(DC$4="A",IF(ISERROR(DC145/CY145),"",DC145/CY145-1),DC150)</f>
        <v/>
      </c>
      <c r="DD148" s="103" t="str">
        <f t="shared" ca="1" si="364"/>
        <v/>
      </c>
      <c r="DE148" s="104" t="str">
        <f t="shared" ca="1" si="364"/>
        <v/>
      </c>
      <c r="DF148" s="102" t="str">
        <f t="shared" ca="1" si="364"/>
        <v/>
      </c>
      <c r="DG148" s="103" t="str">
        <f t="shared" ca="1" si="364"/>
        <v/>
      </c>
      <c r="DH148" s="103" t="str">
        <f t="shared" ca="1" si="364"/>
        <v/>
      </c>
      <c r="DI148" s="104" t="str">
        <f t="shared" ca="1" si="364"/>
        <v/>
      </c>
      <c r="DT148" s="103" t="str">
        <f ca="1">IF(ISERROR(DT147/DS147),"",DT147/DS147-1)</f>
        <v/>
      </c>
      <c r="DU148" s="103" t="str">
        <f t="shared" ref="DU148:EK148" ca="1" si="365">IF(ISERROR(DU147/DT147),"",DU147/DT147-1)</f>
        <v/>
      </c>
      <c r="DV148" s="103" t="str">
        <f t="shared" ca="1" si="365"/>
        <v/>
      </c>
      <c r="DW148" s="103" t="str">
        <f t="shared" ca="1" si="365"/>
        <v/>
      </c>
      <c r="DX148" s="103" t="str">
        <f t="shared" ca="1" si="365"/>
        <v/>
      </c>
      <c r="DY148" s="103" t="str">
        <f t="shared" ca="1" si="365"/>
        <v/>
      </c>
      <c r="DZ148" s="103" t="str">
        <f t="shared" ca="1" si="365"/>
        <v/>
      </c>
      <c r="EA148" s="103" t="str">
        <f t="shared" ca="1" si="365"/>
        <v/>
      </c>
      <c r="EB148" s="103" t="str">
        <f t="shared" ca="1" si="365"/>
        <v/>
      </c>
      <c r="EC148" s="103" t="str">
        <f t="shared" ca="1" si="365"/>
        <v/>
      </c>
      <c r="ED148" s="103" t="str">
        <f t="shared" ca="1" si="365"/>
        <v/>
      </c>
      <c r="EE148" s="103" t="str">
        <f t="shared" ca="1" si="365"/>
        <v/>
      </c>
      <c r="EF148" s="103" t="str">
        <f t="shared" ca="1" si="365"/>
        <v/>
      </c>
      <c r="EG148" s="103" t="str">
        <f t="shared" ca="1" si="365"/>
        <v/>
      </c>
      <c r="EH148" s="103" t="str">
        <f t="shared" ca="1" si="365"/>
        <v/>
      </c>
      <c r="EI148" s="103" t="str">
        <f t="shared" ca="1" si="365"/>
        <v/>
      </c>
      <c r="EJ148" s="103" t="str">
        <f t="shared" ca="1" si="365"/>
        <v/>
      </c>
      <c r="EK148" s="103" t="str">
        <f t="shared" ca="1" si="365"/>
        <v/>
      </c>
    </row>
    <row r="149" spans="1:141" outlineLevel="1" x14ac:dyDescent="0.25">
      <c r="A149" s="90"/>
      <c r="B149" s="90"/>
      <c r="C149" s="90"/>
      <c r="D149" s="90"/>
      <c r="F149" s="100"/>
      <c r="I149" s="101"/>
      <c r="J149" s="100"/>
      <c r="M149" s="101"/>
      <c r="N149" s="100"/>
      <c r="Q149" s="101"/>
      <c r="R149" s="100"/>
      <c r="U149" s="101"/>
      <c r="V149" s="100"/>
      <c r="Y149" s="101"/>
      <c r="Z149" s="100"/>
      <c r="AC149" s="101"/>
      <c r="AD149" s="100"/>
      <c r="AG149" s="101"/>
      <c r="AH149" s="100"/>
      <c r="AK149" s="101"/>
      <c r="AL149" s="100"/>
      <c r="AO149" s="101"/>
      <c r="AP149" s="102"/>
      <c r="AQ149" s="103"/>
      <c r="AR149" s="103"/>
      <c r="AS149" s="104"/>
      <c r="AT149" s="102"/>
      <c r="AU149" s="103"/>
      <c r="AV149" s="103"/>
      <c r="AW149" s="104"/>
      <c r="AX149" s="102"/>
      <c r="AY149" s="103"/>
      <c r="AZ149" s="103"/>
      <c r="BA149" s="104"/>
      <c r="BB149" s="102"/>
      <c r="BC149" s="103"/>
      <c r="BD149" s="103"/>
      <c r="BE149" s="104"/>
      <c r="BF149" s="102"/>
      <c r="BG149" s="103"/>
      <c r="BH149" s="103"/>
      <c r="BI149" s="104"/>
      <c r="BJ149" s="102"/>
      <c r="BK149" s="103"/>
      <c r="BL149" s="103"/>
      <c r="BM149" s="104"/>
      <c r="BN149" s="102"/>
      <c r="BO149" s="103"/>
      <c r="BP149" s="103"/>
      <c r="BQ149" s="104"/>
      <c r="BR149" s="102"/>
      <c r="BS149" s="103"/>
      <c r="BT149" s="103"/>
      <c r="BU149" s="104"/>
      <c r="BV149" s="102"/>
      <c r="BW149" s="103"/>
      <c r="BX149" s="103"/>
      <c r="BY149" s="104"/>
      <c r="BZ149" s="102"/>
      <c r="CA149" s="103"/>
      <c r="CB149" s="103"/>
      <c r="CC149" s="104"/>
      <c r="CD149" s="102"/>
      <c r="CE149" s="103"/>
      <c r="CF149" s="103"/>
      <c r="CG149" s="104"/>
      <c r="CH149" s="102"/>
      <c r="CI149" s="103"/>
      <c r="CJ149" s="103"/>
      <c r="CK149" s="104"/>
      <c r="CL149" s="102"/>
      <c r="CM149" s="103"/>
      <c r="CN149" s="103"/>
      <c r="CO149" s="104"/>
      <c r="CP149" s="102"/>
      <c r="CQ149" s="103"/>
      <c r="CR149" s="103"/>
      <c r="CS149" s="104"/>
      <c r="CT149" s="102"/>
      <c r="CU149" s="103"/>
      <c r="CV149" s="103"/>
      <c r="CW149" s="104"/>
      <c r="CX149" s="102"/>
      <c r="CY149" s="103"/>
      <c r="CZ149" s="103"/>
      <c r="DA149" s="104"/>
      <c r="DB149" s="102"/>
      <c r="DC149" s="103"/>
      <c r="DD149" s="103"/>
      <c r="DE149" s="104"/>
      <c r="DF149" s="102"/>
      <c r="DG149" s="103"/>
      <c r="DH149" s="103"/>
      <c r="DI149" s="104"/>
    </row>
    <row r="150" spans="1:141" outlineLevel="1" x14ac:dyDescent="0.25">
      <c r="A150" s="90"/>
      <c r="B150" s="90"/>
      <c r="C150" s="90"/>
      <c r="D150" s="90"/>
      <c r="E150" s="36" t="str">
        <f>CONCATENATE(E148," selected driver: ",$J$8," (",$J$9,")")</f>
        <v>% yoy selected driver: Default (Annual)</v>
      </c>
      <c r="F150" s="100"/>
      <c r="I150" s="101"/>
      <c r="J150" s="100"/>
      <c r="M150" s="101"/>
      <c r="N150" s="100"/>
      <c r="Q150" s="101"/>
      <c r="R150" s="100"/>
      <c r="U150" s="101"/>
      <c r="V150" s="100"/>
      <c r="Y150" s="101"/>
      <c r="Z150" s="100"/>
      <c r="AC150" s="101"/>
      <c r="AD150" s="100"/>
      <c r="AG150" s="101"/>
      <c r="AH150" s="100"/>
      <c r="AK150" s="101"/>
      <c r="AL150" s="100"/>
      <c r="AO150" s="101"/>
      <c r="AP150" s="126" t="e" cm="1">
        <f t="array" ref="AP150">IF($I$9=1,AP152,INDEX($DT152:$EK152,,MATCH(CONCATENATE("FY ",RIGHT(AP$3,4)),$DT$3:$EK$3,0)))</f>
        <v>#N/A</v>
      </c>
      <c r="AQ150" s="127" t="e" cm="1">
        <f t="array" ref="AQ150">IF($I$9=1,AQ152,INDEX($DT152:$EK152,,MATCH(CONCATENATE("FY ",RIGHT(AQ$3,4)),$DT$3:$EK$3,0)))</f>
        <v>#N/A</v>
      </c>
      <c r="AR150" s="127" t="e" cm="1">
        <f t="array" ref="AR150">IF($I$9=1,AR152,INDEX($DT152:$EK152,,MATCH(CONCATENATE("FY ",RIGHT(AR$3,4)),$DT$3:$EK$3,0)))</f>
        <v>#N/A</v>
      </c>
      <c r="AS150" s="128" t="e" cm="1">
        <f t="array" ref="AS150">IF($I$9=1,AS152,INDEX($DT152:$EK152,,MATCH(CONCATENATE("FY ",RIGHT(AS$3,4)),$DT$3:$EK$3,0)))</f>
        <v>#N/A</v>
      </c>
      <c r="AT150" s="126" t="e" cm="1">
        <f t="array" ref="AT150">IF($I$9=1,AT152,INDEX($DT152:$EK152,,MATCH(CONCATENATE("FY ",RIGHT(AT$3,4)),$DT$3:$EK$3,0)))</f>
        <v>#N/A</v>
      </c>
      <c r="AU150" s="127" t="e" cm="1">
        <f t="array" ref="AU150">IF($I$9=1,AU152,INDEX($DT152:$EK152,,MATCH(CONCATENATE("FY ",RIGHT(AU$3,4)),$DT$3:$EK$3,0)))</f>
        <v>#N/A</v>
      </c>
      <c r="AV150" s="127" t="e" cm="1">
        <f t="array" ref="AV150">IF($I$9=1,AV152,INDEX($DT152:$EK152,,MATCH(CONCATENATE("FY ",RIGHT(AV$3,4)),$DT$3:$EK$3,0)))</f>
        <v>#N/A</v>
      </c>
      <c r="AW150" s="128" t="e" cm="1">
        <f t="array" ref="AW150">IF($I$9=1,AW152,INDEX($DT152:$EK152,,MATCH(CONCATENATE("FY ",RIGHT(AW$3,4)),$DT$3:$EK$3,0)))</f>
        <v>#N/A</v>
      </c>
      <c r="AX150" s="126" t="e" cm="1">
        <f t="array" ref="AX150">IF($I$9=1,AX152,INDEX($DT152:$EK152,,MATCH(CONCATENATE("FY ",RIGHT(AX$3,4)),$DT$3:$EK$3,0)))</f>
        <v>#N/A</v>
      </c>
      <c r="AY150" s="127" t="e" cm="1">
        <f t="array" ref="AY150">IF($I$9=1,AY152,INDEX($DT152:$EK152,,MATCH(CONCATENATE("FY ",RIGHT(AY$3,4)),$DT$3:$EK$3,0)))</f>
        <v>#N/A</v>
      </c>
      <c r="AZ150" s="127" t="e" cm="1">
        <f t="array" ref="AZ150">IF($I$9=1,AZ152,INDEX($DT152:$EK152,,MATCH(CONCATENATE("FY ",RIGHT(AZ$3,4)),$DT$3:$EK$3,0)))</f>
        <v>#N/A</v>
      </c>
      <c r="BA150" s="128" t="e" cm="1">
        <f t="array" ref="BA150">IF($I$9=1,BA152,INDEX($DT152:$EK152,,MATCH(CONCATENATE("FY ",RIGHT(BA$3,4)),$DT$3:$EK$3,0)))</f>
        <v>#N/A</v>
      </c>
      <c r="BB150" s="126" t="e" cm="1">
        <f t="array" ref="BB150">IF($I$9=1,BB152,INDEX($DT152:$EK152,,MATCH(CONCATENATE("FY ",RIGHT(BB$3,4)),$DT$3:$EK$3,0)))</f>
        <v>#N/A</v>
      </c>
      <c r="BC150" s="127" t="e" cm="1">
        <f t="array" ref="BC150">IF($I$9=1,BC152,INDEX($DT152:$EK152,,MATCH(CONCATENATE("FY ",RIGHT(BC$3,4)),$DT$3:$EK$3,0)))</f>
        <v>#N/A</v>
      </c>
      <c r="BD150" s="127" t="e" cm="1">
        <f t="array" ref="BD150">IF($I$9=1,BD152,INDEX($DT152:$EK152,,MATCH(CONCATENATE("FY ",RIGHT(BD$3,4)),$DT$3:$EK$3,0)))</f>
        <v>#N/A</v>
      </c>
      <c r="BE150" s="128" t="e" cm="1">
        <f t="array" ref="BE150">IF($I$9=1,BE152,INDEX($DT152:$EK152,,MATCH(CONCATENATE("FY ",RIGHT(BE$3,4)),$DT$3:$EK$3,0)))</f>
        <v>#N/A</v>
      </c>
      <c r="BF150" s="126" t="e" cm="1">
        <f t="array" ref="BF150">IF($I$9=1,BF152,INDEX($DT152:$EK152,,MATCH(CONCATENATE("FY ",RIGHT(BF$3,4)),$DT$3:$EK$3,0)))</f>
        <v>#N/A</v>
      </c>
      <c r="BG150" s="127" t="e" cm="1">
        <f t="array" ref="BG150">IF($I$9=1,BG152,INDEX($DT152:$EK152,,MATCH(CONCATENATE("FY ",RIGHT(BG$3,4)),$DT$3:$EK$3,0)))</f>
        <v>#N/A</v>
      </c>
      <c r="BH150" s="127" t="e" cm="1">
        <f t="array" ref="BH150">IF($I$9=1,BH152,INDEX($DT152:$EK152,,MATCH(CONCATENATE("FY ",RIGHT(BH$3,4)),$DT$3:$EK$3,0)))</f>
        <v>#N/A</v>
      </c>
      <c r="BI150" s="128" t="e" cm="1">
        <f t="array" ref="BI150">IF($I$9=1,BI152,INDEX($DT152:$EK152,,MATCH(CONCATENATE("FY ",RIGHT(BI$3,4)),$DT$3:$EK$3,0)))</f>
        <v>#N/A</v>
      </c>
      <c r="BJ150" s="126" t="e" cm="1">
        <f t="array" ref="BJ150">IF($I$9=1,BJ152,INDEX($DT152:$EK152,,MATCH(CONCATENATE("FY ",RIGHT(BJ$3,4)),$DT$3:$EK$3,0)))</f>
        <v>#N/A</v>
      </c>
      <c r="BK150" s="127" t="e" cm="1">
        <f t="array" ref="BK150">IF($I$9=1,BK152,INDEX($DT152:$EK152,,MATCH(CONCATENATE("FY ",RIGHT(BK$3,4)),$DT$3:$EK$3,0)))</f>
        <v>#N/A</v>
      </c>
      <c r="BL150" s="127" t="e" cm="1">
        <f t="array" ref="BL150">IF($I$9=1,BL152,INDEX($DT152:$EK152,,MATCH(CONCATENATE("FY ",RIGHT(BL$3,4)),$DT$3:$EK$3,0)))</f>
        <v>#N/A</v>
      </c>
      <c r="BM150" s="128" t="e" cm="1">
        <f t="array" ref="BM150">IF($I$9=1,BM152,INDEX($DT152:$EK152,,MATCH(CONCATENATE("FY ",RIGHT(BM$3,4)),$DT$3:$EK$3,0)))</f>
        <v>#N/A</v>
      </c>
      <c r="BN150" s="126" t="e" cm="1">
        <f t="array" ref="BN150">IF($I$9=1,BN152,INDEX($DT152:$EK152,,MATCH(CONCATENATE("FY ",RIGHT(BN$3,4)),$DT$3:$EK$3,0)))</f>
        <v>#N/A</v>
      </c>
      <c r="BO150" s="127" t="e" cm="1">
        <f t="array" ref="BO150">IF($I$9=1,BO152,INDEX($DT152:$EK152,,MATCH(CONCATENATE("FY ",RIGHT(BO$3,4)),$DT$3:$EK$3,0)))</f>
        <v>#N/A</v>
      </c>
      <c r="BP150" s="127" t="e" cm="1">
        <f t="array" ref="BP150">IF($I$9=1,BP152,INDEX($DT152:$EK152,,MATCH(CONCATENATE("FY ",RIGHT(BP$3,4)),$DT$3:$EK$3,0)))</f>
        <v>#N/A</v>
      </c>
      <c r="BQ150" s="128" t="e" cm="1">
        <f t="array" ref="BQ150">IF($I$9=1,BQ152,INDEX($DT152:$EK152,,MATCH(CONCATENATE("FY ",RIGHT(BQ$3,4)),$DT$3:$EK$3,0)))</f>
        <v>#N/A</v>
      </c>
      <c r="BR150" s="126" t="e" cm="1">
        <f t="array" ref="BR150">IF($I$9=1,BR152,INDEX($DT152:$EK152,,MATCH(CONCATENATE("FY ",RIGHT(BR$3,4)),$DT$3:$EK$3,0)))</f>
        <v>#N/A</v>
      </c>
      <c r="BS150" s="127" t="e" cm="1">
        <f t="array" ref="BS150">IF($I$9=1,BS152,INDEX($DT152:$EK152,,MATCH(CONCATENATE("FY ",RIGHT(BS$3,4)),$DT$3:$EK$3,0)))</f>
        <v>#N/A</v>
      </c>
      <c r="BT150" s="127" t="e" cm="1">
        <f t="array" ref="BT150">IF($I$9=1,BT152,INDEX($DT152:$EK152,,MATCH(CONCATENATE("FY ",RIGHT(BT$3,4)),$DT$3:$EK$3,0)))</f>
        <v>#N/A</v>
      </c>
      <c r="BU150" s="128" t="e" cm="1">
        <f t="array" ref="BU150">IF($I$9=1,BU152,INDEX($DT152:$EK152,,MATCH(CONCATENATE("FY ",RIGHT(BU$3,4)),$DT$3:$EK$3,0)))</f>
        <v>#N/A</v>
      </c>
      <c r="BV150" s="126" t="e" cm="1">
        <f t="array" ref="BV150">IF($I$9=1,BV152,INDEX($DT152:$EK152,,MATCH(CONCATENATE("FY ",RIGHT(BV$3,4)),$DT$3:$EK$3,0)))</f>
        <v>#N/A</v>
      </c>
      <c r="BW150" s="127" t="e" cm="1">
        <f t="array" ref="BW150">IF($I$9=1,BW152,INDEX($DT152:$EK152,,MATCH(CONCATENATE("FY ",RIGHT(BW$3,4)),$DT$3:$EK$3,0)))</f>
        <v>#N/A</v>
      </c>
      <c r="BX150" s="127" t="e" cm="1">
        <f t="array" ref="BX150">IF($I$9=1,BX152,INDEX($DT152:$EK152,,MATCH(CONCATENATE("FY ",RIGHT(BX$3,4)),$DT$3:$EK$3,0)))</f>
        <v>#N/A</v>
      </c>
      <c r="BY150" s="128" t="e" cm="1">
        <f t="array" ref="BY150">IF($I$9=1,BY152,INDEX($DT152:$EK152,,MATCH(CONCATENATE("FY ",RIGHT(BY$3,4)),$DT$3:$EK$3,0)))</f>
        <v>#N/A</v>
      </c>
      <c r="BZ150" s="126" t="e" cm="1">
        <f t="array" ref="BZ150">IF($I$9=1,BZ152,INDEX($DT152:$EK152,,MATCH(CONCATENATE("FY ",RIGHT(BZ$3,4)),$DT$3:$EK$3,0)))</f>
        <v>#N/A</v>
      </c>
      <c r="CA150" s="127" t="e" cm="1">
        <f t="array" ref="CA150">IF($I$9=1,CA152,INDEX($DT152:$EK152,,MATCH(CONCATENATE("FY ",RIGHT(CA$3,4)),$DT$3:$EK$3,0)))</f>
        <v>#N/A</v>
      </c>
      <c r="CB150" s="127" t="e" cm="1">
        <f t="array" ref="CB150">IF($I$9=1,CB152,INDEX($DT152:$EK152,,MATCH(CONCATENATE("FY ",RIGHT(CB$3,4)),$DT$3:$EK$3,0)))</f>
        <v>#N/A</v>
      </c>
      <c r="CC150" s="128" t="e" cm="1">
        <f t="array" ref="CC150">IF($I$9=1,CC152,INDEX($DT152:$EK152,,MATCH(CONCATENATE("FY ",RIGHT(CC$3,4)),$DT$3:$EK$3,0)))</f>
        <v>#N/A</v>
      </c>
      <c r="CD150" s="126" t="e" cm="1">
        <f t="array" ref="CD150">IF($I$9=1,CD152,INDEX($DT152:$EK152,,MATCH(CONCATENATE("FY ",RIGHT(CD$3,4)),$DT$3:$EK$3,0)))</f>
        <v>#N/A</v>
      </c>
      <c r="CE150" s="127" t="e" cm="1">
        <f t="array" ref="CE150">IF($I$9=1,CE152,INDEX($DT152:$EK152,,MATCH(CONCATENATE("FY ",RIGHT(CE$3,4)),$DT$3:$EK$3,0)))</f>
        <v>#N/A</v>
      </c>
      <c r="CF150" s="127" t="e" cm="1">
        <f t="array" ref="CF150">IF($I$9=1,CF152,INDEX($DT152:$EK152,,MATCH(CONCATENATE("FY ",RIGHT(CF$3,4)),$DT$3:$EK$3,0)))</f>
        <v>#N/A</v>
      </c>
      <c r="CG150" s="128" t="e" cm="1">
        <f t="array" ref="CG150">IF($I$9=1,CG152,INDEX($DT152:$EK152,,MATCH(CONCATENATE("FY ",RIGHT(CG$3,4)),$DT$3:$EK$3,0)))</f>
        <v>#N/A</v>
      </c>
      <c r="CH150" s="126" t="e" cm="1">
        <f t="array" ref="CH150">IF($I$9=1,CH152,INDEX($DT152:$EK152,,MATCH(CONCATENATE("FY ",RIGHT(CH$3,4)),$DT$3:$EK$3,0)))</f>
        <v>#N/A</v>
      </c>
      <c r="CI150" s="127" t="e" cm="1">
        <f t="array" ref="CI150">IF($I$9=1,CI152,INDEX($DT152:$EK152,,MATCH(CONCATENATE("FY ",RIGHT(CI$3,4)),$DT$3:$EK$3,0)))</f>
        <v>#N/A</v>
      </c>
      <c r="CJ150" s="127" t="e" cm="1">
        <f t="array" ref="CJ150">IF($I$9=1,CJ152,INDEX($DT152:$EK152,,MATCH(CONCATENATE("FY ",RIGHT(CJ$3,4)),$DT$3:$EK$3,0)))</f>
        <v>#N/A</v>
      </c>
      <c r="CK150" s="128" t="e" cm="1">
        <f t="array" ref="CK150">IF($I$9=1,CK152,INDEX($DT152:$EK152,,MATCH(CONCATENATE("FY ",RIGHT(CK$3,4)),$DT$3:$EK$3,0)))</f>
        <v>#N/A</v>
      </c>
      <c r="CL150" s="126" t="e" cm="1">
        <f t="array" ref="CL150">IF($I$9=1,CL152,INDEX($DT152:$EK152,,MATCH(CONCATENATE("FY ",RIGHT(CL$3,4)),$DT$3:$EK$3,0)))</f>
        <v>#N/A</v>
      </c>
      <c r="CM150" s="127" t="e" cm="1">
        <f t="array" ref="CM150">IF($I$9=1,CM152,INDEX($DT152:$EK152,,MATCH(CONCATENATE("FY ",RIGHT(CM$3,4)),$DT$3:$EK$3,0)))</f>
        <v>#N/A</v>
      </c>
      <c r="CN150" s="127" t="e" cm="1">
        <f t="array" ref="CN150">IF($I$9=1,CN152,INDEX($DT152:$EK152,,MATCH(CONCATENATE("FY ",RIGHT(CN$3,4)),$DT$3:$EK$3,0)))</f>
        <v>#N/A</v>
      </c>
      <c r="CO150" s="128" t="e" cm="1">
        <f t="array" ref="CO150">IF($I$9=1,CO152,INDEX($DT152:$EK152,,MATCH(CONCATENATE("FY ",RIGHT(CO$3,4)),$DT$3:$EK$3,0)))</f>
        <v>#N/A</v>
      </c>
      <c r="CP150" s="126" t="e" cm="1">
        <f t="array" ref="CP150">IF($I$9=1,CP152,INDEX($DT152:$EK152,,MATCH(CONCATENATE("FY ",RIGHT(CP$3,4)),$DT$3:$EK$3,0)))</f>
        <v>#N/A</v>
      </c>
      <c r="CQ150" s="127" t="e" cm="1">
        <f t="array" ref="CQ150">IF($I$9=1,CQ152,INDEX($DT152:$EK152,,MATCH(CONCATENATE("FY ",RIGHT(CQ$3,4)),$DT$3:$EK$3,0)))</f>
        <v>#N/A</v>
      </c>
      <c r="CR150" s="127" t="e" cm="1">
        <f t="array" ref="CR150">IF($I$9=1,CR152,INDEX($DT152:$EK152,,MATCH(CONCATENATE("FY ",RIGHT(CR$3,4)),$DT$3:$EK$3,0)))</f>
        <v>#N/A</v>
      </c>
      <c r="CS150" s="128" t="e" cm="1">
        <f t="array" ref="CS150">IF($I$9=1,CS152,INDEX($DT152:$EK152,,MATCH(CONCATENATE("FY ",RIGHT(CS$3,4)),$DT$3:$EK$3,0)))</f>
        <v>#N/A</v>
      </c>
      <c r="CT150" s="126" t="e" cm="1">
        <f t="array" ref="CT150">IF($I$9=1,CT152,INDEX($DT152:$EK152,,MATCH(CONCATENATE("FY ",RIGHT(CT$3,4)),$DT$3:$EK$3,0)))</f>
        <v>#N/A</v>
      </c>
      <c r="CU150" s="127" t="e" cm="1">
        <f t="array" ref="CU150">IF($I$9=1,CU152,INDEX($DT152:$EK152,,MATCH(CONCATENATE("FY ",RIGHT(CU$3,4)),$DT$3:$EK$3,0)))</f>
        <v>#N/A</v>
      </c>
      <c r="CV150" s="127" t="e" cm="1">
        <f t="array" ref="CV150">IF($I$9=1,CV152,INDEX($DT152:$EK152,,MATCH(CONCATENATE("FY ",RIGHT(CV$3,4)),$DT$3:$EK$3,0)))</f>
        <v>#N/A</v>
      </c>
      <c r="CW150" s="128" t="e" cm="1">
        <f t="array" ref="CW150">IF($I$9=1,CW152,INDEX($DT152:$EK152,,MATCH(CONCATENATE("FY ",RIGHT(CW$3,4)),$DT$3:$EK$3,0)))</f>
        <v>#N/A</v>
      </c>
      <c r="CX150" s="126" t="e" cm="1">
        <f t="array" ref="CX150">IF($I$9=1,CX152,INDEX($DT152:$EK152,,MATCH(CONCATENATE("FY ",RIGHT(CX$3,4)),$DT$3:$EK$3,0)))</f>
        <v>#N/A</v>
      </c>
      <c r="CY150" s="127" t="e" cm="1">
        <f t="array" ref="CY150">IF($I$9=1,CY152,INDEX($DT152:$EK152,,MATCH(CONCATENATE("FY ",RIGHT(CY$3,4)),$DT$3:$EK$3,0)))</f>
        <v>#N/A</v>
      </c>
      <c r="CZ150" s="127" t="e" cm="1">
        <f t="array" ref="CZ150">IF($I$9=1,CZ152,INDEX($DT152:$EK152,,MATCH(CONCATENATE("FY ",RIGHT(CZ$3,4)),$DT$3:$EK$3,0)))</f>
        <v>#N/A</v>
      </c>
      <c r="DA150" s="128" t="e" cm="1">
        <f t="array" ref="DA150">IF($I$9=1,DA152,INDEX($DT152:$EK152,,MATCH(CONCATENATE("FY ",RIGHT(DA$3,4)),$DT$3:$EK$3,0)))</f>
        <v>#N/A</v>
      </c>
      <c r="DB150" s="126" t="e" cm="1">
        <f t="array" ref="DB150">IF($I$9=1,DB152,INDEX($DT152:$EK152,,MATCH(CONCATENATE("FY ",RIGHT(DB$3,4)),$DT$3:$EK$3,0)))</f>
        <v>#N/A</v>
      </c>
      <c r="DC150" s="127" t="e" cm="1">
        <f t="array" ref="DC150">IF($I$9=1,DC152,INDEX($DT152:$EK152,,MATCH(CONCATENATE("FY ",RIGHT(DC$3,4)),$DT$3:$EK$3,0)))</f>
        <v>#N/A</v>
      </c>
      <c r="DD150" s="127" t="e" cm="1">
        <f t="array" ref="DD150">IF($I$9=1,DD152,INDEX($DT152:$EK152,,MATCH(CONCATENATE("FY ",RIGHT(DD$3,4)),$DT$3:$EK$3,0)))</f>
        <v>#N/A</v>
      </c>
      <c r="DE150" s="128" t="e" cm="1">
        <f t="array" ref="DE150">IF($I$9=1,DE152,INDEX($DT152:$EK152,,MATCH(CONCATENATE("FY ",RIGHT(DE$3,4)),$DT$3:$EK$3,0)))</f>
        <v>#N/A</v>
      </c>
      <c r="DF150" s="126" t="e" cm="1">
        <f t="array" ref="DF150">IF($I$9=1,DF152,INDEX($DT152:$EK152,,MATCH(CONCATENATE("FY ",RIGHT(DF$3,4)),$DT$3:$EK$3,0)))</f>
        <v>#N/A</v>
      </c>
      <c r="DG150" s="127" t="e" cm="1">
        <f t="array" ref="DG150">IF($I$9=1,DG152,INDEX($DT152:$EK152,,MATCH(CONCATENATE("FY ",RIGHT(DG$3,4)),$DT$3:$EK$3,0)))</f>
        <v>#N/A</v>
      </c>
      <c r="DH150" s="127" t="e" cm="1">
        <f t="array" ref="DH150">IF($I$9=1,DH152,INDEX($DT152:$EK152,,MATCH(CONCATENATE("FY ",RIGHT(DH$3,4)),$DT$3:$EK$3,0)))</f>
        <v>#N/A</v>
      </c>
      <c r="DI150" s="128" t="e" cm="1">
        <f t="array" ref="DI150">IF($I$9=1,DI152,INDEX($DT152:$EK152,,MATCH(CONCATENATE("FY ",RIGHT(DI$3,4)),$DT$3:$EK$3,0)))</f>
        <v>#N/A</v>
      </c>
    </row>
    <row r="151" spans="1:141" outlineLevel="1" x14ac:dyDescent="0.25">
      <c r="A151" s="90"/>
      <c r="B151" s="90"/>
      <c r="C151" s="90"/>
      <c r="D151" s="90"/>
      <c r="F151" s="100"/>
      <c r="I151" s="101"/>
      <c r="J151" s="100"/>
      <c r="M151" s="101"/>
      <c r="N151" s="100"/>
      <c r="Q151" s="101"/>
      <c r="R151" s="100"/>
      <c r="U151" s="101"/>
      <c r="V151" s="100"/>
      <c r="Y151" s="101"/>
      <c r="Z151" s="100"/>
      <c r="AC151" s="101"/>
      <c r="AD151" s="100"/>
      <c r="AG151" s="101"/>
      <c r="AH151" s="100"/>
      <c r="AK151" s="101"/>
      <c r="AL151" s="100"/>
      <c r="AO151" s="101"/>
      <c r="AP151" s="100"/>
      <c r="AS151" s="101"/>
      <c r="AT151" s="100"/>
      <c r="AW151" s="101"/>
      <c r="AX151" s="100"/>
      <c r="BA151" s="101"/>
      <c r="BB151" s="100"/>
      <c r="BE151" s="101"/>
      <c r="BF151" s="100"/>
      <c r="BI151" s="101"/>
      <c r="BJ151" s="100"/>
      <c r="BM151" s="101"/>
      <c r="BN151" s="100"/>
      <c r="BQ151" s="101"/>
      <c r="BR151" s="100"/>
      <c r="BU151" s="101"/>
      <c r="BV151" s="100"/>
      <c r="BY151" s="101"/>
      <c r="BZ151" s="100"/>
      <c r="CC151" s="101"/>
      <c r="CD151" s="100"/>
      <c r="CG151" s="101"/>
      <c r="CH151" s="100"/>
      <c r="CK151" s="101"/>
      <c r="CL151" s="100"/>
      <c r="CO151" s="101"/>
      <c r="CP151" s="100"/>
      <c r="CS151" s="101"/>
      <c r="CT151" s="100"/>
      <c r="CW151" s="101"/>
      <c r="CX151" s="100"/>
      <c r="DA151" s="101"/>
      <c r="DB151" s="100"/>
      <c r="DE151" s="101"/>
      <c r="DF151" s="100"/>
      <c r="DI151" s="101"/>
    </row>
    <row r="152" spans="1:141" outlineLevel="1" x14ac:dyDescent="0.25">
      <c r="A152" s="90"/>
      <c r="B152" s="90"/>
      <c r="C152" s="90"/>
      <c r="D152" s="90"/>
      <c r="E152" t="str">
        <f>CONCATENATE(E148," scenario: ",$J$8)</f>
        <v>% yoy scenario: Default</v>
      </c>
      <c r="F152" s="100"/>
      <c r="I152" s="101"/>
      <c r="J152" s="100"/>
      <c r="M152" s="101"/>
      <c r="N152" s="100"/>
      <c r="Q152" s="101"/>
      <c r="R152" s="100"/>
      <c r="U152" s="101"/>
      <c r="V152" s="100"/>
      <c r="Y152" s="101"/>
      <c r="Z152" s="100"/>
      <c r="AC152" s="101"/>
      <c r="AD152" s="100"/>
      <c r="AG152" s="101"/>
      <c r="AH152" s="100"/>
      <c r="AK152" s="101"/>
      <c r="AL152" s="100"/>
      <c r="AO152" s="101"/>
      <c r="AP152" s="102">
        <f>CHOOSE($I$8,AP153,AP154,AP155,AP156,AP157)</f>
        <v>0</v>
      </c>
      <c r="AQ152" s="103">
        <f t="shared" ref="AQ152:DB152" si="366">CHOOSE($I$8,AQ153,AQ154,AQ155,AQ156,AQ157)</f>
        <v>0</v>
      </c>
      <c r="AR152" s="103">
        <f t="shared" si="366"/>
        <v>0</v>
      </c>
      <c r="AS152" s="104">
        <f t="shared" si="366"/>
        <v>0</v>
      </c>
      <c r="AT152" s="102">
        <f t="shared" si="366"/>
        <v>0</v>
      </c>
      <c r="AU152" s="103">
        <f t="shared" si="366"/>
        <v>0</v>
      </c>
      <c r="AV152" s="103">
        <f t="shared" si="366"/>
        <v>0</v>
      </c>
      <c r="AW152" s="104">
        <f t="shared" si="366"/>
        <v>0</v>
      </c>
      <c r="AX152" s="102">
        <f t="shared" si="366"/>
        <v>0</v>
      </c>
      <c r="AY152" s="103">
        <f t="shared" si="366"/>
        <v>0</v>
      </c>
      <c r="AZ152" s="103">
        <f t="shared" si="366"/>
        <v>0</v>
      </c>
      <c r="BA152" s="104">
        <f t="shared" si="366"/>
        <v>0</v>
      </c>
      <c r="BB152" s="102">
        <f t="shared" si="366"/>
        <v>0</v>
      </c>
      <c r="BC152" s="103">
        <f t="shared" si="366"/>
        <v>0</v>
      </c>
      <c r="BD152" s="103">
        <f t="shared" si="366"/>
        <v>0</v>
      </c>
      <c r="BE152" s="104">
        <f t="shared" si="366"/>
        <v>0</v>
      </c>
      <c r="BF152" s="102">
        <f t="shared" si="366"/>
        <v>0</v>
      </c>
      <c r="BG152" s="103">
        <f t="shared" si="366"/>
        <v>0</v>
      </c>
      <c r="BH152" s="103">
        <f t="shared" si="366"/>
        <v>0</v>
      </c>
      <c r="BI152" s="104">
        <f t="shared" si="366"/>
        <v>0</v>
      </c>
      <c r="BJ152" s="102">
        <f t="shared" si="366"/>
        <v>0</v>
      </c>
      <c r="BK152" s="103">
        <f t="shared" si="366"/>
        <v>0</v>
      </c>
      <c r="BL152" s="103">
        <f t="shared" si="366"/>
        <v>0</v>
      </c>
      <c r="BM152" s="104">
        <f t="shared" si="366"/>
        <v>0</v>
      </c>
      <c r="BN152" s="102">
        <f t="shared" si="366"/>
        <v>0</v>
      </c>
      <c r="BO152" s="103">
        <f t="shared" si="366"/>
        <v>0</v>
      </c>
      <c r="BP152" s="103">
        <f t="shared" si="366"/>
        <v>0</v>
      </c>
      <c r="BQ152" s="104">
        <f t="shared" si="366"/>
        <v>0</v>
      </c>
      <c r="BR152" s="102">
        <f t="shared" si="366"/>
        <v>0</v>
      </c>
      <c r="BS152" s="103">
        <f t="shared" si="366"/>
        <v>0</v>
      </c>
      <c r="BT152" s="103">
        <f t="shared" si="366"/>
        <v>0</v>
      </c>
      <c r="BU152" s="104">
        <f t="shared" si="366"/>
        <v>0</v>
      </c>
      <c r="BV152" s="102">
        <f t="shared" si="366"/>
        <v>0</v>
      </c>
      <c r="BW152" s="103">
        <f t="shared" si="366"/>
        <v>0</v>
      </c>
      <c r="BX152" s="103">
        <f t="shared" si="366"/>
        <v>0</v>
      </c>
      <c r="BY152" s="104">
        <f t="shared" si="366"/>
        <v>0</v>
      </c>
      <c r="BZ152" s="102">
        <f t="shared" si="366"/>
        <v>0</v>
      </c>
      <c r="CA152" s="103">
        <f t="shared" si="366"/>
        <v>0</v>
      </c>
      <c r="CB152" s="103">
        <f t="shared" si="366"/>
        <v>0</v>
      </c>
      <c r="CC152" s="104">
        <f t="shared" si="366"/>
        <v>0</v>
      </c>
      <c r="CD152" s="102">
        <f t="shared" si="366"/>
        <v>0</v>
      </c>
      <c r="CE152" s="103">
        <f t="shared" si="366"/>
        <v>0</v>
      </c>
      <c r="CF152" s="103">
        <f t="shared" si="366"/>
        <v>0</v>
      </c>
      <c r="CG152" s="104">
        <f t="shared" si="366"/>
        <v>0</v>
      </c>
      <c r="CH152" s="102">
        <f t="shared" si="366"/>
        <v>0</v>
      </c>
      <c r="CI152" s="103">
        <f t="shared" si="366"/>
        <v>0</v>
      </c>
      <c r="CJ152" s="103">
        <f t="shared" si="366"/>
        <v>0</v>
      </c>
      <c r="CK152" s="104">
        <f t="shared" si="366"/>
        <v>0</v>
      </c>
      <c r="CL152" s="102">
        <f t="shared" si="366"/>
        <v>0</v>
      </c>
      <c r="CM152" s="103">
        <f t="shared" si="366"/>
        <v>0</v>
      </c>
      <c r="CN152" s="103">
        <f t="shared" si="366"/>
        <v>0</v>
      </c>
      <c r="CO152" s="104">
        <f t="shared" si="366"/>
        <v>0</v>
      </c>
      <c r="CP152" s="102">
        <f t="shared" si="366"/>
        <v>0</v>
      </c>
      <c r="CQ152" s="103">
        <f t="shared" si="366"/>
        <v>0</v>
      </c>
      <c r="CR152" s="103">
        <f t="shared" si="366"/>
        <v>0</v>
      </c>
      <c r="CS152" s="104">
        <f t="shared" si="366"/>
        <v>0</v>
      </c>
      <c r="CT152" s="102">
        <f t="shared" si="366"/>
        <v>0</v>
      </c>
      <c r="CU152" s="103">
        <f t="shared" si="366"/>
        <v>0</v>
      </c>
      <c r="CV152" s="103">
        <f t="shared" si="366"/>
        <v>0</v>
      </c>
      <c r="CW152" s="104">
        <f t="shared" si="366"/>
        <v>0</v>
      </c>
      <c r="CX152" s="102">
        <f t="shared" si="366"/>
        <v>0</v>
      </c>
      <c r="CY152" s="103">
        <f t="shared" si="366"/>
        <v>0</v>
      </c>
      <c r="CZ152" s="103">
        <f t="shared" si="366"/>
        <v>0</v>
      </c>
      <c r="DA152" s="104">
        <f t="shared" si="366"/>
        <v>0</v>
      </c>
      <c r="DB152" s="102">
        <f t="shared" si="366"/>
        <v>0</v>
      </c>
      <c r="DC152" s="103">
        <f t="shared" ref="DC152:DI152" si="367">CHOOSE($I$8,DC153,DC154,DC155,DC156,DC157)</f>
        <v>0</v>
      </c>
      <c r="DD152" s="103">
        <f t="shared" si="367"/>
        <v>0</v>
      </c>
      <c r="DE152" s="104">
        <f t="shared" si="367"/>
        <v>0</v>
      </c>
      <c r="DF152" s="102">
        <f t="shared" si="367"/>
        <v>0</v>
      </c>
      <c r="DG152" s="103">
        <f t="shared" si="367"/>
        <v>0</v>
      </c>
      <c r="DH152" s="103">
        <f t="shared" si="367"/>
        <v>0</v>
      </c>
      <c r="DI152" s="104">
        <f t="shared" si="367"/>
        <v>0</v>
      </c>
      <c r="DT152" s="103" t="e">
        <f t="shared" ref="DT152" ca="1" si="368">CHOOSE($I$8,DT153,DT154,DT155,DT156,DT157)</f>
        <v>#DIV/0!</v>
      </c>
      <c r="DU152" s="103" t="e">
        <f t="shared" ref="DU152" ca="1" si="369">CHOOSE($I$8,DU153,DU154,DU155,DU156,DU157)</f>
        <v>#DIV/0!</v>
      </c>
      <c r="DV152" s="103" t="e">
        <f t="shared" ref="DV152" ca="1" si="370">CHOOSE($I$8,DV153,DV154,DV155,DV156,DV157)</f>
        <v>#DIV/0!</v>
      </c>
      <c r="DW152" s="103" t="e">
        <f t="shared" ref="DW152" ca="1" si="371">CHOOSE($I$8,DW153,DW154,DW155,DW156,DW157)</f>
        <v>#DIV/0!</v>
      </c>
      <c r="DX152" s="103" t="e">
        <f t="shared" ref="DX152" ca="1" si="372">CHOOSE($I$8,DX153,DX154,DX155,DX156,DX157)</f>
        <v>#DIV/0!</v>
      </c>
      <c r="DY152" s="103" t="e">
        <f t="shared" ref="DY152" ca="1" si="373">CHOOSE($I$8,DY153,DY154,DY155,DY156,DY157)</f>
        <v>#DIV/0!</v>
      </c>
      <c r="DZ152" s="103" t="e">
        <f t="shared" ref="DZ152" ca="1" si="374">CHOOSE($I$8,DZ153,DZ154,DZ155,DZ156,DZ157)</f>
        <v>#DIV/0!</v>
      </c>
      <c r="EA152" s="103" t="e">
        <f t="shared" ref="EA152" ca="1" si="375">CHOOSE($I$8,EA153,EA154,EA155,EA156,EA157)</f>
        <v>#DIV/0!</v>
      </c>
      <c r="EB152" s="103" t="e">
        <f t="shared" ref="EB152" ca="1" si="376">CHOOSE($I$8,EB153,EB154,EB155,EB156,EB157)</f>
        <v>#DIV/0!</v>
      </c>
      <c r="EC152" s="103" t="e">
        <f t="shared" ref="EC152" ca="1" si="377">CHOOSE($I$8,EC153,EC154,EC155,EC156,EC157)</f>
        <v>#DIV/0!</v>
      </c>
      <c r="ED152" s="103" t="e">
        <f t="shared" ref="ED152" ca="1" si="378">CHOOSE($I$8,ED153,ED154,ED155,ED156,ED157)</f>
        <v>#DIV/0!</v>
      </c>
      <c r="EE152" s="103" t="e">
        <f t="shared" ref="EE152" ca="1" si="379">CHOOSE($I$8,EE153,EE154,EE155,EE156,EE157)</f>
        <v>#DIV/0!</v>
      </c>
      <c r="EF152" s="103" t="e">
        <f t="shared" ref="EF152" ca="1" si="380">CHOOSE($I$8,EF153,EF154,EF155,EF156,EF157)</f>
        <v>#DIV/0!</v>
      </c>
      <c r="EG152" s="103" t="e">
        <f t="shared" ref="EG152" ca="1" si="381">CHOOSE($I$8,EG153,EG154,EG155,EG156,EG157)</f>
        <v>#DIV/0!</v>
      </c>
      <c r="EH152" s="103" t="e">
        <f t="shared" ref="EH152" ca="1" si="382">CHOOSE($I$8,EH153,EH154,EH155,EH156,EH157)</f>
        <v>#DIV/0!</v>
      </c>
      <c r="EI152" s="103" t="e">
        <f t="shared" ref="EI152" ca="1" si="383">CHOOSE($I$8,EI153,EI154,EI155,EI156,EI157)</f>
        <v>#DIV/0!</v>
      </c>
      <c r="EJ152" s="103" t="e">
        <f t="shared" ref="EJ152" ca="1" si="384">CHOOSE($I$8,EJ153,EJ154,EJ155,EJ156,EJ157)</f>
        <v>#DIV/0!</v>
      </c>
      <c r="EK152" s="103" t="e">
        <f t="shared" ref="EK152" ca="1" si="385">CHOOSE($I$8,EK153,EK154,EK155,EK156,EK157)</f>
        <v>#DIV/0!</v>
      </c>
    </row>
    <row r="153" spans="1:141" outlineLevel="1" x14ac:dyDescent="0.25">
      <c r="A153" s="90"/>
      <c r="B153" s="90"/>
      <c r="C153" s="90"/>
      <c r="D153" s="90"/>
      <c r="E153" t="str">
        <f>CONCATENATE("- ", $N$6,":")</f>
        <v>- Base:</v>
      </c>
      <c r="F153" s="100"/>
      <c r="I153" s="101"/>
      <c r="J153" s="100"/>
      <c r="M153" s="101"/>
      <c r="N153" s="100"/>
      <c r="Q153" s="101"/>
      <c r="R153" s="100"/>
      <c r="U153" s="101"/>
      <c r="V153" s="100"/>
      <c r="Y153" s="101"/>
      <c r="Z153" s="100"/>
      <c r="AC153" s="101"/>
      <c r="AD153" s="100"/>
      <c r="AG153" s="101"/>
      <c r="AH153" s="100"/>
      <c r="AK153" s="101"/>
      <c r="AL153" s="100"/>
      <c r="AO153" s="101"/>
      <c r="AP153" s="123">
        <v>0</v>
      </c>
      <c r="AQ153" s="124">
        <v>0</v>
      </c>
      <c r="AR153" s="124">
        <v>0</v>
      </c>
      <c r="AS153" s="125">
        <v>0</v>
      </c>
      <c r="AT153" s="123">
        <v>0</v>
      </c>
      <c r="AU153" s="124">
        <v>0</v>
      </c>
      <c r="AV153" s="124">
        <v>0</v>
      </c>
      <c r="AW153" s="125">
        <v>0</v>
      </c>
      <c r="AX153" s="123">
        <v>0</v>
      </c>
      <c r="AY153" s="124">
        <v>0</v>
      </c>
      <c r="AZ153" s="124">
        <v>0</v>
      </c>
      <c r="BA153" s="125">
        <v>0</v>
      </c>
      <c r="BB153" s="123">
        <v>0</v>
      </c>
      <c r="BC153" s="124">
        <v>0</v>
      </c>
      <c r="BD153" s="124">
        <v>0</v>
      </c>
      <c r="BE153" s="125">
        <v>0</v>
      </c>
      <c r="BF153" s="123">
        <v>0</v>
      </c>
      <c r="BG153" s="124">
        <v>0</v>
      </c>
      <c r="BH153" s="124">
        <v>0</v>
      </c>
      <c r="BI153" s="125">
        <v>0</v>
      </c>
      <c r="BJ153" s="123">
        <v>0</v>
      </c>
      <c r="BK153" s="124">
        <v>0</v>
      </c>
      <c r="BL153" s="124">
        <v>0</v>
      </c>
      <c r="BM153" s="125">
        <v>0</v>
      </c>
      <c r="BN153" s="123">
        <v>0</v>
      </c>
      <c r="BO153" s="124">
        <v>0</v>
      </c>
      <c r="BP153" s="124">
        <v>0</v>
      </c>
      <c r="BQ153" s="125">
        <v>0</v>
      </c>
      <c r="BR153" s="123">
        <v>0</v>
      </c>
      <c r="BS153" s="124">
        <v>0</v>
      </c>
      <c r="BT153" s="124">
        <v>0</v>
      </c>
      <c r="BU153" s="125">
        <v>0</v>
      </c>
      <c r="BV153" s="123">
        <v>0</v>
      </c>
      <c r="BW153" s="124">
        <v>0</v>
      </c>
      <c r="BX153" s="124">
        <v>0</v>
      </c>
      <c r="BY153" s="125">
        <v>0</v>
      </c>
      <c r="BZ153" s="123">
        <v>0</v>
      </c>
      <c r="CA153" s="124">
        <v>0</v>
      </c>
      <c r="CB153" s="124">
        <v>0</v>
      </c>
      <c r="CC153" s="125">
        <v>0</v>
      </c>
      <c r="CD153" s="123">
        <v>0</v>
      </c>
      <c r="CE153" s="124">
        <v>0</v>
      </c>
      <c r="CF153" s="124">
        <v>0</v>
      </c>
      <c r="CG153" s="125">
        <v>0</v>
      </c>
      <c r="CH153" s="123">
        <v>0</v>
      </c>
      <c r="CI153" s="124">
        <v>0</v>
      </c>
      <c r="CJ153" s="124">
        <v>0</v>
      </c>
      <c r="CK153" s="125">
        <v>0</v>
      </c>
      <c r="CL153" s="123">
        <v>0</v>
      </c>
      <c r="CM153" s="124">
        <v>0</v>
      </c>
      <c r="CN153" s="124">
        <v>0</v>
      </c>
      <c r="CO153" s="125">
        <v>0</v>
      </c>
      <c r="CP153" s="123">
        <v>0</v>
      </c>
      <c r="CQ153" s="124">
        <v>0</v>
      </c>
      <c r="CR153" s="124">
        <v>0</v>
      </c>
      <c r="CS153" s="125">
        <v>0</v>
      </c>
      <c r="CT153" s="123">
        <v>0</v>
      </c>
      <c r="CU153" s="124">
        <v>0</v>
      </c>
      <c r="CV153" s="124">
        <v>0</v>
      </c>
      <c r="CW153" s="125">
        <v>0</v>
      </c>
      <c r="CX153" s="123">
        <v>0</v>
      </c>
      <c r="CY153" s="124">
        <v>0</v>
      </c>
      <c r="CZ153" s="124">
        <v>0</v>
      </c>
      <c r="DA153" s="125">
        <v>0</v>
      </c>
      <c r="DB153" s="123">
        <v>0</v>
      </c>
      <c r="DC153" s="124">
        <v>0</v>
      </c>
      <c r="DD153" s="124">
        <v>0</v>
      </c>
      <c r="DE153" s="125">
        <v>0</v>
      </c>
      <c r="DF153" s="123">
        <v>0</v>
      </c>
      <c r="DG153" s="124">
        <v>0</v>
      </c>
      <c r="DH153" s="124">
        <v>0</v>
      </c>
      <c r="DI153" s="125">
        <v>0</v>
      </c>
      <c r="DT153" s="124">
        <v>0</v>
      </c>
      <c r="DU153" s="124">
        <v>0</v>
      </c>
      <c r="DV153" s="124">
        <v>0</v>
      </c>
      <c r="DW153" s="124">
        <v>0</v>
      </c>
      <c r="DX153" s="124">
        <v>0</v>
      </c>
      <c r="DY153" s="124">
        <v>0</v>
      </c>
      <c r="DZ153" s="124">
        <v>0</v>
      </c>
      <c r="EA153" s="124">
        <v>0</v>
      </c>
      <c r="EB153" s="124">
        <v>0</v>
      </c>
      <c r="EC153" s="124">
        <v>0</v>
      </c>
      <c r="ED153" s="124">
        <v>0</v>
      </c>
      <c r="EE153" s="124">
        <v>0</v>
      </c>
      <c r="EF153" s="124">
        <v>0</v>
      </c>
      <c r="EG153" s="124">
        <v>0</v>
      </c>
      <c r="EH153" s="124">
        <v>0</v>
      </c>
      <c r="EI153" s="124">
        <v>0</v>
      </c>
      <c r="EJ153" s="124">
        <v>0</v>
      </c>
      <c r="EK153" s="124">
        <v>0</v>
      </c>
    </row>
    <row r="154" spans="1:141" outlineLevel="1" x14ac:dyDescent="0.25">
      <c r="A154" s="90"/>
      <c r="B154" s="90"/>
      <c r="C154" s="90"/>
      <c r="D154" s="90"/>
      <c r="E154" t="str">
        <f>CONCATENATE("- ", $N$7,":")</f>
        <v>- Upside:</v>
      </c>
      <c r="F154" s="100"/>
      <c r="I154" s="101"/>
      <c r="J154" s="100"/>
      <c r="M154" s="101"/>
      <c r="N154" s="100"/>
      <c r="Q154" s="101"/>
      <c r="R154" s="100"/>
      <c r="U154" s="101"/>
      <c r="V154" s="100"/>
      <c r="Y154" s="101"/>
      <c r="Z154" s="100"/>
      <c r="AC154" s="101"/>
      <c r="AD154" s="100"/>
      <c r="AG154" s="101"/>
      <c r="AH154" s="100"/>
      <c r="AK154" s="101"/>
      <c r="AL154" s="100"/>
      <c r="AO154" s="101"/>
      <c r="AP154" s="123">
        <v>0</v>
      </c>
      <c r="AQ154" s="124">
        <v>0</v>
      </c>
      <c r="AR154" s="124">
        <v>0</v>
      </c>
      <c r="AS154" s="125">
        <v>0</v>
      </c>
      <c r="AT154" s="123">
        <v>0</v>
      </c>
      <c r="AU154" s="124">
        <v>0</v>
      </c>
      <c r="AV154" s="124">
        <v>0</v>
      </c>
      <c r="AW154" s="125">
        <v>0</v>
      </c>
      <c r="AX154" s="123">
        <v>0</v>
      </c>
      <c r="AY154" s="124">
        <v>0</v>
      </c>
      <c r="AZ154" s="124">
        <v>0</v>
      </c>
      <c r="BA154" s="125">
        <v>0</v>
      </c>
      <c r="BB154" s="123">
        <v>0</v>
      </c>
      <c r="BC154" s="124">
        <v>0</v>
      </c>
      <c r="BD154" s="124">
        <v>0</v>
      </c>
      <c r="BE154" s="125">
        <v>0</v>
      </c>
      <c r="BF154" s="123">
        <v>0</v>
      </c>
      <c r="BG154" s="124">
        <v>0</v>
      </c>
      <c r="BH154" s="124">
        <v>0</v>
      </c>
      <c r="BI154" s="125">
        <v>0</v>
      </c>
      <c r="BJ154" s="123">
        <v>0</v>
      </c>
      <c r="BK154" s="124">
        <v>0</v>
      </c>
      <c r="BL154" s="124">
        <v>0</v>
      </c>
      <c r="BM154" s="125">
        <v>0</v>
      </c>
      <c r="BN154" s="123">
        <v>0</v>
      </c>
      <c r="BO154" s="124">
        <v>0</v>
      </c>
      <c r="BP154" s="124">
        <v>0</v>
      </c>
      <c r="BQ154" s="125">
        <v>0</v>
      </c>
      <c r="BR154" s="123">
        <v>0</v>
      </c>
      <c r="BS154" s="124">
        <v>0</v>
      </c>
      <c r="BT154" s="124">
        <v>0</v>
      </c>
      <c r="BU154" s="125">
        <v>0</v>
      </c>
      <c r="BV154" s="123">
        <v>0</v>
      </c>
      <c r="BW154" s="124">
        <v>0</v>
      </c>
      <c r="BX154" s="124">
        <v>0</v>
      </c>
      <c r="BY154" s="125">
        <v>0</v>
      </c>
      <c r="BZ154" s="123">
        <v>0</v>
      </c>
      <c r="CA154" s="124">
        <v>0</v>
      </c>
      <c r="CB154" s="124">
        <v>0</v>
      </c>
      <c r="CC154" s="125">
        <v>0</v>
      </c>
      <c r="CD154" s="123">
        <v>0</v>
      </c>
      <c r="CE154" s="124">
        <v>0</v>
      </c>
      <c r="CF154" s="124">
        <v>0</v>
      </c>
      <c r="CG154" s="125">
        <v>0</v>
      </c>
      <c r="CH154" s="123">
        <v>0</v>
      </c>
      <c r="CI154" s="124">
        <v>0</v>
      </c>
      <c r="CJ154" s="124">
        <v>0</v>
      </c>
      <c r="CK154" s="125">
        <v>0</v>
      </c>
      <c r="CL154" s="123">
        <v>0</v>
      </c>
      <c r="CM154" s="124">
        <v>0</v>
      </c>
      <c r="CN154" s="124">
        <v>0</v>
      </c>
      <c r="CO154" s="125">
        <v>0</v>
      </c>
      <c r="CP154" s="123">
        <v>0</v>
      </c>
      <c r="CQ154" s="124">
        <v>0</v>
      </c>
      <c r="CR154" s="124">
        <v>0</v>
      </c>
      <c r="CS154" s="125">
        <v>0</v>
      </c>
      <c r="CT154" s="123">
        <v>0</v>
      </c>
      <c r="CU154" s="124">
        <v>0</v>
      </c>
      <c r="CV154" s="124">
        <v>0</v>
      </c>
      <c r="CW154" s="125">
        <v>0</v>
      </c>
      <c r="CX154" s="123">
        <v>0</v>
      </c>
      <c r="CY154" s="124">
        <v>0</v>
      </c>
      <c r="CZ154" s="124">
        <v>0</v>
      </c>
      <c r="DA154" s="125">
        <v>0</v>
      </c>
      <c r="DB154" s="123">
        <v>0</v>
      </c>
      <c r="DC154" s="124">
        <v>0</v>
      </c>
      <c r="DD154" s="124">
        <v>0</v>
      </c>
      <c r="DE154" s="125">
        <v>0</v>
      </c>
      <c r="DF154" s="123">
        <v>0</v>
      </c>
      <c r="DG154" s="124">
        <v>0</v>
      </c>
      <c r="DH154" s="124">
        <v>0</v>
      </c>
      <c r="DI154" s="125">
        <v>0</v>
      </c>
      <c r="DT154" s="124">
        <v>0</v>
      </c>
      <c r="DU154" s="124">
        <v>0</v>
      </c>
      <c r="DV154" s="124">
        <v>0</v>
      </c>
      <c r="DW154" s="124">
        <v>0</v>
      </c>
      <c r="DX154" s="124">
        <v>0</v>
      </c>
      <c r="DY154" s="124">
        <v>0</v>
      </c>
      <c r="DZ154" s="124">
        <v>0</v>
      </c>
      <c r="EA154" s="124">
        <v>0</v>
      </c>
      <c r="EB154" s="124">
        <v>0</v>
      </c>
      <c r="EC154" s="124">
        <v>0</v>
      </c>
      <c r="ED154" s="124">
        <v>0</v>
      </c>
      <c r="EE154" s="124">
        <v>0</v>
      </c>
      <c r="EF154" s="124">
        <v>0</v>
      </c>
      <c r="EG154" s="124">
        <v>0</v>
      </c>
      <c r="EH154" s="124">
        <v>0</v>
      </c>
      <c r="EI154" s="124">
        <v>0</v>
      </c>
      <c r="EJ154" s="124">
        <v>0</v>
      </c>
      <c r="EK154" s="124">
        <v>0</v>
      </c>
    </row>
    <row r="155" spans="1:141" outlineLevel="1" x14ac:dyDescent="0.25">
      <c r="A155" s="90"/>
      <c r="B155" s="90"/>
      <c r="C155" s="90"/>
      <c r="D155" s="90"/>
      <c r="E155" t="str">
        <f>CONCATENATE("- ", $N$8,":")</f>
        <v>- Downside:</v>
      </c>
      <c r="F155" s="100"/>
      <c r="I155" s="101"/>
      <c r="J155" s="100"/>
      <c r="M155" s="101"/>
      <c r="N155" s="100"/>
      <c r="Q155" s="101"/>
      <c r="R155" s="100"/>
      <c r="U155" s="101"/>
      <c r="V155" s="100"/>
      <c r="Y155" s="101"/>
      <c r="Z155" s="100"/>
      <c r="AC155" s="101"/>
      <c r="AD155" s="100"/>
      <c r="AG155" s="101"/>
      <c r="AH155" s="100"/>
      <c r="AK155" s="101"/>
      <c r="AL155" s="100"/>
      <c r="AO155" s="101"/>
      <c r="AP155" s="123">
        <v>0</v>
      </c>
      <c r="AQ155" s="124">
        <v>0</v>
      </c>
      <c r="AR155" s="124">
        <v>0</v>
      </c>
      <c r="AS155" s="125">
        <v>0</v>
      </c>
      <c r="AT155" s="123">
        <v>0</v>
      </c>
      <c r="AU155" s="124">
        <v>0</v>
      </c>
      <c r="AV155" s="124">
        <v>0</v>
      </c>
      <c r="AW155" s="125">
        <v>0</v>
      </c>
      <c r="AX155" s="123">
        <v>0</v>
      </c>
      <c r="AY155" s="124">
        <v>0</v>
      </c>
      <c r="AZ155" s="124">
        <v>0</v>
      </c>
      <c r="BA155" s="125">
        <v>0</v>
      </c>
      <c r="BB155" s="123">
        <v>0</v>
      </c>
      <c r="BC155" s="124">
        <v>0</v>
      </c>
      <c r="BD155" s="124">
        <v>0</v>
      </c>
      <c r="BE155" s="125">
        <v>0</v>
      </c>
      <c r="BF155" s="123">
        <v>0</v>
      </c>
      <c r="BG155" s="124">
        <v>0</v>
      </c>
      <c r="BH155" s="124">
        <v>0</v>
      </c>
      <c r="BI155" s="125">
        <v>0</v>
      </c>
      <c r="BJ155" s="123">
        <v>0</v>
      </c>
      <c r="BK155" s="124">
        <v>0</v>
      </c>
      <c r="BL155" s="124">
        <v>0</v>
      </c>
      <c r="BM155" s="125">
        <v>0</v>
      </c>
      <c r="BN155" s="123">
        <v>0</v>
      </c>
      <c r="BO155" s="124">
        <v>0</v>
      </c>
      <c r="BP155" s="124">
        <v>0</v>
      </c>
      <c r="BQ155" s="125">
        <v>0</v>
      </c>
      <c r="BR155" s="123">
        <v>0</v>
      </c>
      <c r="BS155" s="124">
        <v>0</v>
      </c>
      <c r="BT155" s="124">
        <v>0</v>
      </c>
      <c r="BU155" s="125">
        <v>0</v>
      </c>
      <c r="BV155" s="123">
        <v>0</v>
      </c>
      <c r="BW155" s="124">
        <v>0</v>
      </c>
      <c r="BX155" s="124">
        <v>0</v>
      </c>
      <c r="BY155" s="125">
        <v>0</v>
      </c>
      <c r="BZ155" s="123">
        <v>0</v>
      </c>
      <c r="CA155" s="124">
        <v>0</v>
      </c>
      <c r="CB155" s="124">
        <v>0</v>
      </c>
      <c r="CC155" s="125">
        <v>0</v>
      </c>
      <c r="CD155" s="123">
        <v>0</v>
      </c>
      <c r="CE155" s="124">
        <v>0</v>
      </c>
      <c r="CF155" s="124">
        <v>0</v>
      </c>
      <c r="CG155" s="125">
        <v>0</v>
      </c>
      <c r="CH155" s="123">
        <v>0</v>
      </c>
      <c r="CI155" s="124">
        <v>0</v>
      </c>
      <c r="CJ155" s="124">
        <v>0</v>
      </c>
      <c r="CK155" s="125">
        <v>0</v>
      </c>
      <c r="CL155" s="123">
        <v>0</v>
      </c>
      <c r="CM155" s="124">
        <v>0</v>
      </c>
      <c r="CN155" s="124">
        <v>0</v>
      </c>
      <c r="CO155" s="125">
        <v>0</v>
      </c>
      <c r="CP155" s="123">
        <v>0</v>
      </c>
      <c r="CQ155" s="124">
        <v>0</v>
      </c>
      <c r="CR155" s="124">
        <v>0</v>
      </c>
      <c r="CS155" s="125">
        <v>0</v>
      </c>
      <c r="CT155" s="123">
        <v>0</v>
      </c>
      <c r="CU155" s="124">
        <v>0</v>
      </c>
      <c r="CV155" s="124">
        <v>0</v>
      </c>
      <c r="CW155" s="125">
        <v>0</v>
      </c>
      <c r="CX155" s="123">
        <v>0</v>
      </c>
      <c r="CY155" s="124">
        <v>0</v>
      </c>
      <c r="CZ155" s="124">
        <v>0</v>
      </c>
      <c r="DA155" s="125">
        <v>0</v>
      </c>
      <c r="DB155" s="123">
        <v>0</v>
      </c>
      <c r="DC155" s="124">
        <v>0</v>
      </c>
      <c r="DD155" s="124">
        <v>0</v>
      </c>
      <c r="DE155" s="125">
        <v>0</v>
      </c>
      <c r="DF155" s="123">
        <v>0</v>
      </c>
      <c r="DG155" s="124">
        <v>0</v>
      </c>
      <c r="DH155" s="124">
        <v>0</v>
      </c>
      <c r="DI155" s="125">
        <v>0</v>
      </c>
      <c r="DT155" s="124">
        <v>0</v>
      </c>
      <c r="DU155" s="124">
        <v>0</v>
      </c>
      <c r="DV155" s="124">
        <v>0</v>
      </c>
      <c r="DW155" s="124">
        <v>0</v>
      </c>
      <c r="DX155" s="124">
        <v>0</v>
      </c>
      <c r="DY155" s="124">
        <v>0</v>
      </c>
      <c r="DZ155" s="124">
        <v>0</v>
      </c>
      <c r="EA155" s="124">
        <v>0</v>
      </c>
      <c r="EB155" s="124">
        <v>0</v>
      </c>
      <c r="EC155" s="124">
        <v>0</v>
      </c>
      <c r="ED155" s="124">
        <v>0</v>
      </c>
      <c r="EE155" s="124">
        <v>0</v>
      </c>
      <c r="EF155" s="124">
        <v>0</v>
      </c>
      <c r="EG155" s="124">
        <v>0</v>
      </c>
      <c r="EH155" s="124">
        <v>0</v>
      </c>
      <c r="EI155" s="124">
        <v>0</v>
      </c>
      <c r="EJ155" s="124">
        <v>0</v>
      </c>
      <c r="EK155" s="124">
        <v>0</v>
      </c>
    </row>
    <row r="156" spans="1:141" outlineLevel="1" x14ac:dyDescent="0.25">
      <c r="A156" s="90"/>
      <c r="B156" s="90"/>
      <c r="C156" s="90"/>
      <c r="D156" s="90"/>
      <c r="E156" t="str">
        <f>CONCATENATE("- ", $N$9,":")</f>
        <v>- Management:</v>
      </c>
      <c r="F156" s="100"/>
      <c r="I156" s="101"/>
      <c r="J156" s="100"/>
      <c r="M156" s="101"/>
      <c r="N156" s="100"/>
      <c r="Q156" s="101"/>
      <c r="R156" s="100"/>
      <c r="U156" s="101"/>
      <c r="V156" s="100"/>
      <c r="Y156" s="101"/>
      <c r="Z156" s="100"/>
      <c r="AC156" s="101"/>
      <c r="AD156" s="100"/>
      <c r="AG156" s="101"/>
      <c r="AH156" s="100"/>
      <c r="AK156" s="101"/>
      <c r="AL156" s="100"/>
      <c r="AO156" s="101"/>
      <c r="AP156" s="123">
        <v>0</v>
      </c>
      <c r="AQ156" s="124">
        <v>0</v>
      </c>
      <c r="AR156" s="124">
        <v>0</v>
      </c>
      <c r="AS156" s="125">
        <v>0</v>
      </c>
      <c r="AT156" s="123">
        <v>0</v>
      </c>
      <c r="AU156" s="124">
        <v>0</v>
      </c>
      <c r="AV156" s="124">
        <v>0</v>
      </c>
      <c r="AW156" s="125">
        <v>0</v>
      </c>
      <c r="AX156" s="123">
        <v>0</v>
      </c>
      <c r="AY156" s="124">
        <v>0</v>
      </c>
      <c r="AZ156" s="124">
        <v>0</v>
      </c>
      <c r="BA156" s="125">
        <v>0</v>
      </c>
      <c r="BB156" s="123">
        <v>0</v>
      </c>
      <c r="BC156" s="124">
        <v>0</v>
      </c>
      <c r="BD156" s="124">
        <v>0</v>
      </c>
      <c r="BE156" s="125">
        <v>0</v>
      </c>
      <c r="BF156" s="123">
        <v>0</v>
      </c>
      <c r="BG156" s="124">
        <v>0</v>
      </c>
      <c r="BH156" s="124">
        <v>0</v>
      </c>
      <c r="BI156" s="125">
        <v>0</v>
      </c>
      <c r="BJ156" s="123">
        <v>0</v>
      </c>
      <c r="BK156" s="124">
        <v>0</v>
      </c>
      <c r="BL156" s="124">
        <v>0</v>
      </c>
      <c r="BM156" s="125">
        <v>0</v>
      </c>
      <c r="BN156" s="123">
        <v>0</v>
      </c>
      <c r="BO156" s="124">
        <v>0</v>
      </c>
      <c r="BP156" s="124">
        <v>0</v>
      </c>
      <c r="BQ156" s="125">
        <v>0</v>
      </c>
      <c r="BR156" s="123">
        <v>0</v>
      </c>
      <c r="BS156" s="124">
        <v>0</v>
      </c>
      <c r="BT156" s="124">
        <v>0</v>
      </c>
      <c r="BU156" s="125">
        <v>0</v>
      </c>
      <c r="BV156" s="123">
        <v>0</v>
      </c>
      <c r="BW156" s="124">
        <v>0</v>
      </c>
      <c r="BX156" s="124">
        <v>0</v>
      </c>
      <c r="BY156" s="125">
        <v>0</v>
      </c>
      <c r="BZ156" s="123">
        <v>0</v>
      </c>
      <c r="CA156" s="124">
        <v>0</v>
      </c>
      <c r="CB156" s="124">
        <v>0</v>
      </c>
      <c r="CC156" s="125">
        <v>0</v>
      </c>
      <c r="CD156" s="123">
        <v>0</v>
      </c>
      <c r="CE156" s="124">
        <v>0</v>
      </c>
      <c r="CF156" s="124">
        <v>0</v>
      </c>
      <c r="CG156" s="125">
        <v>0</v>
      </c>
      <c r="CH156" s="123">
        <v>0</v>
      </c>
      <c r="CI156" s="124">
        <v>0</v>
      </c>
      <c r="CJ156" s="124">
        <v>0</v>
      </c>
      <c r="CK156" s="125">
        <v>0</v>
      </c>
      <c r="CL156" s="123">
        <v>0</v>
      </c>
      <c r="CM156" s="124">
        <v>0</v>
      </c>
      <c r="CN156" s="124">
        <v>0</v>
      </c>
      <c r="CO156" s="125">
        <v>0</v>
      </c>
      <c r="CP156" s="123">
        <v>0</v>
      </c>
      <c r="CQ156" s="124">
        <v>0</v>
      </c>
      <c r="CR156" s="124">
        <v>0</v>
      </c>
      <c r="CS156" s="125">
        <v>0</v>
      </c>
      <c r="CT156" s="123">
        <v>0</v>
      </c>
      <c r="CU156" s="124">
        <v>0</v>
      </c>
      <c r="CV156" s="124">
        <v>0</v>
      </c>
      <c r="CW156" s="125">
        <v>0</v>
      </c>
      <c r="CX156" s="123">
        <v>0</v>
      </c>
      <c r="CY156" s="124">
        <v>0</v>
      </c>
      <c r="CZ156" s="124">
        <v>0</v>
      </c>
      <c r="DA156" s="125">
        <v>0</v>
      </c>
      <c r="DB156" s="123">
        <v>0</v>
      </c>
      <c r="DC156" s="124">
        <v>0</v>
      </c>
      <c r="DD156" s="124">
        <v>0</v>
      </c>
      <c r="DE156" s="125">
        <v>0</v>
      </c>
      <c r="DF156" s="123">
        <v>0</v>
      </c>
      <c r="DG156" s="124">
        <v>0</v>
      </c>
      <c r="DH156" s="124">
        <v>0</v>
      </c>
      <c r="DI156" s="125">
        <v>0</v>
      </c>
      <c r="DT156" s="124">
        <v>0</v>
      </c>
      <c r="DU156" s="124">
        <v>0</v>
      </c>
      <c r="DV156" s="124">
        <v>0</v>
      </c>
      <c r="DW156" s="124">
        <v>0</v>
      </c>
      <c r="DX156" s="124">
        <v>0</v>
      </c>
      <c r="DY156" s="124">
        <v>0</v>
      </c>
      <c r="DZ156" s="124">
        <v>0</v>
      </c>
      <c r="EA156" s="124">
        <v>0</v>
      </c>
      <c r="EB156" s="124">
        <v>0</v>
      </c>
      <c r="EC156" s="124">
        <v>0</v>
      </c>
      <c r="ED156" s="124">
        <v>0</v>
      </c>
      <c r="EE156" s="124">
        <v>0</v>
      </c>
      <c r="EF156" s="124">
        <v>0</v>
      </c>
      <c r="EG156" s="124">
        <v>0</v>
      </c>
      <c r="EH156" s="124">
        <v>0</v>
      </c>
      <c r="EI156" s="124">
        <v>0</v>
      </c>
      <c r="EJ156" s="124">
        <v>0</v>
      </c>
      <c r="EK156" s="124">
        <v>0</v>
      </c>
    </row>
    <row r="157" spans="1:141" outlineLevel="1" x14ac:dyDescent="0.25">
      <c r="A157" s="90"/>
      <c r="B157" s="90"/>
      <c r="C157" s="90"/>
      <c r="D157" s="90"/>
      <c r="E157" t="str">
        <f>CONCATENATE("- ", $N$10,":")</f>
        <v>- Default:</v>
      </c>
      <c r="F157" s="100"/>
      <c r="I157" s="101"/>
      <c r="J157" s="100"/>
      <c r="M157" s="101"/>
      <c r="N157" s="100"/>
      <c r="Q157" s="101"/>
      <c r="R157" s="100"/>
      <c r="U157" s="101"/>
      <c r="V157" s="100"/>
      <c r="Y157" s="101"/>
      <c r="Z157" s="100"/>
      <c r="AC157" s="101"/>
      <c r="AD157" s="100"/>
      <c r="AG157" s="101"/>
      <c r="AH157" s="100"/>
      <c r="AK157" s="101"/>
      <c r="AL157" s="100"/>
      <c r="AO157" s="101"/>
      <c r="AP157" s="123">
        <f>IF(ISNUMBER(AP1004),AP1004,0)</f>
        <v>0</v>
      </c>
      <c r="AQ157" s="124">
        <f t="shared" ref="AQ157:DB157" si="386">IF(ISNUMBER(AQ1004),AQ1004,0)</f>
        <v>0</v>
      </c>
      <c r="AR157" s="124">
        <f t="shared" si="386"/>
        <v>0</v>
      </c>
      <c r="AS157" s="125">
        <f t="shared" si="386"/>
        <v>0</v>
      </c>
      <c r="AT157" s="123">
        <f t="shared" si="386"/>
        <v>0</v>
      </c>
      <c r="AU157" s="124">
        <f t="shared" si="386"/>
        <v>0</v>
      </c>
      <c r="AV157" s="124">
        <f t="shared" si="386"/>
        <v>0</v>
      </c>
      <c r="AW157" s="125">
        <f t="shared" si="386"/>
        <v>0</v>
      </c>
      <c r="AX157" s="123">
        <f t="shared" si="386"/>
        <v>0</v>
      </c>
      <c r="AY157" s="124">
        <f t="shared" si="386"/>
        <v>0</v>
      </c>
      <c r="AZ157" s="124">
        <f t="shared" si="386"/>
        <v>0</v>
      </c>
      <c r="BA157" s="125">
        <f t="shared" si="386"/>
        <v>0</v>
      </c>
      <c r="BB157" s="123">
        <f t="shared" si="386"/>
        <v>0</v>
      </c>
      <c r="BC157" s="124">
        <f t="shared" si="386"/>
        <v>0</v>
      </c>
      <c r="BD157" s="124">
        <f t="shared" si="386"/>
        <v>0</v>
      </c>
      <c r="BE157" s="125">
        <f t="shared" si="386"/>
        <v>0</v>
      </c>
      <c r="BF157" s="123">
        <f t="shared" si="386"/>
        <v>0</v>
      </c>
      <c r="BG157" s="124">
        <f t="shared" si="386"/>
        <v>0</v>
      </c>
      <c r="BH157" s="124">
        <f t="shared" si="386"/>
        <v>0</v>
      </c>
      <c r="BI157" s="125">
        <f t="shared" si="386"/>
        <v>0</v>
      </c>
      <c r="BJ157" s="123">
        <f t="shared" si="386"/>
        <v>0</v>
      </c>
      <c r="BK157" s="124">
        <f t="shared" si="386"/>
        <v>0</v>
      </c>
      <c r="BL157" s="124">
        <f t="shared" si="386"/>
        <v>0</v>
      </c>
      <c r="BM157" s="125">
        <f t="shared" si="386"/>
        <v>0</v>
      </c>
      <c r="BN157" s="123">
        <f t="shared" si="386"/>
        <v>0</v>
      </c>
      <c r="BO157" s="124">
        <f t="shared" si="386"/>
        <v>0</v>
      </c>
      <c r="BP157" s="124">
        <f t="shared" si="386"/>
        <v>0</v>
      </c>
      <c r="BQ157" s="125">
        <f t="shared" si="386"/>
        <v>0</v>
      </c>
      <c r="BR157" s="123">
        <f t="shared" si="386"/>
        <v>0</v>
      </c>
      <c r="BS157" s="124">
        <f t="shared" si="386"/>
        <v>0</v>
      </c>
      <c r="BT157" s="124">
        <f t="shared" si="386"/>
        <v>0</v>
      </c>
      <c r="BU157" s="125">
        <f t="shared" si="386"/>
        <v>0</v>
      </c>
      <c r="BV157" s="123">
        <f t="shared" si="386"/>
        <v>0</v>
      </c>
      <c r="BW157" s="124">
        <f t="shared" si="386"/>
        <v>0</v>
      </c>
      <c r="BX157" s="124">
        <f t="shared" si="386"/>
        <v>0</v>
      </c>
      <c r="BY157" s="125">
        <f t="shared" si="386"/>
        <v>0</v>
      </c>
      <c r="BZ157" s="123">
        <f t="shared" si="386"/>
        <v>0</v>
      </c>
      <c r="CA157" s="124">
        <f t="shared" si="386"/>
        <v>0</v>
      </c>
      <c r="CB157" s="124">
        <f t="shared" si="386"/>
        <v>0</v>
      </c>
      <c r="CC157" s="125">
        <f t="shared" si="386"/>
        <v>0</v>
      </c>
      <c r="CD157" s="123">
        <f t="shared" si="386"/>
        <v>0</v>
      </c>
      <c r="CE157" s="124">
        <f t="shared" si="386"/>
        <v>0</v>
      </c>
      <c r="CF157" s="124">
        <f t="shared" si="386"/>
        <v>0</v>
      </c>
      <c r="CG157" s="125">
        <f t="shared" si="386"/>
        <v>0</v>
      </c>
      <c r="CH157" s="123">
        <f t="shared" si="386"/>
        <v>0</v>
      </c>
      <c r="CI157" s="124">
        <f t="shared" si="386"/>
        <v>0</v>
      </c>
      <c r="CJ157" s="124">
        <f t="shared" si="386"/>
        <v>0</v>
      </c>
      <c r="CK157" s="125">
        <f t="shared" si="386"/>
        <v>0</v>
      </c>
      <c r="CL157" s="123">
        <f t="shared" si="386"/>
        <v>0</v>
      </c>
      <c r="CM157" s="124">
        <f t="shared" si="386"/>
        <v>0</v>
      </c>
      <c r="CN157" s="124">
        <f t="shared" si="386"/>
        <v>0</v>
      </c>
      <c r="CO157" s="125">
        <f t="shared" si="386"/>
        <v>0</v>
      </c>
      <c r="CP157" s="123">
        <f t="shared" si="386"/>
        <v>0</v>
      </c>
      <c r="CQ157" s="124">
        <f t="shared" si="386"/>
        <v>0</v>
      </c>
      <c r="CR157" s="124">
        <f t="shared" si="386"/>
        <v>0</v>
      </c>
      <c r="CS157" s="125">
        <f t="shared" si="386"/>
        <v>0</v>
      </c>
      <c r="CT157" s="123">
        <f t="shared" si="386"/>
        <v>0</v>
      </c>
      <c r="CU157" s="124">
        <f t="shared" si="386"/>
        <v>0</v>
      </c>
      <c r="CV157" s="124">
        <f t="shared" si="386"/>
        <v>0</v>
      </c>
      <c r="CW157" s="125">
        <f t="shared" si="386"/>
        <v>0</v>
      </c>
      <c r="CX157" s="123">
        <f t="shared" si="386"/>
        <v>0</v>
      </c>
      <c r="CY157" s="124">
        <f t="shared" si="386"/>
        <v>0</v>
      </c>
      <c r="CZ157" s="124">
        <f t="shared" si="386"/>
        <v>0</v>
      </c>
      <c r="DA157" s="125">
        <f t="shared" si="386"/>
        <v>0</v>
      </c>
      <c r="DB157" s="123">
        <f t="shared" si="386"/>
        <v>0</v>
      </c>
      <c r="DC157" s="124">
        <f t="shared" ref="DC157:DI157" si="387">IF(ISNUMBER(DC1004),DC1004,0)</f>
        <v>0</v>
      </c>
      <c r="DD157" s="124">
        <f t="shared" si="387"/>
        <v>0</v>
      </c>
      <c r="DE157" s="125">
        <f t="shared" si="387"/>
        <v>0</v>
      </c>
      <c r="DF157" s="123">
        <f t="shared" si="387"/>
        <v>0</v>
      </c>
      <c r="DG157" s="124">
        <f t="shared" si="387"/>
        <v>0</v>
      </c>
      <c r="DH157" s="124">
        <f t="shared" si="387"/>
        <v>0</v>
      </c>
      <c r="DI157" s="125">
        <f t="shared" si="387"/>
        <v>0</v>
      </c>
      <c r="DT157" s="124" t="e">
        <f ca="1">IF(ISNUMBER(DT1004),DT1004,IF(DT$4="A",AVERAGE(DR140:DT140),AVERAGE(DQ140:DS140)))</f>
        <v>#DIV/0!</v>
      </c>
      <c r="DU157" s="124" t="e">
        <f ca="1">IF(ISNUMBER(DU1004),DU1004,IF(DU$4="A",AVERAGE(DS140:DU140),DT157))</f>
        <v>#DIV/0!</v>
      </c>
      <c r="DV157" s="124" t="e">
        <f ca="1">IF(ISNUMBER(DV1004),DV1004,DU157)</f>
        <v>#DIV/0!</v>
      </c>
      <c r="DW157" s="124" t="e">
        <f t="shared" ref="DW157:EK157" ca="1" si="388">IF(ISNUMBER(DW1004),DW1004,DV157)</f>
        <v>#DIV/0!</v>
      </c>
      <c r="DX157" s="124" t="e">
        <f t="shared" ca="1" si="388"/>
        <v>#DIV/0!</v>
      </c>
      <c r="DY157" s="124" t="e">
        <f t="shared" ca="1" si="388"/>
        <v>#DIV/0!</v>
      </c>
      <c r="DZ157" s="124" t="e">
        <f t="shared" ca="1" si="388"/>
        <v>#DIV/0!</v>
      </c>
      <c r="EA157" s="124" t="e">
        <f t="shared" ca="1" si="388"/>
        <v>#DIV/0!</v>
      </c>
      <c r="EB157" s="124" t="e">
        <f t="shared" ca="1" si="388"/>
        <v>#DIV/0!</v>
      </c>
      <c r="EC157" s="124" t="e">
        <f t="shared" ca="1" si="388"/>
        <v>#DIV/0!</v>
      </c>
      <c r="ED157" s="124" t="e">
        <f t="shared" ca="1" si="388"/>
        <v>#DIV/0!</v>
      </c>
      <c r="EE157" s="124" t="e">
        <f t="shared" ca="1" si="388"/>
        <v>#DIV/0!</v>
      </c>
      <c r="EF157" s="124" t="e">
        <f t="shared" ca="1" si="388"/>
        <v>#DIV/0!</v>
      </c>
      <c r="EG157" s="124" t="e">
        <f t="shared" ca="1" si="388"/>
        <v>#DIV/0!</v>
      </c>
      <c r="EH157" s="124" t="e">
        <f t="shared" ca="1" si="388"/>
        <v>#DIV/0!</v>
      </c>
      <c r="EI157" s="124" t="e">
        <f t="shared" ca="1" si="388"/>
        <v>#DIV/0!</v>
      </c>
      <c r="EJ157" s="124" t="e">
        <f t="shared" ca="1" si="388"/>
        <v>#DIV/0!</v>
      </c>
      <c r="EK157" s="124" t="e">
        <f t="shared" ca="1" si="388"/>
        <v>#DIV/0!</v>
      </c>
    </row>
    <row r="158" spans="1:141" outlineLevel="1" x14ac:dyDescent="0.25">
      <c r="A158" s="129"/>
      <c r="B158" s="129"/>
      <c r="C158" s="129"/>
      <c r="D158" s="129"/>
      <c r="E158" s="122"/>
      <c r="F158" s="130"/>
      <c r="G158" s="122"/>
      <c r="H158" s="122"/>
      <c r="I158" s="122"/>
      <c r="J158" s="130"/>
      <c r="K158" s="122"/>
      <c r="L158" s="122"/>
      <c r="M158" s="122"/>
      <c r="N158" s="130"/>
      <c r="O158" s="122"/>
      <c r="P158" s="122"/>
      <c r="Q158" s="122"/>
      <c r="R158" s="130"/>
      <c r="S158" s="122"/>
      <c r="T158" s="122"/>
      <c r="U158" s="122"/>
      <c r="V158" s="130"/>
      <c r="W158" s="122"/>
      <c r="X158" s="122"/>
      <c r="Y158" s="122"/>
      <c r="Z158" s="130"/>
      <c r="AA158" s="122"/>
      <c r="AB158" s="122"/>
      <c r="AC158" s="122"/>
      <c r="AD158" s="130"/>
      <c r="AE158" s="122"/>
      <c r="AF158" s="122"/>
      <c r="AG158" s="122"/>
      <c r="AH158" s="130"/>
      <c r="AI158" s="122"/>
      <c r="AJ158" s="122"/>
      <c r="AK158" s="122"/>
      <c r="AL158" s="130"/>
      <c r="AM158" s="122"/>
      <c r="AN158" s="122"/>
      <c r="AO158" s="122"/>
      <c r="AP158" s="130"/>
      <c r="AQ158" s="122"/>
      <c r="AR158" s="122"/>
      <c r="AS158" s="122"/>
      <c r="AT158" s="130"/>
      <c r="AU158" s="122"/>
      <c r="AV158" s="122"/>
      <c r="AW158" s="122"/>
      <c r="AX158" s="130"/>
      <c r="AY158" s="122"/>
      <c r="AZ158" s="122"/>
      <c r="BA158" s="122"/>
      <c r="BB158" s="130"/>
      <c r="BC158" s="122"/>
      <c r="BD158" s="122"/>
      <c r="BE158" s="122"/>
      <c r="BF158" s="130"/>
      <c r="BG158" s="122"/>
      <c r="BH158" s="122"/>
      <c r="BI158" s="122"/>
      <c r="BJ158" s="130"/>
      <c r="BK158" s="122"/>
      <c r="BL158" s="122"/>
      <c r="BM158" s="122"/>
      <c r="BN158" s="130"/>
      <c r="BO158" s="122"/>
      <c r="BP158" s="122"/>
      <c r="BQ158" s="122"/>
      <c r="BR158" s="130"/>
      <c r="BS158" s="122"/>
      <c r="BT158" s="122"/>
      <c r="BU158" s="122"/>
      <c r="BV158" s="130"/>
      <c r="BW158" s="122"/>
      <c r="BX158" s="122"/>
      <c r="BY158" s="122"/>
      <c r="BZ158" s="130"/>
      <c r="CA158" s="122"/>
      <c r="CB158" s="122"/>
      <c r="CC158" s="122"/>
      <c r="CD158" s="130"/>
      <c r="CE158" s="122"/>
      <c r="CF158" s="122"/>
      <c r="CG158" s="122"/>
      <c r="CH158" s="130"/>
      <c r="CI158" s="122"/>
      <c r="CJ158" s="122"/>
      <c r="CK158" s="122"/>
      <c r="CL158" s="130"/>
      <c r="CM158" s="122"/>
      <c r="CN158" s="122"/>
      <c r="CO158" s="122"/>
      <c r="CP158" s="130"/>
      <c r="CQ158" s="122"/>
      <c r="CR158" s="122"/>
      <c r="CS158" s="122"/>
      <c r="CT158" s="130"/>
      <c r="CU158" s="122"/>
      <c r="CV158" s="122"/>
      <c r="CW158" s="122"/>
      <c r="CX158" s="130"/>
      <c r="CY158" s="122"/>
      <c r="CZ158" s="122"/>
      <c r="DA158" s="122"/>
      <c r="DB158" s="130"/>
      <c r="DC158" s="122"/>
      <c r="DD158" s="122"/>
      <c r="DE158" s="122"/>
      <c r="DF158" s="130"/>
      <c r="DG158" s="122"/>
      <c r="DH158" s="122"/>
      <c r="DI158" s="131"/>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2"/>
      <c r="EI158" s="122"/>
      <c r="EJ158" s="122"/>
      <c r="EK158" s="122"/>
    </row>
    <row r="159" spans="1:141" outlineLevel="1" x14ac:dyDescent="0.25">
      <c r="A159" s="90"/>
      <c r="B159" s="90"/>
      <c r="C159" s="90"/>
      <c r="D159" s="90"/>
      <c r="F159" s="100"/>
      <c r="I159" s="101"/>
      <c r="J159" s="100"/>
      <c r="M159" s="101"/>
      <c r="N159" s="100"/>
      <c r="Q159" s="101"/>
      <c r="R159" s="100"/>
      <c r="U159" s="101"/>
      <c r="V159" s="100"/>
      <c r="Y159" s="101"/>
      <c r="Z159" s="100"/>
      <c r="AC159" s="101"/>
      <c r="AD159" s="100"/>
      <c r="AG159" s="101"/>
      <c r="AH159" s="100"/>
      <c r="AK159" s="101"/>
      <c r="AL159" s="100"/>
      <c r="AO159" s="101"/>
      <c r="AP159" s="100"/>
      <c r="AS159" s="101"/>
      <c r="AT159" s="100"/>
      <c r="AW159" s="101"/>
      <c r="AX159" s="100"/>
      <c r="BA159" s="101"/>
      <c r="BB159" s="100"/>
      <c r="BE159" s="101"/>
      <c r="BF159" s="100"/>
      <c r="BI159" s="101"/>
      <c r="BJ159" s="100"/>
      <c r="BM159" s="101"/>
      <c r="BN159" s="100"/>
      <c r="BQ159" s="101"/>
      <c r="BR159" s="100"/>
      <c r="BU159" s="101"/>
      <c r="BV159" s="100"/>
      <c r="BY159" s="101"/>
      <c r="BZ159" s="100"/>
      <c r="CC159" s="101"/>
      <c r="CD159" s="100"/>
      <c r="CG159" s="101"/>
      <c r="CH159" s="100"/>
      <c r="CK159" s="101"/>
      <c r="CL159" s="100"/>
      <c r="CO159" s="101"/>
      <c r="CP159" s="100"/>
      <c r="CS159" s="101"/>
      <c r="CT159" s="100"/>
      <c r="CW159" s="101"/>
      <c r="CX159" s="100"/>
      <c r="DA159" s="101"/>
      <c r="DB159" s="100"/>
      <c r="DE159" s="101"/>
      <c r="DF159" s="100"/>
      <c r="DI159" s="101"/>
    </row>
    <row r="160" spans="1:141" outlineLevel="1" x14ac:dyDescent="0.25">
      <c r="A160" s="90"/>
      <c r="B160" s="90"/>
      <c r="C160" s="111"/>
      <c r="D160" s="90"/>
      <c r="E160" s="132" t="s">
        <v>38</v>
      </c>
      <c r="F160" s="105" t="str">
        <f t="shared" ref="F160:AK160" ca="1" si="389">IF(ISNUMBER(F165),F165+IF($I$7=1,F163,0),IF(ISNUMBER(F167),F167+IF($I$7=1,F163,0),""))</f>
        <v/>
      </c>
      <c r="G160" s="106" t="str">
        <f t="shared" ca="1" si="389"/>
        <v/>
      </c>
      <c r="H160" s="106" t="str">
        <f t="shared" ca="1" si="389"/>
        <v/>
      </c>
      <c r="I160" s="107" t="str">
        <f t="shared" ca="1" si="389"/>
        <v/>
      </c>
      <c r="J160" s="105" t="str">
        <f t="shared" ca="1" si="389"/>
        <v/>
      </c>
      <c r="K160" s="106" t="str">
        <f t="shared" ca="1" si="389"/>
        <v/>
      </c>
      <c r="L160" s="106" t="str">
        <f t="shared" ca="1" si="389"/>
        <v/>
      </c>
      <c r="M160" s="107" t="str">
        <f t="shared" ca="1" si="389"/>
        <v/>
      </c>
      <c r="N160" s="105" t="str">
        <f t="shared" ca="1" si="389"/>
        <v/>
      </c>
      <c r="O160" s="106" t="str">
        <f t="shared" ca="1" si="389"/>
        <v/>
      </c>
      <c r="P160" s="106" t="str">
        <f t="shared" ca="1" si="389"/>
        <v/>
      </c>
      <c r="Q160" s="107" t="str">
        <f t="shared" ca="1" si="389"/>
        <v/>
      </c>
      <c r="R160" s="105" t="str">
        <f t="shared" ca="1" si="389"/>
        <v/>
      </c>
      <c r="S160" s="106" t="str">
        <f t="shared" ca="1" si="389"/>
        <v/>
      </c>
      <c r="T160" s="106" t="str">
        <f t="shared" ca="1" si="389"/>
        <v/>
      </c>
      <c r="U160" s="107" t="str">
        <f t="shared" ca="1" si="389"/>
        <v/>
      </c>
      <c r="V160" s="105" t="str">
        <f t="shared" ca="1" si="389"/>
        <v/>
      </c>
      <c r="W160" s="106" t="str">
        <f t="shared" ca="1" si="389"/>
        <v/>
      </c>
      <c r="X160" s="106" t="str">
        <f t="shared" ca="1" si="389"/>
        <v/>
      </c>
      <c r="Y160" s="107" t="str">
        <f t="shared" ca="1" si="389"/>
        <v/>
      </c>
      <c r="Z160" s="105" t="str">
        <f t="shared" ca="1" si="389"/>
        <v/>
      </c>
      <c r="AA160" s="106" t="str">
        <f t="shared" ca="1" si="389"/>
        <v/>
      </c>
      <c r="AB160" s="106" t="str">
        <f t="shared" ca="1" si="389"/>
        <v/>
      </c>
      <c r="AC160" s="107" t="str">
        <f t="shared" ca="1" si="389"/>
        <v/>
      </c>
      <c r="AD160" s="105" t="str">
        <f t="shared" ca="1" si="389"/>
        <v/>
      </c>
      <c r="AE160" s="106" t="str">
        <f t="shared" ca="1" si="389"/>
        <v/>
      </c>
      <c r="AF160" s="106" t="str">
        <f t="shared" ca="1" si="389"/>
        <v/>
      </c>
      <c r="AG160" s="107" t="str">
        <f t="shared" ca="1" si="389"/>
        <v/>
      </c>
      <c r="AH160" s="105" t="str">
        <f t="shared" ca="1" si="389"/>
        <v/>
      </c>
      <c r="AI160" s="106" t="str">
        <f t="shared" ca="1" si="389"/>
        <v/>
      </c>
      <c r="AJ160" s="106" t="str">
        <f t="shared" ca="1" si="389"/>
        <v/>
      </c>
      <c r="AK160" s="107" t="str">
        <f t="shared" ca="1" si="389"/>
        <v/>
      </c>
      <c r="AL160" s="105" t="str">
        <f t="shared" ref="AL160:BQ160" ca="1" si="390">IF(ISNUMBER(AL165),AL165+IF($I$7=1,AL163,0),IF(ISNUMBER(AL167),AL167+IF($I$7=1,AL163,0),""))</f>
        <v/>
      </c>
      <c r="AM160" s="106" t="str">
        <f t="shared" ca="1" si="390"/>
        <v/>
      </c>
      <c r="AN160" s="106" t="str">
        <f t="shared" ca="1" si="390"/>
        <v/>
      </c>
      <c r="AO160" s="107" t="str">
        <f t="shared" ca="1" si="390"/>
        <v/>
      </c>
      <c r="AP160" s="105" t="str">
        <f t="shared" ca="1" si="390"/>
        <v/>
      </c>
      <c r="AQ160" s="106" t="str">
        <f t="shared" ca="1" si="390"/>
        <v/>
      </c>
      <c r="AR160" s="106" t="str">
        <f t="shared" ca="1" si="390"/>
        <v/>
      </c>
      <c r="AS160" s="107" t="str">
        <f t="shared" ca="1" si="390"/>
        <v/>
      </c>
      <c r="AT160" s="105" t="str">
        <f t="shared" ca="1" si="390"/>
        <v/>
      </c>
      <c r="AU160" s="106" t="str">
        <f t="shared" ca="1" si="390"/>
        <v/>
      </c>
      <c r="AV160" s="106" t="str">
        <f t="shared" ca="1" si="390"/>
        <v/>
      </c>
      <c r="AW160" s="107" t="str">
        <f t="shared" ca="1" si="390"/>
        <v/>
      </c>
      <c r="AX160" s="105" t="str">
        <f t="shared" ca="1" si="390"/>
        <v/>
      </c>
      <c r="AY160" s="106" t="str">
        <f t="shared" ca="1" si="390"/>
        <v/>
      </c>
      <c r="AZ160" s="106" t="str">
        <f t="shared" ca="1" si="390"/>
        <v/>
      </c>
      <c r="BA160" s="107" t="str">
        <f t="shared" ca="1" si="390"/>
        <v/>
      </c>
      <c r="BB160" s="105" t="str">
        <f t="shared" ca="1" si="390"/>
        <v/>
      </c>
      <c r="BC160" s="106" t="str">
        <f t="shared" ca="1" si="390"/>
        <v/>
      </c>
      <c r="BD160" s="106" t="str">
        <f t="shared" ca="1" si="390"/>
        <v/>
      </c>
      <c r="BE160" s="107" t="str">
        <f t="shared" ca="1" si="390"/>
        <v/>
      </c>
      <c r="BF160" s="105" t="str">
        <f t="shared" ca="1" si="390"/>
        <v/>
      </c>
      <c r="BG160" s="106" t="str">
        <f t="shared" ca="1" si="390"/>
        <v/>
      </c>
      <c r="BH160" s="106" t="str">
        <f t="shared" ca="1" si="390"/>
        <v/>
      </c>
      <c r="BI160" s="107" t="str">
        <f t="shared" ca="1" si="390"/>
        <v/>
      </c>
      <c r="BJ160" s="105" t="str">
        <f t="shared" ca="1" si="390"/>
        <v/>
      </c>
      <c r="BK160" s="106" t="str">
        <f t="shared" ca="1" si="390"/>
        <v/>
      </c>
      <c r="BL160" s="106" t="str">
        <f t="shared" ca="1" si="390"/>
        <v/>
      </c>
      <c r="BM160" s="107" t="str">
        <f t="shared" ca="1" si="390"/>
        <v/>
      </c>
      <c r="BN160" s="105" t="str">
        <f t="shared" ca="1" si="390"/>
        <v/>
      </c>
      <c r="BO160" s="106" t="str">
        <f t="shared" ca="1" si="390"/>
        <v/>
      </c>
      <c r="BP160" s="106" t="str">
        <f t="shared" ca="1" si="390"/>
        <v/>
      </c>
      <c r="BQ160" s="107" t="str">
        <f t="shared" ca="1" si="390"/>
        <v/>
      </c>
      <c r="BR160" s="105" t="str">
        <f t="shared" ref="BR160:CW160" ca="1" si="391">IF(ISNUMBER(BR165),BR165+IF($I$7=1,BR163,0),IF(ISNUMBER(BR167),BR167+IF($I$7=1,BR163,0),""))</f>
        <v/>
      </c>
      <c r="BS160" s="106" t="str">
        <f t="shared" ca="1" si="391"/>
        <v/>
      </c>
      <c r="BT160" s="106" t="str">
        <f t="shared" ca="1" si="391"/>
        <v/>
      </c>
      <c r="BU160" s="107" t="str">
        <f t="shared" ca="1" si="391"/>
        <v/>
      </c>
      <c r="BV160" s="105" t="str">
        <f t="shared" ca="1" si="391"/>
        <v/>
      </c>
      <c r="BW160" s="106" t="str">
        <f t="shared" ca="1" si="391"/>
        <v/>
      </c>
      <c r="BX160" s="106" t="str">
        <f t="shared" ca="1" si="391"/>
        <v/>
      </c>
      <c r="BY160" s="107" t="str">
        <f t="shared" ca="1" si="391"/>
        <v/>
      </c>
      <c r="BZ160" s="105" t="str">
        <f t="shared" ca="1" si="391"/>
        <v/>
      </c>
      <c r="CA160" s="106" t="str">
        <f t="shared" ca="1" si="391"/>
        <v/>
      </c>
      <c r="CB160" s="106" t="str">
        <f t="shared" ca="1" si="391"/>
        <v/>
      </c>
      <c r="CC160" s="107" t="str">
        <f t="shared" ca="1" si="391"/>
        <v/>
      </c>
      <c r="CD160" s="105" t="str">
        <f t="shared" ca="1" si="391"/>
        <v/>
      </c>
      <c r="CE160" s="106" t="str">
        <f t="shared" ca="1" si="391"/>
        <v/>
      </c>
      <c r="CF160" s="106" t="str">
        <f t="shared" ca="1" si="391"/>
        <v/>
      </c>
      <c r="CG160" s="107" t="str">
        <f t="shared" ca="1" si="391"/>
        <v/>
      </c>
      <c r="CH160" s="105" t="str">
        <f t="shared" ca="1" si="391"/>
        <v/>
      </c>
      <c r="CI160" s="106" t="str">
        <f t="shared" ca="1" si="391"/>
        <v/>
      </c>
      <c r="CJ160" s="106" t="str">
        <f t="shared" ca="1" si="391"/>
        <v/>
      </c>
      <c r="CK160" s="107" t="str">
        <f t="shared" ca="1" si="391"/>
        <v/>
      </c>
      <c r="CL160" s="105" t="str">
        <f t="shared" ca="1" si="391"/>
        <v/>
      </c>
      <c r="CM160" s="106" t="str">
        <f t="shared" ca="1" si="391"/>
        <v/>
      </c>
      <c r="CN160" s="106" t="str">
        <f t="shared" ca="1" si="391"/>
        <v/>
      </c>
      <c r="CO160" s="107" t="str">
        <f t="shared" ca="1" si="391"/>
        <v/>
      </c>
      <c r="CP160" s="105" t="str">
        <f t="shared" ca="1" si="391"/>
        <v/>
      </c>
      <c r="CQ160" s="106" t="str">
        <f t="shared" ca="1" si="391"/>
        <v/>
      </c>
      <c r="CR160" s="106" t="str">
        <f t="shared" ca="1" si="391"/>
        <v/>
      </c>
      <c r="CS160" s="107" t="str">
        <f t="shared" ca="1" si="391"/>
        <v/>
      </c>
      <c r="CT160" s="105" t="str">
        <f t="shared" ca="1" si="391"/>
        <v/>
      </c>
      <c r="CU160" s="106" t="str">
        <f t="shared" ca="1" si="391"/>
        <v/>
      </c>
      <c r="CV160" s="106" t="str">
        <f t="shared" ca="1" si="391"/>
        <v/>
      </c>
      <c r="CW160" s="107" t="str">
        <f t="shared" ca="1" si="391"/>
        <v/>
      </c>
      <c r="CX160" s="105" t="str">
        <f t="shared" ref="CX160:DI160" ca="1" si="392">IF(ISNUMBER(CX165),CX165+IF($I$7=1,CX163,0),IF(ISNUMBER(CX167),CX167+IF($I$7=1,CX163,0),""))</f>
        <v/>
      </c>
      <c r="CY160" s="106" t="str">
        <f t="shared" ca="1" si="392"/>
        <v/>
      </c>
      <c r="CZ160" s="106" t="str">
        <f t="shared" ca="1" si="392"/>
        <v/>
      </c>
      <c r="DA160" s="107" t="str">
        <f t="shared" ca="1" si="392"/>
        <v/>
      </c>
      <c r="DB160" s="105" t="str">
        <f t="shared" ca="1" si="392"/>
        <v/>
      </c>
      <c r="DC160" s="106" t="str">
        <f t="shared" ca="1" si="392"/>
        <v/>
      </c>
      <c r="DD160" s="106" t="str">
        <f t="shared" ca="1" si="392"/>
        <v/>
      </c>
      <c r="DE160" s="107" t="str">
        <f t="shared" ca="1" si="392"/>
        <v/>
      </c>
      <c r="DF160" s="105" t="str">
        <f t="shared" ca="1" si="392"/>
        <v/>
      </c>
      <c r="DG160" s="106" t="str">
        <f t="shared" ca="1" si="392"/>
        <v/>
      </c>
      <c r="DH160" s="106" t="str">
        <f t="shared" ca="1" si="392"/>
        <v/>
      </c>
      <c r="DI160" s="107" t="str">
        <f t="shared" ca="1" si="392"/>
        <v/>
      </c>
      <c r="DK160" s="106">
        <f t="shared" ref="DK160:EK160" ca="1" si="393">SUM(OFFSET($E160,,MATCH(DK$3,$F$5:$DI$5,0),,4))</f>
        <v>0</v>
      </c>
      <c r="DL160" s="106" t="e">
        <f t="shared" ca="1" si="393"/>
        <v>#N/A</v>
      </c>
      <c r="DM160" s="106" t="e">
        <f t="shared" ca="1" si="393"/>
        <v>#VALUE!</v>
      </c>
      <c r="DN160" s="106" t="e">
        <f t="shared" ca="1" si="393"/>
        <v>#VALUE!</v>
      </c>
      <c r="DO160" s="106" t="e">
        <f t="shared" ca="1" si="393"/>
        <v>#VALUE!</v>
      </c>
      <c r="DP160" s="106" t="e">
        <f t="shared" ca="1" si="393"/>
        <v>#VALUE!</v>
      </c>
      <c r="DQ160" s="106" t="e">
        <f t="shared" ca="1" si="393"/>
        <v>#VALUE!</v>
      </c>
      <c r="DR160" s="106" t="e">
        <f t="shared" ca="1" si="393"/>
        <v>#VALUE!</v>
      </c>
      <c r="DS160" s="106" t="e">
        <f t="shared" ca="1" si="393"/>
        <v>#VALUE!</v>
      </c>
      <c r="DT160" s="106" t="e">
        <f t="shared" ca="1" si="393"/>
        <v>#VALUE!</v>
      </c>
      <c r="DU160" s="106" t="e">
        <f t="shared" ca="1" si="393"/>
        <v>#VALUE!</v>
      </c>
      <c r="DV160" s="106" t="e">
        <f t="shared" ca="1" si="393"/>
        <v>#VALUE!</v>
      </c>
      <c r="DW160" s="106" t="e">
        <f t="shared" ca="1" si="393"/>
        <v>#VALUE!</v>
      </c>
      <c r="DX160" s="106" t="e">
        <f t="shared" ca="1" si="393"/>
        <v>#VALUE!</v>
      </c>
      <c r="DY160" s="106" t="e">
        <f t="shared" ca="1" si="393"/>
        <v>#VALUE!</v>
      </c>
      <c r="DZ160" s="106" t="e">
        <f t="shared" ca="1" si="393"/>
        <v>#VALUE!</v>
      </c>
      <c r="EA160" s="106" t="e">
        <f t="shared" ca="1" si="393"/>
        <v>#VALUE!</v>
      </c>
      <c r="EB160" s="106" t="e">
        <f t="shared" ca="1" si="393"/>
        <v>#VALUE!</v>
      </c>
      <c r="EC160" s="106" t="e">
        <f t="shared" ca="1" si="393"/>
        <v>#VALUE!</v>
      </c>
      <c r="ED160" s="106" t="e">
        <f t="shared" ca="1" si="393"/>
        <v>#VALUE!</v>
      </c>
      <c r="EE160" s="106" t="e">
        <f t="shared" ca="1" si="393"/>
        <v>#VALUE!</v>
      </c>
      <c r="EF160" s="106" t="e">
        <f t="shared" ca="1" si="393"/>
        <v>#VALUE!</v>
      </c>
      <c r="EG160" s="106" t="e">
        <f t="shared" ca="1" si="393"/>
        <v>#VALUE!</v>
      </c>
      <c r="EH160" s="106" t="e">
        <f t="shared" ca="1" si="393"/>
        <v>#VALUE!</v>
      </c>
      <c r="EI160" s="106" t="e">
        <f t="shared" ca="1" si="393"/>
        <v>#VALUE!</v>
      </c>
      <c r="EJ160" s="106" t="e">
        <f t="shared" ca="1" si="393"/>
        <v>#VALUE!</v>
      </c>
      <c r="EK160" s="106" t="e">
        <f t="shared" ca="1" si="393"/>
        <v>#VALUE!</v>
      </c>
    </row>
    <row r="161" spans="1:141" outlineLevel="1" x14ac:dyDescent="0.25">
      <c r="A161" s="90"/>
      <c r="B161" s="90"/>
      <c r="C161" s="90"/>
      <c r="D161" s="90"/>
      <c r="E161" s="37" t="str">
        <f>E168</f>
        <v>% revenue</v>
      </c>
      <c r="F161" s="108" t="str">
        <f ca="1">IF(ISERROR(F160/F$139),"",F160/F$139)</f>
        <v/>
      </c>
      <c r="G161" s="109" t="str">
        <f t="shared" ref="G161:BR161" ca="1" si="394">IF(ISERROR(G160/G$139),"",G160/G$139)</f>
        <v/>
      </c>
      <c r="H161" s="109" t="str">
        <f t="shared" ca="1" si="394"/>
        <v/>
      </c>
      <c r="I161" s="110" t="str">
        <f t="shared" ca="1" si="394"/>
        <v/>
      </c>
      <c r="J161" s="108" t="str">
        <f t="shared" ca="1" si="394"/>
        <v/>
      </c>
      <c r="K161" s="109" t="str">
        <f t="shared" ca="1" si="394"/>
        <v/>
      </c>
      <c r="L161" s="109" t="str">
        <f t="shared" ca="1" si="394"/>
        <v/>
      </c>
      <c r="M161" s="110" t="str">
        <f t="shared" ca="1" si="394"/>
        <v/>
      </c>
      <c r="N161" s="108" t="str">
        <f t="shared" ca="1" si="394"/>
        <v/>
      </c>
      <c r="O161" s="109" t="str">
        <f t="shared" ca="1" si="394"/>
        <v/>
      </c>
      <c r="P161" s="109" t="str">
        <f t="shared" ca="1" si="394"/>
        <v/>
      </c>
      <c r="Q161" s="110" t="str">
        <f t="shared" ca="1" si="394"/>
        <v/>
      </c>
      <c r="R161" s="108" t="str">
        <f t="shared" ca="1" si="394"/>
        <v/>
      </c>
      <c r="S161" s="109" t="str">
        <f t="shared" ca="1" si="394"/>
        <v/>
      </c>
      <c r="T161" s="109" t="str">
        <f t="shared" ca="1" si="394"/>
        <v/>
      </c>
      <c r="U161" s="110" t="str">
        <f t="shared" ca="1" si="394"/>
        <v/>
      </c>
      <c r="V161" s="108" t="str">
        <f t="shared" ca="1" si="394"/>
        <v/>
      </c>
      <c r="W161" s="109" t="str">
        <f t="shared" ca="1" si="394"/>
        <v/>
      </c>
      <c r="X161" s="109" t="str">
        <f t="shared" ca="1" si="394"/>
        <v/>
      </c>
      <c r="Y161" s="110" t="str">
        <f t="shared" ca="1" si="394"/>
        <v/>
      </c>
      <c r="Z161" s="108" t="str">
        <f t="shared" ca="1" si="394"/>
        <v/>
      </c>
      <c r="AA161" s="109" t="str">
        <f t="shared" ca="1" si="394"/>
        <v/>
      </c>
      <c r="AB161" s="109" t="str">
        <f t="shared" ca="1" si="394"/>
        <v/>
      </c>
      <c r="AC161" s="110" t="str">
        <f t="shared" ca="1" si="394"/>
        <v/>
      </c>
      <c r="AD161" s="108" t="str">
        <f t="shared" ca="1" si="394"/>
        <v/>
      </c>
      <c r="AE161" s="109" t="str">
        <f t="shared" ca="1" si="394"/>
        <v/>
      </c>
      <c r="AF161" s="109" t="str">
        <f t="shared" ca="1" si="394"/>
        <v/>
      </c>
      <c r="AG161" s="110" t="str">
        <f t="shared" ca="1" si="394"/>
        <v/>
      </c>
      <c r="AH161" s="108" t="str">
        <f t="shared" ca="1" si="394"/>
        <v/>
      </c>
      <c r="AI161" s="109" t="str">
        <f t="shared" ca="1" si="394"/>
        <v/>
      </c>
      <c r="AJ161" s="109" t="str">
        <f t="shared" ca="1" si="394"/>
        <v/>
      </c>
      <c r="AK161" s="110" t="str">
        <f t="shared" ca="1" si="394"/>
        <v/>
      </c>
      <c r="AL161" s="108" t="str">
        <f t="shared" ca="1" si="394"/>
        <v/>
      </c>
      <c r="AM161" s="109" t="str">
        <f t="shared" ca="1" si="394"/>
        <v/>
      </c>
      <c r="AN161" s="109" t="str">
        <f t="shared" ca="1" si="394"/>
        <v/>
      </c>
      <c r="AO161" s="110" t="str">
        <f t="shared" ca="1" si="394"/>
        <v/>
      </c>
      <c r="AP161" s="108" t="str">
        <f t="shared" ca="1" si="394"/>
        <v/>
      </c>
      <c r="AQ161" s="109" t="str">
        <f t="shared" ca="1" si="394"/>
        <v/>
      </c>
      <c r="AR161" s="109" t="str">
        <f t="shared" ca="1" si="394"/>
        <v/>
      </c>
      <c r="AS161" s="110" t="str">
        <f t="shared" ca="1" si="394"/>
        <v/>
      </c>
      <c r="AT161" s="108" t="str">
        <f t="shared" ca="1" si="394"/>
        <v/>
      </c>
      <c r="AU161" s="109" t="str">
        <f t="shared" ca="1" si="394"/>
        <v/>
      </c>
      <c r="AV161" s="109" t="str">
        <f t="shared" ca="1" si="394"/>
        <v/>
      </c>
      <c r="AW161" s="110" t="str">
        <f t="shared" ca="1" si="394"/>
        <v/>
      </c>
      <c r="AX161" s="108" t="str">
        <f t="shared" ca="1" si="394"/>
        <v/>
      </c>
      <c r="AY161" s="109" t="str">
        <f t="shared" ca="1" si="394"/>
        <v/>
      </c>
      <c r="AZ161" s="109" t="str">
        <f t="shared" ca="1" si="394"/>
        <v/>
      </c>
      <c r="BA161" s="110" t="str">
        <f t="shared" ca="1" si="394"/>
        <v/>
      </c>
      <c r="BB161" s="108" t="str">
        <f t="shared" ca="1" si="394"/>
        <v/>
      </c>
      <c r="BC161" s="109" t="str">
        <f t="shared" ca="1" si="394"/>
        <v/>
      </c>
      <c r="BD161" s="109" t="str">
        <f t="shared" ca="1" si="394"/>
        <v/>
      </c>
      <c r="BE161" s="110" t="str">
        <f t="shared" ca="1" si="394"/>
        <v/>
      </c>
      <c r="BF161" s="108" t="str">
        <f t="shared" ca="1" si="394"/>
        <v/>
      </c>
      <c r="BG161" s="109" t="str">
        <f t="shared" ca="1" si="394"/>
        <v/>
      </c>
      <c r="BH161" s="109" t="str">
        <f t="shared" ca="1" si="394"/>
        <v/>
      </c>
      <c r="BI161" s="110" t="str">
        <f t="shared" ca="1" si="394"/>
        <v/>
      </c>
      <c r="BJ161" s="108" t="str">
        <f t="shared" ca="1" si="394"/>
        <v/>
      </c>
      <c r="BK161" s="109" t="str">
        <f t="shared" ca="1" si="394"/>
        <v/>
      </c>
      <c r="BL161" s="109" t="str">
        <f t="shared" ca="1" si="394"/>
        <v/>
      </c>
      <c r="BM161" s="110" t="str">
        <f t="shared" ca="1" si="394"/>
        <v/>
      </c>
      <c r="BN161" s="108" t="str">
        <f t="shared" ca="1" si="394"/>
        <v/>
      </c>
      <c r="BO161" s="109" t="str">
        <f t="shared" ca="1" si="394"/>
        <v/>
      </c>
      <c r="BP161" s="109" t="str">
        <f t="shared" ca="1" si="394"/>
        <v/>
      </c>
      <c r="BQ161" s="110" t="str">
        <f t="shared" ca="1" si="394"/>
        <v/>
      </c>
      <c r="BR161" s="108" t="str">
        <f t="shared" ca="1" si="394"/>
        <v/>
      </c>
      <c r="BS161" s="109" t="str">
        <f t="shared" ref="BS161:DK161" ca="1" si="395">IF(ISERROR(BS160/BS$139),"",BS160/BS$139)</f>
        <v/>
      </c>
      <c r="BT161" s="109" t="str">
        <f t="shared" ca="1" si="395"/>
        <v/>
      </c>
      <c r="BU161" s="110" t="str">
        <f t="shared" ca="1" si="395"/>
        <v/>
      </c>
      <c r="BV161" s="108" t="str">
        <f t="shared" ca="1" si="395"/>
        <v/>
      </c>
      <c r="BW161" s="109" t="str">
        <f t="shared" ca="1" si="395"/>
        <v/>
      </c>
      <c r="BX161" s="109" t="str">
        <f t="shared" ca="1" si="395"/>
        <v/>
      </c>
      <c r="BY161" s="110" t="str">
        <f t="shared" ca="1" si="395"/>
        <v/>
      </c>
      <c r="BZ161" s="108" t="str">
        <f t="shared" ca="1" si="395"/>
        <v/>
      </c>
      <c r="CA161" s="109" t="str">
        <f t="shared" ca="1" si="395"/>
        <v/>
      </c>
      <c r="CB161" s="109" t="str">
        <f t="shared" ca="1" si="395"/>
        <v/>
      </c>
      <c r="CC161" s="110" t="str">
        <f t="shared" ca="1" si="395"/>
        <v/>
      </c>
      <c r="CD161" s="108" t="str">
        <f t="shared" ca="1" si="395"/>
        <v/>
      </c>
      <c r="CE161" s="109" t="str">
        <f t="shared" ca="1" si="395"/>
        <v/>
      </c>
      <c r="CF161" s="109" t="str">
        <f t="shared" ca="1" si="395"/>
        <v/>
      </c>
      <c r="CG161" s="110" t="str">
        <f t="shared" ca="1" si="395"/>
        <v/>
      </c>
      <c r="CH161" s="108" t="str">
        <f t="shared" ca="1" si="395"/>
        <v/>
      </c>
      <c r="CI161" s="109" t="str">
        <f t="shared" ca="1" si="395"/>
        <v/>
      </c>
      <c r="CJ161" s="109" t="str">
        <f t="shared" ca="1" si="395"/>
        <v/>
      </c>
      <c r="CK161" s="110" t="str">
        <f t="shared" ca="1" si="395"/>
        <v/>
      </c>
      <c r="CL161" s="108" t="str">
        <f t="shared" ca="1" si="395"/>
        <v/>
      </c>
      <c r="CM161" s="109" t="str">
        <f t="shared" ca="1" si="395"/>
        <v/>
      </c>
      <c r="CN161" s="109" t="str">
        <f t="shared" ca="1" si="395"/>
        <v/>
      </c>
      <c r="CO161" s="110" t="str">
        <f t="shared" ca="1" si="395"/>
        <v/>
      </c>
      <c r="CP161" s="108" t="str">
        <f t="shared" ca="1" si="395"/>
        <v/>
      </c>
      <c r="CQ161" s="109" t="str">
        <f t="shared" ca="1" si="395"/>
        <v/>
      </c>
      <c r="CR161" s="109" t="str">
        <f t="shared" ca="1" si="395"/>
        <v/>
      </c>
      <c r="CS161" s="110" t="str">
        <f t="shared" ca="1" si="395"/>
        <v/>
      </c>
      <c r="CT161" s="108" t="str">
        <f t="shared" ca="1" si="395"/>
        <v/>
      </c>
      <c r="CU161" s="109" t="str">
        <f t="shared" ca="1" si="395"/>
        <v/>
      </c>
      <c r="CV161" s="109" t="str">
        <f t="shared" ca="1" si="395"/>
        <v/>
      </c>
      <c r="CW161" s="110" t="str">
        <f t="shared" ca="1" si="395"/>
        <v/>
      </c>
      <c r="CX161" s="108" t="str">
        <f t="shared" ca="1" si="395"/>
        <v/>
      </c>
      <c r="CY161" s="109" t="str">
        <f t="shared" ca="1" si="395"/>
        <v/>
      </c>
      <c r="CZ161" s="109" t="str">
        <f t="shared" ca="1" si="395"/>
        <v/>
      </c>
      <c r="DA161" s="110" t="str">
        <f t="shared" ca="1" si="395"/>
        <v/>
      </c>
      <c r="DB161" s="108" t="str">
        <f t="shared" ca="1" si="395"/>
        <v/>
      </c>
      <c r="DC161" s="109" t="str">
        <f t="shared" ca="1" si="395"/>
        <v/>
      </c>
      <c r="DD161" s="109" t="str">
        <f t="shared" ca="1" si="395"/>
        <v/>
      </c>
      <c r="DE161" s="110" t="str">
        <f t="shared" ca="1" si="395"/>
        <v/>
      </c>
      <c r="DF161" s="108" t="str">
        <f t="shared" ca="1" si="395"/>
        <v/>
      </c>
      <c r="DG161" s="109" t="str">
        <f t="shared" ca="1" si="395"/>
        <v/>
      </c>
      <c r="DH161" s="109" t="str">
        <f t="shared" ca="1" si="395"/>
        <v/>
      </c>
      <c r="DI161" s="110" t="str">
        <f t="shared" ca="1" si="395"/>
        <v/>
      </c>
      <c r="DK161" s="109" t="str">
        <f t="shared" ca="1" si="395"/>
        <v/>
      </c>
      <c r="DL161" s="109" t="str">
        <f t="shared" ref="DL161" ca="1" si="396">IF(ISERROR(DL160/DL$139),"",DL160/DL$139)</f>
        <v/>
      </c>
      <c r="DM161" s="109" t="str">
        <f t="shared" ref="DM161" ca="1" si="397">IF(ISERROR(DM160/DM$139),"",DM160/DM$139)</f>
        <v/>
      </c>
      <c r="DN161" s="109" t="str">
        <f t="shared" ref="DN161" ca="1" si="398">IF(ISERROR(DN160/DN$139),"",DN160/DN$139)</f>
        <v/>
      </c>
      <c r="DO161" s="109" t="str">
        <f t="shared" ref="DO161" ca="1" si="399">IF(ISERROR(DO160/DO$139),"",DO160/DO$139)</f>
        <v/>
      </c>
      <c r="DP161" s="109" t="str">
        <f t="shared" ref="DP161" ca="1" si="400">IF(ISERROR(DP160/DP$139),"",DP160/DP$139)</f>
        <v/>
      </c>
      <c r="DQ161" s="109" t="str">
        <f t="shared" ref="DQ161" ca="1" si="401">IF(ISERROR(DQ160/DQ$139),"",DQ160/DQ$139)</f>
        <v/>
      </c>
      <c r="DR161" s="109" t="str">
        <f t="shared" ref="DR161" ca="1" si="402">IF(ISERROR(DR160/DR$139),"",DR160/DR$139)</f>
        <v/>
      </c>
      <c r="DS161" s="109" t="str">
        <f t="shared" ref="DS161" ca="1" si="403">IF(ISERROR(DS160/DS$139),"",DS160/DS$139)</f>
        <v/>
      </c>
      <c r="DT161" s="109" t="str">
        <f t="shared" ref="DT161" ca="1" si="404">IF(ISERROR(DT160/DT$139),"",DT160/DT$139)</f>
        <v/>
      </c>
      <c r="DU161" s="109" t="str">
        <f t="shared" ref="DU161" ca="1" si="405">IF(ISERROR(DU160/DU$139),"",DU160/DU$139)</f>
        <v/>
      </c>
      <c r="DV161" s="109" t="str">
        <f t="shared" ref="DV161" ca="1" si="406">IF(ISERROR(DV160/DV$139),"",DV160/DV$139)</f>
        <v/>
      </c>
      <c r="DW161" s="109" t="str">
        <f t="shared" ref="DW161" ca="1" si="407">IF(ISERROR(DW160/DW$139),"",DW160/DW$139)</f>
        <v/>
      </c>
      <c r="DX161" s="109" t="str">
        <f t="shared" ref="DX161" ca="1" si="408">IF(ISERROR(DX160/DX$139),"",DX160/DX$139)</f>
        <v/>
      </c>
      <c r="DY161" s="109" t="str">
        <f t="shared" ref="DY161" ca="1" si="409">IF(ISERROR(DY160/DY$139),"",DY160/DY$139)</f>
        <v/>
      </c>
      <c r="DZ161" s="109" t="str">
        <f t="shared" ref="DZ161" ca="1" si="410">IF(ISERROR(DZ160/DZ$139),"",DZ160/DZ$139)</f>
        <v/>
      </c>
      <c r="EA161" s="109" t="str">
        <f t="shared" ref="EA161" ca="1" si="411">IF(ISERROR(EA160/EA$139),"",EA160/EA$139)</f>
        <v/>
      </c>
      <c r="EB161" s="109" t="str">
        <f t="shared" ref="EB161" ca="1" si="412">IF(ISERROR(EB160/EB$139),"",EB160/EB$139)</f>
        <v/>
      </c>
      <c r="EC161" s="109" t="str">
        <f t="shared" ref="EC161" ca="1" si="413">IF(ISERROR(EC160/EC$139),"",EC160/EC$139)</f>
        <v/>
      </c>
      <c r="ED161" s="109" t="str">
        <f t="shared" ref="ED161" ca="1" si="414">IF(ISERROR(ED160/ED$139),"",ED160/ED$139)</f>
        <v/>
      </c>
      <c r="EE161" s="109" t="str">
        <f t="shared" ref="EE161" ca="1" si="415">IF(ISERROR(EE160/EE$139),"",EE160/EE$139)</f>
        <v/>
      </c>
      <c r="EF161" s="109" t="str">
        <f t="shared" ref="EF161" ca="1" si="416">IF(ISERROR(EF160/EF$139),"",EF160/EF$139)</f>
        <v/>
      </c>
      <c r="EG161" s="109" t="str">
        <f t="shared" ref="EG161" ca="1" si="417">IF(ISERROR(EG160/EG$139),"",EG160/EG$139)</f>
        <v/>
      </c>
      <c r="EH161" s="109" t="str">
        <f t="shared" ref="EH161" ca="1" si="418">IF(ISERROR(EH160/EH$139),"",EH160/EH$139)</f>
        <v/>
      </c>
      <c r="EI161" s="109" t="str">
        <f t="shared" ref="EI161" ca="1" si="419">IF(ISERROR(EI160/EI$139),"",EI160/EI$139)</f>
        <v/>
      </c>
      <c r="EJ161" s="109" t="str">
        <f t="shared" ref="EJ161" ca="1" si="420">IF(ISERROR(EJ160/EJ$139),"",EJ160/EJ$139)</f>
        <v/>
      </c>
      <c r="EK161" s="109" t="str">
        <f t="shared" ref="EK161" ca="1" si="421">IF(ISERROR(EK160/EK$139),"",EK160/EK$139)</f>
        <v/>
      </c>
    </row>
    <row r="162" spans="1:141" outlineLevel="1" x14ac:dyDescent="0.25">
      <c r="A162" s="90"/>
      <c r="B162" s="90"/>
      <c r="C162" s="90"/>
      <c r="D162" s="90"/>
      <c r="F162" s="100"/>
      <c r="I162" s="101"/>
      <c r="J162" s="100"/>
      <c r="M162" s="101"/>
      <c r="N162" s="100"/>
      <c r="Q162" s="101"/>
      <c r="R162" s="100"/>
      <c r="U162" s="101"/>
      <c r="V162" s="100"/>
      <c r="Y162" s="101"/>
      <c r="Z162" s="100"/>
      <c r="AC162" s="101"/>
      <c r="AD162" s="100"/>
      <c r="AG162" s="101"/>
      <c r="AH162" s="100"/>
      <c r="AK162" s="101"/>
      <c r="AL162" s="100"/>
      <c r="AO162" s="101"/>
      <c r="AP162" s="100"/>
      <c r="AS162" s="101"/>
      <c r="AT162" s="100"/>
      <c r="AW162" s="101"/>
      <c r="AX162" s="100"/>
      <c r="BA162" s="101"/>
      <c r="BB162" s="100"/>
      <c r="BE162" s="101"/>
      <c r="BF162" s="100"/>
      <c r="BI162" s="101"/>
      <c r="BJ162" s="100"/>
      <c r="BM162" s="101"/>
      <c r="BN162" s="100"/>
      <c r="BQ162" s="101"/>
      <c r="BR162" s="100"/>
      <c r="BU162" s="101"/>
      <c r="BV162" s="100"/>
      <c r="BY162" s="101"/>
      <c r="BZ162" s="100"/>
      <c r="CC162" s="101"/>
      <c r="CD162" s="100"/>
      <c r="CG162" s="101"/>
      <c r="CH162" s="100"/>
      <c r="CK162" s="101"/>
      <c r="CL162" s="100"/>
      <c r="CO162" s="101"/>
      <c r="CP162" s="100"/>
      <c r="CS162" s="101"/>
      <c r="CT162" s="100"/>
      <c r="CW162" s="101"/>
      <c r="CX162" s="100"/>
      <c r="DA162" s="101"/>
      <c r="DB162" s="100"/>
      <c r="DE162" s="101"/>
      <c r="DF162" s="100"/>
      <c r="DI162" s="101"/>
    </row>
    <row r="163" spans="1:141" outlineLevel="1" x14ac:dyDescent="0.25">
      <c r="A163" s="90" t="str">
        <f>A165</f>
        <v>p&amp;l</v>
      </c>
      <c r="B163" s="90" t="str">
        <f t="shared" ref="B163:C163" si="422">B165</f>
        <v>grossProfit</v>
      </c>
      <c r="C163" s="90">
        <f t="shared" si="422"/>
        <v>9.9999999999999995E-7</v>
      </c>
      <c r="D163" s="90"/>
      <c r="E163" t="str">
        <f>CONCATENATE(E160," - adjustment")</f>
        <v>Gross profit - adjustment</v>
      </c>
      <c r="F163" s="117">
        <v>0</v>
      </c>
      <c r="G163" s="118">
        <v>0</v>
      </c>
      <c r="H163" s="118">
        <v>0</v>
      </c>
      <c r="I163" s="119" cm="1">
        <f t="array" aca="1" ref="I163" ca="1">IF(ISNUMBER(INDEX(DataModel!$ET$4:$FT$109,MATCH(1,(DataModel!$EO$4:$EO$109=$A163)*(DataModel!$EP$4:$EP$109=$B163),0),MATCH(CONCATENATE("FY ",RIGHT(I$3,4)),DataModel!$ET$2:$FT$2,0))*$C163),INDEX(DataModel!$ET$4:$FT$109,MATCH(1,(DataModel!$EO$4:$EO$109=$A163)*(DataModel!$EP$4:$EP$109=$B163),0),MATCH(CONCATENATE("FY ",RIGHT(I$3,4)),DataModel!$ET$2:$FT$2,0))*$C163,0)</f>
        <v>0</v>
      </c>
      <c r="J163" s="117">
        <v>0</v>
      </c>
      <c r="K163" s="118">
        <v>0</v>
      </c>
      <c r="L163" s="118">
        <v>0</v>
      </c>
      <c r="M163" s="119" cm="1">
        <f t="array" ref="M163">IF(ISNUMBER(INDEX(DataModel!$ET$4:$FT$109,MATCH(1,(DataModel!$EO$4:$EO$109=$A163)*(DataModel!$EP$4:$EP$109=$B163),0),MATCH(CONCATENATE("FY ",RIGHT(M$3,4)),DataModel!$ET$2:$FT$2,0))*$C163),INDEX(DataModel!$ET$4:$FT$109,MATCH(1,(DataModel!$EO$4:$EO$109=$A163)*(DataModel!$EP$4:$EP$109=$B163),0),MATCH(CONCATENATE("FY ",RIGHT(M$3,4)),DataModel!$ET$2:$FT$2,0))*$C163,0)</f>
        <v>0</v>
      </c>
      <c r="N163" s="117">
        <v>0</v>
      </c>
      <c r="O163" s="118">
        <v>0</v>
      </c>
      <c r="P163" s="118">
        <v>0</v>
      </c>
      <c r="Q163" s="119" cm="1">
        <f t="array" ref="Q163">IF(ISNUMBER(INDEX(DataModel!$ET$4:$FT$109,MATCH(1,(DataModel!$EO$4:$EO$109=$A163)*(DataModel!$EP$4:$EP$109=$B163),0),MATCH(CONCATENATE("FY ",RIGHT(Q$3,4)),DataModel!$ET$2:$FT$2,0))*$C163),INDEX(DataModel!$ET$4:$FT$109,MATCH(1,(DataModel!$EO$4:$EO$109=$A163)*(DataModel!$EP$4:$EP$109=$B163),0),MATCH(CONCATENATE("FY ",RIGHT(Q$3,4)),DataModel!$ET$2:$FT$2,0))*$C163,0)</f>
        <v>0</v>
      </c>
      <c r="R163" s="117">
        <v>0</v>
      </c>
      <c r="S163" s="118">
        <v>0</v>
      </c>
      <c r="T163" s="118">
        <v>0</v>
      </c>
      <c r="U163" s="119" cm="1">
        <f t="array" ref="U163">IF(ISNUMBER(INDEX(DataModel!$ET$4:$FT$109,MATCH(1,(DataModel!$EO$4:$EO$109=$A163)*(DataModel!$EP$4:$EP$109=$B163),0),MATCH(CONCATENATE("FY ",RIGHT(U$3,4)),DataModel!$ET$2:$FT$2,0))*$C163),INDEX(DataModel!$ET$4:$FT$109,MATCH(1,(DataModel!$EO$4:$EO$109=$A163)*(DataModel!$EP$4:$EP$109=$B163),0),MATCH(CONCATENATE("FY ",RIGHT(U$3,4)),DataModel!$ET$2:$FT$2,0))*$C163,0)</f>
        <v>0</v>
      </c>
      <c r="V163" s="117">
        <v>0</v>
      </c>
      <c r="W163" s="118">
        <v>0</v>
      </c>
      <c r="X163" s="118">
        <v>0</v>
      </c>
      <c r="Y163" s="119" cm="1">
        <f t="array" ref="Y163">IF(ISNUMBER(INDEX(DataModel!$ET$4:$FT$109,MATCH(1,(DataModel!$EO$4:$EO$109=$A163)*(DataModel!$EP$4:$EP$109=$B163),0),MATCH(CONCATENATE("FY ",RIGHT(Y$3,4)),DataModel!$ET$2:$FT$2,0))*$C163),INDEX(DataModel!$ET$4:$FT$109,MATCH(1,(DataModel!$EO$4:$EO$109=$A163)*(DataModel!$EP$4:$EP$109=$B163),0),MATCH(CONCATENATE("FY ",RIGHT(Y$3,4)),DataModel!$ET$2:$FT$2,0))*$C163,0)</f>
        <v>0</v>
      </c>
      <c r="Z163" s="117">
        <v>0</v>
      </c>
      <c r="AA163" s="118">
        <v>0</v>
      </c>
      <c r="AB163" s="118">
        <v>0</v>
      </c>
      <c r="AC163" s="119" cm="1">
        <f t="array" ref="AC163">IF(ISNUMBER(INDEX(DataModel!$ET$4:$FT$109,MATCH(1,(DataModel!$EO$4:$EO$109=$A163)*(DataModel!$EP$4:$EP$109=$B163),0),MATCH(CONCATENATE("FY ",RIGHT(AC$3,4)),DataModel!$ET$2:$FT$2,0))*$C163),INDEX(DataModel!$ET$4:$FT$109,MATCH(1,(DataModel!$EO$4:$EO$109=$A163)*(DataModel!$EP$4:$EP$109=$B163),0),MATCH(CONCATENATE("FY ",RIGHT(AC$3,4)),DataModel!$ET$2:$FT$2,0))*$C163,0)</f>
        <v>0</v>
      </c>
      <c r="AD163" s="117">
        <v>0</v>
      </c>
      <c r="AE163" s="118">
        <v>0</v>
      </c>
      <c r="AF163" s="118">
        <v>0</v>
      </c>
      <c r="AG163" s="119" cm="1">
        <f t="array" ref="AG163">IF(ISNUMBER(INDEX(DataModel!$ET$4:$FT$109,MATCH(1,(DataModel!$EO$4:$EO$109=$A163)*(DataModel!$EP$4:$EP$109=$B163),0),MATCH(CONCATENATE("FY ",RIGHT(AG$3,4)),DataModel!$ET$2:$FT$2,0))*$C163),INDEX(DataModel!$ET$4:$FT$109,MATCH(1,(DataModel!$EO$4:$EO$109=$A163)*(DataModel!$EP$4:$EP$109=$B163),0),MATCH(CONCATENATE("FY ",RIGHT(AG$3,4)),DataModel!$ET$2:$FT$2,0))*$C163,0)</f>
        <v>0</v>
      </c>
      <c r="AH163" s="117">
        <v>0</v>
      </c>
      <c r="AI163" s="118">
        <v>0</v>
      </c>
      <c r="AJ163" s="118">
        <v>0</v>
      </c>
      <c r="AK163" s="119" cm="1">
        <f t="array" ref="AK163">IF(ISNUMBER(INDEX(DataModel!$ET$4:$FT$109,MATCH(1,(DataModel!$EO$4:$EO$109=$A163)*(DataModel!$EP$4:$EP$109=$B163),0),MATCH(CONCATENATE("FY ",RIGHT(AK$3,4)),DataModel!$ET$2:$FT$2,0))*$C163),INDEX(DataModel!$ET$4:$FT$109,MATCH(1,(DataModel!$EO$4:$EO$109=$A163)*(DataModel!$EP$4:$EP$109=$B163),0),MATCH(CONCATENATE("FY ",RIGHT(AK$3,4)),DataModel!$ET$2:$FT$2,0))*$C163,0)</f>
        <v>0</v>
      </c>
      <c r="AL163" s="117">
        <v>0</v>
      </c>
      <c r="AM163" s="118">
        <v>0</v>
      </c>
      <c r="AN163" s="118">
        <v>0</v>
      </c>
      <c r="AO163" s="119" cm="1">
        <f t="array" ref="AO163">IF(ISNUMBER(INDEX(DataModel!$ET$4:$FT$109,MATCH(1,(DataModel!$EO$4:$EO$109=$A163)*(DataModel!$EP$4:$EP$109=$B163),0),MATCH(CONCATENATE("FY ",RIGHT(AO$3,4)),DataModel!$ET$2:$FT$2,0))*$C163),INDEX(DataModel!$ET$4:$FT$109,MATCH(1,(DataModel!$EO$4:$EO$109=$A163)*(DataModel!$EP$4:$EP$109=$B163),0),MATCH(CONCATENATE("FY ",RIGHT(AO$3,4)),DataModel!$ET$2:$FT$2,0))*$C163,0)</f>
        <v>0</v>
      </c>
      <c r="AP163" s="117">
        <v>0</v>
      </c>
      <c r="AQ163" s="118">
        <v>0</v>
      </c>
      <c r="AR163" s="118">
        <v>0</v>
      </c>
      <c r="AS163" s="119" cm="1">
        <f t="array" ref="AS163">IF(ISNUMBER(INDEX(DataModel!$ET$4:$FT$109,MATCH(1,(DataModel!$EO$4:$EO$109=$A163)*(DataModel!$EP$4:$EP$109=$B163),0),MATCH(CONCATENATE("FY ",RIGHT(AS$3,4)),DataModel!$ET$2:$FT$2,0))*$C163),INDEX(DataModel!$ET$4:$FT$109,MATCH(1,(DataModel!$EO$4:$EO$109=$A163)*(DataModel!$EP$4:$EP$109=$B163),0),MATCH(CONCATENATE("FY ",RIGHT(AS$3,4)),DataModel!$ET$2:$FT$2,0))*$C163,0)</f>
        <v>0</v>
      </c>
      <c r="AT163" s="117">
        <v>0</v>
      </c>
      <c r="AU163" s="118">
        <v>0</v>
      </c>
      <c r="AV163" s="118">
        <v>0</v>
      </c>
      <c r="AW163" s="119" cm="1">
        <f t="array" ref="AW163">IF(ISNUMBER(INDEX(DataModel!$ET$4:$FT$109,MATCH(1,(DataModel!$EO$4:$EO$109=$A163)*(DataModel!$EP$4:$EP$109=$B163),0),MATCH(CONCATENATE("FY ",RIGHT(AW$3,4)),DataModel!$ET$2:$FT$2,0))*$C163),INDEX(DataModel!$ET$4:$FT$109,MATCH(1,(DataModel!$EO$4:$EO$109=$A163)*(DataModel!$EP$4:$EP$109=$B163),0),MATCH(CONCATENATE("FY ",RIGHT(AW$3,4)),DataModel!$ET$2:$FT$2,0))*$C163,0)</f>
        <v>0</v>
      </c>
      <c r="AX163" s="117">
        <v>0</v>
      </c>
      <c r="AY163" s="118">
        <v>0</v>
      </c>
      <c r="AZ163" s="118">
        <v>0</v>
      </c>
      <c r="BA163" s="119" cm="1">
        <f t="array" ref="BA163">IF(ISNUMBER(INDEX(DataModel!$ET$4:$FT$109,MATCH(1,(DataModel!$EO$4:$EO$109=$A163)*(DataModel!$EP$4:$EP$109=$B163),0),MATCH(CONCATENATE("FY ",RIGHT(BA$3,4)),DataModel!$ET$2:$FT$2,0))*$C163),INDEX(DataModel!$ET$4:$FT$109,MATCH(1,(DataModel!$EO$4:$EO$109=$A163)*(DataModel!$EP$4:$EP$109=$B163),0),MATCH(CONCATENATE("FY ",RIGHT(BA$3,4)),DataModel!$ET$2:$FT$2,0))*$C163,0)</f>
        <v>0</v>
      </c>
      <c r="BB163" s="117">
        <v>0</v>
      </c>
      <c r="BC163" s="118">
        <v>0</v>
      </c>
      <c r="BD163" s="118">
        <v>0</v>
      </c>
      <c r="BE163" s="119" cm="1">
        <f t="array" ref="BE163">IF(ISNUMBER(INDEX(DataModel!$ET$4:$FT$109,MATCH(1,(DataModel!$EO$4:$EO$109=$A163)*(DataModel!$EP$4:$EP$109=$B163),0),MATCH(CONCATENATE("FY ",RIGHT(BE$3,4)),DataModel!$ET$2:$FT$2,0))*$C163),INDEX(DataModel!$ET$4:$FT$109,MATCH(1,(DataModel!$EO$4:$EO$109=$A163)*(DataModel!$EP$4:$EP$109=$B163),0),MATCH(CONCATENATE("FY ",RIGHT(BE$3,4)),DataModel!$ET$2:$FT$2,0))*$C163,0)</f>
        <v>0</v>
      </c>
      <c r="BF163" s="117">
        <v>0</v>
      </c>
      <c r="BG163" s="118">
        <v>0</v>
      </c>
      <c r="BH163" s="118">
        <v>0</v>
      </c>
      <c r="BI163" s="119" cm="1">
        <f t="array" ref="BI163">IF(ISNUMBER(INDEX(DataModel!$ET$4:$FT$109,MATCH(1,(DataModel!$EO$4:$EO$109=$A163)*(DataModel!$EP$4:$EP$109=$B163),0),MATCH(CONCATENATE("FY ",RIGHT(BI$3,4)),DataModel!$ET$2:$FT$2,0))*$C163),INDEX(DataModel!$ET$4:$FT$109,MATCH(1,(DataModel!$EO$4:$EO$109=$A163)*(DataModel!$EP$4:$EP$109=$B163),0),MATCH(CONCATENATE("FY ",RIGHT(BI$3,4)),DataModel!$ET$2:$FT$2,0))*$C163,0)</f>
        <v>0</v>
      </c>
      <c r="BJ163" s="117">
        <v>0</v>
      </c>
      <c r="BK163" s="118">
        <v>0</v>
      </c>
      <c r="BL163" s="118">
        <v>0</v>
      </c>
      <c r="BM163" s="119" cm="1">
        <f t="array" ref="BM163">IF(ISNUMBER(INDEX(DataModel!$ET$4:$FT$109,MATCH(1,(DataModel!$EO$4:$EO$109=$A163)*(DataModel!$EP$4:$EP$109=$B163),0),MATCH(CONCATENATE("FY ",RIGHT(BM$3,4)),DataModel!$ET$2:$FT$2,0))*$C163),INDEX(DataModel!$ET$4:$FT$109,MATCH(1,(DataModel!$EO$4:$EO$109=$A163)*(DataModel!$EP$4:$EP$109=$B163),0),MATCH(CONCATENATE("FY ",RIGHT(BM$3,4)),DataModel!$ET$2:$FT$2,0))*$C163,0)</f>
        <v>0</v>
      </c>
      <c r="BN163" s="117">
        <v>0</v>
      </c>
      <c r="BO163" s="118">
        <v>0</v>
      </c>
      <c r="BP163" s="118">
        <v>0</v>
      </c>
      <c r="BQ163" s="119" cm="1">
        <f t="array" ref="BQ163">IF(ISNUMBER(INDEX(DataModel!$ET$4:$FT$109,MATCH(1,(DataModel!$EO$4:$EO$109=$A163)*(DataModel!$EP$4:$EP$109=$B163),0),MATCH(CONCATENATE("FY ",RIGHT(BQ$3,4)),DataModel!$ET$2:$FT$2,0))*$C163),INDEX(DataModel!$ET$4:$FT$109,MATCH(1,(DataModel!$EO$4:$EO$109=$A163)*(DataModel!$EP$4:$EP$109=$B163),0),MATCH(CONCATENATE("FY ",RIGHT(BQ$3,4)),DataModel!$ET$2:$FT$2,0))*$C163,0)</f>
        <v>0</v>
      </c>
      <c r="BR163" s="117">
        <v>0</v>
      </c>
      <c r="BS163" s="118">
        <v>0</v>
      </c>
      <c r="BT163" s="118">
        <v>0</v>
      </c>
      <c r="BU163" s="119" cm="1">
        <f t="array" ref="BU163">IF(ISNUMBER(INDEX(DataModel!$ET$4:$FT$109,MATCH(1,(DataModel!$EO$4:$EO$109=$A163)*(DataModel!$EP$4:$EP$109=$B163),0),MATCH(CONCATENATE("FY ",RIGHT(BU$3,4)),DataModel!$ET$2:$FT$2,0))*$C163),INDEX(DataModel!$ET$4:$FT$109,MATCH(1,(DataModel!$EO$4:$EO$109=$A163)*(DataModel!$EP$4:$EP$109=$B163),0),MATCH(CONCATENATE("FY ",RIGHT(BU$3,4)),DataModel!$ET$2:$FT$2,0))*$C163,0)</f>
        <v>0</v>
      </c>
      <c r="BV163" s="117">
        <v>0</v>
      </c>
      <c r="BW163" s="118">
        <v>0</v>
      </c>
      <c r="BX163" s="118">
        <v>0</v>
      </c>
      <c r="BY163" s="119" cm="1">
        <f t="array" ref="BY163">IF(ISNUMBER(INDEX(DataModel!$ET$4:$FT$109,MATCH(1,(DataModel!$EO$4:$EO$109=$A163)*(DataModel!$EP$4:$EP$109=$B163),0),MATCH(CONCATENATE("FY ",RIGHT(BY$3,4)),DataModel!$ET$2:$FT$2,0))*$C163),INDEX(DataModel!$ET$4:$FT$109,MATCH(1,(DataModel!$EO$4:$EO$109=$A163)*(DataModel!$EP$4:$EP$109=$B163),0),MATCH(CONCATENATE("FY ",RIGHT(BY$3,4)),DataModel!$ET$2:$FT$2,0))*$C163,0)</f>
        <v>0</v>
      </c>
      <c r="BZ163" s="117">
        <v>0</v>
      </c>
      <c r="CA163" s="118">
        <v>0</v>
      </c>
      <c r="CB163" s="118">
        <v>0</v>
      </c>
      <c r="CC163" s="119" cm="1">
        <f t="array" ref="CC163">IF(ISNUMBER(INDEX(DataModel!$ET$4:$FT$109,MATCH(1,(DataModel!$EO$4:$EO$109=$A163)*(DataModel!$EP$4:$EP$109=$B163),0),MATCH(CONCATENATE("FY ",RIGHT(CC$3,4)),DataModel!$ET$2:$FT$2,0))*$C163),INDEX(DataModel!$ET$4:$FT$109,MATCH(1,(DataModel!$EO$4:$EO$109=$A163)*(DataModel!$EP$4:$EP$109=$B163),0),MATCH(CONCATENATE("FY ",RIGHT(CC$3,4)),DataModel!$ET$2:$FT$2,0))*$C163,0)</f>
        <v>0</v>
      </c>
      <c r="CD163" s="117">
        <v>0</v>
      </c>
      <c r="CE163" s="118">
        <v>0</v>
      </c>
      <c r="CF163" s="118">
        <v>0</v>
      </c>
      <c r="CG163" s="119" cm="1">
        <f t="array" ref="CG163">IF(ISNUMBER(INDEX(DataModel!$ET$4:$FT$109,MATCH(1,(DataModel!$EO$4:$EO$109=$A163)*(DataModel!$EP$4:$EP$109=$B163),0),MATCH(CONCATENATE("FY ",RIGHT(CG$3,4)),DataModel!$ET$2:$FT$2,0))*$C163),INDEX(DataModel!$ET$4:$FT$109,MATCH(1,(DataModel!$EO$4:$EO$109=$A163)*(DataModel!$EP$4:$EP$109=$B163),0),MATCH(CONCATENATE("FY ",RIGHT(CG$3,4)),DataModel!$ET$2:$FT$2,0))*$C163,0)</f>
        <v>0</v>
      </c>
      <c r="CH163" s="117">
        <v>0</v>
      </c>
      <c r="CI163" s="118">
        <v>0</v>
      </c>
      <c r="CJ163" s="118">
        <v>0</v>
      </c>
      <c r="CK163" s="119" cm="1">
        <f t="array" ref="CK163">IF(ISNUMBER(INDEX(DataModel!$ET$4:$FT$109,MATCH(1,(DataModel!$EO$4:$EO$109=$A163)*(DataModel!$EP$4:$EP$109=$B163),0),MATCH(CONCATENATE("FY ",RIGHT(CK$3,4)),DataModel!$ET$2:$FT$2,0))*$C163),INDEX(DataModel!$ET$4:$FT$109,MATCH(1,(DataModel!$EO$4:$EO$109=$A163)*(DataModel!$EP$4:$EP$109=$B163),0),MATCH(CONCATENATE("FY ",RIGHT(CK$3,4)),DataModel!$ET$2:$FT$2,0))*$C163,0)</f>
        <v>0</v>
      </c>
      <c r="CL163" s="117">
        <v>0</v>
      </c>
      <c r="CM163" s="118">
        <v>0</v>
      </c>
      <c r="CN163" s="118">
        <v>0</v>
      </c>
      <c r="CO163" s="119" cm="1">
        <f t="array" ref="CO163">IF(ISNUMBER(INDEX(DataModel!$ET$4:$FT$109,MATCH(1,(DataModel!$EO$4:$EO$109=$A163)*(DataModel!$EP$4:$EP$109=$B163),0),MATCH(CONCATENATE("FY ",RIGHT(CO$3,4)),DataModel!$ET$2:$FT$2,0))*$C163),INDEX(DataModel!$ET$4:$FT$109,MATCH(1,(DataModel!$EO$4:$EO$109=$A163)*(DataModel!$EP$4:$EP$109=$B163),0),MATCH(CONCATENATE("FY ",RIGHT(CO$3,4)),DataModel!$ET$2:$FT$2,0))*$C163,0)</f>
        <v>0</v>
      </c>
      <c r="CP163" s="117">
        <v>0</v>
      </c>
      <c r="CQ163" s="118">
        <v>0</v>
      </c>
      <c r="CR163" s="118">
        <v>0</v>
      </c>
      <c r="CS163" s="119" cm="1">
        <f t="array" ref="CS163">IF(ISNUMBER(INDEX(DataModel!$ET$4:$FT$109,MATCH(1,(DataModel!$EO$4:$EO$109=$A163)*(DataModel!$EP$4:$EP$109=$B163),0),MATCH(CONCATENATE("FY ",RIGHT(CS$3,4)),DataModel!$ET$2:$FT$2,0))*$C163),INDEX(DataModel!$ET$4:$FT$109,MATCH(1,(DataModel!$EO$4:$EO$109=$A163)*(DataModel!$EP$4:$EP$109=$B163),0),MATCH(CONCATENATE("FY ",RIGHT(CS$3,4)),DataModel!$ET$2:$FT$2,0))*$C163,0)</f>
        <v>0</v>
      </c>
      <c r="CT163" s="117">
        <v>0</v>
      </c>
      <c r="CU163" s="118">
        <v>0</v>
      </c>
      <c r="CV163" s="118">
        <v>0</v>
      </c>
      <c r="CW163" s="119" cm="1">
        <f t="array" ref="CW163">IF(ISNUMBER(INDEX(DataModel!$ET$4:$FT$109,MATCH(1,(DataModel!$EO$4:$EO$109=$A163)*(DataModel!$EP$4:$EP$109=$B163),0),MATCH(CONCATENATE("FY ",RIGHT(CW$3,4)),DataModel!$ET$2:$FT$2,0))*$C163),INDEX(DataModel!$ET$4:$FT$109,MATCH(1,(DataModel!$EO$4:$EO$109=$A163)*(DataModel!$EP$4:$EP$109=$B163),0),MATCH(CONCATENATE("FY ",RIGHT(CW$3,4)),DataModel!$ET$2:$FT$2,0))*$C163,0)</f>
        <v>0</v>
      </c>
      <c r="CX163" s="117">
        <v>0</v>
      </c>
      <c r="CY163" s="118">
        <v>0</v>
      </c>
      <c r="CZ163" s="118">
        <v>0</v>
      </c>
      <c r="DA163" s="119" cm="1">
        <f t="array" ref="DA163">IF(ISNUMBER(INDEX(DataModel!$ET$4:$FT$109,MATCH(1,(DataModel!$EO$4:$EO$109=$A163)*(DataModel!$EP$4:$EP$109=$B163),0),MATCH(CONCATENATE("FY ",RIGHT(DA$3,4)),DataModel!$ET$2:$FT$2,0))*$C163),INDEX(DataModel!$ET$4:$FT$109,MATCH(1,(DataModel!$EO$4:$EO$109=$A163)*(DataModel!$EP$4:$EP$109=$B163),0),MATCH(CONCATENATE("FY ",RIGHT(DA$3,4)),DataModel!$ET$2:$FT$2,0))*$C163,0)</f>
        <v>0</v>
      </c>
      <c r="DB163" s="117">
        <v>0</v>
      </c>
      <c r="DC163" s="118">
        <v>0</v>
      </c>
      <c r="DD163" s="118">
        <v>0</v>
      </c>
      <c r="DE163" s="119" cm="1">
        <f t="array" ref="DE163">IF(ISNUMBER(INDEX(DataModel!$ET$4:$FT$109,MATCH(1,(DataModel!$EO$4:$EO$109=$A163)*(DataModel!$EP$4:$EP$109=$B163),0),MATCH(CONCATENATE("FY ",RIGHT(DE$3,4)),DataModel!$ET$2:$FT$2,0))*$C163),INDEX(DataModel!$ET$4:$FT$109,MATCH(1,(DataModel!$EO$4:$EO$109=$A163)*(DataModel!$EP$4:$EP$109=$B163),0),MATCH(CONCATENATE("FY ",RIGHT(DE$3,4)),DataModel!$ET$2:$FT$2,0))*$C163,0)</f>
        <v>0</v>
      </c>
      <c r="DF163" s="117">
        <v>0</v>
      </c>
      <c r="DG163" s="118">
        <v>0</v>
      </c>
      <c r="DH163" s="118">
        <v>0</v>
      </c>
      <c r="DI163" s="119" cm="1">
        <f t="array" ref="DI163">IF(ISNUMBER(INDEX(DataModel!$ET$4:$FT$109,MATCH(1,(DataModel!$EO$4:$EO$109=$A163)*(DataModel!$EP$4:$EP$109=$B163),0),MATCH(CONCATENATE("FY ",RIGHT(DI$3,4)),DataModel!$ET$2:$FT$2,0))*$C163),INDEX(DataModel!$ET$4:$FT$109,MATCH(1,(DataModel!$EO$4:$EO$109=$A163)*(DataModel!$EP$4:$EP$109=$B163),0),MATCH(CONCATENATE("FY ",RIGHT(DI$3,4)),DataModel!$ET$2:$FT$2,0))*$C163,0)</f>
        <v>0</v>
      </c>
      <c r="DK163" s="69">
        <f t="shared" ref="DK163:EK163" ca="1" si="423">SUM(OFFSET($E163,,MATCH(DK$3,$F$5:$DI$5,0),,4))</f>
        <v>0</v>
      </c>
      <c r="DL163" s="69" t="e">
        <f t="shared" ca="1" si="423"/>
        <v>#N/A</v>
      </c>
      <c r="DM163" s="69" t="e">
        <f t="shared" ca="1" si="423"/>
        <v>#VALUE!</v>
      </c>
      <c r="DN163" s="69" t="e">
        <f t="shared" ca="1" si="423"/>
        <v>#VALUE!</v>
      </c>
      <c r="DO163" s="69" t="e">
        <f t="shared" ca="1" si="423"/>
        <v>#VALUE!</v>
      </c>
      <c r="DP163" s="69" t="e">
        <f t="shared" ca="1" si="423"/>
        <v>#VALUE!</v>
      </c>
      <c r="DQ163" s="69" t="e">
        <f t="shared" ca="1" si="423"/>
        <v>#VALUE!</v>
      </c>
      <c r="DR163" s="69" t="e">
        <f t="shared" ca="1" si="423"/>
        <v>#VALUE!</v>
      </c>
      <c r="DS163" s="69" t="e">
        <f t="shared" ca="1" si="423"/>
        <v>#VALUE!</v>
      </c>
      <c r="DT163" s="69" t="e">
        <f t="shared" ca="1" si="423"/>
        <v>#VALUE!</v>
      </c>
      <c r="DU163" s="69" t="e">
        <f t="shared" ca="1" si="423"/>
        <v>#VALUE!</v>
      </c>
      <c r="DV163" s="69" t="e">
        <f t="shared" ca="1" si="423"/>
        <v>#VALUE!</v>
      </c>
      <c r="DW163" s="69" t="e">
        <f t="shared" ca="1" si="423"/>
        <v>#VALUE!</v>
      </c>
      <c r="DX163" s="69" t="e">
        <f t="shared" ca="1" si="423"/>
        <v>#VALUE!</v>
      </c>
      <c r="DY163" s="69" t="e">
        <f t="shared" ca="1" si="423"/>
        <v>#VALUE!</v>
      </c>
      <c r="DZ163" s="69" t="e">
        <f t="shared" ca="1" si="423"/>
        <v>#VALUE!</v>
      </c>
      <c r="EA163" s="69" t="e">
        <f t="shared" ca="1" si="423"/>
        <v>#VALUE!</v>
      </c>
      <c r="EB163" s="69" t="e">
        <f t="shared" ca="1" si="423"/>
        <v>#VALUE!</v>
      </c>
      <c r="EC163" s="69" t="e">
        <f t="shared" ca="1" si="423"/>
        <v>#VALUE!</v>
      </c>
      <c r="ED163" s="69" t="e">
        <f t="shared" ca="1" si="423"/>
        <v>#VALUE!</v>
      </c>
      <c r="EE163" s="69" t="e">
        <f t="shared" ca="1" si="423"/>
        <v>#VALUE!</v>
      </c>
      <c r="EF163" s="69" t="e">
        <f t="shared" ca="1" si="423"/>
        <v>#VALUE!</v>
      </c>
      <c r="EG163" s="69" t="e">
        <f t="shared" ca="1" si="423"/>
        <v>#VALUE!</v>
      </c>
      <c r="EH163" s="69" t="e">
        <f t="shared" ca="1" si="423"/>
        <v>#VALUE!</v>
      </c>
      <c r="EI163" s="69" t="e">
        <f t="shared" ca="1" si="423"/>
        <v>#VALUE!</v>
      </c>
      <c r="EJ163" s="69" t="e">
        <f t="shared" ca="1" si="423"/>
        <v>#VALUE!</v>
      </c>
      <c r="EK163" s="69" t="e">
        <f t="shared" ca="1" si="423"/>
        <v>#VALUE!</v>
      </c>
    </row>
    <row r="164" spans="1:141" outlineLevel="1" x14ac:dyDescent="0.25">
      <c r="A164" s="90"/>
      <c r="B164" s="90"/>
      <c r="C164" s="90"/>
      <c r="D164" s="90"/>
      <c r="F164" s="100"/>
      <c r="I164" s="101"/>
      <c r="J164" s="100"/>
      <c r="M164" s="101"/>
      <c r="N164" s="100"/>
      <c r="Q164" s="101"/>
      <c r="R164" s="100"/>
      <c r="U164" s="101"/>
      <c r="V164" s="100"/>
      <c r="Y164" s="101"/>
      <c r="Z164" s="100"/>
      <c r="AC164" s="101"/>
      <c r="AD164" s="100"/>
      <c r="AG164" s="101"/>
      <c r="AH164" s="100"/>
      <c r="AK164" s="101"/>
      <c r="AL164" s="100"/>
      <c r="AO164" s="101"/>
      <c r="AP164" s="100"/>
      <c r="AS164" s="101"/>
      <c r="AT164" s="100"/>
      <c r="AW164" s="101"/>
      <c r="AX164" s="100"/>
      <c r="BA164" s="101"/>
      <c r="BB164" s="100"/>
      <c r="BE164" s="101"/>
      <c r="BF164" s="100"/>
      <c r="BI164" s="101"/>
      <c r="BJ164" s="100"/>
      <c r="BM164" s="101"/>
      <c r="BN164" s="100"/>
      <c r="BQ164" s="101"/>
      <c r="BR164" s="100"/>
      <c r="BU164" s="101"/>
      <c r="BV164" s="100"/>
      <c r="BY164" s="101"/>
      <c r="BZ164" s="100"/>
      <c r="CC164" s="101"/>
      <c r="CD164" s="100"/>
      <c r="CG164" s="101"/>
      <c r="CH164" s="100"/>
      <c r="CK164" s="101"/>
      <c r="CL164" s="100"/>
      <c r="CO164" s="101"/>
      <c r="CP164" s="100"/>
      <c r="CS164" s="101"/>
      <c r="CT164" s="100"/>
      <c r="CW164" s="101"/>
      <c r="CX164" s="100"/>
      <c r="DA164" s="101"/>
      <c r="DB164" s="100"/>
      <c r="DE164" s="101"/>
      <c r="DF164" s="100"/>
      <c r="DI164" s="101"/>
    </row>
    <row r="165" spans="1:141" outlineLevel="1" x14ac:dyDescent="0.25">
      <c r="A165" s="90" t="s">
        <v>132</v>
      </c>
      <c r="B165" s="90" t="s">
        <v>89</v>
      </c>
      <c r="C165" s="111">
        <f>$C$6</f>
        <v>9.9999999999999995E-7</v>
      </c>
      <c r="D165" s="90"/>
      <c r="E165" t="str">
        <f>CONCATENATE(E160," - history")</f>
        <v>Gross profit - history</v>
      </c>
      <c r="F165" s="113" t="str" cm="1">
        <f t="array" aca="1" ref="F165" ca="1">IF(AND(F$4="A",ISNUMBER(DataModel!F$4)),INDEX(DataModel!$F$4:$BA$109,MATCH(1,(DataModel!$A$4:$A$109=$A165)*(DataModel!$B$4:$B$109=$B165),0),MATCH(F$3,DataModel!$F$2:$BA$2,0))*$C165,"")</f>
        <v/>
      </c>
      <c r="G165" s="69" t="str" cm="1">
        <f t="array" aca="1" ref="G165" ca="1">IF(AND(G$4="A",ISNUMBER(DataModel!G$4)),INDEX(DataModel!$F$4:$BA$109,MATCH(1,(DataModel!$A$4:$A$109=$A165)*(DataModel!$B$4:$B$109=$B165),0),MATCH(G$3,DataModel!$F$2:$BA$2,0))*$C165,"")</f>
        <v/>
      </c>
      <c r="H165" s="69" t="str" cm="1">
        <f t="array" aca="1" ref="H165" ca="1">IF(AND(H$4="A",ISNUMBER(DataModel!H$4)),INDEX(DataModel!$F$4:$BA$109,MATCH(1,(DataModel!$A$4:$A$109=$A165)*(DataModel!$B$4:$B$109=$B165),0),MATCH(H$3,DataModel!$F$2:$BA$2,0))*$C165,"")</f>
        <v/>
      </c>
      <c r="I165" s="114" t="str" cm="1">
        <f t="array" aca="1" ref="I165" ca="1">IF(AND(I$4="A",ISNUMBER(DataModel!I$4)),INDEX(DataModel!$F$4:$BA$109,MATCH(1,(DataModel!$A$4:$A$109=$A165)*(DataModel!$B$4:$B$109=$B165),0),MATCH(I$3,DataModel!$F$2:$BA$2,0))*$C165,"")</f>
        <v/>
      </c>
      <c r="J165" s="113" t="str" cm="1">
        <f t="array" aca="1" ref="J165" ca="1">IF(AND(J$4="A",ISNUMBER(DataModel!J$4)),INDEX(DataModel!$F$4:$BA$109,MATCH(1,(DataModel!$A$4:$A$109=$A165)*(DataModel!$B$4:$B$109=$B165),0),MATCH(J$3,DataModel!$F$2:$BA$2,0))*$C165,"")</f>
        <v/>
      </c>
      <c r="K165" s="69" t="str" cm="1">
        <f t="array" aca="1" ref="K165" ca="1">IF(AND(K$4="A",ISNUMBER(DataModel!K$4)),INDEX(DataModel!$F$4:$BA$109,MATCH(1,(DataModel!$A$4:$A$109=$A165)*(DataModel!$B$4:$B$109=$B165),0),MATCH(K$3,DataModel!$F$2:$BA$2,0))*$C165,"")</f>
        <v/>
      </c>
      <c r="L165" s="69" t="str" cm="1">
        <f t="array" aca="1" ref="L165" ca="1">IF(AND(L$4="A",ISNUMBER(DataModel!L$4)),INDEX(DataModel!$F$4:$BA$109,MATCH(1,(DataModel!$A$4:$A$109=$A165)*(DataModel!$B$4:$B$109=$B165),0),MATCH(L$3,DataModel!$F$2:$BA$2,0))*$C165,"")</f>
        <v/>
      </c>
      <c r="M165" s="114" t="str" cm="1">
        <f t="array" aca="1" ref="M165" ca="1">IF(AND(M$4="A",ISNUMBER(DataModel!M$4)),INDEX(DataModel!$F$4:$BA$109,MATCH(1,(DataModel!$A$4:$A$109=$A165)*(DataModel!$B$4:$B$109=$B165),0),MATCH(M$3,DataModel!$F$2:$BA$2,0))*$C165,"")</f>
        <v/>
      </c>
      <c r="N165" s="113" t="str" cm="1">
        <f t="array" aca="1" ref="N165" ca="1">IF(AND(N$4="A",ISNUMBER(DataModel!N$4)),INDEX(DataModel!$F$4:$BA$109,MATCH(1,(DataModel!$A$4:$A$109=$A165)*(DataModel!$B$4:$B$109=$B165),0),MATCH(N$3,DataModel!$F$2:$BA$2,0))*$C165,"")</f>
        <v/>
      </c>
      <c r="O165" s="69" t="str" cm="1">
        <f t="array" aca="1" ref="O165" ca="1">IF(AND(O$4="A",ISNUMBER(DataModel!O$4)),INDEX(DataModel!$F$4:$BA$109,MATCH(1,(DataModel!$A$4:$A$109=$A165)*(DataModel!$B$4:$B$109=$B165),0),MATCH(O$3,DataModel!$F$2:$BA$2,0))*$C165,"")</f>
        <v/>
      </c>
      <c r="P165" s="69" t="str" cm="1">
        <f t="array" aca="1" ref="P165" ca="1">IF(AND(P$4="A",ISNUMBER(DataModel!P$4)),INDEX(DataModel!$F$4:$BA$109,MATCH(1,(DataModel!$A$4:$A$109=$A165)*(DataModel!$B$4:$B$109=$B165),0),MATCH(P$3,DataModel!$F$2:$BA$2,0))*$C165,"")</f>
        <v/>
      </c>
      <c r="Q165" s="114" t="str" cm="1">
        <f t="array" aca="1" ref="Q165" ca="1">IF(AND(Q$4="A",ISNUMBER(DataModel!Q$4)),INDEX(DataModel!$F$4:$BA$109,MATCH(1,(DataModel!$A$4:$A$109=$A165)*(DataModel!$B$4:$B$109=$B165),0),MATCH(Q$3,DataModel!$F$2:$BA$2,0))*$C165,"")</f>
        <v/>
      </c>
      <c r="R165" s="113" t="str" cm="1">
        <f t="array" aca="1" ref="R165" ca="1">IF(AND(R$4="A",ISNUMBER(DataModel!R$4)),INDEX(DataModel!$F$4:$BA$109,MATCH(1,(DataModel!$A$4:$A$109=$A165)*(DataModel!$B$4:$B$109=$B165),0),MATCH(R$3,DataModel!$F$2:$BA$2,0))*$C165,"")</f>
        <v/>
      </c>
      <c r="S165" s="69" t="str" cm="1">
        <f t="array" aca="1" ref="S165" ca="1">IF(AND(S$4="A",ISNUMBER(DataModel!S$4)),INDEX(DataModel!$F$4:$BA$109,MATCH(1,(DataModel!$A$4:$A$109=$A165)*(DataModel!$B$4:$B$109=$B165),0),MATCH(S$3,DataModel!$F$2:$BA$2,0))*$C165,"")</f>
        <v/>
      </c>
      <c r="T165" s="69" t="str" cm="1">
        <f t="array" aca="1" ref="T165" ca="1">IF(AND(T$4="A",ISNUMBER(DataModel!T$4)),INDEX(DataModel!$F$4:$BA$109,MATCH(1,(DataModel!$A$4:$A$109=$A165)*(DataModel!$B$4:$B$109=$B165),0),MATCH(T$3,DataModel!$F$2:$BA$2,0))*$C165,"")</f>
        <v/>
      </c>
      <c r="U165" s="114" t="str" cm="1">
        <f t="array" aca="1" ref="U165" ca="1">IF(AND(U$4="A",ISNUMBER(DataModel!U$4)),INDEX(DataModel!$F$4:$BA$109,MATCH(1,(DataModel!$A$4:$A$109=$A165)*(DataModel!$B$4:$B$109=$B165),0),MATCH(U$3,DataModel!$F$2:$BA$2,0))*$C165,"")</f>
        <v/>
      </c>
      <c r="V165" s="113" t="str" cm="1">
        <f t="array" aca="1" ref="V165" ca="1">IF(AND(V$4="A",ISNUMBER(DataModel!V$4)),INDEX(DataModel!$F$4:$BA$109,MATCH(1,(DataModel!$A$4:$A$109=$A165)*(DataModel!$B$4:$B$109=$B165),0),MATCH(V$3,DataModel!$F$2:$BA$2,0))*$C165,"")</f>
        <v/>
      </c>
      <c r="W165" s="69" t="str" cm="1">
        <f t="array" aca="1" ref="W165" ca="1">IF(AND(W$4="A",ISNUMBER(DataModel!W$4)),INDEX(DataModel!$F$4:$BA$109,MATCH(1,(DataModel!$A$4:$A$109=$A165)*(DataModel!$B$4:$B$109=$B165),0),MATCH(W$3,DataModel!$F$2:$BA$2,0))*$C165,"")</f>
        <v/>
      </c>
      <c r="X165" s="69" t="str" cm="1">
        <f t="array" aca="1" ref="X165" ca="1">IF(AND(X$4="A",ISNUMBER(DataModel!X$4)),INDEX(DataModel!$F$4:$BA$109,MATCH(1,(DataModel!$A$4:$A$109=$A165)*(DataModel!$B$4:$B$109=$B165),0),MATCH(X$3,DataModel!$F$2:$BA$2,0))*$C165,"")</f>
        <v/>
      </c>
      <c r="Y165" s="114" t="str" cm="1">
        <f t="array" aca="1" ref="Y165" ca="1">IF(AND(Y$4="A",ISNUMBER(DataModel!Y$4)),INDEX(DataModel!$F$4:$BA$109,MATCH(1,(DataModel!$A$4:$A$109=$A165)*(DataModel!$B$4:$B$109=$B165),0),MATCH(Y$3,DataModel!$F$2:$BA$2,0))*$C165,"")</f>
        <v/>
      </c>
      <c r="Z165" s="113" t="str" cm="1">
        <f t="array" aca="1" ref="Z165" ca="1">IF(AND(Z$4="A",ISNUMBER(DataModel!Z$4)),INDEX(DataModel!$F$4:$BA$109,MATCH(1,(DataModel!$A$4:$A$109=$A165)*(DataModel!$B$4:$B$109=$B165),0),MATCH(Z$3,DataModel!$F$2:$BA$2,0))*$C165,"")</f>
        <v/>
      </c>
      <c r="AA165" s="69" t="str" cm="1">
        <f t="array" aca="1" ref="AA165" ca="1">IF(AND(AA$4="A",ISNUMBER(DataModel!AA$4)),INDEX(DataModel!$F$4:$BA$109,MATCH(1,(DataModel!$A$4:$A$109=$A165)*(DataModel!$B$4:$B$109=$B165),0),MATCH(AA$3,DataModel!$F$2:$BA$2,0))*$C165,"")</f>
        <v/>
      </c>
      <c r="AB165" s="69" t="str" cm="1">
        <f t="array" aca="1" ref="AB165" ca="1">IF(AND(AB$4="A",ISNUMBER(DataModel!AB$4)),INDEX(DataModel!$F$4:$BA$109,MATCH(1,(DataModel!$A$4:$A$109=$A165)*(DataModel!$B$4:$B$109=$B165),0),MATCH(AB$3,DataModel!$F$2:$BA$2,0))*$C165,"")</f>
        <v/>
      </c>
      <c r="AC165" s="114" t="str" cm="1">
        <f t="array" aca="1" ref="AC165" ca="1">IF(AND(AC$4="A",ISNUMBER(DataModel!AC$4)),INDEX(DataModel!$F$4:$BA$109,MATCH(1,(DataModel!$A$4:$A$109=$A165)*(DataModel!$B$4:$B$109=$B165),0),MATCH(AC$3,DataModel!$F$2:$BA$2,0))*$C165,"")</f>
        <v/>
      </c>
      <c r="AD165" s="113" t="str" cm="1">
        <f t="array" aca="1" ref="AD165" ca="1">IF(AND(AD$4="A",ISNUMBER(DataModel!AD$4)),INDEX(DataModel!$F$4:$BA$109,MATCH(1,(DataModel!$A$4:$A$109=$A165)*(DataModel!$B$4:$B$109=$B165),0),MATCH(AD$3,DataModel!$F$2:$BA$2,0))*$C165,"")</f>
        <v/>
      </c>
      <c r="AE165" s="69" t="str" cm="1">
        <f t="array" aca="1" ref="AE165" ca="1">IF(AND(AE$4="A",ISNUMBER(DataModel!AE$4)),INDEX(DataModel!$F$4:$BA$109,MATCH(1,(DataModel!$A$4:$A$109=$A165)*(DataModel!$B$4:$B$109=$B165),0),MATCH(AE$3,DataModel!$F$2:$BA$2,0))*$C165,"")</f>
        <v/>
      </c>
      <c r="AF165" s="69" t="str" cm="1">
        <f t="array" aca="1" ref="AF165" ca="1">IF(AND(AF$4="A",ISNUMBER(DataModel!AF$4)),INDEX(DataModel!$F$4:$BA$109,MATCH(1,(DataModel!$A$4:$A$109=$A165)*(DataModel!$B$4:$B$109=$B165),0),MATCH(AF$3,DataModel!$F$2:$BA$2,0))*$C165,"")</f>
        <v/>
      </c>
      <c r="AG165" s="114" t="str" cm="1">
        <f t="array" aca="1" ref="AG165" ca="1">IF(AND(AG$4="A",ISNUMBER(DataModel!AG$4)),INDEX(DataModel!$F$4:$BA$109,MATCH(1,(DataModel!$A$4:$A$109=$A165)*(DataModel!$B$4:$B$109=$B165),0),MATCH(AG$3,DataModel!$F$2:$BA$2,0))*$C165,"")</f>
        <v/>
      </c>
      <c r="AH165" s="113" t="str" cm="1">
        <f t="array" aca="1" ref="AH165" ca="1">IF(AND(AH$4="A",ISNUMBER(DataModel!AH$4)),INDEX(DataModel!$F$4:$BA$109,MATCH(1,(DataModel!$A$4:$A$109=$A165)*(DataModel!$B$4:$B$109=$B165),0),MATCH(AH$3,DataModel!$F$2:$BA$2,0))*$C165,"")</f>
        <v/>
      </c>
      <c r="AI165" s="69" t="str" cm="1">
        <f t="array" aca="1" ref="AI165" ca="1">IF(AND(AI$4="A",ISNUMBER(DataModel!AI$4)),INDEX(DataModel!$F$4:$BA$109,MATCH(1,(DataModel!$A$4:$A$109=$A165)*(DataModel!$B$4:$B$109=$B165),0),MATCH(AI$3,DataModel!$F$2:$BA$2,0))*$C165,"")</f>
        <v/>
      </c>
      <c r="AJ165" s="69" t="str" cm="1">
        <f t="array" aca="1" ref="AJ165" ca="1">IF(AND(AJ$4="A",ISNUMBER(DataModel!AJ$4)),INDEX(DataModel!$F$4:$BA$109,MATCH(1,(DataModel!$A$4:$A$109=$A165)*(DataModel!$B$4:$B$109=$B165),0),MATCH(AJ$3,DataModel!$F$2:$BA$2,0))*$C165,"")</f>
        <v/>
      </c>
      <c r="AK165" s="114" t="str" cm="1">
        <f t="array" aca="1" ref="AK165" ca="1">IF(AND(AK$4="A",ISNUMBER(DataModel!AK$4)),INDEX(DataModel!$F$4:$BA$109,MATCH(1,(DataModel!$A$4:$A$109=$A165)*(DataModel!$B$4:$B$109=$B165),0),MATCH(AK$3,DataModel!$F$2:$BA$2,0))*$C165,"")</f>
        <v/>
      </c>
      <c r="AL165" s="113" t="str" cm="1">
        <f t="array" aca="1" ref="AL165" ca="1">IF(AND(AL$4="A",ISNUMBER(DataModel!AL$4)),INDEX(DataModel!$F$4:$BA$109,MATCH(1,(DataModel!$A$4:$A$109=$A165)*(DataModel!$B$4:$B$109=$B165),0),MATCH(AL$3,DataModel!$F$2:$BA$2,0))*$C165,"")</f>
        <v/>
      </c>
      <c r="AM165" s="69" t="str" cm="1">
        <f t="array" aca="1" ref="AM165" ca="1">IF(AND(AM$4="A",ISNUMBER(DataModel!AM$4)),INDEX(DataModel!$F$4:$BA$109,MATCH(1,(DataModel!$A$4:$A$109=$A165)*(DataModel!$B$4:$B$109=$B165),0),MATCH(AM$3,DataModel!$F$2:$BA$2,0))*$C165,"")</f>
        <v/>
      </c>
      <c r="AN165" s="69" t="str" cm="1">
        <f t="array" aca="1" ref="AN165" ca="1">IF(AND(AN$4="A",ISNUMBER(DataModel!AN$4)),INDEX(DataModel!$F$4:$BA$109,MATCH(1,(DataModel!$A$4:$A$109=$A165)*(DataModel!$B$4:$B$109=$B165),0),MATCH(AN$3,DataModel!$F$2:$BA$2,0))*$C165,"")</f>
        <v/>
      </c>
      <c r="AO165" s="114" t="str" cm="1">
        <f t="array" aca="1" ref="AO165" ca="1">IF(AND(AO$4="A",ISNUMBER(DataModel!AO$4)),INDEX(DataModel!$F$4:$BA$109,MATCH(1,(DataModel!$A$4:$A$109=$A165)*(DataModel!$B$4:$B$109=$B165),0),MATCH(AO$3,DataModel!$F$2:$BA$2,0))*$C165,"")</f>
        <v/>
      </c>
      <c r="AP165" s="113" t="str" cm="1">
        <f t="array" aca="1" ref="AP165" ca="1">IF(AND(AP$4="A",ISNUMBER(DataModel!AP$4)),INDEX(DataModel!$F$4:$BA$109,MATCH(1,(DataModel!$A$4:$A$109=$A165)*(DataModel!$B$4:$B$109=$B165),0),MATCH(AP$3,DataModel!$F$2:$BA$2,0))*$C165,"")</f>
        <v/>
      </c>
      <c r="AQ165" s="69" t="str" cm="1">
        <f t="array" aca="1" ref="AQ165" ca="1">IF(AND(AQ$4="A",ISNUMBER(DataModel!AQ$4)),INDEX(DataModel!$F$4:$BA$109,MATCH(1,(DataModel!$A$4:$A$109=$A165)*(DataModel!$B$4:$B$109=$B165),0),MATCH(AQ$3,DataModel!$F$2:$BA$2,0))*$C165,"")</f>
        <v/>
      </c>
      <c r="AR165" s="69" t="str" cm="1">
        <f t="array" aca="1" ref="AR165" ca="1">IF(AND(AR$4="A",ISNUMBER(DataModel!AR$4)),INDEX(DataModel!$F$4:$BA$109,MATCH(1,(DataModel!$A$4:$A$109=$A165)*(DataModel!$B$4:$B$109=$B165),0),MATCH(AR$3,DataModel!$F$2:$BA$2,0))*$C165,"")</f>
        <v/>
      </c>
      <c r="AS165" s="114" t="str" cm="1">
        <f t="array" aca="1" ref="AS165" ca="1">IF(AND(AS$4="A",ISNUMBER(DataModel!AS$4)),INDEX(DataModel!$F$4:$BA$109,MATCH(1,(DataModel!$A$4:$A$109=$A165)*(DataModel!$B$4:$B$109=$B165),0),MATCH(AS$3,DataModel!$F$2:$BA$2,0))*$C165,"")</f>
        <v/>
      </c>
      <c r="AT165" s="113" t="e" cm="1">
        <f t="array" aca="1" ref="AT165" ca="1">IF(AND(AT$4="A",ISNUMBER(DataModel!AT$4)),INDEX(DataModel!$F$4:$BA$109,MATCH(1,(DataModel!$A$4:$A$109=$A165)*(DataModel!$B$4:$B$109=$B165),0),MATCH(AT$3,DataModel!$F$2:$BA$2,0))*$C165,"")</f>
        <v>#VALUE!</v>
      </c>
      <c r="AU165" s="69" t="e" cm="1">
        <f t="array" aca="1" ref="AU165" ca="1">IF(AND(AU$4="A",ISNUMBER(DataModel!AU$4)),INDEX(DataModel!$F$4:$BA$109,MATCH(1,(DataModel!$A$4:$A$109=$A165)*(DataModel!$B$4:$B$109=$B165),0),MATCH(AU$3,DataModel!$F$2:$BA$2,0))*$C165,"")</f>
        <v>#VALUE!</v>
      </c>
      <c r="AV165" s="69" t="e" cm="1">
        <f t="array" aca="1" ref="AV165" ca="1">IF(AND(AV$4="A",ISNUMBER(DataModel!AV$4)),INDEX(DataModel!$F$4:$BA$109,MATCH(1,(DataModel!$A$4:$A$109=$A165)*(DataModel!$B$4:$B$109=$B165),0),MATCH(AV$3,DataModel!$F$2:$BA$2,0))*$C165,"")</f>
        <v>#VALUE!</v>
      </c>
      <c r="AW165" s="114" t="e" cm="1">
        <f t="array" aca="1" ref="AW165" ca="1">IF(AND(AW$4="A",ISNUMBER(DataModel!AW$4)),INDEX(DataModel!$F$4:$BA$109,MATCH(1,(DataModel!$A$4:$A$109=$A165)*(DataModel!$B$4:$B$109=$B165),0),MATCH(AW$3,DataModel!$F$2:$BA$2,0))*$C165,"")</f>
        <v>#VALUE!</v>
      </c>
      <c r="AX165" s="113" t="e" cm="1">
        <f t="array" aca="1" ref="AX165" ca="1">IF(AND(AX$4="A",ISNUMBER(DataModel!AX$4)),INDEX(DataModel!$F$4:$BA$109,MATCH(1,(DataModel!$A$4:$A$109=$A165)*(DataModel!$B$4:$B$109=$B165),0),MATCH(AX$3,DataModel!$F$2:$BA$2,0))*$C165,"")</f>
        <v>#VALUE!</v>
      </c>
      <c r="AY165" s="69" t="e" cm="1">
        <f t="array" aca="1" ref="AY165" ca="1">IF(AND(AY$4="A",ISNUMBER(DataModel!AY$4)),INDEX(DataModel!$F$4:$BA$109,MATCH(1,(DataModel!$A$4:$A$109=$A165)*(DataModel!$B$4:$B$109=$B165),0),MATCH(AY$3,DataModel!$F$2:$BA$2,0))*$C165,"")</f>
        <v>#VALUE!</v>
      </c>
      <c r="AZ165" s="69" t="e" cm="1">
        <f t="array" aca="1" ref="AZ165" ca="1">IF(AND(AZ$4="A",ISNUMBER(DataModel!AZ$4)),INDEX(DataModel!$F$4:$BA$109,MATCH(1,(DataModel!$A$4:$A$109=$A165)*(DataModel!$B$4:$B$109=$B165),0),MATCH(AZ$3,DataModel!$F$2:$BA$2,0))*$C165,"")</f>
        <v>#VALUE!</v>
      </c>
      <c r="BA165" s="114" t="e" cm="1">
        <f t="array" aca="1" ref="BA165" ca="1">IF(AND(BA$4="A",ISNUMBER(DataModel!BA$4)),INDEX(DataModel!$F$4:$BA$109,MATCH(1,(DataModel!$A$4:$A$109=$A165)*(DataModel!$B$4:$B$109=$B165),0),MATCH(BA$3,DataModel!$F$2:$BA$2,0))*$C165,"")</f>
        <v>#VALUE!</v>
      </c>
      <c r="BB165" s="113"/>
      <c r="BC165" s="69"/>
      <c r="BD165" s="69"/>
      <c r="BE165" s="114"/>
      <c r="BF165" s="113"/>
      <c r="BG165" s="69"/>
      <c r="BH165" s="69"/>
      <c r="BI165" s="114"/>
      <c r="BJ165" s="113"/>
      <c r="BK165" s="69"/>
      <c r="BL165" s="69"/>
      <c r="BM165" s="114"/>
      <c r="BN165" s="113"/>
      <c r="BO165" s="69"/>
      <c r="BP165" s="69"/>
      <c r="BQ165" s="114"/>
      <c r="BR165" s="113"/>
      <c r="BS165" s="69"/>
      <c r="BT165" s="69"/>
      <c r="BU165" s="114"/>
      <c r="BV165" s="113"/>
      <c r="BW165" s="69"/>
      <c r="BX165" s="69"/>
      <c r="BY165" s="114"/>
      <c r="BZ165" s="113"/>
      <c r="CA165" s="69"/>
      <c r="CB165" s="69"/>
      <c r="CC165" s="114"/>
      <c r="CD165" s="113"/>
      <c r="CE165" s="69"/>
      <c r="CF165" s="69"/>
      <c r="CG165" s="114"/>
      <c r="CH165" s="113"/>
      <c r="CI165" s="69"/>
      <c r="CJ165" s="69"/>
      <c r="CK165" s="114"/>
      <c r="CL165" s="113"/>
      <c r="CM165" s="69"/>
      <c r="CN165" s="69"/>
      <c r="CO165" s="114"/>
      <c r="CP165" s="113"/>
      <c r="CQ165" s="69"/>
      <c r="CR165" s="69"/>
      <c r="CS165" s="114"/>
      <c r="CT165" s="113"/>
      <c r="CU165" s="69"/>
      <c r="CV165" s="69"/>
      <c r="CW165" s="114"/>
      <c r="CX165" s="113"/>
      <c r="CY165" s="69"/>
      <c r="CZ165" s="69"/>
      <c r="DA165" s="114"/>
      <c r="DB165" s="113"/>
      <c r="DC165" s="69"/>
      <c r="DD165" s="69"/>
      <c r="DE165" s="114"/>
      <c r="DF165" s="113"/>
      <c r="DG165" s="69"/>
      <c r="DH165" s="69"/>
      <c r="DI165" s="114"/>
      <c r="DK165" s="69">
        <f t="shared" ref="DK165:EK165" ca="1" si="424">SUM(OFFSET($E165,,MATCH(DK$3,$F$5:$DI$5,0),,4))</f>
        <v>0</v>
      </c>
      <c r="DL165" s="69" t="e">
        <f t="shared" ca="1" si="424"/>
        <v>#N/A</v>
      </c>
      <c r="DM165" s="69" t="e">
        <f t="shared" ca="1" si="424"/>
        <v>#VALUE!</v>
      </c>
      <c r="DN165" s="69" t="e">
        <f t="shared" ca="1" si="424"/>
        <v>#VALUE!</v>
      </c>
      <c r="DO165" s="69" t="e">
        <f t="shared" ca="1" si="424"/>
        <v>#VALUE!</v>
      </c>
      <c r="DP165" s="69" t="e">
        <f t="shared" ca="1" si="424"/>
        <v>#VALUE!</v>
      </c>
      <c r="DQ165" s="69" t="e">
        <f t="shared" ca="1" si="424"/>
        <v>#VALUE!</v>
      </c>
      <c r="DR165" s="69" t="e">
        <f t="shared" ca="1" si="424"/>
        <v>#VALUE!</v>
      </c>
      <c r="DS165" s="69" t="e">
        <f t="shared" ca="1" si="424"/>
        <v>#VALUE!</v>
      </c>
      <c r="DT165" s="69" t="e">
        <f t="shared" ca="1" si="424"/>
        <v>#VALUE!</v>
      </c>
      <c r="DU165" s="69" t="e">
        <f t="shared" ca="1" si="424"/>
        <v>#VALUE!</v>
      </c>
      <c r="DV165" s="69" t="e">
        <f t="shared" ca="1" si="424"/>
        <v>#VALUE!</v>
      </c>
      <c r="DW165" s="69" t="e">
        <f t="shared" ca="1" si="424"/>
        <v>#VALUE!</v>
      </c>
      <c r="DX165" s="69" t="e">
        <f t="shared" ca="1" si="424"/>
        <v>#VALUE!</v>
      </c>
      <c r="DY165" s="69" t="e">
        <f t="shared" ca="1" si="424"/>
        <v>#VALUE!</v>
      </c>
      <c r="DZ165" s="69" t="e">
        <f t="shared" ca="1" si="424"/>
        <v>#VALUE!</v>
      </c>
      <c r="EA165" s="69" t="e">
        <f t="shared" ca="1" si="424"/>
        <v>#VALUE!</v>
      </c>
      <c r="EB165" s="69" t="e">
        <f t="shared" ca="1" si="424"/>
        <v>#VALUE!</v>
      </c>
      <c r="EC165" s="69" t="e">
        <f t="shared" ca="1" si="424"/>
        <v>#VALUE!</v>
      </c>
      <c r="ED165" s="69" t="e">
        <f t="shared" ca="1" si="424"/>
        <v>#VALUE!</v>
      </c>
      <c r="EE165" s="69" t="e">
        <f t="shared" ca="1" si="424"/>
        <v>#VALUE!</v>
      </c>
      <c r="EF165" s="69" t="e">
        <f t="shared" ca="1" si="424"/>
        <v>#VALUE!</v>
      </c>
      <c r="EG165" s="69" t="e">
        <f t="shared" ca="1" si="424"/>
        <v>#VALUE!</v>
      </c>
      <c r="EH165" s="69" t="e">
        <f t="shared" ca="1" si="424"/>
        <v>#VALUE!</v>
      </c>
      <c r="EI165" s="69" t="e">
        <f t="shared" ca="1" si="424"/>
        <v>#VALUE!</v>
      </c>
      <c r="EJ165" s="69" t="e">
        <f t="shared" ca="1" si="424"/>
        <v>#VALUE!</v>
      </c>
      <c r="EK165" s="69" t="e">
        <f t="shared" ca="1" si="424"/>
        <v>#VALUE!</v>
      </c>
    </row>
    <row r="166" spans="1:141" outlineLevel="1" x14ac:dyDescent="0.25">
      <c r="A166" s="90"/>
      <c r="B166" s="90"/>
      <c r="C166" s="90"/>
      <c r="D166" s="90"/>
      <c r="F166" s="100"/>
      <c r="I166" s="101"/>
      <c r="J166" s="100"/>
      <c r="M166" s="101"/>
      <c r="N166" s="100"/>
      <c r="Q166" s="101"/>
      <c r="R166" s="100"/>
      <c r="U166" s="101"/>
      <c r="V166" s="100"/>
      <c r="Y166" s="101"/>
      <c r="Z166" s="100"/>
      <c r="AC166" s="101"/>
      <c r="AD166" s="100"/>
      <c r="AG166" s="101"/>
      <c r="AH166" s="100"/>
      <c r="AK166" s="101"/>
      <c r="AL166" s="100"/>
      <c r="AO166" s="101"/>
      <c r="AP166" s="100"/>
      <c r="AS166" s="101"/>
      <c r="AT166" s="100"/>
      <c r="AW166" s="101"/>
      <c r="AX166" s="100"/>
      <c r="BA166" s="101"/>
      <c r="BB166" s="100"/>
      <c r="BE166" s="101"/>
      <c r="BF166" s="100"/>
      <c r="BI166" s="101"/>
      <c r="BJ166" s="100"/>
      <c r="BM166" s="101"/>
      <c r="BN166" s="100"/>
      <c r="BQ166" s="101"/>
      <c r="BR166" s="100"/>
      <c r="BU166" s="101"/>
      <c r="BV166" s="100"/>
      <c r="BY166" s="101"/>
      <c r="BZ166" s="100"/>
      <c r="CC166" s="101"/>
      <c r="CD166" s="100"/>
      <c r="CG166" s="101"/>
      <c r="CH166" s="100"/>
      <c r="CK166" s="101"/>
      <c r="CL166" s="100"/>
      <c r="CO166" s="101"/>
      <c r="CP166" s="100"/>
      <c r="CS166" s="101"/>
      <c r="CT166" s="100"/>
      <c r="CW166" s="101"/>
      <c r="CX166" s="100"/>
      <c r="DA166" s="101"/>
      <c r="DB166" s="100"/>
      <c r="DE166" s="101"/>
      <c r="DF166" s="100"/>
      <c r="DI166" s="101"/>
    </row>
    <row r="167" spans="1:141" outlineLevel="1" x14ac:dyDescent="0.25">
      <c r="A167" s="90"/>
      <c r="B167" s="90"/>
      <c r="C167" s="90"/>
      <c r="D167" s="90"/>
      <c r="E167" t="str">
        <f>CONCATENATE(E160," - model")</f>
        <v>Gross profit - model</v>
      </c>
      <c r="F167" s="100"/>
      <c r="I167" s="101"/>
      <c r="J167" s="100"/>
      <c r="M167" s="101"/>
      <c r="N167" s="100"/>
      <c r="Q167" s="101"/>
      <c r="R167" s="100"/>
      <c r="U167" s="101"/>
      <c r="V167" s="100"/>
      <c r="Y167" s="101"/>
      <c r="Z167" s="100"/>
      <c r="AC167" s="101"/>
      <c r="AD167" s="100"/>
      <c r="AG167" s="101"/>
      <c r="AH167" s="100"/>
      <c r="AK167" s="101"/>
      <c r="AL167" s="113" t="str">
        <f ca="1">AL165</f>
        <v/>
      </c>
      <c r="AM167" s="69" t="str">
        <f t="shared" ref="AM167:AO167" ca="1" si="425">AM165</f>
        <v/>
      </c>
      <c r="AN167" s="69" t="str">
        <f t="shared" ca="1" si="425"/>
        <v/>
      </c>
      <c r="AO167" s="114" t="str">
        <f t="shared" ca="1" si="425"/>
        <v/>
      </c>
      <c r="AP167" s="113" t="e">
        <f ca="1">AP168*AP$139</f>
        <v>#N/A</v>
      </c>
      <c r="AQ167" s="69" t="e">
        <f t="shared" ref="AQ167:DB167" ca="1" si="426">AQ168*AQ$139</f>
        <v>#N/A</v>
      </c>
      <c r="AR167" s="69" t="e">
        <f t="shared" ca="1" si="426"/>
        <v>#N/A</v>
      </c>
      <c r="AS167" s="114" t="e">
        <f t="shared" ca="1" si="426"/>
        <v>#N/A</v>
      </c>
      <c r="AT167" s="113" t="e">
        <f t="shared" ca="1" si="426"/>
        <v>#VALUE!</v>
      </c>
      <c r="AU167" s="69" t="e">
        <f t="shared" ca="1" si="426"/>
        <v>#VALUE!</v>
      </c>
      <c r="AV167" s="69" t="e">
        <f t="shared" ca="1" si="426"/>
        <v>#VALUE!</v>
      </c>
      <c r="AW167" s="114" t="e">
        <f t="shared" ca="1" si="426"/>
        <v>#VALUE!</v>
      </c>
      <c r="AX167" s="113" t="e">
        <f t="shared" ca="1" si="426"/>
        <v>#VALUE!</v>
      </c>
      <c r="AY167" s="69" t="e">
        <f t="shared" ca="1" si="426"/>
        <v>#VALUE!</v>
      </c>
      <c r="AZ167" s="69" t="e">
        <f t="shared" ca="1" si="426"/>
        <v>#VALUE!</v>
      </c>
      <c r="BA167" s="114" t="e">
        <f t="shared" ca="1" si="426"/>
        <v>#VALUE!</v>
      </c>
      <c r="BB167" s="113" t="e">
        <f t="shared" ca="1" si="426"/>
        <v>#VALUE!</v>
      </c>
      <c r="BC167" s="69" t="e">
        <f t="shared" ca="1" si="426"/>
        <v>#VALUE!</v>
      </c>
      <c r="BD167" s="69" t="e">
        <f t="shared" ca="1" si="426"/>
        <v>#VALUE!</v>
      </c>
      <c r="BE167" s="114" t="e">
        <f t="shared" ca="1" si="426"/>
        <v>#VALUE!</v>
      </c>
      <c r="BF167" s="113" t="e">
        <f t="shared" ca="1" si="426"/>
        <v>#VALUE!</v>
      </c>
      <c r="BG167" s="69" t="e">
        <f t="shared" ca="1" si="426"/>
        <v>#VALUE!</v>
      </c>
      <c r="BH167" s="69" t="e">
        <f t="shared" ca="1" si="426"/>
        <v>#VALUE!</v>
      </c>
      <c r="BI167" s="114" t="e">
        <f t="shared" ca="1" si="426"/>
        <v>#VALUE!</v>
      </c>
      <c r="BJ167" s="113" t="e">
        <f t="shared" ca="1" si="426"/>
        <v>#VALUE!</v>
      </c>
      <c r="BK167" s="69" t="e">
        <f t="shared" ca="1" si="426"/>
        <v>#VALUE!</v>
      </c>
      <c r="BL167" s="69" t="e">
        <f t="shared" ca="1" si="426"/>
        <v>#VALUE!</v>
      </c>
      <c r="BM167" s="114" t="e">
        <f t="shared" ca="1" si="426"/>
        <v>#VALUE!</v>
      </c>
      <c r="BN167" s="113" t="e">
        <f t="shared" ca="1" si="426"/>
        <v>#VALUE!</v>
      </c>
      <c r="BO167" s="69" t="e">
        <f t="shared" ca="1" si="426"/>
        <v>#VALUE!</v>
      </c>
      <c r="BP167" s="69" t="e">
        <f t="shared" ca="1" si="426"/>
        <v>#VALUE!</v>
      </c>
      <c r="BQ167" s="114" t="e">
        <f t="shared" ca="1" si="426"/>
        <v>#VALUE!</v>
      </c>
      <c r="BR167" s="113" t="e">
        <f t="shared" ca="1" si="426"/>
        <v>#VALUE!</v>
      </c>
      <c r="BS167" s="69" t="e">
        <f t="shared" ca="1" si="426"/>
        <v>#VALUE!</v>
      </c>
      <c r="BT167" s="69" t="e">
        <f t="shared" ca="1" si="426"/>
        <v>#VALUE!</v>
      </c>
      <c r="BU167" s="114" t="e">
        <f t="shared" ca="1" si="426"/>
        <v>#VALUE!</v>
      </c>
      <c r="BV167" s="113" t="e">
        <f t="shared" ca="1" si="426"/>
        <v>#VALUE!</v>
      </c>
      <c r="BW167" s="69" t="e">
        <f t="shared" ca="1" si="426"/>
        <v>#VALUE!</v>
      </c>
      <c r="BX167" s="69" t="e">
        <f t="shared" ca="1" si="426"/>
        <v>#VALUE!</v>
      </c>
      <c r="BY167" s="114" t="e">
        <f t="shared" ca="1" si="426"/>
        <v>#VALUE!</v>
      </c>
      <c r="BZ167" s="113" t="e">
        <f t="shared" ca="1" si="426"/>
        <v>#VALUE!</v>
      </c>
      <c r="CA167" s="69" t="e">
        <f t="shared" ca="1" si="426"/>
        <v>#VALUE!</v>
      </c>
      <c r="CB167" s="69" t="e">
        <f t="shared" ca="1" si="426"/>
        <v>#VALUE!</v>
      </c>
      <c r="CC167" s="114" t="e">
        <f t="shared" ca="1" si="426"/>
        <v>#VALUE!</v>
      </c>
      <c r="CD167" s="113" t="e">
        <f t="shared" ca="1" si="426"/>
        <v>#VALUE!</v>
      </c>
      <c r="CE167" s="69" t="e">
        <f t="shared" ca="1" si="426"/>
        <v>#VALUE!</v>
      </c>
      <c r="CF167" s="69" t="e">
        <f t="shared" ca="1" si="426"/>
        <v>#VALUE!</v>
      </c>
      <c r="CG167" s="114" t="e">
        <f t="shared" ca="1" si="426"/>
        <v>#VALUE!</v>
      </c>
      <c r="CH167" s="113" t="e">
        <f t="shared" ca="1" si="426"/>
        <v>#VALUE!</v>
      </c>
      <c r="CI167" s="69" t="e">
        <f t="shared" ca="1" si="426"/>
        <v>#VALUE!</v>
      </c>
      <c r="CJ167" s="69" t="e">
        <f t="shared" ca="1" si="426"/>
        <v>#VALUE!</v>
      </c>
      <c r="CK167" s="114" t="e">
        <f t="shared" ca="1" si="426"/>
        <v>#VALUE!</v>
      </c>
      <c r="CL167" s="113" t="e">
        <f t="shared" ca="1" si="426"/>
        <v>#VALUE!</v>
      </c>
      <c r="CM167" s="69" t="e">
        <f t="shared" ca="1" si="426"/>
        <v>#VALUE!</v>
      </c>
      <c r="CN167" s="69" t="e">
        <f t="shared" ca="1" si="426"/>
        <v>#VALUE!</v>
      </c>
      <c r="CO167" s="114" t="e">
        <f t="shared" ca="1" si="426"/>
        <v>#VALUE!</v>
      </c>
      <c r="CP167" s="113" t="e">
        <f t="shared" ca="1" si="426"/>
        <v>#VALUE!</v>
      </c>
      <c r="CQ167" s="69" t="e">
        <f t="shared" ca="1" si="426"/>
        <v>#VALUE!</v>
      </c>
      <c r="CR167" s="69" t="e">
        <f t="shared" ca="1" si="426"/>
        <v>#VALUE!</v>
      </c>
      <c r="CS167" s="114" t="e">
        <f t="shared" ca="1" si="426"/>
        <v>#VALUE!</v>
      </c>
      <c r="CT167" s="113" t="e">
        <f t="shared" ca="1" si="426"/>
        <v>#VALUE!</v>
      </c>
      <c r="CU167" s="69" t="e">
        <f t="shared" ca="1" si="426"/>
        <v>#VALUE!</v>
      </c>
      <c r="CV167" s="69" t="e">
        <f t="shared" ca="1" si="426"/>
        <v>#VALUE!</v>
      </c>
      <c r="CW167" s="114" t="e">
        <f t="shared" ca="1" si="426"/>
        <v>#VALUE!</v>
      </c>
      <c r="CX167" s="113" t="e">
        <f t="shared" ca="1" si="426"/>
        <v>#VALUE!</v>
      </c>
      <c r="CY167" s="69" t="e">
        <f t="shared" ca="1" si="426"/>
        <v>#VALUE!</v>
      </c>
      <c r="CZ167" s="69" t="e">
        <f t="shared" ca="1" si="426"/>
        <v>#VALUE!</v>
      </c>
      <c r="DA167" s="114" t="e">
        <f t="shared" ca="1" si="426"/>
        <v>#VALUE!</v>
      </c>
      <c r="DB167" s="113" t="e">
        <f t="shared" ca="1" si="426"/>
        <v>#VALUE!</v>
      </c>
      <c r="DC167" s="69" t="e">
        <f t="shared" ref="DC167:DI167" ca="1" si="427">DC168*DC$139</f>
        <v>#VALUE!</v>
      </c>
      <c r="DD167" s="69" t="e">
        <f t="shared" ca="1" si="427"/>
        <v>#VALUE!</v>
      </c>
      <c r="DE167" s="114" t="e">
        <f t="shared" ca="1" si="427"/>
        <v>#VALUE!</v>
      </c>
      <c r="DF167" s="113" t="e">
        <f t="shared" ca="1" si="427"/>
        <v>#VALUE!</v>
      </c>
      <c r="DG167" s="69" t="e">
        <f t="shared" ca="1" si="427"/>
        <v>#VALUE!</v>
      </c>
      <c r="DH167" s="69" t="e">
        <f t="shared" ca="1" si="427"/>
        <v>#VALUE!</v>
      </c>
      <c r="DI167" s="114" t="e">
        <f t="shared" ca="1" si="427"/>
        <v>#VALUE!</v>
      </c>
      <c r="DK167" s="69">
        <f t="shared" ref="DK167:EK167" ca="1" si="428">SUM(OFFSET($E167,,MATCH(DK$3,$F$5:$DI$5,0),,4))</f>
        <v>0</v>
      </c>
      <c r="DL167" s="69" t="e">
        <f t="shared" ca="1" si="428"/>
        <v>#N/A</v>
      </c>
      <c r="DM167" s="69" t="e">
        <f t="shared" ca="1" si="428"/>
        <v>#VALUE!</v>
      </c>
      <c r="DN167" s="69" t="e">
        <f t="shared" ca="1" si="428"/>
        <v>#VALUE!</v>
      </c>
      <c r="DO167" s="69" t="e">
        <f t="shared" ca="1" si="428"/>
        <v>#VALUE!</v>
      </c>
      <c r="DP167" s="69" t="e">
        <f t="shared" ca="1" si="428"/>
        <v>#VALUE!</v>
      </c>
      <c r="DQ167" s="69" t="e">
        <f t="shared" ca="1" si="428"/>
        <v>#VALUE!</v>
      </c>
      <c r="DR167" s="69" t="e">
        <f t="shared" ca="1" si="428"/>
        <v>#VALUE!</v>
      </c>
      <c r="DS167" s="69" t="e">
        <f t="shared" ca="1" si="428"/>
        <v>#VALUE!</v>
      </c>
      <c r="DT167" s="69" t="e">
        <f t="shared" ca="1" si="428"/>
        <v>#VALUE!</v>
      </c>
      <c r="DU167" s="69" t="e">
        <f t="shared" ca="1" si="428"/>
        <v>#VALUE!</v>
      </c>
      <c r="DV167" s="69" t="e">
        <f t="shared" ca="1" si="428"/>
        <v>#VALUE!</v>
      </c>
      <c r="DW167" s="69" t="e">
        <f t="shared" ca="1" si="428"/>
        <v>#VALUE!</v>
      </c>
      <c r="DX167" s="69" t="e">
        <f t="shared" ca="1" si="428"/>
        <v>#VALUE!</v>
      </c>
      <c r="DY167" s="69" t="e">
        <f t="shared" ca="1" si="428"/>
        <v>#VALUE!</v>
      </c>
      <c r="DZ167" s="69" t="e">
        <f t="shared" ca="1" si="428"/>
        <v>#VALUE!</v>
      </c>
      <c r="EA167" s="69" t="e">
        <f t="shared" ca="1" si="428"/>
        <v>#VALUE!</v>
      </c>
      <c r="EB167" s="69" t="e">
        <f t="shared" ca="1" si="428"/>
        <v>#VALUE!</v>
      </c>
      <c r="EC167" s="69" t="e">
        <f t="shared" ca="1" si="428"/>
        <v>#VALUE!</v>
      </c>
      <c r="ED167" s="69" t="e">
        <f t="shared" ca="1" si="428"/>
        <v>#VALUE!</v>
      </c>
      <c r="EE167" s="69" t="e">
        <f t="shared" ca="1" si="428"/>
        <v>#VALUE!</v>
      </c>
      <c r="EF167" s="69" t="e">
        <f t="shared" ca="1" si="428"/>
        <v>#VALUE!</v>
      </c>
      <c r="EG167" s="69" t="e">
        <f t="shared" ca="1" si="428"/>
        <v>#VALUE!</v>
      </c>
      <c r="EH167" s="69" t="e">
        <f t="shared" ca="1" si="428"/>
        <v>#VALUE!</v>
      </c>
      <c r="EI167" s="69" t="e">
        <f t="shared" ca="1" si="428"/>
        <v>#VALUE!</v>
      </c>
      <c r="EJ167" s="69" t="e">
        <f t="shared" ca="1" si="428"/>
        <v>#VALUE!</v>
      </c>
      <c r="EK167" s="69" t="e">
        <f t="shared" ca="1" si="428"/>
        <v>#VALUE!</v>
      </c>
    </row>
    <row r="168" spans="1:141" outlineLevel="1" x14ac:dyDescent="0.25">
      <c r="A168" s="90"/>
      <c r="B168" s="90"/>
      <c r="C168" s="90"/>
      <c r="D168" s="90"/>
      <c r="E168" t="s">
        <v>315</v>
      </c>
      <c r="F168" s="100"/>
      <c r="I168" s="101"/>
      <c r="J168" s="100"/>
      <c r="M168" s="101"/>
      <c r="N168" s="100"/>
      <c r="Q168" s="101"/>
      <c r="R168" s="100"/>
      <c r="U168" s="101"/>
      <c r="V168" s="100"/>
      <c r="Y168" s="101"/>
      <c r="Z168" s="100"/>
      <c r="AC168" s="101"/>
      <c r="AD168" s="100"/>
      <c r="AG168" s="101"/>
      <c r="AH168" s="100"/>
      <c r="AK168" s="101"/>
      <c r="AL168" s="100"/>
      <c r="AO168" s="101"/>
      <c r="AP168" s="102" t="e">
        <f t="shared" ref="AP168:BU168" ca="1" si="429">IF(AP$4="A",IF(ISERROR(AP165/AP$145),"",AP165/AP$145),AP170)</f>
        <v>#N/A</v>
      </c>
      <c r="AQ168" s="103" t="e">
        <f t="shared" ca="1" si="429"/>
        <v>#N/A</v>
      </c>
      <c r="AR168" s="103" t="e">
        <f t="shared" ca="1" si="429"/>
        <v>#N/A</v>
      </c>
      <c r="AS168" s="104" t="e">
        <f t="shared" ca="1" si="429"/>
        <v>#N/A</v>
      </c>
      <c r="AT168" s="102" t="e">
        <f t="shared" ca="1" si="429"/>
        <v>#VALUE!</v>
      </c>
      <c r="AU168" s="103" t="e">
        <f t="shared" ca="1" si="429"/>
        <v>#VALUE!</v>
      </c>
      <c r="AV168" s="103" t="e">
        <f t="shared" ca="1" si="429"/>
        <v>#VALUE!</v>
      </c>
      <c r="AW168" s="104" t="e">
        <f t="shared" ca="1" si="429"/>
        <v>#VALUE!</v>
      </c>
      <c r="AX168" s="102" t="e">
        <f t="shared" ca="1" si="429"/>
        <v>#VALUE!</v>
      </c>
      <c r="AY168" s="103" t="e">
        <f t="shared" ca="1" si="429"/>
        <v>#VALUE!</v>
      </c>
      <c r="AZ168" s="103" t="e">
        <f t="shared" ca="1" si="429"/>
        <v>#VALUE!</v>
      </c>
      <c r="BA168" s="104" t="e">
        <f t="shared" ca="1" si="429"/>
        <v>#VALUE!</v>
      </c>
      <c r="BB168" s="102" t="e">
        <f t="shared" ca="1" si="429"/>
        <v>#VALUE!</v>
      </c>
      <c r="BC168" s="103" t="e">
        <f t="shared" ca="1" si="429"/>
        <v>#VALUE!</v>
      </c>
      <c r="BD168" s="103" t="e">
        <f t="shared" ca="1" si="429"/>
        <v>#VALUE!</v>
      </c>
      <c r="BE168" s="104" t="e">
        <f t="shared" ca="1" si="429"/>
        <v>#VALUE!</v>
      </c>
      <c r="BF168" s="102" t="e">
        <f t="shared" ca="1" si="429"/>
        <v>#VALUE!</v>
      </c>
      <c r="BG168" s="103" t="e">
        <f t="shared" ca="1" si="429"/>
        <v>#VALUE!</v>
      </c>
      <c r="BH168" s="103" t="e">
        <f t="shared" ca="1" si="429"/>
        <v>#VALUE!</v>
      </c>
      <c r="BI168" s="104" t="e">
        <f t="shared" ca="1" si="429"/>
        <v>#VALUE!</v>
      </c>
      <c r="BJ168" s="102" t="e">
        <f t="shared" ca="1" si="429"/>
        <v>#VALUE!</v>
      </c>
      <c r="BK168" s="103" t="e">
        <f t="shared" ca="1" si="429"/>
        <v>#VALUE!</v>
      </c>
      <c r="BL168" s="103" t="e">
        <f t="shared" ca="1" si="429"/>
        <v>#VALUE!</v>
      </c>
      <c r="BM168" s="104" t="e">
        <f t="shared" ca="1" si="429"/>
        <v>#VALUE!</v>
      </c>
      <c r="BN168" s="102" t="e">
        <f t="shared" ca="1" si="429"/>
        <v>#VALUE!</v>
      </c>
      <c r="BO168" s="103" t="e">
        <f t="shared" ca="1" si="429"/>
        <v>#VALUE!</v>
      </c>
      <c r="BP168" s="103" t="e">
        <f t="shared" ca="1" si="429"/>
        <v>#VALUE!</v>
      </c>
      <c r="BQ168" s="104" t="e">
        <f t="shared" ca="1" si="429"/>
        <v>#VALUE!</v>
      </c>
      <c r="BR168" s="102" t="e">
        <f t="shared" ca="1" si="429"/>
        <v>#VALUE!</v>
      </c>
      <c r="BS168" s="103" t="e">
        <f t="shared" ca="1" si="429"/>
        <v>#VALUE!</v>
      </c>
      <c r="BT168" s="103" t="e">
        <f t="shared" ca="1" si="429"/>
        <v>#VALUE!</v>
      </c>
      <c r="BU168" s="104" t="e">
        <f t="shared" ca="1" si="429"/>
        <v>#VALUE!</v>
      </c>
      <c r="BV168" s="102" t="e">
        <f t="shared" ref="BV168:DA168" ca="1" si="430">IF(BV$4="A",IF(ISERROR(BV165/BV$145),"",BV165/BV$145),BV170)</f>
        <v>#VALUE!</v>
      </c>
      <c r="BW168" s="103" t="e">
        <f t="shared" ca="1" si="430"/>
        <v>#VALUE!</v>
      </c>
      <c r="BX168" s="103" t="e">
        <f t="shared" ca="1" si="430"/>
        <v>#VALUE!</v>
      </c>
      <c r="BY168" s="104" t="e">
        <f t="shared" ca="1" si="430"/>
        <v>#VALUE!</v>
      </c>
      <c r="BZ168" s="102" t="e">
        <f t="shared" ca="1" si="430"/>
        <v>#VALUE!</v>
      </c>
      <c r="CA168" s="103" t="e">
        <f t="shared" ca="1" si="430"/>
        <v>#VALUE!</v>
      </c>
      <c r="CB168" s="103" t="e">
        <f t="shared" ca="1" si="430"/>
        <v>#VALUE!</v>
      </c>
      <c r="CC168" s="104" t="e">
        <f t="shared" ca="1" si="430"/>
        <v>#VALUE!</v>
      </c>
      <c r="CD168" s="102" t="e">
        <f t="shared" ca="1" si="430"/>
        <v>#VALUE!</v>
      </c>
      <c r="CE168" s="103" t="e">
        <f t="shared" ca="1" si="430"/>
        <v>#VALUE!</v>
      </c>
      <c r="CF168" s="103" t="e">
        <f t="shared" ca="1" si="430"/>
        <v>#VALUE!</v>
      </c>
      <c r="CG168" s="104" t="e">
        <f t="shared" ca="1" si="430"/>
        <v>#VALUE!</v>
      </c>
      <c r="CH168" s="102" t="str">
        <f t="shared" ca="1" si="430"/>
        <v/>
      </c>
      <c r="CI168" s="103" t="str">
        <f t="shared" ca="1" si="430"/>
        <v/>
      </c>
      <c r="CJ168" s="103" t="str">
        <f t="shared" ca="1" si="430"/>
        <v/>
      </c>
      <c r="CK168" s="104" t="str">
        <f t="shared" ca="1" si="430"/>
        <v/>
      </c>
      <c r="CL168" s="102" t="str">
        <f t="shared" ca="1" si="430"/>
        <v/>
      </c>
      <c r="CM168" s="103" t="str">
        <f t="shared" ca="1" si="430"/>
        <v/>
      </c>
      <c r="CN168" s="103" t="str">
        <f t="shared" ca="1" si="430"/>
        <v/>
      </c>
      <c r="CO168" s="104" t="str">
        <f t="shared" ca="1" si="430"/>
        <v/>
      </c>
      <c r="CP168" s="102" t="str">
        <f t="shared" ca="1" si="430"/>
        <v/>
      </c>
      <c r="CQ168" s="103" t="str">
        <f t="shared" ca="1" si="430"/>
        <v/>
      </c>
      <c r="CR168" s="103" t="str">
        <f t="shared" ca="1" si="430"/>
        <v/>
      </c>
      <c r="CS168" s="104" t="str">
        <f t="shared" ca="1" si="430"/>
        <v/>
      </c>
      <c r="CT168" s="102" t="str">
        <f t="shared" ca="1" si="430"/>
        <v/>
      </c>
      <c r="CU168" s="103" t="str">
        <f t="shared" ca="1" si="430"/>
        <v/>
      </c>
      <c r="CV168" s="103" t="str">
        <f t="shared" ca="1" si="430"/>
        <v/>
      </c>
      <c r="CW168" s="104" t="str">
        <f t="shared" ca="1" si="430"/>
        <v/>
      </c>
      <c r="CX168" s="102" t="str">
        <f t="shared" ca="1" si="430"/>
        <v/>
      </c>
      <c r="CY168" s="103" t="str">
        <f t="shared" ca="1" si="430"/>
        <v/>
      </c>
      <c r="CZ168" s="103" t="str">
        <f t="shared" ca="1" si="430"/>
        <v/>
      </c>
      <c r="DA168" s="104" t="str">
        <f t="shared" ca="1" si="430"/>
        <v/>
      </c>
      <c r="DB168" s="102" t="str">
        <f t="shared" ref="DB168:DI168" ca="1" si="431">IF(DB$4="A",IF(ISERROR(DB165/DB$145),"",DB165/DB$145),DB170)</f>
        <v/>
      </c>
      <c r="DC168" s="103" t="str">
        <f t="shared" ca="1" si="431"/>
        <v/>
      </c>
      <c r="DD168" s="103" t="str">
        <f t="shared" ca="1" si="431"/>
        <v/>
      </c>
      <c r="DE168" s="104" t="str">
        <f t="shared" ca="1" si="431"/>
        <v/>
      </c>
      <c r="DF168" s="102" t="str">
        <f t="shared" ca="1" si="431"/>
        <v/>
      </c>
      <c r="DG168" s="103" t="str">
        <f t="shared" ca="1" si="431"/>
        <v/>
      </c>
      <c r="DH168" s="103" t="str">
        <f t="shared" ca="1" si="431"/>
        <v/>
      </c>
      <c r="DI168" s="104" t="str">
        <f t="shared" ca="1" si="431"/>
        <v/>
      </c>
      <c r="DT168" s="103" t="str">
        <f ca="1">IF(ISERROR(DT167/DT$139),"",DT167/DT$139)</f>
        <v/>
      </c>
      <c r="DU168" s="103" t="str">
        <f t="shared" ref="DU168:EK168" ca="1" si="432">IF(ISERROR(DU167/DU$139),"",DU167/DU$139)</f>
        <v/>
      </c>
      <c r="DV168" s="103" t="str">
        <f t="shared" ca="1" si="432"/>
        <v/>
      </c>
      <c r="DW168" s="103" t="str">
        <f t="shared" ca="1" si="432"/>
        <v/>
      </c>
      <c r="DX168" s="103" t="str">
        <f t="shared" ca="1" si="432"/>
        <v/>
      </c>
      <c r="DY168" s="103" t="str">
        <f t="shared" ca="1" si="432"/>
        <v/>
      </c>
      <c r="DZ168" s="103" t="str">
        <f t="shared" ca="1" si="432"/>
        <v/>
      </c>
      <c r="EA168" s="103" t="str">
        <f t="shared" ca="1" si="432"/>
        <v/>
      </c>
      <c r="EB168" s="103" t="str">
        <f t="shared" ca="1" si="432"/>
        <v/>
      </c>
      <c r="EC168" s="103" t="str">
        <f t="shared" ca="1" si="432"/>
        <v/>
      </c>
      <c r="ED168" s="103" t="str">
        <f t="shared" ca="1" si="432"/>
        <v/>
      </c>
      <c r="EE168" s="103" t="str">
        <f t="shared" ca="1" si="432"/>
        <v/>
      </c>
      <c r="EF168" s="103" t="str">
        <f t="shared" ca="1" si="432"/>
        <v/>
      </c>
      <c r="EG168" s="103" t="str">
        <f t="shared" ca="1" si="432"/>
        <v/>
      </c>
      <c r="EH168" s="103" t="str">
        <f t="shared" ca="1" si="432"/>
        <v/>
      </c>
      <c r="EI168" s="103" t="str">
        <f t="shared" ca="1" si="432"/>
        <v/>
      </c>
      <c r="EJ168" s="103" t="str">
        <f t="shared" ca="1" si="432"/>
        <v/>
      </c>
      <c r="EK168" s="103" t="str">
        <f t="shared" ca="1" si="432"/>
        <v/>
      </c>
    </row>
    <row r="169" spans="1:141" outlineLevel="1" x14ac:dyDescent="0.25">
      <c r="A169" s="90"/>
      <c r="B169" s="90"/>
      <c r="C169" s="90"/>
      <c r="D169" s="90"/>
      <c r="F169" s="100"/>
      <c r="I169" s="101"/>
      <c r="J169" s="100"/>
      <c r="M169" s="101"/>
      <c r="N169" s="100"/>
      <c r="Q169" s="101"/>
      <c r="R169" s="100"/>
      <c r="U169" s="101"/>
      <c r="V169" s="100"/>
      <c r="Y169" s="101"/>
      <c r="Z169" s="100"/>
      <c r="AC169" s="101"/>
      <c r="AD169" s="100"/>
      <c r="AG169" s="101"/>
      <c r="AH169" s="100"/>
      <c r="AK169" s="101"/>
      <c r="AL169" s="100"/>
      <c r="AO169" s="101"/>
      <c r="AP169" s="102"/>
      <c r="AQ169" s="103"/>
      <c r="AR169" s="103"/>
      <c r="AS169" s="104"/>
      <c r="AT169" s="102"/>
      <c r="AU169" s="103"/>
      <c r="AV169" s="103"/>
      <c r="AW169" s="104"/>
      <c r="AX169" s="102"/>
      <c r="AY169" s="103"/>
      <c r="AZ169" s="103"/>
      <c r="BA169" s="104"/>
      <c r="BB169" s="102"/>
      <c r="BC169" s="103"/>
      <c r="BD169" s="103"/>
      <c r="BE169" s="104"/>
      <c r="BF169" s="102"/>
      <c r="BG169" s="103"/>
      <c r="BH169" s="103"/>
      <c r="BI169" s="104"/>
      <c r="BJ169" s="102"/>
      <c r="BK169" s="103"/>
      <c r="BL169" s="103"/>
      <c r="BM169" s="104"/>
      <c r="BN169" s="102"/>
      <c r="BO169" s="103"/>
      <c r="BP169" s="103"/>
      <c r="BQ169" s="104"/>
      <c r="BR169" s="102"/>
      <c r="BS169" s="103"/>
      <c r="BT169" s="103"/>
      <c r="BU169" s="104"/>
      <c r="BV169" s="102"/>
      <c r="BW169" s="103"/>
      <c r="BX169" s="103"/>
      <c r="BY169" s="104"/>
      <c r="BZ169" s="102"/>
      <c r="CA169" s="103"/>
      <c r="CB169" s="103"/>
      <c r="CC169" s="104"/>
      <c r="CD169" s="102"/>
      <c r="CE169" s="103"/>
      <c r="CF169" s="103"/>
      <c r="CG169" s="104"/>
      <c r="CH169" s="102"/>
      <c r="CI169" s="103"/>
      <c r="CJ169" s="103"/>
      <c r="CK169" s="104"/>
      <c r="CL169" s="102"/>
      <c r="CM169" s="103"/>
      <c r="CN169" s="103"/>
      <c r="CO169" s="104"/>
      <c r="CP169" s="102"/>
      <c r="CQ169" s="103"/>
      <c r="CR169" s="103"/>
      <c r="CS169" s="104"/>
      <c r="CT169" s="102"/>
      <c r="CU169" s="103"/>
      <c r="CV169" s="103"/>
      <c r="CW169" s="104"/>
      <c r="CX169" s="102"/>
      <c r="CY169" s="103"/>
      <c r="CZ169" s="103"/>
      <c r="DA169" s="104"/>
      <c r="DB169" s="102"/>
      <c r="DC169" s="103"/>
      <c r="DD169" s="103"/>
      <c r="DE169" s="104"/>
      <c r="DF169" s="102"/>
      <c r="DG169" s="103"/>
      <c r="DH169" s="103"/>
      <c r="DI169" s="104"/>
    </row>
    <row r="170" spans="1:141" outlineLevel="1" x14ac:dyDescent="0.25">
      <c r="A170" s="90"/>
      <c r="B170" s="90"/>
      <c r="C170" s="90"/>
      <c r="D170" s="90"/>
      <c r="E170" s="36" t="str">
        <f>CONCATENATE(E168," selected driver: ",$J$8," (",$J$9,")")</f>
        <v>% revenue selected driver: Default (Annual)</v>
      </c>
      <c r="F170" s="100"/>
      <c r="I170" s="101"/>
      <c r="J170" s="100"/>
      <c r="M170" s="101"/>
      <c r="N170" s="100"/>
      <c r="Q170" s="101"/>
      <c r="R170" s="100"/>
      <c r="U170" s="101"/>
      <c r="V170" s="100"/>
      <c r="Y170" s="101"/>
      <c r="Z170" s="100"/>
      <c r="AC170" s="101"/>
      <c r="AD170" s="100"/>
      <c r="AG170" s="101"/>
      <c r="AH170" s="100"/>
      <c r="AK170" s="101"/>
      <c r="AL170" s="100"/>
      <c r="AO170" s="101"/>
      <c r="AP170" s="126" t="e" cm="1">
        <f t="array" ref="AP170">IF($I$9=1,AP172,INDEX($DT172:$EK172,,MATCH(CONCATENATE("FY ",RIGHT(AP$3,4)),$DT$3:$EK$3,0)))</f>
        <v>#N/A</v>
      </c>
      <c r="AQ170" s="127" t="e" cm="1">
        <f t="array" ref="AQ170">IF($I$9=1,AQ172,INDEX($DT172:$EK172,,MATCH(CONCATENATE("FY ",RIGHT(AQ$3,4)),$DT$3:$EK$3,0)))</f>
        <v>#N/A</v>
      </c>
      <c r="AR170" s="127" t="e" cm="1">
        <f t="array" ref="AR170">IF($I$9=1,AR172,INDEX($DT172:$EK172,,MATCH(CONCATENATE("FY ",RIGHT(AR$3,4)),$DT$3:$EK$3,0)))</f>
        <v>#N/A</v>
      </c>
      <c r="AS170" s="128" t="e" cm="1">
        <f t="array" ref="AS170">IF($I$9=1,AS172,INDEX($DT172:$EK172,,MATCH(CONCATENATE("FY ",RIGHT(AS$3,4)),$DT$3:$EK$3,0)))</f>
        <v>#N/A</v>
      </c>
      <c r="AT170" s="126" t="e" cm="1">
        <f t="array" ref="AT170">IF($I$9=1,AT172,INDEX($DT172:$EK172,,MATCH(CONCATENATE("FY ",RIGHT(AT$3,4)),$DT$3:$EK$3,0)))</f>
        <v>#N/A</v>
      </c>
      <c r="AU170" s="127" t="e" cm="1">
        <f t="array" ref="AU170">IF($I$9=1,AU172,INDEX($DT172:$EK172,,MATCH(CONCATENATE("FY ",RIGHT(AU$3,4)),$DT$3:$EK$3,0)))</f>
        <v>#N/A</v>
      </c>
      <c r="AV170" s="127" t="e" cm="1">
        <f t="array" ref="AV170">IF($I$9=1,AV172,INDEX($DT172:$EK172,,MATCH(CONCATENATE("FY ",RIGHT(AV$3,4)),$DT$3:$EK$3,0)))</f>
        <v>#N/A</v>
      </c>
      <c r="AW170" s="128" t="e" cm="1">
        <f t="array" ref="AW170">IF($I$9=1,AW172,INDEX($DT172:$EK172,,MATCH(CONCATENATE("FY ",RIGHT(AW$3,4)),$DT$3:$EK$3,0)))</f>
        <v>#N/A</v>
      </c>
      <c r="AX170" s="126" t="e" cm="1">
        <f t="array" ref="AX170">IF($I$9=1,AX172,INDEX($DT172:$EK172,,MATCH(CONCATENATE("FY ",RIGHT(AX$3,4)),$DT$3:$EK$3,0)))</f>
        <v>#N/A</v>
      </c>
      <c r="AY170" s="127" t="e" cm="1">
        <f t="array" ref="AY170">IF($I$9=1,AY172,INDEX($DT172:$EK172,,MATCH(CONCATENATE("FY ",RIGHT(AY$3,4)),$DT$3:$EK$3,0)))</f>
        <v>#N/A</v>
      </c>
      <c r="AZ170" s="127" t="e" cm="1">
        <f t="array" ref="AZ170">IF($I$9=1,AZ172,INDEX($DT172:$EK172,,MATCH(CONCATENATE("FY ",RIGHT(AZ$3,4)),$DT$3:$EK$3,0)))</f>
        <v>#N/A</v>
      </c>
      <c r="BA170" s="128" t="e" cm="1">
        <f t="array" ref="BA170">IF($I$9=1,BA172,INDEX($DT172:$EK172,,MATCH(CONCATENATE("FY ",RIGHT(BA$3,4)),$DT$3:$EK$3,0)))</f>
        <v>#N/A</v>
      </c>
      <c r="BB170" s="126" t="e" cm="1">
        <f t="array" ref="BB170">IF($I$9=1,BB172,INDEX($DT172:$EK172,,MATCH(CONCATENATE("FY ",RIGHT(BB$3,4)),$DT$3:$EK$3,0)))</f>
        <v>#N/A</v>
      </c>
      <c r="BC170" s="127" t="e" cm="1">
        <f t="array" ref="BC170">IF($I$9=1,BC172,INDEX($DT172:$EK172,,MATCH(CONCATENATE("FY ",RIGHT(BC$3,4)),$DT$3:$EK$3,0)))</f>
        <v>#N/A</v>
      </c>
      <c r="BD170" s="127" t="e" cm="1">
        <f t="array" ref="BD170">IF($I$9=1,BD172,INDEX($DT172:$EK172,,MATCH(CONCATENATE("FY ",RIGHT(BD$3,4)),$DT$3:$EK$3,0)))</f>
        <v>#N/A</v>
      </c>
      <c r="BE170" s="128" t="e" cm="1">
        <f t="array" ref="BE170">IF($I$9=1,BE172,INDEX($DT172:$EK172,,MATCH(CONCATENATE("FY ",RIGHT(BE$3,4)),$DT$3:$EK$3,0)))</f>
        <v>#N/A</v>
      </c>
      <c r="BF170" s="126" t="e" cm="1">
        <f t="array" ref="BF170">IF($I$9=1,BF172,INDEX($DT172:$EK172,,MATCH(CONCATENATE("FY ",RIGHT(BF$3,4)),$DT$3:$EK$3,0)))</f>
        <v>#N/A</v>
      </c>
      <c r="BG170" s="127" t="e" cm="1">
        <f t="array" ref="BG170">IF($I$9=1,BG172,INDEX($DT172:$EK172,,MATCH(CONCATENATE("FY ",RIGHT(BG$3,4)),$DT$3:$EK$3,0)))</f>
        <v>#N/A</v>
      </c>
      <c r="BH170" s="127" t="e" cm="1">
        <f t="array" ref="BH170">IF($I$9=1,BH172,INDEX($DT172:$EK172,,MATCH(CONCATENATE("FY ",RIGHT(BH$3,4)),$DT$3:$EK$3,0)))</f>
        <v>#N/A</v>
      </c>
      <c r="BI170" s="128" t="e" cm="1">
        <f t="array" ref="BI170">IF($I$9=1,BI172,INDEX($DT172:$EK172,,MATCH(CONCATENATE("FY ",RIGHT(BI$3,4)),$DT$3:$EK$3,0)))</f>
        <v>#N/A</v>
      </c>
      <c r="BJ170" s="126" t="e" cm="1">
        <f t="array" ref="BJ170">IF($I$9=1,BJ172,INDEX($DT172:$EK172,,MATCH(CONCATENATE("FY ",RIGHT(BJ$3,4)),$DT$3:$EK$3,0)))</f>
        <v>#N/A</v>
      </c>
      <c r="BK170" s="127" t="e" cm="1">
        <f t="array" ref="BK170">IF($I$9=1,BK172,INDEX($DT172:$EK172,,MATCH(CONCATENATE("FY ",RIGHT(BK$3,4)),$DT$3:$EK$3,0)))</f>
        <v>#N/A</v>
      </c>
      <c r="BL170" s="127" t="e" cm="1">
        <f t="array" ref="BL170">IF($I$9=1,BL172,INDEX($DT172:$EK172,,MATCH(CONCATENATE("FY ",RIGHT(BL$3,4)),$DT$3:$EK$3,0)))</f>
        <v>#N/A</v>
      </c>
      <c r="BM170" s="128" t="e" cm="1">
        <f t="array" ref="BM170">IF($I$9=1,BM172,INDEX($DT172:$EK172,,MATCH(CONCATENATE("FY ",RIGHT(BM$3,4)),$DT$3:$EK$3,0)))</f>
        <v>#N/A</v>
      </c>
      <c r="BN170" s="126" t="e" cm="1">
        <f t="array" ref="BN170">IF($I$9=1,BN172,INDEX($DT172:$EK172,,MATCH(CONCATENATE("FY ",RIGHT(BN$3,4)),$DT$3:$EK$3,0)))</f>
        <v>#N/A</v>
      </c>
      <c r="BO170" s="127" t="e" cm="1">
        <f t="array" ref="BO170">IF($I$9=1,BO172,INDEX($DT172:$EK172,,MATCH(CONCATENATE("FY ",RIGHT(BO$3,4)),$DT$3:$EK$3,0)))</f>
        <v>#N/A</v>
      </c>
      <c r="BP170" s="127" t="e" cm="1">
        <f t="array" ref="BP170">IF($I$9=1,BP172,INDEX($DT172:$EK172,,MATCH(CONCATENATE("FY ",RIGHT(BP$3,4)),$DT$3:$EK$3,0)))</f>
        <v>#N/A</v>
      </c>
      <c r="BQ170" s="128" t="e" cm="1">
        <f t="array" ref="BQ170">IF($I$9=1,BQ172,INDEX($DT172:$EK172,,MATCH(CONCATENATE("FY ",RIGHT(BQ$3,4)),$DT$3:$EK$3,0)))</f>
        <v>#N/A</v>
      </c>
      <c r="BR170" s="126" t="e" cm="1">
        <f t="array" ref="BR170">IF($I$9=1,BR172,INDEX($DT172:$EK172,,MATCH(CONCATENATE("FY ",RIGHT(BR$3,4)),$DT$3:$EK$3,0)))</f>
        <v>#N/A</v>
      </c>
      <c r="BS170" s="127" t="e" cm="1">
        <f t="array" ref="BS170">IF($I$9=1,BS172,INDEX($DT172:$EK172,,MATCH(CONCATENATE("FY ",RIGHT(BS$3,4)),$DT$3:$EK$3,0)))</f>
        <v>#N/A</v>
      </c>
      <c r="BT170" s="127" t="e" cm="1">
        <f t="array" ref="BT170">IF($I$9=1,BT172,INDEX($DT172:$EK172,,MATCH(CONCATENATE("FY ",RIGHT(BT$3,4)),$DT$3:$EK$3,0)))</f>
        <v>#N/A</v>
      </c>
      <c r="BU170" s="128" t="e" cm="1">
        <f t="array" ref="BU170">IF($I$9=1,BU172,INDEX($DT172:$EK172,,MATCH(CONCATENATE("FY ",RIGHT(BU$3,4)),$DT$3:$EK$3,0)))</f>
        <v>#N/A</v>
      </c>
      <c r="BV170" s="126" t="e" cm="1">
        <f t="array" ref="BV170">IF($I$9=1,BV172,INDEX($DT172:$EK172,,MATCH(CONCATENATE("FY ",RIGHT(BV$3,4)),$DT$3:$EK$3,0)))</f>
        <v>#N/A</v>
      </c>
      <c r="BW170" s="127" t="e" cm="1">
        <f t="array" ref="BW170">IF($I$9=1,BW172,INDEX($DT172:$EK172,,MATCH(CONCATENATE("FY ",RIGHT(BW$3,4)),$DT$3:$EK$3,0)))</f>
        <v>#N/A</v>
      </c>
      <c r="BX170" s="127" t="e" cm="1">
        <f t="array" ref="BX170">IF($I$9=1,BX172,INDEX($DT172:$EK172,,MATCH(CONCATENATE("FY ",RIGHT(BX$3,4)),$DT$3:$EK$3,0)))</f>
        <v>#N/A</v>
      </c>
      <c r="BY170" s="128" t="e" cm="1">
        <f t="array" ref="BY170">IF($I$9=1,BY172,INDEX($DT172:$EK172,,MATCH(CONCATENATE("FY ",RIGHT(BY$3,4)),$DT$3:$EK$3,0)))</f>
        <v>#N/A</v>
      </c>
      <c r="BZ170" s="126" t="e" cm="1">
        <f t="array" ref="BZ170">IF($I$9=1,BZ172,INDEX($DT172:$EK172,,MATCH(CONCATENATE("FY ",RIGHT(BZ$3,4)),$DT$3:$EK$3,0)))</f>
        <v>#N/A</v>
      </c>
      <c r="CA170" s="127" t="e" cm="1">
        <f t="array" ref="CA170">IF($I$9=1,CA172,INDEX($DT172:$EK172,,MATCH(CONCATENATE("FY ",RIGHT(CA$3,4)),$DT$3:$EK$3,0)))</f>
        <v>#N/A</v>
      </c>
      <c r="CB170" s="127" t="e" cm="1">
        <f t="array" ref="CB170">IF($I$9=1,CB172,INDEX($DT172:$EK172,,MATCH(CONCATENATE("FY ",RIGHT(CB$3,4)),$DT$3:$EK$3,0)))</f>
        <v>#N/A</v>
      </c>
      <c r="CC170" s="128" t="e" cm="1">
        <f t="array" ref="CC170">IF($I$9=1,CC172,INDEX($DT172:$EK172,,MATCH(CONCATENATE("FY ",RIGHT(CC$3,4)),$DT$3:$EK$3,0)))</f>
        <v>#N/A</v>
      </c>
      <c r="CD170" s="126" t="e" cm="1">
        <f t="array" ref="CD170">IF($I$9=1,CD172,INDEX($DT172:$EK172,,MATCH(CONCATENATE("FY ",RIGHT(CD$3,4)),$DT$3:$EK$3,0)))</f>
        <v>#N/A</v>
      </c>
      <c r="CE170" s="127" t="e" cm="1">
        <f t="array" ref="CE170">IF($I$9=1,CE172,INDEX($DT172:$EK172,,MATCH(CONCATENATE("FY ",RIGHT(CE$3,4)),$DT$3:$EK$3,0)))</f>
        <v>#N/A</v>
      </c>
      <c r="CF170" s="127" t="e" cm="1">
        <f t="array" ref="CF170">IF($I$9=1,CF172,INDEX($DT172:$EK172,,MATCH(CONCATENATE("FY ",RIGHT(CF$3,4)),$DT$3:$EK$3,0)))</f>
        <v>#N/A</v>
      </c>
      <c r="CG170" s="128" t="e" cm="1">
        <f t="array" ref="CG170">IF($I$9=1,CG172,INDEX($DT172:$EK172,,MATCH(CONCATENATE("FY ",RIGHT(CG$3,4)),$DT$3:$EK$3,0)))</f>
        <v>#N/A</v>
      </c>
      <c r="CH170" s="126" t="e" cm="1">
        <f t="array" ref="CH170">IF($I$9=1,CH172,INDEX($DT172:$EK172,,MATCH(CONCATENATE("FY ",RIGHT(CH$3,4)),$DT$3:$EK$3,0)))</f>
        <v>#N/A</v>
      </c>
      <c r="CI170" s="127" t="e" cm="1">
        <f t="array" ref="CI170">IF($I$9=1,CI172,INDEX($DT172:$EK172,,MATCH(CONCATENATE("FY ",RIGHT(CI$3,4)),$DT$3:$EK$3,0)))</f>
        <v>#N/A</v>
      </c>
      <c r="CJ170" s="127" t="e" cm="1">
        <f t="array" ref="CJ170">IF($I$9=1,CJ172,INDEX($DT172:$EK172,,MATCH(CONCATENATE("FY ",RIGHT(CJ$3,4)),$DT$3:$EK$3,0)))</f>
        <v>#N/A</v>
      </c>
      <c r="CK170" s="128" t="e" cm="1">
        <f t="array" ref="CK170">IF($I$9=1,CK172,INDEX($DT172:$EK172,,MATCH(CONCATENATE("FY ",RIGHT(CK$3,4)),$DT$3:$EK$3,0)))</f>
        <v>#N/A</v>
      </c>
      <c r="CL170" s="126" t="e" cm="1">
        <f t="array" ref="CL170">IF($I$9=1,CL172,INDEX($DT172:$EK172,,MATCH(CONCATENATE("FY ",RIGHT(CL$3,4)),$DT$3:$EK$3,0)))</f>
        <v>#N/A</v>
      </c>
      <c r="CM170" s="127" t="e" cm="1">
        <f t="array" ref="CM170">IF($I$9=1,CM172,INDEX($DT172:$EK172,,MATCH(CONCATENATE("FY ",RIGHT(CM$3,4)),$DT$3:$EK$3,0)))</f>
        <v>#N/A</v>
      </c>
      <c r="CN170" s="127" t="e" cm="1">
        <f t="array" ref="CN170">IF($I$9=1,CN172,INDEX($DT172:$EK172,,MATCH(CONCATENATE("FY ",RIGHT(CN$3,4)),$DT$3:$EK$3,0)))</f>
        <v>#N/A</v>
      </c>
      <c r="CO170" s="128" t="e" cm="1">
        <f t="array" ref="CO170">IF($I$9=1,CO172,INDEX($DT172:$EK172,,MATCH(CONCATENATE("FY ",RIGHT(CO$3,4)),$DT$3:$EK$3,0)))</f>
        <v>#N/A</v>
      </c>
      <c r="CP170" s="126" t="e" cm="1">
        <f t="array" ref="CP170">IF($I$9=1,CP172,INDEX($DT172:$EK172,,MATCH(CONCATENATE("FY ",RIGHT(CP$3,4)),$DT$3:$EK$3,0)))</f>
        <v>#N/A</v>
      </c>
      <c r="CQ170" s="127" t="e" cm="1">
        <f t="array" ref="CQ170">IF($I$9=1,CQ172,INDEX($DT172:$EK172,,MATCH(CONCATENATE("FY ",RIGHT(CQ$3,4)),$DT$3:$EK$3,0)))</f>
        <v>#N/A</v>
      </c>
      <c r="CR170" s="127" t="e" cm="1">
        <f t="array" ref="CR170">IF($I$9=1,CR172,INDEX($DT172:$EK172,,MATCH(CONCATENATE("FY ",RIGHT(CR$3,4)),$DT$3:$EK$3,0)))</f>
        <v>#N/A</v>
      </c>
      <c r="CS170" s="128" t="e" cm="1">
        <f t="array" ref="CS170">IF($I$9=1,CS172,INDEX($DT172:$EK172,,MATCH(CONCATENATE("FY ",RIGHT(CS$3,4)),$DT$3:$EK$3,0)))</f>
        <v>#N/A</v>
      </c>
      <c r="CT170" s="126" t="e" cm="1">
        <f t="array" ref="CT170">IF($I$9=1,CT172,INDEX($DT172:$EK172,,MATCH(CONCATENATE("FY ",RIGHT(CT$3,4)),$DT$3:$EK$3,0)))</f>
        <v>#N/A</v>
      </c>
      <c r="CU170" s="127" t="e" cm="1">
        <f t="array" ref="CU170">IF($I$9=1,CU172,INDEX($DT172:$EK172,,MATCH(CONCATENATE("FY ",RIGHT(CU$3,4)),$DT$3:$EK$3,0)))</f>
        <v>#N/A</v>
      </c>
      <c r="CV170" s="127" t="e" cm="1">
        <f t="array" ref="CV170">IF($I$9=1,CV172,INDEX($DT172:$EK172,,MATCH(CONCATENATE("FY ",RIGHT(CV$3,4)),$DT$3:$EK$3,0)))</f>
        <v>#N/A</v>
      </c>
      <c r="CW170" s="128" t="e" cm="1">
        <f t="array" ref="CW170">IF($I$9=1,CW172,INDEX($DT172:$EK172,,MATCH(CONCATENATE("FY ",RIGHT(CW$3,4)),$DT$3:$EK$3,0)))</f>
        <v>#N/A</v>
      </c>
      <c r="CX170" s="126" t="e" cm="1">
        <f t="array" ref="CX170">IF($I$9=1,CX172,INDEX($DT172:$EK172,,MATCH(CONCATENATE("FY ",RIGHT(CX$3,4)),$DT$3:$EK$3,0)))</f>
        <v>#N/A</v>
      </c>
      <c r="CY170" s="127" t="e" cm="1">
        <f t="array" ref="CY170">IF($I$9=1,CY172,INDEX($DT172:$EK172,,MATCH(CONCATENATE("FY ",RIGHT(CY$3,4)),$DT$3:$EK$3,0)))</f>
        <v>#N/A</v>
      </c>
      <c r="CZ170" s="127" t="e" cm="1">
        <f t="array" ref="CZ170">IF($I$9=1,CZ172,INDEX($DT172:$EK172,,MATCH(CONCATENATE("FY ",RIGHT(CZ$3,4)),$DT$3:$EK$3,0)))</f>
        <v>#N/A</v>
      </c>
      <c r="DA170" s="128" t="e" cm="1">
        <f t="array" ref="DA170">IF($I$9=1,DA172,INDEX($DT172:$EK172,,MATCH(CONCATENATE("FY ",RIGHT(DA$3,4)),$DT$3:$EK$3,0)))</f>
        <v>#N/A</v>
      </c>
      <c r="DB170" s="126" t="e" cm="1">
        <f t="array" ref="DB170">IF($I$9=1,DB172,INDEX($DT172:$EK172,,MATCH(CONCATENATE("FY ",RIGHT(DB$3,4)),$DT$3:$EK$3,0)))</f>
        <v>#N/A</v>
      </c>
      <c r="DC170" s="127" t="e" cm="1">
        <f t="array" ref="DC170">IF($I$9=1,DC172,INDEX($DT172:$EK172,,MATCH(CONCATENATE("FY ",RIGHT(DC$3,4)),$DT$3:$EK$3,0)))</f>
        <v>#N/A</v>
      </c>
      <c r="DD170" s="127" t="e" cm="1">
        <f t="array" ref="DD170">IF($I$9=1,DD172,INDEX($DT172:$EK172,,MATCH(CONCATENATE("FY ",RIGHT(DD$3,4)),$DT$3:$EK$3,0)))</f>
        <v>#N/A</v>
      </c>
      <c r="DE170" s="128" t="e" cm="1">
        <f t="array" ref="DE170">IF($I$9=1,DE172,INDEX($DT172:$EK172,,MATCH(CONCATENATE("FY ",RIGHT(DE$3,4)),$DT$3:$EK$3,0)))</f>
        <v>#N/A</v>
      </c>
      <c r="DF170" s="126" t="e" cm="1">
        <f t="array" ref="DF170">IF($I$9=1,DF172,INDEX($DT172:$EK172,,MATCH(CONCATENATE("FY ",RIGHT(DF$3,4)),$DT$3:$EK$3,0)))</f>
        <v>#N/A</v>
      </c>
      <c r="DG170" s="127" t="e" cm="1">
        <f t="array" ref="DG170">IF($I$9=1,DG172,INDEX($DT172:$EK172,,MATCH(CONCATENATE("FY ",RIGHT(DG$3,4)),$DT$3:$EK$3,0)))</f>
        <v>#N/A</v>
      </c>
      <c r="DH170" s="127" t="e" cm="1">
        <f t="array" ref="DH170">IF($I$9=1,DH172,INDEX($DT172:$EK172,,MATCH(CONCATENATE("FY ",RIGHT(DH$3,4)),$DT$3:$EK$3,0)))</f>
        <v>#N/A</v>
      </c>
      <c r="DI170" s="128" t="e" cm="1">
        <f t="array" ref="DI170">IF($I$9=1,DI172,INDEX($DT172:$EK172,,MATCH(CONCATENATE("FY ",RIGHT(DI$3,4)),$DT$3:$EK$3,0)))</f>
        <v>#N/A</v>
      </c>
    </row>
    <row r="171" spans="1:141" outlineLevel="1" x14ac:dyDescent="0.25">
      <c r="A171" s="90"/>
      <c r="B171" s="90"/>
      <c r="C171" s="90"/>
      <c r="D171" s="90"/>
      <c r="F171" s="100"/>
      <c r="I171" s="101"/>
      <c r="J171" s="100"/>
      <c r="M171" s="101"/>
      <c r="N171" s="100"/>
      <c r="Q171" s="101"/>
      <c r="R171" s="100"/>
      <c r="U171" s="101"/>
      <c r="V171" s="100"/>
      <c r="Y171" s="101"/>
      <c r="Z171" s="100"/>
      <c r="AC171" s="101"/>
      <c r="AD171" s="100"/>
      <c r="AG171" s="101"/>
      <c r="AH171" s="100"/>
      <c r="AK171" s="101"/>
      <c r="AL171" s="100"/>
      <c r="AO171" s="101"/>
      <c r="AP171" s="100"/>
      <c r="AS171" s="101"/>
      <c r="AT171" s="100"/>
      <c r="AW171" s="101"/>
      <c r="AX171" s="100"/>
      <c r="BA171" s="101"/>
      <c r="BB171" s="100"/>
      <c r="BE171" s="101"/>
      <c r="BF171" s="100"/>
      <c r="BI171" s="101"/>
      <c r="BJ171" s="100"/>
      <c r="BM171" s="101"/>
      <c r="BN171" s="100"/>
      <c r="BQ171" s="101"/>
      <c r="BR171" s="100"/>
      <c r="BU171" s="101"/>
      <c r="BV171" s="100"/>
      <c r="BY171" s="101"/>
      <c r="BZ171" s="100"/>
      <c r="CC171" s="101"/>
      <c r="CD171" s="100"/>
      <c r="CG171" s="101"/>
      <c r="CH171" s="100"/>
      <c r="CK171" s="101"/>
      <c r="CL171" s="100"/>
      <c r="CO171" s="101"/>
      <c r="CP171" s="100"/>
      <c r="CS171" s="101"/>
      <c r="CT171" s="100"/>
      <c r="CW171" s="101"/>
      <c r="CX171" s="100"/>
      <c r="DA171" s="101"/>
      <c r="DB171" s="100"/>
      <c r="DE171" s="101"/>
      <c r="DF171" s="100"/>
      <c r="DI171" s="101"/>
    </row>
    <row r="172" spans="1:141" outlineLevel="1" x14ac:dyDescent="0.25">
      <c r="A172" s="90"/>
      <c r="B172" s="90"/>
      <c r="C172" s="90"/>
      <c r="D172" s="90"/>
      <c r="E172" t="str">
        <f>CONCATENATE(E168," scenario: ",$J$8)</f>
        <v>% revenue scenario: Default</v>
      </c>
      <c r="F172" s="100"/>
      <c r="I172" s="101"/>
      <c r="J172" s="100"/>
      <c r="M172" s="101"/>
      <c r="N172" s="100"/>
      <c r="Q172" s="101"/>
      <c r="R172" s="100"/>
      <c r="U172" s="101"/>
      <c r="V172" s="100"/>
      <c r="Y172" s="101"/>
      <c r="Z172" s="100"/>
      <c r="AC172" s="101"/>
      <c r="AD172" s="100"/>
      <c r="AG172" s="101"/>
      <c r="AH172" s="100"/>
      <c r="AK172" s="101"/>
      <c r="AL172" s="100"/>
      <c r="AO172" s="101"/>
      <c r="AP172" s="102">
        <f>CHOOSE($I$8,AP173,AP174,AP175,AP176,AP177)</f>
        <v>0</v>
      </c>
      <c r="AQ172" s="103">
        <f t="shared" ref="AQ172" si="433">CHOOSE($I$8,AQ173,AQ174,AQ175,AQ176,AQ177)</f>
        <v>0</v>
      </c>
      <c r="AR172" s="103">
        <f t="shared" ref="AR172" si="434">CHOOSE($I$8,AR173,AR174,AR175,AR176,AR177)</f>
        <v>0</v>
      </c>
      <c r="AS172" s="104">
        <f t="shared" ref="AS172" si="435">CHOOSE($I$8,AS173,AS174,AS175,AS176,AS177)</f>
        <v>0</v>
      </c>
      <c r="AT172" s="102">
        <f t="shared" ref="AT172" si="436">CHOOSE($I$8,AT173,AT174,AT175,AT176,AT177)</f>
        <v>0</v>
      </c>
      <c r="AU172" s="103">
        <f t="shared" ref="AU172" si="437">CHOOSE($I$8,AU173,AU174,AU175,AU176,AU177)</f>
        <v>0</v>
      </c>
      <c r="AV172" s="103">
        <f t="shared" ref="AV172" si="438">CHOOSE($I$8,AV173,AV174,AV175,AV176,AV177)</f>
        <v>0</v>
      </c>
      <c r="AW172" s="104">
        <f t="shared" ref="AW172" si="439">CHOOSE($I$8,AW173,AW174,AW175,AW176,AW177)</f>
        <v>0</v>
      </c>
      <c r="AX172" s="102">
        <f t="shared" ref="AX172" si="440">CHOOSE($I$8,AX173,AX174,AX175,AX176,AX177)</f>
        <v>0</v>
      </c>
      <c r="AY172" s="103">
        <f t="shared" ref="AY172" si="441">CHOOSE($I$8,AY173,AY174,AY175,AY176,AY177)</f>
        <v>0</v>
      </c>
      <c r="AZ172" s="103">
        <f t="shared" ref="AZ172" si="442">CHOOSE($I$8,AZ173,AZ174,AZ175,AZ176,AZ177)</f>
        <v>0</v>
      </c>
      <c r="BA172" s="104">
        <f t="shared" ref="BA172" si="443">CHOOSE($I$8,BA173,BA174,BA175,BA176,BA177)</f>
        <v>0</v>
      </c>
      <c r="BB172" s="102">
        <f t="shared" ref="BB172" si="444">CHOOSE($I$8,BB173,BB174,BB175,BB176,BB177)</f>
        <v>0</v>
      </c>
      <c r="BC172" s="103">
        <f t="shared" ref="BC172" si="445">CHOOSE($I$8,BC173,BC174,BC175,BC176,BC177)</f>
        <v>0</v>
      </c>
      <c r="BD172" s="103">
        <f t="shared" ref="BD172" si="446">CHOOSE($I$8,BD173,BD174,BD175,BD176,BD177)</f>
        <v>0</v>
      </c>
      <c r="BE172" s="104">
        <f t="shared" ref="BE172" si="447">CHOOSE($I$8,BE173,BE174,BE175,BE176,BE177)</f>
        <v>0</v>
      </c>
      <c r="BF172" s="102">
        <f t="shared" ref="BF172" si="448">CHOOSE($I$8,BF173,BF174,BF175,BF176,BF177)</f>
        <v>0</v>
      </c>
      <c r="BG172" s="103">
        <f t="shared" ref="BG172" si="449">CHOOSE($I$8,BG173,BG174,BG175,BG176,BG177)</f>
        <v>0</v>
      </c>
      <c r="BH172" s="103">
        <f t="shared" ref="BH172" si="450">CHOOSE($I$8,BH173,BH174,BH175,BH176,BH177)</f>
        <v>0</v>
      </c>
      <c r="BI172" s="104">
        <f t="shared" ref="BI172" si="451">CHOOSE($I$8,BI173,BI174,BI175,BI176,BI177)</f>
        <v>0</v>
      </c>
      <c r="BJ172" s="102">
        <f t="shared" ref="BJ172" si="452">CHOOSE($I$8,BJ173,BJ174,BJ175,BJ176,BJ177)</f>
        <v>0</v>
      </c>
      <c r="BK172" s="103">
        <f t="shared" ref="BK172" si="453">CHOOSE($I$8,BK173,BK174,BK175,BK176,BK177)</f>
        <v>0</v>
      </c>
      <c r="BL172" s="103">
        <f t="shared" ref="BL172" si="454">CHOOSE($I$8,BL173,BL174,BL175,BL176,BL177)</f>
        <v>0</v>
      </c>
      <c r="BM172" s="104">
        <f t="shared" ref="BM172" si="455">CHOOSE($I$8,BM173,BM174,BM175,BM176,BM177)</f>
        <v>0</v>
      </c>
      <c r="BN172" s="102">
        <f t="shared" ref="BN172" si="456">CHOOSE($I$8,BN173,BN174,BN175,BN176,BN177)</f>
        <v>0</v>
      </c>
      <c r="BO172" s="103">
        <f t="shared" ref="BO172" si="457">CHOOSE($I$8,BO173,BO174,BO175,BO176,BO177)</f>
        <v>0</v>
      </c>
      <c r="BP172" s="103">
        <f t="shared" ref="BP172" si="458">CHOOSE($I$8,BP173,BP174,BP175,BP176,BP177)</f>
        <v>0</v>
      </c>
      <c r="BQ172" s="104">
        <f t="shared" ref="BQ172" si="459">CHOOSE($I$8,BQ173,BQ174,BQ175,BQ176,BQ177)</f>
        <v>0</v>
      </c>
      <c r="BR172" s="102">
        <f t="shared" ref="BR172" si="460">CHOOSE($I$8,BR173,BR174,BR175,BR176,BR177)</f>
        <v>0</v>
      </c>
      <c r="BS172" s="103">
        <f t="shared" ref="BS172" si="461">CHOOSE($I$8,BS173,BS174,BS175,BS176,BS177)</f>
        <v>0</v>
      </c>
      <c r="BT172" s="103">
        <f t="shared" ref="BT172" si="462">CHOOSE($I$8,BT173,BT174,BT175,BT176,BT177)</f>
        <v>0</v>
      </c>
      <c r="BU172" s="104">
        <f t="shared" ref="BU172" si="463">CHOOSE($I$8,BU173,BU174,BU175,BU176,BU177)</f>
        <v>0</v>
      </c>
      <c r="BV172" s="102">
        <f t="shared" ref="BV172" si="464">CHOOSE($I$8,BV173,BV174,BV175,BV176,BV177)</f>
        <v>0</v>
      </c>
      <c r="BW172" s="103">
        <f t="shared" ref="BW172" si="465">CHOOSE($I$8,BW173,BW174,BW175,BW176,BW177)</f>
        <v>0</v>
      </c>
      <c r="BX172" s="103">
        <f t="shared" ref="BX172" si="466">CHOOSE($I$8,BX173,BX174,BX175,BX176,BX177)</f>
        <v>0</v>
      </c>
      <c r="BY172" s="104">
        <f t="shared" ref="BY172" si="467">CHOOSE($I$8,BY173,BY174,BY175,BY176,BY177)</f>
        <v>0</v>
      </c>
      <c r="BZ172" s="102">
        <f t="shared" ref="BZ172" si="468">CHOOSE($I$8,BZ173,BZ174,BZ175,BZ176,BZ177)</f>
        <v>0</v>
      </c>
      <c r="CA172" s="103">
        <f t="shared" ref="CA172" si="469">CHOOSE($I$8,CA173,CA174,CA175,CA176,CA177)</f>
        <v>0</v>
      </c>
      <c r="CB172" s="103">
        <f t="shared" ref="CB172" si="470">CHOOSE($I$8,CB173,CB174,CB175,CB176,CB177)</f>
        <v>0</v>
      </c>
      <c r="CC172" s="104">
        <f t="shared" ref="CC172" si="471">CHOOSE($I$8,CC173,CC174,CC175,CC176,CC177)</f>
        <v>0</v>
      </c>
      <c r="CD172" s="102">
        <f t="shared" ref="CD172" si="472">CHOOSE($I$8,CD173,CD174,CD175,CD176,CD177)</f>
        <v>0</v>
      </c>
      <c r="CE172" s="103">
        <f t="shared" ref="CE172" si="473">CHOOSE($I$8,CE173,CE174,CE175,CE176,CE177)</f>
        <v>0</v>
      </c>
      <c r="CF172" s="103">
        <f t="shared" ref="CF172" si="474">CHOOSE($I$8,CF173,CF174,CF175,CF176,CF177)</f>
        <v>0</v>
      </c>
      <c r="CG172" s="104">
        <f t="shared" ref="CG172" si="475">CHOOSE($I$8,CG173,CG174,CG175,CG176,CG177)</f>
        <v>0</v>
      </c>
      <c r="CH172" s="102">
        <f t="shared" ref="CH172" si="476">CHOOSE($I$8,CH173,CH174,CH175,CH176,CH177)</f>
        <v>0</v>
      </c>
      <c r="CI172" s="103">
        <f t="shared" ref="CI172" si="477">CHOOSE($I$8,CI173,CI174,CI175,CI176,CI177)</f>
        <v>0</v>
      </c>
      <c r="CJ172" s="103">
        <f t="shared" ref="CJ172" si="478">CHOOSE($I$8,CJ173,CJ174,CJ175,CJ176,CJ177)</f>
        <v>0</v>
      </c>
      <c r="CK172" s="104">
        <f t="shared" ref="CK172" si="479">CHOOSE($I$8,CK173,CK174,CK175,CK176,CK177)</f>
        <v>0</v>
      </c>
      <c r="CL172" s="102">
        <f t="shared" ref="CL172" si="480">CHOOSE($I$8,CL173,CL174,CL175,CL176,CL177)</f>
        <v>0</v>
      </c>
      <c r="CM172" s="103">
        <f t="shared" ref="CM172" si="481">CHOOSE($I$8,CM173,CM174,CM175,CM176,CM177)</f>
        <v>0</v>
      </c>
      <c r="CN172" s="103">
        <f t="shared" ref="CN172" si="482">CHOOSE($I$8,CN173,CN174,CN175,CN176,CN177)</f>
        <v>0</v>
      </c>
      <c r="CO172" s="104">
        <f t="shared" ref="CO172" si="483">CHOOSE($I$8,CO173,CO174,CO175,CO176,CO177)</f>
        <v>0</v>
      </c>
      <c r="CP172" s="102">
        <f t="shared" ref="CP172" si="484">CHOOSE($I$8,CP173,CP174,CP175,CP176,CP177)</f>
        <v>0</v>
      </c>
      <c r="CQ172" s="103">
        <f t="shared" ref="CQ172" si="485">CHOOSE($I$8,CQ173,CQ174,CQ175,CQ176,CQ177)</f>
        <v>0</v>
      </c>
      <c r="CR172" s="103">
        <f t="shared" ref="CR172" si="486">CHOOSE($I$8,CR173,CR174,CR175,CR176,CR177)</f>
        <v>0</v>
      </c>
      <c r="CS172" s="104">
        <f t="shared" ref="CS172" si="487">CHOOSE($I$8,CS173,CS174,CS175,CS176,CS177)</f>
        <v>0</v>
      </c>
      <c r="CT172" s="102">
        <f t="shared" ref="CT172" si="488">CHOOSE($I$8,CT173,CT174,CT175,CT176,CT177)</f>
        <v>0</v>
      </c>
      <c r="CU172" s="103">
        <f t="shared" ref="CU172" si="489">CHOOSE($I$8,CU173,CU174,CU175,CU176,CU177)</f>
        <v>0</v>
      </c>
      <c r="CV172" s="103">
        <f t="shared" ref="CV172" si="490">CHOOSE($I$8,CV173,CV174,CV175,CV176,CV177)</f>
        <v>0</v>
      </c>
      <c r="CW172" s="104">
        <f t="shared" ref="CW172" si="491">CHOOSE($I$8,CW173,CW174,CW175,CW176,CW177)</f>
        <v>0</v>
      </c>
      <c r="CX172" s="102">
        <f t="shared" ref="CX172" si="492">CHOOSE($I$8,CX173,CX174,CX175,CX176,CX177)</f>
        <v>0</v>
      </c>
      <c r="CY172" s="103">
        <f t="shared" ref="CY172" si="493">CHOOSE($I$8,CY173,CY174,CY175,CY176,CY177)</f>
        <v>0</v>
      </c>
      <c r="CZ172" s="103">
        <f t="shared" ref="CZ172" si="494">CHOOSE($I$8,CZ173,CZ174,CZ175,CZ176,CZ177)</f>
        <v>0</v>
      </c>
      <c r="DA172" s="104">
        <f t="shared" ref="DA172" si="495">CHOOSE($I$8,DA173,DA174,DA175,DA176,DA177)</f>
        <v>0</v>
      </c>
      <c r="DB172" s="102">
        <f t="shared" ref="DB172" si="496">CHOOSE($I$8,DB173,DB174,DB175,DB176,DB177)</f>
        <v>0</v>
      </c>
      <c r="DC172" s="103">
        <f t="shared" ref="DC172" si="497">CHOOSE($I$8,DC173,DC174,DC175,DC176,DC177)</f>
        <v>0</v>
      </c>
      <c r="DD172" s="103">
        <f t="shared" ref="DD172" si="498">CHOOSE($I$8,DD173,DD174,DD175,DD176,DD177)</f>
        <v>0</v>
      </c>
      <c r="DE172" s="104">
        <f t="shared" ref="DE172" si="499">CHOOSE($I$8,DE173,DE174,DE175,DE176,DE177)</f>
        <v>0</v>
      </c>
      <c r="DF172" s="102">
        <f t="shared" ref="DF172" si="500">CHOOSE($I$8,DF173,DF174,DF175,DF176,DF177)</f>
        <v>0</v>
      </c>
      <c r="DG172" s="103">
        <f t="shared" ref="DG172" si="501">CHOOSE($I$8,DG173,DG174,DG175,DG176,DG177)</f>
        <v>0</v>
      </c>
      <c r="DH172" s="103">
        <f t="shared" ref="DH172" si="502">CHOOSE($I$8,DH173,DH174,DH175,DH176,DH177)</f>
        <v>0</v>
      </c>
      <c r="DI172" s="104">
        <f t="shared" ref="DI172" si="503">CHOOSE($I$8,DI173,DI174,DI175,DI176,DI177)</f>
        <v>0</v>
      </c>
      <c r="DT172" s="103" t="e">
        <f t="shared" ref="DT172" ca="1" si="504">CHOOSE($I$8,DT173,DT174,DT175,DT176,DT177)</f>
        <v>#DIV/0!</v>
      </c>
      <c r="DU172" s="103" t="e">
        <f t="shared" ref="DU172" ca="1" si="505">CHOOSE($I$8,DU173,DU174,DU175,DU176,DU177)</f>
        <v>#DIV/0!</v>
      </c>
      <c r="DV172" s="103" t="e">
        <f t="shared" ref="DV172" ca="1" si="506">CHOOSE($I$8,DV173,DV174,DV175,DV176,DV177)</f>
        <v>#DIV/0!</v>
      </c>
      <c r="DW172" s="103" t="e">
        <f t="shared" ref="DW172" ca="1" si="507">CHOOSE($I$8,DW173,DW174,DW175,DW176,DW177)</f>
        <v>#DIV/0!</v>
      </c>
      <c r="DX172" s="103" t="e">
        <f t="shared" ref="DX172" ca="1" si="508">CHOOSE($I$8,DX173,DX174,DX175,DX176,DX177)</f>
        <v>#DIV/0!</v>
      </c>
      <c r="DY172" s="103" t="e">
        <f t="shared" ref="DY172" ca="1" si="509">CHOOSE($I$8,DY173,DY174,DY175,DY176,DY177)</f>
        <v>#DIV/0!</v>
      </c>
      <c r="DZ172" s="103" t="e">
        <f t="shared" ref="DZ172" ca="1" si="510">CHOOSE($I$8,DZ173,DZ174,DZ175,DZ176,DZ177)</f>
        <v>#DIV/0!</v>
      </c>
      <c r="EA172" s="103" t="e">
        <f t="shared" ref="EA172" ca="1" si="511">CHOOSE($I$8,EA173,EA174,EA175,EA176,EA177)</f>
        <v>#DIV/0!</v>
      </c>
      <c r="EB172" s="103" t="e">
        <f t="shared" ref="EB172" ca="1" si="512">CHOOSE($I$8,EB173,EB174,EB175,EB176,EB177)</f>
        <v>#DIV/0!</v>
      </c>
      <c r="EC172" s="103" t="e">
        <f t="shared" ref="EC172" ca="1" si="513">CHOOSE($I$8,EC173,EC174,EC175,EC176,EC177)</f>
        <v>#DIV/0!</v>
      </c>
      <c r="ED172" s="103" t="e">
        <f t="shared" ref="ED172" ca="1" si="514">CHOOSE($I$8,ED173,ED174,ED175,ED176,ED177)</f>
        <v>#DIV/0!</v>
      </c>
      <c r="EE172" s="103" t="e">
        <f t="shared" ref="EE172" ca="1" si="515">CHOOSE($I$8,EE173,EE174,EE175,EE176,EE177)</f>
        <v>#DIV/0!</v>
      </c>
      <c r="EF172" s="103" t="e">
        <f t="shared" ref="EF172" ca="1" si="516">CHOOSE($I$8,EF173,EF174,EF175,EF176,EF177)</f>
        <v>#DIV/0!</v>
      </c>
      <c r="EG172" s="103" t="e">
        <f t="shared" ref="EG172" ca="1" si="517">CHOOSE($I$8,EG173,EG174,EG175,EG176,EG177)</f>
        <v>#DIV/0!</v>
      </c>
      <c r="EH172" s="103" t="e">
        <f t="shared" ref="EH172" ca="1" si="518">CHOOSE($I$8,EH173,EH174,EH175,EH176,EH177)</f>
        <v>#DIV/0!</v>
      </c>
      <c r="EI172" s="103" t="e">
        <f t="shared" ref="EI172" ca="1" si="519">CHOOSE($I$8,EI173,EI174,EI175,EI176,EI177)</f>
        <v>#DIV/0!</v>
      </c>
      <c r="EJ172" s="103" t="e">
        <f t="shared" ref="EJ172" ca="1" si="520">CHOOSE($I$8,EJ173,EJ174,EJ175,EJ176,EJ177)</f>
        <v>#DIV/0!</v>
      </c>
      <c r="EK172" s="103" t="e">
        <f t="shared" ref="EK172" ca="1" si="521">CHOOSE($I$8,EK173,EK174,EK175,EK176,EK177)</f>
        <v>#DIV/0!</v>
      </c>
    </row>
    <row r="173" spans="1:141" outlineLevel="1" x14ac:dyDescent="0.25">
      <c r="A173" s="90"/>
      <c r="B173" s="90"/>
      <c r="C173" s="90"/>
      <c r="D173" s="90"/>
      <c r="E173" t="str">
        <f>CONCATENATE("- ", $N$6,":")</f>
        <v>- Base:</v>
      </c>
      <c r="F173" s="100"/>
      <c r="I173" s="101"/>
      <c r="J173" s="100"/>
      <c r="M173" s="101"/>
      <c r="N173" s="100"/>
      <c r="Q173" s="101"/>
      <c r="R173" s="100"/>
      <c r="U173" s="101"/>
      <c r="V173" s="100"/>
      <c r="Y173" s="101"/>
      <c r="Z173" s="100"/>
      <c r="AC173" s="101"/>
      <c r="AD173" s="100"/>
      <c r="AG173" s="101"/>
      <c r="AH173" s="100"/>
      <c r="AK173" s="101"/>
      <c r="AL173" s="100"/>
      <c r="AO173" s="101"/>
      <c r="AP173" s="123">
        <v>0</v>
      </c>
      <c r="AQ173" s="124">
        <v>0</v>
      </c>
      <c r="AR173" s="124">
        <v>0</v>
      </c>
      <c r="AS173" s="125">
        <v>0</v>
      </c>
      <c r="AT173" s="123">
        <v>0</v>
      </c>
      <c r="AU173" s="124">
        <v>0</v>
      </c>
      <c r="AV173" s="124">
        <v>0</v>
      </c>
      <c r="AW173" s="125">
        <v>0</v>
      </c>
      <c r="AX173" s="123">
        <v>0</v>
      </c>
      <c r="AY173" s="124">
        <v>0</v>
      </c>
      <c r="AZ173" s="124">
        <v>0</v>
      </c>
      <c r="BA173" s="125">
        <v>0</v>
      </c>
      <c r="BB173" s="123">
        <v>0</v>
      </c>
      <c r="BC173" s="124">
        <v>0</v>
      </c>
      <c r="BD173" s="124">
        <v>0</v>
      </c>
      <c r="BE173" s="125">
        <v>0</v>
      </c>
      <c r="BF173" s="123">
        <v>0</v>
      </c>
      <c r="BG173" s="124">
        <v>0</v>
      </c>
      <c r="BH173" s="124">
        <v>0</v>
      </c>
      <c r="BI173" s="125">
        <v>0</v>
      </c>
      <c r="BJ173" s="123">
        <v>0</v>
      </c>
      <c r="BK173" s="124">
        <v>0</v>
      </c>
      <c r="BL173" s="124">
        <v>0</v>
      </c>
      <c r="BM173" s="125">
        <v>0</v>
      </c>
      <c r="BN173" s="123">
        <v>0</v>
      </c>
      <c r="BO173" s="124">
        <v>0</v>
      </c>
      <c r="BP173" s="124">
        <v>0</v>
      </c>
      <c r="BQ173" s="125">
        <v>0</v>
      </c>
      <c r="BR173" s="123">
        <v>0</v>
      </c>
      <c r="BS173" s="124">
        <v>0</v>
      </c>
      <c r="BT173" s="124">
        <v>0</v>
      </c>
      <c r="BU173" s="125">
        <v>0</v>
      </c>
      <c r="BV173" s="123">
        <v>0</v>
      </c>
      <c r="BW173" s="124">
        <v>0</v>
      </c>
      <c r="BX173" s="124">
        <v>0</v>
      </c>
      <c r="BY173" s="125">
        <v>0</v>
      </c>
      <c r="BZ173" s="123">
        <v>0</v>
      </c>
      <c r="CA173" s="124">
        <v>0</v>
      </c>
      <c r="CB173" s="124">
        <v>0</v>
      </c>
      <c r="CC173" s="125">
        <v>0</v>
      </c>
      <c r="CD173" s="123">
        <v>0</v>
      </c>
      <c r="CE173" s="124">
        <v>0</v>
      </c>
      <c r="CF173" s="124">
        <v>0</v>
      </c>
      <c r="CG173" s="125">
        <v>0</v>
      </c>
      <c r="CH173" s="123">
        <v>0</v>
      </c>
      <c r="CI173" s="124">
        <v>0</v>
      </c>
      <c r="CJ173" s="124">
        <v>0</v>
      </c>
      <c r="CK173" s="125">
        <v>0</v>
      </c>
      <c r="CL173" s="123">
        <v>0</v>
      </c>
      <c r="CM173" s="124">
        <v>0</v>
      </c>
      <c r="CN173" s="124">
        <v>0</v>
      </c>
      <c r="CO173" s="125">
        <v>0</v>
      </c>
      <c r="CP173" s="123">
        <v>0</v>
      </c>
      <c r="CQ173" s="124">
        <v>0</v>
      </c>
      <c r="CR173" s="124">
        <v>0</v>
      </c>
      <c r="CS173" s="125">
        <v>0</v>
      </c>
      <c r="CT173" s="123">
        <v>0</v>
      </c>
      <c r="CU173" s="124">
        <v>0</v>
      </c>
      <c r="CV173" s="124">
        <v>0</v>
      </c>
      <c r="CW173" s="125">
        <v>0</v>
      </c>
      <c r="CX173" s="123">
        <v>0</v>
      </c>
      <c r="CY173" s="124">
        <v>0</v>
      </c>
      <c r="CZ173" s="124">
        <v>0</v>
      </c>
      <c r="DA173" s="125">
        <v>0</v>
      </c>
      <c r="DB173" s="123">
        <v>0</v>
      </c>
      <c r="DC173" s="124">
        <v>0</v>
      </c>
      <c r="DD173" s="124">
        <v>0</v>
      </c>
      <c r="DE173" s="125">
        <v>0</v>
      </c>
      <c r="DF173" s="123">
        <v>0</v>
      </c>
      <c r="DG173" s="124">
        <v>0</v>
      </c>
      <c r="DH173" s="124">
        <v>0</v>
      </c>
      <c r="DI173" s="125">
        <v>0</v>
      </c>
      <c r="DT173" s="124">
        <v>0</v>
      </c>
      <c r="DU173" s="124">
        <v>0</v>
      </c>
      <c r="DV173" s="124">
        <v>0</v>
      </c>
      <c r="DW173" s="124">
        <v>0</v>
      </c>
      <c r="DX173" s="124">
        <v>0</v>
      </c>
      <c r="DY173" s="124">
        <v>0</v>
      </c>
      <c r="DZ173" s="124">
        <v>0</v>
      </c>
      <c r="EA173" s="124">
        <v>0</v>
      </c>
      <c r="EB173" s="124">
        <v>0</v>
      </c>
      <c r="EC173" s="124">
        <v>0</v>
      </c>
      <c r="ED173" s="124">
        <v>0</v>
      </c>
      <c r="EE173" s="124">
        <v>0</v>
      </c>
      <c r="EF173" s="124">
        <v>0</v>
      </c>
      <c r="EG173" s="124">
        <v>0</v>
      </c>
      <c r="EH173" s="124">
        <v>0</v>
      </c>
      <c r="EI173" s="124">
        <v>0</v>
      </c>
      <c r="EJ173" s="124">
        <v>0</v>
      </c>
      <c r="EK173" s="124">
        <v>0</v>
      </c>
    </row>
    <row r="174" spans="1:141" outlineLevel="1" x14ac:dyDescent="0.25">
      <c r="A174" s="90"/>
      <c r="B174" s="90"/>
      <c r="C174" s="90"/>
      <c r="D174" s="90"/>
      <c r="E174" t="str">
        <f>CONCATENATE("- ", $N$7,":")</f>
        <v>- Upside:</v>
      </c>
      <c r="F174" s="100"/>
      <c r="I174" s="101"/>
      <c r="J174" s="100"/>
      <c r="M174" s="101"/>
      <c r="N174" s="100"/>
      <c r="Q174" s="101"/>
      <c r="R174" s="100"/>
      <c r="U174" s="101"/>
      <c r="V174" s="100"/>
      <c r="Y174" s="101"/>
      <c r="Z174" s="100"/>
      <c r="AC174" s="101"/>
      <c r="AD174" s="100"/>
      <c r="AG174" s="101"/>
      <c r="AH174" s="100"/>
      <c r="AK174" s="101"/>
      <c r="AL174" s="100"/>
      <c r="AO174" s="101"/>
      <c r="AP174" s="123">
        <v>0</v>
      </c>
      <c r="AQ174" s="124">
        <v>0</v>
      </c>
      <c r="AR174" s="124">
        <v>0</v>
      </c>
      <c r="AS174" s="125">
        <v>0</v>
      </c>
      <c r="AT174" s="123">
        <v>0</v>
      </c>
      <c r="AU174" s="124">
        <v>0</v>
      </c>
      <c r="AV174" s="124">
        <v>0</v>
      </c>
      <c r="AW174" s="125">
        <v>0</v>
      </c>
      <c r="AX174" s="123">
        <v>0</v>
      </c>
      <c r="AY174" s="124">
        <v>0</v>
      </c>
      <c r="AZ174" s="124">
        <v>0</v>
      </c>
      <c r="BA174" s="125">
        <v>0</v>
      </c>
      <c r="BB174" s="123">
        <v>0</v>
      </c>
      <c r="BC174" s="124">
        <v>0</v>
      </c>
      <c r="BD174" s="124">
        <v>0</v>
      </c>
      <c r="BE174" s="125">
        <v>0</v>
      </c>
      <c r="BF174" s="123">
        <v>0</v>
      </c>
      <c r="BG174" s="124">
        <v>0</v>
      </c>
      <c r="BH174" s="124">
        <v>0</v>
      </c>
      <c r="BI174" s="125">
        <v>0</v>
      </c>
      <c r="BJ174" s="123">
        <v>0</v>
      </c>
      <c r="BK174" s="124">
        <v>0</v>
      </c>
      <c r="BL174" s="124">
        <v>0</v>
      </c>
      <c r="BM174" s="125">
        <v>0</v>
      </c>
      <c r="BN174" s="123">
        <v>0</v>
      </c>
      <c r="BO174" s="124">
        <v>0</v>
      </c>
      <c r="BP174" s="124">
        <v>0</v>
      </c>
      <c r="BQ174" s="125">
        <v>0</v>
      </c>
      <c r="BR174" s="123">
        <v>0</v>
      </c>
      <c r="BS174" s="124">
        <v>0</v>
      </c>
      <c r="BT174" s="124">
        <v>0</v>
      </c>
      <c r="BU174" s="125">
        <v>0</v>
      </c>
      <c r="BV174" s="123">
        <v>0</v>
      </c>
      <c r="BW174" s="124">
        <v>0</v>
      </c>
      <c r="BX174" s="124">
        <v>0</v>
      </c>
      <c r="BY174" s="125">
        <v>0</v>
      </c>
      <c r="BZ174" s="123">
        <v>0</v>
      </c>
      <c r="CA174" s="124">
        <v>0</v>
      </c>
      <c r="CB174" s="124">
        <v>0</v>
      </c>
      <c r="CC174" s="125">
        <v>0</v>
      </c>
      <c r="CD174" s="123">
        <v>0</v>
      </c>
      <c r="CE174" s="124">
        <v>0</v>
      </c>
      <c r="CF174" s="124">
        <v>0</v>
      </c>
      <c r="CG174" s="125">
        <v>0</v>
      </c>
      <c r="CH174" s="123">
        <v>0</v>
      </c>
      <c r="CI174" s="124">
        <v>0</v>
      </c>
      <c r="CJ174" s="124">
        <v>0</v>
      </c>
      <c r="CK174" s="125">
        <v>0</v>
      </c>
      <c r="CL174" s="123">
        <v>0</v>
      </c>
      <c r="CM174" s="124">
        <v>0</v>
      </c>
      <c r="CN174" s="124">
        <v>0</v>
      </c>
      <c r="CO174" s="125">
        <v>0</v>
      </c>
      <c r="CP174" s="123">
        <v>0</v>
      </c>
      <c r="CQ174" s="124">
        <v>0</v>
      </c>
      <c r="CR174" s="124">
        <v>0</v>
      </c>
      <c r="CS174" s="125">
        <v>0</v>
      </c>
      <c r="CT174" s="123">
        <v>0</v>
      </c>
      <c r="CU174" s="124">
        <v>0</v>
      </c>
      <c r="CV174" s="124">
        <v>0</v>
      </c>
      <c r="CW174" s="125">
        <v>0</v>
      </c>
      <c r="CX174" s="123">
        <v>0</v>
      </c>
      <c r="CY174" s="124">
        <v>0</v>
      </c>
      <c r="CZ174" s="124">
        <v>0</v>
      </c>
      <c r="DA174" s="125">
        <v>0</v>
      </c>
      <c r="DB174" s="123">
        <v>0</v>
      </c>
      <c r="DC174" s="124">
        <v>0</v>
      </c>
      <c r="DD174" s="124">
        <v>0</v>
      </c>
      <c r="DE174" s="125">
        <v>0</v>
      </c>
      <c r="DF174" s="123">
        <v>0</v>
      </c>
      <c r="DG174" s="124">
        <v>0</v>
      </c>
      <c r="DH174" s="124">
        <v>0</v>
      </c>
      <c r="DI174" s="125">
        <v>0</v>
      </c>
      <c r="DT174" s="124">
        <v>0</v>
      </c>
      <c r="DU174" s="124">
        <v>0</v>
      </c>
      <c r="DV174" s="124">
        <v>0</v>
      </c>
      <c r="DW174" s="124">
        <v>0</v>
      </c>
      <c r="DX174" s="124">
        <v>0</v>
      </c>
      <c r="DY174" s="124">
        <v>0</v>
      </c>
      <c r="DZ174" s="124">
        <v>0</v>
      </c>
      <c r="EA174" s="124">
        <v>0</v>
      </c>
      <c r="EB174" s="124">
        <v>0</v>
      </c>
      <c r="EC174" s="124">
        <v>0</v>
      </c>
      <c r="ED174" s="124">
        <v>0</v>
      </c>
      <c r="EE174" s="124">
        <v>0</v>
      </c>
      <c r="EF174" s="124">
        <v>0</v>
      </c>
      <c r="EG174" s="124">
        <v>0</v>
      </c>
      <c r="EH174" s="124">
        <v>0</v>
      </c>
      <c r="EI174" s="124">
        <v>0</v>
      </c>
      <c r="EJ174" s="124">
        <v>0</v>
      </c>
      <c r="EK174" s="124">
        <v>0</v>
      </c>
    </row>
    <row r="175" spans="1:141" outlineLevel="1" x14ac:dyDescent="0.25">
      <c r="A175" s="90"/>
      <c r="B175" s="90"/>
      <c r="C175" s="90"/>
      <c r="D175" s="90"/>
      <c r="E175" t="str">
        <f>CONCATENATE("- ", $N$8,":")</f>
        <v>- Downside:</v>
      </c>
      <c r="F175" s="100"/>
      <c r="I175" s="101"/>
      <c r="J175" s="100"/>
      <c r="M175" s="101"/>
      <c r="N175" s="100"/>
      <c r="Q175" s="101"/>
      <c r="R175" s="100"/>
      <c r="U175" s="101"/>
      <c r="V175" s="100"/>
      <c r="Y175" s="101"/>
      <c r="Z175" s="100"/>
      <c r="AC175" s="101"/>
      <c r="AD175" s="100"/>
      <c r="AG175" s="101"/>
      <c r="AH175" s="100"/>
      <c r="AK175" s="101"/>
      <c r="AL175" s="100"/>
      <c r="AO175" s="101"/>
      <c r="AP175" s="123">
        <v>0</v>
      </c>
      <c r="AQ175" s="124">
        <v>0</v>
      </c>
      <c r="AR175" s="124">
        <v>0</v>
      </c>
      <c r="AS175" s="125">
        <v>0</v>
      </c>
      <c r="AT175" s="123">
        <v>0</v>
      </c>
      <c r="AU175" s="124">
        <v>0</v>
      </c>
      <c r="AV175" s="124">
        <v>0</v>
      </c>
      <c r="AW175" s="125">
        <v>0</v>
      </c>
      <c r="AX175" s="123">
        <v>0</v>
      </c>
      <c r="AY175" s="124">
        <v>0</v>
      </c>
      <c r="AZ175" s="124">
        <v>0</v>
      </c>
      <c r="BA175" s="125">
        <v>0</v>
      </c>
      <c r="BB175" s="123">
        <v>0</v>
      </c>
      <c r="BC175" s="124">
        <v>0</v>
      </c>
      <c r="BD175" s="124">
        <v>0</v>
      </c>
      <c r="BE175" s="125">
        <v>0</v>
      </c>
      <c r="BF175" s="123">
        <v>0</v>
      </c>
      <c r="BG175" s="124">
        <v>0</v>
      </c>
      <c r="BH175" s="124">
        <v>0</v>
      </c>
      <c r="BI175" s="125">
        <v>0</v>
      </c>
      <c r="BJ175" s="123">
        <v>0</v>
      </c>
      <c r="BK175" s="124">
        <v>0</v>
      </c>
      <c r="BL175" s="124">
        <v>0</v>
      </c>
      <c r="BM175" s="125">
        <v>0</v>
      </c>
      <c r="BN175" s="123">
        <v>0</v>
      </c>
      <c r="BO175" s="124">
        <v>0</v>
      </c>
      <c r="BP175" s="124">
        <v>0</v>
      </c>
      <c r="BQ175" s="125">
        <v>0</v>
      </c>
      <c r="BR175" s="123">
        <v>0</v>
      </c>
      <c r="BS175" s="124">
        <v>0</v>
      </c>
      <c r="BT175" s="124">
        <v>0</v>
      </c>
      <c r="BU175" s="125">
        <v>0</v>
      </c>
      <c r="BV175" s="123">
        <v>0</v>
      </c>
      <c r="BW175" s="124">
        <v>0</v>
      </c>
      <c r="BX175" s="124">
        <v>0</v>
      </c>
      <c r="BY175" s="125">
        <v>0</v>
      </c>
      <c r="BZ175" s="123">
        <v>0</v>
      </c>
      <c r="CA175" s="124">
        <v>0</v>
      </c>
      <c r="CB175" s="124">
        <v>0</v>
      </c>
      <c r="CC175" s="125">
        <v>0</v>
      </c>
      <c r="CD175" s="123">
        <v>0</v>
      </c>
      <c r="CE175" s="124">
        <v>0</v>
      </c>
      <c r="CF175" s="124">
        <v>0</v>
      </c>
      <c r="CG175" s="125">
        <v>0</v>
      </c>
      <c r="CH175" s="123">
        <v>0</v>
      </c>
      <c r="CI175" s="124">
        <v>0</v>
      </c>
      <c r="CJ175" s="124">
        <v>0</v>
      </c>
      <c r="CK175" s="125">
        <v>0</v>
      </c>
      <c r="CL175" s="123">
        <v>0</v>
      </c>
      <c r="CM175" s="124">
        <v>0</v>
      </c>
      <c r="CN175" s="124">
        <v>0</v>
      </c>
      <c r="CO175" s="125">
        <v>0</v>
      </c>
      <c r="CP175" s="123">
        <v>0</v>
      </c>
      <c r="CQ175" s="124">
        <v>0</v>
      </c>
      <c r="CR175" s="124">
        <v>0</v>
      </c>
      <c r="CS175" s="125">
        <v>0</v>
      </c>
      <c r="CT175" s="123">
        <v>0</v>
      </c>
      <c r="CU175" s="124">
        <v>0</v>
      </c>
      <c r="CV175" s="124">
        <v>0</v>
      </c>
      <c r="CW175" s="125">
        <v>0</v>
      </c>
      <c r="CX175" s="123">
        <v>0</v>
      </c>
      <c r="CY175" s="124">
        <v>0</v>
      </c>
      <c r="CZ175" s="124">
        <v>0</v>
      </c>
      <c r="DA175" s="125">
        <v>0</v>
      </c>
      <c r="DB175" s="123">
        <v>0</v>
      </c>
      <c r="DC175" s="124">
        <v>0</v>
      </c>
      <c r="DD175" s="124">
        <v>0</v>
      </c>
      <c r="DE175" s="125">
        <v>0</v>
      </c>
      <c r="DF175" s="123">
        <v>0</v>
      </c>
      <c r="DG175" s="124">
        <v>0</v>
      </c>
      <c r="DH175" s="124">
        <v>0</v>
      </c>
      <c r="DI175" s="125">
        <v>0</v>
      </c>
      <c r="DT175" s="124">
        <v>0</v>
      </c>
      <c r="DU175" s="124">
        <v>0</v>
      </c>
      <c r="DV175" s="124">
        <v>0</v>
      </c>
      <c r="DW175" s="124">
        <v>0</v>
      </c>
      <c r="DX175" s="124">
        <v>0</v>
      </c>
      <c r="DY175" s="124">
        <v>0</v>
      </c>
      <c r="DZ175" s="124">
        <v>0</v>
      </c>
      <c r="EA175" s="124">
        <v>0</v>
      </c>
      <c r="EB175" s="124">
        <v>0</v>
      </c>
      <c r="EC175" s="124">
        <v>0</v>
      </c>
      <c r="ED175" s="124">
        <v>0</v>
      </c>
      <c r="EE175" s="124">
        <v>0</v>
      </c>
      <c r="EF175" s="124">
        <v>0</v>
      </c>
      <c r="EG175" s="124">
        <v>0</v>
      </c>
      <c r="EH175" s="124">
        <v>0</v>
      </c>
      <c r="EI175" s="124">
        <v>0</v>
      </c>
      <c r="EJ175" s="124">
        <v>0</v>
      </c>
      <c r="EK175" s="124">
        <v>0</v>
      </c>
    </row>
    <row r="176" spans="1:141" outlineLevel="1" x14ac:dyDescent="0.25">
      <c r="A176" s="90"/>
      <c r="B176" s="90"/>
      <c r="C176" s="90"/>
      <c r="D176" s="90"/>
      <c r="E176" t="str">
        <f>CONCATENATE("- ", $N$9,":")</f>
        <v>- Management:</v>
      </c>
      <c r="F176" s="100"/>
      <c r="I176" s="101"/>
      <c r="J176" s="100"/>
      <c r="M176" s="101"/>
      <c r="N176" s="100"/>
      <c r="Q176" s="101"/>
      <c r="R176" s="100"/>
      <c r="U176" s="101"/>
      <c r="V176" s="100"/>
      <c r="Y176" s="101"/>
      <c r="Z176" s="100"/>
      <c r="AC176" s="101"/>
      <c r="AD176" s="100"/>
      <c r="AG176" s="101"/>
      <c r="AH176" s="100"/>
      <c r="AK176" s="101"/>
      <c r="AL176" s="100"/>
      <c r="AO176" s="101"/>
      <c r="AP176" s="123">
        <v>0</v>
      </c>
      <c r="AQ176" s="124">
        <v>0</v>
      </c>
      <c r="AR176" s="124">
        <v>0</v>
      </c>
      <c r="AS176" s="125">
        <v>0</v>
      </c>
      <c r="AT176" s="123">
        <v>0</v>
      </c>
      <c r="AU176" s="124">
        <v>0</v>
      </c>
      <c r="AV176" s="124">
        <v>0</v>
      </c>
      <c r="AW176" s="125">
        <v>0</v>
      </c>
      <c r="AX176" s="123">
        <v>0</v>
      </c>
      <c r="AY176" s="124">
        <v>0</v>
      </c>
      <c r="AZ176" s="124">
        <v>0</v>
      </c>
      <c r="BA176" s="125">
        <v>0</v>
      </c>
      <c r="BB176" s="123">
        <v>0</v>
      </c>
      <c r="BC176" s="124">
        <v>0</v>
      </c>
      <c r="BD176" s="124">
        <v>0</v>
      </c>
      <c r="BE176" s="125">
        <v>0</v>
      </c>
      <c r="BF176" s="123">
        <v>0</v>
      </c>
      <c r="BG176" s="124">
        <v>0</v>
      </c>
      <c r="BH176" s="124">
        <v>0</v>
      </c>
      <c r="BI176" s="125">
        <v>0</v>
      </c>
      <c r="BJ176" s="123">
        <v>0</v>
      </c>
      <c r="BK176" s="124">
        <v>0</v>
      </c>
      <c r="BL176" s="124">
        <v>0</v>
      </c>
      <c r="BM176" s="125">
        <v>0</v>
      </c>
      <c r="BN176" s="123">
        <v>0</v>
      </c>
      <c r="BO176" s="124">
        <v>0</v>
      </c>
      <c r="BP176" s="124">
        <v>0</v>
      </c>
      <c r="BQ176" s="125">
        <v>0</v>
      </c>
      <c r="BR176" s="123">
        <v>0</v>
      </c>
      <c r="BS176" s="124">
        <v>0</v>
      </c>
      <c r="BT176" s="124">
        <v>0</v>
      </c>
      <c r="BU176" s="125">
        <v>0</v>
      </c>
      <c r="BV176" s="123">
        <v>0</v>
      </c>
      <c r="BW176" s="124">
        <v>0</v>
      </c>
      <c r="BX176" s="124">
        <v>0</v>
      </c>
      <c r="BY176" s="125">
        <v>0</v>
      </c>
      <c r="BZ176" s="123">
        <v>0</v>
      </c>
      <c r="CA176" s="124">
        <v>0</v>
      </c>
      <c r="CB176" s="124">
        <v>0</v>
      </c>
      <c r="CC176" s="125">
        <v>0</v>
      </c>
      <c r="CD176" s="123">
        <v>0</v>
      </c>
      <c r="CE176" s="124">
        <v>0</v>
      </c>
      <c r="CF176" s="124">
        <v>0</v>
      </c>
      <c r="CG176" s="125">
        <v>0</v>
      </c>
      <c r="CH176" s="123">
        <v>0</v>
      </c>
      <c r="CI176" s="124">
        <v>0</v>
      </c>
      <c r="CJ176" s="124">
        <v>0</v>
      </c>
      <c r="CK176" s="125">
        <v>0</v>
      </c>
      <c r="CL176" s="123">
        <v>0</v>
      </c>
      <c r="CM176" s="124">
        <v>0</v>
      </c>
      <c r="CN176" s="124">
        <v>0</v>
      </c>
      <c r="CO176" s="125">
        <v>0</v>
      </c>
      <c r="CP176" s="123">
        <v>0</v>
      </c>
      <c r="CQ176" s="124">
        <v>0</v>
      </c>
      <c r="CR176" s="124">
        <v>0</v>
      </c>
      <c r="CS176" s="125">
        <v>0</v>
      </c>
      <c r="CT176" s="123">
        <v>0</v>
      </c>
      <c r="CU176" s="124">
        <v>0</v>
      </c>
      <c r="CV176" s="124">
        <v>0</v>
      </c>
      <c r="CW176" s="125">
        <v>0</v>
      </c>
      <c r="CX176" s="123">
        <v>0</v>
      </c>
      <c r="CY176" s="124">
        <v>0</v>
      </c>
      <c r="CZ176" s="124">
        <v>0</v>
      </c>
      <c r="DA176" s="125">
        <v>0</v>
      </c>
      <c r="DB176" s="123">
        <v>0</v>
      </c>
      <c r="DC176" s="124">
        <v>0</v>
      </c>
      <c r="DD176" s="124">
        <v>0</v>
      </c>
      <c r="DE176" s="125">
        <v>0</v>
      </c>
      <c r="DF176" s="123">
        <v>0</v>
      </c>
      <c r="DG176" s="124">
        <v>0</v>
      </c>
      <c r="DH176" s="124">
        <v>0</v>
      </c>
      <c r="DI176" s="125">
        <v>0</v>
      </c>
      <c r="DT176" s="124">
        <v>0</v>
      </c>
      <c r="DU176" s="124">
        <v>0</v>
      </c>
      <c r="DV176" s="124">
        <v>0</v>
      </c>
      <c r="DW176" s="124">
        <v>0</v>
      </c>
      <c r="DX176" s="124">
        <v>0</v>
      </c>
      <c r="DY176" s="124">
        <v>0</v>
      </c>
      <c r="DZ176" s="124">
        <v>0</v>
      </c>
      <c r="EA176" s="124">
        <v>0</v>
      </c>
      <c r="EB176" s="124">
        <v>0</v>
      </c>
      <c r="EC176" s="124">
        <v>0</v>
      </c>
      <c r="ED176" s="124">
        <v>0</v>
      </c>
      <c r="EE176" s="124">
        <v>0</v>
      </c>
      <c r="EF176" s="124">
        <v>0</v>
      </c>
      <c r="EG176" s="124">
        <v>0</v>
      </c>
      <c r="EH176" s="124">
        <v>0</v>
      </c>
      <c r="EI176" s="124">
        <v>0</v>
      </c>
      <c r="EJ176" s="124">
        <v>0</v>
      </c>
      <c r="EK176" s="124">
        <v>0</v>
      </c>
    </row>
    <row r="177" spans="1:141" outlineLevel="1" x14ac:dyDescent="0.25">
      <c r="A177" s="90"/>
      <c r="B177" s="90"/>
      <c r="C177" s="90"/>
      <c r="D177" s="90"/>
      <c r="E177" t="str">
        <f>CONCATENATE("- ", $N$10,":")</f>
        <v>- Default:</v>
      </c>
      <c r="F177" s="100"/>
      <c r="I177" s="101"/>
      <c r="J177" s="100"/>
      <c r="M177" s="101"/>
      <c r="N177" s="100"/>
      <c r="Q177" s="101"/>
      <c r="R177" s="100"/>
      <c r="U177" s="101"/>
      <c r="V177" s="100"/>
      <c r="Y177" s="101"/>
      <c r="Z177" s="100"/>
      <c r="AC177" s="101"/>
      <c r="AD177" s="100"/>
      <c r="AG177" s="101"/>
      <c r="AH177" s="100"/>
      <c r="AK177" s="101"/>
      <c r="AL177" s="100"/>
      <c r="AO177" s="101"/>
      <c r="AP177" s="123">
        <v>0</v>
      </c>
      <c r="AQ177" s="124">
        <v>0</v>
      </c>
      <c r="AR177" s="124">
        <v>0</v>
      </c>
      <c r="AS177" s="125">
        <v>0</v>
      </c>
      <c r="AT177" s="123">
        <v>0</v>
      </c>
      <c r="AU177" s="124">
        <v>0</v>
      </c>
      <c r="AV177" s="124">
        <v>0</v>
      </c>
      <c r="AW177" s="125">
        <v>0</v>
      </c>
      <c r="AX177" s="123">
        <v>0</v>
      </c>
      <c r="AY177" s="124">
        <v>0</v>
      </c>
      <c r="AZ177" s="124">
        <v>0</v>
      </c>
      <c r="BA177" s="125">
        <v>0</v>
      </c>
      <c r="BB177" s="123">
        <v>0</v>
      </c>
      <c r="BC177" s="124">
        <v>0</v>
      </c>
      <c r="BD177" s="124">
        <v>0</v>
      </c>
      <c r="BE177" s="125">
        <v>0</v>
      </c>
      <c r="BF177" s="123">
        <v>0</v>
      </c>
      <c r="BG177" s="124">
        <v>0</v>
      </c>
      <c r="BH177" s="124">
        <v>0</v>
      </c>
      <c r="BI177" s="125">
        <v>0</v>
      </c>
      <c r="BJ177" s="123">
        <v>0</v>
      </c>
      <c r="BK177" s="124">
        <v>0</v>
      </c>
      <c r="BL177" s="124">
        <v>0</v>
      </c>
      <c r="BM177" s="125">
        <v>0</v>
      </c>
      <c r="BN177" s="123">
        <v>0</v>
      </c>
      <c r="BO177" s="124">
        <v>0</v>
      </c>
      <c r="BP177" s="124">
        <v>0</v>
      </c>
      <c r="BQ177" s="125">
        <v>0</v>
      </c>
      <c r="BR177" s="123">
        <v>0</v>
      </c>
      <c r="BS177" s="124">
        <v>0</v>
      </c>
      <c r="BT177" s="124">
        <v>0</v>
      </c>
      <c r="BU177" s="125">
        <v>0</v>
      </c>
      <c r="BV177" s="123">
        <v>0</v>
      </c>
      <c r="BW177" s="124">
        <v>0</v>
      </c>
      <c r="BX177" s="124">
        <v>0</v>
      </c>
      <c r="BY177" s="125">
        <v>0</v>
      </c>
      <c r="BZ177" s="123">
        <v>0</v>
      </c>
      <c r="CA177" s="124">
        <v>0</v>
      </c>
      <c r="CB177" s="124">
        <v>0</v>
      </c>
      <c r="CC177" s="125">
        <v>0</v>
      </c>
      <c r="CD177" s="123">
        <v>0</v>
      </c>
      <c r="CE177" s="124">
        <v>0</v>
      </c>
      <c r="CF177" s="124">
        <v>0</v>
      </c>
      <c r="CG177" s="125">
        <v>0</v>
      </c>
      <c r="CH177" s="123">
        <v>0</v>
      </c>
      <c r="CI177" s="124">
        <v>0</v>
      </c>
      <c r="CJ177" s="124">
        <v>0</v>
      </c>
      <c r="CK177" s="125">
        <v>0</v>
      </c>
      <c r="CL177" s="123">
        <v>0</v>
      </c>
      <c r="CM177" s="124">
        <v>0</v>
      </c>
      <c r="CN177" s="124">
        <v>0</v>
      </c>
      <c r="CO177" s="125">
        <v>0</v>
      </c>
      <c r="CP177" s="123">
        <v>0</v>
      </c>
      <c r="CQ177" s="124">
        <v>0</v>
      </c>
      <c r="CR177" s="124">
        <v>0</v>
      </c>
      <c r="CS177" s="125">
        <v>0</v>
      </c>
      <c r="CT177" s="123">
        <v>0</v>
      </c>
      <c r="CU177" s="124">
        <v>0</v>
      </c>
      <c r="CV177" s="124">
        <v>0</v>
      </c>
      <c r="CW177" s="125">
        <v>0</v>
      </c>
      <c r="CX177" s="123">
        <v>0</v>
      </c>
      <c r="CY177" s="124">
        <v>0</v>
      </c>
      <c r="CZ177" s="124">
        <v>0</v>
      </c>
      <c r="DA177" s="125">
        <v>0</v>
      </c>
      <c r="DB177" s="123">
        <v>0</v>
      </c>
      <c r="DC177" s="124">
        <v>0</v>
      </c>
      <c r="DD177" s="124">
        <v>0</v>
      </c>
      <c r="DE177" s="125">
        <v>0</v>
      </c>
      <c r="DF177" s="123">
        <v>0</v>
      </c>
      <c r="DG177" s="124">
        <v>0</v>
      </c>
      <c r="DH177" s="124">
        <v>0</v>
      </c>
      <c r="DI177" s="125">
        <v>0</v>
      </c>
      <c r="DT177" s="124" t="e">
        <f ca="1">IF(DT$4="A",AVERAGE(DR161:DT161),AVERAGE(DQ161:DS161))</f>
        <v>#DIV/0!</v>
      </c>
      <c r="DU177" s="124" t="e">
        <f ca="1">IF(DU$4="A",AVERAGE(DS161:DU161),DT177)</f>
        <v>#DIV/0!</v>
      </c>
      <c r="DV177" s="124" t="e">
        <f t="shared" ref="DV177:EK177" ca="1" si="522">DU177</f>
        <v>#DIV/0!</v>
      </c>
      <c r="DW177" s="124" t="e">
        <f t="shared" ca="1" si="522"/>
        <v>#DIV/0!</v>
      </c>
      <c r="DX177" s="124" t="e">
        <f t="shared" ca="1" si="522"/>
        <v>#DIV/0!</v>
      </c>
      <c r="DY177" s="124" t="e">
        <f t="shared" ca="1" si="522"/>
        <v>#DIV/0!</v>
      </c>
      <c r="DZ177" s="124" t="e">
        <f t="shared" ca="1" si="522"/>
        <v>#DIV/0!</v>
      </c>
      <c r="EA177" s="124" t="e">
        <f t="shared" ca="1" si="522"/>
        <v>#DIV/0!</v>
      </c>
      <c r="EB177" s="124" t="e">
        <f t="shared" ca="1" si="522"/>
        <v>#DIV/0!</v>
      </c>
      <c r="EC177" s="124" t="e">
        <f t="shared" ca="1" si="522"/>
        <v>#DIV/0!</v>
      </c>
      <c r="ED177" s="124" t="e">
        <f t="shared" ca="1" si="522"/>
        <v>#DIV/0!</v>
      </c>
      <c r="EE177" s="124" t="e">
        <f t="shared" ca="1" si="522"/>
        <v>#DIV/0!</v>
      </c>
      <c r="EF177" s="124" t="e">
        <f t="shared" ca="1" si="522"/>
        <v>#DIV/0!</v>
      </c>
      <c r="EG177" s="124" t="e">
        <f t="shared" ca="1" si="522"/>
        <v>#DIV/0!</v>
      </c>
      <c r="EH177" s="124" t="e">
        <f t="shared" ca="1" si="522"/>
        <v>#DIV/0!</v>
      </c>
      <c r="EI177" s="124" t="e">
        <f t="shared" ca="1" si="522"/>
        <v>#DIV/0!</v>
      </c>
      <c r="EJ177" s="124" t="e">
        <f t="shared" ca="1" si="522"/>
        <v>#DIV/0!</v>
      </c>
      <c r="EK177" s="124" t="e">
        <f t="shared" ca="1" si="522"/>
        <v>#DIV/0!</v>
      </c>
    </row>
    <row r="178" spans="1:141" outlineLevel="1" x14ac:dyDescent="0.25">
      <c r="A178" s="129"/>
      <c r="B178" s="129"/>
      <c r="C178" s="129"/>
      <c r="D178" s="129"/>
      <c r="E178" s="122"/>
      <c r="F178" s="130"/>
      <c r="G178" s="122"/>
      <c r="H178" s="122"/>
      <c r="I178" s="122"/>
      <c r="J178" s="130"/>
      <c r="K178" s="122"/>
      <c r="L178" s="122"/>
      <c r="M178" s="122"/>
      <c r="N178" s="130"/>
      <c r="O178" s="122"/>
      <c r="P178" s="122"/>
      <c r="Q178" s="122"/>
      <c r="R178" s="130"/>
      <c r="S178" s="122"/>
      <c r="T178" s="122"/>
      <c r="U178" s="122"/>
      <c r="V178" s="130"/>
      <c r="W178" s="122"/>
      <c r="X178" s="122"/>
      <c r="Y178" s="122"/>
      <c r="Z178" s="130"/>
      <c r="AA178" s="122"/>
      <c r="AB178" s="122"/>
      <c r="AC178" s="122"/>
      <c r="AD178" s="130"/>
      <c r="AE178" s="122"/>
      <c r="AF178" s="122"/>
      <c r="AG178" s="122"/>
      <c r="AH178" s="130"/>
      <c r="AI178" s="122"/>
      <c r="AJ178" s="122"/>
      <c r="AK178" s="122"/>
      <c r="AL178" s="130"/>
      <c r="AM178" s="122"/>
      <c r="AN178" s="122"/>
      <c r="AO178" s="122"/>
      <c r="AP178" s="130"/>
      <c r="AQ178" s="122"/>
      <c r="AR178" s="122"/>
      <c r="AS178" s="122"/>
      <c r="AT178" s="130"/>
      <c r="AU178" s="122"/>
      <c r="AV178" s="122"/>
      <c r="AW178" s="122"/>
      <c r="AX178" s="130"/>
      <c r="AY178" s="122"/>
      <c r="AZ178" s="122"/>
      <c r="BA178" s="122"/>
      <c r="BB178" s="130"/>
      <c r="BC178" s="122"/>
      <c r="BD178" s="122"/>
      <c r="BE178" s="122"/>
      <c r="BF178" s="130"/>
      <c r="BG178" s="122"/>
      <c r="BH178" s="122"/>
      <c r="BI178" s="122"/>
      <c r="BJ178" s="130"/>
      <c r="BK178" s="122"/>
      <c r="BL178" s="122"/>
      <c r="BM178" s="122"/>
      <c r="BN178" s="130"/>
      <c r="BO178" s="122"/>
      <c r="BP178" s="122"/>
      <c r="BQ178" s="122"/>
      <c r="BR178" s="130"/>
      <c r="BS178" s="122"/>
      <c r="BT178" s="122"/>
      <c r="BU178" s="122"/>
      <c r="BV178" s="130"/>
      <c r="BW178" s="122"/>
      <c r="BX178" s="122"/>
      <c r="BY178" s="122"/>
      <c r="BZ178" s="130"/>
      <c r="CA178" s="122"/>
      <c r="CB178" s="122"/>
      <c r="CC178" s="122"/>
      <c r="CD178" s="130"/>
      <c r="CE178" s="122"/>
      <c r="CF178" s="122"/>
      <c r="CG178" s="122"/>
      <c r="CH178" s="130"/>
      <c r="CI178" s="122"/>
      <c r="CJ178" s="122"/>
      <c r="CK178" s="122"/>
      <c r="CL178" s="130"/>
      <c r="CM178" s="122"/>
      <c r="CN178" s="122"/>
      <c r="CO178" s="122"/>
      <c r="CP178" s="130"/>
      <c r="CQ178" s="122"/>
      <c r="CR178" s="122"/>
      <c r="CS178" s="122"/>
      <c r="CT178" s="130"/>
      <c r="CU178" s="122"/>
      <c r="CV178" s="122"/>
      <c r="CW178" s="122"/>
      <c r="CX178" s="130"/>
      <c r="CY178" s="122"/>
      <c r="CZ178" s="122"/>
      <c r="DA178" s="122"/>
      <c r="DB178" s="130"/>
      <c r="DC178" s="122"/>
      <c r="DD178" s="122"/>
      <c r="DE178" s="122"/>
      <c r="DF178" s="130"/>
      <c r="DG178" s="122"/>
      <c r="DH178" s="122"/>
      <c r="DI178" s="131"/>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2"/>
      <c r="EI178" s="122"/>
      <c r="EJ178" s="122"/>
      <c r="EK178" s="122"/>
    </row>
    <row r="179" spans="1:141" outlineLevel="1" x14ac:dyDescent="0.25">
      <c r="A179" s="90"/>
      <c r="B179" s="90"/>
      <c r="C179" s="90"/>
      <c r="D179" s="90"/>
      <c r="F179" s="100"/>
      <c r="I179" s="101"/>
      <c r="J179" s="100"/>
      <c r="M179" s="101"/>
      <c r="N179" s="100"/>
      <c r="Q179" s="101"/>
      <c r="R179" s="100"/>
      <c r="U179" s="101"/>
      <c r="V179" s="100"/>
      <c r="Y179" s="101"/>
      <c r="Z179" s="100"/>
      <c r="AC179" s="101"/>
      <c r="AD179" s="100"/>
      <c r="AG179" s="101"/>
      <c r="AH179" s="100"/>
      <c r="AK179" s="101"/>
      <c r="AL179" s="100"/>
      <c r="AO179" s="101"/>
      <c r="AP179" s="100"/>
      <c r="AS179" s="101"/>
      <c r="AT179" s="100"/>
      <c r="AW179" s="101"/>
      <c r="AX179" s="100"/>
      <c r="BA179" s="101"/>
      <c r="BB179" s="100"/>
      <c r="BE179" s="101"/>
      <c r="BF179" s="100"/>
      <c r="BI179" s="101"/>
      <c r="BJ179" s="100"/>
      <c r="BM179" s="101"/>
      <c r="BN179" s="100"/>
      <c r="BQ179" s="101"/>
      <c r="BR179" s="100"/>
      <c r="BU179" s="101"/>
      <c r="BV179" s="100"/>
      <c r="BY179" s="101"/>
      <c r="BZ179" s="100"/>
      <c r="CC179" s="101"/>
      <c r="CD179" s="100"/>
      <c r="CG179" s="101"/>
      <c r="CH179" s="100"/>
      <c r="CK179" s="101"/>
      <c r="CL179" s="100"/>
      <c r="CO179" s="101"/>
      <c r="CP179" s="100"/>
      <c r="CS179" s="101"/>
      <c r="CT179" s="100"/>
      <c r="CW179" s="101"/>
      <c r="CX179" s="100"/>
      <c r="DA179" s="101"/>
      <c r="DB179" s="100"/>
      <c r="DE179" s="101"/>
      <c r="DF179" s="100"/>
      <c r="DI179" s="101"/>
    </row>
    <row r="180" spans="1:141" outlineLevel="1" x14ac:dyDescent="0.25">
      <c r="A180" s="90"/>
      <c r="B180" s="90"/>
      <c r="C180" s="111"/>
      <c r="D180" s="90"/>
      <c r="E180" s="132" t="s">
        <v>316</v>
      </c>
      <c r="F180" s="105" t="str">
        <f t="shared" ref="F180:BQ180" ca="1" si="523">IF(ISNUMBER(F187),F187+IF($I$7=1,F183,0),IF(ISNUMBER(F189),F189+IF($I$7=1,F183,0),""))</f>
        <v/>
      </c>
      <c r="G180" s="106" t="str">
        <f t="shared" ca="1" si="523"/>
        <v/>
      </c>
      <c r="H180" s="106" t="str">
        <f t="shared" ca="1" si="523"/>
        <v/>
      </c>
      <c r="I180" s="107" t="str">
        <f t="shared" ca="1" si="523"/>
        <v/>
      </c>
      <c r="J180" s="105" t="str">
        <f t="shared" ca="1" si="523"/>
        <v/>
      </c>
      <c r="K180" s="106" t="str">
        <f t="shared" ca="1" si="523"/>
        <v/>
      </c>
      <c r="L180" s="106" t="str">
        <f t="shared" ca="1" si="523"/>
        <v/>
      </c>
      <c r="M180" s="107" t="str">
        <f t="shared" ca="1" si="523"/>
        <v/>
      </c>
      <c r="N180" s="105" t="str">
        <f t="shared" ca="1" si="523"/>
        <v/>
      </c>
      <c r="O180" s="106" t="str">
        <f t="shared" ca="1" si="523"/>
        <v/>
      </c>
      <c r="P180" s="106" t="str">
        <f t="shared" ca="1" si="523"/>
        <v/>
      </c>
      <c r="Q180" s="107" t="str">
        <f t="shared" ca="1" si="523"/>
        <v/>
      </c>
      <c r="R180" s="105" t="str">
        <f t="shared" ca="1" si="523"/>
        <v/>
      </c>
      <c r="S180" s="106" t="str">
        <f t="shared" ca="1" si="523"/>
        <v/>
      </c>
      <c r="T180" s="106" t="str">
        <f t="shared" ca="1" si="523"/>
        <v/>
      </c>
      <c r="U180" s="107" t="str">
        <f t="shared" ca="1" si="523"/>
        <v/>
      </c>
      <c r="V180" s="105" t="str">
        <f t="shared" ca="1" si="523"/>
        <v/>
      </c>
      <c r="W180" s="106" t="str">
        <f t="shared" ca="1" si="523"/>
        <v/>
      </c>
      <c r="X180" s="106" t="str">
        <f t="shared" ca="1" si="523"/>
        <v/>
      </c>
      <c r="Y180" s="107" t="str">
        <f t="shared" ca="1" si="523"/>
        <v/>
      </c>
      <c r="Z180" s="105" t="str">
        <f t="shared" ca="1" si="523"/>
        <v/>
      </c>
      <c r="AA180" s="106" t="str">
        <f t="shared" ca="1" si="523"/>
        <v/>
      </c>
      <c r="AB180" s="106" t="str">
        <f t="shared" ca="1" si="523"/>
        <v/>
      </c>
      <c r="AC180" s="107" t="str">
        <f t="shared" ca="1" si="523"/>
        <v/>
      </c>
      <c r="AD180" s="105" t="str">
        <f t="shared" ca="1" si="523"/>
        <v/>
      </c>
      <c r="AE180" s="106" t="str">
        <f t="shared" ca="1" si="523"/>
        <v/>
      </c>
      <c r="AF180" s="106" t="str">
        <f t="shared" ca="1" si="523"/>
        <v/>
      </c>
      <c r="AG180" s="107" t="str">
        <f t="shared" ca="1" si="523"/>
        <v/>
      </c>
      <c r="AH180" s="105" t="str">
        <f t="shared" ca="1" si="523"/>
        <v/>
      </c>
      <c r="AI180" s="106" t="str">
        <f t="shared" ca="1" si="523"/>
        <v/>
      </c>
      <c r="AJ180" s="106" t="str">
        <f t="shared" ca="1" si="523"/>
        <v/>
      </c>
      <c r="AK180" s="107" t="str">
        <f t="shared" ca="1" si="523"/>
        <v/>
      </c>
      <c r="AL180" s="105" t="str">
        <f t="shared" ca="1" si="523"/>
        <v/>
      </c>
      <c r="AM180" s="106" t="str">
        <f t="shared" ca="1" si="523"/>
        <v/>
      </c>
      <c r="AN180" s="106" t="str">
        <f t="shared" ca="1" si="523"/>
        <v/>
      </c>
      <c r="AO180" s="107" t="str">
        <f t="shared" ca="1" si="523"/>
        <v/>
      </c>
      <c r="AP180" s="105" t="str">
        <f t="shared" ca="1" si="523"/>
        <v/>
      </c>
      <c r="AQ180" s="106" t="str">
        <f t="shared" ca="1" si="523"/>
        <v/>
      </c>
      <c r="AR180" s="106" t="str">
        <f t="shared" ca="1" si="523"/>
        <v/>
      </c>
      <c r="AS180" s="107" t="str">
        <f t="shared" ca="1" si="523"/>
        <v/>
      </c>
      <c r="AT180" s="105" t="str">
        <f t="shared" ca="1" si="523"/>
        <v/>
      </c>
      <c r="AU180" s="106" t="str">
        <f t="shared" ca="1" si="523"/>
        <v/>
      </c>
      <c r="AV180" s="106" t="str">
        <f t="shared" ca="1" si="523"/>
        <v/>
      </c>
      <c r="AW180" s="107" t="str">
        <f t="shared" ca="1" si="523"/>
        <v/>
      </c>
      <c r="AX180" s="105" t="str">
        <f t="shared" ca="1" si="523"/>
        <v/>
      </c>
      <c r="AY180" s="106" t="str">
        <f t="shared" ca="1" si="523"/>
        <v/>
      </c>
      <c r="AZ180" s="106" t="str">
        <f t="shared" ca="1" si="523"/>
        <v/>
      </c>
      <c r="BA180" s="107" t="str">
        <f t="shared" ca="1" si="523"/>
        <v/>
      </c>
      <c r="BB180" s="105" t="str">
        <f t="shared" ca="1" si="523"/>
        <v/>
      </c>
      <c r="BC180" s="106" t="str">
        <f t="shared" ca="1" si="523"/>
        <v/>
      </c>
      <c r="BD180" s="106" t="str">
        <f t="shared" ca="1" si="523"/>
        <v/>
      </c>
      <c r="BE180" s="107" t="str">
        <f t="shared" ca="1" si="523"/>
        <v/>
      </c>
      <c r="BF180" s="105" t="str">
        <f t="shared" ca="1" si="523"/>
        <v/>
      </c>
      <c r="BG180" s="106" t="str">
        <f t="shared" ca="1" si="523"/>
        <v/>
      </c>
      <c r="BH180" s="106" t="str">
        <f t="shared" ca="1" si="523"/>
        <v/>
      </c>
      <c r="BI180" s="107" t="str">
        <f t="shared" ca="1" si="523"/>
        <v/>
      </c>
      <c r="BJ180" s="105" t="str">
        <f t="shared" ca="1" si="523"/>
        <v/>
      </c>
      <c r="BK180" s="106" t="str">
        <f t="shared" ca="1" si="523"/>
        <v/>
      </c>
      <c r="BL180" s="106" t="str">
        <f t="shared" ca="1" si="523"/>
        <v/>
      </c>
      <c r="BM180" s="107" t="str">
        <f t="shared" ca="1" si="523"/>
        <v/>
      </c>
      <c r="BN180" s="105" t="str">
        <f t="shared" ca="1" si="523"/>
        <v/>
      </c>
      <c r="BO180" s="106" t="str">
        <f t="shared" ca="1" si="523"/>
        <v/>
      </c>
      <c r="BP180" s="106" t="str">
        <f t="shared" ca="1" si="523"/>
        <v/>
      </c>
      <c r="BQ180" s="107" t="str">
        <f t="shared" ca="1" si="523"/>
        <v/>
      </c>
      <c r="BR180" s="105" t="str">
        <f t="shared" ref="BR180:DI180" ca="1" si="524">IF(ISNUMBER(BR187),BR187+IF($I$7=1,BR183,0),IF(ISNUMBER(BR189),BR189+IF($I$7=1,BR183,0),""))</f>
        <v/>
      </c>
      <c r="BS180" s="106" t="str">
        <f t="shared" ca="1" si="524"/>
        <v/>
      </c>
      <c r="BT180" s="106" t="str">
        <f t="shared" ca="1" si="524"/>
        <v/>
      </c>
      <c r="BU180" s="107" t="str">
        <f t="shared" ca="1" si="524"/>
        <v/>
      </c>
      <c r="BV180" s="105" t="str">
        <f t="shared" ca="1" si="524"/>
        <v/>
      </c>
      <c r="BW180" s="106" t="str">
        <f t="shared" ca="1" si="524"/>
        <v/>
      </c>
      <c r="BX180" s="106" t="str">
        <f t="shared" ca="1" si="524"/>
        <v/>
      </c>
      <c r="BY180" s="107" t="str">
        <f t="shared" ca="1" si="524"/>
        <v/>
      </c>
      <c r="BZ180" s="105" t="str">
        <f t="shared" ca="1" si="524"/>
        <v/>
      </c>
      <c r="CA180" s="106" t="str">
        <f t="shared" ca="1" si="524"/>
        <v/>
      </c>
      <c r="CB180" s="106" t="str">
        <f t="shared" ca="1" si="524"/>
        <v/>
      </c>
      <c r="CC180" s="107" t="str">
        <f t="shared" ca="1" si="524"/>
        <v/>
      </c>
      <c r="CD180" s="105" t="str">
        <f t="shared" ca="1" si="524"/>
        <v/>
      </c>
      <c r="CE180" s="106" t="str">
        <f t="shared" ca="1" si="524"/>
        <v/>
      </c>
      <c r="CF180" s="106" t="str">
        <f t="shared" ca="1" si="524"/>
        <v/>
      </c>
      <c r="CG180" s="107" t="str">
        <f t="shared" ca="1" si="524"/>
        <v/>
      </c>
      <c r="CH180" s="105" t="str">
        <f t="shared" ca="1" si="524"/>
        <v/>
      </c>
      <c r="CI180" s="106" t="str">
        <f t="shared" ca="1" si="524"/>
        <v/>
      </c>
      <c r="CJ180" s="106" t="str">
        <f t="shared" ca="1" si="524"/>
        <v/>
      </c>
      <c r="CK180" s="107" t="str">
        <f t="shared" ca="1" si="524"/>
        <v/>
      </c>
      <c r="CL180" s="105" t="str">
        <f t="shared" ca="1" si="524"/>
        <v/>
      </c>
      <c r="CM180" s="106" t="str">
        <f t="shared" ca="1" si="524"/>
        <v/>
      </c>
      <c r="CN180" s="106" t="str">
        <f t="shared" ca="1" si="524"/>
        <v/>
      </c>
      <c r="CO180" s="107" t="str">
        <f t="shared" ca="1" si="524"/>
        <v/>
      </c>
      <c r="CP180" s="105" t="str">
        <f t="shared" ca="1" si="524"/>
        <v/>
      </c>
      <c r="CQ180" s="106" t="str">
        <f t="shared" ca="1" si="524"/>
        <v/>
      </c>
      <c r="CR180" s="106" t="str">
        <f t="shared" ca="1" si="524"/>
        <v/>
      </c>
      <c r="CS180" s="107" t="str">
        <f t="shared" ca="1" si="524"/>
        <v/>
      </c>
      <c r="CT180" s="105" t="str">
        <f t="shared" ca="1" si="524"/>
        <v/>
      </c>
      <c r="CU180" s="106" t="str">
        <f t="shared" ca="1" si="524"/>
        <v/>
      </c>
      <c r="CV180" s="106" t="str">
        <f t="shared" ca="1" si="524"/>
        <v/>
      </c>
      <c r="CW180" s="107" t="str">
        <f t="shared" ca="1" si="524"/>
        <v/>
      </c>
      <c r="CX180" s="105" t="str">
        <f t="shared" ca="1" si="524"/>
        <v/>
      </c>
      <c r="CY180" s="106" t="str">
        <f t="shared" ca="1" si="524"/>
        <v/>
      </c>
      <c r="CZ180" s="106" t="str">
        <f t="shared" ca="1" si="524"/>
        <v/>
      </c>
      <c r="DA180" s="107" t="str">
        <f t="shared" ca="1" si="524"/>
        <v/>
      </c>
      <c r="DB180" s="105" t="str">
        <f t="shared" ca="1" si="524"/>
        <v/>
      </c>
      <c r="DC180" s="106" t="str">
        <f t="shared" ca="1" si="524"/>
        <v/>
      </c>
      <c r="DD180" s="106" t="str">
        <f t="shared" ca="1" si="524"/>
        <v/>
      </c>
      <c r="DE180" s="107" t="str">
        <f t="shared" ca="1" si="524"/>
        <v/>
      </c>
      <c r="DF180" s="105" t="str">
        <f t="shared" ca="1" si="524"/>
        <v/>
      </c>
      <c r="DG180" s="106" t="str">
        <f t="shared" ca="1" si="524"/>
        <v/>
      </c>
      <c r="DH180" s="106" t="str">
        <f t="shared" ca="1" si="524"/>
        <v/>
      </c>
      <c r="DI180" s="107" t="str">
        <f t="shared" ca="1" si="524"/>
        <v/>
      </c>
      <c r="DK180" s="106">
        <f t="shared" ref="DK180:EK180" ca="1" si="525">SUM(OFFSET($E180,,MATCH(DK$3,$F$5:$DI$5,0),,4))</f>
        <v>0</v>
      </c>
      <c r="DL180" s="106" t="e">
        <f t="shared" ca="1" si="525"/>
        <v>#N/A</v>
      </c>
      <c r="DM180" s="106" t="e">
        <f t="shared" ca="1" si="525"/>
        <v>#VALUE!</v>
      </c>
      <c r="DN180" s="106" t="e">
        <f t="shared" ca="1" si="525"/>
        <v>#VALUE!</v>
      </c>
      <c r="DO180" s="106" t="e">
        <f t="shared" ca="1" si="525"/>
        <v>#VALUE!</v>
      </c>
      <c r="DP180" s="106" t="e">
        <f t="shared" ca="1" si="525"/>
        <v>#VALUE!</v>
      </c>
      <c r="DQ180" s="106" t="e">
        <f t="shared" ca="1" si="525"/>
        <v>#VALUE!</v>
      </c>
      <c r="DR180" s="106" t="e">
        <f t="shared" ca="1" si="525"/>
        <v>#VALUE!</v>
      </c>
      <c r="DS180" s="106" t="e">
        <f t="shared" ca="1" si="525"/>
        <v>#VALUE!</v>
      </c>
      <c r="DT180" s="106" t="e">
        <f t="shared" ca="1" si="525"/>
        <v>#VALUE!</v>
      </c>
      <c r="DU180" s="106" t="e">
        <f t="shared" ca="1" si="525"/>
        <v>#VALUE!</v>
      </c>
      <c r="DV180" s="106" t="e">
        <f t="shared" ca="1" si="525"/>
        <v>#VALUE!</v>
      </c>
      <c r="DW180" s="106" t="e">
        <f t="shared" ca="1" si="525"/>
        <v>#VALUE!</v>
      </c>
      <c r="DX180" s="106" t="e">
        <f t="shared" ca="1" si="525"/>
        <v>#VALUE!</v>
      </c>
      <c r="DY180" s="106" t="e">
        <f t="shared" ca="1" si="525"/>
        <v>#VALUE!</v>
      </c>
      <c r="DZ180" s="106" t="e">
        <f t="shared" ca="1" si="525"/>
        <v>#VALUE!</v>
      </c>
      <c r="EA180" s="106" t="e">
        <f t="shared" ca="1" si="525"/>
        <v>#VALUE!</v>
      </c>
      <c r="EB180" s="106" t="e">
        <f t="shared" ca="1" si="525"/>
        <v>#VALUE!</v>
      </c>
      <c r="EC180" s="106" t="e">
        <f t="shared" ca="1" si="525"/>
        <v>#VALUE!</v>
      </c>
      <c r="ED180" s="106" t="e">
        <f t="shared" ca="1" si="525"/>
        <v>#VALUE!</v>
      </c>
      <c r="EE180" s="106" t="e">
        <f t="shared" ca="1" si="525"/>
        <v>#VALUE!</v>
      </c>
      <c r="EF180" s="106" t="e">
        <f t="shared" ca="1" si="525"/>
        <v>#VALUE!</v>
      </c>
      <c r="EG180" s="106" t="e">
        <f t="shared" ca="1" si="525"/>
        <v>#VALUE!</v>
      </c>
      <c r="EH180" s="106" t="e">
        <f t="shared" ca="1" si="525"/>
        <v>#VALUE!</v>
      </c>
      <c r="EI180" s="106" t="e">
        <f t="shared" ca="1" si="525"/>
        <v>#VALUE!</v>
      </c>
      <c r="EJ180" s="106" t="e">
        <f t="shared" ca="1" si="525"/>
        <v>#VALUE!</v>
      </c>
      <c r="EK180" s="106" t="e">
        <f t="shared" ca="1" si="525"/>
        <v>#VALUE!</v>
      </c>
    </row>
    <row r="181" spans="1:141" outlineLevel="1" x14ac:dyDescent="0.25">
      <c r="A181" s="90"/>
      <c r="B181" s="90"/>
      <c r="C181" s="90"/>
      <c r="D181" s="90"/>
      <c r="E181" s="37" t="str">
        <f>E190</f>
        <v>% revenue</v>
      </c>
      <c r="F181" s="108" t="str">
        <f ca="1">IF(ISERROR(F180/F$139),"",F180/F$139)</f>
        <v/>
      </c>
      <c r="G181" s="109" t="str">
        <f t="shared" ref="G181:BR181" ca="1" si="526">IF(ISERROR(G180/G$139),"",G180/G$139)</f>
        <v/>
      </c>
      <c r="H181" s="109" t="str">
        <f t="shared" ca="1" si="526"/>
        <v/>
      </c>
      <c r="I181" s="110" t="str">
        <f t="shared" ca="1" si="526"/>
        <v/>
      </c>
      <c r="J181" s="108" t="str">
        <f t="shared" ca="1" si="526"/>
        <v/>
      </c>
      <c r="K181" s="109" t="str">
        <f t="shared" ca="1" si="526"/>
        <v/>
      </c>
      <c r="L181" s="109" t="str">
        <f t="shared" ca="1" si="526"/>
        <v/>
      </c>
      <c r="M181" s="110" t="str">
        <f t="shared" ca="1" si="526"/>
        <v/>
      </c>
      <c r="N181" s="108" t="str">
        <f t="shared" ca="1" si="526"/>
        <v/>
      </c>
      <c r="O181" s="109" t="str">
        <f t="shared" ca="1" si="526"/>
        <v/>
      </c>
      <c r="P181" s="109" t="str">
        <f t="shared" ca="1" si="526"/>
        <v/>
      </c>
      <c r="Q181" s="110" t="str">
        <f t="shared" ca="1" si="526"/>
        <v/>
      </c>
      <c r="R181" s="108" t="str">
        <f t="shared" ca="1" si="526"/>
        <v/>
      </c>
      <c r="S181" s="109" t="str">
        <f t="shared" ca="1" si="526"/>
        <v/>
      </c>
      <c r="T181" s="109" t="str">
        <f t="shared" ca="1" si="526"/>
        <v/>
      </c>
      <c r="U181" s="110" t="str">
        <f t="shared" ca="1" si="526"/>
        <v/>
      </c>
      <c r="V181" s="108" t="str">
        <f t="shared" ca="1" si="526"/>
        <v/>
      </c>
      <c r="W181" s="109" t="str">
        <f t="shared" ca="1" si="526"/>
        <v/>
      </c>
      <c r="X181" s="109" t="str">
        <f t="shared" ca="1" si="526"/>
        <v/>
      </c>
      <c r="Y181" s="110" t="str">
        <f t="shared" ca="1" si="526"/>
        <v/>
      </c>
      <c r="Z181" s="108" t="str">
        <f t="shared" ca="1" si="526"/>
        <v/>
      </c>
      <c r="AA181" s="109" t="str">
        <f t="shared" ca="1" si="526"/>
        <v/>
      </c>
      <c r="AB181" s="109" t="str">
        <f t="shared" ca="1" si="526"/>
        <v/>
      </c>
      <c r="AC181" s="110" t="str">
        <f t="shared" ca="1" si="526"/>
        <v/>
      </c>
      <c r="AD181" s="108" t="str">
        <f t="shared" ca="1" si="526"/>
        <v/>
      </c>
      <c r="AE181" s="109" t="str">
        <f t="shared" ca="1" si="526"/>
        <v/>
      </c>
      <c r="AF181" s="109" t="str">
        <f t="shared" ca="1" si="526"/>
        <v/>
      </c>
      <c r="AG181" s="110" t="str">
        <f t="shared" ca="1" si="526"/>
        <v/>
      </c>
      <c r="AH181" s="108" t="str">
        <f t="shared" ca="1" si="526"/>
        <v/>
      </c>
      <c r="AI181" s="109" t="str">
        <f t="shared" ca="1" si="526"/>
        <v/>
      </c>
      <c r="AJ181" s="109" t="str">
        <f t="shared" ca="1" si="526"/>
        <v/>
      </c>
      <c r="AK181" s="110" t="str">
        <f t="shared" ca="1" si="526"/>
        <v/>
      </c>
      <c r="AL181" s="108" t="str">
        <f t="shared" ca="1" si="526"/>
        <v/>
      </c>
      <c r="AM181" s="109" t="str">
        <f t="shared" ca="1" si="526"/>
        <v/>
      </c>
      <c r="AN181" s="109" t="str">
        <f t="shared" ca="1" si="526"/>
        <v/>
      </c>
      <c r="AO181" s="110" t="str">
        <f t="shared" ca="1" si="526"/>
        <v/>
      </c>
      <c r="AP181" s="108" t="str">
        <f t="shared" ca="1" si="526"/>
        <v/>
      </c>
      <c r="AQ181" s="109" t="str">
        <f t="shared" ca="1" si="526"/>
        <v/>
      </c>
      <c r="AR181" s="109" t="str">
        <f t="shared" ca="1" si="526"/>
        <v/>
      </c>
      <c r="AS181" s="110" t="str">
        <f t="shared" ca="1" si="526"/>
        <v/>
      </c>
      <c r="AT181" s="108" t="str">
        <f t="shared" ca="1" si="526"/>
        <v/>
      </c>
      <c r="AU181" s="109" t="str">
        <f t="shared" ca="1" si="526"/>
        <v/>
      </c>
      <c r="AV181" s="109" t="str">
        <f t="shared" ca="1" si="526"/>
        <v/>
      </c>
      <c r="AW181" s="110" t="str">
        <f t="shared" ca="1" si="526"/>
        <v/>
      </c>
      <c r="AX181" s="108" t="str">
        <f t="shared" ca="1" si="526"/>
        <v/>
      </c>
      <c r="AY181" s="109" t="str">
        <f t="shared" ca="1" si="526"/>
        <v/>
      </c>
      <c r="AZ181" s="109" t="str">
        <f t="shared" ca="1" si="526"/>
        <v/>
      </c>
      <c r="BA181" s="110" t="str">
        <f t="shared" ca="1" si="526"/>
        <v/>
      </c>
      <c r="BB181" s="108" t="str">
        <f t="shared" ca="1" si="526"/>
        <v/>
      </c>
      <c r="BC181" s="109" t="str">
        <f t="shared" ca="1" si="526"/>
        <v/>
      </c>
      <c r="BD181" s="109" t="str">
        <f t="shared" ca="1" si="526"/>
        <v/>
      </c>
      <c r="BE181" s="110" t="str">
        <f t="shared" ca="1" si="526"/>
        <v/>
      </c>
      <c r="BF181" s="108" t="str">
        <f t="shared" ca="1" si="526"/>
        <v/>
      </c>
      <c r="BG181" s="109" t="str">
        <f t="shared" ca="1" si="526"/>
        <v/>
      </c>
      <c r="BH181" s="109" t="str">
        <f t="shared" ca="1" si="526"/>
        <v/>
      </c>
      <c r="BI181" s="110" t="str">
        <f t="shared" ca="1" si="526"/>
        <v/>
      </c>
      <c r="BJ181" s="108" t="str">
        <f t="shared" ca="1" si="526"/>
        <v/>
      </c>
      <c r="BK181" s="109" t="str">
        <f t="shared" ca="1" si="526"/>
        <v/>
      </c>
      <c r="BL181" s="109" t="str">
        <f t="shared" ca="1" si="526"/>
        <v/>
      </c>
      <c r="BM181" s="110" t="str">
        <f t="shared" ca="1" si="526"/>
        <v/>
      </c>
      <c r="BN181" s="108" t="str">
        <f t="shared" ca="1" si="526"/>
        <v/>
      </c>
      <c r="BO181" s="109" t="str">
        <f t="shared" ca="1" si="526"/>
        <v/>
      </c>
      <c r="BP181" s="109" t="str">
        <f t="shared" ca="1" si="526"/>
        <v/>
      </c>
      <c r="BQ181" s="110" t="str">
        <f t="shared" ca="1" si="526"/>
        <v/>
      </c>
      <c r="BR181" s="108" t="str">
        <f t="shared" ca="1" si="526"/>
        <v/>
      </c>
      <c r="BS181" s="109" t="str">
        <f t="shared" ref="BS181:DI181" ca="1" si="527">IF(ISERROR(BS180/BS$139),"",BS180/BS$139)</f>
        <v/>
      </c>
      <c r="BT181" s="109" t="str">
        <f t="shared" ca="1" si="527"/>
        <v/>
      </c>
      <c r="BU181" s="110" t="str">
        <f t="shared" ca="1" si="527"/>
        <v/>
      </c>
      <c r="BV181" s="108" t="str">
        <f t="shared" ca="1" si="527"/>
        <v/>
      </c>
      <c r="BW181" s="109" t="str">
        <f t="shared" ca="1" si="527"/>
        <v/>
      </c>
      <c r="BX181" s="109" t="str">
        <f t="shared" ca="1" si="527"/>
        <v/>
      </c>
      <c r="BY181" s="110" t="str">
        <f t="shared" ca="1" si="527"/>
        <v/>
      </c>
      <c r="BZ181" s="108" t="str">
        <f t="shared" ca="1" si="527"/>
        <v/>
      </c>
      <c r="CA181" s="109" t="str">
        <f t="shared" ca="1" si="527"/>
        <v/>
      </c>
      <c r="CB181" s="109" t="str">
        <f t="shared" ca="1" si="527"/>
        <v/>
      </c>
      <c r="CC181" s="110" t="str">
        <f t="shared" ca="1" si="527"/>
        <v/>
      </c>
      <c r="CD181" s="108" t="str">
        <f t="shared" ca="1" si="527"/>
        <v/>
      </c>
      <c r="CE181" s="109" t="str">
        <f t="shared" ca="1" si="527"/>
        <v/>
      </c>
      <c r="CF181" s="109" t="str">
        <f t="shared" ca="1" si="527"/>
        <v/>
      </c>
      <c r="CG181" s="110" t="str">
        <f t="shared" ca="1" si="527"/>
        <v/>
      </c>
      <c r="CH181" s="108" t="str">
        <f t="shared" ca="1" si="527"/>
        <v/>
      </c>
      <c r="CI181" s="109" t="str">
        <f t="shared" ca="1" si="527"/>
        <v/>
      </c>
      <c r="CJ181" s="109" t="str">
        <f t="shared" ca="1" si="527"/>
        <v/>
      </c>
      <c r="CK181" s="110" t="str">
        <f t="shared" ca="1" si="527"/>
        <v/>
      </c>
      <c r="CL181" s="108" t="str">
        <f t="shared" ca="1" si="527"/>
        <v/>
      </c>
      <c r="CM181" s="109" t="str">
        <f t="shared" ca="1" si="527"/>
        <v/>
      </c>
      <c r="CN181" s="109" t="str">
        <f t="shared" ca="1" si="527"/>
        <v/>
      </c>
      <c r="CO181" s="110" t="str">
        <f t="shared" ca="1" si="527"/>
        <v/>
      </c>
      <c r="CP181" s="108" t="str">
        <f t="shared" ca="1" si="527"/>
        <v/>
      </c>
      <c r="CQ181" s="109" t="str">
        <f t="shared" ca="1" si="527"/>
        <v/>
      </c>
      <c r="CR181" s="109" t="str">
        <f t="shared" ca="1" si="527"/>
        <v/>
      </c>
      <c r="CS181" s="110" t="str">
        <f t="shared" ca="1" si="527"/>
        <v/>
      </c>
      <c r="CT181" s="108" t="str">
        <f t="shared" ca="1" si="527"/>
        <v/>
      </c>
      <c r="CU181" s="109" t="str">
        <f t="shared" ca="1" si="527"/>
        <v/>
      </c>
      <c r="CV181" s="109" t="str">
        <f t="shared" ca="1" si="527"/>
        <v/>
      </c>
      <c r="CW181" s="110" t="str">
        <f t="shared" ca="1" si="527"/>
        <v/>
      </c>
      <c r="CX181" s="108" t="str">
        <f t="shared" ca="1" si="527"/>
        <v/>
      </c>
      <c r="CY181" s="109" t="str">
        <f t="shared" ca="1" si="527"/>
        <v/>
      </c>
      <c r="CZ181" s="109" t="str">
        <f t="shared" ca="1" si="527"/>
        <v/>
      </c>
      <c r="DA181" s="110" t="str">
        <f t="shared" ca="1" si="527"/>
        <v/>
      </c>
      <c r="DB181" s="108" t="str">
        <f t="shared" ca="1" si="527"/>
        <v/>
      </c>
      <c r="DC181" s="109" t="str">
        <f t="shared" ca="1" si="527"/>
        <v/>
      </c>
      <c r="DD181" s="109" t="str">
        <f t="shared" ca="1" si="527"/>
        <v/>
      </c>
      <c r="DE181" s="110" t="str">
        <f t="shared" ca="1" si="527"/>
        <v/>
      </c>
      <c r="DF181" s="108" t="str">
        <f t="shared" ca="1" si="527"/>
        <v/>
      </c>
      <c r="DG181" s="109" t="str">
        <f t="shared" ca="1" si="527"/>
        <v/>
      </c>
      <c r="DH181" s="109" t="str">
        <f t="shared" ca="1" si="527"/>
        <v/>
      </c>
      <c r="DI181" s="110" t="str">
        <f t="shared" ca="1" si="527"/>
        <v/>
      </c>
      <c r="DK181" s="109" t="str">
        <f t="shared" ref="DK181:EK181" ca="1" si="528">IF(ISERROR(DK180/DK$139),"",DK180/DK$139)</f>
        <v/>
      </c>
      <c r="DL181" s="109" t="str">
        <f t="shared" ca="1" si="528"/>
        <v/>
      </c>
      <c r="DM181" s="109" t="str">
        <f t="shared" ca="1" si="528"/>
        <v/>
      </c>
      <c r="DN181" s="109" t="str">
        <f t="shared" ca="1" si="528"/>
        <v/>
      </c>
      <c r="DO181" s="109" t="str">
        <f t="shared" ca="1" si="528"/>
        <v/>
      </c>
      <c r="DP181" s="109" t="str">
        <f t="shared" ca="1" si="528"/>
        <v/>
      </c>
      <c r="DQ181" s="109" t="str">
        <f t="shared" ca="1" si="528"/>
        <v/>
      </c>
      <c r="DR181" s="109" t="str">
        <f t="shared" ca="1" si="528"/>
        <v/>
      </c>
      <c r="DS181" s="109" t="str">
        <f t="shared" ca="1" si="528"/>
        <v/>
      </c>
      <c r="DT181" s="109" t="str">
        <f t="shared" ca="1" si="528"/>
        <v/>
      </c>
      <c r="DU181" s="109" t="str">
        <f t="shared" ca="1" si="528"/>
        <v/>
      </c>
      <c r="DV181" s="109" t="str">
        <f t="shared" ca="1" si="528"/>
        <v/>
      </c>
      <c r="DW181" s="109" t="str">
        <f t="shared" ca="1" si="528"/>
        <v/>
      </c>
      <c r="DX181" s="109" t="str">
        <f t="shared" ca="1" si="528"/>
        <v/>
      </c>
      <c r="DY181" s="109" t="str">
        <f t="shared" ca="1" si="528"/>
        <v/>
      </c>
      <c r="DZ181" s="109" t="str">
        <f t="shared" ca="1" si="528"/>
        <v/>
      </c>
      <c r="EA181" s="109" t="str">
        <f t="shared" ca="1" si="528"/>
        <v/>
      </c>
      <c r="EB181" s="109" t="str">
        <f t="shared" ca="1" si="528"/>
        <v/>
      </c>
      <c r="EC181" s="109" t="str">
        <f t="shared" ca="1" si="528"/>
        <v/>
      </c>
      <c r="ED181" s="109" t="str">
        <f t="shared" ca="1" si="528"/>
        <v/>
      </c>
      <c r="EE181" s="109" t="str">
        <f t="shared" ca="1" si="528"/>
        <v/>
      </c>
      <c r="EF181" s="109" t="str">
        <f t="shared" ca="1" si="528"/>
        <v/>
      </c>
      <c r="EG181" s="109" t="str">
        <f t="shared" ca="1" si="528"/>
        <v/>
      </c>
      <c r="EH181" s="109" t="str">
        <f t="shared" ca="1" si="528"/>
        <v/>
      </c>
      <c r="EI181" s="109" t="str">
        <f t="shared" ca="1" si="528"/>
        <v/>
      </c>
      <c r="EJ181" s="109" t="str">
        <f t="shared" ca="1" si="528"/>
        <v/>
      </c>
      <c r="EK181" s="109" t="str">
        <f t="shared" ca="1" si="528"/>
        <v/>
      </c>
    </row>
    <row r="182" spans="1:141" outlineLevel="1" x14ac:dyDescent="0.25">
      <c r="A182" s="90"/>
      <c r="B182" s="90"/>
      <c r="C182" s="90"/>
      <c r="D182" s="90"/>
      <c r="F182" s="100"/>
      <c r="I182" s="101"/>
      <c r="J182" s="100"/>
      <c r="M182" s="101"/>
      <c r="N182" s="100"/>
      <c r="Q182" s="101"/>
      <c r="R182" s="100"/>
      <c r="U182" s="101"/>
      <c r="V182" s="100"/>
      <c r="Y182" s="101"/>
      <c r="Z182" s="100"/>
      <c r="AC182" s="101"/>
      <c r="AD182" s="100"/>
      <c r="AG182" s="101"/>
      <c r="AH182" s="100"/>
      <c r="AK182" s="101"/>
      <c r="AL182" s="100"/>
      <c r="AO182" s="101"/>
      <c r="AP182" s="100"/>
      <c r="AS182" s="101"/>
      <c r="AT182" s="100"/>
      <c r="AW182" s="101"/>
      <c r="AX182" s="100"/>
      <c r="BA182" s="101"/>
      <c r="BB182" s="100"/>
      <c r="BE182" s="101"/>
      <c r="BF182" s="100"/>
      <c r="BI182" s="101"/>
      <c r="BJ182" s="100"/>
      <c r="BM182" s="101"/>
      <c r="BN182" s="100"/>
      <c r="BQ182" s="101"/>
      <c r="BR182" s="100"/>
      <c r="BU182" s="101"/>
      <c r="BV182" s="100"/>
      <c r="BY182" s="101"/>
      <c r="BZ182" s="100"/>
      <c r="CC182" s="101"/>
      <c r="CD182" s="100"/>
      <c r="CG182" s="101"/>
      <c r="CH182" s="100"/>
      <c r="CK182" s="101"/>
      <c r="CL182" s="100"/>
      <c r="CO182" s="101"/>
      <c r="CP182" s="100"/>
      <c r="CS182" s="101"/>
      <c r="CT182" s="100"/>
      <c r="CW182" s="101"/>
      <c r="CX182" s="100"/>
      <c r="DA182" s="101"/>
      <c r="DB182" s="100"/>
      <c r="DE182" s="101"/>
      <c r="DF182" s="100"/>
      <c r="DI182" s="101"/>
    </row>
    <row r="183" spans="1:141" outlineLevel="1" x14ac:dyDescent="0.25">
      <c r="A183" s="90"/>
      <c r="B183" s="90"/>
      <c r="C183" s="90"/>
      <c r="D183" s="90"/>
      <c r="E183" t="str">
        <f>CONCATENATE(E180," - adjustment")</f>
        <v>OPEX - adjustment</v>
      </c>
      <c r="F183" s="117">
        <v>0</v>
      </c>
      <c r="G183" s="118">
        <v>0</v>
      </c>
      <c r="H183" s="118">
        <v>0</v>
      </c>
      <c r="I183" s="119" cm="1">
        <f t="array" aca="1" ref="I183" ca="1">IF(ISNUMBER(INDEX(DataModel!$ET$4:$FT$109,MATCH(1,(DataModel!$EO$4:$EO$109=$A185)*(DataModel!$EP$4:$EP$109=$B185),0),MATCH(CONCATENATE("FY ",RIGHT(I$3,4)),DataModel!$ET$2:$FT$2,0))*$C185),INDEX(DataModel!$ET$4:$FT$109,MATCH(1,(DataModel!$EO$4:$EO$109=$A185)*(DataModel!$EP$4:$EP$109=$B185),0),MATCH(CONCATENATE("FY ",RIGHT(I$3,4)),DataModel!$ET$2:$FT$2,0))*$C185,0)-IF(ISNUMBER(INDEX(DataModel!$ET$4:$FT$109,MATCH(1,(DataModel!$EO$4:$EO$109=$A186)*(DataModel!$EP$4:$EP$109=$B186),0),MATCH(CONCATENATE("FY ",RIGHT(I$3,4)),DataModel!$ET$2:$FT$2,0))*$C186),INDEX(DataModel!$ET$4:$FT$109,MATCH(1,(DataModel!$EO$4:$EO$109=$A186)*(DataModel!$EP$4:$EP$109=$B186),0),MATCH(CONCATENATE("FY ",RIGHT(I$3,4)),DataModel!$ET$2:$FT$2,0))*$C186,0)</f>
        <v>0</v>
      </c>
      <c r="J183" s="117">
        <v>0</v>
      </c>
      <c r="K183" s="118">
        <v>0</v>
      </c>
      <c r="L183" s="118">
        <v>0</v>
      </c>
      <c r="M183" s="119" cm="1">
        <f t="array" ref="M183">IF(ISNUMBER(INDEX(DataModel!$ET$4:$FT$109,MATCH(1,(DataModel!$EO$4:$EO$109=$A185)*(DataModel!$EP$4:$EP$109=$B185),0),MATCH(CONCATENATE("FY ",RIGHT(M$3,4)),DataModel!$ET$2:$FT$2,0))*$C185),INDEX(DataModel!$ET$4:$FT$109,MATCH(1,(DataModel!$EO$4:$EO$109=$A185)*(DataModel!$EP$4:$EP$109=$B185),0),MATCH(CONCATENATE("FY ",RIGHT(M$3,4)),DataModel!$ET$2:$FT$2,0))*$C185,0)-IF(ISNUMBER(INDEX(DataModel!$ET$4:$FT$109,MATCH(1,(DataModel!$EO$4:$EO$109=$A186)*(DataModel!$EP$4:$EP$109=$B186),0),MATCH(CONCATENATE("FY ",RIGHT(M$3,4)),DataModel!$ET$2:$FT$2,0))*$C186),INDEX(DataModel!$ET$4:$FT$109,MATCH(1,(DataModel!$EO$4:$EO$109=$A186)*(DataModel!$EP$4:$EP$109=$B186),0),MATCH(CONCATENATE("FY ",RIGHT(M$3,4)),DataModel!$ET$2:$FT$2,0))*$C186,0)</f>
        <v>0</v>
      </c>
      <c r="N183" s="117">
        <v>0</v>
      </c>
      <c r="O183" s="118">
        <v>0</v>
      </c>
      <c r="P183" s="118">
        <v>0</v>
      </c>
      <c r="Q183" s="119" cm="1">
        <f t="array" ref="Q183">IF(ISNUMBER(INDEX(DataModel!$ET$4:$FT$109,MATCH(1,(DataModel!$EO$4:$EO$109=$A185)*(DataModel!$EP$4:$EP$109=$B185),0),MATCH(CONCATENATE("FY ",RIGHT(Q$3,4)),DataModel!$ET$2:$FT$2,0))*$C185),INDEX(DataModel!$ET$4:$FT$109,MATCH(1,(DataModel!$EO$4:$EO$109=$A185)*(DataModel!$EP$4:$EP$109=$B185),0),MATCH(CONCATENATE("FY ",RIGHT(Q$3,4)),DataModel!$ET$2:$FT$2,0))*$C185,0)-IF(ISNUMBER(INDEX(DataModel!$ET$4:$FT$109,MATCH(1,(DataModel!$EO$4:$EO$109=$A186)*(DataModel!$EP$4:$EP$109=$B186),0),MATCH(CONCATENATE("FY ",RIGHT(Q$3,4)),DataModel!$ET$2:$FT$2,0))*$C186),INDEX(DataModel!$ET$4:$FT$109,MATCH(1,(DataModel!$EO$4:$EO$109=$A186)*(DataModel!$EP$4:$EP$109=$B186),0),MATCH(CONCATENATE("FY ",RIGHT(Q$3,4)),DataModel!$ET$2:$FT$2,0))*$C186,0)</f>
        <v>0</v>
      </c>
      <c r="R183" s="117">
        <v>0</v>
      </c>
      <c r="S183" s="118">
        <v>0</v>
      </c>
      <c r="T183" s="118">
        <v>0</v>
      </c>
      <c r="U183" s="119" cm="1">
        <f t="array" ref="U183">IF(ISNUMBER(INDEX(DataModel!$ET$4:$FT$109,MATCH(1,(DataModel!$EO$4:$EO$109=$A185)*(DataModel!$EP$4:$EP$109=$B185),0),MATCH(CONCATENATE("FY ",RIGHT(U$3,4)),DataModel!$ET$2:$FT$2,0))*$C185),INDEX(DataModel!$ET$4:$FT$109,MATCH(1,(DataModel!$EO$4:$EO$109=$A185)*(DataModel!$EP$4:$EP$109=$B185),0),MATCH(CONCATENATE("FY ",RIGHT(U$3,4)),DataModel!$ET$2:$FT$2,0))*$C185,0)-IF(ISNUMBER(INDEX(DataModel!$ET$4:$FT$109,MATCH(1,(DataModel!$EO$4:$EO$109=$A186)*(DataModel!$EP$4:$EP$109=$B186),0),MATCH(CONCATENATE("FY ",RIGHT(U$3,4)),DataModel!$ET$2:$FT$2,0))*$C186),INDEX(DataModel!$ET$4:$FT$109,MATCH(1,(DataModel!$EO$4:$EO$109=$A186)*(DataModel!$EP$4:$EP$109=$B186),0),MATCH(CONCATENATE("FY ",RIGHT(U$3,4)),DataModel!$ET$2:$FT$2,0))*$C186,0)</f>
        <v>0</v>
      </c>
      <c r="V183" s="117">
        <v>0</v>
      </c>
      <c r="W183" s="118">
        <v>0</v>
      </c>
      <c r="X183" s="118">
        <v>0</v>
      </c>
      <c r="Y183" s="119" cm="1">
        <f t="array" ref="Y183">IF(ISNUMBER(INDEX(DataModel!$ET$4:$FT$109,MATCH(1,(DataModel!$EO$4:$EO$109=$A185)*(DataModel!$EP$4:$EP$109=$B185),0),MATCH(CONCATENATE("FY ",RIGHT(Y$3,4)),DataModel!$ET$2:$FT$2,0))*$C185),INDEX(DataModel!$ET$4:$FT$109,MATCH(1,(DataModel!$EO$4:$EO$109=$A185)*(DataModel!$EP$4:$EP$109=$B185),0),MATCH(CONCATENATE("FY ",RIGHT(Y$3,4)),DataModel!$ET$2:$FT$2,0))*$C185,0)-IF(ISNUMBER(INDEX(DataModel!$ET$4:$FT$109,MATCH(1,(DataModel!$EO$4:$EO$109=$A186)*(DataModel!$EP$4:$EP$109=$B186),0),MATCH(CONCATENATE("FY ",RIGHT(Y$3,4)),DataModel!$ET$2:$FT$2,0))*$C186),INDEX(DataModel!$ET$4:$FT$109,MATCH(1,(DataModel!$EO$4:$EO$109=$A186)*(DataModel!$EP$4:$EP$109=$B186),0),MATCH(CONCATENATE("FY ",RIGHT(Y$3,4)),DataModel!$ET$2:$FT$2,0))*$C186,0)</f>
        <v>0</v>
      </c>
      <c r="Z183" s="117">
        <v>0</v>
      </c>
      <c r="AA183" s="118">
        <v>0</v>
      </c>
      <c r="AB183" s="118">
        <v>0</v>
      </c>
      <c r="AC183" s="119" cm="1">
        <f t="array" ref="AC183">IF(ISNUMBER(INDEX(DataModel!$ET$4:$FT$109,MATCH(1,(DataModel!$EO$4:$EO$109=$A185)*(DataModel!$EP$4:$EP$109=$B185),0),MATCH(CONCATENATE("FY ",RIGHT(AC$3,4)),DataModel!$ET$2:$FT$2,0))*$C185),INDEX(DataModel!$ET$4:$FT$109,MATCH(1,(DataModel!$EO$4:$EO$109=$A185)*(DataModel!$EP$4:$EP$109=$B185),0),MATCH(CONCATENATE("FY ",RIGHT(AC$3,4)),DataModel!$ET$2:$FT$2,0))*$C185,0)-IF(ISNUMBER(INDEX(DataModel!$ET$4:$FT$109,MATCH(1,(DataModel!$EO$4:$EO$109=$A186)*(DataModel!$EP$4:$EP$109=$B186),0),MATCH(CONCATENATE("FY ",RIGHT(AC$3,4)),DataModel!$ET$2:$FT$2,0))*$C186),INDEX(DataModel!$ET$4:$FT$109,MATCH(1,(DataModel!$EO$4:$EO$109=$A186)*(DataModel!$EP$4:$EP$109=$B186),0),MATCH(CONCATENATE("FY ",RIGHT(AC$3,4)),DataModel!$ET$2:$FT$2,0))*$C186,0)</f>
        <v>0</v>
      </c>
      <c r="AD183" s="117">
        <v>0</v>
      </c>
      <c r="AE183" s="118">
        <v>0</v>
      </c>
      <c r="AF183" s="118">
        <v>0</v>
      </c>
      <c r="AG183" s="119" cm="1">
        <f t="array" ref="AG183">IF(ISNUMBER(INDEX(DataModel!$ET$4:$FT$109,MATCH(1,(DataModel!$EO$4:$EO$109=$A185)*(DataModel!$EP$4:$EP$109=$B185),0),MATCH(CONCATENATE("FY ",RIGHT(AG$3,4)),DataModel!$ET$2:$FT$2,0))*$C185),INDEX(DataModel!$ET$4:$FT$109,MATCH(1,(DataModel!$EO$4:$EO$109=$A185)*(DataModel!$EP$4:$EP$109=$B185),0),MATCH(CONCATENATE("FY ",RIGHT(AG$3,4)),DataModel!$ET$2:$FT$2,0))*$C185,0)-IF(ISNUMBER(INDEX(DataModel!$ET$4:$FT$109,MATCH(1,(DataModel!$EO$4:$EO$109=$A186)*(DataModel!$EP$4:$EP$109=$B186),0),MATCH(CONCATENATE("FY ",RIGHT(AG$3,4)),DataModel!$ET$2:$FT$2,0))*$C186),INDEX(DataModel!$ET$4:$FT$109,MATCH(1,(DataModel!$EO$4:$EO$109=$A186)*(DataModel!$EP$4:$EP$109=$B186),0),MATCH(CONCATENATE("FY ",RIGHT(AG$3,4)),DataModel!$ET$2:$FT$2,0))*$C186,0)</f>
        <v>0</v>
      </c>
      <c r="AH183" s="117">
        <v>0</v>
      </c>
      <c r="AI183" s="118">
        <v>0</v>
      </c>
      <c r="AJ183" s="118">
        <v>0</v>
      </c>
      <c r="AK183" s="119" cm="1">
        <f t="array" ref="AK183">IF(ISNUMBER(INDEX(DataModel!$ET$4:$FT$109,MATCH(1,(DataModel!$EO$4:$EO$109=$A185)*(DataModel!$EP$4:$EP$109=$B185),0),MATCH(CONCATENATE("FY ",RIGHT(AK$3,4)),DataModel!$ET$2:$FT$2,0))*$C185),INDEX(DataModel!$ET$4:$FT$109,MATCH(1,(DataModel!$EO$4:$EO$109=$A185)*(DataModel!$EP$4:$EP$109=$B185),0),MATCH(CONCATENATE("FY ",RIGHT(AK$3,4)),DataModel!$ET$2:$FT$2,0))*$C185,0)-IF(ISNUMBER(INDEX(DataModel!$ET$4:$FT$109,MATCH(1,(DataModel!$EO$4:$EO$109=$A186)*(DataModel!$EP$4:$EP$109=$B186),0),MATCH(CONCATENATE("FY ",RIGHT(AK$3,4)),DataModel!$ET$2:$FT$2,0))*$C186),INDEX(DataModel!$ET$4:$FT$109,MATCH(1,(DataModel!$EO$4:$EO$109=$A186)*(DataModel!$EP$4:$EP$109=$B186),0),MATCH(CONCATENATE("FY ",RIGHT(AK$3,4)),DataModel!$ET$2:$FT$2,0))*$C186,0)</f>
        <v>0</v>
      </c>
      <c r="AL183" s="117">
        <v>0</v>
      </c>
      <c r="AM183" s="118">
        <v>0</v>
      </c>
      <c r="AN183" s="118">
        <v>0</v>
      </c>
      <c r="AO183" s="119" cm="1">
        <f t="array" ref="AO183">IF(ISNUMBER(INDEX(DataModel!$ET$4:$FT$109,MATCH(1,(DataModel!$EO$4:$EO$109=$A185)*(DataModel!$EP$4:$EP$109=$B185),0),MATCH(CONCATENATE("FY ",RIGHT(AO$3,4)),DataModel!$ET$2:$FT$2,0))*$C185),INDEX(DataModel!$ET$4:$FT$109,MATCH(1,(DataModel!$EO$4:$EO$109=$A185)*(DataModel!$EP$4:$EP$109=$B185),0),MATCH(CONCATENATE("FY ",RIGHT(AO$3,4)),DataModel!$ET$2:$FT$2,0))*$C185,0)-IF(ISNUMBER(INDEX(DataModel!$ET$4:$FT$109,MATCH(1,(DataModel!$EO$4:$EO$109=$A186)*(DataModel!$EP$4:$EP$109=$B186),0),MATCH(CONCATENATE("FY ",RIGHT(AO$3,4)),DataModel!$ET$2:$FT$2,0))*$C186),INDEX(DataModel!$ET$4:$FT$109,MATCH(1,(DataModel!$EO$4:$EO$109=$A186)*(DataModel!$EP$4:$EP$109=$B186),0),MATCH(CONCATENATE("FY ",RIGHT(AO$3,4)),DataModel!$ET$2:$FT$2,0))*$C186,0)</f>
        <v>0</v>
      </c>
      <c r="AP183" s="117">
        <v>0</v>
      </c>
      <c r="AQ183" s="118">
        <v>0</v>
      </c>
      <c r="AR183" s="118">
        <v>0</v>
      </c>
      <c r="AS183" s="119" cm="1">
        <f t="array" ref="AS183">IF(ISNUMBER(INDEX(DataModel!$ET$4:$FT$109,MATCH(1,(DataModel!$EO$4:$EO$109=$A185)*(DataModel!$EP$4:$EP$109=$B185),0),MATCH(CONCATENATE("FY ",RIGHT(AS$3,4)),DataModel!$ET$2:$FT$2,0))*$C185),INDEX(DataModel!$ET$4:$FT$109,MATCH(1,(DataModel!$EO$4:$EO$109=$A185)*(DataModel!$EP$4:$EP$109=$B185),0),MATCH(CONCATENATE("FY ",RIGHT(AS$3,4)),DataModel!$ET$2:$FT$2,0))*$C185,0)-IF(ISNUMBER(INDEX(DataModel!$ET$4:$FT$109,MATCH(1,(DataModel!$EO$4:$EO$109=$A186)*(DataModel!$EP$4:$EP$109=$B186),0),MATCH(CONCATENATE("FY ",RIGHT(AS$3,4)),DataModel!$ET$2:$FT$2,0))*$C186),INDEX(DataModel!$ET$4:$FT$109,MATCH(1,(DataModel!$EO$4:$EO$109=$A186)*(DataModel!$EP$4:$EP$109=$B186),0),MATCH(CONCATENATE("FY ",RIGHT(AS$3,4)),DataModel!$ET$2:$FT$2,0))*$C186,0)</f>
        <v>0</v>
      </c>
      <c r="AT183" s="117">
        <v>0</v>
      </c>
      <c r="AU183" s="118">
        <v>0</v>
      </c>
      <c r="AV183" s="118">
        <v>0</v>
      </c>
      <c r="AW183" s="119" cm="1">
        <f t="array" ref="AW183">IF(ISNUMBER(INDEX(DataModel!$ET$4:$FT$109,MATCH(1,(DataModel!$EO$4:$EO$109=$A185)*(DataModel!$EP$4:$EP$109=$B185),0),MATCH(CONCATENATE("FY ",RIGHT(AW$3,4)),DataModel!$ET$2:$FT$2,0))*$C185),INDEX(DataModel!$ET$4:$FT$109,MATCH(1,(DataModel!$EO$4:$EO$109=$A185)*(DataModel!$EP$4:$EP$109=$B185),0),MATCH(CONCATENATE("FY ",RIGHT(AW$3,4)),DataModel!$ET$2:$FT$2,0))*$C185,0)-IF(ISNUMBER(INDEX(DataModel!$ET$4:$FT$109,MATCH(1,(DataModel!$EO$4:$EO$109=$A186)*(DataModel!$EP$4:$EP$109=$B186),0),MATCH(CONCATENATE("FY ",RIGHT(AW$3,4)),DataModel!$ET$2:$FT$2,0))*$C186),INDEX(DataModel!$ET$4:$FT$109,MATCH(1,(DataModel!$EO$4:$EO$109=$A186)*(DataModel!$EP$4:$EP$109=$B186),0),MATCH(CONCATENATE("FY ",RIGHT(AW$3,4)),DataModel!$ET$2:$FT$2,0))*$C186,0)</f>
        <v>0</v>
      </c>
      <c r="AX183" s="117">
        <v>0</v>
      </c>
      <c r="AY183" s="118">
        <v>0</v>
      </c>
      <c r="AZ183" s="118">
        <v>0</v>
      </c>
      <c r="BA183" s="119" cm="1">
        <f t="array" ref="BA183">IF(ISNUMBER(INDEX(DataModel!$ET$4:$FT$109,MATCH(1,(DataModel!$EO$4:$EO$109=$A185)*(DataModel!$EP$4:$EP$109=$B185),0),MATCH(CONCATENATE("FY ",RIGHT(BA$3,4)),DataModel!$ET$2:$FT$2,0))*$C185),INDEX(DataModel!$ET$4:$FT$109,MATCH(1,(DataModel!$EO$4:$EO$109=$A185)*(DataModel!$EP$4:$EP$109=$B185),0),MATCH(CONCATENATE("FY ",RIGHT(BA$3,4)),DataModel!$ET$2:$FT$2,0))*$C185,0)-IF(ISNUMBER(INDEX(DataModel!$ET$4:$FT$109,MATCH(1,(DataModel!$EO$4:$EO$109=$A186)*(DataModel!$EP$4:$EP$109=$B186),0),MATCH(CONCATENATE("FY ",RIGHT(BA$3,4)),DataModel!$ET$2:$FT$2,0))*$C186),INDEX(DataModel!$ET$4:$FT$109,MATCH(1,(DataModel!$EO$4:$EO$109=$A186)*(DataModel!$EP$4:$EP$109=$B186),0),MATCH(CONCATENATE("FY ",RIGHT(BA$3,4)),DataModel!$ET$2:$FT$2,0))*$C186,0)</f>
        <v>0</v>
      </c>
      <c r="BB183" s="117">
        <v>0</v>
      </c>
      <c r="BC183" s="118">
        <v>0</v>
      </c>
      <c r="BD183" s="118">
        <v>0</v>
      </c>
      <c r="BE183" s="119" cm="1">
        <f t="array" ref="BE183">IF(ISNUMBER(INDEX(DataModel!$ET$4:$FT$109,MATCH(1,(DataModel!$EO$4:$EO$109=$A185)*(DataModel!$EP$4:$EP$109=$B185),0),MATCH(CONCATENATE("FY ",RIGHT(BE$3,4)),DataModel!$ET$2:$FT$2,0))*$C185),INDEX(DataModel!$ET$4:$FT$109,MATCH(1,(DataModel!$EO$4:$EO$109=$A185)*(DataModel!$EP$4:$EP$109=$B185),0),MATCH(CONCATENATE("FY ",RIGHT(BE$3,4)),DataModel!$ET$2:$FT$2,0))*$C185,0)-IF(ISNUMBER(INDEX(DataModel!$ET$4:$FT$109,MATCH(1,(DataModel!$EO$4:$EO$109=$A186)*(DataModel!$EP$4:$EP$109=$B186),0),MATCH(CONCATENATE("FY ",RIGHT(BE$3,4)),DataModel!$ET$2:$FT$2,0))*$C186),INDEX(DataModel!$ET$4:$FT$109,MATCH(1,(DataModel!$EO$4:$EO$109=$A186)*(DataModel!$EP$4:$EP$109=$B186),0),MATCH(CONCATENATE("FY ",RIGHT(BE$3,4)),DataModel!$ET$2:$FT$2,0))*$C186,0)</f>
        <v>0</v>
      </c>
      <c r="BF183" s="117">
        <v>0</v>
      </c>
      <c r="BG183" s="118">
        <v>0</v>
      </c>
      <c r="BH183" s="118">
        <v>0</v>
      </c>
      <c r="BI183" s="119" cm="1">
        <f t="array" ref="BI183">IF(ISNUMBER(INDEX(DataModel!$ET$4:$FT$109,MATCH(1,(DataModel!$EO$4:$EO$109=$A185)*(DataModel!$EP$4:$EP$109=$B185),0),MATCH(CONCATENATE("FY ",RIGHT(BI$3,4)),DataModel!$ET$2:$FT$2,0))*$C185),INDEX(DataModel!$ET$4:$FT$109,MATCH(1,(DataModel!$EO$4:$EO$109=$A185)*(DataModel!$EP$4:$EP$109=$B185),0),MATCH(CONCATENATE("FY ",RIGHT(BI$3,4)),DataModel!$ET$2:$FT$2,0))*$C185,0)-IF(ISNUMBER(INDEX(DataModel!$ET$4:$FT$109,MATCH(1,(DataModel!$EO$4:$EO$109=$A186)*(DataModel!$EP$4:$EP$109=$B186),0),MATCH(CONCATENATE("FY ",RIGHT(BI$3,4)),DataModel!$ET$2:$FT$2,0))*$C186),INDEX(DataModel!$ET$4:$FT$109,MATCH(1,(DataModel!$EO$4:$EO$109=$A186)*(DataModel!$EP$4:$EP$109=$B186),0),MATCH(CONCATENATE("FY ",RIGHT(BI$3,4)),DataModel!$ET$2:$FT$2,0))*$C186,0)</f>
        <v>0</v>
      </c>
      <c r="BJ183" s="117">
        <v>0</v>
      </c>
      <c r="BK183" s="118">
        <v>0</v>
      </c>
      <c r="BL183" s="118">
        <v>0</v>
      </c>
      <c r="BM183" s="119" cm="1">
        <f t="array" ref="BM183">IF(ISNUMBER(INDEX(DataModel!$ET$4:$FT$109,MATCH(1,(DataModel!$EO$4:$EO$109=$A185)*(DataModel!$EP$4:$EP$109=$B185),0),MATCH(CONCATENATE("FY ",RIGHT(BM$3,4)),DataModel!$ET$2:$FT$2,0))*$C185),INDEX(DataModel!$ET$4:$FT$109,MATCH(1,(DataModel!$EO$4:$EO$109=$A185)*(DataModel!$EP$4:$EP$109=$B185),0),MATCH(CONCATENATE("FY ",RIGHT(BM$3,4)),DataModel!$ET$2:$FT$2,0))*$C185,0)-IF(ISNUMBER(INDEX(DataModel!$ET$4:$FT$109,MATCH(1,(DataModel!$EO$4:$EO$109=$A186)*(DataModel!$EP$4:$EP$109=$B186),0),MATCH(CONCATENATE("FY ",RIGHT(BM$3,4)),DataModel!$ET$2:$FT$2,0))*$C186),INDEX(DataModel!$ET$4:$FT$109,MATCH(1,(DataModel!$EO$4:$EO$109=$A186)*(DataModel!$EP$4:$EP$109=$B186),0),MATCH(CONCATENATE("FY ",RIGHT(BM$3,4)),DataModel!$ET$2:$FT$2,0))*$C186,0)</f>
        <v>0</v>
      </c>
      <c r="BN183" s="117">
        <v>0</v>
      </c>
      <c r="BO183" s="118">
        <v>0</v>
      </c>
      <c r="BP183" s="118">
        <v>0</v>
      </c>
      <c r="BQ183" s="119" cm="1">
        <f t="array" ref="BQ183">IF(ISNUMBER(INDEX(DataModel!$ET$4:$FT$109,MATCH(1,(DataModel!$EO$4:$EO$109=$A185)*(DataModel!$EP$4:$EP$109=$B185),0),MATCH(CONCATENATE("FY ",RIGHT(BQ$3,4)),DataModel!$ET$2:$FT$2,0))*$C185),INDEX(DataModel!$ET$4:$FT$109,MATCH(1,(DataModel!$EO$4:$EO$109=$A185)*(DataModel!$EP$4:$EP$109=$B185),0),MATCH(CONCATENATE("FY ",RIGHT(BQ$3,4)),DataModel!$ET$2:$FT$2,0))*$C185,0)-IF(ISNUMBER(INDEX(DataModel!$ET$4:$FT$109,MATCH(1,(DataModel!$EO$4:$EO$109=$A186)*(DataModel!$EP$4:$EP$109=$B186),0),MATCH(CONCATENATE("FY ",RIGHT(BQ$3,4)),DataModel!$ET$2:$FT$2,0))*$C186),INDEX(DataModel!$ET$4:$FT$109,MATCH(1,(DataModel!$EO$4:$EO$109=$A186)*(DataModel!$EP$4:$EP$109=$B186),0),MATCH(CONCATENATE("FY ",RIGHT(BQ$3,4)),DataModel!$ET$2:$FT$2,0))*$C186,0)</f>
        <v>0</v>
      </c>
      <c r="BR183" s="117">
        <v>0</v>
      </c>
      <c r="BS183" s="118">
        <v>0</v>
      </c>
      <c r="BT183" s="118">
        <v>0</v>
      </c>
      <c r="BU183" s="119" cm="1">
        <f t="array" ref="BU183">IF(ISNUMBER(INDEX(DataModel!$ET$4:$FT$109,MATCH(1,(DataModel!$EO$4:$EO$109=$A185)*(DataModel!$EP$4:$EP$109=$B185),0),MATCH(CONCATENATE("FY ",RIGHT(BU$3,4)),DataModel!$ET$2:$FT$2,0))*$C185),INDEX(DataModel!$ET$4:$FT$109,MATCH(1,(DataModel!$EO$4:$EO$109=$A185)*(DataModel!$EP$4:$EP$109=$B185),0),MATCH(CONCATENATE("FY ",RIGHT(BU$3,4)),DataModel!$ET$2:$FT$2,0))*$C185,0)-IF(ISNUMBER(INDEX(DataModel!$ET$4:$FT$109,MATCH(1,(DataModel!$EO$4:$EO$109=$A186)*(DataModel!$EP$4:$EP$109=$B186),0),MATCH(CONCATENATE("FY ",RIGHT(BU$3,4)),DataModel!$ET$2:$FT$2,0))*$C186),INDEX(DataModel!$ET$4:$FT$109,MATCH(1,(DataModel!$EO$4:$EO$109=$A186)*(DataModel!$EP$4:$EP$109=$B186),0),MATCH(CONCATENATE("FY ",RIGHT(BU$3,4)),DataModel!$ET$2:$FT$2,0))*$C186,0)</f>
        <v>0</v>
      </c>
      <c r="BV183" s="117">
        <v>0</v>
      </c>
      <c r="BW183" s="118">
        <v>0</v>
      </c>
      <c r="BX183" s="118">
        <v>0</v>
      </c>
      <c r="BY183" s="119" cm="1">
        <f t="array" ref="BY183">IF(ISNUMBER(INDEX(DataModel!$ET$4:$FT$109,MATCH(1,(DataModel!$EO$4:$EO$109=$A185)*(DataModel!$EP$4:$EP$109=$B185),0),MATCH(CONCATENATE("FY ",RIGHT(BY$3,4)),DataModel!$ET$2:$FT$2,0))*$C185),INDEX(DataModel!$ET$4:$FT$109,MATCH(1,(DataModel!$EO$4:$EO$109=$A185)*(DataModel!$EP$4:$EP$109=$B185),0),MATCH(CONCATENATE("FY ",RIGHT(BY$3,4)),DataModel!$ET$2:$FT$2,0))*$C185,0)-IF(ISNUMBER(INDEX(DataModel!$ET$4:$FT$109,MATCH(1,(DataModel!$EO$4:$EO$109=$A186)*(DataModel!$EP$4:$EP$109=$B186),0),MATCH(CONCATENATE("FY ",RIGHT(BY$3,4)),DataModel!$ET$2:$FT$2,0))*$C186),INDEX(DataModel!$ET$4:$FT$109,MATCH(1,(DataModel!$EO$4:$EO$109=$A186)*(DataModel!$EP$4:$EP$109=$B186),0),MATCH(CONCATENATE("FY ",RIGHT(BY$3,4)),DataModel!$ET$2:$FT$2,0))*$C186,0)</f>
        <v>0</v>
      </c>
      <c r="BZ183" s="117">
        <v>0</v>
      </c>
      <c r="CA183" s="118">
        <v>0</v>
      </c>
      <c r="CB183" s="118">
        <v>0</v>
      </c>
      <c r="CC183" s="119" cm="1">
        <f t="array" ref="CC183">IF(ISNUMBER(INDEX(DataModel!$ET$4:$FT$109,MATCH(1,(DataModel!$EO$4:$EO$109=$A185)*(DataModel!$EP$4:$EP$109=$B185),0),MATCH(CONCATENATE("FY ",RIGHT(CC$3,4)),DataModel!$ET$2:$FT$2,0))*$C185),INDEX(DataModel!$ET$4:$FT$109,MATCH(1,(DataModel!$EO$4:$EO$109=$A185)*(DataModel!$EP$4:$EP$109=$B185),0),MATCH(CONCATENATE("FY ",RIGHT(CC$3,4)),DataModel!$ET$2:$FT$2,0))*$C185,0)-IF(ISNUMBER(INDEX(DataModel!$ET$4:$FT$109,MATCH(1,(DataModel!$EO$4:$EO$109=$A186)*(DataModel!$EP$4:$EP$109=$B186),0),MATCH(CONCATENATE("FY ",RIGHT(CC$3,4)),DataModel!$ET$2:$FT$2,0))*$C186),INDEX(DataModel!$ET$4:$FT$109,MATCH(1,(DataModel!$EO$4:$EO$109=$A186)*(DataModel!$EP$4:$EP$109=$B186),0),MATCH(CONCATENATE("FY ",RIGHT(CC$3,4)),DataModel!$ET$2:$FT$2,0))*$C186,0)</f>
        <v>0</v>
      </c>
      <c r="CD183" s="117">
        <v>0</v>
      </c>
      <c r="CE183" s="118">
        <v>0</v>
      </c>
      <c r="CF183" s="118">
        <v>0</v>
      </c>
      <c r="CG183" s="119" cm="1">
        <f t="array" ref="CG183">IF(ISNUMBER(INDEX(DataModel!$ET$4:$FT$109,MATCH(1,(DataModel!$EO$4:$EO$109=$A185)*(DataModel!$EP$4:$EP$109=$B185),0),MATCH(CONCATENATE("FY ",RIGHT(CG$3,4)),DataModel!$ET$2:$FT$2,0))*$C185),INDEX(DataModel!$ET$4:$FT$109,MATCH(1,(DataModel!$EO$4:$EO$109=$A185)*(DataModel!$EP$4:$EP$109=$B185),0),MATCH(CONCATENATE("FY ",RIGHT(CG$3,4)),DataModel!$ET$2:$FT$2,0))*$C185,0)-IF(ISNUMBER(INDEX(DataModel!$ET$4:$FT$109,MATCH(1,(DataModel!$EO$4:$EO$109=$A186)*(DataModel!$EP$4:$EP$109=$B186),0),MATCH(CONCATENATE("FY ",RIGHT(CG$3,4)),DataModel!$ET$2:$FT$2,0))*$C186),INDEX(DataModel!$ET$4:$FT$109,MATCH(1,(DataModel!$EO$4:$EO$109=$A186)*(DataModel!$EP$4:$EP$109=$B186),0),MATCH(CONCATENATE("FY ",RIGHT(CG$3,4)),DataModel!$ET$2:$FT$2,0))*$C186,0)</f>
        <v>0</v>
      </c>
      <c r="CH183" s="117">
        <v>0</v>
      </c>
      <c r="CI183" s="118">
        <v>0</v>
      </c>
      <c r="CJ183" s="118">
        <v>0</v>
      </c>
      <c r="CK183" s="119" cm="1">
        <f t="array" ref="CK183">IF(ISNUMBER(INDEX(DataModel!$ET$4:$FT$109,MATCH(1,(DataModel!$EO$4:$EO$109=$A185)*(DataModel!$EP$4:$EP$109=$B185),0),MATCH(CONCATENATE("FY ",RIGHT(CK$3,4)),DataModel!$ET$2:$FT$2,0))*$C185),INDEX(DataModel!$ET$4:$FT$109,MATCH(1,(DataModel!$EO$4:$EO$109=$A185)*(DataModel!$EP$4:$EP$109=$B185),0),MATCH(CONCATENATE("FY ",RIGHT(CK$3,4)),DataModel!$ET$2:$FT$2,0))*$C185,0)-IF(ISNUMBER(INDEX(DataModel!$ET$4:$FT$109,MATCH(1,(DataModel!$EO$4:$EO$109=$A186)*(DataModel!$EP$4:$EP$109=$B186),0),MATCH(CONCATENATE("FY ",RIGHT(CK$3,4)),DataModel!$ET$2:$FT$2,0))*$C186),INDEX(DataModel!$ET$4:$FT$109,MATCH(1,(DataModel!$EO$4:$EO$109=$A186)*(DataModel!$EP$4:$EP$109=$B186),0),MATCH(CONCATENATE("FY ",RIGHT(CK$3,4)),DataModel!$ET$2:$FT$2,0))*$C186,0)</f>
        <v>0</v>
      </c>
      <c r="CL183" s="117">
        <v>0</v>
      </c>
      <c r="CM183" s="118">
        <v>0</v>
      </c>
      <c r="CN183" s="118">
        <v>0</v>
      </c>
      <c r="CO183" s="119" cm="1">
        <f t="array" ref="CO183">IF(ISNUMBER(INDEX(DataModel!$ET$4:$FT$109,MATCH(1,(DataModel!$EO$4:$EO$109=$A185)*(DataModel!$EP$4:$EP$109=$B185),0),MATCH(CONCATENATE("FY ",RIGHT(CO$3,4)),DataModel!$ET$2:$FT$2,0))*$C185),INDEX(DataModel!$ET$4:$FT$109,MATCH(1,(DataModel!$EO$4:$EO$109=$A185)*(DataModel!$EP$4:$EP$109=$B185),0),MATCH(CONCATENATE("FY ",RIGHT(CO$3,4)),DataModel!$ET$2:$FT$2,0))*$C185,0)-IF(ISNUMBER(INDEX(DataModel!$ET$4:$FT$109,MATCH(1,(DataModel!$EO$4:$EO$109=$A186)*(DataModel!$EP$4:$EP$109=$B186),0),MATCH(CONCATENATE("FY ",RIGHT(CO$3,4)),DataModel!$ET$2:$FT$2,0))*$C186),INDEX(DataModel!$ET$4:$FT$109,MATCH(1,(DataModel!$EO$4:$EO$109=$A186)*(DataModel!$EP$4:$EP$109=$B186),0),MATCH(CONCATENATE("FY ",RIGHT(CO$3,4)),DataModel!$ET$2:$FT$2,0))*$C186,0)</f>
        <v>0</v>
      </c>
      <c r="CP183" s="117">
        <v>0</v>
      </c>
      <c r="CQ183" s="118">
        <v>0</v>
      </c>
      <c r="CR183" s="118">
        <v>0</v>
      </c>
      <c r="CS183" s="119" cm="1">
        <f t="array" ref="CS183">IF(ISNUMBER(INDEX(DataModel!$ET$4:$FT$109,MATCH(1,(DataModel!$EO$4:$EO$109=$A185)*(DataModel!$EP$4:$EP$109=$B185),0),MATCH(CONCATENATE("FY ",RIGHT(CS$3,4)),DataModel!$ET$2:$FT$2,0))*$C185),INDEX(DataModel!$ET$4:$FT$109,MATCH(1,(DataModel!$EO$4:$EO$109=$A185)*(DataModel!$EP$4:$EP$109=$B185),0),MATCH(CONCATENATE("FY ",RIGHT(CS$3,4)),DataModel!$ET$2:$FT$2,0))*$C185,0)-IF(ISNUMBER(INDEX(DataModel!$ET$4:$FT$109,MATCH(1,(DataModel!$EO$4:$EO$109=$A186)*(DataModel!$EP$4:$EP$109=$B186),0),MATCH(CONCATENATE("FY ",RIGHT(CS$3,4)),DataModel!$ET$2:$FT$2,0))*$C186),INDEX(DataModel!$ET$4:$FT$109,MATCH(1,(DataModel!$EO$4:$EO$109=$A186)*(DataModel!$EP$4:$EP$109=$B186),0),MATCH(CONCATENATE("FY ",RIGHT(CS$3,4)),DataModel!$ET$2:$FT$2,0))*$C186,0)</f>
        <v>0</v>
      </c>
      <c r="CT183" s="117">
        <v>0</v>
      </c>
      <c r="CU183" s="118">
        <v>0</v>
      </c>
      <c r="CV183" s="118">
        <v>0</v>
      </c>
      <c r="CW183" s="119" cm="1">
        <f t="array" ref="CW183">IF(ISNUMBER(INDEX(DataModel!$ET$4:$FT$109,MATCH(1,(DataModel!$EO$4:$EO$109=$A185)*(DataModel!$EP$4:$EP$109=$B185),0),MATCH(CONCATENATE("FY ",RIGHT(CW$3,4)),DataModel!$ET$2:$FT$2,0))*$C185),INDEX(DataModel!$ET$4:$FT$109,MATCH(1,(DataModel!$EO$4:$EO$109=$A185)*(DataModel!$EP$4:$EP$109=$B185),0),MATCH(CONCATENATE("FY ",RIGHT(CW$3,4)),DataModel!$ET$2:$FT$2,0))*$C185,0)-IF(ISNUMBER(INDEX(DataModel!$ET$4:$FT$109,MATCH(1,(DataModel!$EO$4:$EO$109=$A186)*(DataModel!$EP$4:$EP$109=$B186),0),MATCH(CONCATENATE("FY ",RIGHT(CW$3,4)),DataModel!$ET$2:$FT$2,0))*$C186),INDEX(DataModel!$ET$4:$FT$109,MATCH(1,(DataModel!$EO$4:$EO$109=$A186)*(DataModel!$EP$4:$EP$109=$B186),0),MATCH(CONCATENATE("FY ",RIGHT(CW$3,4)),DataModel!$ET$2:$FT$2,0))*$C186,0)</f>
        <v>0</v>
      </c>
      <c r="CX183" s="117">
        <v>0</v>
      </c>
      <c r="CY183" s="118">
        <v>0</v>
      </c>
      <c r="CZ183" s="118">
        <v>0</v>
      </c>
      <c r="DA183" s="119" cm="1">
        <f t="array" ref="DA183">IF(ISNUMBER(INDEX(DataModel!$ET$4:$FT$109,MATCH(1,(DataModel!$EO$4:$EO$109=$A185)*(DataModel!$EP$4:$EP$109=$B185),0),MATCH(CONCATENATE("FY ",RIGHT(DA$3,4)),DataModel!$ET$2:$FT$2,0))*$C185),INDEX(DataModel!$ET$4:$FT$109,MATCH(1,(DataModel!$EO$4:$EO$109=$A185)*(DataModel!$EP$4:$EP$109=$B185),0),MATCH(CONCATENATE("FY ",RIGHT(DA$3,4)),DataModel!$ET$2:$FT$2,0))*$C185,0)-IF(ISNUMBER(INDEX(DataModel!$ET$4:$FT$109,MATCH(1,(DataModel!$EO$4:$EO$109=$A186)*(DataModel!$EP$4:$EP$109=$B186),0),MATCH(CONCATENATE("FY ",RIGHT(DA$3,4)),DataModel!$ET$2:$FT$2,0))*$C186),INDEX(DataModel!$ET$4:$FT$109,MATCH(1,(DataModel!$EO$4:$EO$109=$A186)*(DataModel!$EP$4:$EP$109=$B186),0),MATCH(CONCATENATE("FY ",RIGHT(DA$3,4)),DataModel!$ET$2:$FT$2,0))*$C186,0)</f>
        <v>0</v>
      </c>
      <c r="DB183" s="117">
        <v>0</v>
      </c>
      <c r="DC183" s="118">
        <v>0</v>
      </c>
      <c r="DD183" s="118">
        <v>0</v>
      </c>
      <c r="DE183" s="119" cm="1">
        <f t="array" ref="DE183">IF(ISNUMBER(INDEX(DataModel!$ET$4:$FT$109,MATCH(1,(DataModel!$EO$4:$EO$109=$A185)*(DataModel!$EP$4:$EP$109=$B185),0),MATCH(CONCATENATE("FY ",RIGHT(DE$3,4)),DataModel!$ET$2:$FT$2,0))*$C185),INDEX(DataModel!$ET$4:$FT$109,MATCH(1,(DataModel!$EO$4:$EO$109=$A185)*(DataModel!$EP$4:$EP$109=$B185),0),MATCH(CONCATENATE("FY ",RIGHT(DE$3,4)),DataModel!$ET$2:$FT$2,0))*$C185,0)-IF(ISNUMBER(INDEX(DataModel!$ET$4:$FT$109,MATCH(1,(DataModel!$EO$4:$EO$109=$A186)*(DataModel!$EP$4:$EP$109=$B186),0),MATCH(CONCATENATE("FY ",RIGHT(DE$3,4)),DataModel!$ET$2:$FT$2,0))*$C186),INDEX(DataModel!$ET$4:$FT$109,MATCH(1,(DataModel!$EO$4:$EO$109=$A186)*(DataModel!$EP$4:$EP$109=$B186),0),MATCH(CONCATENATE("FY ",RIGHT(DE$3,4)),DataModel!$ET$2:$FT$2,0))*$C186,0)</f>
        <v>0</v>
      </c>
      <c r="DF183" s="117">
        <v>0</v>
      </c>
      <c r="DG183" s="118">
        <v>0</v>
      </c>
      <c r="DH183" s="118">
        <v>0</v>
      </c>
      <c r="DI183" s="119" cm="1">
        <f t="array" ref="DI183">IF(ISNUMBER(INDEX(DataModel!$ET$4:$FT$109,MATCH(1,(DataModel!$EO$4:$EO$109=$A185)*(DataModel!$EP$4:$EP$109=$B185),0),MATCH(CONCATENATE("FY ",RIGHT(DI$3,4)),DataModel!$ET$2:$FT$2,0))*$C185),INDEX(DataModel!$ET$4:$FT$109,MATCH(1,(DataModel!$EO$4:$EO$109=$A185)*(DataModel!$EP$4:$EP$109=$B185),0),MATCH(CONCATENATE("FY ",RIGHT(DI$3,4)),DataModel!$ET$2:$FT$2,0))*$C185,0)-IF(ISNUMBER(INDEX(DataModel!$ET$4:$FT$109,MATCH(1,(DataModel!$EO$4:$EO$109=$A186)*(DataModel!$EP$4:$EP$109=$B186),0),MATCH(CONCATENATE("FY ",RIGHT(DI$3,4)),DataModel!$ET$2:$FT$2,0))*$C186),INDEX(DataModel!$ET$4:$FT$109,MATCH(1,(DataModel!$EO$4:$EO$109=$A186)*(DataModel!$EP$4:$EP$109=$B186),0),MATCH(CONCATENATE("FY ",RIGHT(DI$3,4)),DataModel!$ET$2:$FT$2,0))*$C186,0)</f>
        <v>0</v>
      </c>
      <c r="DK183" s="69">
        <f t="shared" ref="DK183:EK186" ca="1" si="529">SUM(OFFSET($E183,,MATCH(DK$3,$F$5:$DI$5,0),,4))</f>
        <v>0</v>
      </c>
      <c r="DL183" s="69" t="e">
        <f t="shared" ca="1" si="529"/>
        <v>#N/A</v>
      </c>
      <c r="DM183" s="69" t="e">
        <f t="shared" ca="1" si="529"/>
        <v>#VALUE!</v>
      </c>
      <c r="DN183" s="69" t="e">
        <f t="shared" ca="1" si="529"/>
        <v>#VALUE!</v>
      </c>
      <c r="DO183" s="69" t="e">
        <f t="shared" ca="1" si="529"/>
        <v>#VALUE!</v>
      </c>
      <c r="DP183" s="69" t="e">
        <f t="shared" ca="1" si="529"/>
        <v>#VALUE!</v>
      </c>
      <c r="DQ183" s="69" t="e">
        <f t="shared" ca="1" si="529"/>
        <v>#VALUE!</v>
      </c>
      <c r="DR183" s="69" t="e">
        <f t="shared" ca="1" si="529"/>
        <v>#VALUE!</v>
      </c>
      <c r="DS183" s="69" t="e">
        <f t="shared" ca="1" si="529"/>
        <v>#VALUE!</v>
      </c>
      <c r="DT183" s="69" t="e">
        <f t="shared" ca="1" si="529"/>
        <v>#VALUE!</v>
      </c>
      <c r="DU183" s="69" t="e">
        <f t="shared" ca="1" si="529"/>
        <v>#VALUE!</v>
      </c>
      <c r="DV183" s="69" t="e">
        <f t="shared" ca="1" si="529"/>
        <v>#VALUE!</v>
      </c>
      <c r="DW183" s="69" t="e">
        <f t="shared" ca="1" si="529"/>
        <v>#VALUE!</v>
      </c>
      <c r="DX183" s="69" t="e">
        <f t="shared" ca="1" si="529"/>
        <v>#VALUE!</v>
      </c>
      <c r="DY183" s="69" t="e">
        <f t="shared" ca="1" si="529"/>
        <v>#VALUE!</v>
      </c>
      <c r="DZ183" s="69" t="e">
        <f t="shared" ca="1" si="529"/>
        <v>#VALUE!</v>
      </c>
      <c r="EA183" s="69" t="e">
        <f t="shared" ca="1" si="529"/>
        <v>#VALUE!</v>
      </c>
      <c r="EB183" s="69" t="e">
        <f t="shared" ca="1" si="529"/>
        <v>#VALUE!</v>
      </c>
      <c r="EC183" s="69" t="e">
        <f t="shared" ca="1" si="529"/>
        <v>#VALUE!</v>
      </c>
      <c r="ED183" s="69" t="e">
        <f t="shared" ca="1" si="529"/>
        <v>#VALUE!</v>
      </c>
      <c r="EE183" s="69" t="e">
        <f t="shared" ca="1" si="529"/>
        <v>#VALUE!</v>
      </c>
      <c r="EF183" s="69" t="e">
        <f t="shared" ca="1" si="529"/>
        <v>#VALUE!</v>
      </c>
      <c r="EG183" s="69" t="e">
        <f t="shared" ca="1" si="529"/>
        <v>#VALUE!</v>
      </c>
      <c r="EH183" s="69" t="e">
        <f t="shared" ca="1" si="529"/>
        <v>#VALUE!</v>
      </c>
      <c r="EI183" s="69" t="e">
        <f t="shared" ca="1" si="529"/>
        <v>#VALUE!</v>
      </c>
      <c r="EJ183" s="69" t="e">
        <f t="shared" ca="1" si="529"/>
        <v>#VALUE!</v>
      </c>
      <c r="EK183" s="69" t="e">
        <f t="shared" ca="1" si="529"/>
        <v>#VALUE!</v>
      </c>
    </row>
    <row r="184" spans="1:141" outlineLevel="1" x14ac:dyDescent="0.25">
      <c r="A184" s="90"/>
      <c r="B184" s="90"/>
      <c r="C184" s="90"/>
      <c r="D184" s="90"/>
      <c r="F184" s="100"/>
      <c r="I184" s="101"/>
      <c r="J184" s="100"/>
      <c r="M184" s="101"/>
      <c r="N184" s="100"/>
      <c r="Q184" s="101"/>
      <c r="R184" s="100"/>
      <c r="U184" s="101"/>
      <c r="V184" s="100"/>
      <c r="Y184" s="101"/>
      <c r="Z184" s="100"/>
      <c r="AC184" s="101"/>
      <c r="AD184" s="100"/>
      <c r="AG184" s="101"/>
      <c r="AH184" s="100"/>
      <c r="AK184" s="101"/>
      <c r="AL184" s="100"/>
      <c r="AO184" s="101"/>
      <c r="AP184" s="100"/>
      <c r="AS184" s="101"/>
      <c r="AT184" s="100"/>
      <c r="AW184" s="101"/>
      <c r="AX184" s="100"/>
      <c r="BA184" s="101"/>
      <c r="BB184" s="100"/>
      <c r="BE184" s="101"/>
      <c r="BF184" s="100"/>
      <c r="BI184" s="101"/>
      <c r="BJ184" s="100"/>
      <c r="BM184" s="101"/>
      <c r="BN184" s="100"/>
      <c r="BQ184" s="101"/>
      <c r="BR184" s="100"/>
      <c r="BU184" s="101"/>
      <c r="BV184" s="100"/>
      <c r="BY184" s="101"/>
      <c r="BZ184" s="100"/>
      <c r="CC184" s="101"/>
      <c r="CD184" s="100"/>
      <c r="CG184" s="101"/>
      <c r="CH184" s="100"/>
      <c r="CK184" s="101"/>
      <c r="CL184" s="100"/>
      <c r="CO184" s="101"/>
      <c r="CP184" s="100"/>
      <c r="CS184" s="101"/>
      <c r="CT184" s="100"/>
      <c r="CW184" s="101"/>
      <c r="CX184" s="100"/>
      <c r="DA184" s="101"/>
      <c r="DB184" s="100"/>
      <c r="DE184" s="101"/>
      <c r="DF184" s="100"/>
      <c r="DI184" s="101"/>
    </row>
    <row r="185" spans="1:141" outlineLevel="1" x14ac:dyDescent="0.25">
      <c r="A185" s="90" t="s">
        <v>132</v>
      </c>
      <c r="B185" s="90" t="s">
        <v>89</v>
      </c>
      <c r="C185" s="111">
        <f>$C$6</f>
        <v>9.9999999999999995E-7</v>
      </c>
      <c r="D185" s="90"/>
      <c r="E185" t="s">
        <v>317</v>
      </c>
      <c r="F185" s="113" t="str" cm="1">
        <f t="array" aca="1" ref="F185" ca="1">IF(AND(F$4="A",ISNUMBER(DataModel!F$4)),INDEX(DataModel!$F$4:$BA$109,MATCH(1,(DataModel!$A$4:$A$109=$A185)*(DataModel!$B$4:$B$109=$B185),0),MATCH(F$3,DataModel!$F$2:$BA$2,0))*$C185,"")</f>
        <v/>
      </c>
      <c r="G185" s="69" t="str" cm="1">
        <f t="array" aca="1" ref="G185" ca="1">IF(AND(G$4="A",ISNUMBER(DataModel!G$4)),INDEX(DataModel!$F$4:$BA$109,MATCH(1,(DataModel!$A$4:$A$109=$A185)*(DataModel!$B$4:$B$109=$B185),0),MATCH(G$3,DataModel!$F$2:$BA$2,0))*$C185,"")</f>
        <v/>
      </c>
      <c r="H185" s="69" t="str" cm="1">
        <f t="array" aca="1" ref="H185" ca="1">IF(AND(H$4="A",ISNUMBER(DataModel!H$4)),INDEX(DataModel!$F$4:$BA$109,MATCH(1,(DataModel!$A$4:$A$109=$A185)*(DataModel!$B$4:$B$109=$B185),0),MATCH(H$3,DataModel!$F$2:$BA$2,0))*$C185,"")</f>
        <v/>
      </c>
      <c r="I185" s="114" t="str" cm="1">
        <f t="array" aca="1" ref="I185" ca="1">IF(AND(I$4="A",ISNUMBER(DataModel!I$4)),INDEX(DataModel!$F$4:$BA$109,MATCH(1,(DataModel!$A$4:$A$109=$A185)*(DataModel!$B$4:$B$109=$B185),0),MATCH(I$3,DataModel!$F$2:$BA$2,0))*$C185,"")</f>
        <v/>
      </c>
      <c r="J185" s="113" t="str" cm="1">
        <f t="array" aca="1" ref="J185" ca="1">IF(AND(J$4="A",ISNUMBER(DataModel!J$4)),INDEX(DataModel!$F$4:$BA$109,MATCH(1,(DataModel!$A$4:$A$109=$A185)*(DataModel!$B$4:$B$109=$B185),0),MATCH(J$3,DataModel!$F$2:$BA$2,0))*$C185,"")</f>
        <v/>
      </c>
      <c r="K185" s="69" t="str" cm="1">
        <f t="array" aca="1" ref="K185" ca="1">IF(AND(K$4="A",ISNUMBER(DataModel!K$4)),INDEX(DataModel!$F$4:$BA$109,MATCH(1,(DataModel!$A$4:$A$109=$A185)*(DataModel!$B$4:$B$109=$B185),0),MATCH(K$3,DataModel!$F$2:$BA$2,0))*$C185,"")</f>
        <v/>
      </c>
      <c r="L185" s="69" t="str" cm="1">
        <f t="array" aca="1" ref="L185" ca="1">IF(AND(L$4="A",ISNUMBER(DataModel!L$4)),INDEX(DataModel!$F$4:$BA$109,MATCH(1,(DataModel!$A$4:$A$109=$A185)*(DataModel!$B$4:$B$109=$B185),0),MATCH(L$3,DataModel!$F$2:$BA$2,0))*$C185,"")</f>
        <v/>
      </c>
      <c r="M185" s="114" t="str" cm="1">
        <f t="array" aca="1" ref="M185" ca="1">IF(AND(M$4="A",ISNUMBER(DataModel!M$4)),INDEX(DataModel!$F$4:$BA$109,MATCH(1,(DataModel!$A$4:$A$109=$A185)*(DataModel!$B$4:$B$109=$B185),0),MATCH(M$3,DataModel!$F$2:$BA$2,0))*$C185,"")</f>
        <v/>
      </c>
      <c r="N185" s="113" t="str" cm="1">
        <f t="array" aca="1" ref="N185" ca="1">IF(AND(N$4="A",ISNUMBER(DataModel!N$4)),INDEX(DataModel!$F$4:$BA$109,MATCH(1,(DataModel!$A$4:$A$109=$A185)*(DataModel!$B$4:$B$109=$B185),0),MATCH(N$3,DataModel!$F$2:$BA$2,0))*$C185,"")</f>
        <v/>
      </c>
      <c r="O185" s="69" t="str" cm="1">
        <f t="array" aca="1" ref="O185" ca="1">IF(AND(O$4="A",ISNUMBER(DataModel!O$4)),INDEX(DataModel!$F$4:$BA$109,MATCH(1,(DataModel!$A$4:$A$109=$A185)*(DataModel!$B$4:$B$109=$B185),0),MATCH(O$3,DataModel!$F$2:$BA$2,0))*$C185,"")</f>
        <v/>
      </c>
      <c r="P185" s="69" t="str" cm="1">
        <f t="array" aca="1" ref="P185" ca="1">IF(AND(P$4="A",ISNUMBER(DataModel!P$4)),INDEX(DataModel!$F$4:$BA$109,MATCH(1,(DataModel!$A$4:$A$109=$A185)*(DataModel!$B$4:$B$109=$B185),0),MATCH(P$3,DataModel!$F$2:$BA$2,0))*$C185,"")</f>
        <v/>
      </c>
      <c r="Q185" s="114" t="str" cm="1">
        <f t="array" aca="1" ref="Q185" ca="1">IF(AND(Q$4="A",ISNUMBER(DataModel!Q$4)),INDEX(DataModel!$F$4:$BA$109,MATCH(1,(DataModel!$A$4:$A$109=$A185)*(DataModel!$B$4:$B$109=$B185),0),MATCH(Q$3,DataModel!$F$2:$BA$2,0))*$C185,"")</f>
        <v/>
      </c>
      <c r="R185" s="113" t="str" cm="1">
        <f t="array" aca="1" ref="R185" ca="1">IF(AND(R$4="A",ISNUMBER(DataModel!R$4)),INDEX(DataModel!$F$4:$BA$109,MATCH(1,(DataModel!$A$4:$A$109=$A185)*(DataModel!$B$4:$B$109=$B185),0),MATCH(R$3,DataModel!$F$2:$BA$2,0))*$C185,"")</f>
        <v/>
      </c>
      <c r="S185" s="69" t="str" cm="1">
        <f t="array" aca="1" ref="S185" ca="1">IF(AND(S$4="A",ISNUMBER(DataModel!S$4)),INDEX(DataModel!$F$4:$BA$109,MATCH(1,(DataModel!$A$4:$A$109=$A185)*(DataModel!$B$4:$B$109=$B185),0),MATCH(S$3,DataModel!$F$2:$BA$2,0))*$C185,"")</f>
        <v/>
      </c>
      <c r="T185" s="69" t="str" cm="1">
        <f t="array" aca="1" ref="T185" ca="1">IF(AND(T$4="A",ISNUMBER(DataModel!T$4)),INDEX(DataModel!$F$4:$BA$109,MATCH(1,(DataModel!$A$4:$A$109=$A185)*(DataModel!$B$4:$B$109=$B185),0),MATCH(T$3,DataModel!$F$2:$BA$2,0))*$C185,"")</f>
        <v/>
      </c>
      <c r="U185" s="114" t="str" cm="1">
        <f t="array" aca="1" ref="U185" ca="1">IF(AND(U$4="A",ISNUMBER(DataModel!U$4)),INDEX(DataModel!$F$4:$BA$109,MATCH(1,(DataModel!$A$4:$A$109=$A185)*(DataModel!$B$4:$B$109=$B185),0),MATCH(U$3,DataModel!$F$2:$BA$2,0))*$C185,"")</f>
        <v/>
      </c>
      <c r="V185" s="113" t="str" cm="1">
        <f t="array" aca="1" ref="V185" ca="1">IF(AND(V$4="A",ISNUMBER(DataModel!V$4)),INDEX(DataModel!$F$4:$BA$109,MATCH(1,(DataModel!$A$4:$A$109=$A185)*(DataModel!$B$4:$B$109=$B185),0),MATCH(V$3,DataModel!$F$2:$BA$2,0))*$C185,"")</f>
        <v/>
      </c>
      <c r="W185" s="69" t="str" cm="1">
        <f t="array" aca="1" ref="W185" ca="1">IF(AND(W$4="A",ISNUMBER(DataModel!W$4)),INDEX(DataModel!$F$4:$BA$109,MATCH(1,(DataModel!$A$4:$A$109=$A185)*(DataModel!$B$4:$B$109=$B185),0),MATCH(W$3,DataModel!$F$2:$BA$2,0))*$C185,"")</f>
        <v/>
      </c>
      <c r="X185" s="69" t="str" cm="1">
        <f t="array" aca="1" ref="X185" ca="1">IF(AND(X$4="A",ISNUMBER(DataModel!X$4)),INDEX(DataModel!$F$4:$BA$109,MATCH(1,(DataModel!$A$4:$A$109=$A185)*(DataModel!$B$4:$B$109=$B185),0),MATCH(X$3,DataModel!$F$2:$BA$2,0))*$C185,"")</f>
        <v/>
      </c>
      <c r="Y185" s="114" t="str" cm="1">
        <f t="array" aca="1" ref="Y185" ca="1">IF(AND(Y$4="A",ISNUMBER(DataModel!Y$4)),INDEX(DataModel!$F$4:$BA$109,MATCH(1,(DataModel!$A$4:$A$109=$A185)*(DataModel!$B$4:$B$109=$B185),0),MATCH(Y$3,DataModel!$F$2:$BA$2,0))*$C185,"")</f>
        <v/>
      </c>
      <c r="Z185" s="113" t="str" cm="1">
        <f t="array" aca="1" ref="Z185" ca="1">IF(AND(Z$4="A",ISNUMBER(DataModel!Z$4)),INDEX(DataModel!$F$4:$BA$109,MATCH(1,(DataModel!$A$4:$A$109=$A185)*(DataModel!$B$4:$B$109=$B185),0),MATCH(Z$3,DataModel!$F$2:$BA$2,0))*$C185,"")</f>
        <v/>
      </c>
      <c r="AA185" s="69" t="str" cm="1">
        <f t="array" aca="1" ref="AA185" ca="1">IF(AND(AA$4="A",ISNUMBER(DataModel!AA$4)),INDEX(DataModel!$F$4:$BA$109,MATCH(1,(DataModel!$A$4:$A$109=$A185)*(DataModel!$B$4:$B$109=$B185),0),MATCH(AA$3,DataModel!$F$2:$BA$2,0))*$C185,"")</f>
        <v/>
      </c>
      <c r="AB185" s="69" t="str" cm="1">
        <f t="array" aca="1" ref="AB185" ca="1">IF(AND(AB$4="A",ISNUMBER(DataModel!AB$4)),INDEX(DataModel!$F$4:$BA$109,MATCH(1,(DataModel!$A$4:$A$109=$A185)*(DataModel!$B$4:$B$109=$B185),0),MATCH(AB$3,DataModel!$F$2:$BA$2,0))*$C185,"")</f>
        <v/>
      </c>
      <c r="AC185" s="114" t="str" cm="1">
        <f t="array" aca="1" ref="AC185" ca="1">IF(AND(AC$4="A",ISNUMBER(DataModel!AC$4)),INDEX(DataModel!$F$4:$BA$109,MATCH(1,(DataModel!$A$4:$A$109=$A185)*(DataModel!$B$4:$B$109=$B185),0),MATCH(AC$3,DataModel!$F$2:$BA$2,0))*$C185,"")</f>
        <v/>
      </c>
      <c r="AD185" s="113" t="str" cm="1">
        <f t="array" aca="1" ref="AD185" ca="1">IF(AND(AD$4="A",ISNUMBER(DataModel!AD$4)),INDEX(DataModel!$F$4:$BA$109,MATCH(1,(DataModel!$A$4:$A$109=$A185)*(DataModel!$B$4:$B$109=$B185),0),MATCH(AD$3,DataModel!$F$2:$BA$2,0))*$C185,"")</f>
        <v/>
      </c>
      <c r="AE185" s="69" t="str" cm="1">
        <f t="array" aca="1" ref="AE185" ca="1">IF(AND(AE$4="A",ISNUMBER(DataModel!AE$4)),INDEX(DataModel!$F$4:$BA$109,MATCH(1,(DataModel!$A$4:$A$109=$A185)*(DataModel!$B$4:$B$109=$B185),0),MATCH(AE$3,DataModel!$F$2:$BA$2,0))*$C185,"")</f>
        <v/>
      </c>
      <c r="AF185" s="69" t="str" cm="1">
        <f t="array" aca="1" ref="AF185" ca="1">IF(AND(AF$4="A",ISNUMBER(DataModel!AF$4)),INDEX(DataModel!$F$4:$BA$109,MATCH(1,(DataModel!$A$4:$A$109=$A185)*(DataModel!$B$4:$B$109=$B185),0),MATCH(AF$3,DataModel!$F$2:$BA$2,0))*$C185,"")</f>
        <v/>
      </c>
      <c r="AG185" s="114" t="str" cm="1">
        <f t="array" aca="1" ref="AG185" ca="1">IF(AND(AG$4="A",ISNUMBER(DataModel!AG$4)),INDEX(DataModel!$F$4:$BA$109,MATCH(1,(DataModel!$A$4:$A$109=$A185)*(DataModel!$B$4:$B$109=$B185),0),MATCH(AG$3,DataModel!$F$2:$BA$2,0))*$C185,"")</f>
        <v/>
      </c>
      <c r="AH185" s="113" t="str" cm="1">
        <f t="array" aca="1" ref="AH185" ca="1">IF(AND(AH$4="A",ISNUMBER(DataModel!AH$4)),INDEX(DataModel!$F$4:$BA$109,MATCH(1,(DataModel!$A$4:$A$109=$A185)*(DataModel!$B$4:$B$109=$B185),0),MATCH(AH$3,DataModel!$F$2:$BA$2,0))*$C185,"")</f>
        <v/>
      </c>
      <c r="AI185" s="69" t="str" cm="1">
        <f t="array" aca="1" ref="AI185" ca="1">IF(AND(AI$4="A",ISNUMBER(DataModel!AI$4)),INDEX(DataModel!$F$4:$BA$109,MATCH(1,(DataModel!$A$4:$A$109=$A185)*(DataModel!$B$4:$B$109=$B185),0),MATCH(AI$3,DataModel!$F$2:$BA$2,0))*$C185,"")</f>
        <v/>
      </c>
      <c r="AJ185" s="69" t="str" cm="1">
        <f t="array" aca="1" ref="AJ185" ca="1">IF(AND(AJ$4="A",ISNUMBER(DataModel!AJ$4)),INDEX(DataModel!$F$4:$BA$109,MATCH(1,(DataModel!$A$4:$A$109=$A185)*(DataModel!$B$4:$B$109=$B185),0),MATCH(AJ$3,DataModel!$F$2:$BA$2,0))*$C185,"")</f>
        <v/>
      </c>
      <c r="AK185" s="114" t="str" cm="1">
        <f t="array" aca="1" ref="AK185" ca="1">IF(AND(AK$4="A",ISNUMBER(DataModel!AK$4)),INDEX(DataModel!$F$4:$BA$109,MATCH(1,(DataModel!$A$4:$A$109=$A185)*(DataModel!$B$4:$B$109=$B185),0),MATCH(AK$3,DataModel!$F$2:$BA$2,0))*$C185,"")</f>
        <v/>
      </c>
      <c r="AL185" s="113" t="str" cm="1">
        <f t="array" aca="1" ref="AL185" ca="1">IF(AND(AL$4="A",ISNUMBER(DataModel!AL$4)),INDEX(DataModel!$F$4:$BA$109,MATCH(1,(DataModel!$A$4:$A$109=$A185)*(DataModel!$B$4:$B$109=$B185),0),MATCH(AL$3,DataModel!$F$2:$BA$2,0))*$C185,"")</f>
        <v/>
      </c>
      <c r="AM185" s="69" t="str" cm="1">
        <f t="array" aca="1" ref="AM185" ca="1">IF(AND(AM$4="A",ISNUMBER(DataModel!AM$4)),INDEX(DataModel!$F$4:$BA$109,MATCH(1,(DataModel!$A$4:$A$109=$A185)*(DataModel!$B$4:$B$109=$B185),0),MATCH(AM$3,DataModel!$F$2:$BA$2,0))*$C185,"")</f>
        <v/>
      </c>
      <c r="AN185" s="69" t="str" cm="1">
        <f t="array" aca="1" ref="AN185" ca="1">IF(AND(AN$4="A",ISNUMBER(DataModel!AN$4)),INDEX(DataModel!$F$4:$BA$109,MATCH(1,(DataModel!$A$4:$A$109=$A185)*(DataModel!$B$4:$B$109=$B185),0),MATCH(AN$3,DataModel!$F$2:$BA$2,0))*$C185,"")</f>
        <v/>
      </c>
      <c r="AO185" s="114" t="str" cm="1">
        <f t="array" aca="1" ref="AO185" ca="1">IF(AND(AO$4="A",ISNUMBER(DataModel!AO$4)),INDEX(DataModel!$F$4:$BA$109,MATCH(1,(DataModel!$A$4:$A$109=$A185)*(DataModel!$B$4:$B$109=$B185),0),MATCH(AO$3,DataModel!$F$2:$BA$2,0))*$C185,"")</f>
        <v/>
      </c>
      <c r="AP185" s="113" t="str" cm="1">
        <f t="array" aca="1" ref="AP185" ca="1">IF(AND(AP$4="A",ISNUMBER(DataModel!AP$4)),INDEX(DataModel!$F$4:$BA$109,MATCH(1,(DataModel!$A$4:$A$109=$A185)*(DataModel!$B$4:$B$109=$B185),0),MATCH(AP$3,DataModel!$F$2:$BA$2,0))*$C185,"")</f>
        <v/>
      </c>
      <c r="AQ185" s="69" t="str" cm="1">
        <f t="array" aca="1" ref="AQ185" ca="1">IF(AND(AQ$4="A",ISNUMBER(DataModel!AQ$4)),INDEX(DataModel!$F$4:$BA$109,MATCH(1,(DataModel!$A$4:$A$109=$A185)*(DataModel!$B$4:$B$109=$B185),0),MATCH(AQ$3,DataModel!$F$2:$BA$2,0))*$C185,"")</f>
        <v/>
      </c>
      <c r="AR185" s="69" t="str" cm="1">
        <f t="array" aca="1" ref="AR185" ca="1">IF(AND(AR$4="A",ISNUMBER(DataModel!AR$4)),INDEX(DataModel!$F$4:$BA$109,MATCH(1,(DataModel!$A$4:$A$109=$A185)*(DataModel!$B$4:$B$109=$B185),0),MATCH(AR$3,DataModel!$F$2:$BA$2,0))*$C185,"")</f>
        <v/>
      </c>
      <c r="AS185" s="114" t="str" cm="1">
        <f t="array" aca="1" ref="AS185" ca="1">IF(AND(AS$4="A",ISNUMBER(DataModel!AS$4)),INDEX(DataModel!$F$4:$BA$109,MATCH(1,(DataModel!$A$4:$A$109=$A185)*(DataModel!$B$4:$B$109=$B185),0),MATCH(AS$3,DataModel!$F$2:$BA$2,0))*$C185,"")</f>
        <v/>
      </c>
      <c r="AT185" s="113" t="e" cm="1">
        <f t="array" aca="1" ref="AT185" ca="1">IF(AND(AT$4="A",ISNUMBER(DataModel!AT$4)),INDEX(DataModel!$F$4:$BA$109,MATCH(1,(DataModel!$A$4:$A$109=$A185)*(DataModel!$B$4:$B$109=$B185),0),MATCH(AT$3,DataModel!$F$2:$BA$2,0))*$C185,"")</f>
        <v>#VALUE!</v>
      </c>
      <c r="AU185" s="69" t="e" cm="1">
        <f t="array" aca="1" ref="AU185" ca="1">IF(AND(AU$4="A",ISNUMBER(DataModel!AU$4)),INDEX(DataModel!$F$4:$BA$109,MATCH(1,(DataModel!$A$4:$A$109=$A185)*(DataModel!$B$4:$B$109=$B185),0),MATCH(AU$3,DataModel!$F$2:$BA$2,0))*$C185,"")</f>
        <v>#VALUE!</v>
      </c>
      <c r="AV185" s="69" t="e" cm="1">
        <f t="array" aca="1" ref="AV185" ca="1">IF(AND(AV$4="A",ISNUMBER(DataModel!AV$4)),INDEX(DataModel!$F$4:$BA$109,MATCH(1,(DataModel!$A$4:$A$109=$A185)*(DataModel!$B$4:$B$109=$B185),0),MATCH(AV$3,DataModel!$F$2:$BA$2,0))*$C185,"")</f>
        <v>#VALUE!</v>
      </c>
      <c r="AW185" s="114" t="e" cm="1">
        <f t="array" aca="1" ref="AW185" ca="1">IF(AND(AW$4="A",ISNUMBER(DataModel!AW$4)),INDEX(DataModel!$F$4:$BA$109,MATCH(1,(DataModel!$A$4:$A$109=$A185)*(DataModel!$B$4:$B$109=$B185),0),MATCH(AW$3,DataModel!$F$2:$BA$2,0))*$C185,"")</f>
        <v>#VALUE!</v>
      </c>
      <c r="AX185" s="113" t="e" cm="1">
        <f t="array" aca="1" ref="AX185" ca="1">IF(AND(AX$4="A",ISNUMBER(DataModel!AX$4)),INDEX(DataModel!$F$4:$BA$109,MATCH(1,(DataModel!$A$4:$A$109=$A185)*(DataModel!$B$4:$B$109=$B185),0),MATCH(AX$3,DataModel!$F$2:$BA$2,0))*$C185,"")</f>
        <v>#VALUE!</v>
      </c>
      <c r="AY185" s="69" t="e" cm="1">
        <f t="array" aca="1" ref="AY185" ca="1">IF(AND(AY$4="A",ISNUMBER(DataModel!AY$4)),INDEX(DataModel!$F$4:$BA$109,MATCH(1,(DataModel!$A$4:$A$109=$A185)*(DataModel!$B$4:$B$109=$B185),0),MATCH(AY$3,DataModel!$F$2:$BA$2,0))*$C185,"")</f>
        <v>#VALUE!</v>
      </c>
      <c r="AZ185" s="69" t="e" cm="1">
        <f t="array" aca="1" ref="AZ185" ca="1">IF(AND(AZ$4="A",ISNUMBER(DataModel!AZ$4)),INDEX(DataModel!$F$4:$BA$109,MATCH(1,(DataModel!$A$4:$A$109=$A185)*(DataModel!$B$4:$B$109=$B185),0),MATCH(AZ$3,DataModel!$F$2:$BA$2,0))*$C185,"")</f>
        <v>#VALUE!</v>
      </c>
      <c r="BA185" s="114" t="e" cm="1">
        <f t="array" aca="1" ref="BA185" ca="1">IF(AND(BA$4="A",ISNUMBER(DataModel!BA$4)),INDEX(DataModel!$F$4:$BA$109,MATCH(1,(DataModel!$A$4:$A$109=$A185)*(DataModel!$B$4:$B$109=$B185),0),MATCH(BA$3,DataModel!$F$2:$BA$2,0))*$C185,"")</f>
        <v>#VALUE!</v>
      </c>
      <c r="BB185" s="100"/>
      <c r="BE185" s="101"/>
      <c r="BF185" s="100"/>
      <c r="BI185" s="101"/>
      <c r="BJ185" s="100"/>
      <c r="BM185" s="101"/>
      <c r="BN185" s="100"/>
      <c r="BQ185" s="101"/>
      <c r="BR185" s="100"/>
      <c r="BU185" s="101"/>
      <c r="BV185" s="100"/>
      <c r="BY185" s="101"/>
      <c r="BZ185" s="100"/>
      <c r="CC185" s="101"/>
      <c r="CD185" s="100"/>
      <c r="CG185" s="101"/>
      <c r="CH185" s="100"/>
      <c r="CK185" s="101"/>
      <c r="CL185" s="100"/>
      <c r="CO185" s="101"/>
      <c r="CP185" s="100"/>
      <c r="CS185" s="101"/>
      <c r="CT185" s="100"/>
      <c r="CW185" s="101"/>
      <c r="CX185" s="100"/>
      <c r="DA185" s="101"/>
      <c r="DB185" s="100"/>
      <c r="DE185" s="101"/>
      <c r="DF185" s="100"/>
      <c r="DI185" s="101"/>
      <c r="DK185" s="69">
        <f t="shared" ca="1" si="529"/>
        <v>0</v>
      </c>
      <c r="DL185" s="69" t="e">
        <f t="shared" ca="1" si="529"/>
        <v>#N/A</v>
      </c>
      <c r="DM185" s="69" t="e">
        <f t="shared" ca="1" si="529"/>
        <v>#VALUE!</v>
      </c>
      <c r="DN185" s="69" t="e">
        <f t="shared" ca="1" si="529"/>
        <v>#VALUE!</v>
      </c>
      <c r="DO185" s="69" t="e">
        <f t="shared" ca="1" si="529"/>
        <v>#VALUE!</v>
      </c>
      <c r="DP185" s="69" t="e">
        <f t="shared" ca="1" si="529"/>
        <v>#VALUE!</v>
      </c>
      <c r="DQ185" s="69" t="e">
        <f t="shared" ca="1" si="529"/>
        <v>#VALUE!</v>
      </c>
      <c r="DR185" s="69" t="e">
        <f t="shared" ca="1" si="529"/>
        <v>#VALUE!</v>
      </c>
      <c r="DS185" s="69" t="e">
        <f t="shared" ca="1" si="529"/>
        <v>#VALUE!</v>
      </c>
      <c r="DT185" s="69" t="e">
        <f t="shared" ca="1" si="529"/>
        <v>#VALUE!</v>
      </c>
      <c r="DU185" s="69" t="e">
        <f t="shared" ca="1" si="529"/>
        <v>#VALUE!</v>
      </c>
      <c r="DV185" s="69" t="e">
        <f t="shared" ca="1" si="529"/>
        <v>#VALUE!</v>
      </c>
      <c r="DW185" s="69" t="e">
        <f t="shared" ca="1" si="529"/>
        <v>#VALUE!</v>
      </c>
      <c r="DX185" s="69" t="e">
        <f t="shared" ca="1" si="529"/>
        <v>#VALUE!</v>
      </c>
      <c r="DY185" s="69" t="e">
        <f t="shared" ca="1" si="529"/>
        <v>#VALUE!</v>
      </c>
      <c r="DZ185" s="69" t="e">
        <f t="shared" ca="1" si="529"/>
        <v>#VALUE!</v>
      </c>
      <c r="EA185" s="69" t="e">
        <f t="shared" ca="1" si="529"/>
        <v>#VALUE!</v>
      </c>
      <c r="EB185" s="69" t="e">
        <f t="shared" ca="1" si="529"/>
        <v>#VALUE!</v>
      </c>
      <c r="EC185" s="69" t="e">
        <f t="shared" ca="1" si="529"/>
        <v>#VALUE!</v>
      </c>
      <c r="ED185" s="69" t="e">
        <f t="shared" ca="1" si="529"/>
        <v>#VALUE!</v>
      </c>
      <c r="EE185" s="69" t="e">
        <f t="shared" ca="1" si="529"/>
        <v>#VALUE!</v>
      </c>
      <c r="EF185" s="69" t="e">
        <f t="shared" ca="1" si="529"/>
        <v>#VALUE!</v>
      </c>
      <c r="EG185" s="69" t="e">
        <f t="shared" ca="1" si="529"/>
        <v>#VALUE!</v>
      </c>
      <c r="EH185" s="69" t="e">
        <f t="shared" ca="1" si="529"/>
        <v>#VALUE!</v>
      </c>
      <c r="EI185" s="69" t="e">
        <f t="shared" ca="1" si="529"/>
        <v>#VALUE!</v>
      </c>
      <c r="EJ185" s="69" t="e">
        <f t="shared" ca="1" si="529"/>
        <v>#VALUE!</v>
      </c>
      <c r="EK185" s="69" t="e">
        <f t="shared" ca="1" si="529"/>
        <v>#VALUE!</v>
      </c>
    </row>
    <row r="186" spans="1:141" outlineLevel="1" x14ac:dyDescent="0.25">
      <c r="A186" s="90" t="s">
        <v>132</v>
      </c>
      <c r="B186" s="90" t="s">
        <v>147</v>
      </c>
      <c r="C186" s="111">
        <f>$C$6</f>
        <v>9.9999999999999995E-7</v>
      </c>
      <c r="D186" s="90"/>
      <c r="E186" s="135" t="s">
        <v>318</v>
      </c>
      <c r="F186" s="150" t="str" cm="1">
        <f t="array" aca="1" ref="F186" ca="1">IF(AND(F$4="A",ISNUMBER(DataModel!F$4)),INDEX(DataModel!$F$4:$BA$109,MATCH(1,(DataModel!$A$4:$A$109=$A186)*(DataModel!$B$4:$B$109=$B186),0),MATCH(F$3,DataModel!$F$2:$BA$2,0))*$C186,"")</f>
        <v/>
      </c>
      <c r="G186" s="151" t="str" cm="1">
        <f t="array" aca="1" ref="G186" ca="1">IF(AND(G$4="A",ISNUMBER(DataModel!G$4)),INDEX(DataModel!$F$4:$BA$109,MATCH(1,(DataModel!$A$4:$A$109=$A186)*(DataModel!$B$4:$B$109=$B186),0),MATCH(G$3,DataModel!$F$2:$BA$2,0))*$C186,"")</f>
        <v/>
      </c>
      <c r="H186" s="151" t="str" cm="1">
        <f t="array" aca="1" ref="H186" ca="1">IF(AND(H$4="A",ISNUMBER(DataModel!H$4)),INDEX(DataModel!$F$4:$BA$109,MATCH(1,(DataModel!$A$4:$A$109=$A186)*(DataModel!$B$4:$B$109=$B186),0),MATCH(H$3,DataModel!$F$2:$BA$2,0))*$C186,"")</f>
        <v/>
      </c>
      <c r="I186" s="152" t="str" cm="1">
        <f t="array" aca="1" ref="I186" ca="1">IF(AND(I$4="A",ISNUMBER(DataModel!I$4)),INDEX(DataModel!$F$4:$BA$109,MATCH(1,(DataModel!$A$4:$A$109=$A186)*(DataModel!$B$4:$B$109=$B186),0),MATCH(I$3,DataModel!$F$2:$BA$2,0))*$C186,"")</f>
        <v/>
      </c>
      <c r="J186" s="150" t="str" cm="1">
        <f t="array" aca="1" ref="J186" ca="1">IF(AND(J$4="A",ISNUMBER(DataModel!J$4)),INDEX(DataModel!$F$4:$BA$109,MATCH(1,(DataModel!$A$4:$A$109=$A186)*(DataModel!$B$4:$B$109=$B186),0),MATCH(J$3,DataModel!$F$2:$BA$2,0))*$C186,"")</f>
        <v/>
      </c>
      <c r="K186" s="151" t="str" cm="1">
        <f t="array" aca="1" ref="K186" ca="1">IF(AND(K$4="A",ISNUMBER(DataModel!K$4)),INDEX(DataModel!$F$4:$BA$109,MATCH(1,(DataModel!$A$4:$A$109=$A186)*(DataModel!$B$4:$B$109=$B186),0),MATCH(K$3,DataModel!$F$2:$BA$2,0))*$C186,"")</f>
        <v/>
      </c>
      <c r="L186" s="151" t="str" cm="1">
        <f t="array" aca="1" ref="L186" ca="1">IF(AND(L$4="A",ISNUMBER(DataModel!L$4)),INDEX(DataModel!$F$4:$BA$109,MATCH(1,(DataModel!$A$4:$A$109=$A186)*(DataModel!$B$4:$B$109=$B186),0),MATCH(L$3,DataModel!$F$2:$BA$2,0))*$C186,"")</f>
        <v/>
      </c>
      <c r="M186" s="152" t="str" cm="1">
        <f t="array" aca="1" ref="M186" ca="1">IF(AND(M$4="A",ISNUMBER(DataModel!M$4)),INDEX(DataModel!$F$4:$BA$109,MATCH(1,(DataModel!$A$4:$A$109=$A186)*(DataModel!$B$4:$B$109=$B186),0),MATCH(M$3,DataModel!$F$2:$BA$2,0))*$C186,"")</f>
        <v/>
      </c>
      <c r="N186" s="150" t="str" cm="1">
        <f t="array" aca="1" ref="N186" ca="1">IF(AND(N$4="A",ISNUMBER(DataModel!N$4)),INDEX(DataModel!$F$4:$BA$109,MATCH(1,(DataModel!$A$4:$A$109=$A186)*(DataModel!$B$4:$B$109=$B186),0),MATCH(N$3,DataModel!$F$2:$BA$2,0))*$C186,"")</f>
        <v/>
      </c>
      <c r="O186" s="151" t="str" cm="1">
        <f t="array" aca="1" ref="O186" ca="1">IF(AND(O$4="A",ISNUMBER(DataModel!O$4)),INDEX(DataModel!$F$4:$BA$109,MATCH(1,(DataModel!$A$4:$A$109=$A186)*(DataModel!$B$4:$B$109=$B186),0),MATCH(O$3,DataModel!$F$2:$BA$2,0))*$C186,"")</f>
        <v/>
      </c>
      <c r="P186" s="151" t="str" cm="1">
        <f t="array" aca="1" ref="P186" ca="1">IF(AND(P$4="A",ISNUMBER(DataModel!P$4)),INDEX(DataModel!$F$4:$BA$109,MATCH(1,(DataModel!$A$4:$A$109=$A186)*(DataModel!$B$4:$B$109=$B186),0),MATCH(P$3,DataModel!$F$2:$BA$2,0))*$C186,"")</f>
        <v/>
      </c>
      <c r="Q186" s="152" t="str" cm="1">
        <f t="array" aca="1" ref="Q186" ca="1">IF(AND(Q$4="A",ISNUMBER(DataModel!Q$4)),INDEX(DataModel!$F$4:$BA$109,MATCH(1,(DataModel!$A$4:$A$109=$A186)*(DataModel!$B$4:$B$109=$B186),0),MATCH(Q$3,DataModel!$F$2:$BA$2,0))*$C186,"")</f>
        <v/>
      </c>
      <c r="R186" s="150" t="str" cm="1">
        <f t="array" aca="1" ref="R186" ca="1">IF(AND(R$4="A",ISNUMBER(DataModel!R$4)),INDEX(DataModel!$F$4:$BA$109,MATCH(1,(DataModel!$A$4:$A$109=$A186)*(DataModel!$B$4:$B$109=$B186),0),MATCH(R$3,DataModel!$F$2:$BA$2,0))*$C186,"")</f>
        <v/>
      </c>
      <c r="S186" s="151" t="str" cm="1">
        <f t="array" aca="1" ref="S186" ca="1">IF(AND(S$4="A",ISNUMBER(DataModel!S$4)),INDEX(DataModel!$F$4:$BA$109,MATCH(1,(DataModel!$A$4:$A$109=$A186)*(DataModel!$B$4:$B$109=$B186),0),MATCH(S$3,DataModel!$F$2:$BA$2,0))*$C186,"")</f>
        <v/>
      </c>
      <c r="T186" s="151" t="str" cm="1">
        <f t="array" aca="1" ref="T186" ca="1">IF(AND(T$4="A",ISNUMBER(DataModel!T$4)),INDEX(DataModel!$F$4:$BA$109,MATCH(1,(DataModel!$A$4:$A$109=$A186)*(DataModel!$B$4:$B$109=$B186),0),MATCH(T$3,DataModel!$F$2:$BA$2,0))*$C186,"")</f>
        <v/>
      </c>
      <c r="U186" s="152" t="str" cm="1">
        <f t="array" aca="1" ref="U186" ca="1">IF(AND(U$4="A",ISNUMBER(DataModel!U$4)),INDEX(DataModel!$F$4:$BA$109,MATCH(1,(DataModel!$A$4:$A$109=$A186)*(DataModel!$B$4:$B$109=$B186),0),MATCH(U$3,DataModel!$F$2:$BA$2,0))*$C186,"")</f>
        <v/>
      </c>
      <c r="V186" s="150" t="str" cm="1">
        <f t="array" aca="1" ref="V186" ca="1">IF(AND(V$4="A",ISNUMBER(DataModel!V$4)),INDEX(DataModel!$F$4:$BA$109,MATCH(1,(DataModel!$A$4:$A$109=$A186)*(DataModel!$B$4:$B$109=$B186),0),MATCH(V$3,DataModel!$F$2:$BA$2,0))*$C186,"")</f>
        <v/>
      </c>
      <c r="W186" s="151" t="str" cm="1">
        <f t="array" aca="1" ref="W186" ca="1">IF(AND(W$4="A",ISNUMBER(DataModel!W$4)),INDEX(DataModel!$F$4:$BA$109,MATCH(1,(DataModel!$A$4:$A$109=$A186)*(DataModel!$B$4:$B$109=$B186),0),MATCH(W$3,DataModel!$F$2:$BA$2,0))*$C186,"")</f>
        <v/>
      </c>
      <c r="X186" s="151" t="str" cm="1">
        <f t="array" aca="1" ref="X186" ca="1">IF(AND(X$4="A",ISNUMBER(DataModel!X$4)),INDEX(DataModel!$F$4:$BA$109,MATCH(1,(DataModel!$A$4:$A$109=$A186)*(DataModel!$B$4:$B$109=$B186),0),MATCH(X$3,DataModel!$F$2:$BA$2,0))*$C186,"")</f>
        <v/>
      </c>
      <c r="Y186" s="152" t="str" cm="1">
        <f t="array" aca="1" ref="Y186" ca="1">IF(AND(Y$4="A",ISNUMBER(DataModel!Y$4)),INDEX(DataModel!$F$4:$BA$109,MATCH(1,(DataModel!$A$4:$A$109=$A186)*(DataModel!$B$4:$B$109=$B186),0),MATCH(Y$3,DataModel!$F$2:$BA$2,0))*$C186,"")</f>
        <v/>
      </c>
      <c r="Z186" s="150" t="str" cm="1">
        <f t="array" aca="1" ref="Z186" ca="1">IF(AND(Z$4="A",ISNUMBER(DataModel!Z$4)),INDEX(DataModel!$F$4:$BA$109,MATCH(1,(DataModel!$A$4:$A$109=$A186)*(DataModel!$B$4:$B$109=$B186),0),MATCH(Z$3,DataModel!$F$2:$BA$2,0))*$C186,"")</f>
        <v/>
      </c>
      <c r="AA186" s="151" t="str" cm="1">
        <f t="array" aca="1" ref="AA186" ca="1">IF(AND(AA$4="A",ISNUMBER(DataModel!AA$4)),INDEX(DataModel!$F$4:$BA$109,MATCH(1,(DataModel!$A$4:$A$109=$A186)*(DataModel!$B$4:$B$109=$B186),0),MATCH(AA$3,DataModel!$F$2:$BA$2,0))*$C186,"")</f>
        <v/>
      </c>
      <c r="AB186" s="151" t="str" cm="1">
        <f t="array" aca="1" ref="AB186" ca="1">IF(AND(AB$4="A",ISNUMBER(DataModel!AB$4)),INDEX(DataModel!$F$4:$BA$109,MATCH(1,(DataModel!$A$4:$A$109=$A186)*(DataModel!$B$4:$B$109=$B186),0),MATCH(AB$3,DataModel!$F$2:$BA$2,0))*$C186,"")</f>
        <v/>
      </c>
      <c r="AC186" s="152" t="str" cm="1">
        <f t="array" aca="1" ref="AC186" ca="1">IF(AND(AC$4="A",ISNUMBER(DataModel!AC$4)),INDEX(DataModel!$F$4:$BA$109,MATCH(1,(DataModel!$A$4:$A$109=$A186)*(DataModel!$B$4:$B$109=$B186),0),MATCH(AC$3,DataModel!$F$2:$BA$2,0))*$C186,"")</f>
        <v/>
      </c>
      <c r="AD186" s="150" t="str" cm="1">
        <f t="array" aca="1" ref="AD186" ca="1">IF(AND(AD$4="A",ISNUMBER(DataModel!AD$4)),INDEX(DataModel!$F$4:$BA$109,MATCH(1,(DataModel!$A$4:$A$109=$A186)*(DataModel!$B$4:$B$109=$B186),0),MATCH(AD$3,DataModel!$F$2:$BA$2,0))*$C186,"")</f>
        <v/>
      </c>
      <c r="AE186" s="151" t="str" cm="1">
        <f t="array" aca="1" ref="AE186" ca="1">IF(AND(AE$4="A",ISNUMBER(DataModel!AE$4)),INDEX(DataModel!$F$4:$BA$109,MATCH(1,(DataModel!$A$4:$A$109=$A186)*(DataModel!$B$4:$B$109=$B186),0),MATCH(AE$3,DataModel!$F$2:$BA$2,0))*$C186,"")</f>
        <v/>
      </c>
      <c r="AF186" s="151" t="str" cm="1">
        <f t="array" aca="1" ref="AF186" ca="1">IF(AND(AF$4="A",ISNUMBER(DataModel!AF$4)),INDEX(DataModel!$F$4:$BA$109,MATCH(1,(DataModel!$A$4:$A$109=$A186)*(DataModel!$B$4:$B$109=$B186),0),MATCH(AF$3,DataModel!$F$2:$BA$2,0))*$C186,"")</f>
        <v/>
      </c>
      <c r="AG186" s="152" t="str" cm="1">
        <f t="array" aca="1" ref="AG186" ca="1">IF(AND(AG$4="A",ISNUMBER(DataModel!AG$4)),INDEX(DataModel!$F$4:$BA$109,MATCH(1,(DataModel!$A$4:$A$109=$A186)*(DataModel!$B$4:$B$109=$B186),0),MATCH(AG$3,DataModel!$F$2:$BA$2,0))*$C186,"")</f>
        <v/>
      </c>
      <c r="AH186" s="150" t="str" cm="1">
        <f t="array" aca="1" ref="AH186" ca="1">IF(AND(AH$4="A",ISNUMBER(DataModel!AH$4)),INDEX(DataModel!$F$4:$BA$109,MATCH(1,(DataModel!$A$4:$A$109=$A186)*(DataModel!$B$4:$B$109=$B186),0),MATCH(AH$3,DataModel!$F$2:$BA$2,0))*$C186,"")</f>
        <v/>
      </c>
      <c r="AI186" s="151" t="str" cm="1">
        <f t="array" aca="1" ref="AI186" ca="1">IF(AND(AI$4="A",ISNUMBER(DataModel!AI$4)),INDEX(DataModel!$F$4:$BA$109,MATCH(1,(DataModel!$A$4:$A$109=$A186)*(DataModel!$B$4:$B$109=$B186),0),MATCH(AI$3,DataModel!$F$2:$BA$2,0))*$C186,"")</f>
        <v/>
      </c>
      <c r="AJ186" s="151" t="str" cm="1">
        <f t="array" aca="1" ref="AJ186" ca="1">IF(AND(AJ$4="A",ISNUMBER(DataModel!AJ$4)),INDEX(DataModel!$F$4:$BA$109,MATCH(1,(DataModel!$A$4:$A$109=$A186)*(DataModel!$B$4:$B$109=$B186),0),MATCH(AJ$3,DataModel!$F$2:$BA$2,0))*$C186,"")</f>
        <v/>
      </c>
      <c r="AK186" s="152" t="str" cm="1">
        <f t="array" aca="1" ref="AK186" ca="1">IF(AND(AK$4="A",ISNUMBER(DataModel!AK$4)),INDEX(DataModel!$F$4:$BA$109,MATCH(1,(DataModel!$A$4:$A$109=$A186)*(DataModel!$B$4:$B$109=$B186),0),MATCH(AK$3,DataModel!$F$2:$BA$2,0))*$C186,"")</f>
        <v/>
      </c>
      <c r="AL186" s="150" t="str" cm="1">
        <f t="array" aca="1" ref="AL186" ca="1">IF(AND(AL$4="A",ISNUMBER(DataModel!AL$4)),INDEX(DataModel!$F$4:$BA$109,MATCH(1,(DataModel!$A$4:$A$109=$A186)*(DataModel!$B$4:$B$109=$B186),0),MATCH(AL$3,DataModel!$F$2:$BA$2,0))*$C186,"")</f>
        <v/>
      </c>
      <c r="AM186" s="151" t="str" cm="1">
        <f t="array" aca="1" ref="AM186" ca="1">IF(AND(AM$4="A",ISNUMBER(DataModel!AM$4)),INDEX(DataModel!$F$4:$BA$109,MATCH(1,(DataModel!$A$4:$A$109=$A186)*(DataModel!$B$4:$B$109=$B186),0),MATCH(AM$3,DataModel!$F$2:$BA$2,0))*$C186,"")</f>
        <v/>
      </c>
      <c r="AN186" s="151" t="str" cm="1">
        <f t="array" aca="1" ref="AN186" ca="1">IF(AND(AN$4="A",ISNUMBER(DataModel!AN$4)),INDEX(DataModel!$F$4:$BA$109,MATCH(1,(DataModel!$A$4:$A$109=$A186)*(DataModel!$B$4:$B$109=$B186),0),MATCH(AN$3,DataModel!$F$2:$BA$2,0))*$C186,"")</f>
        <v/>
      </c>
      <c r="AO186" s="152" t="str" cm="1">
        <f t="array" aca="1" ref="AO186" ca="1">IF(AND(AO$4="A",ISNUMBER(DataModel!AO$4)),INDEX(DataModel!$F$4:$BA$109,MATCH(1,(DataModel!$A$4:$A$109=$A186)*(DataModel!$B$4:$B$109=$B186),0),MATCH(AO$3,DataModel!$F$2:$BA$2,0))*$C186,"")</f>
        <v/>
      </c>
      <c r="AP186" s="150" t="str" cm="1">
        <f t="array" aca="1" ref="AP186" ca="1">IF(AND(AP$4="A",ISNUMBER(DataModel!AP$4)),INDEX(DataModel!$F$4:$BA$109,MATCH(1,(DataModel!$A$4:$A$109=$A186)*(DataModel!$B$4:$B$109=$B186),0),MATCH(AP$3,DataModel!$F$2:$BA$2,0))*$C186,"")</f>
        <v/>
      </c>
      <c r="AQ186" s="151" t="str" cm="1">
        <f t="array" aca="1" ref="AQ186" ca="1">IF(AND(AQ$4="A",ISNUMBER(DataModel!AQ$4)),INDEX(DataModel!$F$4:$BA$109,MATCH(1,(DataModel!$A$4:$A$109=$A186)*(DataModel!$B$4:$B$109=$B186),0),MATCH(AQ$3,DataModel!$F$2:$BA$2,0))*$C186,"")</f>
        <v/>
      </c>
      <c r="AR186" s="151" t="str" cm="1">
        <f t="array" aca="1" ref="AR186" ca="1">IF(AND(AR$4="A",ISNUMBER(DataModel!AR$4)),INDEX(DataModel!$F$4:$BA$109,MATCH(1,(DataModel!$A$4:$A$109=$A186)*(DataModel!$B$4:$B$109=$B186),0),MATCH(AR$3,DataModel!$F$2:$BA$2,0))*$C186,"")</f>
        <v/>
      </c>
      <c r="AS186" s="152" t="str" cm="1">
        <f t="array" aca="1" ref="AS186" ca="1">IF(AND(AS$4="A",ISNUMBER(DataModel!AS$4)),INDEX(DataModel!$F$4:$BA$109,MATCH(1,(DataModel!$A$4:$A$109=$A186)*(DataModel!$B$4:$B$109=$B186),0),MATCH(AS$3,DataModel!$F$2:$BA$2,0))*$C186,"")</f>
        <v/>
      </c>
      <c r="AT186" s="150" t="e" cm="1">
        <f t="array" aca="1" ref="AT186" ca="1">IF(AND(AT$4="A",ISNUMBER(DataModel!AT$4)),INDEX(DataModel!$F$4:$BA$109,MATCH(1,(DataModel!$A$4:$A$109=$A186)*(DataModel!$B$4:$B$109=$B186),0),MATCH(AT$3,DataModel!$F$2:$BA$2,0))*$C186,"")</f>
        <v>#VALUE!</v>
      </c>
      <c r="AU186" s="151" t="e" cm="1">
        <f t="array" aca="1" ref="AU186" ca="1">IF(AND(AU$4="A",ISNUMBER(DataModel!AU$4)),INDEX(DataModel!$F$4:$BA$109,MATCH(1,(DataModel!$A$4:$A$109=$A186)*(DataModel!$B$4:$B$109=$B186),0),MATCH(AU$3,DataModel!$F$2:$BA$2,0))*$C186,"")</f>
        <v>#VALUE!</v>
      </c>
      <c r="AV186" s="151" t="e" cm="1">
        <f t="array" aca="1" ref="AV186" ca="1">IF(AND(AV$4="A",ISNUMBER(DataModel!AV$4)),INDEX(DataModel!$F$4:$BA$109,MATCH(1,(DataModel!$A$4:$A$109=$A186)*(DataModel!$B$4:$B$109=$B186),0),MATCH(AV$3,DataModel!$F$2:$BA$2,0))*$C186,"")</f>
        <v>#VALUE!</v>
      </c>
      <c r="AW186" s="152" t="e" cm="1">
        <f t="array" aca="1" ref="AW186" ca="1">IF(AND(AW$4="A",ISNUMBER(DataModel!AW$4)),INDEX(DataModel!$F$4:$BA$109,MATCH(1,(DataModel!$A$4:$A$109=$A186)*(DataModel!$B$4:$B$109=$B186),0),MATCH(AW$3,DataModel!$F$2:$BA$2,0))*$C186,"")</f>
        <v>#VALUE!</v>
      </c>
      <c r="AX186" s="150" t="e" cm="1">
        <f t="array" aca="1" ref="AX186" ca="1">IF(AND(AX$4="A",ISNUMBER(DataModel!AX$4)),INDEX(DataModel!$F$4:$BA$109,MATCH(1,(DataModel!$A$4:$A$109=$A186)*(DataModel!$B$4:$B$109=$B186),0),MATCH(AX$3,DataModel!$F$2:$BA$2,0))*$C186,"")</f>
        <v>#VALUE!</v>
      </c>
      <c r="AY186" s="151" t="e" cm="1">
        <f t="array" aca="1" ref="AY186" ca="1">IF(AND(AY$4="A",ISNUMBER(DataModel!AY$4)),INDEX(DataModel!$F$4:$BA$109,MATCH(1,(DataModel!$A$4:$A$109=$A186)*(DataModel!$B$4:$B$109=$B186),0),MATCH(AY$3,DataModel!$F$2:$BA$2,0))*$C186,"")</f>
        <v>#VALUE!</v>
      </c>
      <c r="AZ186" s="151" t="e" cm="1">
        <f t="array" aca="1" ref="AZ186" ca="1">IF(AND(AZ$4="A",ISNUMBER(DataModel!AZ$4)),INDEX(DataModel!$F$4:$BA$109,MATCH(1,(DataModel!$A$4:$A$109=$A186)*(DataModel!$B$4:$B$109=$B186),0),MATCH(AZ$3,DataModel!$F$2:$BA$2,0))*$C186,"")</f>
        <v>#VALUE!</v>
      </c>
      <c r="BA186" s="152" t="e" cm="1">
        <f t="array" aca="1" ref="BA186" ca="1">IF(AND(BA$4="A",ISNUMBER(DataModel!BA$4)),INDEX(DataModel!$F$4:$BA$109,MATCH(1,(DataModel!$A$4:$A$109=$A186)*(DataModel!$B$4:$B$109=$B186),0),MATCH(BA$3,DataModel!$F$2:$BA$2,0))*$C186,"")</f>
        <v>#VALUE!</v>
      </c>
      <c r="BB186" s="100"/>
      <c r="BE186" s="101"/>
      <c r="BF186" s="100"/>
      <c r="BI186" s="101"/>
      <c r="BJ186" s="100"/>
      <c r="BM186" s="101"/>
      <c r="BN186" s="100"/>
      <c r="BQ186" s="101"/>
      <c r="BR186" s="100"/>
      <c r="BU186" s="101"/>
      <c r="BV186" s="100"/>
      <c r="BY186" s="101"/>
      <c r="BZ186" s="100"/>
      <c r="CC186" s="101"/>
      <c r="CD186" s="100"/>
      <c r="CG186" s="101"/>
      <c r="CH186" s="100"/>
      <c r="CK186" s="101"/>
      <c r="CL186" s="100"/>
      <c r="CO186" s="101"/>
      <c r="CP186" s="100"/>
      <c r="CS186" s="101"/>
      <c r="CT186" s="100"/>
      <c r="CW186" s="101"/>
      <c r="CX186" s="100"/>
      <c r="DA186" s="101"/>
      <c r="DB186" s="100"/>
      <c r="DE186" s="101"/>
      <c r="DF186" s="100"/>
      <c r="DI186" s="101"/>
      <c r="DK186" s="151">
        <f t="shared" ca="1" si="529"/>
        <v>0</v>
      </c>
      <c r="DL186" s="151" t="e">
        <f t="shared" ca="1" si="529"/>
        <v>#N/A</v>
      </c>
      <c r="DM186" s="151" t="e">
        <f t="shared" ca="1" si="529"/>
        <v>#VALUE!</v>
      </c>
      <c r="DN186" s="151" t="e">
        <f t="shared" ca="1" si="529"/>
        <v>#VALUE!</v>
      </c>
      <c r="DO186" s="151" t="e">
        <f t="shared" ca="1" si="529"/>
        <v>#VALUE!</v>
      </c>
      <c r="DP186" s="151" t="e">
        <f t="shared" ca="1" si="529"/>
        <v>#VALUE!</v>
      </c>
      <c r="DQ186" s="151" t="e">
        <f t="shared" ca="1" si="529"/>
        <v>#VALUE!</v>
      </c>
      <c r="DR186" s="151" t="e">
        <f t="shared" ca="1" si="529"/>
        <v>#VALUE!</v>
      </c>
      <c r="DS186" s="151" t="e">
        <f t="shared" ca="1" si="529"/>
        <v>#VALUE!</v>
      </c>
      <c r="DT186" s="151" t="e">
        <f t="shared" ca="1" si="529"/>
        <v>#VALUE!</v>
      </c>
      <c r="DU186" s="151" t="e">
        <f t="shared" ca="1" si="529"/>
        <v>#VALUE!</v>
      </c>
      <c r="DV186" s="151" t="e">
        <f t="shared" ca="1" si="529"/>
        <v>#VALUE!</v>
      </c>
      <c r="DW186" s="151" t="e">
        <f t="shared" ca="1" si="529"/>
        <v>#VALUE!</v>
      </c>
      <c r="DX186" s="151" t="e">
        <f t="shared" ca="1" si="529"/>
        <v>#VALUE!</v>
      </c>
      <c r="DY186" s="151" t="e">
        <f t="shared" ca="1" si="529"/>
        <v>#VALUE!</v>
      </c>
      <c r="DZ186" s="151" t="e">
        <f t="shared" ca="1" si="529"/>
        <v>#VALUE!</v>
      </c>
      <c r="EA186" s="151" t="e">
        <f t="shared" ca="1" si="529"/>
        <v>#VALUE!</v>
      </c>
      <c r="EB186" s="151" t="e">
        <f t="shared" ca="1" si="529"/>
        <v>#VALUE!</v>
      </c>
      <c r="EC186" s="151" t="e">
        <f t="shared" ca="1" si="529"/>
        <v>#VALUE!</v>
      </c>
      <c r="ED186" s="151" t="e">
        <f t="shared" ca="1" si="529"/>
        <v>#VALUE!</v>
      </c>
      <c r="EE186" s="151" t="e">
        <f t="shared" ca="1" si="529"/>
        <v>#VALUE!</v>
      </c>
      <c r="EF186" s="151" t="e">
        <f t="shared" ca="1" si="529"/>
        <v>#VALUE!</v>
      </c>
      <c r="EG186" s="151" t="e">
        <f t="shared" ca="1" si="529"/>
        <v>#VALUE!</v>
      </c>
      <c r="EH186" s="151" t="e">
        <f t="shared" ca="1" si="529"/>
        <v>#VALUE!</v>
      </c>
      <c r="EI186" s="151" t="e">
        <f t="shared" ca="1" si="529"/>
        <v>#VALUE!</v>
      </c>
      <c r="EJ186" s="151" t="e">
        <f t="shared" ca="1" si="529"/>
        <v>#VALUE!</v>
      </c>
      <c r="EK186" s="151" t="e">
        <f t="shared" ca="1" si="529"/>
        <v>#VALUE!</v>
      </c>
    </row>
    <row r="187" spans="1:141" outlineLevel="1" x14ac:dyDescent="0.25">
      <c r="A187" s="90"/>
      <c r="B187" s="90"/>
      <c r="C187" s="111"/>
      <c r="D187" s="90"/>
      <c r="E187" t="str">
        <f>CONCATENATE(E180," - history")</f>
        <v>OPEX - history</v>
      </c>
      <c r="F187" s="113" t="str">
        <f ca="1">IF(AND(ISNUMBER(F185),ISNUMBER(F186)),SUM(F185,-F186),"")</f>
        <v/>
      </c>
      <c r="G187" s="69" t="str">
        <f t="shared" ref="G187:BA187" ca="1" si="530">IF(AND(ISNUMBER(G185),ISNUMBER(G186)),SUM(G185,-G186),"")</f>
        <v/>
      </c>
      <c r="H187" s="69" t="str">
        <f t="shared" ca="1" si="530"/>
        <v/>
      </c>
      <c r="I187" s="114" t="str">
        <f t="shared" ca="1" si="530"/>
        <v/>
      </c>
      <c r="J187" s="113" t="str">
        <f t="shared" ca="1" si="530"/>
        <v/>
      </c>
      <c r="K187" s="69" t="str">
        <f t="shared" ca="1" si="530"/>
        <v/>
      </c>
      <c r="L187" s="69" t="str">
        <f t="shared" ca="1" si="530"/>
        <v/>
      </c>
      <c r="M187" s="114" t="str">
        <f t="shared" ca="1" si="530"/>
        <v/>
      </c>
      <c r="N187" s="113" t="str">
        <f t="shared" ca="1" si="530"/>
        <v/>
      </c>
      <c r="O187" s="69" t="str">
        <f t="shared" ca="1" si="530"/>
        <v/>
      </c>
      <c r="P187" s="69" t="str">
        <f t="shared" ca="1" si="530"/>
        <v/>
      </c>
      <c r="Q187" s="114" t="str">
        <f t="shared" ca="1" si="530"/>
        <v/>
      </c>
      <c r="R187" s="113" t="str">
        <f t="shared" ca="1" si="530"/>
        <v/>
      </c>
      <c r="S187" s="69" t="str">
        <f t="shared" ca="1" si="530"/>
        <v/>
      </c>
      <c r="T187" s="69" t="str">
        <f t="shared" ca="1" si="530"/>
        <v/>
      </c>
      <c r="U187" s="114" t="str">
        <f t="shared" ca="1" si="530"/>
        <v/>
      </c>
      <c r="V187" s="113" t="str">
        <f t="shared" ca="1" si="530"/>
        <v/>
      </c>
      <c r="W187" s="69" t="str">
        <f t="shared" ca="1" si="530"/>
        <v/>
      </c>
      <c r="X187" s="69" t="str">
        <f t="shared" ca="1" si="530"/>
        <v/>
      </c>
      <c r="Y187" s="114" t="str">
        <f t="shared" ca="1" si="530"/>
        <v/>
      </c>
      <c r="Z187" s="113" t="str">
        <f t="shared" ca="1" si="530"/>
        <v/>
      </c>
      <c r="AA187" s="69" t="str">
        <f t="shared" ca="1" si="530"/>
        <v/>
      </c>
      <c r="AB187" s="69" t="str">
        <f t="shared" ca="1" si="530"/>
        <v/>
      </c>
      <c r="AC187" s="114" t="str">
        <f t="shared" ca="1" si="530"/>
        <v/>
      </c>
      <c r="AD187" s="113" t="str">
        <f t="shared" ca="1" si="530"/>
        <v/>
      </c>
      <c r="AE187" s="69" t="str">
        <f t="shared" ca="1" si="530"/>
        <v/>
      </c>
      <c r="AF187" s="69" t="str">
        <f t="shared" ca="1" si="530"/>
        <v/>
      </c>
      <c r="AG187" s="114" t="str">
        <f t="shared" ca="1" si="530"/>
        <v/>
      </c>
      <c r="AH187" s="113" t="str">
        <f t="shared" ca="1" si="530"/>
        <v/>
      </c>
      <c r="AI187" s="69" t="str">
        <f t="shared" ca="1" si="530"/>
        <v/>
      </c>
      <c r="AJ187" s="69" t="str">
        <f t="shared" ca="1" si="530"/>
        <v/>
      </c>
      <c r="AK187" s="114" t="str">
        <f t="shared" ca="1" si="530"/>
        <v/>
      </c>
      <c r="AL187" s="113" t="str">
        <f t="shared" ca="1" si="530"/>
        <v/>
      </c>
      <c r="AM187" s="69" t="str">
        <f t="shared" ca="1" si="530"/>
        <v/>
      </c>
      <c r="AN187" s="69" t="str">
        <f t="shared" ca="1" si="530"/>
        <v/>
      </c>
      <c r="AO187" s="114" t="str">
        <f t="shared" ca="1" si="530"/>
        <v/>
      </c>
      <c r="AP187" s="113" t="str">
        <f t="shared" ca="1" si="530"/>
        <v/>
      </c>
      <c r="AQ187" s="69" t="str">
        <f t="shared" ca="1" si="530"/>
        <v/>
      </c>
      <c r="AR187" s="69" t="str">
        <f t="shared" ca="1" si="530"/>
        <v/>
      </c>
      <c r="AS187" s="114" t="str">
        <f t="shared" ca="1" si="530"/>
        <v/>
      </c>
      <c r="AT187" s="113" t="str">
        <f t="shared" ca="1" si="530"/>
        <v/>
      </c>
      <c r="AU187" s="69" t="str">
        <f t="shared" ca="1" si="530"/>
        <v/>
      </c>
      <c r="AV187" s="69" t="str">
        <f t="shared" ca="1" si="530"/>
        <v/>
      </c>
      <c r="AW187" s="114" t="str">
        <f t="shared" ca="1" si="530"/>
        <v/>
      </c>
      <c r="AX187" s="113" t="str">
        <f t="shared" ca="1" si="530"/>
        <v/>
      </c>
      <c r="AY187" s="69" t="str">
        <f t="shared" ca="1" si="530"/>
        <v/>
      </c>
      <c r="AZ187" s="69" t="str">
        <f t="shared" ca="1" si="530"/>
        <v/>
      </c>
      <c r="BA187" s="114" t="str">
        <f t="shared" ca="1" si="530"/>
        <v/>
      </c>
      <c r="BB187" s="113"/>
      <c r="BC187" s="69"/>
      <c r="BD187" s="69"/>
      <c r="BE187" s="114"/>
      <c r="BF187" s="113"/>
      <c r="BG187" s="69"/>
      <c r="BH187" s="69"/>
      <c r="BI187" s="114"/>
      <c r="BJ187" s="113"/>
      <c r="BK187" s="69"/>
      <c r="BL187" s="69"/>
      <c r="BM187" s="114"/>
      <c r="BN187" s="113"/>
      <c r="BO187" s="69"/>
      <c r="BP187" s="69"/>
      <c r="BQ187" s="114"/>
      <c r="BR187" s="113"/>
      <c r="BS187" s="69"/>
      <c r="BT187" s="69"/>
      <c r="BU187" s="114"/>
      <c r="BV187" s="113"/>
      <c r="BW187" s="69"/>
      <c r="BX187" s="69"/>
      <c r="BY187" s="114"/>
      <c r="BZ187" s="113"/>
      <c r="CA187" s="69"/>
      <c r="CB187" s="69"/>
      <c r="CC187" s="114"/>
      <c r="CD187" s="113"/>
      <c r="CE187" s="69"/>
      <c r="CF187" s="69"/>
      <c r="CG187" s="114"/>
      <c r="CH187" s="113"/>
      <c r="CI187" s="69"/>
      <c r="CJ187" s="69"/>
      <c r="CK187" s="114"/>
      <c r="CL187" s="113"/>
      <c r="CM187" s="69"/>
      <c r="CN187" s="69"/>
      <c r="CO187" s="114"/>
      <c r="CP187" s="113"/>
      <c r="CQ187" s="69"/>
      <c r="CR187" s="69"/>
      <c r="CS187" s="114"/>
      <c r="CT187" s="113"/>
      <c r="CU187" s="69"/>
      <c r="CV187" s="69"/>
      <c r="CW187" s="114"/>
      <c r="CX187" s="113"/>
      <c r="CY187" s="69"/>
      <c r="CZ187" s="69"/>
      <c r="DA187" s="114"/>
      <c r="DB187" s="113"/>
      <c r="DC187" s="69"/>
      <c r="DD187" s="69"/>
      <c r="DE187" s="114"/>
      <c r="DF187" s="113"/>
      <c r="DG187" s="69"/>
      <c r="DH187" s="69"/>
      <c r="DI187" s="114"/>
      <c r="DK187" s="69">
        <f t="shared" ref="DK187:EK187" ca="1" si="531">SUM(OFFSET($E187,,MATCH(DK$3,$F$5:$DI$5,0),,4))</f>
        <v>0</v>
      </c>
      <c r="DL187" s="69" t="e">
        <f t="shared" ca="1" si="531"/>
        <v>#N/A</v>
      </c>
      <c r="DM187" s="69" t="e">
        <f t="shared" ca="1" si="531"/>
        <v>#VALUE!</v>
      </c>
      <c r="DN187" s="69" t="e">
        <f t="shared" ca="1" si="531"/>
        <v>#VALUE!</v>
      </c>
      <c r="DO187" s="69" t="e">
        <f t="shared" ca="1" si="531"/>
        <v>#VALUE!</v>
      </c>
      <c r="DP187" s="69" t="e">
        <f t="shared" ca="1" si="531"/>
        <v>#VALUE!</v>
      </c>
      <c r="DQ187" s="69" t="e">
        <f t="shared" ca="1" si="531"/>
        <v>#VALUE!</v>
      </c>
      <c r="DR187" s="69" t="e">
        <f t="shared" ca="1" si="531"/>
        <v>#VALUE!</v>
      </c>
      <c r="DS187" s="69" t="e">
        <f t="shared" ca="1" si="531"/>
        <v>#VALUE!</v>
      </c>
      <c r="DT187" s="69" t="e">
        <f t="shared" ca="1" si="531"/>
        <v>#VALUE!</v>
      </c>
      <c r="DU187" s="69" t="e">
        <f t="shared" ca="1" si="531"/>
        <v>#VALUE!</v>
      </c>
      <c r="DV187" s="69" t="e">
        <f t="shared" ca="1" si="531"/>
        <v>#VALUE!</v>
      </c>
      <c r="DW187" s="69" t="e">
        <f t="shared" ca="1" si="531"/>
        <v>#VALUE!</v>
      </c>
      <c r="DX187" s="69" t="e">
        <f t="shared" ca="1" si="531"/>
        <v>#VALUE!</v>
      </c>
      <c r="DY187" s="69" t="e">
        <f t="shared" ca="1" si="531"/>
        <v>#VALUE!</v>
      </c>
      <c r="DZ187" s="69" t="e">
        <f t="shared" ca="1" si="531"/>
        <v>#VALUE!</v>
      </c>
      <c r="EA187" s="69" t="e">
        <f t="shared" ca="1" si="531"/>
        <v>#VALUE!</v>
      </c>
      <c r="EB187" s="69" t="e">
        <f t="shared" ca="1" si="531"/>
        <v>#VALUE!</v>
      </c>
      <c r="EC187" s="69" t="e">
        <f t="shared" ca="1" si="531"/>
        <v>#VALUE!</v>
      </c>
      <c r="ED187" s="69" t="e">
        <f t="shared" ca="1" si="531"/>
        <v>#VALUE!</v>
      </c>
      <c r="EE187" s="69" t="e">
        <f t="shared" ca="1" si="531"/>
        <v>#VALUE!</v>
      </c>
      <c r="EF187" s="69" t="e">
        <f t="shared" ca="1" si="531"/>
        <v>#VALUE!</v>
      </c>
      <c r="EG187" s="69" t="e">
        <f t="shared" ca="1" si="531"/>
        <v>#VALUE!</v>
      </c>
      <c r="EH187" s="69" t="e">
        <f t="shared" ca="1" si="531"/>
        <v>#VALUE!</v>
      </c>
      <c r="EI187" s="69" t="e">
        <f t="shared" ca="1" si="531"/>
        <v>#VALUE!</v>
      </c>
      <c r="EJ187" s="69" t="e">
        <f t="shared" ca="1" si="531"/>
        <v>#VALUE!</v>
      </c>
      <c r="EK187" s="69" t="e">
        <f t="shared" ca="1" si="531"/>
        <v>#VALUE!</v>
      </c>
    </row>
    <row r="188" spans="1:141" outlineLevel="1" x14ac:dyDescent="0.25">
      <c r="A188" s="90"/>
      <c r="B188" s="90"/>
      <c r="C188" s="90"/>
      <c r="D188" s="90"/>
      <c r="F188" s="100"/>
      <c r="I188" s="101"/>
      <c r="J188" s="100"/>
      <c r="M188" s="101"/>
      <c r="N188" s="100"/>
      <c r="Q188" s="101"/>
      <c r="R188" s="100"/>
      <c r="U188" s="101"/>
      <c r="V188" s="100"/>
      <c r="Y188" s="101"/>
      <c r="Z188" s="100"/>
      <c r="AC188" s="101"/>
      <c r="AD188" s="100"/>
      <c r="AG188" s="101"/>
      <c r="AH188" s="100"/>
      <c r="AK188" s="101"/>
      <c r="AL188" s="100"/>
      <c r="AO188" s="101"/>
      <c r="AP188" s="100"/>
      <c r="AS188" s="101"/>
      <c r="AT188" s="100"/>
      <c r="AW188" s="101"/>
      <c r="AX188" s="100"/>
      <c r="BA188" s="101"/>
      <c r="BB188" s="100"/>
      <c r="BE188" s="101"/>
      <c r="BF188" s="100"/>
      <c r="BI188" s="101"/>
      <c r="BJ188" s="100"/>
      <c r="BM188" s="101"/>
      <c r="BN188" s="100"/>
      <c r="BQ188" s="101"/>
      <c r="BR188" s="100"/>
      <c r="BU188" s="101"/>
      <c r="BV188" s="100"/>
      <c r="BY188" s="101"/>
      <c r="BZ188" s="100"/>
      <c r="CC188" s="101"/>
      <c r="CD188" s="100"/>
      <c r="CG188" s="101"/>
      <c r="CH188" s="100"/>
      <c r="CK188" s="101"/>
      <c r="CL188" s="100"/>
      <c r="CO188" s="101"/>
      <c r="CP188" s="100"/>
      <c r="CS188" s="101"/>
      <c r="CT188" s="100"/>
      <c r="CW188" s="101"/>
      <c r="CX188" s="100"/>
      <c r="DA188" s="101"/>
      <c r="DB188" s="100"/>
      <c r="DE188" s="101"/>
      <c r="DF188" s="100"/>
      <c r="DI188" s="101"/>
    </row>
    <row r="189" spans="1:141" outlineLevel="1" x14ac:dyDescent="0.25">
      <c r="A189" s="90"/>
      <c r="B189" s="90"/>
      <c r="C189" s="90"/>
      <c r="D189" s="90"/>
      <c r="E189" t="str">
        <f>CONCATENATE(E180," - model")</f>
        <v>OPEX - model</v>
      </c>
      <c r="F189" s="100"/>
      <c r="I189" s="101"/>
      <c r="J189" s="100"/>
      <c r="M189" s="101"/>
      <c r="N189" s="100"/>
      <c r="Q189" s="101"/>
      <c r="R189" s="100"/>
      <c r="U189" s="101"/>
      <c r="V189" s="100"/>
      <c r="Y189" s="101"/>
      <c r="Z189" s="100"/>
      <c r="AC189" s="101"/>
      <c r="AD189" s="100"/>
      <c r="AG189" s="101"/>
      <c r="AH189" s="100"/>
      <c r="AK189" s="101"/>
      <c r="AL189" s="113" t="str">
        <f ca="1">AL187</f>
        <v/>
      </c>
      <c r="AM189" s="69" t="str">
        <f t="shared" ref="AM189:AO189" ca="1" si="532">AM187</f>
        <v/>
      </c>
      <c r="AN189" s="69" t="str">
        <f t="shared" ca="1" si="532"/>
        <v/>
      </c>
      <c r="AO189" s="114" t="str">
        <f t="shared" ca="1" si="532"/>
        <v/>
      </c>
      <c r="AP189" s="113" t="e">
        <f ca="1">AP190*AP$139</f>
        <v>#N/A</v>
      </c>
      <c r="AQ189" s="69" t="e">
        <f t="shared" ref="AQ189:DB189" ca="1" si="533">AQ190*AQ$139</f>
        <v>#N/A</v>
      </c>
      <c r="AR189" s="69" t="e">
        <f t="shared" ca="1" si="533"/>
        <v>#N/A</v>
      </c>
      <c r="AS189" s="114" t="e">
        <f t="shared" ca="1" si="533"/>
        <v>#N/A</v>
      </c>
      <c r="AT189" s="113" t="e">
        <f t="shared" ca="1" si="533"/>
        <v>#VALUE!</v>
      </c>
      <c r="AU189" s="69" t="e">
        <f t="shared" ca="1" si="533"/>
        <v>#VALUE!</v>
      </c>
      <c r="AV189" s="69" t="e">
        <f t="shared" ca="1" si="533"/>
        <v>#VALUE!</v>
      </c>
      <c r="AW189" s="114" t="e">
        <f t="shared" ca="1" si="533"/>
        <v>#VALUE!</v>
      </c>
      <c r="AX189" s="113" t="e">
        <f t="shared" ca="1" si="533"/>
        <v>#VALUE!</v>
      </c>
      <c r="AY189" s="69" t="e">
        <f t="shared" ca="1" si="533"/>
        <v>#VALUE!</v>
      </c>
      <c r="AZ189" s="69" t="e">
        <f t="shared" ca="1" si="533"/>
        <v>#VALUE!</v>
      </c>
      <c r="BA189" s="114" t="e">
        <f t="shared" ca="1" si="533"/>
        <v>#VALUE!</v>
      </c>
      <c r="BB189" s="113" t="e">
        <f t="shared" ca="1" si="533"/>
        <v>#VALUE!</v>
      </c>
      <c r="BC189" s="69" t="e">
        <f t="shared" ca="1" si="533"/>
        <v>#VALUE!</v>
      </c>
      <c r="BD189" s="69" t="e">
        <f t="shared" ca="1" si="533"/>
        <v>#VALUE!</v>
      </c>
      <c r="BE189" s="114" t="e">
        <f t="shared" ca="1" si="533"/>
        <v>#VALUE!</v>
      </c>
      <c r="BF189" s="113" t="e">
        <f t="shared" ca="1" si="533"/>
        <v>#VALUE!</v>
      </c>
      <c r="BG189" s="69" t="e">
        <f t="shared" ca="1" si="533"/>
        <v>#VALUE!</v>
      </c>
      <c r="BH189" s="69" t="e">
        <f t="shared" ca="1" si="533"/>
        <v>#VALUE!</v>
      </c>
      <c r="BI189" s="114" t="e">
        <f t="shared" ca="1" si="533"/>
        <v>#VALUE!</v>
      </c>
      <c r="BJ189" s="113" t="e">
        <f t="shared" ca="1" si="533"/>
        <v>#VALUE!</v>
      </c>
      <c r="BK189" s="69" t="e">
        <f t="shared" ca="1" si="533"/>
        <v>#VALUE!</v>
      </c>
      <c r="BL189" s="69" t="e">
        <f t="shared" ca="1" si="533"/>
        <v>#VALUE!</v>
      </c>
      <c r="BM189" s="114" t="e">
        <f t="shared" ca="1" si="533"/>
        <v>#VALUE!</v>
      </c>
      <c r="BN189" s="113" t="e">
        <f t="shared" ca="1" si="533"/>
        <v>#VALUE!</v>
      </c>
      <c r="BO189" s="69" t="e">
        <f t="shared" ca="1" si="533"/>
        <v>#VALUE!</v>
      </c>
      <c r="BP189" s="69" t="e">
        <f t="shared" ca="1" si="533"/>
        <v>#VALUE!</v>
      </c>
      <c r="BQ189" s="114" t="e">
        <f t="shared" ca="1" si="533"/>
        <v>#VALUE!</v>
      </c>
      <c r="BR189" s="113" t="e">
        <f t="shared" ca="1" si="533"/>
        <v>#VALUE!</v>
      </c>
      <c r="BS189" s="69" t="e">
        <f t="shared" ca="1" si="533"/>
        <v>#VALUE!</v>
      </c>
      <c r="BT189" s="69" t="e">
        <f t="shared" ca="1" si="533"/>
        <v>#VALUE!</v>
      </c>
      <c r="BU189" s="114" t="e">
        <f t="shared" ca="1" si="533"/>
        <v>#VALUE!</v>
      </c>
      <c r="BV189" s="113" t="e">
        <f t="shared" ca="1" si="533"/>
        <v>#VALUE!</v>
      </c>
      <c r="BW189" s="69" t="e">
        <f t="shared" ca="1" si="533"/>
        <v>#VALUE!</v>
      </c>
      <c r="BX189" s="69" t="e">
        <f t="shared" ca="1" si="533"/>
        <v>#VALUE!</v>
      </c>
      <c r="BY189" s="114" t="e">
        <f t="shared" ca="1" si="533"/>
        <v>#VALUE!</v>
      </c>
      <c r="BZ189" s="113" t="e">
        <f t="shared" ca="1" si="533"/>
        <v>#VALUE!</v>
      </c>
      <c r="CA189" s="69" t="e">
        <f t="shared" ca="1" si="533"/>
        <v>#VALUE!</v>
      </c>
      <c r="CB189" s="69" t="e">
        <f t="shared" ca="1" si="533"/>
        <v>#VALUE!</v>
      </c>
      <c r="CC189" s="114" t="e">
        <f t="shared" ca="1" si="533"/>
        <v>#VALUE!</v>
      </c>
      <c r="CD189" s="113" t="e">
        <f t="shared" ca="1" si="533"/>
        <v>#VALUE!</v>
      </c>
      <c r="CE189" s="69" t="e">
        <f t="shared" ca="1" si="533"/>
        <v>#VALUE!</v>
      </c>
      <c r="CF189" s="69" t="e">
        <f t="shared" ca="1" si="533"/>
        <v>#VALUE!</v>
      </c>
      <c r="CG189" s="114" t="e">
        <f t="shared" ca="1" si="533"/>
        <v>#VALUE!</v>
      </c>
      <c r="CH189" s="113" t="e">
        <f t="shared" ca="1" si="533"/>
        <v>#VALUE!</v>
      </c>
      <c r="CI189" s="69" t="e">
        <f t="shared" ca="1" si="533"/>
        <v>#VALUE!</v>
      </c>
      <c r="CJ189" s="69" t="e">
        <f t="shared" ca="1" si="533"/>
        <v>#VALUE!</v>
      </c>
      <c r="CK189" s="114" t="e">
        <f t="shared" ca="1" si="533"/>
        <v>#VALUE!</v>
      </c>
      <c r="CL189" s="113" t="e">
        <f t="shared" ca="1" si="533"/>
        <v>#VALUE!</v>
      </c>
      <c r="CM189" s="69" t="e">
        <f t="shared" ca="1" si="533"/>
        <v>#VALUE!</v>
      </c>
      <c r="CN189" s="69" t="e">
        <f t="shared" ca="1" si="533"/>
        <v>#VALUE!</v>
      </c>
      <c r="CO189" s="114" t="e">
        <f t="shared" ca="1" si="533"/>
        <v>#VALUE!</v>
      </c>
      <c r="CP189" s="113" t="e">
        <f t="shared" ca="1" si="533"/>
        <v>#VALUE!</v>
      </c>
      <c r="CQ189" s="69" t="e">
        <f t="shared" ca="1" si="533"/>
        <v>#VALUE!</v>
      </c>
      <c r="CR189" s="69" t="e">
        <f t="shared" ca="1" si="533"/>
        <v>#VALUE!</v>
      </c>
      <c r="CS189" s="114" t="e">
        <f t="shared" ca="1" si="533"/>
        <v>#VALUE!</v>
      </c>
      <c r="CT189" s="113" t="e">
        <f t="shared" ca="1" si="533"/>
        <v>#VALUE!</v>
      </c>
      <c r="CU189" s="69" t="e">
        <f t="shared" ca="1" si="533"/>
        <v>#VALUE!</v>
      </c>
      <c r="CV189" s="69" t="e">
        <f t="shared" ca="1" si="533"/>
        <v>#VALUE!</v>
      </c>
      <c r="CW189" s="114" t="e">
        <f t="shared" ca="1" si="533"/>
        <v>#VALUE!</v>
      </c>
      <c r="CX189" s="113" t="e">
        <f t="shared" ca="1" si="533"/>
        <v>#VALUE!</v>
      </c>
      <c r="CY189" s="69" t="e">
        <f t="shared" ca="1" si="533"/>
        <v>#VALUE!</v>
      </c>
      <c r="CZ189" s="69" t="e">
        <f t="shared" ca="1" si="533"/>
        <v>#VALUE!</v>
      </c>
      <c r="DA189" s="114" t="e">
        <f t="shared" ca="1" si="533"/>
        <v>#VALUE!</v>
      </c>
      <c r="DB189" s="113" t="e">
        <f t="shared" ca="1" si="533"/>
        <v>#VALUE!</v>
      </c>
      <c r="DC189" s="69" t="e">
        <f t="shared" ref="DC189:DI189" ca="1" si="534">DC190*DC$139</f>
        <v>#VALUE!</v>
      </c>
      <c r="DD189" s="69" t="e">
        <f t="shared" ca="1" si="534"/>
        <v>#VALUE!</v>
      </c>
      <c r="DE189" s="114" t="e">
        <f t="shared" ca="1" si="534"/>
        <v>#VALUE!</v>
      </c>
      <c r="DF189" s="113" t="e">
        <f t="shared" ca="1" si="534"/>
        <v>#VALUE!</v>
      </c>
      <c r="DG189" s="69" t="e">
        <f t="shared" ca="1" si="534"/>
        <v>#VALUE!</v>
      </c>
      <c r="DH189" s="69" t="e">
        <f t="shared" ca="1" si="534"/>
        <v>#VALUE!</v>
      </c>
      <c r="DI189" s="114" t="e">
        <f t="shared" ca="1" si="534"/>
        <v>#VALUE!</v>
      </c>
      <c r="DK189" s="69">
        <f t="shared" ref="DK189:EK189" ca="1" si="535">SUM(OFFSET($E189,,MATCH(DK$3,$F$5:$DI$5,0),,4))</f>
        <v>0</v>
      </c>
      <c r="DL189" s="69" t="e">
        <f t="shared" ca="1" si="535"/>
        <v>#N/A</v>
      </c>
      <c r="DM189" s="69" t="e">
        <f t="shared" ca="1" si="535"/>
        <v>#VALUE!</v>
      </c>
      <c r="DN189" s="69" t="e">
        <f t="shared" ca="1" si="535"/>
        <v>#VALUE!</v>
      </c>
      <c r="DO189" s="69" t="e">
        <f t="shared" ca="1" si="535"/>
        <v>#VALUE!</v>
      </c>
      <c r="DP189" s="69" t="e">
        <f t="shared" ca="1" si="535"/>
        <v>#VALUE!</v>
      </c>
      <c r="DQ189" s="69" t="e">
        <f t="shared" ca="1" si="535"/>
        <v>#VALUE!</v>
      </c>
      <c r="DR189" s="69" t="e">
        <f t="shared" ca="1" si="535"/>
        <v>#VALUE!</v>
      </c>
      <c r="DS189" s="69" t="e">
        <f t="shared" ca="1" si="535"/>
        <v>#VALUE!</v>
      </c>
      <c r="DT189" s="69" t="e">
        <f t="shared" ca="1" si="535"/>
        <v>#VALUE!</v>
      </c>
      <c r="DU189" s="69" t="e">
        <f t="shared" ca="1" si="535"/>
        <v>#VALUE!</v>
      </c>
      <c r="DV189" s="69" t="e">
        <f t="shared" ca="1" si="535"/>
        <v>#VALUE!</v>
      </c>
      <c r="DW189" s="69" t="e">
        <f t="shared" ca="1" si="535"/>
        <v>#VALUE!</v>
      </c>
      <c r="DX189" s="69" t="e">
        <f t="shared" ca="1" si="535"/>
        <v>#VALUE!</v>
      </c>
      <c r="DY189" s="69" t="e">
        <f t="shared" ca="1" si="535"/>
        <v>#VALUE!</v>
      </c>
      <c r="DZ189" s="69" t="e">
        <f t="shared" ca="1" si="535"/>
        <v>#VALUE!</v>
      </c>
      <c r="EA189" s="69" t="e">
        <f t="shared" ca="1" si="535"/>
        <v>#VALUE!</v>
      </c>
      <c r="EB189" s="69" t="e">
        <f t="shared" ca="1" si="535"/>
        <v>#VALUE!</v>
      </c>
      <c r="EC189" s="69" t="e">
        <f t="shared" ca="1" si="535"/>
        <v>#VALUE!</v>
      </c>
      <c r="ED189" s="69" t="e">
        <f t="shared" ca="1" si="535"/>
        <v>#VALUE!</v>
      </c>
      <c r="EE189" s="69" t="e">
        <f t="shared" ca="1" si="535"/>
        <v>#VALUE!</v>
      </c>
      <c r="EF189" s="69" t="e">
        <f t="shared" ca="1" si="535"/>
        <v>#VALUE!</v>
      </c>
      <c r="EG189" s="69" t="e">
        <f t="shared" ca="1" si="535"/>
        <v>#VALUE!</v>
      </c>
      <c r="EH189" s="69" t="e">
        <f t="shared" ca="1" si="535"/>
        <v>#VALUE!</v>
      </c>
      <c r="EI189" s="69" t="e">
        <f t="shared" ca="1" si="535"/>
        <v>#VALUE!</v>
      </c>
      <c r="EJ189" s="69" t="e">
        <f t="shared" ca="1" si="535"/>
        <v>#VALUE!</v>
      </c>
      <c r="EK189" s="69" t="e">
        <f t="shared" ca="1" si="535"/>
        <v>#VALUE!</v>
      </c>
    </row>
    <row r="190" spans="1:141" outlineLevel="1" x14ac:dyDescent="0.25">
      <c r="A190" s="90"/>
      <c r="B190" s="90"/>
      <c r="C190" s="90"/>
      <c r="D190" s="90"/>
      <c r="E190" t="s">
        <v>315</v>
      </c>
      <c r="F190" s="100"/>
      <c r="I190" s="101"/>
      <c r="J190" s="100"/>
      <c r="M190" s="101"/>
      <c r="N190" s="100"/>
      <c r="Q190" s="101"/>
      <c r="R190" s="100"/>
      <c r="U190" s="101"/>
      <c r="V190" s="100"/>
      <c r="Y190" s="101"/>
      <c r="Z190" s="100"/>
      <c r="AC190" s="101"/>
      <c r="AD190" s="100"/>
      <c r="AG190" s="101"/>
      <c r="AH190" s="100"/>
      <c r="AK190" s="101"/>
      <c r="AL190" s="100"/>
      <c r="AO190" s="101"/>
      <c r="AP190" s="102" t="e">
        <f t="shared" ref="AP190:BU190" ca="1" si="536">IF(AP$4="A",IF(ISERROR(AP187/AP$145),"",AP187/AP$145),AP192)</f>
        <v>#N/A</v>
      </c>
      <c r="AQ190" s="103" t="e">
        <f t="shared" ca="1" si="536"/>
        <v>#N/A</v>
      </c>
      <c r="AR190" s="103" t="e">
        <f t="shared" ca="1" si="536"/>
        <v>#N/A</v>
      </c>
      <c r="AS190" s="104" t="e">
        <f t="shared" ca="1" si="536"/>
        <v>#N/A</v>
      </c>
      <c r="AT190" s="102" t="e">
        <f t="shared" ca="1" si="536"/>
        <v>#VALUE!</v>
      </c>
      <c r="AU190" s="103" t="e">
        <f t="shared" ca="1" si="536"/>
        <v>#VALUE!</v>
      </c>
      <c r="AV190" s="103" t="e">
        <f t="shared" ca="1" si="536"/>
        <v>#VALUE!</v>
      </c>
      <c r="AW190" s="104" t="e">
        <f t="shared" ca="1" si="536"/>
        <v>#VALUE!</v>
      </c>
      <c r="AX190" s="102" t="e">
        <f t="shared" ca="1" si="536"/>
        <v>#VALUE!</v>
      </c>
      <c r="AY190" s="103" t="e">
        <f t="shared" ca="1" si="536"/>
        <v>#VALUE!</v>
      </c>
      <c r="AZ190" s="103" t="e">
        <f t="shared" ca="1" si="536"/>
        <v>#VALUE!</v>
      </c>
      <c r="BA190" s="104" t="e">
        <f t="shared" ca="1" si="536"/>
        <v>#VALUE!</v>
      </c>
      <c r="BB190" s="102" t="e">
        <f t="shared" ca="1" si="536"/>
        <v>#VALUE!</v>
      </c>
      <c r="BC190" s="103" t="e">
        <f t="shared" ca="1" si="536"/>
        <v>#VALUE!</v>
      </c>
      <c r="BD190" s="103" t="e">
        <f t="shared" ca="1" si="536"/>
        <v>#VALUE!</v>
      </c>
      <c r="BE190" s="104" t="e">
        <f t="shared" ca="1" si="536"/>
        <v>#VALUE!</v>
      </c>
      <c r="BF190" s="102" t="e">
        <f t="shared" ca="1" si="536"/>
        <v>#VALUE!</v>
      </c>
      <c r="BG190" s="103" t="e">
        <f t="shared" ca="1" si="536"/>
        <v>#VALUE!</v>
      </c>
      <c r="BH190" s="103" t="e">
        <f t="shared" ca="1" si="536"/>
        <v>#VALUE!</v>
      </c>
      <c r="BI190" s="104" t="e">
        <f t="shared" ca="1" si="536"/>
        <v>#VALUE!</v>
      </c>
      <c r="BJ190" s="102" t="e">
        <f t="shared" ca="1" si="536"/>
        <v>#VALUE!</v>
      </c>
      <c r="BK190" s="103" t="e">
        <f t="shared" ca="1" si="536"/>
        <v>#VALUE!</v>
      </c>
      <c r="BL190" s="103" t="e">
        <f t="shared" ca="1" si="536"/>
        <v>#VALUE!</v>
      </c>
      <c r="BM190" s="104" t="e">
        <f t="shared" ca="1" si="536"/>
        <v>#VALUE!</v>
      </c>
      <c r="BN190" s="102" t="e">
        <f t="shared" ca="1" si="536"/>
        <v>#VALUE!</v>
      </c>
      <c r="BO190" s="103" t="e">
        <f t="shared" ca="1" si="536"/>
        <v>#VALUE!</v>
      </c>
      <c r="BP190" s="103" t="e">
        <f t="shared" ca="1" si="536"/>
        <v>#VALUE!</v>
      </c>
      <c r="BQ190" s="104" t="e">
        <f t="shared" ca="1" si="536"/>
        <v>#VALUE!</v>
      </c>
      <c r="BR190" s="102" t="e">
        <f t="shared" ca="1" si="536"/>
        <v>#VALUE!</v>
      </c>
      <c r="BS190" s="103" t="e">
        <f t="shared" ca="1" si="536"/>
        <v>#VALUE!</v>
      </c>
      <c r="BT190" s="103" t="e">
        <f t="shared" ca="1" si="536"/>
        <v>#VALUE!</v>
      </c>
      <c r="BU190" s="104" t="e">
        <f t="shared" ca="1" si="536"/>
        <v>#VALUE!</v>
      </c>
      <c r="BV190" s="102" t="e">
        <f t="shared" ref="BV190:DA190" ca="1" si="537">IF(BV$4="A",IF(ISERROR(BV187/BV$145),"",BV187/BV$145),BV192)</f>
        <v>#VALUE!</v>
      </c>
      <c r="BW190" s="103" t="e">
        <f t="shared" ca="1" si="537"/>
        <v>#VALUE!</v>
      </c>
      <c r="BX190" s="103" t="e">
        <f t="shared" ca="1" si="537"/>
        <v>#VALUE!</v>
      </c>
      <c r="BY190" s="104" t="e">
        <f t="shared" ca="1" si="537"/>
        <v>#VALUE!</v>
      </c>
      <c r="BZ190" s="102" t="e">
        <f t="shared" ca="1" si="537"/>
        <v>#VALUE!</v>
      </c>
      <c r="CA190" s="103" t="e">
        <f t="shared" ca="1" si="537"/>
        <v>#VALUE!</v>
      </c>
      <c r="CB190" s="103" t="e">
        <f t="shared" ca="1" si="537"/>
        <v>#VALUE!</v>
      </c>
      <c r="CC190" s="104" t="e">
        <f t="shared" ca="1" si="537"/>
        <v>#VALUE!</v>
      </c>
      <c r="CD190" s="102" t="e">
        <f t="shared" ca="1" si="537"/>
        <v>#VALUE!</v>
      </c>
      <c r="CE190" s="103" t="e">
        <f t="shared" ca="1" si="537"/>
        <v>#VALUE!</v>
      </c>
      <c r="CF190" s="103" t="e">
        <f t="shared" ca="1" si="537"/>
        <v>#VALUE!</v>
      </c>
      <c r="CG190" s="104" t="e">
        <f t="shared" ca="1" si="537"/>
        <v>#VALUE!</v>
      </c>
      <c r="CH190" s="102" t="str">
        <f t="shared" ca="1" si="537"/>
        <v/>
      </c>
      <c r="CI190" s="103" t="str">
        <f t="shared" ca="1" si="537"/>
        <v/>
      </c>
      <c r="CJ190" s="103" t="str">
        <f t="shared" ca="1" si="537"/>
        <v/>
      </c>
      <c r="CK190" s="104" t="str">
        <f t="shared" ca="1" si="537"/>
        <v/>
      </c>
      <c r="CL190" s="102" t="str">
        <f t="shared" ca="1" si="537"/>
        <v/>
      </c>
      <c r="CM190" s="103" t="str">
        <f t="shared" ca="1" si="537"/>
        <v/>
      </c>
      <c r="CN190" s="103" t="str">
        <f t="shared" ca="1" si="537"/>
        <v/>
      </c>
      <c r="CO190" s="104" t="str">
        <f t="shared" ca="1" si="537"/>
        <v/>
      </c>
      <c r="CP190" s="102" t="str">
        <f t="shared" ca="1" si="537"/>
        <v/>
      </c>
      <c r="CQ190" s="103" t="str">
        <f t="shared" ca="1" si="537"/>
        <v/>
      </c>
      <c r="CR190" s="103" t="str">
        <f t="shared" ca="1" si="537"/>
        <v/>
      </c>
      <c r="CS190" s="104" t="str">
        <f t="shared" ca="1" si="537"/>
        <v/>
      </c>
      <c r="CT190" s="102" t="str">
        <f t="shared" ca="1" si="537"/>
        <v/>
      </c>
      <c r="CU190" s="103" t="str">
        <f t="shared" ca="1" si="537"/>
        <v/>
      </c>
      <c r="CV190" s="103" t="str">
        <f t="shared" ca="1" si="537"/>
        <v/>
      </c>
      <c r="CW190" s="104" t="str">
        <f t="shared" ca="1" si="537"/>
        <v/>
      </c>
      <c r="CX190" s="102" t="str">
        <f t="shared" ca="1" si="537"/>
        <v/>
      </c>
      <c r="CY190" s="103" t="str">
        <f t="shared" ca="1" si="537"/>
        <v/>
      </c>
      <c r="CZ190" s="103" t="str">
        <f t="shared" ca="1" si="537"/>
        <v/>
      </c>
      <c r="DA190" s="104" t="str">
        <f t="shared" ca="1" si="537"/>
        <v/>
      </c>
      <c r="DB190" s="102" t="str">
        <f t="shared" ref="DB190:DI190" ca="1" si="538">IF(DB$4="A",IF(ISERROR(DB187/DB$145),"",DB187/DB$145),DB192)</f>
        <v/>
      </c>
      <c r="DC190" s="103" t="str">
        <f t="shared" ca="1" si="538"/>
        <v/>
      </c>
      <c r="DD190" s="103" t="str">
        <f t="shared" ca="1" si="538"/>
        <v/>
      </c>
      <c r="DE190" s="104" t="str">
        <f t="shared" ca="1" si="538"/>
        <v/>
      </c>
      <c r="DF190" s="102" t="str">
        <f t="shared" ca="1" si="538"/>
        <v/>
      </c>
      <c r="DG190" s="103" t="str">
        <f t="shared" ca="1" si="538"/>
        <v/>
      </c>
      <c r="DH190" s="103" t="str">
        <f t="shared" ca="1" si="538"/>
        <v/>
      </c>
      <c r="DI190" s="104" t="str">
        <f t="shared" ca="1" si="538"/>
        <v/>
      </c>
      <c r="DT190" s="103" t="str">
        <f ca="1">IF(ISERROR(DT189/DT$139),"",DT189/DT$139)</f>
        <v/>
      </c>
      <c r="DU190" s="103" t="str">
        <f t="shared" ref="DU190:EK190" ca="1" si="539">IF(ISERROR(DU189/DU$139),"",DU189/DU$139)</f>
        <v/>
      </c>
      <c r="DV190" s="103" t="str">
        <f t="shared" ca="1" si="539"/>
        <v/>
      </c>
      <c r="DW190" s="103" t="str">
        <f t="shared" ca="1" si="539"/>
        <v/>
      </c>
      <c r="DX190" s="103" t="str">
        <f t="shared" ca="1" si="539"/>
        <v/>
      </c>
      <c r="DY190" s="103" t="str">
        <f t="shared" ca="1" si="539"/>
        <v/>
      </c>
      <c r="DZ190" s="103" t="str">
        <f t="shared" ca="1" si="539"/>
        <v/>
      </c>
      <c r="EA190" s="103" t="str">
        <f t="shared" ca="1" si="539"/>
        <v/>
      </c>
      <c r="EB190" s="103" t="str">
        <f t="shared" ca="1" si="539"/>
        <v/>
      </c>
      <c r="EC190" s="103" t="str">
        <f t="shared" ca="1" si="539"/>
        <v/>
      </c>
      <c r="ED190" s="103" t="str">
        <f t="shared" ca="1" si="539"/>
        <v/>
      </c>
      <c r="EE190" s="103" t="str">
        <f t="shared" ca="1" si="539"/>
        <v/>
      </c>
      <c r="EF190" s="103" t="str">
        <f t="shared" ca="1" si="539"/>
        <v/>
      </c>
      <c r="EG190" s="103" t="str">
        <f t="shared" ca="1" si="539"/>
        <v/>
      </c>
      <c r="EH190" s="103" t="str">
        <f t="shared" ca="1" si="539"/>
        <v/>
      </c>
      <c r="EI190" s="103" t="str">
        <f t="shared" ca="1" si="539"/>
        <v/>
      </c>
      <c r="EJ190" s="103" t="str">
        <f t="shared" ca="1" si="539"/>
        <v/>
      </c>
      <c r="EK190" s="103" t="str">
        <f t="shared" ca="1" si="539"/>
        <v/>
      </c>
    </row>
    <row r="191" spans="1:141" outlineLevel="1" x14ac:dyDescent="0.25">
      <c r="A191" s="90"/>
      <c r="B191" s="90"/>
      <c r="C191" s="90"/>
      <c r="D191" s="90"/>
      <c r="F191" s="100"/>
      <c r="I191" s="101"/>
      <c r="J191" s="100"/>
      <c r="M191" s="101"/>
      <c r="N191" s="100"/>
      <c r="Q191" s="101"/>
      <c r="R191" s="100"/>
      <c r="U191" s="101"/>
      <c r="V191" s="100"/>
      <c r="Y191" s="101"/>
      <c r="Z191" s="100"/>
      <c r="AC191" s="101"/>
      <c r="AD191" s="100"/>
      <c r="AG191" s="101"/>
      <c r="AH191" s="100"/>
      <c r="AK191" s="101"/>
      <c r="AL191" s="100"/>
      <c r="AO191" s="101"/>
      <c r="AP191" s="102"/>
      <c r="AQ191" s="103"/>
      <c r="AR191" s="103"/>
      <c r="AS191" s="104"/>
      <c r="AT191" s="102"/>
      <c r="AU191" s="103"/>
      <c r="AV191" s="103"/>
      <c r="AW191" s="104"/>
      <c r="AX191" s="102"/>
      <c r="AY191" s="103"/>
      <c r="AZ191" s="103"/>
      <c r="BA191" s="104"/>
      <c r="BB191" s="102"/>
      <c r="BC191" s="103"/>
      <c r="BD191" s="103"/>
      <c r="BE191" s="104"/>
      <c r="BF191" s="102"/>
      <c r="BG191" s="103"/>
      <c r="BH191" s="103"/>
      <c r="BI191" s="104"/>
      <c r="BJ191" s="102"/>
      <c r="BK191" s="103"/>
      <c r="BL191" s="103"/>
      <c r="BM191" s="104"/>
      <c r="BN191" s="102"/>
      <c r="BO191" s="103"/>
      <c r="BP191" s="103"/>
      <c r="BQ191" s="104"/>
      <c r="BR191" s="102"/>
      <c r="BS191" s="103"/>
      <c r="BT191" s="103"/>
      <c r="BU191" s="104"/>
      <c r="BV191" s="102"/>
      <c r="BW191" s="103"/>
      <c r="BX191" s="103"/>
      <c r="BY191" s="104"/>
      <c r="BZ191" s="102"/>
      <c r="CA191" s="103"/>
      <c r="CB191" s="103"/>
      <c r="CC191" s="104"/>
      <c r="CD191" s="102"/>
      <c r="CE191" s="103"/>
      <c r="CF191" s="103"/>
      <c r="CG191" s="104"/>
      <c r="CH191" s="102"/>
      <c r="CI191" s="103"/>
      <c r="CJ191" s="103"/>
      <c r="CK191" s="104"/>
      <c r="CL191" s="102"/>
      <c r="CM191" s="103"/>
      <c r="CN191" s="103"/>
      <c r="CO191" s="104"/>
      <c r="CP191" s="102"/>
      <c r="CQ191" s="103"/>
      <c r="CR191" s="103"/>
      <c r="CS191" s="104"/>
      <c r="CT191" s="102"/>
      <c r="CU191" s="103"/>
      <c r="CV191" s="103"/>
      <c r="CW191" s="104"/>
      <c r="CX191" s="102"/>
      <c r="CY191" s="103"/>
      <c r="CZ191" s="103"/>
      <c r="DA191" s="104"/>
      <c r="DB191" s="102"/>
      <c r="DC191" s="103"/>
      <c r="DD191" s="103"/>
      <c r="DE191" s="104"/>
      <c r="DF191" s="102"/>
      <c r="DG191" s="103"/>
      <c r="DH191" s="103"/>
      <c r="DI191" s="104"/>
    </row>
    <row r="192" spans="1:141" outlineLevel="1" x14ac:dyDescent="0.25">
      <c r="A192" s="90"/>
      <c r="B192" s="90"/>
      <c r="C192" s="90"/>
      <c r="D192" s="90"/>
      <c r="E192" s="36" t="str">
        <f>CONCATENATE(E190," selected driver: ",$J$8," (",$J$9,")")</f>
        <v>% revenue selected driver: Default (Annual)</v>
      </c>
      <c r="F192" s="100"/>
      <c r="I192" s="101"/>
      <c r="J192" s="100"/>
      <c r="M192" s="101"/>
      <c r="N192" s="100"/>
      <c r="Q192" s="101"/>
      <c r="R192" s="100"/>
      <c r="U192" s="101"/>
      <c r="V192" s="100"/>
      <c r="Y192" s="101"/>
      <c r="Z192" s="100"/>
      <c r="AC192" s="101"/>
      <c r="AD192" s="100"/>
      <c r="AG192" s="101"/>
      <c r="AH192" s="100"/>
      <c r="AK192" s="101"/>
      <c r="AL192" s="100"/>
      <c r="AO192" s="101"/>
      <c r="AP192" s="126" t="e" cm="1">
        <f t="array" ref="AP192">IF($I$9=1,AP194,INDEX($DT194:$EK194,,MATCH(CONCATENATE("FY ",RIGHT(AP$3,4)),$DT$3:$EK$3,0)))</f>
        <v>#N/A</v>
      </c>
      <c r="AQ192" s="127" t="e" cm="1">
        <f t="array" ref="AQ192">IF($I$9=1,AQ194,INDEX($DT194:$EK194,,MATCH(CONCATENATE("FY ",RIGHT(AQ$3,4)),$DT$3:$EK$3,0)))</f>
        <v>#N/A</v>
      </c>
      <c r="AR192" s="127" t="e" cm="1">
        <f t="array" ref="AR192">IF($I$9=1,AR194,INDEX($DT194:$EK194,,MATCH(CONCATENATE("FY ",RIGHT(AR$3,4)),$DT$3:$EK$3,0)))</f>
        <v>#N/A</v>
      </c>
      <c r="AS192" s="128" t="e" cm="1">
        <f t="array" ref="AS192">IF($I$9=1,AS194,INDEX($DT194:$EK194,,MATCH(CONCATENATE("FY ",RIGHT(AS$3,4)),$DT$3:$EK$3,0)))</f>
        <v>#N/A</v>
      </c>
      <c r="AT192" s="126" t="e" cm="1">
        <f t="array" ref="AT192">IF($I$9=1,AT194,INDEX($DT194:$EK194,,MATCH(CONCATENATE("FY ",RIGHT(AT$3,4)),$DT$3:$EK$3,0)))</f>
        <v>#N/A</v>
      </c>
      <c r="AU192" s="127" t="e" cm="1">
        <f t="array" ref="AU192">IF($I$9=1,AU194,INDEX($DT194:$EK194,,MATCH(CONCATENATE("FY ",RIGHT(AU$3,4)),$DT$3:$EK$3,0)))</f>
        <v>#N/A</v>
      </c>
      <c r="AV192" s="127" t="e" cm="1">
        <f t="array" ref="AV192">IF($I$9=1,AV194,INDEX($DT194:$EK194,,MATCH(CONCATENATE("FY ",RIGHT(AV$3,4)),$DT$3:$EK$3,0)))</f>
        <v>#N/A</v>
      </c>
      <c r="AW192" s="128" t="e" cm="1">
        <f t="array" ref="AW192">IF($I$9=1,AW194,INDEX($DT194:$EK194,,MATCH(CONCATENATE("FY ",RIGHT(AW$3,4)),$DT$3:$EK$3,0)))</f>
        <v>#N/A</v>
      </c>
      <c r="AX192" s="126" t="e" cm="1">
        <f t="array" ref="AX192">IF($I$9=1,AX194,INDEX($DT194:$EK194,,MATCH(CONCATENATE("FY ",RIGHT(AX$3,4)),$DT$3:$EK$3,0)))</f>
        <v>#N/A</v>
      </c>
      <c r="AY192" s="127" t="e" cm="1">
        <f t="array" ref="AY192">IF($I$9=1,AY194,INDEX($DT194:$EK194,,MATCH(CONCATENATE("FY ",RIGHT(AY$3,4)),$DT$3:$EK$3,0)))</f>
        <v>#N/A</v>
      </c>
      <c r="AZ192" s="127" t="e" cm="1">
        <f t="array" ref="AZ192">IF($I$9=1,AZ194,INDEX($DT194:$EK194,,MATCH(CONCATENATE("FY ",RIGHT(AZ$3,4)),$DT$3:$EK$3,0)))</f>
        <v>#N/A</v>
      </c>
      <c r="BA192" s="128" t="e" cm="1">
        <f t="array" ref="BA192">IF($I$9=1,BA194,INDEX($DT194:$EK194,,MATCH(CONCATENATE("FY ",RIGHT(BA$3,4)),$DT$3:$EK$3,0)))</f>
        <v>#N/A</v>
      </c>
      <c r="BB192" s="126" t="e" cm="1">
        <f t="array" ref="BB192">IF($I$9=1,BB194,INDEX($DT194:$EK194,,MATCH(CONCATENATE("FY ",RIGHT(BB$3,4)),$DT$3:$EK$3,0)))</f>
        <v>#N/A</v>
      </c>
      <c r="BC192" s="127" t="e" cm="1">
        <f t="array" ref="BC192">IF($I$9=1,BC194,INDEX($DT194:$EK194,,MATCH(CONCATENATE("FY ",RIGHT(BC$3,4)),$DT$3:$EK$3,0)))</f>
        <v>#N/A</v>
      </c>
      <c r="BD192" s="127" t="e" cm="1">
        <f t="array" ref="BD192">IF($I$9=1,BD194,INDEX($DT194:$EK194,,MATCH(CONCATENATE("FY ",RIGHT(BD$3,4)),$DT$3:$EK$3,0)))</f>
        <v>#N/A</v>
      </c>
      <c r="BE192" s="128" t="e" cm="1">
        <f t="array" ref="BE192">IF($I$9=1,BE194,INDEX($DT194:$EK194,,MATCH(CONCATENATE("FY ",RIGHT(BE$3,4)),$DT$3:$EK$3,0)))</f>
        <v>#N/A</v>
      </c>
      <c r="BF192" s="126" t="e" cm="1">
        <f t="array" ref="BF192">IF($I$9=1,BF194,INDEX($DT194:$EK194,,MATCH(CONCATENATE("FY ",RIGHT(BF$3,4)),$DT$3:$EK$3,0)))</f>
        <v>#N/A</v>
      </c>
      <c r="BG192" s="127" t="e" cm="1">
        <f t="array" ref="BG192">IF($I$9=1,BG194,INDEX($DT194:$EK194,,MATCH(CONCATENATE("FY ",RIGHT(BG$3,4)),$DT$3:$EK$3,0)))</f>
        <v>#N/A</v>
      </c>
      <c r="BH192" s="127" t="e" cm="1">
        <f t="array" ref="BH192">IF($I$9=1,BH194,INDEX($DT194:$EK194,,MATCH(CONCATENATE("FY ",RIGHT(BH$3,4)),$DT$3:$EK$3,0)))</f>
        <v>#N/A</v>
      </c>
      <c r="BI192" s="128" t="e" cm="1">
        <f t="array" ref="BI192">IF($I$9=1,BI194,INDEX($DT194:$EK194,,MATCH(CONCATENATE("FY ",RIGHT(BI$3,4)),$DT$3:$EK$3,0)))</f>
        <v>#N/A</v>
      </c>
      <c r="BJ192" s="126" t="e" cm="1">
        <f t="array" ref="BJ192">IF($I$9=1,BJ194,INDEX($DT194:$EK194,,MATCH(CONCATENATE("FY ",RIGHT(BJ$3,4)),$DT$3:$EK$3,0)))</f>
        <v>#N/A</v>
      </c>
      <c r="BK192" s="127" t="e" cm="1">
        <f t="array" ref="BK192">IF($I$9=1,BK194,INDEX($DT194:$EK194,,MATCH(CONCATENATE("FY ",RIGHT(BK$3,4)),$DT$3:$EK$3,0)))</f>
        <v>#N/A</v>
      </c>
      <c r="BL192" s="127" t="e" cm="1">
        <f t="array" ref="BL192">IF($I$9=1,BL194,INDEX($DT194:$EK194,,MATCH(CONCATENATE("FY ",RIGHT(BL$3,4)),$DT$3:$EK$3,0)))</f>
        <v>#N/A</v>
      </c>
      <c r="BM192" s="128" t="e" cm="1">
        <f t="array" ref="BM192">IF($I$9=1,BM194,INDEX($DT194:$EK194,,MATCH(CONCATENATE("FY ",RIGHT(BM$3,4)),$DT$3:$EK$3,0)))</f>
        <v>#N/A</v>
      </c>
      <c r="BN192" s="126" t="e" cm="1">
        <f t="array" ref="BN192">IF($I$9=1,BN194,INDEX($DT194:$EK194,,MATCH(CONCATENATE("FY ",RIGHT(BN$3,4)),$DT$3:$EK$3,0)))</f>
        <v>#N/A</v>
      </c>
      <c r="BO192" s="127" t="e" cm="1">
        <f t="array" ref="BO192">IF($I$9=1,BO194,INDEX($DT194:$EK194,,MATCH(CONCATENATE("FY ",RIGHT(BO$3,4)),$DT$3:$EK$3,0)))</f>
        <v>#N/A</v>
      </c>
      <c r="BP192" s="127" t="e" cm="1">
        <f t="array" ref="BP192">IF($I$9=1,BP194,INDEX($DT194:$EK194,,MATCH(CONCATENATE("FY ",RIGHT(BP$3,4)),$DT$3:$EK$3,0)))</f>
        <v>#N/A</v>
      </c>
      <c r="BQ192" s="128" t="e" cm="1">
        <f t="array" ref="BQ192">IF($I$9=1,BQ194,INDEX($DT194:$EK194,,MATCH(CONCATENATE("FY ",RIGHT(BQ$3,4)),$DT$3:$EK$3,0)))</f>
        <v>#N/A</v>
      </c>
      <c r="BR192" s="126" t="e" cm="1">
        <f t="array" ref="BR192">IF($I$9=1,BR194,INDEX($DT194:$EK194,,MATCH(CONCATENATE("FY ",RIGHT(BR$3,4)),$DT$3:$EK$3,0)))</f>
        <v>#N/A</v>
      </c>
      <c r="BS192" s="127" t="e" cm="1">
        <f t="array" ref="BS192">IF($I$9=1,BS194,INDEX($DT194:$EK194,,MATCH(CONCATENATE("FY ",RIGHT(BS$3,4)),$DT$3:$EK$3,0)))</f>
        <v>#N/A</v>
      </c>
      <c r="BT192" s="127" t="e" cm="1">
        <f t="array" ref="BT192">IF($I$9=1,BT194,INDEX($DT194:$EK194,,MATCH(CONCATENATE("FY ",RIGHT(BT$3,4)),$DT$3:$EK$3,0)))</f>
        <v>#N/A</v>
      </c>
      <c r="BU192" s="128" t="e" cm="1">
        <f t="array" ref="BU192">IF($I$9=1,BU194,INDEX($DT194:$EK194,,MATCH(CONCATENATE("FY ",RIGHT(BU$3,4)),$DT$3:$EK$3,0)))</f>
        <v>#N/A</v>
      </c>
      <c r="BV192" s="126" t="e" cm="1">
        <f t="array" ref="BV192">IF($I$9=1,BV194,INDEX($DT194:$EK194,,MATCH(CONCATENATE("FY ",RIGHT(BV$3,4)),$DT$3:$EK$3,0)))</f>
        <v>#N/A</v>
      </c>
      <c r="BW192" s="127" t="e" cm="1">
        <f t="array" ref="BW192">IF($I$9=1,BW194,INDEX($DT194:$EK194,,MATCH(CONCATENATE("FY ",RIGHT(BW$3,4)),$DT$3:$EK$3,0)))</f>
        <v>#N/A</v>
      </c>
      <c r="BX192" s="127" t="e" cm="1">
        <f t="array" ref="BX192">IF($I$9=1,BX194,INDEX($DT194:$EK194,,MATCH(CONCATENATE("FY ",RIGHT(BX$3,4)),$DT$3:$EK$3,0)))</f>
        <v>#N/A</v>
      </c>
      <c r="BY192" s="128" t="e" cm="1">
        <f t="array" ref="BY192">IF($I$9=1,BY194,INDEX($DT194:$EK194,,MATCH(CONCATENATE("FY ",RIGHT(BY$3,4)),$DT$3:$EK$3,0)))</f>
        <v>#N/A</v>
      </c>
      <c r="BZ192" s="126" t="e" cm="1">
        <f t="array" ref="BZ192">IF($I$9=1,BZ194,INDEX($DT194:$EK194,,MATCH(CONCATENATE("FY ",RIGHT(BZ$3,4)),$DT$3:$EK$3,0)))</f>
        <v>#N/A</v>
      </c>
      <c r="CA192" s="127" t="e" cm="1">
        <f t="array" ref="CA192">IF($I$9=1,CA194,INDEX($DT194:$EK194,,MATCH(CONCATENATE("FY ",RIGHT(CA$3,4)),$DT$3:$EK$3,0)))</f>
        <v>#N/A</v>
      </c>
      <c r="CB192" s="127" t="e" cm="1">
        <f t="array" ref="CB192">IF($I$9=1,CB194,INDEX($DT194:$EK194,,MATCH(CONCATENATE("FY ",RIGHT(CB$3,4)),$DT$3:$EK$3,0)))</f>
        <v>#N/A</v>
      </c>
      <c r="CC192" s="128" t="e" cm="1">
        <f t="array" ref="CC192">IF($I$9=1,CC194,INDEX($DT194:$EK194,,MATCH(CONCATENATE("FY ",RIGHT(CC$3,4)),$DT$3:$EK$3,0)))</f>
        <v>#N/A</v>
      </c>
      <c r="CD192" s="126" t="e" cm="1">
        <f t="array" ref="CD192">IF($I$9=1,CD194,INDEX($DT194:$EK194,,MATCH(CONCATENATE("FY ",RIGHT(CD$3,4)),$DT$3:$EK$3,0)))</f>
        <v>#N/A</v>
      </c>
      <c r="CE192" s="127" t="e" cm="1">
        <f t="array" ref="CE192">IF($I$9=1,CE194,INDEX($DT194:$EK194,,MATCH(CONCATENATE("FY ",RIGHT(CE$3,4)),$DT$3:$EK$3,0)))</f>
        <v>#N/A</v>
      </c>
      <c r="CF192" s="127" t="e" cm="1">
        <f t="array" ref="CF192">IF($I$9=1,CF194,INDEX($DT194:$EK194,,MATCH(CONCATENATE("FY ",RIGHT(CF$3,4)),$DT$3:$EK$3,0)))</f>
        <v>#N/A</v>
      </c>
      <c r="CG192" s="128" t="e" cm="1">
        <f t="array" ref="CG192">IF($I$9=1,CG194,INDEX($DT194:$EK194,,MATCH(CONCATENATE("FY ",RIGHT(CG$3,4)),$DT$3:$EK$3,0)))</f>
        <v>#N/A</v>
      </c>
      <c r="CH192" s="126" t="e" cm="1">
        <f t="array" ref="CH192">IF($I$9=1,CH194,INDEX($DT194:$EK194,,MATCH(CONCATENATE("FY ",RIGHT(CH$3,4)),$DT$3:$EK$3,0)))</f>
        <v>#N/A</v>
      </c>
      <c r="CI192" s="127" t="e" cm="1">
        <f t="array" ref="CI192">IF($I$9=1,CI194,INDEX($DT194:$EK194,,MATCH(CONCATENATE("FY ",RIGHT(CI$3,4)),$DT$3:$EK$3,0)))</f>
        <v>#N/A</v>
      </c>
      <c r="CJ192" s="127" t="e" cm="1">
        <f t="array" ref="CJ192">IF($I$9=1,CJ194,INDEX($DT194:$EK194,,MATCH(CONCATENATE("FY ",RIGHT(CJ$3,4)),$DT$3:$EK$3,0)))</f>
        <v>#N/A</v>
      </c>
      <c r="CK192" s="128" t="e" cm="1">
        <f t="array" ref="CK192">IF($I$9=1,CK194,INDEX($DT194:$EK194,,MATCH(CONCATENATE("FY ",RIGHT(CK$3,4)),$DT$3:$EK$3,0)))</f>
        <v>#N/A</v>
      </c>
      <c r="CL192" s="126" t="e" cm="1">
        <f t="array" ref="CL192">IF($I$9=1,CL194,INDEX($DT194:$EK194,,MATCH(CONCATENATE("FY ",RIGHT(CL$3,4)),$DT$3:$EK$3,0)))</f>
        <v>#N/A</v>
      </c>
      <c r="CM192" s="127" t="e" cm="1">
        <f t="array" ref="CM192">IF($I$9=1,CM194,INDEX($DT194:$EK194,,MATCH(CONCATENATE("FY ",RIGHT(CM$3,4)),$DT$3:$EK$3,0)))</f>
        <v>#N/A</v>
      </c>
      <c r="CN192" s="127" t="e" cm="1">
        <f t="array" ref="CN192">IF($I$9=1,CN194,INDEX($DT194:$EK194,,MATCH(CONCATENATE("FY ",RIGHT(CN$3,4)),$DT$3:$EK$3,0)))</f>
        <v>#N/A</v>
      </c>
      <c r="CO192" s="128" t="e" cm="1">
        <f t="array" ref="CO192">IF($I$9=1,CO194,INDEX($DT194:$EK194,,MATCH(CONCATENATE("FY ",RIGHT(CO$3,4)),$DT$3:$EK$3,0)))</f>
        <v>#N/A</v>
      </c>
      <c r="CP192" s="126" t="e" cm="1">
        <f t="array" ref="CP192">IF($I$9=1,CP194,INDEX($DT194:$EK194,,MATCH(CONCATENATE("FY ",RIGHT(CP$3,4)),$DT$3:$EK$3,0)))</f>
        <v>#N/A</v>
      </c>
      <c r="CQ192" s="127" t="e" cm="1">
        <f t="array" ref="CQ192">IF($I$9=1,CQ194,INDEX($DT194:$EK194,,MATCH(CONCATENATE("FY ",RIGHT(CQ$3,4)),$DT$3:$EK$3,0)))</f>
        <v>#N/A</v>
      </c>
      <c r="CR192" s="127" t="e" cm="1">
        <f t="array" ref="CR192">IF($I$9=1,CR194,INDEX($DT194:$EK194,,MATCH(CONCATENATE("FY ",RIGHT(CR$3,4)),$DT$3:$EK$3,0)))</f>
        <v>#N/A</v>
      </c>
      <c r="CS192" s="128" t="e" cm="1">
        <f t="array" ref="CS192">IF($I$9=1,CS194,INDEX($DT194:$EK194,,MATCH(CONCATENATE("FY ",RIGHT(CS$3,4)),$DT$3:$EK$3,0)))</f>
        <v>#N/A</v>
      </c>
      <c r="CT192" s="126" t="e" cm="1">
        <f t="array" ref="CT192">IF($I$9=1,CT194,INDEX($DT194:$EK194,,MATCH(CONCATENATE("FY ",RIGHT(CT$3,4)),$DT$3:$EK$3,0)))</f>
        <v>#N/A</v>
      </c>
      <c r="CU192" s="127" t="e" cm="1">
        <f t="array" ref="CU192">IF($I$9=1,CU194,INDEX($DT194:$EK194,,MATCH(CONCATENATE("FY ",RIGHT(CU$3,4)),$DT$3:$EK$3,0)))</f>
        <v>#N/A</v>
      </c>
      <c r="CV192" s="127" t="e" cm="1">
        <f t="array" ref="CV192">IF($I$9=1,CV194,INDEX($DT194:$EK194,,MATCH(CONCATENATE("FY ",RIGHT(CV$3,4)),$DT$3:$EK$3,0)))</f>
        <v>#N/A</v>
      </c>
      <c r="CW192" s="128" t="e" cm="1">
        <f t="array" ref="CW192">IF($I$9=1,CW194,INDEX($DT194:$EK194,,MATCH(CONCATENATE("FY ",RIGHT(CW$3,4)),$DT$3:$EK$3,0)))</f>
        <v>#N/A</v>
      </c>
      <c r="CX192" s="126" t="e" cm="1">
        <f t="array" ref="CX192">IF($I$9=1,CX194,INDEX($DT194:$EK194,,MATCH(CONCATENATE("FY ",RIGHT(CX$3,4)),$DT$3:$EK$3,0)))</f>
        <v>#N/A</v>
      </c>
      <c r="CY192" s="127" t="e" cm="1">
        <f t="array" ref="CY192">IF($I$9=1,CY194,INDEX($DT194:$EK194,,MATCH(CONCATENATE("FY ",RIGHT(CY$3,4)),$DT$3:$EK$3,0)))</f>
        <v>#N/A</v>
      </c>
      <c r="CZ192" s="127" t="e" cm="1">
        <f t="array" ref="CZ192">IF($I$9=1,CZ194,INDEX($DT194:$EK194,,MATCH(CONCATENATE("FY ",RIGHT(CZ$3,4)),$DT$3:$EK$3,0)))</f>
        <v>#N/A</v>
      </c>
      <c r="DA192" s="128" t="e" cm="1">
        <f t="array" ref="DA192">IF($I$9=1,DA194,INDEX($DT194:$EK194,,MATCH(CONCATENATE("FY ",RIGHT(DA$3,4)),$DT$3:$EK$3,0)))</f>
        <v>#N/A</v>
      </c>
      <c r="DB192" s="126" t="e" cm="1">
        <f t="array" ref="DB192">IF($I$9=1,DB194,INDEX($DT194:$EK194,,MATCH(CONCATENATE("FY ",RIGHT(DB$3,4)),$DT$3:$EK$3,0)))</f>
        <v>#N/A</v>
      </c>
      <c r="DC192" s="127" t="e" cm="1">
        <f t="array" ref="DC192">IF($I$9=1,DC194,INDEX($DT194:$EK194,,MATCH(CONCATENATE("FY ",RIGHT(DC$3,4)),$DT$3:$EK$3,0)))</f>
        <v>#N/A</v>
      </c>
      <c r="DD192" s="127" t="e" cm="1">
        <f t="array" ref="DD192">IF($I$9=1,DD194,INDEX($DT194:$EK194,,MATCH(CONCATENATE("FY ",RIGHT(DD$3,4)),$DT$3:$EK$3,0)))</f>
        <v>#N/A</v>
      </c>
      <c r="DE192" s="128" t="e" cm="1">
        <f t="array" ref="DE192">IF($I$9=1,DE194,INDEX($DT194:$EK194,,MATCH(CONCATENATE("FY ",RIGHT(DE$3,4)),$DT$3:$EK$3,0)))</f>
        <v>#N/A</v>
      </c>
      <c r="DF192" s="126" t="e" cm="1">
        <f t="array" ref="DF192">IF($I$9=1,DF194,INDEX($DT194:$EK194,,MATCH(CONCATENATE("FY ",RIGHT(DF$3,4)),$DT$3:$EK$3,0)))</f>
        <v>#N/A</v>
      </c>
      <c r="DG192" s="127" t="e" cm="1">
        <f t="array" ref="DG192">IF($I$9=1,DG194,INDEX($DT194:$EK194,,MATCH(CONCATENATE("FY ",RIGHT(DG$3,4)),$DT$3:$EK$3,0)))</f>
        <v>#N/A</v>
      </c>
      <c r="DH192" s="127" t="e" cm="1">
        <f t="array" ref="DH192">IF($I$9=1,DH194,INDEX($DT194:$EK194,,MATCH(CONCATENATE("FY ",RIGHT(DH$3,4)),$DT$3:$EK$3,0)))</f>
        <v>#N/A</v>
      </c>
      <c r="DI192" s="128" t="e" cm="1">
        <f t="array" ref="DI192">IF($I$9=1,DI194,INDEX($DT194:$EK194,,MATCH(CONCATENATE("FY ",RIGHT(DI$3,4)),$DT$3:$EK$3,0)))</f>
        <v>#N/A</v>
      </c>
    </row>
    <row r="193" spans="1:141" outlineLevel="1" x14ac:dyDescent="0.25">
      <c r="A193" s="90"/>
      <c r="B193" s="90"/>
      <c r="C193" s="90"/>
      <c r="D193" s="90"/>
      <c r="F193" s="100"/>
      <c r="I193" s="101"/>
      <c r="J193" s="100"/>
      <c r="M193" s="101"/>
      <c r="N193" s="100"/>
      <c r="Q193" s="101"/>
      <c r="R193" s="100"/>
      <c r="U193" s="101"/>
      <c r="V193" s="100"/>
      <c r="Y193" s="101"/>
      <c r="Z193" s="100"/>
      <c r="AC193" s="101"/>
      <c r="AD193" s="100"/>
      <c r="AG193" s="101"/>
      <c r="AH193" s="100"/>
      <c r="AK193" s="101"/>
      <c r="AL193" s="100"/>
      <c r="AO193" s="101"/>
      <c r="AP193" s="100"/>
      <c r="AS193" s="101"/>
      <c r="AT193" s="100"/>
      <c r="AW193" s="101"/>
      <c r="AX193" s="100"/>
      <c r="BA193" s="101"/>
      <c r="BB193" s="100"/>
      <c r="BE193" s="101"/>
      <c r="BF193" s="100"/>
      <c r="BI193" s="101"/>
      <c r="BJ193" s="100"/>
      <c r="BM193" s="101"/>
      <c r="BN193" s="100"/>
      <c r="BQ193" s="101"/>
      <c r="BR193" s="100"/>
      <c r="BU193" s="101"/>
      <c r="BV193" s="100"/>
      <c r="BY193" s="101"/>
      <c r="BZ193" s="100"/>
      <c r="CC193" s="101"/>
      <c r="CD193" s="100"/>
      <c r="CG193" s="101"/>
      <c r="CH193" s="100"/>
      <c r="CK193" s="101"/>
      <c r="CL193" s="100"/>
      <c r="CO193" s="101"/>
      <c r="CP193" s="100"/>
      <c r="CS193" s="101"/>
      <c r="CT193" s="100"/>
      <c r="CW193" s="101"/>
      <c r="CX193" s="100"/>
      <c r="DA193" s="101"/>
      <c r="DB193" s="100"/>
      <c r="DE193" s="101"/>
      <c r="DF193" s="100"/>
      <c r="DI193" s="101"/>
    </row>
    <row r="194" spans="1:141" outlineLevel="1" x14ac:dyDescent="0.25">
      <c r="A194" s="90"/>
      <c r="B194" s="90"/>
      <c r="C194" s="90"/>
      <c r="D194" s="90"/>
      <c r="E194" t="str">
        <f>CONCATENATE(E190," scenario: ",$J$8)</f>
        <v>% revenue scenario: Default</v>
      </c>
      <c r="F194" s="100"/>
      <c r="I194" s="101"/>
      <c r="J194" s="100"/>
      <c r="M194" s="101"/>
      <c r="N194" s="100"/>
      <c r="Q194" s="101"/>
      <c r="R194" s="100"/>
      <c r="U194" s="101"/>
      <c r="V194" s="100"/>
      <c r="Y194" s="101"/>
      <c r="Z194" s="100"/>
      <c r="AC194" s="101"/>
      <c r="AD194" s="100"/>
      <c r="AG194" s="101"/>
      <c r="AH194" s="100"/>
      <c r="AK194" s="101"/>
      <c r="AL194" s="100"/>
      <c r="AO194" s="101"/>
      <c r="AP194" s="102">
        <f>CHOOSE($I$8,AP195,AP196,AP197,AP198,AP199)</f>
        <v>0</v>
      </c>
      <c r="AQ194" s="103">
        <f t="shared" ref="AQ194:DB194" si="540">CHOOSE($I$8,AQ195,AQ196,AQ197,AQ198,AQ199)</f>
        <v>0</v>
      </c>
      <c r="AR194" s="103">
        <f t="shared" si="540"/>
        <v>0</v>
      </c>
      <c r="AS194" s="104">
        <f t="shared" si="540"/>
        <v>0</v>
      </c>
      <c r="AT194" s="102">
        <f t="shared" si="540"/>
        <v>0</v>
      </c>
      <c r="AU194" s="103">
        <f t="shared" si="540"/>
        <v>0</v>
      </c>
      <c r="AV194" s="103">
        <f t="shared" si="540"/>
        <v>0</v>
      </c>
      <c r="AW194" s="104">
        <f t="shared" si="540"/>
        <v>0</v>
      </c>
      <c r="AX194" s="102">
        <f t="shared" si="540"/>
        <v>0</v>
      </c>
      <c r="AY194" s="103">
        <f t="shared" si="540"/>
        <v>0</v>
      </c>
      <c r="AZ194" s="103">
        <f t="shared" si="540"/>
        <v>0</v>
      </c>
      <c r="BA194" s="104">
        <f t="shared" si="540"/>
        <v>0</v>
      </c>
      <c r="BB194" s="102">
        <f t="shared" si="540"/>
        <v>0</v>
      </c>
      <c r="BC194" s="103">
        <f t="shared" si="540"/>
        <v>0</v>
      </c>
      <c r="BD194" s="103">
        <f t="shared" si="540"/>
        <v>0</v>
      </c>
      <c r="BE194" s="104">
        <f t="shared" si="540"/>
        <v>0</v>
      </c>
      <c r="BF194" s="102">
        <f t="shared" si="540"/>
        <v>0</v>
      </c>
      <c r="BG194" s="103">
        <f t="shared" si="540"/>
        <v>0</v>
      </c>
      <c r="BH194" s="103">
        <f t="shared" si="540"/>
        <v>0</v>
      </c>
      <c r="BI194" s="104">
        <f t="shared" si="540"/>
        <v>0</v>
      </c>
      <c r="BJ194" s="102">
        <f t="shared" si="540"/>
        <v>0</v>
      </c>
      <c r="BK194" s="103">
        <f t="shared" si="540"/>
        <v>0</v>
      </c>
      <c r="BL194" s="103">
        <f t="shared" si="540"/>
        <v>0</v>
      </c>
      <c r="BM194" s="104">
        <f t="shared" si="540"/>
        <v>0</v>
      </c>
      <c r="BN194" s="102">
        <f t="shared" si="540"/>
        <v>0</v>
      </c>
      <c r="BO194" s="103">
        <f t="shared" si="540"/>
        <v>0</v>
      </c>
      <c r="BP194" s="103">
        <f t="shared" si="540"/>
        <v>0</v>
      </c>
      <c r="BQ194" s="104">
        <f t="shared" si="540"/>
        <v>0</v>
      </c>
      <c r="BR194" s="102">
        <f t="shared" si="540"/>
        <v>0</v>
      </c>
      <c r="BS194" s="103">
        <f t="shared" si="540"/>
        <v>0</v>
      </c>
      <c r="BT194" s="103">
        <f t="shared" si="540"/>
        <v>0</v>
      </c>
      <c r="BU194" s="104">
        <f t="shared" si="540"/>
        <v>0</v>
      </c>
      <c r="BV194" s="102">
        <f t="shared" si="540"/>
        <v>0</v>
      </c>
      <c r="BW194" s="103">
        <f t="shared" si="540"/>
        <v>0</v>
      </c>
      <c r="BX194" s="103">
        <f t="shared" si="540"/>
        <v>0</v>
      </c>
      <c r="BY194" s="104">
        <f t="shared" si="540"/>
        <v>0</v>
      </c>
      <c r="BZ194" s="102">
        <f t="shared" si="540"/>
        <v>0</v>
      </c>
      <c r="CA194" s="103">
        <f t="shared" si="540"/>
        <v>0</v>
      </c>
      <c r="CB194" s="103">
        <f t="shared" si="540"/>
        <v>0</v>
      </c>
      <c r="CC194" s="104">
        <f t="shared" si="540"/>
        <v>0</v>
      </c>
      <c r="CD194" s="102">
        <f t="shared" si="540"/>
        <v>0</v>
      </c>
      <c r="CE194" s="103">
        <f t="shared" si="540"/>
        <v>0</v>
      </c>
      <c r="CF194" s="103">
        <f t="shared" si="540"/>
        <v>0</v>
      </c>
      <c r="CG194" s="104">
        <f t="shared" si="540"/>
        <v>0</v>
      </c>
      <c r="CH194" s="102">
        <f t="shared" si="540"/>
        <v>0</v>
      </c>
      <c r="CI194" s="103">
        <f t="shared" si="540"/>
        <v>0</v>
      </c>
      <c r="CJ194" s="103">
        <f t="shared" si="540"/>
        <v>0</v>
      </c>
      <c r="CK194" s="104">
        <f t="shared" si="540"/>
        <v>0</v>
      </c>
      <c r="CL194" s="102">
        <f t="shared" si="540"/>
        <v>0</v>
      </c>
      <c r="CM194" s="103">
        <f t="shared" si="540"/>
        <v>0</v>
      </c>
      <c r="CN194" s="103">
        <f t="shared" si="540"/>
        <v>0</v>
      </c>
      <c r="CO194" s="104">
        <f t="shared" si="540"/>
        <v>0</v>
      </c>
      <c r="CP194" s="102">
        <f t="shared" si="540"/>
        <v>0</v>
      </c>
      <c r="CQ194" s="103">
        <f t="shared" si="540"/>
        <v>0</v>
      </c>
      <c r="CR194" s="103">
        <f t="shared" si="540"/>
        <v>0</v>
      </c>
      <c r="CS194" s="104">
        <f t="shared" si="540"/>
        <v>0</v>
      </c>
      <c r="CT194" s="102">
        <f t="shared" si="540"/>
        <v>0</v>
      </c>
      <c r="CU194" s="103">
        <f t="shared" si="540"/>
        <v>0</v>
      </c>
      <c r="CV194" s="103">
        <f t="shared" si="540"/>
        <v>0</v>
      </c>
      <c r="CW194" s="104">
        <f t="shared" si="540"/>
        <v>0</v>
      </c>
      <c r="CX194" s="102">
        <f t="shared" si="540"/>
        <v>0</v>
      </c>
      <c r="CY194" s="103">
        <f t="shared" si="540"/>
        <v>0</v>
      </c>
      <c r="CZ194" s="103">
        <f t="shared" si="540"/>
        <v>0</v>
      </c>
      <c r="DA194" s="104">
        <f t="shared" si="540"/>
        <v>0</v>
      </c>
      <c r="DB194" s="102">
        <f t="shared" si="540"/>
        <v>0</v>
      </c>
      <c r="DC194" s="103">
        <f t="shared" ref="DC194:DI194" si="541">CHOOSE($I$8,DC195,DC196,DC197,DC198,DC199)</f>
        <v>0</v>
      </c>
      <c r="DD194" s="103">
        <f t="shared" si="541"/>
        <v>0</v>
      </c>
      <c r="DE194" s="104">
        <f t="shared" si="541"/>
        <v>0</v>
      </c>
      <c r="DF194" s="102">
        <f t="shared" si="541"/>
        <v>0</v>
      </c>
      <c r="DG194" s="103">
        <f t="shared" si="541"/>
        <v>0</v>
      </c>
      <c r="DH194" s="103">
        <f t="shared" si="541"/>
        <v>0</v>
      </c>
      <c r="DI194" s="104">
        <f t="shared" si="541"/>
        <v>0</v>
      </c>
      <c r="DT194" s="103" t="e">
        <f t="shared" ref="DT194:EK194" ca="1" si="542">CHOOSE($I$8,DT195,DT196,DT197,DT198,DT199)</f>
        <v>#DIV/0!</v>
      </c>
      <c r="DU194" s="103" t="e">
        <f t="shared" ca="1" si="542"/>
        <v>#DIV/0!</v>
      </c>
      <c r="DV194" s="103" t="e">
        <f t="shared" ca="1" si="542"/>
        <v>#DIV/0!</v>
      </c>
      <c r="DW194" s="103" t="e">
        <f t="shared" ca="1" si="542"/>
        <v>#DIV/0!</v>
      </c>
      <c r="DX194" s="103" t="e">
        <f t="shared" ca="1" si="542"/>
        <v>#DIV/0!</v>
      </c>
      <c r="DY194" s="103" t="e">
        <f t="shared" ca="1" si="542"/>
        <v>#DIV/0!</v>
      </c>
      <c r="DZ194" s="103" t="e">
        <f t="shared" ca="1" si="542"/>
        <v>#DIV/0!</v>
      </c>
      <c r="EA194" s="103" t="e">
        <f t="shared" ca="1" si="542"/>
        <v>#DIV/0!</v>
      </c>
      <c r="EB194" s="103" t="e">
        <f t="shared" ca="1" si="542"/>
        <v>#DIV/0!</v>
      </c>
      <c r="EC194" s="103" t="e">
        <f t="shared" ca="1" si="542"/>
        <v>#DIV/0!</v>
      </c>
      <c r="ED194" s="103" t="e">
        <f t="shared" ca="1" si="542"/>
        <v>#DIV/0!</v>
      </c>
      <c r="EE194" s="103" t="e">
        <f t="shared" ca="1" si="542"/>
        <v>#DIV/0!</v>
      </c>
      <c r="EF194" s="103" t="e">
        <f t="shared" ca="1" si="542"/>
        <v>#DIV/0!</v>
      </c>
      <c r="EG194" s="103" t="e">
        <f t="shared" ca="1" si="542"/>
        <v>#DIV/0!</v>
      </c>
      <c r="EH194" s="103" t="e">
        <f t="shared" ca="1" si="542"/>
        <v>#DIV/0!</v>
      </c>
      <c r="EI194" s="103" t="e">
        <f t="shared" ca="1" si="542"/>
        <v>#DIV/0!</v>
      </c>
      <c r="EJ194" s="103" t="e">
        <f t="shared" ca="1" si="542"/>
        <v>#DIV/0!</v>
      </c>
      <c r="EK194" s="103" t="e">
        <f t="shared" ca="1" si="542"/>
        <v>#DIV/0!</v>
      </c>
    </row>
    <row r="195" spans="1:141" outlineLevel="1" x14ac:dyDescent="0.25">
      <c r="A195" s="90"/>
      <c r="B195" s="90"/>
      <c r="C195" s="90"/>
      <c r="D195" s="90"/>
      <c r="E195" t="str">
        <f>CONCATENATE("- ", $N$6,":")</f>
        <v>- Base:</v>
      </c>
      <c r="F195" s="100"/>
      <c r="I195" s="101"/>
      <c r="J195" s="100"/>
      <c r="M195" s="101"/>
      <c r="N195" s="100"/>
      <c r="Q195" s="101"/>
      <c r="R195" s="100"/>
      <c r="U195" s="101"/>
      <c r="V195" s="100"/>
      <c r="Y195" s="101"/>
      <c r="Z195" s="100"/>
      <c r="AC195" s="101"/>
      <c r="AD195" s="100"/>
      <c r="AG195" s="101"/>
      <c r="AH195" s="100"/>
      <c r="AK195" s="101"/>
      <c r="AL195" s="100"/>
      <c r="AO195" s="101"/>
      <c r="AP195" s="123">
        <v>0</v>
      </c>
      <c r="AQ195" s="124">
        <v>0</v>
      </c>
      <c r="AR195" s="124">
        <v>0</v>
      </c>
      <c r="AS195" s="125">
        <v>0</v>
      </c>
      <c r="AT195" s="123">
        <v>0</v>
      </c>
      <c r="AU195" s="124">
        <v>0</v>
      </c>
      <c r="AV195" s="124">
        <v>0</v>
      </c>
      <c r="AW195" s="125">
        <v>0</v>
      </c>
      <c r="AX195" s="123">
        <v>0</v>
      </c>
      <c r="AY195" s="124">
        <v>0</v>
      </c>
      <c r="AZ195" s="124">
        <v>0</v>
      </c>
      <c r="BA195" s="125">
        <v>0</v>
      </c>
      <c r="BB195" s="123">
        <v>0</v>
      </c>
      <c r="BC195" s="124">
        <v>0</v>
      </c>
      <c r="BD195" s="124">
        <v>0</v>
      </c>
      <c r="BE195" s="125">
        <v>0</v>
      </c>
      <c r="BF195" s="123">
        <v>0</v>
      </c>
      <c r="BG195" s="124">
        <v>0</v>
      </c>
      <c r="BH195" s="124">
        <v>0</v>
      </c>
      <c r="BI195" s="125">
        <v>0</v>
      </c>
      <c r="BJ195" s="123">
        <v>0</v>
      </c>
      <c r="BK195" s="124">
        <v>0</v>
      </c>
      <c r="BL195" s="124">
        <v>0</v>
      </c>
      <c r="BM195" s="125">
        <v>0</v>
      </c>
      <c r="BN195" s="123">
        <v>0</v>
      </c>
      <c r="BO195" s="124">
        <v>0</v>
      </c>
      <c r="BP195" s="124">
        <v>0</v>
      </c>
      <c r="BQ195" s="125">
        <v>0</v>
      </c>
      <c r="BR195" s="123">
        <v>0</v>
      </c>
      <c r="BS195" s="124">
        <v>0</v>
      </c>
      <c r="BT195" s="124">
        <v>0</v>
      </c>
      <c r="BU195" s="125">
        <v>0</v>
      </c>
      <c r="BV195" s="123">
        <v>0</v>
      </c>
      <c r="BW195" s="124">
        <v>0</v>
      </c>
      <c r="BX195" s="124">
        <v>0</v>
      </c>
      <c r="BY195" s="125">
        <v>0</v>
      </c>
      <c r="BZ195" s="123">
        <v>0</v>
      </c>
      <c r="CA195" s="124">
        <v>0</v>
      </c>
      <c r="CB195" s="124">
        <v>0</v>
      </c>
      <c r="CC195" s="125">
        <v>0</v>
      </c>
      <c r="CD195" s="123">
        <v>0</v>
      </c>
      <c r="CE195" s="124">
        <v>0</v>
      </c>
      <c r="CF195" s="124">
        <v>0</v>
      </c>
      <c r="CG195" s="125">
        <v>0</v>
      </c>
      <c r="CH195" s="123">
        <v>0</v>
      </c>
      <c r="CI195" s="124">
        <v>0</v>
      </c>
      <c r="CJ195" s="124">
        <v>0</v>
      </c>
      <c r="CK195" s="125">
        <v>0</v>
      </c>
      <c r="CL195" s="123">
        <v>0</v>
      </c>
      <c r="CM195" s="124">
        <v>0</v>
      </c>
      <c r="CN195" s="124">
        <v>0</v>
      </c>
      <c r="CO195" s="125">
        <v>0</v>
      </c>
      <c r="CP195" s="123">
        <v>0</v>
      </c>
      <c r="CQ195" s="124">
        <v>0</v>
      </c>
      <c r="CR195" s="124">
        <v>0</v>
      </c>
      <c r="CS195" s="125">
        <v>0</v>
      </c>
      <c r="CT195" s="123">
        <v>0</v>
      </c>
      <c r="CU195" s="124">
        <v>0</v>
      </c>
      <c r="CV195" s="124">
        <v>0</v>
      </c>
      <c r="CW195" s="125">
        <v>0</v>
      </c>
      <c r="CX195" s="123">
        <v>0</v>
      </c>
      <c r="CY195" s="124">
        <v>0</v>
      </c>
      <c r="CZ195" s="124">
        <v>0</v>
      </c>
      <c r="DA195" s="125">
        <v>0</v>
      </c>
      <c r="DB195" s="123">
        <v>0</v>
      </c>
      <c r="DC195" s="124">
        <v>0</v>
      </c>
      <c r="DD195" s="124">
        <v>0</v>
      </c>
      <c r="DE195" s="125">
        <v>0</v>
      </c>
      <c r="DF195" s="123">
        <v>0</v>
      </c>
      <c r="DG195" s="124">
        <v>0</v>
      </c>
      <c r="DH195" s="124">
        <v>0</v>
      </c>
      <c r="DI195" s="125">
        <v>0</v>
      </c>
      <c r="DT195" s="124">
        <v>0</v>
      </c>
      <c r="DU195" s="124">
        <v>0</v>
      </c>
      <c r="DV195" s="124">
        <v>0</v>
      </c>
      <c r="DW195" s="124">
        <v>0</v>
      </c>
      <c r="DX195" s="124">
        <v>0</v>
      </c>
      <c r="DY195" s="124">
        <v>0</v>
      </c>
      <c r="DZ195" s="124">
        <v>0</v>
      </c>
      <c r="EA195" s="124">
        <v>0</v>
      </c>
      <c r="EB195" s="124">
        <v>0</v>
      </c>
      <c r="EC195" s="124">
        <v>0</v>
      </c>
      <c r="ED195" s="124">
        <v>0</v>
      </c>
      <c r="EE195" s="124">
        <v>0</v>
      </c>
      <c r="EF195" s="124">
        <v>0</v>
      </c>
      <c r="EG195" s="124">
        <v>0</v>
      </c>
      <c r="EH195" s="124">
        <v>0</v>
      </c>
      <c r="EI195" s="124">
        <v>0</v>
      </c>
      <c r="EJ195" s="124">
        <v>0</v>
      </c>
      <c r="EK195" s="124">
        <v>0</v>
      </c>
    </row>
    <row r="196" spans="1:141" outlineLevel="1" x14ac:dyDescent="0.25">
      <c r="A196" s="90"/>
      <c r="B196" s="90"/>
      <c r="C196" s="90"/>
      <c r="D196" s="90"/>
      <c r="E196" t="str">
        <f>CONCATENATE("- ", $N$7,":")</f>
        <v>- Upside:</v>
      </c>
      <c r="F196" s="100"/>
      <c r="I196" s="101"/>
      <c r="J196" s="100"/>
      <c r="M196" s="101"/>
      <c r="N196" s="100"/>
      <c r="Q196" s="101"/>
      <c r="R196" s="100"/>
      <c r="U196" s="101"/>
      <c r="V196" s="100"/>
      <c r="Y196" s="101"/>
      <c r="Z196" s="100"/>
      <c r="AC196" s="101"/>
      <c r="AD196" s="100"/>
      <c r="AG196" s="101"/>
      <c r="AH196" s="100"/>
      <c r="AK196" s="101"/>
      <c r="AL196" s="100"/>
      <c r="AO196" s="101"/>
      <c r="AP196" s="123">
        <v>0</v>
      </c>
      <c r="AQ196" s="124">
        <v>0</v>
      </c>
      <c r="AR196" s="124">
        <v>0</v>
      </c>
      <c r="AS196" s="125">
        <v>0</v>
      </c>
      <c r="AT196" s="123">
        <v>0</v>
      </c>
      <c r="AU196" s="124">
        <v>0</v>
      </c>
      <c r="AV196" s="124">
        <v>0</v>
      </c>
      <c r="AW196" s="125">
        <v>0</v>
      </c>
      <c r="AX196" s="123">
        <v>0</v>
      </c>
      <c r="AY196" s="124">
        <v>0</v>
      </c>
      <c r="AZ196" s="124">
        <v>0</v>
      </c>
      <c r="BA196" s="125">
        <v>0</v>
      </c>
      <c r="BB196" s="123">
        <v>0</v>
      </c>
      <c r="BC196" s="124">
        <v>0</v>
      </c>
      <c r="BD196" s="124">
        <v>0</v>
      </c>
      <c r="BE196" s="125">
        <v>0</v>
      </c>
      <c r="BF196" s="123">
        <v>0</v>
      </c>
      <c r="BG196" s="124">
        <v>0</v>
      </c>
      <c r="BH196" s="124">
        <v>0</v>
      </c>
      <c r="BI196" s="125">
        <v>0</v>
      </c>
      <c r="BJ196" s="123">
        <v>0</v>
      </c>
      <c r="BK196" s="124">
        <v>0</v>
      </c>
      <c r="BL196" s="124">
        <v>0</v>
      </c>
      <c r="BM196" s="125">
        <v>0</v>
      </c>
      <c r="BN196" s="123">
        <v>0</v>
      </c>
      <c r="BO196" s="124">
        <v>0</v>
      </c>
      <c r="BP196" s="124">
        <v>0</v>
      </c>
      <c r="BQ196" s="125">
        <v>0</v>
      </c>
      <c r="BR196" s="123">
        <v>0</v>
      </c>
      <c r="BS196" s="124">
        <v>0</v>
      </c>
      <c r="BT196" s="124">
        <v>0</v>
      </c>
      <c r="BU196" s="125">
        <v>0</v>
      </c>
      <c r="BV196" s="123">
        <v>0</v>
      </c>
      <c r="BW196" s="124">
        <v>0</v>
      </c>
      <c r="BX196" s="124">
        <v>0</v>
      </c>
      <c r="BY196" s="125">
        <v>0</v>
      </c>
      <c r="BZ196" s="123">
        <v>0</v>
      </c>
      <c r="CA196" s="124">
        <v>0</v>
      </c>
      <c r="CB196" s="124">
        <v>0</v>
      </c>
      <c r="CC196" s="125">
        <v>0</v>
      </c>
      <c r="CD196" s="123">
        <v>0</v>
      </c>
      <c r="CE196" s="124">
        <v>0</v>
      </c>
      <c r="CF196" s="124">
        <v>0</v>
      </c>
      <c r="CG196" s="125">
        <v>0</v>
      </c>
      <c r="CH196" s="123">
        <v>0</v>
      </c>
      <c r="CI196" s="124">
        <v>0</v>
      </c>
      <c r="CJ196" s="124">
        <v>0</v>
      </c>
      <c r="CK196" s="125">
        <v>0</v>
      </c>
      <c r="CL196" s="123">
        <v>0</v>
      </c>
      <c r="CM196" s="124">
        <v>0</v>
      </c>
      <c r="CN196" s="124">
        <v>0</v>
      </c>
      <c r="CO196" s="125">
        <v>0</v>
      </c>
      <c r="CP196" s="123">
        <v>0</v>
      </c>
      <c r="CQ196" s="124">
        <v>0</v>
      </c>
      <c r="CR196" s="124">
        <v>0</v>
      </c>
      <c r="CS196" s="125">
        <v>0</v>
      </c>
      <c r="CT196" s="123">
        <v>0</v>
      </c>
      <c r="CU196" s="124">
        <v>0</v>
      </c>
      <c r="CV196" s="124">
        <v>0</v>
      </c>
      <c r="CW196" s="125">
        <v>0</v>
      </c>
      <c r="CX196" s="123">
        <v>0</v>
      </c>
      <c r="CY196" s="124">
        <v>0</v>
      </c>
      <c r="CZ196" s="124">
        <v>0</v>
      </c>
      <c r="DA196" s="125">
        <v>0</v>
      </c>
      <c r="DB196" s="123">
        <v>0</v>
      </c>
      <c r="DC196" s="124">
        <v>0</v>
      </c>
      <c r="DD196" s="124">
        <v>0</v>
      </c>
      <c r="DE196" s="125">
        <v>0</v>
      </c>
      <c r="DF196" s="123">
        <v>0</v>
      </c>
      <c r="DG196" s="124">
        <v>0</v>
      </c>
      <c r="DH196" s="124">
        <v>0</v>
      </c>
      <c r="DI196" s="125">
        <v>0</v>
      </c>
      <c r="DT196" s="124">
        <v>0</v>
      </c>
      <c r="DU196" s="124">
        <v>0</v>
      </c>
      <c r="DV196" s="124">
        <v>0</v>
      </c>
      <c r="DW196" s="124">
        <v>0</v>
      </c>
      <c r="DX196" s="124">
        <v>0</v>
      </c>
      <c r="DY196" s="124">
        <v>0</v>
      </c>
      <c r="DZ196" s="124">
        <v>0</v>
      </c>
      <c r="EA196" s="124">
        <v>0</v>
      </c>
      <c r="EB196" s="124">
        <v>0</v>
      </c>
      <c r="EC196" s="124">
        <v>0</v>
      </c>
      <c r="ED196" s="124">
        <v>0</v>
      </c>
      <c r="EE196" s="124">
        <v>0</v>
      </c>
      <c r="EF196" s="124">
        <v>0</v>
      </c>
      <c r="EG196" s="124">
        <v>0</v>
      </c>
      <c r="EH196" s="124">
        <v>0</v>
      </c>
      <c r="EI196" s="124">
        <v>0</v>
      </c>
      <c r="EJ196" s="124">
        <v>0</v>
      </c>
      <c r="EK196" s="124">
        <v>0</v>
      </c>
    </row>
    <row r="197" spans="1:141" outlineLevel="1" x14ac:dyDescent="0.25">
      <c r="A197" s="90"/>
      <c r="B197" s="90"/>
      <c r="C197" s="90"/>
      <c r="D197" s="90"/>
      <c r="E197" t="str">
        <f>CONCATENATE("- ", $N$8,":")</f>
        <v>- Downside:</v>
      </c>
      <c r="F197" s="100"/>
      <c r="I197" s="101"/>
      <c r="J197" s="100"/>
      <c r="M197" s="101"/>
      <c r="N197" s="100"/>
      <c r="Q197" s="101"/>
      <c r="R197" s="100"/>
      <c r="U197" s="101"/>
      <c r="V197" s="100"/>
      <c r="Y197" s="101"/>
      <c r="Z197" s="100"/>
      <c r="AC197" s="101"/>
      <c r="AD197" s="100"/>
      <c r="AG197" s="101"/>
      <c r="AH197" s="100"/>
      <c r="AK197" s="101"/>
      <c r="AL197" s="100"/>
      <c r="AO197" s="101"/>
      <c r="AP197" s="123">
        <v>0</v>
      </c>
      <c r="AQ197" s="124">
        <v>0</v>
      </c>
      <c r="AR197" s="124">
        <v>0</v>
      </c>
      <c r="AS197" s="125">
        <v>0</v>
      </c>
      <c r="AT197" s="123">
        <v>0</v>
      </c>
      <c r="AU197" s="124">
        <v>0</v>
      </c>
      <c r="AV197" s="124">
        <v>0</v>
      </c>
      <c r="AW197" s="125">
        <v>0</v>
      </c>
      <c r="AX197" s="123">
        <v>0</v>
      </c>
      <c r="AY197" s="124">
        <v>0</v>
      </c>
      <c r="AZ197" s="124">
        <v>0</v>
      </c>
      <c r="BA197" s="125">
        <v>0</v>
      </c>
      <c r="BB197" s="123">
        <v>0</v>
      </c>
      <c r="BC197" s="124">
        <v>0</v>
      </c>
      <c r="BD197" s="124">
        <v>0</v>
      </c>
      <c r="BE197" s="125">
        <v>0</v>
      </c>
      <c r="BF197" s="123">
        <v>0</v>
      </c>
      <c r="BG197" s="124">
        <v>0</v>
      </c>
      <c r="BH197" s="124">
        <v>0</v>
      </c>
      <c r="BI197" s="125">
        <v>0</v>
      </c>
      <c r="BJ197" s="123">
        <v>0</v>
      </c>
      <c r="BK197" s="124">
        <v>0</v>
      </c>
      <c r="BL197" s="124">
        <v>0</v>
      </c>
      <c r="BM197" s="125">
        <v>0</v>
      </c>
      <c r="BN197" s="123">
        <v>0</v>
      </c>
      <c r="BO197" s="124">
        <v>0</v>
      </c>
      <c r="BP197" s="124">
        <v>0</v>
      </c>
      <c r="BQ197" s="125">
        <v>0</v>
      </c>
      <c r="BR197" s="123">
        <v>0</v>
      </c>
      <c r="BS197" s="124">
        <v>0</v>
      </c>
      <c r="BT197" s="124">
        <v>0</v>
      </c>
      <c r="BU197" s="125">
        <v>0</v>
      </c>
      <c r="BV197" s="123">
        <v>0</v>
      </c>
      <c r="BW197" s="124">
        <v>0</v>
      </c>
      <c r="BX197" s="124">
        <v>0</v>
      </c>
      <c r="BY197" s="125">
        <v>0</v>
      </c>
      <c r="BZ197" s="123">
        <v>0</v>
      </c>
      <c r="CA197" s="124">
        <v>0</v>
      </c>
      <c r="CB197" s="124">
        <v>0</v>
      </c>
      <c r="CC197" s="125">
        <v>0</v>
      </c>
      <c r="CD197" s="123">
        <v>0</v>
      </c>
      <c r="CE197" s="124">
        <v>0</v>
      </c>
      <c r="CF197" s="124">
        <v>0</v>
      </c>
      <c r="CG197" s="125">
        <v>0</v>
      </c>
      <c r="CH197" s="123">
        <v>0</v>
      </c>
      <c r="CI197" s="124">
        <v>0</v>
      </c>
      <c r="CJ197" s="124">
        <v>0</v>
      </c>
      <c r="CK197" s="125">
        <v>0</v>
      </c>
      <c r="CL197" s="123">
        <v>0</v>
      </c>
      <c r="CM197" s="124">
        <v>0</v>
      </c>
      <c r="CN197" s="124">
        <v>0</v>
      </c>
      <c r="CO197" s="125">
        <v>0</v>
      </c>
      <c r="CP197" s="123">
        <v>0</v>
      </c>
      <c r="CQ197" s="124">
        <v>0</v>
      </c>
      <c r="CR197" s="124">
        <v>0</v>
      </c>
      <c r="CS197" s="125">
        <v>0</v>
      </c>
      <c r="CT197" s="123">
        <v>0</v>
      </c>
      <c r="CU197" s="124">
        <v>0</v>
      </c>
      <c r="CV197" s="124">
        <v>0</v>
      </c>
      <c r="CW197" s="125">
        <v>0</v>
      </c>
      <c r="CX197" s="123">
        <v>0</v>
      </c>
      <c r="CY197" s="124">
        <v>0</v>
      </c>
      <c r="CZ197" s="124">
        <v>0</v>
      </c>
      <c r="DA197" s="125">
        <v>0</v>
      </c>
      <c r="DB197" s="123">
        <v>0</v>
      </c>
      <c r="DC197" s="124">
        <v>0</v>
      </c>
      <c r="DD197" s="124">
        <v>0</v>
      </c>
      <c r="DE197" s="125">
        <v>0</v>
      </c>
      <c r="DF197" s="123">
        <v>0</v>
      </c>
      <c r="DG197" s="124">
        <v>0</v>
      </c>
      <c r="DH197" s="124">
        <v>0</v>
      </c>
      <c r="DI197" s="125">
        <v>0</v>
      </c>
      <c r="DT197" s="124">
        <v>0</v>
      </c>
      <c r="DU197" s="124">
        <v>0</v>
      </c>
      <c r="DV197" s="124">
        <v>0</v>
      </c>
      <c r="DW197" s="124">
        <v>0</v>
      </c>
      <c r="DX197" s="124">
        <v>0</v>
      </c>
      <c r="DY197" s="124">
        <v>0</v>
      </c>
      <c r="DZ197" s="124">
        <v>0</v>
      </c>
      <c r="EA197" s="124">
        <v>0</v>
      </c>
      <c r="EB197" s="124">
        <v>0</v>
      </c>
      <c r="EC197" s="124">
        <v>0</v>
      </c>
      <c r="ED197" s="124">
        <v>0</v>
      </c>
      <c r="EE197" s="124">
        <v>0</v>
      </c>
      <c r="EF197" s="124">
        <v>0</v>
      </c>
      <c r="EG197" s="124">
        <v>0</v>
      </c>
      <c r="EH197" s="124">
        <v>0</v>
      </c>
      <c r="EI197" s="124">
        <v>0</v>
      </c>
      <c r="EJ197" s="124">
        <v>0</v>
      </c>
      <c r="EK197" s="124">
        <v>0</v>
      </c>
    </row>
    <row r="198" spans="1:141" outlineLevel="1" x14ac:dyDescent="0.25">
      <c r="A198" s="90"/>
      <c r="B198" s="90"/>
      <c r="C198" s="90"/>
      <c r="D198" s="90"/>
      <c r="E198" t="str">
        <f>CONCATENATE("- ", $N$9,":")</f>
        <v>- Management:</v>
      </c>
      <c r="F198" s="100"/>
      <c r="I198" s="101"/>
      <c r="J198" s="100"/>
      <c r="M198" s="101"/>
      <c r="N198" s="100"/>
      <c r="Q198" s="101"/>
      <c r="R198" s="100"/>
      <c r="U198" s="101"/>
      <c r="V198" s="100"/>
      <c r="Y198" s="101"/>
      <c r="Z198" s="100"/>
      <c r="AC198" s="101"/>
      <c r="AD198" s="100"/>
      <c r="AG198" s="101"/>
      <c r="AH198" s="100"/>
      <c r="AK198" s="101"/>
      <c r="AL198" s="100"/>
      <c r="AO198" s="101"/>
      <c r="AP198" s="123">
        <v>0</v>
      </c>
      <c r="AQ198" s="124">
        <v>0</v>
      </c>
      <c r="AR198" s="124">
        <v>0</v>
      </c>
      <c r="AS198" s="125">
        <v>0</v>
      </c>
      <c r="AT198" s="123">
        <v>0</v>
      </c>
      <c r="AU198" s="124">
        <v>0</v>
      </c>
      <c r="AV198" s="124">
        <v>0</v>
      </c>
      <c r="AW198" s="125">
        <v>0</v>
      </c>
      <c r="AX198" s="123">
        <v>0</v>
      </c>
      <c r="AY198" s="124">
        <v>0</v>
      </c>
      <c r="AZ198" s="124">
        <v>0</v>
      </c>
      <c r="BA198" s="125">
        <v>0</v>
      </c>
      <c r="BB198" s="123">
        <v>0</v>
      </c>
      <c r="BC198" s="124">
        <v>0</v>
      </c>
      <c r="BD198" s="124">
        <v>0</v>
      </c>
      <c r="BE198" s="125">
        <v>0</v>
      </c>
      <c r="BF198" s="123">
        <v>0</v>
      </c>
      <c r="BG198" s="124">
        <v>0</v>
      </c>
      <c r="BH198" s="124">
        <v>0</v>
      </c>
      <c r="BI198" s="125">
        <v>0</v>
      </c>
      <c r="BJ198" s="123">
        <v>0</v>
      </c>
      <c r="BK198" s="124">
        <v>0</v>
      </c>
      <c r="BL198" s="124">
        <v>0</v>
      </c>
      <c r="BM198" s="125">
        <v>0</v>
      </c>
      <c r="BN198" s="123">
        <v>0</v>
      </c>
      <c r="BO198" s="124">
        <v>0</v>
      </c>
      <c r="BP198" s="124">
        <v>0</v>
      </c>
      <c r="BQ198" s="125">
        <v>0</v>
      </c>
      <c r="BR198" s="123">
        <v>0</v>
      </c>
      <c r="BS198" s="124">
        <v>0</v>
      </c>
      <c r="BT198" s="124">
        <v>0</v>
      </c>
      <c r="BU198" s="125">
        <v>0</v>
      </c>
      <c r="BV198" s="123">
        <v>0</v>
      </c>
      <c r="BW198" s="124">
        <v>0</v>
      </c>
      <c r="BX198" s="124">
        <v>0</v>
      </c>
      <c r="BY198" s="125">
        <v>0</v>
      </c>
      <c r="BZ198" s="123">
        <v>0</v>
      </c>
      <c r="CA198" s="124">
        <v>0</v>
      </c>
      <c r="CB198" s="124">
        <v>0</v>
      </c>
      <c r="CC198" s="125">
        <v>0</v>
      </c>
      <c r="CD198" s="123">
        <v>0</v>
      </c>
      <c r="CE198" s="124">
        <v>0</v>
      </c>
      <c r="CF198" s="124">
        <v>0</v>
      </c>
      <c r="CG198" s="125">
        <v>0</v>
      </c>
      <c r="CH198" s="123">
        <v>0</v>
      </c>
      <c r="CI198" s="124">
        <v>0</v>
      </c>
      <c r="CJ198" s="124">
        <v>0</v>
      </c>
      <c r="CK198" s="125">
        <v>0</v>
      </c>
      <c r="CL198" s="123">
        <v>0</v>
      </c>
      <c r="CM198" s="124">
        <v>0</v>
      </c>
      <c r="CN198" s="124">
        <v>0</v>
      </c>
      <c r="CO198" s="125">
        <v>0</v>
      </c>
      <c r="CP198" s="123">
        <v>0</v>
      </c>
      <c r="CQ198" s="124">
        <v>0</v>
      </c>
      <c r="CR198" s="124">
        <v>0</v>
      </c>
      <c r="CS198" s="125">
        <v>0</v>
      </c>
      <c r="CT198" s="123">
        <v>0</v>
      </c>
      <c r="CU198" s="124">
        <v>0</v>
      </c>
      <c r="CV198" s="124">
        <v>0</v>
      </c>
      <c r="CW198" s="125">
        <v>0</v>
      </c>
      <c r="CX198" s="123">
        <v>0</v>
      </c>
      <c r="CY198" s="124">
        <v>0</v>
      </c>
      <c r="CZ198" s="124">
        <v>0</v>
      </c>
      <c r="DA198" s="125">
        <v>0</v>
      </c>
      <c r="DB198" s="123">
        <v>0</v>
      </c>
      <c r="DC198" s="124">
        <v>0</v>
      </c>
      <c r="DD198" s="124">
        <v>0</v>
      </c>
      <c r="DE198" s="125">
        <v>0</v>
      </c>
      <c r="DF198" s="123">
        <v>0</v>
      </c>
      <c r="DG198" s="124">
        <v>0</v>
      </c>
      <c r="DH198" s="124">
        <v>0</v>
      </c>
      <c r="DI198" s="125">
        <v>0</v>
      </c>
      <c r="DT198" s="124">
        <v>0</v>
      </c>
      <c r="DU198" s="124">
        <v>0</v>
      </c>
      <c r="DV198" s="124">
        <v>0</v>
      </c>
      <c r="DW198" s="124">
        <v>0</v>
      </c>
      <c r="DX198" s="124">
        <v>0</v>
      </c>
      <c r="DY198" s="124">
        <v>0</v>
      </c>
      <c r="DZ198" s="124">
        <v>0</v>
      </c>
      <c r="EA198" s="124">
        <v>0</v>
      </c>
      <c r="EB198" s="124">
        <v>0</v>
      </c>
      <c r="EC198" s="124">
        <v>0</v>
      </c>
      <c r="ED198" s="124">
        <v>0</v>
      </c>
      <c r="EE198" s="124">
        <v>0</v>
      </c>
      <c r="EF198" s="124">
        <v>0</v>
      </c>
      <c r="EG198" s="124">
        <v>0</v>
      </c>
      <c r="EH198" s="124">
        <v>0</v>
      </c>
      <c r="EI198" s="124">
        <v>0</v>
      </c>
      <c r="EJ198" s="124">
        <v>0</v>
      </c>
      <c r="EK198" s="124">
        <v>0</v>
      </c>
    </row>
    <row r="199" spans="1:141" outlineLevel="1" x14ac:dyDescent="0.25">
      <c r="A199" s="90"/>
      <c r="B199" s="90"/>
      <c r="C199" s="90"/>
      <c r="D199" s="90"/>
      <c r="E199" t="str">
        <f>CONCATENATE("- ", $N$10,":")</f>
        <v>- Default:</v>
      </c>
      <c r="F199" s="100"/>
      <c r="I199" s="101"/>
      <c r="J199" s="100"/>
      <c r="M199" s="101"/>
      <c r="N199" s="100"/>
      <c r="Q199" s="101"/>
      <c r="R199" s="100"/>
      <c r="U199" s="101"/>
      <c r="V199" s="100"/>
      <c r="Y199" s="101"/>
      <c r="Z199" s="100"/>
      <c r="AC199" s="101"/>
      <c r="AD199" s="100"/>
      <c r="AG199" s="101"/>
      <c r="AH199" s="100"/>
      <c r="AK199" s="101"/>
      <c r="AL199" s="100"/>
      <c r="AO199" s="101"/>
      <c r="AP199" s="123">
        <v>0</v>
      </c>
      <c r="AQ199" s="124">
        <v>0</v>
      </c>
      <c r="AR199" s="124">
        <v>0</v>
      </c>
      <c r="AS199" s="125">
        <v>0</v>
      </c>
      <c r="AT199" s="123">
        <v>0</v>
      </c>
      <c r="AU199" s="124">
        <v>0</v>
      </c>
      <c r="AV199" s="124">
        <v>0</v>
      </c>
      <c r="AW199" s="125">
        <v>0</v>
      </c>
      <c r="AX199" s="123">
        <v>0</v>
      </c>
      <c r="AY199" s="124">
        <v>0</v>
      </c>
      <c r="AZ199" s="124">
        <v>0</v>
      </c>
      <c r="BA199" s="125">
        <v>0</v>
      </c>
      <c r="BB199" s="123">
        <v>0</v>
      </c>
      <c r="BC199" s="124">
        <v>0</v>
      </c>
      <c r="BD199" s="124">
        <v>0</v>
      </c>
      <c r="BE199" s="125">
        <v>0</v>
      </c>
      <c r="BF199" s="123">
        <v>0</v>
      </c>
      <c r="BG199" s="124">
        <v>0</v>
      </c>
      <c r="BH199" s="124">
        <v>0</v>
      </c>
      <c r="BI199" s="125">
        <v>0</v>
      </c>
      <c r="BJ199" s="123">
        <v>0</v>
      </c>
      <c r="BK199" s="124">
        <v>0</v>
      </c>
      <c r="BL199" s="124">
        <v>0</v>
      </c>
      <c r="BM199" s="125">
        <v>0</v>
      </c>
      <c r="BN199" s="123">
        <v>0</v>
      </c>
      <c r="BO199" s="124">
        <v>0</v>
      </c>
      <c r="BP199" s="124">
        <v>0</v>
      </c>
      <c r="BQ199" s="125">
        <v>0</v>
      </c>
      <c r="BR199" s="123">
        <v>0</v>
      </c>
      <c r="BS199" s="124">
        <v>0</v>
      </c>
      <c r="BT199" s="124">
        <v>0</v>
      </c>
      <c r="BU199" s="125">
        <v>0</v>
      </c>
      <c r="BV199" s="123">
        <v>0</v>
      </c>
      <c r="BW199" s="124">
        <v>0</v>
      </c>
      <c r="BX199" s="124">
        <v>0</v>
      </c>
      <c r="BY199" s="125">
        <v>0</v>
      </c>
      <c r="BZ199" s="123">
        <v>0</v>
      </c>
      <c r="CA199" s="124">
        <v>0</v>
      </c>
      <c r="CB199" s="124">
        <v>0</v>
      </c>
      <c r="CC199" s="125">
        <v>0</v>
      </c>
      <c r="CD199" s="123">
        <v>0</v>
      </c>
      <c r="CE199" s="124">
        <v>0</v>
      </c>
      <c r="CF199" s="124">
        <v>0</v>
      </c>
      <c r="CG199" s="125">
        <v>0</v>
      </c>
      <c r="CH199" s="123">
        <v>0</v>
      </c>
      <c r="CI199" s="124">
        <v>0</v>
      </c>
      <c r="CJ199" s="124">
        <v>0</v>
      </c>
      <c r="CK199" s="125">
        <v>0</v>
      </c>
      <c r="CL199" s="123">
        <v>0</v>
      </c>
      <c r="CM199" s="124">
        <v>0</v>
      </c>
      <c r="CN199" s="124">
        <v>0</v>
      </c>
      <c r="CO199" s="125">
        <v>0</v>
      </c>
      <c r="CP199" s="123">
        <v>0</v>
      </c>
      <c r="CQ199" s="124">
        <v>0</v>
      </c>
      <c r="CR199" s="124">
        <v>0</v>
      </c>
      <c r="CS199" s="125">
        <v>0</v>
      </c>
      <c r="CT199" s="123">
        <v>0</v>
      </c>
      <c r="CU199" s="124">
        <v>0</v>
      </c>
      <c r="CV199" s="124">
        <v>0</v>
      </c>
      <c r="CW199" s="125">
        <v>0</v>
      </c>
      <c r="CX199" s="123">
        <v>0</v>
      </c>
      <c r="CY199" s="124">
        <v>0</v>
      </c>
      <c r="CZ199" s="124">
        <v>0</v>
      </c>
      <c r="DA199" s="125">
        <v>0</v>
      </c>
      <c r="DB199" s="123">
        <v>0</v>
      </c>
      <c r="DC199" s="124">
        <v>0</v>
      </c>
      <c r="DD199" s="124">
        <v>0</v>
      </c>
      <c r="DE199" s="125">
        <v>0</v>
      </c>
      <c r="DF199" s="123">
        <v>0</v>
      </c>
      <c r="DG199" s="124">
        <v>0</v>
      </c>
      <c r="DH199" s="124">
        <v>0</v>
      </c>
      <c r="DI199" s="125">
        <v>0</v>
      </c>
      <c r="DT199" s="124" t="e">
        <f ca="1">IF(DT$4="A",AVERAGE(DR181:DT181),AVERAGE(DQ181:DS181))</f>
        <v>#DIV/0!</v>
      </c>
      <c r="DU199" s="124" t="e">
        <f ca="1">IF(DU$4="A",AVERAGE(DS181:DU181),DT199)</f>
        <v>#DIV/0!</v>
      </c>
      <c r="DV199" s="124" t="e">
        <f t="shared" ref="DV199" ca="1" si="543">DU199</f>
        <v>#DIV/0!</v>
      </c>
      <c r="DW199" s="124" t="e">
        <f t="shared" ref="DW199" ca="1" si="544">DV199</f>
        <v>#DIV/0!</v>
      </c>
      <c r="DX199" s="124" t="e">
        <f t="shared" ref="DX199" ca="1" si="545">DW199</f>
        <v>#DIV/0!</v>
      </c>
      <c r="DY199" s="124" t="e">
        <f t="shared" ref="DY199" ca="1" si="546">DX199</f>
        <v>#DIV/0!</v>
      </c>
      <c r="DZ199" s="124" t="e">
        <f t="shared" ref="DZ199" ca="1" si="547">DY199</f>
        <v>#DIV/0!</v>
      </c>
      <c r="EA199" s="124" t="e">
        <f t="shared" ref="EA199" ca="1" si="548">DZ199</f>
        <v>#DIV/0!</v>
      </c>
      <c r="EB199" s="124" t="e">
        <f t="shared" ref="EB199" ca="1" si="549">EA199</f>
        <v>#DIV/0!</v>
      </c>
      <c r="EC199" s="124" t="e">
        <f t="shared" ref="EC199" ca="1" si="550">EB199</f>
        <v>#DIV/0!</v>
      </c>
      <c r="ED199" s="124" t="e">
        <f t="shared" ref="ED199" ca="1" si="551">EC199</f>
        <v>#DIV/0!</v>
      </c>
      <c r="EE199" s="124" t="e">
        <f t="shared" ref="EE199" ca="1" si="552">ED199</f>
        <v>#DIV/0!</v>
      </c>
      <c r="EF199" s="124" t="e">
        <f t="shared" ref="EF199" ca="1" si="553">EE199</f>
        <v>#DIV/0!</v>
      </c>
      <c r="EG199" s="124" t="e">
        <f t="shared" ref="EG199" ca="1" si="554">EF199</f>
        <v>#DIV/0!</v>
      </c>
      <c r="EH199" s="124" t="e">
        <f t="shared" ref="EH199" ca="1" si="555">EG199</f>
        <v>#DIV/0!</v>
      </c>
      <c r="EI199" s="124" t="e">
        <f t="shared" ref="EI199" ca="1" si="556">EH199</f>
        <v>#DIV/0!</v>
      </c>
      <c r="EJ199" s="124" t="e">
        <f t="shared" ref="EJ199" ca="1" si="557">EI199</f>
        <v>#DIV/0!</v>
      </c>
      <c r="EK199" s="124" t="e">
        <f t="shared" ref="EK199" ca="1" si="558">EJ199</f>
        <v>#DIV/0!</v>
      </c>
    </row>
    <row r="200" spans="1:141" outlineLevel="1" x14ac:dyDescent="0.25">
      <c r="A200" s="129"/>
      <c r="B200" s="129"/>
      <c r="C200" s="129"/>
      <c r="D200" s="129"/>
      <c r="E200" s="122"/>
      <c r="F200" s="130"/>
      <c r="G200" s="122"/>
      <c r="H200" s="122"/>
      <c r="I200" s="122"/>
      <c r="J200" s="130"/>
      <c r="K200" s="122"/>
      <c r="L200" s="122"/>
      <c r="M200" s="122"/>
      <c r="N200" s="130"/>
      <c r="O200" s="122"/>
      <c r="P200" s="122"/>
      <c r="Q200" s="122"/>
      <c r="R200" s="130"/>
      <c r="S200" s="122"/>
      <c r="T200" s="122"/>
      <c r="U200" s="122"/>
      <c r="V200" s="130"/>
      <c r="W200" s="122"/>
      <c r="X200" s="122"/>
      <c r="Y200" s="122"/>
      <c r="Z200" s="130"/>
      <c r="AA200" s="122"/>
      <c r="AB200" s="122"/>
      <c r="AC200" s="122"/>
      <c r="AD200" s="130"/>
      <c r="AE200" s="122"/>
      <c r="AF200" s="122"/>
      <c r="AG200" s="122"/>
      <c r="AH200" s="130"/>
      <c r="AI200" s="122"/>
      <c r="AJ200" s="122"/>
      <c r="AK200" s="122"/>
      <c r="AL200" s="130"/>
      <c r="AM200" s="122"/>
      <c r="AN200" s="122"/>
      <c r="AO200" s="122"/>
      <c r="AP200" s="130"/>
      <c r="AQ200" s="122"/>
      <c r="AR200" s="122"/>
      <c r="AS200" s="122"/>
      <c r="AT200" s="130"/>
      <c r="AU200" s="122"/>
      <c r="AV200" s="122"/>
      <c r="AW200" s="122"/>
      <c r="AX200" s="130"/>
      <c r="AY200" s="122"/>
      <c r="AZ200" s="122"/>
      <c r="BA200" s="122"/>
      <c r="BB200" s="130"/>
      <c r="BC200" s="122"/>
      <c r="BD200" s="122"/>
      <c r="BE200" s="122"/>
      <c r="BF200" s="130"/>
      <c r="BG200" s="122"/>
      <c r="BH200" s="122"/>
      <c r="BI200" s="122"/>
      <c r="BJ200" s="130"/>
      <c r="BK200" s="122"/>
      <c r="BL200" s="122"/>
      <c r="BM200" s="122"/>
      <c r="BN200" s="130"/>
      <c r="BO200" s="122"/>
      <c r="BP200" s="122"/>
      <c r="BQ200" s="122"/>
      <c r="BR200" s="130"/>
      <c r="BS200" s="122"/>
      <c r="BT200" s="122"/>
      <c r="BU200" s="122"/>
      <c r="BV200" s="130"/>
      <c r="BW200" s="122"/>
      <c r="BX200" s="122"/>
      <c r="BY200" s="122"/>
      <c r="BZ200" s="130"/>
      <c r="CA200" s="122"/>
      <c r="CB200" s="122"/>
      <c r="CC200" s="122"/>
      <c r="CD200" s="130"/>
      <c r="CE200" s="122"/>
      <c r="CF200" s="122"/>
      <c r="CG200" s="122"/>
      <c r="CH200" s="130"/>
      <c r="CI200" s="122"/>
      <c r="CJ200" s="122"/>
      <c r="CK200" s="122"/>
      <c r="CL200" s="130"/>
      <c r="CM200" s="122"/>
      <c r="CN200" s="122"/>
      <c r="CO200" s="122"/>
      <c r="CP200" s="130"/>
      <c r="CQ200" s="122"/>
      <c r="CR200" s="122"/>
      <c r="CS200" s="122"/>
      <c r="CT200" s="130"/>
      <c r="CU200" s="122"/>
      <c r="CV200" s="122"/>
      <c r="CW200" s="122"/>
      <c r="CX200" s="130"/>
      <c r="CY200" s="122"/>
      <c r="CZ200" s="122"/>
      <c r="DA200" s="122"/>
      <c r="DB200" s="130"/>
      <c r="DC200" s="122"/>
      <c r="DD200" s="122"/>
      <c r="DE200" s="122"/>
      <c r="DF200" s="130"/>
      <c r="DG200" s="122"/>
      <c r="DH200" s="122"/>
      <c r="DI200" s="131"/>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2"/>
      <c r="EI200" s="122"/>
      <c r="EJ200" s="122"/>
      <c r="EK200" s="122"/>
    </row>
    <row r="201" spans="1:141" outlineLevel="1" x14ac:dyDescent="0.25">
      <c r="A201" s="90"/>
      <c r="B201" s="90"/>
      <c r="C201" s="90"/>
      <c r="D201" s="90"/>
      <c r="F201" s="100"/>
      <c r="I201" s="101"/>
      <c r="J201" s="100"/>
      <c r="M201" s="101"/>
      <c r="N201" s="100"/>
      <c r="Q201" s="101"/>
      <c r="R201" s="100"/>
      <c r="U201" s="101"/>
      <c r="V201" s="100"/>
      <c r="Y201" s="101"/>
      <c r="Z201" s="100"/>
      <c r="AC201" s="101"/>
      <c r="AD201" s="100"/>
      <c r="AG201" s="101"/>
      <c r="AH201" s="100"/>
      <c r="AK201" s="101"/>
      <c r="AL201" s="100"/>
      <c r="AO201" s="101"/>
      <c r="AP201" s="100"/>
      <c r="AS201" s="101"/>
      <c r="AT201" s="100"/>
      <c r="AW201" s="101"/>
      <c r="AX201" s="100"/>
      <c r="BA201" s="101"/>
      <c r="BB201" s="100"/>
      <c r="BE201" s="101"/>
      <c r="BF201" s="100"/>
      <c r="BI201" s="101"/>
      <c r="BJ201" s="100"/>
      <c r="BM201" s="101"/>
      <c r="BN201" s="100"/>
      <c r="BQ201" s="101"/>
      <c r="BR201" s="100"/>
      <c r="BU201" s="101"/>
      <c r="BV201" s="100"/>
      <c r="BY201" s="101"/>
      <c r="BZ201" s="100"/>
      <c r="CC201" s="101"/>
      <c r="CD201" s="100"/>
      <c r="CG201" s="101"/>
      <c r="CH201" s="100"/>
      <c r="CK201" s="101"/>
      <c r="CL201" s="100"/>
      <c r="CO201" s="101"/>
      <c r="CP201" s="100"/>
      <c r="CS201" s="101"/>
      <c r="CT201" s="100"/>
      <c r="CW201" s="101"/>
      <c r="CX201" s="100"/>
      <c r="DA201" s="101"/>
      <c r="DB201" s="100"/>
      <c r="DE201" s="101"/>
      <c r="DF201" s="100"/>
      <c r="DI201" s="101"/>
    </row>
    <row r="202" spans="1:141" outlineLevel="1" x14ac:dyDescent="0.25">
      <c r="A202" s="90"/>
      <c r="B202" s="90"/>
      <c r="C202" s="111"/>
      <c r="D202" s="90"/>
      <c r="E202" s="132" t="s">
        <v>319</v>
      </c>
      <c r="F202" s="105" t="str">
        <f t="shared" ref="F202:BQ202" ca="1" si="559">IF(ISNUMBER(F207),F207+IF($I$7=1,F205,0),IF(ISNUMBER(F209),F209+IF($I$7=1,F205,0),""))</f>
        <v/>
      </c>
      <c r="G202" s="106" t="str">
        <f t="shared" ca="1" si="559"/>
        <v/>
      </c>
      <c r="H202" s="106" t="str">
        <f t="shared" ca="1" si="559"/>
        <v/>
      </c>
      <c r="I202" s="107" t="str">
        <f t="shared" ca="1" si="559"/>
        <v/>
      </c>
      <c r="J202" s="105" t="str">
        <f t="shared" ca="1" si="559"/>
        <v/>
      </c>
      <c r="K202" s="106" t="str">
        <f t="shared" ca="1" si="559"/>
        <v/>
      </c>
      <c r="L202" s="106" t="str">
        <f t="shared" ca="1" si="559"/>
        <v/>
      </c>
      <c r="M202" s="107" t="str">
        <f t="shared" ca="1" si="559"/>
        <v/>
      </c>
      <c r="N202" s="105" t="str">
        <f t="shared" ca="1" si="559"/>
        <v/>
      </c>
      <c r="O202" s="106" t="str">
        <f t="shared" ca="1" si="559"/>
        <v/>
      </c>
      <c r="P202" s="106" t="str">
        <f t="shared" ca="1" si="559"/>
        <v/>
      </c>
      <c r="Q202" s="107" t="str">
        <f t="shared" ca="1" si="559"/>
        <v/>
      </c>
      <c r="R202" s="105" t="str">
        <f t="shared" ca="1" si="559"/>
        <v/>
      </c>
      <c r="S202" s="106" t="str">
        <f t="shared" ca="1" si="559"/>
        <v/>
      </c>
      <c r="T202" s="106" t="str">
        <f t="shared" ca="1" si="559"/>
        <v/>
      </c>
      <c r="U202" s="107" t="str">
        <f t="shared" ca="1" si="559"/>
        <v/>
      </c>
      <c r="V202" s="105" t="str">
        <f t="shared" ca="1" si="559"/>
        <v/>
      </c>
      <c r="W202" s="106" t="str">
        <f t="shared" ca="1" si="559"/>
        <v/>
      </c>
      <c r="X202" s="106" t="str">
        <f t="shared" ca="1" si="559"/>
        <v/>
      </c>
      <c r="Y202" s="107" t="str">
        <f t="shared" ca="1" si="559"/>
        <v/>
      </c>
      <c r="Z202" s="105" t="str">
        <f t="shared" ca="1" si="559"/>
        <v/>
      </c>
      <c r="AA202" s="106" t="str">
        <f t="shared" ca="1" si="559"/>
        <v/>
      </c>
      <c r="AB202" s="106" t="str">
        <f t="shared" ca="1" si="559"/>
        <v/>
      </c>
      <c r="AC202" s="107" t="str">
        <f t="shared" ca="1" si="559"/>
        <v/>
      </c>
      <c r="AD202" s="105" t="str">
        <f t="shared" ca="1" si="559"/>
        <v/>
      </c>
      <c r="AE202" s="106" t="str">
        <f t="shared" ca="1" si="559"/>
        <v/>
      </c>
      <c r="AF202" s="106" t="str">
        <f t="shared" ca="1" si="559"/>
        <v/>
      </c>
      <c r="AG202" s="107" t="str">
        <f t="shared" ca="1" si="559"/>
        <v/>
      </c>
      <c r="AH202" s="105" t="str">
        <f t="shared" ca="1" si="559"/>
        <v/>
      </c>
      <c r="AI202" s="106" t="str">
        <f t="shared" ca="1" si="559"/>
        <v/>
      </c>
      <c r="AJ202" s="106" t="str">
        <f t="shared" ca="1" si="559"/>
        <v/>
      </c>
      <c r="AK202" s="107" t="str">
        <f t="shared" ca="1" si="559"/>
        <v/>
      </c>
      <c r="AL202" s="105" t="str">
        <f t="shared" ca="1" si="559"/>
        <v/>
      </c>
      <c r="AM202" s="106" t="str">
        <f t="shared" ca="1" si="559"/>
        <v/>
      </c>
      <c r="AN202" s="106" t="str">
        <f t="shared" ca="1" si="559"/>
        <v/>
      </c>
      <c r="AO202" s="107" t="str">
        <f t="shared" ca="1" si="559"/>
        <v/>
      </c>
      <c r="AP202" s="105" t="str">
        <f t="shared" ca="1" si="559"/>
        <v/>
      </c>
      <c r="AQ202" s="106" t="str">
        <f t="shared" ca="1" si="559"/>
        <v/>
      </c>
      <c r="AR202" s="106" t="str">
        <f t="shared" ca="1" si="559"/>
        <v/>
      </c>
      <c r="AS202" s="107" t="str">
        <f t="shared" ca="1" si="559"/>
        <v/>
      </c>
      <c r="AT202" s="105" t="str">
        <f t="shared" ca="1" si="559"/>
        <v/>
      </c>
      <c r="AU202" s="106" t="str">
        <f t="shared" ca="1" si="559"/>
        <v/>
      </c>
      <c r="AV202" s="106" t="str">
        <f t="shared" ca="1" si="559"/>
        <v/>
      </c>
      <c r="AW202" s="107" t="str">
        <f t="shared" ca="1" si="559"/>
        <v/>
      </c>
      <c r="AX202" s="105" t="str">
        <f t="shared" ca="1" si="559"/>
        <v/>
      </c>
      <c r="AY202" s="106" t="str">
        <f t="shared" ca="1" si="559"/>
        <v/>
      </c>
      <c r="AZ202" s="106" t="str">
        <f t="shared" ca="1" si="559"/>
        <v/>
      </c>
      <c r="BA202" s="107" t="str">
        <f t="shared" ca="1" si="559"/>
        <v/>
      </c>
      <c r="BB202" s="105" t="str">
        <f t="shared" ca="1" si="559"/>
        <v/>
      </c>
      <c r="BC202" s="106" t="str">
        <f t="shared" ca="1" si="559"/>
        <v/>
      </c>
      <c r="BD202" s="106" t="str">
        <f t="shared" ca="1" si="559"/>
        <v/>
      </c>
      <c r="BE202" s="107" t="str">
        <f t="shared" ca="1" si="559"/>
        <v/>
      </c>
      <c r="BF202" s="105" t="str">
        <f t="shared" ca="1" si="559"/>
        <v/>
      </c>
      <c r="BG202" s="106" t="str">
        <f t="shared" ca="1" si="559"/>
        <v/>
      </c>
      <c r="BH202" s="106" t="str">
        <f t="shared" ca="1" si="559"/>
        <v/>
      </c>
      <c r="BI202" s="107" t="str">
        <f t="shared" ca="1" si="559"/>
        <v/>
      </c>
      <c r="BJ202" s="105" t="str">
        <f t="shared" ca="1" si="559"/>
        <v/>
      </c>
      <c r="BK202" s="106" t="str">
        <f t="shared" ca="1" si="559"/>
        <v/>
      </c>
      <c r="BL202" s="106" t="str">
        <f t="shared" ca="1" si="559"/>
        <v/>
      </c>
      <c r="BM202" s="107" t="str">
        <f t="shared" ca="1" si="559"/>
        <v/>
      </c>
      <c r="BN202" s="105" t="str">
        <f t="shared" ca="1" si="559"/>
        <v/>
      </c>
      <c r="BO202" s="106" t="str">
        <f t="shared" ca="1" si="559"/>
        <v/>
      </c>
      <c r="BP202" s="106" t="str">
        <f t="shared" ca="1" si="559"/>
        <v/>
      </c>
      <c r="BQ202" s="107" t="str">
        <f t="shared" ca="1" si="559"/>
        <v/>
      </c>
      <c r="BR202" s="105" t="str">
        <f t="shared" ref="BR202:DI202" ca="1" si="560">IF(ISNUMBER(BR207),BR207+IF($I$7=1,BR205,0),IF(ISNUMBER(BR209),BR209+IF($I$7=1,BR205,0),""))</f>
        <v/>
      </c>
      <c r="BS202" s="106" t="str">
        <f t="shared" ca="1" si="560"/>
        <v/>
      </c>
      <c r="BT202" s="106" t="str">
        <f t="shared" ca="1" si="560"/>
        <v/>
      </c>
      <c r="BU202" s="107" t="str">
        <f t="shared" ca="1" si="560"/>
        <v/>
      </c>
      <c r="BV202" s="105" t="str">
        <f t="shared" ca="1" si="560"/>
        <v/>
      </c>
      <c r="BW202" s="106" t="str">
        <f t="shared" ca="1" si="560"/>
        <v/>
      </c>
      <c r="BX202" s="106" t="str">
        <f t="shared" ca="1" si="560"/>
        <v/>
      </c>
      <c r="BY202" s="107" t="str">
        <f t="shared" ca="1" si="560"/>
        <v/>
      </c>
      <c r="BZ202" s="105" t="str">
        <f t="shared" ca="1" si="560"/>
        <v/>
      </c>
      <c r="CA202" s="106" t="str">
        <f t="shared" ca="1" si="560"/>
        <v/>
      </c>
      <c r="CB202" s="106" t="str">
        <f t="shared" ca="1" si="560"/>
        <v/>
      </c>
      <c r="CC202" s="107" t="str">
        <f t="shared" ca="1" si="560"/>
        <v/>
      </c>
      <c r="CD202" s="105" t="str">
        <f t="shared" ca="1" si="560"/>
        <v/>
      </c>
      <c r="CE202" s="106" t="str">
        <f t="shared" ca="1" si="560"/>
        <v/>
      </c>
      <c r="CF202" s="106" t="str">
        <f t="shared" ca="1" si="560"/>
        <v/>
      </c>
      <c r="CG202" s="107" t="str">
        <f t="shared" ca="1" si="560"/>
        <v/>
      </c>
      <c r="CH202" s="105" t="str">
        <f t="shared" ca="1" si="560"/>
        <v/>
      </c>
      <c r="CI202" s="106" t="str">
        <f t="shared" ca="1" si="560"/>
        <v/>
      </c>
      <c r="CJ202" s="106" t="str">
        <f t="shared" ca="1" si="560"/>
        <v/>
      </c>
      <c r="CK202" s="107" t="str">
        <f t="shared" ca="1" si="560"/>
        <v/>
      </c>
      <c r="CL202" s="105" t="str">
        <f t="shared" ca="1" si="560"/>
        <v/>
      </c>
      <c r="CM202" s="106" t="str">
        <f t="shared" ca="1" si="560"/>
        <v/>
      </c>
      <c r="CN202" s="106" t="str">
        <f t="shared" ca="1" si="560"/>
        <v/>
      </c>
      <c r="CO202" s="107" t="str">
        <f t="shared" ca="1" si="560"/>
        <v/>
      </c>
      <c r="CP202" s="105" t="str">
        <f t="shared" ca="1" si="560"/>
        <v/>
      </c>
      <c r="CQ202" s="106" t="str">
        <f t="shared" ca="1" si="560"/>
        <v/>
      </c>
      <c r="CR202" s="106" t="str">
        <f t="shared" ca="1" si="560"/>
        <v/>
      </c>
      <c r="CS202" s="107" t="str">
        <f t="shared" ca="1" si="560"/>
        <v/>
      </c>
      <c r="CT202" s="105" t="str">
        <f t="shared" ca="1" si="560"/>
        <v/>
      </c>
      <c r="CU202" s="106" t="str">
        <f t="shared" ca="1" si="560"/>
        <v/>
      </c>
      <c r="CV202" s="106" t="str">
        <f t="shared" ca="1" si="560"/>
        <v/>
      </c>
      <c r="CW202" s="107" t="str">
        <f t="shared" ca="1" si="560"/>
        <v/>
      </c>
      <c r="CX202" s="105" t="str">
        <f t="shared" ca="1" si="560"/>
        <v/>
      </c>
      <c r="CY202" s="106" t="str">
        <f t="shared" ca="1" si="560"/>
        <v/>
      </c>
      <c r="CZ202" s="106" t="str">
        <f t="shared" ca="1" si="560"/>
        <v/>
      </c>
      <c r="DA202" s="107" t="str">
        <f t="shared" ca="1" si="560"/>
        <v/>
      </c>
      <c r="DB202" s="105" t="str">
        <f t="shared" ca="1" si="560"/>
        <v/>
      </c>
      <c r="DC202" s="106" t="str">
        <f t="shared" ca="1" si="560"/>
        <v/>
      </c>
      <c r="DD202" s="106" t="str">
        <f t="shared" ca="1" si="560"/>
        <v/>
      </c>
      <c r="DE202" s="107" t="str">
        <f t="shared" ca="1" si="560"/>
        <v/>
      </c>
      <c r="DF202" s="105" t="str">
        <f t="shared" ca="1" si="560"/>
        <v/>
      </c>
      <c r="DG202" s="106" t="str">
        <f t="shared" ca="1" si="560"/>
        <v/>
      </c>
      <c r="DH202" s="106" t="str">
        <f t="shared" ca="1" si="560"/>
        <v/>
      </c>
      <c r="DI202" s="107" t="str">
        <f t="shared" ca="1" si="560"/>
        <v/>
      </c>
      <c r="DK202" s="106">
        <f t="shared" ref="DK202:EK202" ca="1" si="561">SUM(OFFSET($E202,,MATCH(DK$3,$F$5:$DI$5,0),,4))</f>
        <v>0</v>
      </c>
      <c r="DL202" s="106" t="e">
        <f t="shared" ca="1" si="561"/>
        <v>#N/A</v>
      </c>
      <c r="DM202" s="106" t="e">
        <f t="shared" ca="1" si="561"/>
        <v>#VALUE!</v>
      </c>
      <c r="DN202" s="106" t="e">
        <f t="shared" ca="1" si="561"/>
        <v>#VALUE!</v>
      </c>
      <c r="DO202" s="106" t="e">
        <f t="shared" ca="1" si="561"/>
        <v>#VALUE!</v>
      </c>
      <c r="DP202" s="106" t="e">
        <f t="shared" ca="1" si="561"/>
        <v>#VALUE!</v>
      </c>
      <c r="DQ202" s="106" t="e">
        <f t="shared" ca="1" si="561"/>
        <v>#VALUE!</v>
      </c>
      <c r="DR202" s="106" t="e">
        <f t="shared" ca="1" si="561"/>
        <v>#VALUE!</v>
      </c>
      <c r="DS202" s="106" t="e">
        <f t="shared" ca="1" si="561"/>
        <v>#VALUE!</v>
      </c>
      <c r="DT202" s="106" t="e">
        <f t="shared" ca="1" si="561"/>
        <v>#VALUE!</v>
      </c>
      <c r="DU202" s="106" t="e">
        <f t="shared" ca="1" si="561"/>
        <v>#VALUE!</v>
      </c>
      <c r="DV202" s="106" t="e">
        <f t="shared" ca="1" si="561"/>
        <v>#VALUE!</v>
      </c>
      <c r="DW202" s="106" t="e">
        <f t="shared" ca="1" si="561"/>
        <v>#VALUE!</v>
      </c>
      <c r="DX202" s="106" t="e">
        <f t="shared" ca="1" si="561"/>
        <v>#VALUE!</v>
      </c>
      <c r="DY202" s="106" t="e">
        <f t="shared" ca="1" si="561"/>
        <v>#VALUE!</v>
      </c>
      <c r="DZ202" s="106" t="e">
        <f t="shared" ca="1" si="561"/>
        <v>#VALUE!</v>
      </c>
      <c r="EA202" s="106" t="e">
        <f t="shared" ca="1" si="561"/>
        <v>#VALUE!</v>
      </c>
      <c r="EB202" s="106" t="e">
        <f t="shared" ca="1" si="561"/>
        <v>#VALUE!</v>
      </c>
      <c r="EC202" s="106" t="e">
        <f t="shared" ca="1" si="561"/>
        <v>#VALUE!</v>
      </c>
      <c r="ED202" s="106" t="e">
        <f t="shared" ca="1" si="561"/>
        <v>#VALUE!</v>
      </c>
      <c r="EE202" s="106" t="e">
        <f t="shared" ca="1" si="561"/>
        <v>#VALUE!</v>
      </c>
      <c r="EF202" s="106" t="e">
        <f t="shared" ca="1" si="561"/>
        <v>#VALUE!</v>
      </c>
      <c r="EG202" s="106" t="e">
        <f t="shared" ca="1" si="561"/>
        <v>#VALUE!</v>
      </c>
      <c r="EH202" s="106" t="e">
        <f t="shared" ca="1" si="561"/>
        <v>#VALUE!</v>
      </c>
      <c r="EI202" s="106" t="e">
        <f t="shared" ca="1" si="561"/>
        <v>#VALUE!</v>
      </c>
      <c r="EJ202" s="106" t="e">
        <f t="shared" ca="1" si="561"/>
        <v>#VALUE!</v>
      </c>
      <c r="EK202" s="106" t="e">
        <f t="shared" ca="1" si="561"/>
        <v>#VALUE!</v>
      </c>
    </row>
    <row r="203" spans="1:141" outlineLevel="1" x14ac:dyDescent="0.25">
      <c r="A203" s="90"/>
      <c r="B203" s="90"/>
      <c r="C203" s="90"/>
      <c r="D203" s="90"/>
      <c r="E203" s="37" t="str">
        <f>E210</f>
        <v>% excess cash &amp; ST investments</v>
      </c>
      <c r="F203" s="108" t="str">
        <f t="shared" ref="F203:AK203" ca="1" si="562">IF(ISERROR(F202/(F$398+F$320)),"",F202/(F$398+F$320))</f>
        <v/>
      </c>
      <c r="G203" s="109" t="str">
        <f t="shared" ca="1" si="562"/>
        <v/>
      </c>
      <c r="H203" s="109" t="str">
        <f t="shared" ca="1" si="562"/>
        <v/>
      </c>
      <c r="I203" s="110" t="str">
        <f t="shared" ca="1" si="562"/>
        <v/>
      </c>
      <c r="J203" s="108" t="str">
        <f t="shared" ca="1" si="562"/>
        <v/>
      </c>
      <c r="K203" s="109" t="str">
        <f t="shared" ca="1" si="562"/>
        <v/>
      </c>
      <c r="L203" s="109" t="str">
        <f t="shared" ca="1" si="562"/>
        <v/>
      </c>
      <c r="M203" s="110" t="str">
        <f t="shared" ca="1" si="562"/>
        <v/>
      </c>
      <c r="N203" s="108" t="str">
        <f t="shared" ca="1" si="562"/>
        <v/>
      </c>
      <c r="O203" s="109" t="str">
        <f t="shared" ca="1" si="562"/>
        <v/>
      </c>
      <c r="P203" s="109" t="str">
        <f t="shared" ca="1" si="562"/>
        <v/>
      </c>
      <c r="Q203" s="110" t="str">
        <f t="shared" ca="1" si="562"/>
        <v/>
      </c>
      <c r="R203" s="108" t="str">
        <f t="shared" ca="1" si="562"/>
        <v/>
      </c>
      <c r="S203" s="109" t="str">
        <f t="shared" ca="1" si="562"/>
        <v/>
      </c>
      <c r="T203" s="109" t="str">
        <f t="shared" ca="1" si="562"/>
        <v/>
      </c>
      <c r="U203" s="110" t="str">
        <f t="shared" ca="1" si="562"/>
        <v/>
      </c>
      <c r="V203" s="108" t="str">
        <f t="shared" ca="1" si="562"/>
        <v/>
      </c>
      <c r="W203" s="109" t="str">
        <f t="shared" ca="1" si="562"/>
        <v/>
      </c>
      <c r="X203" s="109" t="str">
        <f t="shared" ca="1" si="562"/>
        <v/>
      </c>
      <c r="Y203" s="110" t="str">
        <f t="shared" ca="1" si="562"/>
        <v/>
      </c>
      <c r="Z203" s="108" t="str">
        <f t="shared" ca="1" si="562"/>
        <v/>
      </c>
      <c r="AA203" s="109" t="str">
        <f t="shared" ca="1" si="562"/>
        <v/>
      </c>
      <c r="AB203" s="109" t="str">
        <f t="shared" ca="1" si="562"/>
        <v/>
      </c>
      <c r="AC203" s="110" t="str">
        <f t="shared" ca="1" si="562"/>
        <v/>
      </c>
      <c r="AD203" s="108" t="str">
        <f t="shared" ca="1" si="562"/>
        <v/>
      </c>
      <c r="AE203" s="109" t="str">
        <f t="shared" ca="1" si="562"/>
        <v/>
      </c>
      <c r="AF203" s="109" t="str">
        <f t="shared" ca="1" si="562"/>
        <v/>
      </c>
      <c r="AG203" s="110" t="str">
        <f t="shared" ca="1" si="562"/>
        <v/>
      </c>
      <c r="AH203" s="108" t="str">
        <f t="shared" ca="1" si="562"/>
        <v/>
      </c>
      <c r="AI203" s="109" t="str">
        <f t="shared" ca="1" si="562"/>
        <v/>
      </c>
      <c r="AJ203" s="109" t="str">
        <f t="shared" ca="1" si="562"/>
        <v/>
      </c>
      <c r="AK203" s="110" t="str">
        <f t="shared" ca="1" si="562"/>
        <v/>
      </c>
      <c r="AL203" s="108" t="str">
        <f t="shared" ref="AL203:BQ203" ca="1" si="563">IF(ISERROR(AL202/(AL$398+AL$320)),"",AL202/(AL$398+AL$320))</f>
        <v/>
      </c>
      <c r="AM203" s="109" t="str">
        <f t="shared" ca="1" si="563"/>
        <v/>
      </c>
      <c r="AN203" s="109" t="str">
        <f t="shared" ca="1" si="563"/>
        <v/>
      </c>
      <c r="AO203" s="110" t="str">
        <f t="shared" ca="1" si="563"/>
        <v/>
      </c>
      <c r="AP203" s="108" t="str">
        <f t="shared" ca="1" si="563"/>
        <v/>
      </c>
      <c r="AQ203" s="109" t="str">
        <f t="shared" ca="1" si="563"/>
        <v/>
      </c>
      <c r="AR203" s="109" t="str">
        <f t="shared" ca="1" si="563"/>
        <v/>
      </c>
      <c r="AS203" s="110" t="str">
        <f t="shared" ca="1" si="563"/>
        <v/>
      </c>
      <c r="AT203" s="108" t="str">
        <f t="shared" ca="1" si="563"/>
        <v/>
      </c>
      <c r="AU203" s="109" t="str">
        <f t="shared" ca="1" si="563"/>
        <v/>
      </c>
      <c r="AV203" s="109" t="str">
        <f t="shared" ca="1" si="563"/>
        <v/>
      </c>
      <c r="AW203" s="110" t="str">
        <f t="shared" ca="1" si="563"/>
        <v/>
      </c>
      <c r="AX203" s="108" t="str">
        <f t="shared" ca="1" si="563"/>
        <v/>
      </c>
      <c r="AY203" s="109" t="str">
        <f t="shared" ca="1" si="563"/>
        <v/>
      </c>
      <c r="AZ203" s="109" t="str">
        <f t="shared" ca="1" si="563"/>
        <v/>
      </c>
      <c r="BA203" s="110" t="str">
        <f t="shared" ca="1" si="563"/>
        <v/>
      </c>
      <c r="BB203" s="108" t="str">
        <f t="shared" ca="1" si="563"/>
        <v/>
      </c>
      <c r="BC203" s="109" t="str">
        <f t="shared" ca="1" si="563"/>
        <v/>
      </c>
      <c r="BD203" s="109" t="str">
        <f t="shared" ca="1" si="563"/>
        <v/>
      </c>
      <c r="BE203" s="110" t="str">
        <f t="shared" ca="1" si="563"/>
        <v/>
      </c>
      <c r="BF203" s="108" t="str">
        <f t="shared" ca="1" si="563"/>
        <v/>
      </c>
      <c r="BG203" s="109" t="str">
        <f t="shared" ca="1" si="563"/>
        <v/>
      </c>
      <c r="BH203" s="109" t="str">
        <f t="shared" ca="1" si="563"/>
        <v/>
      </c>
      <c r="BI203" s="110" t="str">
        <f t="shared" ca="1" si="563"/>
        <v/>
      </c>
      <c r="BJ203" s="108" t="str">
        <f t="shared" ca="1" si="563"/>
        <v/>
      </c>
      <c r="BK203" s="109" t="str">
        <f t="shared" ca="1" si="563"/>
        <v/>
      </c>
      <c r="BL203" s="109" t="str">
        <f t="shared" ca="1" si="563"/>
        <v/>
      </c>
      <c r="BM203" s="110" t="str">
        <f t="shared" ca="1" si="563"/>
        <v/>
      </c>
      <c r="BN203" s="108" t="str">
        <f t="shared" ca="1" si="563"/>
        <v/>
      </c>
      <c r="BO203" s="109" t="str">
        <f t="shared" ca="1" si="563"/>
        <v/>
      </c>
      <c r="BP203" s="109" t="str">
        <f t="shared" ca="1" si="563"/>
        <v/>
      </c>
      <c r="BQ203" s="110" t="str">
        <f t="shared" ca="1" si="563"/>
        <v/>
      </c>
      <c r="BR203" s="108" t="str">
        <f t="shared" ref="BR203:CW203" ca="1" si="564">IF(ISERROR(BR202/(BR$398+BR$320)),"",BR202/(BR$398+BR$320))</f>
        <v/>
      </c>
      <c r="BS203" s="109" t="str">
        <f t="shared" ca="1" si="564"/>
        <v/>
      </c>
      <c r="BT203" s="109" t="str">
        <f t="shared" ca="1" si="564"/>
        <v/>
      </c>
      <c r="BU203" s="110" t="str">
        <f t="shared" ca="1" si="564"/>
        <v/>
      </c>
      <c r="BV203" s="108" t="str">
        <f t="shared" ca="1" si="564"/>
        <v/>
      </c>
      <c r="BW203" s="109" t="str">
        <f t="shared" ca="1" si="564"/>
        <v/>
      </c>
      <c r="BX203" s="109" t="str">
        <f t="shared" ca="1" si="564"/>
        <v/>
      </c>
      <c r="BY203" s="110" t="str">
        <f t="shared" ca="1" si="564"/>
        <v/>
      </c>
      <c r="BZ203" s="108" t="str">
        <f t="shared" ca="1" si="564"/>
        <v/>
      </c>
      <c r="CA203" s="109" t="str">
        <f t="shared" ca="1" si="564"/>
        <v/>
      </c>
      <c r="CB203" s="109" t="str">
        <f t="shared" ca="1" si="564"/>
        <v/>
      </c>
      <c r="CC203" s="110" t="str">
        <f t="shared" ca="1" si="564"/>
        <v/>
      </c>
      <c r="CD203" s="108" t="str">
        <f t="shared" ca="1" si="564"/>
        <v/>
      </c>
      <c r="CE203" s="109" t="str">
        <f t="shared" ca="1" si="564"/>
        <v/>
      </c>
      <c r="CF203" s="109" t="str">
        <f t="shared" ca="1" si="564"/>
        <v/>
      </c>
      <c r="CG203" s="110" t="str">
        <f t="shared" ca="1" si="564"/>
        <v/>
      </c>
      <c r="CH203" s="108" t="str">
        <f t="shared" ca="1" si="564"/>
        <v/>
      </c>
      <c r="CI203" s="109" t="str">
        <f t="shared" ca="1" si="564"/>
        <v/>
      </c>
      <c r="CJ203" s="109" t="str">
        <f t="shared" ca="1" si="564"/>
        <v/>
      </c>
      <c r="CK203" s="110" t="str">
        <f t="shared" ca="1" si="564"/>
        <v/>
      </c>
      <c r="CL203" s="108" t="str">
        <f t="shared" ca="1" si="564"/>
        <v/>
      </c>
      <c r="CM203" s="109" t="str">
        <f t="shared" ca="1" si="564"/>
        <v/>
      </c>
      <c r="CN203" s="109" t="str">
        <f t="shared" ca="1" si="564"/>
        <v/>
      </c>
      <c r="CO203" s="110" t="str">
        <f t="shared" ca="1" si="564"/>
        <v/>
      </c>
      <c r="CP203" s="108" t="str">
        <f t="shared" ca="1" si="564"/>
        <v/>
      </c>
      <c r="CQ203" s="109" t="str">
        <f t="shared" ca="1" si="564"/>
        <v/>
      </c>
      <c r="CR203" s="109" t="str">
        <f t="shared" ca="1" si="564"/>
        <v/>
      </c>
      <c r="CS203" s="110" t="str">
        <f t="shared" ca="1" si="564"/>
        <v/>
      </c>
      <c r="CT203" s="108" t="str">
        <f t="shared" ca="1" si="564"/>
        <v/>
      </c>
      <c r="CU203" s="109" t="str">
        <f t="shared" ca="1" si="564"/>
        <v/>
      </c>
      <c r="CV203" s="109" t="str">
        <f t="shared" ca="1" si="564"/>
        <v/>
      </c>
      <c r="CW203" s="110" t="str">
        <f t="shared" ca="1" si="564"/>
        <v/>
      </c>
      <c r="CX203" s="108" t="str">
        <f t="shared" ref="CX203:DI203" ca="1" si="565">IF(ISERROR(CX202/(CX$398+CX$320)),"",CX202/(CX$398+CX$320))</f>
        <v/>
      </c>
      <c r="CY203" s="109" t="str">
        <f t="shared" ca="1" si="565"/>
        <v/>
      </c>
      <c r="CZ203" s="109" t="str">
        <f t="shared" ca="1" si="565"/>
        <v/>
      </c>
      <c r="DA203" s="110" t="str">
        <f t="shared" ca="1" si="565"/>
        <v/>
      </c>
      <c r="DB203" s="108" t="str">
        <f t="shared" ca="1" si="565"/>
        <v/>
      </c>
      <c r="DC203" s="109" t="str">
        <f t="shared" ca="1" si="565"/>
        <v/>
      </c>
      <c r="DD203" s="109" t="str">
        <f t="shared" ca="1" si="565"/>
        <v/>
      </c>
      <c r="DE203" s="110" t="str">
        <f t="shared" ca="1" si="565"/>
        <v/>
      </c>
      <c r="DF203" s="108" t="str">
        <f t="shared" ca="1" si="565"/>
        <v/>
      </c>
      <c r="DG203" s="109" t="str">
        <f t="shared" ca="1" si="565"/>
        <v/>
      </c>
      <c r="DH203" s="109" t="str">
        <f t="shared" ca="1" si="565"/>
        <v/>
      </c>
      <c r="DI203" s="110" t="str">
        <f t="shared" ca="1" si="565"/>
        <v/>
      </c>
      <c r="DK203" s="109" t="str">
        <f t="shared" ref="DK203:EK203" ca="1" si="566">IF(ISERROR(DK202/(DK$398+DK$320)),"",DK202/(DK$398+DK$320))</f>
        <v/>
      </c>
      <c r="DL203" s="109" t="str">
        <f t="shared" ca="1" si="566"/>
        <v/>
      </c>
      <c r="DM203" s="109" t="str">
        <f t="shared" ca="1" si="566"/>
        <v/>
      </c>
      <c r="DN203" s="109" t="str">
        <f t="shared" ca="1" si="566"/>
        <v/>
      </c>
      <c r="DO203" s="109" t="str">
        <f t="shared" ca="1" si="566"/>
        <v/>
      </c>
      <c r="DP203" s="109" t="str">
        <f t="shared" ca="1" si="566"/>
        <v/>
      </c>
      <c r="DQ203" s="109" t="str">
        <f t="shared" ca="1" si="566"/>
        <v/>
      </c>
      <c r="DR203" s="109" t="str">
        <f t="shared" ca="1" si="566"/>
        <v/>
      </c>
      <c r="DS203" s="109" t="str">
        <f t="shared" ca="1" si="566"/>
        <v/>
      </c>
      <c r="DT203" s="109" t="str">
        <f t="shared" ca="1" si="566"/>
        <v/>
      </c>
      <c r="DU203" s="109" t="str">
        <f t="shared" ca="1" si="566"/>
        <v/>
      </c>
      <c r="DV203" s="109" t="str">
        <f t="shared" ca="1" si="566"/>
        <v/>
      </c>
      <c r="DW203" s="109" t="str">
        <f t="shared" ca="1" si="566"/>
        <v/>
      </c>
      <c r="DX203" s="109" t="str">
        <f t="shared" ca="1" si="566"/>
        <v/>
      </c>
      <c r="DY203" s="109" t="str">
        <f t="shared" ca="1" si="566"/>
        <v/>
      </c>
      <c r="DZ203" s="109" t="str">
        <f t="shared" ca="1" si="566"/>
        <v/>
      </c>
      <c r="EA203" s="109" t="str">
        <f t="shared" ca="1" si="566"/>
        <v/>
      </c>
      <c r="EB203" s="109" t="str">
        <f t="shared" ca="1" si="566"/>
        <v/>
      </c>
      <c r="EC203" s="109" t="str">
        <f t="shared" ca="1" si="566"/>
        <v/>
      </c>
      <c r="ED203" s="109" t="str">
        <f t="shared" ca="1" si="566"/>
        <v/>
      </c>
      <c r="EE203" s="109" t="str">
        <f t="shared" ca="1" si="566"/>
        <v/>
      </c>
      <c r="EF203" s="109" t="str">
        <f t="shared" ca="1" si="566"/>
        <v/>
      </c>
      <c r="EG203" s="109" t="str">
        <f t="shared" ca="1" si="566"/>
        <v/>
      </c>
      <c r="EH203" s="109" t="str">
        <f t="shared" ca="1" si="566"/>
        <v/>
      </c>
      <c r="EI203" s="109" t="str">
        <f t="shared" ca="1" si="566"/>
        <v/>
      </c>
      <c r="EJ203" s="109" t="str">
        <f t="shared" ca="1" si="566"/>
        <v/>
      </c>
      <c r="EK203" s="109" t="str">
        <f t="shared" ca="1" si="566"/>
        <v/>
      </c>
    </row>
    <row r="204" spans="1:141" outlineLevel="1" x14ac:dyDescent="0.25">
      <c r="A204" s="90"/>
      <c r="B204" s="90"/>
      <c r="C204" s="90"/>
      <c r="D204" s="90"/>
      <c r="F204" s="100"/>
      <c r="I204" s="101"/>
      <c r="J204" s="100"/>
      <c r="M204" s="101"/>
      <c r="N204" s="100"/>
      <c r="Q204" s="101"/>
      <c r="R204" s="100"/>
      <c r="U204" s="101"/>
      <c r="V204" s="100"/>
      <c r="Y204" s="101"/>
      <c r="Z204" s="100"/>
      <c r="AC204" s="101"/>
      <c r="AD204" s="100"/>
      <c r="AG204" s="101"/>
      <c r="AH204" s="100"/>
      <c r="AK204" s="101"/>
      <c r="AL204" s="100"/>
      <c r="AO204" s="101"/>
      <c r="AP204" s="100"/>
      <c r="AS204" s="101"/>
      <c r="AT204" s="100"/>
      <c r="AW204" s="101"/>
      <c r="AX204" s="100"/>
      <c r="BA204" s="101"/>
      <c r="BB204" s="100"/>
      <c r="BE204" s="101"/>
      <c r="BF204" s="100"/>
      <c r="BI204" s="101"/>
      <c r="BJ204" s="100"/>
      <c r="BM204" s="101"/>
      <c r="BN204" s="100"/>
      <c r="BQ204" s="101"/>
      <c r="BR204" s="100"/>
      <c r="BU204" s="101"/>
      <c r="BV204" s="100"/>
      <c r="BY204" s="101"/>
      <c r="BZ204" s="100"/>
      <c r="CC204" s="101"/>
      <c r="CD204" s="100"/>
      <c r="CG204" s="101"/>
      <c r="CH204" s="100"/>
      <c r="CK204" s="101"/>
      <c r="CL204" s="100"/>
      <c r="CO204" s="101"/>
      <c r="CP204" s="100"/>
      <c r="CS204" s="101"/>
      <c r="CT204" s="100"/>
      <c r="CW204" s="101"/>
      <c r="CX204" s="100"/>
      <c r="DA204" s="101"/>
      <c r="DB204" s="100"/>
      <c r="DE204" s="101"/>
      <c r="DF204" s="100"/>
      <c r="DI204" s="101"/>
    </row>
    <row r="205" spans="1:141" outlineLevel="1" x14ac:dyDescent="0.25">
      <c r="A205" s="90" t="str">
        <f>A207</f>
        <v>p&amp;l</v>
      </c>
      <c r="B205" s="90" t="str">
        <f t="shared" ref="B205:C205" si="567">B207</f>
        <v>interestIncome</v>
      </c>
      <c r="C205" s="90">
        <f t="shared" si="567"/>
        <v>9.9999999999999995E-7</v>
      </c>
      <c r="D205" s="90"/>
      <c r="E205" t="str">
        <f>CONCATENATE(E202," - adjustment")</f>
        <v>Interest income - adjustment</v>
      </c>
      <c r="F205" s="117">
        <v>0</v>
      </c>
      <c r="G205" s="118">
        <v>0</v>
      </c>
      <c r="H205" s="118">
        <v>0</v>
      </c>
      <c r="I205" s="119" cm="1">
        <f t="array" aca="1" ref="I205" ca="1">IF(ISNUMBER(INDEX(DataModel!$ET$4:$FT$109,MATCH(1,(DataModel!$EO$4:$EO$109=$A205)*(DataModel!$EP$4:$EP$109=$B205),0),MATCH(CONCATENATE("FY ",RIGHT(I$3,4)),DataModel!$ET$2:$FT$2,0))*$C205),INDEX(DataModel!$ET$4:$FT$109,MATCH(1,(DataModel!$EO$4:$EO$109=$A205)*(DataModel!$EP$4:$EP$109=$B205),0),MATCH(CONCATENATE("FY ",RIGHT(I$3,4)),DataModel!$ET$2:$FT$2,0))*$C205,0)</f>
        <v>0</v>
      </c>
      <c r="J205" s="117">
        <v>0</v>
      </c>
      <c r="K205" s="118">
        <v>0</v>
      </c>
      <c r="L205" s="118">
        <v>0</v>
      </c>
      <c r="M205" s="119" cm="1">
        <f t="array" ref="M205">IF(ISNUMBER(INDEX(DataModel!$ET$4:$FT$109,MATCH(1,(DataModel!$EO$4:$EO$109=$A205)*(DataModel!$EP$4:$EP$109=$B205),0),MATCH(CONCATENATE("FY ",RIGHT(M$3,4)),DataModel!$ET$2:$FT$2,0))*$C205),INDEX(DataModel!$ET$4:$FT$109,MATCH(1,(DataModel!$EO$4:$EO$109=$A205)*(DataModel!$EP$4:$EP$109=$B205),0),MATCH(CONCATENATE("FY ",RIGHT(M$3,4)),DataModel!$ET$2:$FT$2,0))*$C205,0)</f>
        <v>0</v>
      </c>
      <c r="N205" s="117">
        <v>0</v>
      </c>
      <c r="O205" s="118">
        <v>0</v>
      </c>
      <c r="P205" s="118">
        <v>0</v>
      </c>
      <c r="Q205" s="119" cm="1">
        <f t="array" ref="Q205">IF(ISNUMBER(INDEX(DataModel!$ET$4:$FT$109,MATCH(1,(DataModel!$EO$4:$EO$109=$A205)*(DataModel!$EP$4:$EP$109=$B205),0),MATCH(CONCATENATE("FY ",RIGHT(Q$3,4)),DataModel!$ET$2:$FT$2,0))*$C205),INDEX(DataModel!$ET$4:$FT$109,MATCH(1,(DataModel!$EO$4:$EO$109=$A205)*(DataModel!$EP$4:$EP$109=$B205),0),MATCH(CONCATENATE("FY ",RIGHT(Q$3,4)),DataModel!$ET$2:$FT$2,0))*$C205,0)</f>
        <v>0</v>
      </c>
      <c r="R205" s="117">
        <v>0</v>
      </c>
      <c r="S205" s="118">
        <v>0</v>
      </c>
      <c r="T205" s="118">
        <v>0</v>
      </c>
      <c r="U205" s="119" cm="1">
        <f t="array" ref="U205">IF(ISNUMBER(INDEX(DataModel!$ET$4:$FT$109,MATCH(1,(DataModel!$EO$4:$EO$109=$A205)*(DataModel!$EP$4:$EP$109=$B205),0),MATCH(CONCATENATE("FY ",RIGHT(U$3,4)),DataModel!$ET$2:$FT$2,0))*$C205),INDEX(DataModel!$ET$4:$FT$109,MATCH(1,(DataModel!$EO$4:$EO$109=$A205)*(DataModel!$EP$4:$EP$109=$B205),0),MATCH(CONCATENATE("FY ",RIGHT(U$3,4)),DataModel!$ET$2:$FT$2,0))*$C205,0)</f>
        <v>0</v>
      </c>
      <c r="V205" s="117">
        <v>0</v>
      </c>
      <c r="W205" s="118">
        <v>0</v>
      </c>
      <c r="X205" s="118">
        <v>0</v>
      </c>
      <c r="Y205" s="119" cm="1">
        <f t="array" ref="Y205">IF(ISNUMBER(INDEX(DataModel!$ET$4:$FT$109,MATCH(1,(DataModel!$EO$4:$EO$109=$A205)*(DataModel!$EP$4:$EP$109=$B205),0),MATCH(CONCATENATE("FY ",RIGHT(Y$3,4)),DataModel!$ET$2:$FT$2,0))*$C205),INDEX(DataModel!$ET$4:$FT$109,MATCH(1,(DataModel!$EO$4:$EO$109=$A205)*(DataModel!$EP$4:$EP$109=$B205),0),MATCH(CONCATENATE("FY ",RIGHT(Y$3,4)),DataModel!$ET$2:$FT$2,0))*$C205,0)</f>
        <v>0</v>
      </c>
      <c r="Z205" s="117">
        <v>0</v>
      </c>
      <c r="AA205" s="118">
        <v>0</v>
      </c>
      <c r="AB205" s="118">
        <v>0</v>
      </c>
      <c r="AC205" s="119" cm="1">
        <f t="array" ref="AC205">IF(ISNUMBER(INDEX(DataModel!$ET$4:$FT$109,MATCH(1,(DataModel!$EO$4:$EO$109=$A205)*(DataModel!$EP$4:$EP$109=$B205),0),MATCH(CONCATENATE("FY ",RIGHT(AC$3,4)),DataModel!$ET$2:$FT$2,0))*$C205),INDEX(DataModel!$ET$4:$FT$109,MATCH(1,(DataModel!$EO$4:$EO$109=$A205)*(DataModel!$EP$4:$EP$109=$B205),0),MATCH(CONCATENATE("FY ",RIGHT(AC$3,4)),DataModel!$ET$2:$FT$2,0))*$C205,0)</f>
        <v>0</v>
      </c>
      <c r="AD205" s="117">
        <v>0</v>
      </c>
      <c r="AE205" s="118">
        <v>0</v>
      </c>
      <c r="AF205" s="118">
        <v>0</v>
      </c>
      <c r="AG205" s="119" cm="1">
        <f t="array" ref="AG205">IF(ISNUMBER(INDEX(DataModel!$ET$4:$FT$109,MATCH(1,(DataModel!$EO$4:$EO$109=$A205)*(DataModel!$EP$4:$EP$109=$B205),0),MATCH(CONCATENATE("FY ",RIGHT(AG$3,4)),DataModel!$ET$2:$FT$2,0))*$C205),INDEX(DataModel!$ET$4:$FT$109,MATCH(1,(DataModel!$EO$4:$EO$109=$A205)*(DataModel!$EP$4:$EP$109=$B205),0),MATCH(CONCATENATE("FY ",RIGHT(AG$3,4)),DataModel!$ET$2:$FT$2,0))*$C205,0)</f>
        <v>0</v>
      </c>
      <c r="AH205" s="117">
        <v>0</v>
      </c>
      <c r="AI205" s="118">
        <v>0</v>
      </c>
      <c r="AJ205" s="118">
        <v>0</v>
      </c>
      <c r="AK205" s="119" cm="1">
        <f t="array" ref="AK205">IF(ISNUMBER(INDEX(DataModel!$ET$4:$FT$109,MATCH(1,(DataModel!$EO$4:$EO$109=$A205)*(DataModel!$EP$4:$EP$109=$B205),0),MATCH(CONCATENATE("FY ",RIGHT(AK$3,4)),DataModel!$ET$2:$FT$2,0))*$C205),INDEX(DataModel!$ET$4:$FT$109,MATCH(1,(DataModel!$EO$4:$EO$109=$A205)*(DataModel!$EP$4:$EP$109=$B205),0),MATCH(CONCATENATE("FY ",RIGHT(AK$3,4)),DataModel!$ET$2:$FT$2,0))*$C205,0)</f>
        <v>0</v>
      </c>
      <c r="AL205" s="117">
        <v>0</v>
      </c>
      <c r="AM205" s="118">
        <v>0</v>
      </c>
      <c r="AN205" s="118">
        <v>0</v>
      </c>
      <c r="AO205" s="119" cm="1">
        <f t="array" ref="AO205">IF(ISNUMBER(INDEX(DataModel!$ET$4:$FT$109,MATCH(1,(DataModel!$EO$4:$EO$109=$A205)*(DataModel!$EP$4:$EP$109=$B205),0),MATCH(CONCATENATE("FY ",RIGHT(AO$3,4)),DataModel!$ET$2:$FT$2,0))*$C205),INDEX(DataModel!$ET$4:$FT$109,MATCH(1,(DataModel!$EO$4:$EO$109=$A205)*(DataModel!$EP$4:$EP$109=$B205),0),MATCH(CONCATENATE("FY ",RIGHT(AO$3,4)),DataModel!$ET$2:$FT$2,0))*$C205,0)</f>
        <v>0</v>
      </c>
      <c r="AP205" s="117">
        <v>0</v>
      </c>
      <c r="AQ205" s="118">
        <v>0</v>
      </c>
      <c r="AR205" s="118">
        <v>0</v>
      </c>
      <c r="AS205" s="119" cm="1">
        <f t="array" ref="AS205">IF(ISNUMBER(INDEX(DataModel!$ET$4:$FT$109,MATCH(1,(DataModel!$EO$4:$EO$109=$A205)*(DataModel!$EP$4:$EP$109=$B205),0),MATCH(CONCATENATE("FY ",RIGHT(AS$3,4)),DataModel!$ET$2:$FT$2,0))*$C205),INDEX(DataModel!$ET$4:$FT$109,MATCH(1,(DataModel!$EO$4:$EO$109=$A205)*(DataModel!$EP$4:$EP$109=$B205),0),MATCH(CONCATENATE("FY ",RIGHT(AS$3,4)),DataModel!$ET$2:$FT$2,0))*$C205,0)</f>
        <v>0</v>
      </c>
      <c r="AT205" s="117">
        <v>0</v>
      </c>
      <c r="AU205" s="118">
        <v>0</v>
      </c>
      <c r="AV205" s="118">
        <v>0</v>
      </c>
      <c r="AW205" s="119" cm="1">
        <f t="array" ref="AW205">IF(ISNUMBER(INDEX(DataModel!$ET$4:$FT$109,MATCH(1,(DataModel!$EO$4:$EO$109=$A205)*(DataModel!$EP$4:$EP$109=$B205),0),MATCH(CONCATENATE("FY ",RIGHT(AW$3,4)),DataModel!$ET$2:$FT$2,0))*$C205),INDEX(DataModel!$ET$4:$FT$109,MATCH(1,(DataModel!$EO$4:$EO$109=$A205)*(DataModel!$EP$4:$EP$109=$B205),0),MATCH(CONCATENATE("FY ",RIGHT(AW$3,4)),DataModel!$ET$2:$FT$2,0))*$C205,0)</f>
        <v>0</v>
      </c>
      <c r="AX205" s="117">
        <v>0</v>
      </c>
      <c r="AY205" s="118">
        <v>0</v>
      </c>
      <c r="AZ205" s="118">
        <v>0</v>
      </c>
      <c r="BA205" s="119" cm="1">
        <f t="array" ref="BA205">IF(ISNUMBER(INDEX(DataModel!$ET$4:$FT$109,MATCH(1,(DataModel!$EO$4:$EO$109=$A205)*(DataModel!$EP$4:$EP$109=$B205),0),MATCH(CONCATENATE("FY ",RIGHT(BA$3,4)),DataModel!$ET$2:$FT$2,0))*$C205),INDEX(DataModel!$ET$4:$FT$109,MATCH(1,(DataModel!$EO$4:$EO$109=$A205)*(DataModel!$EP$4:$EP$109=$B205),0),MATCH(CONCATENATE("FY ",RIGHT(BA$3,4)),DataModel!$ET$2:$FT$2,0))*$C205,0)</f>
        <v>0</v>
      </c>
      <c r="BB205" s="117">
        <v>0</v>
      </c>
      <c r="BC205" s="118">
        <v>0</v>
      </c>
      <c r="BD205" s="118">
        <v>0</v>
      </c>
      <c r="BE205" s="119" cm="1">
        <f t="array" ref="BE205">IF(ISNUMBER(INDEX(DataModel!$ET$4:$FT$109,MATCH(1,(DataModel!$EO$4:$EO$109=$A205)*(DataModel!$EP$4:$EP$109=$B205),0),MATCH(CONCATENATE("FY ",RIGHT(BE$3,4)),DataModel!$ET$2:$FT$2,0))*$C205),INDEX(DataModel!$ET$4:$FT$109,MATCH(1,(DataModel!$EO$4:$EO$109=$A205)*(DataModel!$EP$4:$EP$109=$B205),0),MATCH(CONCATENATE("FY ",RIGHT(BE$3,4)),DataModel!$ET$2:$FT$2,0))*$C205,0)</f>
        <v>0</v>
      </c>
      <c r="BF205" s="117">
        <v>0</v>
      </c>
      <c r="BG205" s="118">
        <v>0</v>
      </c>
      <c r="BH205" s="118">
        <v>0</v>
      </c>
      <c r="BI205" s="119" cm="1">
        <f t="array" ref="BI205">IF(ISNUMBER(INDEX(DataModel!$ET$4:$FT$109,MATCH(1,(DataModel!$EO$4:$EO$109=$A205)*(DataModel!$EP$4:$EP$109=$B205),0),MATCH(CONCATENATE("FY ",RIGHT(BI$3,4)),DataModel!$ET$2:$FT$2,0))*$C205),INDEX(DataModel!$ET$4:$FT$109,MATCH(1,(DataModel!$EO$4:$EO$109=$A205)*(DataModel!$EP$4:$EP$109=$B205),0),MATCH(CONCATENATE("FY ",RIGHT(BI$3,4)),DataModel!$ET$2:$FT$2,0))*$C205,0)</f>
        <v>0</v>
      </c>
      <c r="BJ205" s="117">
        <v>0</v>
      </c>
      <c r="BK205" s="118">
        <v>0</v>
      </c>
      <c r="BL205" s="118">
        <v>0</v>
      </c>
      <c r="BM205" s="119" cm="1">
        <f t="array" ref="BM205">IF(ISNUMBER(INDEX(DataModel!$ET$4:$FT$109,MATCH(1,(DataModel!$EO$4:$EO$109=$A205)*(DataModel!$EP$4:$EP$109=$B205),0),MATCH(CONCATENATE("FY ",RIGHT(BM$3,4)),DataModel!$ET$2:$FT$2,0))*$C205),INDEX(DataModel!$ET$4:$FT$109,MATCH(1,(DataModel!$EO$4:$EO$109=$A205)*(DataModel!$EP$4:$EP$109=$B205),0),MATCH(CONCATENATE("FY ",RIGHT(BM$3,4)),DataModel!$ET$2:$FT$2,0))*$C205,0)</f>
        <v>0</v>
      </c>
      <c r="BN205" s="117">
        <v>0</v>
      </c>
      <c r="BO205" s="118">
        <v>0</v>
      </c>
      <c r="BP205" s="118">
        <v>0</v>
      </c>
      <c r="BQ205" s="119" cm="1">
        <f t="array" ref="BQ205">IF(ISNUMBER(INDEX(DataModel!$ET$4:$FT$109,MATCH(1,(DataModel!$EO$4:$EO$109=$A205)*(DataModel!$EP$4:$EP$109=$B205),0),MATCH(CONCATENATE("FY ",RIGHT(BQ$3,4)),DataModel!$ET$2:$FT$2,0))*$C205),INDEX(DataModel!$ET$4:$FT$109,MATCH(1,(DataModel!$EO$4:$EO$109=$A205)*(DataModel!$EP$4:$EP$109=$B205),0),MATCH(CONCATENATE("FY ",RIGHT(BQ$3,4)),DataModel!$ET$2:$FT$2,0))*$C205,0)</f>
        <v>0</v>
      </c>
      <c r="BR205" s="117">
        <v>0</v>
      </c>
      <c r="BS205" s="118">
        <v>0</v>
      </c>
      <c r="BT205" s="118">
        <v>0</v>
      </c>
      <c r="BU205" s="119" cm="1">
        <f t="array" ref="BU205">IF(ISNUMBER(INDEX(DataModel!$ET$4:$FT$109,MATCH(1,(DataModel!$EO$4:$EO$109=$A205)*(DataModel!$EP$4:$EP$109=$B205),0),MATCH(CONCATENATE("FY ",RIGHT(BU$3,4)),DataModel!$ET$2:$FT$2,0))*$C205),INDEX(DataModel!$ET$4:$FT$109,MATCH(1,(DataModel!$EO$4:$EO$109=$A205)*(DataModel!$EP$4:$EP$109=$B205),0),MATCH(CONCATENATE("FY ",RIGHT(BU$3,4)),DataModel!$ET$2:$FT$2,0))*$C205,0)</f>
        <v>0</v>
      </c>
      <c r="BV205" s="117">
        <v>0</v>
      </c>
      <c r="BW205" s="118">
        <v>0</v>
      </c>
      <c r="BX205" s="118">
        <v>0</v>
      </c>
      <c r="BY205" s="119" cm="1">
        <f t="array" ref="BY205">IF(ISNUMBER(INDEX(DataModel!$ET$4:$FT$109,MATCH(1,(DataModel!$EO$4:$EO$109=$A205)*(DataModel!$EP$4:$EP$109=$B205),0),MATCH(CONCATENATE("FY ",RIGHT(BY$3,4)),DataModel!$ET$2:$FT$2,0))*$C205),INDEX(DataModel!$ET$4:$FT$109,MATCH(1,(DataModel!$EO$4:$EO$109=$A205)*(DataModel!$EP$4:$EP$109=$B205),0),MATCH(CONCATENATE("FY ",RIGHT(BY$3,4)),DataModel!$ET$2:$FT$2,0))*$C205,0)</f>
        <v>0</v>
      </c>
      <c r="BZ205" s="117">
        <v>0</v>
      </c>
      <c r="CA205" s="118">
        <v>0</v>
      </c>
      <c r="CB205" s="118">
        <v>0</v>
      </c>
      <c r="CC205" s="119" cm="1">
        <f t="array" ref="CC205">IF(ISNUMBER(INDEX(DataModel!$ET$4:$FT$109,MATCH(1,(DataModel!$EO$4:$EO$109=$A205)*(DataModel!$EP$4:$EP$109=$B205),0),MATCH(CONCATENATE("FY ",RIGHT(CC$3,4)),DataModel!$ET$2:$FT$2,0))*$C205),INDEX(DataModel!$ET$4:$FT$109,MATCH(1,(DataModel!$EO$4:$EO$109=$A205)*(DataModel!$EP$4:$EP$109=$B205),0),MATCH(CONCATENATE("FY ",RIGHT(CC$3,4)),DataModel!$ET$2:$FT$2,0))*$C205,0)</f>
        <v>0</v>
      </c>
      <c r="CD205" s="117">
        <v>0</v>
      </c>
      <c r="CE205" s="118">
        <v>0</v>
      </c>
      <c r="CF205" s="118">
        <v>0</v>
      </c>
      <c r="CG205" s="119" cm="1">
        <f t="array" ref="CG205">IF(ISNUMBER(INDEX(DataModel!$ET$4:$FT$109,MATCH(1,(DataModel!$EO$4:$EO$109=$A205)*(DataModel!$EP$4:$EP$109=$B205),0),MATCH(CONCATENATE("FY ",RIGHT(CG$3,4)),DataModel!$ET$2:$FT$2,0))*$C205),INDEX(DataModel!$ET$4:$FT$109,MATCH(1,(DataModel!$EO$4:$EO$109=$A205)*(DataModel!$EP$4:$EP$109=$B205),0),MATCH(CONCATENATE("FY ",RIGHT(CG$3,4)),DataModel!$ET$2:$FT$2,0))*$C205,0)</f>
        <v>0</v>
      </c>
      <c r="CH205" s="117">
        <v>0</v>
      </c>
      <c r="CI205" s="118">
        <v>0</v>
      </c>
      <c r="CJ205" s="118">
        <v>0</v>
      </c>
      <c r="CK205" s="119" cm="1">
        <f t="array" ref="CK205">IF(ISNUMBER(INDEX(DataModel!$ET$4:$FT$109,MATCH(1,(DataModel!$EO$4:$EO$109=$A205)*(DataModel!$EP$4:$EP$109=$B205),0),MATCH(CONCATENATE("FY ",RIGHT(CK$3,4)),DataModel!$ET$2:$FT$2,0))*$C205),INDEX(DataModel!$ET$4:$FT$109,MATCH(1,(DataModel!$EO$4:$EO$109=$A205)*(DataModel!$EP$4:$EP$109=$B205),0),MATCH(CONCATENATE("FY ",RIGHT(CK$3,4)),DataModel!$ET$2:$FT$2,0))*$C205,0)</f>
        <v>0</v>
      </c>
      <c r="CL205" s="117">
        <v>0</v>
      </c>
      <c r="CM205" s="118">
        <v>0</v>
      </c>
      <c r="CN205" s="118">
        <v>0</v>
      </c>
      <c r="CO205" s="119" cm="1">
        <f t="array" ref="CO205">IF(ISNUMBER(INDEX(DataModel!$ET$4:$FT$109,MATCH(1,(DataModel!$EO$4:$EO$109=$A205)*(DataModel!$EP$4:$EP$109=$B205),0),MATCH(CONCATENATE("FY ",RIGHT(CO$3,4)),DataModel!$ET$2:$FT$2,0))*$C205),INDEX(DataModel!$ET$4:$FT$109,MATCH(1,(DataModel!$EO$4:$EO$109=$A205)*(DataModel!$EP$4:$EP$109=$B205),0),MATCH(CONCATENATE("FY ",RIGHT(CO$3,4)),DataModel!$ET$2:$FT$2,0))*$C205,0)</f>
        <v>0</v>
      </c>
      <c r="CP205" s="117">
        <v>0</v>
      </c>
      <c r="CQ205" s="118">
        <v>0</v>
      </c>
      <c r="CR205" s="118">
        <v>0</v>
      </c>
      <c r="CS205" s="119" cm="1">
        <f t="array" ref="CS205">IF(ISNUMBER(INDEX(DataModel!$ET$4:$FT$109,MATCH(1,(DataModel!$EO$4:$EO$109=$A205)*(DataModel!$EP$4:$EP$109=$B205),0),MATCH(CONCATENATE("FY ",RIGHT(CS$3,4)),DataModel!$ET$2:$FT$2,0))*$C205),INDEX(DataModel!$ET$4:$FT$109,MATCH(1,(DataModel!$EO$4:$EO$109=$A205)*(DataModel!$EP$4:$EP$109=$B205),0),MATCH(CONCATENATE("FY ",RIGHT(CS$3,4)),DataModel!$ET$2:$FT$2,0))*$C205,0)</f>
        <v>0</v>
      </c>
      <c r="CT205" s="117">
        <v>0</v>
      </c>
      <c r="CU205" s="118">
        <v>0</v>
      </c>
      <c r="CV205" s="118">
        <v>0</v>
      </c>
      <c r="CW205" s="119" cm="1">
        <f t="array" ref="CW205">IF(ISNUMBER(INDEX(DataModel!$ET$4:$FT$109,MATCH(1,(DataModel!$EO$4:$EO$109=$A205)*(DataModel!$EP$4:$EP$109=$B205),0),MATCH(CONCATENATE("FY ",RIGHT(CW$3,4)),DataModel!$ET$2:$FT$2,0))*$C205),INDEX(DataModel!$ET$4:$FT$109,MATCH(1,(DataModel!$EO$4:$EO$109=$A205)*(DataModel!$EP$4:$EP$109=$B205),0),MATCH(CONCATENATE("FY ",RIGHT(CW$3,4)),DataModel!$ET$2:$FT$2,0))*$C205,0)</f>
        <v>0</v>
      </c>
      <c r="CX205" s="117">
        <v>0</v>
      </c>
      <c r="CY205" s="118">
        <v>0</v>
      </c>
      <c r="CZ205" s="118">
        <v>0</v>
      </c>
      <c r="DA205" s="119" cm="1">
        <f t="array" ref="DA205">IF(ISNUMBER(INDEX(DataModel!$ET$4:$FT$109,MATCH(1,(DataModel!$EO$4:$EO$109=$A205)*(DataModel!$EP$4:$EP$109=$B205),0),MATCH(CONCATENATE("FY ",RIGHT(DA$3,4)),DataModel!$ET$2:$FT$2,0))*$C205),INDEX(DataModel!$ET$4:$FT$109,MATCH(1,(DataModel!$EO$4:$EO$109=$A205)*(DataModel!$EP$4:$EP$109=$B205),0),MATCH(CONCATENATE("FY ",RIGHT(DA$3,4)),DataModel!$ET$2:$FT$2,0))*$C205,0)</f>
        <v>0</v>
      </c>
      <c r="DB205" s="117">
        <v>0</v>
      </c>
      <c r="DC205" s="118">
        <v>0</v>
      </c>
      <c r="DD205" s="118">
        <v>0</v>
      </c>
      <c r="DE205" s="119" cm="1">
        <f t="array" ref="DE205">IF(ISNUMBER(INDEX(DataModel!$ET$4:$FT$109,MATCH(1,(DataModel!$EO$4:$EO$109=$A205)*(DataModel!$EP$4:$EP$109=$B205),0),MATCH(CONCATENATE("FY ",RIGHT(DE$3,4)),DataModel!$ET$2:$FT$2,0))*$C205),INDEX(DataModel!$ET$4:$FT$109,MATCH(1,(DataModel!$EO$4:$EO$109=$A205)*(DataModel!$EP$4:$EP$109=$B205),0),MATCH(CONCATENATE("FY ",RIGHT(DE$3,4)),DataModel!$ET$2:$FT$2,0))*$C205,0)</f>
        <v>0</v>
      </c>
      <c r="DF205" s="117">
        <v>0</v>
      </c>
      <c r="DG205" s="118">
        <v>0</v>
      </c>
      <c r="DH205" s="118">
        <v>0</v>
      </c>
      <c r="DI205" s="119" cm="1">
        <f t="array" ref="DI205">IF(ISNUMBER(INDEX(DataModel!$ET$4:$FT$109,MATCH(1,(DataModel!$EO$4:$EO$109=$A205)*(DataModel!$EP$4:$EP$109=$B205),0),MATCH(CONCATENATE("FY ",RIGHT(DI$3,4)),DataModel!$ET$2:$FT$2,0))*$C205),INDEX(DataModel!$ET$4:$FT$109,MATCH(1,(DataModel!$EO$4:$EO$109=$A205)*(DataModel!$EP$4:$EP$109=$B205),0),MATCH(CONCATENATE("FY ",RIGHT(DI$3,4)),DataModel!$ET$2:$FT$2,0))*$C205,0)</f>
        <v>0</v>
      </c>
      <c r="DK205" s="69">
        <f t="shared" ref="DK205:EK205" ca="1" si="568">SUM(OFFSET($E205,,MATCH(DK$3,$F$5:$DI$5,0),,4))</f>
        <v>0</v>
      </c>
      <c r="DL205" s="69" t="e">
        <f t="shared" ca="1" si="568"/>
        <v>#N/A</v>
      </c>
      <c r="DM205" s="69" t="e">
        <f t="shared" ca="1" si="568"/>
        <v>#VALUE!</v>
      </c>
      <c r="DN205" s="69" t="e">
        <f t="shared" ca="1" si="568"/>
        <v>#VALUE!</v>
      </c>
      <c r="DO205" s="69" t="e">
        <f t="shared" ca="1" si="568"/>
        <v>#VALUE!</v>
      </c>
      <c r="DP205" s="69" t="e">
        <f t="shared" ca="1" si="568"/>
        <v>#VALUE!</v>
      </c>
      <c r="DQ205" s="69" t="e">
        <f t="shared" ca="1" si="568"/>
        <v>#VALUE!</v>
      </c>
      <c r="DR205" s="69" t="e">
        <f t="shared" ca="1" si="568"/>
        <v>#VALUE!</v>
      </c>
      <c r="DS205" s="69" t="e">
        <f t="shared" ca="1" si="568"/>
        <v>#VALUE!</v>
      </c>
      <c r="DT205" s="69" t="e">
        <f t="shared" ca="1" si="568"/>
        <v>#VALUE!</v>
      </c>
      <c r="DU205" s="69" t="e">
        <f t="shared" ca="1" si="568"/>
        <v>#VALUE!</v>
      </c>
      <c r="DV205" s="69" t="e">
        <f t="shared" ca="1" si="568"/>
        <v>#VALUE!</v>
      </c>
      <c r="DW205" s="69" t="e">
        <f t="shared" ca="1" si="568"/>
        <v>#VALUE!</v>
      </c>
      <c r="DX205" s="69" t="e">
        <f t="shared" ca="1" si="568"/>
        <v>#VALUE!</v>
      </c>
      <c r="DY205" s="69" t="e">
        <f t="shared" ca="1" si="568"/>
        <v>#VALUE!</v>
      </c>
      <c r="DZ205" s="69" t="e">
        <f t="shared" ca="1" si="568"/>
        <v>#VALUE!</v>
      </c>
      <c r="EA205" s="69" t="e">
        <f t="shared" ca="1" si="568"/>
        <v>#VALUE!</v>
      </c>
      <c r="EB205" s="69" t="e">
        <f t="shared" ca="1" si="568"/>
        <v>#VALUE!</v>
      </c>
      <c r="EC205" s="69" t="e">
        <f t="shared" ca="1" si="568"/>
        <v>#VALUE!</v>
      </c>
      <c r="ED205" s="69" t="e">
        <f t="shared" ca="1" si="568"/>
        <v>#VALUE!</v>
      </c>
      <c r="EE205" s="69" t="e">
        <f t="shared" ca="1" si="568"/>
        <v>#VALUE!</v>
      </c>
      <c r="EF205" s="69" t="e">
        <f t="shared" ca="1" si="568"/>
        <v>#VALUE!</v>
      </c>
      <c r="EG205" s="69" t="e">
        <f t="shared" ca="1" si="568"/>
        <v>#VALUE!</v>
      </c>
      <c r="EH205" s="69" t="e">
        <f t="shared" ca="1" si="568"/>
        <v>#VALUE!</v>
      </c>
      <c r="EI205" s="69" t="e">
        <f t="shared" ca="1" si="568"/>
        <v>#VALUE!</v>
      </c>
      <c r="EJ205" s="69" t="e">
        <f t="shared" ca="1" si="568"/>
        <v>#VALUE!</v>
      </c>
      <c r="EK205" s="69" t="e">
        <f t="shared" ca="1" si="568"/>
        <v>#VALUE!</v>
      </c>
    </row>
    <row r="206" spans="1:141" outlineLevel="1" x14ac:dyDescent="0.25">
      <c r="A206" s="90"/>
      <c r="B206" s="90"/>
      <c r="C206" s="90"/>
      <c r="D206" s="90"/>
      <c r="F206" s="100"/>
      <c r="I206" s="101"/>
      <c r="J206" s="100"/>
      <c r="M206" s="101"/>
      <c r="N206" s="100"/>
      <c r="Q206" s="101"/>
      <c r="R206" s="100"/>
      <c r="U206" s="101"/>
      <c r="V206" s="100"/>
      <c r="Y206" s="101"/>
      <c r="Z206" s="100"/>
      <c r="AC206" s="101"/>
      <c r="AD206" s="100"/>
      <c r="AG206" s="101"/>
      <c r="AH206" s="100"/>
      <c r="AK206" s="101"/>
      <c r="AL206" s="100"/>
      <c r="AO206" s="101"/>
      <c r="AP206" s="100"/>
      <c r="AS206" s="101"/>
      <c r="AT206" s="100"/>
      <c r="AW206" s="101"/>
      <c r="AX206" s="100"/>
      <c r="BA206" s="101"/>
      <c r="BB206" s="100"/>
      <c r="BE206" s="101"/>
      <c r="BF206" s="100"/>
      <c r="BI206" s="101"/>
      <c r="BJ206" s="100"/>
      <c r="BM206" s="101"/>
      <c r="BN206" s="100"/>
      <c r="BQ206" s="101"/>
      <c r="BR206" s="100"/>
      <c r="BU206" s="101"/>
      <c r="BV206" s="100"/>
      <c r="BY206" s="101"/>
      <c r="BZ206" s="100"/>
      <c r="CC206" s="101"/>
      <c r="CD206" s="100"/>
      <c r="CG206" s="101"/>
      <c r="CH206" s="100"/>
      <c r="CK206" s="101"/>
      <c r="CL206" s="100"/>
      <c r="CO206" s="101"/>
      <c r="CP206" s="100"/>
      <c r="CS206" s="101"/>
      <c r="CT206" s="100"/>
      <c r="CW206" s="101"/>
      <c r="CX206" s="100"/>
      <c r="DA206" s="101"/>
      <c r="DB206" s="100"/>
      <c r="DE206" s="101"/>
      <c r="DF206" s="100"/>
      <c r="DI206" s="101"/>
    </row>
    <row r="207" spans="1:141" outlineLevel="1" x14ac:dyDescent="0.25">
      <c r="A207" s="90" t="s">
        <v>132</v>
      </c>
      <c r="B207" s="90" t="s">
        <v>142</v>
      </c>
      <c r="C207" s="111">
        <f>$C$6</f>
        <v>9.9999999999999995E-7</v>
      </c>
      <c r="D207" s="90"/>
      <c r="E207" t="str">
        <f>CONCATENATE(E202," - history")</f>
        <v>Interest income - history</v>
      </c>
      <c r="F207" s="113" t="str" cm="1">
        <f t="array" aca="1" ref="F207" ca="1">IF(AND(F$4="A",ISNUMBER(DataModel!F$4)),INDEX(DataModel!$F$4:$BA$109,MATCH(1,(DataModel!$A$4:$A$109=$A207)*(DataModel!$B$4:$B$109=$B207),0),MATCH(F$3,DataModel!$F$2:$BA$2,0))*$C207,"")</f>
        <v/>
      </c>
      <c r="G207" s="69" t="str" cm="1">
        <f t="array" aca="1" ref="G207" ca="1">IF(AND(G$4="A",ISNUMBER(DataModel!G$4)),INDEX(DataModel!$F$4:$BA$109,MATCH(1,(DataModel!$A$4:$A$109=$A207)*(DataModel!$B$4:$B$109=$B207),0),MATCH(G$3,DataModel!$F$2:$BA$2,0))*$C207,"")</f>
        <v/>
      </c>
      <c r="H207" s="69" t="str" cm="1">
        <f t="array" aca="1" ref="H207" ca="1">IF(AND(H$4="A",ISNUMBER(DataModel!H$4)),INDEX(DataModel!$F$4:$BA$109,MATCH(1,(DataModel!$A$4:$A$109=$A207)*(DataModel!$B$4:$B$109=$B207),0),MATCH(H$3,DataModel!$F$2:$BA$2,0))*$C207,"")</f>
        <v/>
      </c>
      <c r="I207" s="114" t="str" cm="1">
        <f t="array" aca="1" ref="I207" ca="1">IF(AND(I$4="A",ISNUMBER(DataModel!I$4)),INDEX(DataModel!$F$4:$BA$109,MATCH(1,(DataModel!$A$4:$A$109=$A207)*(DataModel!$B$4:$B$109=$B207),0),MATCH(I$3,DataModel!$F$2:$BA$2,0))*$C207,"")</f>
        <v/>
      </c>
      <c r="J207" s="113" t="str" cm="1">
        <f t="array" aca="1" ref="J207" ca="1">IF(AND(J$4="A",ISNUMBER(DataModel!J$4)),INDEX(DataModel!$F$4:$BA$109,MATCH(1,(DataModel!$A$4:$A$109=$A207)*(DataModel!$B$4:$B$109=$B207),0),MATCH(J$3,DataModel!$F$2:$BA$2,0))*$C207,"")</f>
        <v/>
      </c>
      <c r="K207" s="69" t="str" cm="1">
        <f t="array" aca="1" ref="K207" ca="1">IF(AND(K$4="A",ISNUMBER(DataModel!K$4)),INDEX(DataModel!$F$4:$BA$109,MATCH(1,(DataModel!$A$4:$A$109=$A207)*(DataModel!$B$4:$B$109=$B207),0),MATCH(K$3,DataModel!$F$2:$BA$2,0))*$C207,"")</f>
        <v/>
      </c>
      <c r="L207" s="69" t="str" cm="1">
        <f t="array" aca="1" ref="L207" ca="1">IF(AND(L$4="A",ISNUMBER(DataModel!L$4)),INDEX(DataModel!$F$4:$BA$109,MATCH(1,(DataModel!$A$4:$A$109=$A207)*(DataModel!$B$4:$B$109=$B207),0),MATCH(L$3,DataModel!$F$2:$BA$2,0))*$C207,"")</f>
        <v/>
      </c>
      <c r="M207" s="114" t="str" cm="1">
        <f t="array" aca="1" ref="M207" ca="1">IF(AND(M$4="A",ISNUMBER(DataModel!M$4)),INDEX(DataModel!$F$4:$BA$109,MATCH(1,(DataModel!$A$4:$A$109=$A207)*(DataModel!$B$4:$B$109=$B207),0),MATCH(M$3,DataModel!$F$2:$BA$2,0))*$C207,"")</f>
        <v/>
      </c>
      <c r="N207" s="113" t="str" cm="1">
        <f t="array" aca="1" ref="N207" ca="1">IF(AND(N$4="A",ISNUMBER(DataModel!N$4)),INDEX(DataModel!$F$4:$BA$109,MATCH(1,(DataModel!$A$4:$A$109=$A207)*(DataModel!$B$4:$B$109=$B207),0),MATCH(N$3,DataModel!$F$2:$BA$2,0))*$C207,"")</f>
        <v/>
      </c>
      <c r="O207" s="69" t="str" cm="1">
        <f t="array" aca="1" ref="O207" ca="1">IF(AND(O$4="A",ISNUMBER(DataModel!O$4)),INDEX(DataModel!$F$4:$BA$109,MATCH(1,(DataModel!$A$4:$A$109=$A207)*(DataModel!$B$4:$B$109=$B207),0),MATCH(O$3,DataModel!$F$2:$BA$2,0))*$C207,"")</f>
        <v/>
      </c>
      <c r="P207" s="69" t="str" cm="1">
        <f t="array" aca="1" ref="P207" ca="1">IF(AND(P$4="A",ISNUMBER(DataModel!P$4)),INDEX(DataModel!$F$4:$BA$109,MATCH(1,(DataModel!$A$4:$A$109=$A207)*(DataModel!$B$4:$B$109=$B207),0),MATCH(P$3,DataModel!$F$2:$BA$2,0))*$C207,"")</f>
        <v/>
      </c>
      <c r="Q207" s="114" t="str" cm="1">
        <f t="array" aca="1" ref="Q207" ca="1">IF(AND(Q$4="A",ISNUMBER(DataModel!Q$4)),INDEX(DataModel!$F$4:$BA$109,MATCH(1,(DataModel!$A$4:$A$109=$A207)*(DataModel!$B$4:$B$109=$B207),0),MATCH(Q$3,DataModel!$F$2:$BA$2,0))*$C207,"")</f>
        <v/>
      </c>
      <c r="R207" s="113" t="str" cm="1">
        <f t="array" aca="1" ref="R207" ca="1">IF(AND(R$4="A",ISNUMBER(DataModel!R$4)),INDEX(DataModel!$F$4:$BA$109,MATCH(1,(DataModel!$A$4:$A$109=$A207)*(DataModel!$B$4:$B$109=$B207),0),MATCH(R$3,DataModel!$F$2:$BA$2,0))*$C207,"")</f>
        <v/>
      </c>
      <c r="S207" s="69" t="str" cm="1">
        <f t="array" aca="1" ref="S207" ca="1">IF(AND(S$4="A",ISNUMBER(DataModel!S$4)),INDEX(DataModel!$F$4:$BA$109,MATCH(1,(DataModel!$A$4:$A$109=$A207)*(DataModel!$B$4:$B$109=$B207),0),MATCH(S$3,DataModel!$F$2:$BA$2,0))*$C207,"")</f>
        <v/>
      </c>
      <c r="T207" s="69" t="str" cm="1">
        <f t="array" aca="1" ref="T207" ca="1">IF(AND(T$4="A",ISNUMBER(DataModel!T$4)),INDEX(DataModel!$F$4:$BA$109,MATCH(1,(DataModel!$A$4:$A$109=$A207)*(DataModel!$B$4:$B$109=$B207),0),MATCH(T$3,DataModel!$F$2:$BA$2,0))*$C207,"")</f>
        <v/>
      </c>
      <c r="U207" s="114" t="str" cm="1">
        <f t="array" aca="1" ref="U207" ca="1">IF(AND(U$4="A",ISNUMBER(DataModel!U$4)),INDEX(DataModel!$F$4:$BA$109,MATCH(1,(DataModel!$A$4:$A$109=$A207)*(DataModel!$B$4:$B$109=$B207),0),MATCH(U$3,DataModel!$F$2:$BA$2,0))*$C207,"")</f>
        <v/>
      </c>
      <c r="V207" s="113" t="str" cm="1">
        <f t="array" aca="1" ref="V207" ca="1">IF(AND(V$4="A",ISNUMBER(DataModel!V$4)),INDEX(DataModel!$F$4:$BA$109,MATCH(1,(DataModel!$A$4:$A$109=$A207)*(DataModel!$B$4:$B$109=$B207),0),MATCH(V$3,DataModel!$F$2:$BA$2,0))*$C207,"")</f>
        <v/>
      </c>
      <c r="W207" s="69" t="str" cm="1">
        <f t="array" aca="1" ref="W207" ca="1">IF(AND(W$4="A",ISNUMBER(DataModel!W$4)),INDEX(DataModel!$F$4:$BA$109,MATCH(1,(DataModel!$A$4:$A$109=$A207)*(DataModel!$B$4:$B$109=$B207),0),MATCH(W$3,DataModel!$F$2:$BA$2,0))*$C207,"")</f>
        <v/>
      </c>
      <c r="X207" s="69" t="str" cm="1">
        <f t="array" aca="1" ref="X207" ca="1">IF(AND(X$4="A",ISNUMBER(DataModel!X$4)),INDEX(DataModel!$F$4:$BA$109,MATCH(1,(DataModel!$A$4:$A$109=$A207)*(DataModel!$B$4:$B$109=$B207),0),MATCH(X$3,DataModel!$F$2:$BA$2,0))*$C207,"")</f>
        <v/>
      </c>
      <c r="Y207" s="114" t="str" cm="1">
        <f t="array" aca="1" ref="Y207" ca="1">IF(AND(Y$4="A",ISNUMBER(DataModel!Y$4)),INDEX(DataModel!$F$4:$BA$109,MATCH(1,(DataModel!$A$4:$A$109=$A207)*(DataModel!$B$4:$B$109=$B207),0),MATCH(Y$3,DataModel!$F$2:$BA$2,0))*$C207,"")</f>
        <v/>
      </c>
      <c r="Z207" s="113" t="str" cm="1">
        <f t="array" aca="1" ref="Z207" ca="1">IF(AND(Z$4="A",ISNUMBER(DataModel!Z$4)),INDEX(DataModel!$F$4:$BA$109,MATCH(1,(DataModel!$A$4:$A$109=$A207)*(DataModel!$B$4:$B$109=$B207),0),MATCH(Z$3,DataModel!$F$2:$BA$2,0))*$C207,"")</f>
        <v/>
      </c>
      <c r="AA207" s="69" t="str" cm="1">
        <f t="array" aca="1" ref="AA207" ca="1">IF(AND(AA$4="A",ISNUMBER(DataModel!AA$4)),INDEX(DataModel!$F$4:$BA$109,MATCH(1,(DataModel!$A$4:$A$109=$A207)*(DataModel!$B$4:$B$109=$B207),0),MATCH(AA$3,DataModel!$F$2:$BA$2,0))*$C207,"")</f>
        <v/>
      </c>
      <c r="AB207" s="69" t="str" cm="1">
        <f t="array" aca="1" ref="AB207" ca="1">IF(AND(AB$4="A",ISNUMBER(DataModel!AB$4)),INDEX(DataModel!$F$4:$BA$109,MATCH(1,(DataModel!$A$4:$A$109=$A207)*(DataModel!$B$4:$B$109=$B207),0),MATCH(AB$3,DataModel!$F$2:$BA$2,0))*$C207,"")</f>
        <v/>
      </c>
      <c r="AC207" s="114" t="str" cm="1">
        <f t="array" aca="1" ref="AC207" ca="1">IF(AND(AC$4="A",ISNUMBER(DataModel!AC$4)),INDEX(DataModel!$F$4:$BA$109,MATCH(1,(DataModel!$A$4:$A$109=$A207)*(DataModel!$B$4:$B$109=$B207),0),MATCH(AC$3,DataModel!$F$2:$BA$2,0))*$C207,"")</f>
        <v/>
      </c>
      <c r="AD207" s="113" t="str" cm="1">
        <f t="array" aca="1" ref="AD207" ca="1">IF(AND(AD$4="A",ISNUMBER(DataModel!AD$4)),INDEX(DataModel!$F$4:$BA$109,MATCH(1,(DataModel!$A$4:$A$109=$A207)*(DataModel!$B$4:$B$109=$B207),0),MATCH(AD$3,DataModel!$F$2:$BA$2,0))*$C207,"")</f>
        <v/>
      </c>
      <c r="AE207" s="69" t="str" cm="1">
        <f t="array" aca="1" ref="AE207" ca="1">IF(AND(AE$4="A",ISNUMBER(DataModel!AE$4)),INDEX(DataModel!$F$4:$BA$109,MATCH(1,(DataModel!$A$4:$A$109=$A207)*(DataModel!$B$4:$B$109=$B207),0),MATCH(AE$3,DataModel!$F$2:$BA$2,0))*$C207,"")</f>
        <v/>
      </c>
      <c r="AF207" s="69" t="str" cm="1">
        <f t="array" aca="1" ref="AF207" ca="1">IF(AND(AF$4="A",ISNUMBER(DataModel!AF$4)),INDEX(DataModel!$F$4:$BA$109,MATCH(1,(DataModel!$A$4:$A$109=$A207)*(DataModel!$B$4:$B$109=$B207),0),MATCH(AF$3,DataModel!$F$2:$BA$2,0))*$C207,"")</f>
        <v/>
      </c>
      <c r="AG207" s="114" t="str" cm="1">
        <f t="array" aca="1" ref="AG207" ca="1">IF(AND(AG$4="A",ISNUMBER(DataModel!AG$4)),INDEX(DataModel!$F$4:$BA$109,MATCH(1,(DataModel!$A$4:$A$109=$A207)*(DataModel!$B$4:$B$109=$B207),0),MATCH(AG$3,DataModel!$F$2:$BA$2,0))*$C207,"")</f>
        <v/>
      </c>
      <c r="AH207" s="113" t="str" cm="1">
        <f t="array" aca="1" ref="AH207" ca="1">IF(AND(AH$4="A",ISNUMBER(DataModel!AH$4)),INDEX(DataModel!$F$4:$BA$109,MATCH(1,(DataModel!$A$4:$A$109=$A207)*(DataModel!$B$4:$B$109=$B207),0),MATCH(AH$3,DataModel!$F$2:$BA$2,0))*$C207,"")</f>
        <v/>
      </c>
      <c r="AI207" s="69" t="str" cm="1">
        <f t="array" aca="1" ref="AI207" ca="1">IF(AND(AI$4="A",ISNUMBER(DataModel!AI$4)),INDEX(DataModel!$F$4:$BA$109,MATCH(1,(DataModel!$A$4:$A$109=$A207)*(DataModel!$B$4:$B$109=$B207),0),MATCH(AI$3,DataModel!$F$2:$BA$2,0))*$C207,"")</f>
        <v/>
      </c>
      <c r="AJ207" s="69" t="str" cm="1">
        <f t="array" aca="1" ref="AJ207" ca="1">IF(AND(AJ$4="A",ISNUMBER(DataModel!AJ$4)),INDEX(DataModel!$F$4:$BA$109,MATCH(1,(DataModel!$A$4:$A$109=$A207)*(DataModel!$B$4:$B$109=$B207),0),MATCH(AJ$3,DataModel!$F$2:$BA$2,0))*$C207,"")</f>
        <v/>
      </c>
      <c r="AK207" s="114" t="str" cm="1">
        <f t="array" aca="1" ref="AK207" ca="1">IF(AND(AK$4="A",ISNUMBER(DataModel!AK$4)),INDEX(DataModel!$F$4:$BA$109,MATCH(1,(DataModel!$A$4:$A$109=$A207)*(DataModel!$B$4:$B$109=$B207),0),MATCH(AK$3,DataModel!$F$2:$BA$2,0))*$C207,"")</f>
        <v/>
      </c>
      <c r="AL207" s="113" t="str" cm="1">
        <f t="array" aca="1" ref="AL207" ca="1">IF(AND(AL$4="A",ISNUMBER(DataModel!AL$4)),INDEX(DataModel!$F$4:$BA$109,MATCH(1,(DataModel!$A$4:$A$109=$A207)*(DataModel!$B$4:$B$109=$B207),0),MATCH(AL$3,DataModel!$F$2:$BA$2,0))*$C207,"")</f>
        <v/>
      </c>
      <c r="AM207" s="69" t="str" cm="1">
        <f t="array" aca="1" ref="AM207" ca="1">IF(AND(AM$4="A",ISNUMBER(DataModel!AM$4)),INDEX(DataModel!$F$4:$BA$109,MATCH(1,(DataModel!$A$4:$A$109=$A207)*(DataModel!$B$4:$B$109=$B207),0),MATCH(AM$3,DataModel!$F$2:$BA$2,0))*$C207,"")</f>
        <v/>
      </c>
      <c r="AN207" s="69" t="str" cm="1">
        <f t="array" aca="1" ref="AN207" ca="1">IF(AND(AN$4="A",ISNUMBER(DataModel!AN$4)),INDEX(DataModel!$F$4:$BA$109,MATCH(1,(DataModel!$A$4:$A$109=$A207)*(DataModel!$B$4:$B$109=$B207),0),MATCH(AN$3,DataModel!$F$2:$BA$2,0))*$C207,"")</f>
        <v/>
      </c>
      <c r="AO207" s="114" t="str" cm="1">
        <f t="array" aca="1" ref="AO207" ca="1">IF(AND(AO$4="A",ISNUMBER(DataModel!AO$4)),INDEX(DataModel!$F$4:$BA$109,MATCH(1,(DataModel!$A$4:$A$109=$A207)*(DataModel!$B$4:$B$109=$B207),0),MATCH(AO$3,DataModel!$F$2:$BA$2,0))*$C207,"")</f>
        <v/>
      </c>
      <c r="AP207" s="113" t="str" cm="1">
        <f t="array" aca="1" ref="AP207" ca="1">IF(AND(AP$4="A",ISNUMBER(DataModel!AP$4)),INDEX(DataModel!$F$4:$BA$109,MATCH(1,(DataModel!$A$4:$A$109=$A207)*(DataModel!$B$4:$B$109=$B207),0),MATCH(AP$3,DataModel!$F$2:$BA$2,0))*$C207,"")</f>
        <v/>
      </c>
      <c r="AQ207" s="69" t="str" cm="1">
        <f t="array" aca="1" ref="AQ207" ca="1">IF(AND(AQ$4="A",ISNUMBER(DataModel!AQ$4)),INDEX(DataModel!$F$4:$BA$109,MATCH(1,(DataModel!$A$4:$A$109=$A207)*(DataModel!$B$4:$B$109=$B207),0),MATCH(AQ$3,DataModel!$F$2:$BA$2,0))*$C207,"")</f>
        <v/>
      </c>
      <c r="AR207" s="69" t="str" cm="1">
        <f t="array" aca="1" ref="AR207" ca="1">IF(AND(AR$4="A",ISNUMBER(DataModel!AR$4)),INDEX(DataModel!$F$4:$BA$109,MATCH(1,(DataModel!$A$4:$A$109=$A207)*(DataModel!$B$4:$B$109=$B207),0),MATCH(AR$3,DataModel!$F$2:$BA$2,0))*$C207,"")</f>
        <v/>
      </c>
      <c r="AS207" s="114" t="str" cm="1">
        <f t="array" aca="1" ref="AS207" ca="1">IF(AND(AS$4="A",ISNUMBER(DataModel!AS$4)),INDEX(DataModel!$F$4:$BA$109,MATCH(1,(DataModel!$A$4:$A$109=$A207)*(DataModel!$B$4:$B$109=$B207),0),MATCH(AS$3,DataModel!$F$2:$BA$2,0))*$C207,"")</f>
        <v/>
      </c>
      <c r="AT207" s="113" t="e" cm="1">
        <f t="array" aca="1" ref="AT207" ca="1">IF(AND(AT$4="A",ISNUMBER(DataModel!AT$4)),INDEX(DataModel!$F$4:$BA$109,MATCH(1,(DataModel!$A$4:$A$109=$A207)*(DataModel!$B$4:$B$109=$B207),0),MATCH(AT$3,DataModel!$F$2:$BA$2,0))*$C207,"")</f>
        <v>#VALUE!</v>
      </c>
      <c r="AU207" s="69" t="e" cm="1">
        <f t="array" aca="1" ref="AU207" ca="1">IF(AND(AU$4="A",ISNUMBER(DataModel!AU$4)),INDEX(DataModel!$F$4:$BA$109,MATCH(1,(DataModel!$A$4:$A$109=$A207)*(DataModel!$B$4:$B$109=$B207),0),MATCH(AU$3,DataModel!$F$2:$BA$2,0))*$C207,"")</f>
        <v>#VALUE!</v>
      </c>
      <c r="AV207" s="69" t="e" cm="1">
        <f t="array" aca="1" ref="AV207" ca="1">IF(AND(AV$4="A",ISNUMBER(DataModel!AV$4)),INDEX(DataModel!$F$4:$BA$109,MATCH(1,(DataModel!$A$4:$A$109=$A207)*(DataModel!$B$4:$B$109=$B207),0),MATCH(AV$3,DataModel!$F$2:$BA$2,0))*$C207,"")</f>
        <v>#VALUE!</v>
      </c>
      <c r="AW207" s="114" t="e" cm="1">
        <f t="array" aca="1" ref="AW207" ca="1">IF(AND(AW$4="A",ISNUMBER(DataModel!AW$4)),INDEX(DataModel!$F$4:$BA$109,MATCH(1,(DataModel!$A$4:$A$109=$A207)*(DataModel!$B$4:$B$109=$B207),0),MATCH(AW$3,DataModel!$F$2:$BA$2,0))*$C207,"")</f>
        <v>#VALUE!</v>
      </c>
      <c r="AX207" s="113" t="e" cm="1">
        <f t="array" aca="1" ref="AX207" ca="1">IF(AND(AX$4="A",ISNUMBER(DataModel!AX$4)),INDEX(DataModel!$F$4:$BA$109,MATCH(1,(DataModel!$A$4:$A$109=$A207)*(DataModel!$B$4:$B$109=$B207),0),MATCH(AX$3,DataModel!$F$2:$BA$2,0))*$C207,"")</f>
        <v>#VALUE!</v>
      </c>
      <c r="AY207" s="69" t="e" cm="1">
        <f t="array" aca="1" ref="AY207" ca="1">IF(AND(AY$4="A",ISNUMBER(DataModel!AY$4)),INDEX(DataModel!$F$4:$BA$109,MATCH(1,(DataModel!$A$4:$A$109=$A207)*(DataModel!$B$4:$B$109=$B207),0),MATCH(AY$3,DataModel!$F$2:$BA$2,0))*$C207,"")</f>
        <v>#VALUE!</v>
      </c>
      <c r="AZ207" s="69" t="e" cm="1">
        <f t="array" aca="1" ref="AZ207" ca="1">IF(AND(AZ$4="A",ISNUMBER(DataModel!AZ$4)),INDEX(DataModel!$F$4:$BA$109,MATCH(1,(DataModel!$A$4:$A$109=$A207)*(DataModel!$B$4:$B$109=$B207),0),MATCH(AZ$3,DataModel!$F$2:$BA$2,0))*$C207,"")</f>
        <v>#VALUE!</v>
      </c>
      <c r="BA207" s="114" t="e" cm="1">
        <f t="array" aca="1" ref="BA207" ca="1">IF(AND(BA$4="A",ISNUMBER(DataModel!BA$4)),INDEX(DataModel!$F$4:$BA$109,MATCH(1,(DataModel!$A$4:$A$109=$A207)*(DataModel!$B$4:$B$109=$B207),0),MATCH(BA$3,DataModel!$F$2:$BA$2,0))*$C207,"")</f>
        <v>#VALUE!</v>
      </c>
      <c r="BB207" s="113"/>
      <c r="BC207" s="69"/>
      <c r="BD207" s="69"/>
      <c r="BE207" s="114"/>
      <c r="BF207" s="113"/>
      <c r="BG207" s="69"/>
      <c r="BH207" s="69"/>
      <c r="BI207" s="114"/>
      <c r="BJ207" s="113"/>
      <c r="BK207" s="69"/>
      <c r="BL207" s="69"/>
      <c r="BM207" s="114"/>
      <c r="BN207" s="113"/>
      <c r="BO207" s="69"/>
      <c r="BP207" s="69"/>
      <c r="BQ207" s="114"/>
      <c r="BR207" s="113"/>
      <c r="BS207" s="69"/>
      <c r="BT207" s="69"/>
      <c r="BU207" s="114"/>
      <c r="BV207" s="113"/>
      <c r="BW207" s="69"/>
      <c r="BX207" s="69"/>
      <c r="BY207" s="114"/>
      <c r="BZ207" s="113"/>
      <c r="CA207" s="69"/>
      <c r="CB207" s="69"/>
      <c r="CC207" s="114"/>
      <c r="CD207" s="113"/>
      <c r="CE207" s="69"/>
      <c r="CF207" s="69"/>
      <c r="CG207" s="114"/>
      <c r="CH207" s="113"/>
      <c r="CI207" s="69"/>
      <c r="CJ207" s="69"/>
      <c r="CK207" s="114"/>
      <c r="CL207" s="113"/>
      <c r="CM207" s="69"/>
      <c r="CN207" s="69"/>
      <c r="CO207" s="114"/>
      <c r="CP207" s="113"/>
      <c r="CQ207" s="69"/>
      <c r="CR207" s="69"/>
      <c r="CS207" s="114"/>
      <c r="CT207" s="113"/>
      <c r="CU207" s="69"/>
      <c r="CV207" s="69"/>
      <c r="CW207" s="114"/>
      <c r="CX207" s="113"/>
      <c r="CY207" s="69"/>
      <c r="CZ207" s="69"/>
      <c r="DA207" s="114"/>
      <c r="DB207" s="113"/>
      <c r="DC207" s="69"/>
      <c r="DD207" s="69"/>
      <c r="DE207" s="114"/>
      <c r="DF207" s="113"/>
      <c r="DG207" s="69"/>
      <c r="DH207" s="69"/>
      <c r="DI207" s="114"/>
      <c r="DK207" s="69">
        <f t="shared" ref="DK207:EK207" ca="1" si="569">SUM(OFFSET($E207,,MATCH(DK$3,$F$5:$DI$5,0),,4))</f>
        <v>0</v>
      </c>
      <c r="DL207" s="69" t="e">
        <f t="shared" ca="1" si="569"/>
        <v>#N/A</v>
      </c>
      <c r="DM207" s="69" t="e">
        <f t="shared" ca="1" si="569"/>
        <v>#VALUE!</v>
      </c>
      <c r="DN207" s="69" t="e">
        <f t="shared" ca="1" si="569"/>
        <v>#VALUE!</v>
      </c>
      <c r="DO207" s="69" t="e">
        <f t="shared" ca="1" si="569"/>
        <v>#VALUE!</v>
      </c>
      <c r="DP207" s="69" t="e">
        <f t="shared" ca="1" si="569"/>
        <v>#VALUE!</v>
      </c>
      <c r="DQ207" s="69" t="e">
        <f t="shared" ca="1" si="569"/>
        <v>#VALUE!</v>
      </c>
      <c r="DR207" s="69" t="e">
        <f t="shared" ca="1" si="569"/>
        <v>#VALUE!</v>
      </c>
      <c r="DS207" s="69" t="e">
        <f t="shared" ca="1" si="569"/>
        <v>#VALUE!</v>
      </c>
      <c r="DT207" s="69" t="e">
        <f t="shared" ca="1" si="569"/>
        <v>#VALUE!</v>
      </c>
      <c r="DU207" s="69" t="e">
        <f t="shared" ca="1" si="569"/>
        <v>#VALUE!</v>
      </c>
      <c r="DV207" s="69" t="e">
        <f t="shared" ca="1" si="569"/>
        <v>#VALUE!</v>
      </c>
      <c r="DW207" s="69" t="e">
        <f t="shared" ca="1" si="569"/>
        <v>#VALUE!</v>
      </c>
      <c r="DX207" s="69" t="e">
        <f t="shared" ca="1" si="569"/>
        <v>#VALUE!</v>
      </c>
      <c r="DY207" s="69" t="e">
        <f t="shared" ca="1" si="569"/>
        <v>#VALUE!</v>
      </c>
      <c r="DZ207" s="69" t="e">
        <f t="shared" ca="1" si="569"/>
        <v>#VALUE!</v>
      </c>
      <c r="EA207" s="69" t="e">
        <f t="shared" ca="1" si="569"/>
        <v>#VALUE!</v>
      </c>
      <c r="EB207" s="69" t="e">
        <f t="shared" ca="1" si="569"/>
        <v>#VALUE!</v>
      </c>
      <c r="EC207" s="69" t="e">
        <f t="shared" ca="1" si="569"/>
        <v>#VALUE!</v>
      </c>
      <c r="ED207" s="69" t="e">
        <f t="shared" ca="1" si="569"/>
        <v>#VALUE!</v>
      </c>
      <c r="EE207" s="69" t="e">
        <f t="shared" ca="1" si="569"/>
        <v>#VALUE!</v>
      </c>
      <c r="EF207" s="69" t="e">
        <f t="shared" ca="1" si="569"/>
        <v>#VALUE!</v>
      </c>
      <c r="EG207" s="69" t="e">
        <f t="shared" ca="1" si="569"/>
        <v>#VALUE!</v>
      </c>
      <c r="EH207" s="69" t="e">
        <f t="shared" ca="1" si="569"/>
        <v>#VALUE!</v>
      </c>
      <c r="EI207" s="69" t="e">
        <f t="shared" ca="1" si="569"/>
        <v>#VALUE!</v>
      </c>
      <c r="EJ207" s="69" t="e">
        <f t="shared" ca="1" si="569"/>
        <v>#VALUE!</v>
      </c>
      <c r="EK207" s="69" t="e">
        <f t="shared" ca="1" si="569"/>
        <v>#VALUE!</v>
      </c>
    </row>
    <row r="208" spans="1:141" outlineLevel="1" x14ac:dyDescent="0.25">
      <c r="A208" s="90"/>
      <c r="B208" s="90"/>
      <c r="C208" s="90"/>
      <c r="D208" s="90"/>
      <c r="F208" s="100"/>
      <c r="I208" s="101"/>
      <c r="J208" s="100"/>
      <c r="M208" s="101"/>
      <c r="N208" s="100"/>
      <c r="Q208" s="101"/>
      <c r="R208" s="100"/>
      <c r="U208" s="101"/>
      <c r="V208" s="100"/>
      <c r="Y208" s="101"/>
      <c r="Z208" s="100"/>
      <c r="AC208" s="101"/>
      <c r="AD208" s="100"/>
      <c r="AG208" s="101"/>
      <c r="AH208" s="100"/>
      <c r="AK208" s="101"/>
      <c r="AL208" s="100"/>
      <c r="AO208" s="101"/>
      <c r="AP208" s="100"/>
      <c r="AS208" s="101"/>
      <c r="AT208" s="100"/>
      <c r="AW208" s="101"/>
      <c r="AX208" s="100"/>
      <c r="BA208" s="101"/>
      <c r="BB208" s="100"/>
      <c r="BE208" s="101"/>
      <c r="BF208" s="100"/>
      <c r="BI208" s="101"/>
      <c r="BJ208" s="100"/>
      <c r="BM208" s="101"/>
      <c r="BN208" s="100"/>
      <c r="BQ208" s="101"/>
      <c r="BR208" s="100"/>
      <c r="BU208" s="101"/>
      <c r="BV208" s="100"/>
      <c r="BY208" s="101"/>
      <c r="BZ208" s="100"/>
      <c r="CC208" s="101"/>
      <c r="CD208" s="100"/>
      <c r="CG208" s="101"/>
      <c r="CH208" s="100"/>
      <c r="CK208" s="101"/>
      <c r="CL208" s="100"/>
      <c r="CO208" s="101"/>
      <c r="CP208" s="100"/>
      <c r="CS208" s="101"/>
      <c r="CT208" s="100"/>
      <c r="CW208" s="101"/>
      <c r="CX208" s="100"/>
      <c r="DA208" s="101"/>
      <c r="DB208" s="100"/>
      <c r="DE208" s="101"/>
      <c r="DF208" s="100"/>
      <c r="DI208" s="101"/>
    </row>
    <row r="209" spans="1:141" outlineLevel="1" x14ac:dyDescent="0.25">
      <c r="A209" s="90"/>
      <c r="B209" s="90"/>
      <c r="C209" s="90"/>
      <c r="D209" s="90"/>
      <c r="E209" t="str">
        <f>CONCATENATE(E202," - model")</f>
        <v>Interest income - model</v>
      </c>
      <c r="F209" s="100"/>
      <c r="I209" s="101"/>
      <c r="J209" s="100"/>
      <c r="M209" s="101"/>
      <c r="N209" s="100"/>
      <c r="Q209" s="101"/>
      <c r="R209" s="100"/>
      <c r="U209" s="101"/>
      <c r="V209" s="100"/>
      <c r="Y209" s="101"/>
      <c r="Z209" s="100"/>
      <c r="AC209" s="101"/>
      <c r="AD209" s="100"/>
      <c r="AG209" s="101"/>
      <c r="AH209" s="100"/>
      <c r="AK209" s="101"/>
      <c r="AL209" s="113" t="str">
        <f ca="1">AL207</f>
        <v/>
      </c>
      <c r="AM209" s="69" t="str">
        <f t="shared" ref="AM209:AO209" ca="1" si="570">AM207</f>
        <v/>
      </c>
      <c r="AN209" s="69" t="str">
        <f t="shared" ca="1" si="570"/>
        <v/>
      </c>
      <c r="AO209" s="114" t="str">
        <f t="shared" ca="1" si="570"/>
        <v/>
      </c>
      <c r="AP209" s="113" t="str">
        <f t="shared" ref="AP209:BU209" ca="1" si="571">IF(ISERROR(AP210*(AP$398+AP$320)),"",AP210*(AP$398+AP$320))</f>
        <v/>
      </c>
      <c r="AQ209" s="69" t="str">
        <f t="shared" ca="1" si="571"/>
        <v/>
      </c>
      <c r="AR209" s="69" t="str">
        <f t="shared" ca="1" si="571"/>
        <v/>
      </c>
      <c r="AS209" s="114" t="str">
        <f t="shared" ca="1" si="571"/>
        <v/>
      </c>
      <c r="AT209" s="113" t="str">
        <f t="shared" ca="1" si="571"/>
        <v/>
      </c>
      <c r="AU209" s="69" t="str">
        <f t="shared" ca="1" si="571"/>
        <v/>
      </c>
      <c r="AV209" s="69" t="str">
        <f t="shared" ca="1" si="571"/>
        <v/>
      </c>
      <c r="AW209" s="114" t="str">
        <f t="shared" ca="1" si="571"/>
        <v/>
      </c>
      <c r="AX209" s="113" t="str">
        <f t="shared" ca="1" si="571"/>
        <v/>
      </c>
      <c r="AY209" s="69" t="str">
        <f t="shared" ca="1" si="571"/>
        <v/>
      </c>
      <c r="AZ209" s="69" t="str">
        <f t="shared" ca="1" si="571"/>
        <v/>
      </c>
      <c r="BA209" s="114" t="str">
        <f t="shared" ca="1" si="571"/>
        <v/>
      </c>
      <c r="BB209" s="113" t="str">
        <f t="shared" ca="1" si="571"/>
        <v/>
      </c>
      <c r="BC209" s="69" t="str">
        <f t="shared" ca="1" si="571"/>
        <v/>
      </c>
      <c r="BD209" s="69" t="str">
        <f t="shared" ca="1" si="571"/>
        <v/>
      </c>
      <c r="BE209" s="114" t="str">
        <f t="shared" ca="1" si="571"/>
        <v/>
      </c>
      <c r="BF209" s="113" t="str">
        <f t="shared" ca="1" si="571"/>
        <v/>
      </c>
      <c r="BG209" s="69" t="str">
        <f t="shared" ca="1" si="571"/>
        <v/>
      </c>
      <c r="BH209" s="69" t="str">
        <f t="shared" ca="1" si="571"/>
        <v/>
      </c>
      <c r="BI209" s="114" t="str">
        <f t="shared" ca="1" si="571"/>
        <v/>
      </c>
      <c r="BJ209" s="113" t="str">
        <f t="shared" ca="1" si="571"/>
        <v/>
      </c>
      <c r="BK209" s="69" t="str">
        <f t="shared" ca="1" si="571"/>
        <v/>
      </c>
      <c r="BL209" s="69" t="str">
        <f t="shared" ca="1" si="571"/>
        <v/>
      </c>
      <c r="BM209" s="114" t="str">
        <f t="shared" ca="1" si="571"/>
        <v/>
      </c>
      <c r="BN209" s="113" t="str">
        <f t="shared" ca="1" si="571"/>
        <v/>
      </c>
      <c r="BO209" s="69" t="str">
        <f t="shared" ca="1" si="571"/>
        <v/>
      </c>
      <c r="BP209" s="69" t="str">
        <f t="shared" ca="1" si="571"/>
        <v/>
      </c>
      <c r="BQ209" s="114" t="str">
        <f t="shared" ca="1" si="571"/>
        <v/>
      </c>
      <c r="BR209" s="113" t="str">
        <f t="shared" ca="1" si="571"/>
        <v/>
      </c>
      <c r="BS209" s="69" t="str">
        <f t="shared" ca="1" si="571"/>
        <v/>
      </c>
      <c r="BT209" s="69" t="str">
        <f t="shared" ca="1" si="571"/>
        <v/>
      </c>
      <c r="BU209" s="114" t="str">
        <f t="shared" ca="1" si="571"/>
        <v/>
      </c>
      <c r="BV209" s="113" t="str">
        <f t="shared" ref="BV209:DA209" ca="1" si="572">IF(ISERROR(BV210*(BV$398+BV$320)),"",BV210*(BV$398+BV$320))</f>
        <v/>
      </c>
      <c r="BW209" s="69" t="str">
        <f t="shared" ca="1" si="572"/>
        <v/>
      </c>
      <c r="BX209" s="69" t="str">
        <f t="shared" ca="1" si="572"/>
        <v/>
      </c>
      <c r="BY209" s="114" t="str">
        <f t="shared" ca="1" si="572"/>
        <v/>
      </c>
      <c r="BZ209" s="113" t="str">
        <f t="shared" ca="1" si="572"/>
        <v/>
      </c>
      <c r="CA209" s="69" t="str">
        <f t="shared" ca="1" si="572"/>
        <v/>
      </c>
      <c r="CB209" s="69" t="str">
        <f t="shared" ca="1" si="572"/>
        <v/>
      </c>
      <c r="CC209" s="114" t="str">
        <f t="shared" ca="1" si="572"/>
        <v/>
      </c>
      <c r="CD209" s="113" t="str">
        <f t="shared" ca="1" si="572"/>
        <v/>
      </c>
      <c r="CE209" s="69" t="str">
        <f t="shared" ca="1" si="572"/>
        <v/>
      </c>
      <c r="CF209" s="69" t="str">
        <f t="shared" ca="1" si="572"/>
        <v/>
      </c>
      <c r="CG209" s="114" t="str">
        <f t="shared" ca="1" si="572"/>
        <v/>
      </c>
      <c r="CH209" s="113" t="str">
        <f t="shared" ca="1" si="572"/>
        <v/>
      </c>
      <c r="CI209" s="69" t="str">
        <f t="shared" ca="1" si="572"/>
        <v/>
      </c>
      <c r="CJ209" s="69" t="str">
        <f t="shared" ca="1" si="572"/>
        <v/>
      </c>
      <c r="CK209" s="114" t="str">
        <f t="shared" ca="1" si="572"/>
        <v/>
      </c>
      <c r="CL209" s="113" t="str">
        <f t="shared" ca="1" si="572"/>
        <v/>
      </c>
      <c r="CM209" s="69" t="str">
        <f t="shared" ca="1" si="572"/>
        <v/>
      </c>
      <c r="CN209" s="69" t="str">
        <f t="shared" ca="1" si="572"/>
        <v/>
      </c>
      <c r="CO209" s="114" t="str">
        <f t="shared" ca="1" si="572"/>
        <v/>
      </c>
      <c r="CP209" s="113" t="str">
        <f t="shared" ca="1" si="572"/>
        <v/>
      </c>
      <c r="CQ209" s="69" t="str">
        <f t="shared" ca="1" si="572"/>
        <v/>
      </c>
      <c r="CR209" s="69" t="str">
        <f t="shared" ca="1" si="572"/>
        <v/>
      </c>
      <c r="CS209" s="114" t="str">
        <f t="shared" ca="1" si="572"/>
        <v/>
      </c>
      <c r="CT209" s="113" t="str">
        <f t="shared" ca="1" si="572"/>
        <v/>
      </c>
      <c r="CU209" s="69" t="str">
        <f t="shared" ca="1" si="572"/>
        <v/>
      </c>
      <c r="CV209" s="69" t="str">
        <f t="shared" ca="1" si="572"/>
        <v/>
      </c>
      <c r="CW209" s="114" t="str">
        <f t="shared" ca="1" si="572"/>
        <v/>
      </c>
      <c r="CX209" s="113" t="str">
        <f t="shared" ca="1" si="572"/>
        <v/>
      </c>
      <c r="CY209" s="69" t="str">
        <f t="shared" ca="1" si="572"/>
        <v/>
      </c>
      <c r="CZ209" s="69" t="str">
        <f t="shared" ca="1" si="572"/>
        <v/>
      </c>
      <c r="DA209" s="114" t="str">
        <f t="shared" ca="1" si="572"/>
        <v/>
      </c>
      <c r="DB209" s="113" t="str">
        <f t="shared" ref="DB209:DI209" ca="1" si="573">IF(ISERROR(DB210*(DB$398+DB$320)),"",DB210*(DB$398+DB$320))</f>
        <v/>
      </c>
      <c r="DC209" s="69" t="str">
        <f t="shared" ca="1" si="573"/>
        <v/>
      </c>
      <c r="DD209" s="69" t="str">
        <f t="shared" ca="1" si="573"/>
        <v/>
      </c>
      <c r="DE209" s="114" t="str">
        <f t="shared" ca="1" si="573"/>
        <v/>
      </c>
      <c r="DF209" s="113" t="str">
        <f t="shared" ca="1" si="573"/>
        <v/>
      </c>
      <c r="DG209" s="69" t="str">
        <f t="shared" ca="1" si="573"/>
        <v/>
      </c>
      <c r="DH209" s="69" t="str">
        <f t="shared" ca="1" si="573"/>
        <v/>
      </c>
      <c r="DI209" s="114" t="str">
        <f t="shared" ca="1" si="573"/>
        <v/>
      </c>
      <c r="DK209" s="69">
        <f t="shared" ref="DK209:EK209" ca="1" si="574">SUM(OFFSET($E209,,MATCH(DK$3,$F$5:$DI$5,0),,4))</f>
        <v>0</v>
      </c>
      <c r="DL209" s="69" t="e">
        <f t="shared" ca="1" si="574"/>
        <v>#N/A</v>
      </c>
      <c r="DM209" s="69" t="e">
        <f t="shared" ca="1" si="574"/>
        <v>#VALUE!</v>
      </c>
      <c r="DN209" s="69" t="e">
        <f t="shared" ca="1" si="574"/>
        <v>#VALUE!</v>
      </c>
      <c r="DO209" s="69" t="e">
        <f t="shared" ca="1" si="574"/>
        <v>#VALUE!</v>
      </c>
      <c r="DP209" s="69" t="e">
        <f t="shared" ca="1" si="574"/>
        <v>#VALUE!</v>
      </c>
      <c r="DQ209" s="69" t="e">
        <f t="shared" ca="1" si="574"/>
        <v>#VALUE!</v>
      </c>
      <c r="DR209" s="69" t="e">
        <f t="shared" ca="1" si="574"/>
        <v>#VALUE!</v>
      </c>
      <c r="DS209" s="69" t="e">
        <f t="shared" ca="1" si="574"/>
        <v>#VALUE!</v>
      </c>
      <c r="DT209" s="69" t="e">
        <f t="shared" ca="1" si="574"/>
        <v>#VALUE!</v>
      </c>
      <c r="DU209" s="69" t="e">
        <f t="shared" ca="1" si="574"/>
        <v>#VALUE!</v>
      </c>
      <c r="DV209" s="69" t="e">
        <f t="shared" ca="1" si="574"/>
        <v>#VALUE!</v>
      </c>
      <c r="DW209" s="69" t="e">
        <f t="shared" ca="1" si="574"/>
        <v>#VALUE!</v>
      </c>
      <c r="DX209" s="69" t="e">
        <f t="shared" ca="1" si="574"/>
        <v>#VALUE!</v>
      </c>
      <c r="DY209" s="69" t="e">
        <f t="shared" ca="1" si="574"/>
        <v>#VALUE!</v>
      </c>
      <c r="DZ209" s="69" t="e">
        <f t="shared" ca="1" si="574"/>
        <v>#VALUE!</v>
      </c>
      <c r="EA209" s="69" t="e">
        <f t="shared" ca="1" si="574"/>
        <v>#VALUE!</v>
      </c>
      <c r="EB209" s="69" t="e">
        <f t="shared" ca="1" si="574"/>
        <v>#VALUE!</v>
      </c>
      <c r="EC209" s="69" t="e">
        <f t="shared" ca="1" si="574"/>
        <v>#VALUE!</v>
      </c>
      <c r="ED209" s="69" t="e">
        <f t="shared" ca="1" si="574"/>
        <v>#VALUE!</v>
      </c>
      <c r="EE209" s="69" t="e">
        <f t="shared" ca="1" si="574"/>
        <v>#VALUE!</v>
      </c>
      <c r="EF209" s="69" t="e">
        <f t="shared" ca="1" si="574"/>
        <v>#VALUE!</v>
      </c>
      <c r="EG209" s="69" t="e">
        <f t="shared" ca="1" si="574"/>
        <v>#VALUE!</v>
      </c>
      <c r="EH209" s="69" t="e">
        <f t="shared" ca="1" si="574"/>
        <v>#VALUE!</v>
      </c>
      <c r="EI209" s="69" t="e">
        <f t="shared" ca="1" si="574"/>
        <v>#VALUE!</v>
      </c>
      <c r="EJ209" s="69" t="e">
        <f t="shared" ca="1" si="574"/>
        <v>#VALUE!</v>
      </c>
      <c r="EK209" s="69" t="e">
        <f t="shared" ca="1" si="574"/>
        <v>#VALUE!</v>
      </c>
    </row>
    <row r="210" spans="1:141" outlineLevel="1" x14ac:dyDescent="0.25">
      <c r="A210" s="90"/>
      <c r="B210" s="90"/>
      <c r="C210" s="90"/>
      <c r="D210" s="90"/>
      <c r="E210" t="s">
        <v>320</v>
      </c>
      <c r="F210" s="100"/>
      <c r="I210" s="101"/>
      <c r="J210" s="100"/>
      <c r="M210" s="101"/>
      <c r="N210" s="100"/>
      <c r="Q210" s="101"/>
      <c r="R210" s="100"/>
      <c r="U210" s="101"/>
      <c r="V210" s="100"/>
      <c r="Y210" s="101"/>
      <c r="Z210" s="100"/>
      <c r="AC210" s="101"/>
      <c r="AD210" s="100"/>
      <c r="AG210" s="101"/>
      <c r="AH210" s="100"/>
      <c r="AK210" s="101"/>
      <c r="AL210" s="100"/>
      <c r="AO210" s="101"/>
      <c r="AP210" s="102" t="e">
        <f ca="1">IF(AP$4="A",IF(ISERROR(AP207/(AP$398+AP$320)),"",AP207/(AP$398+AP$320)),AP212)</f>
        <v>#N/A</v>
      </c>
      <c r="AQ210" s="103" t="e">
        <f ca="1">IF(AQ$4="A",IF(ISERROR(AQ207/(AQ$398+AQ$320)),"",AQ207/(AQ$398+AQ$320)),AQ212)</f>
        <v>#N/A</v>
      </c>
      <c r="AR210" s="103" t="e">
        <f ca="1">IF(AR$4="A",IF(ISERROR(AR207/(AR$398+AR$320)),"",AR207/(AR$398+AR$320)),AR212)</f>
        <v>#N/A</v>
      </c>
      <c r="AS210" s="104" t="e">
        <f ca="1">IF(AS$4="A",IF(ISERROR(AS207/(AS$398+AS$320)),"",AS207/(AS$398+AS$320)),AS212)</f>
        <v>#N/A</v>
      </c>
      <c r="AT210" s="102" t="e">
        <f t="shared" ref="AT210:BY210" ca="1" si="575">IF(AT$4="A",IF(ISERROR(AT207/(AT$402+AT$321)),"",AT207/(AT$402+AT$321)),AT212)</f>
        <v>#VALUE!</v>
      </c>
      <c r="AU210" s="103" t="e">
        <f t="shared" ca="1" si="575"/>
        <v>#VALUE!</v>
      </c>
      <c r="AV210" s="103" t="e">
        <f t="shared" ca="1" si="575"/>
        <v>#VALUE!</v>
      </c>
      <c r="AW210" s="104" t="e">
        <f t="shared" ca="1" si="575"/>
        <v>#VALUE!</v>
      </c>
      <c r="AX210" s="102" t="e">
        <f t="shared" ca="1" si="575"/>
        <v>#VALUE!</v>
      </c>
      <c r="AY210" s="103" t="e">
        <f t="shared" ca="1" si="575"/>
        <v>#VALUE!</v>
      </c>
      <c r="AZ210" s="103" t="e">
        <f t="shared" ca="1" si="575"/>
        <v>#VALUE!</v>
      </c>
      <c r="BA210" s="104" t="e">
        <f t="shared" ca="1" si="575"/>
        <v>#VALUE!</v>
      </c>
      <c r="BB210" s="102" t="e">
        <f t="shared" ca="1" si="575"/>
        <v>#VALUE!</v>
      </c>
      <c r="BC210" s="103" t="e">
        <f t="shared" ca="1" si="575"/>
        <v>#VALUE!</v>
      </c>
      <c r="BD210" s="103" t="e">
        <f t="shared" ca="1" si="575"/>
        <v>#VALUE!</v>
      </c>
      <c r="BE210" s="104" t="e">
        <f t="shared" ca="1" si="575"/>
        <v>#VALUE!</v>
      </c>
      <c r="BF210" s="102" t="e">
        <f t="shared" ca="1" si="575"/>
        <v>#VALUE!</v>
      </c>
      <c r="BG210" s="103" t="e">
        <f t="shared" ca="1" si="575"/>
        <v>#VALUE!</v>
      </c>
      <c r="BH210" s="103" t="e">
        <f t="shared" ca="1" si="575"/>
        <v>#VALUE!</v>
      </c>
      <c r="BI210" s="104" t="e">
        <f t="shared" ca="1" si="575"/>
        <v>#VALUE!</v>
      </c>
      <c r="BJ210" s="102" t="e">
        <f t="shared" ca="1" si="575"/>
        <v>#VALUE!</v>
      </c>
      <c r="BK210" s="103" t="e">
        <f t="shared" ca="1" si="575"/>
        <v>#VALUE!</v>
      </c>
      <c r="BL210" s="103" t="e">
        <f t="shared" ca="1" si="575"/>
        <v>#VALUE!</v>
      </c>
      <c r="BM210" s="104" t="e">
        <f t="shared" ca="1" si="575"/>
        <v>#VALUE!</v>
      </c>
      <c r="BN210" s="102" t="e">
        <f t="shared" ca="1" si="575"/>
        <v>#VALUE!</v>
      </c>
      <c r="BO210" s="103" t="e">
        <f t="shared" ca="1" si="575"/>
        <v>#VALUE!</v>
      </c>
      <c r="BP210" s="103" t="e">
        <f t="shared" ca="1" si="575"/>
        <v>#VALUE!</v>
      </c>
      <c r="BQ210" s="104" t="e">
        <f t="shared" ca="1" si="575"/>
        <v>#VALUE!</v>
      </c>
      <c r="BR210" s="102" t="e">
        <f t="shared" ca="1" si="575"/>
        <v>#VALUE!</v>
      </c>
      <c r="BS210" s="103" t="e">
        <f t="shared" ca="1" si="575"/>
        <v>#VALUE!</v>
      </c>
      <c r="BT210" s="103" t="e">
        <f t="shared" ca="1" si="575"/>
        <v>#VALUE!</v>
      </c>
      <c r="BU210" s="104" t="e">
        <f t="shared" ca="1" si="575"/>
        <v>#VALUE!</v>
      </c>
      <c r="BV210" s="102" t="e">
        <f t="shared" ca="1" si="575"/>
        <v>#VALUE!</v>
      </c>
      <c r="BW210" s="103" t="e">
        <f t="shared" ca="1" si="575"/>
        <v>#VALUE!</v>
      </c>
      <c r="BX210" s="103" t="e">
        <f t="shared" ca="1" si="575"/>
        <v>#VALUE!</v>
      </c>
      <c r="BY210" s="104" t="e">
        <f t="shared" ca="1" si="575"/>
        <v>#VALUE!</v>
      </c>
      <c r="BZ210" s="102" t="e">
        <f t="shared" ref="BZ210:DI210" ca="1" si="576">IF(BZ$4="A",IF(ISERROR(BZ207/(BZ$402+BZ$321)),"",BZ207/(BZ$402+BZ$321)),BZ212)</f>
        <v>#VALUE!</v>
      </c>
      <c r="CA210" s="103" t="e">
        <f t="shared" ca="1" si="576"/>
        <v>#VALUE!</v>
      </c>
      <c r="CB210" s="103" t="e">
        <f t="shared" ca="1" si="576"/>
        <v>#VALUE!</v>
      </c>
      <c r="CC210" s="104" t="e">
        <f t="shared" ca="1" si="576"/>
        <v>#VALUE!</v>
      </c>
      <c r="CD210" s="102" t="e">
        <f t="shared" ca="1" si="576"/>
        <v>#VALUE!</v>
      </c>
      <c r="CE210" s="103" t="e">
        <f t="shared" ca="1" si="576"/>
        <v>#VALUE!</v>
      </c>
      <c r="CF210" s="103" t="e">
        <f t="shared" ca="1" si="576"/>
        <v>#VALUE!</v>
      </c>
      <c r="CG210" s="104" t="e">
        <f t="shared" ca="1" si="576"/>
        <v>#VALUE!</v>
      </c>
      <c r="CH210" s="102" t="str">
        <f t="shared" ca="1" si="576"/>
        <v/>
      </c>
      <c r="CI210" s="103" t="str">
        <f t="shared" ca="1" si="576"/>
        <v/>
      </c>
      <c r="CJ210" s="103" t="str">
        <f t="shared" ca="1" si="576"/>
        <v/>
      </c>
      <c r="CK210" s="104" t="str">
        <f t="shared" ca="1" si="576"/>
        <v/>
      </c>
      <c r="CL210" s="102" t="str">
        <f t="shared" ca="1" si="576"/>
        <v/>
      </c>
      <c r="CM210" s="103" t="str">
        <f t="shared" ca="1" si="576"/>
        <v/>
      </c>
      <c r="CN210" s="103" t="str">
        <f t="shared" ca="1" si="576"/>
        <v/>
      </c>
      <c r="CO210" s="104" t="str">
        <f t="shared" ca="1" si="576"/>
        <v/>
      </c>
      <c r="CP210" s="102" t="str">
        <f t="shared" ca="1" si="576"/>
        <v/>
      </c>
      <c r="CQ210" s="103" t="str">
        <f t="shared" ca="1" si="576"/>
        <v/>
      </c>
      <c r="CR210" s="103" t="str">
        <f t="shared" ca="1" si="576"/>
        <v/>
      </c>
      <c r="CS210" s="104" t="str">
        <f t="shared" ca="1" si="576"/>
        <v/>
      </c>
      <c r="CT210" s="102" t="str">
        <f t="shared" ca="1" si="576"/>
        <v/>
      </c>
      <c r="CU210" s="103" t="str">
        <f t="shared" ca="1" si="576"/>
        <v/>
      </c>
      <c r="CV210" s="103" t="str">
        <f t="shared" ca="1" si="576"/>
        <v/>
      </c>
      <c r="CW210" s="104" t="str">
        <f t="shared" ca="1" si="576"/>
        <v/>
      </c>
      <c r="CX210" s="102" t="str">
        <f t="shared" ca="1" si="576"/>
        <v/>
      </c>
      <c r="CY210" s="103" t="str">
        <f t="shared" ca="1" si="576"/>
        <v/>
      </c>
      <c r="CZ210" s="103" t="str">
        <f t="shared" ca="1" si="576"/>
        <v/>
      </c>
      <c r="DA210" s="104" t="str">
        <f t="shared" ca="1" si="576"/>
        <v/>
      </c>
      <c r="DB210" s="102" t="str">
        <f t="shared" ca="1" si="576"/>
        <v/>
      </c>
      <c r="DC210" s="103" t="str">
        <f t="shared" ca="1" si="576"/>
        <v/>
      </c>
      <c r="DD210" s="103" t="str">
        <f t="shared" ca="1" si="576"/>
        <v/>
      </c>
      <c r="DE210" s="104" t="str">
        <f t="shared" ca="1" si="576"/>
        <v/>
      </c>
      <c r="DF210" s="102" t="str">
        <f t="shared" ca="1" si="576"/>
        <v/>
      </c>
      <c r="DG210" s="103" t="str">
        <f t="shared" ca="1" si="576"/>
        <v/>
      </c>
      <c r="DH210" s="103" t="str">
        <f t="shared" ca="1" si="576"/>
        <v/>
      </c>
      <c r="DI210" s="104" t="str">
        <f t="shared" ca="1" si="576"/>
        <v/>
      </c>
      <c r="DT210" s="103" t="str">
        <f t="shared" ref="DT210:EK210" ca="1" si="577">IF(ISERROR(DT209/(DT$320+DT$398)),"",DT209/(DT$320+DT$398))</f>
        <v/>
      </c>
      <c r="DU210" s="103" t="str">
        <f t="shared" ca="1" si="577"/>
        <v/>
      </c>
      <c r="DV210" s="103" t="str">
        <f t="shared" ca="1" si="577"/>
        <v/>
      </c>
      <c r="DW210" s="103" t="str">
        <f t="shared" ca="1" si="577"/>
        <v/>
      </c>
      <c r="DX210" s="103" t="str">
        <f t="shared" ca="1" si="577"/>
        <v/>
      </c>
      <c r="DY210" s="103" t="str">
        <f t="shared" ca="1" si="577"/>
        <v/>
      </c>
      <c r="DZ210" s="103" t="str">
        <f t="shared" ca="1" si="577"/>
        <v/>
      </c>
      <c r="EA210" s="103" t="str">
        <f t="shared" ca="1" si="577"/>
        <v/>
      </c>
      <c r="EB210" s="103" t="str">
        <f t="shared" ca="1" si="577"/>
        <v/>
      </c>
      <c r="EC210" s="103" t="str">
        <f t="shared" ca="1" si="577"/>
        <v/>
      </c>
      <c r="ED210" s="103" t="str">
        <f t="shared" ca="1" si="577"/>
        <v/>
      </c>
      <c r="EE210" s="103" t="str">
        <f t="shared" ca="1" si="577"/>
        <v/>
      </c>
      <c r="EF210" s="103" t="str">
        <f t="shared" ca="1" si="577"/>
        <v/>
      </c>
      <c r="EG210" s="103" t="str">
        <f t="shared" ca="1" si="577"/>
        <v/>
      </c>
      <c r="EH210" s="103" t="str">
        <f t="shared" ca="1" si="577"/>
        <v/>
      </c>
      <c r="EI210" s="103" t="str">
        <f t="shared" ca="1" si="577"/>
        <v/>
      </c>
      <c r="EJ210" s="103" t="str">
        <f t="shared" ca="1" si="577"/>
        <v/>
      </c>
      <c r="EK210" s="103" t="str">
        <f t="shared" ca="1" si="577"/>
        <v/>
      </c>
    </row>
    <row r="211" spans="1:141" outlineLevel="1" x14ac:dyDescent="0.25">
      <c r="A211" s="90"/>
      <c r="B211" s="90"/>
      <c r="C211" s="90"/>
      <c r="D211" s="90"/>
      <c r="F211" s="100"/>
      <c r="I211" s="101"/>
      <c r="J211" s="100"/>
      <c r="M211" s="101"/>
      <c r="N211" s="100"/>
      <c r="Q211" s="101"/>
      <c r="R211" s="100"/>
      <c r="U211" s="101"/>
      <c r="V211" s="100"/>
      <c r="Y211" s="101"/>
      <c r="Z211" s="100"/>
      <c r="AC211" s="101"/>
      <c r="AD211" s="100"/>
      <c r="AG211" s="101"/>
      <c r="AH211" s="100"/>
      <c r="AK211" s="101"/>
      <c r="AL211" s="100"/>
      <c r="AO211" s="101"/>
      <c r="AP211" s="102"/>
      <c r="AQ211" s="103"/>
      <c r="AR211" s="103"/>
      <c r="AS211" s="104"/>
      <c r="AT211" s="102"/>
      <c r="AU211" s="103"/>
      <c r="AV211" s="103"/>
      <c r="AW211" s="104"/>
      <c r="AX211" s="102"/>
      <c r="AY211" s="103"/>
      <c r="AZ211" s="103"/>
      <c r="BA211" s="104"/>
      <c r="BB211" s="102"/>
      <c r="BC211" s="103"/>
      <c r="BD211" s="103"/>
      <c r="BE211" s="104"/>
      <c r="BF211" s="102"/>
      <c r="BG211" s="103"/>
      <c r="BH211" s="103"/>
      <c r="BI211" s="104"/>
      <c r="BJ211" s="102"/>
      <c r="BK211" s="103"/>
      <c r="BL211" s="103"/>
      <c r="BM211" s="104"/>
      <c r="BN211" s="102"/>
      <c r="BO211" s="103"/>
      <c r="BP211" s="103"/>
      <c r="BQ211" s="104"/>
      <c r="BR211" s="102"/>
      <c r="BS211" s="103"/>
      <c r="BT211" s="103"/>
      <c r="BU211" s="104"/>
      <c r="BV211" s="102"/>
      <c r="BW211" s="103"/>
      <c r="BX211" s="103"/>
      <c r="BY211" s="104"/>
      <c r="BZ211" s="102"/>
      <c r="CA211" s="103"/>
      <c r="CB211" s="103"/>
      <c r="CC211" s="104"/>
      <c r="CD211" s="102"/>
      <c r="CE211" s="103"/>
      <c r="CF211" s="103"/>
      <c r="CG211" s="104"/>
      <c r="CH211" s="102"/>
      <c r="CI211" s="103"/>
      <c r="CJ211" s="103"/>
      <c r="CK211" s="104"/>
      <c r="CL211" s="102"/>
      <c r="CM211" s="103"/>
      <c r="CN211" s="103"/>
      <c r="CO211" s="104"/>
      <c r="CP211" s="102"/>
      <c r="CQ211" s="103"/>
      <c r="CR211" s="103"/>
      <c r="CS211" s="104"/>
      <c r="CT211" s="102"/>
      <c r="CU211" s="103"/>
      <c r="CV211" s="103"/>
      <c r="CW211" s="104"/>
      <c r="CX211" s="102"/>
      <c r="CY211" s="103"/>
      <c r="CZ211" s="103"/>
      <c r="DA211" s="104"/>
      <c r="DB211" s="102"/>
      <c r="DC211" s="103"/>
      <c r="DD211" s="103"/>
      <c r="DE211" s="104"/>
      <c r="DF211" s="102"/>
      <c r="DG211" s="103"/>
      <c r="DH211" s="103"/>
      <c r="DI211" s="104"/>
    </row>
    <row r="212" spans="1:141" outlineLevel="1" x14ac:dyDescent="0.25">
      <c r="A212" s="90"/>
      <c r="B212" s="90"/>
      <c r="C212" s="90"/>
      <c r="D212" s="90"/>
      <c r="E212" s="36" t="str">
        <f>CONCATENATE(E210," selected driver: ",$J$8," (",$J$9,")")</f>
        <v>% excess cash &amp; ST investments selected driver: Default (Annual)</v>
      </c>
      <c r="F212" s="100"/>
      <c r="I212" s="101"/>
      <c r="J212" s="100"/>
      <c r="M212" s="101"/>
      <c r="N212" s="100"/>
      <c r="Q212" s="101"/>
      <c r="R212" s="100"/>
      <c r="U212" s="101"/>
      <c r="V212" s="100"/>
      <c r="Y212" s="101"/>
      <c r="Z212" s="100"/>
      <c r="AC212" s="101"/>
      <c r="AD212" s="100"/>
      <c r="AG212" s="101"/>
      <c r="AH212" s="100"/>
      <c r="AK212" s="101"/>
      <c r="AL212" s="100"/>
      <c r="AO212" s="101"/>
      <c r="AP212" s="126" t="e" cm="1">
        <f t="array" ref="AP212">IF($I$9=1,AP214,INDEX($DT214:$EK214,,MATCH(CONCATENATE("FY ",RIGHT(AP$3,4)),$DT$3:$EK$3,0))/4)</f>
        <v>#N/A</v>
      </c>
      <c r="AQ212" s="127" t="e" cm="1">
        <f t="array" ref="AQ212">IF($I$9=1,AQ214,INDEX($DT214:$EK214,,MATCH(CONCATENATE("FY ",RIGHT(AQ$3,4)),$DT$3:$EK$3,0))/4)</f>
        <v>#N/A</v>
      </c>
      <c r="AR212" s="127" t="e" cm="1">
        <f t="array" ref="AR212">IF($I$9=1,AR214,INDEX($DT214:$EK214,,MATCH(CONCATENATE("FY ",RIGHT(AR$3,4)),$DT$3:$EK$3,0))/4)</f>
        <v>#N/A</v>
      </c>
      <c r="AS212" s="128" t="e" cm="1">
        <f t="array" ref="AS212">IF($I$9=1,AS214,INDEX($DT214:$EK214,,MATCH(CONCATENATE("FY ",RIGHT(AS$3,4)),$DT$3:$EK$3,0))/4)</f>
        <v>#N/A</v>
      </c>
      <c r="AT212" s="126" t="e" cm="1">
        <f t="array" ref="AT212">IF($I$9=1,AT214,INDEX($DT214:$EK214,,MATCH(CONCATENATE("FY ",RIGHT(AT$3,4)),$DT$3:$EK$3,0))/4)</f>
        <v>#N/A</v>
      </c>
      <c r="AU212" s="127" t="e" cm="1">
        <f t="array" ref="AU212">IF($I$9=1,AU214,INDEX($DT214:$EK214,,MATCH(CONCATENATE("FY ",RIGHT(AU$3,4)),$DT$3:$EK$3,0))/4)</f>
        <v>#N/A</v>
      </c>
      <c r="AV212" s="127" t="e" cm="1">
        <f t="array" ref="AV212">IF($I$9=1,AV214,INDEX($DT214:$EK214,,MATCH(CONCATENATE("FY ",RIGHT(AV$3,4)),$DT$3:$EK$3,0))/4)</f>
        <v>#N/A</v>
      </c>
      <c r="AW212" s="128" t="e" cm="1">
        <f t="array" ref="AW212">IF($I$9=1,AW214,INDEX($DT214:$EK214,,MATCH(CONCATENATE("FY ",RIGHT(AW$3,4)),$DT$3:$EK$3,0))/4)</f>
        <v>#N/A</v>
      </c>
      <c r="AX212" s="126" t="e" cm="1">
        <f t="array" ref="AX212">IF($I$9=1,AX214,INDEX($DT214:$EK214,,MATCH(CONCATENATE("FY ",RIGHT(AX$3,4)),$DT$3:$EK$3,0))/4)</f>
        <v>#N/A</v>
      </c>
      <c r="AY212" s="127" t="e" cm="1">
        <f t="array" ref="AY212">IF($I$9=1,AY214,INDEX($DT214:$EK214,,MATCH(CONCATENATE("FY ",RIGHT(AY$3,4)),$DT$3:$EK$3,0))/4)</f>
        <v>#N/A</v>
      </c>
      <c r="AZ212" s="127" t="e" cm="1">
        <f t="array" ref="AZ212">IF($I$9=1,AZ214,INDEX($DT214:$EK214,,MATCH(CONCATENATE("FY ",RIGHT(AZ$3,4)),$DT$3:$EK$3,0))/4)</f>
        <v>#N/A</v>
      </c>
      <c r="BA212" s="128" t="e" cm="1">
        <f t="array" ref="BA212">IF($I$9=1,BA214,INDEX($DT214:$EK214,,MATCH(CONCATENATE("FY ",RIGHT(BA$3,4)),$DT$3:$EK$3,0))/4)</f>
        <v>#N/A</v>
      </c>
      <c r="BB212" s="126" t="e" cm="1">
        <f t="array" ref="BB212">IF($I$9=1,BB214,INDEX($DT214:$EK214,,MATCH(CONCATENATE("FY ",RIGHT(BB$3,4)),$DT$3:$EK$3,0))/4)</f>
        <v>#N/A</v>
      </c>
      <c r="BC212" s="127" t="e" cm="1">
        <f t="array" ref="BC212">IF($I$9=1,BC214,INDEX($DT214:$EK214,,MATCH(CONCATENATE("FY ",RIGHT(BC$3,4)),$DT$3:$EK$3,0))/4)</f>
        <v>#N/A</v>
      </c>
      <c r="BD212" s="127" t="e" cm="1">
        <f t="array" ref="BD212">IF($I$9=1,BD214,INDEX($DT214:$EK214,,MATCH(CONCATENATE("FY ",RIGHT(BD$3,4)),$DT$3:$EK$3,0))/4)</f>
        <v>#N/A</v>
      </c>
      <c r="BE212" s="128" t="e" cm="1">
        <f t="array" ref="BE212">IF($I$9=1,BE214,INDEX($DT214:$EK214,,MATCH(CONCATENATE("FY ",RIGHT(BE$3,4)),$DT$3:$EK$3,0))/4)</f>
        <v>#N/A</v>
      </c>
      <c r="BF212" s="126" t="e" cm="1">
        <f t="array" ref="BF212">IF($I$9=1,BF214,INDEX($DT214:$EK214,,MATCH(CONCATENATE("FY ",RIGHT(BF$3,4)),$DT$3:$EK$3,0))/4)</f>
        <v>#N/A</v>
      </c>
      <c r="BG212" s="127" t="e" cm="1">
        <f t="array" ref="BG212">IF($I$9=1,BG214,INDEX($DT214:$EK214,,MATCH(CONCATENATE("FY ",RIGHT(BG$3,4)),$DT$3:$EK$3,0))/4)</f>
        <v>#N/A</v>
      </c>
      <c r="BH212" s="127" t="e" cm="1">
        <f t="array" ref="BH212">IF($I$9=1,BH214,INDEX($DT214:$EK214,,MATCH(CONCATENATE("FY ",RIGHT(BH$3,4)),$DT$3:$EK$3,0))/4)</f>
        <v>#N/A</v>
      </c>
      <c r="BI212" s="128" t="e" cm="1">
        <f t="array" ref="BI212">IF($I$9=1,BI214,INDEX($DT214:$EK214,,MATCH(CONCATENATE("FY ",RIGHT(BI$3,4)),$DT$3:$EK$3,0))/4)</f>
        <v>#N/A</v>
      </c>
      <c r="BJ212" s="126" t="e" cm="1">
        <f t="array" ref="BJ212">IF($I$9=1,BJ214,INDEX($DT214:$EK214,,MATCH(CONCATENATE("FY ",RIGHT(BJ$3,4)),$DT$3:$EK$3,0))/4)</f>
        <v>#N/A</v>
      </c>
      <c r="BK212" s="127" t="e" cm="1">
        <f t="array" ref="BK212">IF($I$9=1,BK214,INDEX($DT214:$EK214,,MATCH(CONCATENATE("FY ",RIGHT(BK$3,4)),$DT$3:$EK$3,0))/4)</f>
        <v>#N/A</v>
      </c>
      <c r="BL212" s="127" t="e" cm="1">
        <f t="array" ref="BL212">IF($I$9=1,BL214,INDEX($DT214:$EK214,,MATCH(CONCATENATE("FY ",RIGHT(BL$3,4)),$DT$3:$EK$3,0))/4)</f>
        <v>#N/A</v>
      </c>
      <c r="BM212" s="128" t="e" cm="1">
        <f t="array" ref="BM212">IF($I$9=1,BM214,INDEX($DT214:$EK214,,MATCH(CONCATENATE("FY ",RIGHT(BM$3,4)),$DT$3:$EK$3,0))/4)</f>
        <v>#N/A</v>
      </c>
      <c r="BN212" s="126" t="e" cm="1">
        <f t="array" ref="BN212">IF($I$9=1,BN214,INDEX($DT214:$EK214,,MATCH(CONCATENATE("FY ",RIGHT(BN$3,4)),$DT$3:$EK$3,0))/4)</f>
        <v>#N/A</v>
      </c>
      <c r="BO212" s="127" t="e" cm="1">
        <f t="array" ref="BO212">IF($I$9=1,BO214,INDEX($DT214:$EK214,,MATCH(CONCATENATE("FY ",RIGHT(BO$3,4)),$DT$3:$EK$3,0))/4)</f>
        <v>#N/A</v>
      </c>
      <c r="BP212" s="127" t="e" cm="1">
        <f t="array" ref="BP212">IF($I$9=1,BP214,INDEX($DT214:$EK214,,MATCH(CONCATENATE("FY ",RIGHT(BP$3,4)),$DT$3:$EK$3,0))/4)</f>
        <v>#N/A</v>
      </c>
      <c r="BQ212" s="128" t="e" cm="1">
        <f t="array" ref="BQ212">IF($I$9=1,BQ214,INDEX($DT214:$EK214,,MATCH(CONCATENATE("FY ",RIGHT(BQ$3,4)),$DT$3:$EK$3,0))/4)</f>
        <v>#N/A</v>
      </c>
      <c r="BR212" s="126" t="e" cm="1">
        <f t="array" ref="BR212">IF($I$9=1,BR214,INDEX($DT214:$EK214,,MATCH(CONCATENATE("FY ",RIGHT(BR$3,4)),$DT$3:$EK$3,0))/4)</f>
        <v>#N/A</v>
      </c>
      <c r="BS212" s="127" t="e" cm="1">
        <f t="array" ref="BS212">IF($I$9=1,BS214,INDEX($DT214:$EK214,,MATCH(CONCATENATE("FY ",RIGHT(BS$3,4)),$DT$3:$EK$3,0))/4)</f>
        <v>#N/A</v>
      </c>
      <c r="BT212" s="127" t="e" cm="1">
        <f t="array" ref="BT212">IF($I$9=1,BT214,INDEX($DT214:$EK214,,MATCH(CONCATENATE("FY ",RIGHT(BT$3,4)),$DT$3:$EK$3,0))/4)</f>
        <v>#N/A</v>
      </c>
      <c r="BU212" s="128" t="e" cm="1">
        <f t="array" ref="BU212">IF($I$9=1,BU214,INDEX($DT214:$EK214,,MATCH(CONCATENATE("FY ",RIGHT(BU$3,4)),$DT$3:$EK$3,0))/4)</f>
        <v>#N/A</v>
      </c>
      <c r="BV212" s="126" t="e" cm="1">
        <f t="array" ref="BV212">IF($I$9=1,BV214,INDEX($DT214:$EK214,,MATCH(CONCATENATE("FY ",RIGHT(BV$3,4)),$DT$3:$EK$3,0))/4)</f>
        <v>#N/A</v>
      </c>
      <c r="BW212" s="127" t="e" cm="1">
        <f t="array" ref="BW212">IF($I$9=1,BW214,INDEX($DT214:$EK214,,MATCH(CONCATENATE("FY ",RIGHT(BW$3,4)),$DT$3:$EK$3,0))/4)</f>
        <v>#N/A</v>
      </c>
      <c r="BX212" s="127" t="e" cm="1">
        <f t="array" ref="BX212">IF($I$9=1,BX214,INDEX($DT214:$EK214,,MATCH(CONCATENATE("FY ",RIGHT(BX$3,4)),$DT$3:$EK$3,0))/4)</f>
        <v>#N/A</v>
      </c>
      <c r="BY212" s="128" t="e" cm="1">
        <f t="array" ref="BY212">IF($I$9=1,BY214,INDEX($DT214:$EK214,,MATCH(CONCATENATE("FY ",RIGHT(BY$3,4)),$DT$3:$EK$3,0))/4)</f>
        <v>#N/A</v>
      </c>
      <c r="BZ212" s="126" t="e" cm="1">
        <f t="array" ref="BZ212">IF($I$9=1,BZ214,INDEX($DT214:$EK214,,MATCH(CONCATENATE("FY ",RIGHT(BZ$3,4)),$DT$3:$EK$3,0))/4)</f>
        <v>#N/A</v>
      </c>
      <c r="CA212" s="127" t="e" cm="1">
        <f t="array" ref="CA212">IF($I$9=1,CA214,INDEX($DT214:$EK214,,MATCH(CONCATENATE("FY ",RIGHT(CA$3,4)),$DT$3:$EK$3,0))/4)</f>
        <v>#N/A</v>
      </c>
      <c r="CB212" s="127" t="e" cm="1">
        <f t="array" ref="CB212">IF($I$9=1,CB214,INDEX($DT214:$EK214,,MATCH(CONCATENATE("FY ",RIGHT(CB$3,4)),$DT$3:$EK$3,0))/4)</f>
        <v>#N/A</v>
      </c>
      <c r="CC212" s="128" t="e" cm="1">
        <f t="array" ref="CC212">IF($I$9=1,CC214,INDEX($DT214:$EK214,,MATCH(CONCATENATE("FY ",RIGHT(CC$3,4)),$DT$3:$EK$3,0))/4)</f>
        <v>#N/A</v>
      </c>
      <c r="CD212" s="126" t="e" cm="1">
        <f t="array" ref="CD212">IF($I$9=1,CD214,INDEX($DT214:$EK214,,MATCH(CONCATENATE("FY ",RIGHT(CD$3,4)),$DT$3:$EK$3,0))/4)</f>
        <v>#N/A</v>
      </c>
      <c r="CE212" s="127" t="e" cm="1">
        <f t="array" ref="CE212">IF($I$9=1,CE214,INDEX($DT214:$EK214,,MATCH(CONCATENATE("FY ",RIGHT(CE$3,4)),$DT$3:$EK$3,0))/4)</f>
        <v>#N/A</v>
      </c>
      <c r="CF212" s="127" t="e" cm="1">
        <f t="array" ref="CF212">IF($I$9=1,CF214,INDEX($DT214:$EK214,,MATCH(CONCATENATE("FY ",RIGHT(CF$3,4)),$DT$3:$EK$3,0))/4)</f>
        <v>#N/A</v>
      </c>
      <c r="CG212" s="128" t="e" cm="1">
        <f t="array" ref="CG212">IF($I$9=1,CG214,INDEX($DT214:$EK214,,MATCH(CONCATENATE("FY ",RIGHT(CG$3,4)),$DT$3:$EK$3,0))/4)</f>
        <v>#N/A</v>
      </c>
      <c r="CH212" s="126" t="e" cm="1">
        <f t="array" ref="CH212">IF($I$9=1,CH214,INDEX($DT214:$EK214,,MATCH(CONCATENATE("FY ",RIGHT(CH$3,4)),$DT$3:$EK$3,0))/4)</f>
        <v>#N/A</v>
      </c>
      <c r="CI212" s="127" t="e" cm="1">
        <f t="array" ref="CI212">IF($I$9=1,CI214,INDEX($DT214:$EK214,,MATCH(CONCATENATE("FY ",RIGHT(CI$3,4)),$DT$3:$EK$3,0))/4)</f>
        <v>#N/A</v>
      </c>
      <c r="CJ212" s="127" t="e" cm="1">
        <f t="array" ref="CJ212">IF($I$9=1,CJ214,INDEX($DT214:$EK214,,MATCH(CONCATENATE("FY ",RIGHT(CJ$3,4)),$DT$3:$EK$3,0))/4)</f>
        <v>#N/A</v>
      </c>
      <c r="CK212" s="128" t="e" cm="1">
        <f t="array" ref="CK212">IF($I$9=1,CK214,INDEX($DT214:$EK214,,MATCH(CONCATENATE("FY ",RIGHT(CK$3,4)),$DT$3:$EK$3,0))/4)</f>
        <v>#N/A</v>
      </c>
      <c r="CL212" s="126" t="e" cm="1">
        <f t="array" ref="CL212">IF($I$9=1,CL214,INDEX($DT214:$EK214,,MATCH(CONCATENATE("FY ",RIGHT(CL$3,4)),$DT$3:$EK$3,0))/4)</f>
        <v>#N/A</v>
      </c>
      <c r="CM212" s="127" t="e" cm="1">
        <f t="array" ref="CM212">IF($I$9=1,CM214,INDEX($DT214:$EK214,,MATCH(CONCATENATE("FY ",RIGHT(CM$3,4)),$DT$3:$EK$3,0))/4)</f>
        <v>#N/A</v>
      </c>
      <c r="CN212" s="127" t="e" cm="1">
        <f t="array" ref="CN212">IF($I$9=1,CN214,INDEX($DT214:$EK214,,MATCH(CONCATENATE("FY ",RIGHT(CN$3,4)),$DT$3:$EK$3,0))/4)</f>
        <v>#N/A</v>
      </c>
      <c r="CO212" s="128" t="e" cm="1">
        <f t="array" ref="CO212">IF($I$9=1,CO214,INDEX($DT214:$EK214,,MATCH(CONCATENATE("FY ",RIGHT(CO$3,4)),$DT$3:$EK$3,0))/4)</f>
        <v>#N/A</v>
      </c>
      <c r="CP212" s="126" t="e" cm="1">
        <f t="array" ref="CP212">IF($I$9=1,CP214,INDEX($DT214:$EK214,,MATCH(CONCATENATE("FY ",RIGHT(CP$3,4)),$DT$3:$EK$3,0))/4)</f>
        <v>#N/A</v>
      </c>
      <c r="CQ212" s="127" t="e" cm="1">
        <f t="array" ref="CQ212">IF($I$9=1,CQ214,INDEX($DT214:$EK214,,MATCH(CONCATENATE("FY ",RIGHT(CQ$3,4)),$DT$3:$EK$3,0))/4)</f>
        <v>#N/A</v>
      </c>
      <c r="CR212" s="127" t="e" cm="1">
        <f t="array" ref="CR212">IF($I$9=1,CR214,INDEX($DT214:$EK214,,MATCH(CONCATENATE("FY ",RIGHT(CR$3,4)),$DT$3:$EK$3,0))/4)</f>
        <v>#N/A</v>
      </c>
      <c r="CS212" s="128" t="e" cm="1">
        <f t="array" ref="CS212">IF($I$9=1,CS214,INDEX($DT214:$EK214,,MATCH(CONCATENATE("FY ",RIGHT(CS$3,4)),$DT$3:$EK$3,0))/4)</f>
        <v>#N/A</v>
      </c>
      <c r="CT212" s="126" t="e" cm="1">
        <f t="array" ref="CT212">IF($I$9=1,CT214,INDEX($DT214:$EK214,,MATCH(CONCATENATE("FY ",RIGHT(CT$3,4)),$DT$3:$EK$3,0))/4)</f>
        <v>#N/A</v>
      </c>
      <c r="CU212" s="127" t="e" cm="1">
        <f t="array" ref="CU212">IF($I$9=1,CU214,INDEX($DT214:$EK214,,MATCH(CONCATENATE("FY ",RIGHT(CU$3,4)),$DT$3:$EK$3,0))/4)</f>
        <v>#N/A</v>
      </c>
      <c r="CV212" s="127" t="e" cm="1">
        <f t="array" ref="CV212">IF($I$9=1,CV214,INDEX($DT214:$EK214,,MATCH(CONCATENATE("FY ",RIGHT(CV$3,4)),$DT$3:$EK$3,0))/4)</f>
        <v>#N/A</v>
      </c>
      <c r="CW212" s="128" t="e" cm="1">
        <f t="array" ref="CW212">IF($I$9=1,CW214,INDEX($DT214:$EK214,,MATCH(CONCATENATE("FY ",RIGHT(CW$3,4)),$DT$3:$EK$3,0))/4)</f>
        <v>#N/A</v>
      </c>
      <c r="CX212" s="126" t="e" cm="1">
        <f t="array" ref="CX212">IF($I$9=1,CX214,INDEX($DT214:$EK214,,MATCH(CONCATENATE("FY ",RIGHT(CX$3,4)),$DT$3:$EK$3,0))/4)</f>
        <v>#N/A</v>
      </c>
      <c r="CY212" s="127" t="e" cm="1">
        <f t="array" ref="CY212">IF($I$9=1,CY214,INDEX($DT214:$EK214,,MATCH(CONCATENATE("FY ",RIGHT(CY$3,4)),$DT$3:$EK$3,0))/4)</f>
        <v>#N/A</v>
      </c>
      <c r="CZ212" s="127" t="e" cm="1">
        <f t="array" ref="CZ212">IF($I$9=1,CZ214,INDEX($DT214:$EK214,,MATCH(CONCATENATE("FY ",RIGHT(CZ$3,4)),$DT$3:$EK$3,0))/4)</f>
        <v>#N/A</v>
      </c>
      <c r="DA212" s="128" t="e" cm="1">
        <f t="array" ref="DA212">IF($I$9=1,DA214,INDEX($DT214:$EK214,,MATCH(CONCATENATE("FY ",RIGHT(DA$3,4)),$DT$3:$EK$3,0))/4)</f>
        <v>#N/A</v>
      </c>
      <c r="DB212" s="126" t="e" cm="1">
        <f t="array" ref="DB212">IF($I$9=1,DB214,INDEX($DT214:$EK214,,MATCH(CONCATENATE("FY ",RIGHT(DB$3,4)),$DT$3:$EK$3,0))/4)</f>
        <v>#N/A</v>
      </c>
      <c r="DC212" s="127" t="e" cm="1">
        <f t="array" ref="DC212">IF($I$9=1,DC214,INDEX($DT214:$EK214,,MATCH(CONCATENATE("FY ",RIGHT(DC$3,4)),$DT$3:$EK$3,0))/4)</f>
        <v>#N/A</v>
      </c>
      <c r="DD212" s="127" t="e" cm="1">
        <f t="array" ref="DD212">IF($I$9=1,DD214,INDEX($DT214:$EK214,,MATCH(CONCATENATE("FY ",RIGHT(DD$3,4)),$DT$3:$EK$3,0))/4)</f>
        <v>#N/A</v>
      </c>
      <c r="DE212" s="128" t="e" cm="1">
        <f t="array" ref="DE212">IF($I$9=1,DE214,INDEX($DT214:$EK214,,MATCH(CONCATENATE("FY ",RIGHT(DE$3,4)),$DT$3:$EK$3,0))/4)</f>
        <v>#N/A</v>
      </c>
      <c r="DF212" s="126" t="e" cm="1">
        <f t="array" ref="DF212">IF($I$9=1,DF214,INDEX($DT214:$EK214,,MATCH(CONCATENATE("FY ",RIGHT(DF$3,4)),$DT$3:$EK$3,0))/4)</f>
        <v>#N/A</v>
      </c>
      <c r="DG212" s="127" t="e" cm="1">
        <f t="array" ref="DG212">IF($I$9=1,DG214,INDEX($DT214:$EK214,,MATCH(CONCATENATE("FY ",RIGHT(DG$3,4)),$DT$3:$EK$3,0))/4)</f>
        <v>#N/A</v>
      </c>
      <c r="DH212" s="127" t="e" cm="1">
        <f t="array" ref="DH212">IF($I$9=1,DH214,INDEX($DT214:$EK214,,MATCH(CONCATENATE("FY ",RIGHT(DH$3,4)),$DT$3:$EK$3,0))/4)</f>
        <v>#N/A</v>
      </c>
      <c r="DI212" s="128" t="e" cm="1">
        <f t="array" ref="DI212">IF($I$9=1,DI214,INDEX($DT214:$EK214,,MATCH(CONCATENATE("FY ",RIGHT(DI$3,4)),$DT$3:$EK$3,0))/4)</f>
        <v>#N/A</v>
      </c>
    </row>
    <row r="213" spans="1:141" outlineLevel="1" x14ac:dyDescent="0.25">
      <c r="A213" s="90"/>
      <c r="B213" s="90"/>
      <c r="C213" s="90"/>
      <c r="D213" s="90"/>
      <c r="F213" s="100"/>
      <c r="I213" s="101"/>
      <c r="J213" s="100"/>
      <c r="M213" s="101"/>
      <c r="N213" s="100"/>
      <c r="Q213" s="101"/>
      <c r="R213" s="100"/>
      <c r="U213" s="101"/>
      <c r="V213" s="100"/>
      <c r="Y213" s="101"/>
      <c r="Z213" s="100"/>
      <c r="AC213" s="101"/>
      <c r="AD213" s="100"/>
      <c r="AG213" s="101"/>
      <c r="AH213" s="100"/>
      <c r="AK213" s="101"/>
      <c r="AL213" s="100"/>
      <c r="AO213" s="101"/>
      <c r="AP213" s="100"/>
      <c r="AS213" s="101"/>
      <c r="AT213" s="100"/>
      <c r="AW213" s="101"/>
      <c r="AX213" s="100"/>
      <c r="BA213" s="101"/>
      <c r="BB213" s="100"/>
      <c r="BE213" s="101"/>
      <c r="BF213" s="100"/>
      <c r="BI213" s="101"/>
      <c r="BJ213" s="100"/>
      <c r="BM213" s="101"/>
      <c r="BN213" s="100"/>
      <c r="BQ213" s="101"/>
      <c r="BR213" s="100"/>
      <c r="BU213" s="101"/>
      <c r="BV213" s="100"/>
      <c r="BY213" s="101"/>
      <c r="BZ213" s="100"/>
      <c r="CC213" s="101"/>
      <c r="CD213" s="100"/>
      <c r="CG213" s="101"/>
      <c r="CH213" s="100"/>
      <c r="CK213" s="101"/>
      <c r="CL213" s="100"/>
      <c r="CO213" s="101"/>
      <c r="CP213" s="100"/>
      <c r="CS213" s="101"/>
      <c r="CT213" s="100"/>
      <c r="CW213" s="101"/>
      <c r="CX213" s="100"/>
      <c r="DA213" s="101"/>
      <c r="DB213" s="100"/>
      <c r="DE213" s="101"/>
      <c r="DF213" s="100"/>
      <c r="DI213" s="101"/>
    </row>
    <row r="214" spans="1:141" outlineLevel="1" x14ac:dyDescent="0.25">
      <c r="A214" s="90"/>
      <c r="B214" s="90"/>
      <c r="C214" s="90"/>
      <c r="D214" s="90"/>
      <c r="E214" t="str">
        <f>CONCATENATE(E210," scenario: ",$J$8)</f>
        <v>% excess cash &amp; ST investments scenario: Default</v>
      </c>
      <c r="F214" s="100"/>
      <c r="I214" s="101"/>
      <c r="J214" s="100"/>
      <c r="M214" s="101"/>
      <c r="N214" s="100"/>
      <c r="Q214" s="101"/>
      <c r="R214" s="100"/>
      <c r="U214" s="101"/>
      <c r="V214" s="100"/>
      <c r="Y214" s="101"/>
      <c r="Z214" s="100"/>
      <c r="AC214" s="101"/>
      <c r="AD214" s="100"/>
      <c r="AG214" s="101"/>
      <c r="AH214" s="100"/>
      <c r="AK214" s="101"/>
      <c r="AL214" s="100"/>
      <c r="AO214" s="101"/>
      <c r="AP214" s="102">
        <f>CHOOSE($I$8,AP215,AP216,AP217,AP218,AP219)</f>
        <v>0</v>
      </c>
      <c r="AQ214" s="103">
        <f t="shared" ref="AQ214:DB214" si="578">CHOOSE($I$8,AQ215,AQ216,AQ217,AQ218,AQ219)</f>
        <v>0</v>
      </c>
      <c r="AR214" s="103">
        <f t="shared" si="578"/>
        <v>0</v>
      </c>
      <c r="AS214" s="104">
        <f t="shared" si="578"/>
        <v>0</v>
      </c>
      <c r="AT214" s="102">
        <f t="shared" si="578"/>
        <v>0</v>
      </c>
      <c r="AU214" s="103">
        <f t="shared" si="578"/>
        <v>0</v>
      </c>
      <c r="AV214" s="103">
        <f t="shared" si="578"/>
        <v>0</v>
      </c>
      <c r="AW214" s="104">
        <f t="shared" si="578"/>
        <v>0</v>
      </c>
      <c r="AX214" s="102">
        <f t="shared" si="578"/>
        <v>0</v>
      </c>
      <c r="AY214" s="103">
        <f t="shared" si="578"/>
        <v>0</v>
      </c>
      <c r="AZ214" s="103">
        <f t="shared" si="578"/>
        <v>0</v>
      </c>
      <c r="BA214" s="104">
        <f t="shared" si="578"/>
        <v>0</v>
      </c>
      <c r="BB214" s="102">
        <f t="shared" si="578"/>
        <v>0</v>
      </c>
      <c r="BC214" s="103">
        <f t="shared" si="578"/>
        <v>0</v>
      </c>
      <c r="BD214" s="103">
        <f t="shared" si="578"/>
        <v>0</v>
      </c>
      <c r="BE214" s="104">
        <f t="shared" si="578"/>
        <v>0</v>
      </c>
      <c r="BF214" s="102">
        <f t="shared" si="578"/>
        <v>0</v>
      </c>
      <c r="BG214" s="103">
        <f t="shared" si="578"/>
        <v>0</v>
      </c>
      <c r="BH214" s="103">
        <f t="shared" si="578"/>
        <v>0</v>
      </c>
      <c r="BI214" s="104">
        <f t="shared" si="578"/>
        <v>0</v>
      </c>
      <c r="BJ214" s="102">
        <f t="shared" si="578"/>
        <v>0</v>
      </c>
      <c r="BK214" s="103">
        <f t="shared" si="578"/>
        <v>0</v>
      </c>
      <c r="BL214" s="103">
        <f t="shared" si="578"/>
        <v>0</v>
      </c>
      <c r="BM214" s="104">
        <f t="shared" si="578"/>
        <v>0</v>
      </c>
      <c r="BN214" s="102">
        <f t="shared" si="578"/>
        <v>0</v>
      </c>
      <c r="BO214" s="103">
        <f t="shared" si="578"/>
        <v>0</v>
      </c>
      <c r="BP214" s="103">
        <f t="shared" si="578"/>
        <v>0</v>
      </c>
      <c r="BQ214" s="104">
        <f t="shared" si="578"/>
        <v>0</v>
      </c>
      <c r="BR214" s="102">
        <f t="shared" si="578"/>
        <v>0</v>
      </c>
      <c r="BS214" s="103">
        <f t="shared" si="578"/>
        <v>0</v>
      </c>
      <c r="BT214" s="103">
        <f t="shared" si="578"/>
        <v>0</v>
      </c>
      <c r="BU214" s="104">
        <f t="shared" si="578"/>
        <v>0</v>
      </c>
      <c r="BV214" s="102">
        <f t="shared" si="578"/>
        <v>0</v>
      </c>
      <c r="BW214" s="103">
        <f t="shared" si="578"/>
        <v>0</v>
      </c>
      <c r="BX214" s="103">
        <f t="shared" si="578"/>
        <v>0</v>
      </c>
      <c r="BY214" s="104">
        <f t="shared" si="578"/>
        <v>0</v>
      </c>
      <c r="BZ214" s="102">
        <f t="shared" si="578"/>
        <v>0</v>
      </c>
      <c r="CA214" s="103">
        <f t="shared" si="578"/>
        <v>0</v>
      </c>
      <c r="CB214" s="103">
        <f t="shared" si="578"/>
        <v>0</v>
      </c>
      <c r="CC214" s="104">
        <f t="shared" si="578"/>
        <v>0</v>
      </c>
      <c r="CD214" s="102">
        <f t="shared" si="578"/>
        <v>0</v>
      </c>
      <c r="CE214" s="103">
        <f t="shared" si="578"/>
        <v>0</v>
      </c>
      <c r="CF214" s="103">
        <f t="shared" si="578"/>
        <v>0</v>
      </c>
      <c r="CG214" s="104">
        <f t="shared" si="578"/>
        <v>0</v>
      </c>
      <c r="CH214" s="102">
        <f t="shared" si="578"/>
        <v>0</v>
      </c>
      <c r="CI214" s="103">
        <f t="shared" si="578"/>
        <v>0</v>
      </c>
      <c r="CJ214" s="103">
        <f t="shared" si="578"/>
        <v>0</v>
      </c>
      <c r="CK214" s="104">
        <f t="shared" si="578"/>
        <v>0</v>
      </c>
      <c r="CL214" s="102">
        <f t="shared" si="578"/>
        <v>0</v>
      </c>
      <c r="CM214" s="103">
        <f t="shared" si="578"/>
        <v>0</v>
      </c>
      <c r="CN214" s="103">
        <f t="shared" si="578"/>
        <v>0</v>
      </c>
      <c r="CO214" s="104">
        <f t="shared" si="578"/>
        <v>0</v>
      </c>
      <c r="CP214" s="102">
        <f t="shared" si="578"/>
        <v>0</v>
      </c>
      <c r="CQ214" s="103">
        <f t="shared" si="578"/>
        <v>0</v>
      </c>
      <c r="CR214" s="103">
        <f t="shared" si="578"/>
        <v>0</v>
      </c>
      <c r="CS214" s="104">
        <f t="shared" si="578"/>
        <v>0</v>
      </c>
      <c r="CT214" s="102">
        <f t="shared" si="578"/>
        <v>0</v>
      </c>
      <c r="CU214" s="103">
        <f t="shared" si="578"/>
        <v>0</v>
      </c>
      <c r="CV214" s="103">
        <f t="shared" si="578"/>
        <v>0</v>
      </c>
      <c r="CW214" s="104">
        <f t="shared" si="578"/>
        <v>0</v>
      </c>
      <c r="CX214" s="102">
        <f t="shared" si="578"/>
        <v>0</v>
      </c>
      <c r="CY214" s="103">
        <f t="shared" si="578"/>
        <v>0</v>
      </c>
      <c r="CZ214" s="103">
        <f t="shared" si="578"/>
        <v>0</v>
      </c>
      <c r="DA214" s="104">
        <f t="shared" si="578"/>
        <v>0</v>
      </c>
      <c r="DB214" s="102">
        <f t="shared" si="578"/>
        <v>0</v>
      </c>
      <c r="DC214" s="103">
        <f t="shared" ref="DC214:DI214" si="579">CHOOSE($I$8,DC215,DC216,DC217,DC218,DC219)</f>
        <v>0</v>
      </c>
      <c r="DD214" s="103">
        <f t="shared" si="579"/>
        <v>0</v>
      </c>
      <c r="DE214" s="104">
        <f t="shared" si="579"/>
        <v>0</v>
      </c>
      <c r="DF214" s="102">
        <f t="shared" si="579"/>
        <v>0</v>
      </c>
      <c r="DG214" s="103">
        <f t="shared" si="579"/>
        <v>0</v>
      </c>
      <c r="DH214" s="103">
        <f t="shared" si="579"/>
        <v>0</v>
      </c>
      <c r="DI214" s="104">
        <f t="shared" si="579"/>
        <v>0</v>
      </c>
      <c r="DT214" s="103" t="e">
        <f t="shared" ref="DT214:EK214" ca="1" si="580">CHOOSE($I$8,DT215,DT216,DT217,DT218,DT219)</f>
        <v>#DIV/0!</v>
      </c>
      <c r="DU214" s="103" t="e">
        <f t="shared" ca="1" si="580"/>
        <v>#DIV/0!</v>
      </c>
      <c r="DV214" s="103" t="e">
        <f t="shared" ca="1" si="580"/>
        <v>#DIV/0!</v>
      </c>
      <c r="DW214" s="103" t="e">
        <f t="shared" ca="1" si="580"/>
        <v>#DIV/0!</v>
      </c>
      <c r="DX214" s="103" t="e">
        <f t="shared" ca="1" si="580"/>
        <v>#DIV/0!</v>
      </c>
      <c r="DY214" s="103" t="e">
        <f t="shared" ca="1" si="580"/>
        <v>#DIV/0!</v>
      </c>
      <c r="DZ214" s="103" t="e">
        <f t="shared" ca="1" si="580"/>
        <v>#DIV/0!</v>
      </c>
      <c r="EA214" s="103" t="e">
        <f t="shared" ca="1" si="580"/>
        <v>#DIV/0!</v>
      </c>
      <c r="EB214" s="103" t="e">
        <f t="shared" ca="1" si="580"/>
        <v>#DIV/0!</v>
      </c>
      <c r="EC214" s="103" t="e">
        <f t="shared" ca="1" si="580"/>
        <v>#DIV/0!</v>
      </c>
      <c r="ED214" s="103" t="e">
        <f t="shared" ca="1" si="580"/>
        <v>#DIV/0!</v>
      </c>
      <c r="EE214" s="103" t="e">
        <f t="shared" ca="1" si="580"/>
        <v>#DIV/0!</v>
      </c>
      <c r="EF214" s="103" t="e">
        <f t="shared" ca="1" si="580"/>
        <v>#DIV/0!</v>
      </c>
      <c r="EG214" s="103" t="e">
        <f t="shared" ca="1" si="580"/>
        <v>#DIV/0!</v>
      </c>
      <c r="EH214" s="103" t="e">
        <f t="shared" ca="1" si="580"/>
        <v>#DIV/0!</v>
      </c>
      <c r="EI214" s="103" t="e">
        <f t="shared" ca="1" si="580"/>
        <v>#DIV/0!</v>
      </c>
      <c r="EJ214" s="103" t="e">
        <f t="shared" ca="1" si="580"/>
        <v>#DIV/0!</v>
      </c>
      <c r="EK214" s="103" t="e">
        <f t="shared" ca="1" si="580"/>
        <v>#DIV/0!</v>
      </c>
    </row>
    <row r="215" spans="1:141" outlineLevel="1" x14ac:dyDescent="0.25">
      <c r="A215" s="90"/>
      <c r="B215" s="90"/>
      <c r="C215" s="90"/>
      <c r="D215" s="90"/>
      <c r="E215" t="str">
        <f>CONCATENATE("- ", $N$6,":")</f>
        <v>- Base:</v>
      </c>
      <c r="F215" s="100"/>
      <c r="I215" s="101"/>
      <c r="J215" s="100"/>
      <c r="M215" s="101"/>
      <c r="N215" s="100"/>
      <c r="Q215" s="101"/>
      <c r="R215" s="100"/>
      <c r="U215" s="101"/>
      <c r="V215" s="100"/>
      <c r="Y215" s="101"/>
      <c r="Z215" s="100"/>
      <c r="AC215" s="101"/>
      <c r="AD215" s="100"/>
      <c r="AG215" s="101"/>
      <c r="AH215" s="100"/>
      <c r="AK215" s="101"/>
      <c r="AL215" s="100"/>
      <c r="AO215" s="101"/>
      <c r="AP215" s="123">
        <v>0</v>
      </c>
      <c r="AQ215" s="124">
        <v>0</v>
      </c>
      <c r="AR215" s="124">
        <v>0</v>
      </c>
      <c r="AS215" s="125">
        <v>0</v>
      </c>
      <c r="AT215" s="123">
        <v>0</v>
      </c>
      <c r="AU215" s="124">
        <v>0</v>
      </c>
      <c r="AV215" s="124">
        <v>0</v>
      </c>
      <c r="AW215" s="125">
        <v>0</v>
      </c>
      <c r="AX215" s="123">
        <v>0</v>
      </c>
      <c r="AY215" s="124">
        <v>0</v>
      </c>
      <c r="AZ215" s="124">
        <v>0</v>
      </c>
      <c r="BA215" s="125">
        <v>0</v>
      </c>
      <c r="BB215" s="123">
        <v>0</v>
      </c>
      <c r="BC215" s="124">
        <v>0</v>
      </c>
      <c r="BD215" s="124">
        <v>0</v>
      </c>
      <c r="BE215" s="125">
        <v>0</v>
      </c>
      <c r="BF215" s="123">
        <v>0</v>
      </c>
      <c r="BG215" s="124">
        <v>0</v>
      </c>
      <c r="BH215" s="124">
        <v>0</v>
      </c>
      <c r="BI215" s="125">
        <v>0</v>
      </c>
      <c r="BJ215" s="123">
        <v>0</v>
      </c>
      <c r="BK215" s="124">
        <v>0</v>
      </c>
      <c r="BL215" s="124">
        <v>0</v>
      </c>
      <c r="BM215" s="125">
        <v>0</v>
      </c>
      <c r="BN215" s="123">
        <v>0</v>
      </c>
      <c r="BO215" s="124">
        <v>0</v>
      </c>
      <c r="BP215" s="124">
        <v>0</v>
      </c>
      <c r="BQ215" s="125">
        <v>0</v>
      </c>
      <c r="BR215" s="123">
        <v>0</v>
      </c>
      <c r="BS215" s="124">
        <v>0</v>
      </c>
      <c r="BT215" s="124">
        <v>0</v>
      </c>
      <c r="BU215" s="125">
        <v>0</v>
      </c>
      <c r="BV215" s="123">
        <v>0</v>
      </c>
      <c r="BW215" s="124">
        <v>0</v>
      </c>
      <c r="BX215" s="124">
        <v>0</v>
      </c>
      <c r="BY215" s="125">
        <v>0</v>
      </c>
      <c r="BZ215" s="123">
        <v>0</v>
      </c>
      <c r="CA215" s="124">
        <v>0</v>
      </c>
      <c r="CB215" s="124">
        <v>0</v>
      </c>
      <c r="CC215" s="125">
        <v>0</v>
      </c>
      <c r="CD215" s="123">
        <v>0</v>
      </c>
      <c r="CE215" s="124">
        <v>0</v>
      </c>
      <c r="CF215" s="124">
        <v>0</v>
      </c>
      <c r="CG215" s="125">
        <v>0</v>
      </c>
      <c r="CH215" s="123">
        <v>0</v>
      </c>
      <c r="CI215" s="124">
        <v>0</v>
      </c>
      <c r="CJ215" s="124">
        <v>0</v>
      </c>
      <c r="CK215" s="125">
        <v>0</v>
      </c>
      <c r="CL215" s="123">
        <v>0</v>
      </c>
      <c r="CM215" s="124">
        <v>0</v>
      </c>
      <c r="CN215" s="124">
        <v>0</v>
      </c>
      <c r="CO215" s="125">
        <v>0</v>
      </c>
      <c r="CP215" s="123">
        <v>0</v>
      </c>
      <c r="CQ215" s="124">
        <v>0</v>
      </c>
      <c r="CR215" s="124">
        <v>0</v>
      </c>
      <c r="CS215" s="125">
        <v>0</v>
      </c>
      <c r="CT215" s="123">
        <v>0</v>
      </c>
      <c r="CU215" s="124">
        <v>0</v>
      </c>
      <c r="CV215" s="124">
        <v>0</v>
      </c>
      <c r="CW215" s="125">
        <v>0</v>
      </c>
      <c r="CX215" s="123">
        <v>0</v>
      </c>
      <c r="CY215" s="124">
        <v>0</v>
      </c>
      <c r="CZ215" s="124">
        <v>0</v>
      </c>
      <c r="DA215" s="125">
        <v>0</v>
      </c>
      <c r="DB215" s="123">
        <v>0</v>
      </c>
      <c r="DC215" s="124">
        <v>0</v>
      </c>
      <c r="DD215" s="124">
        <v>0</v>
      </c>
      <c r="DE215" s="125">
        <v>0</v>
      </c>
      <c r="DF215" s="123">
        <v>0</v>
      </c>
      <c r="DG215" s="124">
        <v>0</v>
      </c>
      <c r="DH215" s="124">
        <v>0</v>
      </c>
      <c r="DI215" s="125">
        <v>0</v>
      </c>
      <c r="DT215" s="124">
        <v>0</v>
      </c>
      <c r="DU215" s="124">
        <v>0</v>
      </c>
      <c r="DV215" s="124">
        <v>0</v>
      </c>
      <c r="DW215" s="124">
        <v>0</v>
      </c>
      <c r="DX215" s="124">
        <v>0</v>
      </c>
      <c r="DY215" s="124">
        <v>0</v>
      </c>
      <c r="DZ215" s="124">
        <v>0</v>
      </c>
      <c r="EA215" s="124">
        <v>0</v>
      </c>
      <c r="EB215" s="124">
        <v>0</v>
      </c>
      <c r="EC215" s="124">
        <v>0</v>
      </c>
      <c r="ED215" s="124">
        <v>0</v>
      </c>
      <c r="EE215" s="124">
        <v>0</v>
      </c>
      <c r="EF215" s="124">
        <v>0</v>
      </c>
      <c r="EG215" s="124">
        <v>0</v>
      </c>
      <c r="EH215" s="124">
        <v>0</v>
      </c>
      <c r="EI215" s="124">
        <v>0</v>
      </c>
      <c r="EJ215" s="124">
        <v>0</v>
      </c>
      <c r="EK215" s="124">
        <v>0</v>
      </c>
    </row>
    <row r="216" spans="1:141" outlineLevel="1" x14ac:dyDescent="0.25">
      <c r="A216" s="90"/>
      <c r="B216" s="90"/>
      <c r="C216" s="90"/>
      <c r="D216" s="90"/>
      <c r="E216" t="str">
        <f>CONCATENATE("- ", $N$7,":")</f>
        <v>- Upside:</v>
      </c>
      <c r="F216" s="100"/>
      <c r="I216" s="101"/>
      <c r="J216" s="100"/>
      <c r="M216" s="101"/>
      <c r="N216" s="100"/>
      <c r="Q216" s="101"/>
      <c r="R216" s="100"/>
      <c r="U216" s="101"/>
      <c r="V216" s="100"/>
      <c r="Y216" s="101"/>
      <c r="Z216" s="100"/>
      <c r="AC216" s="101"/>
      <c r="AD216" s="100"/>
      <c r="AG216" s="101"/>
      <c r="AH216" s="100"/>
      <c r="AK216" s="101"/>
      <c r="AL216" s="100"/>
      <c r="AO216" s="101"/>
      <c r="AP216" s="123">
        <v>0</v>
      </c>
      <c r="AQ216" s="124">
        <v>0</v>
      </c>
      <c r="AR216" s="124">
        <v>0</v>
      </c>
      <c r="AS216" s="125">
        <v>0</v>
      </c>
      <c r="AT216" s="123">
        <v>0</v>
      </c>
      <c r="AU216" s="124">
        <v>0</v>
      </c>
      <c r="AV216" s="124">
        <v>0</v>
      </c>
      <c r="AW216" s="125">
        <v>0</v>
      </c>
      <c r="AX216" s="123">
        <v>0</v>
      </c>
      <c r="AY216" s="124">
        <v>0</v>
      </c>
      <c r="AZ216" s="124">
        <v>0</v>
      </c>
      <c r="BA216" s="125">
        <v>0</v>
      </c>
      <c r="BB216" s="123">
        <v>0</v>
      </c>
      <c r="BC216" s="124">
        <v>0</v>
      </c>
      <c r="BD216" s="124">
        <v>0</v>
      </c>
      <c r="BE216" s="125">
        <v>0</v>
      </c>
      <c r="BF216" s="123">
        <v>0</v>
      </c>
      <c r="BG216" s="124">
        <v>0</v>
      </c>
      <c r="BH216" s="124">
        <v>0</v>
      </c>
      <c r="BI216" s="125">
        <v>0</v>
      </c>
      <c r="BJ216" s="123">
        <v>0</v>
      </c>
      <c r="BK216" s="124">
        <v>0</v>
      </c>
      <c r="BL216" s="124">
        <v>0</v>
      </c>
      <c r="BM216" s="125">
        <v>0</v>
      </c>
      <c r="BN216" s="123">
        <v>0</v>
      </c>
      <c r="BO216" s="124">
        <v>0</v>
      </c>
      <c r="BP216" s="124">
        <v>0</v>
      </c>
      <c r="BQ216" s="125">
        <v>0</v>
      </c>
      <c r="BR216" s="123">
        <v>0</v>
      </c>
      <c r="BS216" s="124">
        <v>0</v>
      </c>
      <c r="BT216" s="124">
        <v>0</v>
      </c>
      <c r="BU216" s="125">
        <v>0</v>
      </c>
      <c r="BV216" s="123">
        <v>0</v>
      </c>
      <c r="BW216" s="124">
        <v>0</v>
      </c>
      <c r="BX216" s="124">
        <v>0</v>
      </c>
      <c r="BY216" s="125">
        <v>0</v>
      </c>
      <c r="BZ216" s="123">
        <v>0</v>
      </c>
      <c r="CA216" s="124">
        <v>0</v>
      </c>
      <c r="CB216" s="124">
        <v>0</v>
      </c>
      <c r="CC216" s="125">
        <v>0</v>
      </c>
      <c r="CD216" s="123">
        <v>0</v>
      </c>
      <c r="CE216" s="124">
        <v>0</v>
      </c>
      <c r="CF216" s="124">
        <v>0</v>
      </c>
      <c r="CG216" s="125">
        <v>0</v>
      </c>
      <c r="CH216" s="123">
        <v>0</v>
      </c>
      <c r="CI216" s="124">
        <v>0</v>
      </c>
      <c r="CJ216" s="124">
        <v>0</v>
      </c>
      <c r="CK216" s="125">
        <v>0</v>
      </c>
      <c r="CL216" s="123">
        <v>0</v>
      </c>
      <c r="CM216" s="124">
        <v>0</v>
      </c>
      <c r="CN216" s="124">
        <v>0</v>
      </c>
      <c r="CO216" s="125">
        <v>0</v>
      </c>
      <c r="CP216" s="123">
        <v>0</v>
      </c>
      <c r="CQ216" s="124">
        <v>0</v>
      </c>
      <c r="CR216" s="124">
        <v>0</v>
      </c>
      <c r="CS216" s="125">
        <v>0</v>
      </c>
      <c r="CT216" s="123">
        <v>0</v>
      </c>
      <c r="CU216" s="124">
        <v>0</v>
      </c>
      <c r="CV216" s="124">
        <v>0</v>
      </c>
      <c r="CW216" s="125">
        <v>0</v>
      </c>
      <c r="CX216" s="123">
        <v>0</v>
      </c>
      <c r="CY216" s="124">
        <v>0</v>
      </c>
      <c r="CZ216" s="124">
        <v>0</v>
      </c>
      <c r="DA216" s="125">
        <v>0</v>
      </c>
      <c r="DB216" s="123">
        <v>0</v>
      </c>
      <c r="DC216" s="124">
        <v>0</v>
      </c>
      <c r="DD216" s="124">
        <v>0</v>
      </c>
      <c r="DE216" s="125">
        <v>0</v>
      </c>
      <c r="DF216" s="123">
        <v>0</v>
      </c>
      <c r="DG216" s="124">
        <v>0</v>
      </c>
      <c r="DH216" s="124">
        <v>0</v>
      </c>
      <c r="DI216" s="125">
        <v>0</v>
      </c>
      <c r="DT216" s="124">
        <v>0</v>
      </c>
      <c r="DU216" s="124">
        <v>0</v>
      </c>
      <c r="DV216" s="124">
        <v>0</v>
      </c>
      <c r="DW216" s="124">
        <v>0</v>
      </c>
      <c r="DX216" s="124">
        <v>0</v>
      </c>
      <c r="DY216" s="124">
        <v>0</v>
      </c>
      <c r="DZ216" s="124">
        <v>0</v>
      </c>
      <c r="EA216" s="124">
        <v>0</v>
      </c>
      <c r="EB216" s="124">
        <v>0</v>
      </c>
      <c r="EC216" s="124">
        <v>0</v>
      </c>
      <c r="ED216" s="124">
        <v>0</v>
      </c>
      <c r="EE216" s="124">
        <v>0</v>
      </c>
      <c r="EF216" s="124">
        <v>0</v>
      </c>
      <c r="EG216" s="124">
        <v>0</v>
      </c>
      <c r="EH216" s="124">
        <v>0</v>
      </c>
      <c r="EI216" s="124">
        <v>0</v>
      </c>
      <c r="EJ216" s="124">
        <v>0</v>
      </c>
      <c r="EK216" s="124">
        <v>0</v>
      </c>
    </row>
    <row r="217" spans="1:141" outlineLevel="1" x14ac:dyDescent="0.25">
      <c r="A217" s="90"/>
      <c r="B217" s="90"/>
      <c r="C217" s="90"/>
      <c r="D217" s="90"/>
      <c r="E217" t="str">
        <f>CONCATENATE("- ", $N$8,":")</f>
        <v>- Downside:</v>
      </c>
      <c r="F217" s="100"/>
      <c r="I217" s="101"/>
      <c r="J217" s="100"/>
      <c r="M217" s="101"/>
      <c r="N217" s="100"/>
      <c r="Q217" s="101"/>
      <c r="R217" s="100"/>
      <c r="U217" s="101"/>
      <c r="V217" s="100"/>
      <c r="Y217" s="101"/>
      <c r="Z217" s="100"/>
      <c r="AC217" s="101"/>
      <c r="AD217" s="100"/>
      <c r="AG217" s="101"/>
      <c r="AH217" s="100"/>
      <c r="AK217" s="101"/>
      <c r="AL217" s="100"/>
      <c r="AO217" s="101"/>
      <c r="AP217" s="123">
        <v>0</v>
      </c>
      <c r="AQ217" s="124">
        <v>0</v>
      </c>
      <c r="AR217" s="124">
        <v>0</v>
      </c>
      <c r="AS217" s="125">
        <v>0</v>
      </c>
      <c r="AT217" s="123">
        <v>0</v>
      </c>
      <c r="AU217" s="124">
        <v>0</v>
      </c>
      <c r="AV217" s="124">
        <v>0</v>
      </c>
      <c r="AW217" s="125">
        <v>0</v>
      </c>
      <c r="AX217" s="123">
        <v>0</v>
      </c>
      <c r="AY217" s="124">
        <v>0</v>
      </c>
      <c r="AZ217" s="124">
        <v>0</v>
      </c>
      <c r="BA217" s="125">
        <v>0</v>
      </c>
      <c r="BB217" s="123">
        <v>0</v>
      </c>
      <c r="BC217" s="124">
        <v>0</v>
      </c>
      <c r="BD217" s="124">
        <v>0</v>
      </c>
      <c r="BE217" s="125">
        <v>0</v>
      </c>
      <c r="BF217" s="123">
        <v>0</v>
      </c>
      <c r="BG217" s="124">
        <v>0</v>
      </c>
      <c r="BH217" s="124">
        <v>0</v>
      </c>
      <c r="BI217" s="125">
        <v>0</v>
      </c>
      <c r="BJ217" s="123">
        <v>0</v>
      </c>
      <c r="BK217" s="124">
        <v>0</v>
      </c>
      <c r="BL217" s="124">
        <v>0</v>
      </c>
      <c r="BM217" s="125">
        <v>0</v>
      </c>
      <c r="BN217" s="123">
        <v>0</v>
      </c>
      <c r="BO217" s="124">
        <v>0</v>
      </c>
      <c r="BP217" s="124">
        <v>0</v>
      </c>
      <c r="BQ217" s="125">
        <v>0</v>
      </c>
      <c r="BR217" s="123">
        <v>0</v>
      </c>
      <c r="BS217" s="124">
        <v>0</v>
      </c>
      <c r="BT217" s="124">
        <v>0</v>
      </c>
      <c r="BU217" s="125">
        <v>0</v>
      </c>
      <c r="BV217" s="123">
        <v>0</v>
      </c>
      <c r="BW217" s="124">
        <v>0</v>
      </c>
      <c r="BX217" s="124">
        <v>0</v>
      </c>
      <c r="BY217" s="125">
        <v>0</v>
      </c>
      <c r="BZ217" s="123">
        <v>0</v>
      </c>
      <c r="CA217" s="124">
        <v>0</v>
      </c>
      <c r="CB217" s="124">
        <v>0</v>
      </c>
      <c r="CC217" s="125">
        <v>0</v>
      </c>
      <c r="CD217" s="123">
        <v>0</v>
      </c>
      <c r="CE217" s="124">
        <v>0</v>
      </c>
      <c r="CF217" s="124">
        <v>0</v>
      </c>
      <c r="CG217" s="125">
        <v>0</v>
      </c>
      <c r="CH217" s="123">
        <v>0</v>
      </c>
      <c r="CI217" s="124">
        <v>0</v>
      </c>
      <c r="CJ217" s="124">
        <v>0</v>
      </c>
      <c r="CK217" s="125">
        <v>0</v>
      </c>
      <c r="CL217" s="123">
        <v>0</v>
      </c>
      <c r="CM217" s="124">
        <v>0</v>
      </c>
      <c r="CN217" s="124">
        <v>0</v>
      </c>
      <c r="CO217" s="125">
        <v>0</v>
      </c>
      <c r="CP217" s="123">
        <v>0</v>
      </c>
      <c r="CQ217" s="124">
        <v>0</v>
      </c>
      <c r="CR217" s="124">
        <v>0</v>
      </c>
      <c r="CS217" s="125">
        <v>0</v>
      </c>
      <c r="CT217" s="123">
        <v>0</v>
      </c>
      <c r="CU217" s="124">
        <v>0</v>
      </c>
      <c r="CV217" s="124">
        <v>0</v>
      </c>
      <c r="CW217" s="125">
        <v>0</v>
      </c>
      <c r="CX217" s="123">
        <v>0</v>
      </c>
      <c r="CY217" s="124">
        <v>0</v>
      </c>
      <c r="CZ217" s="124">
        <v>0</v>
      </c>
      <c r="DA217" s="125">
        <v>0</v>
      </c>
      <c r="DB217" s="123">
        <v>0</v>
      </c>
      <c r="DC217" s="124">
        <v>0</v>
      </c>
      <c r="DD217" s="124">
        <v>0</v>
      </c>
      <c r="DE217" s="125">
        <v>0</v>
      </c>
      <c r="DF217" s="123">
        <v>0</v>
      </c>
      <c r="DG217" s="124">
        <v>0</v>
      </c>
      <c r="DH217" s="124">
        <v>0</v>
      </c>
      <c r="DI217" s="125">
        <v>0</v>
      </c>
      <c r="DT217" s="124">
        <v>0</v>
      </c>
      <c r="DU217" s="124">
        <v>0</v>
      </c>
      <c r="DV217" s="124">
        <v>0</v>
      </c>
      <c r="DW217" s="124">
        <v>0</v>
      </c>
      <c r="DX217" s="124">
        <v>0</v>
      </c>
      <c r="DY217" s="124">
        <v>0</v>
      </c>
      <c r="DZ217" s="124">
        <v>0</v>
      </c>
      <c r="EA217" s="124">
        <v>0</v>
      </c>
      <c r="EB217" s="124">
        <v>0</v>
      </c>
      <c r="EC217" s="124">
        <v>0</v>
      </c>
      <c r="ED217" s="124">
        <v>0</v>
      </c>
      <c r="EE217" s="124">
        <v>0</v>
      </c>
      <c r="EF217" s="124">
        <v>0</v>
      </c>
      <c r="EG217" s="124">
        <v>0</v>
      </c>
      <c r="EH217" s="124">
        <v>0</v>
      </c>
      <c r="EI217" s="124">
        <v>0</v>
      </c>
      <c r="EJ217" s="124">
        <v>0</v>
      </c>
      <c r="EK217" s="124">
        <v>0</v>
      </c>
    </row>
    <row r="218" spans="1:141" outlineLevel="1" x14ac:dyDescent="0.25">
      <c r="A218" s="90"/>
      <c r="B218" s="90"/>
      <c r="C218" s="90"/>
      <c r="D218" s="90"/>
      <c r="E218" t="str">
        <f>CONCATENATE("- ", $N$9,":")</f>
        <v>- Management:</v>
      </c>
      <c r="F218" s="100"/>
      <c r="I218" s="101"/>
      <c r="J218" s="100"/>
      <c r="M218" s="101"/>
      <c r="N218" s="100"/>
      <c r="Q218" s="101"/>
      <c r="R218" s="100"/>
      <c r="U218" s="101"/>
      <c r="V218" s="100"/>
      <c r="Y218" s="101"/>
      <c r="Z218" s="100"/>
      <c r="AC218" s="101"/>
      <c r="AD218" s="100"/>
      <c r="AG218" s="101"/>
      <c r="AH218" s="100"/>
      <c r="AK218" s="101"/>
      <c r="AL218" s="100"/>
      <c r="AO218" s="101"/>
      <c r="AP218" s="123">
        <v>0</v>
      </c>
      <c r="AQ218" s="124">
        <v>0</v>
      </c>
      <c r="AR218" s="124">
        <v>0</v>
      </c>
      <c r="AS218" s="125">
        <v>0</v>
      </c>
      <c r="AT218" s="123">
        <v>0</v>
      </c>
      <c r="AU218" s="124">
        <v>0</v>
      </c>
      <c r="AV218" s="124">
        <v>0</v>
      </c>
      <c r="AW218" s="125">
        <v>0</v>
      </c>
      <c r="AX218" s="123">
        <v>0</v>
      </c>
      <c r="AY218" s="124">
        <v>0</v>
      </c>
      <c r="AZ218" s="124">
        <v>0</v>
      </c>
      <c r="BA218" s="125">
        <v>0</v>
      </c>
      <c r="BB218" s="123">
        <v>0</v>
      </c>
      <c r="BC218" s="124">
        <v>0</v>
      </c>
      <c r="BD218" s="124">
        <v>0</v>
      </c>
      <c r="BE218" s="125">
        <v>0</v>
      </c>
      <c r="BF218" s="123">
        <v>0</v>
      </c>
      <c r="BG218" s="124">
        <v>0</v>
      </c>
      <c r="BH218" s="124">
        <v>0</v>
      </c>
      <c r="BI218" s="125">
        <v>0</v>
      </c>
      <c r="BJ218" s="123">
        <v>0</v>
      </c>
      <c r="BK218" s="124">
        <v>0</v>
      </c>
      <c r="BL218" s="124">
        <v>0</v>
      </c>
      <c r="BM218" s="125">
        <v>0</v>
      </c>
      <c r="BN218" s="123">
        <v>0</v>
      </c>
      <c r="BO218" s="124">
        <v>0</v>
      </c>
      <c r="BP218" s="124">
        <v>0</v>
      </c>
      <c r="BQ218" s="125">
        <v>0</v>
      </c>
      <c r="BR218" s="123">
        <v>0</v>
      </c>
      <c r="BS218" s="124">
        <v>0</v>
      </c>
      <c r="BT218" s="124">
        <v>0</v>
      </c>
      <c r="BU218" s="125">
        <v>0</v>
      </c>
      <c r="BV218" s="123">
        <v>0</v>
      </c>
      <c r="BW218" s="124">
        <v>0</v>
      </c>
      <c r="BX218" s="124">
        <v>0</v>
      </c>
      <c r="BY218" s="125">
        <v>0</v>
      </c>
      <c r="BZ218" s="123">
        <v>0</v>
      </c>
      <c r="CA218" s="124">
        <v>0</v>
      </c>
      <c r="CB218" s="124">
        <v>0</v>
      </c>
      <c r="CC218" s="125">
        <v>0</v>
      </c>
      <c r="CD218" s="123">
        <v>0</v>
      </c>
      <c r="CE218" s="124">
        <v>0</v>
      </c>
      <c r="CF218" s="124">
        <v>0</v>
      </c>
      <c r="CG218" s="125">
        <v>0</v>
      </c>
      <c r="CH218" s="123">
        <v>0</v>
      </c>
      <c r="CI218" s="124">
        <v>0</v>
      </c>
      <c r="CJ218" s="124">
        <v>0</v>
      </c>
      <c r="CK218" s="125">
        <v>0</v>
      </c>
      <c r="CL218" s="123">
        <v>0</v>
      </c>
      <c r="CM218" s="124">
        <v>0</v>
      </c>
      <c r="CN218" s="124">
        <v>0</v>
      </c>
      <c r="CO218" s="125">
        <v>0</v>
      </c>
      <c r="CP218" s="123">
        <v>0</v>
      </c>
      <c r="CQ218" s="124">
        <v>0</v>
      </c>
      <c r="CR218" s="124">
        <v>0</v>
      </c>
      <c r="CS218" s="125">
        <v>0</v>
      </c>
      <c r="CT218" s="123">
        <v>0</v>
      </c>
      <c r="CU218" s="124">
        <v>0</v>
      </c>
      <c r="CV218" s="124">
        <v>0</v>
      </c>
      <c r="CW218" s="125">
        <v>0</v>
      </c>
      <c r="CX218" s="123">
        <v>0</v>
      </c>
      <c r="CY218" s="124">
        <v>0</v>
      </c>
      <c r="CZ218" s="124">
        <v>0</v>
      </c>
      <c r="DA218" s="125">
        <v>0</v>
      </c>
      <c r="DB218" s="123">
        <v>0</v>
      </c>
      <c r="DC218" s="124">
        <v>0</v>
      </c>
      <c r="DD218" s="124">
        <v>0</v>
      </c>
      <c r="DE218" s="125">
        <v>0</v>
      </c>
      <c r="DF218" s="123">
        <v>0</v>
      </c>
      <c r="DG218" s="124">
        <v>0</v>
      </c>
      <c r="DH218" s="124">
        <v>0</v>
      </c>
      <c r="DI218" s="125">
        <v>0</v>
      </c>
      <c r="DT218" s="124">
        <v>0</v>
      </c>
      <c r="DU218" s="124">
        <v>0</v>
      </c>
      <c r="DV218" s="124">
        <v>0</v>
      </c>
      <c r="DW218" s="124">
        <v>0</v>
      </c>
      <c r="DX218" s="124">
        <v>0</v>
      </c>
      <c r="DY218" s="124">
        <v>0</v>
      </c>
      <c r="DZ218" s="124">
        <v>0</v>
      </c>
      <c r="EA218" s="124">
        <v>0</v>
      </c>
      <c r="EB218" s="124">
        <v>0</v>
      </c>
      <c r="EC218" s="124">
        <v>0</v>
      </c>
      <c r="ED218" s="124">
        <v>0</v>
      </c>
      <c r="EE218" s="124">
        <v>0</v>
      </c>
      <c r="EF218" s="124">
        <v>0</v>
      </c>
      <c r="EG218" s="124">
        <v>0</v>
      </c>
      <c r="EH218" s="124">
        <v>0</v>
      </c>
      <c r="EI218" s="124">
        <v>0</v>
      </c>
      <c r="EJ218" s="124">
        <v>0</v>
      </c>
      <c r="EK218" s="124">
        <v>0</v>
      </c>
    </row>
    <row r="219" spans="1:141" outlineLevel="1" x14ac:dyDescent="0.25">
      <c r="A219" s="90"/>
      <c r="B219" s="90"/>
      <c r="C219" s="90"/>
      <c r="D219" s="90"/>
      <c r="E219" t="str">
        <f>CONCATENATE("- ", $N$10,":")</f>
        <v>- Default:</v>
      </c>
      <c r="F219" s="100"/>
      <c r="I219" s="101"/>
      <c r="J219" s="100"/>
      <c r="M219" s="101"/>
      <c r="N219" s="100"/>
      <c r="Q219" s="101"/>
      <c r="R219" s="100"/>
      <c r="U219" s="101"/>
      <c r="V219" s="100"/>
      <c r="Y219" s="101"/>
      <c r="Z219" s="100"/>
      <c r="AC219" s="101"/>
      <c r="AD219" s="100"/>
      <c r="AG219" s="101"/>
      <c r="AH219" s="100"/>
      <c r="AK219" s="101"/>
      <c r="AL219" s="100"/>
      <c r="AO219" s="101"/>
      <c r="AP219" s="123">
        <v>0</v>
      </c>
      <c r="AQ219" s="124">
        <v>0</v>
      </c>
      <c r="AR219" s="124">
        <v>0</v>
      </c>
      <c r="AS219" s="125">
        <v>0</v>
      </c>
      <c r="AT219" s="123">
        <v>0</v>
      </c>
      <c r="AU219" s="124">
        <v>0</v>
      </c>
      <c r="AV219" s="124">
        <v>0</v>
      </c>
      <c r="AW219" s="125">
        <v>0</v>
      </c>
      <c r="AX219" s="123">
        <v>0</v>
      </c>
      <c r="AY219" s="124">
        <v>0</v>
      </c>
      <c r="AZ219" s="124">
        <v>0</v>
      </c>
      <c r="BA219" s="125">
        <v>0</v>
      </c>
      <c r="BB219" s="123">
        <v>0</v>
      </c>
      <c r="BC219" s="124">
        <v>0</v>
      </c>
      <c r="BD219" s="124">
        <v>0</v>
      </c>
      <c r="BE219" s="125">
        <v>0</v>
      </c>
      <c r="BF219" s="123">
        <v>0</v>
      </c>
      <c r="BG219" s="124">
        <v>0</v>
      </c>
      <c r="BH219" s="124">
        <v>0</v>
      </c>
      <c r="BI219" s="125">
        <v>0</v>
      </c>
      <c r="BJ219" s="123">
        <v>0</v>
      </c>
      <c r="BK219" s="124">
        <v>0</v>
      </c>
      <c r="BL219" s="124">
        <v>0</v>
      </c>
      <c r="BM219" s="125">
        <v>0</v>
      </c>
      <c r="BN219" s="123">
        <v>0</v>
      </c>
      <c r="BO219" s="124">
        <v>0</v>
      </c>
      <c r="BP219" s="124">
        <v>0</v>
      </c>
      <c r="BQ219" s="125">
        <v>0</v>
      </c>
      <c r="BR219" s="123">
        <v>0</v>
      </c>
      <c r="BS219" s="124">
        <v>0</v>
      </c>
      <c r="BT219" s="124">
        <v>0</v>
      </c>
      <c r="BU219" s="125">
        <v>0</v>
      </c>
      <c r="BV219" s="123">
        <v>0</v>
      </c>
      <c r="BW219" s="124">
        <v>0</v>
      </c>
      <c r="BX219" s="124">
        <v>0</v>
      </c>
      <c r="BY219" s="125">
        <v>0</v>
      </c>
      <c r="BZ219" s="123">
        <v>0</v>
      </c>
      <c r="CA219" s="124">
        <v>0</v>
      </c>
      <c r="CB219" s="124">
        <v>0</v>
      </c>
      <c r="CC219" s="125">
        <v>0</v>
      </c>
      <c r="CD219" s="123">
        <v>0</v>
      </c>
      <c r="CE219" s="124">
        <v>0</v>
      </c>
      <c r="CF219" s="124">
        <v>0</v>
      </c>
      <c r="CG219" s="125">
        <v>0</v>
      </c>
      <c r="CH219" s="123">
        <v>0</v>
      </c>
      <c r="CI219" s="124">
        <v>0</v>
      </c>
      <c r="CJ219" s="124">
        <v>0</v>
      </c>
      <c r="CK219" s="125">
        <v>0</v>
      </c>
      <c r="CL219" s="123">
        <v>0</v>
      </c>
      <c r="CM219" s="124">
        <v>0</v>
      </c>
      <c r="CN219" s="124">
        <v>0</v>
      </c>
      <c r="CO219" s="125">
        <v>0</v>
      </c>
      <c r="CP219" s="123">
        <v>0</v>
      </c>
      <c r="CQ219" s="124">
        <v>0</v>
      </c>
      <c r="CR219" s="124">
        <v>0</v>
      </c>
      <c r="CS219" s="125">
        <v>0</v>
      </c>
      <c r="CT219" s="123">
        <v>0</v>
      </c>
      <c r="CU219" s="124">
        <v>0</v>
      </c>
      <c r="CV219" s="124">
        <v>0</v>
      </c>
      <c r="CW219" s="125">
        <v>0</v>
      </c>
      <c r="CX219" s="123">
        <v>0</v>
      </c>
      <c r="CY219" s="124">
        <v>0</v>
      </c>
      <c r="CZ219" s="124">
        <v>0</v>
      </c>
      <c r="DA219" s="125">
        <v>0</v>
      </c>
      <c r="DB219" s="123">
        <v>0</v>
      </c>
      <c r="DC219" s="124">
        <v>0</v>
      </c>
      <c r="DD219" s="124">
        <v>0</v>
      </c>
      <c r="DE219" s="125">
        <v>0</v>
      </c>
      <c r="DF219" s="123">
        <v>0</v>
      </c>
      <c r="DG219" s="124">
        <v>0</v>
      </c>
      <c r="DH219" s="124">
        <v>0</v>
      </c>
      <c r="DI219" s="125">
        <v>0</v>
      </c>
      <c r="DT219" s="124" t="e">
        <f ca="1">IF(DT$4="A",AVERAGE(DR203:DT203),AVERAGE(DQ203:DS203))</f>
        <v>#DIV/0!</v>
      </c>
      <c r="DU219" s="124" t="e">
        <f ca="1">IF(DU$4="A",AVERAGE(DS203:DU203),DT219)</f>
        <v>#DIV/0!</v>
      </c>
      <c r="DV219" s="124" t="e">
        <f t="shared" ref="DV219" ca="1" si="581">DU219</f>
        <v>#DIV/0!</v>
      </c>
      <c r="DW219" s="124" t="e">
        <f t="shared" ref="DW219" ca="1" si="582">DV219</f>
        <v>#DIV/0!</v>
      </c>
      <c r="DX219" s="124" t="e">
        <f t="shared" ref="DX219" ca="1" si="583">DW219</f>
        <v>#DIV/0!</v>
      </c>
      <c r="DY219" s="124" t="e">
        <f t="shared" ref="DY219" ca="1" si="584">DX219</f>
        <v>#DIV/0!</v>
      </c>
      <c r="DZ219" s="124" t="e">
        <f t="shared" ref="DZ219" ca="1" si="585">DY219</f>
        <v>#DIV/0!</v>
      </c>
      <c r="EA219" s="124" t="e">
        <f t="shared" ref="EA219" ca="1" si="586">DZ219</f>
        <v>#DIV/0!</v>
      </c>
      <c r="EB219" s="124" t="e">
        <f t="shared" ref="EB219" ca="1" si="587">EA219</f>
        <v>#DIV/0!</v>
      </c>
      <c r="EC219" s="124" t="e">
        <f t="shared" ref="EC219" ca="1" si="588">EB219</f>
        <v>#DIV/0!</v>
      </c>
      <c r="ED219" s="124" t="e">
        <f t="shared" ref="ED219" ca="1" si="589">EC219</f>
        <v>#DIV/0!</v>
      </c>
      <c r="EE219" s="124" t="e">
        <f t="shared" ref="EE219" ca="1" si="590">ED219</f>
        <v>#DIV/0!</v>
      </c>
      <c r="EF219" s="124" t="e">
        <f t="shared" ref="EF219" ca="1" si="591">EE219</f>
        <v>#DIV/0!</v>
      </c>
      <c r="EG219" s="124" t="e">
        <f t="shared" ref="EG219" ca="1" si="592">EF219</f>
        <v>#DIV/0!</v>
      </c>
      <c r="EH219" s="124" t="e">
        <f t="shared" ref="EH219" ca="1" si="593">EG219</f>
        <v>#DIV/0!</v>
      </c>
      <c r="EI219" s="124" t="e">
        <f t="shared" ref="EI219" ca="1" si="594">EH219</f>
        <v>#DIV/0!</v>
      </c>
      <c r="EJ219" s="124" t="e">
        <f t="shared" ref="EJ219" ca="1" si="595">EI219</f>
        <v>#DIV/0!</v>
      </c>
      <c r="EK219" s="124" t="e">
        <f t="shared" ref="EK219" ca="1" si="596">EJ219</f>
        <v>#DIV/0!</v>
      </c>
    </row>
    <row r="220" spans="1:141" outlineLevel="1" x14ac:dyDescent="0.25">
      <c r="A220" s="129"/>
      <c r="B220" s="129"/>
      <c r="C220" s="129"/>
      <c r="D220" s="129"/>
      <c r="E220" s="122"/>
      <c r="F220" s="130"/>
      <c r="G220" s="122"/>
      <c r="H220" s="122"/>
      <c r="I220" s="122"/>
      <c r="J220" s="130"/>
      <c r="K220" s="122"/>
      <c r="L220" s="122"/>
      <c r="M220" s="122"/>
      <c r="N220" s="130"/>
      <c r="O220" s="122"/>
      <c r="P220" s="122"/>
      <c r="Q220" s="122"/>
      <c r="R220" s="130"/>
      <c r="S220" s="122"/>
      <c r="T220" s="122"/>
      <c r="U220" s="122"/>
      <c r="V220" s="130"/>
      <c r="W220" s="122"/>
      <c r="X220" s="122"/>
      <c r="Y220" s="122"/>
      <c r="Z220" s="130"/>
      <c r="AA220" s="122"/>
      <c r="AB220" s="122"/>
      <c r="AC220" s="122"/>
      <c r="AD220" s="130"/>
      <c r="AE220" s="122"/>
      <c r="AF220" s="122"/>
      <c r="AG220" s="122"/>
      <c r="AH220" s="130"/>
      <c r="AI220" s="122"/>
      <c r="AJ220" s="122"/>
      <c r="AK220" s="122"/>
      <c r="AL220" s="130"/>
      <c r="AM220" s="122"/>
      <c r="AN220" s="122"/>
      <c r="AO220" s="122"/>
      <c r="AP220" s="130"/>
      <c r="AQ220" s="122"/>
      <c r="AR220" s="122"/>
      <c r="AS220" s="122"/>
      <c r="AT220" s="130"/>
      <c r="AU220" s="122"/>
      <c r="AV220" s="122"/>
      <c r="AW220" s="122"/>
      <c r="AX220" s="130"/>
      <c r="AY220" s="122"/>
      <c r="AZ220" s="122"/>
      <c r="BA220" s="122"/>
      <c r="BB220" s="130"/>
      <c r="BC220" s="122"/>
      <c r="BD220" s="122"/>
      <c r="BE220" s="122"/>
      <c r="BF220" s="130"/>
      <c r="BG220" s="122"/>
      <c r="BH220" s="122"/>
      <c r="BI220" s="122"/>
      <c r="BJ220" s="130"/>
      <c r="BK220" s="122"/>
      <c r="BL220" s="122"/>
      <c r="BM220" s="122"/>
      <c r="BN220" s="130"/>
      <c r="BO220" s="122"/>
      <c r="BP220" s="122"/>
      <c r="BQ220" s="122"/>
      <c r="BR220" s="130"/>
      <c r="BS220" s="122"/>
      <c r="BT220" s="122"/>
      <c r="BU220" s="122"/>
      <c r="BV220" s="130"/>
      <c r="BW220" s="122"/>
      <c r="BX220" s="122"/>
      <c r="BY220" s="122"/>
      <c r="BZ220" s="130"/>
      <c r="CA220" s="122"/>
      <c r="CB220" s="122"/>
      <c r="CC220" s="122"/>
      <c r="CD220" s="130"/>
      <c r="CE220" s="122"/>
      <c r="CF220" s="122"/>
      <c r="CG220" s="122"/>
      <c r="CH220" s="130"/>
      <c r="CI220" s="122"/>
      <c r="CJ220" s="122"/>
      <c r="CK220" s="122"/>
      <c r="CL220" s="130"/>
      <c r="CM220" s="122"/>
      <c r="CN220" s="122"/>
      <c r="CO220" s="122"/>
      <c r="CP220" s="130"/>
      <c r="CQ220" s="122"/>
      <c r="CR220" s="122"/>
      <c r="CS220" s="122"/>
      <c r="CT220" s="130"/>
      <c r="CU220" s="122"/>
      <c r="CV220" s="122"/>
      <c r="CW220" s="122"/>
      <c r="CX220" s="130"/>
      <c r="CY220" s="122"/>
      <c r="CZ220" s="122"/>
      <c r="DA220" s="122"/>
      <c r="DB220" s="130"/>
      <c r="DC220" s="122"/>
      <c r="DD220" s="122"/>
      <c r="DE220" s="122"/>
      <c r="DF220" s="130"/>
      <c r="DG220" s="122"/>
      <c r="DH220" s="122"/>
      <c r="DI220" s="131"/>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2"/>
      <c r="EI220" s="122"/>
      <c r="EJ220" s="122"/>
      <c r="EK220" s="122"/>
    </row>
    <row r="221" spans="1:141" outlineLevel="1" x14ac:dyDescent="0.25">
      <c r="A221" s="90"/>
      <c r="B221" s="90"/>
      <c r="C221" s="90"/>
      <c r="D221" s="90"/>
      <c r="F221" s="100"/>
      <c r="I221" s="101"/>
      <c r="J221" s="100"/>
      <c r="M221" s="101"/>
      <c r="N221" s="100"/>
      <c r="Q221" s="101"/>
      <c r="R221" s="100"/>
      <c r="U221" s="101"/>
      <c r="V221" s="100"/>
      <c r="Y221" s="101"/>
      <c r="Z221" s="100"/>
      <c r="AC221" s="101"/>
      <c r="AD221" s="100"/>
      <c r="AG221" s="101"/>
      <c r="AH221" s="100"/>
      <c r="AK221" s="101"/>
      <c r="AL221" s="100"/>
      <c r="AO221" s="101"/>
      <c r="AP221" s="100"/>
      <c r="AS221" s="101"/>
      <c r="AT221" s="100"/>
      <c r="AW221" s="101"/>
      <c r="AX221" s="100"/>
      <c r="BA221" s="101"/>
      <c r="BB221" s="100"/>
      <c r="BE221" s="101"/>
      <c r="BF221" s="100"/>
      <c r="BI221" s="101"/>
      <c r="BJ221" s="100"/>
      <c r="BM221" s="101"/>
      <c r="BN221" s="100"/>
      <c r="BQ221" s="101"/>
      <c r="BR221" s="100"/>
      <c r="BU221" s="101"/>
      <c r="BV221" s="100"/>
      <c r="BY221" s="101"/>
      <c r="BZ221" s="100"/>
      <c r="CC221" s="101"/>
      <c r="CD221" s="100"/>
      <c r="CG221" s="101"/>
      <c r="CH221" s="100"/>
      <c r="CK221" s="101"/>
      <c r="CL221" s="100"/>
      <c r="CO221" s="101"/>
      <c r="CP221" s="100"/>
      <c r="CS221" s="101"/>
      <c r="CT221" s="100"/>
      <c r="CW221" s="101"/>
      <c r="CX221" s="100"/>
      <c r="DA221" s="101"/>
      <c r="DB221" s="100"/>
      <c r="DE221" s="101"/>
      <c r="DF221" s="100"/>
      <c r="DI221" s="101"/>
    </row>
    <row r="222" spans="1:141" outlineLevel="1" x14ac:dyDescent="0.25">
      <c r="A222" s="90"/>
      <c r="B222" s="90"/>
      <c r="C222" s="111"/>
      <c r="D222" s="90"/>
      <c r="E222" s="132" t="s">
        <v>321</v>
      </c>
      <c r="F222" s="105" t="str">
        <f t="shared" ref="F222:BQ222" ca="1" si="597">IF(ISNUMBER(F229),F229+IF($I$7=1,F225,0),IF(ISNUMBER(F231),F231+IF($I$7=1,F225,0),""))</f>
        <v/>
      </c>
      <c r="G222" s="106" t="str">
        <f t="shared" ca="1" si="597"/>
        <v/>
      </c>
      <c r="H222" s="106" t="str">
        <f t="shared" ca="1" si="597"/>
        <v/>
      </c>
      <c r="I222" s="107" t="str">
        <f t="shared" ca="1" si="597"/>
        <v/>
      </c>
      <c r="J222" s="105" t="str">
        <f t="shared" ca="1" si="597"/>
        <v/>
      </c>
      <c r="K222" s="106" t="str">
        <f t="shared" ca="1" si="597"/>
        <v/>
      </c>
      <c r="L222" s="106" t="str">
        <f t="shared" ca="1" si="597"/>
        <v/>
      </c>
      <c r="M222" s="107" t="str">
        <f t="shared" ca="1" si="597"/>
        <v/>
      </c>
      <c r="N222" s="105" t="str">
        <f t="shared" ca="1" si="597"/>
        <v/>
      </c>
      <c r="O222" s="106" t="str">
        <f t="shared" ca="1" si="597"/>
        <v/>
      </c>
      <c r="P222" s="106" t="str">
        <f t="shared" ca="1" si="597"/>
        <v/>
      </c>
      <c r="Q222" s="107" t="str">
        <f t="shared" ca="1" si="597"/>
        <v/>
      </c>
      <c r="R222" s="105" t="str">
        <f t="shared" ca="1" si="597"/>
        <v/>
      </c>
      <c r="S222" s="106" t="str">
        <f t="shared" ca="1" si="597"/>
        <v/>
      </c>
      <c r="T222" s="106" t="str">
        <f t="shared" ca="1" si="597"/>
        <v/>
      </c>
      <c r="U222" s="107" t="str">
        <f t="shared" ca="1" si="597"/>
        <v/>
      </c>
      <c r="V222" s="105" t="str">
        <f t="shared" ca="1" si="597"/>
        <v/>
      </c>
      <c r="W222" s="106" t="str">
        <f t="shared" ca="1" si="597"/>
        <v/>
      </c>
      <c r="X222" s="106" t="str">
        <f t="shared" ca="1" si="597"/>
        <v/>
      </c>
      <c r="Y222" s="107" t="str">
        <f t="shared" ca="1" si="597"/>
        <v/>
      </c>
      <c r="Z222" s="105" t="str">
        <f t="shared" ca="1" si="597"/>
        <v/>
      </c>
      <c r="AA222" s="106" t="str">
        <f t="shared" ca="1" si="597"/>
        <v/>
      </c>
      <c r="AB222" s="106" t="str">
        <f t="shared" ca="1" si="597"/>
        <v/>
      </c>
      <c r="AC222" s="107" t="str">
        <f t="shared" ca="1" si="597"/>
        <v/>
      </c>
      <c r="AD222" s="105" t="str">
        <f t="shared" ca="1" si="597"/>
        <v/>
      </c>
      <c r="AE222" s="106" t="str">
        <f t="shared" ca="1" si="597"/>
        <v/>
      </c>
      <c r="AF222" s="106" t="str">
        <f t="shared" ca="1" si="597"/>
        <v/>
      </c>
      <c r="AG222" s="107" t="str">
        <f t="shared" ca="1" si="597"/>
        <v/>
      </c>
      <c r="AH222" s="105" t="str">
        <f t="shared" ca="1" si="597"/>
        <v/>
      </c>
      <c r="AI222" s="106" t="str">
        <f t="shared" ca="1" si="597"/>
        <v/>
      </c>
      <c r="AJ222" s="106" t="str">
        <f t="shared" ca="1" si="597"/>
        <v/>
      </c>
      <c r="AK222" s="107" t="str">
        <f t="shared" ca="1" si="597"/>
        <v/>
      </c>
      <c r="AL222" s="105" t="str">
        <f t="shared" ca="1" si="597"/>
        <v/>
      </c>
      <c r="AM222" s="106" t="str">
        <f t="shared" ca="1" si="597"/>
        <v/>
      </c>
      <c r="AN222" s="106" t="str">
        <f t="shared" ca="1" si="597"/>
        <v/>
      </c>
      <c r="AO222" s="107" t="str">
        <f t="shared" ca="1" si="597"/>
        <v/>
      </c>
      <c r="AP222" s="105" t="str">
        <f t="shared" ca="1" si="597"/>
        <v/>
      </c>
      <c r="AQ222" s="106" t="str">
        <f t="shared" ca="1" si="597"/>
        <v/>
      </c>
      <c r="AR222" s="106" t="str">
        <f t="shared" ca="1" si="597"/>
        <v/>
      </c>
      <c r="AS222" s="107" t="str">
        <f t="shared" ca="1" si="597"/>
        <v/>
      </c>
      <c r="AT222" s="105" t="str">
        <f t="shared" ca="1" si="597"/>
        <v/>
      </c>
      <c r="AU222" s="106" t="str">
        <f t="shared" ca="1" si="597"/>
        <v/>
      </c>
      <c r="AV222" s="106" t="str">
        <f t="shared" ca="1" si="597"/>
        <v/>
      </c>
      <c r="AW222" s="107" t="str">
        <f t="shared" ca="1" si="597"/>
        <v/>
      </c>
      <c r="AX222" s="105" t="str">
        <f t="shared" ca="1" si="597"/>
        <v/>
      </c>
      <c r="AY222" s="106" t="str">
        <f t="shared" ca="1" si="597"/>
        <v/>
      </c>
      <c r="AZ222" s="106" t="str">
        <f t="shared" ca="1" si="597"/>
        <v/>
      </c>
      <c r="BA222" s="107" t="str">
        <f t="shared" ca="1" si="597"/>
        <v/>
      </c>
      <c r="BB222" s="105" t="str">
        <f t="shared" ca="1" si="597"/>
        <v/>
      </c>
      <c r="BC222" s="106" t="str">
        <f t="shared" ca="1" si="597"/>
        <v/>
      </c>
      <c r="BD222" s="106" t="str">
        <f t="shared" ca="1" si="597"/>
        <v/>
      </c>
      <c r="BE222" s="107" t="str">
        <f t="shared" ca="1" si="597"/>
        <v/>
      </c>
      <c r="BF222" s="105" t="str">
        <f t="shared" ca="1" si="597"/>
        <v/>
      </c>
      <c r="BG222" s="106" t="str">
        <f t="shared" ca="1" si="597"/>
        <v/>
      </c>
      <c r="BH222" s="106" t="str">
        <f t="shared" ca="1" si="597"/>
        <v/>
      </c>
      <c r="BI222" s="107" t="str">
        <f t="shared" ca="1" si="597"/>
        <v/>
      </c>
      <c r="BJ222" s="105" t="str">
        <f t="shared" ca="1" si="597"/>
        <v/>
      </c>
      <c r="BK222" s="106" t="str">
        <f t="shared" ca="1" si="597"/>
        <v/>
      </c>
      <c r="BL222" s="106" t="str">
        <f t="shared" ca="1" si="597"/>
        <v/>
      </c>
      <c r="BM222" s="107" t="str">
        <f t="shared" ca="1" si="597"/>
        <v/>
      </c>
      <c r="BN222" s="105" t="str">
        <f t="shared" ca="1" si="597"/>
        <v/>
      </c>
      <c r="BO222" s="106" t="str">
        <f t="shared" ca="1" si="597"/>
        <v/>
      </c>
      <c r="BP222" s="106" t="str">
        <f t="shared" ca="1" si="597"/>
        <v/>
      </c>
      <c r="BQ222" s="107" t="str">
        <f t="shared" ca="1" si="597"/>
        <v/>
      </c>
      <c r="BR222" s="105" t="str">
        <f t="shared" ref="BR222:DI222" ca="1" si="598">IF(ISNUMBER(BR229),BR229+IF($I$7=1,BR225,0),IF(ISNUMBER(BR231),BR231+IF($I$7=1,BR225,0),""))</f>
        <v/>
      </c>
      <c r="BS222" s="106" t="str">
        <f t="shared" ca="1" si="598"/>
        <v/>
      </c>
      <c r="BT222" s="106" t="str">
        <f t="shared" ca="1" si="598"/>
        <v/>
      </c>
      <c r="BU222" s="107" t="str">
        <f t="shared" ca="1" si="598"/>
        <v/>
      </c>
      <c r="BV222" s="105" t="str">
        <f t="shared" ca="1" si="598"/>
        <v/>
      </c>
      <c r="BW222" s="106" t="str">
        <f t="shared" ca="1" si="598"/>
        <v/>
      </c>
      <c r="BX222" s="106" t="str">
        <f t="shared" ca="1" si="598"/>
        <v/>
      </c>
      <c r="BY222" s="107" t="str">
        <f t="shared" ca="1" si="598"/>
        <v/>
      </c>
      <c r="BZ222" s="105" t="str">
        <f t="shared" ca="1" si="598"/>
        <v/>
      </c>
      <c r="CA222" s="106" t="str">
        <f t="shared" ca="1" si="598"/>
        <v/>
      </c>
      <c r="CB222" s="106" t="str">
        <f t="shared" ca="1" si="598"/>
        <v/>
      </c>
      <c r="CC222" s="107" t="str">
        <f t="shared" ca="1" si="598"/>
        <v/>
      </c>
      <c r="CD222" s="105" t="str">
        <f t="shared" ca="1" si="598"/>
        <v/>
      </c>
      <c r="CE222" s="106" t="str">
        <f t="shared" ca="1" si="598"/>
        <v/>
      </c>
      <c r="CF222" s="106" t="str">
        <f t="shared" ca="1" si="598"/>
        <v/>
      </c>
      <c r="CG222" s="107" t="str">
        <f t="shared" ca="1" si="598"/>
        <v/>
      </c>
      <c r="CH222" s="105">
        <f t="shared" ca="1" si="598"/>
        <v>0</v>
      </c>
      <c r="CI222" s="106">
        <f t="shared" ca="1" si="598"/>
        <v>0</v>
      </c>
      <c r="CJ222" s="106">
        <f t="shared" ca="1" si="598"/>
        <v>0</v>
      </c>
      <c r="CK222" s="107" t="e">
        <f t="shared" ca="1" si="598"/>
        <v>#N/A</v>
      </c>
      <c r="CL222" s="105">
        <f t="shared" ca="1" si="598"/>
        <v>0</v>
      </c>
      <c r="CM222" s="106">
        <f t="shared" ca="1" si="598"/>
        <v>0</v>
      </c>
      <c r="CN222" s="106">
        <f t="shared" ca="1" si="598"/>
        <v>0</v>
      </c>
      <c r="CO222" s="107" t="e">
        <f t="shared" ca="1" si="598"/>
        <v>#N/A</v>
      </c>
      <c r="CP222" s="105">
        <f t="shared" ca="1" si="598"/>
        <v>0</v>
      </c>
      <c r="CQ222" s="106">
        <f t="shared" ca="1" si="598"/>
        <v>0</v>
      </c>
      <c r="CR222" s="106">
        <f t="shared" ca="1" si="598"/>
        <v>0</v>
      </c>
      <c r="CS222" s="107" t="e">
        <f t="shared" ca="1" si="598"/>
        <v>#N/A</v>
      </c>
      <c r="CT222" s="105">
        <f t="shared" ca="1" si="598"/>
        <v>0</v>
      </c>
      <c r="CU222" s="106">
        <f t="shared" ca="1" si="598"/>
        <v>0</v>
      </c>
      <c r="CV222" s="106">
        <f t="shared" ca="1" si="598"/>
        <v>0</v>
      </c>
      <c r="CW222" s="107" t="e">
        <f t="shared" ca="1" si="598"/>
        <v>#N/A</v>
      </c>
      <c r="CX222" s="105">
        <f t="shared" ca="1" si="598"/>
        <v>0</v>
      </c>
      <c r="CY222" s="106">
        <f t="shared" ca="1" si="598"/>
        <v>0</v>
      </c>
      <c r="CZ222" s="106">
        <f t="shared" ca="1" si="598"/>
        <v>0</v>
      </c>
      <c r="DA222" s="107" t="e">
        <f t="shared" ca="1" si="598"/>
        <v>#N/A</v>
      </c>
      <c r="DB222" s="105">
        <f t="shared" ca="1" si="598"/>
        <v>0</v>
      </c>
      <c r="DC222" s="106">
        <f t="shared" ca="1" si="598"/>
        <v>0</v>
      </c>
      <c r="DD222" s="106">
        <f t="shared" ca="1" si="598"/>
        <v>0</v>
      </c>
      <c r="DE222" s="107" t="e">
        <f t="shared" ca="1" si="598"/>
        <v>#N/A</v>
      </c>
      <c r="DF222" s="105">
        <f t="shared" ca="1" si="598"/>
        <v>0</v>
      </c>
      <c r="DG222" s="106">
        <f t="shared" ca="1" si="598"/>
        <v>0</v>
      </c>
      <c r="DH222" s="106">
        <f t="shared" ca="1" si="598"/>
        <v>0</v>
      </c>
      <c r="DI222" s="107" t="e">
        <f t="shared" ca="1" si="598"/>
        <v>#N/A</v>
      </c>
      <c r="DK222" s="106">
        <f t="shared" ref="DK222:EK222" ca="1" si="599">SUM(OFFSET($E222,,MATCH(DK$3,$F$5:$DI$5,0),,4))</f>
        <v>0</v>
      </c>
      <c r="DL222" s="106" t="e">
        <f t="shared" ca="1" si="599"/>
        <v>#N/A</v>
      </c>
      <c r="DM222" s="106" t="e">
        <f t="shared" ca="1" si="599"/>
        <v>#VALUE!</v>
      </c>
      <c r="DN222" s="106" t="e">
        <f t="shared" ca="1" si="599"/>
        <v>#VALUE!</v>
      </c>
      <c r="DO222" s="106" t="e">
        <f t="shared" ca="1" si="599"/>
        <v>#VALUE!</v>
      </c>
      <c r="DP222" s="106" t="e">
        <f t="shared" ca="1" si="599"/>
        <v>#VALUE!</v>
      </c>
      <c r="DQ222" s="106" t="e">
        <f t="shared" ca="1" si="599"/>
        <v>#VALUE!</v>
      </c>
      <c r="DR222" s="106" t="e">
        <f t="shared" ca="1" si="599"/>
        <v>#VALUE!</v>
      </c>
      <c r="DS222" s="106" t="e">
        <f t="shared" ca="1" si="599"/>
        <v>#VALUE!</v>
      </c>
      <c r="DT222" s="106" t="e">
        <f t="shared" ca="1" si="599"/>
        <v>#VALUE!</v>
      </c>
      <c r="DU222" s="106" t="e">
        <f t="shared" ca="1" si="599"/>
        <v>#VALUE!</v>
      </c>
      <c r="DV222" s="106" t="e">
        <f t="shared" ca="1" si="599"/>
        <v>#VALUE!</v>
      </c>
      <c r="DW222" s="106" t="e">
        <f t="shared" ca="1" si="599"/>
        <v>#VALUE!</v>
      </c>
      <c r="DX222" s="106" t="e">
        <f t="shared" ca="1" si="599"/>
        <v>#VALUE!</v>
      </c>
      <c r="DY222" s="106" t="e">
        <f t="shared" ca="1" si="599"/>
        <v>#VALUE!</v>
      </c>
      <c r="DZ222" s="106" t="e">
        <f t="shared" ca="1" si="599"/>
        <v>#VALUE!</v>
      </c>
      <c r="EA222" s="106" t="e">
        <f t="shared" ca="1" si="599"/>
        <v>#VALUE!</v>
      </c>
      <c r="EB222" s="106" t="e">
        <f t="shared" ca="1" si="599"/>
        <v>#VALUE!</v>
      </c>
      <c r="EC222" s="106" t="e">
        <f t="shared" ca="1" si="599"/>
        <v>#VALUE!</v>
      </c>
      <c r="ED222" s="106" t="e">
        <f t="shared" ca="1" si="599"/>
        <v>#VALUE!</v>
      </c>
      <c r="EE222" s="106" t="e">
        <f t="shared" ca="1" si="599"/>
        <v>#VALUE!</v>
      </c>
      <c r="EF222" s="106" t="e">
        <f t="shared" ca="1" si="599"/>
        <v>#VALUE!</v>
      </c>
      <c r="EG222" s="106" t="e">
        <f t="shared" ca="1" si="599"/>
        <v>#VALUE!</v>
      </c>
      <c r="EH222" s="106" t="e">
        <f t="shared" ca="1" si="599"/>
        <v>#VALUE!</v>
      </c>
      <c r="EI222" s="106" t="e">
        <f t="shared" ca="1" si="599"/>
        <v>#VALUE!</v>
      </c>
      <c r="EJ222" s="106" t="e">
        <f t="shared" ca="1" si="599"/>
        <v>#VALUE!</v>
      </c>
      <c r="EK222" s="106" t="e">
        <f t="shared" ca="1" si="599"/>
        <v>#VALUE!</v>
      </c>
    </row>
    <row r="223" spans="1:141" outlineLevel="1" x14ac:dyDescent="0.25">
      <c r="A223" s="90"/>
      <c r="B223" s="90"/>
      <c r="C223" s="90"/>
      <c r="D223" s="90"/>
      <c r="E223" s="37" t="s">
        <v>315</v>
      </c>
      <c r="F223" s="108" t="str">
        <f ca="1">IF(ISERROR(F222/F$139),"",F222/F$139)</f>
        <v/>
      </c>
      <c r="G223" s="109" t="str">
        <f t="shared" ref="G223:BR223" ca="1" si="600">IF(ISERROR(G222/G$139),"",G222/G$139)</f>
        <v/>
      </c>
      <c r="H223" s="109" t="str">
        <f t="shared" ca="1" si="600"/>
        <v/>
      </c>
      <c r="I223" s="110" t="str">
        <f t="shared" ca="1" si="600"/>
        <v/>
      </c>
      <c r="J223" s="108" t="str">
        <f t="shared" ca="1" si="600"/>
        <v/>
      </c>
      <c r="K223" s="109" t="str">
        <f t="shared" ca="1" si="600"/>
        <v/>
      </c>
      <c r="L223" s="109" t="str">
        <f t="shared" ca="1" si="600"/>
        <v/>
      </c>
      <c r="M223" s="110" t="str">
        <f t="shared" ca="1" si="600"/>
        <v/>
      </c>
      <c r="N223" s="108" t="str">
        <f t="shared" ca="1" si="600"/>
        <v/>
      </c>
      <c r="O223" s="109" t="str">
        <f t="shared" ca="1" si="600"/>
        <v/>
      </c>
      <c r="P223" s="109" t="str">
        <f t="shared" ca="1" si="600"/>
        <v/>
      </c>
      <c r="Q223" s="110" t="str">
        <f t="shared" ca="1" si="600"/>
        <v/>
      </c>
      <c r="R223" s="108" t="str">
        <f t="shared" ca="1" si="600"/>
        <v/>
      </c>
      <c r="S223" s="109" t="str">
        <f t="shared" ca="1" si="600"/>
        <v/>
      </c>
      <c r="T223" s="109" t="str">
        <f t="shared" ca="1" si="600"/>
        <v/>
      </c>
      <c r="U223" s="110" t="str">
        <f t="shared" ca="1" si="600"/>
        <v/>
      </c>
      <c r="V223" s="108" t="str">
        <f t="shared" ca="1" si="600"/>
        <v/>
      </c>
      <c r="W223" s="109" t="str">
        <f t="shared" ca="1" si="600"/>
        <v/>
      </c>
      <c r="X223" s="109" t="str">
        <f t="shared" ca="1" si="600"/>
        <v/>
      </c>
      <c r="Y223" s="110" t="str">
        <f t="shared" ca="1" si="600"/>
        <v/>
      </c>
      <c r="Z223" s="108" t="str">
        <f t="shared" ca="1" si="600"/>
        <v/>
      </c>
      <c r="AA223" s="109" t="str">
        <f t="shared" ca="1" si="600"/>
        <v/>
      </c>
      <c r="AB223" s="109" t="str">
        <f t="shared" ca="1" si="600"/>
        <v/>
      </c>
      <c r="AC223" s="110" t="str">
        <f t="shared" ca="1" si="600"/>
        <v/>
      </c>
      <c r="AD223" s="108" t="str">
        <f t="shared" ca="1" si="600"/>
        <v/>
      </c>
      <c r="AE223" s="109" t="str">
        <f t="shared" ca="1" si="600"/>
        <v/>
      </c>
      <c r="AF223" s="109" t="str">
        <f t="shared" ca="1" si="600"/>
        <v/>
      </c>
      <c r="AG223" s="110" t="str">
        <f t="shared" ca="1" si="600"/>
        <v/>
      </c>
      <c r="AH223" s="108" t="str">
        <f t="shared" ca="1" si="600"/>
        <v/>
      </c>
      <c r="AI223" s="109" t="str">
        <f t="shared" ca="1" si="600"/>
        <v/>
      </c>
      <c r="AJ223" s="109" t="str">
        <f t="shared" ca="1" si="600"/>
        <v/>
      </c>
      <c r="AK223" s="110" t="str">
        <f t="shared" ca="1" si="600"/>
        <v/>
      </c>
      <c r="AL223" s="108" t="str">
        <f t="shared" ca="1" si="600"/>
        <v/>
      </c>
      <c r="AM223" s="109" t="str">
        <f t="shared" ca="1" si="600"/>
        <v/>
      </c>
      <c r="AN223" s="109" t="str">
        <f t="shared" ca="1" si="600"/>
        <v/>
      </c>
      <c r="AO223" s="110" t="str">
        <f t="shared" ca="1" si="600"/>
        <v/>
      </c>
      <c r="AP223" s="108" t="str">
        <f t="shared" ca="1" si="600"/>
        <v/>
      </c>
      <c r="AQ223" s="109" t="str">
        <f t="shared" ca="1" si="600"/>
        <v/>
      </c>
      <c r="AR223" s="109" t="str">
        <f t="shared" ca="1" si="600"/>
        <v/>
      </c>
      <c r="AS223" s="110" t="str">
        <f t="shared" ca="1" si="600"/>
        <v/>
      </c>
      <c r="AT223" s="108" t="str">
        <f t="shared" ca="1" si="600"/>
        <v/>
      </c>
      <c r="AU223" s="109" t="str">
        <f t="shared" ca="1" si="600"/>
        <v/>
      </c>
      <c r="AV223" s="109" t="str">
        <f t="shared" ca="1" si="600"/>
        <v/>
      </c>
      <c r="AW223" s="110" t="str">
        <f t="shared" ca="1" si="600"/>
        <v/>
      </c>
      <c r="AX223" s="108" t="str">
        <f t="shared" ca="1" si="600"/>
        <v/>
      </c>
      <c r="AY223" s="109" t="str">
        <f t="shared" ca="1" si="600"/>
        <v/>
      </c>
      <c r="AZ223" s="109" t="str">
        <f t="shared" ca="1" si="600"/>
        <v/>
      </c>
      <c r="BA223" s="110" t="str">
        <f t="shared" ca="1" si="600"/>
        <v/>
      </c>
      <c r="BB223" s="108" t="str">
        <f t="shared" ca="1" si="600"/>
        <v/>
      </c>
      <c r="BC223" s="109" t="str">
        <f t="shared" ca="1" si="600"/>
        <v/>
      </c>
      <c r="BD223" s="109" t="str">
        <f t="shared" ca="1" si="600"/>
        <v/>
      </c>
      <c r="BE223" s="110" t="str">
        <f t="shared" ca="1" si="600"/>
        <v/>
      </c>
      <c r="BF223" s="108" t="str">
        <f t="shared" ca="1" si="600"/>
        <v/>
      </c>
      <c r="BG223" s="109" t="str">
        <f t="shared" ca="1" si="600"/>
        <v/>
      </c>
      <c r="BH223" s="109" t="str">
        <f t="shared" ca="1" si="600"/>
        <v/>
      </c>
      <c r="BI223" s="110" t="str">
        <f t="shared" ca="1" si="600"/>
        <v/>
      </c>
      <c r="BJ223" s="108" t="str">
        <f t="shared" ca="1" si="600"/>
        <v/>
      </c>
      <c r="BK223" s="109" t="str">
        <f t="shared" ca="1" si="600"/>
        <v/>
      </c>
      <c r="BL223" s="109" t="str">
        <f t="shared" ca="1" si="600"/>
        <v/>
      </c>
      <c r="BM223" s="110" t="str">
        <f t="shared" ca="1" si="600"/>
        <v/>
      </c>
      <c r="BN223" s="108" t="str">
        <f t="shared" ca="1" si="600"/>
        <v/>
      </c>
      <c r="BO223" s="109" t="str">
        <f t="shared" ca="1" si="600"/>
        <v/>
      </c>
      <c r="BP223" s="109" t="str">
        <f t="shared" ca="1" si="600"/>
        <v/>
      </c>
      <c r="BQ223" s="110" t="str">
        <f t="shared" ca="1" si="600"/>
        <v/>
      </c>
      <c r="BR223" s="108" t="str">
        <f t="shared" ca="1" si="600"/>
        <v/>
      </c>
      <c r="BS223" s="109" t="str">
        <f t="shared" ref="BS223:DI223" ca="1" si="601">IF(ISERROR(BS222/BS$139),"",BS222/BS$139)</f>
        <v/>
      </c>
      <c r="BT223" s="109" t="str">
        <f t="shared" ca="1" si="601"/>
        <v/>
      </c>
      <c r="BU223" s="110" t="str">
        <f t="shared" ca="1" si="601"/>
        <v/>
      </c>
      <c r="BV223" s="108" t="str">
        <f t="shared" ca="1" si="601"/>
        <v/>
      </c>
      <c r="BW223" s="109" t="str">
        <f t="shared" ca="1" si="601"/>
        <v/>
      </c>
      <c r="BX223" s="109" t="str">
        <f t="shared" ca="1" si="601"/>
        <v/>
      </c>
      <c r="BY223" s="110" t="str">
        <f t="shared" ca="1" si="601"/>
        <v/>
      </c>
      <c r="BZ223" s="108" t="str">
        <f t="shared" ca="1" si="601"/>
        <v/>
      </c>
      <c r="CA223" s="109" t="str">
        <f t="shared" ca="1" si="601"/>
        <v/>
      </c>
      <c r="CB223" s="109" t="str">
        <f t="shared" ca="1" si="601"/>
        <v/>
      </c>
      <c r="CC223" s="110" t="str">
        <f t="shared" ca="1" si="601"/>
        <v/>
      </c>
      <c r="CD223" s="108" t="str">
        <f t="shared" ca="1" si="601"/>
        <v/>
      </c>
      <c r="CE223" s="109" t="str">
        <f t="shared" ca="1" si="601"/>
        <v/>
      </c>
      <c r="CF223" s="109" t="str">
        <f t="shared" ca="1" si="601"/>
        <v/>
      </c>
      <c r="CG223" s="110" t="str">
        <f t="shared" ca="1" si="601"/>
        <v/>
      </c>
      <c r="CH223" s="108" t="str">
        <f t="shared" ca="1" si="601"/>
        <v/>
      </c>
      <c r="CI223" s="109" t="str">
        <f t="shared" ca="1" si="601"/>
        <v/>
      </c>
      <c r="CJ223" s="109" t="str">
        <f t="shared" ca="1" si="601"/>
        <v/>
      </c>
      <c r="CK223" s="110" t="str">
        <f t="shared" ca="1" si="601"/>
        <v/>
      </c>
      <c r="CL223" s="108" t="str">
        <f t="shared" ca="1" si="601"/>
        <v/>
      </c>
      <c r="CM223" s="109" t="str">
        <f t="shared" ca="1" si="601"/>
        <v/>
      </c>
      <c r="CN223" s="109" t="str">
        <f t="shared" ca="1" si="601"/>
        <v/>
      </c>
      <c r="CO223" s="110" t="str">
        <f t="shared" ca="1" si="601"/>
        <v/>
      </c>
      <c r="CP223" s="108" t="str">
        <f t="shared" ca="1" si="601"/>
        <v/>
      </c>
      <c r="CQ223" s="109" t="str">
        <f t="shared" ca="1" si="601"/>
        <v/>
      </c>
      <c r="CR223" s="109" t="str">
        <f t="shared" ca="1" si="601"/>
        <v/>
      </c>
      <c r="CS223" s="110" t="str">
        <f t="shared" ca="1" si="601"/>
        <v/>
      </c>
      <c r="CT223" s="108" t="str">
        <f t="shared" ca="1" si="601"/>
        <v/>
      </c>
      <c r="CU223" s="109" t="str">
        <f t="shared" ca="1" si="601"/>
        <v/>
      </c>
      <c r="CV223" s="109" t="str">
        <f t="shared" ca="1" si="601"/>
        <v/>
      </c>
      <c r="CW223" s="110" t="str">
        <f t="shared" ca="1" si="601"/>
        <v/>
      </c>
      <c r="CX223" s="108" t="str">
        <f t="shared" ca="1" si="601"/>
        <v/>
      </c>
      <c r="CY223" s="109" t="str">
        <f t="shared" ca="1" si="601"/>
        <v/>
      </c>
      <c r="CZ223" s="109" t="str">
        <f t="shared" ca="1" si="601"/>
        <v/>
      </c>
      <c r="DA223" s="110" t="str">
        <f t="shared" ca="1" si="601"/>
        <v/>
      </c>
      <c r="DB223" s="108" t="str">
        <f t="shared" ca="1" si="601"/>
        <v/>
      </c>
      <c r="DC223" s="109" t="str">
        <f t="shared" ca="1" si="601"/>
        <v/>
      </c>
      <c r="DD223" s="109" t="str">
        <f t="shared" ca="1" si="601"/>
        <v/>
      </c>
      <c r="DE223" s="110" t="str">
        <f t="shared" ca="1" si="601"/>
        <v/>
      </c>
      <c r="DF223" s="108" t="str">
        <f t="shared" ca="1" si="601"/>
        <v/>
      </c>
      <c r="DG223" s="109" t="str">
        <f t="shared" ca="1" si="601"/>
        <v/>
      </c>
      <c r="DH223" s="109" t="str">
        <f t="shared" ca="1" si="601"/>
        <v/>
      </c>
      <c r="DI223" s="110" t="str">
        <f t="shared" ca="1" si="601"/>
        <v/>
      </c>
      <c r="DK223" s="109" t="str">
        <f ca="1">IF(ISERROR(DK222/DK$139),"",DK222/DK$139)</f>
        <v/>
      </c>
      <c r="DL223" s="109" t="str">
        <f t="shared" ref="DL223:EK223" ca="1" si="602">IF(ISERROR(DL222/DL$139),"",DL222/DL$139)</f>
        <v/>
      </c>
      <c r="DM223" s="109" t="str">
        <f t="shared" ca="1" si="602"/>
        <v/>
      </c>
      <c r="DN223" s="109" t="str">
        <f t="shared" ca="1" si="602"/>
        <v/>
      </c>
      <c r="DO223" s="109" t="str">
        <f t="shared" ca="1" si="602"/>
        <v/>
      </c>
      <c r="DP223" s="109" t="str">
        <f t="shared" ca="1" si="602"/>
        <v/>
      </c>
      <c r="DQ223" s="109" t="str">
        <f t="shared" ca="1" si="602"/>
        <v/>
      </c>
      <c r="DR223" s="109" t="str">
        <f t="shared" ca="1" si="602"/>
        <v/>
      </c>
      <c r="DS223" s="109" t="str">
        <f t="shared" ca="1" si="602"/>
        <v/>
      </c>
      <c r="DT223" s="109" t="str">
        <f t="shared" ca="1" si="602"/>
        <v/>
      </c>
      <c r="DU223" s="109" t="str">
        <f t="shared" ca="1" si="602"/>
        <v/>
      </c>
      <c r="DV223" s="109" t="str">
        <f t="shared" ca="1" si="602"/>
        <v/>
      </c>
      <c r="DW223" s="109" t="str">
        <f t="shared" ca="1" si="602"/>
        <v/>
      </c>
      <c r="DX223" s="109" t="str">
        <f t="shared" ca="1" si="602"/>
        <v/>
      </c>
      <c r="DY223" s="109" t="str">
        <f t="shared" ca="1" si="602"/>
        <v/>
      </c>
      <c r="DZ223" s="109" t="str">
        <f t="shared" ca="1" si="602"/>
        <v/>
      </c>
      <c r="EA223" s="109" t="str">
        <f t="shared" ca="1" si="602"/>
        <v/>
      </c>
      <c r="EB223" s="109" t="str">
        <f t="shared" ca="1" si="602"/>
        <v/>
      </c>
      <c r="EC223" s="109" t="str">
        <f t="shared" ca="1" si="602"/>
        <v/>
      </c>
      <c r="ED223" s="109" t="str">
        <f t="shared" ca="1" si="602"/>
        <v/>
      </c>
      <c r="EE223" s="109" t="str">
        <f t="shared" ca="1" si="602"/>
        <v/>
      </c>
      <c r="EF223" s="109" t="str">
        <f t="shared" ca="1" si="602"/>
        <v/>
      </c>
      <c r="EG223" s="109" t="str">
        <f t="shared" ca="1" si="602"/>
        <v/>
      </c>
      <c r="EH223" s="109" t="str">
        <f t="shared" ca="1" si="602"/>
        <v/>
      </c>
      <c r="EI223" s="109" t="str">
        <f t="shared" ca="1" si="602"/>
        <v/>
      </c>
      <c r="EJ223" s="109" t="str">
        <f t="shared" ca="1" si="602"/>
        <v/>
      </c>
      <c r="EK223" s="109" t="str">
        <f t="shared" ca="1" si="602"/>
        <v/>
      </c>
    </row>
    <row r="224" spans="1:141" outlineLevel="1" x14ac:dyDescent="0.25">
      <c r="A224" s="90"/>
      <c r="B224" s="90"/>
      <c r="C224" s="90"/>
      <c r="D224" s="90"/>
      <c r="F224" s="100"/>
      <c r="I224" s="101"/>
      <c r="J224" s="100"/>
      <c r="M224" s="101"/>
      <c r="N224" s="100"/>
      <c r="Q224" s="101"/>
      <c r="R224" s="100"/>
      <c r="U224" s="101"/>
      <c r="V224" s="100"/>
      <c r="Y224" s="101"/>
      <c r="Z224" s="100"/>
      <c r="AC224" s="101"/>
      <c r="AD224" s="100"/>
      <c r="AG224" s="101"/>
      <c r="AH224" s="100"/>
      <c r="AK224" s="101"/>
      <c r="AL224" s="100"/>
      <c r="AO224" s="101"/>
      <c r="AP224" s="100"/>
      <c r="AS224" s="101"/>
      <c r="AT224" s="100"/>
      <c r="AW224" s="101"/>
      <c r="AX224" s="100"/>
      <c r="BA224" s="101"/>
      <c r="BB224" s="100"/>
      <c r="BE224" s="101"/>
      <c r="BF224" s="100"/>
      <c r="BI224" s="101"/>
      <c r="BJ224" s="100"/>
      <c r="BM224" s="101"/>
      <c r="BN224" s="100"/>
      <c r="BQ224" s="101"/>
      <c r="BR224" s="100"/>
      <c r="BU224" s="101"/>
      <c r="BV224" s="100"/>
      <c r="BY224" s="101"/>
      <c r="BZ224" s="100"/>
      <c r="CC224" s="101"/>
      <c r="CD224" s="100"/>
      <c r="CG224" s="101"/>
      <c r="CH224" s="100"/>
      <c r="CK224" s="101"/>
      <c r="CL224" s="100"/>
      <c r="CO224" s="101"/>
      <c r="CP224" s="100"/>
      <c r="CS224" s="101"/>
      <c r="CT224" s="100"/>
      <c r="CW224" s="101"/>
      <c r="CX224" s="100"/>
      <c r="DA224" s="101"/>
      <c r="DB224" s="100"/>
      <c r="DE224" s="101"/>
      <c r="DF224" s="100"/>
      <c r="DI224" s="101"/>
    </row>
    <row r="225" spans="1:141" outlineLevel="1" x14ac:dyDescent="0.25">
      <c r="A225" s="90" t="str">
        <f>A229</f>
        <v>p&amp;l</v>
      </c>
      <c r="B225" s="90" t="str">
        <f t="shared" ref="B225:C225" si="603">B229</f>
        <v>totalOtherIncomeExpensesNet</v>
      </c>
      <c r="C225" s="90">
        <f t="shared" si="603"/>
        <v>9.9999999999999995E-7</v>
      </c>
      <c r="D225" s="90"/>
      <c r="E225" t="str">
        <f>CONCATENATE(E222," - adjustment")</f>
        <v>Other income / expenses - adjustment</v>
      </c>
      <c r="F225" s="185">
        <v>0</v>
      </c>
      <c r="G225" s="186">
        <v>0</v>
      </c>
      <c r="H225" s="186">
        <v>0</v>
      </c>
      <c r="I225" s="186" cm="1">
        <f t="array" aca="1" ref="I225" ca="1">IF(I$4="A",-SUM(F27:I27)-SUM(F202:I202)-SUM(F227:I227)+SUM(F330:I330)+INDEX(DataModel!$DK$4:$EK$109,MATCH(1,(DataModel!$A$4:$A$109=$A226)*(DataModel!$B$4:$B$109=$B226),0),MATCH(CONCATENATE("FY ",RIGHT(I$3,4)),DataModel!$DK$2:$EK$2,0))*$C226,0)</f>
        <v>0</v>
      </c>
      <c r="J225" s="185">
        <v>0</v>
      </c>
      <c r="K225" s="186">
        <v>0</v>
      </c>
      <c r="L225" s="186">
        <v>0</v>
      </c>
      <c r="M225" s="186" cm="1">
        <f t="array" aca="1" ref="M225" ca="1">IF(M$4="A",-SUM(J27:M27)-SUM(J202:M202)-SUM(J227:M227)+SUM(J330:M330)+INDEX(DataModel!$DK$4:$EK$109,MATCH(1,(DataModel!$A$4:$A$109=$A226)*(DataModel!$B$4:$B$109=$B226),0),MATCH(CONCATENATE("FY ",RIGHT(M$3,4)),DataModel!$DK$2:$EK$2,0))*$C226,0)</f>
        <v>0</v>
      </c>
      <c r="N225" s="185">
        <v>0</v>
      </c>
      <c r="O225" s="186">
        <v>0</v>
      </c>
      <c r="P225" s="186">
        <v>0</v>
      </c>
      <c r="Q225" s="186" cm="1">
        <f t="array" aca="1" ref="Q225" ca="1">IF(Q$4="A",-SUM(N27:Q27)-SUM(N202:Q202)-SUM(N227:Q227)+SUM(N330:Q330)+INDEX(DataModel!$DK$4:$EK$109,MATCH(1,(DataModel!$A$4:$A$109=$A226)*(DataModel!$B$4:$B$109=$B226),0),MATCH(CONCATENATE("FY ",RIGHT(Q$3,4)),DataModel!$DK$2:$EK$2,0))*$C226,0)</f>
        <v>0</v>
      </c>
      <c r="R225" s="185">
        <v>0</v>
      </c>
      <c r="S225" s="186">
        <v>0</v>
      </c>
      <c r="T225" s="186">
        <v>0</v>
      </c>
      <c r="U225" s="186" cm="1">
        <f t="array" aca="1" ref="U225" ca="1">IF(U$4="A",-SUM(R27:U27)-SUM(R202:U202)-SUM(R227:U227)+SUM(R330:U330)+INDEX(DataModel!$DK$4:$EK$109,MATCH(1,(DataModel!$A$4:$A$109=$A226)*(DataModel!$B$4:$B$109=$B226),0),MATCH(CONCATENATE("FY ",RIGHT(U$3,4)),DataModel!$DK$2:$EK$2,0))*$C226,0)</f>
        <v>0</v>
      </c>
      <c r="V225" s="185">
        <v>0</v>
      </c>
      <c r="W225" s="186">
        <v>0</v>
      </c>
      <c r="X225" s="186">
        <v>0</v>
      </c>
      <c r="Y225" s="186" cm="1">
        <f t="array" aca="1" ref="Y225" ca="1">IF(Y$4="A",-SUM(V27:Y27)-SUM(V202:Y202)-SUM(V227:Y227)+SUM(V330:Y330)+INDEX(DataModel!$DK$4:$EK$109,MATCH(1,(DataModel!$A$4:$A$109=$A226)*(DataModel!$B$4:$B$109=$B226),0),MATCH(CONCATENATE("FY ",RIGHT(Y$3,4)),DataModel!$DK$2:$EK$2,0))*$C226,0)</f>
        <v>0</v>
      </c>
      <c r="Z225" s="185">
        <v>0</v>
      </c>
      <c r="AA225" s="186">
        <v>0</v>
      </c>
      <c r="AB225" s="186">
        <v>0</v>
      </c>
      <c r="AC225" s="186" cm="1">
        <f t="array" aca="1" ref="AC225" ca="1">IF(AC$4="A",-SUM(Z27:AC27)-SUM(Z202:AC202)-SUM(Z227:AC227)+SUM(Z330:AC330)+INDEX(DataModel!$DK$4:$EK$109,MATCH(1,(DataModel!$A$4:$A$109=$A226)*(DataModel!$B$4:$B$109=$B226),0),MATCH(CONCATENATE("FY ",RIGHT(AC$3,4)),DataModel!$DK$2:$EK$2,0))*$C226,0)</f>
        <v>0</v>
      </c>
      <c r="AD225" s="185">
        <v>0</v>
      </c>
      <c r="AE225" s="186">
        <v>0</v>
      </c>
      <c r="AF225" s="186">
        <v>0</v>
      </c>
      <c r="AG225" s="186" cm="1">
        <f t="array" aca="1" ref="AG225" ca="1">IF(AG$4="A",-SUM(AD27:AG27)-SUM(AD202:AG202)-SUM(AD227:AG227)+SUM(AD330:AG330)+INDEX(DataModel!$DK$4:$EK$109,MATCH(1,(DataModel!$A$4:$A$109=$A226)*(DataModel!$B$4:$B$109=$B226),0),MATCH(CONCATENATE("FY ",RIGHT(AG$3,4)),DataModel!$DK$2:$EK$2,0))*$C226,0)</f>
        <v>0</v>
      </c>
      <c r="AH225" s="185">
        <v>0</v>
      </c>
      <c r="AI225" s="186">
        <v>0</v>
      </c>
      <c r="AJ225" s="186">
        <v>0</v>
      </c>
      <c r="AK225" s="186" cm="1">
        <f t="array" aca="1" ref="AK225" ca="1">IF(AK$4="A",-SUM(AH27:AK27)-SUM(AH202:AK202)-SUM(AH227:AK227)+SUM(AH330:AK330)+INDEX(DataModel!$DK$4:$EK$109,MATCH(1,(DataModel!$A$4:$A$109=$A226)*(DataModel!$B$4:$B$109=$B226),0),MATCH(CONCATENATE("FY ",RIGHT(AK$3,4)),DataModel!$DK$2:$EK$2,0))*$C226,0)</f>
        <v>0</v>
      </c>
      <c r="AL225" s="185">
        <v>0</v>
      </c>
      <c r="AM225" s="186">
        <v>0</v>
      </c>
      <c r="AN225" s="186">
        <v>0</v>
      </c>
      <c r="AO225" s="186" cm="1">
        <f t="array" aca="1" ref="AO225" ca="1">IF(AO$4="A",-SUM(AL27:AO27)-SUM(AL202:AO202)-SUM(AL227:AO227)+SUM(AL330:AO330)+INDEX(DataModel!$DK$4:$EK$109,MATCH(1,(DataModel!$A$4:$A$109=$A226)*(DataModel!$B$4:$B$109=$B226),0),MATCH(CONCATENATE("FY ",RIGHT(AO$3,4)),DataModel!$DK$2:$EK$2,0))*$C226,0)</f>
        <v>0</v>
      </c>
      <c r="AP225" s="185">
        <v>0</v>
      </c>
      <c r="AQ225" s="186">
        <v>0</v>
      </c>
      <c r="AR225" s="186">
        <v>0</v>
      </c>
      <c r="AS225" s="186" cm="1">
        <f t="array" aca="1" ref="AS225" ca="1">IF(AS$4="A",-SUM(AP27:AS27)-SUM(AP202:AS202)-SUM(AP227:AS227)+SUM(AP330:AS330)+INDEX(DataModel!$DK$4:$EK$109,MATCH(1,(DataModel!$A$4:$A$109=$A226)*(DataModel!$B$4:$B$109=$B226),0),MATCH(CONCATENATE("FY ",RIGHT(AS$3,4)),DataModel!$DK$2:$EK$2,0))*$C226,0)</f>
        <v>0</v>
      </c>
      <c r="AT225" s="185">
        <v>0</v>
      </c>
      <c r="AU225" s="186">
        <v>0</v>
      </c>
      <c r="AV225" s="186">
        <v>0</v>
      </c>
      <c r="AW225" s="186" t="e" cm="1">
        <f t="array" aca="1" ref="AW225" ca="1">IF(AW$4="A",-SUM(AT27:AW27)-SUM(AT202:AW202)-SUM(AT227:AW227)+SUM(AT330:AW330)+INDEX(DataModel!$DK$4:$EK$109,MATCH(1,(DataModel!$A$4:$A$109=$A226)*(DataModel!$B$4:$B$109=$B226),0),MATCH(CONCATENATE("FY ",RIGHT(AW$3,4)),DataModel!$DK$2:$EK$2,0))*$C226,0)</f>
        <v>#VALUE!</v>
      </c>
      <c r="AX225" s="185">
        <v>0</v>
      </c>
      <c r="AY225" s="186">
        <v>0</v>
      </c>
      <c r="AZ225" s="186">
        <v>0</v>
      </c>
      <c r="BA225" s="186" t="e" cm="1">
        <f t="array" aca="1" ref="BA225" ca="1">IF(BA$4="A",-SUM(AX27:BA27)-SUM(AX202:BA202)-SUM(AX227:BA227)+SUM(AX330:BA330)+INDEX(DataModel!$DK$4:$EK$109,MATCH(1,(DataModel!$A$4:$A$109=$A226)*(DataModel!$B$4:$B$109=$B226),0),MATCH(CONCATENATE("FY ",RIGHT(BA$3,4)),DataModel!$DK$2:$EK$2,0))*$C226,0)</f>
        <v>#VALUE!</v>
      </c>
      <c r="BB225" s="185">
        <v>0</v>
      </c>
      <c r="BC225" s="186">
        <v>0</v>
      </c>
      <c r="BD225" s="186">
        <v>0</v>
      </c>
      <c r="BE225" s="186" t="e" cm="1">
        <f t="array" aca="1" ref="BE225" ca="1">IF(BE$4="A",-SUM(BB27:BE27)-SUM(BB202:BE202)-SUM(BB227:BE227)+SUM(BB330:BE330)+INDEX(DataModel!$DK$4:$EK$109,MATCH(1,(DataModel!$A$4:$A$109=$A226)*(DataModel!$B$4:$B$109=$B226),0),MATCH(CONCATENATE("FY ",RIGHT(BE$3,4)),DataModel!$DK$2:$EK$2,0))*$C226,0)</f>
        <v>#VALUE!</v>
      </c>
      <c r="BF225" s="185">
        <v>0</v>
      </c>
      <c r="BG225" s="186">
        <v>0</v>
      </c>
      <c r="BH225" s="186">
        <v>0</v>
      </c>
      <c r="BI225" s="186" t="e" cm="1">
        <f t="array" aca="1" ref="BI225" ca="1">IF(BI$4="A",-SUM(BF27:BI27)-SUM(BF202:BI202)-SUM(BF227:BI227)+SUM(BF330:BI330)+INDEX(DataModel!$DK$4:$EK$109,MATCH(1,(DataModel!$A$4:$A$109=$A226)*(DataModel!$B$4:$B$109=$B226),0),MATCH(CONCATENATE("FY ",RIGHT(BI$3,4)),DataModel!$DK$2:$EK$2,0))*$C226,0)</f>
        <v>#VALUE!</v>
      </c>
      <c r="BJ225" s="185">
        <v>0</v>
      </c>
      <c r="BK225" s="186">
        <v>0</v>
      </c>
      <c r="BL225" s="186">
        <v>0</v>
      </c>
      <c r="BM225" s="186" t="e" cm="1">
        <f t="array" aca="1" ref="BM225" ca="1">IF(BM$4="A",-SUM(BJ27:BM27)-SUM(BJ202:BM202)-SUM(BJ227:BM227)+SUM(BJ330:BM330)+INDEX(DataModel!$DK$4:$EK$109,MATCH(1,(DataModel!$A$4:$A$109=$A226)*(DataModel!$B$4:$B$109=$B226),0),MATCH(CONCATENATE("FY ",RIGHT(BM$3,4)),DataModel!$DK$2:$EK$2,0))*$C226,0)</f>
        <v>#VALUE!</v>
      </c>
      <c r="BN225" s="185">
        <v>0</v>
      </c>
      <c r="BO225" s="186">
        <v>0</v>
      </c>
      <c r="BP225" s="186">
        <v>0</v>
      </c>
      <c r="BQ225" s="186" t="e" cm="1">
        <f t="array" aca="1" ref="BQ225" ca="1">IF(BQ$4="A",-SUM(BN27:BQ27)-SUM(BN202:BQ202)-SUM(BN227:BQ227)+SUM(BN330:BQ330)+INDEX(DataModel!$DK$4:$EK$109,MATCH(1,(DataModel!$A$4:$A$109=$A226)*(DataModel!$B$4:$B$109=$B226),0),MATCH(CONCATENATE("FY ",RIGHT(BQ$3,4)),DataModel!$DK$2:$EK$2,0))*$C226,0)</f>
        <v>#VALUE!</v>
      </c>
      <c r="BR225" s="185">
        <v>0</v>
      </c>
      <c r="BS225" s="186">
        <v>0</v>
      </c>
      <c r="BT225" s="186">
        <v>0</v>
      </c>
      <c r="BU225" s="186" t="e" cm="1">
        <f t="array" aca="1" ref="BU225" ca="1">IF(BU$4="A",-SUM(BR27:BU27)-SUM(BR202:BU202)-SUM(BR227:BU227)+SUM(BR330:BU330)+INDEX(DataModel!$DK$4:$EK$109,MATCH(1,(DataModel!$A$4:$A$109=$A226)*(DataModel!$B$4:$B$109=$B226),0),MATCH(CONCATENATE("FY ",RIGHT(BU$3,4)),DataModel!$DK$2:$EK$2,0))*$C226,0)</f>
        <v>#VALUE!</v>
      </c>
      <c r="BV225" s="185">
        <v>0</v>
      </c>
      <c r="BW225" s="186">
        <v>0</v>
      </c>
      <c r="BX225" s="186">
        <v>0</v>
      </c>
      <c r="BY225" s="186" t="e" cm="1">
        <f t="array" aca="1" ref="BY225" ca="1">IF(BY$4="A",-SUM(BV27:BY27)-SUM(BV202:BY202)-SUM(BV227:BY227)+SUM(BV330:BY330)+INDEX(DataModel!$DK$4:$EK$109,MATCH(1,(DataModel!$A$4:$A$109=$A226)*(DataModel!$B$4:$B$109=$B226),0),MATCH(CONCATENATE("FY ",RIGHT(BY$3,4)),DataModel!$DK$2:$EK$2,0))*$C226,0)</f>
        <v>#VALUE!</v>
      </c>
      <c r="BZ225" s="185">
        <v>0</v>
      </c>
      <c r="CA225" s="186">
        <v>0</v>
      </c>
      <c r="CB225" s="186">
        <v>0</v>
      </c>
      <c r="CC225" s="186" t="e" cm="1">
        <f t="array" aca="1" ref="CC225" ca="1">IF(CC$4="A",-SUM(BZ27:CC27)-SUM(BZ202:CC202)-SUM(BZ227:CC227)+SUM(BZ330:CC330)+INDEX(DataModel!$DK$4:$EK$109,MATCH(1,(DataModel!$A$4:$A$109=$A226)*(DataModel!$B$4:$B$109=$B226),0),MATCH(CONCATENATE("FY ",RIGHT(CC$3,4)),DataModel!$DK$2:$EK$2,0))*$C226,0)</f>
        <v>#VALUE!</v>
      </c>
      <c r="CD225" s="185">
        <v>0</v>
      </c>
      <c r="CE225" s="186">
        <v>0</v>
      </c>
      <c r="CF225" s="186">
        <v>0</v>
      </c>
      <c r="CG225" s="186" t="e" cm="1">
        <f t="array" aca="1" ref="CG225" ca="1">IF(CG$4="A",-SUM(CD27:CG27)-SUM(CD202:CG202)-SUM(CD227:CG227)+SUM(CD330:CG330)+INDEX(DataModel!$DK$4:$EK$109,MATCH(1,(DataModel!$A$4:$A$109=$A226)*(DataModel!$B$4:$B$109=$B226),0),MATCH(CONCATENATE("FY ",RIGHT(CG$3,4)),DataModel!$DK$2:$EK$2,0))*$C226,0)</f>
        <v>#VALUE!</v>
      </c>
      <c r="CH225" s="185">
        <v>0</v>
      </c>
      <c r="CI225" s="186">
        <v>0</v>
      </c>
      <c r="CJ225" s="186">
        <v>0</v>
      </c>
      <c r="CK225" s="186" t="e" cm="1">
        <f t="array" aca="1" ref="CK225" ca="1">IF(CK$4="A",-SUM(CH27:CK27)-SUM(CH202:CK202)-SUM(CH227:CK227)+SUM(CH330:CK330)+INDEX(DataModel!$DK$4:$EK$109,MATCH(1,(DataModel!$A$4:$A$109=$A226)*(DataModel!$B$4:$B$109=$B226),0),MATCH(CONCATENATE("FY ",RIGHT(CK$3,4)),DataModel!$DK$2:$EK$2,0))*$C226,0)</f>
        <v>#N/A</v>
      </c>
      <c r="CL225" s="185">
        <v>0</v>
      </c>
      <c r="CM225" s="186">
        <v>0</v>
      </c>
      <c r="CN225" s="186">
        <v>0</v>
      </c>
      <c r="CO225" s="186" t="e" cm="1">
        <f t="array" aca="1" ref="CO225" ca="1">IF(CO$4="A",-SUM(CL27:CO27)-SUM(CL202:CO202)-SUM(CL227:CO227)+SUM(CL330:CO330)+INDEX(DataModel!$DK$4:$EK$109,MATCH(1,(DataModel!$A$4:$A$109=$A226)*(DataModel!$B$4:$B$109=$B226),0),MATCH(CONCATENATE("FY ",RIGHT(CO$3,4)),DataModel!$DK$2:$EK$2,0))*$C226,0)</f>
        <v>#N/A</v>
      </c>
      <c r="CP225" s="185">
        <v>0</v>
      </c>
      <c r="CQ225" s="186">
        <v>0</v>
      </c>
      <c r="CR225" s="186">
        <v>0</v>
      </c>
      <c r="CS225" s="186" t="e" cm="1">
        <f t="array" aca="1" ref="CS225" ca="1">IF(CS$4="A",-SUM(CP27:CS27)-SUM(CP202:CS202)-SUM(CP227:CS227)+SUM(CP330:CS330)+INDEX(DataModel!$DK$4:$EK$109,MATCH(1,(DataModel!$A$4:$A$109=$A226)*(DataModel!$B$4:$B$109=$B226),0),MATCH(CONCATENATE("FY ",RIGHT(CS$3,4)),DataModel!$DK$2:$EK$2,0))*$C226,0)</f>
        <v>#N/A</v>
      </c>
      <c r="CT225" s="185">
        <v>0</v>
      </c>
      <c r="CU225" s="186">
        <v>0</v>
      </c>
      <c r="CV225" s="186">
        <v>0</v>
      </c>
      <c r="CW225" s="186" t="e" cm="1">
        <f t="array" aca="1" ref="CW225" ca="1">IF(CW$4="A",-SUM(CT27:CW27)-SUM(CT202:CW202)-SUM(CT227:CW227)+SUM(CT330:CW330)+INDEX(DataModel!$DK$4:$EK$109,MATCH(1,(DataModel!$A$4:$A$109=$A226)*(DataModel!$B$4:$B$109=$B226),0),MATCH(CONCATENATE("FY ",RIGHT(CW$3,4)),DataModel!$DK$2:$EK$2,0))*$C226,0)</f>
        <v>#N/A</v>
      </c>
      <c r="CX225" s="185">
        <v>0</v>
      </c>
      <c r="CY225" s="186">
        <v>0</v>
      </c>
      <c r="CZ225" s="186">
        <v>0</v>
      </c>
      <c r="DA225" s="186" t="e" cm="1">
        <f t="array" aca="1" ref="DA225" ca="1">IF(DA$4="A",-SUM(CX27:DA27)-SUM(CX202:DA202)-SUM(CX227:DA227)+SUM(CX330:DA330)+INDEX(DataModel!$DK$4:$EK$109,MATCH(1,(DataModel!$A$4:$A$109=$A226)*(DataModel!$B$4:$B$109=$B226),0),MATCH(CONCATENATE("FY ",RIGHT(DA$3,4)),DataModel!$DK$2:$EK$2,0))*$C226,0)</f>
        <v>#N/A</v>
      </c>
      <c r="DB225" s="185">
        <v>0</v>
      </c>
      <c r="DC225" s="186">
        <v>0</v>
      </c>
      <c r="DD225" s="186">
        <v>0</v>
      </c>
      <c r="DE225" s="186" t="e" cm="1">
        <f t="array" aca="1" ref="DE225" ca="1">IF(DE$4="A",-SUM(DB27:DE27)-SUM(DB202:DE202)-SUM(DB227:DE227)+SUM(DB330:DE330)+INDEX(DataModel!$DK$4:$EK$109,MATCH(1,(DataModel!$A$4:$A$109=$A226)*(DataModel!$B$4:$B$109=$B226),0),MATCH(CONCATENATE("FY ",RIGHT(DE$3,4)),DataModel!$DK$2:$EK$2,0))*$C226,0)</f>
        <v>#N/A</v>
      </c>
      <c r="DF225" s="185">
        <v>0</v>
      </c>
      <c r="DG225" s="186">
        <v>0</v>
      </c>
      <c r="DH225" s="186">
        <v>0</v>
      </c>
      <c r="DI225" s="119" t="e" cm="1">
        <f t="array" aca="1" ref="DI225" ca="1">IF(DI$4="A",-SUM(DF27:DI27)-SUM(DF202:DI202)-SUM(DF227:DI227)+SUM(DF330:DI330)+INDEX(DataModel!$DK$4:$EK$109,MATCH(1,(DataModel!$A$4:$A$109=$A226)*(DataModel!$B$4:$B$109=$B226),0),MATCH(CONCATENATE("FY ",RIGHT(DI$3,4)),DataModel!$DK$2:$EK$2,0))*$C226,0)</f>
        <v>#N/A</v>
      </c>
      <c r="DK225" s="69">
        <f t="shared" ref="DK225:EK227" ca="1" si="604">SUM(OFFSET($E225,,MATCH(DK$3,$F$5:$DI$5,0),,4))</f>
        <v>0</v>
      </c>
      <c r="DL225" s="69" t="e">
        <f t="shared" ca="1" si="604"/>
        <v>#N/A</v>
      </c>
      <c r="DM225" s="69" t="e">
        <f t="shared" ca="1" si="604"/>
        <v>#VALUE!</v>
      </c>
      <c r="DN225" s="69" t="e">
        <f t="shared" ca="1" si="604"/>
        <v>#VALUE!</v>
      </c>
      <c r="DO225" s="69" t="e">
        <f t="shared" ca="1" si="604"/>
        <v>#VALUE!</v>
      </c>
      <c r="DP225" s="69" t="e">
        <f t="shared" ca="1" si="604"/>
        <v>#VALUE!</v>
      </c>
      <c r="DQ225" s="69" t="e">
        <f t="shared" ca="1" si="604"/>
        <v>#VALUE!</v>
      </c>
      <c r="DR225" s="69" t="e">
        <f t="shared" ca="1" si="604"/>
        <v>#VALUE!</v>
      </c>
      <c r="DS225" s="69" t="e">
        <f t="shared" ca="1" si="604"/>
        <v>#VALUE!</v>
      </c>
      <c r="DT225" s="69" t="e">
        <f t="shared" ca="1" si="604"/>
        <v>#VALUE!</v>
      </c>
      <c r="DU225" s="69" t="e">
        <f t="shared" ca="1" si="604"/>
        <v>#VALUE!</v>
      </c>
      <c r="DV225" s="69" t="e">
        <f t="shared" ca="1" si="604"/>
        <v>#VALUE!</v>
      </c>
      <c r="DW225" s="69" t="e">
        <f t="shared" ca="1" si="604"/>
        <v>#VALUE!</v>
      </c>
      <c r="DX225" s="69" t="e">
        <f t="shared" ca="1" si="604"/>
        <v>#VALUE!</v>
      </c>
      <c r="DY225" s="69" t="e">
        <f t="shared" ca="1" si="604"/>
        <v>#VALUE!</v>
      </c>
      <c r="DZ225" s="69" t="e">
        <f t="shared" ca="1" si="604"/>
        <v>#VALUE!</v>
      </c>
      <c r="EA225" s="69" t="e">
        <f t="shared" ca="1" si="604"/>
        <v>#VALUE!</v>
      </c>
      <c r="EB225" s="69" t="e">
        <f t="shared" ca="1" si="604"/>
        <v>#VALUE!</v>
      </c>
      <c r="EC225" s="69" t="e">
        <f t="shared" ca="1" si="604"/>
        <v>#VALUE!</v>
      </c>
      <c r="ED225" s="69" t="e">
        <f t="shared" ca="1" si="604"/>
        <v>#VALUE!</v>
      </c>
      <c r="EE225" s="69" t="e">
        <f t="shared" ca="1" si="604"/>
        <v>#VALUE!</v>
      </c>
      <c r="EF225" s="69" t="e">
        <f t="shared" ca="1" si="604"/>
        <v>#VALUE!</v>
      </c>
      <c r="EG225" s="69" t="e">
        <f t="shared" ca="1" si="604"/>
        <v>#VALUE!</v>
      </c>
      <c r="EH225" s="69" t="e">
        <f t="shared" ca="1" si="604"/>
        <v>#VALUE!</v>
      </c>
      <c r="EI225" s="69" t="e">
        <f t="shared" ca="1" si="604"/>
        <v>#VALUE!</v>
      </c>
      <c r="EJ225" s="69" t="e">
        <f t="shared" ca="1" si="604"/>
        <v>#VALUE!</v>
      </c>
      <c r="EK225" s="69" t="e">
        <f t="shared" ca="1" si="604"/>
        <v>#VALUE!</v>
      </c>
    </row>
    <row r="226" spans="1:141" outlineLevel="1" x14ac:dyDescent="0.25">
      <c r="A226" s="180" t="s">
        <v>132</v>
      </c>
      <c r="B226" s="180" t="s">
        <v>150</v>
      </c>
      <c r="C226" s="181">
        <f>$C$6</f>
        <v>9.9999999999999995E-7</v>
      </c>
      <c r="D226" s="90"/>
      <c r="F226" s="182"/>
      <c r="I226" s="183"/>
      <c r="J226" s="182"/>
      <c r="M226" s="184"/>
      <c r="N226" s="182"/>
      <c r="Q226" s="183"/>
      <c r="R226" s="182"/>
      <c r="U226" s="183"/>
      <c r="V226" s="182"/>
      <c r="Y226" s="183"/>
      <c r="Z226" s="182"/>
      <c r="AC226" s="183"/>
      <c r="AD226" s="182"/>
      <c r="AG226" s="183"/>
      <c r="AH226" s="182"/>
      <c r="AK226" s="183"/>
      <c r="AL226" s="182"/>
      <c r="AO226" s="183"/>
      <c r="AP226" s="182"/>
      <c r="AS226" s="183"/>
      <c r="AT226" s="182"/>
      <c r="AW226" s="183"/>
      <c r="AX226" s="182"/>
      <c r="BA226" s="183"/>
      <c r="BB226" s="182"/>
      <c r="BE226" s="183"/>
      <c r="BF226" s="182"/>
      <c r="BI226" s="183"/>
      <c r="BJ226" s="182"/>
      <c r="BM226" s="183"/>
      <c r="BN226" s="182"/>
      <c r="BQ226" s="183"/>
      <c r="BR226" s="182"/>
      <c r="BU226" s="183"/>
      <c r="BV226" s="182"/>
      <c r="BY226" s="183"/>
      <c r="BZ226" s="182"/>
      <c r="CC226" s="183"/>
      <c r="CD226" s="182"/>
      <c r="CG226" s="183"/>
      <c r="CH226" s="182"/>
      <c r="CK226" s="183"/>
      <c r="CL226" s="182"/>
      <c r="CO226" s="183"/>
      <c r="CP226" s="182"/>
      <c r="CS226" s="183"/>
      <c r="CT226" s="182"/>
      <c r="CW226" s="183"/>
      <c r="CX226" s="182"/>
      <c r="DA226" s="183"/>
      <c r="DB226" s="182"/>
      <c r="DE226" s="183"/>
      <c r="DF226" s="182"/>
      <c r="DI226" s="187"/>
    </row>
    <row r="227" spans="1:141" outlineLevel="1" x14ac:dyDescent="0.25">
      <c r="A227" s="90"/>
      <c r="B227" s="90"/>
      <c r="C227" s="90"/>
      <c r="D227" s="90"/>
      <c r="E227" t="str">
        <f>CONCATENATE(E222," - before adjustment")</f>
        <v>Other income / expenses - before adjustment</v>
      </c>
      <c r="F227" s="182" t="str">
        <f ca="1">IF(ISNUMBER(F229),F229,IF(ISNUMBER(F231),F231,""))</f>
        <v/>
      </c>
      <c r="G227" t="str">
        <f t="shared" ref="G227:BR227" ca="1" si="605">IF(ISNUMBER(G229),G229,IF(ISNUMBER(G231),G231,""))</f>
        <v/>
      </c>
      <c r="H227" t="str">
        <f t="shared" ca="1" si="605"/>
        <v/>
      </c>
      <c r="I227" s="183" t="str">
        <f t="shared" ca="1" si="605"/>
        <v/>
      </c>
      <c r="J227" s="182" t="str">
        <f t="shared" ca="1" si="605"/>
        <v/>
      </c>
      <c r="K227" t="str">
        <f t="shared" ca="1" si="605"/>
        <v/>
      </c>
      <c r="L227" t="str">
        <f t="shared" ca="1" si="605"/>
        <v/>
      </c>
      <c r="M227" s="184" t="str">
        <f t="shared" ca="1" si="605"/>
        <v/>
      </c>
      <c r="N227" s="182" t="str">
        <f t="shared" ca="1" si="605"/>
        <v/>
      </c>
      <c r="O227" t="str">
        <f t="shared" ca="1" si="605"/>
        <v/>
      </c>
      <c r="P227" t="str">
        <f t="shared" ca="1" si="605"/>
        <v/>
      </c>
      <c r="Q227" s="183" t="str">
        <f t="shared" ca="1" si="605"/>
        <v/>
      </c>
      <c r="R227" s="182" t="str">
        <f t="shared" ca="1" si="605"/>
        <v/>
      </c>
      <c r="S227" t="str">
        <f t="shared" ca="1" si="605"/>
        <v/>
      </c>
      <c r="T227" t="str">
        <f t="shared" ca="1" si="605"/>
        <v/>
      </c>
      <c r="U227" s="183" t="str">
        <f t="shared" ca="1" si="605"/>
        <v/>
      </c>
      <c r="V227" s="182" t="str">
        <f t="shared" ca="1" si="605"/>
        <v/>
      </c>
      <c r="W227" t="str">
        <f t="shared" ca="1" si="605"/>
        <v/>
      </c>
      <c r="X227" t="str">
        <f t="shared" ca="1" si="605"/>
        <v/>
      </c>
      <c r="Y227" s="183" t="str">
        <f t="shared" ca="1" si="605"/>
        <v/>
      </c>
      <c r="Z227" s="182" t="str">
        <f t="shared" ca="1" si="605"/>
        <v/>
      </c>
      <c r="AA227" t="str">
        <f t="shared" ca="1" si="605"/>
        <v/>
      </c>
      <c r="AB227" t="str">
        <f t="shared" ca="1" si="605"/>
        <v/>
      </c>
      <c r="AC227" s="183" t="str">
        <f t="shared" ca="1" si="605"/>
        <v/>
      </c>
      <c r="AD227" s="182" t="str">
        <f t="shared" ca="1" si="605"/>
        <v/>
      </c>
      <c r="AE227" t="str">
        <f t="shared" ca="1" si="605"/>
        <v/>
      </c>
      <c r="AF227" t="str">
        <f t="shared" ca="1" si="605"/>
        <v/>
      </c>
      <c r="AG227" s="183" t="str">
        <f t="shared" ca="1" si="605"/>
        <v/>
      </c>
      <c r="AH227" s="182" t="str">
        <f t="shared" ca="1" si="605"/>
        <v/>
      </c>
      <c r="AI227" t="str">
        <f t="shared" ca="1" si="605"/>
        <v/>
      </c>
      <c r="AJ227" t="str">
        <f t="shared" ca="1" si="605"/>
        <v/>
      </c>
      <c r="AK227" s="183" t="str">
        <f t="shared" ca="1" si="605"/>
        <v/>
      </c>
      <c r="AL227" s="182" t="str">
        <f t="shared" ca="1" si="605"/>
        <v/>
      </c>
      <c r="AM227" t="str">
        <f t="shared" ca="1" si="605"/>
        <v/>
      </c>
      <c r="AN227" t="str">
        <f t="shared" ca="1" si="605"/>
        <v/>
      </c>
      <c r="AO227" s="183" t="str">
        <f t="shared" ca="1" si="605"/>
        <v/>
      </c>
      <c r="AP227" s="182" t="str">
        <f t="shared" ca="1" si="605"/>
        <v/>
      </c>
      <c r="AQ227" t="str">
        <f t="shared" ca="1" si="605"/>
        <v/>
      </c>
      <c r="AR227" t="str">
        <f t="shared" ca="1" si="605"/>
        <v/>
      </c>
      <c r="AS227" s="184" t="str">
        <f t="shared" ca="1" si="605"/>
        <v/>
      </c>
      <c r="AT227" s="182" t="str">
        <f t="shared" ca="1" si="605"/>
        <v/>
      </c>
      <c r="AU227" t="str">
        <f t="shared" ca="1" si="605"/>
        <v/>
      </c>
      <c r="AV227" t="str">
        <f t="shared" ca="1" si="605"/>
        <v/>
      </c>
      <c r="AW227" s="183" t="str">
        <f t="shared" ca="1" si="605"/>
        <v/>
      </c>
      <c r="AX227" s="182" t="str">
        <f t="shared" ca="1" si="605"/>
        <v/>
      </c>
      <c r="AY227" t="str">
        <f t="shared" ca="1" si="605"/>
        <v/>
      </c>
      <c r="AZ227" t="str">
        <f t="shared" ca="1" si="605"/>
        <v/>
      </c>
      <c r="BA227" s="183" t="str">
        <f t="shared" ca="1" si="605"/>
        <v/>
      </c>
      <c r="BB227" s="182" t="str">
        <f t="shared" ca="1" si="605"/>
        <v/>
      </c>
      <c r="BC227" t="str">
        <f t="shared" ca="1" si="605"/>
        <v/>
      </c>
      <c r="BD227" t="str">
        <f t="shared" ca="1" si="605"/>
        <v/>
      </c>
      <c r="BE227" s="183" t="str">
        <f t="shared" ca="1" si="605"/>
        <v/>
      </c>
      <c r="BF227" s="182" t="str">
        <f t="shared" ca="1" si="605"/>
        <v/>
      </c>
      <c r="BG227" t="str">
        <f t="shared" ca="1" si="605"/>
        <v/>
      </c>
      <c r="BH227" t="str">
        <f t="shared" ca="1" si="605"/>
        <v/>
      </c>
      <c r="BI227" s="183" t="str">
        <f t="shared" ca="1" si="605"/>
        <v/>
      </c>
      <c r="BJ227" s="182" t="str">
        <f t="shared" ca="1" si="605"/>
        <v/>
      </c>
      <c r="BK227" t="str">
        <f t="shared" ca="1" si="605"/>
        <v/>
      </c>
      <c r="BL227" t="str">
        <f t="shared" ca="1" si="605"/>
        <v/>
      </c>
      <c r="BM227" s="183" t="str">
        <f t="shared" ca="1" si="605"/>
        <v/>
      </c>
      <c r="BN227" s="182" t="str">
        <f t="shared" ca="1" si="605"/>
        <v/>
      </c>
      <c r="BO227" t="str">
        <f t="shared" ca="1" si="605"/>
        <v/>
      </c>
      <c r="BP227" t="str">
        <f t="shared" ca="1" si="605"/>
        <v/>
      </c>
      <c r="BQ227" s="183" t="str">
        <f t="shared" ca="1" si="605"/>
        <v/>
      </c>
      <c r="BR227" s="182" t="str">
        <f t="shared" ca="1" si="605"/>
        <v/>
      </c>
      <c r="BS227" t="str">
        <f t="shared" ref="BS227:DI227" ca="1" si="606">IF(ISNUMBER(BS229),BS229,IF(ISNUMBER(BS231),BS231,""))</f>
        <v/>
      </c>
      <c r="BT227" t="str">
        <f t="shared" ca="1" si="606"/>
        <v/>
      </c>
      <c r="BU227" s="183" t="str">
        <f t="shared" ca="1" si="606"/>
        <v/>
      </c>
      <c r="BV227" s="182" t="str">
        <f t="shared" ca="1" si="606"/>
        <v/>
      </c>
      <c r="BW227" t="str">
        <f t="shared" ca="1" si="606"/>
        <v/>
      </c>
      <c r="BX227" t="str">
        <f t="shared" ca="1" si="606"/>
        <v/>
      </c>
      <c r="BY227" s="183" t="str">
        <f t="shared" ca="1" si="606"/>
        <v/>
      </c>
      <c r="BZ227" s="182" t="str">
        <f t="shared" ca="1" si="606"/>
        <v/>
      </c>
      <c r="CA227" t="str">
        <f t="shared" ca="1" si="606"/>
        <v/>
      </c>
      <c r="CB227" t="str">
        <f t="shared" ca="1" si="606"/>
        <v/>
      </c>
      <c r="CC227" s="183" t="str">
        <f t="shared" ca="1" si="606"/>
        <v/>
      </c>
      <c r="CD227" s="182" t="str">
        <f t="shared" ca="1" si="606"/>
        <v/>
      </c>
      <c r="CE227" t="str">
        <f t="shared" ca="1" si="606"/>
        <v/>
      </c>
      <c r="CF227" t="str">
        <f t="shared" ca="1" si="606"/>
        <v/>
      </c>
      <c r="CG227" s="183" t="str">
        <f t="shared" ca="1" si="606"/>
        <v/>
      </c>
      <c r="CH227" s="182">
        <f t="shared" ca="1" si="606"/>
        <v>0</v>
      </c>
      <c r="CI227">
        <f t="shared" ca="1" si="606"/>
        <v>0</v>
      </c>
      <c r="CJ227">
        <f t="shared" ca="1" si="606"/>
        <v>0</v>
      </c>
      <c r="CK227" s="183">
        <f t="shared" ca="1" si="606"/>
        <v>0</v>
      </c>
      <c r="CL227" s="182">
        <f t="shared" ca="1" si="606"/>
        <v>0</v>
      </c>
      <c r="CM227">
        <f t="shared" ca="1" si="606"/>
        <v>0</v>
      </c>
      <c r="CN227">
        <f t="shared" ca="1" si="606"/>
        <v>0</v>
      </c>
      <c r="CO227" s="183">
        <f t="shared" ca="1" si="606"/>
        <v>0</v>
      </c>
      <c r="CP227" s="182">
        <f t="shared" ca="1" si="606"/>
        <v>0</v>
      </c>
      <c r="CQ227">
        <f t="shared" ca="1" si="606"/>
        <v>0</v>
      </c>
      <c r="CR227">
        <f t="shared" ca="1" si="606"/>
        <v>0</v>
      </c>
      <c r="CS227" s="183">
        <f t="shared" ca="1" si="606"/>
        <v>0</v>
      </c>
      <c r="CT227" s="182">
        <f t="shared" ca="1" si="606"/>
        <v>0</v>
      </c>
      <c r="CU227">
        <f t="shared" ca="1" si="606"/>
        <v>0</v>
      </c>
      <c r="CV227">
        <f t="shared" ca="1" si="606"/>
        <v>0</v>
      </c>
      <c r="CW227" s="183">
        <f t="shared" ca="1" si="606"/>
        <v>0</v>
      </c>
      <c r="CX227" s="182">
        <f t="shared" ca="1" si="606"/>
        <v>0</v>
      </c>
      <c r="CY227">
        <f t="shared" ca="1" si="606"/>
        <v>0</v>
      </c>
      <c r="CZ227">
        <f t="shared" ca="1" si="606"/>
        <v>0</v>
      </c>
      <c r="DA227" s="183">
        <f t="shared" ca="1" si="606"/>
        <v>0</v>
      </c>
      <c r="DB227" s="182">
        <f t="shared" ca="1" si="606"/>
        <v>0</v>
      </c>
      <c r="DC227">
        <f t="shared" ca="1" si="606"/>
        <v>0</v>
      </c>
      <c r="DD227">
        <f t="shared" ca="1" si="606"/>
        <v>0</v>
      </c>
      <c r="DE227" s="183">
        <f t="shared" ca="1" si="606"/>
        <v>0</v>
      </c>
      <c r="DF227" s="182">
        <f t="shared" ca="1" si="606"/>
        <v>0</v>
      </c>
      <c r="DG227">
        <f t="shared" ca="1" si="606"/>
        <v>0</v>
      </c>
      <c r="DH227">
        <f t="shared" ca="1" si="606"/>
        <v>0</v>
      </c>
      <c r="DI227" s="187">
        <f t="shared" ca="1" si="606"/>
        <v>0</v>
      </c>
      <c r="DK227" s="69">
        <f t="shared" ca="1" si="604"/>
        <v>0</v>
      </c>
      <c r="DL227" s="69" t="e">
        <f t="shared" ca="1" si="604"/>
        <v>#N/A</v>
      </c>
      <c r="DM227" s="69" t="e">
        <f t="shared" ca="1" si="604"/>
        <v>#VALUE!</v>
      </c>
      <c r="DN227" s="69" t="e">
        <f t="shared" ca="1" si="604"/>
        <v>#VALUE!</v>
      </c>
      <c r="DO227" s="69" t="e">
        <f t="shared" ca="1" si="604"/>
        <v>#VALUE!</v>
      </c>
      <c r="DP227" s="69" t="e">
        <f t="shared" ca="1" si="604"/>
        <v>#VALUE!</v>
      </c>
      <c r="DQ227" s="69" t="e">
        <f t="shared" ca="1" si="604"/>
        <v>#VALUE!</v>
      </c>
      <c r="DR227" s="69" t="e">
        <f t="shared" ca="1" si="604"/>
        <v>#VALUE!</v>
      </c>
      <c r="DS227" s="69" t="e">
        <f t="shared" ca="1" si="604"/>
        <v>#VALUE!</v>
      </c>
      <c r="DT227" s="69" t="e">
        <f t="shared" ca="1" si="604"/>
        <v>#VALUE!</v>
      </c>
      <c r="DU227" s="69" t="e">
        <f t="shared" ca="1" si="604"/>
        <v>#VALUE!</v>
      </c>
      <c r="DV227" s="69" t="e">
        <f t="shared" ca="1" si="604"/>
        <v>#VALUE!</v>
      </c>
      <c r="DW227" s="69" t="e">
        <f t="shared" ca="1" si="604"/>
        <v>#VALUE!</v>
      </c>
      <c r="DX227" s="69" t="e">
        <f t="shared" ca="1" si="604"/>
        <v>#VALUE!</v>
      </c>
      <c r="DY227" s="69" t="e">
        <f t="shared" ca="1" si="604"/>
        <v>#VALUE!</v>
      </c>
      <c r="DZ227" s="69" t="e">
        <f t="shared" ca="1" si="604"/>
        <v>#VALUE!</v>
      </c>
      <c r="EA227" s="69" t="e">
        <f t="shared" ca="1" si="604"/>
        <v>#VALUE!</v>
      </c>
      <c r="EB227" s="69" t="e">
        <f t="shared" ca="1" si="604"/>
        <v>#VALUE!</v>
      </c>
      <c r="EC227" s="69" t="e">
        <f t="shared" ca="1" si="604"/>
        <v>#VALUE!</v>
      </c>
      <c r="ED227" s="69" t="e">
        <f t="shared" ca="1" si="604"/>
        <v>#VALUE!</v>
      </c>
      <c r="EE227" s="69" t="e">
        <f t="shared" ca="1" si="604"/>
        <v>#VALUE!</v>
      </c>
      <c r="EF227" s="69" t="e">
        <f t="shared" ca="1" si="604"/>
        <v>#VALUE!</v>
      </c>
      <c r="EG227" s="69" t="e">
        <f t="shared" ca="1" si="604"/>
        <v>#VALUE!</v>
      </c>
      <c r="EH227" s="69" t="e">
        <f t="shared" ca="1" si="604"/>
        <v>#VALUE!</v>
      </c>
      <c r="EI227" s="69" t="e">
        <f t="shared" ca="1" si="604"/>
        <v>#VALUE!</v>
      </c>
      <c r="EJ227" s="69" t="e">
        <f t="shared" ca="1" si="604"/>
        <v>#VALUE!</v>
      </c>
      <c r="EK227" s="69" t="e">
        <f t="shared" ca="1" si="604"/>
        <v>#VALUE!</v>
      </c>
    </row>
    <row r="228" spans="1:141" outlineLevel="1" x14ac:dyDescent="0.25">
      <c r="A228" s="90"/>
      <c r="B228" s="90"/>
      <c r="C228" s="90"/>
      <c r="D228" s="90"/>
      <c r="F228" s="100"/>
      <c r="I228" s="101"/>
      <c r="J228" s="100"/>
      <c r="M228" s="101"/>
      <c r="N228" s="100"/>
      <c r="Q228" s="101"/>
      <c r="R228" s="100"/>
      <c r="U228" s="101"/>
      <c r="V228" s="100"/>
      <c r="Y228" s="101"/>
      <c r="Z228" s="100"/>
      <c r="AC228" s="101"/>
      <c r="AD228" s="100"/>
      <c r="AG228" s="101"/>
      <c r="AH228" s="100"/>
      <c r="AK228" s="101"/>
      <c r="AL228" s="100"/>
      <c r="AO228" s="101"/>
      <c r="AP228" s="100"/>
      <c r="AS228" s="101"/>
      <c r="AT228" s="100"/>
      <c r="AW228" s="101"/>
      <c r="AX228" s="100"/>
      <c r="BA228" s="101"/>
      <c r="BB228" s="100"/>
      <c r="BE228" s="101"/>
      <c r="BF228" s="100"/>
      <c r="BI228" s="101"/>
      <c r="BJ228" s="100"/>
      <c r="BM228" s="101"/>
      <c r="BN228" s="100"/>
      <c r="BQ228" s="101"/>
      <c r="BR228" s="100"/>
      <c r="BU228" s="101"/>
      <c r="BV228" s="100"/>
      <c r="BY228" s="101"/>
      <c r="BZ228" s="100"/>
      <c r="CC228" s="101"/>
      <c r="CD228" s="100"/>
      <c r="CG228" s="101"/>
      <c r="CH228" s="100"/>
      <c r="CK228" s="101"/>
      <c r="CL228" s="100"/>
      <c r="CO228" s="101"/>
      <c r="CP228" s="100"/>
      <c r="CS228" s="101"/>
      <c r="CT228" s="100"/>
      <c r="CW228" s="101"/>
      <c r="CX228" s="100"/>
      <c r="DA228" s="101"/>
      <c r="DB228" s="100"/>
      <c r="DE228" s="101"/>
      <c r="DF228" s="100"/>
      <c r="DI228" s="101"/>
    </row>
    <row r="229" spans="1:141" outlineLevel="1" x14ac:dyDescent="0.25">
      <c r="A229" s="90" t="s">
        <v>132</v>
      </c>
      <c r="B229" s="90" t="s">
        <v>149</v>
      </c>
      <c r="C229" s="111">
        <f>$C$6</f>
        <v>9.9999999999999995E-7</v>
      </c>
      <c r="D229" s="90"/>
      <c r="E229" t="str">
        <f>CONCATENATE(E222," - history")</f>
        <v>Other income / expenses - history</v>
      </c>
      <c r="F229" s="113" t="str" cm="1">
        <f t="array" aca="1" ref="F229" ca="1">IF(AND(F$4="A",ISNUMBER(DataModel!F$4)),INDEX(DataModel!$F$4:$BA$109,MATCH(1,(DataModel!$A$4:$A$109=$A229)*(DataModel!$B$4:$B$109=$B229),0),MATCH(F$3,DataModel!$F$2:$BA$2,0))*$C229,"")</f>
        <v/>
      </c>
      <c r="G229" s="69" t="str" cm="1">
        <f t="array" aca="1" ref="G229" ca="1">IF(AND(G$4="A",ISNUMBER(DataModel!G$4)),INDEX(DataModel!$F$4:$BA$109,MATCH(1,(DataModel!$A$4:$A$109=$A229)*(DataModel!$B$4:$B$109=$B229),0),MATCH(G$3,DataModel!$F$2:$BA$2,0))*$C229,"")</f>
        <v/>
      </c>
      <c r="H229" s="69" t="str" cm="1">
        <f t="array" aca="1" ref="H229" ca="1">IF(AND(H$4="A",ISNUMBER(DataModel!H$4)),INDEX(DataModel!$F$4:$BA$109,MATCH(1,(DataModel!$A$4:$A$109=$A229)*(DataModel!$B$4:$B$109=$B229),0),MATCH(H$3,DataModel!$F$2:$BA$2,0))*$C229,"")</f>
        <v/>
      </c>
      <c r="I229" s="114" t="str" cm="1">
        <f t="array" aca="1" ref="I229" ca="1">IF(AND(I$4="A",ISNUMBER(DataModel!I$4)),INDEX(DataModel!$F$4:$BA$109,MATCH(1,(DataModel!$A$4:$A$109=$A229)*(DataModel!$B$4:$B$109=$B229),0),MATCH(I$3,DataModel!$F$2:$BA$2,0))*$C229,"")</f>
        <v/>
      </c>
      <c r="J229" s="113" t="str" cm="1">
        <f t="array" aca="1" ref="J229" ca="1">IF(AND(J$4="A",ISNUMBER(DataModel!J$4)),INDEX(DataModel!$F$4:$BA$109,MATCH(1,(DataModel!$A$4:$A$109=$A229)*(DataModel!$B$4:$B$109=$B229),0),MATCH(J$3,DataModel!$F$2:$BA$2,0))*$C229,"")</f>
        <v/>
      </c>
      <c r="K229" s="69" t="str" cm="1">
        <f t="array" aca="1" ref="K229" ca="1">IF(AND(K$4="A",ISNUMBER(DataModel!K$4)),INDEX(DataModel!$F$4:$BA$109,MATCH(1,(DataModel!$A$4:$A$109=$A229)*(DataModel!$B$4:$B$109=$B229),0),MATCH(K$3,DataModel!$F$2:$BA$2,0))*$C229,"")</f>
        <v/>
      </c>
      <c r="L229" s="69" t="str" cm="1">
        <f t="array" aca="1" ref="L229" ca="1">IF(AND(L$4="A",ISNUMBER(DataModel!L$4)),INDEX(DataModel!$F$4:$BA$109,MATCH(1,(DataModel!$A$4:$A$109=$A229)*(DataModel!$B$4:$B$109=$B229),0),MATCH(L$3,DataModel!$F$2:$BA$2,0))*$C229,"")</f>
        <v/>
      </c>
      <c r="M229" s="114" t="str" cm="1">
        <f t="array" aca="1" ref="M229" ca="1">IF(AND(M$4="A",ISNUMBER(DataModel!M$4)),INDEX(DataModel!$F$4:$BA$109,MATCH(1,(DataModel!$A$4:$A$109=$A229)*(DataModel!$B$4:$B$109=$B229),0),MATCH(M$3,DataModel!$F$2:$BA$2,0))*$C229,"")</f>
        <v/>
      </c>
      <c r="N229" s="113" t="str" cm="1">
        <f t="array" aca="1" ref="N229" ca="1">IF(AND(N$4="A",ISNUMBER(DataModel!N$4)),INDEX(DataModel!$F$4:$BA$109,MATCH(1,(DataModel!$A$4:$A$109=$A229)*(DataModel!$B$4:$B$109=$B229),0),MATCH(N$3,DataModel!$F$2:$BA$2,0))*$C229,"")</f>
        <v/>
      </c>
      <c r="O229" s="69" t="str" cm="1">
        <f t="array" aca="1" ref="O229" ca="1">IF(AND(O$4="A",ISNUMBER(DataModel!O$4)),INDEX(DataModel!$F$4:$BA$109,MATCH(1,(DataModel!$A$4:$A$109=$A229)*(DataModel!$B$4:$B$109=$B229),0),MATCH(O$3,DataModel!$F$2:$BA$2,0))*$C229,"")</f>
        <v/>
      </c>
      <c r="P229" s="69" t="str" cm="1">
        <f t="array" aca="1" ref="P229" ca="1">IF(AND(P$4="A",ISNUMBER(DataModel!P$4)),INDEX(DataModel!$F$4:$BA$109,MATCH(1,(DataModel!$A$4:$A$109=$A229)*(DataModel!$B$4:$B$109=$B229),0),MATCH(P$3,DataModel!$F$2:$BA$2,0))*$C229,"")</f>
        <v/>
      </c>
      <c r="Q229" s="114" t="str" cm="1">
        <f t="array" aca="1" ref="Q229" ca="1">IF(AND(Q$4="A",ISNUMBER(DataModel!Q$4)),INDEX(DataModel!$F$4:$BA$109,MATCH(1,(DataModel!$A$4:$A$109=$A229)*(DataModel!$B$4:$B$109=$B229),0),MATCH(Q$3,DataModel!$F$2:$BA$2,0))*$C229,"")</f>
        <v/>
      </c>
      <c r="R229" s="113" t="str" cm="1">
        <f t="array" aca="1" ref="R229" ca="1">IF(AND(R$4="A",ISNUMBER(DataModel!R$4)),INDEX(DataModel!$F$4:$BA$109,MATCH(1,(DataModel!$A$4:$A$109=$A229)*(DataModel!$B$4:$B$109=$B229),0),MATCH(R$3,DataModel!$F$2:$BA$2,0))*$C229,"")</f>
        <v/>
      </c>
      <c r="S229" s="69" t="str" cm="1">
        <f t="array" aca="1" ref="S229" ca="1">IF(AND(S$4="A",ISNUMBER(DataModel!S$4)),INDEX(DataModel!$F$4:$BA$109,MATCH(1,(DataModel!$A$4:$A$109=$A229)*(DataModel!$B$4:$B$109=$B229),0),MATCH(S$3,DataModel!$F$2:$BA$2,0))*$C229,"")</f>
        <v/>
      </c>
      <c r="T229" s="69" t="str" cm="1">
        <f t="array" aca="1" ref="T229" ca="1">IF(AND(T$4="A",ISNUMBER(DataModel!T$4)),INDEX(DataModel!$F$4:$BA$109,MATCH(1,(DataModel!$A$4:$A$109=$A229)*(DataModel!$B$4:$B$109=$B229),0),MATCH(T$3,DataModel!$F$2:$BA$2,0))*$C229,"")</f>
        <v/>
      </c>
      <c r="U229" s="114" t="str" cm="1">
        <f t="array" aca="1" ref="U229" ca="1">IF(AND(U$4="A",ISNUMBER(DataModel!U$4)),INDEX(DataModel!$F$4:$BA$109,MATCH(1,(DataModel!$A$4:$A$109=$A229)*(DataModel!$B$4:$B$109=$B229),0),MATCH(U$3,DataModel!$F$2:$BA$2,0))*$C229,"")</f>
        <v/>
      </c>
      <c r="V229" s="113" t="str" cm="1">
        <f t="array" aca="1" ref="V229" ca="1">IF(AND(V$4="A",ISNUMBER(DataModel!V$4)),INDEX(DataModel!$F$4:$BA$109,MATCH(1,(DataModel!$A$4:$A$109=$A229)*(DataModel!$B$4:$B$109=$B229),0),MATCH(V$3,DataModel!$F$2:$BA$2,0))*$C229,"")</f>
        <v/>
      </c>
      <c r="W229" s="69" t="str" cm="1">
        <f t="array" aca="1" ref="W229" ca="1">IF(AND(W$4="A",ISNUMBER(DataModel!W$4)),INDEX(DataModel!$F$4:$BA$109,MATCH(1,(DataModel!$A$4:$A$109=$A229)*(DataModel!$B$4:$B$109=$B229),0),MATCH(W$3,DataModel!$F$2:$BA$2,0))*$C229,"")</f>
        <v/>
      </c>
      <c r="X229" s="69" t="str" cm="1">
        <f t="array" aca="1" ref="X229" ca="1">IF(AND(X$4="A",ISNUMBER(DataModel!X$4)),INDEX(DataModel!$F$4:$BA$109,MATCH(1,(DataModel!$A$4:$A$109=$A229)*(DataModel!$B$4:$B$109=$B229),0),MATCH(X$3,DataModel!$F$2:$BA$2,0))*$C229,"")</f>
        <v/>
      </c>
      <c r="Y229" s="114" t="str" cm="1">
        <f t="array" aca="1" ref="Y229" ca="1">IF(AND(Y$4="A",ISNUMBER(DataModel!Y$4)),INDEX(DataModel!$F$4:$BA$109,MATCH(1,(DataModel!$A$4:$A$109=$A229)*(DataModel!$B$4:$B$109=$B229),0),MATCH(Y$3,DataModel!$F$2:$BA$2,0))*$C229,"")</f>
        <v/>
      </c>
      <c r="Z229" s="113" t="str" cm="1">
        <f t="array" aca="1" ref="Z229" ca="1">IF(AND(Z$4="A",ISNUMBER(DataModel!Z$4)),INDEX(DataModel!$F$4:$BA$109,MATCH(1,(DataModel!$A$4:$A$109=$A229)*(DataModel!$B$4:$B$109=$B229),0),MATCH(Z$3,DataModel!$F$2:$BA$2,0))*$C229,"")</f>
        <v/>
      </c>
      <c r="AA229" s="69" t="str" cm="1">
        <f t="array" aca="1" ref="AA229" ca="1">IF(AND(AA$4="A",ISNUMBER(DataModel!AA$4)),INDEX(DataModel!$F$4:$BA$109,MATCH(1,(DataModel!$A$4:$A$109=$A229)*(DataModel!$B$4:$B$109=$B229),0),MATCH(AA$3,DataModel!$F$2:$BA$2,0))*$C229,"")</f>
        <v/>
      </c>
      <c r="AB229" s="69" t="str" cm="1">
        <f t="array" aca="1" ref="AB229" ca="1">IF(AND(AB$4="A",ISNUMBER(DataModel!AB$4)),INDEX(DataModel!$F$4:$BA$109,MATCH(1,(DataModel!$A$4:$A$109=$A229)*(DataModel!$B$4:$B$109=$B229),0),MATCH(AB$3,DataModel!$F$2:$BA$2,0))*$C229,"")</f>
        <v/>
      </c>
      <c r="AC229" s="114" t="str" cm="1">
        <f t="array" aca="1" ref="AC229" ca="1">IF(AND(AC$4="A",ISNUMBER(DataModel!AC$4)),INDEX(DataModel!$F$4:$BA$109,MATCH(1,(DataModel!$A$4:$A$109=$A229)*(DataModel!$B$4:$B$109=$B229),0),MATCH(AC$3,DataModel!$F$2:$BA$2,0))*$C229,"")</f>
        <v/>
      </c>
      <c r="AD229" s="113" t="str" cm="1">
        <f t="array" aca="1" ref="AD229" ca="1">IF(AND(AD$4="A",ISNUMBER(DataModel!AD$4)),INDEX(DataModel!$F$4:$BA$109,MATCH(1,(DataModel!$A$4:$A$109=$A229)*(DataModel!$B$4:$B$109=$B229),0),MATCH(AD$3,DataModel!$F$2:$BA$2,0))*$C229,"")</f>
        <v/>
      </c>
      <c r="AE229" s="69" t="str" cm="1">
        <f t="array" aca="1" ref="AE229" ca="1">IF(AND(AE$4="A",ISNUMBER(DataModel!AE$4)),INDEX(DataModel!$F$4:$BA$109,MATCH(1,(DataModel!$A$4:$A$109=$A229)*(DataModel!$B$4:$B$109=$B229),0),MATCH(AE$3,DataModel!$F$2:$BA$2,0))*$C229,"")</f>
        <v/>
      </c>
      <c r="AF229" s="69" t="str" cm="1">
        <f t="array" aca="1" ref="AF229" ca="1">IF(AND(AF$4="A",ISNUMBER(DataModel!AF$4)),INDEX(DataModel!$F$4:$BA$109,MATCH(1,(DataModel!$A$4:$A$109=$A229)*(DataModel!$B$4:$B$109=$B229),0),MATCH(AF$3,DataModel!$F$2:$BA$2,0))*$C229,"")</f>
        <v/>
      </c>
      <c r="AG229" s="114" t="str" cm="1">
        <f t="array" aca="1" ref="AG229" ca="1">IF(AND(AG$4="A",ISNUMBER(DataModel!AG$4)),INDEX(DataModel!$F$4:$BA$109,MATCH(1,(DataModel!$A$4:$A$109=$A229)*(DataModel!$B$4:$B$109=$B229),0),MATCH(AG$3,DataModel!$F$2:$BA$2,0))*$C229,"")</f>
        <v/>
      </c>
      <c r="AH229" s="113" t="str" cm="1">
        <f t="array" aca="1" ref="AH229" ca="1">IF(AND(AH$4="A",ISNUMBER(DataModel!AH$4)),INDEX(DataModel!$F$4:$BA$109,MATCH(1,(DataModel!$A$4:$A$109=$A229)*(DataModel!$B$4:$B$109=$B229),0),MATCH(AH$3,DataModel!$F$2:$BA$2,0))*$C229,"")</f>
        <v/>
      </c>
      <c r="AI229" s="69" t="str" cm="1">
        <f t="array" aca="1" ref="AI229" ca="1">IF(AND(AI$4="A",ISNUMBER(DataModel!AI$4)),INDEX(DataModel!$F$4:$BA$109,MATCH(1,(DataModel!$A$4:$A$109=$A229)*(DataModel!$B$4:$B$109=$B229),0),MATCH(AI$3,DataModel!$F$2:$BA$2,0))*$C229,"")</f>
        <v/>
      </c>
      <c r="AJ229" s="69" t="str" cm="1">
        <f t="array" aca="1" ref="AJ229" ca="1">IF(AND(AJ$4="A",ISNUMBER(DataModel!AJ$4)),INDEX(DataModel!$F$4:$BA$109,MATCH(1,(DataModel!$A$4:$A$109=$A229)*(DataModel!$B$4:$B$109=$B229),0),MATCH(AJ$3,DataModel!$F$2:$BA$2,0))*$C229,"")</f>
        <v/>
      </c>
      <c r="AK229" s="114" t="str" cm="1">
        <f t="array" aca="1" ref="AK229" ca="1">IF(AND(AK$4="A",ISNUMBER(DataModel!AK$4)),INDEX(DataModel!$F$4:$BA$109,MATCH(1,(DataModel!$A$4:$A$109=$A229)*(DataModel!$B$4:$B$109=$B229),0),MATCH(AK$3,DataModel!$F$2:$BA$2,0))*$C229,"")</f>
        <v/>
      </c>
      <c r="AL229" s="113" t="str" cm="1">
        <f t="array" aca="1" ref="AL229" ca="1">IF(AND(AL$4="A",ISNUMBER(DataModel!AL$4)),INDEX(DataModel!$F$4:$BA$109,MATCH(1,(DataModel!$A$4:$A$109=$A229)*(DataModel!$B$4:$B$109=$B229),0),MATCH(AL$3,DataModel!$F$2:$BA$2,0))*$C229,"")</f>
        <v/>
      </c>
      <c r="AM229" s="69" t="str" cm="1">
        <f t="array" aca="1" ref="AM229" ca="1">IF(AND(AM$4="A",ISNUMBER(DataModel!AM$4)),INDEX(DataModel!$F$4:$BA$109,MATCH(1,(DataModel!$A$4:$A$109=$A229)*(DataModel!$B$4:$B$109=$B229),0),MATCH(AM$3,DataModel!$F$2:$BA$2,0))*$C229,"")</f>
        <v/>
      </c>
      <c r="AN229" s="69" t="str" cm="1">
        <f t="array" aca="1" ref="AN229" ca="1">IF(AND(AN$4="A",ISNUMBER(DataModel!AN$4)),INDEX(DataModel!$F$4:$BA$109,MATCH(1,(DataModel!$A$4:$A$109=$A229)*(DataModel!$B$4:$B$109=$B229),0),MATCH(AN$3,DataModel!$F$2:$BA$2,0))*$C229,"")</f>
        <v/>
      </c>
      <c r="AO229" s="114" t="str" cm="1">
        <f t="array" aca="1" ref="AO229" ca="1">IF(AND(AO$4="A",ISNUMBER(DataModel!AO$4)),INDEX(DataModel!$F$4:$BA$109,MATCH(1,(DataModel!$A$4:$A$109=$A229)*(DataModel!$B$4:$B$109=$B229),0),MATCH(AO$3,DataModel!$F$2:$BA$2,0))*$C229,"")</f>
        <v/>
      </c>
      <c r="AP229" s="113" t="str" cm="1">
        <f t="array" aca="1" ref="AP229" ca="1">IF(AND(AP$4="A",ISNUMBER(DataModel!AP$4)),INDEX(DataModel!$F$4:$BA$109,MATCH(1,(DataModel!$A$4:$A$109=$A229)*(DataModel!$B$4:$B$109=$B229),0),MATCH(AP$3,DataModel!$F$2:$BA$2,0))*$C229,"")</f>
        <v/>
      </c>
      <c r="AQ229" s="69" t="str" cm="1">
        <f t="array" aca="1" ref="AQ229" ca="1">IF(AND(AQ$4="A",ISNUMBER(DataModel!AQ$4)),INDEX(DataModel!$F$4:$BA$109,MATCH(1,(DataModel!$A$4:$A$109=$A229)*(DataModel!$B$4:$B$109=$B229),0),MATCH(AQ$3,DataModel!$F$2:$BA$2,0))*$C229,"")</f>
        <v/>
      </c>
      <c r="AR229" s="69" t="str" cm="1">
        <f t="array" aca="1" ref="AR229" ca="1">IF(AND(AR$4="A",ISNUMBER(DataModel!AR$4)),INDEX(DataModel!$F$4:$BA$109,MATCH(1,(DataModel!$A$4:$A$109=$A229)*(DataModel!$B$4:$B$109=$B229),0),MATCH(AR$3,DataModel!$F$2:$BA$2,0))*$C229,"")</f>
        <v/>
      </c>
      <c r="AS229" s="114" t="str" cm="1">
        <f t="array" aca="1" ref="AS229" ca="1">IF(AND(AS$4="A",ISNUMBER(DataModel!AS$4)),INDEX(DataModel!$F$4:$BA$109,MATCH(1,(DataModel!$A$4:$A$109=$A229)*(DataModel!$B$4:$B$109=$B229),0),MATCH(AS$3,DataModel!$F$2:$BA$2,0))*$C229,"")</f>
        <v/>
      </c>
      <c r="AT229" s="113" t="e" cm="1">
        <f t="array" aca="1" ref="AT229" ca="1">IF(AND(AT$4="A",ISNUMBER(DataModel!AT$4)),INDEX(DataModel!$F$4:$BA$109,MATCH(1,(DataModel!$A$4:$A$109=$A229)*(DataModel!$B$4:$B$109=$B229),0),MATCH(AT$3,DataModel!$F$2:$BA$2,0))*$C229,"")</f>
        <v>#VALUE!</v>
      </c>
      <c r="AU229" s="69" t="e" cm="1">
        <f t="array" aca="1" ref="AU229" ca="1">IF(AND(AU$4="A",ISNUMBER(DataModel!AU$4)),INDEX(DataModel!$F$4:$BA$109,MATCH(1,(DataModel!$A$4:$A$109=$A229)*(DataModel!$B$4:$B$109=$B229),0),MATCH(AU$3,DataModel!$F$2:$BA$2,0))*$C229,"")</f>
        <v>#VALUE!</v>
      </c>
      <c r="AV229" s="69" t="e" cm="1">
        <f t="array" aca="1" ref="AV229" ca="1">IF(AND(AV$4="A",ISNUMBER(DataModel!AV$4)),INDEX(DataModel!$F$4:$BA$109,MATCH(1,(DataModel!$A$4:$A$109=$A229)*(DataModel!$B$4:$B$109=$B229),0),MATCH(AV$3,DataModel!$F$2:$BA$2,0))*$C229,"")</f>
        <v>#VALUE!</v>
      </c>
      <c r="AW229" s="114" t="e" cm="1">
        <f t="array" aca="1" ref="AW229" ca="1">IF(AND(AW$4="A",ISNUMBER(DataModel!AW$4)),INDEX(DataModel!$F$4:$BA$109,MATCH(1,(DataModel!$A$4:$A$109=$A229)*(DataModel!$B$4:$B$109=$B229),0),MATCH(AW$3,DataModel!$F$2:$BA$2,0))*$C229,"")</f>
        <v>#VALUE!</v>
      </c>
      <c r="AX229" s="113" t="e" cm="1">
        <f t="array" aca="1" ref="AX229" ca="1">IF(AND(AX$4="A",ISNUMBER(DataModel!AX$4)),INDEX(DataModel!$F$4:$BA$109,MATCH(1,(DataModel!$A$4:$A$109=$A229)*(DataModel!$B$4:$B$109=$B229),0),MATCH(AX$3,DataModel!$F$2:$BA$2,0))*$C229,"")</f>
        <v>#VALUE!</v>
      </c>
      <c r="AY229" s="69" t="e" cm="1">
        <f t="array" aca="1" ref="AY229" ca="1">IF(AND(AY$4="A",ISNUMBER(DataModel!AY$4)),INDEX(DataModel!$F$4:$BA$109,MATCH(1,(DataModel!$A$4:$A$109=$A229)*(DataModel!$B$4:$B$109=$B229),0),MATCH(AY$3,DataModel!$F$2:$BA$2,0))*$C229,"")</f>
        <v>#VALUE!</v>
      </c>
      <c r="AZ229" s="69" t="e" cm="1">
        <f t="array" aca="1" ref="AZ229" ca="1">IF(AND(AZ$4="A",ISNUMBER(DataModel!AZ$4)),INDEX(DataModel!$F$4:$BA$109,MATCH(1,(DataModel!$A$4:$A$109=$A229)*(DataModel!$B$4:$B$109=$B229),0),MATCH(AZ$3,DataModel!$F$2:$BA$2,0))*$C229,"")</f>
        <v>#VALUE!</v>
      </c>
      <c r="BA229" s="114" t="e" cm="1">
        <f t="array" aca="1" ref="BA229" ca="1">IF(AND(BA$4="A",ISNUMBER(DataModel!BA$4)),INDEX(DataModel!$F$4:$BA$109,MATCH(1,(DataModel!$A$4:$A$109=$A229)*(DataModel!$B$4:$B$109=$B229),0),MATCH(BA$3,DataModel!$F$2:$BA$2,0))*$C229,"")</f>
        <v>#VALUE!</v>
      </c>
      <c r="BB229" s="113"/>
      <c r="BC229" s="69"/>
      <c r="BD229" s="69"/>
      <c r="BE229" s="114"/>
      <c r="BF229" s="113"/>
      <c r="BG229" s="69"/>
      <c r="BH229" s="69"/>
      <c r="BI229" s="114"/>
      <c r="BJ229" s="113"/>
      <c r="BK229" s="69"/>
      <c r="BL229" s="69"/>
      <c r="BM229" s="114"/>
      <c r="BN229" s="113"/>
      <c r="BO229" s="69"/>
      <c r="BP229" s="69"/>
      <c r="BQ229" s="114"/>
      <c r="BR229" s="113"/>
      <c r="BS229" s="69"/>
      <c r="BT229" s="69"/>
      <c r="BU229" s="114"/>
      <c r="BV229" s="113"/>
      <c r="BW229" s="69"/>
      <c r="BX229" s="69"/>
      <c r="BY229" s="114"/>
      <c r="BZ229" s="113"/>
      <c r="CA229" s="69"/>
      <c r="CB229" s="69"/>
      <c r="CC229" s="114"/>
      <c r="CD229" s="113"/>
      <c r="CE229" s="69"/>
      <c r="CF229" s="69"/>
      <c r="CG229" s="114"/>
      <c r="CH229" s="113"/>
      <c r="CI229" s="69"/>
      <c r="CJ229" s="69"/>
      <c r="CK229" s="114"/>
      <c r="CL229" s="113"/>
      <c r="CM229" s="69"/>
      <c r="CN229" s="69"/>
      <c r="CO229" s="114"/>
      <c r="CP229" s="113"/>
      <c r="CQ229" s="69"/>
      <c r="CR229" s="69"/>
      <c r="CS229" s="114"/>
      <c r="CT229" s="113"/>
      <c r="CU229" s="69"/>
      <c r="CV229" s="69"/>
      <c r="CW229" s="114"/>
      <c r="CX229" s="113"/>
      <c r="CY229" s="69"/>
      <c r="CZ229" s="69"/>
      <c r="DA229" s="114"/>
      <c r="DB229" s="113"/>
      <c r="DC229" s="69"/>
      <c r="DD229" s="69"/>
      <c r="DE229" s="114"/>
      <c r="DF229" s="113"/>
      <c r="DG229" s="69"/>
      <c r="DH229" s="69"/>
      <c r="DI229" s="114"/>
      <c r="DK229" s="69">
        <f t="shared" ref="DK229:EK229" ca="1" si="607">SUM(OFFSET($E229,,MATCH(DK$3,$F$5:$DI$5,0),,4))</f>
        <v>0</v>
      </c>
      <c r="DL229" s="69" t="e">
        <f t="shared" ca="1" si="607"/>
        <v>#N/A</v>
      </c>
      <c r="DM229" s="69" t="e">
        <f t="shared" ca="1" si="607"/>
        <v>#VALUE!</v>
      </c>
      <c r="DN229" s="69" t="e">
        <f t="shared" ca="1" si="607"/>
        <v>#VALUE!</v>
      </c>
      <c r="DO229" s="69" t="e">
        <f t="shared" ca="1" si="607"/>
        <v>#VALUE!</v>
      </c>
      <c r="DP229" s="69" t="e">
        <f t="shared" ca="1" si="607"/>
        <v>#VALUE!</v>
      </c>
      <c r="DQ229" s="69" t="e">
        <f t="shared" ca="1" si="607"/>
        <v>#VALUE!</v>
      </c>
      <c r="DR229" s="69" t="e">
        <f t="shared" ca="1" si="607"/>
        <v>#VALUE!</v>
      </c>
      <c r="DS229" s="69" t="e">
        <f t="shared" ca="1" si="607"/>
        <v>#VALUE!</v>
      </c>
      <c r="DT229" s="69" t="e">
        <f t="shared" ca="1" si="607"/>
        <v>#VALUE!</v>
      </c>
      <c r="DU229" s="69" t="e">
        <f t="shared" ca="1" si="607"/>
        <v>#VALUE!</v>
      </c>
      <c r="DV229" s="69" t="e">
        <f t="shared" ca="1" si="607"/>
        <v>#VALUE!</v>
      </c>
      <c r="DW229" s="69" t="e">
        <f t="shared" ca="1" si="607"/>
        <v>#VALUE!</v>
      </c>
      <c r="DX229" s="69" t="e">
        <f t="shared" ca="1" si="607"/>
        <v>#VALUE!</v>
      </c>
      <c r="DY229" s="69" t="e">
        <f t="shared" ca="1" si="607"/>
        <v>#VALUE!</v>
      </c>
      <c r="DZ229" s="69" t="e">
        <f t="shared" ca="1" si="607"/>
        <v>#VALUE!</v>
      </c>
      <c r="EA229" s="69" t="e">
        <f t="shared" ca="1" si="607"/>
        <v>#VALUE!</v>
      </c>
      <c r="EB229" s="69" t="e">
        <f t="shared" ca="1" si="607"/>
        <v>#VALUE!</v>
      </c>
      <c r="EC229" s="69" t="e">
        <f t="shared" ca="1" si="607"/>
        <v>#VALUE!</v>
      </c>
      <c r="ED229" s="69" t="e">
        <f t="shared" ca="1" si="607"/>
        <v>#VALUE!</v>
      </c>
      <c r="EE229" s="69" t="e">
        <f t="shared" ca="1" si="607"/>
        <v>#VALUE!</v>
      </c>
      <c r="EF229" s="69" t="e">
        <f t="shared" ca="1" si="607"/>
        <v>#VALUE!</v>
      </c>
      <c r="EG229" s="69" t="e">
        <f t="shared" ca="1" si="607"/>
        <v>#VALUE!</v>
      </c>
      <c r="EH229" s="69" t="e">
        <f t="shared" ca="1" si="607"/>
        <v>#VALUE!</v>
      </c>
      <c r="EI229" s="69" t="e">
        <f t="shared" ca="1" si="607"/>
        <v>#VALUE!</v>
      </c>
      <c r="EJ229" s="69" t="e">
        <f t="shared" ca="1" si="607"/>
        <v>#VALUE!</v>
      </c>
      <c r="EK229" s="69" t="e">
        <f t="shared" ca="1" si="607"/>
        <v>#VALUE!</v>
      </c>
    </row>
    <row r="230" spans="1:141" outlineLevel="1" x14ac:dyDescent="0.25">
      <c r="A230" s="90"/>
      <c r="B230" s="90"/>
      <c r="C230" s="90"/>
      <c r="D230" s="90"/>
      <c r="F230" s="100"/>
      <c r="I230" s="101"/>
      <c r="J230" s="100"/>
      <c r="M230" s="101"/>
      <c r="N230" s="100"/>
      <c r="Q230" s="101"/>
      <c r="R230" s="100"/>
      <c r="U230" s="101"/>
      <c r="V230" s="100"/>
      <c r="Y230" s="101"/>
      <c r="Z230" s="100"/>
      <c r="AC230" s="101"/>
      <c r="AD230" s="100"/>
      <c r="AG230" s="101"/>
      <c r="AH230" s="100"/>
      <c r="AK230" s="101"/>
      <c r="AL230" s="100"/>
      <c r="AO230" s="101"/>
      <c r="AP230" s="100"/>
      <c r="AS230" s="101"/>
      <c r="AT230" s="100"/>
      <c r="AW230" s="101"/>
      <c r="AX230" s="100"/>
      <c r="BA230" s="101"/>
      <c r="BB230" s="100"/>
      <c r="BE230" s="101"/>
      <c r="BF230" s="100"/>
      <c r="BI230" s="101"/>
      <c r="BJ230" s="100"/>
      <c r="BM230" s="101"/>
      <c r="BN230" s="100"/>
      <c r="BQ230" s="101"/>
      <c r="BR230" s="100"/>
      <c r="BU230" s="101"/>
      <c r="BV230" s="100"/>
      <c r="BY230" s="101"/>
      <c r="BZ230" s="100"/>
      <c r="CC230" s="101"/>
      <c r="CD230" s="100"/>
      <c r="CG230" s="101"/>
      <c r="CH230" s="100"/>
      <c r="CK230" s="101"/>
      <c r="CL230" s="100"/>
      <c r="CO230" s="101"/>
      <c r="CP230" s="100"/>
      <c r="CS230" s="101"/>
      <c r="CT230" s="100"/>
      <c r="CW230" s="101"/>
      <c r="CX230" s="100"/>
      <c r="DA230" s="101"/>
      <c r="DB230" s="100"/>
      <c r="DE230" s="101"/>
      <c r="DF230" s="100"/>
      <c r="DI230" s="101"/>
    </row>
    <row r="231" spans="1:141" outlineLevel="1" x14ac:dyDescent="0.25">
      <c r="A231" s="90"/>
      <c r="B231" s="90"/>
      <c r="C231" s="90"/>
      <c r="D231" s="90"/>
      <c r="E231" t="str">
        <f>CONCATENATE(E222," - model")</f>
        <v>Other income / expenses - model</v>
      </c>
      <c r="F231" s="100"/>
      <c r="I231" s="101"/>
      <c r="J231" s="100"/>
      <c r="M231" s="101"/>
      <c r="N231" s="100"/>
      <c r="Q231" s="101"/>
      <c r="R231" s="100"/>
      <c r="U231" s="101"/>
      <c r="V231" s="100"/>
      <c r="Y231" s="101"/>
      <c r="Z231" s="100"/>
      <c r="AC231" s="101"/>
      <c r="AD231" s="100"/>
      <c r="AG231" s="101"/>
      <c r="AH231" s="100"/>
      <c r="AK231" s="101"/>
      <c r="AL231" s="113" t="str">
        <f ca="1">AL229</f>
        <v/>
      </c>
      <c r="AM231" s="69" t="str">
        <f t="shared" ref="AM231:AO231" ca="1" si="608">AM229</f>
        <v/>
      </c>
      <c r="AN231" s="69" t="str">
        <f t="shared" ca="1" si="608"/>
        <v/>
      </c>
      <c r="AO231" s="114" t="str">
        <f t="shared" ca="1" si="608"/>
        <v/>
      </c>
      <c r="AP231" s="113" t="e">
        <f ca="1">AP232</f>
        <v>#N/A</v>
      </c>
      <c r="AQ231" s="69" t="e">
        <f t="shared" ref="AQ231:DB231" ca="1" si="609">AQ232</f>
        <v>#N/A</v>
      </c>
      <c r="AR231" s="69" t="e">
        <f t="shared" ca="1" si="609"/>
        <v>#N/A</v>
      </c>
      <c r="AS231" s="114" t="e">
        <f t="shared" ca="1" si="609"/>
        <v>#N/A</v>
      </c>
      <c r="AT231" s="113" t="e">
        <f t="shared" ca="1" si="609"/>
        <v>#VALUE!</v>
      </c>
      <c r="AU231" s="69" t="e">
        <f t="shared" ca="1" si="609"/>
        <v>#VALUE!</v>
      </c>
      <c r="AV231" s="69" t="e">
        <f t="shared" ca="1" si="609"/>
        <v>#VALUE!</v>
      </c>
      <c r="AW231" s="114" t="e">
        <f t="shared" ca="1" si="609"/>
        <v>#VALUE!</v>
      </c>
      <c r="AX231" s="113" t="e">
        <f t="shared" ca="1" si="609"/>
        <v>#VALUE!</v>
      </c>
      <c r="AY231" s="69" t="e">
        <f t="shared" ca="1" si="609"/>
        <v>#VALUE!</v>
      </c>
      <c r="AZ231" s="69" t="e">
        <f t="shared" ca="1" si="609"/>
        <v>#VALUE!</v>
      </c>
      <c r="BA231" s="114" t="e">
        <f t="shared" ca="1" si="609"/>
        <v>#VALUE!</v>
      </c>
      <c r="BB231" s="113" t="e">
        <f t="shared" ca="1" si="609"/>
        <v>#VALUE!</v>
      </c>
      <c r="BC231" s="69" t="e">
        <f t="shared" ca="1" si="609"/>
        <v>#VALUE!</v>
      </c>
      <c r="BD231" s="69" t="e">
        <f t="shared" ca="1" si="609"/>
        <v>#VALUE!</v>
      </c>
      <c r="BE231" s="114" t="e">
        <f t="shared" ca="1" si="609"/>
        <v>#VALUE!</v>
      </c>
      <c r="BF231" s="113" t="e">
        <f t="shared" ca="1" si="609"/>
        <v>#VALUE!</v>
      </c>
      <c r="BG231" s="69" t="e">
        <f t="shared" ca="1" si="609"/>
        <v>#VALUE!</v>
      </c>
      <c r="BH231" s="69" t="e">
        <f t="shared" ca="1" si="609"/>
        <v>#VALUE!</v>
      </c>
      <c r="BI231" s="114" t="e">
        <f t="shared" ca="1" si="609"/>
        <v>#VALUE!</v>
      </c>
      <c r="BJ231" s="113" t="e">
        <f t="shared" ca="1" si="609"/>
        <v>#VALUE!</v>
      </c>
      <c r="BK231" s="69" t="e">
        <f t="shared" ca="1" si="609"/>
        <v>#VALUE!</v>
      </c>
      <c r="BL231" s="69" t="e">
        <f t="shared" ca="1" si="609"/>
        <v>#VALUE!</v>
      </c>
      <c r="BM231" s="114" t="e">
        <f t="shared" ca="1" si="609"/>
        <v>#VALUE!</v>
      </c>
      <c r="BN231" s="113" t="e">
        <f t="shared" ca="1" si="609"/>
        <v>#VALUE!</v>
      </c>
      <c r="BO231" s="69" t="e">
        <f t="shared" ca="1" si="609"/>
        <v>#VALUE!</v>
      </c>
      <c r="BP231" s="69" t="e">
        <f t="shared" ca="1" si="609"/>
        <v>#VALUE!</v>
      </c>
      <c r="BQ231" s="114" t="e">
        <f t="shared" ca="1" si="609"/>
        <v>#VALUE!</v>
      </c>
      <c r="BR231" s="113" t="e">
        <f t="shared" ca="1" si="609"/>
        <v>#VALUE!</v>
      </c>
      <c r="BS231" s="69" t="e">
        <f t="shared" ca="1" si="609"/>
        <v>#VALUE!</v>
      </c>
      <c r="BT231" s="69" t="e">
        <f t="shared" ca="1" si="609"/>
        <v>#VALUE!</v>
      </c>
      <c r="BU231" s="114" t="e">
        <f t="shared" ca="1" si="609"/>
        <v>#VALUE!</v>
      </c>
      <c r="BV231" s="113" t="e">
        <f t="shared" ca="1" si="609"/>
        <v>#VALUE!</v>
      </c>
      <c r="BW231" s="69" t="e">
        <f t="shared" ca="1" si="609"/>
        <v>#VALUE!</v>
      </c>
      <c r="BX231" s="69" t="e">
        <f t="shared" ca="1" si="609"/>
        <v>#VALUE!</v>
      </c>
      <c r="BY231" s="114" t="e">
        <f t="shared" ca="1" si="609"/>
        <v>#VALUE!</v>
      </c>
      <c r="BZ231" s="113" t="e">
        <f t="shared" ca="1" si="609"/>
        <v>#VALUE!</v>
      </c>
      <c r="CA231" s="69" t="e">
        <f t="shared" ca="1" si="609"/>
        <v>#VALUE!</v>
      </c>
      <c r="CB231" s="69" t="e">
        <f t="shared" ca="1" si="609"/>
        <v>#VALUE!</v>
      </c>
      <c r="CC231" s="114" t="e">
        <f t="shared" ca="1" si="609"/>
        <v>#VALUE!</v>
      </c>
      <c r="CD231" s="113" t="e">
        <f t="shared" ca="1" si="609"/>
        <v>#VALUE!</v>
      </c>
      <c r="CE231" s="69" t="e">
        <f t="shared" ca="1" si="609"/>
        <v>#VALUE!</v>
      </c>
      <c r="CF231" s="69" t="e">
        <f t="shared" ca="1" si="609"/>
        <v>#VALUE!</v>
      </c>
      <c r="CG231" s="114" t="e">
        <f t="shared" ca="1" si="609"/>
        <v>#VALUE!</v>
      </c>
      <c r="CH231" s="113">
        <f t="shared" ca="1" si="609"/>
        <v>0</v>
      </c>
      <c r="CI231" s="69">
        <f t="shared" ca="1" si="609"/>
        <v>0</v>
      </c>
      <c r="CJ231" s="69">
        <f t="shared" ca="1" si="609"/>
        <v>0</v>
      </c>
      <c r="CK231" s="114">
        <f t="shared" ca="1" si="609"/>
        <v>0</v>
      </c>
      <c r="CL231" s="113">
        <f t="shared" ca="1" si="609"/>
        <v>0</v>
      </c>
      <c r="CM231" s="69">
        <f t="shared" ca="1" si="609"/>
        <v>0</v>
      </c>
      <c r="CN231" s="69">
        <f t="shared" ca="1" si="609"/>
        <v>0</v>
      </c>
      <c r="CO231" s="114">
        <f t="shared" ca="1" si="609"/>
        <v>0</v>
      </c>
      <c r="CP231" s="113">
        <f t="shared" ca="1" si="609"/>
        <v>0</v>
      </c>
      <c r="CQ231" s="69">
        <f t="shared" ca="1" si="609"/>
        <v>0</v>
      </c>
      <c r="CR231" s="69">
        <f t="shared" ca="1" si="609"/>
        <v>0</v>
      </c>
      <c r="CS231" s="114">
        <f t="shared" ca="1" si="609"/>
        <v>0</v>
      </c>
      <c r="CT231" s="113">
        <f t="shared" ca="1" si="609"/>
        <v>0</v>
      </c>
      <c r="CU231" s="69">
        <f t="shared" ca="1" si="609"/>
        <v>0</v>
      </c>
      <c r="CV231" s="69">
        <f t="shared" ca="1" si="609"/>
        <v>0</v>
      </c>
      <c r="CW231" s="114">
        <f t="shared" ca="1" si="609"/>
        <v>0</v>
      </c>
      <c r="CX231" s="113">
        <f t="shared" ca="1" si="609"/>
        <v>0</v>
      </c>
      <c r="CY231" s="69">
        <f t="shared" ca="1" si="609"/>
        <v>0</v>
      </c>
      <c r="CZ231" s="69">
        <f t="shared" ca="1" si="609"/>
        <v>0</v>
      </c>
      <c r="DA231" s="114">
        <f t="shared" ca="1" si="609"/>
        <v>0</v>
      </c>
      <c r="DB231" s="113">
        <f t="shared" ca="1" si="609"/>
        <v>0</v>
      </c>
      <c r="DC231" s="69">
        <f t="shared" ref="DC231:DI231" ca="1" si="610">DC232</f>
        <v>0</v>
      </c>
      <c r="DD231" s="69">
        <f t="shared" ca="1" si="610"/>
        <v>0</v>
      </c>
      <c r="DE231" s="114">
        <f t="shared" ca="1" si="610"/>
        <v>0</v>
      </c>
      <c r="DF231" s="113">
        <f t="shared" ca="1" si="610"/>
        <v>0</v>
      </c>
      <c r="DG231" s="69">
        <f t="shared" ca="1" si="610"/>
        <v>0</v>
      </c>
      <c r="DH231" s="69">
        <f t="shared" ca="1" si="610"/>
        <v>0</v>
      </c>
      <c r="DI231" s="114">
        <f t="shared" ca="1" si="610"/>
        <v>0</v>
      </c>
      <c r="DK231" s="69">
        <f t="shared" ref="DK231:EK231" ca="1" si="611">SUM(OFFSET($E231,,MATCH(DK$3,$F$5:$DI$5,0),,4))</f>
        <v>0</v>
      </c>
      <c r="DL231" s="69" t="e">
        <f t="shared" ca="1" si="611"/>
        <v>#N/A</v>
      </c>
      <c r="DM231" s="69" t="e">
        <f t="shared" ca="1" si="611"/>
        <v>#VALUE!</v>
      </c>
      <c r="DN231" s="69" t="e">
        <f t="shared" ca="1" si="611"/>
        <v>#VALUE!</v>
      </c>
      <c r="DO231" s="69" t="e">
        <f t="shared" ca="1" si="611"/>
        <v>#VALUE!</v>
      </c>
      <c r="DP231" s="69" t="e">
        <f t="shared" ca="1" si="611"/>
        <v>#VALUE!</v>
      </c>
      <c r="DQ231" s="69" t="e">
        <f t="shared" ca="1" si="611"/>
        <v>#VALUE!</v>
      </c>
      <c r="DR231" s="69" t="e">
        <f t="shared" ca="1" si="611"/>
        <v>#VALUE!</v>
      </c>
      <c r="DS231" s="69" t="e">
        <f t="shared" ca="1" si="611"/>
        <v>#VALUE!</v>
      </c>
      <c r="DT231" s="69" t="e">
        <f t="shared" ca="1" si="611"/>
        <v>#VALUE!</v>
      </c>
      <c r="DU231" s="69" t="e">
        <f t="shared" ca="1" si="611"/>
        <v>#VALUE!</v>
      </c>
      <c r="DV231" s="69" t="e">
        <f t="shared" ca="1" si="611"/>
        <v>#VALUE!</v>
      </c>
      <c r="DW231" s="69" t="e">
        <f t="shared" ca="1" si="611"/>
        <v>#VALUE!</v>
      </c>
      <c r="DX231" s="69" t="e">
        <f t="shared" ca="1" si="611"/>
        <v>#VALUE!</v>
      </c>
      <c r="DY231" s="69" t="e">
        <f t="shared" ca="1" si="611"/>
        <v>#VALUE!</v>
      </c>
      <c r="DZ231" s="69" t="e">
        <f t="shared" ca="1" si="611"/>
        <v>#VALUE!</v>
      </c>
      <c r="EA231" s="69" t="e">
        <f t="shared" ca="1" si="611"/>
        <v>#VALUE!</v>
      </c>
      <c r="EB231" s="69" t="e">
        <f t="shared" ca="1" si="611"/>
        <v>#VALUE!</v>
      </c>
      <c r="EC231" s="69" t="e">
        <f t="shared" ca="1" si="611"/>
        <v>#VALUE!</v>
      </c>
      <c r="ED231" s="69" t="e">
        <f t="shared" ca="1" si="611"/>
        <v>#VALUE!</v>
      </c>
      <c r="EE231" s="69" t="e">
        <f t="shared" ca="1" si="611"/>
        <v>#VALUE!</v>
      </c>
      <c r="EF231" s="69" t="e">
        <f t="shared" ca="1" si="611"/>
        <v>#VALUE!</v>
      </c>
      <c r="EG231" s="69" t="e">
        <f t="shared" ca="1" si="611"/>
        <v>#VALUE!</v>
      </c>
      <c r="EH231" s="69" t="e">
        <f t="shared" ca="1" si="611"/>
        <v>#VALUE!</v>
      </c>
      <c r="EI231" s="69" t="e">
        <f t="shared" ca="1" si="611"/>
        <v>#VALUE!</v>
      </c>
      <c r="EJ231" s="69" t="e">
        <f t="shared" ca="1" si="611"/>
        <v>#VALUE!</v>
      </c>
      <c r="EK231" s="69" t="e">
        <f t="shared" ca="1" si="611"/>
        <v>#VALUE!</v>
      </c>
    </row>
    <row r="232" spans="1:141" outlineLevel="1" x14ac:dyDescent="0.25">
      <c r="A232" s="90"/>
      <c r="B232" s="90"/>
      <c r="C232" s="90"/>
      <c r="D232" s="90"/>
      <c r="E232" t="s">
        <v>322</v>
      </c>
      <c r="F232" s="100"/>
      <c r="I232" s="101"/>
      <c r="J232" s="100"/>
      <c r="M232" s="101"/>
      <c r="N232" s="100"/>
      <c r="Q232" s="101"/>
      <c r="R232" s="100"/>
      <c r="U232" s="101"/>
      <c r="V232" s="100"/>
      <c r="Y232" s="101"/>
      <c r="Z232" s="100"/>
      <c r="AC232" s="101"/>
      <c r="AD232" s="100"/>
      <c r="AG232" s="101"/>
      <c r="AH232" s="100"/>
      <c r="AK232" s="101"/>
      <c r="AL232" s="100"/>
      <c r="AO232" s="101"/>
      <c r="AP232" s="113" t="e">
        <f ca="1">IF(AP$4="A",AP229,AP234)</f>
        <v>#N/A</v>
      </c>
      <c r="AQ232" s="69" t="e">
        <f t="shared" ref="AQ232:DB232" ca="1" si="612">IF(AQ$4="A",AQ229,AQ234)</f>
        <v>#N/A</v>
      </c>
      <c r="AR232" s="69" t="e">
        <f t="shared" ca="1" si="612"/>
        <v>#N/A</v>
      </c>
      <c r="AS232" s="114" t="e">
        <f t="shared" ca="1" si="612"/>
        <v>#N/A</v>
      </c>
      <c r="AT232" s="113" t="e">
        <f t="shared" ca="1" si="612"/>
        <v>#VALUE!</v>
      </c>
      <c r="AU232" s="69" t="e">
        <f t="shared" ca="1" si="612"/>
        <v>#VALUE!</v>
      </c>
      <c r="AV232" s="69" t="e">
        <f t="shared" ca="1" si="612"/>
        <v>#VALUE!</v>
      </c>
      <c r="AW232" s="114" t="e">
        <f t="shared" ca="1" si="612"/>
        <v>#VALUE!</v>
      </c>
      <c r="AX232" s="113" t="e">
        <f t="shared" ca="1" si="612"/>
        <v>#VALUE!</v>
      </c>
      <c r="AY232" s="69" t="e">
        <f t="shared" ca="1" si="612"/>
        <v>#VALUE!</v>
      </c>
      <c r="AZ232" s="69" t="e">
        <f t="shared" ca="1" si="612"/>
        <v>#VALUE!</v>
      </c>
      <c r="BA232" s="114" t="e">
        <f t="shared" ca="1" si="612"/>
        <v>#VALUE!</v>
      </c>
      <c r="BB232" s="113" t="e">
        <f t="shared" ca="1" si="612"/>
        <v>#VALUE!</v>
      </c>
      <c r="BC232" s="69" t="e">
        <f t="shared" ca="1" si="612"/>
        <v>#VALUE!</v>
      </c>
      <c r="BD232" s="69" t="e">
        <f t="shared" ca="1" si="612"/>
        <v>#VALUE!</v>
      </c>
      <c r="BE232" s="114" t="e">
        <f t="shared" ca="1" si="612"/>
        <v>#VALUE!</v>
      </c>
      <c r="BF232" s="113" t="e">
        <f t="shared" ca="1" si="612"/>
        <v>#VALUE!</v>
      </c>
      <c r="BG232" s="69" t="e">
        <f t="shared" ca="1" si="612"/>
        <v>#VALUE!</v>
      </c>
      <c r="BH232" s="69" t="e">
        <f t="shared" ca="1" si="612"/>
        <v>#VALUE!</v>
      </c>
      <c r="BI232" s="114" t="e">
        <f t="shared" ca="1" si="612"/>
        <v>#VALUE!</v>
      </c>
      <c r="BJ232" s="113" t="e">
        <f t="shared" ca="1" si="612"/>
        <v>#VALUE!</v>
      </c>
      <c r="BK232" s="69" t="e">
        <f t="shared" ca="1" si="612"/>
        <v>#VALUE!</v>
      </c>
      <c r="BL232" s="69" t="e">
        <f t="shared" ca="1" si="612"/>
        <v>#VALUE!</v>
      </c>
      <c r="BM232" s="114" t="e">
        <f t="shared" ca="1" si="612"/>
        <v>#VALUE!</v>
      </c>
      <c r="BN232" s="113" t="e">
        <f t="shared" ca="1" si="612"/>
        <v>#VALUE!</v>
      </c>
      <c r="BO232" s="69" t="e">
        <f t="shared" ca="1" si="612"/>
        <v>#VALUE!</v>
      </c>
      <c r="BP232" s="69" t="e">
        <f t="shared" ca="1" si="612"/>
        <v>#VALUE!</v>
      </c>
      <c r="BQ232" s="114" t="e">
        <f t="shared" ca="1" si="612"/>
        <v>#VALUE!</v>
      </c>
      <c r="BR232" s="113" t="e">
        <f t="shared" ca="1" si="612"/>
        <v>#VALUE!</v>
      </c>
      <c r="BS232" s="69" t="e">
        <f t="shared" ca="1" si="612"/>
        <v>#VALUE!</v>
      </c>
      <c r="BT232" s="69" t="e">
        <f t="shared" ca="1" si="612"/>
        <v>#VALUE!</v>
      </c>
      <c r="BU232" s="114" t="e">
        <f t="shared" ca="1" si="612"/>
        <v>#VALUE!</v>
      </c>
      <c r="BV232" s="113" t="e">
        <f t="shared" ca="1" si="612"/>
        <v>#VALUE!</v>
      </c>
      <c r="BW232" s="69" t="e">
        <f t="shared" ca="1" si="612"/>
        <v>#VALUE!</v>
      </c>
      <c r="BX232" s="69" t="e">
        <f t="shared" ca="1" si="612"/>
        <v>#VALUE!</v>
      </c>
      <c r="BY232" s="114" t="e">
        <f t="shared" ca="1" si="612"/>
        <v>#VALUE!</v>
      </c>
      <c r="BZ232" s="113" t="e">
        <f t="shared" ca="1" si="612"/>
        <v>#VALUE!</v>
      </c>
      <c r="CA232" s="69" t="e">
        <f t="shared" ca="1" si="612"/>
        <v>#VALUE!</v>
      </c>
      <c r="CB232" s="69" t="e">
        <f t="shared" ca="1" si="612"/>
        <v>#VALUE!</v>
      </c>
      <c r="CC232" s="114" t="e">
        <f t="shared" ca="1" si="612"/>
        <v>#VALUE!</v>
      </c>
      <c r="CD232" s="113" t="e">
        <f t="shared" ca="1" si="612"/>
        <v>#VALUE!</v>
      </c>
      <c r="CE232" s="69" t="e">
        <f t="shared" ca="1" si="612"/>
        <v>#VALUE!</v>
      </c>
      <c r="CF232" s="69" t="e">
        <f t="shared" ca="1" si="612"/>
        <v>#VALUE!</v>
      </c>
      <c r="CG232" s="114" t="e">
        <f t="shared" ca="1" si="612"/>
        <v>#VALUE!</v>
      </c>
      <c r="CH232" s="113">
        <f t="shared" ca="1" si="612"/>
        <v>0</v>
      </c>
      <c r="CI232" s="69">
        <f t="shared" ca="1" si="612"/>
        <v>0</v>
      </c>
      <c r="CJ232" s="69">
        <f t="shared" ca="1" si="612"/>
        <v>0</v>
      </c>
      <c r="CK232" s="114">
        <f t="shared" ca="1" si="612"/>
        <v>0</v>
      </c>
      <c r="CL232" s="113">
        <f t="shared" ca="1" si="612"/>
        <v>0</v>
      </c>
      <c r="CM232" s="69">
        <f t="shared" ca="1" si="612"/>
        <v>0</v>
      </c>
      <c r="CN232" s="69">
        <f t="shared" ca="1" si="612"/>
        <v>0</v>
      </c>
      <c r="CO232" s="114">
        <f t="shared" ca="1" si="612"/>
        <v>0</v>
      </c>
      <c r="CP232" s="113">
        <f t="shared" ca="1" si="612"/>
        <v>0</v>
      </c>
      <c r="CQ232" s="69">
        <f t="shared" ca="1" si="612"/>
        <v>0</v>
      </c>
      <c r="CR232" s="69">
        <f t="shared" ca="1" si="612"/>
        <v>0</v>
      </c>
      <c r="CS232" s="114">
        <f t="shared" ca="1" si="612"/>
        <v>0</v>
      </c>
      <c r="CT232" s="113">
        <f t="shared" ca="1" si="612"/>
        <v>0</v>
      </c>
      <c r="CU232" s="69">
        <f t="shared" ca="1" si="612"/>
        <v>0</v>
      </c>
      <c r="CV232" s="69">
        <f t="shared" ca="1" si="612"/>
        <v>0</v>
      </c>
      <c r="CW232" s="114">
        <f t="shared" ca="1" si="612"/>
        <v>0</v>
      </c>
      <c r="CX232" s="113">
        <f t="shared" ca="1" si="612"/>
        <v>0</v>
      </c>
      <c r="CY232" s="69">
        <f t="shared" ca="1" si="612"/>
        <v>0</v>
      </c>
      <c r="CZ232" s="69">
        <f t="shared" ca="1" si="612"/>
        <v>0</v>
      </c>
      <c r="DA232" s="114">
        <f t="shared" ca="1" si="612"/>
        <v>0</v>
      </c>
      <c r="DB232" s="113">
        <f t="shared" ca="1" si="612"/>
        <v>0</v>
      </c>
      <c r="DC232" s="69">
        <f t="shared" ref="DC232:DI232" ca="1" si="613">IF(DC$4="A",DC229,DC234)</f>
        <v>0</v>
      </c>
      <c r="DD232" s="69">
        <f t="shared" ca="1" si="613"/>
        <v>0</v>
      </c>
      <c r="DE232" s="114">
        <f t="shared" ca="1" si="613"/>
        <v>0</v>
      </c>
      <c r="DF232" s="113">
        <f t="shared" ca="1" si="613"/>
        <v>0</v>
      </c>
      <c r="DG232" s="69">
        <f t="shared" ca="1" si="613"/>
        <v>0</v>
      </c>
      <c r="DH232" s="69">
        <f t="shared" ca="1" si="613"/>
        <v>0</v>
      </c>
      <c r="DI232" s="114">
        <f t="shared" ca="1" si="613"/>
        <v>0</v>
      </c>
      <c r="DT232" s="69"/>
      <c r="DU232" s="69"/>
      <c r="DV232" s="69"/>
      <c r="DW232" s="69"/>
      <c r="DX232" s="69"/>
      <c r="DY232" s="69"/>
      <c r="DZ232" s="69"/>
      <c r="EA232" s="69"/>
      <c r="EB232" s="69"/>
      <c r="EC232" s="69"/>
      <c r="ED232" s="69"/>
      <c r="EE232" s="69"/>
      <c r="EF232" s="69"/>
      <c r="EG232" s="69"/>
      <c r="EH232" s="69"/>
      <c r="EI232" s="69"/>
      <c r="EJ232" s="69"/>
      <c r="EK232" s="69"/>
    </row>
    <row r="233" spans="1:141" outlineLevel="1" x14ac:dyDescent="0.25">
      <c r="A233" s="90"/>
      <c r="B233" s="90"/>
      <c r="C233" s="90"/>
      <c r="D233" s="90"/>
      <c r="F233" s="100"/>
      <c r="I233" s="101"/>
      <c r="J233" s="100"/>
      <c r="M233" s="101"/>
      <c r="N233" s="100"/>
      <c r="Q233" s="101"/>
      <c r="R233" s="100"/>
      <c r="U233" s="101"/>
      <c r="V233" s="100"/>
      <c r="Y233" s="101"/>
      <c r="Z233" s="100"/>
      <c r="AC233" s="101"/>
      <c r="AD233" s="100"/>
      <c r="AG233" s="101"/>
      <c r="AH233" s="100"/>
      <c r="AK233" s="101"/>
      <c r="AL233" s="100"/>
      <c r="AO233" s="101"/>
      <c r="AP233" s="102"/>
      <c r="AQ233" s="103"/>
      <c r="AR233" s="103"/>
      <c r="AS233" s="104"/>
      <c r="AT233" s="102"/>
      <c r="AU233" s="103"/>
      <c r="AV233" s="103"/>
      <c r="AW233" s="104"/>
      <c r="AX233" s="102"/>
      <c r="AY233" s="103"/>
      <c r="AZ233" s="103"/>
      <c r="BA233" s="104"/>
      <c r="BB233" s="102"/>
      <c r="BC233" s="103"/>
      <c r="BD233" s="103"/>
      <c r="BE233" s="104"/>
      <c r="BF233" s="102"/>
      <c r="BG233" s="103"/>
      <c r="BH233" s="103"/>
      <c r="BI233" s="104"/>
      <c r="BJ233" s="102"/>
      <c r="BK233" s="103"/>
      <c r="BL233" s="103"/>
      <c r="BM233" s="104"/>
      <c r="BN233" s="102"/>
      <c r="BO233" s="103"/>
      <c r="BP233" s="103"/>
      <c r="BQ233" s="104"/>
      <c r="BR233" s="102"/>
      <c r="BS233" s="103"/>
      <c r="BT233" s="103"/>
      <c r="BU233" s="104"/>
      <c r="BV233" s="102"/>
      <c r="BW233" s="103"/>
      <c r="BX233" s="103"/>
      <c r="BY233" s="104"/>
      <c r="BZ233" s="102"/>
      <c r="CA233" s="103"/>
      <c r="CB233" s="103"/>
      <c r="CC233" s="104"/>
      <c r="CD233" s="102"/>
      <c r="CE233" s="103"/>
      <c r="CF233" s="103"/>
      <c r="CG233" s="104"/>
      <c r="CH233" s="102"/>
      <c r="CI233" s="103"/>
      <c r="CJ233" s="103"/>
      <c r="CK233" s="104"/>
      <c r="CL233" s="102"/>
      <c r="CM233" s="103"/>
      <c r="CN233" s="103"/>
      <c r="CO233" s="104"/>
      <c r="CP233" s="102"/>
      <c r="CQ233" s="103"/>
      <c r="CR233" s="103"/>
      <c r="CS233" s="104"/>
      <c r="CT233" s="102"/>
      <c r="CU233" s="103"/>
      <c r="CV233" s="103"/>
      <c r="CW233" s="104"/>
      <c r="CX233" s="102"/>
      <c r="CY233" s="103"/>
      <c r="CZ233" s="103"/>
      <c r="DA233" s="104"/>
      <c r="DB233" s="102"/>
      <c r="DC233" s="103"/>
      <c r="DD233" s="103"/>
      <c r="DE233" s="104"/>
      <c r="DF233" s="102"/>
      <c r="DG233" s="103"/>
      <c r="DH233" s="103"/>
      <c r="DI233" s="104"/>
    </row>
    <row r="234" spans="1:141" outlineLevel="1" x14ac:dyDescent="0.25">
      <c r="A234" s="90"/>
      <c r="B234" s="90"/>
      <c r="C234" s="90"/>
      <c r="D234" s="90"/>
      <c r="E234" s="36" t="str">
        <f>CONCATENATE(E232," selected driver: ",$J$8," (",$J$9,")")</f>
        <v>Value selected driver: Default (Annual)</v>
      </c>
      <c r="F234" s="100"/>
      <c r="I234" s="101"/>
      <c r="J234" s="100"/>
      <c r="M234" s="101"/>
      <c r="N234" s="100"/>
      <c r="Q234" s="101"/>
      <c r="R234" s="100"/>
      <c r="U234" s="101"/>
      <c r="V234" s="100"/>
      <c r="Y234" s="101"/>
      <c r="Z234" s="100"/>
      <c r="AC234" s="101"/>
      <c r="AD234" s="100"/>
      <c r="AG234" s="101"/>
      <c r="AH234" s="100"/>
      <c r="AK234" s="101"/>
      <c r="AL234" s="100"/>
      <c r="AO234" s="101"/>
      <c r="AP234" s="147" t="e" cm="1">
        <f t="array" ref="AP234">IF($I$9=1,AP236,INDEX($DT236:$EK236,,MATCH(CONCATENATE("FY ",RIGHT(AP$3,4)),$DT$3:$EK$3,0))/4)</f>
        <v>#N/A</v>
      </c>
      <c r="AQ234" s="148" t="e" cm="1">
        <f t="array" ref="AQ234">IF($I$9=1,AQ236,INDEX($DT236:$EK236,,MATCH(CONCATENATE("FY ",RIGHT(AQ$3,4)),$DT$3:$EK$3,0))/4)</f>
        <v>#N/A</v>
      </c>
      <c r="AR234" s="148" t="e" cm="1">
        <f t="array" ref="AR234">IF($I$9=1,AR236,INDEX($DT236:$EK236,,MATCH(CONCATENATE("FY ",RIGHT(AR$3,4)),$DT$3:$EK$3,0))/4)</f>
        <v>#N/A</v>
      </c>
      <c r="AS234" s="149" t="e" cm="1">
        <f t="array" ref="AS234">IF($I$9=1,AS236,INDEX($DT236:$EK236,,MATCH(CONCATENATE("FY ",RIGHT(AS$3,4)),$DT$3:$EK$3,0))/4)</f>
        <v>#N/A</v>
      </c>
      <c r="AT234" s="147" t="e" cm="1">
        <f t="array" ref="AT234">IF($I$9=1,AT236,INDEX($DT236:$EK236,,MATCH(CONCATENATE("FY ",RIGHT(AT$3,4)),$DT$3:$EK$3,0))/4)</f>
        <v>#N/A</v>
      </c>
      <c r="AU234" s="148" t="e" cm="1">
        <f t="array" ref="AU234">IF($I$9=1,AU236,INDEX($DT236:$EK236,,MATCH(CONCATENATE("FY ",RIGHT(AU$3,4)),$DT$3:$EK$3,0))/4)</f>
        <v>#N/A</v>
      </c>
      <c r="AV234" s="148" t="e" cm="1">
        <f t="array" ref="AV234">IF($I$9=1,AV236,INDEX($DT236:$EK236,,MATCH(CONCATENATE("FY ",RIGHT(AV$3,4)),$DT$3:$EK$3,0))/4)</f>
        <v>#N/A</v>
      </c>
      <c r="AW234" s="149" t="e" cm="1">
        <f t="array" ref="AW234">IF($I$9=1,AW236,INDEX($DT236:$EK236,,MATCH(CONCATENATE("FY ",RIGHT(AW$3,4)),$DT$3:$EK$3,0))/4)</f>
        <v>#N/A</v>
      </c>
      <c r="AX234" s="147" t="e" cm="1">
        <f t="array" ref="AX234">IF($I$9=1,AX236,INDEX($DT236:$EK236,,MATCH(CONCATENATE("FY ",RIGHT(AX$3,4)),$DT$3:$EK$3,0))/4)</f>
        <v>#N/A</v>
      </c>
      <c r="AY234" s="148" t="e" cm="1">
        <f t="array" ref="AY234">IF($I$9=1,AY236,INDEX($DT236:$EK236,,MATCH(CONCATENATE("FY ",RIGHT(AY$3,4)),$DT$3:$EK$3,0))/4)</f>
        <v>#N/A</v>
      </c>
      <c r="AZ234" s="148" t="e" cm="1">
        <f t="array" ref="AZ234">IF($I$9=1,AZ236,INDEX($DT236:$EK236,,MATCH(CONCATENATE("FY ",RIGHT(AZ$3,4)),$DT$3:$EK$3,0))/4)</f>
        <v>#N/A</v>
      </c>
      <c r="BA234" s="149" t="e" cm="1">
        <f t="array" ref="BA234">IF($I$9=1,BA236,INDEX($DT236:$EK236,,MATCH(CONCATENATE("FY ",RIGHT(BA$3,4)),$DT$3:$EK$3,0))/4)</f>
        <v>#N/A</v>
      </c>
      <c r="BB234" s="147" t="e" cm="1">
        <f t="array" ref="BB234">IF($I$9=1,BB236,INDEX($DT236:$EK236,,MATCH(CONCATENATE("FY ",RIGHT(BB$3,4)),$DT$3:$EK$3,0))/4)</f>
        <v>#N/A</v>
      </c>
      <c r="BC234" s="148" t="e" cm="1">
        <f t="array" ref="BC234">IF($I$9=1,BC236,INDEX($DT236:$EK236,,MATCH(CONCATENATE("FY ",RIGHT(BC$3,4)),$DT$3:$EK$3,0))/4)</f>
        <v>#N/A</v>
      </c>
      <c r="BD234" s="148" t="e" cm="1">
        <f t="array" ref="BD234">IF($I$9=1,BD236,INDEX($DT236:$EK236,,MATCH(CONCATENATE("FY ",RIGHT(BD$3,4)),$DT$3:$EK$3,0))/4)</f>
        <v>#N/A</v>
      </c>
      <c r="BE234" s="149" t="e" cm="1">
        <f t="array" ref="BE234">IF($I$9=1,BE236,INDEX($DT236:$EK236,,MATCH(CONCATENATE("FY ",RIGHT(BE$3,4)),$DT$3:$EK$3,0))/4)</f>
        <v>#N/A</v>
      </c>
      <c r="BF234" s="147" t="e" cm="1">
        <f t="array" ref="BF234">IF($I$9=1,BF236,INDEX($DT236:$EK236,,MATCH(CONCATENATE("FY ",RIGHT(BF$3,4)),$DT$3:$EK$3,0))/4)</f>
        <v>#N/A</v>
      </c>
      <c r="BG234" s="148" t="e" cm="1">
        <f t="array" ref="BG234">IF($I$9=1,BG236,INDEX($DT236:$EK236,,MATCH(CONCATENATE("FY ",RIGHT(BG$3,4)),$DT$3:$EK$3,0))/4)</f>
        <v>#N/A</v>
      </c>
      <c r="BH234" s="148" t="e" cm="1">
        <f t="array" ref="BH234">IF($I$9=1,BH236,INDEX($DT236:$EK236,,MATCH(CONCATENATE("FY ",RIGHT(BH$3,4)),$DT$3:$EK$3,0))/4)</f>
        <v>#N/A</v>
      </c>
      <c r="BI234" s="149" t="e" cm="1">
        <f t="array" ref="BI234">IF($I$9=1,BI236,INDEX($DT236:$EK236,,MATCH(CONCATENATE("FY ",RIGHT(BI$3,4)),$DT$3:$EK$3,0))/4)</f>
        <v>#N/A</v>
      </c>
      <c r="BJ234" s="147" t="e" cm="1">
        <f t="array" ref="BJ234">IF($I$9=1,BJ236,INDEX($DT236:$EK236,,MATCH(CONCATENATE("FY ",RIGHT(BJ$3,4)),$DT$3:$EK$3,0))/4)</f>
        <v>#N/A</v>
      </c>
      <c r="BK234" s="148" t="e" cm="1">
        <f t="array" ref="BK234">IF($I$9=1,BK236,INDEX($DT236:$EK236,,MATCH(CONCATENATE("FY ",RIGHT(BK$3,4)),$DT$3:$EK$3,0))/4)</f>
        <v>#N/A</v>
      </c>
      <c r="BL234" s="148" t="e" cm="1">
        <f t="array" ref="BL234">IF($I$9=1,BL236,INDEX($DT236:$EK236,,MATCH(CONCATENATE("FY ",RIGHT(BL$3,4)),$DT$3:$EK$3,0))/4)</f>
        <v>#N/A</v>
      </c>
      <c r="BM234" s="149" t="e" cm="1">
        <f t="array" ref="BM234">IF($I$9=1,BM236,INDEX($DT236:$EK236,,MATCH(CONCATENATE("FY ",RIGHT(BM$3,4)),$DT$3:$EK$3,0))/4)</f>
        <v>#N/A</v>
      </c>
      <c r="BN234" s="147" t="e" cm="1">
        <f t="array" ref="BN234">IF($I$9=1,BN236,INDEX($DT236:$EK236,,MATCH(CONCATENATE("FY ",RIGHT(BN$3,4)),$DT$3:$EK$3,0))/4)</f>
        <v>#N/A</v>
      </c>
      <c r="BO234" s="148" t="e" cm="1">
        <f t="array" ref="BO234">IF($I$9=1,BO236,INDEX($DT236:$EK236,,MATCH(CONCATENATE("FY ",RIGHT(BO$3,4)),$DT$3:$EK$3,0))/4)</f>
        <v>#N/A</v>
      </c>
      <c r="BP234" s="148" t="e" cm="1">
        <f t="array" ref="BP234">IF($I$9=1,BP236,INDEX($DT236:$EK236,,MATCH(CONCATENATE("FY ",RIGHT(BP$3,4)),$DT$3:$EK$3,0))/4)</f>
        <v>#N/A</v>
      </c>
      <c r="BQ234" s="149" t="e" cm="1">
        <f t="array" ref="BQ234">IF($I$9=1,BQ236,INDEX($DT236:$EK236,,MATCH(CONCATENATE("FY ",RIGHT(BQ$3,4)),$DT$3:$EK$3,0))/4)</f>
        <v>#N/A</v>
      </c>
      <c r="BR234" s="147" t="e" cm="1">
        <f t="array" ref="BR234">IF($I$9=1,BR236,INDEX($DT236:$EK236,,MATCH(CONCATENATE("FY ",RIGHT(BR$3,4)),$DT$3:$EK$3,0))/4)</f>
        <v>#N/A</v>
      </c>
      <c r="BS234" s="148" t="e" cm="1">
        <f t="array" ref="BS234">IF($I$9=1,BS236,INDEX($DT236:$EK236,,MATCH(CONCATENATE("FY ",RIGHT(BS$3,4)),$DT$3:$EK$3,0))/4)</f>
        <v>#N/A</v>
      </c>
      <c r="BT234" s="148" t="e" cm="1">
        <f t="array" ref="BT234">IF($I$9=1,BT236,INDEX($DT236:$EK236,,MATCH(CONCATENATE("FY ",RIGHT(BT$3,4)),$DT$3:$EK$3,0))/4)</f>
        <v>#N/A</v>
      </c>
      <c r="BU234" s="149" t="e" cm="1">
        <f t="array" ref="BU234">IF($I$9=1,BU236,INDEX($DT236:$EK236,,MATCH(CONCATENATE("FY ",RIGHT(BU$3,4)),$DT$3:$EK$3,0))/4)</f>
        <v>#N/A</v>
      </c>
      <c r="BV234" s="147" t="e" cm="1">
        <f t="array" ref="BV234">IF($I$9=1,BV236,INDEX($DT236:$EK236,,MATCH(CONCATENATE("FY ",RIGHT(BV$3,4)),$DT$3:$EK$3,0))/4)</f>
        <v>#N/A</v>
      </c>
      <c r="BW234" s="148" t="e" cm="1">
        <f t="array" ref="BW234">IF($I$9=1,BW236,INDEX($DT236:$EK236,,MATCH(CONCATENATE("FY ",RIGHT(BW$3,4)),$DT$3:$EK$3,0))/4)</f>
        <v>#N/A</v>
      </c>
      <c r="BX234" s="148" t="e" cm="1">
        <f t="array" ref="BX234">IF($I$9=1,BX236,INDEX($DT236:$EK236,,MATCH(CONCATENATE("FY ",RIGHT(BX$3,4)),$DT$3:$EK$3,0))/4)</f>
        <v>#N/A</v>
      </c>
      <c r="BY234" s="149" t="e" cm="1">
        <f t="array" ref="BY234">IF($I$9=1,BY236,INDEX($DT236:$EK236,,MATCH(CONCATENATE("FY ",RIGHT(BY$3,4)),$DT$3:$EK$3,0))/4)</f>
        <v>#N/A</v>
      </c>
      <c r="BZ234" s="147" t="e" cm="1">
        <f t="array" ref="BZ234">IF($I$9=1,BZ236,INDEX($DT236:$EK236,,MATCH(CONCATENATE("FY ",RIGHT(BZ$3,4)),$DT$3:$EK$3,0))/4)</f>
        <v>#N/A</v>
      </c>
      <c r="CA234" s="148" t="e" cm="1">
        <f t="array" ref="CA234">IF($I$9=1,CA236,INDEX($DT236:$EK236,,MATCH(CONCATENATE("FY ",RIGHT(CA$3,4)),$DT$3:$EK$3,0))/4)</f>
        <v>#N/A</v>
      </c>
      <c r="CB234" s="148" t="e" cm="1">
        <f t="array" ref="CB234">IF($I$9=1,CB236,INDEX($DT236:$EK236,,MATCH(CONCATENATE("FY ",RIGHT(CB$3,4)),$DT$3:$EK$3,0))/4)</f>
        <v>#N/A</v>
      </c>
      <c r="CC234" s="149" t="e" cm="1">
        <f t="array" ref="CC234">IF($I$9=1,CC236,INDEX($DT236:$EK236,,MATCH(CONCATENATE("FY ",RIGHT(CC$3,4)),$DT$3:$EK$3,0))/4)</f>
        <v>#N/A</v>
      </c>
      <c r="CD234" s="147" t="e" cm="1">
        <f t="array" ref="CD234">IF($I$9=1,CD236,INDEX($DT236:$EK236,,MATCH(CONCATENATE("FY ",RIGHT(CD$3,4)),$DT$3:$EK$3,0))/4)</f>
        <v>#N/A</v>
      </c>
      <c r="CE234" s="148" t="e" cm="1">
        <f t="array" ref="CE234">IF($I$9=1,CE236,INDEX($DT236:$EK236,,MATCH(CONCATENATE("FY ",RIGHT(CE$3,4)),$DT$3:$EK$3,0))/4)</f>
        <v>#N/A</v>
      </c>
      <c r="CF234" s="148" t="e" cm="1">
        <f t="array" ref="CF234">IF($I$9=1,CF236,INDEX($DT236:$EK236,,MATCH(CONCATENATE("FY ",RIGHT(CF$3,4)),$DT$3:$EK$3,0))/4)</f>
        <v>#N/A</v>
      </c>
      <c r="CG234" s="149" t="e" cm="1">
        <f t="array" ref="CG234">IF($I$9=1,CG236,INDEX($DT236:$EK236,,MATCH(CONCATENATE("FY ",RIGHT(CG$3,4)),$DT$3:$EK$3,0))/4)</f>
        <v>#N/A</v>
      </c>
      <c r="CH234" s="147" t="e" cm="1">
        <f t="array" ref="CH234">IF($I$9=1,CH236,INDEX($DT236:$EK236,,MATCH(CONCATENATE("FY ",RIGHT(CH$3,4)),$DT$3:$EK$3,0))/4)</f>
        <v>#N/A</v>
      </c>
      <c r="CI234" s="148" t="e" cm="1">
        <f t="array" ref="CI234">IF($I$9=1,CI236,INDEX($DT236:$EK236,,MATCH(CONCATENATE("FY ",RIGHT(CI$3,4)),$DT$3:$EK$3,0))/4)</f>
        <v>#N/A</v>
      </c>
      <c r="CJ234" s="148" t="e" cm="1">
        <f t="array" ref="CJ234">IF($I$9=1,CJ236,INDEX($DT236:$EK236,,MATCH(CONCATENATE("FY ",RIGHT(CJ$3,4)),$DT$3:$EK$3,0))/4)</f>
        <v>#N/A</v>
      </c>
      <c r="CK234" s="149" t="e" cm="1">
        <f t="array" ref="CK234">IF($I$9=1,CK236,INDEX($DT236:$EK236,,MATCH(CONCATENATE("FY ",RIGHT(CK$3,4)),$DT$3:$EK$3,0))/4)</f>
        <v>#N/A</v>
      </c>
      <c r="CL234" s="147" t="e" cm="1">
        <f t="array" ref="CL234">IF($I$9=1,CL236,INDEX($DT236:$EK236,,MATCH(CONCATENATE("FY ",RIGHT(CL$3,4)),$DT$3:$EK$3,0))/4)</f>
        <v>#N/A</v>
      </c>
      <c r="CM234" s="148" t="e" cm="1">
        <f t="array" ref="CM234">IF($I$9=1,CM236,INDEX($DT236:$EK236,,MATCH(CONCATENATE("FY ",RIGHT(CM$3,4)),$DT$3:$EK$3,0))/4)</f>
        <v>#N/A</v>
      </c>
      <c r="CN234" s="148" t="e" cm="1">
        <f t="array" ref="CN234">IF($I$9=1,CN236,INDEX($DT236:$EK236,,MATCH(CONCATENATE("FY ",RIGHT(CN$3,4)),$DT$3:$EK$3,0))/4)</f>
        <v>#N/A</v>
      </c>
      <c r="CO234" s="149" t="e" cm="1">
        <f t="array" ref="CO234">IF($I$9=1,CO236,INDEX($DT236:$EK236,,MATCH(CONCATENATE("FY ",RIGHT(CO$3,4)),$DT$3:$EK$3,0))/4)</f>
        <v>#N/A</v>
      </c>
      <c r="CP234" s="147" t="e" cm="1">
        <f t="array" ref="CP234">IF($I$9=1,CP236,INDEX($DT236:$EK236,,MATCH(CONCATENATE("FY ",RIGHT(CP$3,4)),$DT$3:$EK$3,0))/4)</f>
        <v>#N/A</v>
      </c>
      <c r="CQ234" s="148" t="e" cm="1">
        <f t="array" ref="CQ234">IF($I$9=1,CQ236,INDEX($DT236:$EK236,,MATCH(CONCATENATE("FY ",RIGHT(CQ$3,4)),$DT$3:$EK$3,0))/4)</f>
        <v>#N/A</v>
      </c>
      <c r="CR234" s="148" t="e" cm="1">
        <f t="array" ref="CR234">IF($I$9=1,CR236,INDEX($DT236:$EK236,,MATCH(CONCATENATE("FY ",RIGHT(CR$3,4)),$DT$3:$EK$3,0))/4)</f>
        <v>#N/A</v>
      </c>
      <c r="CS234" s="149" t="e" cm="1">
        <f t="array" ref="CS234">IF($I$9=1,CS236,INDEX($DT236:$EK236,,MATCH(CONCATENATE("FY ",RIGHT(CS$3,4)),$DT$3:$EK$3,0))/4)</f>
        <v>#N/A</v>
      </c>
      <c r="CT234" s="147" t="e" cm="1">
        <f t="array" ref="CT234">IF($I$9=1,CT236,INDEX($DT236:$EK236,,MATCH(CONCATENATE("FY ",RIGHT(CT$3,4)),$DT$3:$EK$3,0))/4)</f>
        <v>#N/A</v>
      </c>
      <c r="CU234" s="148" t="e" cm="1">
        <f t="array" ref="CU234">IF($I$9=1,CU236,INDEX($DT236:$EK236,,MATCH(CONCATENATE("FY ",RIGHT(CU$3,4)),$DT$3:$EK$3,0))/4)</f>
        <v>#N/A</v>
      </c>
      <c r="CV234" s="148" t="e" cm="1">
        <f t="array" ref="CV234">IF($I$9=1,CV236,INDEX($DT236:$EK236,,MATCH(CONCATENATE("FY ",RIGHT(CV$3,4)),$DT$3:$EK$3,0))/4)</f>
        <v>#N/A</v>
      </c>
      <c r="CW234" s="149" t="e" cm="1">
        <f t="array" ref="CW234">IF($I$9=1,CW236,INDEX($DT236:$EK236,,MATCH(CONCATENATE("FY ",RIGHT(CW$3,4)),$DT$3:$EK$3,0))/4)</f>
        <v>#N/A</v>
      </c>
      <c r="CX234" s="147" t="e" cm="1">
        <f t="array" ref="CX234">IF($I$9=1,CX236,INDEX($DT236:$EK236,,MATCH(CONCATENATE("FY ",RIGHT(CX$3,4)),$DT$3:$EK$3,0))/4)</f>
        <v>#N/A</v>
      </c>
      <c r="CY234" s="148" t="e" cm="1">
        <f t="array" ref="CY234">IF($I$9=1,CY236,INDEX($DT236:$EK236,,MATCH(CONCATENATE("FY ",RIGHT(CY$3,4)),$DT$3:$EK$3,0))/4)</f>
        <v>#N/A</v>
      </c>
      <c r="CZ234" s="148" t="e" cm="1">
        <f t="array" ref="CZ234">IF($I$9=1,CZ236,INDEX($DT236:$EK236,,MATCH(CONCATENATE("FY ",RIGHT(CZ$3,4)),$DT$3:$EK$3,0))/4)</f>
        <v>#N/A</v>
      </c>
      <c r="DA234" s="149" t="e" cm="1">
        <f t="array" ref="DA234">IF($I$9=1,DA236,INDEX($DT236:$EK236,,MATCH(CONCATENATE("FY ",RIGHT(DA$3,4)),$DT$3:$EK$3,0))/4)</f>
        <v>#N/A</v>
      </c>
      <c r="DB234" s="147" t="e" cm="1">
        <f t="array" ref="DB234">IF($I$9=1,DB236,INDEX($DT236:$EK236,,MATCH(CONCATENATE("FY ",RIGHT(DB$3,4)),$DT$3:$EK$3,0))/4)</f>
        <v>#N/A</v>
      </c>
      <c r="DC234" s="148" t="e" cm="1">
        <f t="array" ref="DC234">IF($I$9=1,DC236,INDEX($DT236:$EK236,,MATCH(CONCATENATE("FY ",RIGHT(DC$3,4)),$DT$3:$EK$3,0))/4)</f>
        <v>#N/A</v>
      </c>
      <c r="DD234" s="148" t="e" cm="1">
        <f t="array" ref="DD234">IF($I$9=1,DD236,INDEX($DT236:$EK236,,MATCH(CONCATENATE("FY ",RIGHT(DD$3,4)),$DT$3:$EK$3,0))/4)</f>
        <v>#N/A</v>
      </c>
      <c r="DE234" s="149" t="e" cm="1">
        <f t="array" ref="DE234">IF($I$9=1,DE236,INDEX($DT236:$EK236,,MATCH(CONCATENATE("FY ",RIGHT(DE$3,4)),$DT$3:$EK$3,0))/4)</f>
        <v>#N/A</v>
      </c>
      <c r="DF234" s="147" t="e" cm="1">
        <f t="array" ref="DF234">IF($I$9=1,DF236,INDEX($DT236:$EK236,,MATCH(CONCATENATE("FY ",RIGHT(DF$3,4)),$DT$3:$EK$3,0))/4)</f>
        <v>#N/A</v>
      </c>
      <c r="DG234" s="148" t="e" cm="1">
        <f t="array" ref="DG234">IF($I$9=1,DG236,INDEX($DT236:$EK236,,MATCH(CONCATENATE("FY ",RIGHT(DG$3,4)),$DT$3:$EK$3,0))/4)</f>
        <v>#N/A</v>
      </c>
      <c r="DH234" s="148" t="e" cm="1">
        <f t="array" ref="DH234">IF($I$9=1,DH236,INDEX($DT236:$EK236,,MATCH(CONCATENATE("FY ",RIGHT(DH$3,4)),$DT$3:$EK$3,0))/4)</f>
        <v>#N/A</v>
      </c>
      <c r="DI234" s="149" t="e" cm="1">
        <f t="array" ref="DI234">IF($I$9=1,DI236,INDEX($DT236:$EK236,,MATCH(CONCATENATE("FY ",RIGHT(DI$3,4)),$DT$3:$EK$3,0))/4)</f>
        <v>#N/A</v>
      </c>
    </row>
    <row r="235" spans="1:141" outlineLevel="1" x14ac:dyDescent="0.25">
      <c r="A235" s="90"/>
      <c r="B235" s="90"/>
      <c r="C235" s="90"/>
      <c r="D235" s="90"/>
      <c r="F235" s="100"/>
      <c r="I235" s="101"/>
      <c r="J235" s="100"/>
      <c r="M235" s="101"/>
      <c r="N235" s="100"/>
      <c r="Q235" s="101"/>
      <c r="R235" s="100"/>
      <c r="U235" s="101"/>
      <c r="V235" s="100"/>
      <c r="Y235" s="101"/>
      <c r="Z235" s="100"/>
      <c r="AC235" s="101"/>
      <c r="AD235" s="100"/>
      <c r="AG235" s="101"/>
      <c r="AH235" s="100"/>
      <c r="AK235" s="101"/>
      <c r="AL235" s="100"/>
      <c r="AO235" s="101"/>
      <c r="AP235" s="100"/>
      <c r="AS235" s="101"/>
      <c r="AT235" s="100"/>
      <c r="AW235" s="101"/>
      <c r="AX235" s="100"/>
      <c r="BA235" s="101"/>
      <c r="BB235" s="100"/>
      <c r="BE235" s="101"/>
      <c r="BF235" s="100"/>
      <c r="BI235" s="101"/>
      <c r="BJ235" s="100"/>
      <c r="BM235" s="101"/>
      <c r="BN235" s="100"/>
      <c r="BQ235" s="101"/>
      <c r="BR235" s="100"/>
      <c r="BU235" s="101"/>
      <c r="BV235" s="100"/>
      <c r="BY235" s="101"/>
      <c r="BZ235" s="100"/>
      <c r="CC235" s="101"/>
      <c r="CD235" s="100"/>
      <c r="CG235" s="101"/>
      <c r="CH235" s="100"/>
      <c r="CK235" s="101"/>
      <c r="CL235" s="100"/>
      <c r="CO235" s="101"/>
      <c r="CP235" s="100"/>
      <c r="CS235" s="101"/>
      <c r="CT235" s="100"/>
      <c r="CW235" s="101"/>
      <c r="CX235" s="100"/>
      <c r="DA235" s="101"/>
      <c r="DB235" s="100"/>
      <c r="DE235" s="101"/>
      <c r="DF235" s="100"/>
      <c r="DI235" s="101"/>
    </row>
    <row r="236" spans="1:141" outlineLevel="1" x14ac:dyDescent="0.25">
      <c r="A236" s="90"/>
      <c r="B236" s="90"/>
      <c r="C236" s="90"/>
      <c r="D236" s="90"/>
      <c r="E236" t="str">
        <f>CONCATENATE(E232," scenario: ",$J$8)</f>
        <v>Value scenario: Default</v>
      </c>
      <c r="F236" s="100"/>
      <c r="I236" s="101"/>
      <c r="J236" s="100"/>
      <c r="M236" s="101"/>
      <c r="N236" s="100"/>
      <c r="Q236" s="101"/>
      <c r="R236" s="100"/>
      <c r="U236" s="101"/>
      <c r="V236" s="100"/>
      <c r="Y236" s="101"/>
      <c r="Z236" s="100"/>
      <c r="AC236" s="101"/>
      <c r="AD236" s="100"/>
      <c r="AG236" s="101"/>
      <c r="AH236" s="100"/>
      <c r="AK236" s="101"/>
      <c r="AL236" s="100"/>
      <c r="AO236" s="101"/>
      <c r="AP236" s="113">
        <f>CHOOSE($I$8,AP237,AP238,AP239,AP240,AP241)</f>
        <v>0</v>
      </c>
      <c r="AQ236" s="69">
        <f t="shared" ref="AQ236:DB236" si="614">CHOOSE($I$8,AQ237,AQ238,AQ239,AQ240,AQ241)</f>
        <v>0</v>
      </c>
      <c r="AR236" s="69">
        <f t="shared" si="614"/>
        <v>0</v>
      </c>
      <c r="AS236" s="114">
        <f t="shared" si="614"/>
        <v>0</v>
      </c>
      <c r="AT236" s="113">
        <f t="shared" si="614"/>
        <v>0</v>
      </c>
      <c r="AU236" s="69">
        <f t="shared" si="614"/>
        <v>0</v>
      </c>
      <c r="AV236" s="69">
        <f t="shared" si="614"/>
        <v>0</v>
      </c>
      <c r="AW236" s="114">
        <f t="shared" si="614"/>
        <v>0</v>
      </c>
      <c r="AX236" s="113">
        <f t="shared" si="614"/>
        <v>0</v>
      </c>
      <c r="AY236" s="69">
        <f t="shared" si="614"/>
        <v>0</v>
      </c>
      <c r="AZ236" s="69">
        <f t="shared" si="614"/>
        <v>0</v>
      </c>
      <c r="BA236" s="114">
        <f t="shared" si="614"/>
        <v>0</v>
      </c>
      <c r="BB236" s="113">
        <f t="shared" si="614"/>
        <v>0</v>
      </c>
      <c r="BC236" s="69">
        <f t="shared" si="614"/>
        <v>0</v>
      </c>
      <c r="BD236" s="69">
        <f t="shared" si="614"/>
        <v>0</v>
      </c>
      <c r="BE236" s="114">
        <f t="shared" si="614"/>
        <v>0</v>
      </c>
      <c r="BF236" s="113">
        <f t="shared" si="614"/>
        <v>0</v>
      </c>
      <c r="BG236" s="69">
        <f t="shared" si="614"/>
        <v>0</v>
      </c>
      <c r="BH236" s="69">
        <f t="shared" si="614"/>
        <v>0</v>
      </c>
      <c r="BI236" s="114">
        <f t="shared" si="614"/>
        <v>0</v>
      </c>
      <c r="BJ236" s="113">
        <f t="shared" si="614"/>
        <v>0</v>
      </c>
      <c r="BK236" s="69">
        <f t="shared" si="614"/>
        <v>0</v>
      </c>
      <c r="BL236" s="69">
        <f t="shared" si="614"/>
        <v>0</v>
      </c>
      <c r="BM236" s="114">
        <f t="shared" si="614"/>
        <v>0</v>
      </c>
      <c r="BN236" s="113">
        <f t="shared" si="614"/>
        <v>0</v>
      </c>
      <c r="BO236" s="69">
        <f t="shared" si="614"/>
        <v>0</v>
      </c>
      <c r="BP236" s="69">
        <f t="shared" si="614"/>
        <v>0</v>
      </c>
      <c r="BQ236" s="114">
        <f t="shared" si="614"/>
        <v>0</v>
      </c>
      <c r="BR236" s="113">
        <f t="shared" si="614"/>
        <v>0</v>
      </c>
      <c r="BS236" s="69">
        <f t="shared" si="614"/>
        <v>0</v>
      </c>
      <c r="BT236" s="69">
        <f t="shared" si="614"/>
        <v>0</v>
      </c>
      <c r="BU236" s="114">
        <f t="shared" si="614"/>
        <v>0</v>
      </c>
      <c r="BV236" s="113">
        <f t="shared" si="614"/>
        <v>0</v>
      </c>
      <c r="BW236" s="69">
        <f t="shared" si="614"/>
        <v>0</v>
      </c>
      <c r="BX236" s="69">
        <f t="shared" si="614"/>
        <v>0</v>
      </c>
      <c r="BY236" s="114">
        <f t="shared" si="614"/>
        <v>0</v>
      </c>
      <c r="BZ236" s="113">
        <f t="shared" si="614"/>
        <v>0</v>
      </c>
      <c r="CA236" s="69">
        <f t="shared" si="614"/>
        <v>0</v>
      </c>
      <c r="CB236" s="69">
        <f t="shared" si="614"/>
        <v>0</v>
      </c>
      <c r="CC236" s="114">
        <f t="shared" si="614"/>
        <v>0</v>
      </c>
      <c r="CD236" s="113">
        <f t="shared" si="614"/>
        <v>0</v>
      </c>
      <c r="CE236" s="69">
        <f t="shared" si="614"/>
        <v>0</v>
      </c>
      <c r="CF236" s="69">
        <f t="shared" si="614"/>
        <v>0</v>
      </c>
      <c r="CG236" s="114">
        <f t="shared" si="614"/>
        <v>0</v>
      </c>
      <c r="CH236" s="113">
        <f t="shared" si="614"/>
        <v>0</v>
      </c>
      <c r="CI236" s="69">
        <f t="shared" si="614"/>
        <v>0</v>
      </c>
      <c r="CJ236" s="69">
        <f t="shared" si="614"/>
        <v>0</v>
      </c>
      <c r="CK236" s="114">
        <f t="shared" si="614"/>
        <v>0</v>
      </c>
      <c r="CL236" s="113">
        <f t="shared" si="614"/>
        <v>0</v>
      </c>
      <c r="CM236" s="69">
        <f t="shared" si="614"/>
        <v>0</v>
      </c>
      <c r="CN236" s="69">
        <f t="shared" si="614"/>
        <v>0</v>
      </c>
      <c r="CO236" s="114">
        <f t="shared" si="614"/>
        <v>0</v>
      </c>
      <c r="CP236" s="113">
        <f t="shared" si="614"/>
        <v>0</v>
      </c>
      <c r="CQ236" s="69">
        <f t="shared" si="614"/>
        <v>0</v>
      </c>
      <c r="CR236" s="69">
        <f t="shared" si="614"/>
        <v>0</v>
      </c>
      <c r="CS236" s="114">
        <f t="shared" si="614"/>
        <v>0</v>
      </c>
      <c r="CT236" s="113">
        <f t="shared" si="614"/>
        <v>0</v>
      </c>
      <c r="CU236" s="69">
        <f t="shared" si="614"/>
        <v>0</v>
      </c>
      <c r="CV236" s="69">
        <f t="shared" si="614"/>
        <v>0</v>
      </c>
      <c r="CW236" s="114">
        <f t="shared" si="614"/>
        <v>0</v>
      </c>
      <c r="CX236" s="113">
        <f t="shared" si="614"/>
        <v>0</v>
      </c>
      <c r="CY236" s="69">
        <f t="shared" si="614"/>
        <v>0</v>
      </c>
      <c r="CZ236" s="69">
        <f t="shared" si="614"/>
        <v>0</v>
      </c>
      <c r="DA236" s="114">
        <f t="shared" si="614"/>
        <v>0</v>
      </c>
      <c r="DB236" s="113">
        <f t="shared" si="614"/>
        <v>0</v>
      </c>
      <c r="DC236" s="69">
        <f t="shared" ref="DC236:DI236" si="615">CHOOSE($I$8,DC237,DC238,DC239,DC240,DC241)</f>
        <v>0</v>
      </c>
      <c r="DD236" s="69">
        <f t="shared" si="615"/>
        <v>0</v>
      </c>
      <c r="DE236" s="114">
        <f t="shared" si="615"/>
        <v>0</v>
      </c>
      <c r="DF236" s="113">
        <f t="shared" si="615"/>
        <v>0</v>
      </c>
      <c r="DG236" s="69">
        <f t="shared" si="615"/>
        <v>0</v>
      </c>
      <c r="DH236" s="69">
        <f t="shared" si="615"/>
        <v>0</v>
      </c>
      <c r="DI236" s="114">
        <f t="shared" si="615"/>
        <v>0</v>
      </c>
      <c r="DT236" s="69">
        <f t="shared" ref="DT236:EK236" si="616">CHOOSE($I$8,DT237,DT238,DT239,DT240,DT241)</f>
        <v>0</v>
      </c>
      <c r="DU236" s="69">
        <f t="shared" si="616"/>
        <v>0</v>
      </c>
      <c r="DV236" s="69">
        <f t="shared" si="616"/>
        <v>0</v>
      </c>
      <c r="DW236" s="69">
        <f t="shared" si="616"/>
        <v>0</v>
      </c>
      <c r="DX236" s="69">
        <f t="shared" si="616"/>
        <v>0</v>
      </c>
      <c r="DY236" s="69">
        <f t="shared" si="616"/>
        <v>0</v>
      </c>
      <c r="DZ236" s="69">
        <f t="shared" si="616"/>
        <v>0</v>
      </c>
      <c r="EA236" s="69">
        <f t="shared" si="616"/>
        <v>0</v>
      </c>
      <c r="EB236" s="69">
        <f t="shared" si="616"/>
        <v>0</v>
      </c>
      <c r="EC236" s="69">
        <f t="shared" si="616"/>
        <v>0</v>
      </c>
      <c r="ED236" s="69">
        <f t="shared" si="616"/>
        <v>0</v>
      </c>
      <c r="EE236" s="69">
        <f t="shared" si="616"/>
        <v>0</v>
      </c>
      <c r="EF236" s="69">
        <f t="shared" si="616"/>
        <v>0</v>
      </c>
      <c r="EG236" s="69">
        <f t="shared" si="616"/>
        <v>0</v>
      </c>
      <c r="EH236" s="69">
        <f t="shared" si="616"/>
        <v>0</v>
      </c>
      <c r="EI236" s="69">
        <f t="shared" si="616"/>
        <v>0</v>
      </c>
      <c r="EJ236" s="69">
        <f t="shared" si="616"/>
        <v>0</v>
      </c>
      <c r="EK236" s="69">
        <f t="shared" si="616"/>
        <v>0</v>
      </c>
    </row>
    <row r="237" spans="1:141" outlineLevel="1" x14ac:dyDescent="0.25">
      <c r="A237" s="90"/>
      <c r="B237" s="90"/>
      <c r="C237" s="90"/>
      <c r="D237" s="90"/>
      <c r="E237" t="str">
        <f>CONCATENATE("- ", $N$6,":")</f>
        <v>- Base:</v>
      </c>
      <c r="F237" s="100"/>
      <c r="I237" s="101"/>
      <c r="J237" s="100"/>
      <c r="M237" s="101"/>
      <c r="N237" s="100"/>
      <c r="Q237" s="101"/>
      <c r="R237" s="100"/>
      <c r="U237" s="101"/>
      <c r="V237" s="100"/>
      <c r="Y237" s="101"/>
      <c r="Z237" s="100"/>
      <c r="AC237" s="101"/>
      <c r="AD237" s="100"/>
      <c r="AG237" s="101"/>
      <c r="AH237" s="100"/>
      <c r="AK237" s="101"/>
      <c r="AL237" s="100"/>
      <c r="AO237" s="101"/>
      <c r="AP237" s="117">
        <v>0</v>
      </c>
      <c r="AQ237" s="118">
        <v>0</v>
      </c>
      <c r="AR237" s="118">
        <v>0</v>
      </c>
      <c r="AS237" s="119">
        <v>0</v>
      </c>
      <c r="AT237" s="117">
        <v>0</v>
      </c>
      <c r="AU237" s="118">
        <v>0</v>
      </c>
      <c r="AV237" s="118">
        <v>0</v>
      </c>
      <c r="AW237" s="119">
        <v>0</v>
      </c>
      <c r="AX237" s="117">
        <v>0</v>
      </c>
      <c r="AY237" s="118">
        <v>0</v>
      </c>
      <c r="AZ237" s="118">
        <v>0</v>
      </c>
      <c r="BA237" s="119">
        <v>0</v>
      </c>
      <c r="BB237" s="117">
        <v>0</v>
      </c>
      <c r="BC237" s="118">
        <v>0</v>
      </c>
      <c r="BD237" s="118">
        <v>0</v>
      </c>
      <c r="BE237" s="119">
        <v>0</v>
      </c>
      <c r="BF237" s="117">
        <v>0</v>
      </c>
      <c r="BG237" s="118">
        <v>0</v>
      </c>
      <c r="BH237" s="118">
        <v>0</v>
      </c>
      <c r="BI237" s="119">
        <v>0</v>
      </c>
      <c r="BJ237" s="117">
        <v>0</v>
      </c>
      <c r="BK237" s="118">
        <v>0</v>
      </c>
      <c r="BL237" s="118">
        <v>0</v>
      </c>
      <c r="BM237" s="119">
        <v>0</v>
      </c>
      <c r="BN237" s="117">
        <v>0</v>
      </c>
      <c r="BO237" s="118">
        <v>0</v>
      </c>
      <c r="BP237" s="118">
        <v>0</v>
      </c>
      <c r="BQ237" s="119">
        <v>0</v>
      </c>
      <c r="BR237" s="117">
        <v>0</v>
      </c>
      <c r="BS237" s="118">
        <v>0</v>
      </c>
      <c r="BT237" s="118">
        <v>0</v>
      </c>
      <c r="BU237" s="119">
        <v>0</v>
      </c>
      <c r="BV237" s="117">
        <v>0</v>
      </c>
      <c r="BW237" s="118">
        <v>0</v>
      </c>
      <c r="BX237" s="118">
        <v>0</v>
      </c>
      <c r="BY237" s="119">
        <v>0</v>
      </c>
      <c r="BZ237" s="117">
        <v>0</v>
      </c>
      <c r="CA237" s="118">
        <v>0</v>
      </c>
      <c r="CB237" s="118">
        <v>0</v>
      </c>
      <c r="CC237" s="119">
        <v>0</v>
      </c>
      <c r="CD237" s="117">
        <v>0</v>
      </c>
      <c r="CE237" s="118">
        <v>0</v>
      </c>
      <c r="CF237" s="118">
        <v>0</v>
      </c>
      <c r="CG237" s="119">
        <v>0</v>
      </c>
      <c r="CH237" s="117">
        <v>0</v>
      </c>
      <c r="CI237" s="118">
        <v>0</v>
      </c>
      <c r="CJ237" s="118">
        <v>0</v>
      </c>
      <c r="CK237" s="119">
        <v>0</v>
      </c>
      <c r="CL237" s="117">
        <v>0</v>
      </c>
      <c r="CM237" s="118">
        <v>0</v>
      </c>
      <c r="CN237" s="118">
        <v>0</v>
      </c>
      <c r="CO237" s="119">
        <v>0</v>
      </c>
      <c r="CP237" s="117">
        <v>0</v>
      </c>
      <c r="CQ237" s="118">
        <v>0</v>
      </c>
      <c r="CR237" s="118">
        <v>0</v>
      </c>
      <c r="CS237" s="119">
        <v>0</v>
      </c>
      <c r="CT237" s="117">
        <v>0</v>
      </c>
      <c r="CU237" s="118">
        <v>0</v>
      </c>
      <c r="CV237" s="118">
        <v>0</v>
      </c>
      <c r="CW237" s="119">
        <v>0</v>
      </c>
      <c r="CX237" s="117">
        <v>0</v>
      </c>
      <c r="CY237" s="118">
        <v>0</v>
      </c>
      <c r="CZ237" s="118">
        <v>0</v>
      </c>
      <c r="DA237" s="119">
        <v>0</v>
      </c>
      <c r="DB237" s="117">
        <v>0</v>
      </c>
      <c r="DC237" s="118">
        <v>0</v>
      </c>
      <c r="DD237" s="118">
        <v>0</v>
      </c>
      <c r="DE237" s="119">
        <v>0</v>
      </c>
      <c r="DF237" s="117">
        <v>0</v>
      </c>
      <c r="DG237" s="118">
        <v>0</v>
      </c>
      <c r="DH237" s="118">
        <v>0</v>
      </c>
      <c r="DI237" s="119">
        <v>0</v>
      </c>
      <c r="DT237" s="118">
        <v>0</v>
      </c>
      <c r="DU237" s="118">
        <v>0</v>
      </c>
      <c r="DV237" s="118">
        <v>0</v>
      </c>
      <c r="DW237" s="118">
        <v>0</v>
      </c>
      <c r="DX237" s="118">
        <v>0</v>
      </c>
      <c r="DY237" s="118">
        <v>0</v>
      </c>
      <c r="DZ237" s="118">
        <v>0</v>
      </c>
      <c r="EA237" s="118">
        <v>0</v>
      </c>
      <c r="EB237" s="118">
        <v>0</v>
      </c>
      <c r="EC237" s="118">
        <v>0</v>
      </c>
      <c r="ED237" s="118">
        <v>0</v>
      </c>
      <c r="EE237" s="118">
        <v>0</v>
      </c>
      <c r="EF237" s="118">
        <v>0</v>
      </c>
      <c r="EG237" s="118">
        <v>0</v>
      </c>
      <c r="EH237" s="118">
        <v>0</v>
      </c>
      <c r="EI237" s="118">
        <v>0</v>
      </c>
      <c r="EJ237" s="118">
        <v>0</v>
      </c>
      <c r="EK237" s="118">
        <v>0</v>
      </c>
    </row>
    <row r="238" spans="1:141" outlineLevel="1" x14ac:dyDescent="0.25">
      <c r="A238" s="90"/>
      <c r="B238" s="90"/>
      <c r="C238" s="90"/>
      <c r="D238" s="90"/>
      <c r="E238" t="str">
        <f>CONCATENATE("- ", $N$7,":")</f>
        <v>- Upside:</v>
      </c>
      <c r="F238" s="100"/>
      <c r="I238" s="101"/>
      <c r="J238" s="100"/>
      <c r="M238" s="101"/>
      <c r="N238" s="100"/>
      <c r="Q238" s="101"/>
      <c r="R238" s="100"/>
      <c r="U238" s="101"/>
      <c r="V238" s="100"/>
      <c r="Y238" s="101"/>
      <c r="Z238" s="100"/>
      <c r="AC238" s="101"/>
      <c r="AD238" s="100"/>
      <c r="AG238" s="101"/>
      <c r="AH238" s="100"/>
      <c r="AK238" s="101"/>
      <c r="AL238" s="100"/>
      <c r="AO238" s="101"/>
      <c r="AP238" s="117">
        <v>0</v>
      </c>
      <c r="AQ238" s="118">
        <v>0</v>
      </c>
      <c r="AR238" s="118">
        <v>0</v>
      </c>
      <c r="AS238" s="119">
        <v>0</v>
      </c>
      <c r="AT238" s="117">
        <v>0</v>
      </c>
      <c r="AU238" s="118">
        <v>0</v>
      </c>
      <c r="AV238" s="118">
        <v>0</v>
      </c>
      <c r="AW238" s="119">
        <v>0</v>
      </c>
      <c r="AX238" s="117">
        <v>0</v>
      </c>
      <c r="AY238" s="118">
        <v>0</v>
      </c>
      <c r="AZ238" s="118">
        <v>0</v>
      </c>
      <c r="BA238" s="119">
        <v>0</v>
      </c>
      <c r="BB238" s="117">
        <v>0</v>
      </c>
      <c r="BC238" s="118">
        <v>0</v>
      </c>
      <c r="BD238" s="118">
        <v>0</v>
      </c>
      <c r="BE238" s="119">
        <v>0</v>
      </c>
      <c r="BF238" s="117">
        <v>0</v>
      </c>
      <c r="BG238" s="118">
        <v>0</v>
      </c>
      <c r="BH238" s="118">
        <v>0</v>
      </c>
      <c r="BI238" s="119">
        <v>0</v>
      </c>
      <c r="BJ238" s="117">
        <v>0</v>
      </c>
      <c r="BK238" s="118">
        <v>0</v>
      </c>
      <c r="BL238" s="118">
        <v>0</v>
      </c>
      <c r="BM238" s="119">
        <v>0</v>
      </c>
      <c r="BN238" s="117">
        <v>0</v>
      </c>
      <c r="BO238" s="118">
        <v>0</v>
      </c>
      <c r="BP238" s="118">
        <v>0</v>
      </c>
      <c r="BQ238" s="119">
        <v>0</v>
      </c>
      <c r="BR238" s="117">
        <v>0</v>
      </c>
      <c r="BS238" s="118">
        <v>0</v>
      </c>
      <c r="BT238" s="118">
        <v>0</v>
      </c>
      <c r="BU238" s="119">
        <v>0</v>
      </c>
      <c r="BV238" s="117">
        <v>0</v>
      </c>
      <c r="BW238" s="118">
        <v>0</v>
      </c>
      <c r="BX238" s="118">
        <v>0</v>
      </c>
      <c r="BY238" s="119">
        <v>0</v>
      </c>
      <c r="BZ238" s="117">
        <v>0</v>
      </c>
      <c r="CA238" s="118">
        <v>0</v>
      </c>
      <c r="CB238" s="118">
        <v>0</v>
      </c>
      <c r="CC238" s="119">
        <v>0</v>
      </c>
      <c r="CD238" s="117">
        <v>0</v>
      </c>
      <c r="CE238" s="118">
        <v>0</v>
      </c>
      <c r="CF238" s="118">
        <v>0</v>
      </c>
      <c r="CG238" s="119">
        <v>0</v>
      </c>
      <c r="CH238" s="117">
        <v>0</v>
      </c>
      <c r="CI238" s="118">
        <v>0</v>
      </c>
      <c r="CJ238" s="118">
        <v>0</v>
      </c>
      <c r="CK238" s="119">
        <v>0</v>
      </c>
      <c r="CL238" s="117">
        <v>0</v>
      </c>
      <c r="CM238" s="118">
        <v>0</v>
      </c>
      <c r="CN238" s="118">
        <v>0</v>
      </c>
      <c r="CO238" s="119">
        <v>0</v>
      </c>
      <c r="CP238" s="117">
        <v>0</v>
      </c>
      <c r="CQ238" s="118">
        <v>0</v>
      </c>
      <c r="CR238" s="118">
        <v>0</v>
      </c>
      <c r="CS238" s="119">
        <v>0</v>
      </c>
      <c r="CT238" s="117">
        <v>0</v>
      </c>
      <c r="CU238" s="118">
        <v>0</v>
      </c>
      <c r="CV238" s="118">
        <v>0</v>
      </c>
      <c r="CW238" s="119">
        <v>0</v>
      </c>
      <c r="CX238" s="117">
        <v>0</v>
      </c>
      <c r="CY238" s="118">
        <v>0</v>
      </c>
      <c r="CZ238" s="118">
        <v>0</v>
      </c>
      <c r="DA238" s="119">
        <v>0</v>
      </c>
      <c r="DB238" s="117">
        <v>0</v>
      </c>
      <c r="DC238" s="118">
        <v>0</v>
      </c>
      <c r="DD238" s="118">
        <v>0</v>
      </c>
      <c r="DE238" s="119">
        <v>0</v>
      </c>
      <c r="DF238" s="117">
        <v>0</v>
      </c>
      <c r="DG238" s="118">
        <v>0</v>
      </c>
      <c r="DH238" s="118">
        <v>0</v>
      </c>
      <c r="DI238" s="119">
        <v>0</v>
      </c>
      <c r="DT238" s="118">
        <v>0</v>
      </c>
      <c r="DU238" s="118">
        <v>0</v>
      </c>
      <c r="DV238" s="118">
        <v>0</v>
      </c>
      <c r="DW238" s="118">
        <v>0</v>
      </c>
      <c r="DX238" s="118">
        <v>0</v>
      </c>
      <c r="DY238" s="118">
        <v>0</v>
      </c>
      <c r="DZ238" s="118">
        <v>0</v>
      </c>
      <c r="EA238" s="118">
        <v>0</v>
      </c>
      <c r="EB238" s="118">
        <v>0</v>
      </c>
      <c r="EC238" s="118">
        <v>0</v>
      </c>
      <c r="ED238" s="118">
        <v>0</v>
      </c>
      <c r="EE238" s="118">
        <v>0</v>
      </c>
      <c r="EF238" s="118">
        <v>0</v>
      </c>
      <c r="EG238" s="118">
        <v>0</v>
      </c>
      <c r="EH238" s="118">
        <v>0</v>
      </c>
      <c r="EI238" s="118">
        <v>0</v>
      </c>
      <c r="EJ238" s="118">
        <v>0</v>
      </c>
      <c r="EK238" s="118">
        <v>0</v>
      </c>
    </row>
    <row r="239" spans="1:141" outlineLevel="1" x14ac:dyDescent="0.25">
      <c r="A239" s="90"/>
      <c r="B239" s="90"/>
      <c r="C239" s="90"/>
      <c r="D239" s="90"/>
      <c r="E239" t="str">
        <f>CONCATENATE("- ", $N$8,":")</f>
        <v>- Downside:</v>
      </c>
      <c r="F239" s="100"/>
      <c r="I239" s="101"/>
      <c r="J239" s="100"/>
      <c r="M239" s="101"/>
      <c r="N239" s="100"/>
      <c r="Q239" s="101"/>
      <c r="R239" s="100"/>
      <c r="U239" s="101"/>
      <c r="V239" s="100"/>
      <c r="Y239" s="101"/>
      <c r="Z239" s="100"/>
      <c r="AC239" s="101"/>
      <c r="AD239" s="100"/>
      <c r="AG239" s="101"/>
      <c r="AH239" s="100"/>
      <c r="AK239" s="101"/>
      <c r="AL239" s="100"/>
      <c r="AO239" s="101"/>
      <c r="AP239" s="117">
        <v>0</v>
      </c>
      <c r="AQ239" s="118">
        <v>0</v>
      </c>
      <c r="AR239" s="118">
        <v>0</v>
      </c>
      <c r="AS239" s="119">
        <v>0</v>
      </c>
      <c r="AT239" s="117">
        <v>0</v>
      </c>
      <c r="AU239" s="118">
        <v>0</v>
      </c>
      <c r="AV239" s="118">
        <v>0</v>
      </c>
      <c r="AW239" s="119">
        <v>0</v>
      </c>
      <c r="AX239" s="117">
        <v>0</v>
      </c>
      <c r="AY239" s="118">
        <v>0</v>
      </c>
      <c r="AZ239" s="118">
        <v>0</v>
      </c>
      <c r="BA239" s="119">
        <v>0</v>
      </c>
      <c r="BB239" s="117">
        <v>0</v>
      </c>
      <c r="BC239" s="118">
        <v>0</v>
      </c>
      <c r="BD239" s="118">
        <v>0</v>
      </c>
      <c r="BE239" s="119">
        <v>0</v>
      </c>
      <c r="BF239" s="117">
        <v>0</v>
      </c>
      <c r="BG239" s="118">
        <v>0</v>
      </c>
      <c r="BH239" s="118">
        <v>0</v>
      </c>
      <c r="BI239" s="119">
        <v>0</v>
      </c>
      <c r="BJ239" s="117">
        <v>0</v>
      </c>
      <c r="BK239" s="118">
        <v>0</v>
      </c>
      <c r="BL239" s="118">
        <v>0</v>
      </c>
      <c r="BM239" s="119">
        <v>0</v>
      </c>
      <c r="BN239" s="117">
        <v>0</v>
      </c>
      <c r="BO239" s="118">
        <v>0</v>
      </c>
      <c r="BP239" s="118">
        <v>0</v>
      </c>
      <c r="BQ239" s="119">
        <v>0</v>
      </c>
      <c r="BR239" s="117">
        <v>0</v>
      </c>
      <c r="BS239" s="118">
        <v>0</v>
      </c>
      <c r="BT239" s="118">
        <v>0</v>
      </c>
      <c r="BU239" s="119">
        <v>0</v>
      </c>
      <c r="BV239" s="117">
        <v>0</v>
      </c>
      <c r="BW239" s="118">
        <v>0</v>
      </c>
      <c r="BX239" s="118">
        <v>0</v>
      </c>
      <c r="BY239" s="119">
        <v>0</v>
      </c>
      <c r="BZ239" s="117">
        <v>0</v>
      </c>
      <c r="CA239" s="118">
        <v>0</v>
      </c>
      <c r="CB239" s="118">
        <v>0</v>
      </c>
      <c r="CC239" s="119">
        <v>0</v>
      </c>
      <c r="CD239" s="117">
        <v>0</v>
      </c>
      <c r="CE239" s="118">
        <v>0</v>
      </c>
      <c r="CF239" s="118">
        <v>0</v>
      </c>
      <c r="CG239" s="119">
        <v>0</v>
      </c>
      <c r="CH239" s="117">
        <v>0</v>
      </c>
      <c r="CI239" s="118">
        <v>0</v>
      </c>
      <c r="CJ239" s="118">
        <v>0</v>
      </c>
      <c r="CK239" s="119">
        <v>0</v>
      </c>
      <c r="CL239" s="117">
        <v>0</v>
      </c>
      <c r="CM239" s="118">
        <v>0</v>
      </c>
      <c r="CN239" s="118">
        <v>0</v>
      </c>
      <c r="CO239" s="119">
        <v>0</v>
      </c>
      <c r="CP239" s="117">
        <v>0</v>
      </c>
      <c r="CQ239" s="118">
        <v>0</v>
      </c>
      <c r="CR239" s="118">
        <v>0</v>
      </c>
      <c r="CS239" s="119">
        <v>0</v>
      </c>
      <c r="CT239" s="117">
        <v>0</v>
      </c>
      <c r="CU239" s="118">
        <v>0</v>
      </c>
      <c r="CV239" s="118">
        <v>0</v>
      </c>
      <c r="CW239" s="119">
        <v>0</v>
      </c>
      <c r="CX239" s="117">
        <v>0</v>
      </c>
      <c r="CY239" s="118">
        <v>0</v>
      </c>
      <c r="CZ239" s="118">
        <v>0</v>
      </c>
      <c r="DA239" s="119">
        <v>0</v>
      </c>
      <c r="DB239" s="117">
        <v>0</v>
      </c>
      <c r="DC239" s="118">
        <v>0</v>
      </c>
      <c r="DD239" s="118">
        <v>0</v>
      </c>
      <c r="DE239" s="119">
        <v>0</v>
      </c>
      <c r="DF239" s="117">
        <v>0</v>
      </c>
      <c r="DG239" s="118">
        <v>0</v>
      </c>
      <c r="DH239" s="118">
        <v>0</v>
      </c>
      <c r="DI239" s="119">
        <v>0</v>
      </c>
      <c r="DT239" s="118">
        <v>0</v>
      </c>
      <c r="DU239" s="118">
        <v>0</v>
      </c>
      <c r="DV239" s="118">
        <v>0</v>
      </c>
      <c r="DW239" s="118">
        <v>0</v>
      </c>
      <c r="DX239" s="118">
        <v>0</v>
      </c>
      <c r="DY239" s="118">
        <v>0</v>
      </c>
      <c r="DZ239" s="118">
        <v>0</v>
      </c>
      <c r="EA239" s="118">
        <v>0</v>
      </c>
      <c r="EB239" s="118">
        <v>0</v>
      </c>
      <c r="EC239" s="118">
        <v>0</v>
      </c>
      <c r="ED239" s="118">
        <v>0</v>
      </c>
      <c r="EE239" s="118">
        <v>0</v>
      </c>
      <c r="EF239" s="118">
        <v>0</v>
      </c>
      <c r="EG239" s="118">
        <v>0</v>
      </c>
      <c r="EH239" s="118">
        <v>0</v>
      </c>
      <c r="EI239" s="118">
        <v>0</v>
      </c>
      <c r="EJ239" s="118">
        <v>0</v>
      </c>
      <c r="EK239" s="118">
        <v>0</v>
      </c>
    </row>
    <row r="240" spans="1:141" outlineLevel="1" x14ac:dyDescent="0.25">
      <c r="A240" s="90"/>
      <c r="B240" s="90"/>
      <c r="C240" s="90"/>
      <c r="D240" s="90"/>
      <c r="E240" t="str">
        <f>CONCATENATE("- ", $N$9,":")</f>
        <v>- Management:</v>
      </c>
      <c r="F240" s="100"/>
      <c r="I240" s="101"/>
      <c r="J240" s="100"/>
      <c r="M240" s="101"/>
      <c r="N240" s="100"/>
      <c r="Q240" s="101"/>
      <c r="R240" s="100"/>
      <c r="U240" s="101"/>
      <c r="V240" s="100"/>
      <c r="Y240" s="101"/>
      <c r="Z240" s="100"/>
      <c r="AC240" s="101"/>
      <c r="AD240" s="100"/>
      <c r="AG240" s="101"/>
      <c r="AH240" s="100"/>
      <c r="AK240" s="101"/>
      <c r="AL240" s="100"/>
      <c r="AO240" s="101"/>
      <c r="AP240" s="117">
        <v>0</v>
      </c>
      <c r="AQ240" s="118">
        <v>0</v>
      </c>
      <c r="AR240" s="118">
        <v>0</v>
      </c>
      <c r="AS240" s="119">
        <v>0</v>
      </c>
      <c r="AT240" s="117">
        <v>0</v>
      </c>
      <c r="AU240" s="118">
        <v>0</v>
      </c>
      <c r="AV240" s="118">
        <v>0</v>
      </c>
      <c r="AW240" s="119">
        <v>0</v>
      </c>
      <c r="AX240" s="117">
        <v>0</v>
      </c>
      <c r="AY240" s="118">
        <v>0</v>
      </c>
      <c r="AZ240" s="118">
        <v>0</v>
      </c>
      <c r="BA240" s="119">
        <v>0</v>
      </c>
      <c r="BB240" s="117">
        <v>0</v>
      </c>
      <c r="BC240" s="118">
        <v>0</v>
      </c>
      <c r="BD240" s="118">
        <v>0</v>
      </c>
      <c r="BE240" s="119">
        <v>0</v>
      </c>
      <c r="BF240" s="117">
        <v>0</v>
      </c>
      <c r="BG240" s="118">
        <v>0</v>
      </c>
      <c r="BH240" s="118">
        <v>0</v>
      </c>
      <c r="BI240" s="119">
        <v>0</v>
      </c>
      <c r="BJ240" s="117">
        <v>0</v>
      </c>
      <c r="BK240" s="118">
        <v>0</v>
      </c>
      <c r="BL240" s="118">
        <v>0</v>
      </c>
      <c r="BM240" s="119">
        <v>0</v>
      </c>
      <c r="BN240" s="117">
        <v>0</v>
      </c>
      <c r="BO240" s="118">
        <v>0</v>
      </c>
      <c r="BP240" s="118">
        <v>0</v>
      </c>
      <c r="BQ240" s="119">
        <v>0</v>
      </c>
      <c r="BR240" s="117">
        <v>0</v>
      </c>
      <c r="BS240" s="118">
        <v>0</v>
      </c>
      <c r="BT240" s="118">
        <v>0</v>
      </c>
      <c r="BU240" s="119">
        <v>0</v>
      </c>
      <c r="BV240" s="117">
        <v>0</v>
      </c>
      <c r="BW240" s="118">
        <v>0</v>
      </c>
      <c r="BX240" s="118">
        <v>0</v>
      </c>
      <c r="BY240" s="119">
        <v>0</v>
      </c>
      <c r="BZ240" s="117">
        <v>0</v>
      </c>
      <c r="CA240" s="118">
        <v>0</v>
      </c>
      <c r="CB240" s="118">
        <v>0</v>
      </c>
      <c r="CC240" s="119">
        <v>0</v>
      </c>
      <c r="CD240" s="117">
        <v>0</v>
      </c>
      <c r="CE240" s="118">
        <v>0</v>
      </c>
      <c r="CF240" s="118">
        <v>0</v>
      </c>
      <c r="CG240" s="119">
        <v>0</v>
      </c>
      <c r="CH240" s="117">
        <v>0</v>
      </c>
      <c r="CI240" s="118">
        <v>0</v>
      </c>
      <c r="CJ240" s="118">
        <v>0</v>
      </c>
      <c r="CK240" s="119">
        <v>0</v>
      </c>
      <c r="CL240" s="117">
        <v>0</v>
      </c>
      <c r="CM240" s="118">
        <v>0</v>
      </c>
      <c r="CN240" s="118">
        <v>0</v>
      </c>
      <c r="CO240" s="119">
        <v>0</v>
      </c>
      <c r="CP240" s="117">
        <v>0</v>
      </c>
      <c r="CQ240" s="118">
        <v>0</v>
      </c>
      <c r="CR240" s="118">
        <v>0</v>
      </c>
      <c r="CS240" s="119">
        <v>0</v>
      </c>
      <c r="CT240" s="117">
        <v>0</v>
      </c>
      <c r="CU240" s="118">
        <v>0</v>
      </c>
      <c r="CV240" s="118">
        <v>0</v>
      </c>
      <c r="CW240" s="119">
        <v>0</v>
      </c>
      <c r="CX240" s="117">
        <v>0</v>
      </c>
      <c r="CY240" s="118">
        <v>0</v>
      </c>
      <c r="CZ240" s="118">
        <v>0</v>
      </c>
      <c r="DA240" s="119">
        <v>0</v>
      </c>
      <c r="DB240" s="117">
        <v>0</v>
      </c>
      <c r="DC240" s="118">
        <v>0</v>
      </c>
      <c r="DD240" s="118">
        <v>0</v>
      </c>
      <c r="DE240" s="119">
        <v>0</v>
      </c>
      <c r="DF240" s="117">
        <v>0</v>
      </c>
      <c r="DG240" s="118">
        <v>0</v>
      </c>
      <c r="DH240" s="118">
        <v>0</v>
      </c>
      <c r="DI240" s="119">
        <v>0</v>
      </c>
      <c r="DT240" s="118">
        <v>0</v>
      </c>
      <c r="DU240" s="118">
        <v>0</v>
      </c>
      <c r="DV240" s="118">
        <v>0</v>
      </c>
      <c r="DW240" s="118">
        <v>0</v>
      </c>
      <c r="DX240" s="118">
        <v>0</v>
      </c>
      <c r="DY240" s="118">
        <v>0</v>
      </c>
      <c r="DZ240" s="118">
        <v>0</v>
      </c>
      <c r="EA240" s="118">
        <v>0</v>
      </c>
      <c r="EB240" s="118">
        <v>0</v>
      </c>
      <c r="EC240" s="118">
        <v>0</v>
      </c>
      <c r="ED240" s="118">
        <v>0</v>
      </c>
      <c r="EE240" s="118">
        <v>0</v>
      </c>
      <c r="EF240" s="118">
        <v>0</v>
      </c>
      <c r="EG240" s="118">
        <v>0</v>
      </c>
      <c r="EH240" s="118">
        <v>0</v>
      </c>
      <c r="EI240" s="118">
        <v>0</v>
      </c>
      <c r="EJ240" s="118">
        <v>0</v>
      </c>
      <c r="EK240" s="118">
        <v>0</v>
      </c>
    </row>
    <row r="241" spans="1:141" outlineLevel="1" x14ac:dyDescent="0.25">
      <c r="A241" s="90"/>
      <c r="B241" s="90"/>
      <c r="C241" s="90"/>
      <c r="D241" s="90"/>
      <c r="E241" t="str">
        <f>CONCATENATE("- ", $N$10,":")</f>
        <v>- Default:</v>
      </c>
      <c r="F241" s="100"/>
      <c r="I241" s="101"/>
      <c r="J241" s="100"/>
      <c r="M241" s="101"/>
      <c r="N241" s="100"/>
      <c r="Q241" s="101"/>
      <c r="R241" s="100"/>
      <c r="U241" s="101"/>
      <c r="V241" s="100"/>
      <c r="Y241" s="101"/>
      <c r="Z241" s="100"/>
      <c r="AC241" s="101"/>
      <c r="AD241" s="100"/>
      <c r="AG241" s="101"/>
      <c r="AH241" s="100"/>
      <c r="AK241" s="101"/>
      <c r="AL241" s="100"/>
      <c r="AO241" s="101"/>
      <c r="AP241" s="117">
        <v>0</v>
      </c>
      <c r="AQ241" s="118">
        <v>0</v>
      </c>
      <c r="AR241" s="118">
        <v>0</v>
      </c>
      <c r="AS241" s="119">
        <v>0</v>
      </c>
      <c r="AT241" s="117">
        <v>0</v>
      </c>
      <c r="AU241" s="118">
        <v>0</v>
      </c>
      <c r="AV241" s="118">
        <v>0</v>
      </c>
      <c r="AW241" s="119">
        <v>0</v>
      </c>
      <c r="AX241" s="117">
        <v>0</v>
      </c>
      <c r="AY241" s="118">
        <v>0</v>
      </c>
      <c r="AZ241" s="118">
        <v>0</v>
      </c>
      <c r="BA241" s="119">
        <v>0</v>
      </c>
      <c r="BB241" s="117">
        <v>0</v>
      </c>
      <c r="BC241" s="118">
        <v>0</v>
      </c>
      <c r="BD241" s="118">
        <v>0</v>
      </c>
      <c r="BE241" s="119">
        <v>0</v>
      </c>
      <c r="BF241" s="117">
        <v>0</v>
      </c>
      <c r="BG241" s="118">
        <v>0</v>
      </c>
      <c r="BH241" s="118">
        <v>0</v>
      </c>
      <c r="BI241" s="119">
        <v>0</v>
      </c>
      <c r="BJ241" s="117">
        <v>0</v>
      </c>
      <c r="BK241" s="118">
        <v>0</v>
      </c>
      <c r="BL241" s="118">
        <v>0</v>
      </c>
      <c r="BM241" s="119">
        <v>0</v>
      </c>
      <c r="BN241" s="117">
        <v>0</v>
      </c>
      <c r="BO241" s="118">
        <v>0</v>
      </c>
      <c r="BP241" s="118">
        <v>0</v>
      </c>
      <c r="BQ241" s="119">
        <v>0</v>
      </c>
      <c r="BR241" s="117">
        <v>0</v>
      </c>
      <c r="BS241" s="118">
        <v>0</v>
      </c>
      <c r="BT241" s="118">
        <v>0</v>
      </c>
      <c r="BU241" s="119">
        <v>0</v>
      </c>
      <c r="BV241" s="117">
        <v>0</v>
      </c>
      <c r="BW241" s="118">
        <v>0</v>
      </c>
      <c r="BX241" s="118">
        <v>0</v>
      </c>
      <c r="BY241" s="119">
        <v>0</v>
      </c>
      <c r="BZ241" s="117">
        <v>0</v>
      </c>
      <c r="CA241" s="118">
        <v>0</v>
      </c>
      <c r="CB241" s="118">
        <v>0</v>
      </c>
      <c r="CC241" s="119">
        <v>0</v>
      </c>
      <c r="CD241" s="117">
        <v>0</v>
      </c>
      <c r="CE241" s="118">
        <v>0</v>
      </c>
      <c r="CF241" s="118">
        <v>0</v>
      </c>
      <c r="CG241" s="119">
        <v>0</v>
      </c>
      <c r="CH241" s="117">
        <v>0</v>
      </c>
      <c r="CI241" s="118">
        <v>0</v>
      </c>
      <c r="CJ241" s="118">
        <v>0</v>
      </c>
      <c r="CK241" s="119">
        <v>0</v>
      </c>
      <c r="CL241" s="117">
        <v>0</v>
      </c>
      <c r="CM241" s="118">
        <v>0</v>
      </c>
      <c r="CN241" s="118">
        <v>0</v>
      </c>
      <c r="CO241" s="119">
        <v>0</v>
      </c>
      <c r="CP241" s="117">
        <v>0</v>
      </c>
      <c r="CQ241" s="118">
        <v>0</v>
      </c>
      <c r="CR241" s="118">
        <v>0</v>
      </c>
      <c r="CS241" s="119">
        <v>0</v>
      </c>
      <c r="CT241" s="117">
        <v>0</v>
      </c>
      <c r="CU241" s="118">
        <v>0</v>
      </c>
      <c r="CV241" s="118">
        <v>0</v>
      </c>
      <c r="CW241" s="119">
        <v>0</v>
      </c>
      <c r="CX241" s="117">
        <v>0</v>
      </c>
      <c r="CY241" s="118">
        <v>0</v>
      </c>
      <c r="CZ241" s="118">
        <v>0</v>
      </c>
      <c r="DA241" s="119">
        <v>0</v>
      </c>
      <c r="DB241" s="117">
        <v>0</v>
      </c>
      <c r="DC241" s="118">
        <v>0</v>
      </c>
      <c r="DD241" s="118">
        <v>0</v>
      </c>
      <c r="DE241" s="119">
        <v>0</v>
      </c>
      <c r="DF241" s="117">
        <v>0</v>
      </c>
      <c r="DG241" s="118">
        <v>0</v>
      </c>
      <c r="DH241" s="118">
        <v>0</v>
      </c>
      <c r="DI241" s="119">
        <v>0</v>
      </c>
      <c r="DT241" s="118">
        <v>0</v>
      </c>
      <c r="DU241" s="118">
        <f>DT241</f>
        <v>0</v>
      </c>
      <c r="DV241" s="118">
        <f t="shared" ref="DV241" si="617">DU241</f>
        <v>0</v>
      </c>
      <c r="DW241" s="118">
        <f t="shared" ref="DW241" si="618">DV241</f>
        <v>0</v>
      </c>
      <c r="DX241" s="118">
        <f t="shared" ref="DX241" si="619">DW241</f>
        <v>0</v>
      </c>
      <c r="DY241" s="118">
        <f t="shared" ref="DY241" si="620">DX241</f>
        <v>0</v>
      </c>
      <c r="DZ241" s="118">
        <f t="shared" ref="DZ241" si="621">DY241</f>
        <v>0</v>
      </c>
      <c r="EA241" s="118">
        <f t="shared" ref="EA241" si="622">DZ241</f>
        <v>0</v>
      </c>
      <c r="EB241" s="118">
        <f t="shared" ref="EB241" si="623">EA241</f>
        <v>0</v>
      </c>
      <c r="EC241" s="118">
        <f t="shared" ref="EC241" si="624">EB241</f>
        <v>0</v>
      </c>
      <c r="ED241" s="118">
        <f t="shared" ref="ED241" si="625">EC241</f>
        <v>0</v>
      </c>
      <c r="EE241" s="118">
        <f t="shared" ref="EE241" si="626">ED241</f>
        <v>0</v>
      </c>
      <c r="EF241" s="118">
        <f t="shared" ref="EF241" si="627">EE241</f>
        <v>0</v>
      </c>
      <c r="EG241" s="118">
        <f t="shared" ref="EG241" si="628">EF241</f>
        <v>0</v>
      </c>
      <c r="EH241" s="118">
        <f t="shared" ref="EH241" si="629">EG241</f>
        <v>0</v>
      </c>
      <c r="EI241" s="118">
        <f t="shared" ref="EI241" si="630">EH241</f>
        <v>0</v>
      </c>
      <c r="EJ241" s="118">
        <f t="shared" ref="EJ241" si="631">EI241</f>
        <v>0</v>
      </c>
      <c r="EK241" s="118">
        <f t="shared" ref="EK241" si="632">EJ241</f>
        <v>0</v>
      </c>
    </row>
    <row r="242" spans="1:141" outlineLevel="1" x14ac:dyDescent="0.25">
      <c r="A242" s="129"/>
      <c r="B242" s="129"/>
      <c r="C242" s="129"/>
      <c r="D242" s="129"/>
      <c r="E242" s="122"/>
      <c r="F242" s="130"/>
      <c r="G242" s="122"/>
      <c r="H242" s="122"/>
      <c r="I242" s="122"/>
      <c r="J242" s="130"/>
      <c r="K242" s="122"/>
      <c r="L242" s="122"/>
      <c r="M242" s="122"/>
      <c r="N242" s="130"/>
      <c r="O242" s="122"/>
      <c r="P242" s="122"/>
      <c r="Q242" s="122"/>
      <c r="R242" s="130"/>
      <c r="S242" s="122"/>
      <c r="T242" s="122"/>
      <c r="U242" s="122"/>
      <c r="V242" s="130"/>
      <c r="W242" s="122"/>
      <c r="X242" s="122"/>
      <c r="Y242" s="122"/>
      <c r="Z242" s="130"/>
      <c r="AA242" s="122"/>
      <c r="AB242" s="122"/>
      <c r="AC242" s="122"/>
      <c r="AD242" s="130"/>
      <c r="AE242" s="122"/>
      <c r="AF242" s="122"/>
      <c r="AG242" s="122"/>
      <c r="AH242" s="130"/>
      <c r="AI242" s="122"/>
      <c r="AJ242" s="122"/>
      <c r="AK242" s="122"/>
      <c r="AL242" s="130"/>
      <c r="AM242" s="122"/>
      <c r="AN242" s="122"/>
      <c r="AO242" s="122"/>
      <c r="AP242" s="130"/>
      <c r="AQ242" s="122"/>
      <c r="AR242" s="122"/>
      <c r="AS242" s="122"/>
      <c r="AT242" s="130"/>
      <c r="AU242" s="122"/>
      <c r="AV242" s="122"/>
      <c r="AW242" s="122"/>
      <c r="AX242" s="130"/>
      <c r="AY242" s="122"/>
      <c r="AZ242" s="122"/>
      <c r="BA242" s="122"/>
      <c r="BB242" s="130"/>
      <c r="BC242" s="122"/>
      <c r="BD242" s="122"/>
      <c r="BE242" s="122"/>
      <c r="BF242" s="130"/>
      <c r="BG242" s="122"/>
      <c r="BH242" s="122"/>
      <c r="BI242" s="122"/>
      <c r="BJ242" s="130"/>
      <c r="BK242" s="122"/>
      <c r="BL242" s="122"/>
      <c r="BM242" s="122"/>
      <c r="BN242" s="130"/>
      <c r="BO242" s="122"/>
      <c r="BP242" s="122"/>
      <c r="BQ242" s="122"/>
      <c r="BR242" s="130"/>
      <c r="BS242" s="122"/>
      <c r="BT242" s="122"/>
      <c r="BU242" s="122"/>
      <c r="BV242" s="130"/>
      <c r="BW242" s="122"/>
      <c r="BX242" s="122"/>
      <c r="BY242" s="122"/>
      <c r="BZ242" s="130"/>
      <c r="CA242" s="122"/>
      <c r="CB242" s="122"/>
      <c r="CC242" s="122"/>
      <c r="CD242" s="130"/>
      <c r="CE242" s="122"/>
      <c r="CF242" s="122"/>
      <c r="CG242" s="122"/>
      <c r="CH242" s="130"/>
      <c r="CI242" s="122"/>
      <c r="CJ242" s="122"/>
      <c r="CK242" s="122"/>
      <c r="CL242" s="130"/>
      <c r="CM242" s="122"/>
      <c r="CN242" s="122"/>
      <c r="CO242" s="122"/>
      <c r="CP242" s="130"/>
      <c r="CQ242" s="122"/>
      <c r="CR242" s="122"/>
      <c r="CS242" s="122"/>
      <c r="CT242" s="130"/>
      <c r="CU242" s="122"/>
      <c r="CV242" s="122"/>
      <c r="CW242" s="122"/>
      <c r="CX242" s="130"/>
      <c r="CY242" s="122"/>
      <c r="CZ242" s="122"/>
      <c r="DA242" s="122"/>
      <c r="DB242" s="130"/>
      <c r="DC242" s="122"/>
      <c r="DD242" s="122"/>
      <c r="DE242" s="122"/>
      <c r="DF242" s="130"/>
      <c r="DG242" s="122"/>
      <c r="DH242" s="122"/>
      <c r="DI242" s="131"/>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2"/>
      <c r="EI242" s="122"/>
      <c r="EJ242" s="122"/>
      <c r="EK242" s="122"/>
    </row>
    <row r="243" spans="1:141" outlineLevel="1" x14ac:dyDescent="0.25">
      <c r="A243" s="90"/>
      <c r="B243" s="90"/>
      <c r="C243" s="90"/>
      <c r="D243" s="90"/>
      <c r="F243" s="100"/>
      <c r="I243" s="101"/>
      <c r="J243" s="100"/>
      <c r="M243" s="101"/>
      <c r="N243" s="100"/>
      <c r="Q243" s="101"/>
      <c r="R243" s="100"/>
      <c r="U243" s="101"/>
      <c r="V243" s="100"/>
      <c r="Y243" s="101"/>
      <c r="Z243" s="100"/>
      <c r="AC243" s="101"/>
      <c r="AD243" s="100"/>
      <c r="AG243" s="101"/>
      <c r="AH243" s="100"/>
      <c r="AK243" s="101"/>
      <c r="AL243" s="100"/>
      <c r="AO243" s="101"/>
      <c r="AP243" s="100"/>
      <c r="AS243" s="101"/>
      <c r="AT243" s="100"/>
      <c r="AW243" s="101"/>
      <c r="AX243" s="100"/>
      <c r="BA243" s="101"/>
      <c r="BB243" s="100"/>
      <c r="BE243" s="101"/>
      <c r="BF243" s="100"/>
      <c r="BI243" s="101"/>
      <c r="BJ243" s="100"/>
      <c r="BM243" s="101"/>
      <c r="BN243" s="100"/>
      <c r="BQ243" s="101"/>
      <c r="BR243" s="100"/>
      <c r="BU243" s="101"/>
      <c r="BV243" s="100"/>
      <c r="BY243" s="101"/>
      <c r="BZ243" s="100"/>
      <c r="CC243" s="101"/>
      <c r="CD243" s="100"/>
      <c r="CG243" s="101"/>
      <c r="CH243" s="100"/>
      <c r="CK243" s="101"/>
      <c r="CL243" s="100"/>
      <c r="CO243" s="101"/>
      <c r="CP243" s="100"/>
      <c r="CS243" s="101"/>
      <c r="CT243" s="100"/>
      <c r="CW243" s="101"/>
      <c r="CX243" s="100"/>
      <c r="DA243" s="101"/>
      <c r="DB243" s="100"/>
      <c r="DE243" s="101"/>
      <c r="DF243" s="100"/>
      <c r="DI243" s="101"/>
    </row>
    <row r="244" spans="1:141" outlineLevel="1" x14ac:dyDescent="0.25">
      <c r="A244" s="90"/>
      <c r="B244" s="90"/>
      <c r="C244" s="111"/>
      <c r="D244" s="90"/>
      <c r="E244" s="132" t="s">
        <v>323</v>
      </c>
      <c r="F244" s="105" t="str">
        <f t="shared" ref="F244:BQ244" ca="1" si="633">IF(ISNUMBER(F249),F249+IF($I$7=1,F247,0),IF(ISNUMBER(F251),F251+IF($I$7=1,F247,0),""))</f>
        <v/>
      </c>
      <c r="G244" s="106" t="str">
        <f t="shared" ca="1" si="633"/>
        <v/>
      </c>
      <c r="H244" s="106" t="str">
        <f t="shared" ca="1" si="633"/>
        <v/>
      </c>
      <c r="I244" s="107" t="str">
        <f t="shared" ca="1" si="633"/>
        <v/>
      </c>
      <c r="J244" s="105" t="str">
        <f t="shared" ca="1" si="633"/>
        <v/>
      </c>
      <c r="K244" s="106" t="str">
        <f t="shared" ca="1" si="633"/>
        <v/>
      </c>
      <c r="L244" s="106" t="str">
        <f t="shared" ca="1" si="633"/>
        <v/>
      </c>
      <c r="M244" s="107" t="str">
        <f t="shared" ca="1" si="633"/>
        <v/>
      </c>
      <c r="N244" s="105" t="str">
        <f t="shared" ca="1" si="633"/>
        <v/>
      </c>
      <c r="O244" s="106" t="str">
        <f t="shared" ca="1" si="633"/>
        <v/>
      </c>
      <c r="P244" s="106" t="str">
        <f t="shared" ca="1" si="633"/>
        <v/>
      </c>
      <c r="Q244" s="107" t="str">
        <f t="shared" ca="1" si="633"/>
        <v/>
      </c>
      <c r="R244" s="105" t="str">
        <f t="shared" ca="1" si="633"/>
        <v/>
      </c>
      <c r="S244" s="106" t="str">
        <f t="shared" ca="1" si="633"/>
        <v/>
      </c>
      <c r="T244" s="106" t="str">
        <f t="shared" ca="1" si="633"/>
        <v/>
      </c>
      <c r="U244" s="107" t="str">
        <f t="shared" ca="1" si="633"/>
        <v/>
      </c>
      <c r="V244" s="105" t="str">
        <f t="shared" ca="1" si="633"/>
        <v/>
      </c>
      <c r="W244" s="106" t="str">
        <f t="shared" ca="1" si="633"/>
        <v/>
      </c>
      <c r="X244" s="106" t="str">
        <f t="shared" ca="1" si="633"/>
        <v/>
      </c>
      <c r="Y244" s="107" t="str">
        <f t="shared" ca="1" si="633"/>
        <v/>
      </c>
      <c r="Z244" s="105" t="str">
        <f t="shared" ca="1" si="633"/>
        <v/>
      </c>
      <c r="AA244" s="106" t="str">
        <f t="shared" ca="1" si="633"/>
        <v/>
      </c>
      <c r="AB244" s="106" t="str">
        <f t="shared" ca="1" si="633"/>
        <v/>
      </c>
      <c r="AC244" s="107" t="str">
        <f t="shared" ca="1" si="633"/>
        <v/>
      </c>
      <c r="AD244" s="105" t="str">
        <f t="shared" ca="1" si="633"/>
        <v/>
      </c>
      <c r="AE244" s="106" t="str">
        <f t="shared" ca="1" si="633"/>
        <v/>
      </c>
      <c r="AF244" s="106" t="str">
        <f t="shared" ca="1" si="633"/>
        <v/>
      </c>
      <c r="AG244" s="107" t="str">
        <f t="shared" ca="1" si="633"/>
        <v/>
      </c>
      <c r="AH244" s="105" t="str">
        <f t="shared" ca="1" si="633"/>
        <v/>
      </c>
      <c r="AI244" s="106" t="str">
        <f t="shared" ca="1" si="633"/>
        <v/>
      </c>
      <c r="AJ244" s="106" t="str">
        <f t="shared" ca="1" si="633"/>
        <v/>
      </c>
      <c r="AK244" s="107" t="str">
        <f t="shared" ca="1" si="633"/>
        <v/>
      </c>
      <c r="AL244" s="105" t="str">
        <f t="shared" ca="1" si="633"/>
        <v/>
      </c>
      <c r="AM244" s="106" t="str">
        <f t="shared" ca="1" si="633"/>
        <v/>
      </c>
      <c r="AN244" s="106" t="str">
        <f t="shared" ca="1" si="633"/>
        <v/>
      </c>
      <c r="AO244" s="107" t="str">
        <f t="shared" ca="1" si="633"/>
        <v/>
      </c>
      <c r="AP244" s="105" t="str">
        <f t="shared" ca="1" si="633"/>
        <v/>
      </c>
      <c r="AQ244" s="106" t="str">
        <f t="shared" ca="1" si="633"/>
        <v/>
      </c>
      <c r="AR244" s="106" t="str">
        <f t="shared" ca="1" si="633"/>
        <v/>
      </c>
      <c r="AS244" s="107" t="str">
        <f t="shared" ca="1" si="633"/>
        <v/>
      </c>
      <c r="AT244" s="105" t="str">
        <f t="shared" ca="1" si="633"/>
        <v/>
      </c>
      <c r="AU244" s="106" t="str">
        <f t="shared" ca="1" si="633"/>
        <v/>
      </c>
      <c r="AV244" s="106" t="str">
        <f t="shared" ca="1" si="633"/>
        <v/>
      </c>
      <c r="AW244" s="107" t="str">
        <f t="shared" ca="1" si="633"/>
        <v/>
      </c>
      <c r="AX244" s="105" t="str">
        <f t="shared" ca="1" si="633"/>
        <v/>
      </c>
      <c r="AY244" s="106" t="str">
        <f t="shared" ca="1" si="633"/>
        <v/>
      </c>
      <c r="AZ244" s="106" t="str">
        <f t="shared" ca="1" si="633"/>
        <v/>
      </c>
      <c r="BA244" s="107" t="str">
        <f t="shared" ca="1" si="633"/>
        <v/>
      </c>
      <c r="BB244" s="105" t="str">
        <f t="shared" ca="1" si="633"/>
        <v/>
      </c>
      <c r="BC244" s="106" t="str">
        <f t="shared" ca="1" si="633"/>
        <v/>
      </c>
      <c r="BD244" s="106" t="str">
        <f t="shared" ca="1" si="633"/>
        <v/>
      </c>
      <c r="BE244" s="107" t="str">
        <f t="shared" ca="1" si="633"/>
        <v/>
      </c>
      <c r="BF244" s="105" t="str">
        <f t="shared" ca="1" si="633"/>
        <v/>
      </c>
      <c r="BG244" s="106" t="str">
        <f t="shared" ca="1" si="633"/>
        <v/>
      </c>
      <c r="BH244" s="106" t="str">
        <f t="shared" ca="1" si="633"/>
        <v/>
      </c>
      <c r="BI244" s="107" t="str">
        <f t="shared" ca="1" si="633"/>
        <v/>
      </c>
      <c r="BJ244" s="105" t="str">
        <f t="shared" ca="1" si="633"/>
        <v/>
      </c>
      <c r="BK244" s="106" t="str">
        <f t="shared" ca="1" si="633"/>
        <v/>
      </c>
      <c r="BL244" s="106" t="str">
        <f t="shared" ca="1" si="633"/>
        <v/>
      </c>
      <c r="BM244" s="107" t="str">
        <f t="shared" ca="1" si="633"/>
        <v/>
      </c>
      <c r="BN244" s="105" t="str">
        <f t="shared" ca="1" si="633"/>
        <v/>
      </c>
      <c r="BO244" s="106" t="str">
        <f t="shared" ca="1" si="633"/>
        <v/>
      </c>
      <c r="BP244" s="106" t="str">
        <f t="shared" ca="1" si="633"/>
        <v/>
      </c>
      <c r="BQ244" s="107" t="str">
        <f t="shared" ca="1" si="633"/>
        <v/>
      </c>
      <c r="BR244" s="105" t="str">
        <f t="shared" ref="BR244:DI244" ca="1" si="634">IF(ISNUMBER(BR249),BR249+IF($I$7=1,BR247,0),IF(ISNUMBER(BR251),BR251+IF($I$7=1,BR247,0),""))</f>
        <v/>
      </c>
      <c r="BS244" s="106" t="str">
        <f t="shared" ca="1" si="634"/>
        <v/>
      </c>
      <c r="BT244" s="106" t="str">
        <f t="shared" ca="1" si="634"/>
        <v/>
      </c>
      <c r="BU244" s="107" t="str">
        <f t="shared" ca="1" si="634"/>
        <v/>
      </c>
      <c r="BV244" s="105" t="str">
        <f t="shared" ca="1" si="634"/>
        <v/>
      </c>
      <c r="BW244" s="106" t="str">
        <f t="shared" ca="1" si="634"/>
        <v/>
      </c>
      <c r="BX244" s="106" t="str">
        <f t="shared" ca="1" si="634"/>
        <v/>
      </c>
      <c r="BY244" s="107" t="str">
        <f t="shared" ca="1" si="634"/>
        <v/>
      </c>
      <c r="BZ244" s="105" t="str">
        <f t="shared" ca="1" si="634"/>
        <v/>
      </c>
      <c r="CA244" s="106" t="str">
        <f t="shared" ca="1" si="634"/>
        <v/>
      </c>
      <c r="CB244" s="106" t="str">
        <f t="shared" ca="1" si="634"/>
        <v/>
      </c>
      <c r="CC244" s="107" t="str">
        <f t="shared" ca="1" si="634"/>
        <v/>
      </c>
      <c r="CD244" s="105" t="str">
        <f t="shared" ca="1" si="634"/>
        <v/>
      </c>
      <c r="CE244" s="106" t="str">
        <f t="shared" ca="1" si="634"/>
        <v/>
      </c>
      <c r="CF244" s="106" t="str">
        <f t="shared" ca="1" si="634"/>
        <v/>
      </c>
      <c r="CG244" s="107" t="str">
        <f t="shared" ca="1" si="634"/>
        <v/>
      </c>
      <c r="CH244" s="105" t="str">
        <f t="shared" ca="1" si="634"/>
        <v/>
      </c>
      <c r="CI244" s="106" t="str">
        <f t="shared" ca="1" si="634"/>
        <v/>
      </c>
      <c r="CJ244" s="106" t="str">
        <f t="shared" ca="1" si="634"/>
        <v/>
      </c>
      <c r="CK244" s="107" t="str">
        <f t="shared" ca="1" si="634"/>
        <v/>
      </c>
      <c r="CL244" s="105" t="str">
        <f t="shared" ca="1" si="634"/>
        <v/>
      </c>
      <c r="CM244" s="106" t="str">
        <f t="shared" ca="1" si="634"/>
        <v/>
      </c>
      <c r="CN244" s="106" t="str">
        <f t="shared" ca="1" si="634"/>
        <v/>
      </c>
      <c r="CO244" s="107" t="str">
        <f t="shared" ca="1" si="634"/>
        <v/>
      </c>
      <c r="CP244" s="105" t="str">
        <f t="shared" ca="1" si="634"/>
        <v/>
      </c>
      <c r="CQ244" s="106" t="str">
        <f t="shared" ca="1" si="634"/>
        <v/>
      </c>
      <c r="CR244" s="106" t="str">
        <f t="shared" ca="1" si="634"/>
        <v/>
      </c>
      <c r="CS244" s="107" t="str">
        <f t="shared" ca="1" si="634"/>
        <v/>
      </c>
      <c r="CT244" s="105" t="str">
        <f t="shared" ca="1" si="634"/>
        <v/>
      </c>
      <c r="CU244" s="106" t="str">
        <f t="shared" ca="1" si="634"/>
        <v/>
      </c>
      <c r="CV244" s="106" t="str">
        <f t="shared" ca="1" si="634"/>
        <v/>
      </c>
      <c r="CW244" s="107" t="str">
        <f t="shared" ca="1" si="634"/>
        <v/>
      </c>
      <c r="CX244" s="105" t="str">
        <f t="shared" ca="1" si="634"/>
        <v/>
      </c>
      <c r="CY244" s="106" t="str">
        <f t="shared" ca="1" si="634"/>
        <v/>
      </c>
      <c r="CZ244" s="106" t="str">
        <f t="shared" ca="1" si="634"/>
        <v/>
      </c>
      <c r="DA244" s="107" t="str">
        <f t="shared" ca="1" si="634"/>
        <v/>
      </c>
      <c r="DB244" s="105" t="str">
        <f t="shared" ca="1" si="634"/>
        <v/>
      </c>
      <c r="DC244" s="106" t="str">
        <f t="shared" ca="1" si="634"/>
        <v/>
      </c>
      <c r="DD244" s="106" t="str">
        <f t="shared" ca="1" si="634"/>
        <v/>
      </c>
      <c r="DE244" s="107" t="str">
        <f t="shared" ca="1" si="634"/>
        <v/>
      </c>
      <c r="DF244" s="105" t="str">
        <f t="shared" ca="1" si="634"/>
        <v/>
      </c>
      <c r="DG244" s="106" t="str">
        <f t="shared" ca="1" si="634"/>
        <v/>
      </c>
      <c r="DH244" s="106" t="str">
        <f t="shared" ca="1" si="634"/>
        <v/>
      </c>
      <c r="DI244" s="107" t="str">
        <f t="shared" ca="1" si="634"/>
        <v/>
      </c>
      <c r="DK244" s="106">
        <f t="shared" ref="DK244:EK244" ca="1" si="635">SUM(OFFSET($E244,,MATCH(DK$3,$F$5:$DI$5,0),,4))</f>
        <v>0</v>
      </c>
      <c r="DL244" s="106" t="e">
        <f t="shared" ca="1" si="635"/>
        <v>#N/A</v>
      </c>
      <c r="DM244" s="106" t="e">
        <f t="shared" ca="1" si="635"/>
        <v>#VALUE!</v>
      </c>
      <c r="DN244" s="106" t="e">
        <f t="shared" ca="1" si="635"/>
        <v>#VALUE!</v>
      </c>
      <c r="DO244" s="106" t="e">
        <f t="shared" ca="1" si="635"/>
        <v>#VALUE!</v>
      </c>
      <c r="DP244" s="106" t="e">
        <f t="shared" ca="1" si="635"/>
        <v>#VALUE!</v>
      </c>
      <c r="DQ244" s="106" t="e">
        <f t="shared" ca="1" si="635"/>
        <v>#VALUE!</v>
      </c>
      <c r="DR244" s="106" t="e">
        <f t="shared" ca="1" si="635"/>
        <v>#VALUE!</v>
      </c>
      <c r="DS244" s="106" t="e">
        <f t="shared" ca="1" si="635"/>
        <v>#VALUE!</v>
      </c>
      <c r="DT244" s="106" t="e">
        <f t="shared" ca="1" si="635"/>
        <v>#VALUE!</v>
      </c>
      <c r="DU244" s="106" t="e">
        <f t="shared" ca="1" si="635"/>
        <v>#VALUE!</v>
      </c>
      <c r="DV244" s="106" t="e">
        <f t="shared" ca="1" si="635"/>
        <v>#VALUE!</v>
      </c>
      <c r="DW244" s="106" t="e">
        <f t="shared" ca="1" si="635"/>
        <v>#VALUE!</v>
      </c>
      <c r="DX244" s="106" t="e">
        <f t="shared" ca="1" si="635"/>
        <v>#VALUE!</v>
      </c>
      <c r="DY244" s="106" t="e">
        <f t="shared" ca="1" si="635"/>
        <v>#VALUE!</v>
      </c>
      <c r="DZ244" s="106" t="e">
        <f t="shared" ca="1" si="635"/>
        <v>#VALUE!</v>
      </c>
      <c r="EA244" s="106" t="e">
        <f t="shared" ca="1" si="635"/>
        <v>#VALUE!</v>
      </c>
      <c r="EB244" s="106" t="e">
        <f t="shared" ca="1" si="635"/>
        <v>#VALUE!</v>
      </c>
      <c r="EC244" s="106" t="e">
        <f t="shared" ca="1" si="635"/>
        <v>#VALUE!</v>
      </c>
      <c r="ED244" s="106" t="e">
        <f t="shared" ca="1" si="635"/>
        <v>#VALUE!</v>
      </c>
      <c r="EE244" s="106" t="e">
        <f t="shared" ca="1" si="635"/>
        <v>#VALUE!</v>
      </c>
      <c r="EF244" s="106" t="e">
        <f t="shared" ca="1" si="635"/>
        <v>#VALUE!</v>
      </c>
      <c r="EG244" s="106" t="e">
        <f t="shared" ca="1" si="635"/>
        <v>#VALUE!</v>
      </c>
      <c r="EH244" s="106" t="e">
        <f t="shared" ca="1" si="635"/>
        <v>#VALUE!</v>
      </c>
      <c r="EI244" s="106" t="e">
        <f t="shared" ca="1" si="635"/>
        <v>#VALUE!</v>
      </c>
      <c r="EJ244" s="106" t="e">
        <f t="shared" ca="1" si="635"/>
        <v>#VALUE!</v>
      </c>
      <c r="EK244" s="106" t="e">
        <f t="shared" ca="1" si="635"/>
        <v>#VALUE!</v>
      </c>
    </row>
    <row r="245" spans="1:141" outlineLevel="1" x14ac:dyDescent="0.25">
      <c r="A245" s="90"/>
      <c r="B245" s="90"/>
      <c r="C245" s="90"/>
      <c r="D245" s="90"/>
      <c r="E245" s="37" t="str">
        <f>E252</f>
        <v>% income before tax</v>
      </c>
      <c r="F245" s="108" t="str">
        <f ca="1">IF(ISERROR(F244/F$40),"",F244/F$40)</f>
        <v/>
      </c>
      <c r="G245" s="109" t="str">
        <f t="shared" ref="G245:BR245" ca="1" si="636">IF(ISERROR(G244/G$40),"",G244/G$40)</f>
        <v/>
      </c>
      <c r="H245" s="109" t="str">
        <f t="shared" ca="1" si="636"/>
        <v/>
      </c>
      <c r="I245" s="110" t="str">
        <f t="shared" ca="1" si="636"/>
        <v/>
      </c>
      <c r="J245" s="108" t="str">
        <f t="shared" ca="1" si="636"/>
        <v/>
      </c>
      <c r="K245" s="109" t="str">
        <f t="shared" ca="1" si="636"/>
        <v/>
      </c>
      <c r="L245" s="109" t="str">
        <f t="shared" ca="1" si="636"/>
        <v/>
      </c>
      <c r="M245" s="110" t="str">
        <f t="shared" ca="1" si="636"/>
        <v/>
      </c>
      <c r="N245" s="108" t="str">
        <f t="shared" ca="1" si="636"/>
        <v/>
      </c>
      <c r="O245" s="109" t="str">
        <f t="shared" ca="1" si="636"/>
        <v/>
      </c>
      <c r="P245" s="109" t="str">
        <f t="shared" ca="1" si="636"/>
        <v/>
      </c>
      <c r="Q245" s="110" t="str">
        <f t="shared" ca="1" si="636"/>
        <v/>
      </c>
      <c r="R245" s="108" t="str">
        <f t="shared" ca="1" si="636"/>
        <v/>
      </c>
      <c r="S245" s="109" t="str">
        <f t="shared" ca="1" si="636"/>
        <v/>
      </c>
      <c r="T245" s="109" t="str">
        <f t="shared" ca="1" si="636"/>
        <v/>
      </c>
      <c r="U245" s="110" t="str">
        <f t="shared" ca="1" si="636"/>
        <v/>
      </c>
      <c r="V245" s="108" t="str">
        <f t="shared" ca="1" si="636"/>
        <v/>
      </c>
      <c r="W245" s="109" t="str">
        <f t="shared" ca="1" si="636"/>
        <v/>
      </c>
      <c r="X245" s="109" t="str">
        <f t="shared" ca="1" si="636"/>
        <v/>
      </c>
      <c r="Y245" s="110" t="str">
        <f t="shared" ca="1" si="636"/>
        <v/>
      </c>
      <c r="Z245" s="108" t="str">
        <f t="shared" ca="1" si="636"/>
        <v/>
      </c>
      <c r="AA245" s="109" t="str">
        <f t="shared" ca="1" si="636"/>
        <v/>
      </c>
      <c r="AB245" s="109" t="str">
        <f t="shared" ca="1" si="636"/>
        <v/>
      </c>
      <c r="AC245" s="110" t="str">
        <f t="shared" ca="1" si="636"/>
        <v/>
      </c>
      <c r="AD245" s="108" t="str">
        <f t="shared" ca="1" si="636"/>
        <v/>
      </c>
      <c r="AE245" s="109" t="str">
        <f t="shared" ca="1" si="636"/>
        <v/>
      </c>
      <c r="AF245" s="109" t="str">
        <f t="shared" ca="1" si="636"/>
        <v/>
      </c>
      <c r="AG245" s="110" t="str">
        <f t="shared" ca="1" si="636"/>
        <v/>
      </c>
      <c r="AH245" s="108" t="str">
        <f t="shared" ca="1" si="636"/>
        <v/>
      </c>
      <c r="AI245" s="109" t="str">
        <f t="shared" ca="1" si="636"/>
        <v/>
      </c>
      <c r="AJ245" s="109" t="str">
        <f t="shared" ca="1" si="636"/>
        <v/>
      </c>
      <c r="AK245" s="110" t="str">
        <f t="shared" ca="1" si="636"/>
        <v/>
      </c>
      <c r="AL245" s="108" t="str">
        <f t="shared" ca="1" si="636"/>
        <v/>
      </c>
      <c r="AM245" s="109" t="str">
        <f t="shared" ca="1" si="636"/>
        <v/>
      </c>
      <c r="AN245" s="109" t="str">
        <f t="shared" ca="1" si="636"/>
        <v/>
      </c>
      <c r="AO245" s="110" t="str">
        <f t="shared" ca="1" si="636"/>
        <v/>
      </c>
      <c r="AP245" s="108" t="str">
        <f t="shared" ca="1" si="636"/>
        <v/>
      </c>
      <c r="AQ245" s="109" t="str">
        <f t="shared" ca="1" si="636"/>
        <v/>
      </c>
      <c r="AR245" s="109" t="str">
        <f t="shared" ca="1" si="636"/>
        <v/>
      </c>
      <c r="AS245" s="110" t="str">
        <f t="shared" ca="1" si="636"/>
        <v/>
      </c>
      <c r="AT245" s="108" t="str">
        <f t="shared" ca="1" si="636"/>
        <v/>
      </c>
      <c r="AU245" s="109" t="str">
        <f t="shared" ca="1" si="636"/>
        <v/>
      </c>
      <c r="AV245" s="109" t="str">
        <f t="shared" ca="1" si="636"/>
        <v/>
      </c>
      <c r="AW245" s="110" t="str">
        <f t="shared" ca="1" si="636"/>
        <v/>
      </c>
      <c r="AX245" s="108" t="str">
        <f t="shared" ca="1" si="636"/>
        <v/>
      </c>
      <c r="AY245" s="109" t="str">
        <f t="shared" ca="1" si="636"/>
        <v/>
      </c>
      <c r="AZ245" s="109" t="str">
        <f t="shared" ca="1" si="636"/>
        <v/>
      </c>
      <c r="BA245" s="110" t="str">
        <f t="shared" ca="1" si="636"/>
        <v/>
      </c>
      <c r="BB245" s="108" t="str">
        <f t="shared" ca="1" si="636"/>
        <v/>
      </c>
      <c r="BC245" s="109" t="str">
        <f t="shared" ca="1" si="636"/>
        <v/>
      </c>
      <c r="BD245" s="109" t="str">
        <f t="shared" ca="1" si="636"/>
        <v/>
      </c>
      <c r="BE245" s="110" t="str">
        <f t="shared" ca="1" si="636"/>
        <v/>
      </c>
      <c r="BF245" s="108" t="str">
        <f t="shared" ca="1" si="636"/>
        <v/>
      </c>
      <c r="BG245" s="109" t="str">
        <f t="shared" ca="1" si="636"/>
        <v/>
      </c>
      <c r="BH245" s="109" t="str">
        <f t="shared" ca="1" si="636"/>
        <v/>
      </c>
      <c r="BI245" s="110" t="str">
        <f t="shared" ca="1" si="636"/>
        <v/>
      </c>
      <c r="BJ245" s="108" t="str">
        <f t="shared" ca="1" si="636"/>
        <v/>
      </c>
      <c r="BK245" s="109" t="str">
        <f t="shared" ca="1" si="636"/>
        <v/>
      </c>
      <c r="BL245" s="109" t="str">
        <f t="shared" ca="1" si="636"/>
        <v/>
      </c>
      <c r="BM245" s="110" t="str">
        <f t="shared" ca="1" si="636"/>
        <v/>
      </c>
      <c r="BN245" s="108" t="str">
        <f t="shared" ca="1" si="636"/>
        <v/>
      </c>
      <c r="BO245" s="109" t="str">
        <f t="shared" ca="1" si="636"/>
        <v/>
      </c>
      <c r="BP245" s="109" t="str">
        <f t="shared" ca="1" si="636"/>
        <v/>
      </c>
      <c r="BQ245" s="110" t="str">
        <f t="shared" ca="1" si="636"/>
        <v/>
      </c>
      <c r="BR245" s="108" t="str">
        <f t="shared" ca="1" si="636"/>
        <v/>
      </c>
      <c r="BS245" s="109" t="str">
        <f t="shared" ref="BS245:DK245" ca="1" si="637">IF(ISERROR(BS244/BS$40),"",BS244/BS$40)</f>
        <v/>
      </c>
      <c r="BT245" s="109" t="str">
        <f t="shared" ca="1" si="637"/>
        <v/>
      </c>
      <c r="BU245" s="110" t="str">
        <f t="shared" ca="1" si="637"/>
        <v/>
      </c>
      <c r="BV245" s="108" t="str">
        <f t="shared" ca="1" si="637"/>
        <v/>
      </c>
      <c r="BW245" s="109" t="str">
        <f t="shared" ca="1" si="637"/>
        <v/>
      </c>
      <c r="BX245" s="109" t="str">
        <f t="shared" ca="1" si="637"/>
        <v/>
      </c>
      <c r="BY245" s="110" t="str">
        <f t="shared" ca="1" si="637"/>
        <v/>
      </c>
      <c r="BZ245" s="108" t="str">
        <f t="shared" ca="1" si="637"/>
        <v/>
      </c>
      <c r="CA245" s="109" t="str">
        <f t="shared" ca="1" si="637"/>
        <v/>
      </c>
      <c r="CB245" s="109" t="str">
        <f t="shared" ca="1" si="637"/>
        <v/>
      </c>
      <c r="CC245" s="110" t="str">
        <f t="shared" ca="1" si="637"/>
        <v/>
      </c>
      <c r="CD245" s="108" t="str">
        <f t="shared" ca="1" si="637"/>
        <v/>
      </c>
      <c r="CE245" s="109" t="str">
        <f t="shared" ca="1" si="637"/>
        <v/>
      </c>
      <c r="CF245" s="109" t="str">
        <f t="shared" ca="1" si="637"/>
        <v/>
      </c>
      <c r="CG245" s="110" t="str">
        <f t="shared" ca="1" si="637"/>
        <v/>
      </c>
      <c r="CH245" s="108" t="str">
        <f t="shared" ca="1" si="637"/>
        <v/>
      </c>
      <c r="CI245" s="109" t="str">
        <f t="shared" ca="1" si="637"/>
        <v/>
      </c>
      <c r="CJ245" s="109" t="str">
        <f t="shared" ca="1" si="637"/>
        <v/>
      </c>
      <c r="CK245" s="110" t="str">
        <f t="shared" ca="1" si="637"/>
        <v/>
      </c>
      <c r="CL245" s="108" t="str">
        <f t="shared" ca="1" si="637"/>
        <v/>
      </c>
      <c r="CM245" s="109" t="str">
        <f t="shared" ca="1" si="637"/>
        <v/>
      </c>
      <c r="CN245" s="109" t="str">
        <f t="shared" ca="1" si="637"/>
        <v/>
      </c>
      <c r="CO245" s="110" t="str">
        <f t="shared" ca="1" si="637"/>
        <v/>
      </c>
      <c r="CP245" s="108" t="str">
        <f t="shared" ca="1" si="637"/>
        <v/>
      </c>
      <c r="CQ245" s="109" t="str">
        <f t="shared" ca="1" si="637"/>
        <v/>
      </c>
      <c r="CR245" s="109" t="str">
        <f t="shared" ca="1" si="637"/>
        <v/>
      </c>
      <c r="CS245" s="110" t="str">
        <f t="shared" ca="1" si="637"/>
        <v/>
      </c>
      <c r="CT245" s="108" t="str">
        <f t="shared" ca="1" si="637"/>
        <v/>
      </c>
      <c r="CU245" s="109" t="str">
        <f t="shared" ca="1" si="637"/>
        <v/>
      </c>
      <c r="CV245" s="109" t="str">
        <f t="shared" ca="1" si="637"/>
        <v/>
      </c>
      <c r="CW245" s="110" t="str">
        <f t="shared" ca="1" si="637"/>
        <v/>
      </c>
      <c r="CX245" s="108" t="str">
        <f t="shared" ca="1" si="637"/>
        <v/>
      </c>
      <c r="CY245" s="109" t="str">
        <f t="shared" ca="1" si="637"/>
        <v/>
      </c>
      <c r="CZ245" s="109" t="str">
        <f t="shared" ca="1" si="637"/>
        <v/>
      </c>
      <c r="DA245" s="110" t="str">
        <f t="shared" ca="1" si="637"/>
        <v/>
      </c>
      <c r="DB245" s="108" t="str">
        <f t="shared" ca="1" si="637"/>
        <v/>
      </c>
      <c r="DC245" s="109" t="str">
        <f t="shared" ca="1" si="637"/>
        <v/>
      </c>
      <c r="DD245" s="109" t="str">
        <f t="shared" ca="1" si="637"/>
        <v/>
      </c>
      <c r="DE245" s="110" t="str">
        <f t="shared" ca="1" si="637"/>
        <v/>
      </c>
      <c r="DF245" s="108" t="str">
        <f t="shared" ca="1" si="637"/>
        <v/>
      </c>
      <c r="DG245" s="109" t="str">
        <f t="shared" ca="1" si="637"/>
        <v/>
      </c>
      <c r="DH245" s="109" t="str">
        <f t="shared" ca="1" si="637"/>
        <v/>
      </c>
      <c r="DI245" s="110" t="str">
        <f t="shared" ca="1" si="637"/>
        <v/>
      </c>
      <c r="DK245" s="109" t="str">
        <f t="shared" ca="1" si="637"/>
        <v/>
      </c>
      <c r="DL245" s="109" t="str">
        <f t="shared" ref="DL245" ca="1" si="638">IF(ISERROR(DL244/DL$40),"",DL244/DL$40)</f>
        <v/>
      </c>
      <c r="DM245" s="109" t="str">
        <f t="shared" ref="DM245" ca="1" si="639">IF(ISERROR(DM244/DM$40),"",DM244/DM$40)</f>
        <v/>
      </c>
      <c r="DN245" s="109" t="str">
        <f t="shared" ref="DN245" ca="1" si="640">IF(ISERROR(DN244/DN$40),"",DN244/DN$40)</f>
        <v/>
      </c>
      <c r="DO245" s="109" t="str">
        <f t="shared" ref="DO245" ca="1" si="641">IF(ISERROR(DO244/DO$40),"",DO244/DO$40)</f>
        <v/>
      </c>
      <c r="DP245" s="109" t="str">
        <f t="shared" ref="DP245" ca="1" si="642">IF(ISERROR(DP244/DP$40),"",DP244/DP$40)</f>
        <v/>
      </c>
      <c r="DQ245" s="109" t="str">
        <f t="shared" ref="DQ245" ca="1" si="643">IF(ISERROR(DQ244/DQ$40),"",DQ244/DQ$40)</f>
        <v/>
      </c>
      <c r="DR245" s="109" t="str">
        <f t="shared" ref="DR245" ca="1" si="644">IF(ISERROR(DR244/DR$40),"",DR244/DR$40)</f>
        <v/>
      </c>
      <c r="DS245" s="109" t="str">
        <f t="shared" ref="DS245" ca="1" si="645">IF(ISERROR(DS244/DS$40),"",DS244/DS$40)</f>
        <v/>
      </c>
      <c r="DT245" s="109" t="str">
        <f t="shared" ref="DT245" ca="1" si="646">IF(ISERROR(DT244/DT$40),"",DT244/DT$40)</f>
        <v/>
      </c>
      <c r="DU245" s="109" t="str">
        <f t="shared" ref="DU245" ca="1" si="647">IF(ISERROR(DU244/DU$40),"",DU244/DU$40)</f>
        <v/>
      </c>
      <c r="DV245" s="109" t="str">
        <f t="shared" ref="DV245" ca="1" si="648">IF(ISERROR(DV244/DV$40),"",DV244/DV$40)</f>
        <v/>
      </c>
      <c r="DW245" s="109" t="str">
        <f t="shared" ref="DW245" ca="1" si="649">IF(ISERROR(DW244/DW$40),"",DW244/DW$40)</f>
        <v/>
      </c>
      <c r="DX245" s="109" t="str">
        <f t="shared" ref="DX245" ca="1" si="650">IF(ISERROR(DX244/DX$40),"",DX244/DX$40)</f>
        <v/>
      </c>
      <c r="DY245" s="109" t="str">
        <f t="shared" ref="DY245" ca="1" si="651">IF(ISERROR(DY244/DY$40),"",DY244/DY$40)</f>
        <v/>
      </c>
      <c r="DZ245" s="109" t="str">
        <f t="shared" ref="DZ245" ca="1" si="652">IF(ISERROR(DZ244/DZ$40),"",DZ244/DZ$40)</f>
        <v/>
      </c>
      <c r="EA245" s="109" t="str">
        <f t="shared" ref="EA245" ca="1" si="653">IF(ISERROR(EA244/EA$40),"",EA244/EA$40)</f>
        <v/>
      </c>
      <c r="EB245" s="109" t="str">
        <f t="shared" ref="EB245" ca="1" si="654">IF(ISERROR(EB244/EB$40),"",EB244/EB$40)</f>
        <v/>
      </c>
      <c r="EC245" s="109" t="str">
        <f t="shared" ref="EC245" ca="1" si="655">IF(ISERROR(EC244/EC$40),"",EC244/EC$40)</f>
        <v/>
      </c>
      <c r="ED245" s="109" t="str">
        <f t="shared" ref="ED245" ca="1" si="656">IF(ISERROR(ED244/ED$40),"",ED244/ED$40)</f>
        <v/>
      </c>
      <c r="EE245" s="109" t="str">
        <f t="shared" ref="EE245" ca="1" si="657">IF(ISERROR(EE244/EE$40),"",EE244/EE$40)</f>
        <v/>
      </c>
      <c r="EF245" s="109" t="str">
        <f t="shared" ref="EF245" ca="1" si="658">IF(ISERROR(EF244/EF$40),"",EF244/EF$40)</f>
        <v/>
      </c>
      <c r="EG245" s="109" t="str">
        <f t="shared" ref="EG245" ca="1" si="659">IF(ISERROR(EG244/EG$40),"",EG244/EG$40)</f>
        <v/>
      </c>
      <c r="EH245" s="109" t="str">
        <f t="shared" ref="EH245" ca="1" si="660">IF(ISERROR(EH244/EH$40),"",EH244/EH$40)</f>
        <v/>
      </c>
      <c r="EI245" s="109" t="str">
        <f t="shared" ref="EI245" ca="1" si="661">IF(ISERROR(EI244/EI$40),"",EI244/EI$40)</f>
        <v/>
      </c>
      <c r="EJ245" s="109" t="str">
        <f t="shared" ref="EJ245" ca="1" si="662">IF(ISERROR(EJ244/EJ$40),"",EJ244/EJ$40)</f>
        <v/>
      </c>
      <c r="EK245" s="109" t="str">
        <f t="shared" ref="EK245" ca="1" si="663">IF(ISERROR(EK244/EK$40),"",EK244/EK$40)</f>
        <v/>
      </c>
    </row>
    <row r="246" spans="1:141" outlineLevel="1" x14ac:dyDescent="0.25">
      <c r="A246" s="90"/>
      <c r="B246" s="90"/>
      <c r="C246" s="90"/>
      <c r="D246" s="90"/>
      <c r="F246" s="100"/>
      <c r="I246" s="101"/>
      <c r="J246" s="100"/>
      <c r="M246" s="101"/>
      <c r="N246" s="100"/>
      <c r="Q246" s="101"/>
      <c r="R246" s="100"/>
      <c r="U246" s="101"/>
      <c r="V246" s="100"/>
      <c r="Y246" s="101"/>
      <c r="Z246" s="100"/>
      <c r="AC246" s="101"/>
      <c r="AD246" s="100"/>
      <c r="AG246" s="101"/>
      <c r="AH246" s="100"/>
      <c r="AK246" s="101"/>
      <c r="AL246" s="100"/>
      <c r="AO246" s="101"/>
      <c r="AP246" s="100"/>
      <c r="AS246" s="101"/>
      <c r="AT246" s="100"/>
      <c r="AW246" s="101"/>
      <c r="AX246" s="100"/>
      <c r="BA246" s="101"/>
      <c r="BB246" s="100"/>
      <c r="BE246" s="101"/>
      <c r="BF246" s="100"/>
      <c r="BI246" s="101"/>
      <c r="BJ246" s="100"/>
      <c r="BM246" s="101"/>
      <c r="BN246" s="100"/>
      <c r="BQ246" s="101"/>
      <c r="BR246" s="100"/>
      <c r="BU246" s="101"/>
      <c r="BV246" s="100"/>
      <c r="BY246" s="101"/>
      <c r="BZ246" s="100"/>
      <c r="CC246" s="101"/>
      <c r="CD246" s="100"/>
      <c r="CG246" s="101"/>
      <c r="CH246" s="100"/>
      <c r="CK246" s="101"/>
      <c r="CL246" s="100"/>
      <c r="CO246" s="101"/>
      <c r="CP246" s="100"/>
      <c r="CS246" s="101"/>
      <c r="CT246" s="100"/>
      <c r="CW246" s="101"/>
      <c r="CX246" s="100"/>
      <c r="DA246" s="101"/>
      <c r="DB246" s="100"/>
      <c r="DE246" s="101"/>
      <c r="DF246" s="100"/>
      <c r="DI246" s="101"/>
    </row>
    <row r="247" spans="1:141" outlineLevel="1" x14ac:dyDescent="0.25">
      <c r="A247" s="90" t="str">
        <f>A249</f>
        <v>p&amp;l</v>
      </c>
      <c r="B247" s="90" t="str">
        <f t="shared" ref="B247:C247" si="664">B249</f>
        <v>incomeTaxExpense</v>
      </c>
      <c r="C247" s="90">
        <f t="shared" si="664"/>
        <v>9.9999999999999995E-7</v>
      </c>
      <c r="D247" s="90"/>
      <c r="E247" t="str">
        <f>CONCATENATE(E244," - adjustment")</f>
        <v>Income tax expense - adjustment</v>
      </c>
      <c r="F247" s="117">
        <v>0</v>
      </c>
      <c r="G247" s="118">
        <v>0</v>
      </c>
      <c r="H247" s="118">
        <v>0</v>
      </c>
      <c r="I247" s="119" cm="1">
        <f t="array" aca="1" ref="I247" ca="1">IF(ISNUMBER(INDEX(DataModel!$ET$4:$FT$109,MATCH(1,(DataModel!$EO$4:$EO$109=$A247)*(DataModel!$EP$4:$EP$109=$B247),0),MATCH(CONCATENATE("FY ",RIGHT(I$3,4)),DataModel!$ET$2:$FT$2,0))*$C247),INDEX(DataModel!$ET$4:$FT$109,MATCH(1,(DataModel!$EO$4:$EO$109=$A247)*(DataModel!$EP$4:$EP$109=$B247),0),MATCH(CONCATENATE("FY ",RIGHT(I$3,4)),DataModel!$ET$2:$FT$2,0))*$C247,0)</f>
        <v>0</v>
      </c>
      <c r="J247" s="117">
        <v>0</v>
      </c>
      <c r="K247" s="118">
        <v>0</v>
      </c>
      <c r="L247" s="118">
        <v>0</v>
      </c>
      <c r="M247" s="119" cm="1">
        <f t="array" ref="M247">IF(ISNUMBER(INDEX(DataModel!$ET$4:$FT$109,MATCH(1,(DataModel!$EO$4:$EO$109=$A247)*(DataModel!$EP$4:$EP$109=$B247),0),MATCH(CONCATENATE("FY ",RIGHT(M$3,4)),DataModel!$ET$2:$FT$2,0))*$C247),INDEX(DataModel!$ET$4:$FT$109,MATCH(1,(DataModel!$EO$4:$EO$109=$A247)*(DataModel!$EP$4:$EP$109=$B247),0),MATCH(CONCATENATE("FY ",RIGHT(M$3,4)),DataModel!$ET$2:$FT$2,0))*$C247,0)</f>
        <v>0</v>
      </c>
      <c r="N247" s="117">
        <v>0</v>
      </c>
      <c r="O247" s="118">
        <v>0</v>
      </c>
      <c r="P247" s="118">
        <v>0</v>
      </c>
      <c r="Q247" s="119" cm="1">
        <f t="array" ref="Q247">IF(ISNUMBER(INDEX(DataModel!$ET$4:$FT$109,MATCH(1,(DataModel!$EO$4:$EO$109=$A247)*(DataModel!$EP$4:$EP$109=$B247),0),MATCH(CONCATENATE("FY ",RIGHT(Q$3,4)),DataModel!$ET$2:$FT$2,0))*$C247),INDEX(DataModel!$ET$4:$FT$109,MATCH(1,(DataModel!$EO$4:$EO$109=$A247)*(DataModel!$EP$4:$EP$109=$B247),0),MATCH(CONCATENATE("FY ",RIGHT(Q$3,4)),DataModel!$ET$2:$FT$2,0))*$C247,0)</f>
        <v>0</v>
      </c>
      <c r="R247" s="117">
        <v>0</v>
      </c>
      <c r="S247" s="118">
        <v>0</v>
      </c>
      <c r="T247" s="118">
        <v>0</v>
      </c>
      <c r="U247" s="119" cm="1">
        <f t="array" ref="U247">IF(ISNUMBER(INDEX(DataModel!$ET$4:$FT$109,MATCH(1,(DataModel!$EO$4:$EO$109=$A247)*(DataModel!$EP$4:$EP$109=$B247),0),MATCH(CONCATENATE("FY ",RIGHT(U$3,4)),DataModel!$ET$2:$FT$2,0))*$C247),INDEX(DataModel!$ET$4:$FT$109,MATCH(1,(DataModel!$EO$4:$EO$109=$A247)*(DataModel!$EP$4:$EP$109=$B247),0),MATCH(CONCATENATE("FY ",RIGHT(U$3,4)),DataModel!$ET$2:$FT$2,0))*$C247,0)</f>
        <v>0</v>
      </c>
      <c r="V247" s="117">
        <v>0</v>
      </c>
      <c r="W247" s="118">
        <v>0</v>
      </c>
      <c r="X247" s="118">
        <v>0</v>
      </c>
      <c r="Y247" s="119" cm="1">
        <f t="array" ref="Y247">IF(ISNUMBER(INDEX(DataModel!$ET$4:$FT$109,MATCH(1,(DataModel!$EO$4:$EO$109=$A247)*(DataModel!$EP$4:$EP$109=$B247),0),MATCH(CONCATENATE("FY ",RIGHT(Y$3,4)),DataModel!$ET$2:$FT$2,0))*$C247),INDEX(DataModel!$ET$4:$FT$109,MATCH(1,(DataModel!$EO$4:$EO$109=$A247)*(DataModel!$EP$4:$EP$109=$B247),0),MATCH(CONCATENATE("FY ",RIGHT(Y$3,4)),DataModel!$ET$2:$FT$2,0))*$C247,0)</f>
        <v>0</v>
      </c>
      <c r="Z247" s="117">
        <v>0</v>
      </c>
      <c r="AA247" s="118">
        <v>0</v>
      </c>
      <c r="AB247" s="118">
        <v>0</v>
      </c>
      <c r="AC247" s="119" cm="1">
        <f t="array" ref="AC247">IF(ISNUMBER(INDEX(DataModel!$ET$4:$FT$109,MATCH(1,(DataModel!$EO$4:$EO$109=$A247)*(DataModel!$EP$4:$EP$109=$B247),0),MATCH(CONCATENATE("FY ",RIGHT(AC$3,4)),DataModel!$ET$2:$FT$2,0))*$C247),INDEX(DataModel!$ET$4:$FT$109,MATCH(1,(DataModel!$EO$4:$EO$109=$A247)*(DataModel!$EP$4:$EP$109=$B247),0),MATCH(CONCATENATE("FY ",RIGHT(AC$3,4)),DataModel!$ET$2:$FT$2,0))*$C247,0)</f>
        <v>0</v>
      </c>
      <c r="AD247" s="117">
        <v>0</v>
      </c>
      <c r="AE247" s="118">
        <v>0</v>
      </c>
      <c r="AF247" s="118">
        <v>0</v>
      </c>
      <c r="AG247" s="119" cm="1">
        <f t="array" ref="AG247">IF(ISNUMBER(INDEX(DataModel!$ET$4:$FT$109,MATCH(1,(DataModel!$EO$4:$EO$109=$A247)*(DataModel!$EP$4:$EP$109=$B247),0),MATCH(CONCATENATE("FY ",RIGHT(AG$3,4)),DataModel!$ET$2:$FT$2,0))*$C247),INDEX(DataModel!$ET$4:$FT$109,MATCH(1,(DataModel!$EO$4:$EO$109=$A247)*(DataModel!$EP$4:$EP$109=$B247),0),MATCH(CONCATENATE("FY ",RIGHT(AG$3,4)),DataModel!$ET$2:$FT$2,0))*$C247,0)</f>
        <v>0</v>
      </c>
      <c r="AH247" s="117">
        <v>0</v>
      </c>
      <c r="AI247" s="118">
        <v>0</v>
      </c>
      <c r="AJ247" s="118">
        <v>0</v>
      </c>
      <c r="AK247" s="119" cm="1">
        <f t="array" ref="AK247">IF(ISNUMBER(INDEX(DataModel!$ET$4:$FT$109,MATCH(1,(DataModel!$EO$4:$EO$109=$A247)*(DataModel!$EP$4:$EP$109=$B247),0),MATCH(CONCATENATE("FY ",RIGHT(AK$3,4)),DataModel!$ET$2:$FT$2,0))*$C247),INDEX(DataModel!$ET$4:$FT$109,MATCH(1,(DataModel!$EO$4:$EO$109=$A247)*(DataModel!$EP$4:$EP$109=$B247),0),MATCH(CONCATENATE("FY ",RIGHT(AK$3,4)),DataModel!$ET$2:$FT$2,0))*$C247,0)</f>
        <v>0</v>
      </c>
      <c r="AL247" s="117">
        <v>0</v>
      </c>
      <c r="AM247" s="118">
        <v>0</v>
      </c>
      <c r="AN247" s="118">
        <v>0</v>
      </c>
      <c r="AO247" s="119" cm="1">
        <f t="array" ref="AO247">IF(ISNUMBER(INDEX(DataModel!$ET$4:$FT$109,MATCH(1,(DataModel!$EO$4:$EO$109=$A247)*(DataModel!$EP$4:$EP$109=$B247),0),MATCH(CONCATENATE("FY ",RIGHT(AO$3,4)),DataModel!$ET$2:$FT$2,0))*$C247),INDEX(DataModel!$ET$4:$FT$109,MATCH(1,(DataModel!$EO$4:$EO$109=$A247)*(DataModel!$EP$4:$EP$109=$B247),0),MATCH(CONCATENATE("FY ",RIGHT(AO$3,4)),DataModel!$ET$2:$FT$2,0))*$C247,0)</f>
        <v>0</v>
      </c>
      <c r="AP247" s="117">
        <v>0</v>
      </c>
      <c r="AQ247" s="118">
        <v>0</v>
      </c>
      <c r="AR247" s="118">
        <v>0</v>
      </c>
      <c r="AS247" s="119" cm="1">
        <f t="array" ref="AS247">IF(ISNUMBER(INDEX(DataModel!$ET$4:$FT$109,MATCH(1,(DataModel!$EO$4:$EO$109=$A247)*(DataModel!$EP$4:$EP$109=$B247),0),MATCH(CONCATENATE("FY ",RIGHT(AS$3,4)),DataModel!$ET$2:$FT$2,0))*$C247),INDEX(DataModel!$ET$4:$FT$109,MATCH(1,(DataModel!$EO$4:$EO$109=$A247)*(DataModel!$EP$4:$EP$109=$B247),0),MATCH(CONCATENATE("FY ",RIGHT(AS$3,4)),DataModel!$ET$2:$FT$2,0))*$C247,0)</f>
        <v>0</v>
      </c>
      <c r="AT247" s="117">
        <v>0</v>
      </c>
      <c r="AU247" s="118">
        <v>0</v>
      </c>
      <c r="AV247" s="118">
        <v>0</v>
      </c>
      <c r="AW247" s="119" cm="1">
        <f t="array" ref="AW247">IF(ISNUMBER(INDEX(DataModel!$ET$4:$FT$109,MATCH(1,(DataModel!$EO$4:$EO$109=$A247)*(DataModel!$EP$4:$EP$109=$B247),0),MATCH(CONCATENATE("FY ",RIGHT(AW$3,4)),DataModel!$ET$2:$FT$2,0))*$C247),INDEX(DataModel!$ET$4:$FT$109,MATCH(1,(DataModel!$EO$4:$EO$109=$A247)*(DataModel!$EP$4:$EP$109=$B247),0),MATCH(CONCATENATE("FY ",RIGHT(AW$3,4)),DataModel!$ET$2:$FT$2,0))*$C247,0)</f>
        <v>0</v>
      </c>
      <c r="AX247" s="117">
        <v>0</v>
      </c>
      <c r="AY247" s="118">
        <v>0</v>
      </c>
      <c r="AZ247" s="118">
        <v>0</v>
      </c>
      <c r="BA247" s="119" cm="1">
        <f t="array" ref="BA247">IF(ISNUMBER(INDEX(DataModel!$ET$4:$FT$109,MATCH(1,(DataModel!$EO$4:$EO$109=$A247)*(DataModel!$EP$4:$EP$109=$B247),0),MATCH(CONCATENATE("FY ",RIGHT(BA$3,4)),DataModel!$ET$2:$FT$2,0))*$C247),INDEX(DataModel!$ET$4:$FT$109,MATCH(1,(DataModel!$EO$4:$EO$109=$A247)*(DataModel!$EP$4:$EP$109=$B247),0),MATCH(CONCATENATE("FY ",RIGHT(BA$3,4)),DataModel!$ET$2:$FT$2,0))*$C247,0)</f>
        <v>0</v>
      </c>
      <c r="BB247" s="117">
        <v>0</v>
      </c>
      <c r="BC247" s="118">
        <v>0</v>
      </c>
      <c r="BD247" s="118">
        <v>0</v>
      </c>
      <c r="BE247" s="119" cm="1">
        <f t="array" ref="BE247">IF(ISNUMBER(INDEX(DataModel!$ET$4:$FT$109,MATCH(1,(DataModel!$EO$4:$EO$109=$A247)*(DataModel!$EP$4:$EP$109=$B247),0),MATCH(CONCATENATE("FY ",RIGHT(BE$3,4)),DataModel!$ET$2:$FT$2,0))*$C247),INDEX(DataModel!$ET$4:$FT$109,MATCH(1,(DataModel!$EO$4:$EO$109=$A247)*(DataModel!$EP$4:$EP$109=$B247),0),MATCH(CONCATENATE("FY ",RIGHT(BE$3,4)),DataModel!$ET$2:$FT$2,0))*$C247,0)</f>
        <v>0</v>
      </c>
      <c r="BF247" s="117">
        <v>0</v>
      </c>
      <c r="BG247" s="118">
        <v>0</v>
      </c>
      <c r="BH247" s="118">
        <v>0</v>
      </c>
      <c r="BI247" s="119" cm="1">
        <f t="array" ref="BI247">IF(ISNUMBER(INDEX(DataModel!$ET$4:$FT$109,MATCH(1,(DataModel!$EO$4:$EO$109=$A247)*(DataModel!$EP$4:$EP$109=$B247),0),MATCH(CONCATENATE("FY ",RIGHT(BI$3,4)),DataModel!$ET$2:$FT$2,0))*$C247),INDEX(DataModel!$ET$4:$FT$109,MATCH(1,(DataModel!$EO$4:$EO$109=$A247)*(DataModel!$EP$4:$EP$109=$B247),0),MATCH(CONCATENATE("FY ",RIGHT(BI$3,4)),DataModel!$ET$2:$FT$2,0))*$C247,0)</f>
        <v>0</v>
      </c>
      <c r="BJ247" s="117">
        <v>0</v>
      </c>
      <c r="BK247" s="118">
        <v>0</v>
      </c>
      <c r="BL247" s="118">
        <v>0</v>
      </c>
      <c r="BM247" s="119" cm="1">
        <f t="array" ref="BM247">IF(ISNUMBER(INDEX(DataModel!$ET$4:$FT$109,MATCH(1,(DataModel!$EO$4:$EO$109=$A247)*(DataModel!$EP$4:$EP$109=$B247),0),MATCH(CONCATENATE("FY ",RIGHT(BM$3,4)),DataModel!$ET$2:$FT$2,0))*$C247),INDEX(DataModel!$ET$4:$FT$109,MATCH(1,(DataModel!$EO$4:$EO$109=$A247)*(DataModel!$EP$4:$EP$109=$B247),0),MATCH(CONCATENATE("FY ",RIGHT(BM$3,4)),DataModel!$ET$2:$FT$2,0))*$C247,0)</f>
        <v>0</v>
      </c>
      <c r="BN247" s="117">
        <v>0</v>
      </c>
      <c r="BO247" s="118">
        <v>0</v>
      </c>
      <c r="BP247" s="118">
        <v>0</v>
      </c>
      <c r="BQ247" s="119" cm="1">
        <f t="array" ref="BQ247">IF(ISNUMBER(INDEX(DataModel!$ET$4:$FT$109,MATCH(1,(DataModel!$EO$4:$EO$109=$A247)*(DataModel!$EP$4:$EP$109=$B247),0),MATCH(CONCATENATE("FY ",RIGHT(BQ$3,4)),DataModel!$ET$2:$FT$2,0))*$C247),INDEX(DataModel!$ET$4:$FT$109,MATCH(1,(DataModel!$EO$4:$EO$109=$A247)*(DataModel!$EP$4:$EP$109=$B247),0),MATCH(CONCATENATE("FY ",RIGHT(BQ$3,4)),DataModel!$ET$2:$FT$2,0))*$C247,0)</f>
        <v>0</v>
      </c>
      <c r="BR247" s="117">
        <v>0</v>
      </c>
      <c r="BS247" s="118">
        <v>0</v>
      </c>
      <c r="BT247" s="118">
        <v>0</v>
      </c>
      <c r="BU247" s="119" cm="1">
        <f t="array" ref="BU247">IF(ISNUMBER(INDEX(DataModel!$ET$4:$FT$109,MATCH(1,(DataModel!$EO$4:$EO$109=$A247)*(DataModel!$EP$4:$EP$109=$B247),0),MATCH(CONCATENATE("FY ",RIGHT(BU$3,4)),DataModel!$ET$2:$FT$2,0))*$C247),INDEX(DataModel!$ET$4:$FT$109,MATCH(1,(DataModel!$EO$4:$EO$109=$A247)*(DataModel!$EP$4:$EP$109=$B247),0),MATCH(CONCATENATE("FY ",RIGHT(BU$3,4)),DataModel!$ET$2:$FT$2,0))*$C247,0)</f>
        <v>0</v>
      </c>
      <c r="BV247" s="117">
        <v>0</v>
      </c>
      <c r="BW247" s="118">
        <v>0</v>
      </c>
      <c r="BX247" s="118">
        <v>0</v>
      </c>
      <c r="BY247" s="119" cm="1">
        <f t="array" ref="BY247">IF(ISNUMBER(INDEX(DataModel!$ET$4:$FT$109,MATCH(1,(DataModel!$EO$4:$EO$109=$A247)*(DataModel!$EP$4:$EP$109=$B247),0),MATCH(CONCATENATE("FY ",RIGHT(BY$3,4)),DataModel!$ET$2:$FT$2,0))*$C247),INDEX(DataModel!$ET$4:$FT$109,MATCH(1,(DataModel!$EO$4:$EO$109=$A247)*(DataModel!$EP$4:$EP$109=$B247),0),MATCH(CONCATENATE("FY ",RIGHT(BY$3,4)),DataModel!$ET$2:$FT$2,0))*$C247,0)</f>
        <v>0</v>
      </c>
      <c r="BZ247" s="117">
        <v>0</v>
      </c>
      <c r="CA247" s="118">
        <v>0</v>
      </c>
      <c r="CB247" s="118">
        <v>0</v>
      </c>
      <c r="CC247" s="119" cm="1">
        <f t="array" ref="CC247">IF(ISNUMBER(INDEX(DataModel!$ET$4:$FT$109,MATCH(1,(DataModel!$EO$4:$EO$109=$A247)*(DataModel!$EP$4:$EP$109=$B247),0),MATCH(CONCATENATE("FY ",RIGHT(CC$3,4)),DataModel!$ET$2:$FT$2,0))*$C247),INDEX(DataModel!$ET$4:$FT$109,MATCH(1,(DataModel!$EO$4:$EO$109=$A247)*(DataModel!$EP$4:$EP$109=$B247),0),MATCH(CONCATENATE("FY ",RIGHT(CC$3,4)),DataModel!$ET$2:$FT$2,0))*$C247,0)</f>
        <v>0</v>
      </c>
      <c r="CD247" s="117">
        <v>0</v>
      </c>
      <c r="CE247" s="118">
        <v>0</v>
      </c>
      <c r="CF247" s="118">
        <v>0</v>
      </c>
      <c r="CG247" s="119" cm="1">
        <f t="array" ref="CG247">IF(ISNUMBER(INDEX(DataModel!$ET$4:$FT$109,MATCH(1,(DataModel!$EO$4:$EO$109=$A247)*(DataModel!$EP$4:$EP$109=$B247),0),MATCH(CONCATENATE("FY ",RIGHT(CG$3,4)),DataModel!$ET$2:$FT$2,0))*$C247),INDEX(DataModel!$ET$4:$FT$109,MATCH(1,(DataModel!$EO$4:$EO$109=$A247)*(DataModel!$EP$4:$EP$109=$B247),0),MATCH(CONCATENATE("FY ",RIGHT(CG$3,4)),DataModel!$ET$2:$FT$2,0))*$C247,0)</f>
        <v>0</v>
      </c>
      <c r="CH247" s="117">
        <v>0</v>
      </c>
      <c r="CI247" s="118">
        <v>0</v>
      </c>
      <c r="CJ247" s="118">
        <v>0</v>
      </c>
      <c r="CK247" s="119" cm="1">
        <f t="array" ref="CK247">IF(ISNUMBER(INDEX(DataModel!$ET$4:$FT$109,MATCH(1,(DataModel!$EO$4:$EO$109=$A247)*(DataModel!$EP$4:$EP$109=$B247),0),MATCH(CONCATENATE("FY ",RIGHT(CK$3,4)),DataModel!$ET$2:$FT$2,0))*$C247),INDEX(DataModel!$ET$4:$FT$109,MATCH(1,(DataModel!$EO$4:$EO$109=$A247)*(DataModel!$EP$4:$EP$109=$B247),0),MATCH(CONCATENATE("FY ",RIGHT(CK$3,4)),DataModel!$ET$2:$FT$2,0))*$C247,0)</f>
        <v>0</v>
      </c>
      <c r="CL247" s="117">
        <v>0</v>
      </c>
      <c r="CM247" s="118">
        <v>0</v>
      </c>
      <c r="CN247" s="118">
        <v>0</v>
      </c>
      <c r="CO247" s="119" cm="1">
        <f t="array" ref="CO247">IF(ISNUMBER(INDEX(DataModel!$ET$4:$FT$109,MATCH(1,(DataModel!$EO$4:$EO$109=$A247)*(DataModel!$EP$4:$EP$109=$B247),0),MATCH(CONCATENATE("FY ",RIGHT(CO$3,4)),DataModel!$ET$2:$FT$2,0))*$C247),INDEX(DataModel!$ET$4:$FT$109,MATCH(1,(DataModel!$EO$4:$EO$109=$A247)*(DataModel!$EP$4:$EP$109=$B247),0),MATCH(CONCATENATE("FY ",RIGHT(CO$3,4)),DataModel!$ET$2:$FT$2,0))*$C247,0)</f>
        <v>0</v>
      </c>
      <c r="CP247" s="117">
        <v>0</v>
      </c>
      <c r="CQ247" s="118">
        <v>0</v>
      </c>
      <c r="CR247" s="118">
        <v>0</v>
      </c>
      <c r="CS247" s="119" cm="1">
        <f t="array" ref="CS247">IF(ISNUMBER(INDEX(DataModel!$ET$4:$FT$109,MATCH(1,(DataModel!$EO$4:$EO$109=$A247)*(DataModel!$EP$4:$EP$109=$B247),0),MATCH(CONCATENATE("FY ",RIGHT(CS$3,4)),DataModel!$ET$2:$FT$2,0))*$C247),INDEX(DataModel!$ET$4:$FT$109,MATCH(1,(DataModel!$EO$4:$EO$109=$A247)*(DataModel!$EP$4:$EP$109=$B247),0),MATCH(CONCATENATE("FY ",RIGHT(CS$3,4)),DataModel!$ET$2:$FT$2,0))*$C247,0)</f>
        <v>0</v>
      </c>
      <c r="CT247" s="117">
        <v>0</v>
      </c>
      <c r="CU247" s="118">
        <v>0</v>
      </c>
      <c r="CV247" s="118">
        <v>0</v>
      </c>
      <c r="CW247" s="119" cm="1">
        <f t="array" ref="CW247">IF(ISNUMBER(INDEX(DataModel!$ET$4:$FT$109,MATCH(1,(DataModel!$EO$4:$EO$109=$A247)*(DataModel!$EP$4:$EP$109=$B247),0),MATCH(CONCATENATE("FY ",RIGHT(CW$3,4)),DataModel!$ET$2:$FT$2,0))*$C247),INDEX(DataModel!$ET$4:$FT$109,MATCH(1,(DataModel!$EO$4:$EO$109=$A247)*(DataModel!$EP$4:$EP$109=$B247),0),MATCH(CONCATENATE("FY ",RIGHT(CW$3,4)),DataModel!$ET$2:$FT$2,0))*$C247,0)</f>
        <v>0</v>
      </c>
      <c r="CX247" s="117">
        <v>0</v>
      </c>
      <c r="CY247" s="118">
        <v>0</v>
      </c>
      <c r="CZ247" s="118">
        <v>0</v>
      </c>
      <c r="DA247" s="119" cm="1">
        <f t="array" ref="DA247">IF(ISNUMBER(INDEX(DataModel!$ET$4:$FT$109,MATCH(1,(DataModel!$EO$4:$EO$109=$A247)*(DataModel!$EP$4:$EP$109=$B247),0),MATCH(CONCATENATE("FY ",RIGHT(DA$3,4)),DataModel!$ET$2:$FT$2,0))*$C247),INDEX(DataModel!$ET$4:$FT$109,MATCH(1,(DataModel!$EO$4:$EO$109=$A247)*(DataModel!$EP$4:$EP$109=$B247),0),MATCH(CONCATENATE("FY ",RIGHT(DA$3,4)),DataModel!$ET$2:$FT$2,0))*$C247,0)</f>
        <v>0</v>
      </c>
      <c r="DB247" s="117">
        <v>0</v>
      </c>
      <c r="DC247" s="118">
        <v>0</v>
      </c>
      <c r="DD247" s="118">
        <v>0</v>
      </c>
      <c r="DE247" s="119" cm="1">
        <f t="array" ref="DE247">IF(ISNUMBER(INDEX(DataModel!$ET$4:$FT$109,MATCH(1,(DataModel!$EO$4:$EO$109=$A247)*(DataModel!$EP$4:$EP$109=$B247),0),MATCH(CONCATENATE("FY ",RIGHT(DE$3,4)),DataModel!$ET$2:$FT$2,0))*$C247),INDEX(DataModel!$ET$4:$FT$109,MATCH(1,(DataModel!$EO$4:$EO$109=$A247)*(DataModel!$EP$4:$EP$109=$B247),0),MATCH(CONCATENATE("FY ",RIGHT(DE$3,4)),DataModel!$ET$2:$FT$2,0))*$C247,0)</f>
        <v>0</v>
      </c>
      <c r="DF247" s="117">
        <v>0</v>
      </c>
      <c r="DG247" s="118">
        <v>0</v>
      </c>
      <c r="DH247" s="118">
        <v>0</v>
      </c>
      <c r="DI247" s="119" cm="1">
        <f t="array" ref="DI247">IF(ISNUMBER(INDEX(DataModel!$ET$4:$FT$109,MATCH(1,(DataModel!$EO$4:$EO$109=$A247)*(DataModel!$EP$4:$EP$109=$B247),0),MATCH(CONCATENATE("FY ",RIGHT(DI$3,4)),DataModel!$ET$2:$FT$2,0))*$C247),INDEX(DataModel!$ET$4:$FT$109,MATCH(1,(DataModel!$EO$4:$EO$109=$A247)*(DataModel!$EP$4:$EP$109=$B247),0),MATCH(CONCATENATE("FY ",RIGHT(DI$3,4)),DataModel!$ET$2:$FT$2,0))*$C247,0)</f>
        <v>0</v>
      </c>
      <c r="DK247" s="69">
        <f t="shared" ref="DK247:EK247" ca="1" si="665">SUM(OFFSET($E247,,MATCH(DK$3,$F$5:$DI$5,0),,4))</f>
        <v>0</v>
      </c>
      <c r="DL247" s="69" t="e">
        <f t="shared" ca="1" si="665"/>
        <v>#N/A</v>
      </c>
      <c r="DM247" s="69" t="e">
        <f t="shared" ca="1" si="665"/>
        <v>#VALUE!</v>
      </c>
      <c r="DN247" s="69" t="e">
        <f t="shared" ca="1" si="665"/>
        <v>#VALUE!</v>
      </c>
      <c r="DO247" s="69" t="e">
        <f t="shared" ca="1" si="665"/>
        <v>#VALUE!</v>
      </c>
      <c r="DP247" s="69" t="e">
        <f t="shared" ca="1" si="665"/>
        <v>#VALUE!</v>
      </c>
      <c r="DQ247" s="69" t="e">
        <f t="shared" ca="1" si="665"/>
        <v>#VALUE!</v>
      </c>
      <c r="DR247" s="69" t="e">
        <f t="shared" ca="1" si="665"/>
        <v>#VALUE!</v>
      </c>
      <c r="DS247" s="69" t="e">
        <f t="shared" ca="1" si="665"/>
        <v>#VALUE!</v>
      </c>
      <c r="DT247" s="69" t="e">
        <f t="shared" ca="1" si="665"/>
        <v>#VALUE!</v>
      </c>
      <c r="DU247" s="69" t="e">
        <f t="shared" ca="1" si="665"/>
        <v>#VALUE!</v>
      </c>
      <c r="DV247" s="69" t="e">
        <f t="shared" ca="1" si="665"/>
        <v>#VALUE!</v>
      </c>
      <c r="DW247" s="69" t="e">
        <f t="shared" ca="1" si="665"/>
        <v>#VALUE!</v>
      </c>
      <c r="DX247" s="69" t="e">
        <f t="shared" ca="1" si="665"/>
        <v>#VALUE!</v>
      </c>
      <c r="DY247" s="69" t="e">
        <f t="shared" ca="1" si="665"/>
        <v>#VALUE!</v>
      </c>
      <c r="DZ247" s="69" t="e">
        <f t="shared" ca="1" si="665"/>
        <v>#VALUE!</v>
      </c>
      <c r="EA247" s="69" t="e">
        <f t="shared" ca="1" si="665"/>
        <v>#VALUE!</v>
      </c>
      <c r="EB247" s="69" t="e">
        <f t="shared" ca="1" si="665"/>
        <v>#VALUE!</v>
      </c>
      <c r="EC247" s="69" t="e">
        <f t="shared" ca="1" si="665"/>
        <v>#VALUE!</v>
      </c>
      <c r="ED247" s="69" t="e">
        <f t="shared" ca="1" si="665"/>
        <v>#VALUE!</v>
      </c>
      <c r="EE247" s="69" t="e">
        <f t="shared" ca="1" si="665"/>
        <v>#VALUE!</v>
      </c>
      <c r="EF247" s="69" t="e">
        <f t="shared" ca="1" si="665"/>
        <v>#VALUE!</v>
      </c>
      <c r="EG247" s="69" t="e">
        <f t="shared" ca="1" si="665"/>
        <v>#VALUE!</v>
      </c>
      <c r="EH247" s="69" t="e">
        <f t="shared" ca="1" si="665"/>
        <v>#VALUE!</v>
      </c>
      <c r="EI247" s="69" t="e">
        <f t="shared" ca="1" si="665"/>
        <v>#VALUE!</v>
      </c>
      <c r="EJ247" s="69" t="e">
        <f t="shared" ca="1" si="665"/>
        <v>#VALUE!</v>
      </c>
      <c r="EK247" s="69" t="e">
        <f t="shared" ca="1" si="665"/>
        <v>#VALUE!</v>
      </c>
    </row>
    <row r="248" spans="1:141" outlineLevel="1" x14ac:dyDescent="0.25">
      <c r="A248" s="90"/>
      <c r="B248" s="90"/>
      <c r="C248" s="90"/>
      <c r="D248" s="90"/>
      <c r="F248" s="100"/>
      <c r="I248" s="101"/>
      <c r="J248" s="100"/>
      <c r="M248" s="101"/>
      <c r="N248" s="100"/>
      <c r="Q248" s="101"/>
      <c r="R248" s="100"/>
      <c r="U248" s="101"/>
      <c r="V248" s="100"/>
      <c r="Y248" s="101"/>
      <c r="Z248" s="100"/>
      <c r="AC248" s="101"/>
      <c r="AD248" s="100"/>
      <c r="AG248" s="101"/>
      <c r="AH248" s="100"/>
      <c r="AK248" s="101"/>
      <c r="AL248" s="100"/>
      <c r="AO248" s="101"/>
      <c r="AP248" s="100"/>
      <c r="AS248" s="101"/>
      <c r="AT248" s="100"/>
      <c r="AW248" s="101"/>
      <c r="AX248" s="100"/>
      <c r="BA248" s="101"/>
      <c r="BB248" s="100"/>
      <c r="BE248" s="101"/>
      <c r="BF248" s="100"/>
      <c r="BI248" s="101"/>
      <c r="BJ248" s="100"/>
      <c r="BM248" s="101"/>
      <c r="BN248" s="100"/>
      <c r="BQ248" s="101"/>
      <c r="BR248" s="100"/>
      <c r="BU248" s="101"/>
      <c r="BV248" s="100"/>
      <c r="BY248" s="101"/>
      <c r="BZ248" s="100"/>
      <c r="CC248" s="101"/>
      <c r="CD248" s="100"/>
      <c r="CG248" s="101"/>
      <c r="CH248" s="100"/>
      <c r="CK248" s="101"/>
      <c r="CL248" s="100"/>
      <c r="CO248" s="101"/>
      <c r="CP248" s="100"/>
      <c r="CS248" s="101"/>
      <c r="CT248" s="100"/>
      <c r="CW248" s="101"/>
      <c r="CX248" s="100"/>
      <c r="DA248" s="101"/>
      <c r="DB248" s="100"/>
      <c r="DE248" s="101"/>
      <c r="DF248" s="100"/>
      <c r="DI248" s="101"/>
    </row>
    <row r="249" spans="1:141" outlineLevel="1" x14ac:dyDescent="0.25">
      <c r="A249" s="90" t="s">
        <v>132</v>
      </c>
      <c r="B249" s="90" t="s">
        <v>152</v>
      </c>
      <c r="C249" s="111">
        <f>$C$6</f>
        <v>9.9999999999999995E-7</v>
      </c>
      <c r="D249" s="90"/>
      <c r="E249" t="str">
        <f>CONCATENATE(E244," - history")</f>
        <v>Income tax expense - history</v>
      </c>
      <c r="F249" s="113" t="str" cm="1">
        <f t="array" aca="1" ref="F249" ca="1">IF(AND(F$4="A",ISNUMBER(DataModel!F$4)),INDEX(DataModel!$F$4:$BA$109,MATCH(1,(DataModel!$A$4:$A$109=$A249)*(DataModel!$B$4:$B$109=$B249),0),MATCH(F$3,DataModel!$F$2:$BA$2,0))*$C249,"")</f>
        <v/>
      </c>
      <c r="G249" s="69" t="str" cm="1">
        <f t="array" aca="1" ref="G249" ca="1">IF(AND(G$4="A",ISNUMBER(DataModel!G$4)),INDEX(DataModel!$F$4:$BA$109,MATCH(1,(DataModel!$A$4:$A$109=$A249)*(DataModel!$B$4:$B$109=$B249),0),MATCH(G$3,DataModel!$F$2:$BA$2,0))*$C249,"")</f>
        <v/>
      </c>
      <c r="H249" s="69" t="str" cm="1">
        <f t="array" aca="1" ref="H249" ca="1">IF(AND(H$4="A",ISNUMBER(DataModel!H$4)),INDEX(DataModel!$F$4:$BA$109,MATCH(1,(DataModel!$A$4:$A$109=$A249)*(DataModel!$B$4:$B$109=$B249),0),MATCH(H$3,DataModel!$F$2:$BA$2,0))*$C249,"")</f>
        <v/>
      </c>
      <c r="I249" s="114" t="str" cm="1">
        <f t="array" aca="1" ref="I249" ca="1">IF(AND(I$4="A",ISNUMBER(DataModel!I$4)),INDEX(DataModel!$F$4:$BA$109,MATCH(1,(DataModel!$A$4:$A$109=$A249)*(DataModel!$B$4:$B$109=$B249),0),MATCH(I$3,DataModel!$F$2:$BA$2,0))*$C249,"")</f>
        <v/>
      </c>
      <c r="J249" s="113" t="str" cm="1">
        <f t="array" aca="1" ref="J249" ca="1">IF(AND(J$4="A",ISNUMBER(DataModel!J$4)),INDEX(DataModel!$F$4:$BA$109,MATCH(1,(DataModel!$A$4:$A$109=$A249)*(DataModel!$B$4:$B$109=$B249),0),MATCH(J$3,DataModel!$F$2:$BA$2,0))*$C249,"")</f>
        <v/>
      </c>
      <c r="K249" s="69" t="str" cm="1">
        <f t="array" aca="1" ref="K249" ca="1">IF(AND(K$4="A",ISNUMBER(DataModel!K$4)),INDEX(DataModel!$F$4:$BA$109,MATCH(1,(DataModel!$A$4:$A$109=$A249)*(DataModel!$B$4:$B$109=$B249),0),MATCH(K$3,DataModel!$F$2:$BA$2,0))*$C249,"")</f>
        <v/>
      </c>
      <c r="L249" s="69" t="str" cm="1">
        <f t="array" aca="1" ref="L249" ca="1">IF(AND(L$4="A",ISNUMBER(DataModel!L$4)),INDEX(DataModel!$F$4:$BA$109,MATCH(1,(DataModel!$A$4:$A$109=$A249)*(DataModel!$B$4:$B$109=$B249),0),MATCH(L$3,DataModel!$F$2:$BA$2,0))*$C249,"")</f>
        <v/>
      </c>
      <c r="M249" s="114" t="str" cm="1">
        <f t="array" aca="1" ref="M249" ca="1">IF(AND(M$4="A",ISNUMBER(DataModel!M$4)),INDEX(DataModel!$F$4:$BA$109,MATCH(1,(DataModel!$A$4:$A$109=$A249)*(DataModel!$B$4:$B$109=$B249),0),MATCH(M$3,DataModel!$F$2:$BA$2,0))*$C249,"")</f>
        <v/>
      </c>
      <c r="N249" s="113" t="str" cm="1">
        <f t="array" aca="1" ref="N249" ca="1">IF(AND(N$4="A",ISNUMBER(DataModel!N$4)),INDEX(DataModel!$F$4:$BA$109,MATCH(1,(DataModel!$A$4:$A$109=$A249)*(DataModel!$B$4:$B$109=$B249),0),MATCH(N$3,DataModel!$F$2:$BA$2,0))*$C249,"")</f>
        <v/>
      </c>
      <c r="O249" s="69" t="str" cm="1">
        <f t="array" aca="1" ref="O249" ca="1">IF(AND(O$4="A",ISNUMBER(DataModel!O$4)),INDEX(DataModel!$F$4:$BA$109,MATCH(1,(DataModel!$A$4:$A$109=$A249)*(DataModel!$B$4:$B$109=$B249),0),MATCH(O$3,DataModel!$F$2:$BA$2,0))*$C249,"")</f>
        <v/>
      </c>
      <c r="P249" s="69" t="str" cm="1">
        <f t="array" aca="1" ref="P249" ca="1">IF(AND(P$4="A",ISNUMBER(DataModel!P$4)),INDEX(DataModel!$F$4:$BA$109,MATCH(1,(DataModel!$A$4:$A$109=$A249)*(DataModel!$B$4:$B$109=$B249),0),MATCH(P$3,DataModel!$F$2:$BA$2,0))*$C249,"")</f>
        <v/>
      </c>
      <c r="Q249" s="114" t="str" cm="1">
        <f t="array" aca="1" ref="Q249" ca="1">IF(AND(Q$4="A",ISNUMBER(DataModel!Q$4)),INDEX(DataModel!$F$4:$BA$109,MATCH(1,(DataModel!$A$4:$A$109=$A249)*(DataModel!$B$4:$B$109=$B249),0),MATCH(Q$3,DataModel!$F$2:$BA$2,0))*$C249,"")</f>
        <v/>
      </c>
      <c r="R249" s="113" t="str" cm="1">
        <f t="array" aca="1" ref="R249" ca="1">IF(AND(R$4="A",ISNUMBER(DataModel!R$4)),INDEX(DataModel!$F$4:$BA$109,MATCH(1,(DataModel!$A$4:$A$109=$A249)*(DataModel!$B$4:$B$109=$B249),0),MATCH(R$3,DataModel!$F$2:$BA$2,0))*$C249,"")</f>
        <v/>
      </c>
      <c r="S249" s="69" t="str" cm="1">
        <f t="array" aca="1" ref="S249" ca="1">IF(AND(S$4="A",ISNUMBER(DataModel!S$4)),INDEX(DataModel!$F$4:$BA$109,MATCH(1,(DataModel!$A$4:$A$109=$A249)*(DataModel!$B$4:$B$109=$B249),0),MATCH(S$3,DataModel!$F$2:$BA$2,0))*$C249,"")</f>
        <v/>
      </c>
      <c r="T249" s="69" t="str" cm="1">
        <f t="array" aca="1" ref="T249" ca="1">IF(AND(T$4="A",ISNUMBER(DataModel!T$4)),INDEX(DataModel!$F$4:$BA$109,MATCH(1,(DataModel!$A$4:$A$109=$A249)*(DataModel!$B$4:$B$109=$B249),0),MATCH(T$3,DataModel!$F$2:$BA$2,0))*$C249,"")</f>
        <v/>
      </c>
      <c r="U249" s="114" t="str" cm="1">
        <f t="array" aca="1" ref="U249" ca="1">IF(AND(U$4="A",ISNUMBER(DataModel!U$4)),INDEX(DataModel!$F$4:$BA$109,MATCH(1,(DataModel!$A$4:$A$109=$A249)*(DataModel!$B$4:$B$109=$B249),0),MATCH(U$3,DataModel!$F$2:$BA$2,0))*$C249,"")</f>
        <v/>
      </c>
      <c r="V249" s="113" t="str" cm="1">
        <f t="array" aca="1" ref="V249" ca="1">IF(AND(V$4="A",ISNUMBER(DataModel!V$4)),INDEX(DataModel!$F$4:$BA$109,MATCH(1,(DataModel!$A$4:$A$109=$A249)*(DataModel!$B$4:$B$109=$B249),0),MATCH(V$3,DataModel!$F$2:$BA$2,0))*$C249,"")</f>
        <v/>
      </c>
      <c r="W249" s="69" t="str" cm="1">
        <f t="array" aca="1" ref="W249" ca="1">IF(AND(W$4="A",ISNUMBER(DataModel!W$4)),INDEX(DataModel!$F$4:$BA$109,MATCH(1,(DataModel!$A$4:$A$109=$A249)*(DataModel!$B$4:$B$109=$B249),0),MATCH(W$3,DataModel!$F$2:$BA$2,0))*$C249,"")</f>
        <v/>
      </c>
      <c r="X249" s="69" t="str" cm="1">
        <f t="array" aca="1" ref="X249" ca="1">IF(AND(X$4="A",ISNUMBER(DataModel!X$4)),INDEX(DataModel!$F$4:$BA$109,MATCH(1,(DataModel!$A$4:$A$109=$A249)*(DataModel!$B$4:$B$109=$B249),0),MATCH(X$3,DataModel!$F$2:$BA$2,0))*$C249,"")</f>
        <v/>
      </c>
      <c r="Y249" s="114" t="str" cm="1">
        <f t="array" aca="1" ref="Y249" ca="1">IF(AND(Y$4="A",ISNUMBER(DataModel!Y$4)),INDEX(DataModel!$F$4:$BA$109,MATCH(1,(DataModel!$A$4:$A$109=$A249)*(DataModel!$B$4:$B$109=$B249),0),MATCH(Y$3,DataModel!$F$2:$BA$2,0))*$C249,"")</f>
        <v/>
      </c>
      <c r="Z249" s="113" t="str" cm="1">
        <f t="array" aca="1" ref="Z249" ca="1">IF(AND(Z$4="A",ISNUMBER(DataModel!Z$4)),INDEX(DataModel!$F$4:$BA$109,MATCH(1,(DataModel!$A$4:$A$109=$A249)*(DataModel!$B$4:$B$109=$B249),0),MATCH(Z$3,DataModel!$F$2:$BA$2,0))*$C249,"")</f>
        <v/>
      </c>
      <c r="AA249" s="69" t="str" cm="1">
        <f t="array" aca="1" ref="AA249" ca="1">IF(AND(AA$4="A",ISNUMBER(DataModel!AA$4)),INDEX(DataModel!$F$4:$BA$109,MATCH(1,(DataModel!$A$4:$A$109=$A249)*(DataModel!$B$4:$B$109=$B249),0),MATCH(AA$3,DataModel!$F$2:$BA$2,0))*$C249,"")</f>
        <v/>
      </c>
      <c r="AB249" s="69" t="str" cm="1">
        <f t="array" aca="1" ref="AB249" ca="1">IF(AND(AB$4="A",ISNUMBER(DataModel!AB$4)),INDEX(DataModel!$F$4:$BA$109,MATCH(1,(DataModel!$A$4:$A$109=$A249)*(DataModel!$B$4:$B$109=$B249),0),MATCH(AB$3,DataModel!$F$2:$BA$2,0))*$C249,"")</f>
        <v/>
      </c>
      <c r="AC249" s="114" t="str" cm="1">
        <f t="array" aca="1" ref="AC249" ca="1">IF(AND(AC$4="A",ISNUMBER(DataModel!AC$4)),INDEX(DataModel!$F$4:$BA$109,MATCH(1,(DataModel!$A$4:$A$109=$A249)*(DataModel!$B$4:$B$109=$B249),0),MATCH(AC$3,DataModel!$F$2:$BA$2,0))*$C249,"")</f>
        <v/>
      </c>
      <c r="AD249" s="113" t="str" cm="1">
        <f t="array" aca="1" ref="AD249" ca="1">IF(AND(AD$4="A",ISNUMBER(DataModel!AD$4)),INDEX(DataModel!$F$4:$BA$109,MATCH(1,(DataModel!$A$4:$A$109=$A249)*(DataModel!$B$4:$B$109=$B249),0),MATCH(AD$3,DataModel!$F$2:$BA$2,0))*$C249,"")</f>
        <v/>
      </c>
      <c r="AE249" s="69" t="str" cm="1">
        <f t="array" aca="1" ref="AE249" ca="1">IF(AND(AE$4="A",ISNUMBER(DataModel!AE$4)),INDEX(DataModel!$F$4:$BA$109,MATCH(1,(DataModel!$A$4:$A$109=$A249)*(DataModel!$B$4:$B$109=$B249),0),MATCH(AE$3,DataModel!$F$2:$BA$2,0))*$C249,"")</f>
        <v/>
      </c>
      <c r="AF249" s="69" t="str" cm="1">
        <f t="array" aca="1" ref="AF249" ca="1">IF(AND(AF$4="A",ISNUMBER(DataModel!AF$4)),INDEX(DataModel!$F$4:$BA$109,MATCH(1,(DataModel!$A$4:$A$109=$A249)*(DataModel!$B$4:$B$109=$B249),0),MATCH(AF$3,DataModel!$F$2:$BA$2,0))*$C249,"")</f>
        <v/>
      </c>
      <c r="AG249" s="114" t="str" cm="1">
        <f t="array" aca="1" ref="AG249" ca="1">IF(AND(AG$4="A",ISNUMBER(DataModel!AG$4)),INDEX(DataModel!$F$4:$BA$109,MATCH(1,(DataModel!$A$4:$A$109=$A249)*(DataModel!$B$4:$B$109=$B249),0),MATCH(AG$3,DataModel!$F$2:$BA$2,0))*$C249,"")</f>
        <v/>
      </c>
      <c r="AH249" s="113" t="str" cm="1">
        <f t="array" aca="1" ref="AH249" ca="1">IF(AND(AH$4="A",ISNUMBER(DataModel!AH$4)),INDEX(DataModel!$F$4:$BA$109,MATCH(1,(DataModel!$A$4:$A$109=$A249)*(DataModel!$B$4:$B$109=$B249),0),MATCH(AH$3,DataModel!$F$2:$BA$2,0))*$C249,"")</f>
        <v/>
      </c>
      <c r="AI249" s="69" t="str" cm="1">
        <f t="array" aca="1" ref="AI249" ca="1">IF(AND(AI$4="A",ISNUMBER(DataModel!AI$4)),INDEX(DataModel!$F$4:$BA$109,MATCH(1,(DataModel!$A$4:$A$109=$A249)*(DataModel!$B$4:$B$109=$B249),0),MATCH(AI$3,DataModel!$F$2:$BA$2,0))*$C249,"")</f>
        <v/>
      </c>
      <c r="AJ249" s="69" t="str" cm="1">
        <f t="array" aca="1" ref="AJ249" ca="1">IF(AND(AJ$4="A",ISNUMBER(DataModel!AJ$4)),INDEX(DataModel!$F$4:$BA$109,MATCH(1,(DataModel!$A$4:$A$109=$A249)*(DataModel!$B$4:$B$109=$B249),0),MATCH(AJ$3,DataModel!$F$2:$BA$2,0))*$C249,"")</f>
        <v/>
      </c>
      <c r="AK249" s="114" t="str" cm="1">
        <f t="array" aca="1" ref="AK249" ca="1">IF(AND(AK$4="A",ISNUMBER(DataModel!AK$4)),INDEX(DataModel!$F$4:$BA$109,MATCH(1,(DataModel!$A$4:$A$109=$A249)*(DataModel!$B$4:$B$109=$B249),0),MATCH(AK$3,DataModel!$F$2:$BA$2,0))*$C249,"")</f>
        <v/>
      </c>
      <c r="AL249" s="113" t="str" cm="1">
        <f t="array" aca="1" ref="AL249" ca="1">IF(AND(AL$4="A",ISNUMBER(DataModel!AL$4)),INDEX(DataModel!$F$4:$BA$109,MATCH(1,(DataModel!$A$4:$A$109=$A249)*(DataModel!$B$4:$B$109=$B249),0),MATCH(AL$3,DataModel!$F$2:$BA$2,0))*$C249,"")</f>
        <v/>
      </c>
      <c r="AM249" s="69" t="str" cm="1">
        <f t="array" aca="1" ref="AM249" ca="1">IF(AND(AM$4="A",ISNUMBER(DataModel!AM$4)),INDEX(DataModel!$F$4:$BA$109,MATCH(1,(DataModel!$A$4:$A$109=$A249)*(DataModel!$B$4:$B$109=$B249),0),MATCH(AM$3,DataModel!$F$2:$BA$2,0))*$C249,"")</f>
        <v/>
      </c>
      <c r="AN249" s="69" t="str" cm="1">
        <f t="array" aca="1" ref="AN249" ca="1">IF(AND(AN$4="A",ISNUMBER(DataModel!AN$4)),INDEX(DataModel!$F$4:$BA$109,MATCH(1,(DataModel!$A$4:$A$109=$A249)*(DataModel!$B$4:$B$109=$B249),0),MATCH(AN$3,DataModel!$F$2:$BA$2,0))*$C249,"")</f>
        <v/>
      </c>
      <c r="AO249" s="114" t="str" cm="1">
        <f t="array" aca="1" ref="AO249" ca="1">IF(AND(AO$4="A",ISNUMBER(DataModel!AO$4)),INDEX(DataModel!$F$4:$BA$109,MATCH(1,(DataModel!$A$4:$A$109=$A249)*(DataModel!$B$4:$B$109=$B249),0),MATCH(AO$3,DataModel!$F$2:$BA$2,0))*$C249,"")</f>
        <v/>
      </c>
      <c r="AP249" s="113" t="str" cm="1">
        <f t="array" aca="1" ref="AP249" ca="1">IF(AND(AP$4="A",ISNUMBER(DataModel!AP$4)),INDEX(DataModel!$F$4:$BA$109,MATCH(1,(DataModel!$A$4:$A$109=$A249)*(DataModel!$B$4:$B$109=$B249),0),MATCH(AP$3,DataModel!$F$2:$BA$2,0))*$C249,"")</f>
        <v/>
      </c>
      <c r="AQ249" s="69" t="str" cm="1">
        <f t="array" aca="1" ref="AQ249" ca="1">IF(AND(AQ$4="A",ISNUMBER(DataModel!AQ$4)),INDEX(DataModel!$F$4:$BA$109,MATCH(1,(DataModel!$A$4:$A$109=$A249)*(DataModel!$B$4:$B$109=$B249),0),MATCH(AQ$3,DataModel!$F$2:$BA$2,0))*$C249,"")</f>
        <v/>
      </c>
      <c r="AR249" s="69" t="str" cm="1">
        <f t="array" aca="1" ref="AR249" ca="1">IF(AND(AR$4="A",ISNUMBER(DataModel!AR$4)),INDEX(DataModel!$F$4:$BA$109,MATCH(1,(DataModel!$A$4:$A$109=$A249)*(DataModel!$B$4:$B$109=$B249),0),MATCH(AR$3,DataModel!$F$2:$BA$2,0))*$C249,"")</f>
        <v/>
      </c>
      <c r="AS249" s="114" t="str" cm="1">
        <f t="array" aca="1" ref="AS249" ca="1">IF(AND(AS$4="A",ISNUMBER(DataModel!AS$4)),INDEX(DataModel!$F$4:$BA$109,MATCH(1,(DataModel!$A$4:$A$109=$A249)*(DataModel!$B$4:$B$109=$B249),0),MATCH(AS$3,DataModel!$F$2:$BA$2,0))*$C249,"")</f>
        <v/>
      </c>
      <c r="AT249" s="113" t="e" cm="1">
        <f t="array" aca="1" ref="AT249" ca="1">IF(AND(AT$4="A",ISNUMBER(DataModel!AT$4)),INDEX(DataModel!$F$4:$BA$109,MATCH(1,(DataModel!$A$4:$A$109=$A249)*(DataModel!$B$4:$B$109=$B249),0),MATCH(AT$3,DataModel!$F$2:$BA$2,0))*$C249,"")</f>
        <v>#VALUE!</v>
      </c>
      <c r="AU249" s="69" t="e" cm="1">
        <f t="array" aca="1" ref="AU249" ca="1">IF(AND(AU$4="A",ISNUMBER(DataModel!AU$4)),INDEX(DataModel!$F$4:$BA$109,MATCH(1,(DataModel!$A$4:$A$109=$A249)*(DataModel!$B$4:$B$109=$B249),0),MATCH(AU$3,DataModel!$F$2:$BA$2,0))*$C249,"")</f>
        <v>#VALUE!</v>
      </c>
      <c r="AV249" s="69" t="e" cm="1">
        <f t="array" aca="1" ref="AV249" ca="1">IF(AND(AV$4="A",ISNUMBER(DataModel!AV$4)),INDEX(DataModel!$F$4:$BA$109,MATCH(1,(DataModel!$A$4:$A$109=$A249)*(DataModel!$B$4:$B$109=$B249),0),MATCH(AV$3,DataModel!$F$2:$BA$2,0))*$C249,"")</f>
        <v>#VALUE!</v>
      </c>
      <c r="AW249" s="114" t="e" cm="1">
        <f t="array" aca="1" ref="AW249" ca="1">IF(AND(AW$4="A",ISNUMBER(DataModel!AW$4)),INDEX(DataModel!$F$4:$BA$109,MATCH(1,(DataModel!$A$4:$A$109=$A249)*(DataModel!$B$4:$B$109=$B249),0),MATCH(AW$3,DataModel!$F$2:$BA$2,0))*$C249,"")</f>
        <v>#VALUE!</v>
      </c>
      <c r="AX249" s="113" t="e" cm="1">
        <f t="array" aca="1" ref="AX249" ca="1">IF(AND(AX$4="A",ISNUMBER(DataModel!AX$4)),INDEX(DataModel!$F$4:$BA$109,MATCH(1,(DataModel!$A$4:$A$109=$A249)*(DataModel!$B$4:$B$109=$B249),0),MATCH(AX$3,DataModel!$F$2:$BA$2,0))*$C249,"")</f>
        <v>#VALUE!</v>
      </c>
      <c r="AY249" s="69" t="e" cm="1">
        <f t="array" aca="1" ref="AY249" ca="1">IF(AND(AY$4="A",ISNUMBER(DataModel!AY$4)),INDEX(DataModel!$F$4:$BA$109,MATCH(1,(DataModel!$A$4:$A$109=$A249)*(DataModel!$B$4:$B$109=$B249),0),MATCH(AY$3,DataModel!$F$2:$BA$2,0))*$C249,"")</f>
        <v>#VALUE!</v>
      </c>
      <c r="AZ249" s="69" t="e" cm="1">
        <f t="array" aca="1" ref="AZ249" ca="1">IF(AND(AZ$4="A",ISNUMBER(DataModel!AZ$4)),INDEX(DataModel!$F$4:$BA$109,MATCH(1,(DataModel!$A$4:$A$109=$A249)*(DataModel!$B$4:$B$109=$B249),0),MATCH(AZ$3,DataModel!$F$2:$BA$2,0))*$C249,"")</f>
        <v>#VALUE!</v>
      </c>
      <c r="BA249" s="114" t="e" cm="1">
        <f t="array" aca="1" ref="BA249" ca="1">IF(AND(BA$4="A",ISNUMBER(DataModel!BA$4)),INDEX(DataModel!$F$4:$BA$109,MATCH(1,(DataModel!$A$4:$A$109=$A249)*(DataModel!$B$4:$B$109=$B249),0),MATCH(BA$3,DataModel!$F$2:$BA$2,0))*$C249,"")</f>
        <v>#VALUE!</v>
      </c>
      <c r="BB249" s="113"/>
      <c r="BC249" s="69"/>
      <c r="BD249" s="69"/>
      <c r="BE249" s="114"/>
      <c r="BF249" s="113"/>
      <c r="BG249" s="69"/>
      <c r="BH249" s="69"/>
      <c r="BI249" s="114"/>
      <c r="BJ249" s="113"/>
      <c r="BK249" s="69"/>
      <c r="BL249" s="69"/>
      <c r="BM249" s="114"/>
      <c r="BN249" s="113"/>
      <c r="BO249" s="69"/>
      <c r="BP249" s="69"/>
      <c r="BQ249" s="114"/>
      <c r="BR249" s="113"/>
      <c r="BS249" s="69"/>
      <c r="BT249" s="69"/>
      <c r="BU249" s="114"/>
      <c r="BV249" s="113"/>
      <c r="BW249" s="69"/>
      <c r="BX249" s="69"/>
      <c r="BY249" s="114"/>
      <c r="BZ249" s="113"/>
      <c r="CA249" s="69"/>
      <c r="CB249" s="69"/>
      <c r="CC249" s="114"/>
      <c r="CD249" s="113"/>
      <c r="CE249" s="69"/>
      <c r="CF249" s="69"/>
      <c r="CG249" s="114"/>
      <c r="CH249" s="113"/>
      <c r="CI249" s="69"/>
      <c r="CJ249" s="69"/>
      <c r="CK249" s="114"/>
      <c r="CL249" s="113"/>
      <c r="CM249" s="69"/>
      <c r="CN249" s="69"/>
      <c r="CO249" s="114"/>
      <c r="CP249" s="113"/>
      <c r="CQ249" s="69"/>
      <c r="CR249" s="69"/>
      <c r="CS249" s="114"/>
      <c r="CT249" s="113"/>
      <c r="CU249" s="69"/>
      <c r="CV249" s="69"/>
      <c r="CW249" s="114"/>
      <c r="CX249" s="113"/>
      <c r="CY249" s="69"/>
      <c r="CZ249" s="69"/>
      <c r="DA249" s="114"/>
      <c r="DB249" s="113"/>
      <c r="DC249" s="69"/>
      <c r="DD249" s="69"/>
      <c r="DE249" s="114"/>
      <c r="DF249" s="113"/>
      <c r="DG249" s="69"/>
      <c r="DH249" s="69"/>
      <c r="DI249" s="114"/>
      <c r="DK249" s="69">
        <f t="shared" ref="DK249:EK249" ca="1" si="666">SUM(OFFSET($E249,,MATCH(DK$3,$F$5:$DI$5,0),,4))</f>
        <v>0</v>
      </c>
      <c r="DL249" s="69" t="e">
        <f t="shared" ca="1" si="666"/>
        <v>#N/A</v>
      </c>
      <c r="DM249" s="69" t="e">
        <f t="shared" ca="1" si="666"/>
        <v>#VALUE!</v>
      </c>
      <c r="DN249" s="69" t="e">
        <f t="shared" ca="1" si="666"/>
        <v>#VALUE!</v>
      </c>
      <c r="DO249" s="69" t="e">
        <f t="shared" ca="1" si="666"/>
        <v>#VALUE!</v>
      </c>
      <c r="DP249" s="69" t="e">
        <f t="shared" ca="1" si="666"/>
        <v>#VALUE!</v>
      </c>
      <c r="DQ249" s="69" t="e">
        <f t="shared" ca="1" si="666"/>
        <v>#VALUE!</v>
      </c>
      <c r="DR249" s="69" t="e">
        <f t="shared" ca="1" si="666"/>
        <v>#VALUE!</v>
      </c>
      <c r="DS249" s="69" t="e">
        <f t="shared" ca="1" si="666"/>
        <v>#VALUE!</v>
      </c>
      <c r="DT249" s="69" t="e">
        <f t="shared" ca="1" si="666"/>
        <v>#VALUE!</v>
      </c>
      <c r="DU249" s="69" t="e">
        <f t="shared" ca="1" si="666"/>
        <v>#VALUE!</v>
      </c>
      <c r="DV249" s="69" t="e">
        <f t="shared" ca="1" si="666"/>
        <v>#VALUE!</v>
      </c>
      <c r="DW249" s="69" t="e">
        <f t="shared" ca="1" si="666"/>
        <v>#VALUE!</v>
      </c>
      <c r="DX249" s="69" t="e">
        <f t="shared" ca="1" si="666"/>
        <v>#VALUE!</v>
      </c>
      <c r="DY249" s="69" t="e">
        <f t="shared" ca="1" si="666"/>
        <v>#VALUE!</v>
      </c>
      <c r="DZ249" s="69" t="e">
        <f t="shared" ca="1" si="666"/>
        <v>#VALUE!</v>
      </c>
      <c r="EA249" s="69" t="e">
        <f t="shared" ca="1" si="666"/>
        <v>#VALUE!</v>
      </c>
      <c r="EB249" s="69" t="e">
        <f t="shared" ca="1" si="666"/>
        <v>#VALUE!</v>
      </c>
      <c r="EC249" s="69" t="e">
        <f t="shared" ca="1" si="666"/>
        <v>#VALUE!</v>
      </c>
      <c r="ED249" s="69" t="e">
        <f t="shared" ca="1" si="666"/>
        <v>#VALUE!</v>
      </c>
      <c r="EE249" s="69" t="e">
        <f t="shared" ca="1" si="666"/>
        <v>#VALUE!</v>
      </c>
      <c r="EF249" s="69" t="e">
        <f t="shared" ca="1" si="666"/>
        <v>#VALUE!</v>
      </c>
      <c r="EG249" s="69" t="e">
        <f t="shared" ca="1" si="666"/>
        <v>#VALUE!</v>
      </c>
      <c r="EH249" s="69" t="e">
        <f t="shared" ca="1" si="666"/>
        <v>#VALUE!</v>
      </c>
      <c r="EI249" s="69" t="e">
        <f t="shared" ca="1" si="666"/>
        <v>#VALUE!</v>
      </c>
      <c r="EJ249" s="69" t="e">
        <f t="shared" ca="1" si="666"/>
        <v>#VALUE!</v>
      </c>
      <c r="EK249" s="69" t="e">
        <f t="shared" ca="1" si="666"/>
        <v>#VALUE!</v>
      </c>
    </row>
    <row r="250" spans="1:141" outlineLevel="1" x14ac:dyDescent="0.25">
      <c r="A250" s="90"/>
      <c r="B250" s="90"/>
      <c r="C250" s="90"/>
      <c r="D250" s="90"/>
      <c r="F250" s="100"/>
      <c r="I250" s="101"/>
      <c r="J250" s="100"/>
      <c r="M250" s="101"/>
      <c r="N250" s="100"/>
      <c r="Q250" s="101"/>
      <c r="R250" s="100"/>
      <c r="U250" s="101"/>
      <c r="V250" s="100"/>
      <c r="Y250" s="101"/>
      <c r="Z250" s="100"/>
      <c r="AC250" s="101"/>
      <c r="AD250" s="100"/>
      <c r="AG250" s="101"/>
      <c r="AH250" s="100"/>
      <c r="AK250" s="101"/>
      <c r="AL250" s="100"/>
      <c r="AO250" s="101"/>
      <c r="AP250" s="100"/>
      <c r="AS250" s="101"/>
      <c r="AT250" s="100"/>
      <c r="AW250" s="101"/>
      <c r="AX250" s="100"/>
      <c r="BA250" s="101"/>
      <c r="BB250" s="100"/>
      <c r="BE250" s="101"/>
      <c r="BF250" s="100"/>
      <c r="BI250" s="101"/>
      <c r="BJ250" s="100"/>
      <c r="BM250" s="101"/>
      <c r="BN250" s="100"/>
      <c r="BQ250" s="101"/>
      <c r="BR250" s="100"/>
      <c r="BU250" s="101"/>
      <c r="BV250" s="100"/>
      <c r="BY250" s="101"/>
      <c r="BZ250" s="100"/>
      <c r="CC250" s="101"/>
      <c r="CD250" s="100"/>
      <c r="CG250" s="101"/>
      <c r="CH250" s="100"/>
      <c r="CK250" s="101"/>
      <c r="CL250" s="100"/>
      <c r="CO250" s="101"/>
      <c r="CP250" s="100"/>
      <c r="CS250" s="101"/>
      <c r="CT250" s="100"/>
      <c r="CW250" s="101"/>
      <c r="CX250" s="100"/>
      <c r="DA250" s="101"/>
      <c r="DB250" s="100"/>
      <c r="DE250" s="101"/>
      <c r="DF250" s="100"/>
      <c r="DI250" s="101"/>
    </row>
    <row r="251" spans="1:141" outlineLevel="1" x14ac:dyDescent="0.25">
      <c r="A251" s="90"/>
      <c r="B251" s="90"/>
      <c r="C251" s="90"/>
      <c r="D251" s="90"/>
      <c r="E251" t="str">
        <f>CONCATENATE(E244," - model")</f>
        <v>Income tax expense - model</v>
      </c>
      <c r="F251" s="100"/>
      <c r="I251" s="101"/>
      <c r="J251" s="100"/>
      <c r="M251" s="101"/>
      <c r="N251" s="100"/>
      <c r="Q251" s="101"/>
      <c r="R251" s="100"/>
      <c r="U251" s="101"/>
      <c r="V251" s="100"/>
      <c r="Y251" s="101"/>
      <c r="Z251" s="100"/>
      <c r="AC251" s="101"/>
      <c r="AD251" s="100"/>
      <c r="AG251" s="101"/>
      <c r="AH251" s="100"/>
      <c r="AK251" s="101"/>
      <c r="AL251" s="113" t="str">
        <f ca="1">AL249</f>
        <v/>
      </c>
      <c r="AM251" s="69" t="str">
        <f t="shared" ref="AM251:AO251" ca="1" si="667">AM249</f>
        <v/>
      </c>
      <c r="AN251" s="69" t="str">
        <f t="shared" ca="1" si="667"/>
        <v/>
      </c>
      <c r="AO251" s="114" t="str">
        <f t="shared" ca="1" si="667"/>
        <v/>
      </c>
      <c r="AP251" s="113" t="e">
        <f ca="1">AP252*AP$40</f>
        <v>#N/A</v>
      </c>
      <c r="AQ251" s="69" t="e">
        <f t="shared" ref="AQ251:DB251" ca="1" si="668">AQ252*AQ$40</f>
        <v>#N/A</v>
      </c>
      <c r="AR251" s="69" t="e">
        <f t="shared" ca="1" si="668"/>
        <v>#N/A</v>
      </c>
      <c r="AS251" s="114" t="e">
        <f t="shared" ca="1" si="668"/>
        <v>#N/A</v>
      </c>
      <c r="AT251" s="113" t="e">
        <f t="shared" ca="1" si="668"/>
        <v>#VALUE!</v>
      </c>
      <c r="AU251" s="69" t="e">
        <f t="shared" ca="1" si="668"/>
        <v>#VALUE!</v>
      </c>
      <c r="AV251" s="69" t="e">
        <f t="shared" ca="1" si="668"/>
        <v>#VALUE!</v>
      </c>
      <c r="AW251" s="114" t="e">
        <f t="shared" ca="1" si="668"/>
        <v>#VALUE!</v>
      </c>
      <c r="AX251" s="113" t="e">
        <f t="shared" ca="1" si="668"/>
        <v>#VALUE!</v>
      </c>
      <c r="AY251" s="69" t="e">
        <f t="shared" ca="1" si="668"/>
        <v>#VALUE!</v>
      </c>
      <c r="AZ251" s="69" t="e">
        <f t="shared" ca="1" si="668"/>
        <v>#VALUE!</v>
      </c>
      <c r="BA251" s="114" t="e">
        <f t="shared" ca="1" si="668"/>
        <v>#VALUE!</v>
      </c>
      <c r="BB251" s="113" t="e">
        <f t="shared" ca="1" si="668"/>
        <v>#VALUE!</v>
      </c>
      <c r="BC251" s="69" t="e">
        <f t="shared" ca="1" si="668"/>
        <v>#VALUE!</v>
      </c>
      <c r="BD251" s="69" t="e">
        <f t="shared" ca="1" si="668"/>
        <v>#VALUE!</v>
      </c>
      <c r="BE251" s="114" t="e">
        <f t="shared" ca="1" si="668"/>
        <v>#VALUE!</v>
      </c>
      <c r="BF251" s="113" t="e">
        <f t="shared" ca="1" si="668"/>
        <v>#VALUE!</v>
      </c>
      <c r="BG251" s="69" t="e">
        <f t="shared" ca="1" si="668"/>
        <v>#VALUE!</v>
      </c>
      <c r="BH251" s="69" t="e">
        <f t="shared" ca="1" si="668"/>
        <v>#VALUE!</v>
      </c>
      <c r="BI251" s="114" t="e">
        <f t="shared" ca="1" si="668"/>
        <v>#VALUE!</v>
      </c>
      <c r="BJ251" s="113" t="e">
        <f t="shared" ca="1" si="668"/>
        <v>#VALUE!</v>
      </c>
      <c r="BK251" s="69" t="e">
        <f t="shared" ca="1" si="668"/>
        <v>#VALUE!</v>
      </c>
      <c r="BL251" s="69" t="e">
        <f t="shared" ca="1" si="668"/>
        <v>#VALUE!</v>
      </c>
      <c r="BM251" s="114" t="e">
        <f t="shared" ca="1" si="668"/>
        <v>#VALUE!</v>
      </c>
      <c r="BN251" s="113" t="e">
        <f t="shared" ca="1" si="668"/>
        <v>#VALUE!</v>
      </c>
      <c r="BO251" s="69" t="e">
        <f t="shared" ca="1" si="668"/>
        <v>#VALUE!</v>
      </c>
      <c r="BP251" s="69" t="e">
        <f t="shared" ca="1" si="668"/>
        <v>#VALUE!</v>
      </c>
      <c r="BQ251" s="114" t="e">
        <f t="shared" ca="1" si="668"/>
        <v>#VALUE!</v>
      </c>
      <c r="BR251" s="113" t="e">
        <f t="shared" ca="1" si="668"/>
        <v>#VALUE!</v>
      </c>
      <c r="BS251" s="69" t="e">
        <f t="shared" ca="1" si="668"/>
        <v>#VALUE!</v>
      </c>
      <c r="BT251" s="69" t="e">
        <f t="shared" ca="1" si="668"/>
        <v>#VALUE!</v>
      </c>
      <c r="BU251" s="114" t="e">
        <f t="shared" ca="1" si="668"/>
        <v>#VALUE!</v>
      </c>
      <c r="BV251" s="113" t="e">
        <f t="shared" ca="1" si="668"/>
        <v>#VALUE!</v>
      </c>
      <c r="BW251" s="69" t="e">
        <f t="shared" ca="1" si="668"/>
        <v>#VALUE!</v>
      </c>
      <c r="BX251" s="69" t="e">
        <f t="shared" ca="1" si="668"/>
        <v>#VALUE!</v>
      </c>
      <c r="BY251" s="114" t="e">
        <f t="shared" ca="1" si="668"/>
        <v>#VALUE!</v>
      </c>
      <c r="BZ251" s="113" t="e">
        <f t="shared" ca="1" si="668"/>
        <v>#VALUE!</v>
      </c>
      <c r="CA251" s="69" t="e">
        <f t="shared" ca="1" si="668"/>
        <v>#VALUE!</v>
      </c>
      <c r="CB251" s="69" t="e">
        <f t="shared" ca="1" si="668"/>
        <v>#VALUE!</v>
      </c>
      <c r="CC251" s="114" t="e">
        <f t="shared" ca="1" si="668"/>
        <v>#VALUE!</v>
      </c>
      <c r="CD251" s="113" t="e">
        <f t="shared" ca="1" si="668"/>
        <v>#VALUE!</v>
      </c>
      <c r="CE251" s="69" t="e">
        <f t="shared" ca="1" si="668"/>
        <v>#VALUE!</v>
      </c>
      <c r="CF251" s="69" t="e">
        <f t="shared" ca="1" si="668"/>
        <v>#VALUE!</v>
      </c>
      <c r="CG251" s="114" t="e">
        <f t="shared" ca="1" si="668"/>
        <v>#VALUE!</v>
      </c>
      <c r="CH251" s="113" t="e">
        <f t="shared" ca="1" si="668"/>
        <v>#VALUE!</v>
      </c>
      <c r="CI251" s="69" t="e">
        <f t="shared" ca="1" si="668"/>
        <v>#VALUE!</v>
      </c>
      <c r="CJ251" s="69" t="e">
        <f t="shared" ca="1" si="668"/>
        <v>#VALUE!</v>
      </c>
      <c r="CK251" s="114" t="e">
        <f t="shared" ca="1" si="668"/>
        <v>#VALUE!</v>
      </c>
      <c r="CL251" s="113" t="e">
        <f t="shared" ca="1" si="668"/>
        <v>#VALUE!</v>
      </c>
      <c r="CM251" s="69" t="e">
        <f t="shared" ca="1" si="668"/>
        <v>#VALUE!</v>
      </c>
      <c r="CN251" s="69" t="e">
        <f t="shared" ca="1" si="668"/>
        <v>#VALUE!</v>
      </c>
      <c r="CO251" s="114" t="e">
        <f t="shared" ca="1" si="668"/>
        <v>#VALUE!</v>
      </c>
      <c r="CP251" s="113" t="e">
        <f t="shared" ca="1" si="668"/>
        <v>#VALUE!</v>
      </c>
      <c r="CQ251" s="69" t="e">
        <f t="shared" ca="1" si="668"/>
        <v>#VALUE!</v>
      </c>
      <c r="CR251" s="69" t="e">
        <f t="shared" ca="1" si="668"/>
        <v>#VALUE!</v>
      </c>
      <c r="CS251" s="114" t="e">
        <f t="shared" ca="1" si="668"/>
        <v>#VALUE!</v>
      </c>
      <c r="CT251" s="113" t="e">
        <f t="shared" ca="1" si="668"/>
        <v>#VALUE!</v>
      </c>
      <c r="CU251" s="69" t="e">
        <f t="shared" ca="1" si="668"/>
        <v>#VALUE!</v>
      </c>
      <c r="CV251" s="69" t="e">
        <f t="shared" ca="1" si="668"/>
        <v>#VALUE!</v>
      </c>
      <c r="CW251" s="114" t="e">
        <f t="shared" ca="1" si="668"/>
        <v>#VALUE!</v>
      </c>
      <c r="CX251" s="113" t="e">
        <f t="shared" ca="1" si="668"/>
        <v>#VALUE!</v>
      </c>
      <c r="CY251" s="69" t="e">
        <f t="shared" ca="1" si="668"/>
        <v>#VALUE!</v>
      </c>
      <c r="CZ251" s="69" t="e">
        <f t="shared" ca="1" si="668"/>
        <v>#VALUE!</v>
      </c>
      <c r="DA251" s="114" t="e">
        <f t="shared" ca="1" si="668"/>
        <v>#VALUE!</v>
      </c>
      <c r="DB251" s="113" t="e">
        <f t="shared" ca="1" si="668"/>
        <v>#VALUE!</v>
      </c>
      <c r="DC251" s="69" t="e">
        <f t="shared" ref="DC251:DI251" ca="1" si="669">DC252*DC$40</f>
        <v>#VALUE!</v>
      </c>
      <c r="DD251" s="69" t="e">
        <f t="shared" ca="1" si="669"/>
        <v>#VALUE!</v>
      </c>
      <c r="DE251" s="114" t="e">
        <f t="shared" ca="1" si="669"/>
        <v>#VALUE!</v>
      </c>
      <c r="DF251" s="113" t="e">
        <f t="shared" ca="1" si="669"/>
        <v>#VALUE!</v>
      </c>
      <c r="DG251" s="69" t="e">
        <f t="shared" ca="1" si="669"/>
        <v>#VALUE!</v>
      </c>
      <c r="DH251" s="69" t="e">
        <f t="shared" ca="1" si="669"/>
        <v>#VALUE!</v>
      </c>
      <c r="DI251" s="114" t="e">
        <f t="shared" ca="1" si="669"/>
        <v>#VALUE!</v>
      </c>
      <c r="DK251" s="69">
        <f t="shared" ref="DK251:EK251" ca="1" si="670">SUM(OFFSET($E251,,MATCH(DK$3,$F$5:$DI$5,0),,4))</f>
        <v>0</v>
      </c>
      <c r="DL251" s="69" t="e">
        <f t="shared" ca="1" si="670"/>
        <v>#N/A</v>
      </c>
      <c r="DM251" s="69" t="e">
        <f t="shared" ca="1" si="670"/>
        <v>#VALUE!</v>
      </c>
      <c r="DN251" s="69" t="e">
        <f t="shared" ca="1" si="670"/>
        <v>#VALUE!</v>
      </c>
      <c r="DO251" s="69" t="e">
        <f t="shared" ca="1" si="670"/>
        <v>#VALUE!</v>
      </c>
      <c r="DP251" s="69" t="e">
        <f t="shared" ca="1" si="670"/>
        <v>#VALUE!</v>
      </c>
      <c r="DQ251" s="69" t="e">
        <f t="shared" ca="1" si="670"/>
        <v>#VALUE!</v>
      </c>
      <c r="DR251" s="69" t="e">
        <f t="shared" ca="1" si="670"/>
        <v>#VALUE!</v>
      </c>
      <c r="DS251" s="69" t="e">
        <f t="shared" ca="1" si="670"/>
        <v>#VALUE!</v>
      </c>
      <c r="DT251" s="69" t="e">
        <f t="shared" ca="1" si="670"/>
        <v>#VALUE!</v>
      </c>
      <c r="DU251" s="69" t="e">
        <f t="shared" ca="1" si="670"/>
        <v>#VALUE!</v>
      </c>
      <c r="DV251" s="69" t="e">
        <f t="shared" ca="1" si="670"/>
        <v>#VALUE!</v>
      </c>
      <c r="DW251" s="69" t="e">
        <f t="shared" ca="1" si="670"/>
        <v>#VALUE!</v>
      </c>
      <c r="DX251" s="69" t="e">
        <f t="shared" ca="1" si="670"/>
        <v>#VALUE!</v>
      </c>
      <c r="DY251" s="69" t="e">
        <f t="shared" ca="1" si="670"/>
        <v>#VALUE!</v>
      </c>
      <c r="DZ251" s="69" t="e">
        <f t="shared" ca="1" si="670"/>
        <v>#VALUE!</v>
      </c>
      <c r="EA251" s="69" t="e">
        <f t="shared" ca="1" si="670"/>
        <v>#VALUE!</v>
      </c>
      <c r="EB251" s="69" t="e">
        <f t="shared" ca="1" si="670"/>
        <v>#VALUE!</v>
      </c>
      <c r="EC251" s="69" t="e">
        <f t="shared" ca="1" si="670"/>
        <v>#VALUE!</v>
      </c>
      <c r="ED251" s="69" t="e">
        <f t="shared" ca="1" si="670"/>
        <v>#VALUE!</v>
      </c>
      <c r="EE251" s="69" t="e">
        <f t="shared" ca="1" si="670"/>
        <v>#VALUE!</v>
      </c>
      <c r="EF251" s="69" t="e">
        <f t="shared" ca="1" si="670"/>
        <v>#VALUE!</v>
      </c>
      <c r="EG251" s="69" t="e">
        <f t="shared" ca="1" si="670"/>
        <v>#VALUE!</v>
      </c>
      <c r="EH251" s="69" t="e">
        <f t="shared" ca="1" si="670"/>
        <v>#VALUE!</v>
      </c>
      <c r="EI251" s="69" t="e">
        <f t="shared" ca="1" si="670"/>
        <v>#VALUE!</v>
      </c>
      <c r="EJ251" s="69" t="e">
        <f t="shared" ca="1" si="670"/>
        <v>#VALUE!</v>
      </c>
      <c r="EK251" s="69" t="e">
        <f t="shared" ca="1" si="670"/>
        <v>#VALUE!</v>
      </c>
    </row>
    <row r="252" spans="1:141" outlineLevel="1" x14ac:dyDescent="0.25">
      <c r="A252" s="90"/>
      <c r="B252" s="90"/>
      <c r="C252" s="90"/>
      <c r="D252" s="90"/>
      <c r="E252" t="s">
        <v>324</v>
      </c>
      <c r="F252" s="100"/>
      <c r="I252" s="101"/>
      <c r="J252" s="100"/>
      <c r="M252" s="101"/>
      <c r="N252" s="100"/>
      <c r="Q252" s="101"/>
      <c r="R252" s="100"/>
      <c r="U252" s="101"/>
      <c r="V252" s="100"/>
      <c r="Y252" s="101"/>
      <c r="Z252" s="100"/>
      <c r="AC252" s="101"/>
      <c r="AD252" s="100"/>
      <c r="AG252" s="101"/>
      <c r="AH252" s="100"/>
      <c r="AK252" s="101"/>
      <c r="AL252" s="100"/>
      <c r="AO252" s="101"/>
      <c r="AP252" s="102" t="e">
        <f t="shared" ref="AP252:BU252" ca="1" si="671">IF(AP$4="A",IF(ISERROR(AP249/AP$40),"",AP249/AP$40),AP254)</f>
        <v>#N/A</v>
      </c>
      <c r="AQ252" s="103" t="e">
        <f t="shared" ca="1" si="671"/>
        <v>#N/A</v>
      </c>
      <c r="AR252" s="103" t="e">
        <f t="shared" ca="1" si="671"/>
        <v>#N/A</v>
      </c>
      <c r="AS252" s="104" t="e">
        <f t="shared" ca="1" si="671"/>
        <v>#N/A</v>
      </c>
      <c r="AT252" s="102" t="e">
        <f t="shared" ca="1" si="671"/>
        <v>#VALUE!</v>
      </c>
      <c r="AU252" s="103" t="e">
        <f t="shared" ca="1" si="671"/>
        <v>#VALUE!</v>
      </c>
      <c r="AV252" s="103" t="e">
        <f t="shared" ca="1" si="671"/>
        <v>#VALUE!</v>
      </c>
      <c r="AW252" s="104" t="e">
        <f t="shared" ca="1" si="671"/>
        <v>#VALUE!</v>
      </c>
      <c r="AX252" s="102" t="e">
        <f t="shared" ca="1" si="671"/>
        <v>#VALUE!</v>
      </c>
      <c r="AY252" s="103" t="e">
        <f t="shared" ca="1" si="671"/>
        <v>#VALUE!</v>
      </c>
      <c r="AZ252" s="103" t="e">
        <f t="shared" ca="1" si="671"/>
        <v>#VALUE!</v>
      </c>
      <c r="BA252" s="104" t="e">
        <f t="shared" ca="1" si="671"/>
        <v>#VALUE!</v>
      </c>
      <c r="BB252" s="102" t="e">
        <f t="shared" ca="1" si="671"/>
        <v>#VALUE!</v>
      </c>
      <c r="BC252" s="103" t="e">
        <f t="shared" ca="1" si="671"/>
        <v>#VALUE!</v>
      </c>
      <c r="BD252" s="103" t="e">
        <f t="shared" ca="1" si="671"/>
        <v>#VALUE!</v>
      </c>
      <c r="BE252" s="104" t="e">
        <f t="shared" ca="1" si="671"/>
        <v>#VALUE!</v>
      </c>
      <c r="BF252" s="102" t="e">
        <f t="shared" ca="1" si="671"/>
        <v>#VALUE!</v>
      </c>
      <c r="BG252" s="103" t="e">
        <f t="shared" ca="1" si="671"/>
        <v>#VALUE!</v>
      </c>
      <c r="BH252" s="103" t="e">
        <f t="shared" ca="1" si="671"/>
        <v>#VALUE!</v>
      </c>
      <c r="BI252" s="104" t="e">
        <f t="shared" ca="1" si="671"/>
        <v>#VALUE!</v>
      </c>
      <c r="BJ252" s="102" t="e">
        <f t="shared" ca="1" si="671"/>
        <v>#VALUE!</v>
      </c>
      <c r="BK252" s="103" t="e">
        <f t="shared" ca="1" si="671"/>
        <v>#VALUE!</v>
      </c>
      <c r="BL252" s="103" t="e">
        <f t="shared" ca="1" si="671"/>
        <v>#VALUE!</v>
      </c>
      <c r="BM252" s="104" t="e">
        <f t="shared" ca="1" si="671"/>
        <v>#VALUE!</v>
      </c>
      <c r="BN252" s="102" t="e">
        <f t="shared" ca="1" si="671"/>
        <v>#VALUE!</v>
      </c>
      <c r="BO252" s="103" t="e">
        <f t="shared" ca="1" si="671"/>
        <v>#VALUE!</v>
      </c>
      <c r="BP252" s="103" t="e">
        <f t="shared" ca="1" si="671"/>
        <v>#VALUE!</v>
      </c>
      <c r="BQ252" s="104" t="e">
        <f t="shared" ca="1" si="671"/>
        <v>#VALUE!</v>
      </c>
      <c r="BR252" s="102" t="e">
        <f t="shared" ca="1" si="671"/>
        <v>#VALUE!</v>
      </c>
      <c r="BS252" s="103" t="e">
        <f t="shared" ca="1" si="671"/>
        <v>#VALUE!</v>
      </c>
      <c r="BT252" s="103" t="e">
        <f t="shared" ca="1" si="671"/>
        <v>#VALUE!</v>
      </c>
      <c r="BU252" s="104" t="e">
        <f t="shared" ca="1" si="671"/>
        <v>#VALUE!</v>
      </c>
      <c r="BV252" s="102" t="e">
        <f t="shared" ref="BV252:DA252" ca="1" si="672">IF(BV$4="A",IF(ISERROR(BV249/BV$40),"",BV249/BV$40),BV254)</f>
        <v>#VALUE!</v>
      </c>
      <c r="BW252" s="103" t="e">
        <f t="shared" ca="1" si="672"/>
        <v>#VALUE!</v>
      </c>
      <c r="BX252" s="103" t="e">
        <f t="shared" ca="1" si="672"/>
        <v>#VALUE!</v>
      </c>
      <c r="BY252" s="104" t="e">
        <f t="shared" ca="1" si="672"/>
        <v>#VALUE!</v>
      </c>
      <c r="BZ252" s="102" t="e">
        <f t="shared" ca="1" si="672"/>
        <v>#VALUE!</v>
      </c>
      <c r="CA252" s="103" t="e">
        <f t="shared" ca="1" si="672"/>
        <v>#VALUE!</v>
      </c>
      <c r="CB252" s="103" t="e">
        <f t="shared" ca="1" si="672"/>
        <v>#VALUE!</v>
      </c>
      <c r="CC252" s="104" t="e">
        <f t="shared" ca="1" si="672"/>
        <v>#VALUE!</v>
      </c>
      <c r="CD252" s="102" t="e">
        <f t="shared" ca="1" si="672"/>
        <v>#VALUE!</v>
      </c>
      <c r="CE252" s="103" t="e">
        <f t="shared" ca="1" si="672"/>
        <v>#VALUE!</v>
      </c>
      <c r="CF252" s="103" t="e">
        <f t="shared" ca="1" si="672"/>
        <v>#VALUE!</v>
      </c>
      <c r="CG252" s="104" t="e">
        <f t="shared" ca="1" si="672"/>
        <v>#VALUE!</v>
      </c>
      <c r="CH252" s="102" t="str">
        <f t="shared" ca="1" si="672"/>
        <v/>
      </c>
      <c r="CI252" s="103" t="str">
        <f t="shared" ca="1" si="672"/>
        <v/>
      </c>
      <c r="CJ252" s="103" t="str">
        <f t="shared" ca="1" si="672"/>
        <v/>
      </c>
      <c r="CK252" s="104" t="str">
        <f t="shared" ca="1" si="672"/>
        <v/>
      </c>
      <c r="CL252" s="102" t="str">
        <f t="shared" ca="1" si="672"/>
        <v/>
      </c>
      <c r="CM252" s="103" t="str">
        <f t="shared" ca="1" si="672"/>
        <v/>
      </c>
      <c r="CN252" s="103" t="str">
        <f t="shared" ca="1" si="672"/>
        <v/>
      </c>
      <c r="CO252" s="104" t="str">
        <f t="shared" ca="1" si="672"/>
        <v/>
      </c>
      <c r="CP252" s="102" t="str">
        <f t="shared" ca="1" si="672"/>
        <v/>
      </c>
      <c r="CQ252" s="103" t="str">
        <f t="shared" ca="1" si="672"/>
        <v/>
      </c>
      <c r="CR252" s="103" t="str">
        <f t="shared" ca="1" si="672"/>
        <v/>
      </c>
      <c r="CS252" s="104" t="str">
        <f t="shared" ca="1" si="672"/>
        <v/>
      </c>
      <c r="CT252" s="102" t="str">
        <f t="shared" ca="1" si="672"/>
        <v/>
      </c>
      <c r="CU252" s="103" t="str">
        <f t="shared" ca="1" si="672"/>
        <v/>
      </c>
      <c r="CV252" s="103" t="str">
        <f t="shared" ca="1" si="672"/>
        <v/>
      </c>
      <c r="CW252" s="104" t="str">
        <f t="shared" ca="1" si="672"/>
        <v/>
      </c>
      <c r="CX252" s="102" t="str">
        <f t="shared" ca="1" si="672"/>
        <v/>
      </c>
      <c r="CY252" s="103" t="str">
        <f t="shared" ca="1" si="672"/>
        <v/>
      </c>
      <c r="CZ252" s="103" t="str">
        <f t="shared" ca="1" si="672"/>
        <v/>
      </c>
      <c r="DA252" s="104" t="str">
        <f t="shared" ca="1" si="672"/>
        <v/>
      </c>
      <c r="DB252" s="102" t="str">
        <f t="shared" ref="DB252:DI252" ca="1" si="673">IF(DB$4="A",IF(ISERROR(DB249/DB$40),"",DB249/DB$40),DB254)</f>
        <v/>
      </c>
      <c r="DC252" s="103" t="str">
        <f t="shared" ca="1" si="673"/>
        <v/>
      </c>
      <c r="DD252" s="103" t="str">
        <f t="shared" ca="1" si="673"/>
        <v/>
      </c>
      <c r="DE252" s="104" t="str">
        <f t="shared" ca="1" si="673"/>
        <v/>
      </c>
      <c r="DF252" s="102" t="str">
        <f t="shared" ca="1" si="673"/>
        <v/>
      </c>
      <c r="DG252" s="103" t="str">
        <f t="shared" ca="1" si="673"/>
        <v/>
      </c>
      <c r="DH252" s="103" t="str">
        <f t="shared" ca="1" si="673"/>
        <v/>
      </c>
      <c r="DI252" s="104" t="str">
        <f t="shared" ca="1" si="673"/>
        <v/>
      </c>
      <c r="DT252" s="103" t="str">
        <f ca="1">IF(ISERROR(DT251/DT$40),"",DT251/DT$40)</f>
        <v/>
      </c>
      <c r="DU252" s="103" t="str">
        <f t="shared" ref="DU252:EK252" ca="1" si="674">IF(ISERROR(DU251/DU$40),"",DU251/DU$40)</f>
        <v/>
      </c>
      <c r="DV252" s="103" t="str">
        <f t="shared" ca="1" si="674"/>
        <v/>
      </c>
      <c r="DW252" s="103" t="str">
        <f t="shared" ca="1" si="674"/>
        <v/>
      </c>
      <c r="DX252" s="103" t="str">
        <f t="shared" ca="1" si="674"/>
        <v/>
      </c>
      <c r="DY252" s="103" t="str">
        <f t="shared" ca="1" si="674"/>
        <v/>
      </c>
      <c r="DZ252" s="103" t="str">
        <f t="shared" ca="1" si="674"/>
        <v/>
      </c>
      <c r="EA252" s="103" t="str">
        <f t="shared" ca="1" si="674"/>
        <v/>
      </c>
      <c r="EB252" s="103" t="str">
        <f t="shared" ca="1" si="674"/>
        <v/>
      </c>
      <c r="EC252" s="103" t="str">
        <f t="shared" ca="1" si="674"/>
        <v/>
      </c>
      <c r="ED252" s="103" t="str">
        <f t="shared" ca="1" si="674"/>
        <v/>
      </c>
      <c r="EE252" s="103" t="str">
        <f t="shared" ca="1" si="674"/>
        <v/>
      </c>
      <c r="EF252" s="103" t="str">
        <f t="shared" ca="1" si="674"/>
        <v/>
      </c>
      <c r="EG252" s="103" t="str">
        <f t="shared" ca="1" si="674"/>
        <v/>
      </c>
      <c r="EH252" s="103" t="str">
        <f t="shared" ca="1" si="674"/>
        <v/>
      </c>
      <c r="EI252" s="103" t="str">
        <f t="shared" ca="1" si="674"/>
        <v/>
      </c>
      <c r="EJ252" s="103" t="str">
        <f t="shared" ca="1" si="674"/>
        <v/>
      </c>
      <c r="EK252" s="103" t="str">
        <f t="shared" ca="1" si="674"/>
        <v/>
      </c>
    </row>
    <row r="253" spans="1:141" outlineLevel="1" x14ac:dyDescent="0.25">
      <c r="A253" s="90"/>
      <c r="B253" s="90"/>
      <c r="C253" s="90"/>
      <c r="D253" s="90"/>
      <c r="F253" s="100"/>
      <c r="I253" s="101"/>
      <c r="J253" s="100"/>
      <c r="M253" s="101"/>
      <c r="N253" s="100"/>
      <c r="Q253" s="101"/>
      <c r="R253" s="100"/>
      <c r="U253" s="101"/>
      <c r="V253" s="100"/>
      <c r="Y253" s="101"/>
      <c r="Z253" s="100"/>
      <c r="AC253" s="101"/>
      <c r="AD253" s="100"/>
      <c r="AG253" s="101"/>
      <c r="AH253" s="100"/>
      <c r="AK253" s="101"/>
      <c r="AL253" s="100"/>
      <c r="AO253" s="101"/>
      <c r="AP253" s="102"/>
      <c r="AQ253" s="103"/>
      <c r="AR253" s="103"/>
      <c r="AS253" s="104"/>
      <c r="AT253" s="102"/>
      <c r="AU253" s="103"/>
      <c r="AV253" s="103"/>
      <c r="AW253" s="104"/>
      <c r="AX253" s="102"/>
      <c r="AY253" s="103"/>
      <c r="AZ253" s="103"/>
      <c r="BA253" s="104"/>
      <c r="BB253" s="102"/>
      <c r="BC253" s="103"/>
      <c r="BD253" s="103"/>
      <c r="BE253" s="104"/>
      <c r="BF253" s="102"/>
      <c r="BG253" s="103"/>
      <c r="BH253" s="103"/>
      <c r="BI253" s="104"/>
      <c r="BJ253" s="102"/>
      <c r="BK253" s="103"/>
      <c r="BL253" s="103"/>
      <c r="BM253" s="104"/>
      <c r="BN253" s="102"/>
      <c r="BO253" s="103"/>
      <c r="BP253" s="103"/>
      <c r="BQ253" s="104"/>
      <c r="BR253" s="102"/>
      <c r="BS253" s="103"/>
      <c r="BT253" s="103"/>
      <c r="BU253" s="104"/>
      <c r="BV253" s="102"/>
      <c r="BW253" s="103"/>
      <c r="BX253" s="103"/>
      <c r="BY253" s="104"/>
      <c r="BZ253" s="102"/>
      <c r="CA253" s="103"/>
      <c r="CB253" s="103"/>
      <c r="CC253" s="104"/>
      <c r="CD253" s="102"/>
      <c r="CE253" s="103"/>
      <c r="CF253" s="103"/>
      <c r="CG253" s="104"/>
      <c r="CH253" s="102"/>
      <c r="CI253" s="103"/>
      <c r="CJ253" s="103"/>
      <c r="CK253" s="104"/>
      <c r="CL253" s="102"/>
      <c r="CM253" s="103"/>
      <c r="CN253" s="103"/>
      <c r="CO253" s="104"/>
      <c r="CP253" s="102"/>
      <c r="CQ253" s="103"/>
      <c r="CR253" s="103"/>
      <c r="CS253" s="104"/>
      <c r="CT253" s="102"/>
      <c r="CU253" s="103"/>
      <c r="CV253" s="103"/>
      <c r="CW253" s="104"/>
      <c r="CX253" s="102"/>
      <c r="CY253" s="103"/>
      <c r="CZ253" s="103"/>
      <c r="DA253" s="104"/>
      <c r="DB253" s="102"/>
      <c r="DC253" s="103"/>
      <c r="DD253" s="103"/>
      <c r="DE253" s="104"/>
      <c r="DF253" s="102"/>
      <c r="DG253" s="103"/>
      <c r="DH253" s="103"/>
      <c r="DI253" s="104"/>
    </row>
    <row r="254" spans="1:141" outlineLevel="1" x14ac:dyDescent="0.25">
      <c r="A254" s="90"/>
      <c r="B254" s="90"/>
      <c r="C254" s="90"/>
      <c r="D254" s="90"/>
      <c r="E254" s="36" t="str">
        <f>CONCATENATE(E252," selected driver: ",$J$8," (",$J$9,")")</f>
        <v>% income before tax selected driver: Default (Annual)</v>
      </c>
      <c r="F254" s="100"/>
      <c r="I254" s="101"/>
      <c r="J254" s="100"/>
      <c r="M254" s="101"/>
      <c r="N254" s="100"/>
      <c r="Q254" s="101"/>
      <c r="R254" s="100"/>
      <c r="U254" s="101"/>
      <c r="V254" s="100"/>
      <c r="Y254" s="101"/>
      <c r="Z254" s="100"/>
      <c r="AC254" s="101"/>
      <c r="AD254" s="100"/>
      <c r="AG254" s="101"/>
      <c r="AH254" s="100"/>
      <c r="AK254" s="101"/>
      <c r="AL254" s="100"/>
      <c r="AO254" s="101"/>
      <c r="AP254" s="126" t="e" cm="1">
        <f t="array" ref="AP254">IF($I$9=1,AP256,INDEX($DT256:$EK256,,MATCH(CONCATENATE("FY ",RIGHT(AP$3,4)),$DT$3:$EK$3,0)))</f>
        <v>#N/A</v>
      </c>
      <c r="AQ254" s="127" t="e" cm="1">
        <f t="array" ref="AQ254">IF($I$9=1,AQ256,INDEX($DT256:$EK256,,MATCH(CONCATENATE("FY ",RIGHT(AQ$3,4)),$DT$3:$EK$3,0)))</f>
        <v>#N/A</v>
      </c>
      <c r="AR254" s="127" t="e" cm="1">
        <f t="array" ref="AR254">IF($I$9=1,AR256,INDEX($DT256:$EK256,,MATCH(CONCATENATE("FY ",RIGHT(AR$3,4)),$DT$3:$EK$3,0)))</f>
        <v>#N/A</v>
      </c>
      <c r="AS254" s="128" t="e" cm="1">
        <f t="array" ref="AS254">IF($I$9=1,AS256,INDEX($DT256:$EK256,,MATCH(CONCATENATE("FY ",RIGHT(AS$3,4)),$DT$3:$EK$3,0)))</f>
        <v>#N/A</v>
      </c>
      <c r="AT254" s="126" t="e" cm="1">
        <f t="array" ref="AT254">IF($I$9=1,AT256,INDEX($DT256:$EK256,,MATCH(CONCATENATE("FY ",RIGHT(AT$3,4)),$DT$3:$EK$3,0)))</f>
        <v>#N/A</v>
      </c>
      <c r="AU254" s="127" t="e" cm="1">
        <f t="array" ref="AU254">IF($I$9=1,AU256,INDEX($DT256:$EK256,,MATCH(CONCATENATE("FY ",RIGHT(AU$3,4)),$DT$3:$EK$3,0)))</f>
        <v>#N/A</v>
      </c>
      <c r="AV254" s="127" t="e" cm="1">
        <f t="array" ref="AV254">IF($I$9=1,AV256,INDEX($DT256:$EK256,,MATCH(CONCATENATE("FY ",RIGHT(AV$3,4)),$DT$3:$EK$3,0)))</f>
        <v>#N/A</v>
      </c>
      <c r="AW254" s="128" t="e" cm="1">
        <f t="array" ref="AW254">IF($I$9=1,AW256,INDEX($DT256:$EK256,,MATCH(CONCATENATE("FY ",RIGHT(AW$3,4)),$DT$3:$EK$3,0)))</f>
        <v>#N/A</v>
      </c>
      <c r="AX254" s="126" t="e" cm="1">
        <f t="array" ref="AX254">IF($I$9=1,AX256,INDEX($DT256:$EK256,,MATCH(CONCATENATE("FY ",RIGHT(AX$3,4)),$DT$3:$EK$3,0)))</f>
        <v>#N/A</v>
      </c>
      <c r="AY254" s="127" t="e" cm="1">
        <f t="array" ref="AY254">IF($I$9=1,AY256,INDEX($DT256:$EK256,,MATCH(CONCATENATE("FY ",RIGHT(AY$3,4)),$DT$3:$EK$3,0)))</f>
        <v>#N/A</v>
      </c>
      <c r="AZ254" s="127" t="e" cm="1">
        <f t="array" ref="AZ254">IF($I$9=1,AZ256,INDEX($DT256:$EK256,,MATCH(CONCATENATE("FY ",RIGHT(AZ$3,4)),$DT$3:$EK$3,0)))</f>
        <v>#N/A</v>
      </c>
      <c r="BA254" s="128" t="e" cm="1">
        <f t="array" ref="BA254">IF($I$9=1,BA256,INDEX($DT256:$EK256,,MATCH(CONCATENATE("FY ",RIGHT(BA$3,4)),$DT$3:$EK$3,0)))</f>
        <v>#N/A</v>
      </c>
      <c r="BB254" s="126" t="e" cm="1">
        <f t="array" ref="BB254">IF($I$9=1,BB256,INDEX($DT256:$EK256,,MATCH(CONCATENATE("FY ",RIGHT(BB$3,4)),$DT$3:$EK$3,0)))</f>
        <v>#N/A</v>
      </c>
      <c r="BC254" s="127" t="e" cm="1">
        <f t="array" ref="BC254">IF($I$9=1,BC256,INDEX($DT256:$EK256,,MATCH(CONCATENATE("FY ",RIGHT(BC$3,4)),$DT$3:$EK$3,0)))</f>
        <v>#N/A</v>
      </c>
      <c r="BD254" s="127" t="e" cm="1">
        <f t="array" ref="BD254">IF($I$9=1,BD256,INDEX($DT256:$EK256,,MATCH(CONCATENATE("FY ",RIGHT(BD$3,4)),$DT$3:$EK$3,0)))</f>
        <v>#N/A</v>
      </c>
      <c r="BE254" s="128" t="e" cm="1">
        <f t="array" ref="BE254">IF($I$9=1,BE256,INDEX($DT256:$EK256,,MATCH(CONCATENATE("FY ",RIGHT(BE$3,4)),$DT$3:$EK$3,0)))</f>
        <v>#N/A</v>
      </c>
      <c r="BF254" s="126" t="e" cm="1">
        <f t="array" ref="BF254">IF($I$9=1,BF256,INDEX($DT256:$EK256,,MATCH(CONCATENATE("FY ",RIGHT(BF$3,4)),$DT$3:$EK$3,0)))</f>
        <v>#N/A</v>
      </c>
      <c r="BG254" s="127" t="e" cm="1">
        <f t="array" ref="BG254">IF($I$9=1,BG256,INDEX($DT256:$EK256,,MATCH(CONCATENATE("FY ",RIGHT(BG$3,4)),$DT$3:$EK$3,0)))</f>
        <v>#N/A</v>
      </c>
      <c r="BH254" s="127" t="e" cm="1">
        <f t="array" ref="BH254">IF($I$9=1,BH256,INDEX($DT256:$EK256,,MATCH(CONCATENATE("FY ",RIGHT(BH$3,4)),$DT$3:$EK$3,0)))</f>
        <v>#N/A</v>
      </c>
      <c r="BI254" s="128" t="e" cm="1">
        <f t="array" ref="BI254">IF($I$9=1,BI256,INDEX($DT256:$EK256,,MATCH(CONCATENATE("FY ",RIGHT(BI$3,4)),$DT$3:$EK$3,0)))</f>
        <v>#N/A</v>
      </c>
      <c r="BJ254" s="126" t="e" cm="1">
        <f t="array" ref="BJ254">IF($I$9=1,BJ256,INDEX($DT256:$EK256,,MATCH(CONCATENATE("FY ",RIGHT(BJ$3,4)),$DT$3:$EK$3,0)))</f>
        <v>#N/A</v>
      </c>
      <c r="BK254" s="127" t="e" cm="1">
        <f t="array" ref="BK254">IF($I$9=1,BK256,INDEX($DT256:$EK256,,MATCH(CONCATENATE("FY ",RIGHT(BK$3,4)),$DT$3:$EK$3,0)))</f>
        <v>#N/A</v>
      </c>
      <c r="BL254" s="127" t="e" cm="1">
        <f t="array" ref="BL254">IF($I$9=1,BL256,INDEX($DT256:$EK256,,MATCH(CONCATENATE("FY ",RIGHT(BL$3,4)),$DT$3:$EK$3,0)))</f>
        <v>#N/A</v>
      </c>
      <c r="BM254" s="128" t="e" cm="1">
        <f t="array" ref="BM254">IF($I$9=1,BM256,INDEX($DT256:$EK256,,MATCH(CONCATENATE("FY ",RIGHT(BM$3,4)),$DT$3:$EK$3,0)))</f>
        <v>#N/A</v>
      </c>
      <c r="BN254" s="126" t="e" cm="1">
        <f t="array" ref="BN254">IF($I$9=1,BN256,INDEX($DT256:$EK256,,MATCH(CONCATENATE("FY ",RIGHT(BN$3,4)),$DT$3:$EK$3,0)))</f>
        <v>#N/A</v>
      </c>
      <c r="BO254" s="127" t="e" cm="1">
        <f t="array" ref="BO254">IF($I$9=1,BO256,INDEX($DT256:$EK256,,MATCH(CONCATENATE("FY ",RIGHT(BO$3,4)),$DT$3:$EK$3,0)))</f>
        <v>#N/A</v>
      </c>
      <c r="BP254" s="127" t="e" cm="1">
        <f t="array" ref="BP254">IF($I$9=1,BP256,INDEX($DT256:$EK256,,MATCH(CONCATENATE("FY ",RIGHT(BP$3,4)),$DT$3:$EK$3,0)))</f>
        <v>#N/A</v>
      </c>
      <c r="BQ254" s="128" t="e" cm="1">
        <f t="array" ref="BQ254">IF($I$9=1,BQ256,INDEX($DT256:$EK256,,MATCH(CONCATENATE("FY ",RIGHT(BQ$3,4)),$DT$3:$EK$3,0)))</f>
        <v>#N/A</v>
      </c>
      <c r="BR254" s="126" t="e" cm="1">
        <f t="array" ref="BR254">IF($I$9=1,BR256,INDEX($DT256:$EK256,,MATCH(CONCATENATE("FY ",RIGHT(BR$3,4)),$DT$3:$EK$3,0)))</f>
        <v>#N/A</v>
      </c>
      <c r="BS254" s="127" t="e" cm="1">
        <f t="array" ref="BS254">IF($I$9=1,BS256,INDEX($DT256:$EK256,,MATCH(CONCATENATE("FY ",RIGHT(BS$3,4)),$DT$3:$EK$3,0)))</f>
        <v>#N/A</v>
      </c>
      <c r="BT254" s="127" t="e" cm="1">
        <f t="array" ref="BT254">IF($I$9=1,BT256,INDEX($DT256:$EK256,,MATCH(CONCATENATE("FY ",RIGHT(BT$3,4)),$DT$3:$EK$3,0)))</f>
        <v>#N/A</v>
      </c>
      <c r="BU254" s="128" t="e" cm="1">
        <f t="array" ref="BU254">IF($I$9=1,BU256,INDEX($DT256:$EK256,,MATCH(CONCATENATE("FY ",RIGHT(BU$3,4)),$DT$3:$EK$3,0)))</f>
        <v>#N/A</v>
      </c>
      <c r="BV254" s="126" t="e" cm="1">
        <f t="array" ref="BV254">IF($I$9=1,BV256,INDEX($DT256:$EK256,,MATCH(CONCATENATE("FY ",RIGHT(BV$3,4)),$DT$3:$EK$3,0)))</f>
        <v>#N/A</v>
      </c>
      <c r="BW254" s="127" t="e" cm="1">
        <f t="array" ref="BW254">IF($I$9=1,BW256,INDEX($DT256:$EK256,,MATCH(CONCATENATE("FY ",RIGHT(BW$3,4)),$DT$3:$EK$3,0)))</f>
        <v>#N/A</v>
      </c>
      <c r="BX254" s="127" t="e" cm="1">
        <f t="array" ref="BX254">IF($I$9=1,BX256,INDEX($DT256:$EK256,,MATCH(CONCATENATE("FY ",RIGHT(BX$3,4)),$DT$3:$EK$3,0)))</f>
        <v>#N/A</v>
      </c>
      <c r="BY254" s="128" t="e" cm="1">
        <f t="array" ref="BY254">IF($I$9=1,BY256,INDEX($DT256:$EK256,,MATCH(CONCATENATE("FY ",RIGHT(BY$3,4)),$DT$3:$EK$3,0)))</f>
        <v>#N/A</v>
      </c>
      <c r="BZ254" s="126" t="e" cm="1">
        <f t="array" ref="BZ254">IF($I$9=1,BZ256,INDEX($DT256:$EK256,,MATCH(CONCATENATE("FY ",RIGHT(BZ$3,4)),$DT$3:$EK$3,0)))</f>
        <v>#N/A</v>
      </c>
      <c r="CA254" s="127" t="e" cm="1">
        <f t="array" ref="CA254">IF($I$9=1,CA256,INDEX($DT256:$EK256,,MATCH(CONCATENATE("FY ",RIGHT(CA$3,4)),$DT$3:$EK$3,0)))</f>
        <v>#N/A</v>
      </c>
      <c r="CB254" s="127" t="e" cm="1">
        <f t="array" ref="CB254">IF($I$9=1,CB256,INDEX($DT256:$EK256,,MATCH(CONCATENATE("FY ",RIGHT(CB$3,4)),$DT$3:$EK$3,0)))</f>
        <v>#N/A</v>
      </c>
      <c r="CC254" s="128" t="e" cm="1">
        <f t="array" ref="CC254">IF($I$9=1,CC256,INDEX($DT256:$EK256,,MATCH(CONCATENATE("FY ",RIGHT(CC$3,4)),$DT$3:$EK$3,0)))</f>
        <v>#N/A</v>
      </c>
      <c r="CD254" s="126" t="e" cm="1">
        <f t="array" ref="CD254">IF($I$9=1,CD256,INDEX($DT256:$EK256,,MATCH(CONCATENATE("FY ",RIGHT(CD$3,4)),$DT$3:$EK$3,0)))</f>
        <v>#N/A</v>
      </c>
      <c r="CE254" s="127" t="e" cm="1">
        <f t="array" ref="CE254">IF($I$9=1,CE256,INDEX($DT256:$EK256,,MATCH(CONCATENATE("FY ",RIGHT(CE$3,4)),$DT$3:$EK$3,0)))</f>
        <v>#N/A</v>
      </c>
      <c r="CF254" s="127" t="e" cm="1">
        <f t="array" ref="CF254">IF($I$9=1,CF256,INDEX($DT256:$EK256,,MATCH(CONCATENATE("FY ",RIGHT(CF$3,4)),$DT$3:$EK$3,0)))</f>
        <v>#N/A</v>
      </c>
      <c r="CG254" s="128" t="e" cm="1">
        <f t="array" ref="CG254">IF($I$9=1,CG256,INDEX($DT256:$EK256,,MATCH(CONCATENATE("FY ",RIGHT(CG$3,4)),$DT$3:$EK$3,0)))</f>
        <v>#N/A</v>
      </c>
      <c r="CH254" s="126" t="e" cm="1">
        <f t="array" ref="CH254">IF($I$9=1,CH256,INDEX($DT256:$EK256,,MATCH(CONCATENATE("FY ",RIGHT(CH$3,4)),$DT$3:$EK$3,0)))</f>
        <v>#N/A</v>
      </c>
      <c r="CI254" s="127" t="e" cm="1">
        <f t="array" ref="CI254">IF($I$9=1,CI256,INDEX($DT256:$EK256,,MATCH(CONCATENATE("FY ",RIGHT(CI$3,4)),$DT$3:$EK$3,0)))</f>
        <v>#N/A</v>
      </c>
      <c r="CJ254" s="127" t="e" cm="1">
        <f t="array" ref="CJ254">IF($I$9=1,CJ256,INDEX($DT256:$EK256,,MATCH(CONCATENATE("FY ",RIGHT(CJ$3,4)),$DT$3:$EK$3,0)))</f>
        <v>#N/A</v>
      </c>
      <c r="CK254" s="128" t="e" cm="1">
        <f t="array" ref="CK254">IF($I$9=1,CK256,INDEX($DT256:$EK256,,MATCH(CONCATENATE("FY ",RIGHT(CK$3,4)),$DT$3:$EK$3,0)))</f>
        <v>#N/A</v>
      </c>
      <c r="CL254" s="126" t="e" cm="1">
        <f t="array" ref="CL254">IF($I$9=1,CL256,INDEX($DT256:$EK256,,MATCH(CONCATENATE("FY ",RIGHT(CL$3,4)),$DT$3:$EK$3,0)))</f>
        <v>#N/A</v>
      </c>
      <c r="CM254" s="127" t="e" cm="1">
        <f t="array" ref="CM254">IF($I$9=1,CM256,INDEX($DT256:$EK256,,MATCH(CONCATENATE("FY ",RIGHT(CM$3,4)),$DT$3:$EK$3,0)))</f>
        <v>#N/A</v>
      </c>
      <c r="CN254" s="127" t="e" cm="1">
        <f t="array" ref="CN254">IF($I$9=1,CN256,INDEX($DT256:$EK256,,MATCH(CONCATENATE("FY ",RIGHT(CN$3,4)),$DT$3:$EK$3,0)))</f>
        <v>#N/A</v>
      </c>
      <c r="CO254" s="128" t="e" cm="1">
        <f t="array" ref="CO254">IF($I$9=1,CO256,INDEX($DT256:$EK256,,MATCH(CONCATENATE("FY ",RIGHT(CO$3,4)),$DT$3:$EK$3,0)))</f>
        <v>#N/A</v>
      </c>
      <c r="CP254" s="126" t="e" cm="1">
        <f t="array" ref="CP254">IF($I$9=1,CP256,INDEX($DT256:$EK256,,MATCH(CONCATENATE("FY ",RIGHT(CP$3,4)),$DT$3:$EK$3,0)))</f>
        <v>#N/A</v>
      </c>
      <c r="CQ254" s="127" t="e" cm="1">
        <f t="array" ref="CQ254">IF($I$9=1,CQ256,INDEX($DT256:$EK256,,MATCH(CONCATENATE("FY ",RIGHT(CQ$3,4)),$DT$3:$EK$3,0)))</f>
        <v>#N/A</v>
      </c>
      <c r="CR254" s="127" t="e" cm="1">
        <f t="array" ref="CR254">IF($I$9=1,CR256,INDEX($DT256:$EK256,,MATCH(CONCATENATE("FY ",RIGHT(CR$3,4)),$DT$3:$EK$3,0)))</f>
        <v>#N/A</v>
      </c>
      <c r="CS254" s="128" t="e" cm="1">
        <f t="array" ref="CS254">IF($I$9=1,CS256,INDEX($DT256:$EK256,,MATCH(CONCATENATE("FY ",RIGHT(CS$3,4)),$DT$3:$EK$3,0)))</f>
        <v>#N/A</v>
      </c>
      <c r="CT254" s="126" t="e" cm="1">
        <f t="array" ref="CT254">IF($I$9=1,CT256,INDEX($DT256:$EK256,,MATCH(CONCATENATE("FY ",RIGHT(CT$3,4)),$DT$3:$EK$3,0)))</f>
        <v>#N/A</v>
      </c>
      <c r="CU254" s="127" t="e" cm="1">
        <f t="array" ref="CU254">IF($I$9=1,CU256,INDEX($DT256:$EK256,,MATCH(CONCATENATE("FY ",RIGHT(CU$3,4)),$DT$3:$EK$3,0)))</f>
        <v>#N/A</v>
      </c>
      <c r="CV254" s="127" t="e" cm="1">
        <f t="array" ref="CV254">IF($I$9=1,CV256,INDEX($DT256:$EK256,,MATCH(CONCATENATE("FY ",RIGHT(CV$3,4)),$DT$3:$EK$3,0)))</f>
        <v>#N/A</v>
      </c>
      <c r="CW254" s="128" t="e" cm="1">
        <f t="array" ref="CW254">IF($I$9=1,CW256,INDEX($DT256:$EK256,,MATCH(CONCATENATE("FY ",RIGHT(CW$3,4)),$DT$3:$EK$3,0)))</f>
        <v>#N/A</v>
      </c>
      <c r="CX254" s="126" t="e" cm="1">
        <f t="array" ref="CX254">IF($I$9=1,CX256,INDEX($DT256:$EK256,,MATCH(CONCATENATE("FY ",RIGHT(CX$3,4)),$DT$3:$EK$3,0)))</f>
        <v>#N/A</v>
      </c>
      <c r="CY254" s="127" t="e" cm="1">
        <f t="array" ref="CY254">IF($I$9=1,CY256,INDEX($DT256:$EK256,,MATCH(CONCATENATE("FY ",RIGHT(CY$3,4)),$DT$3:$EK$3,0)))</f>
        <v>#N/A</v>
      </c>
      <c r="CZ254" s="127" t="e" cm="1">
        <f t="array" ref="CZ254">IF($I$9=1,CZ256,INDEX($DT256:$EK256,,MATCH(CONCATENATE("FY ",RIGHT(CZ$3,4)),$DT$3:$EK$3,0)))</f>
        <v>#N/A</v>
      </c>
      <c r="DA254" s="128" t="e" cm="1">
        <f t="array" ref="DA254">IF($I$9=1,DA256,INDEX($DT256:$EK256,,MATCH(CONCATENATE("FY ",RIGHT(DA$3,4)),$DT$3:$EK$3,0)))</f>
        <v>#N/A</v>
      </c>
      <c r="DB254" s="126" t="e" cm="1">
        <f t="array" ref="DB254">IF($I$9=1,DB256,INDEX($DT256:$EK256,,MATCH(CONCATENATE("FY ",RIGHT(DB$3,4)),$DT$3:$EK$3,0)))</f>
        <v>#N/A</v>
      </c>
      <c r="DC254" s="127" t="e" cm="1">
        <f t="array" ref="DC254">IF($I$9=1,DC256,INDEX($DT256:$EK256,,MATCH(CONCATENATE("FY ",RIGHT(DC$3,4)),$DT$3:$EK$3,0)))</f>
        <v>#N/A</v>
      </c>
      <c r="DD254" s="127" t="e" cm="1">
        <f t="array" ref="DD254">IF($I$9=1,DD256,INDEX($DT256:$EK256,,MATCH(CONCATENATE("FY ",RIGHT(DD$3,4)),$DT$3:$EK$3,0)))</f>
        <v>#N/A</v>
      </c>
      <c r="DE254" s="128" t="e" cm="1">
        <f t="array" ref="DE254">IF($I$9=1,DE256,INDEX($DT256:$EK256,,MATCH(CONCATENATE("FY ",RIGHT(DE$3,4)),$DT$3:$EK$3,0)))</f>
        <v>#N/A</v>
      </c>
      <c r="DF254" s="126" t="e" cm="1">
        <f t="array" ref="DF254">IF($I$9=1,DF256,INDEX($DT256:$EK256,,MATCH(CONCATENATE("FY ",RIGHT(DF$3,4)),$DT$3:$EK$3,0)))</f>
        <v>#N/A</v>
      </c>
      <c r="DG254" s="127" t="e" cm="1">
        <f t="array" ref="DG254">IF($I$9=1,DG256,INDEX($DT256:$EK256,,MATCH(CONCATENATE("FY ",RIGHT(DG$3,4)),$DT$3:$EK$3,0)))</f>
        <v>#N/A</v>
      </c>
      <c r="DH254" s="127" t="e" cm="1">
        <f t="array" ref="DH254">IF($I$9=1,DH256,INDEX($DT256:$EK256,,MATCH(CONCATENATE("FY ",RIGHT(DH$3,4)),$DT$3:$EK$3,0)))</f>
        <v>#N/A</v>
      </c>
      <c r="DI254" s="128" t="e" cm="1">
        <f t="array" ref="DI254">IF($I$9=1,DI256,INDEX($DT256:$EK256,,MATCH(CONCATENATE("FY ",RIGHT(DI$3,4)),$DT$3:$EK$3,0)))</f>
        <v>#N/A</v>
      </c>
    </row>
    <row r="255" spans="1:141" outlineLevel="1" x14ac:dyDescent="0.25">
      <c r="A255" s="90"/>
      <c r="B255" s="90"/>
      <c r="C255" s="90"/>
      <c r="D255" s="90"/>
      <c r="F255" s="100"/>
      <c r="I255" s="101"/>
      <c r="J255" s="100"/>
      <c r="M255" s="101"/>
      <c r="N255" s="100"/>
      <c r="Q255" s="101"/>
      <c r="R255" s="100"/>
      <c r="U255" s="101"/>
      <c r="V255" s="100"/>
      <c r="Y255" s="101"/>
      <c r="Z255" s="100"/>
      <c r="AC255" s="101"/>
      <c r="AD255" s="100"/>
      <c r="AG255" s="101"/>
      <c r="AH255" s="100"/>
      <c r="AK255" s="101"/>
      <c r="AL255" s="100"/>
      <c r="AO255" s="101"/>
      <c r="AP255" s="100"/>
      <c r="AS255" s="101"/>
      <c r="AT255" s="100"/>
      <c r="AW255" s="101"/>
      <c r="AX255" s="100"/>
      <c r="BA255" s="101"/>
      <c r="BB255" s="100"/>
      <c r="BE255" s="101"/>
      <c r="BF255" s="100"/>
      <c r="BI255" s="101"/>
      <c r="BJ255" s="100"/>
      <c r="BM255" s="101"/>
      <c r="BN255" s="100"/>
      <c r="BQ255" s="101"/>
      <c r="BR255" s="100"/>
      <c r="BU255" s="101"/>
      <c r="BV255" s="100"/>
      <c r="BY255" s="101"/>
      <c r="BZ255" s="100"/>
      <c r="CC255" s="101"/>
      <c r="CD255" s="100"/>
      <c r="CG255" s="101"/>
      <c r="CH255" s="100"/>
      <c r="CK255" s="101"/>
      <c r="CL255" s="100"/>
      <c r="CO255" s="101"/>
      <c r="CP255" s="100"/>
      <c r="CS255" s="101"/>
      <c r="CT255" s="100"/>
      <c r="CW255" s="101"/>
      <c r="CX255" s="100"/>
      <c r="DA255" s="101"/>
      <c r="DB255" s="100"/>
      <c r="DE255" s="101"/>
      <c r="DF255" s="100"/>
      <c r="DI255" s="101"/>
    </row>
    <row r="256" spans="1:141" outlineLevel="1" x14ac:dyDescent="0.25">
      <c r="A256" s="90"/>
      <c r="B256" s="90"/>
      <c r="C256" s="90"/>
      <c r="D256" s="90"/>
      <c r="E256" t="str">
        <f>CONCATENATE(E252," scenario: ",$J$8)</f>
        <v>% income before tax scenario: Default</v>
      </c>
      <c r="F256" s="100"/>
      <c r="I256" s="101"/>
      <c r="J256" s="100"/>
      <c r="M256" s="101"/>
      <c r="N256" s="100"/>
      <c r="Q256" s="101"/>
      <c r="R256" s="100"/>
      <c r="U256" s="101"/>
      <c r="V256" s="100"/>
      <c r="Y256" s="101"/>
      <c r="Z256" s="100"/>
      <c r="AC256" s="101"/>
      <c r="AD256" s="100"/>
      <c r="AG256" s="101"/>
      <c r="AH256" s="100"/>
      <c r="AK256" s="101"/>
      <c r="AL256" s="100"/>
      <c r="AO256" s="101"/>
      <c r="AP256" s="102">
        <f>CHOOSE($I$8,AP257,AP258,AP259,AP260,AP261)</f>
        <v>0</v>
      </c>
      <c r="AQ256" s="103">
        <f t="shared" ref="AQ256:DB256" si="675">CHOOSE($I$8,AQ257,AQ258,AQ259,AQ260,AQ261)</f>
        <v>0</v>
      </c>
      <c r="AR256" s="103">
        <f t="shared" si="675"/>
        <v>0</v>
      </c>
      <c r="AS256" s="104">
        <f t="shared" si="675"/>
        <v>0</v>
      </c>
      <c r="AT256" s="102">
        <f t="shared" si="675"/>
        <v>0</v>
      </c>
      <c r="AU256" s="103">
        <f t="shared" si="675"/>
        <v>0</v>
      </c>
      <c r="AV256" s="103">
        <f t="shared" si="675"/>
        <v>0</v>
      </c>
      <c r="AW256" s="104">
        <f t="shared" si="675"/>
        <v>0</v>
      </c>
      <c r="AX256" s="102">
        <f t="shared" si="675"/>
        <v>0</v>
      </c>
      <c r="AY256" s="103">
        <f t="shared" si="675"/>
        <v>0</v>
      </c>
      <c r="AZ256" s="103">
        <f t="shared" si="675"/>
        <v>0</v>
      </c>
      <c r="BA256" s="104">
        <f t="shared" si="675"/>
        <v>0</v>
      </c>
      <c r="BB256" s="102">
        <f t="shared" si="675"/>
        <v>0</v>
      </c>
      <c r="BC256" s="103">
        <f t="shared" si="675"/>
        <v>0</v>
      </c>
      <c r="BD256" s="103">
        <f t="shared" si="675"/>
        <v>0</v>
      </c>
      <c r="BE256" s="104">
        <f t="shared" si="675"/>
        <v>0</v>
      </c>
      <c r="BF256" s="102">
        <f t="shared" si="675"/>
        <v>0</v>
      </c>
      <c r="BG256" s="103">
        <f t="shared" si="675"/>
        <v>0</v>
      </c>
      <c r="BH256" s="103">
        <f t="shared" si="675"/>
        <v>0</v>
      </c>
      <c r="BI256" s="104">
        <f t="shared" si="675"/>
        <v>0</v>
      </c>
      <c r="BJ256" s="102">
        <f t="shared" si="675"/>
        <v>0</v>
      </c>
      <c r="BK256" s="103">
        <f t="shared" si="675"/>
        <v>0</v>
      </c>
      <c r="BL256" s="103">
        <f t="shared" si="675"/>
        <v>0</v>
      </c>
      <c r="BM256" s="104">
        <f t="shared" si="675"/>
        <v>0</v>
      </c>
      <c r="BN256" s="102">
        <f t="shared" si="675"/>
        <v>0</v>
      </c>
      <c r="BO256" s="103">
        <f t="shared" si="675"/>
        <v>0</v>
      </c>
      <c r="BP256" s="103">
        <f t="shared" si="675"/>
        <v>0</v>
      </c>
      <c r="BQ256" s="104">
        <f t="shared" si="675"/>
        <v>0</v>
      </c>
      <c r="BR256" s="102">
        <f t="shared" si="675"/>
        <v>0</v>
      </c>
      <c r="BS256" s="103">
        <f t="shared" si="675"/>
        <v>0</v>
      </c>
      <c r="BT256" s="103">
        <f t="shared" si="675"/>
        <v>0</v>
      </c>
      <c r="BU256" s="104">
        <f t="shared" si="675"/>
        <v>0</v>
      </c>
      <c r="BV256" s="102">
        <f t="shared" si="675"/>
        <v>0</v>
      </c>
      <c r="BW256" s="103">
        <f t="shared" si="675"/>
        <v>0</v>
      </c>
      <c r="BX256" s="103">
        <f t="shared" si="675"/>
        <v>0</v>
      </c>
      <c r="BY256" s="104">
        <f t="shared" si="675"/>
        <v>0</v>
      </c>
      <c r="BZ256" s="102">
        <f t="shared" si="675"/>
        <v>0</v>
      </c>
      <c r="CA256" s="103">
        <f t="shared" si="675"/>
        <v>0</v>
      </c>
      <c r="CB256" s="103">
        <f t="shared" si="675"/>
        <v>0</v>
      </c>
      <c r="CC256" s="104">
        <f t="shared" si="675"/>
        <v>0</v>
      </c>
      <c r="CD256" s="102">
        <f t="shared" si="675"/>
        <v>0</v>
      </c>
      <c r="CE256" s="103">
        <f t="shared" si="675"/>
        <v>0</v>
      </c>
      <c r="CF256" s="103">
        <f t="shared" si="675"/>
        <v>0</v>
      </c>
      <c r="CG256" s="104">
        <f t="shared" si="675"/>
        <v>0</v>
      </c>
      <c r="CH256" s="102">
        <f t="shared" si="675"/>
        <v>0</v>
      </c>
      <c r="CI256" s="103">
        <f t="shared" si="675"/>
        <v>0</v>
      </c>
      <c r="CJ256" s="103">
        <f t="shared" si="675"/>
        <v>0</v>
      </c>
      <c r="CK256" s="104">
        <f t="shared" si="675"/>
        <v>0</v>
      </c>
      <c r="CL256" s="102">
        <f t="shared" si="675"/>
        <v>0</v>
      </c>
      <c r="CM256" s="103">
        <f t="shared" si="675"/>
        <v>0</v>
      </c>
      <c r="CN256" s="103">
        <f t="shared" si="675"/>
        <v>0</v>
      </c>
      <c r="CO256" s="104">
        <f t="shared" si="675"/>
        <v>0</v>
      </c>
      <c r="CP256" s="102">
        <f t="shared" si="675"/>
        <v>0</v>
      </c>
      <c r="CQ256" s="103">
        <f t="shared" si="675"/>
        <v>0</v>
      </c>
      <c r="CR256" s="103">
        <f t="shared" si="675"/>
        <v>0</v>
      </c>
      <c r="CS256" s="104">
        <f t="shared" si="675"/>
        <v>0</v>
      </c>
      <c r="CT256" s="102">
        <f t="shared" si="675"/>
        <v>0</v>
      </c>
      <c r="CU256" s="103">
        <f t="shared" si="675"/>
        <v>0</v>
      </c>
      <c r="CV256" s="103">
        <f t="shared" si="675"/>
        <v>0</v>
      </c>
      <c r="CW256" s="104">
        <f t="shared" si="675"/>
        <v>0</v>
      </c>
      <c r="CX256" s="102">
        <f t="shared" si="675"/>
        <v>0</v>
      </c>
      <c r="CY256" s="103">
        <f t="shared" si="675"/>
        <v>0</v>
      </c>
      <c r="CZ256" s="103">
        <f t="shared" si="675"/>
        <v>0</v>
      </c>
      <c r="DA256" s="104">
        <f t="shared" si="675"/>
        <v>0</v>
      </c>
      <c r="DB256" s="102">
        <f t="shared" si="675"/>
        <v>0</v>
      </c>
      <c r="DC256" s="103">
        <f t="shared" ref="DC256:DI256" si="676">CHOOSE($I$8,DC257,DC258,DC259,DC260,DC261)</f>
        <v>0</v>
      </c>
      <c r="DD256" s="103">
        <f t="shared" si="676"/>
        <v>0</v>
      </c>
      <c r="DE256" s="104">
        <f t="shared" si="676"/>
        <v>0</v>
      </c>
      <c r="DF256" s="102">
        <f t="shared" si="676"/>
        <v>0</v>
      </c>
      <c r="DG256" s="103">
        <f t="shared" si="676"/>
        <v>0</v>
      </c>
      <c r="DH256" s="103">
        <f t="shared" si="676"/>
        <v>0</v>
      </c>
      <c r="DI256" s="104">
        <f t="shared" si="676"/>
        <v>0</v>
      </c>
      <c r="DT256" s="103" t="e">
        <f t="shared" ref="DT256:EK256" ca="1" si="677">CHOOSE($I$8,DT257,DT258,DT259,DT260,DT261)</f>
        <v>#DIV/0!</v>
      </c>
      <c r="DU256" s="103" t="e">
        <f t="shared" ca="1" si="677"/>
        <v>#DIV/0!</v>
      </c>
      <c r="DV256" s="103" t="e">
        <f t="shared" ca="1" si="677"/>
        <v>#DIV/0!</v>
      </c>
      <c r="DW256" s="103" t="e">
        <f t="shared" ca="1" si="677"/>
        <v>#DIV/0!</v>
      </c>
      <c r="DX256" s="103" t="e">
        <f t="shared" ca="1" si="677"/>
        <v>#DIV/0!</v>
      </c>
      <c r="DY256" s="103" t="e">
        <f t="shared" ca="1" si="677"/>
        <v>#DIV/0!</v>
      </c>
      <c r="DZ256" s="103" t="e">
        <f t="shared" ca="1" si="677"/>
        <v>#DIV/0!</v>
      </c>
      <c r="EA256" s="103" t="e">
        <f t="shared" ca="1" si="677"/>
        <v>#DIV/0!</v>
      </c>
      <c r="EB256" s="103" t="e">
        <f t="shared" ca="1" si="677"/>
        <v>#DIV/0!</v>
      </c>
      <c r="EC256" s="103" t="e">
        <f t="shared" ca="1" si="677"/>
        <v>#DIV/0!</v>
      </c>
      <c r="ED256" s="103" t="e">
        <f t="shared" ca="1" si="677"/>
        <v>#DIV/0!</v>
      </c>
      <c r="EE256" s="103" t="e">
        <f t="shared" ca="1" si="677"/>
        <v>#DIV/0!</v>
      </c>
      <c r="EF256" s="103" t="e">
        <f t="shared" ca="1" si="677"/>
        <v>#DIV/0!</v>
      </c>
      <c r="EG256" s="103" t="e">
        <f t="shared" ca="1" si="677"/>
        <v>#DIV/0!</v>
      </c>
      <c r="EH256" s="103" t="e">
        <f t="shared" ca="1" si="677"/>
        <v>#DIV/0!</v>
      </c>
      <c r="EI256" s="103" t="e">
        <f t="shared" ca="1" si="677"/>
        <v>#DIV/0!</v>
      </c>
      <c r="EJ256" s="103" t="e">
        <f t="shared" ca="1" si="677"/>
        <v>#DIV/0!</v>
      </c>
      <c r="EK256" s="103" t="e">
        <f t="shared" ca="1" si="677"/>
        <v>#DIV/0!</v>
      </c>
    </row>
    <row r="257" spans="1:141" outlineLevel="1" x14ac:dyDescent="0.25">
      <c r="A257" s="90"/>
      <c r="B257" s="90"/>
      <c r="C257" s="90"/>
      <c r="D257" s="90"/>
      <c r="E257" t="str">
        <f>CONCATENATE("- ", $N$6,":")</f>
        <v>- Base:</v>
      </c>
      <c r="F257" s="100"/>
      <c r="I257" s="101"/>
      <c r="J257" s="100"/>
      <c r="M257" s="101"/>
      <c r="N257" s="100"/>
      <c r="Q257" s="101"/>
      <c r="R257" s="100"/>
      <c r="U257" s="101"/>
      <c r="V257" s="100"/>
      <c r="Y257" s="101"/>
      <c r="Z257" s="100"/>
      <c r="AC257" s="101"/>
      <c r="AD257" s="100"/>
      <c r="AG257" s="101"/>
      <c r="AH257" s="100"/>
      <c r="AK257" s="101"/>
      <c r="AL257" s="100"/>
      <c r="AO257" s="101"/>
      <c r="AP257" s="123">
        <v>0</v>
      </c>
      <c r="AQ257" s="124">
        <v>0</v>
      </c>
      <c r="AR257" s="124">
        <v>0</v>
      </c>
      <c r="AS257" s="125">
        <v>0</v>
      </c>
      <c r="AT257" s="123">
        <v>0</v>
      </c>
      <c r="AU257" s="124">
        <v>0</v>
      </c>
      <c r="AV257" s="124">
        <v>0</v>
      </c>
      <c r="AW257" s="125">
        <v>0</v>
      </c>
      <c r="AX257" s="123">
        <v>0</v>
      </c>
      <c r="AY257" s="124">
        <v>0</v>
      </c>
      <c r="AZ257" s="124">
        <v>0</v>
      </c>
      <c r="BA257" s="125">
        <v>0</v>
      </c>
      <c r="BB257" s="123">
        <v>0</v>
      </c>
      <c r="BC257" s="124">
        <v>0</v>
      </c>
      <c r="BD257" s="124">
        <v>0</v>
      </c>
      <c r="BE257" s="125">
        <v>0</v>
      </c>
      <c r="BF257" s="123">
        <v>0</v>
      </c>
      <c r="BG257" s="124">
        <v>0</v>
      </c>
      <c r="BH257" s="124">
        <v>0</v>
      </c>
      <c r="BI257" s="125">
        <v>0</v>
      </c>
      <c r="BJ257" s="123">
        <v>0</v>
      </c>
      <c r="BK257" s="124">
        <v>0</v>
      </c>
      <c r="BL257" s="124">
        <v>0</v>
      </c>
      <c r="BM257" s="125">
        <v>0</v>
      </c>
      <c r="BN257" s="123">
        <v>0</v>
      </c>
      <c r="BO257" s="124">
        <v>0</v>
      </c>
      <c r="BP257" s="124">
        <v>0</v>
      </c>
      <c r="BQ257" s="125">
        <v>0</v>
      </c>
      <c r="BR257" s="123">
        <v>0</v>
      </c>
      <c r="BS257" s="124">
        <v>0</v>
      </c>
      <c r="BT257" s="124">
        <v>0</v>
      </c>
      <c r="BU257" s="125">
        <v>0</v>
      </c>
      <c r="BV257" s="123">
        <v>0</v>
      </c>
      <c r="BW257" s="124">
        <v>0</v>
      </c>
      <c r="BX257" s="124">
        <v>0</v>
      </c>
      <c r="BY257" s="125">
        <v>0</v>
      </c>
      <c r="BZ257" s="123">
        <v>0</v>
      </c>
      <c r="CA257" s="124">
        <v>0</v>
      </c>
      <c r="CB257" s="124">
        <v>0</v>
      </c>
      <c r="CC257" s="125">
        <v>0</v>
      </c>
      <c r="CD257" s="123">
        <v>0</v>
      </c>
      <c r="CE257" s="124">
        <v>0</v>
      </c>
      <c r="CF257" s="124">
        <v>0</v>
      </c>
      <c r="CG257" s="125">
        <v>0</v>
      </c>
      <c r="CH257" s="123">
        <v>0</v>
      </c>
      <c r="CI257" s="124">
        <v>0</v>
      </c>
      <c r="CJ257" s="124">
        <v>0</v>
      </c>
      <c r="CK257" s="125">
        <v>0</v>
      </c>
      <c r="CL257" s="123">
        <v>0</v>
      </c>
      <c r="CM257" s="124">
        <v>0</v>
      </c>
      <c r="CN257" s="124">
        <v>0</v>
      </c>
      <c r="CO257" s="125">
        <v>0</v>
      </c>
      <c r="CP257" s="123">
        <v>0</v>
      </c>
      <c r="CQ257" s="124">
        <v>0</v>
      </c>
      <c r="CR257" s="124">
        <v>0</v>
      </c>
      <c r="CS257" s="125">
        <v>0</v>
      </c>
      <c r="CT257" s="123">
        <v>0</v>
      </c>
      <c r="CU257" s="124">
        <v>0</v>
      </c>
      <c r="CV257" s="124">
        <v>0</v>
      </c>
      <c r="CW257" s="125">
        <v>0</v>
      </c>
      <c r="CX257" s="123">
        <v>0</v>
      </c>
      <c r="CY257" s="124">
        <v>0</v>
      </c>
      <c r="CZ257" s="124">
        <v>0</v>
      </c>
      <c r="DA257" s="125">
        <v>0</v>
      </c>
      <c r="DB257" s="123">
        <v>0</v>
      </c>
      <c r="DC257" s="124">
        <v>0</v>
      </c>
      <c r="DD257" s="124">
        <v>0</v>
      </c>
      <c r="DE257" s="125">
        <v>0</v>
      </c>
      <c r="DF257" s="123">
        <v>0</v>
      </c>
      <c r="DG257" s="124">
        <v>0</v>
      </c>
      <c r="DH257" s="124">
        <v>0</v>
      </c>
      <c r="DI257" s="125">
        <v>0</v>
      </c>
      <c r="DT257" s="124">
        <v>0</v>
      </c>
      <c r="DU257" s="124">
        <v>0</v>
      </c>
      <c r="DV257" s="124">
        <v>0</v>
      </c>
      <c r="DW257" s="124">
        <v>0</v>
      </c>
      <c r="DX257" s="124">
        <v>0</v>
      </c>
      <c r="DY257" s="124">
        <v>0</v>
      </c>
      <c r="DZ257" s="124">
        <v>0</v>
      </c>
      <c r="EA257" s="124">
        <v>0</v>
      </c>
      <c r="EB257" s="124">
        <v>0</v>
      </c>
      <c r="EC257" s="124">
        <v>0</v>
      </c>
      <c r="ED257" s="124">
        <v>0</v>
      </c>
      <c r="EE257" s="124">
        <v>0</v>
      </c>
      <c r="EF257" s="124">
        <v>0</v>
      </c>
      <c r="EG257" s="124">
        <v>0</v>
      </c>
      <c r="EH257" s="124">
        <v>0</v>
      </c>
      <c r="EI257" s="124">
        <v>0</v>
      </c>
      <c r="EJ257" s="124">
        <v>0</v>
      </c>
      <c r="EK257" s="124">
        <v>0</v>
      </c>
    </row>
    <row r="258" spans="1:141" outlineLevel="1" x14ac:dyDescent="0.25">
      <c r="A258" s="90"/>
      <c r="B258" s="90"/>
      <c r="C258" s="90"/>
      <c r="D258" s="90"/>
      <c r="E258" t="str">
        <f>CONCATENATE("- ", $N$7,":")</f>
        <v>- Upside:</v>
      </c>
      <c r="F258" s="100"/>
      <c r="I258" s="101"/>
      <c r="J258" s="100"/>
      <c r="M258" s="101"/>
      <c r="N258" s="100"/>
      <c r="Q258" s="101"/>
      <c r="R258" s="100"/>
      <c r="U258" s="101"/>
      <c r="V258" s="100"/>
      <c r="Y258" s="101"/>
      <c r="Z258" s="100"/>
      <c r="AC258" s="101"/>
      <c r="AD258" s="100"/>
      <c r="AG258" s="101"/>
      <c r="AH258" s="100"/>
      <c r="AK258" s="101"/>
      <c r="AL258" s="100"/>
      <c r="AO258" s="101"/>
      <c r="AP258" s="123">
        <v>0</v>
      </c>
      <c r="AQ258" s="124">
        <v>0</v>
      </c>
      <c r="AR258" s="124">
        <v>0</v>
      </c>
      <c r="AS258" s="125">
        <v>0</v>
      </c>
      <c r="AT258" s="123">
        <v>0</v>
      </c>
      <c r="AU258" s="124">
        <v>0</v>
      </c>
      <c r="AV258" s="124">
        <v>0</v>
      </c>
      <c r="AW258" s="125">
        <v>0</v>
      </c>
      <c r="AX258" s="123">
        <v>0</v>
      </c>
      <c r="AY258" s="124">
        <v>0</v>
      </c>
      <c r="AZ258" s="124">
        <v>0</v>
      </c>
      <c r="BA258" s="125">
        <v>0</v>
      </c>
      <c r="BB258" s="123">
        <v>0</v>
      </c>
      <c r="BC258" s="124">
        <v>0</v>
      </c>
      <c r="BD258" s="124">
        <v>0</v>
      </c>
      <c r="BE258" s="125">
        <v>0</v>
      </c>
      <c r="BF258" s="123">
        <v>0</v>
      </c>
      <c r="BG258" s="124">
        <v>0</v>
      </c>
      <c r="BH258" s="124">
        <v>0</v>
      </c>
      <c r="BI258" s="125">
        <v>0</v>
      </c>
      <c r="BJ258" s="123">
        <v>0</v>
      </c>
      <c r="BK258" s="124">
        <v>0</v>
      </c>
      <c r="BL258" s="124">
        <v>0</v>
      </c>
      <c r="BM258" s="125">
        <v>0</v>
      </c>
      <c r="BN258" s="123">
        <v>0</v>
      </c>
      <c r="BO258" s="124">
        <v>0</v>
      </c>
      <c r="BP258" s="124">
        <v>0</v>
      </c>
      <c r="BQ258" s="125">
        <v>0</v>
      </c>
      <c r="BR258" s="123">
        <v>0</v>
      </c>
      <c r="BS258" s="124">
        <v>0</v>
      </c>
      <c r="BT258" s="124">
        <v>0</v>
      </c>
      <c r="BU258" s="125">
        <v>0</v>
      </c>
      <c r="BV258" s="123">
        <v>0</v>
      </c>
      <c r="BW258" s="124">
        <v>0</v>
      </c>
      <c r="BX258" s="124">
        <v>0</v>
      </c>
      <c r="BY258" s="125">
        <v>0</v>
      </c>
      <c r="BZ258" s="123">
        <v>0</v>
      </c>
      <c r="CA258" s="124">
        <v>0</v>
      </c>
      <c r="CB258" s="124">
        <v>0</v>
      </c>
      <c r="CC258" s="125">
        <v>0</v>
      </c>
      <c r="CD258" s="123">
        <v>0</v>
      </c>
      <c r="CE258" s="124">
        <v>0</v>
      </c>
      <c r="CF258" s="124">
        <v>0</v>
      </c>
      <c r="CG258" s="125">
        <v>0</v>
      </c>
      <c r="CH258" s="123">
        <v>0</v>
      </c>
      <c r="CI258" s="124">
        <v>0</v>
      </c>
      <c r="CJ258" s="124">
        <v>0</v>
      </c>
      <c r="CK258" s="125">
        <v>0</v>
      </c>
      <c r="CL258" s="123">
        <v>0</v>
      </c>
      <c r="CM258" s="124">
        <v>0</v>
      </c>
      <c r="CN258" s="124">
        <v>0</v>
      </c>
      <c r="CO258" s="125">
        <v>0</v>
      </c>
      <c r="CP258" s="123">
        <v>0</v>
      </c>
      <c r="CQ258" s="124">
        <v>0</v>
      </c>
      <c r="CR258" s="124">
        <v>0</v>
      </c>
      <c r="CS258" s="125">
        <v>0</v>
      </c>
      <c r="CT258" s="123">
        <v>0</v>
      </c>
      <c r="CU258" s="124">
        <v>0</v>
      </c>
      <c r="CV258" s="124">
        <v>0</v>
      </c>
      <c r="CW258" s="125">
        <v>0</v>
      </c>
      <c r="CX258" s="123">
        <v>0</v>
      </c>
      <c r="CY258" s="124">
        <v>0</v>
      </c>
      <c r="CZ258" s="124">
        <v>0</v>
      </c>
      <c r="DA258" s="125">
        <v>0</v>
      </c>
      <c r="DB258" s="123">
        <v>0</v>
      </c>
      <c r="DC258" s="124">
        <v>0</v>
      </c>
      <c r="DD258" s="124">
        <v>0</v>
      </c>
      <c r="DE258" s="125">
        <v>0</v>
      </c>
      <c r="DF258" s="123">
        <v>0</v>
      </c>
      <c r="DG258" s="124">
        <v>0</v>
      </c>
      <c r="DH258" s="124">
        <v>0</v>
      </c>
      <c r="DI258" s="125">
        <v>0</v>
      </c>
      <c r="DT258" s="124">
        <v>0</v>
      </c>
      <c r="DU258" s="124">
        <v>0</v>
      </c>
      <c r="DV258" s="124">
        <v>0</v>
      </c>
      <c r="DW258" s="124">
        <v>0</v>
      </c>
      <c r="DX258" s="124">
        <v>0</v>
      </c>
      <c r="DY258" s="124">
        <v>0</v>
      </c>
      <c r="DZ258" s="124">
        <v>0</v>
      </c>
      <c r="EA258" s="124">
        <v>0</v>
      </c>
      <c r="EB258" s="124">
        <v>0</v>
      </c>
      <c r="EC258" s="124">
        <v>0</v>
      </c>
      <c r="ED258" s="124">
        <v>0</v>
      </c>
      <c r="EE258" s="124">
        <v>0</v>
      </c>
      <c r="EF258" s="124">
        <v>0</v>
      </c>
      <c r="EG258" s="124">
        <v>0</v>
      </c>
      <c r="EH258" s="124">
        <v>0</v>
      </c>
      <c r="EI258" s="124">
        <v>0</v>
      </c>
      <c r="EJ258" s="124">
        <v>0</v>
      </c>
      <c r="EK258" s="124">
        <v>0</v>
      </c>
    </row>
    <row r="259" spans="1:141" outlineLevel="1" x14ac:dyDescent="0.25">
      <c r="A259" s="90"/>
      <c r="B259" s="90"/>
      <c r="C259" s="90"/>
      <c r="D259" s="90"/>
      <c r="E259" t="str">
        <f>CONCATENATE("- ", $N$8,":")</f>
        <v>- Downside:</v>
      </c>
      <c r="F259" s="100"/>
      <c r="I259" s="101"/>
      <c r="J259" s="100"/>
      <c r="M259" s="101"/>
      <c r="N259" s="100"/>
      <c r="Q259" s="101"/>
      <c r="R259" s="100"/>
      <c r="U259" s="101"/>
      <c r="V259" s="100"/>
      <c r="Y259" s="101"/>
      <c r="Z259" s="100"/>
      <c r="AC259" s="101"/>
      <c r="AD259" s="100"/>
      <c r="AG259" s="101"/>
      <c r="AH259" s="100"/>
      <c r="AK259" s="101"/>
      <c r="AL259" s="100"/>
      <c r="AO259" s="101"/>
      <c r="AP259" s="123">
        <v>0</v>
      </c>
      <c r="AQ259" s="124">
        <v>0</v>
      </c>
      <c r="AR259" s="124">
        <v>0</v>
      </c>
      <c r="AS259" s="125">
        <v>0</v>
      </c>
      <c r="AT259" s="123">
        <v>0</v>
      </c>
      <c r="AU259" s="124">
        <v>0</v>
      </c>
      <c r="AV259" s="124">
        <v>0</v>
      </c>
      <c r="AW259" s="125">
        <v>0</v>
      </c>
      <c r="AX259" s="123">
        <v>0</v>
      </c>
      <c r="AY259" s="124">
        <v>0</v>
      </c>
      <c r="AZ259" s="124">
        <v>0</v>
      </c>
      <c r="BA259" s="125">
        <v>0</v>
      </c>
      <c r="BB259" s="123">
        <v>0</v>
      </c>
      <c r="BC259" s="124">
        <v>0</v>
      </c>
      <c r="BD259" s="124">
        <v>0</v>
      </c>
      <c r="BE259" s="125">
        <v>0</v>
      </c>
      <c r="BF259" s="123">
        <v>0</v>
      </c>
      <c r="BG259" s="124">
        <v>0</v>
      </c>
      <c r="BH259" s="124">
        <v>0</v>
      </c>
      <c r="BI259" s="125">
        <v>0</v>
      </c>
      <c r="BJ259" s="123">
        <v>0</v>
      </c>
      <c r="BK259" s="124">
        <v>0</v>
      </c>
      <c r="BL259" s="124">
        <v>0</v>
      </c>
      <c r="BM259" s="125">
        <v>0</v>
      </c>
      <c r="BN259" s="123">
        <v>0</v>
      </c>
      <c r="BO259" s="124">
        <v>0</v>
      </c>
      <c r="BP259" s="124">
        <v>0</v>
      </c>
      <c r="BQ259" s="125">
        <v>0</v>
      </c>
      <c r="BR259" s="123">
        <v>0</v>
      </c>
      <c r="BS259" s="124">
        <v>0</v>
      </c>
      <c r="BT259" s="124">
        <v>0</v>
      </c>
      <c r="BU259" s="125">
        <v>0</v>
      </c>
      <c r="BV259" s="123">
        <v>0</v>
      </c>
      <c r="BW259" s="124">
        <v>0</v>
      </c>
      <c r="BX259" s="124">
        <v>0</v>
      </c>
      <c r="BY259" s="125">
        <v>0</v>
      </c>
      <c r="BZ259" s="123">
        <v>0</v>
      </c>
      <c r="CA259" s="124">
        <v>0</v>
      </c>
      <c r="CB259" s="124">
        <v>0</v>
      </c>
      <c r="CC259" s="125">
        <v>0</v>
      </c>
      <c r="CD259" s="123">
        <v>0</v>
      </c>
      <c r="CE259" s="124">
        <v>0</v>
      </c>
      <c r="CF259" s="124">
        <v>0</v>
      </c>
      <c r="CG259" s="125">
        <v>0</v>
      </c>
      <c r="CH259" s="123">
        <v>0</v>
      </c>
      <c r="CI259" s="124">
        <v>0</v>
      </c>
      <c r="CJ259" s="124">
        <v>0</v>
      </c>
      <c r="CK259" s="125">
        <v>0</v>
      </c>
      <c r="CL259" s="123">
        <v>0</v>
      </c>
      <c r="CM259" s="124">
        <v>0</v>
      </c>
      <c r="CN259" s="124">
        <v>0</v>
      </c>
      <c r="CO259" s="125">
        <v>0</v>
      </c>
      <c r="CP259" s="123">
        <v>0</v>
      </c>
      <c r="CQ259" s="124">
        <v>0</v>
      </c>
      <c r="CR259" s="124">
        <v>0</v>
      </c>
      <c r="CS259" s="125">
        <v>0</v>
      </c>
      <c r="CT259" s="123">
        <v>0</v>
      </c>
      <c r="CU259" s="124">
        <v>0</v>
      </c>
      <c r="CV259" s="124">
        <v>0</v>
      </c>
      <c r="CW259" s="125">
        <v>0</v>
      </c>
      <c r="CX259" s="123">
        <v>0</v>
      </c>
      <c r="CY259" s="124">
        <v>0</v>
      </c>
      <c r="CZ259" s="124">
        <v>0</v>
      </c>
      <c r="DA259" s="125">
        <v>0</v>
      </c>
      <c r="DB259" s="123">
        <v>0</v>
      </c>
      <c r="DC259" s="124">
        <v>0</v>
      </c>
      <c r="DD259" s="124">
        <v>0</v>
      </c>
      <c r="DE259" s="125">
        <v>0</v>
      </c>
      <c r="DF259" s="123">
        <v>0</v>
      </c>
      <c r="DG259" s="124">
        <v>0</v>
      </c>
      <c r="DH259" s="124">
        <v>0</v>
      </c>
      <c r="DI259" s="125">
        <v>0</v>
      </c>
      <c r="DT259" s="124">
        <v>0</v>
      </c>
      <c r="DU259" s="124">
        <v>0</v>
      </c>
      <c r="DV259" s="124">
        <v>0</v>
      </c>
      <c r="DW259" s="124">
        <v>0</v>
      </c>
      <c r="DX259" s="124">
        <v>0</v>
      </c>
      <c r="DY259" s="124">
        <v>0</v>
      </c>
      <c r="DZ259" s="124">
        <v>0</v>
      </c>
      <c r="EA259" s="124">
        <v>0</v>
      </c>
      <c r="EB259" s="124">
        <v>0</v>
      </c>
      <c r="EC259" s="124">
        <v>0</v>
      </c>
      <c r="ED259" s="124">
        <v>0</v>
      </c>
      <c r="EE259" s="124">
        <v>0</v>
      </c>
      <c r="EF259" s="124">
        <v>0</v>
      </c>
      <c r="EG259" s="124">
        <v>0</v>
      </c>
      <c r="EH259" s="124">
        <v>0</v>
      </c>
      <c r="EI259" s="124">
        <v>0</v>
      </c>
      <c r="EJ259" s="124">
        <v>0</v>
      </c>
      <c r="EK259" s="124">
        <v>0</v>
      </c>
    </row>
    <row r="260" spans="1:141" outlineLevel="1" x14ac:dyDescent="0.25">
      <c r="A260" s="90"/>
      <c r="B260" s="90"/>
      <c r="C260" s="90"/>
      <c r="D260" s="90"/>
      <c r="E260" t="str">
        <f>CONCATENATE("- ", $N$9,":")</f>
        <v>- Management:</v>
      </c>
      <c r="F260" s="100"/>
      <c r="I260" s="101"/>
      <c r="J260" s="100"/>
      <c r="M260" s="101"/>
      <c r="N260" s="100"/>
      <c r="Q260" s="101"/>
      <c r="R260" s="100"/>
      <c r="U260" s="101"/>
      <c r="V260" s="100"/>
      <c r="Y260" s="101"/>
      <c r="Z260" s="100"/>
      <c r="AC260" s="101"/>
      <c r="AD260" s="100"/>
      <c r="AG260" s="101"/>
      <c r="AH260" s="100"/>
      <c r="AK260" s="101"/>
      <c r="AL260" s="100"/>
      <c r="AO260" s="101"/>
      <c r="AP260" s="123">
        <v>0</v>
      </c>
      <c r="AQ260" s="124">
        <v>0</v>
      </c>
      <c r="AR260" s="124">
        <v>0</v>
      </c>
      <c r="AS260" s="125">
        <v>0</v>
      </c>
      <c r="AT260" s="123">
        <v>0</v>
      </c>
      <c r="AU260" s="124">
        <v>0</v>
      </c>
      <c r="AV260" s="124">
        <v>0</v>
      </c>
      <c r="AW260" s="125">
        <v>0</v>
      </c>
      <c r="AX260" s="123">
        <v>0</v>
      </c>
      <c r="AY260" s="124">
        <v>0</v>
      </c>
      <c r="AZ260" s="124">
        <v>0</v>
      </c>
      <c r="BA260" s="125">
        <v>0</v>
      </c>
      <c r="BB260" s="123">
        <v>0</v>
      </c>
      <c r="BC260" s="124">
        <v>0</v>
      </c>
      <c r="BD260" s="124">
        <v>0</v>
      </c>
      <c r="BE260" s="125">
        <v>0</v>
      </c>
      <c r="BF260" s="123">
        <v>0</v>
      </c>
      <c r="BG260" s="124">
        <v>0</v>
      </c>
      <c r="BH260" s="124">
        <v>0</v>
      </c>
      <c r="BI260" s="125">
        <v>0</v>
      </c>
      <c r="BJ260" s="123">
        <v>0</v>
      </c>
      <c r="BK260" s="124">
        <v>0</v>
      </c>
      <c r="BL260" s="124">
        <v>0</v>
      </c>
      <c r="BM260" s="125">
        <v>0</v>
      </c>
      <c r="BN260" s="123">
        <v>0</v>
      </c>
      <c r="BO260" s="124">
        <v>0</v>
      </c>
      <c r="BP260" s="124">
        <v>0</v>
      </c>
      <c r="BQ260" s="125">
        <v>0</v>
      </c>
      <c r="BR260" s="123">
        <v>0</v>
      </c>
      <c r="BS260" s="124">
        <v>0</v>
      </c>
      <c r="BT260" s="124">
        <v>0</v>
      </c>
      <c r="BU260" s="125">
        <v>0</v>
      </c>
      <c r="BV260" s="123">
        <v>0</v>
      </c>
      <c r="BW260" s="124">
        <v>0</v>
      </c>
      <c r="BX260" s="124">
        <v>0</v>
      </c>
      <c r="BY260" s="125">
        <v>0</v>
      </c>
      <c r="BZ260" s="123">
        <v>0</v>
      </c>
      <c r="CA260" s="124">
        <v>0</v>
      </c>
      <c r="CB260" s="124">
        <v>0</v>
      </c>
      <c r="CC260" s="125">
        <v>0</v>
      </c>
      <c r="CD260" s="123">
        <v>0</v>
      </c>
      <c r="CE260" s="124">
        <v>0</v>
      </c>
      <c r="CF260" s="124">
        <v>0</v>
      </c>
      <c r="CG260" s="125">
        <v>0</v>
      </c>
      <c r="CH260" s="123">
        <v>0</v>
      </c>
      <c r="CI260" s="124">
        <v>0</v>
      </c>
      <c r="CJ260" s="124">
        <v>0</v>
      </c>
      <c r="CK260" s="125">
        <v>0</v>
      </c>
      <c r="CL260" s="123">
        <v>0</v>
      </c>
      <c r="CM260" s="124">
        <v>0</v>
      </c>
      <c r="CN260" s="124">
        <v>0</v>
      </c>
      <c r="CO260" s="125">
        <v>0</v>
      </c>
      <c r="CP260" s="123">
        <v>0</v>
      </c>
      <c r="CQ260" s="124">
        <v>0</v>
      </c>
      <c r="CR260" s="124">
        <v>0</v>
      </c>
      <c r="CS260" s="125">
        <v>0</v>
      </c>
      <c r="CT260" s="123">
        <v>0</v>
      </c>
      <c r="CU260" s="124">
        <v>0</v>
      </c>
      <c r="CV260" s="124">
        <v>0</v>
      </c>
      <c r="CW260" s="125">
        <v>0</v>
      </c>
      <c r="CX260" s="123">
        <v>0</v>
      </c>
      <c r="CY260" s="124">
        <v>0</v>
      </c>
      <c r="CZ260" s="124">
        <v>0</v>
      </c>
      <c r="DA260" s="125">
        <v>0</v>
      </c>
      <c r="DB260" s="123">
        <v>0</v>
      </c>
      <c r="DC260" s="124">
        <v>0</v>
      </c>
      <c r="DD260" s="124">
        <v>0</v>
      </c>
      <c r="DE260" s="125">
        <v>0</v>
      </c>
      <c r="DF260" s="123">
        <v>0</v>
      </c>
      <c r="DG260" s="124">
        <v>0</v>
      </c>
      <c r="DH260" s="124">
        <v>0</v>
      </c>
      <c r="DI260" s="125">
        <v>0</v>
      </c>
      <c r="DT260" s="124">
        <v>0</v>
      </c>
      <c r="DU260" s="124">
        <v>0</v>
      </c>
      <c r="DV260" s="124">
        <v>0</v>
      </c>
      <c r="DW260" s="124">
        <v>0</v>
      </c>
      <c r="DX260" s="124">
        <v>0</v>
      </c>
      <c r="DY260" s="124">
        <v>0</v>
      </c>
      <c r="DZ260" s="124">
        <v>0</v>
      </c>
      <c r="EA260" s="124">
        <v>0</v>
      </c>
      <c r="EB260" s="124">
        <v>0</v>
      </c>
      <c r="EC260" s="124">
        <v>0</v>
      </c>
      <c r="ED260" s="124">
        <v>0</v>
      </c>
      <c r="EE260" s="124">
        <v>0</v>
      </c>
      <c r="EF260" s="124">
        <v>0</v>
      </c>
      <c r="EG260" s="124">
        <v>0</v>
      </c>
      <c r="EH260" s="124">
        <v>0</v>
      </c>
      <c r="EI260" s="124">
        <v>0</v>
      </c>
      <c r="EJ260" s="124">
        <v>0</v>
      </c>
      <c r="EK260" s="124">
        <v>0</v>
      </c>
    </row>
    <row r="261" spans="1:141" outlineLevel="1" x14ac:dyDescent="0.25">
      <c r="A261" s="90"/>
      <c r="B261" s="90"/>
      <c r="C261" s="90"/>
      <c r="D261" s="90"/>
      <c r="E261" t="str">
        <f>CONCATENATE("- ", $N$10,":")</f>
        <v>- Default:</v>
      </c>
      <c r="F261" s="100"/>
      <c r="I261" s="101"/>
      <c r="J261" s="100"/>
      <c r="M261" s="101"/>
      <c r="N261" s="100"/>
      <c r="Q261" s="101"/>
      <c r="R261" s="100"/>
      <c r="U261" s="101"/>
      <c r="V261" s="100"/>
      <c r="Y261" s="101"/>
      <c r="Z261" s="100"/>
      <c r="AC261" s="101"/>
      <c r="AD261" s="100"/>
      <c r="AG261" s="101"/>
      <c r="AH261" s="100"/>
      <c r="AK261" s="101"/>
      <c r="AL261" s="100"/>
      <c r="AO261" s="101"/>
      <c r="AP261" s="123">
        <v>0</v>
      </c>
      <c r="AQ261" s="124">
        <v>0</v>
      </c>
      <c r="AR261" s="124">
        <v>0</v>
      </c>
      <c r="AS261" s="125">
        <v>0</v>
      </c>
      <c r="AT261" s="123">
        <v>0</v>
      </c>
      <c r="AU261" s="124">
        <v>0</v>
      </c>
      <c r="AV261" s="124">
        <v>0</v>
      </c>
      <c r="AW261" s="125">
        <v>0</v>
      </c>
      <c r="AX261" s="123">
        <v>0</v>
      </c>
      <c r="AY261" s="124">
        <v>0</v>
      </c>
      <c r="AZ261" s="124">
        <v>0</v>
      </c>
      <c r="BA261" s="125">
        <v>0</v>
      </c>
      <c r="BB261" s="123">
        <v>0</v>
      </c>
      <c r="BC261" s="124">
        <v>0</v>
      </c>
      <c r="BD261" s="124">
        <v>0</v>
      </c>
      <c r="BE261" s="125">
        <v>0</v>
      </c>
      <c r="BF261" s="123">
        <v>0</v>
      </c>
      <c r="BG261" s="124">
        <v>0</v>
      </c>
      <c r="BH261" s="124">
        <v>0</v>
      </c>
      <c r="BI261" s="125">
        <v>0</v>
      </c>
      <c r="BJ261" s="123">
        <v>0</v>
      </c>
      <c r="BK261" s="124">
        <v>0</v>
      </c>
      <c r="BL261" s="124">
        <v>0</v>
      </c>
      <c r="BM261" s="125">
        <v>0</v>
      </c>
      <c r="BN261" s="123">
        <v>0</v>
      </c>
      <c r="BO261" s="124">
        <v>0</v>
      </c>
      <c r="BP261" s="124">
        <v>0</v>
      </c>
      <c r="BQ261" s="125">
        <v>0</v>
      </c>
      <c r="BR261" s="123">
        <v>0</v>
      </c>
      <c r="BS261" s="124">
        <v>0</v>
      </c>
      <c r="BT261" s="124">
        <v>0</v>
      </c>
      <c r="BU261" s="125">
        <v>0</v>
      </c>
      <c r="BV261" s="123">
        <v>0</v>
      </c>
      <c r="BW261" s="124">
        <v>0</v>
      </c>
      <c r="BX261" s="124">
        <v>0</v>
      </c>
      <c r="BY261" s="125">
        <v>0</v>
      </c>
      <c r="BZ261" s="123">
        <v>0</v>
      </c>
      <c r="CA261" s="124">
        <v>0</v>
      </c>
      <c r="CB261" s="124">
        <v>0</v>
      </c>
      <c r="CC261" s="125">
        <v>0</v>
      </c>
      <c r="CD261" s="123">
        <v>0</v>
      </c>
      <c r="CE261" s="124">
        <v>0</v>
      </c>
      <c r="CF261" s="124">
        <v>0</v>
      </c>
      <c r="CG261" s="125">
        <v>0</v>
      </c>
      <c r="CH261" s="123">
        <v>0</v>
      </c>
      <c r="CI261" s="124">
        <v>0</v>
      </c>
      <c r="CJ261" s="124">
        <v>0</v>
      </c>
      <c r="CK261" s="125">
        <v>0</v>
      </c>
      <c r="CL261" s="123">
        <v>0</v>
      </c>
      <c r="CM261" s="124">
        <v>0</v>
      </c>
      <c r="CN261" s="124">
        <v>0</v>
      </c>
      <c r="CO261" s="125">
        <v>0</v>
      </c>
      <c r="CP261" s="123">
        <v>0</v>
      </c>
      <c r="CQ261" s="124">
        <v>0</v>
      </c>
      <c r="CR261" s="124">
        <v>0</v>
      </c>
      <c r="CS261" s="125">
        <v>0</v>
      </c>
      <c r="CT261" s="123">
        <v>0</v>
      </c>
      <c r="CU261" s="124">
        <v>0</v>
      </c>
      <c r="CV261" s="124">
        <v>0</v>
      </c>
      <c r="CW261" s="125">
        <v>0</v>
      </c>
      <c r="CX261" s="123">
        <v>0</v>
      </c>
      <c r="CY261" s="124">
        <v>0</v>
      </c>
      <c r="CZ261" s="124">
        <v>0</v>
      </c>
      <c r="DA261" s="125">
        <v>0</v>
      </c>
      <c r="DB261" s="123">
        <v>0</v>
      </c>
      <c r="DC261" s="124">
        <v>0</v>
      </c>
      <c r="DD261" s="124">
        <v>0</v>
      </c>
      <c r="DE261" s="125">
        <v>0</v>
      </c>
      <c r="DF261" s="123">
        <v>0</v>
      </c>
      <c r="DG261" s="124">
        <v>0</v>
      </c>
      <c r="DH261" s="124">
        <v>0</v>
      </c>
      <c r="DI261" s="125">
        <v>0</v>
      </c>
      <c r="DT261" s="124" t="e">
        <f ca="1">IF(DT$4="A",AVERAGE(DR245:DT245),AVERAGE(DQ245:DS245))</f>
        <v>#DIV/0!</v>
      </c>
      <c r="DU261" s="124" t="e">
        <f ca="1">IF(DU$4="A",AVERAGE(DS245:DU245),DT261)</f>
        <v>#DIV/0!</v>
      </c>
      <c r="DV261" s="124" t="e">
        <f t="shared" ref="DV261" ca="1" si="678">DU261</f>
        <v>#DIV/0!</v>
      </c>
      <c r="DW261" s="124" t="e">
        <f t="shared" ref="DW261" ca="1" si="679">DV261</f>
        <v>#DIV/0!</v>
      </c>
      <c r="DX261" s="124" t="e">
        <f t="shared" ref="DX261" ca="1" si="680">DW261</f>
        <v>#DIV/0!</v>
      </c>
      <c r="DY261" s="124" t="e">
        <f t="shared" ref="DY261" ca="1" si="681">DX261</f>
        <v>#DIV/0!</v>
      </c>
      <c r="DZ261" s="124" t="e">
        <f t="shared" ref="DZ261" ca="1" si="682">DY261</f>
        <v>#DIV/0!</v>
      </c>
      <c r="EA261" s="124" t="e">
        <f t="shared" ref="EA261" ca="1" si="683">DZ261</f>
        <v>#DIV/0!</v>
      </c>
      <c r="EB261" s="124" t="e">
        <f t="shared" ref="EB261" ca="1" si="684">EA261</f>
        <v>#DIV/0!</v>
      </c>
      <c r="EC261" s="124" t="e">
        <f t="shared" ref="EC261" ca="1" si="685">EB261</f>
        <v>#DIV/0!</v>
      </c>
      <c r="ED261" s="124" t="e">
        <f t="shared" ref="ED261" ca="1" si="686">EC261</f>
        <v>#DIV/0!</v>
      </c>
      <c r="EE261" s="124" t="e">
        <f t="shared" ref="EE261" ca="1" si="687">ED261</f>
        <v>#DIV/0!</v>
      </c>
      <c r="EF261" s="124" t="e">
        <f t="shared" ref="EF261" ca="1" si="688">EE261</f>
        <v>#DIV/0!</v>
      </c>
      <c r="EG261" s="124" t="e">
        <f t="shared" ref="EG261" ca="1" si="689">EF261</f>
        <v>#DIV/0!</v>
      </c>
      <c r="EH261" s="124" t="e">
        <f t="shared" ref="EH261" ca="1" si="690">EG261</f>
        <v>#DIV/0!</v>
      </c>
      <c r="EI261" s="124" t="e">
        <f t="shared" ref="EI261" ca="1" si="691">EH261</f>
        <v>#DIV/0!</v>
      </c>
      <c r="EJ261" s="124" t="e">
        <f t="shared" ref="EJ261" ca="1" si="692">EI261</f>
        <v>#DIV/0!</v>
      </c>
      <c r="EK261" s="124" t="e">
        <f t="shared" ref="EK261" ca="1" si="693">EJ261</f>
        <v>#DIV/0!</v>
      </c>
    </row>
    <row r="262" spans="1:141" outlineLevel="1" x14ac:dyDescent="0.25">
      <c r="A262" s="129"/>
      <c r="B262" s="129"/>
      <c r="C262" s="129"/>
      <c r="D262" s="129"/>
      <c r="E262" s="122"/>
      <c r="F262" s="130"/>
      <c r="G262" s="122"/>
      <c r="H262" s="122"/>
      <c r="I262" s="122"/>
      <c r="J262" s="130"/>
      <c r="K262" s="122"/>
      <c r="L262" s="122"/>
      <c r="M262" s="122"/>
      <c r="N262" s="130"/>
      <c r="O262" s="122"/>
      <c r="P262" s="122"/>
      <c r="Q262" s="122"/>
      <c r="R262" s="130"/>
      <c r="S262" s="122"/>
      <c r="T262" s="122"/>
      <c r="U262" s="122"/>
      <c r="V262" s="130"/>
      <c r="W262" s="122"/>
      <c r="X262" s="122"/>
      <c r="Y262" s="122"/>
      <c r="Z262" s="130"/>
      <c r="AA262" s="122"/>
      <c r="AB262" s="122"/>
      <c r="AC262" s="122"/>
      <c r="AD262" s="130"/>
      <c r="AE262" s="122"/>
      <c r="AF262" s="122"/>
      <c r="AG262" s="122"/>
      <c r="AH262" s="130"/>
      <c r="AI262" s="122"/>
      <c r="AJ262" s="122"/>
      <c r="AK262" s="122"/>
      <c r="AL262" s="130"/>
      <c r="AM262" s="122"/>
      <c r="AN262" s="122"/>
      <c r="AO262" s="122"/>
      <c r="AP262" s="130"/>
      <c r="AQ262" s="122"/>
      <c r="AR262" s="122"/>
      <c r="AS262" s="122"/>
      <c r="AT262" s="130"/>
      <c r="AU262" s="122"/>
      <c r="AV262" s="122"/>
      <c r="AW262" s="122"/>
      <c r="AX262" s="130"/>
      <c r="AY262" s="122"/>
      <c r="AZ262" s="122"/>
      <c r="BA262" s="122"/>
      <c r="BB262" s="130"/>
      <c r="BC262" s="122"/>
      <c r="BD262" s="122"/>
      <c r="BE262" s="122"/>
      <c r="BF262" s="130"/>
      <c r="BG262" s="122"/>
      <c r="BH262" s="122"/>
      <c r="BI262" s="122"/>
      <c r="BJ262" s="130"/>
      <c r="BK262" s="122"/>
      <c r="BL262" s="122"/>
      <c r="BM262" s="122"/>
      <c r="BN262" s="130"/>
      <c r="BO262" s="122"/>
      <c r="BP262" s="122"/>
      <c r="BQ262" s="122"/>
      <c r="BR262" s="130"/>
      <c r="BS262" s="122"/>
      <c r="BT262" s="122"/>
      <c r="BU262" s="122"/>
      <c r="BV262" s="130"/>
      <c r="BW262" s="122"/>
      <c r="BX262" s="122"/>
      <c r="BY262" s="122"/>
      <c r="BZ262" s="130"/>
      <c r="CA262" s="122"/>
      <c r="CB262" s="122"/>
      <c r="CC262" s="122"/>
      <c r="CD262" s="130"/>
      <c r="CE262" s="122"/>
      <c r="CF262" s="122"/>
      <c r="CG262" s="122"/>
      <c r="CH262" s="130"/>
      <c r="CI262" s="122"/>
      <c r="CJ262" s="122"/>
      <c r="CK262" s="122"/>
      <c r="CL262" s="130"/>
      <c r="CM262" s="122"/>
      <c r="CN262" s="122"/>
      <c r="CO262" s="122"/>
      <c r="CP262" s="130"/>
      <c r="CQ262" s="122"/>
      <c r="CR262" s="122"/>
      <c r="CS262" s="122"/>
      <c r="CT262" s="130"/>
      <c r="CU262" s="122"/>
      <c r="CV262" s="122"/>
      <c r="CW262" s="122"/>
      <c r="CX262" s="130"/>
      <c r="CY262" s="122"/>
      <c r="CZ262" s="122"/>
      <c r="DA262" s="122"/>
      <c r="DB262" s="130"/>
      <c r="DC262" s="122"/>
      <c r="DD262" s="122"/>
      <c r="DE262" s="122"/>
      <c r="DF262" s="130"/>
      <c r="DG262" s="122"/>
      <c r="DH262" s="122"/>
      <c r="DI262" s="131"/>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2"/>
      <c r="EI262" s="122"/>
      <c r="EJ262" s="122"/>
      <c r="EK262" s="122"/>
    </row>
    <row r="263" spans="1:141" outlineLevel="1" x14ac:dyDescent="0.25">
      <c r="A263" s="90"/>
      <c r="B263" s="90"/>
      <c r="C263" s="90"/>
      <c r="D263" s="90"/>
      <c r="F263" s="100"/>
      <c r="I263" s="101"/>
      <c r="J263" s="100"/>
      <c r="M263" s="101"/>
      <c r="N263" s="100"/>
      <c r="Q263" s="101"/>
      <c r="R263" s="100"/>
      <c r="U263" s="101"/>
      <c r="V263" s="100"/>
      <c r="Y263" s="101"/>
      <c r="Z263" s="100"/>
      <c r="AC263" s="101"/>
      <c r="AD263" s="100"/>
      <c r="AG263" s="101"/>
      <c r="AH263" s="100"/>
      <c r="AK263" s="101"/>
      <c r="AL263" s="100"/>
      <c r="AO263" s="101"/>
      <c r="AP263" s="100"/>
      <c r="AS263" s="101"/>
      <c r="AT263" s="100"/>
      <c r="AW263" s="101"/>
      <c r="AX263" s="100"/>
      <c r="BA263" s="101"/>
      <c r="BB263" s="100"/>
      <c r="BE263" s="101"/>
      <c r="BF263" s="100"/>
      <c r="BI263" s="101"/>
      <c r="BJ263" s="100"/>
      <c r="BM263" s="101"/>
      <c r="BN263" s="100"/>
      <c r="BQ263" s="101"/>
      <c r="BR263" s="100"/>
      <c r="BU263" s="101"/>
      <c r="BV263" s="100"/>
      <c r="BY263" s="101"/>
      <c r="BZ263" s="100"/>
      <c r="CC263" s="101"/>
      <c r="CD263" s="100"/>
      <c r="CG263" s="101"/>
      <c r="CH263" s="100"/>
      <c r="CK263" s="101"/>
      <c r="CL263" s="100"/>
      <c r="CO263" s="101"/>
      <c r="CP263" s="100"/>
      <c r="CS263" s="101"/>
      <c r="CT263" s="100"/>
      <c r="CW263" s="101"/>
      <c r="CX263" s="100"/>
      <c r="DA263" s="101"/>
      <c r="DB263" s="100"/>
      <c r="DE263" s="101"/>
      <c r="DF263" s="100"/>
      <c r="DI263" s="101"/>
    </row>
    <row r="264" spans="1:141" outlineLevel="1" x14ac:dyDescent="0.25">
      <c r="A264" s="90"/>
      <c r="B264" s="90"/>
      <c r="C264" s="111"/>
      <c r="D264" s="90"/>
      <c r="E264" s="132" t="s">
        <v>325</v>
      </c>
      <c r="F264" s="105" t="str">
        <f t="shared" ref="F264:AK264" ca="1" si="694">IF(ISNUMBER(F270),F270+IF($I$7=1,F266,0),IF(ISNUMBER(F272),F272+IF($I$7=1,F266,0),""))</f>
        <v/>
      </c>
      <c r="G264" s="106" t="str">
        <f t="shared" ca="1" si="694"/>
        <v/>
      </c>
      <c r="H264" s="106" t="str">
        <f t="shared" ca="1" si="694"/>
        <v/>
      </c>
      <c r="I264" s="107" t="str">
        <f t="shared" ca="1" si="694"/>
        <v/>
      </c>
      <c r="J264" s="105" t="str">
        <f t="shared" ca="1" si="694"/>
        <v/>
      </c>
      <c r="K264" s="106" t="str">
        <f t="shared" ca="1" si="694"/>
        <v/>
      </c>
      <c r="L264" s="106" t="str">
        <f t="shared" ca="1" si="694"/>
        <v/>
      </c>
      <c r="M264" s="107" t="str">
        <f t="shared" ca="1" si="694"/>
        <v/>
      </c>
      <c r="N264" s="105" t="str">
        <f t="shared" ca="1" si="694"/>
        <v/>
      </c>
      <c r="O264" s="106" t="str">
        <f t="shared" ca="1" si="694"/>
        <v/>
      </c>
      <c r="P264" s="106" t="str">
        <f t="shared" ca="1" si="694"/>
        <v/>
      </c>
      <c r="Q264" s="107" t="str">
        <f t="shared" ca="1" si="694"/>
        <v/>
      </c>
      <c r="R264" s="105" t="str">
        <f t="shared" ca="1" si="694"/>
        <v/>
      </c>
      <c r="S264" s="106" t="str">
        <f t="shared" ca="1" si="694"/>
        <v/>
      </c>
      <c r="T264" s="106" t="str">
        <f t="shared" ca="1" si="694"/>
        <v/>
      </c>
      <c r="U264" s="107" t="str">
        <f t="shared" ca="1" si="694"/>
        <v/>
      </c>
      <c r="V264" s="105" t="str">
        <f t="shared" ca="1" si="694"/>
        <v/>
      </c>
      <c r="W264" s="106" t="str">
        <f t="shared" ca="1" si="694"/>
        <v/>
      </c>
      <c r="X264" s="106" t="str">
        <f t="shared" ca="1" si="694"/>
        <v/>
      </c>
      <c r="Y264" s="107" t="str">
        <f t="shared" ca="1" si="694"/>
        <v/>
      </c>
      <c r="Z264" s="105" t="str">
        <f t="shared" ca="1" si="694"/>
        <v/>
      </c>
      <c r="AA264" s="106" t="str">
        <f t="shared" ca="1" si="694"/>
        <v/>
      </c>
      <c r="AB264" s="106" t="str">
        <f t="shared" ca="1" si="694"/>
        <v/>
      </c>
      <c r="AC264" s="107" t="str">
        <f t="shared" ca="1" si="694"/>
        <v/>
      </c>
      <c r="AD264" s="105" t="str">
        <f t="shared" ca="1" si="694"/>
        <v/>
      </c>
      <c r="AE264" s="106" t="str">
        <f t="shared" ca="1" si="694"/>
        <v/>
      </c>
      <c r="AF264" s="106" t="str">
        <f t="shared" ca="1" si="694"/>
        <v/>
      </c>
      <c r="AG264" s="107" t="str">
        <f t="shared" ca="1" si="694"/>
        <v/>
      </c>
      <c r="AH264" s="105" t="str">
        <f t="shared" ca="1" si="694"/>
        <v/>
      </c>
      <c r="AI264" s="106" t="str">
        <f t="shared" ca="1" si="694"/>
        <v/>
      </c>
      <c r="AJ264" s="106" t="str">
        <f t="shared" ca="1" si="694"/>
        <v/>
      </c>
      <c r="AK264" s="107" t="str">
        <f t="shared" ca="1" si="694"/>
        <v/>
      </c>
      <c r="AL264" s="105" t="str">
        <f t="shared" ref="AL264:BQ264" ca="1" si="695">IF(ISNUMBER(AL270),AL270+IF($I$7=1,AL266,0),IF(ISNUMBER(AL272),AL272+IF($I$7=1,AL266,0),""))</f>
        <v/>
      </c>
      <c r="AM264" s="106" t="str">
        <f t="shared" ca="1" si="695"/>
        <v/>
      </c>
      <c r="AN264" s="106" t="str">
        <f t="shared" ca="1" si="695"/>
        <v/>
      </c>
      <c r="AO264" s="107" t="str">
        <f t="shared" ca="1" si="695"/>
        <v/>
      </c>
      <c r="AP264" s="105" t="str">
        <f t="shared" ca="1" si="695"/>
        <v/>
      </c>
      <c r="AQ264" s="106" t="str">
        <f t="shared" ca="1" si="695"/>
        <v/>
      </c>
      <c r="AR264" s="106" t="str">
        <f t="shared" ca="1" si="695"/>
        <v/>
      </c>
      <c r="AS264" s="107" t="str">
        <f t="shared" ca="1" si="695"/>
        <v/>
      </c>
      <c r="AT264" s="105" t="str">
        <f t="shared" ca="1" si="695"/>
        <v/>
      </c>
      <c r="AU264" s="106" t="str">
        <f t="shared" ca="1" si="695"/>
        <v/>
      </c>
      <c r="AV264" s="106" t="str">
        <f t="shared" ca="1" si="695"/>
        <v/>
      </c>
      <c r="AW264" s="107" t="str">
        <f t="shared" ca="1" si="695"/>
        <v/>
      </c>
      <c r="AX264" s="105" t="str">
        <f t="shared" ca="1" si="695"/>
        <v/>
      </c>
      <c r="AY264" s="106" t="str">
        <f t="shared" ca="1" si="695"/>
        <v/>
      </c>
      <c r="AZ264" s="106" t="str">
        <f t="shared" ca="1" si="695"/>
        <v/>
      </c>
      <c r="BA264" s="107" t="str">
        <f t="shared" ca="1" si="695"/>
        <v/>
      </c>
      <c r="BB264" s="105" t="str">
        <f t="shared" ca="1" si="695"/>
        <v/>
      </c>
      <c r="BC264" s="106" t="str">
        <f t="shared" ca="1" si="695"/>
        <v/>
      </c>
      <c r="BD264" s="106" t="str">
        <f t="shared" ca="1" si="695"/>
        <v/>
      </c>
      <c r="BE264" s="107" t="str">
        <f t="shared" ca="1" si="695"/>
        <v/>
      </c>
      <c r="BF264" s="105" t="str">
        <f t="shared" ca="1" si="695"/>
        <v/>
      </c>
      <c r="BG264" s="106" t="str">
        <f t="shared" ca="1" si="695"/>
        <v/>
      </c>
      <c r="BH264" s="106" t="str">
        <f t="shared" ca="1" si="695"/>
        <v/>
      </c>
      <c r="BI264" s="107" t="str">
        <f t="shared" ca="1" si="695"/>
        <v/>
      </c>
      <c r="BJ264" s="105" t="str">
        <f t="shared" ca="1" si="695"/>
        <v/>
      </c>
      <c r="BK264" s="106" t="str">
        <f t="shared" ca="1" si="695"/>
        <v/>
      </c>
      <c r="BL264" s="106" t="str">
        <f t="shared" ca="1" si="695"/>
        <v/>
      </c>
      <c r="BM264" s="107" t="str">
        <f t="shared" ca="1" si="695"/>
        <v/>
      </c>
      <c r="BN264" s="105" t="str">
        <f t="shared" ca="1" si="695"/>
        <v/>
      </c>
      <c r="BO264" s="106" t="str">
        <f t="shared" ca="1" si="695"/>
        <v/>
      </c>
      <c r="BP264" s="106" t="str">
        <f t="shared" ca="1" si="695"/>
        <v/>
      </c>
      <c r="BQ264" s="107" t="str">
        <f t="shared" ca="1" si="695"/>
        <v/>
      </c>
      <c r="BR264" s="105" t="str">
        <f t="shared" ref="BR264:CW264" ca="1" si="696">IF(ISNUMBER(BR270),BR270+IF($I$7=1,BR266,0),IF(ISNUMBER(BR272),BR272+IF($I$7=1,BR266,0),""))</f>
        <v/>
      </c>
      <c r="BS264" s="106" t="str">
        <f t="shared" ca="1" si="696"/>
        <v/>
      </c>
      <c r="BT264" s="106" t="str">
        <f t="shared" ca="1" si="696"/>
        <v/>
      </c>
      <c r="BU264" s="107" t="str">
        <f t="shared" ca="1" si="696"/>
        <v/>
      </c>
      <c r="BV264" s="105" t="str">
        <f t="shared" ca="1" si="696"/>
        <v/>
      </c>
      <c r="BW264" s="106" t="str">
        <f t="shared" ca="1" si="696"/>
        <v/>
      </c>
      <c r="BX264" s="106" t="str">
        <f t="shared" ca="1" si="696"/>
        <v/>
      </c>
      <c r="BY264" s="107" t="str">
        <f t="shared" ca="1" si="696"/>
        <v/>
      </c>
      <c r="BZ264" s="105" t="str">
        <f t="shared" ca="1" si="696"/>
        <v/>
      </c>
      <c r="CA264" s="106" t="str">
        <f t="shared" ca="1" si="696"/>
        <v/>
      </c>
      <c r="CB264" s="106" t="str">
        <f t="shared" ca="1" si="696"/>
        <v/>
      </c>
      <c r="CC264" s="107" t="str">
        <f t="shared" ca="1" si="696"/>
        <v/>
      </c>
      <c r="CD264" s="105" t="str">
        <f t="shared" ca="1" si="696"/>
        <v/>
      </c>
      <c r="CE264" s="106" t="str">
        <f t="shared" ca="1" si="696"/>
        <v/>
      </c>
      <c r="CF264" s="106" t="str">
        <f t="shared" ca="1" si="696"/>
        <v/>
      </c>
      <c r="CG264" s="107" t="str">
        <f t="shared" ca="1" si="696"/>
        <v/>
      </c>
      <c r="CH264" s="105" t="str">
        <f t="shared" ca="1" si="696"/>
        <v/>
      </c>
      <c r="CI264" s="106" t="str">
        <f t="shared" ca="1" si="696"/>
        <v/>
      </c>
      <c r="CJ264" s="106" t="str">
        <f t="shared" ca="1" si="696"/>
        <v/>
      </c>
      <c r="CK264" s="107" t="str">
        <f t="shared" ca="1" si="696"/>
        <v/>
      </c>
      <c r="CL264" s="105" t="str">
        <f t="shared" ca="1" si="696"/>
        <v/>
      </c>
      <c r="CM264" s="106" t="str">
        <f t="shared" ca="1" si="696"/>
        <v/>
      </c>
      <c r="CN264" s="106" t="str">
        <f t="shared" ca="1" si="696"/>
        <v/>
      </c>
      <c r="CO264" s="107" t="str">
        <f t="shared" ca="1" si="696"/>
        <v/>
      </c>
      <c r="CP264" s="105" t="str">
        <f t="shared" ca="1" si="696"/>
        <v/>
      </c>
      <c r="CQ264" s="106" t="str">
        <f t="shared" ca="1" si="696"/>
        <v/>
      </c>
      <c r="CR264" s="106" t="str">
        <f t="shared" ca="1" si="696"/>
        <v/>
      </c>
      <c r="CS264" s="107" t="str">
        <f t="shared" ca="1" si="696"/>
        <v/>
      </c>
      <c r="CT264" s="105" t="str">
        <f t="shared" ca="1" si="696"/>
        <v/>
      </c>
      <c r="CU264" s="106" t="str">
        <f t="shared" ca="1" si="696"/>
        <v/>
      </c>
      <c r="CV264" s="106" t="str">
        <f t="shared" ca="1" si="696"/>
        <v/>
      </c>
      <c r="CW264" s="107" t="str">
        <f t="shared" ca="1" si="696"/>
        <v/>
      </c>
      <c r="CX264" s="105" t="str">
        <f t="shared" ref="CX264:DI264" ca="1" si="697">IF(ISNUMBER(CX270),CX270+IF($I$7=1,CX266,0),IF(ISNUMBER(CX272),CX272+IF($I$7=1,CX266,0),""))</f>
        <v/>
      </c>
      <c r="CY264" s="106" t="str">
        <f t="shared" ca="1" si="697"/>
        <v/>
      </c>
      <c r="CZ264" s="106" t="str">
        <f t="shared" ca="1" si="697"/>
        <v/>
      </c>
      <c r="DA264" s="107" t="str">
        <f t="shared" ca="1" si="697"/>
        <v/>
      </c>
      <c r="DB264" s="105" t="str">
        <f t="shared" ca="1" si="697"/>
        <v/>
      </c>
      <c r="DC264" s="106" t="str">
        <f t="shared" ca="1" si="697"/>
        <v/>
      </c>
      <c r="DD264" s="106" t="str">
        <f t="shared" ca="1" si="697"/>
        <v/>
      </c>
      <c r="DE264" s="107" t="str">
        <f t="shared" ca="1" si="697"/>
        <v/>
      </c>
      <c r="DF264" s="105" t="str">
        <f t="shared" ca="1" si="697"/>
        <v/>
      </c>
      <c r="DG264" s="106" t="str">
        <f t="shared" ca="1" si="697"/>
        <v/>
      </c>
      <c r="DH264" s="106" t="str">
        <f t="shared" ca="1" si="697"/>
        <v/>
      </c>
      <c r="DI264" s="107" t="str">
        <f t="shared" ca="1" si="697"/>
        <v/>
      </c>
      <c r="DK264" s="106">
        <f t="shared" ref="DK264:EK264" ca="1" si="698">SUM(OFFSET($E264,,MATCH(DK$3,$F$5:$DI$5,0)+3,,1))</f>
        <v>0</v>
      </c>
      <c r="DL264" s="106" t="e">
        <f t="shared" ca="1" si="698"/>
        <v>#N/A</v>
      </c>
      <c r="DM264" s="106" t="e">
        <f t="shared" ca="1" si="698"/>
        <v>#VALUE!</v>
      </c>
      <c r="DN264" s="106" t="e">
        <f t="shared" ca="1" si="698"/>
        <v>#VALUE!</v>
      </c>
      <c r="DO264" s="106" t="e">
        <f t="shared" ca="1" si="698"/>
        <v>#VALUE!</v>
      </c>
      <c r="DP264" s="106" t="e">
        <f t="shared" ca="1" si="698"/>
        <v>#VALUE!</v>
      </c>
      <c r="DQ264" s="106" t="e">
        <f t="shared" ca="1" si="698"/>
        <v>#VALUE!</v>
      </c>
      <c r="DR264" s="106" t="e">
        <f t="shared" ca="1" si="698"/>
        <v>#VALUE!</v>
      </c>
      <c r="DS264" s="106" t="e">
        <f t="shared" ca="1" si="698"/>
        <v>#VALUE!</v>
      </c>
      <c r="DT264" s="106" t="e">
        <f t="shared" ca="1" si="698"/>
        <v>#VALUE!</v>
      </c>
      <c r="DU264" s="106" t="e">
        <f t="shared" ca="1" si="698"/>
        <v>#VALUE!</v>
      </c>
      <c r="DV264" s="106" t="e">
        <f t="shared" ca="1" si="698"/>
        <v>#VALUE!</v>
      </c>
      <c r="DW264" s="106" t="e">
        <f t="shared" ca="1" si="698"/>
        <v>#VALUE!</v>
      </c>
      <c r="DX264" s="106" t="e">
        <f t="shared" ca="1" si="698"/>
        <v>#VALUE!</v>
      </c>
      <c r="DY264" s="106" t="e">
        <f t="shared" ca="1" si="698"/>
        <v>#VALUE!</v>
      </c>
      <c r="DZ264" s="106" t="e">
        <f t="shared" ca="1" si="698"/>
        <v>#VALUE!</v>
      </c>
      <c r="EA264" s="106" t="e">
        <f t="shared" ca="1" si="698"/>
        <v>#VALUE!</v>
      </c>
      <c r="EB264" s="106" t="e">
        <f t="shared" ca="1" si="698"/>
        <v>#VALUE!</v>
      </c>
      <c r="EC264" s="106" t="e">
        <f t="shared" ca="1" si="698"/>
        <v>#VALUE!</v>
      </c>
      <c r="ED264" s="106" t="e">
        <f t="shared" ca="1" si="698"/>
        <v>#VALUE!</v>
      </c>
      <c r="EE264" s="106" t="e">
        <f t="shared" ca="1" si="698"/>
        <v>#VALUE!</v>
      </c>
      <c r="EF264" s="106" t="e">
        <f t="shared" ca="1" si="698"/>
        <v>#VALUE!</v>
      </c>
      <c r="EG264" s="106" t="e">
        <f t="shared" ca="1" si="698"/>
        <v>#VALUE!</v>
      </c>
      <c r="EH264" s="106" t="e">
        <f t="shared" ca="1" si="698"/>
        <v>#VALUE!</v>
      </c>
      <c r="EI264" s="106" t="e">
        <f t="shared" ca="1" si="698"/>
        <v>#VALUE!</v>
      </c>
      <c r="EJ264" s="106" t="e">
        <f t="shared" ca="1" si="698"/>
        <v>#VALUE!</v>
      </c>
      <c r="EK264" s="106" t="e">
        <f t="shared" ca="1" si="698"/>
        <v>#VALUE!</v>
      </c>
    </row>
    <row r="265" spans="1:141" outlineLevel="1" x14ac:dyDescent="0.25">
      <c r="A265" s="90"/>
      <c r="B265" s="90"/>
      <c r="C265" s="90"/>
      <c r="D265" s="90"/>
      <c r="F265" s="100"/>
      <c r="I265" s="101"/>
      <c r="J265" s="100"/>
      <c r="M265" s="101"/>
      <c r="N265" s="100"/>
      <c r="Q265" s="101"/>
      <c r="R265" s="100"/>
      <c r="U265" s="101"/>
      <c r="V265" s="100"/>
      <c r="Y265" s="101"/>
      <c r="Z265" s="100"/>
      <c r="AC265" s="101"/>
      <c r="AD265" s="100"/>
      <c r="AG265" s="101"/>
      <c r="AH265" s="100"/>
      <c r="AK265" s="101"/>
      <c r="AL265" s="100"/>
      <c r="AO265" s="101"/>
      <c r="AP265" s="100"/>
      <c r="AS265" s="101"/>
      <c r="AT265" s="100"/>
      <c r="AW265" s="101"/>
      <c r="AX265" s="100"/>
      <c r="BA265" s="101"/>
      <c r="BB265" s="100"/>
      <c r="BE265" s="101"/>
      <c r="BF265" s="100"/>
      <c r="BI265" s="101"/>
      <c r="BJ265" s="100"/>
      <c r="BM265" s="101"/>
      <c r="BN265" s="100"/>
      <c r="BQ265" s="101"/>
      <c r="BR265" s="100"/>
      <c r="BU265" s="101"/>
      <c r="BV265" s="100"/>
      <c r="BY265" s="101"/>
      <c r="BZ265" s="100"/>
      <c r="CC265" s="101"/>
      <c r="CD265" s="100"/>
      <c r="CG265" s="101"/>
      <c r="CH265" s="100"/>
      <c r="CK265" s="101"/>
      <c r="CL265" s="100"/>
      <c r="CO265" s="101"/>
      <c r="CP265" s="100"/>
      <c r="CS265" s="101"/>
      <c r="CT265" s="100"/>
      <c r="CW265" s="101"/>
      <c r="CX265" s="100"/>
      <c r="DA265" s="101"/>
      <c r="DB265" s="100"/>
      <c r="DE265" s="101"/>
      <c r="DF265" s="100"/>
      <c r="DI265" s="101"/>
    </row>
    <row r="266" spans="1:141" outlineLevel="1" x14ac:dyDescent="0.25">
      <c r="A266" s="90"/>
      <c r="B266" s="90"/>
      <c r="C266" s="90"/>
      <c r="D266" s="90"/>
      <c r="E266" t="str">
        <f>CONCATENATE(E264," - adjustment")</f>
        <v>PP&amp;E + intangible assets - adjustment</v>
      </c>
      <c r="F266" s="117">
        <v>0</v>
      </c>
      <c r="G266" s="118">
        <v>0</v>
      </c>
      <c r="H266" s="118">
        <v>0</v>
      </c>
      <c r="I266" s="119" cm="1">
        <f t="array" aca="1" ref="I266" ca="1">IF(ISNUMBER(INDEX(DataModel!$ET$4:$FT$109,MATCH(1,(DataModel!$EO$4:$EO$109=$A268)*(DataModel!$EP$4:$EP$109=$B268),0),MATCH(CONCATENATE("FY ",RIGHT(I$3,4)),DataModel!$ET$2:$FT$2,0))*$C268),INDEX(DataModel!$ET$4:$FT$109,MATCH(1,(DataModel!$EO$4:$EO$109=$A268)*(DataModel!$EP$4:$EP$109=$B268),0),MATCH(CONCATENATE("FY ",RIGHT(I$3,4)),DataModel!$ET$2:$FT$2,0))*$C268,0)+IF(ISNUMBER(INDEX(DataModel!$ET$4:$FT$109,MATCH(1,(DataModel!$EO$4:$EO$109=$A269)*(DataModel!$EP$4:$EP$109=$B269),0),MATCH(CONCATENATE("FY ",RIGHT(I$3,4)),DataModel!$ET$2:$FT$2,0))*$C269),INDEX(DataModel!$ET$4:$FT$109,MATCH(1,(DataModel!$EO$4:$EO$109=$A269)*(DataModel!$EP$4:$EP$109=$B269),0),MATCH(CONCATENATE("FY ",RIGHT(I$3,4)),DataModel!$ET$2:$FT$2,0))*$C269,0)</f>
        <v>0</v>
      </c>
      <c r="J266" s="117">
        <v>0</v>
      </c>
      <c r="K266" s="118">
        <v>0</v>
      </c>
      <c r="L266" s="118">
        <v>0</v>
      </c>
      <c r="M266" s="119" cm="1">
        <f t="array" ref="M266">IF(ISNUMBER(INDEX(DataModel!$ET$4:$FT$109,MATCH(1,(DataModel!$EO$4:$EO$109=$A268)*(DataModel!$EP$4:$EP$109=$B268),0),MATCH(CONCATENATE("FY ",RIGHT(M$3,4)),DataModel!$ET$2:$FT$2,0))*$C268),INDEX(DataModel!$ET$4:$FT$109,MATCH(1,(DataModel!$EO$4:$EO$109=$A268)*(DataModel!$EP$4:$EP$109=$B268),0),MATCH(CONCATENATE("FY ",RIGHT(M$3,4)),DataModel!$ET$2:$FT$2,0))*$C268,0)+IF(ISNUMBER(INDEX(DataModel!$ET$4:$FT$109,MATCH(1,(DataModel!$EO$4:$EO$109=$A269)*(DataModel!$EP$4:$EP$109=$B269),0),MATCH(CONCATENATE("FY ",RIGHT(M$3,4)),DataModel!$ET$2:$FT$2,0))*$C269),INDEX(DataModel!$ET$4:$FT$109,MATCH(1,(DataModel!$EO$4:$EO$109=$A269)*(DataModel!$EP$4:$EP$109=$B269),0),MATCH(CONCATENATE("FY ",RIGHT(M$3,4)),DataModel!$ET$2:$FT$2,0))*$C269,0)</f>
        <v>0</v>
      </c>
      <c r="N266" s="117">
        <v>0</v>
      </c>
      <c r="O266" s="118">
        <v>0</v>
      </c>
      <c r="P266" s="118">
        <v>0</v>
      </c>
      <c r="Q266" s="119" cm="1">
        <f t="array" ref="Q266">IF(ISNUMBER(INDEX(DataModel!$ET$4:$FT$109,MATCH(1,(DataModel!$EO$4:$EO$109=$A268)*(DataModel!$EP$4:$EP$109=$B268),0),MATCH(CONCATENATE("FY ",RIGHT(Q$3,4)),DataModel!$ET$2:$FT$2,0))*$C268),INDEX(DataModel!$ET$4:$FT$109,MATCH(1,(DataModel!$EO$4:$EO$109=$A268)*(DataModel!$EP$4:$EP$109=$B268),0),MATCH(CONCATENATE("FY ",RIGHT(Q$3,4)),DataModel!$ET$2:$FT$2,0))*$C268,0)+IF(ISNUMBER(INDEX(DataModel!$ET$4:$FT$109,MATCH(1,(DataModel!$EO$4:$EO$109=$A269)*(DataModel!$EP$4:$EP$109=$B269),0),MATCH(CONCATENATE("FY ",RIGHT(Q$3,4)),DataModel!$ET$2:$FT$2,0))*$C269),INDEX(DataModel!$ET$4:$FT$109,MATCH(1,(DataModel!$EO$4:$EO$109=$A269)*(DataModel!$EP$4:$EP$109=$B269),0),MATCH(CONCATENATE("FY ",RIGHT(Q$3,4)),DataModel!$ET$2:$FT$2,0))*$C269,0)</f>
        <v>0</v>
      </c>
      <c r="R266" s="117">
        <v>0</v>
      </c>
      <c r="S266" s="118">
        <v>0</v>
      </c>
      <c r="T266" s="118">
        <v>0</v>
      </c>
      <c r="U266" s="119" cm="1">
        <f t="array" ref="U266">IF(ISNUMBER(INDEX(DataModel!$ET$4:$FT$109,MATCH(1,(DataModel!$EO$4:$EO$109=$A268)*(DataModel!$EP$4:$EP$109=$B268),0),MATCH(CONCATENATE("FY ",RIGHT(U$3,4)),DataModel!$ET$2:$FT$2,0))*$C268),INDEX(DataModel!$ET$4:$FT$109,MATCH(1,(DataModel!$EO$4:$EO$109=$A268)*(DataModel!$EP$4:$EP$109=$B268),0),MATCH(CONCATENATE("FY ",RIGHT(U$3,4)),DataModel!$ET$2:$FT$2,0))*$C268,0)+IF(ISNUMBER(INDEX(DataModel!$ET$4:$FT$109,MATCH(1,(DataModel!$EO$4:$EO$109=$A269)*(DataModel!$EP$4:$EP$109=$B269),0),MATCH(CONCATENATE("FY ",RIGHT(U$3,4)),DataModel!$ET$2:$FT$2,0))*$C269),INDEX(DataModel!$ET$4:$FT$109,MATCH(1,(DataModel!$EO$4:$EO$109=$A269)*(DataModel!$EP$4:$EP$109=$B269),0),MATCH(CONCATENATE("FY ",RIGHT(U$3,4)),DataModel!$ET$2:$FT$2,0))*$C269,0)</f>
        <v>0</v>
      </c>
      <c r="V266" s="117">
        <v>0</v>
      </c>
      <c r="W266" s="118">
        <v>0</v>
      </c>
      <c r="X266" s="118">
        <v>0</v>
      </c>
      <c r="Y266" s="119" cm="1">
        <f t="array" ref="Y266">IF(ISNUMBER(INDEX(DataModel!$ET$4:$FT$109,MATCH(1,(DataModel!$EO$4:$EO$109=$A268)*(DataModel!$EP$4:$EP$109=$B268),0),MATCH(CONCATENATE("FY ",RIGHT(Y$3,4)),DataModel!$ET$2:$FT$2,0))*$C268),INDEX(DataModel!$ET$4:$FT$109,MATCH(1,(DataModel!$EO$4:$EO$109=$A268)*(DataModel!$EP$4:$EP$109=$B268),0),MATCH(CONCATENATE("FY ",RIGHT(Y$3,4)),DataModel!$ET$2:$FT$2,0))*$C268,0)+IF(ISNUMBER(INDEX(DataModel!$ET$4:$FT$109,MATCH(1,(DataModel!$EO$4:$EO$109=$A269)*(DataModel!$EP$4:$EP$109=$B269),0),MATCH(CONCATENATE("FY ",RIGHT(Y$3,4)),DataModel!$ET$2:$FT$2,0))*$C269),INDEX(DataModel!$ET$4:$FT$109,MATCH(1,(DataModel!$EO$4:$EO$109=$A269)*(DataModel!$EP$4:$EP$109=$B269),0),MATCH(CONCATENATE("FY ",RIGHT(Y$3,4)),DataModel!$ET$2:$FT$2,0))*$C269,0)</f>
        <v>0</v>
      </c>
      <c r="Z266" s="117">
        <v>0</v>
      </c>
      <c r="AA266" s="118">
        <v>0</v>
      </c>
      <c r="AB266" s="118">
        <v>0</v>
      </c>
      <c r="AC266" s="119" cm="1">
        <f t="array" ref="AC266">IF(ISNUMBER(INDEX(DataModel!$ET$4:$FT$109,MATCH(1,(DataModel!$EO$4:$EO$109=$A268)*(DataModel!$EP$4:$EP$109=$B268),0),MATCH(CONCATENATE("FY ",RIGHT(AC$3,4)),DataModel!$ET$2:$FT$2,0))*$C268),INDEX(DataModel!$ET$4:$FT$109,MATCH(1,(DataModel!$EO$4:$EO$109=$A268)*(DataModel!$EP$4:$EP$109=$B268),0),MATCH(CONCATENATE("FY ",RIGHT(AC$3,4)),DataModel!$ET$2:$FT$2,0))*$C268,0)+IF(ISNUMBER(INDEX(DataModel!$ET$4:$FT$109,MATCH(1,(DataModel!$EO$4:$EO$109=$A269)*(DataModel!$EP$4:$EP$109=$B269),0),MATCH(CONCATENATE("FY ",RIGHT(AC$3,4)),DataModel!$ET$2:$FT$2,0))*$C269),INDEX(DataModel!$ET$4:$FT$109,MATCH(1,(DataModel!$EO$4:$EO$109=$A269)*(DataModel!$EP$4:$EP$109=$B269),0),MATCH(CONCATENATE("FY ",RIGHT(AC$3,4)),DataModel!$ET$2:$FT$2,0))*$C269,0)</f>
        <v>0</v>
      </c>
      <c r="AD266" s="117">
        <v>0</v>
      </c>
      <c r="AE266" s="118">
        <v>0</v>
      </c>
      <c r="AF266" s="118">
        <v>0</v>
      </c>
      <c r="AG266" s="119" cm="1">
        <f t="array" ref="AG266">IF(ISNUMBER(INDEX(DataModel!$ET$4:$FT$109,MATCH(1,(DataModel!$EO$4:$EO$109=$A268)*(DataModel!$EP$4:$EP$109=$B268),0),MATCH(CONCATENATE("FY ",RIGHT(AG$3,4)),DataModel!$ET$2:$FT$2,0))*$C268),INDEX(DataModel!$ET$4:$FT$109,MATCH(1,(DataModel!$EO$4:$EO$109=$A268)*(DataModel!$EP$4:$EP$109=$B268),0),MATCH(CONCATENATE("FY ",RIGHT(AG$3,4)),DataModel!$ET$2:$FT$2,0))*$C268,0)+IF(ISNUMBER(INDEX(DataModel!$ET$4:$FT$109,MATCH(1,(DataModel!$EO$4:$EO$109=$A269)*(DataModel!$EP$4:$EP$109=$B269),0),MATCH(CONCATENATE("FY ",RIGHT(AG$3,4)),DataModel!$ET$2:$FT$2,0))*$C269),INDEX(DataModel!$ET$4:$FT$109,MATCH(1,(DataModel!$EO$4:$EO$109=$A269)*(DataModel!$EP$4:$EP$109=$B269),0),MATCH(CONCATENATE("FY ",RIGHT(AG$3,4)),DataModel!$ET$2:$FT$2,0))*$C269,0)</f>
        <v>0</v>
      </c>
      <c r="AH266" s="117">
        <v>0</v>
      </c>
      <c r="AI266" s="118">
        <v>0</v>
      </c>
      <c r="AJ266" s="118">
        <v>0</v>
      </c>
      <c r="AK266" s="119" cm="1">
        <f t="array" ref="AK266">IF(ISNUMBER(INDEX(DataModel!$ET$4:$FT$109,MATCH(1,(DataModel!$EO$4:$EO$109=$A268)*(DataModel!$EP$4:$EP$109=$B268),0),MATCH(CONCATENATE("FY ",RIGHT(AK$3,4)),DataModel!$ET$2:$FT$2,0))*$C268),INDEX(DataModel!$ET$4:$FT$109,MATCH(1,(DataModel!$EO$4:$EO$109=$A268)*(DataModel!$EP$4:$EP$109=$B268),0),MATCH(CONCATENATE("FY ",RIGHT(AK$3,4)),DataModel!$ET$2:$FT$2,0))*$C268,0)+IF(ISNUMBER(INDEX(DataModel!$ET$4:$FT$109,MATCH(1,(DataModel!$EO$4:$EO$109=$A269)*(DataModel!$EP$4:$EP$109=$B269),0),MATCH(CONCATENATE("FY ",RIGHT(AK$3,4)),DataModel!$ET$2:$FT$2,0))*$C269),INDEX(DataModel!$ET$4:$FT$109,MATCH(1,(DataModel!$EO$4:$EO$109=$A269)*(DataModel!$EP$4:$EP$109=$B269),0),MATCH(CONCATENATE("FY ",RIGHT(AK$3,4)),DataModel!$ET$2:$FT$2,0))*$C269,0)</f>
        <v>0</v>
      </c>
      <c r="AL266" s="117">
        <v>0</v>
      </c>
      <c r="AM266" s="118">
        <v>0</v>
      </c>
      <c r="AN266" s="118">
        <v>0</v>
      </c>
      <c r="AO266" s="119" cm="1">
        <f t="array" ref="AO266">IF(ISNUMBER(INDEX(DataModel!$ET$4:$FT$109,MATCH(1,(DataModel!$EO$4:$EO$109=$A268)*(DataModel!$EP$4:$EP$109=$B268),0),MATCH(CONCATENATE("FY ",RIGHT(AO$3,4)),DataModel!$ET$2:$FT$2,0))*$C268),INDEX(DataModel!$ET$4:$FT$109,MATCH(1,(DataModel!$EO$4:$EO$109=$A268)*(DataModel!$EP$4:$EP$109=$B268),0),MATCH(CONCATENATE("FY ",RIGHT(AO$3,4)),DataModel!$ET$2:$FT$2,0))*$C268,0)+IF(ISNUMBER(INDEX(DataModel!$ET$4:$FT$109,MATCH(1,(DataModel!$EO$4:$EO$109=$A269)*(DataModel!$EP$4:$EP$109=$B269),0),MATCH(CONCATENATE("FY ",RIGHT(AO$3,4)),DataModel!$ET$2:$FT$2,0))*$C269),INDEX(DataModel!$ET$4:$FT$109,MATCH(1,(DataModel!$EO$4:$EO$109=$A269)*(DataModel!$EP$4:$EP$109=$B269),0),MATCH(CONCATENATE("FY ",RIGHT(AO$3,4)),DataModel!$ET$2:$FT$2,0))*$C269,0)</f>
        <v>0</v>
      </c>
      <c r="AP266" s="117">
        <v>0</v>
      </c>
      <c r="AQ266" s="118">
        <v>0</v>
      </c>
      <c r="AR266" s="118">
        <v>0</v>
      </c>
      <c r="AS266" s="119" cm="1">
        <f t="array" ref="AS266">IF(ISNUMBER(INDEX(DataModel!$ET$4:$FT$109,MATCH(1,(DataModel!$EO$4:$EO$109=$A268)*(DataModel!$EP$4:$EP$109=$B268),0),MATCH(CONCATENATE("FY ",RIGHT(AS$3,4)),DataModel!$ET$2:$FT$2,0))*$C268),INDEX(DataModel!$ET$4:$FT$109,MATCH(1,(DataModel!$EO$4:$EO$109=$A268)*(DataModel!$EP$4:$EP$109=$B268),0),MATCH(CONCATENATE("FY ",RIGHT(AS$3,4)),DataModel!$ET$2:$FT$2,0))*$C268,0)+IF(ISNUMBER(INDEX(DataModel!$ET$4:$FT$109,MATCH(1,(DataModel!$EO$4:$EO$109=$A269)*(DataModel!$EP$4:$EP$109=$B269),0),MATCH(CONCATENATE("FY ",RIGHT(AS$3,4)),DataModel!$ET$2:$FT$2,0))*$C269),INDEX(DataModel!$ET$4:$FT$109,MATCH(1,(DataModel!$EO$4:$EO$109=$A269)*(DataModel!$EP$4:$EP$109=$B269),0),MATCH(CONCATENATE("FY ",RIGHT(AS$3,4)),DataModel!$ET$2:$FT$2,0))*$C269,0)</f>
        <v>0</v>
      </c>
      <c r="AT266" s="117">
        <v>0</v>
      </c>
      <c r="AU266" s="118">
        <v>0</v>
      </c>
      <c r="AV266" s="118">
        <v>0</v>
      </c>
      <c r="AW266" s="119" cm="1">
        <f t="array" ref="AW266">IF(ISNUMBER(INDEX(DataModel!$ET$4:$FT$109,MATCH(1,(DataModel!$EO$4:$EO$109=$A268)*(DataModel!$EP$4:$EP$109=$B268),0),MATCH(CONCATENATE("FY ",RIGHT(AW$3,4)),DataModel!$ET$2:$FT$2,0))*$C268),INDEX(DataModel!$ET$4:$FT$109,MATCH(1,(DataModel!$EO$4:$EO$109=$A268)*(DataModel!$EP$4:$EP$109=$B268),0),MATCH(CONCATENATE("FY ",RIGHT(AW$3,4)),DataModel!$ET$2:$FT$2,0))*$C268,0)+IF(ISNUMBER(INDEX(DataModel!$ET$4:$FT$109,MATCH(1,(DataModel!$EO$4:$EO$109=$A269)*(DataModel!$EP$4:$EP$109=$B269),0),MATCH(CONCATENATE("FY ",RIGHT(AW$3,4)),DataModel!$ET$2:$FT$2,0))*$C269),INDEX(DataModel!$ET$4:$FT$109,MATCH(1,(DataModel!$EO$4:$EO$109=$A269)*(DataModel!$EP$4:$EP$109=$B269),0),MATCH(CONCATENATE("FY ",RIGHT(AW$3,4)),DataModel!$ET$2:$FT$2,0))*$C269,0)</f>
        <v>0</v>
      </c>
      <c r="AX266" s="117">
        <v>0</v>
      </c>
      <c r="AY266" s="118">
        <v>0</v>
      </c>
      <c r="AZ266" s="118">
        <v>0</v>
      </c>
      <c r="BA266" s="119" cm="1">
        <f t="array" ref="BA266">IF(ISNUMBER(INDEX(DataModel!$ET$4:$FT$109,MATCH(1,(DataModel!$EO$4:$EO$109=$A268)*(DataModel!$EP$4:$EP$109=$B268),0),MATCH(CONCATENATE("FY ",RIGHT(BA$3,4)),DataModel!$ET$2:$FT$2,0))*$C268),INDEX(DataModel!$ET$4:$FT$109,MATCH(1,(DataModel!$EO$4:$EO$109=$A268)*(DataModel!$EP$4:$EP$109=$B268),0),MATCH(CONCATENATE("FY ",RIGHT(BA$3,4)),DataModel!$ET$2:$FT$2,0))*$C268,0)+IF(ISNUMBER(INDEX(DataModel!$ET$4:$FT$109,MATCH(1,(DataModel!$EO$4:$EO$109=$A269)*(DataModel!$EP$4:$EP$109=$B269),0),MATCH(CONCATENATE("FY ",RIGHT(BA$3,4)),DataModel!$ET$2:$FT$2,0))*$C269),INDEX(DataModel!$ET$4:$FT$109,MATCH(1,(DataModel!$EO$4:$EO$109=$A269)*(DataModel!$EP$4:$EP$109=$B269),0),MATCH(CONCATENATE("FY ",RIGHT(BA$3,4)),DataModel!$ET$2:$FT$2,0))*$C269,0)</f>
        <v>0</v>
      </c>
      <c r="BB266" s="117">
        <v>0</v>
      </c>
      <c r="BC266" s="118">
        <v>0</v>
      </c>
      <c r="BD266" s="118">
        <v>0</v>
      </c>
      <c r="BE266" s="119" cm="1">
        <f t="array" ref="BE266">IF(ISNUMBER(INDEX(DataModel!$ET$4:$FT$109,MATCH(1,(DataModel!$EO$4:$EO$109=$A268)*(DataModel!$EP$4:$EP$109=$B268),0),MATCH(CONCATENATE("FY ",RIGHT(BE$3,4)),DataModel!$ET$2:$FT$2,0))*$C268),INDEX(DataModel!$ET$4:$FT$109,MATCH(1,(DataModel!$EO$4:$EO$109=$A268)*(DataModel!$EP$4:$EP$109=$B268),0),MATCH(CONCATENATE("FY ",RIGHT(BE$3,4)),DataModel!$ET$2:$FT$2,0))*$C268,0)+IF(ISNUMBER(INDEX(DataModel!$ET$4:$FT$109,MATCH(1,(DataModel!$EO$4:$EO$109=$A269)*(DataModel!$EP$4:$EP$109=$B269),0),MATCH(CONCATENATE("FY ",RIGHT(BE$3,4)),DataModel!$ET$2:$FT$2,0))*$C269),INDEX(DataModel!$ET$4:$FT$109,MATCH(1,(DataModel!$EO$4:$EO$109=$A269)*(DataModel!$EP$4:$EP$109=$B269),0),MATCH(CONCATENATE("FY ",RIGHT(BE$3,4)),DataModel!$ET$2:$FT$2,0))*$C269,0)</f>
        <v>0</v>
      </c>
      <c r="BF266" s="117">
        <v>0</v>
      </c>
      <c r="BG266" s="118">
        <v>0</v>
      </c>
      <c r="BH266" s="118">
        <v>0</v>
      </c>
      <c r="BI266" s="119" cm="1">
        <f t="array" ref="BI266">IF(ISNUMBER(INDEX(DataModel!$ET$4:$FT$109,MATCH(1,(DataModel!$EO$4:$EO$109=$A268)*(DataModel!$EP$4:$EP$109=$B268),0),MATCH(CONCATENATE("FY ",RIGHT(BI$3,4)),DataModel!$ET$2:$FT$2,0))*$C268),INDEX(DataModel!$ET$4:$FT$109,MATCH(1,(DataModel!$EO$4:$EO$109=$A268)*(DataModel!$EP$4:$EP$109=$B268),0),MATCH(CONCATENATE("FY ",RIGHT(BI$3,4)),DataModel!$ET$2:$FT$2,0))*$C268,0)+IF(ISNUMBER(INDEX(DataModel!$ET$4:$FT$109,MATCH(1,(DataModel!$EO$4:$EO$109=$A269)*(DataModel!$EP$4:$EP$109=$B269),0),MATCH(CONCATENATE("FY ",RIGHT(BI$3,4)),DataModel!$ET$2:$FT$2,0))*$C269),INDEX(DataModel!$ET$4:$FT$109,MATCH(1,(DataModel!$EO$4:$EO$109=$A269)*(DataModel!$EP$4:$EP$109=$B269),0),MATCH(CONCATENATE("FY ",RIGHT(BI$3,4)),DataModel!$ET$2:$FT$2,0))*$C269,0)</f>
        <v>0</v>
      </c>
      <c r="BJ266" s="117">
        <v>0</v>
      </c>
      <c r="BK266" s="118">
        <v>0</v>
      </c>
      <c r="BL266" s="118">
        <v>0</v>
      </c>
      <c r="BM266" s="119" cm="1">
        <f t="array" ref="BM266">IF(ISNUMBER(INDEX(DataModel!$ET$4:$FT$109,MATCH(1,(DataModel!$EO$4:$EO$109=$A268)*(DataModel!$EP$4:$EP$109=$B268),0),MATCH(CONCATENATE("FY ",RIGHT(BM$3,4)),DataModel!$ET$2:$FT$2,0))*$C268),INDEX(DataModel!$ET$4:$FT$109,MATCH(1,(DataModel!$EO$4:$EO$109=$A268)*(DataModel!$EP$4:$EP$109=$B268),0),MATCH(CONCATENATE("FY ",RIGHT(BM$3,4)),DataModel!$ET$2:$FT$2,0))*$C268,0)+IF(ISNUMBER(INDEX(DataModel!$ET$4:$FT$109,MATCH(1,(DataModel!$EO$4:$EO$109=$A269)*(DataModel!$EP$4:$EP$109=$B269),0),MATCH(CONCATENATE("FY ",RIGHT(BM$3,4)),DataModel!$ET$2:$FT$2,0))*$C269),INDEX(DataModel!$ET$4:$FT$109,MATCH(1,(DataModel!$EO$4:$EO$109=$A269)*(DataModel!$EP$4:$EP$109=$B269),0),MATCH(CONCATENATE("FY ",RIGHT(BM$3,4)),DataModel!$ET$2:$FT$2,0))*$C269,0)</f>
        <v>0</v>
      </c>
      <c r="BN266" s="117">
        <v>0</v>
      </c>
      <c r="BO266" s="118">
        <v>0</v>
      </c>
      <c r="BP266" s="118">
        <v>0</v>
      </c>
      <c r="BQ266" s="119" cm="1">
        <f t="array" ref="BQ266">IF(ISNUMBER(INDEX(DataModel!$ET$4:$FT$109,MATCH(1,(DataModel!$EO$4:$EO$109=$A268)*(DataModel!$EP$4:$EP$109=$B268),0),MATCH(CONCATENATE("FY ",RIGHT(BQ$3,4)),DataModel!$ET$2:$FT$2,0))*$C268),INDEX(DataModel!$ET$4:$FT$109,MATCH(1,(DataModel!$EO$4:$EO$109=$A268)*(DataModel!$EP$4:$EP$109=$B268),0),MATCH(CONCATENATE("FY ",RIGHT(BQ$3,4)),DataModel!$ET$2:$FT$2,0))*$C268,0)+IF(ISNUMBER(INDEX(DataModel!$ET$4:$FT$109,MATCH(1,(DataModel!$EO$4:$EO$109=$A269)*(DataModel!$EP$4:$EP$109=$B269),0),MATCH(CONCATENATE("FY ",RIGHT(BQ$3,4)),DataModel!$ET$2:$FT$2,0))*$C269),INDEX(DataModel!$ET$4:$FT$109,MATCH(1,(DataModel!$EO$4:$EO$109=$A269)*(DataModel!$EP$4:$EP$109=$B269),0),MATCH(CONCATENATE("FY ",RIGHT(BQ$3,4)),DataModel!$ET$2:$FT$2,0))*$C269,0)</f>
        <v>0</v>
      </c>
      <c r="BR266" s="117">
        <v>0</v>
      </c>
      <c r="BS266" s="118">
        <v>0</v>
      </c>
      <c r="BT266" s="118">
        <v>0</v>
      </c>
      <c r="BU266" s="119" cm="1">
        <f t="array" ref="BU266">IF(ISNUMBER(INDEX(DataModel!$ET$4:$FT$109,MATCH(1,(DataModel!$EO$4:$EO$109=$A268)*(DataModel!$EP$4:$EP$109=$B268),0),MATCH(CONCATENATE("FY ",RIGHT(BU$3,4)),DataModel!$ET$2:$FT$2,0))*$C268),INDEX(DataModel!$ET$4:$FT$109,MATCH(1,(DataModel!$EO$4:$EO$109=$A268)*(DataModel!$EP$4:$EP$109=$B268),0),MATCH(CONCATENATE("FY ",RIGHT(BU$3,4)),DataModel!$ET$2:$FT$2,0))*$C268,0)+IF(ISNUMBER(INDEX(DataModel!$ET$4:$FT$109,MATCH(1,(DataModel!$EO$4:$EO$109=$A269)*(DataModel!$EP$4:$EP$109=$B269),0),MATCH(CONCATENATE("FY ",RIGHT(BU$3,4)),DataModel!$ET$2:$FT$2,0))*$C269),INDEX(DataModel!$ET$4:$FT$109,MATCH(1,(DataModel!$EO$4:$EO$109=$A269)*(DataModel!$EP$4:$EP$109=$B269),0),MATCH(CONCATENATE("FY ",RIGHT(BU$3,4)),DataModel!$ET$2:$FT$2,0))*$C269,0)</f>
        <v>0</v>
      </c>
      <c r="BV266" s="117">
        <v>0</v>
      </c>
      <c r="BW266" s="118">
        <v>0</v>
      </c>
      <c r="BX266" s="118">
        <v>0</v>
      </c>
      <c r="BY266" s="119" cm="1">
        <f t="array" ref="BY266">IF(ISNUMBER(INDEX(DataModel!$ET$4:$FT$109,MATCH(1,(DataModel!$EO$4:$EO$109=$A268)*(DataModel!$EP$4:$EP$109=$B268),0),MATCH(CONCATENATE("FY ",RIGHT(BY$3,4)),DataModel!$ET$2:$FT$2,0))*$C268),INDEX(DataModel!$ET$4:$FT$109,MATCH(1,(DataModel!$EO$4:$EO$109=$A268)*(DataModel!$EP$4:$EP$109=$B268),0),MATCH(CONCATENATE("FY ",RIGHT(BY$3,4)),DataModel!$ET$2:$FT$2,0))*$C268,0)+IF(ISNUMBER(INDEX(DataModel!$ET$4:$FT$109,MATCH(1,(DataModel!$EO$4:$EO$109=$A269)*(DataModel!$EP$4:$EP$109=$B269),0),MATCH(CONCATENATE("FY ",RIGHT(BY$3,4)),DataModel!$ET$2:$FT$2,0))*$C269),INDEX(DataModel!$ET$4:$FT$109,MATCH(1,(DataModel!$EO$4:$EO$109=$A269)*(DataModel!$EP$4:$EP$109=$B269),0),MATCH(CONCATENATE("FY ",RIGHT(BY$3,4)),DataModel!$ET$2:$FT$2,0))*$C269,0)</f>
        <v>0</v>
      </c>
      <c r="BZ266" s="117">
        <v>0</v>
      </c>
      <c r="CA266" s="118">
        <v>0</v>
      </c>
      <c r="CB266" s="118">
        <v>0</v>
      </c>
      <c r="CC266" s="119" cm="1">
        <f t="array" ref="CC266">IF(ISNUMBER(INDEX(DataModel!$ET$4:$FT$109,MATCH(1,(DataModel!$EO$4:$EO$109=$A268)*(DataModel!$EP$4:$EP$109=$B268),0),MATCH(CONCATENATE("FY ",RIGHT(CC$3,4)),DataModel!$ET$2:$FT$2,0))*$C268),INDEX(DataModel!$ET$4:$FT$109,MATCH(1,(DataModel!$EO$4:$EO$109=$A268)*(DataModel!$EP$4:$EP$109=$B268),0),MATCH(CONCATENATE("FY ",RIGHT(CC$3,4)),DataModel!$ET$2:$FT$2,0))*$C268,0)+IF(ISNUMBER(INDEX(DataModel!$ET$4:$FT$109,MATCH(1,(DataModel!$EO$4:$EO$109=$A269)*(DataModel!$EP$4:$EP$109=$B269),0),MATCH(CONCATENATE("FY ",RIGHT(CC$3,4)),DataModel!$ET$2:$FT$2,0))*$C269),INDEX(DataModel!$ET$4:$FT$109,MATCH(1,(DataModel!$EO$4:$EO$109=$A269)*(DataModel!$EP$4:$EP$109=$B269),0),MATCH(CONCATENATE("FY ",RIGHT(CC$3,4)),DataModel!$ET$2:$FT$2,0))*$C269,0)</f>
        <v>0</v>
      </c>
      <c r="CD266" s="117">
        <v>0</v>
      </c>
      <c r="CE266" s="118">
        <v>0</v>
      </c>
      <c r="CF266" s="118">
        <v>0</v>
      </c>
      <c r="CG266" s="119" cm="1">
        <f t="array" ref="CG266">IF(ISNUMBER(INDEX(DataModel!$ET$4:$FT$109,MATCH(1,(DataModel!$EO$4:$EO$109=$A268)*(DataModel!$EP$4:$EP$109=$B268),0),MATCH(CONCATENATE("FY ",RIGHT(CG$3,4)),DataModel!$ET$2:$FT$2,0))*$C268),INDEX(DataModel!$ET$4:$FT$109,MATCH(1,(DataModel!$EO$4:$EO$109=$A268)*(DataModel!$EP$4:$EP$109=$B268),0),MATCH(CONCATENATE("FY ",RIGHT(CG$3,4)),DataModel!$ET$2:$FT$2,0))*$C268,0)+IF(ISNUMBER(INDEX(DataModel!$ET$4:$FT$109,MATCH(1,(DataModel!$EO$4:$EO$109=$A269)*(DataModel!$EP$4:$EP$109=$B269),0),MATCH(CONCATENATE("FY ",RIGHT(CG$3,4)),DataModel!$ET$2:$FT$2,0))*$C269),INDEX(DataModel!$ET$4:$FT$109,MATCH(1,(DataModel!$EO$4:$EO$109=$A269)*(DataModel!$EP$4:$EP$109=$B269),0),MATCH(CONCATENATE("FY ",RIGHT(CG$3,4)),DataModel!$ET$2:$FT$2,0))*$C269,0)</f>
        <v>0</v>
      </c>
      <c r="CH266" s="117">
        <v>0</v>
      </c>
      <c r="CI266" s="118">
        <v>0</v>
      </c>
      <c r="CJ266" s="118">
        <v>0</v>
      </c>
      <c r="CK266" s="119" cm="1">
        <f t="array" ref="CK266">IF(ISNUMBER(INDEX(DataModel!$ET$4:$FT$109,MATCH(1,(DataModel!$EO$4:$EO$109=$A268)*(DataModel!$EP$4:$EP$109=$B268),0),MATCH(CONCATENATE("FY ",RIGHT(CK$3,4)),DataModel!$ET$2:$FT$2,0))*$C268),INDEX(DataModel!$ET$4:$FT$109,MATCH(1,(DataModel!$EO$4:$EO$109=$A268)*(DataModel!$EP$4:$EP$109=$B268),0),MATCH(CONCATENATE("FY ",RIGHT(CK$3,4)),DataModel!$ET$2:$FT$2,0))*$C268,0)+IF(ISNUMBER(INDEX(DataModel!$ET$4:$FT$109,MATCH(1,(DataModel!$EO$4:$EO$109=$A269)*(DataModel!$EP$4:$EP$109=$B269),0),MATCH(CONCATENATE("FY ",RIGHT(CK$3,4)),DataModel!$ET$2:$FT$2,0))*$C269),INDEX(DataModel!$ET$4:$FT$109,MATCH(1,(DataModel!$EO$4:$EO$109=$A269)*(DataModel!$EP$4:$EP$109=$B269),0),MATCH(CONCATENATE("FY ",RIGHT(CK$3,4)),DataModel!$ET$2:$FT$2,0))*$C269,0)</f>
        <v>0</v>
      </c>
      <c r="CL266" s="117">
        <v>0</v>
      </c>
      <c r="CM266" s="118">
        <v>0</v>
      </c>
      <c r="CN266" s="118">
        <v>0</v>
      </c>
      <c r="CO266" s="119" cm="1">
        <f t="array" ref="CO266">IF(ISNUMBER(INDEX(DataModel!$ET$4:$FT$109,MATCH(1,(DataModel!$EO$4:$EO$109=$A268)*(DataModel!$EP$4:$EP$109=$B268),0),MATCH(CONCATENATE("FY ",RIGHT(CO$3,4)),DataModel!$ET$2:$FT$2,0))*$C268),INDEX(DataModel!$ET$4:$FT$109,MATCH(1,(DataModel!$EO$4:$EO$109=$A268)*(DataModel!$EP$4:$EP$109=$B268),0),MATCH(CONCATENATE("FY ",RIGHT(CO$3,4)),DataModel!$ET$2:$FT$2,0))*$C268,0)+IF(ISNUMBER(INDEX(DataModel!$ET$4:$FT$109,MATCH(1,(DataModel!$EO$4:$EO$109=$A269)*(DataModel!$EP$4:$EP$109=$B269),0),MATCH(CONCATENATE("FY ",RIGHT(CO$3,4)),DataModel!$ET$2:$FT$2,0))*$C269),INDEX(DataModel!$ET$4:$FT$109,MATCH(1,(DataModel!$EO$4:$EO$109=$A269)*(DataModel!$EP$4:$EP$109=$B269),0),MATCH(CONCATENATE("FY ",RIGHT(CO$3,4)),DataModel!$ET$2:$FT$2,0))*$C269,0)</f>
        <v>0</v>
      </c>
      <c r="CP266" s="117">
        <v>0</v>
      </c>
      <c r="CQ266" s="118">
        <v>0</v>
      </c>
      <c r="CR266" s="118">
        <v>0</v>
      </c>
      <c r="CS266" s="119" cm="1">
        <f t="array" ref="CS266">IF(ISNUMBER(INDEX(DataModel!$ET$4:$FT$109,MATCH(1,(DataModel!$EO$4:$EO$109=$A268)*(DataModel!$EP$4:$EP$109=$B268),0),MATCH(CONCATENATE("FY ",RIGHT(CS$3,4)),DataModel!$ET$2:$FT$2,0))*$C268),INDEX(DataModel!$ET$4:$FT$109,MATCH(1,(DataModel!$EO$4:$EO$109=$A268)*(DataModel!$EP$4:$EP$109=$B268),0),MATCH(CONCATENATE("FY ",RIGHT(CS$3,4)),DataModel!$ET$2:$FT$2,0))*$C268,0)+IF(ISNUMBER(INDEX(DataModel!$ET$4:$FT$109,MATCH(1,(DataModel!$EO$4:$EO$109=$A269)*(DataModel!$EP$4:$EP$109=$B269),0),MATCH(CONCATENATE("FY ",RIGHT(CS$3,4)),DataModel!$ET$2:$FT$2,0))*$C269),INDEX(DataModel!$ET$4:$FT$109,MATCH(1,(DataModel!$EO$4:$EO$109=$A269)*(DataModel!$EP$4:$EP$109=$B269),0),MATCH(CONCATENATE("FY ",RIGHT(CS$3,4)),DataModel!$ET$2:$FT$2,0))*$C269,0)</f>
        <v>0</v>
      </c>
      <c r="CT266" s="117">
        <v>0</v>
      </c>
      <c r="CU266" s="118">
        <v>0</v>
      </c>
      <c r="CV266" s="118">
        <v>0</v>
      </c>
      <c r="CW266" s="119" cm="1">
        <f t="array" ref="CW266">IF(ISNUMBER(INDEX(DataModel!$ET$4:$FT$109,MATCH(1,(DataModel!$EO$4:$EO$109=$A268)*(DataModel!$EP$4:$EP$109=$B268),0),MATCH(CONCATENATE("FY ",RIGHT(CW$3,4)),DataModel!$ET$2:$FT$2,0))*$C268),INDEX(DataModel!$ET$4:$FT$109,MATCH(1,(DataModel!$EO$4:$EO$109=$A268)*(DataModel!$EP$4:$EP$109=$B268),0),MATCH(CONCATENATE("FY ",RIGHT(CW$3,4)),DataModel!$ET$2:$FT$2,0))*$C268,0)+IF(ISNUMBER(INDEX(DataModel!$ET$4:$FT$109,MATCH(1,(DataModel!$EO$4:$EO$109=$A269)*(DataModel!$EP$4:$EP$109=$B269),0),MATCH(CONCATENATE("FY ",RIGHT(CW$3,4)),DataModel!$ET$2:$FT$2,0))*$C269),INDEX(DataModel!$ET$4:$FT$109,MATCH(1,(DataModel!$EO$4:$EO$109=$A269)*(DataModel!$EP$4:$EP$109=$B269),0),MATCH(CONCATENATE("FY ",RIGHT(CW$3,4)),DataModel!$ET$2:$FT$2,0))*$C269,0)</f>
        <v>0</v>
      </c>
      <c r="CX266" s="117">
        <v>0</v>
      </c>
      <c r="CY266" s="118">
        <v>0</v>
      </c>
      <c r="CZ266" s="118">
        <v>0</v>
      </c>
      <c r="DA266" s="119" cm="1">
        <f t="array" ref="DA266">IF(ISNUMBER(INDEX(DataModel!$ET$4:$FT$109,MATCH(1,(DataModel!$EO$4:$EO$109=$A268)*(DataModel!$EP$4:$EP$109=$B268),0),MATCH(CONCATENATE("FY ",RIGHT(DA$3,4)),DataModel!$ET$2:$FT$2,0))*$C268),INDEX(DataModel!$ET$4:$FT$109,MATCH(1,(DataModel!$EO$4:$EO$109=$A268)*(DataModel!$EP$4:$EP$109=$B268),0),MATCH(CONCATENATE("FY ",RIGHT(DA$3,4)),DataModel!$ET$2:$FT$2,0))*$C268,0)+IF(ISNUMBER(INDEX(DataModel!$ET$4:$FT$109,MATCH(1,(DataModel!$EO$4:$EO$109=$A269)*(DataModel!$EP$4:$EP$109=$B269),0),MATCH(CONCATENATE("FY ",RIGHT(DA$3,4)),DataModel!$ET$2:$FT$2,0))*$C269),INDEX(DataModel!$ET$4:$FT$109,MATCH(1,(DataModel!$EO$4:$EO$109=$A269)*(DataModel!$EP$4:$EP$109=$B269),0),MATCH(CONCATENATE("FY ",RIGHT(DA$3,4)),DataModel!$ET$2:$FT$2,0))*$C269,0)</f>
        <v>0</v>
      </c>
      <c r="DB266" s="117">
        <v>0</v>
      </c>
      <c r="DC266" s="118">
        <v>0</v>
      </c>
      <c r="DD266" s="118">
        <v>0</v>
      </c>
      <c r="DE266" s="119" cm="1">
        <f t="array" ref="DE266">IF(ISNUMBER(INDEX(DataModel!$ET$4:$FT$109,MATCH(1,(DataModel!$EO$4:$EO$109=$A268)*(DataModel!$EP$4:$EP$109=$B268),0),MATCH(CONCATENATE("FY ",RIGHT(DE$3,4)),DataModel!$ET$2:$FT$2,0))*$C268),INDEX(DataModel!$ET$4:$FT$109,MATCH(1,(DataModel!$EO$4:$EO$109=$A268)*(DataModel!$EP$4:$EP$109=$B268),0),MATCH(CONCATENATE("FY ",RIGHT(DE$3,4)),DataModel!$ET$2:$FT$2,0))*$C268,0)+IF(ISNUMBER(INDEX(DataModel!$ET$4:$FT$109,MATCH(1,(DataModel!$EO$4:$EO$109=$A269)*(DataModel!$EP$4:$EP$109=$B269),0),MATCH(CONCATENATE("FY ",RIGHT(DE$3,4)),DataModel!$ET$2:$FT$2,0))*$C269),INDEX(DataModel!$ET$4:$FT$109,MATCH(1,(DataModel!$EO$4:$EO$109=$A269)*(DataModel!$EP$4:$EP$109=$B269),0),MATCH(CONCATENATE("FY ",RIGHT(DE$3,4)),DataModel!$ET$2:$FT$2,0))*$C269,0)</f>
        <v>0</v>
      </c>
      <c r="DF266" s="117">
        <v>0</v>
      </c>
      <c r="DG266" s="118">
        <v>0</v>
      </c>
      <c r="DH266" s="118">
        <v>0</v>
      </c>
      <c r="DI266" s="119" cm="1">
        <f t="array" ref="DI266">IF(ISNUMBER(INDEX(DataModel!$ET$4:$FT$109,MATCH(1,(DataModel!$EO$4:$EO$109=$A268)*(DataModel!$EP$4:$EP$109=$B268),0),MATCH(CONCATENATE("FY ",RIGHT(DI$3,4)),DataModel!$ET$2:$FT$2,0))*$C268),INDEX(DataModel!$ET$4:$FT$109,MATCH(1,(DataModel!$EO$4:$EO$109=$A268)*(DataModel!$EP$4:$EP$109=$B268),0),MATCH(CONCATENATE("FY ",RIGHT(DI$3,4)),DataModel!$ET$2:$FT$2,0))*$C268,0)+IF(ISNUMBER(INDEX(DataModel!$ET$4:$FT$109,MATCH(1,(DataModel!$EO$4:$EO$109=$A269)*(DataModel!$EP$4:$EP$109=$B269),0),MATCH(CONCATENATE("FY ",RIGHT(DI$3,4)),DataModel!$ET$2:$FT$2,0))*$C269),INDEX(DataModel!$ET$4:$FT$109,MATCH(1,(DataModel!$EO$4:$EO$109=$A269)*(DataModel!$EP$4:$EP$109=$B269),0),MATCH(CONCATENATE("FY ",RIGHT(DI$3,4)),DataModel!$ET$2:$FT$2,0))*$C269,0)</f>
        <v>0</v>
      </c>
      <c r="DK266" s="69">
        <f t="shared" ref="DK266:EK266" ca="1" si="699">SUM(OFFSET($E266,,MATCH(DK$3,$F$5:$DI$5,0)+3,,1))</f>
        <v>0</v>
      </c>
      <c r="DL266" s="69" t="e">
        <f t="shared" ca="1" si="699"/>
        <v>#N/A</v>
      </c>
      <c r="DM266" s="69" t="e">
        <f t="shared" ca="1" si="699"/>
        <v>#VALUE!</v>
      </c>
      <c r="DN266" s="69" t="e">
        <f t="shared" ca="1" si="699"/>
        <v>#VALUE!</v>
      </c>
      <c r="DO266" s="69" t="e">
        <f t="shared" ca="1" si="699"/>
        <v>#VALUE!</v>
      </c>
      <c r="DP266" s="69" t="e">
        <f t="shared" ca="1" si="699"/>
        <v>#VALUE!</v>
      </c>
      <c r="DQ266" s="69" t="e">
        <f t="shared" ca="1" si="699"/>
        <v>#VALUE!</v>
      </c>
      <c r="DR266" s="69" t="e">
        <f t="shared" ca="1" si="699"/>
        <v>#VALUE!</v>
      </c>
      <c r="DS266" s="69" t="e">
        <f t="shared" ca="1" si="699"/>
        <v>#VALUE!</v>
      </c>
      <c r="DT266" s="69" t="e">
        <f t="shared" ca="1" si="699"/>
        <v>#VALUE!</v>
      </c>
      <c r="DU266" s="69" t="e">
        <f t="shared" ca="1" si="699"/>
        <v>#VALUE!</v>
      </c>
      <c r="DV266" s="69" t="e">
        <f t="shared" ca="1" si="699"/>
        <v>#VALUE!</v>
      </c>
      <c r="DW266" s="69" t="e">
        <f t="shared" ca="1" si="699"/>
        <v>#VALUE!</v>
      </c>
      <c r="DX266" s="69" t="e">
        <f t="shared" ca="1" si="699"/>
        <v>#VALUE!</v>
      </c>
      <c r="DY266" s="69" t="e">
        <f t="shared" ca="1" si="699"/>
        <v>#VALUE!</v>
      </c>
      <c r="DZ266" s="69" t="e">
        <f t="shared" ca="1" si="699"/>
        <v>#VALUE!</v>
      </c>
      <c r="EA266" s="69" t="e">
        <f t="shared" ca="1" si="699"/>
        <v>#VALUE!</v>
      </c>
      <c r="EB266" s="69" t="e">
        <f t="shared" ca="1" si="699"/>
        <v>#VALUE!</v>
      </c>
      <c r="EC266" s="69" t="e">
        <f t="shared" ca="1" si="699"/>
        <v>#VALUE!</v>
      </c>
      <c r="ED266" s="69" t="e">
        <f t="shared" ca="1" si="699"/>
        <v>#VALUE!</v>
      </c>
      <c r="EE266" s="69" t="e">
        <f t="shared" ca="1" si="699"/>
        <v>#VALUE!</v>
      </c>
      <c r="EF266" s="69" t="e">
        <f t="shared" ca="1" si="699"/>
        <v>#VALUE!</v>
      </c>
      <c r="EG266" s="69" t="e">
        <f t="shared" ca="1" si="699"/>
        <v>#VALUE!</v>
      </c>
      <c r="EH266" s="69" t="e">
        <f t="shared" ca="1" si="699"/>
        <v>#VALUE!</v>
      </c>
      <c r="EI266" s="69" t="e">
        <f t="shared" ca="1" si="699"/>
        <v>#VALUE!</v>
      </c>
      <c r="EJ266" s="69" t="e">
        <f t="shared" ca="1" si="699"/>
        <v>#VALUE!</v>
      </c>
      <c r="EK266" s="69" t="e">
        <f t="shared" ca="1" si="699"/>
        <v>#VALUE!</v>
      </c>
    </row>
    <row r="267" spans="1:141" outlineLevel="1" x14ac:dyDescent="0.25">
      <c r="A267" s="90"/>
      <c r="B267" s="90"/>
      <c r="C267" s="90"/>
      <c r="D267" s="90"/>
      <c r="F267" s="100"/>
      <c r="I267" s="101"/>
      <c r="J267" s="100"/>
      <c r="M267" s="101"/>
      <c r="N267" s="100"/>
      <c r="Q267" s="101"/>
      <c r="R267" s="100"/>
      <c r="U267" s="101"/>
      <c r="V267" s="100"/>
      <c r="Y267" s="101"/>
      <c r="Z267" s="100"/>
      <c r="AC267" s="101"/>
      <c r="AD267" s="100"/>
      <c r="AG267" s="101"/>
      <c r="AH267" s="100"/>
      <c r="AK267" s="101"/>
      <c r="AL267" s="100"/>
      <c r="AO267" s="101"/>
      <c r="AP267" s="100"/>
      <c r="AS267" s="101"/>
      <c r="AT267" s="100"/>
      <c r="AW267" s="101"/>
      <c r="AX267" s="100"/>
      <c r="BA267" s="101"/>
      <c r="BB267" s="100"/>
      <c r="BE267" s="101"/>
      <c r="BF267" s="100"/>
      <c r="BI267" s="101"/>
      <c r="BJ267" s="100"/>
      <c r="BM267" s="101"/>
      <c r="BN267" s="100"/>
      <c r="BQ267" s="101"/>
      <c r="BR267" s="100"/>
      <c r="BU267" s="101"/>
      <c r="BV267" s="100"/>
      <c r="BY267" s="101"/>
      <c r="BZ267" s="100"/>
      <c r="CC267" s="101"/>
      <c r="CD267" s="100"/>
      <c r="CG267" s="101"/>
      <c r="CH267" s="100"/>
      <c r="CK267" s="101"/>
      <c r="CL267" s="100"/>
      <c r="CO267" s="101"/>
      <c r="CP267" s="100"/>
      <c r="CS267" s="101"/>
      <c r="CT267" s="100"/>
      <c r="CW267" s="101"/>
      <c r="CX267" s="100"/>
      <c r="DA267" s="101"/>
      <c r="DB267" s="100"/>
      <c r="DE267" s="101"/>
      <c r="DF267" s="100"/>
      <c r="DI267" s="101"/>
    </row>
    <row r="268" spans="1:141" outlineLevel="1" x14ac:dyDescent="0.25">
      <c r="A268" s="90" t="s">
        <v>157</v>
      </c>
      <c r="B268" s="90" t="s">
        <v>165</v>
      </c>
      <c r="C268" s="111">
        <f>$C$6</f>
        <v>9.9999999999999995E-7</v>
      </c>
      <c r="D268" s="90"/>
      <c r="E268" t="s">
        <v>326</v>
      </c>
      <c r="F268" s="113" t="str" cm="1">
        <f t="array" aca="1" ref="F268" ca="1">IF(AND(F$4="A",ISNUMBER(DataModel!F$4)),INDEX(DataModel!$F$4:$BA$109,MATCH(1,(DataModel!$A$4:$A$109=$A268)*(DataModel!$B$4:$B$109=$B268),0),MATCH(F$3,DataModel!$F$2:$BA$2,0))*$C268,"")</f>
        <v/>
      </c>
      <c r="G268" s="69" t="str" cm="1">
        <f t="array" aca="1" ref="G268" ca="1">IF(AND(G$4="A",ISNUMBER(DataModel!G$4)),INDEX(DataModel!$F$4:$BA$109,MATCH(1,(DataModel!$A$4:$A$109=$A268)*(DataModel!$B$4:$B$109=$B268),0),MATCH(G$3,DataModel!$F$2:$BA$2,0))*$C268,"")</f>
        <v/>
      </c>
      <c r="H268" s="69" t="str" cm="1">
        <f t="array" aca="1" ref="H268" ca="1">IF(AND(H$4="A",ISNUMBER(DataModel!H$4)),INDEX(DataModel!$F$4:$BA$109,MATCH(1,(DataModel!$A$4:$A$109=$A268)*(DataModel!$B$4:$B$109=$B268),0),MATCH(H$3,DataModel!$F$2:$BA$2,0))*$C268,"")</f>
        <v/>
      </c>
      <c r="I268" s="114" t="str" cm="1">
        <f t="array" aca="1" ref="I268" ca="1">IF(AND(I$4="A",ISNUMBER(DataModel!I$4)),INDEX(DataModel!$F$4:$BA$109,MATCH(1,(DataModel!$A$4:$A$109=$A268)*(DataModel!$B$4:$B$109=$B268),0),MATCH(I$3,DataModel!$F$2:$BA$2,0))*$C268,"")</f>
        <v/>
      </c>
      <c r="J268" s="113" t="str" cm="1">
        <f t="array" aca="1" ref="J268" ca="1">IF(AND(J$4="A",ISNUMBER(DataModel!J$4)),INDEX(DataModel!$F$4:$BA$109,MATCH(1,(DataModel!$A$4:$A$109=$A268)*(DataModel!$B$4:$B$109=$B268),0),MATCH(J$3,DataModel!$F$2:$BA$2,0))*$C268,"")</f>
        <v/>
      </c>
      <c r="K268" s="69" t="str" cm="1">
        <f t="array" aca="1" ref="K268" ca="1">IF(AND(K$4="A",ISNUMBER(DataModel!K$4)),INDEX(DataModel!$F$4:$BA$109,MATCH(1,(DataModel!$A$4:$A$109=$A268)*(DataModel!$B$4:$B$109=$B268),0),MATCH(K$3,DataModel!$F$2:$BA$2,0))*$C268,"")</f>
        <v/>
      </c>
      <c r="L268" s="69" t="str" cm="1">
        <f t="array" aca="1" ref="L268" ca="1">IF(AND(L$4="A",ISNUMBER(DataModel!L$4)),INDEX(DataModel!$F$4:$BA$109,MATCH(1,(DataModel!$A$4:$A$109=$A268)*(DataModel!$B$4:$B$109=$B268),0),MATCH(L$3,DataModel!$F$2:$BA$2,0))*$C268,"")</f>
        <v/>
      </c>
      <c r="M268" s="114" t="str" cm="1">
        <f t="array" aca="1" ref="M268" ca="1">IF(AND(M$4="A",ISNUMBER(DataModel!M$4)),INDEX(DataModel!$F$4:$BA$109,MATCH(1,(DataModel!$A$4:$A$109=$A268)*(DataModel!$B$4:$B$109=$B268),0),MATCH(M$3,DataModel!$F$2:$BA$2,0))*$C268,"")</f>
        <v/>
      </c>
      <c r="N268" s="113" t="str" cm="1">
        <f t="array" aca="1" ref="N268" ca="1">IF(AND(N$4="A",ISNUMBER(DataModel!N$4)),INDEX(DataModel!$F$4:$BA$109,MATCH(1,(DataModel!$A$4:$A$109=$A268)*(DataModel!$B$4:$B$109=$B268),0),MATCH(N$3,DataModel!$F$2:$BA$2,0))*$C268,"")</f>
        <v/>
      </c>
      <c r="O268" s="69" t="str" cm="1">
        <f t="array" aca="1" ref="O268" ca="1">IF(AND(O$4="A",ISNUMBER(DataModel!O$4)),INDEX(DataModel!$F$4:$BA$109,MATCH(1,(DataModel!$A$4:$A$109=$A268)*(DataModel!$B$4:$B$109=$B268),0),MATCH(O$3,DataModel!$F$2:$BA$2,0))*$C268,"")</f>
        <v/>
      </c>
      <c r="P268" s="69" t="str" cm="1">
        <f t="array" aca="1" ref="P268" ca="1">IF(AND(P$4="A",ISNUMBER(DataModel!P$4)),INDEX(DataModel!$F$4:$BA$109,MATCH(1,(DataModel!$A$4:$A$109=$A268)*(DataModel!$B$4:$B$109=$B268),0),MATCH(P$3,DataModel!$F$2:$BA$2,0))*$C268,"")</f>
        <v/>
      </c>
      <c r="Q268" s="114" t="str" cm="1">
        <f t="array" aca="1" ref="Q268" ca="1">IF(AND(Q$4="A",ISNUMBER(DataModel!Q$4)),INDEX(DataModel!$F$4:$BA$109,MATCH(1,(DataModel!$A$4:$A$109=$A268)*(DataModel!$B$4:$B$109=$B268),0),MATCH(Q$3,DataModel!$F$2:$BA$2,0))*$C268,"")</f>
        <v/>
      </c>
      <c r="R268" s="113" t="str" cm="1">
        <f t="array" aca="1" ref="R268" ca="1">IF(AND(R$4="A",ISNUMBER(DataModel!R$4)),INDEX(DataModel!$F$4:$BA$109,MATCH(1,(DataModel!$A$4:$A$109=$A268)*(DataModel!$B$4:$B$109=$B268),0),MATCH(R$3,DataModel!$F$2:$BA$2,0))*$C268,"")</f>
        <v/>
      </c>
      <c r="S268" s="69" t="str" cm="1">
        <f t="array" aca="1" ref="S268" ca="1">IF(AND(S$4="A",ISNUMBER(DataModel!S$4)),INDEX(DataModel!$F$4:$BA$109,MATCH(1,(DataModel!$A$4:$A$109=$A268)*(DataModel!$B$4:$B$109=$B268),0),MATCH(S$3,DataModel!$F$2:$BA$2,0))*$C268,"")</f>
        <v/>
      </c>
      <c r="T268" s="69" t="str" cm="1">
        <f t="array" aca="1" ref="T268" ca="1">IF(AND(T$4="A",ISNUMBER(DataModel!T$4)),INDEX(DataModel!$F$4:$BA$109,MATCH(1,(DataModel!$A$4:$A$109=$A268)*(DataModel!$B$4:$B$109=$B268),0),MATCH(T$3,DataModel!$F$2:$BA$2,0))*$C268,"")</f>
        <v/>
      </c>
      <c r="U268" s="114" t="str" cm="1">
        <f t="array" aca="1" ref="U268" ca="1">IF(AND(U$4="A",ISNUMBER(DataModel!U$4)),INDEX(DataModel!$F$4:$BA$109,MATCH(1,(DataModel!$A$4:$A$109=$A268)*(DataModel!$B$4:$B$109=$B268),0),MATCH(U$3,DataModel!$F$2:$BA$2,0))*$C268,"")</f>
        <v/>
      </c>
      <c r="V268" s="113" t="str" cm="1">
        <f t="array" aca="1" ref="V268" ca="1">IF(AND(V$4="A",ISNUMBER(DataModel!V$4)),INDEX(DataModel!$F$4:$BA$109,MATCH(1,(DataModel!$A$4:$A$109=$A268)*(DataModel!$B$4:$B$109=$B268),0),MATCH(V$3,DataModel!$F$2:$BA$2,0))*$C268,"")</f>
        <v/>
      </c>
      <c r="W268" s="69" t="str" cm="1">
        <f t="array" aca="1" ref="W268" ca="1">IF(AND(W$4="A",ISNUMBER(DataModel!W$4)),INDEX(DataModel!$F$4:$BA$109,MATCH(1,(DataModel!$A$4:$A$109=$A268)*(DataModel!$B$4:$B$109=$B268),0),MATCH(W$3,DataModel!$F$2:$BA$2,0))*$C268,"")</f>
        <v/>
      </c>
      <c r="X268" s="69" t="str" cm="1">
        <f t="array" aca="1" ref="X268" ca="1">IF(AND(X$4="A",ISNUMBER(DataModel!X$4)),INDEX(DataModel!$F$4:$BA$109,MATCH(1,(DataModel!$A$4:$A$109=$A268)*(DataModel!$B$4:$B$109=$B268),0),MATCH(X$3,DataModel!$F$2:$BA$2,0))*$C268,"")</f>
        <v/>
      </c>
      <c r="Y268" s="114" t="str" cm="1">
        <f t="array" aca="1" ref="Y268" ca="1">IF(AND(Y$4="A",ISNUMBER(DataModel!Y$4)),INDEX(DataModel!$F$4:$BA$109,MATCH(1,(DataModel!$A$4:$A$109=$A268)*(DataModel!$B$4:$B$109=$B268),0),MATCH(Y$3,DataModel!$F$2:$BA$2,0))*$C268,"")</f>
        <v/>
      </c>
      <c r="Z268" s="113" t="str" cm="1">
        <f t="array" aca="1" ref="Z268" ca="1">IF(AND(Z$4="A",ISNUMBER(DataModel!Z$4)),INDEX(DataModel!$F$4:$BA$109,MATCH(1,(DataModel!$A$4:$A$109=$A268)*(DataModel!$B$4:$B$109=$B268),0),MATCH(Z$3,DataModel!$F$2:$BA$2,0))*$C268,"")</f>
        <v/>
      </c>
      <c r="AA268" s="69" t="str" cm="1">
        <f t="array" aca="1" ref="AA268" ca="1">IF(AND(AA$4="A",ISNUMBER(DataModel!AA$4)),INDEX(DataModel!$F$4:$BA$109,MATCH(1,(DataModel!$A$4:$A$109=$A268)*(DataModel!$B$4:$B$109=$B268),0),MATCH(AA$3,DataModel!$F$2:$BA$2,0))*$C268,"")</f>
        <v/>
      </c>
      <c r="AB268" s="69" t="str" cm="1">
        <f t="array" aca="1" ref="AB268" ca="1">IF(AND(AB$4="A",ISNUMBER(DataModel!AB$4)),INDEX(DataModel!$F$4:$BA$109,MATCH(1,(DataModel!$A$4:$A$109=$A268)*(DataModel!$B$4:$B$109=$B268),0),MATCH(AB$3,DataModel!$F$2:$BA$2,0))*$C268,"")</f>
        <v/>
      </c>
      <c r="AC268" s="114" t="str" cm="1">
        <f t="array" aca="1" ref="AC268" ca="1">IF(AND(AC$4="A",ISNUMBER(DataModel!AC$4)),INDEX(DataModel!$F$4:$BA$109,MATCH(1,(DataModel!$A$4:$A$109=$A268)*(DataModel!$B$4:$B$109=$B268),0),MATCH(AC$3,DataModel!$F$2:$BA$2,0))*$C268,"")</f>
        <v/>
      </c>
      <c r="AD268" s="113" t="str" cm="1">
        <f t="array" aca="1" ref="AD268" ca="1">IF(AND(AD$4="A",ISNUMBER(DataModel!AD$4)),INDEX(DataModel!$F$4:$BA$109,MATCH(1,(DataModel!$A$4:$A$109=$A268)*(DataModel!$B$4:$B$109=$B268),0),MATCH(AD$3,DataModel!$F$2:$BA$2,0))*$C268,"")</f>
        <v/>
      </c>
      <c r="AE268" s="69" t="str" cm="1">
        <f t="array" aca="1" ref="AE268" ca="1">IF(AND(AE$4="A",ISNUMBER(DataModel!AE$4)),INDEX(DataModel!$F$4:$BA$109,MATCH(1,(DataModel!$A$4:$A$109=$A268)*(DataModel!$B$4:$B$109=$B268),0),MATCH(AE$3,DataModel!$F$2:$BA$2,0))*$C268,"")</f>
        <v/>
      </c>
      <c r="AF268" s="69" t="str" cm="1">
        <f t="array" aca="1" ref="AF268" ca="1">IF(AND(AF$4="A",ISNUMBER(DataModel!AF$4)),INDEX(DataModel!$F$4:$BA$109,MATCH(1,(DataModel!$A$4:$A$109=$A268)*(DataModel!$B$4:$B$109=$B268),0),MATCH(AF$3,DataModel!$F$2:$BA$2,0))*$C268,"")</f>
        <v/>
      </c>
      <c r="AG268" s="114" t="str" cm="1">
        <f t="array" aca="1" ref="AG268" ca="1">IF(AND(AG$4="A",ISNUMBER(DataModel!AG$4)),INDEX(DataModel!$F$4:$BA$109,MATCH(1,(DataModel!$A$4:$A$109=$A268)*(DataModel!$B$4:$B$109=$B268),0),MATCH(AG$3,DataModel!$F$2:$BA$2,0))*$C268,"")</f>
        <v/>
      </c>
      <c r="AH268" s="113" t="str" cm="1">
        <f t="array" aca="1" ref="AH268" ca="1">IF(AND(AH$4="A",ISNUMBER(DataModel!AH$4)),INDEX(DataModel!$F$4:$BA$109,MATCH(1,(DataModel!$A$4:$A$109=$A268)*(DataModel!$B$4:$B$109=$B268),0),MATCH(AH$3,DataModel!$F$2:$BA$2,0))*$C268,"")</f>
        <v/>
      </c>
      <c r="AI268" s="69" t="str" cm="1">
        <f t="array" aca="1" ref="AI268" ca="1">IF(AND(AI$4="A",ISNUMBER(DataModel!AI$4)),INDEX(DataModel!$F$4:$BA$109,MATCH(1,(DataModel!$A$4:$A$109=$A268)*(DataModel!$B$4:$B$109=$B268),0),MATCH(AI$3,DataModel!$F$2:$BA$2,0))*$C268,"")</f>
        <v/>
      </c>
      <c r="AJ268" s="69" t="str" cm="1">
        <f t="array" aca="1" ref="AJ268" ca="1">IF(AND(AJ$4="A",ISNUMBER(DataModel!AJ$4)),INDEX(DataModel!$F$4:$BA$109,MATCH(1,(DataModel!$A$4:$A$109=$A268)*(DataModel!$B$4:$B$109=$B268),0),MATCH(AJ$3,DataModel!$F$2:$BA$2,0))*$C268,"")</f>
        <v/>
      </c>
      <c r="AK268" s="114" t="str" cm="1">
        <f t="array" aca="1" ref="AK268" ca="1">IF(AND(AK$4="A",ISNUMBER(DataModel!AK$4)),INDEX(DataModel!$F$4:$BA$109,MATCH(1,(DataModel!$A$4:$A$109=$A268)*(DataModel!$B$4:$B$109=$B268),0),MATCH(AK$3,DataModel!$F$2:$BA$2,0))*$C268,"")</f>
        <v/>
      </c>
      <c r="AL268" s="113" t="str" cm="1">
        <f t="array" aca="1" ref="AL268" ca="1">IF(AND(AL$4="A",ISNUMBER(DataModel!AL$4)),INDEX(DataModel!$F$4:$BA$109,MATCH(1,(DataModel!$A$4:$A$109=$A268)*(DataModel!$B$4:$B$109=$B268),0),MATCH(AL$3,DataModel!$F$2:$BA$2,0))*$C268,"")</f>
        <v/>
      </c>
      <c r="AM268" s="69" t="str" cm="1">
        <f t="array" aca="1" ref="AM268" ca="1">IF(AND(AM$4="A",ISNUMBER(DataModel!AM$4)),INDEX(DataModel!$F$4:$BA$109,MATCH(1,(DataModel!$A$4:$A$109=$A268)*(DataModel!$B$4:$B$109=$B268),0),MATCH(AM$3,DataModel!$F$2:$BA$2,0))*$C268,"")</f>
        <v/>
      </c>
      <c r="AN268" s="69" t="str" cm="1">
        <f t="array" aca="1" ref="AN268" ca="1">IF(AND(AN$4="A",ISNUMBER(DataModel!AN$4)),INDEX(DataModel!$F$4:$BA$109,MATCH(1,(DataModel!$A$4:$A$109=$A268)*(DataModel!$B$4:$B$109=$B268),0),MATCH(AN$3,DataModel!$F$2:$BA$2,0))*$C268,"")</f>
        <v/>
      </c>
      <c r="AO268" s="114" t="str" cm="1">
        <f t="array" aca="1" ref="AO268" ca="1">IF(AND(AO$4="A",ISNUMBER(DataModel!AO$4)),INDEX(DataModel!$F$4:$BA$109,MATCH(1,(DataModel!$A$4:$A$109=$A268)*(DataModel!$B$4:$B$109=$B268),0),MATCH(AO$3,DataModel!$F$2:$BA$2,0))*$C268,"")</f>
        <v/>
      </c>
      <c r="AP268" s="113" t="str" cm="1">
        <f t="array" aca="1" ref="AP268" ca="1">IF(AND(AP$4="A",ISNUMBER(DataModel!AP$4)),INDEX(DataModel!$F$4:$BA$109,MATCH(1,(DataModel!$A$4:$A$109=$A268)*(DataModel!$B$4:$B$109=$B268),0),MATCH(AP$3,DataModel!$F$2:$BA$2,0))*$C268,"")</f>
        <v/>
      </c>
      <c r="AQ268" s="69" t="str" cm="1">
        <f t="array" aca="1" ref="AQ268" ca="1">IF(AND(AQ$4="A",ISNUMBER(DataModel!AQ$4)),INDEX(DataModel!$F$4:$BA$109,MATCH(1,(DataModel!$A$4:$A$109=$A268)*(DataModel!$B$4:$B$109=$B268),0),MATCH(AQ$3,DataModel!$F$2:$BA$2,0))*$C268,"")</f>
        <v/>
      </c>
      <c r="AR268" s="69" t="str" cm="1">
        <f t="array" aca="1" ref="AR268" ca="1">IF(AND(AR$4="A",ISNUMBER(DataModel!AR$4)),INDEX(DataModel!$F$4:$BA$109,MATCH(1,(DataModel!$A$4:$A$109=$A268)*(DataModel!$B$4:$B$109=$B268),0),MATCH(AR$3,DataModel!$F$2:$BA$2,0))*$C268,"")</f>
        <v/>
      </c>
      <c r="AS268" s="114" t="str" cm="1">
        <f t="array" aca="1" ref="AS268" ca="1">IF(AND(AS$4="A",ISNUMBER(DataModel!AS$4)),INDEX(DataModel!$F$4:$BA$109,MATCH(1,(DataModel!$A$4:$A$109=$A268)*(DataModel!$B$4:$B$109=$B268),0),MATCH(AS$3,DataModel!$F$2:$BA$2,0))*$C268,"")</f>
        <v/>
      </c>
      <c r="AT268" s="113" t="e" cm="1">
        <f t="array" aca="1" ref="AT268" ca="1">IF(AND(AT$4="A",ISNUMBER(DataModel!AT$4)),INDEX(DataModel!$F$4:$BA$109,MATCH(1,(DataModel!$A$4:$A$109=$A268)*(DataModel!$B$4:$B$109=$B268),0),MATCH(AT$3,DataModel!$F$2:$BA$2,0))*$C268,"")</f>
        <v>#VALUE!</v>
      </c>
      <c r="AU268" s="69" t="e" cm="1">
        <f t="array" aca="1" ref="AU268" ca="1">IF(AND(AU$4="A",ISNUMBER(DataModel!AU$4)),INDEX(DataModel!$F$4:$BA$109,MATCH(1,(DataModel!$A$4:$A$109=$A268)*(DataModel!$B$4:$B$109=$B268),0),MATCH(AU$3,DataModel!$F$2:$BA$2,0))*$C268,"")</f>
        <v>#VALUE!</v>
      </c>
      <c r="AV268" s="69" t="e" cm="1">
        <f t="array" aca="1" ref="AV268" ca="1">IF(AND(AV$4="A",ISNUMBER(DataModel!AV$4)),INDEX(DataModel!$F$4:$BA$109,MATCH(1,(DataModel!$A$4:$A$109=$A268)*(DataModel!$B$4:$B$109=$B268),0),MATCH(AV$3,DataModel!$F$2:$BA$2,0))*$C268,"")</f>
        <v>#VALUE!</v>
      </c>
      <c r="AW268" s="114" t="e" cm="1">
        <f t="array" aca="1" ref="AW268" ca="1">IF(AND(AW$4="A",ISNUMBER(DataModel!AW$4)),INDEX(DataModel!$F$4:$BA$109,MATCH(1,(DataModel!$A$4:$A$109=$A268)*(DataModel!$B$4:$B$109=$B268),0),MATCH(AW$3,DataModel!$F$2:$BA$2,0))*$C268,"")</f>
        <v>#VALUE!</v>
      </c>
      <c r="AX268" s="113" t="e" cm="1">
        <f t="array" aca="1" ref="AX268" ca="1">IF(AND(AX$4="A",ISNUMBER(DataModel!AX$4)),INDEX(DataModel!$F$4:$BA$109,MATCH(1,(DataModel!$A$4:$A$109=$A268)*(DataModel!$B$4:$B$109=$B268),0),MATCH(AX$3,DataModel!$F$2:$BA$2,0))*$C268,"")</f>
        <v>#VALUE!</v>
      </c>
      <c r="AY268" s="69" t="e" cm="1">
        <f t="array" aca="1" ref="AY268" ca="1">IF(AND(AY$4="A",ISNUMBER(DataModel!AY$4)),INDEX(DataModel!$F$4:$BA$109,MATCH(1,(DataModel!$A$4:$A$109=$A268)*(DataModel!$B$4:$B$109=$B268),0),MATCH(AY$3,DataModel!$F$2:$BA$2,0))*$C268,"")</f>
        <v>#VALUE!</v>
      </c>
      <c r="AZ268" s="69" t="e" cm="1">
        <f t="array" aca="1" ref="AZ268" ca="1">IF(AND(AZ$4="A",ISNUMBER(DataModel!AZ$4)),INDEX(DataModel!$F$4:$BA$109,MATCH(1,(DataModel!$A$4:$A$109=$A268)*(DataModel!$B$4:$B$109=$B268),0),MATCH(AZ$3,DataModel!$F$2:$BA$2,0))*$C268,"")</f>
        <v>#VALUE!</v>
      </c>
      <c r="BA268" s="114" t="e" cm="1">
        <f t="array" aca="1" ref="BA268" ca="1">IF(AND(BA$4="A",ISNUMBER(DataModel!BA$4)),INDEX(DataModel!$F$4:$BA$109,MATCH(1,(DataModel!$A$4:$A$109=$A268)*(DataModel!$B$4:$B$109=$B268),0),MATCH(BA$3,DataModel!$F$2:$BA$2,0))*$C268,"")</f>
        <v>#VALUE!</v>
      </c>
      <c r="BB268" s="100"/>
      <c r="BE268" s="101"/>
      <c r="BF268" s="100"/>
      <c r="BI268" s="101"/>
      <c r="BJ268" s="100"/>
      <c r="BM268" s="101"/>
      <c r="BN268" s="100"/>
      <c r="BQ268" s="101"/>
      <c r="BR268" s="100"/>
      <c r="BU268" s="101"/>
      <c r="BV268" s="100"/>
      <c r="BY268" s="101"/>
      <c r="BZ268" s="100"/>
      <c r="CC268" s="101"/>
      <c r="CD268" s="100"/>
      <c r="CG268" s="101"/>
      <c r="CH268" s="100"/>
      <c r="CK268" s="101"/>
      <c r="CL268" s="100"/>
      <c r="CO268" s="101"/>
      <c r="CP268" s="100"/>
      <c r="CS268" s="101"/>
      <c r="CT268" s="100"/>
      <c r="CW268" s="101"/>
      <c r="CX268" s="100"/>
      <c r="DA268" s="101"/>
      <c r="DB268" s="100"/>
      <c r="DE268" s="101"/>
      <c r="DF268" s="100"/>
      <c r="DI268" s="101"/>
      <c r="DK268" s="69">
        <f t="shared" ref="DK268:DT270" ca="1" si="700">SUM(OFFSET($E268,,MATCH(DK$3,$F$5:$DI$5,0)+3,,1))</f>
        <v>0</v>
      </c>
      <c r="DL268" s="69" t="e">
        <f t="shared" ca="1" si="700"/>
        <v>#N/A</v>
      </c>
      <c r="DM268" s="69" t="e">
        <f t="shared" ca="1" si="700"/>
        <v>#VALUE!</v>
      </c>
      <c r="DN268" s="69" t="e">
        <f t="shared" ca="1" si="700"/>
        <v>#VALUE!</v>
      </c>
      <c r="DO268" s="69" t="e">
        <f t="shared" ca="1" si="700"/>
        <v>#VALUE!</v>
      </c>
      <c r="DP268" s="69" t="e">
        <f t="shared" ca="1" si="700"/>
        <v>#VALUE!</v>
      </c>
      <c r="DQ268" s="69" t="e">
        <f t="shared" ca="1" si="700"/>
        <v>#VALUE!</v>
      </c>
      <c r="DR268" s="69" t="e">
        <f t="shared" ca="1" si="700"/>
        <v>#VALUE!</v>
      </c>
      <c r="DS268" s="69" t="e">
        <f t="shared" ca="1" si="700"/>
        <v>#VALUE!</v>
      </c>
      <c r="DT268" s="69" t="e">
        <f t="shared" ca="1" si="700"/>
        <v>#VALUE!</v>
      </c>
      <c r="DU268" s="69" t="e">
        <f t="shared" ref="DU268:ED270" ca="1" si="701">SUM(OFFSET($E268,,MATCH(DU$3,$F$5:$DI$5,0)+3,,1))</f>
        <v>#VALUE!</v>
      </c>
      <c r="DV268" s="69" t="e">
        <f t="shared" ca="1" si="701"/>
        <v>#VALUE!</v>
      </c>
      <c r="DW268" s="69" t="e">
        <f t="shared" ca="1" si="701"/>
        <v>#VALUE!</v>
      </c>
      <c r="DX268" s="69" t="e">
        <f t="shared" ca="1" si="701"/>
        <v>#VALUE!</v>
      </c>
      <c r="DY268" s="69" t="e">
        <f t="shared" ca="1" si="701"/>
        <v>#VALUE!</v>
      </c>
      <c r="DZ268" s="69" t="e">
        <f t="shared" ca="1" si="701"/>
        <v>#VALUE!</v>
      </c>
      <c r="EA268" s="69" t="e">
        <f t="shared" ca="1" si="701"/>
        <v>#VALUE!</v>
      </c>
      <c r="EB268" s="69" t="e">
        <f t="shared" ca="1" si="701"/>
        <v>#VALUE!</v>
      </c>
      <c r="EC268" s="69" t="e">
        <f t="shared" ca="1" si="701"/>
        <v>#VALUE!</v>
      </c>
      <c r="ED268" s="69" t="e">
        <f t="shared" ca="1" si="701"/>
        <v>#VALUE!</v>
      </c>
      <c r="EE268" s="69" t="e">
        <f t="shared" ref="EE268:EK270" ca="1" si="702">SUM(OFFSET($E268,,MATCH(EE$3,$F$5:$DI$5,0)+3,,1))</f>
        <v>#VALUE!</v>
      </c>
      <c r="EF268" s="69" t="e">
        <f t="shared" ca="1" si="702"/>
        <v>#VALUE!</v>
      </c>
      <c r="EG268" s="69" t="e">
        <f t="shared" ca="1" si="702"/>
        <v>#VALUE!</v>
      </c>
      <c r="EH268" s="69" t="e">
        <f t="shared" ca="1" si="702"/>
        <v>#VALUE!</v>
      </c>
      <c r="EI268" s="69" t="e">
        <f t="shared" ca="1" si="702"/>
        <v>#VALUE!</v>
      </c>
      <c r="EJ268" s="69" t="e">
        <f t="shared" ca="1" si="702"/>
        <v>#VALUE!</v>
      </c>
      <c r="EK268" s="69" t="e">
        <f t="shared" ca="1" si="702"/>
        <v>#VALUE!</v>
      </c>
    </row>
    <row r="269" spans="1:141" outlineLevel="1" x14ac:dyDescent="0.25">
      <c r="A269" s="90" t="s">
        <v>157</v>
      </c>
      <c r="B269" s="90" t="s">
        <v>166</v>
      </c>
      <c r="C269" s="111">
        <f>$C$6</f>
        <v>9.9999999999999995E-7</v>
      </c>
      <c r="D269" s="90"/>
      <c r="E269" s="135" t="s">
        <v>53</v>
      </c>
      <c r="F269" s="150" t="str" cm="1">
        <f t="array" aca="1" ref="F269" ca="1">IF(AND(F$4="A",ISNUMBER(DataModel!F$4)),INDEX(DataModel!$F$4:$BA$109,MATCH(1,(DataModel!$A$4:$A$109=$A269)*(DataModel!$B$4:$B$109=$B269),0),MATCH(F$3,DataModel!$F$2:$BA$2,0))*$C269,"")</f>
        <v/>
      </c>
      <c r="G269" s="151" t="str" cm="1">
        <f t="array" aca="1" ref="G269" ca="1">IF(AND(G$4="A",ISNUMBER(DataModel!G$4)),INDEX(DataModel!$F$4:$BA$109,MATCH(1,(DataModel!$A$4:$A$109=$A269)*(DataModel!$B$4:$B$109=$B269),0),MATCH(G$3,DataModel!$F$2:$BA$2,0))*$C269,"")</f>
        <v/>
      </c>
      <c r="H269" s="151" t="str" cm="1">
        <f t="array" aca="1" ref="H269" ca="1">IF(AND(H$4="A",ISNUMBER(DataModel!H$4)),INDEX(DataModel!$F$4:$BA$109,MATCH(1,(DataModel!$A$4:$A$109=$A269)*(DataModel!$B$4:$B$109=$B269),0),MATCH(H$3,DataModel!$F$2:$BA$2,0))*$C269,"")</f>
        <v/>
      </c>
      <c r="I269" s="152" t="str" cm="1">
        <f t="array" aca="1" ref="I269" ca="1">IF(AND(I$4="A",ISNUMBER(DataModel!I$4)),INDEX(DataModel!$F$4:$BA$109,MATCH(1,(DataModel!$A$4:$A$109=$A269)*(DataModel!$B$4:$B$109=$B269),0),MATCH(I$3,DataModel!$F$2:$BA$2,0))*$C269,"")</f>
        <v/>
      </c>
      <c r="J269" s="150" t="str" cm="1">
        <f t="array" aca="1" ref="J269" ca="1">IF(AND(J$4="A",ISNUMBER(DataModel!J$4)),INDEX(DataModel!$F$4:$BA$109,MATCH(1,(DataModel!$A$4:$A$109=$A269)*(DataModel!$B$4:$B$109=$B269),0),MATCH(J$3,DataModel!$F$2:$BA$2,0))*$C269,"")</f>
        <v/>
      </c>
      <c r="K269" s="151" t="str" cm="1">
        <f t="array" aca="1" ref="K269" ca="1">IF(AND(K$4="A",ISNUMBER(DataModel!K$4)),INDEX(DataModel!$F$4:$BA$109,MATCH(1,(DataModel!$A$4:$A$109=$A269)*(DataModel!$B$4:$B$109=$B269),0),MATCH(K$3,DataModel!$F$2:$BA$2,0))*$C269,"")</f>
        <v/>
      </c>
      <c r="L269" s="151" t="str" cm="1">
        <f t="array" aca="1" ref="L269" ca="1">IF(AND(L$4="A",ISNUMBER(DataModel!L$4)),INDEX(DataModel!$F$4:$BA$109,MATCH(1,(DataModel!$A$4:$A$109=$A269)*(DataModel!$B$4:$B$109=$B269),0),MATCH(L$3,DataModel!$F$2:$BA$2,0))*$C269,"")</f>
        <v/>
      </c>
      <c r="M269" s="152" t="str" cm="1">
        <f t="array" aca="1" ref="M269" ca="1">IF(AND(M$4="A",ISNUMBER(DataModel!M$4)),INDEX(DataModel!$F$4:$BA$109,MATCH(1,(DataModel!$A$4:$A$109=$A269)*(DataModel!$B$4:$B$109=$B269),0),MATCH(M$3,DataModel!$F$2:$BA$2,0))*$C269,"")</f>
        <v/>
      </c>
      <c r="N269" s="150" t="str" cm="1">
        <f t="array" aca="1" ref="N269" ca="1">IF(AND(N$4="A",ISNUMBER(DataModel!N$4)),INDEX(DataModel!$F$4:$BA$109,MATCH(1,(DataModel!$A$4:$A$109=$A269)*(DataModel!$B$4:$B$109=$B269),0),MATCH(N$3,DataModel!$F$2:$BA$2,0))*$C269,"")</f>
        <v/>
      </c>
      <c r="O269" s="151" t="str" cm="1">
        <f t="array" aca="1" ref="O269" ca="1">IF(AND(O$4="A",ISNUMBER(DataModel!O$4)),INDEX(DataModel!$F$4:$BA$109,MATCH(1,(DataModel!$A$4:$A$109=$A269)*(DataModel!$B$4:$B$109=$B269),0),MATCH(O$3,DataModel!$F$2:$BA$2,0))*$C269,"")</f>
        <v/>
      </c>
      <c r="P269" s="151" t="str" cm="1">
        <f t="array" aca="1" ref="P269" ca="1">IF(AND(P$4="A",ISNUMBER(DataModel!P$4)),INDEX(DataModel!$F$4:$BA$109,MATCH(1,(DataModel!$A$4:$A$109=$A269)*(DataModel!$B$4:$B$109=$B269),0),MATCH(P$3,DataModel!$F$2:$BA$2,0))*$C269,"")</f>
        <v/>
      </c>
      <c r="Q269" s="152" t="str" cm="1">
        <f t="array" aca="1" ref="Q269" ca="1">IF(AND(Q$4="A",ISNUMBER(DataModel!Q$4)),INDEX(DataModel!$F$4:$BA$109,MATCH(1,(DataModel!$A$4:$A$109=$A269)*(DataModel!$B$4:$B$109=$B269),0),MATCH(Q$3,DataModel!$F$2:$BA$2,0))*$C269,"")</f>
        <v/>
      </c>
      <c r="R269" s="150" t="str" cm="1">
        <f t="array" aca="1" ref="R269" ca="1">IF(AND(R$4="A",ISNUMBER(DataModel!R$4)),INDEX(DataModel!$F$4:$BA$109,MATCH(1,(DataModel!$A$4:$A$109=$A269)*(DataModel!$B$4:$B$109=$B269),0),MATCH(R$3,DataModel!$F$2:$BA$2,0))*$C269,"")</f>
        <v/>
      </c>
      <c r="S269" s="151" t="str" cm="1">
        <f t="array" aca="1" ref="S269" ca="1">IF(AND(S$4="A",ISNUMBER(DataModel!S$4)),INDEX(DataModel!$F$4:$BA$109,MATCH(1,(DataModel!$A$4:$A$109=$A269)*(DataModel!$B$4:$B$109=$B269),0),MATCH(S$3,DataModel!$F$2:$BA$2,0))*$C269,"")</f>
        <v/>
      </c>
      <c r="T269" s="151" t="str" cm="1">
        <f t="array" aca="1" ref="T269" ca="1">IF(AND(T$4="A",ISNUMBER(DataModel!T$4)),INDEX(DataModel!$F$4:$BA$109,MATCH(1,(DataModel!$A$4:$A$109=$A269)*(DataModel!$B$4:$B$109=$B269),0),MATCH(T$3,DataModel!$F$2:$BA$2,0))*$C269,"")</f>
        <v/>
      </c>
      <c r="U269" s="152" t="str" cm="1">
        <f t="array" aca="1" ref="U269" ca="1">IF(AND(U$4="A",ISNUMBER(DataModel!U$4)),INDEX(DataModel!$F$4:$BA$109,MATCH(1,(DataModel!$A$4:$A$109=$A269)*(DataModel!$B$4:$B$109=$B269),0),MATCH(U$3,DataModel!$F$2:$BA$2,0))*$C269,"")</f>
        <v/>
      </c>
      <c r="V269" s="150" t="str" cm="1">
        <f t="array" aca="1" ref="V269" ca="1">IF(AND(V$4="A",ISNUMBER(DataModel!V$4)),INDEX(DataModel!$F$4:$BA$109,MATCH(1,(DataModel!$A$4:$A$109=$A269)*(DataModel!$B$4:$B$109=$B269),0),MATCH(V$3,DataModel!$F$2:$BA$2,0))*$C269,"")</f>
        <v/>
      </c>
      <c r="W269" s="151" t="str" cm="1">
        <f t="array" aca="1" ref="W269" ca="1">IF(AND(W$4="A",ISNUMBER(DataModel!W$4)),INDEX(DataModel!$F$4:$BA$109,MATCH(1,(DataModel!$A$4:$A$109=$A269)*(DataModel!$B$4:$B$109=$B269),0),MATCH(W$3,DataModel!$F$2:$BA$2,0))*$C269,"")</f>
        <v/>
      </c>
      <c r="X269" s="151" t="str" cm="1">
        <f t="array" aca="1" ref="X269" ca="1">IF(AND(X$4="A",ISNUMBER(DataModel!X$4)),INDEX(DataModel!$F$4:$BA$109,MATCH(1,(DataModel!$A$4:$A$109=$A269)*(DataModel!$B$4:$B$109=$B269),0),MATCH(X$3,DataModel!$F$2:$BA$2,0))*$C269,"")</f>
        <v/>
      </c>
      <c r="Y269" s="152" t="str" cm="1">
        <f t="array" aca="1" ref="Y269" ca="1">IF(AND(Y$4="A",ISNUMBER(DataModel!Y$4)),INDEX(DataModel!$F$4:$BA$109,MATCH(1,(DataModel!$A$4:$A$109=$A269)*(DataModel!$B$4:$B$109=$B269),0),MATCH(Y$3,DataModel!$F$2:$BA$2,0))*$C269,"")</f>
        <v/>
      </c>
      <c r="Z269" s="150" t="str" cm="1">
        <f t="array" aca="1" ref="Z269" ca="1">IF(AND(Z$4="A",ISNUMBER(DataModel!Z$4)),INDEX(DataModel!$F$4:$BA$109,MATCH(1,(DataModel!$A$4:$A$109=$A269)*(DataModel!$B$4:$B$109=$B269),0),MATCH(Z$3,DataModel!$F$2:$BA$2,0))*$C269,"")</f>
        <v/>
      </c>
      <c r="AA269" s="151" t="str" cm="1">
        <f t="array" aca="1" ref="AA269" ca="1">IF(AND(AA$4="A",ISNUMBER(DataModel!AA$4)),INDEX(DataModel!$F$4:$BA$109,MATCH(1,(DataModel!$A$4:$A$109=$A269)*(DataModel!$B$4:$B$109=$B269),0),MATCH(AA$3,DataModel!$F$2:$BA$2,0))*$C269,"")</f>
        <v/>
      </c>
      <c r="AB269" s="151" t="str" cm="1">
        <f t="array" aca="1" ref="AB269" ca="1">IF(AND(AB$4="A",ISNUMBER(DataModel!AB$4)),INDEX(DataModel!$F$4:$BA$109,MATCH(1,(DataModel!$A$4:$A$109=$A269)*(DataModel!$B$4:$B$109=$B269),0),MATCH(AB$3,DataModel!$F$2:$BA$2,0))*$C269,"")</f>
        <v/>
      </c>
      <c r="AC269" s="152" t="str" cm="1">
        <f t="array" aca="1" ref="AC269" ca="1">IF(AND(AC$4="A",ISNUMBER(DataModel!AC$4)),INDEX(DataModel!$F$4:$BA$109,MATCH(1,(DataModel!$A$4:$A$109=$A269)*(DataModel!$B$4:$B$109=$B269),0),MATCH(AC$3,DataModel!$F$2:$BA$2,0))*$C269,"")</f>
        <v/>
      </c>
      <c r="AD269" s="150" t="str" cm="1">
        <f t="array" aca="1" ref="AD269" ca="1">IF(AND(AD$4="A",ISNUMBER(DataModel!AD$4)),INDEX(DataModel!$F$4:$BA$109,MATCH(1,(DataModel!$A$4:$A$109=$A269)*(DataModel!$B$4:$B$109=$B269),0),MATCH(AD$3,DataModel!$F$2:$BA$2,0))*$C269,"")</f>
        <v/>
      </c>
      <c r="AE269" s="151" t="str" cm="1">
        <f t="array" aca="1" ref="AE269" ca="1">IF(AND(AE$4="A",ISNUMBER(DataModel!AE$4)),INDEX(DataModel!$F$4:$BA$109,MATCH(1,(DataModel!$A$4:$A$109=$A269)*(DataModel!$B$4:$B$109=$B269),0),MATCH(AE$3,DataModel!$F$2:$BA$2,0))*$C269,"")</f>
        <v/>
      </c>
      <c r="AF269" s="151" t="str" cm="1">
        <f t="array" aca="1" ref="AF269" ca="1">IF(AND(AF$4="A",ISNUMBER(DataModel!AF$4)),INDEX(DataModel!$F$4:$BA$109,MATCH(1,(DataModel!$A$4:$A$109=$A269)*(DataModel!$B$4:$B$109=$B269),0),MATCH(AF$3,DataModel!$F$2:$BA$2,0))*$C269,"")</f>
        <v/>
      </c>
      <c r="AG269" s="152" t="str" cm="1">
        <f t="array" aca="1" ref="AG269" ca="1">IF(AND(AG$4="A",ISNUMBER(DataModel!AG$4)),INDEX(DataModel!$F$4:$BA$109,MATCH(1,(DataModel!$A$4:$A$109=$A269)*(DataModel!$B$4:$B$109=$B269),0),MATCH(AG$3,DataModel!$F$2:$BA$2,0))*$C269,"")</f>
        <v/>
      </c>
      <c r="AH269" s="150" t="str" cm="1">
        <f t="array" aca="1" ref="AH269" ca="1">IF(AND(AH$4="A",ISNUMBER(DataModel!AH$4)),INDEX(DataModel!$F$4:$BA$109,MATCH(1,(DataModel!$A$4:$A$109=$A269)*(DataModel!$B$4:$B$109=$B269),0),MATCH(AH$3,DataModel!$F$2:$BA$2,0))*$C269,"")</f>
        <v/>
      </c>
      <c r="AI269" s="151" t="str" cm="1">
        <f t="array" aca="1" ref="AI269" ca="1">IF(AND(AI$4="A",ISNUMBER(DataModel!AI$4)),INDEX(DataModel!$F$4:$BA$109,MATCH(1,(DataModel!$A$4:$A$109=$A269)*(DataModel!$B$4:$B$109=$B269),0),MATCH(AI$3,DataModel!$F$2:$BA$2,0))*$C269,"")</f>
        <v/>
      </c>
      <c r="AJ269" s="151" t="str" cm="1">
        <f t="array" aca="1" ref="AJ269" ca="1">IF(AND(AJ$4="A",ISNUMBER(DataModel!AJ$4)),INDEX(DataModel!$F$4:$BA$109,MATCH(1,(DataModel!$A$4:$A$109=$A269)*(DataModel!$B$4:$B$109=$B269),0),MATCH(AJ$3,DataModel!$F$2:$BA$2,0))*$C269,"")</f>
        <v/>
      </c>
      <c r="AK269" s="152" t="str" cm="1">
        <f t="array" aca="1" ref="AK269" ca="1">IF(AND(AK$4="A",ISNUMBER(DataModel!AK$4)),INDEX(DataModel!$F$4:$BA$109,MATCH(1,(DataModel!$A$4:$A$109=$A269)*(DataModel!$B$4:$B$109=$B269),0),MATCH(AK$3,DataModel!$F$2:$BA$2,0))*$C269,"")</f>
        <v/>
      </c>
      <c r="AL269" s="150" t="str" cm="1">
        <f t="array" aca="1" ref="AL269" ca="1">IF(AND(AL$4="A",ISNUMBER(DataModel!AL$4)),INDEX(DataModel!$F$4:$BA$109,MATCH(1,(DataModel!$A$4:$A$109=$A269)*(DataModel!$B$4:$B$109=$B269),0),MATCH(AL$3,DataModel!$F$2:$BA$2,0))*$C269,"")</f>
        <v/>
      </c>
      <c r="AM269" s="151" t="str" cm="1">
        <f t="array" aca="1" ref="AM269" ca="1">IF(AND(AM$4="A",ISNUMBER(DataModel!AM$4)),INDEX(DataModel!$F$4:$BA$109,MATCH(1,(DataModel!$A$4:$A$109=$A269)*(DataModel!$B$4:$B$109=$B269),0),MATCH(AM$3,DataModel!$F$2:$BA$2,0))*$C269,"")</f>
        <v/>
      </c>
      <c r="AN269" s="151" t="str" cm="1">
        <f t="array" aca="1" ref="AN269" ca="1">IF(AND(AN$4="A",ISNUMBER(DataModel!AN$4)),INDEX(DataModel!$F$4:$BA$109,MATCH(1,(DataModel!$A$4:$A$109=$A269)*(DataModel!$B$4:$B$109=$B269),0),MATCH(AN$3,DataModel!$F$2:$BA$2,0))*$C269,"")</f>
        <v/>
      </c>
      <c r="AO269" s="152" t="str" cm="1">
        <f t="array" aca="1" ref="AO269" ca="1">IF(AND(AO$4="A",ISNUMBER(DataModel!AO$4)),INDEX(DataModel!$F$4:$BA$109,MATCH(1,(DataModel!$A$4:$A$109=$A269)*(DataModel!$B$4:$B$109=$B269),0),MATCH(AO$3,DataModel!$F$2:$BA$2,0))*$C269,"")</f>
        <v/>
      </c>
      <c r="AP269" s="150" t="str" cm="1">
        <f t="array" aca="1" ref="AP269" ca="1">IF(AND(AP$4="A",ISNUMBER(DataModel!AP$4)),INDEX(DataModel!$F$4:$BA$109,MATCH(1,(DataModel!$A$4:$A$109=$A269)*(DataModel!$B$4:$B$109=$B269),0),MATCH(AP$3,DataModel!$F$2:$BA$2,0))*$C269,"")</f>
        <v/>
      </c>
      <c r="AQ269" s="151" t="str" cm="1">
        <f t="array" aca="1" ref="AQ269" ca="1">IF(AND(AQ$4="A",ISNUMBER(DataModel!AQ$4)),INDEX(DataModel!$F$4:$BA$109,MATCH(1,(DataModel!$A$4:$A$109=$A269)*(DataModel!$B$4:$B$109=$B269),0),MATCH(AQ$3,DataModel!$F$2:$BA$2,0))*$C269,"")</f>
        <v/>
      </c>
      <c r="AR269" s="151" t="str" cm="1">
        <f t="array" aca="1" ref="AR269" ca="1">IF(AND(AR$4="A",ISNUMBER(DataModel!AR$4)),INDEX(DataModel!$F$4:$BA$109,MATCH(1,(DataModel!$A$4:$A$109=$A269)*(DataModel!$B$4:$B$109=$B269),0),MATCH(AR$3,DataModel!$F$2:$BA$2,0))*$C269,"")</f>
        <v/>
      </c>
      <c r="AS269" s="152" t="str" cm="1">
        <f t="array" aca="1" ref="AS269" ca="1">IF(AND(AS$4="A",ISNUMBER(DataModel!AS$4)),INDEX(DataModel!$F$4:$BA$109,MATCH(1,(DataModel!$A$4:$A$109=$A269)*(DataModel!$B$4:$B$109=$B269),0),MATCH(AS$3,DataModel!$F$2:$BA$2,0))*$C269,"")</f>
        <v/>
      </c>
      <c r="AT269" s="150" t="e" cm="1">
        <f t="array" aca="1" ref="AT269" ca="1">IF(AND(AT$4="A",ISNUMBER(DataModel!AT$4)),INDEX(DataModel!$F$4:$BA$109,MATCH(1,(DataModel!$A$4:$A$109=$A269)*(DataModel!$B$4:$B$109=$B269),0),MATCH(AT$3,DataModel!$F$2:$BA$2,0))*$C269,"")</f>
        <v>#VALUE!</v>
      </c>
      <c r="AU269" s="151" t="e" cm="1">
        <f t="array" aca="1" ref="AU269" ca="1">IF(AND(AU$4="A",ISNUMBER(DataModel!AU$4)),INDEX(DataModel!$F$4:$BA$109,MATCH(1,(DataModel!$A$4:$A$109=$A269)*(DataModel!$B$4:$B$109=$B269),0),MATCH(AU$3,DataModel!$F$2:$BA$2,0))*$C269,"")</f>
        <v>#VALUE!</v>
      </c>
      <c r="AV269" s="151" t="e" cm="1">
        <f t="array" aca="1" ref="AV269" ca="1">IF(AND(AV$4="A",ISNUMBER(DataModel!AV$4)),INDEX(DataModel!$F$4:$BA$109,MATCH(1,(DataModel!$A$4:$A$109=$A269)*(DataModel!$B$4:$B$109=$B269),0),MATCH(AV$3,DataModel!$F$2:$BA$2,0))*$C269,"")</f>
        <v>#VALUE!</v>
      </c>
      <c r="AW269" s="152" t="e" cm="1">
        <f t="array" aca="1" ref="AW269" ca="1">IF(AND(AW$4="A",ISNUMBER(DataModel!AW$4)),INDEX(DataModel!$F$4:$BA$109,MATCH(1,(DataModel!$A$4:$A$109=$A269)*(DataModel!$B$4:$B$109=$B269),0),MATCH(AW$3,DataModel!$F$2:$BA$2,0))*$C269,"")</f>
        <v>#VALUE!</v>
      </c>
      <c r="AX269" s="150" t="e" cm="1">
        <f t="array" aca="1" ref="AX269" ca="1">IF(AND(AX$4="A",ISNUMBER(DataModel!AX$4)),INDEX(DataModel!$F$4:$BA$109,MATCH(1,(DataModel!$A$4:$A$109=$A269)*(DataModel!$B$4:$B$109=$B269),0),MATCH(AX$3,DataModel!$F$2:$BA$2,0))*$C269,"")</f>
        <v>#VALUE!</v>
      </c>
      <c r="AY269" s="151" t="e" cm="1">
        <f t="array" aca="1" ref="AY269" ca="1">IF(AND(AY$4="A",ISNUMBER(DataModel!AY$4)),INDEX(DataModel!$F$4:$BA$109,MATCH(1,(DataModel!$A$4:$A$109=$A269)*(DataModel!$B$4:$B$109=$B269),0),MATCH(AY$3,DataModel!$F$2:$BA$2,0))*$C269,"")</f>
        <v>#VALUE!</v>
      </c>
      <c r="AZ269" s="151" t="e" cm="1">
        <f t="array" aca="1" ref="AZ269" ca="1">IF(AND(AZ$4="A",ISNUMBER(DataModel!AZ$4)),INDEX(DataModel!$F$4:$BA$109,MATCH(1,(DataModel!$A$4:$A$109=$A269)*(DataModel!$B$4:$B$109=$B269),0),MATCH(AZ$3,DataModel!$F$2:$BA$2,0))*$C269,"")</f>
        <v>#VALUE!</v>
      </c>
      <c r="BA269" s="152" t="e" cm="1">
        <f t="array" aca="1" ref="BA269" ca="1">IF(AND(BA$4="A",ISNUMBER(DataModel!BA$4)),INDEX(DataModel!$F$4:$BA$109,MATCH(1,(DataModel!$A$4:$A$109=$A269)*(DataModel!$B$4:$B$109=$B269),0),MATCH(BA$3,DataModel!$F$2:$BA$2,0))*$C269,"")</f>
        <v>#VALUE!</v>
      </c>
      <c r="BB269" s="100"/>
      <c r="BE269" s="101"/>
      <c r="BF269" s="100"/>
      <c r="BI269" s="101"/>
      <c r="BJ269" s="100"/>
      <c r="BM269" s="101"/>
      <c r="BN269" s="100"/>
      <c r="BQ269" s="101"/>
      <c r="BR269" s="100"/>
      <c r="BU269" s="101"/>
      <c r="BV269" s="100"/>
      <c r="BY269" s="101"/>
      <c r="BZ269" s="100"/>
      <c r="CC269" s="101"/>
      <c r="CD269" s="100"/>
      <c r="CG269" s="101"/>
      <c r="CH269" s="100"/>
      <c r="CK269" s="101"/>
      <c r="CL269" s="100"/>
      <c r="CO269" s="101"/>
      <c r="CP269" s="100"/>
      <c r="CS269" s="101"/>
      <c r="CT269" s="100"/>
      <c r="CW269" s="101"/>
      <c r="CX269" s="100"/>
      <c r="DA269" s="101"/>
      <c r="DB269" s="100"/>
      <c r="DE269" s="101"/>
      <c r="DF269" s="100"/>
      <c r="DI269" s="101"/>
      <c r="DK269" s="151">
        <f t="shared" ca="1" si="700"/>
        <v>0</v>
      </c>
      <c r="DL269" s="151" t="e">
        <f t="shared" ca="1" si="700"/>
        <v>#N/A</v>
      </c>
      <c r="DM269" s="151" t="e">
        <f t="shared" ca="1" si="700"/>
        <v>#VALUE!</v>
      </c>
      <c r="DN269" s="151" t="e">
        <f t="shared" ca="1" si="700"/>
        <v>#VALUE!</v>
      </c>
      <c r="DO269" s="151" t="e">
        <f t="shared" ca="1" si="700"/>
        <v>#VALUE!</v>
      </c>
      <c r="DP269" s="151" t="e">
        <f t="shared" ca="1" si="700"/>
        <v>#VALUE!</v>
      </c>
      <c r="DQ269" s="151" t="e">
        <f t="shared" ca="1" si="700"/>
        <v>#VALUE!</v>
      </c>
      <c r="DR269" s="151" t="e">
        <f t="shared" ca="1" si="700"/>
        <v>#VALUE!</v>
      </c>
      <c r="DS269" s="151" t="e">
        <f t="shared" ca="1" si="700"/>
        <v>#VALUE!</v>
      </c>
      <c r="DT269" s="151" t="e">
        <f t="shared" ca="1" si="700"/>
        <v>#VALUE!</v>
      </c>
      <c r="DU269" s="151" t="e">
        <f t="shared" ca="1" si="701"/>
        <v>#VALUE!</v>
      </c>
      <c r="DV269" s="151" t="e">
        <f t="shared" ca="1" si="701"/>
        <v>#VALUE!</v>
      </c>
      <c r="DW269" s="151" t="e">
        <f t="shared" ca="1" si="701"/>
        <v>#VALUE!</v>
      </c>
      <c r="DX269" s="151" t="e">
        <f t="shared" ca="1" si="701"/>
        <v>#VALUE!</v>
      </c>
      <c r="DY269" s="151" t="e">
        <f t="shared" ca="1" si="701"/>
        <v>#VALUE!</v>
      </c>
      <c r="DZ269" s="151" t="e">
        <f t="shared" ca="1" si="701"/>
        <v>#VALUE!</v>
      </c>
      <c r="EA269" s="151" t="e">
        <f t="shared" ca="1" si="701"/>
        <v>#VALUE!</v>
      </c>
      <c r="EB269" s="151" t="e">
        <f t="shared" ca="1" si="701"/>
        <v>#VALUE!</v>
      </c>
      <c r="EC269" s="151" t="e">
        <f t="shared" ca="1" si="701"/>
        <v>#VALUE!</v>
      </c>
      <c r="ED269" s="151" t="e">
        <f t="shared" ca="1" si="701"/>
        <v>#VALUE!</v>
      </c>
      <c r="EE269" s="151" t="e">
        <f t="shared" ca="1" si="702"/>
        <v>#VALUE!</v>
      </c>
      <c r="EF269" s="151" t="e">
        <f t="shared" ca="1" si="702"/>
        <v>#VALUE!</v>
      </c>
      <c r="EG269" s="151" t="e">
        <f t="shared" ca="1" si="702"/>
        <v>#VALUE!</v>
      </c>
      <c r="EH269" s="151" t="e">
        <f t="shared" ca="1" si="702"/>
        <v>#VALUE!</v>
      </c>
      <c r="EI269" s="151" t="e">
        <f t="shared" ca="1" si="702"/>
        <v>#VALUE!</v>
      </c>
      <c r="EJ269" s="151" t="e">
        <f t="shared" ca="1" si="702"/>
        <v>#VALUE!</v>
      </c>
      <c r="EK269" s="151" t="e">
        <f t="shared" ca="1" si="702"/>
        <v>#VALUE!</v>
      </c>
    </row>
    <row r="270" spans="1:141" outlineLevel="1" x14ac:dyDescent="0.25">
      <c r="A270" s="90"/>
      <c r="B270" s="90"/>
      <c r="C270" s="111"/>
      <c r="D270" s="90"/>
      <c r="E270" t="str">
        <f>CONCATENATE(E264," - history")</f>
        <v>PP&amp;E + intangible assets - history</v>
      </c>
      <c r="F270" s="113" t="str">
        <f ca="1">IF(OR(ISNUMBER(F268),ISNUMBER(F269)),SUM(F268:F269),"")</f>
        <v/>
      </c>
      <c r="G270" s="69" t="str">
        <f t="shared" ref="G270:BA270" ca="1" si="703">IF(OR(ISNUMBER(G268),ISNUMBER(G269)),SUM(G268:G269),"")</f>
        <v/>
      </c>
      <c r="H270" s="69" t="str">
        <f t="shared" ca="1" si="703"/>
        <v/>
      </c>
      <c r="I270" s="114" t="str">
        <f t="shared" ca="1" si="703"/>
        <v/>
      </c>
      <c r="J270" s="113" t="str">
        <f t="shared" ca="1" si="703"/>
        <v/>
      </c>
      <c r="K270" s="69" t="str">
        <f t="shared" ca="1" si="703"/>
        <v/>
      </c>
      <c r="L270" s="69" t="str">
        <f t="shared" ca="1" si="703"/>
        <v/>
      </c>
      <c r="M270" s="114" t="str">
        <f t="shared" ca="1" si="703"/>
        <v/>
      </c>
      <c r="N270" s="113" t="str">
        <f t="shared" ca="1" si="703"/>
        <v/>
      </c>
      <c r="O270" s="69" t="str">
        <f t="shared" ca="1" si="703"/>
        <v/>
      </c>
      <c r="P270" s="69" t="str">
        <f t="shared" ca="1" si="703"/>
        <v/>
      </c>
      <c r="Q270" s="114" t="str">
        <f t="shared" ca="1" si="703"/>
        <v/>
      </c>
      <c r="R270" s="113" t="str">
        <f t="shared" ca="1" si="703"/>
        <v/>
      </c>
      <c r="S270" s="69" t="str">
        <f t="shared" ca="1" si="703"/>
        <v/>
      </c>
      <c r="T270" s="69" t="str">
        <f t="shared" ca="1" si="703"/>
        <v/>
      </c>
      <c r="U270" s="114" t="str">
        <f t="shared" ca="1" si="703"/>
        <v/>
      </c>
      <c r="V270" s="113" t="str">
        <f t="shared" ca="1" si="703"/>
        <v/>
      </c>
      <c r="W270" s="69" t="str">
        <f t="shared" ca="1" si="703"/>
        <v/>
      </c>
      <c r="X270" s="69" t="str">
        <f t="shared" ca="1" si="703"/>
        <v/>
      </c>
      <c r="Y270" s="114" t="str">
        <f t="shared" ca="1" si="703"/>
        <v/>
      </c>
      <c r="Z270" s="113" t="str">
        <f t="shared" ca="1" si="703"/>
        <v/>
      </c>
      <c r="AA270" s="69" t="str">
        <f t="shared" ca="1" si="703"/>
        <v/>
      </c>
      <c r="AB270" s="69" t="str">
        <f t="shared" ca="1" si="703"/>
        <v/>
      </c>
      <c r="AC270" s="114" t="str">
        <f t="shared" ca="1" si="703"/>
        <v/>
      </c>
      <c r="AD270" s="113" t="str">
        <f t="shared" ca="1" si="703"/>
        <v/>
      </c>
      <c r="AE270" s="69" t="str">
        <f t="shared" ca="1" si="703"/>
        <v/>
      </c>
      <c r="AF270" s="69" t="str">
        <f t="shared" ca="1" si="703"/>
        <v/>
      </c>
      <c r="AG270" s="114" t="str">
        <f t="shared" ca="1" si="703"/>
        <v/>
      </c>
      <c r="AH270" s="113" t="str">
        <f t="shared" ca="1" si="703"/>
        <v/>
      </c>
      <c r="AI270" s="69" t="str">
        <f t="shared" ca="1" si="703"/>
        <v/>
      </c>
      <c r="AJ270" s="69" t="str">
        <f t="shared" ca="1" si="703"/>
        <v/>
      </c>
      <c r="AK270" s="114" t="str">
        <f t="shared" ca="1" si="703"/>
        <v/>
      </c>
      <c r="AL270" s="113" t="str">
        <f t="shared" ca="1" si="703"/>
        <v/>
      </c>
      <c r="AM270" s="69" t="str">
        <f t="shared" ca="1" si="703"/>
        <v/>
      </c>
      <c r="AN270" s="69" t="str">
        <f t="shared" ca="1" si="703"/>
        <v/>
      </c>
      <c r="AO270" s="114" t="str">
        <f t="shared" ca="1" si="703"/>
        <v/>
      </c>
      <c r="AP270" s="113" t="str">
        <f t="shared" ca="1" si="703"/>
        <v/>
      </c>
      <c r="AQ270" s="69" t="str">
        <f t="shared" ca="1" si="703"/>
        <v/>
      </c>
      <c r="AR270" s="69" t="str">
        <f t="shared" ca="1" si="703"/>
        <v/>
      </c>
      <c r="AS270" s="114" t="str">
        <f t="shared" ca="1" si="703"/>
        <v/>
      </c>
      <c r="AT270" s="113" t="str">
        <f t="shared" ca="1" si="703"/>
        <v/>
      </c>
      <c r="AU270" s="69" t="str">
        <f t="shared" ca="1" si="703"/>
        <v/>
      </c>
      <c r="AV270" s="69" t="str">
        <f t="shared" ca="1" si="703"/>
        <v/>
      </c>
      <c r="AW270" s="114" t="str">
        <f t="shared" ca="1" si="703"/>
        <v/>
      </c>
      <c r="AX270" s="113" t="str">
        <f t="shared" ca="1" si="703"/>
        <v/>
      </c>
      <c r="AY270" s="69" t="str">
        <f t="shared" ca="1" si="703"/>
        <v/>
      </c>
      <c r="AZ270" s="69" t="str">
        <f t="shared" ca="1" si="703"/>
        <v/>
      </c>
      <c r="BA270" s="114" t="str">
        <f t="shared" ca="1" si="703"/>
        <v/>
      </c>
      <c r="BB270" s="113"/>
      <c r="BC270" s="69"/>
      <c r="BD270" s="69"/>
      <c r="BE270" s="114"/>
      <c r="BF270" s="113"/>
      <c r="BG270" s="69"/>
      <c r="BH270" s="69"/>
      <c r="BI270" s="114"/>
      <c r="BJ270" s="113"/>
      <c r="BK270" s="69"/>
      <c r="BL270" s="69"/>
      <c r="BM270" s="114"/>
      <c r="BN270" s="113"/>
      <c r="BO270" s="69"/>
      <c r="BP270" s="69"/>
      <c r="BQ270" s="114"/>
      <c r="BR270" s="113"/>
      <c r="BS270" s="69"/>
      <c r="BT270" s="69"/>
      <c r="BU270" s="114"/>
      <c r="BV270" s="113"/>
      <c r="BW270" s="69"/>
      <c r="BX270" s="69"/>
      <c r="BY270" s="114"/>
      <c r="BZ270" s="113"/>
      <c r="CA270" s="69"/>
      <c r="CB270" s="69"/>
      <c r="CC270" s="114"/>
      <c r="CD270" s="113"/>
      <c r="CE270" s="69"/>
      <c r="CF270" s="69"/>
      <c r="CG270" s="114"/>
      <c r="CH270" s="113"/>
      <c r="CI270" s="69"/>
      <c r="CJ270" s="69"/>
      <c r="CK270" s="114"/>
      <c r="CL270" s="113"/>
      <c r="CM270" s="69"/>
      <c r="CN270" s="69"/>
      <c r="CO270" s="114"/>
      <c r="CP270" s="113"/>
      <c r="CQ270" s="69"/>
      <c r="CR270" s="69"/>
      <c r="CS270" s="114"/>
      <c r="CT270" s="113"/>
      <c r="CU270" s="69"/>
      <c r="CV270" s="69"/>
      <c r="CW270" s="114"/>
      <c r="CX270" s="113"/>
      <c r="CY270" s="69"/>
      <c r="CZ270" s="69"/>
      <c r="DA270" s="114"/>
      <c r="DB270" s="113"/>
      <c r="DC270" s="69"/>
      <c r="DD270" s="69"/>
      <c r="DE270" s="114"/>
      <c r="DF270" s="113"/>
      <c r="DG270" s="69"/>
      <c r="DH270" s="69"/>
      <c r="DI270" s="114"/>
      <c r="DK270" s="69">
        <f t="shared" ca="1" si="700"/>
        <v>0</v>
      </c>
      <c r="DL270" s="69" t="e">
        <f t="shared" ca="1" si="700"/>
        <v>#N/A</v>
      </c>
      <c r="DM270" s="69" t="e">
        <f t="shared" ca="1" si="700"/>
        <v>#VALUE!</v>
      </c>
      <c r="DN270" s="69" t="e">
        <f t="shared" ca="1" si="700"/>
        <v>#VALUE!</v>
      </c>
      <c r="DO270" s="69" t="e">
        <f t="shared" ca="1" si="700"/>
        <v>#VALUE!</v>
      </c>
      <c r="DP270" s="69" t="e">
        <f t="shared" ca="1" si="700"/>
        <v>#VALUE!</v>
      </c>
      <c r="DQ270" s="69" t="e">
        <f t="shared" ca="1" si="700"/>
        <v>#VALUE!</v>
      </c>
      <c r="DR270" s="69" t="e">
        <f t="shared" ca="1" si="700"/>
        <v>#VALUE!</v>
      </c>
      <c r="DS270" s="69" t="e">
        <f t="shared" ca="1" si="700"/>
        <v>#VALUE!</v>
      </c>
      <c r="DT270" s="69" t="e">
        <f t="shared" ca="1" si="700"/>
        <v>#VALUE!</v>
      </c>
      <c r="DU270" s="69" t="e">
        <f t="shared" ca="1" si="701"/>
        <v>#VALUE!</v>
      </c>
      <c r="DV270" s="69" t="e">
        <f t="shared" ca="1" si="701"/>
        <v>#VALUE!</v>
      </c>
      <c r="DW270" s="69" t="e">
        <f t="shared" ca="1" si="701"/>
        <v>#VALUE!</v>
      </c>
      <c r="DX270" s="69" t="e">
        <f t="shared" ca="1" si="701"/>
        <v>#VALUE!</v>
      </c>
      <c r="DY270" s="69" t="e">
        <f t="shared" ca="1" si="701"/>
        <v>#VALUE!</v>
      </c>
      <c r="DZ270" s="69" t="e">
        <f t="shared" ca="1" si="701"/>
        <v>#VALUE!</v>
      </c>
      <c r="EA270" s="69" t="e">
        <f t="shared" ca="1" si="701"/>
        <v>#VALUE!</v>
      </c>
      <c r="EB270" s="69" t="e">
        <f t="shared" ca="1" si="701"/>
        <v>#VALUE!</v>
      </c>
      <c r="EC270" s="69" t="e">
        <f t="shared" ca="1" si="701"/>
        <v>#VALUE!</v>
      </c>
      <c r="ED270" s="69" t="e">
        <f t="shared" ca="1" si="701"/>
        <v>#VALUE!</v>
      </c>
      <c r="EE270" s="69" t="e">
        <f t="shared" ca="1" si="702"/>
        <v>#VALUE!</v>
      </c>
      <c r="EF270" s="69" t="e">
        <f t="shared" ca="1" si="702"/>
        <v>#VALUE!</v>
      </c>
      <c r="EG270" s="69" t="e">
        <f t="shared" ca="1" si="702"/>
        <v>#VALUE!</v>
      </c>
      <c r="EH270" s="69" t="e">
        <f t="shared" ca="1" si="702"/>
        <v>#VALUE!</v>
      </c>
      <c r="EI270" s="69" t="e">
        <f t="shared" ca="1" si="702"/>
        <v>#VALUE!</v>
      </c>
      <c r="EJ270" s="69" t="e">
        <f t="shared" ca="1" si="702"/>
        <v>#VALUE!</v>
      </c>
      <c r="EK270" s="69" t="e">
        <f t="shared" ca="1" si="702"/>
        <v>#VALUE!</v>
      </c>
    </row>
    <row r="271" spans="1:141" outlineLevel="1" x14ac:dyDescent="0.25">
      <c r="A271" s="90"/>
      <c r="B271" s="90"/>
      <c r="C271" s="90"/>
      <c r="D271" s="90"/>
      <c r="F271" s="100"/>
      <c r="I271" s="101"/>
      <c r="J271" s="100"/>
      <c r="M271" s="101"/>
      <c r="N271" s="100"/>
      <c r="Q271" s="101"/>
      <c r="R271" s="100"/>
      <c r="U271" s="101"/>
      <c r="V271" s="100"/>
      <c r="Y271" s="101"/>
      <c r="Z271" s="100"/>
      <c r="AC271" s="101"/>
      <c r="AD271" s="100"/>
      <c r="AG271" s="101"/>
      <c r="AH271" s="100"/>
      <c r="AK271" s="101"/>
      <c r="AL271" s="100"/>
      <c r="AO271" s="101"/>
      <c r="AP271" s="100"/>
      <c r="AS271" s="101"/>
      <c r="AT271" s="100"/>
      <c r="AW271" s="101"/>
      <c r="AX271" s="100"/>
      <c r="BA271" s="101"/>
      <c r="BB271" s="100"/>
      <c r="BE271" s="101"/>
      <c r="BF271" s="100"/>
      <c r="BI271" s="101"/>
      <c r="BJ271" s="100"/>
      <c r="BM271" s="101"/>
      <c r="BN271" s="100"/>
      <c r="BQ271" s="101"/>
      <c r="BR271" s="100"/>
      <c r="BU271" s="101"/>
      <c r="BV271" s="100"/>
      <c r="BY271" s="101"/>
      <c r="BZ271" s="100"/>
      <c r="CC271" s="101"/>
      <c r="CD271" s="100"/>
      <c r="CG271" s="101"/>
      <c r="CH271" s="100"/>
      <c r="CK271" s="101"/>
      <c r="CL271" s="100"/>
      <c r="CO271" s="101"/>
      <c r="CP271" s="100"/>
      <c r="CS271" s="101"/>
      <c r="CT271" s="100"/>
      <c r="CW271" s="101"/>
      <c r="CX271" s="100"/>
      <c r="DA271" s="101"/>
      <c r="DB271" s="100"/>
      <c r="DE271" s="101"/>
      <c r="DF271" s="100"/>
      <c r="DI271" s="101"/>
    </row>
    <row r="272" spans="1:141" outlineLevel="1" x14ac:dyDescent="0.25">
      <c r="A272" s="90"/>
      <c r="B272" s="90"/>
      <c r="C272" s="90"/>
      <c r="D272" s="90"/>
      <c r="E272" t="str">
        <f>CONCATENATE(E264," - model")</f>
        <v>PP&amp;E + intangible assets - model</v>
      </c>
      <c r="F272" s="100"/>
      <c r="I272" s="101"/>
      <c r="J272" s="100"/>
      <c r="M272" s="101"/>
      <c r="N272" s="100"/>
      <c r="Q272" s="101"/>
      <c r="R272" s="100"/>
      <c r="U272" s="101"/>
      <c r="V272" s="100"/>
      <c r="Y272" s="101"/>
      <c r="Z272" s="100"/>
      <c r="AC272" s="101"/>
      <c r="AD272" s="100"/>
      <c r="AG272" s="101"/>
      <c r="AH272" s="100"/>
      <c r="AK272" s="101"/>
      <c r="AL272" s="113" t="str">
        <f ca="1">AL270</f>
        <v/>
      </c>
      <c r="AM272" s="69" t="str">
        <f t="shared" ref="AM272:AO272" ca="1" si="704">AM270</f>
        <v/>
      </c>
      <c r="AN272" s="69" t="str">
        <f t="shared" ca="1" si="704"/>
        <v/>
      </c>
      <c r="AO272" s="114" t="str">
        <f t="shared" ca="1" si="704"/>
        <v/>
      </c>
      <c r="AP272" s="113" t="e">
        <f ca="1">AO264+AP275-AP294</f>
        <v>#VALUE!</v>
      </c>
      <c r="AQ272" s="69" t="e">
        <f t="shared" ref="AQ272:DB272" ca="1" si="705">AP264+AQ275-AQ294</f>
        <v>#VALUE!</v>
      </c>
      <c r="AR272" s="69" t="e">
        <f t="shared" ca="1" si="705"/>
        <v>#VALUE!</v>
      </c>
      <c r="AS272" s="114" t="e">
        <f t="shared" ca="1" si="705"/>
        <v>#VALUE!</v>
      </c>
      <c r="AT272" s="113" t="e">
        <f t="shared" ca="1" si="705"/>
        <v>#VALUE!</v>
      </c>
      <c r="AU272" s="69" t="e">
        <f t="shared" ca="1" si="705"/>
        <v>#VALUE!</v>
      </c>
      <c r="AV272" s="69" t="e">
        <f t="shared" ca="1" si="705"/>
        <v>#VALUE!</v>
      </c>
      <c r="AW272" s="114" t="e">
        <f t="shared" ca="1" si="705"/>
        <v>#VALUE!</v>
      </c>
      <c r="AX272" s="113" t="e">
        <f t="shared" ca="1" si="705"/>
        <v>#VALUE!</v>
      </c>
      <c r="AY272" s="69" t="e">
        <f t="shared" ca="1" si="705"/>
        <v>#VALUE!</v>
      </c>
      <c r="AZ272" s="69" t="e">
        <f t="shared" ca="1" si="705"/>
        <v>#VALUE!</v>
      </c>
      <c r="BA272" s="114" t="e">
        <f t="shared" ca="1" si="705"/>
        <v>#VALUE!</v>
      </c>
      <c r="BB272" s="113" t="e">
        <f t="shared" ca="1" si="705"/>
        <v>#VALUE!</v>
      </c>
      <c r="BC272" s="69" t="e">
        <f t="shared" ca="1" si="705"/>
        <v>#VALUE!</v>
      </c>
      <c r="BD272" s="69" t="e">
        <f t="shared" ca="1" si="705"/>
        <v>#VALUE!</v>
      </c>
      <c r="BE272" s="114" t="e">
        <f t="shared" ca="1" si="705"/>
        <v>#VALUE!</v>
      </c>
      <c r="BF272" s="113" t="e">
        <f t="shared" ca="1" si="705"/>
        <v>#VALUE!</v>
      </c>
      <c r="BG272" s="69" t="e">
        <f t="shared" ca="1" si="705"/>
        <v>#VALUE!</v>
      </c>
      <c r="BH272" s="69" t="e">
        <f t="shared" ca="1" si="705"/>
        <v>#VALUE!</v>
      </c>
      <c r="BI272" s="114" t="e">
        <f t="shared" ca="1" si="705"/>
        <v>#VALUE!</v>
      </c>
      <c r="BJ272" s="113" t="e">
        <f t="shared" ca="1" si="705"/>
        <v>#VALUE!</v>
      </c>
      <c r="BK272" s="69" t="e">
        <f t="shared" ca="1" si="705"/>
        <v>#VALUE!</v>
      </c>
      <c r="BL272" s="69" t="e">
        <f t="shared" ca="1" si="705"/>
        <v>#VALUE!</v>
      </c>
      <c r="BM272" s="114" t="e">
        <f t="shared" ca="1" si="705"/>
        <v>#VALUE!</v>
      </c>
      <c r="BN272" s="113" t="e">
        <f t="shared" ca="1" si="705"/>
        <v>#VALUE!</v>
      </c>
      <c r="BO272" s="69" t="e">
        <f t="shared" ca="1" si="705"/>
        <v>#VALUE!</v>
      </c>
      <c r="BP272" s="69" t="e">
        <f t="shared" ca="1" si="705"/>
        <v>#VALUE!</v>
      </c>
      <c r="BQ272" s="114" t="e">
        <f t="shared" ca="1" si="705"/>
        <v>#VALUE!</v>
      </c>
      <c r="BR272" s="113" t="e">
        <f t="shared" ca="1" si="705"/>
        <v>#VALUE!</v>
      </c>
      <c r="BS272" s="69" t="e">
        <f t="shared" ca="1" si="705"/>
        <v>#VALUE!</v>
      </c>
      <c r="BT272" s="69" t="e">
        <f t="shared" ca="1" si="705"/>
        <v>#VALUE!</v>
      </c>
      <c r="BU272" s="114" t="e">
        <f t="shared" ca="1" si="705"/>
        <v>#VALUE!</v>
      </c>
      <c r="BV272" s="113" t="e">
        <f t="shared" ca="1" si="705"/>
        <v>#VALUE!</v>
      </c>
      <c r="BW272" s="69" t="e">
        <f t="shared" ca="1" si="705"/>
        <v>#VALUE!</v>
      </c>
      <c r="BX272" s="69" t="e">
        <f t="shared" ca="1" si="705"/>
        <v>#VALUE!</v>
      </c>
      <c r="BY272" s="114" t="e">
        <f t="shared" ca="1" si="705"/>
        <v>#VALUE!</v>
      </c>
      <c r="BZ272" s="113" t="e">
        <f t="shared" ca="1" si="705"/>
        <v>#VALUE!</v>
      </c>
      <c r="CA272" s="69" t="e">
        <f t="shared" ca="1" si="705"/>
        <v>#VALUE!</v>
      </c>
      <c r="CB272" s="69" t="e">
        <f t="shared" ca="1" si="705"/>
        <v>#VALUE!</v>
      </c>
      <c r="CC272" s="114" t="e">
        <f t="shared" ca="1" si="705"/>
        <v>#VALUE!</v>
      </c>
      <c r="CD272" s="113" t="e">
        <f t="shared" ca="1" si="705"/>
        <v>#VALUE!</v>
      </c>
      <c r="CE272" s="69" t="e">
        <f t="shared" ca="1" si="705"/>
        <v>#VALUE!</v>
      </c>
      <c r="CF272" s="69" t="e">
        <f t="shared" ca="1" si="705"/>
        <v>#VALUE!</v>
      </c>
      <c r="CG272" s="114" t="e">
        <f t="shared" ca="1" si="705"/>
        <v>#VALUE!</v>
      </c>
      <c r="CH272" s="113" t="e">
        <f t="shared" ca="1" si="705"/>
        <v>#VALUE!</v>
      </c>
      <c r="CI272" s="69" t="e">
        <f t="shared" ca="1" si="705"/>
        <v>#VALUE!</v>
      </c>
      <c r="CJ272" s="69" t="e">
        <f t="shared" ca="1" si="705"/>
        <v>#VALUE!</v>
      </c>
      <c r="CK272" s="114" t="e">
        <f t="shared" ca="1" si="705"/>
        <v>#VALUE!</v>
      </c>
      <c r="CL272" s="113" t="e">
        <f t="shared" ca="1" si="705"/>
        <v>#VALUE!</v>
      </c>
      <c r="CM272" s="69" t="e">
        <f t="shared" ca="1" si="705"/>
        <v>#VALUE!</v>
      </c>
      <c r="CN272" s="69" t="e">
        <f t="shared" ca="1" si="705"/>
        <v>#VALUE!</v>
      </c>
      <c r="CO272" s="114" t="e">
        <f t="shared" ca="1" si="705"/>
        <v>#VALUE!</v>
      </c>
      <c r="CP272" s="113" t="e">
        <f t="shared" ca="1" si="705"/>
        <v>#VALUE!</v>
      </c>
      <c r="CQ272" s="69" t="e">
        <f t="shared" ca="1" si="705"/>
        <v>#VALUE!</v>
      </c>
      <c r="CR272" s="69" t="e">
        <f t="shared" ca="1" si="705"/>
        <v>#VALUE!</v>
      </c>
      <c r="CS272" s="114" t="e">
        <f t="shared" ca="1" si="705"/>
        <v>#VALUE!</v>
      </c>
      <c r="CT272" s="113" t="e">
        <f t="shared" ca="1" si="705"/>
        <v>#VALUE!</v>
      </c>
      <c r="CU272" s="69" t="e">
        <f t="shared" ca="1" si="705"/>
        <v>#VALUE!</v>
      </c>
      <c r="CV272" s="69" t="e">
        <f t="shared" ca="1" si="705"/>
        <v>#VALUE!</v>
      </c>
      <c r="CW272" s="114" t="e">
        <f t="shared" ca="1" si="705"/>
        <v>#VALUE!</v>
      </c>
      <c r="CX272" s="113" t="e">
        <f t="shared" ca="1" si="705"/>
        <v>#VALUE!</v>
      </c>
      <c r="CY272" s="69" t="e">
        <f t="shared" ca="1" si="705"/>
        <v>#VALUE!</v>
      </c>
      <c r="CZ272" s="69" t="e">
        <f t="shared" ca="1" si="705"/>
        <v>#VALUE!</v>
      </c>
      <c r="DA272" s="114" t="e">
        <f t="shared" ca="1" si="705"/>
        <v>#VALUE!</v>
      </c>
      <c r="DB272" s="113" t="e">
        <f t="shared" ca="1" si="705"/>
        <v>#VALUE!</v>
      </c>
      <c r="DC272" s="69" t="e">
        <f t="shared" ref="DC272:DI272" ca="1" si="706">DB264+DC275-DC294</f>
        <v>#VALUE!</v>
      </c>
      <c r="DD272" s="69" t="e">
        <f t="shared" ca="1" si="706"/>
        <v>#VALUE!</v>
      </c>
      <c r="DE272" s="114" t="e">
        <f t="shared" ca="1" si="706"/>
        <v>#VALUE!</v>
      </c>
      <c r="DF272" s="113" t="e">
        <f t="shared" ca="1" si="706"/>
        <v>#VALUE!</v>
      </c>
      <c r="DG272" s="69" t="e">
        <f t="shared" ca="1" si="706"/>
        <v>#VALUE!</v>
      </c>
      <c r="DH272" s="69" t="e">
        <f t="shared" ca="1" si="706"/>
        <v>#VALUE!</v>
      </c>
      <c r="DI272" s="114" t="e">
        <f t="shared" ca="1" si="706"/>
        <v>#VALUE!</v>
      </c>
      <c r="DK272" s="69">
        <f t="shared" ref="DK272:EK272" ca="1" si="707">SUM(OFFSET($E272,,MATCH(DK$3,$F$5:$DI$5,0)+3,,1))</f>
        <v>0</v>
      </c>
      <c r="DL272" s="69" t="e">
        <f t="shared" ca="1" si="707"/>
        <v>#N/A</v>
      </c>
      <c r="DM272" s="69" t="e">
        <f t="shared" ca="1" si="707"/>
        <v>#VALUE!</v>
      </c>
      <c r="DN272" s="69" t="e">
        <f t="shared" ca="1" si="707"/>
        <v>#VALUE!</v>
      </c>
      <c r="DO272" s="69" t="e">
        <f t="shared" ca="1" si="707"/>
        <v>#VALUE!</v>
      </c>
      <c r="DP272" s="69" t="e">
        <f t="shared" ca="1" si="707"/>
        <v>#VALUE!</v>
      </c>
      <c r="DQ272" s="69" t="e">
        <f t="shared" ca="1" si="707"/>
        <v>#VALUE!</v>
      </c>
      <c r="DR272" s="69" t="e">
        <f t="shared" ca="1" si="707"/>
        <v>#VALUE!</v>
      </c>
      <c r="DS272" s="69" t="e">
        <f t="shared" ca="1" si="707"/>
        <v>#VALUE!</v>
      </c>
      <c r="DT272" s="69" t="e">
        <f t="shared" ca="1" si="707"/>
        <v>#VALUE!</v>
      </c>
      <c r="DU272" s="69" t="e">
        <f t="shared" ca="1" si="707"/>
        <v>#VALUE!</v>
      </c>
      <c r="DV272" s="69" t="e">
        <f t="shared" ca="1" si="707"/>
        <v>#VALUE!</v>
      </c>
      <c r="DW272" s="69" t="e">
        <f t="shared" ca="1" si="707"/>
        <v>#VALUE!</v>
      </c>
      <c r="DX272" s="69" t="e">
        <f t="shared" ca="1" si="707"/>
        <v>#VALUE!</v>
      </c>
      <c r="DY272" s="69" t="e">
        <f t="shared" ca="1" si="707"/>
        <v>#VALUE!</v>
      </c>
      <c r="DZ272" s="69" t="e">
        <f t="shared" ca="1" si="707"/>
        <v>#VALUE!</v>
      </c>
      <c r="EA272" s="69" t="e">
        <f t="shared" ca="1" si="707"/>
        <v>#VALUE!</v>
      </c>
      <c r="EB272" s="69" t="e">
        <f t="shared" ca="1" si="707"/>
        <v>#VALUE!</v>
      </c>
      <c r="EC272" s="69" t="e">
        <f t="shared" ca="1" si="707"/>
        <v>#VALUE!</v>
      </c>
      <c r="ED272" s="69" t="e">
        <f t="shared" ca="1" si="707"/>
        <v>#VALUE!</v>
      </c>
      <c r="EE272" s="69" t="e">
        <f t="shared" ca="1" si="707"/>
        <v>#VALUE!</v>
      </c>
      <c r="EF272" s="69" t="e">
        <f t="shared" ca="1" si="707"/>
        <v>#VALUE!</v>
      </c>
      <c r="EG272" s="69" t="e">
        <f t="shared" ca="1" si="707"/>
        <v>#VALUE!</v>
      </c>
      <c r="EH272" s="69" t="e">
        <f t="shared" ca="1" si="707"/>
        <v>#VALUE!</v>
      </c>
      <c r="EI272" s="69" t="e">
        <f t="shared" ca="1" si="707"/>
        <v>#VALUE!</v>
      </c>
      <c r="EJ272" s="69" t="e">
        <f t="shared" ca="1" si="707"/>
        <v>#VALUE!</v>
      </c>
      <c r="EK272" s="69" t="e">
        <f t="shared" ca="1" si="707"/>
        <v>#VALUE!</v>
      </c>
    </row>
    <row r="273" spans="1:141" outlineLevel="1" x14ac:dyDescent="0.25">
      <c r="A273" s="129"/>
      <c r="B273" s="129"/>
      <c r="C273" s="129"/>
      <c r="D273" s="129"/>
      <c r="E273" s="122"/>
      <c r="F273" s="130"/>
      <c r="G273" s="122"/>
      <c r="H273" s="122"/>
      <c r="I273" s="122"/>
      <c r="J273" s="130"/>
      <c r="K273" s="122"/>
      <c r="L273" s="122"/>
      <c r="M273" s="122"/>
      <c r="N273" s="130"/>
      <c r="O273" s="122"/>
      <c r="P273" s="122"/>
      <c r="Q273" s="122"/>
      <c r="R273" s="130"/>
      <c r="S273" s="122"/>
      <c r="T273" s="122"/>
      <c r="U273" s="122"/>
      <c r="V273" s="130"/>
      <c r="W273" s="122"/>
      <c r="X273" s="122"/>
      <c r="Y273" s="122"/>
      <c r="Z273" s="130"/>
      <c r="AA273" s="122"/>
      <c r="AB273" s="122"/>
      <c r="AC273" s="122"/>
      <c r="AD273" s="130"/>
      <c r="AE273" s="122"/>
      <c r="AF273" s="122"/>
      <c r="AG273" s="122"/>
      <c r="AH273" s="130"/>
      <c r="AI273" s="122"/>
      <c r="AJ273" s="122"/>
      <c r="AK273" s="122"/>
      <c r="AL273" s="130"/>
      <c r="AM273" s="122"/>
      <c r="AN273" s="122"/>
      <c r="AO273" s="122"/>
      <c r="AP273" s="130"/>
      <c r="AQ273" s="122"/>
      <c r="AR273" s="122"/>
      <c r="AS273" s="122"/>
      <c r="AT273" s="130"/>
      <c r="AU273" s="122"/>
      <c r="AV273" s="122"/>
      <c r="AW273" s="122"/>
      <c r="AX273" s="130"/>
      <c r="AY273" s="122"/>
      <c r="AZ273" s="122"/>
      <c r="BA273" s="122"/>
      <c r="BB273" s="130"/>
      <c r="BC273" s="122"/>
      <c r="BD273" s="122"/>
      <c r="BE273" s="122"/>
      <c r="BF273" s="130"/>
      <c r="BG273" s="122"/>
      <c r="BH273" s="122"/>
      <c r="BI273" s="122"/>
      <c r="BJ273" s="130"/>
      <c r="BK273" s="122"/>
      <c r="BL273" s="122"/>
      <c r="BM273" s="122"/>
      <c r="BN273" s="130"/>
      <c r="BO273" s="122"/>
      <c r="BP273" s="122"/>
      <c r="BQ273" s="122"/>
      <c r="BR273" s="130"/>
      <c r="BS273" s="122"/>
      <c r="BT273" s="122"/>
      <c r="BU273" s="122"/>
      <c r="BV273" s="130"/>
      <c r="BW273" s="122"/>
      <c r="BX273" s="122"/>
      <c r="BY273" s="122"/>
      <c r="BZ273" s="130"/>
      <c r="CA273" s="122"/>
      <c r="CB273" s="122"/>
      <c r="CC273" s="122"/>
      <c r="CD273" s="130"/>
      <c r="CE273" s="122"/>
      <c r="CF273" s="122"/>
      <c r="CG273" s="122"/>
      <c r="CH273" s="130"/>
      <c r="CI273" s="122"/>
      <c r="CJ273" s="122"/>
      <c r="CK273" s="122"/>
      <c r="CL273" s="130"/>
      <c r="CM273" s="122"/>
      <c r="CN273" s="122"/>
      <c r="CO273" s="122"/>
      <c r="CP273" s="130"/>
      <c r="CQ273" s="122"/>
      <c r="CR273" s="122"/>
      <c r="CS273" s="122"/>
      <c r="CT273" s="130"/>
      <c r="CU273" s="122"/>
      <c r="CV273" s="122"/>
      <c r="CW273" s="122"/>
      <c r="CX273" s="130"/>
      <c r="CY273" s="122"/>
      <c r="CZ273" s="122"/>
      <c r="DA273" s="122"/>
      <c r="DB273" s="130"/>
      <c r="DC273" s="122"/>
      <c r="DD273" s="122"/>
      <c r="DE273" s="122"/>
      <c r="DF273" s="130"/>
      <c r="DG273" s="122"/>
      <c r="DH273" s="122"/>
      <c r="DI273" s="131"/>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2"/>
      <c r="EI273" s="122"/>
      <c r="EJ273" s="122"/>
      <c r="EK273" s="122"/>
    </row>
    <row r="274" spans="1:141" outlineLevel="1" x14ac:dyDescent="0.25">
      <c r="A274" s="90"/>
      <c r="B274" s="90"/>
      <c r="C274" s="90"/>
      <c r="D274" s="90"/>
      <c r="F274" s="100"/>
      <c r="I274" s="101"/>
      <c r="J274" s="100"/>
      <c r="M274" s="101"/>
      <c r="N274" s="100"/>
      <c r="Q274" s="101"/>
      <c r="R274" s="100"/>
      <c r="U274" s="101"/>
      <c r="V274" s="100"/>
      <c r="Y274" s="101"/>
      <c r="Z274" s="100"/>
      <c r="AC274" s="101"/>
      <c r="AD274" s="100"/>
      <c r="AG274" s="101"/>
      <c r="AH274" s="100"/>
      <c r="AK274" s="101"/>
      <c r="AL274" s="100"/>
      <c r="AO274" s="101"/>
      <c r="AP274" s="102"/>
      <c r="AQ274" s="103"/>
      <c r="AR274" s="103"/>
      <c r="AS274" s="104"/>
      <c r="AT274" s="102"/>
      <c r="AU274" s="103"/>
      <c r="AV274" s="103"/>
      <c r="AW274" s="104"/>
      <c r="AX274" s="102"/>
      <c r="AY274" s="103"/>
      <c r="AZ274" s="103"/>
      <c r="BA274" s="104"/>
      <c r="BB274" s="102"/>
      <c r="BC274" s="103"/>
      <c r="BD274" s="103"/>
      <c r="BE274" s="104"/>
      <c r="BF274" s="102"/>
      <c r="BG274" s="103"/>
      <c r="BH274" s="103"/>
      <c r="BI274" s="104"/>
      <c r="BJ274" s="102"/>
      <c r="BK274" s="103"/>
      <c r="BL274" s="103"/>
      <c r="BM274" s="104"/>
      <c r="BN274" s="102"/>
      <c r="BO274" s="103"/>
      <c r="BP274" s="103"/>
      <c r="BQ274" s="104"/>
      <c r="BR274" s="102"/>
      <c r="BS274" s="103"/>
      <c r="BT274" s="103"/>
      <c r="BU274" s="104"/>
      <c r="BV274" s="102"/>
      <c r="BW274" s="103"/>
      <c r="BX274" s="103"/>
      <c r="BY274" s="104"/>
      <c r="BZ274" s="102"/>
      <c r="CA274" s="103"/>
      <c r="CB274" s="103"/>
      <c r="CC274" s="104"/>
      <c r="CD274" s="102"/>
      <c r="CE274" s="103"/>
      <c r="CF274" s="103"/>
      <c r="CG274" s="104"/>
      <c r="CH274" s="102"/>
      <c r="CI274" s="103"/>
      <c r="CJ274" s="103"/>
      <c r="CK274" s="104"/>
      <c r="CL274" s="102"/>
      <c r="CM274" s="103"/>
      <c r="CN274" s="103"/>
      <c r="CO274" s="104"/>
      <c r="CP274" s="102"/>
      <c r="CQ274" s="103"/>
      <c r="CR274" s="103"/>
      <c r="CS274" s="104"/>
      <c r="CT274" s="102"/>
      <c r="CU274" s="103"/>
      <c r="CV274" s="103"/>
      <c r="CW274" s="104"/>
      <c r="CX274" s="102"/>
      <c r="CY274" s="103"/>
      <c r="CZ274" s="103"/>
      <c r="DA274" s="104"/>
      <c r="DB274" s="102"/>
      <c r="DC274" s="103"/>
      <c r="DD274" s="103"/>
      <c r="DE274" s="104"/>
      <c r="DF274" s="102"/>
      <c r="DG274" s="103"/>
      <c r="DH274" s="103"/>
      <c r="DI274" s="104"/>
    </row>
    <row r="275" spans="1:141" outlineLevel="1" x14ac:dyDescent="0.25">
      <c r="A275" s="90"/>
      <c r="B275" s="90"/>
      <c r="C275" s="111"/>
      <c r="D275" s="90"/>
      <c r="E275" s="132" t="s">
        <v>63</v>
      </c>
      <c r="F275" s="105" t="str">
        <f t="shared" ref="F275:AK275" ca="1" si="708">IF(ISNUMBER(F279),F279,IF(ISNUMBER(F281),F281,""))</f>
        <v/>
      </c>
      <c r="G275" s="106" t="str">
        <f t="shared" ca="1" si="708"/>
        <v/>
      </c>
      <c r="H275" s="106" t="str">
        <f t="shared" ca="1" si="708"/>
        <v/>
      </c>
      <c r="I275" s="107" t="str">
        <f t="shared" ca="1" si="708"/>
        <v/>
      </c>
      <c r="J275" s="105" t="str">
        <f t="shared" ca="1" si="708"/>
        <v/>
      </c>
      <c r="K275" s="106" t="str">
        <f t="shared" ca="1" si="708"/>
        <v/>
      </c>
      <c r="L275" s="106" t="str">
        <f t="shared" ca="1" si="708"/>
        <v/>
      </c>
      <c r="M275" s="107" t="str">
        <f t="shared" ca="1" si="708"/>
        <v/>
      </c>
      <c r="N275" s="105" t="str">
        <f t="shared" ca="1" si="708"/>
        <v/>
      </c>
      <c r="O275" s="106" t="str">
        <f t="shared" ca="1" si="708"/>
        <v/>
      </c>
      <c r="P275" s="106" t="str">
        <f t="shared" ca="1" si="708"/>
        <v/>
      </c>
      <c r="Q275" s="107" t="str">
        <f t="shared" ca="1" si="708"/>
        <v/>
      </c>
      <c r="R275" s="105" t="str">
        <f t="shared" ca="1" si="708"/>
        <v/>
      </c>
      <c r="S275" s="106" t="str">
        <f t="shared" ca="1" si="708"/>
        <v/>
      </c>
      <c r="T275" s="106" t="str">
        <f t="shared" ca="1" si="708"/>
        <v/>
      </c>
      <c r="U275" s="107" t="str">
        <f t="shared" ca="1" si="708"/>
        <v/>
      </c>
      <c r="V275" s="105" t="str">
        <f t="shared" ca="1" si="708"/>
        <v/>
      </c>
      <c r="W275" s="106" t="str">
        <f t="shared" ca="1" si="708"/>
        <v/>
      </c>
      <c r="X275" s="106" t="str">
        <f t="shared" ca="1" si="708"/>
        <v/>
      </c>
      <c r="Y275" s="107" t="str">
        <f t="shared" ca="1" si="708"/>
        <v/>
      </c>
      <c r="Z275" s="105" t="str">
        <f t="shared" ca="1" si="708"/>
        <v/>
      </c>
      <c r="AA275" s="106" t="str">
        <f t="shared" ca="1" si="708"/>
        <v/>
      </c>
      <c r="AB275" s="106" t="str">
        <f t="shared" ca="1" si="708"/>
        <v/>
      </c>
      <c r="AC275" s="107" t="str">
        <f t="shared" ca="1" si="708"/>
        <v/>
      </c>
      <c r="AD275" s="105" t="str">
        <f t="shared" ca="1" si="708"/>
        <v/>
      </c>
      <c r="AE275" s="106" t="str">
        <f t="shared" ca="1" si="708"/>
        <v/>
      </c>
      <c r="AF275" s="106" t="str">
        <f t="shared" ca="1" si="708"/>
        <v/>
      </c>
      <c r="AG275" s="107" t="str">
        <f t="shared" ca="1" si="708"/>
        <v/>
      </c>
      <c r="AH275" s="105" t="str">
        <f t="shared" ca="1" si="708"/>
        <v/>
      </c>
      <c r="AI275" s="106" t="str">
        <f t="shared" ca="1" si="708"/>
        <v/>
      </c>
      <c r="AJ275" s="106" t="str">
        <f t="shared" ca="1" si="708"/>
        <v/>
      </c>
      <c r="AK275" s="107" t="str">
        <f t="shared" ca="1" si="708"/>
        <v/>
      </c>
      <c r="AL275" s="105" t="str">
        <f t="shared" ref="AL275:BQ275" ca="1" si="709">IF(ISNUMBER(AL279),AL279,IF(ISNUMBER(AL281),AL281,""))</f>
        <v/>
      </c>
      <c r="AM275" s="106" t="str">
        <f t="shared" ca="1" si="709"/>
        <v/>
      </c>
      <c r="AN275" s="106" t="str">
        <f t="shared" ca="1" si="709"/>
        <v/>
      </c>
      <c r="AO275" s="107" t="str">
        <f t="shared" ca="1" si="709"/>
        <v/>
      </c>
      <c r="AP275" s="105" t="str">
        <f t="shared" ca="1" si="709"/>
        <v/>
      </c>
      <c r="AQ275" s="106" t="str">
        <f t="shared" ca="1" si="709"/>
        <v/>
      </c>
      <c r="AR275" s="106" t="str">
        <f t="shared" ca="1" si="709"/>
        <v/>
      </c>
      <c r="AS275" s="107" t="str">
        <f t="shared" ca="1" si="709"/>
        <v/>
      </c>
      <c r="AT275" s="105" t="str">
        <f t="shared" ca="1" si="709"/>
        <v/>
      </c>
      <c r="AU275" s="106" t="str">
        <f t="shared" ca="1" si="709"/>
        <v/>
      </c>
      <c r="AV275" s="106" t="str">
        <f t="shared" ca="1" si="709"/>
        <v/>
      </c>
      <c r="AW275" s="107" t="str">
        <f t="shared" ca="1" si="709"/>
        <v/>
      </c>
      <c r="AX275" s="105" t="str">
        <f t="shared" ca="1" si="709"/>
        <v/>
      </c>
      <c r="AY275" s="106" t="str">
        <f t="shared" ca="1" si="709"/>
        <v/>
      </c>
      <c r="AZ275" s="106" t="str">
        <f t="shared" ca="1" si="709"/>
        <v/>
      </c>
      <c r="BA275" s="107" t="str">
        <f t="shared" ca="1" si="709"/>
        <v/>
      </c>
      <c r="BB275" s="105" t="str">
        <f t="shared" ca="1" si="709"/>
        <v/>
      </c>
      <c r="BC275" s="106" t="str">
        <f t="shared" ca="1" si="709"/>
        <v/>
      </c>
      <c r="BD275" s="106" t="str">
        <f t="shared" ca="1" si="709"/>
        <v/>
      </c>
      <c r="BE275" s="107" t="str">
        <f t="shared" ca="1" si="709"/>
        <v/>
      </c>
      <c r="BF275" s="105" t="str">
        <f t="shared" ca="1" si="709"/>
        <v/>
      </c>
      <c r="BG275" s="106" t="str">
        <f t="shared" ca="1" si="709"/>
        <v/>
      </c>
      <c r="BH275" s="106" t="str">
        <f t="shared" ca="1" si="709"/>
        <v/>
      </c>
      <c r="BI275" s="107" t="str">
        <f t="shared" ca="1" si="709"/>
        <v/>
      </c>
      <c r="BJ275" s="105" t="str">
        <f t="shared" ca="1" si="709"/>
        <v/>
      </c>
      <c r="BK275" s="106" t="str">
        <f t="shared" ca="1" si="709"/>
        <v/>
      </c>
      <c r="BL275" s="106" t="str">
        <f t="shared" ca="1" si="709"/>
        <v/>
      </c>
      <c r="BM275" s="107" t="str">
        <f t="shared" ca="1" si="709"/>
        <v/>
      </c>
      <c r="BN275" s="105" t="str">
        <f t="shared" ca="1" si="709"/>
        <v/>
      </c>
      <c r="BO275" s="106" t="str">
        <f t="shared" ca="1" si="709"/>
        <v/>
      </c>
      <c r="BP275" s="106" t="str">
        <f t="shared" ca="1" si="709"/>
        <v/>
      </c>
      <c r="BQ275" s="107" t="str">
        <f t="shared" ca="1" si="709"/>
        <v/>
      </c>
      <c r="BR275" s="105" t="str">
        <f t="shared" ref="BR275:CW275" ca="1" si="710">IF(ISNUMBER(BR279),BR279,IF(ISNUMBER(BR281),BR281,""))</f>
        <v/>
      </c>
      <c r="BS275" s="106" t="str">
        <f t="shared" ca="1" si="710"/>
        <v/>
      </c>
      <c r="BT275" s="106" t="str">
        <f t="shared" ca="1" si="710"/>
        <v/>
      </c>
      <c r="BU275" s="107" t="str">
        <f t="shared" ca="1" si="710"/>
        <v/>
      </c>
      <c r="BV275" s="105" t="str">
        <f t="shared" ca="1" si="710"/>
        <v/>
      </c>
      <c r="BW275" s="106" t="str">
        <f t="shared" ca="1" si="710"/>
        <v/>
      </c>
      <c r="BX275" s="106" t="str">
        <f t="shared" ca="1" si="710"/>
        <v/>
      </c>
      <c r="BY275" s="107" t="str">
        <f t="shared" ca="1" si="710"/>
        <v/>
      </c>
      <c r="BZ275" s="105" t="str">
        <f t="shared" ca="1" si="710"/>
        <v/>
      </c>
      <c r="CA275" s="106" t="str">
        <f t="shared" ca="1" si="710"/>
        <v/>
      </c>
      <c r="CB275" s="106" t="str">
        <f t="shared" ca="1" si="710"/>
        <v/>
      </c>
      <c r="CC275" s="107" t="str">
        <f t="shared" ca="1" si="710"/>
        <v/>
      </c>
      <c r="CD275" s="105" t="str">
        <f t="shared" ca="1" si="710"/>
        <v/>
      </c>
      <c r="CE275" s="106" t="str">
        <f t="shared" ca="1" si="710"/>
        <v/>
      </c>
      <c r="CF275" s="106" t="str">
        <f t="shared" ca="1" si="710"/>
        <v/>
      </c>
      <c r="CG275" s="107" t="str">
        <f t="shared" ca="1" si="710"/>
        <v/>
      </c>
      <c r="CH275" s="105">
        <f t="shared" ca="1" si="710"/>
        <v>0</v>
      </c>
      <c r="CI275" s="106">
        <f t="shared" ca="1" si="710"/>
        <v>0</v>
      </c>
      <c r="CJ275" s="106">
        <f t="shared" ca="1" si="710"/>
        <v>0</v>
      </c>
      <c r="CK275" s="107">
        <f t="shared" ca="1" si="710"/>
        <v>0</v>
      </c>
      <c r="CL275" s="105">
        <f t="shared" ca="1" si="710"/>
        <v>0</v>
      </c>
      <c r="CM275" s="106">
        <f t="shared" ca="1" si="710"/>
        <v>0</v>
      </c>
      <c r="CN275" s="106">
        <f t="shared" ca="1" si="710"/>
        <v>0</v>
      </c>
      <c r="CO275" s="107">
        <f t="shared" ca="1" si="710"/>
        <v>0</v>
      </c>
      <c r="CP275" s="105">
        <f t="shared" ca="1" si="710"/>
        <v>0</v>
      </c>
      <c r="CQ275" s="106">
        <f t="shared" ca="1" si="710"/>
        <v>0</v>
      </c>
      <c r="CR275" s="106">
        <f t="shared" ca="1" si="710"/>
        <v>0</v>
      </c>
      <c r="CS275" s="107">
        <f t="shared" ca="1" si="710"/>
        <v>0</v>
      </c>
      <c r="CT275" s="105">
        <f t="shared" ca="1" si="710"/>
        <v>0</v>
      </c>
      <c r="CU275" s="106">
        <f t="shared" ca="1" si="710"/>
        <v>0</v>
      </c>
      <c r="CV275" s="106">
        <f t="shared" ca="1" si="710"/>
        <v>0</v>
      </c>
      <c r="CW275" s="107">
        <f t="shared" ca="1" si="710"/>
        <v>0</v>
      </c>
      <c r="CX275" s="105">
        <f t="shared" ref="CX275:DI275" ca="1" si="711">IF(ISNUMBER(CX279),CX279,IF(ISNUMBER(CX281),CX281,""))</f>
        <v>0</v>
      </c>
      <c r="CY275" s="106">
        <f t="shared" ca="1" si="711"/>
        <v>0</v>
      </c>
      <c r="CZ275" s="106">
        <f t="shared" ca="1" si="711"/>
        <v>0</v>
      </c>
      <c r="DA275" s="107">
        <f t="shared" ca="1" si="711"/>
        <v>0</v>
      </c>
      <c r="DB275" s="105">
        <f t="shared" ca="1" si="711"/>
        <v>0</v>
      </c>
      <c r="DC275" s="106">
        <f t="shared" ca="1" si="711"/>
        <v>0</v>
      </c>
      <c r="DD275" s="106">
        <f t="shared" ca="1" si="711"/>
        <v>0</v>
      </c>
      <c r="DE275" s="107">
        <f t="shared" ca="1" si="711"/>
        <v>0</v>
      </c>
      <c r="DF275" s="105">
        <f t="shared" ca="1" si="711"/>
        <v>0</v>
      </c>
      <c r="DG275" s="106">
        <f t="shared" ca="1" si="711"/>
        <v>0</v>
      </c>
      <c r="DH275" s="106">
        <f t="shared" ca="1" si="711"/>
        <v>0</v>
      </c>
      <c r="DI275" s="107">
        <f t="shared" ca="1" si="711"/>
        <v>0</v>
      </c>
      <c r="DK275" s="106">
        <f t="shared" ref="DK275:EK275" ca="1" si="712">SUM(OFFSET($E275,,MATCH(DK$3,$F$5:$DI$5,0),,4))</f>
        <v>0</v>
      </c>
      <c r="DL275" s="106" t="e">
        <f t="shared" ca="1" si="712"/>
        <v>#N/A</v>
      </c>
      <c r="DM275" s="106" t="e">
        <f t="shared" ca="1" si="712"/>
        <v>#VALUE!</v>
      </c>
      <c r="DN275" s="106" t="e">
        <f t="shared" ca="1" si="712"/>
        <v>#VALUE!</v>
      </c>
      <c r="DO275" s="106" t="e">
        <f t="shared" ca="1" si="712"/>
        <v>#VALUE!</v>
      </c>
      <c r="DP275" s="106" t="e">
        <f t="shared" ca="1" si="712"/>
        <v>#VALUE!</v>
      </c>
      <c r="DQ275" s="106" t="e">
        <f t="shared" ca="1" si="712"/>
        <v>#VALUE!</v>
      </c>
      <c r="DR275" s="106" t="e">
        <f t="shared" ca="1" si="712"/>
        <v>#VALUE!</v>
      </c>
      <c r="DS275" s="106" t="e">
        <f t="shared" ca="1" si="712"/>
        <v>#VALUE!</v>
      </c>
      <c r="DT275" s="106" t="e">
        <f t="shared" ca="1" si="712"/>
        <v>#VALUE!</v>
      </c>
      <c r="DU275" s="106" t="e">
        <f t="shared" ca="1" si="712"/>
        <v>#VALUE!</v>
      </c>
      <c r="DV275" s="106" t="e">
        <f t="shared" ca="1" si="712"/>
        <v>#VALUE!</v>
      </c>
      <c r="DW275" s="106" t="e">
        <f t="shared" ca="1" si="712"/>
        <v>#VALUE!</v>
      </c>
      <c r="DX275" s="106" t="e">
        <f t="shared" ca="1" si="712"/>
        <v>#VALUE!</v>
      </c>
      <c r="DY275" s="106" t="e">
        <f t="shared" ca="1" si="712"/>
        <v>#VALUE!</v>
      </c>
      <c r="DZ275" s="106" t="e">
        <f t="shared" ca="1" si="712"/>
        <v>#VALUE!</v>
      </c>
      <c r="EA275" s="106" t="e">
        <f t="shared" ca="1" si="712"/>
        <v>#VALUE!</v>
      </c>
      <c r="EB275" s="106" t="e">
        <f t="shared" ca="1" si="712"/>
        <v>#VALUE!</v>
      </c>
      <c r="EC275" s="106" t="e">
        <f t="shared" ca="1" si="712"/>
        <v>#VALUE!</v>
      </c>
      <c r="ED275" s="106" t="e">
        <f t="shared" ca="1" si="712"/>
        <v>#VALUE!</v>
      </c>
      <c r="EE275" s="106" t="e">
        <f t="shared" ca="1" si="712"/>
        <v>#VALUE!</v>
      </c>
      <c r="EF275" s="106" t="e">
        <f t="shared" ca="1" si="712"/>
        <v>#VALUE!</v>
      </c>
      <c r="EG275" s="106" t="e">
        <f t="shared" ca="1" si="712"/>
        <v>#VALUE!</v>
      </c>
      <c r="EH275" s="106" t="e">
        <f t="shared" ca="1" si="712"/>
        <v>#VALUE!</v>
      </c>
      <c r="EI275" s="106" t="e">
        <f t="shared" ca="1" si="712"/>
        <v>#VALUE!</v>
      </c>
      <c r="EJ275" s="106" t="e">
        <f t="shared" ca="1" si="712"/>
        <v>#VALUE!</v>
      </c>
      <c r="EK275" s="106" t="e">
        <f t="shared" ca="1" si="712"/>
        <v>#VALUE!</v>
      </c>
    </row>
    <row r="276" spans="1:141" outlineLevel="1" x14ac:dyDescent="0.25">
      <c r="A276" s="90"/>
      <c r="B276" s="90"/>
      <c r="C276" s="90"/>
      <c r="D276" s="90"/>
      <c r="E276" s="37" t="s">
        <v>315</v>
      </c>
      <c r="F276" s="108" t="str">
        <f ca="1">IF(ISERROR(F275/F$139),"",F275/F$139)</f>
        <v/>
      </c>
      <c r="G276" s="109" t="str">
        <f ca="1">IF(ISERROR(G275/G$139),"",G275/G$139)</f>
        <v/>
      </c>
      <c r="H276" s="109" t="str">
        <f t="shared" ref="H276:BS276" ca="1" si="713">IF(ISERROR(H275/H$139),"",H275/H$139)</f>
        <v/>
      </c>
      <c r="I276" s="110" t="str">
        <f t="shared" ca="1" si="713"/>
        <v/>
      </c>
      <c r="J276" s="108" t="str">
        <f t="shared" ca="1" si="713"/>
        <v/>
      </c>
      <c r="K276" s="109" t="str">
        <f t="shared" ca="1" si="713"/>
        <v/>
      </c>
      <c r="L276" s="109" t="str">
        <f t="shared" ca="1" si="713"/>
        <v/>
      </c>
      <c r="M276" s="110" t="str">
        <f t="shared" ca="1" si="713"/>
        <v/>
      </c>
      <c r="N276" s="108" t="str">
        <f t="shared" ca="1" si="713"/>
        <v/>
      </c>
      <c r="O276" s="109" t="str">
        <f t="shared" ca="1" si="713"/>
        <v/>
      </c>
      <c r="P276" s="109" t="str">
        <f t="shared" ca="1" si="713"/>
        <v/>
      </c>
      <c r="Q276" s="110" t="str">
        <f t="shared" ca="1" si="713"/>
        <v/>
      </c>
      <c r="R276" s="108" t="str">
        <f t="shared" ca="1" si="713"/>
        <v/>
      </c>
      <c r="S276" s="109" t="str">
        <f t="shared" ca="1" si="713"/>
        <v/>
      </c>
      <c r="T276" s="109" t="str">
        <f t="shared" ca="1" si="713"/>
        <v/>
      </c>
      <c r="U276" s="110" t="str">
        <f t="shared" ca="1" si="713"/>
        <v/>
      </c>
      <c r="V276" s="108" t="str">
        <f t="shared" ca="1" si="713"/>
        <v/>
      </c>
      <c r="W276" s="109" t="str">
        <f t="shared" ca="1" si="713"/>
        <v/>
      </c>
      <c r="X276" s="109" t="str">
        <f t="shared" ca="1" si="713"/>
        <v/>
      </c>
      <c r="Y276" s="110" t="str">
        <f t="shared" ca="1" si="713"/>
        <v/>
      </c>
      <c r="Z276" s="108" t="str">
        <f t="shared" ca="1" si="713"/>
        <v/>
      </c>
      <c r="AA276" s="109" t="str">
        <f t="shared" ca="1" si="713"/>
        <v/>
      </c>
      <c r="AB276" s="109" t="str">
        <f t="shared" ca="1" si="713"/>
        <v/>
      </c>
      <c r="AC276" s="110" t="str">
        <f t="shared" ca="1" si="713"/>
        <v/>
      </c>
      <c r="AD276" s="108" t="str">
        <f t="shared" ca="1" si="713"/>
        <v/>
      </c>
      <c r="AE276" s="109" t="str">
        <f t="shared" ca="1" si="713"/>
        <v/>
      </c>
      <c r="AF276" s="109" t="str">
        <f t="shared" ca="1" si="713"/>
        <v/>
      </c>
      <c r="AG276" s="110" t="str">
        <f t="shared" ca="1" si="713"/>
        <v/>
      </c>
      <c r="AH276" s="108" t="str">
        <f t="shared" ca="1" si="713"/>
        <v/>
      </c>
      <c r="AI276" s="109" t="str">
        <f t="shared" ca="1" si="713"/>
        <v/>
      </c>
      <c r="AJ276" s="109" t="str">
        <f t="shared" ca="1" si="713"/>
        <v/>
      </c>
      <c r="AK276" s="110" t="str">
        <f t="shared" ca="1" si="713"/>
        <v/>
      </c>
      <c r="AL276" s="108" t="str">
        <f t="shared" ca="1" si="713"/>
        <v/>
      </c>
      <c r="AM276" s="109" t="str">
        <f t="shared" ca="1" si="713"/>
        <v/>
      </c>
      <c r="AN276" s="109" t="str">
        <f t="shared" ca="1" si="713"/>
        <v/>
      </c>
      <c r="AO276" s="110" t="str">
        <f t="shared" ca="1" si="713"/>
        <v/>
      </c>
      <c r="AP276" s="108" t="str">
        <f t="shared" ca="1" si="713"/>
        <v/>
      </c>
      <c r="AQ276" s="109" t="str">
        <f t="shared" ca="1" si="713"/>
        <v/>
      </c>
      <c r="AR276" s="109" t="str">
        <f t="shared" ca="1" si="713"/>
        <v/>
      </c>
      <c r="AS276" s="110" t="str">
        <f t="shared" ca="1" si="713"/>
        <v/>
      </c>
      <c r="AT276" s="108" t="str">
        <f t="shared" ca="1" si="713"/>
        <v/>
      </c>
      <c r="AU276" s="109" t="str">
        <f t="shared" ca="1" si="713"/>
        <v/>
      </c>
      <c r="AV276" s="109" t="str">
        <f t="shared" ca="1" si="713"/>
        <v/>
      </c>
      <c r="AW276" s="110" t="str">
        <f t="shared" ca="1" si="713"/>
        <v/>
      </c>
      <c r="AX276" s="108" t="str">
        <f t="shared" ca="1" si="713"/>
        <v/>
      </c>
      <c r="AY276" s="109" t="str">
        <f t="shared" ca="1" si="713"/>
        <v/>
      </c>
      <c r="AZ276" s="109" t="str">
        <f t="shared" ca="1" si="713"/>
        <v/>
      </c>
      <c r="BA276" s="110" t="str">
        <f t="shared" ca="1" si="713"/>
        <v/>
      </c>
      <c r="BB276" s="108" t="str">
        <f t="shared" ca="1" si="713"/>
        <v/>
      </c>
      <c r="BC276" s="109" t="str">
        <f t="shared" ca="1" si="713"/>
        <v/>
      </c>
      <c r="BD276" s="109" t="str">
        <f t="shared" ca="1" si="713"/>
        <v/>
      </c>
      <c r="BE276" s="110" t="str">
        <f t="shared" ca="1" si="713"/>
        <v/>
      </c>
      <c r="BF276" s="108" t="str">
        <f t="shared" ca="1" si="713"/>
        <v/>
      </c>
      <c r="BG276" s="109" t="str">
        <f t="shared" ca="1" si="713"/>
        <v/>
      </c>
      <c r="BH276" s="109" t="str">
        <f t="shared" ca="1" si="713"/>
        <v/>
      </c>
      <c r="BI276" s="110" t="str">
        <f t="shared" ca="1" si="713"/>
        <v/>
      </c>
      <c r="BJ276" s="108" t="str">
        <f t="shared" ca="1" si="713"/>
        <v/>
      </c>
      <c r="BK276" s="109" t="str">
        <f t="shared" ca="1" si="713"/>
        <v/>
      </c>
      <c r="BL276" s="109" t="str">
        <f t="shared" ca="1" si="713"/>
        <v/>
      </c>
      <c r="BM276" s="110" t="str">
        <f t="shared" ca="1" si="713"/>
        <v/>
      </c>
      <c r="BN276" s="108" t="str">
        <f t="shared" ca="1" si="713"/>
        <v/>
      </c>
      <c r="BO276" s="109" t="str">
        <f t="shared" ca="1" si="713"/>
        <v/>
      </c>
      <c r="BP276" s="109" t="str">
        <f t="shared" ca="1" si="713"/>
        <v/>
      </c>
      <c r="BQ276" s="110" t="str">
        <f t="shared" ca="1" si="713"/>
        <v/>
      </c>
      <c r="BR276" s="108" t="str">
        <f t="shared" ca="1" si="713"/>
        <v/>
      </c>
      <c r="BS276" s="109" t="str">
        <f t="shared" ca="1" si="713"/>
        <v/>
      </c>
      <c r="BT276" s="109" t="str">
        <f t="shared" ref="BT276:DI276" ca="1" si="714">IF(ISERROR(BT275/BT$139),"",BT275/BT$139)</f>
        <v/>
      </c>
      <c r="BU276" s="110" t="str">
        <f t="shared" ca="1" si="714"/>
        <v/>
      </c>
      <c r="BV276" s="108" t="str">
        <f t="shared" ca="1" si="714"/>
        <v/>
      </c>
      <c r="BW276" s="109" t="str">
        <f t="shared" ca="1" si="714"/>
        <v/>
      </c>
      <c r="BX276" s="109" t="str">
        <f t="shared" ca="1" si="714"/>
        <v/>
      </c>
      <c r="BY276" s="110" t="str">
        <f t="shared" ca="1" si="714"/>
        <v/>
      </c>
      <c r="BZ276" s="108" t="str">
        <f t="shared" ca="1" si="714"/>
        <v/>
      </c>
      <c r="CA276" s="109" t="str">
        <f t="shared" ca="1" si="714"/>
        <v/>
      </c>
      <c r="CB276" s="109" t="str">
        <f t="shared" ca="1" si="714"/>
        <v/>
      </c>
      <c r="CC276" s="110" t="str">
        <f t="shared" ca="1" si="714"/>
        <v/>
      </c>
      <c r="CD276" s="108" t="str">
        <f t="shared" ca="1" si="714"/>
        <v/>
      </c>
      <c r="CE276" s="109" t="str">
        <f t="shared" ca="1" si="714"/>
        <v/>
      </c>
      <c r="CF276" s="109" t="str">
        <f t="shared" ca="1" si="714"/>
        <v/>
      </c>
      <c r="CG276" s="110" t="str">
        <f t="shared" ca="1" si="714"/>
        <v/>
      </c>
      <c r="CH276" s="108" t="str">
        <f t="shared" ca="1" si="714"/>
        <v/>
      </c>
      <c r="CI276" s="109" t="str">
        <f t="shared" ca="1" si="714"/>
        <v/>
      </c>
      <c r="CJ276" s="109" t="str">
        <f t="shared" ca="1" si="714"/>
        <v/>
      </c>
      <c r="CK276" s="110" t="str">
        <f t="shared" ca="1" si="714"/>
        <v/>
      </c>
      <c r="CL276" s="108" t="str">
        <f t="shared" ca="1" si="714"/>
        <v/>
      </c>
      <c r="CM276" s="109" t="str">
        <f t="shared" ca="1" si="714"/>
        <v/>
      </c>
      <c r="CN276" s="109" t="str">
        <f t="shared" ca="1" si="714"/>
        <v/>
      </c>
      <c r="CO276" s="110" t="str">
        <f t="shared" ca="1" si="714"/>
        <v/>
      </c>
      <c r="CP276" s="108" t="str">
        <f t="shared" ca="1" si="714"/>
        <v/>
      </c>
      <c r="CQ276" s="109" t="str">
        <f t="shared" ca="1" si="714"/>
        <v/>
      </c>
      <c r="CR276" s="109" t="str">
        <f t="shared" ca="1" si="714"/>
        <v/>
      </c>
      <c r="CS276" s="110" t="str">
        <f t="shared" ca="1" si="714"/>
        <v/>
      </c>
      <c r="CT276" s="108" t="str">
        <f t="shared" ca="1" si="714"/>
        <v/>
      </c>
      <c r="CU276" s="109" t="str">
        <f t="shared" ca="1" si="714"/>
        <v/>
      </c>
      <c r="CV276" s="109" t="str">
        <f t="shared" ca="1" si="714"/>
        <v/>
      </c>
      <c r="CW276" s="110" t="str">
        <f t="shared" ca="1" si="714"/>
        <v/>
      </c>
      <c r="CX276" s="108" t="str">
        <f t="shared" ca="1" si="714"/>
        <v/>
      </c>
      <c r="CY276" s="109" t="str">
        <f t="shared" ca="1" si="714"/>
        <v/>
      </c>
      <c r="CZ276" s="109" t="str">
        <f t="shared" ca="1" si="714"/>
        <v/>
      </c>
      <c r="DA276" s="110" t="str">
        <f t="shared" ca="1" si="714"/>
        <v/>
      </c>
      <c r="DB276" s="108" t="str">
        <f t="shared" ca="1" si="714"/>
        <v/>
      </c>
      <c r="DC276" s="109" t="str">
        <f t="shared" ca="1" si="714"/>
        <v/>
      </c>
      <c r="DD276" s="109" t="str">
        <f t="shared" ca="1" si="714"/>
        <v/>
      </c>
      <c r="DE276" s="110" t="str">
        <f t="shared" ca="1" si="714"/>
        <v/>
      </c>
      <c r="DF276" s="108" t="str">
        <f t="shared" ca="1" si="714"/>
        <v/>
      </c>
      <c r="DG276" s="109" t="str">
        <f t="shared" ca="1" si="714"/>
        <v/>
      </c>
      <c r="DH276" s="109" t="str">
        <f t="shared" ca="1" si="714"/>
        <v/>
      </c>
      <c r="DI276" s="110" t="str">
        <f t="shared" ca="1" si="714"/>
        <v/>
      </c>
      <c r="DK276" s="109" t="str">
        <f ca="1">IF(ISERROR(DK275/DK$139),"",DK275/DK$139)</f>
        <v/>
      </c>
      <c r="DL276" s="109" t="str">
        <f t="shared" ref="DL276:EK276" ca="1" si="715">IF(ISERROR(DL275/DL$139),"",DL275/DL$139)</f>
        <v/>
      </c>
      <c r="DM276" s="109" t="str">
        <f t="shared" ca="1" si="715"/>
        <v/>
      </c>
      <c r="DN276" s="109" t="str">
        <f t="shared" ca="1" si="715"/>
        <v/>
      </c>
      <c r="DO276" s="109" t="str">
        <f t="shared" ca="1" si="715"/>
        <v/>
      </c>
      <c r="DP276" s="109" t="str">
        <f t="shared" ca="1" si="715"/>
        <v/>
      </c>
      <c r="DQ276" s="109" t="str">
        <f t="shared" ca="1" si="715"/>
        <v/>
      </c>
      <c r="DR276" s="109" t="str">
        <f t="shared" ca="1" si="715"/>
        <v/>
      </c>
      <c r="DS276" s="109" t="str">
        <f t="shared" ca="1" si="715"/>
        <v/>
      </c>
      <c r="DT276" s="109" t="str">
        <f t="shared" ca="1" si="715"/>
        <v/>
      </c>
      <c r="DU276" s="109" t="str">
        <f t="shared" ca="1" si="715"/>
        <v/>
      </c>
      <c r="DV276" s="109" t="str">
        <f t="shared" ca="1" si="715"/>
        <v/>
      </c>
      <c r="DW276" s="109" t="str">
        <f t="shared" ca="1" si="715"/>
        <v/>
      </c>
      <c r="DX276" s="109" t="str">
        <f t="shared" ca="1" si="715"/>
        <v/>
      </c>
      <c r="DY276" s="109" t="str">
        <f t="shared" ca="1" si="715"/>
        <v/>
      </c>
      <c r="DZ276" s="109" t="str">
        <f t="shared" ca="1" si="715"/>
        <v/>
      </c>
      <c r="EA276" s="109" t="str">
        <f t="shared" ca="1" si="715"/>
        <v/>
      </c>
      <c r="EB276" s="109" t="str">
        <f t="shared" ca="1" si="715"/>
        <v/>
      </c>
      <c r="EC276" s="109" t="str">
        <f t="shared" ca="1" si="715"/>
        <v/>
      </c>
      <c r="ED276" s="109" t="str">
        <f t="shared" ca="1" si="715"/>
        <v/>
      </c>
      <c r="EE276" s="109" t="str">
        <f t="shared" ca="1" si="715"/>
        <v/>
      </c>
      <c r="EF276" s="109" t="str">
        <f t="shared" ca="1" si="715"/>
        <v/>
      </c>
      <c r="EG276" s="109" t="str">
        <f t="shared" ca="1" si="715"/>
        <v/>
      </c>
      <c r="EH276" s="109" t="str">
        <f t="shared" ca="1" si="715"/>
        <v/>
      </c>
      <c r="EI276" s="109" t="str">
        <f t="shared" ca="1" si="715"/>
        <v/>
      </c>
      <c r="EJ276" s="109" t="str">
        <f t="shared" ca="1" si="715"/>
        <v/>
      </c>
      <c r="EK276" s="109" t="str">
        <f t="shared" ca="1" si="715"/>
        <v/>
      </c>
    </row>
    <row r="277" spans="1:141" outlineLevel="1" x14ac:dyDescent="0.25">
      <c r="A277" s="90"/>
      <c r="B277" s="90"/>
      <c r="C277" s="90"/>
      <c r="D277" s="90"/>
      <c r="E277" s="37" t="s">
        <v>327</v>
      </c>
      <c r="F277" s="108"/>
      <c r="G277" s="109" t="str">
        <f ca="1">IF(ISERROR(G275/F264),"",4*G275/F264)</f>
        <v/>
      </c>
      <c r="H277" s="109" t="str">
        <f t="shared" ref="H277:BS277" ca="1" si="716">IF(ISERROR(H275/G264),"",4*H275/G264)</f>
        <v/>
      </c>
      <c r="I277" s="110" t="str">
        <f t="shared" ca="1" si="716"/>
        <v/>
      </c>
      <c r="J277" s="108" t="str">
        <f t="shared" ca="1" si="716"/>
        <v/>
      </c>
      <c r="K277" s="109" t="str">
        <f t="shared" ca="1" si="716"/>
        <v/>
      </c>
      <c r="L277" s="109" t="str">
        <f t="shared" ca="1" si="716"/>
        <v/>
      </c>
      <c r="M277" s="110" t="str">
        <f t="shared" ca="1" si="716"/>
        <v/>
      </c>
      <c r="N277" s="108" t="str">
        <f t="shared" ca="1" si="716"/>
        <v/>
      </c>
      <c r="O277" s="109" t="str">
        <f t="shared" ca="1" si="716"/>
        <v/>
      </c>
      <c r="P277" s="109" t="str">
        <f t="shared" ca="1" si="716"/>
        <v/>
      </c>
      <c r="Q277" s="110" t="str">
        <f t="shared" ca="1" si="716"/>
        <v/>
      </c>
      <c r="R277" s="108" t="str">
        <f t="shared" ca="1" si="716"/>
        <v/>
      </c>
      <c r="S277" s="109" t="str">
        <f t="shared" ca="1" si="716"/>
        <v/>
      </c>
      <c r="T277" s="109" t="str">
        <f t="shared" ca="1" si="716"/>
        <v/>
      </c>
      <c r="U277" s="110" t="str">
        <f t="shared" ca="1" si="716"/>
        <v/>
      </c>
      <c r="V277" s="108" t="str">
        <f t="shared" ca="1" si="716"/>
        <v/>
      </c>
      <c r="W277" s="109" t="str">
        <f t="shared" ca="1" si="716"/>
        <v/>
      </c>
      <c r="X277" s="109" t="str">
        <f t="shared" ca="1" si="716"/>
        <v/>
      </c>
      <c r="Y277" s="110" t="str">
        <f t="shared" ca="1" si="716"/>
        <v/>
      </c>
      <c r="Z277" s="108" t="str">
        <f t="shared" ca="1" si="716"/>
        <v/>
      </c>
      <c r="AA277" s="109" t="str">
        <f t="shared" ca="1" si="716"/>
        <v/>
      </c>
      <c r="AB277" s="109" t="str">
        <f t="shared" ca="1" si="716"/>
        <v/>
      </c>
      <c r="AC277" s="110" t="str">
        <f t="shared" ca="1" si="716"/>
        <v/>
      </c>
      <c r="AD277" s="108" t="str">
        <f t="shared" ca="1" si="716"/>
        <v/>
      </c>
      <c r="AE277" s="109" t="str">
        <f t="shared" ca="1" si="716"/>
        <v/>
      </c>
      <c r="AF277" s="109" t="str">
        <f t="shared" ca="1" si="716"/>
        <v/>
      </c>
      <c r="AG277" s="110" t="str">
        <f t="shared" ca="1" si="716"/>
        <v/>
      </c>
      <c r="AH277" s="108" t="str">
        <f t="shared" ca="1" si="716"/>
        <v/>
      </c>
      <c r="AI277" s="109" t="str">
        <f t="shared" ca="1" si="716"/>
        <v/>
      </c>
      <c r="AJ277" s="109" t="str">
        <f t="shared" ca="1" si="716"/>
        <v/>
      </c>
      <c r="AK277" s="110" t="str">
        <f t="shared" ca="1" si="716"/>
        <v/>
      </c>
      <c r="AL277" s="108" t="str">
        <f t="shared" ca="1" si="716"/>
        <v/>
      </c>
      <c r="AM277" s="109" t="str">
        <f t="shared" ca="1" si="716"/>
        <v/>
      </c>
      <c r="AN277" s="109" t="str">
        <f t="shared" ca="1" si="716"/>
        <v/>
      </c>
      <c r="AO277" s="110" t="str">
        <f t="shared" ca="1" si="716"/>
        <v/>
      </c>
      <c r="AP277" s="108" t="str">
        <f t="shared" ca="1" si="716"/>
        <v/>
      </c>
      <c r="AQ277" s="109" t="str">
        <f t="shared" ca="1" si="716"/>
        <v/>
      </c>
      <c r="AR277" s="109" t="str">
        <f t="shared" ca="1" si="716"/>
        <v/>
      </c>
      <c r="AS277" s="110" t="str">
        <f t="shared" ca="1" si="716"/>
        <v/>
      </c>
      <c r="AT277" s="108" t="str">
        <f t="shared" ca="1" si="716"/>
        <v/>
      </c>
      <c r="AU277" s="109" t="str">
        <f t="shared" ca="1" si="716"/>
        <v/>
      </c>
      <c r="AV277" s="109" t="str">
        <f t="shared" ca="1" si="716"/>
        <v/>
      </c>
      <c r="AW277" s="110" t="str">
        <f t="shared" ca="1" si="716"/>
        <v/>
      </c>
      <c r="AX277" s="108" t="str">
        <f t="shared" ca="1" si="716"/>
        <v/>
      </c>
      <c r="AY277" s="109" t="str">
        <f t="shared" ca="1" si="716"/>
        <v/>
      </c>
      <c r="AZ277" s="109" t="str">
        <f t="shared" ca="1" si="716"/>
        <v/>
      </c>
      <c r="BA277" s="110" t="str">
        <f t="shared" ca="1" si="716"/>
        <v/>
      </c>
      <c r="BB277" s="108" t="str">
        <f t="shared" ca="1" si="716"/>
        <v/>
      </c>
      <c r="BC277" s="109" t="str">
        <f t="shared" ca="1" si="716"/>
        <v/>
      </c>
      <c r="BD277" s="109" t="str">
        <f t="shared" ca="1" si="716"/>
        <v/>
      </c>
      <c r="BE277" s="110" t="str">
        <f t="shared" ca="1" si="716"/>
        <v/>
      </c>
      <c r="BF277" s="108" t="str">
        <f t="shared" ca="1" si="716"/>
        <v/>
      </c>
      <c r="BG277" s="109" t="str">
        <f t="shared" ca="1" si="716"/>
        <v/>
      </c>
      <c r="BH277" s="109" t="str">
        <f t="shared" ca="1" si="716"/>
        <v/>
      </c>
      <c r="BI277" s="110" t="str">
        <f t="shared" ca="1" si="716"/>
        <v/>
      </c>
      <c r="BJ277" s="108" t="str">
        <f t="shared" ca="1" si="716"/>
        <v/>
      </c>
      <c r="BK277" s="109" t="str">
        <f t="shared" ca="1" si="716"/>
        <v/>
      </c>
      <c r="BL277" s="109" t="str">
        <f t="shared" ca="1" si="716"/>
        <v/>
      </c>
      <c r="BM277" s="110" t="str">
        <f t="shared" ca="1" si="716"/>
        <v/>
      </c>
      <c r="BN277" s="108" t="str">
        <f t="shared" ca="1" si="716"/>
        <v/>
      </c>
      <c r="BO277" s="109" t="str">
        <f t="shared" ca="1" si="716"/>
        <v/>
      </c>
      <c r="BP277" s="109" t="str">
        <f t="shared" ca="1" si="716"/>
        <v/>
      </c>
      <c r="BQ277" s="110" t="str">
        <f t="shared" ca="1" si="716"/>
        <v/>
      </c>
      <c r="BR277" s="108" t="str">
        <f t="shared" ca="1" si="716"/>
        <v/>
      </c>
      <c r="BS277" s="109" t="str">
        <f t="shared" ca="1" si="716"/>
        <v/>
      </c>
      <c r="BT277" s="109" t="str">
        <f t="shared" ref="BT277:DI277" ca="1" si="717">IF(ISERROR(BT275/BS264),"",4*BT275/BS264)</f>
        <v/>
      </c>
      <c r="BU277" s="110" t="str">
        <f t="shared" ca="1" si="717"/>
        <v/>
      </c>
      <c r="BV277" s="108" t="str">
        <f t="shared" ca="1" si="717"/>
        <v/>
      </c>
      <c r="BW277" s="109" t="str">
        <f t="shared" ca="1" si="717"/>
        <v/>
      </c>
      <c r="BX277" s="109" t="str">
        <f t="shared" ca="1" si="717"/>
        <v/>
      </c>
      <c r="BY277" s="110" t="str">
        <f t="shared" ca="1" si="717"/>
        <v/>
      </c>
      <c r="BZ277" s="108" t="str">
        <f t="shared" ca="1" si="717"/>
        <v/>
      </c>
      <c r="CA277" s="109" t="str">
        <f t="shared" ca="1" si="717"/>
        <v/>
      </c>
      <c r="CB277" s="109" t="str">
        <f t="shared" ca="1" si="717"/>
        <v/>
      </c>
      <c r="CC277" s="110" t="str">
        <f t="shared" ca="1" si="717"/>
        <v/>
      </c>
      <c r="CD277" s="108" t="str">
        <f t="shared" ca="1" si="717"/>
        <v/>
      </c>
      <c r="CE277" s="109" t="str">
        <f t="shared" ca="1" si="717"/>
        <v/>
      </c>
      <c r="CF277" s="109" t="str">
        <f t="shared" ca="1" si="717"/>
        <v/>
      </c>
      <c r="CG277" s="110" t="str">
        <f t="shared" ca="1" si="717"/>
        <v/>
      </c>
      <c r="CH277" s="108" t="str">
        <f t="shared" ca="1" si="717"/>
        <v/>
      </c>
      <c r="CI277" s="109" t="str">
        <f t="shared" ca="1" si="717"/>
        <v/>
      </c>
      <c r="CJ277" s="109" t="str">
        <f t="shared" ca="1" si="717"/>
        <v/>
      </c>
      <c r="CK277" s="110" t="str">
        <f t="shared" ca="1" si="717"/>
        <v/>
      </c>
      <c r="CL277" s="108" t="str">
        <f t="shared" ca="1" si="717"/>
        <v/>
      </c>
      <c r="CM277" s="109" t="str">
        <f t="shared" ca="1" si="717"/>
        <v/>
      </c>
      <c r="CN277" s="109" t="str">
        <f t="shared" ca="1" si="717"/>
        <v/>
      </c>
      <c r="CO277" s="110" t="str">
        <f t="shared" ca="1" si="717"/>
        <v/>
      </c>
      <c r="CP277" s="108" t="str">
        <f t="shared" ca="1" si="717"/>
        <v/>
      </c>
      <c r="CQ277" s="109" t="str">
        <f t="shared" ca="1" si="717"/>
        <v/>
      </c>
      <c r="CR277" s="109" t="str">
        <f t="shared" ca="1" si="717"/>
        <v/>
      </c>
      <c r="CS277" s="110" t="str">
        <f t="shared" ca="1" si="717"/>
        <v/>
      </c>
      <c r="CT277" s="108" t="str">
        <f t="shared" ca="1" si="717"/>
        <v/>
      </c>
      <c r="CU277" s="109" t="str">
        <f t="shared" ca="1" si="717"/>
        <v/>
      </c>
      <c r="CV277" s="109" t="str">
        <f t="shared" ca="1" si="717"/>
        <v/>
      </c>
      <c r="CW277" s="110" t="str">
        <f t="shared" ca="1" si="717"/>
        <v/>
      </c>
      <c r="CX277" s="108" t="str">
        <f t="shared" ca="1" si="717"/>
        <v/>
      </c>
      <c r="CY277" s="109" t="str">
        <f t="shared" ca="1" si="717"/>
        <v/>
      </c>
      <c r="CZ277" s="109" t="str">
        <f t="shared" ca="1" si="717"/>
        <v/>
      </c>
      <c r="DA277" s="110" t="str">
        <f t="shared" ca="1" si="717"/>
        <v/>
      </c>
      <c r="DB277" s="108" t="str">
        <f t="shared" ca="1" si="717"/>
        <v/>
      </c>
      <c r="DC277" s="109" t="str">
        <f t="shared" ca="1" si="717"/>
        <v/>
      </c>
      <c r="DD277" s="109" t="str">
        <f t="shared" ca="1" si="717"/>
        <v/>
      </c>
      <c r="DE277" s="110" t="str">
        <f t="shared" ca="1" si="717"/>
        <v/>
      </c>
      <c r="DF277" s="108" t="str">
        <f t="shared" ca="1" si="717"/>
        <v/>
      </c>
      <c r="DG277" s="109" t="str">
        <f t="shared" ca="1" si="717"/>
        <v/>
      </c>
      <c r="DH277" s="109" t="str">
        <f t="shared" ca="1" si="717"/>
        <v/>
      </c>
      <c r="DI277" s="110" t="str">
        <f t="shared" ca="1" si="717"/>
        <v/>
      </c>
      <c r="DK277" s="109"/>
      <c r="DL277" s="109" t="str">
        <f t="shared" ref="DL277" ca="1" si="718">IF(ISERROR(DL275/DK264),"",DL275/DK264)</f>
        <v/>
      </c>
      <c r="DM277" s="109" t="str">
        <f t="shared" ref="DM277" ca="1" si="719">IF(ISERROR(DM275/DL264),"",DM275/DL264)</f>
        <v/>
      </c>
      <c r="DN277" s="109" t="str">
        <f t="shared" ref="DN277" ca="1" si="720">IF(ISERROR(DN275/DM264),"",DN275/DM264)</f>
        <v/>
      </c>
      <c r="DO277" s="109" t="str">
        <f t="shared" ref="DO277" ca="1" si="721">IF(ISERROR(DO275/DN264),"",DO275/DN264)</f>
        <v/>
      </c>
      <c r="DP277" s="109" t="str">
        <f t="shared" ref="DP277" ca="1" si="722">IF(ISERROR(DP275/DO264),"",DP275/DO264)</f>
        <v/>
      </c>
      <c r="DQ277" s="109" t="str">
        <f t="shared" ref="DQ277" ca="1" si="723">IF(ISERROR(DQ275/DP264),"",DQ275/DP264)</f>
        <v/>
      </c>
      <c r="DR277" s="109" t="str">
        <f t="shared" ref="DR277" ca="1" si="724">IF(ISERROR(DR275/DQ264),"",DR275/DQ264)</f>
        <v/>
      </c>
      <c r="DS277" s="109" t="str">
        <f t="shared" ref="DS277" ca="1" si="725">IF(ISERROR(DS275/DR264),"",DS275/DR264)</f>
        <v/>
      </c>
      <c r="DT277" s="109" t="str">
        <f t="shared" ref="DT277" ca="1" si="726">IF(ISERROR(DT275/DS264),"",DT275/DS264)</f>
        <v/>
      </c>
      <c r="DU277" s="109" t="str">
        <f t="shared" ref="DU277" ca="1" si="727">IF(ISERROR(DU275/DT264),"",DU275/DT264)</f>
        <v/>
      </c>
      <c r="DV277" s="109" t="str">
        <f t="shared" ref="DV277" ca="1" si="728">IF(ISERROR(DV275/DU264),"",DV275/DU264)</f>
        <v/>
      </c>
      <c r="DW277" s="109" t="str">
        <f t="shared" ref="DW277" ca="1" si="729">IF(ISERROR(DW275/DV264),"",DW275/DV264)</f>
        <v/>
      </c>
      <c r="DX277" s="109" t="str">
        <f t="shared" ref="DX277" ca="1" si="730">IF(ISERROR(DX275/DW264),"",DX275/DW264)</f>
        <v/>
      </c>
      <c r="DY277" s="109" t="str">
        <f t="shared" ref="DY277" ca="1" si="731">IF(ISERROR(DY275/DX264),"",DY275/DX264)</f>
        <v/>
      </c>
      <c r="DZ277" s="109" t="str">
        <f t="shared" ref="DZ277" ca="1" si="732">IF(ISERROR(DZ275/DY264),"",DZ275/DY264)</f>
        <v/>
      </c>
      <c r="EA277" s="109" t="str">
        <f t="shared" ref="EA277" ca="1" si="733">IF(ISERROR(EA275/DZ264),"",EA275/DZ264)</f>
        <v/>
      </c>
      <c r="EB277" s="109" t="str">
        <f t="shared" ref="EB277" ca="1" si="734">IF(ISERROR(EB275/EA264),"",EB275/EA264)</f>
        <v/>
      </c>
      <c r="EC277" s="109" t="str">
        <f t="shared" ref="EC277" ca="1" si="735">IF(ISERROR(EC275/EB264),"",EC275/EB264)</f>
        <v/>
      </c>
      <c r="ED277" s="109" t="str">
        <f t="shared" ref="ED277" ca="1" si="736">IF(ISERROR(ED275/EC264),"",ED275/EC264)</f>
        <v/>
      </c>
      <c r="EE277" s="109" t="str">
        <f t="shared" ref="EE277" ca="1" si="737">IF(ISERROR(EE275/ED264),"",EE275/ED264)</f>
        <v/>
      </c>
      <c r="EF277" s="109" t="str">
        <f t="shared" ref="EF277" ca="1" si="738">IF(ISERROR(EF275/EE264),"",EF275/EE264)</f>
        <v/>
      </c>
      <c r="EG277" s="109" t="str">
        <f t="shared" ref="EG277" ca="1" si="739">IF(ISERROR(EG275/EF264),"",EG275/EF264)</f>
        <v/>
      </c>
      <c r="EH277" s="109" t="str">
        <f t="shared" ref="EH277" ca="1" si="740">IF(ISERROR(EH275/EG264),"",EH275/EG264)</f>
        <v/>
      </c>
      <c r="EI277" s="109" t="str">
        <f t="shared" ref="EI277" ca="1" si="741">IF(ISERROR(EI275/EH264),"",EI275/EH264)</f>
        <v/>
      </c>
      <c r="EJ277" s="109" t="str">
        <f t="shared" ref="EJ277" ca="1" si="742">IF(ISERROR(EJ275/EI264),"",EJ275/EI264)</f>
        <v/>
      </c>
      <c r="EK277" s="109" t="str">
        <f t="shared" ref="EK277" ca="1" si="743">IF(ISERROR(EK275/EJ264),"",EK275/EJ264)</f>
        <v/>
      </c>
    </row>
    <row r="278" spans="1:141" outlineLevel="1" x14ac:dyDescent="0.25">
      <c r="A278" s="90"/>
      <c r="B278" s="90"/>
      <c r="C278" s="90"/>
      <c r="D278" s="90"/>
      <c r="F278" s="100"/>
      <c r="I278" s="101"/>
      <c r="J278" s="100"/>
      <c r="M278" s="101"/>
      <c r="N278" s="100"/>
      <c r="Q278" s="101"/>
      <c r="R278" s="100"/>
      <c r="U278" s="101"/>
      <c r="V278" s="100"/>
      <c r="Y278" s="101"/>
      <c r="Z278" s="100"/>
      <c r="AC278" s="101"/>
      <c r="AD278" s="100"/>
      <c r="AG278" s="101"/>
      <c r="AH278" s="100"/>
      <c r="AK278" s="101"/>
      <c r="AL278" s="100"/>
      <c r="AO278" s="101"/>
      <c r="AP278" s="102"/>
      <c r="AQ278" s="103"/>
      <c r="AR278" s="103"/>
      <c r="AS278" s="104"/>
      <c r="AT278" s="102"/>
      <c r="AU278" s="103"/>
      <c r="AV278" s="103"/>
      <c r="AW278" s="104"/>
      <c r="AX278" s="102"/>
      <c r="AY278" s="103"/>
      <c r="AZ278" s="103"/>
      <c r="BA278" s="104"/>
      <c r="BB278" s="102"/>
      <c r="BC278" s="103"/>
      <c r="BD278" s="103"/>
      <c r="BE278" s="104"/>
      <c r="BF278" s="102"/>
      <c r="BG278" s="103"/>
      <c r="BH278" s="103"/>
      <c r="BI278" s="104"/>
      <c r="BJ278" s="102"/>
      <c r="BK278" s="103"/>
      <c r="BL278" s="103"/>
      <c r="BM278" s="104"/>
      <c r="BN278" s="102"/>
      <c r="BO278" s="103"/>
      <c r="BP278" s="103"/>
      <c r="BQ278" s="104"/>
      <c r="BR278" s="102"/>
      <c r="BS278" s="103"/>
      <c r="BT278" s="103"/>
      <c r="BU278" s="104"/>
      <c r="BV278" s="102"/>
      <c r="BW278" s="103"/>
      <c r="BX278" s="103"/>
      <c r="BY278" s="104"/>
      <c r="BZ278" s="102"/>
      <c r="CA278" s="103"/>
      <c r="CB278" s="103"/>
      <c r="CC278" s="104"/>
      <c r="CD278" s="102"/>
      <c r="CE278" s="103"/>
      <c r="CF278" s="103"/>
      <c r="CG278" s="104"/>
      <c r="CH278" s="102"/>
      <c r="CI278" s="103"/>
      <c r="CJ278" s="103"/>
      <c r="CK278" s="104"/>
      <c r="CL278" s="102"/>
      <c r="CM278" s="103"/>
      <c r="CN278" s="103"/>
      <c r="CO278" s="104"/>
      <c r="CP278" s="102"/>
      <c r="CQ278" s="103"/>
      <c r="CR278" s="103"/>
      <c r="CS278" s="104"/>
      <c r="CT278" s="102"/>
      <c r="CU278" s="103"/>
      <c r="CV278" s="103"/>
      <c r="CW278" s="104"/>
      <c r="CX278" s="102"/>
      <c r="CY278" s="103"/>
      <c r="CZ278" s="103"/>
      <c r="DA278" s="104"/>
      <c r="DB278" s="102"/>
      <c r="DC278" s="103"/>
      <c r="DD278" s="103"/>
      <c r="DE278" s="104"/>
      <c r="DF278" s="102"/>
      <c r="DG278" s="103"/>
      <c r="DH278" s="103"/>
      <c r="DI278" s="104"/>
    </row>
    <row r="279" spans="1:141" outlineLevel="1" x14ac:dyDescent="0.25">
      <c r="A279" s="90" t="s">
        <v>201</v>
      </c>
      <c r="B279" s="90" t="s">
        <v>227</v>
      </c>
      <c r="C279" s="111">
        <f>-$C$6</f>
        <v>-9.9999999999999995E-7</v>
      </c>
      <c r="D279" s="90"/>
      <c r="E279" t="s">
        <v>328</v>
      </c>
      <c r="F279" s="113" t="str" cm="1">
        <f t="array" aca="1" ref="F279" ca="1">IF(AND(F$4="A",ISNUMBER(DataModel!F$4)),INDEX(DataModel!$F$4:$BA$109,MATCH(1,(DataModel!$A$4:$A$109=$A279)*(DataModel!$B$4:$B$109=$B279),0),MATCH(F$3,DataModel!$F$2:$BA$2,0))*$C279,"")</f>
        <v/>
      </c>
      <c r="G279" s="69" t="str" cm="1">
        <f t="array" aca="1" ref="G279" ca="1">IF(AND(G$4="A",ISNUMBER(DataModel!G$4)),INDEX(DataModel!$F$4:$BA$109,MATCH(1,(DataModel!$A$4:$A$109=$A279)*(DataModel!$B$4:$B$109=$B279),0),MATCH(G$3,DataModel!$F$2:$BA$2,0))*$C279,"")</f>
        <v/>
      </c>
      <c r="H279" s="69" t="str" cm="1">
        <f t="array" aca="1" ref="H279" ca="1">IF(AND(H$4="A",ISNUMBER(DataModel!H$4)),INDEX(DataModel!$F$4:$BA$109,MATCH(1,(DataModel!$A$4:$A$109=$A279)*(DataModel!$B$4:$B$109=$B279),0),MATCH(H$3,DataModel!$F$2:$BA$2,0))*$C279,"")</f>
        <v/>
      </c>
      <c r="I279" s="114" t="str" cm="1">
        <f t="array" aca="1" ref="I279" ca="1">IF(AND(I$4="A",ISNUMBER(DataModel!I$4)),INDEX(DataModel!$F$4:$BA$109,MATCH(1,(DataModel!$A$4:$A$109=$A279)*(DataModel!$B$4:$B$109=$B279),0),MATCH(I$3,DataModel!$F$2:$BA$2,0))*$C279,"")</f>
        <v/>
      </c>
      <c r="J279" s="113" t="str" cm="1">
        <f t="array" aca="1" ref="J279" ca="1">IF(AND(J$4="A",ISNUMBER(DataModel!J$4)),INDEX(DataModel!$F$4:$BA$109,MATCH(1,(DataModel!$A$4:$A$109=$A279)*(DataModel!$B$4:$B$109=$B279),0),MATCH(J$3,DataModel!$F$2:$BA$2,0))*$C279,"")</f>
        <v/>
      </c>
      <c r="K279" s="69" t="str" cm="1">
        <f t="array" aca="1" ref="K279" ca="1">IF(AND(K$4="A",ISNUMBER(DataModel!K$4)),INDEX(DataModel!$F$4:$BA$109,MATCH(1,(DataModel!$A$4:$A$109=$A279)*(DataModel!$B$4:$B$109=$B279),0),MATCH(K$3,DataModel!$F$2:$BA$2,0))*$C279,"")</f>
        <v/>
      </c>
      <c r="L279" s="69" t="str" cm="1">
        <f t="array" aca="1" ref="L279" ca="1">IF(AND(L$4="A",ISNUMBER(DataModel!L$4)),INDEX(DataModel!$F$4:$BA$109,MATCH(1,(DataModel!$A$4:$A$109=$A279)*(DataModel!$B$4:$B$109=$B279),0),MATCH(L$3,DataModel!$F$2:$BA$2,0))*$C279,"")</f>
        <v/>
      </c>
      <c r="M279" s="114" t="str" cm="1">
        <f t="array" aca="1" ref="M279" ca="1">IF(AND(M$4="A",ISNUMBER(DataModel!M$4)),INDEX(DataModel!$F$4:$BA$109,MATCH(1,(DataModel!$A$4:$A$109=$A279)*(DataModel!$B$4:$B$109=$B279),0),MATCH(M$3,DataModel!$F$2:$BA$2,0))*$C279,"")</f>
        <v/>
      </c>
      <c r="N279" s="113" t="str" cm="1">
        <f t="array" aca="1" ref="N279" ca="1">IF(AND(N$4="A",ISNUMBER(DataModel!N$4)),INDEX(DataModel!$F$4:$BA$109,MATCH(1,(DataModel!$A$4:$A$109=$A279)*(DataModel!$B$4:$B$109=$B279),0),MATCH(N$3,DataModel!$F$2:$BA$2,0))*$C279,"")</f>
        <v/>
      </c>
      <c r="O279" s="69" t="str" cm="1">
        <f t="array" aca="1" ref="O279" ca="1">IF(AND(O$4="A",ISNUMBER(DataModel!O$4)),INDEX(DataModel!$F$4:$BA$109,MATCH(1,(DataModel!$A$4:$A$109=$A279)*(DataModel!$B$4:$B$109=$B279),0),MATCH(O$3,DataModel!$F$2:$BA$2,0))*$C279,"")</f>
        <v/>
      </c>
      <c r="P279" s="69" t="str" cm="1">
        <f t="array" aca="1" ref="P279" ca="1">IF(AND(P$4="A",ISNUMBER(DataModel!P$4)),INDEX(DataModel!$F$4:$BA$109,MATCH(1,(DataModel!$A$4:$A$109=$A279)*(DataModel!$B$4:$B$109=$B279),0),MATCH(P$3,DataModel!$F$2:$BA$2,0))*$C279,"")</f>
        <v/>
      </c>
      <c r="Q279" s="114" t="str" cm="1">
        <f t="array" aca="1" ref="Q279" ca="1">IF(AND(Q$4="A",ISNUMBER(DataModel!Q$4)),INDEX(DataModel!$F$4:$BA$109,MATCH(1,(DataModel!$A$4:$A$109=$A279)*(DataModel!$B$4:$B$109=$B279),0),MATCH(Q$3,DataModel!$F$2:$BA$2,0))*$C279,"")</f>
        <v/>
      </c>
      <c r="R279" s="113" t="str" cm="1">
        <f t="array" aca="1" ref="R279" ca="1">IF(AND(R$4="A",ISNUMBER(DataModel!R$4)),INDEX(DataModel!$F$4:$BA$109,MATCH(1,(DataModel!$A$4:$A$109=$A279)*(DataModel!$B$4:$B$109=$B279),0),MATCH(R$3,DataModel!$F$2:$BA$2,0))*$C279,"")</f>
        <v/>
      </c>
      <c r="S279" s="69" t="str" cm="1">
        <f t="array" aca="1" ref="S279" ca="1">IF(AND(S$4="A",ISNUMBER(DataModel!S$4)),INDEX(DataModel!$F$4:$BA$109,MATCH(1,(DataModel!$A$4:$A$109=$A279)*(DataModel!$B$4:$B$109=$B279),0),MATCH(S$3,DataModel!$F$2:$BA$2,0))*$C279,"")</f>
        <v/>
      </c>
      <c r="T279" s="69" t="str" cm="1">
        <f t="array" aca="1" ref="T279" ca="1">IF(AND(T$4="A",ISNUMBER(DataModel!T$4)),INDEX(DataModel!$F$4:$BA$109,MATCH(1,(DataModel!$A$4:$A$109=$A279)*(DataModel!$B$4:$B$109=$B279),0),MATCH(T$3,DataModel!$F$2:$BA$2,0))*$C279,"")</f>
        <v/>
      </c>
      <c r="U279" s="114" t="str" cm="1">
        <f t="array" aca="1" ref="U279" ca="1">IF(AND(U$4="A",ISNUMBER(DataModel!U$4)),INDEX(DataModel!$F$4:$BA$109,MATCH(1,(DataModel!$A$4:$A$109=$A279)*(DataModel!$B$4:$B$109=$B279),0),MATCH(U$3,DataModel!$F$2:$BA$2,0))*$C279,"")</f>
        <v/>
      </c>
      <c r="V279" s="113" t="str" cm="1">
        <f t="array" aca="1" ref="V279" ca="1">IF(AND(V$4="A",ISNUMBER(DataModel!V$4)),INDEX(DataModel!$F$4:$BA$109,MATCH(1,(DataModel!$A$4:$A$109=$A279)*(DataModel!$B$4:$B$109=$B279),0),MATCH(V$3,DataModel!$F$2:$BA$2,0))*$C279,"")</f>
        <v/>
      </c>
      <c r="W279" s="69" t="str" cm="1">
        <f t="array" aca="1" ref="W279" ca="1">IF(AND(W$4="A",ISNUMBER(DataModel!W$4)),INDEX(DataModel!$F$4:$BA$109,MATCH(1,(DataModel!$A$4:$A$109=$A279)*(DataModel!$B$4:$B$109=$B279),0),MATCH(W$3,DataModel!$F$2:$BA$2,0))*$C279,"")</f>
        <v/>
      </c>
      <c r="X279" s="69" t="str" cm="1">
        <f t="array" aca="1" ref="X279" ca="1">IF(AND(X$4="A",ISNUMBER(DataModel!X$4)),INDEX(DataModel!$F$4:$BA$109,MATCH(1,(DataModel!$A$4:$A$109=$A279)*(DataModel!$B$4:$B$109=$B279),0),MATCH(X$3,DataModel!$F$2:$BA$2,0))*$C279,"")</f>
        <v/>
      </c>
      <c r="Y279" s="114" t="str" cm="1">
        <f t="array" aca="1" ref="Y279" ca="1">IF(AND(Y$4="A",ISNUMBER(DataModel!Y$4)),INDEX(DataModel!$F$4:$BA$109,MATCH(1,(DataModel!$A$4:$A$109=$A279)*(DataModel!$B$4:$B$109=$B279),0),MATCH(Y$3,DataModel!$F$2:$BA$2,0))*$C279,"")</f>
        <v/>
      </c>
      <c r="Z279" s="113" t="str" cm="1">
        <f t="array" aca="1" ref="Z279" ca="1">IF(AND(Z$4="A",ISNUMBER(DataModel!Z$4)),INDEX(DataModel!$F$4:$BA$109,MATCH(1,(DataModel!$A$4:$A$109=$A279)*(DataModel!$B$4:$B$109=$B279),0),MATCH(Z$3,DataModel!$F$2:$BA$2,0))*$C279,"")</f>
        <v/>
      </c>
      <c r="AA279" s="69" t="str" cm="1">
        <f t="array" aca="1" ref="AA279" ca="1">IF(AND(AA$4="A",ISNUMBER(DataModel!AA$4)),INDEX(DataModel!$F$4:$BA$109,MATCH(1,(DataModel!$A$4:$A$109=$A279)*(DataModel!$B$4:$B$109=$B279),0),MATCH(AA$3,DataModel!$F$2:$BA$2,0))*$C279,"")</f>
        <v/>
      </c>
      <c r="AB279" s="69" t="str" cm="1">
        <f t="array" aca="1" ref="AB279" ca="1">IF(AND(AB$4="A",ISNUMBER(DataModel!AB$4)),INDEX(DataModel!$F$4:$BA$109,MATCH(1,(DataModel!$A$4:$A$109=$A279)*(DataModel!$B$4:$B$109=$B279),0),MATCH(AB$3,DataModel!$F$2:$BA$2,0))*$C279,"")</f>
        <v/>
      </c>
      <c r="AC279" s="114" t="str" cm="1">
        <f t="array" aca="1" ref="AC279" ca="1">IF(AND(AC$4="A",ISNUMBER(DataModel!AC$4)),INDEX(DataModel!$F$4:$BA$109,MATCH(1,(DataModel!$A$4:$A$109=$A279)*(DataModel!$B$4:$B$109=$B279),0),MATCH(AC$3,DataModel!$F$2:$BA$2,0))*$C279,"")</f>
        <v/>
      </c>
      <c r="AD279" s="113" t="str" cm="1">
        <f t="array" aca="1" ref="AD279" ca="1">IF(AND(AD$4="A",ISNUMBER(DataModel!AD$4)),INDEX(DataModel!$F$4:$BA$109,MATCH(1,(DataModel!$A$4:$A$109=$A279)*(DataModel!$B$4:$B$109=$B279),0),MATCH(AD$3,DataModel!$F$2:$BA$2,0))*$C279,"")</f>
        <v/>
      </c>
      <c r="AE279" s="69" t="str" cm="1">
        <f t="array" aca="1" ref="AE279" ca="1">IF(AND(AE$4="A",ISNUMBER(DataModel!AE$4)),INDEX(DataModel!$F$4:$BA$109,MATCH(1,(DataModel!$A$4:$A$109=$A279)*(DataModel!$B$4:$B$109=$B279),0),MATCH(AE$3,DataModel!$F$2:$BA$2,0))*$C279,"")</f>
        <v/>
      </c>
      <c r="AF279" s="69" t="str" cm="1">
        <f t="array" aca="1" ref="AF279" ca="1">IF(AND(AF$4="A",ISNUMBER(DataModel!AF$4)),INDEX(DataModel!$F$4:$BA$109,MATCH(1,(DataModel!$A$4:$A$109=$A279)*(DataModel!$B$4:$B$109=$B279),0),MATCH(AF$3,DataModel!$F$2:$BA$2,0))*$C279,"")</f>
        <v/>
      </c>
      <c r="AG279" s="114" t="str" cm="1">
        <f t="array" aca="1" ref="AG279" ca="1">IF(AND(AG$4="A",ISNUMBER(DataModel!AG$4)),INDEX(DataModel!$F$4:$BA$109,MATCH(1,(DataModel!$A$4:$A$109=$A279)*(DataModel!$B$4:$B$109=$B279),0),MATCH(AG$3,DataModel!$F$2:$BA$2,0))*$C279,"")</f>
        <v/>
      </c>
      <c r="AH279" s="113" t="str" cm="1">
        <f t="array" aca="1" ref="AH279" ca="1">IF(AND(AH$4="A",ISNUMBER(DataModel!AH$4)),INDEX(DataModel!$F$4:$BA$109,MATCH(1,(DataModel!$A$4:$A$109=$A279)*(DataModel!$B$4:$B$109=$B279),0),MATCH(AH$3,DataModel!$F$2:$BA$2,0))*$C279,"")</f>
        <v/>
      </c>
      <c r="AI279" s="69" t="str" cm="1">
        <f t="array" aca="1" ref="AI279" ca="1">IF(AND(AI$4="A",ISNUMBER(DataModel!AI$4)),INDEX(DataModel!$F$4:$BA$109,MATCH(1,(DataModel!$A$4:$A$109=$A279)*(DataModel!$B$4:$B$109=$B279),0),MATCH(AI$3,DataModel!$F$2:$BA$2,0))*$C279,"")</f>
        <v/>
      </c>
      <c r="AJ279" s="69" t="str" cm="1">
        <f t="array" aca="1" ref="AJ279" ca="1">IF(AND(AJ$4="A",ISNUMBER(DataModel!AJ$4)),INDEX(DataModel!$F$4:$BA$109,MATCH(1,(DataModel!$A$4:$A$109=$A279)*(DataModel!$B$4:$B$109=$B279),0),MATCH(AJ$3,DataModel!$F$2:$BA$2,0))*$C279,"")</f>
        <v/>
      </c>
      <c r="AK279" s="114" t="str" cm="1">
        <f t="array" aca="1" ref="AK279" ca="1">IF(AND(AK$4="A",ISNUMBER(DataModel!AK$4)),INDEX(DataModel!$F$4:$BA$109,MATCH(1,(DataModel!$A$4:$A$109=$A279)*(DataModel!$B$4:$B$109=$B279),0),MATCH(AK$3,DataModel!$F$2:$BA$2,0))*$C279,"")</f>
        <v/>
      </c>
      <c r="AL279" s="113" t="str" cm="1">
        <f t="array" aca="1" ref="AL279" ca="1">IF(AND(AL$4="A",ISNUMBER(DataModel!AL$4)),INDEX(DataModel!$F$4:$BA$109,MATCH(1,(DataModel!$A$4:$A$109=$A279)*(DataModel!$B$4:$B$109=$B279),0),MATCH(AL$3,DataModel!$F$2:$BA$2,0))*$C279,"")</f>
        <v/>
      </c>
      <c r="AM279" s="69" t="str" cm="1">
        <f t="array" aca="1" ref="AM279" ca="1">IF(AND(AM$4="A",ISNUMBER(DataModel!AM$4)),INDEX(DataModel!$F$4:$BA$109,MATCH(1,(DataModel!$A$4:$A$109=$A279)*(DataModel!$B$4:$B$109=$B279),0),MATCH(AM$3,DataModel!$F$2:$BA$2,0))*$C279,"")</f>
        <v/>
      </c>
      <c r="AN279" s="69" t="str" cm="1">
        <f t="array" aca="1" ref="AN279" ca="1">IF(AND(AN$4="A",ISNUMBER(DataModel!AN$4)),INDEX(DataModel!$F$4:$BA$109,MATCH(1,(DataModel!$A$4:$A$109=$A279)*(DataModel!$B$4:$B$109=$B279),0),MATCH(AN$3,DataModel!$F$2:$BA$2,0))*$C279,"")</f>
        <v/>
      </c>
      <c r="AO279" s="114" t="str" cm="1">
        <f t="array" aca="1" ref="AO279" ca="1">IF(AND(AO$4="A",ISNUMBER(DataModel!AO$4)),INDEX(DataModel!$F$4:$BA$109,MATCH(1,(DataModel!$A$4:$A$109=$A279)*(DataModel!$B$4:$B$109=$B279),0),MATCH(AO$3,DataModel!$F$2:$BA$2,0))*$C279,"")</f>
        <v/>
      </c>
      <c r="AP279" s="113" t="str" cm="1">
        <f t="array" aca="1" ref="AP279" ca="1">IF(AND(AP$4="A",ISNUMBER(DataModel!AP$4)),INDEX(DataModel!$F$4:$BA$109,MATCH(1,(DataModel!$A$4:$A$109=$A279)*(DataModel!$B$4:$B$109=$B279),0),MATCH(AP$3,DataModel!$F$2:$BA$2,0))*$C279,"")</f>
        <v/>
      </c>
      <c r="AQ279" s="69" t="str" cm="1">
        <f t="array" aca="1" ref="AQ279" ca="1">IF(AND(AQ$4="A",ISNUMBER(DataModel!AQ$4)),INDEX(DataModel!$F$4:$BA$109,MATCH(1,(DataModel!$A$4:$A$109=$A279)*(DataModel!$B$4:$B$109=$B279),0),MATCH(AQ$3,DataModel!$F$2:$BA$2,0))*$C279,"")</f>
        <v/>
      </c>
      <c r="AR279" s="69" t="str" cm="1">
        <f t="array" aca="1" ref="AR279" ca="1">IF(AND(AR$4="A",ISNUMBER(DataModel!AR$4)),INDEX(DataModel!$F$4:$BA$109,MATCH(1,(DataModel!$A$4:$A$109=$A279)*(DataModel!$B$4:$B$109=$B279),0),MATCH(AR$3,DataModel!$F$2:$BA$2,0))*$C279,"")</f>
        <v/>
      </c>
      <c r="AS279" s="114" t="str" cm="1">
        <f t="array" aca="1" ref="AS279" ca="1">IF(AND(AS$4="A",ISNUMBER(DataModel!AS$4)),INDEX(DataModel!$F$4:$BA$109,MATCH(1,(DataModel!$A$4:$A$109=$A279)*(DataModel!$B$4:$B$109=$B279),0),MATCH(AS$3,DataModel!$F$2:$BA$2,0))*$C279,"")</f>
        <v/>
      </c>
      <c r="AT279" s="113" t="e" cm="1">
        <f t="array" aca="1" ref="AT279" ca="1">IF(AND(AT$4="A",ISNUMBER(DataModel!AT$4)),INDEX(DataModel!$F$4:$BA$109,MATCH(1,(DataModel!$A$4:$A$109=$A279)*(DataModel!$B$4:$B$109=$B279),0),MATCH(AT$3,DataModel!$F$2:$BA$2,0))*$C279,"")</f>
        <v>#VALUE!</v>
      </c>
      <c r="AU279" s="69" t="e" cm="1">
        <f t="array" aca="1" ref="AU279" ca="1">IF(AND(AU$4="A",ISNUMBER(DataModel!AU$4)),INDEX(DataModel!$F$4:$BA$109,MATCH(1,(DataModel!$A$4:$A$109=$A279)*(DataModel!$B$4:$B$109=$B279),0),MATCH(AU$3,DataModel!$F$2:$BA$2,0))*$C279,"")</f>
        <v>#VALUE!</v>
      </c>
      <c r="AV279" s="69" t="e" cm="1">
        <f t="array" aca="1" ref="AV279" ca="1">IF(AND(AV$4="A",ISNUMBER(DataModel!AV$4)),INDEX(DataModel!$F$4:$BA$109,MATCH(1,(DataModel!$A$4:$A$109=$A279)*(DataModel!$B$4:$B$109=$B279),0),MATCH(AV$3,DataModel!$F$2:$BA$2,0))*$C279,"")</f>
        <v>#VALUE!</v>
      </c>
      <c r="AW279" s="114" t="e" cm="1">
        <f t="array" aca="1" ref="AW279" ca="1">IF(AND(AW$4="A",ISNUMBER(DataModel!AW$4)),INDEX(DataModel!$F$4:$BA$109,MATCH(1,(DataModel!$A$4:$A$109=$A279)*(DataModel!$B$4:$B$109=$B279),0),MATCH(AW$3,DataModel!$F$2:$BA$2,0))*$C279,"")</f>
        <v>#VALUE!</v>
      </c>
      <c r="AX279" s="113" t="e" cm="1">
        <f t="array" aca="1" ref="AX279" ca="1">IF(AND(AX$4="A",ISNUMBER(DataModel!AX$4)),INDEX(DataModel!$F$4:$BA$109,MATCH(1,(DataModel!$A$4:$A$109=$A279)*(DataModel!$B$4:$B$109=$B279),0),MATCH(AX$3,DataModel!$F$2:$BA$2,0))*$C279,"")</f>
        <v>#VALUE!</v>
      </c>
      <c r="AY279" s="69" t="e" cm="1">
        <f t="array" aca="1" ref="AY279" ca="1">IF(AND(AY$4="A",ISNUMBER(DataModel!AY$4)),INDEX(DataModel!$F$4:$BA$109,MATCH(1,(DataModel!$A$4:$A$109=$A279)*(DataModel!$B$4:$B$109=$B279),0),MATCH(AY$3,DataModel!$F$2:$BA$2,0))*$C279,"")</f>
        <v>#VALUE!</v>
      </c>
      <c r="AZ279" s="69" t="e" cm="1">
        <f t="array" aca="1" ref="AZ279" ca="1">IF(AND(AZ$4="A",ISNUMBER(DataModel!AZ$4)),INDEX(DataModel!$F$4:$BA$109,MATCH(1,(DataModel!$A$4:$A$109=$A279)*(DataModel!$B$4:$B$109=$B279),0),MATCH(AZ$3,DataModel!$F$2:$BA$2,0))*$C279,"")</f>
        <v>#VALUE!</v>
      </c>
      <c r="BA279" s="114" t="e" cm="1">
        <f t="array" aca="1" ref="BA279" ca="1">IF(AND(BA$4="A",ISNUMBER(DataModel!BA$4)),INDEX(DataModel!$F$4:$BA$109,MATCH(1,(DataModel!$A$4:$A$109=$A279)*(DataModel!$B$4:$B$109=$B279),0),MATCH(BA$3,DataModel!$F$2:$BA$2,0))*$C279,"")</f>
        <v>#VALUE!</v>
      </c>
      <c r="BB279" s="100"/>
      <c r="BE279" s="101"/>
      <c r="BF279" s="100"/>
      <c r="BI279" s="101"/>
      <c r="BJ279" s="100"/>
      <c r="BM279" s="101"/>
      <c r="BN279" s="100"/>
      <c r="BQ279" s="101"/>
      <c r="BR279" s="100"/>
      <c r="BU279" s="101"/>
      <c r="BV279" s="100"/>
      <c r="BY279" s="101"/>
      <c r="BZ279" s="100"/>
      <c r="CC279" s="101"/>
      <c r="CD279" s="100"/>
      <c r="CG279" s="101"/>
      <c r="CH279" s="100"/>
      <c r="CK279" s="101"/>
      <c r="CL279" s="100"/>
      <c r="CO279" s="101"/>
      <c r="CP279" s="100"/>
      <c r="CS279" s="101"/>
      <c r="CT279" s="100"/>
      <c r="CW279" s="101"/>
      <c r="CX279" s="100"/>
      <c r="DA279" s="101"/>
      <c r="DB279" s="100"/>
      <c r="DE279" s="101"/>
      <c r="DF279" s="100"/>
      <c r="DI279" s="101"/>
      <c r="DK279" s="69">
        <f t="shared" ref="DK279:EK279" ca="1" si="744">SUM(OFFSET($E279,,MATCH(DK$3,$F$5:$DI$5,0),,4))</f>
        <v>0</v>
      </c>
      <c r="DL279" s="69" t="e">
        <f t="shared" ca="1" si="744"/>
        <v>#N/A</v>
      </c>
      <c r="DM279" s="69" t="e">
        <f t="shared" ca="1" si="744"/>
        <v>#VALUE!</v>
      </c>
      <c r="DN279" s="69" t="e">
        <f t="shared" ca="1" si="744"/>
        <v>#VALUE!</v>
      </c>
      <c r="DO279" s="69" t="e">
        <f t="shared" ca="1" si="744"/>
        <v>#VALUE!</v>
      </c>
      <c r="DP279" s="69" t="e">
        <f t="shared" ca="1" si="744"/>
        <v>#VALUE!</v>
      </c>
      <c r="DQ279" s="69" t="e">
        <f t="shared" ca="1" si="744"/>
        <v>#VALUE!</v>
      </c>
      <c r="DR279" s="69" t="e">
        <f t="shared" ca="1" si="744"/>
        <v>#VALUE!</v>
      </c>
      <c r="DS279" s="69" t="e">
        <f t="shared" ca="1" si="744"/>
        <v>#VALUE!</v>
      </c>
      <c r="DT279" s="69" t="e">
        <f t="shared" ca="1" si="744"/>
        <v>#VALUE!</v>
      </c>
      <c r="DU279" s="69" t="e">
        <f t="shared" ca="1" si="744"/>
        <v>#VALUE!</v>
      </c>
      <c r="DV279" s="69" t="e">
        <f t="shared" ca="1" si="744"/>
        <v>#VALUE!</v>
      </c>
      <c r="DW279" s="69" t="e">
        <f t="shared" ca="1" si="744"/>
        <v>#VALUE!</v>
      </c>
      <c r="DX279" s="69" t="e">
        <f t="shared" ca="1" si="744"/>
        <v>#VALUE!</v>
      </c>
      <c r="DY279" s="69" t="e">
        <f t="shared" ca="1" si="744"/>
        <v>#VALUE!</v>
      </c>
      <c r="DZ279" s="69" t="e">
        <f t="shared" ca="1" si="744"/>
        <v>#VALUE!</v>
      </c>
      <c r="EA279" s="69" t="e">
        <f t="shared" ca="1" si="744"/>
        <v>#VALUE!</v>
      </c>
      <c r="EB279" s="69" t="e">
        <f t="shared" ca="1" si="744"/>
        <v>#VALUE!</v>
      </c>
      <c r="EC279" s="69" t="e">
        <f t="shared" ca="1" si="744"/>
        <v>#VALUE!</v>
      </c>
      <c r="ED279" s="69" t="e">
        <f t="shared" ca="1" si="744"/>
        <v>#VALUE!</v>
      </c>
      <c r="EE279" s="69" t="e">
        <f t="shared" ca="1" si="744"/>
        <v>#VALUE!</v>
      </c>
      <c r="EF279" s="69" t="e">
        <f t="shared" ca="1" si="744"/>
        <v>#VALUE!</v>
      </c>
      <c r="EG279" s="69" t="e">
        <f t="shared" ca="1" si="744"/>
        <v>#VALUE!</v>
      </c>
      <c r="EH279" s="69" t="e">
        <f t="shared" ca="1" si="744"/>
        <v>#VALUE!</v>
      </c>
      <c r="EI279" s="69" t="e">
        <f t="shared" ca="1" si="744"/>
        <v>#VALUE!</v>
      </c>
      <c r="EJ279" s="69" t="e">
        <f t="shared" ca="1" si="744"/>
        <v>#VALUE!</v>
      </c>
      <c r="EK279" s="69" t="e">
        <f t="shared" ca="1" si="744"/>
        <v>#VALUE!</v>
      </c>
    </row>
    <row r="280" spans="1:141" outlineLevel="1" x14ac:dyDescent="0.25">
      <c r="A280" s="90"/>
      <c r="B280" s="90"/>
      <c r="C280" s="90"/>
      <c r="D280" s="90"/>
      <c r="F280" s="100"/>
      <c r="I280" s="101"/>
      <c r="J280" s="100"/>
      <c r="M280" s="101"/>
      <c r="N280" s="100"/>
      <c r="Q280" s="101"/>
      <c r="R280" s="100"/>
      <c r="U280" s="101"/>
      <c r="V280" s="100"/>
      <c r="Y280" s="101"/>
      <c r="Z280" s="100"/>
      <c r="AC280" s="101"/>
      <c r="AD280" s="100"/>
      <c r="AG280" s="101"/>
      <c r="AH280" s="100"/>
      <c r="AK280" s="101"/>
      <c r="AL280" s="100"/>
      <c r="AO280" s="101"/>
      <c r="AP280" s="102"/>
      <c r="AQ280" s="103"/>
      <c r="AR280" s="103"/>
      <c r="AS280" s="104"/>
      <c r="AT280" s="102"/>
      <c r="AU280" s="103"/>
      <c r="AV280" s="103"/>
      <c r="AW280" s="104"/>
      <c r="AX280" s="102"/>
      <c r="AY280" s="103"/>
      <c r="AZ280" s="103"/>
      <c r="BA280" s="104"/>
      <c r="BB280" s="102"/>
      <c r="BC280" s="103"/>
      <c r="BD280" s="103"/>
      <c r="BE280" s="104"/>
      <c r="BF280" s="102"/>
      <c r="BG280" s="103"/>
      <c r="BH280" s="103"/>
      <c r="BI280" s="104"/>
      <c r="BJ280" s="102"/>
      <c r="BK280" s="103"/>
      <c r="BL280" s="103"/>
      <c r="BM280" s="104"/>
      <c r="BN280" s="102"/>
      <c r="BO280" s="103"/>
      <c r="BP280" s="103"/>
      <c r="BQ280" s="104"/>
      <c r="BR280" s="102"/>
      <c r="BS280" s="103"/>
      <c r="BT280" s="103"/>
      <c r="BU280" s="104"/>
      <c r="BV280" s="102"/>
      <c r="BW280" s="103"/>
      <c r="BX280" s="103"/>
      <c r="BY280" s="104"/>
      <c r="BZ280" s="102"/>
      <c r="CA280" s="103"/>
      <c r="CB280" s="103"/>
      <c r="CC280" s="104"/>
      <c r="CD280" s="102"/>
      <c r="CE280" s="103"/>
      <c r="CF280" s="103"/>
      <c r="CG280" s="104"/>
      <c r="CH280" s="102"/>
      <c r="CI280" s="103"/>
      <c r="CJ280" s="103"/>
      <c r="CK280" s="104"/>
      <c r="CL280" s="102"/>
      <c r="CM280" s="103"/>
      <c r="CN280" s="103"/>
      <c r="CO280" s="104"/>
      <c r="CP280" s="102"/>
      <c r="CQ280" s="103"/>
      <c r="CR280" s="103"/>
      <c r="CS280" s="104"/>
      <c r="CT280" s="102"/>
      <c r="CU280" s="103"/>
      <c r="CV280" s="103"/>
      <c r="CW280" s="104"/>
      <c r="CX280" s="102"/>
      <c r="CY280" s="103"/>
      <c r="CZ280" s="103"/>
      <c r="DA280" s="104"/>
      <c r="DB280" s="102"/>
      <c r="DC280" s="103"/>
      <c r="DD280" s="103"/>
      <c r="DE280" s="104"/>
      <c r="DF280" s="102"/>
      <c r="DG280" s="103"/>
      <c r="DH280" s="103"/>
      <c r="DI280" s="104"/>
    </row>
    <row r="281" spans="1:141" outlineLevel="1" x14ac:dyDescent="0.25">
      <c r="A281" s="90"/>
      <c r="B281" s="90"/>
      <c r="C281" s="90"/>
      <c r="D281" s="90"/>
      <c r="E281" t="s">
        <v>329</v>
      </c>
      <c r="F281" s="100"/>
      <c r="I281" s="101"/>
      <c r="J281" s="100"/>
      <c r="M281" s="101"/>
      <c r="N281" s="100"/>
      <c r="Q281" s="101"/>
      <c r="R281" s="100"/>
      <c r="U281" s="101"/>
      <c r="V281" s="100"/>
      <c r="Y281" s="101"/>
      <c r="Z281" s="100"/>
      <c r="AC281" s="101"/>
      <c r="AD281" s="100"/>
      <c r="AG281" s="101"/>
      <c r="AH281" s="100"/>
      <c r="AK281" s="101"/>
      <c r="AL281" s="113" t="str">
        <f ca="1">AL279</f>
        <v/>
      </c>
      <c r="AM281" s="69" t="str">
        <f t="shared" ref="AM281:AO281" ca="1" si="745">AM279</f>
        <v/>
      </c>
      <c r="AN281" s="69" t="str">
        <f t="shared" ca="1" si="745"/>
        <v/>
      </c>
      <c r="AO281" s="114" t="str">
        <f t="shared" ca="1" si="745"/>
        <v/>
      </c>
      <c r="AP281" s="113" t="e" cm="1">
        <f t="array" aca="1" ref="AP281" ca="1">IF($I$9=1,AP282*AO$264/4,IF(AP$4="A",AP279,INDEX($DS$264:$EK$264,,MATCH(CONCATENATE("FY ",_xlfn.NUMBERVALUE(RIGHT(AP$3,4))-1),$DS$3:$EK$3,0))*AP284/4))</f>
        <v>#N/A</v>
      </c>
      <c r="AQ281" s="69" t="e" cm="1">
        <f t="array" aca="1" ref="AQ281" ca="1">IF($I$9=1,AQ282*AP$264/4,IF(AQ$4="A",AQ279,INDEX($DS$264:$EK$264,,MATCH(CONCATENATE("FY ",_xlfn.NUMBERVALUE(RIGHT(AQ$3,4))-1),$DS$3:$EK$3,0))*AQ284/4))</f>
        <v>#N/A</v>
      </c>
      <c r="AR281" s="69" t="e" cm="1">
        <f t="array" aca="1" ref="AR281" ca="1">IF($I$9=1,AR282*AQ$264/4,IF(AR$4="A",AR279,INDEX($DS$264:$EK$264,,MATCH(CONCATENATE("FY ",_xlfn.NUMBERVALUE(RIGHT(AR$3,4))-1),$DS$3:$EK$3,0))*AR284/4))</f>
        <v>#N/A</v>
      </c>
      <c r="AS281" s="114" t="e" cm="1">
        <f t="array" aca="1" ref="AS281" ca="1">IF($I$9=1,AS282*AR$264/4,IF(AS$4="A",AS279,INDEX($DS$264:$EK$264,,MATCH(CONCATENATE("FY ",_xlfn.NUMBERVALUE(RIGHT(AS$3,4))-1),$DS$3:$EK$3,0))*AS284/4))</f>
        <v>#N/A</v>
      </c>
      <c r="AT281" s="113" t="e" cm="1">
        <f t="array" aca="1" ref="AT281" ca="1">IF($I$9=1,AT282*AS$264/4,IF(AT$4="A",AT279,INDEX($DS$264:$EK$264,,MATCH(CONCATENATE("FY ",_xlfn.NUMBERVALUE(RIGHT(AT$3,4))-1),$DS$3:$EK$3,0))*AT284/4))</f>
        <v>#VALUE!</v>
      </c>
      <c r="AU281" s="69" t="e" cm="1">
        <f t="array" aca="1" ref="AU281" ca="1">IF($I$9=1,AU282*AT$264/4,IF(AU$4="A",AU279,INDEX($DS$264:$EK$264,,MATCH(CONCATENATE("FY ",_xlfn.NUMBERVALUE(RIGHT(AU$3,4))-1),$DS$3:$EK$3,0))*AU284/4))</f>
        <v>#VALUE!</v>
      </c>
      <c r="AV281" s="69" t="e" cm="1">
        <f t="array" aca="1" ref="AV281" ca="1">IF($I$9=1,AV282*AU$264/4,IF(AV$4="A",AV279,INDEX($DS$264:$EK$264,,MATCH(CONCATENATE("FY ",_xlfn.NUMBERVALUE(RIGHT(AV$3,4))-1),$DS$3:$EK$3,0))*AV284/4))</f>
        <v>#VALUE!</v>
      </c>
      <c r="AW281" s="114" t="e" cm="1">
        <f t="array" aca="1" ref="AW281" ca="1">IF($I$9=1,AW282*AV$264/4,IF(AW$4="A",AW279,INDEX($DS$264:$EK$264,,MATCH(CONCATENATE("FY ",_xlfn.NUMBERVALUE(RIGHT(AW$3,4))-1),$DS$3:$EK$3,0))*AW284/4))</f>
        <v>#VALUE!</v>
      </c>
      <c r="AX281" s="113" t="e" cm="1">
        <f t="array" aca="1" ref="AX281" ca="1">IF($I$9=1,AX282*AW$264/4,IF(AX$4="A",AX279,INDEX($DS$264:$EK$264,,MATCH(CONCATENATE("FY ",_xlfn.NUMBERVALUE(RIGHT(AX$3,4))-1),$DS$3:$EK$3,0))*AX284/4))</f>
        <v>#VALUE!</v>
      </c>
      <c r="AY281" s="69" t="e" cm="1">
        <f t="array" aca="1" ref="AY281" ca="1">IF($I$9=1,AY282*AX$264/4,IF(AY$4="A",AY279,INDEX($DS$264:$EK$264,,MATCH(CONCATENATE("FY ",_xlfn.NUMBERVALUE(RIGHT(AY$3,4))-1),$DS$3:$EK$3,0))*AY284/4))</f>
        <v>#VALUE!</v>
      </c>
      <c r="AZ281" s="69" t="e" cm="1">
        <f t="array" aca="1" ref="AZ281" ca="1">IF($I$9=1,AZ282*AY$264/4,IF(AZ$4="A",AZ279,INDEX($DS$264:$EK$264,,MATCH(CONCATENATE("FY ",_xlfn.NUMBERVALUE(RIGHT(AZ$3,4))-1),$DS$3:$EK$3,0))*AZ284/4))</f>
        <v>#VALUE!</v>
      </c>
      <c r="BA281" s="114" t="e" cm="1">
        <f t="array" aca="1" ref="BA281" ca="1">IF($I$9=1,BA282*AZ$264/4,IF(BA$4="A",BA279,INDEX($DS$264:$EK$264,,MATCH(CONCATENATE("FY ",_xlfn.NUMBERVALUE(RIGHT(BA$3,4))-1),$DS$3:$EK$3,0))*BA284/4))</f>
        <v>#VALUE!</v>
      </c>
      <c r="BB281" s="113" t="e" cm="1">
        <f t="array" aca="1" ref="BB281" ca="1">IF($I$9=1,BB282*BA$264/4,IF(BB$4="A",BB279,INDEX($DS$264:$EK$264,,MATCH(CONCATENATE("FY ",_xlfn.NUMBERVALUE(RIGHT(BB$3,4))-1),$DS$3:$EK$3,0))*BB284/4))</f>
        <v>#VALUE!</v>
      </c>
      <c r="BC281" s="69" t="e" cm="1">
        <f t="array" aca="1" ref="BC281" ca="1">IF($I$9=1,BC282*BB$264/4,IF(BC$4="A",BC279,INDEX($DS$264:$EK$264,,MATCH(CONCATENATE("FY ",_xlfn.NUMBERVALUE(RIGHT(BC$3,4))-1),$DS$3:$EK$3,0))*BC284/4))</f>
        <v>#VALUE!</v>
      </c>
      <c r="BD281" s="69" t="e" cm="1">
        <f t="array" aca="1" ref="BD281" ca="1">IF($I$9=1,BD282*BC$264/4,IF(BD$4="A",BD279,INDEX($DS$264:$EK$264,,MATCH(CONCATENATE("FY ",_xlfn.NUMBERVALUE(RIGHT(BD$3,4))-1),$DS$3:$EK$3,0))*BD284/4))</f>
        <v>#VALUE!</v>
      </c>
      <c r="BE281" s="114" t="e" cm="1">
        <f t="array" aca="1" ref="BE281" ca="1">IF($I$9=1,BE282*BD$264/4,IF(BE$4="A",BE279,INDEX($DS$264:$EK$264,,MATCH(CONCATENATE("FY ",_xlfn.NUMBERVALUE(RIGHT(BE$3,4))-1),$DS$3:$EK$3,0))*BE284/4))</f>
        <v>#VALUE!</v>
      </c>
      <c r="BF281" s="113" t="e" cm="1">
        <f t="array" aca="1" ref="BF281" ca="1">IF($I$9=1,BF282*BE$264/4,IF(BF$4="A",BF279,INDEX($DS$264:$EK$264,,MATCH(CONCATENATE("FY ",_xlfn.NUMBERVALUE(RIGHT(BF$3,4))-1),$DS$3:$EK$3,0))*BF284/4))</f>
        <v>#VALUE!</v>
      </c>
      <c r="BG281" s="69" t="e" cm="1">
        <f t="array" aca="1" ref="BG281" ca="1">IF($I$9=1,BG282*BF$264/4,IF(BG$4="A",BG279,INDEX($DS$264:$EK$264,,MATCH(CONCATENATE("FY ",_xlfn.NUMBERVALUE(RIGHT(BG$3,4))-1),$DS$3:$EK$3,0))*BG284/4))</f>
        <v>#VALUE!</v>
      </c>
      <c r="BH281" s="69" t="e" cm="1">
        <f t="array" aca="1" ref="BH281" ca="1">IF($I$9=1,BH282*BG$264/4,IF(BH$4="A",BH279,INDEX($DS$264:$EK$264,,MATCH(CONCATENATE("FY ",_xlfn.NUMBERVALUE(RIGHT(BH$3,4))-1),$DS$3:$EK$3,0))*BH284/4))</f>
        <v>#VALUE!</v>
      </c>
      <c r="BI281" s="114" t="e" cm="1">
        <f t="array" aca="1" ref="BI281" ca="1">IF($I$9=1,BI282*BH$264/4,IF(BI$4="A",BI279,INDEX($DS$264:$EK$264,,MATCH(CONCATENATE("FY ",_xlfn.NUMBERVALUE(RIGHT(BI$3,4))-1),$DS$3:$EK$3,0))*BI284/4))</f>
        <v>#VALUE!</v>
      </c>
      <c r="BJ281" s="113" t="e" cm="1">
        <f t="array" aca="1" ref="BJ281" ca="1">IF($I$9=1,BJ282*BI$264/4,IF(BJ$4="A",BJ279,INDEX($DS$264:$EK$264,,MATCH(CONCATENATE("FY ",_xlfn.NUMBERVALUE(RIGHT(BJ$3,4))-1),$DS$3:$EK$3,0))*BJ284/4))</f>
        <v>#VALUE!</v>
      </c>
      <c r="BK281" s="69" t="e" cm="1">
        <f t="array" aca="1" ref="BK281" ca="1">IF($I$9=1,BK282*BJ$264/4,IF(BK$4="A",BK279,INDEX($DS$264:$EK$264,,MATCH(CONCATENATE("FY ",_xlfn.NUMBERVALUE(RIGHT(BK$3,4))-1),$DS$3:$EK$3,0))*BK284/4))</f>
        <v>#VALUE!</v>
      </c>
      <c r="BL281" s="69" t="e" cm="1">
        <f t="array" aca="1" ref="BL281" ca="1">IF($I$9=1,BL282*BK$264/4,IF(BL$4="A",BL279,INDEX($DS$264:$EK$264,,MATCH(CONCATENATE("FY ",_xlfn.NUMBERVALUE(RIGHT(BL$3,4))-1),$DS$3:$EK$3,0))*BL284/4))</f>
        <v>#VALUE!</v>
      </c>
      <c r="BM281" s="114" t="e" cm="1">
        <f t="array" aca="1" ref="BM281" ca="1">IF($I$9=1,BM282*BL$264/4,IF(BM$4="A",BM279,INDEX($DS$264:$EK$264,,MATCH(CONCATENATE("FY ",_xlfn.NUMBERVALUE(RIGHT(BM$3,4))-1),$DS$3:$EK$3,0))*BM284/4))</f>
        <v>#VALUE!</v>
      </c>
      <c r="BN281" s="113" t="e" cm="1">
        <f t="array" aca="1" ref="BN281" ca="1">IF($I$9=1,BN282*BM$264/4,IF(BN$4="A",BN279,INDEX($DS$264:$EK$264,,MATCH(CONCATENATE("FY ",_xlfn.NUMBERVALUE(RIGHT(BN$3,4))-1),$DS$3:$EK$3,0))*BN284/4))</f>
        <v>#VALUE!</v>
      </c>
      <c r="BO281" s="69" t="e" cm="1">
        <f t="array" aca="1" ref="BO281" ca="1">IF($I$9=1,BO282*BN$264/4,IF(BO$4="A",BO279,INDEX($DS$264:$EK$264,,MATCH(CONCATENATE("FY ",_xlfn.NUMBERVALUE(RIGHT(BO$3,4))-1),$DS$3:$EK$3,0))*BO284/4))</f>
        <v>#VALUE!</v>
      </c>
      <c r="BP281" s="69" t="e" cm="1">
        <f t="array" aca="1" ref="BP281" ca="1">IF($I$9=1,BP282*BO$264/4,IF(BP$4="A",BP279,INDEX($DS$264:$EK$264,,MATCH(CONCATENATE("FY ",_xlfn.NUMBERVALUE(RIGHT(BP$3,4))-1),$DS$3:$EK$3,0))*BP284/4))</f>
        <v>#VALUE!</v>
      </c>
      <c r="BQ281" s="114" t="e" cm="1">
        <f t="array" aca="1" ref="BQ281" ca="1">IF($I$9=1,BQ282*BP$264/4,IF(BQ$4="A",BQ279,INDEX($DS$264:$EK$264,,MATCH(CONCATENATE("FY ",_xlfn.NUMBERVALUE(RIGHT(BQ$3,4))-1),$DS$3:$EK$3,0))*BQ284/4))</f>
        <v>#VALUE!</v>
      </c>
      <c r="BR281" s="113" t="e" cm="1">
        <f t="array" aca="1" ref="BR281" ca="1">IF($I$9=1,BR282*BQ$264/4,IF(BR$4="A",BR279,INDEX($DS$264:$EK$264,,MATCH(CONCATENATE("FY ",_xlfn.NUMBERVALUE(RIGHT(BR$3,4))-1),$DS$3:$EK$3,0))*BR284/4))</f>
        <v>#VALUE!</v>
      </c>
      <c r="BS281" s="69" t="e" cm="1">
        <f t="array" aca="1" ref="BS281" ca="1">IF($I$9=1,BS282*BR$264/4,IF(BS$4="A",BS279,INDEX($DS$264:$EK$264,,MATCH(CONCATENATE("FY ",_xlfn.NUMBERVALUE(RIGHT(BS$3,4))-1),$DS$3:$EK$3,0))*BS284/4))</f>
        <v>#VALUE!</v>
      </c>
      <c r="BT281" s="69" t="e" cm="1">
        <f t="array" aca="1" ref="BT281" ca="1">IF($I$9=1,BT282*BS$264/4,IF(BT$4="A",BT279,INDEX($DS$264:$EK$264,,MATCH(CONCATENATE("FY ",_xlfn.NUMBERVALUE(RIGHT(BT$3,4))-1),$DS$3:$EK$3,0))*BT284/4))</f>
        <v>#VALUE!</v>
      </c>
      <c r="BU281" s="114" t="e" cm="1">
        <f t="array" aca="1" ref="BU281" ca="1">IF($I$9=1,BU282*BT$264/4,IF(BU$4="A",BU279,INDEX($DS$264:$EK$264,,MATCH(CONCATENATE("FY ",_xlfn.NUMBERVALUE(RIGHT(BU$3,4))-1),$DS$3:$EK$3,0))*BU284/4))</f>
        <v>#VALUE!</v>
      </c>
      <c r="BV281" s="113" t="e" cm="1">
        <f t="array" aca="1" ref="BV281" ca="1">IF($I$9=1,BV282*BU$264/4,IF(BV$4="A",BV279,INDEX($DS$264:$EK$264,,MATCH(CONCATENATE("FY ",_xlfn.NUMBERVALUE(RIGHT(BV$3,4))-1),$DS$3:$EK$3,0))*BV284/4))</f>
        <v>#VALUE!</v>
      </c>
      <c r="BW281" s="69" t="e" cm="1">
        <f t="array" aca="1" ref="BW281" ca="1">IF($I$9=1,BW282*BV$264/4,IF(BW$4="A",BW279,INDEX($DS$264:$EK$264,,MATCH(CONCATENATE("FY ",_xlfn.NUMBERVALUE(RIGHT(BW$3,4))-1),$DS$3:$EK$3,0))*BW284/4))</f>
        <v>#VALUE!</v>
      </c>
      <c r="BX281" s="69" t="e" cm="1">
        <f t="array" aca="1" ref="BX281" ca="1">IF($I$9=1,BX282*BW$264/4,IF(BX$4="A",BX279,INDEX($DS$264:$EK$264,,MATCH(CONCATENATE("FY ",_xlfn.NUMBERVALUE(RIGHT(BX$3,4))-1),$DS$3:$EK$3,0))*BX284/4))</f>
        <v>#VALUE!</v>
      </c>
      <c r="BY281" s="114" t="e" cm="1">
        <f t="array" aca="1" ref="BY281" ca="1">IF($I$9=1,BY282*BX$264/4,IF(BY$4="A",BY279,INDEX($DS$264:$EK$264,,MATCH(CONCATENATE("FY ",_xlfn.NUMBERVALUE(RIGHT(BY$3,4))-1),$DS$3:$EK$3,0))*BY284/4))</f>
        <v>#VALUE!</v>
      </c>
      <c r="BZ281" s="113" t="e" cm="1">
        <f t="array" aca="1" ref="BZ281" ca="1">IF($I$9=1,BZ282*BY$264/4,IF(BZ$4="A",BZ279,INDEX($DS$264:$EK$264,,MATCH(CONCATENATE("FY ",_xlfn.NUMBERVALUE(RIGHT(BZ$3,4))-1),$DS$3:$EK$3,0))*BZ284/4))</f>
        <v>#VALUE!</v>
      </c>
      <c r="CA281" s="69" t="e" cm="1">
        <f t="array" aca="1" ref="CA281" ca="1">IF($I$9=1,CA282*BZ$264/4,IF(CA$4="A",CA279,INDEX($DS$264:$EK$264,,MATCH(CONCATENATE("FY ",_xlfn.NUMBERVALUE(RIGHT(CA$3,4))-1),$DS$3:$EK$3,0))*CA284/4))</f>
        <v>#VALUE!</v>
      </c>
      <c r="CB281" s="69" t="e" cm="1">
        <f t="array" aca="1" ref="CB281" ca="1">IF($I$9=1,CB282*CA$264/4,IF(CB$4="A",CB279,INDEX($DS$264:$EK$264,,MATCH(CONCATENATE("FY ",_xlfn.NUMBERVALUE(RIGHT(CB$3,4))-1),$DS$3:$EK$3,0))*CB284/4))</f>
        <v>#VALUE!</v>
      </c>
      <c r="CC281" s="114" t="e" cm="1">
        <f t="array" aca="1" ref="CC281" ca="1">IF($I$9=1,CC282*CB$264/4,IF(CC$4="A",CC279,INDEX($DS$264:$EK$264,,MATCH(CONCATENATE("FY ",_xlfn.NUMBERVALUE(RIGHT(CC$3,4))-1),$DS$3:$EK$3,0))*CC284/4))</f>
        <v>#VALUE!</v>
      </c>
      <c r="CD281" s="113" t="e" cm="1">
        <f t="array" aca="1" ref="CD281" ca="1">IF($I$9=1,CD282*CC$264/4,IF(CD$4="A",CD279,INDEX($DS$264:$EK$264,,MATCH(CONCATENATE("FY ",_xlfn.NUMBERVALUE(RIGHT(CD$3,4))-1),$DS$3:$EK$3,0))*CD284/4))</f>
        <v>#VALUE!</v>
      </c>
      <c r="CE281" s="69" t="e" cm="1">
        <f t="array" aca="1" ref="CE281" ca="1">IF($I$9=1,CE282*CD$264/4,IF(CE$4="A",CE279,INDEX($DS$264:$EK$264,,MATCH(CONCATENATE("FY ",_xlfn.NUMBERVALUE(RIGHT(CE$3,4))-1),$DS$3:$EK$3,0))*CE284/4))</f>
        <v>#VALUE!</v>
      </c>
      <c r="CF281" s="69" t="e" cm="1">
        <f t="array" aca="1" ref="CF281" ca="1">IF($I$9=1,CF282*CE$264/4,IF(CF$4="A",CF279,INDEX($DS$264:$EK$264,,MATCH(CONCATENATE("FY ",_xlfn.NUMBERVALUE(RIGHT(CF$3,4))-1),$DS$3:$EK$3,0))*CF284/4))</f>
        <v>#VALUE!</v>
      </c>
      <c r="CG281" s="114" t="e" cm="1">
        <f t="array" aca="1" ref="CG281" ca="1">IF($I$9=1,CG282*CF$264/4,IF(CG$4="A",CG279,INDEX($DS$264:$EK$264,,MATCH(CONCATENATE("FY ",_xlfn.NUMBERVALUE(RIGHT(CG$3,4))-1),$DS$3:$EK$3,0))*CG284/4))</f>
        <v>#VALUE!</v>
      </c>
      <c r="CH281" s="113" cm="1">
        <f t="array" aca="1" ref="CH281" ca="1">IF($I$9=1,CH282*CG$264/4,IF(CH$4="A",CH279,INDEX($DS$264:$EK$264,,MATCH(CONCATENATE("FY ",_xlfn.NUMBERVALUE(RIGHT(CH$3,4))-1),$DS$3:$EK$3,0))*CH284/4))</f>
        <v>0</v>
      </c>
      <c r="CI281" s="69" cm="1">
        <f t="array" aca="1" ref="CI281" ca="1">IF($I$9=1,CI282*CH$264/4,IF(CI$4="A",CI279,INDEX($DS$264:$EK$264,,MATCH(CONCATENATE("FY ",_xlfn.NUMBERVALUE(RIGHT(CI$3,4))-1),$DS$3:$EK$3,0))*CI284/4))</f>
        <v>0</v>
      </c>
      <c r="CJ281" s="69" cm="1">
        <f t="array" aca="1" ref="CJ281" ca="1">IF($I$9=1,CJ282*CI$264/4,IF(CJ$4="A",CJ279,INDEX($DS$264:$EK$264,,MATCH(CONCATENATE("FY ",_xlfn.NUMBERVALUE(RIGHT(CJ$3,4))-1),$DS$3:$EK$3,0))*CJ284/4))</f>
        <v>0</v>
      </c>
      <c r="CK281" s="114" cm="1">
        <f t="array" aca="1" ref="CK281" ca="1">IF($I$9=1,CK282*CJ$264/4,IF(CK$4="A",CK279,INDEX($DS$264:$EK$264,,MATCH(CONCATENATE("FY ",_xlfn.NUMBERVALUE(RIGHT(CK$3,4))-1),$DS$3:$EK$3,0))*CK284/4))</f>
        <v>0</v>
      </c>
      <c r="CL281" s="113" cm="1">
        <f t="array" aca="1" ref="CL281" ca="1">IF($I$9=1,CL282*CK$264/4,IF(CL$4="A",CL279,INDEX($DS$264:$EK$264,,MATCH(CONCATENATE("FY ",_xlfn.NUMBERVALUE(RIGHT(CL$3,4))-1),$DS$3:$EK$3,0))*CL284/4))</f>
        <v>0</v>
      </c>
      <c r="CM281" s="69" cm="1">
        <f t="array" aca="1" ref="CM281" ca="1">IF($I$9=1,CM282*CL$264/4,IF(CM$4="A",CM279,INDEX($DS$264:$EK$264,,MATCH(CONCATENATE("FY ",_xlfn.NUMBERVALUE(RIGHT(CM$3,4))-1),$DS$3:$EK$3,0))*CM284/4))</f>
        <v>0</v>
      </c>
      <c r="CN281" s="69" cm="1">
        <f t="array" aca="1" ref="CN281" ca="1">IF($I$9=1,CN282*CM$264/4,IF(CN$4="A",CN279,INDEX($DS$264:$EK$264,,MATCH(CONCATENATE("FY ",_xlfn.NUMBERVALUE(RIGHT(CN$3,4))-1),$DS$3:$EK$3,0))*CN284/4))</f>
        <v>0</v>
      </c>
      <c r="CO281" s="114" cm="1">
        <f t="array" aca="1" ref="CO281" ca="1">IF($I$9=1,CO282*CN$264/4,IF(CO$4="A",CO279,INDEX($DS$264:$EK$264,,MATCH(CONCATENATE("FY ",_xlfn.NUMBERVALUE(RIGHT(CO$3,4))-1),$DS$3:$EK$3,0))*CO284/4))</f>
        <v>0</v>
      </c>
      <c r="CP281" s="113" cm="1">
        <f t="array" aca="1" ref="CP281" ca="1">IF($I$9=1,CP282*CO$264/4,IF(CP$4="A",CP279,INDEX($DS$264:$EK$264,,MATCH(CONCATENATE("FY ",_xlfn.NUMBERVALUE(RIGHT(CP$3,4))-1),$DS$3:$EK$3,0))*CP284/4))</f>
        <v>0</v>
      </c>
      <c r="CQ281" s="69" cm="1">
        <f t="array" aca="1" ref="CQ281" ca="1">IF($I$9=1,CQ282*CP$264/4,IF(CQ$4="A",CQ279,INDEX($DS$264:$EK$264,,MATCH(CONCATENATE("FY ",_xlfn.NUMBERVALUE(RIGHT(CQ$3,4))-1),$DS$3:$EK$3,0))*CQ284/4))</f>
        <v>0</v>
      </c>
      <c r="CR281" s="69" cm="1">
        <f t="array" aca="1" ref="CR281" ca="1">IF($I$9=1,CR282*CQ$264/4,IF(CR$4="A",CR279,INDEX($DS$264:$EK$264,,MATCH(CONCATENATE("FY ",_xlfn.NUMBERVALUE(RIGHT(CR$3,4))-1),$DS$3:$EK$3,0))*CR284/4))</f>
        <v>0</v>
      </c>
      <c r="CS281" s="114" cm="1">
        <f t="array" aca="1" ref="CS281" ca="1">IF($I$9=1,CS282*CR$264/4,IF(CS$4="A",CS279,INDEX($DS$264:$EK$264,,MATCH(CONCATENATE("FY ",_xlfn.NUMBERVALUE(RIGHT(CS$3,4))-1),$DS$3:$EK$3,0))*CS284/4))</f>
        <v>0</v>
      </c>
      <c r="CT281" s="113" cm="1">
        <f t="array" aca="1" ref="CT281" ca="1">IF($I$9=1,CT282*CS$264/4,IF(CT$4="A",CT279,INDEX($DS$264:$EK$264,,MATCH(CONCATENATE("FY ",_xlfn.NUMBERVALUE(RIGHT(CT$3,4))-1),$DS$3:$EK$3,0))*CT284/4))</f>
        <v>0</v>
      </c>
      <c r="CU281" s="69" cm="1">
        <f t="array" aca="1" ref="CU281" ca="1">IF($I$9=1,CU282*CT$264/4,IF(CU$4="A",CU279,INDEX($DS$264:$EK$264,,MATCH(CONCATENATE("FY ",_xlfn.NUMBERVALUE(RIGHT(CU$3,4))-1),$DS$3:$EK$3,0))*CU284/4))</f>
        <v>0</v>
      </c>
      <c r="CV281" s="69" cm="1">
        <f t="array" aca="1" ref="CV281" ca="1">IF($I$9=1,CV282*CU$264/4,IF(CV$4="A",CV279,INDEX($DS$264:$EK$264,,MATCH(CONCATENATE("FY ",_xlfn.NUMBERVALUE(RIGHT(CV$3,4))-1),$DS$3:$EK$3,0))*CV284/4))</f>
        <v>0</v>
      </c>
      <c r="CW281" s="114" cm="1">
        <f t="array" aca="1" ref="CW281" ca="1">IF($I$9=1,CW282*CV$264/4,IF(CW$4="A",CW279,INDEX($DS$264:$EK$264,,MATCH(CONCATENATE("FY ",_xlfn.NUMBERVALUE(RIGHT(CW$3,4))-1),$DS$3:$EK$3,0))*CW284/4))</f>
        <v>0</v>
      </c>
      <c r="CX281" s="113" cm="1">
        <f t="array" aca="1" ref="CX281" ca="1">IF($I$9=1,CX282*CW$264/4,IF(CX$4="A",CX279,INDEX($DS$264:$EK$264,,MATCH(CONCATENATE("FY ",_xlfn.NUMBERVALUE(RIGHT(CX$3,4))-1),$DS$3:$EK$3,0))*CX284/4))</f>
        <v>0</v>
      </c>
      <c r="CY281" s="69" cm="1">
        <f t="array" aca="1" ref="CY281" ca="1">IF($I$9=1,CY282*CX$264/4,IF(CY$4="A",CY279,INDEX($DS$264:$EK$264,,MATCH(CONCATENATE("FY ",_xlfn.NUMBERVALUE(RIGHT(CY$3,4))-1),$DS$3:$EK$3,0))*CY284/4))</f>
        <v>0</v>
      </c>
      <c r="CZ281" s="69" cm="1">
        <f t="array" aca="1" ref="CZ281" ca="1">IF($I$9=1,CZ282*CY$264/4,IF(CZ$4="A",CZ279,INDEX($DS$264:$EK$264,,MATCH(CONCATENATE("FY ",_xlfn.NUMBERVALUE(RIGHT(CZ$3,4))-1),$DS$3:$EK$3,0))*CZ284/4))</f>
        <v>0</v>
      </c>
      <c r="DA281" s="114" cm="1">
        <f t="array" aca="1" ref="DA281" ca="1">IF($I$9=1,DA282*CZ$264/4,IF(DA$4="A",DA279,INDEX($DS$264:$EK$264,,MATCH(CONCATENATE("FY ",_xlfn.NUMBERVALUE(RIGHT(DA$3,4))-1),$DS$3:$EK$3,0))*DA284/4))</f>
        <v>0</v>
      </c>
      <c r="DB281" s="113" cm="1">
        <f t="array" aca="1" ref="DB281" ca="1">IF($I$9=1,DB282*DA$264/4,IF(DB$4="A",DB279,INDEX($DS$264:$EK$264,,MATCH(CONCATENATE("FY ",_xlfn.NUMBERVALUE(RIGHT(DB$3,4))-1),$DS$3:$EK$3,0))*DB284/4))</f>
        <v>0</v>
      </c>
      <c r="DC281" s="69" cm="1">
        <f t="array" aca="1" ref="DC281" ca="1">IF($I$9=1,DC282*DB$264/4,IF(DC$4="A",DC279,INDEX($DS$264:$EK$264,,MATCH(CONCATENATE("FY ",_xlfn.NUMBERVALUE(RIGHT(DC$3,4))-1),$DS$3:$EK$3,0))*DC284/4))</f>
        <v>0</v>
      </c>
      <c r="DD281" s="69" cm="1">
        <f t="array" aca="1" ref="DD281" ca="1">IF($I$9=1,DD282*DC$264/4,IF(DD$4="A",DD279,INDEX($DS$264:$EK$264,,MATCH(CONCATENATE("FY ",_xlfn.NUMBERVALUE(RIGHT(DD$3,4))-1),$DS$3:$EK$3,0))*DD284/4))</f>
        <v>0</v>
      </c>
      <c r="DE281" s="114" cm="1">
        <f t="array" aca="1" ref="DE281" ca="1">IF($I$9=1,DE282*DD$264/4,IF(DE$4="A",DE279,INDEX($DS$264:$EK$264,,MATCH(CONCATENATE("FY ",_xlfn.NUMBERVALUE(RIGHT(DE$3,4))-1),$DS$3:$EK$3,0))*DE284/4))</f>
        <v>0</v>
      </c>
      <c r="DF281" s="113" cm="1">
        <f t="array" aca="1" ref="DF281" ca="1">IF($I$9=1,DF282*DE$264/4,IF(DF$4="A",DF279,INDEX($DS$264:$EK$264,,MATCH(CONCATENATE("FY ",_xlfn.NUMBERVALUE(RIGHT(DF$3,4))-1),$DS$3:$EK$3,0))*DF284/4))</f>
        <v>0</v>
      </c>
      <c r="DG281" s="69" cm="1">
        <f t="array" aca="1" ref="DG281" ca="1">IF($I$9=1,DG282*DF$264/4,IF(DG$4="A",DG279,INDEX($DS$264:$EK$264,,MATCH(CONCATENATE("FY ",_xlfn.NUMBERVALUE(RIGHT(DG$3,4))-1),$DS$3:$EK$3,0))*DG284/4))</f>
        <v>0</v>
      </c>
      <c r="DH281" s="69" cm="1">
        <f t="array" aca="1" ref="DH281" ca="1">IF($I$9=1,DH282*DG$264/4,IF(DH$4="A",DH279,INDEX($DS$264:$EK$264,,MATCH(CONCATENATE("FY ",_xlfn.NUMBERVALUE(RIGHT(DH$3,4))-1),$DS$3:$EK$3,0))*DH284/4))</f>
        <v>0</v>
      </c>
      <c r="DI281" s="114" cm="1">
        <f t="array" aca="1" ref="DI281" ca="1">IF($I$9=1,DI282*DH$264/4,IF(DI$4="A",DI279,INDEX($DS$264:$EK$264,,MATCH(CONCATENATE("FY ",_xlfn.NUMBERVALUE(RIGHT(DI$3,4))-1),$DS$3:$EK$3,0))*DI284/4))</f>
        <v>0</v>
      </c>
      <c r="DK281" s="69">
        <f t="shared" ref="DK281:EK281" ca="1" si="746">SUM(OFFSET($E281,,MATCH(DK$3,$F$5:$DI$5,0),,4))</f>
        <v>0</v>
      </c>
      <c r="DL281" s="69" t="e">
        <f t="shared" ca="1" si="746"/>
        <v>#N/A</v>
      </c>
      <c r="DM281" s="69" t="e">
        <f t="shared" ca="1" si="746"/>
        <v>#VALUE!</v>
      </c>
      <c r="DN281" s="69" t="e">
        <f t="shared" ca="1" si="746"/>
        <v>#VALUE!</v>
      </c>
      <c r="DO281" s="69" t="e">
        <f t="shared" ca="1" si="746"/>
        <v>#VALUE!</v>
      </c>
      <c r="DP281" s="69" t="e">
        <f t="shared" ca="1" si="746"/>
        <v>#VALUE!</v>
      </c>
      <c r="DQ281" s="69" t="e">
        <f t="shared" ca="1" si="746"/>
        <v>#VALUE!</v>
      </c>
      <c r="DR281" s="69" t="e">
        <f t="shared" ca="1" si="746"/>
        <v>#VALUE!</v>
      </c>
      <c r="DS281" s="69" t="e">
        <f t="shared" ca="1" si="746"/>
        <v>#VALUE!</v>
      </c>
      <c r="DT281" s="69" t="e">
        <f t="shared" ca="1" si="746"/>
        <v>#VALUE!</v>
      </c>
      <c r="DU281" s="69" t="e">
        <f t="shared" ca="1" si="746"/>
        <v>#VALUE!</v>
      </c>
      <c r="DV281" s="69" t="e">
        <f t="shared" ca="1" si="746"/>
        <v>#VALUE!</v>
      </c>
      <c r="DW281" s="69" t="e">
        <f t="shared" ca="1" si="746"/>
        <v>#VALUE!</v>
      </c>
      <c r="DX281" s="69" t="e">
        <f t="shared" ca="1" si="746"/>
        <v>#VALUE!</v>
      </c>
      <c r="DY281" s="69" t="e">
        <f t="shared" ca="1" si="746"/>
        <v>#VALUE!</v>
      </c>
      <c r="DZ281" s="69" t="e">
        <f t="shared" ca="1" si="746"/>
        <v>#VALUE!</v>
      </c>
      <c r="EA281" s="69" t="e">
        <f t="shared" ca="1" si="746"/>
        <v>#VALUE!</v>
      </c>
      <c r="EB281" s="69" t="e">
        <f t="shared" ca="1" si="746"/>
        <v>#VALUE!</v>
      </c>
      <c r="EC281" s="69" t="e">
        <f t="shared" ca="1" si="746"/>
        <v>#VALUE!</v>
      </c>
      <c r="ED281" s="69" t="e">
        <f t="shared" ca="1" si="746"/>
        <v>#VALUE!</v>
      </c>
      <c r="EE281" s="69" t="e">
        <f t="shared" ca="1" si="746"/>
        <v>#VALUE!</v>
      </c>
      <c r="EF281" s="69" t="e">
        <f t="shared" ca="1" si="746"/>
        <v>#VALUE!</v>
      </c>
      <c r="EG281" s="69" t="e">
        <f t="shared" ca="1" si="746"/>
        <v>#VALUE!</v>
      </c>
      <c r="EH281" s="69" t="e">
        <f t="shared" ca="1" si="746"/>
        <v>#VALUE!</v>
      </c>
      <c r="EI281" s="69" t="e">
        <f t="shared" ca="1" si="746"/>
        <v>#VALUE!</v>
      </c>
      <c r="EJ281" s="69" t="e">
        <f t="shared" ca="1" si="746"/>
        <v>#VALUE!</v>
      </c>
      <c r="EK281" s="69" t="e">
        <f t="shared" ca="1" si="746"/>
        <v>#VALUE!</v>
      </c>
    </row>
    <row r="282" spans="1:141" outlineLevel="1" x14ac:dyDescent="0.25">
      <c r="A282" s="90"/>
      <c r="B282" s="90"/>
      <c r="C282" s="90"/>
      <c r="D282" s="90"/>
      <c r="E282" t="s">
        <v>327</v>
      </c>
      <c r="F282" s="100"/>
      <c r="I282" s="101"/>
      <c r="J282" s="100"/>
      <c r="M282" s="101"/>
      <c r="N282" s="100"/>
      <c r="Q282" s="101"/>
      <c r="R282" s="100"/>
      <c r="U282" s="101"/>
      <c r="V282" s="100"/>
      <c r="Y282" s="101"/>
      <c r="Z282" s="100"/>
      <c r="AC282" s="101"/>
      <c r="AD282" s="100"/>
      <c r="AG282" s="101"/>
      <c r="AH282" s="100"/>
      <c r="AK282" s="101"/>
      <c r="AL282" s="100"/>
      <c r="AO282" s="101"/>
      <c r="AP282" s="102" t="e">
        <f ca="1">IF(AP$4="A",AP277,AP284)</f>
        <v>#N/A</v>
      </c>
      <c r="AQ282" s="103" t="e">
        <f t="shared" ref="AQ282:DB282" ca="1" si="747">IF(AQ$4="A",AQ277,AQ284)</f>
        <v>#N/A</v>
      </c>
      <c r="AR282" s="103" t="e">
        <f t="shared" ca="1" si="747"/>
        <v>#N/A</v>
      </c>
      <c r="AS282" s="104" t="e">
        <f t="shared" ca="1" si="747"/>
        <v>#N/A</v>
      </c>
      <c r="AT282" s="102" t="e">
        <f t="shared" ca="1" si="747"/>
        <v>#VALUE!</v>
      </c>
      <c r="AU282" s="103" t="e">
        <f t="shared" ca="1" si="747"/>
        <v>#VALUE!</v>
      </c>
      <c r="AV282" s="103" t="e">
        <f t="shared" ca="1" si="747"/>
        <v>#VALUE!</v>
      </c>
      <c r="AW282" s="104" t="e">
        <f t="shared" ca="1" si="747"/>
        <v>#VALUE!</v>
      </c>
      <c r="AX282" s="102" t="e">
        <f t="shared" ca="1" si="747"/>
        <v>#VALUE!</v>
      </c>
      <c r="AY282" s="103" t="e">
        <f t="shared" ca="1" si="747"/>
        <v>#VALUE!</v>
      </c>
      <c r="AZ282" s="103" t="e">
        <f t="shared" ca="1" si="747"/>
        <v>#VALUE!</v>
      </c>
      <c r="BA282" s="104" t="e">
        <f t="shared" ca="1" si="747"/>
        <v>#VALUE!</v>
      </c>
      <c r="BB282" s="102" t="e">
        <f t="shared" ca="1" si="747"/>
        <v>#VALUE!</v>
      </c>
      <c r="BC282" s="103" t="e">
        <f t="shared" ca="1" si="747"/>
        <v>#VALUE!</v>
      </c>
      <c r="BD282" s="103" t="e">
        <f t="shared" ca="1" si="747"/>
        <v>#VALUE!</v>
      </c>
      <c r="BE282" s="104" t="e">
        <f t="shared" ca="1" si="747"/>
        <v>#VALUE!</v>
      </c>
      <c r="BF282" s="102" t="e">
        <f t="shared" ca="1" si="747"/>
        <v>#VALUE!</v>
      </c>
      <c r="BG282" s="103" t="e">
        <f t="shared" ca="1" si="747"/>
        <v>#VALUE!</v>
      </c>
      <c r="BH282" s="103" t="e">
        <f t="shared" ca="1" si="747"/>
        <v>#VALUE!</v>
      </c>
      <c r="BI282" s="104" t="e">
        <f t="shared" ca="1" si="747"/>
        <v>#VALUE!</v>
      </c>
      <c r="BJ282" s="102" t="e">
        <f t="shared" ca="1" si="747"/>
        <v>#VALUE!</v>
      </c>
      <c r="BK282" s="103" t="e">
        <f t="shared" ca="1" si="747"/>
        <v>#VALUE!</v>
      </c>
      <c r="BL282" s="103" t="e">
        <f t="shared" ca="1" si="747"/>
        <v>#VALUE!</v>
      </c>
      <c r="BM282" s="104" t="e">
        <f t="shared" ca="1" si="747"/>
        <v>#VALUE!</v>
      </c>
      <c r="BN282" s="102" t="e">
        <f t="shared" ca="1" si="747"/>
        <v>#VALUE!</v>
      </c>
      <c r="BO282" s="103" t="e">
        <f t="shared" ca="1" si="747"/>
        <v>#VALUE!</v>
      </c>
      <c r="BP282" s="103" t="e">
        <f t="shared" ca="1" si="747"/>
        <v>#VALUE!</v>
      </c>
      <c r="BQ282" s="104" t="e">
        <f t="shared" ca="1" si="747"/>
        <v>#VALUE!</v>
      </c>
      <c r="BR282" s="102" t="e">
        <f t="shared" ca="1" si="747"/>
        <v>#VALUE!</v>
      </c>
      <c r="BS282" s="103" t="e">
        <f t="shared" ca="1" si="747"/>
        <v>#VALUE!</v>
      </c>
      <c r="BT282" s="103" t="e">
        <f t="shared" ca="1" si="747"/>
        <v>#VALUE!</v>
      </c>
      <c r="BU282" s="104" t="e">
        <f t="shared" ca="1" si="747"/>
        <v>#VALUE!</v>
      </c>
      <c r="BV282" s="102" t="e">
        <f t="shared" ca="1" si="747"/>
        <v>#VALUE!</v>
      </c>
      <c r="BW282" s="103" t="e">
        <f t="shared" ca="1" si="747"/>
        <v>#VALUE!</v>
      </c>
      <c r="BX282" s="103" t="e">
        <f t="shared" ca="1" si="747"/>
        <v>#VALUE!</v>
      </c>
      <c r="BY282" s="104" t="e">
        <f t="shared" ca="1" si="747"/>
        <v>#VALUE!</v>
      </c>
      <c r="BZ282" s="102" t="e">
        <f t="shared" ca="1" si="747"/>
        <v>#VALUE!</v>
      </c>
      <c r="CA282" s="103" t="e">
        <f t="shared" ca="1" si="747"/>
        <v>#VALUE!</v>
      </c>
      <c r="CB282" s="103" t="e">
        <f t="shared" ca="1" si="747"/>
        <v>#VALUE!</v>
      </c>
      <c r="CC282" s="104" t="e">
        <f t="shared" ca="1" si="747"/>
        <v>#VALUE!</v>
      </c>
      <c r="CD282" s="102" t="e">
        <f t="shared" ca="1" si="747"/>
        <v>#VALUE!</v>
      </c>
      <c r="CE282" s="103" t="e">
        <f t="shared" ca="1" si="747"/>
        <v>#VALUE!</v>
      </c>
      <c r="CF282" s="103" t="e">
        <f t="shared" ca="1" si="747"/>
        <v>#VALUE!</v>
      </c>
      <c r="CG282" s="104" t="e">
        <f t="shared" ca="1" si="747"/>
        <v>#VALUE!</v>
      </c>
      <c r="CH282" s="102" t="str">
        <f t="shared" ca="1" si="747"/>
        <v/>
      </c>
      <c r="CI282" s="103" t="str">
        <f t="shared" ca="1" si="747"/>
        <v/>
      </c>
      <c r="CJ282" s="103" t="str">
        <f t="shared" ca="1" si="747"/>
        <v/>
      </c>
      <c r="CK282" s="104" t="str">
        <f t="shared" ca="1" si="747"/>
        <v/>
      </c>
      <c r="CL282" s="102" t="str">
        <f t="shared" ca="1" si="747"/>
        <v/>
      </c>
      <c r="CM282" s="103" t="str">
        <f t="shared" ca="1" si="747"/>
        <v/>
      </c>
      <c r="CN282" s="103" t="str">
        <f t="shared" ca="1" si="747"/>
        <v/>
      </c>
      <c r="CO282" s="104" t="str">
        <f t="shared" ca="1" si="747"/>
        <v/>
      </c>
      <c r="CP282" s="102" t="str">
        <f t="shared" ca="1" si="747"/>
        <v/>
      </c>
      <c r="CQ282" s="103" t="str">
        <f t="shared" ca="1" si="747"/>
        <v/>
      </c>
      <c r="CR282" s="103" t="str">
        <f t="shared" ca="1" si="747"/>
        <v/>
      </c>
      <c r="CS282" s="104" t="str">
        <f t="shared" ca="1" si="747"/>
        <v/>
      </c>
      <c r="CT282" s="102" t="str">
        <f t="shared" ca="1" si="747"/>
        <v/>
      </c>
      <c r="CU282" s="103" t="str">
        <f t="shared" ca="1" si="747"/>
        <v/>
      </c>
      <c r="CV282" s="103" t="str">
        <f t="shared" ca="1" si="747"/>
        <v/>
      </c>
      <c r="CW282" s="104" t="str">
        <f t="shared" ca="1" si="747"/>
        <v/>
      </c>
      <c r="CX282" s="102" t="str">
        <f t="shared" ca="1" si="747"/>
        <v/>
      </c>
      <c r="CY282" s="103" t="str">
        <f t="shared" ca="1" si="747"/>
        <v/>
      </c>
      <c r="CZ282" s="103" t="str">
        <f t="shared" ca="1" si="747"/>
        <v/>
      </c>
      <c r="DA282" s="104" t="str">
        <f t="shared" ca="1" si="747"/>
        <v/>
      </c>
      <c r="DB282" s="102" t="str">
        <f t="shared" ca="1" si="747"/>
        <v/>
      </c>
      <c r="DC282" s="103" t="str">
        <f t="shared" ref="DC282:DI282" ca="1" si="748">IF(DC$4="A",DC277,DC284)</f>
        <v/>
      </c>
      <c r="DD282" s="103" t="str">
        <f t="shared" ca="1" si="748"/>
        <v/>
      </c>
      <c r="DE282" s="104" t="str">
        <f t="shared" ca="1" si="748"/>
        <v/>
      </c>
      <c r="DF282" s="102" t="str">
        <f t="shared" ca="1" si="748"/>
        <v/>
      </c>
      <c r="DG282" s="103" t="str">
        <f t="shared" ca="1" si="748"/>
        <v/>
      </c>
      <c r="DH282" s="103" t="str">
        <f t="shared" ca="1" si="748"/>
        <v/>
      </c>
      <c r="DI282" s="104" t="str">
        <f t="shared" ca="1" si="748"/>
        <v/>
      </c>
      <c r="DT282" s="103" t="str">
        <f ca="1">IF(ISERROR(DT281/DS264),"",DT281/DS264)</f>
        <v/>
      </c>
      <c r="DU282" s="103" t="str">
        <f t="shared" ref="DU282:EK282" ca="1" si="749">IF(ISERROR(DU281/DT264),"",DU281/DT264)</f>
        <v/>
      </c>
      <c r="DV282" s="103" t="str">
        <f t="shared" ca="1" si="749"/>
        <v/>
      </c>
      <c r="DW282" s="103" t="str">
        <f t="shared" ca="1" si="749"/>
        <v/>
      </c>
      <c r="DX282" s="103" t="str">
        <f t="shared" ca="1" si="749"/>
        <v/>
      </c>
      <c r="DY282" s="103" t="str">
        <f t="shared" ca="1" si="749"/>
        <v/>
      </c>
      <c r="DZ282" s="103" t="str">
        <f t="shared" ca="1" si="749"/>
        <v/>
      </c>
      <c r="EA282" s="103" t="str">
        <f t="shared" ca="1" si="749"/>
        <v/>
      </c>
      <c r="EB282" s="103" t="str">
        <f t="shared" ca="1" si="749"/>
        <v/>
      </c>
      <c r="EC282" s="103" t="str">
        <f t="shared" ca="1" si="749"/>
        <v/>
      </c>
      <c r="ED282" s="103" t="str">
        <f t="shared" ca="1" si="749"/>
        <v/>
      </c>
      <c r="EE282" s="103" t="str">
        <f t="shared" ca="1" si="749"/>
        <v/>
      </c>
      <c r="EF282" s="103" t="str">
        <f t="shared" ca="1" si="749"/>
        <v/>
      </c>
      <c r="EG282" s="103" t="str">
        <f t="shared" ca="1" si="749"/>
        <v/>
      </c>
      <c r="EH282" s="103" t="str">
        <f t="shared" ca="1" si="749"/>
        <v/>
      </c>
      <c r="EI282" s="103" t="str">
        <f t="shared" ca="1" si="749"/>
        <v/>
      </c>
      <c r="EJ282" s="103" t="str">
        <f t="shared" ca="1" si="749"/>
        <v/>
      </c>
      <c r="EK282" s="103" t="str">
        <f t="shared" ca="1" si="749"/>
        <v/>
      </c>
    </row>
    <row r="283" spans="1:141" outlineLevel="1" x14ac:dyDescent="0.25">
      <c r="A283" s="90"/>
      <c r="B283" s="90"/>
      <c r="C283" s="90"/>
      <c r="D283" s="90"/>
      <c r="F283" s="100"/>
      <c r="I283" s="101"/>
      <c r="J283" s="100"/>
      <c r="M283" s="101"/>
      <c r="N283" s="100"/>
      <c r="Q283" s="101"/>
      <c r="R283" s="100"/>
      <c r="U283" s="101"/>
      <c r="V283" s="100"/>
      <c r="Y283" s="101"/>
      <c r="Z283" s="100"/>
      <c r="AC283" s="101"/>
      <c r="AD283" s="100"/>
      <c r="AG283" s="101"/>
      <c r="AH283" s="100"/>
      <c r="AK283" s="101"/>
      <c r="AL283" s="100"/>
      <c r="AO283" s="101"/>
      <c r="AP283" s="102"/>
      <c r="AQ283" s="103"/>
      <c r="AR283" s="103"/>
      <c r="AS283" s="104"/>
      <c r="AT283" s="102"/>
      <c r="AU283" s="103"/>
      <c r="AV283" s="103"/>
      <c r="AW283" s="104"/>
      <c r="AX283" s="102"/>
      <c r="AY283" s="103"/>
      <c r="AZ283" s="103"/>
      <c r="BA283" s="104"/>
      <c r="BB283" s="102"/>
      <c r="BC283" s="103"/>
      <c r="BD283" s="103"/>
      <c r="BE283" s="104"/>
      <c r="BF283" s="102"/>
      <c r="BG283" s="103"/>
      <c r="BH283" s="103"/>
      <c r="BI283" s="104"/>
      <c r="BJ283" s="102"/>
      <c r="BK283" s="103"/>
      <c r="BL283" s="103"/>
      <c r="BM283" s="104"/>
      <c r="BN283" s="102"/>
      <c r="BO283" s="103"/>
      <c r="BP283" s="103"/>
      <c r="BQ283" s="104"/>
      <c r="BR283" s="102"/>
      <c r="BS283" s="103"/>
      <c r="BT283" s="103"/>
      <c r="BU283" s="104"/>
      <c r="BV283" s="102"/>
      <c r="BW283" s="103"/>
      <c r="BX283" s="103"/>
      <c r="BY283" s="104"/>
      <c r="BZ283" s="102"/>
      <c r="CA283" s="103"/>
      <c r="CB283" s="103"/>
      <c r="CC283" s="104"/>
      <c r="CD283" s="102"/>
      <c r="CE283" s="103"/>
      <c r="CF283" s="103"/>
      <c r="CG283" s="104"/>
      <c r="CH283" s="102"/>
      <c r="CI283" s="103"/>
      <c r="CJ283" s="103"/>
      <c r="CK283" s="104"/>
      <c r="CL283" s="102"/>
      <c r="CM283" s="103"/>
      <c r="CN283" s="103"/>
      <c r="CO283" s="104"/>
      <c r="CP283" s="102"/>
      <c r="CQ283" s="103"/>
      <c r="CR283" s="103"/>
      <c r="CS283" s="104"/>
      <c r="CT283" s="102"/>
      <c r="CU283" s="103"/>
      <c r="CV283" s="103"/>
      <c r="CW283" s="104"/>
      <c r="CX283" s="102"/>
      <c r="CY283" s="103"/>
      <c r="CZ283" s="103"/>
      <c r="DA283" s="104"/>
      <c r="DB283" s="102"/>
      <c r="DC283" s="103"/>
      <c r="DD283" s="103"/>
      <c r="DE283" s="104"/>
      <c r="DF283" s="102"/>
      <c r="DG283" s="103"/>
      <c r="DH283" s="103"/>
      <c r="DI283" s="104"/>
    </row>
    <row r="284" spans="1:141" outlineLevel="1" x14ac:dyDescent="0.25">
      <c r="A284" s="90"/>
      <c r="B284" s="90"/>
      <c r="C284" s="90"/>
      <c r="D284" s="90"/>
      <c r="E284" s="36" t="str">
        <f>CONCATENATE("% PP&amp;E - BoP (annualized) selected driver: ",$J$8," (",$J$9,")")</f>
        <v>% PP&amp;E - BoP (annualized) selected driver: Default (Annual)</v>
      </c>
      <c r="F284" s="100"/>
      <c r="I284" s="101"/>
      <c r="J284" s="100"/>
      <c r="M284" s="101"/>
      <c r="N284" s="100"/>
      <c r="Q284" s="101"/>
      <c r="R284" s="100"/>
      <c r="U284" s="101"/>
      <c r="V284" s="100"/>
      <c r="Y284" s="101"/>
      <c r="Z284" s="100"/>
      <c r="AC284" s="101"/>
      <c r="AD284" s="100"/>
      <c r="AG284" s="101"/>
      <c r="AH284" s="100"/>
      <c r="AK284" s="101"/>
      <c r="AL284" s="100"/>
      <c r="AO284" s="101"/>
      <c r="AP284" s="126" t="e" cm="1">
        <f t="array" ref="AP284">IF($I$9=1,AP286,INDEX($DT286:$EK286,,MATCH(CONCATENATE("FY ",RIGHT(AP$3,4)),$DT$3:$EK$3,0)))</f>
        <v>#N/A</v>
      </c>
      <c r="AQ284" s="127" t="e" cm="1">
        <f t="array" ref="AQ284">IF($I$9=1,AQ286,INDEX($DT286:$EK286,,MATCH(CONCATENATE("FY ",RIGHT(AQ$3,4)),$DT$3:$EK$3,0)))</f>
        <v>#N/A</v>
      </c>
      <c r="AR284" s="127" t="e" cm="1">
        <f t="array" ref="AR284">IF($I$9=1,AR286,INDEX($DT286:$EK286,,MATCH(CONCATENATE("FY ",RIGHT(AR$3,4)),$DT$3:$EK$3,0)))</f>
        <v>#N/A</v>
      </c>
      <c r="AS284" s="128" t="e" cm="1">
        <f t="array" ref="AS284">IF($I$9=1,AS286,INDEX($DT286:$EK286,,MATCH(CONCATENATE("FY ",RIGHT(AS$3,4)),$DT$3:$EK$3,0)))</f>
        <v>#N/A</v>
      </c>
      <c r="AT284" s="126" t="e" cm="1">
        <f t="array" ref="AT284">IF($I$9=1,AT286,INDEX($DT286:$EK286,,MATCH(CONCATENATE("FY ",RIGHT(AT$3,4)),$DT$3:$EK$3,0)))</f>
        <v>#N/A</v>
      </c>
      <c r="AU284" s="127" t="e" cm="1">
        <f t="array" ref="AU284">IF($I$9=1,AU286,INDEX($DT286:$EK286,,MATCH(CONCATENATE("FY ",RIGHT(AU$3,4)),$DT$3:$EK$3,0)))</f>
        <v>#N/A</v>
      </c>
      <c r="AV284" s="127" t="e" cm="1">
        <f t="array" ref="AV284">IF($I$9=1,AV286,INDEX($DT286:$EK286,,MATCH(CONCATENATE("FY ",RIGHT(AV$3,4)),$DT$3:$EK$3,0)))</f>
        <v>#N/A</v>
      </c>
      <c r="AW284" s="128" t="e" cm="1">
        <f t="array" ref="AW284">IF($I$9=1,AW286,INDEX($DT286:$EK286,,MATCH(CONCATENATE("FY ",RIGHT(AW$3,4)),$DT$3:$EK$3,0)))</f>
        <v>#N/A</v>
      </c>
      <c r="AX284" s="126" t="e" cm="1">
        <f t="array" ref="AX284">IF($I$9=1,AX286,INDEX($DT286:$EK286,,MATCH(CONCATENATE("FY ",RIGHT(AX$3,4)),$DT$3:$EK$3,0)))</f>
        <v>#N/A</v>
      </c>
      <c r="AY284" s="127" t="e" cm="1">
        <f t="array" ref="AY284">IF($I$9=1,AY286,INDEX($DT286:$EK286,,MATCH(CONCATENATE("FY ",RIGHT(AY$3,4)),$DT$3:$EK$3,0)))</f>
        <v>#N/A</v>
      </c>
      <c r="AZ284" s="127" t="e" cm="1">
        <f t="array" ref="AZ284">IF($I$9=1,AZ286,INDEX($DT286:$EK286,,MATCH(CONCATENATE("FY ",RIGHT(AZ$3,4)),$DT$3:$EK$3,0)))</f>
        <v>#N/A</v>
      </c>
      <c r="BA284" s="128" t="e" cm="1">
        <f t="array" ref="BA284">IF($I$9=1,BA286,INDEX($DT286:$EK286,,MATCH(CONCATENATE("FY ",RIGHT(BA$3,4)),$DT$3:$EK$3,0)))</f>
        <v>#N/A</v>
      </c>
      <c r="BB284" s="126" t="e" cm="1">
        <f t="array" ref="BB284">IF($I$9=1,BB286,INDEX($DT286:$EK286,,MATCH(CONCATENATE("FY ",RIGHT(BB$3,4)),$DT$3:$EK$3,0)))</f>
        <v>#N/A</v>
      </c>
      <c r="BC284" s="127" t="e" cm="1">
        <f t="array" ref="BC284">IF($I$9=1,BC286,INDEX($DT286:$EK286,,MATCH(CONCATENATE("FY ",RIGHT(BC$3,4)),$DT$3:$EK$3,0)))</f>
        <v>#N/A</v>
      </c>
      <c r="BD284" s="127" t="e" cm="1">
        <f t="array" ref="BD284">IF($I$9=1,BD286,INDEX($DT286:$EK286,,MATCH(CONCATENATE("FY ",RIGHT(BD$3,4)),$DT$3:$EK$3,0)))</f>
        <v>#N/A</v>
      </c>
      <c r="BE284" s="128" t="e" cm="1">
        <f t="array" ref="BE284">IF($I$9=1,BE286,INDEX($DT286:$EK286,,MATCH(CONCATENATE("FY ",RIGHT(BE$3,4)),$DT$3:$EK$3,0)))</f>
        <v>#N/A</v>
      </c>
      <c r="BF284" s="126" t="e" cm="1">
        <f t="array" ref="BF284">IF($I$9=1,BF286,INDEX($DT286:$EK286,,MATCH(CONCATENATE("FY ",RIGHT(BF$3,4)),$DT$3:$EK$3,0)))</f>
        <v>#N/A</v>
      </c>
      <c r="BG284" s="127" t="e" cm="1">
        <f t="array" ref="BG284">IF($I$9=1,BG286,INDEX($DT286:$EK286,,MATCH(CONCATENATE("FY ",RIGHT(BG$3,4)),$DT$3:$EK$3,0)))</f>
        <v>#N/A</v>
      </c>
      <c r="BH284" s="127" t="e" cm="1">
        <f t="array" ref="BH284">IF($I$9=1,BH286,INDEX($DT286:$EK286,,MATCH(CONCATENATE("FY ",RIGHT(BH$3,4)),$DT$3:$EK$3,0)))</f>
        <v>#N/A</v>
      </c>
      <c r="BI284" s="128" t="e" cm="1">
        <f t="array" ref="BI284">IF($I$9=1,BI286,INDEX($DT286:$EK286,,MATCH(CONCATENATE("FY ",RIGHT(BI$3,4)),$DT$3:$EK$3,0)))</f>
        <v>#N/A</v>
      </c>
      <c r="BJ284" s="126" t="e" cm="1">
        <f t="array" ref="BJ284">IF($I$9=1,BJ286,INDEX($DT286:$EK286,,MATCH(CONCATENATE("FY ",RIGHT(BJ$3,4)),$DT$3:$EK$3,0)))</f>
        <v>#N/A</v>
      </c>
      <c r="BK284" s="127" t="e" cm="1">
        <f t="array" ref="BK284">IF($I$9=1,BK286,INDEX($DT286:$EK286,,MATCH(CONCATENATE("FY ",RIGHT(BK$3,4)),$DT$3:$EK$3,0)))</f>
        <v>#N/A</v>
      </c>
      <c r="BL284" s="127" t="e" cm="1">
        <f t="array" ref="BL284">IF($I$9=1,BL286,INDEX($DT286:$EK286,,MATCH(CONCATENATE("FY ",RIGHT(BL$3,4)),$DT$3:$EK$3,0)))</f>
        <v>#N/A</v>
      </c>
      <c r="BM284" s="128" t="e" cm="1">
        <f t="array" ref="BM284">IF($I$9=1,BM286,INDEX($DT286:$EK286,,MATCH(CONCATENATE("FY ",RIGHT(BM$3,4)),$DT$3:$EK$3,0)))</f>
        <v>#N/A</v>
      </c>
      <c r="BN284" s="126" t="e" cm="1">
        <f t="array" ref="BN284">IF($I$9=1,BN286,INDEX($DT286:$EK286,,MATCH(CONCATENATE("FY ",RIGHT(BN$3,4)),$DT$3:$EK$3,0)))</f>
        <v>#N/A</v>
      </c>
      <c r="BO284" s="127" t="e" cm="1">
        <f t="array" ref="BO284">IF($I$9=1,BO286,INDEX($DT286:$EK286,,MATCH(CONCATENATE("FY ",RIGHT(BO$3,4)),$DT$3:$EK$3,0)))</f>
        <v>#N/A</v>
      </c>
      <c r="BP284" s="127" t="e" cm="1">
        <f t="array" ref="BP284">IF($I$9=1,BP286,INDEX($DT286:$EK286,,MATCH(CONCATENATE("FY ",RIGHT(BP$3,4)),$DT$3:$EK$3,0)))</f>
        <v>#N/A</v>
      </c>
      <c r="BQ284" s="128" t="e" cm="1">
        <f t="array" ref="BQ284">IF($I$9=1,BQ286,INDEX($DT286:$EK286,,MATCH(CONCATENATE("FY ",RIGHT(BQ$3,4)),$DT$3:$EK$3,0)))</f>
        <v>#N/A</v>
      </c>
      <c r="BR284" s="126" t="e" cm="1">
        <f t="array" ref="BR284">IF($I$9=1,BR286,INDEX($DT286:$EK286,,MATCH(CONCATENATE("FY ",RIGHT(BR$3,4)),$DT$3:$EK$3,0)))</f>
        <v>#N/A</v>
      </c>
      <c r="BS284" s="127" t="e" cm="1">
        <f t="array" ref="BS284">IF($I$9=1,BS286,INDEX($DT286:$EK286,,MATCH(CONCATENATE("FY ",RIGHT(BS$3,4)),$DT$3:$EK$3,0)))</f>
        <v>#N/A</v>
      </c>
      <c r="BT284" s="127" t="e" cm="1">
        <f t="array" ref="BT284">IF($I$9=1,BT286,INDEX($DT286:$EK286,,MATCH(CONCATENATE("FY ",RIGHT(BT$3,4)),$DT$3:$EK$3,0)))</f>
        <v>#N/A</v>
      </c>
      <c r="BU284" s="128" t="e" cm="1">
        <f t="array" ref="BU284">IF($I$9=1,BU286,INDEX($DT286:$EK286,,MATCH(CONCATENATE("FY ",RIGHT(BU$3,4)),$DT$3:$EK$3,0)))</f>
        <v>#N/A</v>
      </c>
      <c r="BV284" s="126" t="e" cm="1">
        <f t="array" ref="BV284">IF($I$9=1,BV286,INDEX($DT286:$EK286,,MATCH(CONCATENATE("FY ",RIGHT(BV$3,4)),$DT$3:$EK$3,0)))</f>
        <v>#N/A</v>
      </c>
      <c r="BW284" s="127" t="e" cm="1">
        <f t="array" ref="BW284">IF($I$9=1,BW286,INDEX($DT286:$EK286,,MATCH(CONCATENATE("FY ",RIGHT(BW$3,4)),$DT$3:$EK$3,0)))</f>
        <v>#N/A</v>
      </c>
      <c r="BX284" s="127" t="e" cm="1">
        <f t="array" ref="BX284">IF($I$9=1,BX286,INDEX($DT286:$EK286,,MATCH(CONCATENATE("FY ",RIGHT(BX$3,4)),$DT$3:$EK$3,0)))</f>
        <v>#N/A</v>
      </c>
      <c r="BY284" s="128" t="e" cm="1">
        <f t="array" ref="BY284">IF($I$9=1,BY286,INDEX($DT286:$EK286,,MATCH(CONCATENATE("FY ",RIGHT(BY$3,4)),$DT$3:$EK$3,0)))</f>
        <v>#N/A</v>
      </c>
      <c r="BZ284" s="126" t="e" cm="1">
        <f t="array" ref="BZ284">IF($I$9=1,BZ286,INDEX($DT286:$EK286,,MATCH(CONCATENATE("FY ",RIGHT(BZ$3,4)),$DT$3:$EK$3,0)))</f>
        <v>#N/A</v>
      </c>
      <c r="CA284" s="127" t="e" cm="1">
        <f t="array" ref="CA284">IF($I$9=1,CA286,INDEX($DT286:$EK286,,MATCH(CONCATENATE("FY ",RIGHT(CA$3,4)),$DT$3:$EK$3,0)))</f>
        <v>#N/A</v>
      </c>
      <c r="CB284" s="127" t="e" cm="1">
        <f t="array" ref="CB284">IF($I$9=1,CB286,INDEX($DT286:$EK286,,MATCH(CONCATENATE("FY ",RIGHT(CB$3,4)),$DT$3:$EK$3,0)))</f>
        <v>#N/A</v>
      </c>
      <c r="CC284" s="128" t="e" cm="1">
        <f t="array" ref="CC284">IF($I$9=1,CC286,INDEX($DT286:$EK286,,MATCH(CONCATENATE("FY ",RIGHT(CC$3,4)),$DT$3:$EK$3,0)))</f>
        <v>#N/A</v>
      </c>
      <c r="CD284" s="126" t="e" cm="1">
        <f t="array" ref="CD284">IF($I$9=1,CD286,INDEX($DT286:$EK286,,MATCH(CONCATENATE("FY ",RIGHT(CD$3,4)),$DT$3:$EK$3,0)))</f>
        <v>#N/A</v>
      </c>
      <c r="CE284" s="127" t="e" cm="1">
        <f t="array" ref="CE284">IF($I$9=1,CE286,INDEX($DT286:$EK286,,MATCH(CONCATENATE("FY ",RIGHT(CE$3,4)),$DT$3:$EK$3,0)))</f>
        <v>#N/A</v>
      </c>
      <c r="CF284" s="127" t="e" cm="1">
        <f t="array" ref="CF284">IF($I$9=1,CF286,INDEX($DT286:$EK286,,MATCH(CONCATENATE("FY ",RIGHT(CF$3,4)),$DT$3:$EK$3,0)))</f>
        <v>#N/A</v>
      </c>
      <c r="CG284" s="128" t="e" cm="1">
        <f t="array" ref="CG284">IF($I$9=1,CG286,INDEX($DT286:$EK286,,MATCH(CONCATENATE("FY ",RIGHT(CG$3,4)),$DT$3:$EK$3,0)))</f>
        <v>#N/A</v>
      </c>
      <c r="CH284" s="126" t="e" cm="1">
        <f t="array" ref="CH284">IF($I$9=1,CH286,INDEX($DT286:$EK286,,MATCH(CONCATENATE("FY ",RIGHT(CH$3,4)),$DT$3:$EK$3,0)))</f>
        <v>#N/A</v>
      </c>
      <c r="CI284" s="127" t="e" cm="1">
        <f t="array" ref="CI284">IF($I$9=1,CI286,INDEX($DT286:$EK286,,MATCH(CONCATENATE("FY ",RIGHT(CI$3,4)),$DT$3:$EK$3,0)))</f>
        <v>#N/A</v>
      </c>
      <c r="CJ284" s="127" t="e" cm="1">
        <f t="array" ref="CJ284">IF($I$9=1,CJ286,INDEX($DT286:$EK286,,MATCH(CONCATENATE("FY ",RIGHT(CJ$3,4)),$DT$3:$EK$3,0)))</f>
        <v>#N/A</v>
      </c>
      <c r="CK284" s="128" t="e" cm="1">
        <f t="array" ref="CK284">IF($I$9=1,CK286,INDEX($DT286:$EK286,,MATCH(CONCATENATE("FY ",RIGHT(CK$3,4)),$DT$3:$EK$3,0)))</f>
        <v>#N/A</v>
      </c>
      <c r="CL284" s="126" t="e" cm="1">
        <f t="array" ref="CL284">IF($I$9=1,CL286,INDEX($DT286:$EK286,,MATCH(CONCATENATE("FY ",RIGHT(CL$3,4)),$DT$3:$EK$3,0)))</f>
        <v>#N/A</v>
      </c>
      <c r="CM284" s="127" t="e" cm="1">
        <f t="array" ref="CM284">IF($I$9=1,CM286,INDEX($DT286:$EK286,,MATCH(CONCATENATE("FY ",RIGHT(CM$3,4)),$DT$3:$EK$3,0)))</f>
        <v>#N/A</v>
      </c>
      <c r="CN284" s="127" t="e" cm="1">
        <f t="array" ref="CN284">IF($I$9=1,CN286,INDEX($DT286:$EK286,,MATCH(CONCATENATE("FY ",RIGHT(CN$3,4)),$DT$3:$EK$3,0)))</f>
        <v>#N/A</v>
      </c>
      <c r="CO284" s="128" t="e" cm="1">
        <f t="array" ref="CO284">IF($I$9=1,CO286,INDEX($DT286:$EK286,,MATCH(CONCATENATE("FY ",RIGHT(CO$3,4)),$DT$3:$EK$3,0)))</f>
        <v>#N/A</v>
      </c>
      <c r="CP284" s="126" t="e" cm="1">
        <f t="array" ref="CP284">IF($I$9=1,CP286,INDEX($DT286:$EK286,,MATCH(CONCATENATE("FY ",RIGHT(CP$3,4)),$DT$3:$EK$3,0)))</f>
        <v>#N/A</v>
      </c>
      <c r="CQ284" s="127" t="e" cm="1">
        <f t="array" ref="CQ284">IF($I$9=1,CQ286,INDEX($DT286:$EK286,,MATCH(CONCATENATE("FY ",RIGHT(CQ$3,4)),$DT$3:$EK$3,0)))</f>
        <v>#N/A</v>
      </c>
      <c r="CR284" s="127" t="e" cm="1">
        <f t="array" ref="CR284">IF($I$9=1,CR286,INDEX($DT286:$EK286,,MATCH(CONCATENATE("FY ",RIGHT(CR$3,4)),$DT$3:$EK$3,0)))</f>
        <v>#N/A</v>
      </c>
      <c r="CS284" s="128" t="e" cm="1">
        <f t="array" ref="CS284">IF($I$9=1,CS286,INDEX($DT286:$EK286,,MATCH(CONCATENATE("FY ",RIGHT(CS$3,4)),$DT$3:$EK$3,0)))</f>
        <v>#N/A</v>
      </c>
      <c r="CT284" s="126" t="e" cm="1">
        <f t="array" ref="CT284">IF($I$9=1,CT286,INDEX($DT286:$EK286,,MATCH(CONCATENATE("FY ",RIGHT(CT$3,4)),$DT$3:$EK$3,0)))</f>
        <v>#N/A</v>
      </c>
      <c r="CU284" s="127" t="e" cm="1">
        <f t="array" ref="CU284">IF($I$9=1,CU286,INDEX($DT286:$EK286,,MATCH(CONCATENATE("FY ",RIGHT(CU$3,4)),$DT$3:$EK$3,0)))</f>
        <v>#N/A</v>
      </c>
      <c r="CV284" s="127" t="e" cm="1">
        <f t="array" ref="CV284">IF($I$9=1,CV286,INDEX($DT286:$EK286,,MATCH(CONCATENATE("FY ",RIGHT(CV$3,4)),$DT$3:$EK$3,0)))</f>
        <v>#N/A</v>
      </c>
      <c r="CW284" s="128" t="e" cm="1">
        <f t="array" ref="CW284">IF($I$9=1,CW286,INDEX($DT286:$EK286,,MATCH(CONCATENATE("FY ",RIGHT(CW$3,4)),$DT$3:$EK$3,0)))</f>
        <v>#N/A</v>
      </c>
      <c r="CX284" s="126" t="e" cm="1">
        <f t="array" ref="CX284">IF($I$9=1,CX286,INDEX($DT286:$EK286,,MATCH(CONCATENATE("FY ",RIGHT(CX$3,4)),$DT$3:$EK$3,0)))</f>
        <v>#N/A</v>
      </c>
      <c r="CY284" s="127" t="e" cm="1">
        <f t="array" ref="CY284">IF($I$9=1,CY286,INDEX($DT286:$EK286,,MATCH(CONCATENATE("FY ",RIGHT(CY$3,4)),$DT$3:$EK$3,0)))</f>
        <v>#N/A</v>
      </c>
      <c r="CZ284" s="127" t="e" cm="1">
        <f t="array" ref="CZ284">IF($I$9=1,CZ286,INDEX($DT286:$EK286,,MATCH(CONCATENATE("FY ",RIGHT(CZ$3,4)),$DT$3:$EK$3,0)))</f>
        <v>#N/A</v>
      </c>
      <c r="DA284" s="128" t="e" cm="1">
        <f t="array" ref="DA284">IF($I$9=1,DA286,INDEX($DT286:$EK286,,MATCH(CONCATENATE("FY ",RIGHT(DA$3,4)),$DT$3:$EK$3,0)))</f>
        <v>#N/A</v>
      </c>
      <c r="DB284" s="126" t="e" cm="1">
        <f t="array" ref="DB284">IF($I$9=1,DB286,INDEX($DT286:$EK286,,MATCH(CONCATENATE("FY ",RIGHT(DB$3,4)),$DT$3:$EK$3,0)))</f>
        <v>#N/A</v>
      </c>
      <c r="DC284" s="127" t="e" cm="1">
        <f t="array" ref="DC284">IF($I$9=1,DC286,INDEX($DT286:$EK286,,MATCH(CONCATENATE("FY ",RIGHT(DC$3,4)),$DT$3:$EK$3,0)))</f>
        <v>#N/A</v>
      </c>
      <c r="DD284" s="127" t="e" cm="1">
        <f t="array" ref="DD284">IF($I$9=1,DD286,INDEX($DT286:$EK286,,MATCH(CONCATENATE("FY ",RIGHT(DD$3,4)),$DT$3:$EK$3,0)))</f>
        <v>#N/A</v>
      </c>
      <c r="DE284" s="128" t="e" cm="1">
        <f t="array" ref="DE284">IF($I$9=1,DE286,INDEX($DT286:$EK286,,MATCH(CONCATENATE("FY ",RIGHT(DE$3,4)),$DT$3:$EK$3,0)))</f>
        <v>#N/A</v>
      </c>
      <c r="DF284" s="126" t="e" cm="1">
        <f t="array" ref="DF284">IF($I$9=1,DF286,INDEX($DT286:$EK286,,MATCH(CONCATENATE("FY ",RIGHT(DF$3,4)),$DT$3:$EK$3,0)))</f>
        <v>#N/A</v>
      </c>
      <c r="DG284" s="127" t="e" cm="1">
        <f t="array" ref="DG284">IF($I$9=1,DG286,INDEX($DT286:$EK286,,MATCH(CONCATENATE("FY ",RIGHT(DG$3,4)),$DT$3:$EK$3,0)))</f>
        <v>#N/A</v>
      </c>
      <c r="DH284" s="127" t="e" cm="1">
        <f t="array" ref="DH284">IF($I$9=1,DH286,INDEX($DT286:$EK286,,MATCH(CONCATENATE("FY ",RIGHT(DH$3,4)),$DT$3:$EK$3,0)))</f>
        <v>#N/A</v>
      </c>
      <c r="DI284" s="128" t="e" cm="1">
        <f t="array" ref="DI284">IF($I$9=1,DI286,INDEX($DT286:$EK286,,MATCH(CONCATENATE("FY ",RIGHT(DI$3,4)),$DT$3:$EK$3,0)))</f>
        <v>#N/A</v>
      </c>
    </row>
    <row r="285" spans="1:141" outlineLevel="1" x14ac:dyDescent="0.25">
      <c r="A285" s="90"/>
      <c r="B285" s="90"/>
      <c r="C285" s="90"/>
      <c r="D285" s="90"/>
      <c r="F285" s="100"/>
      <c r="I285" s="101"/>
      <c r="J285" s="100"/>
      <c r="M285" s="101"/>
      <c r="N285" s="100"/>
      <c r="Q285" s="101"/>
      <c r="R285" s="100"/>
      <c r="U285" s="101"/>
      <c r="V285" s="100"/>
      <c r="Y285" s="101"/>
      <c r="Z285" s="100"/>
      <c r="AC285" s="101"/>
      <c r="AD285" s="100"/>
      <c r="AG285" s="101"/>
      <c r="AH285" s="100"/>
      <c r="AK285" s="101"/>
      <c r="AL285" s="100"/>
      <c r="AO285" s="101"/>
      <c r="AP285" s="100"/>
      <c r="AS285" s="101"/>
      <c r="AT285" s="100"/>
      <c r="AW285" s="101"/>
      <c r="AX285" s="100"/>
      <c r="BA285" s="101"/>
      <c r="BB285" s="100"/>
      <c r="BE285" s="101"/>
      <c r="BF285" s="100"/>
      <c r="BI285" s="101"/>
      <c r="BJ285" s="100"/>
      <c r="BM285" s="101"/>
      <c r="BN285" s="100"/>
      <c r="BQ285" s="101"/>
      <c r="BR285" s="100"/>
      <c r="BU285" s="101"/>
      <c r="BV285" s="100"/>
      <c r="BY285" s="101"/>
      <c r="BZ285" s="100"/>
      <c r="CC285" s="101"/>
      <c r="CD285" s="100"/>
      <c r="CG285" s="101"/>
      <c r="CH285" s="100"/>
      <c r="CK285" s="101"/>
      <c r="CL285" s="100"/>
      <c r="CO285" s="101"/>
      <c r="CP285" s="100"/>
      <c r="CS285" s="101"/>
      <c r="CT285" s="100"/>
      <c r="CW285" s="101"/>
      <c r="CX285" s="100"/>
      <c r="DA285" s="101"/>
      <c r="DB285" s="100"/>
      <c r="DE285" s="101"/>
      <c r="DF285" s="100"/>
      <c r="DI285" s="101"/>
    </row>
    <row r="286" spans="1:141" outlineLevel="1" x14ac:dyDescent="0.25">
      <c r="A286" s="90"/>
      <c r="B286" s="90"/>
      <c r="C286" s="90"/>
      <c r="D286" s="90"/>
      <c r="E286" t="str">
        <f>CONCATENATE("% PP&amp;E - BoP (annualized) scenario: ",$J$8)</f>
        <v>% PP&amp;E - BoP (annualized) scenario: Default</v>
      </c>
      <c r="F286" s="100"/>
      <c r="I286" s="101"/>
      <c r="J286" s="100"/>
      <c r="M286" s="101"/>
      <c r="N286" s="100"/>
      <c r="Q286" s="101"/>
      <c r="R286" s="100"/>
      <c r="U286" s="101"/>
      <c r="V286" s="100"/>
      <c r="Y286" s="101"/>
      <c r="Z286" s="100"/>
      <c r="AC286" s="101"/>
      <c r="AD286" s="100"/>
      <c r="AG286" s="101"/>
      <c r="AH286" s="100"/>
      <c r="AK286" s="101"/>
      <c r="AL286" s="100"/>
      <c r="AO286" s="101"/>
      <c r="AP286" s="102">
        <f>CHOOSE($I$8,AP287,AP288,AP289,AP290,AP291)</f>
        <v>0</v>
      </c>
      <c r="AQ286" s="103">
        <f t="shared" ref="AQ286:DB286" si="750">CHOOSE($I$8,AQ287,AQ288,AQ289,AQ290,AQ291)</f>
        <v>0</v>
      </c>
      <c r="AR286" s="103">
        <f t="shared" si="750"/>
        <v>0</v>
      </c>
      <c r="AS286" s="104">
        <f t="shared" si="750"/>
        <v>0</v>
      </c>
      <c r="AT286" s="102">
        <f t="shared" si="750"/>
        <v>0</v>
      </c>
      <c r="AU286" s="103">
        <f t="shared" si="750"/>
        <v>0</v>
      </c>
      <c r="AV286" s="103">
        <f t="shared" si="750"/>
        <v>0</v>
      </c>
      <c r="AW286" s="104">
        <f t="shared" si="750"/>
        <v>0</v>
      </c>
      <c r="AX286" s="102">
        <f t="shared" si="750"/>
        <v>0</v>
      </c>
      <c r="AY286" s="103">
        <f t="shared" si="750"/>
        <v>0</v>
      </c>
      <c r="AZ286" s="103">
        <f t="shared" si="750"/>
        <v>0</v>
      </c>
      <c r="BA286" s="104">
        <f t="shared" si="750"/>
        <v>0</v>
      </c>
      <c r="BB286" s="102">
        <f t="shared" si="750"/>
        <v>0</v>
      </c>
      <c r="BC286" s="103">
        <f t="shared" si="750"/>
        <v>0</v>
      </c>
      <c r="BD286" s="103">
        <f t="shared" si="750"/>
        <v>0</v>
      </c>
      <c r="BE286" s="104">
        <f t="shared" si="750"/>
        <v>0</v>
      </c>
      <c r="BF286" s="102">
        <f t="shared" si="750"/>
        <v>0</v>
      </c>
      <c r="BG286" s="103">
        <f t="shared" si="750"/>
        <v>0</v>
      </c>
      <c r="BH286" s="103">
        <f t="shared" si="750"/>
        <v>0</v>
      </c>
      <c r="BI286" s="104">
        <f t="shared" si="750"/>
        <v>0</v>
      </c>
      <c r="BJ286" s="102">
        <f t="shared" si="750"/>
        <v>0</v>
      </c>
      <c r="BK286" s="103">
        <f t="shared" si="750"/>
        <v>0</v>
      </c>
      <c r="BL286" s="103">
        <f t="shared" si="750"/>
        <v>0</v>
      </c>
      <c r="BM286" s="104">
        <f t="shared" si="750"/>
        <v>0</v>
      </c>
      <c r="BN286" s="102">
        <f t="shared" si="750"/>
        <v>0</v>
      </c>
      <c r="BO286" s="103">
        <f t="shared" si="750"/>
        <v>0</v>
      </c>
      <c r="BP286" s="103">
        <f t="shared" si="750"/>
        <v>0</v>
      </c>
      <c r="BQ286" s="104">
        <f t="shared" si="750"/>
        <v>0</v>
      </c>
      <c r="BR286" s="102">
        <f t="shared" si="750"/>
        <v>0</v>
      </c>
      <c r="BS286" s="103">
        <f t="shared" si="750"/>
        <v>0</v>
      </c>
      <c r="BT286" s="103">
        <f t="shared" si="750"/>
        <v>0</v>
      </c>
      <c r="BU286" s="104">
        <f t="shared" si="750"/>
        <v>0</v>
      </c>
      <c r="BV286" s="102">
        <f t="shared" si="750"/>
        <v>0</v>
      </c>
      <c r="BW286" s="103">
        <f t="shared" si="750"/>
        <v>0</v>
      </c>
      <c r="BX286" s="103">
        <f t="shared" si="750"/>
        <v>0</v>
      </c>
      <c r="BY286" s="104">
        <f t="shared" si="750"/>
        <v>0</v>
      </c>
      <c r="BZ286" s="102">
        <f t="shared" si="750"/>
        <v>0</v>
      </c>
      <c r="CA286" s="103">
        <f t="shared" si="750"/>
        <v>0</v>
      </c>
      <c r="CB286" s="103">
        <f t="shared" si="750"/>
        <v>0</v>
      </c>
      <c r="CC286" s="104">
        <f t="shared" si="750"/>
        <v>0</v>
      </c>
      <c r="CD286" s="102">
        <f t="shared" si="750"/>
        <v>0</v>
      </c>
      <c r="CE286" s="103">
        <f t="shared" si="750"/>
        <v>0</v>
      </c>
      <c r="CF286" s="103">
        <f t="shared" si="750"/>
        <v>0</v>
      </c>
      <c r="CG286" s="104">
        <f t="shared" si="750"/>
        <v>0</v>
      </c>
      <c r="CH286" s="102">
        <f t="shared" si="750"/>
        <v>0</v>
      </c>
      <c r="CI286" s="103">
        <f t="shared" si="750"/>
        <v>0</v>
      </c>
      <c r="CJ286" s="103">
        <f t="shared" si="750"/>
        <v>0</v>
      </c>
      <c r="CK286" s="104">
        <f t="shared" si="750"/>
        <v>0</v>
      </c>
      <c r="CL286" s="102">
        <f t="shared" si="750"/>
        <v>0</v>
      </c>
      <c r="CM286" s="103">
        <f t="shared" si="750"/>
        <v>0</v>
      </c>
      <c r="CN286" s="103">
        <f t="shared" si="750"/>
        <v>0</v>
      </c>
      <c r="CO286" s="104">
        <f t="shared" si="750"/>
        <v>0</v>
      </c>
      <c r="CP286" s="102">
        <f t="shared" si="750"/>
        <v>0</v>
      </c>
      <c r="CQ286" s="103">
        <f t="shared" si="750"/>
        <v>0</v>
      </c>
      <c r="CR286" s="103">
        <f t="shared" si="750"/>
        <v>0</v>
      </c>
      <c r="CS286" s="104">
        <f t="shared" si="750"/>
        <v>0</v>
      </c>
      <c r="CT286" s="102">
        <f t="shared" si="750"/>
        <v>0</v>
      </c>
      <c r="CU286" s="103">
        <f t="shared" si="750"/>
        <v>0</v>
      </c>
      <c r="CV286" s="103">
        <f t="shared" si="750"/>
        <v>0</v>
      </c>
      <c r="CW286" s="104">
        <f t="shared" si="750"/>
        <v>0</v>
      </c>
      <c r="CX286" s="102">
        <f t="shared" si="750"/>
        <v>0</v>
      </c>
      <c r="CY286" s="103">
        <f t="shared" si="750"/>
        <v>0</v>
      </c>
      <c r="CZ286" s="103">
        <f t="shared" si="750"/>
        <v>0</v>
      </c>
      <c r="DA286" s="104">
        <f t="shared" si="750"/>
        <v>0</v>
      </c>
      <c r="DB286" s="102">
        <f t="shared" si="750"/>
        <v>0</v>
      </c>
      <c r="DC286" s="103">
        <f t="shared" ref="DC286:DI286" si="751">CHOOSE($I$8,DC287,DC288,DC289,DC290,DC291)</f>
        <v>0</v>
      </c>
      <c r="DD286" s="103">
        <f t="shared" si="751"/>
        <v>0</v>
      </c>
      <c r="DE286" s="104">
        <f t="shared" si="751"/>
        <v>0</v>
      </c>
      <c r="DF286" s="102">
        <f t="shared" si="751"/>
        <v>0</v>
      </c>
      <c r="DG286" s="103">
        <f t="shared" si="751"/>
        <v>0</v>
      </c>
      <c r="DH286" s="103">
        <f t="shared" si="751"/>
        <v>0</v>
      </c>
      <c r="DI286" s="104">
        <f t="shared" si="751"/>
        <v>0</v>
      </c>
      <c r="DT286" s="103" t="e">
        <f t="shared" ref="DT286:EK286" ca="1" si="752">CHOOSE($I$8,DT287,DT288,DT289,DT290,DT291)</f>
        <v>#DIV/0!</v>
      </c>
      <c r="DU286" s="103" t="e">
        <f t="shared" ca="1" si="752"/>
        <v>#DIV/0!</v>
      </c>
      <c r="DV286" s="103" t="e">
        <f t="shared" ca="1" si="752"/>
        <v>#DIV/0!</v>
      </c>
      <c r="DW286" s="103" t="e">
        <f t="shared" ca="1" si="752"/>
        <v>#DIV/0!</v>
      </c>
      <c r="DX286" s="103" t="e">
        <f t="shared" ca="1" si="752"/>
        <v>#DIV/0!</v>
      </c>
      <c r="DY286" s="103" t="e">
        <f t="shared" ca="1" si="752"/>
        <v>#DIV/0!</v>
      </c>
      <c r="DZ286" s="103" t="e">
        <f t="shared" ca="1" si="752"/>
        <v>#DIV/0!</v>
      </c>
      <c r="EA286" s="103" t="e">
        <f t="shared" ca="1" si="752"/>
        <v>#DIV/0!</v>
      </c>
      <c r="EB286" s="103" t="e">
        <f t="shared" ca="1" si="752"/>
        <v>#DIV/0!</v>
      </c>
      <c r="EC286" s="103" t="e">
        <f t="shared" ca="1" si="752"/>
        <v>#DIV/0!</v>
      </c>
      <c r="ED286" s="103" t="e">
        <f t="shared" ca="1" si="752"/>
        <v>#DIV/0!</v>
      </c>
      <c r="EE286" s="103" t="e">
        <f t="shared" ca="1" si="752"/>
        <v>#DIV/0!</v>
      </c>
      <c r="EF286" s="103" t="e">
        <f t="shared" ca="1" si="752"/>
        <v>#DIV/0!</v>
      </c>
      <c r="EG286" s="103" t="e">
        <f t="shared" ca="1" si="752"/>
        <v>#DIV/0!</v>
      </c>
      <c r="EH286" s="103" t="e">
        <f t="shared" ca="1" si="752"/>
        <v>#DIV/0!</v>
      </c>
      <c r="EI286" s="103" t="e">
        <f t="shared" ca="1" si="752"/>
        <v>#DIV/0!</v>
      </c>
      <c r="EJ286" s="103" t="e">
        <f t="shared" ca="1" si="752"/>
        <v>#DIV/0!</v>
      </c>
      <c r="EK286" s="103" t="e">
        <f t="shared" ca="1" si="752"/>
        <v>#DIV/0!</v>
      </c>
    </row>
    <row r="287" spans="1:141" outlineLevel="1" x14ac:dyDescent="0.25">
      <c r="A287" s="90"/>
      <c r="B287" s="90"/>
      <c r="C287" s="90"/>
      <c r="D287" s="90"/>
      <c r="E287" t="str">
        <f>CONCATENATE("- ", $N$6,":")</f>
        <v>- Base:</v>
      </c>
      <c r="F287" s="100"/>
      <c r="I287" s="101"/>
      <c r="J287" s="100"/>
      <c r="M287" s="101"/>
      <c r="N287" s="100"/>
      <c r="Q287" s="101"/>
      <c r="R287" s="100"/>
      <c r="U287" s="101"/>
      <c r="V287" s="100"/>
      <c r="Y287" s="101"/>
      <c r="Z287" s="100"/>
      <c r="AC287" s="101"/>
      <c r="AD287" s="100"/>
      <c r="AG287" s="101"/>
      <c r="AH287" s="100"/>
      <c r="AK287" s="101"/>
      <c r="AL287" s="100"/>
      <c r="AO287" s="101"/>
      <c r="AP287" s="123">
        <v>0</v>
      </c>
      <c r="AQ287" s="124">
        <v>0</v>
      </c>
      <c r="AR287" s="124">
        <v>0</v>
      </c>
      <c r="AS287" s="125">
        <v>0</v>
      </c>
      <c r="AT287" s="123">
        <v>0</v>
      </c>
      <c r="AU287" s="124">
        <v>0</v>
      </c>
      <c r="AV287" s="124">
        <v>0</v>
      </c>
      <c r="AW287" s="125">
        <v>0</v>
      </c>
      <c r="AX287" s="123">
        <v>0</v>
      </c>
      <c r="AY287" s="124">
        <v>0</v>
      </c>
      <c r="AZ287" s="124">
        <v>0</v>
      </c>
      <c r="BA287" s="125">
        <v>0</v>
      </c>
      <c r="BB287" s="123">
        <v>0</v>
      </c>
      <c r="BC287" s="124">
        <v>0</v>
      </c>
      <c r="BD287" s="124">
        <v>0</v>
      </c>
      <c r="BE287" s="125">
        <v>0</v>
      </c>
      <c r="BF287" s="123">
        <v>0</v>
      </c>
      <c r="BG287" s="124">
        <v>0</v>
      </c>
      <c r="BH287" s="124">
        <v>0</v>
      </c>
      <c r="BI287" s="125">
        <v>0</v>
      </c>
      <c r="BJ287" s="123">
        <v>0</v>
      </c>
      <c r="BK287" s="124">
        <v>0</v>
      </c>
      <c r="BL287" s="124">
        <v>0</v>
      </c>
      <c r="BM287" s="125">
        <v>0</v>
      </c>
      <c r="BN287" s="123">
        <v>0</v>
      </c>
      <c r="BO287" s="124">
        <v>0</v>
      </c>
      <c r="BP287" s="124">
        <v>0</v>
      </c>
      <c r="BQ287" s="125">
        <v>0</v>
      </c>
      <c r="BR287" s="123">
        <v>0</v>
      </c>
      <c r="BS287" s="124">
        <v>0</v>
      </c>
      <c r="BT287" s="124">
        <v>0</v>
      </c>
      <c r="BU287" s="125">
        <v>0</v>
      </c>
      <c r="BV287" s="123">
        <v>0</v>
      </c>
      <c r="BW287" s="124">
        <v>0</v>
      </c>
      <c r="BX287" s="124">
        <v>0</v>
      </c>
      <c r="BY287" s="125">
        <v>0</v>
      </c>
      <c r="BZ287" s="123">
        <v>0</v>
      </c>
      <c r="CA287" s="124">
        <v>0</v>
      </c>
      <c r="CB287" s="124">
        <v>0</v>
      </c>
      <c r="CC287" s="125">
        <v>0</v>
      </c>
      <c r="CD287" s="123">
        <v>0</v>
      </c>
      <c r="CE287" s="124">
        <v>0</v>
      </c>
      <c r="CF287" s="124">
        <v>0</v>
      </c>
      <c r="CG287" s="125">
        <v>0</v>
      </c>
      <c r="CH287" s="123">
        <v>0</v>
      </c>
      <c r="CI287" s="124">
        <v>0</v>
      </c>
      <c r="CJ287" s="124">
        <v>0</v>
      </c>
      <c r="CK287" s="125">
        <v>0</v>
      </c>
      <c r="CL287" s="123">
        <v>0</v>
      </c>
      <c r="CM287" s="124">
        <v>0</v>
      </c>
      <c r="CN287" s="124">
        <v>0</v>
      </c>
      <c r="CO287" s="125">
        <v>0</v>
      </c>
      <c r="CP287" s="123">
        <v>0</v>
      </c>
      <c r="CQ287" s="124">
        <v>0</v>
      </c>
      <c r="CR287" s="124">
        <v>0</v>
      </c>
      <c r="CS287" s="125">
        <v>0</v>
      </c>
      <c r="CT287" s="123">
        <v>0</v>
      </c>
      <c r="CU287" s="124">
        <v>0</v>
      </c>
      <c r="CV287" s="124">
        <v>0</v>
      </c>
      <c r="CW287" s="125">
        <v>0</v>
      </c>
      <c r="CX287" s="123">
        <v>0</v>
      </c>
      <c r="CY287" s="124">
        <v>0</v>
      </c>
      <c r="CZ287" s="124">
        <v>0</v>
      </c>
      <c r="DA287" s="125">
        <v>0</v>
      </c>
      <c r="DB287" s="123">
        <v>0</v>
      </c>
      <c r="DC287" s="124">
        <v>0</v>
      </c>
      <c r="DD287" s="124">
        <v>0</v>
      </c>
      <c r="DE287" s="125">
        <v>0</v>
      </c>
      <c r="DF287" s="123">
        <v>0</v>
      </c>
      <c r="DG287" s="124">
        <v>0</v>
      </c>
      <c r="DH287" s="124">
        <v>0</v>
      </c>
      <c r="DI287" s="125">
        <v>0</v>
      </c>
      <c r="DT287" s="124">
        <v>0</v>
      </c>
      <c r="DU287" s="124">
        <v>0</v>
      </c>
      <c r="DV287" s="124">
        <v>0</v>
      </c>
      <c r="DW287" s="124">
        <v>0</v>
      </c>
      <c r="DX287" s="124">
        <v>0</v>
      </c>
      <c r="DY287" s="124">
        <v>0</v>
      </c>
      <c r="DZ287" s="124">
        <v>0</v>
      </c>
      <c r="EA287" s="124">
        <v>0</v>
      </c>
      <c r="EB287" s="124">
        <v>0</v>
      </c>
      <c r="EC287" s="124">
        <v>0</v>
      </c>
      <c r="ED287" s="124">
        <v>0</v>
      </c>
      <c r="EE287" s="124">
        <v>0</v>
      </c>
      <c r="EF287" s="124">
        <v>0</v>
      </c>
      <c r="EG287" s="124">
        <v>0</v>
      </c>
      <c r="EH287" s="124">
        <v>0</v>
      </c>
      <c r="EI287" s="124">
        <v>0</v>
      </c>
      <c r="EJ287" s="124">
        <v>0</v>
      </c>
      <c r="EK287" s="124">
        <v>0</v>
      </c>
    </row>
    <row r="288" spans="1:141" outlineLevel="1" x14ac:dyDescent="0.25">
      <c r="A288" s="90"/>
      <c r="B288" s="90"/>
      <c r="C288" s="90"/>
      <c r="D288" s="90"/>
      <c r="E288" t="str">
        <f>CONCATENATE("- ", $N$7,":")</f>
        <v>- Upside:</v>
      </c>
      <c r="F288" s="100"/>
      <c r="I288" s="101"/>
      <c r="J288" s="100"/>
      <c r="M288" s="101"/>
      <c r="N288" s="100"/>
      <c r="Q288" s="101"/>
      <c r="R288" s="100"/>
      <c r="U288" s="101"/>
      <c r="V288" s="100"/>
      <c r="Y288" s="101"/>
      <c r="Z288" s="100"/>
      <c r="AC288" s="101"/>
      <c r="AD288" s="100"/>
      <c r="AG288" s="101"/>
      <c r="AH288" s="100"/>
      <c r="AK288" s="101"/>
      <c r="AL288" s="100"/>
      <c r="AO288" s="101"/>
      <c r="AP288" s="123">
        <v>0</v>
      </c>
      <c r="AQ288" s="124">
        <v>0</v>
      </c>
      <c r="AR288" s="124">
        <v>0</v>
      </c>
      <c r="AS288" s="125">
        <v>0</v>
      </c>
      <c r="AT288" s="123">
        <v>0</v>
      </c>
      <c r="AU288" s="124">
        <v>0</v>
      </c>
      <c r="AV288" s="124">
        <v>0</v>
      </c>
      <c r="AW288" s="125">
        <v>0</v>
      </c>
      <c r="AX288" s="123">
        <v>0</v>
      </c>
      <c r="AY288" s="124">
        <v>0</v>
      </c>
      <c r="AZ288" s="124">
        <v>0</v>
      </c>
      <c r="BA288" s="125">
        <v>0</v>
      </c>
      <c r="BB288" s="123">
        <v>0</v>
      </c>
      <c r="BC288" s="124">
        <v>0</v>
      </c>
      <c r="BD288" s="124">
        <v>0</v>
      </c>
      <c r="BE288" s="125">
        <v>0</v>
      </c>
      <c r="BF288" s="123">
        <v>0</v>
      </c>
      <c r="BG288" s="124">
        <v>0</v>
      </c>
      <c r="BH288" s="124">
        <v>0</v>
      </c>
      <c r="BI288" s="125">
        <v>0</v>
      </c>
      <c r="BJ288" s="123">
        <v>0</v>
      </c>
      <c r="BK288" s="124">
        <v>0</v>
      </c>
      <c r="BL288" s="124">
        <v>0</v>
      </c>
      <c r="BM288" s="125">
        <v>0</v>
      </c>
      <c r="BN288" s="123">
        <v>0</v>
      </c>
      <c r="BO288" s="124">
        <v>0</v>
      </c>
      <c r="BP288" s="124">
        <v>0</v>
      </c>
      <c r="BQ288" s="125">
        <v>0</v>
      </c>
      <c r="BR288" s="123">
        <v>0</v>
      </c>
      <c r="BS288" s="124">
        <v>0</v>
      </c>
      <c r="BT288" s="124">
        <v>0</v>
      </c>
      <c r="BU288" s="125">
        <v>0</v>
      </c>
      <c r="BV288" s="123">
        <v>0</v>
      </c>
      <c r="BW288" s="124">
        <v>0</v>
      </c>
      <c r="BX288" s="124">
        <v>0</v>
      </c>
      <c r="BY288" s="125">
        <v>0</v>
      </c>
      <c r="BZ288" s="123">
        <v>0</v>
      </c>
      <c r="CA288" s="124">
        <v>0</v>
      </c>
      <c r="CB288" s="124">
        <v>0</v>
      </c>
      <c r="CC288" s="125">
        <v>0</v>
      </c>
      <c r="CD288" s="123">
        <v>0</v>
      </c>
      <c r="CE288" s="124">
        <v>0</v>
      </c>
      <c r="CF288" s="124">
        <v>0</v>
      </c>
      <c r="CG288" s="125">
        <v>0</v>
      </c>
      <c r="CH288" s="123">
        <v>0</v>
      </c>
      <c r="CI288" s="124">
        <v>0</v>
      </c>
      <c r="CJ288" s="124">
        <v>0</v>
      </c>
      <c r="CK288" s="125">
        <v>0</v>
      </c>
      <c r="CL288" s="123">
        <v>0</v>
      </c>
      <c r="CM288" s="124">
        <v>0</v>
      </c>
      <c r="CN288" s="124">
        <v>0</v>
      </c>
      <c r="CO288" s="125">
        <v>0</v>
      </c>
      <c r="CP288" s="123">
        <v>0</v>
      </c>
      <c r="CQ288" s="124">
        <v>0</v>
      </c>
      <c r="CR288" s="124">
        <v>0</v>
      </c>
      <c r="CS288" s="125">
        <v>0</v>
      </c>
      <c r="CT288" s="123">
        <v>0</v>
      </c>
      <c r="CU288" s="124">
        <v>0</v>
      </c>
      <c r="CV288" s="124">
        <v>0</v>
      </c>
      <c r="CW288" s="125">
        <v>0</v>
      </c>
      <c r="CX288" s="123">
        <v>0</v>
      </c>
      <c r="CY288" s="124">
        <v>0</v>
      </c>
      <c r="CZ288" s="124">
        <v>0</v>
      </c>
      <c r="DA288" s="125">
        <v>0</v>
      </c>
      <c r="DB288" s="123">
        <v>0</v>
      </c>
      <c r="DC288" s="124">
        <v>0</v>
      </c>
      <c r="DD288" s="124">
        <v>0</v>
      </c>
      <c r="DE288" s="125">
        <v>0</v>
      </c>
      <c r="DF288" s="123">
        <v>0</v>
      </c>
      <c r="DG288" s="124">
        <v>0</v>
      </c>
      <c r="DH288" s="124">
        <v>0</v>
      </c>
      <c r="DI288" s="125">
        <v>0</v>
      </c>
      <c r="DT288" s="124">
        <v>0</v>
      </c>
      <c r="DU288" s="124">
        <v>0</v>
      </c>
      <c r="DV288" s="124">
        <v>0</v>
      </c>
      <c r="DW288" s="124">
        <v>0</v>
      </c>
      <c r="DX288" s="124">
        <v>0</v>
      </c>
      <c r="DY288" s="124">
        <v>0</v>
      </c>
      <c r="DZ288" s="124">
        <v>0</v>
      </c>
      <c r="EA288" s="124">
        <v>0</v>
      </c>
      <c r="EB288" s="124">
        <v>0</v>
      </c>
      <c r="EC288" s="124">
        <v>0</v>
      </c>
      <c r="ED288" s="124">
        <v>0</v>
      </c>
      <c r="EE288" s="124">
        <v>0</v>
      </c>
      <c r="EF288" s="124">
        <v>0</v>
      </c>
      <c r="EG288" s="124">
        <v>0</v>
      </c>
      <c r="EH288" s="124">
        <v>0</v>
      </c>
      <c r="EI288" s="124">
        <v>0</v>
      </c>
      <c r="EJ288" s="124">
        <v>0</v>
      </c>
      <c r="EK288" s="124">
        <v>0</v>
      </c>
    </row>
    <row r="289" spans="1:141" outlineLevel="1" x14ac:dyDescent="0.25">
      <c r="A289" s="90"/>
      <c r="B289" s="90"/>
      <c r="C289" s="90"/>
      <c r="D289" s="90"/>
      <c r="E289" t="str">
        <f>CONCATENATE("- ", $N$8,":")</f>
        <v>- Downside:</v>
      </c>
      <c r="F289" s="100"/>
      <c r="I289" s="101"/>
      <c r="J289" s="100"/>
      <c r="M289" s="101"/>
      <c r="N289" s="100"/>
      <c r="Q289" s="101"/>
      <c r="R289" s="100"/>
      <c r="U289" s="101"/>
      <c r="V289" s="100"/>
      <c r="Y289" s="101"/>
      <c r="Z289" s="100"/>
      <c r="AC289" s="101"/>
      <c r="AD289" s="100"/>
      <c r="AG289" s="101"/>
      <c r="AH289" s="100"/>
      <c r="AK289" s="101"/>
      <c r="AL289" s="100"/>
      <c r="AO289" s="101"/>
      <c r="AP289" s="123">
        <v>0</v>
      </c>
      <c r="AQ289" s="124">
        <v>0</v>
      </c>
      <c r="AR289" s="124">
        <v>0</v>
      </c>
      <c r="AS289" s="125">
        <v>0</v>
      </c>
      <c r="AT289" s="123">
        <v>0</v>
      </c>
      <c r="AU289" s="124">
        <v>0</v>
      </c>
      <c r="AV289" s="124">
        <v>0</v>
      </c>
      <c r="AW289" s="125">
        <v>0</v>
      </c>
      <c r="AX289" s="123">
        <v>0</v>
      </c>
      <c r="AY289" s="124">
        <v>0</v>
      </c>
      <c r="AZ289" s="124">
        <v>0</v>
      </c>
      <c r="BA289" s="125">
        <v>0</v>
      </c>
      <c r="BB289" s="123">
        <v>0</v>
      </c>
      <c r="BC289" s="124">
        <v>0</v>
      </c>
      <c r="BD289" s="124">
        <v>0</v>
      </c>
      <c r="BE289" s="125">
        <v>0</v>
      </c>
      <c r="BF289" s="123">
        <v>0</v>
      </c>
      <c r="BG289" s="124">
        <v>0</v>
      </c>
      <c r="BH289" s="124">
        <v>0</v>
      </c>
      <c r="BI289" s="125">
        <v>0</v>
      </c>
      <c r="BJ289" s="123">
        <v>0</v>
      </c>
      <c r="BK289" s="124">
        <v>0</v>
      </c>
      <c r="BL289" s="124">
        <v>0</v>
      </c>
      <c r="BM289" s="125">
        <v>0</v>
      </c>
      <c r="BN289" s="123">
        <v>0</v>
      </c>
      <c r="BO289" s="124">
        <v>0</v>
      </c>
      <c r="BP289" s="124">
        <v>0</v>
      </c>
      <c r="BQ289" s="125">
        <v>0</v>
      </c>
      <c r="BR289" s="123">
        <v>0</v>
      </c>
      <c r="BS289" s="124">
        <v>0</v>
      </c>
      <c r="BT289" s="124">
        <v>0</v>
      </c>
      <c r="BU289" s="125">
        <v>0</v>
      </c>
      <c r="BV289" s="123">
        <v>0</v>
      </c>
      <c r="BW289" s="124">
        <v>0</v>
      </c>
      <c r="BX289" s="124">
        <v>0</v>
      </c>
      <c r="BY289" s="125">
        <v>0</v>
      </c>
      <c r="BZ289" s="123">
        <v>0</v>
      </c>
      <c r="CA289" s="124">
        <v>0</v>
      </c>
      <c r="CB289" s="124">
        <v>0</v>
      </c>
      <c r="CC289" s="125">
        <v>0</v>
      </c>
      <c r="CD289" s="123">
        <v>0</v>
      </c>
      <c r="CE289" s="124">
        <v>0</v>
      </c>
      <c r="CF289" s="124">
        <v>0</v>
      </c>
      <c r="CG289" s="125">
        <v>0</v>
      </c>
      <c r="CH289" s="123">
        <v>0</v>
      </c>
      <c r="CI289" s="124">
        <v>0</v>
      </c>
      <c r="CJ289" s="124">
        <v>0</v>
      </c>
      <c r="CK289" s="125">
        <v>0</v>
      </c>
      <c r="CL289" s="123">
        <v>0</v>
      </c>
      <c r="CM289" s="124">
        <v>0</v>
      </c>
      <c r="CN289" s="124">
        <v>0</v>
      </c>
      <c r="CO289" s="125">
        <v>0</v>
      </c>
      <c r="CP289" s="123">
        <v>0</v>
      </c>
      <c r="CQ289" s="124">
        <v>0</v>
      </c>
      <c r="CR289" s="124">
        <v>0</v>
      </c>
      <c r="CS289" s="125">
        <v>0</v>
      </c>
      <c r="CT289" s="123">
        <v>0</v>
      </c>
      <c r="CU289" s="124">
        <v>0</v>
      </c>
      <c r="CV289" s="124">
        <v>0</v>
      </c>
      <c r="CW289" s="125">
        <v>0</v>
      </c>
      <c r="CX289" s="123">
        <v>0</v>
      </c>
      <c r="CY289" s="124">
        <v>0</v>
      </c>
      <c r="CZ289" s="124">
        <v>0</v>
      </c>
      <c r="DA289" s="125">
        <v>0</v>
      </c>
      <c r="DB289" s="123">
        <v>0</v>
      </c>
      <c r="DC289" s="124">
        <v>0</v>
      </c>
      <c r="DD289" s="124">
        <v>0</v>
      </c>
      <c r="DE289" s="125">
        <v>0</v>
      </c>
      <c r="DF289" s="123">
        <v>0</v>
      </c>
      <c r="DG289" s="124">
        <v>0</v>
      </c>
      <c r="DH289" s="124">
        <v>0</v>
      </c>
      <c r="DI289" s="125">
        <v>0</v>
      </c>
      <c r="DT289" s="124">
        <v>0</v>
      </c>
      <c r="DU289" s="124">
        <v>0</v>
      </c>
      <c r="DV289" s="124">
        <v>0</v>
      </c>
      <c r="DW289" s="124">
        <v>0</v>
      </c>
      <c r="DX289" s="124">
        <v>0</v>
      </c>
      <c r="DY289" s="124">
        <v>0</v>
      </c>
      <c r="DZ289" s="124">
        <v>0</v>
      </c>
      <c r="EA289" s="124">
        <v>0</v>
      </c>
      <c r="EB289" s="124">
        <v>0</v>
      </c>
      <c r="EC289" s="124">
        <v>0</v>
      </c>
      <c r="ED289" s="124">
        <v>0</v>
      </c>
      <c r="EE289" s="124">
        <v>0</v>
      </c>
      <c r="EF289" s="124">
        <v>0</v>
      </c>
      <c r="EG289" s="124">
        <v>0</v>
      </c>
      <c r="EH289" s="124">
        <v>0</v>
      </c>
      <c r="EI289" s="124">
        <v>0</v>
      </c>
      <c r="EJ289" s="124">
        <v>0</v>
      </c>
      <c r="EK289" s="124">
        <v>0</v>
      </c>
    </row>
    <row r="290" spans="1:141" outlineLevel="1" x14ac:dyDescent="0.25">
      <c r="A290" s="90"/>
      <c r="B290" s="90"/>
      <c r="C290" s="90"/>
      <c r="D290" s="90"/>
      <c r="E290" t="str">
        <f>CONCATENATE("- ", $N$9,":")</f>
        <v>- Management:</v>
      </c>
      <c r="F290" s="100"/>
      <c r="I290" s="101"/>
      <c r="J290" s="100"/>
      <c r="M290" s="101"/>
      <c r="N290" s="100"/>
      <c r="Q290" s="101"/>
      <c r="R290" s="100"/>
      <c r="U290" s="101"/>
      <c r="V290" s="100"/>
      <c r="Y290" s="101"/>
      <c r="Z290" s="100"/>
      <c r="AC290" s="101"/>
      <c r="AD290" s="100"/>
      <c r="AG290" s="101"/>
      <c r="AH290" s="100"/>
      <c r="AK290" s="101"/>
      <c r="AL290" s="100"/>
      <c r="AO290" s="101"/>
      <c r="AP290" s="123">
        <v>0</v>
      </c>
      <c r="AQ290" s="124">
        <v>0</v>
      </c>
      <c r="AR290" s="124">
        <v>0</v>
      </c>
      <c r="AS290" s="125">
        <v>0</v>
      </c>
      <c r="AT290" s="123">
        <v>0</v>
      </c>
      <c r="AU290" s="124">
        <v>0</v>
      </c>
      <c r="AV290" s="124">
        <v>0</v>
      </c>
      <c r="AW290" s="125">
        <v>0</v>
      </c>
      <c r="AX290" s="123">
        <v>0</v>
      </c>
      <c r="AY290" s="124">
        <v>0</v>
      </c>
      <c r="AZ290" s="124">
        <v>0</v>
      </c>
      <c r="BA290" s="125">
        <v>0</v>
      </c>
      <c r="BB290" s="123">
        <v>0</v>
      </c>
      <c r="BC290" s="124">
        <v>0</v>
      </c>
      <c r="BD290" s="124">
        <v>0</v>
      </c>
      <c r="BE290" s="125">
        <v>0</v>
      </c>
      <c r="BF290" s="123">
        <v>0</v>
      </c>
      <c r="BG290" s="124">
        <v>0</v>
      </c>
      <c r="BH290" s="124">
        <v>0</v>
      </c>
      <c r="BI290" s="125">
        <v>0</v>
      </c>
      <c r="BJ290" s="123">
        <v>0</v>
      </c>
      <c r="BK290" s="124">
        <v>0</v>
      </c>
      <c r="BL290" s="124">
        <v>0</v>
      </c>
      <c r="BM290" s="125">
        <v>0</v>
      </c>
      <c r="BN290" s="123">
        <v>0</v>
      </c>
      <c r="BO290" s="124">
        <v>0</v>
      </c>
      <c r="BP290" s="124">
        <v>0</v>
      </c>
      <c r="BQ290" s="125">
        <v>0</v>
      </c>
      <c r="BR290" s="123">
        <v>0</v>
      </c>
      <c r="BS290" s="124">
        <v>0</v>
      </c>
      <c r="BT290" s="124">
        <v>0</v>
      </c>
      <c r="BU290" s="125">
        <v>0</v>
      </c>
      <c r="BV290" s="123">
        <v>0</v>
      </c>
      <c r="BW290" s="124">
        <v>0</v>
      </c>
      <c r="BX290" s="124">
        <v>0</v>
      </c>
      <c r="BY290" s="125">
        <v>0</v>
      </c>
      <c r="BZ290" s="123">
        <v>0</v>
      </c>
      <c r="CA290" s="124">
        <v>0</v>
      </c>
      <c r="CB290" s="124">
        <v>0</v>
      </c>
      <c r="CC290" s="125">
        <v>0</v>
      </c>
      <c r="CD290" s="123">
        <v>0</v>
      </c>
      <c r="CE290" s="124">
        <v>0</v>
      </c>
      <c r="CF290" s="124">
        <v>0</v>
      </c>
      <c r="CG290" s="125">
        <v>0</v>
      </c>
      <c r="CH290" s="123">
        <v>0</v>
      </c>
      <c r="CI290" s="124">
        <v>0</v>
      </c>
      <c r="CJ290" s="124">
        <v>0</v>
      </c>
      <c r="CK290" s="125">
        <v>0</v>
      </c>
      <c r="CL290" s="123">
        <v>0</v>
      </c>
      <c r="CM290" s="124">
        <v>0</v>
      </c>
      <c r="CN290" s="124">
        <v>0</v>
      </c>
      <c r="CO290" s="125">
        <v>0</v>
      </c>
      <c r="CP290" s="123">
        <v>0</v>
      </c>
      <c r="CQ290" s="124">
        <v>0</v>
      </c>
      <c r="CR290" s="124">
        <v>0</v>
      </c>
      <c r="CS290" s="125">
        <v>0</v>
      </c>
      <c r="CT290" s="123">
        <v>0</v>
      </c>
      <c r="CU290" s="124">
        <v>0</v>
      </c>
      <c r="CV290" s="124">
        <v>0</v>
      </c>
      <c r="CW290" s="125">
        <v>0</v>
      </c>
      <c r="CX290" s="123">
        <v>0</v>
      </c>
      <c r="CY290" s="124">
        <v>0</v>
      </c>
      <c r="CZ290" s="124">
        <v>0</v>
      </c>
      <c r="DA290" s="125">
        <v>0</v>
      </c>
      <c r="DB290" s="123">
        <v>0</v>
      </c>
      <c r="DC290" s="124">
        <v>0</v>
      </c>
      <c r="DD290" s="124">
        <v>0</v>
      </c>
      <c r="DE290" s="125">
        <v>0</v>
      </c>
      <c r="DF290" s="123">
        <v>0</v>
      </c>
      <c r="DG290" s="124">
        <v>0</v>
      </c>
      <c r="DH290" s="124">
        <v>0</v>
      </c>
      <c r="DI290" s="125">
        <v>0</v>
      </c>
      <c r="DT290" s="124">
        <v>0</v>
      </c>
      <c r="DU290" s="124">
        <v>0</v>
      </c>
      <c r="DV290" s="124">
        <v>0</v>
      </c>
      <c r="DW290" s="124">
        <v>0</v>
      </c>
      <c r="DX290" s="124">
        <v>0</v>
      </c>
      <c r="DY290" s="124">
        <v>0</v>
      </c>
      <c r="DZ290" s="124">
        <v>0</v>
      </c>
      <c r="EA290" s="124">
        <v>0</v>
      </c>
      <c r="EB290" s="124">
        <v>0</v>
      </c>
      <c r="EC290" s="124">
        <v>0</v>
      </c>
      <c r="ED290" s="124">
        <v>0</v>
      </c>
      <c r="EE290" s="124">
        <v>0</v>
      </c>
      <c r="EF290" s="124">
        <v>0</v>
      </c>
      <c r="EG290" s="124">
        <v>0</v>
      </c>
      <c r="EH290" s="124">
        <v>0</v>
      </c>
      <c r="EI290" s="124">
        <v>0</v>
      </c>
      <c r="EJ290" s="124">
        <v>0</v>
      </c>
      <c r="EK290" s="124">
        <v>0</v>
      </c>
    </row>
    <row r="291" spans="1:141" outlineLevel="1" x14ac:dyDescent="0.25">
      <c r="A291" s="90"/>
      <c r="B291" s="90"/>
      <c r="C291" s="90"/>
      <c r="D291" s="90"/>
      <c r="E291" t="str">
        <f>CONCATENATE("- ", $N$10,":")</f>
        <v>- Default:</v>
      </c>
      <c r="F291" s="100"/>
      <c r="I291" s="101"/>
      <c r="J291" s="100"/>
      <c r="M291" s="101"/>
      <c r="N291" s="100"/>
      <c r="Q291" s="101"/>
      <c r="R291" s="100"/>
      <c r="U291" s="101"/>
      <c r="V291" s="100"/>
      <c r="Y291" s="101"/>
      <c r="Z291" s="100"/>
      <c r="AC291" s="101"/>
      <c r="AD291" s="100"/>
      <c r="AG291" s="101"/>
      <c r="AH291" s="100"/>
      <c r="AK291" s="101"/>
      <c r="AL291" s="100"/>
      <c r="AO291" s="101"/>
      <c r="AP291" s="123">
        <v>0</v>
      </c>
      <c r="AQ291" s="124">
        <v>0</v>
      </c>
      <c r="AR291" s="124">
        <v>0</v>
      </c>
      <c r="AS291" s="125">
        <v>0</v>
      </c>
      <c r="AT291" s="123">
        <v>0</v>
      </c>
      <c r="AU291" s="124">
        <v>0</v>
      </c>
      <c r="AV291" s="124">
        <v>0</v>
      </c>
      <c r="AW291" s="125">
        <v>0</v>
      </c>
      <c r="AX291" s="123">
        <v>0</v>
      </c>
      <c r="AY291" s="124">
        <v>0</v>
      </c>
      <c r="AZ291" s="124">
        <v>0</v>
      </c>
      <c r="BA291" s="125">
        <v>0</v>
      </c>
      <c r="BB291" s="123">
        <v>0</v>
      </c>
      <c r="BC291" s="124">
        <v>0</v>
      </c>
      <c r="BD291" s="124">
        <v>0</v>
      </c>
      <c r="BE291" s="125">
        <v>0</v>
      </c>
      <c r="BF291" s="123">
        <v>0</v>
      </c>
      <c r="BG291" s="124">
        <v>0</v>
      </c>
      <c r="BH291" s="124">
        <v>0</v>
      </c>
      <c r="BI291" s="125">
        <v>0</v>
      </c>
      <c r="BJ291" s="123">
        <v>0</v>
      </c>
      <c r="BK291" s="124">
        <v>0</v>
      </c>
      <c r="BL291" s="124">
        <v>0</v>
      </c>
      <c r="BM291" s="125">
        <v>0</v>
      </c>
      <c r="BN291" s="123">
        <v>0</v>
      </c>
      <c r="BO291" s="124">
        <v>0</v>
      </c>
      <c r="BP291" s="124">
        <v>0</v>
      </c>
      <c r="BQ291" s="125">
        <v>0</v>
      </c>
      <c r="BR291" s="123">
        <v>0</v>
      </c>
      <c r="BS291" s="124">
        <v>0</v>
      </c>
      <c r="BT291" s="124">
        <v>0</v>
      </c>
      <c r="BU291" s="125">
        <v>0</v>
      </c>
      <c r="BV291" s="123">
        <v>0</v>
      </c>
      <c r="BW291" s="124">
        <v>0</v>
      </c>
      <c r="BX291" s="124">
        <v>0</v>
      </c>
      <c r="BY291" s="125">
        <v>0</v>
      </c>
      <c r="BZ291" s="123">
        <v>0</v>
      </c>
      <c r="CA291" s="124">
        <v>0</v>
      </c>
      <c r="CB291" s="124">
        <v>0</v>
      </c>
      <c r="CC291" s="125">
        <v>0</v>
      </c>
      <c r="CD291" s="123">
        <v>0</v>
      </c>
      <c r="CE291" s="124">
        <v>0</v>
      </c>
      <c r="CF291" s="124">
        <v>0</v>
      </c>
      <c r="CG291" s="125">
        <v>0</v>
      </c>
      <c r="CH291" s="123">
        <v>0</v>
      </c>
      <c r="CI291" s="124">
        <v>0</v>
      </c>
      <c r="CJ291" s="124">
        <v>0</v>
      </c>
      <c r="CK291" s="125">
        <v>0</v>
      </c>
      <c r="CL291" s="123">
        <v>0</v>
      </c>
      <c r="CM291" s="124">
        <v>0</v>
      </c>
      <c r="CN291" s="124">
        <v>0</v>
      </c>
      <c r="CO291" s="125">
        <v>0</v>
      </c>
      <c r="CP291" s="123">
        <v>0</v>
      </c>
      <c r="CQ291" s="124">
        <v>0</v>
      </c>
      <c r="CR291" s="124">
        <v>0</v>
      </c>
      <c r="CS291" s="125">
        <v>0</v>
      </c>
      <c r="CT291" s="123">
        <v>0</v>
      </c>
      <c r="CU291" s="124">
        <v>0</v>
      </c>
      <c r="CV291" s="124">
        <v>0</v>
      </c>
      <c r="CW291" s="125">
        <v>0</v>
      </c>
      <c r="CX291" s="123">
        <v>0</v>
      </c>
      <c r="CY291" s="124">
        <v>0</v>
      </c>
      <c r="CZ291" s="124">
        <v>0</v>
      </c>
      <c r="DA291" s="125">
        <v>0</v>
      </c>
      <c r="DB291" s="123">
        <v>0</v>
      </c>
      <c r="DC291" s="124">
        <v>0</v>
      </c>
      <c r="DD291" s="124">
        <v>0</v>
      </c>
      <c r="DE291" s="125">
        <v>0</v>
      </c>
      <c r="DF291" s="123">
        <v>0</v>
      </c>
      <c r="DG291" s="124">
        <v>0</v>
      </c>
      <c r="DH291" s="124">
        <v>0</v>
      </c>
      <c r="DI291" s="125">
        <v>0</v>
      </c>
      <c r="DT291" s="124" t="e">
        <f ca="1">IF(DT$4="A",AVERAGE(DR277:DT277),AVERAGE(DQ277:DS277))</f>
        <v>#DIV/0!</v>
      </c>
      <c r="DU291" s="124" t="e">
        <f ca="1">IF(DU$4="A",AVERAGE(DS277:DU277),DT291)</f>
        <v>#DIV/0!</v>
      </c>
      <c r="DV291" s="124" t="e">
        <f t="shared" ref="DV291" ca="1" si="753">DU291</f>
        <v>#DIV/0!</v>
      </c>
      <c r="DW291" s="124" t="e">
        <f t="shared" ref="DW291" ca="1" si="754">DV291</f>
        <v>#DIV/0!</v>
      </c>
      <c r="DX291" s="124" t="e">
        <f t="shared" ref="DX291" ca="1" si="755">DW291</f>
        <v>#DIV/0!</v>
      </c>
      <c r="DY291" s="124" t="e">
        <f t="shared" ref="DY291" ca="1" si="756">DX291</f>
        <v>#DIV/0!</v>
      </c>
      <c r="DZ291" s="124" t="e">
        <f t="shared" ref="DZ291" ca="1" si="757">DY291</f>
        <v>#DIV/0!</v>
      </c>
      <c r="EA291" s="124" t="e">
        <f t="shared" ref="EA291" ca="1" si="758">DZ291</f>
        <v>#DIV/0!</v>
      </c>
      <c r="EB291" s="124" t="e">
        <f t="shared" ref="EB291" ca="1" si="759">EA291</f>
        <v>#DIV/0!</v>
      </c>
      <c r="EC291" s="124" t="e">
        <f t="shared" ref="EC291" ca="1" si="760">EB291</f>
        <v>#DIV/0!</v>
      </c>
      <c r="ED291" s="124" t="e">
        <f t="shared" ref="ED291" ca="1" si="761">EC291</f>
        <v>#DIV/0!</v>
      </c>
      <c r="EE291" s="124" t="e">
        <f t="shared" ref="EE291" ca="1" si="762">ED291</f>
        <v>#DIV/0!</v>
      </c>
      <c r="EF291" s="124" t="e">
        <f t="shared" ref="EF291" ca="1" si="763">EE291</f>
        <v>#DIV/0!</v>
      </c>
      <c r="EG291" s="124" t="e">
        <f t="shared" ref="EG291" ca="1" si="764">EF291</f>
        <v>#DIV/0!</v>
      </c>
      <c r="EH291" s="124" t="e">
        <f t="shared" ref="EH291" ca="1" si="765">EG291</f>
        <v>#DIV/0!</v>
      </c>
      <c r="EI291" s="124" t="e">
        <f t="shared" ref="EI291" ca="1" si="766">EH291</f>
        <v>#DIV/0!</v>
      </c>
      <c r="EJ291" s="124" t="e">
        <f t="shared" ref="EJ291" ca="1" si="767">EI291</f>
        <v>#DIV/0!</v>
      </c>
      <c r="EK291" s="124" t="e">
        <f t="shared" ref="EK291" ca="1" si="768">EJ291</f>
        <v>#DIV/0!</v>
      </c>
    </row>
    <row r="292" spans="1:141" outlineLevel="1" x14ac:dyDescent="0.25">
      <c r="A292" s="129"/>
      <c r="B292" s="129"/>
      <c r="C292" s="129"/>
      <c r="D292" s="129"/>
      <c r="E292" s="122"/>
      <c r="F292" s="130"/>
      <c r="G292" s="122"/>
      <c r="H292" s="122"/>
      <c r="I292" s="122"/>
      <c r="J292" s="130"/>
      <c r="K292" s="122"/>
      <c r="L292" s="122"/>
      <c r="M292" s="122"/>
      <c r="N292" s="130"/>
      <c r="O292" s="122"/>
      <c r="P292" s="122"/>
      <c r="Q292" s="122"/>
      <c r="R292" s="130"/>
      <c r="S292" s="122"/>
      <c r="T292" s="122"/>
      <c r="U292" s="122"/>
      <c r="V292" s="130"/>
      <c r="W292" s="122"/>
      <c r="X292" s="122"/>
      <c r="Y292" s="122"/>
      <c r="Z292" s="130"/>
      <c r="AA292" s="122"/>
      <c r="AB292" s="122"/>
      <c r="AC292" s="122"/>
      <c r="AD292" s="130"/>
      <c r="AE292" s="122"/>
      <c r="AF292" s="122"/>
      <c r="AG292" s="122"/>
      <c r="AH292" s="130"/>
      <c r="AI292" s="122"/>
      <c r="AJ292" s="122"/>
      <c r="AK292" s="122"/>
      <c r="AL292" s="130"/>
      <c r="AM292" s="122"/>
      <c r="AN292" s="122"/>
      <c r="AO292" s="122"/>
      <c r="AP292" s="130"/>
      <c r="AQ292" s="122"/>
      <c r="AR292" s="122"/>
      <c r="AS292" s="122"/>
      <c r="AT292" s="130"/>
      <c r="AU292" s="122"/>
      <c r="AV292" s="122"/>
      <c r="AW292" s="122"/>
      <c r="AX292" s="130"/>
      <c r="AY292" s="122"/>
      <c r="AZ292" s="122"/>
      <c r="BA292" s="122"/>
      <c r="BB292" s="130"/>
      <c r="BC292" s="122"/>
      <c r="BD292" s="122"/>
      <c r="BE292" s="122"/>
      <c r="BF292" s="130"/>
      <c r="BG292" s="122"/>
      <c r="BH292" s="122"/>
      <c r="BI292" s="122"/>
      <c r="BJ292" s="130"/>
      <c r="BK292" s="122"/>
      <c r="BL292" s="122"/>
      <c r="BM292" s="122"/>
      <c r="BN292" s="130"/>
      <c r="BO292" s="122"/>
      <c r="BP292" s="122"/>
      <c r="BQ292" s="122"/>
      <c r="BR292" s="130"/>
      <c r="BS292" s="122"/>
      <c r="BT292" s="122"/>
      <c r="BU292" s="122"/>
      <c r="BV292" s="130"/>
      <c r="BW292" s="122"/>
      <c r="BX292" s="122"/>
      <c r="BY292" s="122"/>
      <c r="BZ292" s="130"/>
      <c r="CA292" s="122"/>
      <c r="CB292" s="122"/>
      <c r="CC292" s="122"/>
      <c r="CD292" s="130"/>
      <c r="CE292" s="122"/>
      <c r="CF292" s="122"/>
      <c r="CG292" s="122"/>
      <c r="CH292" s="130"/>
      <c r="CI292" s="122"/>
      <c r="CJ292" s="122"/>
      <c r="CK292" s="122"/>
      <c r="CL292" s="130"/>
      <c r="CM292" s="122"/>
      <c r="CN292" s="122"/>
      <c r="CO292" s="122"/>
      <c r="CP292" s="130"/>
      <c r="CQ292" s="122"/>
      <c r="CR292" s="122"/>
      <c r="CS292" s="122"/>
      <c r="CT292" s="130"/>
      <c r="CU292" s="122"/>
      <c r="CV292" s="122"/>
      <c r="CW292" s="122"/>
      <c r="CX292" s="130"/>
      <c r="CY292" s="122"/>
      <c r="CZ292" s="122"/>
      <c r="DA292" s="122"/>
      <c r="DB292" s="130"/>
      <c r="DC292" s="122"/>
      <c r="DD292" s="122"/>
      <c r="DE292" s="122"/>
      <c r="DF292" s="130"/>
      <c r="DG292" s="122"/>
      <c r="DH292" s="122"/>
      <c r="DI292" s="131"/>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2"/>
      <c r="EI292" s="122"/>
      <c r="EJ292" s="122"/>
      <c r="EK292" s="122"/>
    </row>
    <row r="293" spans="1:141" outlineLevel="1" x14ac:dyDescent="0.25">
      <c r="A293" s="90"/>
      <c r="B293" s="90"/>
      <c r="C293" s="90"/>
      <c r="D293" s="90"/>
      <c r="F293" s="100"/>
      <c r="I293" s="101"/>
      <c r="J293" s="100"/>
      <c r="M293" s="101"/>
      <c r="N293" s="100"/>
      <c r="Q293" s="101"/>
      <c r="R293" s="100"/>
      <c r="U293" s="101"/>
      <c r="V293" s="100"/>
      <c r="Y293" s="101"/>
      <c r="Z293" s="100"/>
      <c r="AC293" s="101"/>
      <c r="AD293" s="100"/>
      <c r="AG293" s="101"/>
      <c r="AH293" s="100"/>
      <c r="AK293" s="101"/>
      <c r="AL293" s="100"/>
      <c r="AO293" s="101"/>
      <c r="AP293" s="113"/>
      <c r="AQ293" s="103"/>
      <c r="AR293" s="103"/>
      <c r="AS293" s="104"/>
      <c r="AT293" s="102"/>
      <c r="AU293" s="103"/>
      <c r="AV293" s="103"/>
      <c r="AW293" s="104"/>
      <c r="AX293" s="102"/>
      <c r="AY293" s="103"/>
      <c r="AZ293" s="103"/>
      <c r="BA293" s="104"/>
      <c r="BB293" s="102"/>
      <c r="BC293" s="103"/>
      <c r="BD293" s="103"/>
      <c r="BE293" s="104"/>
      <c r="BF293" s="102"/>
      <c r="BG293" s="103"/>
      <c r="BH293" s="103"/>
      <c r="BI293" s="104"/>
      <c r="BJ293" s="102"/>
      <c r="BK293" s="103"/>
      <c r="BL293" s="103"/>
      <c r="BM293" s="104"/>
      <c r="BN293" s="102"/>
      <c r="BO293" s="103"/>
      <c r="BP293" s="103"/>
      <c r="BQ293" s="104"/>
      <c r="BR293" s="102"/>
      <c r="BS293" s="103"/>
      <c r="BT293" s="103"/>
      <c r="BU293" s="104"/>
      <c r="BV293" s="102"/>
      <c r="BW293" s="103"/>
      <c r="BX293" s="103"/>
      <c r="BY293" s="104"/>
      <c r="BZ293" s="102"/>
      <c r="CA293" s="103"/>
      <c r="CB293" s="103"/>
      <c r="CC293" s="104"/>
      <c r="CD293" s="102"/>
      <c r="CE293" s="103"/>
      <c r="CF293" s="103"/>
      <c r="CG293" s="104"/>
      <c r="CH293" s="102"/>
      <c r="CI293" s="103"/>
      <c r="CJ293" s="103"/>
      <c r="CK293" s="104"/>
      <c r="CL293" s="102"/>
      <c r="CM293" s="103"/>
      <c r="CN293" s="103"/>
      <c r="CO293" s="104"/>
      <c r="CP293" s="102"/>
      <c r="CQ293" s="103"/>
      <c r="CR293" s="103"/>
      <c r="CS293" s="104"/>
      <c r="CT293" s="102"/>
      <c r="CU293" s="103"/>
      <c r="CV293" s="103"/>
      <c r="CW293" s="104"/>
      <c r="CX293" s="102"/>
      <c r="CY293" s="103"/>
      <c r="CZ293" s="103"/>
      <c r="DA293" s="104"/>
      <c r="DB293" s="102"/>
      <c r="DC293" s="103"/>
      <c r="DD293" s="103"/>
      <c r="DE293" s="104"/>
      <c r="DF293" s="102"/>
      <c r="DG293" s="103"/>
      <c r="DH293" s="103"/>
      <c r="DI293" s="104"/>
    </row>
    <row r="294" spans="1:141" outlineLevel="1" x14ac:dyDescent="0.25">
      <c r="A294" s="90"/>
      <c r="B294" s="90"/>
      <c r="C294" s="111"/>
      <c r="D294" s="90"/>
      <c r="E294" s="132" t="s">
        <v>330</v>
      </c>
      <c r="F294" s="105" t="str">
        <f t="shared" ref="F294:AK294" ca="1" si="769">IF(ISNUMBER(F297),F297,IF(ISNUMBER(F299),F299,""))</f>
        <v/>
      </c>
      <c r="G294" s="106" t="str">
        <f t="shared" ca="1" si="769"/>
        <v/>
      </c>
      <c r="H294" s="106" t="str">
        <f t="shared" ca="1" si="769"/>
        <v/>
      </c>
      <c r="I294" s="107" t="str">
        <f t="shared" ca="1" si="769"/>
        <v/>
      </c>
      <c r="J294" s="105" t="str">
        <f t="shared" ca="1" si="769"/>
        <v/>
      </c>
      <c r="K294" s="106" t="str">
        <f t="shared" ca="1" si="769"/>
        <v/>
      </c>
      <c r="L294" s="106" t="str">
        <f t="shared" ca="1" si="769"/>
        <v/>
      </c>
      <c r="M294" s="107" t="str">
        <f t="shared" ca="1" si="769"/>
        <v/>
      </c>
      <c r="N294" s="105" t="str">
        <f t="shared" ca="1" si="769"/>
        <v/>
      </c>
      <c r="O294" s="106" t="str">
        <f t="shared" ca="1" si="769"/>
        <v/>
      </c>
      <c r="P294" s="106" t="str">
        <f t="shared" ca="1" si="769"/>
        <v/>
      </c>
      <c r="Q294" s="107" t="str">
        <f t="shared" ca="1" si="769"/>
        <v/>
      </c>
      <c r="R294" s="105" t="str">
        <f t="shared" ca="1" si="769"/>
        <v/>
      </c>
      <c r="S294" s="106" t="str">
        <f t="shared" ca="1" si="769"/>
        <v/>
      </c>
      <c r="T294" s="106" t="str">
        <f t="shared" ca="1" si="769"/>
        <v/>
      </c>
      <c r="U294" s="107" t="str">
        <f t="shared" ca="1" si="769"/>
        <v/>
      </c>
      <c r="V294" s="105" t="str">
        <f t="shared" ca="1" si="769"/>
        <v/>
      </c>
      <c r="W294" s="106" t="str">
        <f t="shared" ca="1" si="769"/>
        <v/>
      </c>
      <c r="X294" s="106" t="str">
        <f t="shared" ca="1" si="769"/>
        <v/>
      </c>
      <c r="Y294" s="107" t="str">
        <f t="shared" ca="1" si="769"/>
        <v/>
      </c>
      <c r="Z294" s="105" t="str">
        <f t="shared" ca="1" si="769"/>
        <v/>
      </c>
      <c r="AA294" s="106" t="str">
        <f t="shared" ca="1" si="769"/>
        <v/>
      </c>
      <c r="AB294" s="106" t="str">
        <f t="shared" ca="1" si="769"/>
        <v/>
      </c>
      <c r="AC294" s="107" t="str">
        <f t="shared" ca="1" si="769"/>
        <v/>
      </c>
      <c r="AD294" s="105" t="str">
        <f t="shared" ca="1" si="769"/>
        <v/>
      </c>
      <c r="AE294" s="106" t="str">
        <f t="shared" ca="1" si="769"/>
        <v/>
      </c>
      <c r="AF294" s="106" t="str">
        <f t="shared" ca="1" si="769"/>
        <v/>
      </c>
      <c r="AG294" s="107" t="str">
        <f t="shared" ca="1" si="769"/>
        <v/>
      </c>
      <c r="AH294" s="105" t="str">
        <f t="shared" ca="1" si="769"/>
        <v/>
      </c>
      <c r="AI294" s="106" t="str">
        <f t="shared" ca="1" si="769"/>
        <v/>
      </c>
      <c r="AJ294" s="106" t="str">
        <f t="shared" ca="1" si="769"/>
        <v/>
      </c>
      <c r="AK294" s="107" t="str">
        <f t="shared" ca="1" si="769"/>
        <v/>
      </c>
      <c r="AL294" s="105" t="str">
        <f t="shared" ref="AL294:BQ294" ca="1" si="770">IF(ISNUMBER(AL297),AL297,IF(ISNUMBER(AL299),AL299,""))</f>
        <v/>
      </c>
      <c r="AM294" s="106" t="str">
        <f t="shared" ca="1" si="770"/>
        <v/>
      </c>
      <c r="AN294" s="106" t="str">
        <f t="shared" ca="1" si="770"/>
        <v/>
      </c>
      <c r="AO294" s="107" t="str">
        <f t="shared" ca="1" si="770"/>
        <v/>
      </c>
      <c r="AP294" s="105" t="str">
        <f t="shared" ca="1" si="770"/>
        <v/>
      </c>
      <c r="AQ294" s="106" t="str">
        <f t="shared" ca="1" si="770"/>
        <v/>
      </c>
      <c r="AR294" s="106" t="str">
        <f t="shared" ca="1" si="770"/>
        <v/>
      </c>
      <c r="AS294" s="107" t="str">
        <f t="shared" ca="1" si="770"/>
        <v/>
      </c>
      <c r="AT294" s="105" t="str">
        <f t="shared" ca="1" si="770"/>
        <v/>
      </c>
      <c r="AU294" s="106" t="str">
        <f t="shared" ca="1" si="770"/>
        <v/>
      </c>
      <c r="AV294" s="106" t="str">
        <f t="shared" ca="1" si="770"/>
        <v/>
      </c>
      <c r="AW294" s="107" t="str">
        <f t="shared" ca="1" si="770"/>
        <v/>
      </c>
      <c r="AX294" s="105" t="str">
        <f t="shared" ca="1" si="770"/>
        <v/>
      </c>
      <c r="AY294" s="106" t="str">
        <f t="shared" ca="1" si="770"/>
        <v/>
      </c>
      <c r="AZ294" s="106" t="str">
        <f t="shared" ca="1" si="770"/>
        <v/>
      </c>
      <c r="BA294" s="107" t="str">
        <f t="shared" ca="1" si="770"/>
        <v/>
      </c>
      <c r="BB294" s="105" t="str">
        <f t="shared" ca="1" si="770"/>
        <v/>
      </c>
      <c r="BC294" s="106" t="str">
        <f t="shared" ca="1" si="770"/>
        <v/>
      </c>
      <c r="BD294" s="106" t="str">
        <f t="shared" ca="1" si="770"/>
        <v/>
      </c>
      <c r="BE294" s="107" t="str">
        <f t="shared" ca="1" si="770"/>
        <v/>
      </c>
      <c r="BF294" s="105" t="str">
        <f t="shared" ca="1" si="770"/>
        <v/>
      </c>
      <c r="BG294" s="106" t="str">
        <f t="shared" ca="1" si="770"/>
        <v/>
      </c>
      <c r="BH294" s="106" t="str">
        <f t="shared" ca="1" si="770"/>
        <v/>
      </c>
      <c r="BI294" s="107" t="str">
        <f t="shared" ca="1" si="770"/>
        <v/>
      </c>
      <c r="BJ294" s="105" t="str">
        <f t="shared" ca="1" si="770"/>
        <v/>
      </c>
      <c r="BK294" s="106" t="str">
        <f t="shared" ca="1" si="770"/>
        <v/>
      </c>
      <c r="BL294" s="106" t="str">
        <f t="shared" ca="1" si="770"/>
        <v/>
      </c>
      <c r="BM294" s="107" t="str">
        <f t="shared" ca="1" si="770"/>
        <v/>
      </c>
      <c r="BN294" s="105" t="str">
        <f t="shared" ca="1" si="770"/>
        <v/>
      </c>
      <c r="BO294" s="106" t="str">
        <f t="shared" ca="1" si="770"/>
        <v/>
      </c>
      <c r="BP294" s="106" t="str">
        <f t="shared" ca="1" si="770"/>
        <v/>
      </c>
      <c r="BQ294" s="107" t="str">
        <f t="shared" ca="1" si="770"/>
        <v/>
      </c>
      <c r="BR294" s="105" t="str">
        <f t="shared" ref="BR294:CW294" ca="1" si="771">IF(ISNUMBER(BR297),BR297,IF(ISNUMBER(BR299),BR299,""))</f>
        <v/>
      </c>
      <c r="BS294" s="106" t="str">
        <f t="shared" ca="1" si="771"/>
        <v/>
      </c>
      <c r="BT294" s="106" t="str">
        <f t="shared" ca="1" si="771"/>
        <v/>
      </c>
      <c r="BU294" s="107" t="str">
        <f t="shared" ca="1" si="771"/>
        <v/>
      </c>
      <c r="BV294" s="105" t="str">
        <f t="shared" ca="1" si="771"/>
        <v/>
      </c>
      <c r="BW294" s="106" t="str">
        <f t="shared" ca="1" si="771"/>
        <v/>
      </c>
      <c r="BX294" s="106" t="str">
        <f t="shared" ca="1" si="771"/>
        <v/>
      </c>
      <c r="BY294" s="107" t="str">
        <f t="shared" ca="1" si="771"/>
        <v/>
      </c>
      <c r="BZ294" s="105" t="str">
        <f t="shared" ca="1" si="771"/>
        <v/>
      </c>
      <c r="CA294" s="106" t="str">
        <f t="shared" ca="1" si="771"/>
        <v/>
      </c>
      <c r="CB294" s="106" t="str">
        <f t="shared" ca="1" si="771"/>
        <v/>
      </c>
      <c r="CC294" s="107" t="str">
        <f t="shared" ca="1" si="771"/>
        <v/>
      </c>
      <c r="CD294" s="105" t="str">
        <f t="shared" ca="1" si="771"/>
        <v/>
      </c>
      <c r="CE294" s="106" t="str">
        <f t="shared" ca="1" si="771"/>
        <v/>
      </c>
      <c r="CF294" s="106" t="str">
        <f t="shared" ca="1" si="771"/>
        <v/>
      </c>
      <c r="CG294" s="107" t="str">
        <f t="shared" ca="1" si="771"/>
        <v/>
      </c>
      <c r="CH294" s="105" t="str">
        <f t="shared" ca="1" si="771"/>
        <v/>
      </c>
      <c r="CI294" s="106" t="str">
        <f t="shared" ca="1" si="771"/>
        <v/>
      </c>
      <c r="CJ294" s="106" t="str">
        <f t="shared" ca="1" si="771"/>
        <v/>
      </c>
      <c r="CK294" s="107" t="str">
        <f t="shared" ca="1" si="771"/>
        <v/>
      </c>
      <c r="CL294" s="105" t="str">
        <f t="shared" ca="1" si="771"/>
        <v/>
      </c>
      <c r="CM294" s="106" t="str">
        <f t="shared" ca="1" si="771"/>
        <v/>
      </c>
      <c r="CN294" s="106" t="str">
        <f t="shared" ca="1" si="771"/>
        <v/>
      </c>
      <c r="CO294" s="107" t="str">
        <f t="shared" ca="1" si="771"/>
        <v/>
      </c>
      <c r="CP294" s="105" t="str">
        <f t="shared" ca="1" si="771"/>
        <v/>
      </c>
      <c r="CQ294" s="106" t="str">
        <f t="shared" ca="1" si="771"/>
        <v/>
      </c>
      <c r="CR294" s="106" t="str">
        <f t="shared" ca="1" si="771"/>
        <v/>
      </c>
      <c r="CS294" s="107" t="str">
        <f t="shared" ca="1" si="771"/>
        <v/>
      </c>
      <c r="CT294" s="105" t="str">
        <f t="shared" ca="1" si="771"/>
        <v/>
      </c>
      <c r="CU294" s="106" t="str">
        <f t="shared" ca="1" si="771"/>
        <v/>
      </c>
      <c r="CV294" s="106" t="str">
        <f t="shared" ca="1" si="771"/>
        <v/>
      </c>
      <c r="CW294" s="107" t="str">
        <f t="shared" ca="1" si="771"/>
        <v/>
      </c>
      <c r="CX294" s="105" t="str">
        <f t="shared" ref="CX294:DI294" ca="1" si="772">IF(ISNUMBER(CX297),CX297,IF(ISNUMBER(CX299),CX299,""))</f>
        <v/>
      </c>
      <c r="CY294" s="106" t="str">
        <f t="shared" ca="1" si="772"/>
        <v/>
      </c>
      <c r="CZ294" s="106" t="str">
        <f t="shared" ca="1" si="772"/>
        <v/>
      </c>
      <c r="DA294" s="107" t="str">
        <f t="shared" ca="1" si="772"/>
        <v/>
      </c>
      <c r="DB294" s="105" t="str">
        <f t="shared" ca="1" si="772"/>
        <v/>
      </c>
      <c r="DC294" s="106" t="str">
        <f t="shared" ca="1" si="772"/>
        <v/>
      </c>
      <c r="DD294" s="106" t="str">
        <f t="shared" ca="1" si="772"/>
        <v/>
      </c>
      <c r="DE294" s="107" t="str">
        <f t="shared" ca="1" si="772"/>
        <v/>
      </c>
      <c r="DF294" s="105" t="str">
        <f t="shared" ca="1" si="772"/>
        <v/>
      </c>
      <c r="DG294" s="106" t="str">
        <f t="shared" ca="1" si="772"/>
        <v/>
      </c>
      <c r="DH294" s="106" t="str">
        <f t="shared" ca="1" si="772"/>
        <v/>
      </c>
      <c r="DI294" s="107" t="str">
        <f t="shared" ca="1" si="772"/>
        <v/>
      </c>
      <c r="DK294" s="106">
        <f t="shared" ref="DK294:EK294" ca="1" si="773">SUM(OFFSET($E294,,MATCH(DK$3,$F$5:$DI$5,0),,4))</f>
        <v>0</v>
      </c>
      <c r="DL294" s="106" t="e">
        <f t="shared" ca="1" si="773"/>
        <v>#N/A</v>
      </c>
      <c r="DM294" s="106" t="e">
        <f t="shared" ca="1" si="773"/>
        <v>#VALUE!</v>
      </c>
      <c r="DN294" s="106" t="e">
        <f t="shared" ca="1" si="773"/>
        <v>#VALUE!</v>
      </c>
      <c r="DO294" s="106" t="e">
        <f t="shared" ca="1" si="773"/>
        <v>#VALUE!</v>
      </c>
      <c r="DP294" s="106" t="e">
        <f t="shared" ca="1" si="773"/>
        <v>#VALUE!</v>
      </c>
      <c r="DQ294" s="106" t="e">
        <f t="shared" ca="1" si="773"/>
        <v>#VALUE!</v>
      </c>
      <c r="DR294" s="106" t="e">
        <f t="shared" ca="1" si="773"/>
        <v>#VALUE!</v>
      </c>
      <c r="DS294" s="106" t="e">
        <f t="shared" ca="1" si="773"/>
        <v>#VALUE!</v>
      </c>
      <c r="DT294" s="106" t="e">
        <f t="shared" ca="1" si="773"/>
        <v>#VALUE!</v>
      </c>
      <c r="DU294" s="106" t="e">
        <f t="shared" ca="1" si="773"/>
        <v>#VALUE!</v>
      </c>
      <c r="DV294" s="106" t="e">
        <f t="shared" ca="1" si="773"/>
        <v>#VALUE!</v>
      </c>
      <c r="DW294" s="106" t="e">
        <f t="shared" ca="1" si="773"/>
        <v>#VALUE!</v>
      </c>
      <c r="DX294" s="106" t="e">
        <f t="shared" ca="1" si="773"/>
        <v>#VALUE!</v>
      </c>
      <c r="DY294" s="106" t="e">
        <f t="shared" ca="1" si="773"/>
        <v>#VALUE!</v>
      </c>
      <c r="DZ294" s="106" t="e">
        <f t="shared" ca="1" si="773"/>
        <v>#VALUE!</v>
      </c>
      <c r="EA294" s="106" t="e">
        <f t="shared" ca="1" si="773"/>
        <v>#VALUE!</v>
      </c>
      <c r="EB294" s="106" t="e">
        <f t="shared" ca="1" si="773"/>
        <v>#VALUE!</v>
      </c>
      <c r="EC294" s="106" t="e">
        <f t="shared" ca="1" si="773"/>
        <v>#VALUE!</v>
      </c>
      <c r="ED294" s="106" t="e">
        <f t="shared" ca="1" si="773"/>
        <v>#VALUE!</v>
      </c>
      <c r="EE294" s="106" t="e">
        <f t="shared" ca="1" si="773"/>
        <v>#VALUE!</v>
      </c>
      <c r="EF294" s="106" t="e">
        <f t="shared" ca="1" si="773"/>
        <v>#VALUE!</v>
      </c>
      <c r="EG294" s="106" t="e">
        <f t="shared" ca="1" si="773"/>
        <v>#VALUE!</v>
      </c>
      <c r="EH294" s="106" t="e">
        <f t="shared" ca="1" si="773"/>
        <v>#VALUE!</v>
      </c>
      <c r="EI294" s="106" t="e">
        <f t="shared" ca="1" si="773"/>
        <v>#VALUE!</v>
      </c>
      <c r="EJ294" s="106" t="e">
        <f t="shared" ca="1" si="773"/>
        <v>#VALUE!</v>
      </c>
      <c r="EK294" s="106" t="e">
        <f t="shared" ca="1" si="773"/>
        <v>#VALUE!</v>
      </c>
    </row>
    <row r="295" spans="1:141" outlineLevel="1" x14ac:dyDescent="0.25">
      <c r="A295" s="90"/>
      <c r="B295" s="90"/>
      <c r="C295" s="90"/>
      <c r="D295" s="90"/>
      <c r="E295" s="37" t="s">
        <v>331</v>
      </c>
      <c r="F295" s="108" t="str">
        <f ca="1">IF(ISERROR(F294/F$275),"",F294/F$275)</f>
        <v/>
      </c>
      <c r="G295" s="109" t="str">
        <f t="shared" ref="G295:BR295" ca="1" si="774">IF(ISERROR(G294/G$275),"",G294/G$275)</f>
        <v/>
      </c>
      <c r="H295" s="109" t="str">
        <f t="shared" ca="1" si="774"/>
        <v/>
      </c>
      <c r="I295" s="110" t="str">
        <f t="shared" ca="1" si="774"/>
        <v/>
      </c>
      <c r="J295" s="108" t="str">
        <f t="shared" ca="1" si="774"/>
        <v/>
      </c>
      <c r="K295" s="109" t="str">
        <f t="shared" ca="1" si="774"/>
        <v/>
      </c>
      <c r="L295" s="109" t="str">
        <f t="shared" ca="1" si="774"/>
        <v/>
      </c>
      <c r="M295" s="110" t="str">
        <f t="shared" ca="1" si="774"/>
        <v/>
      </c>
      <c r="N295" s="108" t="str">
        <f t="shared" ca="1" si="774"/>
        <v/>
      </c>
      <c r="O295" s="109" t="str">
        <f t="shared" ca="1" si="774"/>
        <v/>
      </c>
      <c r="P295" s="109" t="str">
        <f t="shared" ca="1" si="774"/>
        <v/>
      </c>
      <c r="Q295" s="110" t="str">
        <f t="shared" ca="1" si="774"/>
        <v/>
      </c>
      <c r="R295" s="108" t="str">
        <f t="shared" ca="1" si="774"/>
        <v/>
      </c>
      <c r="S295" s="109" t="str">
        <f t="shared" ca="1" si="774"/>
        <v/>
      </c>
      <c r="T295" s="109" t="str">
        <f t="shared" ca="1" si="774"/>
        <v/>
      </c>
      <c r="U295" s="110" t="str">
        <f t="shared" ca="1" si="774"/>
        <v/>
      </c>
      <c r="V295" s="108" t="str">
        <f t="shared" ca="1" si="774"/>
        <v/>
      </c>
      <c r="W295" s="109" t="str">
        <f t="shared" ca="1" si="774"/>
        <v/>
      </c>
      <c r="X295" s="109" t="str">
        <f t="shared" ca="1" si="774"/>
        <v/>
      </c>
      <c r="Y295" s="110" t="str">
        <f t="shared" ca="1" si="774"/>
        <v/>
      </c>
      <c r="Z295" s="108" t="str">
        <f t="shared" ca="1" si="774"/>
        <v/>
      </c>
      <c r="AA295" s="109" t="str">
        <f t="shared" ca="1" si="774"/>
        <v/>
      </c>
      <c r="AB295" s="109" t="str">
        <f t="shared" ca="1" si="774"/>
        <v/>
      </c>
      <c r="AC295" s="110" t="str">
        <f t="shared" ca="1" si="774"/>
        <v/>
      </c>
      <c r="AD295" s="108" t="str">
        <f t="shared" ca="1" si="774"/>
        <v/>
      </c>
      <c r="AE295" s="109" t="str">
        <f t="shared" ca="1" si="774"/>
        <v/>
      </c>
      <c r="AF295" s="109" t="str">
        <f t="shared" ca="1" si="774"/>
        <v/>
      </c>
      <c r="AG295" s="110" t="str">
        <f t="shared" ca="1" si="774"/>
        <v/>
      </c>
      <c r="AH295" s="108" t="str">
        <f t="shared" ca="1" si="774"/>
        <v/>
      </c>
      <c r="AI295" s="109" t="str">
        <f t="shared" ca="1" si="774"/>
        <v/>
      </c>
      <c r="AJ295" s="109" t="str">
        <f t="shared" ca="1" si="774"/>
        <v/>
      </c>
      <c r="AK295" s="110" t="str">
        <f t="shared" ca="1" si="774"/>
        <v/>
      </c>
      <c r="AL295" s="108" t="str">
        <f t="shared" ca="1" si="774"/>
        <v/>
      </c>
      <c r="AM295" s="109" t="str">
        <f t="shared" ca="1" si="774"/>
        <v/>
      </c>
      <c r="AN295" s="109" t="str">
        <f t="shared" ca="1" si="774"/>
        <v/>
      </c>
      <c r="AO295" s="110" t="str">
        <f t="shared" ca="1" si="774"/>
        <v/>
      </c>
      <c r="AP295" s="108" t="str">
        <f t="shared" ca="1" si="774"/>
        <v/>
      </c>
      <c r="AQ295" s="109" t="str">
        <f t="shared" ca="1" si="774"/>
        <v/>
      </c>
      <c r="AR295" s="109" t="str">
        <f t="shared" ca="1" si="774"/>
        <v/>
      </c>
      <c r="AS295" s="110" t="str">
        <f t="shared" ca="1" si="774"/>
        <v/>
      </c>
      <c r="AT295" s="108" t="str">
        <f t="shared" ca="1" si="774"/>
        <v/>
      </c>
      <c r="AU295" s="109" t="str">
        <f t="shared" ca="1" si="774"/>
        <v/>
      </c>
      <c r="AV295" s="109" t="str">
        <f t="shared" ca="1" si="774"/>
        <v/>
      </c>
      <c r="AW295" s="110" t="str">
        <f t="shared" ca="1" si="774"/>
        <v/>
      </c>
      <c r="AX295" s="108" t="str">
        <f t="shared" ca="1" si="774"/>
        <v/>
      </c>
      <c r="AY295" s="109" t="str">
        <f t="shared" ca="1" si="774"/>
        <v/>
      </c>
      <c r="AZ295" s="109" t="str">
        <f t="shared" ca="1" si="774"/>
        <v/>
      </c>
      <c r="BA295" s="110" t="str">
        <f t="shared" ca="1" si="774"/>
        <v/>
      </c>
      <c r="BB295" s="108" t="str">
        <f t="shared" ca="1" si="774"/>
        <v/>
      </c>
      <c r="BC295" s="109" t="str">
        <f t="shared" ca="1" si="774"/>
        <v/>
      </c>
      <c r="BD295" s="109" t="str">
        <f t="shared" ca="1" si="774"/>
        <v/>
      </c>
      <c r="BE295" s="110" t="str">
        <f t="shared" ca="1" si="774"/>
        <v/>
      </c>
      <c r="BF295" s="108" t="str">
        <f t="shared" ca="1" si="774"/>
        <v/>
      </c>
      <c r="BG295" s="109" t="str">
        <f t="shared" ca="1" si="774"/>
        <v/>
      </c>
      <c r="BH295" s="109" t="str">
        <f t="shared" ca="1" si="774"/>
        <v/>
      </c>
      <c r="BI295" s="110" t="str">
        <f t="shared" ca="1" si="774"/>
        <v/>
      </c>
      <c r="BJ295" s="108" t="str">
        <f t="shared" ca="1" si="774"/>
        <v/>
      </c>
      <c r="BK295" s="109" t="str">
        <f t="shared" ca="1" si="774"/>
        <v/>
      </c>
      <c r="BL295" s="109" t="str">
        <f t="shared" ca="1" si="774"/>
        <v/>
      </c>
      <c r="BM295" s="110" t="str">
        <f t="shared" ca="1" si="774"/>
        <v/>
      </c>
      <c r="BN295" s="108" t="str">
        <f t="shared" ca="1" si="774"/>
        <v/>
      </c>
      <c r="BO295" s="109" t="str">
        <f t="shared" ca="1" si="774"/>
        <v/>
      </c>
      <c r="BP295" s="109" t="str">
        <f t="shared" ca="1" si="774"/>
        <v/>
      </c>
      <c r="BQ295" s="110" t="str">
        <f t="shared" ca="1" si="774"/>
        <v/>
      </c>
      <c r="BR295" s="108" t="str">
        <f t="shared" ca="1" si="774"/>
        <v/>
      </c>
      <c r="BS295" s="109" t="str">
        <f t="shared" ref="BS295:DK295" ca="1" si="775">IF(ISERROR(BS294/BS$275),"",BS294/BS$275)</f>
        <v/>
      </c>
      <c r="BT295" s="109" t="str">
        <f t="shared" ca="1" si="775"/>
        <v/>
      </c>
      <c r="BU295" s="110" t="str">
        <f t="shared" ca="1" si="775"/>
        <v/>
      </c>
      <c r="BV295" s="108" t="str">
        <f t="shared" ca="1" si="775"/>
        <v/>
      </c>
      <c r="BW295" s="109" t="str">
        <f t="shared" ca="1" si="775"/>
        <v/>
      </c>
      <c r="BX295" s="109" t="str">
        <f t="shared" ca="1" si="775"/>
        <v/>
      </c>
      <c r="BY295" s="110" t="str">
        <f t="shared" ca="1" si="775"/>
        <v/>
      </c>
      <c r="BZ295" s="108" t="str">
        <f t="shared" ca="1" si="775"/>
        <v/>
      </c>
      <c r="CA295" s="109" t="str">
        <f t="shared" ca="1" si="775"/>
        <v/>
      </c>
      <c r="CB295" s="109" t="str">
        <f t="shared" ca="1" si="775"/>
        <v/>
      </c>
      <c r="CC295" s="110" t="str">
        <f t="shared" ca="1" si="775"/>
        <v/>
      </c>
      <c r="CD295" s="108" t="str">
        <f t="shared" ca="1" si="775"/>
        <v/>
      </c>
      <c r="CE295" s="109" t="str">
        <f t="shared" ca="1" si="775"/>
        <v/>
      </c>
      <c r="CF295" s="109" t="str">
        <f t="shared" ca="1" si="775"/>
        <v/>
      </c>
      <c r="CG295" s="110" t="str">
        <f t="shared" ca="1" si="775"/>
        <v/>
      </c>
      <c r="CH295" s="108" t="str">
        <f t="shared" ca="1" si="775"/>
        <v/>
      </c>
      <c r="CI295" s="109" t="str">
        <f t="shared" ca="1" si="775"/>
        <v/>
      </c>
      <c r="CJ295" s="109" t="str">
        <f t="shared" ca="1" si="775"/>
        <v/>
      </c>
      <c r="CK295" s="110" t="str">
        <f t="shared" ca="1" si="775"/>
        <v/>
      </c>
      <c r="CL295" s="108" t="str">
        <f t="shared" ca="1" si="775"/>
        <v/>
      </c>
      <c r="CM295" s="109" t="str">
        <f t="shared" ca="1" si="775"/>
        <v/>
      </c>
      <c r="CN295" s="109" t="str">
        <f t="shared" ca="1" si="775"/>
        <v/>
      </c>
      <c r="CO295" s="110" t="str">
        <f t="shared" ca="1" si="775"/>
        <v/>
      </c>
      <c r="CP295" s="108" t="str">
        <f t="shared" ca="1" si="775"/>
        <v/>
      </c>
      <c r="CQ295" s="109" t="str">
        <f t="shared" ca="1" si="775"/>
        <v/>
      </c>
      <c r="CR295" s="109" t="str">
        <f t="shared" ca="1" si="775"/>
        <v/>
      </c>
      <c r="CS295" s="110" t="str">
        <f t="shared" ca="1" si="775"/>
        <v/>
      </c>
      <c r="CT295" s="108" t="str">
        <f t="shared" ca="1" si="775"/>
        <v/>
      </c>
      <c r="CU295" s="109" t="str">
        <f t="shared" ca="1" si="775"/>
        <v/>
      </c>
      <c r="CV295" s="109" t="str">
        <f t="shared" ca="1" si="775"/>
        <v/>
      </c>
      <c r="CW295" s="110" t="str">
        <f t="shared" ca="1" si="775"/>
        <v/>
      </c>
      <c r="CX295" s="108" t="str">
        <f t="shared" ca="1" si="775"/>
        <v/>
      </c>
      <c r="CY295" s="109" t="str">
        <f t="shared" ca="1" si="775"/>
        <v/>
      </c>
      <c r="CZ295" s="109" t="str">
        <f t="shared" ca="1" si="775"/>
        <v/>
      </c>
      <c r="DA295" s="110" t="str">
        <f t="shared" ca="1" si="775"/>
        <v/>
      </c>
      <c r="DB295" s="108" t="str">
        <f t="shared" ca="1" si="775"/>
        <v/>
      </c>
      <c r="DC295" s="109" t="str">
        <f t="shared" ca="1" si="775"/>
        <v/>
      </c>
      <c r="DD295" s="109" t="str">
        <f t="shared" ca="1" si="775"/>
        <v/>
      </c>
      <c r="DE295" s="110" t="str">
        <f t="shared" ca="1" si="775"/>
        <v/>
      </c>
      <c r="DF295" s="108" t="str">
        <f t="shared" ca="1" si="775"/>
        <v/>
      </c>
      <c r="DG295" s="109" t="str">
        <f t="shared" ca="1" si="775"/>
        <v/>
      </c>
      <c r="DH295" s="109" t="str">
        <f t="shared" ca="1" si="775"/>
        <v/>
      </c>
      <c r="DI295" s="110" t="str">
        <f t="shared" ca="1" si="775"/>
        <v/>
      </c>
      <c r="DK295" s="109" t="str">
        <f t="shared" ca="1" si="775"/>
        <v/>
      </c>
      <c r="DL295" s="109" t="str">
        <f t="shared" ref="DL295" ca="1" si="776">IF(ISERROR(DL294/DL$275),"",DL294/DL$275)</f>
        <v/>
      </c>
      <c r="DM295" s="109" t="str">
        <f t="shared" ref="DM295" ca="1" si="777">IF(ISERROR(DM294/DM$275),"",DM294/DM$275)</f>
        <v/>
      </c>
      <c r="DN295" s="109" t="str">
        <f t="shared" ref="DN295" ca="1" si="778">IF(ISERROR(DN294/DN$275),"",DN294/DN$275)</f>
        <v/>
      </c>
      <c r="DO295" s="109" t="str">
        <f t="shared" ref="DO295" ca="1" si="779">IF(ISERROR(DO294/DO$275),"",DO294/DO$275)</f>
        <v/>
      </c>
      <c r="DP295" s="109" t="str">
        <f t="shared" ref="DP295" ca="1" si="780">IF(ISERROR(DP294/DP$275),"",DP294/DP$275)</f>
        <v/>
      </c>
      <c r="DQ295" s="109" t="str">
        <f t="shared" ref="DQ295" ca="1" si="781">IF(ISERROR(DQ294/DQ$275),"",DQ294/DQ$275)</f>
        <v/>
      </c>
      <c r="DR295" s="109" t="str">
        <f t="shared" ref="DR295" ca="1" si="782">IF(ISERROR(DR294/DR$275),"",DR294/DR$275)</f>
        <v/>
      </c>
      <c r="DS295" s="109" t="str">
        <f t="shared" ref="DS295" ca="1" si="783">IF(ISERROR(DS294/DS$275),"",DS294/DS$275)</f>
        <v/>
      </c>
      <c r="DT295" s="109" t="str">
        <f t="shared" ref="DT295" ca="1" si="784">IF(ISERROR(DT294/DT$275),"",DT294/DT$275)</f>
        <v/>
      </c>
      <c r="DU295" s="109" t="str">
        <f t="shared" ref="DU295" ca="1" si="785">IF(ISERROR(DU294/DU$275),"",DU294/DU$275)</f>
        <v/>
      </c>
      <c r="DV295" s="109" t="str">
        <f t="shared" ref="DV295" ca="1" si="786">IF(ISERROR(DV294/DV$275),"",DV294/DV$275)</f>
        <v/>
      </c>
      <c r="DW295" s="109" t="str">
        <f t="shared" ref="DW295" ca="1" si="787">IF(ISERROR(DW294/DW$275),"",DW294/DW$275)</f>
        <v/>
      </c>
      <c r="DX295" s="109" t="str">
        <f t="shared" ref="DX295" ca="1" si="788">IF(ISERROR(DX294/DX$275),"",DX294/DX$275)</f>
        <v/>
      </c>
      <c r="DY295" s="109" t="str">
        <f t="shared" ref="DY295" ca="1" si="789">IF(ISERROR(DY294/DY$275),"",DY294/DY$275)</f>
        <v/>
      </c>
      <c r="DZ295" s="109" t="str">
        <f t="shared" ref="DZ295" ca="1" si="790">IF(ISERROR(DZ294/DZ$275),"",DZ294/DZ$275)</f>
        <v/>
      </c>
      <c r="EA295" s="109" t="str">
        <f t="shared" ref="EA295" ca="1" si="791">IF(ISERROR(EA294/EA$275),"",EA294/EA$275)</f>
        <v/>
      </c>
      <c r="EB295" s="109" t="str">
        <f t="shared" ref="EB295" ca="1" si="792">IF(ISERROR(EB294/EB$275),"",EB294/EB$275)</f>
        <v/>
      </c>
      <c r="EC295" s="109" t="str">
        <f t="shared" ref="EC295" ca="1" si="793">IF(ISERROR(EC294/EC$275),"",EC294/EC$275)</f>
        <v/>
      </c>
      <c r="ED295" s="109" t="str">
        <f t="shared" ref="ED295" ca="1" si="794">IF(ISERROR(ED294/ED$275),"",ED294/ED$275)</f>
        <v/>
      </c>
      <c r="EE295" s="109" t="str">
        <f t="shared" ref="EE295" ca="1" si="795">IF(ISERROR(EE294/EE$275),"",EE294/EE$275)</f>
        <v/>
      </c>
      <c r="EF295" s="109" t="str">
        <f t="shared" ref="EF295" ca="1" si="796">IF(ISERROR(EF294/EF$275),"",EF294/EF$275)</f>
        <v/>
      </c>
      <c r="EG295" s="109" t="str">
        <f t="shared" ref="EG295" ca="1" si="797">IF(ISERROR(EG294/EG$275),"",EG294/EG$275)</f>
        <v/>
      </c>
      <c r="EH295" s="109" t="str">
        <f t="shared" ref="EH295" ca="1" si="798">IF(ISERROR(EH294/EH$275),"",EH294/EH$275)</f>
        <v/>
      </c>
      <c r="EI295" s="109" t="str">
        <f t="shared" ref="EI295" ca="1" si="799">IF(ISERROR(EI294/EI$275),"",EI294/EI$275)</f>
        <v/>
      </c>
      <c r="EJ295" s="109" t="str">
        <f t="shared" ref="EJ295" ca="1" si="800">IF(ISERROR(EJ294/EJ$275),"",EJ294/EJ$275)</f>
        <v/>
      </c>
      <c r="EK295" s="109" t="str">
        <f t="shared" ref="EK295" ca="1" si="801">IF(ISERROR(EK294/EK$275),"",EK294/EK$275)</f>
        <v/>
      </c>
    </row>
    <row r="296" spans="1:141" outlineLevel="1" x14ac:dyDescent="0.25">
      <c r="A296" s="90"/>
      <c r="B296" s="90"/>
      <c r="C296" s="90"/>
      <c r="D296" s="90"/>
      <c r="F296" s="100"/>
      <c r="I296" s="101"/>
      <c r="J296" s="100"/>
      <c r="M296" s="101"/>
      <c r="N296" s="100"/>
      <c r="Q296" s="101"/>
      <c r="R296" s="100"/>
      <c r="U296" s="101"/>
      <c r="V296" s="100"/>
      <c r="Y296" s="101"/>
      <c r="Z296" s="100"/>
      <c r="AC296" s="101"/>
      <c r="AD296" s="100"/>
      <c r="AG296" s="101"/>
      <c r="AH296" s="100"/>
      <c r="AK296" s="101"/>
      <c r="AL296" s="100"/>
      <c r="AO296" s="101"/>
      <c r="AP296" s="102"/>
      <c r="AQ296" s="103"/>
      <c r="AR296" s="103"/>
      <c r="AS296" s="104"/>
      <c r="AT296" s="102"/>
      <c r="AU296" s="103"/>
      <c r="AV296" s="103"/>
      <c r="AW296" s="104"/>
      <c r="AX296" s="102"/>
      <c r="AY296" s="103"/>
      <c r="AZ296" s="103"/>
      <c r="BA296" s="104"/>
      <c r="BB296" s="102"/>
      <c r="BC296" s="103"/>
      <c r="BD296" s="103"/>
      <c r="BE296" s="104"/>
      <c r="BF296" s="102"/>
      <c r="BG296" s="103"/>
      <c r="BH296" s="103"/>
      <c r="BI296" s="104"/>
      <c r="BJ296" s="102"/>
      <c r="BK296" s="103"/>
      <c r="BL296" s="103"/>
      <c r="BM296" s="104"/>
      <c r="BN296" s="102"/>
      <c r="BO296" s="103"/>
      <c r="BP296" s="103"/>
      <c r="BQ296" s="104"/>
      <c r="BR296" s="102"/>
      <c r="BS296" s="103"/>
      <c r="BT296" s="103"/>
      <c r="BU296" s="104"/>
      <c r="BV296" s="102"/>
      <c r="BW296" s="103"/>
      <c r="BX296" s="103"/>
      <c r="BY296" s="104"/>
      <c r="BZ296" s="102"/>
      <c r="CA296" s="103"/>
      <c r="CB296" s="103"/>
      <c r="CC296" s="104"/>
      <c r="CD296" s="102"/>
      <c r="CE296" s="103"/>
      <c r="CF296" s="103"/>
      <c r="CG296" s="104"/>
      <c r="CH296" s="102"/>
      <c r="CI296" s="103"/>
      <c r="CJ296" s="103"/>
      <c r="CK296" s="104"/>
      <c r="CL296" s="102"/>
      <c r="CM296" s="103"/>
      <c r="CN296" s="103"/>
      <c r="CO296" s="104"/>
      <c r="CP296" s="102"/>
      <c r="CQ296" s="103"/>
      <c r="CR296" s="103"/>
      <c r="CS296" s="104"/>
      <c r="CT296" s="102"/>
      <c r="CU296" s="103"/>
      <c r="CV296" s="103"/>
      <c r="CW296" s="104"/>
      <c r="CX296" s="102"/>
      <c r="CY296" s="103"/>
      <c r="CZ296" s="103"/>
      <c r="DA296" s="104"/>
      <c r="DB296" s="102"/>
      <c r="DC296" s="103"/>
      <c r="DD296" s="103"/>
      <c r="DE296" s="104"/>
      <c r="DF296" s="102"/>
      <c r="DG296" s="103"/>
      <c r="DH296" s="103"/>
      <c r="DI296" s="104"/>
    </row>
    <row r="297" spans="1:141" outlineLevel="1" x14ac:dyDescent="0.25">
      <c r="A297" s="90" t="s">
        <v>132</v>
      </c>
      <c r="B297" s="90" t="s">
        <v>144</v>
      </c>
      <c r="C297" s="111">
        <f>$C$6</f>
        <v>9.9999999999999995E-7</v>
      </c>
      <c r="D297" s="90"/>
      <c r="E297" t="s">
        <v>332</v>
      </c>
      <c r="F297" s="113" t="str" cm="1">
        <f t="array" aca="1" ref="F297" ca="1">IF(AND(F$4="A",ISNUMBER(DataModel!F$4)),INDEX(DataModel!$F$4:$BA$109,MATCH(1,(DataModel!$A$4:$A$109=$A297)*(DataModel!$B$4:$B$109=$B297),0),MATCH(F$3,DataModel!$F$2:$BA$2,0))*$C297,"")</f>
        <v/>
      </c>
      <c r="G297" s="69" t="str" cm="1">
        <f t="array" aca="1" ref="G297" ca="1">IF(AND(G$4="A",ISNUMBER(DataModel!G$4)),INDEX(DataModel!$F$4:$BA$109,MATCH(1,(DataModel!$A$4:$A$109=$A297)*(DataModel!$B$4:$B$109=$B297),0),MATCH(G$3,DataModel!$F$2:$BA$2,0))*$C297,"")</f>
        <v/>
      </c>
      <c r="H297" s="69" t="str" cm="1">
        <f t="array" aca="1" ref="H297" ca="1">IF(AND(H$4="A",ISNUMBER(DataModel!H$4)),INDEX(DataModel!$F$4:$BA$109,MATCH(1,(DataModel!$A$4:$A$109=$A297)*(DataModel!$B$4:$B$109=$B297),0),MATCH(H$3,DataModel!$F$2:$BA$2,0))*$C297,"")</f>
        <v/>
      </c>
      <c r="I297" s="114" t="str" cm="1">
        <f t="array" aca="1" ref="I297" ca="1">IF(AND(I$4="A",ISNUMBER(DataModel!I$4)),INDEX(DataModel!$F$4:$BA$109,MATCH(1,(DataModel!$A$4:$A$109=$A297)*(DataModel!$B$4:$B$109=$B297),0),MATCH(I$3,DataModel!$F$2:$BA$2,0))*$C297,"")</f>
        <v/>
      </c>
      <c r="J297" s="113" t="str" cm="1">
        <f t="array" aca="1" ref="J297" ca="1">IF(AND(J$4="A",ISNUMBER(DataModel!J$4)),INDEX(DataModel!$F$4:$BA$109,MATCH(1,(DataModel!$A$4:$A$109=$A297)*(DataModel!$B$4:$B$109=$B297),0),MATCH(J$3,DataModel!$F$2:$BA$2,0))*$C297,"")</f>
        <v/>
      </c>
      <c r="K297" s="69" t="str" cm="1">
        <f t="array" aca="1" ref="K297" ca="1">IF(AND(K$4="A",ISNUMBER(DataModel!K$4)),INDEX(DataModel!$F$4:$BA$109,MATCH(1,(DataModel!$A$4:$A$109=$A297)*(DataModel!$B$4:$B$109=$B297),0),MATCH(K$3,DataModel!$F$2:$BA$2,0))*$C297,"")</f>
        <v/>
      </c>
      <c r="L297" s="69" t="str" cm="1">
        <f t="array" aca="1" ref="L297" ca="1">IF(AND(L$4="A",ISNUMBER(DataModel!L$4)),INDEX(DataModel!$F$4:$BA$109,MATCH(1,(DataModel!$A$4:$A$109=$A297)*(DataModel!$B$4:$B$109=$B297),0),MATCH(L$3,DataModel!$F$2:$BA$2,0))*$C297,"")</f>
        <v/>
      </c>
      <c r="M297" s="114" t="str" cm="1">
        <f t="array" aca="1" ref="M297" ca="1">IF(AND(M$4="A",ISNUMBER(DataModel!M$4)),INDEX(DataModel!$F$4:$BA$109,MATCH(1,(DataModel!$A$4:$A$109=$A297)*(DataModel!$B$4:$B$109=$B297),0),MATCH(M$3,DataModel!$F$2:$BA$2,0))*$C297,"")</f>
        <v/>
      </c>
      <c r="N297" s="113" t="str" cm="1">
        <f t="array" aca="1" ref="N297" ca="1">IF(AND(N$4="A",ISNUMBER(DataModel!N$4)),INDEX(DataModel!$F$4:$BA$109,MATCH(1,(DataModel!$A$4:$A$109=$A297)*(DataModel!$B$4:$B$109=$B297),0),MATCH(N$3,DataModel!$F$2:$BA$2,0))*$C297,"")</f>
        <v/>
      </c>
      <c r="O297" s="69" t="str" cm="1">
        <f t="array" aca="1" ref="O297" ca="1">IF(AND(O$4="A",ISNUMBER(DataModel!O$4)),INDEX(DataModel!$F$4:$BA$109,MATCH(1,(DataModel!$A$4:$A$109=$A297)*(DataModel!$B$4:$B$109=$B297),0),MATCH(O$3,DataModel!$F$2:$BA$2,0))*$C297,"")</f>
        <v/>
      </c>
      <c r="P297" s="69" t="str" cm="1">
        <f t="array" aca="1" ref="P297" ca="1">IF(AND(P$4="A",ISNUMBER(DataModel!P$4)),INDEX(DataModel!$F$4:$BA$109,MATCH(1,(DataModel!$A$4:$A$109=$A297)*(DataModel!$B$4:$B$109=$B297),0),MATCH(P$3,DataModel!$F$2:$BA$2,0))*$C297,"")</f>
        <v/>
      </c>
      <c r="Q297" s="114" t="str" cm="1">
        <f t="array" aca="1" ref="Q297" ca="1">IF(AND(Q$4="A",ISNUMBER(DataModel!Q$4)),INDEX(DataModel!$F$4:$BA$109,MATCH(1,(DataModel!$A$4:$A$109=$A297)*(DataModel!$B$4:$B$109=$B297),0),MATCH(Q$3,DataModel!$F$2:$BA$2,0))*$C297,"")</f>
        <v/>
      </c>
      <c r="R297" s="113" t="str" cm="1">
        <f t="array" aca="1" ref="R297" ca="1">IF(AND(R$4="A",ISNUMBER(DataModel!R$4)),INDEX(DataModel!$F$4:$BA$109,MATCH(1,(DataModel!$A$4:$A$109=$A297)*(DataModel!$B$4:$B$109=$B297),0),MATCH(R$3,DataModel!$F$2:$BA$2,0))*$C297,"")</f>
        <v/>
      </c>
      <c r="S297" s="69" t="str" cm="1">
        <f t="array" aca="1" ref="S297" ca="1">IF(AND(S$4="A",ISNUMBER(DataModel!S$4)),INDEX(DataModel!$F$4:$BA$109,MATCH(1,(DataModel!$A$4:$A$109=$A297)*(DataModel!$B$4:$B$109=$B297),0),MATCH(S$3,DataModel!$F$2:$BA$2,0))*$C297,"")</f>
        <v/>
      </c>
      <c r="T297" s="69" t="str" cm="1">
        <f t="array" aca="1" ref="T297" ca="1">IF(AND(T$4="A",ISNUMBER(DataModel!T$4)),INDEX(DataModel!$F$4:$BA$109,MATCH(1,(DataModel!$A$4:$A$109=$A297)*(DataModel!$B$4:$B$109=$B297),0),MATCH(T$3,DataModel!$F$2:$BA$2,0))*$C297,"")</f>
        <v/>
      </c>
      <c r="U297" s="114" t="str" cm="1">
        <f t="array" aca="1" ref="U297" ca="1">IF(AND(U$4="A",ISNUMBER(DataModel!U$4)),INDEX(DataModel!$F$4:$BA$109,MATCH(1,(DataModel!$A$4:$A$109=$A297)*(DataModel!$B$4:$B$109=$B297),0),MATCH(U$3,DataModel!$F$2:$BA$2,0))*$C297,"")</f>
        <v/>
      </c>
      <c r="V297" s="113" t="str" cm="1">
        <f t="array" aca="1" ref="V297" ca="1">IF(AND(V$4="A",ISNUMBER(DataModel!V$4)),INDEX(DataModel!$F$4:$BA$109,MATCH(1,(DataModel!$A$4:$A$109=$A297)*(DataModel!$B$4:$B$109=$B297),0),MATCH(V$3,DataModel!$F$2:$BA$2,0))*$C297,"")</f>
        <v/>
      </c>
      <c r="W297" s="69" t="str" cm="1">
        <f t="array" aca="1" ref="W297" ca="1">IF(AND(W$4="A",ISNUMBER(DataModel!W$4)),INDEX(DataModel!$F$4:$BA$109,MATCH(1,(DataModel!$A$4:$A$109=$A297)*(DataModel!$B$4:$B$109=$B297),0),MATCH(W$3,DataModel!$F$2:$BA$2,0))*$C297,"")</f>
        <v/>
      </c>
      <c r="X297" s="69" t="str" cm="1">
        <f t="array" aca="1" ref="X297" ca="1">IF(AND(X$4="A",ISNUMBER(DataModel!X$4)),INDEX(DataModel!$F$4:$BA$109,MATCH(1,(DataModel!$A$4:$A$109=$A297)*(DataModel!$B$4:$B$109=$B297),0),MATCH(X$3,DataModel!$F$2:$BA$2,0))*$C297,"")</f>
        <v/>
      </c>
      <c r="Y297" s="114" t="str" cm="1">
        <f t="array" aca="1" ref="Y297" ca="1">IF(AND(Y$4="A",ISNUMBER(DataModel!Y$4)),INDEX(DataModel!$F$4:$BA$109,MATCH(1,(DataModel!$A$4:$A$109=$A297)*(DataModel!$B$4:$B$109=$B297),0),MATCH(Y$3,DataModel!$F$2:$BA$2,0))*$C297,"")</f>
        <v/>
      </c>
      <c r="Z297" s="113" t="str" cm="1">
        <f t="array" aca="1" ref="Z297" ca="1">IF(AND(Z$4="A",ISNUMBER(DataModel!Z$4)),INDEX(DataModel!$F$4:$BA$109,MATCH(1,(DataModel!$A$4:$A$109=$A297)*(DataModel!$B$4:$B$109=$B297),0),MATCH(Z$3,DataModel!$F$2:$BA$2,0))*$C297,"")</f>
        <v/>
      </c>
      <c r="AA297" s="69" t="str" cm="1">
        <f t="array" aca="1" ref="AA297" ca="1">IF(AND(AA$4="A",ISNUMBER(DataModel!AA$4)),INDEX(DataModel!$F$4:$BA$109,MATCH(1,(DataModel!$A$4:$A$109=$A297)*(DataModel!$B$4:$B$109=$B297),0),MATCH(AA$3,DataModel!$F$2:$BA$2,0))*$C297,"")</f>
        <v/>
      </c>
      <c r="AB297" s="69" t="str" cm="1">
        <f t="array" aca="1" ref="AB297" ca="1">IF(AND(AB$4="A",ISNUMBER(DataModel!AB$4)),INDEX(DataModel!$F$4:$BA$109,MATCH(1,(DataModel!$A$4:$A$109=$A297)*(DataModel!$B$4:$B$109=$B297),0),MATCH(AB$3,DataModel!$F$2:$BA$2,0))*$C297,"")</f>
        <v/>
      </c>
      <c r="AC297" s="114" t="str" cm="1">
        <f t="array" aca="1" ref="AC297" ca="1">IF(AND(AC$4="A",ISNUMBER(DataModel!AC$4)),INDEX(DataModel!$F$4:$BA$109,MATCH(1,(DataModel!$A$4:$A$109=$A297)*(DataModel!$B$4:$B$109=$B297),0),MATCH(AC$3,DataModel!$F$2:$BA$2,0))*$C297,"")</f>
        <v/>
      </c>
      <c r="AD297" s="113" t="str" cm="1">
        <f t="array" aca="1" ref="AD297" ca="1">IF(AND(AD$4="A",ISNUMBER(DataModel!AD$4)),INDEX(DataModel!$F$4:$BA$109,MATCH(1,(DataModel!$A$4:$A$109=$A297)*(DataModel!$B$4:$B$109=$B297),0),MATCH(AD$3,DataModel!$F$2:$BA$2,0))*$C297,"")</f>
        <v/>
      </c>
      <c r="AE297" s="69" t="str" cm="1">
        <f t="array" aca="1" ref="AE297" ca="1">IF(AND(AE$4="A",ISNUMBER(DataModel!AE$4)),INDEX(DataModel!$F$4:$BA$109,MATCH(1,(DataModel!$A$4:$A$109=$A297)*(DataModel!$B$4:$B$109=$B297),0),MATCH(AE$3,DataModel!$F$2:$BA$2,0))*$C297,"")</f>
        <v/>
      </c>
      <c r="AF297" s="69" t="str" cm="1">
        <f t="array" aca="1" ref="AF297" ca="1">IF(AND(AF$4="A",ISNUMBER(DataModel!AF$4)),INDEX(DataModel!$F$4:$BA$109,MATCH(1,(DataModel!$A$4:$A$109=$A297)*(DataModel!$B$4:$B$109=$B297),0),MATCH(AF$3,DataModel!$F$2:$BA$2,0))*$C297,"")</f>
        <v/>
      </c>
      <c r="AG297" s="114" t="str" cm="1">
        <f t="array" aca="1" ref="AG297" ca="1">IF(AND(AG$4="A",ISNUMBER(DataModel!AG$4)),INDEX(DataModel!$F$4:$BA$109,MATCH(1,(DataModel!$A$4:$A$109=$A297)*(DataModel!$B$4:$B$109=$B297),0),MATCH(AG$3,DataModel!$F$2:$BA$2,0))*$C297,"")</f>
        <v/>
      </c>
      <c r="AH297" s="113" t="str" cm="1">
        <f t="array" aca="1" ref="AH297" ca="1">IF(AND(AH$4="A",ISNUMBER(DataModel!AH$4)),INDEX(DataModel!$F$4:$BA$109,MATCH(1,(DataModel!$A$4:$A$109=$A297)*(DataModel!$B$4:$B$109=$B297),0),MATCH(AH$3,DataModel!$F$2:$BA$2,0))*$C297,"")</f>
        <v/>
      </c>
      <c r="AI297" s="69" t="str" cm="1">
        <f t="array" aca="1" ref="AI297" ca="1">IF(AND(AI$4="A",ISNUMBER(DataModel!AI$4)),INDEX(DataModel!$F$4:$BA$109,MATCH(1,(DataModel!$A$4:$A$109=$A297)*(DataModel!$B$4:$B$109=$B297),0),MATCH(AI$3,DataModel!$F$2:$BA$2,0))*$C297,"")</f>
        <v/>
      </c>
      <c r="AJ297" s="69" t="str" cm="1">
        <f t="array" aca="1" ref="AJ297" ca="1">IF(AND(AJ$4="A",ISNUMBER(DataModel!AJ$4)),INDEX(DataModel!$F$4:$BA$109,MATCH(1,(DataModel!$A$4:$A$109=$A297)*(DataModel!$B$4:$B$109=$B297),0),MATCH(AJ$3,DataModel!$F$2:$BA$2,0))*$C297,"")</f>
        <v/>
      </c>
      <c r="AK297" s="114" t="str" cm="1">
        <f t="array" aca="1" ref="AK297" ca="1">IF(AND(AK$4="A",ISNUMBER(DataModel!AK$4)),INDEX(DataModel!$F$4:$BA$109,MATCH(1,(DataModel!$A$4:$A$109=$A297)*(DataModel!$B$4:$B$109=$B297),0),MATCH(AK$3,DataModel!$F$2:$BA$2,0))*$C297,"")</f>
        <v/>
      </c>
      <c r="AL297" s="113" t="str" cm="1">
        <f t="array" aca="1" ref="AL297" ca="1">IF(AND(AL$4="A",ISNUMBER(DataModel!AL$4)),INDEX(DataModel!$F$4:$BA$109,MATCH(1,(DataModel!$A$4:$A$109=$A297)*(DataModel!$B$4:$B$109=$B297),0),MATCH(AL$3,DataModel!$F$2:$BA$2,0))*$C297,"")</f>
        <v/>
      </c>
      <c r="AM297" s="69" t="str" cm="1">
        <f t="array" aca="1" ref="AM297" ca="1">IF(AND(AM$4="A",ISNUMBER(DataModel!AM$4)),INDEX(DataModel!$F$4:$BA$109,MATCH(1,(DataModel!$A$4:$A$109=$A297)*(DataModel!$B$4:$B$109=$B297),0),MATCH(AM$3,DataModel!$F$2:$BA$2,0))*$C297,"")</f>
        <v/>
      </c>
      <c r="AN297" s="69" t="str" cm="1">
        <f t="array" aca="1" ref="AN297" ca="1">IF(AND(AN$4="A",ISNUMBER(DataModel!AN$4)),INDEX(DataModel!$F$4:$BA$109,MATCH(1,(DataModel!$A$4:$A$109=$A297)*(DataModel!$B$4:$B$109=$B297),0),MATCH(AN$3,DataModel!$F$2:$BA$2,0))*$C297,"")</f>
        <v/>
      </c>
      <c r="AO297" s="114" t="str" cm="1">
        <f t="array" aca="1" ref="AO297" ca="1">IF(AND(AO$4="A",ISNUMBER(DataModel!AO$4)),INDEX(DataModel!$F$4:$BA$109,MATCH(1,(DataModel!$A$4:$A$109=$A297)*(DataModel!$B$4:$B$109=$B297),0),MATCH(AO$3,DataModel!$F$2:$BA$2,0))*$C297,"")</f>
        <v/>
      </c>
      <c r="AP297" s="113" t="str" cm="1">
        <f t="array" aca="1" ref="AP297" ca="1">IF(AND(AP$4="A",ISNUMBER(DataModel!AP$4)),INDEX(DataModel!$F$4:$BA$109,MATCH(1,(DataModel!$A$4:$A$109=$A297)*(DataModel!$B$4:$B$109=$B297),0),MATCH(AP$3,DataModel!$F$2:$BA$2,0))*$C297,"")</f>
        <v/>
      </c>
      <c r="AQ297" s="69" t="str" cm="1">
        <f t="array" aca="1" ref="AQ297" ca="1">IF(AND(AQ$4="A",ISNUMBER(DataModel!AQ$4)),INDEX(DataModel!$F$4:$BA$109,MATCH(1,(DataModel!$A$4:$A$109=$A297)*(DataModel!$B$4:$B$109=$B297),0),MATCH(AQ$3,DataModel!$F$2:$BA$2,0))*$C297,"")</f>
        <v/>
      </c>
      <c r="AR297" s="69" t="str" cm="1">
        <f t="array" aca="1" ref="AR297" ca="1">IF(AND(AR$4="A",ISNUMBER(DataModel!AR$4)),INDEX(DataModel!$F$4:$BA$109,MATCH(1,(DataModel!$A$4:$A$109=$A297)*(DataModel!$B$4:$B$109=$B297),0),MATCH(AR$3,DataModel!$F$2:$BA$2,0))*$C297,"")</f>
        <v/>
      </c>
      <c r="AS297" s="114" t="str" cm="1">
        <f t="array" aca="1" ref="AS297" ca="1">IF(AND(AS$4="A",ISNUMBER(DataModel!AS$4)),INDEX(DataModel!$F$4:$BA$109,MATCH(1,(DataModel!$A$4:$A$109=$A297)*(DataModel!$B$4:$B$109=$B297),0),MATCH(AS$3,DataModel!$F$2:$BA$2,0))*$C297,"")</f>
        <v/>
      </c>
      <c r="AT297" s="113" t="e" cm="1">
        <f t="array" aca="1" ref="AT297" ca="1">IF(AND(AT$4="A",ISNUMBER(DataModel!AT$4)),INDEX(DataModel!$F$4:$BA$109,MATCH(1,(DataModel!$A$4:$A$109=$A297)*(DataModel!$B$4:$B$109=$B297),0),MATCH(AT$3,DataModel!$F$2:$BA$2,0))*$C297,"")</f>
        <v>#VALUE!</v>
      </c>
      <c r="AU297" s="69" t="e" cm="1">
        <f t="array" aca="1" ref="AU297" ca="1">IF(AND(AU$4="A",ISNUMBER(DataModel!AU$4)),INDEX(DataModel!$F$4:$BA$109,MATCH(1,(DataModel!$A$4:$A$109=$A297)*(DataModel!$B$4:$B$109=$B297),0),MATCH(AU$3,DataModel!$F$2:$BA$2,0))*$C297,"")</f>
        <v>#VALUE!</v>
      </c>
      <c r="AV297" s="69" t="e" cm="1">
        <f t="array" aca="1" ref="AV297" ca="1">IF(AND(AV$4="A",ISNUMBER(DataModel!AV$4)),INDEX(DataModel!$F$4:$BA$109,MATCH(1,(DataModel!$A$4:$A$109=$A297)*(DataModel!$B$4:$B$109=$B297),0),MATCH(AV$3,DataModel!$F$2:$BA$2,0))*$C297,"")</f>
        <v>#VALUE!</v>
      </c>
      <c r="AW297" s="114" t="e" cm="1">
        <f t="array" aca="1" ref="AW297" ca="1">IF(AND(AW$4="A",ISNUMBER(DataModel!AW$4)),INDEX(DataModel!$F$4:$BA$109,MATCH(1,(DataModel!$A$4:$A$109=$A297)*(DataModel!$B$4:$B$109=$B297),0),MATCH(AW$3,DataModel!$F$2:$BA$2,0))*$C297,"")</f>
        <v>#VALUE!</v>
      </c>
      <c r="AX297" s="113" t="e" cm="1">
        <f t="array" aca="1" ref="AX297" ca="1">IF(AND(AX$4="A",ISNUMBER(DataModel!AX$4)),INDEX(DataModel!$F$4:$BA$109,MATCH(1,(DataModel!$A$4:$A$109=$A297)*(DataModel!$B$4:$B$109=$B297),0),MATCH(AX$3,DataModel!$F$2:$BA$2,0))*$C297,"")</f>
        <v>#VALUE!</v>
      </c>
      <c r="AY297" s="69" t="e" cm="1">
        <f t="array" aca="1" ref="AY297" ca="1">IF(AND(AY$4="A",ISNUMBER(DataModel!AY$4)),INDEX(DataModel!$F$4:$BA$109,MATCH(1,(DataModel!$A$4:$A$109=$A297)*(DataModel!$B$4:$B$109=$B297),0),MATCH(AY$3,DataModel!$F$2:$BA$2,0))*$C297,"")</f>
        <v>#VALUE!</v>
      </c>
      <c r="AZ297" s="69" t="e" cm="1">
        <f t="array" aca="1" ref="AZ297" ca="1">IF(AND(AZ$4="A",ISNUMBER(DataModel!AZ$4)),INDEX(DataModel!$F$4:$BA$109,MATCH(1,(DataModel!$A$4:$A$109=$A297)*(DataModel!$B$4:$B$109=$B297),0),MATCH(AZ$3,DataModel!$F$2:$BA$2,0))*$C297,"")</f>
        <v>#VALUE!</v>
      </c>
      <c r="BA297" s="114" t="e" cm="1">
        <f t="array" aca="1" ref="BA297" ca="1">IF(AND(BA$4="A",ISNUMBER(DataModel!BA$4)),INDEX(DataModel!$F$4:$BA$109,MATCH(1,(DataModel!$A$4:$A$109=$A297)*(DataModel!$B$4:$B$109=$B297),0),MATCH(BA$3,DataModel!$F$2:$BA$2,0))*$C297,"")</f>
        <v>#VALUE!</v>
      </c>
      <c r="BB297" s="100"/>
      <c r="BE297" s="101"/>
      <c r="BF297" s="100"/>
      <c r="BI297" s="101"/>
      <c r="BJ297" s="100"/>
      <c r="BM297" s="101"/>
      <c r="BN297" s="100"/>
      <c r="BQ297" s="101"/>
      <c r="BR297" s="100"/>
      <c r="BU297" s="101"/>
      <c r="BV297" s="100"/>
      <c r="BY297" s="101"/>
      <c r="BZ297" s="100"/>
      <c r="CC297" s="101"/>
      <c r="CD297" s="100"/>
      <c r="CG297" s="101"/>
      <c r="CH297" s="100"/>
      <c r="CK297" s="101"/>
      <c r="CL297" s="100"/>
      <c r="CO297" s="101"/>
      <c r="CP297" s="100"/>
      <c r="CS297" s="101"/>
      <c r="CT297" s="100"/>
      <c r="CW297" s="101"/>
      <c r="CX297" s="100"/>
      <c r="DA297" s="101"/>
      <c r="DB297" s="100"/>
      <c r="DE297" s="101"/>
      <c r="DF297" s="100"/>
      <c r="DI297" s="101"/>
      <c r="DK297" s="69">
        <f t="shared" ref="DK297:EK297" ca="1" si="802">SUM(OFFSET($E297,,MATCH(DK$3,$F$5:$DI$5,0),,4))</f>
        <v>0</v>
      </c>
      <c r="DL297" s="69" t="e">
        <f t="shared" ca="1" si="802"/>
        <v>#N/A</v>
      </c>
      <c r="DM297" s="69" t="e">
        <f t="shared" ca="1" si="802"/>
        <v>#VALUE!</v>
      </c>
      <c r="DN297" s="69" t="e">
        <f t="shared" ca="1" si="802"/>
        <v>#VALUE!</v>
      </c>
      <c r="DO297" s="69" t="e">
        <f t="shared" ca="1" si="802"/>
        <v>#VALUE!</v>
      </c>
      <c r="DP297" s="69" t="e">
        <f t="shared" ca="1" si="802"/>
        <v>#VALUE!</v>
      </c>
      <c r="DQ297" s="69" t="e">
        <f t="shared" ca="1" si="802"/>
        <v>#VALUE!</v>
      </c>
      <c r="DR297" s="69" t="e">
        <f t="shared" ca="1" si="802"/>
        <v>#VALUE!</v>
      </c>
      <c r="DS297" s="69" t="e">
        <f t="shared" ca="1" si="802"/>
        <v>#VALUE!</v>
      </c>
      <c r="DT297" s="69" t="e">
        <f t="shared" ca="1" si="802"/>
        <v>#VALUE!</v>
      </c>
      <c r="DU297" s="69" t="e">
        <f t="shared" ca="1" si="802"/>
        <v>#VALUE!</v>
      </c>
      <c r="DV297" s="69" t="e">
        <f t="shared" ca="1" si="802"/>
        <v>#VALUE!</v>
      </c>
      <c r="DW297" s="69" t="e">
        <f t="shared" ca="1" si="802"/>
        <v>#VALUE!</v>
      </c>
      <c r="DX297" s="69" t="e">
        <f t="shared" ca="1" si="802"/>
        <v>#VALUE!</v>
      </c>
      <c r="DY297" s="69" t="e">
        <f t="shared" ca="1" si="802"/>
        <v>#VALUE!</v>
      </c>
      <c r="DZ297" s="69" t="e">
        <f t="shared" ca="1" si="802"/>
        <v>#VALUE!</v>
      </c>
      <c r="EA297" s="69" t="e">
        <f t="shared" ca="1" si="802"/>
        <v>#VALUE!</v>
      </c>
      <c r="EB297" s="69" t="e">
        <f t="shared" ca="1" si="802"/>
        <v>#VALUE!</v>
      </c>
      <c r="EC297" s="69" t="e">
        <f t="shared" ca="1" si="802"/>
        <v>#VALUE!</v>
      </c>
      <c r="ED297" s="69" t="e">
        <f t="shared" ca="1" si="802"/>
        <v>#VALUE!</v>
      </c>
      <c r="EE297" s="69" t="e">
        <f t="shared" ca="1" si="802"/>
        <v>#VALUE!</v>
      </c>
      <c r="EF297" s="69" t="e">
        <f t="shared" ca="1" si="802"/>
        <v>#VALUE!</v>
      </c>
      <c r="EG297" s="69" t="e">
        <f t="shared" ca="1" si="802"/>
        <v>#VALUE!</v>
      </c>
      <c r="EH297" s="69" t="e">
        <f t="shared" ca="1" si="802"/>
        <v>#VALUE!</v>
      </c>
      <c r="EI297" s="69" t="e">
        <f t="shared" ca="1" si="802"/>
        <v>#VALUE!</v>
      </c>
      <c r="EJ297" s="69" t="e">
        <f t="shared" ca="1" si="802"/>
        <v>#VALUE!</v>
      </c>
      <c r="EK297" s="69" t="e">
        <f t="shared" ca="1" si="802"/>
        <v>#VALUE!</v>
      </c>
    </row>
    <row r="298" spans="1:141" outlineLevel="1" x14ac:dyDescent="0.25">
      <c r="A298" s="90"/>
      <c r="B298" s="90"/>
      <c r="C298" s="90"/>
      <c r="D298" s="90"/>
      <c r="F298" s="100"/>
      <c r="I298" s="101"/>
      <c r="J298" s="100"/>
      <c r="M298" s="101"/>
      <c r="N298" s="100"/>
      <c r="Q298" s="101"/>
      <c r="R298" s="100"/>
      <c r="U298" s="101"/>
      <c r="V298" s="100"/>
      <c r="Y298" s="101"/>
      <c r="Z298" s="100"/>
      <c r="AC298" s="101"/>
      <c r="AD298" s="100"/>
      <c r="AG298" s="101"/>
      <c r="AH298" s="100"/>
      <c r="AK298" s="101"/>
      <c r="AL298" s="100"/>
      <c r="AO298" s="101"/>
      <c r="AP298" s="100"/>
      <c r="AS298" s="101"/>
      <c r="AT298" s="100"/>
      <c r="AW298" s="101"/>
      <c r="AX298" s="100"/>
      <c r="BA298" s="101"/>
      <c r="BB298" s="100"/>
      <c r="BE298" s="101"/>
      <c r="BF298" s="100"/>
      <c r="BI298" s="101"/>
      <c r="BJ298" s="100"/>
      <c r="BM298" s="101"/>
      <c r="BN298" s="100"/>
      <c r="BQ298" s="101"/>
      <c r="BR298" s="100"/>
      <c r="BU298" s="101"/>
      <c r="BV298" s="100"/>
      <c r="BY298" s="101"/>
      <c r="BZ298" s="100"/>
      <c r="CC298" s="101"/>
      <c r="CD298" s="100"/>
      <c r="CG298" s="101"/>
      <c r="CH298" s="100"/>
      <c r="CK298" s="101"/>
      <c r="CL298" s="100"/>
      <c r="CO298" s="101"/>
      <c r="CP298" s="100"/>
      <c r="CS298" s="101"/>
      <c r="CT298" s="100"/>
      <c r="CW298" s="101"/>
      <c r="CX298" s="100"/>
      <c r="DA298" s="101"/>
      <c r="DB298" s="100"/>
      <c r="DE298" s="101"/>
      <c r="DF298" s="100"/>
      <c r="DI298" s="101"/>
    </row>
    <row r="299" spans="1:141" outlineLevel="1" x14ac:dyDescent="0.25">
      <c r="A299" s="90"/>
      <c r="B299" s="90"/>
      <c r="C299" s="90"/>
      <c r="D299" s="90"/>
      <c r="E299" t="s">
        <v>333</v>
      </c>
      <c r="F299" s="100"/>
      <c r="I299" s="101"/>
      <c r="J299" s="100"/>
      <c r="M299" s="101"/>
      <c r="N299" s="100"/>
      <c r="Q299" s="101"/>
      <c r="R299" s="100"/>
      <c r="U299" s="101"/>
      <c r="V299" s="100"/>
      <c r="Y299" s="101"/>
      <c r="Z299" s="100"/>
      <c r="AC299" s="101"/>
      <c r="AD299" s="100"/>
      <c r="AG299" s="101"/>
      <c r="AH299" s="100"/>
      <c r="AK299" s="101"/>
      <c r="AL299" s="113" t="str">
        <f ca="1">AL297</f>
        <v/>
      </c>
      <c r="AM299" s="69" t="str">
        <f t="shared" ref="AM299:AO299" ca="1" si="803">AM297</f>
        <v/>
      </c>
      <c r="AN299" s="69" t="str">
        <f t="shared" ca="1" si="803"/>
        <v/>
      </c>
      <c r="AO299" s="114" t="str">
        <f t="shared" ca="1" si="803"/>
        <v/>
      </c>
      <c r="AP299" s="113" t="e">
        <f t="shared" ref="AP299:BU299" ca="1" si="804">AP300*AP275</f>
        <v>#N/A</v>
      </c>
      <c r="AQ299" s="69" t="e">
        <f t="shared" ca="1" si="804"/>
        <v>#N/A</v>
      </c>
      <c r="AR299" s="69" t="e">
        <f t="shared" ca="1" si="804"/>
        <v>#N/A</v>
      </c>
      <c r="AS299" s="114" t="e">
        <f t="shared" ca="1" si="804"/>
        <v>#N/A</v>
      </c>
      <c r="AT299" s="113" t="e">
        <f t="shared" ca="1" si="804"/>
        <v>#VALUE!</v>
      </c>
      <c r="AU299" s="69" t="e">
        <f t="shared" ca="1" si="804"/>
        <v>#VALUE!</v>
      </c>
      <c r="AV299" s="69" t="e">
        <f t="shared" ca="1" si="804"/>
        <v>#VALUE!</v>
      </c>
      <c r="AW299" s="114" t="e">
        <f t="shared" ca="1" si="804"/>
        <v>#VALUE!</v>
      </c>
      <c r="AX299" s="113" t="e">
        <f t="shared" ca="1" si="804"/>
        <v>#VALUE!</v>
      </c>
      <c r="AY299" s="69" t="e">
        <f t="shared" ca="1" si="804"/>
        <v>#VALUE!</v>
      </c>
      <c r="AZ299" s="69" t="e">
        <f t="shared" ca="1" si="804"/>
        <v>#VALUE!</v>
      </c>
      <c r="BA299" s="114" t="e">
        <f t="shared" ca="1" si="804"/>
        <v>#VALUE!</v>
      </c>
      <c r="BB299" s="113" t="e">
        <f t="shared" ca="1" si="804"/>
        <v>#VALUE!</v>
      </c>
      <c r="BC299" s="69" t="e">
        <f t="shared" ca="1" si="804"/>
        <v>#VALUE!</v>
      </c>
      <c r="BD299" s="69" t="e">
        <f t="shared" ca="1" si="804"/>
        <v>#VALUE!</v>
      </c>
      <c r="BE299" s="114" t="e">
        <f t="shared" ca="1" si="804"/>
        <v>#VALUE!</v>
      </c>
      <c r="BF299" s="113" t="e">
        <f t="shared" ca="1" si="804"/>
        <v>#VALUE!</v>
      </c>
      <c r="BG299" s="69" t="e">
        <f t="shared" ca="1" si="804"/>
        <v>#VALUE!</v>
      </c>
      <c r="BH299" s="69" t="e">
        <f t="shared" ca="1" si="804"/>
        <v>#VALUE!</v>
      </c>
      <c r="BI299" s="114" t="e">
        <f t="shared" ca="1" si="804"/>
        <v>#VALUE!</v>
      </c>
      <c r="BJ299" s="113" t="e">
        <f t="shared" ca="1" si="804"/>
        <v>#VALUE!</v>
      </c>
      <c r="BK299" s="69" t="e">
        <f t="shared" ca="1" si="804"/>
        <v>#VALUE!</v>
      </c>
      <c r="BL299" s="69" t="e">
        <f t="shared" ca="1" si="804"/>
        <v>#VALUE!</v>
      </c>
      <c r="BM299" s="114" t="e">
        <f t="shared" ca="1" si="804"/>
        <v>#VALUE!</v>
      </c>
      <c r="BN299" s="113" t="e">
        <f t="shared" ca="1" si="804"/>
        <v>#VALUE!</v>
      </c>
      <c r="BO299" s="69" t="e">
        <f t="shared" ca="1" si="804"/>
        <v>#VALUE!</v>
      </c>
      <c r="BP299" s="69" t="e">
        <f t="shared" ca="1" si="804"/>
        <v>#VALUE!</v>
      </c>
      <c r="BQ299" s="114" t="e">
        <f t="shared" ca="1" si="804"/>
        <v>#VALUE!</v>
      </c>
      <c r="BR299" s="113" t="e">
        <f t="shared" ca="1" si="804"/>
        <v>#VALUE!</v>
      </c>
      <c r="BS299" s="69" t="e">
        <f t="shared" ca="1" si="804"/>
        <v>#VALUE!</v>
      </c>
      <c r="BT299" s="69" t="e">
        <f t="shared" ca="1" si="804"/>
        <v>#VALUE!</v>
      </c>
      <c r="BU299" s="114" t="e">
        <f t="shared" ca="1" si="804"/>
        <v>#VALUE!</v>
      </c>
      <c r="BV299" s="113" t="e">
        <f t="shared" ref="BV299:DA299" ca="1" si="805">BV300*BV275</f>
        <v>#VALUE!</v>
      </c>
      <c r="BW299" s="69" t="e">
        <f t="shared" ca="1" si="805"/>
        <v>#VALUE!</v>
      </c>
      <c r="BX299" s="69" t="e">
        <f t="shared" ca="1" si="805"/>
        <v>#VALUE!</v>
      </c>
      <c r="BY299" s="114" t="e">
        <f t="shared" ca="1" si="805"/>
        <v>#VALUE!</v>
      </c>
      <c r="BZ299" s="113" t="e">
        <f t="shared" ca="1" si="805"/>
        <v>#VALUE!</v>
      </c>
      <c r="CA299" s="69" t="e">
        <f t="shared" ca="1" si="805"/>
        <v>#VALUE!</v>
      </c>
      <c r="CB299" s="69" t="e">
        <f t="shared" ca="1" si="805"/>
        <v>#VALUE!</v>
      </c>
      <c r="CC299" s="114" t="e">
        <f t="shared" ca="1" si="805"/>
        <v>#VALUE!</v>
      </c>
      <c r="CD299" s="113" t="e">
        <f t="shared" ca="1" si="805"/>
        <v>#VALUE!</v>
      </c>
      <c r="CE299" s="69" t="e">
        <f t="shared" ca="1" si="805"/>
        <v>#VALUE!</v>
      </c>
      <c r="CF299" s="69" t="e">
        <f t="shared" ca="1" si="805"/>
        <v>#VALUE!</v>
      </c>
      <c r="CG299" s="114" t="e">
        <f t="shared" ca="1" si="805"/>
        <v>#VALUE!</v>
      </c>
      <c r="CH299" s="113" t="e">
        <f t="shared" ca="1" si="805"/>
        <v>#VALUE!</v>
      </c>
      <c r="CI299" s="69" t="e">
        <f t="shared" ca="1" si="805"/>
        <v>#VALUE!</v>
      </c>
      <c r="CJ299" s="69" t="e">
        <f t="shared" ca="1" si="805"/>
        <v>#VALUE!</v>
      </c>
      <c r="CK299" s="114" t="e">
        <f t="shared" ca="1" si="805"/>
        <v>#VALUE!</v>
      </c>
      <c r="CL299" s="113" t="e">
        <f t="shared" ca="1" si="805"/>
        <v>#VALUE!</v>
      </c>
      <c r="CM299" s="69" t="e">
        <f t="shared" ca="1" si="805"/>
        <v>#VALUE!</v>
      </c>
      <c r="CN299" s="69" t="e">
        <f t="shared" ca="1" si="805"/>
        <v>#VALUE!</v>
      </c>
      <c r="CO299" s="114" t="e">
        <f t="shared" ca="1" si="805"/>
        <v>#VALUE!</v>
      </c>
      <c r="CP299" s="113" t="e">
        <f t="shared" ca="1" si="805"/>
        <v>#VALUE!</v>
      </c>
      <c r="CQ299" s="69" t="e">
        <f t="shared" ca="1" si="805"/>
        <v>#VALUE!</v>
      </c>
      <c r="CR299" s="69" t="e">
        <f t="shared" ca="1" si="805"/>
        <v>#VALUE!</v>
      </c>
      <c r="CS299" s="114" t="e">
        <f t="shared" ca="1" si="805"/>
        <v>#VALUE!</v>
      </c>
      <c r="CT299" s="113" t="e">
        <f t="shared" ca="1" si="805"/>
        <v>#VALUE!</v>
      </c>
      <c r="CU299" s="69" t="e">
        <f t="shared" ca="1" si="805"/>
        <v>#VALUE!</v>
      </c>
      <c r="CV299" s="69" t="e">
        <f t="shared" ca="1" si="805"/>
        <v>#VALUE!</v>
      </c>
      <c r="CW299" s="114" t="e">
        <f t="shared" ca="1" si="805"/>
        <v>#VALUE!</v>
      </c>
      <c r="CX299" s="113" t="e">
        <f t="shared" ca="1" si="805"/>
        <v>#VALUE!</v>
      </c>
      <c r="CY299" s="69" t="e">
        <f t="shared" ca="1" si="805"/>
        <v>#VALUE!</v>
      </c>
      <c r="CZ299" s="69" t="e">
        <f t="shared" ca="1" si="805"/>
        <v>#VALUE!</v>
      </c>
      <c r="DA299" s="114" t="e">
        <f t="shared" ca="1" si="805"/>
        <v>#VALUE!</v>
      </c>
      <c r="DB299" s="113" t="e">
        <f t="shared" ref="DB299:DI299" ca="1" si="806">DB300*DB275</f>
        <v>#VALUE!</v>
      </c>
      <c r="DC299" s="69" t="e">
        <f t="shared" ca="1" si="806"/>
        <v>#VALUE!</v>
      </c>
      <c r="DD299" s="69" t="e">
        <f t="shared" ca="1" si="806"/>
        <v>#VALUE!</v>
      </c>
      <c r="DE299" s="114" t="e">
        <f t="shared" ca="1" si="806"/>
        <v>#VALUE!</v>
      </c>
      <c r="DF299" s="113" t="e">
        <f t="shared" ca="1" si="806"/>
        <v>#VALUE!</v>
      </c>
      <c r="DG299" s="69" t="e">
        <f t="shared" ca="1" si="806"/>
        <v>#VALUE!</v>
      </c>
      <c r="DH299" s="69" t="e">
        <f t="shared" ca="1" si="806"/>
        <v>#VALUE!</v>
      </c>
      <c r="DI299" s="114" t="e">
        <f t="shared" ca="1" si="806"/>
        <v>#VALUE!</v>
      </c>
      <c r="DK299" s="69">
        <f t="shared" ref="DK299:EK299" ca="1" si="807">SUM(OFFSET($E299,,MATCH(DK$3,$F$5:$DI$5,0),,4))</f>
        <v>0</v>
      </c>
      <c r="DL299" s="69" t="e">
        <f t="shared" ca="1" si="807"/>
        <v>#N/A</v>
      </c>
      <c r="DM299" s="69" t="e">
        <f t="shared" ca="1" si="807"/>
        <v>#VALUE!</v>
      </c>
      <c r="DN299" s="69" t="e">
        <f t="shared" ca="1" si="807"/>
        <v>#VALUE!</v>
      </c>
      <c r="DO299" s="69" t="e">
        <f t="shared" ca="1" si="807"/>
        <v>#VALUE!</v>
      </c>
      <c r="DP299" s="69" t="e">
        <f t="shared" ca="1" si="807"/>
        <v>#VALUE!</v>
      </c>
      <c r="DQ299" s="69" t="e">
        <f t="shared" ca="1" si="807"/>
        <v>#VALUE!</v>
      </c>
      <c r="DR299" s="69" t="e">
        <f t="shared" ca="1" si="807"/>
        <v>#VALUE!</v>
      </c>
      <c r="DS299" s="69" t="e">
        <f t="shared" ca="1" si="807"/>
        <v>#VALUE!</v>
      </c>
      <c r="DT299" s="69" t="e">
        <f t="shared" ca="1" si="807"/>
        <v>#VALUE!</v>
      </c>
      <c r="DU299" s="69" t="e">
        <f t="shared" ca="1" si="807"/>
        <v>#VALUE!</v>
      </c>
      <c r="DV299" s="69" t="e">
        <f t="shared" ca="1" si="807"/>
        <v>#VALUE!</v>
      </c>
      <c r="DW299" s="69" t="e">
        <f t="shared" ca="1" si="807"/>
        <v>#VALUE!</v>
      </c>
      <c r="DX299" s="69" t="e">
        <f t="shared" ca="1" si="807"/>
        <v>#VALUE!</v>
      </c>
      <c r="DY299" s="69" t="e">
        <f t="shared" ca="1" si="807"/>
        <v>#VALUE!</v>
      </c>
      <c r="DZ299" s="69" t="e">
        <f t="shared" ca="1" si="807"/>
        <v>#VALUE!</v>
      </c>
      <c r="EA299" s="69" t="e">
        <f t="shared" ca="1" si="807"/>
        <v>#VALUE!</v>
      </c>
      <c r="EB299" s="69" t="e">
        <f t="shared" ca="1" si="807"/>
        <v>#VALUE!</v>
      </c>
      <c r="EC299" s="69" t="e">
        <f t="shared" ca="1" si="807"/>
        <v>#VALUE!</v>
      </c>
      <c r="ED299" s="69" t="e">
        <f t="shared" ca="1" si="807"/>
        <v>#VALUE!</v>
      </c>
      <c r="EE299" s="69" t="e">
        <f t="shared" ca="1" si="807"/>
        <v>#VALUE!</v>
      </c>
      <c r="EF299" s="69" t="e">
        <f t="shared" ca="1" si="807"/>
        <v>#VALUE!</v>
      </c>
      <c r="EG299" s="69" t="e">
        <f t="shared" ca="1" si="807"/>
        <v>#VALUE!</v>
      </c>
      <c r="EH299" s="69" t="e">
        <f t="shared" ca="1" si="807"/>
        <v>#VALUE!</v>
      </c>
      <c r="EI299" s="69" t="e">
        <f t="shared" ca="1" si="807"/>
        <v>#VALUE!</v>
      </c>
      <c r="EJ299" s="69" t="e">
        <f t="shared" ca="1" si="807"/>
        <v>#VALUE!</v>
      </c>
      <c r="EK299" s="69" t="e">
        <f t="shared" ca="1" si="807"/>
        <v>#VALUE!</v>
      </c>
    </row>
    <row r="300" spans="1:141" outlineLevel="1" x14ac:dyDescent="0.25">
      <c r="A300" s="90"/>
      <c r="B300" s="90"/>
      <c r="C300" s="90"/>
      <c r="D300" s="90"/>
      <c r="E300" t="s">
        <v>331</v>
      </c>
      <c r="F300" s="100"/>
      <c r="I300" s="101"/>
      <c r="J300" s="100"/>
      <c r="M300" s="101"/>
      <c r="N300" s="100"/>
      <c r="Q300" s="101"/>
      <c r="R300" s="100"/>
      <c r="U300" s="101"/>
      <c r="V300" s="100"/>
      <c r="Y300" s="101"/>
      <c r="Z300" s="100"/>
      <c r="AC300" s="101"/>
      <c r="AD300" s="100"/>
      <c r="AG300" s="101"/>
      <c r="AH300" s="100"/>
      <c r="AK300" s="101"/>
      <c r="AL300" s="100"/>
      <c r="AO300" s="101"/>
      <c r="AP300" s="102" t="e">
        <f ca="1">IF(AP$4="A",IF(ISERROR(AP297/AP279),"",AP297/AP279),AP302)</f>
        <v>#N/A</v>
      </c>
      <c r="AQ300" s="103" t="e">
        <f t="shared" ref="AQ300:DB300" ca="1" si="808">IF(AQ$4="A",IF(ISERROR(AQ297/AQ279),"",AQ297/AQ279),AQ302)</f>
        <v>#N/A</v>
      </c>
      <c r="AR300" s="103" t="e">
        <f t="shared" ca="1" si="808"/>
        <v>#N/A</v>
      </c>
      <c r="AS300" s="104" t="e">
        <f t="shared" ca="1" si="808"/>
        <v>#N/A</v>
      </c>
      <c r="AT300" s="102" t="e">
        <f t="shared" ca="1" si="808"/>
        <v>#VALUE!</v>
      </c>
      <c r="AU300" s="103" t="e">
        <f t="shared" ca="1" si="808"/>
        <v>#VALUE!</v>
      </c>
      <c r="AV300" s="103" t="e">
        <f t="shared" ca="1" si="808"/>
        <v>#VALUE!</v>
      </c>
      <c r="AW300" s="104" t="e">
        <f t="shared" ca="1" si="808"/>
        <v>#VALUE!</v>
      </c>
      <c r="AX300" s="102" t="e">
        <f t="shared" ca="1" si="808"/>
        <v>#VALUE!</v>
      </c>
      <c r="AY300" s="103" t="e">
        <f t="shared" ca="1" si="808"/>
        <v>#VALUE!</v>
      </c>
      <c r="AZ300" s="103" t="e">
        <f t="shared" ca="1" si="808"/>
        <v>#VALUE!</v>
      </c>
      <c r="BA300" s="104" t="e">
        <f t="shared" ca="1" si="808"/>
        <v>#VALUE!</v>
      </c>
      <c r="BB300" s="102" t="e">
        <f t="shared" ca="1" si="808"/>
        <v>#VALUE!</v>
      </c>
      <c r="BC300" s="103" t="e">
        <f t="shared" ca="1" si="808"/>
        <v>#VALUE!</v>
      </c>
      <c r="BD300" s="103" t="e">
        <f t="shared" ca="1" si="808"/>
        <v>#VALUE!</v>
      </c>
      <c r="BE300" s="104" t="e">
        <f t="shared" ca="1" si="808"/>
        <v>#VALUE!</v>
      </c>
      <c r="BF300" s="102" t="e">
        <f t="shared" ca="1" si="808"/>
        <v>#VALUE!</v>
      </c>
      <c r="BG300" s="103" t="e">
        <f t="shared" ca="1" si="808"/>
        <v>#VALUE!</v>
      </c>
      <c r="BH300" s="103" t="e">
        <f t="shared" ca="1" si="808"/>
        <v>#VALUE!</v>
      </c>
      <c r="BI300" s="104" t="e">
        <f t="shared" ca="1" si="808"/>
        <v>#VALUE!</v>
      </c>
      <c r="BJ300" s="102" t="e">
        <f t="shared" ca="1" si="808"/>
        <v>#VALUE!</v>
      </c>
      <c r="BK300" s="103" t="e">
        <f t="shared" ca="1" si="808"/>
        <v>#VALUE!</v>
      </c>
      <c r="BL300" s="103" t="e">
        <f t="shared" ca="1" si="808"/>
        <v>#VALUE!</v>
      </c>
      <c r="BM300" s="104" t="e">
        <f t="shared" ca="1" si="808"/>
        <v>#VALUE!</v>
      </c>
      <c r="BN300" s="102" t="e">
        <f t="shared" ca="1" si="808"/>
        <v>#VALUE!</v>
      </c>
      <c r="BO300" s="103" t="e">
        <f t="shared" ca="1" si="808"/>
        <v>#VALUE!</v>
      </c>
      <c r="BP300" s="103" t="e">
        <f t="shared" ca="1" si="808"/>
        <v>#VALUE!</v>
      </c>
      <c r="BQ300" s="104" t="e">
        <f t="shared" ca="1" si="808"/>
        <v>#VALUE!</v>
      </c>
      <c r="BR300" s="102" t="e">
        <f t="shared" ca="1" si="808"/>
        <v>#VALUE!</v>
      </c>
      <c r="BS300" s="103" t="e">
        <f t="shared" ca="1" si="808"/>
        <v>#VALUE!</v>
      </c>
      <c r="BT300" s="103" t="e">
        <f t="shared" ca="1" si="808"/>
        <v>#VALUE!</v>
      </c>
      <c r="BU300" s="104" t="e">
        <f t="shared" ca="1" si="808"/>
        <v>#VALUE!</v>
      </c>
      <c r="BV300" s="102" t="e">
        <f t="shared" ca="1" si="808"/>
        <v>#VALUE!</v>
      </c>
      <c r="BW300" s="103" t="e">
        <f t="shared" ca="1" si="808"/>
        <v>#VALUE!</v>
      </c>
      <c r="BX300" s="103" t="e">
        <f t="shared" ca="1" si="808"/>
        <v>#VALUE!</v>
      </c>
      <c r="BY300" s="104" t="e">
        <f t="shared" ca="1" si="808"/>
        <v>#VALUE!</v>
      </c>
      <c r="BZ300" s="102" t="e">
        <f t="shared" ca="1" si="808"/>
        <v>#VALUE!</v>
      </c>
      <c r="CA300" s="103" t="e">
        <f t="shared" ca="1" si="808"/>
        <v>#VALUE!</v>
      </c>
      <c r="CB300" s="103" t="e">
        <f t="shared" ca="1" si="808"/>
        <v>#VALUE!</v>
      </c>
      <c r="CC300" s="104" t="e">
        <f t="shared" ca="1" si="808"/>
        <v>#VALUE!</v>
      </c>
      <c r="CD300" s="102" t="e">
        <f t="shared" ca="1" si="808"/>
        <v>#VALUE!</v>
      </c>
      <c r="CE300" s="103" t="e">
        <f t="shared" ca="1" si="808"/>
        <v>#VALUE!</v>
      </c>
      <c r="CF300" s="103" t="e">
        <f t="shared" ca="1" si="808"/>
        <v>#VALUE!</v>
      </c>
      <c r="CG300" s="104" t="e">
        <f t="shared" ca="1" si="808"/>
        <v>#VALUE!</v>
      </c>
      <c r="CH300" s="102" t="str">
        <f t="shared" ca="1" si="808"/>
        <v/>
      </c>
      <c r="CI300" s="103" t="str">
        <f t="shared" ca="1" si="808"/>
        <v/>
      </c>
      <c r="CJ300" s="103" t="str">
        <f t="shared" ca="1" si="808"/>
        <v/>
      </c>
      <c r="CK300" s="104" t="str">
        <f t="shared" ca="1" si="808"/>
        <v/>
      </c>
      <c r="CL300" s="102" t="str">
        <f t="shared" ca="1" si="808"/>
        <v/>
      </c>
      <c r="CM300" s="103" t="str">
        <f t="shared" ca="1" si="808"/>
        <v/>
      </c>
      <c r="CN300" s="103" t="str">
        <f t="shared" ca="1" si="808"/>
        <v/>
      </c>
      <c r="CO300" s="104" t="str">
        <f t="shared" ca="1" si="808"/>
        <v/>
      </c>
      <c r="CP300" s="102" t="str">
        <f t="shared" ca="1" si="808"/>
        <v/>
      </c>
      <c r="CQ300" s="103" t="str">
        <f t="shared" ca="1" si="808"/>
        <v/>
      </c>
      <c r="CR300" s="103" t="str">
        <f t="shared" ca="1" si="808"/>
        <v/>
      </c>
      <c r="CS300" s="104" t="str">
        <f t="shared" ca="1" si="808"/>
        <v/>
      </c>
      <c r="CT300" s="102" t="str">
        <f t="shared" ca="1" si="808"/>
        <v/>
      </c>
      <c r="CU300" s="103" t="str">
        <f t="shared" ca="1" si="808"/>
        <v/>
      </c>
      <c r="CV300" s="103" t="str">
        <f t="shared" ca="1" si="808"/>
        <v/>
      </c>
      <c r="CW300" s="104" t="str">
        <f t="shared" ca="1" si="808"/>
        <v/>
      </c>
      <c r="CX300" s="102" t="str">
        <f t="shared" ca="1" si="808"/>
        <v/>
      </c>
      <c r="CY300" s="103" t="str">
        <f t="shared" ca="1" si="808"/>
        <v/>
      </c>
      <c r="CZ300" s="103" t="str">
        <f t="shared" ca="1" si="808"/>
        <v/>
      </c>
      <c r="DA300" s="104" t="str">
        <f t="shared" ca="1" si="808"/>
        <v/>
      </c>
      <c r="DB300" s="102" t="str">
        <f t="shared" ca="1" si="808"/>
        <v/>
      </c>
      <c r="DC300" s="103" t="str">
        <f t="shared" ref="DC300:DI300" ca="1" si="809">IF(DC$4="A",IF(ISERROR(DC297/DC279),"",DC297/DC279),DC302)</f>
        <v/>
      </c>
      <c r="DD300" s="103" t="str">
        <f t="shared" ca="1" si="809"/>
        <v/>
      </c>
      <c r="DE300" s="104" t="str">
        <f t="shared" ca="1" si="809"/>
        <v/>
      </c>
      <c r="DF300" s="102" t="str">
        <f t="shared" ca="1" si="809"/>
        <v/>
      </c>
      <c r="DG300" s="103" t="str">
        <f t="shared" ca="1" si="809"/>
        <v/>
      </c>
      <c r="DH300" s="103" t="str">
        <f t="shared" ca="1" si="809"/>
        <v/>
      </c>
      <c r="DI300" s="104" t="str">
        <f t="shared" ca="1" si="809"/>
        <v/>
      </c>
      <c r="DT300" s="103" t="str">
        <f t="shared" ref="DT300:EK300" ca="1" si="810">IF(ISERROR(DT299/DT275),"",DT299/DT275)</f>
        <v/>
      </c>
      <c r="DU300" s="103" t="str">
        <f t="shared" ca="1" si="810"/>
        <v/>
      </c>
      <c r="DV300" s="103" t="str">
        <f t="shared" ca="1" si="810"/>
        <v/>
      </c>
      <c r="DW300" s="103" t="str">
        <f t="shared" ca="1" si="810"/>
        <v/>
      </c>
      <c r="DX300" s="103" t="str">
        <f t="shared" ca="1" si="810"/>
        <v/>
      </c>
      <c r="DY300" s="103" t="str">
        <f t="shared" ca="1" si="810"/>
        <v/>
      </c>
      <c r="DZ300" s="103" t="str">
        <f t="shared" ca="1" si="810"/>
        <v/>
      </c>
      <c r="EA300" s="103" t="str">
        <f t="shared" ca="1" si="810"/>
        <v/>
      </c>
      <c r="EB300" s="103" t="str">
        <f t="shared" ca="1" si="810"/>
        <v/>
      </c>
      <c r="EC300" s="103" t="str">
        <f t="shared" ca="1" si="810"/>
        <v/>
      </c>
      <c r="ED300" s="103" t="str">
        <f t="shared" ca="1" si="810"/>
        <v/>
      </c>
      <c r="EE300" s="103" t="str">
        <f t="shared" ca="1" si="810"/>
        <v/>
      </c>
      <c r="EF300" s="103" t="str">
        <f t="shared" ca="1" si="810"/>
        <v/>
      </c>
      <c r="EG300" s="103" t="str">
        <f t="shared" ca="1" si="810"/>
        <v/>
      </c>
      <c r="EH300" s="103" t="str">
        <f t="shared" ca="1" si="810"/>
        <v/>
      </c>
      <c r="EI300" s="103" t="str">
        <f t="shared" ca="1" si="810"/>
        <v/>
      </c>
      <c r="EJ300" s="103" t="str">
        <f t="shared" ca="1" si="810"/>
        <v/>
      </c>
      <c r="EK300" s="103" t="str">
        <f t="shared" ca="1" si="810"/>
        <v/>
      </c>
    </row>
    <row r="301" spans="1:141" outlineLevel="1" x14ac:dyDescent="0.25">
      <c r="A301" s="90"/>
      <c r="B301" s="90"/>
      <c r="C301" s="90"/>
      <c r="D301" s="90"/>
      <c r="F301" s="100"/>
      <c r="I301" s="101"/>
      <c r="J301" s="100"/>
      <c r="M301" s="101"/>
      <c r="N301" s="100"/>
      <c r="Q301" s="101"/>
      <c r="R301" s="100"/>
      <c r="U301" s="101"/>
      <c r="V301" s="100"/>
      <c r="Y301" s="101"/>
      <c r="Z301" s="100"/>
      <c r="AC301" s="101"/>
      <c r="AD301" s="100"/>
      <c r="AG301" s="101"/>
      <c r="AH301" s="100"/>
      <c r="AK301" s="101"/>
      <c r="AL301" s="100"/>
      <c r="AO301" s="101"/>
      <c r="AP301" s="102"/>
      <c r="AQ301" s="103"/>
      <c r="AR301" s="103"/>
      <c r="AS301" s="104"/>
      <c r="AT301" s="102"/>
      <c r="AU301" s="103"/>
      <c r="AV301" s="103"/>
      <c r="AW301" s="104"/>
      <c r="AX301" s="102"/>
      <c r="AY301" s="103"/>
      <c r="AZ301" s="103"/>
      <c r="BA301" s="104"/>
      <c r="BB301" s="102"/>
      <c r="BC301" s="103"/>
      <c r="BD301" s="103"/>
      <c r="BE301" s="104"/>
      <c r="BF301" s="102"/>
      <c r="BG301" s="103"/>
      <c r="BH301" s="103"/>
      <c r="BI301" s="104"/>
      <c r="BJ301" s="102"/>
      <c r="BK301" s="103"/>
      <c r="BL301" s="103"/>
      <c r="BM301" s="104"/>
      <c r="BN301" s="102"/>
      <c r="BO301" s="103"/>
      <c r="BP301" s="103"/>
      <c r="BQ301" s="104"/>
      <c r="BR301" s="102"/>
      <c r="BS301" s="103"/>
      <c r="BT301" s="103"/>
      <c r="BU301" s="104"/>
      <c r="BV301" s="102"/>
      <c r="BW301" s="103"/>
      <c r="BX301" s="103"/>
      <c r="BY301" s="104"/>
      <c r="BZ301" s="102"/>
      <c r="CA301" s="103"/>
      <c r="CB301" s="103"/>
      <c r="CC301" s="104"/>
      <c r="CD301" s="102"/>
      <c r="CE301" s="103"/>
      <c r="CF301" s="103"/>
      <c r="CG301" s="104"/>
      <c r="CH301" s="102"/>
      <c r="CI301" s="103"/>
      <c r="CJ301" s="103"/>
      <c r="CK301" s="104"/>
      <c r="CL301" s="102"/>
      <c r="CM301" s="103"/>
      <c r="CN301" s="103"/>
      <c r="CO301" s="104"/>
      <c r="CP301" s="102"/>
      <c r="CQ301" s="103"/>
      <c r="CR301" s="103"/>
      <c r="CS301" s="104"/>
      <c r="CT301" s="102"/>
      <c r="CU301" s="103"/>
      <c r="CV301" s="103"/>
      <c r="CW301" s="104"/>
      <c r="CX301" s="102"/>
      <c r="CY301" s="103"/>
      <c r="CZ301" s="103"/>
      <c r="DA301" s="104"/>
      <c r="DB301" s="102"/>
      <c r="DC301" s="103"/>
      <c r="DD301" s="103"/>
      <c r="DE301" s="104"/>
      <c r="DF301" s="102"/>
      <c r="DG301" s="103"/>
      <c r="DH301" s="103"/>
      <c r="DI301" s="104"/>
      <c r="DT301" s="103"/>
      <c r="DU301" s="103"/>
      <c r="DV301" s="103"/>
      <c r="DW301" s="103"/>
      <c r="DX301" s="103"/>
      <c r="DY301" s="103"/>
      <c r="DZ301" s="103"/>
      <c r="EA301" s="103"/>
      <c r="EB301" s="103"/>
      <c r="EC301" s="103"/>
      <c r="ED301" s="103"/>
      <c r="EE301" s="103"/>
      <c r="EF301" s="103"/>
      <c r="EG301" s="103"/>
      <c r="EH301" s="103"/>
      <c r="EI301" s="103"/>
      <c r="EJ301" s="103"/>
      <c r="EK301" s="103"/>
    </row>
    <row r="302" spans="1:141" outlineLevel="1" x14ac:dyDescent="0.25">
      <c r="A302" s="90"/>
      <c r="B302" s="90"/>
      <c r="C302" s="90"/>
      <c r="D302" s="90"/>
      <c r="E302" s="36" t="str">
        <f>CONCATENATE("% CAPEX selected driver: ",$J$8," (",$J$9,")")</f>
        <v>% CAPEX selected driver: Default (Annual)</v>
      </c>
      <c r="F302" s="100"/>
      <c r="I302" s="101"/>
      <c r="J302" s="100"/>
      <c r="M302" s="101"/>
      <c r="N302" s="100"/>
      <c r="Q302" s="101"/>
      <c r="R302" s="100"/>
      <c r="U302" s="101"/>
      <c r="V302" s="100"/>
      <c r="Y302" s="101"/>
      <c r="Z302" s="100"/>
      <c r="AC302" s="101"/>
      <c r="AD302" s="100"/>
      <c r="AG302" s="101"/>
      <c r="AH302" s="100"/>
      <c r="AK302" s="101"/>
      <c r="AL302" s="100"/>
      <c r="AO302" s="101"/>
      <c r="AP302" s="126" t="e" cm="1">
        <f t="array" ref="AP302">IF($I$9=1,AP304,INDEX($DT304:$EK304,,MATCH(CONCATENATE("FY ",RIGHT(AP$3,4)),$DT$3:$EK$3,0)))</f>
        <v>#N/A</v>
      </c>
      <c r="AQ302" s="127" t="e" cm="1">
        <f t="array" ref="AQ302">IF($I$9=1,AQ304,INDEX($DT304:$EK304,,MATCH(CONCATENATE("FY ",RIGHT(AQ$3,4)),$DT$3:$EK$3,0)))</f>
        <v>#N/A</v>
      </c>
      <c r="AR302" s="127" t="e" cm="1">
        <f t="array" ref="AR302">IF($I$9=1,AR304,INDEX($DT304:$EK304,,MATCH(CONCATENATE("FY ",RIGHT(AR$3,4)),$DT$3:$EK$3,0)))</f>
        <v>#N/A</v>
      </c>
      <c r="AS302" s="128" t="e" cm="1">
        <f t="array" ref="AS302">IF($I$9=1,AS304,INDEX($DT304:$EK304,,MATCH(CONCATENATE("FY ",RIGHT(AS$3,4)),$DT$3:$EK$3,0)))</f>
        <v>#N/A</v>
      </c>
      <c r="AT302" s="126" t="e" cm="1">
        <f t="array" ref="AT302">IF($I$9=1,AT304,INDEX($DT304:$EK304,,MATCH(CONCATENATE("FY ",RIGHT(AT$3,4)),$DT$3:$EK$3,0)))</f>
        <v>#N/A</v>
      </c>
      <c r="AU302" s="127" t="e" cm="1">
        <f t="array" ref="AU302">IF($I$9=1,AU304,INDEX($DT304:$EK304,,MATCH(CONCATENATE("FY ",RIGHT(AU$3,4)),$DT$3:$EK$3,0)))</f>
        <v>#N/A</v>
      </c>
      <c r="AV302" s="127" t="e" cm="1">
        <f t="array" ref="AV302">IF($I$9=1,AV304,INDEX($DT304:$EK304,,MATCH(CONCATENATE("FY ",RIGHT(AV$3,4)),$DT$3:$EK$3,0)))</f>
        <v>#N/A</v>
      </c>
      <c r="AW302" s="128" t="e" cm="1">
        <f t="array" ref="AW302">IF($I$9=1,AW304,INDEX($DT304:$EK304,,MATCH(CONCATENATE("FY ",RIGHT(AW$3,4)),$DT$3:$EK$3,0)))</f>
        <v>#N/A</v>
      </c>
      <c r="AX302" s="126" t="e" cm="1">
        <f t="array" ref="AX302">IF($I$9=1,AX304,INDEX($DT304:$EK304,,MATCH(CONCATENATE("FY ",RIGHT(AX$3,4)),$DT$3:$EK$3,0)))</f>
        <v>#N/A</v>
      </c>
      <c r="AY302" s="127" t="e" cm="1">
        <f t="array" ref="AY302">IF($I$9=1,AY304,INDEX($DT304:$EK304,,MATCH(CONCATENATE("FY ",RIGHT(AY$3,4)),$DT$3:$EK$3,0)))</f>
        <v>#N/A</v>
      </c>
      <c r="AZ302" s="127" t="e" cm="1">
        <f t="array" ref="AZ302">IF($I$9=1,AZ304,INDEX($DT304:$EK304,,MATCH(CONCATENATE("FY ",RIGHT(AZ$3,4)),$DT$3:$EK$3,0)))</f>
        <v>#N/A</v>
      </c>
      <c r="BA302" s="128" t="e" cm="1">
        <f t="array" ref="BA302">IF($I$9=1,BA304,INDEX($DT304:$EK304,,MATCH(CONCATENATE("FY ",RIGHT(BA$3,4)),$DT$3:$EK$3,0)))</f>
        <v>#N/A</v>
      </c>
      <c r="BB302" s="126" t="e" cm="1">
        <f t="array" ref="BB302">IF($I$9=1,BB304,INDEX($DT304:$EK304,,MATCH(CONCATENATE("FY ",RIGHT(BB$3,4)),$DT$3:$EK$3,0)))</f>
        <v>#N/A</v>
      </c>
      <c r="BC302" s="127" t="e" cm="1">
        <f t="array" ref="BC302">IF($I$9=1,BC304,INDEX($DT304:$EK304,,MATCH(CONCATENATE("FY ",RIGHT(BC$3,4)),$DT$3:$EK$3,0)))</f>
        <v>#N/A</v>
      </c>
      <c r="BD302" s="127" t="e" cm="1">
        <f t="array" ref="BD302">IF($I$9=1,BD304,INDEX($DT304:$EK304,,MATCH(CONCATENATE("FY ",RIGHT(BD$3,4)),$DT$3:$EK$3,0)))</f>
        <v>#N/A</v>
      </c>
      <c r="BE302" s="128" t="e" cm="1">
        <f t="array" ref="BE302">IF($I$9=1,BE304,INDEX($DT304:$EK304,,MATCH(CONCATENATE("FY ",RIGHT(BE$3,4)),$DT$3:$EK$3,0)))</f>
        <v>#N/A</v>
      </c>
      <c r="BF302" s="126" t="e" cm="1">
        <f t="array" ref="BF302">IF($I$9=1,BF304,INDEX($DT304:$EK304,,MATCH(CONCATENATE("FY ",RIGHT(BF$3,4)),$DT$3:$EK$3,0)))</f>
        <v>#N/A</v>
      </c>
      <c r="BG302" s="127" t="e" cm="1">
        <f t="array" ref="BG302">IF($I$9=1,BG304,INDEX($DT304:$EK304,,MATCH(CONCATENATE("FY ",RIGHT(BG$3,4)),$DT$3:$EK$3,0)))</f>
        <v>#N/A</v>
      </c>
      <c r="BH302" s="127" t="e" cm="1">
        <f t="array" ref="BH302">IF($I$9=1,BH304,INDEX($DT304:$EK304,,MATCH(CONCATENATE("FY ",RIGHT(BH$3,4)),$DT$3:$EK$3,0)))</f>
        <v>#N/A</v>
      </c>
      <c r="BI302" s="128" t="e" cm="1">
        <f t="array" ref="BI302">IF($I$9=1,BI304,INDEX($DT304:$EK304,,MATCH(CONCATENATE("FY ",RIGHT(BI$3,4)),$DT$3:$EK$3,0)))</f>
        <v>#N/A</v>
      </c>
      <c r="BJ302" s="126" t="e" cm="1">
        <f t="array" ref="BJ302">IF($I$9=1,BJ304,INDEX($DT304:$EK304,,MATCH(CONCATENATE("FY ",RIGHT(BJ$3,4)),$DT$3:$EK$3,0)))</f>
        <v>#N/A</v>
      </c>
      <c r="BK302" s="127" t="e" cm="1">
        <f t="array" ref="BK302">IF($I$9=1,BK304,INDEX($DT304:$EK304,,MATCH(CONCATENATE("FY ",RIGHT(BK$3,4)),$DT$3:$EK$3,0)))</f>
        <v>#N/A</v>
      </c>
      <c r="BL302" s="127" t="e" cm="1">
        <f t="array" ref="BL302">IF($I$9=1,BL304,INDEX($DT304:$EK304,,MATCH(CONCATENATE("FY ",RIGHT(BL$3,4)),$DT$3:$EK$3,0)))</f>
        <v>#N/A</v>
      </c>
      <c r="BM302" s="128" t="e" cm="1">
        <f t="array" ref="BM302">IF($I$9=1,BM304,INDEX($DT304:$EK304,,MATCH(CONCATENATE("FY ",RIGHT(BM$3,4)),$DT$3:$EK$3,0)))</f>
        <v>#N/A</v>
      </c>
      <c r="BN302" s="126" t="e" cm="1">
        <f t="array" ref="BN302">IF($I$9=1,BN304,INDEX($DT304:$EK304,,MATCH(CONCATENATE("FY ",RIGHT(BN$3,4)),$DT$3:$EK$3,0)))</f>
        <v>#N/A</v>
      </c>
      <c r="BO302" s="127" t="e" cm="1">
        <f t="array" ref="BO302">IF($I$9=1,BO304,INDEX($DT304:$EK304,,MATCH(CONCATENATE("FY ",RIGHT(BO$3,4)),$DT$3:$EK$3,0)))</f>
        <v>#N/A</v>
      </c>
      <c r="BP302" s="127" t="e" cm="1">
        <f t="array" ref="BP302">IF($I$9=1,BP304,INDEX($DT304:$EK304,,MATCH(CONCATENATE("FY ",RIGHT(BP$3,4)),$DT$3:$EK$3,0)))</f>
        <v>#N/A</v>
      </c>
      <c r="BQ302" s="128" t="e" cm="1">
        <f t="array" ref="BQ302">IF($I$9=1,BQ304,INDEX($DT304:$EK304,,MATCH(CONCATENATE("FY ",RIGHT(BQ$3,4)),$DT$3:$EK$3,0)))</f>
        <v>#N/A</v>
      </c>
      <c r="BR302" s="126" t="e" cm="1">
        <f t="array" ref="BR302">IF($I$9=1,BR304,INDEX($DT304:$EK304,,MATCH(CONCATENATE("FY ",RIGHT(BR$3,4)),$DT$3:$EK$3,0)))</f>
        <v>#N/A</v>
      </c>
      <c r="BS302" s="127" t="e" cm="1">
        <f t="array" ref="BS302">IF($I$9=1,BS304,INDEX($DT304:$EK304,,MATCH(CONCATENATE("FY ",RIGHT(BS$3,4)),$DT$3:$EK$3,0)))</f>
        <v>#N/A</v>
      </c>
      <c r="BT302" s="127" t="e" cm="1">
        <f t="array" ref="BT302">IF($I$9=1,BT304,INDEX($DT304:$EK304,,MATCH(CONCATENATE("FY ",RIGHT(BT$3,4)),$DT$3:$EK$3,0)))</f>
        <v>#N/A</v>
      </c>
      <c r="BU302" s="128" t="e" cm="1">
        <f t="array" ref="BU302">IF($I$9=1,BU304,INDEX($DT304:$EK304,,MATCH(CONCATENATE("FY ",RIGHT(BU$3,4)),$DT$3:$EK$3,0)))</f>
        <v>#N/A</v>
      </c>
      <c r="BV302" s="126" t="e" cm="1">
        <f t="array" ref="BV302">IF($I$9=1,BV304,INDEX($DT304:$EK304,,MATCH(CONCATENATE("FY ",RIGHT(BV$3,4)),$DT$3:$EK$3,0)))</f>
        <v>#N/A</v>
      </c>
      <c r="BW302" s="127" t="e" cm="1">
        <f t="array" ref="BW302">IF($I$9=1,BW304,INDEX($DT304:$EK304,,MATCH(CONCATENATE("FY ",RIGHT(BW$3,4)),$DT$3:$EK$3,0)))</f>
        <v>#N/A</v>
      </c>
      <c r="BX302" s="127" t="e" cm="1">
        <f t="array" ref="BX302">IF($I$9=1,BX304,INDEX($DT304:$EK304,,MATCH(CONCATENATE("FY ",RIGHT(BX$3,4)),$DT$3:$EK$3,0)))</f>
        <v>#N/A</v>
      </c>
      <c r="BY302" s="128" t="e" cm="1">
        <f t="array" ref="BY302">IF($I$9=1,BY304,INDEX($DT304:$EK304,,MATCH(CONCATENATE("FY ",RIGHT(BY$3,4)),$DT$3:$EK$3,0)))</f>
        <v>#N/A</v>
      </c>
      <c r="BZ302" s="126" t="e" cm="1">
        <f t="array" ref="BZ302">IF($I$9=1,BZ304,INDEX($DT304:$EK304,,MATCH(CONCATENATE("FY ",RIGHT(BZ$3,4)),$DT$3:$EK$3,0)))</f>
        <v>#N/A</v>
      </c>
      <c r="CA302" s="127" t="e" cm="1">
        <f t="array" ref="CA302">IF($I$9=1,CA304,INDEX($DT304:$EK304,,MATCH(CONCATENATE("FY ",RIGHT(CA$3,4)),$DT$3:$EK$3,0)))</f>
        <v>#N/A</v>
      </c>
      <c r="CB302" s="127" t="e" cm="1">
        <f t="array" ref="CB302">IF($I$9=1,CB304,INDEX($DT304:$EK304,,MATCH(CONCATENATE("FY ",RIGHT(CB$3,4)),$DT$3:$EK$3,0)))</f>
        <v>#N/A</v>
      </c>
      <c r="CC302" s="128" t="e" cm="1">
        <f t="array" ref="CC302">IF($I$9=1,CC304,INDEX($DT304:$EK304,,MATCH(CONCATENATE("FY ",RIGHT(CC$3,4)),$DT$3:$EK$3,0)))</f>
        <v>#N/A</v>
      </c>
      <c r="CD302" s="126" t="e" cm="1">
        <f t="array" ref="CD302">IF($I$9=1,CD304,INDEX($DT304:$EK304,,MATCH(CONCATENATE("FY ",RIGHT(CD$3,4)),$DT$3:$EK$3,0)))</f>
        <v>#N/A</v>
      </c>
      <c r="CE302" s="127" t="e" cm="1">
        <f t="array" ref="CE302">IF($I$9=1,CE304,INDEX($DT304:$EK304,,MATCH(CONCATENATE("FY ",RIGHT(CE$3,4)),$DT$3:$EK$3,0)))</f>
        <v>#N/A</v>
      </c>
      <c r="CF302" s="127" t="e" cm="1">
        <f t="array" ref="CF302">IF($I$9=1,CF304,INDEX($DT304:$EK304,,MATCH(CONCATENATE("FY ",RIGHT(CF$3,4)),$DT$3:$EK$3,0)))</f>
        <v>#N/A</v>
      </c>
      <c r="CG302" s="128" t="e" cm="1">
        <f t="array" ref="CG302">IF($I$9=1,CG304,INDEX($DT304:$EK304,,MATCH(CONCATENATE("FY ",RIGHT(CG$3,4)),$DT$3:$EK$3,0)))</f>
        <v>#N/A</v>
      </c>
      <c r="CH302" s="126" t="e" cm="1">
        <f t="array" ref="CH302">IF($I$9=1,CH304,INDEX($DT304:$EK304,,MATCH(CONCATENATE("FY ",RIGHT(CH$3,4)),$DT$3:$EK$3,0)))</f>
        <v>#N/A</v>
      </c>
      <c r="CI302" s="127" t="e" cm="1">
        <f t="array" ref="CI302">IF($I$9=1,CI304,INDEX($DT304:$EK304,,MATCH(CONCATENATE("FY ",RIGHT(CI$3,4)),$DT$3:$EK$3,0)))</f>
        <v>#N/A</v>
      </c>
      <c r="CJ302" s="127" t="e" cm="1">
        <f t="array" ref="CJ302">IF($I$9=1,CJ304,INDEX($DT304:$EK304,,MATCH(CONCATENATE("FY ",RIGHT(CJ$3,4)),$DT$3:$EK$3,0)))</f>
        <v>#N/A</v>
      </c>
      <c r="CK302" s="128" t="e" cm="1">
        <f t="array" ref="CK302">IF($I$9=1,CK304,INDEX($DT304:$EK304,,MATCH(CONCATENATE("FY ",RIGHT(CK$3,4)),$DT$3:$EK$3,0)))</f>
        <v>#N/A</v>
      </c>
      <c r="CL302" s="126" t="e" cm="1">
        <f t="array" ref="CL302">IF($I$9=1,CL304,INDEX($DT304:$EK304,,MATCH(CONCATENATE("FY ",RIGHT(CL$3,4)),$DT$3:$EK$3,0)))</f>
        <v>#N/A</v>
      </c>
      <c r="CM302" s="127" t="e" cm="1">
        <f t="array" ref="CM302">IF($I$9=1,CM304,INDEX($DT304:$EK304,,MATCH(CONCATENATE("FY ",RIGHT(CM$3,4)),$DT$3:$EK$3,0)))</f>
        <v>#N/A</v>
      </c>
      <c r="CN302" s="127" t="e" cm="1">
        <f t="array" ref="CN302">IF($I$9=1,CN304,INDEX($DT304:$EK304,,MATCH(CONCATENATE("FY ",RIGHT(CN$3,4)),$DT$3:$EK$3,0)))</f>
        <v>#N/A</v>
      </c>
      <c r="CO302" s="128" t="e" cm="1">
        <f t="array" ref="CO302">IF($I$9=1,CO304,INDEX($DT304:$EK304,,MATCH(CONCATENATE("FY ",RIGHT(CO$3,4)),$DT$3:$EK$3,0)))</f>
        <v>#N/A</v>
      </c>
      <c r="CP302" s="126" t="e" cm="1">
        <f t="array" ref="CP302">IF($I$9=1,CP304,INDEX($DT304:$EK304,,MATCH(CONCATENATE("FY ",RIGHT(CP$3,4)),$DT$3:$EK$3,0)))</f>
        <v>#N/A</v>
      </c>
      <c r="CQ302" s="127" t="e" cm="1">
        <f t="array" ref="CQ302">IF($I$9=1,CQ304,INDEX($DT304:$EK304,,MATCH(CONCATENATE("FY ",RIGHT(CQ$3,4)),$DT$3:$EK$3,0)))</f>
        <v>#N/A</v>
      </c>
      <c r="CR302" s="127" t="e" cm="1">
        <f t="array" ref="CR302">IF($I$9=1,CR304,INDEX($DT304:$EK304,,MATCH(CONCATENATE("FY ",RIGHT(CR$3,4)),$DT$3:$EK$3,0)))</f>
        <v>#N/A</v>
      </c>
      <c r="CS302" s="128" t="e" cm="1">
        <f t="array" ref="CS302">IF($I$9=1,CS304,INDEX($DT304:$EK304,,MATCH(CONCATENATE("FY ",RIGHT(CS$3,4)),$DT$3:$EK$3,0)))</f>
        <v>#N/A</v>
      </c>
      <c r="CT302" s="126" t="e" cm="1">
        <f t="array" ref="CT302">IF($I$9=1,CT304,INDEX($DT304:$EK304,,MATCH(CONCATENATE("FY ",RIGHT(CT$3,4)),$DT$3:$EK$3,0)))</f>
        <v>#N/A</v>
      </c>
      <c r="CU302" s="127" t="e" cm="1">
        <f t="array" ref="CU302">IF($I$9=1,CU304,INDEX($DT304:$EK304,,MATCH(CONCATENATE("FY ",RIGHT(CU$3,4)),$DT$3:$EK$3,0)))</f>
        <v>#N/A</v>
      </c>
      <c r="CV302" s="127" t="e" cm="1">
        <f t="array" ref="CV302">IF($I$9=1,CV304,INDEX($DT304:$EK304,,MATCH(CONCATENATE("FY ",RIGHT(CV$3,4)),$DT$3:$EK$3,0)))</f>
        <v>#N/A</v>
      </c>
      <c r="CW302" s="128" t="e" cm="1">
        <f t="array" ref="CW302">IF($I$9=1,CW304,INDEX($DT304:$EK304,,MATCH(CONCATENATE("FY ",RIGHT(CW$3,4)),$DT$3:$EK$3,0)))</f>
        <v>#N/A</v>
      </c>
      <c r="CX302" s="126" t="e" cm="1">
        <f t="array" ref="CX302">IF($I$9=1,CX304,INDEX($DT304:$EK304,,MATCH(CONCATENATE("FY ",RIGHT(CX$3,4)),$DT$3:$EK$3,0)))</f>
        <v>#N/A</v>
      </c>
      <c r="CY302" s="127" t="e" cm="1">
        <f t="array" ref="CY302">IF($I$9=1,CY304,INDEX($DT304:$EK304,,MATCH(CONCATENATE("FY ",RIGHT(CY$3,4)),$DT$3:$EK$3,0)))</f>
        <v>#N/A</v>
      </c>
      <c r="CZ302" s="127" t="e" cm="1">
        <f t="array" ref="CZ302">IF($I$9=1,CZ304,INDEX($DT304:$EK304,,MATCH(CONCATENATE("FY ",RIGHT(CZ$3,4)),$DT$3:$EK$3,0)))</f>
        <v>#N/A</v>
      </c>
      <c r="DA302" s="128" t="e" cm="1">
        <f t="array" ref="DA302">IF($I$9=1,DA304,INDEX($DT304:$EK304,,MATCH(CONCATENATE("FY ",RIGHT(DA$3,4)),$DT$3:$EK$3,0)))</f>
        <v>#N/A</v>
      </c>
      <c r="DB302" s="126" t="e" cm="1">
        <f t="array" ref="DB302">IF($I$9=1,DB304,INDEX($DT304:$EK304,,MATCH(CONCATENATE("FY ",RIGHT(DB$3,4)),$DT$3:$EK$3,0)))</f>
        <v>#N/A</v>
      </c>
      <c r="DC302" s="127" t="e" cm="1">
        <f t="array" ref="DC302">IF($I$9=1,DC304,INDEX($DT304:$EK304,,MATCH(CONCATENATE("FY ",RIGHT(DC$3,4)),$DT$3:$EK$3,0)))</f>
        <v>#N/A</v>
      </c>
      <c r="DD302" s="127" t="e" cm="1">
        <f t="array" ref="DD302">IF($I$9=1,DD304,INDEX($DT304:$EK304,,MATCH(CONCATENATE("FY ",RIGHT(DD$3,4)),$DT$3:$EK$3,0)))</f>
        <v>#N/A</v>
      </c>
      <c r="DE302" s="128" t="e" cm="1">
        <f t="array" ref="DE302">IF($I$9=1,DE304,INDEX($DT304:$EK304,,MATCH(CONCATENATE("FY ",RIGHT(DE$3,4)),$DT$3:$EK$3,0)))</f>
        <v>#N/A</v>
      </c>
      <c r="DF302" s="126" t="e" cm="1">
        <f t="array" ref="DF302">IF($I$9=1,DF304,INDEX($DT304:$EK304,,MATCH(CONCATENATE("FY ",RIGHT(DF$3,4)),$DT$3:$EK$3,0)))</f>
        <v>#N/A</v>
      </c>
      <c r="DG302" s="127" t="e" cm="1">
        <f t="array" ref="DG302">IF($I$9=1,DG304,INDEX($DT304:$EK304,,MATCH(CONCATENATE("FY ",RIGHT(DG$3,4)),$DT$3:$EK$3,0)))</f>
        <v>#N/A</v>
      </c>
      <c r="DH302" s="127" t="e" cm="1">
        <f t="array" ref="DH302">IF($I$9=1,DH304,INDEX($DT304:$EK304,,MATCH(CONCATENATE("FY ",RIGHT(DH$3,4)),$DT$3:$EK$3,0)))</f>
        <v>#N/A</v>
      </c>
      <c r="DI302" s="128" t="e" cm="1">
        <f t="array" ref="DI302">IF($I$9=1,DI304,INDEX($DT304:$EK304,,MATCH(CONCATENATE("FY ",RIGHT(DI$3,4)),$DT$3:$EK$3,0)))</f>
        <v>#N/A</v>
      </c>
    </row>
    <row r="303" spans="1:141" outlineLevel="1" x14ac:dyDescent="0.25">
      <c r="A303" s="90"/>
      <c r="B303" s="90"/>
      <c r="C303" s="90"/>
      <c r="D303" s="90"/>
      <c r="F303" s="100"/>
      <c r="I303" s="101"/>
      <c r="J303" s="100"/>
      <c r="M303" s="101"/>
      <c r="N303" s="100"/>
      <c r="Q303" s="101"/>
      <c r="R303" s="100"/>
      <c r="U303" s="101"/>
      <c r="V303" s="100"/>
      <c r="Y303" s="101"/>
      <c r="Z303" s="100"/>
      <c r="AC303" s="101"/>
      <c r="AD303" s="100"/>
      <c r="AG303" s="101"/>
      <c r="AH303" s="100"/>
      <c r="AK303" s="101"/>
      <c r="AL303" s="100"/>
      <c r="AO303" s="101"/>
      <c r="AP303" s="100"/>
      <c r="AS303" s="101"/>
      <c r="AT303" s="100"/>
      <c r="AW303" s="101"/>
      <c r="AX303" s="100"/>
      <c r="BA303" s="101"/>
      <c r="BB303" s="100"/>
      <c r="BE303" s="101"/>
      <c r="BF303" s="100"/>
      <c r="BI303" s="101"/>
      <c r="BJ303" s="100"/>
      <c r="BM303" s="101"/>
      <c r="BN303" s="100"/>
      <c r="BQ303" s="101"/>
      <c r="BR303" s="100"/>
      <c r="BU303" s="101"/>
      <c r="BV303" s="100"/>
      <c r="BY303" s="101"/>
      <c r="BZ303" s="100"/>
      <c r="CC303" s="101"/>
      <c r="CD303" s="100"/>
      <c r="CG303" s="101"/>
      <c r="CH303" s="100"/>
      <c r="CK303" s="101"/>
      <c r="CL303" s="100"/>
      <c r="CO303" s="101"/>
      <c r="CP303" s="100"/>
      <c r="CS303" s="101"/>
      <c r="CT303" s="100"/>
      <c r="CW303" s="101"/>
      <c r="CX303" s="100"/>
      <c r="DA303" s="101"/>
      <c r="DB303" s="100"/>
      <c r="DE303" s="101"/>
      <c r="DF303" s="100"/>
      <c r="DI303" s="101"/>
    </row>
    <row r="304" spans="1:141" outlineLevel="1" x14ac:dyDescent="0.25">
      <c r="A304" s="90"/>
      <c r="B304" s="90"/>
      <c r="C304" s="90"/>
      <c r="D304" s="90"/>
      <c r="E304" t="str">
        <f>CONCATENATE("% CAPEX scenario: ",$J$8)</f>
        <v>% CAPEX scenario: Default</v>
      </c>
      <c r="F304" s="100"/>
      <c r="I304" s="101"/>
      <c r="J304" s="100"/>
      <c r="M304" s="101"/>
      <c r="N304" s="100"/>
      <c r="Q304" s="101"/>
      <c r="R304" s="100"/>
      <c r="U304" s="101"/>
      <c r="V304" s="100"/>
      <c r="Y304" s="101"/>
      <c r="Z304" s="100"/>
      <c r="AC304" s="101"/>
      <c r="AD304" s="100"/>
      <c r="AG304" s="101"/>
      <c r="AH304" s="100"/>
      <c r="AK304" s="101"/>
      <c r="AL304" s="100"/>
      <c r="AO304" s="101"/>
      <c r="AP304" s="102">
        <f>CHOOSE($I$8,AP305,AP306,AP307,AP308,AP309)</f>
        <v>0</v>
      </c>
      <c r="AQ304" s="103">
        <f t="shared" ref="AQ304:DB304" si="811">CHOOSE($I$8,AQ305,AQ306,AQ307,AQ308,AQ309)</f>
        <v>0</v>
      </c>
      <c r="AR304" s="103">
        <f t="shared" si="811"/>
        <v>0</v>
      </c>
      <c r="AS304" s="104">
        <f t="shared" si="811"/>
        <v>0</v>
      </c>
      <c r="AT304" s="102">
        <f t="shared" si="811"/>
        <v>0</v>
      </c>
      <c r="AU304" s="103">
        <f t="shared" si="811"/>
        <v>0</v>
      </c>
      <c r="AV304" s="103">
        <f t="shared" si="811"/>
        <v>0</v>
      </c>
      <c r="AW304" s="104">
        <f t="shared" si="811"/>
        <v>0</v>
      </c>
      <c r="AX304" s="102">
        <f t="shared" si="811"/>
        <v>0</v>
      </c>
      <c r="AY304" s="103">
        <f t="shared" si="811"/>
        <v>0</v>
      </c>
      <c r="AZ304" s="103">
        <f t="shared" si="811"/>
        <v>0</v>
      </c>
      <c r="BA304" s="104">
        <f t="shared" si="811"/>
        <v>0</v>
      </c>
      <c r="BB304" s="102">
        <f t="shared" si="811"/>
        <v>0</v>
      </c>
      <c r="BC304" s="103">
        <f t="shared" si="811"/>
        <v>0</v>
      </c>
      <c r="BD304" s="103">
        <f t="shared" si="811"/>
        <v>0</v>
      </c>
      <c r="BE304" s="104">
        <f t="shared" si="811"/>
        <v>0</v>
      </c>
      <c r="BF304" s="102">
        <f t="shared" si="811"/>
        <v>0</v>
      </c>
      <c r="BG304" s="103">
        <f t="shared" si="811"/>
        <v>0</v>
      </c>
      <c r="BH304" s="103">
        <f t="shared" si="811"/>
        <v>0</v>
      </c>
      <c r="BI304" s="104">
        <f t="shared" si="811"/>
        <v>0</v>
      </c>
      <c r="BJ304" s="102">
        <f t="shared" si="811"/>
        <v>0</v>
      </c>
      <c r="BK304" s="103">
        <f t="shared" si="811"/>
        <v>0</v>
      </c>
      <c r="BL304" s="103">
        <f t="shared" si="811"/>
        <v>0</v>
      </c>
      <c r="BM304" s="104">
        <f t="shared" si="811"/>
        <v>0</v>
      </c>
      <c r="BN304" s="102">
        <f t="shared" si="811"/>
        <v>0</v>
      </c>
      <c r="BO304" s="103">
        <f t="shared" si="811"/>
        <v>0</v>
      </c>
      <c r="BP304" s="103">
        <f t="shared" si="811"/>
        <v>0</v>
      </c>
      <c r="BQ304" s="104">
        <f t="shared" si="811"/>
        <v>0</v>
      </c>
      <c r="BR304" s="102">
        <f t="shared" si="811"/>
        <v>0</v>
      </c>
      <c r="BS304" s="103">
        <f t="shared" si="811"/>
        <v>0</v>
      </c>
      <c r="BT304" s="103">
        <f t="shared" si="811"/>
        <v>0</v>
      </c>
      <c r="BU304" s="104">
        <f t="shared" si="811"/>
        <v>0</v>
      </c>
      <c r="BV304" s="102">
        <f t="shared" si="811"/>
        <v>0</v>
      </c>
      <c r="BW304" s="103">
        <f t="shared" si="811"/>
        <v>0</v>
      </c>
      <c r="BX304" s="103">
        <f t="shared" si="811"/>
        <v>0</v>
      </c>
      <c r="BY304" s="104">
        <f t="shared" si="811"/>
        <v>0</v>
      </c>
      <c r="BZ304" s="102">
        <f t="shared" si="811"/>
        <v>0</v>
      </c>
      <c r="CA304" s="103">
        <f t="shared" si="811"/>
        <v>0</v>
      </c>
      <c r="CB304" s="103">
        <f t="shared" si="811"/>
        <v>0</v>
      </c>
      <c r="CC304" s="104">
        <f t="shared" si="811"/>
        <v>0</v>
      </c>
      <c r="CD304" s="102">
        <f t="shared" si="811"/>
        <v>0</v>
      </c>
      <c r="CE304" s="103">
        <f t="shared" si="811"/>
        <v>0</v>
      </c>
      <c r="CF304" s="103">
        <f t="shared" si="811"/>
        <v>0</v>
      </c>
      <c r="CG304" s="104">
        <f t="shared" si="811"/>
        <v>0</v>
      </c>
      <c r="CH304" s="102">
        <f t="shared" si="811"/>
        <v>0</v>
      </c>
      <c r="CI304" s="103">
        <f t="shared" si="811"/>
        <v>0</v>
      </c>
      <c r="CJ304" s="103">
        <f t="shared" si="811"/>
        <v>0</v>
      </c>
      <c r="CK304" s="104">
        <f t="shared" si="811"/>
        <v>0</v>
      </c>
      <c r="CL304" s="102">
        <f t="shared" si="811"/>
        <v>0</v>
      </c>
      <c r="CM304" s="103">
        <f t="shared" si="811"/>
        <v>0</v>
      </c>
      <c r="CN304" s="103">
        <f t="shared" si="811"/>
        <v>0</v>
      </c>
      <c r="CO304" s="104">
        <f t="shared" si="811"/>
        <v>0</v>
      </c>
      <c r="CP304" s="102">
        <f t="shared" si="811"/>
        <v>0</v>
      </c>
      <c r="CQ304" s="103">
        <f t="shared" si="811"/>
        <v>0</v>
      </c>
      <c r="CR304" s="103">
        <f t="shared" si="811"/>
        <v>0</v>
      </c>
      <c r="CS304" s="104">
        <f t="shared" si="811"/>
        <v>0</v>
      </c>
      <c r="CT304" s="102">
        <f t="shared" si="811"/>
        <v>0</v>
      </c>
      <c r="CU304" s="103">
        <f t="shared" si="811"/>
        <v>0</v>
      </c>
      <c r="CV304" s="103">
        <f t="shared" si="811"/>
        <v>0</v>
      </c>
      <c r="CW304" s="104">
        <f t="shared" si="811"/>
        <v>0</v>
      </c>
      <c r="CX304" s="102">
        <f t="shared" si="811"/>
        <v>0</v>
      </c>
      <c r="CY304" s="103">
        <f t="shared" si="811"/>
        <v>0</v>
      </c>
      <c r="CZ304" s="103">
        <f t="shared" si="811"/>
        <v>0</v>
      </c>
      <c r="DA304" s="104">
        <f t="shared" si="811"/>
        <v>0</v>
      </c>
      <c r="DB304" s="102">
        <f t="shared" si="811"/>
        <v>0</v>
      </c>
      <c r="DC304" s="103">
        <f t="shared" ref="DC304:DI304" si="812">CHOOSE($I$8,DC305,DC306,DC307,DC308,DC309)</f>
        <v>0</v>
      </c>
      <c r="DD304" s="103">
        <f t="shared" si="812"/>
        <v>0</v>
      </c>
      <c r="DE304" s="104">
        <f t="shared" si="812"/>
        <v>0</v>
      </c>
      <c r="DF304" s="102">
        <f t="shared" si="812"/>
        <v>0</v>
      </c>
      <c r="DG304" s="103">
        <f t="shared" si="812"/>
        <v>0</v>
      </c>
      <c r="DH304" s="103">
        <f t="shared" si="812"/>
        <v>0</v>
      </c>
      <c r="DI304" s="104">
        <f t="shared" si="812"/>
        <v>0</v>
      </c>
      <c r="DT304" s="103" t="e">
        <f t="shared" ref="DT304:EK304" ca="1" si="813">CHOOSE($I$8,DT305,DT306,DT307,DT308,DT309)</f>
        <v>#DIV/0!</v>
      </c>
      <c r="DU304" s="103" t="e">
        <f t="shared" ca="1" si="813"/>
        <v>#DIV/0!</v>
      </c>
      <c r="DV304" s="103" t="e">
        <f t="shared" ca="1" si="813"/>
        <v>#DIV/0!</v>
      </c>
      <c r="DW304" s="103" t="e">
        <f t="shared" ca="1" si="813"/>
        <v>#DIV/0!</v>
      </c>
      <c r="DX304" s="103" t="e">
        <f t="shared" ca="1" si="813"/>
        <v>#DIV/0!</v>
      </c>
      <c r="DY304" s="103" t="e">
        <f t="shared" ca="1" si="813"/>
        <v>#DIV/0!</v>
      </c>
      <c r="DZ304" s="103" t="e">
        <f t="shared" ca="1" si="813"/>
        <v>#DIV/0!</v>
      </c>
      <c r="EA304" s="103" t="e">
        <f t="shared" ca="1" si="813"/>
        <v>#DIV/0!</v>
      </c>
      <c r="EB304" s="103" t="e">
        <f t="shared" ca="1" si="813"/>
        <v>#DIV/0!</v>
      </c>
      <c r="EC304" s="103" t="e">
        <f t="shared" ca="1" si="813"/>
        <v>#DIV/0!</v>
      </c>
      <c r="ED304" s="103" t="e">
        <f t="shared" ca="1" si="813"/>
        <v>#DIV/0!</v>
      </c>
      <c r="EE304" s="103" t="e">
        <f t="shared" ca="1" si="813"/>
        <v>#DIV/0!</v>
      </c>
      <c r="EF304" s="103" t="e">
        <f t="shared" ca="1" si="813"/>
        <v>#DIV/0!</v>
      </c>
      <c r="EG304" s="103" t="e">
        <f t="shared" ca="1" si="813"/>
        <v>#DIV/0!</v>
      </c>
      <c r="EH304" s="103" t="e">
        <f t="shared" ca="1" si="813"/>
        <v>#DIV/0!</v>
      </c>
      <c r="EI304" s="103" t="e">
        <f t="shared" ca="1" si="813"/>
        <v>#DIV/0!</v>
      </c>
      <c r="EJ304" s="103" t="e">
        <f t="shared" ca="1" si="813"/>
        <v>#DIV/0!</v>
      </c>
      <c r="EK304" s="103" t="e">
        <f t="shared" ca="1" si="813"/>
        <v>#DIV/0!</v>
      </c>
    </row>
    <row r="305" spans="1:141" outlineLevel="1" x14ac:dyDescent="0.25">
      <c r="A305" s="90"/>
      <c r="B305" s="90"/>
      <c r="C305" s="90"/>
      <c r="D305" s="90"/>
      <c r="E305" t="str">
        <f>CONCATENATE("- ", $N$6,":")</f>
        <v>- Base:</v>
      </c>
      <c r="F305" s="100"/>
      <c r="I305" s="101"/>
      <c r="J305" s="100"/>
      <c r="M305" s="101"/>
      <c r="N305" s="100"/>
      <c r="Q305" s="101"/>
      <c r="R305" s="100"/>
      <c r="U305" s="101"/>
      <c r="V305" s="100"/>
      <c r="Y305" s="101"/>
      <c r="Z305" s="100"/>
      <c r="AC305" s="101"/>
      <c r="AD305" s="100"/>
      <c r="AG305" s="101"/>
      <c r="AH305" s="100"/>
      <c r="AK305" s="101"/>
      <c r="AL305" s="100"/>
      <c r="AO305" s="101"/>
      <c r="AP305" s="123">
        <v>0</v>
      </c>
      <c r="AQ305" s="124">
        <v>0</v>
      </c>
      <c r="AR305" s="124">
        <v>0</v>
      </c>
      <c r="AS305" s="125">
        <v>0</v>
      </c>
      <c r="AT305" s="123">
        <v>0</v>
      </c>
      <c r="AU305" s="124">
        <v>0</v>
      </c>
      <c r="AV305" s="124">
        <v>0</v>
      </c>
      <c r="AW305" s="125">
        <v>0</v>
      </c>
      <c r="AX305" s="123">
        <v>0</v>
      </c>
      <c r="AY305" s="124">
        <v>0</v>
      </c>
      <c r="AZ305" s="124">
        <v>0</v>
      </c>
      <c r="BA305" s="125">
        <v>0</v>
      </c>
      <c r="BB305" s="123">
        <v>0</v>
      </c>
      <c r="BC305" s="124">
        <v>0</v>
      </c>
      <c r="BD305" s="124">
        <v>0</v>
      </c>
      <c r="BE305" s="125">
        <v>0</v>
      </c>
      <c r="BF305" s="123">
        <v>0</v>
      </c>
      <c r="BG305" s="124">
        <v>0</v>
      </c>
      <c r="BH305" s="124">
        <v>0</v>
      </c>
      <c r="BI305" s="125">
        <v>0</v>
      </c>
      <c r="BJ305" s="123">
        <v>0</v>
      </c>
      <c r="BK305" s="124">
        <v>0</v>
      </c>
      <c r="BL305" s="124">
        <v>0</v>
      </c>
      <c r="BM305" s="125">
        <v>0</v>
      </c>
      <c r="BN305" s="123">
        <v>0</v>
      </c>
      <c r="BO305" s="124">
        <v>0</v>
      </c>
      <c r="BP305" s="124">
        <v>0</v>
      </c>
      <c r="BQ305" s="125">
        <v>0</v>
      </c>
      <c r="BR305" s="123">
        <v>0</v>
      </c>
      <c r="BS305" s="124">
        <v>0</v>
      </c>
      <c r="BT305" s="124">
        <v>0</v>
      </c>
      <c r="BU305" s="125">
        <v>0</v>
      </c>
      <c r="BV305" s="123">
        <v>0</v>
      </c>
      <c r="BW305" s="124">
        <v>0</v>
      </c>
      <c r="BX305" s="124">
        <v>0</v>
      </c>
      <c r="BY305" s="125">
        <v>0</v>
      </c>
      <c r="BZ305" s="123">
        <v>0</v>
      </c>
      <c r="CA305" s="124">
        <v>0</v>
      </c>
      <c r="CB305" s="124">
        <v>0</v>
      </c>
      <c r="CC305" s="125">
        <v>0</v>
      </c>
      <c r="CD305" s="123">
        <v>0</v>
      </c>
      <c r="CE305" s="124">
        <v>0</v>
      </c>
      <c r="CF305" s="124">
        <v>0</v>
      </c>
      <c r="CG305" s="125">
        <v>0</v>
      </c>
      <c r="CH305" s="123">
        <v>0</v>
      </c>
      <c r="CI305" s="124">
        <v>0</v>
      </c>
      <c r="CJ305" s="124">
        <v>0</v>
      </c>
      <c r="CK305" s="125">
        <v>0</v>
      </c>
      <c r="CL305" s="123">
        <v>0</v>
      </c>
      <c r="CM305" s="124">
        <v>0</v>
      </c>
      <c r="CN305" s="124">
        <v>0</v>
      </c>
      <c r="CO305" s="125">
        <v>0</v>
      </c>
      <c r="CP305" s="123">
        <v>0</v>
      </c>
      <c r="CQ305" s="124">
        <v>0</v>
      </c>
      <c r="CR305" s="124">
        <v>0</v>
      </c>
      <c r="CS305" s="125">
        <v>0</v>
      </c>
      <c r="CT305" s="123">
        <v>0</v>
      </c>
      <c r="CU305" s="124">
        <v>0</v>
      </c>
      <c r="CV305" s="124">
        <v>0</v>
      </c>
      <c r="CW305" s="125">
        <v>0</v>
      </c>
      <c r="CX305" s="123">
        <v>0</v>
      </c>
      <c r="CY305" s="124">
        <v>0</v>
      </c>
      <c r="CZ305" s="124">
        <v>0</v>
      </c>
      <c r="DA305" s="125">
        <v>0</v>
      </c>
      <c r="DB305" s="123">
        <v>0</v>
      </c>
      <c r="DC305" s="124">
        <v>0</v>
      </c>
      <c r="DD305" s="124">
        <v>0</v>
      </c>
      <c r="DE305" s="125">
        <v>0</v>
      </c>
      <c r="DF305" s="123">
        <v>0</v>
      </c>
      <c r="DG305" s="124">
        <v>0</v>
      </c>
      <c r="DH305" s="124">
        <v>0</v>
      </c>
      <c r="DI305" s="125">
        <v>0</v>
      </c>
      <c r="DT305" s="124">
        <v>0</v>
      </c>
      <c r="DU305" s="124">
        <v>0</v>
      </c>
      <c r="DV305" s="124">
        <v>0</v>
      </c>
      <c r="DW305" s="124">
        <v>0</v>
      </c>
      <c r="DX305" s="124">
        <v>0</v>
      </c>
      <c r="DY305" s="124">
        <v>0</v>
      </c>
      <c r="DZ305" s="124">
        <v>0</v>
      </c>
      <c r="EA305" s="124">
        <v>0</v>
      </c>
      <c r="EB305" s="124">
        <v>0</v>
      </c>
      <c r="EC305" s="124">
        <v>0</v>
      </c>
      <c r="ED305" s="124">
        <v>0</v>
      </c>
      <c r="EE305" s="124">
        <v>0</v>
      </c>
      <c r="EF305" s="124">
        <v>0</v>
      </c>
      <c r="EG305" s="124">
        <v>0</v>
      </c>
      <c r="EH305" s="124">
        <v>0</v>
      </c>
      <c r="EI305" s="124">
        <v>0</v>
      </c>
      <c r="EJ305" s="124">
        <v>0</v>
      </c>
      <c r="EK305" s="124">
        <v>0</v>
      </c>
    </row>
    <row r="306" spans="1:141" outlineLevel="1" x14ac:dyDescent="0.25">
      <c r="A306" s="90"/>
      <c r="B306" s="90"/>
      <c r="C306" s="90"/>
      <c r="D306" s="90"/>
      <c r="E306" t="str">
        <f>CONCATENATE("- ", $N$7,":")</f>
        <v>- Upside:</v>
      </c>
      <c r="F306" s="100"/>
      <c r="I306" s="101"/>
      <c r="J306" s="100"/>
      <c r="M306" s="101"/>
      <c r="N306" s="100"/>
      <c r="Q306" s="101"/>
      <c r="R306" s="100"/>
      <c r="U306" s="101"/>
      <c r="V306" s="100"/>
      <c r="Y306" s="101"/>
      <c r="Z306" s="100"/>
      <c r="AC306" s="101"/>
      <c r="AD306" s="100"/>
      <c r="AG306" s="101"/>
      <c r="AH306" s="100"/>
      <c r="AK306" s="101"/>
      <c r="AL306" s="100"/>
      <c r="AO306" s="101"/>
      <c r="AP306" s="123">
        <v>0</v>
      </c>
      <c r="AQ306" s="124">
        <v>0</v>
      </c>
      <c r="AR306" s="124">
        <v>0</v>
      </c>
      <c r="AS306" s="125">
        <v>0</v>
      </c>
      <c r="AT306" s="123">
        <v>0</v>
      </c>
      <c r="AU306" s="124">
        <v>0</v>
      </c>
      <c r="AV306" s="124">
        <v>0</v>
      </c>
      <c r="AW306" s="125">
        <v>0</v>
      </c>
      <c r="AX306" s="123">
        <v>0</v>
      </c>
      <c r="AY306" s="124">
        <v>0</v>
      </c>
      <c r="AZ306" s="124">
        <v>0</v>
      </c>
      <c r="BA306" s="125">
        <v>0</v>
      </c>
      <c r="BB306" s="123">
        <v>0</v>
      </c>
      <c r="BC306" s="124">
        <v>0</v>
      </c>
      <c r="BD306" s="124">
        <v>0</v>
      </c>
      <c r="BE306" s="125">
        <v>0</v>
      </c>
      <c r="BF306" s="123">
        <v>0</v>
      </c>
      <c r="BG306" s="124">
        <v>0</v>
      </c>
      <c r="BH306" s="124">
        <v>0</v>
      </c>
      <c r="BI306" s="125">
        <v>0</v>
      </c>
      <c r="BJ306" s="123">
        <v>0</v>
      </c>
      <c r="BK306" s="124">
        <v>0</v>
      </c>
      <c r="BL306" s="124">
        <v>0</v>
      </c>
      <c r="BM306" s="125">
        <v>0</v>
      </c>
      <c r="BN306" s="123">
        <v>0</v>
      </c>
      <c r="BO306" s="124">
        <v>0</v>
      </c>
      <c r="BP306" s="124">
        <v>0</v>
      </c>
      <c r="BQ306" s="125">
        <v>0</v>
      </c>
      <c r="BR306" s="123">
        <v>0</v>
      </c>
      <c r="BS306" s="124">
        <v>0</v>
      </c>
      <c r="BT306" s="124">
        <v>0</v>
      </c>
      <c r="BU306" s="125">
        <v>0</v>
      </c>
      <c r="BV306" s="123">
        <v>0</v>
      </c>
      <c r="BW306" s="124">
        <v>0</v>
      </c>
      <c r="BX306" s="124">
        <v>0</v>
      </c>
      <c r="BY306" s="125">
        <v>0</v>
      </c>
      <c r="BZ306" s="123">
        <v>0</v>
      </c>
      <c r="CA306" s="124">
        <v>0</v>
      </c>
      <c r="CB306" s="124">
        <v>0</v>
      </c>
      <c r="CC306" s="125">
        <v>0</v>
      </c>
      <c r="CD306" s="123">
        <v>0</v>
      </c>
      <c r="CE306" s="124">
        <v>0</v>
      </c>
      <c r="CF306" s="124">
        <v>0</v>
      </c>
      <c r="CG306" s="125">
        <v>0</v>
      </c>
      <c r="CH306" s="123">
        <v>0</v>
      </c>
      <c r="CI306" s="124">
        <v>0</v>
      </c>
      <c r="CJ306" s="124">
        <v>0</v>
      </c>
      <c r="CK306" s="125">
        <v>0</v>
      </c>
      <c r="CL306" s="123">
        <v>0</v>
      </c>
      <c r="CM306" s="124">
        <v>0</v>
      </c>
      <c r="CN306" s="124">
        <v>0</v>
      </c>
      <c r="CO306" s="125">
        <v>0</v>
      </c>
      <c r="CP306" s="123">
        <v>0</v>
      </c>
      <c r="CQ306" s="124">
        <v>0</v>
      </c>
      <c r="CR306" s="124">
        <v>0</v>
      </c>
      <c r="CS306" s="125">
        <v>0</v>
      </c>
      <c r="CT306" s="123">
        <v>0</v>
      </c>
      <c r="CU306" s="124">
        <v>0</v>
      </c>
      <c r="CV306" s="124">
        <v>0</v>
      </c>
      <c r="CW306" s="125">
        <v>0</v>
      </c>
      <c r="CX306" s="123">
        <v>0</v>
      </c>
      <c r="CY306" s="124">
        <v>0</v>
      </c>
      <c r="CZ306" s="124">
        <v>0</v>
      </c>
      <c r="DA306" s="125">
        <v>0</v>
      </c>
      <c r="DB306" s="123">
        <v>0</v>
      </c>
      <c r="DC306" s="124">
        <v>0</v>
      </c>
      <c r="DD306" s="124">
        <v>0</v>
      </c>
      <c r="DE306" s="125">
        <v>0</v>
      </c>
      <c r="DF306" s="123">
        <v>0</v>
      </c>
      <c r="DG306" s="124">
        <v>0</v>
      </c>
      <c r="DH306" s="124">
        <v>0</v>
      </c>
      <c r="DI306" s="125">
        <v>0</v>
      </c>
      <c r="DT306" s="124">
        <v>0</v>
      </c>
      <c r="DU306" s="124">
        <v>0</v>
      </c>
      <c r="DV306" s="124">
        <v>0</v>
      </c>
      <c r="DW306" s="124">
        <v>0</v>
      </c>
      <c r="DX306" s="124">
        <v>0</v>
      </c>
      <c r="DY306" s="124">
        <v>0</v>
      </c>
      <c r="DZ306" s="124">
        <v>0</v>
      </c>
      <c r="EA306" s="124">
        <v>0</v>
      </c>
      <c r="EB306" s="124">
        <v>0</v>
      </c>
      <c r="EC306" s="124">
        <v>0</v>
      </c>
      <c r="ED306" s="124">
        <v>0</v>
      </c>
      <c r="EE306" s="124">
        <v>0</v>
      </c>
      <c r="EF306" s="124">
        <v>0</v>
      </c>
      <c r="EG306" s="124">
        <v>0</v>
      </c>
      <c r="EH306" s="124">
        <v>0</v>
      </c>
      <c r="EI306" s="124">
        <v>0</v>
      </c>
      <c r="EJ306" s="124">
        <v>0</v>
      </c>
      <c r="EK306" s="124">
        <v>0</v>
      </c>
    </row>
    <row r="307" spans="1:141" outlineLevel="1" x14ac:dyDescent="0.25">
      <c r="A307" s="90"/>
      <c r="B307" s="90"/>
      <c r="C307" s="90"/>
      <c r="D307" s="90"/>
      <c r="E307" t="str">
        <f>CONCATENATE("- ", $N$8,":")</f>
        <v>- Downside:</v>
      </c>
      <c r="F307" s="100"/>
      <c r="I307" s="101"/>
      <c r="J307" s="100"/>
      <c r="M307" s="101"/>
      <c r="N307" s="100"/>
      <c r="Q307" s="101"/>
      <c r="R307" s="100"/>
      <c r="U307" s="101"/>
      <c r="V307" s="100"/>
      <c r="Y307" s="101"/>
      <c r="Z307" s="100"/>
      <c r="AC307" s="101"/>
      <c r="AD307" s="100"/>
      <c r="AG307" s="101"/>
      <c r="AH307" s="100"/>
      <c r="AK307" s="101"/>
      <c r="AL307" s="100"/>
      <c r="AO307" s="101"/>
      <c r="AP307" s="123">
        <v>0</v>
      </c>
      <c r="AQ307" s="124">
        <v>0</v>
      </c>
      <c r="AR307" s="124">
        <v>0</v>
      </c>
      <c r="AS307" s="125">
        <v>0</v>
      </c>
      <c r="AT307" s="123">
        <v>0</v>
      </c>
      <c r="AU307" s="124">
        <v>0</v>
      </c>
      <c r="AV307" s="124">
        <v>0</v>
      </c>
      <c r="AW307" s="125">
        <v>0</v>
      </c>
      <c r="AX307" s="123">
        <v>0</v>
      </c>
      <c r="AY307" s="124">
        <v>0</v>
      </c>
      <c r="AZ307" s="124">
        <v>0</v>
      </c>
      <c r="BA307" s="125">
        <v>0</v>
      </c>
      <c r="BB307" s="123">
        <v>0</v>
      </c>
      <c r="BC307" s="124">
        <v>0</v>
      </c>
      <c r="BD307" s="124">
        <v>0</v>
      </c>
      <c r="BE307" s="125">
        <v>0</v>
      </c>
      <c r="BF307" s="123">
        <v>0</v>
      </c>
      <c r="BG307" s="124">
        <v>0</v>
      </c>
      <c r="BH307" s="124">
        <v>0</v>
      </c>
      <c r="BI307" s="125">
        <v>0</v>
      </c>
      <c r="BJ307" s="123">
        <v>0</v>
      </c>
      <c r="BK307" s="124">
        <v>0</v>
      </c>
      <c r="BL307" s="124">
        <v>0</v>
      </c>
      <c r="BM307" s="125">
        <v>0</v>
      </c>
      <c r="BN307" s="123">
        <v>0</v>
      </c>
      <c r="BO307" s="124">
        <v>0</v>
      </c>
      <c r="BP307" s="124">
        <v>0</v>
      </c>
      <c r="BQ307" s="125">
        <v>0</v>
      </c>
      <c r="BR307" s="123">
        <v>0</v>
      </c>
      <c r="BS307" s="124">
        <v>0</v>
      </c>
      <c r="BT307" s="124">
        <v>0</v>
      </c>
      <c r="BU307" s="125">
        <v>0</v>
      </c>
      <c r="BV307" s="123">
        <v>0</v>
      </c>
      <c r="BW307" s="124">
        <v>0</v>
      </c>
      <c r="BX307" s="124">
        <v>0</v>
      </c>
      <c r="BY307" s="125">
        <v>0</v>
      </c>
      <c r="BZ307" s="123">
        <v>0</v>
      </c>
      <c r="CA307" s="124">
        <v>0</v>
      </c>
      <c r="CB307" s="124">
        <v>0</v>
      </c>
      <c r="CC307" s="125">
        <v>0</v>
      </c>
      <c r="CD307" s="123">
        <v>0</v>
      </c>
      <c r="CE307" s="124">
        <v>0</v>
      </c>
      <c r="CF307" s="124">
        <v>0</v>
      </c>
      <c r="CG307" s="125">
        <v>0</v>
      </c>
      <c r="CH307" s="123">
        <v>0</v>
      </c>
      <c r="CI307" s="124">
        <v>0</v>
      </c>
      <c r="CJ307" s="124">
        <v>0</v>
      </c>
      <c r="CK307" s="125">
        <v>0</v>
      </c>
      <c r="CL307" s="123">
        <v>0</v>
      </c>
      <c r="CM307" s="124">
        <v>0</v>
      </c>
      <c r="CN307" s="124">
        <v>0</v>
      </c>
      <c r="CO307" s="125">
        <v>0</v>
      </c>
      <c r="CP307" s="123">
        <v>0</v>
      </c>
      <c r="CQ307" s="124">
        <v>0</v>
      </c>
      <c r="CR307" s="124">
        <v>0</v>
      </c>
      <c r="CS307" s="125">
        <v>0</v>
      </c>
      <c r="CT307" s="123">
        <v>0</v>
      </c>
      <c r="CU307" s="124">
        <v>0</v>
      </c>
      <c r="CV307" s="124">
        <v>0</v>
      </c>
      <c r="CW307" s="125">
        <v>0</v>
      </c>
      <c r="CX307" s="123">
        <v>0</v>
      </c>
      <c r="CY307" s="124">
        <v>0</v>
      </c>
      <c r="CZ307" s="124">
        <v>0</v>
      </c>
      <c r="DA307" s="125">
        <v>0</v>
      </c>
      <c r="DB307" s="123">
        <v>0</v>
      </c>
      <c r="DC307" s="124">
        <v>0</v>
      </c>
      <c r="DD307" s="124">
        <v>0</v>
      </c>
      <c r="DE307" s="125">
        <v>0</v>
      </c>
      <c r="DF307" s="123">
        <v>0</v>
      </c>
      <c r="DG307" s="124">
        <v>0</v>
      </c>
      <c r="DH307" s="124">
        <v>0</v>
      </c>
      <c r="DI307" s="125">
        <v>0</v>
      </c>
      <c r="DT307" s="124">
        <v>0</v>
      </c>
      <c r="DU307" s="124">
        <v>0</v>
      </c>
      <c r="DV307" s="124">
        <v>0</v>
      </c>
      <c r="DW307" s="124">
        <v>0</v>
      </c>
      <c r="DX307" s="124">
        <v>0</v>
      </c>
      <c r="DY307" s="124">
        <v>0</v>
      </c>
      <c r="DZ307" s="124">
        <v>0</v>
      </c>
      <c r="EA307" s="124">
        <v>0</v>
      </c>
      <c r="EB307" s="124">
        <v>0</v>
      </c>
      <c r="EC307" s="124">
        <v>0</v>
      </c>
      <c r="ED307" s="124">
        <v>0</v>
      </c>
      <c r="EE307" s="124">
        <v>0</v>
      </c>
      <c r="EF307" s="124">
        <v>0</v>
      </c>
      <c r="EG307" s="124">
        <v>0</v>
      </c>
      <c r="EH307" s="124">
        <v>0</v>
      </c>
      <c r="EI307" s="124">
        <v>0</v>
      </c>
      <c r="EJ307" s="124">
        <v>0</v>
      </c>
      <c r="EK307" s="124">
        <v>0</v>
      </c>
    </row>
    <row r="308" spans="1:141" outlineLevel="1" x14ac:dyDescent="0.25">
      <c r="A308" s="90"/>
      <c r="B308" s="90"/>
      <c r="C308" s="90"/>
      <c r="D308" s="90"/>
      <c r="E308" t="str">
        <f>CONCATENATE("- ", $N$9,":")</f>
        <v>- Management:</v>
      </c>
      <c r="F308" s="100"/>
      <c r="I308" s="101"/>
      <c r="J308" s="100"/>
      <c r="M308" s="101"/>
      <c r="N308" s="100"/>
      <c r="Q308" s="101"/>
      <c r="R308" s="100"/>
      <c r="U308" s="101"/>
      <c r="V308" s="100"/>
      <c r="Y308" s="101"/>
      <c r="Z308" s="100"/>
      <c r="AC308" s="101"/>
      <c r="AD308" s="100"/>
      <c r="AG308" s="101"/>
      <c r="AH308" s="100"/>
      <c r="AK308" s="101"/>
      <c r="AL308" s="100"/>
      <c r="AO308" s="101"/>
      <c r="AP308" s="123">
        <v>0</v>
      </c>
      <c r="AQ308" s="124">
        <v>0</v>
      </c>
      <c r="AR308" s="124">
        <v>0</v>
      </c>
      <c r="AS308" s="125">
        <v>0</v>
      </c>
      <c r="AT308" s="123">
        <v>0</v>
      </c>
      <c r="AU308" s="124">
        <v>0</v>
      </c>
      <c r="AV308" s="124">
        <v>0</v>
      </c>
      <c r="AW308" s="125">
        <v>0</v>
      </c>
      <c r="AX308" s="123">
        <v>0</v>
      </c>
      <c r="AY308" s="124">
        <v>0</v>
      </c>
      <c r="AZ308" s="124">
        <v>0</v>
      </c>
      <c r="BA308" s="125">
        <v>0</v>
      </c>
      <c r="BB308" s="123">
        <v>0</v>
      </c>
      <c r="BC308" s="124">
        <v>0</v>
      </c>
      <c r="BD308" s="124">
        <v>0</v>
      </c>
      <c r="BE308" s="125">
        <v>0</v>
      </c>
      <c r="BF308" s="123">
        <v>0</v>
      </c>
      <c r="BG308" s="124">
        <v>0</v>
      </c>
      <c r="BH308" s="124">
        <v>0</v>
      </c>
      <c r="BI308" s="125">
        <v>0</v>
      </c>
      <c r="BJ308" s="123">
        <v>0</v>
      </c>
      <c r="BK308" s="124">
        <v>0</v>
      </c>
      <c r="BL308" s="124">
        <v>0</v>
      </c>
      <c r="BM308" s="125">
        <v>0</v>
      </c>
      <c r="BN308" s="123">
        <v>0</v>
      </c>
      <c r="BO308" s="124">
        <v>0</v>
      </c>
      <c r="BP308" s="124">
        <v>0</v>
      </c>
      <c r="BQ308" s="125">
        <v>0</v>
      </c>
      <c r="BR308" s="123">
        <v>0</v>
      </c>
      <c r="BS308" s="124">
        <v>0</v>
      </c>
      <c r="BT308" s="124">
        <v>0</v>
      </c>
      <c r="BU308" s="125">
        <v>0</v>
      </c>
      <c r="BV308" s="123">
        <v>0</v>
      </c>
      <c r="BW308" s="124">
        <v>0</v>
      </c>
      <c r="BX308" s="124">
        <v>0</v>
      </c>
      <c r="BY308" s="125">
        <v>0</v>
      </c>
      <c r="BZ308" s="123">
        <v>0</v>
      </c>
      <c r="CA308" s="124">
        <v>0</v>
      </c>
      <c r="CB308" s="124">
        <v>0</v>
      </c>
      <c r="CC308" s="125">
        <v>0</v>
      </c>
      <c r="CD308" s="123">
        <v>0</v>
      </c>
      <c r="CE308" s="124">
        <v>0</v>
      </c>
      <c r="CF308" s="124">
        <v>0</v>
      </c>
      <c r="CG308" s="125">
        <v>0</v>
      </c>
      <c r="CH308" s="123">
        <v>0</v>
      </c>
      <c r="CI308" s="124">
        <v>0</v>
      </c>
      <c r="CJ308" s="124">
        <v>0</v>
      </c>
      <c r="CK308" s="125">
        <v>0</v>
      </c>
      <c r="CL308" s="123">
        <v>0</v>
      </c>
      <c r="CM308" s="124">
        <v>0</v>
      </c>
      <c r="CN308" s="124">
        <v>0</v>
      </c>
      <c r="CO308" s="125">
        <v>0</v>
      </c>
      <c r="CP308" s="123">
        <v>0</v>
      </c>
      <c r="CQ308" s="124">
        <v>0</v>
      </c>
      <c r="CR308" s="124">
        <v>0</v>
      </c>
      <c r="CS308" s="125">
        <v>0</v>
      </c>
      <c r="CT308" s="123">
        <v>0</v>
      </c>
      <c r="CU308" s="124">
        <v>0</v>
      </c>
      <c r="CV308" s="124">
        <v>0</v>
      </c>
      <c r="CW308" s="125">
        <v>0</v>
      </c>
      <c r="CX308" s="123">
        <v>0</v>
      </c>
      <c r="CY308" s="124">
        <v>0</v>
      </c>
      <c r="CZ308" s="124">
        <v>0</v>
      </c>
      <c r="DA308" s="125">
        <v>0</v>
      </c>
      <c r="DB308" s="123">
        <v>0</v>
      </c>
      <c r="DC308" s="124">
        <v>0</v>
      </c>
      <c r="DD308" s="124">
        <v>0</v>
      </c>
      <c r="DE308" s="125">
        <v>0</v>
      </c>
      <c r="DF308" s="123">
        <v>0</v>
      </c>
      <c r="DG308" s="124">
        <v>0</v>
      </c>
      <c r="DH308" s="124">
        <v>0</v>
      </c>
      <c r="DI308" s="125">
        <v>0</v>
      </c>
      <c r="DT308" s="124">
        <v>0</v>
      </c>
      <c r="DU308" s="124">
        <v>0</v>
      </c>
      <c r="DV308" s="124">
        <v>0</v>
      </c>
      <c r="DW308" s="124">
        <v>0</v>
      </c>
      <c r="DX308" s="124">
        <v>0</v>
      </c>
      <c r="DY308" s="124">
        <v>0</v>
      </c>
      <c r="DZ308" s="124">
        <v>0</v>
      </c>
      <c r="EA308" s="124">
        <v>0</v>
      </c>
      <c r="EB308" s="124">
        <v>0</v>
      </c>
      <c r="EC308" s="124">
        <v>0</v>
      </c>
      <c r="ED308" s="124">
        <v>0</v>
      </c>
      <c r="EE308" s="124">
        <v>0</v>
      </c>
      <c r="EF308" s="124">
        <v>0</v>
      </c>
      <c r="EG308" s="124">
        <v>0</v>
      </c>
      <c r="EH308" s="124">
        <v>0</v>
      </c>
      <c r="EI308" s="124">
        <v>0</v>
      </c>
      <c r="EJ308" s="124">
        <v>0</v>
      </c>
      <c r="EK308" s="124">
        <v>0</v>
      </c>
    </row>
    <row r="309" spans="1:141" outlineLevel="1" x14ac:dyDescent="0.25">
      <c r="A309" s="90"/>
      <c r="B309" s="90"/>
      <c r="C309" s="90"/>
      <c r="D309" s="90"/>
      <c r="E309" t="str">
        <f>CONCATENATE("- ", $N$10,":")</f>
        <v>- Default:</v>
      </c>
      <c r="F309" s="100"/>
      <c r="I309" s="101"/>
      <c r="J309" s="100"/>
      <c r="M309" s="101"/>
      <c r="N309" s="100"/>
      <c r="Q309" s="101"/>
      <c r="R309" s="100"/>
      <c r="U309" s="101"/>
      <c r="V309" s="100"/>
      <c r="Y309" s="101"/>
      <c r="Z309" s="100"/>
      <c r="AC309" s="101"/>
      <c r="AD309" s="100"/>
      <c r="AG309" s="101"/>
      <c r="AH309" s="100"/>
      <c r="AK309" s="101"/>
      <c r="AL309" s="100"/>
      <c r="AO309" s="101"/>
      <c r="AP309" s="123">
        <v>0</v>
      </c>
      <c r="AQ309" s="124">
        <v>0</v>
      </c>
      <c r="AR309" s="124">
        <v>0</v>
      </c>
      <c r="AS309" s="125">
        <v>0</v>
      </c>
      <c r="AT309" s="123">
        <v>0</v>
      </c>
      <c r="AU309" s="124">
        <v>0</v>
      </c>
      <c r="AV309" s="124">
        <v>0</v>
      </c>
      <c r="AW309" s="125">
        <v>0</v>
      </c>
      <c r="AX309" s="123">
        <v>0</v>
      </c>
      <c r="AY309" s="124">
        <v>0</v>
      </c>
      <c r="AZ309" s="124">
        <v>0</v>
      </c>
      <c r="BA309" s="125">
        <v>0</v>
      </c>
      <c r="BB309" s="123">
        <v>0</v>
      </c>
      <c r="BC309" s="124">
        <v>0</v>
      </c>
      <c r="BD309" s="124">
        <v>0</v>
      </c>
      <c r="BE309" s="125">
        <v>0</v>
      </c>
      <c r="BF309" s="123">
        <v>0</v>
      </c>
      <c r="BG309" s="124">
        <v>0</v>
      </c>
      <c r="BH309" s="124">
        <v>0</v>
      </c>
      <c r="BI309" s="125">
        <v>0</v>
      </c>
      <c r="BJ309" s="123">
        <v>0</v>
      </c>
      <c r="BK309" s="124">
        <v>0</v>
      </c>
      <c r="BL309" s="124">
        <v>0</v>
      </c>
      <c r="BM309" s="125">
        <v>0</v>
      </c>
      <c r="BN309" s="123">
        <v>0</v>
      </c>
      <c r="BO309" s="124">
        <v>0</v>
      </c>
      <c r="BP309" s="124">
        <v>0</v>
      </c>
      <c r="BQ309" s="125">
        <v>0</v>
      </c>
      <c r="BR309" s="123">
        <v>0</v>
      </c>
      <c r="BS309" s="124">
        <v>0</v>
      </c>
      <c r="BT309" s="124">
        <v>0</v>
      </c>
      <c r="BU309" s="125">
        <v>0</v>
      </c>
      <c r="BV309" s="123">
        <v>0</v>
      </c>
      <c r="BW309" s="124">
        <v>0</v>
      </c>
      <c r="BX309" s="124">
        <v>0</v>
      </c>
      <c r="BY309" s="125">
        <v>0</v>
      </c>
      <c r="BZ309" s="123">
        <v>0</v>
      </c>
      <c r="CA309" s="124">
        <v>0</v>
      </c>
      <c r="CB309" s="124">
        <v>0</v>
      </c>
      <c r="CC309" s="125">
        <v>0</v>
      </c>
      <c r="CD309" s="123">
        <v>0</v>
      </c>
      <c r="CE309" s="124">
        <v>0</v>
      </c>
      <c r="CF309" s="124">
        <v>0</v>
      </c>
      <c r="CG309" s="125">
        <v>0</v>
      </c>
      <c r="CH309" s="123">
        <v>0</v>
      </c>
      <c r="CI309" s="124">
        <v>0</v>
      </c>
      <c r="CJ309" s="124">
        <v>0</v>
      </c>
      <c r="CK309" s="125">
        <v>0</v>
      </c>
      <c r="CL309" s="123">
        <v>0</v>
      </c>
      <c r="CM309" s="124">
        <v>0</v>
      </c>
      <c r="CN309" s="124">
        <v>0</v>
      </c>
      <c r="CO309" s="125">
        <v>0</v>
      </c>
      <c r="CP309" s="123">
        <v>0</v>
      </c>
      <c r="CQ309" s="124">
        <v>0</v>
      </c>
      <c r="CR309" s="124">
        <v>0</v>
      </c>
      <c r="CS309" s="125">
        <v>0</v>
      </c>
      <c r="CT309" s="123">
        <v>0</v>
      </c>
      <c r="CU309" s="124">
        <v>0</v>
      </c>
      <c r="CV309" s="124">
        <v>0</v>
      </c>
      <c r="CW309" s="125">
        <v>0</v>
      </c>
      <c r="CX309" s="123">
        <v>0</v>
      </c>
      <c r="CY309" s="124">
        <v>0</v>
      </c>
      <c r="CZ309" s="124">
        <v>0</v>
      </c>
      <c r="DA309" s="125">
        <v>0</v>
      </c>
      <c r="DB309" s="123">
        <v>0</v>
      </c>
      <c r="DC309" s="124">
        <v>0</v>
      </c>
      <c r="DD309" s="124">
        <v>0</v>
      </c>
      <c r="DE309" s="125">
        <v>0</v>
      </c>
      <c r="DF309" s="123">
        <v>0</v>
      </c>
      <c r="DG309" s="124">
        <v>0</v>
      </c>
      <c r="DH309" s="124">
        <v>0</v>
      </c>
      <c r="DI309" s="125">
        <v>0</v>
      </c>
      <c r="DT309" s="124" t="e">
        <f ca="1">IF(DT$4="A",AVERAGE(DR295:DT295),AVERAGE(DQ295:DS295))</f>
        <v>#DIV/0!</v>
      </c>
      <c r="DU309" s="124" t="e">
        <f ca="1">IF(DU$4="A",AVERAGE(DS295:DU295),DT309)</f>
        <v>#DIV/0!</v>
      </c>
      <c r="DV309" s="124" t="e">
        <f t="shared" ref="DV309" ca="1" si="814">DU309</f>
        <v>#DIV/0!</v>
      </c>
      <c r="DW309" s="124" t="e">
        <f t="shared" ref="DW309" ca="1" si="815">DV309</f>
        <v>#DIV/0!</v>
      </c>
      <c r="DX309" s="124" t="e">
        <f t="shared" ref="DX309" ca="1" si="816">DW309</f>
        <v>#DIV/0!</v>
      </c>
      <c r="DY309" s="124" t="e">
        <f t="shared" ref="DY309" ca="1" si="817">DX309</f>
        <v>#DIV/0!</v>
      </c>
      <c r="DZ309" s="124" t="e">
        <f t="shared" ref="DZ309" ca="1" si="818">DY309</f>
        <v>#DIV/0!</v>
      </c>
      <c r="EA309" s="124" t="e">
        <f t="shared" ref="EA309" ca="1" si="819">DZ309</f>
        <v>#DIV/0!</v>
      </c>
      <c r="EB309" s="124" t="e">
        <f t="shared" ref="EB309" ca="1" si="820">EA309</f>
        <v>#DIV/0!</v>
      </c>
      <c r="EC309" s="124" t="e">
        <f t="shared" ref="EC309" ca="1" si="821">EB309</f>
        <v>#DIV/0!</v>
      </c>
      <c r="ED309" s="124" t="e">
        <f t="shared" ref="ED309" ca="1" si="822">EC309</f>
        <v>#DIV/0!</v>
      </c>
      <c r="EE309" s="124" t="e">
        <f t="shared" ref="EE309" ca="1" si="823">ED309</f>
        <v>#DIV/0!</v>
      </c>
      <c r="EF309" s="124" t="e">
        <f t="shared" ref="EF309" ca="1" si="824">EE309</f>
        <v>#DIV/0!</v>
      </c>
      <c r="EG309" s="124" t="e">
        <f t="shared" ref="EG309" ca="1" si="825">EF309</f>
        <v>#DIV/0!</v>
      </c>
      <c r="EH309" s="124" t="e">
        <f t="shared" ref="EH309" ca="1" si="826">EG309</f>
        <v>#DIV/0!</v>
      </c>
      <c r="EI309" s="124" t="e">
        <f t="shared" ref="EI309" ca="1" si="827">EH309</f>
        <v>#DIV/0!</v>
      </c>
      <c r="EJ309" s="124" t="e">
        <f t="shared" ref="EJ309" ca="1" si="828">EI309</f>
        <v>#DIV/0!</v>
      </c>
      <c r="EK309" s="124" t="e">
        <f t="shared" ref="EK309" ca="1" si="829">EJ309</f>
        <v>#DIV/0!</v>
      </c>
    </row>
    <row r="310" spans="1:141" outlineLevel="1" x14ac:dyDescent="0.25">
      <c r="A310" s="129"/>
      <c r="B310" s="129"/>
      <c r="C310" s="129"/>
      <c r="D310" s="129"/>
      <c r="E310" s="122"/>
      <c r="F310" s="130"/>
      <c r="G310" s="122"/>
      <c r="H310" s="122"/>
      <c r="I310" s="122"/>
      <c r="J310" s="130"/>
      <c r="K310" s="122"/>
      <c r="L310" s="122"/>
      <c r="M310" s="122"/>
      <c r="N310" s="130"/>
      <c r="O310" s="122"/>
      <c r="P310" s="122"/>
      <c r="Q310" s="122"/>
      <c r="R310" s="130"/>
      <c r="S310" s="122"/>
      <c r="T310" s="122"/>
      <c r="U310" s="122"/>
      <c r="V310" s="130"/>
      <c r="W310" s="122"/>
      <c r="X310" s="122"/>
      <c r="Y310" s="122"/>
      <c r="Z310" s="130"/>
      <c r="AA310" s="122"/>
      <c r="AB310" s="122"/>
      <c r="AC310" s="122"/>
      <c r="AD310" s="130"/>
      <c r="AE310" s="122"/>
      <c r="AF310" s="122"/>
      <c r="AG310" s="122"/>
      <c r="AH310" s="130"/>
      <c r="AI310" s="122"/>
      <c r="AJ310" s="122"/>
      <c r="AK310" s="122"/>
      <c r="AL310" s="130"/>
      <c r="AM310" s="122"/>
      <c r="AN310" s="122"/>
      <c r="AO310" s="122"/>
      <c r="AP310" s="130"/>
      <c r="AQ310" s="122"/>
      <c r="AR310" s="122"/>
      <c r="AS310" s="122"/>
      <c r="AT310" s="130"/>
      <c r="AU310" s="122"/>
      <c r="AV310" s="122"/>
      <c r="AW310" s="122"/>
      <c r="AX310" s="130"/>
      <c r="AY310" s="122"/>
      <c r="AZ310" s="122"/>
      <c r="BA310" s="122"/>
      <c r="BB310" s="130"/>
      <c r="BC310" s="122"/>
      <c r="BD310" s="122"/>
      <c r="BE310" s="122"/>
      <c r="BF310" s="130"/>
      <c r="BG310" s="122"/>
      <c r="BH310" s="122"/>
      <c r="BI310" s="122"/>
      <c r="BJ310" s="130"/>
      <c r="BK310" s="122"/>
      <c r="BL310" s="122"/>
      <c r="BM310" s="122"/>
      <c r="BN310" s="130"/>
      <c r="BO310" s="122"/>
      <c r="BP310" s="122"/>
      <c r="BQ310" s="122"/>
      <c r="BR310" s="130"/>
      <c r="BS310" s="122"/>
      <c r="BT310" s="122"/>
      <c r="BU310" s="122"/>
      <c r="BV310" s="130"/>
      <c r="BW310" s="122"/>
      <c r="BX310" s="122"/>
      <c r="BY310" s="122"/>
      <c r="BZ310" s="130"/>
      <c r="CA310" s="122"/>
      <c r="CB310" s="122"/>
      <c r="CC310" s="122"/>
      <c r="CD310" s="130"/>
      <c r="CE310" s="122"/>
      <c r="CF310" s="122"/>
      <c r="CG310" s="122"/>
      <c r="CH310" s="130"/>
      <c r="CI310" s="122"/>
      <c r="CJ310" s="122"/>
      <c r="CK310" s="122"/>
      <c r="CL310" s="130"/>
      <c r="CM310" s="122"/>
      <c r="CN310" s="122"/>
      <c r="CO310" s="122"/>
      <c r="CP310" s="130"/>
      <c r="CQ310" s="122"/>
      <c r="CR310" s="122"/>
      <c r="CS310" s="122"/>
      <c r="CT310" s="130"/>
      <c r="CU310" s="122"/>
      <c r="CV310" s="122"/>
      <c r="CW310" s="122"/>
      <c r="CX310" s="130"/>
      <c r="CY310" s="122"/>
      <c r="CZ310" s="122"/>
      <c r="DA310" s="122"/>
      <c r="DB310" s="130"/>
      <c r="DC310" s="122"/>
      <c r="DD310" s="122"/>
      <c r="DE310" s="122"/>
      <c r="DF310" s="130"/>
      <c r="DG310" s="122"/>
      <c r="DH310" s="122"/>
      <c r="DI310" s="131"/>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2"/>
      <c r="EI310" s="122"/>
      <c r="EJ310" s="122"/>
      <c r="EK310" s="122"/>
    </row>
    <row r="311" spans="1:141" outlineLevel="1" x14ac:dyDescent="0.25">
      <c r="A311" s="90"/>
      <c r="B311" s="90"/>
      <c r="C311" s="90"/>
      <c r="D311" s="90"/>
      <c r="F311" s="100"/>
      <c r="I311" s="101"/>
      <c r="J311" s="100"/>
      <c r="M311" s="101"/>
      <c r="N311" s="100"/>
      <c r="Q311" s="101"/>
      <c r="R311" s="100"/>
      <c r="U311" s="101"/>
      <c r="V311" s="100"/>
      <c r="Y311" s="101"/>
      <c r="Z311" s="100"/>
      <c r="AC311" s="101"/>
      <c r="AD311" s="100"/>
      <c r="AG311" s="101"/>
      <c r="AH311" s="100"/>
      <c r="AK311" s="101"/>
      <c r="AL311" s="100"/>
      <c r="AO311" s="101"/>
      <c r="AP311" s="100"/>
      <c r="AS311" s="101"/>
      <c r="AT311" s="100"/>
      <c r="AW311" s="101"/>
      <c r="AX311" s="100"/>
      <c r="BA311" s="101"/>
      <c r="BB311" s="100"/>
      <c r="BE311" s="101"/>
      <c r="BF311" s="100"/>
      <c r="BI311" s="101"/>
      <c r="BJ311" s="100"/>
      <c r="BM311" s="101"/>
      <c r="BN311" s="100"/>
      <c r="BQ311" s="101"/>
      <c r="BR311" s="100"/>
      <c r="BU311" s="101"/>
      <c r="BV311" s="100"/>
      <c r="BY311" s="101"/>
      <c r="BZ311" s="100"/>
      <c r="CC311" s="101"/>
      <c r="CD311" s="100"/>
      <c r="CG311" s="101"/>
      <c r="CH311" s="100"/>
      <c r="CK311" s="101"/>
      <c r="CL311" s="100"/>
      <c r="CO311" s="101"/>
      <c r="CP311" s="100"/>
      <c r="CS311" s="101"/>
      <c r="CT311" s="100"/>
      <c r="CW311" s="101"/>
      <c r="CX311" s="100"/>
      <c r="DA311" s="101"/>
      <c r="DB311" s="100"/>
      <c r="DE311" s="101"/>
      <c r="DF311" s="100"/>
      <c r="DI311" s="101"/>
    </row>
    <row r="312" spans="1:141" outlineLevel="1" x14ac:dyDescent="0.25">
      <c r="A312" s="90"/>
      <c r="B312" s="90"/>
      <c r="C312" s="111"/>
      <c r="D312" s="90"/>
      <c r="E312" s="132" t="s">
        <v>48</v>
      </c>
      <c r="F312" s="105" t="str">
        <f t="shared" ref="F312:AK312" ca="1" si="830">IF(ISNUMBER(F316),F316+IF($I$7=1,F314,0),IF(ISNUMBER(F318),F318+IF($I$7=1,F314,0),""))</f>
        <v/>
      </c>
      <c r="G312" s="106" t="str">
        <f t="shared" ca="1" si="830"/>
        <v/>
      </c>
      <c r="H312" s="106" t="str">
        <f t="shared" ca="1" si="830"/>
        <v/>
      </c>
      <c r="I312" s="107" t="str">
        <f t="shared" ca="1" si="830"/>
        <v/>
      </c>
      <c r="J312" s="105" t="str">
        <f t="shared" ca="1" si="830"/>
        <v/>
      </c>
      <c r="K312" s="106" t="str">
        <f t="shared" ca="1" si="830"/>
        <v/>
      </c>
      <c r="L312" s="106" t="str">
        <f t="shared" ca="1" si="830"/>
        <v/>
      </c>
      <c r="M312" s="107" t="str">
        <f t="shared" ca="1" si="830"/>
        <v/>
      </c>
      <c r="N312" s="105" t="str">
        <f t="shared" ca="1" si="830"/>
        <v/>
      </c>
      <c r="O312" s="106" t="str">
        <f t="shared" ca="1" si="830"/>
        <v/>
      </c>
      <c r="P312" s="106" t="str">
        <f t="shared" ca="1" si="830"/>
        <v/>
      </c>
      <c r="Q312" s="107" t="str">
        <f t="shared" ca="1" si="830"/>
        <v/>
      </c>
      <c r="R312" s="105" t="str">
        <f t="shared" ca="1" si="830"/>
        <v/>
      </c>
      <c r="S312" s="106" t="str">
        <f t="shared" ca="1" si="830"/>
        <v/>
      </c>
      <c r="T312" s="106" t="str">
        <f t="shared" ca="1" si="830"/>
        <v/>
      </c>
      <c r="U312" s="107" t="str">
        <f t="shared" ca="1" si="830"/>
        <v/>
      </c>
      <c r="V312" s="105" t="str">
        <f t="shared" ca="1" si="830"/>
        <v/>
      </c>
      <c r="W312" s="106" t="str">
        <f t="shared" ca="1" si="830"/>
        <v/>
      </c>
      <c r="X312" s="106" t="str">
        <f t="shared" ca="1" si="830"/>
        <v/>
      </c>
      <c r="Y312" s="107" t="str">
        <f t="shared" ca="1" si="830"/>
        <v/>
      </c>
      <c r="Z312" s="105" t="str">
        <f t="shared" ca="1" si="830"/>
        <v/>
      </c>
      <c r="AA312" s="106" t="str">
        <f t="shared" ca="1" si="830"/>
        <v/>
      </c>
      <c r="AB312" s="106" t="str">
        <f t="shared" ca="1" si="830"/>
        <v/>
      </c>
      <c r="AC312" s="107" t="str">
        <f t="shared" ca="1" si="830"/>
        <v/>
      </c>
      <c r="AD312" s="105" t="str">
        <f t="shared" ca="1" si="830"/>
        <v/>
      </c>
      <c r="AE312" s="106" t="str">
        <f t="shared" ca="1" si="830"/>
        <v/>
      </c>
      <c r="AF312" s="106" t="str">
        <f t="shared" ca="1" si="830"/>
        <v/>
      </c>
      <c r="AG312" s="107" t="str">
        <f t="shared" ca="1" si="830"/>
        <v/>
      </c>
      <c r="AH312" s="105" t="str">
        <f t="shared" ca="1" si="830"/>
        <v/>
      </c>
      <c r="AI312" s="106" t="str">
        <f t="shared" ca="1" si="830"/>
        <v/>
      </c>
      <c r="AJ312" s="106" t="str">
        <f t="shared" ca="1" si="830"/>
        <v/>
      </c>
      <c r="AK312" s="107" t="str">
        <f t="shared" ca="1" si="830"/>
        <v/>
      </c>
      <c r="AL312" s="105" t="str">
        <f t="shared" ref="AL312:BQ312" ca="1" si="831">IF(ISNUMBER(AL316),AL316+IF($I$7=1,AL314,0),IF(ISNUMBER(AL318),AL318+IF($I$7=1,AL314,0),""))</f>
        <v/>
      </c>
      <c r="AM312" s="106" t="str">
        <f t="shared" ca="1" si="831"/>
        <v/>
      </c>
      <c r="AN312" s="106" t="str">
        <f t="shared" ca="1" si="831"/>
        <v/>
      </c>
      <c r="AO312" s="107" t="str">
        <f t="shared" ca="1" si="831"/>
        <v/>
      </c>
      <c r="AP312" s="105" t="str">
        <f t="shared" ca="1" si="831"/>
        <v/>
      </c>
      <c r="AQ312" s="106" t="str">
        <f t="shared" ca="1" si="831"/>
        <v/>
      </c>
      <c r="AR312" s="106" t="str">
        <f t="shared" ca="1" si="831"/>
        <v/>
      </c>
      <c r="AS312" s="107" t="str">
        <f t="shared" ca="1" si="831"/>
        <v/>
      </c>
      <c r="AT312" s="105" t="str">
        <f t="shared" ca="1" si="831"/>
        <v/>
      </c>
      <c r="AU312" s="106" t="str">
        <f t="shared" ca="1" si="831"/>
        <v/>
      </c>
      <c r="AV312" s="106" t="str">
        <f t="shared" ca="1" si="831"/>
        <v/>
      </c>
      <c r="AW312" s="107" t="str">
        <f t="shared" ca="1" si="831"/>
        <v/>
      </c>
      <c r="AX312" s="105" t="str">
        <f t="shared" ca="1" si="831"/>
        <v/>
      </c>
      <c r="AY312" s="106" t="str">
        <f t="shared" ca="1" si="831"/>
        <v/>
      </c>
      <c r="AZ312" s="106" t="str">
        <f t="shared" ca="1" si="831"/>
        <v/>
      </c>
      <c r="BA312" s="107" t="str">
        <f t="shared" ca="1" si="831"/>
        <v/>
      </c>
      <c r="BB312" s="105" t="str">
        <f t="shared" ca="1" si="831"/>
        <v/>
      </c>
      <c r="BC312" s="106" t="str">
        <f t="shared" ca="1" si="831"/>
        <v/>
      </c>
      <c r="BD312" s="106" t="str">
        <f t="shared" ca="1" si="831"/>
        <v/>
      </c>
      <c r="BE312" s="107" t="str">
        <f t="shared" ca="1" si="831"/>
        <v/>
      </c>
      <c r="BF312" s="105" t="str">
        <f t="shared" ca="1" si="831"/>
        <v/>
      </c>
      <c r="BG312" s="106" t="str">
        <f t="shared" ca="1" si="831"/>
        <v/>
      </c>
      <c r="BH312" s="106" t="str">
        <f t="shared" ca="1" si="831"/>
        <v/>
      </c>
      <c r="BI312" s="107" t="str">
        <f t="shared" ca="1" si="831"/>
        <v/>
      </c>
      <c r="BJ312" s="105" t="str">
        <f t="shared" ca="1" si="831"/>
        <v/>
      </c>
      <c r="BK312" s="106" t="str">
        <f t="shared" ca="1" si="831"/>
        <v/>
      </c>
      <c r="BL312" s="106" t="str">
        <f t="shared" ca="1" si="831"/>
        <v/>
      </c>
      <c r="BM312" s="107" t="str">
        <f t="shared" ca="1" si="831"/>
        <v/>
      </c>
      <c r="BN312" s="105" t="str">
        <f t="shared" ca="1" si="831"/>
        <v/>
      </c>
      <c r="BO312" s="106" t="str">
        <f t="shared" ca="1" si="831"/>
        <v/>
      </c>
      <c r="BP312" s="106" t="str">
        <f t="shared" ca="1" si="831"/>
        <v/>
      </c>
      <c r="BQ312" s="107" t="str">
        <f t="shared" ca="1" si="831"/>
        <v/>
      </c>
      <c r="BR312" s="105" t="str">
        <f t="shared" ref="BR312:CW312" ca="1" si="832">IF(ISNUMBER(BR316),BR316+IF($I$7=1,BR314,0),IF(ISNUMBER(BR318),BR318+IF($I$7=1,BR314,0),""))</f>
        <v/>
      </c>
      <c r="BS312" s="106" t="str">
        <f t="shared" ca="1" si="832"/>
        <v/>
      </c>
      <c r="BT312" s="106" t="str">
        <f t="shared" ca="1" si="832"/>
        <v/>
      </c>
      <c r="BU312" s="107" t="str">
        <f t="shared" ca="1" si="832"/>
        <v/>
      </c>
      <c r="BV312" s="105" t="str">
        <f t="shared" ca="1" si="832"/>
        <v/>
      </c>
      <c r="BW312" s="106" t="str">
        <f t="shared" ca="1" si="832"/>
        <v/>
      </c>
      <c r="BX312" s="106" t="str">
        <f t="shared" ca="1" si="832"/>
        <v/>
      </c>
      <c r="BY312" s="107" t="str">
        <f t="shared" ca="1" si="832"/>
        <v/>
      </c>
      <c r="BZ312" s="105" t="str">
        <f t="shared" ca="1" si="832"/>
        <v/>
      </c>
      <c r="CA312" s="106" t="str">
        <f t="shared" ca="1" si="832"/>
        <v/>
      </c>
      <c r="CB312" s="106" t="str">
        <f t="shared" ca="1" si="832"/>
        <v/>
      </c>
      <c r="CC312" s="107" t="str">
        <f t="shared" ca="1" si="832"/>
        <v/>
      </c>
      <c r="CD312" s="105" t="str">
        <f t="shared" ca="1" si="832"/>
        <v/>
      </c>
      <c r="CE312" s="106" t="str">
        <f t="shared" ca="1" si="832"/>
        <v/>
      </c>
      <c r="CF312" s="106" t="str">
        <f t="shared" ca="1" si="832"/>
        <v/>
      </c>
      <c r="CG312" s="107" t="str">
        <f t="shared" ca="1" si="832"/>
        <v/>
      </c>
      <c r="CH312" s="105">
        <f t="shared" ca="1" si="832"/>
        <v>0</v>
      </c>
      <c r="CI312" s="106">
        <f t="shared" ca="1" si="832"/>
        <v>0</v>
      </c>
      <c r="CJ312" s="106">
        <f t="shared" ca="1" si="832"/>
        <v>0</v>
      </c>
      <c r="CK312" s="107">
        <f t="shared" ca="1" si="832"/>
        <v>0</v>
      </c>
      <c r="CL312" s="105">
        <f t="shared" ca="1" si="832"/>
        <v>0</v>
      </c>
      <c r="CM312" s="106">
        <f t="shared" ca="1" si="832"/>
        <v>0</v>
      </c>
      <c r="CN312" s="106">
        <f t="shared" ca="1" si="832"/>
        <v>0</v>
      </c>
      <c r="CO312" s="107">
        <f t="shared" ca="1" si="832"/>
        <v>0</v>
      </c>
      <c r="CP312" s="105">
        <f t="shared" ca="1" si="832"/>
        <v>0</v>
      </c>
      <c r="CQ312" s="106">
        <f t="shared" ca="1" si="832"/>
        <v>0</v>
      </c>
      <c r="CR312" s="106">
        <f t="shared" ca="1" si="832"/>
        <v>0</v>
      </c>
      <c r="CS312" s="107">
        <f t="shared" ca="1" si="832"/>
        <v>0</v>
      </c>
      <c r="CT312" s="105">
        <f t="shared" ca="1" si="832"/>
        <v>0</v>
      </c>
      <c r="CU312" s="106">
        <f t="shared" ca="1" si="832"/>
        <v>0</v>
      </c>
      <c r="CV312" s="106">
        <f t="shared" ca="1" si="832"/>
        <v>0</v>
      </c>
      <c r="CW312" s="107">
        <f t="shared" ca="1" si="832"/>
        <v>0</v>
      </c>
      <c r="CX312" s="105">
        <f t="shared" ref="CX312:DI312" ca="1" si="833">IF(ISNUMBER(CX316),CX316+IF($I$7=1,CX314,0),IF(ISNUMBER(CX318),CX318+IF($I$7=1,CX314,0),""))</f>
        <v>0</v>
      </c>
      <c r="CY312" s="106">
        <f t="shared" ca="1" si="833"/>
        <v>0</v>
      </c>
      <c r="CZ312" s="106">
        <f t="shared" ca="1" si="833"/>
        <v>0</v>
      </c>
      <c r="DA312" s="107">
        <f t="shared" ca="1" si="833"/>
        <v>0</v>
      </c>
      <c r="DB312" s="105">
        <f t="shared" ca="1" si="833"/>
        <v>0</v>
      </c>
      <c r="DC312" s="106">
        <f t="shared" ca="1" si="833"/>
        <v>0</v>
      </c>
      <c r="DD312" s="106">
        <f t="shared" ca="1" si="833"/>
        <v>0</v>
      </c>
      <c r="DE312" s="107">
        <f t="shared" ca="1" si="833"/>
        <v>0</v>
      </c>
      <c r="DF312" s="105">
        <f t="shared" ca="1" si="833"/>
        <v>0</v>
      </c>
      <c r="DG312" s="106">
        <f t="shared" ca="1" si="833"/>
        <v>0</v>
      </c>
      <c r="DH312" s="106">
        <f t="shared" ca="1" si="833"/>
        <v>0</v>
      </c>
      <c r="DI312" s="107">
        <f t="shared" ca="1" si="833"/>
        <v>0</v>
      </c>
      <c r="DK312" s="106">
        <f t="shared" ref="DK312:EK312" ca="1" si="834">SUM(OFFSET($E312,,MATCH(DK$3,$F$5:$DI$5,0)+3,,1))</f>
        <v>0</v>
      </c>
      <c r="DL312" s="106" t="e">
        <f t="shared" ca="1" si="834"/>
        <v>#N/A</v>
      </c>
      <c r="DM312" s="106" t="e">
        <f t="shared" ca="1" si="834"/>
        <v>#VALUE!</v>
      </c>
      <c r="DN312" s="106" t="e">
        <f t="shared" ca="1" si="834"/>
        <v>#VALUE!</v>
      </c>
      <c r="DO312" s="106" t="e">
        <f t="shared" ca="1" si="834"/>
        <v>#VALUE!</v>
      </c>
      <c r="DP312" s="106" t="e">
        <f t="shared" ca="1" si="834"/>
        <v>#VALUE!</v>
      </c>
      <c r="DQ312" s="106" t="e">
        <f t="shared" ca="1" si="834"/>
        <v>#VALUE!</v>
      </c>
      <c r="DR312" s="106" t="e">
        <f t="shared" ca="1" si="834"/>
        <v>#VALUE!</v>
      </c>
      <c r="DS312" s="106" t="e">
        <f t="shared" ca="1" si="834"/>
        <v>#VALUE!</v>
      </c>
      <c r="DT312" s="106" t="e">
        <f t="shared" ca="1" si="834"/>
        <v>#VALUE!</v>
      </c>
      <c r="DU312" s="106" t="e">
        <f t="shared" ca="1" si="834"/>
        <v>#VALUE!</v>
      </c>
      <c r="DV312" s="106" t="e">
        <f t="shared" ca="1" si="834"/>
        <v>#VALUE!</v>
      </c>
      <c r="DW312" s="106" t="e">
        <f t="shared" ca="1" si="834"/>
        <v>#VALUE!</v>
      </c>
      <c r="DX312" s="106" t="e">
        <f t="shared" ca="1" si="834"/>
        <v>#VALUE!</v>
      </c>
      <c r="DY312" s="106" t="e">
        <f t="shared" ca="1" si="834"/>
        <v>#VALUE!</v>
      </c>
      <c r="DZ312" s="106" t="e">
        <f t="shared" ca="1" si="834"/>
        <v>#VALUE!</v>
      </c>
      <c r="EA312" s="106" t="e">
        <f t="shared" ca="1" si="834"/>
        <v>#VALUE!</v>
      </c>
      <c r="EB312" s="106" t="e">
        <f t="shared" ca="1" si="834"/>
        <v>#VALUE!</v>
      </c>
      <c r="EC312" s="106" t="e">
        <f t="shared" ca="1" si="834"/>
        <v>#VALUE!</v>
      </c>
      <c r="ED312" s="106" t="e">
        <f t="shared" ca="1" si="834"/>
        <v>#VALUE!</v>
      </c>
      <c r="EE312" s="106" t="e">
        <f t="shared" ca="1" si="834"/>
        <v>#VALUE!</v>
      </c>
      <c r="EF312" s="106" t="e">
        <f t="shared" ca="1" si="834"/>
        <v>#VALUE!</v>
      </c>
      <c r="EG312" s="106" t="e">
        <f t="shared" ca="1" si="834"/>
        <v>#VALUE!</v>
      </c>
      <c r="EH312" s="106" t="e">
        <f t="shared" ca="1" si="834"/>
        <v>#VALUE!</v>
      </c>
      <c r="EI312" s="106" t="e">
        <f t="shared" ca="1" si="834"/>
        <v>#VALUE!</v>
      </c>
      <c r="EJ312" s="106" t="e">
        <f t="shared" ca="1" si="834"/>
        <v>#VALUE!</v>
      </c>
      <c r="EK312" s="106" t="e">
        <f t="shared" ca="1" si="834"/>
        <v>#VALUE!</v>
      </c>
    </row>
    <row r="313" spans="1:141" outlineLevel="1" x14ac:dyDescent="0.25">
      <c r="A313" s="90"/>
      <c r="B313" s="90"/>
      <c r="C313" s="90"/>
      <c r="D313" s="90"/>
      <c r="F313" s="100"/>
      <c r="I313" s="101"/>
      <c r="J313" s="100"/>
      <c r="M313" s="101"/>
      <c r="N313" s="100"/>
      <c r="Q313" s="101"/>
      <c r="R313" s="100"/>
      <c r="U313" s="101"/>
      <c r="V313" s="100"/>
      <c r="Y313" s="101"/>
      <c r="Z313" s="100"/>
      <c r="AC313" s="101"/>
      <c r="AD313" s="100"/>
      <c r="AG313" s="101"/>
      <c r="AH313" s="100"/>
      <c r="AK313" s="101"/>
      <c r="AL313" s="100"/>
      <c r="AO313" s="101"/>
      <c r="AP313" s="100"/>
      <c r="AS313" s="101"/>
      <c r="AT313" s="100"/>
      <c r="AW313" s="101"/>
      <c r="AX313" s="100"/>
      <c r="BA313" s="101"/>
      <c r="BB313" s="100"/>
      <c r="BE313" s="101"/>
      <c r="BF313" s="100"/>
      <c r="BI313" s="101"/>
      <c r="BJ313" s="100"/>
      <c r="BM313" s="101"/>
      <c r="BN313" s="100"/>
      <c r="BQ313" s="101"/>
      <c r="BR313" s="100"/>
      <c r="BU313" s="101"/>
      <c r="BV313" s="100"/>
      <c r="BY313" s="101"/>
      <c r="BZ313" s="100"/>
      <c r="CC313" s="101"/>
      <c r="CD313" s="100"/>
      <c r="CG313" s="101"/>
      <c r="CH313" s="100"/>
      <c r="CK313" s="101"/>
      <c r="CL313" s="100"/>
      <c r="CO313" s="101"/>
      <c r="CP313" s="100"/>
      <c r="CS313" s="101"/>
      <c r="CT313" s="100"/>
      <c r="CW313" s="101"/>
      <c r="CX313" s="100"/>
      <c r="DA313" s="101"/>
      <c r="DB313" s="100"/>
      <c r="DE313" s="101"/>
      <c r="DF313" s="100"/>
      <c r="DI313" s="101"/>
    </row>
    <row r="314" spans="1:141" outlineLevel="1" x14ac:dyDescent="0.25">
      <c r="A314" s="90" t="str">
        <f>A316</f>
        <v>bs</v>
      </c>
      <c r="B314" s="90" t="str">
        <f t="shared" ref="B314:C314" si="835">B316</f>
        <v>cashAndCashEquivalents</v>
      </c>
      <c r="C314" s="90">
        <f t="shared" si="835"/>
        <v>9.9999999999999995E-7</v>
      </c>
      <c r="D314" s="90"/>
      <c r="E314" t="str">
        <f>CONCATENATE(E312," - adjustment")</f>
        <v>Cash &amp; cash equivalents - adjustment</v>
      </c>
      <c r="F314" s="117">
        <v>0</v>
      </c>
      <c r="G314" s="118">
        <v>0</v>
      </c>
      <c r="H314" s="118">
        <v>0</v>
      </c>
      <c r="I314" s="119" cm="1">
        <f t="array" aca="1" ref="I314" ca="1">IF(ISNUMBER(INDEX(DataModel!$ET$4:$FT$109,MATCH(1,(DataModel!$EO$4:$EO$109=$A314)*(DataModel!$EP$4:$EP$109=$B314),0),MATCH(CONCATENATE("FY ",RIGHT(I$3,4)),DataModel!$ET$2:$FT$2,0))*$C314),INDEX(DataModel!$ET$4:$FT$109,MATCH(1,(DataModel!$EO$4:$EO$109=$A314)*(DataModel!$EP$4:$EP$109=$B314),0),MATCH(CONCATENATE("FY ",RIGHT(I$3,4)),DataModel!$ET$2:$FT$2,0))*$C314,0)</f>
        <v>0</v>
      </c>
      <c r="J314" s="117">
        <v>0</v>
      </c>
      <c r="K314" s="118">
        <v>0</v>
      </c>
      <c r="L314" s="118">
        <v>0</v>
      </c>
      <c r="M314" s="119" cm="1">
        <f t="array" ref="M314">IF(ISNUMBER(INDEX(DataModel!$ET$4:$FT$109,MATCH(1,(DataModel!$EO$4:$EO$109=$A314)*(DataModel!$EP$4:$EP$109=$B314),0),MATCH(CONCATENATE("FY ",RIGHT(M$3,4)),DataModel!$ET$2:$FT$2,0))*$C314),INDEX(DataModel!$ET$4:$FT$109,MATCH(1,(DataModel!$EO$4:$EO$109=$A314)*(DataModel!$EP$4:$EP$109=$B314),0),MATCH(CONCATENATE("FY ",RIGHT(M$3,4)),DataModel!$ET$2:$FT$2,0))*$C314,0)</f>
        <v>0</v>
      </c>
      <c r="N314" s="117">
        <v>0</v>
      </c>
      <c r="O314" s="118">
        <v>0</v>
      </c>
      <c r="P314" s="118">
        <v>0</v>
      </c>
      <c r="Q314" s="119" cm="1">
        <f t="array" ref="Q314">IF(ISNUMBER(INDEX(DataModel!$ET$4:$FT$109,MATCH(1,(DataModel!$EO$4:$EO$109=$A314)*(DataModel!$EP$4:$EP$109=$B314),0),MATCH(CONCATENATE("FY ",RIGHT(Q$3,4)),DataModel!$ET$2:$FT$2,0))*$C314),INDEX(DataModel!$ET$4:$FT$109,MATCH(1,(DataModel!$EO$4:$EO$109=$A314)*(DataModel!$EP$4:$EP$109=$B314),0),MATCH(CONCATENATE("FY ",RIGHT(Q$3,4)),DataModel!$ET$2:$FT$2,0))*$C314,0)</f>
        <v>0</v>
      </c>
      <c r="R314" s="117">
        <v>0</v>
      </c>
      <c r="S314" s="118">
        <v>0</v>
      </c>
      <c r="T314" s="118">
        <v>0</v>
      </c>
      <c r="U314" s="119" cm="1">
        <f t="array" ref="U314">IF(ISNUMBER(INDEX(DataModel!$ET$4:$FT$109,MATCH(1,(DataModel!$EO$4:$EO$109=$A314)*(DataModel!$EP$4:$EP$109=$B314),0),MATCH(CONCATENATE("FY ",RIGHT(U$3,4)),DataModel!$ET$2:$FT$2,0))*$C314),INDEX(DataModel!$ET$4:$FT$109,MATCH(1,(DataModel!$EO$4:$EO$109=$A314)*(DataModel!$EP$4:$EP$109=$B314),0),MATCH(CONCATENATE("FY ",RIGHT(U$3,4)),DataModel!$ET$2:$FT$2,0))*$C314,0)</f>
        <v>0</v>
      </c>
      <c r="V314" s="117">
        <v>0</v>
      </c>
      <c r="W314" s="118">
        <v>0</v>
      </c>
      <c r="X314" s="118">
        <v>0</v>
      </c>
      <c r="Y314" s="119" cm="1">
        <f t="array" ref="Y314">IF(ISNUMBER(INDEX(DataModel!$ET$4:$FT$109,MATCH(1,(DataModel!$EO$4:$EO$109=$A314)*(DataModel!$EP$4:$EP$109=$B314),0),MATCH(CONCATENATE("FY ",RIGHT(Y$3,4)),DataModel!$ET$2:$FT$2,0))*$C314),INDEX(DataModel!$ET$4:$FT$109,MATCH(1,(DataModel!$EO$4:$EO$109=$A314)*(DataModel!$EP$4:$EP$109=$B314),0),MATCH(CONCATENATE("FY ",RIGHT(Y$3,4)),DataModel!$ET$2:$FT$2,0))*$C314,0)</f>
        <v>0</v>
      </c>
      <c r="Z314" s="117">
        <v>0</v>
      </c>
      <c r="AA314" s="118">
        <v>0</v>
      </c>
      <c r="AB314" s="118">
        <v>0</v>
      </c>
      <c r="AC314" s="119" cm="1">
        <f t="array" ref="AC314">IF(ISNUMBER(INDEX(DataModel!$ET$4:$FT$109,MATCH(1,(DataModel!$EO$4:$EO$109=$A314)*(DataModel!$EP$4:$EP$109=$B314),0),MATCH(CONCATENATE("FY ",RIGHT(AC$3,4)),DataModel!$ET$2:$FT$2,0))*$C314),INDEX(DataModel!$ET$4:$FT$109,MATCH(1,(DataModel!$EO$4:$EO$109=$A314)*(DataModel!$EP$4:$EP$109=$B314),0),MATCH(CONCATENATE("FY ",RIGHT(AC$3,4)),DataModel!$ET$2:$FT$2,0))*$C314,0)</f>
        <v>0</v>
      </c>
      <c r="AD314" s="117">
        <v>0</v>
      </c>
      <c r="AE314" s="118">
        <v>0</v>
      </c>
      <c r="AF314" s="118">
        <v>0</v>
      </c>
      <c r="AG314" s="119" cm="1">
        <f t="array" ref="AG314">IF(ISNUMBER(INDEX(DataModel!$ET$4:$FT$109,MATCH(1,(DataModel!$EO$4:$EO$109=$A314)*(DataModel!$EP$4:$EP$109=$B314),0),MATCH(CONCATENATE("FY ",RIGHT(AG$3,4)),DataModel!$ET$2:$FT$2,0))*$C314),INDEX(DataModel!$ET$4:$FT$109,MATCH(1,(DataModel!$EO$4:$EO$109=$A314)*(DataModel!$EP$4:$EP$109=$B314),0),MATCH(CONCATENATE("FY ",RIGHT(AG$3,4)),DataModel!$ET$2:$FT$2,0))*$C314,0)</f>
        <v>0</v>
      </c>
      <c r="AH314" s="117">
        <v>0</v>
      </c>
      <c r="AI314" s="118">
        <v>0</v>
      </c>
      <c r="AJ314" s="118">
        <v>0</v>
      </c>
      <c r="AK314" s="119" cm="1">
        <f t="array" ref="AK314">IF(ISNUMBER(INDEX(DataModel!$ET$4:$FT$109,MATCH(1,(DataModel!$EO$4:$EO$109=$A314)*(DataModel!$EP$4:$EP$109=$B314),0),MATCH(CONCATENATE("FY ",RIGHT(AK$3,4)),DataModel!$ET$2:$FT$2,0))*$C314),INDEX(DataModel!$ET$4:$FT$109,MATCH(1,(DataModel!$EO$4:$EO$109=$A314)*(DataModel!$EP$4:$EP$109=$B314),0),MATCH(CONCATENATE("FY ",RIGHT(AK$3,4)),DataModel!$ET$2:$FT$2,0))*$C314,0)</f>
        <v>0</v>
      </c>
      <c r="AL314" s="117">
        <v>0</v>
      </c>
      <c r="AM314" s="118">
        <v>0</v>
      </c>
      <c r="AN314" s="118">
        <v>0</v>
      </c>
      <c r="AO314" s="119" cm="1">
        <f t="array" ref="AO314">IF(ISNUMBER(INDEX(DataModel!$ET$4:$FT$109,MATCH(1,(DataModel!$EO$4:$EO$109=$A314)*(DataModel!$EP$4:$EP$109=$B314),0),MATCH(CONCATENATE("FY ",RIGHT(AO$3,4)),DataModel!$ET$2:$FT$2,0))*$C314),INDEX(DataModel!$ET$4:$FT$109,MATCH(1,(DataModel!$EO$4:$EO$109=$A314)*(DataModel!$EP$4:$EP$109=$B314),0),MATCH(CONCATENATE("FY ",RIGHT(AO$3,4)),DataModel!$ET$2:$FT$2,0))*$C314,0)</f>
        <v>0</v>
      </c>
      <c r="AP314" s="117">
        <v>0</v>
      </c>
      <c r="AQ314" s="118">
        <v>0</v>
      </c>
      <c r="AR314" s="118">
        <v>0</v>
      </c>
      <c r="AS314" s="119" cm="1">
        <f t="array" ref="AS314">IF(ISNUMBER(INDEX(DataModel!$ET$4:$FT$109,MATCH(1,(DataModel!$EO$4:$EO$109=$A314)*(DataModel!$EP$4:$EP$109=$B314),0),MATCH(CONCATENATE("FY ",RIGHT(AS$3,4)),DataModel!$ET$2:$FT$2,0))*$C314),INDEX(DataModel!$ET$4:$FT$109,MATCH(1,(DataModel!$EO$4:$EO$109=$A314)*(DataModel!$EP$4:$EP$109=$B314),0),MATCH(CONCATENATE("FY ",RIGHT(AS$3,4)),DataModel!$ET$2:$FT$2,0))*$C314,0)</f>
        <v>0</v>
      </c>
      <c r="AT314" s="117">
        <v>0</v>
      </c>
      <c r="AU314" s="118">
        <v>0</v>
      </c>
      <c r="AV314" s="118">
        <v>0</v>
      </c>
      <c r="AW314" s="119" cm="1">
        <f t="array" ref="AW314">IF(ISNUMBER(INDEX(DataModel!$ET$4:$FT$109,MATCH(1,(DataModel!$EO$4:$EO$109=$A314)*(DataModel!$EP$4:$EP$109=$B314),0),MATCH(CONCATENATE("FY ",RIGHT(AW$3,4)),DataModel!$ET$2:$FT$2,0))*$C314),INDEX(DataModel!$ET$4:$FT$109,MATCH(1,(DataModel!$EO$4:$EO$109=$A314)*(DataModel!$EP$4:$EP$109=$B314),0),MATCH(CONCATENATE("FY ",RIGHT(AW$3,4)),DataModel!$ET$2:$FT$2,0))*$C314,0)</f>
        <v>0</v>
      </c>
      <c r="AX314" s="117">
        <v>0</v>
      </c>
      <c r="AY314" s="118">
        <v>0</v>
      </c>
      <c r="AZ314" s="118">
        <v>0</v>
      </c>
      <c r="BA314" s="119" cm="1">
        <f t="array" ref="BA314">IF(ISNUMBER(INDEX(DataModel!$ET$4:$FT$109,MATCH(1,(DataModel!$EO$4:$EO$109=$A314)*(DataModel!$EP$4:$EP$109=$B314),0),MATCH(CONCATENATE("FY ",RIGHT(BA$3,4)),DataModel!$ET$2:$FT$2,0))*$C314),INDEX(DataModel!$ET$4:$FT$109,MATCH(1,(DataModel!$EO$4:$EO$109=$A314)*(DataModel!$EP$4:$EP$109=$B314),0),MATCH(CONCATENATE("FY ",RIGHT(BA$3,4)),DataModel!$ET$2:$FT$2,0))*$C314,0)</f>
        <v>0</v>
      </c>
      <c r="BB314" s="117">
        <v>0</v>
      </c>
      <c r="BC314" s="118">
        <v>0</v>
      </c>
      <c r="BD314" s="118">
        <v>0</v>
      </c>
      <c r="BE314" s="119" cm="1">
        <f t="array" ref="BE314">IF(ISNUMBER(INDEX(DataModel!$ET$4:$FT$109,MATCH(1,(DataModel!$EO$4:$EO$109=$A314)*(DataModel!$EP$4:$EP$109=$B314),0),MATCH(CONCATENATE("FY ",RIGHT(BE$3,4)),DataModel!$ET$2:$FT$2,0))*$C314),INDEX(DataModel!$ET$4:$FT$109,MATCH(1,(DataModel!$EO$4:$EO$109=$A314)*(DataModel!$EP$4:$EP$109=$B314),0),MATCH(CONCATENATE("FY ",RIGHT(BE$3,4)),DataModel!$ET$2:$FT$2,0))*$C314,0)</f>
        <v>0</v>
      </c>
      <c r="BF314" s="117">
        <v>0</v>
      </c>
      <c r="BG314" s="118">
        <v>0</v>
      </c>
      <c r="BH314" s="118">
        <v>0</v>
      </c>
      <c r="BI314" s="119" cm="1">
        <f t="array" ref="BI314">IF(ISNUMBER(INDEX(DataModel!$ET$4:$FT$109,MATCH(1,(DataModel!$EO$4:$EO$109=$A314)*(DataModel!$EP$4:$EP$109=$B314),0),MATCH(CONCATENATE("FY ",RIGHT(BI$3,4)),DataModel!$ET$2:$FT$2,0))*$C314),INDEX(DataModel!$ET$4:$FT$109,MATCH(1,(DataModel!$EO$4:$EO$109=$A314)*(DataModel!$EP$4:$EP$109=$B314),0),MATCH(CONCATENATE("FY ",RIGHT(BI$3,4)),DataModel!$ET$2:$FT$2,0))*$C314,0)</f>
        <v>0</v>
      </c>
      <c r="BJ314" s="117">
        <v>0</v>
      </c>
      <c r="BK314" s="118">
        <v>0</v>
      </c>
      <c r="BL314" s="118">
        <v>0</v>
      </c>
      <c r="BM314" s="119" cm="1">
        <f t="array" ref="BM314">IF(ISNUMBER(INDEX(DataModel!$ET$4:$FT$109,MATCH(1,(DataModel!$EO$4:$EO$109=$A314)*(DataModel!$EP$4:$EP$109=$B314),0),MATCH(CONCATENATE("FY ",RIGHT(BM$3,4)),DataModel!$ET$2:$FT$2,0))*$C314),INDEX(DataModel!$ET$4:$FT$109,MATCH(1,(DataModel!$EO$4:$EO$109=$A314)*(DataModel!$EP$4:$EP$109=$B314),0),MATCH(CONCATENATE("FY ",RIGHT(BM$3,4)),DataModel!$ET$2:$FT$2,0))*$C314,0)</f>
        <v>0</v>
      </c>
      <c r="BN314" s="117">
        <v>0</v>
      </c>
      <c r="BO314" s="118">
        <v>0</v>
      </c>
      <c r="BP314" s="118">
        <v>0</v>
      </c>
      <c r="BQ314" s="119" cm="1">
        <f t="array" ref="BQ314">IF(ISNUMBER(INDEX(DataModel!$ET$4:$FT$109,MATCH(1,(DataModel!$EO$4:$EO$109=$A314)*(DataModel!$EP$4:$EP$109=$B314),0),MATCH(CONCATENATE("FY ",RIGHT(BQ$3,4)),DataModel!$ET$2:$FT$2,0))*$C314),INDEX(DataModel!$ET$4:$FT$109,MATCH(1,(DataModel!$EO$4:$EO$109=$A314)*(DataModel!$EP$4:$EP$109=$B314),0),MATCH(CONCATENATE("FY ",RIGHT(BQ$3,4)),DataModel!$ET$2:$FT$2,0))*$C314,0)</f>
        <v>0</v>
      </c>
      <c r="BR314" s="117">
        <v>0</v>
      </c>
      <c r="BS314" s="118">
        <v>0</v>
      </c>
      <c r="BT314" s="118">
        <v>0</v>
      </c>
      <c r="BU314" s="119" cm="1">
        <f t="array" ref="BU314">IF(ISNUMBER(INDEX(DataModel!$ET$4:$FT$109,MATCH(1,(DataModel!$EO$4:$EO$109=$A314)*(DataModel!$EP$4:$EP$109=$B314),0),MATCH(CONCATENATE("FY ",RIGHT(BU$3,4)),DataModel!$ET$2:$FT$2,0))*$C314),INDEX(DataModel!$ET$4:$FT$109,MATCH(1,(DataModel!$EO$4:$EO$109=$A314)*(DataModel!$EP$4:$EP$109=$B314),0),MATCH(CONCATENATE("FY ",RIGHT(BU$3,4)),DataModel!$ET$2:$FT$2,0))*$C314,0)</f>
        <v>0</v>
      </c>
      <c r="BV314" s="117">
        <v>0</v>
      </c>
      <c r="BW314" s="118">
        <v>0</v>
      </c>
      <c r="BX314" s="118">
        <v>0</v>
      </c>
      <c r="BY314" s="119" cm="1">
        <f t="array" ref="BY314">IF(ISNUMBER(INDEX(DataModel!$ET$4:$FT$109,MATCH(1,(DataModel!$EO$4:$EO$109=$A314)*(DataModel!$EP$4:$EP$109=$B314),0),MATCH(CONCATENATE("FY ",RIGHT(BY$3,4)),DataModel!$ET$2:$FT$2,0))*$C314),INDEX(DataModel!$ET$4:$FT$109,MATCH(1,(DataModel!$EO$4:$EO$109=$A314)*(DataModel!$EP$4:$EP$109=$B314),0),MATCH(CONCATENATE("FY ",RIGHT(BY$3,4)),DataModel!$ET$2:$FT$2,0))*$C314,0)</f>
        <v>0</v>
      </c>
      <c r="BZ314" s="117">
        <v>0</v>
      </c>
      <c r="CA314" s="118">
        <v>0</v>
      </c>
      <c r="CB314" s="118">
        <v>0</v>
      </c>
      <c r="CC314" s="119" cm="1">
        <f t="array" ref="CC314">IF(ISNUMBER(INDEX(DataModel!$ET$4:$FT$109,MATCH(1,(DataModel!$EO$4:$EO$109=$A314)*(DataModel!$EP$4:$EP$109=$B314),0),MATCH(CONCATENATE("FY ",RIGHT(CC$3,4)),DataModel!$ET$2:$FT$2,0))*$C314),INDEX(DataModel!$ET$4:$FT$109,MATCH(1,(DataModel!$EO$4:$EO$109=$A314)*(DataModel!$EP$4:$EP$109=$B314),0),MATCH(CONCATENATE("FY ",RIGHT(CC$3,4)),DataModel!$ET$2:$FT$2,0))*$C314,0)</f>
        <v>0</v>
      </c>
      <c r="CD314" s="117">
        <v>0</v>
      </c>
      <c r="CE314" s="118">
        <v>0</v>
      </c>
      <c r="CF314" s="118">
        <v>0</v>
      </c>
      <c r="CG314" s="119" cm="1">
        <f t="array" ref="CG314">IF(ISNUMBER(INDEX(DataModel!$ET$4:$FT$109,MATCH(1,(DataModel!$EO$4:$EO$109=$A314)*(DataModel!$EP$4:$EP$109=$B314),0),MATCH(CONCATENATE("FY ",RIGHT(CG$3,4)),DataModel!$ET$2:$FT$2,0))*$C314),INDEX(DataModel!$ET$4:$FT$109,MATCH(1,(DataModel!$EO$4:$EO$109=$A314)*(DataModel!$EP$4:$EP$109=$B314),0),MATCH(CONCATENATE("FY ",RIGHT(CG$3,4)),DataModel!$ET$2:$FT$2,0))*$C314,0)</f>
        <v>0</v>
      </c>
      <c r="CH314" s="117">
        <v>0</v>
      </c>
      <c r="CI314" s="118">
        <v>0</v>
      </c>
      <c r="CJ314" s="118">
        <v>0</v>
      </c>
      <c r="CK314" s="119" cm="1">
        <f t="array" ref="CK314">IF(ISNUMBER(INDEX(DataModel!$ET$4:$FT$109,MATCH(1,(DataModel!$EO$4:$EO$109=$A314)*(DataModel!$EP$4:$EP$109=$B314),0),MATCH(CONCATENATE("FY ",RIGHT(CK$3,4)),DataModel!$ET$2:$FT$2,0))*$C314),INDEX(DataModel!$ET$4:$FT$109,MATCH(1,(DataModel!$EO$4:$EO$109=$A314)*(DataModel!$EP$4:$EP$109=$B314),0),MATCH(CONCATENATE("FY ",RIGHT(CK$3,4)),DataModel!$ET$2:$FT$2,0))*$C314,0)</f>
        <v>0</v>
      </c>
      <c r="CL314" s="117">
        <v>0</v>
      </c>
      <c r="CM314" s="118">
        <v>0</v>
      </c>
      <c r="CN314" s="118">
        <v>0</v>
      </c>
      <c r="CO314" s="119" cm="1">
        <f t="array" ref="CO314">IF(ISNUMBER(INDEX(DataModel!$ET$4:$FT$109,MATCH(1,(DataModel!$EO$4:$EO$109=$A314)*(DataModel!$EP$4:$EP$109=$B314),0),MATCH(CONCATENATE("FY ",RIGHT(CO$3,4)),DataModel!$ET$2:$FT$2,0))*$C314),INDEX(DataModel!$ET$4:$FT$109,MATCH(1,(DataModel!$EO$4:$EO$109=$A314)*(DataModel!$EP$4:$EP$109=$B314),0),MATCH(CONCATENATE("FY ",RIGHT(CO$3,4)),DataModel!$ET$2:$FT$2,0))*$C314,0)</f>
        <v>0</v>
      </c>
      <c r="CP314" s="117">
        <v>0</v>
      </c>
      <c r="CQ314" s="118">
        <v>0</v>
      </c>
      <c r="CR314" s="118">
        <v>0</v>
      </c>
      <c r="CS314" s="119" cm="1">
        <f t="array" ref="CS314">IF(ISNUMBER(INDEX(DataModel!$ET$4:$FT$109,MATCH(1,(DataModel!$EO$4:$EO$109=$A314)*(DataModel!$EP$4:$EP$109=$B314),0),MATCH(CONCATENATE("FY ",RIGHT(CS$3,4)),DataModel!$ET$2:$FT$2,0))*$C314),INDEX(DataModel!$ET$4:$FT$109,MATCH(1,(DataModel!$EO$4:$EO$109=$A314)*(DataModel!$EP$4:$EP$109=$B314),0),MATCH(CONCATENATE("FY ",RIGHT(CS$3,4)),DataModel!$ET$2:$FT$2,0))*$C314,0)</f>
        <v>0</v>
      </c>
      <c r="CT314" s="117">
        <v>0</v>
      </c>
      <c r="CU314" s="118">
        <v>0</v>
      </c>
      <c r="CV314" s="118">
        <v>0</v>
      </c>
      <c r="CW314" s="119" cm="1">
        <f t="array" ref="CW314">IF(ISNUMBER(INDEX(DataModel!$ET$4:$FT$109,MATCH(1,(DataModel!$EO$4:$EO$109=$A314)*(DataModel!$EP$4:$EP$109=$B314),0),MATCH(CONCATENATE("FY ",RIGHT(CW$3,4)),DataModel!$ET$2:$FT$2,0))*$C314),INDEX(DataModel!$ET$4:$FT$109,MATCH(1,(DataModel!$EO$4:$EO$109=$A314)*(DataModel!$EP$4:$EP$109=$B314),0),MATCH(CONCATENATE("FY ",RIGHT(CW$3,4)),DataModel!$ET$2:$FT$2,0))*$C314,0)</f>
        <v>0</v>
      </c>
      <c r="CX314" s="117">
        <v>0</v>
      </c>
      <c r="CY314" s="118">
        <v>0</v>
      </c>
      <c r="CZ314" s="118">
        <v>0</v>
      </c>
      <c r="DA314" s="119" cm="1">
        <f t="array" ref="DA314">IF(ISNUMBER(INDEX(DataModel!$ET$4:$FT$109,MATCH(1,(DataModel!$EO$4:$EO$109=$A314)*(DataModel!$EP$4:$EP$109=$B314),0),MATCH(CONCATENATE("FY ",RIGHT(DA$3,4)),DataModel!$ET$2:$FT$2,0))*$C314),INDEX(DataModel!$ET$4:$FT$109,MATCH(1,(DataModel!$EO$4:$EO$109=$A314)*(DataModel!$EP$4:$EP$109=$B314),0),MATCH(CONCATENATE("FY ",RIGHT(DA$3,4)),DataModel!$ET$2:$FT$2,0))*$C314,0)</f>
        <v>0</v>
      </c>
      <c r="DB314" s="117">
        <v>0</v>
      </c>
      <c r="DC314" s="118">
        <v>0</v>
      </c>
      <c r="DD314" s="118">
        <v>0</v>
      </c>
      <c r="DE314" s="119" cm="1">
        <f t="array" ref="DE314">IF(ISNUMBER(INDEX(DataModel!$ET$4:$FT$109,MATCH(1,(DataModel!$EO$4:$EO$109=$A314)*(DataModel!$EP$4:$EP$109=$B314),0),MATCH(CONCATENATE("FY ",RIGHT(DE$3,4)),DataModel!$ET$2:$FT$2,0))*$C314),INDEX(DataModel!$ET$4:$FT$109,MATCH(1,(DataModel!$EO$4:$EO$109=$A314)*(DataModel!$EP$4:$EP$109=$B314),0),MATCH(CONCATENATE("FY ",RIGHT(DE$3,4)),DataModel!$ET$2:$FT$2,0))*$C314,0)</f>
        <v>0</v>
      </c>
      <c r="DF314" s="117">
        <v>0</v>
      </c>
      <c r="DG314" s="118">
        <v>0</v>
      </c>
      <c r="DH314" s="118">
        <v>0</v>
      </c>
      <c r="DI314" s="119" cm="1">
        <f t="array" ref="DI314">IF(ISNUMBER(INDEX(DataModel!$ET$4:$FT$109,MATCH(1,(DataModel!$EO$4:$EO$109=$A314)*(DataModel!$EP$4:$EP$109=$B314),0),MATCH(CONCATENATE("FY ",RIGHT(DI$3,4)),DataModel!$ET$2:$FT$2,0))*$C314),INDEX(DataModel!$ET$4:$FT$109,MATCH(1,(DataModel!$EO$4:$EO$109=$A314)*(DataModel!$EP$4:$EP$109=$B314),0),MATCH(CONCATENATE("FY ",RIGHT(DI$3,4)),DataModel!$ET$2:$FT$2,0))*$C314,0)</f>
        <v>0</v>
      </c>
      <c r="DK314" s="69">
        <f t="shared" ref="DK314:EK314" ca="1" si="836">SUM(OFFSET($E314,,MATCH(DK$3,$F$5:$DI$5,0)+3,,1))</f>
        <v>0</v>
      </c>
      <c r="DL314" s="69" t="e">
        <f t="shared" ca="1" si="836"/>
        <v>#N/A</v>
      </c>
      <c r="DM314" s="69" t="e">
        <f t="shared" ca="1" si="836"/>
        <v>#VALUE!</v>
      </c>
      <c r="DN314" s="69" t="e">
        <f t="shared" ca="1" si="836"/>
        <v>#VALUE!</v>
      </c>
      <c r="DO314" s="69" t="e">
        <f t="shared" ca="1" si="836"/>
        <v>#VALUE!</v>
      </c>
      <c r="DP314" s="69" t="e">
        <f t="shared" ca="1" si="836"/>
        <v>#VALUE!</v>
      </c>
      <c r="DQ314" s="69" t="e">
        <f t="shared" ca="1" si="836"/>
        <v>#VALUE!</v>
      </c>
      <c r="DR314" s="69" t="e">
        <f t="shared" ca="1" si="836"/>
        <v>#VALUE!</v>
      </c>
      <c r="DS314" s="69" t="e">
        <f t="shared" ca="1" si="836"/>
        <v>#VALUE!</v>
      </c>
      <c r="DT314" s="69" t="e">
        <f t="shared" ca="1" si="836"/>
        <v>#VALUE!</v>
      </c>
      <c r="DU314" s="69" t="e">
        <f t="shared" ca="1" si="836"/>
        <v>#VALUE!</v>
      </c>
      <c r="DV314" s="69" t="e">
        <f t="shared" ca="1" si="836"/>
        <v>#VALUE!</v>
      </c>
      <c r="DW314" s="69" t="e">
        <f t="shared" ca="1" si="836"/>
        <v>#VALUE!</v>
      </c>
      <c r="DX314" s="69" t="e">
        <f t="shared" ca="1" si="836"/>
        <v>#VALUE!</v>
      </c>
      <c r="DY314" s="69" t="e">
        <f t="shared" ca="1" si="836"/>
        <v>#VALUE!</v>
      </c>
      <c r="DZ314" s="69" t="e">
        <f t="shared" ca="1" si="836"/>
        <v>#VALUE!</v>
      </c>
      <c r="EA314" s="69" t="e">
        <f t="shared" ca="1" si="836"/>
        <v>#VALUE!</v>
      </c>
      <c r="EB314" s="69" t="e">
        <f t="shared" ca="1" si="836"/>
        <v>#VALUE!</v>
      </c>
      <c r="EC314" s="69" t="e">
        <f t="shared" ca="1" si="836"/>
        <v>#VALUE!</v>
      </c>
      <c r="ED314" s="69" t="e">
        <f t="shared" ca="1" si="836"/>
        <v>#VALUE!</v>
      </c>
      <c r="EE314" s="69" t="e">
        <f t="shared" ca="1" si="836"/>
        <v>#VALUE!</v>
      </c>
      <c r="EF314" s="69" t="e">
        <f t="shared" ca="1" si="836"/>
        <v>#VALUE!</v>
      </c>
      <c r="EG314" s="69" t="e">
        <f t="shared" ca="1" si="836"/>
        <v>#VALUE!</v>
      </c>
      <c r="EH314" s="69" t="e">
        <f t="shared" ca="1" si="836"/>
        <v>#VALUE!</v>
      </c>
      <c r="EI314" s="69" t="e">
        <f t="shared" ca="1" si="836"/>
        <v>#VALUE!</v>
      </c>
      <c r="EJ314" s="69" t="e">
        <f t="shared" ca="1" si="836"/>
        <v>#VALUE!</v>
      </c>
      <c r="EK314" s="69" t="e">
        <f t="shared" ca="1" si="836"/>
        <v>#VALUE!</v>
      </c>
    </row>
    <row r="315" spans="1:141" outlineLevel="1" x14ac:dyDescent="0.25">
      <c r="A315" s="90"/>
      <c r="B315" s="90"/>
      <c r="C315" s="90"/>
      <c r="D315" s="90"/>
      <c r="F315" s="100"/>
      <c r="I315" s="101"/>
      <c r="J315" s="100"/>
      <c r="M315" s="101"/>
      <c r="N315" s="100"/>
      <c r="Q315" s="101"/>
      <c r="R315" s="100"/>
      <c r="U315" s="101"/>
      <c r="V315" s="100"/>
      <c r="Y315" s="101"/>
      <c r="Z315" s="100"/>
      <c r="AC315" s="101"/>
      <c r="AD315" s="100"/>
      <c r="AG315" s="101"/>
      <c r="AH315" s="100"/>
      <c r="AK315" s="101"/>
      <c r="AL315" s="100"/>
      <c r="AO315" s="101"/>
      <c r="AP315" s="100"/>
      <c r="AS315" s="101"/>
      <c r="AT315" s="100"/>
      <c r="AW315" s="101"/>
      <c r="AX315" s="100"/>
      <c r="BA315" s="101"/>
      <c r="BB315" s="100"/>
      <c r="BE315" s="101"/>
      <c r="BF315" s="100"/>
      <c r="BI315" s="101"/>
      <c r="BJ315" s="100"/>
      <c r="BM315" s="101"/>
      <c r="BN315" s="100"/>
      <c r="BQ315" s="101"/>
      <c r="BR315" s="100"/>
      <c r="BU315" s="101"/>
      <c r="BV315" s="100"/>
      <c r="BY315" s="101"/>
      <c r="BZ315" s="100"/>
      <c r="CC315" s="101"/>
      <c r="CD315" s="100"/>
      <c r="CG315" s="101"/>
      <c r="CH315" s="100"/>
      <c r="CK315" s="101"/>
      <c r="CL315" s="100"/>
      <c r="CO315" s="101"/>
      <c r="CP315" s="100"/>
      <c r="CS315" s="101"/>
      <c r="CT315" s="100"/>
      <c r="CW315" s="101"/>
      <c r="CX315" s="100"/>
      <c r="DA315" s="101"/>
      <c r="DB315" s="100"/>
      <c r="DE315" s="101"/>
      <c r="DF315" s="100"/>
      <c r="DI315" s="101"/>
    </row>
    <row r="316" spans="1:141" outlineLevel="1" x14ac:dyDescent="0.25">
      <c r="A316" s="90" t="s">
        <v>157</v>
      </c>
      <c r="B316" s="90" t="s">
        <v>158</v>
      </c>
      <c r="C316" s="111">
        <f>$C$6</f>
        <v>9.9999999999999995E-7</v>
      </c>
      <c r="D316" s="90"/>
      <c r="E316" t="str">
        <f>CONCATENATE(E312," - history")</f>
        <v>Cash &amp; cash equivalents - history</v>
      </c>
      <c r="F316" s="113" t="str" cm="1">
        <f t="array" aca="1" ref="F316" ca="1">IF(AND(F$4="A",ISNUMBER(DataModel!F$4)),INDEX(DataModel!$F$4:$BA$109,MATCH(1,(DataModel!$A$4:$A$109=$A316)*(DataModel!$B$4:$B$109=$B316),0),MATCH(F$3,DataModel!$F$2:$BA$2,0))*$C316,"")</f>
        <v/>
      </c>
      <c r="G316" s="69" t="str" cm="1">
        <f t="array" aca="1" ref="G316" ca="1">IF(AND(G$4="A",ISNUMBER(DataModel!G$4)),INDEX(DataModel!$F$4:$BA$109,MATCH(1,(DataModel!$A$4:$A$109=$A316)*(DataModel!$B$4:$B$109=$B316),0),MATCH(G$3,DataModel!$F$2:$BA$2,0))*$C316,"")</f>
        <v/>
      </c>
      <c r="H316" s="69" t="str" cm="1">
        <f t="array" aca="1" ref="H316" ca="1">IF(AND(H$4="A",ISNUMBER(DataModel!H$4)),INDEX(DataModel!$F$4:$BA$109,MATCH(1,(DataModel!$A$4:$A$109=$A316)*(DataModel!$B$4:$B$109=$B316),0),MATCH(H$3,DataModel!$F$2:$BA$2,0))*$C316,"")</f>
        <v/>
      </c>
      <c r="I316" s="114" t="str" cm="1">
        <f t="array" aca="1" ref="I316" ca="1">IF(AND(I$4="A",ISNUMBER(DataModel!I$4)),INDEX(DataModel!$F$4:$BA$109,MATCH(1,(DataModel!$A$4:$A$109=$A316)*(DataModel!$B$4:$B$109=$B316),0),MATCH(I$3,DataModel!$F$2:$BA$2,0))*$C316,"")</f>
        <v/>
      </c>
      <c r="J316" s="113" t="str" cm="1">
        <f t="array" aca="1" ref="J316" ca="1">IF(AND(J$4="A",ISNUMBER(DataModel!J$4)),INDEX(DataModel!$F$4:$BA$109,MATCH(1,(DataModel!$A$4:$A$109=$A316)*(DataModel!$B$4:$B$109=$B316),0),MATCH(J$3,DataModel!$F$2:$BA$2,0))*$C316,"")</f>
        <v/>
      </c>
      <c r="K316" s="69" t="str" cm="1">
        <f t="array" aca="1" ref="K316" ca="1">IF(AND(K$4="A",ISNUMBER(DataModel!K$4)),INDEX(DataModel!$F$4:$BA$109,MATCH(1,(DataModel!$A$4:$A$109=$A316)*(DataModel!$B$4:$B$109=$B316),0),MATCH(K$3,DataModel!$F$2:$BA$2,0))*$C316,"")</f>
        <v/>
      </c>
      <c r="L316" s="69" t="str" cm="1">
        <f t="array" aca="1" ref="L316" ca="1">IF(AND(L$4="A",ISNUMBER(DataModel!L$4)),INDEX(DataModel!$F$4:$BA$109,MATCH(1,(DataModel!$A$4:$A$109=$A316)*(DataModel!$B$4:$B$109=$B316),0),MATCH(L$3,DataModel!$F$2:$BA$2,0))*$C316,"")</f>
        <v/>
      </c>
      <c r="M316" s="114" t="str" cm="1">
        <f t="array" aca="1" ref="M316" ca="1">IF(AND(M$4="A",ISNUMBER(DataModel!M$4)),INDEX(DataModel!$F$4:$BA$109,MATCH(1,(DataModel!$A$4:$A$109=$A316)*(DataModel!$B$4:$B$109=$B316),0),MATCH(M$3,DataModel!$F$2:$BA$2,0))*$C316,"")</f>
        <v/>
      </c>
      <c r="N316" s="113" t="str" cm="1">
        <f t="array" aca="1" ref="N316" ca="1">IF(AND(N$4="A",ISNUMBER(DataModel!N$4)),INDEX(DataModel!$F$4:$BA$109,MATCH(1,(DataModel!$A$4:$A$109=$A316)*(DataModel!$B$4:$B$109=$B316),0),MATCH(N$3,DataModel!$F$2:$BA$2,0))*$C316,"")</f>
        <v/>
      </c>
      <c r="O316" s="69" t="str" cm="1">
        <f t="array" aca="1" ref="O316" ca="1">IF(AND(O$4="A",ISNUMBER(DataModel!O$4)),INDEX(DataModel!$F$4:$BA$109,MATCH(1,(DataModel!$A$4:$A$109=$A316)*(DataModel!$B$4:$B$109=$B316),0),MATCH(O$3,DataModel!$F$2:$BA$2,0))*$C316,"")</f>
        <v/>
      </c>
      <c r="P316" s="69" t="str" cm="1">
        <f t="array" aca="1" ref="P316" ca="1">IF(AND(P$4="A",ISNUMBER(DataModel!P$4)),INDEX(DataModel!$F$4:$BA$109,MATCH(1,(DataModel!$A$4:$A$109=$A316)*(DataModel!$B$4:$B$109=$B316),0),MATCH(P$3,DataModel!$F$2:$BA$2,0))*$C316,"")</f>
        <v/>
      </c>
      <c r="Q316" s="114" t="str" cm="1">
        <f t="array" aca="1" ref="Q316" ca="1">IF(AND(Q$4="A",ISNUMBER(DataModel!Q$4)),INDEX(DataModel!$F$4:$BA$109,MATCH(1,(DataModel!$A$4:$A$109=$A316)*(DataModel!$B$4:$B$109=$B316),0),MATCH(Q$3,DataModel!$F$2:$BA$2,0))*$C316,"")</f>
        <v/>
      </c>
      <c r="R316" s="113" t="str" cm="1">
        <f t="array" aca="1" ref="R316" ca="1">IF(AND(R$4="A",ISNUMBER(DataModel!R$4)),INDEX(DataModel!$F$4:$BA$109,MATCH(1,(DataModel!$A$4:$A$109=$A316)*(DataModel!$B$4:$B$109=$B316),0),MATCH(R$3,DataModel!$F$2:$BA$2,0))*$C316,"")</f>
        <v/>
      </c>
      <c r="S316" s="69" t="str" cm="1">
        <f t="array" aca="1" ref="S316" ca="1">IF(AND(S$4="A",ISNUMBER(DataModel!S$4)),INDEX(DataModel!$F$4:$BA$109,MATCH(1,(DataModel!$A$4:$A$109=$A316)*(DataModel!$B$4:$B$109=$B316),0),MATCH(S$3,DataModel!$F$2:$BA$2,0))*$C316,"")</f>
        <v/>
      </c>
      <c r="T316" s="69" t="str" cm="1">
        <f t="array" aca="1" ref="T316" ca="1">IF(AND(T$4="A",ISNUMBER(DataModel!T$4)),INDEX(DataModel!$F$4:$BA$109,MATCH(1,(DataModel!$A$4:$A$109=$A316)*(DataModel!$B$4:$B$109=$B316),0),MATCH(T$3,DataModel!$F$2:$BA$2,0))*$C316,"")</f>
        <v/>
      </c>
      <c r="U316" s="114" t="str" cm="1">
        <f t="array" aca="1" ref="U316" ca="1">IF(AND(U$4="A",ISNUMBER(DataModel!U$4)),INDEX(DataModel!$F$4:$BA$109,MATCH(1,(DataModel!$A$4:$A$109=$A316)*(DataModel!$B$4:$B$109=$B316),0),MATCH(U$3,DataModel!$F$2:$BA$2,0))*$C316,"")</f>
        <v/>
      </c>
      <c r="V316" s="113" t="str" cm="1">
        <f t="array" aca="1" ref="V316" ca="1">IF(AND(V$4="A",ISNUMBER(DataModel!V$4)),INDEX(DataModel!$F$4:$BA$109,MATCH(1,(DataModel!$A$4:$A$109=$A316)*(DataModel!$B$4:$B$109=$B316),0),MATCH(V$3,DataModel!$F$2:$BA$2,0))*$C316,"")</f>
        <v/>
      </c>
      <c r="W316" s="69" t="str" cm="1">
        <f t="array" aca="1" ref="W316" ca="1">IF(AND(W$4="A",ISNUMBER(DataModel!W$4)),INDEX(DataModel!$F$4:$BA$109,MATCH(1,(DataModel!$A$4:$A$109=$A316)*(DataModel!$B$4:$B$109=$B316),0),MATCH(W$3,DataModel!$F$2:$BA$2,0))*$C316,"")</f>
        <v/>
      </c>
      <c r="X316" s="69" t="str" cm="1">
        <f t="array" aca="1" ref="X316" ca="1">IF(AND(X$4="A",ISNUMBER(DataModel!X$4)),INDEX(DataModel!$F$4:$BA$109,MATCH(1,(DataModel!$A$4:$A$109=$A316)*(DataModel!$B$4:$B$109=$B316),0),MATCH(X$3,DataModel!$F$2:$BA$2,0))*$C316,"")</f>
        <v/>
      </c>
      <c r="Y316" s="114" t="str" cm="1">
        <f t="array" aca="1" ref="Y316" ca="1">IF(AND(Y$4="A",ISNUMBER(DataModel!Y$4)),INDEX(DataModel!$F$4:$BA$109,MATCH(1,(DataModel!$A$4:$A$109=$A316)*(DataModel!$B$4:$B$109=$B316),0),MATCH(Y$3,DataModel!$F$2:$BA$2,0))*$C316,"")</f>
        <v/>
      </c>
      <c r="Z316" s="113" t="str" cm="1">
        <f t="array" aca="1" ref="Z316" ca="1">IF(AND(Z$4="A",ISNUMBER(DataModel!Z$4)),INDEX(DataModel!$F$4:$BA$109,MATCH(1,(DataModel!$A$4:$A$109=$A316)*(DataModel!$B$4:$B$109=$B316),0),MATCH(Z$3,DataModel!$F$2:$BA$2,0))*$C316,"")</f>
        <v/>
      </c>
      <c r="AA316" s="69" t="str" cm="1">
        <f t="array" aca="1" ref="AA316" ca="1">IF(AND(AA$4="A",ISNUMBER(DataModel!AA$4)),INDEX(DataModel!$F$4:$BA$109,MATCH(1,(DataModel!$A$4:$A$109=$A316)*(DataModel!$B$4:$B$109=$B316),0),MATCH(AA$3,DataModel!$F$2:$BA$2,0))*$C316,"")</f>
        <v/>
      </c>
      <c r="AB316" s="69" t="str" cm="1">
        <f t="array" aca="1" ref="AB316" ca="1">IF(AND(AB$4="A",ISNUMBER(DataModel!AB$4)),INDEX(DataModel!$F$4:$BA$109,MATCH(1,(DataModel!$A$4:$A$109=$A316)*(DataModel!$B$4:$B$109=$B316),0),MATCH(AB$3,DataModel!$F$2:$BA$2,0))*$C316,"")</f>
        <v/>
      </c>
      <c r="AC316" s="114" t="str" cm="1">
        <f t="array" aca="1" ref="AC316" ca="1">IF(AND(AC$4="A",ISNUMBER(DataModel!AC$4)),INDEX(DataModel!$F$4:$BA$109,MATCH(1,(DataModel!$A$4:$A$109=$A316)*(DataModel!$B$4:$B$109=$B316),0),MATCH(AC$3,DataModel!$F$2:$BA$2,0))*$C316,"")</f>
        <v/>
      </c>
      <c r="AD316" s="113" t="str" cm="1">
        <f t="array" aca="1" ref="AD316" ca="1">IF(AND(AD$4="A",ISNUMBER(DataModel!AD$4)),INDEX(DataModel!$F$4:$BA$109,MATCH(1,(DataModel!$A$4:$A$109=$A316)*(DataModel!$B$4:$B$109=$B316),0),MATCH(AD$3,DataModel!$F$2:$BA$2,0))*$C316,"")</f>
        <v/>
      </c>
      <c r="AE316" s="69" t="str" cm="1">
        <f t="array" aca="1" ref="AE316" ca="1">IF(AND(AE$4="A",ISNUMBER(DataModel!AE$4)),INDEX(DataModel!$F$4:$BA$109,MATCH(1,(DataModel!$A$4:$A$109=$A316)*(DataModel!$B$4:$B$109=$B316),0),MATCH(AE$3,DataModel!$F$2:$BA$2,0))*$C316,"")</f>
        <v/>
      </c>
      <c r="AF316" s="69" t="str" cm="1">
        <f t="array" aca="1" ref="AF316" ca="1">IF(AND(AF$4="A",ISNUMBER(DataModel!AF$4)),INDEX(DataModel!$F$4:$BA$109,MATCH(1,(DataModel!$A$4:$A$109=$A316)*(DataModel!$B$4:$B$109=$B316),0),MATCH(AF$3,DataModel!$F$2:$BA$2,0))*$C316,"")</f>
        <v/>
      </c>
      <c r="AG316" s="114" t="str" cm="1">
        <f t="array" aca="1" ref="AG316" ca="1">IF(AND(AG$4="A",ISNUMBER(DataModel!AG$4)),INDEX(DataModel!$F$4:$BA$109,MATCH(1,(DataModel!$A$4:$A$109=$A316)*(DataModel!$B$4:$B$109=$B316),0),MATCH(AG$3,DataModel!$F$2:$BA$2,0))*$C316,"")</f>
        <v/>
      </c>
      <c r="AH316" s="113" t="str" cm="1">
        <f t="array" aca="1" ref="AH316" ca="1">IF(AND(AH$4="A",ISNUMBER(DataModel!AH$4)),INDEX(DataModel!$F$4:$BA$109,MATCH(1,(DataModel!$A$4:$A$109=$A316)*(DataModel!$B$4:$B$109=$B316),0),MATCH(AH$3,DataModel!$F$2:$BA$2,0))*$C316,"")</f>
        <v/>
      </c>
      <c r="AI316" s="69" t="str" cm="1">
        <f t="array" aca="1" ref="AI316" ca="1">IF(AND(AI$4="A",ISNUMBER(DataModel!AI$4)),INDEX(DataModel!$F$4:$BA$109,MATCH(1,(DataModel!$A$4:$A$109=$A316)*(DataModel!$B$4:$B$109=$B316),0),MATCH(AI$3,DataModel!$F$2:$BA$2,0))*$C316,"")</f>
        <v/>
      </c>
      <c r="AJ316" s="69" t="str" cm="1">
        <f t="array" aca="1" ref="AJ316" ca="1">IF(AND(AJ$4="A",ISNUMBER(DataModel!AJ$4)),INDEX(DataModel!$F$4:$BA$109,MATCH(1,(DataModel!$A$4:$A$109=$A316)*(DataModel!$B$4:$B$109=$B316),0),MATCH(AJ$3,DataModel!$F$2:$BA$2,0))*$C316,"")</f>
        <v/>
      </c>
      <c r="AK316" s="114" t="str" cm="1">
        <f t="array" aca="1" ref="AK316" ca="1">IF(AND(AK$4="A",ISNUMBER(DataModel!AK$4)),INDEX(DataModel!$F$4:$BA$109,MATCH(1,(DataModel!$A$4:$A$109=$A316)*(DataModel!$B$4:$B$109=$B316),0),MATCH(AK$3,DataModel!$F$2:$BA$2,0))*$C316,"")</f>
        <v/>
      </c>
      <c r="AL316" s="113" t="str" cm="1">
        <f t="array" aca="1" ref="AL316" ca="1">IF(AND(AL$4="A",ISNUMBER(DataModel!AL$4)),INDEX(DataModel!$F$4:$BA$109,MATCH(1,(DataModel!$A$4:$A$109=$A316)*(DataModel!$B$4:$B$109=$B316),0),MATCH(AL$3,DataModel!$F$2:$BA$2,0))*$C316,"")</f>
        <v/>
      </c>
      <c r="AM316" s="69" t="str" cm="1">
        <f t="array" aca="1" ref="AM316" ca="1">IF(AND(AM$4="A",ISNUMBER(DataModel!AM$4)),INDEX(DataModel!$F$4:$BA$109,MATCH(1,(DataModel!$A$4:$A$109=$A316)*(DataModel!$B$4:$B$109=$B316),0),MATCH(AM$3,DataModel!$F$2:$BA$2,0))*$C316,"")</f>
        <v/>
      </c>
      <c r="AN316" s="69" t="str" cm="1">
        <f t="array" aca="1" ref="AN316" ca="1">IF(AND(AN$4="A",ISNUMBER(DataModel!AN$4)),INDEX(DataModel!$F$4:$BA$109,MATCH(1,(DataModel!$A$4:$A$109=$A316)*(DataModel!$B$4:$B$109=$B316),0),MATCH(AN$3,DataModel!$F$2:$BA$2,0))*$C316,"")</f>
        <v/>
      </c>
      <c r="AO316" s="114" t="str" cm="1">
        <f t="array" aca="1" ref="AO316" ca="1">IF(AND(AO$4="A",ISNUMBER(DataModel!AO$4)),INDEX(DataModel!$F$4:$BA$109,MATCH(1,(DataModel!$A$4:$A$109=$A316)*(DataModel!$B$4:$B$109=$B316),0),MATCH(AO$3,DataModel!$F$2:$BA$2,0))*$C316,"")</f>
        <v/>
      </c>
      <c r="AP316" s="113" t="str" cm="1">
        <f t="array" aca="1" ref="AP316" ca="1">IF(AND(AP$4="A",ISNUMBER(DataModel!AP$4)),INDEX(DataModel!$F$4:$BA$109,MATCH(1,(DataModel!$A$4:$A$109=$A316)*(DataModel!$B$4:$B$109=$B316),0),MATCH(AP$3,DataModel!$F$2:$BA$2,0))*$C316,"")</f>
        <v/>
      </c>
      <c r="AQ316" s="69" t="str" cm="1">
        <f t="array" aca="1" ref="AQ316" ca="1">IF(AND(AQ$4="A",ISNUMBER(DataModel!AQ$4)),INDEX(DataModel!$F$4:$BA$109,MATCH(1,(DataModel!$A$4:$A$109=$A316)*(DataModel!$B$4:$B$109=$B316),0),MATCH(AQ$3,DataModel!$F$2:$BA$2,0))*$C316,"")</f>
        <v/>
      </c>
      <c r="AR316" s="69" t="str" cm="1">
        <f t="array" aca="1" ref="AR316" ca="1">IF(AND(AR$4="A",ISNUMBER(DataModel!AR$4)),INDEX(DataModel!$F$4:$BA$109,MATCH(1,(DataModel!$A$4:$A$109=$A316)*(DataModel!$B$4:$B$109=$B316),0),MATCH(AR$3,DataModel!$F$2:$BA$2,0))*$C316,"")</f>
        <v/>
      </c>
      <c r="AS316" s="114" t="str" cm="1">
        <f t="array" aca="1" ref="AS316" ca="1">IF(AND(AS$4="A",ISNUMBER(DataModel!AS$4)),INDEX(DataModel!$F$4:$BA$109,MATCH(1,(DataModel!$A$4:$A$109=$A316)*(DataModel!$B$4:$B$109=$B316),0),MATCH(AS$3,DataModel!$F$2:$BA$2,0))*$C316,"")</f>
        <v/>
      </c>
      <c r="AT316" s="113" t="e" cm="1">
        <f t="array" aca="1" ref="AT316" ca="1">IF(AND(AT$4="A",ISNUMBER(DataModel!AT$4)),INDEX(DataModel!$F$4:$BA$109,MATCH(1,(DataModel!$A$4:$A$109=$A316)*(DataModel!$B$4:$B$109=$B316),0),MATCH(AT$3,DataModel!$F$2:$BA$2,0))*$C316,"")</f>
        <v>#VALUE!</v>
      </c>
      <c r="AU316" s="69" t="e" cm="1">
        <f t="array" aca="1" ref="AU316" ca="1">IF(AND(AU$4="A",ISNUMBER(DataModel!AU$4)),INDEX(DataModel!$F$4:$BA$109,MATCH(1,(DataModel!$A$4:$A$109=$A316)*(DataModel!$B$4:$B$109=$B316),0),MATCH(AU$3,DataModel!$F$2:$BA$2,0))*$C316,"")</f>
        <v>#VALUE!</v>
      </c>
      <c r="AV316" s="69" t="e" cm="1">
        <f t="array" aca="1" ref="AV316" ca="1">IF(AND(AV$4="A",ISNUMBER(DataModel!AV$4)),INDEX(DataModel!$F$4:$BA$109,MATCH(1,(DataModel!$A$4:$A$109=$A316)*(DataModel!$B$4:$B$109=$B316),0),MATCH(AV$3,DataModel!$F$2:$BA$2,0))*$C316,"")</f>
        <v>#VALUE!</v>
      </c>
      <c r="AW316" s="114" t="e" cm="1">
        <f t="array" aca="1" ref="AW316" ca="1">IF(AND(AW$4="A",ISNUMBER(DataModel!AW$4)),INDEX(DataModel!$F$4:$BA$109,MATCH(1,(DataModel!$A$4:$A$109=$A316)*(DataModel!$B$4:$B$109=$B316),0),MATCH(AW$3,DataModel!$F$2:$BA$2,0))*$C316,"")</f>
        <v>#VALUE!</v>
      </c>
      <c r="AX316" s="113" t="e" cm="1">
        <f t="array" aca="1" ref="AX316" ca="1">IF(AND(AX$4="A",ISNUMBER(DataModel!AX$4)),INDEX(DataModel!$F$4:$BA$109,MATCH(1,(DataModel!$A$4:$A$109=$A316)*(DataModel!$B$4:$B$109=$B316),0),MATCH(AX$3,DataModel!$F$2:$BA$2,0))*$C316,"")</f>
        <v>#VALUE!</v>
      </c>
      <c r="AY316" s="69" t="e" cm="1">
        <f t="array" aca="1" ref="AY316" ca="1">IF(AND(AY$4="A",ISNUMBER(DataModel!AY$4)),INDEX(DataModel!$F$4:$BA$109,MATCH(1,(DataModel!$A$4:$A$109=$A316)*(DataModel!$B$4:$B$109=$B316),0),MATCH(AY$3,DataModel!$F$2:$BA$2,0))*$C316,"")</f>
        <v>#VALUE!</v>
      </c>
      <c r="AZ316" s="69" t="e" cm="1">
        <f t="array" aca="1" ref="AZ316" ca="1">IF(AND(AZ$4="A",ISNUMBER(DataModel!AZ$4)),INDEX(DataModel!$F$4:$BA$109,MATCH(1,(DataModel!$A$4:$A$109=$A316)*(DataModel!$B$4:$B$109=$B316),0),MATCH(AZ$3,DataModel!$F$2:$BA$2,0))*$C316,"")</f>
        <v>#VALUE!</v>
      </c>
      <c r="BA316" s="114" t="e" cm="1">
        <f t="array" aca="1" ref="BA316" ca="1">IF(AND(BA$4="A",ISNUMBER(DataModel!BA$4)),INDEX(DataModel!$F$4:$BA$109,MATCH(1,(DataModel!$A$4:$A$109=$A316)*(DataModel!$B$4:$B$109=$B316),0),MATCH(BA$3,DataModel!$F$2:$BA$2,0))*$C316,"")</f>
        <v>#VALUE!</v>
      </c>
      <c r="BB316" s="113"/>
      <c r="BC316" s="69"/>
      <c r="BD316" s="69"/>
      <c r="BE316" s="114"/>
      <c r="BF316" s="113"/>
      <c r="BG316" s="69"/>
      <c r="BH316" s="69"/>
      <c r="BI316" s="114"/>
      <c r="BJ316" s="113"/>
      <c r="BK316" s="69"/>
      <c r="BL316" s="69"/>
      <c r="BM316" s="114"/>
      <c r="BN316" s="113"/>
      <c r="BO316" s="69"/>
      <c r="BP316" s="69"/>
      <c r="BQ316" s="114"/>
      <c r="BR316" s="113"/>
      <c r="BS316" s="69"/>
      <c r="BT316" s="69"/>
      <c r="BU316" s="114"/>
      <c r="BV316" s="113"/>
      <c r="BW316" s="69"/>
      <c r="BX316" s="69"/>
      <c r="BY316" s="114"/>
      <c r="BZ316" s="113"/>
      <c r="CA316" s="69"/>
      <c r="CB316" s="69"/>
      <c r="CC316" s="114"/>
      <c r="CD316" s="113"/>
      <c r="CE316" s="69"/>
      <c r="CF316" s="69"/>
      <c r="CG316" s="114"/>
      <c r="CH316" s="113"/>
      <c r="CI316" s="69"/>
      <c r="CJ316" s="69"/>
      <c r="CK316" s="114"/>
      <c r="CL316" s="113"/>
      <c r="CM316" s="69"/>
      <c r="CN316" s="69"/>
      <c r="CO316" s="114"/>
      <c r="CP316" s="113"/>
      <c r="CQ316" s="69"/>
      <c r="CR316" s="69"/>
      <c r="CS316" s="114"/>
      <c r="CT316" s="113"/>
      <c r="CU316" s="69"/>
      <c r="CV316" s="69"/>
      <c r="CW316" s="114"/>
      <c r="CX316" s="113"/>
      <c r="CY316" s="69"/>
      <c r="CZ316" s="69"/>
      <c r="DA316" s="114"/>
      <c r="DB316" s="113"/>
      <c r="DC316" s="69"/>
      <c r="DD316" s="69"/>
      <c r="DE316" s="114"/>
      <c r="DF316" s="113"/>
      <c r="DG316" s="69"/>
      <c r="DH316" s="69"/>
      <c r="DI316" s="114"/>
      <c r="DK316" s="69">
        <f t="shared" ref="DK316:EK316" ca="1" si="837">SUM(OFFSET($E316,,MATCH(DK$3,$F$5:$DI$5,0)+3,,1))</f>
        <v>0</v>
      </c>
      <c r="DL316" s="69" t="e">
        <f t="shared" ca="1" si="837"/>
        <v>#N/A</v>
      </c>
      <c r="DM316" s="69" t="e">
        <f t="shared" ca="1" si="837"/>
        <v>#VALUE!</v>
      </c>
      <c r="DN316" s="69" t="e">
        <f t="shared" ca="1" si="837"/>
        <v>#VALUE!</v>
      </c>
      <c r="DO316" s="69" t="e">
        <f t="shared" ca="1" si="837"/>
        <v>#VALUE!</v>
      </c>
      <c r="DP316" s="69" t="e">
        <f t="shared" ca="1" si="837"/>
        <v>#VALUE!</v>
      </c>
      <c r="DQ316" s="69" t="e">
        <f t="shared" ca="1" si="837"/>
        <v>#VALUE!</v>
      </c>
      <c r="DR316" s="69" t="e">
        <f t="shared" ca="1" si="837"/>
        <v>#VALUE!</v>
      </c>
      <c r="DS316" s="69" t="e">
        <f t="shared" ca="1" si="837"/>
        <v>#VALUE!</v>
      </c>
      <c r="DT316" s="69" t="e">
        <f t="shared" ca="1" si="837"/>
        <v>#VALUE!</v>
      </c>
      <c r="DU316" s="69" t="e">
        <f t="shared" ca="1" si="837"/>
        <v>#VALUE!</v>
      </c>
      <c r="DV316" s="69" t="e">
        <f t="shared" ca="1" si="837"/>
        <v>#VALUE!</v>
      </c>
      <c r="DW316" s="69" t="e">
        <f t="shared" ca="1" si="837"/>
        <v>#VALUE!</v>
      </c>
      <c r="DX316" s="69" t="e">
        <f t="shared" ca="1" si="837"/>
        <v>#VALUE!</v>
      </c>
      <c r="DY316" s="69" t="e">
        <f t="shared" ca="1" si="837"/>
        <v>#VALUE!</v>
      </c>
      <c r="DZ316" s="69" t="e">
        <f t="shared" ca="1" si="837"/>
        <v>#VALUE!</v>
      </c>
      <c r="EA316" s="69" t="e">
        <f t="shared" ca="1" si="837"/>
        <v>#VALUE!</v>
      </c>
      <c r="EB316" s="69" t="e">
        <f t="shared" ca="1" si="837"/>
        <v>#VALUE!</v>
      </c>
      <c r="EC316" s="69" t="e">
        <f t="shared" ca="1" si="837"/>
        <v>#VALUE!</v>
      </c>
      <c r="ED316" s="69" t="e">
        <f t="shared" ca="1" si="837"/>
        <v>#VALUE!</v>
      </c>
      <c r="EE316" s="69" t="e">
        <f t="shared" ca="1" si="837"/>
        <v>#VALUE!</v>
      </c>
      <c r="EF316" s="69" t="e">
        <f t="shared" ca="1" si="837"/>
        <v>#VALUE!</v>
      </c>
      <c r="EG316" s="69" t="e">
        <f t="shared" ca="1" si="837"/>
        <v>#VALUE!</v>
      </c>
      <c r="EH316" s="69" t="e">
        <f t="shared" ca="1" si="837"/>
        <v>#VALUE!</v>
      </c>
      <c r="EI316" s="69" t="e">
        <f t="shared" ca="1" si="837"/>
        <v>#VALUE!</v>
      </c>
      <c r="EJ316" s="69" t="e">
        <f t="shared" ca="1" si="837"/>
        <v>#VALUE!</v>
      </c>
      <c r="EK316" s="69" t="e">
        <f t="shared" ca="1" si="837"/>
        <v>#VALUE!</v>
      </c>
    </row>
    <row r="317" spans="1:141" outlineLevel="1" x14ac:dyDescent="0.25">
      <c r="A317" s="90"/>
      <c r="B317" s="90"/>
      <c r="C317" s="90"/>
      <c r="D317" s="90"/>
      <c r="F317" s="100"/>
      <c r="I317" s="101"/>
      <c r="J317" s="100"/>
      <c r="M317" s="101"/>
      <c r="N317" s="100"/>
      <c r="Q317" s="101"/>
      <c r="R317" s="100"/>
      <c r="U317" s="101"/>
      <c r="V317" s="100"/>
      <c r="Y317" s="101"/>
      <c r="Z317" s="100"/>
      <c r="AC317" s="101"/>
      <c r="AD317" s="100"/>
      <c r="AG317" s="101"/>
      <c r="AH317" s="100"/>
      <c r="AK317" s="101"/>
      <c r="AL317" s="100"/>
      <c r="AO317" s="101"/>
      <c r="AP317" s="100"/>
      <c r="AS317" s="101"/>
      <c r="AT317" s="100"/>
      <c r="AW317" s="101"/>
      <c r="AX317" s="100"/>
      <c r="BA317" s="101"/>
      <c r="BB317" s="100"/>
      <c r="BE317" s="101"/>
      <c r="BF317" s="100"/>
      <c r="BI317" s="101"/>
      <c r="BJ317" s="100"/>
      <c r="BM317" s="101"/>
      <c r="BN317" s="100"/>
      <c r="BQ317" s="101"/>
      <c r="BR317" s="100"/>
      <c r="BU317" s="101"/>
      <c r="BV317" s="100"/>
      <c r="BY317" s="101"/>
      <c r="BZ317" s="100"/>
      <c r="CC317" s="101"/>
      <c r="CD317" s="100"/>
      <c r="CG317" s="101"/>
      <c r="CH317" s="100"/>
      <c r="CK317" s="101"/>
      <c r="CL317" s="100"/>
      <c r="CO317" s="101"/>
      <c r="CP317" s="100"/>
      <c r="CS317" s="101"/>
      <c r="CT317" s="100"/>
      <c r="CW317" s="101"/>
      <c r="CX317" s="100"/>
      <c r="DA317" s="101"/>
      <c r="DB317" s="100"/>
      <c r="DE317" s="101"/>
      <c r="DF317" s="100"/>
      <c r="DI317" s="101"/>
    </row>
    <row r="318" spans="1:141" outlineLevel="1" x14ac:dyDescent="0.25">
      <c r="A318" s="90"/>
      <c r="B318" s="90"/>
      <c r="C318" s="90"/>
      <c r="D318" s="90"/>
      <c r="E318" t="str">
        <f>CONCATENATE(E312," - model")</f>
        <v>Cash &amp; cash equivalents - model</v>
      </c>
      <c r="F318" s="100"/>
      <c r="I318" s="101"/>
      <c r="J318" s="100"/>
      <c r="M318" s="101"/>
      <c r="N318" s="100"/>
      <c r="Q318" s="101"/>
      <c r="R318" s="100"/>
      <c r="U318" s="101"/>
      <c r="V318" s="100"/>
      <c r="Y318" s="101"/>
      <c r="Z318" s="100"/>
      <c r="AC318" s="101"/>
      <c r="AD318" s="100"/>
      <c r="AG318" s="101"/>
      <c r="AH318" s="100"/>
      <c r="AK318" s="101"/>
      <c r="AL318" s="113" t="str">
        <f ca="1">AL316</f>
        <v/>
      </c>
      <c r="AM318" s="69" t="str">
        <f t="shared" ref="AM318:AO318" ca="1" si="838">AM316</f>
        <v/>
      </c>
      <c r="AN318" s="69" t="str">
        <f t="shared" ca="1" si="838"/>
        <v/>
      </c>
      <c r="AO318" s="114" t="str">
        <f t="shared" ca="1" si="838"/>
        <v/>
      </c>
      <c r="AP318" s="113" t="e">
        <f t="shared" ref="AP318:BU318" ca="1" si="839">IF(AP$4="A",AP316,AO312+AP136)</f>
        <v>#VALUE!</v>
      </c>
      <c r="AQ318" s="69" t="e">
        <f t="shared" ca="1" si="839"/>
        <v>#VALUE!</v>
      </c>
      <c r="AR318" s="69" t="e">
        <f t="shared" ca="1" si="839"/>
        <v>#VALUE!</v>
      </c>
      <c r="AS318" s="114" t="e">
        <f t="shared" ca="1" si="839"/>
        <v>#VALUE!</v>
      </c>
      <c r="AT318" s="113" t="e">
        <f t="shared" ca="1" si="839"/>
        <v>#VALUE!</v>
      </c>
      <c r="AU318" s="69" t="e">
        <f t="shared" ca="1" si="839"/>
        <v>#VALUE!</v>
      </c>
      <c r="AV318" s="69" t="e">
        <f t="shared" ca="1" si="839"/>
        <v>#VALUE!</v>
      </c>
      <c r="AW318" s="114" t="e">
        <f t="shared" ca="1" si="839"/>
        <v>#VALUE!</v>
      </c>
      <c r="AX318" s="113" t="e">
        <f t="shared" ca="1" si="839"/>
        <v>#VALUE!</v>
      </c>
      <c r="AY318" s="69" t="e">
        <f t="shared" ca="1" si="839"/>
        <v>#VALUE!</v>
      </c>
      <c r="AZ318" s="69" t="e">
        <f t="shared" ca="1" si="839"/>
        <v>#VALUE!</v>
      </c>
      <c r="BA318" s="114" t="e">
        <f t="shared" ca="1" si="839"/>
        <v>#VALUE!</v>
      </c>
      <c r="BB318" s="113" t="e">
        <f t="shared" ca="1" si="839"/>
        <v>#VALUE!</v>
      </c>
      <c r="BC318" s="69" t="e">
        <f t="shared" ca="1" si="839"/>
        <v>#VALUE!</v>
      </c>
      <c r="BD318" s="69" t="e">
        <f t="shared" ca="1" si="839"/>
        <v>#VALUE!</v>
      </c>
      <c r="BE318" s="114" t="e">
        <f t="shared" ca="1" si="839"/>
        <v>#VALUE!</v>
      </c>
      <c r="BF318" s="113" t="e">
        <f t="shared" ca="1" si="839"/>
        <v>#VALUE!</v>
      </c>
      <c r="BG318" s="69" t="e">
        <f t="shared" ca="1" si="839"/>
        <v>#VALUE!</v>
      </c>
      <c r="BH318" s="69" t="e">
        <f t="shared" ca="1" si="839"/>
        <v>#VALUE!</v>
      </c>
      <c r="BI318" s="114" t="e">
        <f t="shared" ca="1" si="839"/>
        <v>#VALUE!</v>
      </c>
      <c r="BJ318" s="113" t="e">
        <f t="shared" ca="1" si="839"/>
        <v>#VALUE!</v>
      </c>
      <c r="BK318" s="69" t="e">
        <f t="shared" ca="1" si="839"/>
        <v>#VALUE!</v>
      </c>
      <c r="BL318" s="69" t="e">
        <f t="shared" ca="1" si="839"/>
        <v>#VALUE!</v>
      </c>
      <c r="BM318" s="114" t="e">
        <f t="shared" ca="1" si="839"/>
        <v>#VALUE!</v>
      </c>
      <c r="BN318" s="113" t="e">
        <f t="shared" ca="1" si="839"/>
        <v>#VALUE!</v>
      </c>
      <c r="BO318" s="69" t="e">
        <f t="shared" ca="1" si="839"/>
        <v>#VALUE!</v>
      </c>
      <c r="BP318" s="69" t="e">
        <f t="shared" ca="1" si="839"/>
        <v>#VALUE!</v>
      </c>
      <c r="BQ318" s="114" t="e">
        <f t="shared" ca="1" si="839"/>
        <v>#VALUE!</v>
      </c>
      <c r="BR318" s="113" t="e">
        <f t="shared" ca="1" si="839"/>
        <v>#VALUE!</v>
      </c>
      <c r="BS318" s="69" t="e">
        <f t="shared" ca="1" si="839"/>
        <v>#VALUE!</v>
      </c>
      <c r="BT318" s="69" t="e">
        <f t="shared" ca="1" si="839"/>
        <v>#VALUE!</v>
      </c>
      <c r="BU318" s="114" t="e">
        <f t="shared" ca="1" si="839"/>
        <v>#VALUE!</v>
      </c>
      <c r="BV318" s="113" t="e">
        <f t="shared" ref="BV318:DA318" ca="1" si="840">IF(BV$4="A",BV316,BU312+BV136)</f>
        <v>#VALUE!</v>
      </c>
      <c r="BW318" s="69" t="e">
        <f t="shared" ca="1" si="840"/>
        <v>#VALUE!</v>
      </c>
      <c r="BX318" s="69" t="e">
        <f t="shared" ca="1" si="840"/>
        <v>#VALUE!</v>
      </c>
      <c r="BY318" s="114" t="e">
        <f t="shared" ca="1" si="840"/>
        <v>#VALUE!</v>
      </c>
      <c r="BZ318" s="113" t="e">
        <f t="shared" ca="1" si="840"/>
        <v>#VALUE!</v>
      </c>
      <c r="CA318" s="69" t="e">
        <f t="shared" ca="1" si="840"/>
        <v>#VALUE!</v>
      </c>
      <c r="CB318" s="69" t="e">
        <f t="shared" ca="1" si="840"/>
        <v>#VALUE!</v>
      </c>
      <c r="CC318" s="114" t="e">
        <f t="shared" ca="1" si="840"/>
        <v>#VALUE!</v>
      </c>
      <c r="CD318" s="113" t="e">
        <f t="shared" ca="1" si="840"/>
        <v>#VALUE!</v>
      </c>
      <c r="CE318" s="69" t="e">
        <f t="shared" ca="1" si="840"/>
        <v>#VALUE!</v>
      </c>
      <c r="CF318" s="69" t="e">
        <f t="shared" ca="1" si="840"/>
        <v>#VALUE!</v>
      </c>
      <c r="CG318" s="114" t="e">
        <f t="shared" ca="1" si="840"/>
        <v>#VALUE!</v>
      </c>
      <c r="CH318" s="113">
        <f t="shared" ca="1" si="840"/>
        <v>0</v>
      </c>
      <c r="CI318" s="69">
        <f t="shared" ca="1" si="840"/>
        <v>0</v>
      </c>
      <c r="CJ318" s="69">
        <f t="shared" ca="1" si="840"/>
        <v>0</v>
      </c>
      <c r="CK318" s="114">
        <f t="shared" ca="1" si="840"/>
        <v>0</v>
      </c>
      <c r="CL318" s="113">
        <f t="shared" ca="1" si="840"/>
        <v>0</v>
      </c>
      <c r="CM318" s="69">
        <f t="shared" ca="1" si="840"/>
        <v>0</v>
      </c>
      <c r="CN318" s="69">
        <f t="shared" ca="1" si="840"/>
        <v>0</v>
      </c>
      <c r="CO318" s="114">
        <f t="shared" ca="1" si="840"/>
        <v>0</v>
      </c>
      <c r="CP318" s="113">
        <f t="shared" ca="1" si="840"/>
        <v>0</v>
      </c>
      <c r="CQ318" s="69">
        <f t="shared" ca="1" si="840"/>
        <v>0</v>
      </c>
      <c r="CR318" s="69">
        <f t="shared" ca="1" si="840"/>
        <v>0</v>
      </c>
      <c r="CS318" s="114">
        <f t="shared" ca="1" si="840"/>
        <v>0</v>
      </c>
      <c r="CT318" s="113">
        <f t="shared" ca="1" si="840"/>
        <v>0</v>
      </c>
      <c r="CU318" s="69">
        <f t="shared" ca="1" si="840"/>
        <v>0</v>
      </c>
      <c r="CV318" s="69">
        <f t="shared" ca="1" si="840"/>
        <v>0</v>
      </c>
      <c r="CW318" s="114">
        <f t="shared" ca="1" si="840"/>
        <v>0</v>
      </c>
      <c r="CX318" s="113">
        <f t="shared" ca="1" si="840"/>
        <v>0</v>
      </c>
      <c r="CY318" s="69">
        <f t="shared" ca="1" si="840"/>
        <v>0</v>
      </c>
      <c r="CZ318" s="69">
        <f t="shared" ca="1" si="840"/>
        <v>0</v>
      </c>
      <c r="DA318" s="114">
        <f t="shared" ca="1" si="840"/>
        <v>0</v>
      </c>
      <c r="DB318" s="113">
        <f t="shared" ref="DB318:DI318" ca="1" si="841">IF(DB$4="A",DB316,DA312+DB136)</f>
        <v>0</v>
      </c>
      <c r="DC318" s="69">
        <f t="shared" ca="1" si="841"/>
        <v>0</v>
      </c>
      <c r="DD318" s="69">
        <f t="shared" ca="1" si="841"/>
        <v>0</v>
      </c>
      <c r="DE318" s="114">
        <f t="shared" ca="1" si="841"/>
        <v>0</v>
      </c>
      <c r="DF318" s="113">
        <f t="shared" ca="1" si="841"/>
        <v>0</v>
      </c>
      <c r="DG318" s="69">
        <f t="shared" ca="1" si="841"/>
        <v>0</v>
      </c>
      <c r="DH318" s="69">
        <f t="shared" ca="1" si="841"/>
        <v>0</v>
      </c>
      <c r="DI318" s="114">
        <f t="shared" ca="1" si="841"/>
        <v>0</v>
      </c>
      <c r="DK318" s="69">
        <f t="shared" ref="DK318:EK318" ca="1" si="842">SUM(OFFSET($E318,,MATCH(DK$3,$F$5:$DI$5,0)+3,,1))</f>
        <v>0</v>
      </c>
      <c r="DL318" s="69" t="e">
        <f t="shared" ca="1" si="842"/>
        <v>#N/A</v>
      </c>
      <c r="DM318" s="69" t="e">
        <f t="shared" ca="1" si="842"/>
        <v>#VALUE!</v>
      </c>
      <c r="DN318" s="69" t="e">
        <f t="shared" ca="1" si="842"/>
        <v>#VALUE!</v>
      </c>
      <c r="DO318" s="69" t="e">
        <f t="shared" ca="1" si="842"/>
        <v>#VALUE!</v>
      </c>
      <c r="DP318" s="69" t="e">
        <f t="shared" ca="1" si="842"/>
        <v>#VALUE!</v>
      </c>
      <c r="DQ318" s="69" t="e">
        <f t="shared" ca="1" si="842"/>
        <v>#VALUE!</v>
      </c>
      <c r="DR318" s="69" t="e">
        <f t="shared" ca="1" si="842"/>
        <v>#VALUE!</v>
      </c>
      <c r="DS318" s="69" t="e">
        <f t="shared" ca="1" si="842"/>
        <v>#VALUE!</v>
      </c>
      <c r="DT318" s="69" t="e">
        <f t="shared" ca="1" si="842"/>
        <v>#VALUE!</v>
      </c>
      <c r="DU318" s="69" t="e">
        <f t="shared" ca="1" si="842"/>
        <v>#VALUE!</v>
      </c>
      <c r="DV318" s="69" t="e">
        <f t="shared" ca="1" si="842"/>
        <v>#VALUE!</v>
      </c>
      <c r="DW318" s="69" t="e">
        <f t="shared" ca="1" si="842"/>
        <v>#VALUE!</v>
      </c>
      <c r="DX318" s="69" t="e">
        <f t="shared" ca="1" si="842"/>
        <v>#VALUE!</v>
      </c>
      <c r="DY318" s="69" t="e">
        <f t="shared" ca="1" si="842"/>
        <v>#VALUE!</v>
      </c>
      <c r="DZ318" s="69" t="e">
        <f t="shared" ca="1" si="842"/>
        <v>#VALUE!</v>
      </c>
      <c r="EA318" s="69" t="e">
        <f t="shared" ca="1" si="842"/>
        <v>#VALUE!</v>
      </c>
      <c r="EB318" s="69" t="e">
        <f t="shared" ca="1" si="842"/>
        <v>#VALUE!</v>
      </c>
      <c r="EC318" s="69" t="e">
        <f t="shared" ca="1" si="842"/>
        <v>#VALUE!</v>
      </c>
      <c r="ED318" s="69" t="e">
        <f t="shared" ca="1" si="842"/>
        <v>#VALUE!</v>
      </c>
      <c r="EE318" s="69" t="e">
        <f t="shared" ca="1" si="842"/>
        <v>#VALUE!</v>
      </c>
      <c r="EF318" s="69" t="e">
        <f t="shared" ca="1" si="842"/>
        <v>#VALUE!</v>
      </c>
      <c r="EG318" s="69" t="e">
        <f t="shared" ca="1" si="842"/>
        <v>#VALUE!</v>
      </c>
      <c r="EH318" s="69" t="e">
        <f t="shared" ca="1" si="842"/>
        <v>#VALUE!</v>
      </c>
      <c r="EI318" s="69" t="e">
        <f t="shared" ca="1" si="842"/>
        <v>#VALUE!</v>
      </c>
      <c r="EJ318" s="69" t="e">
        <f t="shared" ca="1" si="842"/>
        <v>#VALUE!</v>
      </c>
      <c r="EK318" s="69" t="e">
        <f t="shared" ca="1" si="842"/>
        <v>#VALUE!</v>
      </c>
    </row>
    <row r="319" spans="1:141" outlineLevel="1" x14ac:dyDescent="0.25">
      <c r="A319" s="90"/>
      <c r="B319" s="90"/>
      <c r="C319" s="90"/>
      <c r="D319" s="90"/>
      <c r="F319" s="100"/>
      <c r="I319" s="101"/>
      <c r="J319" s="100"/>
      <c r="M319" s="101"/>
      <c r="N319" s="100"/>
      <c r="Q319" s="101"/>
      <c r="R319" s="100"/>
      <c r="U319" s="101"/>
      <c r="V319" s="100"/>
      <c r="Y319" s="101"/>
      <c r="Z319" s="100"/>
      <c r="AC319" s="101"/>
      <c r="AD319" s="100"/>
      <c r="AG319" s="101"/>
      <c r="AH319" s="100"/>
      <c r="AK319" s="101"/>
      <c r="AL319" s="100"/>
      <c r="AO319" s="101"/>
      <c r="AP319" s="102"/>
      <c r="AQ319" s="103"/>
      <c r="AR319" s="103"/>
      <c r="AS319" s="104"/>
      <c r="AT319" s="102"/>
      <c r="AU319" s="103"/>
      <c r="AV319" s="103"/>
      <c r="AW319" s="104"/>
      <c r="AX319" s="102"/>
      <c r="AY319" s="103"/>
      <c r="AZ319" s="103"/>
      <c r="BA319" s="104"/>
      <c r="BB319" s="102"/>
      <c r="BC319" s="103"/>
      <c r="BD319" s="103"/>
      <c r="BE319" s="104"/>
      <c r="BF319" s="102"/>
      <c r="BG319" s="103"/>
      <c r="BH319" s="103"/>
      <c r="BI319" s="104"/>
      <c r="BJ319" s="102"/>
      <c r="BK319" s="103"/>
      <c r="BL319" s="103"/>
      <c r="BM319" s="104"/>
      <c r="BN319" s="102"/>
      <c r="BO319" s="103"/>
      <c r="BP319" s="103"/>
      <c r="BQ319" s="104"/>
      <c r="BR319" s="102"/>
      <c r="BS319" s="103"/>
      <c r="BT319" s="103"/>
      <c r="BU319" s="104"/>
      <c r="BV319" s="102"/>
      <c r="BW319" s="103"/>
      <c r="BX319" s="103"/>
      <c r="BY319" s="104"/>
      <c r="BZ319" s="102"/>
      <c r="CA319" s="103"/>
      <c r="CB319" s="103"/>
      <c r="CC319" s="104"/>
      <c r="CD319" s="102"/>
      <c r="CE319" s="103"/>
      <c r="CF319" s="103"/>
      <c r="CG319" s="104"/>
      <c r="CH319" s="102"/>
      <c r="CI319" s="103"/>
      <c r="CJ319" s="103"/>
      <c r="CK319" s="104"/>
      <c r="CL319" s="102"/>
      <c r="CM319" s="103"/>
      <c r="CN319" s="103"/>
      <c r="CO319" s="104"/>
      <c r="CP319" s="102"/>
      <c r="CQ319" s="103"/>
      <c r="CR319" s="103"/>
      <c r="CS319" s="104"/>
      <c r="CT319" s="102"/>
      <c r="CU319" s="103"/>
      <c r="CV319" s="103"/>
      <c r="CW319" s="104"/>
      <c r="CX319" s="102"/>
      <c r="CY319" s="103"/>
      <c r="CZ319" s="103"/>
      <c r="DA319" s="104"/>
      <c r="DB319" s="102"/>
      <c r="DC319" s="103"/>
      <c r="DD319" s="103"/>
      <c r="DE319" s="104"/>
      <c r="DF319" s="102"/>
      <c r="DG319" s="103"/>
      <c r="DH319" s="103"/>
      <c r="DI319" s="104"/>
    </row>
    <row r="320" spans="1:141" outlineLevel="1" x14ac:dyDescent="0.25">
      <c r="A320" s="90"/>
      <c r="B320" s="90"/>
      <c r="C320" s="111"/>
      <c r="D320" s="90"/>
      <c r="E320" t="s">
        <v>334</v>
      </c>
      <c r="F320" s="113" t="str">
        <f t="shared" ref="F320:AK320" ca="1" si="843">IF(ISERROR(MAX(0,(F312-$E$327*F$139))),"",MAX(0,(F312-$E$327*F$139)))</f>
        <v/>
      </c>
      <c r="G320" s="69" t="str">
        <f t="shared" ca="1" si="843"/>
        <v/>
      </c>
      <c r="H320" s="69" t="str">
        <f t="shared" ca="1" si="843"/>
        <v/>
      </c>
      <c r="I320" s="114" t="str">
        <f t="shared" ca="1" si="843"/>
        <v/>
      </c>
      <c r="J320" s="113" t="str">
        <f t="shared" ca="1" si="843"/>
        <v/>
      </c>
      <c r="K320" s="69" t="str">
        <f t="shared" ca="1" si="843"/>
        <v/>
      </c>
      <c r="L320" s="69" t="str">
        <f t="shared" ca="1" si="843"/>
        <v/>
      </c>
      <c r="M320" s="114" t="str">
        <f t="shared" ca="1" si="843"/>
        <v/>
      </c>
      <c r="N320" s="113" t="str">
        <f t="shared" ca="1" si="843"/>
        <v/>
      </c>
      <c r="O320" s="69" t="str">
        <f t="shared" ca="1" si="843"/>
        <v/>
      </c>
      <c r="P320" s="69" t="str">
        <f t="shared" ca="1" si="843"/>
        <v/>
      </c>
      <c r="Q320" s="114" t="str">
        <f t="shared" ca="1" si="843"/>
        <v/>
      </c>
      <c r="R320" s="113" t="str">
        <f t="shared" ca="1" si="843"/>
        <v/>
      </c>
      <c r="S320" s="69" t="str">
        <f t="shared" ca="1" si="843"/>
        <v/>
      </c>
      <c r="T320" s="69" t="str">
        <f t="shared" ca="1" si="843"/>
        <v/>
      </c>
      <c r="U320" s="114" t="str">
        <f t="shared" ca="1" si="843"/>
        <v/>
      </c>
      <c r="V320" s="113" t="str">
        <f t="shared" ca="1" si="843"/>
        <v/>
      </c>
      <c r="W320" s="69" t="str">
        <f t="shared" ca="1" si="843"/>
        <v/>
      </c>
      <c r="X320" s="69" t="str">
        <f t="shared" ca="1" si="843"/>
        <v/>
      </c>
      <c r="Y320" s="114" t="str">
        <f t="shared" ca="1" si="843"/>
        <v/>
      </c>
      <c r="Z320" s="113" t="str">
        <f t="shared" ca="1" si="843"/>
        <v/>
      </c>
      <c r="AA320" s="69" t="str">
        <f t="shared" ca="1" si="843"/>
        <v/>
      </c>
      <c r="AB320" s="69" t="str">
        <f t="shared" ca="1" si="843"/>
        <v/>
      </c>
      <c r="AC320" s="114" t="str">
        <f t="shared" ca="1" si="843"/>
        <v/>
      </c>
      <c r="AD320" s="113" t="str">
        <f t="shared" ca="1" si="843"/>
        <v/>
      </c>
      <c r="AE320" s="69" t="str">
        <f t="shared" ca="1" si="843"/>
        <v/>
      </c>
      <c r="AF320" s="69" t="str">
        <f t="shared" ca="1" si="843"/>
        <v/>
      </c>
      <c r="AG320" s="114" t="str">
        <f t="shared" ca="1" si="843"/>
        <v/>
      </c>
      <c r="AH320" s="113" t="str">
        <f t="shared" ca="1" si="843"/>
        <v/>
      </c>
      <c r="AI320" s="69" t="str">
        <f t="shared" ca="1" si="843"/>
        <v/>
      </c>
      <c r="AJ320" s="69" t="str">
        <f t="shared" ca="1" si="843"/>
        <v/>
      </c>
      <c r="AK320" s="114" t="str">
        <f t="shared" ca="1" si="843"/>
        <v/>
      </c>
      <c r="AL320" s="113" t="str">
        <f t="shared" ref="AL320:BQ320" ca="1" si="844">IF(ISERROR(MAX(0,(AL312-$E$327*AL$139))),"",MAX(0,(AL312-$E$327*AL$139)))</f>
        <v/>
      </c>
      <c r="AM320" s="69" t="str">
        <f t="shared" ca="1" si="844"/>
        <v/>
      </c>
      <c r="AN320" s="69" t="str">
        <f t="shared" ca="1" si="844"/>
        <v/>
      </c>
      <c r="AO320" s="114" t="str">
        <f t="shared" ca="1" si="844"/>
        <v/>
      </c>
      <c r="AP320" s="113" t="str">
        <f t="shared" ca="1" si="844"/>
        <v/>
      </c>
      <c r="AQ320" s="69" t="str">
        <f t="shared" ca="1" si="844"/>
        <v/>
      </c>
      <c r="AR320" s="69" t="str">
        <f t="shared" ca="1" si="844"/>
        <v/>
      </c>
      <c r="AS320" s="114" t="str">
        <f t="shared" ca="1" si="844"/>
        <v/>
      </c>
      <c r="AT320" s="113" t="str">
        <f t="shared" ca="1" si="844"/>
        <v/>
      </c>
      <c r="AU320" s="69" t="str">
        <f t="shared" ca="1" si="844"/>
        <v/>
      </c>
      <c r="AV320" s="69" t="str">
        <f t="shared" ca="1" si="844"/>
        <v/>
      </c>
      <c r="AW320" s="114" t="str">
        <f t="shared" ca="1" si="844"/>
        <v/>
      </c>
      <c r="AX320" s="113" t="str">
        <f t="shared" ca="1" si="844"/>
        <v/>
      </c>
      <c r="AY320" s="69" t="str">
        <f t="shared" ca="1" si="844"/>
        <v/>
      </c>
      <c r="AZ320" s="69" t="str">
        <f t="shared" ca="1" si="844"/>
        <v/>
      </c>
      <c r="BA320" s="114" t="str">
        <f t="shared" ca="1" si="844"/>
        <v/>
      </c>
      <c r="BB320" s="113" t="str">
        <f t="shared" ca="1" si="844"/>
        <v/>
      </c>
      <c r="BC320" s="69" t="str">
        <f t="shared" ca="1" si="844"/>
        <v/>
      </c>
      <c r="BD320" s="69" t="str">
        <f t="shared" ca="1" si="844"/>
        <v/>
      </c>
      <c r="BE320" s="114" t="str">
        <f t="shared" ca="1" si="844"/>
        <v/>
      </c>
      <c r="BF320" s="113" t="str">
        <f t="shared" ca="1" si="844"/>
        <v/>
      </c>
      <c r="BG320" s="69" t="str">
        <f t="shared" ca="1" si="844"/>
        <v/>
      </c>
      <c r="BH320" s="69" t="str">
        <f t="shared" ca="1" si="844"/>
        <v/>
      </c>
      <c r="BI320" s="114" t="str">
        <f t="shared" ca="1" si="844"/>
        <v/>
      </c>
      <c r="BJ320" s="113" t="str">
        <f t="shared" ca="1" si="844"/>
        <v/>
      </c>
      <c r="BK320" s="69" t="str">
        <f t="shared" ca="1" si="844"/>
        <v/>
      </c>
      <c r="BL320" s="69" t="str">
        <f t="shared" ca="1" si="844"/>
        <v/>
      </c>
      <c r="BM320" s="114" t="str">
        <f t="shared" ca="1" si="844"/>
        <v/>
      </c>
      <c r="BN320" s="113" t="str">
        <f t="shared" ca="1" si="844"/>
        <v/>
      </c>
      <c r="BO320" s="69" t="str">
        <f t="shared" ca="1" si="844"/>
        <v/>
      </c>
      <c r="BP320" s="69" t="str">
        <f t="shared" ca="1" si="844"/>
        <v/>
      </c>
      <c r="BQ320" s="114" t="str">
        <f t="shared" ca="1" si="844"/>
        <v/>
      </c>
      <c r="BR320" s="113" t="str">
        <f t="shared" ref="BR320:CW320" ca="1" si="845">IF(ISERROR(MAX(0,(BR312-$E$327*BR$139))),"",MAX(0,(BR312-$E$327*BR$139)))</f>
        <v/>
      </c>
      <c r="BS320" s="69" t="str">
        <f t="shared" ca="1" si="845"/>
        <v/>
      </c>
      <c r="BT320" s="69" t="str">
        <f t="shared" ca="1" si="845"/>
        <v/>
      </c>
      <c r="BU320" s="114" t="str">
        <f t="shared" ca="1" si="845"/>
        <v/>
      </c>
      <c r="BV320" s="113" t="str">
        <f t="shared" ca="1" si="845"/>
        <v/>
      </c>
      <c r="BW320" s="69" t="str">
        <f t="shared" ca="1" si="845"/>
        <v/>
      </c>
      <c r="BX320" s="69" t="str">
        <f t="shared" ca="1" si="845"/>
        <v/>
      </c>
      <c r="BY320" s="114" t="str">
        <f t="shared" ca="1" si="845"/>
        <v/>
      </c>
      <c r="BZ320" s="113" t="str">
        <f t="shared" ca="1" si="845"/>
        <v/>
      </c>
      <c r="CA320" s="69" t="str">
        <f t="shared" ca="1" si="845"/>
        <v/>
      </c>
      <c r="CB320" s="69" t="str">
        <f t="shared" ca="1" si="845"/>
        <v/>
      </c>
      <c r="CC320" s="114" t="str">
        <f t="shared" ca="1" si="845"/>
        <v/>
      </c>
      <c r="CD320" s="113" t="str">
        <f t="shared" ca="1" si="845"/>
        <v/>
      </c>
      <c r="CE320" s="69" t="str">
        <f t="shared" ca="1" si="845"/>
        <v/>
      </c>
      <c r="CF320" s="69" t="str">
        <f t="shared" ca="1" si="845"/>
        <v/>
      </c>
      <c r="CG320" s="114" t="str">
        <f t="shared" ca="1" si="845"/>
        <v/>
      </c>
      <c r="CH320" s="113" t="str">
        <f t="shared" ca="1" si="845"/>
        <v/>
      </c>
      <c r="CI320" s="69" t="str">
        <f t="shared" ca="1" si="845"/>
        <v/>
      </c>
      <c r="CJ320" s="69" t="str">
        <f t="shared" ca="1" si="845"/>
        <v/>
      </c>
      <c r="CK320" s="114" t="str">
        <f t="shared" ca="1" si="845"/>
        <v/>
      </c>
      <c r="CL320" s="113" t="str">
        <f t="shared" ca="1" si="845"/>
        <v/>
      </c>
      <c r="CM320" s="69" t="str">
        <f t="shared" ca="1" si="845"/>
        <v/>
      </c>
      <c r="CN320" s="69" t="str">
        <f t="shared" ca="1" si="845"/>
        <v/>
      </c>
      <c r="CO320" s="114" t="str">
        <f t="shared" ca="1" si="845"/>
        <v/>
      </c>
      <c r="CP320" s="113" t="str">
        <f t="shared" ca="1" si="845"/>
        <v/>
      </c>
      <c r="CQ320" s="69" t="str">
        <f t="shared" ca="1" si="845"/>
        <v/>
      </c>
      <c r="CR320" s="69" t="str">
        <f t="shared" ca="1" si="845"/>
        <v/>
      </c>
      <c r="CS320" s="114" t="str">
        <f t="shared" ca="1" si="845"/>
        <v/>
      </c>
      <c r="CT320" s="113" t="str">
        <f t="shared" ca="1" si="845"/>
        <v/>
      </c>
      <c r="CU320" s="69" t="str">
        <f t="shared" ca="1" si="845"/>
        <v/>
      </c>
      <c r="CV320" s="69" t="str">
        <f t="shared" ca="1" si="845"/>
        <v/>
      </c>
      <c r="CW320" s="114" t="str">
        <f t="shared" ca="1" si="845"/>
        <v/>
      </c>
      <c r="CX320" s="113" t="str">
        <f t="shared" ref="CX320:DI320" ca="1" si="846">IF(ISERROR(MAX(0,(CX312-$E$327*CX$139))),"",MAX(0,(CX312-$E$327*CX$139)))</f>
        <v/>
      </c>
      <c r="CY320" s="69" t="str">
        <f t="shared" ca="1" si="846"/>
        <v/>
      </c>
      <c r="CZ320" s="69" t="str">
        <f t="shared" ca="1" si="846"/>
        <v/>
      </c>
      <c r="DA320" s="114" t="str">
        <f t="shared" ca="1" si="846"/>
        <v/>
      </c>
      <c r="DB320" s="113" t="str">
        <f t="shared" ca="1" si="846"/>
        <v/>
      </c>
      <c r="DC320" s="69" t="str">
        <f t="shared" ca="1" si="846"/>
        <v/>
      </c>
      <c r="DD320" s="69" t="str">
        <f t="shared" ca="1" si="846"/>
        <v/>
      </c>
      <c r="DE320" s="114" t="str">
        <f t="shared" ca="1" si="846"/>
        <v/>
      </c>
      <c r="DF320" s="113" t="str">
        <f t="shared" ca="1" si="846"/>
        <v/>
      </c>
      <c r="DG320" s="69" t="str">
        <f t="shared" ca="1" si="846"/>
        <v/>
      </c>
      <c r="DH320" s="69" t="str">
        <f t="shared" ca="1" si="846"/>
        <v/>
      </c>
      <c r="DI320" s="114" t="str">
        <f t="shared" ca="1" si="846"/>
        <v/>
      </c>
      <c r="DK320" s="69">
        <f t="shared" ref="DK320:DT321" ca="1" si="847">SUM(OFFSET($E320,,MATCH(DK$3,$F$5:$DI$5,0)+3,,1))</f>
        <v>0</v>
      </c>
      <c r="DL320" s="69" t="e">
        <f t="shared" ca="1" si="847"/>
        <v>#N/A</v>
      </c>
      <c r="DM320" s="69" t="e">
        <f t="shared" ca="1" si="847"/>
        <v>#VALUE!</v>
      </c>
      <c r="DN320" s="69" t="e">
        <f t="shared" ca="1" si="847"/>
        <v>#VALUE!</v>
      </c>
      <c r="DO320" s="69" t="e">
        <f t="shared" ca="1" si="847"/>
        <v>#VALUE!</v>
      </c>
      <c r="DP320" s="69" t="e">
        <f t="shared" ca="1" si="847"/>
        <v>#VALUE!</v>
      </c>
      <c r="DQ320" s="69" t="e">
        <f t="shared" ca="1" si="847"/>
        <v>#VALUE!</v>
      </c>
      <c r="DR320" s="69" t="e">
        <f t="shared" ca="1" si="847"/>
        <v>#VALUE!</v>
      </c>
      <c r="DS320" s="69" t="e">
        <f t="shared" ca="1" si="847"/>
        <v>#VALUE!</v>
      </c>
      <c r="DT320" s="69" t="e">
        <f t="shared" ca="1" si="847"/>
        <v>#VALUE!</v>
      </c>
      <c r="DU320" s="69" t="e">
        <f t="shared" ref="DU320:ED321" ca="1" si="848">SUM(OFFSET($E320,,MATCH(DU$3,$F$5:$DI$5,0)+3,,1))</f>
        <v>#VALUE!</v>
      </c>
      <c r="DV320" s="69" t="e">
        <f t="shared" ca="1" si="848"/>
        <v>#VALUE!</v>
      </c>
      <c r="DW320" s="69" t="e">
        <f t="shared" ca="1" si="848"/>
        <v>#VALUE!</v>
      </c>
      <c r="DX320" s="69" t="e">
        <f t="shared" ca="1" si="848"/>
        <v>#VALUE!</v>
      </c>
      <c r="DY320" s="69" t="e">
        <f t="shared" ca="1" si="848"/>
        <v>#VALUE!</v>
      </c>
      <c r="DZ320" s="69" t="e">
        <f t="shared" ca="1" si="848"/>
        <v>#VALUE!</v>
      </c>
      <c r="EA320" s="69" t="e">
        <f t="shared" ca="1" si="848"/>
        <v>#VALUE!</v>
      </c>
      <c r="EB320" s="69" t="e">
        <f t="shared" ca="1" si="848"/>
        <v>#VALUE!</v>
      </c>
      <c r="EC320" s="69" t="e">
        <f t="shared" ca="1" si="848"/>
        <v>#VALUE!</v>
      </c>
      <c r="ED320" s="69" t="e">
        <f t="shared" ca="1" si="848"/>
        <v>#VALUE!</v>
      </c>
      <c r="EE320" s="69" t="e">
        <f t="shared" ref="EE320:EK321" ca="1" si="849">SUM(OFFSET($E320,,MATCH(EE$3,$F$5:$DI$5,0)+3,,1))</f>
        <v>#VALUE!</v>
      </c>
      <c r="EF320" s="69" t="e">
        <f t="shared" ca="1" si="849"/>
        <v>#VALUE!</v>
      </c>
      <c r="EG320" s="69" t="e">
        <f t="shared" ca="1" si="849"/>
        <v>#VALUE!</v>
      </c>
      <c r="EH320" s="69" t="e">
        <f t="shared" ca="1" si="849"/>
        <v>#VALUE!</v>
      </c>
      <c r="EI320" s="69" t="e">
        <f t="shared" ca="1" si="849"/>
        <v>#VALUE!</v>
      </c>
      <c r="EJ320" s="69" t="e">
        <f t="shared" ca="1" si="849"/>
        <v>#VALUE!</v>
      </c>
      <c r="EK320" s="69" t="e">
        <f t="shared" ca="1" si="849"/>
        <v>#VALUE!</v>
      </c>
    </row>
    <row r="321" spans="1:141" outlineLevel="1" x14ac:dyDescent="0.25">
      <c r="A321" s="90"/>
      <c r="B321" s="90"/>
      <c r="C321" s="111"/>
      <c r="D321" s="90"/>
      <c r="E321" t="s">
        <v>335</v>
      </c>
      <c r="F321" s="113" t="str">
        <f t="shared" ref="F321:AK321" ca="1" si="850">IF(ISERROR(MAX(0,(F316-$E$327*F$145))),"",MAX(0,(F316-$E$327*F$145)))</f>
        <v/>
      </c>
      <c r="G321" s="69" t="str">
        <f t="shared" ca="1" si="850"/>
        <v/>
      </c>
      <c r="H321" s="69" t="str">
        <f t="shared" ca="1" si="850"/>
        <v/>
      </c>
      <c r="I321" s="114" t="str">
        <f t="shared" ca="1" si="850"/>
        <v/>
      </c>
      <c r="J321" s="113" t="str">
        <f t="shared" ca="1" si="850"/>
        <v/>
      </c>
      <c r="K321" s="69" t="str">
        <f t="shared" ca="1" si="850"/>
        <v/>
      </c>
      <c r="L321" s="69" t="str">
        <f t="shared" ca="1" si="850"/>
        <v/>
      </c>
      <c r="M321" s="114" t="str">
        <f t="shared" ca="1" si="850"/>
        <v/>
      </c>
      <c r="N321" s="113" t="str">
        <f t="shared" ca="1" si="850"/>
        <v/>
      </c>
      <c r="O321" s="69" t="str">
        <f t="shared" ca="1" si="850"/>
        <v/>
      </c>
      <c r="P321" s="69" t="str">
        <f t="shared" ca="1" si="850"/>
        <v/>
      </c>
      <c r="Q321" s="114" t="str">
        <f t="shared" ca="1" si="850"/>
        <v/>
      </c>
      <c r="R321" s="113" t="str">
        <f t="shared" ca="1" si="850"/>
        <v/>
      </c>
      <c r="S321" s="69" t="str">
        <f t="shared" ca="1" si="850"/>
        <v/>
      </c>
      <c r="T321" s="69" t="str">
        <f t="shared" ca="1" si="850"/>
        <v/>
      </c>
      <c r="U321" s="114" t="str">
        <f t="shared" ca="1" si="850"/>
        <v/>
      </c>
      <c r="V321" s="113" t="str">
        <f t="shared" ca="1" si="850"/>
        <v/>
      </c>
      <c r="W321" s="69" t="str">
        <f t="shared" ca="1" si="850"/>
        <v/>
      </c>
      <c r="X321" s="69" t="str">
        <f t="shared" ca="1" si="850"/>
        <v/>
      </c>
      <c r="Y321" s="114" t="str">
        <f t="shared" ca="1" si="850"/>
        <v/>
      </c>
      <c r="Z321" s="113" t="str">
        <f t="shared" ca="1" si="850"/>
        <v/>
      </c>
      <c r="AA321" s="69" t="str">
        <f t="shared" ca="1" si="850"/>
        <v/>
      </c>
      <c r="AB321" s="69" t="str">
        <f t="shared" ca="1" si="850"/>
        <v/>
      </c>
      <c r="AC321" s="114" t="str">
        <f t="shared" ca="1" si="850"/>
        <v/>
      </c>
      <c r="AD321" s="113" t="str">
        <f t="shared" ca="1" si="850"/>
        <v/>
      </c>
      <c r="AE321" s="69" t="str">
        <f t="shared" ca="1" si="850"/>
        <v/>
      </c>
      <c r="AF321" s="69" t="str">
        <f t="shared" ca="1" si="850"/>
        <v/>
      </c>
      <c r="AG321" s="114" t="str">
        <f t="shared" ca="1" si="850"/>
        <v/>
      </c>
      <c r="AH321" s="113" t="str">
        <f t="shared" ca="1" si="850"/>
        <v/>
      </c>
      <c r="AI321" s="69" t="str">
        <f t="shared" ca="1" si="850"/>
        <v/>
      </c>
      <c r="AJ321" s="69" t="str">
        <f t="shared" ca="1" si="850"/>
        <v/>
      </c>
      <c r="AK321" s="114" t="str">
        <f t="shared" ca="1" si="850"/>
        <v/>
      </c>
      <c r="AL321" s="113" t="str">
        <f t="shared" ref="AL321:BQ321" ca="1" si="851">IF(ISERROR(MAX(0,(AL316-$E$327*AL$145))),"",MAX(0,(AL316-$E$327*AL$145)))</f>
        <v/>
      </c>
      <c r="AM321" s="69" t="str">
        <f t="shared" ca="1" si="851"/>
        <v/>
      </c>
      <c r="AN321" s="69" t="str">
        <f t="shared" ca="1" si="851"/>
        <v/>
      </c>
      <c r="AO321" s="114" t="str">
        <f t="shared" ca="1" si="851"/>
        <v/>
      </c>
      <c r="AP321" s="113" t="str">
        <f t="shared" ca="1" si="851"/>
        <v/>
      </c>
      <c r="AQ321" s="69" t="str">
        <f t="shared" ca="1" si="851"/>
        <v/>
      </c>
      <c r="AR321" s="69" t="str">
        <f t="shared" ca="1" si="851"/>
        <v/>
      </c>
      <c r="AS321" s="114" t="str">
        <f t="shared" ca="1" si="851"/>
        <v/>
      </c>
      <c r="AT321" s="113" t="str">
        <f t="shared" ca="1" si="851"/>
        <v/>
      </c>
      <c r="AU321" s="69" t="str">
        <f t="shared" ca="1" si="851"/>
        <v/>
      </c>
      <c r="AV321" s="69" t="str">
        <f t="shared" ca="1" si="851"/>
        <v/>
      </c>
      <c r="AW321" s="114" t="str">
        <f t="shared" ca="1" si="851"/>
        <v/>
      </c>
      <c r="AX321" s="113" t="str">
        <f t="shared" ca="1" si="851"/>
        <v/>
      </c>
      <c r="AY321" s="69" t="str">
        <f t="shared" ca="1" si="851"/>
        <v/>
      </c>
      <c r="AZ321" s="69" t="str">
        <f t="shared" ca="1" si="851"/>
        <v/>
      </c>
      <c r="BA321" s="114" t="str">
        <f t="shared" ca="1" si="851"/>
        <v/>
      </c>
      <c r="BB321" s="113">
        <f t="shared" si="851"/>
        <v>0</v>
      </c>
      <c r="BC321" s="69">
        <f t="shared" si="851"/>
        <v>0</v>
      </c>
      <c r="BD321" s="69">
        <f t="shared" si="851"/>
        <v>0</v>
      </c>
      <c r="BE321" s="114">
        <f t="shared" si="851"/>
        <v>0</v>
      </c>
      <c r="BF321" s="113">
        <f t="shared" si="851"/>
        <v>0</v>
      </c>
      <c r="BG321" s="69">
        <f t="shared" si="851"/>
        <v>0</v>
      </c>
      <c r="BH321" s="69">
        <f t="shared" si="851"/>
        <v>0</v>
      </c>
      <c r="BI321" s="114">
        <f t="shared" si="851"/>
        <v>0</v>
      </c>
      <c r="BJ321" s="113">
        <f t="shared" si="851"/>
        <v>0</v>
      </c>
      <c r="BK321" s="69">
        <f t="shared" si="851"/>
        <v>0</v>
      </c>
      <c r="BL321" s="69">
        <f t="shared" si="851"/>
        <v>0</v>
      </c>
      <c r="BM321" s="114">
        <f t="shared" si="851"/>
        <v>0</v>
      </c>
      <c r="BN321" s="113">
        <f t="shared" si="851"/>
        <v>0</v>
      </c>
      <c r="BO321" s="69">
        <f t="shared" si="851"/>
        <v>0</v>
      </c>
      <c r="BP321" s="69">
        <f t="shared" si="851"/>
        <v>0</v>
      </c>
      <c r="BQ321" s="114">
        <f t="shared" si="851"/>
        <v>0</v>
      </c>
      <c r="BR321" s="113">
        <f t="shared" ref="BR321:CW321" si="852">IF(ISERROR(MAX(0,(BR316-$E$327*BR$145))),"",MAX(0,(BR316-$E$327*BR$145)))</f>
        <v>0</v>
      </c>
      <c r="BS321" s="69">
        <f t="shared" si="852"/>
        <v>0</v>
      </c>
      <c r="BT321" s="69">
        <f t="shared" si="852"/>
        <v>0</v>
      </c>
      <c r="BU321" s="114">
        <f t="shared" si="852"/>
        <v>0</v>
      </c>
      <c r="BV321" s="113">
        <f t="shared" si="852"/>
        <v>0</v>
      </c>
      <c r="BW321" s="69">
        <f t="shared" si="852"/>
        <v>0</v>
      </c>
      <c r="BX321" s="69">
        <f t="shared" si="852"/>
        <v>0</v>
      </c>
      <c r="BY321" s="114">
        <f t="shared" si="852"/>
        <v>0</v>
      </c>
      <c r="BZ321" s="113">
        <f t="shared" si="852"/>
        <v>0</v>
      </c>
      <c r="CA321" s="69">
        <f t="shared" si="852"/>
        <v>0</v>
      </c>
      <c r="CB321" s="69">
        <f t="shared" si="852"/>
        <v>0</v>
      </c>
      <c r="CC321" s="114">
        <f t="shared" si="852"/>
        <v>0</v>
      </c>
      <c r="CD321" s="113">
        <f t="shared" si="852"/>
        <v>0</v>
      </c>
      <c r="CE321" s="69">
        <f t="shared" si="852"/>
        <v>0</v>
      </c>
      <c r="CF321" s="69">
        <f t="shared" si="852"/>
        <v>0</v>
      </c>
      <c r="CG321" s="114">
        <f t="shared" si="852"/>
        <v>0</v>
      </c>
      <c r="CH321" s="113">
        <f t="shared" si="852"/>
        <v>0</v>
      </c>
      <c r="CI321" s="69">
        <f t="shared" si="852"/>
        <v>0</v>
      </c>
      <c r="CJ321" s="69">
        <f t="shared" si="852"/>
        <v>0</v>
      </c>
      <c r="CK321" s="114">
        <f t="shared" si="852"/>
        <v>0</v>
      </c>
      <c r="CL321" s="113">
        <f t="shared" si="852"/>
        <v>0</v>
      </c>
      <c r="CM321" s="69">
        <f t="shared" si="852"/>
        <v>0</v>
      </c>
      <c r="CN321" s="69">
        <f t="shared" si="852"/>
        <v>0</v>
      </c>
      <c r="CO321" s="114">
        <f t="shared" si="852"/>
        <v>0</v>
      </c>
      <c r="CP321" s="113">
        <f t="shared" si="852"/>
        <v>0</v>
      </c>
      <c r="CQ321" s="69">
        <f t="shared" si="852"/>
        <v>0</v>
      </c>
      <c r="CR321" s="69">
        <f t="shared" si="852"/>
        <v>0</v>
      </c>
      <c r="CS321" s="114">
        <f t="shared" si="852"/>
        <v>0</v>
      </c>
      <c r="CT321" s="113">
        <f t="shared" si="852"/>
        <v>0</v>
      </c>
      <c r="CU321" s="69">
        <f t="shared" si="852"/>
        <v>0</v>
      </c>
      <c r="CV321" s="69">
        <f t="shared" si="852"/>
        <v>0</v>
      </c>
      <c r="CW321" s="114">
        <f t="shared" si="852"/>
        <v>0</v>
      </c>
      <c r="CX321" s="113">
        <f t="shared" ref="CX321:DI321" si="853">IF(ISERROR(MAX(0,(CX316-$E$327*CX$145))),"",MAX(0,(CX316-$E$327*CX$145)))</f>
        <v>0</v>
      </c>
      <c r="CY321" s="69">
        <f t="shared" si="853"/>
        <v>0</v>
      </c>
      <c r="CZ321" s="69">
        <f t="shared" si="853"/>
        <v>0</v>
      </c>
      <c r="DA321" s="114">
        <f t="shared" si="853"/>
        <v>0</v>
      </c>
      <c r="DB321" s="113">
        <f t="shared" si="853"/>
        <v>0</v>
      </c>
      <c r="DC321" s="69">
        <f t="shared" si="853"/>
        <v>0</v>
      </c>
      <c r="DD321" s="69">
        <f t="shared" si="853"/>
        <v>0</v>
      </c>
      <c r="DE321" s="114">
        <f t="shared" si="853"/>
        <v>0</v>
      </c>
      <c r="DF321" s="113">
        <f t="shared" si="853"/>
        <v>0</v>
      </c>
      <c r="DG321" s="69">
        <f t="shared" si="853"/>
        <v>0</v>
      </c>
      <c r="DH321" s="69">
        <f t="shared" si="853"/>
        <v>0</v>
      </c>
      <c r="DI321" s="114">
        <f t="shared" si="853"/>
        <v>0</v>
      </c>
      <c r="DK321" s="69">
        <f t="shared" ca="1" si="847"/>
        <v>0</v>
      </c>
      <c r="DL321" s="69" t="e">
        <f t="shared" ca="1" si="847"/>
        <v>#N/A</v>
      </c>
      <c r="DM321" s="69" t="e">
        <f t="shared" ca="1" si="847"/>
        <v>#VALUE!</v>
      </c>
      <c r="DN321" s="69" t="e">
        <f t="shared" ca="1" si="847"/>
        <v>#VALUE!</v>
      </c>
      <c r="DO321" s="69" t="e">
        <f t="shared" ca="1" si="847"/>
        <v>#VALUE!</v>
      </c>
      <c r="DP321" s="69" t="e">
        <f t="shared" ca="1" si="847"/>
        <v>#VALUE!</v>
      </c>
      <c r="DQ321" s="69" t="e">
        <f t="shared" ca="1" si="847"/>
        <v>#VALUE!</v>
      </c>
      <c r="DR321" s="69" t="e">
        <f t="shared" ca="1" si="847"/>
        <v>#VALUE!</v>
      </c>
      <c r="DS321" s="69" t="e">
        <f t="shared" ca="1" si="847"/>
        <v>#VALUE!</v>
      </c>
      <c r="DT321" s="69" t="e">
        <f t="shared" ca="1" si="847"/>
        <v>#VALUE!</v>
      </c>
      <c r="DU321" s="69" t="e">
        <f t="shared" ca="1" si="848"/>
        <v>#VALUE!</v>
      </c>
      <c r="DV321" s="69" t="e">
        <f t="shared" ca="1" si="848"/>
        <v>#VALUE!</v>
      </c>
      <c r="DW321" s="69" t="e">
        <f t="shared" ca="1" si="848"/>
        <v>#VALUE!</v>
      </c>
      <c r="DX321" s="69" t="e">
        <f t="shared" ca="1" si="848"/>
        <v>#VALUE!</v>
      </c>
      <c r="DY321" s="69" t="e">
        <f t="shared" ca="1" si="848"/>
        <v>#VALUE!</v>
      </c>
      <c r="DZ321" s="69" t="e">
        <f t="shared" ca="1" si="848"/>
        <v>#VALUE!</v>
      </c>
      <c r="EA321" s="69" t="e">
        <f t="shared" ca="1" si="848"/>
        <v>#VALUE!</v>
      </c>
      <c r="EB321" s="69" t="e">
        <f t="shared" ca="1" si="848"/>
        <v>#VALUE!</v>
      </c>
      <c r="EC321" s="69" t="e">
        <f t="shared" ca="1" si="848"/>
        <v>#VALUE!</v>
      </c>
      <c r="ED321" s="69" t="e">
        <f t="shared" ca="1" si="848"/>
        <v>#VALUE!</v>
      </c>
      <c r="EE321" s="69" t="e">
        <f t="shared" ca="1" si="849"/>
        <v>#VALUE!</v>
      </c>
      <c r="EF321" s="69" t="e">
        <f t="shared" ca="1" si="849"/>
        <v>#VALUE!</v>
      </c>
      <c r="EG321" s="69" t="e">
        <f t="shared" ca="1" si="849"/>
        <v>#VALUE!</v>
      </c>
      <c r="EH321" s="69" t="e">
        <f t="shared" ca="1" si="849"/>
        <v>#VALUE!</v>
      </c>
      <c r="EI321" s="69" t="e">
        <f t="shared" ca="1" si="849"/>
        <v>#VALUE!</v>
      </c>
      <c r="EJ321" s="69" t="e">
        <f t="shared" ca="1" si="849"/>
        <v>#VALUE!</v>
      </c>
      <c r="EK321" s="69" t="e">
        <f t="shared" ca="1" si="849"/>
        <v>#VALUE!</v>
      </c>
    </row>
    <row r="322" spans="1:141" outlineLevel="1" x14ac:dyDescent="0.25">
      <c r="A322" s="90"/>
      <c r="B322" s="90"/>
      <c r="C322" s="111"/>
      <c r="D322" s="90"/>
      <c r="F322" s="113"/>
      <c r="G322" s="69"/>
      <c r="H322" s="69"/>
      <c r="I322" s="69"/>
      <c r="J322" s="113"/>
      <c r="K322" s="69"/>
      <c r="L322" s="69"/>
      <c r="M322" s="69"/>
      <c r="N322" s="113"/>
      <c r="O322" s="69"/>
      <c r="P322" s="69"/>
      <c r="Q322" s="69"/>
      <c r="R322" s="113"/>
      <c r="S322" s="69"/>
      <c r="T322" s="69"/>
      <c r="U322" s="69"/>
      <c r="V322" s="113"/>
      <c r="W322" s="69"/>
      <c r="X322" s="69"/>
      <c r="Y322" s="69"/>
      <c r="Z322" s="113"/>
      <c r="AA322" s="69"/>
      <c r="AB322" s="69"/>
      <c r="AC322" s="69"/>
      <c r="AD322" s="113"/>
      <c r="AE322" s="69"/>
      <c r="AF322" s="69"/>
      <c r="AG322" s="69"/>
      <c r="AH322" s="113"/>
      <c r="AI322" s="69"/>
      <c r="AJ322" s="69"/>
      <c r="AK322" s="69"/>
      <c r="AL322" s="113"/>
      <c r="AM322" s="69"/>
      <c r="AN322" s="69"/>
      <c r="AO322" s="69"/>
      <c r="AP322" s="113"/>
      <c r="AQ322" s="69"/>
      <c r="AR322" s="69"/>
      <c r="AS322" s="69"/>
      <c r="AT322" s="113"/>
      <c r="AU322" s="69"/>
      <c r="AV322" s="69"/>
      <c r="AW322" s="69"/>
      <c r="AX322" s="113"/>
      <c r="AY322" s="69"/>
      <c r="AZ322" s="69"/>
      <c r="BA322" s="69"/>
      <c r="BB322" s="113"/>
      <c r="BC322" s="69"/>
      <c r="BD322" s="69"/>
      <c r="BE322" s="69"/>
      <c r="BF322" s="113"/>
      <c r="BG322" s="69"/>
      <c r="BH322" s="69"/>
      <c r="BI322" s="69"/>
      <c r="BJ322" s="113"/>
      <c r="BK322" s="69"/>
      <c r="BL322" s="69"/>
      <c r="BM322" s="69"/>
      <c r="BN322" s="113"/>
      <c r="BO322" s="69"/>
      <c r="BP322" s="69"/>
      <c r="BQ322" s="69"/>
      <c r="BR322" s="113"/>
      <c r="BS322" s="69"/>
      <c r="BT322" s="69"/>
      <c r="BU322" s="69"/>
      <c r="BV322" s="113"/>
      <c r="BW322" s="69"/>
      <c r="BX322" s="69"/>
      <c r="BY322" s="69"/>
      <c r="BZ322" s="113"/>
      <c r="CA322" s="69"/>
      <c r="CB322" s="69"/>
      <c r="CC322" s="69"/>
      <c r="CD322" s="113"/>
      <c r="CE322" s="69"/>
      <c r="CF322" s="69"/>
      <c r="CG322" s="69"/>
      <c r="CH322" s="113"/>
      <c r="CI322" s="69"/>
      <c r="CJ322" s="69"/>
      <c r="CK322" s="69"/>
      <c r="CL322" s="113"/>
      <c r="CM322" s="69"/>
      <c r="CN322" s="69"/>
      <c r="CO322" s="69"/>
      <c r="CP322" s="113"/>
      <c r="CQ322" s="69"/>
      <c r="CR322" s="69"/>
      <c r="CS322" s="69"/>
      <c r="CT322" s="113"/>
      <c r="CU322" s="69"/>
      <c r="CV322" s="69"/>
      <c r="CW322" s="69"/>
      <c r="CX322" s="113"/>
      <c r="CY322" s="69"/>
      <c r="CZ322" s="69"/>
      <c r="DA322" s="69"/>
      <c r="DB322" s="113"/>
      <c r="DC322" s="69"/>
      <c r="DD322" s="69"/>
      <c r="DE322" s="69"/>
      <c r="DF322" s="113"/>
      <c r="DG322" s="69"/>
      <c r="DH322" s="69"/>
      <c r="DI322" s="114"/>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69"/>
      <c r="EI322" s="69"/>
      <c r="EJ322" s="69"/>
      <c r="EK322" s="69"/>
    </row>
    <row r="323" spans="1:141" outlineLevel="1" x14ac:dyDescent="0.25">
      <c r="A323" s="90"/>
      <c r="B323" s="90"/>
      <c r="C323" s="111"/>
      <c r="D323" s="90"/>
      <c r="E323" t="s">
        <v>336</v>
      </c>
      <c r="F323" s="113"/>
      <c r="G323" s="69"/>
      <c r="H323" s="69"/>
      <c r="I323" s="69"/>
      <c r="J323" s="113"/>
      <c r="K323" s="69"/>
      <c r="L323" s="69"/>
      <c r="M323" s="69"/>
      <c r="N323" s="113"/>
      <c r="O323" s="69"/>
      <c r="P323" s="69"/>
      <c r="Q323" s="69"/>
      <c r="R323" s="113"/>
      <c r="S323" s="69"/>
      <c r="T323" s="69"/>
      <c r="U323" s="69"/>
      <c r="V323" s="113"/>
      <c r="W323" s="69"/>
      <c r="X323" s="69"/>
      <c r="Y323" s="69"/>
      <c r="Z323" s="113"/>
      <c r="AA323" s="69"/>
      <c r="AB323" s="69"/>
      <c r="AC323" s="69"/>
      <c r="AD323" s="113"/>
      <c r="AE323" s="69"/>
      <c r="AF323" s="69"/>
      <c r="AG323" s="69"/>
      <c r="AH323" s="113"/>
      <c r="AI323" s="69"/>
      <c r="AJ323" s="69"/>
      <c r="AK323" s="69"/>
      <c r="AL323" s="113"/>
      <c r="AM323" s="69"/>
      <c r="AN323" s="69"/>
      <c r="AO323" s="69"/>
      <c r="AP323" s="113" t="e">
        <f t="shared" ref="AP323:BU323" ca="1" si="854">IF(AP$4="A","",$E$327*AP147)</f>
        <v>#VALUE!</v>
      </c>
      <c r="AQ323" s="69" t="e">
        <f t="shared" ca="1" si="854"/>
        <v>#VALUE!</v>
      </c>
      <c r="AR323" s="69" t="e">
        <f t="shared" ca="1" si="854"/>
        <v>#VALUE!</v>
      </c>
      <c r="AS323" s="69" t="e">
        <f t="shared" ca="1" si="854"/>
        <v>#VALUE!</v>
      </c>
      <c r="AT323" s="113" t="e">
        <f t="shared" ca="1" si="854"/>
        <v>#VALUE!</v>
      </c>
      <c r="AU323" s="69" t="e">
        <f t="shared" ca="1" si="854"/>
        <v>#VALUE!</v>
      </c>
      <c r="AV323" s="69" t="e">
        <f t="shared" ca="1" si="854"/>
        <v>#VALUE!</v>
      </c>
      <c r="AW323" s="69" t="e">
        <f t="shared" ca="1" si="854"/>
        <v>#VALUE!</v>
      </c>
      <c r="AX323" s="113" t="e">
        <f t="shared" ca="1" si="854"/>
        <v>#VALUE!</v>
      </c>
      <c r="AY323" s="69" t="e">
        <f t="shared" ca="1" si="854"/>
        <v>#VALUE!</v>
      </c>
      <c r="AZ323" s="69" t="e">
        <f t="shared" ca="1" si="854"/>
        <v>#VALUE!</v>
      </c>
      <c r="BA323" s="69" t="e">
        <f t="shared" ca="1" si="854"/>
        <v>#VALUE!</v>
      </c>
      <c r="BB323" s="113" t="e">
        <f t="shared" ca="1" si="854"/>
        <v>#VALUE!</v>
      </c>
      <c r="BC323" s="69" t="e">
        <f t="shared" ca="1" si="854"/>
        <v>#VALUE!</v>
      </c>
      <c r="BD323" s="69" t="e">
        <f t="shared" ca="1" si="854"/>
        <v>#VALUE!</v>
      </c>
      <c r="BE323" s="69" t="e">
        <f t="shared" ca="1" si="854"/>
        <v>#VALUE!</v>
      </c>
      <c r="BF323" s="113" t="e">
        <f t="shared" ca="1" si="854"/>
        <v>#VALUE!</v>
      </c>
      <c r="BG323" s="69" t="e">
        <f t="shared" ca="1" si="854"/>
        <v>#VALUE!</v>
      </c>
      <c r="BH323" s="69" t="e">
        <f t="shared" ca="1" si="854"/>
        <v>#VALUE!</v>
      </c>
      <c r="BI323" s="69" t="e">
        <f t="shared" ca="1" si="854"/>
        <v>#VALUE!</v>
      </c>
      <c r="BJ323" s="113" t="e">
        <f t="shared" ca="1" si="854"/>
        <v>#VALUE!</v>
      </c>
      <c r="BK323" s="69" t="e">
        <f t="shared" ca="1" si="854"/>
        <v>#VALUE!</v>
      </c>
      <c r="BL323" s="69" t="e">
        <f t="shared" ca="1" si="854"/>
        <v>#VALUE!</v>
      </c>
      <c r="BM323" s="69" t="e">
        <f t="shared" ca="1" si="854"/>
        <v>#VALUE!</v>
      </c>
      <c r="BN323" s="113" t="e">
        <f t="shared" ca="1" si="854"/>
        <v>#VALUE!</v>
      </c>
      <c r="BO323" s="69" t="e">
        <f t="shared" ca="1" si="854"/>
        <v>#VALUE!</v>
      </c>
      <c r="BP323" s="69" t="e">
        <f t="shared" ca="1" si="854"/>
        <v>#VALUE!</v>
      </c>
      <c r="BQ323" s="69" t="e">
        <f t="shared" ca="1" si="854"/>
        <v>#VALUE!</v>
      </c>
      <c r="BR323" s="113" t="e">
        <f t="shared" ca="1" si="854"/>
        <v>#VALUE!</v>
      </c>
      <c r="BS323" s="69" t="e">
        <f t="shared" ca="1" si="854"/>
        <v>#VALUE!</v>
      </c>
      <c r="BT323" s="69" t="e">
        <f t="shared" ca="1" si="854"/>
        <v>#VALUE!</v>
      </c>
      <c r="BU323" s="69" t="e">
        <f t="shared" ca="1" si="854"/>
        <v>#VALUE!</v>
      </c>
      <c r="BV323" s="113" t="e">
        <f t="shared" ref="BV323:DA323" ca="1" si="855">IF(BV$4="A","",$E$327*BV147)</f>
        <v>#VALUE!</v>
      </c>
      <c r="BW323" s="69" t="e">
        <f t="shared" ca="1" si="855"/>
        <v>#VALUE!</v>
      </c>
      <c r="BX323" s="69" t="e">
        <f t="shared" ca="1" si="855"/>
        <v>#VALUE!</v>
      </c>
      <c r="BY323" s="69" t="e">
        <f t="shared" ca="1" si="855"/>
        <v>#VALUE!</v>
      </c>
      <c r="BZ323" s="113" t="e">
        <f t="shared" ca="1" si="855"/>
        <v>#VALUE!</v>
      </c>
      <c r="CA323" s="69" t="e">
        <f t="shared" ca="1" si="855"/>
        <v>#VALUE!</v>
      </c>
      <c r="CB323" s="69" t="e">
        <f t="shared" ca="1" si="855"/>
        <v>#VALUE!</v>
      </c>
      <c r="CC323" s="69" t="e">
        <f t="shared" ca="1" si="855"/>
        <v>#VALUE!</v>
      </c>
      <c r="CD323" s="113" t="e">
        <f t="shared" ca="1" si="855"/>
        <v>#VALUE!</v>
      </c>
      <c r="CE323" s="69" t="e">
        <f t="shared" ca="1" si="855"/>
        <v>#VALUE!</v>
      </c>
      <c r="CF323" s="69" t="e">
        <f t="shared" ca="1" si="855"/>
        <v>#VALUE!</v>
      </c>
      <c r="CG323" s="69" t="e">
        <f t="shared" ca="1" si="855"/>
        <v>#VALUE!</v>
      </c>
      <c r="CH323" s="113" t="str">
        <f t="shared" ca="1" si="855"/>
        <v/>
      </c>
      <c r="CI323" s="69" t="str">
        <f t="shared" ca="1" si="855"/>
        <v/>
      </c>
      <c r="CJ323" s="69" t="str">
        <f t="shared" ca="1" si="855"/>
        <v/>
      </c>
      <c r="CK323" s="69" t="str">
        <f t="shared" ca="1" si="855"/>
        <v/>
      </c>
      <c r="CL323" s="113" t="str">
        <f t="shared" ca="1" si="855"/>
        <v/>
      </c>
      <c r="CM323" s="69" t="str">
        <f t="shared" ca="1" si="855"/>
        <v/>
      </c>
      <c r="CN323" s="69" t="str">
        <f t="shared" ca="1" si="855"/>
        <v/>
      </c>
      <c r="CO323" s="69" t="str">
        <f t="shared" ca="1" si="855"/>
        <v/>
      </c>
      <c r="CP323" s="113" t="str">
        <f t="shared" ca="1" si="855"/>
        <v/>
      </c>
      <c r="CQ323" s="69" t="str">
        <f t="shared" ca="1" si="855"/>
        <v/>
      </c>
      <c r="CR323" s="69" t="str">
        <f t="shared" ca="1" si="855"/>
        <v/>
      </c>
      <c r="CS323" s="69" t="str">
        <f t="shared" ca="1" si="855"/>
        <v/>
      </c>
      <c r="CT323" s="113" t="str">
        <f t="shared" ca="1" si="855"/>
        <v/>
      </c>
      <c r="CU323" s="69" t="str">
        <f t="shared" ca="1" si="855"/>
        <v/>
      </c>
      <c r="CV323" s="69" t="str">
        <f t="shared" ca="1" si="855"/>
        <v/>
      </c>
      <c r="CW323" s="69" t="str">
        <f t="shared" ca="1" si="855"/>
        <v/>
      </c>
      <c r="CX323" s="113" t="str">
        <f t="shared" ca="1" si="855"/>
        <v/>
      </c>
      <c r="CY323" s="69" t="str">
        <f t="shared" ca="1" si="855"/>
        <v/>
      </c>
      <c r="CZ323" s="69" t="str">
        <f t="shared" ca="1" si="855"/>
        <v/>
      </c>
      <c r="DA323" s="69" t="str">
        <f t="shared" ca="1" si="855"/>
        <v/>
      </c>
      <c r="DB323" s="113" t="str">
        <f t="shared" ref="DB323:DI323" ca="1" si="856">IF(DB$4="A","",$E$327*DB147)</f>
        <v/>
      </c>
      <c r="DC323" s="69" t="str">
        <f t="shared" ca="1" si="856"/>
        <v/>
      </c>
      <c r="DD323" s="69" t="str">
        <f t="shared" ca="1" si="856"/>
        <v/>
      </c>
      <c r="DE323" s="69" t="str">
        <f t="shared" ca="1" si="856"/>
        <v/>
      </c>
      <c r="DF323" s="113" t="str">
        <f t="shared" ca="1" si="856"/>
        <v/>
      </c>
      <c r="DG323" s="69" t="str">
        <f t="shared" ca="1" si="856"/>
        <v/>
      </c>
      <c r="DH323" s="69" t="str">
        <f t="shared" ca="1" si="856"/>
        <v/>
      </c>
      <c r="DI323" s="114" t="str">
        <f t="shared" ca="1" si="856"/>
        <v/>
      </c>
      <c r="DK323" s="69">
        <f t="shared" ref="DK323:DT324" ca="1" si="857">SUM(OFFSET($E323,,MATCH(DK$3,$F$5:$DI$5,0)+3,,1))</f>
        <v>0</v>
      </c>
      <c r="DL323" s="69" t="e">
        <f t="shared" ca="1" si="857"/>
        <v>#N/A</v>
      </c>
      <c r="DM323" s="69" t="e">
        <f t="shared" ca="1" si="857"/>
        <v>#VALUE!</v>
      </c>
      <c r="DN323" s="69" t="e">
        <f t="shared" ca="1" si="857"/>
        <v>#VALUE!</v>
      </c>
      <c r="DO323" s="69" t="e">
        <f t="shared" ca="1" si="857"/>
        <v>#VALUE!</v>
      </c>
      <c r="DP323" s="69" t="e">
        <f t="shared" ca="1" si="857"/>
        <v>#VALUE!</v>
      </c>
      <c r="DQ323" s="69" t="e">
        <f t="shared" ca="1" si="857"/>
        <v>#VALUE!</v>
      </c>
      <c r="DR323" s="69" t="e">
        <f t="shared" ca="1" si="857"/>
        <v>#VALUE!</v>
      </c>
      <c r="DS323" s="69" t="e">
        <f t="shared" ca="1" si="857"/>
        <v>#VALUE!</v>
      </c>
      <c r="DT323" s="69" t="e">
        <f t="shared" ca="1" si="857"/>
        <v>#VALUE!</v>
      </c>
      <c r="DU323" s="69" t="e">
        <f t="shared" ref="DU323:ED324" ca="1" si="858">SUM(OFFSET($E323,,MATCH(DU$3,$F$5:$DI$5,0)+3,,1))</f>
        <v>#VALUE!</v>
      </c>
      <c r="DV323" s="69" t="e">
        <f t="shared" ca="1" si="858"/>
        <v>#VALUE!</v>
      </c>
      <c r="DW323" s="69" t="e">
        <f t="shared" ca="1" si="858"/>
        <v>#VALUE!</v>
      </c>
      <c r="DX323" s="69" t="e">
        <f t="shared" ca="1" si="858"/>
        <v>#VALUE!</v>
      </c>
      <c r="DY323" s="69" t="e">
        <f t="shared" ca="1" si="858"/>
        <v>#VALUE!</v>
      </c>
      <c r="DZ323" s="69" t="e">
        <f t="shared" ca="1" si="858"/>
        <v>#VALUE!</v>
      </c>
      <c r="EA323" s="69" t="e">
        <f t="shared" ca="1" si="858"/>
        <v>#VALUE!</v>
      </c>
      <c r="EB323" s="69" t="e">
        <f t="shared" ca="1" si="858"/>
        <v>#VALUE!</v>
      </c>
      <c r="EC323" s="69" t="e">
        <f t="shared" ca="1" si="858"/>
        <v>#VALUE!</v>
      </c>
      <c r="ED323" s="69" t="e">
        <f t="shared" ca="1" si="858"/>
        <v>#VALUE!</v>
      </c>
      <c r="EE323" s="69" t="e">
        <f t="shared" ref="EE323:EK324" ca="1" si="859">SUM(OFFSET($E323,,MATCH(EE$3,$F$5:$DI$5,0)+3,,1))</f>
        <v>#VALUE!</v>
      </c>
      <c r="EF323" s="69" t="e">
        <f t="shared" ca="1" si="859"/>
        <v>#VALUE!</v>
      </c>
      <c r="EG323" s="69" t="e">
        <f t="shared" ca="1" si="859"/>
        <v>#VALUE!</v>
      </c>
      <c r="EH323" s="69" t="e">
        <f t="shared" ca="1" si="859"/>
        <v>#VALUE!</v>
      </c>
      <c r="EI323" s="69" t="e">
        <f t="shared" ca="1" si="859"/>
        <v>#VALUE!</v>
      </c>
      <c r="EJ323" s="69" t="e">
        <f t="shared" ca="1" si="859"/>
        <v>#VALUE!</v>
      </c>
      <c r="EK323" s="69" t="e">
        <f t="shared" ca="1" si="859"/>
        <v>#VALUE!</v>
      </c>
    </row>
    <row r="324" spans="1:141" outlineLevel="1" x14ac:dyDescent="0.25">
      <c r="A324" s="90"/>
      <c r="B324" s="90"/>
      <c r="C324" s="111"/>
      <c r="D324" s="90"/>
      <c r="E324" t="s">
        <v>337</v>
      </c>
      <c r="F324" s="113"/>
      <c r="G324" s="69"/>
      <c r="H324" s="69"/>
      <c r="I324" s="69"/>
      <c r="J324" s="113"/>
      <c r="K324" s="69"/>
      <c r="L324" s="69"/>
      <c r="M324" s="69"/>
      <c r="N324" s="113"/>
      <c r="O324" s="69"/>
      <c r="P324" s="69"/>
      <c r="Q324" s="69"/>
      <c r="R324" s="113"/>
      <c r="S324" s="69"/>
      <c r="T324" s="69"/>
      <c r="U324" s="69"/>
      <c r="V324" s="113"/>
      <c r="W324" s="69"/>
      <c r="X324" s="69"/>
      <c r="Y324" s="69"/>
      <c r="Z324" s="113"/>
      <c r="AA324" s="69"/>
      <c r="AB324" s="69"/>
      <c r="AC324" s="69"/>
      <c r="AD324" s="113"/>
      <c r="AE324" s="69"/>
      <c r="AF324" s="69"/>
      <c r="AG324" s="69"/>
      <c r="AH324" s="113"/>
      <c r="AI324" s="69"/>
      <c r="AJ324" s="69"/>
      <c r="AK324" s="69"/>
      <c r="AL324" s="113"/>
      <c r="AM324" s="69"/>
      <c r="AN324" s="69"/>
      <c r="AO324" s="69"/>
      <c r="AP324" s="113" t="e">
        <f t="shared" ref="AP324:BU324" ca="1" si="860">IF(AP$4="A","",AO312+AP118+AP125+AP127+AP128+AP129+AP131+(AP364-AO364)+(AP377-AO377))</f>
        <v>#VALUE!</v>
      </c>
      <c r="AQ324" s="69" t="e">
        <f t="shared" ca="1" si="860"/>
        <v>#VALUE!</v>
      </c>
      <c r="AR324" s="69" t="e">
        <f t="shared" ca="1" si="860"/>
        <v>#VALUE!</v>
      </c>
      <c r="AS324" s="69" t="e">
        <f t="shared" ca="1" si="860"/>
        <v>#VALUE!</v>
      </c>
      <c r="AT324" s="113" t="e">
        <f t="shared" ca="1" si="860"/>
        <v>#VALUE!</v>
      </c>
      <c r="AU324" s="69" t="e">
        <f t="shared" ca="1" si="860"/>
        <v>#VALUE!</v>
      </c>
      <c r="AV324" s="69" t="e">
        <f t="shared" ca="1" si="860"/>
        <v>#VALUE!</v>
      </c>
      <c r="AW324" s="69" t="e">
        <f t="shared" ca="1" si="860"/>
        <v>#VALUE!</v>
      </c>
      <c r="AX324" s="113" t="e">
        <f t="shared" ca="1" si="860"/>
        <v>#VALUE!</v>
      </c>
      <c r="AY324" s="69" t="e">
        <f t="shared" ca="1" si="860"/>
        <v>#VALUE!</v>
      </c>
      <c r="AZ324" s="69" t="e">
        <f t="shared" ca="1" si="860"/>
        <v>#VALUE!</v>
      </c>
      <c r="BA324" s="69" t="e">
        <f t="shared" ca="1" si="860"/>
        <v>#VALUE!</v>
      </c>
      <c r="BB324" s="113" t="e">
        <f t="shared" ca="1" si="860"/>
        <v>#VALUE!</v>
      </c>
      <c r="BC324" s="69" t="e">
        <f t="shared" ca="1" si="860"/>
        <v>#VALUE!</v>
      </c>
      <c r="BD324" s="69" t="e">
        <f t="shared" ca="1" si="860"/>
        <v>#VALUE!</v>
      </c>
      <c r="BE324" s="69" t="e">
        <f t="shared" ca="1" si="860"/>
        <v>#VALUE!</v>
      </c>
      <c r="BF324" s="113" t="e">
        <f t="shared" ca="1" si="860"/>
        <v>#VALUE!</v>
      </c>
      <c r="BG324" s="69" t="e">
        <f t="shared" ca="1" si="860"/>
        <v>#VALUE!</v>
      </c>
      <c r="BH324" s="69" t="e">
        <f t="shared" ca="1" si="860"/>
        <v>#VALUE!</v>
      </c>
      <c r="BI324" s="69" t="e">
        <f t="shared" ca="1" si="860"/>
        <v>#VALUE!</v>
      </c>
      <c r="BJ324" s="113" t="e">
        <f t="shared" ca="1" si="860"/>
        <v>#VALUE!</v>
      </c>
      <c r="BK324" s="69" t="e">
        <f t="shared" ca="1" si="860"/>
        <v>#VALUE!</v>
      </c>
      <c r="BL324" s="69" t="e">
        <f t="shared" ca="1" si="860"/>
        <v>#VALUE!</v>
      </c>
      <c r="BM324" s="69" t="e">
        <f t="shared" ca="1" si="860"/>
        <v>#VALUE!</v>
      </c>
      <c r="BN324" s="113" t="e">
        <f t="shared" ca="1" si="860"/>
        <v>#VALUE!</v>
      </c>
      <c r="BO324" s="69" t="e">
        <f t="shared" ca="1" si="860"/>
        <v>#VALUE!</v>
      </c>
      <c r="BP324" s="69" t="e">
        <f t="shared" ca="1" si="860"/>
        <v>#VALUE!</v>
      </c>
      <c r="BQ324" s="69" t="e">
        <f t="shared" ca="1" si="860"/>
        <v>#VALUE!</v>
      </c>
      <c r="BR324" s="113" t="e">
        <f t="shared" ca="1" si="860"/>
        <v>#VALUE!</v>
      </c>
      <c r="BS324" s="69" t="e">
        <f t="shared" ca="1" si="860"/>
        <v>#VALUE!</v>
      </c>
      <c r="BT324" s="69" t="e">
        <f t="shared" ca="1" si="860"/>
        <v>#VALUE!</v>
      </c>
      <c r="BU324" s="69" t="e">
        <f t="shared" ca="1" si="860"/>
        <v>#VALUE!</v>
      </c>
      <c r="BV324" s="113" t="e">
        <f t="shared" ref="BV324:DA324" ca="1" si="861">IF(BV$4="A","",BU312+BV118+BV125+BV127+BV128+BV129+BV131+(BV364-BU364)+(BV377-BU377))</f>
        <v>#VALUE!</v>
      </c>
      <c r="BW324" s="69" t="e">
        <f t="shared" ca="1" si="861"/>
        <v>#VALUE!</v>
      </c>
      <c r="BX324" s="69" t="e">
        <f t="shared" ca="1" si="861"/>
        <v>#VALUE!</v>
      </c>
      <c r="BY324" s="69" t="e">
        <f t="shared" ca="1" si="861"/>
        <v>#VALUE!</v>
      </c>
      <c r="BZ324" s="113" t="e">
        <f t="shared" ca="1" si="861"/>
        <v>#VALUE!</v>
      </c>
      <c r="CA324" s="69" t="e">
        <f t="shared" ca="1" si="861"/>
        <v>#VALUE!</v>
      </c>
      <c r="CB324" s="69" t="e">
        <f t="shared" ca="1" si="861"/>
        <v>#VALUE!</v>
      </c>
      <c r="CC324" s="69" t="e">
        <f t="shared" ca="1" si="861"/>
        <v>#VALUE!</v>
      </c>
      <c r="CD324" s="113" t="e">
        <f t="shared" ca="1" si="861"/>
        <v>#VALUE!</v>
      </c>
      <c r="CE324" s="69" t="e">
        <f t="shared" ca="1" si="861"/>
        <v>#VALUE!</v>
      </c>
      <c r="CF324" s="69" t="e">
        <f t="shared" ca="1" si="861"/>
        <v>#VALUE!</v>
      </c>
      <c r="CG324" s="69" t="e">
        <f t="shared" ca="1" si="861"/>
        <v>#VALUE!</v>
      </c>
      <c r="CH324" s="113" t="str">
        <f t="shared" ca="1" si="861"/>
        <v/>
      </c>
      <c r="CI324" s="69" t="str">
        <f t="shared" ca="1" si="861"/>
        <v/>
      </c>
      <c r="CJ324" s="69" t="str">
        <f t="shared" ca="1" si="861"/>
        <v/>
      </c>
      <c r="CK324" s="69" t="str">
        <f t="shared" ca="1" si="861"/>
        <v/>
      </c>
      <c r="CL324" s="113" t="str">
        <f t="shared" ca="1" si="861"/>
        <v/>
      </c>
      <c r="CM324" s="69" t="str">
        <f t="shared" ca="1" si="861"/>
        <v/>
      </c>
      <c r="CN324" s="69" t="str">
        <f t="shared" ca="1" si="861"/>
        <v/>
      </c>
      <c r="CO324" s="69" t="str">
        <f t="shared" ca="1" si="861"/>
        <v/>
      </c>
      <c r="CP324" s="113" t="str">
        <f t="shared" ca="1" si="861"/>
        <v/>
      </c>
      <c r="CQ324" s="69" t="str">
        <f t="shared" ca="1" si="861"/>
        <v/>
      </c>
      <c r="CR324" s="69" t="str">
        <f t="shared" ca="1" si="861"/>
        <v/>
      </c>
      <c r="CS324" s="69" t="str">
        <f t="shared" ca="1" si="861"/>
        <v/>
      </c>
      <c r="CT324" s="113" t="str">
        <f t="shared" ca="1" si="861"/>
        <v/>
      </c>
      <c r="CU324" s="69" t="str">
        <f t="shared" ca="1" si="861"/>
        <v/>
      </c>
      <c r="CV324" s="69" t="str">
        <f t="shared" ca="1" si="861"/>
        <v/>
      </c>
      <c r="CW324" s="69" t="str">
        <f t="shared" ca="1" si="861"/>
        <v/>
      </c>
      <c r="CX324" s="113" t="str">
        <f t="shared" ca="1" si="861"/>
        <v/>
      </c>
      <c r="CY324" s="69" t="str">
        <f t="shared" ca="1" si="861"/>
        <v/>
      </c>
      <c r="CZ324" s="69" t="str">
        <f t="shared" ca="1" si="861"/>
        <v/>
      </c>
      <c r="DA324" s="69" t="str">
        <f t="shared" ca="1" si="861"/>
        <v/>
      </c>
      <c r="DB324" s="113" t="str">
        <f t="shared" ref="DB324:DI324" ca="1" si="862">IF(DB$4="A","",DA312+DB118+DB125+DB127+DB128+DB129+DB131+(DB364-DA364)+(DB377-DA377))</f>
        <v/>
      </c>
      <c r="DC324" s="69" t="str">
        <f t="shared" ca="1" si="862"/>
        <v/>
      </c>
      <c r="DD324" s="69" t="str">
        <f t="shared" ca="1" si="862"/>
        <v/>
      </c>
      <c r="DE324" s="69" t="str">
        <f t="shared" ca="1" si="862"/>
        <v/>
      </c>
      <c r="DF324" s="113" t="str">
        <f t="shared" ca="1" si="862"/>
        <v/>
      </c>
      <c r="DG324" s="69" t="str">
        <f t="shared" ca="1" si="862"/>
        <v/>
      </c>
      <c r="DH324" s="69" t="str">
        <f t="shared" ca="1" si="862"/>
        <v/>
      </c>
      <c r="DI324" s="114" t="str">
        <f t="shared" ca="1" si="862"/>
        <v/>
      </c>
      <c r="DK324" s="69">
        <f t="shared" ca="1" si="857"/>
        <v>0</v>
      </c>
      <c r="DL324" s="69" t="e">
        <f t="shared" ca="1" si="857"/>
        <v>#N/A</v>
      </c>
      <c r="DM324" s="69" t="e">
        <f t="shared" ca="1" si="857"/>
        <v>#VALUE!</v>
      </c>
      <c r="DN324" s="69" t="e">
        <f t="shared" ca="1" si="857"/>
        <v>#VALUE!</v>
      </c>
      <c r="DO324" s="69" t="e">
        <f t="shared" ca="1" si="857"/>
        <v>#VALUE!</v>
      </c>
      <c r="DP324" s="69" t="e">
        <f t="shared" ca="1" si="857"/>
        <v>#VALUE!</v>
      </c>
      <c r="DQ324" s="69" t="e">
        <f t="shared" ca="1" si="857"/>
        <v>#VALUE!</v>
      </c>
      <c r="DR324" s="69" t="e">
        <f t="shared" ca="1" si="857"/>
        <v>#VALUE!</v>
      </c>
      <c r="DS324" s="69" t="e">
        <f t="shared" ca="1" si="857"/>
        <v>#VALUE!</v>
      </c>
      <c r="DT324" s="69" t="e">
        <f t="shared" ca="1" si="857"/>
        <v>#VALUE!</v>
      </c>
      <c r="DU324" s="69" t="e">
        <f t="shared" ca="1" si="858"/>
        <v>#VALUE!</v>
      </c>
      <c r="DV324" s="69" t="e">
        <f t="shared" ca="1" si="858"/>
        <v>#VALUE!</v>
      </c>
      <c r="DW324" s="69" t="e">
        <f t="shared" ca="1" si="858"/>
        <v>#VALUE!</v>
      </c>
      <c r="DX324" s="69" t="e">
        <f t="shared" ca="1" si="858"/>
        <v>#VALUE!</v>
      </c>
      <c r="DY324" s="69" t="e">
        <f t="shared" ca="1" si="858"/>
        <v>#VALUE!</v>
      </c>
      <c r="DZ324" s="69" t="e">
        <f t="shared" ca="1" si="858"/>
        <v>#VALUE!</v>
      </c>
      <c r="EA324" s="69" t="e">
        <f t="shared" ca="1" si="858"/>
        <v>#VALUE!</v>
      </c>
      <c r="EB324" s="69" t="e">
        <f t="shared" ca="1" si="858"/>
        <v>#VALUE!</v>
      </c>
      <c r="EC324" s="69" t="e">
        <f t="shared" ca="1" si="858"/>
        <v>#VALUE!</v>
      </c>
      <c r="ED324" s="69" t="e">
        <f t="shared" ca="1" si="858"/>
        <v>#VALUE!</v>
      </c>
      <c r="EE324" s="69" t="e">
        <f t="shared" ca="1" si="859"/>
        <v>#VALUE!</v>
      </c>
      <c r="EF324" s="69" t="e">
        <f t="shared" ca="1" si="859"/>
        <v>#VALUE!</v>
      </c>
      <c r="EG324" s="69" t="e">
        <f t="shared" ca="1" si="859"/>
        <v>#VALUE!</v>
      </c>
      <c r="EH324" s="69" t="e">
        <f t="shared" ca="1" si="859"/>
        <v>#VALUE!</v>
      </c>
      <c r="EI324" s="69" t="e">
        <f t="shared" ca="1" si="859"/>
        <v>#VALUE!</v>
      </c>
      <c r="EJ324" s="69" t="e">
        <f t="shared" ca="1" si="859"/>
        <v>#VALUE!</v>
      </c>
      <c r="EK324" s="69" t="e">
        <f t="shared" ca="1" si="859"/>
        <v>#VALUE!</v>
      </c>
    </row>
    <row r="325" spans="1:141" outlineLevel="1" x14ac:dyDescent="0.25">
      <c r="A325" s="90"/>
      <c r="B325" s="90"/>
      <c r="C325" s="111"/>
      <c r="D325" s="90"/>
      <c r="F325" s="113"/>
      <c r="G325" s="69"/>
      <c r="H325" s="69"/>
      <c r="I325" s="69"/>
      <c r="J325" s="113"/>
      <c r="K325" s="69"/>
      <c r="L325" s="69"/>
      <c r="M325" s="69"/>
      <c r="N325" s="113"/>
      <c r="O325" s="69"/>
      <c r="P325" s="69"/>
      <c r="Q325" s="69"/>
      <c r="R325" s="113"/>
      <c r="S325" s="69"/>
      <c r="T325" s="69"/>
      <c r="U325" s="69"/>
      <c r="V325" s="113"/>
      <c r="W325" s="69"/>
      <c r="X325" s="69"/>
      <c r="Y325" s="69"/>
      <c r="Z325" s="113"/>
      <c r="AA325" s="69"/>
      <c r="AB325" s="69"/>
      <c r="AC325" s="69"/>
      <c r="AD325" s="113"/>
      <c r="AE325" s="69"/>
      <c r="AF325" s="69"/>
      <c r="AG325" s="69"/>
      <c r="AH325" s="113"/>
      <c r="AI325" s="69"/>
      <c r="AJ325" s="69"/>
      <c r="AK325" s="69"/>
      <c r="AL325" s="113"/>
      <c r="AM325" s="69"/>
      <c r="AN325" s="69"/>
      <c r="AO325" s="69"/>
      <c r="AP325" s="113"/>
      <c r="AQ325" s="69"/>
      <c r="AR325" s="69"/>
      <c r="AS325" s="69"/>
      <c r="AT325" s="113"/>
      <c r="AU325" s="69"/>
      <c r="AV325" s="69"/>
      <c r="AW325" s="69"/>
      <c r="AX325" s="113"/>
      <c r="AY325" s="69"/>
      <c r="AZ325" s="69"/>
      <c r="BA325" s="69"/>
      <c r="BB325" s="113"/>
      <c r="BC325" s="69"/>
      <c r="BD325" s="69"/>
      <c r="BE325" s="69"/>
      <c r="BF325" s="113"/>
      <c r="BG325" s="69"/>
      <c r="BH325" s="69"/>
      <c r="BI325" s="69"/>
      <c r="BJ325" s="113"/>
      <c r="BK325" s="69"/>
      <c r="BL325" s="69"/>
      <c r="BM325" s="69"/>
      <c r="BN325" s="113"/>
      <c r="BO325" s="69"/>
      <c r="BP325" s="69"/>
      <c r="BQ325" s="69"/>
      <c r="BR325" s="113"/>
      <c r="BS325" s="69"/>
      <c r="BT325" s="69"/>
      <c r="BU325" s="69"/>
      <c r="BV325" s="113"/>
      <c r="BW325" s="69"/>
      <c r="BX325" s="69"/>
      <c r="BY325" s="69"/>
      <c r="BZ325" s="113"/>
      <c r="CA325" s="69"/>
      <c r="CB325" s="69"/>
      <c r="CC325" s="69"/>
      <c r="CD325" s="113"/>
      <c r="CE325" s="69"/>
      <c r="CF325" s="69"/>
      <c r="CG325" s="69"/>
      <c r="CH325" s="113"/>
      <c r="CI325" s="69"/>
      <c r="CJ325" s="69"/>
      <c r="CK325" s="69"/>
      <c r="CL325" s="113"/>
      <c r="CM325" s="69"/>
      <c r="CN325" s="69"/>
      <c r="CO325" s="69"/>
      <c r="CP325" s="113"/>
      <c r="CQ325" s="69"/>
      <c r="CR325" s="69"/>
      <c r="CS325" s="69"/>
      <c r="CT325" s="113"/>
      <c r="CU325" s="69"/>
      <c r="CV325" s="69"/>
      <c r="CW325" s="69"/>
      <c r="CX325" s="113"/>
      <c r="CY325" s="69"/>
      <c r="CZ325" s="69"/>
      <c r="DA325" s="69"/>
      <c r="DB325" s="113"/>
      <c r="DC325" s="69"/>
      <c r="DD325" s="69"/>
      <c r="DE325" s="69"/>
      <c r="DF325" s="113"/>
      <c r="DG325" s="69"/>
      <c r="DH325" s="69"/>
      <c r="DI325" s="114"/>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69"/>
      <c r="EI325" s="69"/>
      <c r="EJ325" s="69"/>
      <c r="EK325" s="69"/>
    </row>
    <row r="326" spans="1:141" outlineLevel="1" x14ac:dyDescent="0.25">
      <c r="A326" s="90"/>
      <c r="B326" s="90"/>
      <c r="C326" s="111"/>
      <c r="D326" s="90"/>
      <c r="E326" t="s">
        <v>338</v>
      </c>
      <c r="F326" s="113"/>
      <c r="G326" s="69"/>
      <c r="H326" s="69"/>
      <c r="I326" s="69"/>
      <c r="J326" s="113"/>
      <c r="K326" s="69"/>
      <c r="L326" s="69"/>
      <c r="M326" s="69"/>
      <c r="N326" s="113"/>
      <c r="O326" s="69"/>
      <c r="P326" s="69"/>
      <c r="Q326" s="69"/>
      <c r="R326" s="113"/>
      <c r="S326" s="69"/>
      <c r="T326" s="69"/>
      <c r="U326" s="69"/>
      <c r="V326" s="113"/>
      <c r="W326" s="69"/>
      <c r="X326" s="69"/>
      <c r="Y326" s="69"/>
      <c r="Z326" s="113"/>
      <c r="AA326" s="69"/>
      <c r="AB326" s="69"/>
      <c r="AC326" s="69"/>
      <c r="AD326" s="113"/>
      <c r="AE326" s="69"/>
      <c r="AF326" s="69"/>
      <c r="AG326" s="69"/>
      <c r="AH326" s="113"/>
      <c r="AI326" s="69"/>
      <c r="AJ326" s="69"/>
      <c r="AK326" s="69"/>
      <c r="AL326" s="113"/>
      <c r="AM326" s="69"/>
      <c r="AN326" s="69"/>
      <c r="AO326" s="69"/>
      <c r="AP326" s="113"/>
      <c r="AQ326" s="69"/>
      <c r="AR326" s="69"/>
      <c r="AS326" s="69"/>
      <c r="AT326" s="113"/>
      <c r="AU326" s="69"/>
      <c r="AV326" s="69"/>
      <c r="AW326" s="69"/>
      <c r="AX326" s="113"/>
      <c r="AY326" s="69"/>
      <c r="AZ326" s="69"/>
      <c r="BA326" s="69"/>
      <c r="BB326" s="113"/>
      <c r="BC326" s="69"/>
      <c r="BD326" s="69"/>
      <c r="BE326" s="69"/>
      <c r="BF326" s="113"/>
      <c r="BG326" s="69"/>
      <c r="BH326" s="69"/>
      <c r="BI326" s="69"/>
      <c r="BJ326" s="113"/>
      <c r="BK326" s="69"/>
      <c r="BL326" s="69"/>
      <c r="BM326" s="69"/>
      <c r="BN326" s="113"/>
      <c r="BO326" s="69"/>
      <c r="BP326" s="69"/>
      <c r="BQ326" s="69"/>
      <c r="BR326" s="113"/>
      <c r="BS326" s="69"/>
      <c r="BT326" s="69"/>
      <c r="BU326" s="69"/>
      <c r="BV326" s="113"/>
      <c r="BW326" s="69"/>
      <c r="BX326" s="69"/>
      <c r="BY326" s="69"/>
      <c r="BZ326" s="113"/>
      <c r="CA326" s="69"/>
      <c r="CB326" s="69"/>
      <c r="CC326" s="69"/>
      <c r="CD326" s="113"/>
      <c r="CE326" s="69"/>
      <c r="CF326" s="69"/>
      <c r="CG326" s="69"/>
      <c r="CH326" s="113"/>
      <c r="CI326" s="69"/>
      <c r="CJ326" s="69"/>
      <c r="CK326" s="69"/>
      <c r="CL326" s="113"/>
      <c r="CM326" s="69"/>
      <c r="CN326" s="69"/>
      <c r="CO326" s="69"/>
      <c r="CP326" s="113"/>
      <c r="CQ326" s="69"/>
      <c r="CR326" s="69"/>
      <c r="CS326" s="69"/>
      <c r="CT326" s="113"/>
      <c r="CU326" s="69"/>
      <c r="CV326" s="69"/>
      <c r="CW326" s="69"/>
      <c r="CX326" s="113"/>
      <c r="CY326" s="69"/>
      <c r="CZ326" s="69"/>
      <c r="DA326" s="69"/>
      <c r="DB326" s="113"/>
      <c r="DC326" s="69"/>
      <c r="DD326" s="69"/>
      <c r="DE326" s="69"/>
      <c r="DF326" s="113"/>
      <c r="DG326" s="69"/>
      <c r="DH326" s="69"/>
      <c r="DI326" s="114"/>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69"/>
      <c r="EI326" s="69"/>
      <c r="EJ326" s="69"/>
      <c r="EK326" s="69"/>
    </row>
    <row r="327" spans="1:141" outlineLevel="1" x14ac:dyDescent="0.25">
      <c r="A327" s="90"/>
      <c r="B327" s="90"/>
      <c r="C327" s="111"/>
      <c r="D327" s="90"/>
      <c r="E327" s="168">
        <v>0.02</v>
      </c>
      <c r="F327" s="113"/>
      <c r="G327" s="69"/>
      <c r="H327" s="69"/>
      <c r="I327" s="69"/>
      <c r="J327" s="113"/>
      <c r="K327" s="69"/>
      <c r="L327" s="69"/>
      <c r="M327" s="69"/>
      <c r="N327" s="113"/>
      <c r="O327" s="69"/>
      <c r="P327" s="69"/>
      <c r="Q327" s="69"/>
      <c r="R327" s="113"/>
      <c r="S327" s="69"/>
      <c r="T327" s="69"/>
      <c r="U327" s="69"/>
      <c r="V327" s="113"/>
      <c r="W327" s="69"/>
      <c r="X327" s="69"/>
      <c r="Y327" s="69"/>
      <c r="Z327" s="113"/>
      <c r="AA327" s="69"/>
      <c r="AB327" s="69"/>
      <c r="AC327" s="69"/>
      <c r="AD327" s="113"/>
      <c r="AE327" s="69"/>
      <c r="AF327" s="69"/>
      <c r="AG327" s="69"/>
      <c r="AH327" s="113"/>
      <c r="AI327" s="69"/>
      <c r="AJ327" s="69"/>
      <c r="AK327" s="69"/>
      <c r="AL327" s="113"/>
      <c r="AM327" s="69"/>
      <c r="AN327" s="69"/>
      <c r="AO327" s="69"/>
      <c r="AP327" s="113"/>
      <c r="AQ327" s="69"/>
      <c r="AR327" s="69"/>
      <c r="AS327" s="69"/>
      <c r="AT327" s="113"/>
      <c r="AU327" s="69"/>
      <c r="AV327" s="69"/>
      <c r="AW327" s="69"/>
      <c r="AX327" s="113"/>
      <c r="AY327" s="69"/>
      <c r="AZ327" s="69"/>
      <c r="BA327" s="69"/>
      <c r="BB327" s="113"/>
      <c r="BC327" s="69"/>
      <c r="BD327" s="69"/>
      <c r="BE327" s="69"/>
      <c r="BF327" s="113"/>
      <c r="BG327" s="69"/>
      <c r="BH327" s="69"/>
      <c r="BI327" s="69"/>
      <c r="BJ327" s="113"/>
      <c r="BK327" s="69"/>
      <c r="BL327" s="69"/>
      <c r="BM327" s="69"/>
      <c r="BN327" s="113"/>
      <c r="BO327" s="69"/>
      <c r="BP327" s="69"/>
      <c r="BQ327" s="69"/>
      <c r="BR327" s="113"/>
      <c r="BS327" s="69"/>
      <c r="BT327" s="69"/>
      <c r="BU327" s="69"/>
      <c r="BV327" s="113"/>
      <c r="BW327" s="69"/>
      <c r="BX327" s="69"/>
      <c r="BY327" s="69"/>
      <c r="BZ327" s="113"/>
      <c r="CA327" s="69"/>
      <c r="CB327" s="69"/>
      <c r="CC327" s="69"/>
      <c r="CD327" s="113"/>
      <c r="CE327" s="69"/>
      <c r="CF327" s="69"/>
      <c r="CG327" s="69"/>
      <c r="CH327" s="113"/>
      <c r="CI327" s="69"/>
      <c r="CJ327" s="69"/>
      <c r="CK327" s="69"/>
      <c r="CL327" s="113"/>
      <c r="CM327" s="69"/>
      <c r="CN327" s="69"/>
      <c r="CO327" s="69"/>
      <c r="CP327" s="113"/>
      <c r="CQ327" s="69"/>
      <c r="CR327" s="69"/>
      <c r="CS327" s="69"/>
      <c r="CT327" s="113"/>
      <c r="CU327" s="69"/>
      <c r="CV327" s="69"/>
      <c r="CW327" s="69"/>
      <c r="CX327" s="113"/>
      <c r="CY327" s="69"/>
      <c r="CZ327" s="69"/>
      <c r="DA327" s="69"/>
      <c r="DB327" s="113"/>
      <c r="DC327" s="69"/>
      <c r="DD327" s="69"/>
      <c r="DE327" s="69"/>
      <c r="DF327" s="113"/>
      <c r="DG327" s="69"/>
      <c r="DH327" s="69"/>
      <c r="DI327" s="114"/>
      <c r="DK327" s="69"/>
      <c r="DL327" s="69"/>
      <c r="DM327" s="69"/>
      <c r="DN327" s="69"/>
      <c r="DO327" s="69"/>
      <c r="DP327" s="69"/>
      <c r="DQ327" s="69"/>
      <c r="DR327" s="69"/>
      <c r="DS327" s="69"/>
      <c r="DT327" s="69"/>
      <c r="DU327" s="69"/>
      <c r="DV327" s="69"/>
      <c r="DW327" s="69"/>
      <c r="DX327" s="69"/>
      <c r="DY327" s="69"/>
      <c r="DZ327" s="69"/>
      <c r="EA327" s="69"/>
      <c r="EB327" s="69"/>
      <c r="EC327" s="69"/>
      <c r="ED327" s="69"/>
      <c r="EE327" s="69"/>
      <c r="EF327" s="69"/>
      <c r="EG327" s="69"/>
      <c r="EH327" s="69"/>
      <c r="EI327" s="69"/>
      <c r="EJ327" s="69"/>
      <c r="EK327" s="69"/>
    </row>
    <row r="328" spans="1:141" outlineLevel="1" x14ac:dyDescent="0.25">
      <c r="A328" s="129"/>
      <c r="B328" s="129"/>
      <c r="C328" s="129"/>
      <c r="D328" s="129"/>
      <c r="E328" s="122"/>
      <c r="F328" s="130"/>
      <c r="G328" s="122"/>
      <c r="H328" s="122"/>
      <c r="I328" s="122"/>
      <c r="J328" s="130"/>
      <c r="K328" s="122"/>
      <c r="L328" s="122"/>
      <c r="M328" s="122"/>
      <c r="N328" s="130"/>
      <c r="O328" s="122"/>
      <c r="P328" s="122"/>
      <c r="Q328" s="122"/>
      <c r="R328" s="130"/>
      <c r="S328" s="122"/>
      <c r="T328" s="122"/>
      <c r="U328" s="122"/>
      <c r="V328" s="130"/>
      <c r="W328" s="122"/>
      <c r="X328" s="122"/>
      <c r="Y328" s="122"/>
      <c r="Z328" s="130"/>
      <c r="AA328" s="122"/>
      <c r="AB328" s="122"/>
      <c r="AC328" s="122"/>
      <c r="AD328" s="130"/>
      <c r="AE328" s="122"/>
      <c r="AF328" s="122"/>
      <c r="AG328" s="122"/>
      <c r="AH328" s="130"/>
      <c r="AI328" s="122"/>
      <c r="AJ328" s="122"/>
      <c r="AK328" s="122"/>
      <c r="AL328" s="130"/>
      <c r="AM328" s="122"/>
      <c r="AN328" s="122"/>
      <c r="AO328" s="122"/>
      <c r="AP328" s="130"/>
      <c r="AQ328" s="122"/>
      <c r="AR328" s="122"/>
      <c r="AS328" s="122"/>
      <c r="AT328" s="130"/>
      <c r="AU328" s="122"/>
      <c r="AV328" s="122"/>
      <c r="AW328" s="122"/>
      <c r="AX328" s="130"/>
      <c r="AY328" s="122"/>
      <c r="AZ328" s="122"/>
      <c r="BA328" s="122"/>
      <c r="BB328" s="130"/>
      <c r="BC328" s="122"/>
      <c r="BD328" s="122"/>
      <c r="BE328" s="122"/>
      <c r="BF328" s="130"/>
      <c r="BG328" s="122"/>
      <c r="BH328" s="122"/>
      <c r="BI328" s="122"/>
      <c r="BJ328" s="130"/>
      <c r="BK328" s="122"/>
      <c r="BL328" s="122"/>
      <c r="BM328" s="122"/>
      <c r="BN328" s="130"/>
      <c r="BO328" s="122"/>
      <c r="BP328" s="122"/>
      <c r="BQ328" s="122"/>
      <c r="BR328" s="130"/>
      <c r="BS328" s="122"/>
      <c r="BT328" s="122"/>
      <c r="BU328" s="122"/>
      <c r="BV328" s="130"/>
      <c r="BW328" s="122"/>
      <c r="BX328" s="122"/>
      <c r="BY328" s="122"/>
      <c r="BZ328" s="130"/>
      <c r="CA328" s="122"/>
      <c r="CB328" s="122"/>
      <c r="CC328" s="122"/>
      <c r="CD328" s="130"/>
      <c r="CE328" s="122"/>
      <c r="CF328" s="122"/>
      <c r="CG328" s="122"/>
      <c r="CH328" s="130"/>
      <c r="CI328" s="122"/>
      <c r="CJ328" s="122"/>
      <c r="CK328" s="122"/>
      <c r="CL328" s="130"/>
      <c r="CM328" s="122"/>
      <c r="CN328" s="122"/>
      <c r="CO328" s="122"/>
      <c r="CP328" s="130"/>
      <c r="CQ328" s="122"/>
      <c r="CR328" s="122"/>
      <c r="CS328" s="122"/>
      <c r="CT328" s="130"/>
      <c r="CU328" s="122"/>
      <c r="CV328" s="122"/>
      <c r="CW328" s="122"/>
      <c r="CX328" s="130"/>
      <c r="CY328" s="122"/>
      <c r="CZ328" s="122"/>
      <c r="DA328" s="122"/>
      <c r="DB328" s="130"/>
      <c r="DC328" s="122"/>
      <c r="DD328" s="122"/>
      <c r="DE328" s="122"/>
      <c r="DF328" s="130"/>
      <c r="DG328" s="122"/>
      <c r="DH328" s="122"/>
      <c r="DI328" s="131"/>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2"/>
      <c r="EI328" s="122"/>
      <c r="EJ328" s="122"/>
      <c r="EK328" s="122"/>
    </row>
    <row r="329" spans="1:141" outlineLevel="1" x14ac:dyDescent="0.25">
      <c r="A329" s="90"/>
      <c r="B329" s="90"/>
      <c r="C329" s="90"/>
      <c r="D329" s="90"/>
      <c r="F329" s="100"/>
      <c r="I329" s="101"/>
      <c r="J329" s="100"/>
      <c r="M329" s="101"/>
      <c r="N329" s="100"/>
      <c r="Q329" s="101"/>
      <c r="R329" s="100"/>
      <c r="U329" s="101"/>
      <c r="V329" s="100"/>
      <c r="Y329" s="101"/>
      <c r="Z329" s="100"/>
      <c r="AC329" s="101"/>
      <c r="AD329" s="100"/>
      <c r="AG329" s="101"/>
      <c r="AH329" s="100"/>
      <c r="AK329" s="101"/>
      <c r="AL329" s="100"/>
      <c r="AO329" s="101"/>
      <c r="AP329" s="100"/>
      <c r="AS329" s="101"/>
      <c r="AT329" s="100"/>
      <c r="AW329" s="101"/>
      <c r="AX329" s="100"/>
      <c r="BA329" s="101"/>
      <c r="BB329" s="100"/>
      <c r="BE329" s="101"/>
      <c r="BF329" s="100"/>
      <c r="BI329" s="101"/>
      <c r="BJ329" s="100"/>
      <c r="BM329" s="101"/>
      <c r="BN329" s="100"/>
      <c r="BQ329" s="101"/>
      <c r="BR329" s="100"/>
      <c r="BU329" s="101"/>
      <c r="BV329" s="100"/>
      <c r="BY329" s="101"/>
      <c r="BZ329" s="100"/>
      <c r="CC329" s="101"/>
      <c r="CD329" s="100"/>
      <c r="CG329" s="101"/>
      <c r="CH329" s="100"/>
      <c r="CK329" s="101"/>
      <c r="CL329" s="100"/>
      <c r="CO329" s="101"/>
      <c r="CP329" s="100"/>
      <c r="CS329" s="101"/>
      <c r="CT329" s="100"/>
      <c r="CW329" s="101"/>
      <c r="CX329" s="100"/>
      <c r="DA329" s="101"/>
      <c r="DB329" s="100"/>
      <c r="DE329" s="101"/>
      <c r="DF329" s="100"/>
      <c r="DI329" s="101"/>
    </row>
    <row r="330" spans="1:141" outlineLevel="1" x14ac:dyDescent="0.25">
      <c r="A330" s="90"/>
      <c r="B330" s="90"/>
      <c r="C330" s="111"/>
      <c r="D330" s="90"/>
      <c r="E330" s="132" t="s">
        <v>339</v>
      </c>
      <c r="F330" s="105" t="str">
        <f t="shared" ref="F330:BQ330" ca="1" si="863">IF(ISNUMBER(F335),F335+IF($I$7=1,F333,0),IF(ISNUMBER(F337),F337+IF($I$7=1,F333,0),""))</f>
        <v/>
      </c>
      <c r="G330" s="106" t="str">
        <f t="shared" ca="1" si="863"/>
        <v/>
      </c>
      <c r="H330" s="106" t="str">
        <f t="shared" ca="1" si="863"/>
        <v/>
      </c>
      <c r="I330" s="107" t="str">
        <f t="shared" ca="1" si="863"/>
        <v/>
      </c>
      <c r="J330" s="105" t="str">
        <f t="shared" ca="1" si="863"/>
        <v/>
      </c>
      <c r="K330" s="106" t="str">
        <f t="shared" ca="1" si="863"/>
        <v/>
      </c>
      <c r="L330" s="106" t="str">
        <f t="shared" ca="1" si="863"/>
        <v/>
      </c>
      <c r="M330" s="107" t="str">
        <f t="shared" ca="1" si="863"/>
        <v/>
      </c>
      <c r="N330" s="105" t="str">
        <f t="shared" ca="1" si="863"/>
        <v/>
      </c>
      <c r="O330" s="106" t="str">
        <f t="shared" ca="1" si="863"/>
        <v/>
      </c>
      <c r="P330" s="106" t="str">
        <f t="shared" ca="1" si="863"/>
        <v/>
      </c>
      <c r="Q330" s="107" t="str">
        <f t="shared" ca="1" si="863"/>
        <v/>
      </c>
      <c r="R330" s="105" t="str">
        <f t="shared" ca="1" si="863"/>
        <v/>
      </c>
      <c r="S330" s="106" t="str">
        <f t="shared" ca="1" si="863"/>
        <v/>
      </c>
      <c r="T330" s="106" t="str">
        <f t="shared" ca="1" si="863"/>
        <v/>
      </c>
      <c r="U330" s="107" t="str">
        <f t="shared" ca="1" si="863"/>
        <v/>
      </c>
      <c r="V330" s="105" t="str">
        <f t="shared" ca="1" si="863"/>
        <v/>
      </c>
      <c r="W330" s="106" t="str">
        <f t="shared" ca="1" si="863"/>
        <v/>
      </c>
      <c r="X330" s="106" t="str">
        <f t="shared" ca="1" si="863"/>
        <v/>
      </c>
      <c r="Y330" s="107" t="str">
        <f t="shared" ca="1" si="863"/>
        <v/>
      </c>
      <c r="Z330" s="105" t="str">
        <f t="shared" ca="1" si="863"/>
        <v/>
      </c>
      <c r="AA330" s="106" t="str">
        <f t="shared" ca="1" si="863"/>
        <v/>
      </c>
      <c r="AB330" s="106" t="str">
        <f t="shared" ca="1" si="863"/>
        <v/>
      </c>
      <c r="AC330" s="107" t="str">
        <f t="shared" ca="1" si="863"/>
        <v/>
      </c>
      <c r="AD330" s="105" t="str">
        <f t="shared" ca="1" si="863"/>
        <v/>
      </c>
      <c r="AE330" s="106" t="str">
        <f t="shared" ca="1" si="863"/>
        <v/>
      </c>
      <c r="AF330" s="106" t="str">
        <f t="shared" ca="1" si="863"/>
        <v/>
      </c>
      <c r="AG330" s="107" t="str">
        <f t="shared" ca="1" si="863"/>
        <v/>
      </c>
      <c r="AH330" s="105" t="str">
        <f t="shared" ca="1" si="863"/>
        <v/>
      </c>
      <c r="AI330" s="106" t="str">
        <f t="shared" ca="1" si="863"/>
        <v/>
      </c>
      <c r="AJ330" s="106" t="str">
        <f t="shared" ca="1" si="863"/>
        <v/>
      </c>
      <c r="AK330" s="107" t="str">
        <f t="shared" ca="1" si="863"/>
        <v/>
      </c>
      <c r="AL330" s="105" t="str">
        <f t="shared" ca="1" si="863"/>
        <v/>
      </c>
      <c r="AM330" s="106" t="str">
        <f t="shared" ca="1" si="863"/>
        <v/>
      </c>
      <c r="AN330" s="106" t="str">
        <f t="shared" ca="1" si="863"/>
        <v/>
      </c>
      <c r="AO330" s="107" t="str">
        <f t="shared" ca="1" si="863"/>
        <v/>
      </c>
      <c r="AP330" s="105" t="str">
        <f t="shared" ca="1" si="863"/>
        <v/>
      </c>
      <c r="AQ330" s="106" t="str">
        <f t="shared" ca="1" si="863"/>
        <v/>
      </c>
      <c r="AR330" s="106" t="str">
        <f t="shared" ca="1" si="863"/>
        <v/>
      </c>
      <c r="AS330" s="107" t="str">
        <f t="shared" ca="1" si="863"/>
        <v/>
      </c>
      <c r="AT330" s="105" t="str">
        <f t="shared" ca="1" si="863"/>
        <v/>
      </c>
      <c r="AU330" s="106" t="str">
        <f t="shared" ca="1" si="863"/>
        <v/>
      </c>
      <c r="AV330" s="106" t="str">
        <f t="shared" ca="1" si="863"/>
        <v/>
      </c>
      <c r="AW330" s="107" t="str">
        <f t="shared" ca="1" si="863"/>
        <v/>
      </c>
      <c r="AX330" s="105" t="str">
        <f t="shared" ca="1" si="863"/>
        <v/>
      </c>
      <c r="AY330" s="106" t="str">
        <f t="shared" ca="1" si="863"/>
        <v/>
      </c>
      <c r="AZ330" s="106" t="str">
        <f t="shared" ca="1" si="863"/>
        <v/>
      </c>
      <c r="BA330" s="107" t="str">
        <f t="shared" ca="1" si="863"/>
        <v/>
      </c>
      <c r="BB330" s="105" t="str">
        <f t="shared" ca="1" si="863"/>
        <v/>
      </c>
      <c r="BC330" s="106" t="str">
        <f t="shared" ca="1" si="863"/>
        <v/>
      </c>
      <c r="BD330" s="106" t="str">
        <f t="shared" ca="1" si="863"/>
        <v/>
      </c>
      <c r="BE330" s="107" t="str">
        <f t="shared" ca="1" si="863"/>
        <v/>
      </c>
      <c r="BF330" s="105" t="str">
        <f t="shared" ca="1" si="863"/>
        <v/>
      </c>
      <c r="BG330" s="106" t="str">
        <f t="shared" ca="1" si="863"/>
        <v/>
      </c>
      <c r="BH330" s="106" t="str">
        <f t="shared" ca="1" si="863"/>
        <v/>
      </c>
      <c r="BI330" s="107" t="str">
        <f t="shared" ca="1" si="863"/>
        <v/>
      </c>
      <c r="BJ330" s="105" t="str">
        <f t="shared" ca="1" si="863"/>
        <v/>
      </c>
      <c r="BK330" s="106" t="str">
        <f t="shared" ca="1" si="863"/>
        <v/>
      </c>
      <c r="BL330" s="106" t="str">
        <f t="shared" ca="1" si="863"/>
        <v/>
      </c>
      <c r="BM330" s="107" t="str">
        <f t="shared" ca="1" si="863"/>
        <v/>
      </c>
      <c r="BN330" s="105" t="str">
        <f t="shared" ca="1" si="863"/>
        <v/>
      </c>
      <c r="BO330" s="106" t="str">
        <f t="shared" ca="1" si="863"/>
        <v/>
      </c>
      <c r="BP330" s="106" t="str">
        <f t="shared" ca="1" si="863"/>
        <v/>
      </c>
      <c r="BQ330" s="107" t="str">
        <f t="shared" ca="1" si="863"/>
        <v/>
      </c>
      <c r="BR330" s="105" t="str">
        <f t="shared" ref="BR330:DI330" ca="1" si="864">IF(ISNUMBER(BR335),BR335+IF($I$7=1,BR333,0),IF(ISNUMBER(BR337),BR337+IF($I$7=1,BR333,0),""))</f>
        <v/>
      </c>
      <c r="BS330" s="106" t="str">
        <f t="shared" ca="1" si="864"/>
        <v/>
      </c>
      <c r="BT330" s="106" t="str">
        <f t="shared" ca="1" si="864"/>
        <v/>
      </c>
      <c r="BU330" s="107" t="str">
        <f t="shared" ca="1" si="864"/>
        <v/>
      </c>
      <c r="BV330" s="105" t="str">
        <f t="shared" ca="1" si="864"/>
        <v/>
      </c>
      <c r="BW330" s="106" t="str">
        <f t="shared" ca="1" si="864"/>
        <v/>
      </c>
      <c r="BX330" s="106" t="str">
        <f t="shared" ca="1" si="864"/>
        <v/>
      </c>
      <c r="BY330" s="107" t="str">
        <f t="shared" ca="1" si="864"/>
        <v/>
      </c>
      <c r="BZ330" s="105" t="str">
        <f t="shared" ca="1" si="864"/>
        <v/>
      </c>
      <c r="CA330" s="106" t="str">
        <f t="shared" ca="1" si="864"/>
        <v/>
      </c>
      <c r="CB330" s="106" t="str">
        <f t="shared" ca="1" si="864"/>
        <v/>
      </c>
      <c r="CC330" s="107" t="str">
        <f t="shared" ca="1" si="864"/>
        <v/>
      </c>
      <c r="CD330" s="105" t="str">
        <f t="shared" ca="1" si="864"/>
        <v/>
      </c>
      <c r="CE330" s="106" t="str">
        <f t="shared" ca="1" si="864"/>
        <v/>
      </c>
      <c r="CF330" s="106" t="str">
        <f t="shared" ca="1" si="864"/>
        <v/>
      </c>
      <c r="CG330" s="107" t="str">
        <f t="shared" ca="1" si="864"/>
        <v/>
      </c>
      <c r="CH330" s="105" t="str">
        <f t="shared" ca="1" si="864"/>
        <v/>
      </c>
      <c r="CI330" s="106" t="str">
        <f t="shared" ca="1" si="864"/>
        <v/>
      </c>
      <c r="CJ330" s="106" t="str">
        <f t="shared" ca="1" si="864"/>
        <v/>
      </c>
      <c r="CK330" s="107" t="str">
        <f t="shared" ca="1" si="864"/>
        <v/>
      </c>
      <c r="CL330" s="105" t="str">
        <f t="shared" ca="1" si="864"/>
        <v/>
      </c>
      <c r="CM330" s="106" t="str">
        <f t="shared" ca="1" si="864"/>
        <v/>
      </c>
      <c r="CN330" s="106" t="str">
        <f t="shared" ca="1" si="864"/>
        <v/>
      </c>
      <c r="CO330" s="107" t="str">
        <f t="shared" ca="1" si="864"/>
        <v/>
      </c>
      <c r="CP330" s="105" t="str">
        <f t="shared" ca="1" si="864"/>
        <v/>
      </c>
      <c r="CQ330" s="106" t="str">
        <f t="shared" ca="1" si="864"/>
        <v/>
      </c>
      <c r="CR330" s="106" t="str">
        <f t="shared" ca="1" si="864"/>
        <v/>
      </c>
      <c r="CS330" s="107" t="str">
        <f t="shared" ca="1" si="864"/>
        <v/>
      </c>
      <c r="CT330" s="105" t="str">
        <f t="shared" ca="1" si="864"/>
        <v/>
      </c>
      <c r="CU330" s="106" t="str">
        <f t="shared" ca="1" si="864"/>
        <v/>
      </c>
      <c r="CV330" s="106" t="str">
        <f t="shared" ca="1" si="864"/>
        <v/>
      </c>
      <c r="CW330" s="107" t="str">
        <f t="shared" ca="1" si="864"/>
        <v/>
      </c>
      <c r="CX330" s="105" t="str">
        <f t="shared" ca="1" si="864"/>
        <v/>
      </c>
      <c r="CY330" s="106" t="str">
        <f t="shared" ca="1" si="864"/>
        <v/>
      </c>
      <c r="CZ330" s="106" t="str">
        <f t="shared" ca="1" si="864"/>
        <v/>
      </c>
      <c r="DA330" s="107" t="str">
        <f t="shared" ca="1" si="864"/>
        <v/>
      </c>
      <c r="DB330" s="105" t="str">
        <f t="shared" ca="1" si="864"/>
        <v/>
      </c>
      <c r="DC330" s="106" t="str">
        <f t="shared" ca="1" si="864"/>
        <v/>
      </c>
      <c r="DD330" s="106" t="str">
        <f t="shared" ca="1" si="864"/>
        <v/>
      </c>
      <c r="DE330" s="107" t="str">
        <f t="shared" ca="1" si="864"/>
        <v/>
      </c>
      <c r="DF330" s="105" t="str">
        <f t="shared" ca="1" si="864"/>
        <v/>
      </c>
      <c r="DG330" s="106" t="str">
        <f t="shared" ca="1" si="864"/>
        <v/>
      </c>
      <c r="DH330" s="106" t="str">
        <f t="shared" ca="1" si="864"/>
        <v/>
      </c>
      <c r="DI330" s="107" t="str">
        <f t="shared" ca="1" si="864"/>
        <v/>
      </c>
      <c r="DK330" s="106">
        <f t="shared" ref="DK330:EK330" ca="1" si="865">SUM(OFFSET($E330,,MATCH(DK$3,$F$5:$DI$5,0),,4))</f>
        <v>0</v>
      </c>
      <c r="DL330" s="106" t="e">
        <f t="shared" ca="1" si="865"/>
        <v>#N/A</v>
      </c>
      <c r="DM330" s="106" t="e">
        <f t="shared" ca="1" si="865"/>
        <v>#VALUE!</v>
      </c>
      <c r="DN330" s="106" t="e">
        <f t="shared" ca="1" si="865"/>
        <v>#VALUE!</v>
      </c>
      <c r="DO330" s="106" t="e">
        <f t="shared" ca="1" si="865"/>
        <v>#VALUE!</v>
      </c>
      <c r="DP330" s="106" t="e">
        <f t="shared" ca="1" si="865"/>
        <v>#VALUE!</v>
      </c>
      <c r="DQ330" s="106" t="e">
        <f t="shared" ca="1" si="865"/>
        <v>#VALUE!</v>
      </c>
      <c r="DR330" s="106" t="e">
        <f t="shared" ca="1" si="865"/>
        <v>#VALUE!</v>
      </c>
      <c r="DS330" s="106" t="e">
        <f t="shared" ca="1" si="865"/>
        <v>#VALUE!</v>
      </c>
      <c r="DT330" s="106" t="e">
        <f t="shared" ca="1" si="865"/>
        <v>#VALUE!</v>
      </c>
      <c r="DU330" s="106" t="e">
        <f t="shared" ca="1" si="865"/>
        <v>#VALUE!</v>
      </c>
      <c r="DV330" s="106" t="e">
        <f t="shared" ca="1" si="865"/>
        <v>#VALUE!</v>
      </c>
      <c r="DW330" s="106" t="e">
        <f t="shared" ca="1" si="865"/>
        <v>#VALUE!</v>
      </c>
      <c r="DX330" s="106" t="e">
        <f t="shared" ca="1" si="865"/>
        <v>#VALUE!</v>
      </c>
      <c r="DY330" s="106" t="e">
        <f t="shared" ca="1" si="865"/>
        <v>#VALUE!</v>
      </c>
      <c r="DZ330" s="106" t="e">
        <f t="shared" ca="1" si="865"/>
        <v>#VALUE!</v>
      </c>
      <c r="EA330" s="106" t="e">
        <f t="shared" ca="1" si="865"/>
        <v>#VALUE!</v>
      </c>
      <c r="EB330" s="106" t="e">
        <f t="shared" ca="1" si="865"/>
        <v>#VALUE!</v>
      </c>
      <c r="EC330" s="106" t="e">
        <f t="shared" ca="1" si="865"/>
        <v>#VALUE!</v>
      </c>
      <c r="ED330" s="106" t="e">
        <f t="shared" ca="1" si="865"/>
        <v>#VALUE!</v>
      </c>
      <c r="EE330" s="106" t="e">
        <f t="shared" ca="1" si="865"/>
        <v>#VALUE!</v>
      </c>
      <c r="EF330" s="106" t="e">
        <f t="shared" ca="1" si="865"/>
        <v>#VALUE!</v>
      </c>
      <c r="EG330" s="106" t="e">
        <f t="shared" ca="1" si="865"/>
        <v>#VALUE!</v>
      </c>
      <c r="EH330" s="106" t="e">
        <f t="shared" ca="1" si="865"/>
        <v>#VALUE!</v>
      </c>
      <c r="EI330" s="106" t="e">
        <f t="shared" ca="1" si="865"/>
        <v>#VALUE!</v>
      </c>
      <c r="EJ330" s="106" t="e">
        <f t="shared" ca="1" si="865"/>
        <v>#VALUE!</v>
      </c>
      <c r="EK330" s="106" t="e">
        <f t="shared" ca="1" si="865"/>
        <v>#VALUE!</v>
      </c>
    </row>
    <row r="331" spans="1:141" outlineLevel="1" x14ac:dyDescent="0.25">
      <c r="A331" s="90"/>
      <c r="B331" s="90"/>
      <c r="C331" s="90"/>
      <c r="D331" s="90"/>
      <c r="E331" s="37" t="str">
        <f>E338</f>
        <v>% total debt</v>
      </c>
      <c r="F331" s="108" t="str">
        <f ca="1">IF(ISERROR(F330/F350),"",F330/F350)</f>
        <v/>
      </c>
      <c r="G331" s="109" t="str">
        <f t="shared" ref="G331:BR331" ca="1" si="866">IF(ISERROR(G330/G350),"",G330/G350)</f>
        <v/>
      </c>
      <c r="H331" s="109" t="str">
        <f t="shared" ca="1" si="866"/>
        <v/>
      </c>
      <c r="I331" s="110" t="str">
        <f t="shared" ca="1" si="866"/>
        <v/>
      </c>
      <c r="J331" s="108" t="str">
        <f t="shared" ca="1" si="866"/>
        <v/>
      </c>
      <c r="K331" s="109" t="str">
        <f t="shared" ca="1" si="866"/>
        <v/>
      </c>
      <c r="L331" s="109" t="str">
        <f t="shared" ca="1" si="866"/>
        <v/>
      </c>
      <c r="M331" s="110" t="str">
        <f t="shared" ca="1" si="866"/>
        <v/>
      </c>
      <c r="N331" s="108" t="str">
        <f t="shared" ca="1" si="866"/>
        <v/>
      </c>
      <c r="O331" s="109" t="str">
        <f t="shared" ca="1" si="866"/>
        <v/>
      </c>
      <c r="P331" s="109" t="str">
        <f t="shared" ca="1" si="866"/>
        <v/>
      </c>
      <c r="Q331" s="110" t="str">
        <f t="shared" ca="1" si="866"/>
        <v/>
      </c>
      <c r="R331" s="108" t="str">
        <f t="shared" ca="1" si="866"/>
        <v/>
      </c>
      <c r="S331" s="109" t="str">
        <f t="shared" ca="1" si="866"/>
        <v/>
      </c>
      <c r="T331" s="109" t="str">
        <f t="shared" ca="1" si="866"/>
        <v/>
      </c>
      <c r="U331" s="110" t="str">
        <f t="shared" ca="1" si="866"/>
        <v/>
      </c>
      <c r="V331" s="108" t="str">
        <f t="shared" ca="1" si="866"/>
        <v/>
      </c>
      <c r="W331" s="109" t="str">
        <f t="shared" ca="1" si="866"/>
        <v/>
      </c>
      <c r="X331" s="109" t="str">
        <f t="shared" ca="1" si="866"/>
        <v/>
      </c>
      <c r="Y331" s="110" t="str">
        <f t="shared" ca="1" si="866"/>
        <v/>
      </c>
      <c r="Z331" s="108" t="str">
        <f t="shared" ca="1" si="866"/>
        <v/>
      </c>
      <c r="AA331" s="109" t="str">
        <f t="shared" ca="1" si="866"/>
        <v/>
      </c>
      <c r="AB331" s="109" t="str">
        <f t="shared" ca="1" si="866"/>
        <v/>
      </c>
      <c r="AC331" s="110" t="str">
        <f t="shared" ca="1" si="866"/>
        <v/>
      </c>
      <c r="AD331" s="108" t="str">
        <f t="shared" ca="1" si="866"/>
        <v/>
      </c>
      <c r="AE331" s="109" t="str">
        <f t="shared" ca="1" si="866"/>
        <v/>
      </c>
      <c r="AF331" s="109" t="str">
        <f t="shared" ca="1" si="866"/>
        <v/>
      </c>
      <c r="AG331" s="110" t="str">
        <f t="shared" ca="1" si="866"/>
        <v/>
      </c>
      <c r="AH331" s="108" t="str">
        <f t="shared" ca="1" si="866"/>
        <v/>
      </c>
      <c r="AI331" s="109" t="str">
        <f t="shared" ca="1" si="866"/>
        <v/>
      </c>
      <c r="AJ331" s="109" t="str">
        <f t="shared" ca="1" si="866"/>
        <v/>
      </c>
      <c r="AK331" s="110" t="str">
        <f t="shared" ca="1" si="866"/>
        <v/>
      </c>
      <c r="AL331" s="108" t="str">
        <f t="shared" ca="1" si="866"/>
        <v/>
      </c>
      <c r="AM331" s="109" t="str">
        <f t="shared" ca="1" si="866"/>
        <v/>
      </c>
      <c r="AN331" s="109" t="str">
        <f t="shared" ca="1" si="866"/>
        <v/>
      </c>
      <c r="AO331" s="110" t="str">
        <f t="shared" ca="1" si="866"/>
        <v/>
      </c>
      <c r="AP331" s="108" t="str">
        <f t="shared" ca="1" si="866"/>
        <v/>
      </c>
      <c r="AQ331" s="109" t="str">
        <f t="shared" ca="1" si="866"/>
        <v/>
      </c>
      <c r="AR331" s="109" t="str">
        <f t="shared" ca="1" si="866"/>
        <v/>
      </c>
      <c r="AS331" s="110" t="str">
        <f t="shared" ca="1" si="866"/>
        <v/>
      </c>
      <c r="AT331" s="108" t="str">
        <f t="shared" ca="1" si="866"/>
        <v/>
      </c>
      <c r="AU331" s="109" t="str">
        <f t="shared" ca="1" si="866"/>
        <v/>
      </c>
      <c r="AV331" s="109" t="str">
        <f t="shared" ca="1" si="866"/>
        <v/>
      </c>
      <c r="AW331" s="110" t="str">
        <f t="shared" ca="1" si="866"/>
        <v/>
      </c>
      <c r="AX331" s="108" t="str">
        <f t="shared" ca="1" si="866"/>
        <v/>
      </c>
      <c r="AY331" s="109" t="str">
        <f t="shared" ca="1" si="866"/>
        <v/>
      </c>
      <c r="AZ331" s="109" t="str">
        <f t="shared" ca="1" si="866"/>
        <v/>
      </c>
      <c r="BA331" s="110" t="str">
        <f t="shared" ca="1" si="866"/>
        <v/>
      </c>
      <c r="BB331" s="108" t="str">
        <f t="shared" ca="1" si="866"/>
        <v/>
      </c>
      <c r="BC331" s="109" t="str">
        <f t="shared" ca="1" si="866"/>
        <v/>
      </c>
      <c r="BD331" s="109" t="str">
        <f t="shared" ca="1" si="866"/>
        <v/>
      </c>
      <c r="BE331" s="110" t="str">
        <f t="shared" ca="1" si="866"/>
        <v/>
      </c>
      <c r="BF331" s="108" t="str">
        <f t="shared" ca="1" si="866"/>
        <v/>
      </c>
      <c r="BG331" s="109" t="str">
        <f t="shared" ca="1" si="866"/>
        <v/>
      </c>
      <c r="BH331" s="109" t="str">
        <f t="shared" ca="1" si="866"/>
        <v/>
      </c>
      <c r="BI331" s="110" t="str">
        <f t="shared" ca="1" si="866"/>
        <v/>
      </c>
      <c r="BJ331" s="108" t="str">
        <f t="shared" ca="1" si="866"/>
        <v/>
      </c>
      <c r="BK331" s="109" t="str">
        <f t="shared" ca="1" si="866"/>
        <v/>
      </c>
      <c r="BL331" s="109" t="str">
        <f t="shared" ca="1" si="866"/>
        <v/>
      </c>
      <c r="BM331" s="110" t="str">
        <f t="shared" ca="1" si="866"/>
        <v/>
      </c>
      <c r="BN331" s="108" t="str">
        <f t="shared" ca="1" si="866"/>
        <v/>
      </c>
      <c r="BO331" s="109" t="str">
        <f t="shared" ca="1" si="866"/>
        <v/>
      </c>
      <c r="BP331" s="109" t="str">
        <f t="shared" ca="1" si="866"/>
        <v/>
      </c>
      <c r="BQ331" s="110" t="str">
        <f t="shared" ca="1" si="866"/>
        <v/>
      </c>
      <c r="BR331" s="108" t="str">
        <f t="shared" ca="1" si="866"/>
        <v/>
      </c>
      <c r="BS331" s="109" t="str">
        <f t="shared" ref="BS331:DK331" ca="1" si="867">IF(ISERROR(BS330/BS350),"",BS330/BS350)</f>
        <v/>
      </c>
      <c r="BT331" s="109" t="str">
        <f t="shared" ca="1" si="867"/>
        <v/>
      </c>
      <c r="BU331" s="110" t="str">
        <f t="shared" ca="1" si="867"/>
        <v/>
      </c>
      <c r="BV331" s="108" t="str">
        <f t="shared" ca="1" si="867"/>
        <v/>
      </c>
      <c r="BW331" s="109" t="str">
        <f t="shared" ca="1" si="867"/>
        <v/>
      </c>
      <c r="BX331" s="109" t="str">
        <f t="shared" ca="1" si="867"/>
        <v/>
      </c>
      <c r="BY331" s="110" t="str">
        <f t="shared" ca="1" si="867"/>
        <v/>
      </c>
      <c r="BZ331" s="108" t="str">
        <f t="shared" ca="1" si="867"/>
        <v/>
      </c>
      <c r="CA331" s="109" t="str">
        <f t="shared" ca="1" si="867"/>
        <v/>
      </c>
      <c r="CB331" s="109" t="str">
        <f t="shared" ca="1" si="867"/>
        <v/>
      </c>
      <c r="CC331" s="110" t="str">
        <f t="shared" ca="1" si="867"/>
        <v/>
      </c>
      <c r="CD331" s="108" t="str">
        <f t="shared" ca="1" si="867"/>
        <v/>
      </c>
      <c r="CE331" s="109" t="str">
        <f t="shared" ca="1" si="867"/>
        <v/>
      </c>
      <c r="CF331" s="109" t="str">
        <f t="shared" ca="1" si="867"/>
        <v/>
      </c>
      <c r="CG331" s="110" t="str">
        <f t="shared" ca="1" si="867"/>
        <v/>
      </c>
      <c r="CH331" s="108" t="str">
        <f t="shared" ca="1" si="867"/>
        <v/>
      </c>
      <c r="CI331" s="109" t="str">
        <f t="shared" ca="1" si="867"/>
        <v/>
      </c>
      <c r="CJ331" s="109" t="str">
        <f t="shared" ca="1" si="867"/>
        <v/>
      </c>
      <c r="CK331" s="110" t="str">
        <f t="shared" ca="1" si="867"/>
        <v/>
      </c>
      <c r="CL331" s="108" t="str">
        <f t="shared" ca="1" si="867"/>
        <v/>
      </c>
      <c r="CM331" s="109" t="str">
        <f t="shared" ca="1" si="867"/>
        <v/>
      </c>
      <c r="CN331" s="109" t="str">
        <f t="shared" ca="1" si="867"/>
        <v/>
      </c>
      <c r="CO331" s="110" t="str">
        <f t="shared" ca="1" si="867"/>
        <v/>
      </c>
      <c r="CP331" s="108" t="str">
        <f t="shared" ca="1" si="867"/>
        <v/>
      </c>
      <c r="CQ331" s="109" t="str">
        <f t="shared" ca="1" si="867"/>
        <v/>
      </c>
      <c r="CR331" s="109" t="str">
        <f t="shared" ca="1" si="867"/>
        <v/>
      </c>
      <c r="CS331" s="110" t="str">
        <f t="shared" ca="1" si="867"/>
        <v/>
      </c>
      <c r="CT331" s="108" t="str">
        <f t="shared" ca="1" si="867"/>
        <v/>
      </c>
      <c r="CU331" s="109" t="str">
        <f t="shared" ca="1" si="867"/>
        <v/>
      </c>
      <c r="CV331" s="109" t="str">
        <f t="shared" ca="1" si="867"/>
        <v/>
      </c>
      <c r="CW331" s="110" t="str">
        <f t="shared" ca="1" si="867"/>
        <v/>
      </c>
      <c r="CX331" s="108" t="str">
        <f t="shared" ca="1" si="867"/>
        <v/>
      </c>
      <c r="CY331" s="109" t="str">
        <f t="shared" ca="1" si="867"/>
        <v/>
      </c>
      <c r="CZ331" s="109" t="str">
        <f t="shared" ca="1" si="867"/>
        <v/>
      </c>
      <c r="DA331" s="110" t="str">
        <f t="shared" ca="1" si="867"/>
        <v/>
      </c>
      <c r="DB331" s="108" t="str">
        <f t="shared" ca="1" si="867"/>
        <v/>
      </c>
      <c r="DC331" s="109" t="str">
        <f t="shared" ca="1" si="867"/>
        <v/>
      </c>
      <c r="DD331" s="109" t="str">
        <f t="shared" ca="1" si="867"/>
        <v/>
      </c>
      <c r="DE331" s="110" t="str">
        <f t="shared" ca="1" si="867"/>
        <v/>
      </c>
      <c r="DF331" s="108" t="str">
        <f t="shared" ca="1" si="867"/>
        <v/>
      </c>
      <c r="DG331" s="109" t="str">
        <f t="shared" ca="1" si="867"/>
        <v/>
      </c>
      <c r="DH331" s="109" t="str">
        <f t="shared" ca="1" si="867"/>
        <v/>
      </c>
      <c r="DI331" s="110" t="str">
        <f t="shared" ca="1" si="867"/>
        <v/>
      </c>
      <c r="DK331" s="109" t="str">
        <f t="shared" ca="1" si="867"/>
        <v/>
      </c>
      <c r="DL331" s="109" t="str">
        <f t="shared" ref="DL331" ca="1" si="868">IF(ISERROR(DL330/DL350),"",DL330/DL350)</f>
        <v/>
      </c>
      <c r="DM331" s="109" t="str">
        <f t="shared" ref="DM331" ca="1" si="869">IF(ISERROR(DM330/DM350),"",DM330/DM350)</f>
        <v/>
      </c>
      <c r="DN331" s="109" t="str">
        <f t="shared" ref="DN331" ca="1" si="870">IF(ISERROR(DN330/DN350),"",DN330/DN350)</f>
        <v/>
      </c>
      <c r="DO331" s="109" t="str">
        <f t="shared" ref="DO331" ca="1" si="871">IF(ISERROR(DO330/DO350),"",DO330/DO350)</f>
        <v/>
      </c>
      <c r="DP331" s="109" t="str">
        <f t="shared" ref="DP331" ca="1" si="872">IF(ISERROR(DP330/DP350),"",DP330/DP350)</f>
        <v/>
      </c>
      <c r="DQ331" s="109" t="str">
        <f t="shared" ref="DQ331" ca="1" si="873">IF(ISERROR(DQ330/DQ350),"",DQ330/DQ350)</f>
        <v/>
      </c>
      <c r="DR331" s="109" t="str">
        <f t="shared" ref="DR331" ca="1" si="874">IF(ISERROR(DR330/DR350),"",DR330/DR350)</f>
        <v/>
      </c>
      <c r="DS331" s="109" t="str">
        <f t="shared" ref="DS331" ca="1" si="875">IF(ISERROR(DS330/DS350),"",DS330/DS350)</f>
        <v/>
      </c>
      <c r="DT331" s="109" t="str">
        <f t="shared" ref="DT331" ca="1" si="876">IF(ISERROR(DT330/DT350),"",DT330/DT350)</f>
        <v/>
      </c>
      <c r="DU331" s="109" t="str">
        <f t="shared" ref="DU331" ca="1" si="877">IF(ISERROR(DU330/DU350),"",DU330/DU350)</f>
        <v/>
      </c>
      <c r="DV331" s="109" t="str">
        <f t="shared" ref="DV331" ca="1" si="878">IF(ISERROR(DV330/DV350),"",DV330/DV350)</f>
        <v/>
      </c>
      <c r="DW331" s="109" t="str">
        <f t="shared" ref="DW331" ca="1" si="879">IF(ISERROR(DW330/DW350),"",DW330/DW350)</f>
        <v/>
      </c>
      <c r="DX331" s="109" t="str">
        <f t="shared" ref="DX331" ca="1" si="880">IF(ISERROR(DX330/DX350),"",DX330/DX350)</f>
        <v/>
      </c>
      <c r="DY331" s="109" t="str">
        <f t="shared" ref="DY331" ca="1" si="881">IF(ISERROR(DY330/DY350),"",DY330/DY350)</f>
        <v/>
      </c>
      <c r="DZ331" s="109" t="str">
        <f t="shared" ref="DZ331" ca="1" si="882">IF(ISERROR(DZ330/DZ350),"",DZ330/DZ350)</f>
        <v/>
      </c>
      <c r="EA331" s="109" t="str">
        <f t="shared" ref="EA331" ca="1" si="883">IF(ISERROR(EA330/EA350),"",EA330/EA350)</f>
        <v/>
      </c>
      <c r="EB331" s="109" t="str">
        <f t="shared" ref="EB331" ca="1" si="884">IF(ISERROR(EB330/EB350),"",EB330/EB350)</f>
        <v/>
      </c>
      <c r="EC331" s="109" t="str">
        <f t="shared" ref="EC331" ca="1" si="885">IF(ISERROR(EC330/EC350),"",EC330/EC350)</f>
        <v/>
      </c>
      <c r="ED331" s="109" t="str">
        <f t="shared" ref="ED331" ca="1" si="886">IF(ISERROR(ED330/ED350),"",ED330/ED350)</f>
        <v/>
      </c>
      <c r="EE331" s="109" t="str">
        <f t="shared" ref="EE331" ca="1" si="887">IF(ISERROR(EE330/EE350),"",EE330/EE350)</f>
        <v/>
      </c>
      <c r="EF331" s="109" t="str">
        <f t="shared" ref="EF331" ca="1" si="888">IF(ISERROR(EF330/EF350),"",EF330/EF350)</f>
        <v/>
      </c>
      <c r="EG331" s="109" t="str">
        <f t="shared" ref="EG331" ca="1" si="889">IF(ISERROR(EG330/EG350),"",EG330/EG350)</f>
        <v/>
      </c>
      <c r="EH331" s="109" t="str">
        <f t="shared" ref="EH331" ca="1" si="890">IF(ISERROR(EH330/EH350),"",EH330/EH350)</f>
        <v/>
      </c>
      <c r="EI331" s="109" t="str">
        <f t="shared" ref="EI331" ca="1" si="891">IF(ISERROR(EI330/EI350),"",EI330/EI350)</f>
        <v/>
      </c>
      <c r="EJ331" s="109" t="str">
        <f t="shared" ref="EJ331" ca="1" si="892">IF(ISERROR(EJ330/EJ350),"",EJ330/EJ350)</f>
        <v/>
      </c>
      <c r="EK331" s="109" t="str">
        <f t="shared" ref="EK331" ca="1" si="893">IF(ISERROR(EK330/EK350),"",EK330/EK350)</f>
        <v/>
      </c>
    </row>
    <row r="332" spans="1:141" outlineLevel="1" x14ac:dyDescent="0.25">
      <c r="A332" s="90"/>
      <c r="B332" s="90"/>
      <c r="C332" s="90"/>
      <c r="D332" s="90"/>
      <c r="F332" s="100"/>
      <c r="I332" s="101"/>
      <c r="J332" s="100"/>
      <c r="M332" s="101"/>
      <c r="N332" s="100"/>
      <c r="Q332" s="101"/>
      <c r="R332" s="100"/>
      <c r="U332" s="101"/>
      <c r="V332" s="100"/>
      <c r="Y332" s="101"/>
      <c r="Z332" s="100"/>
      <c r="AC332" s="101"/>
      <c r="AD332" s="100"/>
      <c r="AG332" s="101"/>
      <c r="AH332" s="100"/>
      <c r="AK332" s="101"/>
      <c r="AL332" s="100"/>
      <c r="AO332" s="101"/>
      <c r="AP332" s="100"/>
      <c r="AS332" s="101"/>
      <c r="AT332" s="100"/>
      <c r="AW332" s="101"/>
      <c r="AX332" s="100"/>
      <c r="BA332" s="101"/>
      <c r="BB332" s="100"/>
      <c r="BE332" s="101"/>
      <c r="BF332" s="100"/>
      <c r="BI332" s="101"/>
      <c r="BJ332" s="100"/>
      <c r="BM332" s="101"/>
      <c r="BN332" s="100"/>
      <c r="BQ332" s="101"/>
      <c r="BR332" s="100"/>
      <c r="BU332" s="101"/>
      <c r="BV332" s="100"/>
      <c r="BY332" s="101"/>
      <c r="BZ332" s="100"/>
      <c r="CC332" s="101"/>
      <c r="CD332" s="100"/>
      <c r="CG332" s="101"/>
      <c r="CH332" s="100"/>
      <c r="CK332" s="101"/>
      <c r="CL332" s="100"/>
      <c r="CO332" s="101"/>
      <c r="CP332" s="100"/>
      <c r="CS332" s="101"/>
      <c r="CT332" s="100"/>
      <c r="CW332" s="101"/>
      <c r="CX332" s="100"/>
      <c r="DA332" s="101"/>
      <c r="DB332" s="100"/>
      <c r="DE332" s="101"/>
      <c r="DF332" s="100"/>
      <c r="DI332" s="101"/>
    </row>
    <row r="333" spans="1:141" outlineLevel="1" x14ac:dyDescent="0.25">
      <c r="A333" s="90" t="str">
        <f>A335</f>
        <v>p&amp;l</v>
      </c>
      <c r="B333" s="90" t="str">
        <f t="shared" ref="B333:C333" si="894">B335</f>
        <v>interestExpense</v>
      </c>
      <c r="C333" s="90">
        <f t="shared" si="894"/>
        <v>9.9999999999999995E-7</v>
      </c>
      <c r="D333" s="90"/>
      <c r="E333" t="str">
        <f>CONCATENATE(E330," - adjustment")</f>
        <v>Interest expense - adjustment</v>
      </c>
      <c r="F333" s="117">
        <v>0</v>
      </c>
      <c r="G333" s="118">
        <v>0</v>
      </c>
      <c r="H333" s="118">
        <v>0</v>
      </c>
      <c r="I333" s="119" cm="1">
        <f t="array" aca="1" ref="I333" ca="1">IF(ISNUMBER(INDEX(DataModel!$ET$4:$FT$109,MATCH(1,(DataModel!$EO$4:$EO$109=$A333)*(DataModel!$EP$4:$EP$109=$B333),0),MATCH(CONCATENATE("FY ",RIGHT(I$3,4)),DataModel!$ET$2:$FT$2,0))*$C333),INDEX(DataModel!$ET$4:$FT$109,MATCH(1,(DataModel!$EO$4:$EO$109=$A333)*(DataModel!$EP$4:$EP$109=$B333),0),MATCH(CONCATENATE("FY ",RIGHT(I$3,4)),DataModel!$ET$2:$FT$2,0))*$C333,0)</f>
        <v>0</v>
      </c>
      <c r="J333" s="117">
        <v>0</v>
      </c>
      <c r="K333" s="118">
        <v>0</v>
      </c>
      <c r="L333" s="118">
        <v>0</v>
      </c>
      <c r="M333" s="119" cm="1">
        <f t="array" ref="M333">IF(ISNUMBER(INDEX(DataModel!$ET$4:$FT$109,MATCH(1,(DataModel!$EO$4:$EO$109=$A333)*(DataModel!$EP$4:$EP$109=$B333),0),MATCH(CONCATENATE("FY ",RIGHT(M$3,4)),DataModel!$ET$2:$FT$2,0))*$C333),INDEX(DataModel!$ET$4:$FT$109,MATCH(1,(DataModel!$EO$4:$EO$109=$A333)*(DataModel!$EP$4:$EP$109=$B333),0),MATCH(CONCATENATE("FY ",RIGHT(M$3,4)),DataModel!$ET$2:$FT$2,0))*$C333,0)</f>
        <v>0</v>
      </c>
      <c r="N333" s="117">
        <v>0</v>
      </c>
      <c r="O333" s="118">
        <v>0</v>
      </c>
      <c r="P333" s="118">
        <v>0</v>
      </c>
      <c r="Q333" s="119" cm="1">
        <f t="array" ref="Q333">IF(ISNUMBER(INDEX(DataModel!$ET$4:$FT$109,MATCH(1,(DataModel!$EO$4:$EO$109=$A333)*(DataModel!$EP$4:$EP$109=$B333),0),MATCH(CONCATENATE("FY ",RIGHT(Q$3,4)),DataModel!$ET$2:$FT$2,0))*$C333),INDEX(DataModel!$ET$4:$FT$109,MATCH(1,(DataModel!$EO$4:$EO$109=$A333)*(DataModel!$EP$4:$EP$109=$B333),0),MATCH(CONCATENATE("FY ",RIGHT(Q$3,4)),DataModel!$ET$2:$FT$2,0))*$C333,0)</f>
        <v>0</v>
      </c>
      <c r="R333" s="117">
        <v>0</v>
      </c>
      <c r="S333" s="118">
        <v>0</v>
      </c>
      <c r="T333" s="118">
        <v>0</v>
      </c>
      <c r="U333" s="119" cm="1">
        <f t="array" ref="U333">IF(ISNUMBER(INDEX(DataModel!$ET$4:$FT$109,MATCH(1,(DataModel!$EO$4:$EO$109=$A333)*(DataModel!$EP$4:$EP$109=$B333),0),MATCH(CONCATENATE("FY ",RIGHT(U$3,4)),DataModel!$ET$2:$FT$2,0))*$C333),INDEX(DataModel!$ET$4:$FT$109,MATCH(1,(DataModel!$EO$4:$EO$109=$A333)*(DataModel!$EP$4:$EP$109=$B333),0),MATCH(CONCATENATE("FY ",RIGHT(U$3,4)),DataModel!$ET$2:$FT$2,0))*$C333,0)</f>
        <v>0</v>
      </c>
      <c r="V333" s="117">
        <v>0</v>
      </c>
      <c r="W333" s="118">
        <v>0</v>
      </c>
      <c r="X333" s="118">
        <v>0</v>
      </c>
      <c r="Y333" s="119" cm="1">
        <f t="array" ref="Y333">IF(ISNUMBER(INDEX(DataModel!$ET$4:$FT$109,MATCH(1,(DataModel!$EO$4:$EO$109=$A333)*(DataModel!$EP$4:$EP$109=$B333),0),MATCH(CONCATENATE("FY ",RIGHT(Y$3,4)),DataModel!$ET$2:$FT$2,0))*$C333),INDEX(DataModel!$ET$4:$FT$109,MATCH(1,(DataModel!$EO$4:$EO$109=$A333)*(DataModel!$EP$4:$EP$109=$B333),0),MATCH(CONCATENATE("FY ",RIGHT(Y$3,4)),DataModel!$ET$2:$FT$2,0))*$C333,0)</f>
        <v>0</v>
      </c>
      <c r="Z333" s="117">
        <v>0</v>
      </c>
      <c r="AA333" s="118">
        <v>0</v>
      </c>
      <c r="AB333" s="118">
        <v>0</v>
      </c>
      <c r="AC333" s="119" cm="1">
        <f t="array" ref="AC333">IF(ISNUMBER(INDEX(DataModel!$ET$4:$FT$109,MATCH(1,(DataModel!$EO$4:$EO$109=$A333)*(DataModel!$EP$4:$EP$109=$B333),0),MATCH(CONCATENATE("FY ",RIGHT(AC$3,4)),DataModel!$ET$2:$FT$2,0))*$C333),INDEX(DataModel!$ET$4:$FT$109,MATCH(1,(DataModel!$EO$4:$EO$109=$A333)*(DataModel!$EP$4:$EP$109=$B333),0),MATCH(CONCATENATE("FY ",RIGHT(AC$3,4)),DataModel!$ET$2:$FT$2,0))*$C333,0)</f>
        <v>0</v>
      </c>
      <c r="AD333" s="117">
        <v>0</v>
      </c>
      <c r="AE333" s="118">
        <v>0</v>
      </c>
      <c r="AF333" s="118">
        <v>0</v>
      </c>
      <c r="AG333" s="119" cm="1">
        <f t="array" ref="AG333">IF(ISNUMBER(INDEX(DataModel!$ET$4:$FT$109,MATCH(1,(DataModel!$EO$4:$EO$109=$A333)*(DataModel!$EP$4:$EP$109=$B333),0),MATCH(CONCATENATE("FY ",RIGHT(AG$3,4)),DataModel!$ET$2:$FT$2,0))*$C333),INDEX(DataModel!$ET$4:$FT$109,MATCH(1,(DataModel!$EO$4:$EO$109=$A333)*(DataModel!$EP$4:$EP$109=$B333),0),MATCH(CONCATENATE("FY ",RIGHT(AG$3,4)),DataModel!$ET$2:$FT$2,0))*$C333,0)</f>
        <v>0</v>
      </c>
      <c r="AH333" s="117">
        <v>0</v>
      </c>
      <c r="AI333" s="118">
        <v>0</v>
      </c>
      <c r="AJ333" s="118">
        <v>0</v>
      </c>
      <c r="AK333" s="119" cm="1">
        <f t="array" ref="AK333">IF(ISNUMBER(INDEX(DataModel!$ET$4:$FT$109,MATCH(1,(DataModel!$EO$4:$EO$109=$A333)*(DataModel!$EP$4:$EP$109=$B333),0),MATCH(CONCATENATE("FY ",RIGHT(AK$3,4)),DataModel!$ET$2:$FT$2,0))*$C333),INDEX(DataModel!$ET$4:$FT$109,MATCH(1,(DataModel!$EO$4:$EO$109=$A333)*(DataModel!$EP$4:$EP$109=$B333),0),MATCH(CONCATENATE("FY ",RIGHT(AK$3,4)),DataModel!$ET$2:$FT$2,0))*$C333,0)</f>
        <v>0</v>
      </c>
      <c r="AL333" s="117">
        <v>0</v>
      </c>
      <c r="AM333" s="118">
        <v>0</v>
      </c>
      <c r="AN333" s="118">
        <v>0</v>
      </c>
      <c r="AO333" s="119" cm="1">
        <f t="array" ref="AO333">IF(ISNUMBER(INDEX(DataModel!$ET$4:$FT$109,MATCH(1,(DataModel!$EO$4:$EO$109=$A333)*(DataModel!$EP$4:$EP$109=$B333),0),MATCH(CONCATENATE("FY ",RIGHT(AO$3,4)),DataModel!$ET$2:$FT$2,0))*$C333),INDEX(DataModel!$ET$4:$FT$109,MATCH(1,(DataModel!$EO$4:$EO$109=$A333)*(DataModel!$EP$4:$EP$109=$B333),0),MATCH(CONCATENATE("FY ",RIGHT(AO$3,4)),DataModel!$ET$2:$FT$2,0))*$C333,0)</f>
        <v>0</v>
      </c>
      <c r="AP333" s="117">
        <v>0</v>
      </c>
      <c r="AQ333" s="118">
        <v>0</v>
      </c>
      <c r="AR333" s="118">
        <v>0</v>
      </c>
      <c r="AS333" s="119" cm="1">
        <f t="array" ref="AS333">IF(ISNUMBER(INDEX(DataModel!$ET$4:$FT$109,MATCH(1,(DataModel!$EO$4:$EO$109=$A333)*(DataModel!$EP$4:$EP$109=$B333),0),MATCH(CONCATENATE("FY ",RIGHT(AS$3,4)),DataModel!$ET$2:$FT$2,0))*$C333),INDEX(DataModel!$ET$4:$FT$109,MATCH(1,(DataModel!$EO$4:$EO$109=$A333)*(DataModel!$EP$4:$EP$109=$B333),0),MATCH(CONCATENATE("FY ",RIGHT(AS$3,4)),DataModel!$ET$2:$FT$2,0))*$C333,0)</f>
        <v>0</v>
      </c>
      <c r="AT333" s="117">
        <v>0</v>
      </c>
      <c r="AU333" s="118">
        <v>0</v>
      </c>
      <c r="AV333" s="118">
        <v>0</v>
      </c>
      <c r="AW333" s="119" cm="1">
        <f t="array" ref="AW333">IF(ISNUMBER(INDEX(DataModel!$ET$4:$FT$109,MATCH(1,(DataModel!$EO$4:$EO$109=$A333)*(DataModel!$EP$4:$EP$109=$B333),0),MATCH(CONCATENATE("FY ",RIGHT(AW$3,4)),DataModel!$ET$2:$FT$2,0))*$C333),INDEX(DataModel!$ET$4:$FT$109,MATCH(1,(DataModel!$EO$4:$EO$109=$A333)*(DataModel!$EP$4:$EP$109=$B333),0),MATCH(CONCATENATE("FY ",RIGHT(AW$3,4)),DataModel!$ET$2:$FT$2,0))*$C333,0)</f>
        <v>0</v>
      </c>
      <c r="AX333" s="117">
        <v>0</v>
      </c>
      <c r="AY333" s="118">
        <v>0</v>
      </c>
      <c r="AZ333" s="118">
        <v>0</v>
      </c>
      <c r="BA333" s="119" cm="1">
        <f t="array" ref="BA333">IF(ISNUMBER(INDEX(DataModel!$ET$4:$FT$109,MATCH(1,(DataModel!$EO$4:$EO$109=$A333)*(DataModel!$EP$4:$EP$109=$B333),0),MATCH(CONCATENATE("FY ",RIGHT(BA$3,4)),DataModel!$ET$2:$FT$2,0))*$C333),INDEX(DataModel!$ET$4:$FT$109,MATCH(1,(DataModel!$EO$4:$EO$109=$A333)*(DataModel!$EP$4:$EP$109=$B333),0),MATCH(CONCATENATE("FY ",RIGHT(BA$3,4)),DataModel!$ET$2:$FT$2,0))*$C333,0)</f>
        <v>0</v>
      </c>
      <c r="BB333" s="117">
        <v>0</v>
      </c>
      <c r="BC333" s="118">
        <v>0</v>
      </c>
      <c r="BD333" s="118">
        <v>0</v>
      </c>
      <c r="BE333" s="119" cm="1">
        <f t="array" ref="BE333">IF(ISNUMBER(INDEX(DataModel!$ET$4:$FT$109,MATCH(1,(DataModel!$EO$4:$EO$109=$A333)*(DataModel!$EP$4:$EP$109=$B333),0),MATCH(CONCATENATE("FY ",RIGHT(BE$3,4)),DataModel!$ET$2:$FT$2,0))*$C333),INDEX(DataModel!$ET$4:$FT$109,MATCH(1,(DataModel!$EO$4:$EO$109=$A333)*(DataModel!$EP$4:$EP$109=$B333),0),MATCH(CONCATENATE("FY ",RIGHT(BE$3,4)),DataModel!$ET$2:$FT$2,0))*$C333,0)</f>
        <v>0</v>
      </c>
      <c r="BF333" s="117">
        <v>0</v>
      </c>
      <c r="BG333" s="118">
        <v>0</v>
      </c>
      <c r="BH333" s="118">
        <v>0</v>
      </c>
      <c r="BI333" s="119" cm="1">
        <f t="array" ref="BI333">IF(ISNUMBER(INDEX(DataModel!$ET$4:$FT$109,MATCH(1,(DataModel!$EO$4:$EO$109=$A333)*(DataModel!$EP$4:$EP$109=$B333),0),MATCH(CONCATENATE("FY ",RIGHT(BI$3,4)),DataModel!$ET$2:$FT$2,0))*$C333),INDEX(DataModel!$ET$4:$FT$109,MATCH(1,(DataModel!$EO$4:$EO$109=$A333)*(DataModel!$EP$4:$EP$109=$B333),0),MATCH(CONCATENATE("FY ",RIGHT(BI$3,4)),DataModel!$ET$2:$FT$2,0))*$C333,0)</f>
        <v>0</v>
      </c>
      <c r="BJ333" s="117">
        <v>0</v>
      </c>
      <c r="BK333" s="118">
        <v>0</v>
      </c>
      <c r="BL333" s="118">
        <v>0</v>
      </c>
      <c r="BM333" s="119" cm="1">
        <f t="array" ref="BM333">IF(ISNUMBER(INDEX(DataModel!$ET$4:$FT$109,MATCH(1,(DataModel!$EO$4:$EO$109=$A333)*(DataModel!$EP$4:$EP$109=$B333),0),MATCH(CONCATENATE("FY ",RIGHT(BM$3,4)),DataModel!$ET$2:$FT$2,0))*$C333),INDEX(DataModel!$ET$4:$FT$109,MATCH(1,(DataModel!$EO$4:$EO$109=$A333)*(DataModel!$EP$4:$EP$109=$B333),0),MATCH(CONCATENATE("FY ",RIGHT(BM$3,4)),DataModel!$ET$2:$FT$2,0))*$C333,0)</f>
        <v>0</v>
      </c>
      <c r="BN333" s="117">
        <v>0</v>
      </c>
      <c r="BO333" s="118">
        <v>0</v>
      </c>
      <c r="BP333" s="118">
        <v>0</v>
      </c>
      <c r="BQ333" s="119" cm="1">
        <f t="array" ref="BQ333">IF(ISNUMBER(INDEX(DataModel!$ET$4:$FT$109,MATCH(1,(DataModel!$EO$4:$EO$109=$A333)*(DataModel!$EP$4:$EP$109=$B333),0),MATCH(CONCATENATE("FY ",RIGHT(BQ$3,4)),DataModel!$ET$2:$FT$2,0))*$C333),INDEX(DataModel!$ET$4:$FT$109,MATCH(1,(DataModel!$EO$4:$EO$109=$A333)*(DataModel!$EP$4:$EP$109=$B333),0),MATCH(CONCATENATE("FY ",RIGHT(BQ$3,4)),DataModel!$ET$2:$FT$2,0))*$C333,0)</f>
        <v>0</v>
      </c>
      <c r="BR333" s="117">
        <v>0</v>
      </c>
      <c r="BS333" s="118">
        <v>0</v>
      </c>
      <c r="BT333" s="118">
        <v>0</v>
      </c>
      <c r="BU333" s="119" cm="1">
        <f t="array" ref="BU333">IF(ISNUMBER(INDEX(DataModel!$ET$4:$FT$109,MATCH(1,(DataModel!$EO$4:$EO$109=$A333)*(DataModel!$EP$4:$EP$109=$B333),0),MATCH(CONCATENATE("FY ",RIGHT(BU$3,4)),DataModel!$ET$2:$FT$2,0))*$C333),INDEX(DataModel!$ET$4:$FT$109,MATCH(1,(DataModel!$EO$4:$EO$109=$A333)*(DataModel!$EP$4:$EP$109=$B333),0),MATCH(CONCATENATE("FY ",RIGHT(BU$3,4)),DataModel!$ET$2:$FT$2,0))*$C333,0)</f>
        <v>0</v>
      </c>
      <c r="BV333" s="117">
        <v>0</v>
      </c>
      <c r="BW333" s="118">
        <v>0</v>
      </c>
      <c r="BX333" s="118">
        <v>0</v>
      </c>
      <c r="BY333" s="119" cm="1">
        <f t="array" ref="BY333">IF(ISNUMBER(INDEX(DataModel!$ET$4:$FT$109,MATCH(1,(DataModel!$EO$4:$EO$109=$A333)*(DataModel!$EP$4:$EP$109=$B333),0),MATCH(CONCATENATE("FY ",RIGHT(BY$3,4)),DataModel!$ET$2:$FT$2,0))*$C333),INDEX(DataModel!$ET$4:$FT$109,MATCH(1,(DataModel!$EO$4:$EO$109=$A333)*(DataModel!$EP$4:$EP$109=$B333),0),MATCH(CONCATENATE("FY ",RIGHT(BY$3,4)),DataModel!$ET$2:$FT$2,0))*$C333,0)</f>
        <v>0</v>
      </c>
      <c r="BZ333" s="117">
        <v>0</v>
      </c>
      <c r="CA333" s="118">
        <v>0</v>
      </c>
      <c r="CB333" s="118">
        <v>0</v>
      </c>
      <c r="CC333" s="119" cm="1">
        <f t="array" ref="CC333">IF(ISNUMBER(INDEX(DataModel!$ET$4:$FT$109,MATCH(1,(DataModel!$EO$4:$EO$109=$A333)*(DataModel!$EP$4:$EP$109=$B333),0),MATCH(CONCATENATE("FY ",RIGHT(CC$3,4)),DataModel!$ET$2:$FT$2,0))*$C333),INDEX(DataModel!$ET$4:$FT$109,MATCH(1,(DataModel!$EO$4:$EO$109=$A333)*(DataModel!$EP$4:$EP$109=$B333),0),MATCH(CONCATENATE("FY ",RIGHT(CC$3,4)),DataModel!$ET$2:$FT$2,0))*$C333,0)</f>
        <v>0</v>
      </c>
      <c r="CD333" s="117">
        <v>0</v>
      </c>
      <c r="CE333" s="118">
        <v>0</v>
      </c>
      <c r="CF333" s="118">
        <v>0</v>
      </c>
      <c r="CG333" s="119" cm="1">
        <f t="array" ref="CG333">IF(ISNUMBER(INDEX(DataModel!$ET$4:$FT$109,MATCH(1,(DataModel!$EO$4:$EO$109=$A333)*(DataModel!$EP$4:$EP$109=$B333),0),MATCH(CONCATENATE("FY ",RIGHT(CG$3,4)),DataModel!$ET$2:$FT$2,0))*$C333),INDEX(DataModel!$ET$4:$FT$109,MATCH(1,(DataModel!$EO$4:$EO$109=$A333)*(DataModel!$EP$4:$EP$109=$B333),0),MATCH(CONCATENATE("FY ",RIGHT(CG$3,4)),DataModel!$ET$2:$FT$2,0))*$C333,0)</f>
        <v>0</v>
      </c>
      <c r="CH333" s="117">
        <v>0</v>
      </c>
      <c r="CI333" s="118">
        <v>0</v>
      </c>
      <c r="CJ333" s="118">
        <v>0</v>
      </c>
      <c r="CK333" s="119" cm="1">
        <f t="array" ref="CK333">IF(ISNUMBER(INDEX(DataModel!$ET$4:$FT$109,MATCH(1,(DataModel!$EO$4:$EO$109=$A333)*(DataModel!$EP$4:$EP$109=$B333),0),MATCH(CONCATENATE("FY ",RIGHT(CK$3,4)),DataModel!$ET$2:$FT$2,0))*$C333),INDEX(DataModel!$ET$4:$FT$109,MATCH(1,(DataModel!$EO$4:$EO$109=$A333)*(DataModel!$EP$4:$EP$109=$B333),0),MATCH(CONCATENATE("FY ",RIGHT(CK$3,4)),DataModel!$ET$2:$FT$2,0))*$C333,0)</f>
        <v>0</v>
      </c>
      <c r="CL333" s="117">
        <v>0</v>
      </c>
      <c r="CM333" s="118">
        <v>0</v>
      </c>
      <c r="CN333" s="118">
        <v>0</v>
      </c>
      <c r="CO333" s="119" cm="1">
        <f t="array" ref="CO333">IF(ISNUMBER(INDEX(DataModel!$ET$4:$FT$109,MATCH(1,(DataModel!$EO$4:$EO$109=$A333)*(DataModel!$EP$4:$EP$109=$B333),0),MATCH(CONCATENATE("FY ",RIGHT(CO$3,4)),DataModel!$ET$2:$FT$2,0))*$C333),INDEX(DataModel!$ET$4:$FT$109,MATCH(1,(DataModel!$EO$4:$EO$109=$A333)*(DataModel!$EP$4:$EP$109=$B333),0),MATCH(CONCATENATE("FY ",RIGHT(CO$3,4)),DataModel!$ET$2:$FT$2,0))*$C333,0)</f>
        <v>0</v>
      </c>
      <c r="CP333" s="117">
        <v>0</v>
      </c>
      <c r="CQ333" s="118">
        <v>0</v>
      </c>
      <c r="CR333" s="118">
        <v>0</v>
      </c>
      <c r="CS333" s="119" cm="1">
        <f t="array" ref="CS333">IF(ISNUMBER(INDEX(DataModel!$ET$4:$FT$109,MATCH(1,(DataModel!$EO$4:$EO$109=$A333)*(DataModel!$EP$4:$EP$109=$B333),0),MATCH(CONCATENATE("FY ",RIGHT(CS$3,4)),DataModel!$ET$2:$FT$2,0))*$C333),INDEX(DataModel!$ET$4:$FT$109,MATCH(1,(DataModel!$EO$4:$EO$109=$A333)*(DataModel!$EP$4:$EP$109=$B333),0),MATCH(CONCATENATE("FY ",RIGHT(CS$3,4)),DataModel!$ET$2:$FT$2,0))*$C333,0)</f>
        <v>0</v>
      </c>
      <c r="CT333" s="117">
        <v>0</v>
      </c>
      <c r="CU333" s="118">
        <v>0</v>
      </c>
      <c r="CV333" s="118">
        <v>0</v>
      </c>
      <c r="CW333" s="119" cm="1">
        <f t="array" ref="CW333">IF(ISNUMBER(INDEX(DataModel!$ET$4:$FT$109,MATCH(1,(DataModel!$EO$4:$EO$109=$A333)*(DataModel!$EP$4:$EP$109=$B333),0),MATCH(CONCATENATE("FY ",RIGHT(CW$3,4)),DataModel!$ET$2:$FT$2,0))*$C333),INDEX(DataModel!$ET$4:$FT$109,MATCH(1,(DataModel!$EO$4:$EO$109=$A333)*(DataModel!$EP$4:$EP$109=$B333),0),MATCH(CONCATENATE("FY ",RIGHT(CW$3,4)),DataModel!$ET$2:$FT$2,0))*$C333,0)</f>
        <v>0</v>
      </c>
      <c r="CX333" s="117">
        <v>0</v>
      </c>
      <c r="CY333" s="118">
        <v>0</v>
      </c>
      <c r="CZ333" s="118">
        <v>0</v>
      </c>
      <c r="DA333" s="119" cm="1">
        <f t="array" ref="DA333">IF(ISNUMBER(INDEX(DataModel!$ET$4:$FT$109,MATCH(1,(DataModel!$EO$4:$EO$109=$A333)*(DataModel!$EP$4:$EP$109=$B333),0),MATCH(CONCATENATE("FY ",RIGHT(DA$3,4)),DataModel!$ET$2:$FT$2,0))*$C333),INDEX(DataModel!$ET$4:$FT$109,MATCH(1,(DataModel!$EO$4:$EO$109=$A333)*(DataModel!$EP$4:$EP$109=$B333),0),MATCH(CONCATENATE("FY ",RIGHT(DA$3,4)),DataModel!$ET$2:$FT$2,0))*$C333,0)</f>
        <v>0</v>
      </c>
      <c r="DB333" s="117">
        <v>0</v>
      </c>
      <c r="DC333" s="118">
        <v>0</v>
      </c>
      <c r="DD333" s="118">
        <v>0</v>
      </c>
      <c r="DE333" s="119" cm="1">
        <f t="array" ref="DE333">IF(ISNUMBER(INDEX(DataModel!$ET$4:$FT$109,MATCH(1,(DataModel!$EO$4:$EO$109=$A333)*(DataModel!$EP$4:$EP$109=$B333),0),MATCH(CONCATENATE("FY ",RIGHT(DE$3,4)),DataModel!$ET$2:$FT$2,0))*$C333),INDEX(DataModel!$ET$4:$FT$109,MATCH(1,(DataModel!$EO$4:$EO$109=$A333)*(DataModel!$EP$4:$EP$109=$B333),0),MATCH(CONCATENATE("FY ",RIGHT(DE$3,4)),DataModel!$ET$2:$FT$2,0))*$C333,0)</f>
        <v>0</v>
      </c>
      <c r="DF333" s="117">
        <v>0</v>
      </c>
      <c r="DG333" s="118">
        <v>0</v>
      </c>
      <c r="DH333" s="118">
        <v>0</v>
      </c>
      <c r="DI333" s="119" cm="1">
        <f t="array" ref="DI333">IF(ISNUMBER(INDEX(DataModel!$ET$4:$FT$109,MATCH(1,(DataModel!$EO$4:$EO$109=$A333)*(DataModel!$EP$4:$EP$109=$B333),0),MATCH(CONCATENATE("FY ",RIGHT(DI$3,4)),DataModel!$ET$2:$FT$2,0))*$C333),INDEX(DataModel!$ET$4:$FT$109,MATCH(1,(DataModel!$EO$4:$EO$109=$A333)*(DataModel!$EP$4:$EP$109=$B333),0),MATCH(CONCATENATE("FY ",RIGHT(DI$3,4)),DataModel!$ET$2:$FT$2,0))*$C333,0)</f>
        <v>0</v>
      </c>
      <c r="DK333" s="69">
        <f t="shared" ref="DK333:EK333" ca="1" si="895">SUM(OFFSET($E333,,MATCH(DK$3,$F$5:$DI$5,0),,4))</f>
        <v>0</v>
      </c>
      <c r="DL333" s="69" t="e">
        <f t="shared" ca="1" si="895"/>
        <v>#N/A</v>
      </c>
      <c r="DM333" s="69" t="e">
        <f t="shared" ca="1" si="895"/>
        <v>#VALUE!</v>
      </c>
      <c r="DN333" s="69" t="e">
        <f t="shared" ca="1" si="895"/>
        <v>#VALUE!</v>
      </c>
      <c r="DO333" s="69" t="e">
        <f t="shared" ca="1" si="895"/>
        <v>#VALUE!</v>
      </c>
      <c r="DP333" s="69" t="e">
        <f t="shared" ca="1" si="895"/>
        <v>#VALUE!</v>
      </c>
      <c r="DQ333" s="69" t="e">
        <f t="shared" ca="1" si="895"/>
        <v>#VALUE!</v>
      </c>
      <c r="DR333" s="69" t="e">
        <f t="shared" ca="1" si="895"/>
        <v>#VALUE!</v>
      </c>
      <c r="DS333" s="69" t="e">
        <f t="shared" ca="1" si="895"/>
        <v>#VALUE!</v>
      </c>
      <c r="DT333" s="69" t="e">
        <f t="shared" ca="1" si="895"/>
        <v>#VALUE!</v>
      </c>
      <c r="DU333" s="69" t="e">
        <f t="shared" ca="1" si="895"/>
        <v>#VALUE!</v>
      </c>
      <c r="DV333" s="69" t="e">
        <f t="shared" ca="1" si="895"/>
        <v>#VALUE!</v>
      </c>
      <c r="DW333" s="69" t="e">
        <f t="shared" ca="1" si="895"/>
        <v>#VALUE!</v>
      </c>
      <c r="DX333" s="69" t="e">
        <f t="shared" ca="1" si="895"/>
        <v>#VALUE!</v>
      </c>
      <c r="DY333" s="69" t="e">
        <f t="shared" ca="1" si="895"/>
        <v>#VALUE!</v>
      </c>
      <c r="DZ333" s="69" t="e">
        <f t="shared" ca="1" si="895"/>
        <v>#VALUE!</v>
      </c>
      <c r="EA333" s="69" t="e">
        <f t="shared" ca="1" si="895"/>
        <v>#VALUE!</v>
      </c>
      <c r="EB333" s="69" t="e">
        <f t="shared" ca="1" si="895"/>
        <v>#VALUE!</v>
      </c>
      <c r="EC333" s="69" t="e">
        <f t="shared" ca="1" si="895"/>
        <v>#VALUE!</v>
      </c>
      <c r="ED333" s="69" t="e">
        <f t="shared" ca="1" si="895"/>
        <v>#VALUE!</v>
      </c>
      <c r="EE333" s="69" t="e">
        <f t="shared" ca="1" si="895"/>
        <v>#VALUE!</v>
      </c>
      <c r="EF333" s="69" t="e">
        <f t="shared" ca="1" si="895"/>
        <v>#VALUE!</v>
      </c>
      <c r="EG333" s="69" t="e">
        <f t="shared" ca="1" si="895"/>
        <v>#VALUE!</v>
      </c>
      <c r="EH333" s="69" t="e">
        <f t="shared" ca="1" si="895"/>
        <v>#VALUE!</v>
      </c>
      <c r="EI333" s="69" t="e">
        <f t="shared" ca="1" si="895"/>
        <v>#VALUE!</v>
      </c>
      <c r="EJ333" s="69" t="e">
        <f t="shared" ca="1" si="895"/>
        <v>#VALUE!</v>
      </c>
      <c r="EK333" s="69" t="e">
        <f t="shared" ca="1" si="895"/>
        <v>#VALUE!</v>
      </c>
    </row>
    <row r="334" spans="1:141" outlineLevel="1" x14ac:dyDescent="0.25">
      <c r="A334" s="90"/>
      <c r="B334" s="90"/>
      <c r="C334" s="90"/>
      <c r="D334" s="90"/>
      <c r="F334" s="100"/>
      <c r="I334" s="101"/>
      <c r="J334" s="100"/>
      <c r="M334" s="101"/>
      <c r="N334" s="100"/>
      <c r="Q334" s="101"/>
      <c r="R334" s="100"/>
      <c r="U334" s="101"/>
      <c r="V334" s="100"/>
      <c r="Y334" s="101"/>
      <c r="Z334" s="100"/>
      <c r="AC334" s="101"/>
      <c r="AD334" s="100"/>
      <c r="AG334" s="101"/>
      <c r="AH334" s="100"/>
      <c r="AK334" s="101"/>
      <c r="AL334" s="100"/>
      <c r="AO334" s="101"/>
      <c r="AP334" s="100"/>
      <c r="AS334" s="101"/>
      <c r="AT334" s="100"/>
      <c r="AW334" s="101"/>
      <c r="AX334" s="100"/>
      <c r="BA334" s="101"/>
      <c r="BB334" s="100"/>
      <c r="BE334" s="101"/>
      <c r="BF334" s="100"/>
      <c r="BI334" s="101"/>
      <c r="BJ334" s="100"/>
      <c r="BM334" s="101"/>
      <c r="BN334" s="100"/>
      <c r="BQ334" s="101"/>
      <c r="BR334" s="100"/>
      <c r="BU334" s="101"/>
      <c r="BV334" s="100"/>
      <c r="BY334" s="101"/>
      <c r="BZ334" s="100"/>
      <c r="CC334" s="101"/>
      <c r="CD334" s="100"/>
      <c r="CG334" s="101"/>
      <c r="CH334" s="100"/>
      <c r="CK334" s="101"/>
      <c r="CL334" s="100"/>
      <c r="CO334" s="101"/>
      <c r="CP334" s="100"/>
      <c r="CS334" s="101"/>
      <c r="CT334" s="100"/>
      <c r="CW334" s="101"/>
      <c r="CX334" s="100"/>
      <c r="DA334" s="101"/>
      <c r="DB334" s="100"/>
      <c r="DE334" s="101"/>
      <c r="DF334" s="100"/>
      <c r="DI334" s="101"/>
    </row>
    <row r="335" spans="1:141" outlineLevel="1" x14ac:dyDescent="0.25">
      <c r="A335" s="90" t="s">
        <v>132</v>
      </c>
      <c r="B335" s="90" t="s">
        <v>143</v>
      </c>
      <c r="C335" s="111">
        <f>$C$6</f>
        <v>9.9999999999999995E-7</v>
      </c>
      <c r="D335" s="90"/>
      <c r="E335" t="str">
        <f>CONCATENATE(E330," - history")</f>
        <v>Interest expense - history</v>
      </c>
      <c r="F335" s="113" t="str" cm="1">
        <f t="array" aca="1" ref="F335" ca="1">IF(AND(F$4="A",ISNUMBER(DataModel!F$4)),INDEX(DataModel!$F$4:$BA$109,MATCH(1,(DataModel!$A$4:$A$109=$A335)*(DataModel!$B$4:$B$109=$B335),0),MATCH(F$3,DataModel!$F$2:$BA$2,0))*$C335,"")</f>
        <v/>
      </c>
      <c r="G335" s="69" t="str" cm="1">
        <f t="array" aca="1" ref="G335" ca="1">IF(AND(G$4="A",ISNUMBER(DataModel!G$4)),INDEX(DataModel!$F$4:$BA$109,MATCH(1,(DataModel!$A$4:$A$109=$A335)*(DataModel!$B$4:$B$109=$B335),0),MATCH(G$3,DataModel!$F$2:$BA$2,0))*$C335,"")</f>
        <v/>
      </c>
      <c r="H335" s="69" t="str" cm="1">
        <f t="array" aca="1" ref="H335" ca="1">IF(AND(H$4="A",ISNUMBER(DataModel!H$4)),INDEX(DataModel!$F$4:$BA$109,MATCH(1,(DataModel!$A$4:$A$109=$A335)*(DataModel!$B$4:$B$109=$B335),0),MATCH(H$3,DataModel!$F$2:$BA$2,0))*$C335,"")</f>
        <v/>
      </c>
      <c r="I335" s="114" t="str" cm="1">
        <f t="array" aca="1" ref="I335" ca="1">IF(AND(I$4="A",ISNUMBER(DataModel!I$4)),INDEX(DataModel!$F$4:$BA$109,MATCH(1,(DataModel!$A$4:$A$109=$A335)*(DataModel!$B$4:$B$109=$B335),0),MATCH(I$3,DataModel!$F$2:$BA$2,0))*$C335,"")</f>
        <v/>
      </c>
      <c r="J335" s="113" t="str" cm="1">
        <f t="array" aca="1" ref="J335" ca="1">IF(AND(J$4="A",ISNUMBER(DataModel!J$4)),INDEX(DataModel!$F$4:$BA$109,MATCH(1,(DataModel!$A$4:$A$109=$A335)*(DataModel!$B$4:$B$109=$B335),0),MATCH(J$3,DataModel!$F$2:$BA$2,0))*$C335,"")</f>
        <v/>
      </c>
      <c r="K335" s="69" t="str" cm="1">
        <f t="array" aca="1" ref="K335" ca="1">IF(AND(K$4="A",ISNUMBER(DataModel!K$4)),INDEX(DataModel!$F$4:$BA$109,MATCH(1,(DataModel!$A$4:$A$109=$A335)*(DataModel!$B$4:$B$109=$B335),0),MATCH(K$3,DataModel!$F$2:$BA$2,0))*$C335,"")</f>
        <v/>
      </c>
      <c r="L335" s="69" t="str" cm="1">
        <f t="array" aca="1" ref="L335" ca="1">IF(AND(L$4="A",ISNUMBER(DataModel!L$4)),INDEX(DataModel!$F$4:$BA$109,MATCH(1,(DataModel!$A$4:$A$109=$A335)*(DataModel!$B$4:$B$109=$B335),0),MATCH(L$3,DataModel!$F$2:$BA$2,0))*$C335,"")</f>
        <v/>
      </c>
      <c r="M335" s="114" t="str" cm="1">
        <f t="array" aca="1" ref="M335" ca="1">IF(AND(M$4="A",ISNUMBER(DataModel!M$4)),INDEX(DataModel!$F$4:$BA$109,MATCH(1,(DataModel!$A$4:$A$109=$A335)*(DataModel!$B$4:$B$109=$B335),0),MATCH(M$3,DataModel!$F$2:$BA$2,0))*$C335,"")</f>
        <v/>
      </c>
      <c r="N335" s="113" t="str" cm="1">
        <f t="array" aca="1" ref="N335" ca="1">IF(AND(N$4="A",ISNUMBER(DataModel!N$4)),INDEX(DataModel!$F$4:$BA$109,MATCH(1,(DataModel!$A$4:$A$109=$A335)*(DataModel!$B$4:$B$109=$B335),0),MATCH(N$3,DataModel!$F$2:$BA$2,0))*$C335,"")</f>
        <v/>
      </c>
      <c r="O335" s="69" t="str" cm="1">
        <f t="array" aca="1" ref="O335" ca="1">IF(AND(O$4="A",ISNUMBER(DataModel!O$4)),INDEX(DataModel!$F$4:$BA$109,MATCH(1,(DataModel!$A$4:$A$109=$A335)*(DataModel!$B$4:$B$109=$B335),0),MATCH(O$3,DataModel!$F$2:$BA$2,0))*$C335,"")</f>
        <v/>
      </c>
      <c r="P335" s="69" t="str" cm="1">
        <f t="array" aca="1" ref="P335" ca="1">IF(AND(P$4="A",ISNUMBER(DataModel!P$4)),INDEX(DataModel!$F$4:$BA$109,MATCH(1,(DataModel!$A$4:$A$109=$A335)*(DataModel!$B$4:$B$109=$B335),0),MATCH(P$3,DataModel!$F$2:$BA$2,0))*$C335,"")</f>
        <v/>
      </c>
      <c r="Q335" s="114" t="str" cm="1">
        <f t="array" aca="1" ref="Q335" ca="1">IF(AND(Q$4="A",ISNUMBER(DataModel!Q$4)),INDEX(DataModel!$F$4:$BA$109,MATCH(1,(DataModel!$A$4:$A$109=$A335)*(DataModel!$B$4:$B$109=$B335),0),MATCH(Q$3,DataModel!$F$2:$BA$2,0))*$C335,"")</f>
        <v/>
      </c>
      <c r="R335" s="113" t="str" cm="1">
        <f t="array" aca="1" ref="R335" ca="1">IF(AND(R$4="A",ISNUMBER(DataModel!R$4)),INDEX(DataModel!$F$4:$BA$109,MATCH(1,(DataModel!$A$4:$A$109=$A335)*(DataModel!$B$4:$B$109=$B335),0),MATCH(R$3,DataModel!$F$2:$BA$2,0))*$C335,"")</f>
        <v/>
      </c>
      <c r="S335" s="69" t="str" cm="1">
        <f t="array" aca="1" ref="S335" ca="1">IF(AND(S$4="A",ISNUMBER(DataModel!S$4)),INDEX(DataModel!$F$4:$BA$109,MATCH(1,(DataModel!$A$4:$A$109=$A335)*(DataModel!$B$4:$B$109=$B335),0),MATCH(S$3,DataModel!$F$2:$BA$2,0))*$C335,"")</f>
        <v/>
      </c>
      <c r="T335" s="69" t="str" cm="1">
        <f t="array" aca="1" ref="T335" ca="1">IF(AND(T$4="A",ISNUMBER(DataModel!T$4)),INDEX(DataModel!$F$4:$BA$109,MATCH(1,(DataModel!$A$4:$A$109=$A335)*(DataModel!$B$4:$B$109=$B335),0),MATCH(T$3,DataModel!$F$2:$BA$2,0))*$C335,"")</f>
        <v/>
      </c>
      <c r="U335" s="114" t="str" cm="1">
        <f t="array" aca="1" ref="U335" ca="1">IF(AND(U$4="A",ISNUMBER(DataModel!U$4)),INDEX(DataModel!$F$4:$BA$109,MATCH(1,(DataModel!$A$4:$A$109=$A335)*(DataModel!$B$4:$B$109=$B335),0),MATCH(U$3,DataModel!$F$2:$BA$2,0))*$C335,"")</f>
        <v/>
      </c>
      <c r="V335" s="113" t="str" cm="1">
        <f t="array" aca="1" ref="V335" ca="1">IF(AND(V$4="A",ISNUMBER(DataModel!V$4)),INDEX(DataModel!$F$4:$BA$109,MATCH(1,(DataModel!$A$4:$A$109=$A335)*(DataModel!$B$4:$B$109=$B335),0),MATCH(V$3,DataModel!$F$2:$BA$2,0))*$C335,"")</f>
        <v/>
      </c>
      <c r="W335" s="69" t="str" cm="1">
        <f t="array" aca="1" ref="W335" ca="1">IF(AND(W$4="A",ISNUMBER(DataModel!W$4)),INDEX(DataModel!$F$4:$BA$109,MATCH(1,(DataModel!$A$4:$A$109=$A335)*(DataModel!$B$4:$B$109=$B335),0),MATCH(W$3,DataModel!$F$2:$BA$2,0))*$C335,"")</f>
        <v/>
      </c>
      <c r="X335" s="69" t="str" cm="1">
        <f t="array" aca="1" ref="X335" ca="1">IF(AND(X$4="A",ISNUMBER(DataModel!X$4)),INDEX(DataModel!$F$4:$BA$109,MATCH(1,(DataModel!$A$4:$A$109=$A335)*(DataModel!$B$4:$B$109=$B335),0),MATCH(X$3,DataModel!$F$2:$BA$2,0))*$C335,"")</f>
        <v/>
      </c>
      <c r="Y335" s="114" t="str" cm="1">
        <f t="array" aca="1" ref="Y335" ca="1">IF(AND(Y$4="A",ISNUMBER(DataModel!Y$4)),INDEX(DataModel!$F$4:$BA$109,MATCH(1,(DataModel!$A$4:$A$109=$A335)*(DataModel!$B$4:$B$109=$B335),0),MATCH(Y$3,DataModel!$F$2:$BA$2,0))*$C335,"")</f>
        <v/>
      </c>
      <c r="Z335" s="113" t="str" cm="1">
        <f t="array" aca="1" ref="Z335" ca="1">IF(AND(Z$4="A",ISNUMBER(DataModel!Z$4)),INDEX(DataModel!$F$4:$BA$109,MATCH(1,(DataModel!$A$4:$A$109=$A335)*(DataModel!$B$4:$B$109=$B335),0),MATCH(Z$3,DataModel!$F$2:$BA$2,0))*$C335,"")</f>
        <v/>
      </c>
      <c r="AA335" s="69" t="str" cm="1">
        <f t="array" aca="1" ref="AA335" ca="1">IF(AND(AA$4="A",ISNUMBER(DataModel!AA$4)),INDEX(DataModel!$F$4:$BA$109,MATCH(1,(DataModel!$A$4:$A$109=$A335)*(DataModel!$B$4:$B$109=$B335),0),MATCH(AA$3,DataModel!$F$2:$BA$2,0))*$C335,"")</f>
        <v/>
      </c>
      <c r="AB335" s="69" t="str" cm="1">
        <f t="array" aca="1" ref="AB335" ca="1">IF(AND(AB$4="A",ISNUMBER(DataModel!AB$4)),INDEX(DataModel!$F$4:$BA$109,MATCH(1,(DataModel!$A$4:$A$109=$A335)*(DataModel!$B$4:$B$109=$B335),0),MATCH(AB$3,DataModel!$F$2:$BA$2,0))*$C335,"")</f>
        <v/>
      </c>
      <c r="AC335" s="114" t="str" cm="1">
        <f t="array" aca="1" ref="AC335" ca="1">IF(AND(AC$4="A",ISNUMBER(DataModel!AC$4)),INDEX(DataModel!$F$4:$BA$109,MATCH(1,(DataModel!$A$4:$A$109=$A335)*(DataModel!$B$4:$B$109=$B335),0),MATCH(AC$3,DataModel!$F$2:$BA$2,0))*$C335,"")</f>
        <v/>
      </c>
      <c r="AD335" s="113" t="str" cm="1">
        <f t="array" aca="1" ref="AD335" ca="1">IF(AND(AD$4="A",ISNUMBER(DataModel!AD$4)),INDEX(DataModel!$F$4:$BA$109,MATCH(1,(DataModel!$A$4:$A$109=$A335)*(DataModel!$B$4:$B$109=$B335),0),MATCH(AD$3,DataModel!$F$2:$BA$2,0))*$C335,"")</f>
        <v/>
      </c>
      <c r="AE335" s="69" t="str" cm="1">
        <f t="array" aca="1" ref="AE335" ca="1">IF(AND(AE$4="A",ISNUMBER(DataModel!AE$4)),INDEX(DataModel!$F$4:$BA$109,MATCH(1,(DataModel!$A$4:$A$109=$A335)*(DataModel!$B$4:$B$109=$B335),0),MATCH(AE$3,DataModel!$F$2:$BA$2,0))*$C335,"")</f>
        <v/>
      </c>
      <c r="AF335" s="69" t="str" cm="1">
        <f t="array" aca="1" ref="AF335" ca="1">IF(AND(AF$4="A",ISNUMBER(DataModel!AF$4)),INDEX(DataModel!$F$4:$BA$109,MATCH(1,(DataModel!$A$4:$A$109=$A335)*(DataModel!$B$4:$B$109=$B335),0),MATCH(AF$3,DataModel!$F$2:$BA$2,0))*$C335,"")</f>
        <v/>
      </c>
      <c r="AG335" s="114" t="str" cm="1">
        <f t="array" aca="1" ref="AG335" ca="1">IF(AND(AG$4="A",ISNUMBER(DataModel!AG$4)),INDEX(DataModel!$F$4:$BA$109,MATCH(1,(DataModel!$A$4:$A$109=$A335)*(DataModel!$B$4:$B$109=$B335),0),MATCH(AG$3,DataModel!$F$2:$BA$2,0))*$C335,"")</f>
        <v/>
      </c>
      <c r="AH335" s="113" t="str" cm="1">
        <f t="array" aca="1" ref="AH335" ca="1">IF(AND(AH$4="A",ISNUMBER(DataModel!AH$4)),INDEX(DataModel!$F$4:$BA$109,MATCH(1,(DataModel!$A$4:$A$109=$A335)*(DataModel!$B$4:$B$109=$B335),0),MATCH(AH$3,DataModel!$F$2:$BA$2,0))*$C335,"")</f>
        <v/>
      </c>
      <c r="AI335" s="69" t="str" cm="1">
        <f t="array" aca="1" ref="AI335" ca="1">IF(AND(AI$4="A",ISNUMBER(DataModel!AI$4)),INDEX(DataModel!$F$4:$BA$109,MATCH(1,(DataModel!$A$4:$A$109=$A335)*(DataModel!$B$4:$B$109=$B335),0),MATCH(AI$3,DataModel!$F$2:$BA$2,0))*$C335,"")</f>
        <v/>
      </c>
      <c r="AJ335" s="69" t="str" cm="1">
        <f t="array" aca="1" ref="AJ335" ca="1">IF(AND(AJ$4="A",ISNUMBER(DataModel!AJ$4)),INDEX(DataModel!$F$4:$BA$109,MATCH(1,(DataModel!$A$4:$A$109=$A335)*(DataModel!$B$4:$B$109=$B335),0),MATCH(AJ$3,DataModel!$F$2:$BA$2,0))*$C335,"")</f>
        <v/>
      </c>
      <c r="AK335" s="114" t="str" cm="1">
        <f t="array" aca="1" ref="AK335" ca="1">IF(AND(AK$4="A",ISNUMBER(DataModel!AK$4)),INDEX(DataModel!$F$4:$BA$109,MATCH(1,(DataModel!$A$4:$A$109=$A335)*(DataModel!$B$4:$B$109=$B335),0),MATCH(AK$3,DataModel!$F$2:$BA$2,0))*$C335,"")</f>
        <v/>
      </c>
      <c r="AL335" s="113" t="str" cm="1">
        <f t="array" aca="1" ref="AL335" ca="1">IF(AND(AL$4="A",ISNUMBER(DataModel!AL$4)),INDEX(DataModel!$F$4:$BA$109,MATCH(1,(DataModel!$A$4:$A$109=$A335)*(DataModel!$B$4:$B$109=$B335),0),MATCH(AL$3,DataModel!$F$2:$BA$2,0))*$C335,"")</f>
        <v/>
      </c>
      <c r="AM335" s="69" t="str" cm="1">
        <f t="array" aca="1" ref="AM335" ca="1">IF(AND(AM$4="A",ISNUMBER(DataModel!AM$4)),INDEX(DataModel!$F$4:$BA$109,MATCH(1,(DataModel!$A$4:$A$109=$A335)*(DataModel!$B$4:$B$109=$B335),0),MATCH(AM$3,DataModel!$F$2:$BA$2,0))*$C335,"")</f>
        <v/>
      </c>
      <c r="AN335" s="69" t="str" cm="1">
        <f t="array" aca="1" ref="AN335" ca="1">IF(AND(AN$4="A",ISNUMBER(DataModel!AN$4)),INDEX(DataModel!$F$4:$BA$109,MATCH(1,(DataModel!$A$4:$A$109=$A335)*(DataModel!$B$4:$B$109=$B335),0),MATCH(AN$3,DataModel!$F$2:$BA$2,0))*$C335,"")</f>
        <v/>
      </c>
      <c r="AO335" s="114" t="str" cm="1">
        <f t="array" aca="1" ref="AO335" ca="1">IF(AND(AO$4="A",ISNUMBER(DataModel!AO$4)),INDEX(DataModel!$F$4:$BA$109,MATCH(1,(DataModel!$A$4:$A$109=$A335)*(DataModel!$B$4:$B$109=$B335),0),MATCH(AO$3,DataModel!$F$2:$BA$2,0))*$C335,"")</f>
        <v/>
      </c>
      <c r="AP335" s="113" t="str" cm="1">
        <f t="array" aca="1" ref="AP335" ca="1">IF(AND(AP$4="A",ISNUMBER(DataModel!AP$4)),INDEX(DataModel!$F$4:$BA$109,MATCH(1,(DataModel!$A$4:$A$109=$A335)*(DataModel!$B$4:$B$109=$B335),0),MATCH(AP$3,DataModel!$F$2:$BA$2,0))*$C335,"")</f>
        <v/>
      </c>
      <c r="AQ335" s="69" t="str" cm="1">
        <f t="array" aca="1" ref="AQ335" ca="1">IF(AND(AQ$4="A",ISNUMBER(DataModel!AQ$4)),INDEX(DataModel!$F$4:$BA$109,MATCH(1,(DataModel!$A$4:$A$109=$A335)*(DataModel!$B$4:$B$109=$B335),0),MATCH(AQ$3,DataModel!$F$2:$BA$2,0))*$C335,"")</f>
        <v/>
      </c>
      <c r="AR335" s="69" t="str" cm="1">
        <f t="array" aca="1" ref="AR335" ca="1">IF(AND(AR$4="A",ISNUMBER(DataModel!AR$4)),INDEX(DataModel!$F$4:$BA$109,MATCH(1,(DataModel!$A$4:$A$109=$A335)*(DataModel!$B$4:$B$109=$B335),0),MATCH(AR$3,DataModel!$F$2:$BA$2,0))*$C335,"")</f>
        <v/>
      </c>
      <c r="AS335" s="114" t="str" cm="1">
        <f t="array" aca="1" ref="AS335" ca="1">IF(AND(AS$4="A",ISNUMBER(DataModel!AS$4)),INDEX(DataModel!$F$4:$BA$109,MATCH(1,(DataModel!$A$4:$A$109=$A335)*(DataModel!$B$4:$B$109=$B335),0),MATCH(AS$3,DataModel!$F$2:$BA$2,0))*$C335,"")</f>
        <v/>
      </c>
      <c r="AT335" s="113" t="e" cm="1">
        <f t="array" aca="1" ref="AT335" ca="1">IF(AND(AT$4="A",ISNUMBER(DataModel!AT$4)),INDEX(DataModel!$F$4:$BA$109,MATCH(1,(DataModel!$A$4:$A$109=$A335)*(DataModel!$B$4:$B$109=$B335),0),MATCH(AT$3,DataModel!$F$2:$BA$2,0))*$C335,"")</f>
        <v>#VALUE!</v>
      </c>
      <c r="AU335" s="69" t="e" cm="1">
        <f t="array" aca="1" ref="AU335" ca="1">IF(AND(AU$4="A",ISNUMBER(DataModel!AU$4)),INDEX(DataModel!$F$4:$BA$109,MATCH(1,(DataModel!$A$4:$A$109=$A335)*(DataModel!$B$4:$B$109=$B335),0),MATCH(AU$3,DataModel!$F$2:$BA$2,0))*$C335,"")</f>
        <v>#VALUE!</v>
      </c>
      <c r="AV335" s="69" t="e" cm="1">
        <f t="array" aca="1" ref="AV335" ca="1">IF(AND(AV$4="A",ISNUMBER(DataModel!AV$4)),INDEX(DataModel!$F$4:$BA$109,MATCH(1,(DataModel!$A$4:$A$109=$A335)*(DataModel!$B$4:$B$109=$B335),0),MATCH(AV$3,DataModel!$F$2:$BA$2,0))*$C335,"")</f>
        <v>#VALUE!</v>
      </c>
      <c r="AW335" s="114" t="e" cm="1">
        <f t="array" aca="1" ref="AW335" ca="1">IF(AND(AW$4="A",ISNUMBER(DataModel!AW$4)),INDEX(DataModel!$F$4:$BA$109,MATCH(1,(DataModel!$A$4:$A$109=$A335)*(DataModel!$B$4:$B$109=$B335),0),MATCH(AW$3,DataModel!$F$2:$BA$2,0))*$C335,"")</f>
        <v>#VALUE!</v>
      </c>
      <c r="AX335" s="113" t="e" cm="1">
        <f t="array" aca="1" ref="AX335" ca="1">IF(AND(AX$4="A",ISNUMBER(DataModel!AX$4)),INDEX(DataModel!$F$4:$BA$109,MATCH(1,(DataModel!$A$4:$A$109=$A335)*(DataModel!$B$4:$B$109=$B335),0),MATCH(AX$3,DataModel!$F$2:$BA$2,0))*$C335,"")</f>
        <v>#VALUE!</v>
      </c>
      <c r="AY335" s="69" t="e" cm="1">
        <f t="array" aca="1" ref="AY335" ca="1">IF(AND(AY$4="A",ISNUMBER(DataModel!AY$4)),INDEX(DataModel!$F$4:$BA$109,MATCH(1,(DataModel!$A$4:$A$109=$A335)*(DataModel!$B$4:$B$109=$B335),0),MATCH(AY$3,DataModel!$F$2:$BA$2,0))*$C335,"")</f>
        <v>#VALUE!</v>
      </c>
      <c r="AZ335" s="69" t="e" cm="1">
        <f t="array" aca="1" ref="AZ335" ca="1">IF(AND(AZ$4="A",ISNUMBER(DataModel!AZ$4)),INDEX(DataModel!$F$4:$BA$109,MATCH(1,(DataModel!$A$4:$A$109=$A335)*(DataModel!$B$4:$B$109=$B335),0),MATCH(AZ$3,DataModel!$F$2:$BA$2,0))*$C335,"")</f>
        <v>#VALUE!</v>
      </c>
      <c r="BA335" s="114" t="e" cm="1">
        <f t="array" aca="1" ref="BA335" ca="1">IF(AND(BA$4="A",ISNUMBER(DataModel!BA$4)),INDEX(DataModel!$F$4:$BA$109,MATCH(1,(DataModel!$A$4:$A$109=$A335)*(DataModel!$B$4:$B$109=$B335),0),MATCH(BA$3,DataModel!$F$2:$BA$2,0))*$C335,"")</f>
        <v>#VALUE!</v>
      </c>
      <c r="BB335" s="113"/>
      <c r="BC335" s="69"/>
      <c r="BD335" s="69"/>
      <c r="BE335" s="114"/>
      <c r="BF335" s="113"/>
      <c r="BG335" s="69"/>
      <c r="BH335" s="69"/>
      <c r="BI335" s="114"/>
      <c r="BJ335" s="113"/>
      <c r="BK335" s="69"/>
      <c r="BL335" s="69"/>
      <c r="BM335" s="114"/>
      <c r="BN335" s="113"/>
      <c r="BO335" s="69"/>
      <c r="BP335" s="69"/>
      <c r="BQ335" s="114"/>
      <c r="BR335" s="113"/>
      <c r="BS335" s="69"/>
      <c r="BT335" s="69"/>
      <c r="BU335" s="114"/>
      <c r="BV335" s="113"/>
      <c r="BW335" s="69"/>
      <c r="BX335" s="69"/>
      <c r="BY335" s="114"/>
      <c r="BZ335" s="113"/>
      <c r="CA335" s="69"/>
      <c r="CB335" s="69"/>
      <c r="CC335" s="114"/>
      <c r="CD335" s="113"/>
      <c r="CE335" s="69"/>
      <c r="CF335" s="69"/>
      <c r="CG335" s="114"/>
      <c r="CH335" s="113"/>
      <c r="CI335" s="69"/>
      <c r="CJ335" s="69"/>
      <c r="CK335" s="114"/>
      <c r="CL335" s="113"/>
      <c r="CM335" s="69"/>
      <c r="CN335" s="69"/>
      <c r="CO335" s="114"/>
      <c r="CP335" s="113"/>
      <c r="CQ335" s="69"/>
      <c r="CR335" s="69"/>
      <c r="CS335" s="114"/>
      <c r="CT335" s="113"/>
      <c r="CU335" s="69"/>
      <c r="CV335" s="69"/>
      <c r="CW335" s="114"/>
      <c r="CX335" s="113"/>
      <c r="CY335" s="69"/>
      <c r="CZ335" s="69"/>
      <c r="DA335" s="114"/>
      <c r="DB335" s="113"/>
      <c r="DC335" s="69"/>
      <c r="DD335" s="69"/>
      <c r="DE335" s="114"/>
      <c r="DF335" s="113"/>
      <c r="DG335" s="69"/>
      <c r="DH335" s="69"/>
      <c r="DI335" s="114"/>
      <c r="DK335" s="69">
        <f t="shared" ref="DK335:EK335" ca="1" si="896">SUM(OFFSET($E335,,MATCH(DK$3,$F$5:$DI$5,0),,4))</f>
        <v>0</v>
      </c>
      <c r="DL335" s="69" t="e">
        <f t="shared" ca="1" si="896"/>
        <v>#N/A</v>
      </c>
      <c r="DM335" s="69" t="e">
        <f t="shared" ca="1" si="896"/>
        <v>#VALUE!</v>
      </c>
      <c r="DN335" s="69" t="e">
        <f t="shared" ca="1" si="896"/>
        <v>#VALUE!</v>
      </c>
      <c r="DO335" s="69" t="e">
        <f t="shared" ca="1" si="896"/>
        <v>#VALUE!</v>
      </c>
      <c r="DP335" s="69" t="e">
        <f t="shared" ca="1" si="896"/>
        <v>#VALUE!</v>
      </c>
      <c r="DQ335" s="69" t="e">
        <f t="shared" ca="1" si="896"/>
        <v>#VALUE!</v>
      </c>
      <c r="DR335" s="69" t="e">
        <f t="shared" ca="1" si="896"/>
        <v>#VALUE!</v>
      </c>
      <c r="DS335" s="69" t="e">
        <f t="shared" ca="1" si="896"/>
        <v>#VALUE!</v>
      </c>
      <c r="DT335" s="69" t="e">
        <f t="shared" ca="1" si="896"/>
        <v>#VALUE!</v>
      </c>
      <c r="DU335" s="69" t="e">
        <f t="shared" ca="1" si="896"/>
        <v>#VALUE!</v>
      </c>
      <c r="DV335" s="69" t="e">
        <f t="shared" ca="1" si="896"/>
        <v>#VALUE!</v>
      </c>
      <c r="DW335" s="69" t="e">
        <f t="shared" ca="1" si="896"/>
        <v>#VALUE!</v>
      </c>
      <c r="DX335" s="69" t="e">
        <f t="shared" ca="1" si="896"/>
        <v>#VALUE!</v>
      </c>
      <c r="DY335" s="69" t="e">
        <f t="shared" ca="1" si="896"/>
        <v>#VALUE!</v>
      </c>
      <c r="DZ335" s="69" t="e">
        <f t="shared" ca="1" si="896"/>
        <v>#VALUE!</v>
      </c>
      <c r="EA335" s="69" t="e">
        <f t="shared" ca="1" si="896"/>
        <v>#VALUE!</v>
      </c>
      <c r="EB335" s="69" t="e">
        <f t="shared" ca="1" si="896"/>
        <v>#VALUE!</v>
      </c>
      <c r="EC335" s="69" t="e">
        <f t="shared" ca="1" si="896"/>
        <v>#VALUE!</v>
      </c>
      <c r="ED335" s="69" t="e">
        <f t="shared" ca="1" si="896"/>
        <v>#VALUE!</v>
      </c>
      <c r="EE335" s="69" t="e">
        <f t="shared" ca="1" si="896"/>
        <v>#VALUE!</v>
      </c>
      <c r="EF335" s="69" t="e">
        <f t="shared" ca="1" si="896"/>
        <v>#VALUE!</v>
      </c>
      <c r="EG335" s="69" t="e">
        <f t="shared" ca="1" si="896"/>
        <v>#VALUE!</v>
      </c>
      <c r="EH335" s="69" t="e">
        <f t="shared" ca="1" si="896"/>
        <v>#VALUE!</v>
      </c>
      <c r="EI335" s="69" t="e">
        <f t="shared" ca="1" si="896"/>
        <v>#VALUE!</v>
      </c>
      <c r="EJ335" s="69" t="e">
        <f t="shared" ca="1" si="896"/>
        <v>#VALUE!</v>
      </c>
      <c r="EK335" s="69" t="e">
        <f t="shared" ca="1" si="896"/>
        <v>#VALUE!</v>
      </c>
    </row>
    <row r="336" spans="1:141" outlineLevel="1" x14ac:dyDescent="0.25">
      <c r="A336" s="90"/>
      <c r="B336" s="90"/>
      <c r="C336" s="90"/>
      <c r="D336" s="90"/>
      <c r="F336" s="100"/>
      <c r="I336" s="101"/>
      <c r="J336" s="100"/>
      <c r="M336" s="101"/>
      <c r="N336" s="100"/>
      <c r="Q336" s="101"/>
      <c r="R336" s="100"/>
      <c r="U336" s="101"/>
      <c r="V336" s="100"/>
      <c r="Y336" s="101"/>
      <c r="Z336" s="100"/>
      <c r="AC336" s="101"/>
      <c r="AD336" s="100"/>
      <c r="AG336" s="101"/>
      <c r="AH336" s="100"/>
      <c r="AK336" s="101"/>
      <c r="AL336" s="100"/>
      <c r="AO336" s="101"/>
      <c r="AP336" s="100"/>
      <c r="AS336" s="101"/>
      <c r="AT336" s="100"/>
      <c r="AW336" s="101"/>
      <c r="AX336" s="100"/>
      <c r="BA336" s="101"/>
      <c r="BB336" s="100"/>
      <c r="BE336" s="101"/>
      <c r="BF336" s="100"/>
      <c r="BI336" s="101"/>
      <c r="BJ336" s="100"/>
      <c r="BM336" s="101"/>
      <c r="BN336" s="100"/>
      <c r="BQ336" s="101"/>
      <c r="BR336" s="100"/>
      <c r="BU336" s="101"/>
      <c r="BV336" s="100"/>
      <c r="BY336" s="101"/>
      <c r="BZ336" s="100"/>
      <c r="CC336" s="101"/>
      <c r="CD336" s="100"/>
      <c r="CG336" s="101"/>
      <c r="CH336" s="100"/>
      <c r="CK336" s="101"/>
      <c r="CL336" s="100"/>
      <c r="CO336" s="101"/>
      <c r="CP336" s="100"/>
      <c r="CS336" s="101"/>
      <c r="CT336" s="100"/>
      <c r="CW336" s="101"/>
      <c r="CX336" s="100"/>
      <c r="DA336" s="101"/>
      <c r="DB336" s="100"/>
      <c r="DE336" s="101"/>
      <c r="DF336" s="100"/>
      <c r="DI336" s="101"/>
    </row>
    <row r="337" spans="1:141" outlineLevel="1" x14ac:dyDescent="0.25">
      <c r="A337" s="90"/>
      <c r="B337" s="90"/>
      <c r="C337" s="90"/>
      <c r="D337" s="90"/>
      <c r="E337" t="str">
        <f>CONCATENATE(E330," - model")</f>
        <v>Interest expense - model</v>
      </c>
      <c r="F337" s="100"/>
      <c r="I337" s="101"/>
      <c r="J337" s="100"/>
      <c r="M337" s="101"/>
      <c r="N337" s="100"/>
      <c r="Q337" s="101"/>
      <c r="R337" s="100"/>
      <c r="U337" s="101"/>
      <c r="V337" s="100"/>
      <c r="Y337" s="101"/>
      <c r="Z337" s="100"/>
      <c r="AC337" s="101"/>
      <c r="AD337" s="100"/>
      <c r="AG337" s="101"/>
      <c r="AH337" s="100"/>
      <c r="AK337" s="101"/>
      <c r="AL337" s="113" t="str">
        <f ca="1">AL335</f>
        <v/>
      </c>
      <c r="AM337" s="69" t="str">
        <f t="shared" ref="AM337:AO337" ca="1" si="897">AM335</f>
        <v/>
      </c>
      <c r="AN337" s="69" t="str">
        <f t="shared" ca="1" si="897"/>
        <v/>
      </c>
      <c r="AO337" s="114" t="str">
        <f t="shared" ca="1" si="897"/>
        <v/>
      </c>
      <c r="AP337" s="113" t="str">
        <f ca="1">IF(ISERROR(AP338*AP350),"",AP338*AP350)</f>
        <v/>
      </c>
      <c r="AQ337" s="69" t="str">
        <f t="shared" ref="AQ337:DB337" ca="1" si="898">IF(ISERROR(AQ338*AQ350),"",AQ338*AQ350)</f>
        <v/>
      </c>
      <c r="AR337" s="69" t="str">
        <f t="shared" ca="1" si="898"/>
        <v/>
      </c>
      <c r="AS337" s="114" t="str">
        <f t="shared" ca="1" si="898"/>
        <v/>
      </c>
      <c r="AT337" s="113" t="str">
        <f t="shared" ca="1" si="898"/>
        <v/>
      </c>
      <c r="AU337" s="69" t="str">
        <f t="shared" ca="1" si="898"/>
        <v/>
      </c>
      <c r="AV337" s="69" t="str">
        <f t="shared" ca="1" si="898"/>
        <v/>
      </c>
      <c r="AW337" s="114" t="str">
        <f t="shared" ca="1" si="898"/>
        <v/>
      </c>
      <c r="AX337" s="113" t="str">
        <f t="shared" ca="1" si="898"/>
        <v/>
      </c>
      <c r="AY337" s="69" t="str">
        <f t="shared" ca="1" si="898"/>
        <v/>
      </c>
      <c r="AZ337" s="69" t="str">
        <f t="shared" ca="1" si="898"/>
        <v/>
      </c>
      <c r="BA337" s="114" t="str">
        <f t="shared" ca="1" si="898"/>
        <v/>
      </c>
      <c r="BB337" s="113" t="str">
        <f t="shared" ca="1" si="898"/>
        <v/>
      </c>
      <c r="BC337" s="69" t="str">
        <f t="shared" ca="1" si="898"/>
        <v/>
      </c>
      <c r="BD337" s="69" t="str">
        <f t="shared" ca="1" si="898"/>
        <v/>
      </c>
      <c r="BE337" s="114" t="str">
        <f t="shared" ca="1" si="898"/>
        <v/>
      </c>
      <c r="BF337" s="113" t="str">
        <f t="shared" ca="1" si="898"/>
        <v/>
      </c>
      <c r="BG337" s="69" t="str">
        <f t="shared" ca="1" si="898"/>
        <v/>
      </c>
      <c r="BH337" s="69" t="str">
        <f t="shared" ca="1" si="898"/>
        <v/>
      </c>
      <c r="BI337" s="114" t="str">
        <f t="shared" ca="1" si="898"/>
        <v/>
      </c>
      <c r="BJ337" s="113" t="str">
        <f t="shared" ca="1" si="898"/>
        <v/>
      </c>
      <c r="BK337" s="69" t="str">
        <f t="shared" ca="1" si="898"/>
        <v/>
      </c>
      <c r="BL337" s="69" t="str">
        <f t="shared" ca="1" si="898"/>
        <v/>
      </c>
      <c r="BM337" s="114" t="str">
        <f t="shared" ca="1" si="898"/>
        <v/>
      </c>
      <c r="BN337" s="113" t="str">
        <f t="shared" ca="1" si="898"/>
        <v/>
      </c>
      <c r="BO337" s="69" t="str">
        <f t="shared" ca="1" si="898"/>
        <v/>
      </c>
      <c r="BP337" s="69" t="str">
        <f t="shared" ca="1" si="898"/>
        <v/>
      </c>
      <c r="BQ337" s="114" t="str">
        <f t="shared" ca="1" si="898"/>
        <v/>
      </c>
      <c r="BR337" s="113" t="str">
        <f t="shared" ca="1" si="898"/>
        <v/>
      </c>
      <c r="BS337" s="69" t="str">
        <f t="shared" ca="1" si="898"/>
        <v/>
      </c>
      <c r="BT337" s="69" t="str">
        <f t="shared" ca="1" si="898"/>
        <v/>
      </c>
      <c r="BU337" s="114" t="str">
        <f t="shared" ca="1" si="898"/>
        <v/>
      </c>
      <c r="BV337" s="113" t="str">
        <f t="shared" ca="1" si="898"/>
        <v/>
      </c>
      <c r="BW337" s="69" t="str">
        <f t="shared" ca="1" si="898"/>
        <v/>
      </c>
      <c r="BX337" s="69" t="str">
        <f t="shared" ca="1" si="898"/>
        <v/>
      </c>
      <c r="BY337" s="114" t="str">
        <f t="shared" ca="1" si="898"/>
        <v/>
      </c>
      <c r="BZ337" s="113" t="str">
        <f t="shared" ca="1" si="898"/>
        <v/>
      </c>
      <c r="CA337" s="69" t="str">
        <f t="shared" ca="1" si="898"/>
        <v/>
      </c>
      <c r="CB337" s="69" t="str">
        <f t="shared" ca="1" si="898"/>
        <v/>
      </c>
      <c r="CC337" s="114" t="str">
        <f t="shared" ca="1" si="898"/>
        <v/>
      </c>
      <c r="CD337" s="113" t="str">
        <f t="shared" ca="1" si="898"/>
        <v/>
      </c>
      <c r="CE337" s="69" t="str">
        <f t="shared" ca="1" si="898"/>
        <v/>
      </c>
      <c r="CF337" s="69" t="str">
        <f t="shared" ca="1" si="898"/>
        <v/>
      </c>
      <c r="CG337" s="114" t="str">
        <f t="shared" ca="1" si="898"/>
        <v/>
      </c>
      <c r="CH337" s="113" t="str">
        <f t="shared" ca="1" si="898"/>
        <v/>
      </c>
      <c r="CI337" s="69" t="str">
        <f t="shared" ca="1" si="898"/>
        <v/>
      </c>
      <c r="CJ337" s="69" t="str">
        <f t="shared" ca="1" si="898"/>
        <v/>
      </c>
      <c r="CK337" s="114" t="str">
        <f t="shared" ca="1" si="898"/>
        <v/>
      </c>
      <c r="CL337" s="113" t="str">
        <f t="shared" ca="1" si="898"/>
        <v/>
      </c>
      <c r="CM337" s="69" t="str">
        <f t="shared" ca="1" si="898"/>
        <v/>
      </c>
      <c r="CN337" s="69" t="str">
        <f t="shared" ca="1" si="898"/>
        <v/>
      </c>
      <c r="CO337" s="114" t="str">
        <f t="shared" ca="1" si="898"/>
        <v/>
      </c>
      <c r="CP337" s="113" t="str">
        <f t="shared" ca="1" si="898"/>
        <v/>
      </c>
      <c r="CQ337" s="69" t="str">
        <f t="shared" ca="1" si="898"/>
        <v/>
      </c>
      <c r="CR337" s="69" t="str">
        <f t="shared" ca="1" si="898"/>
        <v/>
      </c>
      <c r="CS337" s="114" t="str">
        <f t="shared" ca="1" si="898"/>
        <v/>
      </c>
      <c r="CT337" s="113" t="str">
        <f t="shared" ca="1" si="898"/>
        <v/>
      </c>
      <c r="CU337" s="69" t="str">
        <f t="shared" ca="1" si="898"/>
        <v/>
      </c>
      <c r="CV337" s="69" t="str">
        <f t="shared" ca="1" si="898"/>
        <v/>
      </c>
      <c r="CW337" s="114" t="str">
        <f t="shared" ca="1" si="898"/>
        <v/>
      </c>
      <c r="CX337" s="113" t="str">
        <f t="shared" ca="1" si="898"/>
        <v/>
      </c>
      <c r="CY337" s="69" t="str">
        <f t="shared" ca="1" si="898"/>
        <v/>
      </c>
      <c r="CZ337" s="69" t="str">
        <f t="shared" ca="1" si="898"/>
        <v/>
      </c>
      <c r="DA337" s="114" t="str">
        <f t="shared" ca="1" si="898"/>
        <v/>
      </c>
      <c r="DB337" s="113" t="str">
        <f t="shared" ca="1" si="898"/>
        <v/>
      </c>
      <c r="DC337" s="69" t="str">
        <f t="shared" ref="DC337:DI337" ca="1" si="899">IF(ISERROR(DC338*DC350),"",DC338*DC350)</f>
        <v/>
      </c>
      <c r="DD337" s="69" t="str">
        <f t="shared" ca="1" si="899"/>
        <v/>
      </c>
      <c r="DE337" s="114" t="str">
        <f t="shared" ca="1" si="899"/>
        <v/>
      </c>
      <c r="DF337" s="113" t="str">
        <f t="shared" ca="1" si="899"/>
        <v/>
      </c>
      <c r="DG337" s="69" t="str">
        <f t="shared" ca="1" si="899"/>
        <v/>
      </c>
      <c r="DH337" s="69" t="str">
        <f t="shared" ca="1" si="899"/>
        <v/>
      </c>
      <c r="DI337" s="114" t="str">
        <f t="shared" ca="1" si="899"/>
        <v/>
      </c>
      <c r="DK337" s="69">
        <f t="shared" ref="DK337:EK337" ca="1" si="900">SUM(OFFSET($E337,,MATCH(DK$3,$F$5:$DI$5,0),,4))</f>
        <v>0</v>
      </c>
      <c r="DL337" s="69" t="e">
        <f t="shared" ca="1" si="900"/>
        <v>#N/A</v>
      </c>
      <c r="DM337" s="69" t="e">
        <f t="shared" ca="1" si="900"/>
        <v>#VALUE!</v>
      </c>
      <c r="DN337" s="69" t="e">
        <f t="shared" ca="1" si="900"/>
        <v>#VALUE!</v>
      </c>
      <c r="DO337" s="69" t="e">
        <f t="shared" ca="1" si="900"/>
        <v>#VALUE!</v>
      </c>
      <c r="DP337" s="69" t="e">
        <f t="shared" ca="1" si="900"/>
        <v>#VALUE!</v>
      </c>
      <c r="DQ337" s="69" t="e">
        <f t="shared" ca="1" si="900"/>
        <v>#VALUE!</v>
      </c>
      <c r="DR337" s="69" t="e">
        <f t="shared" ca="1" si="900"/>
        <v>#VALUE!</v>
      </c>
      <c r="DS337" s="69" t="e">
        <f t="shared" ca="1" si="900"/>
        <v>#VALUE!</v>
      </c>
      <c r="DT337" s="69" t="e">
        <f t="shared" ca="1" si="900"/>
        <v>#VALUE!</v>
      </c>
      <c r="DU337" s="69" t="e">
        <f t="shared" ca="1" si="900"/>
        <v>#VALUE!</v>
      </c>
      <c r="DV337" s="69" t="e">
        <f t="shared" ca="1" si="900"/>
        <v>#VALUE!</v>
      </c>
      <c r="DW337" s="69" t="e">
        <f t="shared" ca="1" si="900"/>
        <v>#VALUE!</v>
      </c>
      <c r="DX337" s="69" t="e">
        <f t="shared" ca="1" si="900"/>
        <v>#VALUE!</v>
      </c>
      <c r="DY337" s="69" t="e">
        <f t="shared" ca="1" si="900"/>
        <v>#VALUE!</v>
      </c>
      <c r="DZ337" s="69" t="e">
        <f t="shared" ca="1" si="900"/>
        <v>#VALUE!</v>
      </c>
      <c r="EA337" s="69" t="e">
        <f t="shared" ca="1" si="900"/>
        <v>#VALUE!</v>
      </c>
      <c r="EB337" s="69" t="e">
        <f t="shared" ca="1" si="900"/>
        <v>#VALUE!</v>
      </c>
      <c r="EC337" s="69" t="e">
        <f t="shared" ca="1" si="900"/>
        <v>#VALUE!</v>
      </c>
      <c r="ED337" s="69" t="e">
        <f t="shared" ca="1" si="900"/>
        <v>#VALUE!</v>
      </c>
      <c r="EE337" s="69" t="e">
        <f t="shared" ca="1" si="900"/>
        <v>#VALUE!</v>
      </c>
      <c r="EF337" s="69" t="e">
        <f t="shared" ca="1" si="900"/>
        <v>#VALUE!</v>
      </c>
      <c r="EG337" s="69" t="e">
        <f t="shared" ca="1" si="900"/>
        <v>#VALUE!</v>
      </c>
      <c r="EH337" s="69" t="e">
        <f t="shared" ca="1" si="900"/>
        <v>#VALUE!</v>
      </c>
      <c r="EI337" s="69" t="e">
        <f t="shared" ca="1" si="900"/>
        <v>#VALUE!</v>
      </c>
      <c r="EJ337" s="69" t="e">
        <f t="shared" ca="1" si="900"/>
        <v>#VALUE!</v>
      </c>
      <c r="EK337" s="69" t="e">
        <f t="shared" ca="1" si="900"/>
        <v>#VALUE!</v>
      </c>
    </row>
    <row r="338" spans="1:141" outlineLevel="1" x14ac:dyDescent="0.25">
      <c r="A338" s="90"/>
      <c r="B338" s="90"/>
      <c r="C338" s="90"/>
      <c r="D338" s="90"/>
      <c r="E338" t="s">
        <v>340</v>
      </c>
      <c r="F338" s="100"/>
      <c r="I338" s="101"/>
      <c r="J338" s="100"/>
      <c r="M338" s="101"/>
      <c r="N338" s="100"/>
      <c r="Q338" s="101"/>
      <c r="R338" s="100"/>
      <c r="U338" s="101"/>
      <c r="V338" s="100"/>
      <c r="Y338" s="101"/>
      <c r="Z338" s="100"/>
      <c r="AC338" s="101"/>
      <c r="AD338" s="100"/>
      <c r="AG338" s="101"/>
      <c r="AH338" s="100"/>
      <c r="AK338" s="101"/>
      <c r="AL338" s="100"/>
      <c r="AO338" s="101"/>
      <c r="AP338" s="102" t="e">
        <f ca="1">IF(AP$4="A",IF(ISERROR(AP335/AP358),"",AP335/AP358),AP340)</f>
        <v>#N/A</v>
      </c>
      <c r="AQ338" s="103" t="e">
        <f t="shared" ref="AQ338:DB338" ca="1" si="901">IF(AQ$4="A",IF(ISERROR(AQ335/AQ358),"",AQ335/AQ358),AQ340)</f>
        <v>#N/A</v>
      </c>
      <c r="AR338" s="103" t="e">
        <f t="shared" ca="1" si="901"/>
        <v>#N/A</v>
      </c>
      <c r="AS338" s="104" t="e">
        <f t="shared" ca="1" si="901"/>
        <v>#N/A</v>
      </c>
      <c r="AT338" s="102" t="e">
        <f t="shared" ca="1" si="901"/>
        <v>#VALUE!</v>
      </c>
      <c r="AU338" s="103" t="e">
        <f t="shared" ca="1" si="901"/>
        <v>#VALUE!</v>
      </c>
      <c r="AV338" s="103" t="e">
        <f t="shared" ca="1" si="901"/>
        <v>#VALUE!</v>
      </c>
      <c r="AW338" s="104" t="e">
        <f t="shared" ca="1" si="901"/>
        <v>#VALUE!</v>
      </c>
      <c r="AX338" s="102" t="e">
        <f t="shared" ca="1" si="901"/>
        <v>#VALUE!</v>
      </c>
      <c r="AY338" s="103" t="e">
        <f t="shared" ca="1" si="901"/>
        <v>#VALUE!</v>
      </c>
      <c r="AZ338" s="103" t="e">
        <f t="shared" ca="1" si="901"/>
        <v>#VALUE!</v>
      </c>
      <c r="BA338" s="104" t="e">
        <f t="shared" ca="1" si="901"/>
        <v>#VALUE!</v>
      </c>
      <c r="BB338" s="102" t="e">
        <f t="shared" ca="1" si="901"/>
        <v>#VALUE!</v>
      </c>
      <c r="BC338" s="103" t="e">
        <f t="shared" ca="1" si="901"/>
        <v>#VALUE!</v>
      </c>
      <c r="BD338" s="103" t="e">
        <f t="shared" ca="1" si="901"/>
        <v>#VALUE!</v>
      </c>
      <c r="BE338" s="104" t="e">
        <f t="shared" ca="1" si="901"/>
        <v>#VALUE!</v>
      </c>
      <c r="BF338" s="102" t="e">
        <f t="shared" ca="1" si="901"/>
        <v>#VALUE!</v>
      </c>
      <c r="BG338" s="103" t="e">
        <f t="shared" ca="1" si="901"/>
        <v>#VALUE!</v>
      </c>
      <c r="BH338" s="103" t="e">
        <f t="shared" ca="1" si="901"/>
        <v>#VALUE!</v>
      </c>
      <c r="BI338" s="104" t="e">
        <f t="shared" ca="1" si="901"/>
        <v>#VALUE!</v>
      </c>
      <c r="BJ338" s="102" t="e">
        <f t="shared" ca="1" si="901"/>
        <v>#VALUE!</v>
      </c>
      <c r="BK338" s="103" t="e">
        <f t="shared" ca="1" si="901"/>
        <v>#VALUE!</v>
      </c>
      <c r="BL338" s="103" t="e">
        <f t="shared" ca="1" si="901"/>
        <v>#VALUE!</v>
      </c>
      <c r="BM338" s="104" t="e">
        <f t="shared" ca="1" si="901"/>
        <v>#VALUE!</v>
      </c>
      <c r="BN338" s="102" t="e">
        <f t="shared" ca="1" si="901"/>
        <v>#VALUE!</v>
      </c>
      <c r="BO338" s="103" t="e">
        <f t="shared" ca="1" si="901"/>
        <v>#VALUE!</v>
      </c>
      <c r="BP338" s="103" t="e">
        <f t="shared" ca="1" si="901"/>
        <v>#VALUE!</v>
      </c>
      <c r="BQ338" s="104" t="e">
        <f t="shared" ca="1" si="901"/>
        <v>#VALUE!</v>
      </c>
      <c r="BR338" s="102" t="e">
        <f t="shared" ca="1" si="901"/>
        <v>#VALUE!</v>
      </c>
      <c r="BS338" s="103" t="e">
        <f t="shared" ca="1" si="901"/>
        <v>#VALUE!</v>
      </c>
      <c r="BT338" s="103" t="e">
        <f t="shared" ca="1" si="901"/>
        <v>#VALUE!</v>
      </c>
      <c r="BU338" s="104" t="e">
        <f t="shared" ca="1" si="901"/>
        <v>#VALUE!</v>
      </c>
      <c r="BV338" s="102" t="e">
        <f t="shared" ca="1" si="901"/>
        <v>#VALUE!</v>
      </c>
      <c r="BW338" s="103" t="e">
        <f t="shared" ca="1" si="901"/>
        <v>#VALUE!</v>
      </c>
      <c r="BX338" s="103" t="e">
        <f t="shared" ca="1" si="901"/>
        <v>#VALUE!</v>
      </c>
      <c r="BY338" s="104" t="e">
        <f t="shared" ca="1" si="901"/>
        <v>#VALUE!</v>
      </c>
      <c r="BZ338" s="102" t="e">
        <f t="shared" ca="1" si="901"/>
        <v>#VALUE!</v>
      </c>
      <c r="CA338" s="103" t="e">
        <f t="shared" ca="1" si="901"/>
        <v>#VALUE!</v>
      </c>
      <c r="CB338" s="103" t="e">
        <f t="shared" ca="1" si="901"/>
        <v>#VALUE!</v>
      </c>
      <c r="CC338" s="104" t="e">
        <f t="shared" ca="1" si="901"/>
        <v>#VALUE!</v>
      </c>
      <c r="CD338" s="102" t="e">
        <f t="shared" ca="1" si="901"/>
        <v>#VALUE!</v>
      </c>
      <c r="CE338" s="103" t="e">
        <f t="shared" ca="1" si="901"/>
        <v>#VALUE!</v>
      </c>
      <c r="CF338" s="103" t="e">
        <f t="shared" ca="1" si="901"/>
        <v>#VALUE!</v>
      </c>
      <c r="CG338" s="104" t="e">
        <f t="shared" ca="1" si="901"/>
        <v>#VALUE!</v>
      </c>
      <c r="CH338" s="102" t="str">
        <f t="shared" ca="1" si="901"/>
        <v/>
      </c>
      <c r="CI338" s="103" t="str">
        <f t="shared" ca="1" si="901"/>
        <v/>
      </c>
      <c r="CJ338" s="103" t="str">
        <f t="shared" ca="1" si="901"/>
        <v/>
      </c>
      <c r="CK338" s="104" t="str">
        <f t="shared" ca="1" si="901"/>
        <v/>
      </c>
      <c r="CL338" s="102" t="str">
        <f t="shared" ca="1" si="901"/>
        <v/>
      </c>
      <c r="CM338" s="103" t="str">
        <f t="shared" ca="1" si="901"/>
        <v/>
      </c>
      <c r="CN338" s="103" t="str">
        <f t="shared" ca="1" si="901"/>
        <v/>
      </c>
      <c r="CO338" s="104" t="str">
        <f t="shared" ca="1" si="901"/>
        <v/>
      </c>
      <c r="CP338" s="102" t="str">
        <f t="shared" ca="1" si="901"/>
        <v/>
      </c>
      <c r="CQ338" s="103" t="str">
        <f t="shared" ca="1" si="901"/>
        <v/>
      </c>
      <c r="CR338" s="103" t="str">
        <f t="shared" ca="1" si="901"/>
        <v/>
      </c>
      <c r="CS338" s="104" t="str">
        <f t="shared" ca="1" si="901"/>
        <v/>
      </c>
      <c r="CT338" s="102" t="str">
        <f t="shared" ca="1" si="901"/>
        <v/>
      </c>
      <c r="CU338" s="103" t="str">
        <f t="shared" ca="1" si="901"/>
        <v/>
      </c>
      <c r="CV338" s="103" t="str">
        <f t="shared" ca="1" si="901"/>
        <v/>
      </c>
      <c r="CW338" s="104" t="str">
        <f t="shared" ca="1" si="901"/>
        <v/>
      </c>
      <c r="CX338" s="102" t="str">
        <f t="shared" ca="1" si="901"/>
        <v/>
      </c>
      <c r="CY338" s="103" t="str">
        <f t="shared" ca="1" si="901"/>
        <v/>
      </c>
      <c r="CZ338" s="103" t="str">
        <f t="shared" ca="1" si="901"/>
        <v/>
      </c>
      <c r="DA338" s="104" t="str">
        <f t="shared" ca="1" si="901"/>
        <v/>
      </c>
      <c r="DB338" s="102" t="str">
        <f t="shared" ca="1" si="901"/>
        <v/>
      </c>
      <c r="DC338" s="103" t="str">
        <f t="shared" ref="DC338:DI338" ca="1" si="902">IF(DC$4="A",IF(ISERROR(DC335/DC358),"",DC335/DC358),DC340)</f>
        <v/>
      </c>
      <c r="DD338" s="103" t="str">
        <f t="shared" ca="1" si="902"/>
        <v/>
      </c>
      <c r="DE338" s="104" t="str">
        <f t="shared" ca="1" si="902"/>
        <v/>
      </c>
      <c r="DF338" s="102" t="str">
        <f t="shared" ca="1" si="902"/>
        <v/>
      </c>
      <c r="DG338" s="103" t="str">
        <f t="shared" ca="1" si="902"/>
        <v/>
      </c>
      <c r="DH338" s="103" t="str">
        <f t="shared" ca="1" si="902"/>
        <v/>
      </c>
      <c r="DI338" s="104" t="str">
        <f t="shared" ca="1" si="902"/>
        <v/>
      </c>
      <c r="DT338" s="103" t="str">
        <f ca="1">IF(ISERROR(DT337/DT350),"",DT337/DT350)</f>
        <v/>
      </c>
      <c r="DU338" s="103" t="str">
        <f t="shared" ref="DU338:EK338" ca="1" si="903">IF(ISERROR(DU337/DU350),"",DU337/DU350)</f>
        <v/>
      </c>
      <c r="DV338" s="103" t="str">
        <f t="shared" ca="1" si="903"/>
        <v/>
      </c>
      <c r="DW338" s="103" t="str">
        <f t="shared" ca="1" si="903"/>
        <v/>
      </c>
      <c r="DX338" s="103" t="str">
        <f t="shared" ca="1" si="903"/>
        <v/>
      </c>
      <c r="DY338" s="103" t="str">
        <f t="shared" ca="1" si="903"/>
        <v/>
      </c>
      <c r="DZ338" s="103" t="str">
        <f t="shared" ca="1" si="903"/>
        <v/>
      </c>
      <c r="EA338" s="103" t="str">
        <f t="shared" ca="1" si="903"/>
        <v/>
      </c>
      <c r="EB338" s="103" t="str">
        <f t="shared" ca="1" si="903"/>
        <v/>
      </c>
      <c r="EC338" s="103" t="str">
        <f t="shared" ca="1" si="903"/>
        <v/>
      </c>
      <c r="ED338" s="103" t="str">
        <f t="shared" ca="1" si="903"/>
        <v/>
      </c>
      <c r="EE338" s="103" t="str">
        <f t="shared" ca="1" si="903"/>
        <v/>
      </c>
      <c r="EF338" s="103" t="str">
        <f t="shared" ca="1" si="903"/>
        <v/>
      </c>
      <c r="EG338" s="103" t="str">
        <f t="shared" ca="1" si="903"/>
        <v/>
      </c>
      <c r="EH338" s="103" t="str">
        <f t="shared" ca="1" si="903"/>
        <v/>
      </c>
      <c r="EI338" s="103" t="str">
        <f t="shared" ca="1" si="903"/>
        <v/>
      </c>
      <c r="EJ338" s="103" t="str">
        <f t="shared" ca="1" si="903"/>
        <v/>
      </c>
      <c r="EK338" s="103" t="str">
        <f t="shared" ca="1" si="903"/>
        <v/>
      </c>
    </row>
    <row r="339" spans="1:141" outlineLevel="1" x14ac:dyDescent="0.25">
      <c r="A339" s="90"/>
      <c r="B339" s="90"/>
      <c r="C339" s="90"/>
      <c r="D339" s="90"/>
      <c r="F339" s="100"/>
      <c r="I339" s="101"/>
      <c r="J339" s="100"/>
      <c r="M339" s="101"/>
      <c r="N339" s="100"/>
      <c r="Q339" s="101"/>
      <c r="R339" s="100"/>
      <c r="U339" s="101"/>
      <c r="V339" s="100"/>
      <c r="Y339" s="101"/>
      <c r="Z339" s="100"/>
      <c r="AC339" s="101"/>
      <c r="AD339" s="100"/>
      <c r="AG339" s="101"/>
      <c r="AH339" s="100"/>
      <c r="AK339" s="101"/>
      <c r="AL339" s="100"/>
      <c r="AO339" s="101"/>
      <c r="AP339" s="102"/>
      <c r="AQ339" s="103"/>
      <c r="AR339" s="103"/>
      <c r="AS339" s="104"/>
      <c r="AT339" s="102"/>
      <c r="AU339" s="103"/>
      <c r="AV339" s="103"/>
      <c r="AW339" s="104"/>
      <c r="AX339" s="102"/>
      <c r="AY339" s="103"/>
      <c r="AZ339" s="103"/>
      <c r="BA339" s="104"/>
      <c r="BB339" s="102"/>
      <c r="BC339" s="103"/>
      <c r="BD339" s="103"/>
      <c r="BE339" s="104"/>
      <c r="BF339" s="102"/>
      <c r="BG339" s="103"/>
      <c r="BH339" s="103"/>
      <c r="BI339" s="104"/>
      <c r="BJ339" s="102"/>
      <c r="BK339" s="103"/>
      <c r="BL339" s="103"/>
      <c r="BM339" s="104"/>
      <c r="BN339" s="102"/>
      <c r="BO339" s="103"/>
      <c r="BP339" s="103"/>
      <c r="BQ339" s="104"/>
      <c r="BR339" s="102"/>
      <c r="BS339" s="103"/>
      <c r="BT339" s="103"/>
      <c r="BU339" s="104"/>
      <c r="BV339" s="102"/>
      <c r="BW339" s="103"/>
      <c r="BX339" s="103"/>
      <c r="BY339" s="104"/>
      <c r="BZ339" s="102"/>
      <c r="CA339" s="103"/>
      <c r="CB339" s="103"/>
      <c r="CC339" s="104"/>
      <c r="CD339" s="102"/>
      <c r="CE339" s="103"/>
      <c r="CF339" s="103"/>
      <c r="CG339" s="104"/>
      <c r="CH339" s="102"/>
      <c r="CI339" s="103"/>
      <c r="CJ339" s="103"/>
      <c r="CK339" s="104"/>
      <c r="CL339" s="102"/>
      <c r="CM339" s="103"/>
      <c r="CN339" s="103"/>
      <c r="CO339" s="104"/>
      <c r="CP339" s="102"/>
      <c r="CQ339" s="103"/>
      <c r="CR339" s="103"/>
      <c r="CS339" s="104"/>
      <c r="CT339" s="102"/>
      <c r="CU339" s="103"/>
      <c r="CV339" s="103"/>
      <c r="CW339" s="104"/>
      <c r="CX339" s="102"/>
      <c r="CY339" s="103"/>
      <c r="CZ339" s="103"/>
      <c r="DA339" s="104"/>
      <c r="DB339" s="102"/>
      <c r="DC339" s="103"/>
      <c r="DD339" s="103"/>
      <c r="DE339" s="104"/>
      <c r="DF339" s="102"/>
      <c r="DG339" s="103"/>
      <c r="DH339" s="103"/>
      <c r="DI339" s="104"/>
    </row>
    <row r="340" spans="1:141" outlineLevel="1" x14ac:dyDescent="0.25">
      <c r="A340" s="90"/>
      <c r="B340" s="90"/>
      <c r="C340" s="90"/>
      <c r="D340" s="90"/>
      <c r="E340" s="36" t="str">
        <f>CONCATENATE(E338," selected driver: ",$J$8," (",$J$9,")")</f>
        <v>% total debt selected driver: Default (Annual)</v>
      </c>
      <c r="F340" s="100"/>
      <c r="I340" s="101"/>
      <c r="J340" s="100"/>
      <c r="M340" s="101"/>
      <c r="N340" s="100"/>
      <c r="Q340" s="101"/>
      <c r="R340" s="100"/>
      <c r="U340" s="101"/>
      <c r="V340" s="100"/>
      <c r="Y340" s="101"/>
      <c r="Z340" s="100"/>
      <c r="AC340" s="101"/>
      <c r="AD340" s="100"/>
      <c r="AG340" s="101"/>
      <c r="AH340" s="100"/>
      <c r="AK340" s="101"/>
      <c r="AL340" s="100"/>
      <c r="AO340" s="101"/>
      <c r="AP340" s="126" t="e" cm="1">
        <f t="array" ref="AP340">IF($I$9=1,AP342,INDEX($DT342:$EK342,,MATCH(CONCATENATE("FY ",RIGHT(AP$3,4)),$DT$3:$EK$3,0))/4)</f>
        <v>#N/A</v>
      </c>
      <c r="AQ340" s="127" t="e" cm="1">
        <f t="array" ref="AQ340">IF($I$9=1,AQ342,INDEX($DT342:$EK342,,MATCH(CONCATENATE("FY ",RIGHT(AQ$3,4)),$DT$3:$EK$3,0))/4)</f>
        <v>#N/A</v>
      </c>
      <c r="AR340" s="127" t="e" cm="1">
        <f t="array" ref="AR340">IF($I$9=1,AR342,INDEX($DT342:$EK342,,MATCH(CONCATENATE("FY ",RIGHT(AR$3,4)),$DT$3:$EK$3,0))/4)</f>
        <v>#N/A</v>
      </c>
      <c r="AS340" s="128" t="e" cm="1">
        <f t="array" ref="AS340">IF($I$9=1,AS342,INDEX($DT342:$EK342,,MATCH(CONCATENATE("FY ",RIGHT(AS$3,4)),$DT$3:$EK$3,0))/4)</f>
        <v>#N/A</v>
      </c>
      <c r="AT340" s="126" t="e" cm="1">
        <f t="array" ref="AT340">IF($I$9=1,AT342,INDEX($DT342:$EK342,,MATCH(CONCATENATE("FY ",RIGHT(AT$3,4)),$DT$3:$EK$3,0))/4)</f>
        <v>#N/A</v>
      </c>
      <c r="AU340" s="127" t="e" cm="1">
        <f t="array" ref="AU340">IF($I$9=1,AU342,INDEX($DT342:$EK342,,MATCH(CONCATENATE("FY ",RIGHT(AU$3,4)),$DT$3:$EK$3,0))/4)</f>
        <v>#N/A</v>
      </c>
      <c r="AV340" s="127" t="e" cm="1">
        <f t="array" ref="AV340">IF($I$9=1,AV342,INDEX($DT342:$EK342,,MATCH(CONCATENATE("FY ",RIGHT(AV$3,4)),$DT$3:$EK$3,0))/4)</f>
        <v>#N/A</v>
      </c>
      <c r="AW340" s="128" t="e" cm="1">
        <f t="array" ref="AW340">IF($I$9=1,AW342,INDEX($DT342:$EK342,,MATCH(CONCATENATE("FY ",RIGHT(AW$3,4)),$DT$3:$EK$3,0))/4)</f>
        <v>#N/A</v>
      </c>
      <c r="AX340" s="126" t="e" cm="1">
        <f t="array" ref="AX340">IF($I$9=1,AX342,INDEX($DT342:$EK342,,MATCH(CONCATENATE("FY ",RIGHT(AX$3,4)),$DT$3:$EK$3,0))/4)</f>
        <v>#N/A</v>
      </c>
      <c r="AY340" s="127" t="e" cm="1">
        <f t="array" ref="AY340">IF($I$9=1,AY342,INDEX($DT342:$EK342,,MATCH(CONCATENATE("FY ",RIGHT(AY$3,4)),$DT$3:$EK$3,0))/4)</f>
        <v>#N/A</v>
      </c>
      <c r="AZ340" s="127" t="e" cm="1">
        <f t="array" ref="AZ340">IF($I$9=1,AZ342,INDEX($DT342:$EK342,,MATCH(CONCATENATE("FY ",RIGHT(AZ$3,4)),$DT$3:$EK$3,0))/4)</f>
        <v>#N/A</v>
      </c>
      <c r="BA340" s="128" t="e" cm="1">
        <f t="array" ref="BA340">IF($I$9=1,BA342,INDEX($DT342:$EK342,,MATCH(CONCATENATE("FY ",RIGHT(BA$3,4)),$DT$3:$EK$3,0))/4)</f>
        <v>#N/A</v>
      </c>
      <c r="BB340" s="126" t="e" cm="1">
        <f t="array" ref="BB340">IF($I$9=1,BB342,INDEX($DT342:$EK342,,MATCH(CONCATENATE("FY ",RIGHT(BB$3,4)),$DT$3:$EK$3,0))/4)</f>
        <v>#N/A</v>
      </c>
      <c r="BC340" s="127" t="e" cm="1">
        <f t="array" ref="BC340">IF($I$9=1,BC342,INDEX($DT342:$EK342,,MATCH(CONCATENATE("FY ",RIGHT(BC$3,4)),$DT$3:$EK$3,0))/4)</f>
        <v>#N/A</v>
      </c>
      <c r="BD340" s="127" t="e" cm="1">
        <f t="array" ref="BD340">IF($I$9=1,BD342,INDEX($DT342:$EK342,,MATCH(CONCATENATE("FY ",RIGHT(BD$3,4)),$DT$3:$EK$3,0))/4)</f>
        <v>#N/A</v>
      </c>
      <c r="BE340" s="128" t="e" cm="1">
        <f t="array" ref="BE340">IF($I$9=1,BE342,INDEX($DT342:$EK342,,MATCH(CONCATENATE("FY ",RIGHT(BE$3,4)),$DT$3:$EK$3,0))/4)</f>
        <v>#N/A</v>
      </c>
      <c r="BF340" s="126" t="e" cm="1">
        <f t="array" ref="BF340">IF($I$9=1,BF342,INDEX($DT342:$EK342,,MATCH(CONCATENATE("FY ",RIGHT(BF$3,4)),$DT$3:$EK$3,0))/4)</f>
        <v>#N/A</v>
      </c>
      <c r="BG340" s="127" t="e" cm="1">
        <f t="array" ref="BG340">IF($I$9=1,BG342,INDEX($DT342:$EK342,,MATCH(CONCATENATE("FY ",RIGHT(BG$3,4)),$DT$3:$EK$3,0))/4)</f>
        <v>#N/A</v>
      </c>
      <c r="BH340" s="127" t="e" cm="1">
        <f t="array" ref="BH340">IF($I$9=1,BH342,INDEX($DT342:$EK342,,MATCH(CONCATENATE("FY ",RIGHT(BH$3,4)),$DT$3:$EK$3,0))/4)</f>
        <v>#N/A</v>
      </c>
      <c r="BI340" s="128" t="e" cm="1">
        <f t="array" ref="BI340">IF($I$9=1,BI342,INDEX($DT342:$EK342,,MATCH(CONCATENATE("FY ",RIGHT(BI$3,4)),$DT$3:$EK$3,0))/4)</f>
        <v>#N/A</v>
      </c>
      <c r="BJ340" s="126" t="e" cm="1">
        <f t="array" ref="BJ340">IF($I$9=1,BJ342,INDEX($DT342:$EK342,,MATCH(CONCATENATE("FY ",RIGHT(BJ$3,4)),$DT$3:$EK$3,0))/4)</f>
        <v>#N/A</v>
      </c>
      <c r="BK340" s="127" t="e" cm="1">
        <f t="array" ref="BK340">IF($I$9=1,BK342,INDEX($DT342:$EK342,,MATCH(CONCATENATE("FY ",RIGHT(BK$3,4)),$DT$3:$EK$3,0))/4)</f>
        <v>#N/A</v>
      </c>
      <c r="BL340" s="127" t="e" cm="1">
        <f t="array" ref="BL340">IF($I$9=1,BL342,INDEX($DT342:$EK342,,MATCH(CONCATENATE("FY ",RIGHT(BL$3,4)),$DT$3:$EK$3,0))/4)</f>
        <v>#N/A</v>
      </c>
      <c r="BM340" s="128" t="e" cm="1">
        <f t="array" ref="BM340">IF($I$9=1,BM342,INDEX($DT342:$EK342,,MATCH(CONCATENATE("FY ",RIGHT(BM$3,4)),$DT$3:$EK$3,0))/4)</f>
        <v>#N/A</v>
      </c>
      <c r="BN340" s="126" t="e" cm="1">
        <f t="array" ref="BN340">IF($I$9=1,BN342,INDEX($DT342:$EK342,,MATCH(CONCATENATE("FY ",RIGHT(BN$3,4)),$DT$3:$EK$3,0))/4)</f>
        <v>#N/A</v>
      </c>
      <c r="BO340" s="127" t="e" cm="1">
        <f t="array" ref="BO340">IF($I$9=1,BO342,INDEX($DT342:$EK342,,MATCH(CONCATENATE("FY ",RIGHT(BO$3,4)),$DT$3:$EK$3,0))/4)</f>
        <v>#N/A</v>
      </c>
      <c r="BP340" s="127" t="e" cm="1">
        <f t="array" ref="BP340">IF($I$9=1,BP342,INDEX($DT342:$EK342,,MATCH(CONCATENATE("FY ",RIGHT(BP$3,4)),$DT$3:$EK$3,0))/4)</f>
        <v>#N/A</v>
      </c>
      <c r="BQ340" s="128" t="e" cm="1">
        <f t="array" ref="BQ340">IF($I$9=1,BQ342,INDEX($DT342:$EK342,,MATCH(CONCATENATE("FY ",RIGHT(BQ$3,4)),$DT$3:$EK$3,0))/4)</f>
        <v>#N/A</v>
      </c>
      <c r="BR340" s="126" t="e" cm="1">
        <f t="array" ref="BR340">IF($I$9=1,BR342,INDEX($DT342:$EK342,,MATCH(CONCATENATE("FY ",RIGHT(BR$3,4)),$DT$3:$EK$3,0))/4)</f>
        <v>#N/A</v>
      </c>
      <c r="BS340" s="127" t="e" cm="1">
        <f t="array" ref="BS340">IF($I$9=1,BS342,INDEX($DT342:$EK342,,MATCH(CONCATENATE("FY ",RIGHT(BS$3,4)),$DT$3:$EK$3,0))/4)</f>
        <v>#N/A</v>
      </c>
      <c r="BT340" s="127" t="e" cm="1">
        <f t="array" ref="BT340">IF($I$9=1,BT342,INDEX($DT342:$EK342,,MATCH(CONCATENATE("FY ",RIGHT(BT$3,4)),$DT$3:$EK$3,0))/4)</f>
        <v>#N/A</v>
      </c>
      <c r="BU340" s="128" t="e" cm="1">
        <f t="array" ref="BU340">IF($I$9=1,BU342,INDEX($DT342:$EK342,,MATCH(CONCATENATE("FY ",RIGHT(BU$3,4)),$DT$3:$EK$3,0))/4)</f>
        <v>#N/A</v>
      </c>
      <c r="BV340" s="126" t="e" cm="1">
        <f t="array" ref="BV340">IF($I$9=1,BV342,INDEX($DT342:$EK342,,MATCH(CONCATENATE("FY ",RIGHT(BV$3,4)),$DT$3:$EK$3,0))/4)</f>
        <v>#N/A</v>
      </c>
      <c r="BW340" s="127" t="e" cm="1">
        <f t="array" ref="BW340">IF($I$9=1,BW342,INDEX($DT342:$EK342,,MATCH(CONCATENATE("FY ",RIGHT(BW$3,4)),$DT$3:$EK$3,0))/4)</f>
        <v>#N/A</v>
      </c>
      <c r="BX340" s="127" t="e" cm="1">
        <f t="array" ref="BX340">IF($I$9=1,BX342,INDEX($DT342:$EK342,,MATCH(CONCATENATE("FY ",RIGHT(BX$3,4)),$DT$3:$EK$3,0))/4)</f>
        <v>#N/A</v>
      </c>
      <c r="BY340" s="128" t="e" cm="1">
        <f t="array" ref="BY340">IF($I$9=1,BY342,INDEX($DT342:$EK342,,MATCH(CONCATENATE("FY ",RIGHT(BY$3,4)),$DT$3:$EK$3,0))/4)</f>
        <v>#N/A</v>
      </c>
      <c r="BZ340" s="126" t="e" cm="1">
        <f t="array" ref="BZ340">IF($I$9=1,BZ342,INDEX($DT342:$EK342,,MATCH(CONCATENATE("FY ",RIGHT(BZ$3,4)),$DT$3:$EK$3,0))/4)</f>
        <v>#N/A</v>
      </c>
      <c r="CA340" s="127" t="e" cm="1">
        <f t="array" ref="CA340">IF($I$9=1,CA342,INDEX($DT342:$EK342,,MATCH(CONCATENATE("FY ",RIGHT(CA$3,4)),$DT$3:$EK$3,0))/4)</f>
        <v>#N/A</v>
      </c>
      <c r="CB340" s="127" t="e" cm="1">
        <f t="array" ref="CB340">IF($I$9=1,CB342,INDEX($DT342:$EK342,,MATCH(CONCATENATE("FY ",RIGHT(CB$3,4)),$DT$3:$EK$3,0))/4)</f>
        <v>#N/A</v>
      </c>
      <c r="CC340" s="128" t="e" cm="1">
        <f t="array" ref="CC340">IF($I$9=1,CC342,INDEX($DT342:$EK342,,MATCH(CONCATENATE("FY ",RIGHT(CC$3,4)),$DT$3:$EK$3,0))/4)</f>
        <v>#N/A</v>
      </c>
      <c r="CD340" s="126" t="e" cm="1">
        <f t="array" ref="CD340">IF($I$9=1,CD342,INDEX($DT342:$EK342,,MATCH(CONCATENATE("FY ",RIGHT(CD$3,4)),$DT$3:$EK$3,0))/4)</f>
        <v>#N/A</v>
      </c>
      <c r="CE340" s="127" t="e" cm="1">
        <f t="array" ref="CE340">IF($I$9=1,CE342,INDEX($DT342:$EK342,,MATCH(CONCATENATE("FY ",RIGHT(CE$3,4)),$DT$3:$EK$3,0))/4)</f>
        <v>#N/A</v>
      </c>
      <c r="CF340" s="127" t="e" cm="1">
        <f t="array" ref="CF340">IF($I$9=1,CF342,INDEX($DT342:$EK342,,MATCH(CONCATENATE("FY ",RIGHT(CF$3,4)),$DT$3:$EK$3,0))/4)</f>
        <v>#N/A</v>
      </c>
      <c r="CG340" s="128" t="e" cm="1">
        <f t="array" ref="CG340">IF($I$9=1,CG342,INDEX($DT342:$EK342,,MATCH(CONCATENATE("FY ",RIGHT(CG$3,4)),$DT$3:$EK$3,0))/4)</f>
        <v>#N/A</v>
      </c>
      <c r="CH340" s="126" t="e" cm="1">
        <f t="array" ref="CH340">IF($I$9=1,CH342,INDEX($DT342:$EK342,,MATCH(CONCATENATE("FY ",RIGHT(CH$3,4)),$DT$3:$EK$3,0))/4)</f>
        <v>#N/A</v>
      </c>
      <c r="CI340" s="127" t="e" cm="1">
        <f t="array" ref="CI340">IF($I$9=1,CI342,INDEX($DT342:$EK342,,MATCH(CONCATENATE("FY ",RIGHT(CI$3,4)),$DT$3:$EK$3,0))/4)</f>
        <v>#N/A</v>
      </c>
      <c r="CJ340" s="127" t="e" cm="1">
        <f t="array" ref="CJ340">IF($I$9=1,CJ342,INDEX($DT342:$EK342,,MATCH(CONCATENATE("FY ",RIGHT(CJ$3,4)),$DT$3:$EK$3,0))/4)</f>
        <v>#N/A</v>
      </c>
      <c r="CK340" s="128" t="e" cm="1">
        <f t="array" ref="CK340">IF($I$9=1,CK342,INDEX($DT342:$EK342,,MATCH(CONCATENATE("FY ",RIGHT(CK$3,4)),$DT$3:$EK$3,0))/4)</f>
        <v>#N/A</v>
      </c>
      <c r="CL340" s="126" t="e" cm="1">
        <f t="array" ref="CL340">IF($I$9=1,CL342,INDEX($DT342:$EK342,,MATCH(CONCATENATE("FY ",RIGHT(CL$3,4)),$DT$3:$EK$3,0))/4)</f>
        <v>#N/A</v>
      </c>
      <c r="CM340" s="127" t="e" cm="1">
        <f t="array" ref="CM340">IF($I$9=1,CM342,INDEX($DT342:$EK342,,MATCH(CONCATENATE("FY ",RIGHT(CM$3,4)),$DT$3:$EK$3,0))/4)</f>
        <v>#N/A</v>
      </c>
      <c r="CN340" s="127" t="e" cm="1">
        <f t="array" ref="CN340">IF($I$9=1,CN342,INDEX($DT342:$EK342,,MATCH(CONCATENATE("FY ",RIGHT(CN$3,4)),$DT$3:$EK$3,0))/4)</f>
        <v>#N/A</v>
      </c>
      <c r="CO340" s="128" t="e" cm="1">
        <f t="array" ref="CO340">IF($I$9=1,CO342,INDEX($DT342:$EK342,,MATCH(CONCATENATE("FY ",RIGHT(CO$3,4)),$DT$3:$EK$3,0))/4)</f>
        <v>#N/A</v>
      </c>
      <c r="CP340" s="126" t="e" cm="1">
        <f t="array" ref="CP340">IF($I$9=1,CP342,INDEX($DT342:$EK342,,MATCH(CONCATENATE("FY ",RIGHT(CP$3,4)),$DT$3:$EK$3,0))/4)</f>
        <v>#N/A</v>
      </c>
      <c r="CQ340" s="127" t="e" cm="1">
        <f t="array" ref="CQ340">IF($I$9=1,CQ342,INDEX($DT342:$EK342,,MATCH(CONCATENATE("FY ",RIGHT(CQ$3,4)),$DT$3:$EK$3,0))/4)</f>
        <v>#N/A</v>
      </c>
      <c r="CR340" s="127" t="e" cm="1">
        <f t="array" ref="CR340">IF($I$9=1,CR342,INDEX($DT342:$EK342,,MATCH(CONCATENATE("FY ",RIGHT(CR$3,4)),$DT$3:$EK$3,0))/4)</f>
        <v>#N/A</v>
      </c>
      <c r="CS340" s="128" t="e" cm="1">
        <f t="array" ref="CS340">IF($I$9=1,CS342,INDEX($DT342:$EK342,,MATCH(CONCATENATE("FY ",RIGHT(CS$3,4)),$DT$3:$EK$3,0))/4)</f>
        <v>#N/A</v>
      </c>
      <c r="CT340" s="126" t="e" cm="1">
        <f t="array" ref="CT340">IF($I$9=1,CT342,INDEX($DT342:$EK342,,MATCH(CONCATENATE("FY ",RIGHT(CT$3,4)),$DT$3:$EK$3,0))/4)</f>
        <v>#N/A</v>
      </c>
      <c r="CU340" s="127" t="e" cm="1">
        <f t="array" ref="CU340">IF($I$9=1,CU342,INDEX($DT342:$EK342,,MATCH(CONCATENATE("FY ",RIGHT(CU$3,4)),$DT$3:$EK$3,0))/4)</f>
        <v>#N/A</v>
      </c>
      <c r="CV340" s="127" t="e" cm="1">
        <f t="array" ref="CV340">IF($I$9=1,CV342,INDEX($DT342:$EK342,,MATCH(CONCATENATE("FY ",RIGHT(CV$3,4)),$DT$3:$EK$3,0))/4)</f>
        <v>#N/A</v>
      </c>
      <c r="CW340" s="128" t="e" cm="1">
        <f t="array" ref="CW340">IF($I$9=1,CW342,INDEX($DT342:$EK342,,MATCH(CONCATENATE("FY ",RIGHT(CW$3,4)),$DT$3:$EK$3,0))/4)</f>
        <v>#N/A</v>
      </c>
      <c r="CX340" s="126" t="e" cm="1">
        <f t="array" ref="CX340">IF($I$9=1,CX342,INDEX($DT342:$EK342,,MATCH(CONCATENATE("FY ",RIGHT(CX$3,4)),$DT$3:$EK$3,0))/4)</f>
        <v>#N/A</v>
      </c>
      <c r="CY340" s="127" t="e" cm="1">
        <f t="array" ref="CY340">IF($I$9=1,CY342,INDEX($DT342:$EK342,,MATCH(CONCATENATE("FY ",RIGHT(CY$3,4)),$DT$3:$EK$3,0))/4)</f>
        <v>#N/A</v>
      </c>
      <c r="CZ340" s="127" t="e" cm="1">
        <f t="array" ref="CZ340">IF($I$9=1,CZ342,INDEX($DT342:$EK342,,MATCH(CONCATENATE("FY ",RIGHT(CZ$3,4)),$DT$3:$EK$3,0))/4)</f>
        <v>#N/A</v>
      </c>
      <c r="DA340" s="128" t="e" cm="1">
        <f t="array" ref="DA340">IF($I$9=1,DA342,INDEX($DT342:$EK342,,MATCH(CONCATENATE("FY ",RIGHT(DA$3,4)),$DT$3:$EK$3,0))/4)</f>
        <v>#N/A</v>
      </c>
      <c r="DB340" s="126" t="e" cm="1">
        <f t="array" ref="DB340">IF($I$9=1,DB342,INDEX($DT342:$EK342,,MATCH(CONCATENATE("FY ",RIGHT(DB$3,4)),$DT$3:$EK$3,0))/4)</f>
        <v>#N/A</v>
      </c>
      <c r="DC340" s="127" t="e" cm="1">
        <f t="array" ref="DC340">IF($I$9=1,DC342,INDEX($DT342:$EK342,,MATCH(CONCATENATE("FY ",RIGHT(DC$3,4)),$DT$3:$EK$3,0))/4)</f>
        <v>#N/A</v>
      </c>
      <c r="DD340" s="127" t="e" cm="1">
        <f t="array" ref="DD340">IF($I$9=1,DD342,INDEX($DT342:$EK342,,MATCH(CONCATENATE("FY ",RIGHT(DD$3,4)),$DT$3:$EK$3,0))/4)</f>
        <v>#N/A</v>
      </c>
      <c r="DE340" s="128" t="e" cm="1">
        <f t="array" ref="DE340">IF($I$9=1,DE342,INDEX($DT342:$EK342,,MATCH(CONCATENATE("FY ",RIGHT(DE$3,4)),$DT$3:$EK$3,0))/4)</f>
        <v>#N/A</v>
      </c>
      <c r="DF340" s="126" t="e" cm="1">
        <f t="array" ref="DF340">IF($I$9=1,DF342,INDEX($DT342:$EK342,,MATCH(CONCATENATE("FY ",RIGHT(DF$3,4)),$DT$3:$EK$3,0))/4)</f>
        <v>#N/A</v>
      </c>
      <c r="DG340" s="127" t="e" cm="1">
        <f t="array" ref="DG340">IF($I$9=1,DG342,INDEX($DT342:$EK342,,MATCH(CONCATENATE("FY ",RIGHT(DG$3,4)),$DT$3:$EK$3,0))/4)</f>
        <v>#N/A</v>
      </c>
      <c r="DH340" s="127" t="e" cm="1">
        <f t="array" ref="DH340">IF($I$9=1,DH342,INDEX($DT342:$EK342,,MATCH(CONCATENATE("FY ",RIGHT(DH$3,4)),$DT$3:$EK$3,0))/4)</f>
        <v>#N/A</v>
      </c>
      <c r="DI340" s="128" t="e" cm="1">
        <f t="array" ref="DI340">IF($I$9=1,DI342,INDEX($DT342:$EK342,,MATCH(CONCATENATE("FY ",RIGHT(DI$3,4)),$DT$3:$EK$3,0))/4)</f>
        <v>#N/A</v>
      </c>
    </row>
    <row r="341" spans="1:141" outlineLevel="1" x14ac:dyDescent="0.25">
      <c r="A341" s="90"/>
      <c r="B341" s="90"/>
      <c r="C341" s="90"/>
      <c r="D341" s="90"/>
      <c r="F341" s="100"/>
      <c r="I341" s="101"/>
      <c r="J341" s="100"/>
      <c r="M341" s="101"/>
      <c r="N341" s="100"/>
      <c r="Q341" s="101"/>
      <c r="R341" s="100"/>
      <c r="U341" s="101"/>
      <c r="V341" s="100"/>
      <c r="Y341" s="101"/>
      <c r="Z341" s="100"/>
      <c r="AC341" s="101"/>
      <c r="AD341" s="100"/>
      <c r="AG341" s="101"/>
      <c r="AH341" s="100"/>
      <c r="AK341" s="101"/>
      <c r="AL341" s="100"/>
      <c r="AO341" s="101"/>
      <c r="AP341" s="100"/>
      <c r="AS341" s="101"/>
      <c r="AT341" s="100"/>
      <c r="AW341" s="101"/>
      <c r="AX341" s="100"/>
      <c r="BA341" s="101"/>
      <c r="BB341" s="100"/>
      <c r="BE341" s="101"/>
      <c r="BF341" s="100"/>
      <c r="BI341" s="101"/>
      <c r="BJ341" s="100"/>
      <c r="BM341" s="101"/>
      <c r="BN341" s="100"/>
      <c r="BQ341" s="101"/>
      <c r="BR341" s="100"/>
      <c r="BU341" s="101"/>
      <c r="BV341" s="100"/>
      <c r="BY341" s="101"/>
      <c r="BZ341" s="100"/>
      <c r="CC341" s="101"/>
      <c r="CD341" s="100"/>
      <c r="CG341" s="101"/>
      <c r="CH341" s="100"/>
      <c r="CK341" s="101"/>
      <c r="CL341" s="100"/>
      <c r="CO341" s="101"/>
      <c r="CP341" s="100"/>
      <c r="CS341" s="101"/>
      <c r="CT341" s="100"/>
      <c r="CW341" s="101"/>
      <c r="CX341" s="100"/>
      <c r="DA341" s="101"/>
      <c r="DB341" s="100"/>
      <c r="DE341" s="101"/>
      <c r="DF341" s="100"/>
      <c r="DI341" s="101"/>
    </row>
    <row r="342" spans="1:141" outlineLevel="1" x14ac:dyDescent="0.25">
      <c r="A342" s="90"/>
      <c r="B342" s="90"/>
      <c r="C342" s="90"/>
      <c r="D342" s="90"/>
      <c r="E342" t="str">
        <f>CONCATENATE(E338," scenario: ",$J$8)</f>
        <v>% total debt scenario: Default</v>
      </c>
      <c r="F342" s="100"/>
      <c r="I342" s="101"/>
      <c r="J342" s="100"/>
      <c r="M342" s="101"/>
      <c r="N342" s="100"/>
      <c r="Q342" s="101"/>
      <c r="R342" s="100"/>
      <c r="U342" s="101"/>
      <c r="V342" s="100"/>
      <c r="Y342" s="101"/>
      <c r="Z342" s="100"/>
      <c r="AC342" s="101"/>
      <c r="AD342" s="100"/>
      <c r="AG342" s="101"/>
      <c r="AH342" s="100"/>
      <c r="AK342" s="101"/>
      <c r="AL342" s="100"/>
      <c r="AO342" s="101"/>
      <c r="AP342" s="102">
        <f>CHOOSE($I$8,AP343,AP344,AP345,AP346,AP347)</f>
        <v>0</v>
      </c>
      <c r="AQ342" s="103">
        <f t="shared" ref="AQ342:DB342" si="904">CHOOSE($I$8,AQ343,AQ344,AQ345,AQ346,AQ347)</f>
        <v>0</v>
      </c>
      <c r="AR342" s="103">
        <f t="shared" si="904"/>
        <v>0</v>
      </c>
      <c r="AS342" s="104">
        <f t="shared" si="904"/>
        <v>0</v>
      </c>
      <c r="AT342" s="102">
        <f t="shared" si="904"/>
        <v>0</v>
      </c>
      <c r="AU342" s="103">
        <f t="shared" si="904"/>
        <v>0</v>
      </c>
      <c r="AV342" s="103">
        <f t="shared" si="904"/>
        <v>0</v>
      </c>
      <c r="AW342" s="104">
        <f t="shared" si="904"/>
        <v>0</v>
      </c>
      <c r="AX342" s="102">
        <f t="shared" si="904"/>
        <v>0</v>
      </c>
      <c r="AY342" s="103">
        <f t="shared" si="904"/>
        <v>0</v>
      </c>
      <c r="AZ342" s="103">
        <f t="shared" si="904"/>
        <v>0</v>
      </c>
      <c r="BA342" s="104">
        <f t="shared" si="904"/>
        <v>0</v>
      </c>
      <c r="BB342" s="102">
        <f t="shared" si="904"/>
        <v>0</v>
      </c>
      <c r="BC342" s="103">
        <f t="shared" si="904"/>
        <v>0</v>
      </c>
      <c r="BD342" s="103">
        <f t="shared" si="904"/>
        <v>0</v>
      </c>
      <c r="BE342" s="104">
        <f t="shared" si="904"/>
        <v>0</v>
      </c>
      <c r="BF342" s="102">
        <f t="shared" si="904"/>
        <v>0</v>
      </c>
      <c r="BG342" s="103">
        <f t="shared" si="904"/>
        <v>0</v>
      </c>
      <c r="BH342" s="103">
        <f t="shared" si="904"/>
        <v>0</v>
      </c>
      <c r="BI342" s="104">
        <f t="shared" si="904"/>
        <v>0</v>
      </c>
      <c r="BJ342" s="102">
        <f t="shared" si="904"/>
        <v>0</v>
      </c>
      <c r="BK342" s="103">
        <f t="shared" si="904"/>
        <v>0</v>
      </c>
      <c r="BL342" s="103">
        <f t="shared" si="904"/>
        <v>0</v>
      </c>
      <c r="BM342" s="104">
        <f t="shared" si="904"/>
        <v>0</v>
      </c>
      <c r="BN342" s="102">
        <f t="shared" si="904"/>
        <v>0</v>
      </c>
      <c r="BO342" s="103">
        <f t="shared" si="904"/>
        <v>0</v>
      </c>
      <c r="BP342" s="103">
        <f t="shared" si="904"/>
        <v>0</v>
      </c>
      <c r="BQ342" s="104">
        <f t="shared" si="904"/>
        <v>0</v>
      </c>
      <c r="BR342" s="102">
        <f t="shared" si="904"/>
        <v>0</v>
      </c>
      <c r="BS342" s="103">
        <f t="shared" si="904"/>
        <v>0</v>
      </c>
      <c r="BT342" s="103">
        <f t="shared" si="904"/>
        <v>0</v>
      </c>
      <c r="BU342" s="104">
        <f t="shared" si="904"/>
        <v>0</v>
      </c>
      <c r="BV342" s="102">
        <f t="shared" si="904"/>
        <v>0</v>
      </c>
      <c r="BW342" s="103">
        <f t="shared" si="904"/>
        <v>0</v>
      </c>
      <c r="BX342" s="103">
        <f t="shared" si="904"/>
        <v>0</v>
      </c>
      <c r="BY342" s="104">
        <f t="shared" si="904"/>
        <v>0</v>
      </c>
      <c r="BZ342" s="102">
        <f t="shared" si="904"/>
        <v>0</v>
      </c>
      <c r="CA342" s="103">
        <f t="shared" si="904"/>
        <v>0</v>
      </c>
      <c r="CB342" s="103">
        <f t="shared" si="904"/>
        <v>0</v>
      </c>
      <c r="CC342" s="104">
        <f t="shared" si="904"/>
        <v>0</v>
      </c>
      <c r="CD342" s="102">
        <f t="shared" si="904"/>
        <v>0</v>
      </c>
      <c r="CE342" s="103">
        <f t="shared" si="904"/>
        <v>0</v>
      </c>
      <c r="CF342" s="103">
        <f t="shared" si="904"/>
        <v>0</v>
      </c>
      <c r="CG342" s="104">
        <f t="shared" si="904"/>
        <v>0</v>
      </c>
      <c r="CH342" s="102">
        <f t="shared" si="904"/>
        <v>0</v>
      </c>
      <c r="CI342" s="103">
        <f t="shared" si="904"/>
        <v>0</v>
      </c>
      <c r="CJ342" s="103">
        <f t="shared" si="904"/>
        <v>0</v>
      </c>
      <c r="CK342" s="104">
        <f t="shared" si="904"/>
        <v>0</v>
      </c>
      <c r="CL342" s="102">
        <f t="shared" si="904"/>
        <v>0</v>
      </c>
      <c r="CM342" s="103">
        <f t="shared" si="904"/>
        <v>0</v>
      </c>
      <c r="CN342" s="103">
        <f t="shared" si="904"/>
        <v>0</v>
      </c>
      <c r="CO342" s="104">
        <f t="shared" si="904"/>
        <v>0</v>
      </c>
      <c r="CP342" s="102">
        <f t="shared" si="904"/>
        <v>0</v>
      </c>
      <c r="CQ342" s="103">
        <f t="shared" si="904"/>
        <v>0</v>
      </c>
      <c r="CR342" s="103">
        <f t="shared" si="904"/>
        <v>0</v>
      </c>
      <c r="CS342" s="104">
        <f t="shared" si="904"/>
        <v>0</v>
      </c>
      <c r="CT342" s="102">
        <f t="shared" si="904"/>
        <v>0</v>
      </c>
      <c r="CU342" s="103">
        <f t="shared" si="904"/>
        <v>0</v>
      </c>
      <c r="CV342" s="103">
        <f t="shared" si="904"/>
        <v>0</v>
      </c>
      <c r="CW342" s="104">
        <f t="shared" si="904"/>
        <v>0</v>
      </c>
      <c r="CX342" s="102">
        <f t="shared" si="904"/>
        <v>0</v>
      </c>
      <c r="CY342" s="103">
        <f t="shared" si="904"/>
        <v>0</v>
      </c>
      <c r="CZ342" s="103">
        <f t="shared" si="904"/>
        <v>0</v>
      </c>
      <c r="DA342" s="104">
        <f t="shared" si="904"/>
        <v>0</v>
      </c>
      <c r="DB342" s="102">
        <f t="shared" si="904"/>
        <v>0</v>
      </c>
      <c r="DC342" s="103">
        <f t="shared" ref="DC342:DI342" si="905">CHOOSE($I$8,DC343,DC344,DC345,DC346,DC347)</f>
        <v>0</v>
      </c>
      <c r="DD342" s="103">
        <f t="shared" si="905"/>
        <v>0</v>
      </c>
      <c r="DE342" s="104">
        <f t="shared" si="905"/>
        <v>0</v>
      </c>
      <c r="DF342" s="102">
        <f t="shared" si="905"/>
        <v>0</v>
      </c>
      <c r="DG342" s="103">
        <f t="shared" si="905"/>
        <v>0</v>
      </c>
      <c r="DH342" s="103">
        <f t="shared" si="905"/>
        <v>0</v>
      </c>
      <c r="DI342" s="104">
        <f t="shared" si="905"/>
        <v>0</v>
      </c>
      <c r="DT342" s="103" t="e">
        <f t="shared" ref="DT342:EK342" ca="1" si="906">CHOOSE($I$8,DT343,DT344,DT345,DT346,DT347)</f>
        <v>#DIV/0!</v>
      </c>
      <c r="DU342" s="103" t="e">
        <f t="shared" ca="1" si="906"/>
        <v>#DIV/0!</v>
      </c>
      <c r="DV342" s="103" t="e">
        <f t="shared" ca="1" si="906"/>
        <v>#DIV/0!</v>
      </c>
      <c r="DW342" s="103" t="e">
        <f t="shared" ca="1" si="906"/>
        <v>#DIV/0!</v>
      </c>
      <c r="DX342" s="103" t="e">
        <f t="shared" ca="1" si="906"/>
        <v>#DIV/0!</v>
      </c>
      <c r="DY342" s="103" t="e">
        <f t="shared" ca="1" si="906"/>
        <v>#DIV/0!</v>
      </c>
      <c r="DZ342" s="103" t="e">
        <f t="shared" ca="1" si="906"/>
        <v>#DIV/0!</v>
      </c>
      <c r="EA342" s="103" t="e">
        <f t="shared" ca="1" si="906"/>
        <v>#DIV/0!</v>
      </c>
      <c r="EB342" s="103" t="e">
        <f t="shared" ca="1" si="906"/>
        <v>#DIV/0!</v>
      </c>
      <c r="EC342" s="103" t="e">
        <f t="shared" ca="1" si="906"/>
        <v>#DIV/0!</v>
      </c>
      <c r="ED342" s="103" t="e">
        <f t="shared" ca="1" si="906"/>
        <v>#DIV/0!</v>
      </c>
      <c r="EE342" s="103" t="e">
        <f t="shared" ca="1" si="906"/>
        <v>#DIV/0!</v>
      </c>
      <c r="EF342" s="103" t="e">
        <f t="shared" ca="1" si="906"/>
        <v>#DIV/0!</v>
      </c>
      <c r="EG342" s="103" t="e">
        <f t="shared" ca="1" si="906"/>
        <v>#DIV/0!</v>
      </c>
      <c r="EH342" s="103" t="e">
        <f t="shared" ca="1" si="906"/>
        <v>#DIV/0!</v>
      </c>
      <c r="EI342" s="103" t="e">
        <f t="shared" ca="1" si="906"/>
        <v>#DIV/0!</v>
      </c>
      <c r="EJ342" s="103" t="e">
        <f t="shared" ca="1" si="906"/>
        <v>#DIV/0!</v>
      </c>
      <c r="EK342" s="103" t="e">
        <f t="shared" ca="1" si="906"/>
        <v>#DIV/0!</v>
      </c>
    </row>
    <row r="343" spans="1:141" outlineLevel="1" x14ac:dyDescent="0.25">
      <c r="A343" s="90"/>
      <c r="B343" s="90"/>
      <c r="C343" s="90"/>
      <c r="D343" s="90"/>
      <c r="E343" t="str">
        <f>CONCATENATE("- ", $N$6,":")</f>
        <v>- Base:</v>
      </c>
      <c r="F343" s="100"/>
      <c r="I343" s="101"/>
      <c r="J343" s="100"/>
      <c r="M343" s="101"/>
      <c r="N343" s="100"/>
      <c r="Q343" s="101"/>
      <c r="R343" s="100"/>
      <c r="U343" s="101"/>
      <c r="V343" s="100"/>
      <c r="Y343" s="101"/>
      <c r="Z343" s="100"/>
      <c r="AC343" s="101"/>
      <c r="AD343" s="100"/>
      <c r="AG343" s="101"/>
      <c r="AH343" s="100"/>
      <c r="AK343" s="101"/>
      <c r="AL343" s="100"/>
      <c r="AO343" s="101"/>
      <c r="AP343" s="123">
        <v>0</v>
      </c>
      <c r="AQ343" s="124">
        <v>0</v>
      </c>
      <c r="AR343" s="124">
        <v>0</v>
      </c>
      <c r="AS343" s="125">
        <v>0</v>
      </c>
      <c r="AT343" s="123">
        <v>0</v>
      </c>
      <c r="AU343" s="124">
        <v>0</v>
      </c>
      <c r="AV343" s="124">
        <v>0</v>
      </c>
      <c r="AW343" s="125">
        <v>0</v>
      </c>
      <c r="AX343" s="123">
        <v>0</v>
      </c>
      <c r="AY343" s="124">
        <v>0</v>
      </c>
      <c r="AZ343" s="124">
        <v>0</v>
      </c>
      <c r="BA343" s="125">
        <v>0</v>
      </c>
      <c r="BB343" s="123">
        <v>0</v>
      </c>
      <c r="BC343" s="124">
        <v>0</v>
      </c>
      <c r="BD343" s="124">
        <v>0</v>
      </c>
      <c r="BE343" s="125">
        <v>0</v>
      </c>
      <c r="BF343" s="123">
        <v>0</v>
      </c>
      <c r="BG343" s="124">
        <v>0</v>
      </c>
      <c r="BH343" s="124">
        <v>0</v>
      </c>
      <c r="BI343" s="125">
        <v>0</v>
      </c>
      <c r="BJ343" s="123">
        <v>0</v>
      </c>
      <c r="BK343" s="124">
        <v>0</v>
      </c>
      <c r="BL343" s="124">
        <v>0</v>
      </c>
      <c r="BM343" s="125">
        <v>0</v>
      </c>
      <c r="BN343" s="123">
        <v>0</v>
      </c>
      <c r="BO343" s="124">
        <v>0</v>
      </c>
      <c r="BP343" s="124">
        <v>0</v>
      </c>
      <c r="BQ343" s="125">
        <v>0</v>
      </c>
      <c r="BR343" s="123">
        <v>0</v>
      </c>
      <c r="BS343" s="124">
        <v>0</v>
      </c>
      <c r="BT343" s="124">
        <v>0</v>
      </c>
      <c r="BU343" s="125">
        <v>0</v>
      </c>
      <c r="BV343" s="123">
        <v>0</v>
      </c>
      <c r="BW343" s="124">
        <v>0</v>
      </c>
      <c r="BX343" s="124">
        <v>0</v>
      </c>
      <c r="BY343" s="125">
        <v>0</v>
      </c>
      <c r="BZ343" s="123">
        <v>0</v>
      </c>
      <c r="CA343" s="124">
        <v>0</v>
      </c>
      <c r="CB343" s="124">
        <v>0</v>
      </c>
      <c r="CC343" s="125">
        <v>0</v>
      </c>
      <c r="CD343" s="123">
        <v>0</v>
      </c>
      <c r="CE343" s="124">
        <v>0</v>
      </c>
      <c r="CF343" s="124">
        <v>0</v>
      </c>
      <c r="CG343" s="125">
        <v>0</v>
      </c>
      <c r="CH343" s="123">
        <v>0</v>
      </c>
      <c r="CI343" s="124">
        <v>0</v>
      </c>
      <c r="CJ343" s="124">
        <v>0</v>
      </c>
      <c r="CK343" s="125">
        <v>0</v>
      </c>
      <c r="CL343" s="123">
        <v>0</v>
      </c>
      <c r="CM343" s="124">
        <v>0</v>
      </c>
      <c r="CN343" s="124">
        <v>0</v>
      </c>
      <c r="CO343" s="125">
        <v>0</v>
      </c>
      <c r="CP343" s="123">
        <v>0</v>
      </c>
      <c r="CQ343" s="124">
        <v>0</v>
      </c>
      <c r="CR343" s="124">
        <v>0</v>
      </c>
      <c r="CS343" s="125">
        <v>0</v>
      </c>
      <c r="CT343" s="123">
        <v>0</v>
      </c>
      <c r="CU343" s="124">
        <v>0</v>
      </c>
      <c r="CV343" s="124">
        <v>0</v>
      </c>
      <c r="CW343" s="125">
        <v>0</v>
      </c>
      <c r="CX343" s="123">
        <v>0</v>
      </c>
      <c r="CY343" s="124">
        <v>0</v>
      </c>
      <c r="CZ343" s="124">
        <v>0</v>
      </c>
      <c r="DA343" s="125">
        <v>0</v>
      </c>
      <c r="DB343" s="123">
        <v>0</v>
      </c>
      <c r="DC343" s="124">
        <v>0</v>
      </c>
      <c r="DD343" s="124">
        <v>0</v>
      </c>
      <c r="DE343" s="125">
        <v>0</v>
      </c>
      <c r="DF343" s="123">
        <v>0</v>
      </c>
      <c r="DG343" s="124">
        <v>0</v>
      </c>
      <c r="DH343" s="124">
        <v>0</v>
      </c>
      <c r="DI343" s="125">
        <v>0</v>
      </c>
      <c r="DT343" s="124">
        <v>0</v>
      </c>
      <c r="DU343" s="124">
        <v>0</v>
      </c>
      <c r="DV343" s="124">
        <v>0</v>
      </c>
      <c r="DW343" s="124">
        <v>0</v>
      </c>
      <c r="DX343" s="124">
        <v>0</v>
      </c>
      <c r="DY343" s="124">
        <v>0</v>
      </c>
      <c r="DZ343" s="124">
        <v>0</v>
      </c>
      <c r="EA343" s="124">
        <v>0</v>
      </c>
      <c r="EB343" s="124">
        <v>0</v>
      </c>
      <c r="EC343" s="124">
        <v>0</v>
      </c>
      <c r="ED343" s="124">
        <v>0</v>
      </c>
      <c r="EE343" s="124">
        <v>0</v>
      </c>
      <c r="EF343" s="124">
        <v>0</v>
      </c>
      <c r="EG343" s="124">
        <v>0</v>
      </c>
      <c r="EH343" s="124">
        <v>0</v>
      </c>
      <c r="EI343" s="124">
        <v>0</v>
      </c>
      <c r="EJ343" s="124">
        <v>0</v>
      </c>
      <c r="EK343" s="124">
        <v>0</v>
      </c>
    </row>
    <row r="344" spans="1:141" outlineLevel="1" x14ac:dyDescent="0.25">
      <c r="A344" s="90"/>
      <c r="B344" s="90"/>
      <c r="C344" s="90"/>
      <c r="D344" s="90"/>
      <c r="E344" t="str">
        <f>CONCATENATE("- ", $N$7,":")</f>
        <v>- Upside:</v>
      </c>
      <c r="F344" s="100"/>
      <c r="I344" s="101"/>
      <c r="J344" s="100"/>
      <c r="M344" s="101"/>
      <c r="N344" s="100"/>
      <c r="Q344" s="101"/>
      <c r="R344" s="100"/>
      <c r="U344" s="101"/>
      <c r="V344" s="100"/>
      <c r="Y344" s="101"/>
      <c r="Z344" s="100"/>
      <c r="AC344" s="101"/>
      <c r="AD344" s="100"/>
      <c r="AG344" s="101"/>
      <c r="AH344" s="100"/>
      <c r="AK344" s="101"/>
      <c r="AL344" s="100"/>
      <c r="AO344" s="101"/>
      <c r="AP344" s="123">
        <v>0</v>
      </c>
      <c r="AQ344" s="124">
        <v>0</v>
      </c>
      <c r="AR344" s="124">
        <v>0</v>
      </c>
      <c r="AS344" s="125">
        <v>0</v>
      </c>
      <c r="AT344" s="123">
        <v>0</v>
      </c>
      <c r="AU344" s="124">
        <v>0</v>
      </c>
      <c r="AV344" s="124">
        <v>0</v>
      </c>
      <c r="AW344" s="125">
        <v>0</v>
      </c>
      <c r="AX344" s="123">
        <v>0</v>
      </c>
      <c r="AY344" s="124">
        <v>0</v>
      </c>
      <c r="AZ344" s="124">
        <v>0</v>
      </c>
      <c r="BA344" s="125">
        <v>0</v>
      </c>
      <c r="BB344" s="123">
        <v>0</v>
      </c>
      <c r="BC344" s="124">
        <v>0</v>
      </c>
      <c r="BD344" s="124">
        <v>0</v>
      </c>
      <c r="BE344" s="125">
        <v>0</v>
      </c>
      <c r="BF344" s="123">
        <v>0</v>
      </c>
      <c r="BG344" s="124">
        <v>0</v>
      </c>
      <c r="BH344" s="124">
        <v>0</v>
      </c>
      <c r="BI344" s="125">
        <v>0</v>
      </c>
      <c r="BJ344" s="123">
        <v>0</v>
      </c>
      <c r="BK344" s="124">
        <v>0</v>
      </c>
      <c r="BL344" s="124">
        <v>0</v>
      </c>
      <c r="BM344" s="125">
        <v>0</v>
      </c>
      <c r="BN344" s="123">
        <v>0</v>
      </c>
      <c r="BO344" s="124">
        <v>0</v>
      </c>
      <c r="BP344" s="124">
        <v>0</v>
      </c>
      <c r="BQ344" s="125">
        <v>0</v>
      </c>
      <c r="BR344" s="123">
        <v>0</v>
      </c>
      <c r="BS344" s="124">
        <v>0</v>
      </c>
      <c r="BT344" s="124">
        <v>0</v>
      </c>
      <c r="BU344" s="125">
        <v>0</v>
      </c>
      <c r="BV344" s="123">
        <v>0</v>
      </c>
      <c r="BW344" s="124">
        <v>0</v>
      </c>
      <c r="BX344" s="124">
        <v>0</v>
      </c>
      <c r="BY344" s="125">
        <v>0</v>
      </c>
      <c r="BZ344" s="123">
        <v>0</v>
      </c>
      <c r="CA344" s="124">
        <v>0</v>
      </c>
      <c r="CB344" s="124">
        <v>0</v>
      </c>
      <c r="CC344" s="125">
        <v>0</v>
      </c>
      <c r="CD344" s="123">
        <v>0</v>
      </c>
      <c r="CE344" s="124">
        <v>0</v>
      </c>
      <c r="CF344" s="124">
        <v>0</v>
      </c>
      <c r="CG344" s="125">
        <v>0</v>
      </c>
      <c r="CH344" s="123">
        <v>0</v>
      </c>
      <c r="CI344" s="124">
        <v>0</v>
      </c>
      <c r="CJ344" s="124">
        <v>0</v>
      </c>
      <c r="CK344" s="125">
        <v>0</v>
      </c>
      <c r="CL344" s="123">
        <v>0</v>
      </c>
      <c r="CM344" s="124">
        <v>0</v>
      </c>
      <c r="CN344" s="124">
        <v>0</v>
      </c>
      <c r="CO344" s="125">
        <v>0</v>
      </c>
      <c r="CP344" s="123">
        <v>0</v>
      </c>
      <c r="CQ344" s="124">
        <v>0</v>
      </c>
      <c r="CR344" s="124">
        <v>0</v>
      </c>
      <c r="CS344" s="125">
        <v>0</v>
      </c>
      <c r="CT344" s="123">
        <v>0</v>
      </c>
      <c r="CU344" s="124">
        <v>0</v>
      </c>
      <c r="CV344" s="124">
        <v>0</v>
      </c>
      <c r="CW344" s="125">
        <v>0</v>
      </c>
      <c r="CX344" s="123">
        <v>0</v>
      </c>
      <c r="CY344" s="124">
        <v>0</v>
      </c>
      <c r="CZ344" s="124">
        <v>0</v>
      </c>
      <c r="DA344" s="125">
        <v>0</v>
      </c>
      <c r="DB344" s="123">
        <v>0</v>
      </c>
      <c r="DC344" s="124">
        <v>0</v>
      </c>
      <c r="DD344" s="124">
        <v>0</v>
      </c>
      <c r="DE344" s="125">
        <v>0</v>
      </c>
      <c r="DF344" s="123">
        <v>0</v>
      </c>
      <c r="DG344" s="124">
        <v>0</v>
      </c>
      <c r="DH344" s="124">
        <v>0</v>
      </c>
      <c r="DI344" s="125">
        <v>0</v>
      </c>
      <c r="DT344" s="124">
        <v>0</v>
      </c>
      <c r="DU344" s="124">
        <v>0</v>
      </c>
      <c r="DV344" s="124">
        <v>0</v>
      </c>
      <c r="DW344" s="124">
        <v>0</v>
      </c>
      <c r="DX344" s="124">
        <v>0</v>
      </c>
      <c r="DY344" s="124">
        <v>0</v>
      </c>
      <c r="DZ344" s="124">
        <v>0</v>
      </c>
      <c r="EA344" s="124">
        <v>0</v>
      </c>
      <c r="EB344" s="124">
        <v>0</v>
      </c>
      <c r="EC344" s="124">
        <v>0</v>
      </c>
      <c r="ED344" s="124">
        <v>0</v>
      </c>
      <c r="EE344" s="124">
        <v>0</v>
      </c>
      <c r="EF344" s="124">
        <v>0</v>
      </c>
      <c r="EG344" s="124">
        <v>0</v>
      </c>
      <c r="EH344" s="124">
        <v>0</v>
      </c>
      <c r="EI344" s="124">
        <v>0</v>
      </c>
      <c r="EJ344" s="124">
        <v>0</v>
      </c>
      <c r="EK344" s="124">
        <v>0</v>
      </c>
    </row>
    <row r="345" spans="1:141" outlineLevel="1" x14ac:dyDescent="0.25">
      <c r="A345" s="90"/>
      <c r="B345" s="90"/>
      <c r="C345" s="90"/>
      <c r="D345" s="90"/>
      <c r="E345" t="str">
        <f>CONCATENATE("- ", $N$8,":")</f>
        <v>- Downside:</v>
      </c>
      <c r="F345" s="100"/>
      <c r="I345" s="101"/>
      <c r="J345" s="100"/>
      <c r="M345" s="101"/>
      <c r="N345" s="100"/>
      <c r="Q345" s="101"/>
      <c r="R345" s="100"/>
      <c r="U345" s="101"/>
      <c r="V345" s="100"/>
      <c r="Y345" s="101"/>
      <c r="Z345" s="100"/>
      <c r="AC345" s="101"/>
      <c r="AD345" s="100"/>
      <c r="AG345" s="101"/>
      <c r="AH345" s="100"/>
      <c r="AK345" s="101"/>
      <c r="AL345" s="100"/>
      <c r="AO345" s="101"/>
      <c r="AP345" s="123">
        <v>0</v>
      </c>
      <c r="AQ345" s="124">
        <v>0</v>
      </c>
      <c r="AR345" s="124">
        <v>0</v>
      </c>
      <c r="AS345" s="125">
        <v>0</v>
      </c>
      <c r="AT345" s="123">
        <v>0</v>
      </c>
      <c r="AU345" s="124">
        <v>0</v>
      </c>
      <c r="AV345" s="124">
        <v>0</v>
      </c>
      <c r="AW345" s="125">
        <v>0</v>
      </c>
      <c r="AX345" s="123">
        <v>0</v>
      </c>
      <c r="AY345" s="124">
        <v>0</v>
      </c>
      <c r="AZ345" s="124">
        <v>0</v>
      </c>
      <c r="BA345" s="125">
        <v>0</v>
      </c>
      <c r="BB345" s="123">
        <v>0</v>
      </c>
      <c r="BC345" s="124">
        <v>0</v>
      </c>
      <c r="BD345" s="124">
        <v>0</v>
      </c>
      <c r="BE345" s="125">
        <v>0</v>
      </c>
      <c r="BF345" s="123">
        <v>0</v>
      </c>
      <c r="BG345" s="124">
        <v>0</v>
      </c>
      <c r="BH345" s="124">
        <v>0</v>
      </c>
      <c r="BI345" s="125">
        <v>0</v>
      </c>
      <c r="BJ345" s="123">
        <v>0</v>
      </c>
      <c r="BK345" s="124">
        <v>0</v>
      </c>
      <c r="BL345" s="124">
        <v>0</v>
      </c>
      <c r="BM345" s="125">
        <v>0</v>
      </c>
      <c r="BN345" s="123">
        <v>0</v>
      </c>
      <c r="BO345" s="124">
        <v>0</v>
      </c>
      <c r="BP345" s="124">
        <v>0</v>
      </c>
      <c r="BQ345" s="125">
        <v>0</v>
      </c>
      <c r="BR345" s="123">
        <v>0</v>
      </c>
      <c r="BS345" s="124">
        <v>0</v>
      </c>
      <c r="BT345" s="124">
        <v>0</v>
      </c>
      <c r="BU345" s="125">
        <v>0</v>
      </c>
      <c r="BV345" s="123">
        <v>0</v>
      </c>
      <c r="BW345" s="124">
        <v>0</v>
      </c>
      <c r="BX345" s="124">
        <v>0</v>
      </c>
      <c r="BY345" s="125">
        <v>0</v>
      </c>
      <c r="BZ345" s="123">
        <v>0</v>
      </c>
      <c r="CA345" s="124">
        <v>0</v>
      </c>
      <c r="CB345" s="124">
        <v>0</v>
      </c>
      <c r="CC345" s="125">
        <v>0</v>
      </c>
      <c r="CD345" s="123">
        <v>0</v>
      </c>
      <c r="CE345" s="124">
        <v>0</v>
      </c>
      <c r="CF345" s="124">
        <v>0</v>
      </c>
      <c r="CG345" s="125">
        <v>0</v>
      </c>
      <c r="CH345" s="123">
        <v>0</v>
      </c>
      <c r="CI345" s="124">
        <v>0</v>
      </c>
      <c r="CJ345" s="124">
        <v>0</v>
      </c>
      <c r="CK345" s="125">
        <v>0</v>
      </c>
      <c r="CL345" s="123">
        <v>0</v>
      </c>
      <c r="CM345" s="124">
        <v>0</v>
      </c>
      <c r="CN345" s="124">
        <v>0</v>
      </c>
      <c r="CO345" s="125">
        <v>0</v>
      </c>
      <c r="CP345" s="123">
        <v>0</v>
      </c>
      <c r="CQ345" s="124">
        <v>0</v>
      </c>
      <c r="CR345" s="124">
        <v>0</v>
      </c>
      <c r="CS345" s="125">
        <v>0</v>
      </c>
      <c r="CT345" s="123">
        <v>0</v>
      </c>
      <c r="CU345" s="124">
        <v>0</v>
      </c>
      <c r="CV345" s="124">
        <v>0</v>
      </c>
      <c r="CW345" s="125">
        <v>0</v>
      </c>
      <c r="CX345" s="123">
        <v>0</v>
      </c>
      <c r="CY345" s="124">
        <v>0</v>
      </c>
      <c r="CZ345" s="124">
        <v>0</v>
      </c>
      <c r="DA345" s="125">
        <v>0</v>
      </c>
      <c r="DB345" s="123">
        <v>0</v>
      </c>
      <c r="DC345" s="124">
        <v>0</v>
      </c>
      <c r="DD345" s="124">
        <v>0</v>
      </c>
      <c r="DE345" s="125">
        <v>0</v>
      </c>
      <c r="DF345" s="123">
        <v>0</v>
      </c>
      <c r="DG345" s="124">
        <v>0</v>
      </c>
      <c r="DH345" s="124">
        <v>0</v>
      </c>
      <c r="DI345" s="125">
        <v>0</v>
      </c>
      <c r="DT345" s="124">
        <v>0</v>
      </c>
      <c r="DU345" s="124">
        <v>0</v>
      </c>
      <c r="DV345" s="124">
        <v>0</v>
      </c>
      <c r="DW345" s="124">
        <v>0</v>
      </c>
      <c r="DX345" s="124">
        <v>0</v>
      </c>
      <c r="DY345" s="124">
        <v>0</v>
      </c>
      <c r="DZ345" s="124">
        <v>0</v>
      </c>
      <c r="EA345" s="124">
        <v>0</v>
      </c>
      <c r="EB345" s="124">
        <v>0</v>
      </c>
      <c r="EC345" s="124">
        <v>0</v>
      </c>
      <c r="ED345" s="124">
        <v>0</v>
      </c>
      <c r="EE345" s="124">
        <v>0</v>
      </c>
      <c r="EF345" s="124">
        <v>0</v>
      </c>
      <c r="EG345" s="124">
        <v>0</v>
      </c>
      <c r="EH345" s="124">
        <v>0</v>
      </c>
      <c r="EI345" s="124">
        <v>0</v>
      </c>
      <c r="EJ345" s="124">
        <v>0</v>
      </c>
      <c r="EK345" s="124">
        <v>0</v>
      </c>
    </row>
    <row r="346" spans="1:141" outlineLevel="1" x14ac:dyDescent="0.25">
      <c r="A346" s="90"/>
      <c r="B346" s="90"/>
      <c r="C346" s="90"/>
      <c r="D346" s="90"/>
      <c r="E346" t="str">
        <f>CONCATENATE("- ", $N$9,":")</f>
        <v>- Management:</v>
      </c>
      <c r="F346" s="100"/>
      <c r="I346" s="101"/>
      <c r="J346" s="100"/>
      <c r="M346" s="101"/>
      <c r="N346" s="100"/>
      <c r="Q346" s="101"/>
      <c r="R346" s="100"/>
      <c r="U346" s="101"/>
      <c r="V346" s="100"/>
      <c r="Y346" s="101"/>
      <c r="Z346" s="100"/>
      <c r="AC346" s="101"/>
      <c r="AD346" s="100"/>
      <c r="AG346" s="101"/>
      <c r="AH346" s="100"/>
      <c r="AK346" s="101"/>
      <c r="AL346" s="100"/>
      <c r="AO346" s="101"/>
      <c r="AP346" s="123">
        <v>0</v>
      </c>
      <c r="AQ346" s="124">
        <v>0</v>
      </c>
      <c r="AR346" s="124">
        <v>0</v>
      </c>
      <c r="AS346" s="125">
        <v>0</v>
      </c>
      <c r="AT346" s="123">
        <v>0</v>
      </c>
      <c r="AU346" s="124">
        <v>0</v>
      </c>
      <c r="AV346" s="124">
        <v>0</v>
      </c>
      <c r="AW346" s="125">
        <v>0</v>
      </c>
      <c r="AX346" s="123">
        <v>0</v>
      </c>
      <c r="AY346" s="124">
        <v>0</v>
      </c>
      <c r="AZ346" s="124">
        <v>0</v>
      </c>
      <c r="BA346" s="125">
        <v>0</v>
      </c>
      <c r="BB346" s="123">
        <v>0</v>
      </c>
      <c r="BC346" s="124">
        <v>0</v>
      </c>
      <c r="BD346" s="124">
        <v>0</v>
      </c>
      <c r="BE346" s="125">
        <v>0</v>
      </c>
      <c r="BF346" s="123">
        <v>0</v>
      </c>
      <c r="BG346" s="124">
        <v>0</v>
      </c>
      <c r="BH346" s="124">
        <v>0</v>
      </c>
      <c r="BI346" s="125">
        <v>0</v>
      </c>
      <c r="BJ346" s="123">
        <v>0</v>
      </c>
      <c r="BK346" s="124">
        <v>0</v>
      </c>
      <c r="BL346" s="124">
        <v>0</v>
      </c>
      <c r="BM346" s="125">
        <v>0</v>
      </c>
      <c r="BN346" s="123">
        <v>0</v>
      </c>
      <c r="BO346" s="124">
        <v>0</v>
      </c>
      <c r="BP346" s="124">
        <v>0</v>
      </c>
      <c r="BQ346" s="125">
        <v>0</v>
      </c>
      <c r="BR346" s="123">
        <v>0</v>
      </c>
      <c r="BS346" s="124">
        <v>0</v>
      </c>
      <c r="BT346" s="124">
        <v>0</v>
      </c>
      <c r="BU346" s="125">
        <v>0</v>
      </c>
      <c r="BV346" s="123">
        <v>0</v>
      </c>
      <c r="BW346" s="124">
        <v>0</v>
      </c>
      <c r="BX346" s="124">
        <v>0</v>
      </c>
      <c r="BY346" s="125">
        <v>0</v>
      </c>
      <c r="BZ346" s="123">
        <v>0</v>
      </c>
      <c r="CA346" s="124">
        <v>0</v>
      </c>
      <c r="CB346" s="124">
        <v>0</v>
      </c>
      <c r="CC346" s="125">
        <v>0</v>
      </c>
      <c r="CD346" s="123">
        <v>0</v>
      </c>
      <c r="CE346" s="124">
        <v>0</v>
      </c>
      <c r="CF346" s="124">
        <v>0</v>
      </c>
      <c r="CG346" s="125">
        <v>0</v>
      </c>
      <c r="CH346" s="123">
        <v>0</v>
      </c>
      <c r="CI346" s="124">
        <v>0</v>
      </c>
      <c r="CJ346" s="124">
        <v>0</v>
      </c>
      <c r="CK346" s="125">
        <v>0</v>
      </c>
      <c r="CL346" s="123">
        <v>0</v>
      </c>
      <c r="CM346" s="124">
        <v>0</v>
      </c>
      <c r="CN346" s="124">
        <v>0</v>
      </c>
      <c r="CO346" s="125">
        <v>0</v>
      </c>
      <c r="CP346" s="123">
        <v>0</v>
      </c>
      <c r="CQ346" s="124">
        <v>0</v>
      </c>
      <c r="CR346" s="124">
        <v>0</v>
      </c>
      <c r="CS346" s="125">
        <v>0</v>
      </c>
      <c r="CT346" s="123">
        <v>0</v>
      </c>
      <c r="CU346" s="124">
        <v>0</v>
      </c>
      <c r="CV346" s="124">
        <v>0</v>
      </c>
      <c r="CW346" s="125">
        <v>0</v>
      </c>
      <c r="CX346" s="123">
        <v>0</v>
      </c>
      <c r="CY346" s="124">
        <v>0</v>
      </c>
      <c r="CZ346" s="124">
        <v>0</v>
      </c>
      <c r="DA346" s="125">
        <v>0</v>
      </c>
      <c r="DB346" s="123">
        <v>0</v>
      </c>
      <c r="DC346" s="124">
        <v>0</v>
      </c>
      <c r="DD346" s="124">
        <v>0</v>
      </c>
      <c r="DE346" s="125">
        <v>0</v>
      </c>
      <c r="DF346" s="123">
        <v>0</v>
      </c>
      <c r="DG346" s="124">
        <v>0</v>
      </c>
      <c r="DH346" s="124">
        <v>0</v>
      </c>
      <c r="DI346" s="125">
        <v>0</v>
      </c>
      <c r="DT346" s="124">
        <v>0</v>
      </c>
      <c r="DU346" s="124">
        <v>0</v>
      </c>
      <c r="DV346" s="124">
        <v>0</v>
      </c>
      <c r="DW346" s="124">
        <v>0</v>
      </c>
      <c r="DX346" s="124">
        <v>0</v>
      </c>
      <c r="DY346" s="124">
        <v>0</v>
      </c>
      <c r="DZ346" s="124">
        <v>0</v>
      </c>
      <c r="EA346" s="124">
        <v>0</v>
      </c>
      <c r="EB346" s="124">
        <v>0</v>
      </c>
      <c r="EC346" s="124">
        <v>0</v>
      </c>
      <c r="ED346" s="124">
        <v>0</v>
      </c>
      <c r="EE346" s="124">
        <v>0</v>
      </c>
      <c r="EF346" s="124">
        <v>0</v>
      </c>
      <c r="EG346" s="124">
        <v>0</v>
      </c>
      <c r="EH346" s="124">
        <v>0</v>
      </c>
      <c r="EI346" s="124">
        <v>0</v>
      </c>
      <c r="EJ346" s="124">
        <v>0</v>
      </c>
      <c r="EK346" s="124">
        <v>0</v>
      </c>
    </row>
    <row r="347" spans="1:141" outlineLevel="1" x14ac:dyDescent="0.25">
      <c r="A347" s="90"/>
      <c r="B347" s="90"/>
      <c r="C347" s="90"/>
      <c r="D347" s="90"/>
      <c r="E347" t="str">
        <f>CONCATENATE("- ", $N$10,":")</f>
        <v>- Default:</v>
      </c>
      <c r="F347" s="100"/>
      <c r="I347" s="101"/>
      <c r="J347" s="100"/>
      <c r="M347" s="101"/>
      <c r="N347" s="100"/>
      <c r="Q347" s="101"/>
      <c r="R347" s="100"/>
      <c r="U347" s="101"/>
      <c r="V347" s="100"/>
      <c r="Y347" s="101"/>
      <c r="Z347" s="100"/>
      <c r="AC347" s="101"/>
      <c r="AD347" s="100"/>
      <c r="AG347" s="101"/>
      <c r="AH347" s="100"/>
      <c r="AK347" s="101"/>
      <c r="AL347" s="100"/>
      <c r="AO347" s="101"/>
      <c r="AP347" s="123">
        <v>0</v>
      </c>
      <c r="AQ347" s="124">
        <v>0</v>
      </c>
      <c r="AR347" s="124">
        <v>0</v>
      </c>
      <c r="AS347" s="125">
        <v>0</v>
      </c>
      <c r="AT347" s="123">
        <v>0</v>
      </c>
      <c r="AU347" s="124">
        <v>0</v>
      </c>
      <c r="AV347" s="124">
        <v>0</v>
      </c>
      <c r="AW347" s="125">
        <v>0</v>
      </c>
      <c r="AX347" s="123">
        <v>0</v>
      </c>
      <c r="AY347" s="124">
        <v>0</v>
      </c>
      <c r="AZ347" s="124">
        <v>0</v>
      </c>
      <c r="BA347" s="125">
        <v>0</v>
      </c>
      <c r="BB347" s="123">
        <v>0</v>
      </c>
      <c r="BC347" s="124">
        <v>0</v>
      </c>
      <c r="BD347" s="124">
        <v>0</v>
      </c>
      <c r="BE347" s="125">
        <v>0</v>
      </c>
      <c r="BF347" s="123">
        <v>0</v>
      </c>
      <c r="BG347" s="124">
        <v>0</v>
      </c>
      <c r="BH347" s="124">
        <v>0</v>
      </c>
      <c r="BI347" s="125">
        <v>0</v>
      </c>
      <c r="BJ347" s="123">
        <v>0</v>
      </c>
      <c r="BK347" s="124">
        <v>0</v>
      </c>
      <c r="BL347" s="124">
        <v>0</v>
      </c>
      <c r="BM347" s="125">
        <v>0</v>
      </c>
      <c r="BN347" s="123">
        <v>0</v>
      </c>
      <c r="BO347" s="124">
        <v>0</v>
      </c>
      <c r="BP347" s="124">
        <v>0</v>
      </c>
      <c r="BQ347" s="125">
        <v>0</v>
      </c>
      <c r="BR347" s="123">
        <v>0</v>
      </c>
      <c r="BS347" s="124">
        <v>0</v>
      </c>
      <c r="BT347" s="124">
        <v>0</v>
      </c>
      <c r="BU347" s="125">
        <v>0</v>
      </c>
      <c r="BV347" s="123">
        <v>0</v>
      </c>
      <c r="BW347" s="124">
        <v>0</v>
      </c>
      <c r="BX347" s="124">
        <v>0</v>
      </c>
      <c r="BY347" s="125">
        <v>0</v>
      </c>
      <c r="BZ347" s="123">
        <v>0</v>
      </c>
      <c r="CA347" s="124">
        <v>0</v>
      </c>
      <c r="CB347" s="124">
        <v>0</v>
      </c>
      <c r="CC347" s="125">
        <v>0</v>
      </c>
      <c r="CD347" s="123">
        <v>0</v>
      </c>
      <c r="CE347" s="124">
        <v>0</v>
      </c>
      <c r="CF347" s="124">
        <v>0</v>
      </c>
      <c r="CG347" s="125">
        <v>0</v>
      </c>
      <c r="CH347" s="123">
        <v>0</v>
      </c>
      <c r="CI347" s="124">
        <v>0</v>
      </c>
      <c r="CJ347" s="124">
        <v>0</v>
      </c>
      <c r="CK347" s="125">
        <v>0</v>
      </c>
      <c r="CL347" s="123">
        <v>0</v>
      </c>
      <c r="CM347" s="124">
        <v>0</v>
      </c>
      <c r="CN347" s="124">
        <v>0</v>
      </c>
      <c r="CO347" s="125">
        <v>0</v>
      </c>
      <c r="CP347" s="123">
        <v>0</v>
      </c>
      <c r="CQ347" s="124">
        <v>0</v>
      </c>
      <c r="CR347" s="124">
        <v>0</v>
      </c>
      <c r="CS347" s="125">
        <v>0</v>
      </c>
      <c r="CT347" s="123">
        <v>0</v>
      </c>
      <c r="CU347" s="124">
        <v>0</v>
      </c>
      <c r="CV347" s="124">
        <v>0</v>
      </c>
      <c r="CW347" s="125">
        <v>0</v>
      </c>
      <c r="CX347" s="123">
        <v>0</v>
      </c>
      <c r="CY347" s="124">
        <v>0</v>
      </c>
      <c r="CZ347" s="124">
        <v>0</v>
      </c>
      <c r="DA347" s="125">
        <v>0</v>
      </c>
      <c r="DB347" s="123">
        <v>0</v>
      </c>
      <c r="DC347" s="124">
        <v>0</v>
      </c>
      <c r="DD347" s="124">
        <v>0</v>
      </c>
      <c r="DE347" s="125">
        <v>0</v>
      </c>
      <c r="DF347" s="123">
        <v>0</v>
      </c>
      <c r="DG347" s="124">
        <v>0</v>
      </c>
      <c r="DH347" s="124">
        <v>0</v>
      </c>
      <c r="DI347" s="125">
        <v>0</v>
      </c>
      <c r="DT347" s="124" t="e">
        <f ca="1">IF(DT$4="A",AVERAGE(DR331:DT331),AVERAGE(DQ331:DS331))</f>
        <v>#DIV/0!</v>
      </c>
      <c r="DU347" s="124" t="e">
        <f ca="1">IF(DU$4="A",AVERAGE(DS331:DU331),DT347)</f>
        <v>#DIV/0!</v>
      </c>
      <c r="DV347" s="124" t="e">
        <f t="shared" ref="DV347" ca="1" si="907">DU347</f>
        <v>#DIV/0!</v>
      </c>
      <c r="DW347" s="124" t="e">
        <f t="shared" ref="DW347" ca="1" si="908">DV347</f>
        <v>#DIV/0!</v>
      </c>
      <c r="DX347" s="124" t="e">
        <f t="shared" ref="DX347" ca="1" si="909">DW347</f>
        <v>#DIV/0!</v>
      </c>
      <c r="DY347" s="124" t="e">
        <f t="shared" ref="DY347" ca="1" si="910">DX347</f>
        <v>#DIV/0!</v>
      </c>
      <c r="DZ347" s="124" t="e">
        <f t="shared" ref="DZ347" ca="1" si="911">DY347</f>
        <v>#DIV/0!</v>
      </c>
      <c r="EA347" s="124" t="e">
        <f t="shared" ref="EA347" ca="1" si="912">DZ347</f>
        <v>#DIV/0!</v>
      </c>
      <c r="EB347" s="124" t="e">
        <f t="shared" ref="EB347" ca="1" si="913">EA347</f>
        <v>#DIV/0!</v>
      </c>
      <c r="EC347" s="124" t="e">
        <f t="shared" ref="EC347" ca="1" si="914">EB347</f>
        <v>#DIV/0!</v>
      </c>
      <c r="ED347" s="124" t="e">
        <f t="shared" ref="ED347" ca="1" si="915">EC347</f>
        <v>#DIV/0!</v>
      </c>
      <c r="EE347" s="124" t="e">
        <f t="shared" ref="EE347" ca="1" si="916">ED347</f>
        <v>#DIV/0!</v>
      </c>
      <c r="EF347" s="124" t="e">
        <f t="shared" ref="EF347" ca="1" si="917">EE347</f>
        <v>#DIV/0!</v>
      </c>
      <c r="EG347" s="124" t="e">
        <f t="shared" ref="EG347" ca="1" si="918">EF347</f>
        <v>#DIV/0!</v>
      </c>
      <c r="EH347" s="124" t="e">
        <f t="shared" ref="EH347" ca="1" si="919">EG347</f>
        <v>#DIV/0!</v>
      </c>
      <c r="EI347" s="124" t="e">
        <f t="shared" ref="EI347" ca="1" si="920">EH347</f>
        <v>#DIV/0!</v>
      </c>
      <c r="EJ347" s="124" t="e">
        <f t="shared" ref="EJ347" ca="1" si="921">EI347</f>
        <v>#DIV/0!</v>
      </c>
      <c r="EK347" s="124" t="e">
        <f t="shared" ref="EK347" ca="1" si="922">EJ347</f>
        <v>#DIV/0!</v>
      </c>
    </row>
    <row r="348" spans="1:141" outlineLevel="1" x14ac:dyDescent="0.25">
      <c r="A348" s="129"/>
      <c r="B348" s="129"/>
      <c r="C348" s="129"/>
      <c r="D348" s="129"/>
      <c r="E348" s="122"/>
      <c r="F348" s="130"/>
      <c r="G348" s="122"/>
      <c r="H348" s="122"/>
      <c r="I348" s="122"/>
      <c r="J348" s="130"/>
      <c r="K348" s="122"/>
      <c r="L348" s="122"/>
      <c r="M348" s="122"/>
      <c r="N348" s="130"/>
      <c r="O348" s="122"/>
      <c r="P348" s="122"/>
      <c r="Q348" s="122"/>
      <c r="R348" s="130"/>
      <c r="S348" s="122"/>
      <c r="T348" s="122"/>
      <c r="U348" s="122"/>
      <c r="V348" s="130"/>
      <c r="W348" s="122"/>
      <c r="X348" s="122"/>
      <c r="Y348" s="122"/>
      <c r="Z348" s="130"/>
      <c r="AA348" s="122"/>
      <c r="AB348" s="122"/>
      <c r="AC348" s="122"/>
      <c r="AD348" s="130"/>
      <c r="AE348" s="122"/>
      <c r="AF348" s="122"/>
      <c r="AG348" s="122"/>
      <c r="AH348" s="130"/>
      <c r="AI348" s="122"/>
      <c r="AJ348" s="122"/>
      <c r="AK348" s="122"/>
      <c r="AL348" s="130"/>
      <c r="AM348" s="122"/>
      <c r="AN348" s="122"/>
      <c r="AO348" s="122"/>
      <c r="AP348" s="130"/>
      <c r="AQ348" s="122"/>
      <c r="AR348" s="122"/>
      <c r="AS348" s="122"/>
      <c r="AT348" s="130"/>
      <c r="AU348" s="122"/>
      <c r="AV348" s="122"/>
      <c r="AW348" s="122"/>
      <c r="AX348" s="130"/>
      <c r="AY348" s="122"/>
      <c r="AZ348" s="122"/>
      <c r="BA348" s="122"/>
      <c r="BB348" s="130"/>
      <c r="BC348" s="122"/>
      <c r="BD348" s="122"/>
      <c r="BE348" s="122"/>
      <c r="BF348" s="130"/>
      <c r="BG348" s="122"/>
      <c r="BH348" s="122"/>
      <c r="BI348" s="122"/>
      <c r="BJ348" s="130"/>
      <c r="BK348" s="122"/>
      <c r="BL348" s="122"/>
      <c r="BM348" s="122"/>
      <c r="BN348" s="130"/>
      <c r="BO348" s="122"/>
      <c r="BP348" s="122"/>
      <c r="BQ348" s="122"/>
      <c r="BR348" s="130"/>
      <c r="BS348" s="122"/>
      <c r="BT348" s="122"/>
      <c r="BU348" s="122"/>
      <c r="BV348" s="130"/>
      <c r="BW348" s="122"/>
      <c r="BX348" s="122"/>
      <c r="BY348" s="122"/>
      <c r="BZ348" s="130"/>
      <c r="CA348" s="122"/>
      <c r="CB348" s="122"/>
      <c r="CC348" s="122"/>
      <c r="CD348" s="130"/>
      <c r="CE348" s="122"/>
      <c r="CF348" s="122"/>
      <c r="CG348" s="122"/>
      <c r="CH348" s="130"/>
      <c r="CI348" s="122"/>
      <c r="CJ348" s="122"/>
      <c r="CK348" s="122"/>
      <c r="CL348" s="130"/>
      <c r="CM348" s="122"/>
      <c r="CN348" s="122"/>
      <c r="CO348" s="122"/>
      <c r="CP348" s="130"/>
      <c r="CQ348" s="122"/>
      <c r="CR348" s="122"/>
      <c r="CS348" s="122"/>
      <c r="CT348" s="130"/>
      <c r="CU348" s="122"/>
      <c r="CV348" s="122"/>
      <c r="CW348" s="122"/>
      <c r="CX348" s="130"/>
      <c r="CY348" s="122"/>
      <c r="CZ348" s="122"/>
      <c r="DA348" s="122"/>
      <c r="DB348" s="130"/>
      <c r="DC348" s="122"/>
      <c r="DD348" s="122"/>
      <c r="DE348" s="122"/>
      <c r="DF348" s="130"/>
      <c r="DG348" s="122"/>
      <c r="DH348" s="122"/>
      <c r="DI348" s="131"/>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2"/>
      <c r="EI348" s="122"/>
      <c r="EJ348" s="122"/>
      <c r="EK348" s="122"/>
    </row>
    <row r="349" spans="1:141" outlineLevel="1" x14ac:dyDescent="0.25">
      <c r="A349" s="90"/>
      <c r="B349" s="90"/>
      <c r="C349" s="90"/>
      <c r="D349" s="90"/>
      <c r="F349" s="100"/>
      <c r="I349" s="101"/>
      <c r="J349" s="100"/>
      <c r="M349" s="101"/>
      <c r="N349" s="100"/>
      <c r="Q349" s="101"/>
      <c r="R349" s="100"/>
      <c r="U349" s="101"/>
      <c r="V349" s="100"/>
      <c r="Y349" s="101"/>
      <c r="Z349" s="100"/>
      <c r="AC349" s="101"/>
      <c r="AD349" s="100"/>
      <c r="AG349" s="101"/>
      <c r="AH349" s="100"/>
      <c r="AK349" s="101"/>
      <c r="AL349" s="100"/>
      <c r="AO349" s="101"/>
      <c r="AP349" s="100"/>
      <c r="AS349" s="101"/>
      <c r="AT349" s="100"/>
      <c r="AW349" s="101"/>
      <c r="AX349" s="100"/>
      <c r="BA349" s="101"/>
      <c r="BB349" s="100"/>
      <c r="BE349" s="101"/>
      <c r="BF349" s="100"/>
      <c r="BI349" s="101"/>
      <c r="BJ349" s="100"/>
      <c r="BM349" s="101"/>
      <c r="BN349" s="100"/>
      <c r="BQ349" s="101"/>
      <c r="BR349" s="100"/>
      <c r="BU349" s="101"/>
      <c r="BV349" s="100"/>
      <c r="BY349" s="101"/>
      <c r="BZ349" s="100"/>
      <c r="CC349" s="101"/>
      <c r="CD349" s="100"/>
      <c r="CG349" s="101"/>
      <c r="CH349" s="100"/>
      <c r="CK349" s="101"/>
      <c r="CL349" s="100"/>
      <c r="CO349" s="101"/>
      <c r="CP349" s="100"/>
      <c r="CS349" s="101"/>
      <c r="CT349" s="100"/>
      <c r="CW349" s="101"/>
      <c r="CX349" s="100"/>
      <c r="DA349" s="101"/>
      <c r="DB349" s="100"/>
      <c r="DE349" s="101"/>
      <c r="DF349" s="100"/>
      <c r="DI349" s="101"/>
    </row>
    <row r="350" spans="1:141" outlineLevel="1" x14ac:dyDescent="0.25">
      <c r="A350" s="90"/>
      <c r="B350" s="90"/>
      <c r="C350" s="111"/>
      <c r="D350" s="90"/>
      <c r="E350" s="132" t="s">
        <v>341</v>
      </c>
      <c r="F350" s="105">
        <f ca="1">SUM(F351:F352)</f>
        <v>0</v>
      </c>
      <c r="G350" s="106">
        <f t="shared" ref="G350:BR350" ca="1" si="923">SUM(G351:G352)</f>
        <v>0</v>
      </c>
      <c r="H350" s="106">
        <f t="shared" ca="1" si="923"/>
        <v>0</v>
      </c>
      <c r="I350" s="107">
        <f t="shared" ca="1" si="923"/>
        <v>0</v>
      </c>
      <c r="J350" s="105">
        <f t="shared" ca="1" si="923"/>
        <v>0</v>
      </c>
      <c r="K350" s="106">
        <f t="shared" ca="1" si="923"/>
        <v>0</v>
      </c>
      <c r="L350" s="106">
        <f t="shared" ca="1" si="923"/>
        <v>0</v>
      </c>
      <c r="M350" s="107">
        <f t="shared" ca="1" si="923"/>
        <v>0</v>
      </c>
      <c r="N350" s="105">
        <f t="shared" ca="1" si="923"/>
        <v>0</v>
      </c>
      <c r="O350" s="106">
        <f t="shared" ca="1" si="923"/>
        <v>0</v>
      </c>
      <c r="P350" s="106">
        <f t="shared" ca="1" si="923"/>
        <v>0</v>
      </c>
      <c r="Q350" s="107">
        <f t="shared" ca="1" si="923"/>
        <v>0</v>
      </c>
      <c r="R350" s="105">
        <f t="shared" ca="1" si="923"/>
        <v>0</v>
      </c>
      <c r="S350" s="106">
        <f t="shared" ca="1" si="923"/>
        <v>0</v>
      </c>
      <c r="T350" s="106">
        <f t="shared" ca="1" si="923"/>
        <v>0</v>
      </c>
      <c r="U350" s="107">
        <f t="shared" ca="1" si="923"/>
        <v>0</v>
      </c>
      <c r="V350" s="105">
        <f t="shared" ca="1" si="923"/>
        <v>0</v>
      </c>
      <c r="W350" s="106">
        <f t="shared" ca="1" si="923"/>
        <v>0</v>
      </c>
      <c r="X350" s="106">
        <f t="shared" ca="1" si="923"/>
        <v>0</v>
      </c>
      <c r="Y350" s="107">
        <f t="shared" ca="1" si="923"/>
        <v>0</v>
      </c>
      <c r="Z350" s="105">
        <f t="shared" ca="1" si="923"/>
        <v>0</v>
      </c>
      <c r="AA350" s="106">
        <f t="shared" ca="1" si="923"/>
        <v>0</v>
      </c>
      <c r="AB350" s="106">
        <f t="shared" ca="1" si="923"/>
        <v>0</v>
      </c>
      <c r="AC350" s="107">
        <f t="shared" ca="1" si="923"/>
        <v>0</v>
      </c>
      <c r="AD350" s="105">
        <f t="shared" ca="1" si="923"/>
        <v>0</v>
      </c>
      <c r="AE350" s="106">
        <f t="shared" ca="1" si="923"/>
        <v>0</v>
      </c>
      <c r="AF350" s="106">
        <f t="shared" ca="1" si="923"/>
        <v>0</v>
      </c>
      <c r="AG350" s="107">
        <f t="shared" ca="1" si="923"/>
        <v>0</v>
      </c>
      <c r="AH350" s="105">
        <f t="shared" ca="1" si="923"/>
        <v>0</v>
      </c>
      <c r="AI350" s="106">
        <f t="shared" ca="1" si="923"/>
        <v>0</v>
      </c>
      <c r="AJ350" s="106">
        <f t="shared" ca="1" si="923"/>
        <v>0</v>
      </c>
      <c r="AK350" s="107">
        <f t="shared" ca="1" si="923"/>
        <v>0</v>
      </c>
      <c r="AL350" s="105">
        <f t="shared" ca="1" si="923"/>
        <v>0</v>
      </c>
      <c r="AM350" s="106">
        <f t="shared" ca="1" si="923"/>
        <v>0</v>
      </c>
      <c r="AN350" s="106">
        <f t="shared" ca="1" si="923"/>
        <v>0</v>
      </c>
      <c r="AO350" s="107">
        <f t="shared" ca="1" si="923"/>
        <v>0</v>
      </c>
      <c r="AP350" s="105">
        <f t="shared" ca="1" si="923"/>
        <v>0</v>
      </c>
      <c r="AQ350" s="106">
        <f t="shared" ca="1" si="923"/>
        <v>0</v>
      </c>
      <c r="AR350" s="106">
        <f t="shared" ca="1" si="923"/>
        <v>0</v>
      </c>
      <c r="AS350" s="107">
        <f t="shared" ca="1" si="923"/>
        <v>0</v>
      </c>
      <c r="AT350" s="105">
        <f t="shared" ca="1" si="923"/>
        <v>0</v>
      </c>
      <c r="AU350" s="106">
        <f t="shared" ca="1" si="923"/>
        <v>0</v>
      </c>
      <c r="AV350" s="106">
        <f t="shared" ca="1" si="923"/>
        <v>0</v>
      </c>
      <c r="AW350" s="107">
        <f t="shared" ca="1" si="923"/>
        <v>0</v>
      </c>
      <c r="AX350" s="105">
        <f t="shared" ca="1" si="923"/>
        <v>0</v>
      </c>
      <c r="AY350" s="106">
        <f t="shared" ca="1" si="923"/>
        <v>0</v>
      </c>
      <c r="AZ350" s="106">
        <f t="shared" ca="1" si="923"/>
        <v>0</v>
      </c>
      <c r="BA350" s="107">
        <f t="shared" ca="1" si="923"/>
        <v>0</v>
      </c>
      <c r="BB350" s="105">
        <f t="shared" ca="1" si="923"/>
        <v>0</v>
      </c>
      <c r="BC350" s="106">
        <f t="shared" ca="1" si="923"/>
        <v>0</v>
      </c>
      <c r="BD350" s="106">
        <f t="shared" ca="1" si="923"/>
        <v>0</v>
      </c>
      <c r="BE350" s="107">
        <f t="shared" ca="1" si="923"/>
        <v>0</v>
      </c>
      <c r="BF350" s="105">
        <f t="shared" ca="1" si="923"/>
        <v>0</v>
      </c>
      <c r="BG350" s="106">
        <f t="shared" ca="1" si="923"/>
        <v>0</v>
      </c>
      <c r="BH350" s="106">
        <f t="shared" ca="1" si="923"/>
        <v>0</v>
      </c>
      <c r="BI350" s="107">
        <f t="shared" ca="1" si="923"/>
        <v>0</v>
      </c>
      <c r="BJ350" s="105">
        <f t="shared" ca="1" si="923"/>
        <v>0</v>
      </c>
      <c r="BK350" s="106">
        <f t="shared" ca="1" si="923"/>
        <v>0</v>
      </c>
      <c r="BL350" s="106">
        <f t="shared" ca="1" si="923"/>
        <v>0</v>
      </c>
      <c r="BM350" s="107">
        <f t="shared" ca="1" si="923"/>
        <v>0</v>
      </c>
      <c r="BN350" s="105">
        <f t="shared" ca="1" si="923"/>
        <v>0</v>
      </c>
      <c r="BO350" s="106">
        <f t="shared" ca="1" si="923"/>
        <v>0</v>
      </c>
      <c r="BP350" s="106">
        <f t="shared" ca="1" si="923"/>
        <v>0</v>
      </c>
      <c r="BQ350" s="107">
        <f t="shared" ca="1" si="923"/>
        <v>0</v>
      </c>
      <c r="BR350" s="105">
        <f t="shared" ca="1" si="923"/>
        <v>0</v>
      </c>
      <c r="BS350" s="106">
        <f t="shared" ref="BS350:DI350" ca="1" si="924">SUM(BS351:BS352)</f>
        <v>0</v>
      </c>
      <c r="BT350" s="106">
        <f t="shared" ca="1" si="924"/>
        <v>0</v>
      </c>
      <c r="BU350" s="107">
        <f t="shared" ca="1" si="924"/>
        <v>0</v>
      </c>
      <c r="BV350" s="105">
        <f t="shared" ca="1" si="924"/>
        <v>0</v>
      </c>
      <c r="BW350" s="106">
        <f t="shared" ca="1" si="924"/>
        <v>0</v>
      </c>
      <c r="BX350" s="106">
        <f t="shared" ca="1" si="924"/>
        <v>0</v>
      </c>
      <c r="BY350" s="107">
        <f t="shared" ca="1" si="924"/>
        <v>0</v>
      </c>
      <c r="BZ350" s="105">
        <f t="shared" ca="1" si="924"/>
        <v>0</v>
      </c>
      <c r="CA350" s="106">
        <f t="shared" ca="1" si="924"/>
        <v>0</v>
      </c>
      <c r="CB350" s="106">
        <f t="shared" ca="1" si="924"/>
        <v>0</v>
      </c>
      <c r="CC350" s="107">
        <f t="shared" ca="1" si="924"/>
        <v>0</v>
      </c>
      <c r="CD350" s="105">
        <f t="shared" ca="1" si="924"/>
        <v>0</v>
      </c>
      <c r="CE350" s="106">
        <f t="shared" ca="1" si="924"/>
        <v>0</v>
      </c>
      <c r="CF350" s="106">
        <f t="shared" ca="1" si="924"/>
        <v>0</v>
      </c>
      <c r="CG350" s="107">
        <f t="shared" ca="1" si="924"/>
        <v>0</v>
      </c>
      <c r="CH350" s="105">
        <f t="shared" ca="1" si="924"/>
        <v>0</v>
      </c>
      <c r="CI350" s="106">
        <f t="shared" ca="1" si="924"/>
        <v>0</v>
      </c>
      <c r="CJ350" s="106">
        <f t="shared" ca="1" si="924"/>
        <v>0</v>
      </c>
      <c r="CK350" s="107">
        <f t="shared" ca="1" si="924"/>
        <v>0</v>
      </c>
      <c r="CL350" s="105">
        <f t="shared" ca="1" si="924"/>
        <v>0</v>
      </c>
      <c r="CM350" s="106">
        <f t="shared" ca="1" si="924"/>
        <v>0</v>
      </c>
      <c r="CN350" s="106">
        <f t="shared" ca="1" si="924"/>
        <v>0</v>
      </c>
      <c r="CO350" s="107">
        <f t="shared" ca="1" si="924"/>
        <v>0</v>
      </c>
      <c r="CP350" s="105">
        <f t="shared" ca="1" si="924"/>
        <v>0</v>
      </c>
      <c r="CQ350" s="106">
        <f t="shared" ca="1" si="924"/>
        <v>0</v>
      </c>
      <c r="CR350" s="106">
        <f t="shared" ca="1" si="924"/>
        <v>0</v>
      </c>
      <c r="CS350" s="107">
        <f t="shared" ca="1" si="924"/>
        <v>0</v>
      </c>
      <c r="CT350" s="105">
        <f t="shared" ca="1" si="924"/>
        <v>0</v>
      </c>
      <c r="CU350" s="106">
        <f t="shared" ca="1" si="924"/>
        <v>0</v>
      </c>
      <c r="CV350" s="106">
        <f t="shared" ca="1" si="924"/>
        <v>0</v>
      </c>
      <c r="CW350" s="107">
        <f t="shared" ca="1" si="924"/>
        <v>0</v>
      </c>
      <c r="CX350" s="105">
        <f t="shared" ca="1" si="924"/>
        <v>0</v>
      </c>
      <c r="CY350" s="106">
        <f t="shared" ca="1" si="924"/>
        <v>0</v>
      </c>
      <c r="CZ350" s="106">
        <f t="shared" ca="1" si="924"/>
        <v>0</v>
      </c>
      <c r="DA350" s="107">
        <f t="shared" ca="1" si="924"/>
        <v>0</v>
      </c>
      <c r="DB350" s="105">
        <f t="shared" ca="1" si="924"/>
        <v>0</v>
      </c>
      <c r="DC350" s="106">
        <f t="shared" ca="1" si="924"/>
        <v>0</v>
      </c>
      <c r="DD350" s="106">
        <f t="shared" ca="1" si="924"/>
        <v>0</v>
      </c>
      <c r="DE350" s="107">
        <f t="shared" ca="1" si="924"/>
        <v>0</v>
      </c>
      <c r="DF350" s="105">
        <f t="shared" ca="1" si="924"/>
        <v>0</v>
      </c>
      <c r="DG350" s="106">
        <f t="shared" ca="1" si="924"/>
        <v>0</v>
      </c>
      <c r="DH350" s="106">
        <f t="shared" ca="1" si="924"/>
        <v>0</v>
      </c>
      <c r="DI350" s="107">
        <f t="shared" ca="1" si="924"/>
        <v>0</v>
      </c>
      <c r="DK350" s="106">
        <f t="shared" ref="DK350:DT352" ca="1" si="925">SUM(OFFSET($E350,,MATCH(DK$3,$F$5:$DI$5,0)+3,,1))</f>
        <v>0</v>
      </c>
      <c r="DL350" s="106" t="e">
        <f t="shared" ca="1" si="925"/>
        <v>#N/A</v>
      </c>
      <c r="DM350" s="106" t="e">
        <f t="shared" ca="1" si="925"/>
        <v>#VALUE!</v>
      </c>
      <c r="DN350" s="106" t="e">
        <f t="shared" ca="1" si="925"/>
        <v>#VALUE!</v>
      </c>
      <c r="DO350" s="106" t="e">
        <f t="shared" ca="1" si="925"/>
        <v>#VALUE!</v>
      </c>
      <c r="DP350" s="106" t="e">
        <f t="shared" ca="1" si="925"/>
        <v>#VALUE!</v>
      </c>
      <c r="DQ350" s="106" t="e">
        <f t="shared" ca="1" si="925"/>
        <v>#VALUE!</v>
      </c>
      <c r="DR350" s="106" t="e">
        <f t="shared" ca="1" si="925"/>
        <v>#VALUE!</v>
      </c>
      <c r="DS350" s="106" t="e">
        <f t="shared" ca="1" si="925"/>
        <v>#VALUE!</v>
      </c>
      <c r="DT350" s="106" t="e">
        <f t="shared" ca="1" si="925"/>
        <v>#VALUE!</v>
      </c>
      <c r="DU350" s="106" t="e">
        <f t="shared" ref="DU350:ED352" ca="1" si="926">SUM(OFFSET($E350,,MATCH(DU$3,$F$5:$DI$5,0)+3,,1))</f>
        <v>#VALUE!</v>
      </c>
      <c r="DV350" s="106" t="e">
        <f t="shared" ca="1" si="926"/>
        <v>#VALUE!</v>
      </c>
      <c r="DW350" s="106" t="e">
        <f t="shared" ca="1" si="926"/>
        <v>#VALUE!</v>
      </c>
      <c r="DX350" s="106" t="e">
        <f t="shared" ca="1" si="926"/>
        <v>#VALUE!</v>
      </c>
      <c r="DY350" s="106" t="e">
        <f t="shared" ca="1" si="926"/>
        <v>#VALUE!</v>
      </c>
      <c r="DZ350" s="106" t="e">
        <f t="shared" ca="1" si="926"/>
        <v>#VALUE!</v>
      </c>
      <c r="EA350" s="106" t="e">
        <f t="shared" ca="1" si="926"/>
        <v>#VALUE!</v>
      </c>
      <c r="EB350" s="106" t="e">
        <f t="shared" ca="1" si="926"/>
        <v>#VALUE!</v>
      </c>
      <c r="EC350" s="106" t="e">
        <f t="shared" ca="1" si="926"/>
        <v>#VALUE!</v>
      </c>
      <c r="ED350" s="106" t="e">
        <f t="shared" ca="1" si="926"/>
        <v>#VALUE!</v>
      </c>
      <c r="EE350" s="106" t="e">
        <f t="shared" ref="EE350:EK352" ca="1" si="927">SUM(OFFSET($E350,,MATCH(EE$3,$F$5:$DI$5,0)+3,,1))</f>
        <v>#VALUE!</v>
      </c>
      <c r="EF350" s="106" t="e">
        <f t="shared" ca="1" si="927"/>
        <v>#VALUE!</v>
      </c>
      <c r="EG350" s="106" t="e">
        <f t="shared" ca="1" si="927"/>
        <v>#VALUE!</v>
      </c>
      <c r="EH350" s="106" t="e">
        <f t="shared" ca="1" si="927"/>
        <v>#VALUE!</v>
      </c>
      <c r="EI350" s="106" t="e">
        <f t="shared" ca="1" si="927"/>
        <v>#VALUE!</v>
      </c>
      <c r="EJ350" s="106" t="e">
        <f t="shared" ca="1" si="927"/>
        <v>#VALUE!</v>
      </c>
      <c r="EK350" s="106" t="e">
        <f t="shared" ca="1" si="927"/>
        <v>#VALUE!</v>
      </c>
    </row>
    <row r="351" spans="1:141" outlineLevel="1" x14ac:dyDescent="0.25">
      <c r="A351" s="90"/>
      <c r="B351" s="90"/>
      <c r="C351" s="111"/>
      <c r="D351" s="90"/>
      <c r="E351" t="s">
        <v>268</v>
      </c>
      <c r="F351" s="113">
        <f t="shared" ref="F351" ca="1" si="928">IF(ISNUMBER(F356),F356+IF($I$7=1,F354,0),IF(ISNUMBER(SUM(F364,F361)),SUM(F364,F361)+IF($I$7=1,F354,0),""))</f>
        <v>0</v>
      </c>
      <c r="G351" s="69">
        <f t="shared" ref="G351:BR351" ca="1" si="929">IF(ISNUMBER(G356),G356+IF($I$7=1,G354,0),IF(ISNUMBER(SUM(G364,G361)),SUM(G364,G361)+IF($I$7=1,G354,0),""))</f>
        <v>0</v>
      </c>
      <c r="H351" s="69">
        <f t="shared" ca="1" si="929"/>
        <v>0</v>
      </c>
      <c r="I351" s="114">
        <f t="shared" ca="1" si="929"/>
        <v>0</v>
      </c>
      <c r="J351" s="113">
        <f t="shared" ca="1" si="929"/>
        <v>0</v>
      </c>
      <c r="K351" s="69">
        <f t="shared" ca="1" si="929"/>
        <v>0</v>
      </c>
      <c r="L351" s="69">
        <f t="shared" ca="1" si="929"/>
        <v>0</v>
      </c>
      <c r="M351" s="114">
        <f t="shared" ca="1" si="929"/>
        <v>0</v>
      </c>
      <c r="N351" s="113">
        <f t="shared" ca="1" si="929"/>
        <v>0</v>
      </c>
      <c r="O351" s="69">
        <f t="shared" ca="1" si="929"/>
        <v>0</v>
      </c>
      <c r="P351" s="69">
        <f t="shared" ca="1" si="929"/>
        <v>0</v>
      </c>
      <c r="Q351" s="114">
        <f t="shared" ca="1" si="929"/>
        <v>0</v>
      </c>
      <c r="R351" s="113">
        <f t="shared" ca="1" si="929"/>
        <v>0</v>
      </c>
      <c r="S351" s="69">
        <f t="shared" ca="1" si="929"/>
        <v>0</v>
      </c>
      <c r="T351" s="69">
        <f t="shared" ca="1" si="929"/>
        <v>0</v>
      </c>
      <c r="U351" s="114">
        <f t="shared" ca="1" si="929"/>
        <v>0</v>
      </c>
      <c r="V351" s="113">
        <f t="shared" ca="1" si="929"/>
        <v>0</v>
      </c>
      <c r="W351" s="69">
        <f t="shared" ca="1" si="929"/>
        <v>0</v>
      </c>
      <c r="X351" s="69">
        <f t="shared" ca="1" si="929"/>
        <v>0</v>
      </c>
      <c r="Y351" s="114">
        <f t="shared" ca="1" si="929"/>
        <v>0</v>
      </c>
      <c r="Z351" s="113">
        <f t="shared" ca="1" si="929"/>
        <v>0</v>
      </c>
      <c r="AA351" s="34">
        <f t="shared" ca="1" si="929"/>
        <v>0</v>
      </c>
      <c r="AB351" s="69">
        <f t="shared" ca="1" si="929"/>
        <v>0</v>
      </c>
      <c r="AC351" s="114">
        <f t="shared" ca="1" si="929"/>
        <v>0</v>
      </c>
      <c r="AD351" s="113">
        <f t="shared" ca="1" si="929"/>
        <v>0</v>
      </c>
      <c r="AE351" s="69">
        <f t="shared" ca="1" si="929"/>
        <v>0</v>
      </c>
      <c r="AF351" s="69">
        <f t="shared" ca="1" si="929"/>
        <v>0</v>
      </c>
      <c r="AG351" s="114">
        <f t="shared" ca="1" si="929"/>
        <v>0</v>
      </c>
      <c r="AH351" s="113">
        <f t="shared" ca="1" si="929"/>
        <v>0</v>
      </c>
      <c r="AI351" s="69">
        <f t="shared" ca="1" si="929"/>
        <v>0</v>
      </c>
      <c r="AJ351" s="69">
        <f t="shared" ca="1" si="929"/>
        <v>0</v>
      </c>
      <c r="AK351" s="114">
        <f t="shared" ca="1" si="929"/>
        <v>0</v>
      </c>
      <c r="AL351" s="113">
        <f t="shared" ca="1" si="929"/>
        <v>0</v>
      </c>
      <c r="AM351" s="69">
        <f t="shared" ca="1" si="929"/>
        <v>0</v>
      </c>
      <c r="AN351" s="69">
        <f t="shared" ca="1" si="929"/>
        <v>0</v>
      </c>
      <c r="AO351" s="114">
        <f t="shared" ca="1" si="929"/>
        <v>0</v>
      </c>
      <c r="AP351" s="113" t="str">
        <f t="shared" ca="1" si="929"/>
        <v/>
      </c>
      <c r="AQ351" s="69" t="str">
        <f t="shared" ca="1" si="929"/>
        <v/>
      </c>
      <c r="AR351" s="69" t="str">
        <f t="shared" ca="1" si="929"/>
        <v/>
      </c>
      <c r="AS351" s="114" t="str">
        <f t="shared" ca="1" si="929"/>
        <v/>
      </c>
      <c r="AT351" s="113" t="str">
        <f t="shared" ca="1" si="929"/>
        <v/>
      </c>
      <c r="AU351" s="69" t="str">
        <f t="shared" ca="1" si="929"/>
        <v/>
      </c>
      <c r="AV351" s="69" t="str">
        <f t="shared" ca="1" si="929"/>
        <v/>
      </c>
      <c r="AW351" s="114" t="str">
        <f t="shared" ca="1" si="929"/>
        <v/>
      </c>
      <c r="AX351" s="113" t="str">
        <f t="shared" ca="1" si="929"/>
        <v/>
      </c>
      <c r="AY351" s="69" t="str">
        <f t="shared" ca="1" si="929"/>
        <v/>
      </c>
      <c r="AZ351" s="69" t="str">
        <f t="shared" ca="1" si="929"/>
        <v/>
      </c>
      <c r="BA351" s="114" t="str">
        <f t="shared" ca="1" si="929"/>
        <v/>
      </c>
      <c r="BB351" s="113" t="str">
        <f t="shared" ca="1" si="929"/>
        <v/>
      </c>
      <c r="BC351" s="69" t="str">
        <f t="shared" ca="1" si="929"/>
        <v/>
      </c>
      <c r="BD351" s="69" t="str">
        <f t="shared" ca="1" si="929"/>
        <v/>
      </c>
      <c r="BE351" s="114" t="str">
        <f t="shared" ca="1" si="929"/>
        <v/>
      </c>
      <c r="BF351" s="113" t="str">
        <f t="shared" ca="1" si="929"/>
        <v/>
      </c>
      <c r="BG351" s="69" t="str">
        <f t="shared" ca="1" si="929"/>
        <v/>
      </c>
      <c r="BH351" s="69" t="str">
        <f t="shared" ca="1" si="929"/>
        <v/>
      </c>
      <c r="BI351" s="114" t="str">
        <f t="shared" ca="1" si="929"/>
        <v/>
      </c>
      <c r="BJ351" s="113" t="str">
        <f t="shared" ca="1" si="929"/>
        <v/>
      </c>
      <c r="BK351" s="69" t="str">
        <f t="shared" ca="1" si="929"/>
        <v/>
      </c>
      <c r="BL351" s="69" t="str">
        <f t="shared" ca="1" si="929"/>
        <v/>
      </c>
      <c r="BM351" s="114" t="str">
        <f t="shared" ca="1" si="929"/>
        <v/>
      </c>
      <c r="BN351" s="113" t="str">
        <f t="shared" ca="1" si="929"/>
        <v/>
      </c>
      <c r="BO351" s="69" t="str">
        <f t="shared" ca="1" si="929"/>
        <v/>
      </c>
      <c r="BP351" s="69" t="str">
        <f t="shared" ca="1" si="929"/>
        <v/>
      </c>
      <c r="BQ351" s="114" t="str">
        <f t="shared" ca="1" si="929"/>
        <v/>
      </c>
      <c r="BR351" s="113" t="str">
        <f t="shared" ca="1" si="929"/>
        <v/>
      </c>
      <c r="BS351" s="69" t="str">
        <f t="shared" ref="BS351:DI351" ca="1" si="930">IF(ISNUMBER(BS356),BS356+IF($I$7=1,BS354,0),IF(ISNUMBER(SUM(BS364,BS361)),SUM(BS364,BS361)+IF($I$7=1,BS354,0),""))</f>
        <v/>
      </c>
      <c r="BT351" s="69" t="str">
        <f t="shared" ca="1" si="930"/>
        <v/>
      </c>
      <c r="BU351" s="114" t="str">
        <f t="shared" ca="1" si="930"/>
        <v/>
      </c>
      <c r="BV351" s="113" t="str">
        <f t="shared" ca="1" si="930"/>
        <v/>
      </c>
      <c r="BW351" s="69" t="str">
        <f t="shared" ca="1" si="930"/>
        <v/>
      </c>
      <c r="BX351" s="69" t="str">
        <f t="shared" ca="1" si="930"/>
        <v/>
      </c>
      <c r="BY351" s="114" t="str">
        <f t="shared" ca="1" si="930"/>
        <v/>
      </c>
      <c r="BZ351" s="113" t="str">
        <f t="shared" ca="1" si="930"/>
        <v/>
      </c>
      <c r="CA351" s="69" t="str">
        <f t="shared" ca="1" si="930"/>
        <v/>
      </c>
      <c r="CB351" s="69" t="str">
        <f t="shared" ca="1" si="930"/>
        <v/>
      </c>
      <c r="CC351" s="114" t="str">
        <f t="shared" ca="1" si="930"/>
        <v/>
      </c>
      <c r="CD351" s="113" t="str">
        <f t="shared" ca="1" si="930"/>
        <v/>
      </c>
      <c r="CE351" s="69" t="str">
        <f t="shared" ca="1" si="930"/>
        <v/>
      </c>
      <c r="CF351" s="69" t="str">
        <f t="shared" ca="1" si="930"/>
        <v/>
      </c>
      <c r="CG351" s="114" t="str">
        <f t="shared" ca="1" si="930"/>
        <v/>
      </c>
      <c r="CH351" s="113">
        <f t="shared" ca="1" si="930"/>
        <v>0</v>
      </c>
      <c r="CI351" s="69">
        <f t="shared" ca="1" si="930"/>
        <v>0</v>
      </c>
      <c r="CJ351" s="69">
        <f t="shared" ca="1" si="930"/>
        <v>0</v>
      </c>
      <c r="CK351" s="114">
        <f t="shared" ca="1" si="930"/>
        <v>0</v>
      </c>
      <c r="CL351" s="113">
        <f t="shared" ca="1" si="930"/>
        <v>0</v>
      </c>
      <c r="CM351" s="69">
        <f t="shared" ca="1" si="930"/>
        <v>0</v>
      </c>
      <c r="CN351" s="69">
        <f t="shared" ca="1" si="930"/>
        <v>0</v>
      </c>
      <c r="CO351" s="114">
        <f t="shared" ca="1" si="930"/>
        <v>0</v>
      </c>
      <c r="CP351" s="113">
        <f t="shared" ca="1" si="930"/>
        <v>0</v>
      </c>
      <c r="CQ351" s="69">
        <f t="shared" ca="1" si="930"/>
        <v>0</v>
      </c>
      <c r="CR351" s="69">
        <f t="shared" ca="1" si="930"/>
        <v>0</v>
      </c>
      <c r="CS351" s="114">
        <f t="shared" ca="1" si="930"/>
        <v>0</v>
      </c>
      <c r="CT351" s="113">
        <f t="shared" ca="1" si="930"/>
        <v>0</v>
      </c>
      <c r="CU351" s="69">
        <f t="shared" ca="1" si="930"/>
        <v>0</v>
      </c>
      <c r="CV351" s="69">
        <f t="shared" ca="1" si="930"/>
        <v>0</v>
      </c>
      <c r="CW351" s="114">
        <f t="shared" ca="1" si="930"/>
        <v>0</v>
      </c>
      <c r="CX351" s="113">
        <f t="shared" ca="1" si="930"/>
        <v>0</v>
      </c>
      <c r="CY351" s="69">
        <f t="shared" ca="1" si="930"/>
        <v>0</v>
      </c>
      <c r="CZ351" s="69">
        <f t="shared" ca="1" si="930"/>
        <v>0</v>
      </c>
      <c r="DA351" s="114">
        <f t="shared" ca="1" si="930"/>
        <v>0</v>
      </c>
      <c r="DB351" s="113">
        <f t="shared" ca="1" si="930"/>
        <v>0</v>
      </c>
      <c r="DC351" s="69">
        <f t="shared" ca="1" si="930"/>
        <v>0</v>
      </c>
      <c r="DD351" s="69">
        <f t="shared" ca="1" si="930"/>
        <v>0</v>
      </c>
      <c r="DE351" s="114">
        <f t="shared" ca="1" si="930"/>
        <v>0</v>
      </c>
      <c r="DF351" s="113">
        <f t="shared" ca="1" si="930"/>
        <v>0</v>
      </c>
      <c r="DG351" s="69">
        <f t="shared" ca="1" si="930"/>
        <v>0</v>
      </c>
      <c r="DH351" s="69">
        <f t="shared" ca="1" si="930"/>
        <v>0</v>
      </c>
      <c r="DI351" s="114">
        <f t="shared" ca="1" si="930"/>
        <v>0</v>
      </c>
      <c r="DK351" s="69">
        <f t="shared" ca="1" si="925"/>
        <v>0</v>
      </c>
      <c r="DL351" s="69" t="e">
        <f t="shared" ca="1" si="925"/>
        <v>#N/A</v>
      </c>
      <c r="DM351" s="69" t="e">
        <f t="shared" ca="1" si="925"/>
        <v>#VALUE!</v>
      </c>
      <c r="DN351" s="69" t="e">
        <f t="shared" ca="1" si="925"/>
        <v>#VALUE!</v>
      </c>
      <c r="DO351" s="69" t="e">
        <f t="shared" ca="1" si="925"/>
        <v>#VALUE!</v>
      </c>
      <c r="DP351" s="69" t="e">
        <f t="shared" ca="1" si="925"/>
        <v>#VALUE!</v>
      </c>
      <c r="DQ351" s="69" t="e">
        <f t="shared" ca="1" si="925"/>
        <v>#VALUE!</v>
      </c>
      <c r="DR351" s="69" t="e">
        <f t="shared" ca="1" si="925"/>
        <v>#VALUE!</v>
      </c>
      <c r="DS351" s="69" t="e">
        <f t="shared" ca="1" si="925"/>
        <v>#VALUE!</v>
      </c>
      <c r="DT351" s="69" t="e">
        <f t="shared" ca="1" si="925"/>
        <v>#VALUE!</v>
      </c>
      <c r="DU351" s="69" t="e">
        <f t="shared" ca="1" si="926"/>
        <v>#VALUE!</v>
      </c>
      <c r="DV351" s="69" t="e">
        <f t="shared" ca="1" si="926"/>
        <v>#VALUE!</v>
      </c>
      <c r="DW351" s="69" t="e">
        <f t="shared" ca="1" si="926"/>
        <v>#VALUE!</v>
      </c>
      <c r="DX351" s="69" t="e">
        <f t="shared" ca="1" si="926"/>
        <v>#VALUE!</v>
      </c>
      <c r="DY351" s="69" t="e">
        <f t="shared" ca="1" si="926"/>
        <v>#VALUE!</v>
      </c>
      <c r="DZ351" s="69" t="e">
        <f t="shared" ca="1" si="926"/>
        <v>#VALUE!</v>
      </c>
      <c r="EA351" s="69" t="e">
        <f t="shared" ca="1" si="926"/>
        <v>#VALUE!</v>
      </c>
      <c r="EB351" s="69" t="e">
        <f t="shared" ca="1" si="926"/>
        <v>#VALUE!</v>
      </c>
      <c r="EC351" s="69" t="e">
        <f t="shared" ca="1" si="926"/>
        <v>#VALUE!</v>
      </c>
      <c r="ED351" s="69" t="e">
        <f t="shared" ca="1" si="926"/>
        <v>#VALUE!</v>
      </c>
      <c r="EE351" s="69" t="e">
        <f t="shared" ca="1" si="927"/>
        <v>#VALUE!</v>
      </c>
      <c r="EF351" s="69" t="e">
        <f t="shared" ca="1" si="927"/>
        <v>#VALUE!</v>
      </c>
      <c r="EG351" s="69" t="e">
        <f t="shared" ca="1" si="927"/>
        <v>#VALUE!</v>
      </c>
      <c r="EH351" s="69" t="e">
        <f t="shared" ca="1" si="927"/>
        <v>#VALUE!</v>
      </c>
      <c r="EI351" s="69" t="e">
        <f t="shared" ca="1" si="927"/>
        <v>#VALUE!</v>
      </c>
      <c r="EJ351" s="69" t="e">
        <f t="shared" ca="1" si="927"/>
        <v>#VALUE!</v>
      </c>
      <c r="EK351" s="69" t="e">
        <f t="shared" ca="1" si="927"/>
        <v>#VALUE!</v>
      </c>
    </row>
    <row r="352" spans="1:141" outlineLevel="1" x14ac:dyDescent="0.25">
      <c r="A352" s="90"/>
      <c r="B352" s="90"/>
      <c r="C352" s="111"/>
      <c r="D352" s="90"/>
      <c r="E352" t="s">
        <v>56</v>
      </c>
      <c r="F352" s="113" t="str">
        <f t="shared" ref="F352:AK352" ca="1" si="931">IF(ISNUMBER(F357),F357,IF(ISNUMBER(F377),F377,""))</f>
        <v/>
      </c>
      <c r="G352" s="69" t="str">
        <f t="shared" ca="1" si="931"/>
        <v/>
      </c>
      <c r="H352" s="69" t="str">
        <f t="shared" ca="1" si="931"/>
        <v/>
      </c>
      <c r="I352" s="114" t="str">
        <f t="shared" ca="1" si="931"/>
        <v/>
      </c>
      <c r="J352" s="113" t="str">
        <f t="shared" ca="1" si="931"/>
        <v/>
      </c>
      <c r="K352" s="69" t="str">
        <f t="shared" ca="1" si="931"/>
        <v/>
      </c>
      <c r="L352" s="69" t="str">
        <f t="shared" ca="1" si="931"/>
        <v/>
      </c>
      <c r="M352" s="114" t="str">
        <f t="shared" ca="1" si="931"/>
        <v/>
      </c>
      <c r="N352" s="113" t="str">
        <f t="shared" ca="1" si="931"/>
        <v/>
      </c>
      <c r="O352" s="69" t="str">
        <f t="shared" ca="1" si="931"/>
        <v/>
      </c>
      <c r="P352" s="69" t="str">
        <f t="shared" ca="1" si="931"/>
        <v/>
      </c>
      <c r="Q352" s="114" t="str">
        <f t="shared" ca="1" si="931"/>
        <v/>
      </c>
      <c r="R352" s="113" t="str">
        <f t="shared" ca="1" si="931"/>
        <v/>
      </c>
      <c r="S352" s="69" t="str">
        <f t="shared" ca="1" si="931"/>
        <v/>
      </c>
      <c r="T352" s="69" t="str">
        <f t="shared" ca="1" si="931"/>
        <v/>
      </c>
      <c r="U352" s="114" t="str">
        <f t="shared" ca="1" si="931"/>
        <v/>
      </c>
      <c r="V352" s="113" t="str">
        <f t="shared" ca="1" si="931"/>
        <v/>
      </c>
      <c r="W352" s="69" t="str">
        <f t="shared" ca="1" si="931"/>
        <v/>
      </c>
      <c r="X352" s="69" t="str">
        <f t="shared" ca="1" si="931"/>
        <v/>
      </c>
      <c r="Y352" s="114" t="str">
        <f t="shared" ca="1" si="931"/>
        <v/>
      </c>
      <c r="Z352" s="113" t="str">
        <f t="shared" ca="1" si="931"/>
        <v/>
      </c>
      <c r="AA352" s="69" t="str">
        <f t="shared" ca="1" si="931"/>
        <v/>
      </c>
      <c r="AB352" s="69" t="str">
        <f t="shared" ca="1" si="931"/>
        <v/>
      </c>
      <c r="AC352" s="114" t="str">
        <f t="shared" ca="1" si="931"/>
        <v/>
      </c>
      <c r="AD352" s="113" t="str">
        <f t="shared" ca="1" si="931"/>
        <v/>
      </c>
      <c r="AE352" s="69" t="str">
        <f t="shared" ca="1" si="931"/>
        <v/>
      </c>
      <c r="AF352" s="69" t="str">
        <f t="shared" ca="1" si="931"/>
        <v/>
      </c>
      <c r="AG352" s="114" t="str">
        <f t="shared" ca="1" si="931"/>
        <v/>
      </c>
      <c r="AH352" s="113" t="str">
        <f t="shared" ca="1" si="931"/>
        <v/>
      </c>
      <c r="AI352" s="69" t="str">
        <f t="shared" ca="1" si="931"/>
        <v/>
      </c>
      <c r="AJ352" s="69" t="str">
        <f t="shared" ca="1" si="931"/>
        <v/>
      </c>
      <c r="AK352" s="114" t="str">
        <f t="shared" ca="1" si="931"/>
        <v/>
      </c>
      <c r="AL352" s="113" t="str">
        <f t="shared" ref="AL352:BQ352" ca="1" si="932">IF(ISNUMBER(AL357),AL357,IF(ISNUMBER(AL377),AL377,""))</f>
        <v/>
      </c>
      <c r="AM352" s="69" t="str">
        <f t="shared" ca="1" si="932"/>
        <v/>
      </c>
      <c r="AN352" s="69" t="str">
        <f t="shared" ca="1" si="932"/>
        <v/>
      </c>
      <c r="AO352" s="114" t="str">
        <f t="shared" ca="1" si="932"/>
        <v/>
      </c>
      <c r="AP352" s="113" t="str">
        <f t="shared" ca="1" si="932"/>
        <v/>
      </c>
      <c r="AQ352" s="69" t="str">
        <f t="shared" ca="1" si="932"/>
        <v/>
      </c>
      <c r="AR352" s="69" t="str">
        <f t="shared" ca="1" si="932"/>
        <v/>
      </c>
      <c r="AS352" s="114" t="str">
        <f t="shared" ca="1" si="932"/>
        <v/>
      </c>
      <c r="AT352" s="113" t="str">
        <f t="shared" ca="1" si="932"/>
        <v/>
      </c>
      <c r="AU352" s="69" t="str">
        <f t="shared" ca="1" si="932"/>
        <v/>
      </c>
      <c r="AV352" s="69" t="str">
        <f t="shared" ca="1" si="932"/>
        <v/>
      </c>
      <c r="AW352" s="114" t="str">
        <f t="shared" ca="1" si="932"/>
        <v/>
      </c>
      <c r="AX352" s="113" t="str">
        <f t="shared" ca="1" si="932"/>
        <v/>
      </c>
      <c r="AY352" s="69" t="str">
        <f t="shared" ca="1" si="932"/>
        <v/>
      </c>
      <c r="AZ352" s="69" t="str">
        <f t="shared" ca="1" si="932"/>
        <v/>
      </c>
      <c r="BA352" s="114" t="str">
        <f t="shared" ca="1" si="932"/>
        <v/>
      </c>
      <c r="BB352" s="113" t="str">
        <f t="shared" ca="1" si="932"/>
        <v/>
      </c>
      <c r="BC352" s="69" t="str">
        <f t="shared" ca="1" si="932"/>
        <v/>
      </c>
      <c r="BD352" s="69" t="str">
        <f t="shared" ca="1" si="932"/>
        <v/>
      </c>
      <c r="BE352" s="114" t="str">
        <f t="shared" ca="1" si="932"/>
        <v/>
      </c>
      <c r="BF352" s="113" t="str">
        <f t="shared" ca="1" si="932"/>
        <v/>
      </c>
      <c r="BG352" s="69" t="str">
        <f t="shared" ca="1" si="932"/>
        <v/>
      </c>
      <c r="BH352" s="69" t="str">
        <f t="shared" ca="1" si="932"/>
        <v/>
      </c>
      <c r="BI352" s="114" t="str">
        <f t="shared" ca="1" si="932"/>
        <v/>
      </c>
      <c r="BJ352" s="113" t="str">
        <f t="shared" ca="1" si="932"/>
        <v/>
      </c>
      <c r="BK352" s="69" t="str">
        <f t="shared" ca="1" si="932"/>
        <v/>
      </c>
      <c r="BL352" s="69" t="str">
        <f t="shared" ca="1" si="932"/>
        <v/>
      </c>
      <c r="BM352" s="114" t="str">
        <f t="shared" ca="1" si="932"/>
        <v/>
      </c>
      <c r="BN352" s="113" t="str">
        <f t="shared" ca="1" si="932"/>
        <v/>
      </c>
      <c r="BO352" s="69" t="str">
        <f t="shared" ca="1" si="932"/>
        <v/>
      </c>
      <c r="BP352" s="69" t="str">
        <f t="shared" ca="1" si="932"/>
        <v/>
      </c>
      <c r="BQ352" s="114" t="str">
        <f t="shared" ca="1" si="932"/>
        <v/>
      </c>
      <c r="BR352" s="113" t="str">
        <f t="shared" ref="BR352:CW352" ca="1" si="933">IF(ISNUMBER(BR357),BR357,IF(ISNUMBER(BR377),BR377,""))</f>
        <v/>
      </c>
      <c r="BS352" s="69" t="str">
        <f t="shared" ca="1" si="933"/>
        <v/>
      </c>
      <c r="BT352" s="69" t="str">
        <f t="shared" ca="1" si="933"/>
        <v/>
      </c>
      <c r="BU352" s="114" t="str">
        <f t="shared" ca="1" si="933"/>
        <v/>
      </c>
      <c r="BV352" s="113" t="str">
        <f t="shared" ca="1" si="933"/>
        <v/>
      </c>
      <c r="BW352" s="69" t="str">
        <f t="shared" ca="1" si="933"/>
        <v/>
      </c>
      <c r="BX352" s="69" t="str">
        <f t="shared" ca="1" si="933"/>
        <v/>
      </c>
      <c r="BY352" s="114" t="str">
        <f t="shared" ca="1" si="933"/>
        <v/>
      </c>
      <c r="BZ352" s="113" t="str">
        <f t="shared" ca="1" si="933"/>
        <v/>
      </c>
      <c r="CA352" s="69" t="str">
        <f t="shared" ca="1" si="933"/>
        <v/>
      </c>
      <c r="CB352" s="69" t="str">
        <f t="shared" ca="1" si="933"/>
        <v/>
      </c>
      <c r="CC352" s="114" t="str">
        <f t="shared" ca="1" si="933"/>
        <v/>
      </c>
      <c r="CD352" s="113" t="str">
        <f t="shared" ca="1" si="933"/>
        <v/>
      </c>
      <c r="CE352" s="69" t="str">
        <f t="shared" ca="1" si="933"/>
        <v/>
      </c>
      <c r="CF352" s="69" t="str">
        <f t="shared" ca="1" si="933"/>
        <v/>
      </c>
      <c r="CG352" s="114" t="str">
        <f t="shared" ca="1" si="933"/>
        <v/>
      </c>
      <c r="CH352" s="113">
        <f t="shared" ca="1" si="933"/>
        <v>0</v>
      </c>
      <c r="CI352" s="69">
        <f t="shared" ca="1" si="933"/>
        <v>0</v>
      </c>
      <c r="CJ352" s="69">
        <f t="shared" ca="1" si="933"/>
        <v>0</v>
      </c>
      <c r="CK352" s="114">
        <f t="shared" ca="1" si="933"/>
        <v>0</v>
      </c>
      <c r="CL352" s="113">
        <f t="shared" ca="1" si="933"/>
        <v>0</v>
      </c>
      <c r="CM352" s="69">
        <f t="shared" ca="1" si="933"/>
        <v>0</v>
      </c>
      <c r="CN352" s="69">
        <f t="shared" ca="1" si="933"/>
        <v>0</v>
      </c>
      <c r="CO352" s="114">
        <f t="shared" ca="1" si="933"/>
        <v>0</v>
      </c>
      <c r="CP352" s="113">
        <f t="shared" ca="1" si="933"/>
        <v>0</v>
      </c>
      <c r="CQ352" s="69">
        <f t="shared" ca="1" si="933"/>
        <v>0</v>
      </c>
      <c r="CR352" s="69">
        <f t="shared" ca="1" si="933"/>
        <v>0</v>
      </c>
      <c r="CS352" s="114">
        <f t="shared" ca="1" si="933"/>
        <v>0</v>
      </c>
      <c r="CT352" s="113">
        <f t="shared" ca="1" si="933"/>
        <v>0</v>
      </c>
      <c r="CU352" s="69">
        <f t="shared" ca="1" si="933"/>
        <v>0</v>
      </c>
      <c r="CV352" s="69">
        <f t="shared" ca="1" si="933"/>
        <v>0</v>
      </c>
      <c r="CW352" s="114">
        <f t="shared" ca="1" si="933"/>
        <v>0</v>
      </c>
      <c r="CX352" s="113">
        <f t="shared" ref="CX352:DI352" ca="1" si="934">IF(ISNUMBER(CX357),CX357,IF(ISNUMBER(CX377),CX377,""))</f>
        <v>0</v>
      </c>
      <c r="CY352" s="69">
        <f t="shared" ca="1" si="934"/>
        <v>0</v>
      </c>
      <c r="CZ352" s="69">
        <f t="shared" ca="1" si="934"/>
        <v>0</v>
      </c>
      <c r="DA352" s="114">
        <f t="shared" ca="1" si="934"/>
        <v>0</v>
      </c>
      <c r="DB352" s="113">
        <f t="shared" ca="1" si="934"/>
        <v>0</v>
      </c>
      <c r="DC352" s="69">
        <f t="shared" ca="1" si="934"/>
        <v>0</v>
      </c>
      <c r="DD352" s="69">
        <f t="shared" ca="1" si="934"/>
        <v>0</v>
      </c>
      <c r="DE352" s="114">
        <f t="shared" ca="1" si="934"/>
        <v>0</v>
      </c>
      <c r="DF352" s="113">
        <f t="shared" ca="1" si="934"/>
        <v>0</v>
      </c>
      <c r="DG352" s="69">
        <f t="shared" ca="1" si="934"/>
        <v>0</v>
      </c>
      <c r="DH352" s="69">
        <f t="shared" ca="1" si="934"/>
        <v>0</v>
      </c>
      <c r="DI352" s="114">
        <f t="shared" ca="1" si="934"/>
        <v>0</v>
      </c>
      <c r="DK352" s="69">
        <f t="shared" ca="1" si="925"/>
        <v>0</v>
      </c>
      <c r="DL352" s="69" t="e">
        <f t="shared" ca="1" si="925"/>
        <v>#N/A</v>
      </c>
      <c r="DM352" s="69" t="e">
        <f t="shared" ca="1" si="925"/>
        <v>#VALUE!</v>
      </c>
      <c r="DN352" s="69" t="e">
        <f t="shared" ca="1" si="925"/>
        <v>#VALUE!</v>
      </c>
      <c r="DO352" s="69" t="e">
        <f t="shared" ca="1" si="925"/>
        <v>#VALUE!</v>
      </c>
      <c r="DP352" s="69" t="e">
        <f t="shared" ca="1" si="925"/>
        <v>#VALUE!</v>
      </c>
      <c r="DQ352" s="69" t="e">
        <f t="shared" ca="1" si="925"/>
        <v>#VALUE!</v>
      </c>
      <c r="DR352" s="69" t="e">
        <f t="shared" ca="1" si="925"/>
        <v>#VALUE!</v>
      </c>
      <c r="DS352" s="69" t="e">
        <f t="shared" ca="1" si="925"/>
        <v>#VALUE!</v>
      </c>
      <c r="DT352" s="69" t="e">
        <f t="shared" ca="1" si="925"/>
        <v>#VALUE!</v>
      </c>
      <c r="DU352" s="69" t="e">
        <f t="shared" ca="1" si="926"/>
        <v>#VALUE!</v>
      </c>
      <c r="DV352" s="69" t="e">
        <f t="shared" ca="1" si="926"/>
        <v>#VALUE!</v>
      </c>
      <c r="DW352" s="69" t="e">
        <f t="shared" ca="1" si="926"/>
        <v>#VALUE!</v>
      </c>
      <c r="DX352" s="69" t="e">
        <f t="shared" ca="1" si="926"/>
        <v>#VALUE!</v>
      </c>
      <c r="DY352" s="69" t="e">
        <f t="shared" ca="1" si="926"/>
        <v>#VALUE!</v>
      </c>
      <c r="DZ352" s="69" t="e">
        <f t="shared" ca="1" si="926"/>
        <v>#VALUE!</v>
      </c>
      <c r="EA352" s="69" t="e">
        <f t="shared" ca="1" si="926"/>
        <v>#VALUE!</v>
      </c>
      <c r="EB352" s="69" t="e">
        <f t="shared" ca="1" si="926"/>
        <v>#VALUE!</v>
      </c>
      <c r="EC352" s="69" t="e">
        <f t="shared" ca="1" si="926"/>
        <v>#VALUE!</v>
      </c>
      <c r="ED352" s="69" t="e">
        <f t="shared" ca="1" si="926"/>
        <v>#VALUE!</v>
      </c>
      <c r="EE352" s="69" t="e">
        <f t="shared" ca="1" si="927"/>
        <v>#VALUE!</v>
      </c>
      <c r="EF352" s="69" t="e">
        <f t="shared" ca="1" si="927"/>
        <v>#VALUE!</v>
      </c>
      <c r="EG352" s="69" t="e">
        <f t="shared" ca="1" si="927"/>
        <v>#VALUE!</v>
      </c>
      <c r="EH352" s="69" t="e">
        <f t="shared" ca="1" si="927"/>
        <v>#VALUE!</v>
      </c>
      <c r="EI352" s="69" t="e">
        <f t="shared" ca="1" si="927"/>
        <v>#VALUE!</v>
      </c>
      <c r="EJ352" s="69" t="e">
        <f t="shared" ca="1" si="927"/>
        <v>#VALUE!</v>
      </c>
      <c r="EK352" s="69" t="e">
        <f t="shared" ca="1" si="927"/>
        <v>#VALUE!</v>
      </c>
    </row>
    <row r="353" spans="1:141" outlineLevel="1" x14ac:dyDescent="0.25">
      <c r="A353" s="90"/>
      <c r="B353" s="90"/>
      <c r="C353" s="90"/>
      <c r="D353" s="90"/>
      <c r="F353" s="100"/>
      <c r="I353" s="101"/>
      <c r="J353" s="100"/>
      <c r="M353" s="101"/>
      <c r="N353" s="100"/>
      <c r="Q353" s="101"/>
      <c r="R353" s="100"/>
      <c r="U353" s="101"/>
      <c r="V353" s="100"/>
      <c r="Y353" s="101"/>
      <c r="Z353" s="100"/>
      <c r="AC353" s="101"/>
      <c r="AD353" s="100"/>
      <c r="AG353" s="101"/>
      <c r="AH353" s="100"/>
      <c r="AK353" s="101"/>
      <c r="AL353" s="100"/>
      <c r="AO353" s="101"/>
      <c r="AP353" s="100"/>
      <c r="AS353" s="101"/>
      <c r="AT353" s="100"/>
      <c r="AW353" s="101"/>
      <c r="AX353" s="100"/>
      <c r="BA353" s="101"/>
      <c r="BB353" s="100"/>
      <c r="BE353" s="101"/>
      <c r="BF353" s="100"/>
      <c r="BI353" s="101"/>
      <c r="BJ353" s="100"/>
      <c r="BM353" s="101"/>
      <c r="BN353" s="100"/>
      <c r="BQ353" s="101"/>
      <c r="BR353" s="100"/>
      <c r="BU353" s="101"/>
      <c r="BV353" s="100"/>
      <c r="BY353" s="101"/>
      <c r="BZ353" s="100"/>
      <c r="CC353" s="101"/>
      <c r="CD353" s="100"/>
      <c r="CG353" s="101"/>
      <c r="CH353" s="100"/>
      <c r="CK353" s="101"/>
      <c r="CL353" s="100"/>
      <c r="CO353" s="101"/>
      <c r="CP353" s="100"/>
      <c r="CS353" s="101"/>
      <c r="CT353" s="100"/>
      <c r="CW353" s="101"/>
      <c r="CX353" s="100"/>
      <c r="DA353" s="101"/>
      <c r="DB353" s="100"/>
      <c r="DE353" s="101"/>
      <c r="DF353" s="100"/>
      <c r="DI353" s="101"/>
    </row>
    <row r="354" spans="1:141" outlineLevel="1" x14ac:dyDescent="0.25">
      <c r="A354" s="90"/>
      <c r="B354" s="90"/>
      <c r="C354" s="90"/>
      <c r="D354" s="90"/>
      <c r="E354" t="s">
        <v>342</v>
      </c>
      <c r="F354" s="117">
        <v>0</v>
      </c>
      <c r="G354" s="118">
        <v>0</v>
      </c>
      <c r="H354" s="118">
        <v>0</v>
      </c>
      <c r="I354" s="119" cm="1">
        <f t="array" aca="1" ref="I354" ca="1">IF(ISNUMBER(INDEX(DataModel!$ET$4:$FT$109,MATCH(1,(DataModel!$EO$4:$EO$109=$A356)*(DataModel!$EP$4:$EP$109=$B356),0),MATCH(CONCATENATE("FY ",RIGHT(I$3,4)),DataModel!$ET$2:$FT$2,0))*$C356),INDEX(DataModel!$ET$4:$FT$109,MATCH(1,(DataModel!$EO$4:$EO$109=$A356)*(DataModel!$EP$4:$EP$109=$B356),0),MATCH(CONCATENATE("FY ",RIGHT(I$3,4)),DataModel!$ET$2:$FT$2,0))*$C356,0)+IF(ISNUMBER(INDEX(DataModel!$ET$4:$FT$109,MATCH(1,(DataModel!$EO$4:$EO$109=$A357)*(DataModel!$EP$4:$EP$109=$B357),0),MATCH(CONCATENATE("FY ",RIGHT(I$3,4)),DataModel!$ET$2:$FT$2,0))*$C357),INDEX(DataModel!$ET$4:$FT$109,MATCH(1,(DataModel!$EO$4:$EO$109=$A357)*(DataModel!$EP$4:$EP$109=$B357),0),MATCH(CONCATENATE("FY ",RIGHT(I$3,4)),DataModel!$ET$2:$FT$2,0))*$C357,0)</f>
        <v>0</v>
      </c>
      <c r="J354" s="117">
        <v>0</v>
      </c>
      <c r="K354" s="118">
        <v>0</v>
      </c>
      <c r="L354" s="118">
        <v>0</v>
      </c>
      <c r="M354" s="119" cm="1">
        <f t="array" ref="M354">IF(ISNUMBER(INDEX(DataModel!$ET$4:$FT$109,MATCH(1,(DataModel!$EO$4:$EO$109=$A356)*(DataModel!$EP$4:$EP$109=$B356),0),MATCH(CONCATENATE("FY ",RIGHT(M$3,4)),DataModel!$ET$2:$FT$2,0))*$C356),INDEX(DataModel!$ET$4:$FT$109,MATCH(1,(DataModel!$EO$4:$EO$109=$A356)*(DataModel!$EP$4:$EP$109=$B356),0),MATCH(CONCATENATE("FY ",RIGHT(M$3,4)),DataModel!$ET$2:$FT$2,0))*$C356,0)+IF(ISNUMBER(INDEX(DataModel!$ET$4:$FT$109,MATCH(1,(DataModel!$EO$4:$EO$109=$A357)*(DataModel!$EP$4:$EP$109=$B357),0),MATCH(CONCATENATE("FY ",RIGHT(M$3,4)),DataModel!$ET$2:$FT$2,0))*$C357),INDEX(DataModel!$ET$4:$FT$109,MATCH(1,(DataModel!$EO$4:$EO$109=$A357)*(DataModel!$EP$4:$EP$109=$B357),0),MATCH(CONCATENATE("FY ",RIGHT(M$3,4)),DataModel!$ET$2:$FT$2,0))*$C357,0)</f>
        <v>0</v>
      </c>
      <c r="N354" s="117">
        <v>0</v>
      </c>
      <c r="O354" s="118">
        <v>0</v>
      </c>
      <c r="P354" s="118">
        <v>0</v>
      </c>
      <c r="Q354" s="119" cm="1">
        <f t="array" ref="Q354">IF(ISNUMBER(INDEX(DataModel!$ET$4:$FT$109,MATCH(1,(DataModel!$EO$4:$EO$109=$A356)*(DataModel!$EP$4:$EP$109=$B356),0),MATCH(CONCATENATE("FY ",RIGHT(Q$3,4)),DataModel!$ET$2:$FT$2,0))*$C356),INDEX(DataModel!$ET$4:$FT$109,MATCH(1,(DataModel!$EO$4:$EO$109=$A356)*(DataModel!$EP$4:$EP$109=$B356),0),MATCH(CONCATENATE("FY ",RIGHT(Q$3,4)),DataModel!$ET$2:$FT$2,0))*$C356,0)+IF(ISNUMBER(INDEX(DataModel!$ET$4:$FT$109,MATCH(1,(DataModel!$EO$4:$EO$109=$A357)*(DataModel!$EP$4:$EP$109=$B357),0),MATCH(CONCATENATE("FY ",RIGHT(Q$3,4)),DataModel!$ET$2:$FT$2,0))*$C357),INDEX(DataModel!$ET$4:$FT$109,MATCH(1,(DataModel!$EO$4:$EO$109=$A357)*(DataModel!$EP$4:$EP$109=$B357),0),MATCH(CONCATENATE("FY ",RIGHT(Q$3,4)),DataModel!$ET$2:$FT$2,0))*$C357,0)</f>
        <v>0</v>
      </c>
      <c r="R354" s="117">
        <v>0</v>
      </c>
      <c r="S354" s="118">
        <v>0</v>
      </c>
      <c r="T354" s="118">
        <v>0</v>
      </c>
      <c r="U354" s="119" cm="1">
        <f t="array" ref="U354">IF(ISNUMBER(INDEX(DataModel!$ET$4:$FT$109,MATCH(1,(DataModel!$EO$4:$EO$109=$A356)*(DataModel!$EP$4:$EP$109=$B356),0),MATCH(CONCATENATE("FY ",RIGHT(U$3,4)),DataModel!$ET$2:$FT$2,0))*$C356),INDEX(DataModel!$ET$4:$FT$109,MATCH(1,(DataModel!$EO$4:$EO$109=$A356)*(DataModel!$EP$4:$EP$109=$B356),0),MATCH(CONCATENATE("FY ",RIGHT(U$3,4)),DataModel!$ET$2:$FT$2,0))*$C356,0)+IF(ISNUMBER(INDEX(DataModel!$ET$4:$FT$109,MATCH(1,(DataModel!$EO$4:$EO$109=$A357)*(DataModel!$EP$4:$EP$109=$B357),0),MATCH(CONCATENATE("FY ",RIGHT(U$3,4)),DataModel!$ET$2:$FT$2,0))*$C357),INDEX(DataModel!$ET$4:$FT$109,MATCH(1,(DataModel!$EO$4:$EO$109=$A357)*(DataModel!$EP$4:$EP$109=$B357),0),MATCH(CONCATENATE("FY ",RIGHT(U$3,4)),DataModel!$ET$2:$FT$2,0))*$C357,0)</f>
        <v>0</v>
      </c>
      <c r="V354" s="117">
        <v>0</v>
      </c>
      <c r="W354" s="118">
        <v>0</v>
      </c>
      <c r="X354" s="118">
        <v>0</v>
      </c>
      <c r="Y354" s="119" cm="1">
        <f t="array" ref="Y354">IF(ISNUMBER(INDEX(DataModel!$ET$4:$FT$109,MATCH(1,(DataModel!$EO$4:$EO$109=$A356)*(DataModel!$EP$4:$EP$109=$B356),0),MATCH(CONCATENATE("FY ",RIGHT(Y$3,4)),DataModel!$ET$2:$FT$2,0))*$C356),INDEX(DataModel!$ET$4:$FT$109,MATCH(1,(DataModel!$EO$4:$EO$109=$A356)*(DataModel!$EP$4:$EP$109=$B356),0),MATCH(CONCATENATE("FY ",RIGHT(Y$3,4)),DataModel!$ET$2:$FT$2,0))*$C356,0)+IF(ISNUMBER(INDEX(DataModel!$ET$4:$FT$109,MATCH(1,(DataModel!$EO$4:$EO$109=$A357)*(DataModel!$EP$4:$EP$109=$B357),0),MATCH(CONCATENATE("FY ",RIGHT(Y$3,4)),DataModel!$ET$2:$FT$2,0))*$C357),INDEX(DataModel!$ET$4:$FT$109,MATCH(1,(DataModel!$EO$4:$EO$109=$A357)*(DataModel!$EP$4:$EP$109=$B357),0),MATCH(CONCATENATE("FY ",RIGHT(Y$3,4)),DataModel!$ET$2:$FT$2,0))*$C357,0)</f>
        <v>0</v>
      </c>
      <c r="Z354" s="117">
        <v>0</v>
      </c>
      <c r="AA354" s="118">
        <v>0</v>
      </c>
      <c r="AB354" s="118">
        <v>0</v>
      </c>
      <c r="AC354" s="119" cm="1">
        <f t="array" ref="AC354">IF(ISNUMBER(INDEX(DataModel!$ET$4:$FT$109,MATCH(1,(DataModel!$EO$4:$EO$109=$A356)*(DataModel!$EP$4:$EP$109=$B356),0),MATCH(CONCATENATE("FY ",RIGHT(AC$3,4)),DataModel!$ET$2:$FT$2,0))*$C356),INDEX(DataModel!$ET$4:$FT$109,MATCH(1,(DataModel!$EO$4:$EO$109=$A356)*(DataModel!$EP$4:$EP$109=$B356),0),MATCH(CONCATENATE("FY ",RIGHT(AC$3,4)),DataModel!$ET$2:$FT$2,0))*$C356,0)+IF(ISNUMBER(INDEX(DataModel!$ET$4:$FT$109,MATCH(1,(DataModel!$EO$4:$EO$109=$A357)*(DataModel!$EP$4:$EP$109=$B357),0),MATCH(CONCATENATE("FY ",RIGHT(AC$3,4)),DataModel!$ET$2:$FT$2,0))*$C357),INDEX(DataModel!$ET$4:$FT$109,MATCH(1,(DataModel!$EO$4:$EO$109=$A357)*(DataModel!$EP$4:$EP$109=$B357),0),MATCH(CONCATENATE("FY ",RIGHT(AC$3,4)),DataModel!$ET$2:$FT$2,0))*$C357,0)</f>
        <v>0</v>
      </c>
      <c r="AD354" s="117">
        <v>0</v>
      </c>
      <c r="AE354" s="118">
        <v>0</v>
      </c>
      <c r="AF354" s="118">
        <v>0</v>
      </c>
      <c r="AG354" s="119" cm="1">
        <f t="array" ref="AG354">IF(ISNUMBER(INDEX(DataModel!$ET$4:$FT$109,MATCH(1,(DataModel!$EO$4:$EO$109=$A356)*(DataModel!$EP$4:$EP$109=$B356),0),MATCH(CONCATENATE("FY ",RIGHT(AG$3,4)),DataModel!$ET$2:$FT$2,0))*$C356),INDEX(DataModel!$ET$4:$FT$109,MATCH(1,(DataModel!$EO$4:$EO$109=$A356)*(DataModel!$EP$4:$EP$109=$B356),0),MATCH(CONCATENATE("FY ",RIGHT(AG$3,4)),DataModel!$ET$2:$FT$2,0))*$C356,0)+IF(ISNUMBER(INDEX(DataModel!$ET$4:$FT$109,MATCH(1,(DataModel!$EO$4:$EO$109=$A357)*(DataModel!$EP$4:$EP$109=$B357),0),MATCH(CONCATENATE("FY ",RIGHT(AG$3,4)),DataModel!$ET$2:$FT$2,0))*$C357),INDEX(DataModel!$ET$4:$FT$109,MATCH(1,(DataModel!$EO$4:$EO$109=$A357)*(DataModel!$EP$4:$EP$109=$B357),0),MATCH(CONCATENATE("FY ",RIGHT(AG$3,4)),DataModel!$ET$2:$FT$2,0))*$C357,0)</f>
        <v>0</v>
      </c>
      <c r="AH354" s="117">
        <v>0</v>
      </c>
      <c r="AI354" s="118">
        <v>0</v>
      </c>
      <c r="AJ354" s="118">
        <v>0</v>
      </c>
      <c r="AK354" s="119" cm="1">
        <f t="array" ref="AK354">IF(ISNUMBER(INDEX(DataModel!$ET$4:$FT$109,MATCH(1,(DataModel!$EO$4:$EO$109=$A356)*(DataModel!$EP$4:$EP$109=$B356),0),MATCH(CONCATENATE("FY ",RIGHT(AK$3,4)),DataModel!$ET$2:$FT$2,0))*$C356),INDEX(DataModel!$ET$4:$FT$109,MATCH(1,(DataModel!$EO$4:$EO$109=$A356)*(DataModel!$EP$4:$EP$109=$B356),0),MATCH(CONCATENATE("FY ",RIGHT(AK$3,4)),DataModel!$ET$2:$FT$2,0))*$C356,0)+IF(ISNUMBER(INDEX(DataModel!$ET$4:$FT$109,MATCH(1,(DataModel!$EO$4:$EO$109=$A357)*(DataModel!$EP$4:$EP$109=$B357),0),MATCH(CONCATENATE("FY ",RIGHT(AK$3,4)),DataModel!$ET$2:$FT$2,0))*$C357),INDEX(DataModel!$ET$4:$FT$109,MATCH(1,(DataModel!$EO$4:$EO$109=$A357)*(DataModel!$EP$4:$EP$109=$B357),0),MATCH(CONCATENATE("FY ",RIGHT(AK$3,4)),DataModel!$ET$2:$FT$2,0))*$C357,0)</f>
        <v>0</v>
      </c>
      <c r="AL354" s="117">
        <v>0</v>
      </c>
      <c r="AM354" s="118">
        <v>0</v>
      </c>
      <c r="AN354" s="118">
        <v>0</v>
      </c>
      <c r="AO354" s="119" cm="1">
        <f t="array" ref="AO354">IF(ISNUMBER(INDEX(DataModel!$ET$4:$FT$109,MATCH(1,(DataModel!$EO$4:$EO$109=$A356)*(DataModel!$EP$4:$EP$109=$B356),0),MATCH(CONCATENATE("FY ",RIGHT(AO$3,4)),DataModel!$ET$2:$FT$2,0))*$C356),INDEX(DataModel!$ET$4:$FT$109,MATCH(1,(DataModel!$EO$4:$EO$109=$A356)*(DataModel!$EP$4:$EP$109=$B356),0),MATCH(CONCATENATE("FY ",RIGHT(AO$3,4)),DataModel!$ET$2:$FT$2,0))*$C356,0)+IF(ISNUMBER(INDEX(DataModel!$ET$4:$FT$109,MATCH(1,(DataModel!$EO$4:$EO$109=$A357)*(DataModel!$EP$4:$EP$109=$B357),0),MATCH(CONCATENATE("FY ",RIGHT(AO$3,4)),DataModel!$ET$2:$FT$2,0))*$C357),INDEX(DataModel!$ET$4:$FT$109,MATCH(1,(DataModel!$EO$4:$EO$109=$A357)*(DataModel!$EP$4:$EP$109=$B357),0),MATCH(CONCATENATE("FY ",RIGHT(AO$3,4)),DataModel!$ET$2:$FT$2,0))*$C357,0)</f>
        <v>0</v>
      </c>
      <c r="AP354" s="117">
        <v>0</v>
      </c>
      <c r="AQ354" s="118">
        <v>0</v>
      </c>
      <c r="AR354" s="118">
        <v>0</v>
      </c>
      <c r="AS354" s="119" cm="1">
        <f t="array" ref="AS354">IF(ISNUMBER(INDEX(DataModel!$ET$4:$FT$109,MATCH(1,(DataModel!$EO$4:$EO$109=$A356)*(DataModel!$EP$4:$EP$109=$B356),0),MATCH(CONCATENATE("FY ",RIGHT(AS$3,4)),DataModel!$ET$2:$FT$2,0))*$C356),INDEX(DataModel!$ET$4:$FT$109,MATCH(1,(DataModel!$EO$4:$EO$109=$A356)*(DataModel!$EP$4:$EP$109=$B356),0),MATCH(CONCATENATE("FY ",RIGHT(AS$3,4)),DataModel!$ET$2:$FT$2,0))*$C356,0)+IF(ISNUMBER(INDEX(DataModel!$ET$4:$FT$109,MATCH(1,(DataModel!$EO$4:$EO$109=$A357)*(DataModel!$EP$4:$EP$109=$B357),0),MATCH(CONCATENATE("FY ",RIGHT(AS$3,4)),DataModel!$ET$2:$FT$2,0))*$C357),INDEX(DataModel!$ET$4:$FT$109,MATCH(1,(DataModel!$EO$4:$EO$109=$A357)*(DataModel!$EP$4:$EP$109=$B357),0),MATCH(CONCATENATE("FY ",RIGHT(AS$3,4)),DataModel!$ET$2:$FT$2,0))*$C357,0)</f>
        <v>0</v>
      </c>
      <c r="AT354" s="117">
        <v>0</v>
      </c>
      <c r="AU354" s="118">
        <v>0</v>
      </c>
      <c r="AV354" s="118">
        <v>0</v>
      </c>
      <c r="AW354" s="119" cm="1">
        <f t="array" ref="AW354">IF(ISNUMBER(INDEX(DataModel!$ET$4:$FT$109,MATCH(1,(DataModel!$EO$4:$EO$109=$A356)*(DataModel!$EP$4:$EP$109=$B356),0),MATCH(CONCATENATE("FY ",RIGHT(AW$3,4)),DataModel!$ET$2:$FT$2,0))*$C356),INDEX(DataModel!$ET$4:$FT$109,MATCH(1,(DataModel!$EO$4:$EO$109=$A356)*(DataModel!$EP$4:$EP$109=$B356),0),MATCH(CONCATENATE("FY ",RIGHT(AW$3,4)),DataModel!$ET$2:$FT$2,0))*$C356,0)+IF(ISNUMBER(INDEX(DataModel!$ET$4:$FT$109,MATCH(1,(DataModel!$EO$4:$EO$109=$A357)*(DataModel!$EP$4:$EP$109=$B357),0),MATCH(CONCATENATE("FY ",RIGHT(AW$3,4)),DataModel!$ET$2:$FT$2,0))*$C357),INDEX(DataModel!$ET$4:$FT$109,MATCH(1,(DataModel!$EO$4:$EO$109=$A357)*(DataModel!$EP$4:$EP$109=$B357),0),MATCH(CONCATENATE("FY ",RIGHT(AW$3,4)),DataModel!$ET$2:$FT$2,0))*$C357,0)</f>
        <v>0</v>
      </c>
      <c r="AX354" s="117">
        <v>0</v>
      </c>
      <c r="AY354" s="118">
        <v>0</v>
      </c>
      <c r="AZ354" s="118">
        <v>0</v>
      </c>
      <c r="BA354" s="119" cm="1">
        <f t="array" ref="BA354">IF(ISNUMBER(INDEX(DataModel!$ET$4:$FT$109,MATCH(1,(DataModel!$EO$4:$EO$109=$A356)*(DataModel!$EP$4:$EP$109=$B356),0),MATCH(CONCATENATE("FY ",RIGHT(BA$3,4)),DataModel!$ET$2:$FT$2,0))*$C356),INDEX(DataModel!$ET$4:$FT$109,MATCH(1,(DataModel!$EO$4:$EO$109=$A356)*(DataModel!$EP$4:$EP$109=$B356),0),MATCH(CONCATENATE("FY ",RIGHT(BA$3,4)),DataModel!$ET$2:$FT$2,0))*$C356,0)+IF(ISNUMBER(INDEX(DataModel!$ET$4:$FT$109,MATCH(1,(DataModel!$EO$4:$EO$109=$A357)*(DataModel!$EP$4:$EP$109=$B357),0),MATCH(CONCATENATE("FY ",RIGHT(BA$3,4)),DataModel!$ET$2:$FT$2,0))*$C357),INDEX(DataModel!$ET$4:$FT$109,MATCH(1,(DataModel!$EO$4:$EO$109=$A357)*(DataModel!$EP$4:$EP$109=$B357),0),MATCH(CONCATENATE("FY ",RIGHT(BA$3,4)),DataModel!$ET$2:$FT$2,0))*$C357,0)</f>
        <v>0</v>
      </c>
      <c r="BB354" s="117">
        <v>0</v>
      </c>
      <c r="BC354" s="118">
        <v>0</v>
      </c>
      <c r="BD354" s="118">
        <v>0</v>
      </c>
      <c r="BE354" s="119" cm="1">
        <f t="array" ref="BE354">IF(ISNUMBER(INDEX(DataModel!$ET$4:$FT$109,MATCH(1,(DataModel!$EO$4:$EO$109=$A356)*(DataModel!$EP$4:$EP$109=$B356),0),MATCH(CONCATENATE("FY ",RIGHT(BE$3,4)),DataModel!$ET$2:$FT$2,0))*$C356),INDEX(DataModel!$ET$4:$FT$109,MATCH(1,(DataModel!$EO$4:$EO$109=$A356)*(DataModel!$EP$4:$EP$109=$B356),0),MATCH(CONCATENATE("FY ",RIGHT(BE$3,4)),DataModel!$ET$2:$FT$2,0))*$C356,0)+IF(ISNUMBER(INDEX(DataModel!$ET$4:$FT$109,MATCH(1,(DataModel!$EO$4:$EO$109=$A357)*(DataModel!$EP$4:$EP$109=$B357),0),MATCH(CONCATENATE("FY ",RIGHT(BE$3,4)),DataModel!$ET$2:$FT$2,0))*$C357),INDEX(DataModel!$ET$4:$FT$109,MATCH(1,(DataModel!$EO$4:$EO$109=$A357)*(DataModel!$EP$4:$EP$109=$B357),0),MATCH(CONCATENATE("FY ",RIGHT(BE$3,4)),DataModel!$ET$2:$FT$2,0))*$C357,0)</f>
        <v>0</v>
      </c>
      <c r="BF354" s="117">
        <v>0</v>
      </c>
      <c r="BG354" s="118">
        <v>0</v>
      </c>
      <c r="BH354" s="118">
        <v>0</v>
      </c>
      <c r="BI354" s="119" cm="1">
        <f t="array" ref="BI354">IF(ISNUMBER(INDEX(DataModel!$ET$4:$FT$109,MATCH(1,(DataModel!$EO$4:$EO$109=$A356)*(DataModel!$EP$4:$EP$109=$B356),0),MATCH(CONCATENATE("FY ",RIGHT(BI$3,4)),DataModel!$ET$2:$FT$2,0))*$C356),INDEX(DataModel!$ET$4:$FT$109,MATCH(1,(DataModel!$EO$4:$EO$109=$A356)*(DataModel!$EP$4:$EP$109=$B356),0),MATCH(CONCATENATE("FY ",RIGHT(BI$3,4)),DataModel!$ET$2:$FT$2,0))*$C356,0)+IF(ISNUMBER(INDEX(DataModel!$ET$4:$FT$109,MATCH(1,(DataModel!$EO$4:$EO$109=$A357)*(DataModel!$EP$4:$EP$109=$B357),0),MATCH(CONCATENATE("FY ",RIGHT(BI$3,4)),DataModel!$ET$2:$FT$2,0))*$C357),INDEX(DataModel!$ET$4:$FT$109,MATCH(1,(DataModel!$EO$4:$EO$109=$A357)*(DataModel!$EP$4:$EP$109=$B357),0),MATCH(CONCATENATE("FY ",RIGHT(BI$3,4)),DataModel!$ET$2:$FT$2,0))*$C357,0)</f>
        <v>0</v>
      </c>
      <c r="BJ354" s="117">
        <v>0</v>
      </c>
      <c r="BK354" s="118">
        <v>0</v>
      </c>
      <c r="BL354" s="118">
        <v>0</v>
      </c>
      <c r="BM354" s="119" cm="1">
        <f t="array" ref="BM354">IF(ISNUMBER(INDEX(DataModel!$ET$4:$FT$109,MATCH(1,(DataModel!$EO$4:$EO$109=$A356)*(DataModel!$EP$4:$EP$109=$B356),0),MATCH(CONCATENATE("FY ",RIGHT(BM$3,4)),DataModel!$ET$2:$FT$2,0))*$C356),INDEX(DataModel!$ET$4:$FT$109,MATCH(1,(DataModel!$EO$4:$EO$109=$A356)*(DataModel!$EP$4:$EP$109=$B356),0),MATCH(CONCATENATE("FY ",RIGHT(BM$3,4)),DataModel!$ET$2:$FT$2,0))*$C356,0)+IF(ISNUMBER(INDEX(DataModel!$ET$4:$FT$109,MATCH(1,(DataModel!$EO$4:$EO$109=$A357)*(DataModel!$EP$4:$EP$109=$B357),0),MATCH(CONCATENATE("FY ",RIGHT(BM$3,4)),DataModel!$ET$2:$FT$2,0))*$C357),INDEX(DataModel!$ET$4:$FT$109,MATCH(1,(DataModel!$EO$4:$EO$109=$A357)*(DataModel!$EP$4:$EP$109=$B357),0),MATCH(CONCATENATE("FY ",RIGHT(BM$3,4)),DataModel!$ET$2:$FT$2,0))*$C357,0)</f>
        <v>0</v>
      </c>
      <c r="BN354" s="117">
        <v>0</v>
      </c>
      <c r="BO354" s="118">
        <v>0</v>
      </c>
      <c r="BP354" s="118">
        <v>0</v>
      </c>
      <c r="BQ354" s="119" cm="1">
        <f t="array" ref="BQ354">IF(ISNUMBER(INDEX(DataModel!$ET$4:$FT$109,MATCH(1,(DataModel!$EO$4:$EO$109=$A356)*(DataModel!$EP$4:$EP$109=$B356),0),MATCH(CONCATENATE("FY ",RIGHT(BQ$3,4)),DataModel!$ET$2:$FT$2,0))*$C356),INDEX(DataModel!$ET$4:$FT$109,MATCH(1,(DataModel!$EO$4:$EO$109=$A356)*(DataModel!$EP$4:$EP$109=$B356),0),MATCH(CONCATENATE("FY ",RIGHT(BQ$3,4)),DataModel!$ET$2:$FT$2,0))*$C356,0)+IF(ISNUMBER(INDEX(DataModel!$ET$4:$FT$109,MATCH(1,(DataModel!$EO$4:$EO$109=$A357)*(DataModel!$EP$4:$EP$109=$B357),0),MATCH(CONCATENATE("FY ",RIGHT(BQ$3,4)),DataModel!$ET$2:$FT$2,0))*$C357),INDEX(DataModel!$ET$4:$FT$109,MATCH(1,(DataModel!$EO$4:$EO$109=$A357)*(DataModel!$EP$4:$EP$109=$B357),0),MATCH(CONCATENATE("FY ",RIGHT(BQ$3,4)),DataModel!$ET$2:$FT$2,0))*$C357,0)</f>
        <v>0</v>
      </c>
      <c r="BR354" s="117">
        <v>0</v>
      </c>
      <c r="BS354" s="118">
        <v>0</v>
      </c>
      <c r="BT354" s="118">
        <v>0</v>
      </c>
      <c r="BU354" s="119" cm="1">
        <f t="array" ref="BU354">IF(ISNUMBER(INDEX(DataModel!$ET$4:$FT$109,MATCH(1,(DataModel!$EO$4:$EO$109=$A356)*(DataModel!$EP$4:$EP$109=$B356),0),MATCH(CONCATENATE("FY ",RIGHT(BU$3,4)),DataModel!$ET$2:$FT$2,0))*$C356),INDEX(DataModel!$ET$4:$FT$109,MATCH(1,(DataModel!$EO$4:$EO$109=$A356)*(DataModel!$EP$4:$EP$109=$B356),0),MATCH(CONCATENATE("FY ",RIGHT(BU$3,4)),DataModel!$ET$2:$FT$2,0))*$C356,0)+IF(ISNUMBER(INDEX(DataModel!$ET$4:$FT$109,MATCH(1,(DataModel!$EO$4:$EO$109=$A357)*(DataModel!$EP$4:$EP$109=$B357),0),MATCH(CONCATENATE("FY ",RIGHT(BU$3,4)),DataModel!$ET$2:$FT$2,0))*$C357),INDEX(DataModel!$ET$4:$FT$109,MATCH(1,(DataModel!$EO$4:$EO$109=$A357)*(DataModel!$EP$4:$EP$109=$B357),0),MATCH(CONCATENATE("FY ",RIGHT(BU$3,4)),DataModel!$ET$2:$FT$2,0))*$C357,0)</f>
        <v>0</v>
      </c>
      <c r="BV354" s="117">
        <v>0</v>
      </c>
      <c r="BW354" s="118">
        <v>0</v>
      </c>
      <c r="BX354" s="118">
        <v>0</v>
      </c>
      <c r="BY354" s="119" cm="1">
        <f t="array" ref="BY354">IF(ISNUMBER(INDEX(DataModel!$ET$4:$FT$109,MATCH(1,(DataModel!$EO$4:$EO$109=$A356)*(DataModel!$EP$4:$EP$109=$B356),0),MATCH(CONCATENATE("FY ",RIGHT(BY$3,4)),DataModel!$ET$2:$FT$2,0))*$C356),INDEX(DataModel!$ET$4:$FT$109,MATCH(1,(DataModel!$EO$4:$EO$109=$A356)*(DataModel!$EP$4:$EP$109=$B356),0),MATCH(CONCATENATE("FY ",RIGHT(BY$3,4)),DataModel!$ET$2:$FT$2,0))*$C356,0)+IF(ISNUMBER(INDEX(DataModel!$ET$4:$FT$109,MATCH(1,(DataModel!$EO$4:$EO$109=$A357)*(DataModel!$EP$4:$EP$109=$B357),0),MATCH(CONCATENATE("FY ",RIGHT(BY$3,4)),DataModel!$ET$2:$FT$2,0))*$C357),INDEX(DataModel!$ET$4:$FT$109,MATCH(1,(DataModel!$EO$4:$EO$109=$A357)*(DataModel!$EP$4:$EP$109=$B357),0),MATCH(CONCATENATE("FY ",RIGHT(BY$3,4)),DataModel!$ET$2:$FT$2,0))*$C357,0)</f>
        <v>0</v>
      </c>
      <c r="BZ354" s="117">
        <v>0</v>
      </c>
      <c r="CA354" s="118">
        <v>0</v>
      </c>
      <c r="CB354" s="118">
        <v>0</v>
      </c>
      <c r="CC354" s="119" cm="1">
        <f t="array" ref="CC354">IF(ISNUMBER(INDEX(DataModel!$ET$4:$FT$109,MATCH(1,(DataModel!$EO$4:$EO$109=$A356)*(DataModel!$EP$4:$EP$109=$B356),0),MATCH(CONCATENATE("FY ",RIGHT(CC$3,4)),DataModel!$ET$2:$FT$2,0))*$C356),INDEX(DataModel!$ET$4:$FT$109,MATCH(1,(DataModel!$EO$4:$EO$109=$A356)*(DataModel!$EP$4:$EP$109=$B356),0),MATCH(CONCATENATE("FY ",RIGHT(CC$3,4)),DataModel!$ET$2:$FT$2,0))*$C356,0)+IF(ISNUMBER(INDEX(DataModel!$ET$4:$FT$109,MATCH(1,(DataModel!$EO$4:$EO$109=$A357)*(DataModel!$EP$4:$EP$109=$B357),0),MATCH(CONCATENATE("FY ",RIGHT(CC$3,4)),DataModel!$ET$2:$FT$2,0))*$C357),INDEX(DataModel!$ET$4:$FT$109,MATCH(1,(DataModel!$EO$4:$EO$109=$A357)*(DataModel!$EP$4:$EP$109=$B357),0),MATCH(CONCATENATE("FY ",RIGHT(CC$3,4)),DataModel!$ET$2:$FT$2,0))*$C357,0)</f>
        <v>0</v>
      </c>
      <c r="CD354" s="117">
        <v>0</v>
      </c>
      <c r="CE354" s="118">
        <v>0</v>
      </c>
      <c r="CF354" s="118">
        <v>0</v>
      </c>
      <c r="CG354" s="119" cm="1">
        <f t="array" ref="CG354">IF(ISNUMBER(INDEX(DataModel!$ET$4:$FT$109,MATCH(1,(DataModel!$EO$4:$EO$109=$A356)*(DataModel!$EP$4:$EP$109=$B356),0),MATCH(CONCATENATE("FY ",RIGHT(CG$3,4)),DataModel!$ET$2:$FT$2,0))*$C356),INDEX(DataModel!$ET$4:$FT$109,MATCH(1,(DataModel!$EO$4:$EO$109=$A356)*(DataModel!$EP$4:$EP$109=$B356),0),MATCH(CONCATENATE("FY ",RIGHT(CG$3,4)),DataModel!$ET$2:$FT$2,0))*$C356,0)+IF(ISNUMBER(INDEX(DataModel!$ET$4:$FT$109,MATCH(1,(DataModel!$EO$4:$EO$109=$A357)*(DataModel!$EP$4:$EP$109=$B357),0),MATCH(CONCATENATE("FY ",RIGHT(CG$3,4)),DataModel!$ET$2:$FT$2,0))*$C357),INDEX(DataModel!$ET$4:$FT$109,MATCH(1,(DataModel!$EO$4:$EO$109=$A357)*(DataModel!$EP$4:$EP$109=$B357),0),MATCH(CONCATENATE("FY ",RIGHT(CG$3,4)),DataModel!$ET$2:$FT$2,0))*$C357,0)</f>
        <v>0</v>
      </c>
      <c r="CH354" s="117">
        <v>0</v>
      </c>
      <c r="CI354" s="118">
        <v>0</v>
      </c>
      <c r="CJ354" s="118">
        <v>0</v>
      </c>
      <c r="CK354" s="119" cm="1">
        <f t="array" ref="CK354">IF(ISNUMBER(INDEX(DataModel!$ET$4:$FT$109,MATCH(1,(DataModel!$EO$4:$EO$109=$A356)*(DataModel!$EP$4:$EP$109=$B356),0),MATCH(CONCATENATE("FY ",RIGHT(CK$3,4)),DataModel!$ET$2:$FT$2,0))*$C356),INDEX(DataModel!$ET$4:$FT$109,MATCH(1,(DataModel!$EO$4:$EO$109=$A356)*(DataModel!$EP$4:$EP$109=$B356),0),MATCH(CONCATENATE("FY ",RIGHT(CK$3,4)),DataModel!$ET$2:$FT$2,0))*$C356,0)+IF(ISNUMBER(INDEX(DataModel!$ET$4:$FT$109,MATCH(1,(DataModel!$EO$4:$EO$109=$A357)*(DataModel!$EP$4:$EP$109=$B357),0),MATCH(CONCATENATE("FY ",RIGHT(CK$3,4)),DataModel!$ET$2:$FT$2,0))*$C357),INDEX(DataModel!$ET$4:$FT$109,MATCH(1,(DataModel!$EO$4:$EO$109=$A357)*(DataModel!$EP$4:$EP$109=$B357),0),MATCH(CONCATENATE("FY ",RIGHT(CK$3,4)),DataModel!$ET$2:$FT$2,0))*$C357,0)</f>
        <v>0</v>
      </c>
      <c r="CL354" s="117">
        <v>0</v>
      </c>
      <c r="CM354" s="118">
        <v>0</v>
      </c>
      <c r="CN354" s="118">
        <v>0</v>
      </c>
      <c r="CO354" s="119" cm="1">
        <f t="array" ref="CO354">IF(ISNUMBER(INDEX(DataModel!$ET$4:$FT$109,MATCH(1,(DataModel!$EO$4:$EO$109=$A356)*(DataModel!$EP$4:$EP$109=$B356),0),MATCH(CONCATENATE("FY ",RIGHT(CO$3,4)),DataModel!$ET$2:$FT$2,0))*$C356),INDEX(DataModel!$ET$4:$FT$109,MATCH(1,(DataModel!$EO$4:$EO$109=$A356)*(DataModel!$EP$4:$EP$109=$B356),0),MATCH(CONCATENATE("FY ",RIGHT(CO$3,4)),DataModel!$ET$2:$FT$2,0))*$C356,0)+IF(ISNUMBER(INDEX(DataModel!$ET$4:$FT$109,MATCH(1,(DataModel!$EO$4:$EO$109=$A357)*(DataModel!$EP$4:$EP$109=$B357),0),MATCH(CONCATENATE("FY ",RIGHT(CO$3,4)),DataModel!$ET$2:$FT$2,0))*$C357),INDEX(DataModel!$ET$4:$FT$109,MATCH(1,(DataModel!$EO$4:$EO$109=$A357)*(DataModel!$EP$4:$EP$109=$B357),0),MATCH(CONCATENATE("FY ",RIGHT(CO$3,4)),DataModel!$ET$2:$FT$2,0))*$C357,0)</f>
        <v>0</v>
      </c>
      <c r="CP354" s="117">
        <v>0</v>
      </c>
      <c r="CQ354" s="118">
        <v>0</v>
      </c>
      <c r="CR354" s="118">
        <v>0</v>
      </c>
      <c r="CS354" s="119" cm="1">
        <f t="array" ref="CS354">IF(ISNUMBER(INDEX(DataModel!$ET$4:$FT$109,MATCH(1,(DataModel!$EO$4:$EO$109=$A356)*(DataModel!$EP$4:$EP$109=$B356),0),MATCH(CONCATENATE("FY ",RIGHT(CS$3,4)),DataModel!$ET$2:$FT$2,0))*$C356),INDEX(DataModel!$ET$4:$FT$109,MATCH(1,(DataModel!$EO$4:$EO$109=$A356)*(DataModel!$EP$4:$EP$109=$B356),0),MATCH(CONCATENATE("FY ",RIGHT(CS$3,4)),DataModel!$ET$2:$FT$2,0))*$C356,0)+IF(ISNUMBER(INDEX(DataModel!$ET$4:$FT$109,MATCH(1,(DataModel!$EO$4:$EO$109=$A357)*(DataModel!$EP$4:$EP$109=$B357),0),MATCH(CONCATENATE("FY ",RIGHT(CS$3,4)),DataModel!$ET$2:$FT$2,0))*$C357),INDEX(DataModel!$ET$4:$FT$109,MATCH(1,(DataModel!$EO$4:$EO$109=$A357)*(DataModel!$EP$4:$EP$109=$B357),0),MATCH(CONCATENATE("FY ",RIGHT(CS$3,4)),DataModel!$ET$2:$FT$2,0))*$C357,0)</f>
        <v>0</v>
      </c>
      <c r="CT354" s="117">
        <v>0</v>
      </c>
      <c r="CU354" s="118">
        <v>0</v>
      </c>
      <c r="CV354" s="118">
        <v>0</v>
      </c>
      <c r="CW354" s="119" cm="1">
        <f t="array" ref="CW354">IF(ISNUMBER(INDEX(DataModel!$ET$4:$FT$109,MATCH(1,(DataModel!$EO$4:$EO$109=$A356)*(DataModel!$EP$4:$EP$109=$B356),0),MATCH(CONCATENATE("FY ",RIGHT(CW$3,4)),DataModel!$ET$2:$FT$2,0))*$C356),INDEX(DataModel!$ET$4:$FT$109,MATCH(1,(DataModel!$EO$4:$EO$109=$A356)*(DataModel!$EP$4:$EP$109=$B356),0),MATCH(CONCATENATE("FY ",RIGHT(CW$3,4)),DataModel!$ET$2:$FT$2,0))*$C356,0)+IF(ISNUMBER(INDEX(DataModel!$ET$4:$FT$109,MATCH(1,(DataModel!$EO$4:$EO$109=$A357)*(DataModel!$EP$4:$EP$109=$B357),0),MATCH(CONCATENATE("FY ",RIGHT(CW$3,4)),DataModel!$ET$2:$FT$2,0))*$C357),INDEX(DataModel!$ET$4:$FT$109,MATCH(1,(DataModel!$EO$4:$EO$109=$A357)*(DataModel!$EP$4:$EP$109=$B357),0),MATCH(CONCATENATE("FY ",RIGHT(CW$3,4)),DataModel!$ET$2:$FT$2,0))*$C357,0)</f>
        <v>0</v>
      </c>
      <c r="CX354" s="117">
        <v>0</v>
      </c>
      <c r="CY354" s="118">
        <v>0</v>
      </c>
      <c r="CZ354" s="118">
        <v>0</v>
      </c>
      <c r="DA354" s="119" cm="1">
        <f t="array" ref="DA354">IF(ISNUMBER(INDEX(DataModel!$ET$4:$FT$109,MATCH(1,(DataModel!$EO$4:$EO$109=$A356)*(DataModel!$EP$4:$EP$109=$B356),0),MATCH(CONCATENATE("FY ",RIGHT(DA$3,4)),DataModel!$ET$2:$FT$2,0))*$C356),INDEX(DataModel!$ET$4:$FT$109,MATCH(1,(DataModel!$EO$4:$EO$109=$A356)*(DataModel!$EP$4:$EP$109=$B356),0),MATCH(CONCATENATE("FY ",RIGHT(DA$3,4)),DataModel!$ET$2:$FT$2,0))*$C356,0)+IF(ISNUMBER(INDEX(DataModel!$ET$4:$FT$109,MATCH(1,(DataModel!$EO$4:$EO$109=$A357)*(DataModel!$EP$4:$EP$109=$B357),0),MATCH(CONCATENATE("FY ",RIGHT(DA$3,4)),DataModel!$ET$2:$FT$2,0))*$C357),INDEX(DataModel!$ET$4:$FT$109,MATCH(1,(DataModel!$EO$4:$EO$109=$A357)*(DataModel!$EP$4:$EP$109=$B357),0),MATCH(CONCATENATE("FY ",RIGHT(DA$3,4)),DataModel!$ET$2:$FT$2,0))*$C357,0)</f>
        <v>0</v>
      </c>
      <c r="DB354" s="117">
        <v>0</v>
      </c>
      <c r="DC354" s="118">
        <v>0</v>
      </c>
      <c r="DD354" s="118">
        <v>0</v>
      </c>
      <c r="DE354" s="119" cm="1">
        <f t="array" ref="DE354">IF(ISNUMBER(INDEX(DataModel!$ET$4:$FT$109,MATCH(1,(DataModel!$EO$4:$EO$109=$A356)*(DataModel!$EP$4:$EP$109=$B356),0),MATCH(CONCATENATE("FY ",RIGHT(DE$3,4)),DataModel!$ET$2:$FT$2,0))*$C356),INDEX(DataModel!$ET$4:$FT$109,MATCH(1,(DataModel!$EO$4:$EO$109=$A356)*(DataModel!$EP$4:$EP$109=$B356),0),MATCH(CONCATENATE("FY ",RIGHT(DE$3,4)),DataModel!$ET$2:$FT$2,0))*$C356,0)+IF(ISNUMBER(INDEX(DataModel!$ET$4:$FT$109,MATCH(1,(DataModel!$EO$4:$EO$109=$A357)*(DataModel!$EP$4:$EP$109=$B357),0),MATCH(CONCATENATE("FY ",RIGHT(DE$3,4)),DataModel!$ET$2:$FT$2,0))*$C357),INDEX(DataModel!$ET$4:$FT$109,MATCH(1,(DataModel!$EO$4:$EO$109=$A357)*(DataModel!$EP$4:$EP$109=$B357),0),MATCH(CONCATENATE("FY ",RIGHT(DE$3,4)),DataModel!$ET$2:$FT$2,0))*$C357,0)</f>
        <v>0</v>
      </c>
      <c r="DF354" s="117">
        <v>0</v>
      </c>
      <c r="DG354" s="118">
        <v>0</v>
      </c>
      <c r="DH354" s="118">
        <v>0</v>
      </c>
      <c r="DI354" s="119" cm="1">
        <f t="array" ref="DI354">IF(ISNUMBER(INDEX(DataModel!$ET$4:$FT$109,MATCH(1,(DataModel!$EO$4:$EO$109=$A356)*(DataModel!$EP$4:$EP$109=$B356),0),MATCH(CONCATENATE("FY ",RIGHT(DI$3,4)),DataModel!$ET$2:$FT$2,0))*$C356),INDEX(DataModel!$ET$4:$FT$109,MATCH(1,(DataModel!$EO$4:$EO$109=$A356)*(DataModel!$EP$4:$EP$109=$B356),0),MATCH(CONCATENATE("FY ",RIGHT(DI$3,4)),DataModel!$ET$2:$FT$2,0))*$C356,0)+IF(ISNUMBER(INDEX(DataModel!$ET$4:$FT$109,MATCH(1,(DataModel!$EO$4:$EO$109=$A357)*(DataModel!$EP$4:$EP$109=$B357),0),MATCH(CONCATENATE("FY ",RIGHT(DI$3,4)),DataModel!$ET$2:$FT$2,0))*$C357),INDEX(DataModel!$ET$4:$FT$109,MATCH(1,(DataModel!$EO$4:$EO$109=$A357)*(DataModel!$EP$4:$EP$109=$B357),0),MATCH(CONCATENATE("FY ",RIGHT(DI$3,4)),DataModel!$ET$2:$FT$2,0))*$C357,0)</f>
        <v>0</v>
      </c>
      <c r="DK354" s="69">
        <f t="shared" ref="DK354:EK354" ca="1" si="935">SUM(OFFSET($E354,,MATCH(DK$3,$F$5:$DI$5,0)+3,,1))</f>
        <v>0</v>
      </c>
      <c r="DL354" s="69" t="e">
        <f t="shared" ca="1" si="935"/>
        <v>#N/A</v>
      </c>
      <c r="DM354" s="69" t="e">
        <f t="shared" ca="1" si="935"/>
        <v>#VALUE!</v>
      </c>
      <c r="DN354" s="69" t="e">
        <f t="shared" ca="1" si="935"/>
        <v>#VALUE!</v>
      </c>
      <c r="DO354" s="69" t="e">
        <f t="shared" ca="1" si="935"/>
        <v>#VALUE!</v>
      </c>
      <c r="DP354" s="69" t="e">
        <f t="shared" ca="1" si="935"/>
        <v>#VALUE!</v>
      </c>
      <c r="DQ354" s="69" t="e">
        <f t="shared" ca="1" si="935"/>
        <v>#VALUE!</v>
      </c>
      <c r="DR354" s="69" t="e">
        <f t="shared" ca="1" si="935"/>
        <v>#VALUE!</v>
      </c>
      <c r="DS354" s="69" t="e">
        <f t="shared" ca="1" si="935"/>
        <v>#VALUE!</v>
      </c>
      <c r="DT354" s="69" t="e">
        <f t="shared" ca="1" si="935"/>
        <v>#VALUE!</v>
      </c>
      <c r="DU354" s="69" t="e">
        <f t="shared" ca="1" si="935"/>
        <v>#VALUE!</v>
      </c>
      <c r="DV354" s="69" t="e">
        <f t="shared" ca="1" si="935"/>
        <v>#VALUE!</v>
      </c>
      <c r="DW354" s="69" t="e">
        <f t="shared" ca="1" si="935"/>
        <v>#VALUE!</v>
      </c>
      <c r="DX354" s="69" t="e">
        <f t="shared" ca="1" si="935"/>
        <v>#VALUE!</v>
      </c>
      <c r="DY354" s="69" t="e">
        <f t="shared" ca="1" si="935"/>
        <v>#VALUE!</v>
      </c>
      <c r="DZ354" s="69" t="e">
        <f t="shared" ca="1" si="935"/>
        <v>#VALUE!</v>
      </c>
      <c r="EA354" s="69" t="e">
        <f t="shared" ca="1" si="935"/>
        <v>#VALUE!</v>
      </c>
      <c r="EB354" s="69" t="e">
        <f t="shared" ca="1" si="935"/>
        <v>#VALUE!</v>
      </c>
      <c r="EC354" s="69" t="e">
        <f t="shared" ca="1" si="935"/>
        <v>#VALUE!</v>
      </c>
      <c r="ED354" s="69" t="e">
        <f t="shared" ca="1" si="935"/>
        <v>#VALUE!</v>
      </c>
      <c r="EE354" s="69" t="e">
        <f t="shared" ca="1" si="935"/>
        <v>#VALUE!</v>
      </c>
      <c r="EF354" s="69" t="e">
        <f t="shared" ca="1" si="935"/>
        <v>#VALUE!</v>
      </c>
      <c r="EG354" s="69" t="e">
        <f t="shared" ca="1" si="935"/>
        <v>#VALUE!</v>
      </c>
      <c r="EH354" s="69" t="e">
        <f t="shared" ca="1" si="935"/>
        <v>#VALUE!</v>
      </c>
      <c r="EI354" s="69" t="e">
        <f t="shared" ca="1" si="935"/>
        <v>#VALUE!</v>
      </c>
      <c r="EJ354" s="69" t="e">
        <f t="shared" ca="1" si="935"/>
        <v>#VALUE!</v>
      </c>
      <c r="EK354" s="69" t="e">
        <f t="shared" ca="1" si="935"/>
        <v>#VALUE!</v>
      </c>
    </row>
    <row r="355" spans="1:141" outlineLevel="1" x14ac:dyDescent="0.25">
      <c r="A355" s="90"/>
      <c r="B355" s="90"/>
      <c r="C355" s="90"/>
      <c r="D355" s="90"/>
      <c r="F355" s="100"/>
      <c r="I355" s="101"/>
      <c r="J355" s="100"/>
      <c r="M355" s="101"/>
      <c r="N355" s="100"/>
      <c r="Q355" s="101"/>
      <c r="R355" s="100"/>
      <c r="U355" s="101"/>
      <c r="V355" s="100"/>
      <c r="Y355" s="101"/>
      <c r="Z355" s="100"/>
      <c r="AC355" s="101"/>
      <c r="AD355" s="100"/>
      <c r="AG355" s="101"/>
      <c r="AH355" s="100"/>
      <c r="AK355" s="101"/>
      <c r="AL355" s="100"/>
      <c r="AO355" s="101"/>
      <c r="AP355" s="100"/>
      <c r="AS355" s="101"/>
      <c r="AT355" s="100"/>
      <c r="AW355" s="101"/>
      <c r="AX355" s="100"/>
      <c r="BA355" s="101"/>
      <c r="BB355" s="100"/>
      <c r="BE355" s="101"/>
      <c r="BF355" s="100"/>
      <c r="BI355" s="101"/>
      <c r="BJ355" s="100"/>
      <c r="BM355" s="101"/>
      <c r="BN355" s="100"/>
      <c r="BQ355" s="101"/>
      <c r="BR355" s="100"/>
      <c r="BU355" s="101"/>
      <c r="BV355" s="100"/>
      <c r="BY355" s="101"/>
      <c r="BZ355" s="100"/>
      <c r="CC355" s="101"/>
      <c r="CD355" s="100"/>
      <c r="CG355" s="101"/>
      <c r="CH355" s="100"/>
      <c r="CK355" s="101"/>
      <c r="CL355" s="100"/>
      <c r="CO355" s="101"/>
      <c r="CP355" s="100"/>
      <c r="CS355" s="101"/>
      <c r="CT355" s="100"/>
      <c r="CW355" s="101"/>
      <c r="CX355" s="100"/>
      <c r="DA355" s="101"/>
      <c r="DB355" s="100"/>
      <c r="DE355" s="101"/>
      <c r="DF355" s="100"/>
      <c r="DI355" s="101"/>
    </row>
    <row r="356" spans="1:141" outlineLevel="1" x14ac:dyDescent="0.25">
      <c r="A356" s="90" t="s">
        <v>157</v>
      </c>
      <c r="B356" s="90" t="s">
        <v>175</v>
      </c>
      <c r="C356" s="111">
        <f>$C$6</f>
        <v>9.9999999999999995E-7</v>
      </c>
      <c r="D356" s="90"/>
      <c r="E356" t="s">
        <v>343</v>
      </c>
      <c r="F356" s="113" t="str" cm="1">
        <f t="array" aca="1" ref="F356" ca="1">IF(AND(F$4="A",ISNUMBER(DataModel!F$4)),INDEX(DataModel!$F$4:$BA$109,MATCH(1,(DataModel!$A$4:$A$109=$A356)*(DataModel!$B$4:$B$109=$B356),0),MATCH(F$3,DataModel!$F$2:$BA$2,0))*$C356,"")</f>
        <v/>
      </c>
      <c r="G356" s="69" t="str" cm="1">
        <f t="array" aca="1" ref="G356" ca="1">IF(AND(G$4="A",ISNUMBER(DataModel!G$4)),INDEX(DataModel!$F$4:$BA$109,MATCH(1,(DataModel!$A$4:$A$109=$A356)*(DataModel!$B$4:$B$109=$B356),0),MATCH(G$3,DataModel!$F$2:$BA$2,0))*$C356,"")</f>
        <v/>
      </c>
      <c r="H356" s="69" t="str" cm="1">
        <f t="array" aca="1" ref="H356" ca="1">IF(AND(H$4="A",ISNUMBER(DataModel!H$4)),INDEX(DataModel!$F$4:$BA$109,MATCH(1,(DataModel!$A$4:$A$109=$A356)*(DataModel!$B$4:$B$109=$B356),0),MATCH(H$3,DataModel!$F$2:$BA$2,0))*$C356,"")</f>
        <v/>
      </c>
      <c r="I356" s="114" t="str" cm="1">
        <f t="array" aca="1" ref="I356" ca="1">IF(AND(I$4="A",ISNUMBER(DataModel!I$4)),INDEX(DataModel!$F$4:$BA$109,MATCH(1,(DataModel!$A$4:$A$109=$A356)*(DataModel!$B$4:$B$109=$B356),0),MATCH(I$3,DataModel!$F$2:$BA$2,0))*$C356,"")</f>
        <v/>
      </c>
      <c r="J356" s="113" t="str" cm="1">
        <f t="array" aca="1" ref="J356" ca="1">IF(AND(J$4="A",ISNUMBER(DataModel!J$4)),INDEX(DataModel!$F$4:$BA$109,MATCH(1,(DataModel!$A$4:$A$109=$A356)*(DataModel!$B$4:$B$109=$B356),0),MATCH(J$3,DataModel!$F$2:$BA$2,0))*$C356,"")</f>
        <v/>
      </c>
      <c r="K356" s="69" t="str" cm="1">
        <f t="array" aca="1" ref="K356" ca="1">IF(AND(K$4="A",ISNUMBER(DataModel!K$4)),INDEX(DataModel!$F$4:$BA$109,MATCH(1,(DataModel!$A$4:$A$109=$A356)*(DataModel!$B$4:$B$109=$B356),0),MATCH(K$3,DataModel!$F$2:$BA$2,0))*$C356,"")</f>
        <v/>
      </c>
      <c r="L356" s="69" t="str" cm="1">
        <f t="array" aca="1" ref="L356" ca="1">IF(AND(L$4="A",ISNUMBER(DataModel!L$4)),INDEX(DataModel!$F$4:$BA$109,MATCH(1,(DataModel!$A$4:$A$109=$A356)*(DataModel!$B$4:$B$109=$B356),0),MATCH(L$3,DataModel!$F$2:$BA$2,0))*$C356,"")</f>
        <v/>
      </c>
      <c r="M356" s="114" t="str" cm="1">
        <f t="array" aca="1" ref="M356" ca="1">IF(AND(M$4="A",ISNUMBER(DataModel!M$4)),INDEX(DataModel!$F$4:$BA$109,MATCH(1,(DataModel!$A$4:$A$109=$A356)*(DataModel!$B$4:$B$109=$B356),0),MATCH(M$3,DataModel!$F$2:$BA$2,0))*$C356,"")</f>
        <v/>
      </c>
      <c r="N356" s="113" t="str" cm="1">
        <f t="array" aca="1" ref="N356" ca="1">IF(AND(N$4="A",ISNUMBER(DataModel!N$4)),INDEX(DataModel!$F$4:$BA$109,MATCH(1,(DataModel!$A$4:$A$109=$A356)*(DataModel!$B$4:$B$109=$B356),0),MATCH(N$3,DataModel!$F$2:$BA$2,0))*$C356,"")</f>
        <v/>
      </c>
      <c r="O356" s="69" t="str" cm="1">
        <f t="array" aca="1" ref="O356" ca="1">IF(AND(O$4="A",ISNUMBER(DataModel!O$4)),INDEX(DataModel!$F$4:$BA$109,MATCH(1,(DataModel!$A$4:$A$109=$A356)*(DataModel!$B$4:$B$109=$B356),0),MATCH(O$3,DataModel!$F$2:$BA$2,0))*$C356,"")</f>
        <v/>
      </c>
      <c r="P356" s="69" t="str" cm="1">
        <f t="array" aca="1" ref="P356" ca="1">IF(AND(P$4="A",ISNUMBER(DataModel!P$4)),INDEX(DataModel!$F$4:$BA$109,MATCH(1,(DataModel!$A$4:$A$109=$A356)*(DataModel!$B$4:$B$109=$B356),0),MATCH(P$3,DataModel!$F$2:$BA$2,0))*$C356,"")</f>
        <v/>
      </c>
      <c r="Q356" s="114" t="str" cm="1">
        <f t="array" aca="1" ref="Q356" ca="1">IF(AND(Q$4="A",ISNUMBER(DataModel!Q$4)),INDEX(DataModel!$F$4:$BA$109,MATCH(1,(DataModel!$A$4:$A$109=$A356)*(DataModel!$B$4:$B$109=$B356),0),MATCH(Q$3,DataModel!$F$2:$BA$2,0))*$C356,"")</f>
        <v/>
      </c>
      <c r="R356" s="113" t="str" cm="1">
        <f t="array" aca="1" ref="R356" ca="1">IF(AND(R$4="A",ISNUMBER(DataModel!R$4)),INDEX(DataModel!$F$4:$BA$109,MATCH(1,(DataModel!$A$4:$A$109=$A356)*(DataModel!$B$4:$B$109=$B356),0),MATCH(R$3,DataModel!$F$2:$BA$2,0))*$C356,"")</f>
        <v/>
      </c>
      <c r="S356" s="69" t="str" cm="1">
        <f t="array" aca="1" ref="S356" ca="1">IF(AND(S$4="A",ISNUMBER(DataModel!S$4)),INDEX(DataModel!$F$4:$BA$109,MATCH(1,(DataModel!$A$4:$A$109=$A356)*(DataModel!$B$4:$B$109=$B356),0),MATCH(S$3,DataModel!$F$2:$BA$2,0))*$C356,"")</f>
        <v/>
      </c>
      <c r="T356" s="69" t="str" cm="1">
        <f t="array" aca="1" ref="T356" ca="1">IF(AND(T$4="A",ISNUMBER(DataModel!T$4)),INDEX(DataModel!$F$4:$BA$109,MATCH(1,(DataModel!$A$4:$A$109=$A356)*(DataModel!$B$4:$B$109=$B356),0),MATCH(T$3,DataModel!$F$2:$BA$2,0))*$C356,"")</f>
        <v/>
      </c>
      <c r="U356" s="114" t="str" cm="1">
        <f t="array" aca="1" ref="U356" ca="1">IF(AND(U$4="A",ISNUMBER(DataModel!U$4)),INDEX(DataModel!$F$4:$BA$109,MATCH(1,(DataModel!$A$4:$A$109=$A356)*(DataModel!$B$4:$B$109=$B356),0),MATCH(U$3,DataModel!$F$2:$BA$2,0))*$C356,"")</f>
        <v/>
      </c>
      <c r="V356" s="113" t="str" cm="1">
        <f t="array" aca="1" ref="V356" ca="1">IF(AND(V$4="A",ISNUMBER(DataModel!V$4)),INDEX(DataModel!$F$4:$BA$109,MATCH(1,(DataModel!$A$4:$A$109=$A356)*(DataModel!$B$4:$B$109=$B356),0),MATCH(V$3,DataModel!$F$2:$BA$2,0))*$C356,"")</f>
        <v/>
      </c>
      <c r="W356" s="69" t="str" cm="1">
        <f t="array" aca="1" ref="W356" ca="1">IF(AND(W$4="A",ISNUMBER(DataModel!W$4)),INDEX(DataModel!$F$4:$BA$109,MATCH(1,(DataModel!$A$4:$A$109=$A356)*(DataModel!$B$4:$B$109=$B356),0),MATCH(W$3,DataModel!$F$2:$BA$2,0))*$C356,"")</f>
        <v/>
      </c>
      <c r="X356" s="69" t="str" cm="1">
        <f t="array" aca="1" ref="X356" ca="1">IF(AND(X$4="A",ISNUMBER(DataModel!X$4)),INDEX(DataModel!$F$4:$BA$109,MATCH(1,(DataModel!$A$4:$A$109=$A356)*(DataModel!$B$4:$B$109=$B356),0),MATCH(X$3,DataModel!$F$2:$BA$2,0))*$C356,"")</f>
        <v/>
      </c>
      <c r="Y356" s="114" t="str" cm="1">
        <f t="array" aca="1" ref="Y356" ca="1">IF(AND(Y$4="A",ISNUMBER(DataModel!Y$4)),INDEX(DataModel!$F$4:$BA$109,MATCH(1,(DataModel!$A$4:$A$109=$A356)*(DataModel!$B$4:$B$109=$B356),0),MATCH(Y$3,DataModel!$F$2:$BA$2,0))*$C356,"")</f>
        <v/>
      </c>
      <c r="Z356" s="113" t="str" cm="1">
        <f t="array" aca="1" ref="Z356" ca="1">IF(AND(Z$4="A",ISNUMBER(DataModel!Z$4)),INDEX(DataModel!$F$4:$BA$109,MATCH(1,(DataModel!$A$4:$A$109=$A356)*(DataModel!$B$4:$B$109=$B356),0),MATCH(Z$3,DataModel!$F$2:$BA$2,0))*$C356,"")</f>
        <v/>
      </c>
      <c r="AA356" s="69" t="str" cm="1">
        <f t="array" aca="1" ref="AA356" ca="1">IF(AND(AA$4="A",ISNUMBER(DataModel!AA$4)),INDEX(DataModel!$F$4:$BA$109,MATCH(1,(DataModel!$A$4:$A$109=$A356)*(DataModel!$B$4:$B$109=$B356),0),MATCH(AA$3,DataModel!$F$2:$BA$2,0))*$C356,"")</f>
        <v/>
      </c>
      <c r="AB356" s="69" t="str" cm="1">
        <f t="array" aca="1" ref="AB356" ca="1">IF(AND(AB$4="A",ISNUMBER(DataModel!AB$4)),INDEX(DataModel!$F$4:$BA$109,MATCH(1,(DataModel!$A$4:$A$109=$A356)*(DataModel!$B$4:$B$109=$B356),0),MATCH(AB$3,DataModel!$F$2:$BA$2,0))*$C356,"")</f>
        <v/>
      </c>
      <c r="AC356" s="114" t="str" cm="1">
        <f t="array" aca="1" ref="AC356" ca="1">IF(AND(AC$4="A",ISNUMBER(DataModel!AC$4)),INDEX(DataModel!$F$4:$BA$109,MATCH(1,(DataModel!$A$4:$A$109=$A356)*(DataModel!$B$4:$B$109=$B356),0),MATCH(AC$3,DataModel!$F$2:$BA$2,0))*$C356,"")</f>
        <v/>
      </c>
      <c r="AD356" s="113" t="str" cm="1">
        <f t="array" aca="1" ref="AD356" ca="1">IF(AND(AD$4="A",ISNUMBER(DataModel!AD$4)),INDEX(DataModel!$F$4:$BA$109,MATCH(1,(DataModel!$A$4:$A$109=$A356)*(DataModel!$B$4:$B$109=$B356),0),MATCH(AD$3,DataModel!$F$2:$BA$2,0))*$C356,"")</f>
        <v/>
      </c>
      <c r="AE356" s="69" t="str" cm="1">
        <f t="array" aca="1" ref="AE356" ca="1">IF(AND(AE$4="A",ISNUMBER(DataModel!AE$4)),INDEX(DataModel!$F$4:$BA$109,MATCH(1,(DataModel!$A$4:$A$109=$A356)*(DataModel!$B$4:$B$109=$B356),0),MATCH(AE$3,DataModel!$F$2:$BA$2,0))*$C356,"")</f>
        <v/>
      </c>
      <c r="AF356" s="69" t="str" cm="1">
        <f t="array" aca="1" ref="AF356" ca="1">IF(AND(AF$4="A",ISNUMBER(DataModel!AF$4)),INDEX(DataModel!$F$4:$BA$109,MATCH(1,(DataModel!$A$4:$A$109=$A356)*(DataModel!$B$4:$B$109=$B356),0),MATCH(AF$3,DataModel!$F$2:$BA$2,0))*$C356,"")</f>
        <v/>
      </c>
      <c r="AG356" s="114" t="str" cm="1">
        <f t="array" aca="1" ref="AG356" ca="1">IF(AND(AG$4="A",ISNUMBER(DataModel!AG$4)),INDEX(DataModel!$F$4:$BA$109,MATCH(1,(DataModel!$A$4:$A$109=$A356)*(DataModel!$B$4:$B$109=$B356),0),MATCH(AG$3,DataModel!$F$2:$BA$2,0))*$C356,"")</f>
        <v/>
      </c>
      <c r="AH356" s="113" t="str" cm="1">
        <f t="array" aca="1" ref="AH356" ca="1">IF(AND(AH$4="A",ISNUMBER(DataModel!AH$4)),INDEX(DataModel!$F$4:$BA$109,MATCH(1,(DataModel!$A$4:$A$109=$A356)*(DataModel!$B$4:$B$109=$B356),0),MATCH(AH$3,DataModel!$F$2:$BA$2,0))*$C356,"")</f>
        <v/>
      </c>
      <c r="AI356" s="69" t="str" cm="1">
        <f t="array" aca="1" ref="AI356" ca="1">IF(AND(AI$4="A",ISNUMBER(DataModel!AI$4)),INDEX(DataModel!$F$4:$BA$109,MATCH(1,(DataModel!$A$4:$A$109=$A356)*(DataModel!$B$4:$B$109=$B356),0),MATCH(AI$3,DataModel!$F$2:$BA$2,0))*$C356,"")</f>
        <v/>
      </c>
      <c r="AJ356" s="69" t="str" cm="1">
        <f t="array" aca="1" ref="AJ356" ca="1">IF(AND(AJ$4="A",ISNUMBER(DataModel!AJ$4)),INDEX(DataModel!$F$4:$BA$109,MATCH(1,(DataModel!$A$4:$A$109=$A356)*(DataModel!$B$4:$B$109=$B356),0),MATCH(AJ$3,DataModel!$F$2:$BA$2,0))*$C356,"")</f>
        <v/>
      </c>
      <c r="AK356" s="114" t="str" cm="1">
        <f t="array" aca="1" ref="AK356" ca="1">IF(AND(AK$4="A",ISNUMBER(DataModel!AK$4)),INDEX(DataModel!$F$4:$BA$109,MATCH(1,(DataModel!$A$4:$A$109=$A356)*(DataModel!$B$4:$B$109=$B356),0),MATCH(AK$3,DataModel!$F$2:$BA$2,0))*$C356,"")</f>
        <v/>
      </c>
      <c r="AL356" s="113" t="str" cm="1">
        <f t="array" aca="1" ref="AL356" ca="1">IF(AND(AL$4="A",ISNUMBER(DataModel!AL$4)),INDEX(DataModel!$F$4:$BA$109,MATCH(1,(DataModel!$A$4:$A$109=$A356)*(DataModel!$B$4:$B$109=$B356),0),MATCH(AL$3,DataModel!$F$2:$BA$2,0))*$C356,"")</f>
        <v/>
      </c>
      <c r="AM356" s="69" t="str" cm="1">
        <f t="array" aca="1" ref="AM356" ca="1">IF(AND(AM$4="A",ISNUMBER(DataModel!AM$4)),INDEX(DataModel!$F$4:$BA$109,MATCH(1,(DataModel!$A$4:$A$109=$A356)*(DataModel!$B$4:$B$109=$B356),0),MATCH(AM$3,DataModel!$F$2:$BA$2,0))*$C356,"")</f>
        <v/>
      </c>
      <c r="AN356" s="69" t="str" cm="1">
        <f t="array" aca="1" ref="AN356" ca="1">IF(AND(AN$4="A",ISNUMBER(DataModel!AN$4)),INDEX(DataModel!$F$4:$BA$109,MATCH(1,(DataModel!$A$4:$A$109=$A356)*(DataModel!$B$4:$B$109=$B356),0),MATCH(AN$3,DataModel!$F$2:$BA$2,0))*$C356,"")</f>
        <v/>
      </c>
      <c r="AO356" s="114" t="str" cm="1">
        <f t="array" aca="1" ref="AO356" ca="1">IF(AND(AO$4="A",ISNUMBER(DataModel!AO$4)),INDEX(DataModel!$F$4:$BA$109,MATCH(1,(DataModel!$A$4:$A$109=$A356)*(DataModel!$B$4:$B$109=$B356),0),MATCH(AO$3,DataModel!$F$2:$BA$2,0))*$C356,"")</f>
        <v/>
      </c>
      <c r="AP356" s="113" t="str" cm="1">
        <f t="array" aca="1" ref="AP356" ca="1">IF(AND(AP$4="A",ISNUMBER(DataModel!AP$4)),INDEX(DataModel!$F$4:$BA$109,MATCH(1,(DataModel!$A$4:$A$109=$A356)*(DataModel!$B$4:$B$109=$B356),0),MATCH(AP$3,DataModel!$F$2:$BA$2,0))*$C356,"")</f>
        <v/>
      </c>
      <c r="AQ356" s="69" t="str" cm="1">
        <f t="array" aca="1" ref="AQ356" ca="1">IF(AND(AQ$4="A",ISNUMBER(DataModel!AQ$4)),INDEX(DataModel!$F$4:$BA$109,MATCH(1,(DataModel!$A$4:$A$109=$A356)*(DataModel!$B$4:$B$109=$B356),0),MATCH(AQ$3,DataModel!$F$2:$BA$2,0))*$C356,"")</f>
        <v/>
      </c>
      <c r="AR356" s="69" t="str" cm="1">
        <f t="array" aca="1" ref="AR356" ca="1">IF(AND(AR$4="A",ISNUMBER(DataModel!AR$4)),INDEX(DataModel!$F$4:$BA$109,MATCH(1,(DataModel!$A$4:$A$109=$A356)*(DataModel!$B$4:$B$109=$B356),0),MATCH(AR$3,DataModel!$F$2:$BA$2,0))*$C356,"")</f>
        <v/>
      </c>
      <c r="AS356" s="114" t="str" cm="1">
        <f t="array" aca="1" ref="AS356" ca="1">IF(AND(AS$4="A",ISNUMBER(DataModel!AS$4)),INDEX(DataModel!$F$4:$BA$109,MATCH(1,(DataModel!$A$4:$A$109=$A356)*(DataModel!$B$4:$B$109=$B356),0),MATCH(AS$3,DataModel!$F$2:$BA$2,0))*$C356,"")</f>
        <v/>
      </c>
      <c r="AT356" s="113" t="e" cm="1">
        <f t="array" aca="1" ref="AT356" ca="1">IF(AND(AT$4="A",ISNUMBER(DataModel!AT$4)),INDEX(DataModel!$F$4:$BA$109,MATCH(1,(DataModel!$A$4:$A$109=$A356)*(DataModel!$B$4:$B$109=$B356),0),MATCH(AT$3,DataModel!$F$2:$BA$2,0))*$C356,"")</f>
        <v>#VALUE!</v>
      </c>
      <c r="AU356" s="69" t="e" cm="1">
        <f t="array" aca="1" ref="AU356" ca="1">IF(AND(AU$4="A",ISNUMBER(DataModel!AU$4)),INDEX(DataModel!$F$4:$BA$109,MATCH(1,(DataModel!$A$4:$A$109=$A356)*(DataModel!$B$4:$B$109=$B356),0),MATCH(AU$3,DataModel!$F$2:$BA$2,0))*$C356,"")</f>
        <v>#VALUE!</v>
      </c>
      <c r="AV356" s="69" t="e" cm="1">
        <f t="array" aca="1" ref="AV356" ca="1">IF(AND(AV$4="A",ISNUMBER(DataModel!AV$4)),INDEX(DataModel!$F$4:$BA$109,MATCH(1,(DataModel!$A$4:$A$109=$A356)*(DataModel!$B$4:$B$109=$B356),0),MATCH(AV$3,DataModel!$F$2:$BA$2,0))*$C356,"")</f>
        <v>#VALUE!</v>
      </c>
      <c r="AW356" s="114" t="e" cm="1">
        <f t="array" aca="1" ref="AW356" ca="1">IF(AND(AW$4="A",ISNUMBER(DataModel!AW$4)),INDEX(DataModel!$F$4:$BA$109,MATCH(1,(DataModel!$A$4:$A$109=$A356)*(DataModel!$B$4:$B$109=$B356),0),MATCH(AW$3,DataModel!$F$2:$BA$2,0))*$C356,"")</f>
        <v>#VALUE!</v>
      </c>
      <c r="AX356" s="113" t="e" cm="1">
        <f t="array" aca="1" ref="AX356" ca="1">IF(AND(AX$4="A",ISNUMBER(DataModel!AX$4)),INDEX(DataModel!$F$4:$BA$109,MATCH(1,(DataModel!$A$4:$A$109=$A356)*(DataModel!$B$4:$B$109=$B356),0),MATCH(AX$3,DataModel!$F$2:$BA$2,0))*$C356,"")</f>
        <v>#VALUE!</v>
      </c>
      <c r="AY356" s="69" t="e" cm="1">
        <f t="array" aca="1" ref="AY356" ca="1">IF(AND(AY$4="A",ISNUMBER(DataModel!AY$4)),INDEX(DataModel!$F$4:$BA$109,MATCH(1,(DataModel!$A$4:$A$109=$A356)*(DataModel!$B$4:$B$109=$B356),0),MATCH(AY$3,DataModel!$F$2:$BA$2,0))*$C356,"")</f>
        <v>#VALUE!</v>
      </c>
      <c r="AZ356" s="69" t="e" cm="1">
        <f t="array" aca="1" ref="AZ356" ca="1">IF(AND(AZ$4="A",ISNUMBER(DataModel!AZ$4)),INDEX(DataModel!$F$4:$BA$109,MATCH(1,(DataModel!$A$4:$A$109=$A356)*(DataModel!$B$4:$B$109=$B356),0),MATCH(AZ$3,DataModel!$F$2:$BA$2,0))*$C356,"")</f>
        <v>#VALUE!</v>
      </c>
      <c r="BA356" s="114" t="e" cm="1">
        <f t="array" aca="1" ref="BA356" ca="1">IF(AND(BA$4="A",ISNUMBER(DataModel!BA$4)),INDEX(DataModel!$F$4:$BA$109,MATCH(1,(DataModel!$A$4:$A$109=$A356)*(DataModel!$B$4:$B$109=$B356),0),MATCH(BA$3,DataModel!$F$2:$BA$2,0))*$C356,"")</f>
        <v>#VALUE!</v>
      </c>
      <c r="BB356" s="113"/>
      <c r="BC356" s="69"/>
      <c r="BD356" s="69"/>
      <c r="BE356" s="114"/>
      <c r="BF356" s="113"/>
      <c r="BG356" s="69"/>
      <c r="BH356" s="69"/>
      <c r="BI356" s="114"/>
      <c r="BJ356" s="113"/>
      <c r="BK356" s="69"/>
      <c r="BL356" s="69"/>
      <c r="BM356" s="114"/>
      <c r="BN356" s="113"/>
      <c r="BO356" s="69"/>
      <c r="BP356" s="69"/>
      <c r="BQ356" s="114"/>
      <c r="BR356" s="113"/>
      <c r="BS356" s="69"/>
      <c r="BT356" s="69"/>
      <c r="BU356" s="114"/>
      <c r="BV356" s="113"/>
      <c r="BW356" s="69"/>
      <c r="BX356" s="69"/>
      <c r="BY356" s="114"/>
      <c r="BZ356" s="113"/>
      <c r="CA356" s="69"/>
      <c r="CB356" s="69"/>
      <c r="CC356" s="114"/>
      <c r="CD356" s="113"/>
      <c r="CE356" s="69"/>
      <c r="CF356" s="69"/>
      <c r="CG356" s="114"/>
      <c r="CH356" s="113"/>
      <c r="CI356" s="69"/>
      <c r="CJ356" s="69"/>
      <c r="CK356" s="114"/>
      <c r="CL356" s="113"/>
      <c r="CM356" s="69"/>
      <c r="CN356" s="69"/>
      <c r="CO356" s="114"/>
      <c r="CP356" s="113"/>
      <c r="CQ356" s="69"/>
      <c r="CR356" s="69"/>
      <c r="CS356" s="114"/>
      <c r="CT356" s="113"/>
      <c r="CU356" s="69"/>
      <c r="CV356" s="69"/>
      <c r="CW356" s="114"/>
      <c r="CX356" s="113"/>
      <c r="CY356" s="69"/>
      <c r="CZ356" s="69"/>
      <c r="DA356" s="114"/>
      <c r="DB356" s="113"/>
      <c r="DC356" s="69"/>
      <c r="DD356" s="69"/>
      <c r="DE356" s="114"/>
      <c r="DF356" s="113"/>
      <c r="DG356" s="69"/>
      <c r="DH356" s="69"/>
      <c r="DI356" s="114"/>
      <c r="DK356" s="69">
        <f t="shared" ref="DK356:DT358" ca="1" si="936">SUM(OFFSET($E356,,MATCH(DK$3,$F$5:$DI$5,0)+3,,1))</f>
        <v>0</v>
      </c>
      <c r="DL356" s="69" t="e">
        <f t="shared" ca="1" si="936"/>
        <v>#N/A</v>
      </c>
      <c r="DM356" s="69" t="e">
        <f t="shared" ca="1" si="936"/>
        <v>#VALUE!</v>
      </c>
      <c r="DN356" s="69" t="e">
        <f t="shared" ca="1" si="936"/>
        <v>#VALUE!</v>
      </c>
      <c r="DO356" s="69" t="e">
        <f t="shared" ca="1" si="936"/>
        <v>#VALUE!</v>
      </c>
      <c r="DP356" s="69" t="e">
        <f t="shared" ca="1" si="936"/>
        <v>#VALUE!</v>
      </c>
      <c r="DQ356" s="69" t="e">
        <f t="shared" ca="1" si="936"/>
        <v>#VALUE!</v>
      </c>
      <c r="DR356" s="69" t="e">
        <f t="shared" ca="1" si="936"/>
        <v>#VALUE!</v>
      </c>
      <c r="DS356" s="69" t="e">
        <f t="shared" ca="1" si="936"/>
        <v>#VALUE!</v>
      </c>
      <c r="DT356" s="69" t="e">
        <f t="shared" ca="1" si="936"/>
        <v>#VALUE!</v>
      </c>
      <c r="DU356" s="69" t="e">
        <f t="shared" ref="DU356:ED358" ca="1" si="937">SUM(OFFSET($E356,,MATCH(DU$3,$F$5:$DI$5,0)+3,,1))</f>
        <v>#VALUE!</v>
      </c>
      <c r="DV356" s="69" t="e">
        <f t="shared" ca="1" si="937"/>
        <v>#VALUE!</v>
      </c>
      <c r="DW356" s="69" t="e">
        <f t="shared" ca="1" si="937"/>
        <v>#VALUE!</v>
      </c>
      <c r="DX356" s="69" t="e">
        <f t="shared" ca="1" si="937"/>
        <v>#VALUE!</v>
      </c>
      <c r="DY356" s="69" t="e">
        <f t="shared" ca="1" si="937"/>
        <v>#VALUE!</v>
      </c>
      <c r="DZ356" s="69" t="e">
        <f t="shared" ca="1" si="937"/>
        <v>#VALUE!</v>
      </c>
      <c r="EA356" s="69" t="e">
        <f t="shared" ca="1" si="937"/>
        <v>#VALUE!</v>
      </c>
      <c r="EB356" s="69" t="e">
        <f t="shared" ca="1" si="937"/>
        <v>#VALUE!</v>
      </c>
      <c r="EC356" s="69" t="e">
        <f t="shared" ca="1" si="937"/>
        <v>#VALUE!</v>
      </c>
      <c r="ED356" s="69" t="e">
        <f t="shared" ca="1" si="937"/>
        <v>#VALUE!</v>
      </c>
      <c r="EE356" s="69" t="e">
        <f t="shared" ref="EE356:EK358" ca="1" si="938">SUM(OFFSET($E356,,MATCH(EE$3,$F$5:$DI$5,0)+3,,1))</f>
        <v>#VALUE!</v>
      </c>
      <c r="EF356" s="69" t="e">
        <f t="shared" ca="1" si="938"/>
        <v>#VALUE!</v>
      </c>
      <c r="EG356" s="69" t="e">
        <f t="shared" ca="1" si="938"/>
        <v>#VALUE!</v>
      </c>
      <c r="EH356" s="69" t="e">
        <f t="shared" ca="1" si="938"/>
        <v>#VALUE!</v>
      </c>
      <c r="EI356" s="69" t="e">
        <f t="shared" ca="1" si="938"/>
        <v>#VALUE!</v>
      </c>
      <c r="EJ356" s="69" t="e">
        <f t="shared" ca="1" si="938"/>
        <v>#VALUE!</v>
      </c>
      <c r="EK356" s="69" t="e">
        <f t="shared" ca="1" si="938"/>
        <v>#VALUE!</v>
      </c>
    </row>
    <row r="357" spans="1:141" outlineLevel="1" x14ac:dyDescent="0.25">
      <c r="A357" s="90" t="s">
        <v>157</v>
      </c>
      <c r="B357" s="90" t="s">
        <v>180</v>
      </c>
      <c r="C357" s="111">
        <f>$C$6</f>
        <v>9.9999999999999995E-7</v>
      </c>
      <c r="D357" s="90"/>
      <c r="E357" s="135" t="s">
        <v>344</v>
      </c>
      <c r="F357" s="150" t="str" cm="1">
        <f t="array" aca="1" ref="F357" ca="1">IF(AND(F$4="A",ISNUMBER(DataModel!F$4)),INDEX(DataModel!$F$4:$BA$109,MATCH(1,(DataModel!$A$4:$A$109=$A357)*(DataModel!$B$4:$B$109=$B357),0),MATCH(F$3,DataModel!$F$2:$BA$2,0))*$C357,"")</f>
        <v/>
      </c>
      <c r="G357" s="151" t="str" cm="1">
        <f t="array" aca="1" ref="G357" ca="1">IF(AND(G$4="A",ISNUMBER(DataModel!G$4)),INDEX(DataModel!$F$4:$BA$109,MATCH(1,(DataModel!$A$4:$A$109=$A357)*(DataModel!$B$4:$B$109=$B357),0),MATCH(G$3,DataModel!$F$2:$BA$2,0))*$C357,"")</f>
        <v/>
      </c>
      <c r="H357" s="151" t="str" cm="1">
        <f t="array" aca="1" ref="H357" ca="1">IF(AND(H$4="A",ISNUMBER(DataModel!H$4)),INDEX(DataModel!$F$4:$BA$109,MATCH(1,(DataModel!$A$4:$A$109=$A357)*(DataModel!$B$4:$B$109=$B357),0),MATCH(H$3,DataModel!$F$2:$BA$2,0))*$C357,"")</f>
        <v/>
      </c>
      <c r="I357" s="152" t="str" cm="1">
        <f t="array" aca="1" ref="I357" ca="1">IF(AND(I$4="A",ISNUMBER(DataModel!I$4)),INDEX(DataModel!$F$4:$BA$109,MATCH(1,(DataModel!$A$4:$A$109=$A357)*(DataModel!$B$4:$B$109=$B357),0),MATCH(I$3,DataModel!$F$2:$BA$2,0))*$C357,"")</f>
        <v/>
      </c>
      <c r="J357" s="150" t="str" cm="1">
        <f t="array" aca="1" ref="J357" ca="1">IF(AND(J$4="A",ISNUMBER(DataModel!J$4)),INDEX(DataModel!$F$4:$BA$109,MATCH(1,(DataModel!$A$4:$A$109=$A357)*(DataModel!$B$4:$B$109=$B357),0),MATCH(J$3,DataModel!$F$2:$BA$2,0))*$C357,"")</f>
        <v/>
      </c>
      <c r="K357" s="151" t="str" cm="1">
        <f t="array" aca="1" ref="K357" ca="1">IF(AND(K$4="A",ISNUMBER(DataModel!K$4)),INDEX(DataModel!$F$4:$BA$109,MATCH(1,(DataModel!$A$4:$A$109=$A357)*(DataModel!$B$4:$B$109=$B357),0),MATCH(K$3,DataModel!$F$2:$BA$2,0))*$C357,"")</f>
        <v/>
      </c>
      <c r="L357" s="151" t="str" cm="1">
        <f t="array" aca="1" ref="L357" ca="1">IF(AND(L$4="A",ISNUMBER(DataModel!L$4)),INDEX(DataModel!$F$4:$BA$109,MATCH(1,(DataModel!$A$4:$A$109=$A357)*(DataModel!$B$4:$B$109=$B357),0),MATCH(L$3,DataModel!$F$2:$BA$2,0))*$C357,"")</f>
        <v/>
      </c>
      <c r="M357" s="152" t="str" cm="1">
        <f t="array" aca="1" ref="M357" ca="1">IF(AND(M$4="A",ISNUMBER(DataModel!M$4)),INDEX(DataModel!$F$4:$BA$109,MATCH(1,(DataModel!$A$4:$A$109=$A357)*(DataModel!$B$4:$B$109=$B357),0),MATCH(M$3,DataModel!$F$2:$BA$2,0))*$C357,"")</f>
        <v/>
      </c>
      <c r="N357" s="150" t="str" cm="1">
        <f t="array" aca="1" ref="N357" ca="1">IF(AND(N$4="A",ISNUMBER(DataModel!N$4)),INDEX(DataModel!$F$4:$BA$109,MATCH(1,(DataModel!$A$4:$A$109=$A357)*(DataModel!$B$4:$B$109=$B357),0),MATCH(N$3,DataModel!$F$2:$BA$2,0))*$C357,"")</f>
        <v/>
      </c>
      <c r="O357" s="151" t="str" cm="1">
        <f t="array" aca="1" ref="O357" ca="1">IF(AND(O$4="A",ISNUMBER(DataModel!O$4)),INDEX(DataModel!$F$4:$BA$109,MATCH(1,(DataModel!$A$4:$A$109=$A357)*(DataModel!$B$4:$B$109=$B357),0),MATCH(O$3,DataModel!$F$2:$BA$2,0))*$C357,"")</f>
        <v/>
      </c>
      <c r="P357" s="151" t="str" cm="1">
        <f t="array" aca="1" ref="P357" ca="1">IF(AND(P$4="A",ISNUMBER(DataModel!P$4)),INDEX(DataModel!$F$4:$BA$109,MATCH(1,(DataModel!$A$4:$A$109=$A357)*(DataModel!$B$4:$B$109=$B357),0),MATCH(P$3,DataModel!$F$2:$BA$2,0))*$C357,"")</f>
        <v/>
      </c>
      <c r="Q357" s="152" t="str" cm="1">
        <f t="array" aca="1" ref="Q357" ca="1">IF(AND(Q$4="A",ISNUMBER(DataModel!Q$4)),INDEX(DataModel!$F$4:$BA$109,MATCH(1,(DataModel!$A$4:$A$109=$A357)*(DataModel!$B$4:$B$109=$B357),0),MATCH(Q$3,DataModel!$F$2:$BA$2,0))*$C357,"")</f>
        <v/>
      </c>
      <c r="R357" s="150" t="str" cm="1">
        <f t="array" aca="1" ref="R357" ca="1">IF(AND(R$4="A",ISNUMBER(DataModel!R$4)),INDEX(DataModel!$F$4:$BA$109,MATCH(1,(DataModel!$A$4:$A$109=$A357)*(DataModel!$B$4:$B$109=$B357),0),MATCH(R$3,DataModel!$F$2:$BA$2,0))*$C357,"")</f>
        <v/>
      </c>
      <c r="S357" s="151" t="str" cm="1">
        <f t="array" aca="1" ref="S357" ca="1">IF(AND(S$4="A",ISNUMBER(DataModel!S$4)),INDEX(DataModel!$F$4:$BA$109,MATCH(1,(DataModel!$A$4:$A$109=$A357)*(DataModel!$B$4:$B$109=$B357),0),MATCH(S$3,DataModel!$F$2:$BA$2,0))*$C357,"")</f>
        <v/>
      </c>
      <c r="T357" s="151" t="str" cm="1">
        <f t="array" aca="1" ref="T357" ca="1">IF(AND(T$4="A",ISNUMBER(DataModel!T$4)),INDEX(DataModel!$F$4:$BA$109,MATCH(1,(DataModel!$A$4:$A$109=$A357)*(DataModel!$B$4:$B$109=$B357),0),MATCH(T$3,DataModel!$F$2:$BA$2,0))*$C357,"")</f>
        <v/>
      </c>
      <c r="U357" s="152" t="str" cm="1">
        <f t="array" aca="1" ref="U357" ca="1">IF(AND(U$4="A",ISNUMBER(DataModel!U$4)),INDEX(DataModel!$F$4:$BA$109,MATCH(1,(DataModel!$A$4:$A$109=$A357)*(DataModel!$B$4:$B$109=$B357),0),MATCH(U$3,DataModel!$F$2:$BA$2,0))*$C357,"")</f>
        <v/>
      </c>
      <c r="V357" s="150" t="str" cm="1">
        <f t="array" aca="1" ref="V357" ca="1">IF(AND(V$4="A",ISNUMBER(DataModel!V$4)),INDEX(DataModel!$F$4:$BA$109,MATCH(1,(DataModel!$A$4:$A$109=$A357)*(DataModel!$B$4:$B$109=$B357),0),MATCH(V$3,DataModel!$F$2:$BA$2,0))*$C357,"")</f>
        <v/>
      </c>
      <c r="W357" s="151" t="str" cm="1">
        <f t="array" aca="1" ref="W357" ca="1">IF(AND(W$4="A",ISNUMBER(DataModel!W$4)),INDEX(DataModel!$F$4:$BA$109,MATCH(1,(DataModel!$A$4:$A$109=$A357)*(DataModel!$B$4:$B$109=$B357),0),MATCH(W$3,DataModel!$F$2:$BA$2,0))*$C357,"")</f>
        <v/>
      </c>
      <c r="X357" s="151" t="str" cm="1">
        <f t="array" aca="1" ref="X357" ca="1">IF(AND(X$4="A",ISNUMBER(DataModel!X$4)),INDEX(DataModel!$F$4:$BA$109,MATCH(1,(DataModel!$A$4:$A$109=$A357)*(DataModel!$B$4:$B$109=$B357),0),MATCH(X$3,DataModel!$F$2:$BA$2,0))*$C357,"")</f>
        <v/>
      </c>
      <c r="Y357" s="152" t="str" cm="1">
        <f t="array" aca="1" ref="Y357" ca="1">IF(AND(Y$4="A",ISNUMBER(DataModel!Y$4)),INDEX(DataModel!$F$4:$BA$109,MATCH(1,(DataModel!$A$4:$A$109=$A357)*(DataModel!$B$4:$B$109=$B357),0),MATCH(Y$3,DataModel!$F$2:$BA$2,0))*$C357,"")</f>
        <v/>
      </c>
      <c r="Z357" s="150" t="str" cm="1">
        <f t="array" aca="1" ref="Z357" ca="1">IF(AND(Z$4="A",ISNUMBER(DataModel!Z$4)),INDEX(DataModel!$F$4:$BA$109,MATCH(1,(DataModel!$A$4:$A$109=$A357)*(DataModel!$B$4:$B$109=$B357),0),MATCH(Z$3,DataModel!$F$2:$BA$2,0))*$C357,"")</f>
        <v/>
      </c>
      <c r="AA357" s="151" t="str" cm="1">
        <f t="array" aca="1" ref="AA357" ca="1">IF(AND(AA$4="A",ISNUMBER(DataModel!AA$4)),INDEX(DataModel!$F$4:$BA$109,MATCH(1,(DataModel!$A$4:$A$109=$A357)*(DataModel!$B$4:$B$109=$B357),0),MATCH(AA$3,DataModel!$F$2:$BA$2,0))*$C357,"")</f>
        <v/>
      </c>
      <c r="AB357" s="151" t="str" cm="1">
        <f t="array" aca="1" ref="AB357" ca="1">IF(AND(AB$4="A",ISNUMBER(DataModel!AB$4)),INDEX(DataModel!$F$4:$BA$109,MATCH(1,(DataModel!$A$4:$A$109=$A357)*(DataModel!$B$4:$B$109=$B357),0),MATCH(AB$3,DataModel!$F$2:$BA$2,0))*$C357,"")</f>
        <v/>
      </c>
      <c r="AC357" s="152" t="str" cm="1">
        <f t="array" aca="1" ref="AC357" ca="1">IF(AND(AC$4="A",ISNUMBER(DataModel!AC$4)),INDEX(DataModel!$F$4:$BA$109,MATCH(1,(DataModel!$A$4:$A$109=$A357)*(DataModel!$B$4:$B$109=$B357),0),MATCH(AC$3,DataModel!$F$2:$BA$2,0))*$C357,"")</f>
        <v/>
      </c>
      <c r="AD357" s="150" t="str" cm="1">
        <f t="array" aca="1" ref="AD357" ca="1">IF(AND(AD$4="A",ISNUMBER(DataModel!AD$4)),INDEX(DataModel!$F$4:$BA$109,MATCH(1,(DataModel!$A$4:$A$109=$A357)*(DataModel!$B$4:$B$109=$B357),0),MATCH(AD$3,DataModel!$F$2:$BA$2,0))*$C357,"")</f>
        <v/>
      </c>
      <c r="AE357" s="151" t="str" cm="1">
        <f t="array" aca="1" ref="AE357" ca="1">IF(AND(AE$4="A",ISNUMBER(DataModel!AE$4)),INDEX(DataModel!$F$4:$BA$109,MATCH(1,(DataModel!$A$4:$A$109=$A357)*(DataModel!$B$4:$B$109=$B357),0),MATCH(AE$3,DataModel!$F$2:$BA$2,0))*$C357,"")</f>
        <v/>
      </c>
      <c r="AF357" s="151" t="str" cm="1">
        <f t="array" aca="1" ref="AF357" ca="1">IF(AND(AF$4="A",ISNUMBER(DataModel!AF$4)),INDEX(DataModel!$F$4:$BA$109,MATCH(1,(DataModel!$A$4:$A$109=$A357)*(DataModel!$B$4:$B$109=$B357),0),MATCH(AF$3,DataModel!$F$2:$BA$2,0))*$C357,"")</f>
        <v/>
      </c>
      <c r="AG357" s="152" t="str" cm="1">
        <f t="array" aca="1" ref="AG357" ca="1">IF(AND(AG$4="A",ISNUMBER(DataModel!AG$4)),INDEX(DataModel!$F$4:$BA$109,MATCH(1,(DataModel!$A$4:$A$109=$A357)*(DataModel!$B$4:$B$109=$B357),0),MATCH(AG$3,DataModel!$F$2:$BA$2,0))*$C357,"")</f>
        <v/>
      </c>
      <c r="AH357" s="150" t="str" cm="1">
        <f t="array" aca="1" ref="AH357" ca="1">IF(AND(AH$4="A",ISNUMBER(DataModel!AH$4)),INDEX(DataModel!$F$4:$BA$109,MATCH(1,(DataModel!$A$4:$A$109=$A357)*(DataModel!$B$4:$B$109=$B357),0),MATCH(AH$3,DataModel!$F$2:$BA$2,0))*$C357,"")</f>
        <v/>
      </c>
      <c r="AI357" s="151" t="str" cm="1">
        <f t="array" aca="1" ref="AI357" ca="1">IF(AND(AI$4="A",ISNUMBER(DataModel!AI$4)),INDEX(DataModel!$F$4:$BA$109,MATCH(1,(DataModel!$A$4:$A$109=$A357)*(DataModel!$B$4:$B$109=$B357),0),MATCH(AI$3,DataModel!$F$2:$BA$2,0))*$C357,"")</f>
        <v/>
      </c>
      <c r="AJ357" s="151" t="str" cm="1">
        <f t="array" aca="1" ref="AJ357" ca="1">IF(AND(AJ$4="A",ISNUMBER(DataModel!AJ$4)),INDEX(DataModel!$F$4:$BA$109,MATCH(1,(DataModel!$A$4:$A$109=$A357)*(DataModel!$B$4:$B$109=$B357),0),MATCH(AJ$3,DataModel!$F$2:$BA$2,0))*$C357,"")</f>
        <v/>
      </c>
      <c r="AK357" s="152" t="str" cm="1">
        <f t="array" aca="1" ref="AK357" ca="1">IF(AND(AK$4="A",ISNUMBER(DataModel!AK$4)),INDEX(DataModel!$F$4:$BA$109,MATCH(1,(DataModel!$A$4:$A$109=$A357)*(DataModel!$B$4:$B$109=$B357),0),MATCH(AK$3,DataModel!$F$2:$BA$2,0))*$C357,"")</f>
        <v/>
      </c>
      <c r="AL357" s="150" t="str" cm="1">
        <f t="array" aca="1" ref="AL357" ca="1">IF(AND(AL$4="A",ISNUMBER(DataModel!AL$4)),INDEX(DataModel!$F$4:$BA$109,MATCH(1,(DataModel!$A$4:$A$109=$A357)*(DataModel!$B$4:$B$109=$B357),0),MATCH(AL$3,DataModel!$F$2:$BA$2,0))*$C357,"")</f>
        <v/>
      </c>
      <c r="AM357" s="151" t="str" cm="1">
        <f t="array" aca="1" ref="AM357" ca="1">IF(AND(AM$4="A",ISNUMBER(DataModel!AM$4)),INDEX(DataModel!$F$4:$BA$109,MATCH(1,(DataModel!$A$4:$A$109=$A357)*(DataModel!$B$4:$B$109=$B357),0),MATCH(AM$3,DataModel!$F$2:$BA$2,0))*$C357,"")</f>
        <v/>
      </c>
      <c r="AN357" s="151" t="str" cm="1">
        <f t="array" aca="1" ref="AN357" ca="1">IF(AND(AN$4="A",ISNUMBER(DataModel!AN$4)),INDEX(DataModel!$F$4:$BA$109,MATCH(1,(DataModel!$A$4:$A$109=$A357)*(DataModel!$B$4:$B$109=$B357),0),MATCH(AN$3,DataModel!$F$2:$BA$2,0))*$C357,"")</f>
        <v/>
      </c>
      <c r="AO357" s="152" t="str" cm="1">
        <f t="array" aca="1" ref="AO357" ca="1">IF(AND(AO$4="A",ISNUMBER(DataModel!AO$4)),INDEX(DataModel!$F$4:$BA$109,MATCH(1,(DataModel!$A$4:$A$109=$A357)*(DataModel!$B$4:$B$109=$B357),0),MATCH(AO$3,DataModel!$F$2:$BA$2,0))*$C357,"")</f>
        <v/>
      </c>
      <c r="AP357" s="150" t="str" cm="1">
        <f t="array" aca="1" ref="AP357" ca="1">IF(AND(AP$4="A",ISNUMBER(DataModel!AP$4)),INDEX(DataModel!$F$4:$BA$109,MATCH(1,(DataModel!$A$4:$A$109=$A357)*(DataModel!$B$4:$B$109=$B357),0),MATCH(AP$3,DataModel!$F$2:$BA$2,0))*$C357,"")</f>
        <v/>
      </c>
      <c r="AQ357" s="151" t="str" cm="1">
        <f t="array" aca="1" ref="AQ357" ca="1">IF(AND(AQ$4="A",ISNUMBER(DataModel!AQ$4)),INDEX(DataModel!$F$4:$BA$109,MATCH(1,(DataModel!$A$4:$A$109=$A357)*(DataModel!$B$4:$B$109=$B357),0),MATCH(AQ$3,DataModel!$F$2:$BA$2,0))*$C357,"")</f>
        <v/>
      </c>
      <c r="AR357" s="151" t="str" cm="1">
        <f t="array" aca="1" ref="AR357" ca="1">IF(AND(AR$4="A",ISNUMBER(DataModel!AR$4)),INDEX(DataModel!$F$4:$BA$109,MATCH(1,(DataModel!$A$4:$A$109=$A357)*(DataModel!$B$4:$B$109=$B357),0),MATCH(AR$3,DataModel!$F$2:$BA$2,0))*$C357,"")</f>
        <v/>
      </c>
      <c r="AS357" s="152" t="str" cm="1">
        <f t="array" aca="1" ref="AS357" ca="1">IF(AND(AS$4="A",ISNUMBER(DataModel!AS$4)),INDEX(DataModel!$F$4:$BA$109,MATCH(1,(DataModel!$A$4:$A$109=$A357)*(DataModel!$B$4:$B$109=$B357),0),MATCH(AS$3,DataModel!$F$2:$BA$2,0))*$C357,"")</f>
        <v/>
      </c>
      <c r="AT357" s="150" t="e" cm="1">
        <f t="array" aca="1" ref="AT357" ca="1">IF(AND(AT$4="A",ISNUMBER(DataModel!AT$4)),INDEX(DataModel!$F$4:$BA$109,MATCH(1,(DataModel!$A$4:$A$109=$A357)*(DataModel!$B$4:$B$109=$B357),0),MATCH(AT$3,DataModel!$F$2:$BA$2,0))*$C357,"")</f>
        <v>#VALUE!</v>
      </c>
      <c r="AU357" s="151" t="e" cm="1">
        <f t="array" aca="1" ref="AU357" ca="1">IF(AND(AU$4="A",ISNUMBER(DataModel!AU$4)),INDEX(DataModel!$F$4:$BA$109,MATCH(1,(DataModel!$A$4:$A$109=$A357)*(DataModel!$B$4:$B$109=$B357),0),MATCH(AU$3,DataModel!$F$2:$BA$2,0))*$C357,"")</f>
        <v>#VALUE!</v>
      </c>
      <c r="AV357" s="151" t="e" cm="1">
        <f t="array" aca="1" ref="AV357" ca="1">IF(AND(AV$4="A",ISNUMBER(DataModel!AV$4)),INDEX(DataModel!$F$4:$BA$109,MATCH(1,(DataModel!$A$4:$A$109=$A357)*(DataModel!$B$4:$B$109=$B357),0),MATCH(AV$3,DataModel!$F$2:$BA$2,0))*$C357,"")</f>
        <v>#VALUE!</v>
      </c>
      <c r="AW357" s="152" t="e" cm="1">
        <f t="array" aca="1" ref="AW357" ca="1">IF(AND(AW$4="A",ISNUMBER(DataModel!AW$4)),INDEX(DataModel!$F$4:$BA$109,MATCH(1,(DataModel!$A$4:$A$109=$A357)*(DataModel!$B$4:$B$109=$B357),0),MATCH(AW$3,DataModel!$F$2:$BA$2,0))*$C357,"")</f>
        <v>#VALUE!</v>
      </c>
      <c r="AX357" s="150" t="e" cm="1">
        <f t="array" aca="1" ref="AX357" ca="1">IF(AND(AX$4="A",ISNUMBER(DataModel!AX$4)),INDEX(DataModel!$F$4:$BA$109,MATCH(1,(DataModel!$A$4:$A$109=$A357)*(DataModel!$B$4:$B$109=$B357),0),MATCH(AX$3,DataModel!$F$2:$BA$2,0))*$C357,"")</f>
        <v>#VALUE!</v>
      </c>
      <c r="AY357" s="151" t="e" cm="1">
        <f t="array" aca="1" ref="AY357" ca="1">IF(AND(AY$4="A",ISNUMBER(DataModel!AY$4)),INDEX(DataModel!$F$4:$BA$109,MATCH(1,(DataModel!$A$4:$A$109=$A357)*(DataModel!$B$4:$B$109=$B357),0),MATCH(AY$3,DataModel!$F$2:$BA$2,0))*$C357,"")</f>
        <v>#VALUE!</v>
      </c>
      <c r="AZ357" s="151" t="e" cm="1">
        <f t="array" aca="1" ref="AZ357" ca="1">IF(AND(AZ$4="A",ISNUMBER(DataModel!AZ$4)),INDEX(DataModel!$F$4:$BA$109,MATCH(1,(DataModel!$A$4:$A$109=$A357)*(DataModel!$B$4:$B$109=$B357),0),MATCH(AZ$3,DataModel!$F$2:$BA$2,0))*$C357,"")</f>
        <v>#VALUE!</v>
      </c>
      <c r="BA357" s="152" t="e" cm="1">
        <f t="array" aca="1" ref="BA357" ca="1">IF(AND(BA$4="A",ISNUMBER(DataModel!BA$4)),INDEX(DataModel!$F$4:$BA$109,MATCH(1,(DataModel!$A$4:$A$109=$A357)*(DataModel!$B$4:$B$109=$B357),0),MATCH(BA$3,DataModel!$F$2:$BA$2,0))*$C357,"")</f>
        <v>#VALUE!</v>
      </c>
      <c r="BB357" s="113"/>
      <c r="BC357" s="69"/>
      <c r="BD357" s="69"/>
      <c r="BE357" s="114"/>
      <c r="BF357" s="113"/>
      <c r="BG357" s="69"/>
      <c r="BH357" s="69"/>
      <c r="BI357" s="114"/>
      <c r="BJ357" s="113"/>
      <c r="BK357" s="69"/>
      <c r="BL357" s="69"/>
      <c r="BM357" s="114"/>
      <c r="BN357" s="113"/>
      <c r="BO357" s="69"/>
      <c r="BP357" s="69"/>
      <c r="BQ357" s="114"/>
      <c r="BR357" s="113"/>
      <c r="BS357" s="69"/>
      <c r="BT357" s="69"/>
      <c r="BU357" s="114"/>
      <c r="BV357" s="113"/>
      <c r="BW357" s="69"/>
      <c r="BX357" s="69"/>
      <c r="BY357" s="114"/>
      <c r="BZ357" s="113"/>
      <c r="CA357" s="69"/>
      <c r="CB357" s="69"/>
      <c r="CC357" s="114"/>
      <c r="CD357" s="113"/>
      <c r="CE357" s="69"/>
      <c r="CF357" s="69"/>
      <c r="CG357" s="114"/>
      <c r="CH357" s="113"/>
      <c r="CI357" s="69"/>
      <c r="CJ357" s="69"/>
      <c r="CK357" s="114"/>
      <c r="CL357" s="113"/>
      <c r="CM357" s="69"/>
      <c r="CN357" s="69"/>
      <c r="CO357" s="114"/>
      <c r="CP357" s="113"/>
      <c r="CQ357" s="69"/>
      <c r="CR357" s="69"/>
      <c r="CS357" s="114"/>
      <c r="CT357" s="113"/>
      <c r="CU357" s="69"/>
      <c r="CV357" s="69"/>
      <c r="CW357" s="114"/>
      <c r="CX357" s="113"/>
      <c r="CY357" s="69"/>
      <c r="CZ357" s="69"/>
      <c r="DA357" s="114"/>
      <c r="DB357" s="113"/>
      <c r="DC357" s="69"/>
      <c r="DD357" s="69"/>
      <c r="DE357" s="114"/>
      <c r="DF357" s="113"/>
      <c r="DG357" s="69"/>
      <c r="DH357" s="69"/>
      <c r="DI357" s="114"/>
      <c r="DK357" s="151">
        <f t="shared" ca="1" si="936"/>
        <v>0</v>
      </c>
      <c r="DL357" s="151" t="e">
        <f t="shared" ca="1" si="936"/>
        <v>#N/A</v>
      </c>
      <c r="DM357" s="151" t="e">
        <f t="shared" ca="1" si="936"/>
        <v>#VALUE!</v>
      </c>
      <c r="DN357" s="151" t="e">
        <f t="shared" ca="1" si="936"/>
        <v>#VALUE!</v>
      </c>
      <c r="DO357" s="151" t="e">
        <f t="shared" ca="1" si="936"/>
        <v>#VALUE!</v>
      </c>
      <c r="DP357" s="151" t="e">
        <f t="shared" ca="1" si="936"/>
        <v>#VALUE!</v>
      </c>
      <c r="DQ357" s="151" t="e">
        <f t="shared" ca="1" si="936"/>
        <v>#VALUE!</v>
      </c>
      <c r="DR357" s="151" t="e">
        <f t="shared" ca="1" si="936"/>
        <v>#VALUE!</v>
      </c>
      <c r="DS357" s="151" t="e">
        <f t="shared" ca="1" si="936"/>
        <v>#VALUE!</v>
      </c>
      <c r="DT357" s="151" t="e">
        <f t="shared" ca="1" si="936"/>
        <v>#VALUE!</v>
      </c>
      <c r="DU357" s="151" t="e">
        <f t="shared" ca="1" si="937"/>
        <v>#VALUE!</v>
      </c>
      <c r="DV357" s="151" t="e">
        <f t="shared" ca="1" si="937"/>
        <v>#VALUE!</v>
      </c>
      <c r="DW357" s="151" t="e">
        <f t="shared" ca="1" si="937"/>
        <v>#VALUE!</v>
      </c>
      <c r="DX357" s="151" t="e">
        <f t="shared" ca="1" si="937"/>
        <v>#VALUE!</v>
      </c>
      <c r="DY357" s="151" t="e">
        <f t="shared" ca="1" si="937"/>
        <v>#VALUE!</v>
      </c>
      <c r="DZ357" s="151" t="e">
        <f t="shared" ca="1" si="937"/>
        <v>#VALUE!</v>
      </c>
      <c r="EA357" s="151" t="e">
        <f t="shared" ca="1" si="937"/>
        <v>#VALUE!</v>
      </c>
      <c r="EB357" s="151" t="e">
        <f t="shared" ca="1" si="937"/>
        <v>#VALUE!</v>
      </c>
      <c r="EC357" s="151" t="e">
        <f t="shared" ca="1" si="937"/>
        <v>#VALUE!</v>
      </c>
      <c r="ED357" s="151" t="e">
        <f t="shared" ca="1" si="937"/>
        <v>#VALUE!</v>
      </c>
      <c r="EE357" s="151" t="e">
        <f t="shared" ca="1" si="938"/>
        <v>#VALUE!</v>
      </c>
      <c r="EF357" s="151" t="e">
        <f t="shared" ca="1" si="938"/>
        <v>#VALUE!</v>
      </c>
      <c r="EG357" s="151" t="e">
        <f t="shared" ca="1" si="938"/>
        <v>#VALUE!</v>
      </c>
      <c r="EH357" s="151" t="e">
        <f t="shared" ca="1" si="938"/>
        <v>#VALUE!</v>
      </c>
      <c r="EI357" s="151" t="e">
        <f t="shared" ca="1" si="938"/>
        <v>#VALUE!</v>
      </c>
      <c r="EJ357" s="151" t="e">
        <f t="shared" ca="1" si="938"/>
        <v>#VALUE!</v>
      </c>
      <c r="EK357" s="151" t="e">
        <f t="shared" ca="1" si="938"/>
        <v>#VALUE!</v>
      </c>
    </row>
    <row r="358" spans="1:141" s="36" customFormat="1" outlineLevel="1" x14ac:dyDescent="0.25">
      <c r="A358" s="170"/>
      <c r="B358" s="170"/>
      <c r="C358" s="171"/>
      <c r="D358" s="170"/>
      <c r="E358" s="36" t="s">
        <v>345</v>
      </c>
      <c r="F358" s="147">
        <f ca="1">SUM(F356:F357)</f>
        <v>0</v>
      </c>
      <c r="G358" s="148">
        <f t="shared" ref="G358:BA358" ca="1" si="939">SUM(G356:G357)</f>
        <v>0</v>
      </c>
      <c r="H358" s="148">
        <f t="shared" ca="1" si="939"/>
        <v>0</v>
      </c>
      <c r="I358" s="149">
        <f t="shared" ca="1" si="939"/>
        <v>0</v>
      </c>
      <c r="J358" s="147">
        <f t="shared" ca="1" si="939"/>
        <v>0</v>
      </c>
      <c r="K358" s="148">
        <f t="shared" ca="1" si="939"/>
        <v>0</v>
      </c>
      <c r="L358" s="148">
        <f t="shared" ca="1" si="939"/>
        <v>0</v>
      </c>
      <c r="M358" s="149">
        <f t="shared" ca="1" si="939"/>
        <v>0</v>
      </c>
      <c r="N358" s="147">
        <f t="shared" ca="1" si="939"/>
        <v>0</v>
      </c>
      <c r="O358" s="148">
        <f t="shared" ca="1" si="939"/>
        <v>0</v>
      </c>
      <c r="P358" s="148">
        <f t="shared" ca="1" si="939"/>
        <v>0</v>
      </c>
      <c r="Q358" s="149">
        <f t="shared" ca="1" si="939"/>
        <v>0</v>
      </c>
      <c r="R358" s="147">
        <f t="shared" ca="1" si="939"/>
        <v>0</v>
      </c>
      <c r="S358" s="148">
        <f t="shared" ca="1" si="939"/>
        <v>0</v>
      </c>
      <c r="T358" s="148">
        <f t="shared" ca="1" si="939"/>
        <v>0</v>
      </c>
      <c r="U358" s="149">
        <f t="shared" ca="1" si="939"/>
        <v>0</v>
      </c>
      <c r="V358" s="147">
        <f t="shared" ca="1" si="939"/>
        <v>0</v>
      </c>
      <c r="W358" s="148">
        <f t="shared" ca="1" si="939"/>
        <v>0</v>
      </c>
      <c r="X358" s="148">
        <f t="shared" ca="1" si="939"/>
        <v>0</v>
      </c>
      <c r="Y358" s="149">
        <f t="shared" ca="1" si="939"/>
        <v>0</v>
      </c>
      <c r="Z358" s="147">
        <f t="shared" ca="1" si="939"/>
        <v>0</v>
      </c>
      <c r="AA358" s="148">
        <f t="shared" ca="1" si="939"/>
        <v>0</v>
      </c>
      <c r="AB358" s="148">
        <f t="shared" ca="1" si="939"/>
        <v>0</v>
      </c>
      <c r="AC358" s="149">
        <f t="shared" ca="1" si="939"/>
        <v>0</v>
      </c>
      <c r="AD358" s="147">
        <f t="shared" ca="1" si="939"/>
        <v>0</v>
      </c>
      <c r="AE358" s="148">
        <f t="shared" ca="1" si="939"/>
        <v>0</v>
      </c>
      <c r="AF358" s="148">
        <f t="shared" ca="1" si="939"/>
        <v>0</v>
      </c>
      <c r="AG358" s="149">
        <f t="shared" ca="1" si="939"/>
        <v>0</v>
      </c>
      <c r="AH358" s="147">
        <f t="shared" ca="1" si="939"/>
        <v>0</v>
      </c>
      <c r="AI358" s="148">
        <f t="shared" ca="1" si="939"/>
        <v>0</v>
      </c>
      <c r="AJ358" s="148">
        <f t="shared" ca="1" si="939"/>
        <v>0</v>
      </c>
      <c r="AK358" s="149">
        <f t="shared" ca="1" si="939"/>
        <v>0</v>
      </c>
      <c r="AL358" s="147">
        <f t="shared" ca="1" si="939"/>
        <v>0</v>
      </c>
      <c r="AM358" s="148">
        <f t="shared" ca="1" si="939"/>
        <v>0</v>
      </c>
      <c r="AN358" s="148">
        <f t="shared" ca="1" si="939"/>
        <v>0</v>
      </c>
      <c r="AO358" s="149">
        <f t="shared" ca="1" si="939"/>
        <v>0</v>
      </c>
      <c r="AP358" s="147">
        <f t="shared" ca="1" si="939"/>
        <v>0</v>
      </c>
      <c r="AQ358" s="148">
        <f t="shared" ca="1" si="939"/>
        <v>0</v>
      </c>
      <c r="AR358" s="148">
        <f t="shared" ca="1" si="939"/>
        <v>0</v>
      </c>
      <c r="AS358" s="149">
        <f t="shared" ca="1" si="939"/>
        <v>0</v>
      </c>
      <c r="AT358" s="147" t="e">
        <f t="shared" ca="1" si="939"/>
        <v>#VALUE!</v>
      </c>
      <c r="AU358" s="148" t="e">
        <f t="shared" ca="1" si="939"/>
        <v>#VALUE!</v>
      </c>
      <c r="AV358" s="148" t="e">
        <f t="shared" ca="1" si="939"/>
        <v>#VALUE!</v>
      </c>
      <c r="AW358" s="149" t="e">
        <f t="shared" ca="1" si="939"/>
        <v>#VALUE!</v>
      </c>
      <c r="AX358" s="147" t="e">
        <f t="shared" ca="1" si="939"/>
        <v>#VALUE!</v>
      </c>
      <c r="AY358" s="148" t="e">
        <f t="shared" ca="1" si="939"/>
        <v>#VALUE!</v>
      </c>
      <c r="AZ358" s="148" t="e">
        <f t="shared" ca="1" si="939"/>
        <v>#VALUE!</v>
      </c>
      <c r="BA358" s="149" t="e">
        <f t="shared" ca="1" si="939"/>
        <v>#VALUE!</v>
      </c>
      <c r="BB358" s="147"/>
      <c r="BC358" s="148"/>
      <c r="BD358" s="148"/>
      <c r="BE358" s="149"/>
      <c r="BF358" s="147"/>
      <c r="BG358" s="148"/>
      <c r="BH358" s="148"/>
      <c r="BI358" s="149"/>
      <c r="BJ358" s="147"/>
      <c r="BK358" s="148"/>
      <c r="BL358" s="148"/>
      <c r="BM358" s="149"/>
      <c r="BN358" s="147"/>
      <c r="BO358" s="148"/>
      <c r="BP358" s="148"/>
      <c r="BQ358" s="149"/>
      <c r="BR358" s="147"/>
      <c r="BS358" s="148"/>
      <c r="BT358" s="148"/>
      <c r="BU358" s="149"/>
      <c r="BV358" s="147"/>
      <c r="BW358" s="148"/>
      <c r="BX358" s="148"/>
      <c r="BY358" s="149"/>
      <c r="BZ358" s="147"/>
      <c r="CA358" s="148"/>
      <c r="CB358" s="148"/>
      <c r="CC358" s="149"/>
      <c r="CD358" s="147"/>
      <c r="CE358" s="148"/>
      <c r="CF358" s="148"/>
      <c r="CG358" s="149"/>
      <c r="CH358" s="147"/>
      <c r="CI358" s="148"/>
      <c r="CJ358" s="148"/>
      <c r="CK358" s="149"/>
      <c r="CL358" s="147"/>
      <c r="CM358" s="148"/>
      <c r="CN358" s="148"/>
      <c r="CO358" s="149"/>
      <c r="CP358" s="147"/>
      <c r="CQ358" s="148"/>
      <c r="CR358" s="148"/>
      <c r="CS358" s="149"/>
      <c r="CT358" s="147"/>
      <c r="CU358" s="148"/>
      <c r="CV358" s="148"/>
      <c r="CW358" s="149"/>
      <c r="CX358" s="147"/>
      <c r="CY358" s="148"/>
      <c r="CZ358" s="148"/>
      <c r="DA358" s="149"/>
      <c r="DB358" s="147"/>
      <c r="DC358" s="148"/>
      <c r="DD358" s="148"/>
      <c r="DE358" s="149"/>
      <c r="DF358" s="147"/>
      <c r="DG358" s="148"/>
      <c r="DH358" s="148"/>
      <c r="DI358" s="149"/>
      <c r="DK358" s="148">
        <f t="shared" ca="1" si="936"/>
        <v>0</v>
      </c>
      <c r="DL358" s="148" t="e">
        <f t="shared" ca="1" si="936"/>
        <v>#N/A</v>
      </c>
      <c r="DM358" s="148" t="e">
        <f t="shared" ca="1" si="936"/>
        <v>#VALUE!</v>
      </c>
      <c r="DN358" s="148" t="e">
        <f t="shared" ca="1" si="936"/>
        <v>#VALUE!</v>
      </c>
      <c r="DO358" s="148" t="e">
        <f t="shared" ca="1" si="936"/>
        <v>#VALUE!</v>
      </c>
      <c r="DP358" s="148" t="e">
        <f t="shared" ca="1" si="936"/>
        <v>#VALUE!</v>
      </c>
      <c r="DQ358" s="148" t="e">
        <f t="shared" ca="1" si="936"/>
        <v>#VALUE!</v>
      </c>
      <c r="DR358" s="148" t="e">
        <f t="shared" ca="1" si="936"/>
        <v>#VALUE!</v>
      </c>
      <c r="DS358" s="148" t="e">
        <f t="shared" ca="1" si="936"/>
        <v>#VALUE!</v>
      </c>
      <c r="DT358" s="148" t="e">
        <f t="shared" ca="1" si="936"/>
        <v>#VALUE!</v>
      </c>
      <c r="DU358" s="148" t="e">
        <f t="shared" ca="1" si="937"/>
        <v>#VALUE!</v>
      </c>
      <c r="DV358" s="148" t="e">
        <f t="shared" ca="1" si="937"/>
        <v>#VALUE!</v>
      </c>
      <c r="DW358" s="148" t="e">
        <f t="shared" ca="1" si="937"/>
        <v>#VALUE!</v>
      </c>
      <c r="DX358" s="148" t="e">
        <f t="shared" ca="1" si="937"/>
        <v>#VALUE!</v>
      </c>
      <c r="DY358" s="148" t="e">
        <f t="shared" ca="1" si="937"/>
        <v>#VALUE!</v>
      </c>
      <c r="DZ358" s="148" t="e">
        <f t="shared" ca="1" si="937"/>
        <v>#VALUE!</v>
      </c>
      <c r="EA358" s="148" t="e">
        <f t="shared" ca="1" si="937"/>
        <v>#VALUE!</v>
      </c>
      <c r="EB358" s="148" t="e">
        <f t="shared" ca="1" si="937"/>
        <v>#VALUE!</v>
      </c>
      <c r="EC358" s="148" t="e">
        <f t="shared" ca="1" si="937"/>
        <v>#VALUE!</v>
      </c>
      <c r="ED358" s="148" t="e">
        <f t="shared" ca="1" si="937"/>
        <v>#VALUE!</v>
      </c>
      <c r="EE358" s="148" t="e">
        <f t="shared" ca="1" si="938"/>
        <v>#VALUE!</v>
      </c>
      <c r="EF358" s="148" t="e">
        <f t="shared" ca="1" si="938"/>
        <v>#VALUE!</v>
      </c>
      <c r="EG358" s="148" t="e">
        <f t="shared" ca="1" si="938"/>
        <v>#VALUE!</v>
      </c>
      <c r="EH358" s="148" t="e">
        <f t="shared" ca="1" si="938"/>
        <v>#VALUE!</v>
      </c>
      <c r="EI358" s="148" t="e">
        <f t="shared" ca="1" si="938"/>
        <v>#VALUE!</v>
      </c>
      <c r="EJ358" s="148" t="e">
        <f t="shared" ca="1" si="938"/>
        <v>#VALUE!</v>
      </c>
      <c r="EK358" s="148" t="e">
        <f t="shared" ca="1" si="938"/>
        <v>#VALUE!</v>
      </c>
    </row>
    <row r="359" spans="1:141" outlineLevel="1" x14ac:dyDescent="0.25">
      <c r="A359" s="129"/>
      <c r="B359" s="129"/>
      <c r="C359" s="129"/>
      <c r="D359" s="129"/>
      <c r="E359" s="122"/>
      <c r="F359" s="130"/>
      <c r="G359" s="122"/>
      <c r="H359" s="122"/>
      <c r="I359" s="122"/>
      <c r="J359" s="130"/>
      <c r="K359" s="122"/>
      <c r="L359" s="122"/>
      <c r="M359" s="122"/>
      <c r="N359" s="130"/>
      <c r="O359" s="122"/>
      <c r="P359" s="122"/>
      <c r="Q359" s="122"/>
      <c r="R359" s="130"/>
      <c r="S359" s="122"/>
      <c r="T359" s="122"/>
      <c r="U359" s="122"/>
      <c r="V359" s="130"/>
      <c r="W359" s="122"/>
      <c r="X359" s="122"/>
      <c r="Y359" s="122"/>
      <c r="Z359" s="130"/>
      <c r="AA359" s="122"/>
      <c r="AB359" s="122"/>
      <c r="AC359" s="122"/>
      <c r="AD359" s="130"/>
      <c r="AE359" s="122"/>
      <c r="AF359" s="122"/>
      <c r="AG359" s="122"/>
      <c r="AH359" s="130"/>
      <c r="AI359" s="122"/>
      <c r="AJ359" s="122"/>
      <c r="AK359" s="122"/>
      <c r="AL359" s="130"/>
      <c r="AM359" s="122"/>
      <c r="AN359" s="122"/>
      <c r="AO359" s="122"/>
      <c r="AP359" s="130"/>
      <c r="AQ359" s="122"/>
      <c r="AR359" s="122"/>
      <c r="AS359" s="122"/>
      <c r="AT359" s="130"/>
      <c r="AU359" s="122"/>
      <c r="AV359" s="122"/>
      <c r="AW359" s="122"/>
      <c r="AX359" s="130"/>
      <c r="AY359" s="122"/>
      <c r="AZ359" s="122"/>
      <c r="BA359" s="122"/>
      <c r="BB359" s="130"/>
      <c r="BC359" s="122"/>
      <c r="BD359" s="122"/>
      <c r="BE359" s="122"/>
      <c r="BF359" s="130"/>
      <c r="BG359" s="122"/>
      <c r="BH359" s="122"/>
      <c r="BI359" s="122"/>
      <c r="BJ359" s="130"/>
      <c r="BK359" s="122"/>
      <c r="BL359" s="122"/>
      <c r="BM359" s="122"/>
      <c r="BN359" s="130"/>
      <c r="BO359" s="122"/>
      <c r="BP359" s="122"/>
      <c r="BQ359" s="122"/>
      <c r="BR359" s="130"/>
      <c r="BS359" s="122"/>
      <c r="BT359" s="122"/>
      <c r="BU359" s="122"/>
      <c r="BV359" s="130"/>
      <c r="BW359" s="122"/>
      <c r="BX359" s="122"/>
      <c r="BY359" s="122"/>
      <c r="BZ359" s="130"/>
      <c r="CA359" s="122"/>
      <c r="CB359" s="122"/>
      <c r="CC359" s="122"/>
      <c r="CD359" s="130"/>
      <c r="CE359" s="122"/>
      <c r="CF359" s="122"/>
      <c r="CG359" s="122"/>
      <c r="CH359" s="130"/>
      <c r="CI359" s="122"/>
      <c r="CJ359" s="122"/>
      <c r="CK359" s="122"/>
      <c r="CL359" s="130"/>
      <c r="CM359" s="122"/>
      <c r="CN359" s="122"/>
      <c r="CO359" s="122"/>
      <c r="CP359" s="130"/>
      <c r="CQ359" s="122"/>
      <c r="CR359" s="122"/>
      <c r="CS359" s="122"/>
      <c r="CT359" s="130"/>
      <c r="CU359" s="122"/>
      <c r="CV359" s="122"/>
      <c r="CW359" s="122"/>
      <c r="CX359" s="130"/>
      <c r="CY359" s="122"/>
      <c r="CZ359" s="122"/>
      <c r="DA359" s="122"/>
      <c r="DB359" s="130"/>
      <c r="DC359" s="122"/>
      <c r="DD359" s="122"/>
      <c r="DE359" s="122"/>
      <c r="DF359" s="130"/>
      <c r="DG359" s="122"/>
      <c r="DH359" s="122"/>
      <c r="DI359" s="131"/>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22"/>
    </row>
    <row r="360" spans="1:141" outlineLevel="1" x14ac:dyDescent="0.25">
      <c r="A360" s="90"/>
      <c r="B360" s="90"/>
      <c r="C360" s="111"/>
      <c r="D360" s="90"/>
      <c r="F360" s="113"/>
      <c r="G360" s="69"/>
      <c r="H360" s="69"/>
      <c r="I360" s="114"/>
      <c r="J360" s="113"/>
      <c r="K360" s="69"/>
      <c r="L360" s="69"/>
      <c r="M360" s="114"/>
      <c r="N360" s="113"/>
      <c r="O360" s="69"/>
      <c r="P360" s="69"/>
      <c r="Q360" s="114"/>
      <c r="R360" s="113"/>
      <c r="S360" s="69"/>
      <c r="T360" s="69"/>
      <c r="U360" s="114"/>
      <c r="V360" s="113"/>
      <c r="W360" s="69"/>
      <c r="X360" s="69"/>
      <c r="Y360" s="114"/>
      <c r="Z360" s="113"/>
      <c r="AA360" s="69"/>
      <c r="AB360" s="69"/>
      <c r="AC360" s="114"/>
      <c r="AD360" s="113"/>
      <c r="AE360" s="69"/>
      <c r="AF360" s="69"/>
      <c r="AG360" s="114"/>
      <c r="AH360" s="113"/>
      <c r="AI360" s="69"/>
      <c r="AJ360" s="69"/>
      <c r="AK360" s="114"/>
      <c r="AL360" s="113"/>
      <c r="AM360" s="69"/>
      <c r="AN360" s="69"/>
      <c r="AO360" s="114"/>
      <c r="AP360" s="113"/>
      <c r="AQ360" s="69"/>
      <c r="AR360" s="69"/>
      <c r="AS360" s="114"/>
      <c r="AT360" s="113"/>
      <c r="AU360" s="69"/>
      <c r="AV360" s="69"/>
      <c r="AW360" s="114"/>
      <c r="AX360" s="113"/>
      <c r="AY360" s="69"/>
      <c r="AZ360" s="69"/>
      <c r="BA360" s="114"/>
      <c r="BB360" s="113"/>
      <c r="BC360" s="69"/>
      <c r="BD360" s="69"/>
      <c r="BE360" s="114"/>
      <c r="BF360" s="113"/>
      <c r="BG360" s="69"/>
      <c r="BH360" s="69"/>
      <c r="BI360" s="114"/>
      <c r="BJ360" s="113"/>
      <c r="BK360" s="69"/>
      <c r="BL360" s="69"/>
      <c r="BM360" s="114"/>
      <c r="BN360" s="113"/>
      <c r="BO360" s="69"/>
      <c r="BP360" s="69"/>
      <c r="BQ360" s="114"/>
      <c r="BR360" s="113"/>
      <c r="BS360" s="69"/>
      <c r="BT360" s="69"/>
      <c r="BU360" s="114"/>
      <c r="BV360" s="113"/>
      <c r="BW360" s="69"/>
      <c r="BX360" s="69"/>
      <c r="BY360" s="114"/>
      <c r="BZ360" s="113"/>
      <c r="CA360" s="69"/>
      <c r="CB360" s="69"/>
      <c r="CC360" s="114"/>
      <c r="CD360" s="113"/>
      <c r="CE360" s="69"/>
      <c r="CF360" s="69"/>
      <c r="CG360" s="114"/>
      <c r="CH360" s="113"/>
      <c r="CI360" s="69"/>
      <c r="CJ360" s="69"/>
      <c r="CK360" s="114"/>
      <c r="CL360" s="113"/>
      <c r="CM360" s="69"/>
      <c r="CN360" s="69"/>
      <c r="CO360" s="114"/>
      <c r="CP360" s="113"/>
      <c r="CQ360" s="69"/>
      <c r="CR360" s="69"/>
      <c r="CS360" s="114"/>
      <c r="CT360" s="113"/>
      <c r="CU360" s="69"/>
      <c r="CV360" s="69"/>
      <c r="CW360" s="114"/>
      <c r="CX360" s="113"/>
      <c r="CY360" s="69"/>
      <c r="CZ360" s="69"/>
      <c r="DA360" s="114"/>
      <c r="DB360" s="113"/>
      <c r="DC360" s="69"/>
      <c r="DD360" s="69"/>
      <c r="DE360" s="114"/>
      <c r="DF360" s="113"/>
      <c r="DG360" s="69"/>
      <c r="DH360" s="69"/>
      <c r="DI360" s="114"/>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69"/>
      <c r="EI360" s="69"/>
      <c r="EJ360" s="69"/>
      <c r="EK360" s="69"/>
    </row>
    <row r="361" spans="1:141" outlineLevel="1" x14ac:dyDescent="0.25">
      <c r="A361" s="90"/>
      <c r="B361" s="90"/>
      <c r="C361" s="111"/>
      <c r="D361" s="90"/>
      <c r="E361" t="s">
        <v>346</v>
      </c>
      <c r="F361" s="113"/>
      <c r="G361" s="69"/>
      <c r="H361" s="69"/>
      <c r="I361" s="114"/>
      <c r="J361" s="113"/>
      <c r="K361" s="69"/>
      <c r="L361" s="69"/>
      <c r="M361" s="114"/>
      <c r="N361" s="113"/>
      <c r="O361" s="69"/>
      <c r="P361" s="69"/>
      <c r="Q361" s="114"/>
      <c r="R361" s="113"/>
      <c r="S361" s="69"/>
      <c r="T361" s="69"/>
      <c r="U361" s="114"/>
      <c r="V361" s="113"/>
      <c r="W361" s="69"/>
      <c r="X361" s="69"/>
      <c r="Y361" s="114"/>
      <c r="Z361" s="113"/>
      <c r="AA361" s="69"/>
      <c r="AB361" s="69"/>
      <c r="AC361" s="114"/>
      <c r="AD361" s="113"/>
      <c r="AE361" s="69"/>
      <c r="AF361" s="69"/>
      <c r="AG361" s="114"/>
      <c r="AH361" s="113"/>
      <c r="AI361" s="69"/>
      <c r="AJ361" s="69"/>
      <c r="AK361" s="114"/>
      <c r="AL361" s="113"/>
      <c r="AM361" s="69"/>
      <c r="AN361" s="69"/>
      <c r="AO361" s="175">
        <v>0</v>
      </c>
      <c r="AP361" s="172">
        <f ca="1">IF(ISERROR(SUM(AO361,MAX(AP323-AP324,0),MAX(MIN(AP323-AP324,0),-AO361))),0,SUM(AO361,MAX(AP323-AP324,0),MAX(MIN(AP323-AP324,0),-AO361)))</f>
        <v>0</v>
      </c>
      <c r="AQ361" s="173">
        <f t="shared" ref="AQ361:DB361" ca="1" si="940">IF(ISERROR(SUM(AP361,MAX(AQ323-AQ324,0),MAX(MIN(AQ323-AQ324,0),-AP361))),0,SUM(AP361,MAX(AQ323-AQ324,0),MAX(MIN(AQ323-AQ324,0),-AP361)))</f>
        <v>0</v>
      </c>
      <c r="AR361" s="173">
        <f t="shared" ca="1" si="940"/>
        <v>0</v>
      </c>
      <c r="AS361" s="174">
        <f t="shared" ca="1" si="940"/>
        <v>0</v>
      </c>
      <c r="AT361" s="172">
        <f t="shared" ca="1" si="940"/>
        <v>0</v>
      </c>
      <c r="AU361" s="173">
        <f t="shared" ca="1" si="940"/>
        <v>0</v>
      </c>
      <c r="AV361" s="173">
        <f t="shared" ca="1" si="940"/>
        <v>0</v>
      </c>
      <c r="AW361" s="174">
        <f t="shared" ca="1" si="940"/>
        <v>0</v>
      </c>
      <c r="AX361" s="172">
        <f t="shared" ca="1" si="940"/>
        <v>0</v>
      </c>
      <c r="AY361" s="173">
        <f t="shared" ca="1" si="940"/>
        <v>0</v>
      </c>
      <c r="AZ361" s="173">
        <f t="shared" ca="1" si="940"/>
        <v>0</v>
      </c>
      <c r="BA361" s="174">
        <f t="shared" ca="1" si="940"/>
        <v>0</v>
      </c>
      <c r="BB361" s="172">
        <f t="shared" ca="1" si="940"/>
        <v>0</v>
      </c>
      <c r="BC361" s="173">
        <f t="shared" ca="1" si="940"/>
        <v>0</v>
      </c>
      <c r="BD361" s="173">
        <f t="shared" ca="1" si="940"/>
        <v>0</v>
      </c>
      <c r="BE361" s="174">
        <f t="shared" ca="1" si="940"/>
        <v>0</v>
      </c>
      <c r="BF361" s="172">
        <f t="shared" ca="1" si="940"/>
        <v>0</v>
      </c>
      <c r="BG361" s="173">
        <f t="shared" ca="1" si="940"/>
        <v>0</v>
      </c>
      <c r="BH361" s="173">
        <f t="shared" ca="1" si="940"/>
        <v>0</v>
      </c>
      <c r="BI361" s="174">
        <f t="shared" ca="1" si="940"/>
        <v>0</v>
      </c>
      <c r="BJ361" s="172">
        <f t="shared" ca="1" si="940"/>
        <v>0</v>
      </c>
      <c r="BK361" s="173">
        <f t="shared" ca="1" si="940"/>
        <v>0</v>
      </c>
      <c r="BL361" s="173">
        <f t="shared" ca="1" si="940"/>
        <v>0</v>
      </c>
      <c r="BM361" s="174">
        <f t="shared" ca="1" si="940"/>
        <v>0</v>
      </c>
      <c r="BN361" s="172">
        <f t="shared" ca="1" si="940"/>
        <v>0</v>
      </c>
      <c r="BO361" s="173">
        <f t="shared" ca="1" si="940"/>
        <v>0</v>
      </c>
      <c r="BP361" s="173">
        <f t="shared" ca="1" si="940"/>
        <v>0</v>
      </c>
      <c r="BQ361" s="174">
        <f t="shared" ca="1" si="940"/>
        <v>0</v>
      </c>
      <c r="BR361" s="172">
        <f t="shared" ca="1" si="940"/>
        <v>0</v>
      </c>
      <c r="BS361" s="173">
        <f t="shared" ca="1" si="940"/>
        <v>0</v>
      </c>
      <c r="BT361" s="173">
        <f t="shared" ca="1" si="940"/>
        <v>0</v>
      </c>
      <c r="BU361" s="174">
        <f t="shared" ca="1" si="940"/>
        <v>0</v>
      </c>
      <c r="BV361" s="172">
        <f t="shared" ca="1" si="940"/>
        <v>0</v>
      </c>
      <c r="BW361" s="173">
        <f t="shared" ca="1" si="940"/>
        <v>0</v>
      </c>
      <c r="BX361" s="173">
        <f t="shared" ca="1" si="940"/>
        <v>0</v>
      </c>
      <c r="BY361" s="174">
        <f t="shared" ca="1" si="940"/>
        <v>0</v>
      </c>
      <c r="BZ361" s="172">
        <f t="shared" ca="1" si="940"/>
        <v>0</v>
      </c>
      <c r="CA361" s="173">
        <f t="shared" ca="1" si="940"/>
        <v>0</v>
      </c>
      <c r="CB361" s="173">
        <f t="shared" ca="1" si="940"/>
        <v>0</v>
      </c>
      <c r="CC361" s="174">
        <f t="shared" ca="1" si="940"/>
        <v>0</v>
      </c>
      <c r="CD361" s="172">
        <f t="shared" ca="1" si="940"/>
        <v>0</v>
      </c>
      <c r="CE361" s="173">
        <f t="shared" ca="1" si="940"/>
        <v>0</v>
      </c>
      <c r="CF361" s="173">
        <f t="shared" ca="1" si="940"/>
        <v>0</v>
      </c>
      <c r="CG361" s="174">
        <f t="shared" ca="1" si="940"/>
        <v>0</v>
      </c>
      <c r="CH361" s="172">
        <f t="shared" ca="1" si="940"/>
        <v>0</v>
      </c>
      <c r="CI361" s="173">
        <f t="shared" ca="1" si="940"/>
        <v>0</v>
      </c>
      <c r="CJ361" s="173">
        <f t="shared" ca="1" si="940"/>
        <v>0</v>
      </c>
      <c r="CK361" s="174">
        <f t="shared" ca="1" si="940"/>
        <v>0</v>
      </c>
      <c r="CL361" s="172">
        <f t="shared" ca="1" si="940"/>
        <v>0</v>
      </c>
      <c r="CM361" s="173">
        <f t="shared" ca="1" si="940"/>
        <v>0</v>
      </c>
      <c r="CN361" s="173">
        <f t="shared" ca="1" si="940"/>
        <v>0</v>
      </c>
      <c r="CO361" s="174">
        <f t="shared" ca="1" si="940"/>
        <v>0</v>
      </c>
      <c r="CP361" s="172">
        <f t="shared" ca="1" si="940"/>
        <v>0</v>
      </c>
      <c r="CQ361" s="173">
        <f t="shared" ca="1" si="940"/>
        <v>0</v>
      </c>
      <c r="CR361" s="173">
        <f t="shared" ca="1" si="940"/>
        <v>0</v>
      </c>
      <c r="CS361" s="174">
        <f t="shared" ca="1" si="940"/>
        <v>0</v>
      </c>
      <c r="CT361" s="172">
        <f t="shared" ca="1" si="940"/>
        <v>0</v>
      </c>
      <c r="CU361" s="173">
        <f t="shared" ca="1" si="940"/>
        <v>0</v>
      </c>
      <c r="CV361" s="173">
        <f t="shared" ca="1" si="940"/>
        <v>0</v>
      </c>
      <c r="CW361" s="174">
        <f t="shared" ca="1" si="940"/>
        <v>0</v>
      </c>
      <c r="CX361" s="172">
        <f t="shared" ca="1" si="940"/>
        <v>0</v>
      </c>
      <c r="CY361" s="173">
        <f t="shared" ca="1" si="940"/>
        <v>0</v>
      </c>
      <c r="CZ361" s="173">
        <f t="shared" ca="1" si="940"/>
        <v>0</v>
      </c>
      <c r="DA361" s="174">
        <f t="shared" ca="1" si="940"/>
        <v>0</v>
      </c>
      <c r="DB361" s="172">
        <f t="shared" ca="1" si="940"/>
        <v>0</v>
      </c>
      <c r="DC361" s="173">
        <f t="shared" ref="DC361:DI361" ca="1" si="941">IF(ISERROR(SUM(DB361,MAX(DC323-DC324,0),MAX(MIN(DC323-DC324,0),-DB361))),0,SUM(DB361,MAX(DC323-DC324,0),MAX(MIN(DC323-DC324,0),-DB361)))</f>
        <v>0</v>
      </c>
      <c r="DD361" s="173">
        <f t="shared" ca="1" si="941"/>
        <v>0</v>
      </c>
      <c r="DE361" s="174">
        <f t="shared" ca="1" si="941"/>
        <v>0</v>
      </c>
      <c r="DF361" s="172">
        <f t="shared" ca="1" si="941"/>
        <v>0</v>
      </c>
      <c r="DG361" s="173">
        <f t="shared" ca="1" si="941"/>
        <v>0</v>
      </c>
      <c r="DH361" s="173">
        <f t="shared" ca="1" si="941"/>
        <v>0</v>
      </c>
      <c r="DI361" s="174">
        <f t="shared" ca="1" si="941"/>
        <v>0</v>
      </c>
      <c r="DK361" s="69">
        <f t="shared" ref="DK361:EK361" ca="1" si="942">SUM(OFFSET($E361,,MATCH(DK$3,$F$5:$DI$5,0)+3,,1))</f>
        <v>0</v>
      </c>
      <c r="DL361" s="69" t="e">
        <f t="shared" ca="1" si="942"/>
        <v>#N/A</v>
      </c>
      <c r="DM361" s="69" t="e">
        <f t="shared" ca="1" si="942"/>
        <v>#VALUE!</v>
      </c>
      <c r="DN361" s="69" t="e">
        <f t="shared" ca="1" si="942"/>
        <v>#VALUE!</v>
      </c>
      <c r="DO361" s="69" t="e">
        <f t="shared" ca="1" si="942"/>
        <v>#VALUE!</v>
      </c>
      <c r="DP361" s="69" t="e">
        <f t="shared" ca="1" si="942"/>
        <v>#VALUE!</v>
      </c>
      <c r="DQ361" s="69" t="e">
        <f t="shared" ca="1" si="942"/>
        <v>#VALUE!</v>
      </c>
      <c r="DR361" s="69" t="e">
        <f t="shared" ca="1" si="942"/>
        <v>#VALUE!</v>
      </c>
      <c r="DS361" s="69" t="e">
        <f t="shared" ca="1" si="942"/>
        <v>#VALUE!</v>
      </c>
      <c r="DT361" s="69" t="e">
        <f t="shared" ca="1" si="942"/>
        <v>#VALUE!</v>
      </c>
      <c r="DU361" s="69" t="e">
        <f t="shared" ca="1" si="942"/>
        <v>#VALUE!</v>
      </c>
      <c r="DV361" s="69" t="e">
        <f t="shared" ca="1" si="942"/>
        <v>#VALUE!</v>
      </c>
      <c r="DW361" s="69" t="e">
        <f t="shared" ca="1" si="942"/>
        <v>#VALUE!</v>
      </c>
      <c r="DX361" s="69" t="e">
        <f t="shared" ca="1" si="942"/>
        <v>#VALUE!</v>
      </c>
      <c r="DY361" s="69" t="e">
        <f t="shared" ca="1" si="942"/>
        <v>#VALUE!</v>
      </c>
      <c r="DZ361" s="69" t="e">
        <f t="shared" ca="1" si="942"/>
        <v>#VALUE!</v>
      </c>
      <c r="EA361" s="69" t="e">
        <f t="shared" ca="1" si="942"/>
        <v>#VALUE!</v>
      </c>
      <c r="EB361" s="69" t="e">
        <f t="shared" ca="1" si="942"/>
        <v>#VALUE!</v>
      </c>
      <c r="EC361" s="69" t="e">
        <f t="shared" ca="1" si="942"/>
        <v>#VALUE!</v>
      </c>
      <c r="ED361" s="69" t="e">
        <f t="shared" ca="1" si="942"/>
        <v>#VALUE!</v>
      </c>
      <c r="EE361" s="69" t="e">
        <f t="shared" ca="1" si="942"/>
        <v>#VALUE!</v>
      </c>
      <c r="EF361" s="69" t="e">
        <f t="shared" ca="1" si="942"/>
        <v>#VALUE!</v>
      </c>
      <c r="EG361" s="69" t="e">
        <f t="shared" ca="1" si="942"/>
        <v>#VALUE!</v>
      </c>
      <c r="EH361" s="69" t="e">
        <f t="shared" ca="1" si="942"/>
        <v>#VALUE!</v>
      </c>
      <c r="EI361" s="69" t="e">
        <f t="shared" ca="1" si="942"/>
        <v>#VALUE!</v>
      </c>
      <c r="EJ361" s="69" t="e">
        <f t="shared" ca="1" si="942"/>
        <v>#VALUE!</v>
      </c>
      <c r="EK361" s="69" t="e">
        <f t="shared" ca="1" si="942"/>
        <v>#VALUE!</v>
      </c>
    </row>
    <row r="362" spans="1:141" outlineLevel="1" x14ac:dyDescent="0.25">
      <c r="A362" s="129"/>
      <c r="B362" s="129"/>
      <c r="C362" s="129"/>
      <c r="D362" s="129"/>
      <c r="E362" s="122"/>
      <c r="F362" s="130"/>
      <c r="G362" s="122"/>
      <c r="H362" s="122"/>
      <c r="I362" s="122"/>
      <c r="J362" s="130"/>
      <c r="K362" s="122"/>
      <c r="L362" s="122"/>
      <c r="M362" s="122"/>
      <c r="N362" s="130"/>
      <c r="O362" s="122"/>
      <c r="P362" s="122"/>
      <c r="Q362" s="122"/>
      <c r="R362" s="130"/>
      <c r="S362" s="122"/>
      <c r="T362" s="122"/>
      <c r="U362" s="122"/>
      <c r="V362" s="130"/>
      <c r="W362" s="122"/>
      <c r="X362" s="122"/>
      <c r="Y362" s="122"/>
      <c r="Z362" s="130"/>
      <c r="AA362" s="122"/>
      <c r="AB362" s="122"/>
      <c r="AC362" s="122"/>
      <c r="AD362" s="130"/>
      <c r="AE362" s="122"/>
      <c r="AF362" s="122"/>
      <c r="AG362" s="122"/>
      <c r="AH362" s="130"/>
      <c r="AI362" s="122"/>
      <c r="AJ362" s="122"/>
      <c r="AK362" s="122"/>
      <c r="AL362" s="130"/>
      <c r="AM362" s="122"/>
      <c r="AN362" s="122"/>
      <c r="AO362" s="122"/>
      <c r="AP362" s="130"/>
      <c r="AQ362" s="122"/>
      <c r="AR362" s="122"/>
      <c r="AS362" s="122"/>
      <c r="AT362" s="130"/>
      <c r="AU362" s="122"/>
      <c r="AV362" s="122"/>
      <c r="AW362" s="122"/>
      <c r="AX362" s="130"/>
      <c r="AY362" s="122"/>
      <c r="AZ362" s="122"/>
      <c r="BA362" s="122"/>
      <c r="BB362" s="130"/>
      <c r="BC362" s="122"/>
      <c r="BD362" s="122"/>
      <c r="BE362" s="122"/>
      <c r="BF362" s="130"/>
      <c r="BG362" s="122"/>
      <c r="BH362" s="122"/>
      <c r="BI362" s="122"/>
      <c r="BJ362" s="130"/>
      <c r="BK362" s="122"/>
      <c r="BL362" s="122"/>
      <c r="BM362" s="122"/>
      <c r="BN362" s="130"/>
      <c r="BO362" s="122"/>
      <c r="BP362" s="122"/>
      <c r="BQ362" s="122"/>
      <c r="BR362" s="130"/>
      <c r="BS362" s="122"/>
      <c r="BT362" s="122"/>
      <c r="BU362" s="122"/>
      <c r="BV362" s="130"/>
      <c r="BW362" s="122"/>
      <c r="BX362" s="122"/>
      <c r="BY362" s="122"/>
      <c r="BZ362" s="130"/>
      <c r="CA362" s="122"/>
      <c r="CB362" s="122"/>
      <c r="CC362" s="122"/>
      <c r="CD362" s="130"/>
      <c r="CE362" s="122"/>
      <c r="CF362" s="122"/>
      <c r="CG362" s="122"/>
      <c r="CH362" s="130"/>
      <c r="CI362" s="122"/>
      <c r="CJ362" s="122"/>
      <c r="CK362" s="122"/>
      <c r="CL362" s="130"/>
      <c r="CM362" s="122"/>
      <c r="CN362" s="122"/>
      <c r="CO362" s="122"/>
      <c r="CP362" s="130"/>
      <c r="CQ362" s="122"/>
      <c r="CR362" s="122"/>
      <c r="CS362" s="122"/>
      <c r="CT362" s="130"/>
      <c r="CU362" s="122"/>
      <c r="CV362" s="122"/>
      <c r="CW362" s="122"/>
      <c r="CX362" s="130"/>
      <c r="CY362" s="122"/>
      <c r="CZ362" s="122"/>
      <c r="DA362" s="122"/>
      <c r="DB362" s="130"/>
      <c r="DC362" s="122"/>
      <c r="DD362" s="122"/>
      <c r="DE362" s="122"/>
      <c r="DF362" s="130"/>
      <c r="DG362" s="122"/>
      <c r="DH362" s="122"/>
      <c r="DI362" s="131"/>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row>
    <row r="363" spans="1:141" outlineLevel="1" x14ac:dyDescent="0.25">
      <c r="A363" s="90"/>
      <c r="B363" s="90"/>
      <c r="C363" s="111"/>
      <c r="D363" s="90"/>
      <c r="F363" s="113"/>
      <c r="G363" s="69"/>
      <c r="H363" s="69"/>
      <c r="I363" s="114"/>
      <c r="J363" s="113"/>
      <c r="K363" s="69"/>
      <c r="L363" s="69"/>
      <c r="M363" s="114"/>
      <c r="N363" s="113"/>
      <c r="O363" s="69"/>
      <c r="P363" s="69"/>
      <c r="Q363" s="114"/>
      <c r="R363" s="113"/>
      <c r="S363" s="69"/>
      <c r="T363" s="69"/>
      <c r="U363" s="114"/>
      <c r="V363" s="113"/>
      <c r="W363" s="69"/>
      <c r="X363" s="69"/>
      <c r="Y363" s="114"/>
      <c r="Z363" s="113"/>
      <c r="AA363" s="69"/>
      <c r="AB363" s="69"/>
      <c r="AC363" s="114"/>
      <c r="AD363" s="113"/>
      <c r="AE363" s="69"/>
      <c r="AF363" s="69"/>
      <c r="AG363" s="114"/>
      <c r="AH363" s="113"/>
      <c r="AI363" s="69"/>
      <c r="AJ363" s="69"/>
      <c r="AK363" s="114"/>
      <c r="AL363" s="113"/>
      <c r="AM363" s="69"/>
      <c r="AN363" s="69"/>
      <c r="AO363" s="114"/>
      <c r="AP363" s="113"/>
      <c r="AQ363" s="69"/>
      <c r="AR363" s="69"/>
      <c r="AS363" s="114"/>
      <c r="AT363" s="113"/>
      <c r="AU363" s="69"/>
      <c r="AV363" s="69"/>
      <c r="AW363" s="114"/>
      <c r="AX363" s="113"/>
      <c r="AY363" s="69"/>
      <c r="AZ363" s="69"/>
      <c r="BA363" s="114"/>
      <c r="BB363" s="113"/>
      <c r="BC363" s="69"/>
      <c r="BD363" s="69"/>
      <c r="BE363" s="114"/>
      <c r="BF363" s="113"/>
      <c r="BG363" s="69"/>
      <c r="BH363" s="69"/>
      <c r="BI363" s="114"/>
      <c r="BJ363" s="113"/>
      <c r="BK363" s="69"/>
      <c r="BL363" s="69"/>
      <c r="BM363" s="114"/>
      <c r="BN363" s="113"/>
      <c r="BO363" s="69"/>
      <c r="BP363" s="69"/>
      <c r="BQ363" s="114"/>
      <c r="BR363" s="113"/>
      <c r="BS363" s="69"/>
      <c r="BT363" s="69"/>
      <c r="BU363" s="114"/>
      <c r="BV363" s="113"/>
      <c r="BW363" s="69"/>
      <c r="BX363" s="69"/>
      <c r="BY363" s="114"/>
      <c r="BZ363" s="113"/>
      <c r="CA363" s="69"/>
      <c r="CB363" s="69"/>
      <c r="CC363" s="114"/>
      <c r="CD363" s="113"/>
      <c r="CE363" s="69"/>
      <c r="CF363" s="69"/>
      <c r="CG363" s="114"/>
      <c r="CH363" s="113"/>
      <c r="CI363" s="69"/>
      <c r="CJ363" s="69"/>
      <c r="CK363" s="114"/>
      <c r="CL363" s="113"/>
      <c r="CM363" s="69"/>
      <c r="CN363" s="69"/>
      <c r="CO363" s="114"/>
      <c r="CP363" s="113"/>
      <c r="CQ363" s="69"/>
      <c r="CR363" s="69"/>
      <c r="CS363" s="114"/>
      <c r="CT363" s="113"/>
      <c r="CU363" s="69"/>
      <c r="CV363" s="69"/>
      <c r="CW363" s="114"/>
      <c r="CX363" s="113"/>
      <c r="CY363" s="69"/>
      <c r="CZ363" s="69"/>
      <c r="DA363" s="114"/>
      <c r="DB363" s="113"/>
      <c r="DC363" s="69"/>
      <c r="DD363" s="69"/>
      <c r="DE363" s="114"/>
      <c r="DF363" s="113"/>
      <c r="DG363" s="69"/>
      <c r="DH363" s="69"/>
      <c r="DI363" s="114"/>
      <c r="DK363" s="69"/>
      <c r="DL363" s="69"/>
      <c r="DM363" s="69"/>
      <c r="DN363" s="69"/>
      <c r="DO363" s="69"/>
      <c r="DP363" s="69"/>
      <c r="DQ363" s="69"/>
      <c r="DR363" s="69"/>
      <c r="DS363" s="69"/>
      <c r="DT363" s="69"/>
      <c r="DU363" s="69"/>
      <c r="DV363" s="69"/>
      <c r="DW363" s="69"/>
      <c r="DX363" s="69"/>
      <c r="DY363" s="69"/>
      <c r="DZ363" s="69"/>
      <c r="EA363" s="69"/>
      <c r="EB363" s="69"/>
      <c r="EC363" s="69"/>
      <c r="ED363" s="69"/>
      <c r="EE363" s="69"/>
      <c r="EF363" s="69"/>
      <c r="EG363" s="69"/>
      <c r="EH363" s="69"/>
      <c r="EI363" s="69"/>
      <c r="EJ363" s="69"/>
      <c r="EK363" s="69"/>
    </row>
    <row r="364" spans="1:141" outlineLevel="1" x14ac:dyDescent="0.25">
      <c r="A364" s="90"/>
      <c r="B364" s="90"/>
      <c r="C364" s="111"/>
      <c r="D364" s="90"/>
      <c r="E364" t="s">
        <v>347</v>
      </c>
      <c r="F364" s="113"/>
      <c r="G364" s="69"/>
      <c r="H364" s="69"/>
      <c r="I364" s="114"/>
      <c r="J364" s="113"/>
      <c r="K364" s="69"/>
      <c r="L364" s="69"/>
      <c r="M364" s="114"/>
      <c r="N364" s="113"/>
      <c r="O364" s="69"/>
      <c r="P364" s="69"/>
      <c r="Q364" s="114"/>
      <c r="R364" s="113"/>
      <c r="S364" s="69"/>
      <c r="T364" s="69"/>
      <c r="U364" s="114"/>
      <c r="V364" s="113"/>
      <c r="W364" s="69"/>
      <c r="X364" s="69"/>
      <c r="Y364" s="114"/>
      <c r="Z364" s="113"/>
      <c r="AA364" s="69"/>
      <c r="AB364" s="69"/>
      <c r="AC364" s="114"/>
      <c r="AD364" s="113"/>
      <c r="AE364" s="69"/>
      <c r="AF364" s="69"/>
      <c r="AG364" s="114"/>
      <c r="AH364" s="113"/>
      <c r="AI364" s="69"/>
      <c r="AJ364" s="69"/>
      <c r="AK364" s="114"/>
      <c r="AL364" s="113" t="str">
        <f ca="1">AL356</f>
        <v/>
      </c>
      <c r="AM364" s="69" t="str">
        <f t="shared" ref="AM364:AO364" ca="1" si="943">AM356</f>
        <v/>
      </c>
      <c r="AN364" s="69" t="str">
        <f t="shared" ca="1" si="943"/>
        <v/>
      </c>
      <c r="AO364" s="114" t="str">
        <f t="shared" ca="1" si="943"/>
        <v/>
      </c>
      <c r="AP364" s="113" t="e">
        <f ca="1">AP365</f>
        <v>#N/A</v>
      </c>
      <c r="AQ364" s="69" t="e">
        <f t="shared" ref="AQ364:DB364" ca="1" si="944">AQ365</f>
        <v>#N/A</v>
      </c>
      <c r="AR364" s="69" t="e">
        <f t="shared" ca="1" si="944"/>
        <v>#N/A</v>
      </c>
      <c r="AS364" s="114" t="e">
        <f t="shared" ca="1" si="944"/>
        <v>#N/A</v>
      </c>
      <c r="AT364" s="113" t="e">
        <f t="shared" ca="1" si="944"/>
        <v>#VALUE!</v>
      </c>
      <c r="AU364" s="69" t="e">
        <f t="shared" ca="1" si="944"/>
        <v>#VALUE!</v>
      </c>
      <c r="AV364" s="69" t="e">
        <f t="shared" ca="1" si="944"/>
        <v>#VALUE!</v>
      </c>
      <c r="AW364" s="114" t="e">
        <f t="shared" ca="1" si="944"/>
        <v>#VALUE!</v>
      </c>
      <c r="AX364" s="113" t="e">
        <f t="shared" ca="1" si="944"/>
        <v>#VALUE!</v>
      </c>
      <c r="AY364" s="69" t="e">
        <f t="shared" ca="1" si="944"/>
        <v>#VALUE!</v>
      </c>
      <c r="AZ364" s="69" t="e">
        <f t="shared" ca="1" si="944"/>
        <v>#VALUE!</v>
      </c>
      <c r="BA364" s="114" t="e">
        <f t="shared" ca="1" si="944"/>
        <v>#VALUE!</v>
      </c>
      <c r="BB364" s="113" t="e">
        <f t="shared" ca="1" si="944"/>
        <v>#VALUE!</v>
      </c>
      <c r="BC364" s="69" t="e">
        <f t="shared" ca="1" si="944"/>
        <v>#VALUE!</v>
      </c>
      <c r="BD364" s="69" t="e">
        <f t="shared" ca="1" si="944"/>
        <v>#VALUE!</v>
      </c>
      <c r="BE364" s="114" t="e">
        <f t="shared" ca="1" si="944"/>
        <v>#VALUE!</v>
      </c>
      <c r="BF364" s="113" t="e">
        <f t="shared" ca="1" si="944"/>
        <v>#VALUE!</v>
      </c>
      <c r="BG364" s="69" t="e">
        <f t="shared" ca="1" si="944"/>
        <v>#VALUE!</v>
      </c>
      <c r="BH364" s="69" t="e">
        <f t="shared" ca="1" si="944"/>
        <v>#VALUE!</v>
      </c>
      <c r="BI364" s="114" t="e">
        <f t="shared" ca="1" si="944"/>
        <v>#VALUE!</v>
      </c>
      <c r="BJ364" s="113" t="e">
        <f t="shared" ca="1" si="944"/>
        <v>#VALUE!</v>
      </c>
      <c r="BK364" s="69" t="e">
        <f t="shared" ca="1" si="944"/>
        <v>#VALUE!</v>
      </c>
      <c r="BL364" s="69" t="e">
        <f t="shared" ca="1" si="944"/>
        <v>#VALUE!</v>
      </c>
      <c r="BM364" s="114" t="e">
        <f t="shared" ca="1" si="944"/>
        <v>#VALUE!</v>
      </c>
      <c r="BN364" s="113" t="e">
        <f t="shared" ca="1" si="944"/>
        <v>#VALUE!</v>
      </c>
      <c r="BO364" s="69" t="e">
        <f t="shared" ca="1" si="944"/>
        <v>#VALUE!</v>
      </c>
      <c r="BP364" s="69" t="e">
        <f t="shared" ca="1" si="944"/>
        <v>#VALUE!</v>
      </c>
      <c r="BQ364" s="114" t="e">
        <f t="shared" ca="1" si="944"/>
        <v>#VALUE!</v>
      </c>
      <c r="BR364" s="113" t="e">
        <f t="shared" ca="1" si="944"/>
        <v>#VALUE!</v>
      </c>
      <c r="BS364" s="69" t="e">
        <f t="shared" ca="1" si="944"/>
        <v>#VALUE!</v>
      </c>
      <c r="BT364" s="69" t="e">
        <f t="shared" ca="1" si="944"/>
        <v>#VALUE!</v>
      </c>
      <c r="BU364" s="114" t="e">
        <f t="shared" ca="1" si="944"/>
        <v>#VALUE!</v>
      </c>
      <c r="BV364" s="113" t="e">
        <f t="shared" ca="1" si="944"/>
        <v>#VALUE!</v>
      </c>
      <c r="BW364" s="69" t="e">
        <f t="shared" ca="1" si="944"/>
        <v>#VALUE!</v>
      </c>
      <c r="BX364" s="69" t="e">
        <f t="shared" ca="1" si="944"/>
        <v>#VALUE!</v>
      </c>
      <c r="BY364" s="114" t="e">
        <f t="shared" ca="1" si="944"/>
        <v>#VALUE!</v>
      </c>
      <c r="BZ364" s="113" t="e">
        <f t="shared" ca="1" si="944"/>
        <v>#VALUE!</v>
      </c>
      <c r="CA364" s="69" t="e">
        <f t="shared" ca="1" si="944"/>
        <v>#VALUE!</v>
      </c>
      <c r="CB364" s="69" t="e">
        <f t="shared" ca="1" si="944"/>
        <v>#VALUE!</v>
      </c>
      <c r="CC364" s="114" t="e">
        <f t="shared" ca="1" si="944"/>
        <v>#VALUE!</v>
      </c>
      <c r="CD364" s="113" t="e">
        <f t="shared" ca="1" si="944"/>
        <v>#VALUE!</v>
      </c>
      <c r="CE364" s="69" t="e">
        <f t="shared" ca="1" si="944"/>
        <v>#VALUE!</v>
      </c>
      <c r="CF364" s="69" t="e">
        <f t="shared" ca="1" si="944"/>
        <v>#VALUE!</v>
      </c>
      <c r="CG364" s="114" t="e">
        <f t="shared" ca="1" si="944"/>
        <v>#VALUE!</v>
      </c>
      <c r="CH364" s="113">
        <f t="shared" ca="1" si="944"/>
        <v>0</v>
      </c>
      <c r="CI364" s="69">
        <f t="shared" ca="1" si="944"/>
        <v>0</v>
      </c>
      <c r="CJ364" s="69">
        <f t="shared" ca="1" si="944"/>
        <v>0</v>
      </c>
      <c r="CK364" s="114">
        <f t="shared" ca="1" si="944"/>
        <v>0</v>
      </c>
      <c r="CL364" s="113">
        <f t="shared" ca="1" si="944"/>
        <v>0</v>
      </c>
      <c r="CM364" s="69">
        <f t="shared" ca="1" si="944"/>
        <v>0</v>
      </c>
      <c r="CN364" s="69">
        <f t="shared" ca="1" si="944"/>
        <v>0</v>
      </c>
      <c r="CO364" s="114">
        <f t="shared" ca="1" si="944"/>
        <v>0</v>
      </c>
      <c r="CP364" s="113">
        <f t="shared" ca="1" si="944"/>
        <v>0</v>
      </c>
      <c r="CQ364" s="69">
        <f t="shared" ca="1" si="944"/>
        <v>0</v>
      </c>
      <c r="CR364" s="69">
        <f t="shared" ca="1" si="944"/>
        <v>0</v>
      </c>
      <c r="CS364" s="114">
        <f t="shared" ca="1" si="944"/>
        <v>0</v>
      </c>
      <c r="CT364" s="113">
        <f t="shared" ca="1" si="944"/>
        <v>0</v>
      </c>
      <c r="CU364" s="69">
        <f t="shared" ca="1" si="944"/>
        <v>0</v>
      </c>
      <c r="CV364" s="69">
        <f t="shared" ca="1" si="944"/>
        <v>0</v>
      </c>
      <c r="CW364" s="114">
        <f t="shared" ca="1" si="944"/>
        <v>0</v>
      </c>
      <c r="CX364" s="113">
        <f t="shared" ca="1" si="944"/>
        <v>0</v>
      </c>
      <c r="CY364" s="69">
        <f t="shared" ca="1" si="944"/>
        <v>0</v>
      </c>
      <c r="CZ364" s="69">
        <f t="shared" ca="1" si="944"/>
        <v>0</v>
      </c>
      <c r="DA364" s="114">
        <f t="shared" ca="1" si="944"/>
        <v>0</v>
      </c>
      <c r="DB364" s="113">
        <f t="shared" ca="1" si="944"/>
        <v>0</v>
      </c>
      <c r="DC364" s="69">
        <f t="shared" ref="DC364:DI364" ca="1" si="945">DC365</f>
        <v>0</v>
      </c>
      <c r="DD364" s="69">
        <f t="shared" ca="1" si="945"/>
        <v>0</v>
      </c>
      <c r="DE364" s="114">
        <f t="shared" ca="1" si="945"/>
        <v>0</v>
      </c>
      <c r="DF364" s="113">
        <f t="shared" ca="1" si="945"/>
        <v>0</v>
      </c>
      <c r="DG364" s="69">
        <f t="shared" ca="1" si="945"/>
        <v>0</v>
      </c>
      <c r="DH364" s="69">
        <f t="shared" ca="1" si="945"/>
        <v>0</v>
      </c>
      <c r="DI364" s="114">
        <f t="shared" ca="1" si="945"/>
        <v>0</v>
      </c>
      <c r="DK364" s="69">
        <f t="shared" ref="DK364:EK364" ca="1" si="946">SUM(OFFSET($E364,,MATCH(DK$3,$F$5:$DI$5,0)+3,,1))</f>
        <v>0</v>
      </c>
      <c r="DL364" s="69" t="e">
        <f t="shared" ca="1" si="946"/>
        <v>#N/A</v>
      </c>
      <c r="DM364" s="69" t="e">
        <f t="shared" ca="1" si="946"/>
        <v>#VALUE!</v>
      </c>
      <c r="DN364" s="69" t="e">
        <f t="shared" ca="1" si="946"/>
        <v>#VALUE!</v>
      </c>
      <c r="DO364" s="69" t="e">
        <f t="shared" ca="1" si="946"/>
        <v>#VALUE!</v>
      </c>
      <c r="DP364" s="69" t="e">
        <f t="shared" ca="1" si="946"/>
        <v>#VALUE!</v>
      </c>
      <c r="DQ364" s="69" t="e">
        <f t="shared" ca="1" si="946"/>
        <v>#VALUE!</v>
      </c>
      <c r="DR364" s="69" t="e">
        <f t="shared" ca="1" si="946"/>
        <v>#VALUE!</v>
      </c>
      <c r="DS364" s="69" t="e">
        <f t="shared" ca="1" si="946"/>
        <v>#VALUE!</v>
      </c>
      <c r="DT364" s="69" t="e">
        <f t="shared" ca="1" si="946"/>
        <v>#VALUE!</v>
      </c>
      <c r="DU364" s="69" t="e">
        <f t="shared" ca="1" si="946"/>
        <v>#VALUE!</v>
      </c>
      <c r="DV364" s="69" t="e">
        <f t="shared" ca="1" si="946"/>
        <v>#VALUE!</v>
      </c>
      <c r="DW364" s="69" t="e">
        <f t="shared" ca="1" si="946"/>
        <v>#VALUE!</v>
      </c>
      <c r="DX364" s="69" t="e">
        <f t="shared" ca="1" si="946"/>
        <v>#VALUE!</v>
      </c>
      <c r="DY364" s="69" t="e">
        <f t="shared" ca="1" si="946"/>
        <v>#VALUE!</v>
      </c>
      <c r="DZ364" s="69" t="e">
        <f t="shared" ca="1" si="946"/>
        <v>#VALUE!</v>
      </c>
      <c r="EA364" s="69" t="e">
        <f t="shared" ca="1" si="946"/>
        <v>#VALUE!</v>
      </c>
      <c r="EB364" s="69" t="e">
        <f t="shared" ca="1" si="946"/>
        <v>#VALUE!</v>
      </c>
      <c r="EC364" s="69" t="e">
        <f t="shared" ca="1" si="946"/>
        <v>#VALUE!</v>
      </c>
      <c r="ED364" s="69" t="e">
        <f t="shared" ca="1" si="946"/>
        <v>#VALUE!</v>
      </c>
      <c r="EE364" s="69" t="e">
        <f t="shared" ca="1" si="946"/>
        <v>#VALUE!</v>
      </c>
      <c r="EF364" s="69" t="e">
        <f t="shared" ca="1" si="946"/>
        <v>#VALUE!</v>
      </c>
      <c r="EG364" s="69" t="e">
        <f t="shared" ca="1" si="946"/>
        <v>#VALUE!</v>
      </c>
      <c r="EH364" s="69" t="e">
        <f t="shared" ca="1" si="946"/>
        <v>#VALUE!</v>
      </c>
      <c r="EI364" s="69" t="e">
        <f t="shared" ca="1" si="946"/>
        <v>#VALUE!</v>
      </c>
      <c r="EJ364" s="69" t="e">
        <f t="shared" ca="1" si="946"/>
        <v>#VALUE!</v>
      </c>
      <c r="EK364" s="69" t="e">
        <f t="shared" ca="1" si="946"/>
        <v>#VALUE!</v>
      </c>
    </row>
    <row r="365" spans="1:141" outlineLevel="1" x14ac:dyDescent="0.25">
      <c r="A365" s="90"/>
      <c r="B365" s="90"/>
      <c r="C365" s="111"/>
      <c r="D365" s="90"/>
      <c r="E365" t="s">
        <v>322</v>
      </c>
      <c r="F365" s="113"/>
      <c r="G365" s="69"/>
      <c r="H365" s="69"/>
      <c r="I365" s="114"/>
      <c r="J365" s="113"/>
      <c r="K365" s="69"/>
      <c r="L365" s="69"/>
      <c r="M365" s="114"/>
      <c r="N365" s="113"/>
      <c r="O365" s="69"/>
      <c r="P365" s="69"/>
      <c r="Q365" s="114"/>
      <c r="R365" s="113"/>
      <c r="S365" s="69"/>
      <c r="T365" s="69"/>
      <c r="U365" s="114"/>
      <c r="V365" s="113"/>
      <c r="W365" s="69"/>
      <c r="X365" s="69"/>
      <c r="Y365" s="114"/>
      <c r="Z365" s="113"/>
      <c r="AA365" s="69"/>
      <c r="AB365" s="69"/>
      <c r="AC365" s="114"/>
      <c r="AD365" s="113"/>
      <c r="AE365" s="69"/>
      <c r="AF365" s="69"/>
      <c r="AG365" s="114"/>
      <c r="AH365" s="113"/>
      <c r="AI365" s="69"/>
      <c r="AJ365" s="69"/>
      <c r="AK365" s="114"/>
      <c r="AL365" s="100"/>
      <c r="AM365" s="69"/>
      <c r="AN365" s="69"/>
      <c r="AO365" s="114"/>
      <c r="AP365" s="113" t="e">
        <f ca="1">IF(AP$4="A",AP356,AP367)</f>
        <v>#N/A</v>
      </c>
      <c r="AQ365" s="69" t="e">
        <f t="shared" ref="AQ365:DB365" ca="1" si="947">IF(AQ$4="A",AQ356,AQ367)</f>
        <v>#N/A</v>
      </c>
      <c r="AR365" s="69" t="e">
        <f t="shared" ca="1" si="947"/>
        <v>#N/A</v>
      </c>
      <c r="AS365" s="114" t="e">
        <f t="shared" ca="1" si="947"/>
        <v>#N/A</v>
      </c>
      <c r="AT365" s="113" t="e">
        <f t="shared" ca="1" si="947"/>
        <v>#VALUE!</v>
      </c>
      <c r="AU365" s="69" t="e">
        <f t="shared" ca="1" si="947"/>
        <v>#VALUE!</v>
      </c>
      <c r="AV365" s="69" t="e">
        <f t="shared" ca="1" si="947"/>
        <v>#VALUE!</v>
      </c>
      <c r="AW365" s="114" t="e">
        <f t="shared" ca="1" si="947"/>
        <v>#VALUE!</v>
      </c>
      <c r="AX365" s="113" t="e">
        <f t="shared" ca="1" si="947"/>
        <v>#VALUE!</v>
      </c>
      <c r="AY365" s="69" t="e">
        <f t="shared" ca="1" si="947"/>
        <v>#VALUE!</v>
      </c>
      <c r="AZ365" s="69" t="e">
        <f t="shared" ca="1" si="947"/>
        <v>#VALUE!</v>
      </c>
      <c r="BA365" s="114" t="e">
        <f t="shared" ca="1" si="947"/>
        <v>#VALUE!</v>
      </c>
      <c r="BB365" s="113" t="e">
        <f t="shared" ca="1" si="947"/>
        <v>#VALUE!</v>
      </c>
      <c r="BC365" s="69" t="e">
        <f t="shared" ca="1" si="947"/>
        <v>#VALUE!</v>
      </c>
      <c r="BD365" s="69" t="e">
        <f t="shared" ca="1" si="947"/>
        <v>#VALUE!</v>
      </c>
      <c r="BE365" s="114" t="e">
        <f t="shared" ca="1" si="947"/>
        <v>#VALUE!</v>
      </c>
      <c r="BF365" s="113" t="e">
        <f t="shared" ca="1" si="947"/>
        <v>#VALUE!</v>
      </c>
      <c r="BG365" s="69" t="e">
        <f t="shared" ca="1" si="947"/>
        <v>#VALUE!</v>
      </c>
      <c r="BH365" s="69" t="e">
        <f t="shared" ca="1" si="947"/>
        <v>#VALUE!</v>
      </c>
      <c r="BI365" s="114" t="e">
        <f t="shared" ca="1" si="947"/>
        <v>#VALUE!</v>
      </c>
      <c r="BJ365" s="113" t="e">
        <f t="shared" ca="1" si="947"/>
        <v>#VALUE!</v>
      </c>
      <c r="BK365" s="69" t="e">
        <f t="shared" ca="1" si="947"/>
        <v>#VALUE!</v>
      </c>
      <c r="BL365" s="69" t="e">
        <f t="shared" ca="1" si="947"/>
        <v>#VALUE!</v>
      </c>
      <c r="BM365" s="114" t="e">
        <f t="shared" ca="1" si="947"/>
        <v>#VALUE!</v>
      </c>
      <c r="BN365" s="113" t="e">
        <f t="shared" ca="1" si="947"/>
        <v>#VALUE!</v>
      </c>
      <c r="BO365" s="69" t="e">
        <f t="shared" ca="1" si="947"/>
        <v>#VALUE!</v>
      </c>
      <c r="BP365" s="69" t="e">
        <f t="shared" ca="1" si="947"/>
        <v>#VALUE!</v>
      </c>
      <c r="BQ365" s="114" t="e">
        <f t="shared" ca="1" si="947"/>
        <v>#VALUE!</v>
      </c>
      <c r="BR365" s="113" t="e">
        <f t="shared" ca="1" si="947"/>
        <v>#VALUE!</v>
      </c>
      <c r="BS365" s="69" t="e">
        <f t="shared" ca="1" si="947"/>
        <v>#VALUE!</v>
      </c>
      <c r="BT365" s="69" t="e">
        <f t="shared" ca="1" si="947"/>
        <v>#VALUE!</v>
      </c>
      <c r="BU365" s="114" t="e">
        <f t="shared" ca="1" si="947"/>
        <v>#VALUE!</v>
      </c>
      <c r="BV365" s="113" t="e">
        <f t="shared" ca="1" si="947"/>
        <v>#VALUE!</v>
      </c>
      <c r="BW365" s="69" t="e">
        <f t="shared" ca="1" si="947"/>
        <v>#VALUE!</v>
      </c>
      <c r="BX365" s="69" t="e">
        <f t="shared" ca="1" si="947"/>
        <v>#VALUE!</v>
      </c>
      <c r="BY365" s="114" t="e">
        <f t="shared" ca="1" si="947"/>
        <v>#VALUE!</v>
      </c>
      <c r="BZ365" s="113" t="e">
        <f t="shared" ca="1" si="947"/>
        <v>#VALUE!</v>
      </c>
      <c r="CA365" s="69" t="e">
        <f t="shared" ca="1" si="947"/>
        <v>#VALUE!</v>
      </c>
      <c r="CB365" s="69" t="e">
        <f t="shared" ca="1" si="947"/>
        <v>#VALUE!</v>
      </c>
      <c r="CC365" s="114" t="e">
        <f t="shared" ca="1" si="947"/>
        <v>#VALUE!</v>
      </c>
      <c r="CD365" s="113" t="e">
        <f t="shared" ca="1" si="947"/>
        <v>#VALUE!</v>
      </c>
      <c r="CE365" s="69" t="e">
        <f t="shared" ca="1" si="947"/>
        <v>#VALUE!</v>
      </c>
      <c r="CF365" s="69" t="e">
        <f t="shared" ca="1" si="947"/>
        <v>#VALUE!</v>
      </c>
      <c r="CG365" s="114" t="e">
        <f t="shared" ca="1" si="947"/>
        <v>#VALUE!</v>
      </c>
      <c r="CH365" s="113">
        <f t="shared" ca="1" si="947"/>
        <v>0</v>
      </c>
      <c r="CI365" s="69">
        <f t="shared" ca="1" si="947"/>
        <v>0</v>
      </c>
      <c r="CJ365" s="69">
        <f t="shared" ca="1" si="947"/>
        <v>0</v>
      </c>
      <c r="CK365" s="114">
        <f t="shared" ca="1" si="947"/>
        <v>0</v>
      </c>
      <c r="CL365" s="113">
        <f t="shared" ca="1" si="947"/>
        <v>0</v>
      </c>
      <c r="CM365" s="69">
        <f t="shared" ca="1" si="947"/>
        <v>0</v>
      </c>
      <c r="CN365" s="69">
        <f t="shared" ca="1" si="947"/>
        <v>0</v>
      </c>
      <c r="CO365" s="114">
        <f t="shared" ca="1" si="947"/>
        <v>0</v>
      </c>
      <c r="CP365" s="113">
        <f t="shared" ca="1" si="947"/>
        <v>0</v>
      </c>
      <c r="CQ365" s="69">
        <f t="shared" ca="1" si="947"/>
        <v>0</v>
      </c>
      <c r="CR365" s="69">
        <f t="shared" ca="1" si="947"/>
        <v>0</v>
      </c>
      <c r="CS365" s="114">
        <f t="shared" ca="1" si="947"/>
        <v>0</v>
      </c>
      <c r="CT365" s="113">
        <f t="shared" ca="1" si="947"/>
        <v>0</v>
      </c>
      <c r="CU365" s="69">
        <f t="shared" ca="1" si="947"/>
        <v>0</v>
      </c>
      <c r="CV365" s="69">
        <f t="shared" ca="1" si="947"/>
        <v>0</v>
      </c>
      <c r="CW365" s="114">
        <f t="shared" ca="1" si="947"/>
        <v>0</v>
      </c>
      <c r="CX365" s="113">
        <f t="shared" ca="1" si="947"/>
        <v>0</v>
      </c>
      <c r="CY365" s="69">
        <f t="shared" ca="1" si="947"/>
        <v>0</v>
      </c>
      <c r="CZ365" s="69">
        <f t="shared" ca="1" si="947"/>
        <v>0</v>
      </c>
      <c r="DA365" s="114">
        <f t="shared" ca="1" si="947"/>
        <v>0</v>
      </c>
      <c r="DB365" s="113">
        <f t="shared" ca="1" si="947"/>
        <v>0</v>
      </c>
      <c r="DC365" s="69">
        <f t="shared" ref="DC365:DI365" ca="1" si="948">IF(DC$4="A",DC356,DC367)</f>
        <v>0</v>
      </c>
      <c r="DD365" s="69">
        <f t="shared" ca="1" si="948"/>
        <v>0</v>
      </c>
      <c r="DE365" s="114">
        <f t="shared" ca="1" si="948"/>
        <v>0</v>
      </c>
      <c r="DF365" s="113">
        <f t="shared" ca="1" si="948"/>
        <v>0</v>
      </c>
      <c r="DG365" s="69">
        <f t="shared" ca="1" si="948"/>
        <v>0</v>
      </c>
      <c r="DH365" s="69">
        <f t="shared" ca="1" si="948"/>
        <v>0</v>
      </c>
      <c r="DI365" s="114">
        <f t="shared" ca="1" si="948"/>
        <v>0</v>
      </c>
      <c r="DK365" s="69"/>
      <c r="DL365" s="69"/>
      <c r="DM365" s="69"/>
      <c r="DN365" s="69"/>
      <c r="DO365" s="69"/>
      <c r="DP365" s="69"/>
      <c r="DQ365" s="69"/>
      <c r="DR365" s="69"/>
      <c r="DS365" s="69"/>
      <c r="DT365" s="69"/>
      <c r="DU365" s="69"/>
      <c r="DV365" s="69"/>
      <c r="DW365" s="69"/>
      <c r="DX365" s="69"/>
      <c r="DY365" s="69"/>
      <c r="DZ365" s="69"/>
      <c r="EA365" s="69"/>
      <c r="EB365" s="69"/>
      <c r="EC365" s="69"/>
      <c r="ED365" s="69"/>
      <c r="EE365" s="69"/>
      <c r="EF365" s="69"/>
      <c r="EG365" s="69"/>
      <c r="EH365" s="69"/>
      <c r="EI365" s="69"/>
      <c r="EJ365" s="69"/>
      <c r="EK365" s="69"/>
    </row>
    <row r="366" spans="1:141" outlineLevel="1" x14ac:dyDescent="0.25">
      <c r="A366" s="90"/>
      <c r="B366" s="90"/>
      <c r="C366" s="111"/>
      <c r="D366" s="90"/>
      <c r="F366" s="113"/>
      <c r="G366" s="69"/>
      <c r="H366" s="69"/>
      <c r="I366" s="114"/>
      <c r="J366" s="113"/>
      <c r="K366" s="69"/>
      <c r="L366" s="69"/>
      <c r="M366" s="114"/>
      <c r="N366" s="113"/>
      <c r="O366" s="69"/>
      <c r="P366" s="69"/>
      <c r="Q366" s="114"/>
      <c r="R366" s="113"/>
      <c r="S366" s="69"/>
      <c r="T366" s="69"/>
      <c r="U366" s="114"/>
      <c r="V366" s="113"/>
      <c r="W366" s="69"/>
      <c r="X366" s="69"/>
      <c r="Y366" s="114"/>
      <c r="Z366" s="113"/>
      <c r="AA366" s="69"/>
      <c r="AB366" s="69"/>
      <c r="AC366" s="114"/>
      <c r="AD366" s="113"/>
      <c r="AE366" s="69"/>
      <c r="AF366" s="69"/>
      <c r="AG366" s="114"/>
      <c r="AH366" s="113"/>
      <c r="AI366" s="69"/>
      <c r="AJ366" s="69"/>
      <c r="AK366" s="114"/>
      <c r="AL366" s="113"/>
      <c r="AM366" s="69"/>
      <c r="AN366" s="69"/>
      <c r="AO366" s="114"/>
      <c r="AP366" s="113"/>
      <c r="AQ366" s="69"/>
      <c r="AR366" s="69"/>
      <c r="AS366" s="114"/>
      <c r="AT366" s="113"/>
      <c r="AU366" s="69"/>
      <c r="AV366" s="69"/>
      <c r="AW366" s="114"/>
      <c r="AX366" s="113"/>
      <c r="AY366" s="69"/>
      <c r="AZ366" s="69"/>
      <c r="BA366" s="114"/>
      <c r="BB366" s="113"/>
      <c r="BC366" s="69"/>
      <c r="BD366" s="69"/>
      <c r="BE366" s="114"/>
      <c r="BF366" s="113"/>
      <c r="BG366" s="69"/>
      <c r="BH366" s="69"/>
      <c r="BI366" s="114"/>
      <c r="BJ366" s="113"/>
      <c r="BK366" s="69"/>
      <c r="BL366" s="69"/>
      <c r="BM366" s="114"/>
      <c r="BN366" s="113"/>
      <c r="BO366" s="69"/>
      <c r="BP366" s="69"/>
      <c r="BQ366" s="114"/>
      <c r="BR366" s="113"/>
      <c r="BS366" s="69"/>
      <c r="BT366" s="69"/>
      <c r="BU366" s="114"/>
      <c r="BV366" s="113"/>
      <c r="BW366" s="69"/>
      <c r="BX366" s="69"/>
      <c r="BY366" s="114"/>
      <c r="BZ366" s="113"/>
      <c r="CA366" s="69"/>
      <c r="CB366" s="69"/>
      <c r="CC366" s="114"/>
      <c r="CD366" s="113"/>
      <c r="CE366" s="69"/>
      <c r="CF366" s="69"/>
      <c r="CG366" s="114"/>
      <c r="CH366" s="113"/>
      <c r="CI366" s="69"/>
      <c r="CJ366" s="69"/>
      <c r="CK366" s="114"/>
      <c r="CL366" s="113"/>
      <c r="CM366" s="69"/>
      <c r="CN366" s="69"/>
      <c r="CO366" s="114"/>
      <c r="CP366" s="113"/>
      <c r="CQ366" s="69"/>
      <c r="CR366" s="69"/>
      <c r="CS366" s="114"/>
      <c r="CT366" s="113"/>
      <c r="CU366" s="69"/>
      <c r="CV366" s="69"/>
      <c r="CW366" s="114"/>
      <c r="CX366" s="113"/>
      <c r="CY366" s="69"/>
      <c r="CZ366" s="69"/>
      <c r="DA366" s="114"/>
      <c r="DB366" s="113"/>
      <c r="DC366" s="69"/>
      <c r="DD366" s="69"/>
      <c r="DE366" s="114"/>
      <c r="DF366" s="113"/>
      <c r="DG366" s="69"/>
      <c r="DH366" s="69"/>
      <c r="DI366" s="114"/>
      <c r="DK366" s="69"/>
      <c r="DL366" s="69"/>
      <c r="DM366" s="69"/>
      <c r="DN366" s="69"/>
      <c r="DO366" s="69"/>
      <c r="DP366" s="69"/>
      <c r="DQ366" s="69"/>
      <c r="DR366" s="69"/>
      <c r="DS366" s="69"/>
      <c r="DT366" s="69"/>
      <c r="DU366" s="69"/>
      <c r="DV366" s="69"/>
      <c r="DW366" s="69"/>
      <c r="DX366" s="69"/>
      <c r="DY366" s="69"/>
      <c r="DZ366" s="69"/>
      <c r="EA366" s="69"/>
      <c r="EB366" s="69"/>
      <c r="EC366" s="69"/>
      <c r="ED366" s="69"/>
      <c r="EE366" s="69"/>
      <c r="EF366" s="69"/>
      <c r="EG366" s="69"/>
      <c r="EH366" s="69"/>
      <c r="EI366" s="69"/>
      <c r="EJ366" s="69"/>
      <c r="EK366" s="69"/>
    </row>
    <row r="367" spans="1:141" outlineLevel="1" x14ac:dyDescent="0.25">
      <c r="A367" s="90"/>
      <c r="B367" s="90"/>
      <c r="C367" s="90"/>
      <c r="D367" s="90"/>
      <c r="E367" s="36" t="str">
        <f>CONCATENATE(E365," selected driver: ",$J$8," (",$J$9,")")</f>
        <v>Value selected driver: Default (Annual)</v>
      </c>
      <c r="F367" s="100"/>
      <c r="I367" s="101"/>
      <c r="J367" s="100"/>
      <c r="M367" s="101"/>
      <c r="N367" s="100"/>
      <c r="Q367" s="101"/>
      <c r="R367" s="100"/>
      <c r="U367" s="101"/>
      <c r="V367" s="100"/>
      <c r="Y367" s="101"/>
      <c r="Z367" s="100"/>
      <c r="AC367" s="101"/>
      <c r="AD367" s="100"/>
      <c r="AG367" s="101"/>
      <c r="AH367" s="100"/>
      <c r="AK367" s="101"/>
      <c r="AL367" s="100"/>
      <c r="AO367" s="101"/>
      <c r="AP367" s="147" t="e" cm="1">
        <f t="array" ref="AP367">IF($I$9=1,AP369,INDEX($DT369:$EK369,,MATCH(CONCATENATE("FY ",RIGHT(AP$3,4)),$DT$3:$EK$3,0)))</f>
        <v>#N/A</v>
      </c>
      <c r="AQ367" s="148" t="e" cm="1">
        <f t="array" ref="AQ367">IF($I$9=1,AQ369,INDEX($DT369:$EK369,,MATCH(CONCATENATE("FY ",RIGHT(AQ$3,4)),$DT$3:$EK$3,0)))</f>
        <v>#N/A</v>
      </c>
      <c r="AR367" s="148" t="e" cm="1">
        <f t="array" ref="AR367">IF($I$9=1,AR369,INDEX($DT369:$EK369,,MATCH(CONCATENATE("FY ",RIGHT(AR$3,4)),$DT$3:$EK$3,0)))</f>
        <v>#N/A</v>
      </c>
      <c r="AS367" s="149" t="e" cm="1">
        <f t="array" ref="AS367">IF($I$9=1,AS369,INDEX($DT369:$EK369,,MATCH(CONCATENATE("FY ",RIGHT(AS$3,4)),$DT$3:$EK$3,0)))</f>
        <v>#N/A</v>
      </c>
      <c r="AT367" s="147" t="e" cm="1">
        <f t="array" ref="AT367">IF($I$9=1,AT369,INDEX($DT369:$EK369,,MATCH(CONCATENATE("FY ",RIGHT(AT$3,4)),$DT$3:$EK$3,0)))</f>
        <v>#N/A</v>
      </c>
      <c r="AU367" s="148" t="e" cm="1">
        <f t="array" ref="AU367">IF($I$9=1,AU369,INDEX($DT369:$EK369,,MATCH(CONCATENATE("FY ",RIGHT(AU$3,4)),$DT$3:$EK$3,0)))</f>
        <v>#N/A</v>
      </c>
      <c r="AV367" s="148" t="e" cm="1">
        <f t="array" ref="AV367">IF($I$9=1,AV369,INDEX($DT369:$EK369,,MATCH(CONCATENATE("FY ",RIGHT(AV$3,4)),$DT$3:$EK$3,0)))</f>
        <v>#N/A</v>
      </c>
      <c r="AW367" s="149" t="e" cm="1">
        <f t="array" ref="AW367">IF($I$9=1,AW369,INDEX($DT369:$EK369,,MATCH(CONCATENATE("FY ",RIGHT(AW$3,4)),$DT$3:$EK$3,0)))</f>
        <v>#N/A</v>
      </c>
      <c r="AX367" s="147" t="e" cm="1">
        <f t="array" ref="AX367">IF($I$9=1,AX369,INDEX($DT369:$EK369,,MATCH(CONCATENATE("FY ",RIGHT(AX$3,4)),$DT$3:$EK$3,0)))</f>
        <v>#N/A</v>
      </c>
      <c r="AY367" s="148" t="e" cm="1">
        <f t="array" ref="AY367">IF($I$9=1,AY369,INDEX($DT369:$EK369,,MATCH(CONCATENATE("FY ",RIGHT(AY$3,4)),$DT$3:$EK$3,0)))</f>
        <v>#N/A</v>
      </c>
      <c r="AZ367" s="148" t="e" cm="1">
        <f t="array" ref="AZ367">IF($I$9=1,AZ369,INDEX($DT369:$EK369,,MATCH(CONCATENATE("FY ",RIGHT(AZ$3,4)),$DT$3:$EK$3,0)))</f>
        <v>#N/A</v>
      </c>
      <c r="BA367" s="149" t="e" cm="1">
        <f t="array" ref="BA367">IF($I$9=1,BA369,INDEX($DT369:$EK369,,MATCH(CONCATENATE("FY ",RIGHT(BA$3,4)),$DT$3:$EK$3,0)))</f>
        <v>#N/A</v>
      </c>
      <c r="BB367" s="147" t="e" cm="1">
        <f t="array" ref="BB367">IF($I$9=1,BB369,INDEX($DT369:$EK369,,MATCH(CONCATENATE("FY ",RIGHT(BB$3,4)),$DT$3:$EK$3,0)))</f>
        <v>#N/A</v>
      </c>
      <c r="BC367" s="148" t="e" cm="1">
        <f t="array" ref="BC367">IF($I$9=1,BC369,INDEX($DT369:$EK369,,MATCH(CONCATENATE("FY ",RIGHT(BC$3,4)),$DT$3:$EK$3,0)))</f>
        <v>#N/A</v>
      </c>
      <c r="BD367" s="148" t="e" cm="1">
        <f t="array" ref="BD367">IF($I$9=1,BD369,INDEX($DT369:$EK369,,MATCH(CONCATENATE("FY ",RIGHT(BD$3,4)),$DT$3:$EK$3,0)))</f>
        <v>#N/A</v>
      </c>
      <c r="BE367" s="149" t="e" cm="1">
        <f t="array" ref="BE367">IF($I$9=1,BE369,INDEX($DT369:$EK369,,MATCH(CONCATENATE("FY ",RIGHT(BE$3,4)),$DT$3:$EK$3,0)))</f>
        <v>#N/A</v>
      </c>
      <c r="BF367" s="147" t="e" cm="1">
        <f t="array" ref="BF367">IF($I$9=1,BF369,INDEX($DT369:$EK369,,MATCH(CONCATENATE("FY ",RIGHT(BF$3,4)),$DT$3:$EK$3,0)))</f>
        <v>#N/A</v>
      </c>
      <c r="BG367" s="148" t="e" cm="1">
        <f t="array" ref="BG367">IF($I$9=1,BG369,INDEX($DT369:$EK369,,MATCH(CONCATENATE("FY ",RIGHT(BG$3,4)),$DT$3:$EK$3,0)))</f>
        <v>#N/A</v>
      </c>
      <c r="BH367" s="148" t="e" cm="1">
        <f t="array" ref="BH367">IF($I$9=1,BH369,INDEX($DT369:$EK369,,MATCH(CONCATENATE("FY ",RIGHT(BH$3,4)),$DT$3:$EK$3,0)))</f>
        <v>#N/A</v>
      </c>
      <c r="BI367" s="149" t="e" cm="1">
        <f t="array" ref="BI367">IF($I$9=1,BI369,INDEX($DT369:$EK369,,MATCH(CONCATENATE("FY ",RIGHT(BI$3,4)),$DT$3:$EK$3,0)))</f>
        <v>#N/A</v>
      </c>
      <c r="BJ367" s="147" t="e" cm="1">
        <f t="array" ref="BJ367">IF($I$9=1,BJ369,INDEX($DT369:$EK369,,MATCH(CONCATENATE("FY ",RIGHT(BJ$3,4)),$DT$3:$EK$3,0)))</f>
        <v>#N/A</v>
      </c>
      <c r="BK367" s="148" t="e" cm="1">
        <f t="array" ref="BK367">IF($I$9=1,BK369,INDEX($DT369:$EK369,,MATCH(CONCATENATE("FY ",RIGHT(BK$3,4)),$DT$3:$EK$3,0)))</f>
        <v>#N/A</v>
      </c>
      <c r="BL367" s="148" t="e" cm="1">
        <f t="array" ref="BL367">IF($I$9=1,BL369,INDEX($DT369:$EK369,,MATCH(CONCATENATE("FY ",RIGHT(BL$3,4)),$DT$3:$EK$3,0)))</f>
        <v>#N/A</v>
      </c>
      <c r="BM367" s="149" t="e" cm="1">
        <f t="array" ref="BM367">IF($I$9=1,BM369,INDEX($DT369:$EK369,,MATCH(CONCATENATE("FY ",RIGHT(BM$3,4)),$DT$3:$EK$3,0)))</f>
        <v>#N/A</v>
      </c>
      <c r="BN367" s="147" t="e" cm="1">
        <f t="array" ref="BN367">IF($I$9=1,BN369,INDEX($DT369:$EK369,,MATCH(CONCATENATE("FY ",RIGHT(BN$3,4)),$DT$3:$EK$3,0)))</f>
        <v>#N/A</v>
      </c>
      <c r="BO367" s="148" t="e" cm="1">
        <f t="array" ref="BO367">IF($I$9=1,BO369,INDEX($DT369:$EK369,,MATCH(CONCATENATE("FY ",RIGHT(BO$3,4)),$DT$3:$EK$3,0)))</f>
        <v>#N/A</v>
      </c>
      <c r="BP367" s="148" t="e" cm="1">
        <f t="array" ref="BP367">IF($I$9=1,BP369,INDEX($DT369:$EK369,,MATCH(CONCATENATE("FY ",RIGHT(BP$3,4)),$DT$3:$EK$3,0)))</f>
        <v>#N/A</v>
      </c>
      <c r="BQ367" s="149" t="e" cm="1">
        <f t="array" ref="BQ367">IF($I$9=1,BQ369,INDEX($DT369:$EK369,,MATCH(CONCATENATE("FY ",RIGHT(BQ$3,4)),$DT$3:$EK$3,0)))</f>
        <v>#N/A</v>
      </c>
      <c r="BR367" s="147" t="e" cm="1">
        <f t="array" ref="BR367">IF($I$9=1,BR369,INDEX($DT369:$EK369,,MATCH(CONCATENATE("FY ",RIGHT(BR$3,4)),$DT$3:$EK$3,0)))</f>
        <v>#N/A</v>
      </c>
      <c r="BS367" s="148" t="e" cm="1">
        <f t="array" ref="BS367">IF($I$9=1,BS369,INDEX($DT369:$EK369,,MATCH(CONCATENATE("FY ",RIGHT(BS$3,4)),$DT$3:$EK$3,0)))</f>
        <v>#N/A</v>
      </c>
      <c r="BT367" s="148" t="e" cm="1">
        <f t="array" ref="BT367">IF($I$9=1,BT369,INDEX($DT369:$EK369,,MATCH(CONCATENATE("FY ",RIGHT(BT$3,4)),$DT$3:$EK$3,0)))</f>
        <v>#N/A</v>
      </c>
      <c r="BU367" s="149" t="e" cm="1">
        <f t="array" ref="BU367">IF($I$9=1,BU369,INDEX($DT369:$EK369,,MATCH(CONCATENATE("FY ",RIGHT(BU$3,4)),$DT$3:$EK$3,0)))</f>
        <v>#N/A</v>
      </c>
      <c r="BV367" s="147" t="e" cm="1">
        <f t="array" ref="BV367">IF($I$9=1,BV369,INDEX($DT369:$EK369,,MATCH(CONCATENATE("FY ",RIGHT(BV$3,4)),$DT$3:$EK$3,0)))</f>
        <v>#N/A</v>
      </c>
      <c r="BW367" s="148" t="e" cm="1">
        <f t="array" ref="BW367">IF($I$9=1,BW369,INDEX($DT369:$EK369,,MATCH(CONCATENATE("FY ",RIGHT(BW$3,4)),$DT$3:$EK$3,0)))</f>
        <v>#N/A</v>
      </c>
      <c r="BX367" s="148" t="e" cm="1">
        <f t="array" ref="BX367">IF($I$9=1,BX369,INDEX($DT369:$EK369,,MATCH(CONCATENATE("FY ",RIGHT(BX$3,4)),$DT$3:$EK$3,0)))</f>
        <v>#N/A</v>
      </c>
      <c r="BY367" s="149" t="e" cm="1">
        <f t="array" ref="BY367">IF($I$9=1,BY369,INDEX($DT369:$EK369,,MATCH(CONCATENATE("FY ",RIGHT(BY$3,4)),$DT$3:$EK$3,0)))</f>
        <v>#N/A</v>
      </c>
      <c r="BZ367" s="147" t="e" cm="1">
        <f t="array" ref="BZ367">IF($I$9=1,BZ369,INDEX($DT369:$EK369,,MATCH(CONCATENATE("FY ",RIGHT(BZ$3,4)),$DT$3:$EK$3,0)))</f>
        <v>#N/A</v>
      </c>
      <c r="CA367" s="148" t="e" cm="1">
        <f t="array" ref="CA367">IF($I$9=1,CA369,INDEX($DT369:$EK369,,MATCH(CONCATENATE("FY ",RIGHT(CA$3,4)),$DT$3:$EK$3,0)))</f>
        <v>#N/A</v>
      </c>
      <c r="CB367" s="148" t="e" cm="1">
        <f t="array" ref="CB367">IF($I$9=1,CB369,INDEX($DT369:$EK369,,MATCH(CONCATENATE("FY ",RIGHT(CB$3,4)),$DT$3:$EK$3,0)))</f>
        <v>#N/A</v>
      </c>
      <c r="CC367" s="149" t="e" cm="1">
        <f t="array" ref="CC367">IF($I$9=1,CC369,INDEX($DT369:$EK369,,MATCH(CONCATENATE("FY ",RIGHT(CC$3,4)),$DT$3:$EK$3,0)))</f>
        <v>#N/A</v>
      </c>
      <c r="CD367" s="147" t="e" cm="1">
        <f t="array" ref="CD367">IF($I$9=1,CD369,INDEX($DT369:$EK369,,MATCH(CONCATENATE("FY ",RIGHT(CD$3,4)),$DT$3:$EK$3,0)))</f>
        <v>#N/A</v>
      </c>
      <c r="CE367" s="148" t="e" cm="1">
        <f t="array" ref="CE367">IF($I$9=1,CE369,INDEX($DT369:$EK369,,MATCH(CONCATENATE("FY ",RIGHT(CE$3,4)),$DT$3:$EK$3,0)))</f>
        <v>#N/A</v>
      </c>
      <c r="CF367" s="148" t="e" cm="1">
        <f t="array" ref="CF367">IF($I$9=1,CF369,INDEX($DT369:$EK369,,MATCH(CONCATENATE("FY ",RIGHT(CF$3,4)),$DT$3:$EK$3,0)))</f>
        <v>#N/A</v>
      </c>
      <c r="CG367" s="149" t="e" cm="1">
        <f t="array" ref="CG367">IF($I$9=1,CG369,INDEX($DT369:$EK369,,MATCH(CONCATENATE("FY ",RIGHT(CG$3,4)),$DT$3:$EK$3,0)))</f>
        <v>#N/A</v>
      </c>
      <c r="CH367" s="147" t="e" cm="1">
        <f t="array" ref="CH367">IF($I$9=1,CH369,INDEX($DT369:$EK369,,MATCH(CONCATENATE("FY ",RIGHT(CH$3,4)),$DT$3:$EK$3,0)))</f>
        <v>#N/A</v>
      </c>
      <c r="CI367" s="148" t="e" cm="1">
        <f t="array" ref="CI367">IF($I$9=1,CI369,INDEX($DT369:$EK369,,MATCH(CONCATENATE("FY ",RIGHT(CI$3,4)),$DT$3:$EK$3,0)))</f>
        <v>#N/A</v>
      </c>
      <c r="CJ367" s="148" t="e" cm="1">
        <f t="array" ref="CJ367">IF($I$9=1,CJ369,INDEX($DT369:$EK369,,MATCH(CONCATENATE("FY ",RIGHT(CJ$3,4)),$DT$3:$EK$3,0)))</f>
        <v>#N/A</v>
      </c>
      <c r="CK367" s="149" t="e" cm="1">
        <f t="array" ref="CK367">IF($I$9=1,CK369,INDEX($DT369:$EK369,,MATCH(CONCATENATE("FY ",RIGHT(CK$3,4)),$DT$3:$EK$3,0)))</f>
        <v>#N/A</v>
      </c>
      <c r="CL367" s="147" t="e" cm="1">
        <f t="array" ref="CL367">IF($I$9=1,CL369,INDEX($DT369:$EK369,,MATCH(CONCATENATE("FY ",RIGHT(CL$3,4)),$DT$3:$EK$3,0)))</f>
        <v>#N/A</v>
      </c>
      <c r="CM367" s="148" t="e" cm="1">
        <f t="array" ref="CM367">IF($I$9=1,CM369,INDEX($DT369:$EK369,,MATCH(CONCATENATE("FY ",RIGHT(CM$3,4)),$DT$3:$EK$3,0)))</f>
        <v>#N/A</v>
      </c>
      <c r="CN367" s="148" t="e" cm="1">
        <f t="array" ref="CN367">IF($I$9=1,CN369,INDEX($DT369:$EK369,,MATCH(CONCATENATE("FY ",RIGHT(CN$3,4)),$DT$3:$EK$3,0)))</f>
        <v>#N/A</v>
      </c>
      <c r="CO367" s="149" t="e" cm="1">
        <f t="array" ref="CO367">IF($I$9=1,CO369,INDEX($DT369:$EK369,,MATCH(CONCATENATE("FY ",RIGHT(CO$3,4)),$DT$3:$EK$3,0)))</f>
        <v>#N/A</v>
      </c>
      <c r="CP367" s="147" t="e" cm="1">
        <f t="array" ref="CP367">IF($I$9=1,CP369,INDEX($DT369:$EK369,,MATCH(CONCATENATE("FY ",RIGHT(CP$3,4)),$DT$3:$EK$3,0)))</f>
        <v>#N/A</v>
      </c>
      <c r="CQ367" s="148" t="e" cm="1">
        <f t="array" ref="CQ367">IF($I$9=1,CQ369,INDEX($DT369:$EK369,,MATCH(CONCATENATE("FY ",RIGHT(CQ$3,4)),$DT$3:$EK$3,0)))</f>
        <v>#N/A</v>
      </c>
      <c r="CR367" s="148" t="e" cm="1">
        <f t="array" ref="CR367">IF($I$9=1,CR369,INDEX($DT369:$EK369,,MATCH(CONCATENATE("FY ",RIGHT(CR$3,4)),$DT$3:$EK$3,0)))</f>
        <v>#N/A</v>
      </c>
      <c r="CS367" s="149" t="e" cm="1">
        <f t="array" ref="CS367">IF($I$9=1,CS369,INDEX($DT369:$EK369,,MATCH(CONCATENATE("FY ",RIGHT(CS$3,4)),$DT$3:$EK$3,0)))</f>
        <v>#N/A</v>
      </c>
      <c r="CT367" s="147" t="e" cm="1">
        <f t="array" ref="CT367">IF($I$9=1,CT369,INDEX($DT369:$EK369,,MATCH(CONCATENATE("FY ",RIGHT(CT$3,4)),$DT$3:$EK$3,0)))</f>
        <v>#N/A</v>
      </c>
      <c r="CU367" s="148" t="e" cm="1">
        <f t="array" ref="CU367">IF($I$9=1,CU369,INDEX($DT369:$EK369,,MATCH(CONCATENATE("FY ",RIGHT(CU$3,4)),$DT$3:$EK$3,0)))</f>
        <v>#N/A</v>
      </c>
      <c r="CV367" s="148" t="e" cm="1">
        <f t="array" ref="CV367">IF($I$9=1,CV369,INDEX($DT369:$EK369,,MATCH(CONCATENATE("FY ",RIGHT(CV$3,4)),$DT$3:$EK$3,0)))</f>
        <v>#N/A</v>
      </c>
      <c r="CW367" s="149" t="e" cm="1">
        <f t="array" ref="CW367">IF($I$9=1,CW369,INDEX($DT369:$EK369,,MATCH(CONCATENATE("FY ",RIGHT(CW$3,4)),$DT$3:$EK$3,0)))</f>
        <v>#N/A</v>
      </c>
      <c r="CX367" s="147" t="e" cm="1">
        <f t="array" ref="CX367">IF($I$9=1,CX369,INDEX($DT369:$EK369,,MATCH(CONCATENATE("FY ",RIGHT(CX$3,4)),$DT$3:$EK$3,0)))</f>
        <v>#N/A</v>
      </c>
      <c r="CY367" s="148" t="e" cm="1">
        <f t="array" ref="CY367">IF($I$9=1,CY369,INDEX($DT369:$EK369,,MATCH(CONCATENATE("FY ",RIGHT(CY$3,4)),$DT$3:$EK$3,0)))</f>
        <v>#N/A</v>
      </c>
      <c r="CZ367" s="148" t="e" cm="1">
        <f t="array" ref="CZ367">IF($I$9=1,CZ369,INDEX($DT369:$EK369,,MATCH(CONCATENATE("FY ",RIGHT(CZ$3,4)),$DT$3:$EK$3,0)))</f>
        <v>#N/A</v>
      </c>
      <c r="DA367" s="149" t="e" cm="1">
        <f t="array" ref="DA367">IF($I$9=1,DA369,INDEX($DT369:$EK369,,MATCH(CONCATENATE("FY ",RIGHT(DA$3,4)),$DT$3:$EK$3,0)))</f>
        <v>#N/A</v>
      </c>
      <c r="DB367" s="147" t="e" cm="1">
        <f t="array" ref="DB367">IF($I$9=1,DB369,INDEX($DT369:$EK369,,MATCH(CONCATENATE("FY ",RIGHT(DB$3,4)),$DT$3:$EK$3,0)))</f>
        <v>#N/A</v>
      </c>
      <c r="DC367" s="148" t="e" cm="1">
        <f t="array" ref="DC367">IF($I$9=1,DC369,INDEX($DT369:$EK369,,MATCH(CONCATENATE("FY ",RIGHT(DC$3,4)),$DT$3:$EK$3,0)))</f>
        <v>#N/A</v>
      </c>
      <c r="DD367" s="148" t="e" cm="1">
        <f t="array" ref="DD367">IF($I$9=1,DD369,INDEX($DT369:$EK369,,MATCH(CONCATENATE("FY ",RIGHT(DD$3,4)),$DT$3:$EK$3,0)))</f>
        <v>#N/A</v>
      </c>
      <c r="DE367" s="149" t="e" cm="1">
        <f t="array" ref="DE367">IF($I$9=1,DE369,INDEX($DT369:$EK369,,MATCH(CONCATENATE("FY ",RIGHT(DE$3,4)),$DT$3:$EK$3,0)))</f>
        <v>#N/A</v>
      </c>
      <c r="DF367" s="147" t="e" cm="1">
        <f t="array" ref="DF367">IF($I$9=1,DF369,INDEX($DT369:$EK369,,MATCH(CONCATENATE("FY ",RIGHT(DF$3,4)),$DT$3:$EK$3,0)))</f>
        <v>#N/A</v>
      </c>
      <c r="DG367" s="148" t="e" cm="1">
        <f t="array" ref="DG367">IF($I$9=1,DG369,INDEX($DT369:$EK369,,MATCH(CONCATENATE("FY ",RIGHT(DG$3,4)),$DT$3:$EK$3,0)))</f>
        <v>#N/A</v>
      </c>
      <c r="DH367" s="148" t="e" cm="1">
        <f t="array" ref="DH367">IF($I$9=1,DH369,INDEX($DT369:$EK369,,MATCH(CONCATENATE("FY ",RIGHT(DH$3,4)),$DT$3:$EK$3,0)))</f>
        <v>#N/A</v>
      </c>
      <c r="DI367" s="149" t="e" cm="1">
        <f t="array" ref="DI367">IF($I$9=1,DI369,INDEX($DT369:$EK369,,MATCH(CONCATENATE("FY ",RIGHT(DI$3,4)),$DT$3:$EK$3,0)))</f>
        <v>#N/A</v>
      </c>
    </row>
    <row r="368" spans="1:141" outlineLevel="1" x14ac:dyDescent="0.25">
      <c r="A368" s="90"/>
      <c r="B368" s="90"/>
      <c r="C368" s="90"/>
      <c r="D368" s="90"/>
      <c r="F368" s="100"/>
      <c r="I368" s="101"/>
      <c r="J368" s="100"/>
      <c r="M368" s="101"/>
      <c r="N368" s="100"/>
      <c r="Q368" s="101"/>
      <c r="R368" s="100"/>
      <c r="U368" s="101"/>
      <c r="V368" s="100"/>
      <c r="Y368" s="101"/>
      <c r="Z368" s="100"/>
      <c r="AC368" s="101"/>
      <c r="AD368" s="100"/>
      <c r="AG368" s="101"/>
      <c r="AH368" s="100"/>
      <c r="AK368" s="101"/>
      <c r="AL368" s="100"/>
      <c r="AO368" s="101"/>
      <c r="AP368" s="100"/>
      <c r="AS368" s="101"/>
      <c r="AT368" s="100"/>
      <c r="AW368" s="101"/>
      <c r="AX368" s="100"/>
      <c r="BA368" s="101"/>
      <c r="BB368" s="100"/>
      <c r="BE368" s="101"/>
      <c r="BF368" s="100"/>
      <c r="BI368" s="101"/>
      <c r="BJ368" s="100"/>
      <c r="BM368" s="101"/>
      <c r="BN368" s="100"/>
      <c r="BQ368" s="101"/>
      <c r="BR368" s="100"/>
      <c r="BU368" s="101"/>
      <c r="BV368" s="100"/>
      <c r="BY368" s="101"/>
      <c r="BZ368" s="100"/>
      <c r="CC368" s="101"/>
      <c r="CD368" s="100"/>
      <c r="CG368" s="101"/>
      <c r="CH368" s="100"/>
      <c r="CK368" s="101"/>
      <c r="CL368" s="100"/>
      <c r="CO368" s="101"/>
      <c r="CP368" s="100"/>
      <c r="CS368" s="101"/>
      <c r="CT368" s="100"/>
      <c r="CW368" s="101"/>
      <c r="CX368" s="100"/>
      <c r="DA368" s="101"/>
      <c r="DB368" s="100"/>
      <c r="DE368" s="101"/>
      <c r="DF368" s="100"/>
      <c r="DI368" s="101"/>
    </row>
    <row r="369" spans="1:141" outlineLevel="1" x14ac:dyDescent="0.25">
      <c r="A369" s="90"/>
      <c r="B369" s="90"/>
      <c r="C369" s="90"/>
      <c r="D369" s="90"/>
      <c r="E369" t="str">
        <f>CONCATENATE(E365," scenario: ",$J$8)</f>
        <v>Value scenario: Default</v>
      </c>
      <c r="F369" s="100"/>
      <c r="I369" s="101"/>
      <c r="J369" s="100"/>
      <c r="M369" s="101"/>
      <c r="N369" s="100"/>
      <c r="Q369" s="101"/>
      <c r="R369" s="100"/>
      <c r="U369" s="101"/>
      <c r="V369" s="100"/>
      <c r="Y369" s="101"/>
      <c r="Z369" s="100"/>
      <c r="AC369" s="101"/>
      <c r="AD369" s="100"/>
      <c r="AG369" s="101"/>
      <c r="AH369" s="100"/>
      <c r="AK369" s="101"/>
      <c r="AL369" s="100"/>
      <c r="AO369" s="101"/>
      <c r="AP369" s="113">
        <f>CHOOSE($I$8,AP370,AP371,AP372,AP373,AP374)</f>
        <v>0</v>
      </c>
      <c r="AQ369" s="69">
        <f t="shared" ref="AQ369:DB369" si="949">CHOOSE($I$8,AQ370,AQ371,AQ372,AQ373,AQ374)</f>
        <v>0</v>
      </c>
      <c r="AR369" s="69">
        <f t="shared" si="949"/>
        <v>0</v>
      </c>
      <c r="AS369" s="114">
        <f t="shared" si="949"/>
        <v>0</v>
      </c>
      <c r="AT369" s="113">
        <f t="shared" si="949"/>
        <v>0</v>
      </c>
      <c r="AU369" s="69">
        <f t="shared" si="949"/>
        <v>0</v>
      </c>
      <c r="AV369" s="69">
        <f t="shared" si="949"/>
        <v>0</v>
      </c>
      <c r="AW369" s="114">
        <f t="shared" si="949"/>
        <v>0</v>
      </c>
      <c r="AX369" s="113">
        <f t="shared" si="949"/>
        <v>0</v>
      </c>
      <c r="AY369" s="69">
        <f t="shared" si="949"/>
        <v>0</v>
      </c>
      <c r="AZ369" s="69">
        <f t="shared" si="949"/>
        <v>0</v>
      </c>
      <c r="BA369" s="114">
        <f t="shared" si="949"/>
        <v>0</v>
      </c>
      <c r="BB369" s="113">
        <f t="shared" si="949"/>
        <v>0</v>
      </c>
      <c r="BC369" s="69">
        <f t="shared" si="949"/>
        <v>0</v>
      </c>
      <c r="BD369" s="69">
        <f t="shared" si="949"/>
        <v>0</v>
      </c>
      <c r="BE369" s="114">
        <f t="shared" si="949"/>
        <v>0</v>
      </c>
      <c r="BF369" s="113">
        <f t="shared" si="949"/>
        <v>0</v>
      </c>
      <c r="BG369" s="69">
        <f t="shared" si="949"/>
        <v>0</v>
      </c>
      <c r="BH369" s="69">
        <f t="shared" si="949"/>
        <v>0</v>
      </c>
      <c r="BI369" s="114">
        <f t="shared" si="949"/>
        <v>0</v>
      </c>
      <c r="BJ369" s="113">
        <f t="shared" si="949"/>
        <v>0</v>
      </c>
      <c r="BK369" s="69">
        <f t="shared" si="949"/>
        <v>0</v>
      </c>
      <c r="BL369" s="69">
        <f t="shared" si="949"/>
        <v>0</v>
      </c>
      <c r="BM369" s="114">
        <f t="shared" si="949"/>
        <v>0</v>
      </c>
      <c r="BN369" s="113">
        <f t="shared" si="949"/>
        <v>0</v>
      </c>
      <c r="BO369" s="69">
        <f t="shared" si="949"/>
        <v>0</v>
      </c>
      <c r="BP369" s="69">
        <f t="shared" si="949"/>
        <v>0</v>
      </c>
      <c r="BQ369" s="114">
        <f t="shared" si="949"/>
        <v>0</v>
      </c>
      <c r="BR369" s="113">
        <f t="shared" si="949"/>
        <v>0</v>
      </c>
      <c r="BS369" s="69">
        <f t="shared" si="949"/>
        <v>0</v>
      </c>
      <c r="BT369" s="69">
        <f t="shared" si="949"/>
        <v>0</v>
      </c>
      <c r="BU369" s="114">
        <f t="shared" si="949"/>
        <v>0</v>
      </c>
      <c r="BV369" s="113">
        <f t="shared" si="949"/>
        <v>0</v>
      </c>
      <c r="BW369" s="69">
        <f t="shared" si="949"/>
        <v>0</v>
      </c>
      <c r="BX369" s="69">
        <f t="shared" si="949"/>
        <v>0</v>
      </c>
      <c r="BY369" s="114">
        <f t="shared" si="949"/>
        <v>0</v>
      </c>
      <c r="BZ369" s="113">
        <f t="shared" si="949"/>
        <v>0</v>
      </c>
      <c r="CA369" s="69">
        <f t="shared" si="949"/>
        <v>0</v>
      </c>
      <c r="CB369" s="69">
        <f t="shared" si="949"/>
        <v>0</v>
      </c>
      <c r="CC369" s="114">
        <f t="shared" si="949"/>
        <v>0</v>
      </c>
      <c r="CD369" s="113">
        <f t="shared" si="949"/>
        <v>0</v>
      </c>
      <c r="CE369" s="69">
        <f t="shared" si="949"/>
        <v>0</v>
      </c>
      <c r="CF369" s="69">
        <f t="shared" si="949"/>
        <v>0</v>
      </c>
      <c r="CG369" s="114">
        <f t="shared" si="949"/>
        <v>0</v>
      </c>
      <c r="CH369" s="113">
        <f t="shared" si="949"/>
        <v>0</v>
      </c>
      <c r="CI369" s="69">
        <f t="shared" si="949"/>
        <v>0</v>
      </c>
      <c r="CJ369" s="69">
        <f t="shared" si="949"/>
        <v>0</v>
      </c>
      <c r="CK369" s="114">
        <f t="shared" si="949"/>
        <v>0</v>
      </c>
      <c r="CL369" s="113">
        <f t="shared" si="949"/>
        <v>0</v>
      </c>
      <c r="CM369" s="69">
        <f t="shared" si="949"/>
        <v>0</v>
      </c>
      <c r="CN369" s="69">
        <f t="shared" si="949"/>
        <v>0</v>
      </c>
      <c r="CO369" s="114">
        <f t="shared" si="949"/>
        <v>0</v>
      </c>
      <c r="CP369" s="113">
        <f t="shared" si="949"/>
        <v>0</v>
      </c>
      <c r="CQ369" s="69">
        <f t="shared" si="949"/>
        <v>0</v>
      </c>
      <c r="CR369" s="69">
        <f t="shared" si="949"/>
        <v>0</v>
      </c>
      <c r="CS369" s="114">
        <f t="shared" si="949"/>
        <v>0</v>
      </c>
      <c r="CT369" s="113">
        <f t="shared" si="949"/>
        <v>0</v>
      </c>
      <c r="CU369" s="69">
        <f t="shared" si="949"/>
        <v>0</v>
      </c>
      <c r="CV369" s="69">
        <f t="shared" si="949"/>
        <v>0</v>
      </c>
      <c r="CW369" s="114">
        <f t="shared" si="949"/>
        <v>0</v>
      </c>
      <c r="CX369" s="113">
        <f t="shared" si="949"/>
        <v>0</v>
      </c>
      <c r="CY369" s="69">
        <f t="shared" si="949"/>
        <v>0</v>
      </c>
      <c r="CZ369" s="69">
        <f t="shared" si="949"/>
        <v>0</v>
      </c>
      <c r="DA369" s="114">
        <f t="shared" si="949"/>
        <v>0</v>
      </c>
      <c r="DB369" s="113">
        <f t="shared" si="949"/>
        <v>0</v>
      </c>
      <c r="DC369" s="69">
        <f t="shared" ref="DC369:DI369" si="950">CHOOSE($I$8,DC370,DC371,DC372,DC373,DC374)</f>
        <v>0</v>
      </c>
      <c r="DD369" s="69">
        <f t="shared" si="950"/>
        <v>0</v>
      </c>
      <c r="DE369" s="114">
        <f t="shared" si="950"/>
        <v>0</v>
      </c>
      <c r="DF369" s="113">
        <f t="shared" si="950"/>
        <v>0</v>
      </c>
      <c r="DG369" s="69">
        <f t="shared" si="950"/>
        <v>0</v>
      </c>
      <c r="DH369" s="69">
        <f t="shared" si="950"/>
        <v>0</v>
      </c>
      <c r="DI369" s="114">
        <f t="shared" si="950"/>
        <v>0</v>
      </c>
      <c r="DT369" s="69">
        <f t="shared" ref="DT369:EK369" si="951">CHOOSE($I$8,DT370,DT371,DT372,DT373,DT374)</f>
        <v>0</v>
      </c>
      <c r="DU369" s="69">
        <f t="shared" si="951"/>
        <v>0</v>
      </c>
      <c r="DV369" s="69">
        <f t="shared" si="951"/>
        <v>0</v>
      </c>
      <c r="DW369" s="69">
        <f t="shared" si="951"/>
        <v>0</v>
      </c>
      <c r="DX369" s="69">
        <f t="shared" si="951"/>
        <v>0</v>
      </c>
      <c r="DY369" s="69">
        <f t="shared" si="951"/>
        <v>0</v>
      </c>
      <c r="DZ369" s="69">
        <f t="shared" si="951"/>
        <v>0</v>
      </c>
      <c r="EA369" s="69">
        <f t="shared" si="951"/>
        <v>0</v>
      </c>
      <c r="EB369" s="69">
        <f t="shared" si="951"/>
        <v>0</v>
      </c>
      <c r="EC369" s="69">
        <f t="shared" si="951"/>
        <v>0</v>
      </c>
      <c r="ED369" s="69">
        <f t="shared" si="951"/>
        <v>0</v>
      </c>
      <c r="EE369" s="69">
        <f t="shared" si="951"/>
        <v>0</v>
      </c>
      <c r="EF369" s="69">
        <f t="shared" si="951"/>
        <v>0</v>
      </c>
      <c r="EG369" s="69">
        <f t="shared" si="951"/>
        <v>0</v>
      </c>
      <c r="EH369" s="69">
        <f t="shared" si="951"/>
        <v>0</v>
      </c>
      <c r="EI369" s="69">
        <f t="shared" si="951"/>
        <v>0</v>
      </c>
      <c r="EJ369" s="69">
        <f t="shared" si="951"/>
        <v>0</v>
      </c>
      <c r="EK369" s="69">
        <f t="shared" si="951"/>
        <v>0</v>
      </c>
    </row>
    <row r="370" spans="1:141" outlineLevel="1" x14ac:dyDescent="0.25">
      <c r="A370" s="90"/>
      <c r="B370" s="90"/>
      <c r="C370" s="90"/>
      <c r="D370" s="90"/>
      <c r="E370" t="str">
        <f>CONCATENATE("- ", $N$6,":")</f>
        <v>- Base:</v>
      </c>
      <c r="F370" s="100"/>
      <c r="I370" s="101"/>
      <c r="J370" s="100"/>
      <c r="M370" s="101"/>
      <c r="N370" s="100"/>
      <c r="Q370" s="101"/>
      <c r="R370" s="100"/>
      <c r="U370" s="101"/>
      <c r="V370" s="100"/>
      <c r="Y370" s="101"/>
      <c r="Z370" s="100"/>
      <c r="AC370" s="101"/>
      <c r="AD370" s="100"/>
      <c r="AG370" s="101"/>
      <c r="AH370" s="100"/>
      <c r="AK370" s="101"/>
      <c r="AL370" s="100"/>
      <c r="AO370" s="101"/>
      <c r="AP370" s="117">
        <v>0</v>
      </c>
      <c r="AQ370" s="118">
        <v>0</v>
      </c>
      <c r="AR370" s="118">
        <v>0</v>
      </c>
      <c r="AS370" s="119">
        <v>0</v>
      </c>
      <c r="AT370" s="117">
        <v>0</v>
      </c>
      <c r="AU370" s="118">
        <v>0</v>
      </c>
      <c r="AV370" s="118">
        <v>0</v>
      </c>
      <c r="AW370" s="119">
        <v>0</v>
      </c>
      <c r="AX370" s="117">
        <v>0</v>
      </c>
      <c r="AY370" s="118">
        <v>0</v>
      </c>
      <c r="AZ370" s="118">
        <v>0</v>
      </c>
      <c r="BA370" s="119">
        <v>0</v>
      </c>
      <c r="BB370" s="117">
        <v>0</v>
      </c>
      <c r="BC370" s="118">
        <v>0</v>
      </c>
      <c r="BD370" s="118">
        <v>0</v>
      </c>
      <c r="BE370" s="119">
        <v>0</v>
      </c>
      <c r="BF370" s="117">
        <v>0</v>
      </c>
      <c r="BG370" s="118">
        <v>0</v>
      </c>
      <c r="BH370" s="118">
        <v>0</v>
      </c>
      <c r="BI370" s="119">
        <v>0</v>
      </c>
      <c r="BJ370" s="117">
        <v>0</v>
      </c>
      <c r="BK370" s="118">
        <v>0</v>
      </c>
      <c r="BL370" s="118">
        <v>0</v>
      </c>
      <c r="BM370" s="119">
        <v>0</v>
      </c>
      <c r="BN370" s="117">
        <v>0</v>
      </c>
      <c r="BO370" s="118">
        <v>0</v>
      </c>
      <c r="BP370" s="118">
        <v>0</v>
      </c>
      <c r="BQ370" s="119">
        <v>0</v>
      </c>
      <c r="BR370" s="117">
        <v>0</v>
      </c>
      <c r="BS370" s="118">
        <v>0</v>
      </c>
      <c r="BT370" s="118">
        <v>0</v>
      </c>
      <c r="BU370" s="119">
        <v>0</v>
      </c>
      <c r="BV370" s="117">
        <v>0</v>
      </c>
      <c r="BW370" s="118">
        <v>0</v>
      </c>
      <c r="BX370" s="118">
        <v>0</v>
      </c>
      <c r="BY370" s="119">
        <v>0</v>
      </c>
      <c r="BZ370" s="117">
        <v>0</v>
      </c>
      <c r="CA370" s="118">
        <v>0</v>
      </c>
      <c r="CB370" s="118">
        <v>0</v>
      </c>
      <c r="CC370" s="119">
        <v>0</v>
      </c>
      <c r="CD370" s="117">
        <v>0</v>
      </c>
      <c r="CE370" s="118">
        <v>0</v>
      </c>
      <c r="CF370" s="118">
        <v>0</v>
      </c>
      <c r="CG370" s="119">
        <v>0</v>
      </c>
      <c r="CH370" s="117">
        <v>0</v>
      </c>
      <c r="CI370" s="118">
        <v>0</v>
      </c>
      <c r="CJ370" s="118">
        <v>0</v>
      </c>
      <c r="CK370" s="119">
        <v>0</v>
      </c>
      <c r="CL370" s="117">
        <v>0</v>
      </c>
      <c r="CM370" s="118">
        <v>0</v>
      </c>
      <c r="CN370" s="118">
        <v>0</v>
      </c>
      <c r="CO370" s="119">
        <v>0</v>
      </c>
      <c r="CP370" s="117">
        <v>0</v>
      </c>
      <c r="CQ370" s="118">
        <v>0</v>
      </c>
      <c r="CR370" s="118">
        <v>0</v>
      </c>
      <c r="CS370" s="119">
        <v>0</v>
      </c>
      <c r="CT370" s="117">
        <v>0</v>
      </c>
      <c r="CU370" s="118">
        <v>0</v>
      </c>
      <c r="CV370" s="118">
        <v>0</v>
      </c>
      <c r="CW370" s="119">
        <v>0</v>
      </c>
      <c r="CX370" s="117">
        <v>0</v>
      </c>
      <c r="CY370" s="118">
        <v>0</v>
      </c>
      <c r="CZ370" s="118">
        <v>0</v>
      </c>
      <c r="DA370" s="119">
        <v>0</v>
      </c>
      <c r="DB370" s="117">
        <v>0</v>
      </c>
      <c r="DC370" s="118">
        <v>0</v>
      </c>
      <c r="DD370" s="118">
        <v>0</v>
      </c>
      <c r="DE370" s="119">
        <v>0</v>
      </c>
      <c r="DF370" s="117">
        <v>0</v>
      </c>
      <c r="DG370" s="118">
        <v>0</v>
      </c>
      <c r="DH370" s="118">
        <v>0</v>
      </c>
      <c r="DI370" s="119">
        <v>0</v>
      </c>
      <c r="DT370" s="118">
        <v>0</v>
      </c>
      <c r="DU370" s="118">
        <v>0</v>
      </c>
      <c r="DV370" s="118">
        <v>0</v>
      </c>
      <c r="DW370" s="118">
        <v>0</v>
      </c>
      <c r="DX370" s="118">
        <v>0</v>
      </c>
      <c r="DY370" s="118">
        <v>0</v>
      </c>
      <c r="DZ370" s="118">
        <v>0</v>
      </c>
      <c r="EA370" s="118">
        <v>0</v>
      </c>
      <c r="EB370" s="118">
        <v>0</v>
      </c>
      <c r="EC370" s="118">
        <v>0</v>
      </c>
      <c r="ED370" s="118">
        <v>0</v>
      </c>
      <c r="EE370" s="118">
        <v>0</v>
      </c>
      <c r="EF370" s="118">
        <v>0</v>
      </c>
      <c r="EG370" s="118">
        <v>0</v>
      </c>
      <c r="EH370" s="118">
        <v>0</v>
      </c>
      <c r="EI370" s="118">
        <v>0</v>
      </c>
      <c r="EJ370" s="118">
        <v>0</v>
      </c>
      <c r="EK370" s="118">
        <v>0</v>
      </c>
    </row>
    <row r="371" spans="1:141" outlineLevel="1" x14ac:dyDescent="0.25">
      <c r="A371" s="90"/>
      <c r="B371" s="90"/>
      <c r="C371" s="90"/>
      <c r="D371" s="90"/>
      <c r="E371" t="str">
        <f>CONCATENATE("- ", $N$7,":")</f>
        <v>- Upside:</v>
      </c>
      <c r="F371" s="100"/>
      <c r="I371" s="101"/>
      <c r="J371" s="100"/>
      <c r="M371" s="101"/>
      <c r="N371" s="100"/>
      <c r="Q371" s="101"/>
      <c r="R371" s="100"/>
      <c r="U371" s="101"/>
      <c r="V371" s="100"/>
      <c r="Y371" s="101"/>
      <c r="Z371" s="100"/>
      <c r="AC371" s="101"/>
      <c r="AD371" s="100"/>
      <c r="AG371" s="101"/>
      <c r="AH371" s="100"/>
      <c r="AK371" s="101"/>
      <c r="AL371" s="100"/>
      <c r="AO371" s="101"/>
      <c r="AP371" s="117">
        <v>0</v>
      </c>
      <c r="AQ371" s="118">
        <v>0</v>
      </c>
      <c r="AR371" s="118">
        <v>0</v>
      </c>
      <c r="AS371" s="119">
        <v>0</v>
      </c>
      <c r="AT371" s="117">
        <v>0</v>
      </c>
      <c r="AU371" s="118">
        <v>0</v>
      </c>
      <c r="AV371" s="118">
        <v>0</v>
      </c>
      <c r="AW371" s="119">
        <v>0</v>
      </c>
      <c r="AX371" s="117">
        <v>0</v>
      </c>
      <c r="AY371" s="118">
        <v>0</v>
      </c>
      <c r="AZ371" s="118">
        <v>0</v>
      </c>
      <c r="BA371" s="119">
        <v>0</v>
      </c>
      <c r="BB371" s="117">
        <v>0</v>
      </c>
      <c r="BC371" s="118">
        <v>0</v>
      </c>
      <c r="BD371" s="118">
        <v>0</v>
      </c>
      <c r="BE371" s="119">
        <v>0</v>
      </c>
      <c r="BF371" s="117">
        <v>0</v>
      </c>
      <c r="BG371" s="118">
        <v>0</v>
      </c>
      <c r="BH371" s="118">
        <v>0</v>
      </c>
      <c r="BI371" s="119">
        <v>0</v>
      </c>
      <c r="BJ371" s="117">
        <v>0</v>
      </c>
      <c r="BK371" s="118">
        <v>0</v>
      </c>
      <c r="BL371" s="118">
        <v>0</v>
      </c>
      <c r="BM371" s="119">
        <v>0</v>
      </c>
      <c r="BN371" s="117">
        <v>0</v>
      </c>
      <c r="BO371" s="118">
        <v>0</v>
      </c>
      <c r="BP371" s="118">
        <v>0</v>
      </c>
      <c r="BQ371" s="119">
        <v>0</v>
      </c>
      <c r="BR371" s="117">
        <v>0</v>
      </c>
      <c r="BS371" s="118">
        <v>0</v>
      </c>
      <c r="BT371" s="118">
        <v>0</v>
      </c>
      <c r="BU371" s="119">
        <v>0</v>
      </c>
      <c r="BV371" s="117">
        <v>0</v>
      </c>
      <c r="BW371" s="118">
        <v>0</v>
      </c>
      <c r="BX371" s="118">
        <v>0</v>
      </c>
      <c r="BY371" s="119">
        <v>0</v>
      </c>
      <c r="BZ371" s="117">
        <v>0</v>
      </c>
      <c r="CA371" s="118">
        <v>0</v>
      </c>
      <c r="CB371" s="118">
        <v>0</v>
      </c>
      <c r="CC371" s="119">
        <v>0</v>
      </c>
      <c r="CD371" s="117">
        <v>0</v>
      </c>
      <c r="CE371" s="118">
        <v>0</v>
      </c>
      <c r="CF371" s="118">
        <v>0</v>
      </c>
      <c r="CG371" s="119">
        <v>0</v>
      </c>
      <c r="CH371" s="117">
        <v>0</v>
      </c>
      <c r="CI371" s="118">
        <v>0</v>
      </c>
      <c r="CJ371" s="118">
        <v>0</v>
      </c>
      <c r="CK371" s="119">
        <v>0</v>
      </c>
      <c r="CL371" s="117">
        <v>0</v>
      </c>
      <c r="CM371" s="118">
        <v>0</v>
      </c>
      <c r="CN371" s="118">
        <v>0</v>
      </c>
      <c r="CO371" s="119">
        <v>0</v>
      </c>
      <c r="CP371" s="117">
        <v>0</v>
      </c>
      <c r="CQ371" s="118">
        <v>0</v>
      </c>
      <c r="CR371" s="118">
        <v>0</v>
      </c>
      <c r="CS371" s="119">
        <v>0</v>
      </c>
      <c r="CT371" s="117">
        <v>0</v>
      </c>
      <c r="CU371" s="118">
        <v>0</v>
      </c>
      <c r="CV371" s="118">
        <v>0</v>
      </c>
      <c r="CW371" s="119">
        <v>0</v>
      </c>
      <c r="CX371" s="117">
        <v>0</v>
      </c>
      <c r="CY371" s="118">
        <v>0</v>
      </c>
      <c r="CZ371" s="118">
        <v>0</v>
      </c>
      <c r="DA371" s="119">
        <v>0</v>
      </c>
      <c r="DB371" s="117">
        <v>0</v>
      </c>
      <c r="DC371" s="118">
        <v>0</v>
      </c>
      <c r="DD371" s="118">
        <v>0</v>
      </c>
      <c r="DE371" s="119">
        <v>0</v>
      </c>
      <c r="DF371" s="117">
        <v>0</v>
      </c>
      <c r="DG371" s="118">
        <v>0</v>
      </c>
      <c r="DH371" s="118">
        <v>0</v>
      </c>
      <c r="DI371" s="119">
        <v>0</v>
      </c>
      <c r="DT371" s="118">
        <v>0</v>
      </c>
      <c r="DU371" s="118">
        <v>0</v>
      </c>
      <c r="DV371" s="118">
        <v>0</v>
      </c>
      <c r="DW371" s="118">
        <v>0</v>
      </c>
      <c r="DX371" s="118">
        <v>0</v>
      </c>
      <c r="DY371" s="118">
        <v>0</v>
      </c>
      <c r="DZ371" s="118">
        <v>0</v>
      </c>
      <c r="EA371" s="118">
        <v>0</v>
      </c>
      <c r="EB371" s="118">
        <v>0</v>
      </c>
      <c r="EC371" s="118">
        <v>0</v>
      </c>
      <c r="ED371" s="118">
        <v>0</v>
      </c>
      <c r="EE371" s="118">
        <v>0</v>
      </c>
      <c r="EF371" s="118">
        <v>0</v>
      </c>
      <c r="EG371" s="118">
        <v>0</v>
      </c>
      <c r="EH371" s="118">
        <v>0</v>
      </c>
      <c r="EI371" s="118">
        <v>0</v>
      </c>
      <c r="EJ371" s="118">
        <v>0</v>
      </c>
      <c r="EK371" s="118">
        <v>0</v>
      </c>
    </row>
    <row r="372" spans="1:141" outlineLevel="1" x14ac:dyDescent="0.25">
      <c r="A372" s="90"/>
      <c r="B372" s="90"/>
      <c r="C372" s="90"/>
      <c r="D372" s="90"/>
      <c r="E372" t="str">
        <f>CONCATENATE("- ", $N$8,":")</f>
        <v>- Downside:</v>
      </c>
      <c r="F372" s="100"/>
      <c r="I372" s="101"/>
      <c r="J372" s="100"/>
      <c r="M372" s="101"/>
      <c r="N372" s="100"/>
      <c r="Q372" s="101"/>
      <c r="R372" s="100"/>
      <c r="U372" s="101"/>
      <c r="V372" s="100"/>
      <c r="Y372" s="101"/>
      <c r="Z372" s="100"/>
      <c r="AC372" s="101"/>
      <c r="AD372" s="100"/>
      <c r="AG372" s="101"/>
      <c r="AH372" s="100"/>
      <c r="AK372" s="101"/>
      <c r="AL372" s="100"/>
      <c r="AO372" s="101"/>
      <c r="AP372" s="117">
        <v>0</v>
      </c>
      <c r="AQ372" s="118">
        <v>0</v>
      </c>
      <c r="AR372" s="118">
        <v>0</v>
      </c>
      <c r="AS372" s="119">
        <v>0</v>
      </c>
      <c r="AT372" s="117">
        <v>0</v>
      </c>
      <c r="AU372" s="118">
        <v>0</v>
      </c>
      <c r="AV372" s="118">
        <v>0</v>
      </c>
      <c r="AW372" s="119">
        <v>0</v>
      </c>
      <c r="AX372" s="117">
        <v>0</v>
      </c>
      <c r="AY372" s="118">
        <v>0</v>
      </c>
      <c r="AZ372" s="118">
        <v>0</v>
      </c>
      <c r="BA372" s="119">
        <v>0</v>
      </c>
      <c r="BB372" s="117">
        <v>0</v>
      </c>
      <c r="BC372" s="118">
        <v>0</v>
      </c>
      <c r="BD372" s="118">
        <v>0</v>
      </c>
      <c r="BE372" s="119">
        <v>0</v>
      </c>
      <c r="BF372" s="117">
        <v>0</v>
      </c>
      <c r="BG372" s="118">
        <v>0</v>
      </c>
      <c r="BH372" s="118">
        <v>0</v>
      </c>
      <c r="BI372" s="119">
        <v>0</v>
      </c>
      <c r="BJ372" s="117">
        <v>0</v>
      </c>
      <c r="BK372" s="118">
        <v>0</v>
      </c>
      <c r="BL372" s="118">
        <v>0</v>
      </c>
      <c r="BM372" s="119">
        <v>0</v>
      </c>
      <c r="BN372" s="117">
        <v>0</v>
      </c>
      <c r="BO372" s="118">
        <v>0</v>
      </c>
      <c r="BP372" s="118">
        <v>0</v>
      </c>
      <c r="BQ372" s="119">
        <v>0</v>
      </c>
      <c r="BR372" s="117">
        <v>0</v>
      </c>
      <c r="BS372" s="118">
        <v>0</v>
      </c>
      <c r="BT372" s="118">
        <v>0</v>
      </c>
      <c r="BU372" s="119">
        <v>0</v>
      </c>
      <c r="BV372" s="117">
        <v>0</v>
      </c>
      <c r="BW372" s="118">
        <v>0</v>
      </c>
      <c r="BX372" s="118">
        <v>0</v>
      </c>
      <c r="BY372" s="119">
        <v>0</v>
      </c>
      <c r="BZ372" s="117">
        <v>0</v>
      </c>
      <c r="CA372" s="118">
        <v>0</v>
      </c>
      <c r="CB372" s="118">
        <v>0</v>
      </c>
      <c r="CC372" s="119">
        <v>0</v>
      </c>
      <c r="CD372" s="117">
        <v>0</v>
      </c>
      <c r="CE372" s="118">
        <v>0</v>
      </c>
      <c r="CF372" s="118">
        <v>0</v>
      </c>
      <c r="CG372" s="119">
        <v>0</v>
      </c>
      <c r="CH372" s="117">
        <v>0</v>
      </c>
      <c r="CI372" s="118">
        <v>0</v>
      </c>
      <c r="CJ372" s="118">
        <v>0</v>
      </c>
      <c r="CK372" s="119">
        <v>0</v>
      </c>
      <c r="CL372" s="117">
        <v>0</v>
      </c>
      <c r="CM372" s="118">
        <v>0</v>
      </c>
      <c r="CN372" s="118">
        <v>0</v>
      </c>
      <c r="CO372" s="119">
        <v>0</v>
      </c>
      <c r="CP372" s="117">
        <v>0</v>
      </c>
      <c r="CQ372" s="118">
        <v>0</v>
      </c>
      <c r="CR372" s="118">
        <v>0</v>
      </c>
      <c r="CS372" s="119">
        <v>0</v>
      </c>
      <c r="CT372" s="117">
        <v>0</v>
      </c>
      <c r="CU372" s="118">
        <v>0</v>
      </c>
      <c r="CV372" s="118">
        <v>0</v>
      </c>
      <c r="CW372" s="119">
        <v>0</v>
      </c>
      <c r="CX372" s="117">
        <v>0</v>
      </c>
      <c r="CY372" s="118">
        <v>0</v>
      </c>
      <c r="CZ372" s="118">
        <v>0</v>
      </c>
      <c r="DA372" s="119">
        <v>0</v>
      </c>
      <c r="DB372" s="117">
        <v>0</v>
      </c>
      <c r="DC372" s="118">
        <v>0</v>
      </c>
      <c r="DD372" s="118">
        <v>0</v>
      </c>
      <c r="DE372" s="119">
        <v>0</v>
      </c>
      <c r="DF372" s="117">
        <v>0</v>
      </c>
      <c r="DG372" s="118">
        <v>0</v>
      </c>
      <c r="DH372" s="118">
        <v>0</v>
      </c>
      <c r="DI372" s="119">
        <v>0</v>
      </c>
      <c r="DT372" s="118">
        <v>0</v>
      </c>
      <c r="DU372" s="118">
        <v>0</v>
      </c>
      <c r="DV372" s="118">
        <v>0</v>
      </c>
      <c r="DW372" s="118">
        <v>0</v>
      </c>
      <c r="DX372" s="118">
        <v>0</v>
      </c>
      <c r="DY372" s="118">
        <v>0</v>
      </c>
      <c r="DZ372" s="118">
        <v>0</v>
      </c>
      <c r="EA372" s="118">
        <v>0</v>
      </c>
      <c r="EB372" s="118">
        <v>0</v>
      </c>
      <c r="EC372" s="118">
        <v>0</v>
      </c>
      <c r="ED372" s="118">
        <v>0</v>
      </c>
      <c r="EE372" s="118">
        <v>0</v>
      </c>
      <c r="EF372" s="118">
        <v>0</v>
      </c>
      <c r="EG372" s="118">
        <v>0</v>
      </c>
      <c r="EH372" s="118">
        <v>0</v>
      </c>
      <c r="EI372" s="118">
        <v>0</v>
      </c>
      <c r="EJ372" s="118">
        <v>0</v>
      </c>
      <c r="EK372" s="118">
        <v>0</v>
      </c>
    </row>
    <row r="373" spans="1:141" outlineLevel="1" x14ac:dyDescent="0.25">
      <c r="A373" s="90"/>
      <c r="B373" s="90"/>
      <c r="C373" s="90"/>
      <c r="D373" s="90"/>
      <c r="E373" t="str">
        <f>CONCATENATE("- ", $N$9,":")</f>
        <v>- Management:</v>
      </c>
      <c r="F373" s="100"/>
      <c r="I373" s="101"/>
      <c r="J373" s="100"/>
      <c r="M373" s="101"/>
      <c r="N373" s="100"/>
      <c r="Q373" s="101"/>
      <c r="R373" s="100"/>
      <c r="U373" s="101"/>
      <c r="V373" s="100"/>
      <c r="Y373" s="101"/>
      <c r="Z373" s="100"/>
      <c r="AC373" s="101"/>
      <c r="AD373" s="100"/>
      <c r="AG373" s="101"/>
      <c r="AH373" s="100"/>
      <c r="AK373" s="101"/>
      <c r="AL373" s="100"/>
      <c r="AO373" s="101"/>
      <c r="AP373" s="117">
        <v>0</v>
      </c>
      <c r="AQ373" s="118">
        <v>0</v>
      </c>
      <c r="AR373" s="118">
        <v>0</v>
      </c>
      <c r="AS373" s="119">
        <v>0</v>
      </c>
      <c r="AT373" s="117">
        <v>0</v>
      </c>
      <c r="AU373" s="118">
        <v>0</v>
      </c>
      <c r="AV373" s="118">
        <v>0</v>
      </c>
      <c r="AW373" s="119">
        <v>0</v>
      </c>
      <c r="AX373" s="117">
        <v>0</v>
      </c>
      <c r="AY373" s="118">
        <v>0</v>
      </c>
      <c r="AZ373" s="118">
        <v>0</v>
      </c>
      <c r="BA373" s="119">
        <v>0</v>
      </c>
      <c r="BB373" s="117">
        <v>0</v>
      </c>
      <c r="BC373" s="118">
        <v>0</v>
      </c>
      <c r="BD373" s="118">
        <v>0</v>
      </c>
      <c r="BE373" s="119">
        <v>0</v>
      </c>
      <c r="BF373" s="117">
        <v>0</v>
      </c>
      <c r="BG373" s="118">
        <v>0</v>
      </c>
      <c r="BH373" s="118">
        <v>0</v>
      </c>
      <c r="BI373" s="119">
        <v>0</v>
      </c>
      <c r="BJ373" s="117">
        <v>0</v>
      </c>
      <c r="BK373" s="118">
        <v>0</v>
      </c>
      <c r="BL373" s="118">
        <v>0</v>
      </c>
      <c r="BM373" s="119">
        <v>0</v>
      </c>
      <c r="BN373" s="117">
        <v>0</v>
      </c>
      <c r="BO373" s="118">
        <v>0</v>
      </c>
      <c r="BP373" s="118">
        <v>0</v>
      </c>
      <c r="BQ373" s="119">
        <v>0</v>
      </c>
      <c r="BR373" s="117">
        <v>0</v>
      </c>
      <c r="BS373" s="118">
        <v>0</v>
      </c>
      <c r="BT373" s="118">
        <v>0</v>
      </c>
      <c r="BU373" s="119">
        <v>0</v>
      </c>
      <c r="BV373" s="117">
        <v>0</v>
      </c>
      <c r="BW373" s="118">
        <v>0</v>
      </c>
      <c r="BX373" s="118">
        <v>0</v>
      </c>
      <c r="BY373" s="119">
        <v>0</v>
      </c>
      <c r="BZ373" s="117">
        <v>0</v>
      </c>
      <c r="CA373" s="118">
        <v>0</v>
      </c>
      <c r="CB373" s="118">
        <v>0</v>
      </c>
      <c r="CC373" s="119">
        <v>0</v>
      </c>
      <c r="CD373" s="117">
        <v>0</v>
      </c>
      <c r="CE373" s="118">
        <v>0</v>
      </c>
      <c r="CF373" s="118">
        <v>0</v>
      </c>
      <c r="CG373" s="119">
        <v>0</v>
      </c>
      <c r="CH373" s="117">
        <v>0</v>
      </c>
      <c r="CI373" s="118">
        <v>0</v>
      </c>
      <c r="CJ373" s="118">
        <v>0</v>
      </c>
      <c r="CK373" s="119">
        <v>0</v>
      </c>
      <c r="CL373" s="117">
        <v>0</v>
      </c>
      <c r="CM373" s="118">
        <v>0</v>
      </c>
      <c r="CN373" s="118">
        <v>0</v>
      </c>
      <c r="CO373" s="119">
        <v>0</v>
      </c>
      <c r="CP373" s="117">
        <v>0</v>
      </c>
      <c r="CQ373" s="118">
        <v>0</v>
      </c>
      <c r="CR373" s="118">
        <v>0</v>
      </c>
      <c r="CS373" s="119">
        <v>0</v>
      </c>
      <c r="CT373" s="117">
        <v>0</v>
      </c>
      <c r="CU373" s="118">
        <v>0</v>
      </c>
      <c r="CV373" s="118">
        <v>0</v>
      </c>
      <c r="CW373" s="119">
        <v>0</v>
      </c>
      <c r="CX373" s="117">
        <v>0</v>
      </c>
      <c r="CY373" s="118">
        <v>0</v>
      </c>
      <c r="CZ373" s="118">
        <v>0</v>
      </c>
      <c r="DA373" s="119">
        <v>0</v>
      </c>
      <c r="DB373" s="117">
        <v>0</v>
      </c>
      <c r="DC373" s="118">
        <v>0</v>
      </c>
      <c r="DD373" s="118">
        <v>0</v>
      </c>
      <c r="DE373" s="119">
        <v>0</v>
      </c>
      <c r="DF373" s="117">
        <v>0</v>
      </c>
      <c r="DG373" s="118">
        <v>0</v>
      </c>
      <c r="DH373" s="118">
        <v>0</v>
      </c>
      <c r="DI373" s="119">
        <v>0</v>
      </c>
      <c r="DT373" s="118">
        <v>0</v>
      </c>
      <c r="DU373" s="118">
        <v>0</v>
      </c>
      <c r="DV373" s="118">
        <v>0</v>
      </c>
      <c r="DW373" s="118">
        <v>0</v>
      </c>
      <c r="DX373" s="118">
        <v>0</v>
      </c>
      <c r="DY373" s="118">
        <v>0</v>
      </c>
      <c r="DZ373" s="118">
        <v>0</v>
      </c>
      <c r="EA373" s="118">
        <v>0</v>
      </c>
      <c r="EB373" s="118">
        <v>0</v>
      </c>
      <c r="EC373" s="118">
        <v>0</v>
      </c>
      <c r="ED373" s="118">
        <v>0</v>
      </c>
      <c r="EE373" s="118">
        <v>0</v>
      </c>
      <c r="EF373" s="118">
        <v>0</v>
      </c>
      <c r="EG373" s="118">
        <v>0</v>
      </c>
      <c r="EH373" s="118">
        <v>0</v>
      </c>
      <c r="EI373" s="118">
        <v>0</v>
      </c>
      <c r="EJ373" s="118">
        <v>0</v>
      </c>
      <c r="EK373" s="118">
        <v>0</v>
      </c>
    </row>
    <row r="374" spans="1:141" outlineLevel="1" x14ac:dyDescent="0.25">
      <c r="A374" s="90"/>
      <c r="B374" s="90"/>
      <c r="C374" s="90"/>
      <c r="D374" s="90"/>
      <c r="E374" t="str">
        <f>CONCATENATE("- ", $N$10,":")</f>
        <v>- Default:</v>
      </c>
      <c r="F374" s="100"/>
      <c r="I374" s="101"/>
      <c r="J374" s="100"/>
      <c r="M374" s="101"/>
      <c r="N374" s="100"/>
      <c r="Q374" s="101"/>
      <c r="R374" s="100"/>
      <c r="U374" s="101"/>
      <c r="V374" s="100"/>
      <c r="Y374" s="101"/>
      <c r="Z374" s="100"/>
      <c r="AC374" s="101"/>
      <c r="AD374" s="100"/>
      <c r="AG374" s="101"/>
      <c r="AH374" s="100"/>
      <c r="AK374" s="101"/>
      <c r="AL374" s="100"/>
      <c r="AO374" s="101"/>
      <c r="AP374" s="117">
        <v>0</v>
      </c>
      <c r="AQ374" s="118">
        <v>0</v>
      </c>
      <c r="AR374" s="118">
        <v>0</v>
      </c>
      <c r="AS374" s="119">
        <v>0</v>
      </c>
      <c r="AT374" s="117">
        <v>0</v>
      </c>
      <c r="AU374" s="118">
        <v>0</v>
      </c>
      <c r="AV374" s="118">
        <v>0</v>
      </c>
      <c r="AW374" s="119">
        <v>0</v>
      </c>
      <c r="AX374" s="117">
        <v>0</v>
      </c>
      <c r="AY374" s="118">
        <v>0</v>
      </c>
      <c r="AZ374" s="118">
        <v>0</v>
      </c>
      <c r="BA374" s="119">
        <v>0</v>
      </c>
      <c r="BB374" s="117">
        <v>0</v>
      </c>
      <c r="BC374" s="118">
        <v>0</v>
      </c>
      <c r="BD374" s="118">
        <v>0</v>
      </c>
      <c r="BE374" s="119">
        <v>0</v>
      </c>
      <c r="BF374" s="117">
        <v>0</v>
      </c>
      <c r="BG374" s="118">
        <v>0</v>
      </c>
      <c r="BH374" s="118">
        <v>0</v>
      </c>
      <c r="BI374" s="119">
        <v>0</v>
      </c>
      <c r="BJ374" s="117">
        <v>0</v>
      </c>
      <c r="BK374" s="118">
        <v>0</v>
      </c>
      <c r="BL374" s="118">
        <v>0</v>
      </c>
      <c r="BM374" s="119">
        <v>0</v>
      </c>
      <c r="BN374" s="117">
        <v>0</v>
      </c>
      <c r="BO374" s="118">
        <v>0</v>
      </c>
      <c r="BP374" s="118">
        <v>0</v>
      </c>
      <c r="BQ374" s="119">
        <v>0</v>
      </c>
      <c r="BR374" s="117">
        <v>0</v>
      </c>
      <c r="BS374" s="118">
        <v>0</v>
      </c>
      <c r="BT374" s="118">
        <v>0</v>
      </c>
      <c r="BU374" s="119">
        <v>0</v>
      </c>
      <c r="BV374" s="117">
        <v>0</v>
      </c>
      <c r="BW374" s="118">
        <v>0</v>
      </c>
      <c r="BX374" s="118">
        <v>0</v>
      </c>
      <c r="BY374" s="119">
        <v>0</v>
      </c>
      <c r="BZ374" s="117">
        <v>0</v>
      </c>
      <c r="CA374" s="118">
        <v>0</v>
      </c>
      <c r="CB374" s="118">
        <v>0</v>
      </c>
      <c r="CC374" s="119">
        <v>0</v>
      </c>
      <c r="CD374" s="117">
        <v>0</v>
      </c>
      <c r="CE374" s="118">
        <v>0</v>
      </c>
      <c r="CF374" s="118">
        <v>0</v>
      </c>
      <c r="CG374" s="119">
        <v>0</v>
      </c>
      <c r="CH374" s="117">
        <v>0</v>
      </c>
      <c r="CI374" s="118">
        <v>0</v>
      </c>
      <c r="CJ374" s="118">
        <v>0</v>
      </c>
      <c r="CK374" s="119">
        <v>0</v>
      </c>
      <c r="CL374" s="117">
        <v>0</v>
      </c>
      <c r="CM374" s="118">
        <v>0</v>
      </c>
      <c r="CN374" s="118">
        <v>0</v>
      </c>
      <c r="CO374" s="119">
        <v>0</v>
      </c>
      <c r="CP374" s="117">
        <v>0</v>
      </c>
      <c r="CQ374" s="118">
        <v>0</v>
      </c>
      <c r="CR374" s="118">
        <v>0</v>
      </c>
      <c r="CS374" s="119">
        <v>0</v>
      </c>
      <c r="CT374" s="117">
        <v>0</v>
      </c>
      <c r="CU374" s="118">
        <v>0</v>
      </c>
      <c r="CV374" s="118">
        <v>0</v>
      </c>
      <c r="CW374" s="119">
        <v>0</v>
      </c>
      <c r="CX374" s="117">
        <v>0</v>
      </c>
      <c r="CY374" s="118">
        <v>0</v>
      </c>
      <c r="CZ374" s="118">
        <v>0</v>
      </c>
      <c r="DA374" s="119">
        <v>0</v>
      </c>
      <c r="DB374" s="117">
        <v>0</v>
      </c>
      <c r="DC374" s="118">
        <v>0</v>
      </c>
      <c r="DD374" s="118">
        <v>0</v>
      </c>
      <c r="DE374" s="119">
        <v>0</v>
      </c>
      <c r="DF374" s="117">
        <v>0</v>
      </c>
      <c r="DG374" s="118">
        <v>0</v>
      </c>
      <c r="DH374" s="118">
        <v>0</v>
      </c>
      <c r="DI374" s="119">
        <v>0</v>
      </c>
      <c r="DT374" s="118">
        <v>0</v>
      </c>
      <c r="DU374" s="118">
        <f>DT374</f>
        <v>0</v>
      </c>
      <c r="DV374" s="118">
        <f t="shared" ref="DV374" si="952">DU374</f>
        <v>0</v>
      </c>
      <c r="DW374" s="118">
        <f t="shared" ref="DW374" si="953">DV374</f>
        <v>0</v>
      </c>
      <c r="DX374" s="118">
        <f t="shared" ref="DX374" si="954">DW374</f>
        <v>0</v>
      </c>
      <c r="DY374" s="118">
        <f t="shared" ref="DY374" si="955">DX374</f>
        <v>0</v>
      </c>
      <c r="DZ374" s="118">
        <f t="shared" ref="DZ374" si="956">DY374</f>
        <v>0</v>
      </c>
      <c r="EA374" s="118">
        <f t="shared" ref="EA374" si="957">DZ374</f>
        <v>0</v>
      </c>
      <c r="EB374" s="118">
        <f t="shared" ref="EB374" si="958">EA374</f>
        <v>0</v>
      </c>
      <c r="EC374" s="118">
        <f t="shared" ref="EC374" si="959">EB374</f>
        <v>0</v>
      </c>
      <c r="ED374" s="118">
        <f t="shared" ref="ED374" si="960">EC374</f>
        <v>0</v>
      </c>
      <c r="EE374" s="118">
        <f t="shared" ref="EE374" si="961">ED374</f>
        <v>0</v>
      </c>
      <c r="EF374" s="118">
        <f t="shared" ref="EF374" si="962">EE374</f>
        <v>0</v>
      </c>
      <c r="EG374" s="118">
        <f t="shared" ref="EG374" si="963">EF374</f>
        <v>0</v>
      </c>
      <c r="EH374" s="118">
        <f t="shared" ref="EH374" si="964">EG374</f>
        <v>0</v>
      </c>
      <c r="EI374" s="118">
        <f t="shared" ref="EI374" si="965">EH374</f>
        <v>0</v>
      </c>
      <c r="EJ374" s="118">
        <f t="shared" ref="EJ374" si="966">EI374</f>
        <v>0</v>
      </c>
      <c r="EK374" s="118">
        <f t="shared" ref="EK374" si="967">EJ374</f>
        <v>0</v>
      </c>
    </row>
    <row r="375" spans="1:141" outlineLevel="1" x14ac:dyDescent="0.25">
      <c r="A375" s="129"/>
      <c r="B375" s="129"/>
      <c r="C375" s="129"/>
      <c r="D375" s="129"/>
      <c r="E375" s="122"/>
      <c r="F375" s="130"/>
      <c r="G375" s="122"/>
      <c r="H375" s="122"/>
      <c r="I375" s="122"/>
      <c r="J375" s="130"/>
      <c r="K375" s="122"/>
      <c r="L375" s="122"/>
      <c r="M375" s="122"/>
      <c r="N375" s="130"/>
      <c r="O375" s="122"/>
      <c r="P375" s="122"/>
      <c r="Q375" s="122"/>
      <c r="R375" s="130"/>
      <c r="S375" s="122"/>
      <c r="T375" s="122"/>
      <c r="U375" s="122"/>
      <c r="V375" s="130"/>
      <c r="W375" s="122"/>
      <c r="X375" s="122"/>
      <c r="Y375" s="122"/>
      <c r="Z375" s="130"/>
      <c r="AA375" s="122"/>
      <c r="AB375" s="122"/>
      <c r="AC375" s="122"/>
      <c r="AD375" s="130"/>
      <c r="AE375" s="122"/>
      <c r="AF375" s="122"/>
      <c r="AG375" s="122"/>
      <c r="AH375" s="130"/>
      <c r="AI375" s="122"/>
      <c r="AJ375" s="122"/>
      <c r="AK375" s="122"/>
      <c r="AL375" s="130"/>
      <c r="AM375" s="122"/>
      <c r="AN375" s="122"/>
      <c r="AO375" s="122"/>
      <c r="AP375" s="130"/>
      <c r="AQ375" s="122"/>
      <c r="AR375" s="122"/>
      <c r="AS375" s="122"/>
      <c r="AT375" s="130"/>
      <c r="AU375" s="122"/>
      <c r="AV375" s="122"/>
      <c r="AW375" s="122"/>
      <c r="AX375" s="130"/>
      <c r="AY375" s="122"/>
      <c r="AZ375" s="122"/>
      <c r="BA375" s="122"/>
      <c r="BB375" s="130"/>
      <c r="BC375" s="122"/>
      <c r="BD375" s="122"/>
      <c r="BE375" s="122"/>
      <c r="BF375" s="130"/>
      <c r="BG375" s="122"/>
      <c r="BH375" s="122"/>
      <c r="BI375" s="122"/>
      <c r="BJ375" s="130"/>
      <c r="BK375" s="122"/>
      <c r="BL375" s="122"/>
      <c r="BM375" s="122"/>
      <c r="BN375" s="130"/>
      <c r="BO375" s="122"/>
      <c r="BP375" s="122"/>
      <c r="BQ375" s="122"/>
      <c r="BR375" s="130"/>
      <c r="BS375" s="122"/>
      <c r="BT375" s="122"/>
      <c r="BU375" s="122"/>
      <c r="BV375" s="130"/>
      <c r="BW375" s="122"/>
      <c r="BX375" s="122"/>
      <c r="BY375" s="122"/>
      <c r="BZ375" s="130"/>
      <c r="CA375" s="122"/>
      <c r="CB375" s="122"/>
      <c r="CC375" s="122"/>
      <c r="CD375" s="130"/>
      <c r="CE375" s="122"/>
      <c r="CF375" s="122"/>
      <c r="CG375" s="122"/>
      <c r="CH375" s="130"/>
      <c r="CI375" s="122"/>
      <c r="CJ375" s="122"/>
      <c r="CK375" s="122"/>
      <c r="CL375" s="130"/>
      <c r="CM375" s="122"/>
      <c r="CN375" s="122"/>
      <c r="CO375" s="122"/>
      <c r="CP375" s="130"/>
      <c r="CQ375" s="122"/>
      <c r="CR375" s="122"/>
      <c r="CS375" s="122"/>
      <c r="CT375" s="130"/>
      <c r="CU375" s="122"/>
      <c r="CV375" s="122"/>
      <c r="CW375" s="122"/>
      <c r="CX375" s="130"/>
      <c r="CY375" s="122"/>
      <c r="CZ375" s="122"/>
      <c r="DA375" s="122"/>
      <c r="DB375" s="130"/>
      <c r="DC375" s="122"/>
      <c r="DD375" s="122"/>
      <c r="DE375" s="122"/>
      <c r="DF375" s="130"/>
      <c r="DG375" s="122"/>
      <c r="DH375" s="122"/>
      <c r="DI375" s="131"/>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2"/>
      <c r="EI375" s="122"/>
      <c r="EJ375" s="122"/>
      <c r="EK375" s="122"/>
    </row>
    <row r="376" spans="1:141" outlineLevel="1" x14ac:dyDescent="0.25">
      <c r="A376" s="90"/>
      <c r="B376" s="90"/>
      <c r="C376" s="111"/>
      <c r="D376" s="90"/>
      <c r="F376" s="113"/>
      <c r="G376" s="69"/>
      <c r="H376" s="69"/>
      <c r="I376" s="114"/>
      <c r="J376" s="113"/>
      <c r="K376" s="69"/>
      <c r="L376" s="69"/>
      <c r="M376" s="114"/>
      <c r="N376" s="113"/>
      <c r="O376" s="69"/>
      <c r="P376" s="69"/>
      <c r="Q376" s="114"/>
      <c r="R376" s="113"/>
      <c r="S376" s="69"/>
      <c r="T376" s="69"/>
      <c r="U376" s="114"/>
      <c r="V376" s="113"/>
      <c r="W376" s="69"/>
      <c r="X376" s="69"/>
      <c r="Y376" s="114"/>
      <c r="Z376" s="113"/>
      <c r="AA376" s="69"/>
      <c r="AB376" s="69"/>
      <c r="AC376" s="114"/>
      <c r="AD376" s="113"/>
      <c r="AE376" s="69"/>
      <c r="AF376" s="69"/>
      <c r="AG376" s="114"/>
      <c r="AH376" s="113"/>
      <c r="AI376" s="69"/>
      <c r="AJ376" s="69"/>
      <c r="AK376" s="114"/>
      <c r="AL376" s="113"/>
      <c r="AM376" s="69"/>
      <c r="AN376" s="69"/>
      <c r="AO376" s="114"/>
      <c r="AP376" s="113"/>
      <c r="AQ376" s="69"/>
      <c r="AR376" s="69"/>
      <c r="AS376" s="114"/>
      <c r="AT376" s="113"/>
      <c r="AU376" s="69"/>
      <c r="AV376" s="69"/>
      <c r="AW376" s="114"/>
      <c r="AX376" s="113"/>
      <c r="AY376" s="69"/>
      <c r="AZ376" s="69"/>
      <c r="BA376" s="114"/>
      <c r="BB376" s="113"/>
      <c r="BC376" s="69"/>
      <c r="BD376" s="69"/>
      <c r="BE376" s="114"/>
      <c r="BF376" s="113"/>
      <c r="BG376" s="69"/>
      <c r="BH376" s="69"/>
      <c r="BI376" s="114"/>
      <c r="BJ376" s="113"/>
      <c r="BK376" s="69"/>
      <c r="BL376" s="69"/>
      <c r="BM376" s="114"/>
      <c r="BN376" s="113"/>
      <c r="BO376" s="69"/>
      <c r="BP376" s="69"/>
      <c r="BQ376" s="114"/>
      <c r="BR376" s="113"/>
      <c r="BS376" s="69"/>
      <c r="BT376" s="69"/>
      <c r="BU376" s="114"/>
      <c r="BV376" s="113"/>
      <c r="BW376" s="69"/>
      <c r="BX376" s="69"/>
      <c r="BY376" s="114"/>
      <c r="BZ376" s="113"/>
      <c r="CA376" s="69"/>
      <c r="CB376" s="69"/>
      <c r="CC376" s="114"/>
      <c r="CD376" s="113"/>
      <c r="CE376" s="69"/>
      <c r="CF376" s="69"/>
      <c r="CG376" s="114"/>
      <c r="CH376" s="113"/>
      <c r="CI376" s="69"/>
      <c r="CJ376" s="69"/>
      <c r="CK376" s="114"/>
      <c r="CL376" s="113"/>
      <c r="CM376" s="69"/>
      <c r="CN376" s="69"/>
      <c r="CO376" s="114"/>
      <c r="CP376" s="113"/>
      <c r="CQ376" s="69"/>
      <c r="CR376" s="69"/>
      <c r="CS376" s="114"/>
      <c r="CT376" s="113"/>
      <c r="CU376" s="69"/>
      <c r="CV376" s="69"/>
      <c r="CW376" s="114"/>
      <c r="CX376" s="113"/>
      <c r="CY376" s="69"/>
      <c r="CZ376" s="69"/>
      <c r="DA376" s="114"/>
      <c r="DB376" s="113"/>
      <c r="DC376" s="69"/>
      <c r="DD376" s="69"/>
      <c r="DE376" s="114"/>
      <c r="DF376" s="113"/>
      <c r="DG376" s="69"/>
      <c r="DH376" s="69"/>
      <c r="DI376" s="114"/>
      <c r="DK376" s="69"/>
      <c r="DL376" s="69"/>
      <c r="DM376" s="69"/>
      <c r="DN376" s="69"/>
      <c r="DO376" s="69"/>
      <c r="DP376" s="69"/>
      <c r="DQ376" s="69"/>
      <c r="DR376" s="69"/>
      <c r="DS376" s="69"/>
      <c r="DT376" s="69"/>
      <c r="DU376" s="69"/>
      <c r="DV376" s="69"/>
      <c r="DW376" s="69"/>
      <c r="DX376" s="69"/>
      <c r="DY376" s="69"/>
      <c r="DZ376" s="69"/>
      <c r="EA376" s="69"/>
      <c r="EB376" s="69"/>
      <c r="EC376" s="69"/>
      <c r="ED376" s="69"/>
      <c r="EE376" s="69"/>
      <c r="EF376" s="69"/>
      <c r="EG376" s="69"/>
      <c r="EH376" s="69"/>
      <c r="EI376" s="69"/>
      <c r="EJ376" s="69"/>
      <c r="EK376" s="69"/>
    </row>
    <row r="377" spans="1:141" outlineLevel="1" x14ac:dyDescent="0.25">
      <c r="A377" s="90"/>
      <c r="B377" s="90"/>
      <c r="C377" s="111"/>
      <c r="D377" s="90"/>
      <c r="E377" t="s">
        <v>348</v>
      </c>
      <c r="F377" s="113"/>
      <c r="G377" s="69"/>
      <c r="H377" s="69"/>
      <c r="I377" s="114"/>
      <c r="J377" s="113"/>
      <c r="K377" s="69"/>
      <c r="L377" s="69"/>
      <c r="M377" s="114"/>
      <c r="N377" s="113"/>
      <c r="O377" s="69"/>
      <c r="P377" s="69"/>
      <c r="Q377" s="114"/>
      <c r="R377" s="113"/>
      <c r="S377" s="69"/>
      <c r="T377" s="69"/>
      <c r="U377" s="114"/>
      <c r="V377" s="113"/>
      <c r="W377" s="69"/>
      <c r="X377" s="69"/>
      <c r="Y377" s="114"/>
      <c r="Z377" s="113"/>
      <c r="AA377" s="69"/>
      <c r="AB377" s="69"/>
      <c r="AC377" s="114"/>
      <c r="AD377" s="113"/>
      <c r="AE377" s="69"/>
      <c r="AF377" s="69"/>
      <c r="AG377" s="114"/>
      <c r="AH377" s="113"/>
      <c r="AI377" s="69"/>
      <c r="AJ377" s="69"/>
      <c r="AK377" s="114"/>
      <c r="AL377" s="113" t="str">
        <f ca="1">AL357</f>
        <v/>
      </c>
      <c r="AM377" s="69" t="str">
        <f ca="1">AM357</f>
        <v/>
      </c>
      <c r="AN377" s="69" t="str">
        <f ca="1">AN357</f>
        <v/>
      </c>
      <c r="AO377" s="114" t="str">
        <f ca="1">AO357</f>
        <v/>
      </c>
      <c r="AP377" s="113" t="e">
        <f ca="1">AP378</f>
        <v>#N/A</v>
      </c>
      <c r="AQ377" s="69" t="e">
        <f t="shared" ref="AQ377:DB377" ca="1" si="968">AQ378</f>
        <v>#N/A</v>
      </c>
      <c r="AR377" s="69" t="e">
        <f t="shared" ca="1" si="968"/>
        <v>#N/A</v>
      </c>
      <c r="AS377" s="114" t="e">
        <f t="shared" ca="1" si="968"/>
        <v>#N/A</v>
      </c>
      <c r="AT377" s="113" t="e">
        <f t="shared" ca="1" si="968"/>
        <v>#VALUE!</v>
      </c>
      <c r="AU377" s="69" t="e">
        <f t="shared" ca="1" si="968"/>
        <v>#VALUE!</v>
      </c>
      <c r="AV377" s="69" t="e">
        <f t="shared" ca="1" si="968"/>
        <v>#VALUE!</v>
      </c>
      <c r="AW377" s="114" t="e">
        <f t="shared" ca="1" si="968"/>
        <v>#VALUE!</v>
      </c>
      <c r="AX377" s="113" t="e">
        <f t="shared" ca="1" si="968"/>
        <v>#VALUE!</v>
      </c>
      <c r="AY377" s="69" t="e">
        <f t="shared" ca="1" si="968"/>
        <v>#VALUE!</v>
      </c>
      <c r="AZ377" s="69" t="e">
        <f t="shared" ca="1" si="968"/>
        <v>#VALUE!</v>
      </c>
      <c r="BA377" s="114" t="e">
        <f t="shared" ca="1" si="968"/>
        <v>#VALUE!</v>
      </c>
      <c r="BB377" s="113" t="e">
        <f t="shared" ca="1" si="968"/>
        <v>#VALUE!</v>
      </c>
      <c r="BC377" s="69" t="e">
        <f t="shared" ca="1" si="968"/>
        <v>#VALUE!</v>
      </c>
      <c r="BD377" s="69" t="e">
        <f t="shared" ca="1" si="968"/>
        <v>#VALUE!</v>
      </c>
      <c r="BE377" s="114" t="e">
        <f t="shared" ca="1" si="968"/>
        <v>#VALUE!</v>
      </c>
      <c r="BF377" s="113" t="e">
        <f t="shared" ca="1" si="968"/>
        <v>#VALUE!</v>
      </c>
      <c r="BG377" s="69" t="e">
        <f t="shared" ca="1" si="968"/>
        <v>#VALUE!</v>
      </c>
      <c r="BH377" s="69" t="e">
        <f t="shared" ca="1" si="968"/>
        <v>#VALUE!</v>
      </c>
      <c r="BI377" s="114" t="e">
        <f t="shared" ca="1" si="968"/>
        <v>#VALUE!</v>
      </c>
      <c r="BJ377" s="113" t="e">
        <f t="shared" ca="1" si="968"/>
        <v>#VALUE!</v>
      </c>
      <c r="BK377" s="69" t="e">
        <f t="shared" ca="1" si="968"/>
        <v>#VALUE!</v>
      </c>
      <c r="BL377" s="69" t="e">
        <f t="shared" ca="1" si="968"/>
        <v>#VALUE!</v>
      </c>
      <c r="BM377" s="114" t="e">
        <f t="shared" ca="1" si="968"/>
        <v>#VALUE!</v>
      </c>
      <c r="BN377" s="113" t="e">
        <f t="shared" ca="1" si="968"/>
        <v>#VALUE!</v>
      </c>
      <c r="BO377" s="69" t="e">
        <f t="shared" ca="1" si="968"/>
        <v>#VALUE!</v>
      </c>
      <c r="BP377" s="69" t="e">
        <f t="shared" ca="1" si="968"/>
        <v>#VALUE!</v>
      </c>
      <c r="BQ377" s="114" t="e">
        <f t="shared" ca="1" si="968"/>
        <v>#VALUE!</v>
      </c>
      <c r="BR377" s="113" t="e">
        <f t="shared" ca="1" si="968"/>
        <v>#VALUE!</v>
      </c>
      <c r="BS377" s="69" t="e">
        <f t="shared" ca="1" si="968"/>
        <v>#VALUE!</v>
      </c>
      <c r="BT377" s="69" t="e">
        <f t="shared" ca="1" si="968"/>
        <v>#VALUE!</v>
      </c>
      <c r="BU377" s="114" t="e">
        <f t="shared" ca="1" si="968"/>
        <v>#VALUE!</v>
      </c>
      <c r="BV377" s="113" t="e">
        <f t="shared" ca="1" si="968"/>
        <v>#VALUE!</v>
      </c>
      <c r="BW377" s="69" t="e">
        <f t="shared" ca="1" si="968"/>
        <v>#VALUE!</v>
      </c>
      <c r="BX377" s="69" t="e">
        <f t="shared" ca="1" si="968"/>
        <v>#VALUE!</v>
      </c>
      <c r="BY377" s="114" t="e">
        <f t="shared" ca="1" si="968"/>
        <v>#VALUE!</v>
      </c>
      <c r="BZ377" s="113" t="e">
        <f t="shared" ca="1" si="968"/>
        <v>#VALUE!</v>
      </c>
      <c r="CA377" s="69" t="e">
        <f t="shared" ca="1" si="968"/>
        <v>#VALUE!</v>
      </c>
      <c r="CB377" s="69" t="e">
        <f t="shared" ca="1" si="968"/>
        <v>#VALUE!</v>
      </c>
      <c r="CC377" s="114" t="e">
        <f t="shared" ca="1" si="968"/>
        <v>#VALUE!</v>
      </c>
      <c r="CD377" s="113" t="e">
        <f t="shared" ca="1" si="968"/>
        <v>#VALUE!</v>
      </c>
      <c r="CE377" s="69" t="e">
        <f t="shared" ca="1" si="968"/>
        <v>#VALUE!</v>
      </c>
      <c r="CF377" s="69" t="e">
        <f t="shared" ca="1" si="968"/>
        <v>#VALUE!</v>
      </c>
      <c r="CG377" s="114" t="e">
        <f t="shared" ca="1" si="968"/>
        <v>#VALUE!</v>
      </c>
      <c r="CH377" s="113">
        <f t="shared" ca="1" si="968"/>
        <v>0</v>
      </c>
      <c r="CI377" s="69">
        <f t="shared" ca="1" si="968"/>
        <v>0</v>
      </c>
      <c r="CJ377" s="69">
        <f t="shared" ca="1" si="968"/>
        <v>0</v>
      </c>
      <c r="CK377" s="114">
        <f t="shared" ca="1" si="968"/>
        <v>0</v>
      </c>
      <c r="CL377" s="113">
        <f t="shared" ca="1" si="968"/>
        <v>0</v>
      </c>
      <c r="CM377" s="69">
        <f t="shared" ca="1" si="968"/>
        <v>0</v>
      </c>
      <c r="CN377" s="69">
        <f t="shared" ca="1" si="968"/>
        <v>0</v>
      </c>
      <c r="CO377" s="114">
        <f t="shared" ca="1" si="968"/>
        <v>0</v>
      </c>
      <c r="CP377" s="113">
        <f t="shared" ca="1" si="968"/>
        <v>0</v>
      </c>
      <c r="CQ377" s="69">
        <f t="shared" ca="1" si="968"/>
        <v>0</v>
      </c>
      <c r="CR377" s="69">
        <f t="shared" ca="1" si="968"/>
        <v>0</v>
      </c>
      <c r="CS377" s="114">
        <f t="shared" ca="1" si="968"/>
        <v>0</v>
      </c>
      <c r="CT377" s="113">
        <f t="shared" ca="1" si="968"/>
        <v>0</v>
      </c>
      <c r="CU377" s="69">
        <f t="shared" ca="1" si="968"/>
        <v>0</v>
      </c>
      <c r="CV377" s="69">
        <f t="shared" ca="1" si="968"/>
        <v>0</v>
      </c>
      <c r="CW377" s="114">
        <f t="shared" ca="1" si="968"/>
        <v>0</v>
      </c>
      <c r="CX377" s="113">
        <f t="shared" ca="1" si="968"/>
        <v>0</v>
      </c>
      <c r="CY377" s="69">
        <f t="shared" ca="1" si="968"/>
        <v>0</v>
      </c>
      <c r="CZ377" s="69">
        <f t="shared" ca="1" si="968"/>
        <v>0</v>
      </c>
      <c r="DA377" s="114">
        <f t="shared" ca="1" si="968"/>
        <v>0</v>
      </c>
      <c r="DB377" s="113">
        <f t="shared" ca="1" si="968"/>
        <v>0</v>
      </c>
      <c r="DC377" s="69">
        <f t="shared" ref="DC377:DI377" ca="1" si="969">DC378</f>
        <v>0</v>
      </c>
      <c r="DD377" s="69">
        <f t="shared" ca="1" si="969"/>
        <v>0</v>
      </c>
      <c r="DE377" s="114">
        <f t="shared" ca="1" si="969"/>
        <v>0</v>
      </c>
      <c r="DF377" s="113">
        <f t="shared" ca="1" si="969"/>
        <v>0</v>
      </c>
      <c r="DG377" s="69">
        <f t="shared" ca="1" si="969"/>
        <v>0</v>
      </c>
      <c r="DH377" s="69">
        <f t="shared" ca="1" si="969"/>
        <v>0</v>
      </c>
      <c r="DI377" s="114">
        <f t="shared" ca="1" si="969"/>
        <v>0</v>
      </c>
      <c r="DK377" s="69">
        <f t="shared" ref="DK377:EK377" ca="1" si="970">SUM(OFFSET($E377,,MATCH(DK$3,$F$5:$DI$5,0)+3,,1))</f>
        <v>0</v>
      </c>
      <c r="DL377" s="69" t="e">
        <f t="shared" ca="1" si="970"/>
        <v>#N/A</v>
      </c>
      <c r="DM377" s="69" t="e">
        <f t="shared" ca="1" si="970"/>
        <v>#VALUE!</v>
      </c>
      <c r="DN377" s="69" t="e">
        <f t="shared" ca="1" si="970"/>
        <v>#VALUE!</v>
      </c>
      <c r="DO377" s="69" t="e">
        <f t="shared" ca="1" si="970"/>
        <v>#VALUE!</v>
      </c>
      <c r="DP377" s="69" t="e">
        <f t="shared" ca="1" si="970"/>
        <v>#VALUE!</v>
      </c>
      <c r="DQ377" s="69" t="e">
        <f t="shared" ca="1" si="970"/>
        <v>#VALUE!</v>
      </c>
      <c r="DR377" s="69" t="e">
        <f t="shared" ca="1" si="970"/>
        <v>#VALUE!</v>
      </c>
      <c r="DS377" s="69" t="e">
        <f t="shared" ca="1" si="970"/>
        <v>#VALUE!</v>
      </c>
      <c r="DT377" s="69" t="e">
        <f t="shared" ca="1" si="970"/>
        <v>#VALUE!</v>
      </c>
      <c r="DU377" s="69" t="e">
        <f t="shared" ca="1" si="970"/>
        <v>#VALUE!</v>
      </c>
      <c r="DV377" s="69" t="e">
        <f t="shared" ca="1" si="970"/>
        <v>#VALUE!</v>
      </c>
      <c r="DW377" s="69" t="e">
        <f t="shared" ca="1" si="970"/>
        <v>#VALUE!</v>
      </c>
      <c r="DX377" s="69" t="e">
        <f t="shared" ca="1" si="970"/>
        <v>#VALUE!</v>
      </c>
      <c r="DY377" s="69" t="e">
        <f t="shared" ca="1" si="970"/>
        <v>#VALUE!</v>
      </c>
      <c r="DZ377" s="69" t="e">
        <f t="shared" ca="1" si="970"/>
        <v>#VALUE!</v>
      </c>
      <c r="EA377" s="69" t="e">
        <f t="shared" ca="1" si="970"/>
        <v>#VALUE!</v>
      </c>
      <c r="EB377" s="69" t="e">
        <f t="shared" ca="1" si="970"/>
        <v>#VALUE!</v>
      </c>
      <c r="EC377" s="69" t="e">
        <f t="shared" ca="1" si="970"/>
        <v>#VALUE!</v>
      </c>
      <c r="ED377" s="69" t="e">
        <f t="shared" ca="1" si="970"/>
        <v>#VALUE!</v>
      </c>
      <c r="EE377" s="69" t="e">
        <f t="shared" ca="1" si="970"/>
        <v>#VALUE!</v>
      </c>
      <c r="EF377" s="69" t="e">
        <f t="shared" ca="1" si="970"/>
        <v>#VALUE!</v>
      </c>
      <c r="EG377" s="69" t="e">
        <f t="shared" ca="1" si="970"/>
        <v>#VALUE!</v>
      </c>
      <c r="EH377" s="69" t="e">
        <f t="shared" ca="1" si="970"/>
        <v>#VALUE!</v>
      </c>
      <c r="EI377" s="69" t="e">
        <f t="shared" ca="1" si="970"/>
        <v>#VALUE!</v>
      </c>
      <c r="EJ377" s="69" t="e">
        <f t="shared" ca="1" si="970"/>
        <v>#VALUE!</v>
      </c>
      <c r="EK377" s="69" t="e">
        <f t="shared" ca="1" si="970"/>
        <v>#VALUE!</v>
      </c>
    </row>
    <row r="378" spans="1:141" outlineLevel="1" x14ac:dyDescent="0.25">
      <c r="A378" s="90"/>
      <c r="B378" s="90"/>
      <c r="C378" s="111"/>
      <c r="D378" s="90"/>
      <c r="E378" t="s">
        <v>322</v>
      </c>
      <c r="F378" s="113"/>
      <c r="G378" s="69"/>
      <c r="H378" s="69"/>
      <c r="I378" s="69"/>
      <c r="J378" s="113"/>
      <c r="K378" s="69"/>
      <c r="L378" s="69"/>
      <c r="M378" s="69"/>
      <c r="N378" s="113"/>
      <c r="O378" s="69"/>
      <c r="P378" s="69"/>
      <c r="Q378" s="69"/>
      <c r="R378" s="113"/>
      <c r="S378" s="69"/>
      <c r="T378" s="69"/>
      <c r="U378" s="69"/>
      <c r="V378" s="113"/>
      <c r="W378" s="69"/>
      <c r="X378" s="69"/>
      <c r="Y378" s="69"/>
      <c r="Z378" s="113"/>
      <c r="AA378" s="69"/>
      <c r="AB378" s="69"/>
      <c r="AC378" s="69"/>
      <c r="AD378" s="113"/>
      <c r="AE378" s="69"/>
      <c r="AF378" s="69"/>
      <c r="AG378" s="69"/>
      <c r="AH378" s="113"/>
      <c r="AI378" s="69"/>
      <c r="AJ378" s="69"/>
      <c r="AK378" s="69"/>
      <c r="AL378" s="113"/>
      <c r="AM378" s="69"/>
      <c r="AN378" s="69"/>
      <c r="AO378" s="69"/>
      <c r="AP378" s="113" t="e">
        <f ca="1">IF(AP$4="A",AP357,AP380)</f>
        <v>#N/A</v>
      </c>
      <c r="AQ378" s="69" t="e">
        <f t="shared" ref="AQ378:DB378" ca="1" si="971">IF(AQ$4="A",AQ357,AQ380)</f>
        <v>#N/A</v>
      </c>
      <c r="AR378" s="69" t="e">
        <f t="shared" ca="1" si="971"/>
        <v>#N/A</v>
      </c>
      <c r="AS378" s="69" t="e">
        <f t="shared" ca="1" si="971"/>
        <v>#N/A</v>
      </c>
      <c r="AT378" s="113" t="e">
        <f t="shared" ca="1" si="971"/>
        <v>#VALUE!</v>
      </c>
      <c r="AU378" s="69" t="e">
        <f t="shared" ca="1" si="971"/>
        <v>#VALUE!</v>
      </c>
      <c r="AV378" s="69" t="e">
        <f t="shared" ca="1" si="971"/>
        <v>#VALUE!</v>
      </c>
      <c r="AW378" s="69" t="e">
        <f t="shared" ca="1" si="971"/>
        <v>#VALUE!</v>
      </c>
      <c r="AX378" s="113" t="e">
        <f t="shared" ca="1" si="971"/>
        <v>#VALUE!</v>
      </c>
      <c r="AY378" s="69" t="e">
        <f t="shared" ca="1" si="971"/>
        <v>#VALUE!</v>
      </c>
      <c r="AZ378" s="69" t="e">
        <f t="shared" ca="1" si="971"/>
        <v>#VALUE!</v>
      </c>
      <c r="BA378" s="69" t="e">
        <f t="shared" ca="1" si="971"/>
        <v>#VALUE!</v>
      </c>
      <c r="BB378" s="113" t="e">
        <f t="shared" ca="1" si="971"/>
        <v>#VALUE!</v>
      </c>
      <c r="BC378" s="69" t="e">
        <f t="shared" ca="1" si="971"/>
        <v>#VALUE!</v>
      </c>
      <c r="BD378" s="69" t="e">
        <f t="shared" ca="1" si="971"/>
        <v>#VALUE!</v>
      </c>
      <c r="BE378" s="69" t="e">
        <f t="shared" ca="1" si="971"/>
        <v>#VALUE!</v>
      </c>
      <c r="BF378" s="113" t="e">
        <f t="shared" ca="1" si="971"/>
        <v>#VALUE!</v>
      </c>
      <c r="BG378" s="69" t="e">
        <f t="shared" ca="1" si="971"/>
        <v>#VALUE!</v>
      </c>
      <c r="BH378" s="69" t="e">
        <f t="shared" ca="1" si="971"/>
        <v>#VALUE!</v>
      </c>
      <c r="BI378" s="69" t="e">
        <f t="shared" ca="1" si="971"/>
        <v>#VALUE!</v>
      </c>
      <c r="BJ378" s="113" t="e">
        <f t="shared" ca="1" si="971"/>
        <v>#VALUE!</v>
      </c>
      <c r="BK378" s="69" t="e">
        <f t="shared" ca="1" si="971"/>
        <v>#VALUE!</v>
      </c>
      <c r="BL378" s="69" t="e">
        <f t="shared" ca="1" si="971"/>
        <v>#VALUE!</v>
      </c>
      <c r="BM378" s="69" t="e">
        <f t="shared" ca="1" si="971"/>
        <v>#VALUE!</v>
      </c>
      <c r="BN378" s="113" t="e">
        <f t="shared" ca="1" si="971"/>
        <v>#VALUE!</v>
      </c>
      <c r="BO378" s="69" t="e">
        <f t="shared" ca="1" si="971"/>
        <v>#VALUE!</v>
      </c>
      <c r="BP378" s="69" t="e">
        <f t="shared" ca="1" si="971"/>
        <v>#VALUE!</v>
      </c>
      <c r="BQ378" s="69" t="e">
        <f t="shared" ca="1" si="971"/>
        <v>#VALUE!</v>
      </c>
      <c r="BR378" s="113" t="e">
        <f t="shared" ca="1" si="971"/>
        <v>#VALUE!</v>
      </c>
      <c r="BS378" s="69" t="e">
        <f t="shared" ca="1" si="971"/>
        <v>#VALUE!</v>
      </c>
      <c r="BT378" s="69" t="e">
        <f t="shared" ca="1" si="971"/>
        <v>#VALUE!</v>
      </c>
      <c r="BU378" s="69" t="e">
        <f t="shared" ca="1" si="971"/>
        <v>#VALUE!</v>
      </c>
      <c r="BV378" s="113" t="e">
        <f t="shared" ca="1" si="971"/>
        <v>#VALUE!</v>
      </c>
      <c r="BW378" s="69" t="e">
        <f t="shared" ca="1" si="971"/>
        <v>#VALUE!</v>
      </c>
      <c r="BX378" s="69" t="e">
        <f t="shared" ca="1" si="971"/>
        <v>#VALUE!</v>
      </c>
      <c r="BY378" s="69" t="e">
        <f t="shared" ca="1" si="971"/>
        <v>#VALUE!</v>
      </c>
      <c r="BZ378" s="113" t="e">
        <f t="shared" ca="1" si="971"/>
        <v>#VALUE!</v>
      </c>
      <c r="CA378" s="69" t="e">
        <f t="shared" ca="1" si="971"/>
        <v>#VALUE!</v>
      </c>
      <c r="CB378" s="69" t="e">
        <f t="shared" ca="1" si="971"/>
        <v>#VALUE!</v>
      </c>
      <c r="CC378" s="69" t="e">
        <f t="shared" ca="1" si="971"/>
        <v>#VALUE!</v>
      </c>
      <c r="CD378" s="113" t="e">
        <f t="shared" ca="1" si="971"/>
        <v>#VALUE!</v>
      </c>
      <c r="CE378" s="69" t="e">
        <f t="shared" ca="1" si="971"/>
        <v>#VALUE!</v>
      </c>
      <c r="CF378" s="69" t="e">
        <f t="shared" ca="1" si="971"/>
        <v>#VALUE!</v>
      </c>
      <c r="CG378" s="69" t="e">
        <f t="shared" ca="1" si="971"/>
        <v>#VALUE!</v>
      </c>
      <c r="CH378" s="113">
        <f t="shared" ca="1" si="971"/>
        <v>0</v>
      </c>
      <c r="CI378" s="69">
        <f t="shared" ca="1" si="971"/>
        <v>0</v>
      </c>
      <c r="CJ378" s="69">
        <f t="shared" ca="1" si="971"/>
        <v>0</v>
      </c>
      <c r="CK378" s="69">
        <f t="shared" ca="1" si="971"/>
        <v>0</v>
      </c>
      <c r="CL378" s="113">
        <f t="shared" ca="1" si="971"/>
        <v>0</v>
      </c>
      <c r="CM378" s="69">
        <f t="shared" ca="1" si="971"/>
        <v>0</v>
      </c>
      <c r="CN378" s="69">
        <f t="shared" ca="1" si="971"/>
        <v>0</v>
      </c>
      <c r="CO378" s="69">
        <f t="shared" ca="1" si="971"/>
        <v>0</v>
      </c>
      <c r="CP378" s="113">
        <f t="shared" ca="1" si="971"/>
        <v>0</v>
      </c>
      <c r="CQ378" s="69">
        <f t="shared" ca="1" si="971"/>
        <v>0</v>
      </c>
      <c r="CR378" s="69">
        <f t="shared" ca="1" si="971"/>
        <v>0</v>
      </c>
      <c r="CS378" s="69">
        <f t="shared" ca="1" si="971"/>
        <v>0</v>
      </c>
      <c r="CT378" s="113">
        <f t="shared" ca="1" si="971"/>
        <v>0</v>
      </c>
      <c r="CU378" s="69">
        <f t="shared" ca="1" si="971"/>
        <v>0</v>
      </c>
      <c r="CV378" s="69">
        <f t="shared" ca="1" si="971"/>
        <v>0</v>
      </c>
      <c r="CW378" s="69">
        <f t="shared" ca="1" si="971"/>
        <v>0</v>
      </c>
      <c r="CX378" s="113">
        <f t="shared" ca="1" si="971"/>
        <v>0</v>
      </c>
      <c r="CY378" s="69">
        <f t="shared" ca="1" si="971"/>
        <v>0</v>
      </c>
      <c r="CZ378" s="69">
        <f t="shared" ca="1" si="971"/>
        <v>0</v>
      </c>
      <c r="DA378" s="69">
        <f t="shared" ca="1" si="971"/>
        <v>0</v>
      </c>
      <c r="DB378" s="113">
        <f t="shared" ca="1" si="971"/>
        <v>0</v>
      </c>
      <c r="DC378" s="69">
        <f t="shared" ref="DC378:DI378" ca="1" si="972">IF(DC$4="A",DC357,DC380)</f>
        <v>0</v>
      </c>
      <c r="DD378" s="69">
        <f t="shared" ca="1" si="972"/>
        <v>0</v>
      </c>
      <c r="DE378" s="69">
        <f t="shared" ca="1" si="972"/>
        <v>0</v>
      </c>
      <c r="DF378" s="113">
        <f t="shared" ca="1" si="972"/>
        <v>0</v>
      </c>
      <c r="DG378" s="69">
        <f t="shared" ca="1" si="972"/>
        <v>0</v>
      </c>
      <c r="DH378" s="69">
        <f t="shared" ca="1" si="972"/>
        <v>0</v>
      </c>
      <c r="DI378" s="114">
        <f t="shared" ca="1" si="972"/>
        <v>0</v>
      </c>
      <c r="DK378" s="69"/>
      <c r="DL378" s="69"/>
      <c r="DM378" s="69"/>
      <c r="DN378" s="69"/>
      <c r="DO378" s="69"/>
      <c r="DP378" s="69"/>
      <c r="DQ378" s="69"/>
      <c r="DR378" s="69"/>
      <c r="DS378" s="69"/>
      <c r="DT378" s="69"/>
      <c r="DU378" s="69"/>
      <c r="DV378" s="69"/>
      <c r="DW378" s="69"/>
      <c r="DX378" s="69"/>
      <c r="DY378" s="69"/>
      <c r="DZ378" s="69"/>
      <c r="EA378" s="69"/>
      <c r="EB378" s="69"/>
      <c r="EC378" s="69"/>
      <c r="ED378" s="69"/>
      <c r="EE378" s="69"/>
      <c r="EF378" s="69"/>
      <c r="EG378" s="69"/>
      <c r="EH378" s="69"/>
      <c r="EI378" s="69"/>
      <c r="EJ378" s="69"/>
      <c r="EK378" s="69"/>
    </row>
    <row r="379" spans="1:141" outlineLevel="1" x14ac:dyDescent="0.25">
      <c r="A379" s="90"/>
      <c r="B379" s="90"/>
      <c r="C379" s="111"/>
      <c r="D379" s="90"/>
      <c r="F379" s="113"/>
      <c r="G379" s="69"/>
      <c r="H379" s="69"/>
      <c r="I379" s="69"/>
      <c r="J379" s="113"/>
      <c r="K379" s="69"/>
      <c r="L379" s="69"/>
      <c r="M379" s="69"/>
      <c r="N379" s="113"/>
      <c r="O379" s="69"/>
      <c r="P379" s="69"/>
      <c r="Q379" s="69"/>
      <c r="R379" s="113"/>
      <c r="S379" s="69"/>
      <c r="T379" s="69"/>
      <c r="U379" s="69"/>
      <c r="V379" s="113"/>
      <c r="W379" s="69"/>
      <c r="X379" s="69"/>
      <c r="Y379" s="69"/>
      <c r="Z379" s="113"/>
      <c r="AA379" s="69"/>
      <c r="AB379" s="69"/>
      <c r="AC379" s="69"/>
      <c r="AD379" s="113"/>
      <c r="AE379" s="69"/>
      <c r="AF379" s="69"/>
      <c r="AG379" s="69"/>
      <c r="AH379" s="113"/>
      <c r="AI379" s="69"/>
      <c r="AJ379" s="69"/>
      <c r="AK379" s="69"/>
      <c r="AL379" s="113"/>
      <c r="AM379" s="69"/>
      <c r="AN379" s="69"/>
      <c r="AO379" s="69"/>
      <c r="AP379" s="113"/>
      <c r="AQ379" s="69"/>
      <c r="AR379" s="69"/>
      <c r="AS379" s="69"/>
      <c r="AT379" s="113"/>
      <c r="AU379" s="69"/>
      <c r="AV379" s="69"/>
      <c r="AW379" s="69"/>
      <c r="AX379" s="113"/>
      <c r="AY379" s="69"/>
      <c r="AZ379" s="69"/>
      <c r="BA379" s="69"/>
      <c r="BB379" s="113"/>
      <c r="BC379" s="69"/>
      <c r="BD379" s="69"/>
      <c r="BE379" s="69"/>
      <c r="BF379" s="113"/>
      <c r="BG379" s="69"/>
      <c r="BH379" s="69"/>
      <c r="BI379" s="69"/>
      <c r="BJ379" s="113"/>
      <c r="BK379" s="69"/>
      <c r="BL379" s="69"/>
      <c r="BM379" s="69"/>
      <c r="BN379" s="113"/>
      <c r="BO379" s="69"/>
      <c r="BP379" s="69"/>
      <c r="BQ379" s="69"/>
      <c r="BR379" s="113"/>
      <c r="BS379" s="69"/>
      <c r="BT379" s="69"/>
      <c r="BU379" s="69"/>
      <c r="BV379" s="113"/>
      <c r="BW379" s="69"/>
      <c r="BX379" s="69"/>
      <c r="BY379" s="69"/>
      <c r="BZ379" s="113"/>
      <c r="CA379" s="69"/>
      <c r="CB379" s="69"/>
      <c r="CC379" s="69"/>
      <c r="CD379" s="113"/>
      <c r="CE379" s="69"/>
      <c r="CF379" s="69"/>
      <c r="CG379" s="69"/>
      <c r="CH379" s="113"/>
      <c r="CI379" s="69"/>
      <c r="CJ379" s="69"/>
      <c r="CK379" s="69"/>
      <c r="CL379" s="113"/>
      <c r="CM379" s="69"/>
      <c r="CN379" s="69"/>
      <c r="CO379" s="69"/>
      <c r="CP379" s="113"/>
      <c r="CQ379" s="69"/>
      <c r="CR379" s="69"/>
      <c r="CS379" s="69"/>
      <c r="CT379" s="113"/>
      <c r="CU379" s="69"/>
      <c r="CV379" s="69"/>
      <c r="CW379" s="69"/>
      <c r="CX379" s="113"/>
      <c r="CY379" s="69"/>
      <c r="CZ379" s="69"/>
      <c r="DA379" s="69"/>
      <c r="DB379" s="113"/>
      <c r="DC379" s="69"/>
      <c r="DD379" s="69"/>
      <c r="DE379" s="69"/>
      <c r="DF379" s="113"/>
      <c r="DG379" s="69"/>
      <c r="DH379" s="69"/>
      <c r="DI379" s="114"/>
      <c r="DK379" s="69"/>
      <c r="DL379" s="69"/>
      <c r="DM379" s="69"/>
      <c r="DN379" s="69"/>
      <c r="DO379" s="69"/>
      <c r="DP379" s="69"/>
      <c r="DQ379" s="69"/>
      <c r="DR379" s="69"/>
      <c r="DS379" s="69"/>
      <c r="DT379" s="69"/>
      <c r="DU379" s="69"/>
      <c r="DV379" s="69"/>
      <c r="DW379" s="69"/>
      <c r="DX379" s="69"/>
      <c r="DY379" s="69"/>
      <c r="DZ379" s="69"/>
      <c r="EA379" s="69"/>
      <c r="EB379" s="69"/>
      <c r="EC379" s="69"/>
      <c r="ED379" s="69"/>
      <c r="EE379" s="69"/>
      <c r="EF379" s="69"/>
      <c r="EG379" s="69"/>
      <c r="EH379" s="69"/>
      <c r="EI379" s="69"/>
      <c r="EJ379" s="69"/>
      <c r="EK379" s="69"/>
    </row>
    <row r="380" spans="1:141" outlineLevel="1" x14ac:dyDescent="0.25">
      <c r="A380" s="90"/>
      <c r="B380" s="90"/>
      <c r="C380" s="90"/>
      <c r="D380" s="90"/>
      <c r="E380" s="36" t="str">
        <f>CONCATENATE(E378," selected driver: ",$J$8," (",$J$9,")")</f>
        <v>Value selected driver: Default (Annual)</v>
      </c>
      <c r="F380" s="100"/>
      <c r="I380" s="101"/>
      <c r="J380" s="100"/>
      <c r="M380" s="101"/>
      <c r="N380" s="100"/>
      <c r="Q380" s="101"/>
      <c r="R380" s="100"/>
      <c r="U380" s="101"/>
      <c r="V380" s="100"/>
      <c r="Y380" s="101"/>
      <c r="Z380" s="100"/>
      <c r="AC380" s="101"/>
      <c r="AD380" s="100"/>
      <c r="AG380" s="101"/>
      <c r="AH380" s="100"/>
      <c r="AK380" s="101"/>
      <c r="AL380" s="100"/>
      <c r="AO380" s="101"/>
      <c r="AP380" s="147" t="e" cm="1">
        <f t="array" ref="AP380">IF($I$9=1,AP382,INDEX($DT382:$EK382,,MATCH(CONCATENATE("FY ",RIGHT(AP$3,4)),$DT$3:$EK$3,0)))</f>
        <v>#N/A</v>
      </c>
      <c r="AQ380" s="148" t="e" cm="1">
        <f t="array" ref="AQ380">IF($I$9=1,AQ382,INDEX($DT382:$EK382,,MATCH(CONCATENATE("FY ",RIGHT(AQ$3,4)),$DT$3:$EK$3,0)))</f>
        <v>#N/A</v>
      </c>
      <c r="AR380" s="148" t="e" cm="1">
        <f t="array" ref="AR380">IF($I$9=1,AR382,INDEX($DT382:$EK382,,MATCH(CONCATENATE("FY ",RIGHT(AR$3,4)),$DT$3:$EK$3,0)))</f>
        <v>#N/A</v>
      </c>
      <c r="AS380" s="149" t="e" cm="1">
        <f t="array" ref="AS380">IF($I$9=1,AS382,INDEX($DT382:$EK382,,MATCH(CONCATENATE("FY ",RIGHT(AS$3,4)),$DT$3:$EK$3,0)))</f>
        <v>#N/A</v>
      </c>
      <c r="AT380" s="147" t="e" cm="1">
        <f t="array" ref="AT380">IF($I$9=1,AT382,INDEX($DT382:$EK382,,MATCH(CONCATENATE("FY ",RIGHT(AT$3,4)),$DT$3:$EK$3,0)))</f>
        <v>#N/A</v>
      </c>
      <c r="AU380" s="148" t="e" cm="1">
        <f t="array" ref="AU380">IF($I$9=1,AU382,INDEX($DT382:$EK382,,MATCH(CONCATENATE("FY ",RIGHT(AU$3,4)),$DT$3:$EK$3,0)))</f>
        <v>#N/A</v>
      </c>
      <c r="AV380" s="148" t="e" cm="1">
        <f t="array" ref="AV380">IF($I$9=1,AV382,INDEX($DT382:$EK382,,MATCH(CONCATENATE("FY ",RIGHT(AV$3,4)),$DT$3:$EK$3,0)))</f>
        <v>#N/A</v>
      </c>
      <c r="AW380" s="149" t="e" cm="1">
        <f t="array" ref="AW380">IF($I$9=1,AW382,INDEX($DT382:$EK382,,MATCH(CONCATENATE("FY ",RIGHT(AW$3,4)),$DT$3:$EK$3,0)))</f>
        <v>#N/A</v>
      </c>
      <c r="AX380" s="147" t="e" cm="1">
        <f t="array" ref="AX380">IF($I$9=1,AX382,INDEX($DT382:$EK382,,MATCH(CONCATENATE("FY ",RIGHT(AX$3,4)),$DT$3:$EK$3,0)))</f>
        <v>#N/A</v>
      </c>
      <c r="AY380" s="148" t="e" cm="1">
        <f t="array" ref="AY380">IF($I$9=1,AY382,INDEX($DT382:$EK382,,MATCH(CONCATENATE("FY ",RIGHT(AY$3,4)),$DT$3:$EK$3,0)))</f>
        <v>#N/A</v>
      </c>
      <c r="AZ380" s="148" t="e" cm="1">
        <f t="array" ref="AZ380">IF($I$9=1,AZ382,INDEX($DT382:$EK382,,MATCH(CONCATENATE("FY ",RIGHT(AZ$3,4)),$DT$3:$EK$3,0)))</f>
        <v>#N/A</v>
      </c>
      <c r="BA380" s="149" t="e" cm="1">
        <f t="array" ref="BA380">IF($I$9=1,BA382,INDEX($DT382:$EK382,,MATCH(CONCATENATE("FY ",RIGHT(BA$3,4)),$DT$3:$EK$3,0)))</f>
        <v>#N/A</v>
      </c>
      <c r="BB380" s="147" t="e" cm="1">
        <f t="array" ref="BB380">IF($I$9=1,BB382,INDEX($DT382:$EK382,,MATCH(CONCATENATE("FY ",RIGHT(BB$3,4)),$DT$3:$EK$3,0)))</f>
        <v>#N/A</v>
      </c>
      <c r="BC380" s="148" t="e" cm="1">
        <f t="array" ref="BC380">IF($I$9=1,BC382,INDEX($DT382:$EK382,,MATCH(CONCATENATE("FY ",RIGHT(BC$3,4)),$DT$3:$EK$3,0)))</f>
        <v>#N/A</v>
      </c>
      <c r="BD380" s="148" t="e" cm="1">
        <f t="array" ref="BD380">IF($I$9=1,BD382,INDEX($DT382:$EK382,,MATCH(CONCATENATE("FY ",RIGHT(BD$3,4)),$DT$3:$EK$3,0)))</f>
        <v>#N/A</v>
      </c>
      <c r="BE380" s="149" t="e" cm="1">
        <f t="array" ref="BE380">IF($I$9=1,BE382,INDEX($DT382:$EK382,,MATCH(CONCATENATE("FY ",RIGHT(BE$3,4)),$DT$3:$EK$3,0)))</f>
        <v>#N/A</v>
      </c>
      <c r="BF380" s="147" t="e" cm="1">
        <f t="array" ref="BF380">IF($I$9=1,BF382,INDEX($DT382:$EK382,,MATCH(CONCATENATE("FY ",RIGHT(BF$3,4)),$DT$3:$EK$3,0)))</f>
        <v>#N/A</v>
      </c>
      <c r="BG380" s="148" t="e" cm="1">
        <f t="array" ref="BG380">IF($I$9=1,BG382,INDEX($DT382:$EK382,,MATCH(CONCATENATE("FY ",RIGHT(BG$3,4)),$DT$3:$EK$3,0)))</f>
        <v>#N/A</v>
      </c>
      <c r="BH380" s="148" t="e" cm="1">
        <f t="array" ref="BH380">IF($I$9=1,BH382,INDEX($DT382:$EK382,,MATCH(CONCATENATE("FY ",RIGHT(BH$3,4)),$DT$3:$EK$3,0)))</f>
        <v>#N/A</v>
      </c>
      <c r="BI380" s="149" t="e" cm="1">
        <f t="array" ref="BI380">IF($I$9=1,BI382,INDEX($DT382:$EK382,,MATCH(CONCATENATE("FY ",RIGHT(BI$3,4)),$DT$3:$EK$3,0)))</f>
        <v>#N/A</v>
      </c>
      <c r="BJ380" s="147" t="e" cm="1">
        <f t="array" ref="BJ380">IF($I$9=1,BJ382,INDEX($DT382:$EK382,,MATCH(CONCATENATE("FY ",RIGHT(BJ$3,4)),$DT$3:$EK$3,0)))</f>
        <v>#N/A</v>
      </c>
      <c r="BK380" s="148" t="e" cm="1">
        <f t="array" ref="BK380">IF($I$9=1,BK382,INDEX($DT382:$EK382,,MATCH(CONCATENATE("FY ",RIGHT(BK$3,4)),$DT$3:$EK$3,0)))</f>
        <v>#N/A</v>
      </c>
      <c r="BL380" s="148" t="e" cm="1">
        <f t="array" ref="BL380">IF($I$9=1,BL382,INDEX($DT382:$EK382,,MATCH(CONCATENATE("FY ",RIGHT(BL$3,4)),$DT$3:$EK$3,0)))</f>
        <v>#N/A</v>
      </c>
      <c r="BM380" s="149" t="e" cm="1">
        <f t="array" ref="BM380">IF($I$9=1,BM382,INDEX($DT382:$EK382,,MATCH(CONCATENATE("FY ",RIGHT(BM$3,4)),$DT$3:$EK$3,0)))</f>
        <v>#N/A</v>
      </c>
      <c r="BN380" s="147" t="e" cm="1">
        <f t="array" ref="BN380">IF($I$9=1,BN382,INDEX($DT382:$EK382,,MATCH(CONCATENATE("FY ",RIGHT(BN$3,4)),$DT$3:$EK$3,0)))</f>
        <v>#N/A</v>
      </c>
      <c r="BO380" s="148" t="e" cm="1">
        <f t="array" ref="BO380">IF($I$9=1,BO382,INDEX($DT382:$EK382,,MATCH(CONCATENATE("FY ",RIGHT(BO$3,4)),$DT$3:$EK$3,0)))</f>
        <v>#N/A</v>
      </c>
      <c r="BP380" s="148" t="e" cm="1">
        <f t="array" ref="BP380">IF($I$9=1,BP382,INDEX($DT382:$EK382,,MATCH(CONCATENATE("FY ",RIGHT(BP$3,4)),$DT$3:$EK$3,0)))</f>
        <v>#N/A</v>
      </c>
      <c r="BQ380" s="149" t="e" cm="1">
        <f t="array" ref="BQ380">IF($I$9=1,BQ382,INDEX($DT382:$EK382,,MATCH(CONCATENATE("FY ",RIGHT(BQ$3,4)),$DT$3:$EK$3,0)))</f>
        <v>#N/A</v>
      </c>
      <c r="BR380" s="147" t="e" cm="1">
        <f t="array" ref="BR380">IF($I$9=1,BR382,INDEX($DT382:$EK382,,MATCH(CONCATENATE("FY ",RIGHT(BR$3,4)),$DT$3:$EK$3,0)))</f>
        <v>#N/A</v>
      </c>
      <c r="BS380" s="148" t="e" cm="1">
        <f t="array" ref="BS380">IF($I$9=1,BS382,INDEX($DT382:$EK382,,MATCH(CONCATENATE("FY ",RIGHT(BS$3,4)),$DT$3:$EK$3,0)))</f>
        <v>#N/A</v>
      </c>
      <c r="BT380" s="148" t="e" cm="1">
        <f t="array" ref="BT380">IF($I$9=1,BT382,INDEX($DT382:$EK382,,MATCH(CONCATENATE("FY ",RIGHT(BT$3,4)),$DT$3:$EK$3,0)))</f>
        <v>#N/A</v>
      </c>
      <c r="BU380" s="149" t="e" cm="1">
        <f t="array" ref="BU380">IF($I$9=1,BU382,INDEX($DT382:$EK382,,MATCH(CONCATENATE("FY ",RIGHT(BU$3,4)),$DT$3:$EK$3,0)))</f>
        <v>#N/A</v>
      </c>
      <c r="BV380" s="147" t="e" cm="1">
        <f t="array" ref="BV380">IF($I$9=1,BV382,INDEX($DT382:$EK382,,MATCH(CONCATENATE("FY ",RIGHT(BV$3,4)),$DT$3:$EK$3,0)))</f>
        <v>#N/A</v>
      </c>
      <c r="BW380" s="148" t="e" cm="1">
        <f t="array" ref="BW380">IF($I$9=1,BW382,INDEX($DT382:$EK382,,MATCH(CONCATENATE("FY ",RIGHT(BW$3,4)),$DT$3:$EK$3,0)))</f>
        <v>#N/A</v>
      </c>
      <c r="BX380" s="148" t="e" cm="1">
        <f t="array" ref="BX380">IF($I$9=1,BX382,INDEX($DT382:$EK382,,MATCH(CONCATENATE("FY ",RIGHT(BX$3,4)),$DT$3:$EK$3,0)))</f>
        <v>#N/A</v>
      </c>
      <c r="BY380" s="149" t="e" cm="1">
        <f t="array" ref="BY380">IF($I$9=1,BY382,INDEX($DT382:$EK382,,MATCH(CONCATENATE("FY ",RIGHT(BY$3,4)),$DT$3:$EK$3,0)))</f>
        <v>#N/A</v>
      </c>
      <c r="BZ380" s="147" t="e" cm="1">
        <f t="array" ref="BZ380">IF($I$9=1,BZ382,INDEX($DT382:$EK382,,MATCH(CONCATENATE("FY ",RIGHT(BZ$3,4)),$DT$3:$EK$3,0)))</f>
        <v>#N/A</v>
      </c>
      <c r="CA380" s="148" t="e" cm="1">
        <f t="array" ref="CA380">IF($I$9=1,CA382,INDEX($DT382:$EK382,,MATCH(CONCATENATE("FY ",RIGHT(CA$3,4)),$DT$3:$EK$3,0)))</f>
        <v>#N/A</v>
      </c>
      <c r="CB380" s="148" t="e" cm="1">
        <f t="array" ref="CB380">IF($I$9=1,CB382,INDEX($DT382:$EK382,,MATCH(CONCATENATE("FY ",RIGHT(CB$3,4)),$DT$3:$EK$3,0)))</f>
        <v>#N/A</v>
      </c>
      <c r="CC380" s="149" t="e" cm="1">
        <f t="array" ref="CC380">IF($I$9=1,CC382,INDEX($DT382:$EK382,,MATCH(CONCATENATE("FY ",RIGHT(CC$3,4)),$DT$3:$EK$3,0)))</f>
        <v>#N/A</v>
      </c>
      <c r="CD380" s="147" t="e" cm="1">
        <f t="array" ref="CD380">IF($I$9=1,CD382,INDEX($DT382:$EK382,,MATCH(CONCATENATE("FY ",RIGHT(CD$3,4)),$DT$3:$EK$3,0)))</f>
        <v>#N/A</v>
      </c>
      <c r="CE380" s="148" t="e" cm="1">
        <f t="array" ref="CE380">IF($I$9=1,CE382,INDEX($DT382:$EK382,,MATCH(CONCATENATE("FY ",RIGHT(CE$3,4)),$DT$3:$EK$3,0)))</f>
        <v>#N/A</v>
      </c>
      <c r="CF380" s="148" t="e" cm="1">
        <f t="array" ref="CF380">IF($I$9=1,CF382,INDEX($DT382:$EK382,,MATCH(CONCATENATE("FY ",RIGHT(CF$3,4)),$DT$3:$EK$3,0)))</f>
        <v>#N/A</v>
      </c>
      <c r="CG380" s="149" t="e" cm="1">
        <f t="array" ref="CG380">IF($I$9=1,CG382,INDEX($DT382:$EK382,,MATCH(CONCATENATE("FY ",RIGHT(CG$3,4)),$DT$3:$EK$3,0)))</f>
        <v>#N/A</v>
      </c>
      <c r="CH380" s="147" t="e" cm="1">
        <f t="array" ref="CH380">IF($I$9=1,CH382,INDEX($DT382:$EK382,,MATCH(CONCATENATE("FY ",RIGHT(CH$3,4)),$DT$3:$EK$3,0)))</f>
        <v>#N/A</v>
      </c>
      <c r="CI380" s="148" t="e" cm="1">
        <f t="array" ref="CI380">IF($I$9=1,CI382,INDEX($DT382:$EK382,,MATCH(CONCATENATE("FY ",RIGHT(CI$3,4)),$DT$3:$EK$3,0)))</f>
        <v>#N/A</v>
      </c>
      <c r="CJ380" s="148" t="e" cm="1">
        <f t="array" ref="CJ380">IF($I$9=1,CJ382,INDEX($DT382:$EK382,,MATCH(CONCATENATE("FY ",RIGHT(CJ$3,4)),$DT$3:$EK$3,0)))</f>
        <v>#N/A</v>
      </c>
      <c r="CK380" s="149" t="e" cm="1">
        <f t="array" ref="CK380">IF($I$9=1,CK382,INDEX($DT382:$EK382,,MATCH(CONCATENATE("FY ",RIGHT(CK$3,4)),$DT$3:$EK$3,0)))</f>
        <v>#N/A</v>
      </c>
      <c r="CL380" s="147" t="e" cm="1">
        <f t="array" ref="CL380">IF($I$9=1,CL382,INDEX($DT382:$EK382,,MATCH(CONCATENATE("FY ",RIGHT(CL$3,4)),$DT$3:$EK$3,0)))</f>
        <v>#N/A</v>
      </c>
      <c r="CM380" s="148" t="e" cm="1">
        <f t="array" ref="CM380">IF($I$9=1,CM382,INDEX($DT382:$EK382,,MATCH(CONCATENATE("FY ",RIGHT(CM$3,4)),$DT$3:$EK$3,0)))</f>
        <v>#N/A</v>
      </c>
      <c r="CN380" s="148" t="e" cm="1">
        <f t="array" ref="CN380">IF($I$9=1,CN382,INDEX($DT382:$EK382,,MATCH(CONCATENATE("FY ",RIGHT(CN$3,4)),$DT$3:$EK$3,0)))</f>
        <v>#N/A</v>
      </c>
      <c r="CO380" s="149" t="e" cm="1">
        <f t="array" ref="CO380">IF($I$9=1,CO382,INDEX($DT382:$EK382,,MATCH(CONCATENATE("FY ",RIGHT(CO$3,4)),$DT$3:$EK$3,0)))</f>
        <v>#N/A</v>
      </c>
      <c r="CP380" s="147" t="e" cm="1">
        <f t="array" ref="CP380">IF($I$9=1,CP382,INDEX($DT382:$EK382,,MATCH(CONCATENATE("FY ",RIGHT(CP$3,4)),$DT$3:$EK$3,0)))</f>
        <v>#N/A</v>
      </c>
      <c r="CQ380" s="148" t="e" cm="1">
        <f t="array" ref="CQ380">IF($I$9=1,CQ382,INDEX($DT382:$EK382,,MATCH(CONCATENATE("FY ",RIGHT(CQ$3,4)),$DT$3:$EK$3,0)))</f>
        <v>#N/A</v>
      </c>
      <c r="CR380" s="148" t="e" cm="1">
        <f t="array" ref="CR380">IF($I$9=1,CR382,INDEX($DT382:$EK382,,MATCH(CONCATENATE("FY ",RIGHT(CR$3,4)),$DT$3:$EK$3,0)))</f>
        <v>#N/A</v>
      </c>
      <c r="CS380" s="149" t="e" cm="1">
        <f t="array" ref="CS380">IF($I$9=1,CS382,INDEX($DT382:$EK382,,MATCH(CONCATENATE("FY ",RIGHT(CS$3,4)),$DT$3:$EK$3,0)))</f>
        <v>#N/A</v>
      </c>
      <c r="CT380" s="147" t="e" cm="1">
        <f t="array" ref="CT380">IF($I$9=1,CT382,INDEX($DT382:$EK382,,MATCH(CONCATENATE("FY ",RIGHT(CT$3,4)),$DT$3:$EK$3,0)))</f>
        <v>#N/A</v>
      </c>
      <c r="CU380" s="148" t="e" cm="1">
        <f t="array" ref="CU380">IF($I$9=1,CU382,INDEX($DT382:$EK382,,MATCH(CONCATENATE("FY ",RIGHT(CU$3,4)),$DT$3:$EK$3,0)))</f>
        <v>#N/A</v>
      </c>
      <c r="CV380" s="148" t="e" cm="1">
        <f t="array" ref="CV380">IF($I$9=1,CV382,INDEX($DT382:$EK382,,MATCH(CONCATENATE("FY ",RIGHT(CV$3,4)),$DT$3:$EK$3,0)))</f>
        <v>#N/A</v>
      </c>
      <c r="CW380" s="149" t="e" cm="1">
        <f t="array" ref="CW380">IF($I$9=1,CW382,INDEX($DT382:$EK382,,MATCH(CONCATENATE("FY ",RIGHT(CW$3,4)),$DT$3:$EK$3,0)))</f>
        <v>#N/A</v>
      </c>
      <c r="CX380" s="147" t="e" cm="1">
        <f t="array" ref="CX380">IF($I$9=1,CX382,INDEX($DT382:$EK382,,MATCH(CONCATENATE("FY ",RIGHT(CX$3,4)),$DT$3:$EK$3,0)))</f>
        <v>#N/A</v>
      </c>
      <c r="CY380" s="148" t="e" cm="1">
        <f t="array" ref="CY380">IF($I$9=1,CY382,INDEX($DT382:$EK382,,MATCH(CONCATENATE("FY ",RIGHT(CY$3,4)),$DT$3:$EK$3,0)))</f>
        <v>#N/A</v>
      </c>
      <c r="CZ380" s="148" t="e" cm="1">
        <f t="array" ref="CZ380">IF($I$9=1,CZ382,INDEX($DT382:$EK382,,MATCH(CONCATENATE("FY ",RIGHT(CZ$3,4)),$DT$3:$EK$3,0)))</f>
        <v>#N/A</v>
      </c>
      <c r="DA380" s="149" t="e" cm="1">
        <f t="array" ref="DA380">IF($I$9=1,DA382,INDEX($DT382:$EK382,,MATCH(CONCATENATE("FY ",RIGHT(DA$3,4)),$DT$3:$EK$3,0)))</f>
        <v>#N/A</v>
      </c>
      <c r="DB380" s="147" t="e" cm="1">
        <f t="array" ref="DB380">IF($I$9=1,DB382,INDEX($DT382:$EK382,,MATCH(CONCATENATE("FY ",RIGHT(DB$3,4)),$DT$3:$EK$3,0)))</f>
        <v>#N/A</v>
      </c>
      <c r="DC380" s="148" t="e" cm="1">
        <f t="array" ref="DC380">IF($I$9=1,DC382,INDEX($DT382:$EK382,,MATCH(CONCATENATE("FY ",RIGHT(DC$3,4)),$DT$3:$EK$3,0)))</f>
        <v>#N/A</v>
      </c>
      <c r="DD380" s="148" t="e" cm="1">
        <f t="array" ref="DD380">IF($I$9=1,DD382,INDEX($DT382:$EK382,,MATCH(CONCATENATE("FY ",RIGHT(DD$3,4)),$DT$3:$EK$3,0)))</f>
        <v>#N/A</v>
      </c>
      <c r="DE380" s="149" t="e" cm="1">
        <f t="array" ref="DE380">IF($I$9=1,DE382,INDEX($DT382:$EK382,,MATCH(CONCATENATE("FY ",RIGHT(DE$3,4)),$DT$3:$EK$3,0)))</f>
        <v>#N/A</v>
      </c>
      <c r="DF380" s="147" t="e" cm="1">
        <f t="array" ref="DF380">IF($I$9=1,DF382,INDEX($DT382:$EK382,,MATCH(CONCATENATE("FY ",RIGHT(DF$3,4)),$DT$3:$EK$3,0)))</f>
        <v>#N/A</v>
      </c>
      <c r="DG380" s="148" t="e" cm="1">
        <f t="array" ref="DG380">IF($I$9=1,DG382,INDEX($DT382:$EK382,,MATCH(CONCATENATE("FY ",RIGHT(DG$3,4)),$DT$3:$EK$3,0)))</f>
        <v>#N/A</v>
      </c>
      <c r="DH380" s="148" t="e" cm="1">
        <f t="array" ref="DH380">IF($I$9=1,DH382,INDEX($DT382:$EK382,,MATCH(CONCATENATE("FY ",RIGHT(DH$3,4)),$DT$3:$EK$3,0)))</f>
        <v>#N/A</v>
      </c>
      <c r="DI380" s="149" t="e" cm="1">
        <f t="array" ref="DI380">IF($I$9=1,DI382,INDEX($DT382:$EK382,,MATCH(CONCATENATE("FY ",RIGHT(DI$3,4)),$DT$3:$EK$3,0)))</f>
        <v>#N/A</v>
      </c>
    </row>
    <row r="381" spans="1:141" outlineLevel="1" x14ac:dyDescent="0.25">
      <c r="A381" s="90"/>
      <c r="B381" s="90"/>
      <c r="C381" s="90"/>
      <c r="D381" s="90"/>
      <c r="F381" s="100"/>
      <c r="I381" s="101"/>
      <c r="J381" s="100"/>
      <c r="M381" s="101"/>
      <c r="N381" s="100"/>
      <c r="Q381" s="101"/>
      <c r="R381" s="100"/>
      <c r="U381" s="101"/>
      <c r="V381" s="100"/>
      <c r="Y381" s="101"/>
      <c r="Z381" s="100"/>
      <c r="AC381" s="101"/>
      <c r="AD381" s="100"/>
      <c r="AG381" s="101"/>
      <c r="AH381" s="100"/>
      <c r="AK381" s="101"/>
      <c r="AL381" s="100"/>
      <c r="AO381" s="101"/>
      <c r="AP381" s="100"/>
      <c r="AS381" s="101"/>
      <c r="AT381" s="100"/>
      <c r="AW381" s="101"/>
      <c r="AX381" s="100"/>
      <c r="BA381" s="101"/>
      <c r="BB381" s="100"/>
      <c r="BE381" s="101"/>
      <c r="BF381" s="100"/>
      <c r="BI381" s="101"/>
      <c r="BJ381" s="100"/>
      <c r="BM381" s="101"/>
      <c r="BN381" s="100"/>
      <c r="BQ381" s="101"/>
      <c r="BR381" s="100"/>
      <c r="BU381" s="101"/>
      <c r="BV381" s="100"/>
      <c r="BY381" s="101"/>
      <c r="BZ381" s="100"/>
      <c r="CC381" s="101"/>
      <c r="CD381" s="100"/>
      <c r="CG381" s="101"/>
      <c r="CH381" s="100"/>
      <c r="CK381" s="101"/>
      <c r="CL381" s="100"/>
      <c r="CO381" s="101"/>
      <c r="CP381" s="100"/>
      <c r="CS381" s="101"/>
      <c r="CT381" s="100"/>
      <c r="CW381" s="101"/>
      <c r="CX381" s="100"/>
      <c r="DA381" s="101"/>
      <c r="DB381" s="100"/>
      <c r="DE381" s="101"/>
      <c r="DF381" s="100"/>
      <c r="DI381" s="101"/>
    </row>
    <row r="382" spans="1:141" outlineLevel="1" x14ac:dyDescent="0.25">
      <c r="A382" s="90"/>
      <c r="B382" s="90"/>
      <c r="C382" s="90"/>
      <c r="D382" s="90"/>
      <c r="E382" t="str">
        <f>CONCATENATE(E378," scenario: ",$J$8)</f>
        <v>Value scenario: Default</v>
      </c>
      <c r="F382" s="100"/>
      <c r="I382" s="101"/>
      <c r="J382" s="100"/>
      <c r="M382" s="101"/>
      <c r="N382" s="100"/>
      <c r="Q382" s="101"/>
      <c r="R382" s="100"/>
      <c r="U382" s="101"/>
      <c r="V382" s="100"/>
      <c r="Y382" s="101"/>
      <c r="Z382" s="100"/>
      <c r="AC382" s="101"/>
      <c r="AD382" s="100"/>
      <c r="AG382" s="101"/>
      <c r="AH382" s="100"/>
      <c r="AK382" s="101"/>
      <c r="AL382" s="100"/>
      <c r="AO382" s="101"/>
      <c r="AP382" s="113" t="e">
        <f ca="1">CHOOSE($I$8,AP383,AP384,AP385,AP386,AP387)</f>
        <v>#VALUE!</v>
      </c>
      <c r="AQ382" s="69" t="e">
        <f t="shared" ref="AQ382:DB382" ca="1" si="973">CHOOSE($I$8,AQ383,AQ384,AQ385,AQ386,AQ387)</f>
        <v>#VALUE!</v>
      </c>
      <c r="AR382" s="69" t="e">
        <f t="shared" ca="1" si="973"/>
        <v>#VALUE!</v>
      </c>
      <c r="AS382" s="114" t="e">
        <f t="shared" ca="1" si="973"/>
        <v>#VALUE!</v>
      </c>
      <c r="AT382" s="113" t="e">
        <f t="shared" ca="1" si="973"/>
        <v>#VALUE!</v>
      </c>
      <c r="AU382" s="69" t="e">
        <f t="shared" ca="1" si="973"/>
        <v>#VALUE!</v>
      </c>
      <c r="AV382" s="69" t="e">
        <f t="shared" ca="1" si="973"/>
        <v>#VALUE!</v>
      </c>
      <c r="AW382" s="114" t="e">
        <f t="shared" ca="1" si="973"/>
        <v>#VALUE!</v>
      </c>
      <c r="AX382" s="113" t="e">
        <f t="shared" ca="1" si="973"/>
        <v>#VALUE!</v>
      </c>
      <c r="AY382" s="69" t="e">
        <f t="shared" ca="1" si="973"/>
        <v>#VALUE!</v>
      </c>
      <c r="AZ382" s="69" t="e">
        <f t="shared" ca="1" si="973"/>
        <v>#VALUE!</v>
      </c>
      <c r="BA382" s="114" t="e">
        <f t="shared" ca="1" si="973"/>
        <v>#VALUE!</v>
      </c>
      <c r="BB382" s="113" t="e">
        <f t="shared" ca="1" si="973"/>
        <v>#VALUE!</v>
      </c>
      <c r="BC382" s="69" t="e">
        <f t="shared" ca="1" si="973"/>
        <v>#VALUE!</v>
      </c>
      <c r="BD382" s="69" t="e">
        <f t="shared" ca="1" si="973"/>
        <v>#VALUE!</v>
      </c>
      <c r="BE382" s="114" t="e">
        <f t="shared" ca="1" si="973"/>
        <v>#VALUE!</v>
      </c>
      <c r="BF382" s="113" t="e">
        <f t="shared" ca="1" si="973"/>
        <v>#VALUE!</v>
      </c>
      <c r="BG382" s="69" t="e">
        <f t="shared" ca="1" si="973"/>
        <v>#VALUE!</v>
      </c>
      <c r="BH382" s="69" t="e">
        <f t="shared" ca="1" si="973"/>
        <v>#VALUE!</v>
      </c>
      <c r="BI382" s="114" t="e">
        <f t="shared" ca="1" si="973"/>
        <v>#VALUE!</v>
      </c>
      <c r="BJ382" s="113" t="e">
        <f t="shared" ca="1" si="973"/>
        <v>#VALUE!</v>
      </c>
      <c r="BK382" s="69" t="e">
        <f t="shared" ca="1" si="973"/>
        <v>#VALUE!</v>
      </c>
      <c r="BL382" s="69" t="e">
        <f t="shared" ca="1" si="973"/>
        <v>#VALUE!</v>
      </c>
      <c r="BM382" s="114" t="e">
        <f t="shared" ca="1" si="973"/>
        <v>#VALUE!</v>
      </c>
      <c r="BN382" s="113" t="e">
        <f t="shared" ca="1" si="973"/>
        <v>#VALUE!</v>
      </c>
      <c r="BO382" s="69" t="e">
        <f t="shared" ca="1" si="973"/>
        <v>#VALUE!</v>
      </c>
      <c r="BP382" s="69" t="e">
        <f t="shared" ca="1" si="973"/>
        <v>#VALUE!</v>
      </c>
      <c r="BQ382" s="114" t="e">
        <f t="shared" ca="1" si="973"/>
        <v>#VALUE!</v>
      </c>
      <c r="BR382" s="113" t="e">
        <f t="shared" ca="1" si="973"/>
        <v>#VALUE!</v>
      </c>
      <c r="BS382" s="69" t="e">
        <f t="shared" ca="1" si="973"/>
        <v>#VALUE!</v>
      </c>
      <c r="BT382" s="69" t="e">
        <f t="shared" ca="1" si="973"/>
        <v>#VALUE!</v>
      </c>
      <c r="BU382" s="114" t="e">
        <f t="shared" ca="1" si="973"/>
        <v>#VALUE!</v>
      </c>
      <c r="BV382" s="113" t="e">
        <f t="shared" ca="1" si="973"/>
        <v>#VALUE!</v>
      </c>
      <c r="BW382" s="69" t="e">
        <f t="shared" ca="1" si="973"/>
        <v>#VALUE!</v>
      </c>
      <c r="BX382" s="69" t="e">
        <f t="shared" ca="1" si="973"/>
        <v>#VALUE!</v>
      </c>
      <c r="BY382" s="114" t="e">
        <f t="shared" ca="1" si="973"/>
        <v>#VALUE!</v>
      </c>
      <c r="BZ382" s="113" t="e">
        <f t="shared" ca="1" si="973"/>
        <v>#VALUE!</v>
      </c>
      <c r="CA382" s="69" t="e">
        <f t="shared" ca="1" si="973"/>
        <v>#VALUE!</v>
      </c>
      <c r="CB382" s="69" t="e">
        <f t="shared" ca="1" si="973"/>
        <v>#VALUE!</v>
      </c>
      <c r="CC382" s="114" t="e">
        <f t="shared" ca="1" si="973"/>
        <v>#VALUE!</v>
      </c>
      <c r="CD382" s="113" t="e">
        <f t="shared" ca="1" si="973"/>
        <v>#VALUE!</v>
      </c>
      <c r="CE382" s="69" t="e">
        <f t="shared" ca="1" si="973"/>
        <v>#VALUE!</v>
      </c>
      <c r="CF382" s="69" t="e">
        <f t="shared" ca="1" si="973"/>
        <v>#VALUE!</v>
      </c>
      <c r="CG382" s="114" t="e">
        <f t="shared" ca="1" si="973"/>
        <v>#VALUE!</v>
      </c>
      <c r="CH382" s="113">
        <f t="shared" ca="1" si="973"/>
        <v>0</v>
      </c>
      <c r="CI382" s="69">
        <f t="shared" ca="1" si="973"/>
        <v>0</v>
      </c>
      <c r="CJ382" s="69">
        <f t="shared" ca="1" si="973"/>
        <v>0</v>
      </c>
      <c r="CK382" s="114">
        <f t="shared" ca="1" si="973"/>
        <v>0</v>
      </c>
      <c r="CL382" s="113">
        <f t="shared" ca="1" si="973"/>
        <v>0</v>
      </c>
      <c r="CM382" s="69">
        <f t="shared" ca="1" si="973"/>
        <v>0</v>
      </c>
      <c r="CN382" s="69">
        <f t="shared" ca="1" si="973"/>
        <v>0</v>
      </c>
      <c r="CO382" s="114">
        <f t="shared" ca="1" si="973"/>
        <v>0</v>
      </c>
      <c r="CP382" s="113">
        <f t="shared" ca="1" si="973"/>
        <v>0</v>
      </c>
      <c r="CQ382" s="69">
        <f t="shared" ca="1" si="973"/>
        <v>0</v>
      </c>
      <c r="CR382" s="69">
        <f t="shared" ca="1" si="973"/>
        <v>0</v>
      </c>
      <c r="CS382" s="114">
        <f t="shared" ca="1" si="973"/>
        <v>0</v>
      </c>
      <c r="CT382" s="113">
        <f t="shared" ca="1" si="973"/>
        <v>0</v>
      </c>
      <c r="CU382" s="69">
        <f t="shared" ca="1" si="973"/>
        <v>0</v>
      </c>
      <c r="CV382" s="69">
        <f t="shared" ca="1" si="973"/>
        <v>0</v>
      </c>
      <c r="CW382" s="114">
        <f t="shared" ca="1" si="973"/>
        <v>0</v>
      </c>
      <c r="CX382" s="113">
        <f t="shared" ca="1" si="973"/>
        <v>0</v>
      </c>
      <c r="CY382" s="69">
        <f t="shared" ca="1" si="973"/>
        <v>0</v>
      </c>
      <c r="CZ382" s="69">
        <f t="shared" ca="1" si="973"/>
        <v>0</v>
      </c>
      <c r="DA382" s="114">
        <f t="shared" ca="1" si="973"/>
        <v>0</v>
      </c>
      <c r="DB382" s="113">
        <f t="shared" ca="1" si="973"/>
        <v>0</v>
      </c>
      <c r="DC382" s="69">
        <f t="shared" ref="DC382:DI382" ca="1" si="974">CHOOSE($I$8,DC383,DC384,DC385,DC386,DC387)</f>
        <v>0</v>
      </c>
      <c r="DD382" s="69">
        <f t="shared" ca="1" si="974"/>
        <v>0</v>
      </c>
      <c r="DE382" s="114">
        <f t="shared" ca="1" si="974"/>
        <v>0</v>
      </c>
      <c r="DF382" s="113">
        <f t="shared" ca="1" si="974"/>
        <v>0</v>
      </c>
      <c r="DG382" s="69">
        <f t="shared" ca="1" si="974"/>
        <v>0</v>
      </c>
      <c r="DH382" s="69">
        <f t="shared" ca="1" si="974"/>
        <v>0</v>
      </c>
      <c r="DI382" s="114">
        <f t="shared" ca="1" si="974"/>
        <v>0</v>
      </c>
      <c r="DT382" s="69" t="e">
        <f t="shared" ref="DT382:EK382" ca="1" si="975">CHOOSE($I$8,DT383,DT384,DT385,DT386,DT387)</f>
        <v>#VALUE!</v>
      </c>
      <c r="DU382" s="69" t="e">
        <f t="shared" ca="1" si="975"/>
        <v>#VALUE!</v>
      </c>
      <c r="DV382" s="69" t="e">
        <f t="shared" ca="1" si="975"/>
        <v>#VALUE!</v>
      </c>
      <c r="DW382" s="69" t="e">
        <f t="shared" ca="1" si="975"/>
        <v>#VALUE!</v>
      </c>
      <c r="DX382" s="69" t="e">
        <f t="shared" ca="1" si="975"/>
        <v>#VALUE!</v>
      </c>
      <c r="DY382" s="69" t="e">
        <f t="shared" ca="1" si="975"/>
        <v>#VALUE!</v>
      </c>
      <c r="DZ382" s="69" t="e">
        <f t="shared" ca="1" si="975"/>
        <v>#VALUE!</v>
      </c>
      <c r="EA382" s="69" t="e">
        <f t="shared" ca="1" si="975"/>
        <v>#VALUE!</v>
      </c>
      <c r="EB382" s="69" t="e">
        <f t="shared" ca="1" si="975"/>
        <v>#VALUE!</v>
      </c>
      <c r="EC382" s="69" t="e">
        <f t="shared" ca="1" si="975"/>
        <v>#VALUE!</v>
      </c>
      <c r="ED382" s="69" t="e">
        <f t="shared" ca="1" si="975"/>
        <v>#VALUE!</v>
      </c>
      <c r="EE382" s="69" t="e">
        <f t="shared" ca="1" si="975"/>
        <v>#VALUE!</v>
      </c>
      <c r="EF382" s="69" t="e">
        <f t="shared" ca="1" si="975"/>
        <v>#VALUE!</v>
      </c>
      <c r="EG382" s="69" t="e">
        <f t="shared" ca="1" si="975"/>
        <v>#VALUE!</v>
      </c>
      <c r="EH382" s="69" t="e">
        <f t="shared" ca="1" si="975"/>
        <v>#VALUE!</v>
      </c>
      <c r="EI382" s="69" t="e">
        <f t="shared" ca="1" si="975"/>
        <v>#VALUE!</v>
      </c>
      <c r="EJ382" s="69" t="e">
        <f t="shared" ca="1" si="975"/>
        <v>#VALUE!</v>
      </c>
      <c r="EK382" s="69" t="e">
        <f t="shared" ca="1" si="975"/>
        <v>#VALUE!</v>
      </c>
    </row>
    <row r="383" spans="1:141" outlineLevel="1" x14ac:dyDescent="0.25">
      <c r="A383" s="90"/>
      <c r="B383" s="90"/>
      <c r="C383" s="90"/>
      <c r="D383" s="90"/>
      <c r="E383" t="str">
        <f>CONCATENATE("- ", $N$6,":")</f>
        <v>- Base:</v>
      </c>
      <c r="F383" s="100"/>
      <c r="I383" s="101"/>
      <c r="J383" s="100"/>
      <c r="M383" s="101"/>
      <c r="N383" s="100"/>
      <c r="Q383" s="101"/>
      <c r="R383" s="100"/>
      <c r="U383" s="101"/>
      <c r="V383" s="100"/>
      <c r="Y383" s="101"/>
      <c r="Z383" s="100"/>
      <c r="AC383" s="101"/>
      <c r="AD383" s="100"/>
      <c r="AG383" s="101"/>
      <c r="AH383" s="100"/>
      <c r="AK383" s="101"/>
      <c r="AL383" s="100"/>
      <c r="AO383" s="101"/>
      <c r="AP383" s="117">
        <v>0</v>
      </c>
      <c r="AQ383" s="118">
        <v>0</v>
      </c>
      <c r="AR383" s="118">
        <v>0</v>
      </c>
      <c r="AS383" s="119">
        <v>0</v>
      </c>
      <c r="AT383" s="117">
        <v>0</v>
      </c>
      <c r="AU383" s="118">
        <v>0</v>
      </c>
      <c r="AV383" s="118">
        <v>0</v>
      </c>
      <c r="AW383" s="119">
        <v>0</v>
      </c>
      <c r="AX383" s="117">
        <v>0</v>
      </c>
      <c r="AY383" s="118">
        <v>0</v>
      </c>
      <c r="AZ383" s="118">
        <v>0</v>
      </c>
      <c r="BA383" s="119">
        <v>0</v>
      </c>
      <c r="BB383" s="117">
        <v>0</v>
      </c>
      <c r="BC383" s="118">
        <v>0</v>
      </c>
      <c r="BD383" s="118">
        <v>0</v>
      </c>
      <c r="BE383" s="119">
        <v>0</v>
      </c>
      <c r="BF383" s="117">
        <v>0</v>
      </c>
      <c r="BG383" s="118">
        <v>0</v>
      </c>
      <c r="BH383" s="118">
        <v>0</v>
      </c>
      <c r="BI383" s="119">
        <v>0</v>
      </c>
      <c r="BJ383" s="117">
        <v>0</v>
      </c>
      <c r="BK383" s="118">
        <v>0</v>
      </c>
      <c r="BL383" s="118">
        <v>0</v>
      </c>
      <c r="BM383" s="119">
        <v>0</v>
      </c>
      <c r="BN383" s="117">
        <v>0</v>
      </c>
      <c r="BO383" s="118">
        <v>0</v>
      </c>
      <c r="BP383" s="118">
        <v>0</v>
      </c>
      <c r="BQ383" s="119">
        <v>0</v>
      </c>
      <c r="BR383" s="117">
        <v>0</v>
      </c>
      <c r="BS383" s="118">
        <v>0</v>
      </c>
      <c r="BT383" s="118">
        <v>0</v>
      </c>
      <c r="BU383" s="119">
        <v>0</v>
      </c>
      <c r="BV383" s="117">
        <v>0</v>
      </c>
      <c r="BW383" s="118">
        <v>0</v>
      </c>
      <c r="BX383" s="118">
        <v>0</v>
      </c>
      <c r="BY383" s="119">
        <v>0</v>
      </c>
      <c r="BZ383" s="117">
        <v>0</v>
      </c>
      <c r="CA383" s="118">
        <v>0</v>
      </c>
      <c r="CB383" s="118">
        <v>0</v>
      </c>
      <c r="CC383" s="119">
        <v>0</v>
      </c>
      <c r="CD383" s="117">
        <v>0</v>
      </c>
      <c r="CE383" s="118">
        <v>0</v>
      </c>
      <c r="CF383" s="118">
        <v>0</v>
      </c>
      <c r="CG383" s="119">
        <v>0</v>
      </c>
      <c r="CH383" s="117">
        <v>0</v>
      </c>
      <c r="CI383" s="118">
        <v>0</v>
      </c>
      <c r="CJ383" s="118">
        <v>0</v>
      </c>
      <c r="CK383" s="119">
        <v>0</v>
      </c>
      <c r="CL383" s="117">
        <v>0</v>
      </c>
      <c r="CM383" s="118">
        <v>0</v>
      </c>
      <c r="CN383" s="118">
        <v>0</v>
      </c>
      <c r="CO383" s="119">
        <v>0</v>
      </c>
      <c r="CP383" s="117">
        <v>0</v>
      </c>
      <c r="CQ383" s="118">
        <v>0</v>
      </c>
      <c r="CR383" s="118">
        <v>0</v>
      </c>
      <c r="CS383" s="119">
        <v>0</v>
      </c>
      <c r="CT383" s="117">
        <v>0</v>
      </c>
      <c r="CU383" s="118">
        <v>0</v>
      </c>
      <c r="CV383" s="118">
        <v>0</v>
      </c>
      <c r="CW383" s="119">
        <v>0</v>
      </c>
      <c r="CX383" s="117">
        <v>0</v>
      </c>
      <c r="CY383" s="118">
        <v>0</v>
      </c>
      <c r="CZ383" s="118">
        <v>0</v>
      </c>
      <c r="DA383" s="119">
        <v>0</v>
      </c>
      <c r="DB383" s="117">
        <v>0</v>
      </c>
      <c r="DC383" s="118">
        <v>0</v>
      </c>
      <c r="DD383" s="118">
        <v>0</v>
      </c>
      <c r="DE383" s="119">
        <v>0</v>
      </c>
      <c r="DF383" s="117">
        <v>0</v>
      </c>
      <c r="DG383" s="118">
        <v>0</v>
      </c>
      <c r="DH383" s="118">
        <v>0</v>
      </c>
      <c r="DI383" s="119">
        <v>0</v>
      </c>
      <c r="DT383" s="118">
        <v>0</v>
      </c>
      <c r="DU383" s="118">
        <v>0</v>
      </c>
      <c r="DV383" s="118">
        <v>0</v>
      </c>
      <c r="DW383" s="118">
        <v>0</v>
      </c>
      <c r="DX383" s="118">
        <v>0</v>
      </c>
      <c r="DY383" s="118">
        <v>0</v>
      </c>
      <c r="DZ383" s="118">
        <v>0</v>
      </c>
      <c r="EA383" s="118">
        <v>0</v>
      </c>
      <c r="EB383" s="118">
        <v>0</v>
      </c>
      <c r="EC383" s="118">
        <v>0</v>
      </c>
      <c r="ED383" s="118">
        <v>0</v>
      </c>
      <c r="EE383" s="118">
        <v>0</v>
      </c>
      <c r="EF383" s="118">
        <v>0</v>
      </c>
      <c r="EG383" s="118">
        <v>0</v>
      </c>
      <c r="EH383" s="118">
        <v>0</v>
      </c>
      <c r="EI383" s="118">
        <v>0</v>
      </c>
      <c r="EJ383" s="118">
        <v>0</v>
      </c>
      <c r="EK383" s="118">
        <v>0</v>
      </c>
    </row>
    <row r="384" spans="1:141" outlineLevel="1" x14ac:dyDescent="0.25">
      <c r="A384" s="90"/>
      <c r="B384" s="90"/>
      <c r="C384" s="90"/>
      <c r="D384" s="90"/>
      <c r="E384" t="str">
        <f>CONCATENATE("- ", $N$7,":")</f>
        <v>- Upside:</v>
      </c>
      <c r="F384" s="100"/>
      <c r="I384" s="101"/>
      <c r="J384" s="100"/>
      <c r="M384" s="101"/>
      <c r="N384" s="100"/>
      <c r="Q384" s="101"/>
      <c r="R384" s="100"/>
      <c r="U384" s="101"/>
      <c r="V384" s="100"/>
      <c r="Y384" s="101"/>
      <c r="Z384" s="100"/>
      <c r="AC384" s="101"/>
      <c r="AD384" s="100"/>
      <c r="AG384" s="101"/>
      <c r="AH384" s="100"/>
      <c r="AK384" s="101"/>
      <c r="AL384" s="100"/>
      <c r="AO384" s="101"/>
      <c r="AP384" s="117">
        <v>0</v>
      </c>
      <c r="AQ384" s="118">
        <v>0</v>
      </c>
      <c r="AR384" s="118">
        <v>0</v>
      </c>
      <c r="AS384" s="119">
        <v>0</v>
      </c>
      <c r="AT384" s="117">
        <v>0</v>
      </c>
      <c r="AU384" s="118">
        <v>0</v>
      </c>
      <c r="AV384" s="118">
        <v>0</v>
      </c>
      <c r="AW384" s="119">
        <v>0</v>
      </c>
      <c r="AX384" s="117">
        <v>0</v>
      </c>
      <c r="AY384" s="118">
        <v>0</v>
      </c>
      <c r="AZ384" s="118">
        <v>0</v>
      </c>
      <c r="BA384" s="119">
        <v>0</v>
      </c>
      <c r="BB384" s="117">
        <v>0</v>
      </c>
      <c r="BC384" s="118">
        <v>0</v>
      </c>
      <c r="BD384" s="118">
        <v>0</v>
      </c>
      <c r="BE384" s="119">
        <v>0</v>
      </c>
      <c r="BF384" s="117">
        <v>0</v>
      </c>
      <c r="BG384" s="118">
        <v>0</v>
      </c>
      <c r="BH384" s="118">
        <v>0</v>
      </c>
      <c r="BI384" s="119">
        <v>0</v>
      </c>
      <c r="BJ384" s="117">
        <v>0</v>
      </c>
      <c r="BK384" s="118">
        <v>0</v>
      </c>
      <c r="BL384" s="118">
        <v>0</v>
      </c>
      <c r="BM384" s="119">
        <v>0</v>
      </c>
      <c r="BN384" s="117">
        <v>0</v>
      </c>
      <c r="BO384" s="118">
        <v>0</v>
      </c>
      <c r="BP384" s="118">
        <v>0</v>
      </c>
      <c r="BQ384" s="119">
        <v>0</v>
      </c>
      <c r="BR384" s="117">
        <v>0</v>
      </c>
      <c r="BS384" s="118">
        <v>0</v>
      </c>
      <c r="BT384" s="118">
        <v>0</v>
      </c>
      <c r="BU384" s="119">
        <v>0</v>
      </c>
      <c r="BV384" s="117">
        <v>0</v>
      </c>
      <c r="BW384" s="118">
        <v>0</v>
      </c>
      <c r="BX384" s="118">
        <v>0</v>
      </c>
      <c r="BY384" s="119">
        <v>0</v>
      </c>
      <c r="BZ384" s="117">
        <v>0</v>
      </c>
      <c r="CA384" s="118">
        <v>0</v>
      </c>
      <c r="CB384" s="118">
        <v>0</v>
      </c>
      <c r="CC384" s="119">
        <v>0</v>
      </c>
      <c r="CD384" s="117">
        <v>0</v>
      </c>
      <c r="CE384" s="118">
        <v>0</v>
      </c>
      <c r="CF384" s="118">
        <v>0</v>
      </c>
      <c r="CG384" s="119">
        <v>0</v>
      </c>
      <c r="CH384" s="117">
        <v>0</v>
      </c>
      <c r="CI384" s="118">
        <v>0</v>
      </c>
      <c r="CJ384" s="118">
        <v>0</v>
      </c>
      <c r="CK384" s="119">
        <v>0</v>
      </c>
      <c r="CL384" s="117">
        <v>0</v>
      </c>
      <c r="CM384" s="118">
        <v>0</v>
      </c>
      <c r="CN384" s="118">
        <v>0</v>
      </c>
      <c r="CO384" s="119">
        <v>0</v>
      </c>
      <c r="CP384" s="117">
        <v>0</v>
      </c>
      <c r="CQ384" s="118">
        <v>0</v>
      </c>
      <c r="CR384" s="118">
        <v>0</v>
      </c>
      <c r="CS384" s="119">
        <v>0</v>
      </c>
      <c r="CT384" s="117">
        <v>0</v>
      </c>
      <c r="CU384" s="118">
        <v>0</v>
      </c>
      <c r="CV384" s="118">
        <v>0</v>
      </c>
      <c r="CW384" s="119">
        <v>0</v>
      </c>
      <c r="CX384" s="117">
        <v>0</v>
      </c>
      <c r="CY384" s="118">
        <v>0</v>
      </c>
      <c r="CZ384" s="118">
        <v>0</v>
      </c>
      <c r="DA384" s="119">
        <v>0</v>
      </c>
      <c r="DB384" s="117">
        <v>0</v>
      </c>
      <c r="DC384" s="118">
        <v>0</v>
      </c>
      <c r="DD384" s="118">
        <v>0</v>
      </c>
      <c r="DE384" s="119">
        <v>0</v>
      </c>
      <c r="DF384" s="117">
        <v>0</v>
      </c>
      <c r="DG384" s="118">
        <v>0</v>
      </c>
      <c r="DH384" s="118">
        <v>0</v>
      </c>
      <c r="DI384" s="119">
        <v>0</v>
      </c>
      <c r="DT384" s="118">
        <v>0</v>
      </c>
      <c r="DU384" s="118">
        <v>0</v>
      </c>
      <c r="DV384" s="118">
        <v>0</v>
      </c>
      <c r="DW384" s="118">
        <v>0</v>
      </c>
      <c r="DX384" s="118">
        <v>0</v>
      </c>
      <c r="DY384" s="118">
        <v>0</v>
      </c>
      <c r="DZ384" s="118">
        <v>0</v>
      </c>
      <c r="EA384" s="118">
        <v>0</v>
      </c>
      <c r="EB384" s="118">
        <v>0</v>
      </c>
      <c r="EC384" s="118">
        <v>0</v>
      </c>
      <c r="ED384" s="118">
        <v>0</v>
      </c>
      <c r="EE384" s="118">
        <v>0</v>
      </c>
      <c r="EF384" s="118">
        <v>0</v>
      </c>
      <c r="EG384" s="118">
        <v>0</v>
      </c>
      <c r="EH384" s="118">
        <v>0</v>
      </c>
      <c r="EI384" s="118">
        <v>0</v>
      </c>
      <c r="EJ384" s="118">
        <v>0</v>
      </c>
      <c r="EK384" s="118">
        <v>0</v>
      </c>
    </row>
    <row r="385" spans="1:141" outlineLevel="1" x14ac:dyDescent="0.25">
      <c r="A385" s="90"/>
      <c r="B385" s="90"/>
      <c r="C385" s="90"/>
      <c r="D385" s="90"/>
      <c r="E385" t="str">
        <f>CONCATENATE("- ", $N$8,":")</f>
        <v>- Downside:</v>
      </c>
      <c r="F385" s="100"/>
      <c r="I385" s="101"/>
      <c r="J385" s="100"/>
      <c r="M385" s="101"/>
      <c r="N385" s="100"/>
      <c r="Q385" s="101"/>
      <c r="R385" s="100"/>
      <c r="U385" s="101"/>
      <c r="V385" s="100"/>
      <c r="Y385" s="101"/>
      <c r="Z385" s="100"/>
      <c r="AC385" s="101"/>
      <c r="AD385" s="100"/>
      <c r="AG385" s="101"/>
      <c r="AH385" s="100"/>
      <c r="AK385" s="101"/>
      <c r="AL385" s="100"/>
      <c r="AO385" s="101"/>
      <c r="AP385" s="117">
        <v>0</v>
      </c>
      <c r="AQ385" s="118">
        <v>0</v>
      </c>
      <c r="AR385" s="118">
        <v>0</v>
      </c>
      <c r="AS385" s="119">
        <v>0</v>
      </c>
      <c r="AT385" s="117">
        <v>0</v>
      </c>
      <c r="AU385" s="118">
        <v>0</v>
      </c>
      <c r="AV385" s="118">
        <v>0</v>
      </c>
      <c r="AW385" s="119">
        <v>0</v>
      </c>
      <c r="AX385" s="117">
        <v>0</v>
      </c>
      <c r="AY385" s="118">
        <v>0</v>
      </c>
      <c r="AZ385" s="118">
        <v>0</v>
      </c>
      <c r="BA385" s="119">
        <v>0</v>
      </c>
      <c r="BB385" s="117">
        <v>0</v>
      </c>
      <c r="BC385" s="118">
        <v>0</v>
      </c>
      <c r="BD385" s="118">
        <v>0</v>
      </c>
      <c r="BE385" s="119">
        <v>0</v>
      </c>
      <c r="BF385" s="117">
        <v>0</v>
      </c>
      <c r="BG385" s="118">
        <v>0</v>
      </c>
      <c r="BH385" s="118">
        <v>0</v>
      </c>
      <c r="BI385" s="119">
        <v>0</v>
      </c>
      <c r="BJ385" s="117">
        <v>0</v>
      </c>
      <c r="BK385" s="118">
        <v>0</v>
      </c>
      <c r="BL385" s="118">
        <v>0</v>
      </c>
      <c r="BM385" s="119">
        <v>0</v>
      </c>
      <c r="BN385" s="117">
        <v>0</v>
      </c>
      <c r="BO385" s="118">
        <v>0</v>
      </c>
      <c r="BP385" s="118">
        <v>0</v>
      </c>
      <c r="BQ385" s="119">
        <v>0</v>
      </c>
      <c r="BR385" s="117">
        <v>0</v>
      </c>
      <c r="BS385" s="118">
        <v>0</v>
      </c>
      <c r="BT385" s="118">
        <v>0</v>
      </c>
      <c r="BU385" s="119">
        <v>0</v>
      </c>
      <c r="BV385" s="117">
        <v>0</v>
      </c>
      <c r="BW385" s="118">
        <v>0</v>
      </c>
      <c r="BX385" s="118">
        <v>0</v>
      </c>
      <c r="BY385" s="119">
        <v>0</v>
      </c>
      <c r="BZ385" s="117">
        <v>0</v>
      </c>
      <c r="CA385" s="118">
        <v>0</v>
      </c>
      <c r="CB385" s="118">
        <v>0</v>
      </c>
      <c r="CC385" s="119">
        <v>0</v>
      </c>
      <c r="CD385" s="117">
        <v>0</v>
      </c>
      <c r="CE385" s="118">
        <v>0</v>
      </c>
      <c r="CF385" s="118">
        <v>0</v>
      </c>
      <c r="CG385" s="119">
        <v>0</v>
      </c>
      <c r="CH385" s="117">
        <v>0</v>
      </c>
      <c r="CI385" s="118">
        <v>0</v>
      </c>
      <c r="CJ385" s="118">
        <v>0</v>
      </c>
      <c r="CK385" s="119">
        <v>0</v>
      </c>
      <c r="CL385" s="117">
        <v>0</v>
      </c>
      <c r="CM385" s="118">
        <v>0</v>
      </c>
      <c r="CN385" s="118">
        <v>0</v>
      </c>
      <c r="CO385" s="119">
        <v>0</v>
      </c>
      <c r="CP385" s="117">
        <v>0</v>
      </c>
      <c r="CQ385" s="118">
        <v>0</v>
      </c>
      <c r="CR385" s="118">
        <v>0</v>
      </c>
      <c r="CS385" s="119">
        <v>0</v>
      </c>
      <c r="CT385" s="117">
        <v>0</v>
      </c>
      <c r="CU385" s="118">
        <v>0</v>
      </c>
      <c r="CV385" s="118">
        <v>0</v>
      </c>
      <c r="CW385" s="119">
        <v>0</v>
      </c>
      <c r="CX385" s="117">
        <v>0</v>
      </c>
      <c r="CY385" s="118">
        <v>0</v>
      </c>
      <c r="CZ385" s="118">
        <v>0</v>
      </c>
      <c r="DA385" s="119">
        <v>0</v>
      </c>
      <c r="DB385" s="117">
        <v>0</v>
      </c>
      <c r="DC385" s="118">
        <v>0</v>
      </c>
      <c r="DD385" s="118">
        <v>0</v>
      </c>
      <c r="DE385" s="119">
        <v>0</v>
      </c>
      <c r="DF385" s="117">
        <v>0</v>
      </c>
      <c r="DG385" s="118">
        <v>0</v>
      </c>
      <c r="DH385" s="118">
        <v>0</v>
      </c>
      <c r="DI385" s="119">
        <v>0</v>
      </c>
      <c r="DT385" s="118">
        <v>0</v>
      </c>
      <c r="DU385" s="118">
        <v>0</v>
      </c>
      <c r="DV385" s="118">
        <v>0</v>
      </c>
      <c r="DW385" s="118">
        <v>0</v>
      </c>
      <c r="DX385" s="118">
        <v>0</v>
      </c>
      <c r="DY385" s="118">
        <v>0</v>
      </c>
      <c r="DZ385" s="118">
        <v>0</v>
      </c>
      <c r="EA385" s="118">
        <v>0</v>
      </c>
      <c r="EB385" s="118">
        <v>0</v>
      </c>
      <c r="EC385" s="118">
        <v>0</v>
      </c>
      <c r="ED385" s="118">
        <v>0</v>
      </c>
      <c r="EE385" s="118">
        <v>0</v>
      </c>
      <c r="EF385" s="118">
        <v>0</v>
      </c>
      <c r="EG385" s="118">
        <v>0</v>
      </c>
      <c r="EH385" s="118">
        <v>0</v>
      </c>
      <c r="EI385" s="118">
        <v>0</v>
      </c>
      <c r="EJ385" s="118">
        <v>0</v>
      </c>
      <c r="EK385" s="118">
        <v>0</v>
      </c>
    </row>
    <row r="386" spans="1:141" outlineLevel="1" x14ac:dyDescent="0.25">
      <c r="A386" s="90"/>
      <c r="B386" s="90"/>
      <c r="C386" s="90"/>
      <c r="D386" s="90"/>
      <c r="E386" t="str">
        <f>CONCATENATE("- ", $N$9,":")</f>
        <v>- Management:</v>
      </c>
      <c r="F386" s="100"/>
      <c r="I386" s="101"/>
      <c r="J386" s="100"/>
      <c r="M386" s="101"/>
      <c r="N386" s="100"/>
      <c r="Q386" s="101"/>
      <c r="R386" s="100"/>
      <c r="U386" s="101"/>
      <c r="V386" s="100"/>
      <c r="Y386" s="101"/>
      <c r="Z386" s="100"/>
      <c r="AC386" s="101"/>
      <c r="AD386" s="100"/>
      <c r="AG386" s="101"/>
      <c r="AH386" s="100"/>
      <c r="AK386" s="101"/>
      <c r="AL386" s="100"/>
      <c r="AO386" s="101"/>
      <c r="AP386" s="117">
        <v>0</v>
      </c>
      <c r="AQ386" s="118">
        <v>0</v>
      </c>
      <c r="AR386" s="118">
        <v>0</v>
      </c>
      <c r="AS386" s="119">
        <v>0</v>
      </c>
      <c r="AT386" s="117">
        <v>0</v>
      </c>
      <c r="AU386" s="118">
        <v>0</v>
      </c>
      <c r="AV386" s="118">
        <v>0</v>
      </c>
      <c r="AW386" s="119">
        <v>0</v>
      </c>
      <c r="AX386" s="117">
        <v>0</v>
      </c>
      <c r="AY386" s="118">
        <v>0</v>
      </c>
      <c r="AZ386" s="118">
        <v>0</v>
      </c>
      <c r="BA386" s="119">
        <v>0</v>
      </c>
      <c r="BB386" s="117">
        <v>0</v>
      </c>
      <c r="BC386" s="118">
        <v>0</v>
      </c>
      <c r="BD386" s="118">
        <v>0</v>
      </c>
      <c r="BE386" s="119">
        <v>0</v>
      </c>
      <c r="BF386" s="117">
        <v>0</v>
      </c>
      <c r="BG386" s="118">
        <v>0</v>
      </c>
      <c r="BH386" s="118">
        <v>0</v>
      </c>
      <c r="BI386" s="119">
        <v>0</v>
      </c>
      <c r="BJ386" s="117">
        <v>0</v>
      </c>
      <c r="BK386" s="118">
        <v>0</v>
      </c>
      <c r="BL386" s="118">
        <v>0</v>
      </c>
      <c r="BM386" s="119">
        <v>0</v>
      </c>
      <c r="BN386" s="117">
        <v>0</v>
      </c>
      <c r="BO386" s="118">
        <v>0</v>
      </c>
      <c r="BP386" s="118">
        <v>0</v>
      </c>
      <c r="BQ386" s="119">
        <v>0</v>
      </c>
      <c r="BR386" s="117">
        <v>0</v>
      </c>
      <c r="BS386" s="118">
        <v>0</v>
      </c>
      <c r="BT386" s="118">
        <v>0</v>
      </c>
      <c r="BU386" s="119">
        <v>0</v>
      </c>
      <c r="BV386" s="117">
        <v>0</v>
      </c>
      <c r="BW386" s="118">
        <v>0</v>
      </c>
      <c r="BX386" s="118">
        <v>0</v>
      </c>
      <c r="BY386" s="119">
        <v>0</v>
      </c>
      <c r="BZ386" s="117">
        <v>0</v>
      </c>
      <c r="CA386" s="118">
        <v>0</v>
      </c>
      <c r="CB386" s="118">
        <v>0</v>
      </c>
      <c r="CC386" s="119">
        <v>0</v>
      </c>
      <c r="CD386" s="117">
        <v>0</v>
      </c>
      <c r="CE386" s="118">
        <v>0</v>
      </c>
      <c r="CF386" s="118">
        <v>0</v>
      </c>
      <c r="CG386" s="119">
        <v>0</v>
      </c>
      <c r="CH386" s="117">
        <v>0</v>
      </c>
      <c r="CI386" s="118">
        <v>0</v>
      </c>
      <c r="CJ386" s="118">
        <v>0</v>
      </c>
      <c r="CK386" s="119">
        <v>0</v>
      </c>
      <c r="CL386" s="117">
        <v>0</v>
      </c>
      <c r="CM386" s="118">
        <v>0</v>
      </c>
      <c r="CN386" s="118">
        <v>0</v>
      </c>
      <c r="CO386" s="119">
        <v>0</v>
      </c>
      <c r="CP386" s="117">
        <v>0</v>
      </c>
      <c r="CQ386" s="118">
        <v>0</v>
      </c>
      <c r="CR386" s="118">
        <v>0</v>
      </c>
      <c r="CS386" s="119">
        <v>0</v>
      </c>
      <c r="CT386" s="117">
        <v>0</v>
      </c>
      <c r="CU386" s="118">
        <v>0</v>
      </c>
      <c r="CV386" s="118">
        <v>0</v>
      </c>
      <c r="CW386" s="119">
        <v>0</v>
      </c>
      <c r="CX386" s="117">
        <v>0</v>
      </c>
      <c r="CY386" s="118">
        <v>0</v>
      </c>
      <c r="CZ386" s="118">
        <v>0</v>
      </c>
      <c r="DA386" s="119">
        <v>0</v>
      </c>
      <c r="DB386" s="117">
        <v>0</v>
      </c>
      <c r="DC386" s="118">
        <v>0</v>
      </c>
      <c r="DD386" s="118">
        <v>0</v>
      </c>
      <c r="DE386" s="119">
        <v>0</v>
      </c>
      <c r="DF386" s="117">
        <v>0</v>
      </c>
      <c r="DG386" s="118">
        <v>0</v>
      </c>
      <c r="DH386" s="118">
        <v>0</v>
      </c>
      <c r="DI386" s="119">
        <v>0</v>
      </c>
      <c r="DT386" s="118">
        <v>0</v>
      </c>
      <c r="DU386" s="118">
        <v>0</v>
      </c>
      <c r="DV386" s="118">
        <v>0</v>
      </c>
      <c r="DW386" s="118">
        <v>0</v>
      </c>
      <c r="DX386" s="118">
        <v>0</v>
      </c>
      <c r="DY386" s="118">
        <v>0</v>
      </c>
      <c r="DZ386" s="118">
        <v>0</v>
      </c>
      <c r="EA386" s="118">
        <v>0</v>
      </c>
      <c r="EB386" s="118">
        <v>0</v>
      </c>
      <c r="EC386" s="118">
        <v>0</v>
      </c>
      <c r="ED386" s="118">
        <v>0</v>
      </c>
      <c r="EE386" s="118">
        <v>0</v>
      </c>
      <c r="EF386" s="118">
        <v>0</v>
      </c>
      <c r="EG386" s="118">
        <v>0</v>
      </c>
      <c r="EH386" s="118">
        <v>0</v>
      </c>
      <c r="EI386" s="118">
        <v>0</v>
      </c>
      <c r="EJ386" s="118">
        <v>0</v>
      </c>
      <c r="EK386" s="118">
        <v>0</v>
      </c>
    </row>
    <row r="387" spans="1:141" outlineLevel="1" x14ac:dyDescent="0.25">
      <c r="A387" s="90"/>
      <c r="B387" s="90"/>
      <c r="C387" s="90"/>
      <c r="D387" s="90"/>
      <c r="E387" t="str">
        <f>CONCATENATE("- ", $N$10,":")</f>
        <v>- Default:</v>
      </c>
      <c r="F387" s="100"/>
      <c r="I387" s="101"/>
      <c r="J387" s="100"/>
      <c r="M387" s="101"/>
      <c r="N387" s="100"/>
      <c r="Q387" s="101"/>
      <c r="R387" s="100"/>
      <c r="U387" s="101"/>
      <c r="V387" s="100"/>
      <c r="Y387" s="101"/>
      <c r="Z387" s="100"/>
      <c r="AC387" s="101"/>
      <c r="AD387" s="100"/>
      <c r="AG387" s="101"/>
      <c r="AH387" s="100"/>
      <c r="AK387" s="101"/>
      <c r="AL387" s="100"/>
      <c r="AO387" s="101"/>
      <c r="AP387" s="117" t="e">
        <f ca="1">AP389</f>
        <v>#VALUE!</v>
      </c>
      <c r="AQ387" s="118" t="e">
        <f t="shared" ref="AQ387:DB387" ca="1" si="976">AQ389</f>
        <v>#VALUE!</v>
      </c>
      <c r="AR387" s="118" t="e">
        <f t="shared" ca="1" si="976"/>
        <v>#VALUE!</v>
      </c>
      <c r="AS387" s="119" t="e">
        <f t="shared" ca="1" si="976"/>
        <v>#VALUE!</v>
      </c>
      <c r="AT387" s="117" t="e">
        <f t="shared" ca="1" si="976"/>
        <v>#VALUE!</v>
      </c>
      <c r="AU387" s="118" t="e">
        <f t="shared" ca="1" si="976"/>
        <v>#VALUE!</v>
      </c>
      <c r="AV387" s="118" t="e">
        <f t="shared" ca="1" si="976"/>
        <v>#VALUE!</v>
      </c>
      <c r="AW387" s="119" t="e">
        <f t="shared" ca="1" si="976"/>
        <v>#VALUE!</v>
      </c>
      <c r="AX387" s="117" t="e">
        <f t="shared" ca="1" si="976"/>
        <v>#VALUE!</v>
      </c>
      <c r="AY387" s="118" t="e">
        <f t="shared" ca="1" si="976"/>
        <v>#VALUE!</v>
      </c>
      <c r="AZ387" s="118" t="e">
        <f t="shared" ca="1" si="976"/>
        <v>#VALUE!</v>
      </c>
      <c r="BA387" s="119" t="e">
        <f t="shared" ca="1" si="976"/>
        <v>#VALUE!</v>
      </c>
      <c r="BB387" s="117" t="e">
        <f t="shared" ca="1" si="976"/>
        <v>#VALUE!</v>
      </c>
      <c r="BC387" s="118" t="e">
        <f t="shared" ca="1" si="976"/>
        <v>#VALUE!</v>
      </c>
      <c r="BD387" s="118" t="e">
        <f t="shared" ca="1" si="976"/>
        <v>#VALUE!</v>
      </c>
      <c r="BE387" s="119" t="e">
        <f t="shared" ca="1" si="976"/>
        <v>#VALUE!</v>
      </c>
      <c r="BF387" s="117" t="e">
        <f t="shared" ca="1" si="976"/>
        <v>#VALUE!</v>
      </c>
      <c r="BG387" s="118" t="e">
        <f t="shared" ca="1" si="976"/>
        <v>#VALUE!</v>
      </c>
      <c r="BH387" s="118" t="e">
        <f t="shared" ca="1" si="976"/>
        <v>#VALUE!</v>
      </c>
      <c r="BI387" s="119" t="e">
        <f t="shared" ca="1" si="976"/>
        <v>#VALUE!</v>
      </c>
      <c r="BJ387" s="117" t="e">
        <f t="shared" ca="1" si="976"/>
        <v>#VALUE!</v>
      </c>
      <c r="BK387" s="118" t="e">
        <f t="shared" ca="1" si="976"/>
        <v>#VALUE!</v>
      </c>
      <c r="BL387" s="118" t="e">
        <f t="shared" ca="1" si="976"/>
        <v>#VALUE!</v>
      </c>
      <c r="BM387" s="119" t="e">
        <f t="shared" ca="1" si="976"/>
        <v>#VALUE!</v>
      </c>
      <c r="BN387" s="117" t="e">
        <f t="shared" ca="1" si="976"/>
        <v>#VALUE!</v>
      </c>
      <c r="BO387" s="118" t="e">
        <f t="shared" ca="1" si="976"/>
        <v>#VALUE!</v>
      </c>
      <c r="BP387" s="118" t="e">
        <f t="shared" ca="1" si="976"/>
        <v>#VALUE!</v>
      </c>
      <c r="BQ387" s="119" t="e">
        <f t="shared" ca="1" si="976"/>
        <v>#VALUE!</v>
      </c>
      <c r="BR387" s="117" t="e">
        <f t="shared" ca="1" si="976"/>
        <v>#VALUE!</v>
      </c>
      <c r="BS387" s="118" t="e">
        <f t="shared" ca="1" si="976"/>
        <v>#VALUE!</v>
      </c>
      <c r="BT387" s="118" t="e">
        <f t="shared" ca="1" si="976"/>
        <v>#VALUE!</v>
      </c>
      <c r="BU387" s="119" t="e">
        <f t="shared" ca="1" si="976"/>
        <v>#VALUE!</v>
      </c>
      <c r="BV387" s="117" t="e">
        <f t="shared" ca="1" si="976"/>
        <v>#VALUE!</v>
      </c>
      <c r="BW387" s="118" t="e">
        <f t="shared" ca="1" si="976"/>
        <v>#VALUE!</v>
      </c>
      <c r="BX387" s="118" t="e">
        <f t="shared" ca="1" si="976"/>
        <v>#VALUE!</v>
      </c>
      <c r="BY387" s="119" t="e">
        <f t="shared" ca="1" si="976"/>
        <v>#VALUE!</v>
      </c>
      <c r="BZ387" s="117" t="e">
        <f t="shared" ca="1" si="976"/>
        <v>#VALUE!</v>
      </c>
      <c r="CA387" s="118" t="e">
        <f t="shared" ca="1" si="976"/>
        <v>#VALUE!</v>
      </c>
      <c r="CB387" s="118" t="e">
        <f t="shared" ca="1" si="976"/>
        <v>#VALUE!</v>
      </c>
      <c r="CC387" s="119" t="e">
        <f t="shared" ca="1" si="976"/>
        <v>#VALUE!</v>
      </c>
      <c r="CD387" s="117" t="e">
        <f t="shared" ca="1" si="976"/>
        <v>#VALUE!</v>
      </c>
      <c r="CE387" s="118" t="e">
        <f t="shared" ca="1" si="976"/>
        <v>#VALUE!</v>
      </c>
      <c r="CF387" s="118" t="e">
        <f t="shared" ca="1" si="976"/>
        <v>#VALUE!</v>
      </c>
      <c r="CG387" s="119" t="e">
        <f t="shared" ca="1" si="976"/>
        <v>#VALUE!</v>
      </c>
      <c r="CH387" s="117">
        <f t="shared" ca="1" si="976"/>
        <v>0</v>
      </c>
      <c r="CI387" s="118">
        <f t="shared" ca="1" si="976"/>
        <v>0</v>
      </c>
      <c r="CJ387" s="118">
        <f t="shared" ca="1" si="976"/>
        <v>0</v>
      </c>
      <c r="CK387" s="119">
        <f t="shared" ca="1" si="976"/>
        <v>0</v>
      </c>
      <c r="CL387" s="117">
        <f t="shared" ca="1" si="976"/>
        <v>0</v>
      </c>
      <c r="CM387" s="118">
        <f t="shared" ca="1" si="976"/>
        <v>0</v>
      </c>
      <c r="CN387" s="118">
        <f t="shared" ca="1" si="976"/>
        <v>0</v>
      </c>
      <c r="CO387" s="119">
        <f t="shared" ca="1" si="976"/>
        <v>0</v>
      </c>
      <c r="CP387" s="117">
        <f t="shared" ca="1" si="976"/>
        <v>0</v>
      </c>
      <c r="CQ387" s="118">
        <f t="shared" ca="1" si="976"/>
        <v>0</v>
      </c>
      <c r="CR387" s="118">
        <f t="shared" ca="1" si="976"/>
        <v>0</v>
      </c>
      <c r="CS387" s="119">
        <f t="shared" ca="1" si="976"/>
        <v>0</v>
      </c>
      <c r="CT387" s="117">
        <f t="shared" ca="1" si="976"/>
        <v>0</v>
      </c>
      <c r="CU387" s="118">
        <f t="shared" ca="1" si="976"/>
        <v>0</v>
      </c>
      <c r="CV387" s="118">
        <f t="shared" ca="1" si="976"/>
        <v>0</v>
      </c>
      <c r="CW387" s="119">
        <f t="shared" ca="1" si="976"/>
        <v>0</v>
      </c>
      <c r="CX387" s="117">
        <f t="shared" ca="1" si="976"/>
        <v>0</v>
      </c>
      <c r="CY387" s="118">
        <f t="shared" ca="1" si="976"/>
        <v>0</v>
      </c>
      <c r="CZ387" s="118">
        <f t="shared" ca="1" si="976"/>
        <v>0</v>
      </c>
      <c r="DA387" s="119">
        <f t="shared" ca="1" si="976"/>
        <v>0</v>
      </c>
      <c r="DB387" s="117">
        <f t="shared" ca="1" si="976"/>
        <v>0</v>
      </c>
      <c r="DC387" s="118">
        <f t="shared" ref="DC387:DI387" ca="1" si="977">DC389</f>
        <v>0</v>
      </c>
      <c r="DD387" s="118">
        <f t="shared" ca="1" si="977"/>
        <v>0</v>
      </c>
      <c r="DE387" s="119">
        <f t="shared" ca="1" si="977"/>
        <v>0</v>
      </c>
      <c r="DF387" s="117">
        <f t="shared" ca="1" si="977"/>
        <v>0</v>
      </c>
      <c r="DG387" s="118">
        <f t="shared" ca="1" si="977"/>
        <v>0</v>
      </c>
      <c r="DH387" s="118">
        <f t="shared" ca="1" si="977"/>
        <v>0</v>
      </c>
      <c r="DI387" s="119">
        <f t="shared" ca="1" si="977"/>
        <v>0</v>
      </c>
      <c r="DT387" s="118" t="e">
        <f ca="1">DT389</f>
        <v>#VALUE!</v>
      </c>
      <c r="DU387" s="118" t="e">
        <f t="shared" ref="DU387:EK387" ca="1" si="978">DU389</f>
        <v>#VALUE!</v>
      </c>
      <c r="DV387" s="118" t="e">
        <f t="shared" ca="1" si="978"/>
        <v>#VALUE!</v>
      </c>
      <c r="DW387" s="118" t="e">
        <f t="shared" ca="1" si="978"/>
        <v>#VALUE!</v>
      </c>
      <c r="DX387" s="118" t="e">
        <f t="shared" ca="1" si="978"/>
        <v>#VALUE!</v>
      </c>
      <c r="DY387" s="118" t="e">
        <f t="shared" ca="1" si="978"/>
        <v>#VALUE!</v>
      </c>
      <c r="DZ387" s="118" t="e">
        <f t="shared" ca="1" si="978"/>
        <v>#VALUE!</v>
      </c>
      <c r="EA387" s="118" t="e">
        <f t="shared" ca="1" si="978"/>
        <v>#VALUE!</v>
      </c>
      <c r="EB387" s="118" t="e">
        <f t="shared" ca="1" si="978"/>
        <v>#VALUE!</v>
      </c>
      <c r="EC387" s="118" t="e">
        <f t="shared" ca="1" si="978"/>
        <v>#VALUE!</v>
      </c>
      <c r="ED387" s="118" t="e">
        <f t="shared" ca="1" si="978"/>
        <v>#VALUE!</v>
      </c>
      <c r="EE387" s="118" t="e">
        <f t="shared" ca="1" si="978"/>
        <v>#VALUE!</v>
      </c>
      <c r="EF387" s="118" t="e">
        <f t="shared" ca="1" si="978"/>
        <v>#VALUE!</v>
      </c>
      <c r="EG387" s="118" t="e">
        <f t="shared" ca="1" si="978"/>
        <v>#VALUE!</v>
      </c>
      <c r="EH387" s="118" t="e">
        <f t="shared" ca="1" si="978"/>
        <v>#VALUE!</v>
      </c>
      <c r="EI387" s="118" t="e">
        <f t="shared" ca="1" si="978"/>
        <v>#VALUE!</v>
      </c>
      <c r="EJ387" s="118" t="e">
        <f t="shared" ca="1" si="978"/>
        <v>#VALUE!</v>
      </c>
      <c r="EK387" s="118" t="e">
        <f t="shared" ca="1" si="978"/>
        <v>#VALUE!</v>
      </c>
    </row>
    <row r="388" spans="1:141" outlineLevel="1" x14ac:dyDescent="0.25">
      <c r="A388" s="90"/>
      <c r="B388" s="90"/>
      <c r="C388" s="111"/>
      <c r="D388" s="90"/>
      <c r="F388" s="113"/>
      <c r="G388" s="69"/>
      <c r="H388" s="69"/>
      <c r="I388" s="69"/>
      <c r="J388" s="113"/>
      <c r="K388" s="69"/>
      <c r="L388" s="69"/>
      <c r="M388" s="69"/>
      <c r="N388" s="113"/>
      <c r="O388" s="69"/>
      <c r="P388" s="69"/>
      <c r="Q388" s="69"/>
      <c r="R388" s="113"/>
      <c r="S388" s="69"/>
      <c r="T388" s="69"/>
      <c r="U388" s="69"/>
      <c r="V388" s="113"/>
      <c r="W388" s="69"/>
      <c r="X388" s="69"/>
      <c r="Y388" s="69"/>
      <c r="Z388" s="113"/>
      <c r="AA388" s="69"/>
      <c r="AB388" s="69"/>
      <c r="AC388" s="69"/>
      <c r="AD388" s="113"/>
      <c r="AE388" s="69"/>
      <c r="AF388" s="69"/>
      <c r="AG388" s="69"/>
      <c r="AH388" s="113"/>
      <c r="AI388" s="69"/>
      <c r="AJ388" s="69"/>
      <c r="AK388" s="69"/>
      <c r="AL388" s="113"/>
      <c r="AM388" s="69"/>
      <c r="AN388" s="69"/>
      <c r="AO388" s="69"/>
      <c r="AP388" s="113"/>
      <c r="AQ388" s="69"/>
      <c r="AR388" s="69"/>
      <c r="AS388" s="69"/>
      <c r="AT388" s="113"/>
      <c r="AU388" s="69"/>
      <c r="AV388" s="69"/>
      <c r="AW388" s="69"/>
      <c r="AX388" s="113"/>
      <c r="AY388" s="69"/>
      <c r="AZ388" s="69"/>
      <c r="BA388" s="69"/>
      <c r="BB388" s="113"/>
      <c r="BC388" s="69"/>
      <c r="BD388" s="69"/>
      <c r="BE388" s="69"/>
      <c r="BF388" s="113"/>
      <c r="BG388" s="69"/>
      <c r="BH388" s="69"/>
      <c r="BI388" s="69"/>
      <c r="BJ388" s="113"/>
      <c r="BK388" s="69"/>
      <c r="BL388" s="69"/>
      <c r="BM388" s="69"/>
      <c r="BN388" s="113"/>
      <c r="BO388" s="69"/>
      <c r="BP388" s="69"/>
      <c r="BQ388" s="69"/>
      <c r="BR388" s="113"/>
      <c r="BS388" s="69"/>
      <c r="BT388" s="69"/>
      <c r="BU388" s="69"/>
      <c r="BV388" s="113"/>
      <c r="BW388" s="69"/>
      <c r="BX388" s="69"/>
      <c r="BY388" s="69"/>
      <c r="BZ388" s="113"/>
      <c r="CA388" s="69"/>
      <c r="CB388" s="69"/>
      <c r="CC388" s="69"/>
      <c r="CD388" s="113"/>
      <c r="CE388" s="69"/>
      <c r="CF388" s="69"/>
      <c r="CG388" s="69"/>
      <c r="CH388" s="113"/>
      <c r="CI388" s="69"/>
      <c r="CJ388" s="69"/>
      <c r="CK388" s="69"/>
      <c r="CL388" s="113"/>
      <c r="CM388" s="69"/>
      <c r="CN388" s="69"/>
      <c r="CO388" s="69"/>
      <c r="CP388" s="113"/>
      <c r="CQ388" s="69"/>
      <c r="CR388" s="69"/>
      <c r="CS388" s="69"/>
      <c r="CT388" s="113"/>
      <c r="CU388" s="69"/>
      <c r="CV388" s="69"/>
      <c r="CW388" s="69"/>
      <c r="CX388" s="113"/>
      <c r="CY388" s="69"/>
      <c r="CZ388" s="69"/>
      <c r="DA388" s="69"/>
      <c r="DB388" s="113"/>
      <c r="DC388" s="69"/>
      <c r="DD388" s="69"/>
      <c r="DE388" s="69"/>
      <c r="DF388" s="113"/>
      <c r="DG388" s="69"/>
      <c r="DH388" s="69"/>
      <c r="DI388" s="114"/>
      <c r="DK388" s="69"/>
      <c r="DL388" s="69"/>
      <c r="DM388" s="69"/>
      <c r="DN388" s="69"/>
      <c r="DO388" s="69"/>
      <c r="DP388" s="69"/>
      <c r="DQ388" s="69"/>
      <c r="DR388" s="69"/>
      <c r="DS388" s="69"/>
      <c r="DT388" s="69"/>
      <c r="DU388" s="69"/>
      <c r="DV388" s="69"/>
      <c r="DW388" s="69"/>
      <c r="DX388" s="69"/>
      <c r="DY388" s="69"/>
      <c r="DZ388" s="69"/>
      <c r="EA388" s="69"/>
      <c r="EB388" s="69"/>
      <c r="EC388" s="69"/>
      <c r="ED388" s="69"/>
      <c r="EE388" s="69"/>
      <c r="EF388" s="69"/>
      <c r="EG388" s="69"/>
      <c r="EH388" s="69"/>
      <c r="EI388" s="69"/>
      <c r="EJ388" s="69"/>
      <c r="EK388" s="69"/>
    </row>
    <row r="389" spans="1:141" outlineLevel="1" x14ac:dyDescent="0.25">
      <c r="A389" s="90"/>
      <c r="B389" s="90"/>
      <c r="C389" s="111"/>
      <c r="D389" s="90"/>
      <c r="E389" t="s">
        <v>349</v>
      </c>
      <c r="F389" s="113"/>
      <c r="G389" s="69"/>
      <c r="H389" s="69"/>
      <c r="I389" s="69"/>
      <c r="J389" s="113"/>
      <c r="K389" s="69"/>
      <c r="L389" s="69"/>
      <c r="M389" s="69"/>
      <c r="N389" s="113"/>
      <c r="O389" s="69"/>
      <c r="P389" s="69"/>
      <c r="Q389" s="69"/>
      <c r="R389" s="113"/>
      <c r="S389" s="69"/>
      <c r="T389" s="69"/>
      <c r="U389" s="69"/>
      <c r="V389" s="113"/>
      <c r="W389" s="69"/>
      <c r="X389" s="69"/>
      <c r="Y389" s="69"/>
      <c r="Z389" s="113"/>
      <c r="AA389" s="69"/>
      <c r="AB389" s="69"/>
      <c r="AC389" s="69"/>
      <c r="AD389" s="113"/>
      <c r="AE389" s="69"/>
      <c r="AF389" s="69"/>
      <c r="AG389" s="69"/>
      <c r="AH389" s="113"/>
      <c r="AI389" s="69"/>
      <c r="AJ389" s="69"/>
      <c r="AK389" s="69"/>
      <c r="AL389" s="113"/>
      <c r="AM389" s="69"/>
      <c r="AN389" s="69"/>
      <c r="AO389" s="69" t="str">
        <f ca="1">AO377</f>
        <v/>
      </c>
      <c r="AP389" s="113" t="e" cm="1">
        <f t="array" aca="1" ref="AP389" ca="1">IF(AP$4="A",AP357,IF($E$390=0,AO389,MAX(0,AO389-(LOOKUP(2,1/($F$4:$DI$4="A"),$F$357:$DI$357)/$E$390)/4)))</f>
        <v>#VALUE!</v>
      </c>
      <c r="AQ389" s="69" t="e" cm="1">
        <f t="array" aca="1" ref="AQ389" ca="1">IF(AQ$4="A",AQ357,IF($E$390=0,AP389,MAX(0,AP389-(LOOKUP(2,1/($F$4:$DI$4="A"),$F$357:$DI$357)/$E$390)/4)))</f>
        <v>#VALUE!</v>
      </c>
      <c r="AR389" s="69" t="e" cm="1">
        <f t="array" aca="1" ref="AR389" ca="1">IF(AR$4="A",AR357,IF($E$390=0,AQ389,MAX(0,AQ389-(LOOKUP(2,1/($F$4:$DI$4="A"),$F$357:$DI$357)/$E$390)/4)))</f>
        <v>#VALUE!</v>
      </c>
      <c r="AS389" s="69" t="e" cm="1">
        <f t="array" aca="1" ref="AS389" ca="1">IF(AS$4="A",AS357,IF($E$390=0,AR389,MAX(0,AR389-(LOOKUP(2,1/($F$4:$DI$4="A"),$F$357:$DI$357)/$E$390)/4)))</f>
        <v>#VALUE!</v>
      </c>
      <c r="AT389" s="113" t="e" cm="1">
        <f t="array" aca="1" ref="AT389" ca="1">IF(AT$4="A",AT357,IF($E$390=0,AS389,MAX(0,AS389-(LOOKUP(2,1/($F$4:$DI$4="A"),$F$357:$DI$357)/$E$390)/4)))</f>
        <v>#VALUE!</v>
      </c>
      <c r="AU389" s="69" t="e" cm="1">
        <f t="array" aca="1" ref="AU389" ca="1">IF(AU$4="A",AU357,IF($E$390=0,AT389,MAX(0,AT389-(LOOKUP(2,1/($F$4:$DI$4="A"),$F$357:$DI$357)/$E$390)/4)))</f>
        <v>#VALUE!</v>
      </c>
      <c r="AV389" s="69" t="e" cm="1">
        <f t="array" aca="1" ref="AV389" ca="1">IF(AV$4="A",AV357,IF($E$390=0,AU389,MAX(0,AU389-(LOOKUP(2,1/($F$4:$DI$4="A"),$F$357:$DI$357)/$E$390)/4)))</f>
        <v>#VALUE!</v>
      </c>
      <c r="AW389" s="69" t="e" cm="1">
        <f t="array" aca="1" ref="AW389" ca="1">IF(AW$4="A",AW357,IF($E$390=0,AV389,MAX(0,AV389-(LOOKUP(2,1/($F$4:$DI$4="A"),$F$357:$DI$357)/$E$390)/4)))</f>
        <v>#VALUE!</v>
      </c>
      <c r="AX389" s="113" t="e" cm="1">
        <f t="array" aca="1" ref="AX389" ca="1">IF(AX$4="A",AX357,IF($E$390=0,AW389,MAX(0,AW389-(LOOKUP(2,1/($F$4:$DI$4="A"),$F$357:$DI$357)/$E$390)/4)))</f>
        <v>#VALUE!</v>
      </c>
      <c r="AY389" s="69" t="e" cm="1">
        <f t="array" aca="1" ref="AY389" ca="1">IF(AY$4="A",AY357,IF($E$390=0,AX389,MAX(0,AX389-(LOOKUP(2,1/($F$4:$DI$4="A"),$F$357:$DI$357)/$E$390)/4)))</f>
        <v>#VALUE!</v>
      </c>
      <c r="AZ389" s="69" t="e" cm="1">
        <f t="array" aca="1" ref="AZ389" ca="1">IF(AZ$4="A",AZ357,IF($E$390=0,AY389,MAX(0,AY389-(LOOKUP(2,1/($F$4:$DI$4="A"),$F$357:$DI$357)/$E$390)/4)))</f>
        <v>#VALUE!</v>
      </c>
      <c r="BA389" s="69" t="e" cm="1">
        <f t="array" aca="1" ref="BA389" ca="1">IF(BA$4="A",BA357,IF($E$390=0,AZ389,MAX(0,AZ389-(LOOKUP(2,1/($F$4:$DI$4="A"),$F$357:$DI$357)/$E$390)/4)))</f>
        <v>#VALUE!</v>
      </c>
      <c r="BB389" s="113" t="e" cm="1">
        <f t="array" aca="1" ref="BB389" ca="1">IF(BB$4="A",BB357,IF($E$390=0,BA389,MAX(0,BA389-(LOOKUP(2,1/($F$4:$DI$4="A"),$F$357:$DI$357)/$E$390)/4)))</f>
        <v>#VALUE!</v>
      </c>
      <c r="BC389" s="69" t="e" cm="1">
        <f t="array" aca="1" ref="BC389" ca="1">IF(BC$4="A",BC357,IF($E$390=0,BB389,MAX(0,BB389-(LOOKUP(2,1/($F$4:$DI$4="A"),$F$357:$DI$357)/$E$390)/4)))</f>
        <v>#VALUE!</v>
      </c>
      <c r="BD389" s="69" t="e" cm="1">
        <f t="array" aca="1" ref="BD389" ca="1">IF(BD$4="A",BD357,IF($E$390=0,BC389,MAX(0,BC389-(LOOKUP(2,1/($F$4:$DI$4="A"),$F$357:$DI$357)/$E$390)/4)))</f>
        <v>#VALUE!</v>
      </c>
      <c r="BE389" s="69" t="e" cm="1">
        <f t="array" aca="1" ref="BE389" ca="1">IF(BE$4="A",BE357,IF($E$390=0,BD389,MAX(0,BD389-(LOOKUP(2,1/($F$4:$DI$4="A"),$F$357:$DI$357)/$E$390)/4)))</f>
        <v>#VALUE!</v>
      </c>
      <c r="BF389" s="113" t="e" cm="1">
        <f t="array" aca="1" ref="BF389" ca="1">IF(BF$4="A",BF357,IF($E$390=0,BE389,MAX(0,BE389-(LOOKUP(2,1/($F$4:$DI$4="A"),$F$357:$DI$357)/$E$390)/4)))</f>
        <v>#VALUE!</v>
      </c>
      <c r="BG389" s="69" t="e" cm="1">
        <f t="array" aca="1" ref="BG389" ca="1">IF(BG$4="A",BG357,IF($E$390=0,BF389,MAX(0,BF389-(LOOKUP(2,1/($F$4:$DI$4="A"),$F$357:$DI$357)/$E$390)/4)))</f>
        <v>#VALUE!</v>
      </c>
      <c r="BH389" s="69" t="e" cm="1">
        <f t="array" aca="1" ref="BH389" ca="1">IF(BH$4="A",BH357,IF($E$390=0,BG389,MAX(0,BG389-(LOOKUP(2,1/($F$4:$DI$4="A"),$F$357:$DI$357)/$E$390)/4)))</f>
        <v>#VALUE!</v>
      </c>
      <c r="BI389" s="69" t="e" cm="1">
        <f t="array" aca="1" ref="BI389" ca="1">IF(BI$4="A",BI357,IF($E$390=0,BH389,MAX(0,BH389-(LOOKUP(2,1/($F$4:$DI$4="A"),$F$357:$DI$357)/$E$390)/4)))</f>
        <v>#VALUE!</v>
      </c>
      <c r="BJ389" s="113" t="e" cm="1">
        <f t="array" aca="1" ref="BJ389" ca="1">IF(BJ$4="A",BJ357,IF($E$390=0,BI389,MAX(0,BI389-(LOOKUP(2,1/($F$4:$DI$4="A"),$F$357:$DI$357)/$E$390)/4)))</f>
        <v>#VALUE!</v>
      </c>
      <c r="BK389" s="69" t="e" cm="1">
        <f t="array" aca="1" ref="BK389" ca="1">IF(BK$4="A",BK357,IF($E$390=0,BJ389,MAX(0,BJ389-(LOOKUP(2,1/($F$4:$DI$4="A"),$F$357:$DI$357)/$E$390)/4)))</f>
        <v>#VALUE!</v>
      </c>
      <c r="BL389" s="69" t="e" cm="1">
        <f t="array" aca="1" ref="BL389" ca="1">IF(BL$4="A",BL357,IF($E$390=0,BK389,MAX(0,BK389-(LOOKUP(2,1/($F$4:$DI$4="A"),$F$357:$DI$357)/$E$390)/4)))</f>
        <v>#VALUE!</v>
      </c>
      <c r="BM389" s="69" t="e" cm="1">
        <f t="array" aca="1" ref="BM389" ca="1">IF(BM$4="A",BM357,IF($E$390=0,BL389,MAX(0,BL389-(LOOKUP(2,1/($F$4:$DI$4="A"),$F$357:$DI$357)/$E$390)/4)))</f>
        <v>#VALUE!</v>
      </c>
      <c r="BN389" s="113" t="e" cm="1">
        <f t="array" aca="1" ref="BN389" ca="1">IF(BN$4="A",BN357,IF($E$390=0,BM389,MAX(0,BM389-(LOOKUP(2,1/($F$4:$DI$4="A"),$F$357:$DI$357)/$E$390)/4)))</f>
        <v>#VALUE!</v>
      </c>
      <c r="BO389" s="69" t="e" cm="1">
        <f t="array" aca="1" ref="BO389" ca="1">IF(BO$4="A",BO357,IF($E$390=0,BN389,MAX(0,BN389-(LOOKUP(2,1/($F$4:$DI$4="A"),$F$357:$DI$357)/$E$390)/4)))</f>
        <v>#VALUE!</v>
      </c>
      <c r="BP389" s="69" t="e" cm="1">
        <f t="array" aca="1" ref="BP389" ca="1">IF(BP$4="A",BP357,IF($E$390=0,BO389,MAX(0,BO389-(LOOKUP(2,1/($F$4:$DI$4="A"),$F$357:$DI$357)/$E$390)/4)))</f>
        <v>#VALUE!</v>
      </c>
      <c r="BQ389" s="69" t="e" cm="1">
        <f t="array" aca="1" ref="BQ389" ca="1">IF(BQ$4="A",BQ357,IF($E$390=0,BP389,MAX(0,BP389-(LOOKUP(2,1/($F$4:$DI$4="A"),$F$357:$DI$357)/$E$390)/4)))</f>
        <v>#VALUE!</v>
      </c>
      <c r="BR389" s="113" t="e" cm="1">
        <f t="array" aca="1" ref="BR389" ca="1">IF(BR$4="A",BR357,IF($E$390=0,BQ389,MAX(0,BQ389-(LOOKUP(2,1/($F$4:$DI$4="A"),$F$357:$DI$357)/$E$390)/4)))</f>
        <v>#VALUE!</v>
      </c>
      <c r="BS389" s="69" t="e" cm="1">
        <f t="array" aca="1" ref="BS389" ca="1">IF(BS$4="A",BS357,IF($E$390=0,BR389,MAX(0,BR389-(LOOKUP(2,1/($F$4:$DI$4="A"),$F$357:$DI$357)/$E$390)/4)))</f>
        <v>#VALUE!</v>
      </c>
      <c r="BT389" s="69" t="e" cm="1">
        <f t="array" aca="1" ref="BT389" ca="1">IF(BT$4="A",BT357,IF($E$390=0,BS389,MAX(0,BS389-(LOOKUP(2,1/($F$4:$DI$4="A"),$F$357:$DI$357)/$E$390)/4)))</f>
        <v>#VALUE!</v>
      </c>
      <c r="BU389" s="69" t="e" cm="1">
        <f t="array" aca="1" ref="BU389" ca="1">IF(BU$4="A",BU357,IF($E$390=0,BT389,MAX(0,BT389-(LOOKUP(2,1/($F$4:$DI$4="A"),$F$357:$DI$357)/$E$390)/4)))</f>
        <v>#VALUE!</v>
      </c>
      <c r="BV389" s="113" t="e" cm="1">
        <f t="array" aca="1" ref="BV389" ca="1">IF(BV$4="A",BV357,IF($E$390=0,BU389,MAX(0,BU389-(LOOKUP(2,1/($F$4:$DI$4="A"),$F$357:$DI$357)/$E$390)/4)))</f>
        <v>#VALUE!</v>
      </c>
      <c r="BW389" s="69" t="e" cm="1">
        <f t="array" aca="1" ref="BW389" ca="1">IF(BW$4="A",BW357,IF($E$390=0,BV389,MAX(0,BV389-(LOOKUP(2,1/($F$4:$DI$4="A"),$F$357:$DI$357)/$E$390)/4)))</f>
        <v>#VALUE!</v>
      </c>
      <c r="BX389" s="69" t="e" cm="1">
        <f t="array" aca="1" ref="BX389" ca="1">IF(BX$4="A",BX357,IF($E$390=0,BW389,MAX(0,BW389-(LOOKUP(2,1/($F$4:$DI$4="A"),$F$357:$DI$357)/$E$390)/4)))</f>
        <v>#VALUE!</v>
      </c>
      <c r="BY389" s="69" t="e" cm="1">
        <f t="array" aca="1" ref="BY389" ca="1">IF(BY$4="A",BY357,IF($E$390=0,BX389,MAX(0,BX389-(LOOKUP(2,1/($F$4:$DI$4="A"),$F$357:$DI$357)/$E$390)/4)))</f>
        <v>#VALUE!</v>
      </c>
      <c r="BZ389" s="113" t="e" cm="1">
        <f t="array" aca="1" ref="BZ389" ca="1">IF(BZ$4="A",BZ357,IF($E$390=0,BY389,MAX(0,BY389-(LOOKUP(2,1/($F$4:$DI$4="A"),$F$357:$DI$357)/$E$390)/4)))</f>
        <v>#VALUE!</v>
      </c>
      <c r="CA389" s="69" t="e" cm="1">
        <f t="array" aca="1" ref="CA389" ca="1">IF(CA$4="A",CA357,IF($E$390=0,BZ389,MAX(0,BZ389-(LOOKUP(2,1/($F$4:$DI$4="A"),$F$357:$DI$357)/$E$390)/4)))</f>
        <v>#VALUE!</v>
      </c>
      <c r="CB389" s="69" t="e" cm="1">
        <f t="array" aca="1" ref="CB389" ca="1">IF(CB$4="A",CB357,IF($E$390=0,CA389,MAX(0,CA389-(LOOKUP(2,1/($F$4:$DI$4="A"),$F$357:$DI$357)/$E$390)/4)))</f>
        <v>#VALUE!</v>
      </c>
      <c r="CC389" s="69" t="e" cm="1">
        <f t="array" aca="1" ref="CC389" ca="1">IF(CC$4="A",CC357,IF($E$390=0,CB389,MAX(0,CB389-(LOOKUP(2,1/($F$4:$DI$4="A"),$F$357:$DI$357)/$E$390)/4)))</f>
        <v>#VALUE!</v>
      </c>
      <c r="CD389" s="113" t="e" cm="1">
        <f t="array" aca="1" ref="CD389" ca="1">IF(CD$4="A",CD357,IF($E$390=0,CC389,MAX(0,CC389-(LOOKUP(2,1/($F$4:$DI$4="A"),$F$357:$DI$357)/$E$390)/4)))</f>
        <v>#VALUE!</v>
      </c>
      <c r="CE389" s="69" t="e" cm="1">
        <f t="array" aca="1" ref="CE389" ca="1">IF(CE$4="A",CE357,IF($E$390=0,CD389,MAX(0,CD389-(LOOKUP(2,1/($F$4:$DI$4="A"),$F$357:$DI$357)/$E$390)/4)))</f>
        <v>#VALUE!</v>
      </c>
      <c r="CF389" s="69" t="e" cm="1">
        <f t="array" aca="1" ref="CF389" ca="1">IF(CF$4="A",CF357,IF($E$390=0,CE389,MAX(0,CE389-(LOOKUP(2,1/($F$4:$DI$4="A"),$F$357:$DI$357)/$E$390)/4)))</f>
        <v>#VALUE!</v>
      </c>
      <c r="CG389" s="69" t="e" cm="1">
        <f t="array" aca="1" ref="CG389" ca="1">IF(CG$4="A",CG357,IF($E$390=0,CF389,MAX(0,CF389-(LOOKUP(2,1/($F$4:$DI$4="A"),$F$357:$DI$357)/$E$390)/4)))</f>
        <v>#VALUE!</v>
      </c>
      <c r="CH389" s="113" cm="1">
        <f t="array" aca="1" ref="CH389" ca="1">IF(CH$4="A",CH357,IF($E$390=0,CG389,MAX(0,CG389-(LOOKUP(2,1/($F$4:$DI$4="A"),$F$357:$DI$357)/$E$390)/4)))</f>
        <v>0</v>
      </c>
      <c r="CI389" s="69" cm="1">
        <f t="array" aca="1" ref="CI389" ca="1">IF(CI$4="A",CI357,IF($E$390=0,CH389,MAX(0,CH389-(LOOKUP(2,1/($F$4:$DI$4="A"),$F$357:$DI$357)/$E$390)/4)))</f>
        <v>0</v>
      </c>
      <c r="CJ389" s="69" cm="1">
        <f t="array" aca="1" ref="CJ389" ca="1">IF(CJ$4="A",CJ357,IF($E$390=0,CI389,MAX(0,CI389-(LOOKUP(2,1/($F$4:$DI$4="A"),$F$357:$DI$357)/$E$390)/4)))</f>
        <v>0</v>
      </c>
      <c r="CK389" s="69" cm="1">
        <f t="array" aca="1" ref="CK389" ca="1">IF(CK$4="A",CK357,IF($E$390=0,CJ389,MAX(0,CJ389-(LOOKUP(2,1/($F$4:$DI$4="A"),$F$357:$DI$357)/$E$390)/4)))</f>
        <v>0</v>
      </c>
      <c r="CL389" s="113" cm="1">
        <f t="array" aca="1" ref="CL389" ca="1">IF(CL$4="A",CL357,IF($E$390=0,CK389,MAX(0,CK389-(LOOKUP(2,1/($F$4:$DI$4="A"),$F$357:$DI$357)/$E$390)/4)))</f>
        <v>0</v>
      </c>
      <c r="CM389" s="69" cm="1">
        <f t="array" aca="1" ref="CM389" ca="1">IF(CM$4="A",CM357,IF($E$390=0,CL389,MAX(0,CL389-(LOOKUP(2,1/($F$4:$DI$4="A"),$F$357:$DI$357)/$E$390)/4)))</f>
        <v>0</v>
      </c>
      <c r="CN389" s="69" cm="1">
        <f t="array" aca="1" ref="CN389" ca="1">IF(CN$4="A",CN357,IF($E$390=0,CM389,MAX(0,CM389-(LOOKUP(2,1/($F$4:$DI$4="A"),$F$357:$DI$357)/$E$390)/4)))</f>
        <v>0</v>
      </c>
      <c r="CO389" s="69" cm="1">
        <f t="array" aca="1" ref="CO389" ca="1">IF(CO$4="A",CO357,IF($E$390=0,CN389,MAX(0,CN389-(LOOKUP(2,1/($F$4:$DI$4="A"),$F$357:$DI$357)/$E$390)/4)))</f>
        <v>0</v>
      </c>
      <c r="CP389" s="113" cm="1">
        <f t="array" aca="1" ref="CP389" ca="1">IF(CP$4="A",CP357,IF($E$390=0,CO389,MAX(0,CO389-(LOOKUP(2,1/($F$4:$DI$4="A"),$F$357:$DI$357)/$E$390)/4)))</f>
        <v>0</v>
      </c>
      <c r="CQ389" s="69" cm="1">
        <f t="array" aca="1" ref="CQ389" ca="1">IF(CQ$4="A",CQ357,IF($E$390=0,CP389,MAX(0,CP389-(LOOKUP(2,1/($F$4:$DI$4="A"),$F$357:$DI$357)/$E$390)/4)))</f>
        <v>0</v>
      </c>
      <c r="CR389" s="69" cm="1">
        <f t="array" aca="1" ref="CR389" ca="1">IF(CR$4="A",CR357,IF($E$390=0,CQ389,MAX(0,CQ389-(LOOKUP(2,1/($F$4:$DI$4="A"),$F$357:$DI$357)/$E$390)/4)))</f>
        <v>0</v>
      </c>
      <c r="CS389" s="69" cm="1">
        <f t="array" aca="1" ref="CS389" ca="1">IF(CS$4="A",CS357,IF($E$390=0,CR389,MAX(0,CR389-(LOOKUP(2,1/($F$4:$DI$4="A"),$F$357:$DI$357)/$E$390)/4)))</f>
        <v>0</v>
      </c>
      <c r="CT389" s="113" cm="1">
        <f t="array" aca="1" ref="CT389" ca="1">IF(CT$4="A",CT357,IF($E$390=0,CS389,MAX(0,CS389-(LOOKUP(2,1/($F$4:$DI$4="A"),$F$357:$DI$357)/$E$390)/4)))</f>
        <v>0</v>
      </c>
      <c r="CU389" s="69" cm="1">
        <f t="array" aca="1" ref="CU389" ca="1">IF(CU$4="A",CU357,IF($E$390=0,CT389,MAX(0,CT389-(LOOKUP(2,1/($F$4:$DI$4="A"),$F$357:$DI$357)/$E$390)/4)))</f>
        <v>0</v>
      </c>
      <c r="CV389" s="69" cm="1">
        <f t="array" aca="1" ref="CV389" ca="1">IF(CV$4="A",CV357,IF($E$390=0,CU389,MAX(0,CU389-(LOOKUP(2,1/($F$4:$DI$4="A"),$F$357:$DI$357)/$E$390)/4)))</f>
        <v>0</v>
      </c>
      <c r="CW389" s="69" cm="1">
        <f t="array" aca="1" ref="CW389" ca="1">IF(CW$4="A",CW357,IF($E$390=0,CV389,MAX(0,CV389-(LOOKUP(2,1/($F$4:$DI$4="A"),$F$357:$DI$357)/$E$390)/4)))</f>
        <v>0</v>
      </c>
      <c r="CX389" s="113" cm="1">
        <f t="array" aca="1" ref="CX389" ca="1">IF(CX$4="A",CX357,IF($E$390=0,CW389,MAX(0,CW389-(LOOKUP(2,1/($F$4:$DI$4="A"),$F$357:$DI$357)/$E$390)/4)))</f>
        <v>0</v>
      </c>
      <c r="CY389" s="69" cm="1">
        <f t="array" aca="1" ref="CY389" ca="1">IF(CY$4="A",CY357,IF($E$390=0,CX389,MAX(0,CX389-(LOOKUP(2,1/($F$4:$DI$4="A"),$F$357:$DI$357)/$E$390)/4)))</f>
        <v>0</v>
      </c>
      <c r="CZ389" s="69" cm="1">
        <f t="array" aca="1" ref="CZ389" ca="1">IF(CZ$4="A",CZ357,IF($E$390=0,CY389,MAX(0,CY389-(LOOKUP(2,1/($F$4:$DI$4="A"),$F$357:$DI$357)/$E$390)/4)))</f>
        <v>0</v>
      </c>
      <c r="DA389" s="69" cm="1">
        <f t="array" aca="1" ref="DA389" ca="1">IF(DA$4="A",DA357,IF($E$390=0,CZ389,MAX(0,CZ389-(LOOKUP(2,1/($F$4:$DI$4="A"),$F$357:$DI$357)/$E$390)/4)))</f>
        <v>0</v>
      </c>
      <c r="DB389" s="113" cm="1">
        <f t="array" aca="1" ref="DB389" ca="1">IF(DB$4="A",DB357,IF($E$390=0,DA389,MAX(0,DA389-(LOOKUP(2,1/($F$4:$DI$4="A"),$F$357:$DI$357)/$E$390)/4)))</f>
        <v>0</v>
      </c>
      <c r="DC389" s="69" cm="1">
        <f t="array" aca="1" ref="DC389" ca="1">IF(DC$4="A",DC357,IF($E$390=0,DB389,MAX(0,DB389-(LOOKUP(2,1/($F$4:$DI$4="A"),$F$357:$DI$357)/$E$390)/4)))</f>
        <v>0</v>
      </c>
      <c r="DD389" s="69" cm="1">
        <f t="array" aca="1" ref="DD389" ca="1">IF(DD$4="A",DD357,IF($E$390=0,DC389,MAX(0,DC389-(LOOKUP(2,1/($F$4:$DI$4="A"),$F$357:$DI$357)/$E$390)/4)))</f>
        <v>0</v>
      </c>
      <c r="DE389" s="69" cm="1">
        <f t="array" aca="1" ref="DE389" ca="1">IF(DE$4="A",DE357,IF($E$390=0,DD389,MAX(0,DD389-(LOOKUP(2,1/($F$4:$DI$4="A"),$F$357:$DI$357)/$E$390)/4)))</f>
        <v>0</v>
      </c>
      <c r="DF389" s="113" cm="1">
        <f t="array" aca="1" ref="DF389" ca="1">IF(DF$4="A",DF357,IF($E$390=0,DE389,MAX(0,DE389-(LOOKUP(2,1/($F$4:$DI$4="A"),$F$357:$DI$357)/$E$390)/4)))</f>
        <v>0</v>
      </c>
      <c r="DG389" s="69" cm="1">
        <f t="array" aca="1" ref="DG389" ca="1">IF(DG$4="A",DG357,IF($E$390=0,DF389,MAX(0,DF389-(LOOKUP(2,1/($F$4:$DI$4="A"),$F$357:$DI$357)/$E$390)/4)))</f>
        <v>0</v>
      </c>
      <c r="DH389" s="69" cm="1">
        <f t="array" aca="1" ref="DH389" ca="1">IF(DH$4="A",DH357,IF($E$390=0,DG389,MAX(0,DG389-(LOOKUP(2,1/($F$4:$DI$4="A"),$F$357:$DI$357)/$E$390)/4)))</f>
        <v>0</v>
      </c>
      <c r="DI389" s="114" cm="1">
        <f t="array" aca="1" ref="DI389" ca="1">IF(DI$4="A",DI357,IF($E$390=0,DH389,MAX(0,DH389-(LOOKUP(2,1/($F$4:$DI$4="A"),$F$357:$DI$357)/$E$390)/4)))</f>
        <v>0</v>
      </c>
      <c r="DK389" s="69"/>
      <c r="DL389" s="69"/>
      <c r="DM389" s="69"/>
      <c r="DN389" s="69"/>
      <c r="DO389" s="69"/>
      <c r="DP389" s="69"/>
      <c r="DQ389" s="69"/>
      <c r="DR389" s="69"/>
      <c r="DS389" s="69"/>
      <c r="DT389" s="69" t="e">
        <f t="shared" ref="DT389:EK389" ca="1" si="979">SUM(OFFSET($E389,,MATCH(DT$3,$F$5:$DI$5,0)+3,,1))</f>
        <v>#VALUE!</v>
      </c>
      <c r="DU389" s="69" t="e">
        <f t="shared" ca="1" si="979"/>
        <v>#VALUE!</v>
      </c>
      <c r="DV389" s="69" t="e">
        <f t="shared" ca="1" si="979"/>
        <v>#VALUE!</v>
      </c>
      <c r="DW389" s="69" t="e">
        <f t="shared" ca="1" si="979"/>
        <v>#VALUE!</v>
      </c>
      <c r="DX389" s="69" t="e">
        <f t="shared" ca="1" si="979"/>
        <v>#VALUE!</v>
      </c>
      <c r="DY389" s="69" t="e">
        <f t="shared" ca="1" si="979"/>
        <v>#VALUE!</v>
      </c>
      <c r="DZ389" s="69" t="e">
        <f t="shared" ca="1" si="979"/>
        <v>#VALUE!</v>
      </c>
      <c r="EA389" s="69" t="e">
        <f t="shared" ca="1" si="979"/>
        <v>#VALUE!</v>
      </c>
      <c r="EB389" s="69" t="e">
        <f t="shared" ca="1" si="979"/>
        <v>#VALUE!</v>
      </c>
      <c r="EC389" s="69" t="e">
        <f t="shared" ca="1" si="979"/>
        <v>#VALUE!</v>
      </c>
      <c r="ED389" s="69" t="e">
        <f t="shared" ca="1" si="979"/>
        <v>#VALUE!</v>
      </c>
      <c r="EE389" s="69" t="e">
        <f t="shared" ca="1" si="979"/>
        <v>#VALUE!</v>
      </c>
      <c r="EF389" s="69" t="e">
        <f t="shared" ca="1" si="979"/>
        <v>#VALUE!</v>
      </c>
      <c r="EG389" s="69" t="e">
        <f t="shared" ca="1" si="979"/>
        <v>#VALUE!</v>
      </c>
      <c r="EH389" s="69" t="e">
        <f t="shared" ca="1" si="979"/>
        <v>#VALUE!</v>
      </c>
      <c r="EI389" s="69" t="e">
        <f t="shared" ca="1" si="979"/>
        <v>#VALUE!</v>
      </c>
      <c r="EJ389" s="69" t="e">
        <f t="shared" ca="1" si="979"/>
        <v>#VALUE!</v>
      </c>
      <c r="EK389" s="69" t="e">
        <f t="shared" ca="1" si="979"/>
        <v>#VALUE!</v>
      </c>
    </row>
    <row r="390" spans="1:141" outlineLevel="1" x14ac:dyDescent="0.25">
      <c r="A390" s="90"/>
      <c r="B390" s="90"/>
      <c r="C390" s="111"/>
      <c r="D390" s="90"/>
      <c r="E390" s="116">
        <v>5</v>
      </c>
      <c r="F390" s="113"/>
      <c r="G390" s="69"/>
      <c r="H390" s="69"/>
      <c r="I390" s="69"/>
      <c r="J390" s="113"/>
      <c r="K390" s="69"/>
      <c r="L390" s="69"/>
      <c r="M390" s="69"/>
      <c r="N390" s="113"/>
      <c r="O390" s="69"/>
      <c r="P390" s="69"/>
      <c r="Q390" s="69"/>
      <c r="R390" s="113"/>
      <c r="S390" s="69"/>
      <c r="T390" s="69"/>
      <c r="U390" s="69"/>
      <c r="V390" s="113"/>
      <c r="W390" s="69"/>
      <c r="X390" s="69"/>
      <c r="Y390" s="69"/>
      <c r="Z390" s="113"/>
      <c r="AA390" s="69"/>
      <c r="AB390" s="69"/>
      <c r="AC390" s="69"/>
      <c r="AD390" s="113"/>
      <c r="AE390" s="69"/>
      <c r="AF390" s="69"/>
      <c r="AG390" s="69"/>
      <c r="AH390" s="113"/>
      <c r="AI390" s="69"/>
      <c r="AJ390" s="69"/>
      <c r="AK390" s="69"/>
      <c r="AL390" s="113"/>
      <c r="AM390" s="69"/>
      <c r="AN390" s="69"/>
      <c r="AO390" s="69"/>
      <c r="AP390" s="113"/>
      <c r="AQ390" s="69"/>
      <c r="AR390" s="69"/>
      <c r="AS390" s="69"/>
      <c r="AT390" s="113"/>
      <c r="AU390" s="69"/>
      <c r="AV390" s="69"/>
      <c r="AW390" s="69"/>
      <c r="AX390" s="113"/>
      <c r="AY390" s="69"/>
      <c r="AZ390" s="69"/>
      <c r="BA390" s="69"/>
      <c r="BB390" s="113"/>
      <c r="BC390" s="69"/>
      <c r="BD390" s="69"/>
      <c r="BE390" s="69"/>
      <c r="BF390" s="113"/>
      <c r="BG390" s="69"/>
      <c r="BH390" s="69"/>
      <c r="BI390" s="69"/>
      <c r="BJ390" s="113"/>
      <c r="BK390" s="69"/>
      <c r="BL390" s="69"/>
      <c r="BM390" s="69"/>
      <c r="BN390" s="113"/>
      <c r="BO390" s="69"/>
      <c r="BP390" s="69"/>
      <c r="BQ390" s="69"/>
      <c r="BR390" s="113"/>
      <c r="BS390" s="69"/>
      <c r="BT390" s="69"/>
      <c r="BU390" s="69"/>
      <c r="BV390" s="113"/>
      <c r="BW390" s="69"/>
      <c r="BX390" s="69"/>
      <c r="BY390" s="69"/>
      <c r="BZ390" s="113"/>
      <c r="CA390" s="69"/>
      <c r="CB390" s="69"/>
      <c r="CC390" s="69"/>
      <c r="CD390" s="113"/>
      <c r="CE390" s="69"/>
      <c r="CF390" s="69"/>
      <c r="CG390" s="69"/>
      <c r="CH390" s="113"/>
      <c r="CI390" s="69"/>
      <c r="CJ390" s="69"/>
      <c r="CK390" s="69"/>
      <c r="CL390" s="113"/>
      <c r="CM390" s="69"/>
      <c r="CN390" s="69"/>
      <c r="CO390" s="69"/>
      <c r="CP390" s="113"/>
      <c r="CQ390" s="69"/>
      <c r="CR390" s="69"/>
      <c r="CS390" s="69"/>
      <c r="CT390" s="113"/>
      <c r="CU390" s="69"/>
      <c r="CV390" s="69"/>
      <c r="CW390" s="69"/>
      <c r="CX390" s="113"/>
      <c r="CY390" s="69"/>
      <c r="CZ390" s="69"/>
      <c r="DA390" s="69"/>
      <c r="DB390" s="113"/>
      <c r="DC390" s="69"/>
      <c r="DD390" s="69"/>
      <c r="DE390" s="69"/>
      <c r="DF390" s="113"/>
      <c r="DG390" s="69"/>
      <c r="DH390" s="69"/>
      <c r="DI390" s="114"/>
      <c r="DK390" s="69"/>
      <c r="DL390" s="69"/>
      <c r="DM390" s="69"/>
      <c r="DN390" s="69"/>
      <c r="DO390" s="69"/>
      <c r="DP390" s="69"/>
      <c r="DQ390" s="69"/>
      <c r="DR390" s="69"/>
      <c r="DS390" s="69"/>
      <c r="DT390" s="69"/>
      <c r="DU390" s="69"/>
      <c r="DV390" s="69"/>
      <c r="DW390" s="69"/>
      <c r="DX390" s="69"/>
      <c r="DY390" s="69"/>
      <c r="DZ390" s="69"/>
      <c r="EA390" s="69"/>
      <c r="EB390" s="69"/>
      <c r="EC390" s="69"/>
      <c r="ED390" s="69"/>
      <c r="EE390" s="69"/>
      <c r="EF390" s="69"/>
      <c r="EG390" s="69"/>
      <c r="EH390" s="69"/>
      <c r="EI390" s="69"/>
      <c r="EJ390" s="69"/>
      <c r="EK390" s="69"/>
    </row>
    <row r="391" spans="1:141" outlineLevel="1" x14ac:dyDescent="0.25">
      <c r="A391" s="129"/>
      <c r="B391" s="129"/>
      <c r="C391" s="129"/>
      <c r="D391" s="129"/>
      <c r="E391" s="122"/>
      <c r="F391" s="130"/>
      <c r="G391" s="122"/>
      <c r="H391" s="122"/>
      <c r="I391" s="122"/>
      <c r="J391" s="130"/>
      <c r="K391" s="122"/>
      <c r="L391" s="122"/>
      <c r="M391" s="122"/>
      <c r="N391" s="130"/>
      <c r="O391" s="122"/>
      <c r="P391" s="122"/>
      <c r="Q391" s="122"/>
      <c r="R391" s="130"/>
      <c r="S391" s="122"/>
      <c r="T391" s="122"/>
      <c r="U391" s="122"/>
      <c r="V391" s="130"/>
      <c r="W391" s="122"/>
      <c r="X391" s="122"/>
      <c r="Y391" s="122"/>
      <c r="Z391" s="130"/>
      <c r="AA391" s="122"/>
      <c r="AB391" s="122"/>
      <c r="AC391" s="122"/>
      <c r="AD391" s="130"/>
      <c r="AE391" s="122"/>
      <c r="AF391" s="122"/>
      <c r="AG391" s="122"/>
      <c r="AH391" s="130"/>
      <c r="AI391" s="122"/>
      <c r="AJ391" s="122"/>
      <c r="AK391" s="122"/>
      <c r="AL391" s="130"/>
      <c r="AM391" s="122"/>
      <c r="AN391" s="122"/>
      <c r="AO391" s="122"/>
      <c r="AP391" s="130"/>
      <c r="AQ391" s="122"/>
      <c r="AR391" s="122"/>
      <c r="AS391" s="122"/>
      <c r="AT391" s="130"/>
      <c r="AU391" s="122"/>
      <c r="AV391" s="122"/>
      <c r="AW391" s="122"/>
      <c r="AX391" s="130"/>
      <c r="AY391" s="122"/>
      <c r="AZ391" s="122"/>
      <c r="BA391" s="122"/>
      <c r="BB391" s="130"/>
      <c r="BC391" s="122"/>
      <c r="BD391" s="122"/>
      <c r="BE391" s="122"/>
      <c r="BF391" s="130"/>
      <c r="BG391" s="122"/>
      <c r="BH391" s="122"/>
      <c r="BI391" s="122"/>
      <c r="BJ391" s="130"/>
      <c r="BK391" s="122"/>
      <c r="BL391" s="122"/>
      <c r="BM391" s="122"/>
      <c r="BN391" s="130"/>
      <c r="BO391" s="122"/>
      <c r="BP391" s="122"/>
      <c r="BQ391" s="122"/>
      <c r="BR391" s="130"/>
      <c r="BS391" s="122"/>
      <c r="BT391" s="122"/>
      <c r="BU391" s="122"/>
      <c r="BV391" s="130"/>
      <c r="BW391" s="122"/>
      <c r="BX391" s="122"/>
      <c r="BY391" s="122"/>
      <c r="BZ391" s="130"/>
      <c r="CA391" s="122"/>
      <c r="CB391" s="122"/>
      <c r="CC391" s="122"/>
      <c r="CD391" s="130"/>
      <c r="CE391" s="122"/>
      <c r="CF391" s="122"/>
      <c r="CG391" s="122"/>
      <c r="CH391" s="130"/>
      <c r="CI391" s="122"/>
      <c r="CJ391" s="122"/>
      <c r="CK391" s="122"/>
      <c r="CL391" s="130"/>
      <c r="CM391" s="122"/>
      <c r="CN391" s="122"/>
      <c r="CO391" s="122"/>
      <c r="CP391" s="130"/>
      <c r="CQ391" s="122"/>
      <c r="CR391" s="122"/>
      <c r="CS391" s="122"/>
      <c r="CT391" s="130"/>
      <c r="CU391" s="122"/>
      <c r="CV391" s="122"/>
      <c r="CW391" s="122"/>
      <c r="CX391" s="130"/>
      <c r="CY391" s="122"/>
      <c r="CZ391" s="122"/>
      <c r="DA391" s="122"/>
      <c r="DB391" s="130"/>
      <c r="DC391" s="122"/>
      <c r="DD391" s="122"/>
      <c r="DE391" s="122"/>
      <c r="DF391" s="130"/>
      <c r="DG391" s="122"/>
      <c r="DH391" s="122"/>
      <c r="DI391" s="131"/>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2"/>
      <c r="EI391" s="122"/>
      <c r="EJ391" s="122"/>
      <c r="EK391" s="122"/>
    </row>
    <row r="392" spans="1:141" outlineLevel="1" x14ac:dyDescent="0.25">
      <c r="A392" s="90"/>
      <c r="B392" s="90"/>
      <c r="C392" s="111"/>
      <c r="D392" s="90"/>
      <c r="F392" s="113"/>
      <c r="G392" s="69"/>
      <c r="H392" s="69"/>
      <c r="I392" s="114"/>
      <c r="J392" s="113"/>
      <c r="K392" s="69"/>
      <c r="L392" s="69"/>
      <c r="M392" s="114"/>
      <c r="N392" s="113"/>
      <c r="O392" s="69"/>
      <c r="P392" s="69"/>
      <c r="Q392" s="114"/>
      <c r="R392" s="113"/>
      <c r="S392" s="69"/>
      <c r="T392" s="69"/>
      <c r="U392" s="114"/>
      <c r="V392" s="113"/>
      <c r="W392" s="69"/>
      <c r="X392" s="69"/>
      <c r="Y392" s="114"/>
      <c r="Z392" s="113"/>
      <c r="AA392" s="69"/>
      <c r="AB392" s="69"/>
      <c r="AC392" s="114"/>
      <c r="AD392" s="113"/>
      <c r="AE392" s="69"/>
      <c r="AF392" s="69"/>
      <c r="AG392" s="114"/>
      <c r="AH392" s="113"/>
      <c r="AI392" s="69"/>
      <c r="AJ392" s="69"/>
      <c r="AK392" s="114"/>
      <c r="AL392" s="113"/>
      <c r="AM392" s="69"/>
      <c r="AN392" s="69"/>
      <c r="AO392" s="114"/>
      <c r="AP392" s="113"/>
      <c r="AQ392" s="69"/>
      <c r="AR392" s="69"/>
      <c r="AS392" s="114"/>
      <c r="AT392" s="113"/>
      <c r="AU392" s="69"/>
      <c r="AV392" s="69"/>
      <c r="AW392" s="114"/>
      <c r="AX392" s="113"/>
      <c r="AY392" s="69"/>
      <c r="AZ392" s="69"/>
      <c r="BA392" s="114"/>
      <c r="BB392" s="113"/>
      <c r="BC392" s="69"/>
      <c r="BD392" s="69"/>
      <c r="BE392" s="114"/>
      <c r="BF392" s="113"/>
      <c r="BG392" s="69"/>
      <c r="BH392" s="69"/>
      <c r="BI392" s="114"/>
      <c r="BJ392" s="113"/>
      <c r="BK392" s="69"/>
      <c r="BL392" s="69"/>
      <c r="BM392" s="114"/>
      <c r="BN392" s="113"/>
      <c r="BO392" s="69"/>
      <c r="BP392" s="69"/>
      <c r="BQ392" s="114"/>
      <c r="BR392" s="113"/>
      <c r="BS392" s="69"/>
      <c r="BT392" s="69"/>
      <c r="BU392" s="114"/>
      <c r="BV392" s="113"/>
      <c r="BW392" s="69"/>
      <c r="BX392" s="69"/>
      <c r="BY392" s="114"/>
      <c r="BZ392" s="113"/>
      <c r="CA392" s="69"/>
      <c r="CB392" s="69"/>
      <c r="CC392" s="114"/>
      <c r="CD392" s="113"/>
      <c r="CE392" s="69"/>
      <c r="CF392" s="69"/>
      <c r="CG392" s="114"/>
      <c r="CH392" s="113"/>
      <c r="CI392" s="69"/>
      <c r="CJ392" s="69"/>
      <c r="CK392" s="114"/>
      <c r="CL392" s="113"/>
      <c r="CM392" s="69"/>
      <c r="CN392" s="69"/>
      <c r="CO392" s="114"/>
      <c r="CP392" s="113"/>
      <c r="CQ392" s="69"/>
      <c r="CR392" s="69"/>
      <c r="CS392" s="114"/>
      <c r="CT392" s="113"/>
      <c r="CU392" s="69"/>
      <c r="CV392" s="69"/>
      <c r="CW392" s="114"/>
      <c r="CX392" s="113"/>
      <c r="CY392" s="69"/>
      <c r="CZ392" s="69"/>
      <c r="DA392" s="114"/>
      <c r="DB392" s="113"/>
      <c r="DC392" s="69"/>
      <c r="DD392" s="69"/>
      <c r="DE392" s="114"/>
      <c r="DF392" s="113"/>
      <c r="DG392" s="69"/>
      <c r="DH392" s="69"/>
      <c r="DI392" s="114"/>
      <c r="DK392" s="69"/>
      <c r="DL392" s="69"/>
      <c r="DM392" s="69"/>
      <c r="DN392" s="69"/>
      <c r="DO392" s="69"/>
      <c r="DP392" s="69"/>
      <c r="DQ392" s="69"/>
      <c r="DR392" s="69"/>
      <c r="DS392" s="69"/>
      <c r="DT392" s="69"/>
      <c r="DU392" s="69"/>
      <c r="DV392" s="69"/>
      <c r="DW392" s="69"/>
      <c r="DX392" s="69"/>
      <c r="DY392" s="69"/>
      <c r="DZ392" s="69"/>
      <c r="EA392" s="69"/>
      <c r="EB392" s="69"/>
      <c r="EC392" s="69"/>
      <c r="ED392" s="69"/>
      <c r="EE392" s="69"/>
      <c r="EF392" s="69"/>
      <c r="EG392" s="69"/>
      <c r="EH392" s="69"/>
      <c r="EI392" s="69"/>
      <c r="EJ392" s="69"/>
      <c r="EK392" s="69"/>
    </row>
    <row r="393" spans="1:141" s="36" customFormat="1" outlineLevel="1" x14ac:dyDescent="0.25">
      <c r="A393" s="170"/>
      <c r="B393" s="170"/>
      <c r="C393" s="171"/>
      <c r="D393" s="170"/>
      <c r="E393" s="36" t="s">
        <v>350</v>
      </c>
      <c r="F393" s="147">
        <f t="shared" ref="F393:AK393" si="980">SUM(F361,F364,F377)</f>
        <v>0</v>
      </c>
      <c r="G393" s="148">
        <f t="shared" si="980"/>
        <v>0</v>
      </c>
      <c r="H393" s="148">
        <f t="shared" si="980"/>
        <v>0</v>
      </c>
      <c r="I393" s="149">
        <f t="shared" si="980"/>
        <v>0</v>
      </c>
      <c r="J393" s="147">
        <f t="shared" si="980"/>
        <v>0</v>
      </c>
      <c r="K393" s="148">
        <f t="shared" si="980"/>
        <v>0</v>
      </c>
      <c r="L393" s="148">
        <f t="shared" si="980"/>
        <v>0</v>
      </c>
      <c r="M393" s="149">
        <f t="shared" si="980"/>
        <v>0</v>
      </c>
      <c r="N393" s="147">
        <f t="shared" si="980"/>
        <v>0</v>
      </c>
      <c r="O393" s="148">
        <f t="shared" si="980"/>
        <v>0</v>
      </c>
      <c r="P393" s="148">
        <f t="shared" si="980"/>
        <v>0</v>
      </c>
      <c r="Q393" s="149">
        <f t="shared" si="980"/>
        <v>0</v>
      </c>
      <c r="R393" s="147">
        <f t="shared" si="980"/>
        <v>0</v>
      </c>
      <c r="S393" s="148">
        <f t="shared" si="980"/>
        <v>0</v>
      </c>
      <c r="T393" s="148">
        <f t="shared" si="980"/>
        <v>0</v>
      </c>
      <c r="U393" s="149">
        <f t="shared" si="980"/>
        <v>0</v>
      </c>
      <c r="V393" s="147">
        <f t="shared" si="980"/>
        <v>0</v>
      </c>
      <c r="W393" s="148">
        <f t="shared" si="980"/>
        <v>0</v>
      </c>
      <c r="X393" s="148">
        <f t="shared" si="980"/>
        <v>0</v>
      </c>
      <c r="Y393" s="149">
        <f t="shared" si="980"/>
        <v>0</v>
      </c>
      <c r="Z393" s="147">
        <f t="shared" si="980"/>
        <v>0</v>
      </c>
      <c r="AA393" s="148">
        <f t="shared" si="980"/>
        <v>0</v>
      </c>
      <c r="AB393" s="148">
        <f t="shared" si="980"/>
        <v>0</v>
      </c>
      <c r="AC393" s="149">
        <f t="shared" si="980"/>
        <v>0</v>
      </c>
      <c r="AD393" s="147">
        <f t="shared" si="980"/>
        <v>0</v>
      </c>
      <c r="AE393" s="148">
        <f t="shared" si="980"/>
        <v>0</v>
      </c>
      <c r="AF393" s="148">
        <f t="shared" si="980"/>
        <v>0</v>
      </c>
      <c r="AG393" s="149">
        <f t="shared" si="980"/>
        <v>0</v>
      </c>
      <c r="AH393" s="147">
        <f t="shared" si="980"/>
        <v>0</v>
      </c>
      <c r="AI393" s="148">
        <f t="shared" si="980"/>
        <v>0</v>
      </c>
      <c r="AJ393" s="148">
        <f t="shared" si="980"/>
        <v>0</v>
      </c>
      <c r="AK393" s="149">
        <f t="shared" si="980"/>
        <v>0</v>
      </c>
      <c r="AL393" s="147">
        <f t="shared" ref="AL393:BQ393" ca="1" si="981">SUM(AL361,AL364,AL377)</f>
        <v>0</v>
      </c>
      <c r="AM393" s="148">
        <f t="shared" ca="1" si="981"/>
        <v>0</v>
      </c>
      <c r="AN393" s="148">
        <f t="shared" ca="1" si="981"/>
        <v>0</v>
      </c>
      <c r="AO393" s="149">
        <f t="shared" ca="1" si="981"/>
        <v>0</v>
      </c>
      <c r="AP393" s="147" t="e">
        <f t="shared" ca="1" si="981"/>
        <v>#N/A</v>
      </c>
      <c r="AQ393" s="148" t="e">
        <f t="shared" ca="1" si="981"/>
        <v>#N/A</v>
      </c>
      <c r="AR393" s="148" t="e">
        <f t="shared" ca="1" si="981"/>
        <v>#N/A</v>
      </c>
      <c r="AS393" s="149" t="e">
        <f t="shared" ca="1" si="981"/>
        <v>#N/A</v>
      </c>
      <c r="AT393" s="147" t="e">
        <f t="shared" ca="1" si="981"/>
        <v>#VALUE!</v>
      </c>
      <c r="AU393" s="148" t="e">
        <f t="shared" ca="1" si="981"/>
        <v>#VALUE!</v>
      </c>
      <c r="AV393" s="148" t="e">
        <f t="shared" ca="1" si="981"/>
        <v>#VALUE!</v>
      </c>
      <c r="AW393" s="149" t="e">
        <f t="shared" ca="1" si="981"/>
        <v>#VALUE!</v>
      </c>
      <c r="AX393" s="147" t="e">
        <f t="shared" ca="1" si="981"/>
        <v>#VALUE!</v>
      </c>
      <c r="AY393" s="148" t="e">
        <f t="shared" ca="1" si="981"/>
        <v>#VALUE!</v>
      </c>
      <c r="AZ393" s="148" t="e">
        <f t="shared" ca="1" si="981"/>
        <v>#VALUE!</v>
      </c>
      <c r="BA393" s="149" t="e">
        <f t="shared" ca="1" si="981"/>
        <v>#VALUE!</v>
      </c>
      <c r="BB393" s="147" t="e">
        <f t="shared" ca="1" si="981"/>
        <v>#VALUE!</v>
      </c>
      <c r="BC393" s="148" t="e">
        <f t="shared" ca="1" si="981"/>
        <v>#VALUE!</v>
      </c>
      <c r="BD393" s="148" t="e">
        <f t="shared" ca="1" si="981"/>
        <v>#VALUE!</v>
      </c>
      <c r="BE393" s="149" t="e">
        <f t="shared" ca="1" si="981"/>
        <v>#VALUE!</v>
      </c>
      <c r="BF393" s="147" t="e">
        <f t="shared" ca="1" si="981"/>
        <v>#VALUE!</v>
      </c>
      <c r="BG393" s="148" t="e">
        <f t="shared" ca="1" si="981"/>
        <v>#VALUE!</v>
      </c>
      <c r="BH393" s="148" t="e">
        <f t="shared" ca="1" si="981"/>
        <v>#VALUE!</v>
      </c>
      <c r="BI393" s="149" t="e">
        <f t="shared" ca="1" si="981"/>
        <v>#VALUE!</v>
      </c>
      <c r="BJ393" s="147" t="e">
        <f t="shared" ca="1" si="981"/>
        <v>#VALUE!</v>
      </c>
      <c r="BK393" s="148" t="e">
        <f t="shared" ca="1" si="981"/>
        <v>#VALUE!</v>
      </c>
      <c r="BL393" s="148" t="e">
        <f t="shared" ca="1" si="981"/>
        <v>#VALUE!</v>
      </c>
      <c r="BM393" s="149" t="e">
        <f t="shared" ca="1" si="981"/>
        <v>#VALUE!</v>
      </c>
      <c r="BN393" s="147" t="e">
        <f t="shared" ca="1" si="981"/>
        <v>#VALUE!</v>
      </c>
      <c r="BO393" s="148" t="e">
        <f t="shared" ca="1" si="981"/>
        <v>#VALUE!</v>
      </c>
      <c r="BP393" s="148" t="e">
        <f t="shared" ca="1" si="981"/>
        <v>#VALUE!</v>
      </c>
      <c r="BQ393" s="149" t="e">
        <f t="shared" ca="1" si="981"/>
        <v>#VALUE!</v>
      </c>
      <c r="BR393" s="147" t="e">
        <f t="shared" ref="BR393:CW393" ca="1" si="982">SUM(BR361,BR364,BR377)</f>
        <v>#VALUE!</v>
      </c>
      <c r="BS393" s="148" t="e">
        <f t="shared" ca="1" si="982"/>
        <v>#VALUE!</v>
      </c>
      <c r="BT393" s="148" t="e">
        <f t="shared" ca="1" si="982"/>
        <v>#VALUE!</v>
      </c>
      <c r="BU393" s="149" t="e">
        <f t="shared" ca="1" si="982"/>
        <v>#VALUE!</v>
      </c>
      <c r="BV393" s="147" t="e">
        <f t="shared" ca="1" si="982"/>
        <v>#VALUE!</v>
      </c>
      <c r="BW393" s="148" t="e">
        <f t="shared" ca="1" si="982"/>
        <v>#VALUE!</v>
      </c>
      <c r="BX393" s="148" t="e">
        <f t="shared" ca="1" si="982"/>
        <v>#VALUE!</v>
      </c>
      <c r="BY393" s="149" t="e">
        <f t="shared" ca="1" si="982"/>
        <v>#VALUE!</v>
      </c>
      <c r="BZ393" s="147" t="e">
        <f t="shared" ca="1" si="982"/>
        <v>#VALUE!</v>
      </c>
      <c r="CA393" s="148" t="e">
        <f t="shared" ca="1" si="982"/>
        <v>#VALUE!</v>
      </c>
      <c r="CB393" s="148" t="e">
        <f t="shared" ca="1" si="982"/>
        <v>#VALUE!</v>
      </c>
      <c r="CC393" s="149" t="e">
        <f t="shared" ca="1" si="982"/>
        <v>#VALUE!</v>
      </c>
      <c r="CD393" s="147" t="e">
        <f t="shared" ca="1" si="982"/>
        <v>#VALUE!</v>
      </c>
      <c r="CE393" s="148" t="e">
        <f t="shared" ca="1" si="982"/>
        <v>#VALUE!</v>
      </c>
      <c r="CF393" s="148" t="e">
        <f t="shared" ca="1" si="982"/>
        <v>#VALUE!</v>
      </c>
      <c r="CG393" s="149" t="e">
        <f t="shared" ca="1" si="982"/>
        <v>#VALUE!</v>
      </c>
      <c r="CH393" s="147">
        <f t="shared" ca="1" si="982"/>
        <v>0</v>
      </c>
      <c r="CI393" s="148">
        <f t="shared" ca="1" si="982"/>
        <v>0</v>
      </c>
      <c r="CJ393" s="148">
        <f t="shared" ca="1" si="982"/>
        <v>0</v>
      </c>
      <c r="CK393" s="149">
        <f t="shared" ca="1" si="982"/>
        <v>0</v>
      </c>
      <c r="CL393" s="147">
        <f t="shared" ca="1" si="982"/>
        <v>0</v>
      </c>
      <c r="CM393" s="148">
        <f t="shared" ca="1" si="982"/>
        <v>0</v>
      </c>
      <c r="CN393" s="148">
        <f t="shared" ca="1" si="982"/>
        <v>0</v>
      </c>
      <c r="CO393" s="149">
        <f t="shared" ca="1" si="982"/>
        <v>0</v>
      </c>
      <c r="CP393" s="147">
        <f t="shared" ca="1" si="982"/>
        <v>0</v>
      </c>
      <c r="CQ393" s="148">
        <f t="shared" ca="1" si="982"/>
        <v>0</v>
      </c>
      <c r="CR393" s="148">
        <f t="shared" ca="1" si="982"/>
        <v>0</v>
      </c>
      <c r="CS393" s="149">
        <f t="shared" ca="1" si="982"/>
        <v>0</v>
      </c>
      <c r="CT393" s="147">
        <f t="shared" ca="1" si="982"/>
        <v>0</v>
      </c>
      <c r="CU393" s="148">
        <f t="shared" ca="1" si="982"/>
        <v>0</v>
      </c>
      <c r="CV393" s="148">
        <f t="shared" ca="1" si="982"/>
        <v>0</v>
      </c>
      <c r="CW393" s="149">
        <f t="shared" ca="1" si="982"/>
        <v>0</v>
      </c>
      <c r="CX393" s="147">
        <f t="shared" ref="CX393:DI393" ca="1" si="983">SUM(CX361,CX364,CX377)</f>
        <v>0</v>
      </c>
      <c r="CY393" s="148">
        <f t="shared" ca="1" si="983"/>
        <v>0</v>
      </c>
      <c r="CZ393" s="148">
        <f t="shared" ca="1" si="983"/>
        <v>0</v>
      </c>
      <c r="DA393" s="149">
        <f t="shared" ca="1" si="983"/>
        <v>0</v>
      </c>
      <c r="DB393" s="147">
        <f t="shared" ca="1" si="983"/>
        <v>0</v>
      </c>
      <c r="DC393" s="148">
        <f t="shared" ca="1" si="983"/>
        <v>0</v>
      </c>
      <c r="DD393" s="148">
        <f t="shared" ca="1" si="983"/>
        <v>0</v>
      </c>
      <c r="DE393" s="149">
        <f t="shared" ca="1" si="983"/>
        <v>0</v>
      </c>
      <c r="DF393" s="147">
        <f t="shared" ca="1" si="983"/>
        <v>0</v>
      </c>
      <c r="DG393" s="148">
        <f t="shared" ca="1" si="983"/>
        <v>0</v>
      </c>
      <c r="DH393" s="148">
        <f t="shared" ca="1" si="983"/>
        <v>0</v>
      </c>
      <c r="DI393" s="149">
        <f t="shared" ca="1" si="983"/>
        <v>0</v>
      </c>
      <c r="DK393" s="148">
        <f t="shared" ref="DK393:EK393" ca="1" si="984">SUM(OFFSET($E393,,MATCH(DK$3,$F$5:$DI$5,0)+3,,1))</f>
        <v>0</v>
      </c>
      <c r="DL393" s="148" t="e">
        <f t="shared" ca="1" si="984"/>
        <v>#N/A</v>
      </c>
      <c r="DM393" s="148" t="e">
        <f t="shared" ca="1" si="984"/>
        <v>#VALUE!</v>
      </c>
      <c r="DN393" s="148" t="e">
        <f t="shared" ca="1" si="984"/>
        <v>#VALUE!</v>
      </c>
      <c r="DO393" s="148" t="e">
        <f t="shared" ca="1" si="984"/>
        <v>#VALUE!</v>
      </c>
      <c r="DP393" s="148" t="e">
        <f t="shared" ca="1" si="984"/>
        <v>#VALUE!</v>
      </c>
      <c r="DQ393" s="148" t="e">
        <f t="shared" ca="1" si="984"/>
        <v>#VALUE!</v>
      </c>
      <c r="DR393" s="148" t="e">
        <f t="shared" ca="1" si="984"/>
        <v>#VALUE!</v>
      </c>
      <c r="DS393" s="148" t="e">
        <f t="shared" ca="1" si="984"/>
        <v>#VALUE!</v>
      </c>
      <c r="DT393" s="148" t="e">
        <f t="shared" ca="1" si="984"/>
        <v>#VALUE!</v>
      </c>
      <c r="DU393" s="148" t="e">
        <f t="shared" ca="1" si="984"/>
        <v>#VALUE!</v>
      </c>
      <c r="DV393" s="148" t="e">
        <f t="shared" ca="1" si="984"/>
        <v>#VALUE!</v>
      </c>
      <c r="DW393" s="148" t="e">
        <f t="shared" ca="1" si="984"/>
        <v>#VALUE!</v>
      </c>
      <c r="DX393" s="148" t="e">
        <f t="shared" ca="1" si="984"/>
        <v>#VALUE!</v>
      </c>
      <c r="DY393" s="148" t="e">
        <f t="shared" ca="1" si="984"/>
        <v>#VALUE!</v>
      </c>
      <c r="DZ393" s="148" t="e">
        <f t="shared" ca="1" si="984"/>
        <v>#VALUE!</v>
      </c>
      <c r="EA393" s="148" t="e">
        <f t="shared" ca="1" si="984"/>
        <v>#VALUE!</v>
      </c>
      <c r="EB393" s="148" t="e">
        <f t="shared" ca="1" si="984"/>
        <v>#VALUE!</v>
      </c>
      <c r="EC393" s="148" t="e">
        <f t="shared" ca="1" si="984"/>
        <v>#VALUE!</v>
      </c>
      <c r="ED393" s="148" t="e">
        <f t="shared" ca="1" si="984"/>
        <v>#VALUE!</v>
      </c>
      <c r="EE393" s="148" t="e">
        <f t="shared" ca="1" si="984"/>
        <v>#VALUE!</v>
      </c>
      <c r="EF393" s="148" t="e">
        <f t="shared" ca="1" si="984"/>
        <v>#VALUE!</v>
      </c>
      <c r="EG393" s="148" t="e">
        <f t="shared" ca="1" si="984"/>
        <v>#VALUE!</v>
      </c>
      <c r="EH393" s="148" t="e">
        <f t="shared" ca="1" si="984"/>
        <v>#VALUE!</v>
      </c>
      <c r="EI393" s="148" t="e">
        <f t="shared" ca="1" si="984"/>
        <v>#VALUE!</v>
      </c>
      <c r="EJ393" s="148" t="e">
        <f t="shared" ca="1" si="984"/>
        <v>#VALUE!</v>
      </c>
      <c r="EK393" s="148" t="e">
        <f t="shared" ca="1" si="984"/>
        <v>#VALUE!</v>
      </c>
    </row>
    <row r="394" spans="1:141" s="36" customFormat="1" outlineLevel="1" x14ac:dyDescent="0.25">
      <c r="A394" s="170"/>
      <c r="B394" s="170"/>
      <c r="C394" s="171"/>
      <c r="D394" s="170"/>
      <c r="F394" s="147"/>
      <c r="G394" s="148"/>
      <c r="H394" s="148"/>
      <c r="I394" s="149"/>
      <c r="J394" s="147"/>
      <c r="K394" s="148"/>
      <c r="L394" s="148"/>
      <c r="M394" s="149"/>
      <c r="N394" s="147"/>
      <c r="O394" s="148"/>
      <c r="P394" s="148"/>
      <c r="Q394" s="149"/>
      <c r="R394" s="147"/>
      <c r="S394" s="148"/>
      <c r="T394" s="148"/>
      <c r="U394" s="149"/>
      <c r="V394" s="147"/>
      <c r="W394" s="148"/>
      <c r="X394" s="148"/>
      <c r="Y394" s="149"/>
      <c r="Z394" s="147"/>
      <c r="AA394" s="148"/>
      <c r="AB394" s="148"/>
      <c r="AC394" s="149"/>
      <c r="AD394" s="147"/>
      <c r="AE394" s="148"/>
      <c r="AF394" s="148"/>
      <c r="AG394" s="149"/>
      <c r="AH394" s="147"/>
      <c r="AI394" s="148"/>
      <c r="AJ394" s="148"/>
      <c r="AK394" s="149"/>
      <c r="AL394" s="147"/>
      <c r="AM394" s="148"/>
      <c r="AN394" s="148"/>
      <c r="AO394" s="149"/>
      <c r="AP394" s="147"/>
      <c r="AQ394" s="148"/>
      <c r="AR394" s="148"/>
      <c r="AS394" s="149"/>
      <c r="AT394" s="147"/>
      <c r="AU394" s="148"/>
      <c r="AV394" s="148"/>
      <c r="AW394" s="149"/>
      <c r="AX394" s="147"/>
      <c r="AY394" s="148"/>
      <c r="AZ394" s="148"/>
      <c r="BA394" s="149"/>
      <c r="BB394" s="147"/>
      <c r="BC394" s="148"/>
      <c r="BD394" s="148"/>
      <c r="BE394" s="149"/>
      <c r="BF394" s="147"/>
      <c r="BG394" s="148"/>
      <c r="BH394" s="148"/>
      <c r="BI394" s="149"/>
      <c r="BJ394" s="147"/>
      <c r="BK394" s="148"/>
      <c r="BL394" s="148"/>
      <c r="BM394" s="149"/>
      <c r="BN394" s="147"/>
      <c r="BO394" s="148"/>
      <c r="BP394" s="148"/>
      <c r="BQ394" s="149"/>
      <c r="BR394" s="147"/>
      <c r="BS394" s="148"/>
      <c r="BT394" s="148"/>
      <c r="BU394" s="149"/>
      <c r="BV394" s="147"/>
      <c r="BW394" s="148"/>
      <c r="BX394" s="148"/>
      <c r="BY394" s="149"/>
      <c r="BZ394" s="147"/>
      <c r="CA394" s="148"/>
      <c r="CB394" s="148"/>
      <c r="CC394" s="149"/>
      <c r="CD394" s="147"/>
      <c r="CE394" s="148"/>
      <c r="CF394" s="148"/>
      <c r="CG394" s="149"/>
      <c r="CH394" s="147"/>
      <c r="CI394" s="148"/>
      <c r="CJ394" s="148"/>
      <c r="CK394" s="149"/>
      <c r="CL394" s="147"/>
      <c r="CM394" s="148"/>
      <c r="CN394" s="148"/>
      <c r="CO394" s="149"/>
      <c r="CP394" s="147"/>
      <c r="CQ394" s="148"/>
      <c r="CR394" s="148"/>
      <c r="CS394" s="149"/>
      <c r="CT394" s="147"/>
      <c r="CU394" s="148"/>
      <c r="CV394" s="148"/>
      <c r="CW394" s="149"/>
      <c r="CX394" s="147"/>
      <c r="CY394" s="148"/>
      <c r="CZ394" s="148"/>
      <c r="DA394" s="149"/>
      <c r="DB394" s="147"/>
      <c r="DC394" s="148"/>
      <c r="DD394" s="148"/>
      <c r="DE394" s="149"/>
      <c r="DF394" s="147"/>
      <c r="DG394" s="148"/>
      <c r="DH394" s="148"/>
      <c r="DI394" s="149"/>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c r="EE394" s="148"/>
      <c r="EF394" s="148"/>
      <c r="EG394" s="148"/>
      <c r="EH394" s="148"/>
      <c r="EI394" s="148"/>
      <c r="EJ394" s="148"/>
      <c r="EK394" s="148"/>
    </row>
    <row r="395" spans="1:141" outlineLevel="1" x14ac:dyDescent="0.25">
      <c r="A395" s="90"/>
      <c r="B395" s="90"/>
      <c r="C395" s="111"/>
      <c r="D395" s="90"/>
      <c r="E395" t="s">
        <v>59</v>
      </c>
      <c r="F395" s="113" t="str">
        <f ca="1">IFERROR(F350-F312,"")</f>
        <v/>
      </c>
      <c r="G395" s="69" t="str">
        <f t="shared" ref="G395:BR395" ca="1" si="985">IFERROR(G350-G312,"")</f>
        <v/>
      </c>
      <c r="H395" s="69" t="str">
        <f t="shared" ca="1" si="985"/>
        <v/>
      </c>
      <c r="I395" s="114" t="str">
        <f t="shared" ca="1" si="985"/>
        <v/>
      </c>
      <c r="J395" s="113" t="str">
        <f t="shared" ca="1" si="985"/>
        <v/>
      </c>
      <c r="K395" s="69" t="str">
        <f t="shared" ca="1" si="985"/>
        <v/>
      </c>
      <c r="L395" s="69" t="str">
        <f t="shared" ca="1" si="985"/>
        <v/>
      </c>
      <c r="M395" s="114" t="str">
        <f t="shared" ca="1" si="985"/>
        <v/>
      </c>
      <c r="N395" s="113" t="str">
        <f t="shared" ca="1" si="985"/>
        <v/>
      </c>
      <c r="O395" s="69" t="str">
        <f t="shared" ca="1" si="985"/>
        <v/>
      </c>
      <c r="P395" s="69" t="str">
        <f t="shared" ca="1" si="985"/>
        <v/>
      </c>
      <c r="Q395" s="114" t="str">
        <f t="shared" ca="1" si="985"/>
        <v/>
      </c>
      <c r="R395" s="113" t="str">
        <f t="shared" ca="1" si="985"/>
        <v/>
      </c>
      <c r="S395" s="69" t="str">
        <f t="shared" ca="1" si="985"/>
        <v/>
      </c>
      <c r="T395" s="69" t="str">
        <f t="shared" ca="1" si="985"/>
        <v/>
      </c>
      <c r="U395" s="114" t="str">
        <f t="shared" ca="1" si="985"/>
        <v/>
      </c>
      <c r="V395" s="113" t="str">
        <f t="shared" ca="1" si="985"/>
        <v/>
      </c>
      <c r="W395" s="69" t="str">
        <f t="shared" ca="1" si="985"/>
        <v/>
      </c>
      <c r="X395" s="69" t="str">
        <f t="shared" ca="1" si="985"/>
        <v/>
      </c>
      <c r="Y395" s="114" t="str">
        <f t="shared" ca="1" si="985"/>
        <v/>
      </c>
      <c r="Z395" s="113" t="str">
        <f t="shared" ca="1" si="985"/>
        <v/>
      </c>
      <c r="AA395" s="69" t="str">
        <f t="shared" ca="1" si="985"/>
        <v/>
      </c>
      <c r="AB395" s="69" t="str">
        <f t="shared" ca="1" si="985"/>
        <v/>
      </c>
      <c r="AC395" s="114" t="str">
        <f t="shared" ca="1" si="985"/>
        <v/>
      </c>
      <c r="AD395" s="113" t="str">
        <f t="shared" ca="1" si="985"/>
        <v/>
      </c>
      <c r="AE395" s="69" t="str">
        <f t="shared" ca="1" si="985"/>
        <v/>
      </c>
      <c r="AF395" s="69" t="str">
        <f t="shared" ca="1" si="985"/>
        <v/>
      </c>
      <c r="AG395" s="114" t="str">
        <f t="shared" ca="1" si="985"/>
        <v/>
      </c>
      <c r="AH395" s="113" t="str">
        <f t="shared" ca="1" si="985"/>
        <v/>
      </c>
      <c r="AI395" s="69" t="str">
        <f t="shared" ca="1" si="985"/>
        <v/>
      </c>
      <c r="AJ395" s="69" t="str">
        <f t="shared" ca="1" si="985"/>
        <v/>
      </c>
      <c r="AK395" s="114" t="str">
        <f t="shared" ca="1" si="985"/>
        <v/>
      </c>
      <c r="AL395" s="113" t="str">
        <f t="shared" ca="1" si="985"/>
        <v/>
      </c>
      <c r="AM395" s="69" t="str">
        <f t="shared" ca="1" si="985"/>
        <v/>
      </c>
      <c r="AN395" s="69" t="str">
        <f t="shared" ca="1" si="985"/>
        <v/>
      </c>
      <c r="AO395" s="114" t="str">
        <f t="shared" ca="1" si="985"/>
        <v/>
      </c>
      <c r="AP395" s="113" t="str">
        <f t="shared" ca="1" si="985"/>
        <v/>
      </c>
      <c r="AQ395" s="69" t="str">
        <f t="shared" ca="1" si="985"/>
        <v/>
      </c>
      <c r="AR395" s="69" t="str">
        <f t="shared" ca="1" si="985"/>
        <v/>
      </c>
      <c r="AS395" s="114" t="str">
        <f t="shared" ca="1" si="985"/>
        <v/>
      </c>
      <c r="AT395" s="113" t="str">
        <f t="shared" ca="1" si="985"/>
        <v/>
      </c>
      <c r="AU395" s="69" t="str">
        <f t="shared" ca="1" si="985"/>
        <v/>
      </c>
      <c r="AV395" s="69" t="str">
        <f t="shared" ca="1" si="985"/>
        <v/>
      </c>
      <c r="AW395" s="114" t="str">
        <f t="shared" ca="1" si="985"/>
        <v/>
      </c>
      <c r="AX395" s="113" t="str">
        <f t="shared" ca="1" si="985"/>
        <v/>
      </c>
      <c r="AY395" s="69" t="str">
        <f t="shared" ca="1" si="985"/>
        <v/>
      </c>
      <c r="AZ395" s="69" t="str">
        <f t="shared" ca="1" si="985"/>
        <v/>
      </c>
      <c r="BA395" s="114" t="str">
        <f t="shared" ca="1" si="985"/>
        <v/>
      </c>
      <c r="BB395" s="113" t="str">
        <f t="shared" ca="1" si="985"/>
        <v/>
      </c>
      <c r="BC395" s="69" t="str">
        <f t="shared" ca="1" si="985"/>
        <v/>
      </c>
      <c r="BD395" s="69" t="str">
        <f t="shared" ca="1" si="985"/>
        <v/>
      </c>
      <c r="BE395" s="114" t="str">
        <f t="shared" ca="1" si="985"/>
        <v/>
      </c>
      <c r="BF395" s="113" t="str">
        <f t="shared" ca="1" si="985"/>
        <v/>
      </c>
      <c r="BG395" s="69" t="str">
        <f t="shared" ca="1" si="985"/>
        <v/>
      </c>
      <c r="BH395" s="69" t="str">
        <f t="shared" ca="1" si="985"/>
        <v/>
      </c>
      <c r="BI395" s="114" t="str">
        <f t="shared" ca="1" si="985"/>
        <v/>
      </c>
      <c r="BJ395" s="113" t="str">
        <f t="shared" ca="1" si="985"/>
        <v/>
      </c>
      <c r="BK395" s="69" t="str">
        <f t="shared" ca="1" si="985"/>
        <v/>
      </c>
      <c r="BL395" s="69" t="str">
        <f t="shared" ca="1" si="985"/>
        <v/>
      </c>
      <c r="BM395" s="114" t="str">
        <f t="shared" ca="1" si="985"/>
        <v/>
      </c>
      <c r="BN395" s="113" t="str">
        <f t="shared" ca="1" si="985"/>
        <v/>
      </c>
      <c r="BO395" s="69" t="str">
        <f t="shared" ca="1" si="985"/>
        <v/>
      </c>
      <c r="BP395" s="69" t="str">
        <f t="shared" ca="1" si="985"/>
        <v/>
      </c>
      <c r="BQ395" s="114" t="str">
        <f t="shared" ca="1" si="985"/>
        <v/>
      </c>
      <c r="BR395" s="113" t="str">
        <f t="shared" ca="1" si="985"/>
        <v/>
      </c>
      <c r="BS395" s="69" t="str">
        <f t="shared" ref="BS395:DI395" ca="1" si="986">IFERROR(BS350-BS312,"")</f>
        <v/>
      </c>
      <c r="BT395" s="69" t="str">
        <f t="shared" ca="1" si="986"/>
        <v/>
      </c>
      <c r="BU395" s="114" t="str">
        <f t="shared" ca="1" si="986"/>
        <v/>
      </c>
      <c r="BV395" s="113" t="str">
        <f t="shared" ca="1" si="986"/>
        <v/>
      </c>
      <c r="BW395" s="69" t="str">
        <f t="shared" ca="1" si="986"/>
        <v/>
      </c>
      <c r="BX395" s="69" t="str">
        <f t="shared" ca="1" si="986"/>
        <v/>
      </c>
      <c r="BY395" s="114" t="str">
        <f t="shared" ca="1" si="986"/>
        <v/>
      </c>
      <c r="BZ395" s="113" t="str">
        <f t="shared" ca="1" si="986"/>
        <v/>
      </c>
      <c r="CA395" s="69" t="str">
        <f t="shared" ca="1" si="986"/>
        <v/>
      </c>
      <c r="CB395" s="69" t="str">
        <f t="shared" ca="1" si="986"/>
        <v/>
      </c>
      <c r="CC395" s="114" t="str">
        <f t="shared" ca="1" si="986"/>
        <v/>
      </c>
      <c r="CD395" s="113" t="str">
        <f t="shared" ca="1" si="986"/>
        <v/>
      </c>
      <c r="CE395" s="69" t="str">
        <f t="shared" ca="1" si="986"/>
        <v/>
      </c>
      <c r="CF395" s="69" t="str">
        <f t="shared" ca="1" si="986"/>
        <v/>
      </c>
      <c r="CG395" s="114" t="str">
        <f t="shared" ca="1" si="986"/>
        <v/>
      </c>
      <c r="CH395" s="113">
        <f t="shared" ca="1" si="986"/>
        <v>0</v>
      </c>
      <c r="CI395" s="69">
        <f t="shared" ca="1" si="986"/>
        <v>0</v>
      </c>
      <c r="CJ395" s="69">
        <f t="shared" ca="1" si="986"/>
        <v>0</v>
      </c>
      <c r="CK395" s="114">
        <f t="shared" ca="1" si="986"/>
        <v>0</v>
      </c>
      <c r="CL395" s="113">
        <f t="shared" ca="1" si="986"/>
        <v>0</v>
      </c>
      <c r="CM395" s="69">
        <f t="shared" ca="1" si="986"/>
        <v>0</v>
      </c>
      <c r="CN395" s="69">
        <f t="shared" ca="1" si="986"/>
        <v>0</v>
      </c>
      <c r="CO395" s="114">
        <f t="shared" ca="1" si="986"/>
        <v>0</v>
      </c>
      <c r="CP395" s="113">
        <f t="shared" ca="1" si="986"/>
        <v>0</v>
      </c>
      <c r="CQ395" s="69">
        <f t="shared" ca="1" si="986"/>
        <v>0</v>
      </c>
      <c r="CR395" s="69">
        <f t="shared" ca="1" si="986"/>
        <v>0</v>
      </c>
      <c r="CS395" s="114">
        <f t="shared" ca="1" si="986"/>
        <v>0</v>
      </c>
      <c r="CT395" s="113">
        <f t="shared" ca="1" si="986"/>
        <v>0</v>
      </c>
      <c r="CU395" s="69">
        <f t="shared" ca="1" si="986"/>
        <v>0</v>
      </c>
      <c r="CV395" s="69">
        <f t="shared" ca="1" si="986"/>
        <v>0</v>
      </c>
      <c r="CW395" s="114">
        <f t="shared" ca="1" si="986"/>
        <v>0</v>
      </c>
      <c r="CX395" s="113">
        <f t="shared" ca="1" si="986"/>
        <v>0</v>
      </c>
      <c r="CY395" s="69">
        <f t="shared" ca="1" si="986"/>
        <v>0</v>
      </c>
      <c r="CZ395" s="69">
        <f t="shared" ca="1" si="986"/>
        <v>0</v>
      </c>
      <c r="DA395" s="114">
        <f t="shared" ca="1" si="986"/>
        <v>0</v>
      </c>
      <c r="DB395" s="113">
        <f t="shared" ca="1" si="986"/>
        <v>0</v>
      </c>
      <c r="DC395" s="69">
        <f t="shared" ca="1" si="986"/>
        <v>0</v>
      </c>
      <c r="DD395" s="69">
        <f t="shared" ca="1" si="986"/>
        <v>0</v>
      </c>
      <c r="DE395" s="114">
        <f t="shared" ca="1" si="986"/>
        <v>0</v>
      </c>
      <c r="DF395" s="113">
        <f t="shared" ca="1" si="986"/>
        <v>0</v>
      </c>
      <c r="DG395" s="69">
        <f t="shared" ca="1" si="986"/>
        <v>0</v>
      </c>
      <c r="DH395" s="69">
        <f t="shared" ca="1" si="986"/>
        <v>0</v>
      </c>
      <c r="DI395" s="114">
        <f t="shared" ca="1" si="986"/>
        <v>0</v>
      </c>
      <c r="DK395" s="69">
        <f t="shared" ref="DK395:EK395" ca="1" si="987">SUM(OFFSET($E395,,MATCH(DK$3,$F$5:$DI$5,0)+3,,1))</f>
        <v>0</v>
      </c>
      <c r="DL395" s="69" t="e">
        <f t="shared" ca="1" si="987"/>
        <v>#N/A</v>
      </c>
      <c r="DM395" s="69" t="e">
        <f t="shared" ca="1" si="987"/>
        <v>#VALUE!</v>
      </c>
      <c r="DN395" s="69" t="e">
        <f t="shared" ca="1" si="987"/>
        <v>#VALUE!</v>
      </c>
      <c r="DO395" s="69" t="e">
        <f t="shared" ca="1" si="987"/>
        <v>#VALUE!</v>
      </c>
      <c r="DP395" s="69" t="e">
        <f t="shared" ca="1" si="987"/>
        <v>#VALUE!</v>
      </c>
      <c r="DQ395" s="69" t="e">
        <f t="shared" ca="1" si="987"/>
        <v>#VALUE!</v>
      </c>
      <c r="DR395" s="69" t="e">
        <f t="shared" ca="1" si="987"/>
        <v>#VALUE!</v>
      </c>
      <c r="DS395" s="69" t="e">
        <f t="shared" ca="1" si="987"/>
        <v>#VALUE!</v>
      </c>
      <c r="DT395" s="69" t="e">
        <f t="shared" ca="1" si="987"/>
        <v>#VALUE!</v>
      </c>
      <c r="DU395" s="69" t="e">
        <f t="shared" ca="1" si="987"/>
        <v>#VALUE!</v>
      </c>
      <c r="DV395" s="69" t="e">
        <f t="shared" ca="1" si="987"/>
        <v>#VALUE!</v>
      </c>
      <c r="DW395" s="69" t="e">
        <f t="shared" ca="1" si="987"/>
        <v>#VALUE!</v>
      </c>
      <c r="DX395" s="69" t="e">
        <f t="shared" ca="1" si="987"/>
        <v>#VALUE!</v>
      </c>
      <c r="DY395" s="69" t="e">
        <f t="shared" ca="1" si="987"/>
        <v>#VALUE!</v>
      </c>
      <c r="DZ395" s="69" t="e">
        <f t="shared" ca="1" si="987"/>
        <v>#VALUE!</v>
      </c>
      <c r="EA395" s="69" t="e">
        <f t="shared" ca="1" si="987"/>
        <v>#VALUE!</v>
      </c>
      <c r="EB395" s="69" t="e">
        <f t="shared" ca="1" si="987"/>
        <v>#VALUE!</v>
      </c>
      <c r="EC395" s="69" t="e">
        <f t="shared" ca="1" si="987"/>
        <v>#VALUE!</v>
      </c>
      <c r="ED395" s="69" t="e">
        <f t="shared" ca="1" si="987"/>
        <v>#VALUE!</v>
      </c>
      <c r="EE395" s="69" t="e">
        <f t="shared" ca="1" si="987"/>
        <v>#VALUE!</v>
      </c>
      <c r="EF395" s="69" t="e">
        <f t="shared" ca="1" si="987"/>
        <v>#VALUE!</v>
      </c>
      <c r="EG395" s="69" t="e">
        <f t="shared" ca="1" si="987"/>
        <v>#VALUE!</v>
      </c>
      <c r="EH395" s="69" t="e">
        <f t="shared" ca="1" si="987"/>
        <v>#VALUE!</v>
      </c>
      <c r="EI395" s="69" t="e">
        <f t="shared" ca="1" si="987"/>
        <v>#VALUE!</v>
      </c>
      <c r="EJ395" s="69" t="e">
        <f t="shared" ca="1" si="987"/>
        <v>#VALUE!</v>
      </c>
      <c r="EK395" s="69" t="e">
        <f t="shared" ca="1" si="987"/>
        <v>#VALUE!</v>
      </c>
    </row>
    <row r="396" spans="1:141" outlineLevel="1" x14ac:dyDescent="0.25">
      <c r="A396" s="129"/>
      <c r="B396" s="129"/>
      <c r="C396" s="129"/>
      <c r="D396" s="129"/>
      <c r="E396" s="122"/>
      <c r="F396" s="130"/>
      <c r="G396" s="122"/>
      <c r="H396" s="122"/>
      <c r="I396" s="122"/>
      <c r="J396" s="130"/>
      <c r="K396" s="122"/>
      <c r="L396" s="122"/>
      <c r="M396" s="122"/>
      <c r="N396" s="130"/>
      <c r="O396" s="122"/>
      <c r="P396" s="122"/>
      <c r="Q396" s="122"/>
      <c r="R396" s="130"/>
      <c r="S396" s="122"/>
      <c r="T396" s="122"/>
      <c r="U396" s="122"/>
      <c r="V396" s="130"/>
      <c r="W396" s="122"/>
      <c r="X396" s="122"/>
      <c r="Y396" s="122"/>
      <c r="Z396" s="130"/>
      <c r="AA396" s="122"/>
      <c r="AB396" s="122"/>
      <c r="AC396" s="122"/>
      <c r="AD396" s="130"/>
      <c r="AE396" s="122"/>
      <c r="AF396" s="122"/>
      <c r="AG396" s="122"/>
      <c r="AH396" s="130"/>
      <c r="AI396" s="122"/>
      <c r="AJ396" s="122"/>
      <c r="AK396" s="122"/>
      <c r="AL396" s="130"/>
      <c r="AM396" s="122"/>
      <c r="AN396" s="122"/>
      <c r="AO396" s="122"/>
      <c r="AP396" s="130"/>
      <c r="AQ396" s="122"/>
      <c r="AR396" s="122"/>
      <c r="AS396" s="122"/>
      <c r="AT396" s="130"/>
      <c r="AU396" s="122"/>
      <c r="AV396" s="122"/>
      <c r="AW396" s="122"/>
      <c r="AX396" s="130"/>
      <c r="AY396" s="122"/>
      <c r="AZ396" s="122"/>
      <c r="BA396" s="122"/>
      <c r="BB396" s="130"/>
      <c r="BC396" s="122"/>
      <c r="BD396" s="122"/>
      <c r="BE396" s="122"/>
      <c r="BF396" s="130"/>
      <c r="BG396" s="122"/>
      <c r="BH396" s="122"/>
      <c r="BI396" s="122"/>
      <c r="BJ396" s="130"/>
      <c r="BK396" s="122"/>
      <c r="BL396" s="122"/>
      <c r="BM396" s="122"/>
      <c r="BN396" s="130"/>
      <c r="BO396" s="122"/>
      <c r="BP396" s="122"/>
      <c r="BQ396" s="122"/>
      <c r="BR396" s="130"/>
      <c r="BS396" s="122"/>
      <c r="BT396" s="122"/>
      <c r="BU396" s="122"/>
      <c r="BV396" s="130"/>
      <c r="BW396" s="122"/>
      <c r="BX396" s="122"/>
      <c r="BY396" s="122"/>
      <c r="BZ396" s="130"/>
      <c r="CA396" s="122"/>
      <c r="CB396" s="122"/>
      <c r="CC396" s="122"/>
      <c r="CD396" s="130"/>
      <c r="CE396" s="122"/>
      <c r="CF396" s="122"/>
      <c r="CG396" s="122"/>
      <c r="CH396" s="130"/>
      <c r="CI396" s="122"/>
      <c r="CJ396" s="122"/>
      <c r="CK396" s="122"/>
      <c r="CL396" s="130"/>
      <c r="CM396" s="122"/>
      <c r="CN396" s="122"/>
      <c r="CO396" s="122"/>
      <c r="CP396" s="130"/>
      <c r="CQ396" s="122"/>
      <c r="CR396" s="122"/>
      <c r="CS396" s="122"/>
      <c r="CT396" s="130"/>
      <c r="CU396" s="122"/>
      <c r="CV396" s="122"/>
      <c r="CW396" s="122"/>
      <c r="CX396" s="130"/>
      <c r="CY396" s="122"/>
      <c r="CZ396" s="122"/>
      <c r="DA396" s="122"/>
      <c r="DB396" s="130"/>
      <c r="DC396" s="122"/>
      <c r="DD396" s="122"/>
      <c r="DE396" s="122"/>
      <c r="DF396" s="130"/>
      <c r="DG396" s="122"/>
      <c r="DH396" s="122"/>
      <c r="DI396" s="131"/>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2"/>
      <c r="EI396" s="122"/>
      <c r="EJ396" s="122"/>
      <c r="EK396" s="122"/>
    </row>
    <row r="397" spans="1:141" outlineLevel="1" x14ac:dyDescent="0.25">
      <c r="A397" s="90"/>
      <c r="B397" s="90"/>
      <c r="C397" s="90"/>
      <c r="D397" s="90"/>
      <c r="F397" s="100"/>
      <c r="I397" s="101"/>
      <c r="J397" s="100"/>
      <c r="M397" s="101"/>
      <c r="N397" s="100"/>
      <c r="Q397" s="101"/>
      <c r="R397" s="100"/>
      <c r="U397" s="101"/>
      <c r="V397" s="100"/>
      <c r="Y397" s="101"/>
      <c r="Z397" s="100"/>
      <c r="AC397" s="101"/>
      <c r="AD397" s="100"/>
      <c r="AG397" s="101"/>
      <c r="AH397" s="100"/>
      <c r="AK397" s="101"/>
      <c r="AL397" s="100"/>
      <c r="AO397" s="101"/>
      <c r="AP397" s="100"/>
      <c r="AS397" s="101"/>
      <c r="AT397" s="100"/>
      <c r="AW397" s="101"/>
      <c r="AX397" s="100"/>
      <c r="BA397" s="101"/>
      <c r="BB397" s="100"/>
      <c r="BE397" s="101"/>
      <c r="BF397" s="100"/>
      <c r="BI397" s="101"/>
      <c r="BJ397" s="100"/>
      <c r="BM397" s="101"/>
      <c r="BN397" s="100"/>
      <c r="BQ397" s="101"/>
      <c r="BR397" s="100"/>
      <c r="BU397" s="101"/>
      <c r="BV397" s="100"/>
      <c r="BY397" s="101"/>
      <c r="BZ397" s="100"/>
      <c r="CC397" s="101"/>
      <c r="CD397" s="100"/>
      <c r="CG397" s="101"/>
      <c r="CH397" s="100"/>
      <c r="CK397" s="101"/>
      <c r="CL397" s="100"/>
      <c r="CO397" s="101"/>
      <c r="CP397" s="100"/>
      <c r="CS397" s="101"/>
      <c r="CT397" s="100"/>
      <c r="CW397" s="101"/>
      <c r="CX397" s="100"/>
      <c r="DA397" s="101"/>
      <c r="DB397" s="100"/>
      <c r="DE397" s="101"/>
      <c r="DF397" s="100"/>
      <c r="DI397" s="101"/>
    </row>
    <row r="398" spans="1:141" outlineLevel="1" x14ac:dyDescent="0.25">
      <c r="A398" s="90"/>
      <c r="B398" s="90"/>
      <c r="C398" s="111"/>
      <c r="D398" s="90"/>
      <c r="E398" s="132" t="s">
        <v>49</v>
      </c>
      <c r="F398" s="105" t="str">
        <f t="shared" ref="F398:AK398" ca="1" si="988">IF(ISNUMBER(F402),F402+IF($I$7=1,F400,0),IF(ISNUMBER(F404),F404+IF($I$7=1,F400,0),""))</f>
        <v/>
      </c>
      <c r="G398" s="106" t="str">
        <f t="shared" ca="1" si="988"/>
        <v/>
      </c>
      <c r="H398" s="106" t="str">
        <f t="shared" ca="1" si="988"/>
        <v/>
      </c>
      <c r="I398" s="107" t="str">
        <f t="shared" ca="1" si="988"/>
        <v/>
      </c>
      <c r="J398" s="105" t="str">
        <f t="shared" ca="1" si="988"/>
        <v/>
      </c>
      <c r="K398" s="106" t="str">
        <f t="shared" ca="1" si="988"/>
        <v/>
      </c>
      <c r="L398" s="106" t="str">
        <f t="shared" ca="1" si="988"/>
        <v/>
      </c>
      <c r="M398" s="107" t="str">
        <f t="shared" ca="1" si="988"/>
        <v/>
      </c>
      <c r="N398" s="105" t="str">
        <f t="shared" ca="1" si="988"/>
        <v/>
      </c>
      <c r="O398" s="106" t="str">
        <f t="shared" ca="1" si="988"/>
        <v/>
      </c>
      <c r="P398" s="106" t="str">
        <f t="shared" ca="1" si="988"/>
        <v/>
      </c>
      <c r="Q398" s="107" t="str">
        <f t="shared" ca="1" si="988"/>
        <v/>
      </c>
      <c r="R398" s="105" t="str">
        <f t="shared" ca="1" si="988"/>
        <v/>
      </c>
      <c r="S398" s="106" t="str">
        <f t="shared" ca="1" si="988"/>
        <v/>
      </c>
      <c r="T398" s="106" t="str">
        <f t="shared" ca="1" si="988"/>
        <v/>
      </c>
      <c r="U398" s="107" t="str">
        <f t="shared" ca="1" si="988"/>
        <v/>
      </c>
      <c r="V398" s="105" t="str">
        <f t="shared" ca="1" si="988"/>
        <v/>
      </c>
      <c r="W398" s="106" t="str">
        <f t="shared" ca="1" si="988"/>
        <v/>
      </c>
      <c r="X398" s="106" t="str">
        <f t="shared" ca="1" si="988"/>
        <v/>
      </c>
      <c r="Y398" s="107" t="str">
        <f t="shared" ca="1" si="988"/>
        <v/>
      </c>
      <c r="Z398" s="105" t="str">
        <f t="shared" ca="1" si="988"/>
        <v/>
      </c>
      <c r="AA398" s="106" t="str">
        <f t="shared" ca="1" si="988"/>
        <v/>
      </c>
      <c r="AB398" s="106" t="str">
        <f t="shared" ca="1" si="988"/>
        <v/>
      </c>
      <c r="AC398" s="107" t="str">
        <f t="shared" ca="1" si="988"/>
        <v/>
      </c>
      <c r="AD398" s="105" t="str">
        <f t="shared" ca="1" si="988"/>
        <v/>
      </c>
      <c r="AE398" s="106" t="str">
        <f t="shared" ca="1" si="988"/>
        <v/>
      </c>
      <c r="AF398" s="106" t="str">
        <f t="shared" ca="1" si="988"/>
        <v/>
      </c>
      <c r="AG398" s="107" t="str">
        <f t="shared" ca="1" si="988"/>
        <v/>
      </c>
      <c r="AH398" s="105" t="str">
        <f t="shared" ca="1" si="988"/>
        <v/>
      </c>
      <c r="AI398" s="106" t="str">
        <f t="shared" ca="1" si="988"/>
        <v/>
      </c>
      <c r="AJ398" s="106" t="str">
        <f t="shared" ca="1" si="988"/>
        <v/>
      </c>
      <c r="AK398" s="107" t="str">
        <f t="shared" ca="1" si="988"/>
        <v/>
      </c>
      <c r="AL398" s="105" t="str">
        <f t="shared" ref="AL398:BQ398" ca="1" si="989">IF(ISNUMBER(AL402),AL402+IF($I$7=1,AL400,0),IF(ISNUMBER(AL404),AL404+IF($I$7=1,AL400,0),""))</f>
        <v/>
      </c>
      <c r="AM398" s="106" t="str">
        <f t="shared" ca="1" si="989"/>
        <v/>
      </c>
      <c r="AN398" s="106" t="str">
        <f t="shared" ca="1" si="989"/>
        <v/>
      </c>
      <c r="AO398" s="107" t="str">
        <f t="shared" ca="1" si="989"/>
        <v/>
      </c>
      <c r="AP398" s="105" t="str">
        <f t="shared" ca="1" si="989"/>
        <v/>
      </c>
      <c r="AQ398" s="106" t="str">
        <f t="shared" ca="1" si="989"/>
        <v/>
      </c>
      <c r="AR398" s="106" t="str">
        <f t="shared" ca="1" si="989"/>
        <v/>
      </c>
      <c r="AS398" s="107" t="str">
        <f t="shared" ca="1" si="989"/>
        <v/>
      </c>
      <c r="AT398" s="105" t="str">
        <f t="shared" ca="1" si="989"/>
        <v/>
      </c>
      <c r="AU398" s="106" t="str">
        <f t="shared" ca="1" si="989"/>
        <v/>
      </c>
      <c r="AV398" s="106" t="str">
        <f t="shared" ca="1" si="989"/>
        <v/>
      </c>
      <c r="AW398" s="107" t="str">
        <f t="shared" ca="1" si="989"/>
        <v/>
      </c>
      <c r="AX398" s="105" t="str">
        <f t="shared" ca="1" si="989"/>
        <v/>
      </c>
      <c r="AY398" s="106" t="str">
        <f t="shared" ca="1" si="989"/>
        <v/>
      </c>
      <c r="AZ398" s="106" t="str">
        <f t="shared" ca="1" si="989"/>
        <v/>
      </c>
      <c r="BA398" s="107" t="str">
        <f t="shared" ca="1" si="989"/>
        <v/>
      </c>
      <c r="BB398" s="105" t="str">
        <f t="shared" ca="1" si="989"/>
        <v/>
      </c>
      <c r="BC398" s="106" t="str">
        <f t="shared" ca="1" si="989"/>
        <v/>
      </c>
      <c r="BD398" s="106" t="str">
        <f t="shared" ca="1" si="989"/>
        <v/>
      </c>
      <c r="BE398" s="107" t="str">
        <f t="shared" ca="1" si="989"/>
        <v/>
      </c>
      <c r="BF398" s="105" t="str">
        <f t="shared" ca="1" si="989"/>
        <v/>
      </c>
      <c r="BG398" s="106" t="str">
        <f t="shared" ca="1" si="989"/>
        <v/>
      </c>
      <c r="BH398" s="106" t="str">
        <f t="shared" ca="1" si="989"/>
        <v/>
      </c>
      <c r="BI398" s="107" t="str">
        <f t="shared" ca="1" si="989"/>
        <v/>
      </c>
      <c r="BJ398" s="105" t="str">
        <f t="shared" ca="1" si="989"/>
        <v/>
      </c>
      <c r="BK398" s="106" t="str">
        <f t="shared" ca="1" si="989"/>
        <v/>
      </c>
      <c r="BL398" s="106" t="str">
        <f t="shared" ca="1" si="989"/>
        <v/>
      </c>
      <c r="BM398" s="107" t="str">
        <f t="shared" ca="1" si="989"/>
        <v/>
      </c>
      <c r="BN398" s="105" t="str">
        <f t="shared" ca="1" si="989"/>
        <v/>
      </c>
      <c r="BO398" s="106" t="str">
        <f t="shared" ca="1" si="989"/>
        <v/>
      </c>
      <c r="BP398" s="106" t="str">
        <f t="shared" ca="1" si="989"/>
        <v/>
      </c>
      <c r="BQ398" s="107" t="str">
        <f t="shared" ca="1" si="989"/>
        <v/>
      </c>
      <c r="BR398" s="105" t="str">
        <f t="shared" ref="BR398:CW398" ca="1" si="990">IF(ISNUMBER(BR402),BR402+IF($I$7=1,BR400,0),IF(ISNUMBER(BR404),BR404+IF($I$7=1,BR400,0),""))</f>
        <v/>
      </c>
      <c r="BS398" s="106" t="str">
        <f t="shared" ca="1" si="990"/>
        <v/>
      </c>
      <c r="BT398" s="106" t="str">
        <f t="shared" ca="1" si="990"/>
        <v/>
      </c>
      <c r="BU398" s="107" t="str">
        <f t="shared" ca="1" si="990"/>
        <v/>
      </c>
      <c r="BV398" s="105" t="str">
        <f t="shared" ca="1" si="990"/>
        <v/>
      </c>
      <c r="BW398" s="106" t="str">
        <f t="shared" ca="1" si="990"/>
        <v/>
      </c>
      <c r="BX398" s="106" t="str">
        <f t="shared" ca="1" si="990"/>
        <v/>
      </c>
      <c r="BY398" s="107" t="str">
        <f t="shared" ca="1" si="990"/>
        <v/>
      </c>
      <c r="BZ398" s="105" t="str">
        <f t="shared" ca="1" si="990"/>
        <v/>
      </c>
      <c r="CA398" s="106" t="str">
        <f t="shared" ca="1" si="990"/>
        <v/>
      </c>
      <c r="CB398" s="106" t="str">
        <f t="shared" ca="1" si="990"/>
        <v/>
      </c>
      <c r="CC398" s="107" t="str">
        <f t="shared" ca="1" si="990"/>
        <v/>
      </c>
      <c r="CD398" s="105" t="str">
        <f t="shared" ca="1" si="990"/>
        <v/>
      </c>
      <c r="CE398" s="106" t="str">
        <f t="shared" ca="1" si="990"/>
        <v/>
      </c>
      <c r="CF398" s="106" t="str">
        <f t="shared" ca="1" si="990"/>
        <v/>
      </c>
      <c r="CG398" s="107" t="str">
        <f t="shared" ca="1" si="990"/>
        <v/>
      </c>
      <c r="CH398" s="105">
        <f t="shared" ca="1" si="990"/>
        <v>0</v>
      </c>
      <c r="CI398" s="106">
        <f t="shared" ca="1" si="990"/>
        <v>0</v>
      </c>
      <c r="CJ398" s="106">
        <f t="shared" ca="1" si="990"/>
        <v>0</v>
      </c>
      <c r="CK398" s="107">
        <f t="shared" ca="1" si="990"/>
        <v>0</v>
      </c>
      <c r="CL398" s="105">
        <f t="shared" ca="1" si="990"/>
        <v>0</v>
      </c>
      <c r="CM398" s="106">
        <f t="shared" ca="1" si="990"/>
        <v>0</v>
      </c>
      <c r="CN398" s="106">
        <f t="shared" ca="1" si="990"/>
        <v>0</v>
      </c>
      <c r="CO398" s="107">
        <f t="shared" ca="1" si="990"/>
        <v>0</v>
      </c>
      <c r="CP398" s="105">
        <f t="shared" ca="1" si="990"/>
        <v>0</v>
      </c>
      <c r="CQ398" s="106">
        <f t="shared" ca="1" si="990"/>
        <v>0</v>
      </c>
      <c r="CR398" s="106">
        <f t="shared" ca="1" si="990"/>
        <v>0</v>
      </c>
      <c r="CS398" s="107">
        <f t="shared" ca="1" si="990"/>
        <v>0</v>
      </c>
      <c r="CT398" s="105">
        <f t="shared" ca="1" si="990"/>
        <v>0</v>
      </c>
      <c r="CU398" s="106">
        <f t="shared" ca="1" si="990"/>
        <v>0</v>
      </c>
      <c r="CV398" s="106">
        <f t="shared" ca="1" si="990"/>
        <v>0</v>
      </c>
      <c r="CW398" s="107">
        <f t="shared" ca="1" si="990"/>
        <v>0</v>
      </c>
      <c r="CX398" s="105">
        <f t="shared" ref="CX398:DI398" ca="1" si="991">IF(ISNUMBER(CX402),CX402+IF($I$7=1,CX400,0),IF(ISNUMBER(CX404),CX404+IF($I$7=1,CX400,0),""))</f>
        <v>0</v>
      </c>
      <c r="CY398" s="106">
        <f t="shared" ca="1" si="991"/>
        <v>0</v>
      </c>
      <c r="CZ398" s="106">
        <f t="shared" ca="1" si="991"/>
        <v>0</v>
      </c>
      <c r="DA398" s="107">
        <f t="shared" ca="1" si="991"/>
        <v>0</v>
      </c>
      <c r="DB398" s="105">
        <f t="shared" ca="1" si="991"/>
        <v>0</v>
      </c>
      <c r="DC398" s="106">
        <f t="shared" ca="1" si="991"/>
        <v>0</v>
      </c>
      <c r="DD398" s="106">
        <f t="shared" ca="1" si="991"/>
        <v>0</v>
      </c>
      <c r="DE398" s="107">
        <f t="shared" ca="1" si="991"/>
        <v>0</v>
      </c>
      <c r="DF398" s="105">
        <f t="shared" ca="1" si="991"/>
        <v>0</v>
      </c>
      <c r="DG398" s="106">
        <f t="shared" ca="1" si="991"/>
        <v>0</v>
      </c>
      <c r="DH398" s="106">
        <f t="shared" ca="1" si="991"/>
        <v>0</v>
      </c>
      <c r="DI398" s="107">
        <f t="shared" ca="1" si="991"/>
        <v>0</v>
      </c>
      <c r="DK398" s="106">
        <f t="shared" ref="DK398:EK398" ca="1" si="992">SUM(OFFSET($E398,,MATCH(DK$3,$F$5:$DI$5,0)+3,,1))</f>
        <v>0</v>
      </c>
      <c r="DL398" s="106" t="e">
        <f t="shared" ca="1" si="992"/>
        <v>#N/A</v>
      </c>
      <c r="DM398" s="106" t="e">
        <f t="shared" ca="1" si="992"/>
        <v>#VALUE!</v>
      </c>
      <c r="DN398" s="106" t="e">
        <f t="shared" ca="1" si="992"/>
        <v>#VALUE!</v>
      </c>
      <c r="DO398" s="106" t="e">
        <f t="shared" ca="1" si="992"/>
        <v>#VALUE!</v>
      </c>
      <c r="DP398" s="106" t="e">
        <f t="shared" ca="1" si="992"/>
        <v>#VALUE!</v>
      </c>
      <c r="DQ398" s="106" t="e">
        <f t="shared" ca="1" si="992"/>
        <v>#VALUE!</v>
      </c>
      <c r="DR398" s="106" t="e">
        <f t="shared" ca="1" si="992"/>
        <v>#VALUE!</v>
      </c>
      <c r="DS398" s="106" t="e">
        <f t="shared" ca="1" si="992"/>
        <v>#VALUE!</v>
      </c>
      <c r="DT398" s="106" t="e">
        <f t="shared" ca="1" si="992"/>
        <v>#VALUE!</v>
      </c>
      <c r="DU398" s="106" t="e">
        <f t="shared" ca="1" si="992"/>
        <v>#VALUE!</v>
      </c>
      <c r="DV398" s="106" t="e">
        <f t="shared" ca="1" si="992"/>
        <v>#VALUE!</v>
      </c>
      <c r="DW398" s="106" t="e">
        <f t="shared" ca="1" si="992"/>
        <v>#VALUE!</v>
      </c>
      <c r="DX398" s="106" t="e">
        <f t="shared" ca="1" si="992"/>
        <v>#VALUE!</v>
      </c>
      <c r="DY398" s="106" t="e">
        <f t="shared" ca="1" si="992"/>
        <v>#VALUE!</v>
      </c>
      <c r="DZ398" s="106" t="e">
        <f t="shared" ca="1" si="992"/>
        <v>#VALUE!</v>
      </c>
      <c r="EA398" s="106" t="e">
        <f t="shared" ca="1" si="992"/>
        <v>#VALUE!</v>
      </c>
      <c r="EB398" s="106" t="e">
        <f t="shared" ca="1" si="992"/>
        <v>#VALUE!</v>
      </c>
      <c r="EC398" s="106" t="e">
        <f t="shared" ca="1" si="992"/>
        <v>#VALUE!</v>
      </c>
      <c r="ED398" s="106" t="e">
        <f t="shared" ca="1" si="992"/>
        <v>#VALUE!</v>
      </c>
      <c r="EE398" s="106" t="e">
        <f t="shared" ca="1" si="992"/>
        <v>#VALUE!</v>
      </c>
      <c r="EF398" s="106" t="e">
        <f t="shared" ca="1" si="992"/>
        <v>#VALUE!</v>
      </c>
      <c r="EG398" s="106" t="e">
        <f t="shared" ca="1" si="992"/>
        <v>#VALUE!</v>
      </c>
      <c r="EH398" s="106" t="e">
        <f t="shared" ca="1" si="992"/>
        <v>#VALUE!</v>
      </c>
      <c r="EI398" s="106" t="e">
        <f t="shared" ca="1" si="992"/>
        <v>#VALUE!</v>
      </c>
      <c r="EJ398" s="106" t="e">
        <f t="shared" ca="1" si="992"/>
        <v>#VALUE!</v>
      </c>
      <c r="EK398" s="106" t="e">
        <f t="shared" ca="1" si="992"/>
        <v>#VALUE!</v>
      </c>
    </row>
    <row r="399" spans="1:141" outlineLevel="1" x14ac:dyDescent="0.25">
      <c r="A399" s="90"/>
      <c r="B399" s="90"/>
      <c r="C399" s="90"/>
      <c r="D399" s="90"/>
      <c r="F399" s="100"/>
      <c r="I399" s="101"/>
      <c r="J399" s="100"/>
      <c r="M399" s="101"/>
      <c r="N399" s="100"/>
      <c r="Q399" s="101"/>
      <c r="R399" s="100"/>
      <c r="U399" s="101"/>
      <c r="V399" s="100"/>
      <c r="Y399" s="101"/>
      <c r="Z399" s="100"/>
      <c r="AC399" s="101"/>
      <c r="AD399" s="100"/>
      <c r="AG399" s="101"/>
      <c r="AH399" s="100"/>
      <c r="AK399" s="101"/>
      <c r="AL399" s="100"/>
      <c r="AO399" s="101"/>
      <c r="AP399" s="100"/>
      <c r="AS399" s="101"/>
      <c r="AT399" s="100"/>
      <c r="AW399" s="101"/>
      <c r="AX399" s="100"/>
      <c r="BA399" s="101"/>
      <c r="BB399" s="100"/>
      <c r="BE399" s="101"/>
      <c r="BF399" s="100"/>
      <c r="BI399" s="101"/>
      <c r="BJ399" s="100"/>
      <c r="BM399" s="101"/>
      <c r="BN399" s="100"/>
      <c r="BQ399" s="101"/>
      <c r="BR399" s="100"/>
      <c r="BU399" s="101"/>
      <c r="BV399" s="100"/>
      <c r="BY399" s="101"/>
      <c r="BZ399" s="100"/>
      <c r="CC399" s="101"/>
      <c r="CD399" s="100"/>
      <c r="CG399" s="101"/>
      <c r="CH399" s="100"/>
      <c r="CK399" s="101"/>
      <c r="CL399" s="100"/>
      <c r="CO399" s="101"/>
      <c r="CP399" s="100"/>
      <c r="CS399" s="101"/>
      <c r="CT399" s="100"/>
      <c r="CW399" s="101"/>
      <c r="CX399" s="100"/>
      <c r="DA399" s="101"/>
      <c r="DB399" s="100"/>
      <c r="DE399" s="101"/>
      <c r="DF399" s="100"/>
      <c r="DI399" s="101"/>
    </row>
    <row r="400" spans="1:141" outlineLevel="1" x14ac:dyDescent="0.25">
      <c r="A400" s="90" t="str">
        <f>A402</f>
        <v>bs</v>
      </c>
      <c r="B400" s="90" t="str">
        <f t="shared" ref="B400:C400" si="993">B402</f>
        <v>shortTermInvestments</v>
      </c>
      <c r="C400" s="90">
        <f t="shared" si="993"/>
        <v>9.9999999999999995E-7</v>
      </c>
      <c r="D400" s="90"/>
      <c r="E400" t="str">
        <f>CONCATENATE(E398," - adjustment")</f>
        <v>Short-term investments - adjustment</v>
      </c>
      <c r="F400" s="117">
        <v>0</v>
      </c>
      <c r="G400" s="118">
        <v>0</v>
      </c>
      <c r="H400" s="118">
        <v>0</v>
      </c>
      <c r="I400" s="119" cm="1">
        <f t="array" aca="1" ref="I400" ca="1">IF(ISNUMBER(INDEX(DataModel!$ET$4:$FT$109,MATCH(1,(DataModel!$EO$4:$EO$109=$A400)*(DataModel!$EP$4:$EP$109=$B400),0),MATCH(CONCATENATE("FY ",RIGHT(I$3,4)),DataModel!$ET$2:$FT$2,0))*$C400),INDEX(DataModel!$ET$4:$FT$109,MATCH(1,(DataModel!$EO$4:$EO$109=$A400)*(DataModel!$EP$4:$EP$109=$B400),0),MATCH(CONCATENATE("FY ",RIGHT(I$3,4)),DataModel!$ET$2:$FT$2,0))*$C400,0)</f>
        <v>0</v>
      </c>
      <c r="J400" s="117">
        <v>0</v>
      </c>
      <c r="K400" s="118">
        <v>0</v>
      </c>
      <c r="L400" s="118">
        <v>0</v>
      </c>
      <c r="M400" s="119" cm="1">
        <f t="array" ref="M400">IF(ISNUMBER(INDEX(DataModel!$ET$4:$FT$109,MATCH(1,(DataModel!$EO$4:$EO$109=$A400)*(DataModel!$EP$4:$EP$109=$B400),0),MATCH(CONCATENATE("FY ",RIGHT(M$3,4)),DataModel!$ET$2:$FT$2,0))*$C400),INDEX(DataModel!$ET$4:$FT$109,MATCH(1,(DataModel!$EO$4:$EO$109=$A400)*(DataModel!$EP$4:$EP$109=$B400),0),MATCH(CONCATENATE("FY ",RIGHT(M$3,4)),DataModel!$ET$2:$FT$2,0))*$C400,0)</f>
        <v>0</v>
      </c>
      <c r="N400" s="117">
        <v>0</v>
      </c>
      <c r="O400" s="118">
        <v>0</v>
      </c>
      <c r="P400" s="118">
        <v>0</v>
      </c>
      <c r="Q400" s="119" cm="1">
        <f t="array" ref="Q400">IF(ISNUMBER(INDEX(DataModel!$ET$4:$FT$109,MATCH(1,(DataModel!$EO$4:$EO$109=$A400)*(DataModel!$EP$4:$EP$109=$B400),0),MATCH(CONCATENATE("FY ",RIGHT(Q$3,4)),DataModel!$ET$2:$FT$2,0))*$C400),INDEX(DataModel!$ET$4:$FT$109,MATCH(1,(DataModel!$EO$4:$EO$109=$A400)*(DataModel!$EP$4:$EP$109=$B400),0),MATCH(CONCATENATE("FY ",RIGHT(Q$3,4)),DataModel!$ET$2:$FT$2,0))*$C400,0)</f>
        <v>0</v>
      </c>
      <c r="R400" s="117">
        <v>0</v>
      </c>
      <c r="S400" s="118">
        <v>0</v>
      </c>
      <c r="T400" s="118">
        <v>0</v>
      </c>
      <c r="U400" s="119" cm="1">
        <f t="array" ref="U400">IF(ISNUMBER(INDEX(DataModel!$ET$4:$FT$109,MATCH(1,(DataModel!$EO$4:$EO$109=$A400)*(DataModel!$EP$4:$EP$109=$B400),0),MATCH(CONCATENATE("FY ",RIGHT(U$3,4)),DataModel!$ET$2:$FT$2,0))*$C400),INDEX(DataModel!$ET$4:$FT$109,MATCH(1,(DataModel!$EO$4:$EO$109=$A400)*(DataModel!$EP$4:$EP$109=$B400),0),MATCH(CONCATENATE("FY ",RIGHT(U$3,4)),DataModel!$ET$2:$FT$2,0))*$C400,0)</f>
        <v>0</v>
      </c>
      <c r="V400" s="117">
        <v>0</v>
      </c>
      <c r="W400" s="118">
        <v>0</v>
      </c>
      <c r="X400" s="118">
        <v>0</v>
      </c>
      <c r="Y400" s="119" cm="1">
        <f t="array" ref="Y400">IF(ISNUMBER(INDEX(DataModel!$ET$4:$FT$109,MATCH(1,(DataModel!$EO$4:$EO$109=$A400)*(DataModel!$EP$4:$EP$109=$B400),0),MATCH(CONCATENATE("FY ",RIGHT(Y$3,4)),DataModel!$ET$2:$FT$2,0))*$C400),INDEX(DataModel!$ET$4:$FT$109,MATCH(1,(DataModel!$EO$4:$EO$109=$A400)*(DataModel!$EP$4:$EP$109=$B400),0),MATCH(CONCATENATE("FY ",RIGHT(Y$3,4)),DataModel!$ET$2:$FT$2,0))*$C400,0)</f>
        <v>0</v>
      </c>
      <c r="Z400" s="117">
        <v>0</v>
      </c>
      <c r="AA400" s="118">
        <v>0</v>
      </c>
      <c r="AB400" s="118">
        <v>0</v>
      </c>
      <c r="AC400" s="119" cm="1">
        <f t="array" ref="AC400">IF(ISNUMBER(INDEX(DataModel!$ET$4:$FT$109,MATCH(1,(DataModel!$EO$4:$EO$109=$A400)*(DataModel!$EP$4:$EP$109=$B400),0),MATCH(CONCATENATE("FY ",RIGHT(AC$3,4)),DataModel!$ET$2:$FT$2,0))*$C400),INDEX(DataModel!$ET$4:$FT$109,MATCH(1,(DataModel!$EO$4:$EO$109=$A400)*(DataModel!$EP$4:$EP$109=$B400),0),MATCH(CONCATENATE("FY ",RIGHT(AC$3,4)),DataModel!$ET$2:$FT$2,0))*$C400,0)</f>
        <v>0</v>
      </c>
      <c r="AD400" s="117">
        <v>0</v>
      </c>
      <c r="AE400" s="118">
        <v>0</v>
      </c>
      <c r="AF400" s="118">
        <v>0</v>
      </c>
      <c r="AG400" s="119" cm="1">
        <f t="array" ref="AG400">IF(ISNUMBER(INDEX(DataModel!$ET$4:$FT$109,MATCH(1,(DataModel!$EO$4:$EO$109=$A400)*(DataModel!$EP$4:$EP$109=$B400),0),MATCH(CONCATENATE("FY ",RIGHT(AG$3,4)),DataModel!$ET$2:$FT$2,0))*$C400),INDEX(DataModel!$ET$4:$FT$109,MATCH(1,(DataModel!$EO$4:$EO$109=$A400)*(DataModel!$EP$4:$EP$109=$B400),0),MATCH(CONCATENATE("FY ",RIGHT(AG$3,4)),DataModel!$ET$2:$FT$2,0))*$C400,0)</f>
        <v>0</v>
      </c>
      <c r="AH400" s="117">
        <v>0</v>
      </c>
      <c r="AI400" s="118">
        <v>0</v>
      </c>
      <c r="AJ400" s="118">
        <v>0</v>
      </c>
      <c r="AK400" s="119" cm="1">
        <f t="array" ref="AK400">IF(ISNUMBER(INDEX(DataModel!$ET$4:$FT$109,MATCH(1,(DataModel!$EO$4:$EO$109=$A400)*(DataModel!$EP$4:$EP$109=$B400),0),MATCH(CONCATENATE("FY ",RIGHT(AK$3,4)),DataModel!$ET$2:$FT$2,0))*$C400),INDEX(DataModel!$ET$4:$FT$109,MATCH(1,(DataModel!$EO$4:$EO$109=$A400)*(DataModel!$EP$4:$EP$109=$B400),0),MATCH(CONCATENATE("FY ",RIGHT(AK$3,4)),DataModel!$ET$2:$FT$2,0))*$C400,0)</f>
        <v>0</v>
      </c>
      <c r="AL400" s="117">
        <v>0</v>
      </c>
      <c r="AM400" s="118">
        <v>0</v>
      </c>
      <c r="AN400" s="118">
        <v>0</v>
      </c>
      <c r="AO400" s="119" cm="1">
        <f t="array" ref="AO400">IF(ISNUMBER(INDEX(DataModel!$ET$4:$FT$109,MATCH(1,(DataModel!$EO$4:$EO$109=$A400)*(DataModel!$EP$4:$EP$109=$B400),0),MATCH(CONCATENATE("FY ",RIGHT(AO$3,4)),DataModel!$ET$2:$FT$2,0))*$C400),INDEX(DataModel!$ET$4:$FT$109,MATCH(1,(DataModel!$EO$4:$EO$109=$A400)*(DataModel!$EP$4:$EP$109=$B400),0),MATCH(CONCATENATE("FY ",RIGHT(AO$3,4)),DataModel!$ET$2:$FT$2,0))*$C400,0)</f>
        <v>0</v>
      </c>
      <c r="AP400" s="117">
        <v>0</v>
      </c>
      <c r="AQ400" s="118">
        <v>0</v>
      </c>
      <c r="AR400" s="118">
        <v>0</v>
      </c>
      <c r="AS400" s="119" cm="1">
        <f t="array" ref="AS400">IF(ISNUMBER(INDEX(DataModel!$ET$4:$FT$109,MATCH(1,(DataModel!$EO$4:$EO$109=$A400)*(DataModel!$EP$4:$EP$109=$B400),0),MATCH(CONCATENATE("FY ",RIGHT(AS$3,4)),DataModel!$ET$2:$FT$2,0))*$C400),INDEX(DataModel!$ET$4:$FT$109,MATCH(1,(DataModel!$EO$4:$EO$109=$A400)*(DataModel!$EP$4:$EP$109=$B400),0),MATCH(CONCATENATE("FY ",RIGHT(AS$3,4)),DataModel!$ET$2:$FT$2,0))*$C400,0)</f>
        <v>0</v>
      </c>
      <c r="AT400" s="117">
        <v>0</v>
      </c>
      <c r="AU400" s="118">
        <v>0</v>
      </c>
      <c r="AV400" s="118">
        <v>0</v>
      </c>
      <c r="AW400" s="119" cm="1">
        <f t="array" ref="AW400">IF(ISNUMBER(INDEX(DataModel!$ET$4:$FT$109,MATCH(1,(DataModel!$EO$4:$EO$109=$A400)*(DataModel!$EP$4:$EP$109=$B400),0),MATCH(CONCATENATE("FY ",RIGHT(AW$3,4)),DataModel!$ET$2:$FT$2,0))*$C400),INDEX(DataModel!$ET$4:$FT$109,MATCH(1,(DataModel!$EO$4:$EO$109=$A400)*(DataModel!$EP$4:$EP$109=$B400),0),MATCH(CONCATENATE("FY ",RIGHT(AW$3,4)),DataModel!$ET$2:$FT$2,0))*$C400,0)</f>
        <v>0</v>
      </c>
      <c r="AX400" s="117">
        <v>0</v>
      </c>
      <c r="AY400" s="118">
        <v>0</v>
      </c>
      <c r="AZ400" s="118">
        <v>0</v>
      </c>
      <c r="BA400" s="119" cm="1">
        <f t="array" ref="BA400">IF(ISNUMBER(INDEX(DataModel!$ET$4:$FT$109,MATCH(1,(DataModel!$EO$4:$EO$109=$A400)*(DataModel!$EP$4:$EP$109=$B400),0),MATCH(CONCATENATE("FY ",RIGHT(BA$3,4)),DataModel!$ET$2:$FT$2,0))*$C400),INDEX(DataModel!$ET$4:$FT$109,MATCH(1,(DataModel!$EO$4:$EO$109=$A400)*(DataModel!$EP$4:$EP$109=$B400),0),MATCH(CONCATENATE("FY ",RIGHT(BA$3,4)),DataModel!$ET$2:$FT$2,0))*$C400,0)</f>
        <v>0</v>
      </c>
      <c r="BB400" s="117">
        <v>0</v>
      </c>
      <c r="BC400" s="118">
        <v>0</v>
      </c>
      <c r="BD400" s="118">
        <v>0</v>
      </c>
      <c r="BE400" s="119" cm="1">
        <f t="array" ref="BE400">IF(ISNUMBER(INDEX(DataModel!$ET$4:$FT$109,MATCH(1,(DataModel!$EO$4:$EO$109=$A400)*(DataModel!$EP$4:$EP$109=$B400),0),MATCH(CONCATENATE("FY ",RIGHT(BE$3,4)),DataModel!$ET$2:$FT$2,0))*$C400),INDEX(DataModel!$ET$4:$FT$109,MATCH(1,(DataModel!$EO$4:$EO$109=$A400)*(DataModel!$EP$4:$EP$109=$B400),0),MATCH(CONCATENATE("FY ",RIGHT(BE$3,4)),DataModel!$ET$2:$FT$2,0))*$C400,0)</f>
        <v>0</v>
      </c>
      <c r="BF400" s="117">
        <v>0</v>
      </c>
      <c r="BG400" s="118">
        <v>0</v>
      </c>
      <c r="BH400" s="118">
        <v>0</v>
      </c>
      <c r="BI400" s="119" cm="1">
        <f t="array" ref="BI400">IF(ISNUMBER(INDEX(DataModel!$ET$4:$FT$109,MATCH(1,(DataModel!$EO$4:$EO$109=$A400)*(DataModel!$EP$4:$EP$109=$B400),0),MATCH(CONCATENATE("FY ",RIGHT(BI$3,4)),DataModel!$ET$2:$FT$2,0))*$C400),INDEX(DataModel!$ET$4:$FT$109,MATCH(1,(DataModel!$EO$4:$EO$109=$A400)*(DataModel!$EP$4:$EP$109=$B400),0),MATCH(CONCATENATE("FY ",RIGHT(BI$3,4)),DataModel!$ET$2:$FT$2,0))*$C400,0)</f>
        <v>0</v>
      </c>
      <c r="BJ400" s="117">
        <v>0</v>
      </c>
      <c r="BK400" s="118">
        <v>0</v>
      </c>
      <c r="BL400" s="118">
        <v>0</v>
      </c>
      <c r="BM400" s="119" cm="1">
        <f t="array" ref="BM400">IF(ISNUMBER(INDEX(DataModel!$ET$4:$FT$109,MATCH(1,(DataModel!$EO$4:$EO$109=$A400)*(DataModel!$EP$4:$EP$109=$B400),0),MATCH(CONCATENATE("FY ",RIGHT(BM$3,4)),DataModel!$ET$2:$FT$2,0))*$C400),INDEX(DataModel!$ET$4:$FT$109,MATCH(1,(DataModel!$EO$4:$EO$109=$A400)*(DataModel!$EP$4:$EP$109=$B400),0),MATCH(CONCATENATE("FY ",RIGHT(BM$3,4)),DataModel!$ET$2:$FT$2,0))*$C400,0)</f>
        <v>0</v>
      </c>
      <c r="BN400" s="117">
        <v>0</v>
      </c>
      <c r="BO400" s="118">
        <v>0</v>
      </c>
      <c r="BP400" s="118">
        <v>0</v>
      </c>
      <c r="BQ400" s="119" cm="1">
        <f t="array" ref="BQ400">IF(ISNUMBER(INDEX(DataModel!$ET$4:$FT$109,MATCH(1,(DataModel!$EO$4:$EO$109=$A400)*(DataModel!$EP$4:$EP$109=$B400),0),MATCH(CONCATENATE("FY ",RIGHT(BQ$3,4)),DataModel!$ET$2:$FT$2,0))*$C400),INDEX(DataModel!$ET$4:$FT$109,MATCH(1,(DataModel!$EO$4:$EO$109=$A400)*(DataModel!$EP$4:$EP$109=$B400),0),MATCH(CONCATENATE("FY ",RIGHT(BQ$3,4)),DataModel!$ET$2:$FT$2,0))*$C400,0)</f>
        <v>0</v>
      </c>
      <c r="BR400" s="117">
        <v>0</v>
      </c>
      <c r="BS400" s="118">
        <v>0</v>
      </c>
      <c r="BT400" s="118">
        <v>0</v>
      </c>
      <c r="BU400" s="119" cm="1">
        <f t="array" ref="BU400">IF(ISNUMBER(INDEX(DataModel!$ET$4:$FT$109,MATCH(1,(DataModel!$EO$4:$EO$109=$A400)*(DataModel!$EP$4:$EP$109=$B400),0),MATCH(CONCATENATE("FY ",RIGHT(BU$3,4)),DataModel!$ET$2:$FT$2,0))*$C400),INDEX(DataModel!$ET$4:$FT$109,MATCH(1,(DataModel!$EO$4:$EO$109=$A400)*(DataModel!$EP$4:$EP$109=$B400),0),MATCH(CONCATENATE("FY ",RIGHT(BU$3,4)),DataModel!$ET$2:$FT$2,0))*$C400,0)</f>
        <v>0</v>
      </c>
      <c r="BV400" s="117">
        <v>0</v>
      </c>
      <c r="BW400" s="118">
        <v>0</v>
      </c>
      <c r="BX400" s="118">
        <v>0</v>
      </c>
      <c r="BY400" s="119" cm="1">
        <f t="array" ref="BY400">IF(ISNUMBER(INDEX(DataModel!$ET$4:$FT$109,MATCH(1,(DataModel!$EO$4:$EO$109=$A400)*(DataModel!$EP$4:$EP$109=$B400),0),MATCH(CONCATENATE("FY ",RIGHT(BY$3,4)),DataModel!$ET$2:$FT$2,0))*$C400),INDEX(DataModel!$ET$4:$FT$109,MATCH(1,(DataModel!$EO$4:$EO$109=$A400)*(DataModel!$EP$4:$EP$109=$B400),0),MATCH(CONCATENATE("FY ",RIGHT(BY$3,4)),DataModel!$ET$2:$FT$2,0))*$C400,0)</f>
        <v>0</v>
      </c>
      <c r="BZ400" s="117">
        <v>0</v>
      </c>
      <c r="CA400" s="118">
        <v>0</v>
      </c>
      <c r="CB400" s="118">
        <v>0</v>
      </c>
      <c r="CC400" s="119" cm="1">
        <f t="array" ref="CC400">IF(ISNUMBER(INDEX(DataModel!$ET$4:$FT$109,MATCH(1,(DataModel!$EO$4:$EO$109=$A400)*(DataModel!$EP$4:$EP$109=$B400),0),MATCH(CONCATENATE("FY ",RIGHT(CC$3,4)),DataModel!$ET$2:$FT$2,0))*$C400),INDEX(DataModel!$ET$4:$FT$109,MATCH(1,(DataModel!$EO$4:$EO$109=$A400)*(DataModel!$EP$4:$EP$109=$B400),0),MATCH(CONCATENATE("FY ",RIGHT(CC$3,4)),DataModel!$ET$2:$FT$2,0))*$C400,0)</f>
        <v>0</v>
      </c>
      <c r="CD400" s="117">
        <v>0</v>
      </c>
      <c r="CE400" s="118">
        <v>0</v>
      </c>
      <c r="CF400" s="118">
        <v>0</v>
      </c>
      <c r="CG400" s="119" cm="1">
        <f t="array" ref="CG400">IF(ISNUMBER(INDEX(DataModel!$ET$4:$FT$109,MATCH(1,(DataModel!$EO$4:$EO$109=$A400)*(DataModel!$EP$4:$EP$109=$B400),0),MATCH(CONCATENATE("FY ",RIGHT(CG$3,4)),DataModel!$ET$2:$FT$2,0))*$C400),INDEX(DataModel!$ET$4:$FT$109,MATCH(1,(DataModel!$EO$4:$EO$109=$A400)*(DataModel!$EP$4:$EP$109=$B400),0),MATCH(CONCATENATE("FY ",RIGHT(CG$3,4)),DataModel!$ET$2:$FT$2,0))*$C400,0)</f>
        <v>0</v>
      </c>
      <c r="CH400" s="117">
        <v>0</v>
      </c>
      <c r="CI400" s="118">
        <v>0</v>
      </c>
      <c r="CJ400" s="118">
        <v>0</v>
      </c>
      <c r="CK400" s="119" cm="1">
        <f t="array" ref="CK400">IF(ISNUMBER(INDEX(DataModel!$ET$4:$FT$109,MATCH(1,(DataModel!$EO$4:$EO$109=$A400)*(DataModel!$EP$4:$EP$109=$B400),0),MATCH(CONCATENATE("FY ",RIGHT(CK$3,4)),DataModel!$ET$2:$FT$2,0))*$C400),INDEX(DataModel!$ET$4:$FT$109,MATCH(1,(DataModel!$EO$4:$EO$109=$A400)*(DataModel!$EP$4:$EP$109=$B400),0),MATCH(CONCATENATE("FY ",RIGHT(CK$3,4)),DataModel!$ET$2:$FT$2,0))*$C400,0)</f>
        <v>0</v>
      </c>
      <c r="CL400" s="117">
        <v>0</v>
      </c>
      <c r="CM400" s="118">
        <v>0</v>
      </c>
      <c r="CN400" s="118">
        <v>0</v>
      </c>
      <c r="CO400" s="119" cm="1">
        <f t="array" ref="CO400">IF(ISNUMBER(INDEX(DataModel!$ET$4:$FT$109,MATCH(1,(DataModel!$EO$4:$EO$109=$A400)*(DataModel!$EP$4:$EP$109=$B400),0),MATCH(CONCATENATE("FY ",RIGHT(CO$3,4)),DataModel!$ET$2:$FT$2,0))*$C400),INDEX(DataModel!$ET$4:$FT$109,MATCH(1,(DataModel!$EO$4:$EO$109=$A400)*(DataModel!$EP$4:$EP$109=$B400),0),MATCH(CONCATENATE("FY ",RIGHT(CO$3,4)),DataModel!$ET$2:$FT$2,0))*$C400,0)</f>
        <v>0</v>
      </c>
      <c r="CP400" s="117">
        <v>0</v>
      </c>
      <c r="CQ400" s="118">
        <v>0</v>
      </c>
      <c r="CR400" s="118">
        <v>0</v>
      </c>
      <c r="CS400" s="119" cm="1">
        <f t="array" ref="CS400">IF(ISNUMBER(INDEX(DataModel!$ET$4:$FT$109,MATCH(1,(DataModel!$EO$4:$EO$109=$A400)*(DataModel!$EP$4:$EP$109=$B400),0),MATCH(CONCATENATE("FY ",RIGHT(CS$3,4)),DataModel!$ET$2:$FT$2,0))*$C400),INDEX(DataModel!$ET$4:$FT$109,MATCH(1,(DataModel!$EO$4:$EO$109=$A400)*(DataModel!$EP$4:$EP$109=$B400),0),MATCH(CONCATENATE("FY ",RIGHT(CS$3,4)),DataModel!$ET$2:$FT$2,0))*$C400,0)</f>
        <v>0</v>
      </c>
      <c r="CT400" s="117">
        <v>0</v>
      </c>
      <c r="CU400" s="118">
        <v>0</v>
      </c>
      <c r="CV400" s="118">
        <v>0</v>
      </c>
      <c r="CW400" s="119" cm="1">
        <f t="array" ref="CW400">IF(ISNUMBER(INDEX(DataModel!$ET$4:$FT$109,MATCH(1,(DataModel!$EO$4:$EO$109=$A400)*(DataModel!$EP$4:$EP$109=$B400),0),MATCH(CONCATENATE("FY ",RIGHT(CW$3,4)),DataModel!$ET$2:$FT$2,0))*$C400),INDEX(DataModel!$ET$4:$FT$109,MATCH(1,(DataModel!$EO$4:$EO$109=$A400)*(DataModel!$EP$4:$EP$109=$B400),0),MATCH(CONCATENATE("FY ",RIGHT(CW$3,4)),DataModel!$ET$2:$FT$2,0))*$C400,0)</f>
        <v>0</v>
      </c>
      <c r="CX400" s="117">
        <v>0</v>
      </c>
      <c r="CY400" s="118">
        <v>0</v>
      </c>
      <c r="CZ400" s="118">
        <v>0</v>
      </c>
      <c r="DA400" s="119" cm="1">
        <f t="array" ref="DA400">IF(ISNUMBER(INDEX(DataModel!$ET$4:$FT$109,MATCH(1,(DataModel!$EO$4:$EO$109=$A400)*(DataModel!$EP$4:$EP$109=$B400),0),MATCH(CONCATENATE("FY ",RIGHT(DA$3,4)),DataModel!$ET$2:$FT$2,0))*$C400),INDEX(DataModel!$ET$4:$FT$109,MATCH(1,(DataModel!$EO$4:$EO$109=$A400)*(DataModel!$EP$4:$EP$109=$B400),0),MATCH(CONCATENATE("FY ",RIGHT(DA$3,4)),DataModel!$ET$2:$FT$2,0))*$C400,0)</f>
        <v>0</v>
      </c>
      <c r="DB400" s="117">
        <v>0</v>
      </c>
      <c r="DC400" s="118">
        <v>0</v>
      </c>
      <c r="DD400" s="118">
        <v>0</v>
      </c>
      <c r="DE400" s="119" cm="1">
        <f t="array" ref="DE400">IF(ISNUMBER(INDEX(DataModel!$ET$4:$FT$109,MATCH(1,(DataModel!$EO$4:$EO$109=$A400)*(DataModel!$EP$4:$EP$109=$B400),0),MATCH(CONCATENATE("FY ",RIGHT(DE$3,4)),DataModel!$ET$2:$FT$2,0))*$C400),INDEX(DataModel!$ET$4:$FT$109,MATCH(1,(DataModel!$EO$4:$EO$109=$A400)*(DataModel!$EP$4:$EP$109=$B400),0),MATCH(CONCATENATE("FY ",RIGHT(DE$3,4)),DataModel!$ET$2:$FT$2,0))*$C400,0)</f>
        <v>0</v>
      </c>
      <c r="DF400" s="117">
        <v>0</v>
      </c>
      <c r="DG400" s="118">
        <v>0</v>
      </c>
      <c r="DH400" s="118">
        <v>0</v>
      </c>
      <c r="DI400" s="119" cm="1">
        <f t="array" ref="DI400">IF(ISNUMBER(INDEX(DataModel!$ET$4:$FT$109,MATCH(1,(DataModel!$EO$4:$EO$109=$A400)*(DataModel!$EP$4:$EP$109=$B400),0),MATCH(CONCATENATE("FY ",RIGHT(DI$3,4)),DataModel!$ET$2:$FT$2,0))*$C400),INDEX(DataModel!$ET$4:$FT$109,MATCH(1,(DataModel!$EO$4:$EO$109=$A400)*(DataModel!$EP$4:$EP$109=$B400),0),MATCH(CONCATENATE("FY ",RIGHT(DI$3,4)),DataModel!$ET$2:$FT$2,0))*$C400,0)</f>
        <v>0</v>
      </c>
      <c r="DK400" s="69">
        <f t="shared" ref="DK400:EK400" ca="1" si="994">SUM(OFFSET($E400,,MATCH(DK$3,$F$5:$DI$5,0)+3,,1))</f>
        <v>0</v>
      </c>
      <c r="DL400" s="69" t="e">
        <f t="shared" ca="1" si="994"/>
        <v>#N/A</v>
      </c>
      <c r="DM400" s="69" t="e">
        <f t="shared" ca="1" si="994"/>
        <v>#VALUE!</v>
      </c>
      <c r="DN400" s="69" t="e">
        <f t="shared" ca="1" si="994"/>
        <v>#VALUE!</v>
      </c>
      <c r="DO400" s="69" t="e">
        <f t="shared" ca="1" si="994"/>
        <v>#VALUE!</v>
      </c>
      <c r="DP400" s="69" t="e">
        <f t="shared" ca="1" si="994"/>
        <v>#VALUE!</v>
      </c>
      <c r="DQ400" s="69" t="e">
        <f t="shared" ca="1" si="994"/>
        <v>#VALUE!</v>
      </c>
      <c r="DR400" s="69" t="e">
        <f t="shared" ca="1" si="994"/>
        <v>#VALUE!</v>
      </c>
      <c r="DS400" s="69" t="e">
        <f t="shared" ca="1" si="994"/>
        <v>#VALUE!</v>
      </c>
      <c r="DT400" s="69" t="e">
        <f t="shared" ca="1" si="994"/>
        <v>#VALUE!</v>
      </c>
      <c r="DU400" s="69" t="e">
        <f t="shared" ca="1" si="994"/>
        <v>#VALUE!</v>
      </c>
      <c r="DV400" s="69" t="e">
        <f t="shared" ca="1" si="994"/>
        <v>#VALUE!</v>
      </c>
      <c r="DW400" s="69" t="e">
        <f t="shared" ca="1" si="994"/>
        <v>#VALUE!</v>
      </c>
      <c r="DX400" s="69" t="e">
        <f t="shared" ca="1" si="994"/>
        <v>#VALUE!</v>
      </c>
      <c r="DY400" s="69" t="e">
        <f t="shared" ca="1" si="994"/>
        <v>#VALUE!</v>
      </c>
      <c r="DZ400" s="69" t="e">
        <f t="shared" ca="1" si="994"/>
        <v>#VALUE!</v>
      </c>
      <c r="EA400" s="69" t="e">
        <f t="shared" ca="1" si="994"/>
        <v>#VALUE!</v>
      </c>
      <c r="EB400" s="69" t="e">
        <f t="shared" ca="1" si="994"/>
        <v>#VALUE!</v>
      </c>
      <c r="EC400" s="69" t="e">
        <f t="shared" ca="1" si="994"/>
        <v>#VALUE!</v>
      </c>
      <c r="ED400" s="69" t="e">
        <f t="shared" ca="1" si="994"/>
        <v>#VALUE!</v>
      </c>
      <c r="EE400" s="69" t="e">
        <f t="shared" ca="1" si="994"/>
        <v>#VALUE!</v>
      </c>
      <c r="EF400" s="69" t="e">
        <f t="shared" ca="1" si="994"/>
        <v>#VALUE!</v>
      </c>
      <c r="EG400" s="69" t="e">
        <f t="shared" ca="1" si="994"/>
        <v>#VALUE!</v>
      </c>
      <c r="EH400" s="69" t="e">
        <f t="shared" ca="1" si="994"/>
        <v>#VALUE!</v>
      </c>
      <c r="EI400" s="69" t="e">
        <f t="shared" ca="1" si="994"/>
        <v>#VALUE!</v>
      </c>
      <c r="EJ400" s="69" t="e">
        <f t="shared" ca="1" si="994"/>
        <v>#VALUE!</v>
      </c>
      <c r="EK400" s="69" t="e">
        <f t="shared" ca="1" si="994"/>
        <v>#VALUE!</v>
      </c>
    </row>
    <row r="401" spans="1:141" outlineLevel="1" x14ac:dyDescent="0.25">
      <c r="A401" s="90"/>
      <c r="B401" s="90"/>
      <c r="C401" s="90"/>
      <c r="D401" s="90"/>
      <c r="F401" s="100"/>
      <c r="I401" s="101"/>
      <c r="J401" s="100"/>
      <c r="M401" s="101"/>
      <c r="N401" s="100"/>
      <c r="Q401" s="101"/>
      <c r="R401" s="100"/>
      <c r="U401" s="101"/>
      <c r="V401" s="100"/>
      <c r="Y401" s="101"/>
      <c r="Z401" s="100"/>
      <c r="AC401" s="101"/>
      <c r="AD401" s="100"/>
      <c r="AG401" s="101"/>
      <c r="AH401" s="100"/>
      <c r="AK401" s="101"/>
      <c r="AL401" s="100"/>
      <c r="AO401" s="101"/>
      <c r="AP401" s="100"/>
      <c r="AS401" s="101"/>
      <c r="AT401" s="100"/>
      <c r="AW401" s="101"/>
      <c r="AX401" s="100"/>
      <c r="BA401" s="101"/>
      <c r="BB401" s="100"/>
      <c r="BE401" s="101"/>
      <c r="BF401" s="100"/>
      <c r="BI401" s="101"/>
      <c r="BJ401" s="100"/>
      <c r="BM401" s="101"/>
      <c r="BN401" s="100"/>
      <c r="BQ401" s="101"/>
      <c r="BR401" s="100"/>
      <c r="BU401" s="101"/>
      <c r="BV401" s="100"/>
      <c r="BY401" s="101"/>
      <c r="BZ401" s="100"/>
      <c r="CC401" s="101"/>
      <c r="CD401" s="100"/>
      <c r="CG401" s="101"/>
      <c r="CH401" s="100"/>
      <c r="CK401" s="101"/>
      <c r="CL401" s="100"/>
      <c r="CO401" s="101"/>
      <c r="CP401" s="100"/>
      <c r="CS401" s="101"/>
      <c r="CT401" s="100"/>
      <c r="CW401" s="101"/>
      <c r="CX401" s="100"/>
      <c r="DA401" s="101"/>
      <c r="DB401" s="100"/>
      <c r="DE401" s="101"/>
      <c r="DF401" s="100"/>
      <c r="DI401" s="101"/>
    </row>
    <row r="402" spans="1:141" outlineLevel="1" x14ac:dyDescent="0.25">
      <c r="A402" s="90" t="s">
        <v>157</v>
      </c>
      <c r="B402" s="90" t="s">
        <v>159</v>
      </c>
      <c r="C402" s="111">
        <f>$C$6</f>
        <v>9.9999999999999995E-7</v>
      </c>
      <c r="D402" s="90"/>
      <c r="E402" t="str">
        <f>CONCATENATE(E398," - history")</f>
        <v>Short-term investments - history</v>
      </c>
      <c r="F402" s="113" t="str" cm="1">
        <f t="array" aca="1" ref="F402" ca="1">IF(AND(F$4="A",ISNUMBER(DataModel!F$4)),INDEX(DataModel!$F$4:$BA$109,MATCH(1,(DataModel!$A$4:$A$109=$A402)*(DataModel!$B$4:$B$109=$B402),0),MATCH(F$3,DataModel!$F$2:$BA$2,0))*$C402,"")</f>
        <v/>
      </c>
      <c r="G402" s="69" t="str" cm="1">
        <f t="array" aca="1" ref="G402" ca="1">IF(AND(G$4="A",ISNUMBER(DataModel!G$4)),INDEX(DataModel!$F$4:$BA$109,MATCH(1,(DataModel!$A$4:$A$109=$A402)*(DataModel!$B$4:$B$109=$B402),0),MATCH(G$3,DataModel!$F$2:$BA$2,0))*$C402,"")</f>
        <v/>
      </c>
      <c r="H402" s="69" t="str" cm="1">
        <f t="array" aca="1" ref="H402" ca="1">IF(AND(H$4="A",ISNUMBER(DataModel!H$4)),INDEX(DataModel!$F$4:$BA$109,MATCH(1,(DataModel!$A$4:$A$109=$A402)*(DataModel!$B$4:$B$109=$B402),0),MATCH(H$3,DataModel!$F$2:$BA$2,0))*$C402,"")</f>
        <v/>
      </c>
      <c r="I402" s="114" t="str" cm="1">
        <f t="array" aca="1" ref="I402" ca="1">IF(AND(I$4="A",ISNUMBER(DataModel!I$4)),INDEX(DataModel!$F$4:$BA$109,MATCH(1,(DataModel!$A$4:$A$109=$A402)*(DataModel!$B$4:$B$109=$B402),0),MATCH(I$3,DataModel!$F$2:$BA$2,0))*$C402,"")</f>
        <v/>
      </c>
      <c r="J402" s="113" t="str" cm="1">
        <f t="array" aca="1" ref="J402" ca="1">IF(AND(J$4="A",ISNUMBER(DataModel!J$4)),INDEX(DataModel!$F$4:$BA$109,MATCH(1,(DataModel!$A$4:$A$109=$A402)*(DataModel!$B$4:$B$109=$B402),0),MATCH(J$3,DataModel!$F$2:$BA$2,0))*$C402,"")</f>
        <v/>
      </c>
      <c r="K402" s="69" t="str" cm="1">
        <f t="array" aca="1" ref="K402" ca="1">IF(AND(K$4="A",ISNUMBER(DataModel!K$4)),INDEX(DataModel!$F$4:$BA$109,MATCH(1,(DataModel!$A$4:$A$109=$A402)*(DataModel!$B$4:$B$109=$B402),0),MATCH(K$3,DataModel!$F$2:$BA$2,0))*$C402,"")</f>
        <v/>
      </c>
      <c r="L402" s="69" t="str" cm="1">
        <f t="array" aca="1" ref="L402" ca="1">IF(AND(L$4="A",ISNUMBER(DataModel!L$4)),INDEX(DataModel!$F$4:$BA$109,MATCH(1,(DataModel!$A$4:$A$109=$A402)*(DataModel!$B$4:$B$109=$B402),0),MATCH(L$3,DataModel!$F$2:$BA$2,0))*$C402,"")</f>
        <v/>
      </c>
      <c r="M402" s="114" t="str" cm="1">
        <f t="array" aca="1" ref="M402" ca="1">IF(AND(M$4="A",ISNUMBER(DataModel!M$4)),INDEX(DataModel!$F$4:$BA$109,MATCH(1,(DataModel!$A$4:$A$109=$A402)*(DataModel!$B$4:$B$109=$B402),0),MATCH(M$3,DataModel!$F$2:$BA$2,0))*$C402,"")</f>
        <v/>
      </c>
      <c r="N402" s="113" t="str" cm="1">
        <f t="array" aca="1" ref="N402" ca="1">IF(AND(N$4="A",ISNUMBER(DataModel!N$4)),INDEX(DataModel!$F$4:$BA$109,MATCH(1,(DataModel!$A$4:$A$109=$A402)*(DataModel!$B$4:$B$109=$B402),0),MATCH(N$3,DataModel!$F$2:$BA$2,0))*$C402,"")</f>
        <v/>
      </c>
      <c r="O402" s="69" t="str" cm="1">
        <f t="array" aca="1" ref="O402" ca="1">IF(AND(O$4="A",ISNUMBER(DataModel!O$4)),INDEX(DataModel!$F$4:$BA$109,MATCH(1,(DataModel!$A$4:$A$109=$A402)*(DataModel!$B$4:$B$109=$B402),0),MATCH(O$3,DataModel!$F$2:$BA$2,0))*$C402,"")</f>
        <v/>
      </c>
      <c r="P402" s="69" t="str" cm="1">
        <f t="array" aca="1" ref="P402" ca="1">IF(AND(P$4="A",ISNUMBER(DataModel!P$4)),INDEX(DataModel!$F$4:$BA$109,MATCH(1,(DataModel!$A$4:$A$109=$A402)*(DataModel!$B$4:$B$109=$B402),0),MATCH(P$3,DataModel!$F$2:$BA$2,0))*$C402,"")</f>
        <v/>
      </c>
      <c r="Q402" s="114" t="str" cm="1">
        <f t="array" aca="1" ref="Q402" ca="1">IF(AND(Q$4="A",ISNUMBER(DataModel!Q$4)),INDEX(DataModel!$F$4:$BA$109,MATCH(1,(DataModel!$A$4:$A$109=$A402)*(DataModel!$B$4:$B$109=$B402),0),MATCH(Q$3,DataModel!$F$2:$BA$2,0))*$C402,"")</f>
        <v/>
      </c>
      <c r="R402" s="113" t="str" cm="1">
        <f t="array" aca="1" ref="R402" ca="1">IF(AND(R$4="A",ISNUMBER(DataModel!R$4)),INDEX(DataModel!$F$4:$BA$109,MATCH(1,(DataModel!$A$4:$A$109=$A402)*(DataModel!$B$4:$B$109=$B402),0),MATCH(R$3,DataModel!$F$2:$BA$2,0))*$C402,"")</f>
        <v/>
      </c>
      <c r="S402" s="69" t="str" cm="1">
        <f t="array" aca="1" ref="S402" ca="1">IF(AND(S$4="A",ISNUMBER(DataModel!S$4)),INDEX(DataModel!$F$4:$BA$109,MATCH(1,(DataModel!$A$4:$A$109=$A402)*(DataModel!$B$4:$B$109=$B402),0),MATCH(S$3,DataModel!$F$2:$BA$2,0))*$C402,"")</f>
        <v/>
      </c>
      <c r="T402" s="69" t="str" cm="1">
        <f t="array" aca="1" ref="T402" ca="1">IF(AND(T$4="A",ISNUMBER(DataModel!T$4)),INDEX(DataModel!$F$4:$BA$109,MATCH(1,(DataModel!$A$4:$A$109=$A402)*(DataModel!$B$4:$B$109=$B402),0),MATCH(T$3,DataModel!$F$2:$BA$2,0))*$C402,"")</f>
        <v/>
      </c>
      <c r="U402" s="114" t="str" cm="1">
        <f t="array" aca="1" ref="U402" ca="1">IF(AND(U$4="A",ISNUMBER(DataModel!U$4)),INDEX(DataModel!$F$4:$BA$109,MATCH(1,(DataModel!$A$4:$A$109=$A402)*(DataModel!$B$4:$B$109=$B402),0),MATCH(U$3,DataModel!$F$2:$BA$2,0))*$C402,"")</f>
        <v/>
      </c>
      <c r="V402" s="113" t="str" cm="1">
        <f t="array" aca="1" ref="V402" ca="1">IF(AND(V$4="A",ISNUMBER(DataModel!V$4)),INDEX(DataModel!$F$4:$BA$109,MATCH(1,(DataModel!$A$4:$A$109=$A402)*(DataModel!$B$4:$B$109=$B402),0),MATCH(V$3,DataModel!$F$2:$BA$2,0))*$C402,"")</f>
        <v/>
      </c>
      <c r="W402" s="69" t="str" cm="1">
        <f t="array" aca="1" ref="W402" ca="1">IF(AND(W$4="A",ISNUMBER(DataModel!W$4)),INDEX(DataModel!$F$4:$BA$109,MATCH(1,(DataModel!$A$4:$A$109=$A402)*(DataModel!$B$4:$B$109=$B402),0),MATCH(W$3,DataModel!$F$2:$BA$2,0))*$C402,"")</f>
        <v/>
      </c>
      <c r="X402" s="69" t="str" cm="1">
        <f t="array" aca="1" ref="X402" ca="1">IF(AND(X$4="A",ISNUMBER(DataModel!X$4)),INDEX(DataModel!$F$4:$BA$109,MATCH(1,(DataModel!$A$4:$A$109=$A402)*(DataModel!$B$4:$B$109=$B402),0),MATCH(X$3,DataModel!$F$2:$BA$2,0))*$C402,"")</f>
        <v/>
      </c>
      <c r="Y402" s="114" t="str" cm="1">
        <f t="array" aca="1" ref="Y402" ca="1">IF(AND(Y$4="A",ISNUMBER(DataModel!Y$4)),INDEX(DataModel!$F$4:$BA$109,MATCH(1,(DataModel!$A$4:$A$109=$A402)*(DataModel!$B$4:$B$109=$B402),0),MATCH(Y$3,DataModel!$F$2:$BA$2,0))*$C402,"")</f>
        <v/>
      </c>
      <c r="Z402" s="113" t="str" cm="1">
        <f t="array" aca="1" ref="Z402" ca="1">IF(AND(Z$4="A",ISNUMBER(DataModel!Z$4)),INDEX(DataModel!$F$4:$BA$109,MATCH(1,(DataModel!$A$4:$A$109=$A402)*(DataModel!$B$4:$B$109=$B402),0),MATCH(Z$3,DataModel!$F$2:$BA$2,0))*$C402,"")</f>
        <v/>
      </c>
      <c r="AA402" s="69" t="str" cm="1">
        <f t="array" aca="1" ref="AA402" ca="1">IF(AND(AA$4="A",ISNUMBER(DataModel!AA$4)),INDEX(DataModel!$F$4:$BA$109,MATCH(1,(DataModel!$A$4:$A$109=$A402)*(DataModel!$B$4:$B$109=$B402),0),MATCH(AA$3,DataModel!$F$2:$BA$2,0))*$C402,"")</f>
        <v/>
      </c>
      <c r="AB402" s="69" t="str" cm="1">
        <f t="array" aca="1" ref="AB402" ca="1">IF(AND(AB$4="A",ISNUMBER(DataModel!AB$4)),INDEX(DataModel!$F$4:$BA$109,MATCH(1,(DataModel!$A$4:$A$109=$A402)*(DataModel!$B$4:$B$109=$B402),0),MATCH(AB$3,DataModel!$F$2:$BA$2,0))*$C402,"")</f>
        <v/>
      </c>
      <c r="AC402" s="114" t="str" cm="1">
        <f t="array" aca="1" ref="AC402" ca="1">IF(AND(AC$4="A",ISNUMBER(DataModel!AC$4)),INDEX(DataModel!$F$4:$BA$109,MATCH(1,(DataModel!$A$4:$A$109=$A402)*(DataModel!$B$4:$B$109=$B402),0),MATCH(AC$3,DataModel!$F$2:$BA$2,0))*$C402,"")</f>
        <v/>
      </c>
      <c r="AD402" s="113" t="str" cm="1">
        <f t="array" aca="1" ref="AD402" ca="1">IF(AND(AD$4="A",ISNUMBER(DataModel!AD$4)),INDEX(DataModel!$F$4:$BA$109,MATCH(1,(DataModel!$A$4:$A$109=$A402)*(DataModel!$B$4:$B$109=$B402),0),MATCH(AD$3,DataModel!$F$2:$BA$2,0))*$C402,"")</f>
        <v/>
      </c>
      <c r="AE402" s="69" t="str" cm="1">
        <f t="array" aca="1" ref="AE402" ca="1">IF(AND(AE$4="A",ISNUMBER(DataModel!AE$4)),INDEX(DataModel!$F$4:$BA$109,MATCH(1,(DataModel!$A$4:$A$109=$A402)*(DataModel!$B$4:$B$109=$B402),0),MATCH(AE$3,DataModel!$F$2:$BA$2,0))*$C402,"")</f>
        <v/>
      </c>
      <c r="AF402" s="69" t="str" cm="1">
        <f t="array" aca="1" ref="AF402" ca="1">IF(AND(AF$4="A",ISNUMBER(DataModel!AF$4)),INDEX(DataModel!$F$4:$BA$109,MATCH(1,(DataModel!$A$4:$A$109=$A402)*(DataModel!$B$4:$B$109=$B402),0),MATCH(AF$3,DataModel!$F$2:$BA$2,0))*$C402,"")</f>
        <v/>
      </c>
      <c r="AG402" s="114" t="str" cm="1">
        <f t="array" aca="1" ref="AG402" ca="1">IF(AND(AG$4="A",ISNUMBER(DataModel!AG$4)),INDEX(DataModel!$F$4:$BA$109,MATCH(1,(DataModel!$A$4:$A$109=$A402)*(DataModel!$B$4:$B$109=$B402),0),MATCH(AG$3,DataModel!$F$2:$BA$2,0))*$C402,"")</f>
        <v/>
      </c>
      <c r="AH402" s="113" t="str" cm="1">
        <f t="array" aca="1" ref="AH402" ca="1">IF(AND(AH$4="A",ISNUMBER(DataModel!AH$4)),INDEX(DataModel!$F$4:$BA$109,MATCH(1,(DataModel!$A$4:$A$109=$A402)*(DataModel!$B$4:$B$109=$B402),0),MATCH(AH$3,DataModel!$F$2:$BA$2,0))*$C402,"")</f>
        <v/>
      </c>
      <c r="AI402" s="69" t="str" cm="1">
        <f t="array" aca="1" ref="AI402" ca="1">IF(AND(AI$4="A",ISNUMBER(DataModel!AI$4)),INDEX(DataModel!$F$4:$BA$109,MATCH(1,(DataModel!$A$4:$A$109=$A402)*(DataModel!$B$4:$B$109=$B402),0),MATCH(AI$3,DataModel!$F$2:$BA$2,0))*$C402,"")</f>
        <v/>
      </c>
      <c r="AJ402" s="69" t="str" cm="1">
        <f t="array" aca="1" ref="AJ402" ca="1">IF(AND(AJ$4="A",ISNUMBER(DataModel!AJ$4)),INDEX(DataModel!$F$4:$BA$109,MATCH(1,(DataModel!$A$4:$A$109=$A402)*(DataModel!$B$4:$B$109=$B402),0),MATCH(AJ$3,DataModel!$F$2:$BA$2,0))*$C402,"")</f>
        <v/>
      </c>
      <c r="AK402" s="114" t="str" cm="1">
        <f t="array" aca="1" ref="AK402" ca="1">IF(AND(AK$4="A",ISNUMBER(DataModel!AK$4)),INDEX(DataModel!$F$4:$BA$109,MATCH(1,(DataModel!$A$4:$A$109=$A402)*(DataModel!$B$4:$B$109=$B402),0),MATCH(AK$3,DataModel!$F$2:$BA$2,0))*$C402,"")</f>
        <v/>
      </c>
      <c r="AL402" s="113" t="str" cm="1">
        <f t="array" aca="1" ref="AL402" ca="1">IF(AND(AL$4="A",ISNUMBER(DataModel!AL$4)),INDEX(DataModel!$F$4:$BA$109,MATCH(1,(DataModel!$A$4:$A$109=$A402)*(DataModel!$B$4:$B$109=$B402),0),MATCH(AL$3,DataModel!$F$2:$BA$2,0))*$C402,"")</f>
        <v/>
      </c>
      <c r="AM402" s="69" t="str" cm="1">
        <f t="array" aca="1" ref="AM402" ca="1">IF(AND(AM$4="A",ISNUMBER(DataModel!AM$4)),INDEX(DataModel!$F$4:$BA$109,MATCH(1,(DataModel!$A$4:$A$109=$A402)*(DataModel!$B$4:$B$109=$B402),0),MATCH(AM$3,DataModel!$F$2:$BA$2,0))*$C402,"")</f>
        <v/>
      </c>
      <c r="AN402" s="69" t="str" cm="1">
        <f t="array" aca="1" ref="AN402" ca="1">IF(AND(AN$4="A",ISNUMBER(DataModel!AN$4)),INDEX(DataModel!$F$4:$BA$109,MATCH(1,(DataModel!$A$4:$A$109=$A402)*(DataModel!$B$4:$B$109=$B402),0),MATCH(AN$3,DataModel!$F$2:$BA$2,0))*$C402,"")</f>
        <v/>
      </c>
      <c r="AO402" s="114" t="str" cm="1">
        <f t="array" aca="1" ref="AO402" ca="1">IF(AND(AO$4="A",ISNUMBER(DataModel!AO$4)),INDEX(DataModel!$F$4:$BA$109,MATCH(1,(DataModel!$A$4:$A$109=$A402)*(DataModel!$B$4:$B$109=$B402),0),MATCH(AO$3,DataModel!$F$2:$BA$2,0))*$C402,"")</f>
        <v/>
      </c>
      <c r="AP402" s="113" t="str" cm="1">
        <f t="array" aca="1" ref="AP402" ca="1">IF(AND(AP$4="A",ISNUMBER(DataModel!AP$4)),INDEX(DataModel!$F$4:$BA$109,MATCH(1,(DataModel!$A$4:$A$109=$A402)*(DataModel!$B$4:$B$109=$B402),0),MATCH(AP$3,DataModel!$F$2:$BA$2,0))*$C402,"")</f>
        <v/>
      </c>
      <c r="AQ402" s="69" t="str" cm="1">
        <f t="array" aca="1" ref="AQ402" ca="1">IF(AND(AQ$4="A",ISNUMBER(DataModel!AQ$4)),INDEX(DataModel!$F$4:$BA$109,MATCH(1,(DataModel!$A$4:$A$109=$A402)*(DataModel!$B$4:$B$109=$B402),0),MATCH(AQ$3,DataModel!$F$2:$BA$2,0))*$C402,"")</f>
        <v/>
      </c>
      <c r="AR402" s="69" t="str" cm="1">
        <f t="array" aca="1" ref="AR402" ca="1">IF(AND(AR$4="A",ISNUMBER(DataModel!AR$4)),INDEX(DataModel!$F$4:$BA$109,MATCH(1,(DataModel!$A$4:$A$109=$A402)*(DataModel!$B$4:$B$109=$B402),0),MATCH(AR$3,DataModel!$F$2:$BA$2,0))*$C402,"")</f>
        <v/>
      </c>
      <c r="AS402" s="114" t="str" cm="1">
        <f t="array" aca="1" ref="AS402" ca="1">IF(AND(AS$4="A",ISNUMBER(DataModel!AS$4)),INDEX(DataModel!$F$4:$BA$109,MATCH(1,(DataModel!$A$4:$A$109=$A402)*(DataModel!$B$4:$B$109=$B402),0),MATCH(AS$3,DataModel!$F$2:$BA$2,0))*$C402,"")</f>
        <v/>
      </c>
      <c r="AT402" s="113" t="e" cm="1">
        <f t="array" aca="1" ref="AT402" ca="1">IF(AND(AT$4="A",ISNUMBER(DataModel!AT$4)),INDEX(DataModel!$F$4:$BA$109,MATCH(1,(DataModel!$A$4:$A$109=$A402)*(DataModel!$B$4:$B$109=$B402),0),MATCH(AT$3,DataModel!$F$2:$BA$2,0))*$C402,"")</f>
        <v>#VALUE!</v>
      </c>
      <c r="AU402" s="69" t="e" cm="1">
        <f t="array" aca="1" ref="AU402" ca="1">IF(AND(AU$4="A",ISNUMBER(DataModel!AU$4)),INDEX(DataModel!$F$4:$BA$109,MATCH(1,(DataModel!$A$4:$A$109=$A402)*(DataModel!$B$4:$B$109=$B402),0),MATCH(AU$3,DataModel!$F$2:$BA$2,0))*$C402,"")</f>
        <v>#VALUE!</v>
      </c>
      <c r="AV402" s="69" t="e" cm="1">
        <f t="array" aca="1" ref="AV402" ca="1">IF(AND(AV$4="A",ISNUMBER(DataModel!AV$4)),INDEX(DataModel!$F$4:$BA$109,MATCH(1,(DataModel!$A$4:$A$109=$A402)*(DataModel!$B$4:$B$109=$B402),0),MATCH(AV$3,DataModel!$F$2:$BA$2,0))*$C402,"")</f>
        <v>#VALUE!</v>
      </c>
      <c r="AW402" s="114" t="e" cm="1">
        <f t="array" aca="1" ref="AW402" ca="1">IF(AND(AW$4="A",ISNUMBER(DataModel!AW$4)),INDEX(DataModel!$F$4:$BA$109,MATCH(1,(DataModel!$A$4:$A$109=$A402)*(DataModel!$B$4:$B$109=$B402),0),MATCH(AW$3,DataModel!$F$2:$BA$2,0))*$C402,"")</f>
        <v>#VALUE!</v>
      </c>
      <c r="AX402" s="113" t="e" cm="1">
        <f t="array" aca="1" ref="AX402" ca="1">IF(AND(AX$4="A",ISNUMBER(DataModel!AX$4)),INDEX(DataModel!$F$4:$BA$109,MATCH(1,(DataModel!$A$4:$A$109=$A402)*(DataModel!$B$4:$B$109=$B402),0),MATCH(AX$3,DataModel!$F$2:$BA$2,0))*$C402,"")</f>
        <v>#VALUE!</v>
      </c>
      <c r="AY402" s="69" t="e" cm="1">
        <f t="array" aca="1" ref="AY402" ca="1">IF(AND(AY$4="A",ISNUMBER(DataModel!AY$4)),INDEX(DataModel!$F$4:$BA$109,MATCH(1,(DataModel!$A$4:$A$109=$A402)*(DataModel!$B$4:$B$109=$B402),0),MATCH(AY$3,DataModel!$F$2:$BA$2,0))*$C402,"")</f>
        <v>#VALUE!</v>
      </c>
      <c r="AZ402" s="69" t="e" cm="1">
        <f t="array" aca="1" ref="AZ402" ca="1">IF(AND(AZ$4="A",ISNUMBER(DataModel!AZ$4)),INDEX(DataModel!$F$4:$BA$109,MATCH(1,(DataModel!$A$4:$A$109=$A402)*(DataModel!$B$4:$B$109=$B402),0),MATCH(AZ$3,DataModel!$F$2:$BA$2,0))*$C402,"")</f>
        <v>#VALUE!</v>
      </c>
      <c r="BA402" s="114" t="e" cm="1">
        <f t="array" aca="1" ref="BA402" ca="1">IF(AND(BA$4="A",ISNUMBER(DataModel!BA$4)),INDEX(DataModel!$F$4:$BA$109,MATCH(1,(DataModel!$A$4:$A$109=$A402)*(DataModel!$B$4:$B$109=$B402),0),MATCH(BA$3,DataModel!$F$2:$BA$2,0))*$C402,"")</f>
        <v>#VALUE!</v>
      </c>
      <c r="BB402" s="113"/>
      <c r="BC402" s="69"/>
      <c r="BD402" s="69"/>
      <c r="BE402" s="114"/>
      <c r="BF402" s="113"/>
      <c r="BG402" s="69"/>
      <c r="BH402" s="69"/>
      <c r="BI402" s="114"/>
      <c r="BJ402" s="113"/>
      <c r="BK402" s="69"/>
      <c r="BL402" s="69"/>
      <c r="BM402" s="114"/>
      <c r="BN402" s="113"/>
      <c r="BO402" s="69"/>
      <c r="BP402" s="69"/>
      <c r="BQ402" s="114"/>
      <c r="BR402" s="113"/>
      <c r="BS402" s="69"/>
      <c r="BT402" s="69"/>
      <c r="BU402" s="114"/>
      <c r="BV402" s="113"/>
      <c r="BW402" s="69"/>
      <c r="BX402" s="69"/>
      <c r="BY402" s="114"/>
      <c r="BZ402" s="113"/>
      <c r="CA402" s="69"/>
      <c r="CB402" s="69"/>
      <c r="CC402" s="114"/>
      <c r="CD402" s="113"/>
      <c r="CE402" s="69"/>
      <c r="CF402" s="69"/>
      <c r="CG402" s="114"/>
      <c r="CH402" s="113"/>
      <c r="CI402" s="69"/>
      <c r="CJ402" s="69"/>
      <c r="CK402" s="114"/>
      <c r="CL402" s="113"/>
      <c r="CM402" s="69"/>
      <c r="CN402" s="69"/>
      <c r="CO402" s="114"/>
      <c r="CP402" s="113"/>
      <c r="CQ402" s="69"/>
      <c r="CR402" s="69"/>
      <c r="CS402" s="114"/>
      <c r="CT402" s="113"/>
      <c r="CU402" s="69"/>
      <c r="CV402" s="69"/>
      <c r="CW402" s="114"/>
      <c r="CX402" s="113"/>
      <c r="CY402" s="69"/>
      <c r="CZ402" s="69"/>
      <c r="DA402" s="114"/>
      <c r="DB402" s="113"/>
      <c r="DC402" s="69"/>
      <c r="DD402" s="69"/>
      <c r="DE402" s="114"/>
      <c r="DF402" s="113"/>
      <c r="DG402" s="69"/>
      <c r="DH402" s="69"/>
      <c r="DI402" s="114"/>
      <c r="DK402" s="69">
        <f t="shared" ref="DK402:EK402" ca="1" si="995">SUM(OFFSET($E402,,MATCH(DK$3,$F$5:$DI$5,0)+3,,1))</f>
        <v>0</v>
      </c>
      <c r="DL402" s="69" t="e">
        <f t="shared" ca="1" si="995"/>
        <v>#N/A</v>
      </c>
      <c r="DM402" s="69" t="e">
        <f t="shared" ca="1" si="995"/>
        <v>#VALUE!</v>
      </c>
      <c r="DN402" s="69" t="e">
        <f t="shared" ca="1" si="995"/>
        <v>#VALUE!</v>
      </c>
      <c r="DO402" s="69" t="e">
        <f t="shared" ca="1" si="995"/>
        <v>#VALUE!</v>
      </c>
      <c r="DP402" s="69" t="e">
        <f t="shared" ca="1" si="995"/>
        <v>#VALUE!</v>
      </c>
      <c r="DQ402" s="69" t="e">
        <f t="shared" ca="1" si="995"/>
        <v>#VALUE!</v>
      </c>
      <c r="DR402" s="69" t="e">
        <f t="shared" ca="1" si="995"/>
        <v>#VALUE!</v>
      </c>
      <c r="DS402" s="69" t="e">
        <f t="shared" ca="1" si="995"/>
        <v>#VALUE!</v>
      </c>
      <c r="DT402" s="69" t="e">
        <f t="shared" ca="1" si="995"/>
        <v>#VALUE!</v>
      </c>
      <c r="DU402" s="69" t="e">
        <f t="shared" ca="1" si="995"/>
        <v>#VALUE!</v>
      </c>
      <c r="DV402" s="69" t="e">
        <f t="shared" ca="1" si="995"/>
        <v>#VALUE!</v>
      </c>
      <c r="DW402" s="69" t="e">
        <f t="shared" ca="1" si="995"/>
        <v>#VALUE!</v>
      </c>
      <c r="DX402" s="69" t="e">
        <f t="shared" ca="1" si="995"/>
        <v>#VALUE!</v>
      </c>
      <c r="DY402" s="69" t="e">
        <f t="shared" ca="1" si="995"/>
        <v>#VALUE!</v>
      </c>
      <c r="DZ402" s="69" t="e">
        <f t="shared" ca="1" si="995"/>
        <v>#VALUE!</v>
      </c>
      <c r="EA402" s="69" t="e">
        <f t="shared" ca="1" si="995"/>
        <v>#VALUE!</v>
      </c>
      <c r="EB402" s="69" t="e">
        <f t="shared" ca="1" si="995"/>
        <v>#VALUE!</v>
      </c>
      <c r="EC402" s="69" t="e">
        <f t="shared" ca="1" si="995"/>
        <v>#VALUE!</v>
      </c>
      <c r="ED402" s="69" t="e">
        <f t="shared" ca="1" si="995"/>
        <v>#VALUE!</v>
      </c>
      <c r="EE402" s="69" t="e">
        <f t="shared" ca="1" si="995"/>
        <v>#VALUE!</v>
      </c>
      <c r="EF402" s="69" t="e">
        <f t="shared" ca="1" si="995"/>
        <v>#VALUE!</v>
      </c>
      <c r="EG402" s="69" t="e">
        <f t="shared" ca="1" si="995"/>
        <v>#VALUE!</v>
      </c>
      <c r="EH402" s="69" t="e">
        <f t="shared" ca="1" si="995"/>
        <v>#VALUE!</v>
      </c>
      <c r="EI402" s="69" t="e">
        <f t="shared" ca="1" si="995"/>
        <v>#VALUE!</v>
      </c>
      <c r="EJ402" s="69" t="e">
        <f t="shared" ca="1" si="995"/>
        <v>#VALUE!</v>
      </c>
      <c r="EK402" s="69" t="e">
        <f t="shared" ca="1" si="995"/>
        <v>#VALUE!</v>
      </c>
    </row>
    <row r="403" spans="1:141" outlineLevel="1" x14ac:dyDescent="0.25">
      <c r="A403" s="90"/>
      <c r="B403" s="90"/>
      <c r="C403" s="90"/>
      <c r="D403" s="90"/>
      <c r="F403" s="100"/>
      <c r="I403" s="101"/>
      <c r="J403" s="100"/>
      <c r="M403" s="101"/>
      <c r="N403" s="100"/>
      <c r="Q403" s="101"/>
      <c r="R403" s="100"/>
      <c r="U403" s="101"/>
      <c r="V403" s="100"/>
      <c r="Y403" s="101"/>
      <c r="Z403" s="100"/>
      <c r="AC403" s="101"/>
      <c r="AD403" s="100"/>
      <c r="AG403" s="101"/>
      <c r="AH403" s="100"/>
      <c r="AK403" s="101"/>
      <c r="AL403" s="100"/>
      <c r="AO403" s="101"/>
      <c r="AP403" s="100"/>
      <c r="AS403" s="101"/>
      <c r="AT403" s="100"/>
      <c r="AW403" s="101"/>
      <c r="AX403" s="100"/>
      <c r="BA403" s="101"/>
      <c r="BB403" s="100"/>
      <c r="BE403" s="101"/>
      <c r="BF403" s="100"/>
      <c r="BI403" s="101"/>
      <c r="BJ403" s="100"/>
      <c r="BM403" s="101"/>
      <c r="BN403" s="100"/>
      <c r="BQ403" s="101"/>
      <c r="BR403" s="100"/>
      <c r="BU403" s="101"/>
      <c r="BV403" s="100"/>
      <c r="BY403" s="101"/>
      <c r="BZ403" s="100"/>
      <c r="CC403" s="101"/>
      <c r="CD403" s="100"/>
      <c r="CG403" s="101"/>
      <c r="CH403" s="100"/>
      <c r="CK403" s="101"/>
      <c r="CL403" s="100"/>
      <c r="CO403" s="101"/>
      <c r="CP403" s="100"/>
      <c r="CS403" s="101"/>
      <c r="CT403" s="100"/>
      <c r="CW403" s="101"/>
      <c r="CX403" s="100"/>
      <c r="DA403" s="101"/>
      <c r="DB403" s="100"/>
      <c r="DE403" s="101"/>
      <c r="DF403" s="100"/>
      <c r="DI403" s="101"/>
    </row>
    <row r="404" spans="1:141" outlineLevel="1" x14ac:dyDescent="0.25">
      <c r="A404" s="90"/>
      <c r="B404" s="90"/>
      <c r="C404" s="90"/>
      <c r="D404" s="90"/>
      <c r="E404" t="str">
        <f>CONCATENATE(E398," - model")</f>
        <v>Short-term investments - model</v>
      </c>
      <c r="F404" s="100"/>
      <c r="I404" s="101"/>
      <c r="J404" s="100"/>
      <c r="M404" s="101"/>
      <c r="N404" s="100"/>
      <c r="Q404" s="101"/>
      <c r="R404" s="100"/>
      <c r="U404" s="101"/>
      <c r="V404" s="100"/>
      <c r="Y404" s="101"/>
      <c r="Z404" s="100"/>
      <c r="AC404" s="101"/>
      <c r="AD404" s="100"/>
      <c r="AG404" s="101"/>
      <c r="AH404" s="100"/>
      <c r="AK404" s="101"/>
      <c r="AL404" s="113" t="str">
        <f ca="1">AL402</f>
        <v/>
      </c>
      <c r="AM404" s="69" t="str">
        <f t="shared" ref="AM404:AO404" ca="1" si="996">AM402</f>
        <v/>
      </c>
      <c r="AN404" s="69" t="str">
        <f t="shared" ca="1" si="996"/>
        <v/>
      </c>
      <c r="AO404" s="114" t="str">
        <f t="shared" ca="1" si="996"/>
        <v/>
      </c>
      <c r="AP404" s="113" t="e">
        <f ca="1">AP405</f>
        <v>#N/A</v>
      </c>
      <c r="AQ404" s="69" t="e">
        <f t="shared" ref="AQ404:DB404" ca="1" si="997">AQ405</f>
        <v>#N/A</v>
      </c>
      <c r="AR404" s="69" t="e">
        <f t="shared" ca="1" si="997"/>
        <v>#N/A</v>
      </c>
      <c r="AS404" s="114" t="e">
        <f t="shared" ca="1" si="997"/>
        <v>#N/A</v>
      </c>
      <c r="AT404" s="113" t="e">
        <f t="shared" ca="1" si="997"/>
        <v>#VALUE!</v>
      </c>
      <c r="AU404" s="69" t="e">
        <f t="shared" ca="1" si="997"/>
        <v>#VALUE!</v>
      </c>
      <c r="AV404" s="69" t="e">
        <f t="shared" ca="1" si="997"/>
        <v>#VALUE!</v>
      </c>
      <c r="AW404" s="114" t="e">
        <f t="shared" ca="1" si="997"/>
        <v>#VALUE!</v>
      </c>
      <c r="AX404" s="113" t="e">
        <f t="shared" ca="1" si="997"/>
        <v>#VALUE!</v>
      </c>
      <c r="AY404" s="69" t="e">
        <f t="shared" ca="1" si="997"/>
        <v>#VALUE!</v>
      </c>
      <c r="AZ404" s="69" t="e">
        <f t="shared" ca="1" si="997"/>
        <v>#VALUE!</v>
      </c>
      <c r="BA404" s="114" t="e">
        <f t="shared" ca="1" si="997"/>
        <v>#VALUE!</v>
      </c>
      <c r="BB404" s="113" t="e">
        <f t="shared" ca="1" si="997"/>
        <v>#VALUE!</v>
      </c>
      <c r="BC404" s="69" t="e">
        <f t="shared" ca="1" si="997"/>
        <v>#VALUE!</v>
      </c>
      <c r="BD404" s="69" t="e">
        <f t="shared" ca="1" si="997"/>
        <v>#VALUE!</v>
      </c>
      <c r="BE404" s="114" t="e">
        <f t="shared" ca="1" si="997"/>
        <v>#VALUE!</v>
      </c>
      <c r="BF404" s="113" t="e">
        <f t="shared" ca="1" si="997"/>
        <v>#VALUE!</v>
      </c>
      <c r="BG404" s="69" t="e">
        <f t="shared" ca="1" si="997"/>
        <v>#VALUE!</v>
      </c>
      <c r="BH404" s="69" t="e">
        <f t="shared" ca="1" si="997"/>
        <v>#VALUE!</v>
      </c>
      <c r="BI404" s="114" t="e">
        <f t="shared" ca="1" si="997"/>
        <v>#VALUE!</v>
      </c>
      <c r="BJ404" s="113" t="e">
        <f t="shared" ca="1" si="997"/>
        <v>#VALUE!</v>
      </c>
      <c r="BK404" s="69" t="e">
        <f t="shared" ca="1" si="997"/>
        <v>#VALUE!</v>
      </c>
      <c r="BL404" s="69" t="e">
        <f t="shared" ca="1" si="997"/>
        <v>#VALUE!</v>
      </c>
      <c r="BM404" s="114" t="e">
        <f t="shared" ca="1" si="997"/>
        <v>#VALUE!</v>
      </c>
      <c r="BN404" s="113" t="e">
        <f t="shared" ca="1" si="997"/>
        <v>#VALUE!</v>
      </c>
      <c r="BO404" s="69" t="e">
        <f t="shared" ca="1" si="997"/>
        <v>#VALUE!</v>
      </c>
      <c r="BP404" s="69" t="e">
        <f t="shared" ca="1" si="997"/>
        <v>#VALUE!</v>
      </c>
      <c r="BQ404" s="114" t="e">
        <f t="shared" ca="1" si="997"/>
        <v>#VALUE!</v>
      </c>
      <c r="BR404" s="113" t="e">
        <f t="shared" ca="1" si="997"/>
        <v>#VALUE!</v>
      </c>
      <c r="BS404" s="69" t="e">
        <f t="shared" ca="1" si="997"/>
        <v>#VALUE!</v>
      </c>
      <c r="BT404" s="69" t="e">
        <f t="shared" ca="1" si="997"/>
        <v>#VALUE!</v>
      </c>
      <c r="BU404" s="114" t="e">
        <f t="shared" ca="1" si="997"/>
        <v>#VALUE!</v>
      </c>
      <c r="BV404" s="113" t="e">
        <f t="shared" ca="1" si="997"/>
        <v>#VALUE!</v>
      </c>
      <c r="BW404" s="69" t="e">
        <f t="shared" ca="1" si="997"/>
        <v>#VALUE!</v>
      </c>
      <c r="BX404" s="69" t="e">
        <f t="shared" ca="1" si="997"/>
        <v>#VALUE!</v>
      </c>
      <c r="BY404" s="114" t="e">
        <f t="shared" ca="1" si="997"/>
        <v>#VALUE!</v>
      </c>
      <c r="BZ404" s="113" t="e">
        <f t="shared" ca="1" si="997"/>
        <v>#VALUE!</v>
      </c>
      <c r="CA404" s="69" t="e">
        <f t="shared" ca="1" si="997"/>
        <v>#VALUE!</v>
      </c>
      <c r="CB404" s="69" t="e">
        <f t="shared" ca="1" si="997"/>
        <v>#VALUE!</v>
      </c>
      <c r="CC404" s="114" t="e">
        <f t="shared" ca="1" si="997"/>
        <v>#VALUE!</v>
      </c>
      <c r="CD404" s="113" t="e">
        <f t="shared" ca="1" si="997"/>
        <v>#VALUE!</v>
      </c>
      <c r="CE404" s="69" t="e">
        <f t="shared" ca="1" si="997"/>
        <v>#VALUE!</v>
      </c>
      <c r="CF404" s="69" t="e">
        <f t="shared" ca="1" si="997"/>
        <v>#VALUE!</v>
      </c>
      <c r="CG404" s="114" t="e">
        <f t="shared" ca="1" si="997"/>
        <v>#VALUE!</v>
      </c>
      <c r="CH404" s="113">
        <f t="shared" ca="1" si="997"/>
        <v>0</v>
      </c>
      <c r="CI404" s="69">
        <f t="shared" ca="1" si="997"/>
        <v>0</v>
      </c>
      <c r="CJ404" s="69">
        <f t="shared" ca="1" si="997"/>
        <v>0</v>
      </c>
      <c r="CK404" s="114">
        <f t="shared" ca="1" si="997"/>
        <v>0</v>
      </c>
      <c r="CL404" s="113">
        <f t="shared" ca="1" si="997"/>
        <v>0</v>
      </c>
      <c r="CM404" s="69">
        <f t="shared" ca="1" si="997"/>
        <v>0</v>
      </c>
      <c r="CN404" s="69">
        <f t="shared" ca="1" si="997"/>
        <v>0</v>
      </c>
      <c r="CO404" s="114">
        <f t="shared" ca="1" si="997"/>
        <v>0</v>
      </c>
      <c r="CP404" s="113">
        <f t="shared" ca="1" si="997"/>
        <v>0</v>
      </c>
      <c r="CQ404" s="69">
        <f t="shared" ca="1" si="997"/>
        <v>0</v>
      </c>
      <c r="CR404" s="69">
        <f t="shared" ca="1" si="997"/>
        <v>0</v>
      </c>
      <c r="CS404" s="114">
        <f t="shared" ca="1" si="997"/>
        <v>0</v>
      </c>
      <c r="CT404" s="113">
        <f t="shared" ca="1" si="997"/>
        <v>0</v>
      </c>
      <c r="CU404" s="69">
        <f t="shared" ca="1" si="997"/>
        <v>0</v>
      </c>
      <c r="CV404" s="69">
        <f t="shared" ca="1" si="997"/>
        <v>0</v>
      </c>
      <c r="CW404" s="114">
        <f t="shared" ca="1" si="997"/>
        <v>0</v>
      </c>
      <c r="CX404" s="113">
        <f t="shared" ca="1" si="997"/>
        <v>0</v>
      </c>
      <c r="CY404" s="69">
        <f t="shared" ca="1" si="997"/>
        <v>0</v>
      </c>
      <c r="CZ404" s="69">
        <f t="shared" ca="1" si="997"/>
        <v>0</v>
      </c>
      <c r="DA404" s="114">
        <f t="shared" ca="1" si="997"/>
        <v>0</v>
      </c>
      <c r="DB404" s="113">
        <f t="shared" ca="1" si="997"/>
        <v>0</v>
      </c>
      <c r="DC404" s="69">
        <f t="shared" ref="DC404:DI404" ca="1" si="998">DC405</f>
        <v>0</v>
      </c>
      <c r="DD404" s="69">
        <f t="shared" ca="1" si="998"/>
        <v>0</v>
      </c>
      <c r="DE404" s="114">
        <f t="shared" ca="1" si="998"/>
        <v>0</v>
      </c>
      <c r="DF404" s="113">
        <f t="shared" ca="1" si="998"/>
        <v>0</v>
      </c>
      <c r="DG404" s="69">
        <f t="shared" ca="1" si="998"/>
        <v>0</v>
      </c>
      <c r="DH404" s="69">
        <f t="shared" ca="1" si="998"/>
        <v>0</v>
      </c>
      <c r="DI404" s="114">
        <f t="shared" ca="1" si="998"/>
        <v>0</v>
      </c>
      <c r="DK404" s="69">
        <f t="shared" ref="DK404:EK404" ca="1" si="999">SUM(OFFSET($E404,,MATCH(DK$3,$F$5:$DI$5,0)+3,,1))</f>
        <v>0</v>
      </c>
      <c r="DL404" s="69" t="e">
        <f t="shared" ca="1" si="999"/>
        <v>#N/A</v>
      </c>
      <c r="DM404" s="69" t="e">
        <f t="shared" ca="1" si="999"/>
        <v>#VALUE!</v>
      </c>
      <c r="DN404" s="69" t="e">
        <f t="shared" ca="1" si="999"/>
        <v>#VALUE!</v>
      </c>
      <c r="DO404" s="69" t="e">
        <f t="shared" ca="1" si="999"/>
        <v>#VALUE!</v>
      </c>
      <c r="DP404" s="69" t="e">
        <f t="shared" ca="1" si="999"/>
        <v>#VALUE!</v>
      </c>
      <c r="DQ404" s="69" t="e">
        <f t="shared" ca="1" si="999"/>
        <v>#VALUE!</v>
      </c>
      <c r="DR404" s="69" t="e">
        <f t="shared" ca="1" si="999"/>
        <v>#VALUE!</v>
      </c>
      <c r="DS404" s="69" t="e">
        <f t="shared" ca="1" si="999"/>
        <v>#VALUE!</v>
      </c>
      <c r="DT404" s="69" t="e">
        <f t="shared" ca="1" si="999"/>
        <v>#VALUE!</v>
      </c>
      <c r="DU404" s="69" t="e">
        <f t="shared" ca="1" si="999"/>
        <v>#VALUE!</v>
      </c>
      <c r="DV404" s="69" t="e">
        <f t="shared" ca="1" si="999"/>
        <v>#VALUE!</v>
      </c>
      <c r="DW404" s="69" t="e">
        <f t="shared" ca="1" si="999"/>
        <v>#VALUE!</v>
      </c>
      <c r="DX404" s="69" t="e">
        <f t="shared" ca="1" si="999"/>
        <v>#VALUE!</v>
      </c>
      <c r="DY404" s="69" t="e">
        <f t="shared" ca="1" si="999"/>
        <v>#VALUE!</v>
      </c>
      <c r="DZ404" s="69" t="e">
        <f t="shared" ca="1" si="999"/>
        <v>#VALUE!</v>
      </c>
      <c r="EA404" s="69" t="e">
        <f t="shared" ca="1" si="999"/>
        <v>#VALUE!</v>
      </c>
      <c r="EB404" s="69" t="e">
        <f t="shared" ca="1" si="999"/>
        <v>#VALUE!</v>
      </c>
      <c r="EC404" s="69" t="e">
        <f t="shared" ca="1" si="999"/>
        <v>#VALUE!</v>
      </c>
      <c r="ED404" s="69" t="e">
        <f t="shared" ca="1" si="999"/>
        <v>#VALUE!</v>
      </c>
      <c r="EE404" s="69" t="e">
        <f t="shared" ca="1" si="999"/>
        <v>#VALUE!</v>
      </c>
      <c r="EF404" s="69" t="e">
        <f t="shared" ca="1" si="999"/>
        <v>#VALUE!</v>
      </c>
      <c r="EG404" s="69" t="e">
        <f t="shared" ca="1" si="999"/>
        <v>#VALUE!</v>
      </c>
      <c r="EH404" s="69" t="e">
        <f t="shared" ca="1" si="999"/>
        <v>#VALUE!</v>
      </c>
      <c r="EI404" s="69" t="e">
        <f t="shared" ca="1" si="999"/>
        <v>#VALUE!</v>
      </c>
      <c r="EJ404" s="69" t="e">
        <f t="shared" ca="1" si="999"/>
        <v>#VALUE!</v>
      </c>
      <c r="EK404" s="69" t="e">
        <f t="shared" ca="1" si="999"/>
        <v>#VALUE!</v>
      </c>
    </row>
    <row r="405" spans="1:141" outlineLevel="1" x14ac:dyDescent="0.25">
      <c r="A405" s="90"/>
      <c r="B405" s="90"/>
      <c r="C405" s="90"/>
      <c r="D405" s="90"/>
      <c r="E405" t="s">
        <v>322</v>
      </c>
      <c r="F405" s="100"/>
      <c r="I405" s="101"/>
      <c r="J405" s="100"/>
      <c r="M405" s="101"/>
      <c r="N405" s="100"/>
      <c r="Q405" s="101"/>
      <c r="R405" s="100"/>
      <c r="U405" s="101"/>
      <c r="V405" s="100"/>
      <c r="Y405" s="101"/>
      <c r="Z405" s="100"/>
      <c r="AC405" s="101"/>
      <c r="AD405" s="100"/>
      <c r="AG405" s="101"/>
      <c r="AH405" s="100"/>
      <c r="AK405" s="101"/>
      <c r="AL405" s="100"/>
      <c r="AO405" s="101"/>
      <c r="AP405" s="113" t="e">
        <f ca="1">IF(AP$4="A",AP402,AP407)</f>
        <v>#N/A</v>
      </c>
      <c r="AQ405" s="69" t="e">
        <f t="shared" ref="AQ405:DB405" ca="1" si="1000">IF(AQ$4="A",AQ402,AQ407)</f>
        <v>#N/A</v>
      </c>
      <c r="AR405" s="69" t="e">
        <f t="shared" ca="1" si="1000"/>
        <v>#N/A</v>
      </c>
      <c r="AS405" s="114" t="e">
        <f t="shared" ca="1" si="1000"/>
        <v>#N/A</v>
      </c>
      <c r="AT405" s="113" t="e">
        <f t="shared" ca="1" si="1000"/>
        <v>#VALUE!</v>
      </c>
      <c r="AU405" s="69" t="e">
        <f t="shared" ca="1" si="1000"/>
        <v>#VALUE!</v>
      </c>
      <c r="AV405" s="69" t="e">
        <f t="shared" ca="1" si="1000"/>
        <v>#VALUE!</v>
      </c>
      <c r="AW405" s="114" t="e">
        <f t="shared" ca="1" si="1000"/>
        <v>#VALUE!</v>
      </c>
      <c r="AX405" s="113" t="e">
        <f t="shared" ca="1" si="1000"/>
        <v>#VALUE!</v>
      </c>
      <c r="AY405" s="69" t="e">
        <f t="shared" ca="1" si="1000"/>
        <v>#VALUE!</v>
      </c>
      <c r="AZ405" s="69" t="e">
        <f t="shared" ca="1" si="1000"/>
        <v>#VALUE!</v>
      </c>
      <c r="BA405" s="114" t="e">
        <f t="shared" ca="1" si="1000"/>
        <v>#VALUE!</v>
      </c>
      <c r="BB405" s="113" t="e">
        <f t="shared" ca="1" si="1000"/>
        <v>#VALUE!</v>
      </c>
      <c r="BC405" s="69" t="e">
        <f t="shared" ca="1" si="1000"/>
        <v>#VALUE!</v>
      </c>
      <c r="BD405" s="69" t="e">
        <f t="shared" ca="1" si="1000"/>
        <v>#VALUE!</v>
      </c>
      <c r="BE405" s="114" t="e">
        <f t="shared" ca="1" si="1000"/>
        <v>#VALUE!</v>
      </c>
      <c r="BF405" s="113" t="e">
        <f t="shared" ca="1" si="1000"/>
        <v>#VALUE!</v>
      </c>
      <c r="BG405" s="69" t="e">
        <f t="shared" ca="1" si="1000"/>
        <v>#VALUE!</v>
      </c>
      <c r="BH405" s="69" t="e">
        <f t="shared" ca="1" si="1000"/>
        <v>#VALUE!</v>
      </c>
      <c r="BI405" s="114" t="e">
        <f t="shared" ca="1" si="1000"/>
        <v>#VALUE!</v>
      </c>
      <c r="BJ405" s="113" t="e">
        <f t="shared" ca="1" si="1000"/>
        <v>#VALUE!</v>
      </c>
      <c r="BK405" s="69" t="e">
        <f t="shared" ca="1" si="1000"/>
        <v>#VALUE!</v>
      </c>
      <c r="BL405" s="69" t="e">
        <f t="shared" ca="1" si="1000"/>
        <v>#VALUE!</v>
      </c>
      <c r="BM405" s="114" t="e">
        <f t="shared" ca="1" si="1000"/>
        <v>#VALUE!</v>
      </c>
      <c r="BN405" s="113" t="e">
        <f t="shared" ca="1" si="1000"/>
        <v>#VALUE!</v>
      </c>
      <c r="BO405" s="69" t="e">
        <f t="shared" ca="1" si="1000"/>
        <v>#VALUE!</v>
      </c>
      <c r="BP405" s="69" t="e">
        <f t="shared" ca="1" si="1000"/>
        <v>#VALUE!</v>
      </c>
      <c r="BQ405" s="114" t="e">
        <f t="shared" ca="1" si="1000"/>
        <v>#VALUE!</v>
      </c>
      <c r="BR405" s="113" t="e">
        <f t="shared" ca="1" si="1000"/>
        <v>#VALUE!</v>
      </c>
      <c r="BS405" s="69" t="e">
        <f t="shared" ca="1" si="1000"/>
        <v>#VALUE!</v>
      </c>
      <c r="BT405" s="69" t="e">
        <f t="shared" ca="1" si="1000"/>
        <v>#VALUE!</v>
      </c>
      <c r="BU405" s="114" t="e">
        <f t="shared" ca="1" si="1000"/>
        <v>#VALUE!</v>
      </c>
      <c r="BV405" s="113" t="e">
        <f t="shared" ca="1" si="1000"/>
        <v>#VALUE!</v>
      </c>
      <c r="BW405" s="69" t="e">
        <f t="shared" ca="1" si="1000"/>
        <v>#VALUE!</v>
      </c>
      <c r="BX405" s="69" t="e">
        <f t="shared" ca="1" si="1000"/>
        <v>#VALUE!</v>
      </c>
      <c r="BY405" s="114" t="e">
        <f t="shared" ca="1" si="1000"/>
        <v>#VALUE!</v>
      </c>
      <c r="BZ405" s="113" t="e">
        <f t="shared" ca="1" si="1000"/>
        <v>#VALUE!</v>
      </c>
      <c r="CA405" s="69" t="e">
        <f t="shared" ca="1" si="1000"/>
        <v>#VALUE!</v>
      </c>
      <c r="CB405" s="69" t="e">
        <f t="shared" ca="1" si="1000"/>
        <v>#VALUE!</v>
      </c>
      <c r="CC405" s="114" t="e">
        <f t="shared" ca="1" si="1000"/>
        <v>#VALUE!</v>
      </c>
      <c r="CD405" s="113" t="e">
        <f t="shared" ca="1" si="1000"/>
        <v>#VALUE!</v>
      </c>
      <c r="CE405" s="69" t="e">
        <f t="shared" ca="1" si="1000"/>
        <v>#VALUE!</v>
      </c>
      <c r="CF405" s="69" t="e">
        <f t="shared" ca="1" si="1000"/>
        <v>#VALUE!</v>
      </c>
      <c r="CG405" s="114" t="e">
        <f t="shared" ca="1" si="1000"/>
        <v>#VALUE!</v>
      </c>
      <c r="CH405" s="113">
        <f t="shared" ca="1" si="1000"/>
        <v>0</v>
      </c>
      <c r="CI405" s="69">
        <f t="shared" ca="1" si="1000"/>
        <v>0</v>
      </c>
      <c r="CJ405" s="69">
        <f t="shared" ca="1" si="1000"/>
        <v>0</v>
      </c>
      <c r="CK405" s="114">
        <f t="shared" ca="1" si="1000"/>
        <v>0</v>
      </c>
      <c r="CL405" s="113">
        <f t="shared" ca="1" si="1000"/>
        <v>0</v>
      </c>
      <c r="CM405" s="69">
        <f t="shared" ca="1" si="1000"/>
        <v>0</v>
      </c>
      <c r="CN405" s="69">
        <f t="shared" ca="1" si="1000"/>
        <v>0</v>
      </c>
      <c r="CO405" s="114">
        <f t="shared" ca="1" si="1000"/>
        <v>0</v>
      </c>
      <c r="CP405" s="113">
        <f t="shared" ca="1" si="1000"/>
        <v>0</v>
      </c>
      <c r="CQ405" s="69">
        <f t="shared" ca="1" si="1000"/>
        <v>0</v>
      </c>
      <c r="CR405" s="69">
        <f t="shared" ca="1" si="1000"/>
        <v>0</v>
      </c>
      <c r="CS405" s="114">
        <f t="shared" ca="1" si="1000"/>
        <v>0</v>
      </c>
      <c r="CT405" s="113">
        <f t="shared" ca="1" si="1000"/>
        <v>0</v>
      </c>
      <c r="CU405" s="69">
        <f t="shared" ca="1" si="1000"/>
        <v>0</v>
      </c>
      <c r="CV405" s="69">
        <f t="shared" ca="1" si="1000"/>
        <v>0</v>
      </c>
      <c r="CW405" s="114">
        <f t="shared" ca="1" si="1000"/>
        <v>0</v>
      </c>
      <c r="CX405" s="113">
        <f t="shared" ca="1" si="1000"/>
        <v>0</v>
      </c>
      <c r="CY405" s="69">
        <f t="shared" ca="1" si="1000"/>
        <v>0</v>
      </c>
      <c r="CZ405" s="69">
        <f t="shared" ca="1" si="1000"/>
        <v>0</v>
      </c>
      <c r="DA405" s="114">
        <f t="shared" ca="1" si="1000"/>
        <v>0</v>
      </c>
      <c r="DB405" s="113">
        <f t="shared" ca="1" si="1000"/>
        <v>0</v>
      </c>
      <c r="DC405" s="69">
        <f t="shared" ref="DC405:DI405" ca="1" si="1001">IF(DC$4="A",DC402,DC407)</f>
        <v>0</v>
      </c>
      <c r="DD405" s="69">
        <f t="shared" ca="1" si="1001"/>
        <v>0</v>
      </c>
      <c r="DE405" s="114">
        <f t="shared" ca="1" si="1001"/>
        <v>0</v>
      </c>
      <c r="DF405" s="113">
        <f t="shared" ca="1" si="1001"/>
        <v>0</v>
      </c>
      <c r="DG405" s="69">
        <f t="shared" ca="1" si="1001"/>
        <v>0</v>
      </c>
      <c r="DH405" s="69">
        <f t="shared" ca="1" si="1001"/>
        <v>0</v>
      </c>
      <c r="DI405" s="114">
        <f t="shared" ca="1" si="1001"/>
        <v>0</v>
      </c>
      <c r="DT405" s="69"/>
      <c r="DU405" s="69"/>
      <c r="DV405" s="69"/>
      <c r="DW405" s="69"/>
      <c r="DX405" s="69"/>
      <c r="DY405" s="69"/>
      <c r="DZ405" s="69"/>
      <c r="EA405" s="69"/>
      <c r="EB405" s="69"/>
      <c r="EC405" s="69"/>
      <c r="ED405" s="69"/>
      <c r="EE405" s="69"/>
      <c r="EF405" s="69"/>
      <c r="EG405" s="69"/>
      <c r="EH405" s="69"/>
      <c r="EI405" s="69"/>
      <c r="EJ405" s="69"/>
      <c r="EK405" s="69"/>
    </row>
    <row r="406" spans="1:141" outlineLevel="1" x14ac:dyDescent="0.25">
      <c r="A406" s="90"/>
      <c r="B406" s="90"/>
      <c r="C406" s="90"/>
      <c r="D406" s="90"/>
      <c r="F406" s="100"/>
      <c r="I406" s="101"/>
      <c r="J406" s="100"/>
      <c r="M406" s="101"/>
      <c r="N406" s="100"/>
      <c r="Q406" s="101"/>
      <c r="R406" s="100"/>
      <c r="U406" s="101"/>
      <c r="V406" s="100"/>
      <c r="Y406" s="101"/>
      <c r="Z406" s="100"/>
      <c r="AC406" s="101"/>
      <c r="AD406" s="100"/>
      <c r="AG406" s="101"/>
      <c r="AH406" s="100"/>
      <c r="AK406" s="101"/>
      <c r="AL406" s="100"/>
      <c r="AO406" s="101"/>
      <c r="AP406" s="102"/>
      <c r="AQ406" s="103"/>
      <c r="AR406" s="103"/>
      <c r="AS406" s="104"/>
      <c r="AT406" s="102"/>
      <c r="AU406" s="103"/>
      <c r="AV406" s="103"/>
      <c r="AW406" s="104"/>
      <c r="AX406" s="102"/>
      <c r="AY406" s="103"/>
      <c r="AZ406" s="103"/>
      <c r="BA406" s="104"/>
      <c r="BB406" s="102"/>
      <c r="BC406" s="103"/>
      <c r="BD406" s="103"/>
      <c r="BE406" s="104"/>
      <c r="BF406" s="102"/>
      <c r="BG406" s="103"/>
      <c r="BH406" s="103"/>
      <c r="BI406" s="104"/>
      <c r="BJ406" s="102"/>
      <c r="BK406" s="103"/>
      <c r="BL406" s="103"/>
      <c r="BM406" s="104"/>
      <c r="BN406" s="102"/>
      <c r="BO406" s="103"/>
      <c r="BP406" s="103"/>
      <c r="BQ406" s="104"/>
      <c r="BR406" s="102"/>
      <c r="BS406" s="103"/>
      <c r="BT406" s="103"/>
      <c r="BU406" s="104"/>
      <c r="BV406" s="102"/>
      <c r="BW406" s="103"/>
      <c r="BX406" s="103"/>
      <c r="BY406" s="104"/>
      <c r="BZ406" s="102"/>
      <c r="CA406" s="103"/>
      <c r="CB406" s="103"/>
      <c r="CC406" s="104"/>
      <c r="CD406" s="102"/>
      <c r="CE406" s="103"/>
      <c r="CF406" s="103"/>
      <c r="CG406" s="104"/>
      <c r="CH406" s="102"/>
      <c r="CI406" s="103"/>
      <c r="CJ406" s="103"/>
      <c r="CK406" s="104"/>
      <c r="CL406" s="102"/>
      <c r="CM406" s="103"/>
      <c r="CN406" s="103"/>
      <c r="CO406" s="104"/>
      <c r="CP406" s="102"/>
      <c r="CQ406" s="103"/>
      <c r="CR406" s="103"/>
      <c r="CS406" s="104"/>
      <c r="CT406" s="102"/>
      <c r="CU406" s="103"/>
      <c r="CV406" s="103"/>
      <c r="CW406" s="104"/>
      <c r="CX406" s="102"/>
      <c r="CY406" s="103"/>
      <c r="CZ406" s="103"/>
      <c r="DA406" s="104"/>
      <c r="DB406" s="102"/>
      <c r="DC406" s="103"/>
      <c r="DD406" s="103"/>
      <c r="DE406" s="104"/>
      <c r="DF406" s="102"/>
      <c r="DG406" s="103"/>
      <c r="DH406" s="103"/>
      <c r="DI406" s="104"/>
    </row>
    <row r="407" spans="1:141" outlineLevel="1" x14ac:dyDescent="0.25">
      <c r="A407" s="90"/>
      <c r="B407" s="90"/>
      <c r="C407" s="90"/>
      <c r="D407" s="90"/>
      <c r="E407" s="36" t="str">
        <f>CONCATENATE(E405," selected driver: ",$J$8," (",$J$9,")")</f>
        <v>Value selected driver: Default (Annual)</v>
      </c>
      <c r="F407" s="100"/>
      <c r="I407" s="101"/>
      <c r="J407" s="100"/>
      <c r="M407" s="101"/>
      <c r="N407" s="100"/>
      <c r="Q407" s="101"/>
      <c r="R407" s="100"/>
      <c r="U407" s="101"/>
      <c r="V407" s="100"/>
      <c r="Y407" s="101"/>
      <c r="Z407" s="100"/>
      <c r="AC407" s="101"/>
      <c r="AD407" s="100"/>
      <c r="AG407" s="101"/>
      <c r="AH407" s="100"/>
      <c r="AK407" s="101"/>
      <c r="AL407" s="100"/>
      <c r="AO407" s="101"/>
      <c r="AP407" s="147" t="e" cm="1">
        <f t="array" ref="AP407">IF($I$9=1,AP409,INDEX($DT409:$EK409,,MATCH(CONCATENATE("FY ",RIGHT(AP$3,4)),$DT$3:$EK$3,0)))</f>
        <v>#N/A</v>
      </c>
      <c r="AQ407" s="148" t="e" cm="1">
        <f t="array" ref="AQ407">IF($I$9=1,AQ409,INDEX($DT409:$EK409,,MATCH(CONCATENATE("FY ",RIGHT(AQ$3,4)),$DT$3:$EK$3,0)))</f>
        <v>#N/A</v>
      </c>
      <c r="AR407" s="148" t="e" cm="1">
        <f t="array" ref="AR407">IF($I$9=1,AR409,INDEX($DT409:$EK409,,MATCH(CONCATENATE("FY ",RIGHT(AR$3,4)),$DT$3:$EK$3,0)))</f>
        <v>#N/A</v>
      </c>
      <c r="AS407" s="149" t="e" cm="1">
        <f t="array" ref="AS407">IF($I$9=1,AS409,INDEX($DT409:$EK409,,MATCH(CONCATENATE("FY ",RIGHT(AS$3,4)),$DT$3:$EK$3,0)))</f>
        <v>#N/A</v>
      </c>
      <c r="AT407" s="147" t="e" cm="1">
        <f t="array" ref="AT407">IF($I$9=1,AT409,INDEX($DT409:$EK409,,MATCH(CONCATENATE("FY ",RIGHT(AT$3,4)),$DT$3:$EK$3,0)))</f>
        <v>#N/A</v>
      </c>
      <c r="AU407" s="148" t="e" cm="1">
        <f t="array" ref="AU407">IF($I$9=1,AU409,INDEX($DT409:$EK409,,MATCH(CONCATENATE("FY ",RIGHT(AU$3,4)),$DT$3:$EK$3,0)))</f>
        <v>#N/A</v>
      </c>
      <c r="AV407" s="148" t="e" cm="1">
        <f t="array" ref="AV407">IF($I$9=1,AV409,INDEX($DT409:$EK409,,MATCH(CONCATENATE("FY ",RIGHT(AV$3,4)),$DT$3:$EK$3,0)))</f>
        <v>#N/A</v>
      </c>
      <c r="AW407" s="149" t="e" cm="1">
        <f t="array" ref="AW407">IF($I$9=1,AW409,INDEX($DT409:$EK409,,MATCH(CONCATENATE("FY ",RIGHT(AW$3,4)),$DT$3:$EK$3,0)))</f>
        <v>#N/A</v>
      </c>
      <c r="AX407" s="147" t="e" cm="1">
        <f t="array" ref="AX407">IF($I$9=1,AX409,INDEX($DT409:$EK409,,MATCH(CONCATENATE("FY ",RIGHT(AX$3,4)),$DT$3:$EK$3,0)))</f>
        <v>#N/A</v>
      </c>
      <c r="AY407" s="148" t="e" cm="1">
        <f t="array" ref="AY407">IF($I$9=1,AY409,INDEX($DT409:$EK409,,MATCH(CONCATENATE("FY ",RIGHT(AY$3,4)),$DT$3:$EK$3,0)))</f>
        <v>#N/A</v>
      </c>
      <c r="AZ407" s="148" t="e" cm="1">
        <f t="array" ref="AZ407">IF($I$9=1,AZ409,INDEX($DT409:$EK409,,MATCH(CONCATENATE("FY ",RIGHT(AZ$3,4)),$DT$3:$EK$3,0)))</f>
        <v>#N/A</v>
      </c>
      <c r="BA407" s="149" t="e" cm="1">
        <f t="array" ref="BA407">IF($I$9=1,BA409,INDEX($DT409:$EK409,,MATCH(CONCATENATE("FY ",RIGHT(BA$3,4)),$DT$3:$EK$3,0)))</f>
        <v>#N/A</v>
      </c>
      <c r="BB407" s="147" t="e" cm="1">
        <f t="array" ref="BB407">IF($I$9=1,BB409,INDEX($DT409:$EK409,,MATCH(CONCATENATE("FY ",RIGHT(BB$3,4)),$DT$3:$EK$3,0)))</f>
        <v>#N/A</v>
      </c>
      <c r="BC407" s="148" t="e" cm="1">
        <f t="array" ref="BC407">IF($I$9=1,BC409,INDEX($DT409:$EK409,,MATCH(CONCATENATE("FY ",RIGHT(BC$3,4)),$DT$3:$EK$3,0)))</f>
        <v>#N/A</v>
      </c>
      <c r="BD407" s="148" t="e" cm="1">
        <f t="array" ref="BD407">IF($I$9=1,BD409,INDEX($DT409:$EK409,,MATCH(CONCATENATE("FY ",RIGHT(BD$3,4)),$DT$3:$EK$3,0)))</f>
        <v>#N/A</v>
      </c>
      <c r="BE407" s="149" t="e" cm="1">
        <f t="array" ref="BE407">IF($I$9=1,BE409,INDEX($DT409:$EK409,,MATCH(CONCATENATE("FY ",RIGHT(BE$3,4)),$DT$3:$EK$3,0)))</f>
        <v>#N/A</v>
      </c>
      <c r="BF407" s="147" t="e" cm="1">
        <f t="array" ref="BF407">IF($I$9=1,BF409,INDEX($DT409:$EK409,,MATCH(CONCATENATE("FY ",RIGHT(BF$3,4)),$DT$3:$EK$3,0)))</f>
        <v>#N/A</v>
      </c>
      <c r="BG407" s="148" t="e" cm="1">
        <f t="array" ref="BG407">IF($I$9=1,BG409,INDEX($DT409:$EK409,,MATCH(CONCATENATE("FY ",RIGHT(BG$3,4)),$DT$3:$EK$3,0)))</f>
        <v>#N/A</v>
      </c>
      <c r="BH407" s="148" t="e" cm="1">
        <f t="array" ref="BH407">IF($I$9=1,BH409,INDEX($DT409:$EK409,,MATCH(CONCATENATE("FY ",RIGHT(BH$3,4)),$DT$3:$EK$3,0)))</f>
        <v>#N/A</v>
      </c>
      <c r="BI407" s="149" t="e" cm="1">
        <f t="array" ref="BI407">IF($I$9=1,BI409,INDEX($DT409:$EK409,,MATCH(CONCATENATE("FY ",RIGHT(BI$3,4)),$DT$3:$EK$3,0)))</f>
        <v>#N/A</v>
      </c>
      <c r="BJ407" s="147" t="e" cm="1">
        <f t="array" ref="BJ407">IF($I$9=1,BJ409,INDEX($DT409:$EK409,,MATCH(CONCATENATE("FY ",RIGHT(BJ$3,4)),$DT$3:$EK$3,0)))</f>
        <v>#N/A</v>
      </c>
      <c r="BK407" s="148" t="e" cm="1">
        <f t="array" ref="BK407">IF($I$9=1,BK409,INDEX($DT409:$EK409,,MATCH(CONCATENATE("FY ",RIGHT(BK$3,4)),$DT$3:$EK$3,0)))</f>
        <v>#N/A</v>
      </c>
      <c r="BL407" s="148" t="e" cm="1">
        <f t="array" ref="BL407">IF($I$9=1,BL409,INDEX($DT409:$EK409,,MATCH(CONCATENATE("FY ",RIGHT(BL$3,4)),$DT$3:$EK$3,0)))</f>
        <v>#N/A</v>
      </c>
      <c r="BM407" s="149" t="e" cm="1">
        <f t="array" ref="BM407">IF($I$9=1,BM409,INDEX($DT409:$EK409,,MATCH(CONCATENATE("FY ",RIGHT(BM$3,4)),$DT$3:$EK$3,0)))</f>
        <v>#N/A</v>
      </c>
      <c r="BN407" s="147" t="e" cm="1">
        <f t="array" ref="BN407">IF($I$9=1,BN409,INDEX($DT409:$EK409,,MATCH(CONCATENATE("FY ",RIGHT(BN$3,4)),$DT$3:$EK$3,0)))</f>
        <v>#N/A</v>
      </c>
      <c r="BO407" s="148" t="e" cm="1">
        <f t="array" ref="BO407">IF($I$9=1,BO409,INDEX($DT409:$EK409,,MATCH(CONCATENATE("FY ",RIGHT(BO$3,4)),$DT$3:$EK$3,0)))</f>
        <v>#N/A</v>
      </c>
      <c r="BP407" s="148" t="e" cm="1">
        <f t="array" ref="BP407">IF($I$9=1,BP409,INDEX($DT409:$EK409,,MATCH(CONCATENATE("FY ",RIGHT(BP$3,4)),$DT$3:$EK$3,0)))</f>
        <v>#N/A</v>
      </c>
      <c r="BQ407" s="149" t="e" cm="1">
        <f t="array" ref="BQ407">IF($I$9=1,BQ409,INDEX($DT409:$EK409,,MATCH(CONCATENATE("FY ",RIGHT(BQ$3,4)),$DT$3:$EK$3,0)))</f>
        <v>#N/A</v>
      </c>
      <c r="BR407" s="147" t="e" cm="1">
        <f t="array" ref="BR407">IF($I$9=1,BR409,INDEX($DT409:$EK409,,MATCH(CONCATENATE("FY ",RIGHT(BR$3,4)),$DT$3:$EK$3,0)))</f>
        <v>#N/A</v>
      </c>
      <c r="BS407" s="148" t="e" cm="1">
        <f t="array" ref="BS407">IF($I$9=1,BS409,INDEX($DT409:$EK409,,MATCH(CONCATENATE("FY ",RIGHT(BS$3,4)),$DT$3:$EK$3,0)))</f>
        <v>#N/A</v>
      </c>
      <c r="BT407" s="148" t="e" cm="1">
        <f t="array" ref="BT407">IF($I$9=1,BT409,INDEX($DT409:$EK409,,MATCH(CONCATENATE("FY ",RIGHT(BT$3,4)),$DT$3:$EK$3,0)))</f>
        <v>#N/A</v>
      </c>
      <c r="BU407" s="149" t="e" cm="1">
        <f t="array" ref="BU407">IF($I$9=1,BU409,INDEX($DT409:$EK409,,MATCH(CONCATENATE("FY ",RIGHT(BU$3,4)),$DT$3:$EK$3,0)))</f>
        <v>#N/A</v>
      </c>
      <c r="BV407" s="147" t="e" cm="1">
        <f t="array" ref="BV407">IF($I$9=1,BV409,INDEX($DT409:$EK409,,MATCH(CONCATENATE("FY ",RIGHT(BV$3,4)),$DT$3:$EK$3,0)))</f>
        <v>#N/A</v>
      </c>
      <c r="BW407" s="148" t="e" cm="1">
        <f t="array" ref="BW407">IF($I$9=1,BW409,INDEX($DT409:$EK409,,MATCH(CONCATENATE("FY ",RIGHT(BW$3,4)),$DT$3:$EK$3,0)))</f>
        <v>#N/A</v>
      </c>
      <c r="BX407" s="148" t="e" cm="1">
        <f t="array" ref="BX407">IF($I$9=1,BX409,INDEX($DT409:$EK409,,MATCH(CONCATENATE("FY ",RIGHT(BX$3,4)),$DT$3:$EK$3,0)))</f>
        <v>#N/A</v>
      </c>
      <c r="BY407" s="149" t="e" cm="1">
        <f t="array" ref="BY407">IF($I$9=1,BY409,INDEX($DT409:$EK409,,MATCH(CONCATENATE("FY ",RIGHT(BY$3,4)),$DT$3:$EK$3,0)))</f>
        <v>#N/A</v>
      </c>
      <c r="BZ407" s="147" t="e" cm="1">
        <f t="array" ref="BZ407">IF($I$9=1,BZ409,INDEX($DT409:$EK409,,MATCH(CONCATENATE("FY ",RIGHT(BZ$3,4)),$DT$3:$EK$3,0)))</f>
        <v>#N/A</v>
      </c>
      <c r="CA407" s="148" t="e" cm="1">
        <f t="array" ref="CA407">IF($I$9=1,CA409,INDEX($DT409:$EK409,,MATCH(CONCATENATE("FY ",RIGHT(CA$3,4)),$DT$3:$EK$3,0)))</f>
        <v>#N/A</v>
      </c>
      <c r="CB407" s="148" t="e" cm="1">
        <f t="array" ref="CB407">IF($I$9=1,CB409,INDEX($DT409:$EK409,,MATCH(CONCATENATE("FY ",RIGHT(CB$3,4)),$DT$3:$EK$3,0)))</f>
        <v>#N/A</v>
      </c>
      <c r="CC407" s="149" t="e" cm="1">
        <f t="array" ref="CC407">IF($I$9=1,CC409,INDEX($DT409:$EK409,,MATCH(CONCATENATE("FY ",RIGHT(CC$3,4)),$DT$3:$EK$3,0)))</f>
        <v>#N/A</v>
      </c>
      <c r="CD407" s="147" t="e" cm="1">
        <f t="array" ref="CD407">IF($I$9=1,CD409,INDEX($DT409:$EK409,,MATCH(CONCATENATE("FY ",RIGHT(CD$3,4)),$DT$3:$EK$3,0)))</f>
        <v>#N/A</v>
      </c>
      <c r="CE407" s="148" t="e" cm="1">
        <f t="array" ref="CE407">IF($I$9=1,CE409,INDEX($DT409:$EK409,,MATCH(CONCATENATE("FY ",RIGHT(CE$3,4)),$DT$3:$EK$3,0)))</f>
        <v>#N/A</v>
      </c>
      <c r="CF407" s="148" t="e" cm="1">
        <f t="array" ref="CF407">IF($I$9=1,CF409,INDEX($DT409:$EK409,,MATCH(CONCATENATE("FY ",RIGHT(CF$3,4)),$DT$3:$EK$3,0)))</f>
        <v>#N/A</v>
      </c>
      <c r="CG407" s="149" t="e" cm="1">
        <f t="array" ref="CG407">IF($I$9=1,CG409,INDEX($DT409:$EK409,,MATCH(CONCATENATE("FY ",RIGHT(CG$3,4)),$DT$3:$EK$3,0)))</f>
        <v>#N/A</v>
      </c>
      <c r="CH407" s="147" t="e" cm="1">
        <f t="array" ref="CH407">IF($I$9=1,CH409,INDEX($DT409:$EK409,,MATCH(CONCATENATE("FY ",RIGHT(CH$3,4)),$DT$3:$EK$3,0)))</f>
        <v>#N/A</v>
      </c>
      <c r="CI407" s="148" t="e" cm="1">
        <f t="array" ref="CI407">IF($I$9=1,CI409,INDEX($DT409:$EK409,,MATCH(CONCATENATE("FY ",RIGHT(CI$3,4)),$DT$3:$EK$3,0)))</f>
        <v>#N/A</v>
      </c>
      <c r="CJ407" s="148" t="e" cm="1">
        <f t="array" ref="CJ407">IF($I$9=1,CJ409,INDEX($DT409:$EK409,,MATCH(CONCATENATE("FY ",RIGHT(CJ$3,4)),$DT$3:$EK$3,0)))</f>
        <v>#N/A</v>
      </c>
      <c r="CK407" s="149" t="e" cm="1">
        <f t="array" ref="CK407">IF($I$9=1,CK409,INDEX($DT409:$EK409,,MATCH(CONCATENATE("FY ",RIGHT(CK$3,4)),$DT$3:$EK$3,0)))</f>
        <v>#N/A</v>
      </c>
      <c r="CL407" s="147" t="e" cm="1">
        <f t="array" ref="CL407">IF($I$9=1,CL409,INDEX($DT409:$EK409,,MATCH(CONCATENATE("FY ",RIGHT(CL$3,4)),$DT$3:$EK$3,0)))</f>
        <v>#N/A</v>
      </c>
      <c r="CM407" s="148" t="e" cm="1">
        <f t="array" ref="CM407">IF($I$9=1,CM409,INDEX($DT409:$EK409,,MATCH(CONCATENATE("FY ",RIGHT(CM$3,4)),$DT$3:$EK$3,0)))</f>
        <v>#N/A</v>
      </c>
      <c r="CN407" s="148" t="e" cm="1">
        <f t="array" ref="CN407">IF($I$9=1,CN409,INDEX($DT409:$EK409,,MATCH(CONCATENATE("FY ",RIGHT(CN$3,4)),$DT$3:$EK$3,0)))</f>
        <v>#N/A</v>
      </c>
      <c r="CO407" s="149" t="e" cm="1">
        <f t="array" ref="CO407">IF($I$9=1,CO409,INDEX($DT409:$EK409,,MATCH(CONCATENATE("FY ",RIGHT(CO$3,4)),$DT$3:$EK$3,0)))</f>
        <v>#N/A</v>
      </c>
      <c r="CP407" s="147" t="e" cm="1">
        <f t="array" ref="CP407">IF($I$9=1,CP409,INDEX($DT409:$EK409,,MATCH(CONCATENATE("FY ",RIGHT(CP$3,4)),$DT$3:$EK$3,0)))</f>
        <v>#N/A</v>
      </c>
      <c r="CQ407" s="148" t="e" cm="1">
        <f t="array" ref="CQ407">IF($I$9=1,CQ409,INDEX($DT409:$EK409,,MATCH(CONCATENATE("FY ",RIGHT(CQ$3,4)),$DT$3:$EK$3,0)))</f>
        <v>#N/A</v>
      </c>
      <c r="CR407" s="148" t="e" cm="1">
        <f t="array" ref="CR407">IF($I$9=1,CR409,INDEX($DT409:$EK409,,MATCH(CONCATENATE("FY ",RIGHT(CR$3,4)),$DT$3:$EK$3,0)))</f>
        <v>#N/A</v>
      </c>
      <c r="CS407" s="149" t="e" cm="1">
        <f t="array" ref="CS407">IF($I$9=1,CS409,INDEX($DT409:$EK409,,MATCH(CONCATENATE("FY ",RIGHT(CS$3,4)),$DT$3:$EK$3,0)))</f>
        <v>#N/A</v>
      </c>
      <c r="CT407" s="147" t="e" cm="1">
        <f t="array" ref="CT407">IF($I$9=1,CT409,INDEX($DT409:$EK409,,MATCH(CONCATENATE("FY ",RIGHT(CT$3,4)),$DT$3:$EK$3,0)))</f>
        <v>#N/A</v>
      </c>
      <c r="CU407" s="148" t="e" cm="1">
        <f t="array" ref="CU407">IF($I$9=1,CU409,INDEX($DT409:$EK409,,MATCH(CONCATENATE("FY ",RIGHT(CU$3,4)),$DT$3:$EK$3,0)))</f>
        <v>#N/A</v>
      </c>
      <c r="CV407" s="148" t="e" cm="1">
        <f t="array" ref="CV407">IF($I$9=1,CV409,INDEX($DT409:$EK409,,MATCH(CONCATENATE("FY ",RIGHT(CV$3,4)),$DT$3:$EK$3,0)))</f>
        <v>#N/A</v>
      </c>
      <c r="CW407" s="149" t="e" cm="1">
        <f t="array" ref="CW407">IF($I$9=1,CW409,INDEX($DT409:$EK409,,MATCH(CONCATENATE("FY ",RIGHT(CW$3,4)),$DT$3:$EK$3,0)))</f>
        <v>#N/A</v>
      </c>
      <c r="CX407" s="147" t="e" cm="1">
        <f t="array" ref="CX407">IF($I$9=1,CX409,INDEX($DT409:$EK409,,MATCH(CONCATENATE("FY ",RIGHT(CX$3,4)),$DT$3:$EK$3,0)))</f>
        <v>#N/A</v>
      </c>
      <c r="CY407" s="148" t="e" cm="1">
        <f t="array" ref="CY407">IF($I$9=1,CY409,INDEX($DT409:$EK409,,MATCH(CONCATENATE("FY ",RIGHT(CY$3,4)),$DT$3:$EK$3,0)))</f>
        <v>#N/A</v>
      </c>
      <c r="CZ407" s="148" t="e" cm="1">
        <f t="array" ref="CZ407">IF($I$9=1,CZ409,INDEX($DT409:$EK409,,MATCH(CONCATENATE("FY ",RIGHT(CZ$3,4)),$DT$3:$EK$3,0)))</f>
        <v>#N/A</v>
      </c>
      <c r="DA407" s="149" t="e" cm="1">
        <f t="array" ref="DA407">IF($I$9=1,DA409,INDEX($DT409:$EK409,,MATCH(CONCATENATE("FY ",RIGHT(DA$3,4)),$DT$3:$EK$3,0)))</f>
        <v>#N/A</v>
      </c>
      <c r="DB407" s="147" t="e" cm="1">
        <f t="array" ref="DB407">IF($I$9=1,DB409,INDEX($DT409:$EK409,,MATCH(CONCATENATE("FY ",RIGHT(DB$3,4)),$DT$3:$EK$3,0)))</f>
        <v>#N/A</v>
      </c>
      <c r="DC407" s="148" t="e" cm="1">
        <f t="array" ref="DC407">IF($I$9=1,DC409,INDEX($DT409:$EK409,,MATCH(CONCATENATE("FY ",RIGHT(DC$3,4)),$DT$3:$EK$3,0)))</f>
        <v>#N/A</v>
      </c>
      <c r="DD407" s="148" t="e" cm="1">
        <f t="array" ref="DD407">IF($I$9=1,DD409,INDEX($DT409:$EK409,,MATCH(CONCATENATE("FY ",RIGHT(DD$3,4)),$DT$3:$EK$3,0)))</f>
        <v>#N/A</v>
      </c>
      <c r="DE407" s="149" t="e" cm="1">
        <f t="array" ref="DE407">IF($I$9=1,DE409,INDEX($DT409:$EK409,,MATCH(CONCATENATE("FY ",RIGHT(DE$3,4)),$DT$3:$EK$3,0)))</f>
        <v>#N/A</v>
      </c>
      <c r="DF407" s="147" t="e" cm="1">
        <f t="array" ref="DF407">IF($I$9=1,DF409,INDEX($DT409:$EK409,,MATCH(CONCATENATE("FY ",RIGHT(DF$3,4)),$DT$3:$EK$3,0)))</f>
        <v>#N/A</v>
      </c>
      <c r="DG407" s="148" t="e" cm="1">
        <f t="array" ref="DG407">IF($I$9=1,DG409,INDEX($DT409:$EK409,,MATCH(CONCATENATE("FY ",RIGHT(DG$3,4)),$DT$3:$EK$3,0)))</f>
        <v>#N/A</v>
      </c>
      <c r="DH407" s="148" t="e" cm="1">
        <f t="array" ref="DH407">IF($I$9=1,DH409,INDEX($DT409:$EK409,,MATCH(CONCATENATE("FY ",RIGHT(DH$3,4)),$DT$3:$EK$3,0)))</f>
        <v>#N/A</v>
      </c>
      <c r="DI407" s="149" t="e" cm="1">
        <f t="array" ref="DI407">IF($I$9=1,DI409,INDEX($DT409:$EK409,,MATCH(CONCATENATE("FY ",RIGHT(DI$3,4)),$DT$3:$EK$3,0)))</f>
        <v>#N/A</v>
      </c>
    </row>
    <row r="408" spans="1:141" outlineLevel="1" x14ac:dyDescent="0.25">
      <c r="A408" s="90"/>
      <c r="B408" s="90"/>
      <c r="C408" s="90"/>
      <c r="D408" s="90"/>
      <c r="F408" s="100"/>
      <c r="I408" s="101"/>
      <c r="J408" s="100"/>
      <c r="M408" s="101"/>
      <c r="N408" s="100"/>
      <c r="Q408" s="101"/>
      <c r="R408" s="100"/>
      <c r="U408" s="101"/>
      <c r="V408" s="100"/>
      <c r="Y408" s="101"/>
      <c r="Z408" s="100"/>
      <c r="AC408" s="101"/>
      <c r="AD408" s="100"/>
      <c r="AG408" s="101"/>
      <c r="AH408" s="100"/>
      <c r="AK408" s="101"/>
      <c r="AL408" s="100"/>
      <c r="AO408" s="101"/>
      <c r="AP408" s="100"/>
      <c r="AS408" s="101"/>
      <c r="AT408" s="100"/>
      <c r="AW408" s="101"/>
      <c r="AX408" s="100"/>
      <c r="BA408" s="101"/>
      <c r="BB408" s="100"/>
      <c r="BE408" s="101"/>
      <c r="BF408" s="100"/>
      <c r="BI408" s="101"/>
      <c r="BJ408" s="100"/>
      <c r="BM408" s="101"/>
      <c r="BN408" s="100"/>
      <c r="BQ408" s="101"/>
      <c r="BR408" s="100"/>
      <c r="BU408" s="101"/>
      <c r="BV408" s="100"/>
      <c r="BY408" s="101"/>
      <c r="BZ408" s="100"/>
      <c r="CC408" s="101"/>
      <c r="CD408" s="100"/>
      <c r="CG408" s="101"/>
      <c r="CH408" s="100"/>
      <c r="CK408" s="101"/>
      <c r="CL408" s="100"/>
      <c r="CO408" s="101"/>
      <c r="CP408" s="100"/>
      <c r="CS408" s="101"/>
      <c r="CT408" s="100"/>
      <c r="CW408" s="101"/>
      <c r="CX408" s="100"/>
      <c r="DA408" s="101"/>
      <c r="DB408" s="100"/>
      <c r="DE408" s="101"/>
      <c r="DF408" s="100"/>
      <c r="DI408" s="101"/>
    </row>
    <row r="409" spans="1:141" outlineLevel="1" x14ac:dyDescent="0.25">
      <c r="A409" s="90"/>
      <c r="B409" s="90"/>
      <c r="C409" s="90"/>
      <c r="D409" s="90"/>
      <c r="E409" t="str">
        <f>CONCATENATE(E405," scenario: ",$J$8)</f>
        <v>Value scenario: Default</v>
      </c>
      <c r="F409" s="100"/>
      <c r="I409" s="101"/>
      <c r="J409" s="100"/>
      <c r="M409" s="101"/>
      <c r="N409" s="100"/>
      <c r="Q409" s="101"/>
      <c r="R409" s="100"/>
      <c r="U409" s="101"/>
      <c r="V409" s="100"/>
      <c r="Y409" s="101"/>
      <c r="Z409" s="100"/>
      <c r="AC409" s="101"/>
      <c r="AD409" s="100"/>
      <c r="AG409" s="101"/>
      <c r="AH409" s="100"/>
      <c r="AK409" s="101"/>
      <c r="AL409" s="100"/>
      <c r="AO409" s="101"/>
      <c r="AP409" s="113">
        <f>CHOOSE($I$8,AP410,AP411,AP412,AP413,AP414)</f>
        <v>0</v>
      </c>
      <c r="AQ409" s="69">
        <f t="shared" ref="AQ409:DB409" si="1002">CHOOSE($I$8,AQ410,AQ411,AQ412,AQ413,AQ414)</f>
        <v>0</v>
      </c>
      <c r="AR409" s="69">
        <f t="shared" si="1002"/>
        <v>0</v>
      </c>
      <c r="AS409" s="114">
        <f t="shared" si="1002"/>
        <v>0</v>
      </c>
      <c r="AT409" s="113">
        <f t="shared" si="1002"/>
        <v>0</v>
      </c>
      <c r="AU409" s="69">
        <f t="shared" si="1002"/>
        <v>0</v>
      </c>
      <c r="AV409" s="69">
        <f t="shared" si="1002"/>
        <v>0</v>
      </c>
      <c r="AW409" s="114">
        <f t="shared" si="1002"/>
        <v>0</v>
      </c>
      <c r="AX409" s="113">
        <f t="shared" si="1002"/>
        <v>0</v>
      </c>
      <c r="AY409" s="69">
        <f t="shared" si="1002"/>
        <v>0</v>
      </c>
      <c r="AZ409" s="69">
        <f t="shared" si="1002"/>
        <v>0</v>
      </c>
      <c r="BA409" s="114">
        <f t="shared" si="1002"/>
        <v>0</v>
      </c>
      <c r="BB409" s="113">
        <f t="shared" si="1002"/>
        <v>0</v>
      </c>
      <c r="BC409" s="69">
        <f t="shared" si="1002"/>
        <v>0</v>
      </c>
      <c r="BD409" s="69">
        <f t="shared" si="1002"/>
        <v>0</v>
      </c>
      <c r="BE409" s="114">
        <f t="shared" si="1002"/>
        <v>0</v>
      </c>
      <c r="BF409" s="113">
        <f t="shared" si="1002"/>
        <v>0</v>
      </c>
      <c r="BG409" s="69">
        <f t="shared" si="1002"/>
        <v>0</v>
      </c>
      <c r="BH409" s="69">
        <f t="shared" si="1002"/>
        <v>0</v>
      </c>
      <c r="BI409" s="114">
        <f t="shared" si="1002"/>
        <v>0</v>
      </c>
      <c r="BJ409" s="113">
        <f t="shared" si="1002"/>
        <v>0</v>
      </c>
      <c r="BK409" s="69">
        <f t="shared" si="1002"/>
        <v>0</v>
      </c>
      <c r="BL409" s="69">
        <f t="shared" si="1002"/>
        <v>0</v>
      </c>
      <c r="BM409" s="114">
        <f t="shared" si="1002"/>
        <v>0</v>
      </c>
      <c r="BN409" s="113">
        <f t="shared" si="1002"/>
        <v>0</v>
      </c>
      <c r="BO409" s="69">
        <f t="shared" si="1002"/>
        <v>0</v>
      </c>
      <c r="BP409" s="69">
        <f t="shared" si="1002"/>
        <v>0</v>
      </c>
      <c r="BQ409" s="114">
        <f t="shared" si="1002"/>
        <v>0</v>
      </c>
      <c r="BR409" s="113">
        <f t="shared" si="1002"/>
        <v>0</v>
      </c>
      <c r="BS409" s="69">
        <f t="shared" si="1002"/>
        <v>0</v>
      </c>
      <c r="BT409" s="69">
        <f t="shared" si="1002"/>
        <v>0</v>
      </c>
      <c r="BU409" s="114">
        <f t="shared" si="1002"/>
        <v>0</v>
      </c>
      <c r="BV409" s="113">
        <f t="shared" si="1002"/>
        <v>0</v>
      </c>
      <c r="BW409" s="69">
        <f t="shared" si="1002"/>
        <v>0</v>
      </c>
      <c r="BX409" s="69">
        <f t="shared" si="1002"/>
        <v>0</v>
      </c>
      <c r="BY409" s="114">
        <f t="shared" si="1002"/>
        <v>0</v>
      </c>
      <c r="BZ409" s="113">
        <f t="shared" si="1002"/>
        <v>0</v>
      </c>
      <c r="CA409" s="69">
        <f t="shared" si="1002"/>
        <v>0</v>
      </c>
      <c r="CB409" s="69">
        <f t="shared" si="1002"/>
        <v>0</v>
      </c>
      <c r="CC409" s="114">
        <f t="shared" si="1002"/>
        <v>0</v>
      </c>
      <c r="CD409" s="113">
        <f t="shared" si="1002"/>
        <v>0</v>
      </c>
      <c r="CE409" s="69">
        <f t="shared" si="1002"/>
        <v>0</v>
      </c>
      <c r="CF409" s="69">
        <f t="shared" si="1002"/>
        <v>0</v>
      </c>
      <c r="CG409" s="114">
        <f t="shared" si="1002"/>
        <v>0</v>
      </c>
      <c r="CH409" s="113">
        <f t="shared" si="1002"/>
        <v>0</v>
      </c>
      <c r="CI409" s="69">
        <f t="shared" si="1002"/>
        <v>0</v>
      </c>
      <c r="CJ409" s="69">
        <f t="shared" si="1002"/>
        <v>0</v>
      </c>
      <c r="CK409" s="114">
        <f t="shared" si="1002"/>
        <v>0</v>
      </c>
      <c r="CL409" s="113">
        <f t="shared" si="1002"/>
        <v>0</v>
      </c>
      <c r="CM409" s="69">
        <f t="shared" si="1002"/>
        <v>0</v>
      </c>
      <c r="CN409" s="69">
        <f t="shared" si="1002"/>
        <v>0</v>
      </c>
      <c r="CO409" s="114">
        <f t="shared" si="1002"/>
        <v>0</v>
      </c>
      <c r="CP409" s="113">
        <f t="shared" si="1002"/>
        <v>0</v>
      </c>
      <c r="CQ409" s="69">
        <f t="shared" si="1002"/>
        <v>0</v>
      </c>
      <c r="CR409" s="69">
        <f t="shared" si="1002"/>
        <v>0</v>
      </c>
      <c r="CS409" s="114">
        <f t="shared" si="1002"/>
        <v>0</v>
      </c>
      <c r="CT409" s="113">
        <f t="shared" si="1002"/>
        <v>0</v>
      </c>
      <c r="CU409" s="69">
        <f t="shared" si="1002"/>
        <v>0</v>
      </c>
      <c r="CV409" s="69">
        <f t="shared" si="1002"/>
        <v>0</v>
      </c>
      <c r="CW409" s="114">
        <f t="shared" si="1002"/>
        <v>0</v>
      </c>
      <c r="CX409" s="113">
        <f t="shared" si="1002"/>
        <v>0</v>
      </c>
      <c r="CY409" s="69">
        <f t="shared" si="1002"/>
        <v>0</v>
      </c>
      <c r="CZ409" s="69">
        <f t="shared" si="1002"/>
        <v>0</v>
      </c>
      <c r="DA409" s="114">
        <f t="shared" si="1002"/>
        <v>0</v>
      </c>
      <c r="DB409" s="113">
        <f t="shared" si="1002"/>
        <v>0</v>
      </c>
      <c r="DC409" s="69">
        <f t="shared" ref="DC409:DI409" si="1003">CHOOSE($I$8,DC410,DC411,DC412,DC413,DC414)</f>
        <v>0</v>
      </c>
      <c r="DD409" s="69">
        <f t="shared" si="1003"/>
        <v>0</v>
      </c>
      <c r="DE409" s="114">
        <f t="shared" si="1003"/>
        <v>0</v>
      </c>
      <c r="DF409" s="113">
        <f t="shared" si="1003"/>
        <v>0</v>
      </c>
      <c r="DG409" s="69">
        <f t="shared" si="1003"/>
        <v>0</v>
      </c>
      <c r="DH409" s="69">
        <f t="shared" si="1003"/>
        <v>0</v>
      </c>
      <c r="DI409" s="114">
        <f t="shared" si="1003"/>
        <v>0</v>
      </c>
      <c r="DT409" s="69" t="e">
        <f t="shared" ref="DT409:EK409" ca="1" si="1004">CHOOSE($I$8,DT410,DT411,DT412,DT413,DT414)</f>
        <v>#VALUE!</v>
      </c>
      <c r="DU409" s="69" t="e">
        <f t="shared" ca="1" si="1004"/>
        <v>#VALUE!</v>
      </c>
      <c r="DV409" s="69" t="e">
        <f t="shared" ca="1" si="1004"/>
        <v>#VALUE!</v>
      </c>
      <c r="DW409" s="69" t="e">
        <f t="shared" ca="1" si="1004"/>
        <v>#VALUE!</v>
      </c>
      <c r="DX409" s="69" t="e">
        <f t="shared" ca="1" si="1004"/>
        <v>#VALUE!</v>
      </c>
      <c r="DY409" s="69" t="e">
        <f t="shared" ca="1" si="1004"/>
        <v>#VALUE!</v>
      </c>
      <c r="DZ409" s="69" t="e">
        <f t="shared" ca="1" si="1004"/>
        <v>#VALUE!</v>
      </c>
      <c r="EA409" s="69" t="e">
        <f t="shared" ca="1" si="1004"/>
        <v>#VALUE!</v>
      </c>
      <c r="EB409" s="69" t="e">
        <f t="shared" ca="1" si="1004"/>
        <v>#VALUE!</v>
      </c>
      <c r="EC409" s="69" t="e">
        <f t="shared" ca="1" si="1004"/>
        <v>#VALUE!</v>
      </c>
      <c r="ED409" s="69" t="e">
        <f t="shared" ca="1" si="1004"/>
        <v>#VALUE!</v>
      </c>
      <c r="EE409" s="69" t="e">
        <f t="shared" ca="1" si="1004"/>
        <v>#VALUE!</v>
      </c>
      <c r="EF409" s="69" t="e">
        <f t="shared" ca="1" si="1004"/>
        <v>#VALUE!</v>
      </c>
      <c r="EG409" s="69" t="e">
        <f t="shared" ca="1" si="1004"/>
        <v>#VALUE!</v>
      </c>
      <c r="EH409" s="69" t="e">
        <f t="shared" ca="1" si="1004"/>
        <v>#VALUE!</v>
      </c>
      <c r="EI409" s="69" t="e">
        <f t="shared" ca="1" si="1004"/>
        <v>#VALUE!</v>
      </c>
      <c r="EJ409" s="69" t="e">
        <f t="shared" ca="1" si="1004"/>
        <v>#VALUE!</v>
      </c>
      <c r="EK409" s="69" t="e">
        <f t="shared" ca="1" si="1004"/>
        <v>#VALUE!</v>
      </c>
    </row>
    <row r="410" spans="1:141" outlineLevel="1" x14ac:dyDescent="0.25">
      <c r="A410" s="90"/>
      <c r="B410" s="90"/>
      <c r="C410" s="90"/>
      <c r="D410" s="90"/>
      <c r="E410" t="str">
        <f>CONCATENATE("- ", $N$6,":")</f>
        <v>- Base:</v>
      </c>
      <c r="F410" s="100"/>
      <c r="I410" s="101"/>
      <c r="J410" s="100"/>
      <c r="M410" s="101"/>
      <c r="N410" s="100"/>
      <c r="Q410" s="101"/>
      <c r="R410" s="100"/>
      <c r="U410" s="101"/>
      <c r="V410" s="100"/>
      <c r="Y410" s="101"/>
      <c r="Z410" s="100"/>
      <c r="AC410" s="101"/>
      <c r="AD410" s="100"/>
      <c r="AG410" s="101"/>
      <c r="AH410" s="100"/>
      <c r="AK410" s="101"/>
      <c r="AL410" s="100"/>
      <c r="AO410" s="101"/>
      <c r="AP410" s="117">
        <v>0</v>
      </c>
      <c r="AQ410" s="118">
        <v>0</v>
      </c>
      <c r="AR410" s="118">
        <v>0</v>
      </c>
      <c r="AS410" s="119">
        <v>0</v>
      </c>
      <c r="AT410" s="117">
        <v>0</v>
      </c>
      <c r="AU410" s="118">
        <v>0</v>
      </c>
      <c r="AV410" s="118">
        <v>0</v>
      </c>
      <c r="AW410" s="119">
        <v>0</v>
      </c>
      <c r="AX410" s="117">
        <v>0</v>
      </c>
      <c r="AY410" s="118">
        <v>0</v>
      </c>
      <c r="AZ410" s="118">
        <v>0</v>
      </c>
      <c r="BA410" s="119">
        <v>0</v>
      </c>
      <c r="BB410" s="117">
        <v>0</v>
      </c>
      <c r="BC410" s="118">
        <v>0</v>
      </c>
      <c r="BD410" s="118">
        <v>0</v>
      </c>
      <c r="BE410" s="119">
        <v>0</v>
      </c>
      <c r="BF410" s="117">
        <v>0</v>
      </c>
      <c r="BG410" s="118">
        <v>0</v>
      </c>
      <c r="BH410" s="118">
        <v>0</v>
      </c>
      <c r="BI410" s="119">
        <v>0</v>
      </c>
      <c r="BJ410" s="117">
        <v>0</v>
      </c>
      <c r="BK410" s="118">
        <v>0</v>
      </c>
      <c r="BL410" s="118">
        <v>0</v>
      </c>
      <c r="BM410" s="119">
        <v>0</v>
      </c>
      <c r="BN410" s="117">
        <v>0</v>
      </c>
      <c r="BO410" s="118">
        <v>0</v>
      </c>
      <c r="BP410" s="118">
        <v>0</v>
      </c>
      <c r="BQ410" s="119">
        <v>0</v>
      </c>
      <c r="BR410" s="117">
        <v>0</v>
      </c>
      <c r="BS410" s="118">
        <v>0</v>
      </c>
      <c r="BT410" s="118">
        <v>0</v>
      </c>
      <c r="BU410" s="119">
        <v>0</v>
      </c>
      <c r="BV410" s="117">
        <v>0</v>
      </c>
      <c r="BW410" s="118">
        <v>0</v>
      </c>
      <c r="BX410" s="118">
        <v>0</v>
      </c>
      <c r="BY410" s="119">
        <v>0</v>
      </c>
      <c r="BZ410" s="117">
        <v>0</v>
      </c>
      <c r="CA410" s="118">
        <v>0</v>
      </c>
      <c r="CB410" s="118">
        <v>0</v>
      </c>
      <c r="CC410" s="119">
        <v>0</v>
      </c>
      <c r="CD410" s="117">
        <v>0</v>
      </c>
      <c r="CE410" s="118">
        <v>0</v>
      </c>
      <c r="CF410" s="118">
        <v>0</v>
      </c>
      <c r="CG410" s="119">
        <v>0</v>
      </c>
      <c r="CH410" s="117">
        <v>0</v>
      </c>
      <c r="CI410" s="118">
        <v>0</v>
      </c>
      <c r="CJ410" s="118">
        <v>0</v>
      </c>
      <c r="CK410" s="119">
        <v>0</v>
      </c>
      <c r="CL410" s="117">
        <v>0</v>
      </c>
      <c r="CM410" s="118">
        <v>0</v>
      </c>
      <c r="CN410" s="118">
        <v>0</v>
      </c>
      <c r="CO410" s="119">
        <v>0</v>
      </c>
      <c r="CP410" s="117">
        <v>0</v>
      </c>
      <c r="CQ410" s="118">
        <v>0</v>
      </c>
      <c r="CR410" s="118">
        <v>0</v>
      </c>
      <c r="CS410" s="119">
        <v>0</v>
      </c>
      <c r="CT410" s="117">
        <v>0</v>
      </c>
      <c r="CU410" s="118">
        <v>0</v>
      </c>
      <c r="CV410" s="118">
        <v>0</v>
      </c>
      <c r="CW410" s="119">
        <v>0</v>
      </c>
      <c r="CX410" s="117">
        <v>0</v>
      </c>
      <c r="CY410" s="118">
        <v>0</v>
      </c>
      <c r="CZ410" s="118">
        <v>0</v>
      </c>
      <c r="DA410" s="119">
        <v>0</v>
      </c>
      <c r="DB410" s="117">
        <v>0</v>
      </c>
      <c r="DC410" s="118">
        <v>0</v>
      </c>
      <c r="DD410" s="118">
        <v>0</v>
      </c>
      <c r="DE410" s="119">
        <v>0</v>
      </c>
      <c r="DF410" s="117">
        <v>0</v>
      </c>
      <c r="DG410" s="118">
        <v>0</v>
      </c>
      <c r="DH410" s="118">
        <v>0</v>
      </c>
      <c r="DI410" s="119">
        <v>0</v>
      </c>
      <c r="DT410" s="118">
        <v>0</v>
      </c>
      <c r="DU410" s="118">
        <v>0</v>
      </c>
      <c r="DV410" s="118">
        <v>0</v>
      </c>
      <c r="DW410" s="118">
        <v>0</v>
      </c>
      <c r="DX410" s="118">
        <v>0</v>
      </c>
      <c r="DY410" s="118">
        <v>0</v>
      </c>
      <c r="DZ410" s="118">
        <v>0</v>
      </c>
      <c r="EA410" s="118">
        <v>0</v>
      </c>
      <c r="EB410" s="118">
        <v>0</v>
      </c>
      <c r="EC410" s="118">
        <v>0</v>
      </c>
      <c r="ED410" s="118">
        <v>0</v>
      </c>
      <c r="EE410" s="118">
        <v>0</v>
      </c>
      <c r="EF410" s="118">
        <v>0</v>
      </c>
      <c r="EG410" s="118">
        <v>0</v>
      </c>
      <c r="EH410" s="118">
        <v>0</v>
      </c>
      <c r="EI410" s="118">
        <v>0</v>
      </c>
      <c r="EJ410" s="118">
        <v>0</v>
      </c>
      <c r="EK410" s="118">
        <v>0</v>
      </c>
    </row>
    <row r="411" spans="1:141" outlineLevel="1" x14ac:dyDescent="0.25">
      <c r="A411" s="90"/>
      <c r="B411" s="90"/>
      <c r="C411" s="90"/>
      <c r="D411" s="90"/>
      <c r="E411" t="str">
        <f>CONCATENATE("- ", $N$7,":")</f>
        <v>- Upside:</v>
      </c>
      <c r="F411" s="100"/>
      <c r="I411" s="101"/>
      <c r="J411" s="100"/>
      <c r="M411" s="101"/>
      <c r="N411" s="100"/>
      <c r="Q411" s="101"/>
      <c r="R411" s="100"/>
      <c r="U411" s="101"/>
      <c r="V411" s="100"/>
      <c r="Y411" s="101"/>
      <c r="Z411" s="100"/>
      <c r="AC411" s="101"/>
      <c r="AD411" s="100"/>
      <c r="AG411" s="101"/>
      <c r="AH411" s="100"/>
      <c r="AK411" s="101"/>
      <c r="AL411" s="100"/>
      <c r="AO411" s="101"/>
      <c r="AP411" s="117">
        <v>0</v>
      </c>
      <c r="AQ411" s="118">
        <v>0</v>
      </c>
      <c r="AR411" s="118">
        <v>0</v>
      </c>
      <c r="AS411" s="119">
        <v>0</v>
      </c>
      <c r="AT411" s="117">
        <v>0</v>
      </c>
      <c r="AU411" s="118">
        <v>0</v>
      </c>
      <c r="AV411" s="118">
        <v>0</v>
      </c>
      <c r="AW411" s="119">
        <v>0</v>
      </c>
      <c r="AX411" s="117">
        <v>0</v>
      </c>
      <c r="AY411" s="118">
        <v>0</v>
      </c>
      <c r="AZ411" s="118">
        <v>0</v>
      </c>
      <c r="BA411" s="119">
        <v>0</v>
      </c>
      <c r="BB411" s="117">
        <v>0</v>
      </c>
      <c r="BC411" s="118">
        <v>0</v>
      </c>
      <c r="BD411" s="118">
        <v>0</v>
      </c>
      <c r="BE411" s="119">
        <v>0</v>
      </c>
      <c r="BF411" s="117">
        <v>0</v>
      </c>
      <c r="BG411" s="118">
        <v>0</v>
      </c>
      <c r="BH411" s="118">
        <v>0</v>
      </c>
      <c r="BI411" s="119">
        <v>0</v>
      </c>
      <c r="BJ411" s="117">
        <v>0</v>
      </c>
      <c r="BK411" s="118">
        <v>0</v>
      </c>
      <c r="BL411" s="118">
        <v>0</v>
      </c>
      <c r="BM411" s="119">
        <v>0</v>
      </c>
      <c r="BN411" s="117">
        <v>0</v>
      </c>
      <c r="BO411" s="118">
        <v>0</v>
      </c>
      <c r="BP411" s="118">
        <v>0</v>
      </c>
      <c r="BQ411" s="119">
        <v>0</v>
      </c>
      <c r="BR411" s="117">
        <v>0</v>
      </c>
      <c r="BS411" s="118">
        <v>0</v>
      </c>
      <c r="BT411" s="118">
        <v>0</v>
      </c>
      <c r="BU411" s="119">
        <v>0</v>
      </c>
      <c r="BV411" s="117">
        <v>0</v>
      </c>
      <c r="BW411" s="118">
        <v>0</v>
      </c>
      <c r="BX411" s="118">
        <v>0</v>
      </c>
      <c r="BY411" s="119">
        <v>0</v>
      </c>
      <c r="BZ411" s="117">
        <v>0</v>
      </c>
      <c r="CA411" s="118">
        <v>0</v>
      </c>
      <c r="CB411" s="118">
        <v>0</v>
      </c>
      <c r="CC411" s="119">
        <v>0</v>
      </c>
      <c r="CD411" s="117">
        <v>0</v>
      </c>
      <c r="CE411" s="118">
        <v>0</v>
      </c>
      <c r="CF411" s="118">
        <v>0</v>
      </c>
      <c r="CG411" s="119">
        <v>0</v>
      </c>
      <c r="CH411" s="117">
        <v>0</v>
      </c>
      <c r="CI411" s="118">
        <v>0</v>
      </c>
      <c r="CJ411" s="118">
        <v>0</v>
      </c>
      <c r="CK411" s="119">
        <v>0</v>
      </c>
      <c r="CL411" s="117">
        <v>0</v>
      </c>
      <c r="CM411" s="118">
        <v>0</v>
      </c>
      <c r="CN411" s="118">
        <v>0</v>
      </c>
      <c r="CO411" s="119">
        <v>0</v>
      </c>
      <c r="CP411" s="117">
        <v>0</v>
      </c>
      <c r="CQ411" s="118">
        <v>0</v>
      </c>
      <c r="CR411" s="118">
        <v>0</v>
      </c>
      <c r="CS411" s="119">
        <v>0</v>
      </c>
      <c r="CT411" s="117">
        <v>0</v>
      </c>
      <c r="CU411" s="118">
        <v>0</v>
      </c>
      <c r="CV411" s="118">
        <v>0</v>
      </c>
      <c r="CW411" s="119">
        <v>0</v>
      </c>
      <c r="CX411" s="117">
        <v>0</v>
      </c>
      <c r="CY411" s="118">
        <v>0</v>
      </c>
      <c r="CZ411" s="118">
        <v>0</v>
      </c>
      <c r="DA411" s="119">
        <v>0</v>
      </c>
      <c r="DB411" s="117">
        <v>0</v>
      </c>
      <c r="DC411" s="118">
        <v>0</v>
      </c>
      <c r="DD411" s="118">
        <v>0</v>
      </c>
      <c r="DE411" s="119">
        <v>0</v>
      </c>
      <c r="DF411" s="117">
        <v>0</v>
      </c>
      <c r="DG411" s="118">
        <v>0</v>
      </c>
      <c r="DH411" s="118">
        <v>0</v>
      </c>
      <c r="DI411" s="119">
        <v>0</v>
      </c>
      <c r="DT411" s="118">
        <v>0</v>
      </c>
      <c r="DU411" s="118">
        <v>0</v>
      </c>
      <c r="DV411" s="118">
        <v>0</v>
      </c>
      <c r="DW411" s="118">
        <v>0</v>
      </c>
      <c r="DX411" s="118">
        <v>0</v>
      </c>
      <c r="DY411" s="118">
        <v>0</v>
      </c>
      <c r="DZ411" s="118">
        <v>0</v>
      </c>
      <c r="EA411" s="118">
        <v>0</v>
      </c>
      <c r="EB411" s="118">
        <v>0</v>
      </c>
      <c r="EC411" s="118">
        <v>0</v>
      </c>
      <c r="ED411" s="118">
        <v>0</v>
      </c>
      <c r="EE411" s="118">
        <v>0</v>
      </c>
      <c r="EF411" s="118">
        <v>0</v>
      </c>
      <c r="EG411" s="118">
        <v>0</v>
      </c>
      <c r="EH411" s="118">
        <v>0</v>
      </c>
      <c r="EI411" s="118">
        <v>0</v>
      </c>
      <c r="EJ411" s="118">
        <v>0</v>
      </c>
      <c r="EK411" s="118">
        <v>0</v>
      </c>
    </row>
    <row r="412" spans="1:141" outlineLevel="1" x14ac:dyDescent="0.25">
      <c r="A412" s="90"/>
      <c r="B412" s="90"/>
      <c r="C412" s="90"/>
      <c r="D412" s="90"/>
      <c r="E412" t="str">
        <f>CONCATENATE("- ", $N$8,":")</f>
        <v>- Downside:</v>
      </c>
      <c r="F412" s="100"/>
      <c r="I412" s="101"/>
      <c r="J412" s="100"/>
      <c r="M412" s="101"/>
      <c r="N412" s="100"/>
      <c r="Q412" s="101"/>
      <c r="R412" s="100"/>
      <c r="U412" s="101"/>
      <c r="V412" s="100"/>
      <c r="Y412" s="101"/>
      <c r="Z412" s="100"/>
      <c r="AC412" s="101"/>
      <c r="AD412" s="100"/>
      <c r="AG412" s="101"/>
      <c r="AH412" s="100"/>
      <c r="AK412" s="101"/>
      <c r="AL412" s="100"/>
      <c r="AO412" s="101"/>
      <c r="AP412" s="117">
        <v>0</v>
      </c>
      <c r="AQ412" s="118">
        <v>0</v>
      </c>
      <c r="AR412" s="118">
        <v>0</v>
      </c>
      <c r="AS412" s="119">
        <v>0</v>
      </c>
      <c r="AT412" s="117">
        <v>0</v>
      </c>
      <c r="AU412" s="118">
        <v>0</v>
      </c>
      <c r="AV412" s="118">
        <v>0</v>
      </c>
      <c r="AW412" s="119">
        <v>0</v>
      </c>
      <c r="AX412" s="117">
        <v>0</v>
      </c>
      <c r="AY412" s="118">
        <v>0</v>
      </c>
      <c r="AZ412" s="118">
        <v>0</v>
      </c>
      <c r="BA412" s="119">
        <v>0</v>
      </c>
      <c r="BB412" s="117">
        <v>0</v>
      </c>
      <c r="BC412" s="118">
        <v>0</v>
      </c>
      <c r="BD412" s="118">
        <v>0</v>
      </c>
      <c r="BE412" s="119">
        <v>0</v>
      </c>
      <c r="BF412" s="117">
        <v>0</v>
      </c>
      <c r="BG412" s="118">
        <v>0</v>
      </c>
      <c r="BH412" s="118">
        <v>0</v>
      </c>
      <c r="BI412" s="119">
        <v>0</v>
      </c>
      <c r="BJ412" s="117">
        <v>0</v>
      </c>
      <c r="BK412" s="118">
        <v>0</v>
      </c>
      <c r="BL412" s="118">
        <v>0</v>
      </c>
      <c r="BM412" s="119">
        <v>0</v>
      </c>
      <c r="BN412" s="117">
        <v>0</v>
      </c>
      <c r="BO412" s="118">
        <v>0</v>
      </c>
      <c r="BP412" s="118">
        <v>0</v>
      </c>
      <c r="BQ412" s="119">
        <v>0</v>
      </c>
      <c r="BR412" s="117">
        <v>0</v>
      </c>
      <c r="BS412" s="118">
        <v>0</v>
      </c>
      <c r="BT412" s="118">
        <v>0</v>
      </c>
      <c r="BU412" s="119">
        <v>0</v>
      </c>
      <c r="BV412" s="117">
        <v>0</v>
      </c>
      <c r="BW412" s="118">
        <v>0</v>
      </c>
      <c r="BX412" s="118">
        <v>0</v>
      </c>
      <c r="BY412" s="119">
        <v>0</v>
      </c>
      <c r="BZ412" s="117">
        <v>0</v>
      </c>
      <c r="CA412" s="118">
        <v>0</v>
      </c>
      <c r="CB412" s="118">
        <v>0</v>
      </c>
      <c r="CC412" s="119">
        <v>0</v>
      </c>
      <c r="CD412" s="117">
        <v>0</v>
      </c>
      <c r="CE412" s="118">
        <v>0</v>
      </c>
      <c r="CF412" s="118">
        <v>0</v>
      </c>
      <c r="CG412" s="119">
        <v>0</v>
      </c>
      <c r="CH412" s="117">
        <v>0</v>
      </c>
      <c r="CI412" s="118">
        <v>0</v>
      </c>
      <c r="CJ412" s="118">
        <v>0</v>
      </c>
      <c r="CK412" s="119">
        <v>0</v>
      </c>
      <c r="CL412" s="117">
        <v>0</v>
      </c>
      <c r="CM412" s="118">
        <v>0</v>
      </c>
      <c r="CN412" s="118">
        <v>0</v>
      </c>
      <c r="CO412" s="119">
        <v>0</v>
      </c>
      <c r="CP412" s="117">
        <v>0</v>
      </c>
      <c r="CQ412" s="118">
        <v>0</v>
      </c>
      <c r="CR412" s="118">
        <v>0</v>
      </c>
      <c r="CS412" s="119">
        <v>0</v>
      </c>
      <c r="CT412" s="117">
        <v>0</v>
      </c>
      <c r="CU412" s="118">
        <v>0</v>
      </c>
      <c r="CV412" s="118">
        <v>0</v>
      </c>
      <c r="CW412" s="119">
        <v>0</v>
      </c>
      <c r="CX412" s="117">
        <v>0</v>
      </c>
      <c r="CY412" s="118">
        <v>0</v>
      </c>
      <c r="CZ412" s="118">
        <v>0</v>
      </c>
      <c r="DA412" s="119">
        <v>0</v>
      </c>
      <c r="DB412" s="117">
        <v>0</v>
      </c>
      <c r="DC412" s="118">
        <v>0</v>
      </c>
      <c r="DD412" s="118">
        <v>0</v>
      </c>
      <c r="DE412" s="119">
        <v>0</v>
      </c>
      <c r="DF412" s="117">
        <v>0</v>
      </c>
      <c r="DG412" s="118">
        <v>0</v>
      </c>
      <c r="DH412" s="118">
        <v>0</v>
      </c>
      <c r="DI412" s="119">
        <v>0</v>
      </c>
      <c r="DT412" s="118">
        <v>0</v>
      </c>
      <c r="DU412" s="118">
        <v>0</v>
      </c>
      <c r="DV412" s="118">
        <v>0</v>
      </c>
      <c r="DW412" s="118">
        <v>0</v>
      </c>
      <c r="DX412" s="118">
        <v>0</v>
      </c>
      <c r="DY412" s="118">
        <v>0</v>
      </c>
      <c r="DZ412" s="118">
        <v>0</v>
      </c>
      <c r="EA412" s="118">
        <v>0</v>
      </c>
      <c r="EB412" s="118">
        <v>0</v>
      </c>
      <c r="EC412" s="118">
        <v>0</v>
      </c>
      <c r="ED412" s="118">
        <v>0</v>
      </c>
      <c r="EE412" s="118">
        <v>0</v>
      </c>
      <c r="EF412" s="118">
        <v>0</v>
      </c>
      <c r="EG412" s="118">
        <v>0</v>
      </c>
      <c r="EH412" s="118">
        <v>0</v>
      </c>
      <c r="EI412" s="118">
        <v>0</v>
      </c>
      <c r="EJ412" s="118">
        <v>0</v>
      </c>
      <c r="EK412" s="118">
        <v>0</v>
      </c>
    </row>
    <row r="413" spans="1:141" outlineLevel="1" x14ac:dyDescent="0.25">
      <c r="A413" s="90"/>
      <c r="B413" s="90"/>
      <c r="C413" s="90"/>
      <c r="D413" s="90"/>
      <c r="E413" t="str">
        <f>CONCATENATE("- ", $N$9,":")</f>
        <v>- Management:</v>
      </c>
      <c r="F413" s="100"/>
      <c r="I413" s="101"/>
      <c r="J413" s="100"/>
      <c r="M413" s="101"/>
      <c r="N413" s="100"/>
      <c r="Q413" s="101"/>
      <c r="R413" s="100"/>
      <c r="U413" s="101"/>
      <c r="V413" s="100"/>
      <c r="Y413" s="101"/>
      <c r="Z413" s="100"/>
      <c r="AC413" s="101"/>
      <c r="AD413" s="100"/>
      <c r="AG413" s="101"/>
      <c r="AH413" s="100"/>
      <c r="AK413" s="101"/>
      <c r="AL413" s="100"/>
      <c r="AO413" s="101"/>
      <c r="AP413" s="117">
        <v>0</v>
      </c>
      <c r="AQ413" s="118">
        <v>0</v>
      </c>
      <c r="AR413" s="118">
        <v>0</v>
      </c>
      <c r="AS413" s="119">
        <v>0</v>
      </c>
      <c r="AT413" s="117">
        <v>0</v>
      </c>
      <c r="AU413" s="118">
        <v>0</v>
      </c>
      <c r="AV413" s="118">
        <v>0</v>
      </c>
      <c r="AW413" s="119">
        <v>0</v>
      </c>
      <c r="AX413" s="117">
        <v>0</v>
      </c>
      <c r="AY413" s="118">
        <v>0</v>
      </c>
      <c r="AZ413" s="118">
        <v>0</v>
      </c>
      <c r="BA413" s="119">
        <v>0</v>
      </c>
      <c r="BB413" s="117">
        <v>0</v>
      </c>
      <c r="BC413" s="118">
        <v>0</v>
      </c>
      <c r="BD413" s="118">
        <v>0</v>
      </c>
      <c r="BE413" s="119">
        <v>0</v>
      </c>
      <c r="BF413" s="117">
        <v>0</v>
      </c>
      <c r="BG413" s="118">
        <v>0</v>
      </c>
      <c r="BH413" s="118">
        <v>0</v>
      </c>
      <c r="BI413" s="119">
        <v>0</v>
      </c>
      <c r="BJ413" s="117">
        <v>0</v>
      </c>
      <c r="BK413" s="118">
        <v>0</v>
      </c>
      <c r="BL413" s="118">
        <v>0</v>
      </c>
      <c r="BM413" s="119">
        <v>0</v>
      </c>
      <c r="BN413" s="117">
        <v>0</v>
      </c>
      <c r="BO413" s="118">
        <v>0</v>
      </c>
      <c r="BP413" s="118">
        <v>0</v>
      </c>
      <c r="BQ413" s="119">
        <v>0</v>
      </c>
      <c r="BR413" s="117">
        <v>0</v>
      </c>
      <c r="BS413" s="118">
        <v>0</v>
      </c>
      <c r="BT413" s="118">
        <v>0</v>
      </c>
      <c r="BU413" s="119">
        <v>0</v>
      </c>
      <c r="BV413" s="117">
        <v>0</v>
      </c>
      <c r="BW413" s="118">
        <v>0</v>
      </c>
      <c r="BX413" s="118">
        <v>0</v>
      </c>
      <c r="BY413" s="119">
        <v>0</v>
      </c>
      <c r="BZ413" s="117">
        <v>0</v>
      </c>
      <c r="CA413" s="118">
        <v>0</v>
      </c>
      <c r="CB413" s="118">
        <v>0</v>
      </c>
      <c r="CC413" s="119">
        <v>0</v>
      </c>
      <c r="CD413" s="117">
        <v>0</v>
      </c>
      <c r="CE413" s="118">
        <v>0</v>
      </c>
      <c r="CF413" s="118">
        <v>0</v>
      </c>
      <c r="CG413" s="119">
        <v>0</v>
      </c>
      <c r="CH413" s="117">
        <v>0</v>
      </c>
      <c r="CI413" s="118">
        <v>0</v>
      </c>
      <c r="CJ413" s="118">
        <v>0</v>
      </c>
      <c r="CK413" s="119">
        <v>0</v>
      </c>
      <c r="CL413" s="117">
        <v>0</v>
      </c>
      <c r="CM413" s="118">
        <v>0</v>
      </c>
      <c r="CN413" s="118">
        <v>0</v>
      </c>
      <c r="CO413" s="119">
        <v>0</v>
      </c>
      <c r="CP413" s="117">
        <v>0</v>
      </c>
      <c r="CQ413" s="118">
        <v>0</v>
      </c>
      <c r="CR413" s="118">
        <v>0</v>
      </c>
      <c r="CS413" s="119">
        <v>0</v>
      </c>
      <c r="CT413" s="117">
        <v>0</v>
      </c>
      <c r="CU413" s="118">
        <v>0</v>
      </c>
      <c r="CV413" s="118">
        <v>0</v>
      </c>
      <c r="CW413" s="119">
        <v>0</v>
      </c>
      <c r="CX413" s="117">
        <v>0</v>
      </c>
      <c r="CY413" s="118">
        <v>0</v>
      </c>
      <c r="CZ413" s="118">
        <v>0</v>
      </c>
      <c r="DA413" s="119">
        <v>0</v>
      </c>
      <c r="DB413" s="117">
        <v>0</v>
      </c>
      <c r="DC413" s="118">
        <v>0</v>
      </c>
      <c r="DD413" s="118">
        <v>0</v>
      </c>
      <c r="DE413" s="119">
        <v>0</v>
      </c>
      <c r="DF413" s="117">
        <v>0</v>
      </c>
      <c r="DG413" s="118">
        <v>0</v>
      </c>
      <c r="DH413" s="118">
        <v>0</v>
      </c>
      <c r="DI413" s="119">
        <v>0</v>
      </c>
      <c r="DT413" s="118">
        <v>0</v>
      </c>
      <c r="DU413" s="118">
        <v>0</v>
      </c>
      <c r="DV413" s="118">
        <v>0</v>
      </c>
      <c r="DW413" s="118">
        <v>0</v>
      </c>
      <c r="DX413" s="118">
        <v>0</v>
      </c>
      <c r="DY413" s="118">
        <v>0</v>
      </c>
      <c r="DZ413" s="118">
        <v>0</v>
      </c>
      <c r="EA413" s="118">
        <v>0</v>
      </c>
      <c r="EB413" s="118">
        <v>0</v>
      </c>
      <c r="EC413" s="118">
        <v>0</v>
      </c>
      <c r="ED413" s="118">
        <v>0</v>
      </c>
      <c r="EE413" s="118">
        <v>0</v>
      </c>
      <c r="EF413" s="118">
        <v>0</v>
      </c>
      <c r="EG413" s="118">
        <v>0</v>
      </c>
      <c r="EH413" s="118">
        <v>0</v>
      </c>
      <c r="EI413" s="118">
        <v>0</v>
      </c>
      <c r="EJ413" s="118">
        <v>0</v>
      </c>
      <c r="EK413" s="118">
        <v>0</v>
      </c>
    </row>
    <row r="414" spans="1:141" outlineLevel="1" x14ac:dyDescent="0.25">
      <c r="A414" s="90"/>
      <c r="B414" s="90"/>
      <c r="C414" s="90"/>
      <c r="D414" s="90"/>
      <c r="E414" t="str">
        <f>CONCATENATE("- ", $N$10,":")</f>
        <v>- Default:</v>
      </c>
      <c r="F414" s="100"/>
      <c r="I414" s="101"/>
      <c r="J414" s="100"/>
      <c r="M414" s="101"/>
      <c r="N414" s="100"/>
      <c r="Q414" s="101"/>
      <c r="R414" s="100"/>
      <c r="U414" s="101"/>
      <c r="V414" s="100"/>
      <c r="Y414" s="101"/>
      <c r="Z414" s="100"/>
      <c r="AC414" s="101"/>
      <c r="AD414" s="100"/>
      <c r="AG414" s="101"/>
      <c r="AH414" s="100"/>
      <c r="AK414" s="101"/>
      <c r="AL414" s="100"/>
      <c r="AO414" s="101"/>
      <c r="AP414" s="117">
        <v>0</v>
      </c>
      <c r="AQ414" s="118">
        <v>0</v>
      </c>
      <c r="AR414" s="118">
        <v>0</v>
      </c>
      <c r="AS414" s="119">
        <v>0</v>
      </c>
      <c r="AT414" s="117">
        <v>0</v>
      </c>
      <c r="AU414" s="118">
        <v>0</v>
      </c>
      <c r="AV414" s="118">
        <v>0</v>
      </c>
      <c r="AW414" s="119">
        <v>0</v>
      </c>
      <c r="AX414" s="117">
        <v>0</v>
      </c>
      <c r="AY414" s="118">
        <v>0</v>
      </c>
      <c r="AZ414" s="118">
        <v>0</v>
      </c>
      <c r="BA414" s="119">
        <v>0</v>
      </c>
      <c r="BB414" s="117">
        <v>0</v>
      </c>
      <c r="BC414" s="118">
        <v>0</v>
      </c>
      <c r="BD414" s="118">
        <v>0</v>
      </c>
      <c r="BE414" s="119">
        <v>0</v>
      </c>
      <c r="BF414" s="117">
        <v>0</v>
      </c>
      <c r="BG414" s="118">
        <v>0</v>
      </c>
      <c r="BH414" s="118">
        <v>0</v>
      </c>
      <c r="BI414" s="119">
        <v>0</v>
      </c>
      <c r="BJ414" s="117">
        <v>0</v>
      </c>
      <c r="BK414" s="118">
        <v>0</v>
      </c>
      <c r="BL414" s="118">
        <v>0</v>
      </c>
      <c r="BM414" s="119">
        <v>0</v>
      </c>
      <c r="BN414" s="117">
        <v>0</v>
      </c>
      <c r="BO414" s="118">
        <v>0</v>
      </c>
      <c r="BP414" s="118">
        <v>0</v>
      </c>
      <c r="BQ414" s="119">
        <v>0</v>
      </c>
      <c r="BR414" s="117">
        <v>0</v>
      </c>
      <c r="BS414" s="118">
        <v>0</v>
      </c>
      <c r="BT414" s="118">
        <v>0</v>
      </c>
      <c r="BU414" s="119">
        <v>0</v>
      </c>
      <c r="BV414" s="117">
        <v>0</v>
      </c>
      <c r="BW414" s="118">
        <v>0</v>
      </c>
      <c r="BX414" s="118">
        <v>0</v>
      </c>
      <c r="BY414" s="119">
        <v>0</v>
      </c>
      <c r="BZ414" s="117">
        <v>0</v>
      </c>
      <c r="CA414" s="118">
        <v>0</v>
      </c>
      <c r="CB414" s="118">
        <v>0</v>
      </c>
      <c r="CC414" s="119">
        <v>0</v>
      </c>
      <c r="CD414" s="117">
        <v>0</v>
      </c>
      <c r="CE414" s="118">
        <v>0</v>
      </c>
      <c r="CF414" s="118">
        <v>0</v>
      </c>
      <c r="CG414" s="119">
        <v>0</v>
      </c>
      <c r="CH414" s="117">
        <v>0</v>
      </c>
      <c r="CI414" s="118">
        <v>0</v>
      </c>
      <c r="CJ414" s="118">
        <v>0</v>
      </c>
      <c r="CK414" s="119">
        <v>0</v>
      </c>
      <c r="CL414" s="117">
        <v>0</v>
      </c>
      <c r="CM414" s="118">
        <v>0</v>
      </c>
      <c r="CN414" s="118">
        <v>0</v>
      </c>
      <c r="CO414" s="119">
        <v>0</v>
      </c>
      <c r="CP414" s="117">
        <v>0</v>
      </c>
      <c r="CQ414" s="118">
        <v>0</v>
      </c>
      <c r="CR414" s="118">
        <v>0</v>
      </c>
      <c r="CS414" s="119">
        <v>0</v>
      </c>
      <c r="CT414" s="117">
        <v>0</v>
      </c>
      <c r="CU414" s="118">
        <v>0</v>
      </c>
      <c r="CV414" s="118">
        <v>0</v>
      </c>
      <c r="CW414" s="119">
        <v>0</v>
      </c>
      <c r="CX414" s="117">
        <v>0</v>
      </c>
      <c r="CY414" s="118">
        <v>0</v>
      </c>
      <c r="CZ414" s="118">
        <v>0</v>
      </c>
      <c r="DA414" s="119">
        <v>0</v>
      </c>
      <c r="DB414" s="117">
        <v>0</v>
      </c>
      <c r="DC414" s="118">
        <v>0</v>
      </c>
      <c r="DD414" s="118">
        <v>0</v>
      </c>
      <c r="DE414" s="119">
        <v>0</v>
      </c>
      <c r="DF414" s="117">
        <v>0</v>
      </c>
      <c r="DG414" s="118">
        <v>0</v>
      </c>
      <c r="DH414" s="118">
        <v>0</v>
      </c>
      <c r="DI414" s="119">
        <v>0</v>
      </c>
      <c r="DT414" s="118" t="e" cm="1">
        <f t="array" aca="1" ref="DT414" ca="1">IF(DT$4="A",DT398,LOOKUP(2,1/($F$4:$DI$4="A"),$F402:$DI402))</f>
        <v>#VALUE!</v>
      </c>
      <c r="DU414" s="118" t="e" cm="1">
        <f t="array" aca="1" ref="DU414" ca="1">IF(DU$4="A",DU398,LOOKUP(2,1/($F$4:$DI$4="A"),$F402:$DI402))</f>
        <v>#VALUE!</v>
      </c>
      <c r="DV414" s="118" t="e">
        <f t="shared" ref="DV414" ca="1" si="1005">DU414</f>
        <v>#VALUE!</v>
      </c>
      <c r="DW414" s="118" t="e">
        <f t="shared" ref="DW414" ca="1" si="1006">DV414</f>
        <v>#VALUE!</v>
      </c>
      <c r="DX414" s="118" t="e">
        <f t="shared" ref="DX414" ca="1" si="1007">DW414</f>
        <v>#VALUE!</v>
      </c>
      <c r="DY414" s="118" t="e">
        <f t="shared" ref="DY414" ca="1" si="1008">DX414</f>
        <v>#VALUE!</v>
      </c>
      <c r="DZ414" s="118" t="e">
        <f t="shared" ref="DZ414" ca="1" si="1009">DY414</f>
        <v>#VALUE!</v>
      </c>
      <c r="EA414" s="118" t="e">
        <f t="shared" ref="EA414" ca="1" si="1010">DZ414</f>
        <v>#VALUE!</v>
      </c>
      <c r="EB414" s="118" t="e">
        <f t="shared" ref="EB414" ca="1" si="1011">EA414</f>
        <v>#VALUE!</v>
      </c>
      <c r="EC414" s="118" t="e">
        <f t="shared" ref="EC414" ca="1" si="1012">EB414</f>
        <v>#VALUE!</v>
      </c>
      <c r="ED414" s="118" t="e">
        <f t="shared" ref="ED414" ca="1" si="1013">EC414</f>
        <v>#VALUE!</v>
      </c>
      <c r="EE414" s="118" t="e">
        <f t="shared" ref="EE414" ca="1" si="1014">ED414</f>
        <v>#VALUE!</v>
      </c>
      <c r="EF414" s="118" t="e">
        <f t="shared" ref="EF414" ca="1" si="1015">EE414</f>
        <v>#VALUE!</v>
      </c>
      <c r="EG414" s="118" t="e">
        <f t="shared" ref="EG414" ca="1" si="1016">EF414</f>
        <v>#VALUE!</v>
      </c>
      <c r="EH414" s="118" t="e">
        <f t="shared" ref="EH414" ca="1" si="1017">EG414</f>
        <v>#VALUE!</v>
      </c>
      <c r="EI414" s="118" t="e">
        <f t="shared" ref="EI414" ca="1" si="1018">EH414</f>
        <v>#VALUE!</v>
      </c>
      <c r="EJ414" s="118" t="e">
        <f t="shared" ref="EJ414" ca="1" si="1019">EI414</f>
        <v>#VALUE!</v>
      </c>
      <c r="EK414" s="118" t="e">
        <f t="shared" ref="EK414" ca="1" si="1020">EJ414</f>
        <v>#VALUE!</v>
      </c>
    </row>
    <row r="415" spans="1:141" outlineLevel="1" x14ac:dyDescent="0.25">
      <c r="A415" s="129"/>
      <c r="B415" s="129"/>
      <c r="C415" s="129"/>
      <c r="D415" s="129"/>
      <c r="E415" s="122"/>
      <c r="F415" s="130"/>
      <c r="G415" s="122"/>
      <c r="H415" s="122"/>
      <c r="I415" s="122"/>
      <c r="J415" s="130"/>
      <c r="K415" s="122"/>
      <c r="L415" s="122"/>
      <c r="M415" s="122"/>
      <c r="N415" s="130"/>
      <c r="O415" s="122"/>
      <c r="P415" s="122"/>
      <c r="Q415" s="122"/>
      <c r="R415" s="130"/>
      <c r="S415" s="122"/>
      <c r="T415" s="122"/>
      <c r="U415" s="122"/>
      <c r="V415" s="130"/>
      <c r="W415" s="122"/>
      <c r="X415" s="122"/>
      <c r="Y415" s="122"/>
      <c r="Z415" s="130"/>
      <c r="AA415" s="122"/>
      <c r="AB415" s="122"/>
      <c r="AC415" s="122"/>
      <c r="AD415" s="130"/>
      <c r="AE415" s="122"/>
      <c r="AF415" s="122"/>
      <c r="AG415" s="122"/>
      <c r="AH415" s="130"/>
      <c r="AI415" s="122"/>
      <c r="AJ415" s="122"/>
      <c r="AK415" s="122"/>
      <c r="AL415" s="130"/>
      <c r="AM415" s="122"/>
      <c r="AN415" s="122"/>
      <c r="AO415" s="122"/>
      <c r="AP415" s="130"/>
      <c r="AQ415" s="122"/>
      <c r="AR415" s="122"/>
      <c r="AS415" s="122"/>
      <c r="AT415" s="130"/>
      <c r="AU415" s="122"/>
      <c r="AV415" s="122"/>
      <c r="AW415" s="122"/>
      <c r="AX415" s="130"/>
      <c r="AY415" s="122"/>
      <c r="AZ415" s="122"/>
      <c r="BA415" s="122"/>
      <c r="BB415" s="130"/>
      <c r="BC415" s="122"/>
      <c r="BD415" s="122"/>
      <c r="BE415" s="122"/>
      <c r="BF415" s="130"/>
      <c r="BG415" s="122"/>
      <c r="BH415" s="122"/>
      <c r="BI415" s="122"/>
      <c r="BJ415" s="130"/>
      <c r="BK415" s="122"/>
      <c r="BL415" s="122"/>
      <c r="BM415" s="122"/>
      <c r="BN415" s="130"/>
      <c r="BO415" s="122"/>
      <c r="BP415" s="122"/>
      <c r="BQ415" s="122"/>
      <c r="BR415" s="130"/>
      <c r="BS415" s="122"/>
      <c r="BT415" s="122"/>
      <c r="BU415" s="122"/>
      <c r="BV415" s="130"/>
      <c r="BW415" s="122"/>
      <c r="BX415" s="122"/>
      <c r="BY415" s="122"/>
      <c r="BZ415" s="130"/>
      <c r="CA415" s="122"/>
      <c r="CB415" s="122"/>
      <c r="CC415" s="122"/>
      <c r="CD415" s="130"/>
      <c r="CE415" s="122"/>
      <c r="CF415" s="122"/>
      <c r="CG415" s="122"/>
      <c r="CH415" s="130"/>
      <c r="CI415" s="122"/>
      <c r="CJ415" s="122"/>
      <c r="CK415" s="122"/>
      <c r="CL415" s="130"/>
      <c r="CM415" s="122"/>
      <c r="CN415" s="122"/>
      <c r="CO415" s="122"/>
      <c r="CP415" s="130"/>
      <c r="CQ415" s="122"/>
      <c r="CR415" s="122"/>
      <c r="CS415" s="122"/>
      <c r="CT415" s="130"/>
      <c r="CU415" s="122"/>
      <c r="CV415" s="122"/>
      <c r="CW415" s="122"/>
      <c r="CX415" s="130"/>
      <c r="CY415" s="122"/>
      <c r="CZ415" s="122"/>
      <c r="DA415" s="122"/>
      <c r="DB415" s="130"/>
      <c r="DC415" s="122"/>
      <c r="DD415" s="122"/>
      <c r="DE415" s="122"/>
      <c r="DF415" s="130"/>
      <c r="DG415" s="122"/>
      <c r="DH415" s="122"/>
      <c r="DI415" s="131"/>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2"/>
      <c r="EI415" s="122"/>
      <c r="EJ415" s="122"/>
      <c r="EK415" s="122"/>
    </row>
    <row r="416" spans="1:141" outlineLevel="1" x14ac:dyDescent="0.25">
      <c r="A416" s="90"/>
      <c r="B416" s="90"/>
      <c r="C416" s="90"/>
      <c r="D416" s="90"/>
      <c r="F416" s="100"/>
      <c r="I416" s="101"/>
      <c r="J416" s="100"/>
      <c r="M416" s="101"/>
      <c r="N416" s="100"/>
      <c r="Q416" s="101"/>
      <c r="R416" s="100"/>
      <c r="U416" s="101"/>
      <c r="V416" s="100"/>
      <c r="Y416" s="101"/>
      <c r="Z416" s="100"/>
      <c r="AC416" s="101"/>
      <c r="AD416" s="100"/>
      <c r="AG416" s="101"/>
      <c r="AH416" s="100"/>
      <c r="AK416" s="101"/>
      <c r="AL416" s="100"/>
      <c r="AO416" s="101"/>
      <c r="AP416" s="100"/>
      <c r="AS416" s="101"/>
      <c r="AT416" s="100"/>
      <c r="AW416" s="101"/>
      <c r="AX416" s="100"/>
      <c r="BA416" s="101"/>
      <c r="BB416" s="100"/>
      <c r="BE416" s="101"/>
      <c r="BF416" s="100"/>
      <c r="BI416" s="101"/>
      <c r="BJ416" s="100"/>
      <c r="BM416" s="101"/>
      <c r="BN416" s="100"/>
      <c r="BQ416" s="101"/>
      <c r="BR416" s="100"/>
      <c r="BU416" s="101"/>
      <c r="BV416" s="100"/>
      <c r="BY416" s="101"/>
      <c r="BZ416" s="100"/>
      <c r="CC416" s="101"/>
      <c r="CD416" s="100"/>
      <c r="CG416" s="101"/>
      <c r="CH416" s="100"/>
      <c r="CK416" s="101"/>
      <c r="CL416" s="100"/>
      <c r="CO416" s="101"/>
      <c r="CP416" s="100"/>
      <c r="CS416" s="101"/>
      <c r="CT416" s="100"/>
      <c r="CW416" s="101"/>
      <c r="CX416" s="100"/>
      <c r="DA416" s="101"/>
      <c r="DB416" s="100"/>
      <c r="DE416" s="101"/>
      <c r="DF416" s="100"/>
      <c r="DI416" s="101"/>
    </row>
    <row r="417" spans="1:141" outlineLevel="1" x14ac:dyDescent="0.25">
      <c r="A417" s="90"/>
      <c r="B417" s="90"/>
      <c r="C417" s="111"/>
      <c r="D417" s="90"/>
      <c r="E417" s="132" t="s">
        <v>258</v>
      </c>
      <c r="F417" s="105" t="str">
        <f t="shared" ref="F417:AK417" ca="1" si="1021">IF(ISNUMBER(F422),F422+IF($I$7=1,F420,0),IF(ISNUMBER(F424),F424+IF($I$7=1,F420,0),""))</f>
        <v/>
      </c>
      <c r="G417" s="106" t="str">
        <f t="shared" ca="1" si="1021"/>
        <v/>
      </c>
      <c r="H417" s="106" t="str">
        <f t="shared" ca="1" si="1021"/>
        <v/>
      </c>
      <c r="I417" s="107" t="str">
        <f t="shared" ca="1" si="1021"/>
        <v/>
      </c>
      <c r="J417" s="105" t="str">
        <f t="shared" ca="1" si="1021"/>
        <v/>
      </c>
      <c r="K417" s="106" t="str">
        <f t="shared" ca="1" si="1021"/>
        <v/>
      </c>
      <c r="L417" s="106" t="str">
        <f t="shared" ca="1" si="1021"/>
        <v/>
      </c>
      <c r="M417" s="107" t="str">
        <f t="shared" ca="1" si="1021"/>
        <v/>
      </c>
      <c r="N417" s="105" t="str">
        <f t="shared" ca="1" si="1021"/>
        <v/>
      </c>
      <c r="O417" s="106" t="str">
        <f t="shared" ca="1" si="1021"/>
        <v/>
      </c>
      <c r="P417" s="106" t="str">
        <f t="shared" ca="1" si="1021"/>
        <v/>
      </c>
      <c r="Q417" s="107" t="str">
        <f t="shared" ca="1" si="1021"/>
        <v/>
      </c>
      <c r="R417" s="105" t="str">
        <f t="shared" ca="1" si="1021"/>
        <v/>
      </c>
      <c r="S417" s="106" t="str">
        <f t="shared" ca="1" si="1021"/>
        <v/>
      </c>
      <c r="T417" s="106" t="str">
        <f t="shared" ca="1" si="1021"/>
        <v/>
      </c>
      <c r="U417" s="107" t="str">
        <f t="shared" ca="1" si="1021"/>
        <v/>
      </c>
      <c r="V417" s="105" t="str">
        <f t="shared" ca="1" si="1021"/>
        <v/>
      </c>
      <c r="W417" s="106" t="str">
        <f t="shared" ca="1" si="1021"/>
        <v/>
      </c>
      <c r="X417" s="106" t="str">
        <f t="shared" ca="1" si="1021"/>
        <v/>
      </c>
      <c r="Y417" s="107" t="str">
        <f t="shared" ca="1" si="1021"/>
        <v/>
      </c>
      <c r="Z417" s="105" t="str">
        <f t="shared" ca="1" si="1021"/>
        <v/>
      </c>
      <c r="AA417" s="106" t="str">
        <f t="shared" ca="1" si="1021"/>
        <v/>
      </c>
      <c r="AB417" s="106" t="str">
        <f t="shared" ca="1" si="1021"/>
        <v/>
      </c>
      <c r="AC417" s="107" t="str">
        <f t="shared" ca="1" si="1021"/>
        <v/>
      </c>
      <c r="AD417" s="105" t="str">
        <f t="shared" ca="1" si="1021"/>
        <v/>
      </c>
      <c r="AE417" s="106" t="str">
        <f t="shared" ca="1" si="1021"/>
        <v/>
      </c>
      <c r="AF417" s="106" t="str">
        <f t="shared" ca="1" si="1021"/>
        <v/>
      </c>
      <c r="AG417" s="107" t="str">
        <f t="shared" ca="1" si="1021"/>
        <v/>
      </c>
      <c r="AH417" s="105" t="str">
        <f t="shared" ca="1" si="1021"/>
        <v/>
      </c>
      <c r="AI417" s="106" t="str">
        <f t="shared" ca="1" si="1021"/>
        <v/>
      </c>
      <c r="AJ417" s="106" t="str">
        <f t="shared" ca="1" si="1021"/>
        <v/>
      </c>
      <c r="AK417" s="107" t="str">
        <f t="shared" ca="1" si="1021"/>
        <v/>
      </c>
      <c r="AL417" s="105" t="str">
        <f t="shared" ref="AL417:BQ417" ca="1" si="1022">IF(ISNUMBER(AL422),AL422+IF($I$7=1,AL420,0),IF(ISNUMBER(AL424),AL424+IF($I$7=1,AL420,0),""))</f>
        <v/>
      </c>
      <c r="AM417" s="106" t="str">
        <f t="shared" ca="1" si="1022"/>
        <v/>
      </c>
      <c r="AN417" s="106" t="str">
        <f t="shared" ca="1" si="1022"/>
        <v/>
      </c>
      <c r="AO417" s="107" t="str">
        <f t="shared" ca="1" si="1022"/>
        <v/>
      </c>
      <c r="AP417" s="105" t="str">
        <f t="shared" ca="1" si="1022"/>
        <v/>
      </c>
      <c r="AQ417" s="106" t="str">
        <f t="shared" ca="1" si="1022"/>
        <v/>
      </c>
      <c r="AR417" s="106" t="str">
        <f t="shared" ca="1" si="1022"/>
        <v/>
      </c>
      <c r="AS417" s="107" t="str">
        <f t="shared" ca="1" si="1022"/>
        <v/>
      </c>
      <c r="AT417" s="105" t="str">
        <f t="shared" ca="1" si="1022"/>
        <v/>
      </c>
      <c r="AU417" s="106" t="str">
        <f t="shared" ca="1" si="1022"/>
        <v/>
      </c>
      <c r="AV417" s="106" t="str">
        <f t="shared" ca="1" si="1022"/>
        <v/>
      </c>
      <c r="AW417" s="107" t="str">
        <f t="shared" ca="1" si="1022"/>
        <v/>
      </c>
      <c r="AX417" s="105" t="str">
        <f t="shared" ca="1" si="1022"/>
        <v/>
      </c>
      <c r="AY417" s="106" t="str">
        <f t="shared" ca="1" si="1022"/>
        <v/>
      </c>
      <c r="AZ417" s="106" t="str">
        <f t="shared" ca="1" si="1022"/>
        <v/>
      </c>
      <c r="BA417" s="107" t="str">
        <f t="shared" ca="1" si="1022"/>
        <v/>
      </c>
      <c r="BB417" s="105" t="str">
        <f t="shared" ca="1" si="1022"/>
        <v/>
      </c>
      <c r="BC417" s="106" t="str">
        <f t="shared" ca="1" si="1022"/>
        <v/>
      </c>
      <c r="BD417" s="106" t="str">
        <f t="shared" ca="1" si="1022"/>
        <v/>
      </c>
      <c r="BE417" s="107" t="str">
        <f t="shared" ca="1" si="1022"/>
        <v/>
      </c>
      <c r="BF417" s="105" t="str">
        <f t="shared" ca="1" si="1022"/>
        <v/>
      </c>
      <c r="BG417" s="106" t="str">
        <f t="shared" ca="1" si="1022"/>
        <v/>
      </c>
      <c r="BH417" s="106" t="str">
        <f t="shared" ca="1" si="1022"/>
        <v/>
      </c>
      <c r="BI417" s="107" t="str">
        <f t="shared" ca="1" si="1022"/>
        <v/>
      </c>
      <c r="BJ417" s="105" t="str">
        <f t="shared" ca="1" si="1022"/>
        <v/>
      </c>
      <c r="BK417" s="106" t="str">
        <f t="shared" ca="1" si="1022"/>
        <v/>
      </c>
      <c r="BL417" s="106" t="str">
        <f t="shared" ca="1" si="1022"/>
        <v/>
      </c>
      <c r="BM417" s="107" t="str">
        <f t="shared" ca="1" si="1022"/>
        <v/>
      </c>
      <c r="BN417" s="105" t="str">
        <f t="shared" ca="1" si="1022"/>
        <v/>
      </c>
      <c r="BO417" s="106" t="str">
        <f t="shared" ca="1" si="1022"/>
        <v/>
      </c>
      <c r="BP417" s="106" t="str">
        <f t="shared" ca="1" si="1022"/>
        <v/>
      </c>
      <c r="BQ417" s="107" t="str">
        <f t="shared" ca="1" si="1022"/>
        <v/>
      </c>
      <c r="BR417" s="105" t="str">
        <f t="shared" ref="BR417:CW417" ca="1" si="1023">IF(ISNUMBER(BR422),BR422+IF($I$7=1,BR420,0),IF(ISNUMBER(BR424),BR424+IF($I$7=1,BR420,0),""))</f>
        <v/>
      </c>
      <c r="BS417" s="106" t="str">
        <f t="shared" ca="1" si="1023"/>
        <v/>
      </c>
      <c r="BT417" s="106" t="str">
        <f t="shared" ca="1" si="1023"/>
        <v/>
      </c>
      <c r="BU417" s="107" t="str">
        <f t="shared" ca="1" si="1023"/>
        <v/>
      </c>
      <c r="BV417" s="105" t="str">
        <f t="shared" ca="1" si="1023"/>
        <v/>
      </c>
      <c r="BW417" s="106" t="str">
        <f t="shared" ca="1" si="1023"/>
        <v/>
      </c>
      <c r="BX417" s="106" t="str">
        <f t="shared" ca="1" si="1023"/>
        <v/>
      </c>
      <c r="BY417" s="107" t="str">
        <f t="shared" ca="1" si="1023"/>
        <v/>
      </c>
      <c r="BZ417" s="105" t="str">
        <f t="shared" ca="1" si="1023"/>
        <v/>
      </c>
      <c r="CA417" s="106" t="str">
        <f t="shared" ca="1" si="1023"/>
        <v/>
      </c>
      <c r="CB417" s="106" t="str">
        <f t="shared" ca="1" si="1023"/>
        <v/>
      </c>
      <c r="CC417" s="107" t="str">
        <f t="shared" ca="1" si="1023"/>
        <v/>
      </c>
      <c r="CD417" s="105" t="str">
        <f t="shared" ca="1" si="1023"/>
        <v/>
      </c>
      <c r="CE417" s="106" t="str">
        <f t="shared" ca="1" si="1023"/>
        <v/>
      </c>
      <c r="CF417" s="106" t="str">
        <f t="shared" ca="1" si="1023"/>
        <v/>
      </c>
      <c r="CG417" s="107" t="str">
        <f t="shared" ca="1" si="1023"/>
        <v/>
      </c>
      <c r="CH417" s="105">
        <f t="shared" ca="1" si="1023"/>
        <v>0</v>
      </c>
      <c r="CI417" s="106">
        <f t="shared" ca="1" si="1023"/>
        <v>0</v>
      </c>
      <c r="CJ417" s="106">
        <f t="shared" ca="1" si="1023"/>
        <v>0</v>
      </c>
      <c r="CK417" s="107">
        <f t="shared" ca="1" si="1023"/>
        <v>0</v>
      </c>
      <c r="CL417" s="105">
        <f t="shared" ca="1" si="1023"/>
        <v>0</v>
      </c>
      <c r="CM417" s="106">
        <f t="shared" ca="1" si="1023"/>
        <v>0</v>
      </c>
      <c r="CN417" s="106">
        <f t="shared" ca="1" si="1023"/>
        <v>0</v>
      </c>
      <c r="CO417" s="107">
        <f t="shared" ca="1" si="1023"/>
        <v>0</v>
      </c>
      <c r="CP417" s="105">
        <f t="shared" ca="1" si="1023"/>
        <v>0</v>
      </c>
      <c r="CQ417" s="106">
        <f t="shared" ca="1" si="1023"/>
        <v>0</v>
      </c>
      <c r="CR417" s="106">
        <f t="shared" ca="1" si="1023"/>
        <v>0</v>
      </c>
      <c r="CS417" s="107">
        <f t="shared" ca="1" si="1023"/>
        <v>0</v>
      </c>
      <c r="CT417" s="105">
        <f t="shared" ca="1" si="1023"/>
        <v>0</v>
      </c>
      <c r="CU417" s="106">
        <f t="shared" ca="1" si="1023"/>
        <v>0</v>
      </c>
      <c r="CV417" s="106">
        <f t="shared" ca="1" si="1023"/>
        <v>0</v>
      </c>
      <c r="CW417" s="107">
        <f t="shared" ca="1" si="1023"/>
        <v>0</v>
      </c>
      <c r="CX417" s="105">
        <f t="shared" ref="CX417:DI417" ca="1" si="1024">IF(ISNUMBER(CX422),CX422+IF($I$7=1,CX420,0),IF(ISNUMBER(CX424),CX424+IF($I$7=1,CX420,0),""))</f>
        <v>0</v>
      </c>
      <c r="CY417" s="106">
        <f t="shared" ca="1" si="1024"/>
        <v>0</v>
      </c>
      <c r="CZ417" s="106">
        <f t="shared" ca="1" si="1024"/>
        <v>0</v>
      </c>
      <c r="DA417" s="107">
        <f t="shared" ca="1" si="1024"/>
        <v>0</v>
      </c>
      <c r="DB417" s="105">
        <f t="shared" ca="1" si="1024"/>
        <v>0</v>
      </c>
      <c r="DC417" s="106">
        <f t="shared" ca="1" si="1024"/>
        <v>0</v>
      </c>
      <c r="DD417" s="106">
        <f t="shared" ca="1" si="1024"/>
        <v>0</v>
      </c>
      <c r="DE417" s="107">
        <f t="shared" ca="1" si="1024"/>
        <v>0</v>
      </c>
      <c r="DF417" s="105">
        <f t="shared" ca="1" si="1024"/>
        <v>0</v>
      </c>
      <c r="DG417" s="106">
        <f t="shared" ca="1" si="1024"/>
        <v>0</v>
      </c>
      <c r="DH417" s="106">
        <f t="shared" ca="1" si="1024"/>
        <v>0</v>
      </c>
      <c r="DI417" s="107">
        <f t="shared" ca="1" si="1024"/>
        <v>0</v>
      </c>
      <c r="DK417" s="106">
        <f t="shared" ref="DK417:EK417" ca="1" si="1025">SUM(OFFSET($E417,,MATCH(DK$3,$F$5:$DI$5,0)+3,,1))</f>
        <v>0</v>
      </c>
      <c r="DL417" s="106" t="e">
        <f t="shared" ca="1" si="1025"/>
        <v>#N/A</v>
      </c>
      <c r="DM417" s="106" t="e">
        <f t="shared" ca="1" si="1025"/>
        <v>#VALUE!</v>
      </c>
      <c r="DN417" s="106" t="e">
        <f t="shared" ca="1" si="1025"/>
        <v>#VALUE!</v>
      </c>
      <c r="DO417" s="106" t="e">
        <f t="shared" ca="1" si="1025"/>
        <v>#VALUE!</v>
      </c>
      <c r="DP417" s="106" t="e">
        <f t="shared" ca="1" si="1025"/>
        <v>#VALUE!</v>
      </c>
      <c r="DQ417" s="106" t="e">
        <f t="shared" ca="1" si="1025"/>
        <v>#VALUE!</v>
      </c>
      <c r="DR417" s="106" t="e">
        <f t="shared" ca="1" si="1025"/>
        <v>#VALUE!</v>
      </c>
      <c r="DS417" s="106" t="e">
        <f t="shared" ca="1" si="1025"/>
        <v>#VALUE!</v>
      </c>
      <c r="DT417" s="106" t="e">
        <f t="shared" ca="1" si="1025"/>
        <v>#VALUE!</v>
      </c>
      <c r="DU417" s="106" t="e">
        <f t="shared" ca="1" si="1025"/>
        <v>#VALUE!</v>
      </c>
      <c r="DV417" s="106" t="e">
        <f t="shared" ca="1" si="1025"/>
        <v>#VALUE!</v>
      </c>
      <c r="DW417" s="106" t="e">
        <f t="shared" ca="1" si="1025"/>
        <v>#VALUE!</v>
      </c>
      <c r="DX417" s="106" t="e">
        <f t="shared" ca="1" si="1025"/>
        <v>#VALUE!</v>
      </c>
      <c r="DY417" s="106" t="e">
        <f t="shared" ca="1" si="1025"/>
        <v>#VALUE!</v>
      </c>
      <c r="DZ417" s="106" t="e">
        <f t="shared" ca="1" si="1025"/>
        <v>#VALUE!</v>
      </c>
      <c r="EA417" s="106" t="e">
        <f t="shared" ca="1" si="1025"/>
        <v>#VALUE!</v>
      </c>
      <c r="EB417" s="106" t="e">
        <f t="shared" ca="1" si="1025"/>
        <v>#VALUE!</v>
      </c>
      <c r="EC417" s="106" t="e">
        <f t="shared" ca="1" si="1025"/>
        <v>#VALUE!</v>
      </c>
      <c r="ED417" s="106" t="e">
        <f t="shared" ca="1" si="1025"/>
        <v>#VALUE!</v>
      </c>
      <c r="EE417" s="106" t="e">
        <f t="shared" ca="1" si="1025"/>
        <v>#VALUE!</v>
      </c>
      <c r="EF417" s="106" t="e">
        <f t="shared" ca="1" si="1025"/>
        <v>#VALUE!</v>
      </c>
      <c r="EG417" s="106" t="e">
        <f t="shared" ca="1" si="1025"/>
        <v>#VALUE!</v>
      </c>
      <c r="EH417" s="106" t="e">
        <f t="shared" ca="1" si="1025"/>
        <v>#VALUE!</v>
      </c>
      <c r="EI417" s="106" t="e">
        <f t="shared" ca="1" si="1025"/>
        <v>#VALUE!</v>
      </c>
      <c r="EJ417" s="106" t="e">
        <f t="shared" ca="1" si="1025"/>
        <v>#VALUE!</v>
      </c>
      <c r="EK417" s="106" t="e">
        <f t="shared" ca="1" si="1025"/>
        <v>#VALUE!</v>
      </c>
    </row>
    <row r="418" spans="1:141" outlineLevel="1" x14ac:dyDescent="0.25">
      <c r="A418" s="90"/>
      <c r="B418" s="90"/>
      <c r="C418" s="90"/>
      <c r="D418" s="90"/>
      <c r="E418" s="37" t="str">
        <f>E425</f>
        <v>Days (annualized)</v>
      </c>
      <c r="F418" s="139"/>
      <c r="G418" s="140"/>
      <c r="H418" s="140"/>
      <c r="I418" s="141"/>
      <c r="J418" s="139"/>
      <c r="K418" s="140"/>
      <c r="L418" s="140"/>
      <c r="M418" s="141"/>
      <c r="N418" s="139"/>
      <c r="O418" s="140"/>
      <c r="P418" s="140"/>
      <c r="Q418" s="141"/>
      <c r="R418" s="139"/>
      <c r="S418" s="140"/>
      <c r="T418" s="140"/>
      <c r="U418" s="141"/>
      <c r="V418" s="139"/>
      <c r="W418" s="140"/>
      <c r="X418" s="140"/>
      <c r="Y418" s="141"/>
      <c r="Z418" s="139"/>
      <c r="AA418" s="140"/>
      <c r="AB418" s="140"/>
      <c r="AC418" s="141"/>
      <c r="AD418" s="139"/>
      <c r="AE418" s="140"/>
      <c r="AF418" s="140"/>
      <c r="AG418" s="141"/>
      <c r="AH418" s="139"/>
      <c r="AI418" s="140"/>
      <c r="AJ418" s="140"/>
      <c r="AK418" s="141"/>
      <c r="AL418" s="139"/>
      <c r="AM418" s="140"/>
      <c r="AN418" s="140"/>
      <c r="AO418" s="141"/>
      <c r="AP418" s="139"/>
      <c r="AQ418" s="140"/>
      <c r="AR418" s="140"/>
      <c r="AS418" s="141"/>
      <c r="AT418" s="139"/>
      <c r="AU418" s="140"/>
      <c r="AV418" s="140"/>
      <c r="AW418" s="141"/>
      <c r="AX418" s="139"/>
      <c r="AY418" s="140"/>
      <c r="AZ418" s="140"/>
      <c r="BA418" s="141"/>
      <c r="BB418" s="139"/>
      <c r="BC418" s="140"/>
      <c r="BD418" s="140"/>
      <c r="BE418" s="141"/>
      <c r="BF418" s="139"/>
      <c r="BG418" s="140"/>
      <c r="BH418" s="140"/>
      <c r="BI418" s="141"/>
      <c r="BJ418" s="139"/>
      <c r="BK418" s="140"/>
      <c r="BL418" s="140"/>
      <c r="BM418" s="141"/>
      <c r="BN418" s="139"/>
      <c r="BO418" s="140"/>
      <c r="BP418" s="140"/>
      <c r="BQ418" s="141"/>
      <c r="BR418" s="139"/>
      <c r="BS418" s="140"/>
      <c r="BT418" s="140"/>
      <c r="BU418" s="141"/>
      <c r="BV418" s="139"/>
      <c r="BW418" s="140"/>
      <c r="BX418" s="140"/>
      <c r="BY418" s="141"/>
      <c r="BZ418" s="139"/>
      <c r="CA418" s="140"/>
      <c r="CB418" s="140"/>
      <c r="CC418" s="141"/>
      <c r="CD418" s="139"/>
      <c r="CE418" s="140"/>
      <c r="CF418" s="140"/>
      <c r="CG418" s="141"/>
      <c r="CH418" s="139"/>
      <c r="CI418" s="140"/>
      <c r="CJ418" s="140"/>
      <c r="CK418" s="141"/>
      <c r="CL418" s="139"/>
      <c r="CM418" s="140"/>
      <c r="CN418" s="140"/>
      <c r="CO418" s="141"/>
      <c r="CP418" s="139"/>
      <c r="CQ418" s="140"/>
      <c r="CR418" s="140"/>
      <c r="CS418" s="141"/>
      <c r="CT418" s="139"/>
      <c r="CU418" s="140"/>
      <c r="CV418" s="140"/>
      <c r="CW418" s="141"/>
      <c r="CX418" s="139"/>
      <c r="CY418" s="140"/>
      <c r="CZ418" s="140"/>
      <c r="DA418" s="141"/>
      <c r="DB418" s="139"/>
      <c r="DC418" s="140"/>
      <c r="DD418" s="140"/>
      <c r="DE418" s="141"/>
      <c r="DF418" s="139"/>
      <c r="DG418" s="140"/>
      <c r="DH418" s="140"/>
      <c r="DI418" s="141"/>
      <c r="DK418" s="140" t="str">
        <f ca="1">IF(ISERROR(DK417/DK$139),"",365*DK417/DK$139)</f>
        <v/>
      </c>
      <c r="DL418" s="140" t="str">
        <f t="shared" ref="DL418:EK418" ca="1" si="1026">IF(ISERROR(DL417/DL$139),"",365*DL417/DL$139)</f>
        <v/>
      </c>
      <c r="DM418" s="140" t="str">
        <f t="shared" ca="1" si="1026"/>
        <v/>
      </c>
      <c r="DN418" s="140" t="str">
        <f t="shared" ca="1" si="1026"/>
        <v/>
      </c>
      <c r="DO418" s="140" t="str">
        <f t="shared" ca="1" si="1026"/>
        <v/>
      </c>
      <c r="DP418" s="140" t="str">
        <f t="shared" ca="1" si="1026"/>
        <v/>
      </c>
      <c r="DQ418" s="140" t="str">
        <f t="shared" ca="1" si="1026"/>
        <v/>
      </c>
      <c r="DR418" s="140" t="str">
        <f t="shared" ca="1" si="1026"/>
        <v/>
      </c>
      <c r="DS418" s="140" t="str">
        <f t="shared" ca="1" si="1026"/>
        <v/>
      </c>
      <c r="DT418" s="140" t="str">
        <f t="shared" ca="1" si="1026"/>
        <v/>
      </c>
      <c r="DU418" s="140" t="str">
        <f t="shared" ca="1" si="1026"/>
        <v/>
      </c>
      <c r="DV418" s="140" t="str">
        <f t="shared" ca="1" si="1026"/>
        <v/>
      </c>
      <c r="DW418" s="140" t="str">
        <f t="shared" ca="1" si="1026"/>
        <v/>
      </c>
      <c r="DX418" s="140" t="str">
        <f t="shared" ca="1" si="1026"/>
        <v/>
      </c>
      <c r="DY418" s="140" t="str">
        <f t="shared" ca="1" si="1026"/>
        <v/>
      </c>
      <c r="DZ418" s="140" t="str">
        <f t="shared" ca="1" si="1026"/>
        <v/>
      </c>
      <c r="EA418" s="140" t="str">
        <f t="shared" ca="1" si="1026"/>
        <v/>
      </c>
      <c r="EB418" s="140" t="str">
        <f t="shared" ca="1" si="1026"/>
        <v/>
      </c>
      <c r="EC418" s="140" t="str">
        <f t="shared" ca="1" si="1026"/>
        <v/>
      </c>
      <c r="ED418" s="140" t="str">
        <f t="shared" ca="1" si="1026"/>
        <v/>
      </c>
      <c r="EE418" s="140" t="str">
        <f t="shared" ca="1" si="1026"/>
        <v/>
      </c>
      <c r="EF418" s="140" t="str">
        <f t="shared" ca="1" si="1026"/>
        <v/>
      </c>
      <c r="EG418" s="140" t="str">
        <f t="shared" ca="1" si="1026"/>
        <v/>
      </c>
      <c r="EH418" s="140" t="str">
        <f t="shared" ca="1" si="1026"/>
        <v/>
      </c>
      <c r="EI418" s="140" t="str">
        <f t="shared" ca="1" si="1026"/>
        <v/>
      </c>
      <c r="EJ418" s="140" t="str">
        <f t="shared" ca="1" si="1026"/>
        <v/>
      </c>
      <c r="EK418" s="140" t="str">
        <f t="shared" ca="1" si="1026"/>
        <v/>
      </c>
    </row>
    <row r="419" spans="1:141" outlineLevel="1" x14ac:dyDescent="0.25">
      <c r="A419" s="90"/>
      <c r="B419" s="90"/>
      <c r="C419" s="90"/>
      <c r="D419" s="90"/>
      <c r="F419" s="100"/>
      <c r="I419" s="101"/>
      <c r="J419" s="100"/>
      <c r="M419" s="101"/>
      <c r="N419" s="100"/>
      <c r="Q419" s="101"/>
      <c r="R419" s="100"/>
      <c r="U419" s="101"/>
      <c r="V419" s="100"/>
      <c r="Y419" s="101"/>
      <c r="Z419" s="100"/>
      <c r="AC419" s="101"/>
      <c r="AD419" s="100"/>
      <c r="AG419" s="101"/>
      <c r="AH419" s="100"/>
      <c r="AK419" s="101"/>
      <c r="AL419" s="100"/>
      <c r="AO419" s="101"/>
      <c r="AP419" s="100"/>
      <c r="AS419" s="101"/>
      <c r="AT419" s="100"/>
      <c r="AW419" s="101"/>
      <c r="AX419" s="100"/>
      <c r="BA419" s="101"/>
      <c r="BB419" s="100"/>
      <c r="BE419" s="101"/>
      <c r="BF419" s="100"/>
      <c r="BI419" s="101"/>
      <c r="BJ419" s="100"/>
      <c r="BM419" s="101"/>
      <c r="BN419" s="100"/>
      <c r="BQ419" s="101"/>
      <c r="BR419" s="100"/>
      <c r="BU419" s="101"/>
      <c r="BV419" s="100"/>
      <c r="BY419" s="101"/>
      <c r="BZ419" s="100"/>
      <c r="CC419" s="101"/>
      <c r="CD419" s="100"/>
      <c r="CG419" s="101"/>
      <c r="CH419" s="100"/>
      <c r="CK419" s="101"/>
      <c r="CL419" s="100"/>
      <c r="CO419" s="101"/>
      <c r="CP419" s="100"/>
      <c r="CS419" s="101"/>
      <c r="CT419" s="100"/>
      <c r="CW419" s="101"/>
      <c r="CX419" s="100"/>
      <c r="DA419" s="101"/>
      <c r="DB419" s="100"/>
      <c r="DE419" s="101"/>
      <c r="DF419" s="100"/>
      <c r="DI419" s="101"/>
    </row>
    <row r="420" spans="1:141" outlineLevel="1" x14ac:dyDescent="0.25">
      <c r="A420" s="90" t="str">
        <f>A422</f>
        <v>bs</v>
      </c>
      <c r="B420" s="90" t="str">
        <f t="shared" ref="B420:C420" si="1027">B422</f>
        <v>netReceivables</v>
      </c>
      <c r="C420" s="90">
        <f t="shared" si="1027"/>
        <v>9.9999999999999995E-7</v>
      </c>
      <c r="D420" s="90"/>
      <c r="E420" t="str">
        <f>CONCATENATE(E417," - adjustment")</f>
        <v>Accounts receivable - adjustment</v>
      </c>
      <c r="F420" s="117">
        <v>0</v>
      </c>
      <c r="G420" s="118">
        <v>0</v>
      </c>
      <c r="H420" s="118">
        <v>0</v>
      </c>
      <c r="I420" s="119" cm="1">
        <f t="array" aca="1" ref="I420" ca="1">IF(ISNUMBER(INDEX(DataModel!$ET$4:$FT$109,MATCH(1,(DataModel!$EO$4:$EO$109=$A420)*(DataModel!$EP$4:$EP$109=$B420),0),MATCH(CONCATENATE("FY ",RIGHT(I$3,4)),DataModel!$ET$2:$FT$2,0))*$C420),INDEX(DataModel!$ET$4:$FT$109,MATCH(1,(DataModel!$EO$4:$EO$109=$A420)*(DataModel!$EP$4:$EP$109=$B420),0),MATCH(CONCATENATE("FY ",RIGHT(I$3,4)),DataModel!$ET$2:$FT$2,0))*$C420,0)</f>
        <v>0</v>
      </c>
      <c r="J420" s="117">
        <v>0</v>
      </c>
      <c r="K420" s="118">
        <v>0</v>
      </c>
      <c r="L420" s="118">
        <v>0</v>
      </c>
      <c r="M420" s="119" cm="1">
        <f t="array" ref="M420">IF(ISNUMBER(INDEX(DataModel!$ET$4:$FT$109,MATCH(1,(DataModel!$EO$4:$EO$109=$A420)*(DataModel!$EP$4:$EP$109=$B420),0),MATCH(CONCATENATE("FY ",RIGHT(M$3,4)),DataModel!$ET$2:$FT$2,0))*$C420),INDEX(DataModel!$ET$4:$FT$109,MATCH(1,(DataModel!$EO$4:$EO$109=$A420)*(DataModel!$EP$4:$EP$109=$B420),0),MATCH(CONCATENATE("FY ",RIGHT(M$3,4)),DataModel!$ET$2:$FT$2,0))*$C420,0)</f>
        <v>0</v>
      </c>
      <c r="N420" s="117">
        <v>0</v>
      </c>
      <c r="O420" s="118">
        <v>0</v>
      </c>
      <c r="P420" s="118">
        <v>0</v>
      </c>
      <c r="Q420" s="119" cm="1">
        <f t="array" ref="Q420">IF(ISNUMBER(INDEX(DataModel!$ET$4:$FT$109,MATCH(1,(DataModel!$EO$4:$EO$109=$A420)*(DataModel!$EP$4:$EP$109=$B420),0),MATCH(CONCATENATE("FY ",RIGHT(Q$3,4)),DataModel!$ET$2:$FT$2,0))*$C420),INDEX(DataModel!$ET$4:$FT$109,MATCH(1,(DataModel!$EO$4:$EO$109=$A420)*(DataModel!$EP$4:$EP$109=$B420),0),MATCH(CONCATENATE("FY ",RIGHT(Q$3,4)),DataModel!$ET$2:$FT$2,0))*$C420,0)</f>
        <v>0</v>
      </c>
      <c r="R420" s="117">
        <v>0</v>
      </c>
      <c r="S420" s="118">
        <v>0</v>
      </c>
      <c r="T420" s="118">
        <v>0</v>
      </c>
      <c r="U420" s="119" cm="1">
        <f t="array" ref="U420">IF(ISNUMBER(INDEX(DataModel!$ET$4:$FT$109,MATCH(1,(DataModel!$EO$4:$EO$109=$A420)*(DataModel!$EP$4:$EP$109=$B420),0),MATCH(CONCATENATE("FY ",RIGHT(U$3,4)),DataModel!$ET$2:$FT$2,0))*$C420),INDEX(DataModel!$ET$4:$FT$109,MATCH(1,(DataModel!$EO$4:$EO$109=$A420)*(DataModel!$EP$4:$EP$109=$B420),0),MATCH(CONCATENATE("FY ",RIGHT(U$3,4)),DataModel!$ET$2:$FT$2,0))*$C420,0)</f>
        <v>0</v>
      </c>
      <c r="V420" s="117">
        <v>0</v>
      </c>
      <c r="W420" s="118">
        <v>0</v>
      </c>
      <c r="X420" s="118">
        <v>0</v>
      </c>
      <c r="Y420" s="119" cm="1">
        <f t="array" ref="Y420">IF(ISNUMBER(INDEX(DataModel!$ET$4:$FT$109,MATCH(1,(DataModel!$EO$4:$EO$109=$A420)*(DataModel!$EP$4:$EP$109=$B420),0),MATCH(CONCATENATE("FY ",RIGHT(Y$3,4)),DataModel!$ET$2:$FT$2,0))*$C420),INDEX(DataModel!$ET$4:$FT$109,MATCH(1,(DataModel!$EO$4:$EO$109=$A420)*(DataModel!$EP$4:$EP$109=$B420),0),MATCH(CONCATENATE("FY ",RIGHT(Y$3,4)),DataModel!$ET$2:$FT$2,0))*$C420,0)</f>
        <v>0</v>
      </c>
      <c r="Z420" s="117">
        <v>0</v>
      </c>
      <c r="AA420" s="118">
        <v>0</v>
      </c>
      <c r="AB420" s="118">
        <v>0</v>
      </c>
      <c r="AC420" s="119" cm="1">
        <f t="array" ref="AC420">IF(ISNUMBER(INDEX(DataModel!$ET$4:$FT$109,MATCH(1,(DataModel!$EO$4:$EO$109=$A420)*(DataModel!$EP$4:$EP$109=$B420),0),MATCH(CONCATENATE("FY ",RIGHT(AC$3,4)),DataModel!$ET$2:$FT$2,0))*$C420),INDEX(DataModel!$ET$4:$FT$109,MATCH(1,(DataModel!$EO$4:$EO$109=$A420)*(DataModel!$EP$4:$EP$109=$B420),0),MATCH(CONCATENATE("FY ",RIGHT(AC$3,4)),DataModel!$ET$2:$FT$2,0))*$C420,0)</f>
        <v>0</v>
      </c>
      <c r="AD420" s="117">
        <v>0</v>
      </c>
      <c r="AE420" s="118">
        <v>0</v>
      </c>
      <c r="AF420" s="118">
        <v>0</v>
      </c>
      <c r="AG420" s="119" cm="1">
        <f t="array" ref="AG420">IF(ISNUMBER(INDEX(DataModel!$ET$4:$FT$109,MATCH(1,(DataModel!$EO$4:$EO$109=$A420)*(DataModel!$EP$4:$EP$109=$B420),0),MATCH(CONCATENATE("FY ",RIGHT(AG$3,4)),DataModel!$ET$2:$FT$2,0))*$C420),INDEX(DataModel!$ET$4:$FT$109,MATCH(1,(DataModel!$EO$4:$EO$109=$A420)*(DataModel!$EP$4:$EP$109=$B420),0),MATCH(CONCATENATE("FY ",RIGHT(AG$3,4)),DataModel!$ET$2:$FT$2,0))*$C420,0)</f>
        <v>0</v>
      </c>
      <c r="AH420" s="117">
        <v>0</v>
      </c>
      <c r="AI420" s="118">
        <v>0</v>
      </c>
      <c r="AJ420" s="118">
        <v>0</v>
      </c>
      <c r="AK420" s="119" cm="1">
        <f t="array" ref="AK420">IF(ISNUMBER(INDEX(DataModel!$ET$4:$FT$109,MATCH(1,(DataModel!$EO$4:$EO$109=$A420)*(DataModel!$EP$4:$EP$109=$B420),0),MATCH(CONCATENATE("FY ",RIGHT(AK$3,4)),DataModel!$ET$2:$FT$2,0))*$C420),INDEX(DataModel!$ET$4:$FT$109,MATCH(1,(DataModel!$EO$4:$EO$109=$A420)*(DataModel!$EP$4:$EP$109=$B420),0),MATCH(CONCATENATE("FY ",RIGHT(AK$3,4)),DataModel!$ET$2:$FT$2,0))*$C420,0)</f>
        <v>0</v>
      </c>
      <c r="AL420" s="117">
        <v>0</v>
      </c>
      <c r="AM420" s="118">
        <v>0</v>
      </c>
      <c r="AN420" s="118">
        <v>0</v>
      </c>
      <c r="AO420" s="119" cm="1">
        <f t="array" ref="AO420">IF(ISNUMBER(INDEX(DataModel!$ET$4:$FT$109,MATCH(1,(DataModel!$EO$4:$EO$109=$A420)*(DataModel!$EP$4:$EP$109=$B420),0),MATCH(CONCATENATE("FY ",RIGHT(AO$3,4)),DataModel!$ET$2:$FT$2,0))*$C420),INDEX(DataModel!$ET$4:$FT$109,MATCH(1,(DataModel!$EO$4:$EO$109=$A420)*(DataModel!$EP$4:$EP$109=$B420),0),MATCH(CONCATENATE("FY ",RIGHT(AO$3,4)),DataModel!$ET$2:$FT$2,0))*$C420,0)</f>
        <v>0</v>
      </c>
      <c r="AP420" s="117">
        <v>0</v>
      </c>
      <c r="AQ420" s="118">
        <v>0</v>
      </c>
      <c r="AR420" s="118">
        <v>0</v>
      </c>
      <c r="AS420" s="119" cm="1">
        <f t="array" ref="AS420">IF(ISNUMBER(INDEX(DataModel!$ET$4:$FT$109,MATCH(1,(DataModel!$EO$4:$EO$109=$A420)*(DataModel!$EP$4:$EP$109=$B420),0),MATCH(CONCATENATE("FY ",RIGHT(AS$3,4)),DataModel!$ET$2:$FT$2,0))*$C420),INDEX(DataModel!$ET$4:$FT$109,MATCH(1,(DataModel!$EO$4:$EO$109=$A420)*(DataModel!$EP$4:$EP$109=$B420),0),MATCH(CONCATENATE("FY ",RIGHT(AS$3,4)),DataModel!$ET$2:$FT$2,0))*$C420,0)</f>
        <v>0</v>
      </c>
      <c r="AT420" s="117">
        <v>0</v>
      </c>
      <c r="AU420" s="118">
        <v>0</v>
      </c>
      <c r="AV420" s="118">
        <v>0</v>
      </c>
      <c r="AW420" s="119" cm="1">
        <f t="array" ref="AW420">IF(ISNUMBER(INDEX(DataModel!$ET$4:$FT$109,MATCH(1,(DataModel!$EO$4:$EO$109=$A420)*(DataModel!$EP$4:$EP$109=$B420),0),MATCH(CONCATENATE("FY ",RIGHT(AW$3,4)),DataModel!$ET$2:$FT$2,0))*$C420),INDEX(DataModel!$ET$4:$FT$109,MATCH(1,(DataModel!$EO$4:$EO$109=$A420)*(DataModel!$EP$4:$EP$109=$B420),0),MATCH(CONCATENATE("FY ",RIGHT(AW$3,4)),DataModel!$ET$2:$FT$2,0))*$C420,0)</f>
        <v>0</v>
      </c>
      <c r="AX420" s="117">
        <v>0</v>
      </c>
      <c r="AY420" s="118">
        <v>0</v>
      </c>
      <c r="AZ420" s="118">
        <v>0</v>
      </c>
      <c r="BA420" s="119" cm="1">
        <f t="array" ref="BA420">IF(ISNUMBER(INDEX(DataModel!$ET$4:$FT$109,MATCH(1,(DataModel!$EO$4:$EO$109=$A420)*(DataModel!$EP$4:$EP$109=$B420),0),MATCH(CONCATENATE("FY ",RIGHT(BA$3,4)),DataModel!$ET$2:$FT$2,0))*$C420),INDEX(DataModel!$ET$4:$FT$109,MATCH(1,(DataModel!$EO$4:$EO$109=$A420)*(DataModel!$EP$4:$EP$109=$B420),0),MATCH(CONCATENATE("FY ",RIGHT(BA$3,4)),DataModel!$ET$2:$FT$2,0))*$C420,0)</f>
        <v>0</v>
      </c>
      <c r="BB420" s="117">
        <v>0</v>
      </c>
      <c r="BC420" s="118">
        <v>0</v>
      </c>
      <c r="BD420" s="118">
        <v>0</v>
      </c>
      <c r="BE420" s="119" cm="1">
        <f t="array" ref="BE420">IF(ISNUMBER(INDEX(DataModel!$ET$4:$FT$109,MATCH(1,(DataModel!$EO$4:$EO$109=$A420)*(DataModel!$EP$4:$EP$109=$B420),0),MATCH(CONCATENATE("FY ",RIGHT(BE$3,4)),DataModel!$ET$2:$FT$2,0))*$C420),INDEX(DataModel!$ET$4:$FT$109,MATCH(1,(DataModel!$EO$4:$EO$109=$A420)*(DataModel!$EP$4:$EP$109=$B420),0),MATCH(CONCATENATE("FY ",RIGHT(BE$3,4)),DataModel!$ET$2:$FT$2,0))*$C420,0)</f>
        <v>0</v>
      </c>
      <c r="BF420" s="117">
        <v>0</v>
      </c>
      <c r="BG420" s="118">
        <v>0</v>
      </c>
      <c r="BH420" s="118">
        <v>0</v>
      </c>
      <c r="BI420" s="119" cm="1">
        <f t="array" ref="BI420">IF(ISNUMBER(INDEX(DataModel!$ET$4:$FT$109,MATCH(1,(DataModel!$EO$4:$EO$109=$A420)*(DataModel!$EP$4:$EP$109=$B420),0),MATCH(CONCATENATE("FY ",RIGHT(BI$3,4)),DataModel!$ET$2:$FT$2,0))*$C420),INDEX(DataModel!$ET$4:$FT$109,MATCH(1,(DataModel!$EO$4:$EO$109=$A420)*(DataModel!$EP$4:$EP$109=$B420),0),MATCH(CONCATENATE("FY ",RIGHT(BI$3,4)),DataModel!$ET$2:$FT$2,0))*$C420,0)</f>
        <v>0</v>
      </c>
      <c r="BJ420" s="117">
        <v>0</v>
      </c>
      <c r="BK420" s="118">
        <v>0</v>
      </c>
      <c r="BL420" s="118">
        <v>0</v>
      </c>
      <c r="BM420" s="119" cm="1">
        <f t="array" ref="BM420">IF(ISNUMBER(INDEX(DataModel!$ET$4:$FT$109,MATCH(1,(DataModel!$EO$4:$EO$109=$A420)*(DataModel!$EP$4:$EP$109=$B420),0),MATCH(CONCATENATE("FY ",RIGHT(BM$3,4)),DataModel!$ET$2:$FT$2,0))*$C420),INDEX(DataModel!$ET$4:$FT$109,MATCH(1,(DataModel!$EO$4:$EO$109=$A420)*(DataModel!$EP$4:$EP$109=$B420),0),MATCH(CONCATENATE("FY ",RIGHT(BM$3,4)),DataModel!$ET$2:$FT$2,0))*$C420,0)</f>
        <v>0</v>
      </c>
      <c r="BN420" s="117">
        <v>0</v>
      </c>
      <c r="BO420" s="118">
        <v>0</v>
      </c>
      <c r="BP420" s="118">
        <v>0</v>
      </c>
      <c r="BQ420" s="119" cm="1">
        <f t="array" ref="BQ420">IF(ISNUMBER(INDEX(DataModel!$ET$4:$FT$109,MATCH(1,(DataModel!$EO$4:$EO$109=$A420)*(DataModel!$EP$4:$EP$109=$B420),0),MATCH(CONCATENATE("FY ",RIGHT(BQ$3,4)),DataModel!$ET$2:$FT$2,0))*$C420),INDEX(DataModel!$ET$4:$FT$109,MATCH(1,(DataModel!$EO$4:$EO$109=$A420)*(DataModel!$EP$4:$EP$109=$B420),0),MATCH(CONCATENATE("FY ",RIGHT(BQ$3,4)),DataModel!$ET$2:$FT$2,0))*$C420,0)</f>
        <v>0</v>
      </c>
      <c r="BR420" s="117">
        <v>0</v>
      </c>
      <c r="BS420" s="118">
        <v>0</v>
      </c>
      <c r="BT420" s="118">
        <v>0</v>
      </c>
      <c r="BU420" s="119" cm="1">
        <f t="array" ref="BU420">IF(ISNUMBER(INDEX(DataModel!$ET$4:$FT$109,MATCH(1,(DataModel!$EO$4:$EO$109=$A420)*(DataModel!$EP$4:$EP$109=$B420),0),MATCH(CONCATENATE("FY ",RIGHT(BU$3,4)),DataModel!$ET$2:$FT$2,0))*$C420),INDEX(DataModel!$ET$4:$FT$109,MATCH(1,(DataModel!$EO$4:$EO$109=$A420)*(DataModel!$EP$4:$EP$109=$B420),0),MATCH(CONCATENATE("FY ",RIGHT(BU$3,4)),DataModel!$ET$2:$FT$2,0))*$C420,0)</f>
        <v>0</v>
      </c>
      <c r="BV420" s="117">
        <v>0</v>
      </c>
      <c r="BW420" s="118">
        <v>0</v>
      </c>
      <c r="BX420" s="118">
        <v>0</v>
      </c>
      <c r="BY420" s="119" cm="1">
        <f t="array" ref="BY420">IF(ISNUMBER(INDEX(DataModel!$ET$4:$FT$109,MATCH(1,(DataModel!$EO$4:$EO$109=$A420)*(DataModel!$EP$4:$EP$109=$B420),0),MATCH(CONCATENATE("FY ",RIGHT(BY$3,4)),DataModel!$ET$2:$FT$2,0))*$C420),INDEX(DataModel!$ET$4:$FT$109,MATCH(1,(DataModel!$EO$4:$EO$109=$A420)*(DataModel!$EP$4:$EP$109=$B420),0),MATCH(CONCATENATE("FY ",RIGHT(BY$3,4)),DataModel!$ET$2:$FT$2,0))*$C420,0)</f>
        <v>0</v>
      </c>
      <c r="BZ420" s="117">
        <v>0</v>
      </c>
      <c r="CA420" s="118">
        <v>0</v>
      </c>
      <c r="CB420" s="118">
        <v>0</v>
      </c>
      <c r="CC420" s="119" cm="1">
        <f t="array" ref="CC420">IF(ISNUMBER(INDEX(DataModel!$ET$4:$FT$109,MATCH(1,(DataModel!$EO$4:$EO$109=$A420)*(DataModel!$EP$4:$EP$109=$B420),0),MATCH(CONCATENATE("FY ",RIGHT(CC$3,4)),DataModel!$ET$2:$FT$2,0))*$C420),INDEX(DataModel!$ET$4:$FT$109,MATCH(1,(DataModel!$EO$4:$EO$109=$A420)*(DataModel!$EP$4:$EP$109=$B420),0),MATCH(CONCATENATE("FY ",RIGHT(CC$3,4)),DataModel!$ET$2:$FT$2,0))*$C420,0)</f>
        <v>0</v>
      </c>
      <c r="CD420" s="117">
        <v>0</v>
      </c>
      <c r="CE420" s="118">
        <v>0</v>
      </c>
      <c r="CF420" s="118">
        <v>0</v>
      </c>
      <c r="CG420" s="119" cm="1">
        <f t="array" ref="CG420">IF(ISNUMBER(INDEX(DataModel!$ET$4:$FT$109,MATCH(1,(DataModel!$EO$4:$EO$109=$A420)*(DataModel!$EP$4:$EP$109=$B420),0),MATCH(CONCATENATE("FY ",RIGHT(CG$3,4)),DataModel!$ET$2:$FT$2,0))*$C420),INDEX(DataModel!$ET$4:$FT$109,MATCH(1,(DataModel!$EO$4:$EO$109=$A420)*(DataModel!$EP$4:$EP$109=$B420),0),MATCH(CONCATENATE("FY ",RIGHT(CG$3,4)),DataModel!$ET$2:$FT$2,0))*$C420,0)</f>
        <v>0</v>
      </c>
      <c r="CH420" s="117">
        <v>0</v>
      </c>
      <c r="CI420" s="118">
        <v>0</v>
      </c>
      <c r="CJ420" s="118">
        <v>0</v>
      </c>
      <c r="CK420" s="119" cm="1">
        <f t="array" ref="CK420">IF(ISNUMBER(INDEX(DataModel!$ET$4:$FT$109,MATCH(1,(DataModel!$EO$4:$EO$109=$A420)*(DataModel!$EP$4:$EP$109=$B420),0),MATCH(CONCATENATE("FY ",RIGHT(CK$3,4)),DataModel!$ET$2:$FT$2,0))*$C420),INDEX(DataModel!$ET$4:$FT$109,MATCH(1,(DataModel!$EO$4:$EO$109=$A420)*(DataModel!$EP$4:$EP$109=$B420),0),MATCH(CONCATENATE("FY ",RIGHT(CK$3,4)),DataModel!$ET$2:$FT$2,0))*$C420,0)</f>
        <v>0</v>
      </c>
      <c r="CL420" s="117">
        <v>0</v>
      </c>
      <c r="CM420" s="118">
        <v>0</v>
      </c>
      <c r="CN420" s="118">
        <v>0</v>
      </c>
      <c r="CO420" s="119" cm="1">
        <f t="array" ref="CO420">IF(ISNUMBER(INDEX(DataModel!$ET$4:$FT$109,MATCH(1,(DataModel!$EO$4:$EO$109=$A420)*(DataModel!$EP$4:$EP$109=$B420),0),MATCH(CONCATENATE("FY ",RIGHT(CO$3,4)),DataModel!$ET$2:$FT$2,0))*$C420),INDEX(DataModel!$ET$4:$FT$109,MATCH(1,(DataModel!$EO$4:$EO$109=$A420)*(DataModel!$EP$4:$EP$109=$B420),0),MATCH(CONCATENATE("FY ",RIGHT(CO$3,4)),DataModel!$ET$2:$FT$2,0))*$C420,0)</f>
        <v>0</v>
      </c>
      <c r="CP420" s="117">
        <v>0</v>
      </c>
      <c r="CQ420" s="118">
        <v>0</v>
      </c>
      <c r="CR420" s="118">
        <v>0</v>
      </c>
      <c r="CS420" s="119" cm="1">
        <f t="array" ref="CS420">IF(ISNUMBER(INDEX(DataModel!$ET$4:$FT$109,MATCH(1,(DataModel!$EO$4:$EO$109=$A420)*(DataModel!$EP$4:$EP$109=$B420),0),MATCH(CONCATENATE("FY ",RIGHT(CS$3,4)),DataModel!$ET$2:$FT$2,0))*$C420),INDEX(DataModel!$ET$4:$FT$109,MATCH(1,(DataModel!$EO$4:$EO$109=$A420)*(DataModel!$EP$4:$EP$109=$B420),0),MATCH(CONCATENATE("FY ",RIGHT(CS$3,4)),DataModel!$ET$2:$FT$2,0))*$C420,0)</f>
        <v>0</v>
      </c>
      <c r="CT420" s="117">
        <v>0</v>
      </c>
      <c r="CU420" s="118">
        <v>0</v>
      </c>
      <c r="CV420" s="118">
        <v>0</v>
      </c>
      <c r="CW420" s="119" cm="1">
        <f t="array" ref="CW420">IF(ISNUMBER(INDEX(DataModel!$ET$4:$FT$109,MATCH(1,(DataModel!$EO$4:$EO$109=$A420)*(DataModel!$EP$4:$EP$109=$B420),0),MATCH(CONCATENATE("FY ",RIGHT(CW$3,4)),DataModel!$ET$2:$FT$2,0))*$C420),INDEX(DataModel!$ET$4:$FT$109,MATCH(1,(DataModel!$EO$4:$EO$109=$A420)*(DataModel!$EP$4:$EP$109=$B420),0),MATCH(CONCATENATE("FY ",RIGHT(CW$3,4)),DataModel!$ET$2:$FT$2,0))*$C420,0)</f>
        <v>0</v>
      </c>
      <c r="CX420" s="117">
        <v>0</v>
      </c>
      <c r="CY420" s="118">
        <v>0</v>
      </c>
      <c r="CZ420" s="118">
        <v>0</v>
      </c>
      <c r="DA420" s="119" cm="1">
        <f t="array" ref="DA420">IF(ISNUMBER(INDEX(DataModel!$ET$4:$FT$109,MATCH(1,(DataModel!$EO$4:$EO$109=$A420)*(DataModel!$EP$4:$EP$109=$B420),0),MATCH(CONCATENATE("FY ",RIGHT(DA$3,4)),DataModel!$ET$2:$FT$2,0))*$C420),INDEX(DataModel!$ET$4:$FT$109,MATCH(1,(DataModel!$EO$4:$EO$109=$A420)*(DataModel!$EP$4:$EP$109=$B420),0),MATCH(CONCATENATE("FY ",RIGHT(DA$3,4)),DataModel!$ET$2:$FT$2,0))*$C420,0)</f>
        <v>0</v>
      </c>
      <c r="DB420" s="117">
        <v>0</v>
      </c>
      <c r="DC420" s="118">
        <v>0</v>
      </c>
      <c r="DD420" s="118">
        <v>0</v>
      </c>
      <c r="DE420" s="119" cm="1">
        <f t="array" ref="DE420">IF(ISNUMBER(INDEX(DataModel!$ET$4:$FT$109,MATCH(1,(DataModel!$EO$4:$EO$109=$A420)*(DataModel!$EP$4:$EP$109=$B420),0),MATCH(CONCATENATE("FY ",RIGHT(DE$3,4)),DataModel!$ET$2:$FT$2,0))*$C420),INDEX(DataModel!$ET$4:$FT$109,MATCH(1,(DataModel!$EO$4:$EO$109=$A420)*(DataModel!$EP$4:$EP$109=$B420),0),MATCH(CONCATENATE("FY ",RIGHT(DE$3,4)),DataModel!$ET$2:$FT$2,0))*$C420,0)</f>
        <v>0</v>
      </c>
      <c r="DF420" s="117">
        <v>0</v>
      </c>
      <c r="DG420" s="118">
        <v>0</v>
      </c>
      <c r="DH420" s="118">
        <v>0</v>
      </c>
      <c r="DI420" s="119" cm="1">
        <f t="array" ref="DI420">IF(ISNUMBER(INDEX(DataModel!$ET$4:$FT$109,MATCH(1,(DataModel!$EO$4:$EO$109=$A420)*(DataModel!$EP$4:$EP$109=$B420),0),MATCH(CONCATENATE("FY ",RIGHT(DI$3,4)),DataModel!$ET$2:$FT$2,0))*$C420),INDEX(DataModel!$ET$4:$FT$109,MATCH(1,(DataModel!$EO$4:$EO$109=$A420)*(DataModel!$EP$4:$EP$109=$B420),0),MATCH(CONCATENATE("FY ",RIGHT(DI$3,4)),DataModel!$ET$2:$FT$2,0))*$C420,0)</f>
        <v>0</v>
      </c>
      <c r="DK420" s="69">
        <f t="shared" ref="DK420:EK420" ca="1" si="1028">SUM(OFFSET($E420,,MATCH(DK$3,$F$5:$DI$5,0)+3,,1))</f>
        <v>0</v>
      </c>
      <c r="DL420" s="69" t="e">
        <f t="shared" ca="1" si="1028"/>
        <v>#N/A</v>
      </c>
      <c r="DM420" s="69" t="e">
        <f t="shared" ca="1" si="1028"/>
        <v>#VALUE!</v>
      </c>
      <c r="DN420" s="69" t="e">
        <f t="shared" ca="1" si="1028"/>
        <v>#VALUE!</v>
      </c>
      <c r="DO420" s="69" t="e">
        <f t="shared" ca="1" si="1028"/>
        <v>#VALUE!</v>
      </c>
      <c r="DP420" s="69" t="e">
        <f t="shared" ca="1" si="1028"/>
        <v>#VALUE!</v>
      </c>
      <c r="DQ420" s="69" t="e">
        <f t="shared" ca="1" si="1028"/>
        <v>#VALUE!</v>
      </c>
      <c r="DR420" s="69" t="e">
        <f t="shared" ca="1" si="1028"/>
        <v>#VALUE!</v>
      </c>
      <c r="DS420" s="69" t="e">
        <f t="shared" ca="1" si="1028"/>
        <v>#VALUE!</v>
      </c>
      <c r="DT420" s="69" t="e">
        <f t="shared" ca="1" si="1028"/>
        <v>#VALUE!</v>
      </c>
      <c r="DU420" s="69" t="e">
        <f t="shared" ca="1" si="1028"/>
        <v>#VALUE!</v>
      </c>
      <c r="DV420" s="69" t="e">
        <f t="shared" ca="1" si="1028"/>
        <v>#VALUE!</v>
      </c>
      <c r="DW420" s="69" t="e">
        <f t="shared" ca="1" si="1028"/>
        <v>#VALUE!</v>
      </c>
      <c r="DX420" s="69" t="e">
        <f t="shared" ca="1" si="1028"/>
        <v>#VALUE!</v>
      </c>
      <c r="DY420" s="69" t="e">
        <f t="shared" ca="1" si="1028"/>
        <v>#VALUE!</v>
      </c>
      <c r="DZ420" s="69" t="e">
        <f t="shared" ca="1" si="1028"/>
        <v>#VALUE!</v>
      </c>
      <c r="EA420" s="69" t="e">
        <f t="shared" ca="1" si="1028"/>
        <v>#VALUE!</v>
      </c>
      <c r="EB420" s="69" t="e">
        <f t="shared" ca="1" si="1028"/>
        <v>#VALUE!</v>
      </c>
      <c r="EC420" s="69" t="e">
        <f t="shared" ca="1" si="1028"/>
        <v>#VALUE!</v>
      </c>
      <c r="ED420" s="69" t="e">
        <f t="shared" ca="1" si="1028"/>
        <v>#VALUE!</v>
      </c>
      <c r="EE420" s="69" t="e">
        <f t="shared" ca="1" si="1028"/>
        <v>#VALUE!</v>
      </c>
      <c r="EF420" s="69" t="e">
        <f t="shared" ca="1" si="1028"/>
        <v>#VALUE!</v>
      </c>
      <c r="EG420" s="69" t="e">
        <f t="shared" ca="1" si="1028"/>
        <v>#VALUE!</v>
      </c>
      <c r="EH420" s="69" t="e">
        <f t="shared" ca="1" si="1028"/>
        <v>#VALUE!</v>
      </c>
      <c r="EI420" s="69" t="e">
        <f t="shared" ca="1" si="1028"/>
        <v>#VALUE!</v>
      </c>
      <c r="EJ420" s="69" t="e">
        <f t="shared" ca="1" si="1028"/>
        <v>#VALUE!</v>
      </c>
      <c r="EK420" s="69" t="e">
        <f t="shared" ca="1" si="1028"/>
        <v>#VALUE!</v>
      </c>
    </row>
    <row r="421" spans="1:141" outlineLevel="1" x14ac:dyDescent="0.25">
      <c r="A421" s="90"/>
      <c r="B421" s="90"/>
      <c r="C421" s="90"/>
      <c r="D421" s="90"/>
      <c r="F421" s="100"/>
      <c r="I421" s="101"/>
      <c r="J421" s="100"/>
      <c r="M421" s="101"/>
      <c r="N421" s="100"/>
      <c r="Q421" s="101"/>
      <c r="R421" s="100"/>
      <c r="U421" s="101"/>
      <c r="V421" s="100"/>
      <c r="Y421" s="101"/>
      <c r="Z421" s="100"/>
      <c r="AC421" s="101"/>
      <c r="AD421" s="100"/>
      <c r="AG421" s="101"/>
      <c r="AH421" s="100"/>
      <c r="AK421" s="101"/>
      <c r="AL421" s="100"/>
      <c r="AO421" s="101"/>
      <c r="AP421" s="100"/>
      <c r="AS421" s="101"/>
      <c r="AT421" s="100"/>
      <c r="AW421" s="101"/>
      <c r="AX421" s="100"/>
      <c r="BA421" s="101"/>
      <c r="BB421" s="100"/>
      <c r="BE421" s="101"/>
      <c r="BF421" s="100"/>
      <c r="BI421" s="101"/>
      <c r="BJ421" s="100"/>
      <c r="BM421" s="101"/>
      <c r="BN421" s="100"/>
      <c r="BQ421" s="101"/>
      <c r="BR421" s="100"/>
      <c r="BU421" s="101"/>
      <c r="BV421" s="100"/>
      <c r="BY421" s="101"/>
      <c r="BZ421" s="100"/>
      <c r="CC421" s="101"/>
      <c r="CD421" s="100"/>
      <c r="CG421" s="101"/>
      <c r="CH421" s="100"/>
      <c r="CK421" s="101"/>
      <c r="CL421" s="100"/>
      <c r="CO421" s="101"/>
      <c r="CP421" s="100"/>
      <c r="CS421" s="101"/>
      <c r="CT421" s="100"/>
      <c r="CW421" s="101"/>
      <c r="CX421" s="100"/>
      <c r="DA421" s="101"/>
      <c r="DB421" s="100"/>
      <c r="DE421" s="101"/>
      <c r="DF421" s="100"/>
      <c r="DI421" s="101"/>
    </row>
    <row r="422" spans="1:141" outlineLevel="1" x14ac:dyDescent="0.25">
      <c r="A422" s="90" t="s">
        <v>157</v>
      </c>
      <c r="B422" s="90" t="s">
        <v>161</v>
      </c>
      <c r="C422" s="111">
        <f>$C$6</f>
        <v>9.9999999999999995E-7</v>
      </c>
      <c r="D422" s="90"/>
      <c r="E422" t="str">
        <f>CONCATENATE(E417," - history")</f>
        <v>Accounts receivable - history</v>
      </c>
      <c r="F422" s="113" t="str" cm="1">
        <f t="array" aca="1" ref="F422" ca="1">IF(AND(F$4="A",ISNUMBER(DataModel!F$4)),INDEX(DataModel!$F$4:$BA$109,MATCH(1,(DataModel!$A$4:$A$109=$A422)*(DataModel!$B$4:$B$109=$B422),0),MATCH(F$3,DataModel!$F$2:$BA$2,0))*$C422,"")</f>
        <v/>
      </c>
      <c r="G422" s="69" t="str" cm="1">
        <f t="array" aca="1" ref="G422" ca="1">IF(AND(G$4="A",ISNUMBER(DataModel!G$4)),INDEX(DataModel!$F$4:$BA$109,MATCH(1,(DataModel!$A$4:$A$109=$A422)*(DataModel!$B$4:$B$109=$B422),0),MATCH(G$3,DataModel!$F$2:$BA$2,0))*$C422,"")</f>
        <v/>
      </c>
      <c r="H422" s="69" t="str" cm="1">
        <f t="array" aca="1" ref="H422" ca="1">IF(AND(H$4="A",ISNUMBER(DataModel!H$4)),INDEX(DataModel!$F$4:$BA$109,MATCH(1,(DataModel!$A$4:$A$109=$A422)*(DataModel!$B$4:$B$109=$B422),0),MATCH(H$3,DataModel!$F$2:$BA$2,0))*$C422,"")</f>
        <v/>
      </c>
      <c r="I422" s="114" t="str" cm="1">
        <f t="array" aca="1" ref="I422" ca="1">IF(AND(I$4="A",ISNUMBER(DataModel!I$4)),INDEX(DataModel!$F$4:$BA$109,MATCH(1,(DataModel!$A$4:$A$109=$A422)*(DataModel!$B$4:$B$109=$B422),0),MATCH(I$3,DataModel!$F$2:$BA$2,0))*$C422,"")</f>
        <v/>
      </c>
      <c r="J422" s="113" t="str" cm="1">
        <f t="array" aca="1" ref="J422" ca="1">IF(AND(J$4="A",ISNUMBER(DataModel!J$4)),INDEX(DataModel!$F$4:$BA$109,MATCH(1,(DataModel!$A$4:$A$109=$A422)*(DataModel!$B$4:$B$109=$B422),0),MATCH(J$3,DataModel!$F$2:$BA$2,0))*$C422,"")</f>
        <v/>
      </c>
      <c r="K422" s="69" t="str" cm="1">
        <f t="array" aca="1" ref="K422" ca="1">IF(AND(K$4="A",ISNUMBER(DataModel!K$4)),INDEX(DataModel!$F$4:$BA$109,MATCH(1,(DataModel!$A$4:$A$109=$A422)*(DataModel!$B$4:$B$109=$B422),0),MATCH(K$3,DataModel!$F$2:$BA$2,0))*$C422,"")</f>
        <v/>
      </c>
      <c r="L422" s="69" t="str" cm="1">
        <f t="array" aca="1" ref="L422" ca="1">IF(AND(L$4="A",ISNUMBER(DataModel!L$4)),INDEX(DataModel!$F$4:$BA$109,MATCH(1,(DataModel!$A$4:$A$109=$A422)*(DataModel!$B$4:$B$109=$B422),0),MATCH(L$3,DataModel!$F$2:$BA$2,0))*$C422,"")</f>
        <v/>
      </c>
      <c r="M422" s="114" t="str" cm="1">
        <f t="array" aca="1" ref="M422" ca="1">IF(AND(M$4="A",ISNUMBER(DataModel!M$4)),INDEX(DataModel!$F$4:$BA$109,MATCH(1,(DataModel!$A$4:$A$109=$A422)*(DataModel!$B$4:$B$109=$B422),0),MATCH(M$3,DataModel!$F$2:$BA$2,0))*$C422,"")</f>
        <v/>
      </c>
      <c r="N422" s="113" t="str" cm="1">
        <f t="array" aca="1" ref="N422" ca="1">IF(AND(N$4="A",ISNUMBER(DataModel!N$4)),INDEX(DataModel!$F$4:$BA$109,MATCH(1,(DataModel!$A$4:$A$109=$A422)*(DataModel!$B$4:$B$109=$B422),0),MATCH(N$3,DataModel!$F$2:$BA$2,0))*$C422,"")</f>
        <v/>
      </c>
      <c r="O422" s="69" t="str" cm="1">
        <f t="array" aca="1" ref="O422" ca="1">IF(AND(O$4="A",ISNUMBER(DataModel!O$4)),INDEX(DataModel!$F$4:$BA$109,MATCH(1,(DataModel!$A$4:$A$109=$A422)*(DataModel!$B$4:$B$109=$B422),0),MATCH(O$3,DataModel!$F$2:$BA$2,0))*$C422,"")</f>
        <v/>
      </c>
      <c r="P422" s="69" t="str" cm="1">
        <f t="array" aca="1" ref="P422" ca="1">IF(AND(P$4="A",ISNUMBER(DataModel!P$4)),INDEX(DataModel!$F$4:$BA$109,MATCH(1,(DataModel!$A$4:$A$109=$A422)*(DataModel!$B$4:$B$109=$B422),0),MATCH(P$3,DataModel!$F$2:$BA$2,0))*$C422,"")</f>
        <v/>
      </c>
      <c r="Q422" s="114" t="str" cm="1">
        <f t="array" aca="1" ref="Q422" ca="1">IF(AND(Q$4="A",ISNUMBER(DataModel!Q$4)),INDEX(DataModel!$F$4:$BA$109,MATCH(1,(DataModel!$A$4:$A$109=$A422)*(DataModel!$B$4:$B$109=$B422),0),MATCH(Q$3,DataModel!$F$2:$BA$2,0))*$C422,"")</f>
        <v/>
      </c>
      <c r="R422" s="113" t="str" cm="1">
        <f t="array" aca="1" ref="R422" ca="1">IF(AND(R$4="A",ISNUMBER(DataModel!R$4)),INDEX(DataModel!$F$4:$BA$109,MATCH(1,(DataModel!$A$4:$A$109=$A422)*(DataModel!$B$4:$B$109=$B422),0),MATCH(R$3,DataModel!$F$2:$BA$2,0))*$C422,"")</f>
        <v/>
      </c>
      <c r="S422" s="69" t="str" cm="1">
        <f t="array" aca="1" ref="S422" ca="1">IF(AND(S$4="A",ISNUMBER(DataModel!S$4)),INDEX(DataModel!$F$4:$BA$109,MATCH(1,(DataModel!$A$4:$A$109=$A422)*(DataModel!$B$4:$B$109=$B422),0),MATCH(S$3,DataModel!$F$2:$BA$2,0))*$C422,"")</f>
        <v/>
      </c>
      <c r="T422" s="69" t="str" cm="1">
        <f t="array" aca="1" ref="T422" ca="1">IF(AND(T$4="A",ISNUMBER(DataModel!T$4)),INDEX(DataModel!$F$4:$BA$109,MATCH(1,(DataModel!$A$4:$A$109=$A422)*(DataModel!$B$4:$B$109=$B422),0),MATCH(T$3,DataModel!$F$2:$BA$2,0))*$C422,"")</f>
        <v/>
      </c>
      <c r="U422" s="114" t="str" cm="1">
        <f t="array" aca="1" ref="U422" ca="1">IF(AND(U$4="A",ISNUMBER(DataModel!U$4)),INDEX(DataModel!$F$4:$BA$109,MATCH(1,(DataModel!$A$4:$A$109=$A422)*(DataModel!$B$4:$B$109=$B422),0),MATCH(U$3,DataModel!$F$2:$BA$2,0))*$C422,"")</f>
        <v/>
      </c>
      <c r="V422" s="113" t="str" cm="1">
        <f t="array" aca="1" ref="V422" ca="1">IF(AND(V$4="A",ISNUMBER(DataModel!V$4)),INDEX(DataModel!$F$4:$BA$109,MATCH(1,(DataModel!$A$4:$A$109=$A422)*(DataModel!$B$4:$B$109=$B422),0),MATCH(V$3,DataModel!$F$2:$BA$2,0))*$C422,"")</f>
        <v/>
      </c>
      <c r="W422" s="69" t="str" cm="1">
        <f t="array" aca="1" ref="W422" ca="1">IF(AND(W$4="A",ISNUMBER(DataModel!W$4)),INDEX(DataModel!$F$4:$BA$109,MATCH(1,(DataModel!$A$4:$A$109=$A422)*(DataModel!$B$4:$B$109=$B422),0),MATCH(W$3,DataModel!$F$2:$BA$2,0))*$C422,"")</f>
        <v/>
      </c>
      <c r="X422" s="69" t="str" cm="1">
        <f t="array" aca="1" ref="X422" ca="1">IF(AND(X$4="A",ISNUMBER(DataModel!X$4)),INDEX(DataModel!$F$4:$BA$109,MATCH(1,(DataModel!$A$4:$A$109=$A422)*(DataModel!$B$4:$B$109=$B422),0),MATCH(X$3,DataModel!$F$2:$BA$2,0))*$C422,"")</f>
        <v/>
      </c>
      <c r="Y422" s="114" t="str" cm="1">
        <f t="array" aca="1" ref="Y422" ca="1">IF(AND(Y$4="A",ISNUMBER(DataModel!Y$4)),INDEX(DataModel!$F$4:$BA$109,MATCH(1,(DataModel!$A$4:$A$109=$A422)*(DataModel!$B$4:$B$109=$B422),0),MATCH(Y$3,DataModel!$F$2:$BA$2,0))*$C422,"")</f>
        <v/>
      </c>
      <c r="Z422" s="113" t="str" cm="1">
        <f t="array" aca="1" ref="Z422" ca="1">IF(AND(Z$4="A",ISNUMBER(DataModel!Z$4)),INDEX(DataModel!$F$4:$BA$109,MATCH(1,(DataModel!$A$4:$A$109=$A422)*(DataModel!$B$4:$B$109=$B422),0),MATCH(Z$3,DataModel!$F$2:$BA$2,0))*$C422,"")</f>
        <v/>
      </c>
      <c r="AA422" s="69" t="str" cm="1">
        <f t="array" aca="1" ref="AA422" ca="1">IF(AND(AA$4="A",ISNUMBER(DataModel!AA$4)),INDEX(DataModel!$F$4:$BA$109,MATCH(1,(DataModel!$A$4:$A$109=$A422)*(DataModel!$B$4:$B$109=$B422),0),MATCH(AA$3,DataModel!$F$2:$BA$2,0))*$C422,"")</f>
        <v/>
      </c>
      <c r="AB422" s="69" t="str" cm="1">
        <f t="array" aca="1" ref="AB422" ca="1">IF(AND(AB$4="A",ISNUMBER(DataModel!AB$4)),INDEX(DataModel!$F$4:$BA$109,MATCH(1,(DataModel!$A$4:$A$109=$A422)*(DataModel!$B$4:$B$109=$B422),0),MATCH(AB$3,DataModel!$F$2:$BA$2,0))*$C422,"")</f>
        <v/>
      </c>
      <c r="AC422" s="114" t="str" cm="1">
        <f t="array" aca="1" ref="AC422" ca="1">IF(AND(AC$4="A",ISNUMBER(DataModel!AC$4)),INDEX(DataModel!$F$4:$BA$109,MATCH(1,(DataModel!$A$4:$A$109=$A422)*(DataModel!$B$4:$B$109=$B422),0),MATCH(AC$3,DataModel!$F$2:$BA$2,0))*$C422,"")</f>
        <v/>
      </c>
      <c r="AD422" s="113" t="str" cm="1">
        <f t="array" aca="1" ref="AD422" ca="1">IF(AND(AD$4="A",ISNUMBER(DataModel!AD$4)),INDEX(DataModel!$F$4:$BA$109,MATCH(1,(DataModel!$A$4:$A$109=$A422)*(DataModel!$B$4:$B$109=$B422),0),MATCH(AD$3,DataModel!$F$2:$BA$2,0))*$C422,"")</f>
        <v/>
      </c>
      <c r="AE422" s="69" t="str" cm="1">
        <f t="array" aca="1" ref="AE422" ca="1">IF(AND(AE$4="A",ISNUMBER(DataModel!AE$4)),INDEX(DataModel!$F$4:$BA$109,MATCH(1,(DataModel!$A$4:$A$109=$A422)*(DataModel!$B$4:$B$109=$B422),0),MATCH(AE$3,DataModel!$F$2:$BA$2,0))*$C422,"")</f>
        <v/>
      </c>
      <c r="AF422" s="69" t="str" cm="1">
        <f t="array" aca="1" ref="AF422" ca="1">IF(AND(AF$4="A",ISNUMBER(DataModel!AF$4)),INDEX(DataModel!$F$4:$BA$109,MATCH(1,(DataModel!$A$4:$A$109=$A422)*(DataModel!$B$4:$B$109=$B422),0),MATCH(AF$3,DataModel!$F$2:$BA$2,0))*$C422,"")</f>
        <v/>
      </c>
      <c r="AG422" s="114" t="str" cm="1">
        <f t="array" aca="1" ref="AG422" ca="1">IF(AND(AG$4="A",ISNUMBER(DataModel!AG$4)),INDEX(DataModel!$F$4:$BA$109,MATCH(1,(DataModel!$A$4:$A$109=$A422)*(DataModel!$B$4:$B$109=$B422),0),MATCH(AG$3,DataModel!$F$2:$BA$2,0))*$C422,"")</f>
        <v/>
      </c>
      <c r="AH422" s="113" t="str" cm="1">
        <f t="array" aca="1" ref="AH422" ca="1">IF(AND(AH$4="A",ISNUMBER(DataModel!AH$4)),INDEX(DataModel!$F$4:$BA$109,MATCH(1,(DataModel!$A$4:$A$109=$A422)*(DataModel!$B$4:$B$109=$B422),0),MATCH(AH$3,DataModel!$F$2:$BA$2,0))*$C422,"")</f>
        <v/>
      </c>
      <c r="AI422" s="69" t="str" cm="1">
        <f t="array" aca="1" ref="AI422" ca="1">IF(AND(AI$4="A",ISNUMBER(DataModel!AI$4)),INDEX(DataModel!$F$4:$BA$109,MATCH(1,(DataModel!$A$4:$A$109=$A422)*(DataModel!$B$4:$B$109=$B422),0),MATCH(AI$3,DataModel!$F$2:$BA$2,0))*$C422,"")</f>
        <v/>
      </c>
      <c r="AJ422" s="69" t="str" cm="1">
        <f t="array" aca="1" ref="AJ422" ca="1">IF(AND(AJ$4="A",ISNUMBER(DataModel!AJ$4)),INDEX(DataModel!$F$4:$BA$109,MATCH(1,(DataModel!$A$4:$A$109=$A422)*(DataModel!$B$4:$B$109=$B422),0),MATCH(AJ$3,DataModel!$F$2:$BA$2,0))*$C422,"")</f>
        <v/>
      </c>
      <c r="AK422" s="114" t="str" cm="1">
        <f t="array" aca="1" ref="AK422" ca="1">IF(AND(AK$4="A",ISNUMBER(DataModel!AK$4)),INDEX(DataModel!$F$4:$BA$109,MATCH(1,(DataModel!$A$4:$A$109=$A422)*(DataModel!$B$4:$B$109=$B422),0),MATCH(AK$3,DataModel!$F$2:$BA$2,0))*$C422,"")</f>
        <v/>
      </c>
      <c r="AL422" s="113" t="str" cm="1">
        <f t="array" aca="1" ref="AL422" ca="1">IF(AND(AL$4="A",ISNUMBER(DataModel!AL$4)),INDEX(DataModel!$F$4:$BA$109,MATCH(1,(DataModel!$A$4:$A$109=$A422)*(DataModel!$B$4:$B$109=$B422),0),MATCH(AL$3,DataModel!$F$2:$BA$2,0))*$C422,"")</f>
        <v/>
      </c>
      <c r="AM422" s="69" t="str" cm="1">
        <f t="array" aca="1" ref="AM422" ca="1">IF(AND(AM$4="A",ISNUMBER(DataModel!AM$4)),INDEX(DataModel!$F$4:$BA$109,MATCH(1,(DataModel!$A$4:$A$109=$A422)*(DataModel!$B$4:$B$109=$B422),0),MATCH(AM$3,DataModel!$F$2:$BA$2,0))*$C422,"")</f>
        <v/>
      </c>
      <c r="AN422" s="69" t="str" cm="1">
        <f t="array" aca="1" ref="AN422" ca="1">IF(AND(AN$4="A",ISNUMBER(DataModel!AN$4)),INDEX(DataModel!$F$4:$BA$109,MATCH(1,(DataModel!$A$4:$A$109=$A422)*(DataModel!$B$4:$B$109=$B422),0),MATCH(AN$3,DataModel!$F$2:$BA$2,0))*$C422,"")</f>
        <v/>
      </c>
      <c r="AO422" s="114" t="str" cm="1">
        <f t="array" aca="1" ref="AO422" ca="1">IF(AND(AO$4="A",ISNUMBER(DataModel!AO$4)),INDEX(DataModel!$F$4:$BA$109,MATCH(1,(DataModel!$A$4:$A$109=$A422)*(DataModel!$B$4:$B$109=$B422),0),MATCH(AO$3,DataModel!$F$2:$BA$2,0))*$C422,"")</f>
        <v/>
      </c>
      <c r="AP422" s="113" t="str" cm="1">
        <f t="array" aca="1" ref="AP422" ca="1">IF(AND(AP$4="A",ISNUMBER(DataModel!AP$4)),INDEX(DataModel!$F$4:$BA$109,MATCH(1,(DataModel!$A$4:$A$109=$A422)*(DataModel!$B$4:$B$109=$B422),0),MATCH(AP$3,DataModel!$F$2:$BA$2,0))*$C422,"")</f>
        <v/>
      </c>
      <c r="AQ422" s="69" t="str" cm="1">
        <f t="array" aca="1" ref="AQ422" ca="1">IF(AND(AQ$4="A",ISNUMBER(DataModel!AQ$4)),INDEX(DataModel!$F$4:$BA$109,MATCH(1,(DataModel!$A$4:$A$109=$A422)*(DataModel!$B$4:$B$109=$B422),0),MATCH(AQ$3,DataModel!$F$2:$BA$2,0))*$C422,"")</f>
        <v/>
      </c>
      <c r="AR422" s="69" t="str" cm="1">
        <f t="array" aca="1" ref="AR422" ca="1">IF(AND(AR$4="A",ISNUMBER(DataModel!AR$4)),INDEX(DataModel!$F$4:$BA$109,MATCH(1,(DataModel!$A$4:$A$109=$A422)*(DataModel!$B$4:$B$109=$B422),0),MATCH(AR$3,DataModel!$F$2:$BA$2,0))*$C422,"")</f>
        <v/>
      </c>
      <c r="AS422" s="114" t="str" cm="1">
        <f t="array" aca="1" ref="AS422" ca="1">IF(AND(AS$4="A",ISNUMBER(DataModel!AS$4)),INDEX(DataModel!$F$4:$BA$109,MATCH(1,(DataModel!$A$4:$A$109=$A422)*(DataModel!$B$4:$B$109=$B422),0),MATCH(AS$3,DataModel!$F$2:$BA$2,0))*$C422,"")</f>
        <v/>
      </c>
      <c r="AT422" s="113" t="e" cm="1">
        <f t="array" aca="1" ref="AT422" ca="1">IF(AND(AT$4="A",ISNUMBER(DataModel!AT$4)),INDEX(DataModel!$F$4:$BA$109,MATCH(1,(DataModel!$A$4:$A$109=$A422)*(DataModel!$B$4:$B$109=$B422),0),MATCH(AT$3,DataModel!$F$2:$BA$2,0))*$C422,"")</f>
        <v>#VALUE!</v>
      </c>
      <c r="AU422" s="69" t="e" cm="1">
        <f t="array" aca="1" ref="AU422" ca="1">IF(AND(AU$4="A",ISNUMBER(DataModel!AU$4)),INDEX(DataModel!$F$4:$BA$109,MATCH(1,(DataModel!$A$4:$A$109=$A422)*(DataModel!$B$4:$B$109=$B422),0),MATCH(AU$3,DataModel!$F$2:$BA$2,0))*$C422,"")</f>
        <v>#VALUE!</v>
      </c>
      <c r="AV422" s="69" t="e" cm="1">
        <f t="array" aca="1" ref="AV422" ca="1">IF(AND(AV$4="A",ISNUMBER(DataModel!AV$4)),INDEX(DataModel!$F$4:$BA$109,MATCH(1,(DataModel!$A$4:$A$109=$A422)*(DataModel!$B$4:$B$109=$B422),0),MATCH(AV$3,DataModel!$F$2:$BA$2,0))*$C422,"")</f>
        <v>#VALUE!</v>
      </c>
      <c r="AW422" s="114" t="e" cm="1">
        <f t="array" aca="1" ref="AW422" ca="1">IF(AND(AW$4="A",ISNUMBER(DataModel!AW$4)),INDEX(DataModel!$F$4:$BA$109,MATCH(1,(DataModel!$A$4:$A$109=$A422)*(DataModel!$B$4:$B$109=$B422),0),MATCH(AW$3,DataModel!$F$2:$BA$2,0))*$C422,"")</f>
        <v>#VALUE!</v>
      </c>
      <c r="AX422" s="113" t="e" cm="1">
        <f t="array" aca="1" ref="AX422" ca="1">IF(AND(AX$4="A",ISNUMBER(DataModel!AX$4)),INDEX(DataModel!$F$4:$BA$109,MATCH(1,(DataModel!$A$4:$A$109=$A422)*(DataModel!$B$4:$B$109=$B422),0),MATCH(AX$3,DataModel!$F$2:$BA$2,0))*$C422,"")</f>
        <v>#VALUE!</v>
      </c>
      <c r="AY422" s="69" t="e" cm="1">
        <f t="array" aca="1" ref="AY422" ca="1">IF(AND(AY$4="A",ISNUMBER(DataModel!AY$4)),INDEX(DataModel!$F$4:$BA$109,MATCH(1,(DataModel!$A$4:$A$109=$A422)*(DataModel!$B$4:$B$109=$B422),0),MATCH(AY$3,DataModel!$F$2:$BA$2,0))*$C422,"")</f>
        <v>#VALUE!</v>
      </c>
      <c r="AZ422" s="69" t="e" cm="1">
        <f t="array" aca="1" ref="AZ422" ca="1">IF(AND(AZ$4="A",ISNUMBER(DataModel!AZ$4)),INDEX(DataModel!$F$4:$BA$109,MATCH(1,(DataModel!$A$4:$A$109=$A422)*(DataModel!$B$4:$B$109=$B422),0),MATCH(AZ$3,DataModel!$F$2:$BA$2,0))*$C422,"")</f>
        <v>#VALUE!</v>
      </c>
      <c r="BA422" s="114" t="e" cm="1">
        <f t="array" aca="1" ref="BA422" ca="1">IF(AND(BA$4="A",ISNUMBER(DataModel!BA$4)),INDEX(DataModel!$F$4:$BA$109,MATCH(1,(DataModel!$A$4:$A$109=$A422)*(DataModel!$B$4:$B$109=$B422),0),MATCH(BA$3,DataModel!$F$2:$BA$2,0))*$C422,"")</f>
        <v>#VALUE!</v>
      </c>
      <c r="BB422" s="113"/>
      <c r="BC422" s="69"/>
      <c r="BD422" s="69"/>
      <c r="BE422" s="114"/>
      <c r="BF422" s="113"/>
      <c r="BG422" s="69"/>
      <c r="BH422" s="69"/>
      <c r="BI422" s="114"/>
      <c r="BJ422" s="113"/>
      <c r="BK422" s="69"/>
      <c r="BL422" s="69"/>
      <c r="BM422" s="114"/>
      <c r="BN422" s="113"/>
      <c r="BO422" s="69"/>
      <c r="BP422" s="69"/>
      <c r="BQ422" s="114"/>
      <c r="BR422" s="113"/>
      <c r="BS422" s="69"/>
      <c r="BT422" s="69"/>
      <c r="BU422" s="114"/>
      <c r="BV422" s="113"/>
      <c r="BW422" s="69"/>
      <c r="BX422" s="69"/>
      <c r="BY422" s="114"/>
      <c r="BZ422" s="113"/>
      <c r="CA422" s="69"/>
      <c r="CB422" s="69"/>
      <c r="CC422" s="114"/>
      <c r="CD422" s="113"/>
      <c r="CE422" s="69"/>
      <c r="CF422" s="69"/>
      <c r="CG422" s="114"/>
      <c r="CH422" s="113"/>
      <c r="CI422" s="69"/>
      <c r="CJ422" s="69"/>
      <c r="CK422" s="114"/>
      <c r="CL422" s="113"/>
      <c r="CM422" s="69"/>
      <c r="CN422" s="69"/>
      <c r="CO422" s="114"/>
      <c r="CP422" s="113"/>
      <c r="CQ422" s="69"/>
      <c r="CR422" s="69"/>
      <c r="CS422" s="114"/>
      <c r="CT422" s="113"/>
      <c r="CU422" s="69"/>
      <c r="CV422" s="69"/>
      <c r="CW422" s="114"/>
      <c r="CX422" s="113"/>
      <c r="CY422" s="69"/>
      <c r="CZ422" s="69"/>
      <c r="DA422" s="114"/>
      <c r="DB422" s="113"/>
      <c r="DC422" s="69"/>
      <c r="DD422" s="69"/>
      <c r="DE422" s="114"/>
      <c r="DF422" s="113"/>
      <c r="DG422" s="69"/>
      <c r="DH422" s="69"/>
      <c r="DI422" s="114"/>
      <c r="DK422" s="69">
        <f t="shared" ref="DK422:EK422" ca="1" si="1029">SUM(OFFSET($E422,,MATCH(DK$3,$F$5:$DI$5,0)+3,,1))</f>
        <v>0</v>
      </c>
      <c r="DL422" s="69" t="e">
        <f t="shared" ca="1" si="1029"/>
        <v>#N/A</v>
      </c>
      <c r="DM422" s="69" t="e">
        <f t="shared" ca="1" si="1029"/>
        <v>#VALUE!</v>
      </c>
      <c r="DN422" s="69" t="e">
        <f t="shared" ca="1" si="1029"/>
        <v>#VALUE!</v>
      </c>
      <c r="DO422" s="69" t="e">
        <f t="shared" ca="1" si="1029"/>
        <v>#VALUE!</v>
      </c>
      <c r="DP422" s="69" t="e">
        <f t="shared" ca="1" si="1029"/>
        <v>#VALUE!</v>
      </c>
      <c r="DQ422" s="69" t="e">
        <f t="shared" ca="1" si="1029"/>
        <v>#VALUE!</v>
      </c>
      <c r="DR422" s="69" t="e">
        <f t="shared" ca="1" si="1029"/>
        <v>#VALUE!</v>
      </c>
      <c r="DS422" s="69" t="e">
        <f t="shared" ca="1" si="1029"/>
        <v>#VALUE!</v>
      </c>
      <c r="DT422" s="69" t="e">
        <f t="shared" ca="1" si="1029"/>
        <v>#VALUE!</v>
      </c>
      <c r="DU422" s="69" t="e">
        <f t="shared" ca="1" si="1029"/>
        <v>#VALUE!</v>
      </c>
      <c r="DV422" s="69" t="e">
        <f t="shared" ca="1" si="1029"/>
        <v>#VALUE!</v>
      </c>
      <c r="DW422" s="69" t="e">
        <f t="shared" ca="1" si="1029"/>
        <v>#VALUE!</v>
      </c>
      <c r="DX422" s="69" t="e">
        <f t="shared" ca="1" si="1029"/>
        <v>#VALUE!</v>
      </c>
      <c r="DY422" s="69" t="e">
        <f t="shared" ca="1" si="1029"/>
        <v>#VALUE!</v>
      </c>
      <c r="DZ422" s="69" t="e">
        <f t="shared" ca="1" si="1029"/>
        <v>#VALUE!</v>
      </c>
      <c r="EA422" s="69" t="e">
        <f t="shared" ca="1" si="1029"/>
        <v>#VALUE!</v>
      </c>
      <c r="EB422" s="69" t="e">
        <f t="shared" ca="1" si="1029"/>
        <v>#VALUE!</v>
      </c>
      <c r="EC422" s="69" t="e">
        <f t="shared" ca="1" si="1029"/>
        <v>#VALUE!</v>
      </c>
      <c r="ED422" s="69" t="e">
        <f t="shared" ca="1" si="1029"/>
        <v>#VALUE!</v>
      </c>
      <c r="EE422" s="69" t="e">
        <f t="shared" ca="1" si="1029"/>
        <v>#VALUE!</v>
      </c>
      <c r="EF422" s="69" t="e">
        <f t="shared" ca="1" si="1029"/>
        <v>#VALUE!</v>
      </c>
      <c r="EG422" s="69" t="e">
        <f t="shared" ca="1" si="1029"/>
        <v>#VALUE!</v>
      </c>
      <c r="EH422" s="69" t="e">
        <f t="shared" ca="1" si="1029"/>
        <v>#VALUE!</v>
      </c>
      <c r="EI422" s="69" t="e">
        <f t="shared" ca="1" si="1029"/>
        <v>#VALUE!</v>
      </c>
      <c r="EJ422" s="69" t="e">
        <f t="shared" ca="1" si="1029"/>
        <v>#VALUE!</v>
      </c>
      <c r="EK422" s="69" t="e">
        <f t="shared" ca="1" si="1029"/>
        <v>#VALUE!</v>
      </c>
    </row>
    <row r="423" spans="1:141" outlineLevel="1" x14ac:dyDescent="0.25">
      <c r="A423" s="90"/>
      <c r="B423" s="90"/>
      <c r="C423" s="90"/>
      <c r="D423" s="90"/>
      <c r="F423" s="100"/>
      <c r="I423" s="101"/>
      <c r="J423" s="100"/>
      <c r="M423" s="101"/>
      <c r="N423" s="100"/>
      <c r="Q423" s="101"/>
      <c r="R423" s="100"/>
      <c r="U423" s="101"/>
      <c r="V423" s="100"/>
      <c r="Y423" s="101"/>
      <c r="Z423" s="100"/>
      <c r="AC423" s="101"/>
      <c r="AD423" s="100"/>
      <c r="AG423" s="101"/>
      <c r="AH423" s="100"/>
      <c r="AK423" s="101"/>
      <c r="AL423" s="100"/>
      <c r="AO423" s="101"/>
      <c r="AP423" s="100"/>
      <c r="AS423" s="101"/>
      <c r="AT423" s="100"/>
      <c r="AW423" s="101"/>
      <c r="AX423" s="100"/>
      <c r="BA423" s="101"/>
      <c r="BB423" s="100"/>
      <c r="BE423" s="101"/>
      <c r="BF423" s="100"/>
      <c r="BI423" s="101"/>
      <c r="BJ423" s="100"/>
      <c r="BM423" s="101"/>
      <c r="BN423" s="100"/>
      <c r="BQ423" s="101"/>
      <c r="BR423" s="100"/>
      <c r="BU423" s="101"/>
      <c r="BV423" s="100"/>
      <c r="BY423" s="101"/>
      <c r="BZ423" s="100"/>
      <c r="CC423" s="101"/>
      <c r="CD423" s="100"/>
      <c r="CG423" s="101"/>
      <c r="CH423" s="100"/>
      <c r="CK423" s="101"/>
      <c r="CL423" s="100"/>
      <c r="CO423" s="101"/>
      <c r="CP423" s="100"/>
      <c r="CS423" s="101"/>
      <c r="CT423" s="100"/>
      <c r="CW423" s="101"/>
      <c r="CX423" s="100"/>
      <c r="DA423" s="101"/>
      <c r="DB423" s="100"/>
      <c r="DE423" s="101"/>
      <c r="DF423" s="100"/>
      <c r="DI423" s="101"/>
    </row>
    <row r="424" spans="1:141" outlineLevel="1" x14ac:dyDescent="0.25">
      <c r="A424" s="90"/>
      <c r="B424" s="90"/>
      <c r="C424" s="90"/>
      <c r="D424" s="90"/>
      <c r="E424" t="str">
        <f>CONCATENATE(E417," - model")</f>
        <v>Accounts receivable - model</v>
      </c>
      <c r="F424" s="100"/>
      <c r="I424" s="101"/>
      <c r="J424" s="100"/>
      <c r="M424" s="101"/>
      <c r="N424" s="100"/>
      <c r="Q424" s="101"/>
      <c r="R424" s="100"/>
      <c r="U424" s="101"/>
      <c r="V424" s="100"/>
      <c r="Y424" s="101"/>
      <c r="Z424" s="100"/>
      <c r="AC424" s="101"/>
      <c r="AD424" s="100"/>
      <c r="AG424" s="101"/>
      <c r="AH424" s="100"/>
      <c r="AK424" s="101"/>
      <c r="AL424" s="113" t="str">
        <f ca="1">AL422</f>
        <v/>
      </c>
      <c r="AM424" s="69" t="str">
        <f t="shared" ref="AM424:AO424" ca="1" si="1030">AM422</f>
        <v/>
      </c>
      <c r="AN424" s="69" t="str">
        <f t="shared" ca="1" si="1030"/>
        <v/>
      </c>
      <c r="AO424" s="114" t="str">
        <f t="shared" ca="1" si="1030"/>
        <v/>
      </c>
      <c r="AP424" s="113" t="e" cm="1">
        <f t="array" aca="1" ref="AP424" ca="1">IF($I$9=1,IF(AP$4="A",AP422,AP425*AP$139*4/365),IF(AP$4="A",AP422,INDEX($DT$139:$EK$139,,MATCH(CONCATENATE("FY ",RIGHT(AP$3,4)),$DT$3:$EK$3,0))*AP427/365))</f>
        <v>#N/A</v>
      </c>
      <c r="AQ424" s="69" t="e" cm="1">
        <f t="array" aca="1" ref="AQ424" ca="1">IF($I$9=1,IF(AQ$4="A",AQ422,AQ425*AQ$139*4/365),IF(AQ$4="A",AQ422,INDEX($DT$139:$EK$139,,MATCH(CONCATENATE("FY ",RIGHT(AQ$3,4)),$DT$3:$EK$3,0))*AQ427/365))</f>
        <v>#N/A</v>
      </c>
      <c r="AR424" s="69" t="e" cm="1">
        <f t="array" aca="1" ref="AR424" ca="1">IF($I$9=1,IF(AR$4="A",AR422,AR425*AR$139*4/365),IF(AR$4="A",AR422,INDEX($DT$139:$EK$139,,MATCH(CONCATENATE("FY ",RIGHT(AR$3,4)),$DT$3:$EK$3,0))*AR427/365))</f>
        <v>#N/A</v>
      </c>
      <c r="AS424" s="114" t="e" cm="1">
        <f t="array" aca="1" ref="AS424" ca="1">IF($I$9=1,IF(AS$4="A",AS422,AS425*AS$139*4/365),IF(AS$4="A",AS422,INDEX($DT$139:$EK$139,,MATCH(CONCATENATE("FY ",RIGHT(AS$3,4)),$DT$3:$EK$3,0))*AS427/365))</f>
        <v>#N/A</v>
      </c>
      <c r="AT424" s="113" t="e" cm="1">
        <f t="array" aca="1" ref="AT424" ca="1">IF($I$9=1,IF(AT$4="A",AT422,AT425*AT$139*4/365),IF(AT$4="A",AT422,INDEX($DT$139:$EK$139,,MATCH(CONCATENATE("FY ",RIGHT(AT$3,4)),$DT$3:$EK$3,0))*AT427/365))</f>
        <v>#VALUE!</v>
      </c>
      <c r="AU424" s="69" t="e" cm="1">
        <f t="array" aca="1" ref="AU424" ca="1">IF($I$9=1,IF(AU$4="A",AU422,AU425*AU$139*4/365),IF(AU$4="A",AU422,INDEX($DT$139:$EK$139,,MATCH(CONCATENATE("FY ",RIGHT(AU$3,4)),$DT$3:$EK$3,0))*AU427/365))</f>
        <v>#VALUE!</v>
      </c>
      <c r="AV424" s="69" t="e" cm="1">
        <f t="array" aca="1" ref="AV424" ca="1">IF($I$9=1,IF(AV$4="A",AV422,AV425*AV$139*4/365),IF(AV$4="A",AV422,INDEX($DT$139:$EK$139,,MATCH(CONCATENATE("FY ",RIGHT(AV$3,4)),$DT$3:$EK$3,0))*AV427/365))</f>
        <v>#VALUE!</v>
      </c>
      <c r="AW424" s="114" t="e" cm="1">
        <f t="array" aca="1" ref="AW424" ca="1">IF($I$9=1,IF(AW$4="A",AW422,AW425*AW$139*4/365),IF(AW$4="A",AW422,INDEX($DT$139:$EK$139,,MATCH(CONCATENATE("FY ",RIGHT(AW$3,4)),$DT$3:$EK$3,0))*AW427/365))</f>
        <v>#VALUE!</v>
      </c>
      <c r="AX424" s="113" t="e" cm="1">
        <f t="array" aca="1" ref="AX424" ca="1">IF($I$9=1,IF(AX$4="A",AX422,AX425*AX$139*4/365),IF(AX$4="A",AX422,INDEX($DT$139:$EK$139,,MATCH(CONCATENATE("FY ",RIGHT(AX$3,4)),$DT$3:$EK$3,0))*AX427/365))</f>
        <v>#VALUE!</v>
      </c>
      <c r="AY424" s="69" t="e" cm="1">
        <f t="array" aca="1" ref="AY424" ca="1">IF($I$9=1,IF(AY$4="A",AY422,AY425*AY$139*4/365),IF(AY$4="A",AY422,INDEX($DT$139:$EK$139,,MATCH(CONCATENATE("FY ",RIGHT(AY$3,4)),$DT$3:$EK$3,0))*AY427/365))</f>
        <v>#VALUE!</v>
      </c>
      <c r="AZ424" s="69" t="e" cm="1">
        <f t="array" aca="1" ref="AZ424" ca="1">IF($I$9=1,IF(AZ$4="A",AZ422,AZ425*AZ$139*4/365),IF(AZ$4="A",AZ422,INDEX($DT$139:$EK$139,,MATCH(CONCATENATE("FY ",RIGHT(AZ$3,4)),$DT$3:$EK$3,0))*AZ427/365))</f>
        <v>#VALUE!</v>
      </c>
      <c r="BA424" s="114" t="e" cm="1">
        <f t="array" aca="1" ref="BA424" ca="1">IF($I$9=1,IF(BA$4="A",BA422,BA425*BA$139*4/365),IF(BA$4="A",BA422,INDEX($DT$139:$EK$139,,MATCH(CONCATENATE("FY ",RIGHT(BA$3,4)),$DT$3:$EK$3,0))*BA427/365))</f>
        <v>#VALUE!</v>
      </c>
      <c r="BB424" s="113" t="e" cm="1">
        <f t="array" aca="1" ref="BB424" ca="1">IF($I$9=1,IF(BB$4="A",BB422,BB425*BB$139*4/365),IF(BB$4="A",BB422,INDEX($DT$139:$EK$139,,MATCH(CONCATENATE("FY ",RIGHT(BB$3,4)),$DT$3:$EK$3,0))*BB427/365))</f>
        <v>#VALUE!</v>
      </c>
      <c r="BC424" s="69" t="e" cm="1">
        <f t="array" aca="1" ref="BC424" ca="1">IF($I$9=1,IF(BC$4="A",BC422,BC425*BC$139*4/365),IF(BC$4="A",BC422,INDEX($DT$139:$EK$139,,MATCH(CONCATENATE("FY ",RIGHT(BC$3,4)),$DT$3:$EK$3,0))*BC427/365))</f>
        <v>#VALUE!</v>
      </c>
      <c r="BD424" s="69" t="e" cm="1">
        <f t="array" aca="1" ref="BD424" ca="1">IF($I$9=1,IF(BD$4="A",BD422,BD425*BD$139*4/365),IF(BD$4="A",BD422,INDEX($DT$139:$EK$139,,MATCH(CONCATENATE("FY ",RIGHT(BD$3,4)),$DT$3:$EK$3,0))*BD427/365))</f>
        <v>#VALUE!</v>
      </c>
      <c r="BE424" s="114" t="e" cm="1">
        <f t="array" aca="1" ref="BE424" ca="1">IF($I$9=1,IF(BE$4="A",BE422,BE425*BE$139*4/365),IF(BE$4="A",BE422,INDEX($DT$139:$EK$139,,MATCH(CONCATENATE("FY ",RIGHT(BE$3,4)),$DT$3:$EK$3,0))*BE427/365))</f>
        <v>#VALUE!</v>
      </c>
      <c r="BF424" s="113" t="e" cm="1">
        <f t="array" aca="1" ref="BF424" ca="1">IF($I$9=1,IF(BF$4="A",BF422,BF425*BF$139*4/365),IF(BF$4="A",BF422,INDEX($DT$139:$EK$139,,MATCH(CONCATENATE("FY ",RIGHT(BF$3,4)),$DT$3:$EK$3,0))*BF427/365))</f>
        <v>#VALUE!</v>
      </c>
      <c r="BG424" s="69" t="e" cm="1">
        <f t="array" aca="1" ref="BG424" ca="1">IF($I$9=1,IF(BG$4="A",BG422,BG425*BG$139*4/365),IF(BG$4="A",BG422,INDEX($DT$139:$EK$139,,MATCH(CONCATENATE("FY ",RIGHT(BG$3,4)),$DT$3:$EK$3,0))*BG427/365))</f>
        <v>#VALUE!</v>
      </c>
      <c r="BH424" s="69" t="e" cm="1">
        <f t="array" aca="1" ref="BH424" ca="1">IF($I$9=1,IF(BH$4="A",BH422,BH425*BH$139*4/365),IF(BH$4="A",BH422,INDEX($DT$139:$EK$139,,MATCH(CONCATENATE("FY ",RIGHT(BH$3,4)),$DT$3:$EK$3,0))*BH427/365))</f>
        <v>#VALUE!</v>
      </c>
      <c r="BI424" s="114" t="e" cm="1">
        <f t="array" aca="1" ref="BI424" ca="1">IF($I$9=1,IF(BI$4="A",BI422,BI425*BI$139*4/365),IF(BI$4="A",BI422,INDEX($DT$139:$EK$139,,MATCH(CONCATENATE("FY ",RIGHT(BI$3,4)),$DT$3:$EK$3,0))*BI427/365))</f>
        <v>#VALUE!</v>
      </c>
      <c r="BJ424" s="113" t="e" cm="1">
        <f t="array" aca="1" ref="BJ424" ca="1">IF($I$9=1,IF(BJ$4="A",BJ422,BJ425*BJ$139*4/365),IF(BJ$4="A",BJ422,INDEX($DT$139:$EK$139,,MATCH(CONCATENATE("FY ",RIGHT(BJ$3,4)),$DT$3:$EK$3,0))*BJ427/365))</f>
        <v>#VALUE!</v>
      </c>
      <c r="BK424" s="69" t="e" cm="1">
        <f t="array" aca="1" ref="BK424" ca="1">IF($I$9=1,IF(BK$4="A",BK422,BK425*BK$139*4/365),IF(BK$4="A",BK422,INDEX($DT$139:$EK$139,,MATCH(CONCATENATE("FY ",RIGHT(BK$3,4)),$DT$3:$EK$3,0))*BK427/365))</f>
        <v>#VALUE!</v>
      </c>
      <c r="BL424" s="69" t="e" cm="1">
        <f t="array" aca="1" ref="BL424" ca="1">IF($I$9=1,IF(BL$4="A",BL422,BL425*BL$139*4/365),IF(BL$4="A",BL422,INDEX($DT$139:$EK$139,,MATCH(CONCATENATE("FY ",RIGHT(BL$3,4)),$DT$3:$EK$3,0))*BL427/365))</f>
        <v>#VALUE!</v>
      </c>
      <c r="BM424" s="114" t="e" cm="1">
        <f t="array" aca="1" ref="BM424" ca="1">IF($I$9=1,IF(BM$4="A",BM422,BM425*BM$139*4/365),IF(BM$4="A",BM422,INDEX($DT$139:$EK$139,,MATCH(CONCATENATE("FY ",RIGHT(BM$3,4)),$DT$3:$EK$3,0))*BM427/365))</f>
        <v>#VALUE!</v>
      </c>
      <c r="BN424" s="113" t="e" cm="1">
        <f t="array" aca="1" ref="BN424" ca="1">IF($I$9=1,IF(BN$4="A",BN422,BN425*BN$139*4/365),IF(BN$4="A",BN422,INDEX($DT$139:$EK$139,,MATCH(CONCATENATE("FY ",RIGHT(BN$3,4)),$DT$3:$EK$3,0))*BN427/365))</f>
        <v>#VALUE!</v>
      </c>
      <c r="BO424" s="69" t="e" cm="1">
        <f t="array" aca="1" ref="BO424" ca="1">IF($I$9=1,IF(BO$4="A",BO422,BO425*BO$139*4/365),IF(BO$4="A",BO422,INDEX($DT$139:$EK$139,,MATCH(CONCATENATE("FY ",RIGHT(BO$3,4)),$DT$3:$EK$3,0))*BO427/365))</f>
        <v>#VALUE!</v>
      </c>
      <c r="BP424" s="69" t="e" cm="1">
        <f t="array" aca="1" ref="BP424" ca="1">IF($I$9=1,IF(BP$4="A",BP422,BP425*BP$139*4/365),IF(BP$4="A",BP422,INDEX($DT$139:$EK$139,,MATCH(CONCATENATE("FY ",RIGHT(BP$3,4)),$DT$3:$EK$3,0))*BP427/365))</f>
        <v>#VALUE!</v>
      </c>
      <c r="BQ424" s="114" t="e" cm="1">
        <f t="array" aca="1" ref="BQ424" ca="1">IF($I$9=1,IF(BQ$4="A",BQ422,BQ425*BQ$139*4/365),IF(BQ$4="A",BQ422,INDEX($DT$139:$EK$139,,MATCH(CONCATENATE("FY ",RIGHT(BQ$3,4)),$DT$3:$EK$3,0))*BQ427/365))</f>
        <v>#VALUE!</v>
      </c>
      <c r="BR424" s="113" t="e" cm="1">
        <f t="array" aca="1" ref="BR424" ca="1">IF($I$9=1,IF(BR$4="A",BR422,BR425*BR$139*4/365),IF(BR$4="A",BR422,INDEX($DT$139:$EK$139,,MATCH(CONCATENATE("FY ",RIGHT(BR$3,4)),$DT$3:$EK$3,0))*BR427/365))</f>
        <v>#VALUE!</v>
      </c>
      <c r="BS424" s="69" t="e" cm="1">
        <f t="array" aca="1" ref="BS424" ca="1">IF($I$9=1,IF(BS$4="A",BS422,BS425*BS$139*4/365),IF(BS$4="A",BS422,INDEX($DT$139:$EK$139,,MATCH(CONCATENATE("FY ",RIGHT(BS$3,4)),$DT$3:$EK$3,0))*BS427/365))</f>
        <v>#VALUE!</v>
      </c>
      <c r="BT424" s="69" t="e" cm="1">
        <f t="array" aca="1" ref="BT424" ca="1">IF($I$9=1,IF(BT$4="A",BT422,BT425*BT$139*4/365),IF(BT$4="A",BT422,INDEX($DT$139:$EK$139,,MATCH(CONCATENATE("FY ",RIGHT(BT$3,4)),$DT$3:$EK$3,0))*BT427/365))</f>
        <v>#VALUE!</v>
      </c>
      <c r="BU424" s="114" t="e" cm="1">
        <f t="array" aca="1" ref="BU424" ca="1">IF($I$9=1,IF(BU$4="A",BU422,BU425*BU$139*4/365),IF(BU$4="A",BU422,INDEX($DT$139:$EK$139,,MATCH(CONCATENATE("FY ",RIGHT(BU$3,4)),$DT$3:$EK$3,0))*BU427/365))</f>
        <v>#VALUE!</v>
      </c>
      <c r="BV424" s="113" t="e" cm="1">
        <f t="array" aca="1" ref="BV424" ca="1">IF($I$9=1,IF(BV$4="A",BV422,BV425*BV$139*4/365),IF(BV$4="A",BV422,INDEX($DT$139:$EK$139,,MATCH(CONCATENATE("FY ",RIGHT(BV$3,4)),$DT$3:$EK$3,0))*BV427/365))</f>
        <v>#VALUE!</v>
      </c>
      <c r="BW424" s="69" t="e" cm="1">
        <f t="array" aca="1" ref="BW424" ca="1">IF($I$9=1,IF(BW$4="A",BW422,BW425*BW$139*4/365),IF(BW$4="A",BW422,INDEX($DT$139:$EK$139,,MATCH(CONCATENATE("FY ",RIGHT(BW$3,4)),$DT$3:$EK$3,0))*BW427/365))</f>
        <v>#VALUE!</v>
      </c>
      <c r="BX424" s="69" t="e" cm="1">
        <f t="array" aca="1" ref="BX424" ca="1">IF($I$9=1,IF(BX$4="A",BX422,BX425*BX$139*4/365),IF(BX$4="A",BX422,INDEX($DT$139:$EK$139,,MATCH(CONCATENATE("FY ",RIGHT(BX$3,4)),$DT$3:$EK$3,0))*BX427/365))</f>
        <v>#VALUE!</v>
      </c>
      <c r="BY424" s="114" t="e" cm="1">
        <f t="array" aca="1" ref="BY424" ca="1">IF($I$9=1,IF(BY$4="A",BY422,BY425*BY$139*4/365),IF(BY$4="A",BY422,INDEX($DT$139:$EK$139,,MATCH(CONCATENATE("FY ",RIGHT(BY$3,4)),$DT$3:$EK$3,0))*BY427/365))</f>
        <v>#VALUE!</v>
      </c>
      <c r="BZ424" s="113" t="e" cm="1">
        <f t="array" aca="1" ref="BZ424" ca="1">IF($I$9=1,IF(BZ$4="A",BZ422,BZ425*BZ$139*4/365),IF(BZ$4="A",BZ422,INDEX($DT$139:$EK$139,,MATCH(CONCATENATE("FY ",RIGHT(BZ$3,4)),$DT$3:$EK$3,0))*BZ427/365))</f>
        <v>#VALUE!</v>
      </c>
      <c r="CA424" s="69" t="e" cm="1">
        <f t="array" aca="1" ref="CA424" ca="1">IF($I$9=1,IF(CA$4="A",CA422,CA425*CA$139*4/365),IF(CA$4="A",CA422,INDEX($DT$139:$EK$139,,MATCH(CONCATENATE("FY ",RIGHT(CA$3,4)),$DT$3:$EK$3,0))*CA427/365))</f>
        <v>#VALUE!</v>
      </c>
      <c r="CB424" s="69" t="e" cm="1">
        <f t="array" aca="1" ref="CB424" ca="1">IF($I$9=1,IF(CB$4="A",CB422,CB425*CB$139*4/365),IF(CB$4="A",CB422,INDEX($DT$139:$EK$139,,MATCH(CONCATENATE("FY ",RIGHT(CB$3,4)),$DT$3:$EK$3,0))*CB427/365))</f>
        <v>#VALUE!</v>
      </c>
      <c r="CC424" s="114" t="e" cm="1">
        <f t="array" aca="1" ref="CC424" ca="1">IF($I$9=1,IF(CC$4="A",CC422,CC425*CC$139*4/365),IF(CC$4="A",CC422,INDEX($DT$139:$EK$139,,MATCH(CONCATENATE("FY ",RIGHT(CC$3,4)),$DT$3:$EK$3,0))*CC427/365))</f>
        <v>#VALUE!</v>
      </c>
      <c r="CD424" s="113" t="e" cm="1">
        <f t="array" aca="1" ref="CD424" ca="1">IF($I$9=1,IF(CD$4="A",CD422,CD425*CD$139*4/365),IF(CD$4="A",CD422,INDEX($DT$139:$EK$139,,MATCH(CONCATENATE("FY ",RIGHT(CD$3,4)),$DT$3:$EK$3,0))*CD427/365))</f>
        <v>#VALUE!</v>
      </c>
      <c r="CE424" s="69" t="e" cm="1">
        <f t="array" aca="1" ref="CE424" ca="1">IF($I$9=1,IF(CE$4="A",CE422,CE425*CE$139*4/365),IF(CE$4="A",CE422,INDEX($DT$139:$EK$139,,MATCH(CONCATENATE("FY ",RIGHT(CE$3,4)),$DT$3:$EK$3,0))*CE427/365))</f>
        <v>#VALUE!</v>
      </c>
      <c r="CF424" s="69" t="e" cm="1">
        <f t="array" aca="1" ref="CF424" ca="1">IF($I$9=1,IF(CF$4="A",CF422,CF425*CF$139*4/365),IF(CF$4="A",CF422,INDEX($DT$139:$EK$139,,MATCH(CONCATENATE("FY ",RIGHT(CF$3,4)),$DT$3:$EK$3,0))*CF427/365))</f>
        <v>#VALUE!</v>
      </c>
      <c r="CG424" s="114" t="e" cm="1">
        <f t="array" aca="1" ref="CG424" ca="1">IF($I$9=1,IF(CG$4="A",CG422,CG425*CG$139*4/365),IF(CG$4="A",CG422,INDEX($DT$139:$EK$139,,MATCH(CONCATENATE("FY ",RIGHT(CG$3,4)),$DT$3:$EK$3,0))*CG427/365))</f>
        <v>#VALUE!</v>
      </c>
      <c r="CH424" s="113" cm="1">
        <f t="array" aca="1" ref="CH424" ca="1">IF($I$9=1,IF(CH$4="A",CH422,CH425*CH$139*4/365),IF(CH$4="A",CH422,INDEX($DT$139:$EK$139,,MATCH(CONCATENATE("FY ",RIGHT(CH$3,4)),$DT$3:$EK$3,0))*CH427/365))</f>
        <v>0</v>
      </c>
      <c r="CI424" s="69" cm="1">
        <f t="array" aca="1" ref="CI424" ca="1">IF($I$9=1,IF(CI$4="A",CI422,CI425*CI$139*4/365),IF(CI$4="A",CI422,INDEX($DT$139:$EK$139,,MATCH(CONCATENATE("FY ",RIGHT(CI$3,4)),$DT$3:$EK$3,0))*CI427/365))</f>
        <v>0</v>
      </c>
      <c r="CJ424" s="69" cm="1">
        <f t="array" aca="1" ref="CJ424" ca="1">IF($I$9=1,IF(CJ$4="A",CJ422,CJ425*CJ$139*4/365),IF(CJ$4="A",CJ422,INDEX($DT$139:$EK$139,,MATCH(CONCATENATE("FY ",RIGHT(CJ$3,4)),$DT$3:$EK$3,0))*CJ427/365))</f>
        <v>0</v>
      </c>
      <c r="CK424" s="114" cm="1">
        <f t="array" aca="1" ref="CK424" ca="1">IF($I$9=1,IF(CK$4="A",CK422,CK425*CK$139*4/365),IF(CK$4="A",CK422,INDEX($DT$139:$EK$139,,MATCH(CONCATENATE("FY ",RIGHT(CK$3,4)),$DT$3:$EK$3,0))*CK427/365))</f>
        <v>0</v>
      </c>
      <c r="CL424" s="113" cm="1">
        <f t="array" aca="1" ref="CL424" ca="1">IF($I$9=1,IF(CL$4="A",CL422,CL425*CL$139*4/365),IF(CL$4="A",CL422,INDEX($DT$139:$EK$139,,MATCH(CONCATENATE("FY ",RIGHT(CL$3,4)),$DT$3:$EK$3,0))*CL427/365))</f>
        <v>0</v>
      </c>
      <c r="CM424" s="69" cm="1">
        <f t="array" aca="1" ref="CM424" ca="1">IF($I$9=1,IF(CM$4="A",CM422,CM425*CM$139*4/365),IF(CM$4="A",CM422,INDEX($DT$139:$EK$139,,MATCH(CONCATENATE("FY ",RIGHT(CM$3,4)),$DT$3:$EK$3,0))*CM427/365))</f>
        <v>0</v>
      </c>
      <c r="CN424" s="69" cm="1">
        <f t="array" aca="1" ref="CN424" ca="1">IF($I$9=1,IF(CN$4="A",CN422,CN425*CN$139*4/365),IF(CN$4="A",CN422,INDEX($DT$139:$EK$139,,MATCH(CONCATENATE("FY ",RIGHT(CN$3,4)),$DT$3:$EK$3,0))*CN427/365))</f>
        <v>0</v>
      </c>
      <c r="CO424" s="114" cm="1">
        <f t="array" aca="1" ref="CO424" ca="1">IF($I$9=1,IF(CO$4="A",CO422,CO425*CO$139*4/365),IF(CO$4="A",CO422,INDEX($DT$139:$EK$139,,MATCH(CONCATENATE("FY ",RIGHT(CO$3,4)),$DT$3:$EK$3,0))*CO427/365))</f>
        <v>0</v>
      </c>
      <c r="CP424" s="113" cm="1">
        <f t="array" aca="1" ref="CP424" ca="1">IF($I$9=1,IF(CP$4="A",CP422,CP425*CP$139*4/365),IF(CP$4="A",CP422,INDEX($DT$139:$EK$139,,MATCH(CONCATENATE("FY ",RIGHT(CP$3,4)),$DT$3:$EK$3,0))*CP427/365))</f>
        <v>0</v>
      </c>
      <c r="CQ424" s="69" cm="1">
        <f t="array" aca="1" ref="CQ424" ca="1">IF($I$9=1,IF(CQ$4="A",CQ422,CQ425*CQ$139*4/365),IF(CQ$4="A",CQ422,INDEX($DT$139:$EK$139,,MATCH(CONCATENATE("FY ",RIGHT(CQ$3,4)),$DT$3:$EK$3,0))*CQ427/365))</f>
        <v>0</v>
      </c>
      <c r="CR424" s="69" cm="1">
        <f t="array" aca="1" ref="CR424" ca="1">IF($I$9=1,IF(CR$4="A",CR422,CR425*CR$139*4/365),IF(CR$4="A",CR422,INDEX($DT$139:$EK$139,,MATCH(CONCATENATE("FY ",RIGHT(CR$3,4)),$DT$3:$EK$3,0))*CR427/365))</f>
        <v>0</v>
      </c>
      <c r="CS424" s="114" cm="1">
        <f t="array" aca="1" ref="CS424" ca="1">IF($I$9=1,IF(CS$4="A",CS422,CS425*CS$139*4/365),IF(CS$4="A",CS422,INDEX($DT$139:$EK$139,,MATCH(CONCATENATE("FY ",RIGHT(CS$3,4)),$DT$3:$EK$3,0))*CS427/365))</f>
        <v>0</v>
      </c>
      <c r="CT424" s="113" cm="1">
        <f t="array" aca="1" ref="CT424" ca="1">IF($I$9=1,IF(CT$4="A",CT422,CT425*CT$139*4/365),IF(CT$4="A",CT422,INDEX($DT$139:$EK$139,,MATCH(CONCATENATE("FY ",RIGHT(CT$3,4)),$DT$3:$EK$3,0))*CT427/365))</f>
        <v>0</v>
      </c>
      <c r="CU424" s="69" cm="1">
        <f t="array" aca="1" ref="CU424" ca="1">IF($I$9=1,IF(CU$4="A",CU422,CU425*CU$139*4/365),IF(CU$4="A",CU422,INDEX($DT$139:$EK$139,,MATCH(CONCATENATE("FY ",RIGHT(CU$3,4)),$DT$3:$EK$3,0))*CU427/365))</f>
        <v>0</v>
      </c>
      <c r="CV424" s="69" cm="1">
        <f t="array" aca="1" ref="CV424" ca="1">IF($I$9=1,IF(CV$4="A",CV422,CV425*CV$139*4/365),IF(CV$4="A",CV422,INDEX($DT$139:$EK$139,,MATCH(CONCATENATE("FY ",RIGHT(CV$3,4)),$DT$3:$EK$3,0))*CV427/365))</f>
        <v>0</v>
      </c>
      <c r="CW424" s="114" cm="1">
        <f t="array" aca="1" ref="CW424" ca="1">IF($I$9=1,IF(CW$4="A",CW422,CW425*CW$139*4/365),IF(CW$4="A",CW422,INDEX($DT$139:$EK$139,,MATCH(CONCATENATE("FY ",RIGHT(CW$3,4)),$DT$3:$EK$3,0))*CW427/365))</f>
        <v>0</v>
      </c>
      <c r="CX424" s="113" cm="1">
        <f t="array" aca="1" ref="CX424" ca="1">IF($I$9=1,IF(CX$4="A",CX422,CX425*CX$139*4/365),IF(CX$4="A",CX422,INDEX($DT$139:$EK$139,,MATCH(CONCATENATE("FY ",RIGHT(CX$3,4)),$DT$3:$EK$3,0))*CX427/365))</f>
        <v>0</v>
      </c>
      <c r="CY424" s="69" cm="1">
        <f t="array" aca="1" ref="CY424" ca="1">IF($I$9=1,IF(CY$4="A",CY422,CY425*CY$139*4/365),IF(CY$4="A",CY422,INDEX($DT$139:$EK$139,,MATCH(CONCATENATE("FY ",RIGHT(CY$3,4)),$DT$3:$EK$3,0))*CY427/365))</f>
        <v>0</v>
      </c>
      <c r="CZ424" s="69" cm="1">
        <f t="array" aca="1" ref="CZ424" ca="1">IF($I$9=1,IF(CZ$4="A",CZ422,CZ425*CZ$139*4/365),IF(CZ$4="A",CZ422,INDEX($DT$139:$EK$139,,MATCH(CONCATENATE("FY ",RIGHT(CZ$3,4)),$DT$3:$EK$3,0))*CZ427/365))</f>
        <v>0</v>
      </c>
      <c r="DA424" s="114" cm="1">
        <f t="array" aca="1" ref="DA424" ca="1">IF($I$9=1,IF(DA$4="A",DA422,DA425*DA$139*4/365),IF(DA$4="A",DA422,INDEX($DT$139:$EK$139,,MATCH(CONCATENATE("FY ",RIGHT(DA$3,4)),$DT$3:$EK$3,0))*DA427/365))</f>
        <v>0</v>
      </c>
      <c r="DB424" s="113" cm="1">
        <f t="array" aca="1" ref="DB424" ca="1">IF($I$9=1,IF(DB$4="A",DB422,DB425*DB$139*4/365),IF(DB$4="A",DB422,INDEX($DT$139:$EK$139,,MATCH(CONCATENATE("FY ",RIGHT(DB$3,4)),$DT$3:$EK$3,0))*DB427/365))</f>
        <v>0</v>
      </c>
      <c r="DC424" s="69" cm="1">
        <f t="array" aca="1" ref="DC424" ca="1">IF($I$9=1,IF(DC$4="A",DC422,DC425*DC$139*4/365),IF(DC$4="A",DC422,INDEX($DT$139:$EK$139,,MATCH(CONCATENATE("FY ",RIGHT(DC$3,4)),$DT$3:$EK$3,0))*DC427/365))</f>
        <v>0</v>
      </c>
      <c r="DD424" s="69" cm="1">
        <f t="array" aca="1" ref="DD424" ca="1">IF($I$9=1,IF(DD$4="A",DD422,DD425*DD$139*4/365),IF(DD$4="A",DD422,INDEX($DT$139:$EK$139,,MATCH(CONCATENATE("FY ",RIGHT(DD$3,4)),$DT$3:$EK$3,0))*DD427/365))</f>
        <v>0</v>
      </c>
      <c r="DE424" s="114" cm="1">
        <f t="array" aca="1" ref="DE424" ca="1">IF($I$9=1,IF(DE$4="A",DE422,DE425*DE$139*4/365),IF(DE$4="A",DE422,INDEX($DT$139:$EK$139,,MATCH(CONCATENATE("FY ",RIGHT(DE$3,4)),$DT$3:$EK$3,0))*DE427/365))</f>
        <v>0</v>
      </c>
      <c r="DF424" s="113" cm="1">
        <f t="array" aca="1" ref="DF424" ca="1">IF($I$9=1,IF(DF$4="A",DF422,DF425*DF$139*4/365),IF(DF$4="A",DF422,INDEX($DT$139:$EK$139,,MATCH(CONCATENATE("FY ",RIGHT(DF$3,4)),$DT$3:$EK$3,0))*DF427/365))</f>
        <v>0</v>
      </c>
      <c r="DG424" s="69" cm="1">
        <f t="array" aca="1" ref="DG424" ca="1">IF($I$9=1,IF(DG$4="A",DG422,DG425*DG$139*4/365),IF(DG$4="A",DG422,INDEX($DT$139:$EK$139,,MATCH(CONCATENATE("FY ",RIGHT(DG$3,4)),$DT$3:$EK$3,0))*DG427/365))</f>
        <v>0</v>
      </c>
      <c r="DH424" s="69" cm="1">
        <f t="array" aca="1" ref="DH424" ca="1">IF($I$9=1,IF(DH$4="A",DH422,DH425*DH$139*4/365),IF(DH$4="A",DH422,INDEX($DT$139:$EK$139,,MATCH(CONCATENATE("FY ",RIGHT(DH$3,4)),$DT$3:$EK$3,0))*DH427/365))</f>
        <v>0</v>
      </c>
      <c r="DI424" s="114" cm="1">
        <f t="array" aca="1" ref="DI424" ca="1">IF($I$9=1,IF(DI$4="A",DI422,DI425*DI$139*4/365),IF(DI$4="A",DI422,INDEX($DT$139:$EK$139,,MATCH(CONCATENATE("FY ",RIGHT(DI$3,4)),$DT$3:$EK$3,0))*DI427/365))</f>
        <v>0</v>
      </c>
      <c r="DK424" s="69">
        <f t="shared" ref="DK424:EK424" ca="1" si="1031">SUM(OFFSET($E424,,MATCH(DK$3,$F$5:$DI$5,0)+3,,1))</f>
        <v>0</v>
      </c>
      <c r="DL424" s="69" t="e">
        <f t="shared" ca="1" si="1031"/>
        <v>#N/A</v>
      </c>
      <c r="DM424" s="69" t="e">
        <f t="shared" ca="1" si="1031"/>
        <v>#VALUE!</v>
      </c>
      <c r="DN424" s="69" t="e">
        <f t="shared" ca="1" si="1031"/>
        <v>#VALUE!</v>
      </c>
      <c r="DO424" s="69" t="e">
        <f t="shared" ca="1" si="1031"/>
        <v>#VALUE!</v>
      </c>
      <c r="DP424" s="69" t="e">
        <f t="shared" ca="1" si="1031"/>
        <v>#VALUE!</v>
      </c>
      <c r="DQ424" s="69" t="e">
        <f t="shared" ca="1" si="1031"/>
        <v>#VALUE!</v>
      </c>
      <c r="DR424" s="69" t="e">
        <f t="shared" ca="1" si="1031"/>
        <v>#VALUE!</v>
      </c>
      <c r="DS424" s="69" t="e">
        <f t="shared" ca="1" si="1031"/>
        <v>#VALUE!</v>
      </c>
      <c r="DT424" s="69" t="e">
        <f t="shared" ca="1" si="1031"/>
        <v>#VALUE!</v>
      </c>
      <c r="DU424" s="69" t="e">
        <f t="shared" ca="1" si="1031"/>
        <v>#VALUE!</v>
      </c>
      <c r="DV424" s="69" t="e">
        <f t="shared" ca="1" si="1031"/>
        <v>#VALUE!</v>
      </c>
      <c r="DW424" s="69" t="e">
        <f t="shared" ca="1" si="1031"/>
        <v>#VALUE!</v>
      </c>
      <c r="DX424" s="69" t="e">
        <f t="shared" ca="1" si="1031"/>
        <v>#VALUE!</v>
      </c>
      <c r="DY424" s="69" t="e">
        <f t="shared" ca="1" si="1031"/>
        <v>#VALUE!</v>
      </c>
      <c r="DZ424" s="69" t="e">
        <f t="shared" ca="1" si="1031"/>
        <v>#VALUE!</v>
      </c>
      <c r="EA424" s="69" t="e">
        <f t="shared" ca="1" si="1031"/>
        <v>#VALUE!</v>
      </c>
      <c r="EB424" s="69" t="e">
        <f t="shared" ca="1" si="1031"/>
        <v>#VALUE!</v>
      </c>
      <c r="EC424" s="69" t="e">
        <f t="shared" ca="1" si="1031"/>
        <v>#VALUE!</v>
      </c>
      <c r="ED424" s="69" t="e">
        <f t="shared" ca="1" si="1031"/>
        <v>#VALUE!</v>
      </c>
      <c r="EE424" s="69" t="e">
        <f t="shared" ca="1" si="1031"/>
        <v>#VALUE!</v>
      </c>
      <c r="EF424" s="69" t="e">
        <f t="shared" ca="1" si="1031"/>
        <v>#VALUE!</v>
      </c>
      <c r="EG424" s="69" t="e">
        <f t="shared" ca="1" si="1031"/>
        <v>#VALUE!</v>
      </c>
      <c r="EH424" s="69" t="e">
        <f t="shared" ca="1" si="1031"/>
        <v>#VALUE!</v>
      </c>
      <c r="EI424" s="69" t="e">
        <f t="shared" ca="1" si="1031"/>
        <v>#VALUE!</v>
      </c>
      <c r="EJ424" s="69" t="e">
        <f t="shared" ca="1" si="1031"/>
        <v>#VALUE!</v>
      </c>
      <c r="EK424" s="69" t="e">
        <f t="shared" ca="1" si="1031"/>
        <v>#VALUE!</v>
      </c>
    </row>
    <row r="425" spans="1:141" outlineLevel="1" x14ac:dyDescent="0.25">
      <c r="A425" s="90"/>
      <c r="B425" s="90"/>
      <c r="C425" s="90"/>
      <c r="D425" s="90"/>
      <c r="E425" t="s">
        <v>351</v>
      </c>
      <c r="F425" s="100"/>
      <c r="I425" s="101"/>
      <c r="J425" s="100"/>
      <c r="M425" s="101"/>
      <c r="N425" s="100"/>
      <c r="Q425" s="101"/>
      <c r="R425" s="100"/>
      <c r="U425" s="101"/>
      <c r="V425" s="100"/>
      <c r="Y425" s="101"/>
      <c r="Z425" s="100"/>
      <c r="AC425" s="101"/>
      <c r="AD425" s="100"/>
      <c r="AG425" s="101"/>
      <c r="AH425" s="100"/>
      <c r="AK425" s="101"/>
      <c r="AL425" s="100"/>
      <c r="AO425" s="101"/>
      <c r="AP425" s="142" t="e">
        <f ca="1">IF(AP$4="A","",AP427)</f>
        <v>#N/A</v>
      </c>
      <c r="AQ425" s="16" t="e">
        <f t="shared" ref="AQ425:DB425" ca="1" si="1032">IF(AQ$4="A","",AQ427)</f>
        <v>#N/A</v>
      </c>
      <c r="AR425" s="16" t="e">
        <f t="shared" ca="1" si="1032"/>
        <v>#N/A</v>
      </c>
      <c r="AS425" s="143" t="e">
        <f t="shared" ca="1" si="1032"/>
        <v>#N/A</v>
      </c>
      <c r="AT425" s="142" t="e">
        <f t="shared" ca="1" si="1032"/>
        <v>#VALUE!</v>
      </c>
      <c r="AU425" s="16" t="e">
        <f t="shared" ca="1" si="1032"/>
        <v>#VALUE!</v>
      </c>
      <c r="AV425" s="16" t="e">
        <f t="shared" ca="1" si="1032"/>
        <v>#VALUE!</v>
      </c>
      <c r="AW425" s="143" t="e">
        <f t="shared" ca="1" si="1032"/>
        <v>#VALUE!</v>
      </c>
      <c r="AX425" s="142" t="e">
        <f t="shared" ca="1" si="1032"/>
        <v>#VALUE!</v>
      </c>
      <c r="AY425" s="16" t="e">
        <f t="shared" ca="1" si="1032"/>
        <v>#VALUE!</v>
      </c>
      <c r="AZ425" s="16" t="e">
        <f t="shared" ca="1" si="1032"/>
        <v>#VALUE!</v>
      </c>
      <c r="BA425" s="143" t="e">
        <f t="shared" ca="1" si="1032"/>
        <v>#VALUE!</v>
      </c>
      <c r="BB425" s="142" t="e">
        <f t="shared" ca="1" si="1032"/>
        <v>#VALUE!</v>
      </c>
      <c r="BC425" s="16" t="e">
        <f t="shared" ca="1" si="1032"/>
        <v>#VALUE!</v>
      </c>
      <c r="BD425" s="16" t="e">
        <f t="shared" ca="1" si="1032"/>
        <v>#VALUE!</v>
      </c>
      <c r="BE425" s="143" t="e">
        <f t="shared" ca="1" si="1032"/>
        <v>#VALUE!</v>
      </c>
      <c r="BF425" s="142" t="e">
        <f t="shared" ca="1" si="1032"/>
        <v>#VALUE!</v>
      </c>
      <c r="BG425" s="16" t="e">
        <f t="shared" ca="1" si="1032"/>
        <v>#VALUE!</v>
      </c>
      <c r="BH425" s="16" t="e">
        <f t="shared" ca="1" si="1032"/>
        <v>#VALUE!</v>
      </c>
      <c r="BI425" s="143" t="e">
        <f t="shared" ca="1" si="1032"/>
        <v>#VALUE!</v>
      </c>
      <c r="BJ425" s="142" t="e">
        <f t="shared" ca="1" si="1032"/>
        <v>#VALUE!</v>
      </c>
      <c r="BK425" s="16" t="e">
        <f t="shared" ca="1" si="1032"/>
        <v>#VALUE!</v>
      </c>
      <c r="BL425" s="16" t="e">
        <f t="shared" ca="1" si="1032"/>
        <v>#VALUE!</v>
      </c>
      <c r="BM425" s="143" t="e">
        <f t="shared" ca="1" si="1032"/>
        <v>#VALUE!</v>
      </c>
      <c r="BN425" s="142" t="e">
        <f t="shared" ca="1" si="1032"/>
        <v>#VALUE!</v>
      </c>
      <c r="BO425" s="16" t="e">
        <f t="shared" ca="1" si="1032"/>
        <v>#VALUE!</v>
      </c>
      <c r="BP425" s="16" t="e">
        <f t="shared" ca="1" si="1032"/>
        <v>#VALUE!</v>
      </c>
      <c r="BQ425" s="143" t="e">
        <f t="shared" ca="1" si="1032"/>
        <v>#VALUE!</v>
      </c>
      <c r="BR425" s="142" t="e">
        <f t="shared" ca="1" si="1032"/>
        <v>#VALUE!</v>
      </c>
      <c r="BS425" s="16" t="e">
        <f t="shared" ca="1" si="1032"/>
        <v>#VALUE!</v>
      </c>
      <c r="BT425" s="16" t="e">
        <f t="shared" ca="1" si="1032"/>
        <v>#VALUE!</v>
      </c>
      <c r="BU425" s="143" t="e">
        <f t="shared" ca="1" si="1032"/>
        <v>#VALUE!</v>
      </c>
      <c r="BV425" s="142" t="e">
        <f t="shared" ca="1" si="1032"/>
        <v>#VALUE!</v>
      </c>
      <c r="BW425" s="16" t="e">
        <f t="shared" ca="1" si="1032"/>
        <v>#VALUE!</v>
      </c>
      <c r="BX425" s="16" t="e">
        <f t="shared" ca="1" si="1032"/>
        <v>#VALUE!</v>
      </c>
      <c r="BY425" s="143" t="e">
        <f t="shared" ca="1" si="1032"/>
        <v>#VALUE!</v>
      </c>
      <c r="BZ425" s="142" t="e">
        <f t="shared" ca="1" si="1032"/>
        <v>#VALUE!</v>
      </c>
      <c r="CA425" s="16" t="e">
        <f t="shared" ca="1" si="1032"/>
        <v>#VALUE!</v>
      </c>
      <c r="CB425" s="16" t="e">
        <f t="shared" ca="1" si="1032"/>
        <v>#VALUE!</v>
      </c>
      <c r="CC425" s="143" t="e">
        <f t="shared" ca="1" si="1032"/>
        <v>#VALUE!</v>
      </c>
      <c r="CD425" s="142" t="e">
        <f t="shared" ca="1" si="1032"/>
        <v>#VALUE!</v>
      </c>
      <c r="CE425" s="16" t="e">
        <f t="shared" ca="1" si="1032"/>
        <v>#VALUE!</v>
      </c>
      <c r="CF425" s="16" t="e">
        <f t="shared" ca="1" si="1032"/>
        <v>#VALUE!</v>
      </c>
      <c r="CG425" s="143" t="e">
        <f t="shared" ca="1" si="1032"/>
        <v>#VALUE!</v>
      </c>
      <c r="CH425" s="142" t="str">
        <f t="shared" ca="1" si="1032"/>
        <v/>
      </c>
      <c r="CI425" s="16" t="str">
        <f t="shared" ca="1" si="1032"/>
        <v/>
      </c>
      <c r="CJ425" s="16" t="str">
        <f t="shared" ca="1" si="1032"/>
        <v/>
      </c>
      <c r="CK425" s="143" t="str">
        <f t="shared" ca="1" si="1032"/>
        <v/>
      </c>
      <c r="CL425" s="142" t="str">
        <f t="shared" ca="1" si="1032"/>
        <v/>
      </c>
      <c r="CM425" s="16" t="str">
        <f t="shared" ca="1" si="1032"/>
        <v/>
      </c>
      <c r="CN425" s="16" t="str">
        <f t="shared" ca="1" si="1032"/>
        <v/>
      </c>
      <c r="CO425" s="143" t="str">
        <f t="shared" ca="1" si="1032"/>
        <v/>
      </c>
      <c r="CP425" s="142" t="str">
        <f t="shared" ca="1" si="1032"/>
        <v/>
      </c>
      <c r="CQ425" s="16" t="str">
        <f t="shared" ca="1" si="1032"/>
        <v/>
      </c>
      <c r="CR425" s="16" t="str">
        <f t="shared" ca="1" si="1032"/>
        <v/>
      </c>
      <c r="CS425" s="143" t="str">
        <f t="shared" ca="1" si="1032"/>
        <v/>
      </c>
      <c r="CT425" s="142" t="str">
        <f t="shared" ca="1" si="1032"/>
        <v/>
      </c>
      <c r="CU425" s="16" t="str">
        <f t="shared" ca="1" si="1032"/>
        <v/>
      </c>
      <c r="CV425" s="16" t="str">
        <f t="shared" ca="1" si="1032"/>
        <v/>
      </c>
      <c r="CW425" s="143" t="str">
        <f t="shared" ca="1" si="1032"/>
        <v/>
      </c>
      <c r="CX425" s="142" t="str">
        <f t="shared" ca="1" si="1032"/>
        <v/>
      </c>
      <c r="CY425" s="16" t="str">
        <f t="shared" ca="1" si="1032"/>
        <v/>
      </c>
      <c r="CZ425" s="16" t="str">
        <f t="shared" ca="1" si="1032"/>
        <v/>
      </c>
      <c r="DA425" s="143" t="str">
        <f t="shared" ca="1" si="1032"/>
        <v/>
      </c>
      <c r="DB425" s="142" t="str">
        <f t="shared" ca="1" si="1032"/>
        <v/>
      </c>
      <c r="DC425" s="16" t="str">
        <f t="shared" ref="DC425:DI425" ca="1" si="1033">IF(DC$4="A","",DC427)</f>
        <v/>
      </c>
      <c r="DD425" s="16" t="str">
        <f t="shared" ca="1" si="1033"/>
        <v/>
      </c>
      <c r="DE425" s="143" t="str">
        <f t="shared" ca="1" si="1033"/>
        <v/>
      </c>
      <c r="DF425" s="142" t="str">
        <f t="shared" ca="1" si="1033"/>
        <v/>
      </c>
      <c r="DG425" s="16" t="str">
        <f t="shared" ca="1" si="1033"/>
        <v/>
      </c>
      <c r="DH425" s="16" t="str">
        <f t="shared" ca="1" si="1033"/>
        <v/>
      </c>
      <c r="DI425" s="143" t="str">
        <f t="shared" ca="1" si="1033"/>
        <v/>
      </c>
      <c r="DT425" s="16" t="str">
        <f ca="1">IF(ISERROR(DT424/DT$139),"",365*DT424/DT$139)</f>
        <v/>
      </c>
      <c r="DU425" s="16" t="str">
        <f t="shared" ref="DU425:EK425" ca="1" si="1034">IF(ISERROR(DU424/DU$139),"",365*DU424/DU$139)</f>
        <v/>
      </c>
      <c r="DV425" s="16" t="str">
        <f t="shared" ca="1" si="1034"/>
        <v/>
      </c>
      <c r="DW425" s="16" t="str">
        <f t="shared" ca="1" si="1034"/>
        <v/>
      </c>
      <c r="DX425" s="16" t="str">
        <f t="shared" ca="1" si="1034"/>
        <v/>
      </c>
      <c r="DY425" s="16" t="str">
        <f t="shared" ca="1" si="1034"/>
        <v/>
      </c>
      <c r="DZ425" s="16" t="str">
        <f t="shared" ca="1" si="1034"/>
        <v/>
      </c>
      <c r="EA425" s="16" t="str">
        <f t="shared" ca="1" si="1034"/>
        <v/>
      </c>
      <c r="EB425" s="16" t="str">
        <f t="shared" ca="1" si="1034"/>
        <v/>
      </c>
      <c r="EC425" s="16" t="str">
        <f t="shared" ca="1" si="1034"/>
        <v/>
      </c>
      <c r="ED425" s="16" t="str">
        <f t="shared" ca="1" si="1034"/>
        <v/>
      </c>
      <c r="EE425" s="16" t="str">
        <f t="shared" ca="1" si="1034"/>
        <v/>
      </c>
      <c r="EF425" s="16" t="str">
        <f t="shared" ca="1" si="1034"/>
        <v/>
      </c>
      <c r="EG425" s="16" t="str">
        <f t="shared" ca="1" si="1034"/>
        <v/>
      </c>
      <c r="EH425" s="16" t="str">
        <f t="shared" ca="1" si="1034"/>
        <v/>
      </c>
      <c r="EI425" s="16" t="str">
        <f t="shared" ca="1" si="1034"/>
        <v/>
      </c>
      <c r="EJ425" s="16" t="str">
        <f t="shared" ca="1" si="1034"/>
        <v/>
      </c>
      <c r="EK425" s="16" t="str">
        <f t="shared" ca="1" si="1034"/>
        <v/>
      </c>
    </row>
    <row r="426" spans="1:141" outlineLevel="1" x14ac:dyDescent="0.25">
      <c r="A426" s="90"/>
      <c r="B426" s="90"/>
      <c r="C426" s="90"/>
      <c r="D426" s="90"/>
      <c r="F426" s="100"/>
      <c r="I426" s="101"/>
      <c r="J426" s="100"/>
      <c r="M426" s="101"/>
      <c r="N426" s="100"/>
      <c r="Q426" s="101"/>
      <c r="R426" s="100"/>
      <c r="U426" s="101"/>
      <c r="V426" s="100"/>
      <c r="Y426" s="101"/>
      <c r="Z426" s="100"/>
      <c r="AC426" s="101"/>
      <c r="AD426" s="100"/>
      <c r="AG426" s="101"/>
      <c r="AH426" s="100"/>
      <c r="AK426" s="101"/>
      <c r="AL426" s="100"/>
      <c r="AO426" s="101"/>
      <c r="AP426" s="102"/>
      <c r="AQ426" s="103"/>
      <c r="AR426" s="103"/>
      <c r="AS426" s="104"/>
      <c r="AT426" s="102"/>
      <c r="AU426" s="103"/>
      <c r="AV426" s="103"/>
      <c r="AW426" s="104"/>
      <c r="AX426" s="102"/>
      <c r="AY426" s="103"/>
      <c r="AZ426" s="103"/>
      <c r="BA426" s="104"/>
      <c r="BB426" s="102"/>
      <c r="BC426" s="103"/>
      <c r="BD426" s="103"/>
      <c r="BE426" s="104"/>
      <c r="BF426" s="102"/>
      <c r="BG426" s="103"/>
      <c r="BH426" s="103"/>
      <c r="BI426" s="104"/>
      <c r="BJ426" s="102"/>
      <c r="BK426" s="103"/>
      <c r="BL426" s="103"/>
      <c r="BM426" s="104"/>
      <c r="BN426" s="102"/>
      <c r="BO426" s="103"/>
      <c r="BP426" s="103"/>
      <c r="BQ426" s="104"/>
      <c r="BR426" s="102"/>
      <c r="BS426" s="103"/>
      <c r="BT426" s="103"/>
      <c r="BU426" s="104"/>
      <c r="BV426" s="102"/>
      <c r="BW426" s="103"/>
      <c r="BX426" s="103"/>
      <c r="BY426" s="104"/>
      <c r="BZ426" s="102"/>
      <c r="CA426" s="103"/>
      <c r="CB426" s="103"/>
      <c r="CC426" s="104"/>
      <c r="CD426" s="102"/>
      <c r="CE426" s="103"/>
      <c r="CF426" s="103"/>
      <c r="CG426" s="104"/>
      <c r="CH426" s="102"/>
      <c r="CI426" s="103"/>
      <c r="CJ426" s="103"/>
      <c r="CK426" s="104"/>
      <c r="CL426" s="102"/>
      <c r="CM426" s="103"/>
      <c r="CN426" s="103"/>
      <c r="CO426" s="104"/>
      <c r="CP426" s="102"/>
      <c r="CQ426" s="103"/>
      <c r="CR426" s="103"/>
      <c r="CS426" s="104"/>
      <c r="CT426" s="102"/>
      <c r="CU426" s="103"/>
      <c r="CV426" s="103"/>
      <c r="CW426" s="104"/>
      <c r="CX426" s="102"/>
      <c r="CY426" s="103"/>
      <c r="CZ426" s="103"/>
      <c r="DA426" s="104"/>
      <c r="DB426" s="102"/>
      <c r="DC426" s="103"/>
      <c r="DD426" s="103"/>
      <c r="DE426" s="104"/>
      <c r="DF426" s="102"/>
      <c r="DG426" s="103"/>
      <c r="DH426" s="103"/>
      <c r="DI426" s="104"/>
    </row>
    <row r="427" spans="1:141" outlineLevel="1" x14ac:dyDescent="0.25">
      <c r="A427" s="90"/>
      <c r="B427" s="90"/>
      <c r="C427" s="90"/>
      <c r="D427" s="90"/>
      <c r="E427" s="36" t="str">
        <f>CONCATENATE(E425," selected driver: ",$J$8," (",$J$9,")")</f>
        <v>Days (annualized) selected driver: Default (Annual)</v>
      </c>
      <c r="F427" s="100"/>
      <c r="I427" s="101"/>
      <c r="J427" s="100"/>
      <c r="M427" s="101"/>
      <c r="N427" s="100"/>
      <c r="Q427" s="101"/>
      <c r="R427" s="100"/>
      <c r="U427" s="101"/>
      <c r="V427" s="100"/>
      <c r="Y427" s="101"/>
      <c r="Z427" s="100"/>
      <c r="AC427" s="101"/>
      <c r="AD427" s="100"/>
      <c r="AG427" s="101"/>
      <c r="AH427" s="100"/>
      <c r="AK427" s="101"/>
      <c r="AL427" s="100"/>
      <c r="AO427" s="101"/>
      <c r="AP427" s="98" t="e" cm="1">
        <f t="array" ref="AP427">IF($I$9=1,AP429,INDEX($DT429:$EK429,,MATCH(CONCATENATE("FY ",RIGHT(AP$3,4)),$DT$3:$EK$3,0)))</f>
        <v>#N/A</v>
      </c>
      <c r="AQ427" s="42" t="e" cm="1">
        <f t="array" ref="AQ427">IF($I$9=1,AQ429,INDEX($DT429:$EK429,,MATCH(CONCATENATE("FY ",RIGHT(AQ$3,4)),$DT$3:$EK$3,0)))</f>
        <v>#N/A</v>
      </c>
      <c r="AR427" s="42" t="e" cm="1">
        <f t="array" ref="AR427">IF($I$9=1,AR429,INDEX($DT429:$EK429,,MATCH(CONCATENATE("FY ",RIGHT(AR$3,4)),$DT$3:$EK$3,0)))</f>
        <v>#N/A</v>
      </c>
      <c r="AS427" s="99" t="e" cm="1">
        <f t="array" ref="AS427">IF($I$9=1,AS429,INDEX($DT429:$EK429,,MATCH(CONCATENATE("FY ",RIGHT(AS$3,4)),$DT$3:$EK$3,0)))</f>
        <v>#N/A</v>
      </c>
      <c r="AT427" s="98" t="e" cm="1">
        <f t="array" ref="AT427">IF($I$9=1,AT429,INDEX($DT429:$EK429,,MATCH(CONCATENATE("FY ",RIGHT(AT$3,4)),$DT$3:$EK$3,0)))</f>
        <v>#N/A</v>
      </c>
      <c r="AU427" s="42" t="e" cm="1">
        <f t="array" ref="AU427">IF($I$9=1,AU429,INDEX($DT429:$EK429,,MATCH(CONCATENATE("FY ",RIGHT(AU$3,4)),$DT$3:$EK$3,0)))</f>
        <v>#N/A</v>
      </c>
      <c r="AV427" s="42" t="e" cm="1">
        <f t="array" ref="AV427">IF($I$9=1,AV429,INDEX($DT429:$EK429,,MATCH(CONCATENATE("FY ",RIGHT(AV$3,4)),$DT$3:$EK$3,0)))</f>
        <v>#N/A</v>
      </c>
      <c r="AW427" s="99" t="e" cm="1">
        <f t="array" ref="AW427">IF($I$9=1,AW429,INDEX($DT429:$EK429,,MATCH(CONCATENATE("FY ",RIGHT(AW$3,4)),$DT$3:$EK$3,0)))</f>
        <v>#N/A</v>
      </c>
      <c r="AX427" s="98" t="e" cm="1">
        <f t="array" ref="AX427">IF($I$9=1,AX429,INDEX($DT429:$EK429,,MATCH(CONCATENATE("FY ",RIGHT(AX$3,4)),$DT$3:$EK$3,0)))</f>
        <v>#N/A</v>
      </c>
      <c r="AY427" s="42" t="e" cm="1">
        <f t="array" ref="AY427">IF($I$9=1,AY429,INDEX($DT429:$EK429,,MATCH(CONCATENATE("FY ",RIGHT(AY$3,4)),$DT$3:$EK$3,0)))</f>
        <v>#N/A</v>
      </c>
      <c r="AZ427" s="42" t="e" cm="1">
        <f t="array" ref="AZ427">IF($I$9=1,AZ429,INDEX($DT429:$EK429,,MATCH(CONCATENATE("FY ",RIGHT(AZ$3,4)),$DT$3:$EK$3,0)))</f>
        <v>#N/A</v>
      </c>
      <c r="BA427" s="99" t="e" cm="1">
        <f t="array" ref="BA427">IF($I$9=1,BA429,INDEX($DT429:$EK429,,MATCH(CONCATENATE("FY ",RIGHT(BA$3,4)),$DT$3:$EK$3,0)))</f>
        <v>#N/A</v>
      </c>
      <c r="BB427" s="98" t="e" cm="1">
        <f t="array" ref="BB427">IF($I$9=1,BB429,INDEX($DT429:$EK429,,MATCH(CONCATENATE("FY ",RIGHT(BB$3,4)),$DT$3:$EK$3,0)))</f>
        <v>#N/A</v>
      </c>
      <c r="BC427" s="42" t="e" cm="1">
        <f t="array" ref="BC427">IF($I$9=1,BC429,INDEX($DT429:$EK429,,MATCH(CONCATENATE("FY ",RIGHT(BC$3,4)),$DT$3:$EK$3,0)))</f>
        <v>#N/A</v>
      </c>
      <c r="BD427" s="42" t="e" cm="1">
        <f t="array" ref="BD427">IF($I$9=1,BD429,INDEX($DT429:$EK429,,MATCH(CONCATENATE("FY ",RIGHT(BD$3,4)),$DT$3:$EK$3,0)))</f>
        <v>#N/A</v>
      </c>
      <c r="BE427" s="99" t="e" cm="1">
        <f t="array" ref="BE427">IF($I$9=1,BE429,INDEX($DT429:$EK429,,MATCH(CONCATENATE("FY ",RIGHT(BE$3,4)),$DT$3:$EK$3,0)))</f>
        <v>#N/A</v>
      </c>
      <c r="BF427" s="98" t="e" cm="1">
        <f t="array" ref="BF427">IF($I$9=1,BF429,INDEX($DT429:$EK429,,MATCH(CONCATENATE("FY ",RIGHT(BF$3,4)),$DT$3:$EK$3,0)))</f>
        <v>#N/A</v>
      </c>
      <c r="BG427" s="42" t="e" cm="1">
        <f t="array" ref="BG427">IF($I$9=1,BG429,INDEX($DT429:$EK429,,MATCH(CONCATENATE("FY ",RIGHT(BG$3,4)),$DT$3:$EK$3,0)))</f>
        <v>#N/A</v>
      </c>
      <c r="BH427" s="42" t="e" cm="1">
        <f t="array" ref="BH427">IF($I$9=1,BH429,INDEX($DT429:$EK429,,MATCH(CONCATENATE("FY ",RIGHT(BH$3,4)),$DT$3:$EK$3,0)))</f>
        <v>#N/A</v>
      </c>
      <c r="BI427" s="99" t="e" cm="1">
        <f t="array" ref="BI427">IF($I$9=1,BI429,INDEX($DT429:$EK429,,MATCH(CONCATENATE("FY ",RIGHT(BI$3,4)),$DT$3:$EK$3,0)))</f>
        <v>#N/A</v>
      </c>
      <c r="BJ427" s="98" t="e" cm="1">
        <f t="array" ref="BJ427">IF($I$9=1,BJ429,INDEX($DT429:$EK429,,MATCH(CONCATENATE("FY ",RIGHT(BJ$3,4)),$DT$3:$EK$3,0)))</f>
        <v>#N/A</v>
      </c>
      <c r="BK427" s="42" t="e" cm="1">
        <f t="array" ref="BK427">IF($I$9=1,BK429,INDEX($DT429:$EK429,,MATCH(CONCATENATE("FY ",RIGHT(BK$3,4)),$DT$3:$EK$3,0)))</f>
        <v>#N/A</v>
      </c>
      <c r="BL427" s="42" t="e" cm="1">
        <f t="array" ref="BL427">IF($I$9=1,BL429,INDEX($DT429:$EK429,,MATCH(CONCATENATE("FY ",RIGHT(BL$3,4)),$DT$3:$EK$3,0)))</f>
        <v>#N/A</v>
      </c>
      <c r="BM427" s="99" t="e" cm="1">
        <f t="array" ref="BM427">IF($I$9=1,BM429,INDEX($DT429:$EK429,,MATCH(CONCATENATE("FY ",RIGHT(BM$3,4)),$DT$3:$EK$3,0)))</f>
        <v>#N/A</v>
      </c>
      <c r="BN427" s="98" t="e" cm="1">
        <f t="array" ref="BN427">IF($I$9=1,BN429,INDEX($DT429:$EK429,,MATCH(CONCATENATE("FY ",RIGHT(BN$3,4)),$DT$3:$EK$3,0)))</f>
        <v>#N/A</v>
      </c>
      <c r="BO427" s="42" t="e" cm="1">
        <f t="array" ref="BO427">IF($I$9=1,BO429,INDEX($DT429:$EK429,,MATCH(CONCATENATE("FY ",RIGHT(BO$3,4)),$DT$3:$EK$3,0)))</f>
        <v>#N/A</v>
      </c>
      <c r="BP427" s="42" t="e" cm="1">
        <f t="array" ref="BP427">IF($I$9=1,BP429,INDEX($DT429:$EK429,,MATCH(CONCATENATE("FY ",RIGHT(BP$3,4)),$DT$3:$EK$3,0)))</f>
        <v>#N/A</v>
      </c>
      <c r="BQ427" s="99" t="e" cm="1">
        <f t="array" ref="BQ427">IF($I$9=1,BQ429,INDEX($DT429:$EK429,,MATCH(CONCATENATE("FY ",RIGHT(BQ$3,4)),$DT$3:$EK$3,0)))</f>
        <v>#N/A</v>
      </c>
      <c r="BR427" s="98" t="e" cm="1">
        <f t="array" ref="BR427">IF($I$9=1,BR429,INDEX($DT429:$EK429,,MATCH(CONCATENATE("FY ",RIGHT(BR$3,4)),$DT$3:$EK$3,0)))</f>
        <v>#N/A</v>
      </c>
      <c r="BS427" s="42" t="e" cm="1">
        <f t="array" ref="BS427">IF($I$9=1,BS429,INDEX($DT429:$EK429,,MATCH(CONCATENATE("FY ",RIGHT(BS$3,4)),$DT$3:$EK$3,0)))</f>
        <v>#N/A</v>
      </c>
      <c r="BT427" s="42" t="e" cm="1">
        <f t="array" ref="BT427">IF($I$9=1,BT429,INDEX($DT429:$EK429,,MATCH(CONCATENATE("FY ",RIGHT(BT$3,4)),$DT$3:$EK$3,0)))</f>
        <v>#N/A</v>
      </c>
      <c r="BU427" s="99" t="e" cm="1">
        <f t="array" ref="BU427">IF($I$9=1,BU429,INDEX($DT429:$EK429,,MATCH(CONCATENATE("FY ",RIGHT(BU$3,4)),$DT$3:$EK$3,0)))</f>
        <v>#N/A</v>
      </c>
      <c r="BV427" s="98" t="e" cm="1">
        <f t="array" ref="BV427">IF($I$9=1,BV429,INDEX($DT429:$EK429,,MATCH(CONCATENATE("FY ",RIGHT(BV$3,4)),$DT$3:$EK$3,0)))</f>
        <v>#N/A</v>
      </c>
      <c r="BW427" s="42" t="e" cm="1">
        <f t="array" ref="BW427">IF($I$9=1,BW429,INDEX($DT429:$EK429,,MATCH(CONCATENATE("FY ",RIGHT(BW$3,4)),$DT$3:$EK$3,0)))</f>
        <v>#N/A</v>
      </c>
      <c r="BX427" s="42" t="e" cm="1">
        <f t="array" ref="BX427">IF($I$9=1,BX429,INDEX($DT429:$EK429,,MATCH(CONCATENATE("FY ",RIGHT(BX$3,4)),$DT$3:$EK$3,0)))</f>
        <v>#N/A</v>
      </c>
      <c r="BY427" s="99" t="e" cm="1">
        <f t="array" ref="BY427">IF($I$9=1,BY429,INDEX($DT429:$EK429,,MATCH(CONCATENATE("FY ",RIGHT(BY$3,4)),$DT$3:$EK$3,0)))</f>
        <v>#N/A</v>
      </c>
      <c r="BZ427" s="98" t="e" cm="1">
        <f t="array" ref="BZ427">IF($I$9=1,BZ429,INDEX($DT429:$EK429,,MATCH(CONCATENATE("FY ",RIGHT(BZ$3,4)),$DT$3:$EK$3,0)))</f>
        <v>#N/A</v>
      </c>
      <c r="CA427" s="42" t="e" cm="1">
        <f t="array" ref="CA427">IF($I$9=1,CA429,INDEX($DT429:$EK429,,MATCH(CONCATENATE("FY ",RIGHT(CA$3,4)),$DT$3:$EK$3,0)))</f>
        <v>#N/A</v>
      </c>
      <c r="CB427" s="42" t="e" cm="1">
        <f t="array" ref="CB427">IF($I$9=1,CB429,INDEX($DT429:$EK429,,MATCH(CONCATENATE("FY ",RIGHT(CB$3,4)),$DT$3:$EK$3,0)))</f>
        <v>#N/A</v>
      </c>
      <c r="CC427" s="99" t="e" cm="1">
        <f t="array" ref="CC427">IF($I$9=1,CC429,INDEX($DT429:$EK429,,MATCH(CONCATENATE("FY ",RIGHT(CC$3,4)),$DT$3:$EK$3,0)))</f>
        <v>#N/A</v>
      </c>
      <c r="CD427" s="98" t="e" cm="1">
        <f t="array" ref="CD427">IF($I$9=1,CD429,INDEX($DT429:$EK429,,MATCH(CONCATENATE("FY ",RIGHT(CD$3,4)),$DT$3:$EK$3,0)))</f>
        <v>#N/A</v>
      </c>
      <c r="CE427" s="42" t="e" cm="1">
        <f t="array" ref="CE427">IF($I$9=1,CE429,INDEX($DT429:$EK429,,MATCH(CONCATENATE("FY ",RIGHT(CE$3,4)),$DT$3:$EK$3,0)))</f>
        <v>#N/A</v>
      </c>
      <c r="CF427" s="42" t="e" cm="1">
        <f t="array" ref="CF427">IF($I$9=1,CF429,INDEX($DT429:$EK429,,MATCH(CONCATENATE("FY ",RIGHT(CF$3,4)),$DT$3:$EK$3,0)))</f>
        <v>#N/A</v>
      </c>
      <c r="CG427" s="99" t="e" cm="1">
        <f t="array" ref="CG427">IF($I$9=1,CG429,INDEX($DT429:$EK429,,MATCH(CONCATENATE("FY ",RIGHT(CG$3,4)),$DT$3:$EK$3,0)))</f>
        <v>#N/A</v>
      </c>
      <c r="CH427" s="98" t="e" cm="1">
        <f t="array" ref="CH427">IF($I$9=1,CH429,INDEX($DT429:$EK429,,MATCH(CONCATENATE("FY ",RIGHT(CH$3,4)),$DT$3:$EK$3,0)))</f>
        <v>#N/A</v>
      </c>
      <c r="CI427" s="42" t="e" cm="1">
        <f t="array" ref="CI427">IF($I$9=1,CI429,INDEX($DT429:$EK429,,MATCH(CONCATENATE("FY ",RIGHT(CI$3,4)),$DT$3:$EK$3,0)))</f>
        <v>#N/A</v>
      </c>
      <c r="CJ427" s="42" t="e" cm="1">
        <f t="array" ref="CJ427">IF($I$9=1,CJ429,INDEX($DT429:$EK429,,MATCH(CONCATENATE("FY ",RIGHT(CJ$3,4)),$DT$3:$EK$3,0)))</f>
        <v>#N/A</v>
      </c>
      <c r="CK427" s="99" t="e" cm="1">
        <f t="array" ref="CK427">IF($I$9=1,CK429,INDEX($DT429:$EK429,,MATCH(CONCATENATE("FY ",RIGHT(CK$3,4)),$DT$3:$EK$3,0)))</f>
        <v>#N/A</v>
      </c>
      <c r="CL427" s="98" t="e" cm="1">
        <f t="array" ref="CL427">IF($I$9=1,CL429,INDEX($DT429:$EK429,,MATCH(CONCATENATE("FY ",RIGHT(CL$3,4)),$DT$3:$EK$3,0)))</f>
        <v>#N/A</v>
      </c>
      <c r="CM427" s="42" t="e" cm="1">
        <f t="array" ref="CM427">IF($I$9=1,CM429,INDEX($DT429:$EK429,,MATCH(CONCATENATE("FY ",RIGHT(CM$3,4)),$DT$3:$EK$3,0)))</f>
        <v>#N/A</v>
      </c>
      <c r="CN427" s="42" t="e" cm="1">
        <f t="array" ref="CN427">IF($I$9=1,CN429,INDEX($DT429:$EK429,,MATCH(CONCATENATE("FY ",RIGHT(CN$3,4)),$DT$3:$EK$3,0)))</f>
        <v>#N/A</v>
      </c>
      <c r="CO427" s="99" t="e" cm="1">
        <f t="array" ref="CO427">IF($I$9=1,CO429,INDEX($DT429:$EK429,,MATCH(CONCATENATE("FY ",RIGHT(CO$3,4)),$DT$3:$EK$3,0)))</f>
        <v>#N/A</v>
      </c>
      <c r="CP427" s="98" t="e" cm="1">
        <f t="array" ref="CP427">IF($I$9=1,CP429,INDEX($DT429:$EK429,,MATCH(CONCATENATE("FY ",RIGHT(CP$3,4)),$DT$3:$EK$3,0)))</f>
        <v>#N/A</v>
      </c>
      <c r="CQ427" s="42" t="e" cm="1">
        <f t="array" ref="CQ427">IF($I$9=1,CQ429,INDEX($DT429:$EK429,,MATCH(CONCATENATE("FY ",RIGHT(CQ$3,4)),$DT$3:$EK$3,0)))</f>
        <v>#N/A</v>
      </c>
      <c r="CR427" s="42" t="e" cm="1">
        <f t="array" ref="CR427">IF($I$9=1,CR429,INDEX($DT429:$EK429,,MATCH(CONCATENATE("FY ",RIGHT(CR$3,4)),$DT$3:$EK$3,0)))</f>
        <v>#N/A</v>
      </c>
      <c r="CS427" s="99" t="e" cm="1">
        <f t="array" ref="CS427">IF($I$9=1,CS429,INDEX($DT429:$EK429,,MATCH(CONCATENATE("FY ",RIGHT(CS$3,4)),$DT$3:$EK$3,0)))</f>
        <v>#N/A</v>
      </c>
      <c r="CT427" s="98" t="e" cm="1">
        <f t="array" ref="CT427">IF($I$9=1,CT429,INDEX($DT429:$EK429,,MATCH(CONCATENATE("FY ",RIGHT(CT$3,4)),$DT$3:$EK$3,0)))</f>
        <v>#N/A</v>
      </c>
      <c r="CU427" s="42" t="e" cm="1">
        <f t="array" ref="CU427">IF($I$9=1,CU429,INDEX($DT429:$EK429,,MATCH(CONCATENATE("FY ",RIGHT(CU$3,4)),$DT$3:$EK$3,0)))</f>
        <v>#N/A</v>
      </c>
      <c r="CV427" s="42" t="e" cm="1">
        <f t="array" ref="CV427">IF($I$9=1,CV429,INDEX($DT429:$EK429,,MATCH(CONCATENATE("FY ",RIGHT(CV$3,4)),$DT$3:$EK$3,0)))</f>
        <v>#N/A</v>
      </c>
      <c r="CW427" s="99" t="e" cm="1">
        <f t="array" ref="CW427">IF($I$9=1,CW429,INDEX($DT429:$EK429,,MATCH(CONCATENATE("FY ",RIGHT(CW$3,4)),$DT$3:$EK$3,0)))</f>
        <v>#N/A</v>
      </c>
      <c r="CX427" s="98" t="e" cm="1">
        <f t="array" ref="CX427">IF($I$9=1,CX429,INDEX($DT429:$EK429,,MATCH(CONCATENATE("FY ",RIGHT(CX$3,4)),$DT$3:$EK$3,0)))</f>
        <v>#N/A</v>
      </c>
      <c r="CY427" s="42" t="e" cm="1">
        <f t="array" ref="CY427">IF($I$9=1,CY429,INDEX($DT429:$EK429,,MATCH(CONCATENATE("FY ",RIGHT(CY$3,4)),$DT$3:$EK$3,0)))</f>
        <v>#N/A</v>
      </c>
      <c r="CZ427" s="42" t="e" cm="1">
        <f t="array" ref="CZ427">IF($I$9=1,CZ429,INDEX($DT429:$EK429,,MATCH(CONCATENATE("FY ",RIGHT(CZ$3,4)),$DT$3:$EK$3,0)))</f>
        <v>#N/A</v>
      </c>
      <c r="DA427" s="99" t="e" cm="1">
        <f t="array" ref="DA427">IF($I$9=1,DA429,INDEX($DT429:$EK429,,MATCH(CONCATENATE("FY ",RIGHT(DA$3,4)),$DT$3:$EK$3,0)))</f>
        <v>#N/A</v>
      </c>
      <c r="DB427" s="98" t="e" cm="1">
        <f t="array" ref="DB427">IF($I$9=1,DB429,INDEX($DT429:$EK429,,MATCH(CONCATENATE("FY ",RIGHT(DB$3,4)),$DT$3:$EK$3,0)))</f>
        <v>#N/A</v>
      </c>
      <c r="DC427" s="42" t="e" cm="1">
        <f t="array" ref="DC427">IF($I$9=1,DC429,INDEX($DT429:$EK429,,MATCH(CONCATENATE("FY ",RIGHT(DC$3,4)),$DT$3:$EK$3,0)))</f>
        <v>#N/A</v>
      </c>
      <c r="DD427" s="42" t="e" cm="1">
        <f t="array" ref="DD427">IF($I$9=1,DD429,INDEX($DT429:$EK429,,MATCH(CONCATENATE("FY ",RIGHT(DD$3,4)),$DT$3:$EK$3,0)))</f>
        <v>#N/A</v>
      </c>
      <c r="DE427" s="99" t="e" cm="1">
        <f t="array" ref="DE427">IF($I$9=1,DE429,INDEX($DT429:$EK429,,MATCH(CONCATENATE("FY ",RIGHT(DE$3,4)),$DT$3:$EK$3,0)))</f>
        <v>#N/A</v>
      </c>
      <c r="DF427" s="98" t="e" cm="1">
        <f t="array" ref="DF427">IF($I$9=1,DF429,INDEX($DT429:$EK429,,MATCH(CONCATENATE("FY ",RIGHT(DF$3,4)),$DT$3:$EK$3,0)))</f>
        <v>#N/A</v>
      </c>
      <c r="DG427" s="42" t="e" cm="1">
        <f t="array" ref="DG427">IF($I$9=1,DG429,INDEX($DT429:$EK429,,MATCH(CONCATENATE("FY ",RIGHT(DG$3,4)),$DT$3:$EK$3,0)))</f>
        <v>#N/A</v>
      </c>
      <c r="DH427" s="42" t="e" cm="1">
        <f t="array" ref="DH427">IF($I$9=1,DH429,INDEX($DT429:$EK429,,MATCH(CONCATENATE("FY ",RIGHT(DH$3,4)),$DT$3:$EK$3,0)))</f>
        <v>#N/A</v>
      </c>
      <c r="DI427" s="99" t="e" cm="1">
        <f t="array" ref="DI427">IF($I$9=1,DI429,INDEX($DT429:$EK429,,MATCH(CONCATENATE("FY ",RIGHT(DI$3,4)),$DT$3:$EK$3,0)))</f>
        <v>#N/A</v>
      </c>
    </row>
    <row r="428" spans="1:141" outlineLevel="1" x14ac:dyDescent="0.25">
      <c r="A428" s="90"/>
      <c r="B428" s="90"/>
      <c r="C428" s="90"/>
      <c r="D428" s="90"/>
      <c r="F428" s="100"/>
      <c r="I428" s="101"/>
      <c r="J428" s="100"/>
      <c r="M428" s="101"/>
      <c r="N428" s="100"/>
      <c r="Q428" s="101"/>
      <c r="R428" s="100"/>
      <c r="U428" s="101"/>
      <c r="V428" s="100"/>
      <c r="Y428" s="101"/>
      <c r="Z428" s="100"/>
      <c r="AC428" s="101"/>
      <c r="AD428" s="100"/>
      <c r="AG428" s="101"/>
      <c r="AH428" s="100"/>
      <c r="AK428" s="101"/>
      <c r="AL428" s="100"/>
      <c r="AO428" s="101"/>
      <c r="AP428" s="100"/>
      <c r="AS428" s="101"/>
      <c r="AT428" s="100"/>
      <c r="AW428" s="101"/>
      <c r="AX428" s="100"/>
      <c r="BA428" s="101"/>
      <c r="BB428" s="100"/>
      <c r="BE428" s="101"/>
      <c r="BF428" s="100"/>
      <c r="BI428" s="101"/>
      <c r="BJ428" s="100"/>
      <c r="BM428" s="101"/>
      <c r="BN428" s="100"/>
      <c r="BQ428" s="101"/>
      <c r="BR428" s="100"/>
      <c r="BU428" s="101"/>
      <c r="BV428" s="100"/>
      <c r="BY428" s="101"/>
      <c r="BZ428" s="100"/>
      <c r="CC428" s="101"/>
      <c r="CD428" s="100"/>
      <c r="CG428" s="101"/>
      <c r="CH428" s="100"/>
      <c r="CK428" s="101"/>
      <c r="CL428" s="100"/>
      <c r="CO428" s="101"/>
      <c r="CP428" s="100"/>
      <c r="CS428" s="101"/>
      <c r="CT428" s="100"/>
      <c r="CW428" s="101"/>
      <c r="CX428" s="100"/>
      <c r="DA428" s="101"/>
      <c r="DB428" s="100"/>
      <c r="DE428" s="101"/>
      <c r="DF428" s="100"/>
      <c r="DI428" s="101"/>
    </row>
    <row r="429" spans="1:141" outlineLevel="1" x14ac:dyDescent="0.25">
      <c r="A429" s="90"/>
      <c r="B429" s="90"/>
      <c r="C429" s="90"/>
      <c r="D429" s="90"/>
      <c r="E429" t="str">
        <f>CONCATENATE(E425," scenario: ",$J$8)</f>
        <v>Days (annualized) scenario: Default</v>
      </c>
      <c r="F429" s="100"/>
      <c r="I429" s="101"/>
      <c r="J429" s="100"/>
      <c r="M429" s="101"/>
      <c r="N429" s="100"/>
      <c r="Q429" s="101"/>
      <c r="R429" s="100"/>
      <c r="U429" s="101"/>
      <c r="V429" s="100"/>
      <c r="Y429" s="101"/>
      <c r="Z429" s="100"/>
      <c r="AC429" s="101"/>
      <c r="AD429" s="100"/>
      <c r="AG429" s="101"/>
      <c r="AH429" s="100"/>
      <c r="AK429" s="101"/>
      <c r="AL429" s="100"/>
      <c r="AO429" s="101"/>
      <c r="AP429" s="142">
        <f>CHOOSE($I$8,AP430,AP431,AP432,AP433,AP434)</f>
        <v>0</v>
      </c>
      <c r="AQ429" s="16">
        <f t="shared" ref="AQ429" si="1035">CHOOSE($I$8,AQ430,AQ431,AQ432,AQ433,AQ434)</f>
        <v>0</v>
      </c>
      <c r="AR429" s="16">
        <f t="shared" ref="AR429" si="1036">CHOOSE($I$8,AR430,AR431,AR432,AR433,AR434)</f>
        <v>0</v>
      </c>
      <c r="AS429" s="143">
        <f t="shared" ref="AS429" si="1037">CHOOSE($I$8,AS430,AS431,AS432,AS433,AS434)</f>
        <v>0</v>
      </c>
      <c r="AT429" s="142">
        <f t="shared" ref="AT429" si="1038">CHOOSE($I$8,AT430,AT431,AT432,AT433,AT434)</f>
        <v>0</v>
      </c>
      <c r="AU429" s="16">
        <f t="shared" ref="AU429" si="1039">CHOOSE($I$8,AU430,AU431,AU432,AU433,AU434)</f>
        <v>0</v>
      </c>
      <c r="AV429" s="16">
        <f t="shared" ref="AV429" si="1040">CHOOSE($I$8,AV430,AV431,AV432,AV433,AV434)</f>
        <v>0</v>
      </c>
      <c r="AW429" s="143">
        <f t="shared" ref="AW429" si="1041">CHOOSE($I$8,AW430,AW431,AW432,AW433,AW434)</f>
        <v>0</v>
      </c>
      <c r="AX429" s="142">
        <f t="shared" ref="AX429" si="1042">CHOOSE($I$8,AX430,AX431,AX432,AX433,AX434)</f>
        <v>0</v>
      </c>
      <c r="AY429" s="16">
        <f t="shared" ref="AY429" si="1043">CHOOSE($I$8,AY430,AY431,AY432,AY433,AY434)</f>
        <v>0</v>
      </c>
      <c r="AZ429" s="16">
        <f t="shared" ref="AZ429" si="1044">CHOOSE($I$8,AZ430,AZ431,AZ432,AZ433,AZ434)</f>
        <v>0</v>
      </c>
      <c r="BA429" s="143">
        <f t="shared" ref="BA429" si="1045">CHOOSE($I$8,BA430,BA431,BA432,BA433,BA434)</f>
        <v>0</v>
      </c>
      <c r="BB429" s="142">
        <f t="shared" ref="BB429" si="1046">CHOOSE($I$8,BB430,BB431,BB432,BB433,BB434)</f>
        <v>0</v>
      </c>
      <c r="BC429" s="16">
        <f t="shared" ref="BC429" si="1047">CHOOSE($I$8,BC430,BC431,BC432,BC433,BC434)</f>
        <v>0</v>
      </c>
      <c r="BD429" s="16">
        <f t="shared" ref="BD429" si="1048">CHOOSE($I$8,BD430,BD431,BD432,BD433,BD434)</f>
        <v>0</v>
      </c>
      <c r="BE429" s="143">
        <f t="shared" ref="BE429" si="1049">CHOOSE($I$8,BE430,BE431,BE432,BE433,BE434)</f>
        <v>0</v>
      </c>
      <c r="BF429" s="142">
        <f t="shared" ref="BF429" si="1050">CHOOSE($I$8,BF430,BF431,BF432,BF433,BF434)</f>
        <v>0</v>
      </c>
      <c r="BG429" s="16">
        <f t="shared" ref="BG429" si="1051">CHOOSE($I$8,BG430,BG431,BG432,BG433,BG434)</f>
        <v>0</v>
      </c>
      <c r="BH429" s="16">
        <f t="shared" ref="BH429" si="1052">CHOOSE($I$8,BH430,BH431,BH432,BH433,BH434)</f>
        <v>0</v>
      </c>
      <c r="BI429" s="143">
        <f t="shared" ref="BI429" si="1053">CHOOSE($I$8,BI430,BI431,BI432,BI433,BI434)</f>
        <v>0</v>
      </c>
      <c r="BJ429" s="142">
        <f t="shared" ref="BJ429" si="1054">CHOOSE($I$8,BJ430,BJ431,BJ432,BJ433,BJ434)</f>
        <v>0</v>
      </c>
      <c r="BK429" s="16">
        <f t="shared" ref="BK429" si="1055">CHOOSE($I$8,BK430,BK431,BK432,BK433,BK434)</f>
        <v>0</v>
      </c>
      <c r="BL429" s="16">
        <f t="shared" ref="BL429" si="1056">CHOOSE($I$8,BL430,BL431,BL432,BL433,BL434)</f>
        <v>0</v>
      </c>
      <c r="BM429" s="143">
        <f t="shared" ref="BM429" si="1057">CHOOSE($I$8,BM430,BM431,BM432,BM433,BM434)</f>
        <v>0</v>
      </c>
      <c r="BN429" s="142">
        <f t="shared" ref="BN429" si="1058">CHOOSE($I$8,BN430,BN431,BN432,BN433,BN434)</f>
        <v>0</v>
      </c>
      <c r="BO429" s="16">
        <f t="shared" ref="BO429" si="1059">CHOOSE($I$8,BO430,BO431,BO432,BO433,BO434)</f>
        <v>0</v>
      </c>
      <c r="BP429" s="16">
        <f t="shared" ref="BP429" si="1060">CHOOSE($I$8,BP430,BP431,BP432,BP433,BP434)</f>
        <v>0</v>
      </c>
      <c r="BQ429" s="143">
        <f t="shared" ref="BQ429" si="1061">CHOOSE($I$8,BQ430,BQ431,BQ432,BQ433,BQ434)</f>
        <v>0</v>
      </c>
      <c r="BR429" s="142">
        <f t="shared" ref="BR429" si="1062">CHOOSE($I$8,BR430,BR431,BR432,BR433,BR434)</f>
        <v>0</v>
      </c>
      <c r="BS429" s="16">
        <f t="shared" ref="BS429" si="1063">CHOOSE($I$8,BS430,BS431,BS432,BS433,BS434)</f>
        <v>0</v>
      </c>
      <c r="BT429" s="16">
        <f t="shared" ref="BT429" si="1064">CHOOSE($I$8,BT430,BT431,BT432,BT433,BT434)</f>
        <v>0</v>
      </c>
      <c r="BU429" s="143">
        <f t="shared" ref="BU429" si="1065">CHOOSE($I$8,BU430,BU431,BU432,BU433,BU434)</f>
        <v>0</v>
      </c>
      <c r="BV429" s="142">
        <f t="shared" ref="BV429" si="1066">CHOOSE($I$8,BV430,BV431,BV432,BV433,BV434)</f>
        <v>0</v>
      </c>
      <c r="BW429" s="16">
        <f t="shared" ref="BW429" si="1067">CHOOSE($I$8,BW430,BW431,BW432,BW433,BW434)</f>
        <v>0</v>
      </c>
      <c r="BX429" s="16">
        <f t="shared" ref="BX429" si="1068">CHOOSE($I$8,BX430,BX431,BX432,BX433,BX434)</f>
        <v>0</v>
      </c>
      <c r="BY429" s="143">
        <f t="shared" ref="BY429" si="1069">CHOOSE($I$8,BY430,BY431,BY432,BY433,BY434)</f>
        <v>0</v>
      </c>
      <c r="BZ429" s="142">
        <f t="shared" ref="BZ429" si="1070">CHOOSE($I$8,BZ430,BZ431,BZ432,BZ433,BZ434)</f>
        <v>0</v>
      </c>
      <c r="CA429" s="16">
        <f t="shared" ref="CA429" si="1071">CHOOSE($I$8,CA430,CA431,CA432,CA433,CA434)</f>
        <v>0</v>
      </c>
      <c r="CB429" s="16">
        <f t="shared" ref="CB429" si="1072">CHOOSE($I$8,CB430,CB431,CB432,CB433,CB434)</f>
        <v>0</v>
      </c>
      <c r="CC429" s="143">
        <f t="shared" ref="CC429" si="1073">CHOOSE($I$8,CC430,CC431,CC432,CC433,CC434)</f>
        <v>0</v>
      </c>
      <c r="CD429" s="142">
        <f t="shared" ref="CD429" si="1074">CHOOSE($I$8,CD430,CD431,CD432,CD433,CD434)</f>
        <v>0</v>
      </c>
      <c r="CE429" s="16">
        <f t="shared" ref="CE429" si="1075">CHOOSE($I$8,CE430,CE431,CE432,CE433,CE434)</f>
        <v>0</v>
      </c>
      <c r="CF429" s="16">
        <f t="shared" ref="CF429" si="1076">CHOOSE($I$8,CF430,CF431,CF432,CF433,CF434)</f>
        <v>0</v>
      </c>
      <c r="CG429" s="143">
        <f t="shared" ref="CG429" si="1077">CHOOSE($I$8,CG430,CG431,CG432,CG433,CG434)</f>
        <v>0</v>
      </c>
      <c r="CH429" s="142">
        <f t="shared" ref="CH429" si="1078">CHOOSE($I$8,CH430,CH431,CH432,CH433,CH434)</f>
        <v>0</v>
      </c>
      <c r="CI429" s="16">
        <f t="shared" ref="CI429" si="1079">CHOOSE($I$8,CI430,CI431,CI432,CI433,CI434)</f>
        <v>0</v>
      </c>
      <c r="CJ429" s="16">
        <f t="shared" ref="CJ429" si="1080">CHOOSE($I$8,CJ430,CJ431,CJ432,CJ433,CJ434)</f>
        <v>0</v>
      </c>
      <c r="CK429" s="143">
        <f t="shared" ref="CK429" si="1081">CHOOSE($I$8,CK430,CK431,CK432,CK433,CK434)</f>
        <v>0</v>
      </c>
      <c r="CL429" s="142">
        <f t="shared" ref="CL429" si="1082">CHOOSE($I$8,CL430,CL431,CL432,CL433,CL434)</f>
        <v>0</v>
      </c>
      <c r="CM429" s="16">
        <f t="shared" ref="CM429" si="1083">CHOOSE($I$8,CM430,CM431,CM432,CM433,CM434)</f>
        <v>0</v>
      </c>
      <c r="CN429" s="16">
        <f t="shared" ref="CN429" si="1084">CHOOSE($I$8,CN430,CN431,CN432,CN433,CN434)</f>
        <v>0</v>
      </c>
      <c r="CO429" s="143">
        <f t="shared" ref="CO429" si="1085">CHOOSE($I$8,CO430,CO431,CO432,CO433,CO434)</f>
        <v>0</v>
      </c>
      <c r="CP429" s="142">
        <f t="shared" ref="CP429" si="1086">CHOOSE($I$8,CP430,CP431,CP432,CP433,CP434)</f>
        <v>0</v>
      </c>
      <c r="CQ429" s="16">
        <f t="shared" ref="CQ429" si="1087">CHOOSE($I$8,CQ430,CQ431,CQ432,CQ433,CQ434)</f>
        <v>0</v>
      </c>
      <c r="CR429" s="16">
        <f t="shared" ref="CR429" si="1088">CHOOSE($I$8,CR430,CR431,CR432,CR433,CR434)</f>
        <v>0</v>
      </c>
      <c r="CS429" s="143">
        <f t="shared" ref="CS429" si="1089">CHOOSE($I$8,CS430,CS431,CS432,CS433,CS434)</f>
        <v>0</v>
      </c>
      <c r="CT429" s="142">
        <f t="shared" ref="CT429" si="1090">CHOOSE($I$8,CT430,CT431,CT432,CT433,CT434)</f>
        <v>0</v>
      </c>
      <c r="CU429" s="16">
        <f t="shared" ref="CU429" si="1091">CHOOSE($I$8,CU430,CU431,CU432,CU433,CU434)</f>
        <v>0</v>
      </c>
      <c r="CV429" s="16">
        <f t="shared" ref="CV429" si="1092">CHOOSE($I$8,CV430,CV431,CV432,CV433,CV434)</f>
        <v>0</v>
      </c>
      <c r="CW429" s="143">
        <f t="shared" ref="CW429" si="1093">CHOOSE($I$8,CW430,CW431,CW432,CW433,CW434)</f>
        <v>0</v>
      </c>
      <c r="CX429" s="142">
        <f t="shared" ref="CX429" si="1094">CHOOSE($I$8,CX430,CX431,CX432,CX433,CX434)</f>
        <v>0</v>
      </c>
      <c r="CY429" s="16">
        <f t="shared" ref="CY429" si="1095">CHOOSE($I$8,CY430,CY431,CY432,CY433,CY434)</f>
        <v>0</v>
      </c>
      <c r="CZ429" s="16">
        <f t="shared" ref="CZ429" si="1096">CHOOSE($I$8,CZ430,CZ431,CZ432,CZ433,CZ434)</f>
        <v>0</v>
      </c>
      <c r="DA429" s="143">
        <f t="shared" ref="DA429" si="1097">CHOOSE($I$8,DA430,DA431,DA432,DA433,DA434)</f>
        <v>0</v>
      </c>
      <c r="DB429" s="142">
        <f t="shared" ref="DB429" si="1098">CHOOSE($I$8,DB430,DB431,DB432,DB433,DB434)</f>
        <v>0</v>
      </c>
      <c r="DC429" s="16">
        <f t="shared" ref="DC429" si="1099">CHOOSE($I$8,DC430,DC431,DC432,DC433,DC434)</f>
        <v>0</v>
      </c>
      <c r="DD429" s="16">
        <f t="shared" ref="DD429" si="1100">CHOOSE($I$8,DD430,DD431,DD432,DD433,DD434)</f>
        <v>0</v>
      </c>
      <c r="DE429" s="143">
        <f t="shared" ref="DE429" si="1101">CHOOSE($I$8,DE430,DE431,DE432,DE433,DE434)</f>
        <v>0</v>
      </c>
      <c r="DF429" s="142">
        <f t="shared" ref="DF429" si="1102">CHOOSE($I$8,DF430,DF431,DF432,DF433,DF434)</f>
        <v>0</v>
      </c>
      <c r="DG429" s="16">
        <f t="shared" ref="DG429" si="1103">CHOOSE($I$8,DG430,DG431,DG432,DG433,DG434)</f>
        <v>0</v>
      </c>
      <c r="DH429" s="16">
        <f t="shared" ref="DH429" si="1104">CHOOSE($I$8,DH430,DH431,DH432,DH433,DH434)</f>
        <v>0</v>
      </c>
      <c r="DI429" s="143">
        <f t="shared" ref="DI429" si="1105">CHOOSE($I$8,DI430,DI431,DI432,DI433,DI434)</f>
        <v>0</v>
      </c>
      <c r="DT429" s="16" t="e">
        <f t="shared" ref="DT429" ca="1" si="1106">CHOOSE($I$8,DT430,DT431,DT432,DT433,DT434)</f>
        <v>#DIV/0!</v>
      </c>
      <c r="DU429" s="16" t="e">
        <f t="shared" ref="DU429" ca="1" si="1107">CHOOSE($I$8,DU430,DU431,DU432,DU433,DU434)</f>
        <v>#DIV/0!</v>
      </c>
      <c r="DV429" s="16" t="e">
        <f t="shared" ref="DV429" ca="1" si="1108">CHOOSE($I$8,DV430,DV431,DV432,DV433,DV434)</f>
        <v>#DIV/0!</v>
      </c>
      <c r="DW429" s="16" t="e">
        <f t="shared" ref="DW429" ca="1" si="1109">CHOOSE($I$8,DW430,DW431,DW432,DW433,DW434)</f>
        <v>#DIV/0!</v>
      </c>
      <c r="DX429" s="16" t="e">
        <f t="shared" ref="DX429" ca="1" si="1110">CHOOSE($I$8,DX430,DX431,DX432,DX433,DX434)</f>
        <v>#DIV/0!</v>
      </c>
      <c r="DY429" s="16" t="e">
        <f t="shared" ref="DY429" ca="1" si="1111">CHOOSE($I$8,DY430,DY431,DY432,DY433,DY434)</f>
        <v>#DIV/0!</v>
      </c>
      <c r="DZ429" s="16" t="e">
        <f t="shared" ref="DZ429" ca="1" si="1112">CHOOSE($I$8,DZ430,DZ431,DZ432,DZ433,DZ434)</f>
        <v>#DIV/0!</v>
      </c>
      <c r="EA429" s="16" t="e">
        <f t="shared" ref="EA429" ca="1" si="1113">CHOOSE($I$8,EA430,EA431,EA432,EA433,EA434)</f>
        <v>#DIV/0!</v>
      </c>
      <c r="EB429" s="16" t="e">
        <f t="shared" ref="EB429" ca="1" si="1114">CHOOSE($I$8,EB430,EB431,EB432,EB433,EB434)</f>
        <v>#DIV/0!</v>
      </c>
      <c r="EC429" s="16" t="e">
        <f t="shared" ref="EC429" ca="1" si="1115">CHOOSE($I$8,EC430,EC431,EC432,EC433,EC434)</f>
        <v>#DIV/0!</v>
      </c>
      <c r="ED429" s="16" t="e">
        <f t="shared" ref="ED429" ca="1" si="1116">CHOOSE($I$8,ED430,ED431,ED432,ED433,ED434)</f>
        <v>#DIV/0!</v>
      </c>
      <c r="EE429" s="16" t="e">
        <f t="shared" ref="EE429" ca="1" si="1117">CHOOSE($I$8,EE430,EE431,EE432,EE433,EE434)</f>
        <v>#DIV/0!</v>
      </c>
      <c r="EF429" s="16" t="e">
        <f t="shared" ref="EF429" ca="1" si="1118">CHOOSE($I$8,EF430,EF431,EF432,EF433,EF434)</f>
        <v>#DIV/0!</v>
      </c>
      <c r="EG429" s="16" t="e">
        <f t="shared" ref="EG429" ca="1" si="1119">CHOOSE($I$8,EG430,EG431,EG432,EG433,EG434)</f>
        <v>#DIV/0!</v>
      </c>
      <c r="EH429" s="16" t="e">
        <f t="shared" ref="EH429" ca="1" si="1120">CHOOSE($I$8,EH430,EH431,EH432,EH433,EH434)</f>
        <v>#DIV/0!</v>
      </c>
      <c r="EI429" s="16" t="e">
        <f t="shared" ref="EI429" ca="1" si="1121">CHOOSE($I$8,EI430,EI431,EI432,EI433,EI434)</f>
        <v>#DIV/0!</v>
      </c>
      <c r="EJ429" s="16" t="e">
        <f t="shared" ref="EJ429" ca="1" si="1122">CHOOSE($I$8,EJ430,EJ431,EJ432,EJ433,EJ434)</f>
        <v>#DIV/0!</v>
      </c>
      <c r="EK429" s="16" t="e">
        <f t="shared" ref="EK429" ca="1" si="1123">CHOOSE($I$8,EK430,EK431,EK432,EK433,EK434)</f>
        <v>#DIV/0!</v>
      </c>
    </row>
    <row r="430" spans="1:141" outlineLevel="1" x14ac:dyDescent="0.25">
      <c r="A430" s="90"/>
      <c r="B430" s="90"/>
      <c r="C430" s="90"/>
      <c r="D430" s="90"/>
      <c r="E430" t="str">
        <f>CONCATENATE("- ", $N$6,":")</f>
        <v>- Base:</v>
      </c>
      <c r="F430" s="100"/>
      <c r="I430" s="101"/>
      <c r="J430" s="100"/>
      <c r="M430" s="101"/>
      <c r="N430" s="100"/>
      <c r="Q430" s="101"/>
      <c r="R430" s="100"/>
      <c r="U430" s="101"/>
      <c r="V430" s="100"/>
      <c r="Y430" s="101"/>
      <c r="Z430" s="100"/>
      <c r="AC430" s="101"/>
      <c r="AD430" s="100"/>
      <c r="AG430" s="101"/>
      <c r="AH430" s="100"/>
      <c r="AK430" s="101"/>
      <c r="AL430" s="100"/>
      <c r="AO430" s="101"/>
      <c r="AP430" s="144">
        <v>0</v>
      </c>
      <c r="AQ430" s="145">
        <v>0</v>
      </c>
      <c r="AR430" s="145">
        <v>0</v>
      </c>
      <c r="AS430" s="146">
        <v>0</v>
      </c>
      <c r="AT430" s="144">
        <v>0</v>
      </c>
      <c r="AU430" s="145">
        <v>0</v>
      </c>
      <c r="AV430" s="145">
        <v>0</v>
      </c>
      <c r="AW430" s="146">
        <v>0</v>
      </c>
      <c r="AX430" s="144">
        <v>0</v>
      </c>
      <c r="AY430" s="145">
        <v>0</v>
      </c>
      <c r="AZ430" s="145">
        <v>0</v>
      </c>
      <c r="BA430" s="146">
        <v>0</v>
      </c>
      <c r="BB430" s="144">
        <v>0</v>
      </c>
      <c r="BC430" s="145">
        <v>0</v>
      </c>
      <c r="BD430" s="145">
        <v>0</v>
      </c>
      <c r="BE430" s="146">
        <v>0</v>
      </c>
      <c r="BF430" s="144">
        <v>0</v>
      </c>
      <c r="BG430" s="145">
        <v>0</v>
      </c>
      <c r="BH430" s="145">
        <v>0</v>
      </c>
      <c r="BI430" s="146">
        <v>0</v>
      </c>
      <c r="BJ430" s="144">
        <v>0</v>
      </c>
      <c r="BK430" s="145">
        <v>0</v>
      </c>
      <c r="BL430" s="145">
        <v>0</v>
      </c>
      <c r="BM430" s="146">
        <v>0</v>
      </c>
      <c r="BN430" s="144">
        <v>0</v>
      </c>
      <c r="BO430" s="145">
        <v>0</v>
      </c>
      <c r="BP430" s="145">
        <v>0</v>
      </c>
      <c r="BQ430" s="146">
        <v>0</v>
      </c>
      <c r="BR430" s="144">
        <v>0</v>
      </c>
      <c r="BS430" s="145">
        <v>0</v>
      </c>
      <c r="BT430" s="145">
        <v>0</v>
      </c>
      <c r="BU430" s="146">
        <v>0</v>
      </c>
      <c r="BV430" s="144">
        <v>0</v>
      </c>
      <c r="BW430" s="145">
        <v>0</v>
      </c>
      <c r="BX430" s="145">
        <v>0</v>
      </c>
      <c r="BY430" s="146">
        <v>0</v>
      </c>
      <c r="BZ430" s="144">
        <v>0</v>
      </c>
      <c r="CA430" s="145">
        <v>0</v>
      </c>
      <c r="CB430" s="145">
        <v>0</v>
      </c>
      <c r="CC430" s="146">
        <v>0</v>
      </c>
      <c r="CD430" s="144">
        <v>0</v>
      </c>
      <c r="CE430" s="145">
        <v>0</v>
      </c>
      <c r="CF430" s="145">
        <v>0</v>
      </c>
      <c r="CG430" s="146">
        <v>0</v>
      </c>
      <c r="CH430" s="144">
        <v>0</v>
      </c>
      <c r="CI430" s="145">
        <v>0</v>
      </c>
      <c r="CJ430" s="145">
        <v>0</v>
      </c>
      <c r="CK430" s="146">
        <v>0</v>
      </c>
      <c r="CL430" s="144">
        <v>0</v>
      </c>
      <c r="CM430" s="145">
        <v>0</v>
      </c>
      <c r="CN430" s="145">
        <v>0</v>
      </c>
      <c r="CO430" s="146">
        <v>0</v>
      </c>
      <c r="CP430" s="144">
        <v>0</v>
      </c>
      <c r="CQ430" s="145">
        <v>0</v>
      </c>
      <c r="CR430" s="145">
        <v>0</v>
      </c>
      <c r="CS430" s="146">
        <v>0</v>
      </c>
      <c r="CT430" s="144">
        <v>0</v>
      </c>
      <c r="CU430" s="145">
        <v>0</v>
      </c>
      <c r="CV430" s="145">
        <v>0</v>
      </c>
      <c r="CW430" s="146">
        <v>0</v>
      </c>
      <c r="CX430" s="144">
        <v>0</v>
      </c>
      <c r="CY430" s="145">
        <v>0</v>
      </c>
      <c r="CZ430" s="145">
        <v>0</v>
      </c>
      <c r="DA430" s="146">
        <v>0</v>
      </c>
      <c r="DB430" s="144">
        <v>0</v>
      </c>
      <c r="DC430" s="145">
        <v>0</v>
      </c>
      <c r="DD430" s="145">
        <v>0</v>
      </c>
      <c r="DE430" s="146">
        <v>0</v>
      </c>
      <c r="DF430" s="144">
        <v>0</v>
      </c>
      <c r="DG430" s="145">
        <v>0</v>
      </c>
      <c r="DH430" s="145">
        <v>0</v>
      </c>
      <c r="DI430" s="146">
        <v>0</v>
      </c>
      <c r="DT430" s="145">
        <v>0</v>
      </c>
      <c r="DU430" s="145">
        <v>0</v>
      </c>
      <c r="DV430" s="145">
        <v>0</v>
      </c>
      <c r="DW430" s="145">
        <v>0</v>
      </c>
      <c r="DX430" s="145">
        <v>0</v>
      </c>
      <c r="DY430" s="145">
        <v>0</v>
      </c>
      <c r="DZ430" s="145">
        <v>0</v>
      </c>
      <c r="EA430" s="145">
        <v>0</v>
      </c>
      <c r="EB430" s="145">
        <v>0</v>
      </c>
      <c r="EC430" s="145">
        <v>0</v>
      </c>
      <c r="ED430" s="145">
        <v>0</v>
      </c>
      <c r="EE430" s="145">
        <v>0</v>
      </c>
      <c r="EF430" s="145">
        <v>0</v>
      </c>
      <c r="EG430" s="145">
        <v>0</v>
      </c>
      <c r="EH430" s="145">
        <v>0</v>
      </c>
      <c r="EI430" s="145">
        <v>0</v>
      </c>
      <c r="EJ430" s="145">
        <v>0</v>
      </c>
      <c r="EK430" s="145">
        <v>0</v>
      </c>
    </row>
    <row r="431" spans="1:141" outlineLevel="1" x14ac:dyDescent="0.25">
      <c r="A431" s="90"/>
      <c r="B431" s="90"/>
      <c r="C431" s="90"/>
      <c r="D431" s="90"/>
      <c r="E431" t="str">
        <f>CONCATENATE("- ", $N$7,":")</f>
        <v>- Upside:</v>
      </c>
      <c r="F431" s="100"/>
      <c r="I431" s="101"/>
      <c r="J431" s="100"/>
      <c r="M431" s="101"/>
      <c r="N431" s="100"/>
      <c r="Q431" s="101"/>
      <c r="R431" s="100"/>
      <c r="U431" s="101"/>
      <c r="V431" s="100"/>
      <c r="Y431" s="101"/>
      <c r="Z431" s="100"/>
      <c r="AC431" s="101"/>
      <c r="AD431" s="100"/>
      <c r="AG431" s="101"/>
      <c r="AH431" s="100"/>
      <c r="AK431" s="101"/>
      <c r="AL431" s="100"/>
      <c r="AO431" s="101"/>
      <c r="AP431" s="144">
        <v>0</v>
      </c>
      <c r="AQ431" s="145">
        <v>0</v>
      </c>
      <c r="AR431" s="145">
        <v>0</v>
      </c>
      <c r="AS431" s="146">
        <v>0</v>
      </c>
      <c r="AT431" s="144">
        <v>0</v>
      </c>
      <c r="AU431" s="145">
        <v>0</v>
      </c>
      <c r="AV431" s="145">
        <v>0</v>
      </c>
      <c r="AW431" s="146">
        <v>0</v>
      </c>
      <c r="AX431" s="144">
        <v>0</v>
      </c>
      <c r="AY431" s="145">
        <v>0</v>
      </c>
      <c r="AZ431" s="145">
        <v>0</v>
      </c>
      <c r="BA431" s="146">
        <v>0</v>
      </c>
      <c r="BB431" s="144">
        <v>0</v>
      </c>
      <c r="BC431" s="145">
        <v>0</v>
      </c>
      <c r="BD431" s="145">
        <v>0</v>
      </c>
      <c r="BE431" s="146">
        <v>0</v>
      </c>
      <c r="BF431" s="144">
        <v>0</v>
      </c>
      <c r="BG431" s="145">
        <v>0</v>
      </c>
      <c r="BH431" s="145">
        <v>0</v>
      </c>
      <c r="BI431" s="146">
        <v>0</v>
      </c>
      <c r="BJ431" s="144">
        <v>0</v>
      </c>
      <c r="BK431" s="145">
        <v>0</v>
      </c>
      <c r="BL431" s="145">
        <v>0</v>
      </c>
      <c r="BM431" s="146">
        <v>0</v>
      </c>
      <c r="BN431" s="144">
        <v>0</v>
      </c>
      <c r="BO431" s="145">
        <v>0</v>
      </c>
      <c r="BP431" s="145">
        <v>0</v>
      </c>
      <c r="BQ431" s="146">
        <v>0</v>
      </c>
      <c r="BR431" s="144">
        <v>0</v>
      </c>
      <c r="BS431" s="145">
        <v>0</v>
      </c>
      <c r="BT431" s="145">
        <v>0</v>
      </c>
      <c r="BU431" s="146">
        <v>0</v>
      </c>
      <c r="BV431" s="144">
        <v>0</v>
      </c>
      <c r="BW431" s="145">
        <v>0</v>
      </c>
      <c r="BX431" s="145">
        <v>0</v>
      </c>
      <c r="BY431" s="146">
        <v>0</v>
      </c>
      <c r="BZ431" s="144">
        <v>0</v>
      </c>
      <c r="CA431" s="145">
        <v>0</v>
      </c>
      <c r="CB431" s="145">
        <v>0</v>
      </c>
      <c r="CC431" s="146">
        <v>0</v>
      </c>
      <c r="CD431" s="144">
        <v>0</v>
      </c>
      <c r="CE431" s="145">
        <v>0</v>
      </c>
      <c r="CF431" s="145">
        <v>0</v>
      </c>
      <c r="CG431" s="146">
        <v>0</v>
      </c>
      <c r="CH431" s="144">
        <v>0</v>
      </c>
      <c r="CI431" s="145">
        <v>0</v>
      </c>
      <c r="CJ431" s="145">
        <v>0</v>
      </c>
      <c r="CK431" s="146">
        <v>0</v>
      </c>
      <c r="CL431" s="144">
        <v>0</v>
      </c>
      <c r="CM431" s="145">
        <v>0</v>
      </c>
      <c r="CN431" s="145">
        <v>0</v>
      </c>
      <c r="CO431" s="146">
        <v>0</v>
      </c>
      <c r="CP431" s="144">
        <v>0</v>
      </c>
      <c r="CQ431" s="145">
        <v>0</v>
      </c>
      <c r="CR431" s="145">
        <v>0</v>
      </c>
      <c r="CS431" s="146">
        <v>0</v>
      </c>
      <c r="CT431" s="144">
        <v>0</v>
      </c>
      <c r="CU431" s="145">
        <v>0</v>
      </c>
      <c r="CV431" s="145">
        <v>0</v>
      </c>
      <c r="CW431" s="146">
        <v>0</v>
      </c>
      <c r="CX431" s="144">
        <v>0</v>
      </c>
      <c r="CY431" s="145">
        <v>0</v>
      </c>
      <c r="CZ431" s="145">
        <v>0</v>
      </c>
      <c r="DA431" s="146">
        <v>0</v>
      </c>
      <c r="DB431" s="144">
        <v>0</v>
      </c>
      <c r="DC431" s="145">
        <v>0</v>
      </c>
      <c r="DD431" s="145">
        <v>0</v>
      </c>
      <c r="DE431" s="146">
        <v>0</v>
      </c>
      <c r="DF431" s="144">
        <v>0</v>
      </c>
      <c r="DG431" s="145">
        <v>0</v>
      </c>
      <c r="DH431" s="145">
        <v>0</v>
      </c>
      <c r="DI431" s="146">
        <v>0</v>
      </c>
      <c r="DT431" s="145">
        <v>0</v>
      </c>
      <c r="DU431" s="145">
        <v>0</v>
      </c>
      <c r="DV431" s="145">
        <v>0</v>
      </c>
      <c r="DW431" s="145">
        <v>0</v>
      </c>
      <c r="DX431" s="145">
        <v>0</v>
      </c>
      <c r="DY431" s="145">
        <v>0</v>
      </c>
      <c r="DZ431" s="145">
        <v>0</v>
      </c>
      <c r="EA431" s="145">
        <v>0</v>
      </c>
      <c r="EB431" s="145">
        <v>0</v>
      </c>
      <c r="EC431" s="145">
        <v>0</v>
      </c>
      <c r="ED431" s="145">
        <v>0</v>
      </c>
      <c r="EE431" s="145">
        <v>0</v>
      </c>
      <c r="EF431" s="145">
        <v>0</v>
      </c>
      <c r="EG431" s="145">
        <v>0</v>
      </c>
      <c r="EH431" s="145">
        <v>0</v>
      </c>
      <c r="EI431" s="145">
        <v>0</v>
      </c>
      <c r="EJ431" s="145">
        <v>0</v>
      </c>
      <c r="EK431" s="145">
        <v>0</v>
      </c>
    </row>
    <row r="432" spans="1:141" outlineLevel="1" x14ac:dyDescent="0.25">
      <c r="A432" s="90"/>
      <c r="B432" s="90"/>
      <c r="C432" s="90"/>
      <c r="D432" s="90"/>
      <c r="E432" t="str">
        <f>CONCATENATE("- ", $N$8,":")</f>
        <v>- Downside:</v>
      </c>
      <c r="F432" s="100"/>
      <c r="I432" s="101"/>
      <c r="J432" s="100"/>
      <c r="M432" s="101"/>
      <c r="N432" s="100"/>
      <c r="Q432" s="101"/>
      <c r="R432" s="100"/>
      <c r="U432" s="101"/>
      <c r="V432" s="100"/>
      <c r="Y432" s="101"/>
      <c r="Z432" s="100"/>
      <c r="AC432" s="101"/>
      <c r="AD432" s="100"/>
      <c r="AG432" s="101"/>
      <c r="AH432" s="100"/>
      <c r="AK432" s="101"/>
      <c r="AL432" s="100"/>
      <c r="AO432" s="101"/>
      <c r="AP432" s="144">
        <v>0</v>
      </c>
      <c r="AQ432" s="145">
        <v>0</v>
      </c>
      <c r="AR432" s="145">
        <v>0</v>
      </c>
      <c r="AS432" s="146">
        <v>0</v>
      </c>
      <c r="AT432" s="144">
        <v>0</v>
      </c>
      <c r="AU432" s="145">
        <v>0</v>
      </c>
      <c r="AV432" s="145">
        <v>0</v>
      </c>
      <c r="AW432" s="146">
        <v>0</v>
      </c>
      <c r="AX432" s="144">
        <v>0</v>
      </c>
      <c r="AY432" s="145">
        <v>0</v>
      </c>
      <c r="AZ432" s="145">
        <v>0</v>
      </c>
      <c r="BA432" s="146">
        <v>0</v>
      </c>
      <c r="BB432" s="144">
        <v>0</v>
      </c>
      <c r="BC432" s="145">
        <v>0</v>
      </c>
      <c r="BD432" s="145">
        <v>0</v>
      </c>
      <c r="BE432" s="146">
        <v>0</v>
      </c>
      <c r="BF432" s="144">
        <v>0</v>
      </c>
      <c r="BG432" s="145">
        <v>0</v>
      </c>
      <c r="BH432" s="145">
        <v>0</v>
      </c>
      <c r="BI432" s="146">
        <v>0</v>
      </c>
      <c r="BJ432" s="144">
        <v>0</v>
      </c>
      <c r="BK432" s="145">
        <v>0</v>
      </c>
      <c r="BL432" s="145">
        <v>0</v>
      </c>
      <c r="BM432" s="146">
        <v>0</v>
      </c>
      <c r="BN432" s="144">
        <v>0</v>
      </c>
      <c r="BO432" s="145">
        <v>0</v>
      </c>
      <c r="BP432" s="145">
        <v>0</v>
      </c>
      <c r="BQ432" s="146">
        <v>0</v>
      </c>
      <c r="BR432" s="144">
        <v>0</v>
      </c>
      <c r="BS432" s="145">
        <v>0</v>
      </c>
      <c r="BT432" s="145">
        <v>0</v>
      </c>
      <c r="BU432" s="146">
        <v>0</v>
      </c>
      <c r="BV432" s="144">
        <v>0</v>
      </c>
      <c r="BW432" s="145">
        <v>0</v>
      </c>
      <c r="BX432" s="145">
        <v>0</v>
      </c>
      <c r="BY432" s="146">
        <v>0</v>
      </c>
      <c r="BZ432" s="144">
        <v>0</v>
      </c>
      <c r="CA432" s="145">
        <v>0</v>
      </c>
      <c r="CB432" s="145">
        <v>0</v>
      </c>
      <c r="CC432" s="146">
        <v>0</v>
      </c>
      <c r="CD432" s="144">
        <v>0</v>
      </c>
      <c r="CE432" s="145">
        <v>0</v>
      </c>
      <c r="CF432" s="145">
        <v>0</v>
      </c>
      <c r="CG432" s="146">
        <v>0</v>
      </c>
      <c r="CH432" s="144">
        <v>0</v>
      </c>
      <c r="CI432" s="145">
        <v>0</v>
      </c>
      <c r="CJ432" s="145">
        <v>0</v>
      </c>
      <c r="CK432" s="146">
        <v>0</v>
      </c>
      <c r="CL432" s="144">
        <v>0</v>
      </c>
      <c r="CM432" s="145">
        <v>0</v>
      </c>
      <c r="CN432" s="145">
        <v>0</v>
      </c>
      <c r="CO432" s="146">
        <v>0</v>
      </c>
      <c r="CP432" s="144">
        <v>0</v>
      </c>
      <c r="CQ432" s="145">
        <v>0</v>
      </c>
      <c r="CR432" s="145">
        <v>0</v>
      </c>
      <c r="CS432" s="146">
        <v>0</v>
      </c>
      <c r="CT432" s="144">
        <v>0</v>
      </c>
      <c r="CU432" s="145">
        <v>0</v>
      </c>
      <c r="CV432" s="145">
        <v>0</v>
      </c>
      <c r="CW432" s="146">
        <v>0</v>
      </c>
      <c r="CX432" s="144">
        <v>0</v>
      </c>
      <c r="CY432" s="145">
        <v>0</v>
      </c>
      <c r="CZ432" s="145">
        <v>0</v>
      </c>
      <c r="DA432" s="146">
        <v>0</v>
      </c>
      <c r="DB432" s="144">
        <v>0</v>
      </c>
      <c r="DC432" s="145">
        <v>0</v>
      </c>
      <c r="DD432" s="145">
        <v>0</v>
      </c>
      <c r="DE432" s="146">
        <v>0</v>
      </c>
      <c r="DF432" s="144">
        <v>0</v>
      </c>
      <c r="DG432" s="145">
        <v>0</v>
      </c>
      <c r="DH432" s="145">
        <v>0</v>
      </c>
      <c r="DI432" s="146">
        <v>0</v>
      </c>
      <c r="DT432" s="145">
        <v>0</v>
      </c>
      <c r="DU432" s="145">
        <v>0</v>
      </c>
      <c r="DV432" s="145">
        <v>0</v>
      </c>
      <c r="DW432" s="145">
        <v>0</v>
      </c>
      <c r="DX432" s="145">
        <v>0</v>
      </c>
      <c r="DY432" s="145">
        <v>0</v>
      </c>
      <c r="DZ432" s="145">
        <v>0</v>
      </c>
      <c r="EA432" s="145">
        <v>0</v>
      </c>
      <c r="EB432" s="145">
        <v>0</v>
      </c>
      <c r="EC432" s="145">
        <v>0</v>
      </c>
      <c r="ED432" s="145">
        <v>0</v>
      </c>
      <c r="EE432" s="145">
        <v>0</v>
      </c>
      <c r="EF432" s="145">
        <v>0</v>
      </c>
      <c r="EG432" s="145">
        <v>0</v>
      </c>
      <c r="EH432" s="145">
        <v>0</v>
      </c>
      <c r="EI432" s="145">
        <v>0</v>
      </c>
      <c r="EJ432" s="145">
        <v>0</v>
      </c>
      <c r="EK432" s="145">
        <v>0</v>
      </c>
    </row>
    <row r="433" spans="1:141" outlineLevel="1" x14ac:dyDescent="0.25">
      <c r="A433" s="90"/>
      <c r="B433" s="90"/>
      <c r="C433" s="90"/>
      <c r="D433" s="90"/>
      <c r="E433" t="str">
        <f>CONCATENATE("- ", $N$9,":")</f>
        <v>- Management:</v>
      </c>
      <c r="F433" s="100"/>
      <c r="I433" s="101"/>
      <c r="J433" s="100"/>
      <c r="M433" s="101"/>
      <c r="N433" s="100"/>
      <c r="Q433" s="101"/>
      <c r="R433" s="100"/>
      <c r="U433" s="101"/>
      <c r="V433" s="100"/>
      <c r="Y433" s="101"/>
      <c r="Z433" s="100"/>
      <c r="AC433" s="101"/>
      <c r="AD433" s="100"/>
      <c r="AG433" s="101"/>
      <c r="AH433" s="100"/>
      <c r="AK433" s="101"/>
      <c r="AL433" s="100"/>
      <c r="AO433" s="101"/>
      <c r="AP433" s="144">
        <v>0</v>
      </c>
      <c r="AQ433" s="145">
        <v>0</v>
      </c>
      <c r="AR433" s="145">
        <v>0</v>
      </c>
      <c r="AS433" s="146">
        <v>0</v>
      </c>
      <c r="AT433" s="144">
        <v>0</v>
      </c>
      <c r="AU433" s="145">
        <v>0</v>
      </c>
      <c r="AV433" s="145">
        <v>0</v>
      </c>
      <c r="AW433" s="146">
        <v>0</v>
      </c>
      <c r="AX433" s="144">
        <v>0</v>
      </c>
      <c r="AY433" s="145">
        <v>0</v>
      </c>
      <c r="AZ433" s="145">
        <v>0</v>
      </c>
      <c r="BA433" s="146">
        <v>0</v>
      </c>
      <c r="BB433" s="144">
        <v>0</v>
      </c>
      <c r="BC433" s="145">
        <v>0</v>
      </c>
      <c r="BD433" s="145">
        <v>0</v>
      </c>
      <c r="BE433" s="146">
        <v>0</v>
      </c>
      <c r="BF433" s="144">
        <v>0</v>
      </c>
      <c r="BG433" s="145">
        <v>0</v>
      </c>
      <c r="BH433" s="145">
        <v>0</v>
      </c>
      <c r="BI433" s="146">
        <v>0</v>
      </c>
      <c r="BJ433" s="144">
        <v>0</v>
      </c>
      <c r="BK433" s="145">
        <v>0</v>
      </c>
      <c r="BL433" s="145">
        <v>0</v>
      </c>
      <c r="BM433" s="146">
        <v>0</v>
      </c>
      <c r="BN433" s="144">
        <v>0</v>
      </c>
      <c r="BO433" s="145">
        <v>0</v>
      </c>
      <c r="BP433" s="145">
        <v>0</v>
      </c>
      <c r="BQ433" s="146">
        <v>0</v>
      </c>
      <c r="BR433" s="144">
        <v>0</v>
      </c>
      <c r="BS433" s="145">
        <v>0</v>
      </c>
      <c r="BT433" s="145">
        <v>0</v>
      </c>
      <c r="BU433" s="146">
        <v>0</v>
      </c>
      <c r="BV433" s="144">
        <v>0</v>
      </c>
      <c r="BW433" s="145">
        <v>0</v>
      </c>
      <c r="BX433" s="145">
        <v>0</v>
      </c>
      <c r="BY433" s="146">
        <v>0</v>
      </c>
      <c r="BZ433" s="144">
        <v>0</v>
      </c>
      <c r="CA433" s="145">
        <v>0</v>
      </c>
      <c r="CB433" s="145">
        <v>0</v>
      </c>
      <c r="CC433" s="146">
        <v>0</v>
      </c>
      <c r="CD433" s="144">
        <v>0</v>
      </c>
      <c r="CE433" s="145">
        <v>0</v>
      </c>
      <c r="CF433" s="145">
        <v>0</v>
      </c>
      <c r="CG433" s="146">
        <v>0</v>
      </c>
      <c r="CH433" s="144">
        <v>0</v>
      </c>
      <c r="CI433" s="145">
        <v>0</v>
      </c>
      <c r="CJ433" s="145">
        <v>0</v>
      </c>
      <c r="CK433" s="146">
        <v>0</v>
      </c>
      <c r="CL433" s="144">
        <v>0</v>
      </c>
      <c r="CM433" s="145">
        <v>0</v>
      </c>
      <c r="CN433" s="145">
        <v>0</v>
      </c>
      <c r="CO433" s="146">
        <v>0</v>
      </c>
      <c r="CP433" s="144">
        <v>0</v>
      </c>
      <c r="CQ433" s="145">
        <v>0</v>
      </c>
      <c r="CR433" s="145">
        <v>0</v>
      </c>
      <c r="CS433" s="146">
        <v>0</v>
      </c>
      <c r="CT433" s="144">
        <v>0</v>
      </c>
      <c r="CU433" s="145">
        <v>0</v>
      </c>
      <c r="CV433" s="145">
        <v>0</v>
      </c>
      <c r="CW433" s="146">
        <v>0</v>
      </c>
      <c r="CX433" s="144">
        <v>0</v>
      </c>
      <c r="CY433" s="145">
        <v>0</v>
      </c>
      <c r="CZ433" s="145">
        <v>0</v>
      </c>
      <c r="DA433" s="146">
        <v>0</v>
      </c>
      <c r="DB433" s="144">
        <v>0</v>
      </c>
      <c r="DC433" s="145">
        <v>0</v>
      </c>
      <c r="DD433" s="145">
        <v>0</v>
      </c>
      <c r="DE433" s="146">
        <v>0</v>
      </c>
      <c r="DF433" s="144">
        <v>0</v>
      </c>
      <c r="DG433" s="145">
        <v>0</v>
      </c>
      <c r="DH433" s="145">
        <v>0</v>
      </c>
      <c r="DI433" s="146">
        <v>0</v>
      </c>
      <c r="DT433" s="145">
        <v>0</v>
      </c>
      <c r="DU433" s="145">
        <v>0</v>
      </c>
      <c r="DV433" s="145">
        <v>0</v>
      </c>
      <c r="DW433" s="145">
        <v>0</v>
      </c>
      <c r="DX433" s="145">
        <v>0</v>
      </c>
      <c r="DY433" s="145">
        <v>0</v>
      </c>
      <c r="DZ433" s="145">
        <v>0</v>
      </c>
      <c r="EA433" s="145">
        <v>0</v>
      </c>
      <c r="EB433" s="145">
        <v>0</v>
      </c>
      <c r="EC433" s="145">
        <v>0</v>
      </c>
      <c r="ED433" s="145">
        <v>0</v>
      </c>
      <c r="EE433" s="145">
        <v>0</v>
      </c>
      <c r="EF433" s="145">
        <v>0</v>
      </c>
      <c r="EG433" s="145">
        <v>0</v>
      </c>
      <c r="EH433" s="145">
        <v>0</v>
      </c>
      <c r="EI433" s="145">
        <v>0</v>
      </c>
      <c r="EJ433" s="145">
        <v>0</v>
      </c>
      <c r="EK433" s="145">
        <v>0</v>
      </c>
    </row>
    <row r="434" spans="1:141" outlineLevel="1" x14ac:dyDescent="0.25">
      <c r="A434" s="90"/>
      <c r="B434" s="90"/>
      <c r="C434" s="90"/>
      <c r="D434" s="90"/>
      <c r="E434" t="str">
        <f>CONCATENATE("- ", $N$10,":")</f>
        <v>- Default:</v>
      </c>
      <c r="F434" s="100"/>
      <c r="I434" s="101"/>
      <c r="J434" s="100"/>
      <c r="M434" s="101"/>
      <c r="N434" s="100"/>
      <c r="Q434" s="101"/>
      <c r="R434" s="100"/>
      <c r="U434" s="101"/>
      <c r="V434" s="100"/>
      <c r="Y434" s="101"/>
      <c r="Z434" s="100"/>
      <c r="AC434" s="101"/>
      <c r="AD434" s="100"/>
      <c r="AG434" s="101"/>
      <c r="AH434" s="100"/>
      <c r="AK434" s="101"/>
      <c r="AL434" s="100"/>
      <c r="AO434" s="101"/>
      <c r="AP434" s="144">
        <v>0</v>
      </c>
      <c r="AQ434" s="145">
        <v>0</v>
      </c>
      <c r="AR434" s="145">
        <v>0</v>
      </c>
      <c r="AS434" s="146">
        <v>0</v>
      </c>
      <c r="AT434" s="144">
        <v>0</v>
      </c>
      <c r="AU434" s="145">
        <v>0</v>
      </c>
      <c r="AV434" s="145">
        <v>0</v>
      </c>
      <c r="AW434" s="146">
        <v>0</v>
      </c>
      <c r="AX434" s="144">
        <v>0</v>
      </c>
      <c r="AY434" s="145">
        <v>0</v>
      </c>
      <c r="AZ434" s="145">
        <v>0</v>
      </c>
      <c r="BA434" s="146">
        <v>0</v>
      </c>
      <c r="BB434" s="144">
        <v>0</v>
      </c>
      <c r="BC434" s="145">
        <v>0</v>
      </c>
      <c r="BD434" s="145">
        <v>0</v>
      </c>
      <c r="BE434" s="146">
        <v>0</v>
      </c>
      <c r="BF434" s="144">
        <v>0</v>
      </c>
      <c r="BG434" s="145">
        <v>0</v>
      </c>
      <c r="BH434" s="145">
        <v>0</v>
      </c>
      <c r="BI434" s="146">
        <v>0</v>
      </c>
      <c r="BJ434" s="144">
        <v>0</v>
      </c>
      <c r="BK434" s="145">
        <v>0</v>
      </c>
      <c r="BL434" s="145">
        <v>0</v>
      </c>
      <c r="BM434" s="146">
        <v>0</v>
      </c>
      <c r="BN434" s="144">
        <v>0</v>
      </c>
      <c r="BO434" s="145">
        <v>0</v>
      </c>
      <c r="BP434" s="145">
        <v>0</v>
      </c>
      <c r="BQ434" s="146">
        <v>0</v>
      </c>
      <c r="BR434" s="144">
        <v>0</v>
      </c>
      <c r="BS434" s="145">
        <v>0</v>
      </c>
      <c r="BT434" s="145">
        <v>0</v>
      </c>
      <c r="BU434" s="146">
        <v>0</v>
      </c>
      <c r="BV434" s="144">
        <v>0</v>
      </c>
      <c r="BW434" s="145">
        <v>0</v>
      </c>
      <c r="BX434" s="145">
        <v>0</v>
      </c>
      <c r="BY434" s="146">
        <v>0</v>
      </c>
      <c r="BZ434" s="144">
        <v>0</v>
      </c>
      <c r="CA434" s="145">
        <v>0</v>
      </c>
      <c r="CB434" s="145">
        <v>0</v>
      </c>
      <c r="CC434" s="146">
        <v>0</v>
      </c>
      <c r="CD434" s="144">
        <v>0</v>
      </c>
      <c r="CE434" s="145">
        <v>0</v>
      </c>
      <c r="CF434" s="145">
        <v>0</v>
      </c>
      <c r="CG434" s="146">
        <v>0</v>
      </c>
      <c r="CH434" s="144">
        <v>0</v>
      </c>
      <c r="CI434" s="145">
        <v>0</v>
      </c>
      <c r="CJ434" s="145">
        <v>0</v>
      </c>
      <c r="CK434" s="146">
        <v>0</v>
      </c>
      <c r="CL434" s="144">
        <v>0</v>
      </c>
      <c r="CM434" s="145">
        <v>0</v>
      </c>
      <c r="CN434" s="145">
        <v>0</v>
      </c>
      <c r="CO434" s="146">
        <v>0</v>
      </c>
      <c r="CP434" s="144">
        <v>0</v>
      </c>
      <c r="CQ434" s="145">
        <v>0</v>
      </c>
      <c r="CR434" s="145">
        <v>0</v>
      </c>
      <c r="CS434" s="146">
        <v>0</v>
      </c>
      <c r="CT434" s="144">
        <v>0</v>
      </c>
      <c r="CU434" s="145">
        <v>0</v>
      </c>
      <c r="CV434" s="145">
        <v>0</v>
      </c>
      <c r="CW434" s="146">
        <v>0</v>
      </c>
      <c r="CX434" s="144">
        <v>0</v>
      </c>
      <c r="CY434" s="145">
        <v>0</v>
      </c>
      <c r="CZ434" s="145">
        <v>0</v>
      </c>
      <c r="DA434" s="146">
        <v>0</v>
      </c>
      <c r="DB434" s="144">
        <v>0</v>
      </c>
      <c r="DC434" s="145">
        <v>0</v>
      </c>
      <c r="DD434" s="145">
        <v>0</v>
      </c>
      <c r="DE434" s="146">
        <v>0</v>
      </c>
      <c r="DF434" s="144">
        <v>0</v>
      </c>
      <c r="DG434" s="145">
        <v>0</v>
      </c>
      <c r="DH434" s="145">
        <v>0</v>
      </c>
      <c r="DI434" s="146">
        <v>0</v>
      </c>
      <c r="DT434" s="145" t="e">
        <f ca="1">IF(DT$4="A",AVERAGE(DR418:DT418),AVERAGE(DQ418:DS418))</f>
        <v>#DIV/0!</v>
      </c>
      <c r="DU434" s="145" t="e">
        <f ca="1">IF(DU$4="A",AVERAGE(DS418:DU418),DT434)</f>
        <v>#DIV/0!</v>
      </c>
      <c r="DV434" s="145" t="e">
        <f t="shared" ref="DV434:EK434" ca="1" si="1124">DU434</f>
        <v>#DIV/0!</v>
      </c>
      <c r="DW434" s="145" t="e">
        <f t="shared" ca="1" si="1124"/>
        <v>#DIV/0!</v>
      </c>
      <c r="DX434" s="145" t="e">
        <f t="shared" ca="1" si="1124"/>
        <v>#DIV/0!</v>
      </c>
      <c r="DY434" s="145" t="e">
        <f t="shared" ca="1" si="1124"/>
        <v>#DIV/0!</v>
      </c>
      <c r="DZ434" s="145" t="e">
        <f t="shared" ca="1" si="1124"/>
        <v>#DIV/0!</v>
      </c>
      <c r="EA434" s="145" t="e">
        <f t="shared" ca="1" si="1124"/>
        <v>#DIV/0!</v>
      </c>
      <c r="EB434" s="145" t="e">
        <f t="shared" ca="1" si="1124"/>
        <v>#DIV/0!</v>
      </c>
      <c r="EC434" s="145" t="e">
        <f t="shared" ca="1" si="1124"/>
        <v>#DIV/0!</v>
      </c>
      <c r="ED434" s="145" t="e">
        <f t="shared" ca="1" si="1124"/>
        <v>#DIV/0!</v>
      </c>
      <c r="EE434" s="145" t="e">
        <f t="shared" ca="1" si="1124"/>
        <v>#DIV/0!</v>
      </c>
      <c r="EF434" s="145" t="e">
        <f t="shared" ca="1" si="1124"/>
        <v>#DIV/0!</v>
      </c>
      <c r="EG434" s="145" t="e">
        <f t="shared" ca="1" si="1124"/>
        <v>#DIV/0!</v>
      </c>
      <c r="EH434" s="145" t="e">
        <f t="shared" ca="1" si="1124"/>
        <v>#DIV/0!</v>
      </c>
      <c r="EI434" s="145" t="e">
        <f t="shared" ca="1" si="1124"/>
        <v>#DIV/0!</v>
      </c>
      <c r="EJ434" s="145" t="e">
        <f t="shared" ca="1" si="1124"/>
        <v>#DIV/0!</v>
      </c>
      <c r="EK434" s="145" t="e">
        <f t="shared" ca="1" si="1124"/>
        <v>#DIV/0!</v>
      </c>
    </row>
    <row r="435" spans="1:141" outlineLevel="1" x14ac:dyDescent="0.25">
      <c r="A435" s="129"/>
      <c r="B435" s="129"/>
      <c r="C435" s="129"/>
      <c r="D435" s="129"/>
      <c r="E435" s="122"/>
      <c r="F435" s="130"/>
      <c r="G435" s="122"/>
      <c r="H435" s="122"/>
      <c r="I435" s="122"/>
      <c r="J435" s="130"/>
      <c r="K435" s="122"/>
      <c r="L435" s="122"/>
      <c r="M435" s="122"/>
      <c r="N435" s="130"/>
      <c r="O435" s="122"/>
      <c r="P435" s="122"/>
      <c r="Q435" s="122"/>
      <c r="R435" s="130"/>
      <c r="S435" s="122"/>
      <c r="T435" s="122"/>
      <c r="U435" s="122"/>
      <c r="V435" s="130"/>
      <c r="W435" s="122"/>
      <c r="X435" s="122"/>
      <c r="Y435" s="122"/>
      <c r="Z435" s="130"/>
      <c r="AA435" s="122"/>
      <c r="AB435" s="122"/>
      <c r="AC435" s="122"/>
      <c r="AD435" s="130"/>
      <c r="AE435" s="122"/>
      <c r="AF435" s="122"/>
      <c r="AG435" s="122"/>
      <c r="AH435" s="130"/>
      <c r="AI435" s="122"/>
      <c r="AJ435" s="122"/>
      <c r="AK435" s="122"/>
      <c r="AL435" s="130"/>
      <c r="AM435" s="122"/>
      <c r="AN435" s="122"/>
      <c r="AO435" s="122"/>
      <c r="AP435" s="130"/>
      <c r="AQ435" s="122"/>
      <c r="AR435" s="122"/>
      <c r="AS435" s="122"/>
      <c r="AT435" s="130"/>
      <c r="AU435" s="122"/>
      <c r="AV435" s="122"/>
      <c r="AW435" s="122"/>
      <c r="AX435" s="130"/>
      <c r="AY435" s="122"/>
      <c r="AZ435" s="122"/>
      <c r="BA435" s="122"/>
      <c r="BB435" s="130"/>
      <c r="BC435" s="122"/>
      <c r="BD435" s="122"/>
      <c r="BE435" s="122"/>
      <c r="BF435" s="130"/>
      <c r="BG435" s="122"/>
      <c r="BH435" s="122"/>
      <c r="BI435" s="122"/>
      <c r="BJ435" s="130"/>
      <c r="BK435" s="122"/>
      <c r="BL435" s="122"/>
      <c r="BM435" s="122"/>
      <c r="BN435" s="130"/>
      <c r="BO435" s="122"/>
      <c r="BP435" s="122"/>
      <c r="BQ435" s="122"/>
      <c r="BR435" s="130"/>
      <c r="BS435" s="122"/>
      <c r="BT435" s="122"/>
      <c r="BU435" s="122"/>
      <c r="BV435" s="130"/>
      <c r="BW435" s="122"/>
      <c r="BX435" s="122"/>
      <c r="BY435" s="122"/>
      <c r="BZ435" s="130"/>
      <c r="CA435" s="122"/>
      <c r="CB435" s="122"/>
      <c r="CC435" s="122"/>
      <c r="CD435" s="130"/>
      <c r="CE435" s="122"/>
      <c r="CF435" s="122"/>
      <c r="CG435" s="122"/>
      <c r="CH435" s="130"/>
      <c r="CI435" s="122"/>
      <c r="CJ435" s="122"/>
      <c r="CK435" s="122"/>
      <c r="CL435" s="130"/>
      <c r="CM435" s="122"/>
      <c r="CN435" s="122"/>
      <c r="CO435" s="122"/>
      <c r="CP435" s="130"/>
      <c r="CQ435" s="122"/>
      <c r="CR435" s="122"/>
      <c r="CS435" s="122"/>
      <c r="CT435" s="130"/>
      <c r="CU435" s="122"/>
      <c r="CV435" s="122"/>
      <c r="CW435" s="122"/>
      <c r="CX435" s="130"/>
      <c r="CY435" s="122"/>
      <c r="CZ435" s="122"/>
      <c r="DA435" s="122"/>
      <c r="DB435" s="130"/>
      <c r="DC435" s="122"/>
      <c r="DD435" s="122"/>
      <c r="DE435" s="122"/>
      <c r="DF435" s="130"/>
      <c r="DG435" s="122"/>
      <c r="DH435" s="122"/>
      <c r="DI435" s="131"/>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2"/>
      <c r="EI435" s="122"/>
      <c r="EJ435" s="122"/>
      <c r="EK435" s="122"/>
    </row>
    <row r="436" spans="1:141" outlineLevel="1" x14ac:dyDescent="0.25">
      <c r="A436" s="90"/>
      <c r="B436" s="90"/>
      <c r="C436" s="90"/>
      <c r="D436" s="90"/>
      <c r="F436" s="100"/>
      <c r="I436" s="101"/>
      <c r="J436" s="100"/>
      <c r="M436" s="101"/>
      <c r="N436" s="100"/>
      <c r="Q436" s="101"/>
      <c r="R436" s="100"/>
      <c r="U436" s="101"/>
      <c r="V436" s="100"/>
      <c r="Y436" s="101"/>
      <c r="Z436" s="100"/>
      <c r="AC436" s="101"/>
      <c r="AD436" s="100"/>
      <c r="AG436" s="101"/>
      <c r="AH436" s="100"/>
      <c r="AK436" s="101"/>
      <c r="AL436" s="100"/>
      <c r="AO436" s="101"/>
      <c r="AP436" s="100"/>
      <c r="AS436" s="101"/>
      <c r="AT436" s="100"/>
      <c r="AW436" s="101"/>
      <c r="AX436" s="100"/>
      <c r="BA436" s="101"/>
      <c r="BB436" s="100"/>
      <c r="BE436" s="101"/>
      <c r="BF436" s="100"/>
      <c r="BI436" s="101"/>
      <c r="BJ436" s="100"/>
      <c r="BM436" s="101"/>
      <c r="BN436" s="100"/>
      <c r="BQ436" s="101"/>
      <c r="BR436" s="100"/>
      <c r="BU436" s="101"/>
      <c r="BV436" s="100"/>
      <c r="BY436" s="101"/>
      <c r="BZ436" s="100"/>
      <c r="CC436" s="101"/>
      <c r="CD436" s="100"/>
      <c r="CG436" s="101"/>
      <c r="CH436" s="100"/>
      <c r="CK436" s="101"/>
      <c r="CL436" s="100"/>
      <c r="CO436" s="101"/>
      <c r="CP436" s="100"/>
      <c r="CS436" s="101"/>
      <c r="CT436" s="100"/>
      <c r="CW436" s="101"/>
      <c r="CX436" s="100"/>
      <c r="DA436" s="101"/>
      <c r="DB436" s="100"/>
      <c r="DE436" s="101"/>
      <c r="DF436" s="100"/>
      <c r="DI436" s="101"/>
    </row>
    <row r="437" spans="1:141" outlineLevel="1" x14ac:dyDescent="0.25">
      <c r="A437" s="90"/>
      <c r="B437" s="90"/>
      <c r="C437" s="111"/>
      <c r="D437" s="90"/>
      <c r="E437" s="132" t="s">
        <v>259</v>
      </c>
      <c r="F437" s="105" t="str">
        <f t="shared" ref="F437:AK437" ca="1" si="1125">IF(ISNUMBER(F442),F442+IF($I$7=1,F440,0),IF(ISNUMBER(F444),F444+IF($I$7=1,F440,0),""))</f>
        <v/>
      </c>
      <c r="G437" s="106" t="str">
        <f t="shared" ca="1" si="1125"/>
        <v/>
      </c>
      <c r="H437" s="106" t="str">
        <f t="shared" ca="1" si="1125"/>
        <v/>
      </c>
      <c r="I437" s="107" t="str">
        <f t="shared" ca="1" si="1125"/>
        <v/>
      </c>
      <c r="J437" s="105" t="str">
        <f t="shared" ca="1" si="1125"/>
        <v/>
      </c>
      <c r="K437" s="106" t="str">
        <f t="shared" ca="1" si="1125"/>
        <v/>
      </c>
      <c r="L437" s="106" t="str">
        <f t="shared" ca="1" si="1125"/>
        <v/>
      </c>
      <c r="M437" s="107" t="str">
        <f t="shared" ca="1" si="1125"/>
        <v/>
      </c>
      <c r="N437" s="105" t="str">
        <f t="shared" ca="1" si="1125"/>
        <v/>
      </c>
      <c r="O437" s="106" t="str">
        <f t="shared" ca="1" si="1125"/>
        <v/>
      </c>
      <c r="P437" s="106" t="str">
        <f t="shared" ca="1" si="1125"/>
        <v/>
      </c>
      <c r="Q437" s="107" t="str">
        <f t="shared" ca="1" si="1125"/>
        <v/>
      </c>
      <c r="R437" s="105" t="str">
        <f t="shared" ca="1" si="1125"/>
        <v/>
      </c>
      <c r="S437" s="106" t="str">
        <f t="shared" ca="1" si="1125"/>
        <v/>
      </c>
      <c r="T437" s="106" t="str">
        <f t="shared" ca="1" si="1125"/>
        <v/>
      </c>
      <c r="U437" s="107" t="str">
        <f t="shared" ca="1" si="1125"/>
        <v/>
      </c>
      <c r="V437" s="105" t="str">
        <f t="shared" ca="1" si="1125"/>
        <v/>
      </c>
      <c r="W437" s="106" t="str">
        <f t="shared" ca="1" si="1125"/>
        <v/>
      </c>
      <c r="X437" s="106" t="str">
        <f t="shared" ca="1" si="1125"/>
        <v/>
      </c>
      <c r="Y437" s="107" t="str">
        <f t="shared" ca="1" si="1125"/>
        <v/>
      </c>
      <c r="Z437" s="105" t="str">
        <f t="shared" ca="1" si="1125"/>
        <v/>
      </c>
      <c r="AA437" s="106" t="str">
        <f t="shared" ca="1" si="1125"/>
        <v/>
      </c>
      <c r="AB437" s="106" t="str">
        <f t="shared" ca="1" si="1125"/>
        <v/>
      </c>
      <c r="AC437" s="107" t="str">
        <f t="shared" ca="1" si="1125"/>
        <v/>
      </c>
      <c r="AD437" s="105" t="str">
        <f t="shared" ca="1" si="1125"/>
        <v/>
      </c>
      <c r="AE437" s="106" t="str">
        <f t="shared" ca="1" si="1125"/>
        <v/>
      </c>
      <c r="AF437" s="106" t="str">
        <f t="shared" ca="1" si="1125"/>
        <v/>
      </c>
      <c r="AG437" s="107" t="str">
        <f t="shared" ca="1" si="1125"/>
        <v/>
      </c>
      <c r="AH437" s="105" t="str">
        <f t="shared" ca="1" si="1125"/>
        <v/>
      </c>
      <c r="AI437" s="106" t="str">
        <f t="shared" ca="1" si="1125"/>
        <v/>
      </c>
      <c r="AJ437" s="106" t="str">
        <f t="shared" ca="1" si="1125"/>
        <v/>
      </c>
      <c r="AK437" s="107" t="str">
        <f t="shared" ca="1" si="1125"/>
        <v/>
      </c>
      <c r="AL437" s="105" t="str">
        <f t="shared" ref="AL437:BQ437" ca="1" si="1126">IF(ISNUMBER(AL442),AL442+IF($I$7=1,AL440,0),IF(ISNUMBER(AL444),AL444+IF($I$7=1,AL440,0),""))</f>
        <v/>
      </c>
      <c r="AM437" s="106" t="str">
        <f t="shared" ca="1" si="1126"/>
        <v/>
      </c>
      <c r="AN437" s="106" t="str">
        <f t="shared" ca="1" si="1126"/>
        <v/>
      </c>
      <c r="AO437" s="107" t="str">
        <f t="shared" ca="1" si="1126"/>
        <v/>
      </c>
      <c r="AP437" s="105" t="str">
        <f t="shared" ca="1" si="1126"/>
        <v/>
      </c>
      <c r="AQ437" s="106" t="str">
        <f t="shared" ca="1" si="1126"/>
        <v/>
      </c>
      <c r="AR437" s="106" t="str">
        <f t="shared" ca="1" si="1126"/>
        <v/>
      </c>
      <c r="AS437" s="107" t="str">
        <f t="shared" ca="1" si="1126"/>
        <v/>
      </c>
      <c r="AT437" s="105" t="str">
        <f t="shared" ca="1" si="1126"/>
        <v/>
      </c>
      <c r="AU437" s="106" t="str">
        <f t="shared" ca="1" si="1126"/>
        <v/>
      </c>
      <c r="AV437" s="106" t="str">
        <f t="shared" ca="1" si="1126"/>
        <v/>
      </c>
      <c r="AW437" s="107" t="str">
        <f t="shared" ca="1" si="1126"/>
        <v/>
      </c>
      <c r="AX437" s="105" t="str">
        <f t="shared" ca="1" si="1126"/>
        <v/>
      </c>
      <c r="AY437" s="106" t="str">
        <f t="shared" ca="1" si="1126"/>
        <v/>
      </c>
      <c r="AZ437" s="106" t="str">
        <f t="shared" ca="1" si="1126"/>
        <v/>
      </c>
      <c r="BA437" s="107" t="str">
        <f t="shared" ca="1" si="1126"/>
        <v/>
      </c>
      <c r="BB437" s="105" t="str">
        <f t="shared" ca="1" si="1126"/>
        <v/>
      </c>
      <c r="BC437" s="106" t="str">
        <f t="shared" ca="1" si="1126"/>
        <v/>
      </c>
      <c r="BD437" s="106" t="str">
        <f t="shared" ca="1" si="1126"/>
        <v/>
      </c>
      <c r="BE437" s="107" t="str">
        <f t="shared" ca="1" si="1126"/>
        <v/>
      </c>
      <c r="BF437" s="105" t="str">
        <f t="shared" ca="1" si="1126"/>
        <v/>
      </c>
      <c r="BG437" s="106" t="str">
        <f t="shared" ca="1" si="1126"/>
        <v/>
      </c>
      <c r="BH437" s="106" t="str">
        <f t="shared" ca="1" si="1126"/>
        <v/>
      </c>
      <c r="BI437" s="107" t="str">
        <f t="shared" ca="1" si="1126"/>
        <v/>
      </c>
      <c r="BJ437" s="105" t="str">
        <f t="shared" ca="1" si="1126"/>
        <v/>
      </c>
      <c r="BK437" s="106" t="str">
        <f t="shared" ca="1" si="1126"/>
        <v/>
      </c>
      <c r="BL437" s="106" t="str">
        <f t="shared" ca="1" si="1126"/>
        <v/>
      </c>
      <c r="BM437" s="107" t="str">
        <f t="shared" ca="1" si="1126"/>
        <v/>
      </c>
      <c r="BN437" s="105" t="str">
        <f t="shared" ca="1" si="1126"/>
        <v/>
      </c>
      <c r="BO437" s="106" t="str">
        <f t="shared" ca="1" si="1126"/>
        <v/>
      </c>
      <c r="BP437" s="106" t="str">
        <f t="shared" ca="1" si="1126"/>
        <v/>
      </c>
      <c r="BQ437" s="107" t="str">
        <f t="shared" ca="1" si="1126"/>
        <v/>
      </c>
      <c r="BR437" s="105" t="str">
        <f t="shared" ref="BR437:CW437" ca="1" si="1127">IF(ISNUMBER(BR442),BR442+IF($I$7=1,BR440,0),IF(ISNUMBER(BR444),BR444+IF($I$7=1,BR440,0),""))</f>
        <v/>
      </c>
      <c r="BS437" s="106" t="str">
        <f t="shared" ca="1" si="1127"/>
        <v/>
      </c>
      <c r="BT437" s="106" t="str">
        <f t="shared" ca="1" si="1127"/>
        <v/>
      </c>
      <c r="BU437" s="107" t="str">
        <f t="shared" ca="1" si="1127"/>
        <v/>
      </c>
      <c r="BV437" s="105" t="str">
        <f t="shared" ca="1" si="1127"/>
        <v/>
      </c>
      <c r="BW437" s="106" t="str">
        <f t="shared" ca="1" si="1127"/>
        <v/>
      </c>
      <c r="BX437" s="106" t="str">
        <f t="shared" ca="1" si="1127"/>
        <v/>
      </c>
      <c r="BY437" s="107" t="str">
        <f t="shared" ca="1" si="1127"/>
        <v/>
      </c>
      <c r="BZ437" s="105" t="str">
        <f t="shared" ca="1" si="1127"/>
        <v/>
      </c>
      <c r="CA437" s="106" t="str">
        <f t="shared" ca="1" si="1127"/>
        <v/>
      </c>
      <c r="CB437" s="106" t="str">
        <f t="shared" ca="1" si="1127"/>
        <v/>
      </c>
      <c r="CC437" s="107" t="str">
        <f t="shared" ca="1" si="1127"/>
        <v/>
      </c>
      <c r="CD437" s="105" t="str">
        <f t="shared" ca="1" si="1127"/>
        <v/>
      </c>
      <c r="CE437" s="106" t="str">
        <f t="shared" ca="1" si="1127"/>
        <v/>
      </c>
      <c r="CF437" s="106" t="str">
        <f t="shared" ca="1" si="1127"/>
        <v/>
      </c>
      <c r="CG437" s="107" t="str">
        <f t="shared" ca="1" si="1127"/>
        <v/>
      </c>
      <c r="CH437" s="105">
        <f t="shared" ca="1" si="1127"/>
        <v>0</v>
      </c>
      <c r="CI437" s="106">
        <f t="shared" ca="1" si="1127"/>
        <v>0</v>
      </c>
      <c r="CJ437" s="106">
        <f t="shared" ca="1" si="1127"/>
        <v>0</v>
      </c>
      <c r="CK437" s="107">
        <f t="shared" ca="1" si="1127"/>
        <v>0</v>
      </c>
      <c r="CL437" s="105">
        <f t="shared" ca="1" si="1127"/>
        <v>0</v>
      </c>
      <c r="CM437" s="106">
        <f t="shared" ca="1" si="1127"/>
        <v>0</v>
      </c>
      <c r="CN437" s="106">
        <f t="shared" ca="1" si="1127"/>
        <v>0</v>
      </c>
      <c r="CO437" s="107">
        <f t="shared" ca="1" si="1127"/>
        <v>0</v>
      </c>
      <c r="CP437" s="105">
        <f t="shared" ca="1" si="1127"/>
        <v>0</v>
      </c>
      <c r="CQ437" s="106">
        <f t="shared" ca="1" si="1127"/>
        <v>0</v>
      </c>
      <c r="CR437" s="106">
        <f t="shared" ca="1" si="1127"/>
        <v>0</v>
      </c>
      <c r="CS437" s="107">
        <f t="shared" ca="1" si="1127"/>
        <v>0</v>
      </c>
      <c r="CT437" s="105">
        <f t="shared" ca="1" si="1127"/>
        <v>0</v>
      </c>
      <c r="CU437" s="106">
        <f t="shared" ca="1" si="1127"/>
        <v>0</v>
      </c>
      <c r="CV437" s="106">
        <f t="shared" ca="1" si="1127"/>
        <v>0</v>
      </c>
      <c r="CW437" s="107">
        <f t="shared" ca="1" si="1127"/>
        <v>0</v>
      </c>
      <c r="CX437" s="105">
        <f t="shared" ref="CX437:DI437" ca="1" si="1128">IF(ISNUMBER(CX442),CX442+IF($I$7=1,CX440,0),IF(ISNUMBER(CX444),CX444+IF($I$7=1,CX440,0),""))</f>
        <v>0</v>
      </c>
      <c r="CY437" s="106">
        <f t="shared" ca="1" si="1128"/>
        <v>0</v>
      </c>
      <c r="CZ437" s="106">
        <f t="shared" ca="1" si="1128"/>
        <v>0</v>
      </c>
      <c r="DA437" s="107">
        <f t="shared" ca="1" si="1128"/>
        <v>0</v>
      </c>
      <c r="DB437" s="105">
        <f t="shared" ca="1" si="1128"/>
        <v>0</v>
      </c>
      <c r="DC437" s="106">
        <f t="shared" ca="1" si="1128"/>
        <v>0</v>
      </c>
      <c r="DD437" s="106">
        <f t="shared" ca="1" si="1128"/>
        <v>0</v>
      </c>
      <c r="DE437" s="107">
        <f t="shared" ca="1" si="1128"/>
        <v>0</v>
      </c>
      <c r="DF437" s="105">
        <f t="shared" ca="1" si="1128"/>
        <v>0</v>
      </c>
      <c r="DG437" s="106">
        <f t="shared" ca="1" si="1128"/>
        <v>0</v>
      </c>
      <c r="DH437" s="106">
        <f t="shared" ca="1" si="1128"/>
        <v>0</v>
      </c>
      <c r="DI437" s="107">
        <f t="shared" ca="1" si="1128"/>
        <v>0</v>
      </c>
      <c r="DK437" s="106">
        <f t="shared" ref="DK437:EK437" ca="1" si="1129">SUM(OFFSET($E437,,MATCH(DK$3,$F$5:$DI$5,0)+3,,1))</f>
        <v>0</v>
      </c>
      <c r="DL437" s="106" t="e">
        <f t="shared" ca="1" si="1129"/>
        <v>#N/A</v>
      </c>
      <c r="DM437" s="106" t="e">
        <f t="shared" ca="1" si="1129"/>
        <v>#VALUE!</v>
      </c>
      <c r="DN437" s="106" t="e">
        <f t="shared" ca="1" si="1129"/>
        <v>#VALUE!</v>
      </c>
      <c r="DO437" s="106" t="e">
        <f t="shared" ca="1" si="1129"/>
        <v>#VALUE!</v>
      </c>
      <c r="DP437" s="106" t="e">
        <f t="shared" ca="1" si="1129"/>
        <v>#VALUE!</v>
      </c>
      <c r="DQ437" s="106" t="e">
        <f t="shared" ca="1" si="1129"/>
        <v>#VALUE!</v>
      </c>
      <c r="DR437" s="106" t="e">
        <f t="shared" ca="1" si="1129"/>
        <v>#VALUE!</v>
      </c>
      <c r="DS437" s="106" t="e">
        <f t="shared" ca="1" si="1129"/>
        <v>#VALUE!</v>
      </c>
      <c r="DT437" s="106" t="e">
        <f t="shared" ca="1" si="1129"/>
        <v>#VALUE!</v>
      </c>
      <c r="DU437" s="106" t="e">
        <f t="shared" ca="1" si="1129"/>
        <v>#VALUE!</v>
      </c>
      <c r="DV437" s="106" t="e">
        <f t="shared" ca="1" si="1129"/>
        <v>#VALUE!</v>
      </c>
      <c r="DW437" s="106" t="e">
        <f t="shared" ca="1" si="1129"/>
        <v>#VALUE!</v>
      </c>
      <c r="DX437" s="106" t="e">
        <f t="shared" ca="1" si="1129"/>
        <v>#VALUE!</v>
      </c>
      <c r="DY437" s="106" t="e">
        <f t="shared" ca="1" si="1129"/>
        <v>#VALUE!</v>
      </c>
      <c r="DZ437" s="106" t="e">
        <f t="shared" ca="1" si="1129"/>
        <v>#VALUE!</v>
      </c>
      <c r="EA437" s="106" t="e">
        <f t="shared" ca="1" si="1129"/>
        <v>#VALUE!</v>
      </c>
      <c r="EB437" s="106" t="e">
        <f t="shared" ca="1" si="1129"/>
        <v>#VALUE!</v>
      </c>
      <c r="EC437" s="106" t="e">
        <f t="shared" ca="1" si="1129"/>
        <v>#VALUE!</v>
      </c>
      <c r="ED437" s="106" t="e">
        <f t="shared" ca="1" si="1129"/>
        <v>#VALUE!</v>
      </c>
      <c r="EE437" s="106" t="e">
        <f t="shared" ca="1" si="1129"/>
        <v>#VALUE!</v>
      </c>
      <c r="EF437" s="106" t="e">
        <f t="shared" ca="1" si="1129"/>
        <v>#VALUE!</v>
      </c>
      <c r="EG437" s="106" t="e">
        <f t="shared" ca="1" si="1129"/>
        <v>#VALUE!</v>
      </c>
      <c r="EH437" s="106" t="e">
        <f t="shared" ca="1" si="1129"/>
        <v>#VALUE!</v>
      </c>
      <c r="EI437" s="106" t="e">
        <f t="shared" ca="1" si="1129"/>
        <v>#VALUE!</v>
      </c>
      <c r="EJ437" s="106" t="e">
        <f t="shared" ca="1" si="1129"/>
        <v>#VALUE!</v>
      </c>
      <c r="EK437" s="106" t="e">
        <f t="shared" ca="1" si="1129"/>
        <v>#VALUE!</v>
      </c>
    </row>
    <row r="438" spans="1:141" outlineLevel="1" x14ac:dyDescent="0.25">
      <c r="A438" s="90"/>
      <c r="B438" s="90"/>
      <c r="C438" s="90"/>
      <c r="D438" s="90"/>
      <c r="E438" s="37" t="str">
        <f>E445</f>
        <v>Days (annualized)</v>
      </c>
      <c r="F438" s="139"/>
      <c r="G438" s="140"/>
      <c r="H438" s="140"/>
      <c r="I438" s="141"/>
      <c r="J438" s="139"/>
      <c r="K438" s="140"/>
      <c r="L438" s="140"/>
      <c r="M438" s="141"/>
      <c r="N438" s="139"/>
      <c r="O438" s="140"/>
      <c r="P438" s="140"/>
      <c r="Q438" s="141"/>
      <c r="R438" s="139"/>
      <c r="S438" s="140"/>
      <c r="T438" s="140"/>
      <c r="U438" s="141"/>
      <c r="V438" s="139"/>
      <c r="W438" s="140"/>
      <c r="X438" s="140"/>
      <c r="Y438" s="141"/>
      <c r="Z438" s="139"/>
      <c r="AA438" s="140"/>
      <c r="AB438" s="140"/>
      <c r="AC438" s="141"/>
      <c r="AD438" s="139"/>
      <c r="AE438" s="140"/>
      <c r="AF438" s="140"/>
      <c r="AG438" s="141"/>
      <c r="AH438" s="139"/>
      <c r="AI438" s="140"/>
      <c r="AJ438" s="140"/>
      <c r="AK438" s="141"/>
      <c r="AL438" s="139"/>
      <c r="AM438" s="140"/>
      <c r="AN438" s="140"/>
      <c r="AO438" s="141"/>
      <c r="AP438" s="139"/>
      <c r="AQ438" s="140"/>
      <c r="AR438" s="140"/>
      <c r="AS438" s="141"/>
      <c r="AT438" s="139"/>
      <c r="AU438" s="140"/>
      <c r="AV438" s="140"/>
      <c r="AW438" s="141"/>
      <c r="AX438" s="139"/>
      <c r="AY438" s="140"/>
      <c r="AZ438" s="140"/>
      <c r="BA438" s="141"/>
      <c r="BB438" s="139"/>
      <c r="BC438" s="140"/>
      <c r="BD438" s="140"/>
      <c r="BE438" s="141"/>
      <c r="BF438" s="139"/>
      <c r="BG438" s="140"/>
      <c r="BH438" s="140"/>
      <c r="BI438" s="141"/>
      <c r="BJ438" s="139"/>
      <c r="BK438" s="140"/>
      <c r="BL438" s="140"/>
      <c r="BM438" s="141"/>
      <c r="BN438" s="139"/>
      <c r="BO438" s="140"/>
      <c r="BP438" s="140"/>
      <c r="BQ438" s="141"/>
      <c r="BR438" s="139"/>
      <c r="BS438" s="140"/>
      <c r="BT438" s="140"/>
      <c r="BU438" s="141"/>
      <c r="BV438" s="139"/>
      <c r="BW438" s="140"/>
      <c r="BX438" s="140"/>
      <c r="BY438" s="141"/>
      <c r="BZ438" s="139"/>
      <c r="CA438" s="140"/>
      <c r="CB438" s="140"/>
      <c r="CC438" s="141"/>
      <c r="CD438" s="139"/>
      <c r="CE438" s="140"/>
      <c r="CF438" s="140"/>
      <c r="CG438" s="141"/>
      <c r="CH438" s="139"/>
      <c r="CI438" s="140"/>
      <c r="CJ438" s="140"/>
      <c r="CK438" s="141"/>
      <c r="CL438" s="139"/>
      <c r="CM438" s="140"/>
      <c r="CN438" s="140"/>
      <c r="CO438" s="141"/>
      <c r="CP438" s="139"/>
      <c r="CQ438" s="140"/>
      <c r="CR438" s="140"/>
      <c r="CS438" s="141"/>
      <c r="CT438" s="139"/>
      <c r="CU438" s="140"/>
      <c r="CV438" s="140"/>
      <c r="CW438" s="141"/>
      <c r="CX438" s="139"/>
      <c r="CY438" s="140"/>
      <c r="CZ438" s="140"/>
      <c r="DA438" s="141"/>
      <c r="DB438" s="139"/>
      <c r="DC438" s="140"/>
      <c r="DD438" s="140"/>
      <c r="DE438" s="141"/>
      <c r="DF438" s="139"/>
      <c r="DG438" s="140"/>
      <c r="DH438" s="140"/>
      <c r="DI438" s="141"/>
      <c r="DK438" s="140" t="str">
        <f ca="1">IF(ISERROR(DK437/DK$20),"",365*DK437/DK$20)</f>
        <v/>
      </c>
      <c r="DL438" s="140" t="str">
        <f t="shared" ref="DL438:EK438" ca="1" si="1130">IF(ISERROR(DL437/DL$20),"",365*DL437/DL$20)</f>
        <v/>
      </c>
      <c r="DM438" s="140" t="str">
        <f t="shared" ca="1" si="1130"/>
        <v/>
      </c>
      <c r="DN438" s="140" t="str">
        <f t="shared" ca="1" si="1130"/>
        <v/>
      </c>
      <c r="DO438" s="140" t="str">
        <f t="shared" ca="1" si="1130"/>
        <v/>
      </c>
      <c r="DP438" s="140" t="str">
        <f t="shared" ca="1" si="1130"/>
        <v/>
      </c>
      <c r="DQ438" s="140" t="str">
        <f t="shared" ca="1" si="1130"/>
        <v/>
      </c>
      <c r="DR438" s="140" t="str">
        <f t="shared" ca="1" si="1130"/>
        <v/>
      </c>
      <c r="DS438" s="140" t="str">
        <f t="shared" ca="1" si="1130"/>
        <v/>
      </c>
      <c r="DT438" s="140" t="str">
        <f t="shared" ca="1" si="1130"/>
        <v/>
      </c>
      <c r="DU438" s="140" t="str">
        <f t="shared" ca="1" si="1130"/>
        <v/>
      </c>
      <c r="DV438" s="140" t="str">
        <f t="shared" ca="1" si="1130"/>
        <v/>
      </c>
      <c r="DW438" s="140" t="str">
        <f t="shared" ca="1" si="1130"/>
        <v/>
      </c>
      <c r="DX438" s="140" t="str">
        <f t="shared" ca="1" si="1130"/>
        <v/>
      </c>
      <c r="DY438" s="140" t="str">
        <f t="shared" ca="1" si="1130"/>
        <v/>
      </c>
      <c r="DZ438" s="140" t="str">
        <f t="shared" ca="1" si="1130"/>
        <v/>
      </c>
      <c r="EA438" s="140" t="str">
        <f t="shared" ca="1" si="1130"/>
        <v/>
      </c>
      <c r="EB438" s="140" t="str">
        <f t="shared" ca="1" si="1130"/>
        <v/>
      </c>
      <c r="EC438" s="140" t="str">
        <f t="shared" ca="1" si="1130"/>
        <v/>
      </c>
      <c r="ED438" s="140" t="str">
        <f t="shared" ca="1" si="1130"/>
        <v/>
      </c>
      <c r="EE438" s="140" t="str">
        <f t="shared" ca="1" si="1130"/>
        <v/>
      </c>
      <c r="EF438" s="140" t="str">
        <f t="shared" ca="1" si="1130"/>
        <v/>
      </c>
      <c r="EG438" s="140" t="str">
        <f t="shared" ca="1" si="1130"/>
        <v/>
      </c>
      <c r="EH438" s="140" t="str">
        <f t="shared" ca="1" si="1130"/>
        <v/>
      </c>
      <c r="EI438" s="140" t="str">
        <f t="shared" ca="1" si="1130"/>
        <v/>
      </c>
      <c r="EJ438" s="140" t="str">
        <f t="shared" ca="1" si="1130"/>
        <v/>
      </c>
      <c r="EK438" s="140" t="str">
        <f t="shared" ca="1" si="1130"/>
        <v/>
      </c>
    </row>
    <row r="439" spans="1:141" outlineLevel="1" x14ac:dyDescent="0.25">
      <c r="A439" s="90"/>
      <c r="B439" s="90"/>
      <c r="C439" s="90"/>
      <c r="D439" s="90"/>
      <c r="F439" s="100"/>
      <c r="I439" s="101"/>
      <c r="J439" s="100"/>
      <c r="M439" s="101"/>
      <c r="N439" s="100"/>
      <c r="Q439" s="101"/>
      <c r="R439" s="100"/>
      <c r="U439" s="101"/>
      <c r="V439" s="100"/>
      <c r="Y439" s="101"/>
      <c r="Z439" s="100"/>
      <c r="AC439" s="101"/>
      <c r="AD439" s="100"/>
      <c r="AG439" s="101"/>
      <c r="AH439" s="100"/>
      <c r="AK439" s="101"/>
      <c r="AL439" s="100"/>
      <c r="AO439" s="101"/>
      <c r="AP439" s="100"/>
      <c r="AS439" s="101"/>
      <c r="AT439" s="100"/>
      <c r="AW439" s="101"/>
      <c r="AX439" s="100"/>
      <c r="BA439" s="101"/>
      <c r="BB439" s="100"/>
      <c r="BE439" s="101"/>
      <c r="BF439" s="100"/>
      <c r="BI439" s="101"/>
      <c r="BJ439" s="100"/>
      <c r="BM439" s="101"/>
      <c r="BN439" s="100"/>
      <c r="BQ439" s="101"/>
      <c r="BR439" s="100"/>
      <c r="BU439" s="101"/>
      <c r="BV439" s="100"/>
      <c r="BY439" s="101"/>
      <c r="BZ439" s="100"/>
      <c r="CC439" s="101"/>
      <c r="CD439" s="100"/>
      <c r="CG439" s="101"/>
      <c r="CH439" s="100"/>
      <c r="CK439" s="101"/>
      <c r="CL439" s="100"/>
      <c r="CO439" s="101"/>
      <c r="CP439" s="100"/>
      <c r="CS439" s="101"/>
      <c r="CT439" s="100"/>
      <c r="CW439" s="101"/>
      <c r="CX439" s="100"/>
      <c r="DA439" s="101"/>
      <c r="DB439" s="100"/>
      <c r="DE439" s="101"/>
      <c r="DF439" s="100"/>
      <c r="DI439" s="101"/>
    </row>
    <row r="440" spans="1:141" outlineLevel="1" x14ac:dyDescent="0.25">
      <c r="A440" s="90" t="str">
        <f>A442</f>
        <v>bs</v>
      </c>
      <c r="B440" s="90" t="str">
        <f t="shared" ref="B440:C440" si="1131">B442</f>
        <v>inventory</v>
      </c>
      <c r="C440" s="90">
        <f t="shared" si="1131"/>
        <v>9.9999999999999995E-7</v>
      </c>
      <c r="D440" s="90"/>
      <c r="E440" t="str">
        <f>CONCATENATE(E437," - adjustment")</f>
        <v>Inventory - adjustment</v>
      </c>
      <c r="F440" s="117">
        <v>0</v>
      </c>
      <c r="G440" s="118">
        <v>0</v>
      </c>
      <c r="H440" s="118">
        <v>0</v>
      </c>
      <c r="I440" s="119" cm="1">
        <f t="array" aca="1" ref="I440" ca="1">IF(ISNUMBER(INDEX(DataModel!$ET$4:$FT$109,MATCH(1,(DataModel!$EO$4:$EO$109=$A440)*(DataModel!$EP$4:$EP$109=$B440),0),MATCH(CONCATENATE("FY ",RIGHT(I$3,4)),DataModel!$ET$2:$FT$2,0))*$C440),INDEX(DataModel!$ET$4:$FT$109,MATCH(1,(DataModel!$EO$4:$EO$109=$A440)*(DataModel!$EP$4:$EP$109=$B440),0),MATCH(CONCATENATE("FY ",RIGHT(I$3,4)),DataModel!$ET$2:$FT$2,0))*$C440,0)</f>
        <v>0</v>
      </c>
      <c r="J440" s="117">
        <v>0</v>
      </c>
      <c r="K440" s="118">
        <v>0</v>
      </c>
      <c r="L440" s="118">
        <v>0</v>
      </c>
      <c r="M440" s="119" cm="1">
        <f t="array" ref="M440">IF(ISNUMBER(INDEX(DataModel!$ET$4:$FT$109,MATCH(1,(DataModel!$EO$4:$EO$109=$A440)*(DataModel!$EP$4:$EP$109=$B440),0),MATCH(CONCATENATE("FY ",RIGHT(M$3,4)),DataModel!$ET$2:$FT$2,0))*$C440),INDEX(DataModel!$ET$4:$FT$109,MATCH(1,(DataModel!$EO$4:$EO$109=$A440)*(DataModel!$EP$4:$EP$109=$B440),0),MATCH(CONCATENATE("FY ",RIGHT(M$3,4)),DataModel!$ET$2:$FT$2,0))*$C440,0)</f>
        <v>0</v>
      </c>
      <c r="N440" s="117">
        <v>0</v>
      </c>
      <c r="O440" s="118">
        <v>0</v>
      </c>
      <c r="P440" s="118">
        <v>0</v>
      </c>
      <c r="Q440" s="119" cm="1">
        <f t="array" ref="Q440">IF(ISNUMBER(INDEX(DataModel!$ET$4:$FT$109,MATCH(1,(DataModel!$EO$4:$EO$109=$A440)*(DataModel!$EP$4:$EP$109=$B440),0),MATCH(CONCATENATE("FY ",RIGHT(Q$3,4)),DataModel!$ET$2:$FT$2,0))*$C440),INDEX(DataModel!$ET$4:$FT$109,MATCH(1,(DataModel!$EO$4:$EO$109=$A440)*(DataModel!$EP$4:$EP$109=$B440),0),MATCH(CONCATENATE("FY ",RIGHT(Q$3,4)),DataModel!$ET$2:$FT$2,0))*$C440,0)</f>
        <v>0</v>
      </c>
      <c r="R440" s="117">
        <v>0</v>
      </c>
      <c r="S440" s="118">
        <v>0</v>
      </c>
      <c r="T440" s="118">
        <v>0</v>
      </c>
      <c r="U440" s="119" cm="1">
        <f t="array" ref="U440">IF(ISNUMBER(INDEX(DataModel!$ET$4:$FT$109,MATCH(1,(DataModel!$EO$4:$EO$109=$A440)*(DataModel!$EP$4:$EP$109=$B440),0),MATCH(CONCATENATE("FY ",RIGHT(U$3,4)),DataModel!$ET$2:$FT$2,0))*$C440),INDEX(DataModel!$ET$4:$FT$109,MATCH(1,(DataModel!$EO$4:$EO$109=$A440)*(DataModel!$EP$4:$EP$109=$B440),0),MATCH(CONCATENATE("FY ",RIGHT(U$3,4)),DataModel!$ET$2:$FT$2,0))*$C440,0)</f>
        <v>0</v>
      </c>
      <c r="V440" s="117">
        <v>0</v>
      </c>
      <c r="W440" s="118">
        <v>0</v>
      </c>
      <c r="X440" s="118">
        <v>0</v>
      </c>
      <c r="Y440" s="119" cm="1">
        <f t="array" ref="Y440">IF(ISNUMBER(INDEX(DataModel!$ET$4:$FT$109,MATCH(1,(DataModel!$EO$4:$EO$109=$A440)*(DataModel!$EP$4:$EP$109=$B440),0),MATCH(CONCATENATE("FY ",RIGHT(Y$3,4)),DataModel!$ET$2:$FT$2,0))*$C440),INDEX(DataModel!$ET$4:$FT$109,MATCH(1,(DataModel!$EO$4:$EO$109=$A440)*(DataModel!$EP$4:$EP$109=$B440),0),MATCH(CONCATENATE("FY ",RIGHT(Y$3,4)),DataModel!$ET$2:$FT$2,0))*$C440,0)</f>
        <v>0</v>
      </c>
      <c r="Z440" s="117">
        <v>0</v>
      </c>
      <c r="AA440" s="118">
        <v>0</v>
      </c>
      <c r="AB440" s="118">
        <v>0</v>
      </c>
      <c r="AC440" s="119" cm="1">
        <f t="array" ref="AC440">IF(ISNUMBER(INDEX(DataModel!$ET$4:$FT$109,MATCH(1,(DataModel!$EO$4:$EO$109=$A440)*(DataModel!$EP$4:$EP$109=$B440),0),MATCH(CONCATENATE("FY ",RIGHT(AC$3,4)),DataModel!$ET$2:$FT$2,0))*$C440),INDEX(DataModel!$ET$4:$FT$109,MATCH(1,(DataModel!$EO$4:$EO$109=$A440)*(DataModel!$EP$4:$EP$109=$B440),0),MATCH(CONCATENATE("FY ",RIGHT(AC$3,4)),DataModel!$ET$2:$FT$2,0))*$C440,0)</f>
        <v>0</v>
      </c>
      <c r="AD440" s="117">
        <v>0</v>
      </c>
      <c r="AE440" s="118">
        <v>0</v>
      </c>
      <c r="AF440" s="118">
        <v>0</v>
      </c>
      <c r="AG440" s="119" cm="1">
        <f t="array" ref="AG440">IF(ISNUMBER(INDEX(DataModel!$ET$4:$FT$109,MATCH(1,(DataModel!$EO$4:$EO$109=$A440)*(DataModel!$EP$4:$EP$109=$B440),0),MATCH(CONCATENATE("FY ",RIGHT(AG$3,4)),DataModel!$ET$2:$FT$2,0))*$C440),INDEX(DataModel!$ET$4:$FT$109,MATCH(1,(DataModel!$EO$4:$EO$109=$A440)*(DataModel!$EP$4:$EP$109=$B440),0),MATCH(CONCATENATE("FY ",RIGHT(AG$3,4)),DataModel!$ET$2:$FT$2,0))*$C440,0)</f>
        <v>0</v>
      </c>
      <c r="AH440" s="117">
        <v>0</v>
      </c>
      <c r="AI440" s="118">
        <v>0</v>
      </c>
      <c r="AJ440" s="118">
        <v>0</v>
      </c>
      <c r="AK440" s="119" cm="1">
        <f t="array" ref="AK440">IF(ISNUMBER(INDEX(DataModel!$ET$4:$FT$109,MATCH(1,(DataModel!$EO$4:$EO$109=$A440)*(DataModel!$EP$4:$EP$109=$B440),0),MATCH(CONCATENATE("FY ",RIGHT(AK$3,4)),DataModel!$ET$2:$FT$2,0))*$C440),INDEX(DataModel!$ET$4:$FT$109,MATCH(1,(DataModel!$EO$4:$EO$109=$A440)*(DataModel!$EP$4:$EP$109=$B440),0),MATCH(CONCATENATE("FY ",RIGHT(AK$3,4)),DataModel!$ET$2:$FT$2,0))*$C440,0)</f>
        <v>0</v>
      </c>
      <c r="AL440" s="117">
        <v>0</v>
      </c>
      <c r="AM440" s="118">
        <v>0</v>
      </c>
      <c r="AN440" s="118">
        <v>0</v>
      </c>
      <c r="AO440" s="119" cm="1">
        <f t="array" ref="AO440">IF(ISNUMBER(INDEX(DataModel!$ET$4:$FT$109,MATCH(1,(DataModel!$EO$4:$EO$109=$A440)*(DataModel!$EP$4:$EP$109=$B440),0),MATCH(CONCATENATE("FY ",RIGHT(AO$3,4)),DataModel!$ET$2:$FT$2,0))*$C440),INDEX(DataModel!$ET$4:$FT$109,MATCH(1,(DataModel!$EO$4:$EO$109=$A440)*(DataModel!$EP$4:$EP$109=$B440),0),MATCH(CONCATENATE("FY ",RIGHT(AO$3,4)),DataModel!$ET$2:$FT$2,0))*$C440,0)</f>
        <v>0</v>
      </c>
      <c r="AP440" s="117">
        <v>0</v>
      </c>
      <c r="AQ440" s="118">
        <v>0</v>
      </c>
      <c r="AR440" s="118">
        <v>0</v>
      </c>
      <c r="AS440" s="119" cm="1">
        <f t="array" ref="AS440">IF(ISNUMBER(INDEX(DataModel!$ET$4:$FT$109,MATCH(1,(DataModel!$EO$4:$EO$109=$A440)*(DataModel!$EP$4:$EP$109=$B440),0),MATCH(CONCATENATE("FY ",RIGHT(AS$3,4)),DataModel!$ET$2:$FT$2,0))*$C440),INDEX(DataModel!$ET$4:$FT$109,MATCH(1,(DataModel!$EO$4:$EO$109=$A440)*(DataModel!$EP$4:$EP$109=$B440),0),MATCH(CONCATENATE("FY ",RIGHT(AS$3,4)),DataModel!$ET$2:$FT$2,0))*$C440,0)</f>
        <v>0</v>
      </c>
      <c r="AT440" s="117">
        <v>0</v>
      </c>
      <c r="AU440" s="118">
        <v>0</v>
      </c>
      <c r="AV440" s="118">
        <v>0</v>
      </c>
      <c r="AW440" s="119" cm="1">
        <f t="array" ref="AW440">IF(ISNUMBER(INDEX(DataModel!$ET$4:$FT$109,MATCH(1,(DataModel!$EO$4:$EO$109=$A440)*(DataModel!$EP$4:$EP$109=$B440),0),MATCH(CONCATENATE("FY ",RIGHT(AW$3,4)),DataModel!$ET$2:$FT$2,0))*$C440),INDEX(DataModel!$ET$4:$FT$109,MATCH(1,(DataModel!$EO$4:$EO$109=$A440)*(DataModel!$EP$4:$EP$109=$B440),0),MATCH(CONCATENATE("FY ",RIGHT(AW$3,4)),DataModel!$ET$2:$FT$2,0))*$C440,0)</f>
        <v>0</v>
      </c>
      <c r="AX440" s="117">
        <v>0</v>
      </c>
      <c r="AY440" s="118">
        <v>0</v>
      </c>
      <c r="AZ440" s="118">
        <v>0</v>
      </c>
      <c r="BA440" s="119" cm="1">
        <f t="array" ref="BA440">IF(ISNUMBER(INDEX(DataModel!$ET$4:$FT$109,MATCH(1,(DataModel!$EO$4:$EO$109=$A440)*(DataModel!$EP$4:$EP$109=$B440),0),MATCH(CONCATENATE("FY ",RIGHT(BA$3,4)),DataModel!$ET$2:$FT$2,0))*$C440),INDEX(DataModel!$ET$4:$FT$109,MATCH(1,(DataModel!$EO$4:$EO$109=$A440)*(DataModel!$EP$4:$EP$109=$B440),0),MATCH(CONCATENATE("FY ",RIGHT(BA$3,4)),DataModel!$ET$2:$FT$2,0))*$C440,0)</f>
        <v>0</v>
      </c>
      <c r="BB440" s="117">
        <v>0</v>
      </c>
      <c r="BC440" s="118">
        <v>0</v>
      </c>
      <c r="BD440" s="118">
        <v>0</v>
      </c>
      <c r="BE440" s="119" cm="1">
        <f t="array" ref="BE440">IF(ISNUMBER(INDEX(DataModel!$ET$4:$FT$109,MATCH(1,(DataModel!$EO$4:$EO$109=$A440)*(DataModel!$EP$4:$EP$109=$B440),0),MATCH(CONCATENATE("FY ",RIGHT(BE$3,4)),DataModel!$ET$2:$FT$2,0))*$C440),INDEX(DataModel!$ET$4:$FT$109,MATCH(1,(DataModel!$EO$4:$EO$109=$A440)*(DataModel!$EP$4:$EP$109=$B440),0),MATCH(CONCATENATE("FY ",RIGHT(BE$3,4)),DataModel!$ET$2:$FT$2,0))*$C440,0)</f>
        <v>0</v>
      </c>
      <c r="BF440" s="117">
        <v>0</v>
      </c>
      <c r="BG440" s="118">
        <v>0</v>
      </c>
      <c r="BH440" s="118">
        <v>0</v>
      </c>
      <c r="BI440" s="119" cm="1">
        <f t="array" ref="BI440">IF(ISNUMBER(INDEX(DataModel!$ET$4:$FT$109,MATCH(1,(DataModel!$EO$4:$EO$109=$A440)*(DataModel!$EP$4:$EP$109=$B440),0),MATCH(CONCATENATE("FY ",RIGHT(BI$3,4)),DataModel!$ET$2:$FT$2,0))*$C440),INDEX(DataModel!$ET$4:$FT$109,MATCH(1,(DataModel!$EO$4:$EO$109=$A440)*(DataModel!$EP$4:$EP$109=$B440),0),MATCH(CONCATENATE("FY ",RIGHT(BI$3,4)),DataModel!$ET$2:$FT$2,0))*$C440,0)</f>
        <v>0</v>
      </c>
      <c r="BJ440" s="117">
        <v>0</v>
      </c>
      <c r="BK440" s="118">
        <v>0</v>
      </c>
      <c r="BL440" s="118">
        <v>0</v>
      </c>
      <c r="BM440" s="119" cm="1">
        <f t="array" ref="BM440">IF(ISNUMBER(INDEX(DataModel!$ET$4:$FT$109,MATCH(1,(DataModel!$EO$4:$EO$109=$A440)*(DataModel!$EP$4:$EP$109=$B440),0),MATCH(CONCATENATE("FY ",RIGHT(BM$3,4)),DataModel!$ET$2:$FT$2,0))*$C440),INDEX(DataModel!$ET$4:$FT$109,MATCH(1,(DataModel!$EO$4:$EO$109=$A440)*(DataModel!$EP$4:$EP$109=$B440),0),MATCH(CONCATENATE("FY ",RIGHT(BM$3,4)),DataModel!$ET$2:$FT$2,0))*$C440,0)</f>
        <v>0</v>
      </c>
      <c r="BN440" s="117">
        <v>0</v>
      </c>
      <c r="BO440" s="118">
        <v>0</v>
      </c>
      <c r="BP440" s="118">
        <v>0</v>
      </c>
      <c r="BQ440" s="119" cm="1">
        <f t="array" ref="BQ440">IF(ISNUMBER(INDEX(DataModel!$ET$4:$FT$109,MATCH(1,(DataModel!$EO$4:$EO$109=$A440)*(DataModel!$EP$4:$EP$109=$B440),0),MATCH(CONCATENATE("FY ",RIGHT(BQ$3,4)),DataModel!$ET$2:$FT$2,0))*$C440),INDEX(DataModel!$ET$4:$FT$109,MATCH(1,(DataModel!$EO$4:$EO$109=$A440)*(DataModel!$EP$4:$EP$109=$B440),0),MATCH(CONCATENATE("FY ",RIGHT(BQ$3,4)),DataModel!$ET$2:$FT$2,0))*$C440,0)</f>
        <v>0</v>
      </c>
      <c r="BR440" s="117">
        <v>0</v>
      </c>
      <c r="BS440" s="118">
        <v>0</v>
      </c>
      <c r="BT440" s="118">
        <v>0</v>
      </c>
      <c r="BU440" s="119" cm="1">
        <f t="array" ref="BU440">IF(ISNUMBER(INDEX(DataModel!$ET$4:$FT$109,MATCH(1,(DataModel!$EO$4:$EO$109=$A440)*(DataModel!$EP$4:$EP$109=$B440),0),MATCH(CONCATENATE("FY ",RIGHT(BU$3,4)),DataModel!$ET$2:$FT$2,0))*$C440),INDEX(DataModel!$ET$4:$FT$109,MATCH(1,(DataModel!$EO$4:$EO$109=$A440)*(DataModel!$EP$4:$EP$109=$B440),0),MATCH(CONCATENATE("FY ",RIGHT(BU$3,4)),DataModel!$ET$2:$FT$2,0))*$C440,0)</f>
        <v>0</v>
      </c>
      <c r="BV440" s="117">
        <v>0</v>
      </c>
      <c r="BW440" s="118">
        <v>0</v>
      </c>
      <c r="BX440" s="118">
        <v>0</v>
      </c>
      <c r="BY440" s="119" cm="1">
        <f t="array" ref="BY440">IF(ISNUMBER(INDEX(DataModel!$ET$4:$FT$109,MATCH(1,(DataModel!$EO$4:$EO$109=$A440)*(DataModel!$EP$4:$EP$109=$B440),0),MATCH(CONCATENATE("FY ",RIGHT(BY$3,4)),DataModel!$ET$2:$FT$2,0))*$C440),INDEX(DataModel!$ET$4:$FT$109,MATCH(1,(DataModel!$EO$4:$EO$109=$A440)*(DataModel!$EP$4:$EP$109=$B440),0),MATCH(CONCATENATE("FY ",RIGHT(BY$3,4)),DataModel!$ET$2:$FT$2,0))*$C440,0)</f>
        <v>0</v>
      </c>
      <c r="BZ440" s="117">
        <v>0</v>
      </c>
      <c r="CA440" s="118">
        <v>0</v>
      </c>
      <c r="CB440" s="118">
        <v>0</v>
      </c>
      <c r="CC440" s="119" cm="1">
        <f t="array" ref="CC440">IF(ISNUMBER(INDEX(DataModel!$ET$4:$FT$109,MATCH(1,(DataModel!$EO$4:$EO$109=$A440)*(DataModel!$EP$4:$EP$109=$B440),0),MATCH(CONCATENATE("FY ",RIGHT(CC$3,4)),DataModel!$ET$2:$FT$2,0))*$C440),INDEX(DataModel!$ET$4:$FT$109,MATCH(1,(DataModel!$EO$4:$EO$109=$A440)*(DataModel!$EP$4:$EP$109=$B440),0),MATCH(CONCATENATE("FY ",RIGHT(CC$3,4)),DataModel!$ET$2:$FT$2,0))*$C440,0)</f>
        <v>0</v>
      </c>
      <c r="CD440" s="117">
        <v>0</v>
      </c>
      <c r="CE440" s="118">
        <v>0</v>
      </c>
      <c r="CF440" s="118">
        <v>0</v>
      </c>
      <c r="CG440" s="119" cm="1">
        <f t="array" ref="CG440">IF(ISNUMBER(INDEX(DataModel!$ET$4:$FT$109,MATCH(1,(DataModel!$EO$4:$EO$109=$A440)*(DataModel!$EP$4:$EP$109=$B440),0),MATCH(CONCATENATE("FY ",RIGHT(CG$3,4)),DataModel!$ET$2:$FT$2,0))*$C440),INDEX(DataModel!$ET$4:$FT$109,MATCH(1,(DataModel!$EO$4:$EO$109=$A440)*(DataModel!$EP$4:$EP$109=$B440),0),MATCH(CONCATENATE("FY ",RIGHT(CG$3,4)),DataModel!$ET$2:$FT$2,0))*$C440,0)</f>
        <v>0</v>
      </c>
      <c r="CH440" s="117">
        <v>0</v>
      </c>
      <c r="CI440" s="118">
        <v>0</v>
      </c>
      <c r="CJ440" s="118">
        <v>0</v>
      </c>
      <c r="CK440" s="119" cm="1">
        <f t="array" ref="CK440">IF(ISNUMBER(INDEX(DataModel!$ET$4:$FT$109,MATCH(1,(DataModel!$EO$4:$EO$109=$A440)*(DataModel!$EP$4:$EP$109=$B440),0),MATCH(CONCATENATE("FY ",RIGHT(CK$3,4)),DataModel!$ET$2:$FT$2,0))*$C440),INDEX(DataModel!$ET$4:$FT$109,MATCH(1,(DataModel!$EO$4:$EO$109=$A440)*(DataModel!$EP$4:$EP$109=$B440),0),MATCH(CONCATENATE("FY ",RIGHT(CK$3,4)),DataModel!$ET$2:$FT$2,0))*$C440,0)</f>
        <v>0</v>
      </c>
      <c r="CL440" s="117">
        <v>0</v>
      </c>
      <c r="CM440" s="118">
        <v>0</v>
      </c>
      <c r="CN440" s="118">
        <v>0</v>
      </c>
      <c r="CO440" s="119" cm="1">
        <f t="array" ref="CO440">IF(ISNUMBER(INDEX(DataModel!$ET$4:$FT$109,MATCH(1,(DataModel!$EO$4:$EO$109=$A440)*(DataModel!$EP$4:$EP$109=$B440),0),MATCH(CONCATENATE("FY ",RIGHT(CO$3,4)),DataModel!$ET$2:$FT$2,0))*$C440),INDEX(DataModel!$ET$4:$FT$109,MATCH(1,(DataModel!$EO$4:$EO$109=$A440)*(DataModel!$EP$4:$EP$109=$B440),0),MATCH(CONCATENATE("FY ",RIGHT(CO$3,4)),DataModel!$ET$2:$FT$2,0))*$C440,0)</f>
        <v>0</v>
      </c>
      <c r="CP440" s="117">
        <v>0</v>
      </c>
      <c r="CQ440" s="118">
        <v>0</v>
      </c>
      <c r="CR440" s="118">
        <v>0</v>
      </c>
      <c r="CS440" s="119" cm="1">
        <f t="array" ref="CS440">IF(ISNUMBER(INDEX(DataModel!$ET$4:$FT$109,MATCH(1,(DataModel!$EO$4:$EO$109=$A440)*(DataModel!$EP$4:$EP$109=$B440),0),MATCH(CONCATENATE("FY ",RIGHT(CS$3,4)),DataModel!$ET$2:$FT$2,0))*$C440),INDEX(DataModel!$ET$4:$FT$109,MATCH(1,(DataModel!$EO$4:$EO$109=$A440)*(DataModel!$EP$4:$EP$109=$B440),0),MATCH(CONCATENATE("FY ",RIGHT(CS$3,4)),DataModel!$ET$2:$FT$2,0))*$C440,0)</f>
        <v>0</v>
      </c>
      <c r="CT440" s="117">
        <v>0</v>
      </c>
      <c r="CU440" s="118">
        <v>0</v>
      </c>
      <c r="CV440" s="118">
        <v>0</v>
      </c>
      <c r="CW440" s="119" cm="1">
        <f t="array" ref="CW440">IF(ISNUMBER(INDEX(DataModel!$ET$4:$FT$109,MATCH(1,(DataModel!$EO$4:$EO$109=$A440)*(DataModel!$EP$4:$EP$109=$B440),0),MATCH(CONCATENATE("FY ",RIGHT(CW$3,4)),DataModel!$ET$2:$FT$2,0))*$C440),INDEX(DataModel!$ET$4:$FT$109,MATCH(1,(DataModel!$EO$4:$EO$109=$A440)*(DataModel!$EP$4:$EP$109=$B440),0),MATCH(CONCATENATE("FY ",RIGHT(CW$3,4)),DataModel!$ET$2:$FT$2,0))*$C440,0)</f>
        <v>0</v>
      </c>
      <c r="CX440" s="117">
        <v>0</v>
      </c>
      <c r="CY440" s="118">
        <v>0</v>
      </c>
      <c r="CZ440" s="118">
        <v>0</v>
      </c>
      <c r="DA440" s="119" cm="1">
        <f t="array" ref="DA440">IF(ISNUMBER(INDEX(DataModel!$ET$4:$FT$109,MATCH(1,(DataModel!$EO$4:$EO$109=$A440)*(DataModel!$EP$4:$EP$109=$B440),0),MATCH(CONCATENATE("FY ",RIGHT(DA$3,4)),DataModel!$ET$2:$FT$2,0))*$C440),INDEX(DataModel!$ET$4:$FT$109,MATCH(1,(DataModel!$EO$4:$EO$109=$A440)*(DataModel!$EP$4:$EP$109=$B440),0),MATCH(CONCATENATE("FY ",RIGHT(DA$3,4)),DataModel!$ET$2:$FT$2,0))*$C440,0)</f>
        <v>0</v>
      </c>
      <c r="DB440" s="117">
        <v>0</v>
      </c>
      <c r="DC440" s="118">
        <v>0</v>
      </c>
      <c r="DD440" s="118">
        <v>0</v>
      </c>
      <c r="DE440" s="119" cm="1">
        <f t="array" ref="DE440">IF(ISNUMBER(INDEX(DataModel!$ET$4:$FT$109,MATCH(1,(DataModel!$EO$4:$EO$109=$A440)*(DataModel!$EP$4:$EP$109=$B440),0),MATCH(CONCATENATE("FY ",RIGHT(DE$3,4)),DataModel!$ET$2:$FT$2,0))*$C440),INDEX(DataModel!$ET$4:$FT$109,MATCH(1,(DataModel!$EO$4:$EO$109=$A440)*(DataModel!$EP$4:$EP$109=$B440),0),MATCH(CONCATENATE("FY ",RIGHT(DE$3,4)),DataModel!$ET$2:$FT$2,0))*$C440,0)</f>
        <v>0</v>
      </c>
      <c r="DF440" s="117">
        <v>0</v>
      </c>
      <c r="DG440" s="118">
        <v>0</v>
      </c>
      <c r="DH440" s="118">
        <v>0</v>
      </c>
      <c r="DI440" s="119" cm="1">
        <f t="array" ref="DI440">IF(ISNUMBER(INDEX(DataModel!$ET$4:$FT$109,MATCH(1,(DataModel!$EO$4:$EO$109=$A440)*(DataModel!$EP$4:$EP$109=$B440),0),MATCH(CONCATENATE("FY ",RIGHT(DI$3,4)),DataModel!$ET$2:$FT$2,0))*$C440),INDEX(DataModel!$ET$4:$FT$109,MATCH(1,(DataModel!$EO$4:$EO$109=$A440)*(DataModel!$EP$4:$EP$109=$B440),0),MATCH(CONCATENATE("FY ",RIGHT(DI$3,4)),DataModel!$ET$2:$FT$2,0))*$C440,0)</f>
        <v>0</v>
      </c>
      <c r="DK440" s="69">
        <f t="shared" ref="DK440:EK440" ca="1" si="1132">SUM(OFFSET($E440,,MATCH(DK$3,$F$5:$DI$5,0)+3,,1))</f>
        <v>0</v>
      </c>
      <c r="DL440" s="69" t="e">
        <f t="shared" ca="1" si="1132"/>
        <v>#N/A</v>
      </c>
      <c r="DM440" s="69" t="e">
        <f t="shared" ca="1" si="1132"/>
        <v>#VALUE!</v>
      </c>
      <c r="DN440" s="69" t="e">
        <f t="shared" ca="1" si="1132"/>
        <v>#VALUE!</v>
      </c>
      <c r="DO440" s="69" t="e">
        <f t="shared" ca="1" si="1132"/>
        <v>#VALUE!</v>
      </c>
      <c r="DP440" s="69" t="e">
        <f t="shared" ca="1" si="1132"/>
        <v>#VALUE!</v>
      </c>
      <c r="DQ440" s="69" t="e">
        <f t="shared" ca="1" si="1132"/>
        <v>#VALUE!</v>
      </c>
      <c r="DR440" s="69" t="e">
        <f t="shared" ca="1" si="1132"/>
        <v>#VALUE!</v>
      </c>
      <c r="DS440" s="69" t="e">
        <f t="shared" ca="1" si="1132"/>
        <v>#VALUE!</v>
      </c>
      <c r="DT440" s="69" t="e">
        <f t="shared" ca="1" si="1132"/>
        <v>#VALUE!</v>
      </c>
      <c r="DU440" s="69" t="e">
        <f t="shared" ca="1" si="1132"/>
        <v>#VALUE!</v>
      </c>
      <c r="DV440" s="69" t="e">
        <f t="shared" ca="1" si="1132"/>
        <v>#VALUE!</v>
      </c>
      <c r="DW440" s="69" t="e">
        <f t="shared" ca="1" si="1132"/>
        <v>#VALUE!</v>
      </c>
      <c r="DX440" s="69" t="e">
        <f t="shared" ca="1" si="1132"/>
        <v>#VALUE!</v>
      </c>
      <c r="DY440" s="69" t="e">
        <f t="shared" ca="1" si="1132"/>
        <v>#VALUE!</v>
      </c>
      <c r="DZ440" s="69" t="e">
        <f t="shared" ca="1" si="1132"/>
        <v>#VALUE!</v>
      </c>
      <c r="EA440" s="69" t="e">
        <f t="shared" ca="1" si="1132"/>
        <v>#VALUE!</v>
      </c>
      <c r="EB440" s="69" t="e">
        <f t="shared" ca="1" si="1132"/>
        <v>#VALUE!</v>
      </c>
      <c r="EC440" s="69" t="e">
        <f t="shared" ca="1" si="1132"/>
        <v>#VALUE!</v>
      </c>
      <c r="ED440" s="69" t="e">
        <f t="shared" ca="1" si="1132"/>
        <v>#VALUE!</v>
      </c>
      <c r="EE440" s="69" t="e">
        <f t="shared" ca="1" si="1132"/>
        <v>#VALUE!</v>
      </c>
      <c r="EF440" s="69" t="e">
        <f t="shared" ca="1" si="1132"/>
        <v>#VALUE!</v>
      </c>
      <c r="EG440" s="69" t="e">
        <f t="shared" ca="1" si="1132"/>
        <v>#VALUE!</v>
      </c>
      <c r="EH440" s="69" t="e">
        <f t="shared" ca="1" si="1132"/>
        <v>#VALUE!</v>
      </c>
      <c r="EI440" s="69" t="e">
        <f t="shared" ca="1" si="1132"/>
        <v>#VALUE!</v>
      </c>
      <c r="EJ440" s="69" t="e">
        <f t="shared" ca="1" si="1132"/>
        <v>#VALUE!</v>
      </c>
      <c r="EK440" s="69" t="e">
        <f t="shared" ca="1" si="1132"/>
        <v>#VALUE!</v>
      </c>
    </row>
    <row r="441" spans="1:141" outlineLevel="1" x14ac:dyDescent="0.25">
      <c r="A441" s="90"/>
      <c r="B441" s="90"/>
      <c r="C441" s="90"/>
      <c r="D441" s="90"/>
      <c r="F441" s="100"/>
      <c r="I441" s="101"/>
      <c r="J441" s="100"/>
      <c r="M441" s="101"/>
      <c r="N441" s="100"/>
      <c r="Q441" s="101"/>
      <c r="R441" s="100"/>
      <c r="U441" s="101"/>
      <c r="V441" s="100"/>
      <c r="Y441" s="101"/>
      <c r="Z441" s="100"/>
      <c r="AC441" s="101"/>
      <c r="AD441" s="100"/>
      <c r="AG441" s="101"/>
      <c r="AH441" s="100"/>
      <c r="AK441" s="101"/>
      <c r="AL441" s="100"/>
      <c r="AO441" s="101"/>
      <c r="AP441" s="100"/>
      <c r="AS441" s="101"/>
      <c r="AT441" s="100"/>
      <c r="AW441" s="101"/>
      <c r="AX441" s="100"/>
      <c r="BA441" s="101"/>
      <c r="BB441" s="100"/>
      <c r="BE441" s="101"/>
      <c r="BF441" s="100"/>
      <c r="BI441" s="101"/>
      <c r="BJ441" s="100"/>
      <c r="BM441" s="101"/>
      <c r="BN441" s="100"/>
      <c r="BQ441" s="101"/>
      <c r="BR441" s="100"/>
      <c r="BU441" s="101"/>
      <c r="BV441" s="100"/>
      <c r="BY441" s="101"/>
      <c r="BZ441" s="100"/>
      <c r="CC441" s="101"/>
      <c r="CD441" s="100"/>
      <c r="CG441" s="101"/>
      <c r="CH441" s="100"/>
      <c r="CK441" s="101"/>
      <c r="CL441" s="100"/>
      <c r="CO441" s="101"/>
      <c r="CP441" s="100"/>
      <c r="CS441" s="101"/>
      <c r="CT441" s="100"/>
      <c r="CW441" s="101"/>
      <c r="CX441" s="100"/>
      <c r="DA441" s="101"/>
      <c r="DB441" s="100"/>
      <c r="DE441" s="101"/>
      <c r="DF441" s="100"/>
      <c r="DI441" s="101"/>
    </row>
    <row r="442" spans="1:141" outlineLevel="1" x14ac:dyDescent="0.25">
      <c r="A442" s="90" t="s">
        <v>157</v>
      </c>
      <c r="B442" s="90" t="s">
        <v>162</v>
      </c>
      <c r="C442" s="111">
        <f>$C$6</f>
        <v>9.9999999999999995E-7</v>
      </c>
      <c r="D442" s="90"/>
      <c r="E442" t="str">
        <f>CONCATENATE(E437," - history")</f>
        <v>Inventory - history</v>
      </c>
      <c r="F442" s="113" t="str" cm="1">
        <f t="array" aca="1" ref="F442" ca="1">IF(AND(F$4="A",ISNUMBER(DataModel!F$4)),INDEX(DataModel!$F$4:$BA$109,MATCH(1,(DataModel!$A$4:$A$109=$A442)*(DataModel!$B$4:$B$109=$B442),0),MATCH(F$3,DataModel!$F$2:$BA$2,0))*$C442,"")</f>
        <v/>
      </c>
      <c r="G442" s="69" t="str" cm="1">
        <f t="array" aca="1" ref="G442" ca="1">IF(AND(G$4="A",ISNUMBER(DataModel!G$4)),INDEX(DataModel!$F$4:$BA$109,MATCH(1,(DataModel!$A$4:$A$109=$A442)*(DataModel!$B$4:$B$109=$B442),0),MATCH(G$3,DataModel!$F$2:$BA$2,0))*$C442,"")</f>
        <v/>
      </c>
      <c r="H442" s="69" t="str" cm="1">
        <f t="array" aca="1" ref="H442" ca="1">IF(AND(H$4="A",ISNUMBER(DataModel!H$4)),INDEX(DataModel!$F$4:$BA$109,MATCH(1,(DataModel!$A$4:$A$109=$A442)*(DataModel!$B$4:$B$109=$B442),0),MATCH(H$3,DataModel!$F$2:$BA$2,0))*$C442,"")</f>
        <v/>
      </c>
      <c r="I442" s="114" t="str" cm="1">
        <f t="array" aca="1" ref="I442" ca="1">IF(AND(I$4="A",ISNUMBER(DataModel!I$4)),INDEX(DataModel!$F$4:$BA$109,MATCH(1,(DataModel!$A$4:$A$109=$A442)*(DataModel!$B$4:$B$109=$B442),0),MATCH(I$3,DataModel!$F$2:$BA$2,0))*$C442,"")</f>
        <v/>
      </c>
      <c r="J442" s="113" t="str" cm="1">
        <f t="array" aca="1" ref="J442" ca="1">IF(AND(J$4="A",ISNUMBER(DataModel!J$4)),INDEX(DataModel!$F$4:$BA$109,MATCH(1,(DataModel!$A$4:$A$109=$A442)*(DataModel!$B$4:$B$109=$B442),0),MATCH(J$3,DataModel!$F$2:$BA$2,0))*$C442,"")</f>
        <v/>
      </c>
      <c r="K442" s="69" t="str" cm="1">
        <f t="array" aca="1" ref="K442" ca="1">IF(AND(K$4="A",ISNUMBER(DataModel!K$4)),INDEX(DataModel!$F$4:$BA$109,MATCH(1,(DataModel!$A$4:$A$109=$A442)*(DataModel!$B$4:$B$109=$B442),0),MATCH(K$3,DataModel!$F$2:$BA$2,0))*$C442,"")</f>
        <v/>
      </c>
      <c r="L442" s="69" t="str" cm="1">
        <f t="array" aca="1" ref="L442" ca="1">IF(AND(L$4="A",ISNUMBER(DataModel!L$4)),INDEX(DataModel!$F$4:$BA$109,MATCH(1,(DataModel!$A$4:$A$109=$A442)*(DataModel!$B$4:$B$109=$B442),0),MATCH(L$3,DataModel!$F$2:$BA$2,0))*$C442,"")</f>
        <v/>
      </c>
      <c r="M442" s="114" t="str" cm="1">
        <f t="array" aca="1" ref="M442" ca="1">IF(AND(M$4="A",ISNUMBER(DataModel!M$4)),INDEX(DataModel!$F$4:$BA$109,MATCH(1,(DataModel!$A$4:$A$109=$A442)*(DataModel!$B$4:$B$109=$B442),0),MATCH(M$3,DataModel!$F$2:$BA$2,0))*$C442,"")</f>
        <v/>
      </c>
      <c r="N442" s="113" t="str" cm="1">
        <f t="array" aca="1" ref="N442" ca="1">IF(AND(N$4="A",ISNUMBER(DataModel!N$4)),INDEX(DataModel!$F$4:$BA$109,MATCH(1,(DataModel!$A$4:$A$109=$A442)*(DataModel!$B$4:$B$109=$B442),0),MATCH(N$3,DataModel!$F$2:$BA$2,0))*$C442,"")</f>
        <v/>
      </c>
      <c r="O442" s="69" t="str" cm="1">
        <f t="array" aca="1" ref="O442" ca="1">IF(AND(O$4="A",ISNUMBER(DataModel!O$4)),INDEX(DataModel!$F$4:$BA$109,MATCH(1,(DataModel!$A$4:$A$109=$A442)*(DataModel!$B$4:$B$109=$B442),0),MATCH(O$3,DataModel!$F$2:$BA$2,0))*$C442,"")</f>
        <v/>
      </c>
      <c r="P442" s="69" t="str" cm="1">
        <f t="array" aca="1" ref="P442" ca="1">IF(AND(P$4="A",ISNUMBER(DataModel!P$4)),INDEX(DataModel!$F$4:$BA$109,MATCH(1,(DataModel!$A$4:$A$109=$A442)*(DataModel!$B$4:$B$109=$B442),0),MATCH(P$3,DataModel!$F$2:$BA$2,0))*$C442,"")</f>
        <v/>
      </c>
      <c r="Q442" s="114" t="str" cm="1">
        <f t="array" aca="1" ref="Q442" ca="1">IF(AND(Q$4="A",ISNUMBER(DataModel!Q$4)),INDEX(DataModel!$F$4:$BA$109,MATCH(1,(DataModel!$A$4:$A$109=$A442)*(DataModel!$B$4:$B$109=$B442),0),MATCH(Q$3,DataModel!$F$2:$BA$2,0))*$C442,"")</f>
        <v/>
      </c>
      <c r="R442" s="113" t="str" cm="1">
        <f t="array" aca="1" ref="R442" ca="1">IF(AND(R$4="A",ISNUMBER(DataModel!R$4)),INDEX(DataModel!$F$4:$BA$109,MATCH(1,(DataModel!$A$4:$A$109=$A442)*(DataModel!$B$4:$B$109=$B442),0),MATCH(R$3,DataModel!$F$2:$BA$2,0))*$C442,"")</f>
        <v/>
      </c>
      <c r="S442" s="69" t="str" cm="1">
        <f t="array" aca="1" ref="S442" ca="1">IF(AND(S$4="A",ISNUMBER(DataModel!S$4)),INDEX(DataModel!$F$4:$BA$109,MATCH(1,(DataModel!$A$4:$A$109=$A442)*(DataModel!$B$4:$B$109=$B442),0),MATCH(S$3,DataModel!$F$2:$BA$2,0))*$C442,"")</f>
        <v/>
      </c>
      <c r="T442" s="69" t="str" cm="1">
        <f t="array" aca="1" ref="T442" ca="1">IF(AND(T$4="A",ISNUMBER(DataModel!T$4)),INDEX(DataModel!$F$4:$BA$109,MATCH(1,(DataModel!$A$4:$A$109=$A442)*(DataModel!$B$4:$B$109=$B442),0),MATCH(T$3,DataModel!$F$2:$BA$2,0))*$C442,"")</f>
        <v/>
      </c>
      <c r="U442" s="114" t="str" cm="1">
        <f t="array" aca="1" ref="U442" ca="1">IF(AND(U$4="A",ISNUMBER(DataModel!U$4)),INDEX(DataModel!$F$4:$BA$109,MATCH(1,(DataModel!$A$4:$A$109=$A442)*(DataModel!$B$4:$B$109=$B442),0),MATCH(U$3,DataModel!$F$2:$BA$2,0))*$C442,"")</f>
        <v/>
      </c>
      <c r="V442" s="113" t="str" cm="1">
        <f t="array" aca="1" ref="V442" ca="1">IF(AND(V$4="A",ISNUMBER(DataModel!V$4)),INDEX(DataModel!$F$4:$BA$109,MATCH(1,(DataModel!$A$4:$A$109=$A442)*(DataModel!$B$4:$B$109=$B442),0),MATCH(V$3,DataModel!$F$2:$BA$2,0))*$C442,"")</f>
        <v/>
      </c>
      <c r="W442" s="69" t="str" cm="1">
        <f t="array" aca="1" ref="W442" ca="1">IF(AND(W$4="A",ISNUMBER(DataModel!W$4)),INDEX(DataModel!$F$4:$BA$109,MATCH(1,(DataModel!$A$4:$A$109=$A442)*(DataModel!$B$4:$B$109=$B442),0),MATCH(W$3,DataModel!$F$2:$BA$2,0))*$C442,"")</f>
        <v/>
      </c>
      <c r="X442" s="69" t="str" cm="1">
        <f t="array" aca="1" ref="X442" ca="1">IF(AND(X$4="A",ISNUMBER(DataModel!X$4)),INDEX(DataModel!$F$4:$BA$109,MATCH(1,(DataModel!$A$4:$A$109=$A442)*(DataModel!$B$4:$B$109=$B442),0),MATCH(X$3,DataModel!$F$2:$BA$2,0))*$C442,"")</f>
        <v/>
      </c>
      <c r="Y442" s="114" t="str" cm="1">
        <f t="array" aca="1" ref="Y442" ca="1">IF(AND(Y$4="A",ISNUMBER(DataModel!Y$4)),INDEX(DataModel!$F$4:$BA$109,MATCH(1,(DataModel!$A$4:$A$109=$A442)*(DataModel!$B$4:$B$109=$B442),0),MATCH(Y$3,DataModel!$F$2:$BA$2,0))*$C442,"")</f>
        <v/>
      </c>
      <c r="Z442" s="113" t="str" cm="1">
        <f t="array" aca="1" ref="Z442" ca="1">IF(AND(Z$4="A",ISNUMBER(DataModel!Z$4)),INDEX(DataModel!$F$4:$BA$109,MATCH(1,(DataModel!$A$4:$A$109=$A442)*(DataModel!$B$4:$B$109=$B442),0),MATCH(Z$3,DataModel!$F$2:$BA$2,0))*$C442,"")</f>
        <v/>
      </c>
      <c r="AA442" s="69" t="str" cm="1">
        <f t="array" aca="1" ref="AA442" ca="1">IF(AND(AA$4="A",ISNUMBER(DataModel!AA$4)),INDEX(DataModel!$F$4:$BA$109,MATCH(1,(DataModel!$A$4:$A$109=$A442)*(DataModel!$B$4:$B$109=$B442),0),MATCH(AA$3,DataModel!$F$2:$BA$2,0))*$C442,"")</f>
        <v/>
      </c>
      <c r="AB442" s="69" t="str" cm="1">
        <f t="array" aca="1" ref="AB442" ca="1">IF(AND(AB$4="A",ISNUMBER(DataModel!AB$4)),INDEX(DataModel!$F$4:$BA$109,MATCH(1,(DataModel!$A$4:$A$109=$A442)*(DataModel!$B$4:$B$109=$B442),0),MATCH(AB$3,DataModel!$F$2:$BA$2,0))*$C442,"")</f>
        <v/>
      </c>
      <c r="AC442" s="114" t="str" cm="1">
        <f t="array" aca="1" ref="AC442" ca="1">IF(AND(AC$4="A",ISNUMBER(DataModel!AC$4)),INDEX(DataModel!$F$4:$BA$109,MATCH(1,(DataModel!$A$4:$A$109=$A442)*(DataModel!$B$4:$B$109=$B442),0),MATCH(AC$3,DataModel!$F$2:$BA$2,0))*$C442,"")</f>
        <v/>
      </c>
      <c r="AD442" s="113" t="str" cm="1">
        <f t="array" aca="1" ref="AD442" ca="1">IF(AND(AD$4="A",ISNUMBER(DataModel!AD$4)),INDEX(DataModel!$F$4:$BA$109,MATCH(1,(DataModel!$A$4:$A$109=$A442)*(DataModel!$B$4:$B$109=$B442),0),MATCH(AD$3,DataModel!$F$2:$BA$2,0))*$C442,"")</f>
        <v/>
      </c>
      <c r="AE442" s="69" t="str" cm="1">
        <f t="array" aca="1" ref="AE442" ca="1">IF(AND(AE$4="A",ISNUMBER(DataModel!AE$4)),INDEX(DataModel!$F$4:$BA$109,MATCH(1,(DataModel!$A$4:$A$109=$A442)*(DataModel!$B$4:$B$109=$B442),0),MATCH(AE$3,DataModel!$F$2:$BA$2,0))*$C442,"")</f>
        <v/>
      </c>
      <c r="AF442" s="69" t="str" cm="1">
        <f t="array" aca="1" ref="AF442" ca="1">IF(AND(AF$4="A",ISNUMBER(DataModel!AF$4)),INDEX(DataModel!$F$4:$BA$109,MATCH(1,(DataModel!$A$4:$A$109=$A442)*(DataModel!$B$4:$B$109=$B442),0),MATCH(AF$3,DataModel!$F$2:$BA$2,0))*$C442,"")</f>
        <v/>
      </c>
      <c r="AG442" s="114" t="str" cm="1">
        <f t="array" aca="1" ref="AG442" ca="1">IF(AND(AG$4="A",ISNUMBER(DataModel!AG$4)),INDEX(DataModel!$F$4:$BA$109,MATCH(1,(DataModel!$A$4:$A$109=$A442)*(DataModel!$B$4:$B$109=$B442),0),MATCH(AG$3,DataModel!$F$2:$BA$2,0))*$C442,"")</f>
        <v/>
      </c>
      <c r="AH442" s="113" t="str" cm="1">
        <f t="array" aca="1" ref="AH442" ca="1">IF(AND(AH$4="A",ISNUMBER(DataModel!AH$4)),INDEX(DataModel!$F$4:$BA$109,MATCH(1,(DataModel!$A$4:$A$109=$A442)*(DataModel!$B$4:$B$109=$B442),0),MATCH(AH$3,DataModel!$F$2:$BA$2,0))*$C442,"")</f>
        <v/>
      </c>
      <c r="AI442" s="69" t="str" cm="1">
        <f t="array" aca="1" ref="AI442" ca="1">IF(AND(AI$4="A",ISNUMBER(DataModel!AI$4)),INDEX(DataModel!$F$4:$BA$109,MATCH(1,(DataModel!$A$4:$A$109=$A442)*(DataModel!$B$4:$B$109=$B442),0),MATCH(AI$3,DataModel!$F$2:$BA$2,0))*$C442,"")</f>
        <v/>
      </c>
      <c r="AJ442" s="69" t="str" cm="1">
        <f t="array" aca="1" ref="AJ442" ca="1">IF(AND(AJ$4="A",ISNUMBER(DataModel!AJ$4)),INDEX(DataModel!$F$4:$BA$109,MATCH(1,(DataModel!$A$4:$A$109=$A442)*(DataModel!$B$4:$B$109=$B442),0),MATCH(AJ$3,DataModel!$F$2:$BA$2,0))*$C442,"")</f>
        <v/>
      </c>
      <c r="AK442" s="114" t="str" cm="1">
        <f t="array" aca="1" ref="AK442" ca="1">IF(AND(AK$4="A",ISNUMBER(DataModel!AK$4)),INDEX(DataModel!$F$4:$BA$109,MATCH(1,(DataModel!$A$4:$A$109=$A442)*(DataModel!$B$4:$B$109=$B442),0),MATCH(AK$3,DataModel!$F$2:$BA$2,0))*$C442,"")</f>
        <v/>
      </c>
      <c r="AL442" s="113" t="str" cm="1">
        <f t="array" aca="1" ref="AL442" ca="1">IF(AND(AL$4="A",ISNUMBER(DataModel!AL$4)),INDEX(DataModel!$F$4:$BA$109,MATCH(1,(DataModel!$A$4:$A$109=$A442)*(DataModel!$B$4:$B$109=$B442),0),MATCH(AL$3,DataModel!$F$2:$BA$2,0))*$C442,"")</f>
        <v/>
      </c>
      <c r="AM442" s="69" t="str" cm="1">
        <f t="array" aca="1" ref="AM442" ca="1">IF(AND(AM$4="A",ISNUMBER(DataModel!AM$4)),INDEX(DataModel!$F$4:$BA$109,MATCH(1,(DataModel!$A$4:$A$109=$A442)*(DataModel!$B$4:$B$109=$B442),0),MATCH(AM$3,DataModel!$F$2:$BA$2,0))*$C442,"")</f>
        <v/>
      </c>
      <c r="AN442" s="69" t="str" cm="1">
        <f t="array" aca="1" ref="AN442" ca="1">IF(AND(AN$4="A",ISNUMBER(DataModel!AN$4)),INDEX(DataModel!$F$4:$BA$109,MATCH(1,(DataModel!$A$4:$A$109=$A442)*(DataModel!$B$4:$B$109=$B442),0),MATCH(AN$3,DataModel!$F$2:$BA$2,0))*$C442,"")</f>
        <v/>
      </c>
      <c r="AO442" s="114" t="str" cm="1">
        <f t="array" aca="1" ref="AO442" ca="1">IF(AND(AO$4="A",ISNUMBER(DataModel!AO$4)),INDEX(DataModel!$F$4:$BA$109,MATCH(1,(DataModel!$A$4:$A$109=$A442)*(DataModel!$B$4:$B$109=$B442),0),MATCH(AO$3,DataModel!$F$2:$BA$2,0))*$C442,"")</f>
        <v/>
      </c>
      <c r="AP442" s="113" t="str" cm="1">
        <f t="array" aca="1" ref="AP442" ca="1">IF(AND(AP$4="A",ISNUMBER(DataModel!AP$4)),INDEX(DataModel!$F$4:$BA$109,MATCH(1,(DataModel!$A$4:$A$109=$A442)*(DataModel!$B$4:$B$109=$B442),0),MATCH(AP$3,DataModel!$F$2:$BA$2,0))*$C442,"")</f>
        <v/>
      </c>
      <c r="AQ442" s="69" t="str" cm="1">
        <f t="array" aca="1" ref="AQ442" ca="1">IF(AND(AQ$4="A",ISNUMBER(DataModel!AQ$4)),INDEX(DataModel!$F$4:$BA$109,MATCH(1,(DataModel!$A$4:$A$109=$A442)*(DataModel!$B$4:$B$109=$B442),0),MATCH(AQ$3,DataModel!$F$2:$BA$2,0))*$C442,"")</f>
        <v/>
      </c>
      <c r="AR442" s="69" t="str" cm="1">
        <f t="array" aca="1" ref="AR442" ca="1">IF(AND(AR$4="A",ISNUMBER(DataModel!AR$4)),INDEX(DataModel!$F$4:$BA$109,MATCH(1,(DataModel!$A$4:$A$109=$A442)*(DataModel!$B$4:$B$109=$B442),0),MATCH(AR$3,DataModel!$F$2:$BA$2,0))*$C442,"")</f>
        <v/>
      </c>
      <c r="AS442" s="114" t="str" cm="1">
        <f t="array" aca="1" ref="AS442" ca="1">IF(AND(AS$4="A",ISNUMBER(DataModel!AS$4)),INDEX(DataModel!$F$4:$BA$109,MATCH(1,(DataModel!$A$4:$A$109=$A442)*(DataModel!$B$4:$B$109=$B442),0),MATCH(AS$3,DataModel!$F$2:$BA$2,0))*$C442,"")</f>
        <v/>
      </c>
      <c r="AT442" s="113" t="e" cm="1">
        <f t="array" aca="1" ref="AT442" ca="1">IF(AND(AT$4="A",ISNUMBER(DataModel!AT$4)),INDEX(DataModel!$F$4:$BA$109,MATCH(1,(DataModel!$A$4:$A$109=$A442)*(DataModel!$B$4:$B$109=$B442),0),MATCH(AT$3,DataModel!$F$2:$BA$2,0))*$C442,"")</f>
        <v>#VALUE!</v>
      </c>
      <c r="AU442" s="69" t="e" cm="1">
        <f t="array" aca="1" ref="AU442" ca="1">IF(AND(AU$4="A",ISNUMBER(DataModel!AU$4)),INDEX(DataModel!$F$4:$BA$109,MATCH(1,(DataModel!$A$4:$A$109=$A442)*(DataModel!$B$4:$B$109=$B442),0),MATCH(AU$3,DataModel!$F$2:$BA$2,0))*$C442,"")</f>
        <v>#VALUE!</v>
      </c>
      <c r="AV442" s="69" t="e" cm="1">
        <f t="array" aca="1" ref="AV442" ca="1">IF(AND(AV$4="A",ISNUMBER(DataModel!AV$4)),INDEX(DataModel!$F$4:$BA$109,MATCH(1,(DataModel!$A$4:$A$109=$A442)*(DataModel!$B$4:$B$109=$B442),0),MATCH(AV$3,DataModel!$F$2:$BA$2,0))*$C442,"")</f>
        <v>#VALUE!</v>
      </c>
      <c r="AW442" s="114" t="e" cm="1">
        <f t="array" aca="1" ref="AW442" ca="1">IF(AND(AW$4="A",ISNUMBER(DataModel!AW$4)),INDEX(DataModel!$F$4:$BA$109,MATCH(1,(DataModel!$A$4:$A$109=$A442)*(DataModel!$B$4:$B$109=$B442),0),MATCH(AW$3,DataModel!$F$2:$BA$2,0))*$C442,"")</f>
        <v>#VALUE!</v>
      </c>
      <c r="AX442" s="113" t="e" cm="1">
        <f t="array" aca="1" ref="AX442" ca="1">IF(AND(AX$4="A",ISNUMBER(DataModel!AX$4)),INDEX(DataModel!$F$4:$BA$109,MATCH(1,(DataModel!$A$4:$A$109=$A442)*(DataModel!$B$4:$B$109=$B442),0),MATCH(AX$3,DataModel!$F$2:$BA$2,0))*$C442,"")</f>
        <v>#VALUE!</v>
      </c>
      <c r="AY442" s="69" t="e" cm="1">
        <f t="array" aca="1" ref="AY442" ca="1">IF(AND(AY$4="A",ISNUMBER(DataModel!AY$4)),INDEX(DataModel!$F$4:$BA$109,MATCH(1,(DataModel!$A$4:$A$109=$A442)*(DataModel!$B$4:$B$109=$B442),0),MATCH(AY$3,DataModel!$F$2:$BA$2,0))*$C442,"")</f>
        <v>#VALUE!</v>
      </c>
      <c r="AZ442" s="69" t="e" cm="1">
        <f t="array" aca="1" ref="AZ442" ca="1">IF(AND(AZ$4="A",ISNUMBER(DataModel!AZ$4)),INDEX(DataModel!$F$4:$BA$109,MATCH(1,(DataModel!$A$4:$A$109=$A442)*(DataModel!$B$4:$B$109=$B442),0),MATCH(AZ$3,DataModel!$F$2:$BA$2,0))*$C442,"")</f>
        <v>#VALUE!</v>
      </c>
      <c r="BA442" s="114" t="e" cm="1">
        <f t="array" aca="1" ref="BA442" ca="1">IF(AND(BA$4="A",ISNUMBER(DataModel!BA$4)),INDEX(DataModel!$F$4:$BA$109,MATCH(1,(DataModel!$A$4:$A$109=$A442)*(DataModel!$B$4:$B$109=$B442),0),MATCH(BA$3,DataModel!$F$2:$BA$2,0))*$C442,"")</f>
        <v>#VALUE!</v>
      </c>
      <c r="BB442" s="113"/>
      <c r="BC442" s="69"/>
      <c r="BD442" s="69"/>
      <c r="BE442" s="114"/>
      <c r="BF442" s="113"/>
      <c r="BG442" s="69"/>
      <c r="BH442" s="69"/>
      <c r="BI442" s="114"/>
      <c r="BJ442" s="113"/>
      <c r="BK442" s="69"/>
      <c r="BL442" s="69"/>
      <c r="BM442" s="114"/>
      <c r="BN442" s="113"/>
      <c r="BO442" s="69"/>
      <c r="BP442" s="69"/>
      <c r="BQ442" s="114"/>
      <c r="BR442" s="113"/>
      <c r="BS442" s="69"/>
      <c r="BT442" s="69"/>
      <c r="BU442" s="114"/>
      <c r="BV442" s="113"/>
      <c r="BW442" s="69"/>
      <c r="BX442" s="69"/>
      <c r="BY442" s="114"/>
      <c r="BZ442" s="113"/>
      <c r="CA442" s="69"/>
      <c r="CB442" s="69"/>
      <c r="CC442" s="114"/>
      <c r="CD442" s="113"/>
      <c r="CE442" s="69"/>
      <c r="CF442" s="69"/>
      <c r="CG442" s="114"/>
      <c r="CH442" s="113"/>
      <c r="CI442" s="69"/>
      <c r="CJ442" s="69"/>
      <c r="CK442" s="114"/>
      <c r="CL442" s="113"/>
      <c r="CM442" s="69"/>
      <c r="CN442" s="69"/>
      <c r="CO442" s="114"/>
      <c r="CP442" s="113"/>
      <c r="CQ442" s="69"/>
      <c r="CR442" s="69"/>
      <c r="CS442" s="114"/>
      <c r="CT442" s="113"/>
      <c r="CU442" s="69"/>
      <c r="CV442" s="69"/>
      <c r="CW442" s="114"/>
      <c r="CX442" s="113"/>
      <c r="CY442" s="69"/>
      <c r="CZ442" s="69"/>
      <c r="DA442" s="114"/>
      <c r="DB442" s="113"/>
      <c r="DC442" s="69"/>
      <c r="DD442" s="69"/>
      <c r="DE442" s="114"/>
      <c r="DF442" s="113"/>
      <c r="DG442" s="69"/>
      <c r="DH442" s="69"/>
      <c r="DI442" s="114"/>
      <c r="DK442" s="69">
        <f t="shared" ref="DK442:EK442" ca="1" si="1133">SUM(OFFSET($E442,,MATCH(DK$3,$F$5:$DI$5,0)+3,,1))</f>
        <v>0</v>
      </c>
      <c r="DL442" s="69" t="e">
        <f t="shared" ca="1" si="1133"/>
        <v>#N/A</v>
      </c>
      <c r="DM442" s="69" t="e">
        <f t="shared" ca="1" si="1133"/>
        <v>#VALUE!</v>
      </c>
      <c r="DN442" s="69" t="e">
        <f t="shared" ca="1" si="1133"/>
        <v>#VALUE!</v>
      </c>
      <c r="DO442" s="69" t="e">
        <f t="shared" ca="1" si="1133"/>
        <v>#VALUE!</v>
      </c>
      <c r="DP442" s="69" t="e">
        <f t="shared" ca="1" si="1133"/>
        <v>#VALUE!</v>
      </c>
      <c r="DQ442" s="69" t="e">
        <f t="shared" ca="1" si="1133"/>
        <v>#VALUE!</v>
      </c>
      <c r="DR442" s="69" t="e">
        <f t="shared" ca="1" si="1133"/>
        <v>#VALUE!</v>
      </c>
      <c r="DS442" s="69" t="e">
        <f t="shared" ca="1" si="1133"/>
        <v>#VALUE!</v>
      </c>
      <c r="DT442" s="69" t="e">
        <f t="shared" ca="1" si="1133"/>
        <v>#VALUE!</v>
      </c>
      <c r="DU442" s="69" t="e">
        <f t="shared" ca="1" si="1133"/>
        <v>#VALUE!</v>
      </c>
      <c r="DV442" s="69" t="e">
        <f t="shared" ca="1" si="1133"/>
        <v>#VALUE!</v>
      </c>
      <c r="DW442" s="69" t="e">
        <f t="shared" ca="1" si="1133"/>
        <v>#VALUE!</v>
      </c>
      <c r="DX442" s="69" t="e">
        <f t="shared" ca="1" si="1133"/>
        <v>#VALUE!</v>
      </c>
      <c r="DY442" s="69" t="e">
        <f t="shared" ca="1" si="1133"/>
        <v>#VALUE!</v>
      </c>
      <c r="DZ442" s="69" t="e">
        <f t="shared" ca="1" si="1133"/>
        <v>#VALUE!</v>
      </c>
      <c r="EA442" s="69" t="e">
        <f t="shared" ca="1" si="1133"/>
        <v>#VALUE!</v>
      </c>
      <c r="EB442" s="69" t="e">
        <f t="shared" ca="1" si="1133"/>
        <v>#VALUE!</v>
      </c>
      <c r="EC442" s="69" t="e">
        <f t="shared" ca="1" si="1133"/>
        <v>#VALUE!</v>
      </c>
      <c r="ED442" s="69" t="e">
        <f t="shared" ca="1" si="1133"/>
        <v>#VALUE!</v>
      </c>
      <c r="EE442" s="69" t="e">
        <f t="shared" ca="1" si="1133"/>
        <v>#VALUE!</v>
      </c>
      <c r="EF442" s="69" t="e">
        <f t="shared" ca="1" si="1133"/>
        <v>#VALUE!</v>
      </c>
      <c r="EG442" s="69" t="e">
        <f t="shared" ca="1" si="1133"/>
        <v>#VALUE!</v>
      </c>
      <c r="EH442" s="69" t="e">
        <f t="shared" ca="1" si="1133"/>
        <v>#VALUE!</v>
      </c>
      <c r="EI442" s="69" t="e">
        <f t="shared" ca="1" si="1133"/>
        <v>#VALUE!</v>
      </c>
      <c r="EJ442" s="69" t="e">
        <f t="shared" ca="1" si="1133"/>
        <v>#VALUE!</v>
      </c>
      <c r="EK442" s="69" t="e">
        <f t="shared" ca="1" si="1133"/>
        <v>#VALUE!</v>
      </c>
    </row>
    <row r="443" spans="1:141" outlineLevel="1" x14ac:dyDescent="0.25">
      <c r="A443" s="90"/>
      <c r="B443" s="90"/>
      <c r="C443" s="90"/>
      <c r="D443" s="90"/>
      <c r="F443" s="100"/>
      <c r="I443" s="101"/>
      <c r="J443" s="100"/>
      <c r="M443" s="101"/>
      <c r="N443" s="100"/>
      <c r="Q443" s="101"/>
      <c r="R443" s="100"/>
      <c r="U443" s="101"/>
      <c r="V443" s="100"/>
      <c r="Y443" s="101"/>
      <c r="Z443" s="100"/>
      <c r="AC443" s="101"/>
      <c r="AD443" s="100"/>
      <c r="AG443" s="101"/>
      <c r="AH443" s="100"/>
      <c r="AK443" s="101"/>
      <c r="AL443" s="100"/>
      <c r="AO443" s="101"/>
      <c r="AP443" s="100"/>
      <c r="AS443" s="101"/>
      <c r="AT443" s="100"/>
      <c r="AW443" s="101"/>
      <c r="AX443" s="100"/>
      <c r="BA443" s="101"/>
      <c r="BB443" s="100"/>
      <c r="BE443" s="101"/>
      <c r="BF443" s="100"/>
      <c r="BI443" s="101"/>
      <c r="BJ443" s="100"/>
      <c r="BM443" s="101"/>
      <c r="BN443" s="100"/>
      <c r="BQ443" s="101"/>
      <c r="BR443" s="100"/>
      <c r="BU443" s="101"/>
      <c r="BV443" s="100"/>
      <c r="BY443" s="101"/>
      <c r="BZ443" s="100"/>
      <c r="CC443" s="101"/>
      <c r="CD443" s="100"/>
      <c r="CG443" s="101"/>
      <c r="CH443" s="100"/>
      <c r="CK443" s="101"/>
      <c r="CL443" s="100"/>
      <c r="CO443" s="101"/>
      <c r="CP443" s="100"/>
      <c r="CS443" s="101"/>
      <c r="CT443" s="100"/>
      <c r="CW443" s="101"/>
      <c r="CX443" s="100"/>
      <c r="DA443" s="101"/>
      <c r="DB443" s="100"/>
      <c r="DE443" s="101"/>
      <c r="DF443" s="100"/>
      <c r="DI443" s="101"/>
    </row>
    <row r="444" spans="1:141" outlineLevel="1" x14ac:dyDescent="0.25">
      <c r="A444" s="90"/>
      <c r="B444" s="90"/>
      <c r="C444" s="90"/>
      <c r="D444" s="90"/>
      <c r="E444" t="str">
        <f>CONCATENATE(E437," - model")</f>
        <v>Inventory - model</v>
      </c>
      <c r="F444" s="100"/>
      <c r="I444" s="101"/>
      <c r="J444" s="100"/>
      <c r="M444" s="101"/>
      <c r="N444" s="100"/>
      <c r="Q444" s="101"/>
      <c r="R444" s="100"/>
      <c r="U444" s="101"/>
      <c r="V444" s="100"/>
      <c r="Y444" s="101"/>
      <c r="Z444" s="100"/>
      <c r="AC444" s="101"/>
      <c r="AD444" s="100"/>
      <c r="AG444" s="101"/>
      <c r="AH444" s="100"/>
      <c r="AK444" s="101"/>
      <c r="AL444" s="113" t="str">
        <f ca="1">AL442</f>
        <v/>
      </c>
      <c r="AM444" s="69" t="str">
        <f t="shared" ref="AM444:AO444" ca="1" si="1134">AM442</f>
        <v/>
      </c>
      <c r="AN444" s="69" t="str">
        <f t="shared" ca="1" si="1134"/>
        <v/>
      </c>
      <c r="AO444" s="114" t="str">
        <f t="shared" ca="1" si="1134"/>
        <v/>
      </c>
      <c r="AP444" s="113" t="e" cm="1">
        <f t="array" aca="1" ref="AP444" ca="1">IF($I$9=1,IF(AP$4="A",AP442,AP445*AP$20*4/365),IF(AP$4="A",AP442,INDEX($DT$20:$EK$20,,MATCH(CONCATENATE("FY ",RIGHT(AP$3,4)),$DT$3:$EK$3,0))*AP447/365))</f>
        <v>#N/A</v>
      </c>
      <c r="AQ444" s="69" t="e" cm="1">
        <f t="array" aca="1" ref="AQ444" ca="1">IF($I$9=1,IF(AQ$4="A",AQ442,AQ445*AQ$20*4/365),IF(AQ$4="A",AQ442,INDEX($DT$20:$EK$20,,MATCH(CONCATENATE("FY ",RIGHT(AQ$3,4)),$DT$3:$EK$3,0))*AQ447/365))</f>
        <v>#N/A</v>
      </c>
      <c r="AR444" s="69" t="e" cm="1">
        <f t="array" aca="1" ref="AR444" ca="1">IF($I$9=1,IF(AR$4="A",AR442,AR445*AR$20*4/365),IF(AR$4="A",AR442,INDEX($DT$20:$EK$20,,MATCH(CONCATENATE("FY ",RIGHT(AR$3,4)),$DT$3:$EK$3,0))*AR447/365))</f>
        <v>#N/A</v>
      </c>
      <c r="AS444" s="114" t="e" cm="1">
        <f t="array" aca="1" ref="AS444" ca="1">IF($I$9=1,IF(AS$4="A",AS442,AS445*AS$20*4/365),IF(AS$4="A",AS442,INDEX($DT$20:$EK$20,,MATCH(CONCATENATE("FY ",RIGHT(AS$3,4)),$DT$3:$EK$3,0))*AS447/365))</f>
        <v>#N/A</v>
      </c>
      <c r="AT444" s="113" t="e" cm="1">
        <f t="array" aca="1" ref="AT444" ca="1">IF($I$9=1,IF(AT$4="A",AT442,AT445*AT$20*4/365),IF(AT$4="A",AT442,INDEX($DT$20:$EK$20,,MATCH(CONCATENATE("FY ",RIGHT(AT$3,4)),$DT$3:$EK$3,0))*AT447/365))</f>
        <v>#VALUE!</v>
      </c>
      <c r="AU444" s="69" t="e" cm="1">
        <f t="array" aca="1" ref="AU444" ca="1">IF($I$9=1,IF(AU$4="A",AU442,AU445*AU$20*4/365),IF(AU$4="A",AU442,INDEX($DT$20:$EK$20,,MATCH(CONCATENATE("FY ",RIGHT(AU$3,4)),$DT$3:$EK$3,0))*AU447/365))</f>
        <v>#VALUE!</v>
      </c>
      <c r="AV444" s="69" t="e" cm="1">
        <f t="array" aca="1" ref="AV444" ca="1">IF($I$9=1,IF(AV$4="A",AV442,AV445*AV$20*4/365),IF(AV$4="A",AV442,INDEX($DT$20:$EK$20,,MATCH(CONCATENATE("FY ",RIGHT(AV$3,4)),$DT$3:$EK$3,0))*AV447/365))</f>
        <v>#VALUE!</v>
      </c>
      <c r="AW444" s="114" t="e" cm="1">
        <f t="array" aca="1" ref="AW444" ca="1">IF($I$9=1,IF(AW$4="A",AW442,AW445*AW$20*4/365),IF(AW$4="A",AW442,INDEX($DT$20:$EK$20,,MATCH(CONCATENATE("FY ",RIGHT(AW$3,4)),$DT$3:$EK$3,0))*AW447/365))</f>
        <v>#VALUE!</v>
      </c>
      <c r="AX444" s="113" t="e" cm="1">
        <f t="array" aca="1" ref="AX444" ca="1">IF($I$9=1,IF(AX$4="A",AX442,AX445*AX$20*4/365),IF(AX$4="A",AX442,INDEX($DT$20:$EK$20,,MATCH(CONCATENATE("FY ",RIGHT(AX$3,4)),$DT$3:$EK$3,0))*AX447/365))</f>
        <v>#VALUE!</v>
      </c>
      <c r="AY444" s="69" t="e" cm="1">
        <f t="array" aca="1" ref="AY444" ca="1">IF($I$9=1,IF(AY$4="A",AY442,AY445*AY$20*4/365),IF(AY$4="A",AY442,INDEX($DT$20:$EK$20,,MATCH(CONCATENATE("FY ",RIGHT(AY$3,4)),$DT$3:$EK$3,0))*AY447/365))</f>
        <v>#VALUE!</v>
      </c>
      <c r="AZ444" s="69" t="e" cm="1">
        <f t="array" aca="1" ref="AZ444" ca="1">IF($I$9=1,IF(AZ$4="A",AZ442,AZ445*AZ$20*4/365),IF(AZ$4="A",AZ442,INDEX($DT$20:$EK$20,,MATCH(CONCATENATE("FY ",RIGHT(AZ$3,4)),$DT$3:$EK$3,0))*AZ447/365))</f>
        <v>#VALUE!</v>
      </c>
      <c r="BA444" s="114" t="e" cm="1">
        <f t="array" aca="1" ref="BA444" ca="1">IF($I$9=1,IF(BA$4="A",BA442,BA445*BA$20*4/365),IF(BA$4="A",BA442,INDEX($DT$20:$EK$20,,MATCH(CONCATENATE("FY ",RIGHT(BA$3,4)),$DT$3:$EK$3,0))*BA447/365))</f>
        <v>#VALUE!</v>
      </c>
      <c r="BB444" s="113" t="e" cm="1">
        <f t="array" aca="1" ref="BB444" ca="1">IF($I$9=1,IF(BB$4="A",BB442,BB445*BB$20*4/365),IF(BB$4="A",BB442,INDEX($DT$20:$EK$20,,MATCH(CONCATENATE("FY ",RIGHT(BB$3,4)),$DT$3:$EK$3,0))*BB447/365))</f>
        <v>#VALUE!</v>
      </c>
      <c r="BC444" s="69" t="e" cm="1">
        <f t="array" aca="1" ref="BC444" ca="1">IF($I$9=1,IF(BC$4="A",BC442,BC445*BC$20*4/365),IF(BC$4="A",BC442,INDEX($DT$20:$EK$20,,MATCH(CONCATENATE("FY ",RIGHT(BC$3,4)),$DT$3:$EK$3,0))*BC447/365))</f>
        <v>#VALUE!</v>
      </c>
      <c r="BD444" s="69" t="e" cm="1">
        <f t="array" aca="1" ref="BD444" ca="1">IF($I$9=1,IF(BD$4="A",BD442,BD445*BD$20*4/365),IF(BD$4="A",BD442,INDEX($DT$20:$EK$20,,MATCH(CONCATENATE("FY ",RIGHT(BD$3,4)),$DT$3:$EK$3,0))*BD447/365))</f>
        <v>#VALUE!</v>
      </c>
      <c r="BE444" s="114" t="e" cm="1">
        <f t="array" aca="1" ref="BE444" ca="1">IF($I$9=1,IF(BE$4="A",BE442,BE445*BE$20*4/365),IF(BE$4="A",BE442,INDEX($DT$20:$EK$20,,MATCH(CONCATENATE("FY ",RIGHT(BE$3,4)),$DT$3:$EK$3,0))*BE447/365))</f>
        <v>#VALUE!</v>
      </c>
      <c r="BF444" s="113" t="e" cm="1">
        <f t="array" aca="1" ref="BF444" ca="1">IF($I$9=1,IF(BF$4="A",BF442,BF445*BF$20*4/365),IF(BF$4="A",BF442,INDEX($DT$20:$EK$20,,MATCH(CONCATENATE("FY ",RIGHT(BF$3,4)),$DT$3:$EK$3,0))*BF447/365))</f>
        <v>#VALUE!</v>
      </c>
      <c r="BG444" s="69" t="e" cm="1">
        <f t="array" aca="1" ref="BG444" ca="1">IF($I$9=1,IF(BG$4="A",BG442,BG445*BG$20*4/365),IF(BG$4="A",BG442,INDEX($DT$20:$EK$20,,MATCH(CONCATENATE("FY ",RIGHT(BG$3,4)),$DT$3:$EK$3,0))*BG447/365))</f>
        <v>#VALUE!</v>
      </c>
      <c r="BH444" s="69" t="e" cm="1">
        <f t="array" aca="1" ref="BH444" ca="1">IF($I$9=1,IF(BH$4="A",BH442,BH445*BH$20*4/365),IF(BH$4="A",BH442,INDEX($DT$20:$EK$20,,MATCH(CONCATENATE("FY ",RIGHT(BH$3,4)),$DT$3:$EK$3,0))*BH447/365))</f>
        <v>#VALUE!</v>
      </c>
      <c r="BI444" s="114" t="e" cm="1">
        <f t="array" aca="1" ref="BI444" ca="1">IF($I$9=1,IF(BI$4="A",BI442,BI445*BI$20*4/365),IF(BI$4="A",BI442,INDEX($DT$20:$EK$20,,MATCH(CONCATENATE("FY ",RIGHT(BI$3,4)),$DT$3:$EK$3,0))*BI447/365))</f>
        <v>#VALUE!</v>
      </c>
      <c r="BJ444" s="113" t="e" cm="1">
        <f t="array" aca="1" ref="BJ444" ca="1">IF($I$9=1,IF(BJ$4="A",BJ442,BJ445*BJ$20*4/365),IF(BJ$4="A",BJ442,INDEX($DT$20:$EK$20,,MATCH(CONCATENATE("FY ",RIGHT(BJ$3,4)),$DT$3:$EK$3,0))*BJ447/365))</f>
        <v>#VALUE!</v>
      </c>
      <c r="BK444" s="69" t="e" cm="1">
        <f t="array" aca="1" ref="BK444" ca="1">IF($I$9=1,IF(BK$4="A",BK442,BK445*BK$20*4/365),IF(BK$4="A",BK442,INDEX($DT$20:$EK$20,,MATCH(CONCATENATE("FY ",RIGHT(BK$3,4)),$DT$3:$EK$3,0))*BK447/365))</f>
        <v>#VALUE!</v>
      </c>
      <c r="BL444" s="69" t="e" cm="1">
        <f t="array" aca="1" ref="BL444" ca="1">IF($I$9=1,IF(BL$4="A",BL442,BL445*BL$20*4/365),IF(BL$4="A",BL442,INDEX($DT$20:$EK$20,,MATCH(CONCATENATE("FY ",RIGHT(BL$3,4)),$DT$3:$EK$3,0))*BL447/365))</f>
        <v>#VALUE!</v>
      </c>
      <c r="BM444" s="114" t="e" cm="1">
        <f t="array" aca="1" ref="BM444" ca="1">IF($I$9=1,IF(BM$4="A",BM442,BM445*BM$20*4/365),IF(BM$4="A",BM442,INDEX($DT$20:$EK$20,,MATCH(CONCATENATE("FY ",RIGHT(BM$3,4)),$DT$3:$EK$3,0))*BM447/365))</f>
        <v>#VALUE!</v>
      </c>
      <c r="BN444" s="113" t="e" cm="1">
        <f t="array" aca="1" ref="BN444" ca="1">IF($I$9=1,IF(BN$4="A",BN442,BN445*BN$20*4/365),IF(BN$4="A",BN442,INDEX($DT$20:$EK$20,,MATCH(CONCATENATE("FY ",RIGHT(BN$3,4)),$DT$3:$EK$3,0))*BN447/365))</f>
        <v>#VALUE!</v>
      </c>
      <c r="BO444" s="69" t="e" cm="1">
        <f t="array" aca="1" ref="BO444" ca="1">IF($I$9=1,IF(BO$4="A",BO442,BO445*BO$20*4/365),IF(BO$4="A",BO442,INDEX($DT$20:$EK$20,,MATCH(CONCATENATE("FY ",RIGHT(BO$3,4)),$DT$3:$EK$3,0))*BO447/365))</f>
        <v>#VALUE!</v>
      </c>
      <c r="BP444" s="69" t="e" cm="1">
        <f t="array" aca="1" ref="BP444" ca="1">IF($I$9=1,IF(BP$4="A",BP442,BP445*BP$20*4/365),IF(BP$4="A",BP442,INDEX($DT$20:$EK$20,,MATCH(CONCATENATE("FY ",RIGHT(BP$3,4)),$DT$3:$EK$3,0))*BP447/365))</f>
        <v>#VALUE!</v>
      </c>
      <c r="BQ444" s="114" t="e" cm="1">
        <f t="array" aca="1" ref="BQ444" ca="1">IF($I$9=1,IF(BQ$4="A",BQ442,BQ445*BQ$20*4/365),IF(BQ$4="A",BQ442,INDEX($DT$20:$EK$20,,MATCH(CONCATENATE("FY ",RIGHT(BQ$3,4)),$DT$3:$EK$3,0))*BQ447/365))</f>
        <v>#VALUE!</v>
      </c>
      <c r="BR444" s="113" t="e" cm="1">
        <f t="array" aca="1" ref="BR444" ca="1">IF($I$9=1,IF(BR$4="A",BR442,BR445*BR$20*4/365),IF(BR$4="A",BR442,INDEX($DT$20:$EK$20,,MATCH(CONCATENATE("FY ",RIGHT(BR$3,4)),$DT$3:$EK$3,0))*BR447/365))</f>
        <v>#VALUE!</v>
      </c>
      <c r="BS444" s="69" t="e" cm="1">
        <f t="array" aca="1" ref="BS444" ca="1">IF($I$9=1,IF(BS$4="A",BS442,BS445*BS$20*4/365),IF(BS$4="A",BS442,INDEX($DT$20:$EK$20,,MATCH(CONCATENATE("FY ",RIGHT(BS$3,4)),$DT$3:$EK$3,0))*BS447/365))</f>
        <v>#VALUE!</v>
      </c>
      <c r="BT444" s="69" t="e" cm="1">
        <f t="array" aca="1" ref="BT444" ca="1">IF($I$9=1,IF(BT$4="A",BT442,BT445*BT$20*4/365),IF(BT$4="A",BT442,INDEX($DT$20:$EK$20,,MATCH(CONCATENATE("FY ",RIGHT(BT$3,4)),$DT$3:$EK$3,0))*BT447/365))</f>
        <v>#VALUE!</v>
      </c>
      <c r="BU444" s="114" t="e" cm="1">
        <f t="array" aca="1" ref="BU444" ca="1">IF($I$9=1,IF(BU$4="A",BU442,BU445*BU$20*4/365),IF(BU$4="A",BU442,INDEX($DT$20:$EK$20,,MATCH(CONCATENATE("FY ",RIGHT(BU$3,4)),$DT$3:$EK$3,0))*BU447/365))</f>
        <v>#VALUE!</v>
      </c>
      <c r="BV444" s="113" t="e" cm="1">
        <f t="array" aca="1" ref="BV444" ca="1">IF($I$9=1,IF(BV$4="A",BV442,BV445*BV$20*4/365),IF(BV$4="A",BV442,INDEX($DT$20:$EK$20,,MATCH(CONCATENATE("FY ",RIGHT(BV$3,4)),$DT$3:$EK$3,0))*BV447/365))</f>
        <v>#VALUE!</v>
      </c>
      <c r="BW444" s="69" t="e" cm="1">
        <f t="array" aca="1" ref="BW444" ca="1">IF($I$9=1,IF(BW$4="A",BW442,BW445*BW$20*4/365),IF(BW$4="A",BW442,INDEX($DT$20:$EK$20,,MATCH(CONCATENATE("FY ",RIGHT(BW$3,4)),$DT$3:$EK$3,0))*BW447/365))</f>
        <v>#VALUE!</v>
      </c>
      <c r="BX444" s="69" t="e" cm="1">
        <f t="array" aca="1" ref="BX444" ca="1">IF($I$9=1,IF(BX$4="A",BX442,BX445*BX$20*4/365),IF(BX$4="A",BX442,INDEX($DT$20:$EK$20,,MATCH(CONCATENATE("FY ",RIGHT(BX$3,4)),$DT$3:$EK$3,0))*BX447/365))</f>
        <v>#VALUE!</v>
      </c>
      <c r="BY444" s="114" t="e" cm="1">
        <f t="array" aca="1" ref="BY444" ca="1">IF($I$9=1,IF(BY$4="A",BY442,BY445*BY$20*4/365),IF(BY$4="A",BY442,INDEX($DT$20:$EK$20,,MATCH(CONCATENATE("FY ",RIGHT(BY$3,4)),$DT$3:$EK$3,0))*BY447/365))</f>
        <v>#VALUE!</v>
      </c>
      <c r="BZ444" s="113" t="e" cm="1">
        <f t="array" aca="1" ref="BZ444" ca="1">IF($I$9=1,IF(BZ$4="A",BZ442,BZ445*BZ$20*4/365),IF(BZ$4="A",BZ442,INDEX($DT$20:$EK$20,,MATCH(CONCATENATE("FY ",RIGHT(BZ$3,4)),$DT$3:$EK$3,0))*BZ447/365))</f>
        <v>#VALUE!</v>
      </c>
      <c r="CA444" s="69" t="e" cm="1">
        <f t="array" aca="1" ref="CA444" ca="1">IF($I$9=1,IF(CA$4="A",CA442,CA445*CA$20*4/365),IF(CA$4="A",CA442,INDEX($DT$20:$EK$20,,MATCH(CONCATENATE("FY ",RIGHT(CA$3,4)),$DT$3:$EK$3,0))*CA447/365))</f>
        <v>#VALUE!</v>
      </c>
      <c r="CB444" s="69" t="e" cm="1">
        <f t="array" aca="1" ref="CB444" ca="1">IF($I$9=1,IF(CB$4="A",CB442,CB445*CB$20*4/365),IF(CB$4="A",CB442,INDEX($DT$20:$EK$20,,MATCH(CONCATENATE("FY ",RIGHT(CB$3,4)),$DT$3:$EK$3,0))*CB447/365))</f>
        <v>#VALUE!</v>
      </c>
      <c r="CC444" s="114" t="e" cm="1">
        <f t="array" aca="1" ref="CC444" ca="1">IF($I$9=1,IF(CC$4="A",CC442,CC445*CC$20*4/365),IF(CC$4="A",CC442,INDEX($DT$20:$EK$20,,MATCH(CONCATENATE("FY ",RIGHT(CC$3,4)),$DT$3:$EK$3,0))*CC447/365))</f>
        <v>#VALUE!</v>
      </c>
      <c r="CD444" s="113" t="e" cm="1">
        <f t="array" aca="1" ref="CD444" ca="1">IF($I$9=1,IF(CD$4="A",CD442,CD445*CD$20*4/365),IF(CD$4="A",CD442,INDEX($DT$20:$EK$20,,MATCH(CONCATENATE("FY ",RIGHT(CD$3,4)),$DT$3:$EK$3,0))*CD447/365))</f>
        <v>#VALUE!</v>
      </c>
      <c r="CE444" s="69" t="e" cm="1">
        <f t="array" aca="1" ref="CE444" ca="1">IF($I$9=1,IF(CE$4="A",CE442,CE445*CE$20*4/365),IF(CE$4="A",CE442,INDEX($DT$20:$EK$20,,MATCH(CONCATENATE("FY ",RIGHT(CE$3,4)),$DT$3:$EK$3,0))*CE447/365))</f>
        <v>#VALUE!</v>
      </c>
      <c r="CF444" s="69" t="e" cm="1">
        <f t="array" aca="1" ref="CF444" ca="1">IF($I$9=1,IF(CF$4="A",CF442,CF445*CF$20*4/365),IF(CF$4="A",CF442,INDEX($DT$20:$EK$20,,MATCH(CONCATENATE("FY ",RIGHT(CF$3,4)),$DT$3:$EK$3,0))*CF447/365))</f>
        <v>#VALUE!</v>
      </c>
      <c r="CG444" s="114" t="e" cm="1">
        <f t="array" aca="1" ref="CG444" ca="1">IF($I$9=1,IF(CG$4="A",CG442,CG445*CG$20*4/365),IF(CG$4="A",CG442,INDEX($DT$20:$EK$20,,MATCH(CONCATENATE("FY ",RIGHT(CG$3,4)),$DT$3:$EK$3,0))*CG447/365))</f>
        <v>#VALUE!</v>
      </c>
      <c r="CH444" s="113" cm="1">
        <f t="array" aca="1" ref="CH444" ca="1">IF($I$9=1,IF(CH$4="A",CH442,CH445*CH$20*4/365),IF(CH$4="A",CH442,INDEX($DT$20:$EK$20,,MATCH(CONCATENATE("FY ",RIGHT(CH$3,4)),$DT$3:$EK$3,0))*CH447/365))</f>
        <v>0</v>
      </c>
      <c r="CI444" s="69" cm="1">
        <f t="array" aca="1" ref="CI444" ca="1">IF($I$9=1,IF(CI$4="A",CI442,CI445*CI$20*4/365),IF(CI$4="A",CI442,INDEX($DT$20:$EK$20,,MATCH(CONCATENATE("FY ",RIGHT(CI$3,4)),$DT$3:$EK$3,0))*CI447/365))</f>
        <v>0</v>
      </c>
      <c r="CJ444" s="69" cm="1">
        <f t="array" aca="1" ref="CJ444" ca="1">IF($I$9=1,IF(CJ$4="A",CJ442,CJ445*CJ$20*4/365),IF(CJ$4="A",CJ442,INDEX($DT$20:$EK$20,,MATCH(CONCATENATE("FY ",RIGHT(CJ$3,4)),$DT$3:$EK$3,0))*CJ447/365))</f>
        <v>0</v>
      </c>
      <c r="CK444" s="114" cm="1">
        <f t="array" aca="1" ref="CK444" ca="1">IF($I$9=1,IF(CK$4="A",CK442,CK445*CK$20*4/365),IF(CK$4="A",CK442,INDEX($DT$20:$EK$20,,MATCH(CONCATENATE("FY ",RIGHT(CK$3,4)),$DT$3:$EK$3,0))*CK447/365))</f>
        <v>0</v>
      </c>
      <c r="CL444" s="113" cm="1">
        <f t="array" aca="1" ref="CL444" ca="1">IF($I$9=1,IF(CL$4="A",CL442,CL445*CL$20*4/365),IF(CL$4="A",CL442,INDEX($DT$20:$EK$20,,MATCH(CONCATENATE("FY ",RIGHT(CL$3,4)),$DT$3:$EK$3,0))*CL447/365))</f>
        <v>0</v>
      </c>
      <c r="CM444" s="69" cm="1">
        <f t="array" aca="1" ref="CM444" ca="1">IF($I$9=1,IF(CM$4="A",CM442,CM445*CM$20*4/365),IF(CM$4="A",CM442,INDEX($DT$20:$EK$20,,MATCH(CONCATENATE("FY ",RIGHT(CM$3,4)),$DT$3:$EK$3,0))*CM447/365))</f>
        <v>0</v>
      </c>
      <c r="CN444" s="69" cm="1">
        <f t="array" aca="1" ref="CN444" ca="1">IF($I$9=1,IF(CN$4="A",CN442,CN445*CN$20*4/365),IF(CN$4="A",CN442,INDEX($DT$20:$EK$20,,MATCH(CONCATENATE("FY ",RIGHT(CN$3,4)),$DT$3:$EK$3,0))*CN447/365))</f>
        <v>0</v>
      </c>
      <c r="CO444" s="114" cm="1">
        <f t="array" aca="1" ref="CO444" ca="1">IF($I$9=1,IF(CO$4="A",CO442,CO445*CO$20*4/365),IF(CO$4="A",CO442,INDEX($DT$20:$EK$20,,MATCH(CONCATENATE("FY ",RIGHT(CO$3,4)),$DT$3:$EK$3,0))*CO447/365))</f>
        <v>0</v>
      </c>
      <c r="CP444" s="113" cm="1">
        <f t="array" aca="1" ref="CP444" ca="1">IF($I$9=1,IF(CP$4="A",CP442,CP445*CP$20*4/365),IF(CP$4="A",CP442,INDEX($DT$20:$EK$20,,MATCH(CONCATENATE("FY ",RIGHT(CP$3,4)),$DT$3:$EK$3,0))*CP447/365))</f>
        <v>0</v>
      </c>
      <c r="CQ444" s="69" cm="1">
        <f t="array" aca="1" ref="CQ444" ca="1">IF($I$9=1,IF(CQ$4="A",CQ442,CQ445*CQ$20*4/365),IF(CQ$4="A",CQ442,INDEX($DT$20:$EK$20,,MATCH(CONCATENATE("FY ",RIGHT(CQ$3,4)),$DT$3:$EK$3,0))*CQ447/365))</f>
        <v>0</v>
      </c>
      <c r="CR444" s="69" cm="1">
        <f t="array" aca="1" ref="CR444" ca="1">IF($I$9=1,IF(CR$4="A",CR442,CR445*CR$20*4/365),IF(CR$4="A",CR442,INDEX($DT$20:$EK$20,,MATCH(CONCATENATE("FY ",RIGHT(CR$3,4)),$DT$3:$EK$3,0))*CR447/365))</f>
        <v>0</v>
      </c>
      <c r="CS444" s="114" cm="1">
        <f t="array" aca="1" ref="CS444" ca="1">IF($I$9=1,IF(CS$4="A",CS442,CS445*CS$20*4/365),IF(CS$4="A",CS442,INDEX($DT$20:$EK$20,,MATCH(CONCATENATE("FY ",RIGHT(CS$3,4)),$DT$3:$EK$3,0))*CS447/365))</f>
        <v>0</v>
      </c>
      <c r="CT444" s="113" cm="1">
        <f t="array" aca="1" ref="CT444" ca="1">IF($I$9=1,IF(CT$4="A",CT442,CT445*CT$20*4/365),IF(CT$4="A",CT442,INDEX($DT$20:$EK$20,,MATCH(CONCATENATE("FY ",RIGHT(CT$3,4)),$DT$3:$EK$3,0))*CT447/365))</f>
        <v>0</v>
      </c>
      <c r="CU444" s="69" cm="1">
        <f t="array" aca="1" ref="CU444" ca="1">IF($I$9=1,IF(CU$4="A",CU442,CU445*CU$20*4/365),IF(CU$4="A",CU442,INDEX($DT$20:$EK$20,,MATCH(CONCATENATE("FY ",RIGHT(CU$3,4)),$DT$3:$EK$3,0))*CU447/365))</f>
        <v>0</v>
      </c>
      <c r="CV444" s="69" cm="1">
        <f t="array" aca="1" ref="CV444" ca="1">IF($I$9=1,IF(CV$4="A",CV442,CV445*CV$20*4/365),IF(CV$4="A",CV442,INDEX($DT$20:$EK$20,,MATCH(CONCATENATE("FY ",RIGHT(CV$3,4)),$DT$3:$EK$3,0))*CV447/365))</f>
        <v>0</v>
      </c>
      <c r="CW444" s="114" cm="1">
        <f t="array" aca="1" ref="CW444" ca="1">IF($I$9=1,IF(CW$4="A",CW442,CW445*CW$20*4/365),IF(CW$4="A",CW442,INDEX($DT$20:$EK$20,,MATCH(CONCATENATE("FY ",RIGHT(CW$3,4)),$DT$3:$EK$3,0))*CW447/365))</f>
        <v>0</v>
      </c>
      <c r="CX444" s="113" cm="1">
        <f t="array" aca="1" ref="CX444" ca="1">IF($I$9=1,IF(CX$4="A",CX442,CX445*CX$20*4/365),IF(CX$4="A",CX442,INDEX($DT$20:$EK$20,,MATCH(CONCATENATE("FY ",RIGHT(CX$3,4)),$DT$3:$EK$3,0))*CX447/365))</f>
        <v>0</v>
      </c>
      <c r="CY444" s="69" cm="1">
        <f t="array" aca="1" ref="CY444" ca="1">IF($I$9=1,IF(CY$4="A",CY442,CY445*CY$20*4/365),IF(CY$4="A",CY442,INDEX($DT$20:$EK$20,,MATCH(CONCATENATE("FY ",RIGHT(CY$3,4)),$DT$3:$EK$3,0))*CY447/365))</f>
        <v>0</v>
      </c>
      <c r="CZ444" s="69" cm="1">
        <f t="array" aca="1" ref="CZ444" ca="1">IF($I$9=1,IF(CZ$4="A",CZ442,CZ445*CZ$20*4/365),IF(CZ$4="A",CZ442,INDEX($DT$20:$EK$20,,MATCH(CONCATENATE("FY ",RIGHT(CZ$3,4)),$DT$3:$EK$3,0))*CZ447/365))</f>
        <v>0</v>
      </c>
      <c r="DA444" s="114" cm="1">
        <f t="array" aca="1" ref="DA444" ca="1">IF($I$9=1,IF(DA$4="A",DA442,DA445*DA$20*4/365),IF(DA$4="A",DA442,INDEX($DT$20:$EK$20,,MATCH(CONCATENATE("FY ",RIGHT(DA$3,4)),$DT$3:$EK$3,0))*DA447/365))</f>
        <v>0</v>
      </c>
      <c r="DB444" s="113" cm="1">
        <f t="array" aca="1" ref="DB444" ca="1">IF($I$9=1,IF(DB$4="A",DB442,DB445*DB$20*4/365),IF(DB$4="A",DB442,INDEX($DT$20:$EK$20,,MATCH(CONCATENATE("FY ",RIGHT(DB$3,4)),$DT$3:$EK$3,0))*DB447/365))</f>
        <v>0</v>
      </c>
      <c r="DC444" s="69" cm="1">
        <f t="array" aca="1" ref="DC444" ca="1">IF($I$9=1,IF(DC$4="A",DC442,DC445*DC$20*4/365),IF(DC$4="A",DC442,INDEX($DT$20:$EK$20,,MATCH(CONCATENATE("FY ",RIGHT(DC$3,4)),$DT$3:$EK$3,0))*DC447/365))</f>
        <v>0</v>
      </c>
      <c r="DD444" s="69" cm="1">
        <f t="array" aca="1" ref="DD444" ca="1">IF($I$9=1,IF(DD$4="A",DD442,DD445*DD$20*4/365),IF(DD$4="A",DD442,INDEX($DT$20:$EK$20,,MATCH(CONCATENATE("FY ",RIGHT(DD$3,4)),$DT$3:$EK$3,0))*DD447/365))</f>
        <v>0</v>
      </c>
      <c r="DE444" s="114" cm="1">
        <f t="array" aca="1" ref="DE444" ca="1">IF($I$9=1,IF(DE$4="A",DE442,DE445*DE$20*4/365),IF(DE$4="A",DE442,INDEX($DT$20:$EK$20,,MATCH(CONCATENATE("FY ",RIGHT(DE$3,4)),$DT$3:$EK$3,0))*DE447/365))</f>
        <v>0</v>
      </c>
      <c r="DF444" s="113" cm="1">
        <f t="array" aca="1" ref="DF444" ca="1">IF($I$9=1,IF(DF$4="A",DF442,DF445*DF$20*4/365),IF(DF$4="A",DF442,INDEX($DT$20:$EK$20,,MATCH(CONCATENATE("FY ",RIGHT(DF$3,4)),$DT$3:$EK$3,0))*DF447/365))</f>
        <v>0</v>
      </c>
      <c r="DG444" s="69" cm="1">
        <f t="array" aca="1" ref="DG444" ca="1">IF($I$9=1,IF(DG$4="A",DG442,DG445*DG$20*4/365),IF(DG$4="A",DG442,INDEX($DT$20:$EK$20,,MATCH(CONCATENATE("FY ",RIGHT(DG$3,4)),$DT$3:$EK$3,0))*DG447/365))</f>
        <v>0</v>
      </c>
      <c r="DH444" s="69" cm="1">
        <f t="array" aca="1" ref="DH444" ca="1">IF($I$9=1,IF(DH$4="A",DH442,DH445*DH$20*4/365),IF(DH$4="A",DH442,INDEX($DT$20:$EK$20,,MATCH(CONCATENATE("FY ",RIGHT(DH$3,4)),$DT$3:$EK$3,0))*DH447/365))</f>
        <v>0</v>
      </c>
      <c r="DI444" s="114" cm="1">
        <f t="array" aca="1" ref="DI444" ca="1">IF($I$9=1,IF(DI$4="A",DI442,DI445*DI$20*4/365),IF(DI$4="A",DI442,INDEX($DT$20:$EK$20,,MATCH(CONCATENATE("FY ",RIGHT(DI$3,4)),$DT$3:$EK$3,0))*DI447/365))</f>
        <v>0</v>
      </c>
      <c r="DK444" s="69">
        <f t="shared" ref="DK444:EK444" ca="1" si="1135">SUM(OFFSET($E444,,MATCH(DK$3,$F$5:$DI$5,0)+3,,1))</f>
        <v>0</v>
      </c>
      <c r="DL444" s="69" t="e">
        <f t="shared" ca="1" si="1135"/>
        <v>#N/A</v>
      </c>
      <c r="DM444" s="69" t="e">
        <f t="shared" ca="1" si="1135"/>
        <v>#VALUE!</v>
      </c>
      <c r="DN444" s="69" t="e">
        <f t="shared" ca="1" si="1135"/>
        <v>#VALUE!</v>
      </c>
      <c r="DO444" s="69" t="e">
        <f t="shared" ca="1" si="1135"/>
        <v>#VALUE!</v>
      </c>
      <c r="DP444" s="69" t="e">
        <f t="shared" ca="1" si="1135"/>
        <v>#VALUE!</v>
      </c>
      <c r="DQ444" s="69" t="e">
        <f t="shared" ca="1" si="1135"/>
        <v>#VALUE!</v>
      </c>
      <c r="DR444" s="69" t="e">
        <f t="shared" ca="1" si="1135"/>
        <v>#VALUE!</v>
      </c>
      <c r="DS444" s="69" t="e">
        <f t="shared" ca="1" si="1135"/>
        <v>#VALUE!</v>
      </c>
      <c r="DT444" s="69" t="e">
        <f t="shared" ca="1" si="1135"/>
        <v>#VALUE!</v>
      </c>
      <c r="DU444" s="69" t="e">
        <f t="shared" ca="1" si="1135"/>
        <v>#VALUE!</v>
      </c>
      <c r="DV444" s="69" t="e">
        <f t="shared" ca="1" si="1135"/>
        <v>#VALUE!</v>
      </c>
      <c r="DW444" s="69" t="e">
        <f t="shared" ca="1" si="1135"/>
        <v>#VALUE!</v>
      </c>
      <c r="DX444" s="69" t="e">
        <f t="shared" ca="1" si="1135"/>
        <v>#VALUE!</v>
      </c>
      <c r="DY444" s="69" t="e">
        <f t="shared" ca="1" si="1135"/>
        <v>#VALUE!</v>
      </c>
      <c r="DZ444" s="69" t="e">
        <f t="shared" ca="1" si="1135"/>
        <v>#VALUE!</v>
      </c>
      <c r="EA444" s="69" t="e">
        <f t="shared" ca="1" si="1135"/>
        <v>#VALUE!</v>
      </c>
      <c r="EB444" s="69" t="e">
        <f t="shared" ca="1" si="1135"/>
        <v>#VALUE!</v>
      </c>
      <c r="EC444" s="69" t="e">
        <f t="shared" ca="1" si="1135"/>
        <v>#VALUE!</v>
      </c>
      <c r="ED444" s="69" t="e">
        <f t="shared" ca="1" si="1135"/>
        <v>#VALUE!</v>
      </c>
      <c r="EE444" s="69" t="e">
        <f t="shared" ca="1" si="1135"/>
        <v>#VALUE!</v>
      </c>
      <c r="EF444" s="69" t="e">
        <f t="shared" ca="1" si="1135"/>
        <v>#VALUE!</v>
      </c>
      <c r="EG444" s="69" t="e">
        <f t="shared" ca="1" si="1135"/>
        <v>#VALUE!</v>
      </c>
      <c r="EH444" s="69" t="e">
        <f t="shared" ca="1" si="1135"/>
        <v>#VALUE!</v>
      </c>
      <c r="EI444" s="69" t="e">
        <f t="shared" ca="1" si="1135"/>
        <v>#VALUE!</v>
      </c>
      <c r="EJ444" s="69" t="e">
        <f t="shared" ca="1" si="1135"/>
        <v>#VALUE!</v>
      </c>
      <c r="EK444" s="69" t="e">
        <f t="shared" ca="1" si="1135"/>
        <v>#VALUE!</v>
      </c>
    </row>
    <row r="445" spans="1:141" outlineLevel="1" x14ac:dyDescent="0.25">
      <c r="A445" s="90"/>
      <c r="B445" s="90"/>
      <c r="C445" s="90"/>
      <c r="D445" s="90"/>
      <c r="E445" t="s">
        <v>351</v>
      </c>
      <c r="F445" s="100"/>
      <c r="I445" s="101"/>
      <c r="J445" s="100"/>
      <c r="M445" s="101"/>
      <c r="N445" s="100"/>
      <c r="Q445" s="101"/>
      <c r="R445" s="100"/>
      <c r="U445" s="101"/>
      <c r="V445" s="100"/>
      <c r="Y445" s="101"/>
      <c r="Z445" s="100"/>
      <c r="AC445" s="101"/>
      <c r="AD445" s="100"/>
      <c r="AG445" s="101"/>
      <c r="AH445" s="100"/>
      <c r="AK445" s="101"/>
      <c r="AL445" s="100"/>
      <c r="AO445" s="101"/>
      <c r="AP445" s="142" t="e">
        <f ca="1">IF(AP$4="A","",AP447)</f>
        <v>#N/A</v>
      </c>
      <c r="AQ445" s="16" t="e">
        <f t="shared" ref="AQ445:DB445" ca="1" si="1136">IF(AQ$4="A","",AQ447)</f>
        <v>#N/A</v>
      </c>
      <c r="AR445" s="16" t="e">
        <f t="shared" ca="1" si="1136"/>
        <v>#N/A</v>
      </c>
      <c r="AS445" s="143" t="e">
        <f t="shared" ca="1" si="1136"/>
        <v>#N/A</v>
      </c>
      <c r="AT445" s="142" t="e">
        <f t="shared" ca="1" si="1136"/>
        <v>#VALUE!</v>
      </c>
      <c r="AU445" s="16" t="e">
        <f t="shared" ca="1" si="1136"/>
        <v>#VALUE!</v>
      </c>
      <c r="AV445" s="16" t="e">
        <f t="shared" ca="1" si="1136"/>
        <v>#VALUE!</v>
      </c>
      <c r="AW445" s="143" t="e">
        <f t="shared" ca="1" si="1136"/>
        <v>#VALUE!</v>
      </c>
      <c r="AX445" s="142" t="e">
        <f t="shared" ca="1" si="1136"/>
        <v>#VALUE!</v>
      </c>
      <c r="AY445" s="16" t="e">
        <f t="shared" ca="1" si="1136"/>
        <v>#VALUE!</v>
      </c>
      <c r="AZ445" s="16" t="e">
        <f t="shared" ca="1" si="1136"/>
        <v>#VALUE!</v>
      </c>
      <c r="BA445" s="143" t="e">
        <f t="shared" ca="1" si="1136"/>
        <v>#VALUE!</v>
      </c>
      <c r="BB445" s="142" t="e">
        <f t="shared" ca="1" si="1136"/>
        <v>#VALUE!</v>
      </c>
      <c r="BC445" s="16" t="e">
        <f t="shared" ca="1" si="1136"/>
        <v>#VALUE!</v>
      </c>
      <c r="BD445" s="16" t="e">
        <f t="shared" ca="1" si="1136"/>
        <v>#VALUE!</v>
      </c>
      <c r="BE445" s="143" t="e">
        <f t="shared" ca="1" si="1136"/>
        <v>#VALUE!</v>
      </c>
      <c r="BF445" s="142" t="e">
        <f t="shared" ca="1" si="1136"/>
        <v>#VALUE!</v>
      </c>
      <c r="BG445" s="16" t="e">
        <f t="shared" ca="1" si="1136"/>
        <v>#VALUE!</v>
      </c>
      <c r="BH445" s="16" t="e">
        <f t="shared" ca="1" si="1136"/>
        <v>#VALUE!</v>
      </c>
      <c r="BI445" s="143" t="e">
        <f t="shared" ca="1" si="1136"/>
        <v>#VALUE!</v>
      </c>
      <c r="BJ445" s="142" t="e">
        <f t="shared" ca="1" si="1136"/>
        <v>#VALUE!</v>
      </c>
      <c r="BK445" s="16" t="e">
        <f t="shared" ca="1" si="1136"/>
        <v>#VALUE!</v>
      </c>
      <c r="BL445" s="16" t="e">
        <f t="shared" ca="1" si="1136"/>
        <v>#VALUE!</v>
      </c>
      <c r="BM445" s="143" t="e">
        <f t="shared" ca="1" si="1136"/>
        <v>#VALUE!</v>
      </c>
      <c r="BN445" s="142" t="e">
        <f t="shared" ca="1" si="1136"/>
        <v>#VALUE!</v>
      </c>
      <c r="BO445" s="16" t="e">
        <f t="shared" ca="1" si="1136"/>
        <v>#VALUE!</v>
      </c>
      <c r="BP445" s="16" t="e">
        <f t="shared" ca="1" si="1136"/>
        <v>#VALUE!</v>
      </c>
      <c r="BQ445" s="143" t="e">
        <f t="shared" ca="1" si="1136"/>
        <v>#VALUE!</v>
      </c>
      <c r="BR445" s="142" t="e">
        <f t="shared" ca="1" si="1136"/>
        <v>#VALUE!</v>
      </c>
      <c r="BS445" s="16" t="e">
        <f t="shared" ca="1" si="1136"/>
        <v>#VALUE!</v>
      </c>
      <c r="BT445" s="16" t="e">
        <f t="shared" ca="1" si="1136"/>
        <v>#VALUE!</v>
      </c>
      <c r="BU445" s="143" t="e">
        <f t="shared" ca="1" si="1136"/>
        <v>#VALUE!</v>
      </c>
      <c r="BV445" s="142" t="e">
        <f t="shared" ca="1" si="1136"/>
        <v>#VALUE!</v>
      </c>
      <c r="BW445" s="16" t="e">
        <f t="shared" ca="1" si="1136"/>
        <v>#VALUE!</v>
      </c>
      <c r="BX445" s="16" t="e">
        <f t="shared" ca="1" si="1136"/>
        <v>#VALUE!</v>
      </c>
      <c r="BY445" s="143" t="e">
        <f t="shared" ca="1" si="1136"/>
        <v>#VALUE!</v>
      </c>
      <c r="BZ445" s="142" t="e">
        <f t="shared" ca="1" si="1136"/>
        <v>#VALUE!</v>
      </c>
      <c r="CA445" s="16" t="e">
        <f t="shared" ca="1" si="1136"/>
        <v>#VALUE!</v>
      </c>
      <c r="CB445" s="16" t="e">
        <f t="shared" ca="1" si="1136"/>
        <v>#VALUE!</v>
      </c>
      <c r="CC445" s="143" t="e">
        <f t="shared" ca="1" si="1136"/>
        <v>#VALUE!</v>
      </c>
      <c r="CD445" s="142" t="e">
        <f t="shared" ca="1" si="1136"/>
        <v>#VALUE!</v>
      </c>
      <c r="CE445" s="16" t="e">
        <f t="shared" ca="1" si="1136"/>
        <v>#VALUE!</v>
      </c>
      <c r="CF445" s="16" t="e">
        <f t="shared" ca="1" si="1136"/>
        <v>#VALUE!</v>
      </c>
      <c r="CG445" s="143" t="e">
        <f t="shared" ca="1" si="1136"/>
        <v>#VALUE!</v>
      </c>
      <c r="CH445" s="142" t="str">
        <f t="shared" ca="1" si="1136"/>
        <v/>
      </c>
      <c r="CI445" s="16" t="str">
        <f t="shared" ca="1" si="1136"/>
        <v/>
      </c>
      <c r="CJ445" s="16" t="str">
        <f t="shared" ca="1" si="1136"/>
        <v/>
      </c>
      <c r="CK445" s="143" t="str">
        <f t="shared" ca="1" si="1136"/>
        <v/>
      </c>
      <c r="CL445" s="142" t="str">
        <f t="shared" ca="1" si="1136"/>
        <v/>
      </c>
      <c r="CM445" s="16" t="str">
        <f t="shared" ca="1" si="1136"/>
        <v/>
      </c>
      <c r="CN445" s="16" t="str">
        <f t="shared" ca="1" si="1136"/>
        <v/>
      </c>
      <c r="CO445" s="143" t="str">
        <f t="shared" ca="1" si="1136"/>
        <v/>
      </c>
      <c r="CP445" s="142" t="str">
        <f t="shared" ca="1" si="1136"/>
        <v/>
      </c>
      <c r="CQ445" s="16" t="str">
        <f t="shared" ca="1" si="1136"/>
        <v/>
      </c>
      <c r="CR445" s="16" t="str">
        <f t="shared" ca="1" si="1136"/>
        <v/>
      </c>
      <c r="CS445" s="143" t="str">
        <f t="shared" ca="1" si="1136"/>
        <v/>
      </c>
      <c r="CT445" s="142" t="str">
        <f t="shared" ca="1" si="1136"/>
        <v/>
      </c>
      <c r="CU445" s="16" t="str">
        <f t="shared" ca="1" si="1136"/>
        <v/>
      </c>
      <c r="CV445" s="16" t="str">
        <f t="shared" ca="1" si="1136"/>
        <v/>
      </c>
      <c r="CW445" s="143" t="str">
        <f t="shared" ca="1" si="1136"/>
        <v/>
      </c>
      <c r="CX445" s="142" t="str">
        <f t="shared" ca="1" si="1136"/>
        <v/>
      </c>
      <c r="CY445" s="16" t="str">
        <f t="shared" ca="1" si="1136"/>
        <v/>
      </c>
      <c r="CZ445" s="16" t="str">
        <f t="shared" ca="1" si="1136"/>
        <v/>
      </c>
      <c r="DA445" s="143" t="str">
        <f t="shared" ca="1" si="1136"/>
        <v/>
      </c>
      <c r="DB445" s="142" t="str">
        <f t="shared" ca="1" si="1136"/>
        <v/>
      </c>
      <c r="DC445" s="16" t="str">
        <f t="shared" ref="DC445:DI445" ca="1" si="1137">IF(DC$4="A","",DC447)</f>
        <v/>
      </c>
      <c r="DD445" s="16" t="str">
        <f t="shared" ca="1" si="1137"/>
        <v/>
      </c>
      <c r="DE445" s="143" t="str">
        <f t="shared" ca="1" si="1137"/>
        <v/>
      </c>
      <c r="DF445" s="142" t="str">
        <f t="shared" ca="1" si="1137"/>
        <v/>
      </c>
      <c r="DG445" s="16" t="str">
        <f t="shared" ca="1" si="1137"/>
        <v/>
      </c>
      <c r="DH445" s="16" t="str">
        <f t="shared" ca="1" si="1137"/>
        <v/>
      </c>
      <c r="DI445" s="143" t="str">
        <f t="shared" ca="1" si="1137"/>
        <v/>
      </c>
      <c r="DT445" s="16" t="str">
        <f ca="1">IF(ISERROR(DT444/DT$20),"",365*DT444/DT$20)</f>
        <v/>
      </c>
      <c r="DU445" s="16" t="str">
        <f t="shared" ref="DU445:EK445" ca="1" si="1138">IF(ISERROR(DU444/DU$20),"",365*DU444/DU$20)</f>
        <v/>
      </c>
      <c r="DV445" s="16" t="str">
        <f t="shared" ca="1" si="1138"/>
        <v/>
      </c>
      <c r="DW445" s="16" t="str">
        <f t="shared" ca="1" si="1138"/>
        <v/>
      </c>
      <c r="DX445" s="16" t="str">
        <f t="shared" ca="1" si="1138"/>
        <v/>
      </c>
      <c r="DY445" s="16" t="str">
        <f t="shared" ca="1" si="1138"/>
        <v/>
      </c>
      <c r="DZ445" s="16" t="str">
        <f t="shared" ca="1" si="1138"/>
        <v/>
      </c>
      <c r="EA445" s="16" t="str">
        <f t="shared" ca="1" si="1138"/>
        <v/>
      </c>
      <c r="EB445" s="16" t="str">
        <f t="shared" ca="1" si="1138"/>
        <v/>
      </c>
      <c r="EC445" s="16" t="str">
        <f t="shared" ca="1" si="1138"/>
        <v/>
      </c>
      <c r="ED445" s="16" t="str">
        <f t="shared" ca="1" si="1138"/>
        <v/>
      </c>
      <c r="EE445" s="16" t="str">
        <f t="shared" ca="1" si="1138"/>
        <v/>
      </c>
      <c r="EF445" s="16" t="str">
        <f t="shared" ca="1" si="1138"/>
        <v/>
      </c>
      <c r="EG445" s="16" t="str">
        <f t="shared" ca="1" si="1138"/>
        <v/>
      </c>
      <c r="EH445" s="16" t="str">
        <f t="shared" ca="1" si="1138"/>
        <v/>
      </c>
      <c r="EI445" s="16" t="str">
        <f t="shared" ca="1" si="1138"/>
        <v/>
      </c>
      <c r="EJ445" s="16" t="str">
        <f t="shared" ca="1" si="1138"/>
        <v/>
      </c>
      <c r="EK445" s="16" t="str">
        <f t="shared" ca="1" si="1138"/>
        <v/>
      </c>
    </row>
    <row r="446" spans="1:141" outlineLevel="1" x14ac:dyDescent="0.25">
      <c r="A446" s="90"/>
      <c r="B446" s="90"/>
      <c r="C446" s="90"/>
      <c r="D446" s="90"/>
      <c r="F446" s="100"/>
      <c r="I446" s="101"/>
      <c r="J446" s="100"/>
      <c r="M446" s="101"/>
      <c r="N446" s="100"/>
      <c r="Q446" s="101"/>
      <c r="R446" s="100"/>
      <c r="U446" s="101"/>
      <c r="V446" s="100"/>
      <c r="Y446" s="101"/>
      <c r="Z446" s="100"/>
      <c r="AC446" s="101"/>
      <c r="AD446" s="100"/>
      <c r="AG446" s="101"/>
      <c r="AH446" s="100"/>
      <c r="AK446" s="101"/>
      <c r="AL446" s="100"/>
      <c r="AO446" s="101"/>
      <c r="AP446" s="102"/>
      <c r="AQ446" s="103"/>
      <c r="AR446" s="103"/>
      <c r="AS446" s="104"/>
      <c r="AT446" s="102"/>
      <c r="AU446" s="103"/>
      <c r="AV446" s="103"/>
      <c r="AW446" s="104"/>
      <c r="AX446" s="102"/>
      <c r="AY446" s="103"/>
      <c r="AZ446" s="103"/>
      <c r="BA446" s="104"/>
      <c r="BB446" s="102"/>
      <c r="BC446" s="103"/>
      <c r="BD446" s="103"/>
      <c r="BE446" s="104"/>
      <c r="BF446" s="102"/>
      <c r="BG446" s="103"/>
      <c r="BH446" s="103"/>
      <c r="BI446" s="104"/>
      <c r="BJ446" s="102"/>
      <c r="BK446" s="103"/>
      <c r="BL446" s="103"/>
      <c r="BM446" s="104"/>
      <c r="BN446" s="102"/>
      <c r="BO446" s="103"/>
      <c r="BP446" s="103"/>
      <c r="BQ446" s="104"/>
      <c r="BR446" s="102"/>
      <c r="BS446" s="103"/>
      <c r="BT446" s="103"/>
      <c r="BU446" s="104"/>
      <c r="BV446" s="102"/>
      <c r="BW446" s="103"/>
      <c r="BX446" s="103"/>
      <c r="BY446" s="104"/>
      <c r="BZ446" s="102"/>
      <c r="CA446" s="103"/>
      <c r="CB446" s="103"/>
      <c r="CC446" s="104"/>
      <c r="CD446" s="102"/>
      <c r="CE446" s="103"/>
      <c r="CF446" s="103"/>
      <c r="CG446" s="104"/>
      <c r="CH446" s="102"/>
      <c r="CI446" s="103"/>
      <c r="CJ446" s="103"/>
      <c r="CK446" s="104"/>
      <c r="CL446" s="102"/>
      <c r="CM446" s="103"/>
      <c r="CN446" s="103"/>
      <c r="CO446" s="104"/>
      <c r="CP446" s="102"/>
      <c r="CQ446" s="103"/>
      <c r="CR446" s="103"/>
      <c r="CS446" s="104"/>
      <c r="CT446" s="102"/>
      <c r="CU446" s="103"/>
      <c r="CV446" s="103"/>
      <c r="CW446" s="104"/>
      <c r="CX446" s="102"/>
      <c r="CY446" s="103"/>
      <c r="CZ446" s="103"/>
      <c r="DA446" s="104"/>
      <c r="DB446" s="102"/>
      <c r="DC446" s="103"/>
      <c r="DD446" s="103"/>
      <c r="DE446" s="104"/>
      <c r="DF446" s="102"/>
      <c r="DG446" s="103"/>
      <c r="DH446" s="103"/>
      <c r="DI446" s="104"/>
    </row>
    <row r="447" spans="1:141" outlineLevel="1" x14ac:dyDescent="0.25">
      <c r="A447" s="90"/>
      <c r="B447" s="90"/>
      <c r="C447" s="90"/>
      <c r="D447" s="90"/>
      <c r="E447" s="36" t="str">
        <f>CONCATENATE(E445," selected driver: ",$J$8," (",$J$9,")")</f>
        <v>Days (annualized) selected driver: Default (Annual)</v>
      </c>
      <c r="F447" s="100"/>
      <c r="I447" s="101"/>
      <c r="J447" s="100"/>
      <c r="M447" s="101"/>
      <c r="N447" s="100"/>
      <c r="Q447" s="101"/>
      <c r="R447" s="100"/>
      <c r="U447" s="101"/>
      <c r="V447" s="100"/>
      <c r="Y447" s="101"/>
      <c r="Z447" s="100"/>
      <c r="AC447" s="101"/>
      <c r="AD447" s="100"/>
      <c r="AG447" s="101"/>
      <c r="AH447" s="100"/>
      <c r="AK447" s="101"/>
      <c r="AL447" s="100"/>
      <c r="AO447" s="101"/>
      <c r="AP447" s="98" t="e" cm="1">
        <f t="array" ref="AP447">IF($I$9=1,AP449,INDEX($DT449:$EK449,,MATCH(CONCATENATE("FY ",RIGHT(AP$3,4)),$DT$3:$EK$3,0)))</f>
        <v>#N/A</v>
      </c>
      <c r="AQ447" s="42" t="e" cm="1">
        <f t="array" ref="AQ447">IF($I$9=1,AQ449,INDEX($DT449:$EK449,,MATCH(CONCATENATE("FY ",RIGHT(AQ$3,4)),$DT$3:$EK$3,0)))</f>
        <v>#N/A</v>
      </c>
      <c r="AR447" s="42" t="e" cm="1">
        <f t="array" ref="AR447">IF($I$9=1,AR449,INDEX($DT449:$EK449,,MATCH(CONCATENATE("FY ",RIGHT(AR$3,4)),$DT$3:$EK$3,0)))</f>
        <v>#N/A</v>
      </c>
      <c r="AS447" s="99" t="e" cm="1">
        <f t="array" ref="AS447">IF($I$9=1,AS449,INDEX($DT449:$EK449,,MATCH(CONCATENATE("FY ",RIGHT(AS$3,4)),$DT$3:$EK$3,0)))</f>
        <v>#N/A</v>
      </c>
      <c r="AT447" s="98" t="e" cm="1">
        <f t="array" ref="AT447">IF($I$9=1,AT449,INDEX($DT449:$EK449,,MATCH(CONCATENATE("FY ",RIGHT(AT$3,4)),$DT$3:$EK$3,0)))</f>
        <v>#N/A</v>
      </c>
      <c r="AU447" s="42" t="e" cm="1">
        <f t="array" ref="AU447">IF($I$9=1,AU449,INDEX($DT449:$EK449,,MATCH(CONCATENATE("FY ",RIGHT(AU$3,4)),$DT$3:$EK$3,0)))</f>
        <v>#N/A</v>
      </c>
      <c r="AV447" s="42" t="e" cm="1">
        <f t="array" ref="AV447">IF($I$9=1,AV449,INDEX($DT449:$EK449,,MATCH(CONCATENATE("FY ",RIGHT(AV$3,4)),$DT$3:$EK$3,0)))</f>
        <v>#N/A</v>
      </c>
      <c r="AW447" s="99" t="e" cm="1">
        <f t="array" ref="AW447">IF($I$9=1,AW449,INDEX($DT449:$EK449,,MATCH(CONCATENATE("FY ",RIGHT(AW$3,4)),$DT$3:$EK$3,0)))</f>
        <v>#N/A</v>
      </c>
      <c r="AX447" s="98" t="e" cm="1">
        <f t="array" ref="AX447">IF($I$9=1,AX449,INDEX($DT449:$EK449,,MATCH(CONCATENATE("FY ",RIGHT(AX$3,4)),$DT$3:$EK$3,0)))</f>
        <v>#N/A</v>
      </c>
      <c r="AY447" s="42" t="e" cm="1">
        <f t="array" ref="AY447">IF($I$9=1,AY449,INDEX($DT449:$EK449,,MATCH(CONCATENATE("FY ",RIGHT(AY$3,4)),$DT$3:$EK$3,0)))</f>
        <v>#N/A</v>
      </c>
      <c r="AZ447" s="42" t="e" cm="1">
        <f t="array" ref="AZ447">IF($I$9=1,AZ449,INDEX($DT449:$EK449,,MATCH(CONCATENATE("FY ",RIGHT(AZ$3,4)),$DT$3:$EK$3,0)))</f>
        <v>#N/A</v>
      </c>
      <c r="BA447" s="99" t="e" cm="1">
        <f t="array" ref="BA447">IF($I$9=1,BA449,INDEX($DT449:$EK449,,MATCH(CONCATENATE("FY ",RIGHT(BA$3,4)),$DT$3:$EK$3,0)))</f>
        <v>#N/A</v>
      </c>
      <c r="BB447" s="98" t="e" cm="1">
        <f t="array" ref="BB447">IF($I$9=1,BB449,INDEX($DT449:$EK449,,MATCH(CONCATENATE("FY ",RIGHT(BB$3,4)),$DT$3:$EK$3,0)))</f>
        <v>#N/A</v>
      </c>
      <c r="BC447" s="42" t="e" cm="1">
        <f t="array" ref="BC447">IF($I$9=1,BC449,INDEX($DT449:$EK449,,MATCH(CONCATENATE("FY ",RIGHT(BC$3,4)),$DT$3:$EK$3,0)))</f>
        <v>#N/A</v>
      </c>
      <c r="BD447" s="42" t="e" cm="1">
        <f t="array" ref="BD447">IF($I$9=1,BD449,INDEX($DT449:$EK449,,MATCH(CONCATENATE("FY ",RIGHT(BD$3,4)),$DT$3:$EK$3,0)))</f>
        <v>#N/A</v>
      </c>
      <c r="BE447" s="99" t="e" cm="1">
        <f t="array" ref="BE447">IF($I$9=1,BE449,INDEX($DT449:$EK449,,MATCH(CONCATENATE("FY ",RIGHT(BE$3,4)),$DT$3:$EK$3,0)))</f>
        <v>#N/A</v>
      </c>
      <c r="BF447" s="98" t="e" cm="1">
        <f t="array" ref="BF447">IF($I$9=1,BF449,INDEX($DT449:$EK449,,MATCH(CONCATENATE("FY ",RIGHT(BF$3,4)),$DT$3:$EK$3,0)))</f>
        <v>#N/A</v>
      </c>
      <c r="BG447" s="42" t="e" cm="1">
        <f t="array" ref="BG447">IF($I$9=1,BG449,INDEX($DT449:$EK449,,MATCH(CONCATENATE("FY ",RIGHT(BG$3,4)),$DT$3:$EK$3,0)))</f>
        <v>#N/A</v>
      </c>
      <c r="BH447" s="42" t="e" cm="1">
        <f t="array" ref="BH447">IF($I$9=1,BH449,INDEX($DT449:$EK449,,MATCH(CONCATENATE("FY ",RIGHT(BH$3,4)),$DT$3:$EK$3,0)))</f>
        <v>#N/A</v>
      </c>
      <c r="BI447" s="99" t="e" cm="1">
        <f t="array" ref="BI447">IF($I$9=1,BI449,INDEX($DT449:$EK449,,MATCH(CONCATENATE("FY ",RIGHT(BI$3,4)),$DT$3:$EK$3,0)))</f>
        <v>#N/A</v>
      </c>
      <c r="BJ447" s="98" t="e" cm="1">
        <f t="array" ref="BJ447">IF($I$9=1,BJ449,INDEX($DT449:$EK449,,MATCH(CONCATENATE("FY ",RIGHT(BJ$3,4)),$DT$3:$EK$3,0)))</f>
        <v>#N/A</v>
      </c>
      <c r="BK447" s="42" t="e" cm="1">
        <f t="array" ref="BK447">IF($I$9=1,BK449,INDEX($DT449:$EK449,,MATCH(CONCATENATE("FY ",RIGHT(BK$3,4)),$DT$3:$EK$3,0)))</f>
        <v>#N/A</v>
      </c>
      <c r="BL447" s="42" t="e" cm="1">
        <f t="array" ref="BL447">IF($I$9=1,BL449,INDEX($DT449:$EK449,,MATCH(CONCATENATE("FY ",RIGHT(BL$3,4)),$DT$3:$EK$3,0)))</f>
        <v>#N/A</v>
      </c>
      <c r="BM447" s="99" t="e" cm="1">
        <f t="array" ref="BM447">IF($I$9=1,BM449,INDEX($DT449:$EK449,,MATCH(CONCATENATE("FY ",RIGHT(BM$3,4)),$DT$3:$EK$3,0)))</f>
        <v>#N/A</v>
      </c>
      <c r="BN447" s="98" t="e" cm="1">
        <f t="array" ref="BN447">IF($I$9=1,BN449,INDEX($DT449:$EK449,,MATCH(CONCATENATE("FY ",RIGHT(BN$3,4)),$DT$3:$EK$3,0)))</f>
        <v>#N/A</v>
      </c>
      <c r="BO447" s="42" t="e" cm="1">
        <f t="array" ref="BO447">IF($I$9=1,BO449,INDEX($DT449:$EK449,,MATCH(CONCATENATE("FY ",RIGHT(BO$3,4)),$DT$3:$EK$3,0)))</f>
        <v>#N/A</v>
      </c>
      <c r="BP447" s="42" t="e" cm="1">
        <f t="array" ref="BP447">IF($I$9=1,BP449,INDEX($DT449:$EK449,,MATCH(CONCATENATE("FY ",RIGHT(BP$3,4)),$DT$3:$EK$3,0)))</f>
        <v>#N/A</v>
      </c>
      <c r="BQ447" s="99" t="e" cm="1">
        <f t="array" ref="BQ447">IF($I$9=1,BQ449,INDEX($DT449:$EK449,,MATCH(CONCATENATE("FY ",RIGHT(BQ$3,4)),$DT$3:$EK$3,0)))</f>
        <v>#N/A</v>
      </c>
      <c r="BR447" s="98" t="e" cm="1">
        <f t="array" ref="BR447">IF($I$9=1,BR449,INDEX($DT449:$EK449,,MATCH(CONCATENATE("FY ",RIGHT(BR$3,4)),$DT$3:$EK$3,0)))</f>
        <v>#N/A</v>
      </c>
      <c r="BS447" s="42" t="e" cm="1">
        <f t="array" ref="BS447">IF($I$9=1,BS449,INDEX($DT449:$EK449,,MATCH(CONCATENATE("FY ",RIGHT(BS$3,4)),$DT$3:$EK$3,0)))</f>
        <v>#N/A</v>
      </c>
      <c r="BT447" s="42" t="e" cm="1">
        <f t="array" ref="BT447">IF($I$9=1,BT449,INDEX($DT449:$EK449,,MATCH(CONCATENATE("FY ",RIGHT(BT$3,4)),$DT$3:$EK$3,0)))</f>
        <v>#N/A</v>
      </c>
      <c r="BU447" s="99" t="e" cm="1">
        <f t="array" ref="BU447">IF($I$9=1,BU449,INDEX($DT449:$EK449,,MATCH(CONCATENATE("FY ",RIGHT(BU$3,4)),$DT$3:$EK$3,0)))</f>
        <v>#N/A</v>
      </c>
      <c r="BV447" s="98" t="e" cm="1">
        <f t="array" ref="BV447">IF($I$9=1,BV449,INDEX($DT449:$EK449,,MATCH(CONCATENATE("FY ",RIGHT(BV$3,4)),$DT$3:$EK$3,0)))</f>
        <v>#N/A</v>
      </c>
      <c r="BW447" s="42" t="e" cm="1">
        <f t="array" ref="BW447">IF($I$9=1,BW449,INDEX($DT449:$EK449,,MATCH(CONCATENATE("FY ",RIGHT(BW$3,4)),$DT$3:$EK$3,0)))</f>
        <v>#N/A</v>
      </c>
      <c r="BX447" s="42" t="e" cm="1">
        <f t="array" ref="BX447">IF($I$9=1,BX449,INDEX($DT449:$EK449,,MATCH(CONCATENATE("FY ",RIGHT(BX$3,4)),$DT$3:$EK$3,0)))</f>
        <v>#N/A</v>
      </c>
      <c r="BY447" s="99" t="e" cm="1">
        <f t="array" ref="BY447">IF($I$9=1,BY449,INDEX($DT449:$EK449,,MATCH(CONCATENATE("FY ",RIGHT(BY$3,4)),$DT$3:$EK$3,0)))</f>
        <v>#N/A</v>
      </c>
      <c r="BZ447" s="98" t="e" cm="1">
        <f t="array" ref="BZ447">IF($I$9=1,BZ449,INDEX($DT449:$EK449,,MATCH(CONCATENATE("FY ",RIGHT(BZ$3,4)),$DT$3:$EK$3,0)))</f>
        <v>#N/A</v>
      </c>
      <c r="CA447" s="42" t="e" cm="1">
        <f t="array" ref="CA447">IF($I$9=1,CA449,INDEX($DT449:$EK449,,MATCH(CONCATENATE("FY ",RIGHT(CA$3,4)),$DT$3:$EK$3,0)))</f>
        <v>#N/A</v>
      </c>
      <c r="CB447" s="42" t="e" cm="1">
        <f t="array" ref="CB447">IF($I$9=1,CB449,INDEX($DT449:$EK449,,MATCH(CONCATENATE("FY ",RIGHT(CB$3,4)),$DT$3:$EK$3,0)))</f>
        <v>#N/A</v>
      </c>
      <c r="CC447" s="99" t="e" cm="1">
        <f t="array" ref="CC447">IF($I$9=1,CC449,INDEX($DT449:$EK449,,MATCH(CONCATENATE("FY ",RIGHT(CC$3,4)),$DT$3:$EK$3,0)))</f>
        <v>#N/A</v>
      </c>
      <c r="CD447" s="98" t="e" cm="1">
        <f t="array" ref="CD447">IF($I$9=1,CD449,INDEX($DT449:$EK449,,MATCH(CONCATENATE("FY ",RIGHT(CD$3,4)),$DT$3:$EK$3,0)))</f>
        <v>#N/A</v>
      </c>
      <c r="CE447" s="42" t="e" cm="1">
        <f t="array" ref="CE447">IF($I$9=1,CE449,INDEX($DT449:$EK449,,MATCH(CONCATENATE("FY ",RIGHT(CE$3,4)),$DT$3:$EK$3,0)))</f>
        <v>#N/A</v>
      </c>
      <c r="CF447" s="42" t="e" cm="1">
        <f t="array" ref="CF447">IF($I$9=1,CF449,INDEX($DT449:$EK449,,MATCH(CONCATENATE("FY ",RIGHT(CF$3,4)),$DT$3:$EK$3,0)))</f>
        <v>#N/A</v>
      </c>
      <c r="CG447" s="99" t="e" cm="1">
        <f t="array" ref="CG447">IF($I$9=1,CG449,INDEX($DT449:$EK449,,MATCH(CONCATENATE("FY ",RIGHT(CG$3,4)),$DT$3:$EK$3,0)))</f>
        <v>#N/A</v>
      </c>
      <c r="CH447" s="98" t="e" cm="1">
        <f t="array" ref="CH447">IF($I$9=1,CH449,INDEX($DT449:$EK449,,MATCH(CONCATENATE("FY ",RIGHT(CH$3,4)),$DT$3:$EK$3,0)))</f>
        <v>#N/A</v>
      </c>
      <c r="CI447" s="42" t="e" cm="1">
        <f t="array" ref="CI447">IF($I$9=1,CI449,INDEX($DT449:$EK449,,MATCH(CONCATENATE("FY ",RIGHT(CI$3,4)),$DT$3:$EK$3,0)))</f>
        <v>#N/A</v>
      </c>
      <c r="CJ447" s="42" t="e" cm="1">
        <f t="array" ref="CJ447">IF($I$9=1,CJ449,INDEX($DT449:$EK449,,MATCH(CONCATENATE("FY ",RIGHT(CJ$3,4)),$DT$3:$EK$3,0)))</f>
        <v>#N/A</v>
      </c>
      <c r="CK447" s="99" t="e" cm="1">
        <f t="array" ref="CK447">IF($I$9=1,CK449,INDEX($DT449:$EK449,,MATCH(CONCATENATE("FY ",RIGHT(CK$3,4)),$DT$3:$EK$3,0)))</f>
        <v>#N/A</v>
      </c>
      <c r="CL447" s="98" t="e" cm="1">
        <f t="array" ref="CL447">IF($I$9=1,CL449,INDEX($DT449:$EK449,,MATCH(CONCATENATE("FY ",RIGHT(CL$3,4)),$DT$3:$EK$3,0)))</f>
        <v>#N/A</v>
      </c>
      <c r="CM447" s="42" t="e" cm="1">
        <f t="array" ref="CM447">IF($I$9=1,CM449,INDEX($DT449:$EK449,,MATCH(CONCATENATE("FY ",RIGHT(CM$3,4)),$DT$3:$EK$3,0)))</f>
        <v>#N/A</v>
      </c>
      <c r="CN447" s="42" t="e" cm="1">
        <f t="array" ref="CN447">IF($I$9=1,CN449,INDEX($DT449:$EK449,,MATCH(CONCATENATE("FY ",RIGHT(CN$3,4)),$DT$3:$EK$3,0)))</f>
        <v>#N/A</v>
      </c>
      <c r="CO447" s="99" t="e" cm="1">
        <f t="array" ref="CO447">IF($I$9=1,CO449,INDEX($DT449:$EK449,,MATCH(CONCATENATE("FY ",RIGHT(CO$3,4)),$DT$3:$EK$3,0)))</f>
        <v>#N/A</v>
      </c>
      <c r="CP447" s="98" t="e" cm="1">
        <f t="array" ref="CP447">IF($I$9=1,CP449,INDEX($DT449:$EK449,,MATCH(CONCATENATE("FY ",RIGHT(CP$3,4)),$DT$3:$EK$3,0)))</f>
        <v>#N/A</v>
      </c>
      <c r="CQ447" s="42" t="e" cm="1">
        <f t="array" ref="CQ447">IF($I$9=1,CQ449,INDEX($DT449:$EK449,,MATCH(CONCATENATE("FY ",RIGHT(CQ$3,4)),$DT$3:$EK$3,0)))</f>
        <v>#N/A</v>
      </c>
      <c r="CR447" s="42" t="e" cm="1">
        <f t="array" ref="CR447">IF($I$9=1,CR449,INDEX($DT449:$EK449,,MATCH(CONCATENATE("FY ",RIGHT(CR$3,4)),$DT$3:$EK$3,0)))</f>
        <v>#N/A</v>
      </c>
      <c r="CS447" s="99" t="e" cm="1">
        <f t="array" ref="CS447">IF($I$9=1,CS449,INDEX($DT449:$EK449,,MATCH(CONCATENATE("FY ",RIGHT(CS$3,4)),$DT$3:$EK$3,0)))</f>
        <v>#N/A</v>
      </c>
      <c r="CT447" s="98" t="e" cm="1">
        <f t="array" ref="CT447">IF($I$9=1,CT449,INDEX($DT449:$EK449,,MATCH(CONCATENATE("FY ",RIGHT(CT$3,4)),$DT$3:$EK$3,0)))</f>
        <v>#N/A</v>
      </c>
      <c r="CU447" s="42" t="e" cm="1">
        <f t="array" ref="CU447">IF($I$9=1,CU449,INDEX($DT449:$EK449,,MATCH(CONCATENATE("FY ",RIGHT(CU$3,4)),$DT$3:$EK$3,0)))</f>
        <v>#N/A</v>
      </c>
      <c r="CV447" s="42" t="e" cm="1">
        <f t="array" ref="CV447">IF($I$9=1,CV449,INDEX($DT449:$EK449,,MATCH(CONCATENATE("FY ",RIGHT(CV$3,4)),$DT$3:$EK$3,0)))</f>
        <v>#N/A</v>
      </c>
      <c r="CW447" s="99" t="e" cm="1">
        <f t="array" ref="CW447">IF($I$9=1,CW449,INDEX($DT449:$EK449,,MATCH(CONCATENATE("FY ",RIGHT(CW$3,4)),$DT$3:$EK$3,0)))</f>
        <v>#N/A</v>
      </c>
      <c r="CX447" s="98" t="e" cm="1">
        <f t="array" ref="CX447">IF($I$9=1,CX449,INDEX($DT449:$EK449,,MATCH(CONCATENATE("FY ",RIGHT(CX$3,4)),$DT$3:$EK$3,0)))</f>
        <v>#N/A</v>
      </c>
      <c r="CY447" s="42" t="e" cm="1">
        <f t="array" ref="CY447">IF($I$9=1,CY449,INDEX($DT449:$EK449,,MATCH(CONCATENATE("FY ",RIGHT(CY$3,4)),$DT$3:$EK$3,0)))</f>
        <v>#N/A</v>
      </c>
      <c r="CZ447" s="42" t="e" cm="1">
        <f t="array" ref="CZ447">IF($I$9=1,CZ449,INDEX($DT449:$EK449,,MATCH(CONCATENATE("FY ",RIGHT(CZ$3,4)),$DT$3:$EK$3,0)))</f>
        <v>#N/A</v>
      </c>
      <c r="DA447" s="99" t="e" cm="1">
        <f t="array" ref="DA447">IF($I$9=1,DA449,INDEX($DT449:$EK449,,MATCH(CONCATENATE("FY ",RIGHT(DA$3,4)),$DT$3:$EK$3,0)))</f>
        <v>#N/A</v>
      </c>
      <c r="DB447" s="98" t="e" cm="1">
        <f t="array" ref="DB447">IF($I$9=1,DB449,INDEX($DT449:$EK449,,MATCH(CONCATENATE("FY ",RIGHT(DB$3,4)),$DT$3:$EK$3,0)))</f>
        <v>#N/A</v>
      </c>
      <c r="DC447" s="42" t="e" cm="1">
        <f t="array" ref="DC447">IF($I$9=1,DC449,INDEX($DT449:$EK449,,MATCH(CONCATENATE("FY ",RIGHT(DC$3,4)),$DT$3:$EK$3,0)))</f>
        <v>#N/A</v>
      </c>
      <c r="DD447" s="42" t="e" cm="1">
        <f t="array" ref="DD447">IF($I$9=1,DD449,INDEX($DT449:$EK449,,MATCH(CONCATENATE("FY ",RIGHT(DD$3,4)),$DT$3:$EK$3,0)))</f>
        <v>#N/A</v>
      </c>
      <c r="DE447" s="99" t="e" cm="1">
        <f t="array" ref="DE447">IF($I$9=1,DE449,INDEX($DT449:$EK449,,MATCH(CONCATENATE("FY ",RIGHT(DE$3,4)),$DT$3:$EK$3,0)))</f>
        <v>#N/A</v>
      </c>
      <c r="DF447" s="98" t="e" cm="1">
        <f t="array" ref="DF447">IF($I$9=1,DF449,INDEX($DT449:$EK449,,MATCH(CONCATENATE("FY ",RIGHT(DF$3,4)),$DT$3:$EK$3,0)))</f>
        <v>#N/A</v>
      </c>
      <c r="DG447" s="42" t="e" cm="1">
        <f t="array" ref="DG447">IF($I$9=1,DG449,INDEX($DT449:$EK449,,MATCH(CONCATENATE("FY ",RIGHT(DG$3,4)),$DT$3:$EK$3,0)))</f>
        <v>#N/A</v>
      </c>
      <c r="DH447" s="42" t="e" cm="1">
        <f t="array" ref="DH447">IF($I$9=1,DH449,INDEX($DT449:$EK449,,MATCH(CONCATENATE("FY ",RIGHT(DH$3,4)),$DT$3:$EK$3,0)))</f>
        <v>#N/A</v>
      </c>
      <c r="DI447" s="99" t="e" cm="1">
        <f t="array" ref="DI447">IF($I$9=1,DI449,INDEX($DT449:$EK449,,MATCH(CONCATENATE("FY ",RIGHT(DI$3,4)),$DT$3:$EK$3,0)))</f>
        <v>#N/A</v>
      </c>
    </row>
    <row r="448" spans="1:141" outlineLevel="1" x14ac:dyDescent="0.25">
      <c r="A448" s="90"/>
      <c r="B448" s="90"/>
      <c r="C448" s="90"/>
      <c r="D448" s="90"/>
      <c r="F448" s="100"/>
      <c r="I448" s="101"/>
      <c r="J448" s="100"/>
      <c r="M448" s="101"/>
      <c r="N448" s="100"/>
      <c r="Q448" s="101"/>
      <c r="R448" s="100"/>
      <c r="U448" s="101"/>
      <c r="V448" s="100"/>
      <c r="Y448" s="101"/>
      <c r="Z448" s="100"/>
      <c r="AC448" s="101"/>
      <c r="AD448" s="100"/>
      <c r="AG448" s="101"/>
      <c r="AH448" s="100"/>
      <c r="AK448" s="101"/>
      <c r="AL448" s="100"/>
      <c r="AO448" s="101"/>
      <c r="AP448" s="100"/>
      <c r="AS448" s="101"/>
      <c r="AT448" s="100"/>
      <c r="AW448" s="101"/>
      <c r="AX448" s="100"/>
      <c r="BA448" s="101"/>
      <c r="BB448" s="100"/>
      <c r="BE448" s="101"/>
      <c r="BF448" s="100"/>
      <c r="BI448" s="101"/>
      <c r="BJ448" s="100"/>
      <c r="BM448" s="101"/>
      <c r="BN448" s="100"/>
      <c r="BQ448" s="101"/>
      <c r="BR448" s="100"/>
      <c r="BU448" s="101"/>
      <c r="BV448" s="100"/>
      <c r="BY448" s="101"/>
      <c r="BZ448" s="100"/>
      <c r="CC448" s="101"/>
      <c r="CD448" s="100"/>
      <c r="CG448" s="101"/>
      <c r="CH448" s="100"/>
      <c r="CK448" s="101"/>
      <c r="CL448" s="100"/>
      <c r="CO448" s="101"/>
      <c r="CP448" s="100"/>
      <c r="CS448" s="101"/>
      <c r="CT448" s="100"/>
      <c r="CW448" s="101"/>
      <c r="CX448" s="100"/>
      <c r="DA448" s="101"/>
      <c r="DB448" s="100"/>
      <c r="DE448" s="101"/>
      <c r="DF448" s="100"/>
      <c r="DI448" s="101"/>
    </row>
    <row r="449" spans="1:141" outlineLevel="1" x14ac:dyDescent="0.25">
      <c r="A449" s="90"/>
      <c r="B449" s="90"/>
      <c r="C449" s="90"/>
      <c r="D449" s="90"/>
      <c r="E449" t="str">
        <f>CONCATENATE(E445," scenario: ",$J$8)</f>
        <v>Days (annualized) scenario: Default</v>
      </c>
      <c r="F449" s="100"/>
      <c r="I449" s="101"/>
      <c r="J449" s="100"/>
      <c r="M449" s="101"/>
      <c r="N449" s="100"/>
      <c r="Q449" s="101"/>
      <c r="R449" s="100"/>
      <c r="U449" s="101"/>
      <c r="V449" s="100"/>
      <c r="Y449" s="101"/>
      <c r="Z449" s="100"/>
      <c r="AC449" s="101"/>
      <c r="AD449" s="100"/>
      <c r="AG449" s="101"/>
      <c r="AH449" s="100"/>
      <c r="AK449" s="101"/>
      <c r="AL449" s="100"/>
      <c r="AO449" s="101"/>
      <c r="AP449" s="142">
        <f>CHOOSE($I$8,AP450,AP451,AP452,AP453,AP454)</f>
        <v>0</v>
      </c>
      <c r="AQ449" s="16">
        <f t="shared" ref="AQ449" si="1139">CHOOSE($I$8,AQ450,AQ451,AQ452,AQ453,AQ454)</f>
        <v>0</v>
      </c>
      <c r="AR449" s="16">
        <f t="shared" ref="AR449" si="1140">CHOOSE($I$8,AR450,AR451,AR452,AR453,AR454)</f>
        <v>0</v>
      </c>
      <c r="AS449" s="143">
        <f t="shared" ref="AS449" si="1141">CHOOSE($I$8,AS450,AS451,AS452,AS453,AS454)</f>
        <v>0</v>
      </c>
      <c r="AT449" s="142">
        <f t="shared" ref="AT449" si="1142">CHOOSE($I$8,AT450,AT451,AT452,AT453,AT454)</f>
        <v>0</v>
      </c>
      <c r="AU449" s="16">
        <f t="shared" ref="AU449" si="1143">CHOOSE($I$8,AU450,AU451,AU452,AU453,AU454)</f>
        <v>0</v>
      </c>
      <c r="AV449" s="16">
        <f t="shared" ref="AV449" si="1144">CHOOSE($I$8,AV450,AV451,AV452,AV453,AV454)</f>
        <v>0</v>
      </c>
      <c r="AW449" s="143">
        <f t="shared" ref="AW449" si="1145">CHOOSE($I$8,AW450,AW451,AW452,AW453,AW454)</f>
        <v>0</v>
      </c>
      <c r="AX449" s="142">
        <f t="shared" ref="AX449" si="1146">CHOOSE($I$8,AX450,AX451,AX452,AX453,AX454)</f>
        <v>0</v>
      </c>
      <c r="AY449" s="16">
        <f t="shared" ref="AY449" si="1147">CHOOSE($I$8,AY450,AY451,AY452,AY453,AY454)</f>
        <v>0</v>
      </c>
      <c r="AZ449" s="16">
        <f t="shared" ref="AZ449" si="1148">CHOOSE($I$8,AZ450,AZ451,AZ452,AZ453,AZ454)</f>
        <v>0</v>
      </c>
      <c r="BA449" s="143">
        <f t="shared" ref="BA449" si="1149">CHOOSE($I$8,BA450,BA451,BA452,BA453,BA454)</f>
        <v>0</v>
      </c>
      <c r="BB449" s="142">
        <f t="shared" ref="BB449" si="1150">CHOOSE($I$8,BB450,BB451,BB452,BB453,BB454)</f>
        <v>0</v>
      </c>
      <c r="BC449" s="16">
        <f t="shared" ref="BC449" si="1151">CHOOSE($I$8,BC450,BC451,BC452,BC453,BC454)</f>
        <v>0</v>
      </c>
      <c r="BD449" s="16">
        <f t="shared" ref="BD449" si="1152">CHOOSE($I$8,BD450,BD451,BD452,BD453,BD454)</f>
        <v>0</v>
      </c>
      <c r="BE449" s="143">
        <f t="shared" ref="BE449" si="1153">CHOOSE($I$8,BE450,BE451,BE452,BE453,BE454)</f>
        <v>0</v>
      </c>
      <c r="BF449" s="142">
        <f t="shared" ref="BF449" si="1154">CHOOSE($I$8,BF450,BF451,BF452,BF453,BF454)</f>
        <v>0</v>
      </c>
      <c r="BG449" s="16">
        <f t="shared" ref="BG449" si="1155">CHOOSE($I$8,BG450,BG451,BG452,BG453,BG454)</f>
        <v>0</v>
      </c>
      <c r="BH449" s="16">
        <f t="shared" ref="BH449" si="1156">CHOOSE($I$8,BH450,BH451,BH452,BH453,BH454)</f>
        <v>0</v>
      </c>
      <c r="BI449" s="143">
        <f t="shared" ref="BI449" si="1157">CHOOSE($I$8,BI450,BI451,BI452,BI453,BI454)</f>
        <v>0</v>
      </c>
      <c r="BJ449" s="142">
        <f t="shared" ref="BJ449" si="1158">CHOOSE($I$8,BJ450,BJ451,BJ452,BJ453,BJ454)</f>
        <v>0</v>
      </c>
      <c r="BK449" s="16">
        <f t="shared" ref="BK449" si="1159">CHOOSE($I$8,BK450,BK451,BK452,BK453,BK454)</f>
        <v>0</v>
      </c>
      <c r="BL449" s="16">
        <f t="shared" ref="BL449" si="1160">CHOOSE($I$8,BL450,BL451,BL452,BL453,BL454)</f>
        <v>0</v>
      </c>
      <c r="BM449" s="143">
        <f t="shared" ref="BM449" si="1161">CHOOSE($I$8,BM450,BM451,BM452,BM453,BM454)</f>
        <v>0</v>
      </c>
      <c r="BN449" s="142">
        <f t="shared" ref="BN449" si="1162">CHOOSE($I$8,BN450,BN451,BN452,BN453,BN454)</f>
        <v>0</v>
      </c>
      <c r="BO449" s="16">
        <f t="shared" ref="BO449" si="1163">CHOOSE($I$8,BO450,BO451,BO452,BO453,BO454)</f>
        <v>0</v>
      </c>
      <c r="BP449" s="16">
        <f t="shared" ref="BP449" si="1164">CHOOSE($I$8,BP450,BP451,BP452,BP453,BP454)</f>
        <v>0</v>
      </c>
      <c r="BQ449" s="143">
        <f t="shared" ref="BQ449" si="1165">CHOOSE($I$8,BQ450,BQ451,BQ452,BQ453,BQ454)</f>
        <v>0</v>
      </c>
      <c r="BR449" s="142">
        <f t="shared" ref="BR449" si="1166">CHOOSE($I$8,BR450,BR451,BR452,BR453,BR454)</f>
        <v>0</v>
      </c>
      <c r="BS449" s="16">
        <f t="shared" ref="BS449" si="1167">CHOOSE($I$8,BS450,BS451,BS452,BS453,BS454)</f>
        <v>0</v>
      </c>
      <c r="BT449" s="16">
        <f t="shared" ref="BT449" si="1168">CHOOSE($I$8,BT450,BT451,BT452,BT453,BT454)</f>
        <v>0</v>
      </c>
      <c r="BU449" s="143">
        <f t="shared" ref="BU449" si="1169">CHOOSE($I$8,BU450,BU451,BU452,BU453,BU454)</f>
        <v>0</v>
      </c>
      <c r="BV449" s="142">
        <f t="shared" ref="BV449" si="1170">CHOOSE($I$8,BV450,BV451,BV452,BV453,BV454)</f>
        <v>0</v>
      </c>
      <c r="BW449" s="16">
        <f t="shared" ref="BW449" si="1171">CHOOSE($I$8,BW450,BW451,BW452,BW453,BW454)</f>
        <v>0</v>
      </c>
      <c r="BX449" s="16">
        <f t="shared" ref="BX449" si="1172">CHOOSE($I$8,BX450,BX451,BX452,BX453,BX454)</f>
        <v>0</v>
      </c>
      <c r="BY449" s="143">
        <f t="shared" ref="BY449" si="1173">CHOOSE($I$8,BY450,BY451,BY452,BY453,BY454)</f>
        <v>0</v>
      </c>
      <c r="BZ449" s="142">
        <f t="shared" ref="BZ449" si="1174">CHOOSE($I$8,BZ450,BZ451,BZ452,BZ453,BZ454)</f>
        <v>0</v>
      </c>
      <c r="CA449" s="16">
        <f t="shared" ref="CA449" si="1175">CHOOSE($I$8,CA450,CA451,CA452,CA453,CA454)</f>
        <v>0</v>
      </c>
      <c r="CB449" s="16">
        <f t="shared" ref="CB449" si="1176">CHOOSE($I$8,CB450,CB451,CB452,CB453,CB454)</f>
        <v>0</v>
      </c>
      <c r="CC449" s="143">
        <f t="shared" ref="CC449" si="1177">CHOOSE($I$8,CC450,CC451,CC452,CC453,CC454)</f>
        <v>0</v>
      </c>
      <c r="CD449" s="142">
        <f t="shared" ref="CD449" si="1178">CHOOSE($I$8,CD450,CD451,CD452,CD453,CD454)</f>
        <v>0</v>
      </c>
      <c r="CE449" s="16">
        <f t="shared" ref="CE449" si="1179">CHOOSE($I$8,CE450,CE451,CE452,CE453,CE454)</f>
        <v>0</v>
      </c>
      <c r="CF449" s="16">
        <f t="shared" ref="CF449" si="1180">CHOOSE($I$8,CF450,CF451,CF452,CF453,CF454)</f>
        <v>0</v>
      </c>
      <c r="CG449" s="143">
        <f t="shared" ref="CG449" si="1181">CHOOSE($I$8,CG450,CG451,CG452,CG453,CG454)</f>
        <v>0</v>
      </c>
      <c r="CH449" s="142">
        <f t="shared" ref="CH449" si="1182">CHOOSE($I$8,CH450,CH451,CH452,CH453,CH454)</f>
        <v>0</v>
      </c>
      <c r="CI449" s="16">
        <f t="shared" ref="CI449" si="1183">CHOOSE($I$8,CI450,CI451,CI452,CI453,CI454)</f>
        <v>0</v>
      </c>
      <c r="CJ449" s="16">
        <f t="shared" ref="CJ449" si="1184">CHOOSE($I$8,CJ450,CJ451,CJ452,CJ453,CJ454)</f>
        <v>0</v>
      </c>
      <c r="CK449" s="143">
        <f t="shared" ref="CK449" si="1185">CHOOSE($I$8,CK450,CK451,CK452,CK453,CK454)</f>
        <v>0</v>
      </c>
      <c r="CL449" s="142">
        <f t="shared" ref="CL449" si="1186">CHOOSE($I$8,CL450,CL451,CL452,CL453,CL454)</f>
        <v>0</v>
      </c>
      <c r="CM449" s="16">
        <f t="shared" ref="CM449" si="1187">CHOOSE($I$8,CM450,CM451,CM452,CM453,CM454)</f>
        <v>0</v>
      </c>
      <c r="CN449" s="16">
        <f t="shared" ref="CN449" si="1188">CHOOSE($I$8,CN450,CN451,CN452,CN453,CN454)</f>
        <v>0</v>
      </c>
      <c r="CO449" s="143">
        <f t="shared" ref="CO449" si="1189">CHOOSE($I$8,CO450,CO451,CO452,CO453,CO454)</f>
        <v>0</v>
      </c>
      <c r="CP449" s="142">
        <f t="shared" ref="CP449" si="1190">CHOOSE($I$8,CP450,CP451,CP452,CP453,CP454)</f>
        <v>0</v>
      </c>
      <c r="CQ449" s="16">
        <f t="shared" ref="CQ449" si="1191">CHOOSE($I$8,CQ450,CQ451,CQ452,CQ453,CQ454)</f>
        <v>0</v>
      </c>
      <c r="CR449" s="16">
        <f t="shared" ref="CR449" si="1192">CHOOSE($I$8,CR450,CR451,CR452,CR453,CR454)</f>
        <v>0</v>
      </c>
      <c r="CS449" s="143">
        <f t="shared" ref="CS449" si="1193">CHOOSE($I$8,CS450,CS451,CS452,CS453,CS454)</f>
        <v>0</v>
      </c>
      <c r="CT449" s="142">
        <f t="shared" ref="CT449" si="1194">CHOOSE($I$8,CT450,CT451,CT452,CT453,CT454)</f>
        <v>0</v>
      </c>
      <c r="CU449" s="16">
        <f t="shared" ref="CU449" si="1195">CHOOSE($I$8,CU450,CU451,CU452,CU453,CU454)</f>
        <v>0</v>
      </c>
      <c r="CV449" s="16">
        <f t="shared" ref="CV449" si="1196">CHOOSE($I$8,CV450,CV451,CV452,CV453,CV454)</f>
        <v>0</v>
      </c>
      <c r="CW449" s="143">
        <f t="shared" ref="CW449" si="1197">CHOOSE($I$8,CW450,CW451,CW452,CW453,CW454)</f>
        <v>0</v>
      </c>
      <c r="CX449" s="142">
        <f t="shared" ref="CX449" si="1198">CHOOSE($I$8,CX450,CX451,CX452,CX453,CX454)</f>
        <v>0</v>
      </c>
      <c r="CY449" s="16">
        <f t="shared" ref="CY449" si="1199">CHOOSE($I$8,CY450,CY451,CY452,CY453,CY454)</f>
        <v>0</v>
      </c>
      <c r="CZ449" s="16">
        <f t="shared" ref="CZ449" si="1200">CHOOSE($I$8,CZ450,CZ451,CZ452,CZ453,CZ454)</f>
        <v>0</v>
      </c>
      <c r="DA449" s="143">
        <f t="shared" ref="DA449" si="1201">CHOOSE($I$8,DA450,DA451,DA452,DA453,DA454)</f>
        <v>0</v>
      </c>
      <c r="DB449" s="142">
        <f t="shared" ref="DB449" si="1202">CHOOSE($I$8,DB450,DB451,DB452,DB453,DB454)</f>
        <v>0</v>
      </c>
      <c r="DC449" s="16">
        <f t="shared" ref="DC449" si="1203">CHOOSE($I$8,DC450,DC451,DC452,DC453,DC454)</f>
        <v>0</v>
      </c>
      <c r="DD449" s="16">
        <f t="shared" ref="DD449" si="1204">CHOOSE($I$8,DD450,DD451,DD452,DD453,DD454)</f>
        <v>0</v>
      </c>
      <c r="DE449" s="143">
        <f t="shared" ref="DE449" si="1205">CHOOSE($I$8,DE450,DE451,DE452,DE453,DE454)</f>
        <v>0</v>
      </c>
      <c r="DF449" s="142">
        <f t="shared" ref="DF449" si="1206">CHOOSE($I$8,DF450,DF451,DF452,DF453,DF454)</f>
        <v>0</v>
      </c>
      <c r="DG449" s="16">
        <f t="shared" ref="DG449" si="1207">CHOOSE($I$8,DG450,DG451,DG452,DG453,DG454)</f>
        <v>0</v>
      </c>
      <c r="DH449" s="16">
        <f t="shared" ref="DH449" si="1208">CHOOSE($I$8,DH450,DH451,DH452,DH453,DH454)</f>
        <v>0</v>
      </c>
      <c r="DI449" s="143">
        <f t="shared" ref="DI449" si="1209">CHOOSE($I$8,DI450,DI451,DI452,DI453,DI454)</f>
        <v>0</v>
      </c>
      <c r="DT449" s="16" t="e">
        <f t="shared" ref="DT449" ca="1" si="1210">CHOOSE($I$8,DT450,DT451,DT452,DT453,DT454)</f>
        <v>#DIV/0!</v>
      </c>
      <c r="DU449" s="16" t="e">
        <f t="shared" ref="DU449" ca="1" si="1211">CHOOSE($I$8,DU450,DU451,DU452,DU453,DU454)</f>
        <v>#DIV/0!</v>
      </c>
      <c r="DV449" s="16" t="e">
        <f t="shared" ref="DV449" ca="1" si="1212">CHOOSE($I$8,DV450,DV451,DV452,DV453,DV454)</f>
        <v>#DIV/0!</v>
      </c>
      <c r="DW449" s="16" t="e">
        <f t="shared" ref="DW449" ca="1" si="1213">CHOOSE($I$8,DW450,DW451,DW452,DW453,DW454)</f>
        <v>#DIV/0!</v>
      </c>
      <c r="DX449" s="16" t="e">
        <f t="shared" ref="DX449" ca="1" si="1214">CHOOSE($I$8,DX450,DX451,DX452,DX453,DX454)</f>
        <v>#DIV/0!</v>
      </c>
      <c r="DY449" s="16" t="e">
        <f t="shared" ref="DY449" ca="1" si="1215">CHOOSE($I$8,DY450,DY451,DY452,DY453,DY454)</f>
        <v>#DIV/0!</v>
      </c>
      <c r="DZ449" s="16" t="e">
        <f t="shared" ref="DZ449" ca="1" si="1216">CHOOSE($I$8,DZ450,DZ451,DZ452,DZ453,DZ454)</f>
        <v>#DIV/0!</v>
      </c>
      <c r="EA449" s="16" t="e">
        <f t="shared" ref="EA449" ca="1" si="1217">CHOOSE($I$8,EA450,EA451,EA452,EA453,EA454)</f>
        <v>#DIV/0!</v>
      </c>
      <c r="EB449" s="16" t="e">
        <f t="shared" ref="EB449" ca="1" si="1218">CHOOSE($I$8,EB450,EB451,EB452,EB453,EB454)</f>
        <v>#DIV/0!</v>
      </c>
      <c r="EC449" s="16" t="e">
        <f t="shared" ref="EC449" ca="1" si="1219">CHOOSE($I$8,EC450,EC451,EC452,EC453,EC454)</f>
        <v>#DIV/0!</v>
      </c>
      <c r="ED449" s="16" t="e">
        <f t="shared" ref="ED449" ca="1" si="1220">CHOOSE($I$8,ED450,ED451,ED452,ED453,ED454)</f>
        <v>#DIV/0!</v>
      </c>
      <c r="EE449" s="16" t="e">
        <f t="shared" ref="EE449" ca="1" si="1221">CHOOSE($I$8,EE450,EE451,EE452,EE453,EE454)</f>
        <v>#DIV/0!</v>
      </c>
      <c r="EF449" s="16" t="e">
        <f t="shared" ref="EF449" ca="1" si="1222">CHOOSE($I$8,EF450,EF451,EF452,EF453,EF454)</f>
        <v>#DIV/0!</v>
      </c>
      <c r="EG449" s="16" t="e">
        <f t="shared" ref="EG449" ca="1" si="1223">CHOOSE($I$8,EG450,EG451,EG452,EG453,EG454)</f>
        <v>#DIV/0!</v>
      </c>
      <c r="EH449" s="16" t="e">
        <f t="shared" ref="EH449" ca="1" si="1224">CHOOSE($I$8,EH450,EH451,EH452,EH453,EH454)</f>
        <v>#DIV/0!</v>
      </c>
      <c r="EI449" s="16" t="e">
        <f t="shared" ref="EI449" ca="1" si="1225">CHOOSE($I$8,EI450,EI451,EI452,EI453,EI454)</f>
        <v>#DIV/0!</v>
      </c>
      <c r="EJ449" s="16" t="e">
        <f t="shared" ref="EJ449" ca="1" si="1226">CHOOSE($I$8,EJ450,EJ451,EJ452,EJ453,EJ454)</f>
        <v>#DIV/0!</v>
      </c>
      <c r="EK449" s="16" t="e">
        <f t="shared" ref="EK449" ca="1" si="1227">CHOOSE($I$8,EK450,EK451,EK452,EK453,EK454)</f>
        <v>#DIV/0!</v>
      </c>
    </row>
    <row r="450" spans="1:141" outlineLevel="1" x14ac:dyDescent="0.25">
      <c r="A450" s="90"/>
      <c r="B450" s="90"/>
      <c r="C450" s="90"/>
      <c r="D450" s="90"/>
      <c r="E450" t="str">
        <f>CONCATENATE("- ", $N$6,":")</f>
        <v>- Base:</v>
      </c>
      <c r="F450" s="100"/>
      <c r="I450" s="101"/>
      <c r="J450" s="100"/>
      <c r="M450" s="101"/>
      <c r="N450" s="100"/>
      <c r="Q450" s="101"/>
      <c r="R450" s="100"/>
      <c r="U450" s="101"/>
      <c r="V450" s="100"/>
      <c r="Y450" s="101"/>
      <c r="Z450" s="100"/>
      <c r="AC450" s="101"/>
      <c r="AD450" s="100"/>
      <c r="AG450" s="101"/>
      <c r="AH450" s="100"/>
      <c r="AK450" s="101"/>
      <c r="AL450" s="100"/>
      <c r="AO450" s="101"/>
      <c r="AP450" s="144">
        <v>0</v>
      </c>
      <c r="AQ450" s="145">
        <v>0</v>
      </c>
      <c r="AR450" s="145">
        <v>0</v>
      </c>
      <c r="AS450" s="146">
        <v>0</v>
      </c>
      <c r="AT450" s="144">
        <v>0</v>
      </c>
      <c r="AU450" s="145">
        <v>0</v>
      </c>
      <c r="AV450" s="145">
        <v>0</v>
      </c>
      <c r="AW450" s="146">
        <v>0</v>
      </c>
      <c r="AX450" s="144">
        <v>0</v>
      </c>
      <c r="AY450" s="145">
        <v>0</v>
      </c>
      <c r="AZ450" s="145">
        <v>0</v>
      </c>
      <c r="BA450" s="146">
        <v>0</v>
      </c>
      <c r="BB450" s="144">
        <v>0</v>
      </c>
      <c r="BC450" s="145">
        <v>0</v>
      </c>
      <c r="BD450" s="145">
        <v>0</v>
      </c>
      <c r="BE450" s="146">
        <v>0</v>
      </c>
      <c r="BF450" s="144">
        <v>0</v>
      </c>
      <c r="BG450" s="145">
        <v>0</v>
      </c>
      <c r="BH450" s="145">
        <v>0</v>
      </c>
      <c r="BI450" s="146">
        <v>0</v>
      </c>
      <c r="BJ450" s="144">
        <v>0</v>
      </c>
      <c r="BK450" s="145">
        <v>0</v>
      </c>
      <c r="BL450" s="145">
        <v>0</v>
      </c>
      <c r="BM450" s="146">
        <v>0</v>
      </c>
      <c r="BN450" s="144">
        <v>0</v>
      </c>
      <c r="BO450" s="145">
        <v>0</v>
      </c>
      <c r="BP450" s="145">
        <v>0</v>
      </c>
      <c r="BQ450" s="146">
        <v>0</v>
      </c>
      <c r="BR450" s="144">
        <v>0</v>
      </c>
      <c r="BS450" s="145">
        <v>0</v>
      </c>
      <c r="BT450" s="145">
        <v>0</v>
      </c>
      <c r="BU450" s="146">
        <v>0</v>
      </c>
      <c r="BV450" s="144">
        <v>0</v>
      </c>
      <c r="BW450" s="145">
        <v>0</v>
      </c>
      <c r="BX450" s="145">
        <v>0</v>
      </c>
      <c r="BY450" s="146">
        <v>0</v>
      </c>
      <c r="BZ450" s="144">
        <v>0</v>
      </c>
      <c r="CA450" s="145">
        <v>0</v>
      </c>
      <c r="CB450" s="145">
        <v>0</v>
      </c>
      <c r="CC450" s="146">
        <v>0</v>
      </c>
      <c r="CD450" s="144">
        <v>0</v>
      </c>
      <c r="CE450" s="145">
        <v>0</v>
      </c>
      <c r="CF450" s="145">
        <v>0</v>
      </c>
      <c r="CG450" s="146">
        <v>0</v>
      </c>
      <c r="CH450" s="144">
        <v>0</v>
      </c>
      <c r="CI450" s="145">
        <v>0</v>
      </c>
      <c r="CJ450" s="145">
        <v>0</v>
      </c>
      <c r="CK450" s="146">
        <v>0</v>
      </c>
      <c r="CL450" s="144">
        <v>0</v>
      </c>
      <c r="CM450" s="145">
        <v>0</v>
      </c>
      <c r="CN450" s="145">
        <v>0</v>
      </c>
      <c r="CO450" s="146">
        <v>0</v>
      </c>
      <c r="CP450" s="144">
        <v>0</v>
      </c>
      <c r="CQ450" s="145">
        <v>0</v>
      </c>
      <c r="CR450" s="145">
        <v>0</v>
      </c>
      <c r="CS450" s="146">
        <v>0</v>
      </c>
      <c r="CT450" s="144">
        <v>0</v>
      </c>
      <c r="CU450" s="145">
        <v>0</v>
      </c>
      <c r="CV450" s="145">
        <v>0</v>
      </c>
      <c r="CW450" s="146">
        <v>0</v>
      </c>
      <c r="CX450" s="144">
        <v>0</v>
      </c>
      <c r="CY450" s="145">
        <v>0</v>
      </c>
      <c r="CZ450" s="145">
        <v>0</v>
      </c>
      <c r="DA450" s="146">
        <v>0</v>
      </c>
      <c r="DB450" s="144">
        <v>0</v>
      </c>
      <c r="DC450" s="145">
        <v>0</v>
      </c>
      <c r="DD450" s="145">
        <v>0</v>
      </c>
      <c r="DE450" s="146">
        <v>0</v>
      </c>
      <c r="DF450" s="144">
        <v>0</v>
      </c>
      <c r="DG450" s="145">
        <v>0</v>
      </c>
      <c r="DH450" s="145">
        <v>0</v>
      </c>
      <c r="DI450" s="146">
        <v>0</v>
      </c>
      <c r="DT450" s="145">
        <v>0</v>
      </c>
      <c r="DU450" s="145">
        <v>0</v>
      </c>
      <c r="DV450" s="145">
        <v>0</v>
      </c>
      <c r="DW450" s="145">
        <v>0</v>
      </c>
      <c r="DX450" s="145">
        <v>0</v>
      </c>
      <c r="DY450" s="145">
        <v>0</v>
      </c>
      <c r="DZ450" s="145">
        <v>0</v>
      </c>
      <c r="EA450" s="145">
        <v>0</v>
      </c>
      <c r="EB450" s="145">
        <v>0</v>
      </c>
      <c r="EC450" s="145">
        <v>0</v>
      </c>
      <c r="ED450" s="145">
        <v>0</v>
      </c>
      <c r="EE450" s="145">
        <v>0</v>
      </c>
      <c r="EF450" s="145">
        <v>0</v>
      </c>
      <c r="EG450" s="145">
        <v>0</v>
      </c>
      <c r="EH450" s="145">
        <v>0</v>
      </c>
      <c r="EI450" s="145">
        <v>0</v>
      </c>
      <c r="EJ450" s="145">
        <v>0</v>
      </c>
      <c r="EK450" s="145">
        <v>0</v>
      </c>
    </row>
    <row r="451" spans="1:141" outlineLevel="1" x14ac:dyDescent="0.25">
      <c r="A451" s="90"/>
      <c r="B451" s="90"/>
      <c r="C451" s="90"/>
      <c r="D451" s="90"/>
      <c r="E451" t="str">
        <f>CONCATENATE("- ", $N$7,":")</f>
        <v>- Upside:</v>
      </c>
      <c r="F451" s="100"/>
      <c r="I451" s="101"/>
      <c r="J451" s="100"/>
      <c r="M451" s="101"/>
      <c r="N451" s="100"/>
      <c r="Q451" s="101"/>
      <c r="R451" s="100"/>
      <c r="U451" s="101"/>
      <c r="V451" s="100"/>
      <c r="Y451" s="101"/>
      <c r="Z451" s="100"/>
      <c r="AC451" s="101"/>
      <c r="AD451" s="100"/>
      <c r="AG451" s="101"/>
      <c r="AH451" s="100"/>
      <c r="AK451" s="101"/>
      <c r="AL451" s="100"/>
      <c r="AO451" s="101"/>
      <c r="AP451" s="144">
        <v>0</v>
      </c>
      <c r="AQ451" s="145">
        <v>0</v>
      </c>
      <c r="AR451" s="145">
        <v>0</v>
      </c>
      <c r="AS451" s="146">
        <v>0</v>
      </c>
      <c r="AT451" s="144">
        <v>0</v>
      </c>
      <c r="AU451" s="145">
        <v>0</v>
      </c>
      <c r="AV451" s="145">
        <v>0</v>
      </c>
      <c r="AW451" s="146">
        <v>0</v>
      </c>
      <c r="AX451" s="144">
        <v>0</v>
      </c>
      <c r="AY451" s="145">
        <v>0</v>
      </c>
      <c r="AZ451" s="145">
        <v>0</v>
      </c>
      <c r="BA451" s="146">
        <v>0</v>
      </c>
      <c r="BB451" s="144">
        <v>0</v>
      </c>
      <c r="BC451" s="145">
        <v>0</v>
      </c>
      <c r="BD451" s="145">
        <v>0</v>
      </c>
      <c r="BE451" s="146">
        <v>0</v>
      </c>
      <c r="BF451" s="144">
        <v>0</v>
      </c>
      <c r="BG451" s="145">
        <v>0</v>
      </c>
      <c r="BH451" s="145">
        <v>0</v>
      </c>
      <c r="BI451" s="146">
        <v>0</v>
      </c>
      <c r="BJ451" s="144">
        <v>0</v>
      </c>
      <c r="BK451" s="145">
        <v>0</v>
      </c>
      <c r="BL451" s="145">
        <v>0</v>
      </c>
      <c r="BM451" s="146">
        <v>0</v>
      </c>
      <c r="BN451" s="144">
        <v>0</v>
      </c>
      <c r="BO451" s="145">
        <v>0</v>
      </c>
      <c r="BP451" s="145">
        <v>0</v>
      </c>
      <c r="BQ451" s="146">
        <v>0</v>
      </c>
      <c r="BR451" s="144">
        <v>0</v>
      </c>
      <c r="BS451" s="145">
        <v>0</v>
      </c>
      <c r="BT451" s="145">
        <v>0</v>
      </c>
      <c r="BU451" s="146">
        <v>0</v>
      </c>
      <c r="BV451" s="144">
        <v>0</v>
      </c>
      <c r="BW451" s="145">
        <v>0</v>
      </c>
      <c r="BX451" s="145">
        <v>0</v>
      </c>
      <c r="BY451" s="146">
        <v>0</v>
      </c>
      <c r="BZ451" s="144">
        <v>0</v>
      </c>
      <c r="CA451" s="145">
        <v>0</v>
      </c>
      <c r="CB451" s="145">
        <v>0</v>
      </c>
      <c r="CC451" s="146">
        <v>0</v>
      </c>
      <c r="CD451" s="144">
        <v>0</v>
      </c>
      <c r="CE451" s="145">
        <v>0</v>
      </c>
      <c r="CF451" s="145">
        <v>0</v>
      </c>
      <c r="CG451" s="146">
        <v>0</v>
      </c>
      <c r="CH451" s="144">
        <v>0</v>
      </c>
      <c r="CI451" s="145">
        <v>0</v>
      </c>
      <c r="CJ451" s="145">
        <v>0</v>
      </c>
      <c r="CK451" s="146">
        <v>0</v>
      </c>
      <c r="CL451" s="144">
        <v>0</v>
      </c>
      <c r="CM451" s="145">
        <v>0</v>
      </c>
      <c r="CN451" s="145">
        <v>0</v>
      </c>
      <c r="CO451" s="146">
        <v>0</v>
      </c>
      <c r="CP451" s="144">
        <v>0</v>
      </c>
      <c r="CQ451" s="145">
        <v>0</v>
      </c>
      <c r="CR451" s="145">
        <v>0</v>
      </c>
      <c r="CS451" s="146">
        <v>0</v>
      </c>
      <c r="CT451" s="144">
        <v>0</v>
      </c>
      <c r="CU451" s="145">
        <v>0</v>
      </c>
      <c r="CV451" s="145">
        <v>0</v>
      </c>
      <c r="CW451" s="146">
        <v>0</v>
      </c>
      <c r="CX451" s="144">
        <v>0</v>
      </c>
      <c r="CY451" s="145">
        <v>0</v>
      </c>
      <c r="CZ451" s="145">
        <v>0</v>
      </c>
      <c r="DA451" s="146">
        <v>0</v>
      </c>
      <c r="DB451" s="144">
        <v>0</v>
      </c>
      <c r="DC451" s="145">
        <v>0</v>
      </c>
      <c r="DD451" s="145">
        <v>0</v>
      </c>
      <c r="DE451" s="146">
        <v>0</v>
      </c>
      <c r="DF451" s="144">
        <v>0</v>
      </c>
      <c r="DG451" s="145">
        <v>0</v>
      </c>
      <c r="DH451" s="145">
        <v>0</v>
      </c>
      <c r="DI451" s="146">
        <v>0</v>
      </c>
      <c r="DT451" s="145">
        <v>0</v>
      </c>
      <c r="DU451" s="145">
        <v>0</v>
      </c>
      <c r="DV451" s="145">
        <v>0</v>
      </c>
      <c r="DW451" s="145">
        <v>0</v>
      </c>
      <c r="DX451" s="145">
        <v>0</v>
      </c>
      <c r="DY451" s="145">
        <v>0</v>
      </c>
      <c r="DZ451" s="145">
        <v>0</v>
      </c>
      <c r="EA451" s="145">
        <v>0</v>
      </c>
      <c r="EB451" s="145">
        <v>0</v>
      </c>
      <c r="EC451" s="145">
        <v>0</v>
      </c>
      <c r="ED451" s="145">
        <v>0</v>
      </c>
      <c r="EE451" s="145">
        <v>0</v>
      </c>
      <c r="EF451" s="145">
        <v>0</v>
      </c>
      <c r="EG451" s="145">
        <v>0</v>
      </c>
      <c r="EH451" s="145">
        <v>0</v>
      </c>
      <c r="EI451" s="145">
        <v>0</v>
      </c>
      <c r="EJ451" s="145">
        <v>0</v>
      </c>
      <c r="EK451" s="145">
        <v>0</v>
      </c>
    </row>
    <row r="452" spans="1:141" outlineLevel="1" x14ac:dyDescent="0.25">
      <c r="A452" s="90"/>
      <c r="B452" s="90"/>
      <c r="C452" s="90"/>
      <c r="D452" s="90"/>
      <c r="E452" t="str">
        <f>CONCATENATE("- ", $N$8,":")</f>
        <v>- Downside:</v>
      </c>
      <c r="F452" s="100"/>
      <c r="I452" s="101"/>
      <c r="J452" s="100"/>
      <c r="M452" s="101"/>
      <c r="N452" s="100"/>
      <c r="Q452" s="101"/>
      <c r="R452" s="100"/>
      <c r="U452" s="101"/>
      <c r="V452" s="100"/>
      <c r="Y452" s="101"/>
      <c r="Z452" s="100"/>
      <c r="AC452" s="101"/>
      <c r="AD452" s="100"/>
      <c r="AG452" s="101"/>
      <c r="AH452" s="100"/>
      <c r="AK452" s="101"/>
      <c r="AL452" s="100"/>
      <c r="AO452" s="101"/>
      <c r="AP452" s="144">
        <v>0</v>
      </c>
      <c r="AQ452" s="145">
        <v>0</v>
      </c>
      <c r="AR452" s="145">
        <v>0</v>
      </c>
      <c r="AS452" s="146">
        <v>0</v>
      </c>
      <c r="AT452" s="144">
        <v>0</v>
      </c>
      <c r="AU452" s="145">
        <v>0</v>
      </c>
      <c r="AV452" s="145">
        <v>0</v>
      </c>
      <c r="AW452" s="146">
        <v>0</v>
      </c>
      <c r="AX452" s="144">
        <v>0</v>
      </c>
      <c r="AY452" s="145">
        <v>0</v>
      </c>
      <c r="AZ452" s="145">
        <v>0</v>
      </c>
      <c r="BA452" s="146">
        <v>0</v>
      </c>
      <c r="BB452" s="144">
        <v>0</v>
      </c>
      <c r="BC452" s="145">
        <v>0</v>
      </c>
      <c r="BD452" s="145">
        <v>0</v>
      </c>
      <c r="BE452" s="146">
        <v>0</v>
      </c>
      <c r="BF452" s="144">
        <v>0</v>
      </c>
      <c r="BG452" s="145">
        <v>0</v>
      </c>
      <c r="BH452" s="145">
        <v>0</v>
      </c>
      <c r="BI452" s="146">
        <v>0</v>
      </c>
      <c r="BJ452" s="144">
        <v>0</v>
      </c>
      <c r="BK452" s="145">
        <v>0</v>
      </c>
      <c r="BL452" s="145">
        <v>0</v>
      </c>
      <c r="BM452" s="146">
        <v>0</v>
      </c>
      <c r="BN452" s="144">
        <v>0</v>
      </c>
      <c r="BO452" s="145">
        <v>0</v>
      </c>
      <c r="BP452" s="145">
        <v>0</v>
      </c>
      <c r="BQ452" s="146">
        <v>0</v>
      </c>
      <c r="BR452" s="144">
        <v>0</v>
      </c>
      <c r="BS452" s="145">
        <v>0</v>
      </c>
      <c r="BT452" s="145">
        <v>0</v>
      </c>
      <c r="BU452" s="146">
        <v>0</v>
      </c>
      <c r="BV452" s="144">
        <v>0</v>
      </c>
      <c r="BW452" s="145">
        <v>0</v>
      </c>
      <c r="BX452" s="145">
        <v>0</v>
      </c>
      <c r="BY452" s="146">
        <v>0</v>
      </c>
      <c r="BZ452" s="144">
        <v>0</v>
      </c>
      <c r="CA452" s="145">
        <v>0</v>
      </c>
      <c r="CB452" s="145">
        <v>0</v>
      </c>
      <c r="CC452" s="146">
        <v>0</v>
      </c>
      <c r="CD452" s="144">
        <v>0</v>
      </c>
      <c r="CE452" s="145">
        <v>0</v>
      </c>
      <c r="CF452" s="145">
        <v>0</v>
      </c>
      <c r="CG452" s="146">
        <v>0</v>
      </c>
      <c r="CH452" s="144">
        <v>0</v>
      </c>
      <c r="CI452" s="145">
        <v>0</v>
      </c>
      <c r="CJ452" s="145">
        <v>0</v>
      </c>
      <c r="CK452" s="146">
        <v>0</v>
      </c>
      <c r="CL452" s="144">
        <v>0</v>
      </c>
      <c r="CM452" s="145">
        <v>0</v>
      </c>
      <c r="CN452" s="145">
        <v>0</v>
      </c>
      <c r="CO452" s="146">
        <v>0</v>
      </c>
      <c r="CP452" s="144">
        <v>0</v>
      </c>
      <c r="CQ452" s="145">
        <v>0</v>
      </c>
      <c r="CR452" s="145">
        <v>0</v>
      </c>
      <c r="CS452" s="146">
        <v>0</v>
      </c>
      <c r="CT452" s="144">
        <v>0</v>
      </c>
      <c r="CU452" s="145">
        <v>0</v>
      </c>
      <c r="CV452" s="145">
        <v>0</v>
      </c>
      <c r="CW452" s="146">
        <v>0</v>
      </c>
      <c r="CX452" s="144">
        <v>0</v>
      </c>
      <c r="CY452" s="145">
        <v>0</v>
      </c>
      <c r="CZ452" s="145">
        <v>0</v>
      </c>
      <c r="DA452" s="146">
        <v>0</v>
      </c>
      <c r="DB452" s="144">
        <v>0</v>
      </c>
      <c r="DC452" s="145">
        <v>0</v>
      </c>
      <c r="DD452" s="145">
        <v>0</v>
      </c>
      <c r="DE452" s="146">
        <v>0</v>
      </c>
      <c r="DF452" s="144">
        <v>0</v>
      </c>
      <c r="DG452" s="145">
        <v>0</v>
      </c>
      <c r="DH452" s="145">
        <v>0</v>
      </c>
      <c r="DI452" s="146">
        <v>0</v>
      </c>
      <c r="DT452" s="145">
        <v>0</v>
      </c>
      <c r="DU452" s="145">
        <v>0</v>
      </c>
      <c r="DV452" s="145">
        <v>0</v>
      </c>
      <c r="DW452" s="145">
        <v>0</v>
      </c>
      <c r="DX452" s="145">
        <v>0</v>
      </c>
      <c r="DY452" s="145">
        <v>0</v>
      </c>
      <c r="DZ452" s="145">
        <v>0</v>
      </c>
      <c r="EA452" s="145">
        <v>0</v>
      </c>
      <c r="EB452" s="145">
        <v>0</v>
      </c>
      <c r="EC452" s="145">
        <v>0</v>
      </c>
      <c r="ED452" s="145">
        <v>0</v>
      </c>
      <c r="EE452" s="145">
        <v>0</v>
      </c>
      <c r="EF452" s="145">
        <v>0</v>
      </c>
      <c r="EG452" s="145">
        <v>0</v>
      </c>
      <c r="EH452" s="145">
        <v>0</v>
      </c>
      <c r="EI452" s="145">
        <v>0</v>
      </c>
      <c r="EJ452" s="145">
        <v>0</v>
      </c>
      <c r="EK452" s="145">
        <v>0</v>
      </c>
    </row>
    <row r="453" spans="1:141" outlineLevel="1" x14ac:dyDescent="0.25">
      <c r="A453" s="90"/>
      <c r="B453" s="90"/>
      <c r="C453" s="90"/>
      <c r="D453" s="90"/>
      <c r="E453" t="str">
        <f>CONCATENATE("- ", $N$9,":")</f>
        <v>- Management:</v>
      </c>
      <c r="F453" s="100"/>
      <c r="I453" s="101"/>
      <c r="J453" s="100"/>
      <c r="M453" s="101"/>
      <c r="N453" s="100"/>
      <c r="Q453" s="101"/>
      <c r="R453" s="100"/>
      <c r="U453" s="101"/>
      <c r="V453" s="100"/>
      <c r="Y453" s="101"/>
      <c r="Z453" s="100"/>
      <c r="AC453" s="101"/>
      <c r="AD453" s="100"/>
      <c r="AG453" s="101"/>
      <c r="AH453" s="100"/>
      <c r="AK453" s="101"/>
      <c r="AL453" s="100"/>
      <c r="AO453" s="101"/>
      <c r="AP453" s="144">
        <v>0</v>
      </c>
      <c r="AQ453" s="145">
        <v>0</v>
      </c>
      <c r="AR453" s="145">
        <v>0</v>
      </c>
      <c r="AS453" s="146">
        <v>0</v>
      </c>
      <c r="AT453" s="144">
        <v>0</v>
      </c>
      <c r="AU453" s="145">
        <v>0</v>
      </c>
      <c r="AV453" s="145">
        <v>0</v>
      </c>
      <c r="AW453" s="146">
        <v>0</v>
      </c>
      <c r="AX453" s="144">
        <v>0</v>
      </c>
      <c r="AY453" s="145">
        <v>0</v>
      </c>
      <c r="AZ453" s="145">
        <v>0</v>
      </c>
      <c r="BA453" s="146">
        <v>0</v>
      </c>
      <c r="BB453" s="144">
        <v>0</v>
      </c>
      <c r="BC453" s="145">
        <v>0</v>
      </c>
      <c r="BD453" s="145">
        <v>0</v>
      </c>
      <c r="BE453" s="146">
        <v>0</v>
      </c>
      <c r="BF453" s="144">
        <v>0</v>
      </c>
      <c r="BG453" s="145">
        <v>0</v>
      </c>
      <c r="BH453" s="145">
        <v>0</v>
      </c>
      <c r="BI453" s="146">
        <v>0</v>
      </c>
      <c r="BJ453" s="144">
        <v>0</v>
      </c>
      <c r="BK453" s="145">
        <v>0</v>
      </c>
      <c r="BL453" s="145">
        <v>0</v>
      </c>
      <c r="BM453" s="146">
        <v>0</v>
      </c>
      <c r="BN453" s="144">
        <v>0</v>
      </c>
      <c r="BO453" s="145">
        <v>0</v>
      </c>
      <c r="BP453" s="145">
        <v>0</v>
      </c>
      <c r="BQ453" s="146">
        <v>0</v>
      </c>
      <c r="BR453" s="144">
        <v>0</v>
      </c>
      <c r="BS453" s="145">
        <v>0</v>
      </c>
      <c r="BT453" s="145">
        <v>0</v>
      </c>
      <c r="BU453" s="146">
        <v>0</v>
      </c>
      <c r="BV453" s="144">
        <v>0</v>
      </c>
      <c r="BW453" s="145">
        <v>0</v>
      </c>
      <c r="BX453" s="145">
        <v>0</v>
      </c>
      <c r="BY453" s="146">
        <v>0</v>
      </c>
      <c r="BZ453" s="144">
        <v>0</v>
      </c>
      <c r="CA453" s="145">
        <v>0</v>
      </c>
      <c r="CB453" s="145">
        <v>0</v>
      </c>
      <c r="CC453" s="146">
        <v>0</v>
      </c>
      <c r="CD453" s="144">
        <v>0</v>
      </c>
      <c r="CE453" s="145">
        <v>0</v>
      </c>
      <c r="CF453" s="145">
        <v>0</v>
      </c>
      <c r="CG453" s="146">
        <v>0</v>
      </c>
      <c r="CH453" s="144">
        <v>0</v>
      </c>
      <c r="CI453" s="145">
        <v>0</v>
      </c>
      <c r="CJ453" s="145">
        <v>0</v>
      </c>
      <c r="CK453" s="146">
        <v>0</v>
      </c>
      <c r="CL453" s="144">
        <v>0</v>
      </c>
      <c r="CM453" s="145">
        <v>0</v>
      </c>
      <c r="CN453" s="145">
        <v>0</v>
      </c>
      <c r="CO453" s="146">
        <v>0</v>
      </c>
      <c r="CP453" s="144">
        <v>0</v>
      </c>
      <c r="CQ453" s="145">
        <v>0</v>
      </c>
      <c r="CR453" s="145">
        <v>0</v>
      </c>
      <c r="CS453" s="146">
        <v>0</v>
      </c>
      <c r="CT453" s="144">
        <v>0</v>
      </c>
      <c r="CU453" s="145">
        <v>0</v>
      </c>
      <c r="CV453" s="145">
        <v>0</v>
      </c>
      <c r="CW453" s="146">
        <v>0</v>
      </c>
      <c r="CX453" s="144">
        <v>0</v>
      </c>
      <c r="CY453" s="145">
        <v>0</v>
      </c>
      <c r="CZ453" s="145">
        <v>0</v>
      </c>
      <c r="DA453" s="146">
        <v>0</v>
      </c>
      <c r="DB453" s="144">
        <v>0</v>
      </c>
      <c r="DC453" s="145">
        <v>0</v>
      </c>
      <c r="DD453" s="145">
        <v>0</v>
      </c>
      <c r="DE453" s="146">
        <v>0</v>
      </c>
      <c r="DF453" s="144">
        <v>0</v>
      </c>
      <c r="DG453" s="145">
        <v>0</v>
      </c>
      <c r="DH453" s="145">
        <v>0</v>
      </c>
      <c r="DI453" s="146">
        <v>0</v>
      </c>
      <c r="DT453" s="145">
        <v>0</v>
      </c>
      <c r="DU453" s="145">
        <v>0</v>
      </c>
      <c r="DV453" s="145">
        <v>0</v>
      </c>
      <c r="DW453" s="145">
        <v>0</v>
      </c>
      <c r="DX453" s="145">
        <v>0</v>
      </c>
      <c r="DY453" s="145">
        <v>0</v>
      </c>
      <c r="DZ453" s="145">
        <v>0</v>
      </c>
      <c r="EA453" s="145">
        <v>0</v>
      </c>
      <c r="EB453" s="145">
        <v>0</v>
      </c>
      <c r="EC453" s="145">
        <v>0</v>
      </c>
      <c r="ED453" s="145">
        <v>0</v>
      </c>
      <c r="EE453" s="145">
        <v>0</v>
      </c>
      <c r="EF453" s="145">
        <v>0</v>
      </c>
      <c r="EG453" s="145">
        <v>0</v>
      </c>
      <c r="EH453" s="145">
        <v>0</v>
      </c>
      <c r="EI453" s="145">
        <v>0</v>
      </c>
      <c r="EJ453" s="145">
        <v>0</v>
      </c>
      <c r="EK453" s="145">
        <v>0</v>
      </c>
    </row>
    <row r="454" spans="1:141" outlineLevel="1" x14ac:dyDescent="0.25">
      <c r="A454" s="90"/>
      <c r="B454" s="90"/>
      <c r="C454" s="90"/>
      <c r="D454" s="90"/>
      <c r="E454" t="str">
        <f>CONCATENATE("- ", $N$10,":")</f>
        <v>- Default:</v>
      </c>
      <c r="F454" s="100"/>
      <c r="I454" s="101"/>
      <c r="J454" s="100"/>
      <c r="M454" s="101"/>
      <c r="N454" s="100"/>
      <c r="Q454" s="101"/>
      <c r="R454" s="100"/>
      <c r="U454" s="101"/>
      <c r="V454" s="100"/>
      <c r="Y454" s="101"/>
      <c r="Z454" s="100"/>
      <c r="AC454" s="101"/>
      <c r="AD454" s="100"/>
      <c r="AG454" s="101"/>
      <c r="AH454" s="100"/>
      <c r="AK454" s="101"/>
      <c r="AL454" s="100"/>
      <c r="AO454" s="101"/>
      <c r="AP454" s="144">
        <v>0</v>
      </c>
      <c r="AQ454" s="145">
        <v>0</v>
      </c>
      <c r="AR454" s="145">
        <v>0</v>
      </c>
      <c r="AS454" s="146">
        <v>0</v>
      </c>
      <c r="AT454" s="144">
        <v>0</v>
      </c>
      <c r="AU454" s="145">
        <v>0</v>
      </c>
      <c r="AV454" s="145">
        <v>0</v>
      </c>
      <c r="AW454" s="146">
        <v>0</v>
      </c>
      <c r="AX454" s="144">
        <v>0</v>
      </c>
      <c r="AY454" s="145">
        <v>0</v>
      </c>
      <c r="AZ454" s="145">
        <v>0</v>
      </c>
      <c r="BA454" s="146">
        <v>0</v>
      </c>
      <c r="BB454" s="144">
        <v>0</v>
      </c>
      <c r="BC454" s="145">
        <v>0</v>
      </c>
      <c r="BD454" s="145">
        <v>0</v>
      </c>
      <c r="BE454" s="146">
        <v>0</v>
      </c>
      <c r="BF454" s="144">
        <v>0</v>
      </c>
      <c r="BG454" s="145">
        <v>0</v>
      </c>
      <c r="BH454" s="145">
        <v>0</v>
      </c>
      <c r="BI454" s="146">
        <v>0</v>
      </c>
      <c r="BJ454" s="144">
        <v>0</v>
      </c>
      <c r="BK454" s="145">
        <v>0</v>
      </c>
      <c r="BL454" s="145">
        <v>0</v>
      </c>
      <c r="BM454" s="146">
        <v>0</v>
      </c>
      <c r="BN454" s="144">
        <v>0</v>
      </c>
      <c r="BO454" s="145">
        <v>0</v>
      </c>
      <c r="BP454" s="145">
        <v>0</v>
      </c>
      <c r="BQ454" s="146">
        <v>0</v>
      </c>
      <c r="BR454" s="144">
        <v>0</v>
      </c>
      <c r="BS454" s="145">
        <v>0</v>
      </c>
      <c r="BT454" s="145">
        <v>0</v>
      </c>
      <c r="BU454" s="146">
        <v>0</v>
      </c>
      <c r="BV454" s="144">
        <v>0</v>
      </c>
      <c r="BW454" s="145">
        <v>0</v>
      </c>
      <c r="BX454" s="145">
        <v>0</v>
      </c>
      <c r="BY454" s="146">
        <v>0</v>
      </c>
      <c r="BZ454" s="144">
        <v>0</v>
      </c>
      <c r="CA454" s="145">
        <v>0</v>
      </c>
      <c r="CB454" s="145">
        <v>0</v>
      </c>
      <c r="CC454" s="146">
        <v>0</v>
      </c>
      <c r="CD454" s="144">
        <v>0</v>
      </c>
      <c r="CE454" s="145">
        <v>0</v>
      </c>
      <c r="CF454" s="145">
        <v>0</v>
      </c>
      <c r="CG454" s="146">
        <v>0</v>
      </c>
      <c r="CH454" s="144">
        <v>0</v>
      </c>
      <c r="CI454" s="145">
        <v>0</v>
      </c>
      <c r="CJ454" s="145">
        <v>0</v>
      </c>
      <c r="CK454" s="146">
        <v>0</v>
      </c>
      <c r="CL454" s="144">
        <v>0</v>
      </c>
      <c r="CM454" s="145">
        <v>0</v>
      </c>
      <c r="CN454" s="145">
        <v>0</v>
      </c>
      <c r="CO454" s="146">
        <v>0</v>
      </c>
      <c r="CP454" s="144">
        <v>0</v>
      </c>
      <c r="CQ454" s="145">
        <v>0</v>
      </c>
      <c r="CR454" s="145">
        <v>0</v>
      </c>
      <c r="CS454" s="146">
        <v>0</v>
      </c>
      <c r="CT454" s="144">
        <v>0</v>
      </c>
      <c r="CU454" s="145">
        <v>0</v>
      </c>
      <c r="CV454" s="145">
        <v>0</v>
      </c>
      <c r="CW454" s="146">
        <v>0</v>
      </c>
      <c r="CX454" s="144">
        <v>0</v>
      </c>
      <c r="CY454" s="145">
        <v>0</v>
      </c>
      <c r="CZ454" s="145">
        <v>0</v>
      </c>
      <c r="DA454" s="146">
        <v>0</v>
      </c>
      <c r="DB454" s="144">
        <v>0</v>
      </c>
      <c r="DC454" s="145">
        <v>0</v>
      </c>
      <c r="DD454" s="145">
        <v>0</v>
      </c>
      <c r="DE454" s="146">
        <v>0</v>
      </c>
      <c r="DF454" s="144">
        <v>0</v>
      </c>
      <c r="DG454" s="145">
        <v>0</v>
      </c>
      <c r="DH454" s="145">
        <v>0</v>
      </c>
      <c r="DI454" s="146">
        <v>0</v>
      </c>
      <c r="DT454" s="145" t="e">
        <f ca="1">IF(DT$4="A",AVERAGE(DR438:DT438),AVERAGE(DQ438:DS438))</f>
        <v>#DIV/0!</v>
      </c>
      <c r="DU454" s="145" t="e">
        <f ca="1">IF(DU$4="A",AVERAGE(DS438:DU438),DT454)</f>
        <v>#DIV/0!</v>
      </c>
      <c r="DV454" s="145" t="e">
        <f t="shared" ref="DV454:EK454" ca="1" si="1228">DU454</f>
        <v>#DIV/0!</v>
      </c>
      <c r="DW454" s="145" t="e">
        <f t="shared" ca="1" si="1228"/>
        <v>#DIV/0!</v>
      </c>
      <c r="DX454" s="145" t="e">
        <f t="shared" ca="1" si="1228"/>
        <v>#DIV/0!</v>
      </c>
      <c r="DY454" s="145" t="e">
        <f t="shared" ca="1" si="1228"/>
        <v>#DIV/0!</v>
      </c>
      <c r="DZ454" s="145" t="e">
        <f t="shared" ca="1" si="1228"/>
        <v>#DIV/0!</v>
      </c>
      <c r="EA454" s="145" t="e">
        <f t="shared" ca="1" si="1228"/>
        <v>#DIV/0!</v>
      </c>
      <c r="EB454" s="145" t="e">
        <f t="shared" ca="1" si="1228"/>
        <v>#DIV/0!</v>
      </c>
      <c r="EC454" s="145" t="e">
        <f t="shared" ca="1" si="1228"/>
        <v>#DIV/0!</v>
      </c>
      <c r="ED454" s="145" t="e">
        <f t="shared" ca="1" si="1228"/>
        <v>#DIV/0!</v>
      </c>
      <c r="EE454" s="145" t="e">
        <f t="shared" ca="1" si="1228"/>
        <v>#DIV/0!</v>
      </c>
      <c r="EF454" s="145" t="e">
        <f t="shared" ca="1" si="1228"/>
        <v>#DIV/0!</v>
      </c>
      <c r="EG454" s="145" t="e">
        <f t="shared" ca="1" si="1228"/>
        <v>#DIV/0!</v>
      </c>
      <c r="EH454" s="145" t="e">
        <f t="shared" ca="1" si="1228"/>
        <v>#DIV/0!</v>
      </c>
      <c r="EI454" s="145" t="e">
        <f t="shared" ca="1" si="1228"/>
        <v>#DIV/0!</v>
      </c>
      <c r="EJ454" s="145" t="e">
        <f t="shared" ca="1" si="1228"/>
        <v>#DIV/0!</v>
      </c>
      <c r="EK454" s="145" t="e">
        <f t="shared" ca="1" si="1228"/>
        <v>#DIV/0!</v>
      </c>
    </row>
    <row r="455" spans="1:141" outlineLevel="1" x14ac:dyDescent="0.25">
      <c r="A455" s="129"/>
      <c r="B455" s="129"/>
      <c r="C455" s="129"/>
      <c r="D455" s="129"/>
      <c r="E455" s="122"/>
      <c r="F455" s="130"/>
      <c r="G455" s="122"/>
      <c r="H455" s="122"/>
      <c r="I455" s="122"/>
      <c r="J455" s="130"/>
      <c r="K455" s="122"/>
      <c r="L455" s="122"/>
      <c r="M455" s="122"/>
      <c r="N455" s="130"/>
      <c r="O455" s="122"/>
      <c r="P455" s="122"/>
      <c r="Q455" s="122"/>
      <c r="R455" s="130"/>
      <c r="S455" s="122"/>
      <c r="T455" s="122"/>
      <c r="U455" s="122"/>
      <c r="V455" s="130"/>
      <c r="W455" s="122"/>
      <c r="X455" s="122"/>
      <c r="Y455" s="122"/>
      <c r="Z455" s="130"/>
      <c r="AA455" s="122"/>
      <c r="AB455" s="122"/>
      <c r="AC455" s="122"/>
      <c r="AD455" s="130"/>
      <c r="AE455" s="122"/>
      <c r="AF455" s="122"/>
      <c r="AG455" s="122"/>
      <c r="AH455" s="130"/>
      <c r="AI455" s="122"/>
      <c r="AJ455" s="122"/>
      <c r="AK455" s="122"/>
      <c r="AL455" s="130"/>
      <c r="AM455" s="122"/>
      <c r="AN455" s="122"/>
      <c r="AO455" s="122"/>
      <c r="AP455" s="130"/>
      <c r="AQ455" s="122"/>
      <c r="AR455" s="122"/>
      <c r="AS455" s="122"/>
      <c r="AT455" s="130"/>
      <c r="AU455" s="122"/>
      <c r="AV455" s="122"/>
      <c r="AW455" s="122"/>
      <c r="AX455" s="130"/>
      <c r="AY455" s="122"/>
      <c r="AZ455" s="122"/>
      <c r="BA455" s="122"/>
      <c r="BB455" s="130"/>
      <c r="BC455" s="122"/>
      <c r="BD455" s="122"/>
      <c r="BE455" s="122"/>
      <c r="BF455" s="130"/>
      <c r="BG455" s="122"/>
      <c r="BH455" s="122"/>
      <c r="BI455" s="122"/>
      <c r="BJ455" s="130"/>
      <c r="BK455" s="122"/>
      <c r="BL455" s="122"/>
      <c r="BM455" s="122"/>
      <c r="BN455" s="130"/>
      <c r="BO455" s="122"/>
      <c r="BP455" s="122"/>
      <c r="BQ455" s="122"/>
      <c r="BR455" s="130"/>
      <c r="BS455" s="122"/>
      <c r="BT455" s="122"/>
      <c r="BU455" s="122"/>
      <c r="BV455" s="130"/>
      <c r="BW455" s="122"/>
      <c r="BX455" s="122"/>
      <c r="BY455" s="122"/>
      <c r="BZ455" s="130"/>
      <c r="CA455" s="122"/>
      <c r="CB455" s="122"/>
      <c r="CC455" s="122"/>
      <c r="CD455" s="130"/>
      <c r="CE455" s="122"/>
      <c r="CF455" s="122"/>
      <c r="CG455" s="122"/>
      <c r="CH455" s="130"/>
      <c r="CI455" s="122"/>
      <c r="CJ455" s="122"/>
      <c r="CK455" s="122"/>
      <c r="CL455" s="130"/>
      <c r="CM455" s="122"/>
      <c r="CN455" s="122"/>
      <c r="CO455" s="122"/>
      <c r="CP455" s="130"/>
      <c r="CQ455" s="122"/>
      <c r="CR455" s="122"/>
      <c r="CS455" s="122"/>
      <c r="CT455" s="130"/>
      <c r="CU455" s="122"/>
      <c r="CV455" s="122"/>
      <c r="CW455" s="122"/>
      <c r="CX455" s="130"/>
      <c r="CY455" s="122"/>
      <c r="CZ455" s="122"/>
      <c r="DA455" s="122"/>
      <c r="DB455" s="130"/>
      <c r="DC455" s="122"/>
      <c r="DD455" s="122"/>
      <c r="DE455" s="122"/>
      <c r="DF455" s="130"/>
      <c r="DG455" s="122"/>
      <c r="DH455" s="122"/>
      <c r="DI455" s="131"/>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2"/>
      <c r="EI455" s="122"/>
      <c r="EJ455" s="122"/>
      <c r="EK455" s="122"/>
    </row>
    <row r="456" spans="1:141" outlineLevel="1" x14ac:dyDescent="0.25">
      <c r="A456" s="90"/>
      <c r="B456" s="90"/>
      <c r="C456" s="90"/>
      <c r="D456" s="90"/>
      <c r="F456" s="100"/>
      <c r="I456" s="101"/>
      <c r="J456" s="100"/>
      <c r="M456" s="101"/>
      <c r="N456" s="100"/>
      <c r="Q456" s="101"/>
      <c r="R456" s="100"/>
      <c r="U456" s="101"/>
      <c r="V456" s="100"/>
      <c r="Y456" s="101"/>
      <c r="Z456" s="100"/>
      <c r="AC456" s="101"/>
      <c r="AD456" s="100"/>
      <c r="AG456" s="101"/>
      <c r="AH456" s="100"/>
      <c r="AK456" s="101"/>
      <c r="AL456" s="100"/>
      <c r="AO456" s="101"/>
      <c r="AP456" s="100"/>
      <c r="AS456" s="101"/>
      <c r="AT456" s="100"/>
      <c r="AW456" s="101"/>
      <c r="AX456" s="100"/>
      <c r="BA456" s="101"/>
      <c r="BB456" s="100"/>
      <c r="BE456" s="101"/>
      <c r="BF456" s="100"/>
      <c r="BI456" s="101"/>
      <c r="BJ456" s="100"/>
      <c r="BM456" s="101"/>
      <c r="BN456" s="100"/>
      <c r="BQ456" s="101"/>
      <c r="BR456" s="100"/>
      <c r="BU456" s="101"/>
      <c r="BV456" s="100"/>
      <c r="BY456" s="101"/>
      <c r="BZ456" s="100"/>
      <c r="CC456" s="101"/>
      <c r="CD456" s="100"/>
      <c r="CG456" s="101"/>
      <c r="CH456" s="100"/>
      <c r="CK456" s="101"/>
      <c r="CL456" s="100"/>
      <c r="CO456" s="101"/>
      <c r="CP456" s="100"/>
      <c r="CS456" s="101"/>
      <c r="CT456" s="100"/>
      <c r="CW456" s="101"/>
      <c r="CX456" s="100"/>
      <c r="DA456" s="101"/>
      <c r="DB456" s="100"/>
      <c r="DE456" s="101"/>
      <c r="DF456" s="100"/>
      <c r="DI456" s="101"/>
    </row>
    <row r="457" spans="1:141" outlineLevel="1" x14ac:dyDescent="0.25">
      <c r="A457" s="90"/>
      <c r="B457" s="90"/>
      <c r="C457" s="111"/>
      <c r="D457" s="90"/>
      <c r="E457" s="132" t="s">
        <v>267</v>
      </c>
      <c r="F457" s="105" t="str">
        <f t="shared" ref="F457:AK457" ca="1" si="1229">IF(ISNUMBER(F462),F462+IF($I$7=1,F460,0),IF(ISNUMBER(F464),F464+IF($I$7=1,F460,0),""))</f>
        <v/>
      </c>
      <c r="G457" s="106" t="str">
        <f t="shared" ca="1" si="1229"/>
        <v/>
      </c>
      <c r="H457" s="106" t="str">
        <f t="shared" ca="1" si="1229"/>
        <v/>
      </c>
      <c r="I457" s="107" t="str">
        <f t="shared" ca="1" si="1229"/>
        <v/>
      </c>
      <c r="J457" s="105" t="str">
        <f t="shared" ca="1" si="1229"/>
        <v/>
      </c>
      <c r="K457" s="106" t="str">
        <f t="shared" ca="1" si="1229"/>
        <v/>
      </c>
      <c r="L457" s="106" t="str">
        <f t="shared" ca="1" si="1229"/>
        <v/>
      </c>
      <c r="M457" s="107" t="str">
        <f t="shared" ca="1" si="1229"/>
        <v/>
      </c>
      <c r="N457" s="105" t="str">
        <f t="shared" ca="1" si="1229"/>
        <v/>
      </c>
      <c r="O457" s="106" t="str">
        <f t="shared" ca="1" si="1229"/>
        <v/>
      </c>
      <c r="P457" s="106" t="str">
        <f t="shared" ca="1" si="1229"/>
        <v/>
      </c>
      <c r="Q457" s="107" t="str">
        <f t="shared" ca="1" si="1229"/>
        <v/>
      </c>
      <c r="R457" s="105" t="str">
        <f t="shared" ca="1" si="1229"/>
        <v/>
      </c>
      <c r="S457" s="106" t="str">
        <f t="shared" ca="1" si="1229"/>
        <v/>
      </c>
      <c r="T457" s="106" t="str">
        <f t="shared" ca="1" si="1229"/>
        <v/>
      </c>
      <c r="U457" s="107" t="str">
        <f t="shared" ca="1" si="1229"/>
        <v/>
      </c>
      <c r="V457" s="105" t="str">
        <f t="shared" ca="1" si="1229"/>
        <v/>
      </c>
      <c r="W457" s="106" t="str">
        <f t="shared" ca="1" si="1229"/>
        <v/>
      </c>
      <c r="X457" s="106" t="str">
        <f t="shared" ca="1" si="1229"/>
        <v/>
      </c>
      <c r="Y457" s="107" t="str">
        <f t="shared" ca="1" si="1229"/>
        <v/>
      </c>
      <c r="Z457" s="105" t="str">
        <f t="shared" ca="1" si="1229"/>
        <v/>
      </c>
      <c r="AA457" s="106" t="str">
        <f t="shared" ca="1" si="1229"/>
        <v/>
      </c>
      <c r="AB457" s="106" t="str">
        <f t="shared" ca="1" si="1229"/>
        <v/>
      </c>
      <c r="AC457" s="107" t="str">
        <f t="shared" ca="1" si="1229"/>
        <v/>
      </c>
      <c r="AD457" s="105" t="str">
        <f t="shared" ca="1" si="1229"/>
        <v/>
      </c>
      <c r="AE457" s="106" t="str">
        <f t="shared" ca="1" si="1229"/>
        <v/>
      </c>
      <c r="AF457" s="106" t="str">
        <f t="shared" ca="1" si="1229"/>
        <v/>
      </c>
      <c r="AG457" s="107" t="str">
        <f t="shared" ca="1" si="1229"/>
        <v/>
      </c>
      <c r="AH457" s="105" t="str">
        <f t="shared" ca="1" si="1229"/>
        <v/>
      </c>
      <c r="AI457" s="106" t="str">
        <f t="shared" ca="1" si="1229"/>
        <v/>
      </c>
      <c r="AJ457" s="106" t="str">
        <f t="shared" ca="1" si="1229"/>
        <v/>
      </c>
      <c r="AK457" s="107" t="str">
        <f t="shared" ca="1" si="1229"/>
        <v/>
      </c>
      <c r="AL457" s="105" t="str">
        <f t="shared" ref="AL457:BQ457" ca="1" si="1230">IF(ISNUMBER(AL462),AL462+IF($I$7=1,AL460,0),IF(ISNUMBER(AL464),AL464+IF($I$7=1,AL460,0),""))</f>
        <v/>
      </c>
      <c r="AM457" s="106" t="str">
        <f t="shared" ca="1" si="1230"/>
        <v/>
      </c>
      <c r="AN457" s="106" t="str">
        <f t="shared" ca="1" si="1230"/>
        <v/>
      </c>
      <c r="AO457" s="107" t="str">
        <f t="shared" ca="1" si="1230"/>
        <v/>
      </c>
      <c r="AP457" s="105" t="str">
        <f t="shared" ca="1" si="1230"/>
        <v/>
      </c>
      <c r="AQ457" s="106" t="str">
        <f t="shared" ca="1" si="1230"/>
        <v/>
      </c>
      <c r="AR457" s="106" t="str">
        <f t="shared" ca="1" si="1230"/>
        <v/>
      </c>
      <c r="AS457" s="107" t="str">
        <f t="shared" ca="1" si="1230"/>
        <v/>
      </c>
      <c r="AT457" s="105" t="str">
        <f t="shared" ca="1" si="1230"/>
        <v/>
      </c>
      <c r="AU457" s="106" t="str">
        <f t="shared" ca="1" si="1230"/>
        <v/>
      </c>
      <c r="AV457" s="106" t="str">
        <f t="shared" ca="1" si="1230"/>
        <v/>
      </c>
      <c r="AW457" s="107" t="str">
        <f t="shared" ca="1" si="1230"/>
        <v/>
      </c>
      <c r="AX457" s="105" t="str">
        <f t="shared" ca="1" si="1230"/>
        <v/>
      </c>
      <c r="AY457" s="106" t="str">
        <f t="shared" ca="1" si="1230"/>
        <v/>
      </c>
      <c r="AZ457" s="106" t="str">
        <f t="shared" ca="1" si="1230"/>
        <v/>
      </c>
      <c r="BA457" s="107" t="str">
        <f t="shared" ca="1" si="1230"/>
        <v/>
      </c>
      <c r="BB457" s="105" t="str">
        <f t="shared" ca="1" si="1230"/>
        <v/>
      </c>
      <c r="BC457" s="106" t="str">
        <f t="shared" ca="1" si="1230"/>
        <v/>
      </c>
      <c r="BD457" s="106" t="str">
        <f t="shared" ca="1" si="1230"/>
        <v/>
      </c>
      <c r="BE457" s="107" t="str">
        <f t="shared" ca="1" si="1230"/>
        <v/>
      </c>
      <c r="BF457" s="105" t="str">
        <f t="shared" ca="1" si="1230"/>
        <v/>
      </c>
      <c r="BG457" s="106" t="str">
        <f t="shared" ca="1" si="1230"/>
        <v/>
      </c>
      <c r="BH457" s="106" t="str">
        <f t="shared" ca="1" si="1230"/>
        <v/>
      </c>
      <c r="BI457" s="107" t="str">
        <f t="shared" ca="1" si="1230"/>
        <v/>
      </c>
      <c r="BJ457" s="105" t="str">
        <f t="shared" ca="1" si="1230"/>
        <v/>
      </c>
      <c r="BK457" s="106" t="str">
        <f t="shared" ca="1" si="1230"/>
        <v/>
      </c>
      <c r="BL457" s="106" t="str">
        <f t="shared" ca="1" si="1230"/>
        <v/>
      </c>
      <c r="BM457" s="107" t="str">
        <f t="shared" ca="1" si="1230"/>
        <v/>
      </c>
      <c r="BN457" s="105" t="str">
        <f t="shared" ca="1" si="1230"/>
        <v/>
      </c>
      <c r="BO457" s="106" t="str">
        <f t="shared" ca="1" si="1230"/>
        <v/>
      </c>
      <c r="BP457" s="106" t="str">
        <f t="shared" ca="1" si="1230"/>
        <v/>
      </c>
      <c r="BQ457" s="107" t="str">
        <f t="shared" ca="1" si="1230"/>
        <v/>
      </c>
      <c r="BR457" s="105" t="str">
        <f t="shared" ref="BR457:CW457" ca="1" si="1231">IF(ISNUMBER(BR462),BR462+IF($I$7=1,BR460,0),IF(ISNUMBER(BR464),BR464+IF($I$7=1,BR460,0),""))</f>
        <v/>
      </c>
      <c r="BS457" s="106" t="str">
        <f t="shared" ca="1" si="1231"/>
        <v/>
      </c>
      <c r="BT457" s="106" t="str">
        <f t="shared" ca="1" si="1231"/>
        <v/>
      </c>
      <c r="BU457" s="107" t="str">
        <f t="shared" ca="1" si="1231"/>
        <v/>
      </c>
      <c r="BV457" s="105" t="str">
        <f t="shared" ca="1" si="1231"/>
        <v/>
      </c>
      <c r="BW457" s="106" t="str">
        <f t="shared" ca="1" si="1231"/>
        <v/>
      </c>
      <c r="BX457" s="106" t="str">
        <f t="shared" ca="1" si="1231"/>
        <v/>
      </c>
      <c r="BY457" s="107" t="str">
        <f t="shared" ca="1" si="1231"/>
        <v/>
      </c>
      <c r="BZ457" s="105" t="str">
        <f t="shared" ca="1" si="1231"/>
        <v/>
      </c>
      <c r="CA457" s="106" t="str">
        <f t="shared" ca="1" si="1231"/>
        <v/>
      </c>
      <c r="CB457" s="106" t="str">
        <f t="shared" ca="1" si="1231"/>
        <v/>
      </c>
      <c r="CC457" s="107" t="str">
        <f t="shared" ca="1" si="1231"/>
        <v/>
      </c>
      <c r="CD457" s="105" t="str">
        <f t="shared" ca="1" si="1231"/>
        <v/>
      </c>
      <c r="CE457" s="106" t="str">
        <f t="shared" ca="1" si="1231"/>
        <v/>
      </c>
      <c r="CF457" s="106" t="str">
        <f t="shared" ca="1" si="1231"/>
        <v/>
      </c>
      <c r="CG457" s="107" t="str">
        <f t="shared" ca="1" si="1231"/>
        <v/>
      </c>
      <c r="CH457" s="105">
        <f t="shared" ca="1" si="1231"/>
        <v>0</v>
      </c>
      <c r="CI457" s="106">
        <f t="shared" ca="1" si="1231"/>
        <v>0</v>
      </c>
      <c r="CJ457" s="106">
        <f t="shared" ca="1" si="1231"/>
        <v>0</v>
      </c>
      <c r="CK457" s="107">
        <f t="shared" ca="1" si="1231"/>
        <v>0</v>
      </c>
      <c r="CL457" s="105">
        <f t="shared" ca="1" si="1231"/>
        <v>0</v>
      </c>
      <c r="CM457" s="106">
        <f t="shared" ca="1" si="1231"/>
        <v>0</v>
      </c>
      <c r="CN457" s="106">
        <f t="shared" ca="1" si="1231"/>
        <v>0</v>
      </c>
      <c r="CO457" s="107">
        <f t="shared" ca="1" si="1231"/>
        <v>0</v>
      </c>
      <c r="CP457" s="105">
        <f t="shared" ca="1" si="1231"/>
        <v>0</v>
      </c>
      <c r="CQ457" s="106">
        <f t="shared" ca="1" si="1231"/>
        <v>0</v>
      </c>
      <c r="CR457" s="106">
        <f t="shared" ca="1" si="1231"/>
        <v>0</v>
      </c>
      <c r="CS457" s="107">
        <f t="shared" ca="1" si="1231"/>
        <v>0</v>
      </c>
      <c r="CT457" s="105">
        <f t="shared" ca="1" si="1231"/>
        <v>0</v>
      </c>
      <c r="CU457" s="106">
        <f t="shared" ca="1" si="1231"/>
        <v>0</v>
      </c>
      <c r="CV457" s="106">
        <f t="shared" ca="1" si="1231"/>
        <v>0</v>
      </c>
      <c r="CW457" s="107">
        <f t="shared" ca="1" si="1231"/>
        <v>0</v>
      </c>
      <c r="CX457" s="105">
        <f t="shared" ref="CX457:DI457" ca="1" si="1232">IF(ISNUMBER(CX462),CX462+IF($I$7=1,CX460,0),IF(ISNUMBER(CX464),CX464+IF($I$7=1,CX460,0),""))</f>
        <v>0</v>
      </c>
      <c r="CY457" s="106">
        <f t="shared" ca="1" si="1232"/>
        <v>0</v>
      </c>
      <c r="CZ457" s="106">
        <f t="shared" ca="1" si="1232"/>
        <v>0</v>
      </c>
      <c r="DA457" s="107">
        <f t="shared" ca="1" si="1232"/>
        <v>0</v>
      </c>
      <c r="DB457" s="105">
        <f t="shared" ca="1" si="1232"/>
        <v>0</v>
      </c>
      <c r="DC457" s="106">
        <f t="shared" ca="1" si="1232"/>
        <v>0</v>
      </c>
      <c r="DD457" s="106">
        <f t="shared" ca="1" si="1232"/>
        <v>0</v>
      </c>
      <c r="DE457" s="107">
        <f t="shared" ca="1" si="1232"/>
        <v>0</v>
      </c>
      <c r="DF457" s="105">
        <f t="shared" ca="1" si="1232"/>
        <v>0</v>
      </c>
      <c r="DG457" s="106">
        <f t="shared" ca="1" si="1232"/>
        <v>0</v>
      </c>
      <c r="DH457" s="106">
        <f t="shared" ca="1" si="1232"/>
        <v>0</v>
      </c>
      <c r="DI457" s="107">
        <f t="shared" ca="1" si="1232"/>
        <v>0</v>
      </c>
      <c r="DK457" s="106">
        <f t="shared" ref="DK457:EK457" ca="1" si="1233">SUM(OFFSET($E457,,MATCH(DK$3,$F$5:$DI$5,0)+3,,1))</f>
        <v>0</v>
      </c>
      <c r="DL457" s="106" t="e">
        <f t="shared" ca="1" si="1233"/>
        <v>#N/A</v>
      </c>
      <c r="DM457" s="106" t="e">
        <f t="shared" ca="1" si="1233"/>
        <v>#VALUE!</v>
      </c>
      <c r="DN457" s="106" t="e">
        <f t="shared" ca="1" si="1233"/>
        <v>#VALUE!</v>
      </c>
      <c r="DO457" s="106" t="e">
        <f t="shared" ca="1" si="1233"/>
        <v>#VALUE!</v>
      </c>
      <c r="DP457" s="106" t="e">
        <f t="shared" ca="1" si="1233"/>
        <v>#VALUE!</v>
      </c>
      <c r="DQ457" s="106" t="e">
        <f t="shared" ca="1" si="1233"/>
        <v>#VALUE!</v>
      </c>
      <c r="DR457" s="106" t="e">
        <f t="shared" ca="1" si="1233"/>
        <v>#VALUE!</v>
      </c>
      <c r="DS457" s="106" t="e">
        <f t="shared" ca="1" si="1233"/>
        <v>#VALUE!</v>
      </c>
      <c r="DT457" s="106" t="e">
        <f t="shared" ca="1" si="1233"/>
        <v>#VALUE!</v>
      </c>
      <c r="DU457" s="106" t="e">
        <f t="shared" ca="1" si="1233"/>
        <v>#VALUE!</v>
      </c>
      <c r="DV457" s="106" t="e">
        <f t="shared" ca="1" si="1233"/>
        <v>#VALUE!</v>
      </c>
      <c r="DW457" s="106" t="e">
        <f t="shared" ca="1" si="1233"/>
        <v>#VALUE!</v>
      </c>
      <c r="DX457" s="106" t="e">
        <f t="shared" ca="1" si="1233"/>
        <v>#VALUE!</v>
      </c>
      <c r="DY457" s="106" t="e">
        <f t="shared" ca="1" si="1233"/>
        <v>#VALUE!</v>
      </c>
      <c r="DZ457" s="106" t="e">
        <f t="shared" ca="1" si="1233"/>
        <v>#VALUE!</v>
      </c>
      <c r="EA457" s="106" t="e">
        <f t="shared" ca="1" si="1233"/>
        <v>#VALUE!</v>
      </c>
      <c r="EB457" s="106" t="e">
        <f t="shared" ca="1" si="1233"/>
        <v>#VALUE!</v>
      </c>
      <c r="EC457" s="106" t="e">
        <f t="shared" ca="1" si="1233"/>
        <v>#VALUE!</v>
      </c>
      <c r="ED457" s="106" t="e">
        <f t="shared" ca="1" si="1233"/>
        <v>#VALUE!</v>
      </c>
      <c r="EE457" s="106" t="e">
        <f t="shared" ca="1" si="1233"/>
        <v>#VALUE!</v>
      </c>
      <c r="EF457" s="106" t="e">
        <f t="shared" ca="1" si="1233"/>
        <v>#VALUE!</v>
      </c>
      <c r="EG457" s="106" t="e">
        <f t="shared" ca="1" si="1233"/>
        <v>#VALUE!</v>
      </c>
      <c r="EH457" s="106" t="e">
        <f t="shared" ca="1" si="1233"/>
        <v>#VALUE!</v>
      </c>
      <c r="EI457" s="106" t="e">
        <f t="shared" ca="1" si="1233"/>
        <v>#VALUE!</v>
      </c>
      <c r="EJ457" s="106" t="e">
        <f t="shared" ca="1" si="1233"/>
        <v>#VALUE!</v>
      </c>
      <c r="EK457" s="106" t="e">
        <f t="shared" ca="1" si="1233"/>
        <v>#VALUE!</v>
      </c>
    </row>
    <row r="458" spans="1:141" outlineLevel="1" x14ac:dyDescent="0.25">
      <c r="A458" s="90"/>
      <c r="B458" s="90"/>
      <c r="C458" s="90"/>
      <c r="D458" s="90"/>
      <c r="E458" s="37" t="str">
        <f>E465</f>
        <v>Days (annualized)</v>
      </c>
      <c r="F458" s="139"/>
      <c r="G458" s="140"/>
      <c r="H458" s="140"/>
      <c r="I458" s="141"/>
      <c r="J458" s="139"/>
      <c r="K458" s="140"/>
      <c r="L458" s="140"/>
      <c r="M458" s="141"/>
      <c r="N458" s="139"/>
      <c r="O458" s="140"/>
      <c r="P458" s="140"/>
      <c r="Q458" s="141"/>
      <c r="R458" s="139"/>
      <c r="S458" s="140"/>
      <c r="T458" s="140"/>
      <c r="U458" s="141"/>
      <c r="V458" s="139"/>
      <c r="W458" s="140"/>
      <c r="X458" s="140"/>
      <c r="Y458" s="141"/>
      <c r="Z458" s="139"/>
      <c r="AA458" s="140"/>
      <c r="AB458" s="140"/>
      <c r="AC458" s="141"/>
      <c r="AD458" s="139"/>
      <c r="AE458" s="140"/>
      <c r="AF458" s="140"/>
      <c r="AG458" s="141"/>
      <c r="AH458" s="139"/>
      <c r="AI458" s="140"/>
      <c r="AJ458" s="140"/>
      <c r="AK458" s="141"/>
      <c r="AL458" s="139"/>
      <c r="AM458" s="140"/>
      <c r="AN458" s="140"/>
      <c r="AO458" s="141"/>
      <c r="AP458" s="139"/>
      <c r="AQ458" s="140"/>
      <c r="AR458" s="140"/>
      <c r="AS458" s="141"/>
      <c r="AT458" s="139"/>
      <c r="AU458" s="140"/>
      <c r="AV458" s="140"/>
      <c r="AW458" s="141"/>
      <c r="AX458" s="139"/>
      <c r="AY458" s="140"/>
      <c r="AZ458" s="140"/>
      <c r="BA458" s="141"/>
      <c r="BB458" s="139"/>
      <c r="BC458" s="140"/>
      <c r="BD458" s="140"/>
      <c r="BE458" s="141"/>
      <c r="BF458" s="139"/>
      <c r="BG458" s="140"/>
      <c r="BH458" s="140"/>
      <c r="BI458" s="141"/>
      <c r="BJ458" s="139"/>
      <c r="BK458" s="140"/>
      <c r="BL458" s="140"/>
      <c r="BM458" s="141"/>
      <c r="BN458" s="139"/>
      <c r="BO458" s="140"/>
      <c r="BP458" s="140"/>
      <c r="BQ458" s="141"/>
      <c r="BR458" s="139"/>
      <c r="BS458" s="140"/>
      <c r="BT458" s="140"/>
      <c r="BU458" s="141"/>
      <c r="BV458" s="139"/>
      <c r="BW458" s="140"/>
      <c r="BX458" s="140"/>
      <c r="BY458" s="141"/>
      <c r="BZ458" s="139"/>
      <c r="CA458" s="140"/>
      <c r="CB458" s="140"/>
      <c r="CC458" s="141"/>
      <c r="CD458" s="139"/>
      <c r="CE458" s="140"/>
      <c r="CF458" s="140"/>
      <c r="CG458" s="141"/>
      <c r="CH458" s="139"/>
      <c r="CI458" s="140"/>
      <c r="CJ458" s="140"/>
      <c r="CK458" s="141"/>
      <c r="CL458" s="139"/>
      <c r="CM458" s="140"/>
      <c r="CN458" s="140"/>
      <c r="CO458" s="141"/>
      <c r="CP458" s="139"/>
      <c r="CQ458" s="140"/>
      <c r="CR458" s="140"/>
      <c r="CS458" s="141"/>
      <c r="CT458" s="139"/>
      <c r="CU458" s="140"/>
      <c r="CV458" s="140"/>
      <c r="CW458" s="141"/>
      <c r="CX458" s="139"/>
      <c r="CY458" s="140"/>
      <c r="CZ458" s="140"/>
      <c r="DA458" s="141"/>
      <c r="DB458" s="139"/>
      <c r="DC458" s="140"/>
      <c r="DD458" s="140"/>
      <c r="DE458" s="141"/>
      <c r="DF458" s="139"/>
      <c r="DG458" s="140"/>
      <c r="DH458" s="140"/>
      <c r="DI458" s="141"/>
      <c r="DK458" s="140" t="str">
        <f ca="1">IF(ISERROR(DK457/DK$20),"",365*DK457/DK$20)</f>
        <v/>
      </c>
      <c r="DL458" s="140" t="str">
        <f t="shared" ref="DL458" ca="1" si="1234">IF(ISERROR(DL457/DL$20),"",365*DL457/DL$20)</f>
        <v/>
      </c>
      <c r="DM458" s="140" t="str">
        <f t="shared" ref="DM458" ca="1" si="1235">IF(ISERROR(DM457/DM$20),"",365*DM457/DM$20)</f>
        <v/>
      </c>
      <c r="DN458" s="140" t="str">
        <f t="shared" ref="DN458" ca="1" si="1236">IF(ISERROR(DN457/DN$20),"",365*DN457/DN$20)</f>
        <v/>
      </c>
      <c r="DO458" s="140" t="str">
        <f t="shared" ref="DO458" ca="1" si="1237">IF(ISERROR(DO457/DO$20),"",365*DO457/DO$20)</f>
        <v/>
      </c>
      <c r="DP458" s="140" t="str">
        <f t="shared" ref="DP458" ca="1" si="1238">IF(ISERROR(DP457/DP$20),"",365*DP457/DP$20)</f>
        <v/>
      </c>
      <c r="DQ458" s="140" t="str">
        <f t="shared" ref="DQ458" ca="1" si="1239">IF(ISERROR(DQ457/DQ$20),"",365*DQ457/DQ$20)</f>
        <v/>
      </c>
      <c r="DR458" s="140" t="str">
        <f t="shared" ref="DR458" ca="1" si="1240">IF(ISERROR(DR457/DR$20),"",365*DR457/DR$20)</f>
        <v/>
      </c>
      <c r="DS458" s="140" t="str">
        <f t="shared" ref="DS458" ca="1" si="1241">IF(ISERROR(DS457/DS$20),"",365*DS457/DS$20)</f>
        <v/>
      </c>
      <c r="DT458" s="140" t="str">
        <f t="shared" ref="DT458" ca="1" si="1242">IF(ISERROR(DT457/DT$20),"",365*DT457/DT$20)</f>
        <v/>
      </c>
      <c r="DU458" s="140" t="str">
        <f t="shared" ref="DU458" ca="1" si="1243">IF(ISERROR(DU457/DU$20),"",365*DU457/DU$20)</f>
        <v/>
      </c>
      <c r="DV458" s="140" t="str">
        <f t="shared" ref="DV458" ca="1" si="1244">IF(ISERROR(DV457/DV$20),"",365*DV457/DV$20)</f>
        <v/>
      </c>
      <c r="DW458" s="140" t="str">
        <f t="shared" ref="DW458" ca="1" si="1245">IF(ISERROR(DW457/DW$20),"",365*DW457/DW$20)</f>
        <v/>
      </c>
      <c r="DX458" s="140" t="str">
        <f t="shared" ref="DX458" ca="1" si="1246">IF(ISERROR(DX457/DX$20),"",365*DX457/DX$20)</f>
        <v/>
      </c>
      <c r="DY458" s="140" t="str">
        <f t="shared" ref="DY458" ca="1" si="1247">IF(ISERROR(DY457/DY$20),"",365*DY457/DY$20)</f>
        <v/>
      </c>
      <c r="DZ458" s="140" t="str">
        <f t="shared" ref="DZ458" ca="1" si="1248">IF(ISERROR(DZ457/DZ$20),"",365*DZ457/DZ$20)</f>
        <v/>
      </c>
      <c r="EA458" s="140" t="str">
        <f t="shared" ref="EA458" ca="1" si="1249">IF(ISERROR(EA457/EA$20),"",365*EA457/EA$20)</f>
        <v/>
      </c>
      <c r="EB458" s="140" t="str">
        <f t="shared" ref="EB458" ca="1" si="1250">IF(ISERROR(EB457/EB$20),"",365*EB457/EB$20)</f>
        <v/>
      </c>
      <c r="EC458" s="140" t="str">
        <f t="shared" ref="EC458" ca="1" si="1251">IF(ISERROR(EC457/EC$20),"",365*EC457/EC$20)</f>
        <v/>
      </c>
      <c r="ED458" s="140" t="str">
        <f t="shared" ref="ED458" ca="1" si="1252">IF(ISERROR(ED457/ED$20),"",365*ED457/ED$20)</f>
        <v/>
      </c>
      <c r="EE458" s="140" t="str">
        <f t="shared" ref="EE458" ca="1" si="1253">IF(ISERROR(EE457/EE$20),"",365*EE457/EE$20)</f>
        <v/>
      </c>
      <c r="EF458" s="140" t="str">
        <f t="shared" ref="EF458" ca="1" si="1254">IF(ISERROR(EF457/EF$20),"",365*EF457/EF$20)</f>
        <v/>
      </c>
      <c r="EG458" s="140" t="str">
        <f t="shared" ref="EG458" ca="1" si="1255">IF(ISERROR(EG457/EG$20),"",365*EG457/EG$20)</f>
        <v/>
      </c>
      <c r="EH458" s="140" t="str">
        <f t="shared" ref="EH458" ca="1" si="1256">IF(ISERROR(EH457/EH$20),"",365*EH457/EH$20)</f>
        <v/>
      </c>
      <c r="EI458" s="140" t="str">
        <f t="shared" ref="EI458" ca="1" si="1257">IF(ISERROR(EI457/EI$20),"",365*EI457/EI$20)</f>
        <v/>
      </c>
      <c r="EJ458" s="140" t="str">
        <f t="shared" ref="EJ458" ca="1" si="1258">IF(ISERROR(EJ457/EJ$20),"",365*EJ457/EJ$20)</f>
        <v/>
      </c>
      <c r="EK458" s="140" t="str">
        <f t="shared" ref="EK458" ca="1" si="1259">IF(ISERROR(EK457/EK$20),"",365*EK457/EK$20)</f>
        <v/>
      </c>
    </row>
    <row r="459" spans="1:141" outlineLevel="1" x14ac:dyDescent="0.25">
      <c r="A459" s="90"/>
      <c r="B459" s="90"/>
      <c r="C459" s="90"/>
      <c r="D459" s="90"/>
      <c r="F459" s="100"/>
      <c r="I459" s="101"/>
      <c r="J459" s="100"/>
      <c r="M459" s="101"/>
      <c r="N459" s="100"/>
      <c r="Q459" s="101"/>
      <c r="R459" s="100"/>
      <c r="U459" s="101"/>
      <c r="V459" s="100"/>
      <c r="Y459" s="101"/>
      <c r="Z459" s="100"/>
      <c r="AC459" s="101"/>
      <c r="AD459" s="100"/>
      <c r="AG459" s="101"/>
      <c r="AH459" s="100"/>
      <c r="AK459" s="101"/>
      <c r="AL459" s="100"/>
      <c r="AO459" s="101"/>
      <c r="AP459" s="100"/>
      <c r="AS459" s="101"/>
      <c r="AT459" s="100"/>
      <c r="AW459" s="101"/>
      <c r="AX459" s="100"/>
      <c r="BA459" s="101"/>
      <c r="BB459" s="100"/>
      <c r="BE459" s="101"/>
      <c r="BF459" s="100"/>
      <c r="BI459" s="101"/>
      <c r="BJ459" s="100"/>
      <c r="BM459" s="101"/>
      <c r="BN459" s="100"/>
      <c r="BQ459" s="101"/>
      <c r="BR459" s="100"/>
      <c r="BU459" s="101"/>
      <c r="BV459" s="100"/>
      <c r="BY459" s="101"/>
      <c r="BZ459" s="100"/>
      <c r="CC459" s="101"/>
      <c r="CD459" s="100"/>
      <c r="CG459" s="101"/>
      <c r="CH459" s="100"/>
      <c r="CK459" s="101"/>
      <c r="CL459" s="100"/>
      <c r="CO459" s="101"/>
      <c r="CP459" s="100"/>
      <c r="CS459" s="101"/>
      <c r="CT459" s="100"/>
      <c r="CW459" s="101"/>
      <c r="CX459" s="100"/>
      <c r="DA459" s="101"/>
      <c r="DB459" s="100"/>
      <c r="DE459" s="101"/>
      <c r="DF459" s="100"/>
      <c r="DI459" s="101"/>
    </row>
    <row r="460" spans="1:141" outlineLevel="1" x14ac:dyDescent="0.25">
      <c r="A460" s="90" t="str">
        <f>A462</f>
        <v>bs</v>
      </c>
      <c r="B460" s="90" t="str">
        <f t="shared" ref="B460:C460" si="1260">B462</f>
        <v>accountPayables</v>
      </c>
      <c r="C460" s="90">
        <f t="shared" si="1260"/>
        <v>9.9999999999999995E-7</v>
      </c>
      <c r="D460" s="90"/>
      <c r="E460" t="str">
        <f>CONCATENATE(E457," - adjustment")</f>
        <v>Accounts payable - adjustment</v>
      </c>
      <c r="F460" s="117">
        <v>0</v>
      </c>
      <c r="G460" s="118">
        <v>0</v>
      </c>
      <c r="H460" s="118">
        <v>0</v>
      </c>
      <c r="I460" s="119" cm="1">
        <f t="array" aca="1" ref="I460" ca="1">IF(ISNUMBER(INDEX(DataModel!$ET$4:$FT$109,MATCH(1,(DataModel!$EO$4:$EO$109=$A460)*(DataModel!$EP$4:$EP$109=$B460),0),MATCH(CONCATENATE("FY ",RIGHT(I$3,4)),DataModel!$ET$2:$FT$2,0))*$C460),INDEX(DataModel!$ET$4:$FT$109,MATCH(1,(DataModel!$EO$4:$EO$109=$A460)*(DataModel!$EP$4:$EP$109=$B460),0),MATCH(CONCATENATE("FY ",RIGHT(I$3,4)),DataModel!$ET$2:$FT$2,0))*$C460,0)</f>
        <v>0</v>
      </c>
      <c r="J460" s="117">
        <v>0</v>
      </c>
      <c r="K460" s="118">
        <v>0</v>
      </c>
      <c r="L460" s="118">
        <v>0</v>
      </c>
      <c r="M460" s="119" cm="1">
        <f t="array" ref="M460">IF(ISNUMBER(INDEX(DataModel!$ET$4:$FT$109,MATCH(1,(DataModel!$EO$4:$EO$109=$A460)*(DataModel!$EP$4:$EP$109=$B460),0),MATCH(CONCATENATE("FY ",RIGHT(M$3,4)),DataModel!$ET$2:$FT$2,0))*$C460),INDEX(DataModel!$ET$4:$FT$109,MATCH(1,(DataModel!$EO$4:$EO$109=$A460)*(DataModel!$EP$4:$EP$109=$B460),0),MATCH(CONCATENATE("FY ",RIGHT(M$3,4)),DataModel!$ET$2:$FT$2,0))*$C460,0)</f>
        <v>0</v>
      </c>
      <c r="N460" s="117">
        <v>0</v>
      </c>
      <c r="O460" s="118">
        <v>0</v>
      </c>
      <c r="P460" s="118">
        <v>0</v>
      </c>
      <c r="Q460" s="119" cm="1">
        <f t="array" ref="Q460">IF(ISNUMBER(INDEX(DataModel!$ET$4:$FT$109,MATCH(1,(DataModel!$EO$4:$EO$109=$A460)*(DataModel!$EP$4:$EP$109=$B460),0),MATCH(CONCATENATE("FY ",RIGHT(Q$3,4)),DataModel!$ET$2:$FT$2,0))*$C460),INDEX(DataModel!$ET$4:$FT$109,MATCH(1,(DataModel!$EO$4:$EO$109=$A460)*(DataModel!$EP$4:$EP$109=$B460),0),MATCH(CONCATENATE("FY ",RIGHT(Q$3,4)),DataModel!$ET$2:$FT$2,0))*$C460,0)</f>
        <v>0</v>
      </c>
      <c r="R460" s="117">
        <v>0</v>
      </c>
      <c r="S460" s="118">
        <v>0</v>
      </c>
      <c r="T460" s="118">
        <v>0</v>
      </c>
      <c r="U460" s="119" cm="1">
        <f t="array" ref="U460">IF(ISNUMBER(INDEX(DataModel!$ET$4:$FT$109,MATCH(1,(DataModel!$EO$4:$EO$109=$A460)*(DataModel!$EP$4:$EP$109=$B460),0),MATCH(CONCATENATE("FY ",RIGHT(U$3,4)),DataModel!$ET$2:$FT$2,0))*$C460),INDEX(DataModel!$ET$4:$FT$109,MATCH(1,(DataModel!$EO$4:$EO$109=$A460)*(DataModel!$EP$4:$EP$109=$B460),0),MATCH(CONCATENATE("FY ",RIGHT(U$3,4)),DataModel!$ET$2:$FT$2,0))*$C460,0)</f>
        <v>0</v>
      </c>
      <c r="V460" s="117">
        <v>0</v>
      </c>
      <c r="W460" s="118">
        <v>0</v>
      </c>
      <c r="X460" s="118">
        <v>0</v>
      </c>
      <c r="Y460" s="119" cm="1">
        <f t="array" ref="Y460">IF(ISNUMBER(INDEX(DataModel!$ET$4:$FT$109,MATCH(1,(DataModel!$EO$4:$EO$109=$A460)*(DataModel!$EP$4:$EP$109=$B460),0),MATCH(CONCATENATE("FY ",RIGHT(Y$3,4)),DataModel!$ET$2:$FT$2,0))*$C460),INDEX(DataModel!$ET$4:$FT$109,MATCH(1,(DataModel!$EO$4:$EO$109=$A460)*(DataModel!$EP$4:$EP$109=$B460),0),MATCH(CONCATENATE("FY ",RIGHT(Y$3,4)),DataModel!$ET$2:$FT$2,0))*$C460,0)</f>
        <v>0</v>
      </c>
      <c r="Z460" s="117">
        <v>0</v>
      </c>
      <c r="AA460" s="118">
        <v>0</v>
      </c>
      <c r="AB460" s="118">
        <v>0</v>
      </c>
      <c r="AC460" s="119" cm="1">
        <f t="array" ref="AC460">IF(ISNUMBER(INDEX(DataModel!$ET$4:$FT$109,MATCH(1,(DataModel!$EO$4:$EO$109=$A460)*(DataModel!$EP$4:$EP$109=$B460),0),MATCH(CONCATENATE("FY ",RIGHT(AC$3,4)),DataModel!$ET$2:$FT$2,0))*$C460),INDEX(DataModel!$ET$4:$FT$109,MATCH(1,(DataModel!$EO$4:$EO$109=$A460)*(DataModel!$EP$4:$EP$109=$B460),0),MATCH(CONCATENATE("FY ",RIGHT(AC$3,4)),DataModel!$ET$2:$FT$2,0))*$C460,0)</f>
        <v>0</v>
      </c>
      <c r="AD460" s="117">
        <v>0</v>
      </c>
      <c r="AE460" s="118">
        <v>0</v>
      </c>
      <c r="AF460" s="118">
        <v>0</v>
      </c>
      <c r="AG460" s="119" cm="1">
        <f t="array" ref="AG460">IF(ISNUMBER(INDEX(DataModel!$ET$4:$FT$109,MATCH(1,(DataModel!$EO$4:$EO$109=$A460)*(DataModel!$EP$4:$EP$109=$B460),0),MATCH(CONCATENATE("FY ",RIGHT(AG$3,4)),DataModel!$ET$2:$FT$2,0))*$C460),INDEX(DataModel!$ET$4:$FT$109,MATCH(1,(DataModel!$EO$4:$EO$109=$A460)*(DataModel!$EP$4:$EP$109=$B460),0),MATCH(CONCATENATE("FY ",RIGHT(AG$3,4)),DataModel!$ET$2:$FT$2,0))*$C460,0)</f>
        <v>0</v>
      </c>
      <c r="AH460" s="117">
        <v>0</v>
      </c>
      <c r="AI460" s="118">
        <v>0</v>
      </c>
      <c r="AJ460" s="118">
        <v>0</v>
      </c>
      <c r="AK460" s="119" cm="1">
        <f t="array" ref="AK460">IF(ISNUMBER(INDEX(DataModel!$ET$4:$FT$109,MATCH(1,(DataModel!$EO$4:$EO$109=$A460)*(DataModel!$EP$4:$EP$109=$B460),0),MATCH(CONCATENATE("FY ",RIGHT(AK$3,4)),DataModel!$ET$2:$FT$2,0))*$C460),INDEX(DataModel!$ET$4:$FT$109,MATCH(1,(DataModel!$EO$4:$EO$109=$A460)*(DataModel!$EP$4:$EP$109=$B460),0),MATCH(CONCATENATE("FY ",RIGHT(AK$3,4)),DataModel!$ET$2:$FT$2,0))*$C460,0)</f>
        <v>0</v>
      </c>
      <c r="AL460" s="117">
        <v>0</v>
      </c>
      <c r="AM460" s="118">
        <v>0</v>
      </c>
      <c r="AN460" s="118">
        <v>0</v>
      </c>
      <c r="AO460" s="119" cm="1">
        <f t="array" ref="AO460">IF(ISNUMBER(INDEX(DataModel!$ET$4:$FT$109,MATCH(1,(DataModel!$EO$4:$EO$109=$A460)*(DataModel!$EP$4:$EP$109=$B460),0),MATCH(CONCATENATE("FY ",RIGHT(AO$3,4)),DataModel!$ET$2:$FT$2,0))*$C460),INDEX(DataModel!$ET$4:$FT$109,MATCH(1,(DataModel!$EO$4:$EO$109=$A460)*(DataModel!$EP$4:$EP$109=$B460),0),MATCH(CONCATENATE("FY ",RIGHT(AO$3,4)),DataModel!$ET$2:$FT$2,0))*$C460,0)</f>
        <v>0</v>
      </c>
      <c r="AP460" s="117">
        <v>0</v>
      </c>
      <c r="AQ460" s="118">
        <v>0</v>
      </c>
      <c r="AR460" s="118">
        <v>0</v>
      </c>
      <c r="AS460" s="119" cm="1">
        <f t="array" ref="AS460">IF(ISNUMBER(INDEX(DataModel!$ET$4:$FT$109,MATCH(1,(DataModel!$EO$4:$EO$109=$A460)*(DataModel!$EP$4:$EP$109=$B460),0),MATCH(CONCATENATE("FY ",RIGHT(AS$3,4)),DataModel!$ET$2:$FT$2,0))*$C460),INDEX(DataModel!$ET$4:$FT$109,MATCH(1,(DataModel!$EO$4:$EO$109=$A460)*(DataModel!$EP$4:$EP$109=$B460),0),MATCH(CONCATENATE("FY ",RIGHT(AS$3,4)),DataModel!$ET$2:$FT$2,0))*$C460,0)</f>
        <v>0</v>
      </c>
      <c r="AT460" s="117">
        <v>0</v>
      </c>
      <c r="AU460" s="118">
        <v>0</v>
      </c>
      <c r="AV460" s="118">
        <v>0</v>
      </c>
      <c r="AW460" s="119" cm="1">
        <f t="array" ref="AW460">IF(ISNUMBER(INDEX(DataModel!$ET$4:$FT$109,MATCH(1,(DataModel!$EO$4:$EO$109=$A460)*(DataModel!$EP$4:$EP$109=$B460),0),MATCH(CONCATENATE("FY ",RIGHT(AW$3,4)),DataModel!$ET$2:$FT$2,0))*$C460),INDEX(DataModel!$ET$4:$FT$109,MATCH(1,(DataModel!$EO$4:$EO$109=$A460)*(DataModel!$EP$4:$EP$109=$B460),0),MATCH(CONCATENATE("FY ",RIGHT(AW$3,4)),DataModel!$ET$2:$FT$2,0))*$C460,0)</f>
        <v>0</v>
      </c>
      <c r="AX460" s="117">
        <v>0</v>
      </c>
      <c r="AY460" s="118">
        <v>0</v>
      </c>
      <c r="AZ460" s="118">
        <v>0</v>
      </c>
      <c r="BA460" s="119" cm="1">
        <f t="array" ref="BA460">IF(ISNUMBER(INDEX(DataModel!$ET$4:$FT$109,MATCH(1,(DataModel!$EO$4:$EO$109=$A460)*(DataModel!$EP$4:$EP$109=$B460),0),MATCH(CONCATENATE("FY ",RIGHT(BA$3,4)),DataModel!$ET$2:$FT$2,0))*$C460),INDEX(DataModel!$ET$4:$FT$109,MATCH(1,(DataModel!$EO$4:$EO$109=$A460)*(DataModel!$EP$4:$EP$109=$B460),0),MATCH(CONCATENATE("FY ",RIGHT(BA$3,4)),DataModel!$ET$2:$FT$2,0))*$C460,0)</f>
        <v>0</v>
      </c>
      <c r="BB460" s="117">
        <v>0</v>
      </c>
      <c r="BC460" s="118">
        <v>0</v>
      </c>
      <c r="BD460" s="118">
        <v>0</v>
      </c>
      <c r="BE460" s="119" cm="1">
        <f t="array" ref="BE460">IF(ISNUMBER(INDEX(DataModel!$ET$4:$FT$109,MATCH(1,(DataModel!$EO$4:$EO$109=$A460)*(DataModel!$EP$4:$EP$109=$B460),0),MATCH(CONCATENATE("FY ",RIGHT(BE$3,4)),DataModel!$ET$2:$FT$2,0))*$C460),INDEX(DataModel!$ET$4:$FT$109,MATCH(1,(DataModel!$EO$4:$EO$109=$A460)*(DataModel!$EP$4:$EP$109=$B460),0),MATCH(CONCATENATE("FY ",RIGHT(BE$3,4)),DataModel!$ET$2:$FT$2,0))*$C460,0)</f>
        <v>0</v>
      </c>
      <c r="BF460" s="117">
        <v>0</v>
      </c>
      <c r="BG460" s="118">
        <v>0</v>
      </c>
      <c r="BH460" s="118">
        <v>0</v>
      </c>
      <c r="BI460" s="119" cm="1">
        <f t="array" ref="BI460">IF(ISNUMBER(INDEX(DataModel!$ET$4:$FT$109,MATCH(1,(DataModel!$EO$4:$EO$109=$A460)*(DataModel!$EP$4:$EP$109=$B460),0),MATCH(CONCATENATE("FY ",RIGHT(BI$3,4)),DataModel!$ET$2:$FT$2,0))*$C460),INDEX(DataModel!$ET$4:$FT$109,MATCH(1,(DataModel!$EO$4:$EO$109=$A460)*(DataModel!$EP$4:$EP$109=$B460),0),MATCH(CONCATENATE("FY ",RIGHT(BI$3,4)),DataModel!$ET$2:$FT$2,0))*$C460,0)</f>
        <v>0</v>
      </c>
      <c r="BJ460" s="117">
        <v>0</v>
      </c>
      <c r="BK460" s="118">
        <v>0</v>
      </c>
      <c r="BL460" s="118">
        <v>0</v>
      </c>
      <c r="BM460" s="119" cm="1">
        <f t="array" ref="BM460">IF(ISNUMBER(INDEX(DataModel!$ET$4:$FT$109,MATCH(1,(DataModel!$EO$4:$EO$109=$A460)*(DataModel!$EP$4:$EP$109=$B460),0),MATCH(CONCATENATE("FY ",RIGHT(BM$3,4)),DataModel!$ET$2:$FT$2,0))*$C460),INDEX(DataModel!$ET$4:$FT$109,MATCH(1,(DataModel!$EO$4:$EO$109=$A460)*(DataModel!$EP$4:$EP$109=$B460),0),MATCH(CONCATENATE("FY ",RIGHT(BM$3,4)),DataModel!$ET$2:$FT$2,0))*$C460,0)</f>
        <v>0</v>
      </c>
      <c r="BN460" s="117">
        <v>0</v>
      </c>
      <c r="BO460" s="118">
        <v>0</v>
      </c>
      <c r="BP460" s="118">
        <v>0</v>
      </c>
      <c r="BQ460" s="119" cm="1">
        <f t="array" ref="BQ460">IF(ISNUMBER(INDEX(DataModel!$ET$4:$FT$109,MATCH(1,(DataModel!$EO$4:$EO$109=$A460)*(DataModel!$EP$4:$EP$109=$B460),0),MATCH(CONCATENATE("FY ",RIGHT(BQ$3,4)),DataModel!$ET$2:$FT$2,0))*$C460),INDEX(DataModel!$ET$4:$FT$109,MATCH(1,(DataModel!$EO$4:$EO$109=$A460)*(DataModel!$EP$4:$EP$109=$B460),0),MATCH(CONCATENATE("FY ",RIGHT(BQ$3,4)),DataModel!$ET$2:$FT$2,0))*$C460,0)</f>
        <v>0</v>
      </c>
      <c r="BR460" s="117">
        <v>0</v>
      </c>
      <c r="BS460" s="118">
        <v>0</v>
      </c>
      <c r="BT460" s="118">
        <v>0</v>
      </c>
      <c r="BU460" s="119" cm="1">
        <f t="array" ref="BU460">IF(ISNUMBER(INDEX(DataModel!$ET$4:$FT$109,MATCH(1,(DataModel!$EO$4:$EO$109=$A460)*(DataModel!$EP$4:$EP$109=$B460),0),MATCH(CONCATENATE("FY ",RIGHT(BU$3,4)),DataModel!$ET$2:$FT$2,0))*$C460),INDEX(DataModel!$ET$4:$FT$109,MATCH(1,(DataModel!$EO$4:$EO$109=$A460)*(DataModel!$EP$4:$EP$109=$B460),0),MATCH(CONCATENATE("FY ",RIGHT(BU$3,4)),DataModel!$ET$2:$FT$2,0))*$C460,0)</f>
        <v>0</v>
      </c>
      <c r="BV460" s="117">
        <v>0</v>
      </c>
      <c r="BW460" s="118">
        <v>0</v>
      </c>
      <c r="BX460" s="118">
        <v>0</v>
      </c>
      <c r="BY460" s="119" cm="1">
        <f t="array" ref="BY460">IF(ISNUMBER(INDEX(DataModel!$ET$4:$FT$109,MATCH(1,(DataModel!$EO$4:$EO$109=$A460)*(DataModel!$EP$4:$EP$109=$B460),0),MATCH(CONCATENATE("FY ",RIGHT(BY$3,4)),DataModel!$ET$2:$FT$2,0))*$C460),INDEX(DataModel!$ET$4:$FT$109,MATCH(1,(DataModel!$EO$4:$EO$109=$A460)*(DataModel!$EP$4:$EP$109=$B460),0),MATCH(CONCATENATE("FY ",RIGHT(BY$3,4)),DataModel!$ET$2:$FT$2,0))*$C460,0)</f>
        <v>0</v>
      </c>
      <c r="BZ460" s="117">
        <v>0</v>
      </c>
      <c r="CA460" s="118">
        <v>0</v>
      </c>
      <c r="CB460" s="118">
        <v>0</v>
      </c>
      <c r="CC460" s="119" cm="1">
        <f t="array" ref="CC460">IF(ISNUMBER(INDEX(DataModel!$ET$4:$FT$109,MATCH(1,(DataModel!$EO$4:$EO$109=$A460)*(DataModel!$EP$4:$EP$109=$B460),0),MATCH(CONCATENATE("FY ",RIGHT(CC$3,4)),DataModel!$ET$2:$FT$2,0))*$C460),INDEX(DataModel!$ET$4:$FT$109,MATCH(1,(DataModel!$EO$4:$EO$109=$A460)*(DataModel!$EP$4:$EP$109=$B460),0),MATCH(CONCATENATE("FY ",RIGHT(CC$3,4)),DataModel!$ET$2:$FT$2,0))*$C460,0)</f>
        <v>0</v>
      </c>
      <c r="CD460" s="117">
        <v>0</v>
      </c>
      <c r="CE460" s="118">
        <v>0</v>
      </c>
      <c r="CF460" s="118">
        <v>0</v>
      </c>
      <c r="CG460" s="119" cm="1">
        <f t="array" ref="CG460">IF(ISNUMBER(INDEX(DataModel!$ET$4:$FT$109,MATCH(1,(DataModel!$EO$4:$EO$109=$A460)*(DataModel!$EP$4:$EP$109=$B460),0),MATCH(CONCATENATE("FY ",RIGHT(CG$3,4)),DataModel!$ET$2:$FT$2,0))*$C460),INDEX(DataModel!$ET$4:$FT$109,MATCH(1,(DataModel!$EO$4:$EO$109=$A460)*(DataModel!$EP$4:$EP$109=$B460),0),MATCH(CONCATENATE("FY ",RIGHT(CG$3,4)),DataModel!$ET$2:$FT$2,0))*$C460,0)</f>
        <v>0</v>
      </c>
      <c r="CH460" s="117">
        <v>0</v>
      </c>
      <c r="CI460" s="118">
        <v>0</v>
      </c>
      <c r="CJ460" s="118">
        <v>0</v>
      </c>
      <c r="CK460" s="119" cm="1">
        <f t="array" ref="CK460">IF(ISNUMBER(INDEX(DataModel!$ET$4:$FT$109,MATCH(1,(DataModel!$EO$4:$EO$109=$A460)*(DataModel!$EP$4:$EP$109=$B460),0),MATCH(CONCATENATE("FY ",RIGHT(CK$3,4)),DataModel!$ET$2:$FT$2,0))*$C460),INDEX(DataModel!$ET$4:$FT$109,MATCH(1,(DataModel!$EO$4:$EO$109=$A460)*(DataModel!$EP$4:$EP$109=$B460),0),MATCH(CONCATENATE("FY ",RIGHT(CK$3,4)),DataModel!$ET$2:$FT$2,0))*$C460,0)</f>
        <v>0</v>
      </c>
      <c r="CL460" s="117">
        <v>0</v>
      </c>
      <c r="CM460" s="118">
        <v>0</v>
      </c>
      <c r="CN460" s="118">
        <v>0</v>
      </c>
      <c r="CO460" s="119" cm="1">
        <f t="array" ref="CO460">IF(ISNUMBER(INDEX(DataModel!$ET$4:$FT$109,MATCH(1,(DataModel!$EO$4:$EO$109=$A460)*(DataModel!$EP$4:$EP$109=$B460),0),MATCH(CONCATENATE("FY ",RIGHT(CO$3,4)),DataModel!$ET$2:$FT$2,0))*$C460),INDEX(DataModel!$ET$4:$FT$109,MATCH(1,(DataModel!$EO$4:$EO$109=$A460)*(DataModel!$EP$4:$EP$109=$B460),0),MATCH(CONCATENATE("FY ",RIGHT(CO$3,4)),DataModel!$ET$2:$FT$2,0))*$C460,0)</f>
        <v>0</v>
      </c>
      <c r="CP460" s="117">
        <v>0</v>
      </c>
      <c r="CQ460" s="118">
        <v>0</v>
      </c>
      <c r="CR460" s="118">
        <v>0</v>
      </c>
      <c r="CS460" s="119" cm="1">
        <f t="array" ref="CS460">IF(ISNUMBER(INDEX(DataModel!$ET$4:$FT$109,MATCH(1,(DataModel!$EO$4:$EO$109=$A460)*(DataModel!$EP$4:$EP$109=$B460),0),MATCH(CONCATENATE("FY ",RIGHT(CS$3,4)),DataModel!$ET$2:$FT$2,0))*$C460),INDEX(DataModel!$ET$4:$FT$109,MATCH(1,(DataModel!$EO$4:$EO$109=$A460)*(DataModel!$EP$4:$EP$109=$B460),0),MATCH(CONCATENATE("FY ",RIGHT(CS$3,4)),DataModel!$ET$2:$FT$2,0))*$C460,0)</f>
        <v>0</v>
      </c>
      <c r="CT460" s="117">
        <v>0</v>
      </c>
      <c r="CU460" s="118">
        <v>0</v>
      </c>
      <c r="CV460" s="118">
        <v>0</v>
      </c>
      <c r="CW460" s="119" cm="1">
        <f t="array" ref="CW460">IF(ISNUMBER(INDEX(DataModel!$ET$4:$FT$109,MATCH(1,(DataModel!$EO$4:$EO$109=$A460)*(DataModel!$EP$4:$EP$109=$B460),0),MATCH(CONCATENATE("FY ",RIGHT(CW$3,4)),DataModel!$ET$2:$FT$2,0))*$C460),INDEX(DataModel!$ET$4:$FT$109,MATCH(1,(DataModel!$EO$4:$EO$109=$A460)*(DataModel!$EP$4:$EP$109=$B460),0),MATCH(CONCATENATE("FY ",RIGHT(CW$3,4)),DataModel!$ET$2:$FT$2,0))*$C460,0)</f>
        <v>0</v>
      </c>
      <c r="CX460" s="117">
        <v>0</v>
      </c>
      <c r="CY460" s="118">
        <v>0</v>
      </c>
      <c r="CZ460" s="118">
        <v>0</v>
      </c>
      <c r="DA460" s="119" cm="1">
        <f t="array" ref="DA460">IF(ISNUMBER(INDEX(DataModel!$ET$4:$FT$109,MATCH(1,(DataModel!$EO$4:$EO$109=$A460)*(DataModel!$EP$4:$EP$109=$B460),0),MATCH(CONCATENATE("FY ",RIGHT(DA$3,4)),DataModel!$ET$2:$FT$2,0))*$C460),INDEX(DataModel!$ET$4:$FT$109,MATCH(1,(DataModel!$EO$4:$EO$109=$A460)*(DataModel!$EP$4:$EP$109=$B460),0),MATCH(CONCATENATE("FY ",RIGHT(DA$3,4)),DataModel!$ET$2:$FT$2,0))*$C460,0)</f>
        <v>0</v>
      </c>
      <c r="DB460" s="117">
        <v>0</v>
      </c>
      <c r="DC460" s="118">
        <v>0</v>
      </c>
      <c r="DD460" s="118">
        <v>0</v>
      </c>
      <c r="DE460" s="119" cm="1">
        <f t="array" ref="DE460">IF(ISNUMBER(INDEX(DataModel!$ET$4:$FT$109,MATCH(1,(DataModel!$EO$4:$EO$109=$A460)*(DataModel!$EP$4:$EP$109=$B460),0),MATCH(CONCATENATE("FY ",RIGHT(DE$3,4)),DataModel!$ET$2:$FT$2,0))*$C460),INDEX(DataModel!$ET$4:$FT$109,MATCH(1,(DataModel!$EO$4:$EO$109=$A460)*(DataModel!$EP$4:$EP$109=$B460),0),MATCH(CONCATENATE("FY ",RIGHT(DE$3,4)),DataModel!$ET$2:$FT$2,0))*$C460,0)</f>
        <v>0</v>
      </c>
      <c r="DF460" s="117">
        <v>0</v>
      </c>
      <c r="DG460" s="118">
        <v>0</v>
      </c>
      <c r="DH460" s="118">
        <v>0</v>
      </c>
      <c r="DI460" s="119" cm="1">
        <f t="array" ref="DI460">IF(ISNUMBER(INDEX(DataModel!$ET$4:$FT$109,MATCH(1,(DataModel!$EO$4:$EO$109=$A460)*(DataModel!$EP$4:$EP$109=$B460),0),MATCH(CONCATENATE("FY ",RIGHT(DI$3,4)),DataModel!$ET$2:$FT$2,0))*$C460),INDEX(DataModel!$ET$4:$FT$109,MATCH(1,(DataModel!$EO$4:$EO$109=$A460)*(DataModel!$EP$4:$EP$109=$B460),0),MATCH(CONCATENATE("FY ",RIGHT(DI$3,4)),DataModel!$ET$2:$FT$2,0))*$C460,0)</f>
        <v>0</v>
      </c>
      <c r="DK460" s="69">
        <f t="shared" ref="DK460:EK460" ca="1" si="1261">SUM(OFFSET($E460,,MATCH(DK$3,$F$5:$DI$5,0)+3,,1))</f>
        <v>0</v>
      </c>
      <c r="DL460" s="69" t="e">
        <f t="shared" ca="1" si="1261"/>
        <v>#N/A</v>
      </c>
      <c r="DM460" s="69" t="e">
        <f t="shared" ca="1" si="1261"/>
        <v>#VALUE!</v>
      </c>
      <c r="DN460" s="69" t="e">
        <f t="shared" ca="1" si="1261"/>
        <v>#VALUE!</v>
      </c>
      <c r="DO460" s="69" t="e">
        <f t="shared" ca="1" si="1261"/>
        <v>#VALUE!</v>
      </c>
      <c r="DP460" s="69" t="e">
        <f t="shared" ca="1" si="1261"/>
        <v>#VALUE!</v>
      </c>
      <c r="DQ460" s="69" t="e">
        <f t="shared" ca="1" si="1261"/>
        <v>#VALUE!</v>
      </c>
      <c r="DR460" s="69" t="e">
        <f t="shared" ca="1" si="1261"/>
        <v>#VALUE!</v>
      </c>
      <c r="DS460" s="69" t="e">
        <f t="shared" ca="1" si="1261"/>
        <v>#VALUE!</v>
      </c>
      <c r="DT460" s="69" t="e">
        <f t="shared" ca="1" si="1261"/>
        <v>#VALUE!</v>
      </c>
      <c r="DU460" s="69" t="e">
        <f t="shared" ca="1" si="1261"/>
        <v>#VALUE!</v>
      </c>
      <c r="DV460" s="69" t="e">
        <f t="shared" ca="1" si="1261"/>
        <v>#VALUE!</v>
      </c>
      <c r="DW460" s="69" t="e">
        <f t="shared" ca="1" si="1261"/>
        <v>#VALUE!</v>
      </c>
      <c r="DX460" s="69" t="e">
        <f t="shared" ca="1" si="1261"/>
        <v>#VALUE!</v>
      </c>
      <c r="DY460" s="69" t="e">
        <f t="shared" ca="1" si="1261"/>
        <v>#VALUE!</v>
      </c>
      <c r="DZ460" s="69" t="e">
        <f t="shared" ca="1" si="1261"/>
        <v>#VALUE!</v>
      </c>
      <c r="EA460" s="69" t="e">
        <f t="shared" ca="1" si="1261"/>
        <v>#VALUE!</v>
      </c>
      <c r="EB460" s="69" t="e">
        <f t="shared" ca="1" si="1261"/>
        <v>#VALUE!</v>
      </c>
      <c r="EC460" s="69" t="e">
        <f t="shared" ca="1" si="1261"/>
        <v>#VALUE!</v>
      </c>
      <c r="ED460" s="69" t="e">
        <f t="shared" ca="1" si="1261"/>
        <v>#VALUE!</v>
      </c>
      <c r="EE460" s="69" t="e">
        <f t="shared" ca="1" si="1261"/>
        <v>#VALUE!</v>
      </c>
      <c r="EF460" s="69" t="e">
        <f t="shared" ca="1" si="1261"/>
        <v>#VALUE!</v>
      </c>
      <c r="EG460" s="69" t="e">
        <f t="shared" ca="1" si="1261"/>
        <v>#VALUE!</v>
      </c>
      <c r="EH460" s="69" t="e">
        <f t="shared" ca="1" si="1261"/>
        <v>#VALUE!</v>
      </c>
      <c r="EI460" s="69" t="e">
        <f t="shared" ca="1" si="1261"/>
        <v>#VALUE!</v>
      </c>
      <c r="EJ460" s="69" t="e">
        <f t="shared" ca="1" si="1261"/>
        <v>#VALUE!</v>
      </c>
      <c r="EK460" s="69" t="e">
        <f t="shared" ca="1" si="1261"/>
        <v>#VALUE!</v>
      </c>
    </row>
    <row r="461" spans="1:141" outlineLevel="1" x14ac:dyDescent="0.25">
      <c r="A461" s="90"/>
      <c r="B461" s="90"/>
      <c r="C461" s="90"/>
      <c r="D461" s="90"/>
      <c r="F461" s="100"/>
      <c r="I461" s="101"/>
      <c r="J461" s="100"/>
      <c r="M461" s="101"/>
      <c r="N461" s="100"/>
      <c r="Q461" s="101"/>
      <c r="R461" s="100"/>
      <c r="U461" s="101"/>
      <c r="V461" s="100"/>
      <c r="Y461" s="101"/>
      <c r="Z461" s="100"/>
      <c r="AC461" s="101"/>
      <c r="AD461" s="100"/>
      <c r="AG461" s="101"/>
      <c r="AH461" s="100"/>
      <c r="AK461" s="101"/>
      <c r="AL461" s="100"/>
      <c r="AO461" s="101"/>
      <c r="AP461" s="100"/>
      <c r="AS461" s="101"/>
      <c r="AT461" s="100"/>
      <c r="AW461" s="101"/>
      <c r="AX461" s="100"/>
      <c r="BA461" s="101"/>
      <c r="BB461" s="100"/>
      <c r="BE461" s="101"/>
      <c r="BF461" s="100"/>
      <c r="BI461" s="101"/>
      <c r="BJ461" s="100"/>
      <c r="BM461" s="101"/>
      <c r="BN461" s="100"/>
      <c r="BQ461" s="101"/>
      <c r="BR461" s="100"/>
      <c r="BU461" s="101"/>
      <c r="BV461" s="100"/>
      <c r="BY461" s="101"/>
      <c r="BZ461" s="100"/>
      <c r="CC461" s="101"/>
      <c r="CD461" s="100"/>
      <c r="CG461" s="101"/>
      <c r="CH461" s="100"/>
      <c r="CK461" s="101"/>
      <c r="CL461" s="100"/>
      <c r="CO461" s="101"/>
      <c r="CP461" s="100"/>
      <c r="CS461" s="101"/>
      <c r="CT461" s="100"/>
      <c r="CW461" s="101"/>
      <c r="CX461" s="100"/>
      <c r="DA461" s="101"/>
      <c r="DB461" s="100"/>
      <c r="DE461" s="101"/>
      <c r="DF461" s="100"/>
      <c r="DI461" s="101"/>
    </row>
    <row r="462" spans="1:141" outlineLevel="1" x14ac:dyDescent="0.25">
      <c r="A462" s="90" t="s">
        <v>157</v>
      </c>
      <c r="B462" s="90" t="s">
        <v>174</v>
      </c>
      <c r="C462" s="111">
        <f>$C$6</f>
        <v>9.9999999999999995E-7</v>
      </c>
      <c r="D462" s="90"/>
      <c r="E462" t="str">
        <f>CONCATENATE(E457," - history")</f>
        <v>Accounts payable - history</v>
      </c>
      <c r="F462" s="113" t="str" cm="1">
        <f t="array" aca="1" ref="F462" ca="1">IF(AND(F$4="A",ISNUMBER(DataModel!F$4)),INDEX(DataModel!$F$4:$BA$109,MATCH(1,(DataModel!$A$4:$A$109=$A462)*(DataModel!$B$4:$B$109=$B462),0),MATCH(F$3,DataModel!$F$2:$BA$2,0))*$C462,"")</f>
        <v/>
      </c>
      <c r="G462" s="69" t="str" cm="1">
        <f t="array" aca="1" ref="G462" ca="1">IF(AND(G$4="A",ISNUMBER(DataModel!G$4)),INDEX(DataModel!$F$4:$BA$109,MATCH(1,(DataModel!$A$4:$A$109=$A462)*(DataModel!$B$4:$B$109=$B462),0),MATCH(G$3,DataModel!$F$2:$BA$2,0))*$C462,"")</f>
        <v/>
      </c>
      <c r="H462" s="69" t="str" cm="1">
        <f t="array" aca="1" ref="H462" ca="1">IF(AND(H$4="A",ISNUMBER(DataModel!H$4)),INDEX(DataModel!$F$4:$BA$109,MATCH(1,(DataModel!$A$4:$A$109=$A462)*(DataModel!$B$4:$B$109=$B462),0),MATCH(H$3,DataModel!$F$2:$BA$2,0))*$C462,"")</f>
        <v/>
      </c>
      <c r="I462" s="114" t="str" cm="1">
        <f t="array" aca="1" ref="I462" ca="1">IF(AND(I$4="A",ISNUMBER(DataModel!I$4)),INDEX(DataModel!$F$4:$BA$109,MATCH(1,(DataModel!$A$4:$A$109=$A462)*(DataModel!$B$4:$B$109=$B462),0),MATCH(I$3,DataModel!$F$2:$BA$2,0))*$C462,"")</f>
        <v/>
      </c>
      <c r="J462" s="113" t="str" cm="1">
        <f t="array" aca="1" ref="J462" ca="1">IF(AND(J$4="A",ISNUMBER(DataModel!J$4)),INDEX(DataModel!$F$4:$BA$109,MATCH(1,(DataModel!$A$4:$A$109=$A462)*(DataModel!$B$4:$B$109=$B462),0),MATCH(J$3,DataModel!$F$2:$BA$2,0))*$C462,"")</f>
        <v/>
      </c>
      <c r="K462" s="69" t="str" cm="1">
        <f t="array" aca="1" ref="K462" ca="1">IF(AND(K$4="A",ISNUMBER(DataModel!K$4)),INDEX(DataModel!$F$4:$BA$109,MATCH(1,(DataModel!$A$4:$A$109=$A462)*(DataModel!$B$4:$B$109=$B462),0),MATCH(K$3,DataModel!$F$2:$BA$2,0))*$C462,"")</f>
        <v/>
      </c>
      <c r="L462" s="69" t="str" cm="1">
        <f t="array" aca="1" ref="L462" ca="1">IF(AND(L$4="A",ISNUMBER(DataModel!L$4)),INDEX(DataModel!$F$4:$BA$109,MATCH(1,(DataModel!$A$4:$A$109=$A462)*(DataModel!$B$4:$B$109=$B462),0),MATCH(L$3,DataModel!$F$2:$BA$2,0))*$C462,"")</f>
        <v/>
      </c>
      <c r="M462" s="114" t="str" cm="1">
        <f t="array" aca="1" ref="M462" ca="1">IF(AND(M$4="A",ISNUMBER(DataModel!M$4)),INDEX(DataModel!$F$4:$BA$109,MATCH(1,(DataModel!$A$4:$A$109=$A462)*(DataModel!$B$4:$B$109=$B462),0),MATCH(M$3,DataModel!$F$2:$BA$2,0))*$C462,"")</f>
        <v/>
      </c>
      <c r="N462" s="113" t="str" cm="1">
        <f t="array" aca="1" ref="N462" ca="1">IF(AND(N$4="A",ISNUMBER(DataModel!N$4)),INDEX(DataModel!$F$4:$BA$109,MATCH(1,(DataModel!$A$4:$A$109=$A462)*(DataModel!$B$4:$B$109=$B462),0),MATCH(N$3,DataModel!$F$2:$BA$2,0))*$C462,"")</f>
        <v/>
      </c>
      <c r="O462" s="69" t="str" cm="1">
        <f t="array" aca="1" ref="O462" ca="1">IF(AND(O$4="A",ISNUMBER(DataModel!O$4)),INDEX(DataModel!$F$4:$BA$109,MATCH(1,(DataModel!$A$4:$A$109=$A462)*(DataModel!$B$4:$B$109=$B462),0),MATCH(O$3,DataModel!$F$2:$BA$2,0))*$C462,"")</f>
        <v/>
      </c>
      <c r="P462" s="69" t="str" cm="1">
        <f t="array" aca="1" ref="P462" ca="1">IF(AND(P$4="A",ISNUMBER(DataModel!P$4)),INDEX(DataModel!$F$4:$BA$109,MATCH(1,(DataModel!$A$4:$A$109=$A462)*(DataModel!$B$4:$B$109=$B462),0),MATCH(P$3,DataModel!$F$2:$BA$2,0))*$C462,"")</f>
        <v/>
      </c>
      <c r="Q462" s="114" t="str" cm="1">
        <f t="array" aca="1" ref="Q462" ca="1">IF(AND(Q$4="A",ISNUMBER(DataModel!Q$4)),INDEX(DataModel!$F$4:$BA$109,MATCH(1,(DataModel!$A$4:$A$109=$A462)*(DataModel!$B$4:$B$109=$B462),0),MATCH(Q$3,DataModel!$F$2:$BA$2,0))*$C462,"")</f>
        <v/>
      </c>
      <c r="R462" s="113" t="str" cm="1">
        <f t="array" aca="1" ref="R462" ca="1">IF(AND(R$4="A",ISNUMBER(DataModel!R$4)),INDEX(DataModel!$F$4:$BA$109,MATCH(1,(DataModel!$A$4:$A$109=$A462)*(DataModel!$B$4:$B$109=$B462),0),MATCH(R$3,DataModel!$F$2:$BA$2,0))*$C462,"")</f>
        <v/>
      </c>
      <c r="S462" s="69" t="str" cm="1">
        <f t="array" aca="1" ref="S462" ca="1">IF(AND(S$4="A",ISNUMBER(DataModel!S$4)),INDEX(DataModel!$F$4:$BA$109,MATCH(1,(DataModel!$A$4:$A$109=$A462)*(DataModel!$B$4:$B$109=$B462),0),MATCH(S$3,DataModel!$F$2:$BA$2,0))*$C462,"")</f>
        <v/>
      </c>
      <c r="T462" s="69" t="str" cm="1">
        <f t="array" aca="1" ref="T462" ca="1">IF(AND(T$4="A",ISNUMBER(DataModel!T$4)),INDEX(DataModel!$F$4:$BA$109,MATCH(1,(DataModel!$A$4:$A$109=$A462)*(DataModel!$B$4:$B$109=$B462),0),MATCH(T$3,DataModel!$F$2:$BA$2,0))*$C462,"")</f>
        <v/>
      </c>
      <c r="U462" s="114" t="str" cm="1">
        <f t="array" aca="1" ref="U462" ca="1">IF(AND(U$4="A",ISNUMBER(DataModel!U$4)),INDEX(DataModel!$F$4:$BA$109,MATCH(1,(DataModel!$A$4:$A$109=$A462)*(DataModel!$B$4:$B$109=$B462),0),MATCH(U$3,DataModel!$F$2:$BA$2,0))*$C462,"")</f>
        <v/>
      </c>
      <c r="V462" s="113" t="str" cm="1">
        <f t="array" aca="1" ref="V462" ca="1">IF(AND(V$4="A",ISNUMBER(DataModel!V$4)),INDEX(DataModel!$F$4:$BA$109,MATCH(1,(DataModel!$A$4:$A$109=$A462)*(DataModel!$B$4:$B$109=$B462),0),MATCH(V$3,DataModel!$F$2:$BA$2,0))*$C462,"")</f>
        <v/>
      </c>
      <c r="W462" s="69" t="str" cm="1">
        <f t="array" aca="1" ref="W462" ca="1">IF(AND(W$4="A",ISNUMBER(DataModel!W$4)),INDEX(DataModel!$F$4:$BA$109,MATCH(1,(DataModel!$A$4:$A$109=$A462)*(DataModel!$B$4:$B$109=$B462),0),MATCH(W$3,DataModel!$F$2:$BA$2,0))*$C462,"")</f>
        <v/>
      </c>
      <c r="X462" s="69" t="str" cm="1">
        <f t="array" aca="1" ref="X462" ca="1">IF(AND(X$4="A",ISNUMBER(DataModel!X$4)),INDEX(DataModel!$F$4:$BA$109,MATCH(1,(DataModel!$A$4:$A$109=$A462)*(DataModel!$B$4:$B$109=$B462),0),MATCH(X$3,DataModel!$F$2:$BA$2,0))*$C462,"")</f>
        <v/>
      </c>
      <c r="Y462" s="114" t="str" cm="1">
        <f t="array" aca="1" ref="Y462" ca="1">IF(AND(Y$4="A",ISNUMBER(DataModel!Y$4)),INDEX(DataModel!$F$4:$BA$109,MATCH(1,(DataModel!$A$4:$A$109=$A462)*(DataModel!$B$4:$B$109=$B462),0),MATCH(Y$3,DataModel!$F$2:$BA$2,0))*$C462,"")</f>
        <v/>
      </c>
      <c r="Z462" s="113" t="str" cm="1">
        <f t="array" aca="1" ref="Z462" ca="1">IF(AND(Z$4="A",ISNUMBER(DataModel!Z$4)),INDEX(DataModel!$F$4:$BA$109,MATCH(1,(DataModel!$A$4:$A$109=$A462)*(DataModel!$B$4:$B$109=$B462),0),MATCH(Z$3,DataModel!$F$2:$BA$2,0))*$C462,"")</f>
        <v/>
      </c>
      <c r="AA462" s="69" t="str" cm="1">
        <f t="array" aca="1" ref="AA462" ca="1">IF(AND(AA$4="A",ISNUMBER(DataModel!AA$4)),INDEX(DataModel!$F$4:$BA$109,MATCH(1,(DataModel!$A$4:$A$109=$A462)*(DataModel!$B$4:$B$109=$B462),0),MATCH(AA$3,DataModel!$F$2:$BA$2,0))*$C462,"")</f>
        <v/>
      </c>
      <c r="AB462" s="69" t="str" cm="1">
        <f t="array" aca="1" ref="AB462" ca="1">IF(AND(AB$4="A",ISNUMBER(DataModel!AB$4)),INDEX(DataModel!$F$4:$BA$109,MATCH(1,(DataModel!$A$4:$A$109=$A462)*(DataModel!$B$4:$B$109=$B462),0),MATCH(AB$3,DataModel!$F$2:$BA$2,0))*$C462,"")</f>
        <v/>
      </c>
      <c r="AC462" s="114" t="str" cm="1">
        <f t="array" aca="1" ref="AC462" ca="1">IF(AND(AC$4="A",ISNUMBER(DataModel!AC$4)),INDEX(DataModel!$F$4:$BA$109,MATCH(1,(DataModel!$A$4:$A$109=$A462)*(DataModel!$B$4:$B$109=$B462),0),MATCH(AC$3,DataModel!$F$2:$BA$2,0))*$C462,"")</f>
        <v/>
      </c>
      <c r="AD462" s="113" t="str" cm="1">
        <f t="array" aca="1" ref="AD462" ca="1">IF(AND(AD$4="A",ISNUMBER(DataModel!AD$4)),INDEX(DataModel!$F$4:$BA$109,MATCH(1,(DataModel!$A$4:$A$109=$A462)*(DataModel!$B$4:$B$109=$B462),0),MATCH(AD$3,DataModel!$F$2:$BA$2,0))*$C462,"")</f>
        <v/>
      </c>
      <c r="AE462" s="69" t="str" cm="1">
        <f t="array" aca="1" ref="AE462" ca="1">IF(AND(AE$4="A",ISNUMBER(DataModel!AE$4)),INDEX(DataModel!$F$4:$BA$109,MATCH(1,(DataModel!$A$4:$A$109=$A462)*(DataModel!$B$4:$B$109=$B462),0),MATCH(AE$3,DataModel!$F$2:$BA$2,0))*$C462,"")</f>
        <v/>
      </c>
      <c r="AF462" s="69" t="str" cm="1">
        <f t="array" aca="1" ref="AF462" ca="1">IF(AND(AF$4="A",ISNUMBER(DataModel!AF$4)),INDEX(DataModel!$F$4:$BA$109,MATCH(1,(DataModel!$A$4:$A$109=$A462)*(DataModel!$B$4:$B$109=$B462),0),MATCH(AF$3,DataModel!$F$2:$BA$2,0))*$C462,"")</f>
        <v/>
      </c>
      <c r="AG462" s="114" t="str" cm="1">
        <f t="array" aca="1" ref="AG462" ca="1">IF(AND(AG$4="A",ISNUMBER(DataModel!AG$4)),INDEX(DataModel!$F$4:$BA$109,MATCH(1,(DataModel!$A$4:$A$109=$A462)*(DataModel!$B$4:$B$109=$B462),0),MATCH(AG$3,DataModel!$F$2:$BA$2,0))*$C462,"")</f>
        <v/>
      </c>
      <c r="AH462" s="113" t="str" cm="1">
        <f t="array" aca="1" ref="AH462" ca="1">IF(AND(AH$4="A",ISNUMBER(DataModel!AH$4)),INDEX(DataModel!$F$4:$BA$109,MATCH(1,(DataModel!$A$4:$A$109=$A462)*(DataModel!$B$4:$B$109=$B462),0),MATCH(AH$3,DataModel!$F$2:$BA$2,0))*$C462,"")</f>
        <v/>
      </c>
      <c r="AI462" s="69" t="str" cm="1">
        <f t="array" aca="1" ref="AI462" ca="1">IF(AND(AI$4="A",ISNUMBER(DataModel!AI$4)),INDEX(DataModel!$F$4:$BA$109,MATCH(1,(DataModel!$A$4:$A$109=$A462)*(DataModel!$B$4:$B$109=$B462),0),MATCH(AI$3,DataModel!$F$2:$BA$2,0))*$C462,"")</f>
        <v/>
      </c>
      <c r="AJ462" s="69" t="str" cm="1">
        <f t="array" aca="1" ref="AJ462" ca="1">IF(AND(AJ$4="A",ISNUMBER(DataModel!AJ$4)),INDEX(DataModel!$F$4:$BA$109,MATCH(1,(DataModel!$A$4:$A$109=$A462)*(DataModel!$B$4:$B$109=$B462),0),MATCH(AJ$3,DataModel!$F$2:$BA$2,0))*$C462,"")</f>
        <v/>
      </c>
      <c r="AK462" s="114" t="str" cm="1">
        <f t="array" aca="1" ref="AK462" ca="1">IF(AND(AK$4="A",ISNUMBER(DataModel!AK$4)),INDEX(DataModel!$F$4:$BA$109,MATCH(1,(DataModel!$A$4:$A$109=$A462)*(DataModel!$B$4:$B$109=$B462),0),MATCH(AK$3,DataModel!$F$2:$BA$2,0))*$C462,"")</f>
        <v/>
      </c>
      <c r="AL462" s="113" t="str" cm="1">
        <f t="array" aca="1" ref="AL462" ca="1">IF(AND(AL$4="A",ISNUMBER(DataModel!AL$4)),INDEX(DataModel!$F$4:$BA$109,MATCH(1,(DataModel!$A$4:$A$109=$A462)*(DataModel!$B$4:$B$109=$B462),0),MATCH(AL$3,DataModel!$F$2:$BA$2,0))*$C462,"")</f>
        <v/>
      </c>
      <c r="AM462" s="69" t="str" cm="1">
        <f t="array" aca="1" ref="AM462" ca="1">IF(AND(AM$4="A",ISNUMBER(DataModel!AM$4)),INDEX(DataModel!$F$4:$BA$109,MATCH(1,(DataModel!$A$4:$A$109=$A462)*(DataModel!$B$4:$B$109=$B462),0),MATCH(AM$3,DataModel!$F$2:$BA$2,0))*$C462,"")</f>
        <v/>
      </c>
      <c r="AN462" s="69" t="str" cm="1">
        <f t="array" aca="1" ref="AN462" ca="1">IF(AND(AN$4="A",ISNUMBER(DataModel!AN$4)),INDEX(DataModel!$F$4:$BA$109,MATCH(1,(DataModel!$A$4:$A$109=$A462)*(DataModel!$B$4:$B$109=$B462),0),MATCH(AN$3,DataModel!$F$2:$BA$2,0))*$C462,"")</f>
        <v/>
      </c>
      <c r="AO462" s="114" t="str" cm="1">
        <f t="array" aca="1" ref="AO462" ca="1">IF(AND(AO$4="A",ISNUMBER(DataModel!AO$4)),INDEX(DataModel!$F$4:$BA$109,MATCH(1,(DataModel!$A$4:$A$109=$A462)*(DataModel!$B$4:$B$109=$B462),0),MATCH(AO$3,DataModel!$F$2:$BA$2,0))*$C462,"")</f>
        <v/>
      </c>
      <c r="AP462" s="113" t="str" cm="1">
        <f t="array" aca="1" ref="AP462" ca="1">IF(AND(AP$4="A",ISNUMBER(DataModel!AP$4)),INDEX(DataModel!$F$4:$BA$109,MATCH(1,(DataModel!$A$4:$A$109=$A462)*(DataModel!$B$4:$B$109=$B462),0),MATCH(AP$3,DataModel!$F$2:$BA$2,0))*$C462,"")</f>
        <v/>
      </c>
      <c r="AQ462" s="69" t="str" cm="1">
        <f t="array" aca="1" ref="AQ462" ca="1">IF(AND(AQ$4="A",ISNUMBER(DataModel!AQ$4)),INDEX(DataModel!$F$4:$BA$109,MATCH(1,(DataModel!$A$4:$A$109=$A462)*(DataModel!$B$4:$B$109=$B462),0),MATCH(AQ$3,DataModel!$F$2:$BA$2,0))*$C462,"")</f>
        <v/>
      </c>
      <c r="AR462" s="69" t="str" cm="1">
        <f t="array" aca="1" ref="AR462" ca="1">IF(AND(AR$4="A",ISNUMBER(DataModel!AR$4)),INDEX(DataModel!$F$4:$BA$109,MATCH(1,(DataModel!$A$4:$A$109=$A462)*(DataModel!$B$4:$B$109=$B462),0),MATCH(AR$3,DataModel!$F$2:$BA$2,0))*$C462,"")</f>
        <v/>
      </c>
      <c r="AS462" s="114" t="str" cm="1">
        <f t="array" aca="1" ref="AS462" ca="1">IF(AND(AS$4="A",ISNUMBER(DataModel!AS$4)),INDEX(DataModel!$F$4:$BA$109,MATCH(1,(DataModel!$A$4:$A$109=$A462)*(DataModel!$B$4:$B$109=$B462),0),MATCH(AS$3,DataModel!$F$2:$BA$2,0))*$C462,"")</f>
        <v/>
      </c>
      <c r="AT462" s="113" t="e" cm="1">
        <f t="array" aca="1" ref="AT462" ca="1">IF(AND(AT$4="A",ISNUMBER(DataModel!AT$4)),INDEX(DataModel!$F$4:$BA$109,MATCH(1,(DataModel!$A$4:$A$109=$A462)*(DataModel!$B$4:$B$109=$B462),0),MATCH(AT$3,DataModel!$F$2:$BA$2,0))*$C462,"")</f>
        <v>#VALUE!</v>
      </c>
      <c r="AU462" s="69" t="e" cm="1">
        <f t="array" aca="1" ref="AU462" ca="1">IF(AND(AU$4="A",ISNUMBER(DataModel!AU$4)),INDEX(DataModel!$F$4:$BA$109,MATCH(1,(DataModel!$A$4:$A$109=$A462)*(DataModel!$B$4:$B$109=$B462),0),MATCH(AU$3,DataModel!$F$2:$BA$2,0))*$C462,"")</f>
        <v>#VALUE!</v>
      </c>
      <c r="AV462" s="69" t="e" cm="1">
        <f t="array" aca="1" ref="AV462" ca="1">IF(AND(AV$4="A",ISNUMBER(DataModel!AV$4)),INDEX(DataModel!$F$4:$BA$109,MATCH(1,(DataModel!$A$4:$A$109=$A462)*(DataModel!$B$4:$B$109=$B462),0),MATCH(AV$3,DataModel!$F$2:$BA$2,0))*$C462,"")</f>
        <v>#VALUE!</v>
      </c>
      <c r="AW462" s="114" t="e" cm="1">
        <f t="array" aca="1" ref="AW462" ca="1">IF(AND(AW$4="A",ISNUMBER(DataModel!AW$4)),INDEX(DataModel!$F$4:$BA$109,MATCH(1,(DataModel!$A$4:$A$109=$A462)*(DataModel!$B$4:$B$109=$B462),0),MATCH(AW$3,DataModel!$F$2:$BA$2,0))*$C462,"")</f>
        <v>#VALUE!</v>
      </c>
      <c r="AX462" s="113" t="e" cm="1">
        <f t="array" aca="1" ref="AX462" ca="1">IF(AND(AX$4="A",ISNUMBER(DataModel!AX$4)),INDEX(DataModel!$F$4:$BA$109,MATCH(1,(DataModel!$A$4:$A$109=$A462)*(DataModel!$B$4:$B$109=$B462),0),MATCH(AX$3,DataModel!$F$2:$BA$2,0))*$C462,"")</f>
        <v>#VALUE!</v>
      </c>
      <c r="AY462" s="69" t="e" cm="1">
        <f t="array" aca="1" ref="AY462" ca="1">IF(AND(AY$4="A",ISNUMBER(DataModel!AY$4)),INDEX(DataModel!$F$4:$BA$109,MATCH(1,(DataModel!$A$4:$A$109=$A462)*(DataModel!$B$4:$B$109=$B462),0),MATCH(AY$3,DataModel!$F$2:$BA$2,0))*$C462,"")</f>
        <v>#VALUE!</v>
      </c>
      <c r="AZ462" s="69" t="e" cm="1">
        <f t="array" aca="1" ref="AZ462" ca="1">IF(AND(AZ$4="A",ISNUMBER(DataModel!AZ$4)),INDEX(DataModel!$F$4:$BA$109,MATCH(1,(DataModel!$A$4:$A$109=$A462)*(DataModel!$B$4:$B$109=$B462),0),MATCH(AZ$3,DataModel!$F$2:$BA$2,0))*$C462,"")</f>
        <v>#VALUE!</v>
      </c>
      <c r="BA462" s="114" t="e" cm="1">
        <f t="array" aca="1" ref="BA462" ca="1">IF(AND(BA$4="A",ISNUMBER(DataModel!BA$4)),INDEX(DataModel!$F$4:$BA$109,MATCH(1,(DataModel!$A$4:$A$109=$A462)*(DataModel!$B$4:$B$109=$B462),0),MATCH(BA$3,DataModel!$F$2:$BA$2,0))*$C462,"")</f>
        <v>#VALUE!</v>
      </c>
      <c r="BB462" s="113"/>
      <c r="BC462" s="69"/>
      <c r="BD462" s="69"/>
      <c r="BE462" s="114"/>
      <c r="BF462" s="113"/>
      <c r="BG462" s="69"/>
      <c r="BH462" s="69"/>
      <c r="BI462" s="114"/>
      <c r="BJ462" s="113"/>
      <c r="BK462" s="69"/>
      <c r="BL462" s="69"/>
      <c r="BM462" s="114"/>
      <c r="BN462" s="113"/>
      <c r="BO462" s="69"/>
      <c r="BP462" s="69"/>
      <c r="BQ462" s="114"/>
      <c r="BR462" s="113"/>
      <c r="BS462" s="69"/>
      <c r="BT462" s="69"/>
      <c r="BU462" s="114"/>
      <c r="BV462" s="113"/>
      <c r="BW462" s="69"/>
      <c r="BX462" s="69"/>
      <c r="BY462" s="114"/>
      <c r="BZ462" s="113"/>
      <c r="CA462" s="69"/>
      <c r="CB462" s="69"/>
      <c r="CC462" s="114"/>
      <c r="CD462" s="113"/>
      <c r="CE462" s="69"/>
      <c r="CF462" s="69"/>
      <c r="CG462" s="114"/>
      <c r="CH462" s="113"/>
      <c r="CI462" s="69"/>
      <c r="CJ462" s="69"/>
      <c r="CK462" s="114"/>
      <c r="CL462" s="113"/>
      <c r="CM462" s="69"/>
      <c r="CN462" s="69"/>
      <c r="CO462" s="114"/>
      <c r="CP462" s="113"/>
      <c r="CQ462" s="69"/>
      <c r="CR462" s="69"/>
      <c r="CS462" s="114"/>
      <c r="CT462" s="113"/>
      <c r="CU462" s="69"/>
      <c r="CV462" s="69"/>
      <c r="CW462" s="114"/>
      <c r="CX462" s="113"/>
      <c r="CY462" s="69"/>
      <c r="CZ462" s="69"/>
      <c r="DA462" s="114"/>
      <c r="DB462" s="113"/>
      <c r="DC462" s="69"/>
      <c r="DD462" s="69"/>
      <c r="DE462" s="114"/>
      <c r="DF462" s="113"/>
      <c r="DG462" s="69"/>
      <c r="DH462" s="69"/>
      <c r="DI462" s="114"/>
      <c r="DK462" s="69">
        <f t="shared" ref="DK462:EK462" ca="1" si="1262">SUM(OFFSET($E462,,MATCH(DK$3,$F$5:$DI$5,0)+3,,1))</f>
        <v>0</v>
      </c>
      <c r="DL462" s="69" t="e">
        <f t="shared" ca="1" si="1262"/>
        <v>#N/A</v>
      </c>
      <c r="DM462" s="69" t="e">
        <f t="shared" ca="1" si="1262"/>
        <v>#VALUE!</v>
      </c>
      <c r="DN462" s="69" t="e">
        <f t="shared" ca="1" si="1262"/>
        <v>#VALUE!</v>
      </c>
      <c r="DO462" s="69" t="e">
        <f t="shared" ca="1" si="1262"/>
        <v>#VALUE!</v>
      </c>
      <c r="DP462" s="69" t="e">
        <f t="shared" ca="1" si="1262"/>
        <v>#VALUE!</v>
      </c>
      <c r="DQ462" s="69" t="e">
        <f t="shared" ca="1" si="1262"/>
        <v>#VALUE!</v>
      </c>
      <c r="DR462" s="69" t="e">
        <f t="shared" ca="1" si="1262"/>
        <v>#VALUE!</v>
      </c>
      <c r="DS462" s="69" t="e">
        <f t="shared" ca="1" si="1262"/>
        <v>#VALUE!</v>
      </c>
      <c r="DT462" s="69" t="e">
        <f t="shared" ca="1" si="1262"/>
        <v>#VALUE!</v>
      </c>
      <c r="DU462" s="69" t="e">
        <f t="shared" ca="1" si="1262"/>
        <v>#VALUE!</v>
      </c>
      <c r="DV462" s="69" t="e">
        <f t="shared" ca="1" si="1262"/>
        <v>#VALUE!</v>
      </c>
      <c r="DW462" s="69" t="e">
        <f t="shared" ca="1" si="1262"/>
        <v>#VALUE!</v>
      </c>
      <c r="DX462" s="69" t="e">
        <f t="shared" ca="1" si="1262"/>
        <v>#VALUE!</v>
      </c>
      <c r="DY462" s="69" t="e">
        <f t="shared" ca="1" si="1262"/>
        <v>#VALUE!</v>
      </c>
      <c r="DZ462" s="69" t="e">
        <f t="shared" ca="1" si="1262"/>
        <v>#VALUE!</v>
      </c>
      <c r="EA462" s="69" t="e">
        <f t="shared" ca="1" si="1262"/>
        <v>#VALUE!</v>
      </c>
      <c r="EB462" s="69" t="e">
        <f t="shared" ca="1" si="1262"/>
        <v>#VALUE!</v>
      </c>
      <c r="EC462" s="69" t="e">
        <f t="shared" ca="1" si="1262"/>
        <v>#VALUE!</v>
      </c>
      <c r="ED462" s="69" t="e">
        <f t="shared" ca="1" si="1262"/>
        <v>#VALUE!</v>
      </c>
      <c r="EE462" s="69" t="e">
        <f t="shared" ca="1" si="1262"/>
        <v>#VALUE!</v>
      </c>
      <c r="EF462" s="69" t="e">
        <f t="shared" ca="1" si="1262"/>
        <v>#VALUE!</v>
      </c>
      <c r="EG462" s="69" t="e">
        <f t="shared" ca="1" si="1262"/>
        <v>#VALUE!</v>
      </c>
      <c r="EH462" s="69" t="e">
        <f t="shared" ca="1" si="1262"/>
        <v>#VALUE!</v>
      </c>
      <c r="EI462" s="69" t="e">
        <f t="shared" ca="1" si="1262"/>
        <v>#VALUE!</v>
      </c>
      <c r="EJ462" s="69" t="e">
        <f t="shared" ca="1" si="1262"/>
        <v>#VALUE!</v>
      </c>
      <c r="EK462" s="69" t="e">
        <f t="shared" ca="1" si="1262"/>
        <v>#VALUE!</v>
      </c>
    </row>
    <row r="463" spans="1:141" outlineLevel="1" x14ac:dyDescent="0.25">
      <c r="A463" s="90"/>
      <c r="B463" s="90"/>
      <c r="C463" s="90"/>
      <c r="D463" s="90"/>
      <c r="F463" s="100"/>
      <c r="I463" s="101"/>
      <c r="J463" s="100"/>
      <c r="M463" s="101"/>
      <c r="N463" s="100"/>
      <c r="Q463" s="101"/>
      <c r="R463" s="100"/>
      <c r="U463" s="101"/>
      <c r="V463" s="100"/>
      <c r="Y463" s="101"/>
      <c r="Z463" s="100"/>
      <c r="AC463" s="101"/>
      <c r="AD463" s="100"/>
      <c r="AG463" s="101"/>
      <c r="AH463" s="100"/>
      <c r="AK463" s="101"/>
      <c r="AL463" s="100"/>
      <c r="AO463" s="101"/>
      <c r="AP463" s="100"/>
      <c r="AS463" s="101"/>
      <c r="AT463" s="100"/>
      <c r="AW463" s="101"/>
      <c r="AX463" s="100"/>
      <c r="BA463" s="101"/>
      <c r="BB463" s="100"/>
      <c r="BE463" s="101"/>
      <c r="BF463" s="100"/>
      <c r="BI463" s="101"/>
      <c r="BJ463" s="100"/>
      <c r="BM463" s="101"/>
      <c r="BN463" s="100"/>
      <c r="BQ463" s="101"/>
      <c r="BR463" s="100"/>
      <c r="BU463" s="101"/>
      <c r="BV463" s="100"/>
      <c r="BY463" s="101"/>
      <c r="BZ463" s="100"/>
      <c r="CC463" s="101"/>
      <c r="CD463" s="100"/>
      <c r="CG463" s="101"/>
      <c r="CH463" s="100"/>
      <c r="CK463" s="101"/>
      <c r="CL463" s="100"/>
      <c r="CO463" s="101"/>
      <c r="CP463" s="100"/>
      <c r="CS463" s="101"/>
      <c r="CT463" s="100"/>
      <c r="CW463" s="101"/>
      <c r="CX463" s="100"/>
      <c r="DA463" s="101"/>
      <c r="DB463" s="100"/>
      <c r="DE463" s="101"/>
      <c r="DF463" s="100"/>
      <c r="DI463" s="101"/>
    </row>
    <row r="464" spans="1:141" outlineLevel="1" x14ac:dyDescent="0.25">
      <c r="A464" s="90"/>
      <c r="B464" s="90"/>
      <c r="C464" s="90"/>
      <c r="D464" s="90"/>
      <c r="E464" t="str">
        <f>CONCATENATE(E457," - model")</f>
        <v>Accounts payable - model</v>
      </c>
      <c r="F464" s="100"/>
      <c r="I464" s="101"/>
      <c r="J464" s="100"/>
      <c r="M464" s="101"/>
      <c r="N464" s="100"/>
      <c r="Q464" s="101"/>
      <c r="R464" s="100"/>
      <c r="U464" s="101"/>
      <c r="V464" s="100"/>
      <c r="Y464" s="101"/>
      <c r="Z464" s="100"/>
      <c r="AC464" s="101"/>
      <c r="AD464" s="100"/>
      <c r="AG464" s="101"/>
      <c r="AH464" s="100"/>
      <c r="AK464" s="101"/>
      <c r="AL464" s="113" t="str">
        <f ca="1">AL462</f>
        <v/>
      </c>
      <c r="AM464" s="69" t="str">
        <f t="shared" ref="AM464:AO464" ca="1" si="1263">AM462</f>
        <v/>
      </c>
      <c r="AN464" s="69" t="str">
        <f t="shared" ca="1" si="1263"/>
        <v/>
      </c>
      <c r="AO464" s="114" t="str">
        <f t="shared" ca="1" si="1263"/>
        <v/>
      </c>
      <c r="AP464" s="113" t="e" cm="1">
        <f t="array" aca="1" ref="AP464" ca="1">IF($I$9=1,IF(AP$4="A",AP462,AP465*AP$20*4/365),IF(AP$4="A",AP462,INDEX($DT$20:$EK$20,,MATCH(CONCATENATE("FY ",RIGHT(AP$3,4)),$DT$3:$EK$3,0))*AP467/365))</f>
        <v>#N/A</v>
      </c>
      <c r="AQ464" s="69" t="e" cm="1">
        <f t="array" aca="1" ref="AQ464" ca="1">IF($I$9=1,IF(AQ$4="A",AQ462,AQ465*AQ$20*4/365),IF(AQ$4="A",AQ462,INDEX($DT$20:$EK$20,,MATCH(CONCATENATE("FY ",RIGHT(AQ$3,4)),$DT$3:$EK$3,0))*AQ467/365))</f>
        <v>#N/A</v>
      </c>
      <c r="AR464" s="69" t="e" cm="1">
        <f t="array" aca="1" ref="AR464" ca="1">IF($I$9=1,IF(AR$4="A",AR462,AR465*AR$20*4/365),IF(AR$4="A",AR462,INDEX($DT$20:$EK$20,,MATCH(CONCATENATE("FY ",RIGHT(AR$3,4)),$DT$3:$EK$3,0))*AR467/365))</f>
        <v>#N/A</v>
      </c>
      <c r="AS464" s="114" t="e" cm="1">
        <f t="array" aca="1" ref="AS464" ca="1">IF($I$9=1,IF(AS$4="A",AS462,AS465*AS$20*4/365),IF(AS$4="A",AS462,INDEX($DT$20:$EK$20,,MATCH(CONCATENATE("FY ",RIGHT(AS$3,4)),$DT$3:$EK$3,0))*AS467/365))</f>
        <v>#N/A</v>
      </c>
      <c r="AT464" s="113" t="e" cm="1">
        <f t="array" aca="1" ref="AT464" ca="1">IF($I$9=1,IF(AT$4="A",AT462,AT465*AT$20*4/365),IF(AT$4="A",AT462,INDEX($DT$20:$EK$20,,MATCH(CONCATENATE("FY ",RIGHT(AT$3,4)),$DT$3:$EK$3,0))*AT467/365))</f>
        <v>#VALUE!</v>
      </c>
      <c r="AU464" s="69" t="e" cm="1">
        <f t="array" aca="1" ref="AU464" ca="1">IF($I$9=1,IF(AU$4="A",AU462,AU465*AU$20*4/365),IF(AU$4="A",AU462,INDEX($DT$20:$EK$20,,MATCH(CONCATENATE("FY ",RIGHT(AU$3,4)),$DT$3:$EK$3,0))*AU467/365))</f>
        <v>#VALUE!</v>
      </c>
      <c r="AV464" s="69" t="e" cm="1">
        <f t="array" aca="1" ref="AV464" ca="1">IF($I$9=1,IF(AV$4="A",AV462,AV465*AV$20*4/365),IF(AV$4="A",AV462,INDEX($DT$20:$EK$20,,MATCH(CONCATENATE("FY ",RIGHT(AV$3,4)),$DT$3:$EK$3,0))*AV467/365))</f>
        <v>#VALUE!</v>
      </c>
      <c r="AW464" s="114" t="e" cm="1">
        <f t="array" aca="1" ref="AW464" ca="1">IF($I$9=1,IF(AW$4="A",AW462,AW465*AW$20*4/365),IF(AW$4="A",AW462,INDEX($DT$20:$EK$20,,MATCH(CONCATENATE("FY ",RIGHT(AW$3,4)),$DT$3:$EK$3,0))*AW467/365))</f>
        <v>#VALUE!</v>
      </c>
      <c r="AX464" s="113" t="e" cm="1">
        <f t="array" aca="1" ref="AX464" ca="1">IF($I$9=1,IF(AX$4="A",AX462,AX465*AX$20*4/365),IF(AX$4="A",AX462,INDEX($DT$20:$EK$20,,MATCH(CONCATENATE("FY ",RIGHT(AX$3,4)),$DT$3:$EK$3,0))*AX467/365))</f>
        <v>#VALUE!</v>
      </c>
      <c r="AY464" s="69" t="e" cm="1">
        <f t="array" aca="1" ref="AY464" ca="1">IF($I$9=1,IF(AY$4="A",AY462,AY465*AY$20*4/365),IF(AY$4="A",AY462,INDEX($DT$20:$EK$20,,MATCH(CONCATENATE("FY ",RIGHT(AY$3,4)),$DT$3:$EK$3,0))*AY467/365))</f>
        <v>#VALUE!</v>
      </c>
      <c r="AZ464" s="69" t="e" cm="1">
        <f t="array" aca="1" ref="AZ464" ca="1">IF($I$9=1,IF(AZ$4="A",AZ462,AZ465*AZ$20*4/365),IF(AZ$4="A",AZ462,INDEX($DT$20:$EK$20,,MATCH(CONCATENATE("FY ",RIGHT(AZ$3,4)),$DT$3:$EK$3,0))*AZ467/365))</f>
        <v>#VALUE!</v>
      </c>
      <c r="BA464" s="114" t="e" cm="1">
        <f t="array" aca="1" ref="BA464" ca="1">IF($I$9=1,IF(BA$4="A",BA462,BA465*BA$20*4/365),IF(BA$4="A",BA462,INDEX($DT$20:$EK$20,,MATCH(CONCATENATE("FY ",RIGHT(BA$3,4)),$DT$3:$EK$3,0))*BA467/365))</f>
        <v>#VALUE!</v>
      </c>
      <c r="BB464" s="113" t="e" cm="1">
        <f t="array" aca="1" ref="BB464" ca="1">IF($I$9=1,IF(BB$4="A",BB462,BB465*BB$20*4/365),IF(BB$4="A",BB462,INDEX($DT$20:$EK$20,,MATCH(CONCATENATE("FY ",RIGHT(BB$3,4)),$DT$3:$EK$3,0))*BB467/365))</f>
        <v>#VALUE!</v>
      </c>
      <c r="BC464" s="69" t="e" cm="1">
        <f t="array" aca="1" ref="BC464" ca="1">IF($I$9=1,IF(BC$4="A",BC462,BC465*BC$20*4/365),IF(BC$4="A",BC462,INDEX($DT$20:$EK$20,,MATCH(CONCATENATE("FY ",RIGHT(BC$3,4)),$DT$3:$EK$3,0))*BC467/365))</f>
        <v>#VALUE!</v>
      </c>
      <c r="BD464" s="69" t="e" cm="1">
        <f t="array" aca="1" ref="BD464" ca="1">IF($I$9=1,IF(BD$4="A",BD462,BD465*BD$20*4/365),IF(BD$4="A",BD462,INDEX($DT$20:$EK$20,,MATCH(CONCATENATE("FY ",RIGHT(BD$3,4)),$DT$3:$EK$3,0))*BD467/365))</f>
        <v>#VALUE!</v>
      </c>
      <c r="BE464" s="114" t="e" cm="1">
        <f t="array" aca="1" ref="BE464" ca="1">IF($I$9=1,IF(BE$4="A",BE462,BE465*BE$20*4/365),IF(BE$4="A",BE462,INDEX($DT$20:$EK$20,,MATCH(CONCATENATE("FY ",RIGHT(BE$3,4)),$DT$3:$EK$3,0))*BE467/365))</f>
        <v>#VALUE!</v>
      </c>
      <c r="BF464" s="113" t="e" cm="1">
        <f t="array" aca="1" ref="BF464" ca="1">IF($I$9=1,IF(BF$4="A",BF462,BF465*BF$20*4/365),IF(BF$4="A",BF462,INDEX($DT$20:$EK$20,,MATCH(CONCATENATE("FY ",RIGHT(BF$3,4)),$DT$3:$EK$3,0))*BF467/365))</f>
        <v>#VALUE!</v>
      </c>
      <c r="BG464" s="69" t="e" cm="1">
        <f t="array" aca="1" ref="BG464" ca="1">IF($I$9=1,IF(BG$4="A",BG462,BG465*BG$20*4/365),IF(BG$4="A",BG462,INDEX($DT$20:$EK$20,,MATCH(CONCATENATE("FY ",RIGHT(BG$3,4)),$DT$3:$EK$3,0))*BG467/365))</f>
        <v>#VALUE!</v>
      </c>
      <c r="BH464" s="69" t="e" cm="1">
        <f t="array" aca="1" ref="BH464" ca="1">IF($I$9=1,IF(BH$4="A",BH462,BH465*BH$20*4/365),IF(BH$4="A",BH462,INDEX($DT$20:$EK$20,,MATCH(CONCATENATE("FY ",RIGHT(BH$3,4)),$DT$3:$EK$3,0))*BH467/365))</f>
        <v>#VALUE!</v>
      </c>
      <c r="BI464" s="114" t="e" cm="1">
        <f t="array" aca="1" ref="BI464" ca="1">IF($I$9=1,IF(BI$4="A",BI462,BI465*BI$20*4/365),IF(BI$4="A",BI462,INDEX($DT$20:$EK$20,,MATCH(CONCATENATE("FY ",RIGHT(BI$3,4)),$DT$3:$EK$3,0))*BI467/365))</f>
        <v>#VALUE!</v>
      </c>
      <c r="BJ464" s="113" t="e" cm="1">
        <f t="array" aca="1" ref="BJ464" ca="1">IF($I$9=1,IF(BJ$4="A",BJ462,BJ465*BJ$20*4/365),IF(BJ$4="A",BJ462,INDEX($DT$20:$EK$20,,MATCH(CONCATENATE("FY ",RIGHT(BJ$3,4)),$DT$3:$EK$3,0))*BJ467/365))</f>
        <v>#VALUE!</v>
      </c>
      <c r="BK464" s="69" t="e" cm="1">
        <f t="array" aca="1" ref="BK464" ca="1">IF($I$9=1,IF(BK$4="A",BK462,BK465*BK$20*4/365),IF(BK$4="A",BK462,INDEX($DT$20:$EK$20,,MATCH(CONCATENATE("FY ",RIGHT(BK$3,4)),$DT$3:$EK$3,0))*BK467/365))</f>
        <v>#VALUE!</v>
      </c>
      <c r="BL464" s="69" t="e" cm="1">
        <f t="array" aca="1" ref="BL464" ca="1">IF($I$9=1,IF(BL$4="A",BL462,BL465*BL$20*4/365),IF(BL$4="A",BL462,INDEX($DT$20:$EK$20,,MATCH(CONCATENATE("FY ",RIGHT(BL$3,4)),$DT$3:$EK$3,0))*BL467/365))</f>
        <v>#VALUE!</v>
      </c>
      <c r="BM464" s="114" t="e" cm="1">
        <f t="array" aca="1" ref="BM464" ca="1">IF($I$9=1,IF(BM$4="A",BM462,BM465*BM$20*4/365),IF(BM$4="A",BM462,INDEX($DT$20:$EK$20,,MATCH(CONCATENATE("FY ",RIGHT(BM$3,4)),$DT$3:$EK$3,0))*BM467/365))</f>
        <v>#VALUE!</v>
      </c>
      <c r="BN464" s="113" t="e" cm="1">
        <f t="array" aca="1" ref="BN464" ca="1">IF($I$9=1,IF(BN$4="A",BN462,BN465*BN$20*4/365),IF(BN$4="A",BN462,INDEX($DT$20:$EK$20,,MATCH(CONCATENATE("FY ",RIGHT(BN$3,4)),$DT$3:$EK$3,0))*BN467/365))</f>
        <v>#VALUE!</v>
      </c>
      <c r="BO464" s="69" t="e" cm="1">
        <f t="array" aca="1" ref="BO464" ca="1">IF($I$9=1,IF(BO$4="A",BO462,BO465*BO$20*4/365),IF(BO$4="A",BO462,INDEX($DT$20:$EK$20,,MATCH(CONCATENATE("FY ",RIGHT(BO$3,4)),$DT$3:$EK$3,0))*BO467/365))</f>
        <v>#VALUE!</v>
      </c>
      <c r="BP464" s="69" t="e" cm="1">
        <f t="array" aca="1" ref="BP464" ca="1">IF($I$9=1,IF(BP$4="A",BP462,BP465*BP$20*4/365),IF(BP$4="A",BP462,INDEX($DT$20:$EK$20,,MATCH(CONCATENATE("FY ",RIGHT(BP$3,4)),$DT$3:$EK$3,0))*BP467/365))</f>
        <v>#VALUE!</v>
      </c>
      <c r="BQ464" s="114" t="e" cm="1">
        <f t="array" aca="1" ref="BQ464" ca="1">IF($I$9=1,IF(BQ$4="A",BQ462,BQ465*BQ$20*4/365),IF(BQ$4="A",BQ462,INDEX($DT$20:$EK$20,,MATCH(CONCATENATE("FY ",RIGHT(BQ$3,4)),$DT$3:$EK$3,0))*BQ467/365))</f>
        <v>#VALUE!</v>
      </c>
      <c r="BR464" s="113" t="e" cm="1">
        <f t="array" aca="1" ref="BR464" ca="1">IF($I$9=1,IF(BR$4="A",BR462,BR465*BR$20*4/365),IF(BR$4="A",BR462,INDEX($DT$20:$EK$20,,MATCH(CONCATENATE("FY ",RIGHT(BR$3,4)),$DT$3:$EK$3,0))*BR467/365))</f>
        <v>#VALUE!</v>
      </c>
      <c r="BS464" s="69" t="e" cm="1">
        <f t="array" aca="1" ref="BS464" ca="1">IF($I$9=1,IF(BS$4="A",BS462,BS465*BS$20*4/365),IF(BS$4="A",BS462,INDEX($DT$20:$EK$20,,MATCH(CONCATENATE("FY ",RIGHT(BS$3,4)),$DT$3:$EK$3,0))*BS467/365))</f>
        <v>#VALUE!</v>
      </c>
      <c r="BT464" s="69" t="e" cm="1">
        <f t="array" aca="1" ref="BT464" ca="1">IF($I$9=1,IF(BT$4="A",BT462,BT465*BT$20*4/365),IF(BT$4="A",BT462,INDEX($DT$20:$EK$20,,MATCH(CONCATENATE("FY ",RIGHT(BT$3,4)),$DT$3:$EK$3,0))*BT467/365))</f>
        <v>#VALUE!</v>
      </c>
      <c r="BU464" s="114" t="e" cm="1">
        <f t="array" aca="1" ref="BU464" ca="1">IF($I$9=1,IF(BU$4="A",BU462,BU465*BU$20*4/365),IF(BU$4="A",BU462,INDEX($DT$20:$EK$20,,MATCH(CONCATENATE("FY ",RIGHT(BU$3,4)),$DT$3:$EK$3,0))*BU467/365))</f>
        <v>#VALUE!</v>
      </c>
      <c r="BV464" s="113" t="e" cm="1">
        <f t="array" aca="1" ref="BV464" ca="1">IF($I$9=1,IF(BV$4="A",BV462,BV465*BV$20*4/365),IF(BV$4="A",BV462,INDEX($DT$20:$EK$20,,MATCH(CONCATENATE("FY ",RIGHT(BV$3,4)),$DT$3:$EK$3,0))*BV467/365))</f>
        <v>#VALUE!</v>
      </c>
      <c r="BW464" s="69" t="e" cm="1">
        <f t="array" aca="1" ref="BW464" ca="1">IF($I$9=1,IF(BW$4="A",BW462,BW465*BW$20*4/365),IF(BW$4="A",BW462,INDEX($DT$20:$EK$20,,MATCH(CONCATENATE("FY ",RIGHT(BW$3,4)),$DT$3:$EK$3,0))*BW467/365))</f>
        <v>#VALUE!</v>
      </c>
      <c r="BX464" s="69" t="e" cm="1">
        <f t="array" aca="1" ref="BX464" ca="1">IF($I$9=1,IF(BX$4="A",BX462,BX465*BX$20*4/365),IF(BX$4="A",BX462,INDEX($DT$20:$EK$20,,MATCH(CONCATENATE("FY ",RIGHT(BX$3,4)),$DT$3:$EK$3,0))*BX467/365))</f>
        <v>#VALUE!</v>
      </c>
      <c r="BY464" s="114" t="e" cm="1">
        <f t="array" aca="1" ref="BY464" ca="1">IF($I$9=1,IF(BY$4="A",BY462,BY465*BY$20*4/365),IF(BY$4="A",BY462,INDEX($DT$20:$EK$20,,MATCH(CONCATENATE("FY ",RIGHT(BY$3,4)),$DT$3:$EK$3,0))*BY467/365))</f>
        <v>#VALUE!</v>
      </c>
      <c r="BZ464" s="113" t="e" cm="1">
        <f t="array" aca="1" ref="BZ464" ca="1">IF($I$9=1,IF(BZ$4="A",BZ462,BZ465*BZ$20*4/365),IF(BZ$4="A",BZ462,INDEX($DT$20:$EK$20,,MATCH(CONCATENATE("FY ",RIGHT(BZ$3,4)),$DT$3:$EK$3,0))*BZ467/365))</f>
        <v>#VALUE!</v>
      </c>
      <c r="CA464" s="69" t="e" cm="1">
        <f t="array" aca="1" ref="CA464" ca="1">IF($I$9=1,IF(CA$4="A",CA462,CA465*CA$20*4/365),IF(CA$4="A",CA462,INDEX($DT$20:$EK$20,,MATCH(CONCATENATE("FY ",RIGHT(CA$3,4)),$DT$3:$EK$3,0))*CA467/365))</f>
        <v>#VALUE!</v>
      </c>
      <c r="CB464" s="69" t="e" cm="1">
        <f t="array" aca="1" ref="CB464" ca="1">IF($I$9=1,IF(CB$4="A",CB462,CB465*CB$20*4/365),IF(CB$4="A",CB462,INDEX($DT$20:$EK$20,,MATCH(CONCATENATE("FY ",RIGHT(CB$3,4)),$DT$3:$EK$3,0))*CB467/365))</f>
        <v>#VALUE!</v>
      </c>
      <c r="CC464" s="114" t="e" cm="1">
        <f t="array" aca="1" ref="CC464" ca="1">IF($I$9=1,IF(CC$4="A",CC462,CC465*CC$20*4/365),IF(CC$4="A",CC462,INDEX($DT$20:$EK$20,,MATCH(CONCATENATE("FY ",RIGHT(CC$3,4)),$DT$3:$EK$3,0))*CC467/365))</f>
        <v>#VALUE!</v>
      </c>
      <c r="CD464" s="113" t="e" cm="1">
        <f t="array" aca="1" ref="CD464" ca="1">IF($I$9=1,IF(CD$4="A",CD462,CD465*CD$20*4/365),IF(CD$4="A",CD462,INDEX($DT$20:$EK$20,,MATCH(CONCATENATE("FY ",RIGHT(CD$3,4)),$DT$3:$EK$3,0))*CD467/365))</f>
        <v>#VALUE!</v>
      </c>
      <c r="CE464" s="69" t="e" cm="1">
        <f t="array" aca="1" ref="CE464" ca="1">IF($I$9=1,IF(CE$4="A",CE462,CE465*CE$20*4/365),IF(CE$4="A",CE462,INDEX($DT$20:$EK$20,,MATCH(CONCATENATE("FY ",RIGHT(CE$3,4)),$DT$3:$EK$3,0))*CE467/365))</f>
        <v>#VALUE!</v>
      </c>
      <c r="CF464" s="69" t="e" cm="1">
        <f t="array" aca="1" ref="CF464" ca="1">IF($I$9=1,IF(CF$4="A",CF462,CF465*CF$20*4/365),IF(CF$4="A",CF462,INDEX($DT$20:$EK$20,,MATCH(CONCATENATE("FY ",RIGHT(CF$3,4)),$DT$3:$EK$3,0))*CF467/365))</f>
        <v>#VALUE!</v>
      </c>
      <c r="CG464" s="114" t="e" cm="1">
        <f t="array" aca="1" ref="CG464" ca="1">IF($I$9=1,IF(CG$4="A",CG462,CG465*CG$20*4/365),IF(CG$4="A",CG462,INDEX($DT$20:$EK$20,,MATCH(CONCATENATE("FY ",RIGHT(CG$3,4)),$DT$3:$EK$3,0))*CG467/365))</f>
        <v>#VALUE!</v>
      </c>
      <c r="CH464" s="113" cm="1">
        <f t="array" aca="1" ref="CH464" ca="1">IF($I$9=1,IF(CH$4="A",CH462,CH465*CH$20*4/365),IF(CH$4="A",CH462,INDEX($DT$20:$EK$20,,MATCH(CONCATENATE("FY ",RIGHT(CH$3,4)),$DT$3:$EK$3,0))*CH467/365))</f>
        <v>0</v>
      </c>
      <c r="CI464" s="69" cm="1">
        <f t="array" aca="1" ref="CI464" ca="1">IF($I$9=1,IF(CI$4="A",CI462,CI465*CI$20*4/365),IF(CI$4="A",CI462,INDEX($DT$20:$EK$20,,MATCH(CONCATENATE("FY ",RIGHT(CI$3,4)),$DT$3:$EK$3,0))*CI467/365))</f>
        <v>0</v>
      </c>
      <c r="CJ464" s="69" cm="1">
        <f t="array" aca="1" ref="CJ464" ca="1">IF($I$9=1,IF(CJ$4="A",CJ462,CJ465*CJ$20*4/365),IF(CJ$4="A",CJ462,INDEX($DT$20:$EK$20,,MATCH(CONCATENATE("FY ",RIGHT(CJ$3,4)),$DT$3:$EK$3,0))*CJ467/365))</f>
        <v>0</v>
      </c>
      <c r="CK464" s="114" cm="1">
        <f t="array" aca="1" ref="CK464" ca="1">IF($I$9=1,IF(CK$4="A",CK462,CK465*CK$20*4/365),IF(CK$4="A",CK462,INDEX($DT$20:$EK$20,,MATCH(CONCATENATE("FY ",RIGHT(CK$3,4)),$DT$3:$EK$3,0))*CK467/365))</f>
        <v>0</v>
      </c>
      <c r="CL464" s="113" cm="1">
        <f t="array" aca="1" ref="CL464" ca="1">IF($I$9=1,IF(CL$4="A",CL462,CL465*CL$20*4/365),IF(CL$4="A",CL462,INDEX($DT$20:$EK$20,,MATCH(CONCATENATE("FY ",RIGHT(CL$3,4)),$DT$3:$EK$3,0))*CL467/365))</f>
        <v>0</v>
      </c>
      <c r="CM464" s="69" cm="1">
        <f t="array" aca="1" ref="CM464" ca="1">IF($I$9=1,IF(CM$4="A",CM462,CM465*CM$20*4/365),IF(CM$4="A",CM462,INDEX($DT$20:$EK$20,,MATCH(CONCATENATE("FY ",RIGHT(CM$3,4)),$DT$3:$EK$3,0))*CM467/365))</f>
        <v>0</v>
      </c>
      <c r="CN464" s="69" cm="1">
        <f t="array" aca="1" ref="CN464" ca="1">IF($I$9=1,IF(CN$4="A",CN462,CN465*CN$20*4/365),IF(CN$4="A",CN462,INDEX($DT$20:$EK$20,,MATCH(CONCATENATE("FY ",RIGHT(CN$3,4)),$DT$3:$EK$3,0))*CN467/365))</f>
        <v>0</v>
      </c>
      <c r="CO464" s="114" cm="1">
        <f t="array" aca="1" ref="CO464" ca="1">IF($I$9=1,IF(CO$4="A",CO462,CO465*CO$20*4/365),IF(CO$4="A",CO462,INDEX($DT$20:$EK$20,,MATCH(CONCATENATE("FY ",RIGHT(CO$3,4)),$DT$3:$EK$3,0))*CO467/365))</f>
        <v>0</v>
      </c>
      <c r="CP464" s="113" cm="1">
        <f t="array" aca="1" ref="CP464" ca="1">IF($I$9=1,IF(CP$4="A",CP462,CP465*CP$20*4/365),IF(CP$4="A",CP462,INDEX($DT$20:$EK$20,,MATCH(CONCATENATE("FY ",RIGHT(CP$3,4)),$DT$3:$EK$3,0))*CP467/365))</f>
        <v>0</v>
      </c>
      <c r="CQ464" s="69" cm="1">
        <f t="array" aca="1" ref="CQ464" ca="1">IF($I$9=1,IF(CQ$4="A",CQ462,CQ465*CQ$20*4/365),IF(CQ$4="A",CQ462,INDEX($DT$20:$EK$20,,MATCH(CONCATENATE("FY ",RIGHT(CQ$3,4)),$DT$3:$EK$3,0))*CQ467/365))</f>
        <v>0</v>
      </c>
      <c r="CR464" s="69" cm="1">
        <f t="array" aca="1" ref="CR464" ca="1">IF($I$9=1,IF(CR$4="A",CR462,CR465*CR$20*4/365),IF(CR$4="A",CR462,INDEX($DT$20:$EK$20,,MATCH(CONCATENATE("FY ",RIGHT(CR$3,4)),$DT$3:$EK$3,0))*CR467/365))</f>
        <v>0</v>
      </c>
      <c r="CS464" s="114" cm="1">
        <f t="array" aca="1" ref="CS464" ca="1">IF($I$9=1,IF(CS$4="A",CS462,CS465*CS$20*4/365),IF(CS$4="A",CS462,INDEX($DT$20:$EK$20,,MATCH(CONCATENATE("FY ",RIGHT(CS$3,4)),$DT$3:$EK$3,0))*CS467/365))</f>
        <v>0</v>
      </c>
      <c r="CT464" s="113" cm="1">
        <f t="array" aca="1" ref="CT464" ca="1">IF($I$9=1,IF(CT$4="A",CT462,CT465*CT$20*4/365),IF(CT$4="A",CT462,INDEX($DT$20:$EK$20,,MATCH(CONCATENATE("FY ",RIGHT(CT$3,4)),$DT$3:$EK$3,0))*CT467/365))</f>
        <v>0</v>
      </c>
      <c r="CU464" s="69" cm="1">
        <f t="array" aca="1" ref="CU464" ca="1">IF($I$9=1,IF(CU$4="A",CU462,CU465*CU$20*4/365),IF(CU$4="A",CU462,INDEX($DT$20:$EK$20,,MATCH(CONCATENATE("FY ",RIGHT(CU$3,4)),$DT$3:$EK$3,0))*CU467/365))</f>
        <v>0</v>
      </c>
      <c r="CV464" s="69" cm="1">
        <f t="array" aca="1" ref="CV464" ca="1">IF($I$9=1,IF(CV$4="A",CV462,CV465*CV$20*4/365),IF(CV$4="A",CV462,INDEX($DT$20:$EK$20,,MATCH(CONCATENATE("FY ",RIGHT(CV$3,4)),$DT$3:$EK$3,0))*CV467/365))</f>
        <v>0</v>
      </c>
      <c r="CW464" s="114" cm="1">
        <f t="array" aca="1" ref="CW464" ca="1">IF($I$9=1,IF(CW$4="A",CW462,CW465*CW$20*4/365),IF(CW$4="A",CW462,INDEX($DT$20:$EK$20,,MATCH(CONCATENATE("FY ",RIGHT(CW$3,4)),$DT$3:$EK$3,0))*CW467/365))</f>
        <v>0</v>
      </c>
      <c r="CX464" s="113" cm="1">
        <f t="array" aca="1" ref="CX464" ca="1">IF($I$9=1,IF(CX$4="A",CX462,CX465*CX$20*4/365),IF(CX$4="A",CX462,INDEX($DT$20:$EK$20,,MATCH(CONCATENATE("FY ",RIGHT(CX$3,4)),$DT$3:$EK$3,0))*CX467/365))</f>
        <v>0</v>
      </c>
      <c r="CY464" s="69" cm="1">
        <f t="array" aca="1" ref="CY464" ca="1">IF($I$9=1,IF(CY$4="A",CY462,CY465*CY$20*4/365),IF(CY$4="A",CY462,INDEX($DT$20:$EK$20,,MATCH(CONCATENATE("FY ",RIGHT(CY$3,4)),$DT$3:$EK$3,0))*CY467/365))</f>
        <v>0</v>
      </c>
      <c r="CZ464" s="69" cm="1">
        <f t="array" aca="1" ref="CZ464" ca="1">IF($I$9=1,IF(CZ$4="A",CZ462,CZ465*CZ$20*4/365),IF(CZ$4="A",CZ462,INDEX($DT$20:$EK$20,,MATCH(CONCATENATE("FY ",RIGHT(CZ$3,4)),$DT$3:$EK$3,0))*CZ467/365))</f>
        <v>0</v>
      </c>
      <c r="DA464" s="114" cm="1">
        <f t="array" aca="1" ref="DA464" ca="1">IF($I$9=1,IF(DA$4="A",DA462,DA465*DA$20*4/365),IF(DA$4="A",DA462,INDEX($DT$20:$EK$20,,MATCH(CONCATENATE("FY ",RIGHT(DA$3,4)),$DT$3:$EK$3,0))*DA467/365))</f>
        <v>0</v>
      </c>
      <c r="DB464" s="113" cm="1">
        <f t="array" aca="1" ref="DB464" ca="1">IF($I$9=1,IF(DB$4="A",DB462,DB465*DB$20*4/365),IF(DB$4="A",DB462,INDEX($DT$20:$EK$20,,MATCH(CONCATENATE("FY ",RIGHT(DB$3,4)),$DT$3:$EK$3,0))*DB467/365))</f>
        <v>0</v>
      </c>
      <c r="DC464" s="69" cm="1">
        <f t="array" aca="1" ref="DC464" ca="1">IF($I$9=1,IF(DC$4="A",DC462,DC465*DC$20*4/365),IF(DC$4="A",DC462,INDEX($DT$20:$EK$20,,MATCH(CONCATENATE("FY ",RIGHT(DC$3,4)),$DT$3:$EK$3,0))*DC467/365))</f>
        <v>0</v>
      </c>
      <c r="DD464" s="69" cm="1">
        <f t="array" aca="1" ref="DD464" ca="1">IF($I$9=1,IF(DD$4="A",DD462,DD465*DD$20*4/365),IF(DD$4="A",DD462,INDEX($DT$20:$EK$20,,MATCH(CONCATENATE("FY ",RIGHT(DD$3,4)),$DT$3:$EK$3,0))*DD467/365))</f>
        <v>0</v>
      </c>
      <c r="DE464" s="114" cm="1">
        <f t="array" aca="1" ref="DE464" ca="1">IF($I$9=1,IF(DE$4="A",DE462,DE465*DE$20*4/365),IF(DE$4="A",DE462,INDEX($DT$20:$EK$20,,MATCH(CONCATENATE("FY ",RIGHT(DE$3,4)),$DT$3:$EK$3,0))*DE467/365))</f>
        <v>0</v>
      </c>
      <c r="DF464" s="113" cm="1">
        <f t="array" aca="1" ref="DF464" ca="1">IF($I$9=1,IF(DF$4="A",DF462,DF465*DF$20*4/365),IF(DF$4="A",DF462,INDEX($DT$20:$EK$20,,MATCH(CONCATENATE("FY ",RIGHT(DF$3,4)),$DT$3:$EK$3,0))*DF467/365))</f>
        <v>0</v>
      </c>
      <c r="DG464" s="69" cm="1">
        <f t="array" aca="1" ref="DG464" ca="1">IF($I$9=1,IF(DG$4="A",DG462,DG465*DG$20*4/365),IF(DG$4="A",DG462,INDEX($DT$20:$EK$20,,MATCH(CONCATENATE("FY ",RIGHT(DG$3,4)),$DT$3:$EK$3,0))*DG467/365))</f>
        <v>0</v>
      </c>
      <c r="DH464" s="69" cm="1">
        <f t="array" aca="1" ref="DH464" ca="1">IF($I$9=1,IF(DH$4="A",DH462,DH465*DH$20*4/365),IF(DH$4="A",DH462,INDEX($DT$20:$EK$20,,MATCH(CONCATENATE("FY ",RIGHT(DH$3,4)),$DT$3:$EK$3,0))*DH467/365))</f>
        <v>0</v>
      </c>
      <c r="DI464" s="114" cm="1">
        <f t="array" aca="1" ref="DI464" ca="1">IF($I$9=1,IF(DI$4="A",DI462,DI465*DI$20*4/365),IF(DI$4="A",DI462,INDEX($DT$20:$EK$20,,MATCH(CONCATENATE("FY ",RIGHT(DI$3,4)),$DT$3:$EK$3,0))*DI467/365))</f>
        <v>0</v>
      </c>
      <c r="DK464" s="69">
        <f t="shared" ref="DK464:EK464" ca="1" si="1264">SUM(OFFSET($E464,,MATCH(DK$3,$F$5:$DI$5,0)+3,,1))</f>
        <v>0</v>
      </c>
      <c r="DL464" s="69" t="e">
        <f t="shared" ca="1" si="1264"/>
        <v>#N/A</v>
      </c>
      <c r="DM464" s="69" t="e">
        <f t="shared" ca="1" si="1264"/>
        <v>#VALUE!</v>
      </c>
      <c r="DN464" s="69" t="e">
        <f t="shared" ca="1" si="1264"/>
        <v>#VALUE!</v>
      </c>
      <c r="DO464" s="69" t="e">
        <f t="shared" ca="1" si="1264"/>
        <v>#VALUE!</v>
      </c>
      <c r="DP464" s="69" t="e">
        <f t="shared" ca="1" si="1264"/>
        <v>#VALUE!</v>
      </c>
      <c r="DQ464" s="69" t="e">
        <f t="shared" ca="1" si="1264"/>
        <v>#VALUE!</v>
      </c>
      <c r="DR464" s="69" t="e">
        <f t="shared" ca="1" si="1264"/>
        <v>#VALUE!</v>
      </c>
      <c r="DS464" s="69" t="e">
        <f t="shared" ca="1" si="1264"/>
        <v>#VALUE!</v>
      </c>
      <c r="DT464" s="69" t="e">
        <f t="shared" ca="1" si="1264"/>
        <v>#VALUE!</v>
      </c>
      <c r="DU464" s="69" t="e">
        <f t="shared" ca="1" si="1264"/>
        <v>#VALUE!</v>
      </c>
      <c r="DV464" s="69" t="e">
        <f t="shared" ca="1" si="1264"/>
        <v>#VALUE!</v>
      </c>
      <c r="DW464" s="69" t="e">
        <f t="shared" ca="1" si="1264"/>
        <v>#VALUE!</v>
      </c>
      <c r="DX464" s="69" t="e">
        <f t="shared" ca="1" si="1264"/>
        <v>#VALUE!</v>
      </c>
      <c r="DY464" s="69" t="e">
        <f t="shared" ca="1" si="1264"/>
        <v>#VALUE!</v>
      </c>
      <c r="DZ464" s="69" t="e">
        <f t="shared" ca="1" si="1264"/>
        <v>#VALUE!</v>
      </c>
      <c r="EA464" s="69" t="e">
        <f t="shared" ca="1" si="1264"/>
        <v>#VALUE!</v>
      </c>
      <c r="EB464" s="69" t="e">
        <f t="shared" ca="1" si="1264"/>
        <v>#VALUE!</v>
      </c>
      <c r="EC464" s="69" t="e">
        <f t="shared" ca="1" si="1264"/>
        <v>#VALUE!</v>
      </c>
      <c r="ED464" s="69" t="e">
        <f t="shared" ca="1" si="1264"/>
        <v>#VALUE!</v>
      </c>
      <c r="EE464" s="69" t="e">
        <f t="shared" ca="1" si="1264"/>
        <v>#VALUE!</v>
      </c>
      <c r="EF464" s="69" t="e">
        <f t="shared" ca="1" si="1264"/>
        <v>#VALUE!</v>
      </c>
      <c r="EG464" s="69" t="e">
        <f t="shared" ca="1" si="1264"/>
        <v>#VALUE!</v>
      </c>
      <c r="EH464" s="69" t="e">
        <f t="shared" ca="1" si="1264"/>
        <v>#VALUE!</v>
      </c>
      <c r="EI464" s="69" t="e">
        <f t="shared" ca="1" si="1264"/>
        <v>#VALUE!</v>
      </c>
      <c r="EJ464" s="69" t="e">
        <f t="shared" ca="1" si="1264"/>
        <v>#VALUE!</v>
      </c>
      <c r="EK464" s="69" t="e">
        <f t="shared" ca="1" si="1264"/>
        <v>#VALUE!</v>
      </c>
    </row>
    <row r="465" spans="1:141" outlineLevel="1" x14ac:dyDescent="0.25">
      <c r="A465" s="90"/>
      <c r="B465" s="90"/>
      <c r="C465" s="90"/>
      <c r="D465" s="90"/>
      <c r="E465" t="s">
        <v>351</v>
      </c>
      <c r="F465" s="100"/>
      <c r="I465" s="101"/>
      <c r="J465" s="100"/>
      <c r="M465" s="101"/>
      <c r="N465" s="100"/>
      <c r="Q465" s="101"/>
      <c r="R465" s="100"/>
      <c r="U465" s="101"/>
      <c r="V465" s="100"/>
      <c r="Y465" s="101"/>
      <c r="Z465" s="100"/>
      <c r="AC465" s="101"/>
      <c r="AD465" s="100"/>
      <c r="AG465" s="101"/>
      <c r="AH465" s="100"/>
      <c r="AK465" s="101"/>
      <c r="AL465" s="100"/>
      <c r="AO465" s="101"/>
      <c r="AP465" s="142" t="e">
        <f ca="1">IF(AP$4="A","",AP467)</f>
        <v>#N/A</v>
      </c>
      <c r="AQ465" s="16" t="e">
        <f t="shared" ref="AQ465:DB465" ca="1" si="1265">IF(AQ$4="A","",AQ467)</f>
        <v>#N/A</v>
      </c>
      <c r="AR465" s="16" t="e">
        <f t="shared" ca="1" si="1265"/>
        <v>#N/A</v>
      </c>
      <c r="AS465" s="143" t="e">
        <f t="shared" ca="1" si="1265"/>
        <v>#N/A</v>
      </c>
      <c r="AT465" s="142" t="e">
        <f t="shared" ca="1" si="1265"/>
        <v>#VALUE!</v>
      </c>
      <c r="AU465" s="16" t="e">
        <f t="shared" ca="1" si="1265"/>
        <v>#VALUE!</v>
      </c>
      <c r="AV465" s="16" t="e">
        <f t="shared" ca="1" si="1265"/>
        <v>#VALUE!</v>
      </c>
      <c r="AW465" s="143" t="e">
        <f t="shared" ca="1" si="1265"/>
        <v>#VALUE!</v>
      </c>
      <c r="AX465" s="142" t="e">
        <f t="shared" ca="1" si="1265"/>
        <v>#VALUE!</v>
      </c>
      <c r="AY465" s="16" t="e">
        <f t="shared" ca="1" si="1265"/>
        <v>#VALUE!</v>
      </c>
      <c r="AZ465" s="16" t="e">
        <f t="shared" ca="1" si="1265"/>
        <v>#VALUE!</v>
      </c>
      <c r="BA465" s="143" t="e">
        <f t="shared" ca="1" si="1265"/>
        <v>#VALUE!</v>
      </c>
      <c r="BB465" s="142" t="e">
        <f t="shared" ca="1" si="1265"/>
        <v>#VALUE!</v>
      </c>
      <c r="BC465" s="16" t="e">
        <f t="shared" ca="1" si="1265"/>
        <v>#VALUE!</v>
      </c>
      <c r="BD465" s="16" t="e">
        <f t="shared" ca="1" si="1265"/>
        <v>#VALUE!</v>
      </c>
      <c r="BE465" s="143" t="e">
        <f t="shared" ca="1" si="1265"/>
        <v>#VALUE!</v>
      </c>
      <c r="BF465" s="142" t="e">
        <f t="shared" ca="1" si="1265"/>
        <v>#VALUE!</v>
      </c>
      <c r="BG465" s="16" t="e">
        <f t="shared" ca="1" si="1265"/>
        <v>#VALUE!</v>
      </c>
      <c r="BH465" s="16" t="e">
        <f t="shared" ca="1" si="1265"/>
        <v>#VALUE!</v>
      </c>
      <c r="BI465" s="143" t="e">
        <f t="shared" ca="1" si="1265"/>
        <v>#VALUE!</v>
      </c>
      <c r="BJ465" s="142" t="e">
        <f t="shared" ca="1" si="1265"/>
        <v>#VALUE!</v>
      </c>
      <c r="BK465" s="16" t="e">
        <f t="shared" ca="1" si="1265"/>
        <v>#VALUE!</v>
      </c>
      <c r="BL465" s="16" t="e">
        <f t="shared" ca="1" si="1265"/>
        <v>#VALUE!</v>
      </c>
      <c r="BM465" s="143" t="e">
        <f t="shared" ca="1" si="1265"/>
        <v>#VALUE!</v>
      </c>
      <c r="BN465" s="142" t="e">
        <f t="shared" ca="1" si="1265"/>
        <v>#VALUE!</v>
      </c>
      <c r="BO465" s="16" t="e">
        <f t="shared" ca="1" si="1265"/>
        <v>#VALUE!</v>
      </c>
      <c r="BP465" s="16" t="e">
        <f t="shared" ca="1" si="1265"/>
        <v>#VALUE!</v>
      </c>
      <c r="BQ465" s="143" t="e">
        <f t="shared" ca="1" si="1265"/>
        <v>#VALUE!</v>
      </c>
      <c r="BR465" s="142" t="e">
        <f t="shared" ca="1" si="1265"/>
        <v>#VALUE!</v>
      </c>
      <c r="BS465" s="16" t="e">
        <f t="shared" ca="1" si="1265"/>
        <v>#VALUE!</v>
      </c>
      <c r="BT465" s="16" t="e">
        <f t="shared" ca="1" si="1265"/>
        <v>#VALUE!</v>
      </c>
      <c r="BU465" s="143" t="e">
        <f t="shared" ca="1" si="1265"/>
        <v>#VALUE!</v>
      </c>
      <c r="BV465" s="142" t="e">
        <f t="shared" ca="1" si="1265"/>
        <v>#VALUE!</v>
      </c>
      <c r="BW465" s="16" t="e">
        <f t="shared" ca="1" si="1265"/>
        <v>#VALUE!</v>
      </c>
      <c r="BX465" s="16" t="e">
        <f t="shared" ca="1" si="1265"/>
        <v>#VALUE!</v>
      </c>
      <c r="BY465" s="143" t="e">
        <f t="shared" ca="1" si="1265"/>
        <v>#VALUE!</v>
      </c>
      <c r="BZ465" s="142" t="e">
        <f t="shared" ca="1" si="1265"/>
        <v>#VALUE!</v>
      </c>
      <c r="CA465" s="16" t="e">
        <f t="shared" ca="1" si="1265"/>
        <v>#VALUE!</v>
      </c>
      <c r="CB465" s="16" t="e">
        <f t="shared" ca="1" si="1265"/>
        <v>#VALUE!</v>
      </c>
      <c r="CC465" s="143" t="e">
        <f t="shared" ca="1" si="1265"/>
        <v>#VALUE!</v>
      </c>
      <c r="CD465" s="142" t="e">
        <f t="shared" ca="1" si="1265"/>
        <v>#VALUE!</v>
      </c>
      <c r="CE465" s="16" t="e">
        <f t="shared" ca="1" si="1265"/>
        <v>#VALUE!</v>
      </c>
      <c r="CF465" s="16" t="e">
        <f t="shared" ca="1" si="1265"/>
        <v>#VALUE!</v>
      </c>
      <c r="CG465" s="143" t="e">
        <f t="shared" ca="1" si="1265"/>
        <v>#VALUE!</v>
      </c>
      <c r="CH465" s="142" t="str">
        <f t="shared" ca="1" si="1265"/>
        <v/>
      </c>
      <c r="CI465" s="16" t="str">
        <f t="shared" ca="1" si="1265"/>
        <v/>
      </c>
      <c r="CJ465" s="16" t="str">
        <f t="shared" ca="1" si="1265"/>
        <v/>
      </c>
      <c r="CK465" s="143" t="str">
        <f t="shared" ca="1" si="1265"/>
        <v/>
      </c>
      <c r="CL465" s="142" t="str">
        <f t="shared" ca="1" si="1265"/>
        <v/>
      </c>
      <c r="CM465" s="16" t="str">
        <f t="shared" ca="1" si="1265"/>
        <v/>
      </c>
      <c r="CN465" s="16" t="str">
        <f t="shared" ca="1" si="1265"/>
        <v/>
      </c>
      <c r="CO465" s="143" t="str">
        <f t="shared" ca="1" si="1265"/>
        <v/>
      </c>
      <c r="CP465" s="142" t="str">
        <f t="shared" ca="1" si="1265"/>
        <v/>
      </c>
      <c r="CQ465" s="16" t="str">
        <f t="shared" ca="1" si="1265"/>
        <v/>
      </c>
      <c r="CR465" s="16" t="str">
        <f t="shared" ca="1" si="1265"/>
        <v/>
      </c>
      <c r="CS465" s="143" t="str">
        <f t="shared" ca="1" si="1265"/>
        <v/>
      </c>
      <c r="CT465" s="142" t="str">
        <f t="shared" ca="1" si="1265"/>
        <v/>
      </c>
      <c r="CU465" s="16" t="str">
        <f t="shared" ca="1" si="1265"/>
        <v/>
      </c>
      <c r="CV465" s="16" t="str">
        <f t="shared" ca="1" si="1265"/>
        <v/>
      </c>
      <c r="CW465" s="143" t="str">
        <f t="shared" ca="1" si="1265"/>
        <v/>
      </c>
      <c r="CX465" s="142" t="str">
        <f t="shared" ca="1" si="1265"/>
        <v/>
      </c>
      <c r="CY465" s="16" t="str">
        <f t="shared" ca="1" si="1265"/>
        <v/>
      </c>
      <c r="CZ465" s="16" t="str">
        <f t="shared" ca="1" si="1265"/>
        <v/>
      </c>
      <c r="DA465" s="143" t="str">
        <f t="shared" ca="1" si="1265"/>
        <v/>
      </c>
      <c r="DB465" s="142" t="str">
        <f t="shared" ca="1" si="1265"/>
        <v/>
      </c>
      <c r="DC465" s="16" t="str">
        <f t="shared" ref="DC465:DI465" ca="1" si="1266">IF(DC$4="A","",DC467)</f>
        <v/>
      </c>
      <c r="DD465" s="16" t="str">
        <f t="shared" ca="1" si="1266"/>
        <v/>
      </c>
      <c r="DE465" s="143" t="str">
        <f t="shared" ca="1" si="1266"/>
        <v/>
      </c>
      <c r="DF465" s="142" t="str">
        <f t="shared" ca="1" si="1266"/>
        <v/>
      </c>
      <c r="DG465" s="16" t="str">
        <f t="shared" ca="1" si="1266"/>
        <v/>
      </c>
      <c r="DH465" s="16" t="str">
        <f t="shared" ca="1" si="1266"/>
        <v/>
      </c>
      <c r="DI465" s="143" t="str">
        <f t="shared" ca="1" si="1266"/>
        <v/>
      </c>
      <c r="DT465" s="16" t="str">
        <f ca="1">IF(ISERROR(DT464/DT$20),"",365*DT464/DT$20)</f>
        <v/>
      </c>
      <c r="DU465" s="16" t="str">
        <f t="shared" ref="DU465" ca="1" si="1267">IF(ISERROR(DU464/DU$20),"",365*DU464/DU$20)</f>
        <v/>
      </c>
      <c r="DV465" s="16" t="str">
        <f t="shared" ref="DV465" ca="1" si="1268">IF(ISERROR(DV464/DV$20),"",365*DV464/DV$20)</f>
        <v/>
      </c>
      <c r="DW465" s="16" t="str">
        <f t="shared" ref="DW465" ca="1" si="1269">IF(ISERROR(DW464/DW$20),"",365*DW464/DW$20)</f>
        <v/>
      </c>
      <c r="DX465" s="16" t="str">
        <f t="shared" ref="DX465" ca="1" si="1270">IF(ISERROR(DX464/DX$20),"",365*DX464/DX$20)</f>
        <v/>
      </c>
      <c r="DY465" s="16" t="str">
        <f t="shared" ref="DY465" ca="1" si="1271">IF(ISERROR(DY464/DY$20),"",365*DY464/DY$20)</f>
        <v/>
      </c>
      <c r="DZ465" s="16" t="str">
        <f t="shared" ref="DZ465" ca="1" si="1272">IF(ISERROR(DZ464/DZ$20),"",365*DZ464/DZ$20)</f>
        <v/>
      </c>
      <c r="EA465" s="16" t="str">
        <f t="shared" ref="EA465" ca="1" si="1273">IF(ISERROR(EA464/EA$20),"",365*EA464/EA$20)</f>
        <v/>
      </c>
      <c r="EB465" s="16" t="str">
        <f t="shared" ref="EB465" ca="1" si="1274">IF(ISERROR(EB464/EB$20),"",365*EB464/EB$20)</f>
        <v/>
      </c>
      <c r="EC465" s="16" t="str">
        <f t="shared" ref="EC465" ca="1" si="1275">IF(ISERROR(EC464/EC$20),"",365*EC464/EC$20)</f>
        <v/>
      </c>
      <c r="ED465" s="16" t="str">
        <f t="shared" ref="ED465" ca="1" si="1276">IF(ISERROR(ED464/ED$20),"",365*ED464/ED$20)</f>
        <v/>
      </c>
      <c r="EE465" s="16" t="str">
        <f t="shared" ref="EE465" ca="1" si="1277">IF(ISERROR(EE464/EE$20),"",365*EE464/EE$20)</f>
        <v/>
      </c>
      <c r="EF465" s="16" t="str">
        <f t="shared" ref="EF465" ca="1" si="1278">IF(ISERROR(EF464/EF$20),"",365*EF464/EF$20)</f>
        <v/>
      </c>
      <c r="EG465" s="16" t="str">
        <f t="shared" ref="EG465" ca="1" si="1279">IF(ISERROR(EG464/EG$20),"",365*EG464/EG$20)</f>
        <v/>
      </c>
      <c r="EH465" s="16" t="str">
        <f t="shared" ref="EH465" ca="1" si="1280">IF(ISERROR(EH464/EH$20),"",365*EH464/EH$20)</f>
        <v/>
      </c>
      <c r="EI465" s="16" t="str">
        <f t="shared" ref="EI465" ca="1" si="1281">IF(ISERROR(EI464/EI$20),"",365*EI464/EI$20)</f>
        <v/>
      </c>
      <c r="EJ465" s="16" t="str">
        <f t="shared" ref="EJ465" ca="1" si="1282">IF(ISERROR(EJ464/EJ$20),"",365*EJ464/EJ$20)</f>
        <v/>
      </c>
      <c r="EK465" s="16" t="str">
        <f t="shared" ref="EK465" ca="1" si="1283">IF(ISERROR(EK464/EK$20),"",365*EK464/EK$20)</f>
        <v/>
      </c>
    </row>
    <row r="466" spans="1:141" outlineLevel="1" x14ac:dyDescent="0.25">
      <c r="A466" s="90"/>
      <c r="B466" s="90"/>
      <c r="C466" s="90"/>
      <c r="D466" s="90"/>
      <c r="F466" s="100"/>
      <c r="I466" s="101"/>
      <c r="J466" s="100"/>
      <c r="M466" s="101"/>
      <c r="N466" s="100"/>
      <c r="Q466" s="101"/>
      <c r="R466" s="100"/>
      <c r="U466" s="101"/>
      <c r="V466" s="100"/>
      <c r="Y466" s="101"/>
      <c r="Z466" s="100"/>
      <c r="AC466" s="101"/>
      <c r="AD466" s="100"/>
      <c r="AG466" s="101"/>
      <c r="AH466" s="100"/>
      <c r="AK466" s="101"/>
      <c r="AL466" s="100"/>
      <c r="AO466" s="101"/>
      <c r="AP466" s="102"/>
      <c r="AQ466" s="103"/>
      <c r="AR466" s="103"/>
      <c r="AS466" s="104"/>
      <c r="AT466" s="102"/>
      <c r="AU466" s="103"/>
      <c r="AV466" s="103"/>
      <c r="AW466" s="104"/>
      <c r="AX466" s="102"/>
      <c r="AY466" s="103"/>
      <c r="AZ466" s="103"/>
      <c r="BA466" s="104"/>
      <c r="BB466" s="102"/>
      <c r="BC466" s="103"/>
      <c r="BD466" s="103"/>
      <c r="BE466" s="104"/>
      <c r="BF466" s="102"/>
      <c r="BG466" s="103"/>
      <c r="BH466" s="103"/>
      <c r="BI466" s="104"/>
      <c r="BJ466" s="102"/>
      <c r="BK466" s="103"/>
      <c r="BL466" s="103"/>
      <c r="BM466" s="104"/>
      <c r="BN466" s="102"/>
      <c r="BO466" s="103"/>
      <c r="BP466" s="103"/>
      <c r="BQ466" s="104"/>
      <c r="BR466" s="102"/>
      <c r="BS466" s="103"/>
      <c r="BT466" s="103"/>
      <c r="BU466" s="104"/>
      <c r="BV466" s="102"/>
      <c r="BW466" s="103"/>
      <c r="BX466" s="103"/>
      <c r="BY466" s="104"/>
      <c r="BZ466" s="102"/>
      <c r="CA466" s="103"/>
      <c r="CB466" s="103"/>
      <c r="CC466" s="104"/>
      <c r="CD466" s="102"/>
      <c r="CE466" s="103"/>
      <c r="CF466" s="103"/>
      <c r="CG466" s="104"/>
      <c r="CH466" s="102"/>
      <c r="CI466" s="103"/>
      <c r="CJ466" s="103"/>
      <c r="CK466" s="104"/>
      <c r="CL466" s="102"/>
      <c r="CM466" s="103"/>
      <c r="CN466" s="103"/>
      <c r="CO466" s="104"/>
      <c r="CP466" s="102"/>
      <c r="CQ466" s="103"/>
      <c r="CR466" s="103"/>
      <c r="CS466" s="104"/>
      <c r="CT466" s="102"/>
      <c r="CU466" s="103"/>
      <c r="CV466" s="103"/>
      <c r="CW466" s="104"/>
      <c r="CX466" s="102"/>
      <c r="CY466" s="103"/>
      <c r="CZ466" s="103"/>
      <c r="DA466" s="104"/>
      <c r="DB466" s="102"/>
      <c r="DC466" s="103"/>
      <c r="DD466" s="103"/>
      <c r="DE466" s="104"/>
      <c r="DF466" s="102"/>
      <c r="DG466" s="103"/>
      <c r="DH466" s="103"/>
      <c r="DI466" s="104"/>
    </row>
    <row r="467" spans="1:141" outlineLevel="1" x14ac:dyDescent="0.25">
      <c r="A467" s="90"/>
      <c r="B467" s="90"/>
      <c r="C467" s="90"/>
      <c r="D467" s="90"/>
      <c r="E467" s="36" t="str">
        <f>CONCATENATE(E465," selected driver: ",$J$8," (",$J$9,")")</f>
        <v>Days (annualized) selected driver: Default (Annual)</v>
      </c>
      <c r="F467" s="100"/>
      <c r="I467" s="101"/>
      <c r="J467" s="100"/>
      <c r="M467" s="101"/>
      <c r="N467" s="100"/>
      <c r="Q467" s="101"/>
      <c r="R467" s="100"/>
      <c r="U467" s="101"/>
      <c r="V467" s="100"/>
      <c r="Y467" s="101"/>
      <c r="Z467" s="100"/>
      <c r="AC467" s="101"/>
      <c r="AD467" s="100"/>
      <c r="AG467" s="101"/>
      <c r="AH467" s="100"/>
      <c r="AK467" s="101"/>
      <c r="AL467" s="100"/>
      <c r="AO467" s="101"/>
      <c r="AP467" s="98" t="e" cm="1">
        <f t="array" ref="AP467">IF($I$9=1,AP469,INDEX($DT469:$EK469,,MATCH(CONCATENATE("FY ",RIGHT(AP$3,4)),$DT$3:$EK$3,0)))</f>
        <v>#N/A</v>
      </c>
      <c r="AQ467" s="42" t="e" cm="1">
        <f t="array" ref="AQ467">IF($I$9=1,AQ469,INDEX($DT469:$EK469,,MATCH(CONCATENATE("FY ",RIGHT(AQ$3,4)),$DT$3:$EK$3,0)))</f>
        <v>#N/A</v>
      </c>
      <c r="AR467" s="42" t="e" cm="1">
        <f t="array" ref="AR467">IF($I$9=1,AR469,INDEX($DT469:$EK469,,MATCH(CONCATENATE("FY ",RIGHT(AR$3,4)),$DT$3:$EK$3,0)))</f>
        <v>#N/A</v>
      </c>
      <c r="AS467" s="99" t="e" cm="1">
        <f t="array" ref="AS467">IF($I$9=1,AS469,INDEX($DT469:$EK469,,MATCH(CONCATENATE("FY ",RIGHT(AS$3,4)),$DT$3:$EK$3,0)))</f>
        <v>#N/A</v>
      </c>
      <c r="AT467" s="98" t="e" cm="1">
        <f t="array" ref="AT467">IF($I$9=1,AT469,INDEX($DT469:$EK469,,MATCH(CONCATENATE("FY ",RIGHT(AT$3,4)),$DT$3:$EK$3,0)))</f>
        <v>#N/A</v>
      </c>
      <c r="AU467" s="42" t="e" cm="1">
        <f t="array" ref="AU467">IF($I$9=1,AU469,INDEX($DT469:$EK469,,MATCH(CONCATENATE("FY ",RIGHT(AU$3,4)),$DT$3:$EK$3,0)))</f>
        <v>#N/A</v>
      </c>
      <c r="AV467" s="42" t="e" cm="1">
        <f t="array" ref="AV467">IF($I$9=1,AV469,INDEX($DT469:$EK469,,MATCH(CONCATENATE("FY ",RIGHT(AV$3,4)),$DT$3:$EK$3,0)))</f>
        <v>#N/A</v>
      </c>
      <c r="AW467" s="99" t="e" cm="1">
        <f t="array" ref="AW467">IF($I$9=1,AW469,INDEX($DT469:$EK469,,MATCH(CONCATENATE("FY ",RIGHT(AW$3,4)),$DT$3:$EK$3,0)))</f>
        <v>#N/A</v>
      </c>
      <c r="AX467" s="98" t="e" cm="1">
        <f t="array" ref="AX467">IF($I$9=1,AX469,INDEX($DT469:$EK469,,MATCH(CONCATENATE("FY ",RIGHT(AX$3,4)),$DT$3:$EK$3,0)))</f>
        <v>#N/A</v>
      </c>
      <c r="AY467" s="42" t="e" cm="1">
        <f t="array" ref="AY467">IF($I$9=1,AY469,INDEX($DT469:$EK469,,MATCH(CONCATENATE("FY ",RIGHT(AY$3,4)),$DT$3:$EK$3,0)))</f>
        <v>#N/A</v>
      </c>
      <c r="AZ467" s="42" t="e" cm="1">
        <f t="array" ref="AZ467">IF($I$9=1,AZ469,INDEX($DT469:$EK469,,MATCH(CONCATENATE("FY ",RIGHT(AZ$3,4)),$DT$3:$EK$3,0)))</f>
        <v>#N/A</v>
      </c>
      <c r="BA467" s="99" t="e" cm="1">
        <f t="array" ref="BA467">IF($I$9=1,BA469,INDEX($DT469:$EK469,,MATCH(CONCATENATE("FY ",RIGHT(BA$3,4)),$DT$3:$EK$3,0)))</f>
        <v>#N/A</v>
      </c>
      <c r="BB467" s="98" t="e" cm="1">
        <f t="array" ref="BB467">IF($I$9=1,BB469,INDEX($DT469:$EK469,,MATCH(CONCATENATE("FY ",RIGHT(BB$3,4)),$DT$3:$EK$3,0)))</f>
        <v>#N/A</v>
      </c>
      <c r="BC467" s="42" t="e" cm="1">
        <f t="array" ref="BC467">IF($I$9=1,BC469,INDEX($DT469:$EK469,,MATCH(CONCATENATE("FY ",RIGHT(BC$3,4)),$DT$3:$EK$3,0)))</f>
        <v>#N/A</v>
      </c>
      <c r="BD467" s="42" t="e" cm="1">
        <f t="array" ref="BD467">IF($I$9=1,BD469,INDEX($DT469:$EK469,,MATCH(CONCATENATE("FY ",RIGHT(BD$3,4)),$DT$3:$EK$3,0)))</f>
        <v>#N/A</v>
      </c>
      <c r="BE467" s="99" t="e" cm="1">
        <f t="array" ref="BE467">IF($I$9=1,BE469,INDEX($DT469:$EK469,,MATCH(CONCATENATE("FY ",RIGHT(BE$3,4)),$DT$3:$EK$3,0)))</f>
        <v>#N/A</v>
      </c>
      <c r="BF467" s="98" t="e" cm="1">
        <f t="array" ref="BF467">IF($I$9=1,BF469,INDEX($DT469:$EK469,,MATCH(CONCATENATE("FY ",RIGHT(BF$3,4)),$DT$3:$EK$3,0)))</f>
        <v>#N/A</v>
      </c>
      <c r="BG467" s="42" t="e" cm="1">
        <f t="array" ref="BG467">IF($I$9=1,BG469,INDEX($DT469:$EK469,,MATCH(CONCATENATE("FY ",RIGHT(BG$3,4)),$DT$3:$EK$3,0)))</f>
        <v>#N/A</v>
      </c>
      <c r="BH467" s="42" t="e" cm="1">
        <f t="array" ref="BH467">IF($I$9=1,BH469,INDEX($DT469:$EK469,,MATCH(CONCATENATE("FY ",RIGHT(BH$3,4)),$DT$3:$EK$3,0)))</f>
        <v>#N/A</v>
      </c>
      <c r="BI467" s="99" t="e" cm="1">
        <f t="array" ref="BI467">IF($I$9=1,BI469,INDEX($DT469:$EK469,,MATCH(CONCATENATE("FY ",RIGHT(BI$3,4)),$DT$3:$EK$3,0)))</f>
        <v>#N/A</v>
      </c>
      <c r="BJ467" s="98" t="e" cm="1">
        <f t="array" ref="BJ467">IF($I$9=1,BJ469,INDEX($DT469:$EK469,,MATCH(CONCATENATE("FY ",RIGHT(BJ$3,4)),$DT$3:$EK$3,0)))</f>
        <v>#N/A</v>
      </c>
      <c r="BK467" s="42" t="e" cm="1">
        <f t="array" ref="BK467">IF($I$9=1,BK469,INDEX($DT469:$EK469,,MATCH(CONCATENATE("FY ",RIGHT(BK$3,4)),$DT$3:$EK$3,0)))</f>
        <v>#N/A</v>
      </c>
      <c r="BL467" s="42" t="e" cm="1">
        <f t="array" ref="BL467">IF($I$9=1,BL469,INDEX($DT469:$EK469,,MATCH(CONCATENATE("FY ",RIGHT(BL$3,4)),$DT$3:$EK$3,0)))</f>
        <v>#N/A</v>
      </c>
      <c r="BM467" s="99" t="e" cm="1">
        <f t="array" ref="BM467">IF($I$9=1,BM469,INDEX($DT469:$EK469,,MATCH(CONCATENATE("FY ",RIGHT(BM$3,4)),$DT$3:$EK$3,0)))</f>
        <v>#N/A</v>
      </c>
      <c r="BN467" s="98" t="e" cm="1">
        <f t="array" ref="BN467">IF($I$9=1,BN469,INDEX($DT469:$EK469,,MATCH(CONCATENATE("FY ",RIGHT(BN$3,4)),$DT$3:$EK$3,0)))</f>
        <v>#N/A</v>
      </c>
      <c r="BO467" s="42" t="e" cm="1">
        <f t="array" ref="BO467">IF($I$9=1,BO469,INDEX($DT469:$EK469,,MATCH(CONCATENATE("FY ",RIGHT(BO$3,4)),$DT$3:$EK$3,0)))</f>
        <v>#N/A</v>
      </c>
      <c r="BP467" s="42" t="e" cm="1">
        <f t="array" ref="BP467">IF($I$9=1,BP469,INDEX($DT469:$EK469,,MATCH(CONCATENATE("FY ",RIGHT(BP$3,4)),$DT$3:$EK$3,0)))</f>
        <v>#N/A</v>
      </c>
      <c r="BQ467" s="99" t="e" cm="1">
        <f t="array" ref="BQ467">IF($I$9=1,BQ469,INDEX($DT469:$EK469,,MATCH(CONCATENATE("FY ",RIGHT(BQ$3,4)),$DT$3:$EK$3,0)))</f>
        <v>#N/A</v>
      </c>
      <c r="BR467" s="98" t="e" cm="1">
        <f t="array" ref="BR467">IF($I$9=1,BR469,INDEX($DT469:$EK469,,MATCH(CONCATENATE("FY ",RIGHT(BR$3,4)),$DT$3:$EK$3,0)))</f>
        <v>#N/A</v>
      </c>
      <c r="BS467" s="42" t="e" cm="1">
        <f t="array" ref="BS467">IF($I$9=1,BS469,INDEX($DT469:$EK469,,MATCH(CONCATENATE("FY ",RIGHT(BS$3,4)),$DT$3:$EK$3,0)))</f>
        <v>#N/A</v>
      </c>
      <c r="BT467" s="42" t="e" cm="1">
        <f t="array" ref="BT467">IF($I$9=1,BT469,INDEX($DT469:$EK469,,MATCH(CONCATENATE("FY ",RIGHT(BT$3,4)),$DT$3:$EK$3,0)))</f>
        <v>#N/A</v>
      </c>
      <c r="BU467" s="99" t="e" cm="1">
        <f t="array" ref="BU467">IF($I$9=1,BU469,INDEX($DT469:$EK469,,MATCH(CONCATENATE("FY ",RIGHT(BU$3,4)),$DT$3:$EK$3,0)))</f>
        <v>#N/A</v>
      </c>
      <c r="BV467" s="98" t="e" cm="1">
        <f t="array" ref="BV467">IF($I$9=1,BV469,INDEX($DT469:$EK469,,MATCH(CONCATENATE("FY ",RIGHT(BV$3,4)),$DT$3:$EK$3,0)))</f>
        <v>#N/A</v>
      </c>
      <c r="BW467" s="42" t="e" cm="1">
        <f t="array" ref="BW467">IF($I$9=1,BW469,INDEX($DT469:$EK469,,MATCH(CONCATENATE("FY ",RIGHT(BW$3,4)),$DT$3:$EK$3,0)))</f>
        <v>#N/A</v>
      </c>
      <c r="BX467" s="42" t="e" cm="1">
        <f t="array" ref="BX467">IF($I$9=1,BX469,INDEX($DT469:$EK469,,MATCH(CONCATENATE("FY ",RIGHT(BX$3,4)),$DT$3:$EK$3,0)))</f>
        <v>#N/A</v>
      </c>
      <c r="BY467" s="99" t="e" cm="1">
        <f t="array" ref="BY467">IF($I$9=1,BY469,INDEX($DT469:$EK469,,MATCH(CONCATENATE("FY ",RIGHT(BY$3,4)),$DT$3:$EK$3,0)))</f>
        <v>#N/A</v>
      </c>
      <c r="BZ467" s="98" t="e" cm="1">
        <f t="array" ref="BZ467">IF($I$9=1,BZ469,INDEX($DT469:$EK469,,MATCH(CONCATENATE("FY ",RIGHT(BZ$3,4)),$DT$3:$EK$3,0)))</f>
        <v>#N/A</v>
      </c>
      <c r="CA467" s="42" t="e" cm="1">
        <f t="array" ref="CA467">IF($I$9=1,CA469,INDEX($DT469:$EK469,,MATCH(CONCATENATE("FY ",RIGHT(CA$3,4)),$DT$3:$EK$3,0)))</f>
        <v>#N/A</v>
      </c>
      <c r="CB467" s="42" t="e" cm="1">
        <f t="array" ref="CB467">IF($I$9=1,CB469,INDEX($DT469:$EK469,,MATCH(CONCATENATE("FY ",RIGHT(CB$3,4)),$DT$3:$EK$3,0)))</f>
        <v>#N/A</v>
      </c>
      <c r="CC467" s="99" t="e" cm="1">
        <f t="array" ref="CC467">IF($I$9=1,CC469,INDEX($DT469:$EK469,,MATCH(CONCATENATE("FY ",RIGHT(CC$3,4)),$DT$3:$EK$3,0)))</f>
        <v>#N/A</v>
      </c>
      <c r="CD467" s="98" t="e" cm="1">
        <f t="array" ref="CD467">IF($I$9=1,CD469,INDEX($DT469:$EK469,,MATCH(CONCATENATE("FY ",RIGHT(CD$3,4)),$DT$3:$EK$3,0)))</f>
        <v>#N/A</v>
      </c>
      <c r="CE467" s="42" t="e" cm="1">
        <f t="array" ref="CE467">IF($I$9=1,CE469,INDEX($DT469:$EK469,,MATCH(CONCATENATE("FY ",RIGHT(CE$3,4)),$DT$3:$EK$3,0)))</f>
        <v>#N/A</v>
      </c>
      <c r="CF467" s="42" t="e" cm="1">
        <f t="array" ref="CF467">IF($I$9=1,CF469,INDEX($DT469:$EK469,,MATCH(CONCATENATE("FY ",RIGHT(CF$3,4)),$DT$3:$EK$3,0)))</f>
        <v>#N/A</v>
      </c>
      <c r="CG467" s="99" t="e" cm="1">
        <f t="array" ref="CG467">IF($I$9=1,CG469,INDEX($DT469:$EK469,,MATCH(CONCATENATE("FY ",RIGHT(CG$3,4)),$DT$3:$EK$3,0)))</f>
        <v>#N/A</v>
      </c>
      <c r="CH467" s="98" t="e" cm="1">
        <f t="array" ref="CH467">IF($I$9=1,CH469,INDEX($DT469:$EK469,,MATCH(CONCATENATE("FY ",RIGHT(CH$3,4)),$DT$3:$EK$3,0)))</f>
        <v>#N/A</v>
      </c>
      <c r="CI467" s="42" t="e" cm="1">
        <f t="array" ref="CI467">IF($I$9=1,CI469,INDEX($DT469:$EK469,,MATCH(CONCATENATE("FY ",RIGHT(CI$3,4)),$DT$3:$EK$3,0)))</f>
        <v>#N/A</v>
      </c>
      <c r="CJ467" s="42" t="e" cm="1">
        <f t="array" ref="CJ467">IF($I$9=1,CJ469,INDEX($DT469:$EK469,,MATCH(CONCATENATE("FY ",RIGHT(CJ$3,4)),$DT$3:$EK$3,0)))</f>
        <v>#N/A</v>
      </c>
      <c r="CK467" s="99" t="e" cm="1">
        <f t="array" ref="CK467">IF($I$9=1,CK469,INDEX($DT469:$EK469,,MATCH(CONCATENATE("FY ",RIGHT(CK$3,4)),$DT$3:$EK$3,0)))</f>
        <v>#N/A</v>
      </c>
      <c r="CL467" s="98" t="e" cm="1">
        <f t="array" ref="CL467">IF($I$9=1,CL469,INDEX($DT469:$EK469,,MATCH(CONCATENATE("FY ",RIGHT(CL$3,4)),$DT$3:$EK$3,0)))</f>
        <v>#N/A</v>
      </c>
      <c r="CM467" s="42" t="e" cm="1">
        <f t="array" ref="CM467">IF($I$9=1,CM469,INDEX($DT469:$EK469,,MATCH(CONCATENATE("FY ",RIGHT(CM$3,4)),$DT$3:$EK$3,0)))</f>
        <v>#N/A</v>
      </c>
      <c r="CN467" s="42" t="e" cm="1">
        <f t="array" ref="CN467">IF($I$9=1,CN469,INDEX($DT469:$EK469,,MATCH(CONCATENATE("FY ",RIGHT(CN$3,4)),$DT$3:$EK$3,0)))</f>
        <v>#N/A</v>
      </c>
      <c r="CO467" s="99" t="e" cm="1">
        <f t="array" ref="CO467">IF($I$9=1,CO469,INDEX($DT469:$EK469,,MATCH(CONCATENATE("FY ",RIGHT(CO$3,4)),$DT$3:$EK$3,0)))</f>
        <v>#N/A</v>
      </c>
      <c r="CP467" s="98" t="e" cm="1">
        <f t="array" ref="CP467">IF($I$9=1,CP469,INDEX($DT469:$EK469,,MATCH(CONCATENATE("FY ",RIGHT(CP$3,4)),$DT$3:$EK$3,0)))</f>
        <v>#N/A</v>
      </c>
      <c r="CQ467" s="42" t="e" cm="1">
        <f t="array" ref="CQ467">IF($I$9=1,CQ469,INDEX($DT469:$EK469,,MATCH(CONCATENATE("FY ",RIGHT(CQ$3,4)),$DT$3:$EK$3,0)))</f>
        <v>#N/A</v>
      </c>
      <c r="CR467" s="42" t="e" cm="1">
        <f t="array" ref="CR467">IF($I$9=1,CR469,INDEX($DT469:$EK469,,MATCH(CONCATENATE("FY ",RIGHT(CR$3,4)),$DT$3:$EK$3,0)))</f>
        <v>#N/A</v>
      </c>
      <c r="CS467" s="99" t="e" cm="1">
        <f t="array" ref="CS467">IF($I$9=1,CS469,INDEX($DT469:$EK469,,MATCH(CONCATENATE("FY ",RIGHT(CS$3,4)),$DT$3:$EK$3,0)))</f>
        <v>#N/A</v>
      </c>
      <c r="CT467" s="98" t="e" cm="1">
        <f t="array" ref="CT467">IF($I$9=1,CT469,INDEX($DT469:$EK469,,MATCH(CONCATENATE("FY ",RIGHT(CT$3,4)),$DT$3:$EK$3,0)))</f>
        <v>#N/A</v>
      </c>
      <c r="CU467" s="42" t="e" cm="1">
        <f t="array" ref="CU467">IF($I$9=1,CU469,INDEX($DT469:$EK469,,MATCH(CONCATENATE("FY ",RIGHT(CU$3,4)),$DT$3:$EK$3,0)))</f>
        <v>#N/A</v>
      </c>
      <c r="CV467" s="42" t="e" cm="1">
        <f t="array" ref="CV467">IF($I$9=1,CV469,INDEX($DT469:$EK469,,MATCH(CONCATENATE("FY ",RIGHT(CV$3,4)),$DT$3:$EK$3,0)))</f>
        <v>#N/A</v>
      </c>
      <c r="CW467" s="99" t="e" cm="1">
        <f t="array" ref="CW467">IF($I$9=1,CW469,INDEX($DT469:$EK469,,MATCH(CONCATENATE("FY ",RIGHT(CW$3,4)),$DT$3:$EK$3,0)))</f>
        <v>#N/A</v>
      </c>
      <c r="CX467" s="98" t="e" cm="1">
        <f t="array" ref="CX467">IF($I$9=1,CX469,INDEX($DT469:$EK469,,MATCH(CONCATENATE("FY ",RIGHT(CX$3,4)),$DT$3:$EK$3,0)))</f>
        <v>#N/A</v>
      </c>
      <c r="CY467" s="42" t="e" cm="1">
        <f t="array" ref="CY467">IF($I$9=1,CY469,INDEX($DT469:$EK469,,MATCH(CONCATENATE("FY ",RIGHT(CY$3,4)),$DT$3:$EK$3,0)))</f>
        <v>#N/A</v>
      </c>
      <c r="CZ467" s="42" t="e" cm="1">
        <f t="array" ref="CZ467">IF($I$9=1,CZ469,INDEX($DT469:$EK469,,MATCH(CONCATENATE("FY ",RIGHT(CZ$3,4)),$DT$3:$EK$3,0)))</f>
        <v>#N/A</v>
      </c>
      <c r="DA467" s="99" t="e" cm="1">
        <f t="array" ref="DA467">IF($I$9=1,DA469,INDEX($DT469:$EK469,,MATCH(CONCATENATE("FY ",RIGHT(DA$3,4)),$DT$3:$EK$3,0)))</f>
        <v>#N/A</v>
      </c>
      <c r="DB467" s="98" t="e" cm="1">
        <f t="array" ref="DB467">IF($I$9=1,DB469,INDEX($DT469:$EK469,,MATCH(CONCATENATE("FY ",RIGHT(DB$3,4)),$DT$3:$EK$3,0)))</f>
        <v>#N/A</v>
      </c>
      <c r="DC467" s="42" t="e" cm="1">
        <f t="array" ref="DC467">IF($I$9=1,DC469,INDEX($DT469:$EK469,,MATCH(CONCATENATE("FY ",RIGHT(DC$3,4)),$DT$3:$EK$3,0)))</f>
        <v>#N/A</v>
      </c>
      <c r="DD467" s="42" t="e" cm="1">
        <f t="array" ref="DD467">IF($I$9=1,DD469,INDEX($DT469:$EK469,,MATCH(CONCATENATE("FY ",RIGHT(DD$3,4)),$DT$3:$EK$3,0)))</f>
        <v>#N/A</v>
      </c>
      <c r="DE467" s="99" t="e" cm="1">
        <f t="array" ref="DE467">IF($I$9=1,DE469,INDEX($DT469:$EK469,,MATCH(CONCATENATE("FY ",RIGHT(DE$3,4)),$DT$3:$EK$3,0)))</f>
        <v>#N/A</v>
      </c>
      <c r="DF467" s="98" t="e" cm="1">
        <f t="array" ref="DF467">IF($I$9=1,DF469,INDEX($DT469:$EK469,,MATCH(CONCATENATE("FY ",RIGHT(DF$3,4)),$DT$3:$EK$3,0)))</f>
        <v>#N/A</v>
      </c>
      <c r="DG467" s="42" t="e" cm="1">
        <f t="array" ref="DG467">IF($I$9=1,DG469,INDEX($DT469:$EK469,,MATCH(CONCATENATE("FY ",RIGHT(DG$3,4)),$DT$3:$EK$3,0)))</f>
        <v>#N/A</v>
      </c>
      <c r="DH467" s="42" t="e" cm="1">
        <f t="array" ref="DH467">IF($I$9=1,DH469,INDEX($DT469:$EK469,,MATCH(CONCATENATE("FY ",RIGHT(DH$3,4)),$DT$3:$EK$3,0)))</f>
        <v>#N/A</v>
      </c>
      <c r="DI467" s="99" t="e" cm="1">
        <f t="array" ref="DI467">IF($I$9=1,DI469,INDEX($DT469:$EK469,,MATCH(CONCATENATE("FY ",RIGHT(DI$3,4)),$DT$3:$EK$3,0)))</f>
        <v>#N/A</v>
      </c>
    </row>
    <row r="468" spans="1:141" outlineLevel="1" x14ac:dyDescent="0.25">
      <c r="A468" s="90"/>
      <c r="B468" s="90"/>
      <c r="C468" s="90"/>
      <c r="D468" s="90"/>
      <c r="F468" s="100"/>
      <c r="I468" s="101"/>
      <c r="J468" s="100"/>
      <c r="M468" s="101"/>
      <c r="N468" s="100"/>
      <c r="Q468" s="101"/>
      <c r="R468" s="100"/>
      <c r="U468" s="101"/>
      <c r="V468" s="100"/>
      <c r="Y468" s="101"/>
      <c r="Z468" s="100"/>
      <c r="AC468" s="101"/>
      <c r="AD468" s="100"/>
      <c r="AG468" s="101"/>
      <c r="AH468" s="100"/>
      <c r="AK468" s="101"/>
      <c r="AL468" s="100"/>
      <c r="AO468" s="101"/>
      <c r="AP468" s="100"/>
      <c r="AS468" s="101"/>
      <c r="AT468" s="100"/>
      <c r="AW468" s="101"/>
      <c r="AX468" s="100"/>
      <c r="BA468" s="101"/>
      <c r="BB468" s="100"/>
      <c r="BE468" s="101"/>
      <c r="BF468" s="100"/>
      <c r="BI468" s="101"/>
      <c r="BJ468" s="100"/>
      <c r="BM468" s="101"/>
      <c r="BN468" s="100"/>
      <c r="BQ468" s="101"/>
      <c r="BR468" s="100"/>
      <c r="BU468" s="101"/>
      <c r="BV468" s="100"/>
      <c r="BY468" s="101"/>
      <c r="BZ468" s="100"/>
      <c r="CC468" s="101"/>
      <c r="CD468" s="100"/>
      <c r="CG468" s="101"/>
      <c r="CH468" s="100"/>
      <c r="CK468" s="101"/>
      <c r="CL468" s="100"/>
      <c r="CO468" s="101"/>
      <c r="CP468" s="100"/>
      <c r="CS468" s="101"/>
      <c r="CT468" s="100"/>
      <c r="CW468" s="101"/>
      <c r="CX468" s="100"/>
      <c r="DA468" s="101"/>
      <c r="DB468" s="100"/>
      <c r="DE468" s="101"/>
      <c r="DF468" s="100"/>
      <c r="DI468" s="101"/>
    </row>
    <row r="469" spans="1:141" outlineLevel="1" x14ac:dyDescent="0.25">
      <c r="A469" s="90"/>
      <c r="B469" s="90"/>
      <c r="C469" s="90"/>
      <c r="D469" s="90"/>
      <c r="E469" t="str">
        <f>CONCATENATE(E465," scenario: ",$J$8)</f>
        <v>Days (annualized) scenario: Default</v>
      </c>
      <c r="F469" s="100"/>
      <c r="I469" s="101"/>
      <c r="J469" s="100"/>
      <c r="M469" s="101"/>
      <c r="N469" s="100"/>
      <c r="Q469" s="101"/>
      <c r="R469" s="100"/>
      <c r="U469" s="101"/>
      <c r="V469" s="100"/>
      <c r="Y469" s="101"/>
      <c r="Z469" s="100"/>
      <c r="AC469" s="101"/>
      <c r="AD469" s="100"/>
      <c r="AG469" s="101"/>
      <c r="AH469" s="100"/>
      <c r="AK469" s="101"/>
      <c r="AL469" s="100"/>
      <c r="AO469" s="101"/>
      <c r="AP469" s="142">
        <f>CHOOSE($I$8,AP470,AP471,AP472,AP473,AP474)</f>
        <v>0</v>
      </c>
      <c r="AQ469" s="16">
        <f t="shared" ref="AQ469" si="1284">CHOOSE($I$8,AQ470,AQ471,AQ472,AQ473,AQ474)</f>
        <v>0</v>
      </c>
      <c r="AR469" s="16">
        <f t="shared" ref="AR469" si="1285">CHOOSE($I$8,AR470,AR471,AR472,AR473,AR474)</f>
        <v>0</v>
      </c>
      <c r="AS469" s="143">
        <f t="shared" ref="AS469" si="1286">CHOOSE($I$8,AS470,AS471,AS472,AS473,AS474)</f>
        <v>0</v>
      </c>
      <c r="AT469" s="142">
        <f t="shared" ref="AT469" si="1287">CHOOSE($I$8,AT470,AT471,AT472,AT473,AT474)</f>
        <v>0</v>
      </c>
      <c r="AU469" s="16">
        <f t="shared" ref="AU469" si="1288">CHOOSE($I$8,AU470,AU471,AU472,AU473,AU474)</f>
        <v>0</v>
      </c>
      <c r="AV469" s="16">
        <f t="shared" ref="AV469" si="1289">CHOOSE($I$8,AV470,AV471,AV472,AV473,AV474)</f>
        <v>0</v>
      </c>
      <c r="AW469" s="143">
        <f t="shared" ref="AW469" si="1290">CHOOSE($I$8,AW470,AW471,AW472,AW473,AW474)</f>
        <v>0</v>
      </c>
      <c r="AX469" s="142">
        <f t="shared" ref="AX469" si="1291">CHOOSE($I$8,AX470,AX471,AX472,AX473,AX474)</f>
        <v>0</v>
      </c>
      <c r="AY469" s="16">
        <f t="shared" ref="AY469" si="1292">CHOOSE($I$8,AY470,AY471,AY472,AY473,AY474)</f>
        <v>0</v>
      </c>
      <c r="AZ469" s="16">
        <f t="shared" ref="AZ469" si="1293">CHOOSE($I$8,AZ470,AZ471,AZ472,AZ473,AZ474)</f>
        <v>0</v>
      </c>
      <c r="BA469" s="143">
        <f t="shared" ref="BA469" si="1294">CHOOSE($I$8,BA470,BA471,BA472,BA473,BA474)</f>
        <v>0</v>
      </c>
      <c r="BB469" s="142">
        <f t="shared" ref="BB469" si="1295">CHOOSE($I$8,BB470,BB471,BB472,BB473,BB474)</f>
        <v>0</v>
      </c>
      <c r="BC469" s="16">
        <f t="shared" ref="BC469" si="1296">CHOOSE($I$8,BC470,BC471,BC472,BC473,BC474)</f>
        <v>0</v>
      </c>
      <c r="BD469" s="16">
        <f t="shared" ref="BD469" si="1297">CHOOSE($I$8,BD470,BD471,BD472,BD473,BD474)</f>
        <v>0</v>
      </c>
      <c r="BE469" s="143">
        <f t="shared" ref="BE469" si="1298">CHOOSE($I$8,BE470,BE471,BE472,BE473,BE474)</f>
        <v>0</v>
      </c>
      <c r="BF469" s="142">
        <f t="shared" ref="BF469" si="1299">CHOOSE($I$8,BF470,BF471,BF472,BF473,BF474)</f>
        <v>0</v>
      </c>
      <c r="BG469" s="16">
        <f t="shared" ref="BG469" si="1300">CHOOSE($I$8,BG470,BG471,BG472,BG473,BG474)</f>
        <v>0</v>
      </c>
      <c r="BH469" s="16">
        <f t="shared" ref="BH469" si="1301">CHOOSE($I$8,BH470,BH471,BH472,BH473,BH474)</f>
        <v>0</v>
      </c>
      <c r="BI469" s="143">
        <f t="shared" ref="BI469" si="1302">CHOOSE($I$8,BI470,BI471,BI472,BI473,BI474)</f>
        <v>0</v>
      </c>
      <c r="BJ469" s="142">
        <f t="shared" ref="BJ469" si="1303">CHOOSE($I$8,BJ470,BJ471,BJ472,BJ473,BJ474)</f>
        <v>0</v>
      </c>
      <c r="BK469" s="16">
        <f t="shared" ref="BK469" si="1304">CHOOSE($I$8,BK470,BK471,BK472,BK473,BK474)</f>
        <v>0</v>
      </c>
      <c r="BL469" s="16">
        <f t="shared" ref="BL469" si="1305">CHOOSE($I$8,BL470,BL471,BL472,BL473,BL474)</f>
        <v>0</v>
      </c>
      <c r="BM469" s="143">
        <f t="shared" ref="BM469" si="1306">CHOOSE($I$8,BM470,BM471,BM472,BM473,BM474)</f>
        <v>0</v>
      </c>
      <c r="BN469" s="142">
        <f t="shared" ref="BN469" si="1307">CHOOSE($I$8,BN470,BN471,BN472,BN473,BN474)</f>
        <v>0</v>
      </c>
      <c r="BO469" s="16">
        <f t="shared" ref="BO469" si="1308">CHOOSE($I$8,BO470,BO471,BO472,BO473,BO474)</f>
        <v>0</v>
      </c>
      <c r="BP469" s="16">
        <f t="shared" ref="BP469" si="1309">CHOOSE($I$8,BP470,BP471,BP472,BP473,BP474)</f>
        <v>0</v>
      </c>
      <c r="BQ469" s="143">
        <f t="shared" ref="BQ469" si="1310">CHOOSE($I$8,BQ470,BQ471,BQ472,BQ473,BQ474)</f>
        <v>0</v>
      </c>
      <c r="BR469" s="142">
        <f t="shared" ref="BR469" si="1311">CHOOSE($I$8,BR470,BR471,BR472,BR473,BR474)</f>
        <v>0</v>
      </c>
      <c r="BS469" s="16">
        <f t="shared" ref="BS469" si="1312">CHOOSE($I$8,BS470,BS471,BS472,BS473,BS474)</f>
        <v>0</v>
      </c>
      <c r="BT469" s="16">
        <f t="shared" ref="BT469" si="1313">CHOOSE($I$8,BT470,BT471,BT472,BT473,BT474)</f>
        <v>0</v>
      </c>
      <c r="BU469" s="143">
        <f t="shared" ref="BU469" si="1314">CHOOSE($I$8,BU470,BU471,BU472,BU473,BU474)</f>
        <v>0</v>
      </c>
      <c r="BV469" s="142">
        <f t="shared" ref="BV469" si="1315">CHOOSE($I$8,BV470,BV471,BV472,BV473,BV474)</f>
        <v>0</v>
      </c>
      <c r="BW469" s="16">
        <f t="shared" ref="BW469" si="1316">CHOOSE($I$8,BW470,BW471,BW472,BW473,BW474)</f>
        <v>0</v>
      </c>
      <c r="BX469" s="16">
        <f t="shared" ref="BX469" si="1317">CHOOSE($I$8,BX470,BX471,BX472,BX473,BX474)</f>
        <v>0</v>
      </c>
      <c r="BY469" s="143">
        <f t="shared" ref="BY469" si="1318">CHOOSE($I$8,BY470,BY471,BY472,BY473,BY474)</f>
        <v>0</v>
      </c>
      <c r="BZ469" s="142">
        <f t="shared" ref="BZ469" si="1319">CHOOSE($I$8,BZ470,BZ471,BZ472,BZ473,BZ474)</f>
        <v>0</v>
      </c>
      <c r="CA469" s="16">
        <f t="shared" ref="CA469" si="1320">CHOOSE($I$8,CA470,CA471,CA472,CA473,CA474)</f>
        <v>0</v>
      </c>
      <c r="CB469" s="16">
        <f t="shared" ref="CB469" si="1321">CHOOSE($I$8,CB470,CB471,CB472,CB473,CB474)</f>
        <v>0</v>
      </c>
      <c r="CC469" s="143">
        <f t="shared" ref="CC469" si="1322">CHOOSE($I$8,CC470,CC471,CC472,CC473,CC474)</f>
        <v>0</v>
      </c>
      <c r="CD469" s="142">
        <f t="shared" ref="CD469" si="1323">CHOOSE($I$8,CD470,CD471,CD472,CD473,CD474)</f>
        <v>0</v>
      </c>
      <c r="CE469" s="16">
        <f t="shared" ref="CE469" si="1324">CHOOSE($I$8,CE470,CE471,CE472,CE473,CE474)</f>
        <v>0</v>
      </c>
      <c r="CF469" s="16">
        <f t="shared" ref="CF469" si="1325">CHOOSE($I$8,CF470,CF471,CF472,CF473,CF474)</f>
        <v>0</v>
      </c>
      <c r="CG469" s="143">
        <f t="shared" ref="CG469" si="1326">CHOOSE($I$8,CG470,CG471,CG472,CG473,CG474)</f>
        <v>0</v>
      </c>
      <c r="CH469" s="142">
        <f t="shared" ref="CH469" si="1327">CHOOSE($I$8,CH470,CH471,CH472,CH473,CH474)</f>
        <v>0</v>
      </c>
      <c r="CI469" s="16">
        <f t="shared" ref="CI469" si="1328">CHOOSE($I$8,CI470,CI471,CI472,CI473,CI474)</f>
        <v>0</v>
      </c>
      <c r="CJ469" s="16">
        <f t="shared" ref="CJ469" si="1329">CHOOSE($I$8,CJ470,CJ471,CJ472,CJ473,CJ474)</f>
        <v>0</v>
      </c>
      <c r="CK469" s="143">
        <f t="shared" ref="CK469" si="1330">CHOOSE($I$8,CK470,CK471,CK472,CK473,CK474)</f>
        <v>0</v>
      </c>
      <c r="CL469" s="142">
        <f t="shared" ref="CL469" si="1331">CHOOSE($I$8,CL470,CL471,CL472,CL473,CL474)</f>
        <v>0</v>
      </c>
      <c r="CM469" s="16">
        <f t="shared" ref="CM469" si="1332">CHOOSE($I$8,CM470,CM471,CM472,CM473,CM474)</f>
        <v>0</v>
      </c>
      <c r="CN469" s="16">
        <f t="shared" ref="CN469" si="1333">CHOOSE($I$8,CN470,CN471,CN472,CN473,CN474)</f>
        <v>0</v>
      </c>
      <c r="CO469" s="143">
        <f t="shared" ref="CO469" si="1334">CHOOSE($I$8,CO470,CO471,CO472,CO473,CO474)</f>
        <v>0</v>
      </c>
      <c r="CP469" s="142">
        <f t="shared" ref="CP469" si="1335">CHOOSE($I$8,CP470,CP471,CP472,CP473,CP474)</f>
        <v>0</v>
      </c>
      <c r="CQ469" s="16">
        <f t="shared" ref="CQ469" si="1336">CHOOSE($I$8,CQ470,CQ471,CQ472,CQ473,CQ474)</f>
        <v>0</v>
      </c>
      <c r="CR469" s="16">
        <f t="shared" ref="CR469" si="1337">CHOOSE($I$8,CR470,CR471,CR472,CR473,CR474)</f>
        <v>0</v>
      </c>
      <c r="CS469" s="143">
        <f t="shared" ref="CS469" si="1338">CHOOSE($I$8,CS470,CS471,CS472,CS473,CS474)</f>
        <v>0</v>
      </c>
      <c r="CT469" s="142">
        <f t="shared" ref="CT469" si="1339">CHOOSE($I$8,CT470,CT471,CT472,CT473,CT474)</f>
        <v>0</v>
      </c>
      <c r="CU469" s="16">
        <f t="shared" ref="CU469" si="1340">CHOOSE($I$8,CU470,CU471,CU472,CU473,CU474)</f>
        <v>0</v>
      </c>
      <c r="CV469" s="16">
        <f t="shared" ref="CV469" si="1341">CHOOSE($I$8,CV470,CV471,CV472,CV473,CV474)</f>
        <v>0</v>
      </c>
      <c r="CW469" s="143">
        <f t="shared" ref="CW469" si="1342">CHOOSE($I$8,CW470,CW471,CW472,CW473,CW474)</f>
        <v>0</v>
      </c>
      <c r="CX469" s="142">
        <f t="shared" ref="CX469" si="1343">CHOOSE($I$8,CX470,CX471,CX472,CX473,CX474)</f>
        <v>0</v>
      </c>
      <c r="CY469" s="16">
        <f t="shared" ref="CY469" si="1344">CHOOSE($I$8,CY470,CY471,CY472,CY473,CY474)</f>
        <v>0</v>
      </c>
      <c r="CZ469" s="16">
        <f t="shared" ref="CZ469" si="1345">CHOOSE($I$8,CZ470,CZ471,CZ472,CZ473,CZ474)</f>
        <v>0</v>
      </c>
      <c r="DA469" s="143">
        <f t="shared" ref="DA469" si="1346">CHOOSE($I$8,DA470,DA471,DA472,DA473,DA474)</f>
        <v>0</v>
      </c>
      <c r="DB469" s="142">
        <f t="shared" ref="DB469" si="1347">CHOOSE($I$8,DB470,DB471,DB472,DB473,DB474)</f>
        <v>0</v>
      </c>
      <c r="DC469" s="16">
        <f t="shared" ref="DC469" si="1348">CHOOSE($I$8,DC470,DC471,DC472,DC473,DC474)</f>
        <v>0</v>
      </c>
      <c r="DD469" s="16">
        <f t="shared" ref="DD469" si="1349">CHOOSE($I$8,DD470,DD471,DD472,DD473,DD474)</f>
        <v>0</v>
      </c>
      <c r="DE469" s="143">
        <f t="shared" ref="DE469" si="1350">CHOOSE($I$8,DE470,DE471,DE472,DE473,DE474)</f>
        <v>0</v>
      </c>
      <c r="DF469" s="142">
        <f t="shared" ref="DF469" si="1351">CHOOSE($I$8,DF470,DF471,DF472,DF473,DF474)</f>
        <v>0</v>
      </c>
      <c r="DG469" s="16">
        <f t="shared" ref="DG469" si="1352">CHOOSE($I$8,DG470,DG471,DG472,DG473,DG474)</f>
        <v>0</v>
      </c>
      <c r="DH469" s="16">
        <f t="shared" ref="DH469" si="1353">CHOOSE($I$8,DH470,DH471,DH472,DH473,DH474)</f>
        <v>0</v>
      </c>
      <c r="DI469" s="143">
        <f t="shared" ref="DI469" si="1354">CHOOSE($I$8,DI470,DI471,DI472,DI473,DI474)</f>
        <v>0</v>
      </c>
      <c r="DT469" s="16" t="e">
        <f t="shared" ref="DT469" ca="1" si="1355">CHOOSE($I$8,DT470,DT471,DT472,DT473,DT474)</f>
        <v>#DIV/0!</v>
      </c>
      <c r="DU469" s="16" t="e">
        <f t="shared" ref="DU469" ca="1" si="1356">CHOOSE($I$8,DU470,DU471,DU472,DU473,DU474)</f>
        <v>#DIV/0!</v>
      </c>
      <c r="DV469" s="16" t="e">
        <f t="shared" ref="DV469" ca="1" si="1357">CHOOSE($I$8,DV470,DV471,DV472,DV473,DV474)</f>
        <v>#DIV/0!</v>
      </c>
      <c r="DW469" s="16" t="e">
        <f t="shared" ref="DW469" ca="1" si="1358">CHOOSE($I$8,DW470,DW471,DW472,DW473,DW474)</f>
        <v>#DIV/0!</v>
      </c>
      <c r="DX469" s="16" t="e">
        <f t="shared" ref="DX469" ca="1" si="1359">CHOOSE($I$8,DX470,DX471,DX472,DX473,DX474)</f>
        <v>#DIV/0!</v>
      </c>
      <c r="DY469" s="16" t="e">
        <f t="shared" ref="DY469" ca="1" si="1360">CHOOSE($I$8,DY470,DY471,DY472,DY473,DY474)</f>
        <v>#DIV/0!</v>
      </c>
      <c r="DZ469" s="16" t="e">
        <f t="shared" ref="DZ469" ca="1" si="1361">CHOOSE($I$8,DZ470,DZ471,DZ472,DZ473,DZ474)</f>
        <v>#DIV/0!</v>
      </c>
      <c r="EA469" s="16" t="e">
        <f t="shared" ref="EA469" ca="1" si="1362">CHOOSE($I$8,EA470,EA471,EA472,EA473,EA474)</f>
        <v>#DIV/0!</v>
      </c>
      <c r="EB469" s="16" t="e">
        <f t="shared" ref="EB469" ca="1" si="1363">CHOOSE($I$8,EB470,EB471,EB472,EB473,EB474)</f>
        <v>#DIV/0!</v>
      </c>
      <c r="EC469" s="16" t="e">
        <f t="shared" ref="EC469" ca="1" si="1364">CHOOSE($I$8,EC470,EC471,EC472,EC473,EC474)</f>
        <v>#DIV/0!</v>
      </c>
      <c r="ED469" s="16" t="e">
        <f t="shared" ref="ED469" ca="1" si="1365">CHOOSE($I$8,ED470,ED471,ED472,ED473,ED474)</f>
        <v>#DIV/0!</v>
      </c>
      <c r="EE469" s="16" t="e">
        <f t="shared" ref="EE469" ca="1" si="1366">CHOOSE($I$8,EE470,EE471,EE472,EE473,EE474)</f>
        <v>#DIV/0!</v>
      </c>
      <c r="EF469" s="16" t="e">
        <f t="shared" ref="EF469" ca="1" si="1367">CHOOSE($I$8,EF470,EF471,EF472,EF473,EF474)</f>
        <v>#DIV/0!</v>
      </c>
      <c r="EG469" s="16" t="e">
        <f t="shared" ref="EG469" ca="1" si="1368">CHOOSE($I$8,EG470,EG471,EG472,EG473,EG474)</f>
        <v>#DIV/0!</v>
      </c>
      <c r="EH469" s="16" t="e">
        <f t="shared" ref="EH469" ca="1" si="1369">CHOOSE($I$8,EH470,EH471,EH472,EH473,EH474)</f>
        <v>#DIV/0!</v>
      </c>
      <c r="EI469" s="16" t="e">
        <f t="shared" ref="EI469" ca="1" si="1370">CHOOSE($I$8,EI470,EI471,EI472,EI473,EI474)</f>
        <v>#DIV/0!</v>
      </c>
      <c r="EJ469" s="16" t="e">
        <f t="shared" ref="EJ469" ca="1" si="1371">CHOOSE($I$8,EJ470,EJ471,EJ472,EJ473,EJ474)</f>
        <v>#DIV/0!</v>
      </c>
      <c r="EK469" s="16" t="e">
        <f t="shared" ref="EK469" ca="1" si="1372">CHOOSE($I$8,EK470,EK471,EK472,EK473,EK474)</f>
        <v>#DIV/0!</v>
      </c>
    </row>
    <row r="470" spans="1:141" outlineLevel="1" x14ac:dyDescent="0.25">
      <c r="A470" s="90"/>
      <c r="B470" s="90"/>
      <c r="C470" s="90"/>
      <c r="D470" s="90"/>
      <c r="E470" t="str">
        <f>CONCATENATE("- ", $N$6,":")</f>
        <v>- Base:</v>
      </c>
      <c r="F470" s="100"/>
      <c r="I470" s="101"/>
      <c r="J470" s="100"/>
      <c r="M470" s="101"/>
      <c r="N470" s="100"/>
      <c r="Q470" s="101"/>
      <c r="R470" s="100"/>
      <c r="U470" s="101"/>
      <c r="V470" s="100"/>
      <c r="Y470" s="101"/>
      <c r="Z470" s="100"/>
      <c r="AC470" s="101"/>
      <c r="AD470" s="100"/>
      <c r="AG470" s="101"/>
      <c r="AH470" s="100"/>
      <c r="AK470" s="101"/>
      <c r="AL470" s="100"/>
      <c r="AO470" s="101"/>
      <c r="AP470" s="144">
        <v>0</v>
      </c>
      <c r="AQ470" s="145">
        <v>0</v>
      </c>
      <c r="AR470" s="145">
        <v>0</v>
      </c>
      <c r="AS470" s="146">
        <v>0</v>
      </c>
      <c r="AT470" s="144">
        <v>0</v>
      </c>
      <c r="AU470" s="145">
        <v>0</v>
      </c>
      <c r="AV470" s="145">
        <v>0</v>
      </c>
      <c r="AW470" s="146">
        <v>0</v>
      </c>
      <c r="AX470" s="144">
        <v>0</v>
      </c>
      <c r="AY470" s="145">
        <v>0</v>
      </c>
      <c r="AZ470" s="145">
        <v>0</v>
      </c>
      <c r="BA470" s="146">
        <v>0</v>
      </c>
      <c r="BB470" s="144">
        <v>0</v>
      </c>
      <c r="BC470" s="145">
        <v>0</v>
      </c>
      <c r="BD470" s="145">
        <v>0</v>
      </c>
      <c r="BE470" s="146">
        <v>0</v>
      </c>
      <c r="BF470" s="144">
        <v>0</v>
      </c>
      <c r="BG470" s="145">
        <v>0</v>
      </c>
      <c r="BH470" s="145">
        <v>0</v>
      </c>
      <c r="BI470" s="146">
        <v>0</v>
      </c>
      <c r="BJ470" s="144">
        <v>0</v>
      </c>
      <c r="BK470" s="145">
        <v>0</v>
      </c>
      <c r="BL470" s="145">
        <v>0</v>
      </c>
      <c r="BM470" s="146">
        <v>0</v>
      </c>
      <c r="BN470" s="144">
        <v>0</v>
      </c>
      <c r="BO470" s="145">
        <v>0</v>
      </c>
      <c r="BP470" s="145">
        <v>0</v>
      </c>
      <c r="BQ470" s="146">
        <v>0</v>
      </c>
      <c r="BR470" s="144">
        <v>0</v>
      </c>
      <c r="BS470" s="145">
        <v>0</v>
      </c>
      <c r="BT470" s="145">
        <v>0</v>
      </c>
      <c r="BU470" s="146">
        <v>0</v>
      </c>
      <c r="BV470" s="144">
        <v>0</v>
      </c>
      <c r="BW470" s="145">
        <v>0</v>
      </c>
      <c r="BX470" s="145">
        <v>0</v>
      </c>
      <c r="BY470" s="146">
        <v>0</v>
      </c>
      <c r="BZ470" s="144">
        <v>0</v>
      </c>
      <c r="CA470" s="145">
        <v>0</v>
      </c>
      <c r="CB470" s="145">
        <v>0</v>
      </c>
      <c r="CC470" s="146">
        <v>0</v>
      </c>
      <c r="CD470" s="144">
        <v>0</v>
      </c>
      <c r="CE470" s="145">
        <v>0</v>
      </c>
      <c r="CF470" s="145">
        <v>0</v>
      </c>
      <c r="CG470" s="146">
        <v>0</v>
      </c>
      <c r="CH470" s="144">
        <v>0</v>
      </c>
      <c r="CI470" s="145">
        <v>0</v>
      </c>
      <c r="CJ470" s="145">
        <v>0</v>
      </c>
      <c r="CK470" s="146">
        <v>0</v>
      </c>
      <c r="CL470" s="144">
        <v>0</v>
      </c>
      <c r="CM470" s="145">
        <v>0</v>
      </c>
      <c r="CN470" s="145">
        <v>0</v>
      </c>
      <c r="CO470" s="146">
        <v>0</v>
      </c>
      <c r="CP470" s="144">
        <v>0</v>
      </c>
      <c r="CQ470" s="145">
        <v>0</v>
      </c>
      <c r="CR470" s="145">
        <v>0</v>
      </c>
      <c r="CS470" s="146">
        <v>0</v>
      </c>
      <c r="CT470" s="144">
        <v>0</v>
      </c>
      <c r="CU470" s="145">
        <v>0</v>
      </c>
      <c r="CV470" s="145">
        <v>0</v>
      </c>
      <c r="CW470" s="146">
        <v>0</v>
      </c>
      <c r="CX470" s="144">
        <v>0</v>
      </c>
      <c r="CY470" s="145">
        <v>0</v>
      </c>
      <c r="CZ470" s="145">
        <v>0</v>
      </c>
      <c r="DA470" s="146">
        <v>0</v>
      </c>
      <c r="DB470" s="144">
        <v>0</v>
      </c>
      <c r="DC470" s="145">
        <v>0</v>
      </c>
      <c r="DD470" s="145">
        <v>0</v>
      </c>
      <c r="DE470" s="146">
        <v>0</v>
      </c>
      <c r="DF470" s="144">
        <v>0</v>
      </c>
      <c r="DG470" s="145">
        <v>0</v>
      </c>
      <c r="DH470" s="145">
        <v>0</v>
      </c>
      <c r="DI470" s="146">
        <v>0</v>
      </c>
      <c r="DT470" s="145">
        <v>0</v>
      </c>
      <c r="DU470" s="145">
        <v>0</v>
      </c>
      <c r="DV470" s="145">
        <v>0</v>
      </c>
      <c r="DW470" s="145">
        <v>0</v>
      </c>
      <c r="DX470" s="145">
        <v>0</v>
      </c>
      <c r="DY470" s="145">
        <v>0</v>
      </c>
      <c r="DZ470" s="145">
        <v>0</v>
      </c>
      <c r="EA470" s="145">
        <v>0</v>
      </c>
      <c r="EB470" s="145">
        <v>0</v>
      </c>
      <c r="EC470" s="145">
        <v>0</v>
      </c>
      <c r="ED470" s="145">
        <v>0</v>
      </c>
      <c r="EE470" s="145">
        <v>0</v>
      </c>
      <c r="EF470" s="145">
        <v>0</v>
      </c>
      <c r="EG470" s="145">
        <v>0</v>
      </c>
      <c r="EH470" s="145">
        <v>0</v>
      </c>
      <c r="EI470" s="145">
        <v>0</v>
      </c>
      <c r="EJ470" s="145">
        <v>0</v>
      </c>
      <c r="EK470" s="145">
        <v>0</v>
      </c>
    </row>
    <row r="471" spans="1:141" outlineLevel="1" x14ac:dyDescent="0.25">
      <c r="A471" s="90"/>
      <c r="B471" s="90"/>
      <c r="C471" s="90"/>
      <c r="D471" s="90"/>
      <c r="E471" t="str">
        <f>CONCATENATE("- ", $N$7,":")</f>
        <v>- Upside:</v>
      </c>
      <c r="F471" s="100"/>
      <c r="I471" s="101"/>
      <c r="J471" s="100"/>
      <c r="M471" s="101"/>
      <c r="N471" s="100"/>
      <c r="Q471" s="101"/>
      <c r="R471" s="100"/>
      <c r="U471" s="101"/>
      <c r="V471" s="100"/>
      <c r="Y471" s="101"/>
      <c r="Z471" s="100"/>
      <c r="AC471" s="101"/>
      <c r="AD471" s="100"/>
      <c r="AG471" s="101"/>
      <c r="AH471" s="100"/>
      <c r="AK471" s="101"/>
      <c r="AL471" s="100"/>
      <c r="AO471" s="101"/>
      <c r="AP471" s="144">
        <v>0</v>
      </c>
      <c r="AQ471" s="145">
        <v>0</v>
      </c>
      <c r="AR471" s="145">
        <v>0</v>
      </c>
      <c r="AS471" s="146">
        <v>0</v>
      </c>
      <c r="AT471" s="144">
        <v>0</v>
      </c>
      <c r="AU471" s="145">
        <v>0</v>
      </c>
      <c r="AV471" s="145">
        <v>0</v>
      </c>
      <c r="AW471" s="146">
        <v>0</v>
      </c>
      <c r="AX471" s="144">
        <v>0</v>
      </c>
      <c r="AY471" s="145">
        <v>0</v>
      </c>
      <c r="AZ471" s="145">
        <v>0</v>
      </c>
      <c r="BA471" s="146">
        <v>0</v>
      </c>
      <c r="BB471" s="144">
        <v>0</v>
      </c>
      <c r="BC471" s="145">
        <v>0</v>
      </c>
      <c r="BD471" s="145">
        <v>0</v>
      </c>
      <c r="BE471" s="146">
        <v>0</v>
      </c>
      <c r="BF471" s="144">
        <v>0</v>
      </c>
      <c r="BG471" s="145">
        <v>0</v>
      </c>
      <c r="BH471" s="145">
        <v>0</v>
      </c>
      <c r="BI471" s="146">
        <v>0</v>
      </c>
      <c r="BJ471" s="144">
        <v>0</v>
      </c>
      <c r="BK471" s="145">
        <v>0</v>
      </c>
      <c r="BL471" s="145">
        <v>0</v>
      </c>
      <c r="BM471" s="146">
        <v>0</v>
      </c>
      <c r="BN471" s="144">
        <v>0</v>
      </c>
      <c r="BO471" s="145">
        <v>0</v>
      </c>
      <c r="BP471" s="145">
        <v>0</v>
      </c>
      <c r="BQ471" s="146">
        <v>0</v>
      </c>
      <c r="BR471" s="144">
        <v>0</v>
      </c>
      <c r="BS471" s="145">
        <v>0</v>
      </c>
      <c r="BT471" s="145">
        <v>0</v>
      </c>
      <c r="BU471" s="146">
        <v>0</v>
      </c>
      <c r="BV471" s="144">
        <v>0</v>
      </c>
      <c r="BW471" s="145">
        <v>0</v>
      </c>
      <c r="BX471" s="145">
        <v>0</v>
      </c>
      <c r="BY471" s="146">
        <v>0</v>
      </c>
      <c r="BZ471" s="144">
        <v>0</v>
      </c>
      <c r="CA471" s="145">
        <v>0</v>
      </c>
      <c r="CB471" s="145">
        <v>0</v>
      </c>
      <c r="CC471" s="146">
        <v>0</v>
      </c>
      <c r="CD471" s="144">
        <v>0</v>
      </c>
      <c r="CE471" s="145">
        <v>0</v>
      </c>
      <c r="CF471" s="145">
        <v>0</v>
      </c>
      <c r="CG471" s="146">
        <v>0</v>
      </c>
      <c r="CH471" s="144">
        <v>0</v>
      </c>
      <c r="CI471" s="145">
        <v>0</v>
      </c>
      <c r="CJ471" s="145">
        <v>0</v>
      </c>
      <c r="CK471" s="146">
        <v>0</v>
      </c>
      <c r="CL471" s="144">
        <v>0</v>
      </c>
      <c r="CM471" s="145">
        <v>0</v>
      </c>
      <c r="CN471" s="145">
        <v>0</v>
      </c>
      <c r="CO471" s="146">
        <v>0</v>
      </c>
      <c r="CP471" s="144">
        <v>0</v>
      </c>
      <c r="CQ471" s="145">
        <v>0</v>
      </c>
      <c r="CR471" s="145">
        <v>0</v>
      </c>
      <c r="CS471" s="146">
        <v>0</v>
      </c>
      <c r="CT471" s="144">
        <v>0</v>
      </c>
      <c r="CU471" s="145">
        <v>0</v>
      </c>
      <c r="CV471" s="145">
        <v>0</v>
      </c>
      <c r="CW471" s="146">
        <v>0</v>
      </c>
      <c r="CX471" s="144">
        <v>0</v>
      </c>
      <c r="CY471" s="145">
        <v>0</v>
      </c>
      <c r="CZ471" s="145">
        <v>0</v>
      </c>
      <c r="DA471" s="146">
        <v>0</v>
      </c>
      <c r="DB471" s="144">
        <v>0</v>
      </c>
      <c r="DC471" s="145">
        <v>0</v>
      </c>
      <c r="DD471" s="145">
        <v>0</v>
      </c>
      <c r="DE471" s="146">
        <v>0</v>
      </c>
      <c r="DF471" s="144">
        <v>0</v>
      </c>
      <c r="DG471" s="145">
        <v>0</v>
      </c>
      <c r="DH471" s="145">
        <v>0</v>
      </c>
      <c r="DI471" s="146">
        <v>0</v>
      </c>
      <c r="DT471" s="145">
        <v>0</v>
      </c>
      <c r="DU471" s="145">
        <v>0</v>
      </c>
      <c r="DV471" s="145">
        <v>0</v>
      </c>
      <c r="DW471" s="145">
        <v>0</v>
      </c>
      <c r="DX471" s="145">
        <v>0</v>
      </c>
      <c r="DY471" s="145">
        <v>0</v>
      </c>
      <c r="DZ471" s="145">
        <v>0</v>
      </c>
      <c r="EA471" s="145">
        <v>0</v>
      </c>
      <c r="EB471" s="145">
        <v>0</v>
      </c>
      <c r="EC471" s="145">
        <v>0</v>
      </c>
      <c r="ED471" s="145">
        <v>0</v>
      </c>
      <c r="EE471" s="145">
        <v>0</v>
      </c>
      <c r="EF471" s="145">
        <v>0</v>
      </c>
      <c r="EG471" s="145">
        <v>0</v>
      </c>
      <c r="EH471" s="145">
        <v>0</v>
      </c>
      <c r="EI471" s="145">
        <v>0</v>
      </c>
      <c r="EJ471" s="145">
        <v>0</v>
      </c>
      <c r="EK471" s="145">
        <v>0</v>
      </c>
    </row>
    <row r="472" spans="1:141" outlineLevel="1" x14ac:dyDescent="0.25">
      <c r="A472" s="90"/>
      <c r="B472" s="90"/>
      <c r="C472" s="90"/>
      <c r="D472" s="90"/>
      <c r="E472" t="str">
        <f>CONCATENATE("- ", $N$8,":")</f>
        <v>- Downside:</v>
      </c>
      <c r="F472" s="100"/>
      <c r="I472" s="101"/>
      <c r="J472" s="100"/>
      <c r="M472" s="101"/>
      <c r="N472" s="100"/>
      <c r="Q472" s="101"/>
      <c r="R472" s="100"/>
      <c r="U472" s="101"/>
      <c r="V472" s="100"/>
      <c r="Y472" s="101"/>
      <c r="Z472" s="100"/>
      <c r="AC472" s="101"/>
      <c r="AD472" s="100"/>
      <c r="AG472" s="101"/>
      <c r="AH472" s="100"/>
      <c r="AK472" s="101"/>
      <c r="AL472" s="100"/>
      <c r="AO472" s="101"/>
      <c r="AP472" s="144">
        <v>0</v>
      </c>
      <c r="AQ472" s="145">
        <v>0</v>
      </c>
      <c r="AR472" s="145">
        <v>0</v>
      </c>
      <c r="AS472" s="146">
        <v>0</v>
      </c>
      <c r="AT472" s="144">
        <v>0</v>
      </c>
      <c r="AU472" s="145">
        <v>0</v>
      </c>
      <c r="AV472" s="145">
        <v>0</v>
      </c>
      <c r="AW472" s="146">
        <v>0</v>
      </c>
      <c r="AX472" s="144">
        <v>0</v>
      </c>
      <c r="AY472" s="145">
        <v>0</v>
      </c>
      <c r="AZ472" s="145">
        <v>0</v>
      </c>
      <c r="BA472" s="146">
        <v>0</v>
      </c>
      <c r="BB472" s="144">
        <v>0</v>
      </c>
      <c r="BC472" s="145">
        <v>0</v>
      </c>
      <c r="BD472" s="145">
        <v>0</v>
      </c>
      <c r="BE472" s="146">
        <v>0</v>
      </c>
      <c r="BF472" s="144">
        <v>0</v>
      </c>
      <c r="BG472" s="145">
        <v>0</v>
      </c>
      <c r="BH472" s="145">
        <v>0</v>
      </c>
      <c r="BI472" s="146">
        <v>0</v>
      </c>
      <c r="BJ472" s="144">
        <v>0</v>
      </c>
      <c r="BK472" s="145">
        <v>0</v>
      </c>
      <c r="BL472" s="145">
        <v>0</v>
      </c>
      <c r="BM472" s="146">
        <v>0</v>
      </c>
      <c r="BN472" s="144">
        <v>0</v>
      </c>
      <c r="BO472" s="145">
        <v>0</v>
      </c>
      <c r="BP472" s="145">
        <v>0</v>
      </c>
      <c r="BQ472" s="146">
        <v>0</v>
      </c>
      <c r="BR472" s="144">
        <v>0</v>
      </c>
      <c r="BS472" s="145">
        <v>0</v>
      </c>
      <c r="BT472" s="145">
        <v>0</v>
      </c>
      <c r="BU472" s="146">
        <v>0</v>
      </c>
      <c r="BV472" s="144">
        <v>0</v>
      </c>
      <c r="BW472" s="145">
        <v>0</v>
      </c>
      <c r="BX472" s="145">
        <v>0</v>
      </c>
      <c r="BY472" s="146">
        <v>0</v>
      </c>
      <c r="BZ472" s="144">
        <v>0</v>
      </c>
      <c r="CA472" s="145">
        <v>0</v>
      </c>
      <c r="CB472" s="145">
        <v>0</v>
      </c>
      <c r="CC472" s="146">
        <v>0</v>
      </c>
      <c r="CD472" s="144">
        <v>0</v>
      </c>
      <c r="CE472" s="145">
        <v>0</v>
      </c>
      <c r="CF472" s="145">
        <v>0</v>
      </c>
      <c r="CG472" s="146">
        <v>0</v>
      </c>
      <c r="CH472" s="144">
        <v>0</v>
      </c>
      <c r="CI472" s="145">
        <v>0</v>
      </c>
      <c r="CJ472" s="145">
        <v>0</v>
      </c>
      <c r="CK472" s="146">
        <v>0</v>
      </c>
      <c r="CL472" s="144">
        <v>0</v>
      </c>
      <c r="CM472" s="145">
        <v>0</v>
      </c>
      <c r="CN472" s="145">
        <v>0</v>
      </c>
      <c r="CO472" s="146">
        <v>0</v>
      </c>
      <c r="CP472" s="144">
        <v>0</v>
      </c>
      <c r="CQ472" s="145">
        <v>0</v>
      </c>
      <c r="CR472" s="145">
        <v>0</v>
      </c>
      <c r="CS472" s="146">
        <v>0</v>
      </c>
      <c r="CT472" s="144">
        <v>0</v>
      </c>
      <c r="CU472" s="145">
        <v>0</v>
      </c>
      <c r="CV472" s="145">
        <v>0</v>
      </c>
      <c r="CW472" s="146">
        <v>0</v>
      </c>
      <c r="CX472" s="144">
        <v>0</v>
      </c>
      <c r="CY472" s="145">
        <v>0</v>
      </c>
      <c r="CZ472" s="145">
        <v>0</v>
      </c>
      <c r="DA472" s="146">
        <v>0</v>
      </c>
      <c r="DB472" s="144">
        <v>0</v>
      </c>
      <c r="DC472" s="145">
        <v>0</v>
      </c>
      <c r="DD472" s="145">
        <v>0</v>
      </c>
      <c r="DE472" s="146">
        <v>0</v>
      </c>
      <c r="DF472" s="144">
        <v>0</v>
      </c>
      <c r="DG472" s="145">
        <v>0</v>
      </c>
      <c r="DH472" s="145">
        <v>0</v>
      </c>
      <c r="DI472" s="146">
        <v>0</v>
      </c>
      <c r="DT472" s="145">
        <v>0</v>
      </c>
      <c r="DU472" s="145">
        <v>0</v>
      </c>
      <c r="DV472" s="145">
        <v>0</v>
      </c>
      <c r="DW472" s="145">
        <v>0</v>
      </c>
      <c r="DX472" s="145">
        <v>0</v>
      </c>
      <c r="DY472" s="145">
        <v>0</v>
      </c>
      <c r="DZ472" s="145">
        <v>0</v>
      </c>
      <c r="EA472" s="145">
        <v>0</v>
      </c>
      <c r="EB472" s="145">
        <v>0</v>
      </c>
      <c r="EC472" s="145">
        <v>0</v>
      </c>
      <c r="ED472" s="145">
        <v>0</v>
      </c>
      <c r="EE472" s="145">
        <v>0</v>
      </c>
      <c r="EF472" s="145">
        <v>0</v>
      </c>
      <c r="EG472" s="145">
        <v>0</v>
      </c>
      <c r="EH472" s="145">
        <v>0</v>
      </c>
      <c r="EI472" s="145">
        <v>0</v>
      </c>
      <c r="EJ472" s="145">
        <v>0</v>
      </c>
      <c r="EK472" s="145">
        <v>0</v>
      </c>
    </row>
    <row r="473" spans="1:141" outlineLevel="1" x14ac:dyDescent="0.25">
      <c r="A473" s="90"/>
      <c r="B473" s="90"/>
      <c r="C473" s="90"/>
      <c r="D473" s="90"/>
      <c r="E473" t="str">
        <f>CONCATENATE("- ", $N$9,":")</f>
        <v>- Management:</v>
      </c>
      <c r="F473" s="100"/>
      <c r="I473" s="101"/>
      <c r="J473" s="100"/>
      <c r="M473" s="101"/>
      <c r="N473" s="100"/>
      <c r="Q473" s="101"/>
      <c r="R473" s="100"/>
      <c r="U473" s="101"/>
      <c r="V473" s="100"/>
      <c r="Y473" s="101"/>
      <c r="Z473" s="100"/>
      <c r="AC473" s="101"/>
      <c r="AD473" s="100"/>
      <c r="AG473" s="101"/>
      <c r="AH473" s="100"/>
      <c r="AK473" s="101"/>
      <c r="AL473" s="100"/>
      <c r="AO473" s="101"/>
      <c r="AP473" s="144">
        <v>0</v>
      </c>
      <c r="AQ473" s="145">
        <v>0</v>
      </c>
      <c r="AR473" s="145">
        <v>0</v>
      </c>
      <c r="AS473" s="146">
        <v>0</v>
      </c>
      <c r="AT473" s="144">
        <v>0</v>
      </c>
      <c r="AU473" s="145">
        <v>0</v>
      </c>
      <c r="AV473" s="145">
        <v>0</v>
      </c>
      <c r="AW473" s="146">
        <v>0</v>
      </c>
      <c r="AX473" s="144">
        <v>0</v>
      </c>
      <c r="AY473" s="145">
        <v>0</v>
      </c>
      <c r="AZ473" s="145">
        <v>0</v>
      </c>
      <c r="BA473" s="146">
        <v>0</v>
      </c>
      <c r="BB473" s="144">
        <v>0</v>
      </c>
      <c r="BC473" s="145">
        <v>0</v>
      </c>
      <c r="BD473" s="145">
        <v>0</v>
      </c>
      <c r="BE473" s="146">
        <v>0</v>
      </c>
      <c r="BF473" s="144">
        <v>0</v>
      </c>
      <c r="BG473" s="145">
        <v>0</v>
      </c>
      <c r="BH473" s="145">
        <v>0</v>
      </c>
      <c r="BI473" s="146">
        <v>0</v>
      </c>
      <c r="BJ473" s="144">
        <v>0</v>
      </c>
      <c r="BK473" s="145">
        <v>0</v>
      </c>
      <c r="BL473" s="145">
        <v>0</v>
      </c>
      <c r="BM473" s="146">
        <v>0</v>
      </c>
      <c r="BN473" s="144">
        <v>0</v>
      </c>
      <c r="BO473" s="145">
        <v>0</v>
      </c>
      <c r="BP473" s="145">
        <v>0</v>
      </c>
      <c r="BQ473" s="146">
        <v>0</v>
      </c>
      <c r="BR473" s="144">
        <v>0</v>
      </c>
      <c r="BS473" s="145">
        <v>0</v>
      </c>
      <c r="BT473" s="145">
        <v>0</v>
      </c>
      <c r="BU473" s="146">
        <v>0</v>
      </c>
      <c r="BV473" s="144">
        <v>0</v>
      </c>
      <c r="BW473" s="145">
        <v>0</v>
      </c>
      <c r="BX473" s="145">
        <v>0</v>
      </c>
      <c r="BY473" s="146">
        <v>0</v>
      </c>
      <c r="BZ473" s="144">
        <v>0</v>
      </c>
      <c r="CA473" s="145">
        <v>0</v>
      </c>
      <c r="CB473" s="145">
        <v>0</v>
      </c>
      <c r="CC473" s="146">
        <v>0</v>
      </c>
      <c r="CD473" s="144">
        <v>0</v>
      </c>
      <c r="CE473" s="145">
        <v>0</v>
      </c>
      <c r="CF473" s="145">
        <v>0</v>
      </c>
      <c r="CG473" s="146">
        <v>0</v>
      </c>
      <c r="CH473" s="144">
        <v>0</v>
      </c>
      <c r="CI473" s="145">
        <v>0</v>
      </c>
      <c r="CJ473" s="145">
        <v>0</v>
      </c>
      <c r="CK473" s="146">
        <v>0</v>
      </c>
      <c r="CL473" s="144">
        <v>0</v>
      </c>
      <c r="CM473" s="145">
        <v>0</v>
      </c>
      <c r="CN473" s="145">
        <v>0</v>
      </c>
      <c r="CO473" s="146">
        <v>0</v>
      </c>
      <c r="CP473" s="144">
        <v>0</v>
      </c>
      <c r="CQ473" s="145">
        <v>0</v>
      </c>
      <c r="CR473" s="145">
        <v>0</v>
      </c>
      <c r="CS473" s="146">
        <v>0</v>
      </c>
      <c r="CT473" s="144">
        <v>0</v>
      </c>
      <c r="CU473" s="145">
        <v>0</v>
      </c>
      <c r="CV473" s="145">
        <v>0</v>
      </c>
      <c r="CW473" s="146">
        <v>0</v>
      </c>
      <c r="CX473" s="144">
        <v>0</v>
      </c>
      <c r="CY473" s="145">
        <v>0</v>
      </c>
      <c r="CZ473" s="145">
        <v>0</v>
      </c>
      <c r="DA473" s="146">
        <v>0</v>
      </c>
      <c r="DB473" s="144">
        <v>0</v>
      </c>
      <c r="DC473" s="145">
        <v>0</v>
      </c>
      <c r="DD473" s="145">
        <v>0</v>
      </c>
      <c r="DE473" s="146">
        <v>0</v>
      </c>
      <c r="DF473" s="144">
        <v>0</v>
      </c>
      <c r="DG473" s="145">
        <v>0</v>
      </c>
      <c r="DH473" s="145">
        <v>0</v>
      </c>
      <c r="DI473" s="146">
        <v>0</v>
      </c>
      <c r="DT473" s="145">
        <v>0</v>
      </c>
      <c r="DU473" s="145">
        <v>0</v>
      </c>
      <c r="DV473" s="145">
        <v>0</v>
      </c>
      <c r="DW473" s="145">
        <v>0</v>
      </c>
      <c r="DX473" s="145">
        <v>0</v>
      </c>
      <c r="DY473" s="145">
        <v>0</v>
      </c>
      <c r="DZ473" s="145">
        <v>0</v>
      </c>
      <c r="EA473" s="145">
        <v>0</v>
      </c>
      <c r="EB473" s="145">
        <v>0</v>
      </c>
      <c r="EC473" s="145">
        <v>0</v>
      </c>
      <c r="ED473" s="145">
        <v>0</v>
      </c>
      <c r="EE473" s="145">
        <v>0</v>
      </c>
      <c r="EF473" s="145">
        <v>0</v>
      </c>
      <c r="EG473" s="145">
        <v>0</v>
      </c>
      <c r="EH473" s="145">
        <v>0</v>
      </c>
      <c r="EI473" s="145">
        <v>0</v>
      </c>
      <c r="EJ473" s="145">
        <v>0</v>
      </c>
      <c r="EK473" s="145">
        <v>0</v>
      </c>
    </row>
    <row r="474" spans="1:141" outlineLevel="1" x14ac:dyDescent="0.25">
      <c r="A474" s="90"/>
      <c r="B474" s="90"/>
      <c r="C474" s="90"/>
      <c r="D474" s="90"/>
      <c r="E474" t="str">
        <f>CONCATENATE("- ", $N$10,":")</f>
        <v>- Default:</v>
      </c>
      <c r="F474" s="100"/>
      <c r="I474" s="101"/>
      <c r="J474" s="100"/>
      <c r="M474" s="101"/>
      <c r="N474" s="100"/>
      <c r="Q474" s="101"/>
      <c r="R474" s="100"/>
      <c r="U474" s="101"/>
      <c r="V474" s="100"/>
      <c r="Y474" s="101"/>
      <c r="Z474" s="100"/>
      <c r="AC474" s="101"/>
      <c r="AD474" s="100"/>
      <c r="AG474" s="101"/>
      <c r="AH474" s="100"/>
      <c r="AK474" s="101"/>
      <c r="AL474" s="100"/>
      <c r="AO474" s="101"/>
      <c r="AP474" s="144">
        <v>0</v>
      </c>
      <c r="AQ474" s="145">
        <v>0</v>
      </c>
      <c r="AR474" s="145">
        <v>0</v>
      </c>
      <c r="AS474" s="146">
        <v>0</v>
      </c>
      <c r="AT474" s="144">
        <v>0</v>
      </c>
      <c r="AU474" s="145">
        <v>0</v>
      </c>
      <c r="AV474" s="145">
        <v>0</v>
      </c>
      <c r="AW474" s="146">
        <v>0</v>
      </c>
      <c r="AX474" s="144">
        <v>0</v>
      </c>
      <c r="AY474" s="145">
        <v>0</v>
      </c>
      <c r="AZ474" s="145">
        <v>0</v>
      </c>
      <c r="BA474" s="146">
        <v>0</v>
      </c>
      <c r="BB474" s="144">
        <v>0</v>
      </c>
      <c r="BC474" s="145">
        <v>0</v>
      </c>
      <c r="BD474" s="145">
        <v>0</v>
      </c>
      <c r="BE474" s="146">
        <v>0</v>
      </c>
      <c r="BF474" s="144">
        <v>0</v>
      </c>
      <c r="BG474" s="145">
        <v>0</v>
      </c>
      <c r="BH474" s="145">
        <v>0</v>
      </c>
      <c r="BI474" s="146">
        <v>0</v>
      </c>
      <c r="BJ474" s="144">
        <v>0</v>
      </c>
      <c r="BK474" s="145">
        <v>0</v>
      </c>
      <c r="BL474" s="145">
        <v>0</v>
      </c>
      <c r="BM474" s="146">
        <v>0</v>
      </c>
      <c r="BN474" s="144">
        <v>0</v>
      </c>
      <c r="BO474" s="145">
        <v>0</v>
      </c>
      <c r="BP474" s="145">
        <v>0</v>
      </c>
      <c r="BQ474" s="146">
        <v>0</v>
      </c>
      <c r="BR474" s="144">
        <v>0</v>
      </c>
      <c r="BS474" s="145">
        <v>0</v>
      </c>
      <c r="BT474" s="145">
        <v>0</v>
      </c>
      <c r="BU474" s="146">
        <v>0</v>
      </c>
      <c r="BV474" s="144">
        <v>0</v>
      </c>
      <c r="BW474" s="145">
        <v>0</v>
      </c>
      <c r="BX474" s="145">
        <v>0</v>
      </c>
      <c r="BY474" s="146">
        <v>0</v>
      </c>
      <c r="BZ474" s="144">
        <v>0</v>
      </c>
      <c r="CA474" s="145">
        <v>0</v>
      </c>
      <c r="CB474" s="145">
        <v>0</v>
      </c>
      <c r="CC474" s="146">
        <v>0</v>
      </c>
      <c r="CD474" s="144">
        <v>0</v>
      </c>
      <c r="CE474" s="145">
        <v>0</v>
      </c>
      <c r="CF474" s="145">
        <v>0</v>
      </c>
      <c r="CG474" s="146">
        <v>0</v>
      </c>
      <c r="CH474" s="144">
        <v>0</v>
      </c>
      <c r="CI474" s="145">
        <v>0</v>
      </c>
      <c r="CJ474" s="145">
        <v>0</v>
      </c>
      <c r="CK474" s="146">
        <v>0</v>
      </c>
      <c r="CL474" s="144">
        <v>0</v>
      </c>
      <c r="CM474" s="145">
        <v>0</v>
      </c>
      <c r="CN474" s="145">
        <v>0</v>
      </c>
      <c r="CO474" s="146">
        <v>0</v>
      </c>
      <c r="CP474" s="144">
        <v>0</v>
      </c>
      <c r="CQ474" s="145">
        <v>0</v>
      </c>
      <c r="CR474" s="145">
        <v>0</v>
      </c>
      <c r="CS474" s="146">
        <v>0</v>
      </c>
      <c r="CT474" s="144">
        <v>0</v>
      </c>
      <c r="CU474" s="145">
        <v>0</v>
      </c>
      <c r="CV474" s="145">
        <v>0</v>
      </c>
      <c r="CW474" s="146">
        <v>0</v>
      </c>
      <c r="CX474" s="144">
        <v>0</v>
      </c>
      <c r="CY474" s="145">
        <v>0</v>
      </c>
      <c r="CZ474" s="145">
        <v>0</v>
      </c>
      <c r="DA474" s="146">
        <v>0</v>
      </c>
      <c r="DB474" s="144">
        <v>0</v>
      </c>
      <c r="DC474" s="145">
        <v>0</v>
      </c>
      <c r="DD474" s="145">
        <v>0</v>
      </c>
      <c r="DE474" s="146">
        <v>0</v>
      </c>
      <c r="DF474" s="144">
        <v>0</v>
      </c>
      <c r="DG474" s="145">
        <v>0</v>
      </c>
      <c r="DH474" s="145">
        <v>0</v>
      </c>
      <c r="DI474" s="146">
        <v>0</v>
      </c>
      <c r="DT474" s="145" t="e">
        <f ca="1">IF(DT$4="A",AVERAGE(DR458:DT458),AVERAGE(DQ458:DS458))</f>
        <v>#DIV/0!</v>
      </c>
      <c r="DU474" s="145" t="e">
        <f ca="1">IF(DU$4="A",AVERAGE(DS458:DU458),DT474)</f>
        <v>#DIV/0!</v>
      </c>
      <c r="DV474" s="145" t="e">
        <f t="shared" ref="DV474:EK474" ca="1" si="1373">DU474</f>
        <v>#DIV/0!</v>
      </c>
      <c r="DW474" s="145" t="e">
        <f t="shared" ca="1" si="1373"/>
        <v>#DIV/0!</v>
      </c>
      <c r="DX474" s="145" t="e">
        <f t="shared" ca="1" si="1373"/>
        <v>#DIV/0!</v>
      </c>
      <c r="DY474" s="145" t="e">
        <f t="shared" ca="1" si="1373"/>
        <v>#DIV/0!</v>
      </c>
      <c r="DZ474" s="145" t="e">
        <f t="shared" ca="1" si="1373"/>
        <v>#DIV/0!</v>
      </c>
      <c r="EA474" s="145" t="e">
        <f t="shared" ca="1" si="1373"/>
        <v>#DIV/0!</v>
      </c>
      <c r="EB474" s="145" t="e">
        <f t="shared" ca="1" si="1373"/>
        <v>#DIV/0!</v>
      </c>
      <c r="EC474" s="145" t="e">
        <f t="shared" ca="1" si="1373"/>
        <v>#DIV/0!</v>
      </c>
      <c r="ED474" s="145" t="e">
        <f t="shared" ca="1" si="1373"/>
        <v>#DIV/0!</v>
      </c>
      <c r="EE474" s="145" t="e">
        <f t="shared" ca="1" si="1373"/>
        <v>#DIV/0!</v>
      </c>
      <c r="EF474" s="145" t="e">
        <f t="shared" ca="1" si="1373"/>
        <v>#DIV/0!</v>
      </c>
      <c r="EG474" s="145" t="e">
        <f t="shared" ca="1" si="1373"/>
        <v>#DIV/0!</v>
      </c>
      <c r="EH474" s="145" t="e">
        <f t="shared" ca="1" si="1373"/>
        <v>#DIV/0!</v>
      </c>
      <c r="EI474" s="145" t="e">
        <f t="shared" ca="1" si="1373"/>
        <v>#DIV/0!</v>
      </c>
      <c r="EJ474" s="145" t="e">
        <f t="shared" ca="1" si="1373"/>
        <v>#DIV/0!</v>
      </c>
      <c r="EK474" s="145" t="e">
        <f t="shared" ca="1" si="1373"/>
        <v>#DIV/0!</v>
      </c>
    </row>
    <row r="475" spans="1:141" outlineLevel="1" x14ac:dyDescent="0.25">
      <c r="A475" s="129"/>
      <c r="B475" s="129"/>
      <c r="C475" s="129"/>
      <c r="D475" s="129"/>
      <c r="E475" s="122"/>
      <c r="F475" s="130"/>
      <c r="G475" s="122"/>
      <c r="H475" s="122"/>
      <c r="I475" s="122"/>
      <c r="J475" s="130"/>
      <c r="K475" s="122"/>
      <c r="L475" s="122"/>
      <c r="M475" s="122"/>
      <c r="N475" s="130"/>
      <c r="O475" s="122"/>
      <c r="P475" s="122"/>
      <c r="Q475" s="122"/>
      <c r="R475" s="130"/>
      <c r="S475" s="122"/>
      <c r="T475" s="122"/>
      <c r="U475" s="122"/>
      <c r="V475" s="130"/>
      <c r="W475" s="122"/>
      <c r="X475" s="122"/>
      <c r="Y475" s="122"/>
      <c r="Z475" s="130"/>
      <c r="AA475" s="122"/>
      <c r="AB475" s="122"/>
      <c r="AC475" s="122"/>
      <c r="AD475" s="130"/>
      <c r="AE475" s="122"/>
      <c r="AF475" s="122"/>
      <c r="AG475" s="122"/>
      <c r="AH475" s="130"/>
      <c r="AI475" s="122"/>
      <c r="AJ475" s="122"/>
      <c r="AK475" s="122"/>
      <c r="AL475" s="130"/>
      <c r="AM475" s="122"/>
      <c r="AN475" s="122"/>
      <c r="AO475" s="122"/>
      <c r="AP475" s="130"/>
      <c r="AQ475" s="122"/>
      <c r="AR475" s="122"/>
      <c r="AS475" s="122"/>
      <c r="AT475" s="130"/>
      <c r="AU475" s="122"/>
      <c r="AV475" s="122"/>
      <c r="AW475" s="122"/>
      <c r="AX475" s="130"/>
      <c r="AY475" s="122"/>
      <c r="AZ475" s="122"/>
      <c r="BA475" s="122"/>
      <c r="BB475" s="130"/>
      <c r="BC475" s="122"/>
      <c r="BD475" s="122"/>
      <c r="BE475" s="122"/>
      <c r="BF475" s="130"/>
      <c r="BG475" s="122"/>
      <c r="BH475" s="122"/>
      <c r="BI475" s="122"/>
      <c r="BJ475" s="130"/>
      <c r="BK475" s="122"/>
      <c r="BL475" s="122"/>
      <c r="BM475" s="122"/>
      <c r="BN475" s="130"/>
      <c r="BO475" s="122"/>
      <c r="BP475" s="122"/>
      <c r="BQ475" s="122"/>
      <c r="BR475" s="130"/>
      <c r="BS475" s="122"/>
      <c r="BT475" s="122"/>
      <c r="BU475" s="122"/>
      <c r="BV475" s="130"/>
      <c r="BW475" s="122"/>
      <c r="BX475" s="122"/>
      <c r="BY475" s="122"/>
      <c r="BZ475" s="130"/>
      <c r="CA475" s="122"/>
      <c r="CB475" s="122"/>
      <c r="CC475" s="122"/>
      <c r="CD475" s="130"/>
      <c r="CE475" s="122"/>
      <c r="CF475" s="122"/>
      <c r="CG475" s="122"/>
      <c r="CH475" s="130"/>
      <c r="CI475" s="122"/>
      <c r="CJ475" s="122"/>
      <c r="CK475" s="122"/>
      <c r="CL475" s="130"/>
      <c r="CM475" s="122"/>
      <c r="CN475" s="122"/>
      <c r="CO475" s="122"/>
      <c r="CP475" s="130"/>
      <c r="CQ475" s="122"/>
      <c r="CR475" s="122"/>
      <c r="CS475" s="122"/>
      <c r="CT475" s="130"/>
      <c r="CU475" s="122"/>
      <c r="CV475" s="122"/>
      <c r="CW475" s="122"/>
      <c r="CX475" s="130"/>
      <c r="CY475" s="122"/>
      <c r="CZ475" s="122"/>
      <c r="DA475" s="122"/>
      <c r="DB475" s="130"/>
      <c r="DC475" s="122"/>
      <c r="DD475" s="122"/>
      <c r="DE475" s="122"/>
      <c r="DF475" s="130"/>
      <c r="DG475" s="122"/>
      <c r="DH475" s="122"/>
      <c r="DI475" s="131"/>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2"/>
      <c r="EI475" s="122"/>
      <c r="EJ475" s="122"/>
      <c r="EK475" s="122"/>
    </row>
    <row r="476" spans="1:141" outlineLevel="1" x14ac:dyDescent="0.25">
      <c r="A476" s="90"/>
      <c r="B476" s="90"/>
      <c r="C476" s="90"/>
      <c r="D476" s="90"/>
      <c r="F476" s="100"/>
      <c r="I476" s="101"/>
      <c r="J476" s="100"/>
      <c r="M476" s="101"/>
      <c r="N476" s="100"/>
      <c r="Q476" s="101"/>
      <c r="R476" s="100"/>
      <c r="U476" s="101"/>
      <c r="V476" s="100"/>
      <c r="Y476" s="101"/>
      <c r="Z476" s="100"/>
      <c r="AC476" s="101"/>
      <c r="AD476" s="100"/>
      <c r="AG476" s="101"/>
      <c r="AH476" s="100"/>
      <c r="AK476" s="101"/>
      <c r="AL476" s="100"/>
      <c r="AO476" s="101"/>
      <c r="AP476" s="100"/>
      <c r="AS476" s="101"/>
      <c r="AT476" s="100"/>
      <c r="AW476" s="101"/>
      <c r="AX476" s="100"/>
      <c r="BA476" s="101"/>
      <c r="BB476" s="100"/>
      <c r="BE476" s="101"/>
      <c r="BF476" s="100"/>
      <c r="BI476" s="101"/>
      <c r="BJ476" s="100"/>
      <c r="BM476" s="101"/>
      <c r="BN476" s="100"/>
      <c r="BQ476" s="101"/>
      <c r="BR476" s="100"/>
      <c r="BU476" s="101"/>
      <c r="BV476" s="100"/>
      <c r="BY476" s="101"/>
      <c r="BZ476" s="100"/>
      <c r="CC476" s="101"/>
      <c r="CD476" s="100"/>
      <c r="CG476" s="101"/>
      <c r="CH476" s="100"/>
      <c r="CK476" s="101"/>
      <c r="CL476" s="100"/>
      <c r="CO476" s="101"/>
      <c r="CP476" s="100"/>
      <c r="CS476" s="101"/>
      <c r="CT476" s="100"/>
      <c r="CW476" s="101"/>
      <c r="CX476" s="100"/>
      <c r="DA476" s="101"/>
      <c r="DB476" s="100"/>
      <c r="DE476" s="101"/>
      <c r="DF476" s="100"/>
      <c r="DI476" s="101"/>
    </row>
    <row r="477" spans="1:141" outlineLevel="1" x14ac:dyDescent="0.25">
      <c r="A477" s="90"/>
      <c r="B477" s="90"/>
      <c r="C477" s="111"/>
      <c r="D477" s="90"/>
      <c r="E477" s="132" t="s">
        <v>260</v>
      </c>
      <c r="F477" s="105" t="str">
        <f t="shared" ref="F477:BQ477" ca="1" si="1374">IF(ISNUMBER(F482),F482+IF($I$7=1,F480,0),IF(ISNUMBER(F484),F484+IF($I$7=1,F480,0),""))</f>
        <v/>
      </c>
      <c r="G477" s="106" t="str">
        <f t="shared" ca="1" si="1374"/>
        <v/>
      </c>
      <c r="H477" s="106" t="str">
        <f t="shared" ca="1" si="1374"/>
        <v/>
      </c>
      <c r="I477" s="107" t="str">
        <f t="shared" ca="1" si="1374"/>
        <v/>
      </c>
      <c r="J477" s="105" t="str">
        <f t="shared" ca="1" si="1374"/>
        <v/>
      </c>
      <c r="K477" s="106" t="str">
        <f t="shared" ca="1" si="1374"/>
        <v/>
      </c>
      <c r="L477" s="106" t="str">
        <f t="shared" ca="1" si="1374"/>
        <v/>
      </c>
      <c r="M477" s="107" t="str">
        <f t="shared" ca="1" si="1374"/>
        <v/>
      </c>
      <c r="N477" s="105" t="str">
        <f t="shared" ca="1" si="1374"/>
        <v/>
      </c>
      <c r="O477" s="106" t="str">
        <f t="shared" ca="1" si="1374"/>
        <v/>
      </c>
      <c r="P477" s="106" t="str">
        <f t="shared" ca="1" si="1374"/>
        <v/>
      </c>
      <c r="Q477" s="107" t="str">
        <f t="shared" ca="1" si="1374"/>
        <v/>
      </c>
      <c r="R477" s="105" t="str">
        <f t="shared" ca="1" si="1374"/>
        <v/>
      </c>
      <c r="S477" s="106" t="str">
        <f t="shared" ca="1" si="1374"/>
        <v/>
      </c>
      <c r="T477" s="106" t="str">
        <f t="shared" ca="1" si="1374"/>
        <v/>
      </c>
      <c r="U477" s="107" t="str">
        <f t="shared" ca="1" si="1374"/>
        <v/>
      </c>
      <c r="V477" s="105" t="str">
        <f t="shared" ca="1" si="1374"/>
        <v/>
      </c>
      <c r="W477" s="106" t="str">
        <f t="shared" ca="1" si="1374"/>
        <v/>
      </c>
      <c r="X477" s="106" t="str">
        <f t="shared" ca="1" si="1374"/>
        <v/>
      </c>
      <c r="Y477" s="107" t="str">
        <f t="shared" ca="1" si="1374"/>
        <v/>
      </c>
      <c r="Z477" s="105" t="str">
        <f t="shared" ca="1" si="1374"/>
        <v/>
      </c>
      <c r="AA477" s="106" t="str">
        <f t="shared" ca="1" si="1374"/>
        <v/>
      </c>
      <c r="AB477" s="106" t="str">
        <f t="shared" ca="1" si="1374"/>
        <v/>
      </c>
      <c r="AC477" s="107" t="str">
        <f t="shared" ca="1" si="1374"/>
        <v/>
      </c>
      <c r="AD477" s="105" t="str">
        <f t="shared" ca="1" si="1374"/>
        <v/>
      </c>
      <c r="AE477" s="106" t="str">
        <f t="shared" ca="1" si="1374"/>
        <v/>
      </c>
      <c r="AF477" s="106" t="str">
        <f t="shared" ca="1" si="1374"/>
        <v/>
      </c>
      <c r="AG477" s="107" t="str">
        <f t="shared" ca="1" si="1374"/>
        <v/>
      </c>
      <c r="AH477" s="105" t="str">
        <f t="shared" ca="1" si="1374"/>
        <v/>
      </c>
      <c r="AI477" s="106" t="str">
        <f t="shared" ca="1" si="1374"/>
        <v/>
      </c>
      <c r="AJ477" s="106" t="str">
        <f t="shared" ca="1" si="1374"/>
        <v/>
      </c>
      <c r="AK477" s="107" t="str">
        <f t="shared" ca="1" si="1374"/>
        <v/>
      </c>
      <c r="AL477" s="105" t="str">
        <f t="shared" ca="1" si="1374"/>
        <v/>
      </c>
      <c r="AM477" s="106" t="str">
        <f t="shared" ca="1" si="1374"/>
        <v/>
      </c>
      <c r="AN477" s="106" t="str">
        <f t="shared" ca="1" si="1374"/>
        <v/>
      </c>
      <c r="AO477" s="107" t="str">
        <f t="shared" ca="1" si="1374"/>
        <v/>
      </c>
      <c r="AP477" s="105" t="str">
        <f t="shared" ca="1" si="1374"/>
        <v/>
      </c>
      <c r="AQ477" s="106" t="str">
        <f t="shared" ca="1" si="1374"/>
        <v/>
      </c>
      <c r="AR477" s="106" t="str">
        <f t="shared" ca="1" si="1374"/>
        <v/>
      </c>
      <c r="AS477" s="107" t="str">
        <f t="shared" ca="1" si="1374"/>
        <v/>
      </c>
      <c r="AT477" s="105" t="str">
        <f t="shared" ca="1" si="1374"/>
        <v/>
      </c>
      <c r="AU477" s="106" t="str">
        <f t="shared" ca="1" si="1374"/>
        <v/>
      </c>
      <c r="AV477" s="106" t="str">
        <f t="shared" ca="1" si="1374"/>
        <v/>
      </c>
      <c r="AW477" s="107" t="str">
        <f t="shared" ca="1" si="1374"/>
        <v/>
      </c>
      <c r="AX477" s="105" t="str">
        <f t="shared" ca="1" si="1374"/>
        <v/>
      </c>
      <c r="AY477" s="106" t="str">
        <f t="shared" ca="1" si="1374"/>
        <v/>
      </c>
      <c r="AZ477" s="106" t="str">
        <f t="shared" ca="1" si="1374"/>
        <v/>
      </c>
      <c r="BA477" s="107" t="str">
        <f t="shared" ca="1" si="1374"/>
        <v/>
      </c>
      <c r="BB477" s="105" t="str">
        <f t="shared" ca="1" si="1374"/>
        <v/>
      </c>
      <c r="BC477" s="106" t="str">
        <f t="shared" ca="1" si="1374"/>
        <v/>
      </c>
      <c r="BD477" s="106" t="str">
        <f t="shared" ca="1" si="1374"/>
        <v/>
      </c>
      <c r="BE477" s="107" t="str">
        <f t="shared" ca="1" si="1374"/>
        <v/>
      </c>
      <c r="BF477" s="105" t="str">
        <f t="shared" ca="1" si="1374"/>
        <v/>
      </c>
      <c r="BG477" s="106" t="str">
        <f t="shared" ca="1" si="1374"/>
        <v/>
      </c>
      <c r="BH477" s="106" t="str">
        <f t="shared" ca="1" si="1374"/>
        <v/>
      </c>
      <c r="BI477" s="107" t="str">
        <f t="shared" ca="1" si="1374"/>
        <v/>
      </c>
      <c r="BJ477" s="105" t="str">
        <f t="shared" ca="1" si="1374"/>
        <v/>
      </c>
      <c r="BK477" s="106" t="str">
        <f t="shared" ca="1" si="1374"/>
        <v/>
      </c>
      <c r="BL477" s="106" t="str">
        <f t="shared" ca="1" si="1374"/>
        <v/>
      </c>
      <c r="BM477" s="107" t="str">
        <f t="shared" ca="1" si="1374"/>
        <v/>
      </c>
      <c r="BN477" s="105" t="str">
        <f t="shared" ca="1" si="1374"/>
        <v/>
      </c>
      <c r="BO477" s="106" t="str">
        <f t="shared" ca="1" si="1374"/>
        <v/>
      </c>
      <c r="BP477" s="106" t="str">
        <f t="shared" ca="1" si="1374"/>
        <v/>
      </c>
      <c r="BQ477" s="107" t="str">
        <f t="shared" ca="1" si="1374"/>
        <v/>
      </c>
      <c r="BR477" s="105" t="str">
        <f t="shared" ref="BR477:DI477" ca="1" si="1375">IF(ISNUMBER(BR482),BR482+IF($I$7=1,BR480,0),IF(ISNUMBER(BR484),BR484+IF($I$7=1,BR480,0),""))</f>
        <v/>
      </c>
      <c r="BS477" s="106" t="str">
        <f t="shared" ca="1" si="1375"/>
        <v/>
      </c>
      <c r="BT477" s="106" t="str">
        <f t="shared" ca="1" si="1375"/>
        <v/>
      </c>
      <c r="BU477" s="107" t="str">
        <f t="shared" ca="1" si="1375"/>
        <v/>
      </c>
      <c r="BV477" s="105" t="str">
        <f t="shared" ca="1" si="1375"/>
        <v/>
      </c>
      <c r="BW477" s="106" t="str">
        <f t="shared" ca="1" si="1375"/>
        <v/>
      </c>
      <c r="BX477" s="106" t="str">
        <f t="shared" ca="1" si="1375"/>
        <v/>
      </c>
      <c r="BY477" s="107" t="str">
        <f t="shared" ca="1" si="1375"/>
        <v/>
      </c>
      <c r="BZ477" s="105" t="str">
        <f t="shared" ca="1" si="1375"/>
        <v/>
      </c>
      <c r="CA477" s="106" t="str">
        <f t="shared" ca="1" si="1375"/>
        <v/>
      </c>
      <c r="CB477" s="106" t="str">
        <f t="shared" ca="1" si="1375"/>
        <v/>
      </c>
      <c r="CC477" s="107" t="str">
        <f t="shared" ca="1" si="1375"/>
        <v/>
      </c>
      <c r="CD477" s="105" t="str">
        <f t="shared" ca="1" si="1375"/>
        <v/>
      </c>
      <c r="CE477" s="106" t="str">
        <f t="shared" ca="1" si="1375"/>
        <v/>
      </c>
      <c r="CF477" s="106" t="str">
        <f t="shared" ca="1" si="1375"/>
        <v/>
      </c>
      <c r="CG477" s="107" t="str">
        <f t="shared" ca="1" si="1375"/>
        <v/>
      </c>
      <c r="CH477" s="105">
        <f t="shared" ca="1" si="1375"/>
        <v>0</v>
      </c>
      <c r="CI477" s="106">
        <f t="shared" ca="1" si="1375"/>
        <v>0</v>
      </c>
      <c r="CJ477" s="106">
        <f t="shared" ca="1" si="1375"/>
        <v>0</v>
      </c>
      <c r="CK477" s="107">
        <f t="shared" ca="1" si="1375"/>
        <v>0</v>
      </c>
      <c r="CL477" s="105">
        <f t="shared" ca="1" si="1375"/>
        <v>0</v>
      </c>
      <c r="CM477" s="106">
        <f t="shared" ca="1" si="1375"/>
        <v>0</v>
      </c>
      <c r="CN477" s="106">
        <f t="shared" ca="1" si="1375"/>
        <v>0</v>
      </c>
      <c r="CO477" s="107">
        <f t="shared" ca="1" si="1375"/>
        <v>0</v>
      </c>
      <c r="CP477" s="105">
        <f t="shared" ca="1" si="1375"/>
        <v>0</v>
      </c>
      <c r="CQ477" s="106">
        <f t="shared" ca="1" si="1375"/>
        <v>0</v>
      </c>
      <c r="CR477" s="106">
        <f t="shared" ca="1" si="1375"/>
        <v>0</v>
      </c>
      <c r="CS477" s="107">
        <f t="shared" ca="1" si="1375"/>
        <v>0</v>
      </c>
      <c r="CT477" s="105">
        <f t="shared" ca="1" si="1375"/>
        <v>0</v>
      </c>
      <c r="CU477" s="106">
        <f t="shared" ca="1" si="1375"/>
        <v>0</v>
      </c>
      <c r="CV477" s="106">
        <f t="shared" ca="1" si="1375"/>
        <v>0</v>
      </c>
      <c r="CW477" s="107">
        <f t="shared" ca="1" si="1375"/>
        <v>0</v>
      </c>
      <c r="CX477" s="105">
        <f t="shared" ca="1" si="1375"/>
        <v>0</v>
      </c>
      <c r="CY477" s="106">
        <f t="shared" ca="1" si="1375"/>
        <v>0</v>
      </c>
      <c r="CZ477" s="106">
        <f t="shared" ca="1" si="1375"/>
        <v>0</v>
      </c>
      <c r="DA477" s="107">
        <f t="shared" ca="1" si="1375"/>
        <v>0</v>
      </c>
      <c r="DB477" s="105">
        <f t="shared" ca="1" si="1375"/>
        <v>0</v>
      </c>
      <c r="DC477" s="106">
        <f t="shared" ca="1" si="1375"/>
        <v>0</v>
      </c>
      <c r="DD477" s="106">
        <f t="shared" ca="1" si="1375"/>
        <v>0</v>
      </c>
      <c r="DE477" s="107">
        <f t="shared" ca="1" si="1375"/>
        <v>0</v>
      </c>
      <c r="DF477" s="105">
        <f t="shared" ca="1" si="1375"/>
        <v>0</v>
      </c>
      <c r="DG477" s="106">
        <f t="shared" ca="1" si="1375"/>
        <v>0</v>
      </c>
      <c r="DH477" s="106">
        <f t="shared" ca="1" si="1375"/>
        <v>0</v>
      </c>
      <c r="DI477" s="107">
        <f t="shared" ca="1" si="1375"/>
        <v>0</v>
      </c>
      <c r="DK477" s="106">
        <f t="shared" ref="DK477:EK477" ca="1" si="1376">SUM(OFFSET($E477,,MATCH(DK$3,$F$5:$DI$5,0)+3,,1))</f>
        <v>0</v>
      </c>
      <c r="DL477" s="106" t="e">
        <f t="shared" ca="1" si="1376"/>
        <v>#N/A</v>
      </c>
      <c r="DM477" s="106" t="e">
        <f t="shared" ca="1" si="1376"/>
        <v>#VALUE!</v>
      </c>
      <c r="DN477" s="106" t="e">
        <f t="shared" ca="1" si="1376"/>
        <v>#VALUE!</v>
      </c>
      <c r="DO477" s="106" t="e">
        <f t="shared" ca="1" si="1376"/>
        <v>#VALUE!</v>
      </c>
      <c r="DP477" s="106" t="e">
        <f t="shared" ca="1" si="1376"/>
        <v>#VALUE!</v>
      </c>
      <c r="DQ477" s="106" t="e">
        <f t="shared" ca="1" si="1376"/>
        <v>#VALUE!</v>
      </c>
      <c r="DR477" s="106" t="e">
        <f t="shared" ca="1" si="1376"/>
        <v>#VALUE!</v>
      </c>
      <c r="DS477" s="106" t="e">
        <f t="shared" ca="1" si="1376"/>
        <v>#VALUE!</v>
      </c>
      <c r="DT477" s="106" t="e">
        <f t="shared" ca="1" si="1376"/>
        <v>#VALUE!</v>
      </c>
      <c r="DU477" s="106" t="e">
        <f t="shared" ca="1" si="1376"/>
        <v>#VALUE!</v>
      </c>
      <c r="DV477" s="106" t="e">
        <f t="shared" ca="1" si="1376"/>
        <v>#VALUE!</v>
      </c>
      <c r="DW477" s="106" t="e">
        <f t="shared" ca="1" si="1376"/>
        <v>#VALUE!</v>
      </c>
      <c r="DX477" s="106" t="e">
        <f t="shared" ca="1" si="1376"/>
        <v>#VALUE!</v>
      </c>
      <c r="DY477" s="106" t="e">
        <f t="shared" ca="1" si="1376"/>
        <v>#VALUE!</v>
      </c>
      <c r="DZ477" s="106" t="e">
        <f t="shared" ca="1" si="1376"/>
        <v>#VALUE!</v>
      </c>
      <c r="EA477" s="106" t="e">
        <f t="shared" ca="1" si="1376"/>
        <v>#VALUE!</v>
      </c>
      <c r="EB477" s="106" t="e">
        <f t="shared" ca="1" si="1376"/>
        <v>#VALUE!</v>
      </c>
      <c r="EC477" s="106" t="e">
        <f t="shared" ca="1" si="1376"/>
        <v>#VALUE!</v>
      </c>
      <c r="ED477" s="106" t="e">
        <f t="shared" ca="1" si="1376"/>
        <v>#VALUE!</v>
      </c>
      <c r="EE477" s="106" t="e">
        <f t="shared" ca="1" si="1376"/>
        <v>#VALUE!</v>
      </c>
      <c r="EF477" s="106" t="e">
        <f t="shared" ca="1" si="1376"/>
        <v>#VALUE!</v>
      </c>
      <c r="EG477" s="106" t="e">
        <f t="shared" ca="1" si="1376"/>
        <v>#VALUE!</v>
      </c>
      <c r="EH477" s="106" t="e">
        <f t="shared" ca="1" si="1376"/>
        <v>#VALUE!</v>
      </c>
      <c r="EI477" s="106" t="e">
        <f t="shared" ca="1" si="1376"/>
        <v>#VALUE!</v>
      </c>
      <c r="EJ477" s="106" t="e">
        <f t="shared" ca="1" si="1376"/>
        <v>#VALUE!</v>
      </c>
      <c r="EK477" s="106" t="e">
        <f t="shared" ca="1" si="1376"/>
        <v>#VALUE!</v>
      </c>
    </row>
    <row r="478" spans="1:141" outlineLevel="1" x14ac:dyDescent="0.25">
      <c r="A478" s="90"/>
      <c r="B478" s="90"/>
      <c r="C478" s="90"/>
      <c r="D478" s="90"/>
      <c r="E478" s="37" t="str">
        <f>E485</f>
        <v>% revenue (annualized)</v>
      </c>
      <c r="F478" s="108"/>
      <c r="G478" s="109"/>
      <c r="H478" s="109"/>
      <c r="I478" s="110"/>
      <c r="J478" s="108"/>
      <c r="K478" s="109"/>
      <c r="L478" s="109"/>
      <c r="M478" s="110"/>
      <c r="N478" s="108"/>
      <c r="O478" s="109"/>
      <c r="P478" s="109"/>
      <c r="Q478" s="110"/>
      <c r="R478" s="108"/>
      <c r="S478" s="109"/>
      <c r="T478" s="109"/>
      <c r="U478" s="110"/>
      <c r="V478" s="108"/>
      <c r="W478" s="109"/>
      <c r="X478" s="109"/>
      <c r="Y478" s="110"/>
      <c r="Z478" s="108"/>
      <c r="AA478" s="109"/>
      <c r="AB478" s="109"/>
      <c r="AC478" s="110"/>
      <c r="AD478" s="108"/>
      <c r="AE478" s="109"/>
      <c r="AF478" s="109"/>
      <c r="AG478" s="110"/>
      <c r="AH478" s="108"/>
      <c r="AI478" s="109"/>
      <c r="AJ478" s="109"/>
      <c r="AK478" s="110"/>
      <c r="AL478" s="108"/>
      <c r="AM478" s="109"/>
      <c r="AN478" s="109"/>
      <c r="AO478" s="110"/>
      <c r="AP478" s="108"/>
      <c r="AQ478" s="109"/>
      <c r="AR478" s="109"/>
      <c r="AS478" s="110"/>
      <c r="AT478" s="108"/>
      <c r="AU478" s="109"/>
      <c r="AV478" s="109"/>
      <c r="AW478" s="110"/>
      <c r="AX478" s="108"/>
      <c r="AY478" s="109"/>
      <c r="AZ478" s="109"/>
      <c r="BA478" s="110"/>
      <c r="BB478" s="108"/>
      <c r="BC478" s="109"/>
      <c r="BD478" s="109"/>
      <c r="BE478" s="110"/>
      <c r="BF478" s="108"/>
      <c r="BG478" s="109"/>
      <c r="BH478" s="109"/>
      <c r="BI478" s="110"/>
      <c r="BJ478" s="108"/>
      <c r="BK478" s="109"/>
      <c r="BL478" s="109"/>
      <c r="BM478" s="110"/>
      <c r="BN478" s="108"/>
      <c r="BO478" s="109"/>
      <c r="BP478" s="109"/>
      <c r="BQ478" s="110"/>
      <c r="BR478" s="108"/>
      <c r="BS478" s="109"/>
      <c r="BT478" s="109"/>
      <c r="BU478" s="110"/>
      <c r="BV478" s="108"/>
      <c r="BW478" s="109"/>
      <c r="BX478" s="109"/>
      <c r="BY478" s="110"/>
      <c r="BZ478" s="108"/>
      <c r="CA478" s="109"/>
      <c r="CB478" s="109"/>
      <c r="CC478" s="110"/>
      <c r="CD478" s="108"/>
      <c r="CE478" s="109"/>
      <c r="CF478" s="109"/>
      <c r="CG478" s="110"/>
      <c r="CH478" s="108"/>
      <c r="CI478" s="109"/>
      <c r="CJ478" s="109"/>
      <c r="CK478" s="110"/>
      <c r="CL478" s="108"/>
      <c r="CM478" s="109"/>
      <c r="CN478" s="109"/>
      <c r="CO478" s="110"/>
      <c r="CP478" s="108"/>
      <c r="CQ478" s="109"/>
      <c r="CR478" s="109"/>
      <c r="CS478" s="110"/>
      <c r="CT478" s="108"/>
      <c r="CU478" s="109"/>
      <c r="CV478" s="109"/>
      <c r="CW478" s="110"/>
      <c r="CX478" s="108"/>
      <c r="CY478" s="109"/>
      <c r="CZ478" s="109"/>
      <c r="DA478" s="110"/>
      <c r="DB478" s="108"/>
      <c r="DC478" s="109"/>
      <c r="DD478" s="109"/>
      <c r="DE478" s="110"/>
      <c r="DF478" s="108"/>
      <c r="DG478" s="109"/>
      <c r="DH478" s="109"/>
      <c r="DI478" s="110"/>
      <c r="DK478" s="109" t="str">
        <f t="shared" ref="DK478" ca="1" si="1377">IF(ISERROR(DK477/DK$139),"",DK477/DK$139)</f>
        <v/>
      </c>
      <c r="DL478" s="109" t="str">
        <f t="shared" ref="DL478:EK478" ca="1" si="1378">IF(ISERROR(DL477/DL$139),"",DL477/DL$139)</f>
        <v/>
      </c>
      <c r="DM478" s="109" t="str">
        <f t="shared" ca="1" si="1378"/>
        <v/>
      </c>
      <c r="DN478" s="109" t="str">
        <f t="shared" ca="1" si="1378"/>
        <v/>
      </c>
      <c r="DO478" s="109" t="str">
        <f t="shared" ca="1" si="1378"/>
        <v/>
      </c>
      <c r="DP478" s="109" t="str">
        <f t="shared" ca="1" si="1378"/>
        <v/>
      </c>
      <c r="DQ478" s="109" t="str">
        <f t="shared" ca="1" si="1378"/>
        <v/>
      </c>
      <c r="DR478" s="109" t="str">
        <f t="shared" ca="1" si="1378"/>
        <v/>
      </c>
      <c r="DS478" s="109" t="str">
        <f t="shared" ca="1" si="1378"/>
        <v/>
      </c>
      <c r="DT478" s="109" t="str">
        <f t="shared" ca="1" si="1378"/>
        <v/>
      </c>
      <c r="DU478" s="109" t="str">
        <f t="shared" ca="1" si="1378"/>
        <v/>
      </c>
      <c r="DV478" s="109" t="str">
        <f t="shared" ca="1" si="1378"/>
        <v/>
      </c>
      <c r="DW478" s="109" t="str">
        <f t="shared" ca="1" si="1378"/>
        <v/>
      </c>
      <c r="DX478" s="109" t="str">
        <f t="shared" ca="1" si="1378"/>
        <v/>
      </c>
      <c r="DY478" s="109" t="str">
        <f t="shared" ca="1" si="1378"/>
        <v/>
      </c>
      <c r="DZ478" s="109" t="str">
        <f t="shared" ca="1" si="1378"/>
        <v/>
      </c>
      <c r="EA478" s="109" t="str">
        <f t="shared" ca="1" si="1378"/>
        <v/>
      </c>
      <c r="EB478" s="109" t="str">
        <f t="shared" ca="1" si="1378"/>
        <v/>
      </c>
      <c r="EC478" s="109" t="str">
        <f t="shared" ca="1" si="1378"/>
        <v/>
      </c>
      <c r="ED478" s="109" t="str">
        <f t="shared" ca="1" si="1378"/>
        <v/>
      </c>
      <c r="EE478" s="109" t="str">
        <f t="shared" ca="1" si="1378"/>
        <v/>
      </c>
      <c r="EF478" s="109" t="str">
        <f t="shared" ca="1" si="1378"/>
        <v/>
      </c>
      <c r="EG478" s="109" t="str">
        <f t="shared" ca="1" si="1378"/>
        <v/>
      </c>
      <c r="EH478" s="109" t="str">
        <f t="shared" ca="1" si="1378"/>
        <v/>
      </c>
      <c r="EI478" s="109" t="str">
        <f t="shared" ca="1" si="1378"/>
        <v/>
      </c>
      <c r="EJ478" s="109" t="str">
        <f t="shared" ca="1" si="1378"/>
        <v/>
      </c>
      <c r="EK478" s="109" t="str">
        <f t="shared" ca="1" si="1378"/>
        <v/>
      </c>
    </row>
    <row r="479" spans="1:141" outlineLevel="1" x14ac:dyDescent="0.25">
      <c r="A479" s="90"/>
      <c r="B479" s="90"/>
      <c r="C479" s="90"/>
      <c r="D479" s="90"/>
      <c r="F479" s="100"/>
      <c r="I479" s="101"/>
      <c r="J479" s="100"/>
      <c r="M479" s="101"/>
      <c r="N479" s="100"/>
      <c r="Q479" s="101"/>
      <c r="R479" s="100"/>
      <c r="U479" s="101"/>
      <c r="V479" s="100"/>
      <c r="Y479" s="101"/>
      <c r="Z479" s="100"/>
      <c r="AC479" s="101"/>
      <c r="AD479" s="100"/>
      <c r="AG479" s="101"/>
      <c r="AH479" s="100"/>
      <c r="AK479" s="101"/>
      <c r="AL479" s="100"/>
      <c r="AO479" s="101"/>
      <c r="AP479" s="100"/>
      <c r="AS479" s="101"/>
      <c r="AT479" s="100"/>
      <c r="AW479" s="101"/>
      <c r="AX479" s="100"/>
      <c r="BA479" s="101"/>
      <c r="BB479" s="100"/>
      <c r="BE479" s="101"/>
      <c r="BF479" s="100"/>
      <c r="BI479" s="101"/>
      <c r="BJ479" s="100"/>
      <c r="BM479" s="101"/>
      <c r="BN479" s="100"/>
      <c r="BQ479" s="101"/>
      <c r="BR479" s="100"/>
      <c r="BU479" s="101"/>
      <c r="BV479" s="100"/>
      <c r="BY479" s="101"/>
      <c r="BZ479" s="100"/>
      <c r="CC479" s="101"/>
      <c r="CD479" s="100"/>
      <c r="CG479" s="101"/>
      <c r="CH479" s="100"/>
      <c r="CK479" s="101"/>
      <c r="CL479" s="100"/>
      <c r="CO479" s="101"/>
      <c r="CP479" s="100"/>
      <c r="CS479" s="101"/>
      <c r="CT479" s="100"/>
      <c r="CW479" s="101"/>
      <c r="CX479" s="100"/>
      <c r="DA479" s="101"/>
      <c r="DB479" s="100"/>
      <c r="DE479" s="101"/>
      <c r="DF479" s="100"/>
      <c r="DI479" s="101"/>
    </row>
    <row r="480" spans="1:141" outlineLevel="1" x14ac:dyDescent="0.25">
      <c r="A480" s="90" t="str">
        <f>A482</f>
        <v>bs</v>
      </c>
      <c r="B480" s="90" t="str">
        <f t="shared" ref="B480:C480" si="1379">B482</f>
        <v>otherCurrentAssets</v>
      </c>
      <c r="C480" s="90">
        <f t="shared" si="1379"/>
        <v>9.9999999999999995E-7</v>
      </c>
      <c r="D480" s="90"/>
      <c r="E480" t="str">
        <f>CONCATENATE(E477," - adjustment")</f>
        <v>Other current assets - adjustment</v>
      </c>
      <c r="F480" s="117">
        <v>0</v>
      </c>
      <c r="G480" s="118">
        <v>0</v>
      </c>
      <c r="H480" s="118">
        <v>0</v>
      </c>
      <c r="I480" s="119" cm="1">
        <f t="array" aca="1" ref="I480" ca="1">IF(ISNUMBER(INDEX(DataModel!$ET$4:$FT$109,MATCH(1,(DataModel!$EO$4:$EO$109=$A480)*(DataModel!$EP$4:$EP$109=$B480),0),MATCH(CONCATENATE("FY ",RIGHT(I$3,4)),DataModel!$ET$2:$FT$2,0))*$C480),INDEX(DataModel!$ET$4:$FT$109,MATCH(1,(DataModel!$EO$4:$EO$109=$A480)*(DataModel!$EP$4:$EP$109=$B480),0),MATCH(CONCATENATE("FY ",RIGHT(I$3,4)),DataModel!$ET$2:$FT$2,0))*$C480,0)</f>
        <v>0</v>
      </c>
      <c r="J480" s="117">
        <v>0</v>
      </c>
      <c r="K480" s="118">
        <v>0</v>
      </c>
      <c r="L480" s="118">
        <v>0</v>
      </c>
      <c r="M480" s="119" cm="1">
        <f t="array" ref="M480">IF(ISNUMBER(INDEX(DataModel!$ET$4:$FT$109,MATCH(1,(DataModel!$EO$4:$EO$109=$A480)*(DataModel!$EP$4:$EP$109=$B480),0),MATCH(CONCATENATE("FY ",RIGHT(M$3,4)),DataModel!$ET$2:$FT$2,0))*$C480),INDEX(DataModel!$ET$4:$FT$109,MATCH(1,(DataModel!$EO$4:$EO$109=$A480)*(DataModel!$EP$4:$EP$109=$B480),0),MATCH(CONCATENATE("FY ",RIGHT(M$3,4)),DataModel!$ET$2:$FT$2,0))*$C480,0)</f>
        <v>0</v>
      </c>
      <c r="N480" s="117">
        <v>0</v>
      </c>
      <c r="O480" s="118">
        <v>0</v>
      </c>
      <c r="P480" s="118">
        <v>0</v>
      </c>
      <c r="Q480" s="119" cm="1">
        <f t="array" ref="Q480">IF(ISNUMBER(INDEX(DataModel!$ET$4:$FT$109,MATCH(1,(DataModel!$EO$4:$EO$109=$A480)*(DataModel!$EP$4:$EP$109=$B480),0),MATCH(CONCATENATE("FY ",RIGHT(Q$3,4)),DataModel!$ET$2:$FT$2,0))*$C480),INDEX(DataModel!$ET$4:$FT$109,MATCH(1,(DataModel!$EO$4:$EO$109=$A480)*(DataModel!$EP$4:$EP$109=$B480),0),MATCH(CONCATENATE("FY ",RIGHT(Q$3,4)),DataModel!$ET$2:$FT$2,0))*$C480,0)</f>
        <v>0</v>
      </c>
      <c r="R480" s="117">
        <v>0</v>
      </c>
      <c r="S480" s="118">
        <v>0</v>
      </c>
      <c r="T480" s="118">
        <v>0</v>
      </c>
      <c r="U480" s="119" cm="1">
        <f t="array" ref="U480">IF(ISNUMBER(INDEX(DataModel!$ET$4:$FT$109,MATCH(1,(DataModel!$EO$4:$EO$109=$A480)*(DataModel!$EP$4:$EP$109=$B480),0),MATCH(CONCATENATE("FY ",RIGHT(U$3,4)),DataModel!$ET$2:$FT$2,0))*$C480),INDEX(DataModel!$ET$4:$FT$109,MATCH(1,(DataModel!$EO$4:$EO$109=$A480)*(DataModel!$EP$4:$EP$109=$B480),0),MATCH(CONCATENATE("FY ",RIGHT(U$3,4)),DataModel!$ET$2:$FT$2,0))*$C480,0)</f>
        <v>0</v>
      </c>
      <c r="V480" s="117">
        <v>0</v>
      </c>
      <c r="W480" s="118">
        <v>0</v>
      </c>
      <c r="X480" s="118">
        <v>0</v>
      </c>
      <c r="Y480" s="119" cm="1">
        <f t="array" ref="Y480">IF(ISNUMBER(INDEX(DataModel!$ET$4:$FT$109,MATCH(1,(DataModel!$EO$4:$EO$109=$A480)*(DataModel!$EP$4:$EP$109=$B480),0),MATCH(CONCATENATE("FY ",RIGHT(Y$3,4)),DataModel!$ET$2:$FT$2,0))*$C480),INDEX(DataModel!$ET$4:$FT$109,MATCH(1,(DataModel!$EO$4:$EO$109=$A480)*(DataModel!$EP$4:$EP$109=$B480),0),MATCH(CONCATENATE("FY ",RIGHT(Y$3,4)),DataModel!$ET$2:$FT$2,0))*$C480,0)</f>
        <v>0</v>
      </c>
      <c r="Z480" s="117">
        <v>0</v>
      </c>
      <c r="AA480" s="118">
        <v>0</v>
      </c>
      <c r="AB480" s="118">
        <v>0</v>
      </c>
      <c r="AC480" s="119" cm="1">
        <f t="array" ref="AC480">IF(ISNUMBER(INDEX(DataModel!$ET$4:$FT$109,MATCH(1,(DataModel!$EO$4:$EO$109=$A480)*(DataModel!$EP$4:$EP$109=$B480),0),MATCH(CONCATENATE("FY ",RIGHT(AC$3,4)),DataModel!$ET$2:$FT$2,0))*$C480),INDEX(DataModel!$ET$4:$FT$109,MATCH(1,(DataModel!$EO$4:$EO$109=$A480)*(DataModel!$EP$4:$EP$109=$B480),0),MATCH(CONCATENATE("FY ",RIGHT(AC$3,4)),DataModel!$ET$2:$FT$2,0))*$C480,0)</f>
        <v>0</v>
      </c>
      <c r="AD480" s="117">
        <v>0</v>
      </c>
      <c r="AE480" s="118">
        <v>0</v>
      </c>
      <c r="AF480" s="118">
        <v>0</v>
      </c>
      <c r="AG480" s="119" cm="1">
        <f t="array" ref="AG480">IF(ISNUMBER(INDEX(DataModel!$ET$4:$FT$109,MATCH(1,(DataModel!$EO$4:$EO$109=$A480)*(DataModel!$EP$4:$EP$109=$B480),0),MATCH(CONCATENATE("FY ",RIGHT(AG$3,4)),DataModel!$ET$2:$FT$2,0))*$C480),INDEX(DataModel!$ET$4:$FT$109,MATCH(1,(DataModel!$EO$4:$EO$109=$A480)*(DataModel!$EP$4:$EP$109=$B480),0),MATCH(CONCATENATE("FY ",RIGHT(AG$3,4)),DataModel!$ET$2:$FT$2,0))*$C480,0)</f>
        <v>0</v>
      </c>
      <c r="AH480" s="117">
        <v>0</v>
      </c>
      <c r="AI480" s="118">
        <v>0</v>
      </c>
      <c r="AJ480" s="118">
        <v>0</v>
      </c>
      <c r="AK480" s="119" cm="1">
        <f t="array" ref="AK480">IF(ISNUMBER(INDEX(DataModel!$ET$4:$FT$109,MATCH(1,(DataModel!$EO$4:$EO$109=$A480)*(DataModel!$EP$4:$EP$109=$B480),0),MATCH(CONCATENATE("FY ",RIGHT(AK$3,4)),DataModel!$ET$2:$FT$2,0))*$C480),INDEX(DataModel!$ET$4:$FT$109,MATCH(1,(DataModel!$EO$4:$EO$109=$A480)*(DataModel!$EP$4:$EP$109=$B480),0),MATCH(CONCATENATE("FY ",RIGHT(AK$3,4)),DataModel!$ET$2:$FT$2,0))*$C480,0)</f>
        <v>0</v>
      </c>
      <c r="AL480" s="117">
        <v>0</v>
      </c>
      <c r="AM480" s="118">
        <v>0</v>
      </c>
      <c r="AN480" s="118">
        <v>0</v>
      </c>
      <c r="AO480" s="119" cm="1">
        <f t="array" ref="AO480">IF(ISNUMBER(INDEX(DataModel!$ET$4:$FT$109,MATCH(1,(DataModel!$EO$4:$EO$109=$A480)*(DataModel!$EP$4:$EP$109=$B480),0),MATCH(CONCATENATE("FY ",RIGHT(AO$3,4)),DataModel!$ET$2:$FT$2,0))*$C480),INDEX(DataModel!$ET$4:$FT$109,MATCH(1,(DataModel!$EO$4:$EO$109=$A480)*(DataModel!$EP$4:$EP$109=$B480),0),MATCH(CONCATENATE("FY ",RIGHT(AO$3,4)),DataModel!$ET$2:$FT$2,0))*$C480,0)</f>
        <v>0</v>
      </c>
      <c r="AP480" s="117">
        <v>0</v>
      </c>
      <c r="AQ480" s="118">
        <v>0</v>
      </c>
      <c r="AR480" s="118">
        <v>0</v>
      </c>
      <c r="AS480" s="119" cm="1">
        <f t="array" ref="AS480">IF(ISNUMBER(INDEX(DataModel!$ET$4:$FT$109,MATCH(1,(DataModel!$EO$4:$EO$109=$A480)*(DataModel!$EP$4:$EP$109=$B480),0),MATCH(CONCATENATE("FY ",RIGHT(AS$3,4)),DataModel!$ET$2:$FT$2,0))*$C480),INDEX(DataModel!$ET$4:$FT$109,MATCH(1,(DataModel!$EO$4:$EO$109=$A480)*(DataModel!$EP$4:$EP$109=$B480),0),MATCH(CONCATENATE("FY ",RIGHT(AS$3,4)),DataModel!$ET$2:$FT$2,0))*$C480,0)</f>
        <v>0</v>
      </c>
      <c r="AT480" s="117">
        <v>0</v>
      </c>
      <c r="AU480" s="118">
        <v>0</v>
      </c>
      <c r="AV480" s="118">
        <v>0</v>
      </c>
      <c r="AW480" s="119" cm="1">
        <f t="array" ref="AW480">IF(ISNUMBER(INDEX(DataModel!$ET$4:$FT$109,MATCH(1,(DataModel!$EO$4:$EO$109=$A480)*(DataModel!$EP$4:$EP$109=$B480),0),MATCH(CONCATENATE("FY ",RIGHT(AW$3,4)),DataModel!$ET$2:$FT$2,0))*$C480),INDEX(DataModel!$ET$4:$FT$109,MATCH(1,(DataModel!$EO$4:$EO$109=$A480)*(DataModel!$EP$4:$EP$109=$B480),0),MATCH(CONCATENATE("FY ",RIGHT(AW$3,4)),DataModel!$ET$2:$FT$2,0))*$C480,0)</f>
        <v>0</v>
      </c>
      <c r="AX480" s="117">
        <v>0</v>
      </c>
      <c r="AY480" s="118">
        <v>0</v>
      </c>
      <c r="AZ480" s="118">
        <v>0</v>
      </c>
      <c r="BA480" s="119" cm="1">
        <f t="array" ref="BA480">IF(ISNUMBER(INDEX(DataModel!$ET$4:$FT$109,MATCH(1,(DataModel!$EO$4:$EO$109=$A480)*(DataModel!$EP$4:$EP$109=$B480),0),MATCH(CONCATENATE("FY ",RIGHT(BA$3,4)),DataModel!$ET$2:$FT$2,0))*$C480),INDEX(DataModel!$ET$4:$FT$109,MATCH(1,(DataModel!$EO$4:$EO$109=$A480)*(DataModel!$EP$4:$EP$109=$B480),0),MATCH(CONCATENATE("FY ",RIGHT(BA$3,4)),DataModel!$ET$2:$FT$2,0))*$C480,0)</f>
        <v>0</v>
      </c>
      <c r="BB480" s="117">
        <v>0</v>
      </c>
      <c r="BC480" s="118">
        <v>0</v>
      </c>
      <c r="BD480" s="118">
        <v>0</v>
      </c>
      <c r="BE480" s="119" cm="1">
        <f t="array" ref="BE480">IF(ISNUMBER(INDEX(DataModel!$ET$4:$FT$109,MATCH(1,(DataModel!$EO$4:$EO$109=$A480)*(DataModel!$EP$4:$EP$109=$B480),0),MATCH(CONCATENATE("FY ",RIGHT(BE$3,4)),DataModel!$ET$2:$FT$2,0))*$C480),INDEX(DataModel!$ET$4:$FT$109,MATCH(1,(DataModel!$EO$4:$EO$109=$A480)*(DataModel!$EP$4:$EP$109=$B480),0),MATCH(CONCATENATE("FY ",RIGHT(BE$3,4)),DataModel!$ET$2:$FT$2,0))*$C480,0)</f>
        <v>0</v>
      </c>
      <c r="BF480" s="117">
        <v>0</v>
      </c>
      <c r="BG480" s="118">
        <v>0</v>
      </c>
      <c r="BH480" s="118">
        <v>0</v>
      </c>
      <c r="BI480" s="119" cm="1">
        <f t="array" ref="BI480">IF(ISNUMBER(INDEX(DataModel!$ET$4:$FT$109,MATCH(1,(DataModel!$EO$4:$EO$109=$A480)*(DataModel!$EP$4:$EP$109=$B480),0),MATCH(CONCATENATE("FY ",RIGHT(BI$3,4)),DataModel!$ET$2:$FT$2,0))*$C480),INDEX(DataModel!$ET$4:$FT$109,MATCH(1,(DataModel!$EO$4:$EO$109=$A480)*(DataModel!$EP$4:$EP$109=$B480),0),MATCH(CONCATENATE("FY ",RIGHT(BI$3,4)),DataModel!$ET$2:$FT$2,0))*$C480,0)</f>
        <v>0</v>
      </c>
      <c r="BJ480" s="117">
        <v>0</v>
      </c>
      <c r="BK480" s="118">
        <v>0</v>
      </c>
      <c r="BL480" s="118">
        <v>0</v>
      </c>
      <c r="BM480" s="119" cm="1">
        <f t="array" ref="BM480">IF(ISNUMBER(INDEX(DataModel!$ET$4:$FT$109,MATCH(1,(DataModel!$EO$4:$EO$109=$A480)*(DataModel!$EP$4:$EP$109=$B480),0),MATCH(CONCATENATE("FY ",RIGHT(BM$3,4)),DataModel!$ET$2:$FT$2,0))*$C480),INDEX(DataModel!$ET$4:$FT$109,MATCH(1,(DataModel!$EO$4:$EO$109=$A480)*(DataModel!$EP$4:$EP$109=$B480),0),MATCH(CONCATENATE("FY ",RIGHT(BM$3,4)),DataModel!$ET$2:$FT$2,0))*$C480,0)</f>
        <v>0</v>
      </c>
      <c r="BN480" s="117">
        <v>0</v>
      </c>
      <c r="BO480" s="118">
        <v>0</v>
      </c>
      <c r="BP480" s="118">
        <v>0</v>
      </c>
      <c r="BQ480" s="119" cm="1">
        <f t="array" ref="BQ480">IF(ISNUMBER(INDEX(DataModel!$ET$4:$FT$109,MATCH(1,(DataModel!$EO$4:$EO$109=$A480)*(DataModel!$EP$4:$EP$109=$B480),0),MATCH(CONCATENATE("FY ",RIGHT(BQ$3,4)),DataModel!$ET$2:$FT$2,0))*$C480),INDEX(DataModel!$ET$4:$FT$109,MATCH(1,(DataModel!$EO$4:$EO$109=$A480)*(DataModel!$EP$4:$EP$109=$B480),0),MATCH(CONCATENATE("FY ",RIGHT(BQ$3,4)),DataModel!$ET$2:$FT$2,0))*$C480,0)</f>
        <v>0</v>
      </c>
      <c r="BR480" s="117">
        <v>0</v>
      </c>
      <c r="BS480" s="118">
        <v>0</v>
      </c>
      <c r="BT480" s="118">
        <v>0</v>
      </c>
      <c r="BU480" s="119" cm="1">
        <f t="array" ref="BU480">IF(ISNUMBER(INDEX(DataModel!$ET$4:$FT$109,MATCH(1,(DataModel!$EO$4:$EO$109=$A480)*(DataModel!$EP$4:$EP$109=$B480),0),MATCH(CONCATENATE("FY ",RIGHT(BU$3,4)),DataModel!$ET$2:$FT$2,0))*$C480),INDEX(DataModel!$ET$4:$FT$109,MATCH(1,(DataModel!$EO$4:$EO$109=$A480)*(DataModel!$EP$4:$EP$109=$B480),0),MATCH(CONCATENATE("FY ",RIGHT(BU$3,4)),DataModel!$ET$2:$FT$2,0))*$C480,0)</f>
        <v>0</v>
      </c>
      <c r="BV480" s="117">
        <v>0</v>
      </c>
      <c r="BW480" s="118">
        <v>0</v>
      </c>
      <c r="BX480" s="118">
        <v>0</v>
      </c>
      <c r="BY480" s="119" cm="1">
        <f t="array" ref="BY480">IF(ISNUMBER(INDEX(DataModel!$ET$4:$FT$109,MATCH(1,(DataModel!$EO$4:$EO$109=$A480)*(DataModel!$EP$4:$EP$109=$B480),0),MATCH(CONCATENATE("FY ",RIGHT(BY$3,4)),DataModel!$ET$2:$FT$2,0))*$C480),INDEX(DataModel!$ET$4:$FT$109,MATCH(1,(DataModel!$EO$4:$EO$109=$A480)*(DataModel!$EP$4:$EP$109=$B480),0),MATCH(CONCATENATE("FY ",RIGHT(BY$3,4)),DataModel!$ET$2:$FT$2,0))*$C480,0)</f>
        <v>0</v>
      </c>
      <c r="BZ480" s="117">
        <v>0</v>
      </c>
      <c r="CA480" s="118">
        <v>0</v>
      </c>
      <c r="CB480" s="118">
        <v>0</v>
      </c>
      <c r="CC480" s="119" cm="1">
        <f t="array" ref="CC480">IF(ISNUMBER(INDEX(DataModel!$ET$4:$FT$109,MATCH(1,(DataModel!$EO$4:$EO$109=$A480)*(DataModel!$EP$4:$EP$109=$B480),0),MATCH(CONCATENATE("FY ",RIGHT(CC$3,4)),DataModel!$ET$2:$FT$2,0))*$C480),INDEX(DataModel!$ET$4:$FT$109,MATCH(1,(DataModel!$EO$4:$EO$109=$A480)*(DataModel!$EP$4:$EP$109=$B480),0),MATCH(CONCATENATE("FY ",RIGHT(CC$3,4)),DataModel!$ET$2:$FT$2,0))*$C480,0)</f>
        <v>0</v>
      </c>
      <c r="CD480" s="117">
        <v>0</v>
      </c>
      <c r="CE480" s="118">
        <v>0</v>
      </c>
      <c r="CF480" s="118">
        <v>0</v>
      </c>
      <c r="CG480" s="119" cm="1">
        <f t="array" ref="CG480">IF(ISNUMBER(INDEX(DataModel!$ET$4:$FT$109,MATCH(1,(DataModel!$EO$4:$EO$109=$A480)*(DataModel!$EP$4:$EP$109=$B480),0),MATCH(CONCATENATE("FY ",RIGHT(CG$3,4)),DataModel!$ET$2:$FT$2,0))*$C480),INDEX(DataModel!$ET$4:$FT$109,MATCH(1,(DataModel!$EO$4:$EO$109=$A480)*(DataModel!$EP$4:$EP$109=$B480),0),MATCH(CONCATENATE("FY ",RIGHT(CG$3,4)),DataModel!$ET$2:$FT$2,0))*$C480,0)</f>
        <v>0</v>
      </c>
      <c r="CH480" s="117">
        <v>0</v>
      </c>
      <c r="CI480" s="118">
        <v>0</v>
      </c>
      <c r="CJ480" s="118">
        <v>0</v>
      </c>
      <c r="CK480" s="119" cm="1">
        <f t="array" ref="CK480">IF(ISNUMBER(INDEX(DataModel!$ET$4:$FT$109,MATCH(1,(DataModel!$EO$4:$EO$109=$A480)*(DataModel!$EP$4:$EP$109=$B480),0),MATCH(CONCATENATE("FY ",RIGHT(CK$3,4)),DataModel!$ET$2:$FT$2,0))*$C480),INDEX(DataModel!$ET$4:$FT$109,MATCH(1,(DataModel!$EO$4:$EO$109=$A480)*(DataModel!$EP$4:$EP$109=$B480),0),MATCH(CONCATENATE("FY ",RIGHT(CK$3,4)),DataModel!$ET$2:$FT$2,0))*$C480,0)</f>
        <v>0</v>
      </c>
      <c r="CL480" s="117">
        <v>0</v>
      </c>
      <c r="CM480" s="118">
        <v>0</v>
      </c>
      <c r="CN480" s="118">
        <v>0</v>
      </c>
      <c r="CO480" s="119" cm="1">
        <f t="array" ref="CO480">IF(ISNUMBER(INDEX(DataModel!$ET$4:$FT$109,MATCH(1,(DataModel!$EO$4:$EO$109=$A480)*(DataModel!$EP$4:$EP$109=$B480),0),MATCH(CONCATENATE("FY ",RIGHT(CO$3,4)),DataModel!$ET$2:$FT$2,0))*$C480),INDEX(DataModel!$ET$4:$FT$109,MATCH(1,(DataModel!$EO$4:$EO$109=$A480)*(DataModel!$EP$4:$EP$109=$B480),0),MATCH(CONCATENATE("FY ",RIGHT(CO$3,4)),DataModel!$ET$2:$FT$2,0))*$C480,0)</f>
        <v>0</v>
      </c>
      <c r="CP480" s="117">
        <v>0</v>
      </c>
      <c r="CQ480" s="118">
        <v>0</v>
      </c>
      <c r="CR480" s="118">
        <v>0</v>
      </c>
      <c r="CS480" s="119" cm="1">
        <f t="array" ref="CS480">IF(ISNUMBER(INDEX(DataModel!$ET$4:$FT$109,MATCH(1,(DataModel!$EO$4:$EO$109=$A480)*(DataModel!$EP$4:$EP$109=$B480),0),MATCH(CONCATENATE("FY ",RIGHT(CS$3,4)),DataModel!$ET$2:$FT$2,0))*$C480),INDEX(DataModel!$ET$4:$FT$109,MATCH(1,(DataModel!$EO$4:$EO$109=$A480)*(DataModel!$EP$4:$EP$109=$B480),0),MATCH(CONCATENATE("FY ",RIGHT(CS$3,4)),DataModel!$ET$2:$FT$2,0))*$C480,0)</f>
        <v>0</v>
      </c>
      <c r="CT480" s="117">
        <v>0</v>
      </c>
      <c r="CU480" s="118">
        <v>0</v>
      </c>
      <c r="CV480" s="118">
        <v>0</v>
      </c>
      <c r="CW480" s="119" cm="1">
        <f t="array" ref="CW480">IF(ISNUMBER(INDEX(DataModel!$ET$4:$FT$109,MATCH(1,(DataModel!$EO$4:$EO$109=$A480)*(DataModel!$EP$4:$EP$109=$B480),0),MATCH(CONCATENATE("FY ",RIGHT(CW$3,4)),DataModel!$ET$2:$FT$2,0))*$C480),INDEX(DataModel!$ET$4:$FT$109,MATCH(1,(DataModel!$EO$4:$EO$109=$A480)*(DataModel!$EP$4:$EP$109=$B480),0),MATCH(CONCATENATE("FY ",RIGHT(CW$3,4)),DataModel!$ET$2:$FT$2,0))*$C480,0)</f>
        <v>0</v>
      </c>
      <c r="CX480" s="117">
        <v>0</v>
      </c>
      <c r="CY480" s="118">
        <v>0</v>
      </c>
      <c r="CZ480" s="118">
        <v>0</v>
      </c>
      <c r="DA480" s="119" cm="1">
        <f t="array" ref="DA480">IF(ISNUMBER(INDEX(DataModel!$ET$4:$FT$109,MATCH(1,(DataModel!$EO$4:$EO$109=$A480)*(DataModel!$EP$4:$EP$109=$B480),0),MATCH(CONCATENATE("FY ",RIGHT(DA$3,4)),DataModel!$ET$2:$FT$2,0))*$C480),INDEX(DataModel!$ET$4:$FT$109,MATCH(1,(DataModel!$EO$4:$EO$109=$A480)*(DataModel!$EP$4:$EP$109=$B480),0),MATCH(CONCATENATE("FY ",RIGHT(DA$3,4)),DataModel!$ET$2:$FT$2,0))*$C480,0)</f>
        <v>0</v>
      </c>
      <c r="DB480" s="117">
        <v>0</v>
      </c>
      <c r="DC480" s="118">
        <v>0</v>
      </c>
      <c r="DD480" s="118">
        <v>0</v>
      </c>
      <c r="DE480" s="119" cm="1">
        <f t="array" ref="DE480">IF(ISNUMBER(INDEX(DataModel!$ET$4:$FT$109,MATCH(1,(DataModel!$EO$4:$EO$109=$A480)*(DataModel!$EP$4:$EP$109=$B480),0),MATCH(CONCATENATE("FY ",RIGHT(DE$3,4)),DataModel!$ET$2:$FT$2,0))*$C480),INDEX(DataModel!$ET$4:$FT$109,MATCH(1,(DataModel!$EO$4:$EO$109=$A480)*(DataModel!$EP$4:$EP$109=$B480),0),MATCH(CONCATENATE("FY ",RIGHT(DE$3,4)),DataModel!$ET$2:$FT$2,0))*$C480,0)</f>
        <v>0</v>
      </c>
      <c r="DF480" s="117">
        <v>0</v>
      </c>
      <c r="DG480" s="118">
        <v>0</v>
      </c>
      <c r="DH480" s="118">
        <v>0</v>
      </c>
      <c r="DI480" s="119" cm="1">
        <f t="array" ref="DI480">IF(ISNUMBER(INDEX(DataModel!$ET$4:$FT$109,MATCH(1,(DataModel!$EO$4:$EO$109=$A480)*(DataModel!$EP$4:$EP$109=$B480),0),MATCH(CONCATENATE("FY ",RIGHT(DI$3,4)),DataModel!$ET$2:$FT$2,0))*$C480),INDEX(DataModel!$ET$4:$FT$109,MATCH(1,(DataModel!$EO$4:$EO$109=$A480)*(DataModel!$EP$4:$EP$109=$B480),0),MATCH(CONCATENATE("FY ",RIGHT(DI$3,4)),DataModel!$ET$2:$FT$2,0))*$C480,0)</f>
        <v>0</v>
      </c>
      <c r="DK480" s="69">
        <f t="shared" ref="DK480:EK480" ca="1" si="1380">SUM(OFFSET($E480,,MATCH(DK$3,$F$5:$DI$5,0)+3,,1))</f>
        <v>0</v>
      </c>
      <c r="DL480" s="69" t="e">
        <f t="shared" ca="1" si="1380"/>
        <v>#N/A</v>
      </c>
      <c r="DM480" s="69" t="e">
        <f t="shared" ca="1" si="1380"/>
        <v>#VALUE!</v>
      </c>
      <c r="DN480" s="69" t="e">
        <f t="shared" ca="1" si="1380"/>
        <v>#VALUE!</v>
      </c>
      <c r="DO480" s="69" t="e">
        <f t="shared" ca="1" si="1380"/>
        <v>#VALUE!</v>
      </c>
      <c r="DP480" s="69" t="e">
        <f t="shared" ca="1" si="1380"/>
        <v>#VALUE!</v>
      </c>
      <c r="DQ480" s="69" t="e">
        <f t="shared" ca="1" si="1380"/>
        <v>#VALUE!</v>
      </c>
      <c r="DR480" s="69" t="e">
        <f t="shared" ca="1" si="1380"/>
        <v>#VALUE!</v>
      </c>
      <c r="DS480" s="69" t="e">
        <f t="shared" ca="1" si="1380"/>
        <v>#VALUE!</v>
      </c>
      <c r="DT480" s="69" t="e">
        <f t="shared" ca="1" si="1380"/>
        <v>#VALUE!</v>
      </c>
      <c r="DU480" s="69" t="e">
        <f t="shared" ca="1" si="1380"/>
        <v>#VALUE!</v>
      </c>
      <c r="DV480" s="69" t="e">
        <f t="shared" ca="1" si="1380"/>
        <v>#VALUE!</v>
      </c>
      <c r="DW480" s="69" t="e">
        <f t="shared" ca="1" si="1380"/>
        <v>#VALUE!</v>
      </c>
      <c r="DX480" s="69" t="e">
        <f t="shared" ca="1" si="1380"/>
        <v>#VALUE!</v>
      </c>
      <c r="DY480" s="69" t="e">
        <f t="shared" ca="1" si="1380"/>
        <v>#VALUE!</v>
      </c>
      <c r="DZ480" s="69" t="e">
        <f t="shared" ca="1" si="1380"/>
        <v>#VALUE!</v>
      </c>
      <c r="EA480" s="69" t="e">
        <f t="shared" ca="1" si="1380"/>
        <v>#VALUE!</v>
      </c>
      <c r="EB480" s="69" t="e">
        <f t="shared" ca="1" si="1380"/>
        <v>#VALUE!</v>
      </c>
      <c r="EC480" s="69" t="e">
        <f t="shared" ca="1" si="1380"/>
        <v>#VALUE!</v>
      </c>
      <c r="ED480" s="69" t="e">
        <f t="shared" ca="1" si="1380"/>
        <v>#VALUE!</v>
      </c>
      <c r="EE480" s="69" t="e">
        <f t="shared" ca="1" si="1380"/>
        <v>#VALUE!</v>
      </c>
      <c r="EF480" s="69" t="e">
        <f t="shared" ca="1" si="1380"/>
        <v>#VALUE!</v>
      </c>
      <c r="EG480" s="69" t="e">
        <f t="shared" ca="1" si="1380"/>
        <v>#VALUE!</v>
      </c>
      <c r="EH480" s="69" t="e">
        <f t="shared" ca="1" si="1380"/>
        <v>#VALUE!</v>
      </c>
      <c r="EI480" s="69" t="e">
        <f t="shared" ca="1" si="1380"/>
        <v>#VALUE!</v>
      </c>
      <c r="EJ480" s="69" t="e">
        <f t="shared" ca="1" si="1380"/>
        <v>#VALUE!</v>
      </c>
      <c r="EK480" s="69" t="e">
        <f t="shared" ca="1" si="1380"/>
        <v>#VALUE!</v>
      </c>
    </row>
    <row r="481" spans="1:141" outlineLevel="1" x14ac:dyDescent="0.25">
      <c r="A481" s="90"/>
      <c r="B481" s="90"/>
      <c r="C481" s="90"/>
      <c r="D481" s="90"/>
      <c r="F481" s="100"/>
      <c r="I481" s="101"/>
      <c r="J481" s="100"/>
      <c r="M481" s="101"/>
      <c r="N481" s="100"/>
      <c r="Q481" s="101"/>
      <c r="R481" s="100"/>
      <c r="U481" s="101"/>
      <c r="V481" s="100"/>
      <c r="Y481" s="101"/>
      <c r="Z481" s="100"/>
      <c r="AC481" s="101"/>
      <c r="AD481" s="100"/>
      <c r="AG481" s="101"/>
      <c r="AH481" s="100"/>
      <c r="AK481" s="101"/>
      <c r="AL481" s="100"/>
      <c r="AO481" s="101"/>
      <c r="AP481" s="100"/>
      <c r="AS481" s="101"/>
      <c r="AT481" s="100"/>
      <c r="AW481" s="101"/>
      <c r="AX481" s="100"/>
      <c r="BA481" s="101"/>
      <c r="BB481" s="100"/>
      <c r="BE481" s="101"/>
      <c r="BF481" s="100"/>
      <c r="BI481" s="101"/>
      <c r="BJ481" s="100"/>
      <c r="BM481" s="101"/>
      <c r="BN481" s="100"/>
      <c r="BQ481" s="101"/>
      <c r="BR481" s="100"/>
      <c r="BU481" s="101"/>
      <c r="BV481" s="100"/>
      <c r="BY481" s="101"/>
      <c r="BZ481" s="100"/>
      <c r="CC481" s="101"/>
      <c r="CD481" s="100"/>
      <c r="CG481" s="101"/>
      <c r="CH481" s="100"/>
      <c r="CK481" s="101"/>
      <c r="CL481" s="100"/>
      <c r="CO481" s="101"/>
      <c r="CP481" s="100"/>
      <c r="CS481" s="101"/>
      <c r="CT481" s="100"/>
      <c r="CW481" s="101"/>
      <c r="CX481" s="100"/>
      <c r="DA481" s="101"/>
      <c r="DB481" s="100"/>
      <c r="DE481" s="101"/>
      <c r="DF481" s="100"/>
      <c r="DI481" s="101"/>
    </row>
    <row r="482" spans="1:141" outlineLevel="1" x14ac:dyDescent="0.25">
      <c r="A482" s="90" t="s">
        <v>157</v>
      </c>
      <c r="B482" s="90" t="s">
        <v>163</v>
      </c>
      <c r="C482" s="111">
        <f>$C$6</f>
        <v>9.9999999999999995E-7</v>
      </c>
      <c r="D482" s="90"/>
      <c r="E482" t="str">
        <f>CONCATENATE(E477," - history")</f>
        <v>Other current assets - history</v>
      </c>
      <c r="F482" s="113" t="str" cm="1">
        <f t="array" aca="1" ref="F482" ca="1">IF(AND(F$4="A",ISNUMBER(DataModel!F$4)),INDEX(DataModel!$F$4:$BA$109,MATCH(1,(DataModel!$A$4:$A$109=$A482)*(DataModel!$B$4:$B$109=$B482),0),MATCH(F$3,DataModel!$F$2:$BA$2,0))*$C482,"")</f>
        <v/>
      </c>
      <c r="G482" s="69" t="str" cm="1">
        <f t="array" aca="1" ref="G482" ca="1">IF(AND(G$4="A",ISNUMBER(DataModel!G$4)),INDEX(DataModel!$F$4:$BA$109,MATCH(1,(DataModel!$A$4:$A$109=$A482)*(DataModel!$B$4:$B$109=$B482),0),MATCH(G$3,DataModel!$F$2:$BA$2,0))*$C482,"")</f>
        <v/>
      </c>
      <c r="H482" s="69" t="str" cm="1">
        <f t="array" aca="1" ref="H482" ca="1">IF(AND(H$4="A",ISNUMBER(DataModel!H$4)),INDEX(DataModel!$F$4:$BA$109,MATCH(1,(DataModel!$A$4:$A$109=$A482)*(DataModel!$B$4:$B$109=$B482),0),MATCH(H$3,DataModel!$F$2:$BA$2,0))*$C482,"")</f>
        <v/>
      </c>
      <c r="I482" s="114" t="str" cm="1">
        <f t="array" aca="1" ref="I482" ca="1">IF(AND(I$4="A",ISNUMBER(DataModel!I$4)),INDEX(DataModel!$F$4:$BA$109,MATCH(1,(DataModel!$A$4:$A$109=$A482)*(DataModel!$B$4:$B$109=$B482),0),MATCH(I$3,DataModel!$F$2:$BA$2,0))*$C482,"")</f>
        <v/>
      </c>
      <c r="J482" s="113" t="str" cm="1">
        <f t="array" aca="1" ref="J482" ca="1">IF(AND(J$4="A",ISNUMBER(DataModel!J$4)),INDEX(DataModel!$F$4:$BA$109,MATCH(1,(DataModel!$A$4:$A$109=$A482)*(DataModel!$B$4:$B$109=$B482),0),MATCH(J$3,DataModel!$F$2:$BA$2,0))*$C482,"")</f>
        <v/>
      </c>
      <c r="K482" s="69" t="str" cm="1">
        <f t="array" aca="1" ref="K482" ca="1">IF(AND(K$4="A",ISNUMBER(DataModel!K$4)),INDEX(DataModel!$F$4:$BA$109,MATCH(1,(DataModel!$A$4:$A$109=$A482)*(DataModel!$B$4:$B$109=$B482),0),MATCH(K$3,DataModel!$F$2:$BA$2,0))*$C482,"")</f>
        <v/>
      </c>
      <c r="L482" s="69" t="str" cm="1">
        <f t="array" aca="1" ref="L482" ca="1">IF(AND(L$4="A",ISNUMBER(DataModel!L$4)),INDEX(DataModel!$F$4:$BA$109,MATCH(1,(DataModel!$A$4:$A$109=$A482)*(DataModel!$B$4:$B$109=$B482),0),MATCH(L$3,DataModel!$F$2:$BA$2,0))*$C482,"")</f>
        <v/>
      </c>
      <c r="M482" s="114" t="str" cm="1">
        <f t="array" aca="1" ref="M482" ca="1">IF(AND(M$4="A",ISNUMBER(DataModel!M$4)),INDEX(DataModel!$F$4:$BA$109,MATCH(1,(DataModel!$A$4:$A$109=$A482)*(DataModel!$B$4:$B$109=$B482),0),MATCH(M$3,DataModel!$F$2:$BA$2,0))*$C482,"")</f>
        <v/>
      </c>
      <c r="N482" s="113" t="str" cm="1">
        <f t="array" aca="1" ref="N482" ca="1">IF(AND(N$4="A",ISNUMBER(DataModel!N$4)),INDEX(DataModel!$F$4:$BA$109,MATCH(1,(DataModel!$A$4:$A$109=$A482)*(DataModel!$B$4:$B$109=$B482),0),MATCH(N$3,DataModel!$F$2:$BA$2,0))*$C482,"")</f>
        <v/>
      </c>
      <c r="O482" s="69" t="str" cm="1">
        <f t="array" aca="1" ref="O482" ca="1">IF(AND(O$4="A",ISNUMBER(DataModel!O$4)),INDEX(DataModel!$F$4:$BA$109,MATCH(1,(DataModel!$A$4:$A$109=$A482)*(DataModel!$B$4:$B$109=$B482),0),MATCH(O$3,DataModel!$F$2:$BA$2,0))*$C482,"")</f>
        <v/>
      </c>
      <c r="P482" s="69" t="str" cm="1">
        <f t="array" aca="1" ref="P482" ca="1">IF(AND(P$4="A",ISNUMBER(DataModel!P$4)),INDEX(DataModel!$F$4:$BA$109,MATCH(1,(DataModel!$A$4:$A$109=$A482)*(DataModel!$B$4:$B$109=$B482),0),MATCH(P$3,DataModel!$F$2:$BA$2,0))*$C482,"")</f>
        <v/>
      </c>
      <c r="Q482" s="114" t="str" cm="1">
        <f t="array" aca="1" ref="Q482" ca="1">IF(AND(Q$4="A",ISNUMBER(DataModel!Q$4)),INDEX(DataModel!$F$4:$BA$109,MATCH(1,(DataModel!$A$4:$A$109=$A482)*(DataModel!$B$4:$B$109=$B482),0),MATCH(Q$3,DataModel!$F$2:$BA$2,0))*$C482,"")</f>
        <v/>
      </c>
      <c r="R482" s="113" t="str" cm="1">
        <f t="array" aca="1" ref="R482" ca="1">IF(AND(R$4="A",ISNUMBER(DataModel!R$4)),INDEX(DataModel!$F$4:$BA$109,MATCH(1,(DataModel!$A$4:$A$109=$A482)*(DataModel!$B$4:$B$109=$B482),0),MATCH(R$3,DataModel!$F$2:$BA$2,0))*$C482,"")</f>
        <v/>
      </c>
      <c r="S482" s="69" t="str" cm="1">
        <f t="array" aca="1" ref="S482" ca="1">IF(AND(S$4="A",ISNUMBER(DataModel!S$4)),INDEX(DataModel!$F$4:$BA$109,MATCH(1,(DataModel!$A$4:$A$109=$A482)*(DataModel!$B$4:$B$109=$B482),0),MATCH(S$3,DataModel!$F$2:$BA$2,0))*$C482,"")</f>
        <v/>
      </c>
      <c r="T482" s="69" t="str" cm="1">
        <f t="array" aca="1" ref="T482" ca="1">IF(AND(T$4="A",ISNUMBER(DataModel!T$4)),INDEX(DataModel!$F$4:$BA$109,MATCH(1,(DataModel!$A$4:$A$109=$A482)*(DataModel!$B$4:$B$109=$B482),0),MATCH(T$3,DataModel!$F$2:$BA$2,0))*$C482,"")</f>
        <v/>
      </c>
      <c r="U482" s="114" t="str" cm="1">
        <f t="array" aca="1" ref="U482" ca="1">IF(AND(U$4="A",ISNUMBER(DataModel!U$4)),INDEX(DataModel!$F$4:$BA$109,MATCH(1,(DataModel!$A$4:$A$109=$A482)*(DataModel!$B$4:$B$109=$B482),0),MATCH(U$3,DataModel!$F$2:$BA$2,0))*$C482,"")</f>
        <v/>
      </c>
      <c r="V482" s="113" t="str" cm="1">
        <f t="array" aca="1" ref="V482" ca="1">IF(AND(V$4="A",ISNUMBER(DataModel!V$4)),INDEX(DataModel!$F$4:$BA$109,MATCH(1,(DataModel!$A$4:$A$109=$A482)*(DataModel!$B$4:$B$109=$B482),0),MATCH(V$3,DataModel!$F$2:$BA$2,0))*$C482,"")</f>
        <v/>
      </c>
      <c r="W482" s="69" t="str" cm="1">
        <f t="array" aca="1" ref="W482" ca="1">IF(AND(W$4="A",ISNUMBER(DataModel!W$4)),INDEX(DataModel!$F$4:$BA$109,MATCH(1,(DataModel!$A$4:$A$109=$A482)*(DataModel!$B$4:$B$109=$B482),0),MATCH(W$3,DataModel!$F$2:$BA$2,0))*$C482,"")</f>
        <v/>
      </c>
      <c r="X482" s="69" t="str" cm="1">
        <f t="array" aca="1" ref="X482" ca="1">IF(AND(X$4="A",ISNUMBER(DataModel!X$4)),INDEX(DataModel!$F$4:$BA$109,MATCH(1,(DataModel!$A$4:$A$109=$A482)*(DataModel!$B$4:$B$109=$B482),0),MATCH(X$3,DataModel!$F$2:$BA$2,0))*$C482,"")</f>
        <v/>
      </c>
      <c r="Y482" s="114" t="str" cm="1">
        <f t="array" aca="1" ref="Y482" ca="1">IF(AND(Y$4="A",ISNUMBER(DataModel!Y$4)),INDEX(DataModel!$F$4:$BA$109,MATCH(1,(DataModel!$A$4:$A$109=$A482)*(DataModel!$B$4:$B$109=$B482),0),MATCH(Y$3,DataModel!$F$2:$BA$2,0))*$C482,"")</f>
        <v/>
      </c>
      <c r="Z482" s="113" t="str" cm="1">
        <f t="array" aca="1" ref="Z482" ca="1">IF(AND(Z$4="A",ISNUMBER(DataModel!Z$4)),INDEX(DataModel!$F$4:$BA$109,MATCH(1,(DataModel!$A$4:$A$109=$A482)*(DataModel!$B$4:$B$109=$B482),0),MATCH(Z$3,DataModel!$F$2:$BA$2,0))*$C482,"")</f>
        <v/>
      </c>
      <c r="AA482" s="69" t="str" cm="1">
        <f t="array" aca="1" ref="AA482" ca="1">IF(AND(AA$4="A",ISNUMBER(DataModel!AA$4)),INDEX(DataModel!$F$4:$BA$109,MATCH(1,(DataModel!$A$4:$A$109=$A482)*(DataModel!$B$4:$B$109=$B482),0),MATCH(AA$3,DataModel!$F$2:$BA$2,0))*$C482,"")</f>
        <v/>
      </c>
      <c r="AB482" s="69" t="str" cm="1">
        <f t="array" aca="1" ref="AB482" ca="1">IF(AND(AB$4="A",ISNUMBER(DataModel!AB$4)),INDEX(DataModel!$F$4:$BA$109,MATCH(1,(DataModel!$A$4:$A$109=$A482)*(DataModel!$B$4:$B$109=$B482),0),MATCH(AB$3,DataModel!$F$2:$BA$2,0))*$C482,"")</f>
        <v/>
      </c>
      <c r="AC482" s="114" t="str" cm="1">
        <f t="array" aca="1" ref="AC482" ca="1">IF(AND(AC$4="A",ISNUMBER(DataModel!AC$4)),INDEX(DataModel!$F$4:$BA$109,MATCH(1,(DataModel!$A$4:$A$109=$A482)*(DataModel!$B$4:$B$109=$B482),0),MATCH(AC$3,DataModel!$F$2:$BA$2,0))*$C482,"")</f>
        <v/>
      </c>
      <c r="AD482" s="113" t="str" cm="1">
        <f t="array" aca="1" ref="AD482" ca="1">IF(AND(AD$4="A",ISNUMBER(DataModel!AD$4)),INDEX(DataModel!$F$4:$BA$109,MATCH(1,(DataModel!$A$4:$A$109=$A482)*(DataModel!$B$4:$B$109=$B482),0),MATCH(AD$3,DataModel!$F$2:$BA$2,0))*$C482,"")</f>
        <v/>
      </c>
      <c r="AE482" s="69" t="str" cm="1">
        <f t="array" aca="1" ref="AE482" ca="1">IF(AND(AE$4="A",ISNUMBER(DataModel!AE$4)),INDEX(DataModel!$F$4:$BA$109,MATCH(1,(DataModel!$A$4:$A$109=$A482)*(DataModel!$B$4:$B$109=$B482),0),MATCH(AE$3,DataModel!$F$2:$BA$2,0))*$C482,"")</f>
        <v/>
      </c>
      <c r="AF482" s="69" t="str" cm="1">
        <f t="array" aca="1" ref="AF482" ca="1">IF(AND(AF$4="A",ISNUMBER(DataModel!AF$4)),INDEX(DataModel!$F$4:$BA$109,MATCH(1,(DataModel!$A$4:$A$109=$A482)*(DataModel!$B$4:$B$109=$B482),0),MATCH(AF$3,DataModel!$F$2:$BA$2,0))*$C482,"")</f>
        <v/>
      </c>
      <c r="AG482" s="114" t="str" cm="1">
        <f t="array" aca="1" ref="AG482" ca="1">IF(AND(AG$4="A",ISNUMBER(DataModel!AG$4)),INDEX(DataModel!$F$4:$BA$109,MATCH(1,(DataModel!$A$4:$A$109=$A482)*(DataModel!$B$4:$B$109=$B482),0),MATCH(AG$3,DataModel!$F$2:$BA$2,0))*$C482,"")</f>
        <v/>
      </c>
      <c r="AH482" s="113" t="str" cm="1">
        <f t="array" aca="1" ref="AH482" ca="1">IF(AND(AH$4="A",ISNUMBER(DataModel!AH$4)),INDEX(DataModel!$F$4:$BA$109,MATCH(1,(DataModel!$A$4:$A$109=$A482)*(DataModel!$B$4:$B$109=$B482),0),MATCH(AH$3,DataModel!$F$2:$BA$2,0))*$C482,"")</f>
        <v/>
      </c>
      <c r="AI482" s="69" t="str" cm="1">
        <f t="array" aca="1" ref="AI482" ca="1">IF(AND(AI$4="A",ISNUMBER(DataModel!AI$4)),INDEX(DataModel!$F$4:$BA$109,MATCH(1,(DataModel!$A$4:$A$109=$A482)*(DataModel!$B$4:$B$109=$B482),0),MATCH(AI$3,DataModel!$F$2:$BA$2,0))*$C482,"")</f>
        <v/>
      </c>
      <c r="AJ482" s="69" t="str" cm="1">
        <f t="array" aca="1" ref="AJ482" ca="1">IF(AND(AJ$4="A",ISNUMBER(DataModel!AJ$4)),INDEX(DataModel!$F$4:$BA$109,MATCH(1,(DataModel!$A$4:$A$109=$A482)*(DataModel!$B$4:$B$109=$B482),0),MATCH(AJ$3,DataModel!$F$2:$BA$2,0))*$C482,"")</f>
        <v/>
      </c>
      <c r="AK482" s="114" t="str" cm="1">
        <f t="array" aca="1" ref="AK482" ca="1">IF(AND(AK$4="A",ISNUMBER(DataModel!AK$4)),INDEX(DataModel!$F$4:$BA$109,MATCH(1,(DataModel!$A$4:$A$109=$A482)*(DataModel!$B$4:$B$109=$B482),0),MATCH(AK$3,DataModel!$F$2:$BA$2,0))*$C482,"")</f>
        <v/>
      </c>
      <c r="AL482" s="113" t="str" cm="1">
        <f t="array" aca="1" ref="AL482" ca="1">IF(AND(AL$4="A",ISNUMBER(DataModel!AL$4)),INDEX(DataModel!$F$4:$BA$109,MATCH(1,(DataModel!$A$4:$A$109=$A482)*(DataModel!$B$4:$B$109=$B482),0),MATCH(AL$3,DataModel!$F$2:$BA$2,0))*$C482,"")</f>
        <v/>
      </c>
      <c r="AM482" s="69" t="str" cm="1">
        <f t="array" aca="1" ref="AM482" ca="1">IF(AND(AM$4="A",ISNUMBER(DataModel!AM$4)),INDEX(DataModel!$F$4:$BA$109,MATCH(1,(DataModel!$A$4:$A$109=$A482)*(DataModel!$B$4:$B$109=$B482),0),MATCH(AM$3,DataModel!$F$2:$BA$2,0))*$C482,"")</f>
        <v/>
      </c>
      <c r="AN482" s="69" t="str" cm="1">
        <f t="array" aca="1" ref="AN482" ca="1">IF(AND(AN$4="A",ISNUMBER(DataModel!AN$4)),INDEX(DataModel!$F$4:$BA$109,MATCH(1,(DataModel!$A$4:$A$109=$A482)*(DataModel!$B$4:$B$109=$B482),0),MATCH(AN$3,DataModel!$F$2:$BA$2,0))*$C482,"")</f>
        <v/>
      </c>
      <c r="AO482" s="114" t="str" cm="1">
        <f t="array" aca="1" ref="AO482" ca="1">IF(AND(AO$4="A",ISNUMBER(DataModel!AO$4)),INDEX(DataModel!$F$4:$BA$109,MATCH(1,(DataModel!$A$4:$A$109=$A482)*(DataModel!$B$4:$B$109=$B482),0),MATCH(AO$3,DataModel!$F$2:$BA$2,0))*$C482,"")</f>
        <v/>
      </c>
      <c r="AP482" s="113" t="str" cm="1">
        <f t="array" aca="1" ref="AP482" ca="1">IF(AND(AP$4="A",ISNUMBER(DataModel!AP$4)),INDEX(DataModel!$F$4:$BA$109,MATCH(1,(DataModel!$A$4:$A$109=$A482)*(DataModel!$B$4:$B$109=$B482),0),MATCH(AP$3,DataModel!$F$2:$BA$2,0))*$C482,"")</f>
        <v/>
      </c>
      <c r="AQ482" s="69" t="str" cm="1">
        <f t="array" aca="1" ref="AQ482" ca="1">IF(AND(AQ$4="A",ISNUMBER(DataModel!AQ$4)),INDEX(DataModel!$F$4:$BA$109,MATCH(1,(DataModel!$A$4:$A$109=$A482)*(DataModel!$B$4:$B$109=$B482),0),MATCH(AQ$3,DataModel!$F$2:$BA$2,0))*$C482,"")</f>
        <v/>
      </c>
      <c r="AR482" s="69" t="str" cm="1">
        <f t="array" aca="1" ref="AR482" ca="1">IF(AND(AR$4="A",ISNUMBER(DataModel!AR$4)),INDEX(DataModel!$F$4:$BA$109,MATCH(1,(DataModel!$A$4:$A$109=$A482)*(DataModel!$B$4:$B$109=$B482),0),MATCH(AR$3,DataModel!$F$2:$BA$2,0))*$C482,"")</f>
        <v/>
      </c>
      <c r="AS482" s="114" t="str" cm="1">
        <f t="array" aca="1" ref="AS482" ca="1">IF(AND(AS$4="A",ISNUMBER(DataModel!AS$4)),INDEX(DataModel!$F$4:$BA$109,MATCH(1,(DataModel!$A$4:$A$109=$A482)*(DataModel!$B$4:$B$109=$B482),0),MATCH(AS$3,DataModel!$F$2:$BA$2,0))*$C482,"")</f>
        <v/>
      </c>
      <c r="AT482" s="113" t="e" cm="1">
        <f t="array" aca="1" ref="AT482" ca="1">IF(AND(AT$4="A",ISNUMBER(DataModel!AT$4)),INDEX(DataModel!$F$4:$BA$109,MATCH(1,(DataModel!$A$4:$A$109=$A482)*(DataModel!$B$4:$B$109=$B482),0),MATCH(AT$3,DataModel!$F$2:$BA$2,0))*$C482,"")</f>
        <v>#VALUE!</v>
      </c>
      <c r="AU482" s="69" t="e" cm="1">
        <f t="array" aca="1" ref="AU482" ca="1">IF(AND(AU$4="A",ISNUMBER(DataModel!AU$4)),INDEX(DataModel!$F$4:$BA$109,MATCH(1,(DataModel!$A$4:$A$109=$A482)*(DataModel!$B$4:$B$109=$B482),0),MATCH(AU$3,DataModel!$F$2:$BA$2,0))*$C482,"")</f>
        <v>#VALUE!</v>
      </c>
      <c r="AV482" s="69" t="e" cm="1">
        <f t="array" aca="1" ref="AV482" ca="1">IF(AND(AV$4="A",ISNUMBER(DataModel!AV$4)),INDEX(DataModel!$F$4:$BA$109,MATCH(1,(DataModel!$A$4:$A$109=$A482)*(DataModel!$B$4:$B$109=$B482),0),MATCH(AV$3,DataModel!$F$2:$BA$2,0))*$C482,"")</f>
        <v>#VALUE!</v>
      </c>
      <c r="AW482" s="114" t="e" cm="1">
        <f t="array" aca="1" ref="AW482" ca="1">IF(AND(AW$4="A",ISNUMBER(DataModel!AW$4)),INDEX(DataModel!$F$4:$BA$109,MATCH(1,(DataModel!$A$4:$A$109=$A482)*(DataModel!$B$4:$B$109=$B482),0),MATCH(AW$3,DataModel!$F$2:$BA$2,0))*$C482,"")</f>
        <v>#VALUE!</v>
      </c>
      <c r="AX482" s="113" t="e" cm="1">
        <f t="array" aca="1" ref="AX482" ca="1">IF(AND(AX$4="A",ISNUMBER(DataModel!AX$4)),INDEX(DataModel!$F$4:$BA$109,MATCH(1,(DataModel!$A$4:$A$109=$A482)*(DataModel!$B$4:$B$109=$B482),0),MATCH(AX$3,DataModel!$F$2:$BA$2,0))*$C482,"")</f>
        <v>#VALUE!</v>
      </c>
      <c r="AY482" s="69" t="e" cm="1">
        <f t="array" aca="1" ref="AY482" ca="1">IF(AND(AY$4="A",ISNUMBER(DataModel!AY$4)),INDEX(DataModel!$F$4:$BA$109,MATCH(1,(DataModel!$A$4:$A$109=$A482)*(DataModel!$B$4:$B$109=$B482),0),MATCH(AY$3,DataModel!$F$2:$BA$2,0))*$C482,"")</f>
        <v>#VALUE!</v>
      </c>
      <c r="AZ482" s="69" t="e" cm="1">
        <f t="array" aca="1" ref="AZ482" ca="1">IF(AND(AZ$4="A",ISNUMBER(DataModel!AZ$4)),INDEX(DataModel!$F$4:$BA$109,MATCH(1,(DataModel!$A$4:$A$109=$A482)*(DataModel!$B$4:$B$109=$B482),0),MATCH(AZ$3,DataModel!$F$2:$BA$2,0))*$C482,"")</f>
        <v>#VALUE!</v>
      </c>
      <c r="BA482" s="114" t="e" cm="1">
        <f t="array" aca="1" ref="BA482" ca="1">IF(AND(BA$4="A",ISNUMBER(DataModel!BA$4)),INDEX(DataModel!$F$4:$BA$109,MATCH(1,(DataModel!$A$4:$A$109=$A482)*(DataModel!$B$4:$B$109=$B482),0),MATCH(BA$3,DataModel!$F$2:$BA$2,0))*$C482,"")</f>
        <v>#VALUE!</v>
      </c>
      <c r="BB482" s="113"/>
      <c r="BC482" s="69"/>
      <c r="BD482" s="69"/>
      <c r="BE482" s="114"/>
      <c r="BF482" s="113"/>
      <c r="BG482" s="69"/>
      <c r="BH482" s="69"/>
      <c r="BI482" s="114"/>
      <c r="BJ482" s="113"/>
      <c r="BK482" s="69"/>
      <c r="BL482" s="69"/>
      <c r="BM482" s="114"/>
      <c r="BN482" s="113"/>
      <c r="BO482" s="69"/>
      <c r="BP482" s="69"/>
      <c r="BQ482" s="114"/>
      <c r="BR482" s="113"/>
      <c r="BS482" s="69"/>
      <c r="BT482" s="69"/>
      <c r="BU482" s="114"/>
      <c r="BV482" s="113"/>
      <c r="BW482" s="69"/>
      <c r="BX482" s="69"/>
      <c r="BY482" s="114"/>
      <c r="BZ482" s="113"/>
      <c r="CA482" s="69"/>
      <c r="CB482" s="69"/>
      <c r="CC482" s="114"/>
      <c r="CD482" s="113"/>
      <c r="CE482" s="69"/>
      <c r="CF482" s="69"/>
      <c r="CG482" s="114"/>
      <c r="CH482" s="113"/>
      <c r="CI482" s="69"/>
      <c r="CJ482" s="69"/>
      <c r="CK482" s="114"/>
      <c r="CL482" s="113"/>
      <c r="CM482" s="69"/>
      <c r="CN482" s="69"/>
      <c r="CO482" s="114"/>
      <c r="CP482" s="113"/>
      <c r="CQ482" s="69"/>
      <c r="CR482" s="69"/>
      <c r="CS482" s="114"/>
      <c r="CT482" s="113"/>
      <c r="CU482" s="69"/>
      <c r="CV482" s="69"/>
      <c r="CW482" s="114"/>
      <c r="CX482" s="113"/>
      <c r="CY482" s="69"/>
      <c r="CZ482" s="69"/>
      <c r="DA482" s="114"/>
      <c r="DB482" s="113"/>
      <c r="DC482" s="69"/>
      <c r="DD482" s="69"/>
      <c r="DE482" s="114"/>
      <c r="DF482" s="113"/>
      <c r="DG482" s="69"/>
      <c r="DH482" s="69"/>
      <c r="DI482" s="114"/>
      <c r="DK482" s="69">
        <f t="shared" ref="DK482:EK482" ca="1" si="1381">SUM(OFFSET($E482,,MATCH(DK$3,$F$5:$DI$5,0)+3,,1))</f>
        <v>0</v>
      </c>
      <c r="DL482" s="69" t="e">
        <f t="shared" ca="1" si="1381"/>
        <v>#N/A</v>
      </c>
      <c r="DM482" s="69" t="e">
        <f t="shared" ca="1" si="1381"/>
        <v>#VALUE!</v>
      </c>
      <c r="DN482" s="69" t="e">
        <f t="shared" ca="1" si="1381"/>
        <v>#VALUE!</v>
      </c>
      <c r="DO482" s="69" t="e">
        <f t="shared" ca="1" si="1381"/>
        <v>#VALUE!</v>
      </c>
      <c r="DP482" s="69" t="e">
        <f t="shared" ca="1" si="1381"/>
        <v>#VALUE!</v>
      </c>
      <c r="DQ482" s="69" t="e">
        <f t="shared" ca="1" si="1381"/>
        <v>#VALUE!</v>
      </c>
      <c r="DR482" s="69" t="e">
        <f t="shared" ca="1" si="1381"/>
        <v>#VALUE!</v>
      </c>
      <c r="DS482" s="69" t="e">
        <f t="shared" ca="1" si="1381"/>
        <v>#VALUE!</v>
      </c>
      <c r="DT482" s="69" t="e">
        <f t="shared" ca="1" si="1381"/>
        <v>#VALUE!</v>
      </c>
      <c r="DU482" s="69" t="e">
        <f t="shared" ca="1" si="1381"/>
        <v>#VALUE!</v>
      </c>
      <c r="DV482" s="69" t="e">
        <f t="shared" ca="1" si="1381"/>
        <v>#VALUE!</v>
      </c>
      <c r="DW482" s="69" t="e">
        <f t="shared" ca="1" si="1381"/>
        <v>#VALUE!</v>
      </c>
      <c r="DX482" s="69" t="e">
        <f t="shared" ca="1" si="1381"/>
        <v>#VALUE!</v>
      </c>
      <c r="DY482" s="69" t="e">
        <f t="shared" ca="1" si="1381"/>
        <v>#VALUE!</v>
      </c>
      <c r="DZ482" s="69" t="e">
        <f t="shared" ca="1" si="1381"/>
        <v>#VALUE!</v>
      </c>
      <c r="EA482" s="69" t="e">
        <f t="shared" ca="1" si="1381"/>
        <v>#VALUE!</v>
      </c>
      <c r="EB482" s="69" t="e">
        <f t="shared" ca="1" si="1381"/>
        <v>#VALUE!</v>
      </c>
      <c r="EC482" s="69" t="e">
        <f t="shared" ca="1" si="1381"/>
        <v>#VALUE!</v>
      </c>
      <c r="ED482" s="69" t="e">
        <f t="shared" ca="1" si="1381"/>
        <v>#VALUE!</v>
      </c>
      <c r="EE482" s="69" t="e">
        <f t="shared" ca="1" si="1381"/>
        <v>#VALUE!</v>
      </c>
      <c r="EF482" s="69" t="e">
        <f t="shared" ca="1" si="1381"/>
        <v>#VALUE!</v>
      </c>
      <c r="EG482" s="69" t="e">
        <f t="shared" ca="1" si="1381"/>
        <v>#VALUE!</v>
      </c>
      <c r="EH482" s="69" t="e">
        <f t="shared" ca="1" si="1381"/>
        <v>#VALUE!</v>
      </c>
      <c r="EI482" s="69" t="e">
        <f t="shared" ca="1" si="1381"/>
        <v>#VALUE!</v>
      </c>
      <c r="EJ482" s="69" t="e">
        <f t="shared" ca="1" si="1381"/>
        <v>#VALUE!</v>
      </c>
      <c r="EK482" s="69" t="e">
        <f t="shared" ca="1" si="1381"/>
        <v>#VALUE!</v>
      </c>
    </row>
    <row r="483" spans="1:141" outlineLevel="1" x14ac:dyDescent="0.25">
      <c r="A483" s="90"/>
      <c r="B483" s="90"/>
      <c r="C483" s="90"/>
      <c r="D483" s="90"/>
      <c r="F483" s="100"/>
      <c r="I483" s="101"/>
      <c r="J483" s="100"/>
      <c r="M483" s="101"/>
      <c r="N483" s="100"/>
      <c r="Q483" s="101"/>
      <c r="R483" s="100"/>
      <c r="U483" s="101"/>
      <c r="V483" s="100"/>
      <c r="Y483" s="101"/>
      <c r="Z483" s="100"/>
      <c r="AC483" s="101"/>
      <c r="AD483" s="100"/>
      <c r="AG483" s="101"/>
      <c r="AH483" s="100"/>
      <c r="AK483" s="101"/>
      <c r="AL483" s="100"/>
      <c r="AO483" s="101"/>
      <c r="AP483" s="100"/>
      <c r="AS483" s="101"/>
      <c r="AT483" s="100"/>
      <c r="AW483" s="101"/>
      <c r="AX483" s="100"/>
      <c r="BA483" s="101"/>
      <c r="BB483" s="100"/>
      <c r="BE483" s="101"/>
      <c r="BF483" s="100"/>
      <c r="BI483" s="101"/>
      <c r="BJ483" s="100"/>
      <c r="BM483" s="101"/>
      <c r="BN483" s="100"/>
      <c r="BQ483" s="101"/>
      <c r="BR483" s="100"/>
      <c r="BU483" s="101"/>
      <c r="BV483" s="100"/>
      <c r="BY483" s="101"/>
      <c r="BZ483" s="100"/>
      <c r="CC483" s="101"/>
      <c r="CD483" s="100"/>
      <c r="CG483" s="101"/>
      <c r="CH483" s="100"/>
      <c r="CK483" s="101"/>
      <c r="CL483" s="100"/>
      <c r="CO483" s="101"/>
      <c r="CP483" s="100"/>
      <c r="CS483" s="101"/>
      <c r="CT483" s="100"/>
      <c r="CW483" s="101"/>
      <c r="CX483" s="100"/>
      <c r="DA483" s="101"/>
      <c r="DB483" s="100"/>
      <c r="DE483" s="101"/>
      <c r="DF483" s="100"/>
      <c r="DI483" s="101"/>
    </row>
    <row r="484" spans="1:141" outlineLevel="1" x14ac:dyDescent="0.25">
      <c r="A484" s="90"/>
      <c r="B484" s="90"/>
      <c r="C484" s="90"/>
      <c r="D484" s="90"/>
      <c r="E484" t="str">
        <f>CONCATENATE(E477," - model")</f>
        <v>Other current assets - model</v>
      </c>
      <c r="F484" s="100"/>
      <c r="I484" s="101"/>
      <c r="J484" s="100"/>
      <c r="M484" s="101"/>
      <c r="N484" s="100"/>
      <c r="Q484" s="101"/>
      <c r="R484" s="100"/>
      <c r="U484" s="101"/>
      <c r="V484" s="100"/>
      <c r="Y484" s="101"/>
      <c r="Z484" s="100"/>
      <c r="AC484" s="101"/>
      <c r="AD484" s="100"/>
      <c r="AG484" s="101"/>
      <c r="AH484" s="100"/>
      <c r="AK484" s="101"/>
      <c r="AL484" s="113" t="str">
        <f ca="1">AL482</f>
        <v/>
      </c>
      <c r="AM484" s="69" t="str">
        <f t="shared" ref="AM484:AO484" ca="1" si="1382">AM482</f>
        <v/>
      </c>
      <c r="AN484" s="69" t="str">
        <f t="shared" ca="1" si="1382"/>
        <v/>
      </c>
      <c r="AO484" s="114" t="str">
        <f t="shared" ca="1" si="1382"/>
        <v/>
      </c>
      <c r="AP484" s="113" t="e" cm="1">
        <f t="array" aca="1" ref="AP484" ca="1">IF($I$9=1,IF(AP$4="A",AP482,AP485*AP$139*4),IF(AP$4="A",AP482,INDEX($DT$139:$EK$139,,MATCH(CONCATENATE("FY ",RIGHT(AP$3,4)),$DT$3:$EK$3,0))*AP487))</f>
        <v>#N/A</v>
      </c>
      <c r="AQ484" s="69" t="e" cm="1">
        <f t="array" aca="1" ref="AQ484" ca="1">IF($I$9=1,IF(AQ$4="A",AQ482,AQ485*AQ$139*4),IF(AQ$4="A",AQ482,INDEX($DT$139:$EK$139,,MATCH(CONCATENATE("FY ",RIGHT(AQ$3,4)),$DT$3:$EK$3,0))*AQ487))</f>
        <v>#N/A</v>
      </c>
      <c r="AR484" s="69" t="e" cm="1">
        <f t="array" aca="1" ref="AR484" ca="1">IF($I$9=1,IF(AR$4="A",AR482,AR485*AR$139*4),IF(AR$4="A",AR482,INDEX($DT$139:$EK$139,,MATCH(CONCATENATE("FY ",RIGHT(AR$3,4)),$DT$3:$EK$3,0))*AR487))</f>
        <v>#N/A</v>
      </c>
      <c r="AS484" s="114" t="e" cm="1">
        <f t="array" aca="1" ref="AS484" ca="1">IF($I$9=1,IF(AS$4="A",AS482,AS485*AS$139*4),IF(AS$4="A",AS482,INDEX($DT$139:$EK$139,,MATCH(CONCATENATE("FY ",RIGHT(AS$3,4)),$DT$3:$EK$3,0))*AS487))</f>
        <v>#N/A</v>
      </c>
      <c r="AT484" s="113" t="e" cm="1">
        <f t="array" aca="1" ref="AT484" ca="1">IF($I$9=1,IF(AT$4="A",AT482,AT485*AT$139*4),IF(AT$4="A",AT482,INDEX($DT$139:$EK$139,,MATCH(CONCATENATE("FY ",RIGHT(AT$3,4)),$DT$3:$EK$3,0))*AT487))</f>
        <v>#VALUE!</v>
      </c>
      <c r="AU484" s="69" t="e" cm="1">
        <f t="array" aca="1" ref="AU484" ca="1">IF($I$9=1,IF(AU$4="A",AU482,AU485*AU$139*4),IF(AU$4="A",AU482,INDEX($DT$139:$EK$139,,MATCH(CONCATENATE("FY ",RIGHT(AU$3,4)),$DT$3:$EK$3,0))*AU487))</f>
        <v>#VALUE!</v>
      </c>
      <c r="AV484" s="69" t="e" cm="1">
        <f t="array" aca="1" ref="AV484" ca="1">IF($I$9=1,IF(AV$4="A",AV482,AV485*AV$139*4),IF(AV$4="A",AV482,INDEX($DT$139:$EK$139,,MATCH(CONCATENATE("FY ",RIGHT(AV$3,4)),$DT$3:$EK$3,0))*AV487))</f>
        <v>#VALUE!</v>
      </c>
      <c r="AW484" s="114" t="e" cm="1">
        <f t="array" aca="1" ref="AW484" ca="1">IF($I$9=1,IF(AW$4="A",AW482,AW485*AW$139*4),IF(AW$4="A",AW482,INDEX($DT$139:$EK$139,,MATCH(CONCATENATE("FY ",RIGHT(AW$3,4)),$DT$3:$EK$3,0))*AW487))</f>
        <v>#VALUE!</v>
      </c>
      <c r="AX484" s="113" t="e" cm="1">
        <f t="array" aca="1" ref="AX484" ca="1">IF($I$9=1,IF(AX$4="A",AX482,AX485*AX$139*4),IF(AX$4="A",AX482,INDEX($DT$139:$EK$139,,MATCH(CONCATENATE("FY ",RIGHT(AX$3,4)),$DT$3:$EK$3,0))*AX487))</f>
        <v>#VALUE!</v>
      </c>
      <c r="AY484" s="69" t="e" cm="1">
        <f t="array" aca="1" ref="AY484" ca="1">IF($I$9=1,IF(AY$4="A",AY482,AY485*AY$139*4),IF(AY$4="A",AY482,INDEX($DT$139:$EK$139,,MATCH(CONCATENATE("FY ",RIGHT(AY$3,4)),$DT$3:$EK$3,0))*AY487))</f>
        <v>#VALUE!</v>
      </c>
      <c r="AZ484" s="69" t="e" cm="1">
        <f t="array" aca="1" ref="AZ484" ca="1">IF($I$9=1,IF(AZ$4="A",AZ482,AZ485*AZ$139*4),IF(AZ$4="A",AZ482,INDEX($DT$139:$EK$139,,MATCH(CONCATENATE("FY ",RIGHT(AZ$3,4)),$DT$3:$EK$3,0))*AZ487))</f>
        <v>#VALUE!</v>
      </c>
      <c r="BA484" s="114" t="e" cm="1">
        <f t="array" aca="1" ref="BA484" ca="1">IF($I$9=1,IF(BA$4="A",BA482,BA485*BA$139*4),IF(BA$4="A",BA482,INDEX($DT$139:$EK$139,,MATCH(CONCATENATE("FY ",RIGHT(BA$3,4)),$DT$3:$EK$3,0))*BA487))</f>
        <v>#VALUE!</v>
      </c>
      <c r="BB484" s="113" t="e" cm="1">
        <f t="array" aca="1" ref="BB484" ca="1">IF($I$9=1,IF(BB$4="A",BB482,BB485*BB$139*4),IF(BB$4="A",BB482,INDEX($DT$139:$EK$139,,MATCH(CONCATENATE("FY ",RIGHT(BB$3,4)),$DT$3:$EK$3,0))*BB487))</f>
        <v>#VALUE!</v>
      </c>
      <c r="BC484" s="69" t="e" cm="1">
        <f t="array" aca="1" ref="BC484" ca="1">IF($I$9=1,IF(BC$4="A",BC482,BC485*BC$139*4),IF(BC$4="A",BC482,INDEX($DT$139:$EK$139,,MATCH(CONCATENATE("FY ",RIGHT(BC$3,4)),$DT$3:$EK$3,0))*BC487))</f>
        <v>#VALUE!</v>
      </c>
      <c r="BD484" s="69" t="e" cm="1">
        <f t="array" aca="1" ref="BD484" ca="1">IF($I$9=1,IF(BD$4="A",BD482,BD485*BD$139*4),IF(BD$4="A",BD482,INDEX($DT$139:$EK$139,,MATCH(CONCATENATE("FY ",RIGHT(BD$3,4)),$DT$3:$EK$3,0))*BD487))</f>
        <v>#VALUE!</v>
      </c>
      <c r="BE484" s="114" t="e" cm="1">
        <f t="array" aca="1" ref="BE484" ca="1">IF($I$9=1,IF(BE$4="A",BE482,BE485*BE$139*4),IF(BE$4="A",BE482,INDEX($DT$139:$EK$139,,MATCH(CONCATENATE("FY ",RIGHT(BE$3,4)),$DT$3:$EK$3,0))*BE487))</f>
        <v>#VALUE!</v>
      </c>
      <c r="BF484" s="113" t="e" cm="1">
        <f t="array" aca="1" ref="BF484" ca="1">IF($I$9=1,IF(BF$4="A",BF482,BF485*BF$139*4),IF(BF$4="A",BF482,INDEX($DT$139:$EK$139,,MATCH(CONCATENATE("FY ",RIGHT(BF$3,4)),$DT$3:$EK$3,0))*BF487))</f>
        <v>#VALUE!</v>
      </c>
      <c r="BG484" s="69" t="e" cm="1">
        <f t="array" aca="1" ref="BG484" ca="1">IF($I$9=1,IF(BG$4="A",BG482,BG485*BG$139*4),IF(BG$4="A",BG482,INDEX($DT$139:$EK$139,,MATCH(CONCATENATE("FY ",RIGHT(BG$3,4)),$DT$3:$EK$3,0))*BG487))</f>
        <v>#VALUE!</v>
      </c>
      <c r="BH484" s="69" t="e" cm="1">
        <f t="array" aca="1" ref="BH484" ca="1">IF($I$9=1,IF(BH$4="A",BH482,BH485*BH$139*4),IF(BH$4="A",BH482,INDEX($DT$139:$EK$139,,MATCH(CONCATENATE("FY ",RIGHT(BH$3,4)),$DT$3:$EK$3,0))*BH487))</f>
        <v>#VALUE!</v>
      </c>
      <c r="BI484" s="114" t="e" cm="1">
        <f t="array" aca="1" ref="BI484" ca="1">IF($I$9=1,IF(BI$4="A",BI482,BI485*BI$139*4),IF(BI$4="A",BI482,INDEX($DT$139:$EK$139,,MATCH(CONCATENATE("FY ",RIGHT(BI$3,4)),$DT$3:$EK$3,0))*BI487))</f>
        <v>#VALUE!</v>
      </c>
      <c r="BJ484" s="113" t="e" cm="1">
        <f t="array" aca="1" ref="BJ484" ca="1">IF($I$9=1,IF(BJ$4="A",BJ482,BJ485*BJ$139*4),IF(BJ$4="A",BJ482,INDEX($DT$139:$EK$139,,MATCH(CONCATENATE("FY ",RIGHT(BJ$3,4)),$DT$3:$EK$3,0))*BJ487))</f>
        <v>#VALUE!</v>
      </c>
      <c r="BK484" s="69" t="e" cm="1">
        <f t="array" aca="1" ref="BK484" ca="1">IF($I$9=1,IF(BK$4="A",BK482,BK485*BK$139*4),IF(BK$4="A",BK482,INDEX($DT$139:$EK$139,,MATCH(CONCATENATE("FY ",RIGHT(BK$3,4)),$DT$3:$EK$3,0))*BK487))</f>
        <v>#VALUE!</v>
      </c>
      <c r="BL484" s="69" t="e" cm="1">
        <f t="array" aca="1" ref="BL484" ca="1">IF($I$9=1,IF(BL$4="A",BL482,BL485*BL$139*4),IF(BL$4="A",BL482,INDEX($DT$139:$EK$139,,MATCH(CONCATENATE("FY ",RIGHT(BL$3,4)),$DT$3:$EK$3,0))*BL487))</f>
        <v>#VALUE!</v>
      </c>
      <c r="BM484" s="114" t="e" cm="1">
        <f t="array" aca="1" ref="BM484" ca="1">IF($I$9=1,IF(BM$4="A",BM482,BM485*BM$139*4),IF(BM$4="A",BM482,INDEX($DT$139:$EK$139,,MATCH(CONCATENATE("FY ",RIGHT(BM$3,4)),$DT$3:$EK$3,0))*BM487))</f>
        <v>#VALUE!</v>
      </c>
      <c r="BN484" s="113" t="e" cm="1">
        <f t="array" aca="1" ref="BN484" ca="1">IF($I$9=1,IF(BN$4="A",BN482,BN485*BN$139*4),IF(BN$4="A",BN482,INDEX($DT$139:$EK$139,,MATCH(CONCATENATE("FY ",RIGHT(BN$3,4)),$DT$3:$EK$3,0))*BN487))</f>
        <v>#VALUE!</v>
      </c>
      <c r="BO484" s="69" t="e" cm="1">
        <f t="array" aca="1" ref="BO484" ca="1">IF($I$9=1,IF(BO$4="A",BO482,BO485*BO$139*4),IF(BO$4="A",BO482,INDEX($DT$139:$EK$139,,MATCH(CONCATENATE("FY ",RIGHT(BO$3,4)),$DT$3:$EK$3,0))*BO487))</f>
        <v>#VALUE!</v>
      </c>
      <c r="BP484" s="69" t="e" cm="1">
        <f t="array" aca="1" ref="BP484" ca="1">IF($I$9=1,IF(BP$4="A",BP482,BP485*BP$139*4),IF(BP$4="A",BP482,INDEX($DT$139:$EK$139,,MATCH(CONCATENATE("FY ",RIGHT(BP$3,4)),$DT$3:$EK$3,0))*BP487))</f>
        <v>#VALUE!</v>
      </c>
      <c r="BQ484" s="114" t="e" cm="1">
        <f t="array" aca="1" ref="BQ484" ca="1">IF($I$9=1,IF(BQ$4="A",BQ482,BQ485*BQ$139*4),IF(BQ$4="A",BQ482,INDEX($DT$139:$EK$139,,MATCH(CONCATENATE("FY ",RIGHT(BQ$3,4)),$DT$3:$EK$3,0))*BQ487))</f>
        <v>#VALUE!</v>
      </c>
      <c r="BR484" s="113" t="e" cm="1">
        <f t="array" aca="1" ref="BR484" ca="1">IF($I$9=1,IF(BR$4="A",BR482,BR485*BR$139*4),IF(BR$4="A",BR482,INDEX($DT$139:$EK$139,,MATCH(CONCATENATE("FY ",RIGHT(BR$3,4)),$DT$3:$EK$3,0))*BR487))</f>
        <v>#VALUE!</v>
      </c>
      <c r="BS484" s="69" t="e" cm="1">
        <f t="array" aca="1" ref="BS484" ca="1">IF($I$9=1,IF(BS$4="A",BS482,BS485*BS$139*4),IF(BS$4="A",BS482,INDEX($DT$139:$EK$139,,MATCH(CONCATENATE("FY ",RIGHT(BS$3,4)),$DT$3:$EK$3,0))*BS487))</f>
        <v>#VALUE!</v>
      </c>
      <c r="BT484" s="69" t="e" cm="1">
        <f t="array" aca="1" ref="BT484" ca="1">IF($I$9=1,IF(BT$4="A",BT482,BT485*BT$139*4),IF(BT$4="A",BT482,INDEX($DT$139:$EK$139,,MATCH(CONCATENATE("FY ",RIGHT(BT$3,4)),$DT$3:$EK$3,0))*BT487))</f>
        <v>#VALUE!</v>
      </c>
      <c r="BU484" s="114" t="e" cm="1">
        <f t="array" aca="1" ref="BU484" ca="1">IF($I$9=1,IF(BU$4="A",BU482,BU485*BU$139*4),IF(BU$4="A",BU482,INDEX($DT$139:$EK$139,,MATCH(CONCATENATE("FY ",RIGHT(BU$3,4)),$DT$3:$EK$3,0))*BU487))</f>
        <v>#VALUE!</v>
      </c>
      <c r="BV484" s="113" t="e" cm="1">
        <f t="array" aca="1" ref="BV484" ca="1">IF($I$9=1,IF(BV$4="A",BV482,BV485*BV$139*4),IF(BV$4="A",BV482,INDEX($DT$139:$EK$139,,MATCH(CONCATENATE("FY ",RIGHT(BV$3,4)),$DT$3:$EK$3,0))*BV487))</f>
        <v>#VALUE!</v>
      </c>
      <c r="BW484" s="69" t="e" cm="1">
        <f t="array" aca="1" ref="BW484" ca="1">IF($I$9=1,IF(BW$4="A",BW482,BW485*BW$139*4),IF(BW$4="A",BW482,INDEX($DT$139:$EK$139,,MATCH(CONCATENATE("FY ",RIGHT(BW$3,4)),$DT$3:$EK$3,0))*BW487))</f>
        <v>#VALUE!</v>
      </c>
      <c r="BX484" s="69" t="e" cm="1">
        <f t="array" aca="1" ref="BX484" ca="1">IF($I$9=1,IF(BX$4="A",BX482,BX485*BX$139*4),IF(BX$4="A",BX482,INDEX($DT$139:$EK$139,,MATCH(CONCATENATE("FY ",RIGHT(BX$3,4)),$DT$3:$EK$3,0))*BX487))</f>
        <v>#VALUE!</v>
      </c>
      <c r="BY484" s="114" t="e" cm="1">
        <f t="array" aca="1" ref="BY484" ca="1">IF($I$9=1,IF(BY$4="A",BY482,BY485*BY$139*4),IF(BY$4="A",BY482,INDEX($DT$139:$EK$139,,MATCH(CONCATENATE("FY ",RIGHT(BY$3,4)),$DT$3:$EK$3,0))*BY487))</f>
        <v>#VALUE!</v>
      </c>
      <c r="BZ484" s="113" t="e" cm="1">
        <f t="array" aca="1" ref="BZ484" ca="1">IF($I$9=1,IF(BZ$4="A",BZ482,BZ485*BZ$139*4),IF(BZ$4="A",BZ482,INDEX($DT$139:$EK$139,,MATCH(CONCATENATE("FY ",RIGHT(BZ$3,4)),$DT$3:$EK$3,0))*BZ487))</f>
        <v>#VALUE!</v>
      </c>
      <c r="CA484" s="69" t="e" cm="1">
        <f t="array" aca="1" ref="CA484" ca="1">IF($I$9=1,IF(CA$4="A",CA482,CA485*CA$139*4),IF(CA$4="A",CA482,INDEX($DT$139:$EK$139,,MATCH(CONCATENATE("FY ",RIGHT(CA$3,4)),$DT$3:$EK$3,0))*CA487))</f>
        <v>#VALUE!</v>
      </c>
      <c r="CB484" s="69" t="e" cm="1">
        <f t="array" aca="1" ref="CB484" ca="1">IF($I$9=1,IF(CB$4="A",CB482,CB485*CB$139*4),IF(CB$4="A",CB482,INDEX($DT$139:$EK$139,,MATCH(CONCATENATE("FY ",RIGHT(CB$3,4)),$DT$3:$EK$3,0))*CB487))</f>
        <v>#VALUE!</v>
      </c>
      <c r="CC484" s="114" t="e" cm="1">
        <f t="array" aca="1" ref="CC484" ca="1">IF($I$9=1,IF(CC$4="A",CC482,CC485*CC$139*4),IF(CC$4="A",CC482,INDEX($DT$139:$EK$139,,MATCH(CONCATENATE("FY ",RIGHT(CC$3,4)),$DT$3:$EK$3,0))*CC487))</f>
        <v>#VALUE!</v>
      </c>
      <c r="CD484" s="113" t="e" cm="1">
        <f t="array" aca="1" ref="CD484" ca="1">IF($I$9=1,IF(CD$4="A",CD482,CD485*CD$139*4),IF(CD$4="A",CD482,INDEX($DT$139:$EK$139,,MATCH(CONCATENATE("FY ",RIGHT(CD$3,4)),$DT$3:$EK$3,0))*CD487))</f>
        <v>#VALUE!</v>
      </c>
      <c r="CE484" s="69" t="e" cm="1">
        <f t="array" aca="1" ref="CE484" ca="1">IF($I$9=1,IF(CE$4="A",CE482,CE485*CE$139*4),IF(CE$4="A",CE482,INDEX($DT$139:$EK$139,,MATCH(CONCATENATE("FY ",RIGHT(CE$3,4)),$DT$3:$EK$3,0))*CE487))</f>
        <v>#VALUE!</v>
      </c>
      <c r="CF484" s="69" t="e" cm="1">
        <f t="array" aca="1" ref="CF484" ca="1">IF($I$9=1,IF(CF$4="A",CF482,CF485*CF$139*4),IF(CF$4="A",CF482,INDEX($DT$139:$EK$139,,MATCH(CONCATENATE("FY ",RIGHT(CF$3,4)),$DT$3:$EK$3,0))*CF487))</f>
        <v>#VALUE!</v>
      </c>
      <c r="CG484" s="114" t="e" cm="1">
        <f t="array" aca="1" ref="CG484" ca="1">IF($I$9=1,IF(CG$4="A",CG482,CG485*CG$139*4),IF(CG$4="A",CG482,INDEX($DT$139:$EK$139,,MATCH(CONCATENATE("FY ",RIGHT(CG$3,4)),$DT$3:$EK$3,0))*CG487))</f>
        <v>#VALUE!</v>
      </c>
      <c r="CH484" s="113" cm="1">
        <f t="array" aca="1" ref="CH484" ca="1">IF($I$9=1,IF(CH$4="A",CH482,CH485*CH$139*4),IF(CH$4="A",CH482,INDEX($DT$139:$EK$139,,MATCH(CONCATENATE("FY ",RIGHT(CH$3,4)),$DT$3:$EK$3,0))*CH487))</f>
        <v>0</v>
      </c>
      <c r="CI484" s="69" cm="1">
        <f t="array" aca="1" ref="CI484" ca="1">IF($I$9=1,IF(CI$4="A",CI482,CI485*CI$139*4),IF(CI$4="A",CI482,INDEX($DT$139:$EK$139,,MATCH(CONCATENATE("FY ",RIGHT(CI$3,4)),$DT$3:$EK$3,0))*CI487))</f>
        <v>0</v>
      </c>
      <c r="CJ484" s="69" cm="1">
        <f t="array" aca="1" ref="CJ484" ca="1">IF($I$9=1,IF(CJ$4="A",CJ482,CJ485*CJ$139*4),IF(CJ$4="A",CJ482,INDEX($DT$139:$EK$139,,MATCH(CONCATENATE("FY ",RIGHT(CJ$3,4)),$DT$3:$EK$3,0))*CJ487))</f>
        <v>0</v>
      </c>
      <c r="CK484" s="114" cm="1">
        <f t="array" aca="1" ref="CK484" ca="1">IF($I$9=1,IF(CK$4="A",CK482,CK485*CK$139*4),IF(CK$4="A",CK482,INDEX($DT$139:$EK$139,,MATCH(CONCATENATE("FY ",RIGHT(CK$3,4)),$DT$3:$EK$3,0))*CK487))</f>
        <v>0</v>
      </c>
      <c r="CL484" s="113" cm="1">
        <f t="array" aca="1" ref="CL484" ca="1">IF($I$9=1,IF(CL$4="A",CL482,CL485*CL$139*4),IF(CL$4="A",CL482,INDEX($DT$139:$EK$139,,MATCH(CONCATENATE("FY ",RIGHT(CL$3,4)),$DT$3:$EK$3,0))*CL487))</f>
        <v>0</v>
      </c>
      <c r="CM484" s="69" cm="1">
        <f t="array" aca="1" ref="CM484" ca="1">IF($I$9=1,IF(CM$4="A",CM482,CM485*CM$139*4),IF(CM$4="A",CM482,INDEX($DT$139:$EK$139,,MATCH(CONCATENATE("FY ",RIGHT(CM$3,4)),$DT$3:$EK$3,0))*CM487))</f>
        <v>0</v>
      </c>
      <c r="CN484" s="69" cm="1">
        <f t="array" aca="1" ref="CN484" ca="1">IF($I$9=1,IF(CN$4="A",CN482,CN485*CN$139*4),IF(CN$4="A",CN482,INDEX($DT$139:$EK$139,,MATCH(CONCATENATE("FY ",RIGHT(CN$3,4)),$DT$3:$EK$3,0))*CN487))</f>
        <v>0</v>
      </c>
      <c r="CO484" s="114" cm="1">
        <f t="array" aca="1" ref="CO484" ca="1">IF($I$9=1,IF(CO$4="A",CO482,CO485*CO$139*4),IF(CO$4="A",CO482,INDEX($DT$139:$EK$139,,MATCH(CONCATENATE("FY ",RIGHT(CO$3,4)),$DT$3:$EK$3,0))*CO487))</f>
        <v>0</v>
      </c>
      <c r="CP484" s="113" cm="1">
        <f t="array" aca="1" ref="CP484" ca="1">IF($I$9=1,IF(CP$4="A",CP482,CP485*CP$139*4),IF(CP$4="A",CP482,INDEX($DT$139:$EK$139,,MATCH(CONCATENATE("FY ",RIGHT(CP$3,4)),$DT$3:$EK$3,0))*CP487))</f>
        <v>0</v>
      </c>
      <c r="CQ484" s="69" cm="1">
        <f t="array" aca="1" ref="CQ484" ca="1">IF($I$9=1,IF(CQ$4="A",CQ482,CQ485*CQ$139*4),IF(CQ$4="A",CQ482,INDEX($DT$139:$EK$139,,MATCH(CONCATENATE("FY ",RIGHT(CQ$3,4)),$DT$3:$EK$3,0))*CQ487))</f>
        <v>0</v>
      </c>
      <c r="CR484" s="69" cm="1">
        <f t="array" aca="1" ref="CR484" ca="1">IF($I$9=1,IF(CR$4="A",CR482,CR485*CR$139*4),IF(CR$4="A",CR482,INDEX($DT$139:$EK$139,,MATCH(CONCATENATE("FY ",RIGHT(CR$3,4)),$DT$3:$EK$3,0))*CR487))</f>
        <v>0</v>
      </c>
      <c r="CS484" s="114" cm="1">
        <f t="array" aca="1" ref="CS484" ca="1">IF($I$9=1,IF(CS$4="A",CS482,CS485*CS$139*4),IF(CS$4="A",CS482,INDEX($DT$139:$EK$139,,MATCH(CONCATENATE("FY ",RIGHT(CS$3,4)),$DT$3:$EK$3,0))*CS487))</f>
        <v>0</v>
      </c>
      <c r="CT484" s="113" cm="1">
        <f t="array" aca="1" ref="CT484" ca="1">IF($I$9=1,IF(CT$4="A",CT482,CT485*CT$139*4),IF(CT$4="A",CT482,INDEX($DT$139:$EK$139,,MATCH(CONCATENATE("FY ",RIGHT(CT$3,4)),$DT$3:$EK$3,0))*CT487))</f>
        <v>0</v>
      </c>
      <c r="CU484" s="69" cm="1">
        <f t="array" aca="1" ref="CU484" ca="1">IF($I$9=1,IF(CU$4="A",CU482,CU485*CU$139*4),IF(CU$4="A",CU482,INDEX($DT$139:$EK$139,,MATCH(CONCATENATE("FY ",RIGHT(CU$3,4)),$DT$3:$EK$3,0))*CU487))</f>
        <v>0</v>
      </c>
      <c r="CV484" s="69" cm="1">
        <f t="array" aca="1" ref="CV484" ca="1">IF($I$9=1,IF(CV$4="A",CV482,CV485*CV$139*4),IF(CV$4="A",CV482,INDEX($DT$139:$EK$139,,MATCH(CONCATENATE("FY ",RIGHT(CV$3,4)),$DT$3:$EK$3,0))*CV487))</f>
        <v>0</v>
      </c>
      <c r="CW484" s="114" cm="1">
        <f t="array" aca="1" ref="CW484" ca="1">IF($I$9=1,IF(CW$4="A",CW482,CW485*CW$139*4),IF(CW$4="A",CW482,INDEX($DT$139:$EK$139,,MATCH(CONCATENATE("FY ",RIGHT(CW$3,4)),$DT$3:$EK$3,0))*CW487))</f>
        <v>0</v>
      </c>
      <c r="CX484" s="113" cm="1">
        <f t="array" aca="1" ref="CX484" ca="1">IF($I$9=1,IF(CX$4="A",CX482,CX485*CX$139*4),IF(CX$4="A",CX482,INDEX($DT$139:$EK$139,,MATCH(CONCATENATE("FY ",RIGHT(CX$3,4)),$DT$3:$EK$3,0))*CX487))</f>
        <v>0</v>
      </c>
      <c r="CY484" s="69" cm="1">
        <f t="array" aca="1" ref="CY484" ca="1">IF($I$9=1,IF(CY$4="A",CY482,CY485*CY$139*4),IF(CY$4="A",CY482,INDEX($DT$139:$EK$139,,MATCH(CONCATENATE("FY ",RIGHT(CY$3,4)),$DT$3:$EK$3,0))*CY487))</f>
        <v>0</v>
      </c>
      <c r="CZ484" s="69" cm="1">
        <f t="array" aca="1" ref="CZ484" ca="1">IF($I$9=1,IF(CZ$4="A",CZ482,CZ485*CZ$139*4),IF(CZ$4="A",CZ482,INDEX($DT$139:$EK$139,,MATCH(CONCATENATE("FY ",RIGHT(CZ$3,4)),$DT$3:$EK$3,0))*CZ487))</f>
        <v>0</v>
      </c>
      <c r="DA484" s="114" cm="1">
        <f t="array" aca="1" ref="DA484" ca="1">IF($I$9=1,IF(DA$4="A",DA482,DA485*DA$139*4),IF(DA$4="A",DA482,INDEX($DT$139:$EK$139,,MATCH(CONCATENATE("FY ",RIGHT(DA$3,4)),$DT$3:$EK$3,0))*DA487))</f>
        <v>0</v>
      </c>
      <c r="DB484" s="113" cm="1">
        <f t="array" aca="1" ref="DB484" ca="1">IF($I$9=1,IF(DB$4="A",DB482,DB485*DB$139*4),IF(DB$4="A",DB482,INDEX($DT$139:$EK$139,,MATCH(CONCATENATE("FY ",RIGHT(DB$3,4)),$DT$3:$EK$3,0))*DB487))</f>
        <v>0</v>
      </c>
      <c r="DC484" s="69" cm="1">
        <f t="array" aca="1" ref="DC484" ca="1">IF($I$9=1,IF(DC$4="A",DC482,DC485*DC$139*4),IF(DC$4="A",DC482,INDEX($DT$139:$EK$139,,MATCH(CONCATENATE("FY ",RIGHT(DC$3,4)),$DT$3:$EK$3,0))*DC487))</f>
        <v>0</v>
      </c>
      <c r="DD484" s="69" cm="1">
        <f t="array" aca="1" ref="DD484" ca="1">IF($I$9=1,IF(DD$4="A",DD482,DD485*DD$139*4),IF(DD$4="A",DD482,INDEX($DT$139:$EK$139,,MATCH(CONCATENATE("FY ",RIGHT(DD$3,4)),$DT$3:$EK$3,0))*DD487))</f>
        <v>0</v>
      </c>
      <c r="DE484" s="114" cm="1">
        <f t="array" aca="1" ref="DE484" ca="1">IF($I$9=1,IF(DE$4="A",DE482,DE485*DE$139*4),IF(DE$4="A",DE482,INDEX($DT$139:$EK$139,,MATCH(CONCATENATE("FY ",RIGHT(DE$3,4)),$DT$3:$EK$3,0))*DE487))</f>
        <v>0</v>
      </c>
      <c r="DF484" s="113" cm="1">
        <f t="array" aca="1" ref="DF484" ca="1">IF($I$9=1,IF(DF$4="A",DF482,DF485*DF$139*4),IF(DF$4="A",DF482,INDEX($DT$139:$EK$139,,MATCH(CONCATENATE("FY ",RIGHT(DF$3,4)),$DT$3:$EK$3,0))*DF487))</f>
        <v>0</v>
      </c>
      <c r="DG484" s="69" cm="1">
        <f t="array" aca="1" ref="DG484" ca="1">IF($I$9=1,IF(DG$4="A",DG482,DG485*DG$139*4),IF(DG$4="A",DG482,INDEX($DT$139:$EK$139,,MATCH(CONCATENATE("FY ",RIGHT(DG$3,4)),$DT$3:$EK$3,0))*DG487))</f>
        <v>0</v>
      </c>
      <c r="DH484" s="69" cm="1">
        <f t="array" aca="1" ref="DH484" ca="1">IF($I$9=1,IF(DH$4="A",DH482,DH485*DH$139*4),IF(DH$4="A",DH482,INDEX($DT$139:$EK$139,,MATCH(CONCATENATE("FY ",RIGHT(DH$3,4)),$DT$3:$EK$3,0))*DH487))</f>
        <v>0</v>
      </c>
      <c r="DI484" s="114" cm="1">
        <f t="array" aca="1" ref="DI484" ca="1">IF($I$9=1,IF(DI$4="A",DI482,DI485*DI$139*4),IF(DI$4="A",DI482,INDEX($DT$139:$EK$139,,MATCH(CONCATENATE("FY ",RIGHT(DI$3,4)),$DT$3:$EK$3,0))*DI487))</f>
        <v>0</v>
      </c>
      <c r="DK484" s="69">
        <f t="shared" ref="DK484:EK484" ca="1" si="1383">SUM(OFFSET($E484,,MATCH(DK$3,$F$5:$DI$5,0)+3,,1))</f>
        <v>0</v>
      </c>
      <c r="DL484" s="69" t="e">
        <f t="shared" ca="1" si="1383"/>
        <v>#N/A</v>
      </c>
      <c r="DM484" s="69" t="e">
        <f t="shared" ca="1" si="1383"/>
        <v>#VALUE!</v>
      </c>
      <c r="DN484" s="69" t="e">
        <f t="shared" ca="1" si="1383"/>
        <v>#VALUE!</v>
      </c>
      <c r="DO484" s="69" t="e">
        <f t="shared" ca="1" si="1383"/>
        <v>#VALUE!</v>
      </c>
      <c r="DP484" s="69" t="e">
        <f t="shared" ca="1" si="1383"/>
        <v>#VALUE!</v>
      </c>
      <c r="DQ484" s="69" t="e">
        <f t="shared" ca="1" si="1383"/>
        <v>#VALUE!</v>
      </c>
      <c r="DR484" s="69" t="e">
        <f t="shared" ca="1" si="1383"/>
        <v>#VALUE!</v>
      </c>
      <c r="DS484" s="69" t="e">
        <f t="shared" ca="1" si="1383"/>
        <v>#VALUE!</v>
      </c>
      <c r="DT484" s="69" t="e">
        <f t="shared" ca="1" si="1383"/>
        <v>#VALUE!</v>
      </c>
      <c r="DU484" s="69" t="e">
        <f t="shared" ca="1" si="1383"/>
        <v>#VALUE!</v>
      </c>
      <c r="DV484" s="69" t="e">
        <f t="shared" ca="1" si="1383"/>
        <v>#VALUE!</v>
      </c>
      <c r="DW484" s="69" t="e">
        <f t="shared" ca="1" si="1383"/>
        <v>#VALUE!</v>
      </c>
      <c r="DX484" s="69" t="e">
        <f t="shared" ca="1" si="1383"/>
        <v>#VALUE!</v>
      </c>
      <c r="DY484" s="69" t="e">
        <f t="shared" ca="1" si="1383"/>
        <v>#VALUE!</v>
      </c>
      <c r="DZ484" s="69" t="e">
        <f t="shared" ca="1" si="1383"/>
        <v>#VALUE!</v>
      </c>
      <c r="EA484" s="69" t="e">
        <f t="shared" ca="1" si="1383"/>
        <v>#VALUE!</v>
      </c>
      <c r="EB484" s="69" t="e">
        <f t="shared" ca="1" si="1383"/>
        <v>#VALUE!</v>
      </c>
      <c r="EC484" s="69" t="e">
        <f t="shared" ca="1" si="1383"/>
        <v>#VALUE!</v>
      </c>
      <c r="ED484" s="69" t="e">
        <f t="shared" ca="1" si="1383"/>
        <v>#VALUE!</v>
      </c>
      <c r="EE484" s="69" t="e">
        <f t="shared" ca="1" si="1383"/>
        <v>#VALUE!</v>
      </c>
      <c r="EF484" s="69" t="e">
        <f t="shared" ca="1" si="1383"/>
        <v>#VALUE!</v>
      </c>
      <c r="EG484" s="69" t="e">
        <f t="shared" ca="1" si="1383"/>
        <v>#VALUE!</v>
      </c>
      <c r="EH484" s="69" t="e">
        <f t="shared" ca="1" si="1383"/>
        <v>#VALUE!</v>
      </c>
      <c r="EI484" s="69" t="e">
        <f t="shared" ca="1" si="1383"/>
        <v>#VALUE!</v>
      </c>
      <c r="EJ484" s="69" t="e">
        <f t="shared" ca="1" si="1383"/>
        <v>#VALUE!</v>
      </c>
      <c r="EK484" s="69" t="e">
        <f t="shared" ca="1" si="1383"/>
        <v>#VALUE!</v>
      </c>
    </row>
    <row r="485" spans="1:141" outlineLevel="1" x14ac:dyDescent="0.25">
      <c r="A485" s="90"/>
      <c r="B485" s="90"/>
      <c r="C485" s="90"/>
      <c r="D485" s="90"/>
      <c r="E485" t="s">
        <v>352</v>
      </c>
      <c r="F485" s="100"/>
      <c r="I485" s="101"/>
      <c r="J485" s="100"/>
      <c r="M485" s="101"/>
      <c r="N485" s="100"/>
      <c r="Q485" s="101"/>
      <c r="R485" s="100"/>
      <c r="U485" s="101"/>
      <c r="V485" s="100"/>
      <c r="Y485" s="101"/>
      <c r="Z485" s="100"/>
      <c r="AC485" s="101"/>
      <c r="AD485" s="100"/>
      <c r="AG485" s="101"/>
      <c r="AH485" s="100"/>
      <c r="AK485" s="101"/>
      <c r="AL485" s="100"/>
      <c r="AO485" s="101"/>
      <c r="AP485" s="102" t="e">
        <f ca="1">IF(AP$4="A","",AP487)</f>
        <v>#N/A</v>
      </c>
      <c r="AQ485" s="103" t="e">
        <f t="shared" ref="AQ485:DB485" ca="1" si="1384">IF(AQ$4="A","",AQ487)</f>
        <v>#N/A</v>
      </c>
      <c r="AR485" s="103" t="e">
        <f t="shared" ca="1" si="1384"/>
        <v>#N/A</v>
      </c>
      <c r="AS485" s="104" t="e">
        <f t="shared" ca="1" si="1384"/>
        <v>#N/A</v>
      </c>
      <c r="AT485" s="102" t="e">
        <f t="shared" ca="1" si="1384"/>
        <v>#VALUE!</v>
      </c>
      <c r="AU485" s="103" t="e">
        <f t="shared" ca="1" si="1384"/>
        <v>#VALUE!</v>
      </c>
      <c r="AV485" s="103" t="e">
        <f t="shared" ca="1" si="1384"/>
        <v>#VALUE!</v>
      </c>
      <c r="AW485" s="104" t="e">
        <f t="shared" ca="1" si="1384"/>
        <v>#VALUE!</v>
      </c>
      <c r="AX485" s="102" t="e">
        <f t="shared" ca="1" si="1384"/>
        <v>#VALUE!</v>
      </c>
      <c r="AY485" s="103" t="e">
        <f t="shared" ca="1" si="1384"/>
        <v>#VALUE!</v>
      </c>
      <c r="AZ485" s="103" t="e">
        <f t="shared" ca="1" si="1384"/>
        <v>#VALUE!</v>
      </c>
      <c r="BA485" s="104" t="e">
        <f t="shared" ca="1" si="1384"/>
        <v>#VALUE!</v>
      </c>
      <c r="BB485" s="102" t="e">
        <f t="shared" ca="1" si="1384"/>
        <v>#VALUE!</v>
      </c>
      <c r="BC485" s="103" t="e">
        <f t="shared" ca="1" si="1384"/>
        <v>#VALUE!</v>
      </c>
      <c r="BD485" s="103" t="e">
        <f t="shared" ca="1" si="1384"/>
        <v>#VALUE!</v>
      </c>
      <c r="BE485" s="104" t="e">
        <f t="shared" ca="1" si="1384"/>
        <v>#VALUE!</v>
      </c>
      <c r="BF485" s="102" t="e">
        <f t="shared" ca="1" si="1384"/>
        <v>#VALUE!</v>
      </c>
      <c r="BG485" s="103" t="e">
        <f t="shared" ca="1" si="1384"/>
        <v>#VALUE!</v>
      </c>
      <c r="BH485" s="103" t="e">
        <f t="shared" ca="1" si="1384"/>
        <v>#VALUE!</v>
      </c>
      <c r="BI485" s="104" t="e">
        <f t="shared" ca="1" si="1384"/>
        <v>#VALUE!</v>
      </c>
      <c r="BJ485" s="102" t="e">
        <f t="shared" ca="1" si="1384"/>
        <v>#VALUE!</v>
      </c>
      <c r="BK485" s="103" t="e">
        <f t="shared" ca="1" si="1384"/>
        <v>#VALUE!</v>
      </c>
      <c r="BL485" s="103" t="e">
        <f t="shared" ca="1" si="1384"/>
        <v>#VALUE!</v>
      </c>
      <c r="BM485" s="104" t="e">
        <f t="shared" ca="1" si="1384"/>
        <v>#VALUE!</v>
      </c>
      <c r="BN485" s="102" t="e">
        <f t="shared" ca="1" si="1384"/>
        <v>#VALUE!</v>
      </c>
      <c r="BO485" s="103" t="e">
        <f t="shared" ca="1" si="1384"/>
        <v>#VALUE!</v>
      </c>
      <c r="BP485" s="103" t="e">
        <f t="shared" ca="1" si="1384"/>
        <v>#VALUE!</v>
      </c>
      <c r="BQ485" s="104" t="e">
        <f t="shared" ca="1" si="1384"/>
        <v>#VALUE!</v>
      </c>
      <c r="BR485" s="102" t="e">
        <f t="shared" ca="1" si="1384"/>
        <v>#VALUE!</v>
      </c>
      <c r="BS485" s="103" t="e">
        <f t="shared" ca="1" si="1384"/>
        <v>#VALUE!</v>
      </c>
      <c r="BT485" s="103" t="e">
        <f t="shared" ca="1" si="1384"/>
        <v>#VALUE!</v>
      </c>
      <c r="BU485" s="104" t="e">
        <f t="shared" ca="1" si="1384"/>
        <v>#VALUE!</v>
      </c>
      <c r="BV485" s="102" t="e">
        <f t="shared" ca="1" si="1384"/>
        <v>#VALUE!</v>
      </c>
      <c r="BW485" s="103" t="e">
        <f t="shared" ca="1" si="1384"/>
        <v>#VALUE!</v>
      </c>
      <c r="BX485" s="103" t="e">
        <f t="shared" ca="1" si="1384"/>
        <v>#VALUE!</v>
      </c>
      <c r="BY485" s="104" t="e">
        <f t="shared" ca="1" si="1384"/>
        <v>#VALUE!</v>
      </c>
      <c r="BZ485" s="102" t="e">
        <f t="shared" ca="1" si="1384"/>
        <v>#VALUE!</v>
      </c>
      <c r="CA485" s="103" t="e">
        <f t="shared" ca="1" si="1384"/>
        <v>#VALUE!</v>
      </c>
      <c r="CB485" s="103" t="e">
        <f t="shared" ca="1" si="1384"/>
        <v>#VALUE!</v>
      </c>
      <c r="CC485" s="104" t="e">
        <f t="shared" ca="1" si="1384"/>
        <v>#VALUE!</v>
      </c>
      <c r="CD485" s="102" t="e">
        <f t="shared" ca="1" si="1384"/>
        <v>#VALUE!</v>
      </c>
      <c r="CE485" s="103" t="e">
        <f t="shared" ca="1" si="1384"/>
        <v>#VALUE!</v>
      </c>
      <c r="CF485" s="103" t="e">
        <f t="shared" ca="1" si="1384"/>
        <v>#VALUE!</v>
      </c>
      <c r="CG485" s="104" t="e">
        <f t="shared" ca="1" si="1384"/>
        <v>#VALUE!</v>
      </c>
      <c r="CH485" s="102" t="str">
        <f t="shared" ca="1" si="1384"/>
        <v/>
      </c>
      <c r="CI485" s="103" t="str">
        <f t="shared" ca="1" si="1384"/>
        <v/>
      </c>
      <c r="CJ485" s="103" t="str">
        <f t="shared" ca="1" si="1384"/>
        <v/>
      </c>
      <c r="CK485" s="104" t="str">
        <f t="shared" ca="1" si="1384"/>
        <v/>
      </c>
      <c r="CL485" s="102" t="str">
        <f t="shared" ca="1" si="1384"/>
        <v/>
      </c>
      <c r="CM485" s="103" t="str">
        <f t="shared" ca="1" si="1384"/>
        <v/>
      </c>
      <c r="CN485" s="103" t="str">
        <f t="shared" ca="1" si="1384"/>
        <v/>
      </c>
      <c r="CO485" s="104" t="str">
        <f t="shared" ca="1" si="1384"/>
        <v/>
      </c>
      <c r="CP485" s="102" t="str">
        <f t="shared" ca="1" si="1384"/>
        <v/>
      </c>
      <c r="CQ485" s="103" t="str">
        <f t="shared" ca="1" si="1384"/>
        <v/>
      </c>
      <c r="CR485" s="103" t="str">
        <f t="shared" ca="1" si="1384"/>
        <v/>
      </c>
      <c r="CS485" s="104" t="str">
        <f t="shared" ca="1" si="1384"/>
        <v/>
      </c>
      <c r="CT485" s="102" t="str">
        <f t="shared" ca="1" si="1384"/>
        <v/>
      </c>
      <c r="CU485" s="103" t="str">
        <f t="shared" ca="1" si="1384"/>
        <v/>
      </c>
      <c r="CV485" s="103" t="str">
        <f t="shared" ca="1" si="1384"/>
        <v/>
      </c>
      <c r="CW485" s="104" t="str">
        <f t="shared" ca="1" si="1384"/>
        <v/>
      </c>
      <c r="CX485" s="102" t="str">
        <f t="shared" ca="1" si="1384"/>
        <v/>
      </c>
      <c r="CY485" s="103" t="str">
        <f t="shared" ca="1" si="1384"/>
        <v/>
      </c>
      <c r="CZ485" s="103" t="str">
        <f t="shared" ca="1" si="1384"/>
        <v/>
      </c>
      <c r="DA485" s="104" t="str">
        <f t="shared" ca="1" si="1384"/>
        <v/>
      </c>
      <c r="DB485" s="102" t="str">
        <f t="shared" ca="1" si="1384"/>
        <v/>
      </c>
      <c r="DC485" s="103" t="str">
        <f t="shared" ref="DC485:DI485" ca="1" si="1385">IF(DC$4="A","",DC487)</f>
        <v/>
      </c>
      <c r="DD485" s="103" t="str">
        <f t="shared" ca="1" si="1385"/>
        <v/>
      </c>
      <c r="DE485" s="104" t="str">
        <f t="shared" ca="1" si="1385"/>
        <v/>
      </c>
      <c r="DF485" s="102" t="str">
        <f t="shared" ca="1" si="1385"/>
        <v/>
      </c>
      <c r="DG485" s="103" t="str">
        <f t="shared" ca="1" si="1385"/>
        <v/>
      </c>
      <c r="DH485" s="103" t="str">
        <f t="shared" ca="1" si="1385"/>
        <v/>
      </c>
      <c r="DI485" s="104" t="str">
        <f t="shared" ca="1" si="1385"/>
        <v/>
      </c>
      <c r="DT485" s="103" t="str">
        <f ca="1">IF(ISERROR(DT484/DT$139),"",DT484/DT$139)</f>
        <v/>
      </c>
      <c r="DU485" s="103" t="str">
        <f t="shared" ref="DU485:EK485" ca="1" si="1386">IF(ISERROR(DU484/DU$139),"",DU484/DU$139)</f>
        <v/>
      </c>
      <c r="DV485" s="103" t="str">
        <f t="shared" ca="1" si="1386"/>
        <v/>
      </c>
      <c r="DW485" s="103" t="str">
        <f t="shared" ca="1" si="1386"/>
        <v/>
      </c>
      <c r="DX485" s="103" t="str">
        <f t="shared" ca="1" si="1386"/>
        <v/>
      </c>
      <c r="DY485" s="103" t="str">
        <f t="shared" ca="1" si="1386"/>
        <v/>
      </c>
      <c r="DZ485" s="103" t="str">
        <f t="shared" ca="1" si="1386"/>
        <v/>
      </c>
      <c r="EA485" s="103" t="str">
        <f t="shared" ca="1" si="1386"/>
        <v/>
      </c>
      <c r="EB485" s="103" t="str">
        <f t="shared" ca="1" si="1386"/>
        <v/>
      </c>
      <c r="EC485" s="103" t="str">
        <f t="shared" ca="1" si="1386"/>
        <v/>
      </c>
      <c r="ED485" s="103" t="str">
        <f t="shared" ca="1" si="1386"/>
        <v/>
      </c>
      <c r="EE485" s="103" t="str">
        <f t="shared" ca="1" si="1386"/>
        <v/>
      </c>
      <c r="EF485" s="103" t="str">
        <f t="shared" ca="1" si="1386"/>
        <v/>
      </c>
      <c r="EG485" s="103" t="str">
        <f t="shared" ca="1" si="1386"/>
        <v/>
      </c>
      <c r="EH485" s="103" t="str">
        <f t="shared" ca="1" si="1386"/>
        <v/>
      </c>
      <c r="EI485" s="103" t="str">
        <f t="shared" ca="1" si="1386"/>
        <v/>
      </c>
      <c r="EJ485" s="103" t="str">
        <f t="shared" ca="1" si="1386"/>
        <v/>
      </c>
      <c r="EK485" s="103" t="str">
        <f t="shared" ca="1" si="1386"/>
        <v/>
      </c>
    </row>
    <row r="486" spans="1:141" outlineLevel="1" x14ac:dyDescent="0.25">
      <c r="A486" s="90"/>
      <c r="B486" s="90"/>
      <c r="C486" s="90"/>
      <c r="D486" s="90"/>
      <c r="F486" s="100"/>
      <c r="I486" s="101"/>
      <c r="J486" s="100"/>
      <c r="M486" s="101"/>
      <c r="N486" s="100"/>
      <c r="Q486" s="101"/>
      <c r="R486" s="100"/>
      <c r="U486" s="101"/>
      <c r="V486" s="100"/>
      <c r="Y486" s="101"/>
      <c r="Z486" s="100"/>
      <c r="AC486" s="101"/>
      <c r="AD486" s="100"/>
      <c r="AG486" s="101"/>
      <c r="AH486" s="100"/>
      <c r="AK486" s="101"/>
      <c r="AL486" s="100"/>
      <c r="AO486" s="101"/>
      <c r="AP486" s="102"/>
      <c r="AQ486" s="103"/>
      <c r="AR486" s="103"/>
      <c r="AS486" s="104"/>
      <c r="AT486" s="102"/>
      <c r="AU486" s="103"/>
      <c r="AV486" s="103"/>
      <c r="AW486" s="104"/>
      <c r="AX486" s="102"/>
      <c r="AY486" s="103"/>
      <c r="AZ486" s="103"/>
      <c r="BA486" s="104"/>
      <c r="BB486" s="102"/>
      <c r="BC486" s="103"/>
      <c r="BD486" s="103"/>
      <c r="BE486" s="104"/>
      <c r="BF486" s="102"/>
      <c r="BG486" s="103"/>
      <c r="BH486" s="103"/>
      <c r="BI486" s="104"/>
      <c r="BJ486" s="102"/>
      <c r="BK486" s="103"/>
      <c r="BL486" s="103"/>
      <c r="BM486" s="104"/>
      <c r="BN486" s="102"/>
      <c r="BO486" s="103"/>
      <c r="BP486" s="103"/>
      <c r="BQ486" s="104"/>
      <c r="BR486" s="102"/>
      <c r="BS486" s="103"/>
      <c r="BT486" s="103"/>
      <c r="BU486" s="104"/>
      <c r="BV486" s="102"/>
      <c r="BW486" s="103"/>
      <c r="BX486" s="103"/>
      <c r="BY486" s="104"/>
      <c r="BZ486" s="102"/>
      <c r="CA486" s="103"/>
      <c r="CB486" s="103"/>
      <c r="CC486" s="104"/>
      <c r="CD486" s="102"/>
      <c r="CE486" s="103"/>
      <c r="CF486" s="103"/>
      <c r="CG486" s="104"/>
      <c r="CH486" s="102"/>
      <c r="CI486" s="103"/>
      <c r="CJ486" s="103"/>
      <c r="CK486" s="104"/>
      <c r="CL486" s="102"/>
      <c r="CM486" s="103"/>
      <c r="CN486" s="103"/>
      <c r="CO486" s="104"/>
      <c r="CP486" s="102"/>
      <c r="CQ486" s="103"/>
      <c r="CR486" s="103"/>
      <c r="CS486" s="104"/>
      <c r="CT486" s="102"/>
      <c r="CU486" s="103"/>
      <c r="CV486" s="103"/>
      <c r="CW486" s="104"/>
      <c r="CX486" s="102"/>
      <c r="CY486" s="103"/>
      <c r="CZ486" s="103"/>
      <c r="DA486" s="104"/>
      <c r="DB486" s="102"/>
      <c r="DC486" s="103"/>
      <c r="DD486" s="103"/>
      <c r="DE486" s="104"/>
      <c r="DF486" s="102"/>
      <c r="DG486" s="103"/>
      <c r="DH486" s="103"/>
      <c r="DI486" s="104"/>
    </row>
    <row r="487" spans="1:141" outlineLevel="1" x14ac:dyDescent="0.25">
      <c r="A487" s="90"/>
      <c r="B487" s="90"/>
      <c r="C487" s="90"/>
      <c r="D487" s="90"/>
      <c r="E487" s="36" t="str">
        <f>CONCATENATE(E485," selected driver: ",$J$8," (",$J$9,")")</f>
        <v>% revenue (annualized) selected driver: Default (Annual)</v>
      </c>
      <c r="F487" s="100"/>
      <c r="I487" s="101"/>
      <c r="J487" s="100"/>
      <c r="M487" s="101"/>
      <c r="N487" s="100"/>
      <c r="Q487" s="101"/>
      <c r="R487" s="100"/>
      <c r="U487" s="101"/>
      <c r="V487" s="100"/>
      <c r="Y487" s="101"/>
      <c r="Z487" s="100"/>
      <c r="AC487" s="101"/>
      <c r="AD487" s="100"/>
      <c r="AG487" s="101"/>
      <c r="AH487" s="100"/>
      <c r="AK487" s="101"/>
      <c r="AL487" s="100"/>
      <c r="AO487" s="101"/>
      <c r="AP487" s="126" t="e" cm="1">
        <f t="array" ref="AP487">IF($I$9=1,AP489,INDEX($DT489:$EK489,,MATCH(CONCATENATE("FY ",RIGHT(AP$3,4)),$DT$3:$EK$3,0)))</f>
        <v>#N/A</v>
      </c>
      <c r="AQ487" s="127" t="e" cm="1">
        <f t="array" ref="AQ487">IF($I$9=1,AQ489,INDEX($DT489:$EK489,,MATCH(CONCATENATE("FY ",RIGHT(AQ$3,4)),$DT$3:$EK$3,0)))</f>
        <v>#N/A</v>
      </c>
      <c r="AR487" s="127" t="e" cm="1">
        <f t="array" ref="AR487">IF($I$9=1,AR489,INDEX($DT489:$EK489,,MATCH(CONCATENATE("FY ",RIGHT(AR$3,4)),$DT$3:$EK$3,0)))</f>
        <v>#N/A</v>
      </c>
      <c r="AS487" s="128" t="e" cm="1">
        <f t="array" ref="AS487">IF($I$9=1,AS489,INDEX($DT489:$EK489,,MATCH(CONCATENATE("FY ",RIGHT(AS$3,4)),$DT$3:$EK$3,0)))</f>
        <v>#N/A</v>
      </c>
      <c r="AT487" s="126" t="e" cm="1">
        <f t="array" ref="AT487">IF($I$9=1,AT489,INDEX($DT489:$EK489,,MATCH(CONCATENATE("FY ",RIGHT(AT$3,4)),$DT$3:$EK$3,0)))</f>
        <v>#N/A</v>
      </c>
      <c r="AU487" s="127" t="e" cm="1">
        <f t="array" ref="AU487">IF($I$9=1,AU489,INDEX($DT489:$EK489,,MATCH(CONCATENATE("FY ",RIGHT(AU$3,4)),$DT$3:$EK$3,0)))</f>
        <v>#N/A</v>
      </c>
      <c r="AV487" s="127" t="e" cm="1">
        <f t="array" ref="AV487">IF($I$9=1,AV489,INDEX($DT489:$EK489,,MATCH(CONCATENATE("FY ",RIGHT(AV$3,4)),$DT$3:$EK$3,0)))</f>
        <v>#N/A</v>
      </c>
      <c r="AW487" s="128" t="e" cm="1">
        <f t="array" ref="AW487">IF($I$9=1,AW489,INDEX($DT489:$EK489,,MATCH(CONCATENATE("FY ",RIGHT(AW$3,4)),$DT$3:$EK$3,0)))</f>
        <v>#N/A</v>
      </c>
      <c r="AX487" s="126" t="e" cm="1">
        <f t="array" ref="AX487">IF($I$9=1,AX489,INDEX($DT489:$EK489,,MATCH(CONCATENATE("FY ",RIGHT(AX$3,4)),$DT$3:$EK$3,0)))</f>
        <v>#N/A</v>
      </c>
      <c r="AY487" s="127" t="e" cm="1">
        <f t="array" ref="AY487">IF($I$9=1,AY489,INDEX($DT489:$EK489,,MATCH(CONCATENATE("FY ",RIGHT(AY$3,4)),$DT$3:$EK$3,0)))</f>
        <v>#N/A</v>
      </c>
      <c r="AZ487" s="127" t="e" cm="1">
        <f t="array" ref="AZ487">IF($I$9=1,AZ489,INDEX($DT489:$EK489,,MATCH(CONCATENATE("FY ",RIGHT(AZ$3,4)),$DT$3:$EK$3,0)))</f>
        <v>#N/A</v>
      </c>
      <c r="BA487" s="128" t="e" cm="1">
        <f t="array" ref="BA487">IF($I$9=1,BA489,INDEX($DT489:$EK489,,MATCH(CONCATENATE("FY ",RIGHT(BA$3,4)),$DT$3:$EK$3,0)))</f>
        <v>#N/A</v>
      </c>
      <c r="BB487" s="126" t="e" cm="1">
        <f t="array" ref="BB487">IF($I$9=1,BB489,INDEX($DT489:$EK489,,MATCH(CONCATENATE("FY ",RIGHT(BB$3,4)),$DT$3:$EK$3,0)))</f>
        <v>#N/A</v>
      </c>
      <c r="BC487" s="127" t="e" cm="1">
        <f t="array" ref="BC487">IF($I$9=1,BC489,INDEX($DT489:$EK489,,MATCH(CONCATENATE("FY ",RIGHT(BC$3,4)),$DT$3:$EK$3,0)))</f>
        <v>#N/A</v>
      </c>
      <c r="BD487" s="127" t="e" cm="1">
        <f t="array" ref="BD487">IF($I$9=1,BD489,INDEX($DT489:$EK489,,MATCH(CONCATENATE("FY ",RIGHT(BD$3,4)),$DT$3:$EK$3,0)))</f>
        <v>#N/A</v>
      </c>
      <c r="BE487" s="128" t="e" cm="1">
        <f t="array" ref="BE487">IF($I$9=1,BE489,INDEX($DT489:$EK489,,MATCH(CONCATENATE("FY ",RIGHT(BE$3,4)),$DT$3:$EK$3,0)))</f>
        <v>#N/A</v>
      </c>
      <c r="BF487" s="126" t="e" cm="1">
        <f t="array" ref="BF487">IF($I$9=1,BF489,INDEX($DT489:$EK489,,MATCH(CONCATENATE("FY ",RIGHT(BF$3,4)),$DT$3:$EK$3,0)))</f>
        <v>#N/A</v>
      </c>
      <c r="BG487" s="127" t="e" cm="1">
        <f t="array" ref="BG487">IF($I$9=1,BG489,INDEX($DT489:$EK489,,MATCH(CONCATENATE("FY ",RIGHT(BG$3,4)),$DT$3:$EK$3,0)))</f>
        <v>#N/A</v>
      </c>
      <c r="BH487" s="127" t="e" cm="1">
        <f t="array" ref="BH487">IF($I$9=1,BH489,INDEX($DT489:$EK489,,MATCH(CONCATENATE("FY ",RIGHT(BH$3,4)),$DT$3:$EK$3,0)))</f>
        <v>#N/A</v>
      </c>
      <c r="BI487" s="128" t="e" cm="1">
        <f t="array" ref="BI487">IF($I$9=1,BI489,INDEX($DT489:$EK489,,MATCH(CONCATENATE("FY ",RIGHT(BI$3,4)),$DT$3:$EK$3,0)))</f>
        <v>#N/A</v>
      </c>
      <c r="BJ487" s="126" t="e" cm="1">
        <f t="array" ref="BJ487">IF($I$9=1,BJ489,INDEX($DT489:$EK489,,MATCH(CONCATENATE("FY ",RIGHT(BJ$3,4)),$DT$3:$EK$3,0)))</f>
        <v>#N/A</v>
      </c>
      <c r="BK487" s="127" t="e" cm="1">
        <f t="array" ref="BK487">IF($I$9=1,BK489,INDEX($DT489:$EK489,,MATCH(CONCATENATE("FY ",RIGHT(BK$3,4)),$DT$3:$EK$3,0)))</f>
        <v>#N/A</v>
      </c>
      <c r="BL487" s="127" t="e" cm="1">
        <f t="array" ref="BL487">IF($I$9=1,BL489,INDEX($DT489:$EK489,,MATCH(CONCATENATE("FY ",RIGHT(BL$3,4)),$DT$3:$EK$3,0)))</f>
        <v>#N/A</v>
      </c>
      <c r="BM487" s="128" t="e" cm="1">
        <f t="array" ref="BM487">IF($I$9=1,BM489,INDEX($DT489:$EK489,,MATCH(CONCATENATE("FY ",RIGHT(BM$3,4)),$DT$3:$EK$3,0)))</f>
        <v>#N/A</v>
      </c>
      <c r="BN487" s="126" t="e" cm="1">
        <f t="array" ref="BN487">IF($I$9=1,BN489,INDEX($DT489:$EK489,,MATCH(CONCATENATE("FY ",RIGHT(BN$3,4)),$DT$3:$EK$3,0)))</f>
        <v>#N/A</v>
      </c>
      <c r="BO487" s="127" t="e" cm="1">
        <f t="array" ref="BO487">IF($I$9=1,BO489,INDEX($DT489:$EK489,,MATCH(CONCATENATE("FY ",RIGHT(BO$3,4)),$DT$3:$EK$3,0)))</f>
        <v>#N/A</v>
      </c>
      <c r="BP487" s="127" t="e" cm="1">
        <f t="array" ref="BP487">IF($I$9=1,BP489,INDEX($DT489:$EK489,,MATCH(CONCATENATE("FY ",RIGHT(BP$3,4)),$DT$3:$EK$3,0)))</f>
        <v>#N/A</v>
      </c>
      <c r="BQ487" s="128" t="e" cm="1">
        <f t="array" ref="BQ487">IF($I$9=1,BQ489,INDEX($DT489:$EK489,,MATCH(CONCATENATE("FY ",RIGHT(BQ$3,4)),$DT$3:$EK$3,0)))</f>
        <v>#N/A</v>
      </c>
      <c r="BR487" s="126" t="e" cm="1">
        <f t="array" ref="BR487">IF($I$9=1,BR489,INDEX($DT489:$EK489,,MATCH(CONCATENATE("FY ",RIGHT(BR$3,4)),$DT$3:$EK$3,0)))</f>
        <v>#N/A</v>
      </c>
      <c r="BS487" s="127" t="e" cm="1">
        <f t="array" ref="BS487">IF($I$9=1,BS489,INDEX($DT489:$EK489,,MATCH(CONCATENATE("FY ",RIGHT(BS$3,4)),$DT$3:$EK$3,0)))</f>
        <v>#N/A</v>
      </c>
      <c r="BT487" s="127" t="e" cm="1">
        <f t="array" ref="BT487">IF($I$9=1,BT489,INDEX($DT489:$EK489,,MATCH(CONCATENATE("FY ",RIGHT(BT$3,4)),$DT$3:$EK$3,0)))</f>
        <v>#N/A</v>
      </c>
      <c r="BU487" s="128" t="e" cm="1">
        <f t="array" ref="BU487">IF($I$9=1,BU489,INDEX($DT489:$EK489,,MATCH(CONCATENATE("FY ",RIGHT(BU$3,4)),$DT$3:$EK$3,0)))</f>
        <v>#N/A</v>
      </c>
      <c r="BV487" s="126" t="e" cm="1">
        <f t="array" ref="BV487">IF($I$9=1,BV489,INDEX($DT489:$EK489,,MATCH(CONCATENATE("FY ",RIGHT(BV$3,4)),$DT$3:$EK$3,0)))</f>
        <v>#N/A</v>
      </c>
      <c r="BW487" s="127" t="e" cm="1">
        <f t="array" ref="BW487">IF($I$9=1,BW489,INDEX($DT489:$EK489,,MATCH(CONCATENATE("FY ",RIGHT(BW$3,4)),$DT$3:$EK$3,0)))</f>
        <v>#N/A</v>
      </c>
      <c r="BX487" s="127" t="e" cm="1">
        <f t="array" ref="BX487">IF($I$9=1,BX489,INDEX($DT489:$EK489,,MATCH(CONCATENATE("FY ",RIGHT(BX$3,4)),$DT$3:$EK$3,0)))</f>
        <v>#N/A</v>
      </c>
      <c r="BY487" s="128" t="e" cm="1">
        <f t="array" ref="BY487">IF($I$9=1,BY489,INDEX($DT489:$EK489,,MATCH(CONCATENATE("FY ",RIGHT(BY$3,4)),$DT$3:$EK$3,0)))</f>
        <v>#N/A</v>
      </c>
      <c r="BZ487" s="126" t="e" cm="1">
        <f t="array" ref="BZ487">IF($I$9=1,BZ489,INDEX($DT489:$EK489,,MATCH(CONCATENATE("FY ",RIGHT(BZ$3,4)),$DT$3:$EK$3,0)))</f>
        <v>#N/A</v>
      </c>
      <c r="CA487" s="127" t="e" cm="1">
        <f t="array" ref="CA487">IF($I$9=1,CA489,INDEX($DT489:$EK489,,MATCH(CONCATENATE("FY ",RIGHT(CA$3,4)),$DT$3:$EK$3,0)))</f>
        <v>#N/A</v>
      </c>
      <c r="CB487" s="127" t="e" cm="1">
        <f t="array" ref="CB487">IF($I$9=1,CB489,INDEX($DT489:$EK489,,MATCH(CONCATENATE("FY ",RIGHT(CB$3,4)),$DT$3:$EK$3,0)))</f>
        <v>#N/A</v>
      </c>
      <c r="CC487" s="128" t="e" cm="1">
        <f t="array" ref="CC487">IF($I$9=1,CC489,INDEX($DT489:$EK489,,MATCH(CONCATENATE("FY ",RIGHT(CC$3,4)),$DT$3:$EK$3,0)))</f>
        <v>#N/A</v>
      </c>
      <c r="CD487" s="126" t="e" cm="1">
        <f t="array" ref="CD487">IF($I$9=1,CD489,INDEX($DT489:$EK489,,MATCH(CONCATENATE("FY ",RIGHT(CD$3,4)),$DT$3:$EK$3,0)))</f>
        <v>#N/A</v>
      </c>
      <c r="CE487" s="127" t="e" cm="1">
        <f t="array" ref="CE487">IF($I$9=1,CE489,INDEX($DT489:$EK489,,MATCH(CONCATENATE("FY ",RIGHT(CE$3,4)),$DT$3:$EK$3,0)))</f>
        <v>#N/A</v>
      </c>
      <c r="CF487" s="127" t="e" cm="1">
        <f t="array" ref="CF487">IF($I$9=1,CF489,INDEX($DT489:$EK489,,MATCH(CONCATENATE("FY ",RIGHT(CF$3,4)),$DT$3:$EK$3,0)))</f>
        <v>#N/A</v>
      </c>
      <c r="CG487" s="128" t="e" cm="1">
        <f t="array" ref="CG487">IF($I$9=1,CG489,INDEX($DT489:$EK489,,MATCH(CONCATENATE("FY ",RIGHT(CG$3,4)),$DT$3:$EK$3,0)))</f>
        <v>#N/A</v>
      </c>
      <c r="CH487" s="126" t="e" cm="1">
        <f t="array" ref="CH487">IF($I$9=1,CH489,INDEX($DT489:$EK489,,MATCH(CONCATENATE("FY ",RIGHT(CH$3,4)),$DT$3:$EK$3,0)))</f>
        <v>#N/A</v>
      </c>
      <c r="CI487" s="127" t="e" cm="1">
        <f t="array" ref="CI487">IF($I$9=1,CI489,INDEX($DT489:$EK489,,MATCH(CONCATENATE("FY ",RIGHT(CI$3,4)),$DT$3:$EK$3,0)))</f>
        <v>#N/A</v>
      </c>
      <c r="CJ487" s="127" t="e" cm="1">
        <f t="array" ref="CJ487">IF($I$9=1,CJ489,INDEX($DT489:$EK489,,MATCH(CONCATENATE("FY ",RIGHT(CJ$3,4)),$DT$3:$EK$3,0)))</f>
        <v>#N/A</v>
      </c>
      <c r="CK487" s="128" t="e" cm="1">
        <f t="array" ref="CK487">IF($I$9=1,CK489,INDEX($DT489:$EK489,,MATCH(CONCATENATE("FY ",RIGHT(CK$3,4)),$DT$3:$EK$3,0)))</f>
        <v>#N/A</v>
      </c>
      <c r="CL487" s="126" t="e" cm="1">
        <f t="array" ref="CL487">IF($I$9=1,CL489,INDEX($DT489:$EK489,,MATCH(CONCATENATE("FY ",RIGHT(CL$3,4)),$DT$3:$EK$3,0)))</f>
        <v>#N/A</v>
      </c>
      <c r="CM487" s="127" t="e" cm="1">
        <f t="array" ref="CM487">IF($I$9=1,CM489,INDEX($DT489:$EK489,,MATCH(CONCATENATE("FY ",RIGHT(CM$3,4)),$DT$3:$EK$3,0)))</f>
        <v>#N/A</v>
      </c>
      <c r="CN487" s="127" t="e" cm="1">
        <f t="array" ref="CN487">IF($I$9=1,CN489,INDEX($DT489:$EK489,,MATCH(CONCATENATE("FY ",RIGHT(CN$3,4)),$DT$3:$EK$3,0)))</f>
        <v>#N/A</v>
      </c>
      <c r="CO487" s="128" t="e" cm="1">
        <f t="array" ref="CO487">IF($I$9=1,CO489,INDEX($DT489:$EK489,,MATCH(CONCATENATE("FY ",RIGHT(CO$3,4)),$DT$3:$EK$3,0)))</f>
        <v>#N/A</v>
      </c>
      <c r="CP487" s="126" t="e" cm="1">
        <f t="array" ref="CP487">IF($I$9=1,CP489,INDEX($DT489:$EK489,,MATCH(CONCATENATE("FY ",RIGHT(CP$3,4)),$DT$3:$EK$3,0)))</f>
        <v>#N/A</v>
      </c>
      <c r="CQ487" s="127" t="e" cm="1">
        <f t="array" ref="CQ487">IF($I$9=1,CQ489,INDEX($DT489:$EK489,,MATCH(CONCATENATE("FY ",RIGHT(CQ$3,4)),$DT$3:$EK$3,0)))</f>
        <v>#N/A</v>
      </c>
      <c r="CR487" s="127" t="e" cm="1">
        <f t="array" ref="CR487">IF($I$9=1,CR489,INDEX($DT489:$EK489,,MATCH(CONCATENATE("FY ",RIGHT(CR$3,4)),$DT$3:$EK$3,0)))</f>
        <v>#N/A</v>
      </c>
      <c r="CS487" s="128" t="e" cm="1">
        <f t="array" ref="CS487">IF($I$9=1,CS489,INDEX($DT489:$EK489,,MATCH(CONCATENATE("FY ",RIGHT(CS$3,4)),$DT$3:$EK$3,0)))</f>
        <v>#N/A</v>
      </c>
      <c r="CT487" s="126" t="e" cm="1">
        <f t="array" ref="CT487">IF($I$9=1,CT489,INDEX($DT489:$EK489,,MATCH(CONCATENATE("FY ",RIGHT(CT$3,4)),$DT$3:$EK$3,0)))</f>
        <v>#N/A</v>
      </c>
      <c r="CU487" s="127" t="e" cm="1">
        <f t="array" ref="CU487">IF($I$9=1,CU489,INDEX($DT489:$EK489,,MATCH(CONCATENATE("FY ",RIGHT(CU$3,4)),$DT$3:$EK$3,0)))</f>
        <v>#N/A</v>
      </c>
      <c r="CV487" s="127" t="e" cm="1">
        <f t="array" ref="CV487">IF($I$9=1,CV489,INDEX($DT489:$EK489,,MATCH(CONCATENATE("FY ",RIGHT(CV$3,4)),$DT$3:$EK$3,0)))</f>
        <v>#N/A</v>
      </c>
      <c r="CW487" s="128" t="e" cm="1">
        <f t="array" ref="CW487">IF($I$9=1,CW489,INDEX($DT489:$EK489,,MATCH(CONCATENATE("FY ",RIGHT(CW$3,4)),$DT$3:$EK$3,0)))</f>
        <v>#N/A</v>
      </c>
      <c r="CX487" s="126" t="e" cm="1">
        <f t="array" ref="CX487">IF($I$9=1,CX489,INDEX($DT489:$EK489,,MATCH(CONCATENATE("FY ",RIGHT(CX$3,4)),$DT$3:$EK$3,0)))</f>
        <v>#N/A</v>
      </c>
      <c r="CY487" s="127" t="e" cm="1">
        <f t="array" ref="CY487">IF($I$9=1,CY489,INDEX($DT489:$EK489,,MATCH(CONCATENATE("FY ",RIGHT(CY$3,4)),$DT$3:$EK$3,0)))</f>
        <v>#N/A</v>
      </c>
      <c r="CZ487" s="127" t="e" cm="1">
        <f t="array" ref="CZ487">IF($I$9=1,CZ489,INDEX($DT489:$EK489,,MATCH(CONCATENATE("FY ",RIGHT(CZ$3,4)),$DT$3:$EK$3,0)))</f>
        <v>#N/A</v>
      </c>
      <c r="DA487" s="128" t="e" cm="1">
        <f t="array" ref="DA487">IF($I$9=1,DA489,INDEX($DT489:$EK489,,MATCH(CONCATENATE("FY ",RIGHT(DA$3,4)),$DT$3:$EK$3,0)))</f>
        <v>#N/A</v>
      </c>
      <c r="DB487" s="126" t="e" cm="1">
        <f t="array" ref="DB487">IF($I$9=1,DB489,INDEX($DT489:$EK489,,MATCH(CONCATENATE("FY ",RIGHT(DB$3,4)),$DT$3:$EK$3,0)))</f>
        <v>#N/A</v>
      </c>
      <c r="DC487" s="127" t="e" cm="1">
        <f t="array" ref="DC487">IF($I$9=1,DC489,INDEX($DT489:$EK489,,MATCH(CONCATENATE("FY ",RIGHT(DC$3,4)),$DT$3:$EK$3,0)))</f>
        <v>#N/A</v>
      </c>
      <c r="DD487" s="127" t="e" cm="1">
        <f t="array" ref="DD487">IF($I$9=1,DD489,INDEX($DT489:$EK489,,MATCH(CONCATENATE("FY ",RIGHT(DD$3,4)),$DT$3:$EK$3,0)))</f>
        <v>#N/A</v>
      </c>
      <c r="DE487" s="128" t="e" cm="1">
        <f t="array" ref="DE487">IF($I$9=1,DE489,INDEX($DT489:$EK489,,MATCH(CONCATENATE("FY ",RIGHT(DE$3,4)),$DT$3:$EK$3,0)))</f>
        <v>#N/A</v>
      </c>
      <c r="DF487" s="126" t="e" cm="1">
        <f t="array" ref="DF487">IF($I$9=1,DF489,INDEX($DT489:$EK489,,MATCH(CONCATENATE("FY ",RIGHT(DF$3,4)),$DT$3:$EK$3,0)))</f>
        <v>#N/A</v>
      </c>
      <c r="DG487" s="127" t="e" cm="1">
        <f t="array" ref="DG487">IF($I$9=1,DG489,INDEX($DT489:$EK489,,MATCH(CONCATENATE("FY ",RIGHT(DG$3,4)),$DT$3:$EK$3,0)))</f>
        <v>#N/A</v>
      </c>
      <c r="DH487" s="127" t="e" cm="1">
        <f t="array" ref="DH487">IF($I$9=1,DH489,INDEX($DT489:$EK489,,MATCH(CONCATENATE("FY ",RIGHT(DH$3,4)),$DT$3:$EK$3,0)))</f>
        <v>#N/A</v>
      </c>
      <c r="DI487" s="128" t="e" cm="1">
        <f t="array" ref="DI487">IF($I$9=1,DI489,INDEX($DT489:$EK489,,MATCH(CONCATENATE("FY ",RIGHT(DI$3,4)),$DT$3:$EK$3,0)))</f>
        <v>#N/A</v>
      </c>
    </row>
    <row r="488" spans="1:141" outlineLevel="1" x14ac:dyDescent="0.25">
      <c r="A488" s="90"/>
      <c r="B488" s="90"/>
      <c r="C488" s="90"/>
      <c r="D488" s="90"/>
      <c r="F488" s="100"/>
      <c r="I488" s="101"/>
      <c r="J488" s="100"/>
      <c r="M488" s="101"/>
      <c r="N488" s="100"/>
      <c r="Q488" s="101"/>
      <c r="R488" s="100"/>
      <c r="U488" s="101"/>
      <c r="V488" s="100"/>
      <c r="Y488" s="101"/>
      <c r="Z488" s="100"/>
      <c r="AC488" s="101"/>
      <c r="AD488" s="100"/>
      <c r="AG488" s="101"/>
      <c r="AH488" s="100"/>
      <c r="AK488" s="101"/>
      <c r="AL488" s="100"/>
      <c r="AO488" s="101"/>
      <c r="AP488" s="100"/>
      <c r="AS488" s="101"/>
      <c r="AT488" s="100"/>
      <c r="AW488" s="101"/>
      <c r="AX488" s="100"/>
      <c r="BA488" s="101"/>
      <c r="BB488" s="100"/>
      <c r="BE488" s="101"/>
      <c r="BF488" s="100"/>
      <c r="BI488" s="101"/>
      <c r="BJ488" s="100"/>
      <c r="BM488" s="101"/>
      <c r="BN488" s="100"/>
      <c r="BQ488" s="101"/>
      <c r="BR488" s="100"/>
      <c r="BU488" s="101"/>
      <c r="BV488" s="100"/>
      <c r="BY488" s="101"/>
      <c r="BZ488" s="100"/>
      <c r="CC488" s="101"/>
      <c r="CD488" s="100"/>
      <c r="CG488" s="101"/>
      <c r="CH488" s="100"/>
      <c r="CK488" s="101"/>
      <c r="CL488" s="100"/>
      <c r="CO488" s="101"/>
      <c r="CP488" s="100"/>
      <c r="CS488" s="101"/>
      <c r="CT488" s="100"/>
      <c r="CW488" s="101"/>
      <c r="CX488" s="100"/>
      <c r="DA488" s="101"/>
      <c r="DB488" s="100"/>
      <c r="DE488" s="101"/>
      <c r="DF488" s="100"/>
      <c r="DI488" s="101"/>
    </row>
    <row r="489" spans="1:141" outlineLevel="1" x14ac:dyDescent="0.25">
      <c r="A489" s="90"/>
      <c r="B489" s="90"/>
      <c r="C489" s="90"/>
      <c r="D489" s="90"/>
      <c r="E489" t="str">
        <f>CONCATENATE(E485," scenario: ",$J$8)</f>
        <v>% revenue (annualized) scenario: Default</v>
      </c>
      <c r="F489" s="100"/>
      <c r="I489" s="101"/>
      <c r="J489" s="100"/>
      <c r="M489" s="101"/>
      <c r="N489" s="100"/>
      <c r="Q489" s="101"/>
      <c r="R489" s="100"/>
      <c r="U489" s="101"/>
      <c r="V489" s="100"/>
      <c r="Y489" s="101"/>
      <c r="Z489" s="100"/>
      <c r="AC489" s="101"/>
      <c r="AD489" s="100"/>
      <c r="AG489" s="101"/>
      <c r="AH489" s="100"/>
      <c r="AK489" s="101"/>
      <c r="AL489" s="100"/>
      <c r="AO489" s="101"/>
      <c r="AP489" s="102">
        <f>CHOOSE($I$8,AP490,AP491,AP492,AP493,AP494)</f>
        <v>0</v>
      </c>
      <c r="AQ489" s="103">
        <f t="shared" ref="AQ489:DB489" si="1387">CHOOSE($I$8,AQ490,AQ491,AQ492,AQ493,AQ494)</f>
        <v>0</v>
      </c>
      <c r="AR489" s="103">
        <f t="shared" si="1387"/>
        <v>0</v>
      </c>
      <c r="AS489" s="104">
        <f t="shared" si="1387"/>
        <v>0</v>
      </c>
      <c r="AT489" s="102">
        <f t="shared" si="1387"/>
        <v>0</v>
      </c>
      <c r="AU489" s="103">
        <f t="shared" si="1387"/>
        <v>0</v>
      </c>
      <c r="AV489" s="103">
        <f t="shared" si="1387"/>
        <v>0</v>
      </c>
      <c r="AW489" s="104">
        <f t="shared" si="1387"/>
        <v>0</v>
      </c>
      <c r="AX489" s="102">
        <f t="shared" si="1387"/>
        <v>0</v>
      </c>
      <c r="AY489" s="103">
        <f t="shared" si="1387"/>
        <v>0</v>
      </c>
      <c r="AZ489" s="103">
        <f t="shared" si="1387"/>
        <v>0</v>
      </c>
      <c r="BA489" s="104">
        <f t="shared" si="1387"/>
        <v>0</v>
      </c>
      <c r="BB489" s="102">
        <f t="shared" si="1387"/>
        <v>0</v>
      </c>
      <c r="BC489" s="103">
        <f t="shared" si="1387"/>
        <v>0</v>
      </c>
      <c r="BD489" s="103">
        <f t="shared" si="1387"/>
        <v>0</v>
      </c>
      <c r="BE489" s="104">
        <f t="shared" si="1387"/>
        <v>0</v>
      </c>
      <c r="BF489" s="102">
        <f t="shared" si="1387"/>
        <v>0</v>
      </c>
      <c r="BG489" s="103">
        <f t="shared" si="1387"/>
        <v>0</v>
      </c>
      <c r="BH489" s="103">
        <f t="shared" si="1387"/>
        <v>0</v>
      </c>
      <c r="BI489" s="104">
        <f t="shared" si="1387"/>
        <v>0</v>
      </c>
      <c r="BJ489" s="102">
        <f t="shared" si="1387"/>
        <v>0</v>
      </c>
      <c r="BK489" s="103">
        <f t="shared" si="1387"/>
        <v>0</v>
      </c>
      <c r="BL489" s="103">
        <f t="shared" si="1387"/>
        <v>0</v>
      </c>
      <c r="BM489" s="104">
        <f t="shared" si="1387"/>
        <v>0</v>
      </c>
      <c r="BN489" s="102">
        <f t="shared" si="1387"/>
        <v>0</v>
      </c>
      <c r="BO489" s="103">
        <f t="shared" si="1387"/>
        <v>0</v>
      </c>
      <c r="BP489" s="103">
        <f t="shared" si="1387"/>
        <v>0</v>
      </c>
      <c r="BQ489" s="104">
        <f t="shared" si="1387"/>
        <v>0</v>
      </c>
      <c r="BR489" s="102">
        <f t="shared" si="1387"/>
        <v>0</v>
      </c>
      <c r="BS489" s="103">
        <f t="shared" si="1387"/>
        <v>0</v>
      </c>
      <c r="BT489" s="103">
        <f t="shared" si="1387"/>
        <v>0</v>
      </c>
      <c r="BU489" s="104">
        <f t="shared" si="1387"/>
        <v>0</v>
      </c>
      <c r="BV489" s="102">
        <f t="shared" si="1387"/>
        <v>0</v>
      </c>
      <c r="BW489" s="103">
        <f t="shared" si="1387"/>
        <v>0</v>
      </c>
      <c r="BX489" s="103">
        <f t="shared" si="1387"/>
        <v>0</v>
      </c>
      <c r="BY489" s="104">
        <f t="shared" si="1387"/>
        <v>0</v>
      </c>
      <c r="BZ489" s="102">
        <f t="shared" si="1387"/>
        <v>0</v>
      </c>
      <c r="CA489" s="103">
        <f t="shared" si="1387"/>
        <v>0</v>
      </c>
      <c r="CB489" s="103">
        <f t="shared" si="1387"/>
        <v>0</v>
      </c>
      <c r="CC489" s="104">
        <f t="shared" si="1387"/>
        <v>0</v>
      </c>
      <c r="CD489" s="102">
        <f t="shared" si="1387"/>
        <v>0</v>
      </c>
      <c r="CE489" s="103">
        <f t="shared" si="1387"/>
        <v>0</v>
      </c>
      <c r="CF489" s="103">
        <f t="shared" si="1387"/>
        <v>0</v>
      </c>
      <c r="CG489" s="104">
        <f t="shared" si="1387"/>
        <v>0</v>
      </c>
      <c r="CH489" s="102">
        <f t="shared" si="1387"/>
        <v>0</v>
      </c>
      <c r="CI489" s="103">
        <f t="shared" si="1387"/>
        <v>0</v>
      </c>
      <c r="CJ489" s="103">
        <f t="shared" si="1387"/>
        <v>0</v>
      </c>
      <c r="CK489" s="104">
        <f t="shared" si="1387"/>
        <v>0</v>
      </c>
      <c r="CL489" s="102">
        <f t="shared" si="1387"/>
        <v>0</v>
      </c>
      <c r="CM489" s="103">
        <f t="shared" si="1387"/>
        <v>0</v>
      </c>
      <c r="CN489" s="103">
        <f t="shared" si="1387"/>
        <v>0</v>
      </c>
      <c r="CO489" s="104">
        <f t="shared" si="1387"/>
        <v>0</v>
      </c>
      <c r="CP489" s="102">
        <f t="shared" si="1387"/>
        <v>0</v>
      </c>
      <c r="CQ489" s="103">
        <f t="shared" si="1387"/>
        <v>0</v>
      </c>
      <c r="CR489" s="103">
        <f t="shared" si="1387"/>
        <v>0</v>
      </c>
      <c r="CS489" s="104">
        <f t="shared" si="1387"/>
        <v>0</v>
      </c>
      <c r="CT489" s="102">
        <f t="shared" si="1387"/>
        <v>0</v>
      </c>
      <c r="CU489" s="103">
        <f t="shared" si="1387"/>
        <v>0</v>
      </c>
      <c r="CV489" s="103">
        <f t="shared" si="1387"/>
        <v>0</v>
      </c>
      <c r="CW489" s="104">
        <f t="shared" si="1387"/>
        <v>0</v>
      </c>
      <c r="CX489" s="102">
        <f t="shared" si="1387"/>
        <v>0</v>
      </c>
      <c r="CY489" s="103">
        <f t="shared" si="1387"/>
        <v>0</v>
      </c>
      <c r="CZ489" s="103">
        <f t="shared" si="1387"/>
        <v>0</v>
      </c>
      <c r="DA489" s="104">
        <f t="shared" si="1387"/>
        <v>0</v>
      </c>
      <c r="DB489" s="102">
        <f t="shared" si="1387"/>
        <v>0</v>
      </c>
      <c r="DC489" s="103">
        <f t="shared" ref="DC489:DI489" si="1388">CHOOSE($I$8,DC490,DC491,DC492,DC493,DC494)</f>
        <v>0</v>
      </c>
      <c r="DD489" s="103">
        <f t="shared" si="1388"/>
        <v>0</v>
      </c>
      <c r="DE489" s="104">
        <f t="shared" si="1388"/>
        <v>0</v>
      </c>
      <c r="DF489" s="102">
        <f t="shared" si="1388"/>
        <v>0</v>
      </c>
      <c r="DG489" s="103">
        <f t="shared" si="1388"/>
        <v>0</v>
      </c>
      <c r="DH489" s="103">
        <f t="shared" si="1388"/>
        <v>0</v>
      </c>
      <c r="DI489" s="104">
        <f t="shared" si="1388"/>
        <v>0</v>
      </c>
      <c r="DT489" s="103" t="e">
        <f t="shared" ref="DT489:EK489" ca="1" si="1389">CHOOSE($I$8,DT490,DT491,DT492,DT493,DT494)</f>
        <v>#DIV/0!</v>
      </c>
      <c r="DU489" s="103" t="e">
        <f t="shared" ca="1" si="1389"/>
        <v>#DIV/0!</v>
      </c>
      <c r="DV489" s="103" t="e">
        <f t="shared" ca="1" si="1389"/>
        <v>#DIV/0!</v>
      </c>
      <c r="DW489" s="103" t="e">
        <f t="shared" ca="1" si="1389"/>
        <v>#DIV/0!</v>
      </c>
      <c r="DX489" s="103" t="e">
        <f t="shared" ca="1" si="1389"/>
        <v>#DIV/0!</v>
      </c>
      <c r="DY489" s="103" t="e">
        <f t="shared" ca="1" si="1389"/>
        <v>#DIV/0!</v>
      </c>
      <c r="DZ489" s="103" t="e">
        <f t="shared" ca="1" si="1389"/>
        <v>#DIV/0!</v>
      </c>
      <c r="EA489" s="103" t="e">
        <f t="shared" ca="1" si="1389"/>
        <v>#DIV/0!</v>
      </c>
      <c r="EB489" s="103" t="e">
        <f t="shared" ca="1" si="1389"/>
        <v>#DIV/0!</v>
      </c>
      <c r="EC489" s="103" t="e">
        <f t="shared" ca="1" si="1389"/>
        <v>#DIV/0!</v>
      </c>
      <c r="ED489" s="103" t="e">
        <f t="shared" ca="1" si="1389"/>
        <v>#DIV/0!</v>
      </c>
      <c r="EE489" s="103" t="e">
        <f t="shared" ca="1" si="1389"/>
        <v>#DIV/0!</v>
      </c>
      <c r="EF489" s="103" t="e">
        <f t="shared" ca="1" si="1389"/>
        <v>#DIV/0!</v>
      </c>
      <c r="EG489" s="103" t="e">
        <f t="shared" ca="1" si="1389"/>
        <v>#DIV/0!</v>
      </c>
      <c r="EH489" s="103" t="e">
        <f t="shared" ca="1" si="1389"/>
        <v>#DIV/0!</v>
      </c>
      <c r="EI489" s="103" t="e">
        <f t="shared" ca="1" si="1389"/>
        <v>#DIV/0!</v>
      </c>
      <c r="EJ489" s="103" t="e">
        <f t="shared" ca="1" si="1389"/>
        <v>#DIV/0!</v>
      </c>
      <c r="EK489" s="103" t="e">
        <f t="shared" ca="1" si="1389"/>
        <v>#DIV/0!</v>
      </c>
    </row>
    <row r="490" spans="1:141" outlineLevel="1" x14ac:dyDescent="0.25">
      <c r="A490" s="90"/>
      <c r="B490" s="90"/>
      <c r="C490" s="90"/>
      <c r="D490" s="90"/>
      <c r="E490" t="str">
        <f>CONCATENATE("- ", $N$6,":")</f>
        <v>- Base:</v>
      </c>
      <c r="F490" s="100"/>
      <c r="I490" s="101"/>
      <c r="J490" s="100"/>
      <c r="M490" s="101"/>
      <c r="N490" s="100"/>
      <c r="Q490" s="101"/>
      <c r="R490" s="100"/>
      <c r="U490" s="101"/>
      <c r="V490" s="100"/>
      <c r="Y490" s="101"/>
      <c r="Z490" s="100"/>
      <c r="AC490" s="101"/>
      <c r="AD490" s="100"/>
      <c r="AG490" s="101"/>
      <c r="AH490" s="100"/>
      <c r="AK490" s="101"/>
      <c r="AL490" s="100"/>
      <c r="AO490" s="101"/>
      <c r="AP490" s="123">
        <v>0</v>
      </c>
      <c r="AQ490" s="124">
        <v>0</v>
      </c>
      <c r="AR490" s="124">
        <v>0</v>
      </c>
      <c r="AS490" s="125">
        <v>0</v>
      </c>
      <c r="AT490" s="123">
        <v>0</v>
      </c>
      <c r="AU490" s="124">
        <v>0</v>
      </c>
      <c r="AV490" s="124">
        <v>0</v>
      </c>
      <c r="AW490" s="125">
        <v>0</v>
      </c>
      <c r="AX490" s="123">
        <v>0</v>
      </c>
      <c r="AY490" s="124">
        <v>0</v>
      </c>
      <c r="AZ490" s="124">
        <v>0</v>
      </c>
      <c r="BA490" s="125">
        <v>0</v>
      </c>
      <c r="BB490" s="123">
        <v>0</v>
      </c>
      <c r="BC490" s="124">
        <v>0</v>
      </c>
      <c r="BD490" s="124">
        <v>0</v>
      </c>
      <c r="BE490" s="125">
        <v>0</v>
      </c>
      <c r="BF490" s="123">
        <v>0</v>
      </c>
      <c r="BG490" s="124">
        <v>0</v>
      </c>
      <c r="BH490" s="124">
        <v>0</v>
      </c>
      <c r="BI490" s="125">
        <v>0</v>
      </c>
      <c r="BJ490" s="123">
        <v>0</v>
      </c>
      <c r="BK490" s="124">
        <v>0</v>
      </c>
      <c r="BL490" s="124">
        <v>0</v>
      </c>
      <c r="BM490" s="125">
        <v>0</v>
      </c>
      <c r="BN490" s="123">
        <v>0</v>
      </c>
      <c r="BO490" s="124">
        <v>0</v>
      </c>
      <c r="BP490" s="124">
        <v>0</v>
      </c>
      <c r="BQ490" s="125">
        <v>0</v>
      </c>
      <c r="BR490" s="123">
        <v>0</v>
      </c>
      <c r="BS490" s="124">
        <v>0</v>
      </c>
      <c r="BT490" s="124">
        <v>0</v>
      </c>
      <c r="BU490" s="125">
        <v>0</v>
      </c>
      <c r="BV490" s="123">
        <v>0</v>
      </c>
      <c r="BW490" s="124">
        <v>0</v>
      </c>
      <c r="BX490" s="124">
        <v>0</v>
      </c>
      <c r="BY490" s="125">
        <v>0</v>
      </c>
      <c r="BZ490" s="123">
        <v>0</v>
      </c>
      <c r="CA490" s="124">
        <v>0</v>
      </c>
      <c r="CB490" s="124">
        <v>0</v>
      </c>
      <c r="CC490" s="125">
        <v>0</v>
      </c>
      <c r="CD490" s="123">
        <v>0</v>
      </c>
      <c r="CE490" s="124">
        <v>0</v>
      </c>
      <c r="CF490" s="124">
        <v>0</v>
      </c>
      <c r="CG490" s="125">
        <v>0</v>
      </c>
      <c r="CH490" s="123">
        <v>0</v>
      </c>
      <c r="CI490" s="124">
        <v>0</v>
      </c>
      <c r="CJ490" s="124">
        <v>0</v>
      </c>
      <c r="CK490" s="125">
        <v>0</v>
      </c>
      <c r="CL490" s="123">
        <v>0</v>
      </c>
      <c r="CM490" s="124">
        <v>0</v>
      </c>
      <c r="CN490" s="124">
        <v>0</v>
      </c>
      <c r="CO490" s="125">
        <v>0</v>
      </c>
      <c r="CP490" s="123">
        <v>0</v>
      </c>
      <c r="CQ490" s="124">
        <v>0</v>
      </c>
      <c r="CR490" s="124">
        <v>0</v>
      </c>
      <c r="CS490" s="125">
        <v>0</v>
      </c>
      <c r="CT490" s="123">
        <v>0</v>
      </c>
      <c r="CU490" s="124">
        <v>0</v>
      </c>
      <c r="CV490" s="124">
        <v>0</v>
      </c>
      <c r="CW490" s="125">
        <v>0</v>
      </c>
      <c r="CX490" s="123">
        <v>0</v>
      </c>
      <c r="CY490" s="124">
        <v>0</v>
      </c>
      <c r="CZ490" s="124">
        <v>0</v>
      </c>
      <c r="DA490" s="125">
        <v>0</v>
      </c>
      <c r="DB490" s="123">
        <v>0</v>
      </c>
      <c r="DC490" s="124">
        <v>0</v>
      </c>
      <c r="DD490" s="124">
        <v>0</v>
      </c>
      <c r="DE490" s="125">
        <v>0</v>
      </c>
      <c r="DF490" s="123">
        <v>0</v>
      </c>
      <c r="DG490" s="124">
        <v>0</v>
      </c>
      <c r="DH490" s="124">
        <v>0</v>
      </c>
      <c r="DI490" s="125">
        <v>0</v>
      </c>
      <c r="DT490" s="124">
        <v>0</v>
      </c>
      <c r="DU490" s="124">
        <v>0</v>
      </c>
      <c r="DV490" s="124">
        <v>0</v>
      </c>
      <c r="DW490" s="124">
        <v>0</v>
      </c>
      <c r="DX490" s="124">
        <v>0</v>
      </c>
      <c r="DY490" s="124">
        <v>0</v>
      </c>
      <c r="DZ490" s="124">
        <v>0</v>
      </c>
      <c r="EA490" s="124">
        <v>0</v>
      </c>
      <c r="EB490" s="124">
        <v>0</v>
      </c>
      <c r="EC490" s="124">
        <v>0</v>
      </c>
      <c r="ED490" s="124">
        <v>0</v>
      </c>
      <c r="EE490" s="124">
        <v>0</v>
      </c>
      <c r="EF490" s="124">
        <v>0</v>
      </c>
      <c r="EG490" s="124">
        <v>0</v>
      </c>
      <c r="EH490" s="124">
        <v>0</v>
      </c>
      <c r="EI490" s="124">
        <v>0</v>
      </c>
      <c r="EJ490" s="124">
        <v>0</v>
      </c>
      <c r="EK490" s="124">
        <v>0</v>
      </c>
    </row>
    <row r="491" spans="1:141" outlineLevel="1" x14ac:dyDescent="0.25">
      <c r="A491" s="90"/>
      <c r="B491" s="90"/>
      <c r="C491" s="90"/>
      <c r="D491" s="90"/>
      <c r="E491" t="str">
        <f>CONCATENATE("- ", $N$7,":")</f>
        <v>- Upside:</v>
      </c>
      <c r="F491" s="100"/>
      <c r="I491" s="101"/>
      <c r="J491" s="100"/>
      <c r="M491" s="101"/>
      <c r="N491" s="100"/>
      <c r="Q491" s="101"/>
      <c r="R491" s="100"/>
      <c r="U491" s="101"/>
      <c r="V491" s="100"/>
      <c r="Y491" s="101"/>
      <c r="Z491" s="100"/>
      <c r="AC491" s="101"/>
      <c r="AD491" s="100"/>
      <c r="AG491" s="101"/>
      <c r="AH491" s="100"/>
      <c r="AK491" s="101"/>
      <c r="AL491" s="100"/>
      <c r="AO491" s="101"/>
      <c r="AP491" s="123">
        <v>0</v>
      </c>
      <c r="AQ491" s="124">
        <v>0</v>
      </c>
      <c r="AR491" s="124">
        <v>0</v>
      </c>
      <c r="AS491" s="125">
        <v>0</v>
      </c>
      <c r="AT491" s="123">
        <v>0</v>
      </c>
      <c r="AU491" s="124">
        <v>0</v>
      </c>
      <c r="AV491" s="124">
        <v>0</v>
      </c>
      <c r="AW491" s="125">
        <v>0</v>
      </c>
      <c r="AX491" s="123">
        <v>0</v>
      </c>
      <c r="AY491" s="124">
        <v>0</v>
      </c>
      <c r="AZ491" s="124">
        <v>0</v>
      </c>
      <c r="BA491" s="125">
        <v>0</v>
      </c>
      <c r="BB491" s="123">
        <v>0</v>
      </c>
      <c r="BC491" s="124">
        <v>0</v>
      </c>
      <c r="BD491" s="124">
        <v>0</v>
      </c>
      <c r="BE491" s="125">
        <v>0</v>
      </c>
      <c r="BF491" s="123">
        <v>0</v>
      </c>
      <c r="BG491" s="124">
        <v>0</v>
      </c>
      <c r="BH491" s="124">
        <v>0</v>
      </c>
      <c r="BI491" s="125">
        <v>0</v>
      </c>
      <c r="BJ491" s="123">
        <v>0</v>
      </c>
      <c r="BK491" s="124">
        <v>0</v>
      </c>
      <c r="BL491" s="124">
        <v>0</v>
      </c>
      <c r="BM491" s="125">
        <v>0</v>
      </c>
      <c r="BN491" s="123">
        <v>0</v>
      </c>
      <c r="BO491" s="124">
        <v>0</v>
      </c>
      <c r="BP491" s="124">
        <v>0</v>
      </c>
      <c r="BQ491" s="125">
        <v>0</v>
      </c>
      <c r="BR491" s="123">
        <v>0</v>
      </c>
      <c r="BS491" s="124">
        <v>0</v>
      </c>
      <c r="BT491" s="124">
        <v>0</v>
      </c>
      <c r="BU491" s="125">
        <v>0</v>
      </c>
      <c r="BV491" s="123">
        <v>0</v>
      </c>
      <c r="BW491" s="124">
        <v>0</v>
      </c>
      <c r="BX491" s="124">
        <v>0</v>
      </c>
      <c r="BY491" s="125">
        <v>0</v>
      </c>
      <c r="BZ491" s="123">
        <v>0</v>
      </c>
      <c r="CA491" s="124">
        <v>0</v>
      </c>
      <c r="CB491" s="124">
        <v>0</v>
      </c>
      <c r="CC491" s="125">
        <v>0</v>
      </c>
      <c r="CD491" s="123">
        <v>0</v>
      </c>
      <c r="CE491" s="124">
        <v>0</v>
      </c>
      <c r="CF491" s="124">
        <v>0</v>
      </c>
      <c r="CG491" s="125">
        <v>0</v>
      </c>
      <c r="CH491" s="123">
        <v>0</v>
      </c>
      <c r="CI491" s="124">
        <v>0</v>
      </c>
      <c r="CJ491" s="124">
        <v>0</v>
      </c>
      <c r="CK491" s="125">
        <v>0</v>
      </c>
      <c r="CL491" s="123">
        <v>0</v>
      </c>
      <c r="CM491" s="124">
        <v>0</v>
      </c>
      <c r="CN491" s="124">
        <v>0</v>
      </c>
      <c r="CO491" s="125">
        <v>0</v>
      </c>
      <c r="CP491" s="123">
        <v>0</v>
      </c>
      <c r="CQ491" s="124">
        <v>0</v>
      </c>
      <c r="CR491" s="124">
        <v>0</v>
      </c>
      <c r="CS491" s="125">
        <v>0</v>
      </c>
      <c r="CT491" s="123">
        <v>0</v>
      </c>
      <c r="CU491" s="124">
        <v>0</v>
      </c>
      <c r="CV491" s="124">
        <v>0</v>
      </c>
      <c r="CW491" s="125">
        <v>0</v>
      </c>
      <c r="CX491" s="123">
        <v>0</v>
      </c>
      <c r="CY491" s="124">
        <v>0</v>
      </c>
      <c r="CZ491" s="124">
        <v>0</v>
      </c>
      <c r="DA491" s="125">
        <v>0</v>
      </c>
      <c r="DB491" s="123">
        <v>0</v>
      </c>
      <c r="DC491" s="124">
        <v>0</v>
      </c>
      <c r="DD491" s="124">
        <v>0</v>
      </c>
      <c r="DE491" s="125">
        <v>0</v>
      </c>
      <c r="DF491" s="123">
        <v>0</v>
      </c>
      <c r="DG491" s="124">
        <v>0</v>
      </c>
      <c r="DH491" s="124">
        <v>0</v>
      </c>
      <c r="DI491" s="125">
        <v>0</v>
      </c>
      <c r="DT491" s="124">
        <v>0</v>
      </c>
      <c r="DU491" s="124">
        <v>0</v>
      </c>
      <c r="DV491" s="124">
        <v>0</v>
      </c>
      <c r="DW491" s="124">
        <v>0</v>
      </c>
      <c r="DX491" s="124">
        <v>0</v>
      </c>
      <c r="DY491" s="124">
        <v>0</v>
      </c>
      <c r="DZ491" s="124">
        <v>0</v>
      </c>
      <c r="EA491" s="124">
        <v>0</v>
      </c>
      <c r="EB491" s="124">
        <v>0</v>
      </c>
      <c r="EC491" s="124">
        <v>0</v>
      </c>
      <c r="ED491" s="124">
        <v>0</v>
      </c>
      <c r="EE491" s="124">
        <v>0</v>
      </c>
      <c r="EF491" s="124">
        <v>0</v>
      </c>
      <c r="EG491" s="124">
        <v>0</v>
      </c>
      <c r="EH491" s="124">
        <v>0</v>
      </c>
      <c r="EI491" s="124">
        <v>0</v>
      </c>
      <c r="EJ491" s="124">
        <v>0</v>
      </c>
      <c r="EK491" s="124">
        <v>0</v>
      </c>
    </row>
    <row r="492" spans="1:141" outlineLevel="1" x14ac:dyDescent="0.25">
      <c r="A492" s="90"/>
      <c r="B492" s="90"/>
      <c r="C492" s="90"/>
      <c r="D492" s="90"/>
      <c r="E492" t="str">
        <f>CONCATENATE("- ", $N$8,":")</f>
        <v>- Downside:</v>
      </c>
      <c r="F492" s="100"/>
      <c r="I492" s="101"/>
      <c r="J492" s="100"/>
      <c r="M492" s="101"/>
      <c r="N492" s="100"/>
      <c r="Q492" s="101"/>
      <c r="R492" s="100"/>
      <c r="U492" s="101"/>
      <c r="V492" s="100"/>
      <c r="Y492" s="101"/>
      <c r="Z492" s="100"/>
      <c r="AC492" s="101"/>
      <c r="AD492" s="100"/>
      <c r="AG492" s="101"/>
      <c r="AH492" s="100"/>
      <c r="AK492" s="101"/>
      <c r="AL492" s="100"/>
      <c r="AO492" s="101"/>
      <c r="AP492" s="123">
        <v>0</v>
      </c>
      <c r="AQ492" s="124">
        <v>0</v>
      </c>
      <c r="AR492" s="124">
        <v>0</v>
      </c>
      <c r="AS492" s="125">
        <v>0</v>
      </c>
      <c r="AT492" s="123">
        <v>0</v>
      </c>
      <c r="AU492" s="124">
        <v>0</v>
      </c>
      <c r="AV492" s="124">
        <v>0</v>
      </c>
      <c r="AW492" s="125">
        <v>0</v>
      </c>
      <c r="AX492" s="123">
        <v>0</v>
      </c>
      <c r="AY492" s="124">
        <v>0</v>
      </c>
      <c r="AZ492" s="124">
        <v>0</v>
      </c>
      <c r="BA492" s="125">
        <v>0</v>
      </c>
      <c r="BB492" s="123">
        <v>0</v>
      </c>
      <c r="BC492" s="124">
        <v>0</v>
      </c>
      <c r="BD492" s="124">
        <v>0</v>
      </c>
      <c r="BE492" s="125">
        <v>0</v>
      </c>
      <c r="BF492" s="123">
        <v>0</v>
      </c>
      <c r="BG492" s="124">
        <v>0</v>
      </c>
      <c r="BH492" s="124">
        <v>0</v>
      </c>
      <c r="BI492" s="125">
        <v>0</v>
      </c>
      <c r="BJ492" s="123">
        <v>0</v>
      </c>
      <c r="BK492" s="124">
        <v>0</v>
      </c>
      <c r="BL492" s="124">
        <v>0</v>
      </c>
      <c r="BM492" s="125">
        <v>0</v>
      </c>
      <c r="BN492" s="123">
        <v>0</v>
      </c>
      <c r="BO492" s="124">
        <v>0</v>
      </c>
      <c r="BP492" s="124">
        <v>0</v>
      </c>
      <c r="BQ492" s="125">
        <v>0</v>
      </c>
      <c r="BR492" s="123">
        <v>0</v>
      </c>
      <c r="BS492" s="124">
        <v>0</v>
      </c>
      <c r="BT492" s="124">
        <v>0</v>
      </c>
      <c r="BU492" s="125">
        <v>0</v>
      </c>
      <c r="BV492" s="123">
        <v>0</v>
      </c>
      <c r="BW492" s="124">
        <v>0</v>
      </c>
      <c r="BX492" s="124">
        <v>0</v>
      </c>
      <c r="BY492" s="125">
        <v>0</v>
      </c>
      <c r="BZ492" s="123">
        <v>0</v>
      </c>
      <c r="CA492" s="124">
        <v>0</v>
      </c>
      <c r="CB492" s="124">
        <v>0</v>
      </c>
      <c r="CC492" s="125">
        <v>0</v>
      </c>
      <c r="CD492" s="123">
        <v>0</v>
      </c>
      <c r="CE492" s="124">
        <v>0</v>
      </c>
      <c r="CF492" s="124">
        <v>0</v>
      </c>
      <c r="CG492" s="125">
        <v>0</v>
      </c>
      <c r="CH492" s="123">
        <v>0</v>
      </c>
      <c r="CI492" s="124">
        <v>0</v>
      </c>
      <c r="CJ492" s="124">
        <v>0</v>
      </c>
      <c r="CK492" s="125">
        <v>0</v>
      </c>
      <c r="CL492" s="123">
        <v>0</v>
      </c>
      <c r="CM492" s="124">
        <v>0</v>
      </c>
      <c r="CN492" s="124">
        <v>0</v>
      </c>
      <c r="CO492" s="125">
        <v>0</v>
      </c>
      <c r="CP492" s="123">
        <v>0</v>
      </c>
      <c r="CQ492" s="124">
        <v>0</v>
      </c>
      <c r="CR492" s="124">
        <v>0</v>
      </c>
      <c r="CS492" s="125">
        <v>0</v>
      </c>
      <c r="CT492" s="123">
        <v>0</v>
      </c>
      <c r="CU492" s="124">
        <v>0</v>
      </c>
      <c r="CV492" s="124">
        <v>0</v>
      </c>
      <c r="CW492" s="125">
        <v>0</v>
      </c>
      <c r="CX492" s="123">
        <v>0</v>
      </c>
      <c r="CY492" s="124">
        <v>0</v>
      </c>
      <c r="CZ492" s="124">
        <v>0</v>
      </c>
      <c r="DA492" s="125">
        <v>0</v>
      </c>
      <c r="DB492" s="123">
        <v>0</v>
      </c>
      <c r="DC492" s="124">
        <v>0</v>
      </c>
      <c r="DD492" s="124">
        <v>0</v>
      </c>
      <c r="DE492" s="125">
        <v>0</v>
      </c>
      <c r="DF492" s="123">
        <v>0</v>
      </c>
      <c r="DG492" s="124">
        <v>0</v>
      </c>
      <c r="DH492" s="124">
        <v>0</v>
      </c>
      <c r="DI492" s="125">
        <v>0</v>
      </c>
      <c r="DT492" s="124">
        <v>0</v>
      </c>
      <c r="DU492" s="124">
        <v>0</v>
      </c>
      <c r="DV492" s="124">
        <v>0</v>
      </c>
      <c r="DW492" s="124">
        <v>0</v>
      </c>
      <c r="DX492" s="124">
        <v>0</v>
      </c>
      <c r="DY492" s="124">
        <v>0</v>
      </c>
      <c r="DZ492" s="124">
        <v>0</v>
      </c>
      <c r="EA492" s="124">
        <v>0</v>
      </c>
      <c r="EB492" s="124">
        <v>0</v>
      </c>
      <c r="EC492" s="124">
        <v>0</v>
      </c>
      <c r="ED492" s="124">
        <v>0</v>
      </c>
      <c r="EE492" s="124">
        <v>0</v>
      </c>
      <c r="EF492" s="124">
        <v>0</v>
      </c>
      <c r="EG492" s="124">
        <v>0</v>
      </c>
      <c r="EH492" s="124">
        <v>0</v>
      </c>
      <c r="EI492" s="124">
        <v>0</v>
      </c>
      <c r="EJ492" s="124">
        <v>0</v>
      </c>
      <c r="EK492" s="124">
        <v>0</v>
      </c>
    </row>
    <row r="493" spans="1:141" outlineLevel="1" x14ac:dyDescent="0.25">
      <c r="A493" s="90"/>
      <c r="B493" s="90"/>
      <c r="C493" s="90"/>
      <c r="D493" s="90"/>
      <c r="E493" t="str">
        <f>CONCATENATE("- ", $N$9,":")</f>
        <v>- Management:</v>
      </c>
      <c r="F493" s="100"/>
      <c r="I493" s="101"/>
      <c r="J493" s="100"/>
      <c r="M493" s="101"/>
      <c r="N493" s="100"/>
      <c r="Q493" s="101"/>
      <c r="R493" s="100"/>
      <c r="U493" s="101"/>
      <c r="V493" s="100"/>
      <c r="Y493" s="101"/>
      <c r="Z493" s="100"/>
      <c r="AC493" s="101"/>
      <c r="AD493" s="100"/>
      <c r="AG493" s="101"/>
      <c r="AH493" s="100"/>
      <c r="AK493" s="101"/>
      <c r="AL493" s="100"/>
      <c r="AO493" s="101"/>
      <c r="AP493" s="123">
        <v>0</v>
      </c>
      <c r="AQ493" s="124">
        <v>0</v>
      </c>
      <c r="AR493" s="124">
        <v>0</v>
      </c>
      <c r="AS493" s="125">
        <v>0</v>
      </c>
      <c r="AT493" s="123">
        <v>0</v>
      </c>
      <c r="AU493" s="124">
        <v>0</v>
      </c>
      <c r="AV493" s="124">
        <v>0</v>
      </c>
      <c r="AW493" s="125">
        <v>0</v>
      </c>
      <c r="AX493" s="123">
        <v>0</v>
      </c>
      <c r="AY493" s="124">
        <v>0</v>
      </c>
      <c r="AZ493" s="124">
        <v>0</v>
      </c>
      <c r="BA493" s="125">
        <v>0</v>
      </c>
      <c r="BB493" s="123">
        <v>0</v>
      </c>
      <c r="BC493" s="124">
        <v>0</v>
      </c>
      <c r="BD493" s="124">
        <v>0</v>
      </c>
      <c r="BE493" s="125">
        <v>0</v>
      </c>
      <c r="BF493" s="123">
        <v>0</v>
      </c>
      <c r="BG493" s="124">
        <v>0</v>
      </c>
      <c r="BH493" s="124">
        <v>0</v>
      </c>
      <c r="BI493" s="125">
        <v>0</v>
      </c>
      <c r="BJ493" s="123">
        <v>0</v>
      </c>
      <c r="BK493" s="124">
        <v>0</v>
      </c>
      <c r="BL493" s="124">
        <v>0</v>
      </c>
      <c r="BM493" s="125">
        <v>0</v>
      </c>
      <c r="BN493" s="123">
        <v>0</v>
      </c>
      <c r="BO493" s="124">
        <v>0</v>
      </c>
      <c r="BP493" s="124">
        <v>0</v>
      </c>
      <c r="BQ493" s="125">
        <v>0</v>
      </c>
      <c r="BR493" s="123">
        <v>0</v>
      </c>
      <c r="BS493" s="124">
        <v>0</v>
      </c>
      <c r="BT493" s="124">
        <v>0</v>
      </c>
      <c r="BU493" s="125">
        <v>0</v>
      </c>
      <c r="BV493" s="123">
        <v>0</v>
      </c>
      <c r="BW493" s="124">
        <v>0</v>
      </c>
      <c r="BX493" s="124">
        <v>0</v>
      </c>
      <c r="BY493" s="125">
        <v>0</v>
      </c>
      <c r="BZ493" s="123">
        <v>0</v>
      </c>
      <c r="CA493" s="124">
        <v>0</v>
      </c>
      <c r="CB493" s="124">
        <v>0</v>
      </c>
      <c r="CC493" s="125">
        <v>0</v>
      </c>
      <c r="CD493" s="123">
        <v>0</v>
      </c>
      <c r="CE493" s="124">
        <v>0</v>
      </c>
      <c r="CF493" s="124">
        <v>0</v>
      </c>
      <c r="CG493" s="125">
        <v>0</v>
      </c>
      <c r="CH493" s="123">
        <v>0</v>
      </c>
      <c r="CI493" s="124">
        <v>0</v>
      </c>
      <c r="CJ493" s="124">
        <v>0</v>
      </c>
      <c r="CK493" s="125">
        <v>0</v>
      </c>
      <c r="CL493" s="123">
        <v>0</v>
      </c>
      <c r="CM493" s="124">
        <v>0</v>
      </c>
      <c r="CN493" s="124">
        <v>0</v>
      </c>
      <c r="CO493" s="125">
        <v>0</v>
      </c>
      <c r="CP493" s="123">
        <v>0</v>
      </c>
      <c r="CQ493" s="124">
        <v>0</v>
      </c>
      <c r="CR493" s="124">
        <v>0</v>
      </c>
      <c r="CS493" s="125">
        <v>0</v>
      </c>
      <c r="CT493" s="123">
        <v>0</v>
      </c>
      <c r="CU493" s="124">
        <v>0</v>
      </c>
      <c r="CV493" s="124">
        <v>0</v>
      </c>
      <c r="CW493" s="125">
        <v>0</v>
      </c>
      <c r="CX493" s="123">
        <v>0</v>
      </c>
      <c r="CY493" s="124">
        <v>0</v>
      </c>
      <c r="CZ493" s="124">
        <v>0</v>
      </c>
      <c r="DA493" s="125">
        <v>0</v>
      </c>
      <c r="DB493" s="123">
        <v>0</v>
      </c>
      <c r="DC493" s="124">
        <v>0</v>
      </c>
      <c r="DD493" s="124">
        <v>0</v>
      </c>
      <c r="DE493" s="125">
        <v>0</v>
      </c>
      <c r="DF493" s="123">
        <v>0</v>
      </c>
      <c r="DG493" s="124">
        <v>0</v>
      </c>
      <c r="DH493" s="124">
        <v>0</v>
      </c>
      <c r="DI493" s="125">
        <v>0</v>
      </c>
      <c r="DT493" s="124">
        <v>0</v>
      </c>
      <c r="DU493" s="124">
        <v>0</v>
      </c>
      <c r="DV493" s="124">
        <v>0</v>
      </c>
      <c r="DW493" s="124">
        <v>0</v>
      </c>
      <c r="DX493" s="124">
        <v>0</v>
      </c>
      <c r="DY493" s="124">
        <v>0</v>
      </c>
      <c r="DZ493" s="124">
        <v>0</v>
      </c>
      <c r="EA493" s="124">
        <v>0</v>
      </c>
      <c r="EB493" s="124">
        <v>0</v>
      </c>
      <c r="EC493" s="124">
        <v>0</v>
      </c>
      <c r="ED493" s="124">
        <v>0</v>
      </c>
      <c r="EE493" s="124">
        <v>0</v>
      </c>
      <c r="EF493" s="124">
        <v>0</v>
      </c>
      <c r="EG493" s="124">
        <v>0</v>
      </c>
      <c r="EH493" s="124">
        <v>0</v>
      </c>
      <c r="EI493" s="124">
        <v>0</v>
      </c>
      <c r="EJ493" s="124">
        <v>0</v>
      </c>
      <c r="EK493" s="124">
        <v>0</v>
      </c>
    </row>
    <row r="494" spans="1:141" outlineLevel="1" x14ac:dyDescent="0.25">
      <c r="A494" s="90"/>
      <c r="B494" s="90"/>
      <c r="C494" s="90"/>
      <c r="D494" s="90"/>
      <c r="E494" t="str">
        <f>CONCATENATE("- ", $N$10,":")</f>
        <v>- Default:</v>
      </c>
      <c r="F494" s="100"/>
      <c r="I494" s="101"/>
      <c r="J494" s="100"/>
      <c r="M494" s="101"/>
      <c r="N494" s="100"/>
      <c r="Q494" s="101"/>
      <c r="R494" s="100"/>
      <c r="U494" s="101"/>
      <c r="V494" s="100"/>
      <c r="Y494" s="101"/>
      <c r="Z494" s="100"/>
      <c r="AC494" s="101"/>
      <c r="AD494" s="100"/>
      <c r="AG494" s="101"/>
      <c r="AH494" s="100"/>
      <c r="AK494" s="101"/>
      <c r="AL494" s="100"/>
      <c r="AO494" s="101"/>
      <c r="AP494" s="123">
        <v>0</v>
      </c>
      <c r="AQ494" s="124">
        <v>0</v>
      </c>
      <c r="AR494" s="124">
        <v>0</v>
      </c>
      <c r="AS494" s="125">
        <v>0</v>
      </c>
      <c r="AT494" s="123">
        <v>0</v>
      </c>
      <c r="AU494" s="124">
        <v>0</v>
      </c>
      <c r="AV494" s="124">
        <v>0</v>
      </c>
      <c r="AW494" s="125">
        <v>0</v>
      </c>
      <c r="AX494" s="123">
        <v>0</v>
      </c>
      <c r="AY494" s="124">
        <v>0</v>
      </c>
      <c r="AZ494" s="124">
        <v>0</v>
      </c>
      <c r="BA494" s="125">
        <v>0</v>
      </c>
      <c r="BB494" s="123">
        <v>0</v>
      </c>
      <c r="BC494" s="124">
        <v>0</v>
      </c>
      <c r="BD494" s="124">
        <v>0</v>
      </c>
      <c r="BE494" s="125">
        <v>0</v>
      </c>
      <c r="BF494" s="123">
        <v>0</v>
      </c>
      <c r="BG494" s="124">
        <v>0</v>
      </c>
      <c r="BH494" s="124">
        <v>0</v>
      </c>
      <c r="BI494" s="125">
        <v>0</v>
      </c>
      <c r="BJ494" s="123">
        <v>0</v>
      </c>
      <c r="BK494" s="124">
        <v>0</v>
      </c>
      <c r="BL494" s="124">
        <v>0</v>
      </c>
      <c r="BM494" s="125">
        <v>0</v>
      </c>
      <c r="BN494" s="123">
        <v>0</v>
      </c>
      <c r="BO494" s="124">
        <v>0</v>
      </c>
      <c r="BP494" s="124">
        <v>0</v>
      </c>
      <c r="BQ494" s="125">
        <v>0</v>
      </c>
      <c r="BR494" s="123">
        <v>0</v>
      </c>
      <c r="BS494" s="124">
        <v>0</v>
      </c>
      <c r="BT494" s="124">
        <v>0</v>
      </c>
      <c r="BU494" s="125">
        <v>0</v>
      </c>
      <c r="BV494" s="123">
        <v>0</v>
      </c>
      <c r="BW494" s="124">
        <v>0</v>
      </c>
      <c r="BX494" s="124">
        <v>0</v>
      </c>
      <c r="BY494" s="125">
        <v>0</v>
      </c>
      <c r="BZ494" s="123">
        <v>0</v>
      </c>
      <c r="CA494" s="124">
        <v>0</v>
      </c>
      <c r="CB494" s="124">
        <v>0</v>
      </c>
      <c r="CC494" s="125">
        <v>0</v>
      </c>
      <c r="CD494" s="123">
        <v>0</v>
      </c>
      <c r="CE494" s="124">
        <v>0</v>
      </c>
      <c r="CF494" s="124">
        <v>0</v>
      </c>
      <c r="CG494" s="125">
        <v>0</v>
      </c>
      <c r="CH494" s="123">
        <v>0</v>
      </c>
      <c r="CI494" s="124">
        <v>0</v>
      </c>
      <c r="CJ494" s="124">
        <v>0</v>
      </c>
      <c r="CK494" s="125">
        <v>0</v>
      </c>
      <c r="CL494" s="123">
        <v>0</v>
      </c>
      <c r="CM494" s="124">
        <v>0</v>
      </c>
      <c r="CN494" s="124">
        <v>0</v>
      </c>
      <c r="CO494" s="125">
        <v>0</v>
      </c>
      <c r="CP494" s="123">
        <v>0</v>
      </c>
      <c r="CQ494" s="124">
        <v>0</v>
      </c>
      <c r="CR494" s="124">
        <v>0</v>
      </c>
      <c r="CS494" s="125">
        <v>0</v>
      </c>
      <c r="CT494" s="123">
        <v>0</v>
      </c>
      <c r="CU494" s="124">
        <v>0</v>
      </c>
      <c r="CV494" s="124">
        <v>0</v>
      </c>
      <c r="CW494" s="125">
        <v>0</v>
      </c>
      <c r="CX494" s="123">
        <v>0</v>
      </c>
      <c r="CY494" s="124">
        <v>0</v>
      </c>
      <c r="CZ494" s="124">
        <v>0</v>
      </c>
      <c r="DA494" s="125">
        <v>0</v>
      </c>
      <c r="DB494" s="123">
        <v>0</v>
      </c>
      <c r="DC494" s="124">
        <v>0</v>
      </c>
      <c r="DD494" s="124">
        <v>0</v>
      </c>
      <c r="DE494" s="125">
        <v>0</v>
      </c>
      <c r="DF494" s="123">
        <v>0</v>
      </c>
      <c r="DG494" s="124">
        <v>0</v>
      </c>
      <c r="DH494" s="124">
        <v>0</v>
      </c>
      <c r="DI494" s="125">
        <v>0</v>
      </c>
      <c r="DT494" s="124" t="e">
        <f ca="1">IF(DT$4="A",AVERAGE(DR478:DT478),AVERAGE(DQ478:DS478))</f>
        <v>#DIV/0!</v>
      </c>
      <c r="DU494" s="124" t="e">
        <f ca="1">IF(DU$4="A",AVERAGE(DS478:DU478),DT494)</f>
        <v>#DIV/0!</v>
      </c>
      <c r="DV494" s="124" t="e">
        <f t="shared" ref="DV494" ca="1" si="1390">DU494</f>
        <v>#DIV/0!</v>
      </c>
      <c r="DW494" s="124" t="e">
        <f t="shared" ref="DW494" ca="1" si="1391">DV494</f>
        <v>#DIV/0!</v>
      </c>
      <c r="DX494" s="124" t="e">
        <f t="shared" ref="DX494" ca="1" si="1392">DW494</f>
        <v>#DIV/0!</v>
      </c>
      <c r="DY494" s="124" t="e">
        <f t="shared" ref="DY494" ca="1" si="1393">DX494</f>
        <v>#DIV/0!</v>
      </c>
      <c r="DZ494" s="124" t="e">
        <f t="shared" ref="DZ494" ca="1" si="1394">DY494</f>
        <v>#DIV/0!</v>
      </c>
      <c r="EA494" s="124" t="e">
        <f t="shared" ref="EA494" ca="1" si="1395">DZ494</f>
        <v>#DIV/0!</v>
      </c>
      <c r="EB494" s="124" t="e">
        <f t="shared" ref="EB494" ca="1" si="1396">EA494</f>
        <v>#DIV/0!</v>
      </c>
      <c r="EC494" s="124" t="e">
        <f t="shared" ref="EC494" ca="1" si="1397">EB494</f>
        <v>#DIV/0!</v>
      </c>
      <c r="ED494" s="124" t="e">
        <f t="shared" ref="ED494" ca="1" si="1398">EC494</f>
        <v>#DIV/0!</v>
      </c>
      <c r="EE494" s="124" t="e">
        <f t="shared" ref="EE494" ca="1" si="1399">ED494</f>
        <v>#DIV/0!</v>
      </c>
      <c r="EF494" s="124" t="e">
        <f t="shared" ref="EF494" ca="1" si="1400">EE494</f>
        <v>#DIV/0!</v>
      </c>
      <c r="EG494" s="124" t="e">
        <f t="shared" ref="EG494" ca="1" si="1401">EF494</f>
        <v>#DIV/0!</v>
      </c>
      <c r="EH494" s="124" t="e">
        <f t="shared" ref="EH494" ca="1" si="1402">EG494</f>
        <v>#DIV/0!</v>
      </c>
      <c r="EI494" s="124" t="e">
        <f t="shared" ref="EI494" ca="1" si="1403">EH494</f>
        <v>#DIV/0!</v>
      </c>
      <c r="EJ494" s="124" t="e">
        <f t="shared" ref="EJ494" ca="1" si="1404">EI494</f>
        <v>#DIV/0!</v>
      </c>
      <c r="EK494" s="124" t="e">
        <f t="shared" ref="EK494" ca="1" si="1405">EJ494</f>
        <v>#DIV/0!</v>
      </c>
    </row>
    <row r="495" spans="1:141" outlineLevel="1" x14ac:dyDescent="0.25">
      <c r="A495" s="129"/>
      <c r="B495" s="129"/>
      <c r="C495" s="129"/>
      <c r="D495" s="129"/>
      <c r="E495" s="122"/>
      <c r="F495" s="130"/>
      <c r="G495" s="122"/>
      <c r="H495" s="122"/>
      <c r="I495" s="122"/>
      <c r="J495" s="130"/>
      <c r="K495" s="122"/>
      <c r="L495" s="122"/>
      <c r="M495" s="122"/>
      <c r="N495" s="130"/>
      <c r="O495" s="122"/>
      <c r="P495" s="122"/>
      <c r="Q495" s="122"/>
      <c r="R495" s="130"/>
      <c r="S495" s="122"/>
      <c r="T495" s="122"/>
      <c r="U495" s="122"/>
      <c r="V495" s="130"/>
      <c r="W495" s="122"/>
      <c r="X495" s="122"/>
      <c r="Y495" s="122"/>
      <c r="Z495" s="130"/>
      <c r="AA495" s="122"/>
      <c r="AB495" s="122"/>
      <c r="AC495" s="122"/>
      <c r="AD495" s="130"/>
      <c r="AE495" s="122"/>
      <c r="AF495" s="122"/>
      <c r="AG495" s="122"/>
      <c r="AH495" s="130"/>
      <c r="AI495" s="122"/>
      <c r="AJ495" s="122"/>
      <c r="AK495" s="122"/>
      <c r="AL495" s="130"/>
      <c r="AM495" s="122"/>
      <c r="AN495" s="122"/>
      <c r="AO495" s="122"/>
      <c r="AP495" s="130"/>
      <c r="AQ495" s="122"/>
      <c r="AR495" s="122"/>
      <c r="AS495" s="122"/>
      <c r="AT495" s="130"/>
      <c r="AU495" s="122"/>
      <c r="AV495" s="122"/>
      <c r="AW495" s="122"/>
      <c r="AX495" s="130"/>
      <c r="AY495" s="122"/>
      <c r="AZ495" s="122"/>
      <c r="BA495" s="122"/>
      <c r="BB495" s="130"/>
      <c r="BC495" s="122"/>
      <c r="BD495" s="122"/>
      <c r="BE495" s="122"/>
      <c r="BF495" s="130"/>
      <c r="BG495" s="122"/>
      <c r="BH495" s="122"/>
      <c r="BI495" s="122"/>
      <c r="BJ495" s="130"/>
      <c r="BK495" s="122"/>
      <c r="BL495" s="122"/>
      <c r="BM495" s="122"/>
      <c r="BN495" s="130"/>
      <c r="BO495" s="122"/>
      <c r="BP495" s="122"/>
      <c r="BQ495" s="122"/>
      <c r="BR495" s="130"/>
      <c r="BS495" s="122"/>
      <c r="BT495" s="122"/>
      <c r="BU495" s="122"/>
      <c r="BV495" s="130"/>
      <c r="BW495" s="122"/>
      <c r="BX495" s="122"/>
      <c r="BY495" s="122"/>
      <c r="BZ495" s="130"/>
      <c r="CA495" s="122"/>
      <c r="CB495" s="122"/>
      <c r="CC495" s="122"/>
      <c r="CD495" s="130"/>
      <c r="CE495" s="122"/>
      <c r="CF495" s="122"/>
      <c r="CG495" s="122"/>
      <c r="CH495" s="130"/>
      <c r="CI495" s="122"/>
      <c r="CJ495" s="122"/>
      <c r="CK495" s="122"/>
      <c r="CL495" s="130"/>
      <c r="CM495" s="122"/>
      <c r="CN495" s="122"/>
      <c r="CO495" s="122"/>
      <c r="CP495" s="130"/>
      <c r="CQ495" s="122"/>
      <c r="CR495" s="122"/>
      <c r="CS495" s="122"/>
      <c r="CT495" s="130"/>
      <c r="CU495" s="122"/>
      <c r="CV495" s="122"/>
      <c r="CW495" s="122"/>
      <c r="CX495" s="130"/>
      <c r="CY495" s="122"/>
      <c r="CZ495" s="122"/>
      <c r="DA495" s="122"/>
      <c r="DB495" s="130"/>
      <c r="DC495" s="122"/>
      <c r="DD495" s="122"/>
      <c r="DE495" s="122"/>
      <c r="DF495" s="130"/>
      <c r="DG495" s="122"/>
      <c r="DH495" s="122"/>
      <c r="DI495" s="131"/>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2"/>
      <c r="EI495" s="122"/>
      <c r="EJ495" s="122"/>
      <c r="EK495" s="122"/>
    </row>
    <row r="496" spans="1:141" outlineLevel="1" x14ac:dyDescent="0.25">
      <c r="A496" s="90"/>
      <c r="B496" s="90"/>
      <c r="C496" s="90"/>
      <c r="D496" s="90"/>
      <c r="F496" s="100"/>
      <c r="I496" s="101"/>
      <c r="J496" s="100"/>
      <c r="M496" s="101"/>
      <c r="N496" s="100"/>
      <c r="Q496" s="101"/>
      <c r="R496" s="100"/>
      <c r="U496" s="101"/>
      <c r="V496" s="100"/>
      <c r="Y496" s="101"/>
      <c r="Z496" s="100"/>
      <c r="AC496" s="101"/>
      <c r="AD496" s="100"/>
      <c r="AG496" s="101"/>
      <c r="AH496" s="100"/>
      <c r="AK496" s="101"/>
      <c r="AL496" s="100"/>
      <c r="AO496" s="101"/>
      <c r="AP496" s="100"/>
      <c r="AS496" s="101"/>
      <c r="AT496" s="100"/>
      <c r="AW496" s="101"/>
      <c r="AX496" s="100"/>
      <c r="BA496" s="101"/>
      <c r="BB496" s="100"/>
      <c r="BE496" s="101"/>
      <c r="BF496" s="100"/>
      <c r="BI496" s="101"/>
      <c r="BJ496" s="100"/>
      <c r="BM496" s="101"/>
      <c r="BN496" s="100"/>
      <c r="BQ496" s="101"/>
      <c r="BR496" s="100"/>
      <c r="BU496" s="101"/>
      <c r="BV496" s="100"/>
      <c r="BY496" s="101"/>
      <c r="BZ496" s="100"/>
      <c r="CC496" s="101"/>
      <c r="CD496" s="100"/>
      <c r="CG496" s="101"/>
      <c r="CH496" s="100"/>
      <c r="CK496" s="101"/>
      <c r="CL496" s="100"/>
      <c r="CO496" s="101"/>
      <c r="CP496" s="100"/>
      <c r="CS496" s="101"/>
      <c r="CT496" s="100"/>
      <c r="CW496" s="101"/>
      <c r="CX496" s="100"/>
      <c r="DA496" s="101"/>
      <c r="DB496" s="100"/>
      <c r="DE496" s="101"/>
      <c r="DF496" s="100"/>
      <c r="DI496" s="101"/>
    </row>
    <row r="497" spans="1:141" outlineLevel="1" x14ac:dyDescent="0.25">
      <c r="A497" s="90"/>
      <c r="B497" s="90"/>
      <c r="C497" s="111"/>
      <c r="D497" s="90"/>
      <c r="E497" s="132" t="s">
        <v>52</v>
      </c>
      <c r="F497" s="105" t="str">
        <f t="shared" ref="F497:AK497" ca="1" si="1406">IF(ISNUMBER(F501),F501+IF($I$7=1,F499,0),IF(ISNUMBER(F503),F503+IF($I$7=1,F499,0),""))</f>
        <v/>
      </c>
      <c r="G497" s="106" t="str">
        <f t="shared" ca="1" si="1406"/>
        <v/>
      </c>
      <c r="H497" s="106" t="str">
        <f t="shared" ca="1" si="1406"/>
        <v/>
      </c>
      <c r="I497" s="107" t="str">
        <f t="shared" ca="1" si="1406"/>
        <v/>
      </c>
      <c r="J497" s="105" t="str">
        <f t="shared" ca="1" si="1406"/>
        <v/>
      </c>
      <c r="K497" s="106" t="str">
        <f t="shared" ca="1" si="1406"/>
        <v/>
      </c>
      <c r="L497" s="106" t="str">
        <f t="shared" ca="1" si="1406"/>
        <v/>
      </c>
      <c r="M497" s="107" t="str">
        <f t="shared" ca="1" si="1406"/>
        <v/>
      </c>
      <c r="N497" s="105" t="str">
        <f t="shared" ca="1" si="1406"/>
        <v/>
      </c>
      <c r="O497" s="106" t="str">
        <f t="shared" ca="1" si="1406"/>
        <v/>
      </c>
      <c r="P497" s="106" t="str">
        <f t="shared" ca="1" si="1406"/>
        <v/>
      </c>
      <c r="Q497" s="107" t="str">
        <f t="shared" ca="1" si="1406"/>
        <v/>
      </c>
      <c r="R497" s="105" t="str">
        <f t="shared" ca="1" si="1406"/>
        <v/>
      </c>
      <c r="S497" s="106" t="str">
        <f t="shared" ca="1" si="1406"/>
        <v/>
      </c>
      <c r="T497" s="106" t="str">
        <f t="shared" ca="1" si="1406"/>
        <v/>
      </c>
      <c r="U497" s="107" t="str">
        <f t="shared" ca="1" si="1406"/>
        <v/>
      </c>
      <c r="V497" s="105" t="str">
        <f t="shared" ca="1" si="1406"/>
        <v/>
      </c>
      <c r="W497" s="106" t="str">
        <f t="shared" ca="1" si="1406"/>
        <v/>
      </c>
      <c r="X497" s="106" t="str">
        <f t="shared" ca="1" si="1406"/>
        <v/>
      </c>
      <c r="Y497" s="107" t="str">
        <f t="shared" ca="1" si="1406"/>
        <v/>
      </c>
      <c r="Z497" s="105" t="str">
        <f t="shared" ca="1" si="1406"/>
        <v/>
      </c>
      <c r="AA497" s="106" t="str">
        <f t="shared" ca="1" si="1406"/>
        <v/>
      </c>
      <c r="AB497" s="106" t="str">
        <f t="shared" ca="1" si="1406"/>
        <v/>
      </c>
      <c r="AC497" s="107" t="str">
        <f t="shared" ca="1" si="1406"/>
        <v/>
      </c>
      <c r="AD497" s="105" t="str">
        <f t="shared" ca="1" si="1406"/>
        <v/>
      </c>
      <c r="AE497" s="106" t="str">
        <f t="shared" ca="1" si="1406"/>
        <v/>
      </c>
      <c r="AF497" s="106" t="str">
        <f t="shared" ca="1" si="1406"/>
        <v/>
      </c>
      <c r="AG497" s="107" t="str">
        <f t="shared" ca="1" si="1406"/>
        <v/>
      </c>
      <c r="AH497" s="105" t="str">
        <f t="shared" ca="1" si="1406"/>
        <v/>
      </c>
      <c r="AI497" s="106" t="str">
        <f t="shared" ca="1" si="1406"/>
        <v/>
      </c>
      <c r="AJ497" s="106" t="str">
        <f t="shared" ca="1" si="1406"/>
        <v/>
      </c>
      <c r="AK497" s="107" t="str">
        <f t="shared" ca="1" si="1406"/>
        <v/>
      </c>
      <c r="AL497" s="105" t="str">
        <f t="shared" ref="AL497:BQ497" ca="1" si="1407">IF(ISNUMBER(AL501),AL501+IF($I$7=1,AL499,0),IF(ISNUMBER(AL503),AL503+IF($I$7=1,AL499,0),""))</f>
        <v/>
      </c>
      <c r="AM497" s="106" t="str">
        <f t="shared" ca="1" si="1407"/>
        <v/>
      </c>
      <c r="AN497" s="106" t="str">
        <f t="shared" ca="1" si="1407"/>
        <v/>
      </c>
      <c r="AO497" s="107" t="str">
        <f t="shared" ca="1" si="1407"/>
        <v/>
      </c>
      <c r="AP497" s="105" t="str">
        <f t="shared" ca="1" si="1407"/>
        <v/>
      </c>
      <c r="AQ497" s="106" t="str">
        <f t="shared" ca="1" si="1407"/>
        <v/>
      </c>
      <c r="AR497" s="106" t="str">
        <f t="shared" ca="1" si="1407"/>
        <v/>
      </c>
      <c r="AS497" s="107" t="str">
        <f t="shared" ca="1" si="1407"/>
        <v/>
      </c>
      <c r="AT497" s="105" t="str">
        <f t="shared" ca="1" si="1407"/>
        <v/>
      </c>
      <c r="AU497" s="106" t="str">
        <f t="shared" ca="1" si="1407"/>
        <v/>
      </c>
      <c r="AV497" s="106" t="str">
        <f t="shared" ca="1" si="1407"/>
        <v/>
      </c>
      <c r="AW497" s="107" t="str">
        <f t="shared" ca="1" si="1407"/>
        <v/>
      </c>
      <c r="AX497" s="105" t="str">
        <f t="shared" ca="1" si="1407"/>
        <v/>
      </c>
      <c r="AY497" s="106" t="str">
        <f t="shared" ca="1" si="1407"/>
        <v/>
      </c>
      <c r="AZ497" s="106" t="str">
        <f t="shared" ca="1" si="1407"/>
        <v/>
      </c>
      <c r="BA497" s="107" t="str">
        <f t="shared" ca="1" si="1407"/>
        <v/>
      </c>
      <c r="BB497" s="105" t="str">
        <f t="shared" ca="1" si="1407"/>
        <v/>
      </c>
      <c r="BC497" s="106" t="str">
        <f t="shared" ca="1" si="1407"/>
        <v/>
      </c>
      <c r="BD497" s="106" t="str">
        <f t="shared" ca="1" si="1407"/>
        <v/>
      </c>
      <c r="BE497" s="107" t="str">
        <f t="shared" ca="1" si="1407"/>
        <v/>
      </c>
      <c r="BF497" s="105" t="str">
        <f t="shared" ca="1" si="1407"/>
        <v/>
      </c>
      <c r="BG497" s="106" t="str">
        <f t="shared" ca="1" si="1407"/>
        <v/>
      </c>
      <c r="BH497" s="106" t="str">
        <f t="shared" ca="1" si="1407"/>
        <v/>
      </c>
      <c r="BI497" s="107" t="str">
        <f t="shared" ca="1" si="1407"/>
        <v/>
      </c>
      <c r="BJ497" s="105" t="str">
        <f t="shared" ca="1" si="1407"/>
        <v/>
      </c>
      <c r="BK497" s="106" t="str">
        <f t="shared" ca="1" si="1407"/>
        <v/>
      </c>
      <c r="BL497" s="106" t="str">
        <f t="shared" ca="1" si="1407"/>
        <v/>
      </c>
      <c r="BM497" s="107" t="str">
        <f t="shared" ca="1" si="1407"/>
        <v/>
      </c>
      <c r="BN497" s="105" t="str">
        <f t="shared" ca="1" si="1407"/>
        <v/>
      </c>
      <c r="BO497" s="106" t="str">
        <f t="shared" ca="1" si="1407"/>
        <v/>
      </c>
      <c r="BP497" s="106" t="str">
        <f t="shared" ca="1" si="1407"/>
        <v/>
      </c>
      <c r="BQ497" s="107" t="str">
        <f t="shared" ca="1" si="1407"/>
        <v/>
      </c>
      <c r="BR497" s="105" t="str">
        <f t="shared" ref="BR497:CW497" ca="1" si="1408">IF(ISNUMBER(BR501),BR501+IF($I$7=1,BR499,0),IF(ISNUMBER(BR503),BR503+IF($I$7=1,BR499,0),""))</f>
        <v/>
      </c>
      <c r="BS497" s="106" t="str">
        <f t="shared" ca="1" si="1408"/>
        <v/>
      </c>
      <c r="BT497" s="106" t="str">
        <f t="shared" ca="1" si="1408"/>
        <v/>
      </c>
      <c r="BU497" s="107" t="str">
        <f t="shared" ca="1" si="1408"/>
        <v/>
      </c>
      <c r="BV497" s="105" t="str">
        <f t="shared" ca="1" si="1408"/>
        <v/>
      </c>
      <c r="BW497" s="106" t="str">
        <f t="shared" ca="1" si="1408"/>
        <v/>
      </c>
      <c r="BX497" s="106" t="str">
        <f t="shared" ca="1" si="1408"/>
        <v/>
      </c>
      <c r="BY497" s="107" t="str">
        <f t="shared" ca="1" si="1408"/>
        <v/>
      </c>
      <c r="BZ497" s="105" t="str">
        <f t="shared" ca="1" si="1408"/>
        <v/>
      </c>
      <c r="CA497" s="106" t="str">
        <f t="shared" ca="1" si="1408"/>
        <v/>
      </c>
      <c r="CB497" s="106" t="str">
        <f t="shared" ca="1" si="1408"/>
        <v/>
      </c>
      <c r="CC497" s="107" t="str">
        <f t="shared" ca="1" si="1408"/>
        <v/>
      </c>
      <c r="CD497" s="105" t="str">
        <f t="shared" ca="1" si="1408"/>
        <v/>
      </c>
      <c r="CE497" s="106" t="str">
        <f t="shared" ca="1" si="1408"/>
        <v/>
      </c>
      <c r="CF497" s="106" t="str">
        <f t="shared" ca="1" si="1408"/>
        <v/>
      </c>
      <c r="CG497" s="107" t="str">
        <f t="shared" ca="1" si="1408"/>
        <v/>
      </c>
      <c r="CH497" s="105">
        <f t="shared" ca="1" si="1408"/>
        <v>0</v>
      </c>
      <c r="CI497" s="106">
        <f t="shared" ca="1" si="1408"/>
        <v>0</v>
      </c>
      <c r="CJ497" s="106">
        <f t="shared" ca="1" si="1408"/>
        <v>0</v>
      </c>
      <c r="CK497" s="107">
        <f t="shared" ca="1" si="1408"/>
        <v>0</v>
      </c>
      <c r="CL497" s="105">
        <f t="shared" ca="1" si="1408"/>
        <v>0</v>
      </c>
      <c r="CM497" s="106">
        <f t="shared" ca="1" si="1408"/>
        <v>0</v>
      </c>
      <c r="CN497" s="106">
        <f t="shared" ca="1" si="1408"/>
        <v>0</v>
      </c>
      <c r="CO497" s="107">
        <f t="shared" ca="1" si="1408"/>
        <v>0</v>
      </c>
      <c r="CP497" s="105">
        <f t="shared" ca="1" si="1408"/>
        <v>0</v>
      </c>
      <c r="CQ497" s="106">
        <f t="shared" ca="1" si="1408"/>
        <v>0</v>
      </c>
      <c r="CR497" s="106">
        <f t="shared" ca="1" si="1408"/>
        <v>0</v>
      </c>
      <c r="CS497" s="107">
        <f t="shared" ca="1" si="1408"/>
        <v>0</v>
      </c>
      <c r="CT497" s="105">
        <f t="shared" ca="1" si="1408"/>
        <v>0</v>
      </c>
      <c r="CU497" s="106">
        <f t="shared" ca="1" si="1408"/>
        <v>0</v>
      </c>
      <c r="CV497" s="106">
        <f t="shared" ca="1" si="1408"/>
        <v>0</v>
      </c>
      <c r="CW497" s="107">
        <f t="shared" ca="1" si="1408"/>
        <v>0</v>
      </c>
      <c r="CX497" s="105">
        <f t="shared" ref="CX497:DI497" ca="1" si="1409">IF(ISNUMBER(CX501),CX501+IF($I$7=1,CX499,0),IF(ISNUMBER(CX503),CX503+IF($I$7=1,CX499,0),""))</f>
        <v>0</v>
      </c>
      <c r="CY497" s="106">
        <f t="shared" ca="1" si="1409"/>
        <v>0</v>
      </c>
      <c r="CZ497" s="106">
        <f t="shared" ca="1" si="1409"/>
        <v>0</v>
      </c>
      <c r="DA497" s="107">
        <f t="shared" ca="1" si="1409"/>
        <v>0</v>
      </c>
      <c r="DB497" s="105">
        <f t="shared" ca="1" si="1409"/>
        <v>0</v>
      </c>
      <c r="DC497" s="106">
        <f t="shared" ca="1" si="1409"/>
        <v>0</v>
      </c>
      <c r="DD497" s="106">
        <f t="shared" ca="1" si="1409"/>
        <v>0</v>
      </c>
      <c r="DE497" s="107">
        <f t="shared" ca="1" si="1409"/>
        <v>0</v>
      </c>
      <c r="DF497" s="105">
        <f t="shared" ca="1" si="1409"/>
        <v>0</v>
      </c>
      <c r="DG497" s="106">
        <f t="shared" ca="1" si="1409"/>
        <v>0</v>
      </c>
      <c r="DH497" s="106">
        <f t="shared" ca="1" si="1409"/>
        <v>0</v>
      </c>
      <c r="DI497" s="107">
        <f t="shared" ca="1" si="1409"/>
        <v>0</v>
      </c>
      <c r="DK497" s="106">
        <f t="shared" ref="DK497:EK497" ca="1" si="1410">SUM(OFFSET($E497,,MATCH(DK$3,$F$5:$DI$5,0)+3,,1))</f>
        <v>0</v>
      </c>
      <c r="DL497" s="106" t="e">
        <f t="shared" ca="1" si="1410"/>
        <v>#N/A</v>
      </c>
      <c r="DM497" s="106" t="e">
        <f t="shared" ca="1" si="1410"/>
        <v>#VALUE!</v>
      </c>
      <c r="DN497" s="106" t="e">
        <f t="shared" ca="1" si="1410"/>
        <v>#VALUE!</v>
      </c>
      <c r="DO497" s="106" t="e">
        <f t="shared" ca="1" si="1410"/>
        <v>#VALUE!</v>
      </c>
      <c r="DP497" s="106" t="e">
        <f t="shared" ca="1" si="1410"/>
        <v>#VALUE!</v>
      </c>
      <c r="DQ497" s="106" t="e">
        <f t="shared" ca="1" si="1410"/>
        <v>#VALUE!</v>
      </c>
      <c r="DR497" s="106" t="e">
        <f t="shared" ca="1" si="1410"/>
        <v>#VALUE!</v>
      </c>
      <c r="DS497" s="106" t="e">
        <f t="shared" ca="1" si="1410"/>
        <v>#VALUE!</v>
      </c>
      <c r="DT497" s="106" t="e">
        <f t="shared" ca="1" si="1410"/>
        <v>#VALUE!</v>
      </c>
      <c r="DU497" s="106" t="e">
        <f t="shared" ca="1" si="1410"/>
        <v>#VALUE!</v>
      </c>
      <c r="DV497" s="106" t="e">
        <f t="shared" ca="1" si="1410"/>
        <v>#VALUE!</v>
      </c>
      <c r="DW497" s="106" t="e">
        <f t="shared" ca="1" si="1410"/>
        <v>#VALUE!</v>
      </c>
      <c r="DX497" s="106" t="e">
        <f t="shared" ca="1" si="1410"/>
        <v>#VALUE!</v>
      </c>
      <c r="DY497" s="106" t="e">
        <f t="shared" ca="1" si="1410"/>
        <v>#VALUE!</v>
      </c>
      <c r="DZ497" s="106" t="e">
        <f t="shared" ca="1" si="1410"/>
        <v>#VALUE!</v>
      </c>
      <c r="EA497" s="106" t="e">
        <f t="shared" ca="1" si="1410"/>
        <v>#VALUE!</v>
      </c>
      <c r="EB497" s="106" t="e">
        <f t="shared" ca="1" si="1410"/>
        <v>#VALUE!</v>
      </c>
      <c r="EC497" s="106" t="e">
        <f t="shared" ca="1" si="1410"/>
        <v>#VALUE!</v>
      </c>
      <c r="ED497" s="106" t="e">
        <f t="shared" ca="1" si="1410"/>
        <v>#VALUE!</v>
      </c>
      <c r="EE497" s="106" t="e">
        <f t="shared" ca="1" si="1410"/>
        <v>#VALUE!</v>
      </c>
      <c r="EF497" s="106" t="e">
        <f t="shared" ca="1" si="1410"/>
        <v>#VALUE!</v>
      </c>
      <c r="EG497" s="106" t="e">
        <f t="shared" ca="1" si="1410"/>
        <v>#VALUE!</v>
      </c>
      <c r="EH497" s="106" t="e">
        <f t="shared" ca="1" si="1410"/>
        <v>#VALUE!</v>
      </c>
      <c r="EI497" s="106" t="e">
        <f t="shared" ca="1" si="1410"/>
        <v>#VALUE!</v>
      </c>
      <c r="EJ497" s="106" t="e">
        <f t="shared" ca="1" si="1410"/>
        <v>#VALUE!</v>
      </c>
      <c r="EK497" s="106" t="e">
        <f t="shared" ca="1" si="1410"/>
        <v>#VALUE!</v>
      </c>
    </row>
    <row r="498" spans="1:141" outlineLevel="1" x14ac:dyDescent="0.25">
      <c r="A498" s="90"/>
      <c r="B498" s="90"/>
      <c r="C498" s="90"/>
      <c r="D498" s="90"/>
      <c r="F498" s="100"/>
      <c r="I498" s="101"/>
      <c r="J498" s="100"/>
      <c r="M498" s="101"/>
      <c r="N498" s="100"/>
      <c r="Q498" s="101"/>
      <c r="R498" s="100"/>
      <c r="U498" s="101"/>
      <c r="V498" s="100"/>
      <c r="Y498" s="101"/>
      <c r="Z498" s="100"/>
      <c r="AC498" s="101"/>
      <c r="AD498" s="100"/>
      <c r="AG498" s="101"/>
      <c r="AH498" s="100"/>
      <c r="AK498" s="101"/>
      <c r="AL498" s="100"/>
      <c r="AO498" s="101"/>
      <c r="AP498" s="100"/>
      <c r="AS498" s="101"/>
      <c r="AT498" s="100"/>
      <c r="AW498" s="101"/>
      <c r="AX498" s="100"/>
      <c r="BA498" s="101"/>
      <c r="BB498" s="100"/>
      <c r="BE498" s="101"/>
      <c r="BF498" s="100"/>
      <c r="BI498" s="101"/>
      <c r="BJ498" s="100"/>
      <c r="BM498" s="101"/>
      <c r="BN498" s="100"/>
      <c r="BQ498" s="101"/>
      <c r="BR498" s="100"/>
      <c r="BU498" s="101"/>
      <c r="BV498" s="100"/>
      <c r="BY498" s="101"/>
      <c r="BZ498" s="100"/>
      <c r="CC498" s="101"/>
      <c r="CD498" s="100"/>
      <c r="CG498" s="101"/>
      <c r="CH498" s="100"/>
      <c r="CK498" s="101"/>
      <c r="CL498" s="100"/>
      <c r="CO498" s="101"/>
      <c r="CP498" s="100"/>
      <c r="CS498" s="101"/>
      <c r="CT498" s="100"/>
      <c r="CW498" s="101"/>
      <c r="CX498" s="100"/>
      <c r="DA498" s="101"/>
      <c r="DB498" s="100"/>
      <c r="DE498" s="101"/>
      <c r="DF498" s="100"/>
      <c r="DI498" s="101"/>
    </row>
    <row r="499" spans="1:141" outlineLevel="1" x14ac:dyDescent="0.25">
      <c r="A499" s="90" t="str">
        <f>A501</f>
        <v>bs</v>
      </c>
      <c r="B499" s="90" t="str">
        <f t="shared" ref="B499:C499" si="1411">B501</f>
        <v>goodwill</v>
      </c>
      <c r="C499" s="90">
        <f t="shared" si="1411"/>
        <v>9.9999999999999995E-7</v>
      </c>
      <c r="D499" s="90"/>
      <c r="E499" t="str">
        <f>CONCATENATE(E497," - adjustment")</f>
        <v>Goodwill - adjustment</v>
      </c>
      <c r="F499" s="117">
        <v>0</v>
      </c>
      <c r="G499" s="118">
        <v>0</v>
      </c>
      <c r="H499" s="118">
        <v>0</v>
      </c>
      <c r="I499" s="119" cm="1">
        <f t="array" aca="1" ref="I499" ca="1">IF(ISNUMBER(INDEX(DataModel!$ET$4:$FT$109,MATCH(1,(DataModel!$EO$4:$EO$109=$A499)*(DataModel!$EP$4:$EP$109=$B499),0),MATCH(CONCATENATE("FY ",RIGHT(I$3,4)),DataModel!$ET$2:$FT$2,0))*$C499),INDEX(DataModel!$ET$4:$FT$109,MATCH(1,(DataModel!$EO$4:$EO$109=$A499)*(DataModel!$EP$4:$EP$109=$B499),0),MATCH(CONCATENATE("FY ",RIGHT(I$3,4)),DataModel!$ET$2:$FT$2,0))*$C499,0)</f>
        <v>0</v>
      </c>
      <c r="J499" s="117">
        <v>0</v>
      </c>
      <c r="K499" s="118">
        <v>0</v>
      </c>
      <c r="L499" s="118">
        <v>0</v>
      </c>
      <c r="M499" s="119" cm="1">
        <f t="array" ref="M499">IF(ISNUMBER(INDEX(DataModel!$ET$4:$FT$109,MATCH(1,(DataModel!$EO$4:$EO$109=$A499)*(DataModel!$EP$4:$EP$109=$B499),0),MATCH(CONCATENATE("FY ",RIGHT(M$3,4)),DataModel!$ET$2:$FT$2,0))*$C499),INDEX(DataModel!$ET$4:$FT$109,MATCH(1,(DataModel!$EO$4:$EO$109=$A499)*(DataModel!$EP$4:$EP$109=$B499),0),MATCH(CONCATENATE("FY ",RIGHT(M$3,4)),DataModel!$ET$2:$FT$2,0))*$C499,0)</f>
        <v>0</v>
      </c>
      <c r="N499" s="117">
        <v>0</v>
      </c>
      <c r="O499" s="118">
        <v>0</v>
      </c>
      <c r="P499" s="118">
        <v>0</v>
      </c>
      <c r="Q499" s="119" cm="1">
        <f t="array" ref="Q499">IF(ISNUMBER(INDEX(DataModel!$ET$4:$FT$109,MATCH(1,(DataModel!$EO$4:$EO$109=$A499)*(DataModel!$EP$4:$EP$109=$B499),0),MATCH(CONCATENATE("FY ",RIGHT(Q$3,4)),DataModel!$ET$2:$FT$2,0))*$C499),INDEX(DataModel!$ET$4:$FT$109,MATCH(1,(DataModel!$EO$4:$EO$109=$A499)*(DataModel!$EP$4:$EP$109=$B499),0),MATCH(CONCATENATE("FY ",RIGHT(Q$3,4)),DataModel!$ET$2:$FT$2,0))*$C499,0)</f>
        <v>0</v>
      </c>
      <c r="R499" s="117">
        <v>0</v>
      </c>
      <c r="S499" s="118">
        <v>0</v>
      </c>
      <c r="T499" s="118">
        <v>0</v>
      </c>
      <c r="U499" s="119" cm="1">
        <f t="array" ref="U499">IF(ISNUMBER(INDEX(DataModel!$ET$4:$FT$109,MATCH(1,(DataModel!$EO$4:$EO$109=$A499)*(DataModel!$EP$4:$EP$109=$B499),0),MATCH(CONCATENATE("FY ",RIGHT(U$3,4)),DataModel!$ET$2:$FT$2,0))*$C499),INDEX(DataModel!$ET$4:$FT$109,MATCH(1,(DataModel!$EO$4:$EO$109=$A499)*(DataModel!$EP$4:$EP$109=$B499),0),MATCH(CONCATENATE("FY ",RIGHT(U$3,4)),DataModel!$ET$2:$FT$2,0))*$C499,0)</f>
        <v>0</v>
      </c>
      <c r="V499" s="117">
        <v>0</v>
      </c>
      <c r="W499" s="118">
        <v>0</v>
      </c>
      <c r="X499" s="118">
        <v>0</v>
      </c>
      <c r="Y499" s="119" cm="1">
        <f t="array" ref="Y499">IF(ISNUMBER(INDEX(DataModel!$ET$4:$FT$109,MATCH(1,(DataModel!$EO$4:$EO$109=$A499)*(DataModel!$EP$4:$EP$109=$B499),0),MATCH(CONCATENATE("FY ",RIGHT(Y$3,4)),DataModel!$ET$2:$FT$2,0))*$C499),INDEX(DataModel!$ET$4:$FT$109,MATCH(1,(DataModel!$EO$4:$EO$109=$A499)*(DataModel!$EP$4:$EP$109=$B499),0),MATCH(CONCATENATE("FY ",RIGHT(Y$3,4)),DataModel!$ET$2:$FT$2,0))*$C499,0)</f>
        <v>0</v>
      </c>
      <c r="Z499" s="117">
        <v>0</v>
      </c>
      <c r="AA499" s="118">
        <v>0</v>
      </c>
      <c r="AB499" s="118">
        <v>0</v>
      </c>
      <c r="AC499" s="119" cm="1">
        <f t="array" ref="AC499">IF(ISNUMBER(INDEX(DataModel!$ET$4:$FT$109,MATCH(1,(DataModel!$EO$4:$EO$109=$A499)*(DataModel!$EP$4:$EP$109=$B499),0),MATCH(CONCATENATE("FY ",RIGHT(AC$3,4)),DataModel!$ET$2:$FT$2,0))*$C499),INDEX(DataModel!$ET$4:$FT$109,MATCH(1,(DataModel!$EO$4:$EO$109=$A499)*(DataModel!$EP$4:$EP$109=$B499),0),MATCH(CONCATENATE("FY ",RIGHT(AC$3,4)),DataModel!$ET$2:$FT$2,0))*$C499,0)</f>
        <v>0</v>
      </c>
      <c r="AD499" s="117">
        <v>0</v>
      </c>
      <c r="AE499" s="118">
        <v>0</v>
      </c>
      <c r="AF499" s="118">
        <v>0</v>
      </c>
      <c r="AG499" s="119" cm="1">
        <f t="array" ref="AG499">IF(ISNUMBER(INDEX(DataModel!$ET$4:$FT$109,MATCH(1,(DataModel!$EO$4:$EO$109=$A499)*(DataModel!$EP$4:$EP$109=$B499),0),MATCH(CONCATENATE("FY ",RIGHT(AG$3,4)),DataModel!$ET$2:$FT$2,0))*$C499),INDEX(DataModel!$ET$4:$FT$109,MATCH(1,(DataModel!$EO$4:$EO$109=$A499)*(DataModel!$EP$4:$EP$109=$B499),0),MATCH(CONCATENATE("FY ",RIGHT(AG$3,4)),DataModel!$ET$2:$FT$2,0))*$C499,0)</f>
        <v>0</v>
      </c>
      <c r="AH499" s="117">
        <v>0</v>
      </c>
      <c r="AI499" s="118">
        <v>0</v>
      </c>
      <c r="AJ499" s="118">
        <v>0</v>
      </c>
      <c r="AK499" s="119" cm="1">
        <f t="array" ref="AK499">IF(ISNUMBER(INDEX(DataModel!$ET$4:$FT$109,MATCH(1,(DataModel!$EO$4:$EO$109=$A499)*(DataModel!$EP$4:$EP$109=$B499),0),MATCH(CONCATENATE("FY ",RIGHT(AK$3,4)),DataModel!$ET$2:$FT$2,0))*$C499),INDEX(DataModel!$ET$4:$FT$109,MATCH(1,(DataModel!$EO$4:$EO$109=$A499)*(DataModel!$EP$4:$EP$109=$B499),0),MATCH(CONCATENATE("FY ",RIGHT(AK$3,4)),DataModel!$ET$2:$FT$2,0))*$C499,0)</f>
        <v>0</v>
      </c>
      <c r="AL499" s="117">
        <v>0</v>
      </c>
      <c r="AM499" s="118">
        <v>0</v>
      </c>
      <c r="AN499" s="118">
        <v>0</v>
      </c>
      <c r="AO499" s="119" cm="1">
        <f t="array" ref="AO499">IF(ISNUMBER(INDEX(DataModel!$ET$4:$FT$109,MATCH(1,(DataModel!$EO$4:$EO$109=$A499)*(DataModel!$EP$4:$EP$109=$B499),0),MATCH(CONCATENATE("FY ",RIGHT(AO$3,4)),DataModel!$ET$2:$FT$2,0))*$C499),INDEX(DataModel!$ET$4:$FT$109,MATCH(1,(DataModel!$EO$4:$EO$109=$A499)*(DataModel!$EP$4:$EP$109=$B499),0),MATCH(CONCATENATE("FY ",RIGHT(AO$3,4)),DataModel!$ET$2:$FT$2,0))*$C499,0)</f>
        <v>0</v>
      </c>
      <c r="AP499" s="117">
        <v>0</v>
      </c>
      <c r="AQ499" s="118">
        <v>0</v>
      </c>
      <c r="AR499" s="118">
        <v>0</v>
      </c>
      <c r="AS499" s="119" cm="1">
        <f t="array" ref="AS499">IF(ISNUMBER(INDEX(DataModel!$ET$4:$FT$109,MATCH(1,(DataModel!$EO$4:$EO$109=$A499)*(DataModel!$EP$4:$EP$109=$B499),0),MATCH(CONCATENATE("FY ",RIGHT(AS$3,4)),DataModel!$ET$2:$FT$2,0))*$C499),INDEX(DataModel!$ET$4:$FT$109,MATCH(1,(DataModel!$EO$4:$EO$109=$A499)*(DataModel!$EP$4:$EP$109=$B499),0),MATCH(CONCATENATE("FY ",RIGHT(AS$3,4)),DataModel!$ET$2:$FT$2,0))*$C499,0)</f>
        <v>0</v>
      </c>
      <c r="AT499" s="117">
        <v>0</v>
      </c>
      <c r="AU499" s="118">
        <v>0</v>
      </c>
      <c r="AV499" s="118">
        <v>0</v>
      </c>
      <c r="AW499" s="119" cm="1">
        <f t="array" ref="AW499">IF(ISNUMBER(INDEX(DataModel!$ET$4:$FT$109,MATCH(1,(DataModel!$EO$4:$EO$109=$A499)*(DataModel!$EP$4:$EP$109=$B499),0),MATCH(CONCATENATE("FY ",RIGHT(AW$3,4)),DataModel!$ET$2:$FT$2,0))*$C499),INDEX(DataModel!$ET$4:$FT$109,MATCH(1,(DataModel!$EO$4:$EO$109=$A499)*(DataModel!$EP$4:$EP$109=$B499),0),MATCH(CONCATENATE("FY ",RIGHT(AW$3,4)),DataModel!$ET$2:$FT$2,0))*$C499,0)</f>
        <v>0</v>
      </c>
      <c r="AX499" s="117">
        <v>0</v>
      </c>
      <c r="AY499" s="118">
        <v>0</v>
      </c>
      <c r="AZ499" s="118">
        <v>0</v>
      </c>
      <c r="BA499" s="119" cm="1">
        <f t="array" ref="BA499">IF(ISNUMBER(INDEX(DataModel!$ET$4:$FT$109,MATCH(1,(DataModel!$EO$4:$EO$109=$A499)*(DataModel!$EP$4:$EP$109=$B499),0),MATCH(CONCATENATE("FY ",RIGHT(BA$3,4)),DataModel!$ET$2:$FT$2,0))*$C499),INDEX(DataModel!$ET$4:$FT$109,MATCH(1,(DataModel!$EO$4:$EO$109=$A499)*(DataModel!$EP$4:$EP$109=$B499),0),MATCH(CONCATENATE("FY ",RIGHT(BA$3,4)),DataModel!$ET$2:$FT$2,0))*$C499,0)</f>
        <v>0</v>
      </c>
      <c r="BB499" s="117">
        <v>0</v>
      </c>
      <c r="BC499" s="118">
        <v>0</v>
      </c>
      <c r="BD499" s="118">
        <v>0</v>
      </c>
      <c r="BE499" s="119" cm="1">
        <f t="array" ref="BE499">IF(ISNUMBER(INDEX(DataModel!$ET$4:$FT$109,MATCH(1,(DataModel!$EO$4:$EO$109=$A499)*(DataModel!$EP$4:$EP$109=$B499),0),MATCH(CONCATENATE("FY ",RIGHT(BE$3,4)),DataModel!$ET$2:$FT$2,0))*$C499),INDEX(DataModel!$ET$4:$FT$109,MATCH(1,(DataModel!$EO$4:$EO$109=$A499)*(DataModel!$EP$4:$EP$109=$B499),0),MATCH(CONCATENATE("FY ",RIGHT(BE$3,4)),DataModel!$ET$2:$FT$2,0))*$C499,0)</f>
        <v>0</v>
      </c>
      <c r="BF499" s="117">
        <v>0</v>
      </c>
      <c r="BG499" s="118">
        <v>0</v>
      </c>
      <c r="BH499" s="118">
        <v>0</v>
      </c>
      <c r="BI499" s="119" cm="1">
        <f t="array" ref="BI499">IF(ISNUMBER(INDEX(DataModel!$ET$4:$FT$109,MATCH(1,(DataModel!$EO$4:$EO$109=$A499)*(DataModel!$EP$4:$EP$109=$B499),0),MATCH(CONCATENATE("FY ",RIGHT(BI$3,4)),DataModel!$ET$2:$FT$2,0))*$C499),INDEX(DataModel!$ET$4:$FT$109,MATCH(1,(DataModel!$EO$4:$EO$109=$A499)*(DataModel!$EP$4:$EP$109=$B499),0),MATCH(CONCATENATE("FY ",RIGHT(BI$3,4)),DataModel!$ET$2:$FT$2,0))*$C499,0)</f>
        <v>0</v>
      </c>
      <c r="BJ499" s="117">
        <v>0</v>
      </c>
      <c r="BK499" s="118">
        <v>0</v>
      </c>
      <c r="BL499" s="118">
        <v>0</v>
      </c>
      <c r="BM499" s="119" cm="1">
        <f t="array" ref="BM499">IF(ISNUMBER(INDEX(DataModel!$ET$4:$FT$109,MATCH(1,(DataModel!$EO$4:$EO$109=$A499)*(DataModel!$EP$4:$EP$109=$B499),0),MATCH(CONCATENATE("FY ",RIGHT(BM$3,4)),DataModel!$ET$2:$FT$2,0))*$C499),INDEX(DataModel!$ET$4:$FT$109,MATCH(1,(DataModel!$EO$4:$EO$109=$A499)*(DataModel!$EP$4:$EP$109=$B499),0),MATCH(CONCATENATE("FY ",RIGHT(BM$3,4)),DataModel!$ET$2:$FT$2,0))*$C499,0)</f>
        <v>0</v>
      </c>
      <c r="BN499" s="117">
        <v>0</v>
      </c>
      <c r="BO499" s="118">
        <v>0</v>
      </c>
      <c r="BP499" s="118">
        <v>0</v>
      </c>
      <c r="BQ499" s="119" cm="1">
        <f t="array" ref="BQ499">IF(ISNUMBER(INDEX(DataModel!$ET$4:$FT$109,MATCH(1,(DataModel!$EO$4:$EO$109=$A499)*(DataModel!$EP$4:$EP$109=$B499),0),MATCH(CONCATENATE("FY ",RIGHT(BQ$3,4)),DataModel!$ET$2:$FT$2,0))*$C499),INDEX(DataModel!$ET$4:$FT$109,MATCH(1,(DataModel!$EO$4:$EO$109=$A499)*(DataModel!$EP$4:$EP$109=$B499),0),MATCH(CONCATENATE("FY ",RIGHT(BQ$3,4)),DataModel!$ET$2:$FT$2,0))*$C499,0)</f>
        <v>0</v>
      </c>
      <c r="BR499" s="117">
        <v>0</v>
      </c>
      <c r="BS499" s="118">
        <v>0</v>
      </c>
      <c r="BT499" s="118">
        <v>0</v>
      </c>
      <c r="BU499" s="119" cm="1">
        <f t="array" ref="BU499">IF(ISNUMBER(INDEX(DataModel!$ET$4:$FT$109,MATCH(1,(DataModel!$EO$4:$EO$109=$A499)*(DataModel!$EP$4:$EP$109=$B499),0),MATCH(CONCATENATE("FY ",RIGHT(BU$3,4)),DataModel!$ET$2:$FT$2,0))*$C499),INDEX(DataModel!$ET$4:$FT$109,MATCH(1,(DataModel!$EO$4:$EO$109=$A499)*(DataModel!$EP$4:$EP$109=$B499),0),MATCH(CONCATENATE("FY ",RIGHT(BU$3,4)),DataModel!$ET$2:$FT$2,0))*$C499,0)</f>
        <v>0</v>
      </c>
      <c r="BV499" s="117">
        <v>0</v>
      </c>
      <c r="BW499" s="118">
        <v>0</v>
      </c>
      <c r="BX499" s="118">
        <v>0</v>
      </c>
      <c r="BY499" s="119" cm="1">
        <f t="array" ref="BY499">IF(ISNUMBER(INDEX(DataModel!$ET$4:$FT$109,MATCH(1,(DataModel!$EO$4:$EO$109=$A499)*(DataModel!$EP$4:$EP$109=$B499),0),MATCH(CONCATENATE("FY ",RIGHT(BY$3,4)),DataModel!$ET$2:$FT$2,0))*$C499),INDEX(DataModel!$ET$4:$FT$109,MATCH(1,(DataModel!$EO$4:$EO$109=$A499)*(DataModel!$EP$4:$EP$109=$B499),0),MATCH(CONCATENATE("FY ",RIGHT(BY$3,4)),DataModel!$ET$2:$FT$2,0))*$C499,0)</f>
        <v>0</v>
      </c>
      <c r="BZ499" s="117">
        <v>0</v>
      </c>
      <c r="CA499" s="118">
        <v>0</v>
      </c>
      <c r="CB499" s="118">
        <v>0</v>
      </c>
      <c r="CC499" s="119" cm="1">
        <f t="array" ref="CC499">IF(ISNUMBER(INDEX(DataModel!$ET$4:$FT$109,MATCH(1,(DataModel!$EO$4:$EO$109=$A499)*(DataModel!$EP$4:$EP$109=$B499),0),MATCH(CONCATENATE("FY ",RIGHT(CC$3,4)),DataModel!$ET$2:$FT$2,0))*$C499),INDEX(DataModel!$ET$4:$FT$109,MATCH(1,(DataModel!$EO$4:$EO$109=$A499)*(DataModel!$EP$4:$EP$109=$B499),0),MATCH(CONCATENATE("FY ",RIGHT(CC$3,4)),DataModel!$ET$2:$FT$2,0))*$C499,0)</f>
        <v>0</v>
      </c>
      <c r="CD499" s="117">
        <v>0</v>
      </c>
      <c r="CE499" s="118">
        <v>0</v>
      </c>
      <c r="CF499" s="118">
        <v>0</v>
      </c>
      <c r="CG499" s="119" cm="1">
        <f t="array" ref="CG499">IF(ISNUMBER(INDEX(DataModel!$ET$4:$FT$109,MATCH(1,(DataModel!$EO$4:$EO$109=$A499)*(DataModel!$EP$4:$EP$109=$B499),0),MATCH(CONCATENATE("FY ",RIGHT(CG$3,4)),DataModel!$ET$2:$FT$2,0))*$C499),INDEX(DataModel!$ET$4:$FT$109,MATCH(1,(DataModel!$EO$4:$EO$109=$A499)*(DataModel!$EP$4:$EP$109=$B499),0),MATCH(CONCATENATE("FY ",RIGHT(CG$3,4)),DataModel!$ET$2:$FT$2,0))*$C499,0)</f>
        <v>0</v>
      </c>
      <c r="CH499" s="117">
        <v>0</v>
      </c>
      <c r="CI499" s="118">
        <v>0</v>
      </c>
      <c r="CJ499" s="118">
        <v>0</v>
      </c>
      <c r="CK499" s="119" cm="1">
        <f t="array" ref="CK499">IF(ISNUMBER(INDEX(DataModel!$ET$4:$FT$109,MATCH(1,(DataModel!$EO$4:$EO$109=$A499)*(DataModel!$EP$4:$EP$109=$B499),0),MATCH(CONCATENATE("FY ",RIGHT(CK$3,4)),DataModel!$ET$2:$FT$2,0))*$C499),INDEX(DataModel!$ET$4:$FT$109,MATCH(1,(DataModel!$EO$4:$EO$109=$A499)*(DataModel!$EP$4:$EP$109=$B499),0),MATCH(CONCATENATE("FY ",RIGHT(CK$3,4)),DataModel!$ET$2:$FT$2,0))*$C499,0)</f>
        <v>0</v>
      </c>
      <c r="CL499" s="117">
        <v>0</v>
      </c>
      <c r="CM499" s="118">
        <v>0</v>
      </c>
      <c r="CN499" s="118">
        <v>0</v>
      </c>
      <c r="CO499" s="119" cm="1">
        <f t="array" ref="CO499">IF(ISNUMBER(INDEX(DataModel!$ET$4:$FT$109,MATCH(1,(DataModel!$EO$4:$EO$109=$A499)*(DataModel!$EP$4:$EP$109=$B499),0),MATCH(CONCATENATE("FY ",RIGHT(CO$3,4)),DataModel!$ET$2:$FT$2,0))*$C499),INDEX(DataModel!$ET$4:$FT$109,MATCH(1,(DataModel!$EO$4:$EO$109=$A499)*(DataModel!$EP$4:$EP$109=$B499),0),MATCH(CONCATENATE("FY ",RIGHT(CO$3,4)),DataModel!$ET$2:$FT$2,0))*$C499,0)</f>
        <v>0</v>
      </c>
      <c r="CP499" s="117">
        <v>0</v>
      </c>
      <c r="CQ499" s="118">
        <v>0</v>
      </c>
      <c r="CR499" s="118">
        <v>0</v>
      </c>
      <c r="CS499" s="119" cm="1">
        <f t="array" ref="CS499">IF(ISNUMBER(INDEX(DataModel!$ET$4:$FT$109,MATCH(1,(DataModel!$EO$4:$EO$109=$A499)*(DataModel!$EP$4:$EP$109=$B499),0),MATCH(CONCATENATE("FY ",RIGHT(CS$3,4)),DataModel!$ET$2:$FT$2,0))*$C499),INDEX(DataModel!$ET$4:$FT$109,MATCH(1,(DataModel!$EO$4:$EO$109=$A499)*(DataModel!$EP$4:$EP$109=$B499),0),MATCH(CONCATENATE("FY ",RIGHT(CS$3,4)),DataModel!$ET$2:$FT$2,0))*$C499,0)</f>
        <v>0</v>
      </c>
      <c r="CT499" s="117">
        <v>0</v>
      </c>
      <c r="CU499" s="118">
        <v>0</v>
      </c>
      <c r="CV499" s="118">
        <v>0</v>
      </c>
      <c r="CW499" s="119" cm="1">
        <f t="array" ref="CW499">IF(ISNUMBER(INDEX(DataModel!$ET$4:$FT$109,MATCH(1,(DataModel!$EO$4:$EO$109=$A499)*(DataModel!$EP$4:$EP$109=$B499),0),MATCH(CONCATENATE("FY ",RIGHT(CW$3,4)),DataModel!$ET$2:$FT$2,0))*$C499),INDEX(DataModel!$ET$4:$FT$109,MATCH(1,(DataModel!$EO$4:$EO$109=$A499)*(DataModel!$EP$4:$EP$109=$B499),0),MATCH(CONCATENATE("FY ",RIGHT(CW$3,4)),DataModel!$ET$2:$FT$2,0))*$C499,0)</f>
        <v>0</v>
      </c>
      <c r="CX499" s="117">
        <v>0</v>
      </c>
      <c r="CY499" s="118">
        <v>0</v>
      </c>
      <c r="CZ499" s="118">
        <v>0</v>
      </c>
      <c r="DA499" s="119" cm="1">
        <f t="array" ref="DA499">IF(ISNUMBER(INDEX(DataModel!$ET$4:$FT$109,MATCH(1,(DataModel!$EO$4:$EO$109=$A499)*(DataModel!$EP$4:$EP$109=$B499),0),MATCH(CONCATENATE("FY ",RIGHT(DA$3,4)),DataModel!$ET$2:$FT$2,0))*$C499),INDEX(DataModel!$ET$4:$FT$109,MATCH(1,(DataModel!$EO$4:$EO$109=$A499)*(DataModel!$EP$4:$EP$109=$B499),0),MATCH(CONCATENATE("FY ",RIGHT(DA$3,4)),DataModel!$ET$2:$FT$2,0))*$C499,0)</f>
        <v>0</v>
      </c>
      <c r="DB499" s="117">
        <v>0</v>
      </c>
      <c r="DC499" s="118">
        <v>0</v>
      </c>
      <c r="DD499" s="118">
        <v>0</v>
      </c>
      <c r="DE499" s="119" cm="1">
        <f t="array" ref="DE499">IF(ISNUMBER(INDEX(DataModel!$ET$4:$FT$109,MATCH(1,(DataModel!$EO$4:$EO$109=$A499)*(DataModel!$EP$4:$EP$109=$B499),0),MATCH(CONCATENATE("FY ",RIGHT(DE$3,4)),DataModel!$ET$2:$FT$2,0))*$C499),INDEX(DataModel!$ET$4:$FT$109,MATCH(1,(DataModel!$EO$4:$EO$109=$A499)*(DataModel!$EP$4:$EP$109=$B499),0),MATCH(CONCATENATE("FY ",RIGHT(DE$3,4)),DataModel!$ET$2:$FT$2,0))*$C499,0)</f>
        <v>0</v>
      </c>
      <c r="DF499" s="117">
        <v>0</v>
      </c>
      <c r="DG499" s="118">
        <v>0</v>
      </c>
      <c r="DH499" s="118">
        <v>0</v>
      </c>
      <c r="DI499" s="119" cm="1">
        <f t="array" ref="DI499">IF(ISNUMBER(INDEX(DataModel!$ET$4:$FT$109,MATCH(1,(DataModel!$EO$4:$EO$109=$A499)*(DataModel!$EP$4:$EP$109=$B499),0),MATCH(CONCATENATE("FY ",RIGHT(DI$3,4)),DataModel!$ET$2:$FT$2,0))*$C499),INDEX(DataModel!$ET$4:$FT$109,MATCH(1,(DataModel!$EO$4:$EO$109=$A499)*(DataModel!$EP$4:$EP$109=$B499),0),MATCH(CONCATENATE("FY ",RIGHT(DI$3,4)),DataModel!$ET$2:$FT$2,0))*$C499,0)</f>
        <v>0</v>
      </c>
      <c r="DK499" s="69">
        <f t="shared" ref="DK499:EK499" ca="1" si="1412">SUM(OFFSET($E499,,MATCH(DK$3,$F$5:$DI$5,0)+3,,1))</f>
        <v>0</v>
      </c>
      <c r="DL499" s="69" t="e">
        <f t="shared" ca="1" si="1412"/>
        <v>#N/A</v>
      </c>
      <c r="DM499" s="69" t="e">
        <f t="shared" ca="1" si="1412"/>
        <v>#VALUE!</v>
      </c>
      <c r="DN499" s="69" t="e">
        <f t="shared" ca="1" si="1412"/>
        <v>#VALUE!</v>
      </c>
      <c r="DO499" s="69" t="e">
        <f t="shared" ca="1" si="1412"/>
        <v>#VALUE!</v>
      </c>
      <c r="DP499" s="69" t="e">
        <f t="shared" ca="1" si="1412"/>
        <v>#VALUE!</v>
      </c>
      <c r="DQ499" s="69" t="e">
        <f t="shared" ca="1" si="1412"/>
        <v>#VALUE!</v>
      </c>
      <c r="DR499" s="69" t="e">
        <f t="shared" ca="1" si="1412"/>
        <v>#VALUE!</v>
      </c>
      <c r="DS499" s="69" t="e">
        <f t="shared" ca="1" si="1412"/>
        <v>#VALUE!</v>
      </c>
      <c r="DT499" s="69" t="e">
        <f t="shared" ca="1" si="1412"/>
        <v>#VALUE!</v>
      </c>
      <c r="DU499" s="69" t="e">
        <f t="shared" ca="1" si="1412"/>
        <v>#VALUE!</v>
      </c>
      <c r="DV499" s="69" t="e">
        <f t="shared" ca="1" si="1412"/>
        <v>#VALUE!</v>
      </c>
      <c r="DW499" s="69" t="e">
        <f t="shared" ca="1" si="1412"/>
        <v>#VALUE!</v>
      </c>
      <c r="DX499" s="69" t="e">
        <f t="shared" ca="1" si="1412"/>
        <v>#VALUE!</v>
      </c>
      <c r="DY499" s="69" t="e">
        <f t="shared" ca="1" si="1412"/>
        <v>#VALUE!</v>
      </c>
      <c r="DZ499" s="69" t="e">
        <f t="shared" ca="1" si="1412"/>
        <v>#VALUE!</v>
      </c>
      <c r="EA499" s="69" t="e">
        <f t="shared" ca="1" si="1412"/>
        <v>#VALUE!</v>
      </c>
      <c r="EB499" s="69" t="e">
        <f t="shared" ca="1" si="1412"/>
        <v>#VALUE!</v>
      </c>
      <c r="EC499" s="69" t="e">
        <f t="shared" ca="1" si="1412"/>
        <v>#VALUE!</v>
      </c>
      <c r="ED499" s="69" t="e">
        <f t="shared" ca="1" si="1412"/>
        <v>#VALUE!</v>
      </c>
      <c r="EE499" s="69" t="e">
        <f t="shared" ca="1" si="1412"/>
        <v>#VALUE!</v>
      </c>
      <c r="EF499" s="69" t="e">
        <f t="shared" ca="1" si="1412"/>
        <v>#VALUE!</v>
      </c>
      <c r="EG499" s="69" t="e">
        <f t="shared" ca="1" si="1412"/>
        <v>#VALUE!</v>
      </c>
      <c r="EH499" s="69" t="e">
        <f t="shared" ca="1" si="1412"/>
        <v>#VALUE!</v>
      </c>
      <c r="EI499" s="69" t="e">
        <f t="shared" ca="1" si="1412"/>
        <v>#VALUE!</v>
      </c>
      <c r="EJ499" s="69" t="e">
        <f t="shared" ca="1" si="1412"/>
        <v>#VALUE!</v>
      </c>
      <c r="EK499" s="69" t="e">
        <f t="shared" ca="1" si="1412"/>
        <v>#VALUE!</v>
      </c>
    </row>
    <row r="500" spans="1:141" outlineLevel="1" x14ac:dyDescent="0.25">
      <c r="A500" s="90"/>
      <c r="B500" s="90"/>
      <c r="C500" s="90"/>
      <c r="D500" s="90"/>
      <c r="F500" s="100"/>
      <c r="I500" s="101"/>
      <c r="J500" s="100"/>
      <c r="M500" s="101"/>
      <c r="N500" s="100"/>
      <c r="Q500" s="101"/>
      <c r="R500" s="100"/>
      <c r="U500" s="101"/>
      <c r="V500" s="100"/>
      <c r="Y500" s="101"/>
      <c r="Z500" s="100"/>
      <c r="AC500" s="101"/>
      <c r="AD500" s="100"/>
      <c r="AG500" s="101"/>
      <c r="AH500" s="100"/>
      <c r="AK500" s="101"/>
      <c r="AL500" s="100"/>
      <c r="AO500" s="101"/>
      <c r="AP500" s="100"/>
      <c r="AS500" s="101"/>
      <c r="AT500" s="100"/>
      <c r="AW500" s="101"/>
      <c r="AX500" s="100"/>
      <c r="BA500" s="101"/>
      <c r="BB500" s="100"/>
      <c r="BE500" s="101"/>
      <c r="BF500" s="100"/>
      <c r="BI500" s="101"/>
      <c r="BJ500" s="100"/>
      <c r="BM500" s="101"/>
      <c r="BN500" s="100"/>
      <c r="BQ500" s="101"/>
      <c r="BR500" s="100"/>
      <c r="BU500" s="101"/>
      <c r="BV500" s="100"/>
      <c r="BY500" s="101"/>
      <c r="BZ500" s="100"/>
      <c r="CC500" s="101"/>
      <c r="CD500" s="100"/>
      <c r="CG500" s="101"/>
      <c r="CH500" s="100"/>
      <c r="CK500" s="101"/>
      <c r="CL500" s="100"/>
      <c r="CO500" s="101"/>
      <c r="CP500" s="100"/>
      <c r="CS500" s="101"/>
      <c r="CT500" s="100"/>
      <c r="CW500" s="101"/>
      <c r="CX500" s="100"/>
      <c r="DA500" s="101"/>
      <c r="DB500" s="100"/>
      <c r="DE500" s="101"/>
      <c r="DF500" s="100"/>
      <c r="DI500" s="101"/>
    </row>
    <row r="501" spans="1:141" outlineLevel="1" x14ac:dyDescent="0.25">
      <c r="A501" s="90" t="s">
        <v>157</v>
      </c>
      <c r="B501" s="90" t="s">
        <v>98</v>
      </c>
      <c r="C501" s="111">
        <f>$C$6</f>
        <v>9.9999999999999995E-7</v>
      </c>
      <c r="D501" s="90"/>
      <c r="E501" t="str">
        <f>CONCATENATE(E497," - history")</f>
        <v>Goodwill - history</v>
      </c>
      <c r="F501" s="113" t="str" cm="1">
        <f t="array" aca="1" ref="F501" ca="1">IF(AND(F$4="A",ISNUMBER(DataModel!F$4)),INDEX(DataModel!$F$4:$BA$109,MATCH(1,(DataModel!$A$4:$A$109=$A501)*(DataModel!$B$4:$B$109=$B501),0),MATCH(F$3,DataModel!$F$2:$BA$2,0))*$C501,"")</f>
        <v/>
      </c>
      <c r="G501" s="69" t="str" cm="1">
        <f t="array" aca="1" ref="G501" ca="1">IF(AND(G$4="A",ISNUMBER(DataModel!G$4)),INDEX(DataModel!$F$4:$BA$109,MATCH(1,(DataModel!$A$4:$A$109=$A501)*(DataModel!$B$4:$B$109=$B501),0),MATCH(G$3,DataModel!$F$2:$BA$2,0))*$C501,"")</f>
        <v/>
      </c>
      <c r="H501" s="69" t="str" cm="1">
        <f t="array" aca="1" ref="H501" ca="1">IF(AND(H$4="A",ISNUMBER(DataModel!H$4)),INDEX(DataModel!$F$4:$BA$109,MATCH(1,(DataModel!$A$4:$A$109=$A501)*(DataModel!$B$4:$B$109=$B501),0),MATCH(H$3,DataModel!$F$2:$BA$2,0))*$C501,"")</f>
        <v/>
      </c>
      <c r="I501" s="114" t="str" cm="1">
        <f t="array" aca="1" ref="I501" ca="1">IF(AND(I$4="A",ISNUMBER(DataModel!I$4)),INDEX(DataModel!$F$4:$BA$109,MATCH(1,(DataModel!$A$4:$A$109=$A501)*(DataModel!$B$4:$B$109=$B501),0),MATCH(I$3,DataModel!$F$2:$BA$2,0))*$C501,"")</f>
        <v/>
      </c>
      <c r="J501" s="113" t="str" cm="1">
        <f t="array" aca="1" ref="J501" ca="1">IF(AND(J$4="A",ISNUMBER(DataModel!J$4)),INDEX(DataModel!$F$4:$BA$109,MATCH(1,(DataModel!$A$4:$A$109=$A501)*(DataModel!$B$4:$B$109=$B501),0),MATCH(J$3,DataModel!$F$2:$BA$2,0))*$C501,"")</f>
        <v/>
      </c>
      <c r="K501" s="69" t="str" cm="1">
        <f t="array" aca="1" ref="K501" ca="1">IF(AND(K$4="A",ISNUMBER(DataModel!K$4)),INDEX(DataModel!$F$4:$BA$109,MATCH(1,(DataModel!$A$4:$A$109=$A501)*(DataModel!$B$4:$B$109=$B501),0),MATCH(K$3,DataModel!$F$2:$BA$2,0))*$C501,"")</f>
        <v/>
      </c>
      <c r="L501" s="69" t="str" cm="1">
        <f t="array" aca="1" ref="L501" ca="1">IF(AND(L$4="A",ISNUMBER(DataModel!L$4)),INDEX(DataModel!$F$4:$BA$109,MATCH(1,(DataModel!$A$4:$A$109=$A501)*(DataModel!$B$4:$B$109=$B501),0),MATCH(L$3,DataModel!$F$2:$BA$2,0))*$C501,"")</f>
        <v/>
      </c>
      <c r="M501" s="114" t="str" cm="1">
        <f t="array" aca="1" ref="M501" ca="1">IF(AND(M$4="A",ISNUMBER(DataModel!M$4)),INDEX(DataModel!$F$4:$BA$109,MATCH(1,(DataModel!$A$4:$A$109=$A501)*(DataModel!$B$4:$B$109=$B501),0),MATCH(M$3,DataModel!$F$2:$BA$2,0))*$C501,"")</f>
        <v/>
      </c>
      <c r="N501" s="113" t="str" cm="1">
        <f t="array" aca="1" ref="N501" ca="1">IF(AND(N$4="A",ISNUMBER(DataModel!N$4)),INDEX(DataModel!$F$4:$BA$109,MATCH(1,(DataModel!$A$4:$A$109=$A501)*(DataModel!$B$4:$B$109=$B501),0),MATCH(N$3,DataModel!$F$2:$BA$2,0))*$C501,"")</f>
        <v/>
      </c>
      <c r="O501" s="69" t="str" cm="1">
        <f t="array" aca="1" ref="O501" ca="1">IF(AND(O$4="A",ISNUMBER(DataModel!O$4)),INDEX(DataModel!$F$4:$BA$109,MATCH(1,(DataModel!$A$4:$A$109=$A501)*(DataModel!$B$4:$B$109=$B501),0),MATCH(O$3,DataModel!$F$2:$BA$2,0))*$C501,"")</f>
        <v/>
      </c>
      <c r="P501" s="69" t="str" cm="1">
        <f t="array" aca="1" ref="P501" ca="1">IF(AND(P$4="A",ISNUMBER(DataModel!P$4)),INDEX(DataModel!$F$4:$BA$109,MATCH(1,(DataModel!$A$4:$A$109=$A501)*(DataModel!$B$4:$B$109=$B501),0),MATCH(P$3,DataModel!$F$2:$BA$2,0))*$C501,"")</f>
        <v/>
      </c>
      <c r="Q501" s="114" t="str" cm="1">
        <f t="array" aca="1" ref="Q501" ca="1">IF(AND(Q$4="A",ISNUMBER(DataModel!Q$4)),INDEX(DataModel!$F$4:$BA$109,MATCH(1,(DataModel!$A$4:$A$109=$A501)*(DataModel!$B$4:$B$109=$B501),0),MATCH(Q$3,DataModel!$F$2:$BA$2,0))*$C501,"")</f>
        <v/>
      </c>
      <c r="R501" s="113" t="str" cm="1">
        <f t="array" aca="1" ref="R501" ca="1">IF(AND(R$4="A",ISNUMBER(DataModel!R$4)),INDEX(DataModel!$F$4:$BA$109,MATCH(1,(DataModel!$A$4:$A$109=$A501)*(DataModel!$B$4:$B$109=$B501),0),MATCH(R$3,DataModel!$F$2:$BA$2,0))*$C501,"")</f>
        <v/>
      </c>
      <c r="S501" s="69" t="str" cm="1">
        <f t="array" aca="1" ref="S501" ca="1">IF(AND(S$4="A",ISNUMBER(DataModel!S$4)),INDEX(DataModel!$F$4:$BA$109,MATCH(1,(DataModel!$A$4:$A$109=$A501)*(DataModel!$B$4:$B$109=$B501),0),MATCH(S$3,DataModel!$F$2:$BA$2,0))*$C501,"")</f>
        <v/>
      </c>
      <c r="T501" s="69" t="str" cm="1">
        <f t="array" aca="1" ref="T501" ca="1">IF(AND(T$4="A",ISNUMBER(DataModel!T$4)),INDEX(DataModel!$F$4:$BA$109,MATCH(1,(DataModel!$A$4:$A$109=$A501)*(DataModel!$B$4:$B$109=$B501),0),MATCH(T$3,DataModel!$F$2:$BA$2,0))*$C501,"")</f>
        <v/>
      </c>
      <c r="U501" s="114" t="str" cm="1">
        <f t="array" aca="1" ref="U501" ca="1">IF(AND(U$4="A",ISNUMBER(DataModel!U$4)),INDEX(DataModel!$F$4:$BA$109,MATCH(1,(DataModel!$A$4:$A$109=$A501)*(DataModel!$B$4:$B$109=$B501),0),MATCH(U$3,DataModel!$F$2:$BA$2,0))*$C501,"")</f>
        <v/>
      </c>
      <c r="V501" s="113" t="str" cm="1">
        <f t="array" aca="1" ref="V501" ca="1">IF(AND(V$4="A",ISNUMBER(DataModel!V$4)),INDEX(DataModel!$F$4:$BA$109,MATCH(1,(DataModel!$A$4:$A$109=$A501)*(DataModel!$B$4:$B$109=$B501),0),MATCH(V$3,DataModel!$F$2:$BA$2,0))*$C501,"")</f>
        <v/>
      </c>
      <c r="W501" s="69" t="str" cm="1">
        <f t="array" aca="1" ref="W501" ca="1">IF(AND(W$4="A",ISNUMBER(DataModel!W$4)),INDEX(DataModel!$F$4:$BA$109,MATCH(1,(DataModel!$A$4:$A$109=$A501)*(DataModel!$B$4:$B$109=$B501),0),MATCH(W$3,DataModel!$F$2:$BA$2,0))*$C501,"")</f>
        <v/>
      </c>
      <c r="X501" s="69" t="str" cm="1">
        <f t="array" aca="1" ref="X501" ca="1">IF(AND(X$4="A",ISNUMBER(DataModel!X$4)),INDEX(DataModel!$F$4:$BA$109,MATCH(1,(DataModel!$A$4:$A$109=$A501)*(DataModel!$B$4:$B$109=$B501),0),MATCH(X$3,DataModel!$F$2:$BA$2,0))*$C501,"")</f>
        <v/>
      </c>
      <c r="Y501" s="114" t="str" cm="1">
        <f t="array" aca="1" ref="Y501" ca="1">IF(AND(Y$4="A",ISNUMBER(DataModel!Y$4)),INDEX(DataModel!$F$4:$BA$109,MATCH(1,(DataModel!$A$4:$A$109=$A501)*(DataModel!$B$4:$B$109=$B501),0),MATCH(Y$3,DataModel!$F$2:$BA$2,0))*$C501,"")</f>
        <v/>
      </c>
      <c r="Z501" s="113" t="str" cm="1">
        <f t="array" aca="1" ref="Z501" ca="1">IF(AND(Z$4="A",ISNUMBER(DataModel!Z$4)),INDEX(DataModel!$F$4:$BA$109,MATCH(1,(DataModel!$A$4:$A$109=$A501)*(DataModel!$B$4:$B$109=$B501),0),MATCH(Z$3,DataModel!$F$2:$BA$2,0))*$C501,"")</f>
        <v/>
      </c>
      <c r="AA501" s="69" t="str" cm="1">
        <f t="array" aca="1" ref="AA501" ca="1">IF(AND(AA$4="A",ISNUMBER(DataModel!AA$4)),INDEX(DataModel!$F$4:$BA$109,MATCH(1,(DataModel!$A$4:$A$109=$A501)*(DataModel!$B$4:$B$109=$B501),0),MATCH(AA$3,DataModel!$F$2:$BA$2,0))*$C501,"")</f>
        <v/>
      </c>
      <c r="AB501" s="69" t="str" cm="1">
        <f t="array" aca="1" ref="AB501" ca="1">IF(AND(AB$4="A",ISNUMBER(DataModel!AB$4)),INDEX(DataModel!$F$4:$BA$109,MATCH(1,(DataModel!$A$4:$A$109=$A501)*(DataModel!$B$4:$B$109=$B501),0),MATCH(AB$3,DataModel!$F$2:$BA$2,0))*$C501,"")</f>
        <v/>
      </c>
      <c r="AC501" s="114" t="str" cm="1">
        <f t="array" aca="1" ref="AC501" ca="1">IF(AND(AC$4="A",ISNUMBER(DataModel!AC$4)),INDEX(DataModel!$F$4:$BA$109,MATCH(1,(DataModel!$A$4:$A$109=$A501)*(DataModel!$B$4:$B$109=$B501),0),MATCH(AC$3,DataModel!$F$2:$BA$2,0))*$C501,"")</f>
        <v/>
      </c>
      <c r="AD501" s="113" t="str" cm="1">
        <f t="array" aca="1" ref="AD501" ca="1">IF(AND(AD$4="A",ISNUMBER(DataModel!AD$4)),INDEX(DataModel!$F$4:$BA$109,MATCH(1,(DataModel!$A$4:$A$109=$A501)*(DataModel!$B$4:$B$109=$B501),0),MATCH(AD$3,DataModel!$F$2:$BA$2,0))*$C501,"")</f>
        <v/>
      </c>
      <c r="AE501" s="69" t="str" cm="1">
        <f t="array" aca="1" ref="AE501" ca="1">IF(AND(AE$4="A",ISNUMBER(DataModel!AE$4)),INDEX(DataModel!$F$4:$BA$109,MATCH(1,(DataModel!$A$4:$A$109=$A501)*(DataModel!$B$4:$B$109=$B501),0),MATCH(AE$3,DataModel!$F$2:$BA$2,0))*$C501,"")</f>
        <v/>
      </c>
      <c r="AF501" s="69" t="str" cm="1">
        <f t="array" aca="1" ref="AF501" ca="1">IF(AND(AF$4="A",ISNUMBER(DataModel!AF$4)),INDEX(DataModel!$F$4:$BA$109,MATCH(1,(DataModel!$A$4:$A$109=$A501)*(DataModel!$B$4:$B$109=$B501),0),MATCH(AF$3,DataModel!$F$2:$BA$2,0))*$C501,"")</f>
        <v/>
      </c>
      <c r="AG501" s="114" t="str" cm="1">
        <f t="array" aca="1" ref="AG501" ca="1">IF(AND(AG$4="A",ISNUMBER(DataModel!AG$4)),INDEX(DataModel!$F$4:$BA$109,MATCH(1,(DataModel!$A$4:$A$109=$A501)*(DataModel!$B$4:$B$109=$B501),0),MATCH(AG$3,DataModel!$F$2:$BA$2,0))*$C501,"")</f>
        <v/>
      </c>
      <c r="AH501" s="113" t="str" cm="1">
        <f t="array" aca="1" ref="AH501" ca="1">IF(AND(AH$4="A",ISNUMBER(DataModel!AH$4)),INDEX(DataModel!$F$4:$BA$109,MATCH(1,(DataModel!$A$4:$A$109=$A501)*(DataModel!$B$4:$B$109=$B501),0),MATCH(AH$3,DataModel!$F$2:$BA$2,0))*$C501,"")</f>
        <v/>
      </c>
      <c r="AI501" s="69" t="str" cm="1">
        <f t="array" aca="1" ref="AI501" ca="1">IF(AND(AI$4="A",ISNUMBER(DataModel!AI$4)),INDEX(DataModel!$F$4:$BA$109,MATCH(1,(DataModel!$A$4:$A$109=$A501)*(DataModel!$B$4:$B$109=$B501),0),MATCH(AI$3,DataModel!$F$2:$BA$2,0))*$C501,"")</f>
        <v/>
      </c>
      <c r="AJ501" s="69" t="str" cm="1">
        <f t="array" aca="1" ref="AJ501" ca="1">IF(AND(AJ$4="A",ISNUMBER(DataModel!AJ$4)),INDEX(DataModel!$F$4:$BA$109,MATCH(1,(DataModel!$A$4:$A$109=$A501)*(DataModel!$B$4:$B$109=$B501),0),MATCH(AJ$3,DataModel!$F$2:$BA$2,0))*$C501,"")</f>
        <v/>
      </c>
      <c r="AK501" s="114" t="str" cm="1">
        <f t="array" aca="1" ref="AK501" ca="1">IF(AND(AK$4="A",ISNUMBER(DataModel!AK$4)),INDEX(DataModel!$F$4:$BA$109,MATCH(1,(DataModel!$A$4:$A$109=$A501)*(DataModel!$B$4:$B$109=$B501),0),MATCH(AK$3,DataModel!$F$2:$BA$2,0))*$C501,"")</f>
        <v/>
      </c>
      <c r="AL501" s="113" t="str" cm="1">
        <f t="array" aca="1" ref="AL501" ca="1">IF(AND(AL$4="A",ISNUMBER(DataModel!AL$4)),INDEX(DataModel!$F$4:$BA$109,MATCH(1,(DataModel!$A$4:$A$109=$A501)*(DataModel!$B$4:$B$109=$B501),0),MATCH(AL$3,DataModel!$F$2:$BA$2,0))*$C501,"")</f>
        <v/>
      </c>
      <c r="AM501" s="69" t="str" cm="1">
        <f t="array" aca="1" ref="AM501" ca="1">IF(AND(AM$4="A",ISNUMBER(DataModel!AM$4)),INDEX(DataModel!$F$4:$BA$109,MATCH(1,(DataModel!$A$4:$A$109=$A501)*(DataModel!$B$4:$B$109=$B501),0),MATCH(AM$3,DataModel!$F$2:$BA$2,0))*$C501,"")</f>
        <v/>
      </c>
      <c r="AN501" s="69" t="str" cm="1">
        <f t="array" aca="1" ref="AN501" ca="1">IF(AND(AN$4="A",ISNUMBER(DataModel!AN$4)),INDEX(DataModel!$F$4:$BA$109,MATCH(1,(DataModel!$A$4:$A$109=$A501)*(DataModel!$B$4:$B$109=$B501),0),MATCH(AN$3,DataModel!$F$2:$BA$2,0))*$C501,"")</f>
        <v/>
      </c>
      <c r="AO501" s="114" t="str" cm="1">
        <f t="array" aca="1" ref="AO501" ca="1">IF(AND(AO$4="A",ISNUMBER(DataModel!AO$4)),INDEX(DataModel!$F$4:$BA$109,MATCH(1,(DataModel!$A$4:$A$109=$A501)*(DataModel!$B$4:$B$109=$B501),0),MATCH(AO$3,DataModel!$F$2:$BA$2,0))*$C501,"")</f>
        <v/>
      </c>
      <c r="AP501" s="113" t="str" cm="1">
        <f t="array" aca="1" ref="AP501" ca="1">IF(AND(AP$4="A",ISNUMBER(DataModel!AP$4)),INDEX(DataModel!$F$4:$BA$109,MATCH(1,(DataModel!$A$4:$A$109=$A501)*(DataModel!$B$4:$B$109=$B501),0),MATCH(AP$3,DataModel!$F$2:$BA$2,0))*$C501,"")</f>
        <v/>
      </c>
      <c r="AQ501" s="69" t="str" cm="1">
        <f t="array" aca="1" ref="AQ501" ca="1">IF(AND(AQ$4="A",ISNUMBER(DataModel!AQ$4)),INDEX(DataModel!$F$4:$BA$109,MATCH(1,(DataModel!$A$4:$A$109=$A501)*(DataModel!$B$4:$B$109=$B501),0),MATCH(AQ$3,DataModel!$F$2:$BA$2,0))*$C501,"")</f>
        <v/>
      </c>
      <c r="AR501" s="69" t="str" cm="1">
        <f t="array" aca="1" ref="AR501" ca="1">IF(AND(AR$4="A",ISNUMBER(DataModel!AR$4)),INDEX(DataModel!$F$4:$BA$109,MATCH(1,(DataModel!$A$4:$A$109=$A501)*(DataModel!$B$4:$B$109=$B501),0),MATCH(AR$3,DataModel!$F$2:$BA$2,0))*$C501,"")</f>
        <v/>
      </c>
      <c r="AS501" s="114" t="str" cm="1">
        <f t="array" aca="1" ref="AS501" ca="1">IF(AND(AS$4="A",ISNUMBER(DataModel!AS$4)),INDEX(DataModel!$F$4:$BA$109,MATCH(1,(DataModel!$A$4:$A$109=$A501)*(DataModel!$B$4:$B$109=$B501),0),MATCH(AS$3,DataModel!$F$2:$BA$2,0))*$C501,"")</f>
        <v/>
      </c>
      <c r="AT501" s="113" t="e" cm="1">
        <f t="array" aca="1" ref="AT501" ca="1">IF(AND(AT$4="A",ISNUMBER(DataModel!AT$4)),INDEX(DataModel!$F$4:$BA$109,MATCH(1,(DataModel!$A$4:$A$109=$A501)*(DataModel!$B$4:$B$109=$B501),0),MATCH(AT$3,DataModel!$F$2:$BA$2,0))*$C501,"")</f>
        <v>#VALUE!</v>
      </c>
      <c r="AU501" s="69" t="e" cm="1">
        <f t="array" aca="1" ref="AU501" ca="1">IF(AND(AU$4="A",ISNUMBER(DataModel!AU$4)),INDEX(DataModel!$F$4:$BA$109,MATCH(1,(DataModel!$A$4:$A$109=$A501)*(DataModel!$B$4:$B$109=$B501),0),MATCH(AU$3,DataModel!$F$2:$BA$2,0))*$C501,"")</f>
        <v>#VALUE!</v>
      </c>
      <c r="AV501" s="69" t="e" cm="1">
        <f t="array" aca="1" ref="AV501" ca="1">IF(AND(AV$4="A",ISNUMBER(DataModel!AV$4)),INDEX(DataModel!$F$4:$BA$109,MATCH(1,(DataModel!$A$4:$A$109=$A501)*(DataModel!$B$4:$B$109=$B501),0),MATCH(AV$3,DataModel!$F$2:$BA$2,0))*$C501,"")</f>
        <v>#VALUE!</v>
      </c>
      <c r="AW501" s="114" t="e" cm="1">
        <f t="array" aca="1" ref="AW501" ca="1">IF(AND(AW$4="A",ISNUMBER(DataModel!AW$4)),INDEX(DataModel!$F$4:$BA$109,MATCH(1,(DataModel!$A$4:$A$109=$A501)*(DataModel!$B$4:$B$109=$B501),0),MATCH(AW$3,DataModel!$F$2:$BA$2,0))*$C501,"")</f>
        <v>#VALUE!</v>
      </c>
      <c r="AX501" s="113" t="e" cm="1">
        <f t="array" aca="1" ref="AX501" ca="1">IF(AND(AX$4="A",ISNUMBER(DataModel!AX$4)),INDEX(DataModel!$F$4:$BA$109,MATCH(1,(DataModel!$A$4:$A$109=$A501)*(DataModel!$B$4:$B$109=$B501),0),MATCH(AX$3,DataModel!$F$2:$BA$2,0))*$C501,"")</f>
        <v>#VALUE!</v>
      </c>
      <c r="AY501" s="69" t="e" cm="1">
        <f t="array" aca="1" ref="AY501" ca="1">IF(AND(AY$4="A",ISNUMBER(DataModel!AY$4)),INDEX(DataModel!$F$4:$BA$109,MATCH(1,(DataModel!$A$4:$A$109=$A501)*(DataModel!$B$4:$B$109=$B501),0),MATCH(AY$3,DataModel!$F$2:$BA$2,0))*$C501,"")</f>
        <v>#VALUE!</v>
      </c>
      <c r="AZ501" s="69" t="e" cm="1">
        <f t="array" aca="1" ref="AZ501" ca="1">IF(AND(AZ$4="A",ISNUMBER(DataModel!AZ$4)),INDEX(DataModel!$F$4:$BA$109,MATCH(1,(DataModel!$A$4:$A$109=$A501)*(DataModel!$B$4:$B$109=$B501),0),MATCH(AZ$3,DataModel!$F$2:$BA$2,0))*$C501,"")</f>
        <v>#VALUE!</v>
      </c>
      <c r="BA501" s="114" t="e" cm="1">
        <f t="array" aca="1" ref="BA501" ca="1">IF(AND(BA$4="A",ISNUMBER(DataModel!BA$4)),INDEX(DataModel!$F$4:$BA$109,MATCH(1,(DataModel!$A$4:$A$109=$A501)*(DataModel!$B$4:$B$109=$B501),0),MATCH(BA$3,DataModel!$F$2:$BA$2,0))*$C501,"")</f>
        <v>#VALUE!</v>
      </c>
      <c r="BB501" s="113"/>
      <c r="BC501" s="69"/>
      <c r="BD501" s="69"/>
      <c r="BE501" s="114"/>
      <c r="BF501" s="113"/>
      <c r="BG501" s="69"/>
      <c r="BH501" s="69"/>
      <c r="BI501" s="114"/>
      <c r="BJ501" s="113"/>
      <c r="BK501" s="69"/>
      <c r="BL501" s="69"/>
      <c r="BM501" s="114"/>
      <c r="BN501" s="113"/>
      <c r="BO501" s="69"/>
      <c r="BP501" s="69"/>
      <c r="BQ501" s="114"/>
      <c r="BR501" s="113"/>
      <c r="BS501" s="69"/>
      <c r="BT501" s="69"/>
      <c r="BU501" s="114"/>
      <c r="BV501" s="113"/>
      <c r="BW501" s="69"/>
      <c r="BX501" s="69"/>
      <c r="BY501" s="114"/>
      <c r="BZ501" s="113"/>
      <c r="CA501" s="69"/>
      <c r="CB501" s="69"/>
      <c r="CC501" s="114"/>
      <c r="CD501" s="113"/>
      <c r="CE501" s="69"/>
      <c r="CF501" s="69"/>
      <c r="CG501" s="114"/>
      <c r="CH501" s="113"/>
      <c r="CI501" s="69"/>
      <c r="CJ501" s="69"/>
      <c r="CK501" s="114"/>
      <c r="CL501" s="113"/>
      <c r="CM501" s="69"/>
      <c r="CN501" s="69"/>
      <c r="CO501" s="114"/>
      <c r="CP501" s="113"/>
      <c r="CQ501" s="69"/>
      <c r="CR501" s="69"/>
      <c r="CS501" s="114"/>
      <c r="CT501" s="113"/>
      <c r="CU501" s="69"/>
      <c r="CV501" s="69"/>
      <c r="CW501" s="114"/>
      <c r="CX501" s="113"/>
      <c r="CY501" s="69"/>
      <c r="CZ501" s="69"/>
      <c r="DA501" s="114"/>
      <c r="DB501" s="113"/>
      <c r="DC501" s="69"/>
      <c r="DD501" s="69"/>
      <c r="DE501" s="114"/>
      <c r="DF501" s="113"/>
      <c r="DG501" s="69"/>
      <c r="DH501" s="69"/>
      <c r="DI501" s="114"/>
      <c r="DK501" s="69">
        <f t="shared" ref="DK501:EK501" ca="1" si="1413">SUM(OFFSET($E501,,MATCH(DK$3,$F$5:$DI$5,0)+3,,1))</f>
        <v>0</v>
      </c>
      <c r="DL501" s="69" t="e">
        <f t="shared" ca="1" si="1413"/>
        <v>#N/A</v>
      </c>
      <c r="DM501" s="69" t="e">
        <f t="shared" ca="1" si="1413"/>
        <v>#VALUE!</v>
      </c>
      <c r="DN501" s="69" t="e">
        <f t="shared" ca="1" si="1413"/>
        <v>#VALUE!</v>
      </c>
      <c r="DO501" s="69" t="e">
        <f t="shared" ca="1" si="1413"/>
        <v>#VALUE!</v>
      </c>
      <c r="DP501" s="69" t="e">
        <f t="shared" ca="1" si="1413"/>
        <v>#VALUE!</v>
      </c>
      <c r="DQ501" s="69" t="e">
        <f t="shared" ca="1" si="1413"/>
        <v>#VALUE!</v>
      </c>
      <c r="DR501" s="69" t="e">
        <f t="shared" ca="1" si="1413"/>
        <v>#VALUE!</v>
      </c>
      <c r="DS501" s="69" t="e">
        <f t="shared" ca="1" si="1413"/>
        <v>#VALUE!</v>
      </c>
      <c r="DT501" s="69" t="e">
        <f t="shared" ca="1" si="1413"/>
        <v>#VALUE!</v>
      </c>
      <c r="DU501" s="69" t="e">
        <f t="shared" ca="1" si="1413"/>
        <v>#VALUE!</v>
      </c>
      <c r="DV501" s="69" t="e">
        <f t="shared" ca="1" si="1413"/>
        <v>#VALUE!</v>
      </c>
      <c r="DW501" s="69" t="e">
        <f t="shared" ca="1" si="1413"/>
        <v>#VALUE!</v>
      </c>
      <c r="DX501" s="69" t="e">
        <f t="shared" ca="1" si="1413"/>
        <v>#VALUE!</v>
      </c>
      <c r="DY501" s="69" t="e">
        <f t="shared" ca="1" si="1413"/>
        <v>#VALUE!</v>
      </c>
      <c r="DZ501" s="69" t="e">
        <f t="shared" ca="1" si="1413"/>
        <v>#VALUE!</v>
      </c>
      <c r="EA501" s="69" t="e">
        <f t="shared" ca="1" si="1413"/>
        <v>#VALUE!</v>
      </c>
      <c r="EB501" s="69" t="e">
        <f t="shared" ca="1" si="1413"/>
        <v>#VALUE!</v>
      </c>
      <c r="EC501" s="69" t="e">
        <f t="shared" ca="1" si="1413"/>
        <v>#VALUE!</v>
      </c>
      <c r="ED501" s="69" t="e">
        <f t="shared" ca="1" si="1413"/>
        <v>#VALUE!</v>
      </c>
      <c r="EE501" s="69" t="e">
        <f t="shared" ca="1" si="1413"/>
        <v>#VALUE!</v>
      </c>
      <c r="EF501" s="69" t="e">
        <f t="shared" ca="1" si="1413"/>
        <v>#VALUE!</v>
      </c>
      <c r="EG501" s="69" t="e">
        <f t="shared" ca="1" si="1413"/>
        <v>#VALUE!</v>
      </c>
      <c r="EH501" s="69" t="e">
        <f t="shared" ca="1" si="1413"/>
        <v>#VALUE!</v>
      </c>
      <c r="EI501" s="69" t="e">
        <f t="shared" ca="1" si="1413"/>
        <v>#VALUE!</v>
      </c>
      <c r="EJ501" s="69" t="e">
        <f t="shared" ca="1" si="1413"/>
        <v>#VALUE!</v>
      </c>
      <c r="EK501" s="69" t="e">
        <f t="shared" ca="1" si="1413"/>
        <v>#VALUE!</v>
      </c>
    </row>
    <row r="502" spans="1:141" outlineLevel="1" x14ac:dyDescent="0.25">
      <c r="A502" s="90"/>
      <c r="B502" s="90"/>
      <c r="C502" s="90"/>
      <c r="D502" s="90"/>
      <c r="F502" s="100"/>
      <c r="I502" s="101"/>
      <c r="J502" s="100"/>
      <c r="M502" s="101"/>
      <c r="N502" s="100"/>
      <c r="Q502" s="101"/>
      <c r="R502" s="100"/>
      <c r="U502" s="101"/>
      <c r="V502" s="100"/>
      <c r="Y502" s="101"/>
      <c r="Z502" s="100"/>
      <c r="AC502" s="101"/>
      <c r="AD502" s="100"/>
      <c r="AG502" s="101"/>
      <c r="AH502" s="100"/>
      <c r="AK502" s="101"/>
      <c r="AL502" s="100"/>
      <c r="AO502" s="101"/>
      <c r="AP502" s="100"/>
      <c r="AS502" s="101"/>
      <c r="AT502" s="100"/>
      <c r="AW502" s="101"/>
      <c r="AX502" s="100"/>
      <c r="BA502" s="101"/>
      <c r="BB502" s="100"/>
      <c r="BE502" s="101"/>
      <c r="BF502" s="100"/>
      <c r="BI502" s="101"/>
      <c r="BJ502" s="100"/>
      <c r="BM502" s="101"/>
      <c r="BN502" s="100"/>
      <c r="BQ502" s="101"/>
      <c r="BR502" s="100"/>
      <c r="BU502" s="101"/>
      <c r="BV502" s="100"/>
      <c r="BY502" s="101"/>
      <c r="BZ502" s="100"/>
      <c r="CC502" s="101"/>
      <c r="CD502" s="100"/>
      <c r="CG502" s="101"/>
      <c r="CH502" s="100"/>
      <c r="CK502" s="101"/>
      <c r="CL502" s="100"/>
      <c r="CO502" s="101"/>
      <c r="CP502" s="100"/>
      <c r="CS502" s="101"/>
      <c r="CT502" s="100"/>
      <c r="CW502" s="101"/>
      <c r="CX502" s="100"/>
      <c r="DA502" s="101"/>
      <c r="DB502" s="100"/>
      <c r="DE502" s="101"/>
      <c r="DF502" s="100"/>
      <c r="DI502" s="101"/>
    </row>
    <row r="503" spans="1:141" outlineLevel="1" x14ac:dyDescent="0.25">
      <c r="A503" s="90"/>
      <c r="B503" s="90"/>
      <c r="C503" s="90"/>
      <c r="D503" s="90"/>
      <c r="E503" t="str">
        <f>CONCATENATE(E497," - model")</f>
        <v>Goodwill - model</v>
      </c>
      <c r="F503" s="100"/>
      <c r="I503" s="101"/>
      <c r="J503" s="100"/>
      <c r="M503" s="101"/>
      <c r="N503" s="100"/>
      <c r="Q503" s="101"/>
      <c r="R503" s="100"/>
      <c r="U503" s="101"/>
      <c r="V503" s="100"/>
      <c r="Y503" s="101"/>
      <c r="Z503" s="100"/>
      <c r="AC503" s="101"/>
      <c r="AD503" s="100"/>
      <c r="AG503" s="101"/>
      <c r="AH503" s="100"/>
      <c r="AK503" s="101"/>
      <c r="AL503" s="113" t="str">
        <f ca="1">AL501</f>
        <v/>
      </c>
      <c r="AM503" s="69" t="str">
        <f t="shared" ref="AM503:AO503" ca="1" si="1414">AM501</f>
        <v/>
      </c>
      <c r="AN503" s="69" t="str">
        <f t="shared" ca="1" si="1414"/>
        <v/>
      </c>
      <c r="AO503" s="114" t="str">
        <f t="shared" ca="1" si="1414"/>
        <v/>
      </c>
      <c r="AP503" s="113" t="e">
        <f ca="1">AP504</f>
        <v>#N/A</v>
      </c>
      <c r="AQ503" s="69" t="e">
        <f t="shared" ref="AQ503:DB503" ca="1" si="1415">AQ504</f>
        <v>#N/A</v>
      </c>
      <c r="AR503" s="69" t="e">
        <f t="shared" ca="1" si="1415"/>
        <v>#N/A</v>
      </c>
      <c r="AS503" s="114" t="e">
        <f t="shared" ca="1" si="1415"/>
        <v>#N/A</v>
      </c>
      <c r="AT503" s="113" t="e">
        <f t="shared" ca="1" si="1415"/>
        <v>#VALUE!</v>
      </c>
      <c r="AU503" s="69" t="e">
        <f t="shared" ca="1" si="1415"/>
        <v>#VALUE!</v>
      </c>
      <c r="AV503" s="69" t="e">
        <f t="shared" ca="1" si="1415"/>
        <v>#VALUE!</v>
      </c>
      <c r="AW503" s="114" t="e">
        <f t="shared" ca="1" si="1415"/>
        <v>#VALUE!</v>
      </c>
      <c r="AX503" s="113" t="e">
        <f t="shared" ca="1" si="1415"/>
        <v>#VALUE!</v>
      </c>
      <c r="AY503" s="69" t="e">
        <f t="shared" ca="1" si="1415"/>
        <v>#VALUE!</v>
      </c>
      <c r="AZ503" s="69" t="e">
        <f t="shared" ca="1" si="1415"/>
        <v>#VALUE!</v>
      </c>
      <c r="BA503" s="114" t="e">
        <f t="shared" ca="1" si="1415"/>
        <v>#VALUE!</v>
      </c>
      <c r="BB503" s="113" t="e">
        <f t="shared" ca="1" si="1415"/>
        <v>#VALUE!</v>
      </c>
      <c r="BC503" s="69" t="e">
        <f t="shared" ca="1" si="1415"/>
        <v>#VALUE!</v>
      </c>
      <c r="BD503" s="69" t="e">
        <f t="shared" ca="1" si="1415"/>
        <v>#VALUE!</v>
      </c>
      <c r="BE503" s="114" t="e">
        <f t="shared" ca="1" si="1415"/>
        <v>#VALUE!</v>
      </c>
      <c r="BF503" s="113" t="e">
        <f t="shared" ca="1" si="1415"/>
        <v>#VALUE!</v>
      </c>
      <c r="BG503" s="69" t="e">
        <f t="shared" ca="1" si="1415"/>
        <v>#VALUE!</v>
      </c>
      <c r="BH503" s="69" t="e">
        <f t="shared" ca="1" si="1415"/>
        <v>#VALUE!</v>
      </c>
      <c r="BI503" s="114" t="e">
        <f t="shared" ca="1" si="1415"/>
        <v>#VALUE!</v>
      </c>
      <c r="BJ503" s="113" t="e">
        <f t="shared" ca="1" si="1415"/>
        <v>#VALUE!</v>
      </c>
      <c r="BK503" s="69" t="e">
        <f t="shared" ca="1" si="1415"/>
        <v>#VALUE!</v>
      </c>
      <c r="BL503" s="69" t="e">
        <f t="shared" ca="1" si="1415"/>
        <v>#VALUE!</v>
      </c>
      <c r="BM503" s="114" t="e">
        <f t="shared" ca="1" si="1415"/>
        <v>#VALUE!</v>
      </c>
      <c r="BN503" s="113" t="e">
        <f t="shared" ca="1" si="1415"/>
        <v>#VALUE!</v>
      </c>
      <c r="BO503" s="69" t="e">
        <f t="shared" ca="1" si="1415"/>
        <v>#VALUE!</v>
      </c>
      <c r="BP503" s="69" t="e">
        <f t="shared" ca="1" si="1415"/>
        <v>#VALUE!</v>
      </c>
      <c r="BQ503" s="114" t="e">
        <f t="shared" ca="1" si="1415"/>
        <v>#VALUE!</v>
      </c>
      <c r="BR503" s="113" t="e">
        <f t="shared" ca="1" si="1415"/>
        <v>#VALUE!</v>
      </c>
      <c r="BS503" s="69" t="e">
        <f t="shared" ca="1" si="1415"/>
        <v>#VALUE!</v>
      </c>
      <c r="BT503" s="69" t="e">
        <f t="shared" ca="1" si="1415"/>
        <v>#VALUE!</v>
      </c>
      <c r="BU503" s="114" t="e">
        <f t="shared" ca="1" si="1415"/>
        <v>#VALUE!</v>
      </c>
      <c r="BV503" s="113" t="e">
        <f t="shared" ca="1" si="1415"/>
        <v>#VALUE!</v>
      </c>
      <c r="BW503" s="69" t="e">
        <f t="shared" ca="1" si="1415"/>
        <v>#VALUE!</v>
      </c>
      <c r="BX503" s="69" t="e">
        <f t="shared" ca="1" si="1415"/>
        <v>#VALUE!</v>
      </c>
      <c r="BY503" s="114" t="e">
        <f t="shared" ca="1" si="1415"/>
        <v>#VALUE!</v>
      </c>
      <c r="BZ503" s="113" t="e">
        <f t="shared" ca="1" si="1415"/>
        <v>#VALUE!</v>
      </c>
      <c r="CA503" s="69" t="e">
        <f t="shared" ca="1" si="1415"/>
        <v>#VALUE!</v>
      </c>
      <c r="CB503" s="69" t="e">
        <f t="shared" ca="1" si="1415"/>
        <v>#VALUE!</v>
      </c>
      <c r="CC503" s="114" t="e">
        <f t="shared" ca="1" si="1415"/>
        <v>#VALUE!</v>
      </c>
      <c r="CD503" s="113" t="e">
        <f t="shared" ca="1" si="1415"/>
        <v>#VALUE!</v>
      </c>
      <c r="CE503" s="69" t="e">
        <f t="shared" ca="1" si="1415"/>
        <v>#VALUE!</v>
      </c>
      <c r="CF503" s="69" t="e">
        <f t="shared" ca="1" si="1415"/>
        <v>#VALUE!</v>
      </c>
      <c r="CG503" s="114" t="e">
        <f t="shared" ca="1" si="1415"/>
        <v>#VALUE!</v>
      </c>
      <c r="CH503" s="113">
        <f t="shared" ca="1" si="1415"/>
        <v>0</v>
      </c>
      <c r="CI503" s="69">
        <f t="shared" ca="1" si="1415"/>
        <v>0</v>
      </c>
      <c r="CJ503" s="69">
        <f t="shared" ca="1" si="1415"/>
        <v>0</v>
      </c>
      <c r="CK503" s="114">
        <f t="shared" ca="1" si="1415"/>
        <v>0</v>
      </c>
      <c r="CL503" s="113">
        <f t="shared" ca="1" si="1415"/>
        <v>0</v>
      </c>
      <c r="CM503" s="69">
        <f t="shared" ca="1" si="1415"/>
        <v>0</v>
      </c>
      <c r="CN503" s="69">
        <f t="shared" ca="1" si="1415"/>
        <v>0</v>
      </c>
      <c r="CO503" s="114">
        <f t="shared" ca="1" si="1415"/>
        <v>0</v>
      </c>
      <c r="CP503" s="113">
        <f t="shared" ca="1" si="1415"/>
        <v>0</v>
      </c>
      <c r="CQ503" s="69">
        <f t="shared" ca="1" si="1415"/>
        <v>0</v>
      </c>
      <c r="CR503" s="69">
        <f t="shared" ca="1" si="1415"/>
        <v>0</v>
      </c>
      <c r="CS503" s="114">
        <f t="shared" ca="1" si="1415"/>
        <v>0</v>
      </c>
      <c r="CT503" s="113">
        <f t="shared" ca="1" si="1415"/>
        <v>0</v>
      </c>
      <c r="CU503" s="69">
        <f t="shared" ca="1" si="1415"/>
        <v>0</v>
      </c>
      <c r="CV503" s="69">
        <f t="shared" ca="1" si="1415"/>
        <v>0</v>
      </c>
      <c r="CW503" s="114">
        <f t="shared" ca="1" si="1415"/>
        <v>0</v>
      </c>
      <c r="CX503" s="113">
        <f t="shared" ca="1" si="1415"/>
        <v>0</v>
      </c>
      <c r="CY503" s="69">
        <f t="shared" ca="1" si="1415"/>
        <v>0</v>
      </c>
      <c r="CZ503" s="69">
        <f t="shared" ca="1" si="1415"/>
        <v>0</v>
      </c>
      <c r="DA503" s="114">
        <f t="shared" ca="1" si="1415"/>
        <v>0</v>
      </c>
      <c r="DB503" s="113">
        <f t="shared" ca="1" si="1415"/>
        <v>0</v>
      </c>
      <c r="DC503" s="69">
        <f t="shared" ref="DC503:DI503" ca="1" si="1416">DC504</f>
        <v>0</v>
      </c>
      <c r="DD503" s="69">
        <f t="shared" ca="1" si="1416"/>
        <v>0</v>
      </c>
      <c r="DE503" s="114">
        <f t="shared" ca="1" si="1416"/>
        <v>0</v>
      </c>
      <c r="DF503" s="113">
        <f t="shared" ca="1" si="1416"/>
        <v>0</v>
      </c>
      <c r="DG503" s="69">
        <f t="shared" ca="1" si="1416"/>
        <v>0</v>
      </c>
      <c r="DH503" s="69">
        <f t="shared" ca="1" si="1416"/>
        <v>0</v>
      </c>
      <c r="DI503" s="114">
        <f t="shared" ca="1" si="1416"/>
        <v>0</v>
      </c>
      <c r="DK503" s="69">
        <f t="shared" ref="DK503:EK503" ca="1" si="1417">SUM(OFFSET($E503,,MATCH(DK$3,$F$5:$DI$5,0)+3,,1))</f>
        <v>0</v>
      </c>
      <c r="DL503" s="69" t="e">
        <f t="shared" ca="1" si="1417"/>
        <v>#N/A</v>
      </c>
      <c r="DM503" s="69" t="e">
        <f t="shared" ca="1" si="1417"/>
        <v>#VALUE!</v>
      </c>
      <c r="DN503" s="69" t="e">
        <f t="shared" ca="1" si="1417"/>
        <v>#VALUE!</v>
      </c>
      <c r="DO503" s="69" t="e">
        <f t="shared" ca="1" si="1417"/>
        <v>#VALUE!</v>
      </c>
      <c r="DP503" s="69" t="e">
        <f t="shared" ca="1" si="1417"/>
        <v>#VALUE!</v>
      </c>
      <c r="DQ503" s="69" t="e">
        <f t="shared" ca="1" si="1417"/>
        <v>#VALUE!</v>
      </c>
      <c r="DR503" s="69" t="e">
        <f t="shared" ca="1" si="1417"/>
        <v>#VALUE!</v>
      </c>
      <c r="DS503" s="69" t="e">
        <f t="shared" ca="1" si="1417"/>
        <v>#VALUE!</v>
      </c>
      <c r="DT503" s="69" t="e">
        <f t="shared" ca="1" si="1417"/>
        <v>#VALUE!</v>
      </c>
      <c r="DU503" s="69" t="e">
        <f t="shared" ca="1" si="1417"/>
        <v>#VALUE!</v>
      </c>
      <c r="DV503" s="69" t="e">
        <f t="shared" ca="1" si="1417"/>
        <v>#VALUE!</v>
      </c>
      <c r="DW503" s="69" t="e">
        <f t="shared" ca="1" si="1417"/>
        <v>#VALUE!</v>
      </c>
      <c r="DX503" s="69" t="e">
        <f t="shared" ca="1" si="1417"/>
        <v>#VALUE!</v>
      </c>
      <c r="DY503" s="69" t="e">
        <f t="shared" ca="1" si="1417"/>
        <v>#VALUE!</v>
      </c>
      <c r="DZ503" s="69" t="e">
        <f t="shared" ca="1" si="1417"/>
        <v>#VALUE!</v>
      </c>
      <c r="EA503" s="69" t="e">
        <f t="shared" ca="1" si="1417"/>
        <v>#VALUE!</v>
      </c>
      <c r="EB503" s="69" t="e">
        <f t="shared" ca="1" si="1417"/>
        <v>#VALUE!</v>
      </c>
      <c r="EC503" s="69" t="e">
        <f t="shared" ca="1" si="1417"/>
        <v>#VALUE!</v>
      </c>
      <c r="ED503" s="69" t="e">
        <f t="shared" ca="1" si="1417"/>
        <v>#VALUE!</v>
      </c>
      <c r="EE503" s="69" t="e">
        <f t="shared" ca="1" si="1417"/>
        <v>#VALUE!</v>
      </c>
      <c r="EF503" s="69" t="e">
        <f t="shared" ca="1" si="1417"/>
        <v>#VALUE!</v>
      </c>
      <c r="EG503" s="69" t="e">
        <f t="shared" ca="1" si="1417"/>
        <v>#VALUE!</v>
      </c>
      <c r="EH503" s="69" t="e">
        <f t="shared" ca="1" si="1417"/>
        <v>#VALUE!</v>
      </c>
      <c r="EI503" s="69" t="e">
        <f t="shared" ca="1" si="1417"/>
        <v>#VALUE!</v>
      </c>
      <c r="EJ503" s="69" t="e">
        <f t="shared" ca="1" si="1417"/>
        <v>#VALUE!</v>
      </c>
      <c r="EK503" s="69" t="e">
        <f t="shared" ca="1" si="1417"/>
        <v>#VALUE!</v>
      </c>
    </row>
    <row r="504" spans="1:141" outlineLevel="1" x14ac:dyDescent="0.25">
      <c r="A504" s="90"/>
      <c r="B504" s="90"/>
      <c r="C504" s="90"/>
      <c r="D504" s="90"/>
      <c r="E504" t="s">
        <v>322</v>
      </c>
      <c r="F504" s="100"/>
      <c r="I504" s="101"/>
      <c r="J504" s="100"/>
      <c r="M504" s="101"/>
      <c r="N504" s="100"/>
      <c r="Q504" s="101"/>
      <c r="R504" s="100"/>
      <c r="U504" s="101"/>
      <c r="V504" s="100"/>
      <c r="Y504" s="101"/>
      <c r="Z504" s="100"/>
      <c r="AC504" s="101"/>
      <c r="AD504" s="100"/>
      <c r="AG504" s="101"/>
      <c r="AH504" s="100"/>
      <c r="AK504" s="101"/>
      <c r="AL504" s="100"/>
      <c r="AO504" s="101"/>
      <c r="AP504" s="113" t="e">
        <f ca="1">IF(AP$4="A",AP501,AP506)</f>
        <v>#N/A</v>
      </c>
      <c r="AQ504" s="69" t="e">
        <f t="shared" ref="AQ504:DB504" ca="1" si="1418">IF(AQ$4="A",AQ501,AQ506)</f>
        <v>#N/A</v>
      </c>
      <c r="AR504" s="69" t="e">
        <f t="shared" ca="1" si="1418"/>
        <v>#N/A</v>
      </c>
      <c r="AS504" s="114" t="e">
        <f t="shared" ca="1" si="1418"/>
        <v>#N/A</v>
      </c>
      <c r="AT504" s="113" t="e">
        <f t="shared" ca="1" si="1418"/>
        <v>#VALUE!</v>
      </c>
      <c r="AU504" s="69" t="e">
        <f t="shared" ca="1" si="1418"/>
        <v>#VALUE!</v>
      </c>
      <c r="AV504" s="69" t="e">
        <f t="shared" ca="1" si="1418"/>
        <v>#VALUE!</v>
      </c>
      <c r="AW504" s="114" t="e">
        <f t="shared" ca="1" si="1418"/>
        <v>#VALUE!</v>
      </c>
      <c r="AX504" s="113" t="e">
        <f t="shared" ca="1" si="1418"/>
        <v>#VALUE!</v>
      </c>
      <c r="AY504" s="69" t="e">
        <f t="shared" ca="1" si="1418"/>
        <v>#VALUE!</v>
      </c>
      <c r="AZ504" s="69" t="e">
        <f t="shared" ca="1" si="1418"/>
        <v>#VALUE!</v>
      </c>
      <c r="BA504" s="114" t="e">
        <f t="shared" ca="1" si="1418"/>
        <v>#VALUE!</v>
      </c>
      <c r="BB504" s="113" t="e">
        <f t="shared" ca="1" si="1418"/>
        <v>#VALUE!</v>
      </c>
      <c r="BC504" s="69" t="e">
        <f t="shared" ca="1" si="1418"/>
        <v>#VALUE!</v>
      </c>
      <c r="BD504" s="69" t="e">
        <f t="shared" ca="1" si="1418"/>
        <v>#VALUE!</v>
      </c>
      <c r="BE504" s="114" t="e">
        <f t="shared" ca="1" si="1418"/>
        <v>#VALUE!</v>
      </c>
      <c r="BF504" s="113" t="e">
        <f t="shared" ca="1" si="1418"/>
        <v>#VALUE!</v>
      </c>
      <c r="BG504" s="69" t="e">
        <f t="shared" ca="1" si="1418"/>
        <v>#VALUE!</v>
      </c>
      <c r="BH504" s="69" t="e">
        <f t="shared" ca="1" si="1418"/>
        <v>#VALUE!</v>
      </c>
      <c r="BI504" s="114" t="e">
        <f t="shared" ca="1" si="1418"/>
        <v>#VALUE!</v>
      </c>
      <c r="BJ504" s="113" t="e">
        <f t="shared" ca="1" si="1418"/>
        <v>#VALUE!</v>
      </c>
      <c r="BK504" s="69" t="e">
        <f t="shared" ca="1" si="1418"/>
        <v>#VALUE!</v>
      </c>
      <c r="BL504" s="69" t="e">
        <f t="shared" ca="1" si="1418"/>
        <v>#VALUE!</v>
      </c>
      <c r="BM504" s="114" t="e">
        <f t="shared" ca="1" si="1418"/>
        <v>#VALUE!</v>
      </c>
      <c r="BN504" s="113" t="e">
        <f t="shared" ca="1" si="1418"/>
        <v>#VALUE!</v>
      </c>
      <c r="BO504" s="69" t="e">
        <f t="shared" ca="1" si="1418"/>
        <v>#VALUE!</v>
      </c>
      <c r="BP504" s="69" t="e">
        <f t="shared" ca="1" si="1418"/>
        <v>#VALUE!</v>
      </c>
      <c r="BQ504" s="114" t="e">
        <f t="shared" ca="1" si="1418"/>
        <v>#VALUE!</v>
      </c>
      <c r="BR504" s="113" t="e">
        <f t="shared" ca="1" si="1418"/>
        <v>#VALUE!</v>
      </c>
      <c r="BS504" s="69" t="e">
        <f t="shared" ca="1" si="1418"/>
        <v>#VALUE!</v>
      </c>
      <c r="BT504" s="69" t="e">
        <f t="shared" ca="1" si="1418"/>
        <v>#VALUE!</v>
      </c>
      <c r="BU504" s="114" t="e">
        <f t="shared" ca="1" si="1418"/>
        <v>#VALUE!</v>
      </c>
      <c r="BV504" s="113" t="e">
        <f t="shared" ca="1" si="1418"/>
        <v>#VALUE!</v>
      </c>
      <c r="BW504" s="69" t="e">
        <f t="shared" ca="1" si="1418"/>
        <v>#VALUE!</v>
      </c>
      <c r="BX504" s="69" t="e">
        <f t="shared" ca="1" si="1418"/>
        <v>#VALUE!</v>
      </c>
      <c r="BY504" s="114" t="e">
        <f t="shared" ca="1" si="1418"/>
        <v>#VALUE!</v>
      </c>
      <c r="BZ504" s="113" t="e">
        <f t="shared" ca="1" si="1418"/>
        <v>#VALUE!</v>
      </c>
      <c r="CA504" s="69" t="e">
        <f t="shared" ca="1" si="1418"/>
        <v>#VALUE!</v>
      </c>
      <c r="CB504" s="69" t="e">
        <f t="shared" ca="1" si="1418"/>
        <v>#VALUE!</v>
      </c>
      <c r="CC504" s="114" t="e">
        <f t="shared" ca="1" si="1418"/>
        <v>#VALUE!</v>
      </c>
      <c r="CD504" s="113" t="e">
        <f t="shared" ca="1" si="1418"/>
        <v>#VALUE!</v>
      </c>
      <c r="CE504" s="69" t="e">
        <f t="shared" ca="1" si="1418"/>
        <v>#VALUE!</v>
      </c>
      <c r="CF504" s="69" t="e">
        <f t="shared" ca="1" si="1418"/>
        <v>#VALUE!</v>
      </c>
      <c r="CG504" s="114" t="e">
        <f t="shared" ca="1" si="1418"/>
        <v>#VALUE!</v>
      </c>
      <c r="CH504" s="113">
        <f t="shared" ca="1" si="1418"/>
        <v>0</v>
      </c>
      <c r="CI504" s="69">
        <f t="shared" ca="1" si="1418"/>
        <v>0</v>
      </c>
      <c r="CJ504" s="69">
        <f t="shared" ca="1" si="1418"/>
        <v>0</v>
      </c>
      <c r="CK504" s="114">
        <f t="shared" ca="1" si="1418"/>
        <v>0</v>
      </c>
      <c r="CL504" s="113">
        <f t="shared" ca="1" si="1418"/>
        <v>0</v>
      </c>
      <c r="CM504" s="69">
        <f t="shared" ca="1" si="1418"/>
        <v>0</v>
      </c>
      <c r="CN504" s="69">
        <f t="shared" ca="1" si="1418"/>
        <v>0</v>
      </c>
      <c r="CO504" s="114">
        <f t="shared" ca="1" si="1418"/>
        <v>0</v>
      </c>
      <c r="CP504" s="113">
        <f t="shared" ca="1" si="1418"/>
        <v>0</v>
      </c>
      <c r="CQ504" s="69">
        <f t="shared" ca="1" si="1418"/>
        <v>0</v>
      </c>
      <c r="CR504" s="69">
        <f t="shared" ca="1" si="1418"/>
        <v>0</v>
      </c>
      <c r="CS504" s="114">
        <f t="shared" ca="1" si="1418"/>
        <v>0</v>
      </c>
      <c r="CT504" s="113">
        <f t="shared" ca="1" si="1418"/>
        <v>0</v>
      </c>
      <c r="CU504" s="69">
        <f t="shared" ca="1" si="1418"/>
        <v>0</v>
      </c>
      <c r="CV504" s="69">
        <f t="shared" ca="1" si="1418"/>
        <v>0</v>
      </c>
      <c r="CW504" s="114">
        <f t="shared" ca="1" si="1418"/>
        <v>0</v>
      </c>
      <c r="CX504" s="113">
        <f t="shared" ca="1" si="1418"/>
        <v>0</v>
      </c>
      <c r="CY504" s="69">
        <f t="shared" ca="1" si="1418"/>
        <v>0</v>
      </c>
      <c r="CZ504" s="69">
        <f t="shared" ca="1" si="1418"/>
        <v>0</v>
      </c>
      <c r="DA504" s="114">
        <f t="shared" ca="1" si="1418"/>
        <v>0</v>
      </c>
      <c r="DB504" s="113">
        <f t="shared" ca="1" si="1418"/>
        <v>0</v>
      </c>
      <c r="DC504" s="69">
        <f t="shared" ref="DC504:DI504" ca="1" si="1419">IF(DC$4="A",DC501,DC506)</f>
        <v>0</v>
      </c>
      <c r="DD504" s="69">
        <f t="shared" ca="1" si="1419"/>
        <v>0</v>
      </c>
      <c r="DE504" s="114">
        <f t="shared" ca="1" si="1419"/>
        <v>0</v>
      </c>
      <c r="DF504" s="113">
        <f t="shared" ca="1" si="1419"/>
        <v>0</v>
      </c>
      <c r="DG504" s="69">
        <f t="shared" ca="1" si="1419"/>
        <v>0</v>
      </c>
      <c r="DH504" s="69">
        <f t="shared" ca="1" si="1419"/>
        <v>0</v>
      </c>
      <c r="DI504" s="114">
        <f t="shared" ca="1" si="1419"/>
        <v>0</v>
      </c>
      <c r="DT504" s="69"/>
      <c r="DU504" s="69"/>
      <c r="DV504" s="69"/>
      <c r="DW504" s="69"/>
      <c r="DX504" s="69"/>
      <c r="DY504" s="69"/>
      <c r="DZ504" s="69"/>
      <c r="EA504" s="69"/>
      <c r="EB504" s="69"/>
      <c r="EC504" s="69"/>
      <c r="ED504" s="69"/>
      <c r="EE504" s="69"/>
      <c r="EF504" s="69"/>
      <c r="EG504" s="69"/>
      <c r="EH504" s="69"/>
      <c r="EI504" s="69"/>
      <c r="EJ504" s="69"/>
      <c r="EK504" s="69"/>
    </row>
    <row r="505" spans="1:141" outlineLevel="1" x14ac:dyDescent="0.25">
      <c r="A505" s="90"/>
      <c r="B505" s="90"/>
      <c r="C505" s="90"/>
      <c r="D505" s="90"/>
      <c r="F505" s="100"/>
      <c r="I505" s="101"/>
      <c r="J505" s="100"/>
      <c r="M505" s="101"/>
      <c r="N505" s="100"/>
      <c r="Q505" s="101"/>
      <c r="R505" s="100"/>
      <c r="U505" s="101"/>
      <c r="V505" s="100"/>
      <c r="Y505" s="101"/>
      <c r="Z505" s="100"/>
      <c r="AC505" s="101"/>
      <c r="AD505" s="100"/>
      <c r="AG505" s="101"/>
      <c r="AH505" s="100"/>
      <c r="AK505" s="101"/>
      <c r="AL505" s="100"/>
      <c r="AO505" s="101"/>
      <c r="AP505" s="102"/>
      <c r="AQ505" s="103"/>
      <c r="AR505" s="103"/>
      <c r="AS505" s="104"/>
      <c r="AT505" s="102"/>
      <c r="AU505" s="103"/>
      <c r="AV505" s="103"/>
      <c r="AW505" s="104"/>
      <c r="AX505" s="102"/>
      <c r="AY505" s="103"/>
      <c r="AZ505" s="103"/>
      <c r="BA505" s="104"/>
      <c r="BB505" s="102"/>
      <c r="BC505" s="103"/>
      <c r="BD505" s="103"/>
      <c r="BE505" s="104"/>
      <c r="BF505" s="102"/>
      <c r="BG505" s="103"/>
      <c r="BH505" s="103"/>
      <c r="BI505" s="104"/>
      <c r="BJ505" s="102"/>
      <c r="BK505" s="103"/>
      <c r="BL505" s="103"/>
      <c r="BM505" s="104"/>
      <c r="BN505" s="102"/>
      <c r="BO505" s="103"/>
      <c r="BP505" s="103"/>
      <c r="BQ505" s="104"/>
      <c r="BR505" s="102"/>
      <c r="BS505" s="103"/>
      <c r="BT505" s="103"/>
      <c r="BU505" s="104"/>
      <c r="BV505" s="102"/>
      <c r="BW505" s="103"/>
      <c r="BX505" s="103"/>
      <c r="BY505" s="104"/>
      <c r="BZ505" s="102"/>
      <c r="CA505" s="103"/>
      <c r="CB505" s="103"/>
      <c r="CC505" s="104"/>
      <c r="CD505" s="102"/>
      <c r="CE505" s="103"/>
      <c r="CF505" s="103"/>
      <c r="CG505" s="104"/>
      <c r="CH505" s="102"/>
      <c r="CI505" s="103"/>
      <c r="CJ505" s="103"/>
      <c r="CK505" s="104"/>
      <c r="CL505" s="102"/>
      <c r="CM505" s="103"/>
      <c r="CN505" s="103"/>
      <c r="CO505" s="104"/>
      <c r="CP505" s="102"/>
      <c r="CQ505" s="103"/>
      <c r="CR505" s="103"/>
      <c r="CS505" s="104"/>
      <c r="CT505" s="102"/>
      <c r="CU505" s="103"/>
      <c r="CV505" s="103"/>
      <c r="CW505" s="104"/>
      <c r="CX505" s="102"/>
      <c r="CY505" s="103"/>
      <c r="CZ505" s="103"/>
      <c r="DA505" s="104"/>
      <c r="DB505" s="102"/>
      <c r="DC505" s="103"/>
      <c r="DD505" s="103"/>
      <c r="DE505" s="104"/>
      <c r="DF505" s="102"/>
      <c r="DG505" s="103"/>
      <c r="DH505" s="103"/>
      <c r="DI505" s="104"/>
    </row>
    <row r="506" spans="1:141" outlineLevel="1" x14ac:dyDescent="0.25">
      <c r="A506" s="90"/>
      <c r="B506" s="90"/>
      <c r="C506" s="90"/>
      <c r="D506" s="90"/>
      <c r="E506" s="36" t="str">
        <f>CONCATENATE(E504," selected driver: ",$J$8," (",$J$9,")")</f>
        <v>Value selected driver: Default (Annual)</v>
      </c>
      <c r="F506" s="100"/>
      <c r="I506" s="101"/>
      <c r="J506" s="100"/>
      <c r="M506" s="101"/>
      <c r="N506" s="100"/>
      <c r="Q506" s="101"/>
      <c r="R506" s="100"/>
      <c r="U506" s="101"/>
      <c r="V506" s="100"/>
      <c r="Y506" s="101"/>
      <c r="Z506" s="100"/>
      <c r="AC506" s="101"/>
      <c r="AD506" s="100"/>
      <c r="AG506" s="101"/>
      <c r="AH506" s="100"/>
      <c r="AK506" s="101"/>
      <c r="AL506" s="100"/>
      <c r="AO506" s="101"/>
      <c r="AP506" s="147" t="e" cm="1">
        <f t="array" ref="AP506">IF($I$9=1,AP508,INDEX($DT508:$EK508,,MATCH(CONCATENATE("FY ",RIGHT(AP$3,4)),$DT$3:$EK$3,0)))</f>
        <v>#N/A</v>
      </c>
      <c r="AQ506" s="148" t="e" cm="1">
        <f t="array" ref="AQ506">IF($I$9=1,AQ508,INDEX($DT508:$EK508,,MATCH(CONCATENATE("FY ",RIGHT(AQ$3,4)),$DT$3:$EK$3,0)))</f>
        <v>#N/A</v>
      </c>
      <c r="AR506" s="148" t="e" cm="1">
        <f t="array" ref="AR506">IF($I$9=1,AR508,INDEX($DT508:$EK508,,MATCH(CONCATENATE("FY ",RIGHT(AR$3,4)),$DT$3:$EK$3,0)))</f>
        <v>#N/A</v>
      </c>
      <c r="AS506" s="149" t="e" cm="1">
        <f t="array" ref="AS506">IF($I$9=1,AS508,INDEX($DT508:$EK508,,MATCH(CONCATENATE("FY ",RIGHT(AS$3,4)),$DT$3:$EK$3,0)))</f>
        <v>#N/A</v>
      </c>
      <c r="AT506" s="147" t="e" cm="1">
        <f t="array" ref="AT506">IF($I$9=1,AT508,INDEX($DT508:$EK508,,MATCH(CONCATENATE("FY ",RIGHT(AT$3,4)),$DT$3:$EK$3,0)))</f>
        <v>#N/A</v>
      </c>
      <c r="AU506" s="148" t="e" cm="1">
        <f t="array" ref="AU506">IF($I$9=1,AU508,INDEX($DT508:$EK508,,MATCH(CONCATENATE("FY ",RIGHT(AU$3,4)),$DT$3:$EK$3,0)))</f>
        <v>#N/A</v>
      </c>
      <c r="AV506" s="148" t="e" cm="1">
        <f t="array" ref="AV506">IF($I$9=1,AV508,INDEX($DT508:$EK508,,MATCH(CONCATENATE("FY ",RIGHT(AV$3,4)),$DT$3:$EK$3,0)))</f>
        <v>#N/A</v>
      </c>
      <c r="AW506" s="149" t="e" cm="1">
        <f t="array" ref="AW506">IF($I$9=1,AW508,INDEX($DT508:$EK508,,MATCH(CONCATENATE("FY ",RIGHT(AW$3,4)),$DT$3:$EK$3,0)))</f>
        <v>#N/A</v>
      </c>
      <c r="AX506" s="147" t="e" cm="1">
        <f t="array" ref="AX506">IF($I$9=1,AX508,INDEX($DT508:$EK508,,MATCH(CONCATENATE("FY ",RIGHT(AX$3,4)),$DT$3:$EK$3,0)))</f>
        <v>#N/A</v>
      </c>
      <c r="AY506" s="148" t="e" cm="1">
        <f t="array" ref="AY506">IF($I$9=1,AY508,INDEX($DT508:$EK508,,MATCH(CONCATENATE("FY ",RIGHT(AY$3,4)),$DT$3:$EK$3,0)))</f>
        <v>#N/A</v>
      </c>
      <c r="AZ506" s="148" t="e" cm="1">
        <f t="array" ref="AZ506">IF($I$9=1,AZ508,INDEX($DT508:$EK508,,MATCH(CONCATENATE("FY ",RIGHT(AZ$3,4)),$DT$3:$EK$3,0)))</f>
        <v>#N/A</v>
      </c>
      <c r="BA506" s="149" t="e" cm="1">
        <f t="array" ref="BA506">IF($I$9=1,BA508,INDEX($DT508:$EK508,,MATCH(CONCATENATE("FY ",RIGHT(BA$3,4)),$DT$3:$EK$3,0)))</f>
        <v>#N/A</v>
      </c>
      <c r="BB506" s="147" t="e" cm="1">
        <f t="array" ref="BB506">IF($I$9=1,BB508,INDEX($DT508:$EK508,,MATCH(CONCATENATE("FY ",RIGHT(BB$3,4)),$DT$3:$EK$3,0)))</f>
        <v>#N/A</v>
      </c>
      <c r="BC506" s="148" t="e" cm="1">
        <f t="array" ref="BC506">IF($I$9=1,BC508,INDEX($DT508:$EK508,,MATCH(CONCATENATE("FY ",RIGHT(BC$3,4)),$DT$3:$EK$3,0)))</f>
        <v>#N/A</v>
      </c>
      <c r="BD506" s="148" t="e" cm="1">
        <f t="array" ref="BD506">IF($I$9=1,BD508,INDEX($DT508:$EK508,,MATCH(CONCATENATE("FY ",RIGHT(BD$3,4)),$DT$3:$EK$3,0)))</f>
        <v>#N/A</v>
      </c>
      <c r="BE506" s="149" t="e" cm="1">
        <f t="array" ref="BE506">IF($I$9=1,BE508,INDEX($DT508:$EK508,,MATCH(CONCATENATE("FY ",RIGHT(BE$3,4)),$DT$3:$EK$3,0)))</f>
        <v>#N/A</v>
      </c>
      <c r="BF506" s="147" t="e" cm="1">
        <f t="array" ref="BF506">IF($I$9=1,BF508,INDEX($DT508:$EK508,,MATCH(CONCATENATE("FY ",RIGHT(BF$3,4)),$DT$3:$EK$3,0)))</f>
        <v>#N/A</v>
      </c>
      <c r="BG506" s="148" t="e" cm="1">
        <f t="array" ref="BG506">IF($I$9=1,BG508,INDEX($DT508:$EK508,,MATCH(CONCATENATE("FY ",RIGHT(BG$3,4)),$DT$3:$EK$3,0)))</f>
        <v>#N/A</v>
      </c>
      <c r="BH506" s="148" t="e" cm="1">
        <f t="array" ref="BH506">IF($I$9=1,BH508,INDEX($DT508:$EK508,,MATCH(CONCATENATE("FY ",RIGHT(BH$3,4)),$DT$3:$EK$3,0)))</f>
        <v>#N/A</v>
      </c>
      <c r="BI506" s="149" t="e" cm="1">
        <f t="array" ref="BI506">IF($I$9=1,BI508,INDEX($DT508:$EK508,,MATCH(CONCATENATE("FY ",RIGHT(BI$3,4)),$DT$3:$EK$3,0)))</f>
        <v>#N/A</v>
      </c>
      <c r="BJ506" s="147" t="e" cm="1">
        <f t="array" ref="BJ506">IF($I$9=1,BJ508,INDEX($DT508:$EK508,,MATCH(CONCATENATE("FY ",RIGHT(BJ$3,4)),$DT$3:$EK$3,0)))</f>
        <v>#N/A</v>
      </c>
      <c r="BK506" s="148" t="e" cm="1">
        <f t="array" ref="BK506">IF($I$9=1,BK508,INDEX($DT508:$EK508,,MATCH(CONCATENATE("FY ",RIGHT(BK$3,4)),$DT$3:$EK$3,0)))</f>
        <v>#N/A</v>
      </c>
      <c r="BL506" s="148" t="e" cm="1">
        <f t="array" ref="BL506">IF($I$9=1,BL508,INDEX($DT508:$EK508,,MATCH(CONCATENATE("FY ",RIGHT(BL$3,4)),$DT$3:$EK$3,0)))</f>
        <v>#N/A</v>
      </c>
      <c r="BM506" s="149" t="e" cm="1">
        <f t="array" ref="BM506">IF($I$9=1,BM508,INDEX($DT508:$EK508,,MATCH(CONCATENATE("FY ",RIGHT(BM$3,4)),$DT$3:$EK$3,0)))</f>
        <v>#N/A</v>
      </c>
      <c r="BN506" s="147" t="e" cm="1">
        <f t="array" ref="BN506">IF($I$9=1,BN508,INDEX($DT508:$EK508,,MATCH(CONCATENATE("FY ",RIGHT(BN$3,4)),$DT$3:$EK$3,0)))</f>
        <v>#N/A</v>
      </c>
      <c r="BO506" s="148" t="e" cm="1">
        <f t="array" ref="BO506">IF($I$9=1,BO508,INDEX($DT508:$EK508,,MATCH(CONCATENATE("FY ",RIGHT(BO$3,4)),$DT$3:$EK$3,0)))</f>
        <v>#N/A</v>
      </c>
      <c r="BP506" s="148" t="e" cm="1">
        <f t="array" ref="BP506">IF($I$9=1,BP508,INDEX($DT508:$EK508,,MATCH(CONCATENATE("FY ",RIGHT(BP$3,4)),$DT$3:$EK$3,0)))</f>
        <v>#N/A</v>
      </c>
      <c r="BQ506" s="149" t="e" cm="1">
        <f t="array" ref="BQ506">IF($I$9=1,BQ508,INDEX($DT508:$EK508,,MATCH(CONCATENATE("FY ",RIGHT(BQ$3,4)),$DT$3:$EK$3,0)))</f>
        <v>#N/A</v>
      </c>
      <c r="BR506" s="147" t="e" cm="1">
        <f t="array" ref="BR506">IF($I$9=1,BR508,INDEX($DT508:$EK508,,MATCH(CONCATENATE("FY ",RIGHT(BR$3,4)),$DT$3:$EK$3,0)))</f>
        <v>#N/A</v>
      </c>
      <c r="BS506" s="148" t="e" cm="1">
        <f t="array" ref="BS506">IF($I$9=1,BS508,INDEX($DT508:$EK508,,MATCH(CONCATENATE("FY ",RIGHT(BS$3,4)),$DT$3:$EK$3,0)))</f>
        <v>#N/A</v>
      </c>
      <c r="BT506" s="148" t="e" cm="1">
        <f t="array" ref="BT506">IF($I$9=1,BT508,INDEX($DT508:$EK508,,MATCH(CONCATENATE("FY ",RIGHT(BT$3,4)),$DT$3:$EK$3,0)))</f>
        <v>#N/A</v>
      </c>
      <c r="BU506" s="149" t="e" cm="1">
        <f t="array" ref="BU506">IF($I$9=1,BU508,INDEX($DT508:$EK508,,MATCH(CONCATENATE("FY ",RIGHT(BU$3,4)),$DT$3:$EK$3,0)))</f>
        <v>#N/A</v>
      </c>
      <c r="BV506" s="147" t="e" cm="1">
        <f t="array" ref="BV506">IF($I$9=1,BV508,INDEX($DT508:$EK508,,MATCH(CONCATENATE("FY ",RIGHT(BV$3,4)),$DT$3:$EK$3,0)))</f>
        <v>#N/A</v>
      </c>
      <c r="BW506" s="148" t="e" cm="1">
        <f t="array" ref="BW506">IF($I$9=1,BW508,INDEX($DT508:$EK508,,MATCH(CONCATENATE("FY ",RIGHT(BW$3,4)),$DT$3:$EK$3,0)))</f>
        <v>#N/A</v>
      </c>
      <c r="BX506" s="148" t="e" cm="1">
        <f t="array" ref="BX506">IF($I$9=1,BX508,INDEX($DT508:$EK508,,MATCH(CONCATENATE("FY ",RIGHT(BX$3,4)),$DT$3:$EK$3,0)))</f>
        <v>#N/A</v>
      </c>
      <c r="BY506" s="149" t="e" cm="1">
        <f t="array" ref="BY506">IF($I$9=1,BY508,INDEX($DT508:$EK508,,MATCH(CONCATENATE("FY ",RIGHT(BY$3,4)),$DT$3:$EK$3,0)))</f>
        <v>#N/A</v>
      </c>
      <c r="BZ506" s="147" t="e" cm="1">
        <f t="array" ref="BZ506">IF($I$9=1,BZ508,INDEX($DT508:$EK508,,MATCH(CONCATENATE("FY ",RIGHT(BZ$3,4)),$DT$3:$EK$3,0)))</f>
        <v>#N/A</v>
      </c>
      <c r="CA506" s="148" t="e" cm="1">
        <f t="array" ref="CA506">IF($I$9=1,CA508,INDEX($DT508:$EK508,,MATCH(CONCATENATE("FY ",RIGHT(CA$3,4)),$DT$3:$EK$3,0)))</f>
        <v>#N/A</v>
      </c>
      <c r="CB506" s="148" t="e" cm="1">
        <f t="array" ref="CB506">IF($I$9=1,CB508,INDEX($DT508:$EK508,,MATCH(CONCATENATE("FY ",RIGHT(CB$3,4)),$DT$3:$EK$3,0)))</f>
        <v>#N/A</v>
      </c>
      <c r="CC506" s="149" t="e" cm="1">
        <f t="array" ref="CC506">IF($I$9=1,CC508,INDEX($DT508:$EK508,,MATCH(CONCATENATE("FY ",RIGHT(CC$3,4)),$DT$3:$EK$3,0)))</f>
        <v>#N/A</v>
      </c>
      <c r="CD506" s="147" t="e" cm="1">
        <f t="array" ref="CD506">IF($I$9=1,CD508,INDEX($DT508:$EK508,,MATCH(CONCATENATE("FY ",RIGHT(CD$3,4)),$DT$3:$EK$3,0)))</f>
        <v>#N/A</v>
      </c>
      <c r="CE506" s="148" t="e" cm="1">
        <f t="array" ref="CE506">IF($I$9=1,CE508,INDEX($DT508:$EK508,,MATCH(CONCATENATE("FY ",RIGHT(CE$3,4)),$DT$3:$EK$3,0)))</f>
        <v>#N/A</v>
      </c>
      <c r="CF506" s="148" t="e" cm="1">
        <f t="array" ref="CF506">IF($I$9=1,CF508,INDEX($DT508:$EK508,,MATCH(CONCATENATE("FY ",RIGHT(CF$3,4)),$DT$3:$EK$3,0)))</f>
        <v>#N/A</v>
      </c>
      <c r="CG506" s="149" t="e" cm="1">
        <f t="array" ref="CG506">IF($I$9=1,CG508,INDEX($DT508:$EK508,,MATCH(CONCATENATE("FY ",RIGHT(CG$3,4)),$DT$3:$EK$3,0)))</f>
        <v>#N/A</v>
      </c>
      <c r="CH506" s="147" t="e" cm="1">
        <f t="array" ref="CH506">IF($I$9=1,CH508,INDEX($DT508:$EK508,,MATCH(CONCATENATE("FY ",RIGHT(CH$3,4)),$DT$3:$EK$3,0)))</f>
        <v>#N/A</v>
      </c>
      <c r="CI506" s="148" t="e" cm="1">
        <f t="array" ref="CI506">IF($I$9=1,CI508,INDEX($DT508:$EK508,,MATCH(CONCATENATE("FY ",RIGHT(CI$3,4)),$DT$3:$EK$3,0)))</f>
        <v>#N/A</v>
      </c>
      <c r="CJ506" s="148" t="e" cm="1">
        <f t="array" ref="CJ506">IF($I$9=1,CJ508,INDEX($DT508:$EK508,,MATCH(CONCATENATE("FY ",RIGHT(CJ$3,4)),$DT$3:$EK$3,0)))</f>
        <v>#N/A</v>
      </c>
      <c r="CK506" s="149" t="e" cm="1">
        <f t="array" ref="CK506">IF($I$9=1,CK508,INDEX($DT508:$EK508,,MATCH(CONCATENATE("FY ",RIGHT(CK$3,4)),$DT$3:$EK$3,0)))</f>
        <v>#N/A</v>
      </c>
      <c r="CL506" s="147" t="e" cm="1">
        <f t="array" ref="CL506">IF($I$9=1,CL508,INDEX($DT508:$EK508,,MATCH(CONCATENATE("FY ",RIGHT(CL$3,4)),$DT$3:$EK$3,0)))</f>
        <v>#N/A</v>
      </c>
      <c r="CM506" s="148" t="e" cm="1">
        <f t="array" ref="CM506">IF($I$9=1,CM508,INDEX($DT508:$EK508,,MATCH(CONCATENATE("FY ",RIGHT(CM$3,4)),$DT$3:$EK$3,0)))</f>
        <v>#N/A</v>
      </c>
      <c r="CN506" s="148" t="e" cm="1">
        <f t="array" ref="CN506">IF($I$9=1,CN508,INDEX($DT508:$EK508,,MATCH(CONCATENATE("FY ",RIGHT(CN$3,4)),$DT$3:$EK$3,0)))</f>
        <v>#N/A</v>
      </c>
      <c r="CO506" s="149" t="e" cm="1">
        <f t="array" ref="CO506">IF($I$9=1,CO508,INDEX($DT508:$EK508,,MATCH(CONCATENATE("FY ",RIGHT(CO$3,4)),$DT$3:$EK$3,0)))</f>
        <v>#N/A</v>
      </c>
      <c r="CP506" s="147" t="e" cm="1">
        <f t="array" ref="CP506">IF($I$9=1,CP508,INDEX($DT508:$EK508,,MATCH(CONCATENATE("FY ",RIGHT(CP$3,4)),$DT$3:$EK$3,0)))</f>
        <v>#N/A</v>
      </c>
      <c r="CQ506" s="148" t="e" cm="1">
        <f t="array" ref="CQ506">IF($I$9=1,CQ508,INDEX($DT508:$EK508,,MATCH(CONCATENATE("FY ",RIGHT(CQ$3,4)),$DT$3:$EK$3,0)))</f>
        <v>#N/A</v>
      </c>
      <c r="CR506" s="148" t="e" cm="1">
        <f t="array" ref="CR506">IF($I$9=1,CR508,INDEX($DT508:$EK508,,MATCH(CONCATENATE("FY ",RIGHT(CR$3,4)),$DT$3:$EK$3,0)))</f>
        <v>#N/A</v>
      </c>
      <c r="CS506" s="149" t="e" cm="1">
        <f t="array" ref="CS506">IF($I$9=1,CS508,INDEX($DT508:$EK508,,MATCH(CONCATENATE("FY ",RIGHT(CS$3,4)),$DT$3:$EK$3,0)))</f>
        <v>#N/A</v>
      </c>
      <c r="CT506" s="147" t="e" cm="1">
        <f t="array" ref="CT506">IF($I$9=1,CT508,INDEX($DT508:$EK508,,MATCH(CONCATENATE("FY ",RIGHT(CT$3,4)),$DT$3:$EK$3,0)))</f>
        <v>#N/A</v>
      </c>
      <c r="CU506" s="148" t="e" cm="1">
        <f t="array" ref="CU506">IF($I$9=1,CU508,INDEX($DT508:$EK508,,MATCH(CONCATENATE("FY ",RIGHT(CU$3,4)),$DT$3:$EK$3,0)))</f>
        <v>#N/A</v>
      </c>
      <c r="CV506" s="148" t="e" cm="1">
        <f t="array" ref="CV506">IF($I$9=1,CV508,INDEX($DT508:$EK508,,MATCH(CONCATENATE("FY ",RIGHT(CV$3,4)),$DT$3:$EK$3,0)))</f>
        <v>#N/A</v>
      </c>
      <c r="CW506" s="149" t="e" cm="1">
        <f t="array" ref="CW506">IF($I$9=1,CW508,INDEX($DT508:$EK508,,MATCH(CONCATENATE("FY ",RIGHT(CW$3,4)),$DT$3:$EK$3,0)))</f>
        <v>#N/A</v>
      </c>
      <c r="CX506" s="147" t="e" cm="1">
        <f t="array" ref="CX506">IF($I$9=1,CX508,INDEX($DT508:$EK508,,MATCH(CONCATENATE("FY ",RIGHT(CX$3,4)),$DT$3:$EK$3,0)))</f>
        <v>#N/A</v>
      </c>
      <c r="CY506" s="148" t="e" cm="1">
        <f t="array" ref="CY506">IF($I$9=1,CY508,INDEX($DT508:$EK508,,MATCH(CONCATENATE("FY ",RIGHT(CY$3,4)),$DT$3:$EK$3,0)))</f>
        <v>#N/A</v>
      </c>
      <c r="CZ506" s="148" t="e" cm="1">
        <f t="array" ref="CZ506">IF($I$9=1,CZ508,INDEX($DT508:$EK508,,MATCH(CONCATENATE("FY ",RIGHT(CZ$3,4)),$DT$3:$EK$3,0)))</f>
        <v>#N/A</v>
      </c>
      <c r="DA506" s="149" t="e" cm="1">
        <f t="array" ref="DA506">IF($I$9=1,DA508,INDEX($DT508:$EK508,,MATCH(CONCATENATE("FY ",RIGHT(DA$3,4)),$DT$3:$EK$3,0)))</f>
        <v>#N/A</v>
      </c>
      <c r="DB506" s="147" t="e" cm="1">
        <f t="array" ref="DB506">IF($I$9=1,DB508,INDEX($DT508:$EK508,,MATCH(CONCATENATE("FY ",RIGHT(DB$3,4)),$DT$3:$EK$3,0)))</f>
        <v>#N/A</v>
      </c>
      <c r="DC506" s="148" t="e" cm="1">
        <f t="array" ref="DC506">IF($I$9=1,DC508,INDEX($DT508:$EK508,,MATCH(CONCATENATE("FY ",RIGHT(DC$3,4)),$DT$3:$EK$3,0)))</f>
        <v>#N/A</v>
      </c>
      <c r="DD506" s="148" t="e" cm="1">
        <f t="array" ref="DD506">IF($I$9=1,DD508,INDEX($DT508:$EK508,,MATCH(CONCATENATE("FY ",RIGHT(DD$3,4)),$DT$3:$EK$3,0)))</f>
        <v>#N/A</v>
      </c>
      <c r="DE506" s="149" t="e" cm="1">
        <f t="array" ref="DE506">IF($I$9=1,DE508,INDEX($DT508:$EK508,,MATCH(CONCATENATE("FY ",RIGHT(DE$3,4)),$DT$3:$EK$3,0)))</f>
        <v>#N/A</v>
      </c>
      <c r="DF506" s="147" t="e" cm="1">
        <f t="array" ref="DF506">IF($I$9=1,DF508,INDEX($DT508:$EK508,,MATCH(CONCATENATE("FY ",RIGHT(DF$3,4)),$DT$3:$EK$3,0)))</f>
        <v>#N/A</v>
      </c>
      <c r="DG506" s="148" t="e" cm="1">
        <f t="array" ref="DG506">IF($I$9=1,DG508,INDEX($DT508:$EK508,,MATCH(CONCATENATE("FY ",RIGHT(DG$3,4)),$DT$3:$EK$3,0)))</f>
        <v>#N/A</v>
      </c>
      <c r="DH506" s="148" t="e" cm="1">
        <f t="array" ref="DH506">IF($I$9=1,DH508,INDEX($DT508:$EK508,,MATCH(CONCATENATE("FY ",RIGHT(DH$3,4)),$DT$3:$EK$3,0)))</f>
        <v>#N/A</v>
      </c>
      <c r="DI506" s="149" t="e" cm="1">
        <f t="array" ref="DI506">IF($I$9=1,DI508,INDEX($DT508:$EK508,,MATCH(CONCATENATE("FY ",RIGHT(DI$3,4)),$DT$3:$EK$3,0)))</f>
        <v>#N/A</v>
      </c>
    </row>
    <row r="507" spans="1:141" outlineLevel="1" x14ac:dyDescent="0.25">
      <c r="A507" s="90"/>
      <c r="B507" s="90"/>
      <c r="C507" s="90"/>
      <c r="D507" s="90"/>
      <c r="F507" s="100"/>
      <c r="I507" s="101"/>
      <c r="J507" s="100"/>
      <c r="M507" s="101"/>
      <c r="N507" s="100"/>
      <c r="Q507" s="101"/>
      <c r="R507" s="100"/>
      <c r="U507" s="101"/>
      <c r="V507" s="100"/>
      <c r="Y507" s="101"/>
      <c r="Z507" s="100"/>
      <c r="AC507" s="101"/>
      <c r="AD507" s="100"/>
      <c r="AG507" s="101"/>
      <c r="AH507" s="100"/>
      <c r="AK507" s="101"/>
      <c r="AL507" s="100"/>
      <c r="AO507" s="101"/>
      <c r="AP507" s="100"/>
      <c r="AS507" s="101"/>
      <c r="AT507" s="100"/>
      <c r="AW507" s="101"/>
      <c r="AX507" s="100"/>
      <c r="BA507" s="101"/>
      <c r="BB507" s="100"/>
      <c r="BE507" s="101"/>
      <c r="BF507" s="100"/>
      <c r="BI507" s="101"/>
      <c r="BJ507" s="100"/>
      <c r="BM507" s="101"/>
      <c r="BN507" s="100"/>
      <c r="BQ507" s="101"/>
      <c r="BR507" s="100"/>
      <c r="BU507" s="101"/>
      <c r="BV507" s="100"/>
      <c r="BY507" s="101"/>
      <c r="BZ507" s="100"/>
      <c r="CC507" s="101"/>
      <c r="CD507" s="100"/>
      <c r="CG507" s="101"/>
      <c r="CH507" s="100"/>
      <c r="CK507" s="101"/>
      <c r="CL507" s="100"/>
      <c r="CO507" s="101"/>
      <c r="CP507" s="100"/>
      <c r="CS507" s="101"/>
      <c r="CT507" s="100"/>
      <c r="CW507" s="101"/>
      <c r="CX507" s="100"/>
      <c r="DA507" s="101"/>
      <c r="DB507" s="100"/>
      <c r="DE507" s="101"/>
      <c r="DF507" s="100"/>
      <c r="DI507" s="101"/>
    </row>
    <row r="508" spans="1:141" outlineLevel="1" x14ac:dyDescent="0.25">
      <c r="A508" s="90"/>
      <c r="B508" s="90"/>
      <c r="C508" s="90"/>
      <c r="D508" s="90"/>
      <c r="E508" t="str">
        <f>CONCATENATE(E504," scenario: ",$J$8)</f>
        <v>Value scenario: Default</v>
      </c>
      <c r="F508" s="100"/>
      <c r="I508" s="101"/>
      <c r="J508" s="100"/>
      <c r="M508" s="101"/>
      <c r="N508" s="100"/>
      <c r="Q508" s="101"/>
      <c r="R508" s="100"/>
      <c r="U508" s="101"/>
      <c r="V508" s="100"/>
      <c r="Y508" s="101"/>
      <c r="Z508" s="100"/>
      <c r="AC508" s="101"/>
      <c r="AD508" s="100"/>
      <c r="AG508" s="101"/>
      <c r="AH508" s="100"/>
      <c r="AK508" s="101"/>
      <c r="AL508" s="100"/>
      <c r="AO508" s="101"/>
      <c r="AP508" s="113">
        <f>CHOOSE($I$8,AP509,AP510,AP511,AP512,AP513)</f>
        <v>0</v>
      </c>
      <c r="AQ508" s="69">
        <f t="shared" ref="AQ508:DB508" si="1420">CHOOSE($I$8,AQ509,AQ510,AQ511,AQ512,AQ513)</f>
        <v>0</v>
      </c>
      <c r="AR508" s="69">
        <f t="shared" si="1420"/>
        <v>0</v>
      </c>
      <c r="AS508" s="114">
        <f t="shared" si="1420"/>
        <v>0</v>
      </c>
      <c r="AT508" s="113">
        <f t="shared" si="1420"/>
        <v>0</v>
      </c>
      <c r="AU508" s="69">
        <f t="shared" si="1420"/>
        <v>0</v>
      </c>
      <c r="AV508" s="69">
        <f t="shared" si="1420"/>
        <v>0</v>
      </c>
      <c r="AW508" s="114">
        <f t="shared" si="1420"/>
        <v>0</v>
      </c>
      <c r="AX508" s="113">
        <f t="shared" si="1420"/>
        <v>0</v>
      </c>
      <c r="AY508" s="69">
        <f t="shared" si="1420"/>
        <v>0</v>
      </c>
      <c r="AZ508" s="69">
        <f t="shared" si="1420"/>
        <v>0</v>
      </c>
      <c r="BA508" s="114">
        <f t="shared" si="1420"/>
        <v>0</v>
      </c>
      <c r="BB508" s="113">
        <f t="shared" si="1420"/>
        <v>0</v>
      </c>
      <c r="BC508" s="69">
        <f t="shared" si="1420"/>
        <v>0</v>
      </c>
      <c r="BD508" s="69">
        <f t="shared" si="1420"/>
        <v>0</v>
      </c>
      <c r="BE508" s="114">
        <f t="shared" si="1420"/>
        <v>0</v>
      </c>
      <c r="BF508" s="113">
        <f t="shared" si="1420"/>
        <v>0</v>
      </c>
      <c r="BG508" s="69">
        <f t="shared" si="1420"/>
        <v>0</v>
      </c>
      <c r="BH508" s="69">
        <f t="shared" si="1420"/>
        <v>0</v>
      </c>
      <c r="BI508" s="114">
        <f t="shared" si="1420"/>
        <v>0</v>
      </c>
      <c r="BJ508" s="113">
        <f t="shared" si="1420"/>
        <v>0</v>
      </c>
      <c r="BK508" s="69">
        <f t="shared" si="1420"/>
        <v>0</v>
      </c>
      <c r="BL508" s="69">
        <f t="shared" si="1420"/>
        <v>0</v>
      </c>
      <c r="BM508" s="114">
        <f t="shared" si="1420"/>
        <v>0</v>
      </c>
      <c r="BN508" s="113">
        <f t="shared" si="1420"/>
        <v>0</v>
      </c>
      <c r="BO508" s="69">
        <f t="shared" si="1420"/>
        <v>0</v>
      </c>
      <c r="BP508" s="69">
        <f t="shared" si="1420"/>
        <v>0</v>
      </c>
      <c r="BQ508" s="114">
        <f t="shared" si="1420"/>
        <v>0</v>
      </c>
      <c r="BR508" s="113">
        <f t="shared" si="1420"/>
        <v>0</v>
      </c>
      <c r="BS508" s="69">
        <f t="shared" si="1420"/>
        <v>0</v>
      </c>
      <c r="BT508" s="69">
        <f t="shared" si="1420"/>
        <v>0</v>
      </c>
      <c r="BU508" s="114">
        <f t="shared" si="1420"/>
        <v>0</v>
      </c>
      <c r="BV508" s="113">
        <f t="shared" si="1420"/>
        <v>0</v>
      </c>
      <c r="BW508" s="69">
        <f t="shared" si="1420"/>
        <v>0</v>
      </c>
      <c r="BX508" s="69">
        <f t="shared" si="1420"/>
        <v>0</v>
      </c>
      <c r="BY508" s="114">
        <f t="shared" si="1420"/>
        <v>0</v>
      </c>
      <c r="BZ508" s="113">
        <f t="shared" si="1420"/>
        <v>0</v>
      </c>
      <c r="CA508" s="69">
        <f t="shared" si="1420"/>
        <v>0</v>
      </c>
      <c r="CB508" s="69">
        <f t="shared" si="1420"/>
        <v>0</v>
      </c>
      <c r="CC508" s="114">
        <f t="shared" si="1420"/>
        <v>0</v>
      </c>
      <c r="CD508" s="113">
        <f t="shared" si="1420"/>
        <v>0</v>
      </c>
      <c r="CE508" s="69">
        <f t="shared" si="1420"/>
        <v>0</v>
      </c>
      <c r="CF508" s="69">
        <f t="shared" si="1420"/>
        <v>0</v>
      </c>
      <c r="CG508" s="114">
        <f t="shared" si="1420"/>
        <v>0</v>
      </c>
      <c r="CH508" s="113">
        <f t="shared" si="1420"/>
        <v>0</v>
      </c>
      <c r="CI508" s="69">
        <f t="shared" si="1420"/>
        <v>0</v>
      </c>
      <c r="CJ508" s="69">
        <f t="shared" si="1420"/>
        <v>0</v>
      </c>
      <c r="CK508" s="114">
        <f t="shared" si="1420"/>
        <v>0</v>
      </c>
      <c r="CL508" s="113">
        <f t="shared" si="1420"/>
        <v>0</v>
      </c>
      <c r="CM508" s="69">
        <f t="shared" si="1420"/>
        <v>0</v>
      </c>
      <c r="CN508" s="69">
        <f t="shared" si="1420"/>
        <v>0</v>
      </c>
      <c r="CO508" s="114">
        <f t="shared" si="1420"/>
        <v>0</v>
      </c>
      <c r="CP508" s="113">
        <f t="shared" si="1420"/>
        <v>0</v>
      </c>
      <c r="CQ508" s="69">
        <f t="shared" si="1420"/>
        <v>0</v>
      </c>
      <c r="CR508" s="69">
        <f t="shared" si="1420"/>
        <v>0</v>
      </c>
      <c r="CS508" s="114">
        <f t="shared" si="1420"/>
        <v>0</v>
      </c>
      <c r="CT508" s="113">
        <f t="shared" si="1420"/>
        <v>0</v>
      </c>
      <c r="CU508" s="69">
        <f t="shared" si="1420"/>
        <v>0</v>
      </c>
      <c r="CV508" s="69">
        <f t="shared" si="1420"/>
        <v>0</v>
      </c>
      <c r="CW508" s="114">
        <f t="shared" si="1420"/>
        <v>0</v>
      </c>
      <c r="CX508" s="113">
        <f t="shared" si="1420"/>
        <v>0</v>
      </c>
      <c r="CY508" s="69">
        <f t="shared" si="1420"/>
        <v>0</v>
      </c>
      <c r="CZ508" s="69">
        <f t="shared" si="1420"/>
        <v>0</v>
      </c>
      <c r="DA508" s="114">
        <f t="shared" si="1420"/>
        <v>0</v>
      </c>
      <c r="DB508" s="113">
        <f t="shared" si="1420"/>
        <v>0</v>
      </c>
      <c r="DC508" s="69">
        <f t="shared" ref="DC508:DI508" si="1421">CHOOSE($I$8,DC509,DC510,DC511,DC512,DC513)</f>
        <v>0</v>
      </c>
      <c r="DD508" s="69">
        <f t="shared" si="1421"/>
        <v>0</v>
      </c>
      <c r="DE508" s="114">
        <f t="shared" si="1421"/>
        <v>0</v>
      </c>
      <c r="DF508" s="113">
        <f t="shared" si="1421"/>
        <v>0</v>
      </c>
      <c r="DG508" s="69">
        <f t="shared" si="1421"/>
        <v>0</v>
      </c>
      <c r="DH508" s="69">
        <f t="shared" si="1421"/>
        <v>0</v>
      </c>
      <c r="DI508" s="114">
        <f t="shared" si="1421"/>
        <v>0</v>
      </c>
      <c r="DT508" s="69" t="e">
        <f t="shared" ref="DT508:EK508" ca="1" si="1422">CHOOSE($I$8,DT509,DT510,DT511,DT512,DT513)</f>
        <v>#VALUE!</v>
      </c>
      <c r="DU508" s="69" t="e">
        <f t="shared" ca="1" si="1422"/>
        <v>#VALUE!</v>
      </c>
      <c r="DV508" s="69" t="e">
        <f t="shared" ca="1" si="1422"/>
        <v>#VALUE!</v>
      </c>
      <c r="DW508" s="69" t="e">
        <f t="shared" ca="1" si="1422"/>
        <v>#VALUE!</v>
      </c>
      <c r="DX508" s="69" t="e">
        <f t="shared" ca="1" si="1422"/>
        <v>#VALUE!</v>
      </c>
      <c r="DY508" s="69" t="e">
        <f t="shared" ca="1" si="1422"/>
        <v>#VALUE!</v>
      </c>
      <c r="DZ508" s="69" t="e">
        <f t="shared" ca="1" si="1422"/>
        <v>#VALUE!</v>
      </c>
      <c r="EA508" s="69" t="e">
        <f t="shared" ca="1" si="1422"/>
        <v>#VALUE!</v>
      </c>
      <c r="EB508" s="69" t="e">
        <f t="shared" ca="1" si="1422"/>
        <v>#VALUE!</v>
      </c>
      <c r="EC508" s="69" t="e">
        <f t="shared" ca="1" si="1422"/>
        <v>#VALUE!</v>
      </c>
      <c r="ED508" s="69" t="e">
        <f t="shared" ca="1" si="1422"/>
        <v>#VALUE!</v>
      </c>
      <c r="EE508" s="69" t="e">
        <f t="shared" ca="1" si="1422"/>
        <v>#VALUE!</v>
      </c>
      <c r="EF508" s="69" t="e">
        <f t="shared" ca="1" si="1422"/>
        <v>#VALUE!</v>
      </c>
      <c r="EG508" s="69" t="e">
        <f t="shared" ca="1" si="1422"/>
        <v>#VALUE!</v>
      </c>
      <c r="EH508" s="69" t="e">
        <f t="shared" ca="1" si="1422"/>
        <v>#VALUE!</v>
      </c>
      <c r="EI508" s="69" t="e">
        <f t="shared" ca="1" si="1422"/>
        <v>#VALUE!</v>
      </c>
      <c r="EJ508" s="69" t="e">
        <f t="shared" ca="1" si="1422"/>
        <v>#VALUE!</v>
      </c>
      <c r="EK508" s="69" t="e">
        <f t="shared" ca="1" si="1422"/>
        <v>#VALUE!</v>
      </c>
    </row>
    <row r="509" spans="1:141" outlineLevel="1" x14ac:dyDescent="0.25">
      <c r="A509" s="90"/>
      <c r="B509" s="90"/>
      <c r="C509" s="90"/>
      <c r="D509" s="90"/>
      <c r="E509" t="str">
        <f>CONCATENATE("- ", $N$6,":")</f>
        <v>- Base:</v>
      </c>
      <c r="F509" s="100"/>
      <c r="I509" s="101"/>
      <c r="J509" s="100"/>
      <c r="M509" s="101"/>
      <c r="N509" s="100"/>
      <c r="Q509" s="101"/>
      <c r="R509" s="100"/>
      <c r="U509" s="101"/>
      <c r="V509" s="100"/>
      <c r="Y509" s="101"/>
      <c r="Z509" s="100"/>
      <c r="AC509" s="101"/>
      <c r="AD509" s="100"/>
      <c r="AG509" s="101"/>
      <c r="AH509" s="100"/>
      <c r="AK509" s="101"/>
      <c r="AL509" s="100"/>
      <c r="AO509" s="101"/>
      <c r="AP509" s="117">
        <v>0</v>
      </c>
      <c r="AQ509" s="118">
        <v>0</v>
      </c>
      <c r="AR509" s="118">
        <v>0</v>
      </c>
      <c r="AS509" s="119">
        <v>0</v>
      </c>
      <c r="AT509" s="117">
        <v>0</v>
      </c>
      <c r="AU509" s="118">
        <v>0</v>
      </c>
      <c r="AV509" s="118">
        <v>0</v>
      </c>
      <c r="AW509" s="119">
        <v>0</v>
      </c>
      <c r="AX509" s="117">
        <v>0</v>
      </c>
      <c r="AY509" s="118">
        <v>0</v>
      </c>
      <c r="AZ509" s="118">
        <v>0</v>
      </c>
      <c r="BA509" s="119">
        <v>0</v>
      </c>
      <c r="BB509" s="117">
        <v>0</v>
      </c>
      <c r="BC509" s="118">
        <v>0</v>
      </c>
      <c r="BD509" s="118">
        <v>0</v>
      </c>
      <c r="BE509" s="119">
        <v>0</v>
      </c>
      <c r="BF509" s="117">
        <v>0</v>
      </c>
      <c r="BG509" s="118">
        <v>0</v>
      </c>
      <c r="BH509" s="118">
        <v>0</v>
      </c>
      <c r="BI509" s="119">
        <v>0</v>
      </c>
      <c r="BJ509" s="117">
        <v>0</v>
      </c>
      <c r="BK509" s="118">
        <v>0</v>
      </c>
      <c r="BL509" s="118">
        <v>0</v>
      </c>
      <c r="BM509" s="119">
        <v>0</v>
      </c>
      <c r="BN509" s="117">
        <v>0</v>
      </c>
      <c r="BO509" s="118">
        <v>0</v>
      </c>
      <c r="BP509" s="118">
        <v>0</v>
      </c>
      <c r="BQ509" s="119">
        <v>0</v>
      </c>
      <c r="BR509" s="117">
        <v>0</v>
      </c>
      <c r="BS509" s="118">
        <v>0</v>
      </c>
      <c r="BT509" s="118">
        <v>0</v>
      </c>
      <c r="BU509" s="119">
        <v>0</v>
      </c>
      <c r="BV509" s="117">
        <v>0</v>
      </c>
      <c r="BW509" s="118">
        <v>0</v>
      </c>
      <c r="BX509" s="118">
        <v>0</v>
      </c>
      <c r="BY509" s="119">
        <v>0</v>
      </c>
      <c r="BZ509" s="117">
        <v>0</v>
      </c>
      <c r="CA509" s="118">
        <v>0</v>
      </c>
      <c r="CB509" s="118">
        <v>0</v>
      </c>
      <c r="CC509" s="119">
        <v>0</v>
      </c>
      <c r="CD509" s="117">
        <v>0</v>
      </c>
      <c r="CE509" s="118">
        <v>0</v>
      </c>
      <c r="CF509" s="118">
        <v>0</v>
      </c>
      <c r="CG509" s="119">
        <v>0</v>
      </c>
      <c r="CH509" s="117">
        <v>0</v>
      </c>
      <c r="CI509" s="118">
        <v>0</v>
      </c>
      <c r="CJ509" s="118">
        <v>0</v>
      </c>
      <c r="CK509" s="119">
        <v>0</v>
      </c>
      <c r="CL509" s="117">
        <v>0</v>
      </c>
      <c r="CM509" s="118">
        <v>0</v>
      </c>
      <c r="CN509" s="118">
        <v>0</v>
      </c>
      <c r="CO509" s="119">
        <v>0</v>
      </c>
      <c r="CP509" s="117">
        <v>0</v>
      </c>
      <c r="CQ509" s="118">
        <v>0</v>
      </c>
      <c r="CR509" s="118">
        <v>0</v>
      </c>
      <c r="CS509" s="119">
        <v>0</v>
      </c>
      <c r="CT509" s="117">
        <v>0</v>
      </c>
      <c r="CU509" s="118">
        <v>0</v>
      </c>
      <c r="CV509" s="118">
        <v>0</v>
      </c>
      <c r="CW509" s="119">
        <v>0</v>
      </c>
      <c r="CX509" s="117">
        <v>0</v>
      </c>
      <c r="CY509" s="118">
        <v>0</v>
      </c>
      <c r="CZ509" s="118">
        <v>0</v>
      </c>
      <c r="DA509" s="119">
        <v>0</v>
      </c>
      <c r="DB509" s="117">
        <v>0</v>
      </c>
      <c r="DC509" s="118">
        <v>0</v>
      </c>
      <c r="DD509" s="118">
        <v>0</v>
      </c>
      <c r="DE509" s="119">
        <v>0</v>
      </c>
      <c r="DF509" s="117">
        <v>0</v>
      </c>
      <c r="DG509" s="118">
        <v>0</v>
      </c>
      <c r="DH509" s="118">
        <v>0</v>
      </c>
      <c r="DI509" s="119">
        <v>0</v>
      </c>
      <c r="DT509" s="118">
        <v>0</v>
      </c>
      <c r="DU509" s="118">
        <v>0</v>
      </c>
      <c r="DV509" s="118">
        <v>0</v>
      </c>
      <c r="DW509" s="118">
        <v>0</v>
      </c>
      <c r="DX509" s="118">
        <v>0</v>
      </c>
      <c r="DY509" s="118">
        <v>0</v>
      </c>
      <c r="DZ509" s="118">
        <v>0</v>
      </c>
      <c r="EA509" s="118">
        <v>0</v>
      </c>
      <c r="EB509" s="118">
        <v>0</v>
      </c>
      <c r="EC509" s="118">
        <v>0</v>
      </c>
      <c r="ED509" s="118">
        <v>0</v>
      </c>
      <c r="EE509" s="118">
        <v>0</v>
      </c>
      <c r="EF509" s="118">
        <v>0</v>
      </c>
      <c r="EG509" s="118">
        <v>0</v>
      </c>
      <c r="EH509" s="118">
        <v>0</v>
      </c>
      <c r="EI509" s="118">
        <v>0</v>
      </c>
      <c r="EJ509" s="118">
        <v>0</v>
      </c>
      <c r="EK509" s="118">
        <v>0</v>
      </c>
    </row>
    <row r="510" spans="1:141" outlineLevel="1" x14ac:dyDescent="0.25">
      <c r="A510" s="90"/>
      <c r="B510" s="90"/>
      <c r="C510" s="90"/>
      <c r="D510" s="90"/>
      <c r="E510" t="str">
        <f>CONCATENATE("- ", $N$7,":")</f>
        <v>- Upside:</v>
      </c>
      <c r="F510" s="100"/>
      <c r="I510" s="101"/>
      <c r="J510" s="100"/>
      <c r="M510" s="101"/>
      <c r="N510" s="100"/>
      <c r="Q510" s="101"/>
      <c r="R510" s="100"/>
      <c r="U510" s="101"/>
      <c r="V510" s="100"/>
      <c r="Y510" s="101"/>
      <c r="Z510" s="100"/>
      <c r="AC510" s="101"/>
      <c r="AD510" s="100"/>
      <c r="AG510" s="101"/>
      <c r="AH510" s="100"/>
      <c r="AK510" s="101"/>
      <c r="AL510" s="100"/>
      <c r="AO510" s="101"/>
      <c r="AP510" s="117">
        <v>0</v>
      </c>
      <c r="AQ510" s="118">
        <v>0</v>
      </c>
      <c r="AR510" s="118">
        <v>0</v>
      </c>
      <c r="AS510" s="119">
        <v>0</v>
      </c>
      <c r="AT510" s="117">
        <v>0</v>
      </c>
      <c r="AU510" s="118">
        <v>0</v>
      </c>
      <c r="AV510" s="118">
        <v>0</v>
      </c>
      <c r="AW510" s="119">
        <v>0</v>
      </c>
      <c r="AX510" s="117">
        <v>0</v>
      </c>
      <c r="AY510" s="118">
        <v>0</v>
      </c>
      <c r="AZ510" s="118">
        <v>0</v>
      </c>
      <c r="BA510" s="119">
        <v>0</v>
      </c>
      <c r="BB510" s="117">
        <v>0</v>
      </c>
      <c r="BC510" s="118">
        <v>0</v>
      </c>
      <c r="BD510" s="118">
        <v>0</v>
      </c>
      <c r="BE510" s="119">
        <v>0</v>
      </c>
      <c r="BF510" s="117">
        <v>0</v>
      </c>
      <c r="BG510" s="118">
        <v>0</v>
      </c>
      <c r="BH510" s="118">
        <v>0</v>
      </c>
      <c r="BI510" s="119">
        <v>0</v>
      </c>
      <c r="BJ510" s="117">
        <v>0</v>
      </c>
      <c r="BK510" s="118">
        <v>0</v>
      </c>
      <c r="BL510" s="118">
        <v>0</v>
      </c>
      <c r="BM510" s="119">
        <v>0</v>
      </c>
      <c r="BN510" s="117">
        <v>0</v>
      </c>
      <c r="BO510" s="118">
        <v>0</v>
      </c>
      <c r="BP510" s="118">
        <v>0</v>
      </c>
      <c r="BQ510" s="119">
        <v>0</v>
      </c>
      <c r="BR510" s="117">
        <v>0</v>
      </c>
      <c r="BS510" s="118">
        <v>0</v>
      </c>
      <c r="BT510" s="118">
        <v>0</v>
      </c>
      <c r="BU510" s="119">
        <v>0</v>
      </c>
      <c r="BV510" s="117">
        <v>0</v>
      </c>
      <c r="BW510" s="118">
        <v>0</v>
      </c>
      <c r="BX510" s="118">
        <v>0</v>
      </c>
      <c r="BY510" s="119">
        <v>0</v>
      </c>
      <c r="BZ510" s="117">
        <v>0</v>
      </c>
      <c r="CA510" s="118">
        <v>0</v>
      </c>
      <c r="CB510" s="118">
        <v>0</v>
      </c>
      <c r="CC510" s="119">
        <v>0</v>
      </c>
      <c r="CD510" s="117">
        <v>0</v>
      </c>
      <c r="CE510" s="118">
        <v>0</v>
      </c>
      <c r="CF510" s="118">
        <v>0</v>
      </c>
      <c r="CG510" s="119">
        <v>0</v>
      </c>
      <c r="CH510" s="117">
        <v>0</v>
      </c>
      <c r="CI510" s="118">
        <v>0</v>
      </c>
      <c r="CJ510" s="118">
        <v>0</v>
      </c>
      <c r="CK510" s="119">
        <v>0</v>
      </c>
      <c r="CL510" s="117">
        <v>0</v>
      </c>
      <c r="CM510" s="118">
        <v>0</v>
      </c>
      <c r="CN510" s="118">
        <v>0</v>
      </c>
      <c r="CO510" s="119">
        <v>0</v>
      </c>
      <c r="CP510" s="117">
        <v>0</v>
      </c>
      <c r="CQ510" s="118">
        <v>0</v>
      </c>
      <c r="CR510" s="118">
        <v>0</v>
      </c>
      <c r="CS510" s="119">
        <v>0</v>
      </c>
      <c r="CT510" s="117">
        <v>0</v>
      </c>
      <c r="CU510" s="118">
        <v>0</v>
      </c>
      <c r="CV510" s="118">
        <v>0</v>
      </c>
      <c r="CW510" s="119">
        <v>0</v>
      </c>
      <c r="CX510" s="117">
        <v>0</v>
      </c>
      <c r="CY510" s="118">
        <v>0</v>
      </c>
      <c r="CZ510" s="118">
        <v>0</v>
      </c>
      <c r="DA510" s="119">
        <v>0</v>
      </c>
      <c r="DB510" s="117">
        <v>0</v>
      </c>
      <c r="DC510" s="118">
        <v>0</v>
      </c>
      <c r="DD510" s="118">
        <v>0</v>
      </c>
      <c r="DE510" s="119">
        <v>0</v>
      </c>
      <c r="DF510" s="117">
        <v>0</v>
      </c>
      <c r="DG510" s="118">
        <v>0</v>
      </c>
      <c r="DH510" s="118">
        <v>0</v>
      </c>
      <c r="DI510" s="119">
        <v>0</v>
      </c>
      <c r="DT510" s="118">
        <v>0</v>
      </c>
      <c r="DU510" s="118">
        <v>0</v>
      </c>
      <c r="DV510" s="118">
        <v>0</v>
      </c>
      <c r="DW510" s="118">
        <v>0</v>
      </c>
      <c r="DX510" s="118">
        <v>0</v>
      </c>
      <c r="DY510" s="118">
        <v>0</v>
      </c>
      <c r="DZ510" s="118">
        <v>0</v>
      </c>
      <c r="EA510" s="118">
        <v>0</v>
      </c>
      <c r="EB510" s="118">
        <v>0</v>
      </c>
      <c r="EC510" s="118">
        <v>0</v>
      </c>
      <c r="ED510" s="118">
        <v>0</v>
      </c>
      <c r="EE510" s="118">
        <v>0</v>
      </c>
      <c r="EF510" s="118">
        <v>0</v>
      </c>
      <c r="EG510" s="118">
        <v>0</v>
      </c>
      <c r="EH510" s="118">
        <v>0</v>
      </c>
      <c r="EI510" s="118">
        <v>0</v>
      </c>
      <c r="EJ510" s="118">
        <v>0</v>
      </c>
      <c r="EK510" s="118">
        <v>0</v>
      </c>
    </row>
    <row r="511" spans="1:141" outlineLevel="1" x14ac:dyDescent="0.25">
      <c r="A511" s="90"/>
      <c r="B511" s="90"/>
      <c r="C511" s="90"/>
      <c r="D511" s="90"/>
      <c r="E511" t="str">
        <f>CONCATENATE("- ", $N$8,":")</f>
        <v>- Downside:</v>
      </c>
      <c r="F511" s="100"/>
      <c r="I511" s="101"/>
      <c r="J511" s="100"/>
      <c r="M511" s="101"/>
      <c r="N511" s="100"/>
      <c r="Q511" s="101"/>
      <c r="R511" s="100"/>
      <c r="U511" s="101"/>
      <c r="V511" s="100"/>
      <c r="Y511" s="101"/>
      <c r="Z511" s="100"/>
      <c r="AC511" s="101"/>
      <c r="AD511" s="100"/>
      <c r="AG511" s="101"/>
      <c r="AH511" s="100"/>
      <c r="AK511" s="101"/>
      <c r="AL511" s="100"/>
      <c r="AO511" s="101"/>
      <c r="AP511" s="117">
        <v>0</v>
      </c>
      <c r="AQ511" s="118">
        <v>0</v>
      </c>
      <c r="AR511" s="118">
        <v>0</v>
      </c>
      <c r="AS511" s="119">
        <v>0</v>
      </c>
      <c r="AT511" s="117">
        <v>0</v>
      </c>
      <c r="AU511" s="118">
        <v>0</v>
      </c>
      <c r="AV511" s="118">
        <v>0</v>
      </c>
      <c r="AW511" s="119">
        <v>0</v>
      </c>
      <c r="AX511" s="117">
        <v>0</v>
      </c>
      <c r="AY511" s="118">
        <v>0</v>
      </c>
      <c r="AZ511" s="118">
        <v>0</v>
      </c>
      <c r="BA511" s="119">
        <v>0</v>
      </c>
      <c r="BB511" s="117">
        <v>0</v>
      </c>
      <c r="BC511" s="118">
        <v>0</v>
      </c>
      <c r="BD511" s="118">
        <v>0</v>
      </c>
      <c r="BE511" s="119">
        <v>0</v>
      </c>
      <c r="BF511" s="117">
        <v>0</v>
      </c>
      <c r="BG511" s="118">
        <v>0</v>
      </c>
      <c r="BH511" s="118">
        <v>0</v>
      </c>
      <c r="BI511" s="119">
        <v>0</v>
      </c>
      <c r="BJ511" s="117">
        <v>0</v>
      </c>
      <c r="BK511" s="118">
        <v>0</v>
      </c>
      <c r="BL511" s="118">
        <v>0</v>
      </c>
      <c r="BM511" s="119">
        <v>0</v>
      </c>
      <c r="BN511" s="117">
        <v>0</v>
      </c>
      <c r="BO511" s="118">
        <v>0</v>
      </c>
      <c r="BP511" s="118">
        <v>0</v>
      </c>
      <c r="BQ511" s="119">
        <v>0</v>
      </c>
      <c r="BR511" s="117">
        <v>0</v>
      </c>
      <c r="BS511" s="118">
        <v>0</v>
      </c>
      <c r="BT511" s="118">
        <v>0</v>
      </c>
      <c r="BU511" s="119">
        <v>0</v>
      </c>
      <c r="BV511" s="117">
        <v>0</v>
      </c>
      <c r="BW511" s="118">
        <v>0</v>
      </c>
      <c r="BX511" s="118">
        <v>0</v>
      </c>
      <c r="BY511" s="119">
        <v>0</v>
      </c>
      <c r="BZ511" s="117">
        <v>0</v>
      </c>
      <c r="CA511" s="118">
        <v>0</v>
      </c>
      <c r="CB511" s="118">
        <v>0</v>
      </c>
      <c r="CC511" s="119">
        <v>0</v>
      </c>
      <c r="CD511" s="117">
        <v>0</v>
      </c>
      <c r="CE511" s="118">
        <v>0</v>
      </c>
      <c r="CF511" s="118">
        <v>0</v>
      </c>
      <c r="CG511" s="119">
        <v>0</v>
      </c>
      <c r="CH511" s="117">
        <v>0</v>
      </c>
      <c r="CI511" s="118">
        <v>0</v>
      </c>
      <c r="CJ511" s="118">
        <v>0</v>
      </c>
      <c r="CK511" s="119">
        <v>0</v>
      </c>
      <c r="CL511" s="117">
        <v>0</v>
      </c>
      <c r="CM511" s="118">
        <v>0</v>
      </c>
      <c r="CN511" s="118">
        <v>0</v>
      </c>
      <c r="CO511" s="119">
        <v>0</v>
      </c>
      <c r="CP511" s="117">
        <v>0</v>
      </c>
      <c r="CQ511" s="118">
        <v>0</v>
      </c>
      <c r="CR511" s="118">
        <v>0</v>
      </c>
      <c r="CS511" s="119">
        <v>0</v>
      </c>
      <c r="CT511" s="117">
        <v>0</v>
      </c>
      <c r="CU511" s="118">
        <v>0</v>
      </c>
      <c r="CV511" s="118">
        <v>0</v>
      </c>
      <c r="CW511" s="119">
        <v>0</v>
      </c>
      <c r="CX511" s="117">
        <v>0</v>
      </c>
      <c r="CY511" s="118">
        <v>0</v>
      </c>
      <c r="CZ511" s="118">
        <v>0</v>
      </c>
      <c r="DA511" s="119">
        <v>0</v>
      </c>
      <c r="DB511" s="117">
        <v>0</v>
      </c>
      <c r="DC511" s="118">
        <v>0</v>
      </c>
      <c r="DD511" s="118">
        <v>0</v>
      </c>
      <c r="DE511" s="119">
        <v>0</v>
      </c>
      <c r="DF511" s="117">
        <v>0</v>
      </c>
      <c r="DG511" s="118">
        <v>0</v>
      </c>
      <c r="DH511" s="118">
        <v>0</v>
      </c>
      <c r="DI511" s="119">
        <v>0</v>
      </c>
      <c r="DT511" s="118">
        <v>0</v>
      </c>
      <c r="DU511" s="118">
        <v>0</v>
      </c>
      <c r="DV511" s="118">
        <v>0</v>
      </c>
      <c r="DW511" s="118">
        <v>0</v>
      </c>
      <c r="DX511" s="118">
        <v>0</v>
      </c>
      <c r="DY511" s="118">
        <v>0</v>
      </c>
      <c r="DZ511" s="118">
        <v>0</v>
      </c>
      <c r="EA511" s="118">
        <v>0</v>
      </c>
      <c r="EB511" s="118">
        <v>0</v>
      </c>
      <c r="EC511" s="118">
        <v>0</v>
      </c>
      <c r="ED511" s="118">
        <v>0</v>
      </c>
      <c r="EE511" s="118">
        <v>0</v>
      </c>
      <c r="EF511" s="118">
        <v>0</v>
      </c>
      <c r="EG511" s="118">
        <v>0</v>
      </c>
      <c r="EH511" s="118">
        <v>0</v>
      </c>
      <c r="EI511" s="118">
        <v>0</v>
      </c>
      <c r="EJ511" s="118">
        <v>0</v>
      </c>
      <c r="EK511" s="118">
        <v>0</v>
      </c>
    </row>
    <row r="512" spans="1:141" outlineLevel="1" x14ac:dyDescent="0.25">
      <c r="A512" s="90"/>
      <c r="B512" s="90"/>
      <c r="C512" s="90"/>
      <c r="D512" s="90"/>
      <c r="E512" t="str">
        <f>CONCATENATE("- ", $N$9,":")</f>
        <v>- Management:</v>
      </c>
      <c r="F512" s="100"/>
      <c r="I512" s="101"/>
      <c r="J512" s="100"/>
      <c r="M512" s="101"/>
      <c r="N512" s="100"/>
      <c r="Q512" s="101"/>
      <c r="R512" s="100"/>
      <c r="U512" s="101"/>
      <c r="V512" s="100"/>
      <c r="Y512" s="101"/>
      <c r="Z512" s="100"/>
      <c r="AC512" s="101"/>
      <c r="AD512" s="100"/>
      <c r="AG512" s="101"/>
      <c r="AH512" s="100"/>
      <c r="AK512" s="101"/>
      <c r="AL512" s="100"/>
      <c r="AO512" s="101"/>
      <c r="AP512" s="117">
        <v>0</v>
      </c>
      <c r="AQ512" s="118">
        <v>0</v>
      </c>
      <c r="AR512" s="118">
        <v>0</v>
      </c>
      <c r="AS512" s="119">
        <v>0</v>
      </c>
      <c r="AT512" s="117">
        <v>0</v>
      </c>
      <c r="AU512" s="118">
        <v>0</v>
      </c>
      <c r="AV512" s="118">
        <v>0</v>
      </c>
      <c r="AW512" s="119">
        <v>0</v>
      </c>
      <c r="AX512" s="117">
        <v>0</v>
      </c>
      <c r="AY512" s="118">
        <v>0</v>
      </c>
      <c r="AZ512" s="118">
        <v>0</v>
      </c>
      <c r="BA512" s="119">
        <v>0</v>
      </c>
      <c r="BB512" s="117">
        <v>0</v>
      </c>
      <c r="BC512" s="118">
        <v>0</v>
      </c>
      <c r="BD512" s="118">
        <v>0</v>
      </c>
      <c r="BE512" s="119">
        <v>0</v>
      </c>
      <c r="BF512" s="117">
        <v>0</v>
      </c>
      <c r="BG512" s="118">
        <v>0</v>
      </c>
      <c r="BH512" s="118">
        <v>0</v>
      </c>
      <c r="BI512" s="119">
        <v>0</v>
      </c>
      <c r="BJ512" s="117">
        <v>0</v>
      </c>
      <c r="BK512" s="118">
        <v>0</v>
      </c>
      <c r="BL512" s="118">
        <v>0</v>
      </c>
      <c r="BM512" s="119">
        <v>0</v>
      </c>
      <c r="BN512" s="117">
        <v>0</v>
      </c>
      <c r="BO512" s="118">
        <v>0</v>
      </c>
      <c r="BP512" s="118">
        <v>0</v>
      </c>
      <c r="BQ512" s="119">
        <v>0</v>
      </c>
      <c r="BR512" s="117">
        <v>0</v>
      </c>
      <c r="BS512" s="118">
        <v>0</v>
      </c>
      <c r="BT512" s="118">
        <v>0</v>
      </c>
      <c r="BU512" s="119">
        <v>0</v>
      </c>
      <c r="BV512" s="117">
        <v>0</v>
      </c>
      <c r="BW512" s="118">
        <v>0</v>
      </c>
      <c r="BX512" s="118">
        <v>0</v>
      </c>
      <c r="BY512" s="119">
        <v>0</v>
      </c>
      <c r="BZ512" s="117">
        <v>0</v>
      </c>
      <c r="CA512" s="118">
        <v>0</v>
      </c>
      <c r="CB512" s="118">
        <v>0</v>
      </c>
      <c r="CC512" s="119">
        <v>0</v>
      </c>
      <c r="CD512" s="117">
        <v>0</v>
      </c>
      <c r="CE512" s="118">
        <v>0</v>
      </c>
      <c r="CF512" s="118">
        <v>0</v>
      </c>
      <c r="CG512" s="119">
        <v>0</v>
      </c>
      <c r="CH512" s="117">
        <v>0</v>
      </c>
      <c r="CI512" s="118">
        <v>0</v>
      </c>
      <c r="CJ512" s="118">
        <v>0</v>
      </c>
      <c r="CK512" s="119">
        <v>0</v>
      </c>
      <c r="CL512" s="117">
        <v>0</v>
      </c>
      <c r="CM512" s="118">
        <v>0</v>
      </c>
      <c r="CN512" s="118">
        <v>0</v>
      </c>
      <c r="CO512" s="119">
        <v>0</v>
      </c>
      <c r="CP512" s="117">
        <v>0</v>
      </c>
      <c r="CQ512" s="118">
        <v>0</v>
      </c>
      <c r="CR512" s="118">
        <v>0</v>
      </c>
      <c r="CS512" s="119">
        <v>0</v>
      </c>
      <c r="CT512" s="117">
        <v>0</v>
      </c>
      <c r="CU512" s="118">
        <v>0</v>
      </c>
      <c r="CV512" s="118">
        <v>0</v>
      </c>
      <c r="CW512" s="119">
        <v>0</v>
      </c>
      <c r="CX512" s="117">
        <v>0</v>
      </c>
      <c r="CY512" s="118">
        <v>0</v>
      </c>
      <c r="CZ512" s="118">
        <v>0</v>
      </c>
      <c r="DA512" s="119">
        <v>0</v>
      </c>
      <c r="DB512" s="117">
        <v>0</v>
      </c>
      <c r="DC512" s="118">
        <v>0</v>
      </c>
      <c r="DD512" s="118">
        <v>0</v>
      </c>
      <c r="DE512" s="119">
        <v>0</v>
      </c>
      <c r="DF512" s="117">
        <v>0</v>
      </c>
      <c r="DG512" s="118">
        <v>0</v>
      </c>
      <c r="DH512" s="118">
        <v>0</v>
      </c>
      <c r="DI512" s="119">
        <v>0</v>
      </c>
      <c r="DT512" s="118">
        <v>0</v>
      </c>
      <c r="DU512" s="118">
        <v>0</v>
      </c>
      <c r="DV512" s="118">
        <v>0</v>
      </c>
      <c r="DW512" s="118">
        <v>0</v>
      </c>
      <c r="DX512" s="118">
        <v>0</v>
      </c>
      <c r="DY512" s="118">
        <v>0</v>
      </c>
      <c r="DZ512" s="118">
        <v>0</v>
      </c>
      <c r="EA512" s="118">
        <v>0</v>
      </c>
      <c r="EB512" s="118">
        <v>0</v>
      </c>
      <c r="EC512" s="118">
        <v>0</v>
      </c>
      <c r="ED512" s="118">
        <v>0</v>
      </c>
      <c r="EE512" s="118">
        <v>0</v>
      </c>
      <c r="EF512" s="118">
        <v>0</v>
      </c>
      <c r="EG512" s="118">
        <v>0</v>
      </c>
      <c r="EH512" s="118">
        <v>0</v>
      </c>
      <c r="EI512" s="118">
        <v>0</v>
      </c>
      <c r="EJ512" s="118">
        <v>0</v>
      </c>
      <c r="EK512" s="118">
        <v>0</v>
      </c>
    </row>
    <row r="513" spans="1:141" outlineLevel="1" x14ac:dyDescent="0.25">
      <c r="A513" s="90"/>
      <c r="B513" s="90"/>
      <c r="C513" s="90"/>
      <c r="D513" s="90"/>
      <c r="E513" t="str">
        <f>CONCATENATE("- ", $N$10,":")</f>
        <v>- Default:</v>
      </c>
      <c r="F513" s="100"/>
      <c r="I513" s="101"/>
      <c r="J513" s="100"/>
      <c r="M513" s="101"/>
      <c r="N513" s="100"/>
      <c r="Q513" s="101"/>
      <c r="R513" s="100"/>
      <c r="U513" s="101"/>
      <c r="V513" s="100"/>
      <c r="Y513" s="101"/>
      <c r="Z513" s="100"/>
      <c r="AC513" s="101"/>
      <c r="AD513" s="100"/>
      <c r="AG513" s="101"/>
      <c r="AH513" s="100"/>
      <c r="AK513" s="101"/>
      <c r="AL513" s="100"/>
      <c r="AO513" s="101"/>
      <c r="AP513" s="117">
        <v>0</v>
      </c>
      <c r="AQ513" s="118">
        <v>0</v>
      </c>
      <c r="AR513" s="118">
        <v>0</v>
      </c>
      <c r="AS513" s="119">
        <v>0</v>
      </c>
      <c r="AT513" s="117">
        <v>0</v>
      </c>
      <c r="AU513" s="118">
        <v>0</v>
      </c>
      <c r="AV513" s="118">
        <v>0</v>
      </c>
      <c r="AW513" s="119">
        <v>0</v>
      </c>
      <c r="AX513" s="117">
        <v>0</v>
      </c>
      <c r="AY513" s="118">
        <v>0</v>
      </c>
      <c r="AZ513" s="118">
        <v>0</v>
      </c>
      <c r="BA513" s="119">
        <v>0</v>
      </c>
      <c r="BB513" s="117">
        <v>0</v>
      </c>
      <c r="BC513" s="118">
        <v>0</v>
      </c>
      <c r="BD513" s="118">
        <v>0</v>
      </c>
      <c r="BE513" s="119">
        <v>0</v>
      </c>
      <c r="BF513" s="117">
        <v>0</v>
      </c>
      <c r="BG513" s="118">
        <v>0</v>
      </c>
      <c r="BH513" s="118">
        <v>0</v>
      </c>
      <c r="BI513" s="119">
        <v>0</v>
      </c>
      <c r="BJ513" s="117">
        <v>0</v>
      </c>
      <c r="BK513" s="118">
        <v>0</v>
      </c>
      <c r="BL513" s="118">
        <v>0</v>
      </c>
      <c r="BM513" s="119">
        <v>0</v>
      </c>
      <c r="BN513" s="117">
        <v>0</v>
      </c>
      <c r="BO513" s="118">
        <v>0</v>
      </c>
      <c r="BP513" s="118">
        <v>0</v>
      </c>
      <c r="BQ513" s="119">
        <v>0</v>
      </c>
      <c r="BR513" s="117">
        <v>0</v>
      </c>
      <c r="BS513" s="118">
        <v>0</v>
      </c>
      <c r="BT513" s="118">
        <v>0</v>
      </c>
      <c r="BU513" s="119">
        <v>0</v>
      </c>
      <c r="BV513" s="117">
        <v>0</v>
      </c>
      <c r="BW513" s="118">
        <v>0</v>
      </c>
      <c r="BX513" s="118">
        <v>0</v>
      </c>
      <c r="BY513" s="119">
        <v>0</v>
      </c>
      <c r="BZ513" s="117">
        <v>0</v>
      </c>
      <c r="CA513" s="118">
        <v>0</v>
      </c>
      <c r="CB513" s="118">
        <v>0</v>
      </c>
      <c r="CC513" s="119">
        <v>0</v>
      </c>
      <c r="CD513" s="117">
        <v>0</v>
      </c>
      <c r="CE513" s="118">
        <v>0</v>
      </c>
      <c r="CF513" s="118">
        <v>0</v>
      </c>
      <c r="CG513" s="119">
        <v>0</v>
      </c>
      <c r="CH513" s="117">
        <v>0</v>
      </c>
      <c r="CI513" s="118">
        <v>0</v>
      </c>
      <c r="CJ513" s="118">
        <v>0</v>
      </c>
      <c r="CK513" s="119">
        <v>0</v>
      </c>
      <c r="CL513" s="117">
        <v>0</v>
      </c>
      <c r="CM513" s="118">
        <v>0</v>
      </c>
      <c r="CN513" s="118">
        <v>0</v>
      </c>
      <c r="CO513" s="119">
        <v>0</v>
      </c>
      <c r="CP513" s="117">
        <v>0</v>
      </c>
      <c r="CQ513" s="118">
        <v>0</v>
      </c>
      <c r="CR513" s="118">
        <v>0</v>
      </c>
      <c r="CS513" s="119">
        <v>0</v>
      </c>
      <c r="CT513" s="117">
        <v>0</v>
      </c>
      <c r="CU513" s="118">
        <v>0</v>
      </c>
      <c r="CV513" s="118">
        <v>0</v>
      </c>
      <c r="CW513" s="119">
        <v>0</v>
      </c>
      <c r="CX513" s="117">
        <v>0</v>
      </c>
      <c r="CY513" s="118">
        <v>0</v>
      </c>
      <c r="CZ513" s="118">
        <v>0</v>
      </c>
      <c r="DA513" s="119">
        <v>0</v>
      </c>
      <c r="DB513" s="117">
        <v>0</v>
      </c>
      <c r="DC513" s="118">
        <v>0</v>
      </c>
      <c r="DD513" s="118">
        <v>0</v>
      </c>
      <c r="DE513" s="119">
        <v>0</v>
      </c>
      <c r="DF513" s="117">
        <v>0</v>
      </c>
      <c r="DG513" s="118">
        <v>0</v>
      </c>
      <c r="DH513" s="118">
        <v>0</v>
      </c>
      <c r="DI513" s="119">
        <v>0</v>
      </c>
      <c r="DT513" s="118" t="e" cm="1">
        <f t="array" aca="1" ref="DT513" ca="1">IF(DT$4="A",DT497,LOOKUP(2,1/($F$4:$DI$4="A"),$F501:$DI501))</f>
        <v>#VALUE!</v>
      </c>
      <c r="DU513" s="118" t="e" cm="1">
        <f t="array" aca="1" ref="DU513" ca="1">IF(DU$4="A",DU497,LOOKUP(2,1/($F$4:$DI$4="A"),$F501:$DI501))</f>
        <v>#VALUE!</v>
      </c>
      <c r="DV513" s="118" t="e">
        <f t="shared" ref="DV513" ca="1" si="1423">DU513</f>
        <v>#VALUE!</v>
      </c>
      <c r="DW513" s="118" t="e">
        <f t="shared" ref="DW513" ca="1" si="1424">DV513</f>
        <v>#VALUE!</v>
      </c>
      <c r="DX513" s="118" t="e">
        <f t="shared" ref="DX513" ca="1" si="1425">DW513</f>
        <v>#VALUE!</v>
      </c>
      <c r="DY513" s="118" t="e">
        <f t="shared" ref="DY513" ca="1" si="1426">DX513</f>
        <v>#VALUE!</v>
      </c>
      <c r="DZ513" s="118" t="e">
        <f t="shared" ref="DZ513" ca="1" si="1427">DY513</f>
        <v>#VALUE!</v>
      </c>
      <c r="EA513" s="118" t="e">
        <f t="shared" ref="EA513" ca="1" si="1428">DZ513</f>
        <v>#VALUE!</v>
      </c>
      <c r="EB513" s="118" t="e">
        <f t="shared" ref="EB513" ca="1" si="1429">EA513</f>
        <v>#VALUE!</v>
      </c>
      <c r="EC513" s="118" t="e">
        <f t="shared" ref="EC513" ca="1" si="1430">EB513</f>
        <v>#VALUE!</v>
      </c>
      <c r="ED513" s="118" t="e">
        <f t="shared" ref="ED513" ca="1" si="1431">EC513</f>
        <v>#VALUE!</v>
      </c>
      <c r="EE513" s="118" t="e">
        <f t="shared" ref="EE513" ca="1" si="1432">ED513</f>
        <v>#VALUE!</v>
      </c>
      <c r="EF513" s="118" t="e">
        <f t="shared" ref="EF513" ca="1" si="1433">EE513</f>
        <v>#VALUE!</v>
      </c>
      <c r="EG513" s="118" t="e">
        <f t="shared" ref="EG513" ca="1" si="1434">EF513</f>
        <v>#VALUE!</v>
      </c>
      <c r="EH513" s="118" t="e">
        <f t="shared" ref="EH513" ca="1" si="1435">EG513</f>
        <v>#VALUE!</v>
      </c>
      <c r="EI513" s="118" t="e">
        <f t="shared" ref="EI513" ca="1" si="1436">EH513</f>
        <v>#VALUE!</v>
      </c>
      <c r="EJ513" s="118" t="e">
        <f t="shared" ref="EJ513" ca="1" si="1437">EI513</f>
        <v>#VALUE!</v>
      </c>
      <c r="EK513" s="118" t="e">
        <f t="shared" ref="EK513" ca="1" si="1438">EJ513</f>
        <v>#VALUE!</v>
      </c>
    </row>
    <row r="514" spans="1:141" outlineLevel="1" x14ac:dyDescent="0.25">
      <c r="A514" s="129"/>
      <c r="B514" s="129"/>
      <c r="C514" s="129"/>
      <c r="D514" s="129"/>
      <c r="E514" s="122"/>
      <c r="F514" s="130"/>
      <c r="G514" s="122"/>
      <c r="H514" s="122"/>
      <c r="I514" s="122"/>
      <c r="J514" s="130"/>
      <c r="K514" s="122"/>
      <c r="L514" s="122"/>
      <c r="M514" s="122"/>
      <c r="N514" s="130"/>
      <c r="O514" s="122"/>
      <c r="P514" s="122"/>
      <c r="Q514" s="122"/>
      <c r="R514" s="130"/>
      <c r="S514" s="122"/>
      <c r="T514" s="122"/>
      <c r="U514" s="122"/>
      <c r="V514" s="130"/>
      <c r="W514" s="122"/>
      <c r="X514" s="122"/>
      <c r="Y514" s="122"/>
      <c r="Z514" s="130"/>
      <c r="AA514" s="122"/>
      <c r="AB514" s="122"/>
      <c r="AC514" s="122"/>
      <c r="AD514" s="130"/>
      <c r="AE514" s="122"/>
      <c r="AF514" s="122"/>
      <c r="AG514" s="122"/>
      <c r="AH514" s="130"/>
      <c r="AI514" s="122"/>
      <c r="AJ514" s="122"/>
      <c r="AK514" s="122"/>
      <c r="AL514" s="130"/>
      <c r="AM514" s="122"/>
      <c r="AN514" s="122"/>
      <c r="AO514" s="122"/>
      <c r="AP514" s="130"/>
      <c r="AQ514" s="122"/>
      <c r="AR514" s="122"/>
      <c r="AS514" s="122"/>
      <c r="AT514" s="130"/>
      <c r="AU514" s="122"/>
      <c r="AV514" s="122"/>
      <c r="AW514" s="122"/>
      <c r="AX514" s="130"/>
      <c r="AY514" s="122"/>
      <c r="AZ514" s="122"/>
      <c r="BA514" s="122"/>
      <c r="BB514" s="130"/>
      <c r="BC514" s="122"/>
      <c r="BD514" s="122"/>
      <c r="BE514" s="122"/>
      <c r="BF514" s="130"/>
      <c r="BG514" s="122"/>
      <c r="BH514" s="122"/>
      <c r="BI514" s="122"/>
      <c r="BJ514" s="130"/>
      <c r="BK514" s="122"/>
      <c r="BL514" s="122"/>
      <c r="BM514" s="122"/>
      <c r="BN514" s="130"/>
      <c r="BO514" s="122"/>
      <c r="BP514" s="122"/>
      <c r="BQ514" s="122"/>
      <c r="BR514" s="130"/>
      <c r="BS514" s="122"/>
      <c r="BT514" s="122"/>
      <c r="BU514" s="122"/>
      <c r="BV514" s="130"/>
      <c r="BW514" s="122"/>
      <c r="BX514" s="122"/>
      <c r="BY514" s="122"/>
      <c r="BZ514" s="130"/>
      <c r="CA514" s="122"/>
      <c r="CB514" s="122"/>
      <c r="CC514" s="122"/>
      <c r="CD514" s="130"/>
      <c r="CE514" s="122"/>
      <c r="CF514" s="122"/>
      <c r="CG514" s="122"/>
      <c r="CH514" s="130"/>
      <c r="CI514" s="122"/>
      <c r="CJ514" s="122"/>
      <c r="CK514" s="122"/>
      <c r="CL514" s="130"/>
      <c r="CM514" s="122"/>
      <c r="CN514" s="122"/>
      <c r="CO514" s="122"/>
      <c r="CP514" s="130"/>
      <c r="CQ514" s="122"/>
      <c r="CR514" s="122"/>
      <c r="CS514" s="122"/>
      <c r="CT514" s="130"/>
      <c r="CU514" s="122"/>
      <c r="CV514" s="122"/>
      <c r="CW514" s="122"/>
      <c r="CX514" s="130"/>
      <c r="CY514" s="122"/>
      <c r="CZ514" s="122"/>
      <c r="DA514" s="122"/>
      <c r="DB514" s="130"/>
      <c r="DC514" s="122"/>
      <c r="DD514" s="122"/>
      <c r="DE514" s="122"/>
      <c r="DF514" s="130"/>
      <c r="DG514" s="122"/>
      <c r="DH514" s="122"/>
      <c r="DI514" s="131"/>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2"/>
      <c r="EI514" s="122"/>
      <c r="EJ514" s="122"/>
      <c r="EK514" s="122"/>
    </row>
    <row r="515" spans="1:141" outlineLevel="1" x14ac:dyDescent="0.25">
      <c r="A515" s="90"/>
      <c r="B515" s="90"/>
      <c r="C515" s="90"/>
      <c r="D515" s="90"/>
      <c r="F515" s="100"/>
      <c r="I515" s="101"/>
      <c r="J515" s="100"/>
      <c r="M515" s="101"/>
      <c r="N515" s="100"/>
      <c r="Q515" s="101"/>
      <c r="R515" s="100"/>
      <c r="U515" s="101"/>
      <c r="V515" s="100"/>
      <c r="Y515" s="101"/>
      <c r="Z515" s="100"/>
      <c r="AC515" s="101"/>
      <c r="AD515" s="100"/>
      <c r="AG515" s="101"/>
      <c r="AH515" s="100"/>
      <c r="AK515" s="101"/>
      <c r="AL515" s="100"/>
      <c r="AO515" s="101"/>
      <c r="AP515" s="100"/>
      <c r="AS515" s="101"/>
      <c r="AT515" s="100"/>
      <c r="AW515" s="101"/>
      <c r="AX515" s="100"/>
      <c r="BA515" s="101"/>
      <c r="BB515" s="100"/>
      <c r="BE515" s="101"/>
      <c r="BF515" s="100"/>
      <c r="BI515" s="101"/>
      <c r="BJ515" s="100"/>
      <c r="BM515" s="101"/>
      <c r="BN515" s="100"/>
      <c r="BQ515" s="101"/>
      <c r="BR515" s="100"/>
      <c r="BU515" s="101"/>
      <c r="BV515" s="100"/>
      <c r="BY515" s="101"/>
      <c r="BZ515" s="100"/>
      <c r="CC515" s="101"/>
      <c r="CD515" s="100"/>
      <c r="CG515" s="101"/>
      <c r="CH515" s="100"/>
      <c r="CK515" s="101"/>
      <c r="CL515" s="100"/>
      <c r="CO515" s="101"/>
      <c r="CP515" s="100"/>
      <c r="CS515" s="101"/>
      <c r="CT515" s="100"/>
      <c r="CW515" s="101"/>
      <c r="CX515" s="100"/>
      <c r="DA515" s="101"/>
      <c r="DB515" s="100"/>
      <c r="DE515" s="101"/>
      <c r="DF515" s="100"/>
      <c r="DI515" s="101"/>
    </row>
    <row r="516" spans="1:141" outlineLevel="1" x14ac:dyDescent="0.25">
      <c r="A516" s="90"/>
      <c r="B516" s="90"/>
      <c r="C516" s="111"/>
      <c r="D516" s="90"/>
      <c r="E516" s="132" t="s">
        <v>262</v>
      </c>
      <c r="F516" s="105" t="str">
        <f t="shared" ref="F516:AK516" ca="1" si="1439">IF(ISNUMBER(F520),F520+IF($I$7=1,F518,0),IF(ISNUMBER(F522),F522+IF($I$7=1,F518,0),""))</f>
        <v/>
      </c>
      <c r="G516" s="106" t="str">
        <f t="shared" ca="1" si="1439"/>
        <v/>
      </c>
      <c r="H516" s="106" t="str">
        <f t="shared" ca="1" si="1439"/>
        <v/>
      </c>
      <c r="I516" s="107" t="str">
        <f t="shared" ca="1" si="1439"/>
        <v/>
      </c>
      <c r="J516" s="105" t="str">
        <f t="shared" ca="1" si="1439"/>
        <v/>
      </c>
      <c r="K516" s="106" t="str">
        <f t="shared" ca="1" si="1439"/>
        <v/>
      </c>
      <c r="L516" s="106" t="str">
        <f t="shared" ca="1" si="1439"/>
        <v/>
      </c>
      <c r="M516" s="107" t="str">
        <f t="shared" ca="1" si="1439"/>
        <v/>
      </c>
      <c r="N516" s="105" t="str">
        <f t="shared" ca="1" si="1439"/>
        <v/>
      </c>
      <c r="O516" s="106" t="str">
        <f t="shared" ca="1" si="1439"/>
        <v/>
      </c>
      <c r="P516" s="106" t="str">
        <f t="shared" ca="1" si="1439"/>
        <v/>
      </c>
      <c r="Q516" s="107" t="str">
        <f t="shared" ca="1" si="1439"/>
        <v/>
      </c>
      <c r="R516" s="105" t="str">
        <f t="shared" ca="1" si="1439"/>
        <v/>
      </c>
      <c r="S516" s="106" t="str">
        <f t="shared" ca="1" si="1439"/>
        <v/>
      </c>
      <c r="T516" s="106" t="str">
        <f t="shared" ca="1" si="1439"/>
        <v/>
      </c>
      <c r="U516" s="107" t="str">
        <f t="shared" ca="1" si="1439"/>
        <v/>
      </c>
      <c r="V516" s="105" t="str">
        <f t="shared" ca="1" si="1439"/>
        <v/>
      </c>
      <c r="W516" s="106" t="str">
        <f t="shared" ca="1" si="1439"/>
        <v/>
      </c>
      <c r="X516" s="106" t="str">
        <f t="shared" ca="1" si="1439"/>
        <v/>
      </c>
      <c r="Y516" s="107" t="str">
        <f t="shared" ca="1" si="1439"/>
        <v/>
      </c>
      <c r="Z516" s="105" t="str">
        <f t="shared" ca="1" si="1439"/>
        <v/>
      </c>
      <c r="AA516" s="106" t="str">
        <f t="shared" ca="1" si="1439"/>
        <v/>
      </c>
      <c r="AB516" s="106" t="str">
        <f t="shared" ca="1" si="1439"/>
        <v/>
      </c>
      <c r="AC516" s="107" t="str">
        <f t="shared" ca="1" si="1439"/>
        <v/>
      </c>
      <c r="AD516" s="105" t="str">
        <f t="shared" ca="1" si="1439"/>
        <v/>
      </c>
      <c r="AE516" s="106" t="str">
        <f t="shared" ca="1" si="1439"/>
        <v/>
      </c>
      <c r="AF516" s="106" t="str">
        <f t="shared" ca="1" si="1439"/>
        <v/>
      </c>
      <c r="AG516" s="107" t="str">
        <f t="shared" ca="1" si="1439"/>
        <v/>
      </c>
      <c r="AH516" s="105" t="str">
        <f t="shared" ca="1" si="1439"/>
        <v/>
      </c>
      <c r="AI516" s="106" t="str">
        <f t="shared" ca="1" si="1439"/>
        <v/>
      </c>
      <c r="AJ516" s="106" t="str">
        <f t="shared" ca="1" si="1439"/>
        <v/>
      </c>
      <c r="AK516" s="107" t="str">
        <f t="shared" ca="1" si="1439"/>
        <v/>
      </c>
      <c r="AL516" s="105" t="str">
        <f t="shared" ref="AL516:BQ516" ca="1" si="1440">IF(ISNUMBER(AL520),AL520+IF($I$7=1,AL518,0),IF(ISNUMBER(AL522),AL522+IF($I$7=1,AL518,0),""))</f>
        <v/>
      </c>
      <c r="AM516" s="106" t="str">
        <f t="shared" ca="1" si="1440"/>
        <v/>
      </c>
      <c r="AN516" s="106" t="str">
        <f t="shared" ca="1" si="1440"/>
        <v/>
      </c>
      <c r="AO516" s="107" t="str">
        <f t="shared" ca="1" si="1440"/>
        <v/>
      </c>
      <c r="AP516" s="105" t="str">
        <f t="shared" ca="1" si="1440"/>
        <v/>
      </c>
      <c r="AQ516" s="106" t="str">
        <f t="shared" ca="1" si="1440"/>
        <v/>
      </c>
      <c r="AR516" s="106" t="str">
        <f t="shared" ca="1" si="1440"/>
        <v/>
      </c>
      <c r="AS516" s="107" t="str">
        <f t="shared" ca="1" si="1440"/>
        <v/>
      </c>
      <c r="AT516" s="105" t="str">
        <f t="shared" ca="1" si="1440"/>
        <v/>
      </c>
      <c r="AU516" s="106" t="str">
        <f t="shared" ca="1" si="1440"/>
        <v/>
      </c>
      <c r="AV516" s="106" t="str">
        <f t="shared" ca="1" si="1440"/>
        <v/>
      </c>
      <c r="AW516" s="107" t="str">
        <f t="shared" ca="1" si="1440"/>
        <v/>
      </c>
      <c r="AX516" s="105" t="str">
        <f t="shared" ca="1" si="1440"/>
        <v/>
      </c>
      <c r="AY516" s="106" t="str">
        <f t="shared" ca="1" si="1440"/>
        <v/>
      </c>
      <c r="AZ516" s="106" t="str">
        <f t="shared" ca="1" si="1440"/>
        <v/>
      </c>
      <c r="BA516" s="107" t="str">
        <f t="shared" ca="1" si="1440"/>
        <v/>
      </c>
      <c r="BB516" s="105" t="str">
        <f t="shared" ca="1" si="1440"/>
        <v/>
      </c>
      <c r="BC516" s="106" t="str">
        <f t="shared" ca="1" si="1440"/>
        <v/>
      </c>
      <c r="BD516" s="106" t="str">
        <f t="shared" ca="1" si="1440"/>
        <v/>
      </c>
      <c r="BE516" s="107" t="str">
        <f t="shared" ca="1" si="1440"/>
        <v/>
      </c>
      <c r="BF516" s="105" t="str">
        <f t="shared" ca="1" si="1440"/>
        <v/>
      </c>
      <c r="BG516" s="106" t="str">
        <f t="shared" ca="1" si="1440"/>
        <v/>
      </c>
      <c r="BH516" s="106" t="str">
        <f t="shared" ca="1" si="1440"/>
        <v/>
      </c>
      <c r="BI516" s="107" t="str">
        <f t="shared" ca="1" si="1440"/>
        <v/>
      </c>
      <c r="BJ516" s="105" t="str">
        <f t="shared" ca="1" si="1440"/>
        <v/>
      </c>
      <c r="BK516" s="106" t="str">
        <f t="shared" ca="1" si="1440"/>
        <v/>
      </c>
      <c r="BL516" s="106" t="str">
        <f t="shared" ca="1" si="1440"/>
        <v/>
      </c>
      <c r="BM516" s="107" t="str">
        <f t="shared" ca="1" si="1440"/>
        <v/>
      </c>
      <c r="BN516" s="105" t="str">
        <f t="shared" ca="1" si="1440"/>
        <v/>
      </c>
      <c r="BO516" s="106" t="str">
        <f t="shared" ca="1" si="1440"/>
        <v/>
      </c>
      <c r="BP516" s="106" t="str">
        <f t="shared" ca="1" si="1440"/>
        <v/>
      </c>
      <c r="BQ516" s="107" t="str">
        <f t="shared" ca="1" si="1440"/>
        <v/>
      </c>
      <c r="BR516" s="105" t="str">
        <f t="shared" ref="BR516:CW516" ca="1" si="1441">IF(ISNUMBER(BR520),BR520+IF($I$7=1,BR518,0),IF(ISNUMBER(BR522),BR522+IF($I$7=1,BR518,0),""))</f>
        <v/>
      </c>
      <c r="BS516" s="106" t="str">
        <f t="shared" ca="1" si="1441"/>
        <v/>
      </c>
      <c r="BT516" s="106" t="str">
        <f t="shared" ca="1" si="1441"/>
        <v/>
      </c>
      <c r="BU516" s="107" t="str">
        <f t="shared" ca="1" si="1441"/>
        <v/>
      </c>
      <c r="BV516" s="105" t="str">
        <f t="shared" ca="1" si="1441"/>
        <v/>
      </c>
      <c r="BW516" s="106" t="str">
        <f t="shared" ca="1" si="1441"/>
        <v/>
      </c>
      <c r="BX516" s="106" t="str">
        <f t="shared" ca="1" si="1441"/>
        <v/>
      </c>
      <c r="BY516" s="107" t="str">
        <f t="shared" ca="1" si="1441"/>
        <v/>
      </c>
      <c r="BZ516" s="105" t="str">
        <f t="shared" ca="1" si="1441"/>
        <v/>
      </c>
      <c r="CA516" s="106" t="str">
        <f t="shared" ca="1" si="1441"/>
        <v/>
      </c>
      <c r="CB516" s="106" t="str">
        <f t="shared" ca="1" si="1441"/>
        <v/>
      </c>
      <c r="CC516" s="107" t="str">
        <f t="shared" ca="1" si="1441"/>
        <v/>
      </c>
      <c r="CD516" s="105" t="str">
        <f t="shared" ca="1" si="1441"/>
        <v/>
      </c>
      <c r="CE516" s="106" t="str">
        <f t="shared" ca="1" si="1441"/>
        <v/>
      </c>
      <c r="CF516" s="106" t="str">
        <f t="shared" ca="1" si="1441"/>
        <v/>
      </c>
      <c r="CG516" s="107" t="str">
        <f t="shared" ca="1" si="1441"/>
        <v/>
      </c>
      <c r="CH516" s="105">
        <f t="shared" ca="1" si="1441"/>
        <v>0</v>
      </c>
      <c r="CI516" s="106">
        <f t="shared" ca="1" si="1441"/>
        <v>0</v>
      </c>
      <c r="CJ516" s="106">
        <f t="shared" ca="1" si="1441"/>
        <v>0</v>
      </c>
      <c r="CK516" s="107">
        <f t="shared" ca="1" si="1441"/>
        <v>0</v>
      </c>
      <c r="CL516" s="105">
        <f t="shared" ca="1" si="1441"/>
        <v>0</v>
      </c>
      <c r="CM516" s="106">
        <f t="shared" ca="1" si="1441"/>
        <v>0</v>
      </c>
      <c r="CN516" s="106">
        <f t="shared" ca="1" si="1441"/>
        <v>0</v>
      </c>
      <c r="CO516" s="107">
        <f t="shared" ca="1" si="1441"/>
        <v>0</v>
      </c>
      <c r="CP516" s="105">
        <f t="shared" ca="1" si="1441"/>
        <v>0</v>
      </c>
      <c r="CQ516" s="106">
        <f t="shared" ca="1" si="1441"/>
        <v>0</v>
      </c>
      <c r="CR516" s="106">
        <f t="shared" ca="1" si="1441"/>
        <v>0</v>
      </c>
      <c r="CS516" s="107">
        <f t="shared" ca="1" si="1441"/>
        <v>0</v>
      </c>
      <c r="CT516" s="105">
        <f t="shared" ca="1" si="1441"/>
        <v>0</v>
      </c>
      <c r="CU516" s="106">
        <f t="shared" ca="1" si="1441"/>
        <v>0</v>
      </c>
      <c r="CV516" s="106">
        <f t="shared" ca="1" si="1441"/>
        <v>0</v>
      </c>
      <c r="CW516" s="107">
        <f t="shared" ca="1" si="1441"/>
        <v>0</v>
      </c>
      <c r="CX516" s="105">
        <f t="shared" ref="CX516:DI516" ca="1" si="1442">IF(ISNUMBER(CX520),CX520+IF($I$7=1,CX518,0),IF(ISNUMBER(CX522),CX522+IF($I$7=1,CX518,0),""))</f>
        <v>0</v>
      </c>
      <c r="CY516" s="106">
        <f t="shared" ca="1" si="1442"/>
        <v>0</v>
      </c>
      <c r="CZ516" s="106">
        <f t="shared" ca="1" si="1442"/>
        <v>0</v>
      </c>
      <c r="DA516" s="107">
        <f t="shared" ca="1" si="1442"/>
        <v>0</v>
      </c>
      <c r="DB516" s="105">
        <f t="shared" ca="1" si="1442"/>
        <v>0</v>
      </c>
      <c r="DC516" s="106">
        <f t="shared" ca="1" si="1442"/>
        <v>0</v>
      </c>
      <c r="DD516" s="106">
        <f t="shared" ca="1" si="1442"/>
        <v>0</v>
      </c>
      <c r="DE516" s="107">
        <f t="shared" ca="1" si="1442"/>
        <v>0</v>
      </c>
      <c r="DF516" s="105">
        <f t="shared" ca="1" si="1442"/>
        <v>0</v>
      </c>
      <c r="DG516" s="106">
        <f t="shared" ca="1" si="1442"/>
        <v>0</v>
      </c>
      <c r="DH516" s="106">
        <f t="shared" ca="1" si="1442"/>
        <v>0</v>
      </c>
      <c r="DI516" s="107">
        <f t="shared" ca="1" si="1442"/>
        <v>0</v>
      </c>
      <c r="DK516" s="106">
        <f t="shared" ref="DK516:EK516" ca="1" si="1443">SUM(OFFSET($E516,,MATCH(DK$3,$F$5:$DI$5,0)+3,,1))</f>
        <v>0</v>
      </c>
      <c r="DL516" s="106" t="e">
        <f t="shared" ca="1" si="1443"/>
        <v>#N/A</v>
      </c>
      <c r="DM516" s="106" t="e">
        <f t="shared" ca="1" si="1443"/>
        <v>#VALUE!</v>
      </c>
      <c r="DN516" s="106" t="e">
        <f t="shared" ca="1" si="1443"/>
        <v>#VALUE!</v>
      </c>
      <c r="DO516" s="106" t="e">
        <f t="shared" ca="1" si="1443"/>
        <v>#VALUE!</v>
      </c>
      <c r="DP516" s="106" t="e">
        <f t="shared" ca="1" si="1443"/>
        <v>#VALUE!</v>
      </c>
      <c r="DQ516" s="106" t="e">
        <f t="shared" ca="1" si="1443"/>
        <v>#VALUE!</v>
      </c>
      <c r="DR516" s="106" t="e">
        <f t="shared" ca="1" si="1443"/>
        <v>#VALUE!</v>
      </c>
      <c r="DS516" s="106" t="e">
        <f t="shared" ca="1" si="1443"/>
        <v>#VALUE!</v>
      </c>
      <c r="DT516" s="106" t="e">
        <f t="shared" ca="1" si="1443"/>
        <v>#VALUE!</v>
      </c>
      <c r="DU516" s="106" t="e">
        <f t="shared" ca="1" si="1443"/>
        <v>#VALUE!</v>
      </c>
      <c r="DV516" s="106" t="e">
        <f t="shared" ca="1" si="1443"/>
        <v>#VALUE!</v>
      </c>
      <c r="DW516" s="106" t="e">
        <f t="shared" ca="1" si="1443"/>
        <v>#VALUE!</v>
      </c>
      <c r="DX516" s="106" t="e">
        <f t="shared" ca="1" si="1443"/>
        <v>#VALUE!</v>
      </c>
      <c r="DY516" s="106" t="e">
        <f t="shared" ca="1" si="1443"/>
        <v>#VALUE!</v>
      </c>
      <c r="DZ516" s="106" t="e">
        <f t="shared" ca="1" si="1443"/>
        <v>#VALUE!</v>
      </c>
      <c r="EA516" s="106" t="e">
        <f t="shared" ca="1" si="1443"/>
        <v>#VALUE!</v>
      </c>
      <c r="EB516" s="106" t="e">
        <f t="shared" ca="1" si="1443"/>
        <v>#VALUE!</v>
      </c>
      <c r="EC516" s="106" t="e">
        <f t="shared" ca="1" si="1443"/>
        <v>#VALUE!</v>
      </c>
      <c r="ED516" s="106" t="e">
        <f t="shared" ca="1" si="1443"/>
        <v>#VALUE!</v>
      </c>
      <c r="EE516" s="106" t="e">
        <f t="shared" ca="1" si="1443"/>
        <v>#VALUE!</v>
      </c>
      <c r="EF516" s="106" t="e">
        <f t="shared" ca="1" si="1443"/>
        <v>#VALUE!</v>
      </c>
      <c r="EG516" s="106" t="e">
        <f t="shared" ca="1" si="1443"/>
        <v>#VALUE!</v>
      </c>
      <c r="EH516" s="106" t="e">
        <f t="shared" ca="1" si="1443"/>
        <v>#VALUE!</v>
      </c>
      <c r="EI516" s="106" t="e">
        <f t="shared" ca="1" si="1443"/>
        <v>#VALUE!</v>
      </c>
      <c r="EJ516" s="106" t="e">
        <f t="shared" ca="1" si="1443"/>
        <v>#VALUE!</v>
      </c>
      <c r="EK516" s="106" t="e">
        <f t="shared" ca="1" si="1443"/>
        <v>#VALUE!</v>
      </c>
    </row>
    <row r="517" spans="1:141" outlineLevel="1" x14ac:dyDescent="0.25">
      <c r="A517" s="90"/>
      <c r="B517" s="90"/>
      <c r="C517" s="90"/>
      <c r="D517" s="90"/>
      <c r="F517" s="100"/>
      <c r="I517" s="101"/>
      <c r="J517" s="100"/>
      <c r="M517" s="101"/>
      <c r="N517" s="100"/>
      <c r="Q517" s="101"/>
      <c r="R517" s="100"/>
      <c r="U517" s="101"/>
      <c r="V517" s="100"/>
      <c r="Y517" s="101"/>
      <c r="Z517" s="100"/>
      <c r="AC517" s="101"/>
      <c r="AD517" s="100"/>
      <c r="AG517" s="101"/>
      <c r="AH517" s="100"/>
      <c r="AK517" s="101"/>
      <c r="AL517" s="100"/>
      <c r="AO517" s="101"/>
      <c r="AP517" s="100"/>
      <c r="AS517" s="101"/>
      <c r="AT517" s="100"/>
      <c r="AW517" s="101"/>
      <c r="AX517" s="100"/>
      <c r="BA517" s="101"/>
      <c r="BB517" s="100"/>
      <c r="BE517" s="101"/>
      <c r="BF517" s="100"/>
      <c r="BI517" s="101"/>
      <c r="BJ517" s="100"/>
      <c r="BM517" s="101"/>
      <c r="BN517" s="100"/>
      <c r="BQ517" s="101"/>
      <c r="BR517" s="100"/>
      <c r="BU517" s="101"/>
      <c r="BV517" s="100"/>
      <c r="BY517" s="101"/>
      <c r="BZ517" s="100"/>
      <c r="CC517" s="101"/>
      <c r="CD517" s="100"/>
      <c r="CG517" s="101"/>
      <c r="CH517" s="100"/>
      <c r="CK517" s="101"/>
      <c r="CL517" s="100"/>
      <c r="CO517" s="101"/>
      <c r="CP517" s="100"/>
      <c r="CS517" s="101"/>
      <c r="CT517" s="100"/>
      <c r="CW517" s="101"/>
      <c r="CX517" s="100"/>
      <c r="DA517" s="101"/>
      <c r="DB517" s="100"/>
      <c r="DE517" s="101"/>
      <c r="DF517" s="100"/>
      <c r="DI517" s="101"/>
    </row>
    <row r="518" spans="1:141" outlineLevel="1" x14ac:dyDescent="0.25">
      <c r="A518" s="90" t="str">
        <f>A520</f>
        <v>bs</v>
      </c>
      <c r="B518" s="90" t="str">
        <f t="shared" ref="B518:C518" si="1444">B520</f>
        <v>longTermInvestments</v>
      </c>
      <c r="C518" s="90">
        <f t="shared" si="1444"/>
        <v>9.9999999999999995E-7</v>
      </c>
      <c r="D518" s="90"/>
      <c r="E518" t="str">
        <f>CONCATENATE(E516," - adjustment")</f>
        <v>Long-term investments - adjustment</v>
      </c>
      <c r="F518" s="117">
        <v>0</v>
      </c>
      <c r="G518" s="118">
        <v>0</v>
      </c>
      <c r="H518" s="118">
        <v>0</v>
      </c>
      <c r="I518" s="119" cm="1">
        <f t="array" aca="1" ref="I518" ca="1">IF(ISNUMBER(INDEX(DataModel!$ET$4:$FT$109,MATCH(1,(DataModel!$EO$4:$EO$109=$A518)*(DataModel!$EP$4:$EP$109=$B518),0),MATCH(CONCATENATE("FY ",RIGHT(I$3,4)),DataModel!$ET$2:$FT$2,0))*$C518),INDEX(DataModel!$ET$4:$FT$109,MATCH(1,(DataModel!$EO$4:$EO$109=$A518)*(DataModel!$EP$4:$EP$109=$B518),0),MATCH(CONCATENATE("FY ",RIGHT(I$3,4)),DataModel!$ET$2:$FT$2,0))*$C518,0)</f>
        <v>0</v>
      </c>
      <c r="J518" s="117">
        <v>0</v>
      </c>
      <c r="K518" s="118">
        <v>0</v>
      </c>
      <c r="L518" s="118">
        <v>0</v>
      </c>
      <c r="M518" s="119" cm="1">
        <f t="array" ref="M518">IF(ISNUMBER(INDEX(DataModel!$ET$4:$FT$109,MATCH(1,(DataModel!$EO$4:$EO$109=$A518)*(DataModel!$EP$4:$EP$109=$B518),0),MATCH(CONCATENATE("FY ",RIGHT(M$3,4)),DataModel!$ET$2:$FT$2,0))*$C518),INDEX(DataModel!$ET$4:$FT$109,MATCH(1,(DataModel!$EO$4:$EO$109=$A518)*(DataModel!$EP$4:$EP$109=$B518),0),MATCH(CONCATENATE("FY ",RIGHT(M$3,4)),DataModel!$ET$2:$FT$2,0))*$C518,0)</f>
        <v>0</v>
      </c>
      <c r="N518" s="117">
        <v>0</v>
      </c>
      <c r="O518" s="118">
        <v>0</v>
      </c>
      <c r="P518" s="118">
        <v>0</v>
      </c>
      <c r="Q518" s="119" cm="1">
        <f t="array" ref="Q518">IF(ISNUMBER(INDEX(DataModel!$ET$4:$FT$109,MATCH(1,(DataModel!$EO$4:$EO$109=$A518)*(DataModel!$EP$4:$EP$109=$B518),0),MATCH(CONCATENATE("FY ",RIGHT(Q$3,4)),DataModel!$ET$2:$FT$2,0))*$C518),INDEX(DataModel!$ET$4:$FT$109,MATCH(1,(DataModel!$EO$4:$EO$109=$A518)*(DataModel!$EP$4:$EP$109=$B518),0),MATCH(CONCATENATE("FY ",RIGHT(Q$3,4)),DataModel!$ET$2:$FT$2,0))*$C518,0)</f>
        <v>0</v>
      </c>
      <c r="R518" s="117">
        <v>0</v>
      </c>
      <c r="S518" s="118">
        <v>0</v>
      </c>
      <c r="T518" s="118">
        <v>0</v>
      </c>
      <c r="U518" s="119" cm="1">
        <f t="array" ref="U518">IF(ISNUMBER(INDEX(DataModel!$ET$4:$FT$109,MATCH(1,(DataModel!$EO$4:$EO$109=$A518)*(DataModel!$EP$4:$EP$109=$B518),0),MATCH(CONCATENATE("FY ",RIGHT(U$3,4)),DataModel!$ET$2:$FT$2,0))*$C518),INDEX(DataModel!$ET$4:$FT$109,MATCH(1,(DataModel!$EO$4:$EO$109=$A518)*(DataModel!$EP$4:$EP$109=$B518),0),MATCH(CONCATENATE("FY ",RIGHT(U$3,4)),DataModel!$ET$2:$FT$2,0))*$C518,0)</f>
        <v>0</v>
      </c>
      <c r="V518" s="117">
        <v>0</v>
      </c>
      <c r="W518" s="118">
        <v>0</v>
      </c>
      <c r="X518" s="118">
        <v>0</v>
      </c>
      <c r="Y518" s="119" cm="1">
        <f t="array" ref="Y518">IF(ISNUMBER(INDEX(DataModel!$ET$4:$FT$109,MATCH(1,(DataModel!$EO$4:$EO$109=$A518)*(DataModel!$EP$4:$EP$109=$B518),0),MATCH(CONCATENATE("FY ",RIGHT(Y$3,4)),DataModel!$ET$2:$FT$2,0))*$C518),INDEX(DataModel!$ET$4:$FT$109,MATCH(1,(DataModel!$EO$4:$EO$109=$A518)*(DataModel!$EP$4:$EP$109=$B518),0),MATCH(CONCATENATE("FY ",RIGHT(Y$3,4)),DataModel!$ET$2:$FT$2,0))*$C518,0)</f>
        <v>0</v>
      </c>
      <c r="Z518" s="117">
        <v>0</v>
      </c>
      <c r="AA518" s="118">
        <v>0</v>
      </c>
      <c r="AB518" s="118">
        <v>0</v>
      </c>
      <c r="AC518" s="119" cm="1">
        <f t="array" ref="AC518">IF(ISNUMBER(INDEX(DataModel!$ET$4:$FT$109,MATCH(1,(DataModel!$EO$4:$EO$109=$A518)*(DataModel!$EP$4:$EP$109=$B518),0),MATCH(CONCATENATE("FY ",RIGHT(AC$3,4)),DataModel!$ET$2:$FT$2,0))*$C518),INDEX(DataModel!$ET$4:$FT$109,MATCH(1,(DataModel!$EO$4:$EO$109=$A518)*(DataModel!$EP$4:$EP$109=$B518),0),MATCH(CONCATENATE("FY ",RIGHT(AC$3,4)),DataModel!$ET$2:$FT$2,0))*$C518,0)</f>
        <v>0</v>
      </c>
      <c r="AD518" s="117">
        <v>0</v>
      </c>
      <c r="AE518" s="118">
        <v>0</v>
      </c>
      <c r="AF518" s="118">
        <v>0</v>
      </c>
      <c r="AG518" s="119" cm="1">
        <f t="array" ref="AG518">IF(ISNUMBER(INDEX(DataModel!$ET$4:$FT$109,MATCH(1,(DataModel!$EO$4:$EO$109=$A518)*(DataModel!$EP$4:$EP$109=$B518),0),MATCH(CONCATENATE("FY ",RIGHT(AG$3,4)),DataModel!$ET$2:$FT$2,0))*$C518),INDEX(DataModel!$ET$4:$FT$109,MATCH(1,(DataModel!$EO$4:$EO$109=$A518)*(DataModel!$EP$4:$EP$109=$B518),0),MATCH(CONCATENATE("FY ",RIGHT(AG$3,4)),DataModel!$ET$2:$FT$2,0))*$C518,0)</f>
        <v>0</v>
      </c>
      <c r="AH518" s="117">
        <v>0</v>
      </c>
      <c r="AI518" s="118">
        <v>0</v>
      </c>
      <c r="AJ518" s="118">
        <v>0</v>
      </c>
      <c r="AK518" s="119" cm="1">
        <f t="array" ref="AK518">IF(ISNUMBER(INDEX(DataModel!$ET$4:$FT$109,MATCH(1,(DataModel!$EO$4:$EO$109=$A518)*(DataModel!$EP$4:$EP$109=$B518),0),MATCH(CONCATENATE("FY ",RIGHT(AK$3,4)),DataModel!$ET$2:$FT$2,0))*$C518),INDEX(DataModel!$ET$4:$FT$109,MATCH(1,(DataModel!$EO$4:$EO$109=$A518)*(DataModel!$EP$4:$EP$109=$B518),0),MATCH(CONCATENATE("FY ",RIGHT(AK$3,4)),DataModel!$ET$2:$FT$2,0))*$C518,0)</f>
        <v>0</v>
      </c>
      <c r="AL518" s="117">
        <v>0</v>
      </c>
      <c r="AM518" s="118">
        <v>0</v>
      </c>
      <c r="AN518" s="118">
        <v>0</v>
      </c>
      <c r="AO518" s="119" cm="1">
        <f t="array" ref="AO518">IF(ISNUMBER(INDEX(DataModel!$ET$4:$FT$109,MATCH(1,(DataModel!$EO$4:$EO$109=$A518)*(DataModel!$EP$4:$EP$109=$B518),0),MATCH(CONCATENATE("FY ",RIGHT(AO$3,4)),DataModel!$ET$2:$FT$2,0))*$C518),INDEX(DataModel!$ET$4:$FT$109,MATCH(1,(DataModel!$EO$4:$EO$109=$A518)*(DataModel!$EP$4:$EP$109=$B518),0),MATCH(CONCATENATE("FY ",RIGHT(AO$3,4)),DataModel!$ET$2:$FT$2,0))*$C518,0)</f>
        <v>0</v>
      </c>
      <c r="AP518" s="117">
        <v>0</v>
      </c>
      <c r="AQ518" s="118">
        <v>0</v>
      </c>
      <c r="AR518" s="118">
        <v>0</v>
      </c>
      <c r="AS518" s="119" cm="1">
        <f t="array" ref="AS518">IF(ISNUMBER(INDEX(DataModel!$ET$4:$FT$109,MATCH(1,(DataModel!$EO$4:$EO$109=$A518)*(DataModel!$EP$4:$EP$109=$B518),0),MATCH(CONCATENATE("FY ",RIGHT(AS$3,4)),DataModel!$ET$2:$FT$2,0))*$C518),INDEX(DataModel!$ET$4:$FT$109,MATCH(1,(DataModel!$EO$4:$EO$109=$A518)*(DataModel!$EP$4:$EP$109=$B518),0),MATCH(CONCATENATE("FY ",RIGHT(AS$3,4)),DataModel!$ET$2:$FT$2,0))*$C518,0)</f>
        <v>0</v>
      </c>
      <c r="AT518" s="117">
        <v>0</v>
      </c>
      <c r="AU518" s="118">
        <v>0</v>
      </c>
      <c r="AV518" s="118">
        <v>0</v>
      </c>
      <c r="AW518" s="119" cm="1">
        <f t="array" ref="AW518">IF(ISNUMBER(INDEX(DataModel!$ET$4:$FT$109,MATCH(1,(DataModel!$EO$4:$EO$109=$A518)*(DataModel!$EP$4:$EP$109=$B518),0),MATCH(CONCATENATE("FY ",RIGHT(AW$3,4)),DataModel!$ET$2:$FT$2,0))*$C518),INDEX(DataModel!$ET$4:$FT$109,MATCH(1,(DataModel!$EO$4:$EO$109=$A518)*(DataModel!$EP$4:$EP$109=$B518),0),MATCH(CONCATENATE("FY ",RIGHT(AW$3,4)),DataModel!$ET$2:$FT$2,0))*$C518,0)</f>
        <v>0</v>
      </c>
      <c r="AX518" s="117">
        <v>0</v>
      </c>
      <c r="AY518" s="118">
        <v>0</v>
      </c>
      <c r="AZ518" s="118">
        <v>0</v>
      </c>
      <c r="BA518" s="119" cm="1">
        <f t="array" ref="BA518">IF(ISNUMBER(INDEX(DataModel!$ET$4:$FT$109,MATCH(1,(DataModel!$EO$4:$EO$109=$A518)*(DataModel!$EP$4:$EP$109=$B518),0),MATCH(CONCATENATE("FY ",RIGHT(BA$3,4)),DataModel!$ET$2:$FT$2,0))*$C518),INDEX(DataModel!$ET$4:$FT$109,MATCH(1,(DataModel!$EO$4:$EO$109=$A518)*(DataModel!$EP$4:$EP$109=$B518),0),MATCH(CONCATENATE("FY ",RIGHT(BA$3,4)),DataModel!$ET$2:$FT$2,0))*$C518,0)</f>
        <v>0</v>
      </c>
      <c r="BB518" s="117">
        <v>0</v>
      </c>
      <c r="BC518" s="118">
        <v>0</v>
      </c>
      <c r="BD518" s="118">
        <v>0</v>
      </c>
      <c r="BE518" s="119" cm="1">
        <f t="array" ref="BE518">IF(ISNUMBER(INDEX(DataModel!$ET$4:$FT$109,MATCH(1,(DataModel!$EO$4:$EO$109=$A518)*(DataModel!$EP$4:$EP$109=$B518),0),MATCH(CONCATENATE("FY ",RIGHT(BE$3,4)),DataModel!$ET$2:$FT$2,0))*$C518),INDEX(DataModel!$ET$4:$FT$109,MATCH(1,(DataModel!$EO$4:$EO$109=$A518)*(DataModel!$EP$4:$EP$109=$B518),0),MATCH(CONCATENATE("FY ",RIGHT(BE$3,4)),DataModel!$ET$2:$FT$2,0))*$C518,0)</f>
        <v>0</v>
      </c>
      <c r="BF518" s="117">
        <v>0</v>
      </c>
      <c r="BG518" s="118">
        <v>0</v>
      </c>
      <c r="BH518" s="118">
        <v>0</v>
      </c>
      <c r="BI518" s="119" cm="1">
        <f t="array" ref="BI518">IF(ISNUMBER(INDEX(DataModel!$ET$4:$FT$109,MATCH(1,(DataModel!$EO$4:$EO$109=$A518)*(DataModel!$EP$4:$EP$109=$B518),0),MATCH(CONCATENATE("FY ",RIGHT(BI$3,4)),DataModel!$ET$2:$FT$2,0))*$C518),INDEX(DataModel!$ET$4:$FT$109,MATCH(1,(DataModel!$EO$4:$EO$109=$A518)*(DataModel!$EP$4:$EP$109=$B518),0),MATCH(CONCATENATE("FY ",RIGHT(BI$3,4)),DataModel!$ET$2:$FT$2,0))*$C518,0)</f>
        <v>0</v>
      </c>
      <c r="BJ518" s="117">
        <v>0</v>
      </c>
      <c r="BK518" s="118">
        <v>0</v>
      </c>
      <c r="BL518" s="118">
        <v>0</v>
      </c>
      <c r="BM518" s="119" cm="1">
        <f t="array" ref="BM518">IF(ISNUMBER(INDEX(DataModel!$ET$4:$FT$109,MATCH(1,(DataModel!$EO$4:$EO$109=$A518)*(DataModel!$EP$4:$EP$109=$B518),0),MATCH(CONCATENATE("FY ",RIGHT(BM$3,4)),DataModel!$ET$2:$FT$2,0))*$C518),INDEX(DataModel!$ET$4:$FT$109,MATCH(1,(DataModel!$EO$4:$EO$109=$A518)*(DataModel!$EP$4:$EP$109=$B518),0),MATCH(CONCATENATE("FY ",RIGHT(BM$3,4)),DataModel!$ET$2:$FT$2,0))*$C518,0)</f>
        <v>0</v>
      </c>
      <c r="BN518" s="117">
        <v>0</v>
      </c>
      <c r="BO518" s="118">
        <v>0</v>
      </c>
      <c r="BP518" s="118">
        <v>0</v>
      </c>
      <c r="BQ518" s="119" cm="1">
        <f t="array" ref="BQ518">IF(ISNUMBER(INDEX(DataModel!$ET$4:$FT$109,MATCH(1,(DataModel!$EO$4:$EO$109=$A518)*(DataModel!$EP$4:$EP$109=$B518),0),MATCH(CONCATENATE("FY ",RIGHT(BQ$3,4)),DataModel!$ET$2:$FT$2,0))*$C518),INDEX(DataModel!$ET$4:$FT$109,MATCH(1,(DataModel!$EO$4:$EO$109=$A518)*(DataModel!$EP$4:$EP$109=$B518),0),MATCH(CONCATENATE("FY ",RIGHT(BQ$3,4)),DataModel!$ET$2:$FT$2,0))*$C518,0)</f>
        <v>0</v>
      </c>
      <c r="BR518" s="117">
        <v>0</v>
      </c>
      <c r="BS518" s="118">
        <v>0</v>
      </c>
      <c r="BT518" s="118">
        <v>0</v>
      </c>
      <c r="BU518" s="119" cm="1">
        <f t="array" ref="BU518">IF(ISNUMBER(INDEX(DataModel!$ET$4:$FT$109,MATCH(1,(DataModel!$EO$4:$EO$109=$A518)*(DataModel!$EP$4:$EP$109=$B518),0),MATCH(CONCATENATE("FY ",RIGHT(BU$3,4)),DataModel!$ET$2:$FT$2,0))*$C518),INDEX(DataModel!$ET$4:$FT$109,MATCH(1,(DataModel!$EO$4:$EO$109=$A518)*(DataModel!$EP$4:$EP$109=$B518),0),MATCH(CONCATENATE("FY ",RIGHT(BU$3,4)),DataModel!$ET$2:$FT$2,0))*$C518,0)</f>
        <v>0</v>
      </c>
      <c r="BV518" s="117">
        <v>0</v>
      </c>
      <c r="BW518" s="118">
        <v>0</v>
      </c>
      <c r="BX518" s="118">
        <v>0</v>
      </c>
      <c r="BY518" s="119" cm="1">
        <f t="array" ref="BY518">IF(ISNUMBER(INDEX(DataModel!$ET$4:$FT$109,MATCH(1,(DataModel!$EO$4:$EO$109=$A518)*(DataModel!$EP$4:$EP$109=$B518),0),MATCH(CONCATENATE("FY ",RIGHT(BY$3,4)),DataModel!$ET$2:$FT$2,0))*$C518),INDEX(DataModel!$ET$4:$FT$109,MATCH(1,(DataModel!$EO$4:$EO$109=$A518)*(DataModel!$EP$4:$EP$109=$B518),0),MATCH(CONCATENATE("FY ",RIGHT(BY$3,4)),DataModel!$ET$2:$FT$2,0))*$C518,0)</f>
        <v>0</v>
      </c>
      <c r="BZ518" s="117">
        <v>0</v>
      </c>
      <c r="CA518" s="118">
        <v>0</v>
      </c>
      <c r="CB518" s="118">
        <v>0</v>
      </c>
      <c r="CC518" s="119" cm="1">
        <f t="array" ref="CC518">IF(ISNUMBER(INDEX(DataModel!$ET$4:$FT$109,MATCH(1,(DataModel!$EO$4:$EO$109=$A518)*(DataModel!$EP$4:$EP$109=$B518),0),MATCH(CONCATENATE("FY ",RIGHT(CC$3,4)),DataModel!$ET$2:$FT$2,0))*$C518),INDEX(DataModel!$ET$4:$FT$109,MATCH(1,(DataModel!$EO$4:$EO$109=$A518)*(DataModel!$EP$4:$EP$109=$B518),0),MATCH(CONCATENATE("FY ",RIGHT(CC$3,4)),DataModel!$ET$2:$FT$2,0))*$C518,0)</f>
        <v>0</v>
      </c>
      <c r="CD518" s="117">
        <v>0</v>
      </c>
      <c r="CE518" s="118">
        <v>0</v>
      </c>
      <c r="CF518" s="118">
        <v>0</v>
      </c>
      <c r="CG518" s="119" cm="1">
        <f t="array" ref="CG518">IF(ISNUMBER(INDEX(DataModel!$ET$4:$FT$109,MATCH(1,(DataModel!$EO$4:$EO$109=$A518)*(DataModel!$EP$4:$EP$109=$B518),0),MATCH(CONCATENATE("FY ",RIGHT(CG$3,4)),DataModel!$ET$2:$FT$2,0))*$C518),INDEX(DataModel!$ET$4:$FT$109,MATCH(1,(DataModel!$EO$4:$EO$109=$A518)*(DataModel!$EP$4:$EP$109=$B518),0),MATCH(CONCATENATE("FY ",RIGHT(CG$3,4)),DataModel!$ET$2:$FT$2,0))*$C518,0)</f>
        <v>0</v>
      </c>
      <c r="CH518" s="117">
        <v>0</v>
      </c>
      <c r="CI518" s="118">
        <v>0</v>
      </c>
      <c r="CJ518" s="118">
        <v>0</v>
      </c>
      <c r="CK518" s="119" cm="1">
        <f t="array" ref="CK518">IF(ISNUMBER(INDEX(DataModel!$ET$4:$FT$109,MATCH(1,(DataModel!$EO$4:$EO$109=$A518)*(DataModel!$EP$4:$EP$109=$B518),0),MATCH(CONCATENATE("FY ",RIGHT(CK$3,4)),DataModel!$ET$2:$FT$2,0))*$C518),INDEX(DataModel!$ET$4:$FT$109,MATCH(1,(DataModel!$EO$4:$EO$109=$A518)*(DataModel!$EP$4:$EP$109=$B518),0),MATCH(CONCATENATE("FY ",RIGHT(CK$3,4)),DataModel!$ET$2:$FT$2,0))*$C518,0)</f>
        <v>0</v>
      </c>
      <c r="CL518" s="117">
        <v>0</v>
      </c>
      <c r="CM518" s="118">
        <v>0</v>
      </c>
      <c r="CN518" s="118">
        <v>0</v>
      </c>
      <c r="CO518" s="119" cm="1">
        <f t="array" ref="CO518">IF(ISNUMBER(INDEX(DataModel!$ET$4:$FT$109,MATCH(1,(DataModel!$EO$4:$EO$109=$A518)*(DataModel!$EP$4:$EP$109=$B518),0),MATCH(CONCATENATE("FY ",RIGHT(CO$3,4)),DataModel!$ET$2:$FT$2,0))*$C518),INDEX(DataModel!$ET$4:$FT$109,MATCH(1,(DataModel!$EO$4:$EO$109=$A518)*(DataModel!$EP$4:$EP$109=$B518),0),MATCH(CONCATENATE("FY ",RIGHT(CO$3,4)),DataModel!$ET$2:$FT$2,0))*$C518,0)</f>
        <v>0</v>
      </c>
      <c r="CP518" s="117">
        <v>0</v>
      </c>
      <c r="CQ518" s="118">
        <v>0</v>
      </c>
      <c r="CR518" s="118">
        <v>0</v>
      </c>
      <c r="CS518" s="119" cm="1">
        <f t="array" ref="CS518">IF(ISNUMBER(INDEX(DataModel!$ET$4:$FT$109,MATCH(1,(DataModel!$EO$4:$EO$109=$A518)*(DataModel!$EP$4:$EP$109=$B518),0),MATCH(CONCATENATE("FY ",RIGHT(CS$3,4)),DataModel!$ET$2:$FT$2,0))*$C518),INDEX(DataModel!$ET$4:$FT$109,MATCH(1,(DataModel!$EO$4:$EO$109=$A518)*(DataModel!$EP$4:$EP$109=$B518),0),MATCH(CONCATENATE("FY ",RIGHT(CS$3,4)),DataModel!$ET$2:$FT$2,0))*$C518,0)</f>
        <v>0</v>
      </c>
      <c r="CT518" s="117">
        <v>0</v>
      </c>
      <c r="CU518" s="118">
        <v>0</v>
      </c>
      <c r="CV518" s="118">
        <v>0</v>
      </c>
      <c r="CW518" s="119" cm="1">
        <f t="array" ref="CW518">IF(ISNUMBER(INDEX(DataModel!$ET$4:$FT$109,MATCH(1,(DataModel!$EO$4:$EO$109=$A518)*(DataModel!$EP$4:$EP$109=$B518),0),MATCH(CONCATENATE("FY ",RIGHT(CW$3,4)),DataModel!$ET$2:$FT$2,0))*$C518),INDEX(DataModel!$ET$4:$FT$109,MATCH(1,(DataModel!$EO$4:$EO$109=$A518)*(DataModel!$EP$4:$EP$109=$B518),0),MATCH(CONCATENATE("FY ",RIGHT(CW$3,4)),DataModel!$ET$2:$FT$2,0))*$C518,0)</f>
        <v>0</v>
      </c>
      <c r="CX518" s="117">
        <v>0</v>
      </c>
      <c r="CY518" s="118">
        <v>0</v>
      </c>
      <c r="CZ518" s="118">
        <v>0</v>
      </c>
      <c r="DA518" s="119" cm="1">
        <f t="array" ref="DA518">IF(ISNUMBER(INDEX(DataModel!$ET$4:$FT$109,MATCH(1,(DataModel!$EO$4:$EO$109=$A518)*(DataModel!$EP$4:$EP$109=$B518),0),MATCH(CONCATENATE("FY ",RIGHT(DA$3,4)),DataModel!$ET$2:$FT$2,0))*$C518),INDEX(DataModel!$ET$4:$FT$109,MATCH(1,(DataModel!$EO$4:$EO$109=$A518)*(DataModel!$EP$4:$EP$109=$B518),0),MATCH(CONCATENATE("FY ",RIGHT(DA$3,4)),DataModel!$ET$2:$FT$2,0))*$C518,0)</f>
        <v>0</v>
      </c>
      <c r="DB518" s="117">
        <v>0</v>
      </c>
      <c r="DC518" s="118">
        <v>0</v>
      </c>
      <c r="DD518" s="118">
        <v>0</v>
      </c>
      <c r="DE518" s="119" cm="1">
        <f t="array" ref="DE518">IF(ISNUMBER(INDEX(DataModel!$ET$4:$FT$109,MATCH(1,(DataModel!$EO$4:$EO$109=$A518)*(DataModel!$EP$4:$EP$109=$B518),0),MATCH(CONCATENATE("FY ",RIGHT(DE$3,4)),DataModel!$ET$2:$FT$2,0))*$C518),INDEX(DataModel!$ET$4:$FT$109,MATCH(1,(DataModel!$EO$4:$EO$109=$A518)*(DataModel!$EP$4:$EP$109=$B518),0),MATCH(CONCATENATE("FY ",RIGHT(DE$3,4)),DataModel!$ET$2:$FT$2,0))*$C518,0)</f>
        <v>0</v>
      </c>
      <c r="DF518" s="117">
        <v>0</v>
      </c>
      <c r="DG518" s="118">
        <v>0</v>
      </c>
      <c r="DH518" s="118">
        <v>0</v>
      </c>
      <c r="DI518" s="119" cm="1">
        <f t="array" ref="DI518">IF(ISNUMBER(INDEX(DataModel!$ET$4:$FT$109,MATCH(1,(DataModel!$EO$4:$EO$109=$A518)*(DataModel!$EP$4:$EP$109=$B518),0),MATCH(CONCATENATE("FY ",RIGHT(DI$3,4)),DataModel!$ET$2:$FT$2,0))*$C518),INDEX(DataModel!$ET$4:$FT$109,MATCH(1,(DataModel!$EO$4:$EO$109=$A518)*(DataModel!$EP$4:$EP$109=$B518),0),MATCH(CONCATENATE("FY ",RIGHT(DI$3,4)),DataModel!$ET$2:$FT$2,0))*$C518,0)</f>
        <v>0</v>
      </c>
      <c r="DK518" s="69">
        <f t="shared" ref="DK518:EK518" ca="1" si="1445">SUM(OFFSET($E518,,MATCH(DK$3,$F$5:$DI$5,0)+3,,1))</f>
        <v>0</v>
      </c>
      <c r="DL518" s="69" t="e">
        <f t="shared" ca="1" si="1445"/>
        <v>#N/A</v>
      </c>
      <c r="DM518" s="69" t="e">
        <f t="shared" ca="1" si="1445"/>
        <v>#VALUE!</v>
      </c>
      <c r="DN518" s="69" t="e">
        <f t="shared" ca="1" si="1445"/>
        <v>#VALUE!</v>
      </c>
      <c r="DO518" s="69" t="e">
        <f t="shared" ca="1" si="1445"/>
        <v>#VALUE!</v>
      </c>
      <c r="DP518" s="69" t="e">
        <f t="shared" ca="1" si="1445"/>
        <v>#VALUE!</v>
      </c>
      <c r="DQ518" s="69" t="e">
        <f t="shared" ca="1" si="1445"/>
        <v>#VALUE!</v>
      </c>
      <c r="DR518" s="69" t="e">
        <f t="shared" ca="1" si="1445"/>
        <v>#VALUE!</v>
      </c>
      <c r="DS518" s="69" t="e">
        <f t="shared" ca="1" si="1445"/>
        <v>#VALUE!</v>
      </c>
      <c r="DT518" s="69" t="e">
        <f t="shared" ca="1" si="1445"/>
        <v>#VALUE!</v>
      </c>
      <c r="DU518" s="69" t="e">
        <f t="shared" ca="1" si="1445"/>
        <v>#VALUE!</v>
      </c>
      <c r="DV518" s="69" t="e">
        <f t="shared" ca="1" si="1445"/>
        <v>#VALUE!</v>
      </c>
      <c r="DW518" s="69" t="e">
        <f t="shared" ca="1" si="1445"/>
        <v>#VALUE!</v>
      </c>
      <c r="DX518" s="69" t="e">
        <f t="shared" ca="1" si="1445"/>
        <v>#VALUE!</v>
      </c>
      <c r="DY518" s="69" t="e">
        <f t="shared" ca="1" si="1445"/>
        <v>#VALUE!</v>
      </c>
      <c r="DZ518" s="69" t="e">
        <f t="shared" ca="1" si="1445"/>
        <v>#VALUE!</v>
      </c>
      <c r="EA518" s="69" t="e">
        <f t="shared" ca="1" si="1445"/>
        <v>#VALUE!</v>
      </c>
      <c r="EB518" s="69" t="e">
        <f t="shared" ca="1" si="1445"/>
        <v>#VALUE!</v>
      </c>
      <c r="EC518" s="69" t="e">
        <f t="shared" ca="1" si="1445"/>
        <v>#VALUE!</v>
      </c>
      <c r="ED518" s="69" t="e">
        <f t="shared" ca="1" si="1445"/>
        <v>#VALUE!</v>
      </c>
      <c r="EE518" s="69" t="e">
        <f t="shared" ca="1" si="1445"/>
        <v>#VALUE!</v>
      </c>
      <c r="EF518" s="69" t="e">
        <f t="shared" ca="1" si="1445"/>
        <v>#VALUE!</v>
      </c>
      <c r="EG518" s="69" t="e">
        <f t="shared" ca="1" si="1445"/>
        <v>#VALUE!</v>
      </c>
      <c r="EH518" s="69" t="e">
        <f t="shared" ca="1" si="1445"/>
        <v>#VALUE!</v>
      </c>
      <c r="EI518" s="69" t="e">
        <f t="shared" ca="1" si="1445"/>
        <v>#VALUE!</v>
      </c>
      <c r="EJ518" s="69" t="e">
        <f t="shared" ca="1" si="1445"/>
        <v>#VALUE!</v>
      </c>
      <c r="EK518" s="69" t="e">
        <f t="shared" ca="1" si="1445"/>
        <v>#VALUE!</v>
      </c>
    </row>
    <row r="519" spans="1:141" outlineLevel="1" x14ac:dyDescent="0.25">
      <c r="A519" s="90"/>
      <c r="B519" s="90"/>
      <c r="C519" s="90"/>
      <c r="D519" s="90"/>
      <c r="F519" s="100"/>
      <c r="I519" s="101"/>
      <c r="J519" s="100"/>
      <c r="M519" s="101"/>
      <c r="N519" s="100"/>
      <c r="Q519" s="101"/>
      <c r="R519" s="100"/>
      <c r="U519" s="101"/>
      <c r="V519" s="100"/>
      <c r="Y519" s="101"/>
      <c r="Z519" s="100"/>
      <c r="AC519" s="101"/>
      <c r="AD519" s="100"/>
      <c r="AG519" s="101"/>
      <c r="AH519" s="100"/>
      <c r="AK519" s="101"/>
      <c r="AL519" s="100"/>
      <c r="AO519" s="101"/>
      <c r="AP519" s="100"/>
      <c r="AS519" s="101"/>
      <c r="AT519" s="100"/>
      <c r="AW519" s="101"/>
      <c r="AX519" s="100"/>
      <c r="BA519" s="101"/>
      <c r="BB519" s="100"/>
      <c r="BE519" s="101"/>
      <c r="BF519" s="100"/>
      <c r="BI519" s="101"/>
      <c r="BJ519" s="100"/>
      <c r="BM519" s="101"/>
      <c r="BN519" s="100"/>
      <c r="BQ519" s="101"/>
      <c r="BR519" s="100"/>
      <c r="BU519" s="101"/>
      <c r="BV519" s="100"/>
      <c r="BY519" s="101"/>
      <c r="BZ519" s="100"/>
      <c r="CC519" s="101"/>
      <c r="CD519" s="100"/>
      <c r="CG519" s="101"/>
      <c r="CH519" s="100"/>
      <c r="CK519" s="101"/>
      <c r="CL519" s="100"/>
      <c r="CO519" s="101"/>
      <c r="CP519" s="100"/>
      <c r="CS519" s="101"/>
      <c r="CT519" s="100"/>
      <c r="CW519" s="101"/>
      <c r="CX519" s="100"/>
      <c r="DA519" s="101"/>
      <c r="DB519" s="100"/>
      <c r="DE519" s="101"/>
      <c r="DF519" s="100"/>
      <c r="DI519" s="101"/>
    </row>
    <row r="520" spans="1:141" outlineLevel="1" x14ac:dyDescent="0.25">
      <c r="A520" s="90" t="s">
        <v>157</v>
      </c>
      <c r="B520" s="90" t="s">
        <v>168</v>
      </c>
      <c r="C520" s="111">
        <f>$C$6</f>
        <v>9.9999999999999995E-7</v>
      </c>
      <c r="D520" s="90"/>
      <c r="E520" t="str">
        <f>CONCATENATE(E516," - history")</f>
        <v>Long-term investments - history</v>
      </c>
      <c r="F520" s="113" t="str" cm="1">
        <f t="array" aca="1" ref="F520" ca="1">IF(AND(F$4="A",ISNUMBER(DataModel!F$4)),INDEX(DataModel!$F$4:$BA$109,MATCH(1,(DataModel!$A$4:$A$109=$A520)*(DataModel!$B$4:$B$109=$B520),0),MATCH(F$3,DataModel!$F$2:$BA$2,0))*$C520,"")</f>
        <v/>
      </c>
      <c r="G520" s="69" t="str" cm="1">
        <f t="array" aca="1" ref="G520" ca="1">IF(AND(G$4="A",ISNUMBER(DataModel!G$4)),INDEX(DataModel!$F$4:$BA$109,MATCH(1,(DataModel!$A$4:$A$109=$A520)*(DataModel!$B$4:$B$109=$B520),0),MATCH(G$3,DataModel!$F$2:$BA$2,0))*$C520,"")</f>
        <v/>
      </c>
      <c r="H520" s="69" t="str" cm="1">
        <f t="array" aca="1" ref="H520" ca="1">IF(AND(H$4="A",ISNUMBER(DataModel!H$4)),INDEX(DataModel!$F$4:$BA$109,MATCH(1,(DataModel!$A$4:$A$109=$A520)*(DataModel!$B$4:$B$109=$B520),0),MATCH(H$3,DataModel!$F$2:$BA$2,0))*$C520,"")</f>
        <v/>
      </c>
      <c r="I520" s="114" t="str" cm="1">
        <f t="array" aca="1" ref="I520" ca="1">IF(AND(I$4="A",ISNUMBER(DataModel!I$4)),INDEX(DataModel!$F$4:$BA$109,MATCH(1,(DataModel!$A$4:$A$109=$A520)*(DataModel!$B$4:$B$109=$B520),0),MATCH(I$3,DataModel!$F$2:$BA$2,0))*$C520,"")</f>
        <v/>
      </c>
      <c r="J520" s="113" t="str" cm="1">
        <f t="array" aca="1" ref="J520" ca="1">IF(AND(J$4="A",ISNUMBER(DataModel!J$4)),INDEX(DataModel!$F$4:$BA$109,MATCH(1,(DataModel!$A$4:$A$109=$A520)*(DataModel!$B$4:$B$109=$B520),0),MATCH(J$3,DataModel!$F$2:$BA$2,0))*$C520,"")</f>
        <v/>
      </c>
      <c r="K520" s="69" t="str" cm="1">
        <f t="array" aca="1" ref="K520" ca="1">IF(AND(K$4="A",ISNUMBER(DataModel!K$4)),INDEX(DataModel!$F$4:$BA$109,MATCH(1,(DataModel!$A$4:$A$109=$A520)*(DataModel!$B$4:$B$109=$B520),0),MATCH(K$3,DataModel!$F$2:$BA$2,0))*$C520,"")</f>
        <v/>
      </c>
      <c r="L520" s="69" t="str" cm="1">
        <f t="array" aca="1" ref="L520" ca="1">IF(AND(L$4="A",ISNUMBER(DataModel!L$4)),INDEX(DataModel!$F$4:$BA$109,MATCH(1,(DataModel!$A$4:$A$109=$A520)*(DataModel!$B$4:$B$109=$B520),0),MATCH(L$3,DataModel!$F$2:$BA$2,0))*$C520,"")</f>
        <v/>
      </c>
      <c r="M520" s="114" t="str" cm="1">
        <f t="array" aca="1" ref="M520" ca="1">IF(AND(M$4="A",ISNUMBER(DataModel!M$4)),INDEX(DataModel!$F$4:$BA$109,MATCH(1,(DataModel!$A$4:$A$109=$A520)*(DataModel!$B$4:$B$109=$B520),0),MATCH(M$3,DataModel!$F$2:$BA$2,0))*$C520,"")</f>
        <v/>
      </c>
      <c r="N520" s="113" t="str" cm="1">
        <f t="array" aca="1" ref="N520" ca="1">IF(AND(N$4="A",ISNUMBER(DataModel!N$4)),INDEX(DataModel!$F$4:$BA$109,MATCH(1,(DataModel!$A$4:$A$109=$A520)*(DataModel!$B$4:$B$109=$B520),0),MATCH(N$3,DataModel!$F$2:$BA$2,0))*$C520,"")</f>
        <v/>
      </c>
      <c r="O520" s="69" t="str" cm="1">
        <f t="array" aca="1" ref="O520" ca="1">IF(AND(O$4="A",ISNUMBER(DataModel!O$4)),INDEX(DataModel!$F$4:$BA$109,MATCH(1,(DataModel!$A$4:$A$109=$A520)*(DataModel!$B$4:$B$109=$B520),0),MATCH(O$3,DataModel!$F$2:$BA$2,0))*$C520,"")</f>
        <v/>
      </c>
      <c r="P520" s="69" t="str" cm="1">
        <f t="array" aca="1" ref="P520" ca="1">IF(AND(P$4="A",ISNUMBER(DataModel!P$4)),INDEX(DataModel!$F$4:$BA$109,MATCH(1,(DataModel!$A$4:$A$109=$A520)*(DataModel!$B$4:$B$109=$B520),0),MATCH(P$3,DataModel!$F$2:$BA$2,0))*$C520,"")</f>
        <v/>
      </c>
      <c r="Q520" s="114" t="str" cm="1">
        <f t="array" aca="1" ref="Q520" ca="1">IF(AND(Q$4="A",ISNUMBER(DataModel!Q$4)),INDEX(DataModel!$F$4:$BA$109,MATCH(1,(DataModel!$A$4:$A$109=$A520)*(DataModel!$B$4:$B$109=$B520),0),MATCH(Q$3,DataModel!$F$2:$BA$2,0))*$C520,"")</f>
        <v/>
      </c>
      <c r="R520" s="113" t="str" cm="1">
        <f t="array" aca="1" ref="R520" ca="1">IF(AND(R$4="A",ISNUMBER(DataModel!R$4)),INDEX(DataModel!$F$4:$BA$109,MATCH(1,(DataModel!$A$4:$A$109=$A520)*(DataModel!$B$4:$B$109=$B520),0),MATCH(R$3,DataModel!$F$2:$BA$2,0))*$C520,"")</f>
        <v/>
      </c>
      <c r="S520" s="69" t="str" cm="1">
        <f t="array" aca="1" ref="S520" ca="1">IF(AND(S$4="A",ISNUMBER(DataModel!S$4)),INDEX(DataModel!$F$4:$BA$109,MATCH(1,(DataModel!$A$4:$A$109=$A520)*(DataModel!$B$4:$B$109=$B520),0),MATCH(S$3,DataModel!$F$2:$BA$2,0))*$C520,"")</f>
        <v/>
      </c>
      <c r="T520" s="69" t="str" cm="1">
        <f t="array" aca="1" ref="T520" ca="1">IF(AND(T$4="A",ISNUMBER(DataModel!T$4)),INDEX(DataModel!$F$4:$BA$109,MATCH(1,(DataModel!$A$4:$A$109=$A520)*(DataModel!$B$4:$B$109=$B520),0),MATCH(T$3,DataModel!$F$2:$BA$2,0))*$C520,"")</f>
        <v/>
      </c>
      <c r="U520" s="114" t="str" cm="1">
        <f t="array" aca="1" ref="U520" ca="1">IF(AND(U$4="A",ISNUMBER(DataModel!U$4)),INDEX(DataModel!$F$4:$BA$109,MATCH(1,(DataModel!$A$4:$A$109=$A520)*(DataModel!$B$4:$B$109=$B520),0),MATCH(U$3,DataModel!$F$2:$BA$2,0))*$C520,"")</f>
        <v/>
      </c>
      <c r="V520" s="113" t="str" cm="1">
        <f t="array" aca="1" ref="V520" ca="1">IF(AND(V$4="A",ISNUMBER(DataModel!V$4)),INDEX(DataModel!$F$4:$BA$109,MATCH(1,(DataModel!$A$4:$A$109=$A520)*(DataModel!$B$4:$B$109=$B520),0),MATCH(V$3,DataModel!$F$2:$BA$2,0))*$C520,"")</f>
        <v/>
      </c>
      <c r="W520" s="69" t="str" cm="1">
        <f t="array" aca="1" ref="W520" ca="1">IF(AND(W$4="A",ISNUMBER(DataModel!W$4)),INDEX(DataModel!$F$4:$BA$109,MATCH(1,(DataModel!$A$4:$A$109=$A520)*(DataModel!$B$4:$B$109=$B520),0),MATCH(W$3,DataModel!$F$2:$BA$2,0))*$C520,"")</f>
        <v/>
      </c>
      <c r="X520" s="69" t="str" cm="1">
        <f t="array" aca="1" ref="X520" ca="1">IF(AND(X$4="A",ISNUMBER(DataModel!X$4)),INDEX(DataModel!$F$4:$BA$109,MATCH(1,(DataModel!$A$4:$A$109=$A520)*(DataModel!$B$4:$B$109=$B520),0),MATCH(X$3,DataModel!$F$2:$BA$2,0))*$C520,"")</f>
        <v/>
      </c>
      <c r="Y520" s="114" t="str" cm="1">
        <f t="array" aca="1" ref="Y520" ca="1">IF(AND(Y$4="A",ISNUMBER(DataModel!Y$4)),INDEX(DataModel!$F$4:$BA$109,MATCH(1,(DataModel!$A$4:$A$109=$A520)*(DataModel!$B$4:$B$109=$B520),0),MATCH(Y$3,DataModel!$F$2:$BA$2,0))*$C520,"")</f>
        <v/>
      </c>
      <c r="Z520" s="113" t="str" cm="1">
        <f t="array" aca="1" ref="Z520" ca="1">IF(AND(Z$4="A",ISNUMBER(DataModel!Z$4)),INDEX(DataModel!$F$4:$BA$109,MATCH(1,(DataModel!$A$4:$A$109=$A520)*(DataModel!$B$4:$B$109=$B520),0),MATCH(Z$3,DataModel!$F$2:$BA$2,0))*$C520,"")</f>
        <v/>
      </c>
      <c r="AA520" s="69" t="str" cm="1">
        <f t="array" aca="1" ref="AA520" ca="1">IF(AND(AA$4="A",ISNUMBER(DataModel!AA$4)),INDEX(DataModel!$F$4:$BA$109,MATCH(1,(DataModel!$A$4:$A$109=$A520)*(DataModel!$B$4:$B$109=$B520),0),MATCH(AA$3,DataModel!$F$2:$BA$2,0))*$C520,"")</f>
        <v/>
      </c>
      <c r="AB520" s="69" t="str" cm="1">
        <f t="array" aca="1" ref="AB520" ca="1">IF(AND(AB$4="A",ISNUMBER(DataModel!AB$4)),INDEX(DataModel!$F$4:$BA$109,MATCH(1,(DataModel!$A$4:$A$109=$A520)*(DataModel!$B$4:$B$109=$B520),0),MATCH(AB$3,DataModel!$F$2:$BA$2,0))*$C520,"")</f>
        <v/>
      </c>
      <c r="AC520" s="114" t="str" cm="1">
        <f t="array" aca="1" ref="AC520" ca="1">IF(AND(AC$4="A",ISNUMBER(DataModel!AC$4)),INDEX(DataModel!$F$4:$BA$109,MATCH(1,(DataModel!$A$4:$A$109=$A520)*(DataModel!$B$4:$B$109=$B520),0),MATCH(AC$3,DataModel!$F$2:$BA$2,0))*$C520,"")</f>
        <v/>
      </c>
      <c r="AD520" s="113" t="str" cm="1">
        <f t="array" aca="1" ref="AD520" ca="1">IF(AND(AD$4="A",ISNUMBER(DataModel!AD$4)),INDEX(DataModel!$F$4:$BA$109,MATCH(1,(DataModel!$A$4:$A$109=$A520)*(DataModel!$B$4:$B$109=$B520),0),MATCH(AD$3,DataModel!$F$2:$BA$2,0))*$C520,"")</f>
        <v/>
      </c>
      <c r="AE520" s="69" t="str" cm="1">
        <f t="array" aca="1" ref="AE520" ca="1">IF(AND(AE$4="A",ISNUMBER(DataModel!AE$4)),INDEX(DataModel!$F$4:$BA$109,MATCH(1,(DataModel!$A$4:$A$109=$A520)*(DataModel!$B$4:$B$109=$B520),0),MATCH(AE$3,DataModel!$F$2:$BA$2,0))*$C520,"")</f>
        <v/>
      </c>
      <c r="AF520" s="69" t="str" cm="1">
        <f t="array" aca="1" ref="AF520" ca="1">IF(AND(AF$4="A",ISNUMBER(DataModel!AF$4)),INDEX(DataModel!$F$4:$BA$109,MATCH(1,(DataModel!$A$4:$A$109=$A520)*(DataModel!$B$4:$B$109=$B520),0),MATCH(AF$3,DataModel!$F$2:$BA$2,0))*$C520,"")</f>
        <v/>
      </c>
      <c r="AG520" s="114" t="str" cm="1">
        <f t="array" aca="1" ref="AG520" ca="1">IF(AND(AG$4="A",ISNUMBER(DataModel!AG$4)),INDEX(DataModel!$F$4:$BA$109,MATCH(1,(DataModel!$A$4:$A$109=$A520)*(DataModel!$B$4:$B$109=$B520),0),MATCH(AG$3,DataModel!$F$2:$BA$2,0))*$C520,"")</f>
        <v/>
      </c>
      <c r="AH520" s="113" t="str" cm="1">
        <f t="array" aca="1" ref="AH520" ca="1">IF(AND(AH$4="A",ISNUMBER(DataModel!AH$4)),INDEX(DataModel!$F$4:$BA$109,MATCH(1,(DataModel!$A$4:$A$109=$A520)*(DataModel!$B$4:$B$109=$B520),0),MATCH(AH$3,DataModel!$F$2:$BA$2,0))*$C520,"")</f>
        <v/>
      </c>
      <c r="AI520" s="69" t="str" cm="1">
        <f t="array" aca="1" ref="AI520" ca="1">IF(AND(AI$4="A",ISNUMBER(DataModel!AI$4)),INDEX(DataModel!$F$4:$BA$109,MATCH(1,(DataModel!$A$4:$A$109=$A520)*(DataModel!$B$4:$B$109=$B520),0),MATCH(AI$3,DataModel!$F$2:$BA$2,0))*$C520,"")</f>
        <v/>
      </c>
      <c r="AJ520" s="69" t="str" cm="1">
        <f t="array" aca="1" ref="AJ520" ca="1">IF(AND(AJ$4="A",ISNUMBER(DataModel!AJ$4)),INDEX(DataModel!$F$4:$BA$109,MATCH(1,(DataModel!$A$4:$A$109=$A520)*(DataModel!$B$4:$B$109=$B520),0),MATCH(AJ$3,DataModel!$F$2:$BA$2,0))*$C520,"")</f>
        <v/>
      </c>
      <c r="AK520" s="114" t="str" cm="1">
        <f t="array" aca="1" ref="AK520" ca="1">IF(AND(AK$4="A",ISNUMBER(DataModel!AK$4)),INDEX(DataModel!$F$4:$BA$109,MATCH(1,(DataModel!$A$4:$A$109=$A520)*(DataModel!$B$4:$B$109=$B520),0),MATCH(AK$3,DataModel!$F$2:$BA$2,0))*$C520,"")</f>
        <v/>
      </c>
      <c r="AL520" s="113" t="str" cm="1">
        <f t="array" aca="1" ref="AL520" ca="1">IF(AND(AL$4="A",ISNUMBER(DataModel!AL$4)),INDEX(DataModel!$F$4:$BA$109,MATCH(1,(DataModel!$A$4:$A$109=$A520)*(DataModel!$B$4:$B$109=$B520),0),MATCH(AL$3,DataModel!$F$2:$BA$2,0))*$C520,"")</f>
        <v/>
      </c>
      <c r="AM520" s="69" t="str" cm="1">
        <f t="array" aca="1" ref="AM520" ca="1">IF(AND(AM$4="A",ISNUMBER(DataModel!AM$4)),INDEX(DataModel!$F$4:$BA$109,MATCH(1,(DataModel!$A$4:$A$109=$A520)*(DataModel!$B$4:$B$109=$B520),0),MATCH(AM$3,DataModel!$F$2:$BA$2,0))*$C520,"")</f>
        <v/>
      </c>
      <c r="AN520" s="69" t="str" cm="1">
        <f t="array" aca="1" ref="AN520" ca="1">IF(AND(AN$4="A",ISNUMBER(DataModel!AN$4)),INDEX(DataModel!$F$4:$BA$109,MATCH(1,(DataModel!$A$4:$A$109=$A520)*(DataModel!$B$4:$B$109=$B520),0),MATCH(AN$3,DataModel!$F$2:$BA$2,0))*$C520,"")</f>
        <v/>
      </c>
      <c r="AO520" s="114" t="str" cm="1">
        <f t="array" aca="1" ref="AO520" ca="1">IF(AND(AO$4="A",ISNUMBER(DataModel!AO$4)),INDEX(DataModel!$F$4:$BA$109,MATCH(1,(DataModel!$A$4:$A$109=$A520)*(DataModel!$B$4:$B$109=$B520),0),MATCH(AO$3,DataModel!$F$2:$BA$2,0))*$C520,"")</f>
        <v/>
      </c>
      <c r="AP520" s="113" t="str" cm="1">
        <f t="array" aca="1" ref="AP520" ca="1">IF(AND(AP$4="A",ISNUMBER(DataModel!AP$4)),INDEX(DataModel!$F$4:$BA$109,MATCH(1,(DataModel!$A$4:$A$109=$A520)*(DataModel!$B$4:$B$109=$B520),0),MATCH(AP$3,DataModel!$F$2:$BA$2,0))*$C520,"")</f>
        <v/>
      </c>
      <c r="AQ520" s="69" t="str" cm="1">
        <f t="array" aca="1" ref="AQ520" ca="1">IF(AND(AQ$4="A",ISNUMBER(DataModel!AQ$4)),INDEX(DataModel!$F$4:$BA$109,MATCH(1,(DataModel!$A$4:$A$109=$A520)*(DataModel!$B$4:$B$109=$B520),0),MATCH(AQ$3,DataModel!$F$2:$BA$2,0))*$C520,"")</f>
        <v/>
      </c>
      <c r="AR520" s="69" t="str" cm="1">
        <f t="array" aca="1" ref="AR520" ca="1">IF(AND(AR$4="A",ISNUMBER(DataModel!AR$4)),INDEX(DataModel!$F$4:$BA$109,MATCH(1,(DataModel!$A$4:$A$109=$A520)*(DataModel!$B$4:$B$109=$B520),0),MATCH(AR$3,DataModel!$F$2:$BA$2,0))*$C520,"")</f>
        <v/>
      </c>
      <c r="AS520" s="114" t="str" cm="1">
        <f t="array" aca="1" ref="AS520" ca="1">IF(AND(AS$4="A",ISNUMBER(DataModel!AS$4)),INDEX(DataModel!$F$4:$BA$109,MATCH(1,(DataModel!$A$4:$A$109=$A520)*(DataModel!$B$4:$B$109=$B520),0),MATCH(AS$3,DataModel!$F$2:$BA$2,0))*$C520,"")</f>
        <v/>
      </c>
      <c r="AT520" s="113" t="e" cm="1">
        <f t="array" aca="1" ref="AT520" ca="1">IF(AND(AT$4="A",ISNUMBER(DataModel!AT$4)),INDEX(DataModel!$F$4:$BA$109,MATCH(1,(DataModel!$A$4:$A$109=$A520)*(DataModel!$B$4:$B$109=$B520),0),MATCH(AT$3,DataModel!$F$2:$BA$2,0))*$C520,"")</f>
        <v>#VALUE!</v>
      </c>
      <c r="AU520" s="69" t="e" cm="1">
        <f t="array" aca="1" ref="AU520" ca="1">IF(AND(AU$4="A",ISNUMBER(DataModel!AU$4)),INDEX(DataModel!$F$4:$BA$109,MATCH(1,(DataModel!$A$4:$A$109=$A520)*(DataModel!$B$4:$B$109=$B520),0),MATCH(AU$3,DataModel!$F$2:$BA$2,0))*$C520,"")</f>
        <v>#VALUE!</v>
      </c>
      <c r="AV520" s="69" t="e" cm="1">
        <f t="array" aca="1" ref="AV520" ca="1">IF(AND(AV$4="A",ISNUMBER(DataModel!AV$4)),INDEX(DataModel!$F$4:$BA$109,MATCH(1,(DataModel!$A$4:$A$109=$A520)*(DataModel!$B$4:$B$109=$B520),0),MATCH(AV$3,DataModel!$F$2:$BA$2,0))*$C520,"")</f>
        <v>#VALUE!</v>
      </c>
      <c r="AW520" s="114" t="e" cm="1">
        <f t="array" aca="1" ref="AW520" ca="1">IF(AND(AW$4="A",ISNUMBER(DataModel!AW$4)),INDEX(DataModel!$F$4:$BA$109,MATCH(1,(DataModel!$A$4:$A$109=$A520)*(DataModel!$B$4:$B$109=$B520),0),MATCH(AW$3,DataModel!$F$2:$BA$2,0))*$C520,"")</f>
        <v>#VALUE!</v>
      </c>
      <c r="AX520" s="113" t="e" cm="1">
        <f t="array" aca="1" ref="AX520" ca="1">IF(AND(AX$4="A",ISNUMBER(DataModel!AX$4)),INDEX(DataModel!$F$4:$BA$109,MATCH(1,(DataModel!$A$4:$A$109=$A520)*(DataModel!$B$4:$B$109=$B520),0),MATCH(AX$3,DataModel!$F$2:$BA$2,0))*$C520,"")</f>
        <v>#VALUE!</v>
      </c>
      <c r="AY520" s="69" t="e" cm="1">
        <f t="array" aca="1" ref="AY520" ca="1">IF(AND(AY$4="A",ISNUMBER(DataModel!AY$4)),INDEX(DataModel!$F$4:$BA$109,MATCH(1,(DataModel!$A$4:$A$109=$A520)*(DataModel!$B$4:$B$109=$B520),0),MATCH(AY$3,DataModel!$F$2:$BA$2,0))*$C520,"")</f>
        <v>#VALUE!</v>
      </c>
      <c r="AZ520" s="69" t="e" cm="1">
        <f t="array" aca="1" ref="AZ520" ca="1">IF(AND(AZ$4="A",ISNUMBER(DataModel!AZ$4)),INDEX(DataModel!$F$4:$BA$109,MATCH(1,(DataModel!$A$4:$A$109=$A520)*(DataModel!$B$4:$B$109=$B520),0),MATCH(AZ$3,DataModel!$F$2:$BA$2,0))*$C520,"")</f>
        <v>#VALUE!</v>
      </c>
      <c r="BA520" s="114" t="e" cm="1">
        <f t="array" aca="1" ref="BA520" ca="1">IF(AND(BA$4="A",ISNUMBER(DataModel!BA$4)),INDEX(DataModel!$F$4:$BA$109,MATCH(1,(DataModel!$A$4:$A$109=$A520)*(DataModel!$B$4:$B$109=$B520),0),MATCH(BA$3,DataModel!$F$2:$BA$2,0))*$C520,"")</f>
        <v>#VALUE!</v>
      </c>
      <c r="BB520" s="113"/>
      <c r="BC520" s="69"/>
      <c r="BD520" s="69"/>
      <c r="BE520" s="114"/>
      <c r="BF520" s="113"/>
      <c r="BG520" s="69"/>
      <c r="BH520" s="69"/>
      <c r="BI520" s="114"/>
      <c r="BJ520" s="113"/>
      <c r="BK520" s="69"/>
      <c r="BL520" s="69"/>
      <c r="BM520" s="114"/>
      <c r="BN520" s="113"/>
      <c r="BO520" s="69"/>
      <c r="BP520" s="69"/>
      <c r="BQ520" s="114"/>
      <c r="BR520" s="113"/>
      <c r="BS520" s="69"/>
      <c r="BT520" s="69"/>
      <c r="BU520" s="114"/>
      <c r="BV520" s="113"/>
      <c r="BW520" s="69"/>
      <c r="BX520" s="69"/>
      <c r="BY520" s="114"/>
      <c r="BZ520" s="113"/>
      <c r="CA520" s="69"/>
      <c r="CB520" s="69"/>
      <c r="CC520" s="114"/>
      <c r="CD520" s="113"/>
      <c r="CE520" s="69"/>
      <c r="CF520" s="69"/>
      <c r="CG520" s="114"/>
      <c r="CH520" s="113"/>
      <c r="CI520" s="69"/>
      <c r="CJ520" s="69"/>
      <c r="CK520" s="114"/>
      <c r="CL520" s="113"/>
      <c r="CM520" s="69"/>
      <c r="CN520" s="69"/>
      <c r="CO520" s="114"/>
      <c r="CP520" s="113"/>
      <c r="CQ520" s="69"/>
      <c r="CR520" s="69"/>
      <c r="CS520" s="114"/>
      <c r="CT520" s="113"/>
      <c r="CU520" s="69"/>
      <c r="CV520" s="69"/>
      <c r="CW520" s="114"/>
      <c r="CX520" s="113"/>
      <c r="CY520" s="69"/>
      <c r="CZ520" s="69"/>
      <c r="DA520" s="114"/>
      <c r="DB520" s="113"/>
      <c r="DC520" s="69"/>
      <c r="DD520" s="69"/>
      <c r="DE520" s="114"/>
      <c r="DF520" s="113"/>
      <c r="DG520" s="69"/>
      <c r="DH520" s="69"/>
      <c r="DI520" s="114"/>
      <c r="DK520" s="69">
        <f t="shared" ref="DK520:EK520" ca="1" si="1446">SUM(OFFSET($E520,,MATCH(DK$3,$F$5:$DI$5,0)+3,,1))</f>
        <v>0</v>
      </c>
      <c r="DL520" s="69" t="e">
        <f t="shared" ca="1" si="1446"/>
        <v>#N/A</v>
      </c>
      <c r="DM520" s="69" t="e">
        <f t="shared" ca="1" si="1446"/>
        <v>#VALUE!</v>
      </c>
      <c r="DN520" s="69" t="e">
        <f t="shared" ca="1" si="1446"/>
        <v>#VALUE!</v>
      </c>
      <c r="DO520" s="69" t="e">
        <f t="shared" ca="1" si="1446"/>
        <v>#VALUE!</v>
      </c>
      <c r="DP520" s="69" t="e">
        <f t="shared" ca="1" si="1446"/>
        <v>#VALUE!</v>
      </c>
      <c r="DQ520" s="69" t="e">
        <f t="shared" ca="1" si="1446"/>
        <v>#VALUE!</v>
      </c>
      <c r="DR520" s="69" t="e">
        <f t="shared" ca="1" si="1446"/>
        <v>#VALUE!</v>
      </c>
      <c r="DS520" s="69" t="e">
        <f t="shared" ca="1" si="1446"/>
        <v>#VALUE!</v>
      </c>
      <c r="DT520" s="69" t="e">
        <f t="shared" ca="1" si="1446"/>
        <v>#VALUE!</v>
      </c>
      <c r="DU520" s="69" t="e">
        <f t="shared" ca="1" si="1446"/>
        <v>#VALUE!</v>
      </c>
      <c r="DV520" s="69" t="e">
        <f t="shared" ca="1" si="1446"/>
        <v>#VALUE!</v>
      </c>
      <c r="DW520" s="69" t="e">
        <f t="shared" ca="1" si="1446"/>
        <v>#VALUE!</v>
      </c>
      <c r="DX520" s="69" t="e">
        <f t="shared" ca="1" si="1446"/>
        <v>#VALUE!</v>
      </c>
      <c r="DY520" s="69" t="e">
        <f t="shared" ca="1" si="1446"/>
        <v>#VALUE!</v>
      </c>
      <c r="DZ520" s="69" t="e">
        <f t="shared" ca="1" si="1446"/>
        <v>#VALUE!</v>
      </c>
      <c r="EA520" s="69" t="e">
        <f t="shared" ca="1" si="1446"/>
        <v>#VALUE!</v>
      </c>
      <c r="EB520" s="69" t="e">
        <f t="shared" ca="1" si="1446"/>
        <v>#VALUE!</v>
      </c>
      <c r="EC520" s="69" t="e">
        <f t="shared" ca="1" si="1446"/>
        <v>#VALUE!</v>
      </c>
      <c r="ED520" s="69" t="e">
        <f t="shared" ca="1" si="1446"/>
        <v>#VALUE!</v>
      </c>
      <c r="EE520" s="69" t="e">
        <f t="shared" ca="1" si="1446"/>
        <v>#VALUE!</v>
      </c>
      <c r="EF520" s="69" t="e">
        <f t="shared" ca="1" si="1446"/>
        <v>#VALUE!</v>
      </c>
      <c r="EG520" s="69" t="e">
        <f t="shared" ca="1" si="1446"/>
        <v>#VALUE!</v>
      </c>
      <c r="EH520" s="69" t="e">
        <f t="shared" ca="1" si="1446"/>
        <v>#VALUE!</v>
      </c>
      <c r="EI520" s="69" t="e">
        <f t="shared" ca="1" si="1446"/>
        <v>#VALUE!</v>
      </c>
      <c r="EJ520" s="69" t="e">
        <f t="shared" ca="1" si="1446"/>
        <v>#VALUE!</v>
      </c>
      <c r="EK520" s="69" t="e">
        <f t="shared" ca="1" si="1446"/>
        <v>#VALUE!</v>
      </c>
    </row>
    <row r="521" spans="1:141" outlineLevel="1" x14ac:dyDescent="0.25">
      <c r="A521" s="90"/>
      <c r="B521" s="90"/>
      <c r="C521" s="90"/>
      <c r="D521" s="90"/>
      <c r="F521" s="100"/>
      <c r="I521" s="101"/>
      <c r="J521" s="100"/>
      <c r="M521" s="101"/>
      <c r="N521" s="100"/>
      <c r="Q521" s="101"/>
      <c r="R521" s="100"/>
      <c r="U521" s="101"/>
      <c r="V521" s="100"/>
      <c r="Y521" s="101"/>
      <c r="Z521" s="100"/>
      <c r="AC521" s="101"/>
      <c r="AD521" s="100"/>
      <c r="AG521" s="101"/>
      <c r="AH521" s="100"/>
      <c r="AK521" s="101"/>
      <c r="AL521" s="100"/>
      <c r="AO521" s="101"/>
      <c r="AP521" s="100"/>
      <c r="AS521" s="101"/>
      <c r="AT521" s="100"/>
      <c r="AW521" s="101"/>
      <c r="AX521" s="100"/>
      <c r="BA521" s="101"/>
      <c r="BB521" s="100"/>
      <c r="BE521" s="101"/>
      <c r="BF521" s="100"/>
      <c r="BI521" s="101"/>
      <c r="BJ521" s="100"/>
      <c r="BM521" s="101"/>
      <c r="BN521" s="100"/>
      <c r="BQ521" s="101"/>
      <c r="BR521" s="100"/>
      <c r="BU521" s="101"/>
      <c r="BV521" s="100"/>
      <c r="BY521" s="101"/>
      <c r="BZ521" s="100"/>
      <c r="CC521" s="101"/>
      <c r="CD521" s="100"/>
      <c r="CG521" s="101"/>
      <c r="CH521" s="100"/>
      <c r="CK521" s="101"/>
      <c r="CL521" s="100"/>
      <c r="CO521" s="101"/>
      <c r="CP521" s="100"/>
      <c r="CS521" s="101"/>
      <c r="CT521" s="100"/>
      <c r="CW521" s="101"/>
      <c r="CX521" s="100"/>
      <c r="DA521" s="101"/>
      <c r="DB521" s="100"/>
      <c r="DE521" s="101"/>
      <c r="DF521" s="100"/>
      <c r="DI521" s="101"/>
    </row>
    <row r="522" spans="1:141" outlineLevel="1" x14ac:dyDescent="0.25">
      <c r="A522" s="90"/>
      <c r="B522" s="90"/>
      <c r="C522" s="90"/>
      <c r="D522" s="90"/>
      <c r="E522" t="str">
        <f>CONCATENATE(E516," - model")</f>
        <v>Long-term investments - model</v>
      </c>
      <c r="F522" s="100"/>
      <c r="I522" s="101"/>
      <c r="J522" s="100"/>
      <c r="M522" s="101"/>
      <c r="N522" s="100"/>
      <c r="Q522" s="101"/>
      <c r="R522" s="100"/>
      <c r="U522" s="101"/>
      <c r="V522" s="100"/>
      <c r="Y522" s="101"/>
      <c r="Z522" s="100"/>
      <c r="AC522" s="101"/>
      <c r="AD522" s="100"/>
      <c r="AG522" s="101"/>
      <c r="AH522" s="100"/>
      <c r="AK522" s="101"/>
      <c r="AL522" s="113" t="str">
        <f ca="1">AL520</f>
        <v/>
      </c>
      <c r="AM522" s="69" t="str">
        <f t="shared" ref="AM522:AO522" ca="1" si="1447">AM520</f>
        <v/>
      </c>
      <c r="AN522" s="69" t="str">
        <f t="shared" ca="1" si="1447"/>
        <v/>
      </c>
      <c r="AO522" s="114" t="str">
        <f t="shared" ca="1" si="1447"/>
        <v/>
      </c>
      <c r="AP522" s="113" t="e">
        <f ca="1">AP523</f>
        <v>#N/A</v>
      </c>
      <c r="AQ522" s="69" t="e">
        <f t="shared" ref="AQ522:DB522" ca="1" si="1448">AQ523</f>
        <v>#N/A</v>
      </c>
      <c r="AR522" s="69" t="e">
        <f t="shared" ca="1" si="1448"/>
        <v>#N/A</v>
      </c>
      <c r="AS522" s="114" t="e">
        <f t="shared" ca="1" si="1448"/>
        <v>#N/A</v>
      </c>
      <c r="AT522" s="113" t="e">
        <f t="shared" ca="1" si="1448"/>
        <v>#VALUE!</v>
      </c>
      <c r="AU522" s="69" t="e">
        <f t="shared" ca="1" si="1448"/>
        <v>#VALUE!</v>
      </c>
      <c r="AV522" s="69" t="e">
        <f t="shared" ca="1" si="1448"/>
        <v>#VALUE!</v>
      </c>
      <c r="AW522" s="114" t="e">
        <f t="shared" ca="1" si="1448"/>
        <v>#VALUE!</v>
      </c>
      <c r="AX522" s="113" t="e">
        <f t="shared" ca="1" si="1448"/>
        <v>#VALUE!</v>
      </c>
      <c r="AY522" s="69" t="e">
        <f t="shared" ca="1" si="1448"/>
        <v>#VALUE!</v>
      </c>
      <c r="AZ522" s="69" t="e">
        <f t="shared" ca="1" si="1448"/>
        <v>#VALUE!</v>
      </c>
      <c r="BA522" s="114" t="e">
        <f t="shared" ca="1" si="1448"/>
        <v>#VALUE!</v>
      </c>
      <c r="BB522" s="113" t="e">
        <f t="shared" ca="1" si="1448"/>
        <v>#VALUE!</v>
      </c>
      <c r="BC522" s="69" t="e">
        <f t="shared" ca="1" si="1448"/>
        <v>#VALUE!</v>
      </c>
      <c r="BD522" s="69" t="e">
        <f t="shared" ca="1" si="1448"/>
        <v>#VALUE!</v>
      </c>
      <c r="BE522" s="114" t="e">
        <f t="shared" ca="1" si="1448"/>
        <v>#VALUE!</v>
      </c>
      <c r="BF522" s="113" t="e">
        <f t="shared" ca="1" si="1448"/>
        <v>#VALUE!</v>
      </c>
      <c r="BG522" s="69" t="e">
        <f t="shared" ca="1" si="1448"/>
        <v>#VALUE!</v>
      </c>
      <c r="BH522" s="69" t="e">
        <f t="shared" ca="1" si="1448"/>
        <v>#VALUE!</v>
      </c>
      <c r="BI522" s="114" t="e">
        <f t="shared" ca="1" si="1448"/>
        <v>#VALUE!</v>
      </c>
      <c r="BJ522" s="113" t="e">
        <f t="shared" ca="1" si="1448"/>
        <v>#VALUE!</v>
      </c>
      <c r="BK522" s="69" t="e">
        <f t="shared" ca="1" si="1448"/>
        <v>#VALUE!</v>
      </c>
      <c r="BL522" s="69" t="e">
        <f t="shared" ca="1" si="1448"/>
        <v>#VALUE!</v>
      </c>
      <c r="BM522" s="114" t="e">
        <f t="shared" ca="1" si="1448"/>
        <v>#VALUE!</v>
      </c>
      <c r="BN522" s="113" t="e">
        <f t="shared" ca="1" si="1448"/>
        <v>#VALUE!</v>
      </c>
      <c r="BO522" s="69" t="e">
        <f t="shared" ca="1" si="1448"/>
        <v>#VALUE!</v>
      </c>
      <c r="BP522" s="69" t="e">
        <f t="shared" ca="1" si="1448"/>
        <v>#VALUE!</v>
      </c>
      <c r="BQ522" s="114" t="e">
        <f t="shared" ca="1" si="1448"/>
        <v>#VALUE!</v>
      </c>
      <c r="BR522" s="113" t="e">
        <f t="shared" ca="1" si="1448"/>
        <v>#VALUE!</v>
      </c>
      <c r="BS522" s="69" t="e">
        <f t="shared" ca="1" si="1448"/>
        <v>#VALUE!</v>
      </c>
      <c r="BT522" s="69" t="e">
        <f t="shared" ca="1" si="1448"/>
        <v>#VALUE!</v>
      </c>
      <c r="BU522" s="114" t="e">
        <f t="shared" ca="1" si="1448"/>
        <v>#VALUE!</v>
      </c>
      <c r="BV522" s="113" t="e">
        <f t="shared" ca="1" si="1448"/>
        <v>#VALUE!</v>
      </c>
      <c r="BW522" s="69" t="e">
        <f t="shared" ca="1" si="1448"/>
        <v>#VALUE!</v>
      </c>
      <c r="BX522" s="69" t="e">
        <f t="shared" ca="1" si="1448"/>
        <v>#VALUE!</v>
      </c>
      <c r="BY522" s="114" t="e">
        <f t="shared" ca="1" si="1448"/>
        <v>#VALUE!</v>
      </c>
      <c r="BZ522" s="113" t="e">
        <f t="shared" ca="1" si="1448"/>
        <v>#VALUE!</v>
      </c>
      <c r="CA522" s="69" t="e">
        <f t="shared" ca="1" si="1448"/>
        <v>#VALUE!</v>
      </c>
      <c r="CB522" s="69" t="e">
        <f t="shared" ca="1" si="1448"/>
        <v>#VALUE!</v>
      </c>
      <c r="CC522" s="114" t="e">
        <f t="shared" ca="1" si="1448"/>
        <v>#VALUE!</v>
      </c>
      <c r="CD522" s="113" t="e">
        <f t="shared" ca="1" si="1448"/>
        <v>#VALUE!</v>
      </c>
      <c r="CE522" s="69" t="e">
        <f t="shared" ca="1" si="1448"/>
        <v>#VALUE!</v>
      </c>
      <c r="CF522" s="69" t="e">
        <f t="shared" ca="1" si="1448"/>
        <v>#VALUE!</v>
      </c>
      <c r="CG522" s="114" t="e">
        <f t="shared" ca="1" si="1448"/>
        <v>#VALUE!</v>
      </c>
      <c r="CH522" s="113">
        <f t="shared" ca="1" si="1448"/>
        <v>0</v>
      </c>
      <c r="CI522" s="69">
        <f t="shared" ca="1" si="1448"/>
        <v>0</v>
      </c>
      <c r="CJ522" s="69">
        <f t="shared" ca="1" si="1448"/>
        <v>0</v>
      </c>
      <c r="CK522" s="114">
        <f t="shared" ca="1" si="1448"/>
        <v>0</v>
      </c>
      <c r="CL522" s="113">
        <f t="shared" ca="1" si="1448"/>
        <v>0</v>
      </c>
      <c r="CM522" s="69">
        <f t="shared" ca="1" si="1448"/>
        <v>0</v>
      </c>
      <c r="CN522" s="69">
        <f t="shared" ca="1" si="1448"/>
        <v>0</v>
      </c>
      <c r="CO522" s="114">
        <f t="shared" ca="1" si="1448"/>
        <v>0</v>
      </c>
      <c r="CP522" s="113">
        <f t="shared" ca="1" si="1448"/>
        <v>0</v>
      </c>
      <c r="CQ522" s="69">
        <f t="shared" ca="1" si="1448"/>
        <v>0</v>
      </c>
      <c r="CR522" s="69">
        <f t="shared" ca="1" si="1448"/>
        <v>0</v>
      </c>
      <c r="CS522" s="114">
        <f t="shared" ca="1" si="1448"/>
        <v>0</v>
      </c>
      <c r="CT522" s="113">
        <f t="shared" ca="1" si="1448"/>
        <v>0</v>
      </c>
      <c r="CU522" s="69">
        <f t="shared" ca="1" si="1448"/>
        <v>0</v>
      </c>
      <c r="CV522" s="69">
        <f t="shared" ca="1" si="1448"/>
        <v>0</v>
      </c>
      <c r="CW522" s="114">
        <f t="shared" ca="1" si="1448"/>
        <v>0</v>
      </c>
      <c r="CX522" s="113">
        <f t="shared" ca="1" si="1448"/>
        <v>0</v>
      </c>
      <c r="CY522" s="69">
        <f t="shared" ca="1" si="1448"/>
        <v>0</v>
      </c>
      <c r="CZ522" s="69">
        <f t="shared" ca="1" si="1448"/>
        <v>0</v>
      </c>
      <c r="DA522" s="114">
        <f t="shared" ca="1" si="1448"/>
        <v>0</v>
      </c>
      <c r="DB522" s="113">
        <f t="shared" ca="1" si="1448"/>
        <v>0</v>
      </c>
      <c r="DC522" s="69">
        <f t="shared" ref="DC522:DI522" ca="1" si="1449">DC523</f>
        <v>0</v>
      </c>
      <c r="DD522" s="69">
        <f t="shared" ca="1" si="1449"/>
        <v>0</v>
      </c>
      <c r="DE522" s="114">
        <f t="shared" ca="1" si="1449"/>
        <v>0</v>
      </c>
      <c r="DF522" s="113">
        <f t="shared" ca="1" si="1449"/>
        <v>0</v>
      </c>
      <c r="DG522" s="69">
        <f t="shared" ca="1" si="1449"/>
        <v>0</v>
      </c>
      <c r="DH522" s="69">
        <f t="shared" ca="1" si="1449"/>
        <v>0</v>
      </c>
      <c r="DI522" s="114">
        <f t="shared" ca="1" si="1449"/>
        <v>0</v>
      </c>
      <c r="DK522" s="69">
        <f t="shared" ref="DK522:EK522" ca="1" si="1450">SUM(OFFSET($E522,,MATCH(DK$3,$F$5:$DI$5,0)+3,,1))</f>
        <v>0</v>
      </c>
      <c r="DL522" s="69" t="e">
        <f t="shared" ca="1" si="1450"/>
        <v>#N/A</v>
      </c>
      <c r="DM522" s="69" t="e">
        <f t="shared" ca="1" si="1450"/>
        <v>#VALUE!</v>
      </c>
      <c r="DN522" s="69" t="e">
        <f t="shared" ca="1" si="1450"/>
        <v>#VALUE!</v>
      </c>
      <c r="DO522" s="69" t="e">
        <f t="shared" ca="1" si="1450"/>
        <v>#VALUE!</v>
      </c>
      <c r="DP522" s="69" t="e">
        <f t="shared" ca="1" si="1450"/>
        <v>#VALUE!</v>
      </c>
      <c r="DQ522" s="69" t="e">
        <f t="shared" ca="1" si="1450"/>
        <v>#VALUE!</v>
      </c>
      <c r="DR522" s="69" t="e">
        <f t="shared" ca="1" si="1450"/>
        <v>#VALUE!</v>
      </c>
      <c r="DS522" s="69" t="e">
        <f t="shared" ca="1" si="1450"/>
        <v>#VALUE!</v>
      </c>
      <c r="DT522" s="69" t="e">
        <f t="shared" ca="1" si="1450"/>
        <v>#VALUE!</v>
      </c>
      <c r="DU522" s="69" t="e">
        <f t="shared" ca="1" si="1450"/>
        <v>#VALUE!</v>
      </c>
      <c r="DV522" s="69" t="e">
        <f t="shared" ca="1" si="1450"/>
        <v>#VALUE!</v>
      </c>
      <c r="DW522" s="69" t="e">
        <f t="shared" ca="1" si="1450"/>
        <v>#VALUE!</v>
      </c>
      <c r="DX522" s="69" t="e">
        <f t="shared" ca="1" si="1450"/>
        <v>#VALUE!</v>
      </c>
      <c r="DY522" s="69" t="e">
        <f t="shared" ca="1" si="1450"/>
        <v>#VALUE!</v>
      </c>
      <c r="DZ522" s="69" t="e">
        <f t="shared" ca="1" si="1450"/>
        <v>#VALUE!</v>
      </c>
      <c r="EA522" s="69" t="e">
        <f t="shared" ca="1" si="1450"/>
        <v>#VALUE!</v>
      </c>
      <c r="EB522" s="69" t="e">
        <f t="shared" ca="1" si="1450"/>
        <v>#VALUE!</v>
      </c>
      <c r="EC522" s="69" t="e">
        <f t="shared" ca="1" si="1450"/>
        <v>#VALUE!</v>
      </c>
      <c r="ED522" s="69" t="e">
        <f t="shared" ca="1" si="1450"/>
        <v>#VALUE!</v>
      </c>
      <c r="EE522" s="69" t="e">
        <f t="shared" ca="1" si="1450"/>
        <v>#VALUE!</v>
      </c>
      <c r="EF522" s="69" t="e">
        <f t="shared" ca="1" si="1450"/>
        <v>#VALUE!</v>
      </c>
      <c r="EG522" s="69" t="e">
        <f t="shared" ca="1" si="1450"/>
        <v>#VALUE!</v>
      </c>
      <c r="EH522" s="69" t="e">
        <f t="shared" ca="1" si="1450"/>
        <v>#VALUE!</v>
      </c>
      <c r="EI522" s="69" t="e">
        <f t="shared" ca="1" si="1450"/>
        <v>#VALUE!</v>
      </c>
      <c r="EJ522" s="69" t="e">
        <f t="shared" ca="1" si="1450"/>
        <v>#VALUE!</v>
      </c>
      <c r="EK522" s="69" t="e">
        <f t="shared" ca="1" si="1450"/>
        <v>#VALUE!</v>
      </c>
    </row>
    <row r="523" spans="1:141" outlineLevel="1" x14ac:dyDescent="0.25">
      <c r="A523" s="90"/>
      <c r="B523" s="90"/>
      <c r="C523" s="90"/>
      <c r="D523" s="90"/>
      <c r="E523" t="s">
        <v>322</v>
      </c>
      <c r="F523" s="100"/>
      <c r="I523" s="101"/>
      <c r="J523" s="100"/>
      <c r="M523" s="101"/>
      <c r="N523" s="100"/>
      <c r="Q523" s="101"/>
      <c r="R523" s="100"/>
      <c r="U523" s="101"/>
      <c r="V523" s="100"/>
      <c r="Y523" s="101"/>
      <c r="Z523" s="100"/>
      <c r="AC523" s="101"/>
      <c r="AD523" s="100"/>
      <c r="AG523" s="101"/>
      <c r="AH523" s="100"/>
      <c r="AK523" s="101"/>
      <c r="AL523" s="100"/>
      <c r="AO523" s="101"/>
      <c r="AP523" s="113" t="e">
        <f ca="1">IF(AP$4="A",AP520,AP525)</f>
        <v>#N/A</v>
      </c>
      <c r="AQ523" s="69" t="e">
        <f t="shared" ref="AQ523:DB523" ca="1" si="1451">IF(AQ$4="A",AQ520,AQ525)</f>
        <v>#N/A</v>
      </c>
      <c r="AR523" s="69" t="e">
        <f t="shared" ca="1" si="1451"/>
        <v>#N/A</v>
      </c>
      <c r="AS523" s="114" t="e">
        <f t="shared" ca="1" si="1451"/>
        <v>#N/A</v>
      </c>
      <c r="AT523" s="113" t="e">
        <f t="shared" ca="1" si="1451"/>
        <v>#VALUE!</v>
      </c>
      <c r="AU523" s="69" t="e">
        <f t="shared" ca="1" si="1451"/>
        <v>#VALUE!</v>
      </c>
      <c r="AV523" s="69" t="e">
        <f t="shared" ca="1" si="1451"/>
        <v>#VALUE!</v>
      </c>
      <c r="AW523" s="114" t="e">
        <f t="shared" ca="1" si="1451"/>
        <v>#VALUE!</v>
      </c>
      <c r="AX523" s="113" t="e">
        <f t="shared" ca="1" si="1451"/>
        <v>#VALUE!</v>
      </c>
      <c r="AY523" s="69" t="e">
        <f t="shared" ca="1" si="1451"/>
        <v>#VALUE!</v>
      </c>
      <c r="AZ523" s="69" t="e">
        <f t="shared" ca="1" si="1451"/>
        <v>#VALUE!</v>
      </c>
      <c r="BA523" s="114" t="e">
        <f t="shared" ca="1" si="1451"/>
        <v>#VALUE!</v>
      </c>
      <c r="BB523" s="113" t="e">
        <f t="shared" ca="1" si="1451"/>
        <v>#VALUE!</v>
      </c>
      <c r="BC523" s="69" t="e">
        <f t="shared" ca="1" si="1451"/>
        <v>#VALUE!</v>
      </c>
      <c r="BD523" s="69" t="e">
        <f t="shared" ca="1" si="1451"/>
        <v>#VALUE!</v>
      </c>
      <c r="BE523" s="114" t="e">
        <f t="shared" ca="1" si="1451"/>
        <v>#VALUE!</v>
      </c>
      <c r="BF523" s="113" t="e">
        <f t="shared" ca="1" si="1451"/>
        <v>#VALUE!</v>
      </c>
      <c r="BG523" s="69" t="e">
        <f t="shared" ca="1" si="1451"/>
        <v>#VALUE!</v>
      </c>
      <c r="BH523" s="69" t="e">
        <f t="shared" ca="1" si="1451"/>
        <v>#VALUE!</v>
      </c>
      <c r="BI523" s="114" t="e">
        <f t="shared" ca="1" si="1451"/>
        <v>#VALUE!</v>
      </c>
      <c r="BJ523" s="113" t="e">
        <f t="shared" ca="1" si="1451"/>
        <v>#VALUE!</v>
      </c>
      <c r="BK523" s="69" t="e">
        <f t="shared" ca="1" si="1451"/>
        <v>#VALUE!</v>
      </c>
      <c r="BL523" s="69" t="e">
        <f t="shared" ca="1" si="1451"/>
        <v>#VALUE!</v>
      </c>
      <c r="BM523" s="114" t="e">
        <f t="shared" ca="1" si="1451"/>
        <v>#VALUE!</v>
      </c>
      <c r="BN523" s="113" t="e">
        <f t="shared" ca="1" si="1451"/>
        <v>#VALUE!</v>
      </c>
      <c r="BO523" s="69" t="e">
        <f t="shared" ca="1" si="1451"/>
        <v>#VALUE!</v>
      </c>
      <c r="BP523" s="69" t="e">
        <f t="shared" ca="1" si="1451"/>
        <v>#VALUE!</v>
      </c>
      <c r="BQ523" s="114" t="e">
        <f t="shared" ca="1" si="1451"/>
        <v>#VALUE!</v>
      </c>
      <c r="BR523" s="113" t="e">
        <f t="shared" ca="1" si="1451"/>
        <v>#VALUE!</v>
      </c>
      <c r="BS523" s="69" t="e">
        <f t="shared" ca="1" si="1451"/>
        <v>#VALUE!</v>
      </c>
      <c r="BT523" s="69" t="e">
        <f t="shared" ca="1" si="1451"/>
        <v>#VALUE!</v>
      </c>
      <c r="BU523" s="114" t="e">
        <f t="shared" ca="1" si="1451"/>
        <v>#VALUE!</v>
      </c>
      <c r="BV523" s="113" t="e">
        <f t="shared" ca="1" si="1451"/>
        <v>#VALUE!</v>
      </c>
      <c r="BW523" s="69" t="e">
        <f t="shared" ca="1" si="1451"/>
        <v>#VALUE!</v>
      </c>
      <c r="BX523" s="69" t="e">
        <f t="shared" ca="1" si="1451"/>
        <v>#VALUE!</v>
      </c>
      <c r="BY523" s="114" t="e">
        <f t="shared" ca="1" si="1451"/>
        <v>#VALUE!</v>
      </c>
      <c r="BZ523" s="113" t="e">
        <f t="shared" ca="1" si="1451"/>
        <v>#VALUE!</v>
      </c>
      <c r="CA523" s="69" t="e">
        <f t="shared" ca="1" si="1451"/>
        <v>#VALUE!</v>
      </c>
      <c r="CB523" s="69" t="e">
        <f t="shared" ca="1" si="1451"/>
        <v>#VALUE!</v>
      </c>
      <c r="CC523" s="114" t="e">
        <f t="shared" ca="1" si="1451"/>
        <v>#VALUE!</v>
      </c>
      <c r="CD523" s="113" t="e">
        <f t="shared" ca="1" si="1451"/>
        <v>#VALUE!</v>
      </c>
      <c r="CE523" s="69" t="e">
        <f t="shared" ca="1" si="1451"/>
        <v>#VALUE!</v>
      </c>
      <c r="CF523" s="69" t="e">
        <f t="shared" ca="1" si="1451"/>
        <v>#VALUE!</v>
      </c>
      <c r="CG523" s="114" t="e">
        <f t="shared" ca="1" si="1451"/>
        <v>#VALUE!</v>
      </c>
      <c r="CH523" s="113">
        <f t="shared" ca="1" si="1451"/>
        <v>0</v>
      </c>
      <c r="CI523" s="69">
        <f t="shared" ca="1" si="1451"/>
        <v>0</v>
      </c>
      <c r="CJ523" s="69">
        <f t="shared" ca="1" si="1451"/>
        <v>0</v>
      </c>
      <c r="CK523" s="114">
        <f t="shared" ca="1" si="1451"/>
        <v>0</v>
      </c>
      <c r="CL523" s="113">
        <f t="shared" ca="1" si="1451"/>
        <v>0</v>
      </c>
      <c r="CM523" s="69">
        <f t="shared" ca="1" si="1451"/>
        <v>0</v>
      </c>
      <c r="CN523" s="69">
        <f t="shared" ca="1" si="1451"/>
        <v>0</v>
      </c>
      <c r="CO523" s="114">
        <f t="shared" ca="1" si="1451"/>
        <v>0</v>
      </c>
      <c r="CP523" s="113">
        <f t="shared" ca="1" si="1451"/>
        <v>0</v>
      </c>
      <c r="CQ523" s="69">
        <f t="shared" ca="1" si="1451"/>
        <v>0</v>
      </c>
      <c r="CR523" s="69">
        <f t="shared" ca="1" si="1451"/>
        <v>0</v>
      </c>
      <c r="CS523" s="114">
        <f t="shared" ca="1" si="1451"/>
        <v>0</v>
      </c>
      <c r="CT523" s="113">
        <f t="shared" ca="1" si="1451"/>
        <v>0</v>
      </c>
      <c r="CU523" s="69">
        <f t="shared" ca="1" si="1451"/>
        <v>0</v>
      </c>
      <c r="CV523" s="69">
        <f t="shared" ca="1" si="1451"/>
        <v>0</v>
      </c>
      <c r="CW523" s="114">
        <f t="shared" ca="1" si="1451"/>
        <v>0</v>
      </c>
      <c r="CX523" s="113">
        <f t="shared" ca="1" si="1451"/>
        <v>0</v>
      </c>
      <c r="CY523" s="69">
        <f t="shared" ca="1" si="1451"/>
        <v>0</v>
      </c>
      <c r="CZ523" s="69">
        <f t="shared" ca="1" si="1451"/>
        <v>0</v>
      </c>
      <c r="DA523" s="114">
        <f t="shared" ca="1" si="1451"/>
        <v>0</v>
      </c>
      <c r="DB523" s="113">
        <f t="shared" ca="1" si="1451"/>
        <v>0</v>
      </c>
      <c r="DC523" s="69">
        <f t="shared" ref="DC523:DI523" ca="1" si="1452">IF(DC$4="A",DC520,DC525)</f>
        <v>0</v>
      </c>
      <c r="DD523" s="69">
        <f t="shared" ca="1" si="1452"/>
        <v>0</v>
      </c>
      <c r="DE523" s="114">
        <f t="shared" ca="1" si="1452"/>
        <v>0</v>
      </c>
      <c r="DF523" s="113">
        <f t="shared" ca="1" si="1452"/>
        <v>0</v>
      </c>
      <c r="DG523" s="69">
        <f t="shared" ca="1" si="1452"/>
        <v>0</v>
      </c>
      <c r="DH523" s="69">
        <f t="shared" ca="1" si="1452"/>
        <v>0</v>
      </c>
      <c r="DI523" s="114">
        <f t="shared" ca="1" si="1452"/>
        <v>0</v>
      </c>
      <c r="DT523" s="69"/>
      <c r="DU523" s="69"/>
      <c r="DV523" s="69"/>
      <c r="DW523" s="69"/>
      <c r="DX523" s="69"/>
      <c r="DY523" s="69"/>
      <c r="DZ523" s="69"/>
      <c r="EA523" s="69"/>
      <c r="EB523" s="69"/>
      <c r="EC523" s="69"/>
      <c r="ED523" s="69"/>
      <c r="EE523" s="69"/>
      <c r="EF523" s="69"/>
      <c r="EG523" s="69"/>
      <c r="EH523" s="69"/>
      <c r="EI523" s="69"/>
      <c r="EJ523" s="69"/>
      <c r="EK523" s="69"/>
    </row>
    <row r="524" spans="1:141" outlineLevel="1" x14ac:dyDescent="0.25">
      <c r="A524" s="90"/>
      <c r="B524" s="90"/>
      <c r="C524" s="90"/>
      <c r="D524" s="90"/>
      <c r="F524" s="100"/>
      <c r="I524" s="101"/>
      <c r="J524" s="100"/>
      <c r="M524" s="101"/>
      <c r="N524" s="100"/>
      <c r="Q524" s="101"/>
      <c r="R524" s="100"/>
      <c r="U524" s="101"/>
      <c r="V524" s="100"/>
      <c r="Y524" s="101"/>
      <c r="Z524" s="100"/>
      <c r="AC524" s="101"/>
      <c r="AD524" s="100"/>
      <c r="AG524" s="101"/>
      <c r="AH524" s="100"/>
      <c r="AK524" s="101"/>
      <c r="AL524" s="100"/>
      <c r="AO524" s="101"/>
      <c r="AP524" s="102"/>
      <c r="AQ524" s="103"/>
      <c r="AR524" s="103"/>
      <c r="AS524" s="104"/>
      <c r="AT524" s="102"/>
      <c r="AU524" s="103"/>
      <c r="AV524" s="103"/>
      <c r="AW524" s="104"/>
      <c r="AX524" s="102"/>
      <c r="AY524" s="103"/>
      <c r="AZ524" s="103"/>
      <c r="BA524" s="104"/>
      <c r="BB524" s="102"/>
      <c r="BC524" s="103"/>
      <c r="BD524" s="103"/>
      <c r="BE524" s="104"/>
      <c r="BF524" s="102"/>
      <c r="BG524" s="103"/>
      <c r="BH524" s="103"/>
      <c r="BI524" s="104"/>
      <c r="BJ524" s="102"/>
      <c r="BK524" s="103"/>
      <c r="BL524" s="103"/>
      <c r="BM524" s="104"/>
      <c r="BN524" s="102"/>
      <c r="BO524" s="103"/>
      <c r="BP524" s="103"/>
      <c r="BQ524" s="104"/>
      <c r="BR524" s="102"/>
      <c r="BS524" s="103"/>
      <c r="BT524" s="103"/>
      <c r="BU524" s="104"/>
      <c r="BV524" s="102"/>
      <c r="BW524" s="103"/>
      <c r="BX524" s="103"/>
      <c r="BY524" s="104"/>
      <c r="BZ524" s="102"/>
      <c r="CA524" s="103"/>
      <c r="CB524" s="103"/>
      <c r="CC524" s="104"/>
      <c r="CD524" s="102"/>
      <c r="CE524" s="103"/>
      <c r="CF524" s="103"/>
      <c r="CG524" s="104"/>
      <c r="CH524" s="102"/>
      <c r="CI524" s="103"/>
      <c r="CJ524" s="103"/>
      <c r="CK524" s="104"/>
      <c r="CL524" s="102"/>
      <c r="CM524" s="103"/>
      <c r="CN524" s="103"/>
      <c r="CO524" s="104"/>
      <c r="CP524" s="102"/>
      <c r="CQ524" s="103"/>
      <c r="CR524" s="103"/>
      <c r="CS524" s="104"/>
      <c r="CT524" s="102"/>
      <c r="CU524" s="103"/>
      <c r="CV524" s="103"/>
      <c r="CW524" s="104"/>
      <c r="CX524" s="102"/>
      <c r="CY524" s="103"/>
      <c r="CZ524" s="103"/>
      <c r="DA524" s="104"/>
      <c r="DB524" s="102"/>
      <c r="DC524" s="103"/>
      <c r="DD524" s="103"/>
      <c r="DE524" s="104"/>
      <c r="DF524" s="102"/>
      <c r="DG524" s="103"/>
      <c r="DH524" s="103"/>
      <c r="DI524" s="104"/>
    </row>
    <row r="525" spans="1:141" outlineLevel="1" x14ac:dyDescent="0.25">
      <c r="A525" s="90"/>
      <c r="B525" s="90"/>
      <c r="C525" s="90"/>
      <c r="D525" s="90"/>
      <c r="E525" s="36" t="str">
        <f>CONCATENATE(E523," selected driver: ",$J$8," (",$J$9,")")</f>
        <v>Value selected driver: Default (Annual)</v>
      </c>
      <c r="F525" s="100"/>
      <c r="I525" s="101"/>
      <c r="J525" s="100"/>
      <c r="M525" s="101"/>
      <c r="N525" s="100"/>
      <c r="Q525" s="101"/>
      <c r="R525" s="100"/>
      <c r="U525" s="101"/>
      <c r="V525" s="100"/>
      <c r="Y525" s="101"/>
      <c r="Z525" s="100"/>
      <c r="AC525" s="101"/>
      <c r="AD525" s="100"/>
      <c r="AG525" s="101"/>
      <c r="AH525" s="100"/>
      <c r="AK525" s="101"/>
      <c r="AL525" s="100"/>
      <c r="AO525" s="101"/>
      <c r="AP525" s="147" t="e" cm="1">
        <f t="array" ref="AP525">IF($I$9=1,AP527,INDEX($DT527:$EK527,,MATCH(CONCATENATE("FY ",RIGHT(AP$3,4)),$DT$3:$EK$3,0)))</f>
        <v>#N/A</v>
      </c>
      <c r="AQ525" s="148" t="e" cm="1">
        <f t="array" ref="AQ525">IF($I$9=1,AQ527,INDEX($DT527:$EK527,,MATCH(CONCATENATE("FY ",RIGHT(AQ$3,4)),$DT$3:$EK$3,0)))</f>
        <v>#N/A</v>
      </c>
      <c r="AR525" s="148" t="e" cm="1">
        <f t="array" ref="AR525">IF($I$9=1,AR527,INDEX($DT527:$EK527,,MATCH(CONCATENATE("FY ",RIGHT(AR$3,4)),$DT$3:$EK$3,0)))</f>
        <v>#N/A</v>
      </c>
      <c r="AS525" s="149" t="e" cm="1">
        <f t="array" ref="AS525">IF($I$9=1,AS527,INDEX($DT527:$EK527,,MATCH(CONCATENATE("FY ",RIGHT(AS$3,4)),$DT$3:$EK$3,0)))</f>
        <v>#N/A</v>
      </c>
      <c r="AT525" s="147" t="e" cm="1">
        <f t="array" ref="AT525">IF($I$9=1,AT527,INDEX($DT527:$EK527,,MATCH(CONCATENATE("FY ",RIGHT(AT$3,4)),$DT$3:$EK$3,0)))</f>
        <v>#N/A</v>
      </c>
      <c r="AU525" s="148" t="e" cm="1">
        <f t="array" ref="AU525">IF($I$9=1,AU527,INDEX($DT527:$EK527,,MATCH(CONCATENATE("FY ",RIGHT(AU$3,4)),$DT$3:$EK$3,0)))</f>
        <v>#N/A</v>
      </c>
      <c r="AV525" s="148" t="e" cm="1">
        <f t="array" ref="AV525">IF($I$9=1,AV527,INDEX($DT527:$EK527,,MATCH(CONCATENATE("FY ",RIGHT(AV$3,4)),$DT$3:$EK$3,0)))</f>
        <v>#N/A</v>
      </c>
      <c r="AW525" s="149" t="e" cm="1">
        <f t="array" ref="AW525">IF($I$9=1,AW527,INDEX($DT527:$EK527,,MATCH(CONCATENATE("FY ",RIGHT(AW$3,4)),$DT$3:$EK$3,0)))</f>
        <v>#N/A</v>
      </c>
      <c r="AX525" s="147" t="e" cm="1">
        <f t="array" ref="AX525">IF($I$9=1,AX527,INDEX($DT527:$EK527,,MATCH(CONCATENATE("FY ",RIGHT(AX$3,4)),$DT$3:$EK$3,0)))</f>
        <v>#N/A</v>
      </c>
      <c r="AY525" s="148" t="e" cm="1">
        <f t="array" ref="AY525">IF($I$9=1,AY527,INDEX($DT527:$EK527,,MATCH(CONCATENATE("FY ",RIGHT(AY$3,4)),$DT$3:$EK$3,0)))</f>
        <v>#N/A</v>
      </c>
      <c r="AZ525" s="148" t="e" cm="1">
        <f t="array" ref="AZ525">IF($I$9=1,AZ527,INDEX($DT527:$EK527,,MATCH(CONCATENATE("FY ",RIGHT(AZ$3,4)),$DT$3:$EK$3,0)))</f>
        <v>#N/A</v>
      </c>
      <c r="BA525" s="149" t="e" cm="1">
        <f t="array" ref="BA525">IF($I$9=1,BA527,INDEX($DT527:$EK527,,MATCH(CONCATENATE("FY ",RIGHT(BA$3,4)),$DT$3:$EK$3,0)))</f>
        <v>#N/A</v>
      </c>
      <c r="BB525" s="147" t="e" cm="1">
        <f t="array" ref="BB525">IF($I$9=1,BB527,INDEX($DT527:$EK527,,MATCH(CONCATENATE("FY ",RIGHT(BB$3,4)),$DT$3:$EK$3,0)))</f>
        <v>#N/A</v>
      </c>
      <c r="BC525" s="148" t="e" cm="1">
        <f t="array" ref="BC525">IF($I$9=1,BC527,INDEX($DT527:$EK527,,MATCH(CONCATENATE("FY ",RIGHT(BC$3,4)),$DT$3:$EK$3,0)))</f>
        <v>#N/A</v>
      </c>
      <c r="BD525" s="148" t="e" cm="1">
        <f t="array" ref="BD525">IF($I$9=1,BD527,INDEX($DT527:$EK527,,MATCH(CONCATENATE("FY ",RIGHT(BD$3,4)),$DT$3:$EK$3,0)))</f>
        <v>#N/A</v>
      </c>
      <c r="BE525" s="149" t="e" cm="1">
        <f t="array" ref="BE525">IF($I$9=1,BE527,INDEX($DT527:$EK527,,MATCH(CONCATENATE("FY ",RIGHT(BE$3,4)),$DT$3:$EK$3,0)))</f>
        <v>#N/A</v>
      </c>
      <c r="BF525" s="147" t="e" cm="1">
        <f t="array" ref="BF525">IF($I$9=1,BF527,INDEX($DT527:$EK527,,MATCH(CONCATENATE("FY ",RIGHT(BF$3,4)),$DT$3:$EK$3,0)))</f>
        <v>#N/A</v>
      </c>
      <c r="BG525" s="148" t="e" cm="1">
        <f t="array" ref="BG525">IF($I$9=1,BG527,INDEX($DT527:$EK527,,MATCH(CONCATENATE("FY ",RIGHT(BG$3,4)),$DT$3:$EK$3,0)))</f>
        <v>#N/A</v>
      </c>
      <c r="BH525" s="148" t="e" cm="1">
        <f t="array" ref="BH525">IF($I$9=1,BH527,INDEX($DT527:$EK527,,MATCH(CONCATENATE("FY ",RIGHT(BH$3,4)),$DT$3:$EK$3,0)))</f>
        <v>#N/A</v>
      </c>
      <c r="BI525" s="149" t="e" cm="1">
        <f t="array" ref="BI525">IF($I$9=1,BI527,INDEX($DT527:$EK527,,MATCH(CONCATENATE("FY ",RIGHT(BI$3,4)),$DT$3:$EK$3,0)))</f>
        <v>#N/A</v>
      </c>
      <c r="BJ525" s="147" t="e" cm="1">
        <f t="array" ref="BJ525">IF($I$9=1,BJ527,INDEX($DT527:$EK527,,MATCH(CONCATENATE("FY ",RIGHT(BJ$3,4)),$DT$3:$EK$3,0)))</f>
        <v>#N/A</v>
      </c>
      <c r="BK525" s="148" t="e" cm="1">
        <f t="array" ref="BK525">IF($I$9=1,BK527,INDEX($DT527:$EK527,,MATCH(CONCATENATE("FY ",RIGHT(BK$3,4)),$DT$3:$EK$3,0)))</f>
        <v>#N/A</v>
      </c>
      <c r="BL525" s="148" t="e" cm="1">
        <f t="array" ref="BL525">IF($I$9=1,BL527,INDEX($DT527:$EK527,,MATCH(CONCATENATE("FY ",RIGHT(BL$3,4)),$DT$3:$EK$3,0)))</f>
        <v>#N/A</v>
      </c>
      <c r="BM525" s="149" t="e" cm="1">
        <f t="array" ref="BM525">IF($I$9=1,BM527,INDEX($DT527:$EK527,,MATCH(CONCATENATE("FY ",RIGHT(BM$3,4)),$DT$3:$EK$3,0)))</f>
        <v>#N/A</v>
      </c>
      <c r="BN525" s="147" t="e" cm="1">
        <f t="array" ref="BN525">IF($I$9=1,BN527,INDEX($DT527:$EK527,,MATCH(CONCATENATE("FY ",RIGHT(BN$3,4)),$DT$3:$EK$3,0)))</f>
        <v>#N/A</v>
      </c>
      <c r="BO525" s="148" t="e" cm="1">
        <f t="array" ref="BO525">IF($I$9=1,BO527,INDEX($DT527:$EK527,,MATCH(CONCATENATE("FY ",RIGHT(BO$3,4)),$DT$3:$EK$3,0)))</f>
        <v>#N/A</v>
      </c>
      <c r="BP525" s="148" t="e" cm="1">
        <f t="array" ref="BP525">IF($I$9=1,BP527,INDEX($DT527:$EK527,,MATCH(CONCATENATE("FY ",RIGHT(BP$3,4)),$DT$3:$EK$3,0)))</f>
        <v>#N/A</v>
      </c>
      <c r="BQ525" s="149" t="e" cm="1">
        <f t="array" ref="BQ525">IF($I$9=1,BQ527,INDEX($DT527:$EK527,,MATCH(CONCATENATE("FY ",RIGHT(BQ$3,4)),$DT$3:$EK$3,0)))</f>
        <v>#N/A</v>
      </c>
      <c r="BR525" s="147" t="e" cm="1">
        <f t="array" ref="BR525">IF($I$9=1,BR527,INDEX($DT527:$EK527,,MATCH(CONCATENATE("FY ",RIGHT(BR$3,4)),$DT$3:$EK$3,0)))</f>
        <v>#N/A</v>
      </c>
      <c r="BS525" s="148" t="e" cm="1">
        <f t="array" ref="BS525">IF($I$9=1,BS527,INDEX($DT527:$EK527,,MATCH(CONCATENATE("FY ",RIGHT(BS$3,4)),$DT$3:$EK$3,0)))</f>
        <v>#N/A</v>
      </c>
      <c r="BT525" s="148" t="e" cm="1">
        <f t="array" ref="BT525">IF($I$9=1,BT527,INDEX($DT527:$EK527,,MATCH(CONCATENATE("FY ",RIGHT(BT$3,4)),$DT$3:$EK$3,0)))</f>
        <v>#N/A</v>
      </c>
      <c r="BU525" s="149" t="e" cm="1">
        <f t="array" ref="BU525">IF($I$9=1,BU527,INDEX($DT527:$EK527,,MATCH(CONCATENATE("FY ",RIGHT(BU$3,4)),$DT$3:$EK$3,0)))</f>
        <v>#N/A</v>
      </c>
      <c r="BV525" s="147" t="e" cm="1">
        <f t="array" ref="BV525">IF($I$9=1,BV527,INDEX($DT527:$EK527,,MATCH(CONCATENATE("FY ",RIGHT(BV$3,4)),$DT$3:$EK$3,0)))</f>
        <v>#N/A</v>
      </c>
      <c r="BW525" s="148" t="e" cm="1">
        <f t="array" ref="BW525">IF($I$9=1,BW527,INDEX($DT527:$EK527,,MATCH(CONCATENATE("FY ",RIGHT(BW$3,4)),$DT$3:$EK$3,0)))</f>
        <v>#N/A</v>
      </c>
      <c r="BX525" s="148" t="e" cm="1">
        <f t="array" ref="BX525">IF($I$9=1,BX527,INDEX($DT527:$EK527,,MATCH(CONCATENATE("FY ",RIGHT(BX$3,4)),$DT$3:$EK$3,0)))</f>
        <v>#N/A</v>
      </c>
      <c r="BY525" s="149" t="e" cm="1">
        <f t="array" ref="BY525">IF($I$9=1,BY527,INDEX($DT527:$EK527,,MATCH(CONCATENATE("FY ",RIGHT(BY$3,4)),$DT$3:$EK$3,0)))</f>
        <v>#N/A</v>
      </c>
      <c r="BZ525" s="147" t="e" cm="1">
        <f t="array" ref="BZ525">IF($I$9=1,BZ527,INDEX($DT527:$EK527,,MATCH(CONCATENATE("FY ",RIGHT(BZ$3,4)),$DT$3:$EK$3,0)))</f>
        <v>#N/A</v>
      </c>
      <c r="CA525" s="148" t="e" cm="1">
        <f t="array" ref="CA525">IF($I$9=1,CA527,INDEX($DT527:$EK527,,MATCH(CONCATENATE("FY ",RIGHT(CA$3,4)),$DT$3:$EK$3,0)))</f>
        <v>#N/A</v>
      </c>
      <c r="CB525" s="148" t="e" cm="1">
        <f t="array" ref="CB525">IF($I$9=1,CB527,INDEX($DT527:$EK527,,MATCH(CONCATENATE("FY ",RIGHT(CB$3,4)),$DT$3:$EK$3,0)))</f>
        <v>#N/A</v>
      </c>
      <c r="CC525" s="149" t="e" cm="1">
        <f t="array" ref="CC525">IF($I$9=1,CC527,INDEX($DT527:$EK527,,MATCH(CONCATENATE("FY ",RIGHT(CC$3,4)),$DT$3:$EK$3,0)))</f>
        <v>#N/A</v>
      </c>
      <c r="CD525" s="147" t="e" cm="1">
        <f t="array" ref="CD525">IF($I$9=1,CD527,INDEX($DT527:$EK527,,MATCH(CONCATENATE("FY ",RIGHT(CD$3,4)),$DT$3:$EK$3,0)))</f>
        <v>#N/A</v>
      </c>
      <c r="CE525" s="148" t="e" cm="1">
        <f t="array" ref="CE525">IF($I$9=1,CE527,INDEX($DT527:$EK527,,MATCH(CONCATENATE("FY ",RIGHT(CE$3,4)),$DT$3:$EK$3,0)))</f>
        <v>#N/A</v>
      </c>
      <c r="CF525" s="148" t="e" cm="1">
        <f t="array" ref="CF525">IF($I$9=1,CF527,INDEX($DT527:$EK527,,MATCH(CONCATENATE("FY ",RIGHT(CF$3,4)),$DT$3:$EK$3,0)))</f>
        <v>#N/A</v>
      </c>
      <c r="CG525" s="149" t="e" cm="1">
        <f t="array" ref="CG525">IF($I$9=1,CG527,INDEX($DT527:$EK527,,MATCH(CONCATENATE("FY ",RIGHT(CG$3,4)),$DT$3:$EK$3,0)))</f>
        <v>#N/A</v>
      </c>
      <c r="CH525" s="147" t="e" cm="1">
        <f t="array" ref="CH525">IF($I$9=1,CH527,INDEX($DT527:$EK527,,MATCH(CONCATENATE("FY ",RIGHT(CH$3,4)),$DT$3:$EK$3,0)))</f>
        <v>#N/A</v>
      </c>
      <c r="CI525" s="148" t="e" cm="1">
        <f t="array" ref="CI525">IF($I$9=1,CI527,INDEX($DT527:$EK527,,MATCH(CONCATENATE("FY ",RIGHT(CI$3,4)),$DT$3:$EK$3,0)))</f>
        <v>#N/A</v>
      </c>
      <c r="CJ525" s="148" t="e" cm="1">
        <f t="array" ref="CJ525">IF($I$9=1,CJ527,INDEX($DT527:$EK527,,MATCH(CONCATENATE("FY ",RIGHT(CJ$3,4)),$DT$3:$EK$3,0)))</f>
        <v>#N/A</v>
      </c>
      <c r="CK525" s="149" t="e" cm="1">
        <f t="array" ref="CK525">IF($I$9=1,CK527,INDEX($DT527:$EK527,,MATCH(CONCATENATE("FY ",RIGHT(CK$3,4)),$DT$3:$EK$3,0)))</f>
        <v>#N/A</v>
      </c>
      <c r="CL525" s="147" t="e" cm="1">
        <f t="array" ref="CL525">IF($I$9=1,CL527,INDEX($DT527:$EK527,,MATCH(CONCATENATE("FY ",RIGHT(CL$3,4)),$DT$3:$EK$3,0)))</f>
        <v>#N/A</v>
      </c>
      <c r="CM525" s="148" t="e" cm="1">
        <f t="array" ref="CM525">IF($I$9=1,CM527,INDEX($DT527:$EK527,,MATCH(CONCATENATE("FY ",RIGHT(CM$3,4)),$DT$3:$EK$3,0)))</f>
        <v>#N/A</v>
      </c>
      <c r="CN525" s="148" t="e" cm="1">
        <f t="array" ref="CN525">IF($I$9=1,CN527,INDEX($DT527:$EK527,,MATCH(CONCATENATE("FY ",RIGHT(CN$3,4)),$DT$3:$EK$3,0)))</f>
        <v>#N/A</v>
      </c>
      <c r="CO525" s="149" t="e" cm="1">
        <f t="array" ref="CO525">IF($I$9=1,CO527,INDEX($DT527:$EK527,,MATCH(CONCATENATE("FY ",RIGHT(CO$3,4)),$DT$3:$EK$3,0)))</f>
        <v>#N/A</v>
      </c>
      <c r="CP525" s="147" t="e" cm="1">
        <f t="array" ref="CP525">IF($I$9=1,CP527,INDEX($DT527:$EK527,,MATCH(CONCATENATE("FY ",RIGHT(CP$3,4)),$DT$3:$EK$3,0)))</f>
        <v>#N/A</v>
      </c>
      <c r="CQ525" s="148" t="e" cm="1">
        <f t="array" ref="CQ525">IF($I$9=1,CQ527,INDEX($DT527:$EK527,,MATCH(CONCATENATE("FY ",RIGHT(CQ$3,4)),$DT$3:$EK$3,0)))</f>
        <v>#N/A</v>
      </c>
      <c r="CR525" s="148" t="e" cm="1">
        <f t="array" ref="CR525">IF($I$9=1,CR527,INDEX($DT527:$EK527,,MATCH(CONCATENATE("FY ",RIGHT(CR$3,4)),$DT$3:$EK$3,0)))</f>
        <v>#N/A</v>
      </c>
      <c r="CS525" s="149" t="e" cm="1">
        <f t="array" ref="CS525">IF($I$9=1,CS527,INDEX($DT527:$EK527,,MATCH(CONCATENATE("FY ",RIGHT(CS$3,4)),$DT$3:$EK$3,0)))</f>
        <v>#N/A</v>
      </c>
      <c r="CT525" s="147" t="e" cm="1">
        <f t="array" ref="CT525">IF($I$9=1,CT527,INDEX($DT527:$EK527,,MATCH(CONCATENATE("FY ",RIGHT(CT$3,4)),$DT$3:$EK$3,0)))</f>
        <v>#N/A</v>
      </c>
      <c r="CU525" s="148" t="e" cm="1">
        <f t="array" ref="CU525">IF($I$9=1,CU527,INDEX($DT527:$EK527,,MATCH(CONCATENATE("FY ",RIGHT(CU$3,4)),$DT$3:$EK$3,0)))</f>
        <v>#N/A</v>
      </c>
      <c r="CV525" s="148" t="e" cm="1">
        <f t="array" ref="CV525">IF($I$9=1,CV527,INDEX($DT527:$EK527,,MATCH(CONCATENATE("FY ",RIGHT(CV$3,4)),$DT$3:$EK$3,0)))</f>
        <v>#N/A</v>
      </c>
      <c r="CW525" s="149" t="e" cm="1">
        <f t="array" ref="CW525">IF($I$9=1,CW527,INDEX($DT527:$EK527,,MATCH(CONCATENATE("FY ",RIGHT(CW$3,4)),$DT$3:$EK$3,0)))</f>
        <v>#N/A</v>
      </c>
      <c r="CX525" s="147" t="e" cm="1">
        <f t="array" ref="CX525">IF($I$9=1,CX527,INDEX($DT527:$EK527,,MATCH(CONCATENATE("FY ",RIGHT(CX$3,4)),$DT$3:$EK$3,0)))</f>
        <v>#N/A</v>
      </c>
      <c r="CY525" s="148" t="e" cm="1">
        <f t="array" ref="CY525">IF($I$9=1,CY527,INDEX($DT527:$EK527,,MATCH(CONCATENATE("FY ",RIGHT(CY$3,4)),$DT$3:$EK$3,0)))</f>
        <v>#N/A</v>
      </c>
      <c r="CZ525" s="148" t="e" cm="1">
        <f t="array" ref="CZ525">IF($I$9=1,CZ527,INDEX($DT527:$EK527,,MATCH(CONCATENATE("FY ",RIGHT(CZ$3,4)),$DT$3:$EK$3,0)))</f>
        <v>#N/A</v>
      </c>
      <c r="DA525" s="149" t="e" cm="1">
        <f t="array" ref="DA525">IF($I$9=1,DA527,INDEX($DT527:$EK527,,MATCH(CONCATENATE("FY ",RIGHT(DA$3,4)),$DT$3:$EK$3,0)))</f>
        <v>#N/A</v>
      </c>
      <c r="DB525" s="147" t="e" cm="1">
        <f t="array" ref="DB525">IF($I$9=1,DB527,INDEX($DT527:$EK527,,MATCH(CONCATENATE("FY ",RIGHT(DB$3,4)),$DT$3:$EK$3,0)))</f>
        <v>#N/A</v>
      </c>
      <c r="DC525" s="148" t="e" cm="1">
        <f t="array" ref="DC525">IF($I$9=1,DC527,INDEX($DT527:$EK527,,MATCH(CONCATENATE("FY ",RIGHT(DC$3,4)),$DT$3:$EK$3,0)))</f>
        <v>#N/A</v>
      </c>
      <c r="DD525" s="148" t="e" cm="1">
        <f t="array" ref="DD525">IF($I$9=1,DD527,INDEX($DT527:$EK527,,MATCH(CONCATENATE("FY ",RIGHT(DD$3,4)),$DT$3:$EK$3,0)))</f>
        <v>#N/A</v>
      </c>
      <c r="DE525" s="149" t="e" cm="1">
        <f t="array" ref="DE525">IF($I$9=1,DE527,INDEX($DT527:$EK527,,MATCH(CONCATENATE("FY ",RIGHT(DE$3,4)),$DT$3:$EK$3,0)))</f>
        <v>#N/A</v>
      </c>
      <c r="DF525" s="147" t="e" cm="1">
        <f t="array" ref="DF525">IF($I$9=1,DF527,INDEX($DT527:$EK527,,MATCH(CONCATENATE("FY ",RIGHT(DF$3,4)),$DT$3:$EK$3,0)))</f>
        <v>#N/A</v>
      </c>
      <c r="DG525" s="148" t="e" cm="1">
        <f t="array" ref="DG525">IF($I$9=1,DG527,INDEX($DT527:$EK527,,MATCH(CONCATENATE("FY ",RIGHT(DG$3,4)),$DT$3:$EK$3,0)))</f>
        <v>#N/A</v>
      </c>
      <c r="DH525" s="148" t="e" cm="1">
        <f t="array" ref="DH525">IF($I$9=1,DH527,INDEX($DT527:$EK527,,MATCH(CONCATENATE("FY ",RIGHT(DH$3,4)),$DT$3:$EK$3,0)))</f>
        <v>#N/A</v>
      </c>
      <c r="DI525" s="149" t="e" cm="1">
        <f t="array" ref="DI525">IF($I$9=1,DI527,INDEX($DT527:$EK527,,MATCH(CONCATENATE("FY ",RIGHT(DI$3,4)),$DT$3:$EK$3,0)))</f>
        <v>#N/A</v>
      </c>
    </row>
    <row r="526" spans="1:141" outlineLevel="1" x14ac:dyDescent="0.25">
      <c r="A526" s="90"/>
      <c r="B526" s="90"/>
      <c r="C526" s="90"/>
      <c r="D526" s="90"/>
      <c r="F526" s="100"/>
      <c r="I526" s="101"/>
      <c r="J526" s="100"/>
      <c r="M526" s="101"/>
      <c r="N526" s="100"/>
      <c r="Q526" s="101"/>
      <c r="R526" s="100"/>
      <c r="U526" s="101"/>
      <c r="V526" s="100"/>
      <c r="Y526" s="101"/>
      <c r="Z526" s="100"/>
      <c r="AC526" s="101"/>
      <c r="AD526" s="100"/>
      <c r="AG526" s="101"/>
      <c r="AH526" s="100"/>
      <c r="AK526" s="101"/>
      <c r="AL526" s="100"/>
      <c r="AO526" s="101"/>
      <c r="AP526" s="100"/>
      <c r="AS526" s="101"/>
      <c r="AT526" s="100"/>
      <c r="AW526" s="101"/>
      <c r="AX526" s="100"/>
      <c r="BA526" s="101"/>
      <c r="BB526" s="100"/>
      <c r="BE526" s="101"/>
      <c r="BF526" s="100"/>
      <c r="BI526" s="101"/>
      <c r="BJ526" s="100"/>
      <c r="BM526" s="101"/>
      <c r="BN526" s="100"/>
      <c r="BQ526" s="101"/>
      <c r="BR526" s="100"/>
      <c r="BU526" s="101"/>
      <c r="BV526" s="100"/>
      <c r="BY526" s="101"/>
      <c r="BZ526" s="100"/>
      <c r="CC526" s="101"/>
      <c r="CD526" s="100"/>
      <c r="CG526" s="101"/>
      <c r="CH526" s="100"/>
      <c r="CK526" s="101"/>
      <c r="CL526" s="100"/>
      <c r="CO526" s="101"/>
      <c r="CP526" s="100"/>
      <c r="CS526" s="101"/>
      <c r="CT526" s="100"/>
      <c r="CW526" s="101"/>
      <c r="CX526" s="100"/>
      <c r="DA526" s="101"/>
      <c r="DB526" s="100"/>
      <c r="DE526" s="101"/>
      <c r="DF526" s="100"/>
      <c r="DI526" s="101"/>
    </row>
    <row r="527" spans="1:141" outlineLevel="1" x14ac:dyDescent="0.25">
      <c r="A527" s="90"/>
      <c r="B527" s="90"/>
      <c r="C527" s="90"/>
      <c r="D527" s="90"/>
      <c r="E527" t="str">
        <f>CONCATENATE(E523," scenario: ",$J$8)</f>
        <v>Value scenario: Default</v>
      </c>
      <c r="F527" s="100"/>
      <c r="I527" s="101"/>
      <c r="J527" s="100"/>
      <c r="M527" s="101"/>
      <c r="N527" s="100"/>
      <c r="Q527" s="101"/>
      <c r="R527" s="100"/>
      <c r="U527" s="101"/>
      <c r="V527" s="100"/>
      <c r="Y527" s="101"/>
      <c r="Z527" s="100"/>
      <c r="AC527" s="101"/>
      <c r="AD527" s="100"/>
      <c r="AG527" s="101"/>
      <c r="AH527" s="100"/>
      <c r="AK527" s="101"/>
      <c r="AL527" s="100"/>
      <c r="AO527" s="101"/>
      <c r="AP527" s="113">
        <f>CHOOSE($I$8,AP528,AP529,AP530,AP531,AP532)</f>
        <v>0</v>
      </c>
      <c r="AQ527" s="69">
        <f t="shared" ref="AQ527:DB527" si="1453">CHOOSE($I$8,AQ528,AQ529,AQ530,AQ531,AQ532)</f>
        <v>0</v>
      </c>
      <c r="AR527" s="69">
        <f t="shared" si="1453"/>
        <v>0</v>
      </c>
      <c r="AS527" s="114">
        <f t="shared" si="1453"/>
        <v>0</v>
      </c>
      <c r="AT527" s="113">
        <f t="shared" si="1453"/>
        <v>0</v>
      </c>
      <c r="AU527" s="69">
        <f t="shared" si="1453"/>
        <v>0</v>
      </c>
      <c r="AV527" s="69">
        <f t="shared" si="1453"/>
        <v>0</v>
      </c>
      <c r="AW527" s="114">
        <f t="shared" si="1453"/>
        <v>0</v>
      </c>
      <c r="AX527" s="113">
        <f t="shared" si="1453"/>
        <v>0</v>
      </c>
      <c r="AY527" s="69">
        <f t="shared" si="1453"/>
        <v>0</v>
      </c>
      <c r="AZ527" s="69">
        <f t="shared" si="1453"/>
        <v>0</v>
      </c>
      <c r="BA527" s="114">
        <f t="shared" si="1453"/>
        <v>0</v>
      </c>
      <c r="BB527" s="113">
        <f t="shared" si="1453"/>
        <v>0</v>
      </c>
      <c r="BC527" s="69">
        <f t="shared" si="1453"/>
        <v>0</v>
      </c>
      <c r="BD527" s="69">
        <f t="shared" si="1453"/>
        <v>0</v>
      </c>
      <c r="BE527" s="114">
        <f t="shared" si="1453"/>
        <v>0</v>
      </c>
      <c r="BF527" s="113">
        <f t="shared" si="1453"/>
        <v>0</v>
      </c>
      <c r="BG527" s="69">
        <f t="shared" si="1453"/>
        <v>0</v>
      </c>
      <c r="BH527" s="69">
        <f t="shared" si="1453"/>
        <v>0</v>
      </c>
      <c r="BI527" s="114">
        <f t="shared" si="1453"/>
        <v>0</v>
      </c>
      <c r="BJ527" s="113">
        <f t="shared" si="1453"/>
        <v>0</v>
      </c>
      <c r="BK527" s="69">
        <f t="shared" si="1453"/>
        <v>0</v>
      </c>
      <c r="BL527" s="69">
        <f t="shared" si="1453"/>
        <v>0</v>
      </c>
      <c r="BM527" s="114">
        <f t="shared" si="1453"/>
        <v>0</v>
      </c>
      <c r="BN527" s="113">
        <f t="shared" si="1453"/>
        <v>0</v>
      </c>
      <c r="BO527" s="69">
        <f t="shared" si="1453"/>
        <v>0</v>
      </c>
      <c r="BP527" s="69">
        <f t="shared" si="1453"/>
        <v>0</v>
      </c>
      <c r="BQ527" s="114">
        <f t="shared" si="1453"/>
        <v>0</v>
      </c>
      <c r="BR527" s="113">
        <f t="shared" si="1453"/>
        <v>0</v>
      </c>
      <c r="BS527" s="69">
        <f t="shared" si="1453"/>
        <v>0</v>
      </c>
      <c r="BT527" s="69">
        <f t="shared" si="1453"/>
        <v>0</v>
      </c>
      <c r="BU527" s="114">
        <f t="shared" si="1453"/>
        <v>0</v>
      </c>
      <c r="BV527" s="113">
        <f t="shared" si="1453"/>
        <v>0</v>
      </c>
      <c r="BW527" s="69">
        <f t="shared" si="1453"/>
        <v>0</v>
      </c>
      <c r="BX527" s="69">
        <f t="shared" si="1453"/>
        <v>0</v>
      </c>
      <c r="BY527" s="114">
        <f t="shared" si="1453"/>
        <v>0</v>
      </c>
      <c r="BZ527" s="113">
        <f t="shared" si="1453"/>
        <v>0</v>
      </c>
      <c r="CA527" s="69">
        <f t="shared" si="1453"/>
        <v>0</v>
      </c>
      <c r="CB527" s="69">
        <f t="shared" si="1453"/>
        <v>0</v>
      </c>
      <c r="CC527" s="114">
        <f t="shared" si="1453"/>
        <v>0</v>
      </c>
      <c r="CD527" s="113">
        <f t="shared" si="1453"/>
        <v>0</v>
      </c>
      <c r="CE527" s="69">
        <f t="shared" si="1453"/>
        <v>0</v>
      </c>
      <c r="CF527" s="69">
        <f t="shared" si="1453"/>
        <v>0</v>
      </c>
      <c r="CG527" s="114">
        <f t="shared" si="1453"/>
        <v>0</v>
      </c>
      <c r="CH527" s="113">
        <f t="shared" si="1453"/>
        <v>0</v>
      </c>
      <c r="CI527" s="69">
        <f t="shared" si="1453"/>
        <v>0</v>
      </c>
      <c r="CJ527" s="69">
        <f t="shared" si="1453"/>
        <v>0</v>
      </c>
      <c r="CK527" s="114">
        <f t="shared" si="1453"/>
        <v>0</v>
      </c>
      <c r="CL527" s="113">
        <f t="shared" si="1453"/>
        <v>0</v>
      </c>
      <c r="CM527" s="69">
        <f t="shared" si="1453"/>
        <v>0</v>
      </c>
      <c r="CN527" s="69">
        <f t="shared" si="1453"/>
        <v>0</v>
      </c>
      <c r="CO527" s="114">
        <f t="shared" si="1453"/>
        <v>0</v>
      </c>
      <c r="CP527" s="113">
        <f t="shared" si="1453"/>
        <v>0</v>
      </c>
      <c r="CQ527" s="69">
        <f t="shared" si="1453"/>
        <v>0</v>
      </c>
      <c r="CR527" s="69">
        <f t="shared" si="1453"/>
        <v>0</v>
      </c>
      <c r="CS527" s="114">
        <f t="shared" si="1453"/>
        <v>0</v>
      </c>
      <c r="CT527" s="113">
        <f t="shared" si="1453"/>
        <v>0</v>
      </c>
      <c r="CU527" s="69">
        <f t="shared" si="1453"/>
        <v>0</v>
      </c>
      <c r="CV527" s="69">
        <f t="shared" si="1453"/>
        <v>0</v>
      </c>
      <c r="CW527" s="114">
        <f t="shared" si="1453"/>
        <v>0</v>
      </c>
      <c r="CX527" s="113">
        <f t="shared" si="1453"/>
        <v>0</v>
      </c>
      <c r="CY527" s="69">
        <f t="shared" si="1453"/>
        <v>0</v>
      </c>
      <c r="CZ527" s="69">
        <f t="shared" si="1453"/>
        <v>0</v>
      </c>
      <c r="DA527" s="114">
        <f t="shared" si="1453"/>
        <v>0</v>
      </c>
      <c r="DB527" s="113">
        <f t="shared" si="1453"/>
        <v>0</v>
      </c>
      <c r="DC527" s="69">
        <f t="shared" ref="DC527:DI527" si="1454">CHOOSE($I$8,DC528,DC529,DC530,DC531,DC532)</f>
        <v>0</v>
      </c>
      <c r="DD527" s="69">
        <f t="shared" si="1454"/>
        <v>0</v>
      </c>
      <c r="DE527" s="114">
        <f t="shared" si="1454"/>
        <v>0</v>
      </c>
      <c r="DF527" s="113">
        <f t="shared" si="1454"/>
        <v>0</v>
      </c>
      <c r="DG527" s="69">
        <f t="shared" si="1454"/>
        <v>0</v>
      </c>
      <c r="DH527" s="69">
        <f t="shared" si="1454"/>
        <v>0</v>
      </c>
      <c r="DI527" s="114">
        <f t="shared" si="1454"/>
        <v>0</v>
      </c>
      <c r="DT527" s="69" t="e">
        <f t="shared" ref="DT527:EK527" ca="1" si="1455">CHOOSE($I$8,DT528,DT529,DT530,DT531,DT532)</f>
        <v>#VALUE!</v>
      </c>
      <c r="DU527" s="69" t="e">
        <f t="shared" ca="1" si="1455"/>
        <v>#VALUE!</v>
      </c>
      <c r="DV527" s="69" t="e">
        <f t="shared" ca="1" si="1455"/>
        <v>#VALUE!</v>
      </c>
      <c r="DW527" s="69" t="e">
        <f t="shared" ca="1" si="1455"/>
        <v>#VALUE!</v>
      </c>
      <c r="DX527" s="69" t="e">
        <f t="shared" ca="1" si="1455"/>
        <v>#VALUE!</v>
      </c>
      <c r="DY527" s="69" t="e">
        <f t="shared" ca="1" si="1455"/>
        <v>#VALUE!</v>
      </c>
      <c r="DZ527" s="69" t="e">
        <f t="shared" ca="1" si="1455"/>
        <v>#VALUE!</v>
      </c>
      <c r="EA527" s="69" t="e">
        <f t="shared" ca="1" si="1455"/>
        <v>#VALUE!</v>
      </c>
      <c r="EB527" s="69" t="e">
        <f t="shared" ca="1" si="1455"/>
        <v>#VALUE!</v>
      </c>
      <c r="EC527" s="69" t="e">
        <f t="shared" ca="1" si="1455"/>
        <v>#VALUE!</v>
      </c>
      <c r="ED527" s="69" t="e">
        <f t="shared" ca="1" si="1455"/>
        <v>#VALUE!</v>
      </c>
      <c r="EE527" s="69" t="e">
        <f t="shared" ca="1" si="1455"/>
        <v>#VALUE!</v>
      </c>
      <c r="EF527" s="69" t="e">
        <f t="shared" ca="1" si="1455"/>
        <v>#VALUE!</v>
      </c>
      <c r="EG527" s="69" t="e">
        <f t="shared" ca="1" si="1455"/>
        <v>#VALUE!</v>
      </c>
      <c r="EH527" s="69" t="e">
        <f t="shared" ca="1" si="1455"/>
        <v>#VALUE!</v>
      </c>
      <c r="EI527" s="69" t="e">
        <f t="shared" ca="1" si="1455"/>
        <v>#VALUE!</v>
      </c>
      <c r="EJ527" s="69" t="e">
        <f t="shared" ca="1" si="1455"/>
        <v>#VALUE!</v>
      </c>
      <c r="EK527" s="69" t="e">
        <f t="shared" ca="1" si="1455"/>
        <v>#VALUE!</v>
      </c>
    </row>
    <row r="528" spans="1:141" outlineLevel="1" x14ac:dyDescent="0.25">
      <c r="A528" s="90"/>
      <c r="B528" s="90"/>
      <c r="C528" s="90"/>
      <c r="D528" s="90"/>
      <c r="E528" t="str">
        <f>CONCATENATE("- ", $N$6,":")</f>
        <v>- Base:</v>
      </c>
      <c r="F528" s="100"/>
      <c r="I528" s="101"/>
      <c r="J528" s="100"/>
      <c r="M528" s="101"/>
      <c r="N528" s="100"/>
      <c r="Q528" s="101"/>
      <c r="R528" s="100"/>
      <c r="U528" s="101"/>
      <c r="V528" s="100"/>
      <c r="Y528" s="101"/>
      <c r="Z528" s="100"/>
      <c r="AC528" s="101"/>
      <c r="AD528" s="100"/>
      <c r="AG528" s="101"/>
      <c r="AH528" s="100"/>
      <c r="AK528" s="101"/>
      <c r="AL528" s="100"/>
      <c r="AO528" s="101"/>
      <c r="AP528" s="117">
        <v>0</v>
      </c>
      <c r="AQ528" s="118">
        <v>0</v>
      </c>
      <c r="AR528" s="118">
        <v>0</v>
      </c>
      <c r="AS528" s="119">
        <v>0</v>
      </c>
      <c r="AT528" s="117">
        <v>0</v>
      </c>
      <c r="AU528" s="118">
        <v>0</v>
      </c>
      <c r="AV528" s="118">
        <v>0</v>
      </c>
      <c r="AW528" s="119">
        <v>0</v>
      </c>
      <c r="AX528" s="117">
        <v>0</v>
      </c>
      <c r="AY528" s="118">
        <v>0</v>
      </c>
      <c r="AZ528" s="118">
        <v>0</v>
      </c>
      <c r="BA528" s="119">
        <v>0</v>
      </c>
      <c r="BB528" s="117">
        <v>0</v>
      </c>
      <c r="BC528" s="118">
        <v>0</v>
      </c>
      <c r="BD528" s="118">
        <v>0</v>
      </c>
      <c r="BE528" s="119">
        <v>0</v>
      </c>
      <c r="BF528" s="117">
        <v>0</v>
      </c>
      <c r="BG528" s="118">
        <v>0</v>
      </c>
      <c r="BH528" s="118">
        <v>0</v>
      </c>
      <c r="BI528" s="119">
        <v>0</v>
      </c>
      <c r="BJ528" s="117">
        <v>0</v>
      </c>
      <c r="BK528" s="118">
        <v>0</v>
      </c>
      <c r="BL528" s="118">
        <v>0</v>
      </c>
      <c r="BM528" s="119">
        <v>0</v>
      </c>
      <c r="BN528" s="117">
        <v>0</v>
      </c>
      <c r="BO528" s="118">
        <v>0</v>
      </c>
      <c r="BP528" s="118">
        <v>0</v>
      </c>
      <c r="BQ528" s="119">
        <v>0</v>
      </c>
      <c r="BR528" s="117">
        <v>0</v>
      </c>
      <c r="BS528" s="118">
        <v>0</v>
      </c>
      <c r="BT528" s="118">
        <v>0</v>
      </c>
      <c r="BU528" s="119">
        <v>0</v>
      </c>
      <c r="BV528" s="117">
        <v>0</v>
      </c>
      <c r="BW528" s="118">
        <v>0</v>
      </c>
      <c r="BX528" s="118">
        <v>0</v>
      </c>
      <c r="BY528" s="119">
        <v>0</v>
      </c>
      <c r="BZ528" s="117">
        <v>0</v>
      </c>
      <c r="CA528" s="118">
        <v>0</v>
      </c>
      <c r="CB528" s="118">
        <v>0</v>
      </c>
      <c r="CC528" s="119">
        <v>0</v>
      </c>
      <c r="CD528" s="117">
        <v>0</v>
      </c>
      <c r="CE528" s="118">
        <v>0</v>
      </c>
      <c r="CF528" s="118">
        <v>0</v>
      </c>
      <c r="CG528" s="119">
        <v>0</v>
      </c>
      <c r="CH528" s="117">
        <v>0</v>
      </c>
      <c r="CI528" s="118">
        <v>0</v>
      </c>
      <c r="CJ528" s="118">
        <v>0</v>
      </c>
      <c r="CK528" s="119">
        <v>0</v>
      </c>
      <c r="CL528" s="117">
        <v>0</v>
      </c>
      <c r="CM528" s="118">
        <v>0</v>
      </c>
      <c r="CN528" s="118">
        <v>0</v>
      </c>
      <c r="CO528" s="119">
        <v>0</v>
      </c>
      <c r="CP528" s="117">
        <v>0</v>
      </c>
      <c r="CQ528" s="118">
        <v>0</v>
      </c>
      <c r="CR528" s="118">
        <v>0</v>
      </c>
      <c r="CS528" s="119">
        <v>0</v>
      </c>
      <c r="CT528" s="117">
        <v>0</v>
      </c>
      <c r="CU528" s="118">
        <v>0</v>
      </c>
      <c r="CV528" s="118">
        <v>0</v>
      </c>
      <c r="CW528" s="119">
        <v>0</v>
      </c>
      <c r="CX528" s="117">
        <v>0</v>
      </c>
      <c r="CY528" s="118">
        <v>0</v>
      </c>
      <c r="CZ528" s="118">
        <v>0</v>
      </c>
      <c r="DA528" s="119">
        <v>0</v>
      </c>
      <c r="DB528" s="117">
        <v>0</v>
      </c>
      <c r="DC528" s="118">
        <v>0</v>
      </c>
      <c r="DD528" s="118">
        <v>0</v>
      </c>
      <c r="DE528" s="119">
        <v>0</v>
      </c>
      <c r="DF528" s="117">
        <v>0</v>
      </c>
      <c r="DG528" s="118">
        <v>0</v>
      </c>
      <c r="DH528" s="118">
        <v>0</v>
      </c>
      <c r="DI528" s="119">
        <v>0</v>
      </c>
      <c r="DT528" s="118">
        <v>0</v>
      </c>
      <c r="DU528" s="118">
        <v>0</v>
      </c>
      <c r="DV528" s="118">
        <v>0</v>
      </c>
      <c r="DW528" s="118">
        <v>0</v>
      </c>
      <c r="DX528" s="118">
        <v>0</v>
      </c>
      <c r="DY528" s="118">
        <v>0</v>
      </c>
      <c r="DZ528" s="118">
        <v>0</v>
      </c>
      <c r="EA528" s="118">
        <v>0</v>
      </c>
      <c r="EB528" s="118">
        <v>0</v>
      </c>
      <c r="EC528" s="118">
        <v>0</v>
      </c>
      <c r="ED528" s="118">
        <v>0</v>
      </c>
      <c r="EE528" s="118">
        <v>0</v>
      </c>
      <c r="EF528" s="118">
        <v>0</v>
      </c>
      <c r="EG528" s="118">
        <v>0</v>
      </c>
      <c r="EH528" s="118">
        <v>0</v>
      </c>
      <c r="EI528" s="118">
        <v>0</v>
      </c>
      <c r="EJ528" s="118">
        <v>0</v>
      </c>
      <c r="EK528" s="118">
        <v>0</v>
      </c>
    </row>
    <row r="529" spans="1:141" outlineLevel="1" x14ac:dyDescent="0.25">
      <c r="A529" s="90"/>
      <c r="B529" s="90"/>
      <c r="C529" s="90"/>
      <c r="D529" s="90"/>
      <c r="E529" t="str">
        <f>CONCATENATE("- ", $N$7,":")</f>
        <v>- Upside:</v>
      </c>
      <c r="F529" s="100"/>
      <c r="I529" s="101"/>
      <c r="J529" s="100"/>
      <c r="M529" s="101"/>
      <c r="N529" s="100"/>
      <c r="Q529" s="101"/>
      <c r="R529" s="100"/>
      <c r="U529" s="101"/>
      <c r="V529" s="100"/>
      <c r="Y529" s="101"/>
      <c r="Z529" s="100"/>
      <c r="AC529" s="101"/>
      <c r="AD529" s="100"/>
      <c r="AG529" s="101"/>
      <c r="AH529" s="100"/>
      <c r="AK529" s="101"/>
      <c r="AL529" s="100"/>
      <c r="AO529" s="101"/>
      <c r="AP529" s="117">
        <v>0</v>
      </c>
      <c r="AQ529" s="118">
        <v>0</v>
      </c>
      <c r="AR529" s="118">
        <v>0</v>
      </c>
      <c r="AS529" s="119">
        <v>0</v>
      </c>
      <c r="AT529" s="117">
        <v>0</v>
      </c>
      <c r="AU529" s="118">
        <v>0</v>
      </c>
      <c r="AV529" s="118">
        <v>0</v>
      </c>
      <c r="AW529" s="119">
        <v>0</v>
      </c>
      <c r="AX529" s="117">
        <v>0</v>
      </c>
      <c r="AY529" s="118">
        <v>0</v>
      </c>
      <c r="AZ529" s="118">
        <v>0</v>
      </c>
      <c r="BA529" s="119">
        <v>0</v>
      </c>
      <c r="BB529" s="117">
        <v>0</v>
      </c>
      <c r="BC529" s="118">
        <v>0</v>
      </c>
      <c r="BD529" s="118">
        <v>0</v>
      </c>
      <c r="BE529" s="119">
        <v>0</v>
      </c>
      <c r="BF529" s="117">
        <v>0</v>
      </c>
      <c r="BG529" s="118">
        <v>0</v>
      </c>
      <c r="BH529" s="118">
        <v>0</v>
      </c>
      <c r="BI529" s="119">
        <v>0</v>
      </c>
      <c r="BJ529" s="117">
        <v>0</v>
      </c>
      <c r="BK529" s="118">
        <v>0</v>
      </c>
      <c r="BL529" s="118">
        <v>0</v>
      </c>
      <c r="BM529" s="119">
        <v>0</v>
      </c>
      <c r="BN529" s="117">
        <v>0</v>
      </c>
      <c r="BO529" s="118">
        <v>0</v>
      </c>
      <c r="BP529" s="118">
        <v>0</v>
      </c>
      <c r="BQ529" s="119">
        <v>0</v>
      </c>
      <c r="BR529" s="117">
        <v>0</v>
      </c>
      <c r="BS529" s="118">
        <v>0</v>
      </c>
      <c r="BT529" s="118">
        <v>0</v>
      </c>
      <c r="BU529" s="119">
        <v>0</v>
      </c>
      <c r="BV529" s="117">
        <v>0</v>
      </c>
      <c r="BW529" s="118">
        <v>0</v>
      </c>
      <c r="BX529" s="118">
        <v>0</v>
      </c>
      <c r="BY529" s="119">
        <v>0</v>
      </c>
      <c r="BZ529" s="117">
        <v>0</v>
      </c>
      <c r="CA529" s="118">
        <v>0</v>
      </c>
      <c r="CB529" s="118">
        <v>0</v>
      </c>
      <c r="CC529" s="119">
        <v>0</v>
      </c>
      <c r="CD529" s="117">
        <v>0</v>
      </c>
      <c r="CE529" s="118">
        <v>0</v>
      </c>
      <c r="CF529" s="118">
        <v>0</v>
      </c>
      <c r="CG529" s="119">
        <v>0</v>
      </c>
      <c r="CH529" s="117">
        <v>0</v>
      </c>
      <c r="CI529" s="118">
        <v>0</v>
      </c>
      <c r="CJ529" s="118">
        <v>0</v>
      </c>
      <c r="CK529" s="119">
        <v>0</v>
      </c>
      <c r="CL529" s="117">
        <v>0</v>
      </c>
      <c r="CM529" s="118">
        <v>0</v>
      </c>
      <c r="CN529" s="118">
        <v>0</v>
      </c>
      <c r="CO529" s="119">
        <v>0</v>
      </c>
      <c r="CP529" s="117">
        <v>0</v>
      </c>
      <c r="CQ529" s="118">
        <v>0</v>
      </c>
      <c r="CR529" s="118">
        <v>0</v>
      </c>
      <c r="CS529" s="119">
        <v>0</v>
      </c>
      <c r="CT529" s="117">
        <v>0</v>
      </c>
      <c r="CU529" s="118">
        <v>0</v>
      </c>
      <c r="CV529" s="118">
        <v>0</v>
      </c>
      <c r="CW529" s="119">
        <v>0</v>
      </c>
      <c r="CX529" s="117">
        <v>0</v>
      </c>
      <c r="CY529" s="118">
        <v>0</v>
      </c>
      <c r="CZ529" s="118">
        <v>0</v>
      </c>
      <c r="DA529" s="119">
        <v>0</v>
      </c>
      <c r="DB529" s="117">
        <v>0</v>
      </c>
      <c r="DC529" s="118">
        <v>0</v>
      </c>
      <c r="DD529" s="118">
        <v>0</v>
      </c>
      <c r="DE529" s="119">
        <v>0</v>
      </c>
      <c r="DF529" s="117">
        <v>0</v>
      </c>
      <c r="DG529" s="118">
        <v>0</v>
      </c>
      <c r="DH529" s="118">
        <v>0</v>
      </c>
      <c r="DI529" s="119">
        <v>0</v>
      </c>
      <c r="DT529" s="118">
        <v>0</v>
      </c>
      <c r="DU529" s="118">
        <v>0</v>
      </c>
      <c r="DV529" s="118">
        <v>0</v>
      </c>
      <c r="DW529" s="118">
        <v>0</v>
      </c>
      <c r="DX529" s="118">
        <v>0</v>
      </c>
      <c r="DY529" s="118">
        <v>0</v>
      </c>
      <c r="DZ529" s="118">
        <v>0</v>
      </c>
      <c r="EA529" s="118">
        <v>0</v>
      </c>
      <c r="EB529" s="118">
        <v>0</v>
      </c>
      <c r="EC529" s="118">
        <v>0</v>
      </c>
      <c r="ED529" s="118">
        <v>0</v>
      </c>
      <c r="EE529" s="118">
        <v>0</v>
      </c>
      <c r="EF529" s="118">
        <v>0</v>
      </c>
      <c r="EG529" s="118">
        <v>0</v>
      </c>
      <c r="EH529" s="118">
        <v>0</v>
      </c>
      <c r="EI529" s="118">
        <v>0</v>
      </c>
      <c r="EJ529" s="118">
        <v>0</v>
      </c>
      <c r="EK529" s="118">
        <v>0</v>
      </c>
    </row>
    <row r="530" spans="1:141" outlineLevel="1" x14ac:dyDescent="0.25">
      <c r="A530" s="90"/>
      <c r="B530" s="90"/>
      <c r="C530" s="90"/>
      <c r="D530" s="90"/>
      <c r="E530" t="str">
        <f>CONCATENATE("- ", $N$8,":")</f>
        <v>- Downside:</v>
      </c>
      <c r="F530" s="100"/>
      <c r="I530" s="101"/>
      <c r="J530" s="100"/>
      <c r="M530" s="101"/>
      <c r="N530" s="100"/>
      <c r="Q530" s="101"/>
      <c r="R530" s="100"/>
      <c r="U530" s="101"/>
      <c r="V530" s="100"/>
      <c r="Y530" s="101"/>
      <c r="Z530" s="100"/>
      <c r="AC530" s="101"/>
      <c r="AD530" s="100"/>
      <c r="AG530" s="101"/>
      <c r="AH530" s="100"/>
      <c r="AK530" s="101"/>
      <c r="AL530" s="100"/>
      <c r="AO530" s="101"/>
      <c r="AP530" s="117">
        <v>0</v>
      </c>
      <c r="AQ530" s="118">
        <v>0</v>
      </c>
      <c r="AR530" s="118">
        <v>0</v>
      </c>
      <c r="AS530" s="119">
        <v>0</v>
      </c>
      <c r="AT530" s="117">
        <v>0</v>
      </c>
      <c r="AU530" s="118">
        <v>0</v>
      </c>
      <c r="AV530" s="118">
        <v>0</v>
      </c>
      <c r="AW530" s="119">
        <v>0</v>
      </c>
      <c r="AX530" s="117">
        <v>0</v>
      </c>
      <c r="AY530" s="118">
        <v>0</v>
      </c>
      <c r="AZ530" s="118">
        <v>0</v>
      </c>
      <c r="BA530" s="119">
        <v>0</v>
      </c>
      <c r="BB530" s="117">
        <v>0</v>
      </c>
      <c r="BC530" s="118">
        <v>0</v>
      </c>
      <c r="BD530" s="118">
        <v>0</v>
      </c>
      <c r="BE530" s="119">
        <v>0</v>
      </c>
      <c r="BF530" s="117">
        <v>0</v>
      </c>
      <c r="BG530" s="118">
        <v>0</v>
      </c>
      <c r="BH530" s="118">
        <v>0</v>
      </c>
      <c r="BI530" s="119">
        <v>0</v>
      </c>
      <c r="BJ530" s="117">
        <v>0</v>
      </c>
      <c r="BK530" s="118">
        <v>0</v>
      </c>
      <c r="BL530" s="118">
        <v>0</v>
      </c>
      <c r="BM530" s="119">
        <v>0</v>
      </c>
      <c r="BN530" s="117">
        <v>0</v>
      </c>
      <c r="BO530" s="118">
        <v>0</v>
      </c>
      <c r="BP530" s="118">
        <v>0</v>
      </c>
      <c r="BQ530" s="119">
        <v>0</v>
      </c>
      <c r="BR530" s="117">
        <v>0</v>
      </c>
      <c r="BS530" s="118">
        <v>0</v>
      </c>
      <c r="BT530" s="118">
        <v>0</v>
      </c>
      <c r="BU530" s="119">
        <v>0</v>
      </c>
      <c r="BV530" s="117">
        <v>0</v>
      </c>
      <c r="BW530" s="118">
        <v>0</v>
      </c>
      <c r="BX530" s="118">
        <v>0</v>
      </c>
      <c r="BY530" s="119">
        <v>0</v>
      </c>
      <c r="BZ530" s="117">
        <v>0</v>
      </c>
      <c r="CA530" s="118">
        <v>0</v>
      </c>
      <c r="CB530" s="118">
        <v>0</v>
      </c>
      <c r="CC530" s="119">
        <v>0</v>
      </c>
      <c r="CD530" s="117">
        <v>0</v>
      </c>
      <c r="CE530" s="118">
        <v>0</v>
      </c>
      <c r="CF530" s="118">
        <v>0</v>
      </c>
      <c r="CG530" s="119">
        <v>0</v>
      </c>
      <c r="CH530" s="117">
        <v>0</v>
      </c>
      <c r="CI530" s="118">
        <v>0</v>
      </c>
      <c r="CJ530" s="118">
        <v>0</v>
      </c>
      <c r="CK530" s="119">
        <v>0</v>
      </c>
      <c r="CL530" s="117">
        <v>0</v>
      </c>
      <c r="CM530" s="118">
        <v>0</v>
      </c>
      <c r="CN530" s="118">
        <v>0</v>
      </c>
      <c r="CO530" s="119">
        <v>0</v>
      </c>
      <c r="CP530" s="117">
        <v>0</v>
      </c>
      <c r="CQ530" s="118">
        <v>0</v>
      </c>
      <c r="CR530" s="118">
        <v>0</v>
      </c>
      <c r="CS530" s="119">
        <v>0</v>
      </c>
      <c r="CT530" s="117">
        <v>0</v>
      </c>
      <c r="CU530" s="118">
        <v>0</v>
      </c>
      <c r="CV530" s="118">
        <v>0</v>
      </c>
      <c r="CW530" s="119">
        <v>0</v>
      </c>
      <c r="CX530" s="117">
        <v>0</v>
      </c>
      <c r="CY530" s="118">
        <v>0</v>
      </c>
      <c r="CZ530" s="118">
        <v>0</v>
      </c>
      <c r="DA530" s="119">
        <v>0</v>
      </c>
      <c r="DB530" s="117">
        <v>0</v>
      </c>
      <c r="DC530" s="118">
        <v>0</v>
      </c>
      <c r="DD530" s="118">
        <v>0</v>
      </c>
      <c r="DE530" s="119">
        <v>0</v>
      </c>
      <c r="DF530" s="117">
        <v>0</v>
      </c>
      <c r="DG530" s="118">
        <v>0</v>
      </c>
      <c r="DH530" s="118">
        <v>0</v>
      </c>
      <c r="DI530" s="119">
        <v>0</v>
      </c>
      <c r="DT530" s="118">
        <v>0</v>
      </c>
      <c r="DU530" s="118">
        <v>0</v>
      </c>
      <c r="DV530" s="118">
        <v>0</v>
      </c>
      <c r="DW530" s="118">
        <v>0</v>
      </c>
      <c r="DX530" s="118">
        <v>0</v>
      </c>
      <c r="DY530" s="118">
        <v>0</v>
      </c>
      <c r="DZ530" s="118">
        <v>0</v>
      </c>
      <c r="EA530" s="118">
        <v>0</v>
      </c>
      <c r="EB530" s="118">
        <v>0</v>
      </c>
      <c r="EC530" s="118">
        <v>0</v>
      </c>
      <c r="ED530" s="118">
        <v>0</v>
      </c>
      <c r="EE530" s="118">
        <v>0</v>
      </c>
      <c r="EF530" s="118">
        <v>0</v>
      </c>
      <c r="EG530" s="118">
        <v>0</v>
      </c>
      <c r="EH530" s="118">
        <v>0</v>
      </c>
      <c r="EI530" s="118">
        <v>0</v>
      </c>
      <c r="EJ530" s="118">
        <v>0</v>
      </c>
      <c r="EK530" s="118">
        <v>0</v>
      </c>
    </row>
    <row r="531" spans="1:141" outlineLevel="1" x14ac:dyDescent="0.25">
      <c r="A531" s="90"/>
      <c r="B531" s="90"/>
      <c r="C531" s="90"/>
      <c r="D531" s="90"/>
      <c r="E531" t="str">
        <f>CONCATENATE("- ", $N$9,":")</f>
        <v>- Management:</v>
      </c>
      <c r="F531" s="100"/>
      <c r="I531" s="101"/>
      <c r="J531" s="100"/>
      <c r="M531" s="101"/>
      <c r="N531" s="100"/>
      <c r="Q531" s="101"/>
      <c r="R531" s="100"/>
      <c r="U531" s="101"/>
      <c r="V531" s="100"/>
      <c r="Y531" s="101"/>
      <c r="Z531" s="100"/>
      <c r="AC531" s="101"/>
      <c r="AD531" s="100"/>
      <c r="AG531" s="101"/>
      <c r="AH531" s="100"/>
      <c r="AK531" s="101"/>
      <c r="AL531" s="100"/>
      <c r="AO531" s="101"/>
      <c r="AP531" s="117">
        <v>0</v>
      </c>
      <c r="AQ531" s="118">
        <v>0</v>
      </c>
      <c r="AR531" s="118">
        <v>0</v>
      </c>
      <c r="AS531" s="119">
        <v>0</v>
      </c>
      <c r="AT531" s="117">
        <v>0</v>
      </c>
      <c r="AU531" s="118">
        <v>0</v>
      </c>
      <c r="AV531" s="118">
        <v>0</v>
      </c>
      <c r="AW531" s="119">
        <v>0</v>
      </c>
      <c r="AX531" s="117">
        <v>0</v>
      </c>
      <c r="AY531" s="118">
        <v>0</v>
      </c>
      <c r="AZ531" s="118">
        <v>0</v>
      </c>
      <c r="BA531" s="119">
        <v>0</v>
      </c>
      <c r="BB531" s="117">
        <v>0</v>
      </c>
      <c r="BC531" s="118">
        <v>0</v>
      </c>
      <c r="BD531" s="118">
        <v>0</v>
      </c>
      <c r="BE531" s="119">
        <v>0</v>
      </c>
      <c r="BF531" s="117">
        <v>0</v>
      </c>
      <c r="BG531" s="118">
        <v>0</v>
      </c>
      <c r="BH531" s="118">
        <v>0</v>
      </c>
      <c r="BI531" s="119">
        <v>0</v>
      </c>
      <c r="BJ531" s="117">
        <v>0</v>
      </c>
      <c r="BK531" s="118">
        <v>0</v>
      </c>
      <c r="BL531" s="118">
        <v>0</v>
      </c>
      <c r="BM531" s="119">
        <v>0</v>
      </c>
      <c r="BN531" s="117">
        <v>0</v>
      </c>
      <c r="BO531" s="118">
        <v>0</v>
      </c>
      <c r="BP531" s="118">
        <v>0</v>
      </c>
      <c r="BQ531" s="119">
        <v>0</v>
      </c>
      <c r="BR531" s="117">
        <v>0</v>
      </c>
      <c r="BS531" s="118">
        <v>0</v>
      </c>
      <c r="BT531" s="118">
        <v>0</v>
      </c>
      <c r="BU531" s="119">
        <v>0</v>
      </c>
      <c r="BV531" s="117">
        <v>0</v>
      </c>
      <c r="BW531" s="118">
        <v>0</v>
      </c>
      <c r="BX531" s="118">
        <v>0</v>
      </c>
      <c r="BY531" s="119">
        <v>0</v>
      </c>
      <c r="BZ531" s="117">
        <v>0</v>
      </c>
      <c r="CA531" s="118">
        <v>0</v>
      </c>
      <c r="CB531" s="118">
        <v>0</v>
      </c>
      <c r="CC531" s="119">
        <v>0</v>
      </c>
      <c r="CD531" s="117">
        <v>0</v>
      </c>
      <c r="CE531" s="118">
        <v>0</v>
      </c>
      <c r="CF531" s="118">
        <v>0</v>
      </c>
      <c r="CG531" s="119">
        <v>0</v>
      </c>
      <c r="CH531" s="117">
        <v>0</v>
      </c>
      <c r="CI531" s="118">
        <v>0</v>
      </c>
      <c r="CJ531" s="118">
        <v>0</v>
      </c>
      <c r="CK531" s="119">
        <v>0</v>
      </c>
      <c r="CL531" s="117">
        <v>0</v>
      </c>
      <c r="CM531" s="118">
        <v>0</v>
      </c>
      <c r="CN531" s="118">
        <v>0</v>
      </c>
      <c r="CO531" s="119">
        <v>0</v>
      </c>
      <c r="CP531" s="117">
        <v>0</v>
      </c>
      <c r="CQ531" s="118">
        <v>0</v>
      </c>
      <c r="CR531" s="118">
        <v>0</v>
      </c>
      <c r="CS531" s="119">
        <v>0</v>
      </c>
      <c r="CT531" s="117">
        <v>0</v>
      </c>
      <c r="CU531" s="118">
        <v>0</v>
      </c>
      <c r="CV531" s="118">
        <v>0</v>
      </c>
      <c r="CW531" s="119">
        <v>0</v>
      </c>
      <c r="CX531" s="117">
        <v>0</v>
      </c>
      <c r="CY531" s="118">
        <v>0</v>
      </c>
      <c r="CZ531" s="118">
        <v>0</v>
      </c>
      <c r="DA531" s="119">
        <v>0</v>
      </c>
      <c r="DB531" s="117">
        <v>0</v>
      </c>
      <c r="DC531" s="118">
        <v>0</v>
      </c>
      <c r="DD531" s="118">
        <v>0</v>
      </c>
      <c r="DE531" s="119">
        <v>0</v>
      </c>
      <c r="DF531" s="117">
        <v>0</v>
      </c>
      <c r="DG531" s="118">
        <v>0</v>
      </c>
      <c r="DH531" s="118">
        <v>0</v>
      </c>
      <c r="DI531" s="119">
        <v>0</v>
      </c>
      <c r="DT531" s="118">
        <v>0</v>
      </c>
      <c r="DU531" s="118">
        <v>0</v>
      </c>
      <c r="DV531" s="118">
        <v>0</v>
      </c>
      <c r="DW531" s="118">
        <v>0</v>
      </c>
      <c r="DX531" s="118">
        <v>0</v>
      </c>
      <c r="DY531" s="118">
        <v>0</v>
      </c>
      <c r="DZ531" s="118">
        <v>0</v>
      </c>
      <c r="EA531" s="118">
        <v>0</v>
      </c>
      <c r="EB531" s="118">
        <v>0</v>
      </c>
      <c r="EC531" s="118">
        <v>0</v>
      </c>
      <c r="ED531" s="118">
        <v>0</v>
      </c>
      <c r="EE531" s="118">
        <v>0</v>
      </c>
      <c r="EF531" s="118">
        <v>0</v>
      </c>
      <c r="EG531" s="118">
        <v>0</v>
      </c>
      <c r="EH531" s="118">
        <v>0</v>
      </c>
      <c r="EI531" s="118">
        <v>0</v>
      </c>
      <c r="EJ531" s="118">
        <v>0</v>
      </c>
      <c r="EK531" s="118">
        <v>0</v>
      </c>
    </row>
    <row r="532" spans="1:141" outlineLevel="1" x14ac:dyDescent="0.25">
      <c r="A532" s="90"/>
      <c r="B532" s="90"/>
      <c r="C532" s="90"/>
      <c r="D532" s="90"/>
      <c r="E532" t="str">
        <f>CONCATENATE("- ", $N$10,":")</f>
        <v>- Default:</v>
      </c>
      <c r="F532" s="100"/>
      <c r="I532" s="101"/>
      <c r="J532" s="100"/>
      <c r="M532" s="101"/>
      <c r="N532" s="100"/>
      <c r="Q532" s="101"/>
      <c r="R532" s="100"/>
      <c r="U532" s="101"/>
      <c r="V532" s="100"/>
      <c r="Y532" s="101"/>
      <c r="Z532" s="100"/>
      <c r="AC532" s="101"/>
      <c r="AD532" s="100"/>
      <c r="AG532" s="101"/>
      <c r="AH532" s="100"/>
      <c r="AK532" s="101"/>
      <c r="AL532" s="100"/>
      <c r="AO532" s="101"/>
      <c r="AP532" s="117">
        <v>0</v>
      </c>
      <c r="AQ532" s="118">
        <v>0</v>
      </c>
      <c r="AR532" s="118">
        <v>0</v>
      </c>
      <c r="AS532" s="119">
        <v>0</v>
      </c>
      <c r="AT532" s="117">
        <v>0</v>
      </c>
      <c r="AU532" s="118">
        <v>0</v>
      </c>
      <c r="AV532" s="118">
        <v>0</v>
      </c>
      <c r="AW532" s="119">
        <v>0</v>
      </c>
      <c r="AX532" s="117">
        <v>0</v>
      </c>
      <c r="AY532" s="118">
        <v>0</v>
      </c>
      <c r="AZ532" s="118">
        <v>0</v>
      </c>
      <c r="BA532" s="119">
        <v>0</v>
      </c>
      <c r="BB532" s="117">
        <v>0</v>
      </c>
      <c r="BC532" s="118">
        <v>0</v>
      </c>
      <c r="BD532" s="118">
        <v>0</v>
      </c>
      <c r="BE532" s="119">
        <v>0</v>
      </c>
      <c r="BF532" s="117">
        <v>0</v>
      </c>
      <c r="BG532" s="118">
        <v>0</v>
      </c>
      <c r="BH532" s="118">
        <v>0</v>
      </c>
      <c r="BI532" s="119">
        <v>0</v>
      </c>
      <c r="BJ532" s="117">
        <v>0</v>
      </c>
      <c r="BK532" s="118">
        <v>0</v>
      </c>
      <c r="BL532" s="118">
        <v>0</v>
      </c>
      <c r="BM532" s="119">
        <v>0</v>
      </c>
      <c r="BN532" s="117">
        <v>0</v>
      </c>
      <c r="BO532" s="118">
        <v>0</v>
      </c>
      <c r="BP532" s="118">
        <v>0</v>
      </c>
      <c r="BQ532" s="119">
        <v>0</v>
      </c>
      <c r="BR532" s="117">
        <v>0</v>
      </c>
      <c r="BS532" s="118">
        <v>0</v>
      </c>
      <c r="BT532" s="118">
        <v>0</v>
      </c>
      <c r="BU532" s="119">
        <v>0</v>
      </c>
      <c r="BV532" s="117">
        <v>0</v>
      </c>
      <c r="BW532" s="118">
        <v>0</v>
      </c>
      <c r="BX532" s="118">
        <v>0</v>
      </c>
      <c r="BY532" s="119">
        <v>0</v>
      </c>
      <c r="BZ532" s="117">
        <v>0</v>
      </c>
      <c r="CA532" s="118">
        <v>0</v>
      </c>
      <c r="CB532" s="118">
        <v>0</v>
      </c>
      <c r="CC532" s="119">
        <v>0</v>
      </c>
      <c r="CD532" s="117">
        <v>0</v>
      </c>
      <c r="CE532" s="118">
        <v>0</v>
      </c>
      <c r="CF532" s="118">
        <v>0</v>
      </c>
      <c r="CG532" s="119">
        <v>0</v>
      </c>
      <c r="CH532" s="117">
        <v>0</v>
      </c>
      <c r="CI532" s="118">
        <v>0</v>
      </c>
      <c r="CJ532" s="118">
        <v>0</v>
      </c>
      <c r="CK532" s="119">
        <v>0</v>
      </c>
      <c r="CL532" s="117">
        <v>0</v>
      </c>
      <c r="CM532" s="118">
        <v>0</v>
      </c>
      <c r="CN532" s="118">
        <v>0</v>
      </c>
      <c r="CO532" s="119">
        <v>0</v>
      </c>
      <c r="CP532" s="117">
        <v>0</v>
      </c>
      <c r="CQ532" s="118">
        <v>0</v>
      </c>
      <c r="CR532" s="118">
        <v>0</v>
      </c>
      <c r="CS532" s="119">
        <v>0</v>
      </c>
      <c r="CT532" s="117">
        <v>0</v>
      </c>
      <c r="CU532" s="118">
        <v>0</v>
      </c>
      <c r="CV532" s="118">
        <v>0</v>
      </c>
      <c r="CW532" s="119">
        <v>0</v>
      </c>
      <c r="CX532" s="117">
        <v>0</v>
      </c>
      <c r="CY532" s="118">
        <v>0</v>
      </c>
      <c r="CZ532" s="118">
        <v>0</v>
      </c>
      <c r="DA532" s="119">
        <v>0</v>
      </c>
      <c r="DB532" s="117">
        <v>0</v>
      </c>
      <c r="DC532" s="118">
        <v>0</v>
      </c>
      <c r="DD532" s="118">
        <v>0</v>
      </c>
      <c r="DE532" s="119">
        <v>0</v>
      </c>
      <c r="DF532" s="117">
        <v>0</v>
      </c>
      <c r="DG532" s="118">
        <v>0</v>
      </c>
      <c r="DH532" s="118">
        <v>0</v>
      </c>
      <c r="DI532" s="119">
        <v>0</v>
      </c>
      <c r="DT532" s="118" t="e" cm="1">
        <f t="array" aca="1" ref="DT532" ca="1">IF(DT$4="A",DT516,LOOKUP(2,1/($F$4:$DI$4="A"),$F520:$DI520))</f>
        <v>#VALUE!</v>
      </c>
      <c r="DU532" s="118" t="e" cm="1">
        <f t="array" aca="1" ref="DU532" ca="1">IF(DU$4="A",DU516,LOOKUP(2,1/($F$4:$DI$4="A"),$F520:$DI520))</f>
        <v>#VALUE!</v>
      </c>
      <c r="DV532" s="118" t="e">
        <f t="shared" ref="DV532" ca="1" si="1456">DU532</f>
        <v>#VALUE!</v>
      </c>
      <c r="DW532" s="118" t="e">
        <f t="shared" ref="DW532" ca="1" si="1457">DV532</f>
        <v>#VALUE!</v>
      </c>
      <c r="DX532" s="118" t="e">
        <f t="shared" ref="DX532" ca="1" si="1458">DW532</f>
        <v>#VALUE!</v>
      </c>
      <c r="DY532" s="118" t="e">
        <f t="shared" ref="DY532" ca="1" si="1459">DX532</f>
        <v>#VALUE!</v>
      </c>
      <c r="DZ532" s="118" t="e">
        <f t="shared" ref="DZ532" ca="1" si="1460">DY532</f>
        <v>#VALUE!</v>
      </c>
      <c r="EA532" s="118" t="e">
        <f t="shared" ref="EA532" ca="1" si="1461">DZ532</f>
        <v>#VALUE!</v>
      </c>
      <c r="EB532" s="118" t="e">
        <f t="shared" ref="EB532" ca="1" si="1462">EA532</f>
        <v>#VALUE!</v>
      </c>
      <c r="EC532" s="118" t="e">
        <f t="shared" ref="EC532" ca="1" si="1463">EB532</f>
        <v>#VALUE!</v>
      </c>
      <c r="ED532" s="118" t="e">
        <f t="shared" ref="ED532" ca="1" si="1464">EC532</f>
        <v>#VALUE!</v>
      </c>
      <c r="EE532" s="118" t="e">
        <f t="shared" ref="EE532" ca="1" si="1465">ED532</f>
        <v>#VALUE!</v>
      </c>
      <c r="EF532" s="118" t="e">
        <f t="shared" ref="EF532" ca="1" si="1466">EE532</f>
        <v>#VALUE!</v>
      </c>
      <c r="EG532" s="118" t="e">
        <f t="shared" ref="EG532" ca="1" si="1467">EF532</f>
        <v>#VALUE!</v>
      </c>
      <c r="EH532" s="118" t="e">
        <f t="shared" ref="EH532" ca="1" si="1468">EG532</f>
        <v>#VALUE!</v>
      </c>
      <c r="EI532" s="118" t="e">
        <f t="shared" ref="EI532" ca="1" si="1469">EH532</f>
        <v>#VALUE!</v>
      </c>
      <c r="EJ532" s="118" t="e">
        <f t="shared" ref="EJ532" ca="1" si="1470">EI532</f>
        <v>#VALUE!</v>
      </c>
      <c r="EK532" s="118" t="e">
        <f t="shared" ref="EK532" ca="1" si="1471">EJ532</f>
        <v>#VALUE!</v>
      </c>
    </row>
    <row r="533" spans="1:141" outlineLevel="1" x14ac:dyDescent="0.25">
      <c r="A533" s="129"/>
      <c r="B533" s="129"/>
      <c r="C533" s="129"/>
      <c r="D533" s="129"/>
      <c r="E533" s="122"/>
      <c r="F533" s="130"/>
      <c r="G533" s="122"/>
      <c r="H533" s="122"/>
      <c r="I533" s="122"/>
      <c r="J533" s="130"/>
      <c r="K533" s="122"/>
      <c r="L533" s="122"/>
      <c r="M533" s="122"/>
      <c r="N533" s="130"/>
      <c r="O533" s="122"/>
      <c r="P533" s="122"/>
      <c r="Q533" s="122"/>
      <c r="R533" s="130"/>
      <c r="S533" s="122"/>
      <c r="T533" s="122"/>
      <c r="U533" s="122"/>
      <c r="V533" s="130"/>
      <c r="W533" s="122"/>
      <c r="X533" s="122"/>
      <c r="Y533" s="122"/>
      <c r="Z533" s="130"/>
      <c r="AA533" s="122"/>
      <c r="AB533" s="122"/>
      <c r="AC533" s="122"/>
      <c r="AD533" s="130"/>
      <c r="AE533" s="122"/>
      <c r="AF533" s="122"/>
      <c r="AG533" s="122"/>
      <c r="AH533" s="130"/>
      <c r="AI533" s="122"/>
      <c r="AJ533" s="122"/>
      <c r="AK533" s="122"/>
      <c r="AL533" s="130"/>
      <c r="AM533" s="122"/>
      <c r="AN533" s="122"/>
      <c r="AO533" s="122"/>
      <c r="AP533" s="130"/>
      <c r="AQ533" s="122"/>
      <c r="AR533" s="122"/>
      <c r="AS533" s="122"/>
      <c r="AT533" s="130"/>
      <c r="AU533" s="122"/>
      <c r="AV533" s="122"/>
      <c r="AW533" s="122"/>
      <c r="AX533" s="130"/>
      <c r="AY533" s="122"/>
      <c r="AZ533" s="122"/>
      <c r="BA533" s="122"/>
      <c r="BB533" s="130"/>
      <c r="BC533" s="122"/>
      <c r="BD533" s="122"/>
      <c r="BE533" s="122"/>
      <c r="BF533" s="130"/>
      <c r="BG533" s="122"/>
      <c r="BH533" s="122"/>
      <c r="BI533" s="122"/>
      <c r="BJ533" s="130"/>
      <c r="BK533" s="122"/>
      <c r="BL533" s="122"/>
      <c r="BM533" s="122"/>
      <c r="BN533" s="130"/>
      <c r="BO533" s="122"/>
      <c r="BP533" s="122"/>
      <c r="BQ533" s="122"/>
      <c r="BR533" s="130"/>
      <c r="BS533" s="122"/>
      <c r="BT533" s="122"/>
      <c r="BU533" s="122"/>
      <c r="BV533" s="130"/>
      <c r="BW533" s="122"/>
      <c r="BX533" s="122"/>
      <c r="BY533" s="122"/>
      <c r="BZ533" s="130"/>
      <c r="CA533" s="122"/>
      <c r="CB533" s="122"/>
      <c r="CC533" s="122"/>
      <c r="CD533" s="130"/>
      <c r="CE533" s="122"/>
      <c r="CF533" s="122"/>
      <c r="CG533" s="122"/>
      <c r="CH533" s="130"/>
      <c r="CI533" s="122"/>
      <c r="CJ533" s="122"/>
      <c r="CK533" s="122"/>
      <c r="CL533" s="130"/>
      <c r="CM533" s="122"/>
      <c r="CN533" s="122"/>
      <c r="CO533" s="122"/>
      <c r="CP533" s="130"/>
      <c r="CQ533" s="122"/>
      <c r="CR533" s="122"/>
      <c r="CS533" s="122"/>
      <c r="CT533" s="130"/>
      <c r="CU533" s="122"/>
      <c r="CV533" s="122"/>
      <c r="CW533" s="122"/>
      <c r="CX533" s="130"/>
      <c r="CY533" s="122"/>
      <c r="CZ533" s="122"/>
      <c r="DA533" s="122"/>
      <c r="DB533" s="130"/>
      <c r="DC533" s="122"/>
      <c r="DD533" s="122"/>
      <c r="DE533" s="122"/>
      <c r="DF533" s="130"/>
      <c r="DG533" s="122"/>
      <c r="DH533" s="122"/>
      <c r="DI533" s="131"/>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2"/>
      <c r="EI533" s="122"/>
      <c r="EJ533" s="122"/>
      <c r="EK533" s="122"/>
    </row>
    <row r="534" spans="1:141" outlineLevel="1" x14ac:dyDescent="0.25">
      <c r="A534" s="90"/>
      <c r="B534" s="90"/>
      <c r="C534" s="90"/>
      <c r="D534" s="90"/>
      <c r="F534" s="100"/>
      <c r="I534" s="101"/>
      <c r="J534" s="100"/>
      <c r="M534" s="101"/>
      <c r="N534" s="100"/>
      <c r="Q534" s="101"/>
      <c r="R534" s="100"/>
      <c r="U534" s="101"/>
      <c r="V534" s="100"/>
      <c r="Y534" s="101"/>
      <c r="Z534" s="100"/>
      <c r="AC534" s="101"/>
      <c r="AD534" s="100"/>
      <c r="AG534" s="101"/>
      <c r="AH534" s="100"/>
      <c r="AK534" s="101"/>
      <c r="AL534" s="100"/>
      <c r="AO534" s="101"/>
      <c r="AP534" s="100"/>
      <c r="AS534" s="101"/>
      <c r="AT534" s="100"/>
      <c r="AW534" s="101"/>
      <c r="AX534" s="100"/>
      <c r="BA534" s="101"/>
      <c r="BB534" s="100"/>
      <c r="BE534" s="101"/>
      <c r="BF534" s="100"/>
      <c r="BI534" s="101"/>
      <c r="BJ534" s="100"/>
      <c r="BM534" s="101"/>
      <c r="BN534" s="100"/>
      <c r="BQ534" s="101"/>
      <c r="BR534" s="100"/>
      <c r="BU534" s="101"/>
      <c r="BV534" s="100"/>
      <c r="BY534" s="101"/>
      <c r="BZ534" s="100"/>
      <c r="CC534" s="101"/>
      <c r="CD534" s="100"/>
      <c r="CG534" s="101"/>
      <c r="CH534" s="100"/>
      <c r="CK534" s="101"/>
      <c r="CL534" s="100"/>
      <c r="CO534" s="101"/>
      <c r="CP534" s="100"/>
      <c r="CS534" s="101"/>
      <c r="CT534" s="100"/>
      <c r="CW534" s="101"/>
      <c r="CX534" s="100"/>
      <c r="DA534" s="101"/>
      <c r="DB534" s="100"/>
      <c r="DE534" s="101"/>
      <c r="DF534" s="100"/>
      <c r="DI534" s="101"/>
    </row>
    <row r="535" spans="1:141" outlineLevel="1" x14ac:dyDescent="0.25">
      <c r="A535" s="90"/>
      <c r="B535" s="90"/>
      <c r="C535" s="111"/>
      <c r="D535" s="90"/>
      <c r="E535" s="132" t="s">
        <v>263</v>
      </c>
      <c r="F535" s="105" t="str">
        <f t="shared" ref="F535:AK535" ca="1" si="1472">IF(ISNUMBER(F539),F539+IF($I$7=1,F537,0),IF(ISNUMBER(F541),F541+IF($I$7=1,F537,0),""))</f>
        <v/>
      </c>
      <c r="G535" s="106" t="str">
        <f t="shared" ca="1" si="1472"/>
        <v/>
      </c>
      <c r="H535" s="106" t="str">
        <f t="shared" ca="1" si="1472"/>
        <v/>
      </c>
      <c r="I535" s="107" t="str">
        <f t="shared" ca="1" si="1472"/>
        <v/>
      </c>
      <c r="J535" s="105" t="str">
        <f t="shared" ca="1" si="1472"/>
        <v/>
      </c>
      <c r="K535" s="106" t="str">
        <f t="shared" ca="1" si="1472"/>
        <v/>
      </c>
      <c r="L535" s="106" t="str">
        <f t="shared" ca="1" si="1472"/>
        <v/>
      </c>
      <c r="M535" s="107" t="str">
        <f t="shared" ca="1" si="1472"/>
        <v/>
      </c>
      <c r="N535" s="105" t="str">
        <f t="shared" ca="1" si="1472"/>
        <v/>
      </c>
      <c r="O535" s="106" t="str">
        <f t="shared" ca="1" si="1472"/>
        <v/>
      </c>
      <c r="P535" s="106" t="str">
        <f t="shared" ca="1" si="1472"/>
        <v/>
      </c>
      <c r="Q535" s="107" t="str">
        <f t="shared" ca="1" si="1472"/>
        <v/>
      </c>
      <c r="R535" s="105" t="str">
        <f t="shared" ca="1" si="1472"/>
        <v/>
      </c>
      <c r="S535" s="106" t="str">
        <f t="shared" ca="1" si="1472"/>
        <v/>
      </c>
      <c r="T535" s="106" t="str">
        <f t="shared" ca="1" si="1472"/>
        <v/>
      </c>
      <c r="U535" s="107" t="str">
        <f t="shared" ca="1" si="1472"/>
        <v/>
      </c>
      <c r="V535" s="105" t="str">
        <f t="shared" ca="1" si="1472"/>
        <v/>
      </c>
      <c r="W535" s="106" t="str">
        <f t="shared" ca="1" si="1472"/>
        <v/>
      </c>
      <c r="X535" s="106" t="str">
        <f t="shared" ca="1" si="1472"/>
        <v/>
      </c>
      <c r="Y535" s="107" t="str">
        <f t="shared" ca="1" si="1472"/>
        <v/>
      </c>
      <c r="Z535" s="105" t="str">
        <f t="shared" ca="1" si="1472"/>
        <v/>
      </c>
      <c r="AA535" s="106" t="str">
        <f t="shared" ca="1" si="1472"/>
        <v/>
      </c>
      <c r="AB535" s="106" t="str">
        <f t="shared" ca="1" si="1472"/>
        <v/>
      </c>
      <c r="AC535" s="107" t="str">
        <f t="shared" ca="1" si="1472"/>
        <v/>
      </c>
      <c r="AD535" s="105" t="str">
        <f t="shared" ca="1" si="1472"/>
        <v/>
      </c>
      <c r="AE535" s="106" t="str">
        <f t="shared" ca="1" si="1472"/>
        <v/>
      </c>
      <c r="AF535" s="106" t="str">
        <f t="shared" ca="1" si="1472"/>
        <v/>
      </c>
      <c r="AG535" s="107" t="str">
        <f t="shared" ca="1" si="1472"/>
        <v/>
      </c>
      <c r="AH535" s="105" t="str">
        <f t="shared" ca="1" si="1472"/>
        <v/>
      </c>
      <c r="AI535" s="106" t="str">
        <f t="shared" ca="1" si="1472"/>
        <v/>
      </c>
      <c r="AJ535" s="106" t="str">
        <f t="shared" ca="1" si="1472"/>
        <v/>
      </c>
      <c r="AK535" s="107" t="str">
        <f t="shared" ca="1" si="1472"/>
        <v/>
      </c>
      <c r="AL535" s="105" t="str">
        <f t="shared" ref="AL535:BQ535" ca="1" si="1473">IF(ISNUMBER(AL539),AL539+IF($I$7=1,AL537,0),IF(ISNUMBER(AL541),AL541+IF($I$7=1,AL537,0),""))</f>
        <v/>
      </c>
      <c r="AM535" s="106" t="str">
        <f t="shared" ca="1" si="1473"/>
        <v/>
      </c>
      <c r="AN535" s="106" t="str">
        <f t="shared" ca="1" si="1473"/>
        <v/>
      </c>
      <c r="AO535" s="107" t="str">
        <f t="shared" ca="1" si="1473"/>
        <v/>
      </c>
      <c r="AP535" s="105" t="str">
        <f t="shared" ca="1" si="1473"/>
        <v/>
      </c>
      <c r="AQ535" s="106" t="str">
        <f t="shared" ca="1" si="1473"/>
        <v/>
      </c>
      <c r="AR535" s="106" t="str">
        <f t="shared" ca="1" si="1473"/>
        <v/>
      </c>
      <c r="AS535" s="107" t="str">
        <f t="shared" ca="1" si="1473"/>
        <v/>
      </c>
      <c r="AT535" s="105" t="str">
        <f t="shared" ca="1" si="1473"/>
        <v/>
      </c>
      <c r="AU535" s="106" t="str">
        <f t="shared" ca="1" si="1473"/>
        <v/>
      </c>
      <c r="AV535" s="106" t="str">
        <f t="shared" ca="1" si="1473"/>
        <v/>
      </c>
      <c r="AW535" s="107" t="str">
        <f t="shared" ca="1" si="1473"/>
        <v/>
      </c>
      <c r="AX535" s="105" t="str">
        <f t="shared" ca="1" si="1473"/>
        <v/>
      </c>
      <c r="AY535" s="106" t="str">
        <f t="shared" ca="1" si="1473"/>
        <v/>
      </c>
      <c r="AZ535" s="106" t="str">
        <f t="shared" ca="1" si="1473"/>
        <v/>
      </c>
      <c r="BA535" s="107" t="str">
        <f t="shared" ca="1" si="1473"/>
        <v/>
      </c>
      <c r="BB535" s="105" t="str">
        <f t="shared" ca="1" si="1473"/>
        <v/>
      </c>
      <c r="BC535" s="106" t="str">
        <f t="shared" ca="1" si="1473"/>
        <v/>
      </c>
      <c r="BD535" s="106" t="str">
        <f t="shared" ca="1" si="1473"/>
        <v/>
      </c>
      <c r="BE535" s="107" t="str">
        <f t="shared" ca="1" si="1473"/>
        <v/>
      </c>
      <c r="BF535" s="105" t="str">
        <f t="shared" ca="1" si="1473"/>
        <v/>
      </c>
      <c r="BG535" s="106" t="str">
        <f t="shared" ca="1" si="1473"/>
        <v/>
      </c>
      <c r="BH535" s="106" t="str">
        <f t="shared" ca="1" si="1473"/>
        <v/>
      </c>
      <c r="BI535" s="107" t="str">
        <f t="shared" ca="1" si="1473"/>
        <v/>
      </c>
      <c r="BJ535" s="105" t="str">
        <f t="shared" ca="1" si="1473"/>
        <v/>
      </c>
      <c r="BK535" s="106" t="str">
        <f t="shared" ca="1" si="1473"/>
        <v/>
      </c>
      <c r="BL535" s="106" t="str">
        <f t="shared" ca="1" si="1473"/>
        <v/>
      </c>
      <c r="BM535" s="107" t="str">
        <f t="shared" ca="1" si="1473"/>
        <v/>
      </c>
      <c r="BN535" s="105" t="str">
        <f t="shared" ca="1" si="1473"/>
        <v/>
      </c>
      <c r="BO535" s="106" t="str">
        <f t="shared" ca="1" si="1473"/>
        <v/>
      </c>
      <c r="BP535" s="106" t="str">
        <f t="shared" ca="1" si="1473"/>
        <v/>
      </c>
      <c r="BQ535" s="107" t="str">
        <f t="shared" ca="1" si="1473"/>
        <v/>
      </c>
      <c r="BR535" s="105" t="str">
        <f t="shared" ref="BR535:CW535" ca="1" si="1474">IF(ISNUMBER(BR539),BR539+IF($I$7=1,BR537,0),IF(ISNUMBER(BR541),BR541+IF($I$7=1,BR537,0),""))</f>
        <v/>
      </c>
      <c r="BS535" s="106" t="str">
        <f t="shared" ca="1" si="1474"/>
        <v/>
      </c>
      <c r="BT535" s="106" t="str">
        <f t="shared" ca="1" si="1474"/>
        <v/>
      </c>
      <c r="BU535" s="107" t="str">
        <f t="shared" ca="1" si="1474"/>
        <v/>
      </c>
      <c r="BV535" s="105" t="str">
        <f t="shared" ca="1" si="1474"/>
        <v/>
      </c>
      <c r="BW535" s="106" t="str">
        <f t="shared" ca="1" si="1474"/>
        <v/>
      </c>
      <c r="BX535" s="106" t="str">
        <f t="shared" ca="1" si="1474"/>
        <v/>
      </c>
      <c r="BY535" s="107" t="str">
        <f t="shared" ca="1" si="1474"/>
        <v/>
      </c>
      <c r="BZ535" s="105" t="str">
        <f t="shared" ca="1" si="1474"/>
        <v/>
      </c>
      <c r="CA535" s="106" t="str">
        <f t="shared" ca="1" si="1474"/>
        <v/>
      </c>
      <c r="CB535" s="106" t="str">
        <f t="shared" ca="1" si="1474"/>
        <v/>
      </c>
      <c r="CC535" s="107" t="str">
        <f t="shared" ca="1" si="1474"/>
        <v/>
      </c>
      <c r="CD535" s="105" t="str">
        <f t="shared" ca="1" si="1474"/>
        <v/>
      </c>
      <c r="CE535" s="106" t="str">
        <f t="shared" ca="1" si="1474"/>
        <v/>
      </c>
      <c r="CF535" s="106" t="str">
        <f t="shared" ca="1" si="1474"/>
        <v/>
      </c>
      <c r="CG535" s="107" t="str">
        <f t="shared" ca="1" si="1474"/>
        <v/>
      </c>
      <c r="CH535" s="105">
        <f t="shared" ca="1" si="1474"/>
        <v>0</v>
      </c>
      <c r="CI535" s="106">
        <f t="shared" ca="1" si="1474"/>
        <v>0</v>
      </c>
      <c r="CJ535" s="106">
        <f t="shared" ca="1" si="1474"/>
        <v>0</v>
      </c>
      <c r="CK535" s="107">
        <f t="shared" ca="1" si="1474"/>
        <v>0</v>
      </c>
      <c r="CL535" s="105">
        <f t="shared" ca="1" si="1474"/>
        <v>0</v>
      </c>
      <c r="CM535" s="106">
        <f t="shared" ca="1" si="1474"/>
        <v>0</v>
      </c>
      <c r="CN535" s="106">
        <f t="shared" ca="1" si="1474"/>
        <v>0</v>
      </c>
      <c r="CO535" s="107">
        <f t="shared" ca="1" si="1474"/>
        <v>0</v>
      </c>
      <c r="CP535" s="105">
        <f t="shared" ca="1" si="1474"/>
        <v>0</v>
      </c>
      <c r="CQ535" s="106">
        <f t="shared" ca="1" si="1474"/>
        <v>0</v>
      </c>
      <c r="CR535" s="106">
        <f t="shared" ca="1" si="1474"/>
        <v>0</v>
      </c>
      <c r="CS535" s="107">
        <f t="shared" ca="1" si="1474"/>
        <v>0</v>
      </c>
      <c r="CT535" s="105">
        <f t="shared" ca="1" si="1474"/>
        <v>0</v>
      </c>
      <c r="CU535" s="106">
        <f t="shared" ca="1" si="1474"/>
        <v>0</v>
      </c>
      <c r="CV535" s="106">
        <f t="shared" ca="1" si="1474"/>
        <v>0</v>
      </c>
      <c r="CW535" s="107">
        <f t="shared" ca="1" si="1474"/>
        <v>0</v>
      </c>
      <c r="CX535" s="105">
        <f t="shared" ref="CX535:DI535" ca="1" si="1475">IF(ISNUMBER(CX539),CX539+IF($I$7=1,CX537,0),IF(ISNUMBER(CX541),CX541+IF($I$7=1,CX537,0),""))</f>
        <v>0</v>
      </c>
      <c r="CY535" s="106">
        <f t="shared" ca="1" si="1475"/>
        <v>0</v>
      </c>
      <c r="CZ535" s="106">
        <f t="shared" ca="1" si="1475"/>
        <v>0</v>
      </c>
      <c r="DA535" s="107">
        <f t="shared" ca="1" si="1475"/>
        <v>0</v>
      </c>
      <c r="DB535" s="105">
        <f t="shared" ca="1" si="1475"/>
        <v>0</v>
      </c>
      <c r="DC535" s="106">
        <f t="shared" ca="1" si="1475"/>
        <v>0</v>
      </c>
      <c r="DD535" s="106">
        <f t="shared" ca="1" si="1475"/>
        <v>0</v>
      </c>
      <c r="DE535" s="107">
        <f t="shared" ca="1" si="1475"/>
        <v>0</v>
      </c>
      <c r="DF535" s="105">
        <f t="shared" ca="1" si="1475"/>
        <v>0</v>
      </c>
      <c r="DG535" s="106">
        <f t="shared" ca="1" si="1475"/>
        <v>0</v>
      </c>
      <c r="DH535" s="106">
        <f t="shared" ca="1" si="1475"/>
        <v>0</v>
      </c>
      <c r="DI535" s="107">
        <f t="shared" ca="1" si="1475"/>
        <v>0</v>
      </c>
      <c r="DK535" s="106">
        <f t="shared" ref="DK535:EK535" ca="1" si="1476">SUM(OFFSET($E535,,MATCH(DK$3,$F$5:$DI$5,0)+3,,1))</f>
        <v>0</v>
      </c>
      <c r="DL535" s="106" t="e">
        <f t="shared" ca="1" si="1476"/>
        <v>#N/A</v>
      </c>
      <c r="DM535" s="106" t="e">
        <f t="shared" ca="1" si="1476"/>
        <v>#VALUE!</v>
      </c>
      <c r="DN535" s="106" t="e">
        <f t="shared" ca="1" si="1476"/>
        <v>#VALUE!</v>
      </c>
      <c r="DO535" s="106" t="e">
        <f t="shared" ca="1" si="1476"/>
        <v>#VALUE!</v>
      </c>
      <c r="DP535" s="106" t="e">
        <f t="shared" ca="1" si="1476"/>
        <v>#VALUE!</v>
      </c>
      <c r="DQ535" s="106" t="e">
        <f t="shared" ca="1" si="1476"/>
        <v>#VALUE!</v>
      </c>
      <c r="DR535" s="106" t="e">
        <f t="shared" ca="1" si="1476"/>
        <v>#VALUE!</v>
      </c>
      <c r="DS535" s="106" t="e">
        <f t="shared" ca="1" si="1476"/>
        <v>#VALUE!</v>
      </c>
      <c r="DT535" s="106" t="e">
        <f t="shared" ca="1" si="1476"/>
        <v>#VALUE!</v>
      </c>
      <c r="DU535" s="106" t="e">
        <f t="shared" ca="1" si="1476"/>
        <v>#VALUE!</v>
      </c>
      <c r="DV535" s="106" t="e">
        <f t="shared" ca="1" si="1476"/>
        <v>#VALUE!</v>
      </c>
      <c r="DW535" s="106" t="e">
        <f t="shared" ca="1" si="1476"/>
        <v>#VALUE!</v>
      </c>
      <c r="DX535" s="106" t="e">
        <f t="shared" ca="1" si="1476"/>
        <v>#VALUE!</v>
      </c>
      <c r="DY535" s="106" t="e">
        <f t="shared" ca="1" si="1476"/>
        <v>#VALUE!</v>
      </c>
      <c r="DZ535" s="106" t="e">
        <f t="shared" ca="1" si="1476"/>
        <v>#VALUE!</v>
      </c>
      <c r="EA535" s="106" t="e">
        <f t="shared" ca="1" si="1476"/>
        <v>#VALUE!</v>
      </c>
      <c r="EB535" s="106" t="e">
        <f t="shared" ca="1" si="1476"/>
        <v>#VALUE!</v>
      </c>
      <c r="EC535" s="106" t="e">
        <f t="shared" ca="1" si="1476"/>
        <v>#VALUE!</v>
      </c>
      <c r="ED535" s="106" t="e">
        <f t="shared" ca="1" si="1476"/>
        <v>#VALUE!</v>
      </c>
      <c r="EE535" s="106" t="e">
        <f t="shared" ca="1" si="1476"/>
        <v>#VALUE!</v>
      </c>
      <c r="EF535" s="106" t="e">
        <f t="shared" ca="1" si="1476"/>
        <v>#VALUE!</v>
      </c>
      <c r="EG535" s="106" t="e">
        <f t="shared" ca="1" si="1476"/>
        <v>#VALUE!</v>
      </c>
      <c r="EH535" s="106" t="e">
        <f t="shared" ca="1" si="1476"/>
        <v>#VALUE!</v>
      </c>
      <c r="EI535" s="106" t="e">
        <f t="shared" ca="1" si="1476"/>
        <v>#VALUE!</v>
      </c>
      <c r="EJ535" s="106" t="e">
        <f t="shared" ca="1" si="1476"/>
        <v>#VALUE!</v>
      </c>
      <c r="EK535" s="106" t="e">
        <f t="shared" ca="1" si="1476"/>
        <v>#VALUE!</v>
      </c>
    </row>
    <row r="536" spans="1:141" outlineLevel="1" x14ac:dyDescent="0.25">
      <c r="A536" s="90"/>
      <c r="B536" s="90"/>
      <c r="C536" s="90"/>
      <c r="D536" s="90"/>
      <c r="F536" s="100"/>
      <c r="I536" s="101"/>
      <c r="J536" s="100"/>
      <c r="M536" s="101"/>
      <c r="N536" s="100"/>
      <c r="Q536" s="101"/>
      <c r="R536" s="100"/>
      <c r="U536" s="101"/>
      <c r="V536" s="100"/>
      <c r="Y536" s="101"/>
      <c r="Z536" s="100"/>
      <c r="AC536" s="101"/>
      <c r="AD536" s="100"/>
      <c r="AG536" s="101"/>
      <c r="AH536" s="100"/>
      <c r="AK536" s="101"/>
      <c r="AL536" s="100"/>
      <c r="AO536" s="101"/>
      <c r="AP536" s="100"/>
      <c r="AS536" s="101"/>
      <c r="AT536" s="100"/>
      <c r="AW536" s="101"/>
      <c r="AX536" s="100"/>
      <c r="BA536" s="101"/>
      <c r="BB536" s="100"/>
      <c r="BE536" s="101"/>
      <c r="BF536" s="100"/>
      <c r="BI536" s="101"/>
      <c r="BJ536" s="100"/>
      <c r="BM536" s="101"/>
      <c r="BN536" s="100"/>
      <c r="BQ536" s="101"/>
      <c r="BR536" s="100"/>
      <c r="BU536" s="101"/>
      <c r="BV536" s="100"/>
      <c r="BY536" s="101"/>
      <c r="BZ536" s="100"/>
      <c r="CC536" s="101"/>
      <c r="CD536" s="100"/>
      <c r="CG536" s="101"/>
      <c r="CH536" s="100"/>
      <c r="CK536" s="101"/>
      <c r="CL536" s="100"/>
      <c r="CO536" s="101"/>
      <c r="CP536" s="100"/>
      <c r="CS536" s="101"/>
      <c r="CT536" s="100"/>
      <c r="CW536" s="101"/>
      <c r="CX536" s="100"/>
      <c r="DA536" s="101"/>
      <c r="DB536" s="100"/>
      <c r="DE536" s="101"/>
      <c r="DF536" s="100"/>
      <c r="DI536" s="101"/>
    </row>
    <row r="537" spans="1:141" outlineLevel="1" x14ac:dyDescent="0.25">
      <c r="A537" s="90" t="str">
        <f>A539</f>
        <v>bs</v>
      </c>
      <c r="B537" s="90" t="str">
        <f t="shared" ref="B537:C537" si="1477">B539</f>
        <v>taxAssets</v>
      </c>
      <c r="C537" s="90">
        <f t="shared" si="1477"/>
        <v>9.9999999999999995E-7</v>
      </c>
      <c r="D537" s="90"/>
      <c r="E537" t="str">
        <f>CONCATENATE(E535," - adjustment")</f>
        <v>Tax assets - adjustment</v>
      </c>
      <c r="F537" s="117">
        <v>0</v>
      </c>
      <c r="G537" s="118">
        <v>0</v>
      </c>
      <c r="H537" s="118">
        <v>0</v>
      </c>
      <c r="I537" s="119" cm="1">
        <f t="array" aca="1" ref="I537" ca="1">IF(ISNUMBER(INDEX(DataModel!$ET$4:$FT$109,MATCH(1,(DataModel!$EO$4:$EO$109=$A537)*(DataModel!$EP$4:$EP$109=$B537),0),MATCH(CONCATENATE("FY ",RIGHT(I$3,4)),DataModel!$ET$2:$FT$2,0))*$C537),INDEX(DataModel!$ET$4:$FT$109,MATCH(1,(DataModel!$EO$4:$EO$109=$A537)*(DataModel!$EP$4:$EP$109=$B537),0),MATCH(CONCATENATE("FY ",RIGHT(I$3,4)),DataModel!$ET$2:$FT$2,0))*$C537,0)</f>
        <v>0</v>
      </c>
      <c r="J537" s="117">
        <v>0</v>
      </c>
      <c r="K537" s="118">
        <v>0</v>
      </c>
      <c r="L537" s="118">
        <v>0</v>
      </c>
      <c r="M537" s="119" cm="1">
        <f t="array" ref="M537">IF(ISNUMBER(INDEX(DataModel!$ET$4:$FT$109,MATCH(1,(DataModel!$EO$4:$EO$109=$A537)*(DataModel!$EP$4:$EP$109=$B537),0),MATCH(CONCATENATE("FY ",RIGHT(M$3,4)),DataModel!$ET$2:$FT$2,0))*$C537),INDEX(DataModel!$ET$4:$FT$109,MATCH(1,(DataModel!$EO$4:$EO$109=$A537)*(DataModel!$EP$4:$EP$109=$B537),0),MATCH(CONCATENATE("FY ",RIGHT(M$3,4)),DataModel!$ET$2:$FT$2,0))*$C537,0)</f>
        <v>0</v>
      </c>
      <c r="N537" s="117">
        <v>0</v>
      </c>
      <c r="O537" s="118">
        <v>0</v>
      </c>
      <c r="P537" s="118">
        <v>0</v>
      </c>
      <c r="Q537" s="119" cm="1">
        <f t="array" ref="Q537">IF(ISNUMBER(INDEX(DataModel!$ET$4:$FT$109,MATCH(1,(DataModel!$EO$4:$EO$109=$A537)*(DataModel!$EP$4:$EP$109=$B537),0),MATCH(CONCATENATE("FY ",RIGHT(Q$3,4)),DataModel!$ET$2:$FT$2,0))*$C537),INDEX(DataModel!$ET$4:$FT$109,MATCH(1,(DataModel!$EO$4:$EO$109=$A537)*(DataModel!$EP$4:$EP$109=$B537),0),MATCH(CONCATENATE("FY ",RIGHT(Q$3,4)),DataModel!$ET$2:$FT$2,0))*$C537,0)</f>
        <v>0</v>
      </c>
      <c r="R537" s="117">
        <v>0</v>
      </c>
      <c r="S537" s="118">
        <v>0</v>
      </c>
      <c r="T537" s="118">
        <v>0</v>
      </c>
      <c r="U537" s="119" cm="1">
        <f t="array" ref="U537">IF(ISNUMBER(INDEX(DataModel!$ET$4:$FT$109,MATCH(1,(DataModel!$EO$4:$EO$109=$A537)*(DataModel!$EP$4:$EP$109=$B537),0),MATCH(CONCATENATE("FY ",RIGHT(U$3,4)),DataModel!$ET$2:$FT$2,0))*$C537),INDEX(DataModel!$ET$4:$FT$109,MATCH(1,(DataModel!$EO$4:$EO$109=$A537)*(DataModel!$EP$4:$EP$109=$B537),0),MATCH(CONCATENATE("FY ",RIGHT(U$3,4)),DataModel!$ET$2:$FT$2,0))*$C537,0)</f>
        <v>0</v>
      </c>
      <c r="V537" s="117">
        <v>0</v>
      </c>
      <c r="W537" s="118">
        <v>0</v>
      </c>
      <c r="X537" s="118">
        <v>0</v>
      </c>
      <c r="Y537" s="119" cm="1">
        <f t="array" ref="Y537">IF(ISNUMBER(INDEX(DataModel!$ET$4:$FT$109,MATCH(1,(DataModel!$EO$4:$EO$109=$A537)*(DataModel!$EP$4:$EP$109=$B537),0),MATCH(CONCATENATE("FY ",RIGHT(Y$3,4)),DataModel!$ET$2:$FT$2,0))*$C537),INDEX(DataModel!$ET$4:$FT$109,MATCH(1,(DataModel!$EO$4:$EO$109=$A537)*(DataModel!$EP$4:$EP$109=$B537),0),MATCH(CONCATENATE("FY ",RIGHT(Y$3,4)),DataModel!$ET$2:$FT$2,0))*$C537,0)</f>
        <v>0</v>
      </c>
      <c r="Z537" s="117">
        <v>0</v>
      </c>
      <c r="AA537" s="118">
        <v>0</v>
      </c>
      <c r="AB537" s="118">
        <v>0</v>
      </c>
      <c r="AC537" s="119" cm="1">
        <f t="array" ref="AC537">IF(ISNUMBER(INDEX(DataModel!$ET$4:$FT$109,MATCH(1,(DataModel!$EO$4:$EO$109=$A537)*(DataModel!$EP$4:$EP$109=$B537),0),MATCH(CONCATENATE("FY ",RIGHT(AC$3,4)),DataModel!$ET$2:$FT$2,0))*$C537),INDEX(DataModel!$ET$4:$FT$109,MATCH(1,(DataModel!$EO$4:$EO$109=$A537)*(DataModel!$EP$4:$EP$109=$B537),0),MATCH(CONCATENATE("FY ",RIGHT(AC$3,4)),DataModel!$ET$2:$FT$2,0))*$C537,0)</f>
        <v>0</v>
      </c>
      <c r="AD537" s="117">
        <v>0</v>
      </c>
      <c r="AE537" s="118">
        <v>0</v>
      </c>
      <c r="AF537" s="118">
        <v>0</v>
      </c>
      <c r="AG537" s="119" cm="1">
        <f t="array" ref="AG537">IF(ISNUMBER(INDEX(DataModel!$ET$4:$FT$109,MATCH(1,(DataModel!$EO$4:$EO$109=$A537)*(DataModel!$EP$4:$EP$109=$B537),0),MATCH(CONCATENATE("FY ",RIGHT(AG$3,4)),DataModel!$ET$2:$FT$2,0))*$C537),INDEX(DataModel!$ET$4:$FT$109,MATCH(1,(DataModel!$EO$4:$EO$109=$A537)*(DataModel!$EP$4:$EP$109=$B537),0),MATCH(CONCATENATE("FY ",RIGHT(AG$3,4)),DataModel!$ET$2:$FT$2,0))*$C537,0)</f>
        <v>0</v>
      </c>
      <c r="AH537" s="117">
        <v>0</v>
      </c>
      <c r="AI537" s="118">
        <v>0</v>
      </c>
      <c r="AJ537" s="118">
        <v>0</v>
      </c>
      <c r="AK537" s="119" cm="1">
        <f t="array" ref="AK537">IF(ISNUMBER(INDEX(DataModel!$ET$4:$FT$109,MATCH(1,(DataModel!$EO$4:$EO$109=$A537)*(DataModel!$EP$4:$EP$109=$B537),0),MATCH(CONCATENATE("FY ",RIGHT(AK$3,4)),DataModel!$ET$2:$FT$2,0))*$C537),INDEX(DataModel!$ET$4:$FT$109,MATCH(1,(DataModel!$EO$4:$EO$109=$A537)*(DataModel!$EP$4:$EP$109=$B537),0),MATCH(CONCATENATE("FY ",RIGHT(AK$3,4)),DataModel!$ET$2:$FT$2,0))*$C537,0)</f>
        <v>0</v>
      </c>
      <c r="AL537" s="117">
        <v>0</v>
      </c>
      <c r="AM537" s="118">
        <v>0</v>
      </c>
      <c r="AN537" s="118">
        <v>0</v>
      </c>
      <c r="AO537" s="119" cm="1">
        <f t="array" ref="AO537">IF(ISNUMBER(INDEX(DataModel!$ET$4:$FT$109,MATCH(1,(DataModel!$EO$4:$EO$109=$A537)*(DataModel!$EP$4:$EP$109=$B537),0),MATCH(CONCATENATE("FY ",RIGHT(AO$3,4)),DataModel!$ET$2:$FT$2,0))*$C537),INDEX(DataModel!$ET$4:$FT$109,MATCH(1,(DataModel!$EO$4:$EO$109=$A537)*(DataModel!$EP$4:$EP$109=$B537),0),MATCH(CONCATENATE("FY ",RIGHT(AO$3,4)),DataModel!$ET$2:$FT$2,0))*$C537,0)</f>
        <v>0</v>
      </c>
      <c r="AP537" s="117">
        <v>0</v>
      </c>
      <c r="AQ537" s="118">
        <v>0</v>
      </c>
      <c r="AR537" s="118">
        <v>0</v>
      </c>
      <c r="AS537" s="119" cm="1">
        <f t="array" ref="AS537">IF(ISNUMBER(INDEX(DataModel!$ET$4:$FT$109,MATCH(1,(DataModel!$EO$4:$EO$109=$A537)*(DataModel!$EP$4:$EP$109=$B537),0),MATCH(CONCATENATE("FY ",RIGHT(AS$3,4)),DataModel!$ET$2:$FT$2,0))*$C537),INDEX(DataModel!$ET$4:$FT$109,MATCH(1,(DataModel!$EO$4:$EO$109=$A537)*(DataModel!$EP$4:$EP$109=$B537),0),MATCH(CONCATENATE("FY ",RIGHT(AS$3,4)),DataModel!$ET$2:$FT$2,0))*$C537,0)</f>
        <v>0</v>
      </c>
      <c r="AT537" s="117">
        <v>0</v>
      </c>
      <c r="AU537" s="118">
        <v>0</v>
      </c>
      <c r="AV537" s="118">
        <v>0</v>
      </c>
      <c r="AW537" s="119" cm="1">
        <f t="array" ref="AW537">IF(ISNUMBER(INDEX(DataModel!$ET$4:$FT$109,MATCH(1,(DataModel!$EO$4:$EO$109=$A537)*(DataModel!$EP$4:$EP$109=$B537),0),MATCH(CONCATENATE("FY ",RIGHT(AW$3,4)),DataModel!$ET$2:$FT$2,0))*$C537),INDEX(DataModel!$ET$4:$FT$109,MATCH(1,(DataModel!$EO$4:$EO$109=$A537)*(DataModel!$EP$4:$EP$109=$B537),0),MATCH(CONCATENATE("FY ",RIGHT(AW$3,4)),DataModel!$ET$2:$FT$2,0))*$C537,0)</f>
        <v>0</v>
      </c>
      <c r="AX537" s="117">
        <v>0</v>
      </c>
      <c r="AY537" s="118">
        <v>0</v>
      </c>
      <c r="AZ537" s="118">
        <v>0</v>
      </c>
      <c r="BA537" s="119" cm="1">
        <f t="array" ref="BA537">IF(ISNUMBER(INDEX(DataModel!$ET$4:$FT$109,MATCH(1,(DataModel!$EO$4:$EO$109=$A537)*(DataModel!$EP$4:$EP$109=$B537),0),MATCH(CONCATENATE("FY ",RIGHT(BA$3,4)),DataModel!$ET$2:$FT$2,0))*$C537),INDEX(DataModel!$ET$4:$FT$109,MATCH(1,(DataModel!$EO$4:$EO$109=$A537)*(DataModel!$EP$4:$EP$109=$B537),0),MATCH(CONCATENATE("FY ",RIGHT(BA$3,4)),DataModel!$ET$2:$FT$2,0))*$C537,0)</f>
        <v>0</v>
      </c>
      <c r="BB537" s="117">
        <v>0</v>
      </c>
      <c r="BC537" s="118">
        <v>0</v>
      </c>
      <c r="BD537" s="118">
        <v>0</v>
      </c>
      <c r="BE537" s="119" cm="1">
        <f t="array" ref="BE537">IF(ISNUMBER(INDEX(DataModel!$ET$4:$FT$109,MATCH(1,(DataModel!$EO$4:$EO$109=$A537)*(DataModel!$EP$4:$EP$109=$B537),0),MATCH(CONCATENATE("FY ",RIGHT(BE$3,4)),DataModel!$ET$2:$FT$2,0))*$C537),INDEX(DataModel!$ET$4:$FT$109,MATCH(1,(DataModel!$EO$4:$EO$109=$A537)*(DataModel!$EP$4:$EP$109=$B537),0),MATCH(CONCATENATE("FY ",RIGHT(BE$3,4)),DataModel!$ET$2:$FT$2,0))*$C537,0)</f>
        <v>0</v>
      </c>
      <c r="BF537" s="117">
        <v>0</v>
      </c>
      <c r="BG537" s="118">
        <v>0</v>
      </c>
      <c r="BH537" s="118">
        <v>0</v>
      </c>
      <c r="BI537" s="119" cm="1">
        <f t="array" ref="BI537">IF(ISNUMBER(INDEX(DataModel!$ET$4:$FT$109,MATCH(1,(DataModel!$EO$4:$EO$109=$A537)*(DataModel!$EP$4:$EP$109=$B537),0),MATCH(CONCATENATE("FY ",RIGHT(BI$3,4)),DataModel!$ET$2:$FT$2,0))*$C537),INDEX(DataModel!$ET$4:$FT$109,MATCH(1,(DataModel!$EO$4:$EO$109=$A537)*(DataModel!$EP$4:$EP$109=$B537),0),MATCH(CONCATENATE("FY ",RIGHT(BI$3,4)),DataModel!$ET$2:$FT$2,0))*$C537,0)</f>
        <v>0</v>
      </c>
      <c r="BJ537" s="117">
        <v>0</v>
      </c>
      <c r="BK537" s="118">
        <v>0</v>
      </c>
      <c r="BL537" s="118">
        <v>0</v>
      </c>
      <c r="BM537" s="119" cm="1">
        <f t="array" ref="BM537">IF(ISNUMBER(INDEX(DataModel!$ET$4:$FT$109,MATCH(1,(DataModel!$EO$4:$EO$109=$A537)*(DataModel!$EP$4:$EP$109=$B537),0),MATCH(CONCATENATE("FY ",RIGHT(BM$3,4)),DataModel!$ET$2:$FT$2,0))*$C537),INDEX(DataModel!$ET$4:$FT$109,MATCH(1,(DataModel!$EO$4:$EO$109=$A537)*(DataModel!$EP$4:$EP$109=$B537),0),MATCH(CONCATENATE("FY ",RIGHT(BM$3,4)),DataModel!$ET$2:$FT$2,0))*$C537,0)</f>
        <v>0</v>
      </c>
      <c r="BN537" s="117">
        <v>0</v>
      </c>
      <c r="BO537" s="118">
        <v>0</v>
      </c>
      <c r="BP537" s="118">
        <v>0</v>
      </c>
      <c r="BQ537" s="119" cm="1">
        <f t="array" ref="BQ537">IF(ISNUMBER(INDEX(DataModel!$ET$4:$FT$109,MATCH(1,(DataModel!$EO$4:$EO$109=$A537)*(DataModel!$EP$4:$EP$109=$B537),0),MATCH(CONCATENATE("FY ",RIGHT(BQ$3,4)),DataModel!$ET$2:$FT$2,0))*$C537),INDEX(DataModel!$ET$4:$FT$109,MATCH(1,(DataModel!$EO$4:$EO$109=$A537)*(DataModel!$EP$4:$EP$109=$B537),0),MATCH(CONCATENATE("FY ",RIGHT(BQ$3,4)),DataModel!$ET$2:$FT$2,0))*$C537,0)</f>
        <v>0</v>
      </c>
      <c r="BR537" s="117">
        <v>0</v>
      </c>
      <c r="BS537" s="118">
        <v>0</v>
      </c>
      <c r="BT537" s="118">
        <v>0</v>
      </c>
      <c r="BU537" s="119" cm="1">
        <f t="array" ref="BU537">IF(ISNUMBER(INDEX(DataModel!$ET$4:$FT$109,MATCH(1,(DataModel!$EO$4:$EO$109=$A537)*(DataModel!$EP$4:$EP$109=$B537),0),MATCH(CONCATENATE("FY ",RIGHT(BU$3,4)),DataModel!$ET$2:$FT$2,0))*$C537),INDEX(DataModel!$ET$4:$FT$109,MATCH(1,(DataModel!$EO$4:$EO$109=$A537)*(DataModel!$EP$4:$EP$109=$B537),0),MATCH(CONCATENATE("FY ",RIGHT(BU$3,4)),DataModel!$ET$2:$FT$2,0))*$C537,0)</f>
        <v>0</v>
      </c>
      <c r="BV537" s="117">
        <v>0</v>
      </c>
      <c r="BW537" s="118">
        <v>0</v>
      </c>
      <c r="BX537" s="118">
        <v>0</v>
      </c>
      <c r="BY537" s="119" cm="1">
        <f t="array" ref="BY537">IF(ISNUMBER(INDEX(DataModel!$ET$4:$FT$109,MATCH(1,(DataModel!$EO$4:$EO$109=$A537)*(DataModel!$EP$4:$EP$109=$B537),0),MATCH(CONCATENATE("FY ",RIGHT(BY$3,4)),DataModel!$ET$2:$FT$2,0))*$C537),INDEX(DataModel!$ET$4:$FT$109,MATCH(1,(DataModel!$EO$4:$EO$109=$A537)*(DataModel!$EP$4:$EP$109=$B537),0),MATCH(CONCATENATE("FY ",RIGHT(BY$3,4)),DataModel!$ET$2:$FT$2,0))*$C537,0)</f>
        <v>0</v>
      </c>
      <c r="BZ537" s="117">
        <v>0</v>
      </c>
      <c r="CA537" s="118">
        <v>0</v>
      </c>
      <c r="CB537" s="118">
        <v>0</v>
      </c>
      <c r="CC537" s="119" cm="1">
        <f t="array" ref="CC537">IF(ISNUMBER(INDEX(DataModel!$ET$4:$FT$109,MATCH(1,(DataModel!$EO$4:$EO$109=$A537)*(DataModel!$EP$4:$EP$109=$B537),0),MATCH(CONCATENATE("FY ",RIGHT(CC$3,4)),DataModel!$ET$2:$FT$2,0))*$C537),INDEX(DataModel!$ET$4:$FT$109,MATCH(1,(DataModel!$EO$4:$EO$109=$A537)*(DataModel!$EP$4:$EP$109=$B537),0),MATCH(CONCATENATE("FY ",RIGHT(CC$3,4)),DataModel!$ET$2:$FT$2,0))*$C537,0)</f>
        <v>0</v>
      </c>
      <c r="CD537" s="117">
        <v>0</v>
      </c>
      <c r="CE537" s="118">
        <v>0</v>
      </c>
      <c r="CF537" s="118">
        <v>0</v>
      </c>
      <c r="CG537" s="119" cm="1">
        <f t="array" ref="CG537">IF(ISNUMBER(INDEX(DataModel!$ET$4:$FT$109,MATCH(1,(DataModel!$EO$4:$EO$109=$A537)*(DataModel!$EP$4:$EP$109=$B537),0),MATCH(CONCATENATE("FY ",RIGHT(CG$3,4)),DataModel!$ET$2:$FT$2,0))*$C537),INDEX(DataModel!$ET$4:$FT$109,MATCH(1,(DataModel!$EO$4:$EO$109=$A537)*(DataModel!$EP$4:$EP$109=$B537),0),MATCH(CONCATENATE("FY ",RIGHT(CG$3,4)),DataModel!$ET$2:$FT$2,0))*$C537,0)</f>
        <v>0</v>
      </c>
      <c r="CH537" s="117">
        <v>0</v>
      </c>
      <c r="CI537" s="118">
        <v>0</v>
      </c>
      <c r="CJ537" s="118">
        <v>0</v>
      </c>
      <c r="CK537" s="119" cm="1">
        <f t="array" ref="CK537">IF(ISNUMBER(INDEX(DataModel!$ET$4:$FT$109,MATCH(1,(DataModel!$EO$4:$EO$109=$A537)*(DataModel!$EP$4:$EP$109=$B537),0),MATCH(CONCATENATE("FY ",RIGHT(CK$3,4)),DataModel!$ET$2:$FT$2,0))*$C537),INDEX(DataModel!$ET$4:$FT$109,MATCH(1,(DataModel!$EO$4:$EO$109=$A537)*(DataModel!$EP$4:$EP$109=$B537),0),MATCH(CONCATENATE("FY ",RIGHT(CK$3,4)),DataModel!$ET$2:$FT$2,0))*$C537,0)</f>
        <v>0</v>
      </c>
      <c r="CL537" s="117">
        <v>0</v>
      </c>
      <c r="CM537" s="118">
        <v>0</v>
      </c>
      <c r="CN537" s="118">
        <v>0</v>
      </c>
      <c r="CO537" s="119" cm="1">
        <f t="array" ref="CO537">IF(ISNUMBER(INDEX(DataModel!$ET$4:$FT$109,MATCH(1,(DataModel!$EO$4:$EO$109=$A537)*(DataModel!$EP$4:$EP$109=$B537),0),MATCH(CONCATENATE("FY ",RIGHT(CO$3,4)),DataModel!$ET$2:$FT$2,0))*$C537),INDEX(DataModel!$ET$4:$FT$109,MATCH(1,(DataModel!$EO$4:$EO$109=$A537)*(DataModel!$EP$4:$EP$109=$B537),0),MATCH(CONCATENATE("FY ",RIGHT(CO$3,4)),DataModel!$ET$2:$FT$2,0))*$C537,0)</f>
        <v>0</v>
      </c>
      <c r="CP537" s="117">
        <v>0</v>
      </c>
      <c r="CQ537" s="118">
        <v>0</v>
      </c>
      <c r="CR537" s="118">
        <v>0</v>
      </c>
      <c r="CS537" s="119" cm="1">
        <f t="array" ref="CS537">IF(ISNUMBER(INDEX(DataModel!$ET$4:$FT$109,MATCH(1,(DataModel!$EO$4:$EO$109=$A537)*(DataModel!$EP$4:$EP$109=$B537),0),MATCH(CONCATENATE("FY ",RIGHT(CS$3,4)),DataModel!$ET$2:$FT$2,0))*$C537),INDEX(DataModel!$ET$4:$FT$109,MATCH(1,(DataModel!$EO$4:$EO$109=$A537)*(DataModel!$EP$4:$EP$109=$B537),0),MATCH(CONCATENATE("FY ",RIGHT(CS$3,4)),DataModel!$ET$2:$FT$2,0))*$C537,0)</f>
        <v>0</v>
      </c>
      <c r="CT537" s="117">
        <v>0</v>
      </c>
      <c r="CU537" s="118">
        <v>0</v>
      </c>
      <c r="CV537" s="118">
        <v>0</v>
      </c>
      <c r="CW537" s="119" cm="1">
        <f t="array" ref="CW537">IF(ISNUMBER(INDEX(DataModel!$ET$4:$FT$109,MATCH(1,(DataModel!$EO$4:$EO$109=$A537)*(DataModel!$EP$4:$EP$109=$B537),0),MATCH(CONCATENATE("FY ",RIGHT(CW$3,4)),DataModel!$ET$2:$FT$2,0))*$C537),INDEX(DataModel!$ET$4:$FT$109,MATCH(1,(DataModel!$EO$4:$EO$109=$A537)*(DataModel!$EP$4:$EP$109=$B537),0),MATCH(CONCATENATE("FY ",RIGHT(CW$3,4)),DataModel!$ET$2:$FT$2,0))*$C537,0)</f>
        <v>0</v>
      </c>
      <c r="CX537" s="117">
        <v>0</v>
      </c>
      <c r="CY537" s="118">
        <v>0</v>
      </c>
      <c r="CZ537" s="118">
        <v>0</v>
      </c>
      <c r="DA537" s="119" cm="1">
        <f t="array" ref="DA537">IF(ISNUMBER(INDEX(DataModel!$ET$4:$FT$109,MATCH(1,(DataModel!$EO$4:$EO$109=$A537)*(DataModel!$EP$4:$EP$109=$B537),0),MATCH(CONCATENATE("FY ",RIGHT(DA$3,4)),DataModel!$ET$2:$FT$2,0))*$C537),INDEX(DataModel!$ET$4:$FT$109,MATCH(1,(DataModel!$EO$4:$EO$109=$A537)*(DataModel!$EP$4:$EP$109=$B537),0),MATCH(CONCATENATE("FY ",RIGHT(DA$3,4)),DataModel!$ET$2:$FT$2,0))*$C537,0)</f>
        <v>0</v>
      </c>
      <c r="DB537" s="117">
        <v>0</v>
      </c>
      <c r="DC537" s="118">
        <v>0</v>
      </c>
      <c r="DD537" s="118">
        <v>0</v>
      </c>
      <c r="DE537" s="119" cm="1">
        <f t="array" ref="DE537">IF(ISNUMBER(INDEX(DataModel!$ET$4:$FT$109,MATCH(1,(DataModel!$EO$4:$EO$109=$A537)*(DataModel!$EP$4:$EP$109=$B537),0),MATCH(CONCATENATE("FY ",RIGHT(DE$3,4)),DataModel!$ET$2:$FT$2,0))*$C537),INDEX(DataModel!$ET$4:$FT$109,MATCH(1,(DataModel!$EO$4:$EO$109=$A537)*(DataModel!$EP$4:$EP$109=$B537),0),MATCH(CONCATENATE("FY ",RIGHT(DE$3,4)),DataModel!$ET$2:$FT$2,0))*$C537,0)</f>
        <v>0</v>
      </c>
      <c r="DF537" s="117">
        <v>0</v>
      </c>
      <c r="DG537" s="118">
        <v>0</v>
      </c>
      <c r="DH537" s="118">
        <v>0</v>
      </c>
      <c r="DI537" s="119" cm="1">
        <f t="array" ref="DI537">IF(ISNUMBER(INDEX(DataModel!$ET$4:$FT$109,MATCH(1,(DataModel!$EO$4:$EO$109=$A537)*(DataModel!$EP$4:$EP$109=$B537),0),MATCH(CONCATENATE("FY ",RIGHT(DI$3,4)),DataModel!$ET$2:$FT$2,0))*$C537),INDEX(DataModel!$ET$4:$FT$109,MATCH(1,(DataModel!$EO$4:$EO$109=$A537)*(DataModel!$EP$4:$EP$109=$B537),0),MATCH(CONCATENATE("FY ",RIGHT(DI$3,4)),DataModel!$ET$2:$FT$2,0))*$C537,0)</f>
        <v>0</v>
      </c>
      <c r="DK537" s="69">
        <f t="shared" ref="DK537:EK537" ca="1" si="1478">SUM(OFFSET($E537,,MATCH(DK$3,$F$5:$DI$5,0)+3,,1))</f>
        <v>0</v>
      </c>
      <c r="DL537" s="69" t="e">
        <f t="shared" ca="1" si="1478"/>
        <v>#N/A</v>
      </c>
      <c r="DM537" s="69" t="e">
        <f t="shared" ca="1" si="1478"/>
        <v>#VALUE!</v>
      </c>
      <c r="DN537" s="69" t="e">
        <f t="shared" ca="1" si="1478"/>
        <v>#VALUE!</v>
      </c>
      <c r="DO537" s="69" t="e">
        <f t="shared" ca="1" si="1478"/>
        <v>#VALUE!</v>
      </c>
      <c r="DP537" s="69" t="e">
        <f t="shared" ca="1" si="1478"/>
        <v>#VALUE!</v>
      </c>
      <c r="DQ537" s="69" t="e">
        <f t="shared" ca="1" si="1478"/>
        <v>#VALUE!</v>
      </c>
      <c r="DR537" s="69" t="e">
        <f t="shared" ca="1" si="1478"/>
        <v>#VALUE!</v>
      </c>
      <c r="DS537" s="69" t="e">
        <f t="shared" ca="1" si="1478"/>
        <v>#VALUE!</v>
      </c>
      <c r="DT537" s="69" t="e">
        <f t="shared" ca="1" si="1478"/>
        <v>#VALUE!</v>
      </c>
      <c r="DU537" s="69" t="e">
        <f t="shared" ca="1" si="1478"/>
        <v>#VALUE!</v>
      </c>
      <c r="DV537" s="69" t="e">
        <f t="shared" ca="1" si="1478"/>
        <v>#VALUE!</v>
      </c>
      <c r="DW537" s="69" t="e">
        <f t="shared" ca="1" si="1478"/>
        <v>#VALUE!</v>
      </c>
      <c r="DX537" s="69" t="e">
        <f t="shared" ca="1" si="1478"/>
        <v>#VALUE!</v>
      </c>
      <c r="DY537" s="69" t="e">
        <f t="shared" ca="1" si="1478"/>
        <v>#VALUE!</v>
      </c>
      <c r="DZ537" s="69" t="e">
        <f t="shared" ca="1" si="1478"/>
        <v>#VALUE!</v>
      </c>
      <c r="EA537" s="69" t="e">
        <f t="shared" ca="1" si="1478"/>
        <v>#VALUE!</v>
      </c>
      <c r="EB537" s="69" t="e">
        <f t="shared" ca="1" si="1478"/>
        <v>#VALUE!</v>
      </c>
      <c r="EC537" s="69" t="e">
        <f t="shared" ca="1" si="1478"/>
        <v>#VALUE!</v>
      </c>
      <c r="ED537" s="69" t="e">
        <f t="shared" ca="1" si="1478"/>
        <v>#VALUE!</v>
      </c>
      <c r="EE537" s="69" t="e">
        <f t="shared" ca="1" si="1478"/>
        <v>#VALUE!</v>
      </c>
      <c r="EF537" s="69" t="e">
        <f t="shared" ca="1" si="1478"/>
        <v>#VALUE!</v>
      </c>
      <c r="EG537" s="69" t="e">
        <f t="shared" ca="1" si="1478"/>
        <v>#VALUE!</v>
      </c>
      <c r="EH537" s="69" t="e">
        <f t="shared" ca="1" si="1478"/>
        <v>#VALUE!</v>
      </c>
      <c r="EI537" s="69" t="e">
        <f t="shared" ca="1" si="1478"/>
        <v>#VALUE!</v>
      </c>
      <c r="EJ537" s="69" t="e">
        <f t="shared" ca="1" si="1478"/>
        <v>#VALUE!</v>
      </c>
      <c r="EK537" s="69" t="e">
        <f t="shared" ca="1" si="1478"/>
        <v>#VALUE!</v>
      </c>
    </row>
    <row r="538" spans="1:141" outlineLevel="1" x14ac:dyDescent="0.25">
      <c r="A538" s="90"/>
      <c r="B538" s="90"/>
      <c r="C538" s="90"/>
      <c r="D538" s="90"/>
      <c r="F538" s="100"/>
      <c r="I538" s="101"/>
      <c r="J538" s="100"/>
      <c r="M538" s="101"/>
      <c r="N538" s="100"/>
      <c r="Q538" s="101"/>
      <c r="R538" s="100"/>
      <c r="U538" s="101"/>
      <c r="V538" s="100"/>
      <c r="Y538" s="101"/>
      <c r="Z538" s="100"/>
      <c r="AC538" s="101"/>
      <c r="AD538" s="100"/>
      <c r="AG538" s="101"/>
      <c r="AH538" s="100"/>
      <c r="AK538" s="101"/>
      <c r="AL538" s="100"/>
      <c r="AO538" s="101"/>
      <c r="AP538" s="100"/>
      <c r="AS538" s="101"/>
      <c r="AT538" s="100"/>
      <c r="AW538" s="101"/>
      <c r="AX538" s="100"/>
      <c r="BA538" s="101"/>
      <c r="BB538" s="100"/>
      <c r="BE538" s="101"/>
      <c r="BF538" s="100"/>
      <c r="BI538" s="101"/>
      <c r="BJ538" s="100"/>
      <c r="BM538" s="101"/>
      <c r="BN538" s="100"/>
      <c r="BQ538" s="101"/>
      <c r="BR538" s="100"/>
      <c r="BU538" s="101"/>
      <c r="BV538" s="100"/>
      <c r="BY538" s="101"/>
      <c r="BZ538" s="100"/>
      <c r="CC538" s="101"/>
      <c r="CD538" s="100"/>
      <c r="CG538" s="101"/>
      <c r="CH538" s="100"/>
      <c r="CK538" s="101"/>
      <c r="CL538" s="100"/>
      <c r="CO538" s="101"/>
      <c r="CP538" s="100"/>
      <c r="CS538" s="101"/>
      <c r="CT538" s="100"/>
      <c r="CW538" s="101"/>
      <c r="CX538" s="100"/>
      <c r="DA538" s="101"/>
      <c r="DB538" s="100"/>
      <c r="DE538" s="101"/>
      <c r="DF538" s="100"/>
      <c r="DI538" s="101"/>
    </row>
    <row r="539" spans="1:141" outlineLevel="1" x14ac:dyDescent="0.25">
      <c r="A539" s="90" t="s">
        <v>157</v>
      </c>
      <c r="B539" s="90" t="s">
        <v>169</v>
      </c>
      <c r="C539" s="111">
        <f>$C$6</f>
        <v>9.9999999999999995E-7</v>
      </c>
      <c r="D539" s="90"/>
      <c r="E539" t="str">
        <f>CONCATENATE(E535," - history")</f>
        <v>Tax assets - history</v>
      </c>
      <c r="F539" s="113" t="str" cm="1">
        <f t="array" aca="1" ref="F539" ca="1">IF(AND(F$4="A",ISNUMBER(DataModel!F$4)),INDEX(DataModel!$F$4:$BA$109,MATCH(1,(DataModel!$A$4:$A$109=$A539)*(DataModel!$B$4:$B$109=$B539),0),MATCH(F$3,DataModel!$F$2:$BA$2,0))*$C539,"")</f>
        <v/>
      </c>
      <c r="G539" s="69" t="str" cm="1">
        <f t="array" aca="1" ref="G539" ca="1">IF(AND(G$4="A",ISNUMBER(DataModel!G$4)),INDEX(DataModel!$F$4:$BA$109,MATCH(1,(DataModel!$A$4:$A$109=$A539)*(DataModel!$B$4:$B$109=$B539),0),MATCH(G$3,DataModel!$F$2:$BA$2,0))*$C539,"")</f>
        <v/>
      </c>
      <c r="H539" s="69" t="str" cm="1">
        <f t="array" aca="1" ref="H539" ca="1">IF(AND(H$4="A",ISNUMBER(DataModel!H$4)),INDEX(DataModel!$F$4:$BA$109,MATCH(1,(DataModel!$A$4:$A$109=$A539)*(DataModel!$B$4:$B$109=$B539),0),MATCH(H$3,DataModel!$F$2:$BA$2,0))*$C539,"")</f>
        <v/>
      </c>
      <c r="I539" s="114" t="str" cm="1">
        <f t="array" aca="1" ref="I539" ca="1">IF(AND(I$4="A",ISNUMBER(DataModel!I$4)),INDEX(DataModel!$F$4:$BA$109,MATCH(1,(DataModel!$A$4:$A$109=$A539)*(DataModel!$B$4:$B$109=$B539),0),MATCH(I$3,DataModel!$F$2:$BA$2,0))*$C539,"")</f>
        <v/>
      </c>
      <c r="J539" s="113" t="str" cm="1">
        <f t="array" aca="1" ref="J539" ca="1">IF(AND(J$4="A",ISNUMBER(DataModel!J$4)),INDEX(DataModel!$F$4:$BA$109,MATCH(1,(DataModel!$A$4:$A$109=$A539)*(DataModel!$B$4:$B$109=$B539),0),MATCH(J$3,DataModel!$F$2:$BA$2,0))*$C539,"")</f>
        <v/>
      </c>
      <c r="K539" s="69" t="str" cm="1">
        <f t="array" aca="1" ref="K539" ca="1">IF(AND(K$4="A",ISNUMBER(DataModel!K$4)),INDEX(DataModel!$F$4:$BA$109,MATCH(1,(DataModel!$A$4:$A$109=$A539)*(DataModel!$B$4:$B$109=$B539),0),MATCH(K$3,DataModel!$F$2:$BA$2,0))*$C539,"")</f>
        <v/>
      </c>
      <c r="L539" s="69" t="str" cm="1">
        <f t="array" aca="1" ref="L539" ca="1">IF(AND(L$4="A",ISNUMBER(DataModel!L$4)),INDEX(DataModel!$F$4:$BA$109,MATCH(1,(DataModel!$A$4:$A$109=$A539)*(DataModel!$B$4:$B$109=$B539),0),MATCH(L$3,DataModel!$F$2:$BA$2,0))*$C539,"")</f>
        <v/>
      </c>
      <c r="M539" s="114" t="str" cm="1">
        <f t="array" aca="1" ref="M539" ca="1">IF(AND(M$4="A",ISNUMBER(DataModel!M$4)),INDEX(DataModel!$F$4:$BA$109,MATCH(1,(DataModel!$A$4:$A$109=$A539)*(DataModel!$B$4:$B$109=$B539),0),MATCH(M$3,DataModel!$F$2:$BA$2,0))*$C539,"")</f>
        <v/>
      </c>
      <c r="N539" s="113" t="str" cm="1">
        <f t="array" aca="1" ref="N539" ca="1">IF(AND(N$4="A",ISNUMBER(DataModel!N$4)),INDEX(DataModel!$F$4:$BA$109,MATCH(1,(DataModel!$A$4:$A$109=$A539)*(DataModel!$B$4:$B$109=$B539),0),MATCH(N$3,DataModel!$F$2:$BA$2,0))*$C539,"")</f>
        <v/>
      </c>
      <c r="O539" s="69" t="str" cm="1">
        <f t="array" aca="1" ref="O539" ca="1">IF(AND(O$4="A",ISNUMBER(DataModel!O$4)),INDEX(DataModel!$F$4:$BA$109,MATCH(1,(DataModel!$A$4:$A$109=$A539)*(DataModel!$B$4:$B$109=$B539),0),MATCH(O$3,DataModel!$F$2:$BA$2,0))*$C539,"")</f>
        <v/>
      </c>
      <c r="P539" s="69" t="str" cm="1">
        <f t="array" aca="1" ref="P539" ca="1">IF(AND(P$4="A",ISNUMBER(DataModel!P$4)),INDEX(DataModel!$F$4:$BA$109,MATCH(1,(DataModel!$A$4:$A$109=$A539)*(DataModel!$B$4:$B$109=$B539),0),MATCH(P$3,DataModel!$F$2:$BA$2,0))*$C539,"")</f>
        <v/>
      </c>
      <c r="Q539" s="114" t="str" cm="1">
        <f t="array" aca="1" ref="Q539" ca="1">IF(AND(Q$4="A",ISNUMBER(DataModel!Q$4)),INDEX(DataModel!$F$4:$BA$109,MATCH(1,(DataModel!$A$4:$A$109=$A539)*(DataModel!$B$4:$B$109=$B539),0),MATCH(Q$3,DataModel!$F$2:$BA$2,0))*$C539,"")</f>
        <v/>
      </c>
      <c r="R539" s="113" t="str" cm="1">
        <f t="array" aca="1" ref="R539" ca="1">IF(AND(R$4="A",ISNUMBER(DataModel!R$4)),INDEX(DataModel!$F$4:$BA$109,MATCH(1,(DataModel!$A$4:$A$109=$A539)*(DataModel!$B$4:$B$109=$B539),0),MATCH(R$3,DataModel!$F$2:$BA$2,0))*$C539,"")</f>
        <v/>
      </c>
      <c r="S539" s="69" t="str" cm="1">
        <f t="array" aca="1" ref="S539" ca="1">IF(AND(S$4="A",ISNUMBER(DataModel!S$4)),INDEX(DataModel!$F$4:$BA$109,MATCH(1,(DataModel!$A$4:$A$109=$A539)*(DataModel!$B$4:$B$109=$B539),0),MATCH(S$3,DataModel!$F$2:$BA$2,0))*$C539,"")</f>
        <v/>
      </c>
      <c r="T539" s="69" t="str" cm="1">
        <f t="array" aca="1" ref="T539" ca="1">IF(AND(T$4="A",ISNUMBER(DataModel!T$4)),INDEX(DataModel!$F$4:$BA$109,MATCH(1,(DataModel!$A$4:$A$109=$A539)*(DataModel!$B$4:$B$109=$B539),0),MATCH(T$3,DataModel!$F$2:$BA$2,0))*$C539,"")</f>
        <v/>
      </c>
      <c r="U539" s="114" t="str" cm="1">
        <f t="array" aca="1" ref="U539" ca="1">IF(AND(U$4="A",ISNUMBER(DataModel!U$4)),INDEX(DataModel!$F$4:$BA$109,MATCH(1,(DataModel!$A$4:$A$109=$A539)*(DataModel!$B$4:$B$109=$B539),0),MATCH(U$3,DataModel!$F$2:$BA$2,0))*$C539,"")</f>
        <v/>
      </c>
      <c r="V539" s="113" t="str" cm="1">
        <f t="array" aca="1" ref="V539" ca="1">IF(AND(V$4="A",ISNUMBER(DataModel!V$4)),INDEX(DataModel!$F$4:$BA$109,MATCH(1,(DataModel!$A$4:$A$109=$A539)*(DataModel!$B$4:$B$109=$B539),0),MATCH(V$3,DataModel!$F$2:$BA$2,0))*$C539,"")</f>
        <v/>
      </c>
      <c r="W539" s="69" t="str" cm="1">
        <f t="array" aca="1" ref="W539" ca="1">IF(AND(W$4="A",ISNUMBER(DataModel!W$4)),INDEX(DataModel!$F$4:$BA$109,MATCH(1,(DataModel!$A$4:$A$109=$A539)*(DataModel!$B$4:$B$109=$B539),0),MATCH(W$3,DataModel!$F$2:$BA$2,0))*$C539,"")</f>
        <v/>
      </c>
      <c r="X539" s="69" t="str" cm="1">
        <f t="array" aca="1" ref="X539" ca="1">IF(AND(X$4="A",ISNUMBER(DataModel!X$4)),INDEX(DataModel!$F$4:$BA$109,MATCH(1,(DataModel!$A$4:$A$109=$A539)*(DataModel!$B$4:$B$109=$B539),0),MATCH(X$3,DataModel!$F$2:$BA$2,0))*$C539,"")</f>
        <v/>
      </c>
      <c r="Y539" s="114" t="str" cm="1">
        <f t="array" aca="1" ref="Y539" ca="1">IF(AND(Y$4="A",ISNUMBER(DataModel!Y$4)),INDEX(DataModel!$F$4:$BA$109,MATCH(1,(DataModel!$A$4:$A$109=$A539)*(DataModel!$B$4:$B$109=$B539),0),MATCH(Y$3,DataModel!$F$2:$BA$2,0))*$C539,"")</f>
        <v/>
      </c>
      <c r="Z539" s="113" t="str" cm="1">
        <f t="array" aca="1" ref="Z539" ca="1">IF(AND(Z$4="A",ISNUMBER(DataModel!Z$4)),INDEX(DataModel!$F$4:$BA$109,MATCH(1,(DataModel!$A$4:$A$109=$A539)*(DataModel!$B$4:$B$109=$B539),0),MATCH(Z$3,DataModel!$F$2:$BA$2,0))*$C539,"")</f>
        <v/>
      </c>
      <c r="AA539" s="69" t="str" cm="1">
        <f t="array" aca="1" ref="AA539" ca="1">IF(AND(AA$4="A",ISNUMBER(DataModel!AA$4)),INDEX(DataModel!$F$4:$BA$109,MATCH(1,(DataModel!$A$4:$A$109=$A539)*(DataModel!$B$4:$B$109=$B539),0),MATCH(AA$3,DataModel!$F$2:$BA$2,0))*$C539,"")</f>
        <v/>
      </c>
      <c r="AB539" s="69" t="str" cm="1">
        <f t="array" aca="1" ref="AB539" ca="1">IF(AND(AB$4="A",ISNUMBER(DataModel!AB$4)),INDEX(DataModel!$F$4:$BA$109,MATCH(1,(DataModel!$A$4:$A$109=$A539)*(DataModel!$B$4:$B$109=$B539),0),MATCH(AB$3,DataModel!$F$2:$BA$2,0))*$C539,"")</f>
        <v/>
      </c>
      <c r="AC539" s="114" t="str" cm="1">
        <f t="array" aca="1" ref="AC539" ca="1">IF(AND(AC$4="A",ISNUMBER(DataModel!AC$4)),INDEX(DataModel!$F$4:$BA$109,MATCH(1,(DataModel!$A$4:$A$109=$A539)*(DataModel!$B$4:$B$109=$B539),0),MATCH(AC$3,DataModel!$F$2:$BA$2,0))*$C539,"")</f>
        <v/>
      </c>
      <c r="AD539" s="113" t="str" cm="1">
        <f t="array" aca="1" ref="AD539" ca="1">IF(AND(AD$4="A",ISNUMBER(DataModel!AD$4)),INDEX(DataModel!$F$4:$BA$109,MATCH(1,(DataModel!$A$4:$A$109=$A539)*(DataModel!$B$4:$B$109=$B539),0),MATCH(AD$3,DataModel!$F$2:$BA$2,0))*$C539,"")</f>
        <v/>
      </c>
      <c r="AE539" s="69" t="str" cm="1">
        <f t="array" aca="1" ref="AE539" ca="1">IF(AND(AE$4="A",ISNUMBER(DataModel!AE$4)),INDEX(DataModel!$F$4:$BA$109,MATCH(1,(DataModel!$A$4:$A$109=$A539)*(DataModel!$B$4:$B$109=$B539),0),MATCH(AE$3,DataModel!$F$2:$BA$2,0))*$C539,"")</f>
        <v/>
      </c>
      <c r="AF539" s="69" t="str" cm="1">
        <f t="array" aca="1" ref="AF539" ca="1">IF(AND(AF$4="A",ISNUMBER(DataModel!AF$4)),INDEX(DataModel!$F$4:$BA$109,MATCH(1,(DataModel!$A$4:$A$109=$A539)*(DataModel!$B$4:$B$109=$B539),0),MATCH(AF$3,DataModel!$F$2:$BA$2,0))*$C539,"")</f>
        <v/>
      </c>
      <c r="AG539" s="114" t="str" cm="1">
        <f t="array" aca="1" ref="AG539" ca="1">IF(AND(AG$4="A",ISNUMBER(DataModel!AG$4)),INDEX(DataModel!$F$4:$BA$109,MATCH(1,(DataModel!$A$4:$A$109=$A539)*(DataModel!$B$4:$B$109=$B539),0),MATCH(AG$3,DataModel!$F$2:$BA$2,0))*$C539,"")</f>
        <v/>
      </c>
      <c r="AH539" s="113" t="str" cm="1">
        <f t="array" aca="1" ref="AH539" ca="1">IF(AND(AH$4="A",ISNUMBER(DataModel!AH$4)),INDEX(DataModel!$F$4:$BA$109,MATCH(1,(DataModel!$A$4:$A$109=$A539)*(DataModel!$B$4:$B$109=$B539),0),MATCH(AH$3,DataModel!$F$2:$BA$2,0))*$C539,"")</f>
        <v/>
      </c>
      <c r="AI539" s="69" t="str" cm="1">
        <f t="array" aca="1" ref="AI539" ca="1">IF(AND(AI$4="A",ISNUMBER(DataModel!AI$4)),INDEX(DataModel!$F$4:$BA$109,MATCH(1,(DataModel!$A$4:$A$109=$A539)*(DataModel!$B$4:$B$109=$B539),0),MATCH(AI$3,DataModel!$F$2:$BA$2,0))*$C539,"")</f>
        <v/>
      </c>
      <c r="AJ539" s="69" t="str" cm="1">
        <f t="array" aca="1" ref="AJ539" ca="1">IF(AND(AJ$4="A",ISNUMBER(DataModel!AJ$4)),INDEX(DataModel!$F$4:$BA$109,MATCH(1,(DataModel!$A$4:$A$109=$A539)*(DataModel!$B$4:$B$109=$B539),0),MATCH(AJ$3,DataModel!$F$2:$BA$2,0))*$C539,"")</f>
        <v/>
      </c>
      <c r="AK539" s="114" t="str" cm="1">
        <f t="array" aca="1" ref="AK539" ca="1">IF(AND(AK$4="A",ISNUMBER(DataModel!AK$4)),INDEX(DataModel!$F$4:$BA$109,MATCH(1,(DataModel!$A$4:$A$109=$A539)*(DataModel!$B$4:$B$109=$B539),0),MATCH(AK$3,DataModel!$F$2:$BA$2,0))*$C539,"")</f>
        <v/>
      </c>
      <c r="AL539" s="113" t="str" cm="1">
        <f t="array" aca="1" ref="AL539" ca="1">IF(AND(AL$4="A",ISNUMBER(DataModel!AL$4)),INDEX(DataModel!$F$4:$BA$109,MATCH(1,(DataModel!$A$4:$A$109=$A539)*(DataModel!$B$4:$B$109=$B539),0),MATCH(AL$3,DataModel!$F$2:$BA$2,0))*$C539,"")</f>
        <v/>
      </c>
      <c r="AM539" s="69" t="str" cm="1">
        <f t="array" aca="1" ref="AM539" ca="1">IF(AND(AM$4="A",ISNUMBER(DataModel!AM$4)),INDEX(DataModel!$F$4:$BA$109,MATCH(1,(DataModel!$A$4:$A$109=$A539)*(DataModel!$B$4:$B$109=$B539),0),MATCH(AM$3,DataModel!$F$2:$BA$2,0))*$C539,"")</f>
        <v/>
      </c>
      <c r="AN539" s="69" t="str" cm="1">
        <f t="array" aca="1" ref="AN539" ca="1">IF(AND(AN$4="A",ISNUMBER(DataModel!AN$4)),INDEX(DataModel!$F$4:$BA$109,MATCH(1,(DataModel!$A$4:$A$109=$A539)*(DataModel!$B$4:$B$109=$B539),0),MATCH(AN$3,DataModel!$F$2:$BA$2,0))*$C539,"")</f>
        <v/>
      </c>
      <c r="AO539" s="114" t="str" cm="1">
        <f t="array" aca="1" ref="AO539" ca="1">IF(AND(AO$4="A",ISNUMBER(DataModel!AO$4)),INDEX(DataModel!$F$4:$BA$109,MATCH(1,(DataModel!$A$4:$A$109=$A539)*(DataModel!$B$4:$B$109=$B539),0),MATCH(AO$3,DataModel!$F$2:$BA$2,0))*$C539,"")</f>
        <v/>
      </c>
      <c r="AP539" s="113" t="str" cm="1">
        <f t="array" aca="1" ref="AP539" ca="1">IF(AND(AP$4="A",ISNUMBER(DataModel!AP$4)),INDEX(DataModel!$F$4:$BA$109,MATCH(1,(DataModel!$A$4:$A$109=$A539)*(DataModel!$B$4:$B$109=$B539),0),MATCH(AP$3,DataModel!$F$2:$BA$2,0))*$C539,"")</f>
        <v/>
      </c>
      <c r="AQ539" s="69" t="str" cm="1">
        <f t="array" aca="1" ref="AQ539" ca="1">IF(AND(AQ$4="A",ISNUMBER(DataModel!AQ$4)),INDEX(DataModel!$F$4:$BA$109,MATCH(1,(DataModel!$A$4:$A$109=$A539)*(DataModel!$B$4:$B$109=$B539),0),MATCH(AQ$3,DataModel!$F$2:$BA$2,0))*$C539,"")</f>
        <v/>
      </c>
      <c r="AR539" s="69" t="str" cm="1">
        <f t="array" aca="1" ref="AR539" ca="1">IF(AND(AR$4="A",ISNUMBER(DataModel!AR$4)),INDEX(DataModel!$F$4:$BA$109,MATCH(1,(DataModel!$A$4:$A$109=$A539)*(DataModel!$B$4:$B$109=$B539),0),MATCH(AR$3,DataModel!$F$2:$BA$2,0))*$C539,"")</f>
        <v/>
      </c>
      <c r="AS539" s="114" t="str" cm="1">
        <f t="array" aca="1" ref="AS539" ca="1">IF(AND(AS$4="A",ISNUMBER(DataModel!AS$4)),INDEX(DataModel!$F$4:$BA$109,MATCH(1,(DataModel!$A$4:$A$109=$A539)*(DataModel!$B$4:$B$109=$B539),0),MATCH(AS$3,DataModel!$F$2:$BA$2,0))*$C539,"")</f>
        <v/>
      </c>
      <c r="AT539" s="113" t="e" cm="1">
        <f t="array" aca="1" ref="AT539" ca="1">IF(AND(AT$4="A",ISNUMBER(DataModel!AT$4)),INDEX(DataModel!$F$4:$BA$109,MATCH(1,(DataModel!$A$4:$A$109=$A539)*(DataModel!$B$4:$B$109=$B539),0),MATCH(AT$3,DataModel!$F$2:$BA$2,0))*$C539,"")</f>
        <v>#VALUE!</v>
      </c>
      <c r="AU539" s="69" t="e" cm="1">
        <f t="array" aca="1" ref="AU539" ca="1">IF(AND(AU$4="A",ISNUMBER(DataModel!AU$4)),INDEX(DataModel!$F$4:$BA$109,MATCH(1,(DataModel!$A$4:$A$109=$A539)*(DataModel!$B$4:$B$109=$B539),0),MATCH(AU$3,DataModel!$F$2:$BA$2,0))*$C539,"")</f>
        <v>#VALUE!</v>
      </c>
      <c r="AV539" s="69" t="e" cm="1">
        <f t="array" aca="1" ref="AV539" ca="1">IF(AND(AV$4="A",ISNUMBER(DataModel!AV$4)),INDEX(DataModel!$F$4:$BA$109,MATCH(1,(DataModel!$A$4:$A$109=$A539)*(DataModel!$B$4:$B$109=$B539),0),MATCH(AV$3,DataModel!$F$2:$BA$2,0))*$C539,"")</f>
        <v>#VALUE!</v>
      </c>
      <c r="AW539" s="114" t="e" cm="1">
        <f t="array" aca="1" ref="AW539" ca="1">IF(AND(AW$4="A",ISNUMBER(DataModel!AW$4)),INDEX(DataModel!$F$4:$BA$109,MATCH(1,(DataModel!$A$4:$A$109=$A539)*(DataModel!$B$4:$B$109=$B539),0),MATCH(AW$3,DataModel!$F$2:$BA$2,0))*$C539,"")</f>
        <v>#VALUE!</v>
      </c>
      <c r="AX539" s="113" t="e" cm="1">
        <f t="array" aca="1" ref="AX539" ca="1">IF(AND(AX$4="A",ISNUMBER(DataModel!AX$4)),INDEX(DataModel!$F$4:$BA$109,MATCH(1,(DataModel!$A$4:$A$109=$A539)*(DataModel!$B$4:$B$109=$B539),0),MATCH(AX$3,DataModel!$F$2:$BA$2,0))*$C539,"")</f>
        <v>#VALUE!</v>
      </c>
      <c r="AY539" s="69" t="e" cm="1">
        <f t="array" aca="1" ref="AY539" ca="1">IF(AND(AY$4="A",ISNUMBER(DataModel!AY$4)),INDEX(DataModel!$F$4:$BA$109,MATCH(1,(DataModel!$A$4:$A$109=$A539)*(DataModel!$B$4:$B$109=$B539),0),MATCH(AY$3,DataModel!$F$2:$BA$2,0))*$C539,"")</f>
        <v>#VALUE!</v>
      </c>
      <c r="AZ539" s="69" t="e" cm="1">
        <f t="array" aca="1" ref="AZ539" ca="1">IF(AND(AZ$4="A",ISNUMBER(DataModel!AZ$4)),INDEX(DataModel!$F$4:$BA$109,MATCH(1,(DataModel!$A$4:$A$109=$A539)*(DataModel!$B$4:$B$109=$B539),0),MATCH(AZ$3,DataModel!$F$2:$BA$2,0))*$C539,"")</f>
        <v>#VALUE!</v>
      </c>
      <c r="BA539" s="114" t="e" cm="1">
        <f t="array" aca="1" ref="BA539" ca="1">IF(AND(BA$4="A",ISNUMBER(DataModel!BA$4)),INDEX(DataModel!$F$4:$BA$109,MATCH(1,(DataModel!$A$4:$A$109=$A539)*(DataModel!$B$4:$B$109=$B539),0),MATCH(BA$3,DataModel!$F$2:$BA$2,0))*$C539,"")</f>
        <v>#VALUE!</v>
      </c>
      <c r="BB539" s="113"/>
      <c r="BC539" s="69"/>
      <c r="BD539" s="69"/>
      <c r="BE539" s="114"/>
      <c r="BF539" s="113"/>
      <c r="BG539" s="69"/>
      <c r="BH539" s="69"/>
      <c r="BI539" s="114"/>
      <c r="BJ539" s="113"/>
      <c r="BK539" s="69"/>
      <c r="BL539" s="69"/>
      <c r="BM539" s="114"/>
      <c r="BN539" s="113"/>
      <c r="BO539" s="69"/>
      <c r="BP539" s="69"/>
      <c r="BQ539" s="114"/>
      <c r="BR539" s="113"/>
      <c r="BS539" s="69"/>
      <c r="BT539" s="69"/>
      <c r="BU539" s="114"/>
      <c r="BV539" s="113"/>
      <c r="BW539" s="69"/>
      <c r="BX539" s="69"/>
      <c r="BY539" s="114"/>
      <c r="BZ539" s="113"/>
      <c r="CA539" s="69"/>
      <c r="CB539" s="69"/>
      <c r="CC539" s="114"/>
      <c r="CD539" s="113"/>
      <c r="CE539" s="69"/>
      <c r="CF539" s="69"/>
      <c r="CG539" s="114"/>
      <c r="CH539" s="113"/>
      <c r="CI539" s="69"/>
      <c r="CJ539" s="69"/>
      <c r="CK539" s="114"/>
      <c r="CL539" s="113"/>
      <c r="CM539" s="69"/>
      <c r="CN539" s="69"/>
      <c r="CO539" s="114"/>
      <c r="CP539" s="113"/>
      <c r="CQ539" s="69"/>
      <c r="CR539" s="69"/>
      <c r="CS539" s="114"/>
      <c r="CT539" s="113"/>
      <c r="CU539" s="69"/>
      <c r="CV539" s="69"/>
      <c r="CW539" s="114"/>
      <c r="CX539" s="113"/>
      <c r="CY539" s="69"/>
      <c r="CZ539" s="69"/>
      <c r="DA539" s="114"/>
      <c r="DB539" s="113"/>
      <c r="DC539" s="69"/>
      <c r="DD539" s="69"/>
      <c r="DE539" s="114"/>
      <c r="DF539" s="113"/>
      <c r="DG539" s="69"/>
      <c r="DH539" s="69"/>
      <c r="DI539" s="114"/>
      <c r="DK539" s="69">
        <f t="shared" ref="DK539:EK539" ca="1" si="1479">SUM(OFFSET($E539,,MATCH(DK$3,$F$5:$DI$5,0)+3,,1))</f>
        <v>0</v>
      </c>
      <c r="DL539" s="69" t="e">
        <f t="shared" ca="1" si="1479"/>
        <v>#N/A</v>
      </c>
      <c r="DM539" s="69" t="e">
        <f t="shared" ca="1" si="1479"/>
        <v>#VALUE!</v>
      </c>
      <c r="DN539" s="69" t="e">
        <f t="shared" ca="1" si="1479"/>
        <v>#VALUE!</v>
      </c>
      <c r="DO539" s="69" t="e">
        <f t="shared" ca="1" si="1479"/>
        <v>#VALUE!</v>
      </c>
      <c r="DP539" s="69" t="e">
        <f t="shared" ca="1" si="1479"/>
        <v>#VALUE!</v>
      </c>
      <c r="DQ539" s="69" t="e">
        <f t="shared" ca="1" si="1479"/>
        <v>#VALUE!</v>
      </c>
      <c r="DR539" s="69" t="e">
        <f t="shared" ca="1" si="1479"/>
        <v>#VALUE!</v>
      </c>
      <c r="DS539" s="69" t="e">
        <f t="shared" ca="1" si="1479"/>
        <v>#VALUE!</v>
      </c>
      <c r="DT539" s="69" t="e">
        <f t="shared" ca="1" si="1479"/>
        <v>#VALUE!</v>
      </c>
      <c r="DU539" s="69" t="e">
        <f t="shared" ca="1" si="1479"/>
        <v>#VALUE!</v>
      </c>
      <c r="DV539" s="69" t="e">
        <f t="shared" ca="1" si="1479"/>
        <v>#VALUE!</v>
      </c>
      <c r="DW539" s="69" t="e">
        <f t="shared" ca="1" si="1479"/>
        <v>#VALUE!</v>
      </c>
      <c r="DX539" s="69" t="e">
        <f t="shared" ca="1" si="1479"/>
        <v>#VALUE!</v>
      </c>
      <c r="DY539" s="69" t="e">
        <f t="shared" ca="1" si="1479"/>
        <v>#VALUE!</v>
      </c>
      <c r="DZ539" s="69" t="e">
        <f t="shared" ca="1" si="1479"/>
        <v>#VALUE!</v>
      </c>
      <c r="EA539" s="69" t="e">
        <f t="shared" ca="1" si="1479"/>
        <v>#VALUE!</v>
      </c>
      <c r="EB539" s="69" t="e">
        <f t="shared" ca="1" si="1479"/>
        <v>#VALUE!</v>
      </c>
      <c r="EC539" s="69" t="e">
        <f t="shared" ca="1" si="1479"/>
        <v>#VALUE!</v>
      </c>
      <c r="ED539" s="69" t="e">
        <f t="shared" ca="1" si="1479"/>
        <v>#VALUE!</v>
      </c>
      <c r="EE539" s="69" t="e">
        <f t="shared" ca="1" si="1479"/>
        <v>#VALUE!</v>
      </c>
      <c r="EF539" s="69" t="e">
        <f t="shared" ca="1" si="1479"/>
        <v>#VALUE!</v>
      </c>
      <c r="EG539" s="69" t="e">
        <f t="shared" ca="1" si="1479"/>
        <v>#VALUE!</v>
      </c>
      <c r="EH539" s="69" t="e">
        <f t="shared" ca="1" si="1479"/>
        <v>#VALUE!</v>
      </c>
      <c r="EI539" s="69" t="e">
        <f t="shared" ca="1" si="1479"/>
        <v>#VALUE!</v>
      </c>
      <c r="EJ539" s="69" t="e">
        <f t="shared" ca="1" si="1479"/>
        <v>#VALUE!</v>
      </c>
      <c r="EK539" s="69" t="e">
        <f t="shared" ca="1" si="1479"/>
        <v>#VALUE!</v>
      </c>
    </row>
    <row r="540" spans="1:141" outlineLevel="1" x14ac:dyDescent="0.25">
      <c r="A540" s="90"/>
      <c r="B540" s="90"/>
      <c r="C540" s="90"/>
      <c r="D540" s="90"/>
      <c r="F540" s="100"/>
      <c r="I540" s="101"/>
      <c r="J540" s="100"/>
      <c r="M540" s="101"/>
      <c r="N540" s="100"/>
      <c r="Q540" s="101"/>
      <c r="R540" s="100"/>
      <c r="U540" s="101"/>
      <c r="V540" s="100"/>
      <c r="Y540" s="101"/>
      <c r="Z540" s="100"/>
      <c r="AC540" s="101"/>
      <c r="AD540" s="100"/>
      <c r="AG540" s="101"/>
      <c r="AH540" s="100"/>
      <c r="AK540" s="101"/>
      <c r="AL540" s="100"/>
      <c r="AO540" s="101"/>
      <c r="AP540" s="100"/>
      <c r="AS540" s="101"/>
      <c r="AT540" s="100"/>
      <c r="AW540" s="101"/>
      <c r="AX540" s="100"/>
      <c r="BA540" s="101"/>
      <c r="BB540" s="100"/>
      <c r="BE540" s="101"/>
      <c r="BF540" s="100"/>
      <c r="BI540" s="101"/>
      <c r="BJ540" s="100"/>
      <c r="BM540" s="101"/>
      <c r="BN540" s="100"/>
      <c r="BQ540" s="101"/>
      <c r="BR540" s="100"/>
      <c r="BU540" s="101"/>
      <c r="BV540" s="100"/>
      <c r="BY540" s="101"/>
      <c r="BZ540" s="100"/>
      <c r="CC540" s="101"/>
      <c r="CD540" s="100"/>
      <c r="CG540" s="101"/>
      <c r="CH540" s="100"/>
      <c r="CK540" s="101"/>
      <c r="CL540" s="100"/>
      <c r="CO540" s="101"/>
      <c r="CP540" s="100"/>
      <c r="CS540" s="101"/>
      <c r="CT540" s="100"/>
      <c r="CW540" s="101"/>
      <c r="CX540" s="100"/>
      <c r="DA540" s="101"/>
      <c r="DB540" s="100"/>
      <c r="DE540" s="101"/>
      <c r="DF540" s="100"/>
      <c r="DI540" s="101"/>
    </row>
    <row r="541" spans="1:141" outlineLevel="1" x14ac:dyDescent="0.25">
      <c r="A541" s="90"/>
      <c r="B541" s="90"/>
      <c r="C541" s="90"/>
      <c r="D541" s="90"/>
      <c r="E541" t="str">
        <f>CONCATENATE(E535," - model")</f>
        <v>Tax assets - model</v>
      </c>
      <c r="F541" s="100"/>
      <c r="I541" s="101"/>
      <c r="J541" s="100"/>
      <c r="M541" s="101"/>
      <c r="N541" s="100"/>
      <c r="Q541" s="101"/>
      <c r="R541" s="100"/>
      <c r="U541" s="101"/>
      <c r="V541" s="100"/>
      <c r="Y541" s="101"/>
      <c r="Z541" s="100"/>
      <c r="AC541" s="101"/>
      <c r="AD541" s="100"/>
      <c r="AG541" s="101"/>
      <c r="AH541" s="100"/>
      <c r="AK541" s="101"/>
      <c r="AL541" s="113" t="str">
        <f ca="1">AL539</f>
        <v/>
      </c>
      <c r="AM541" s="69" t="str">
        <f t="shared" ref="AM541:AO541" ca="1" si="1480">AM539</f>
        <v/>
      </c>
      <c r="AN541" s="69" t="str">
        <f t="shared" ca="1" si="1480"/>
        <v/>
      </c>
      <c r="AO541" s="114" t="str">
        <f t="shared" ca="1" si="1480"/>
        <v/>
      </c>
      <c r="AP541" s="113" t="e">
        <f ca="1">AP542</f>
        <v>#N/A</v>
      </c>
      <c r="AQ541" s="69" t="e">
        <f t="shared" ref="AQ541:DB541" ca="1" si="1481">AQ542</f>
        <v>#N/A</v>
      </c>
      <c r="AR541" s="69" t="e">
        <f t="shared" ca="1" si="1481"/>
        <v>#N/A</v>
      </c>
      <c r="AS541" s="114" t="e">
        <f t="shared" ca="1" si="1481"/>
        <v>#N/A</v>
      </c>
      <c r="AT541" s="113" t="e">
        <f t="shared" ca="1" si="1481"/>
        <v>#VALUE!</v>
      </c>
      <c r="AU541" s="69" t="e">
        <f t="shared" ca="1" si="1481"/>
        <v>#VALUE!</v>
      </c>
      <c r="AV541" s="69" t="e">
        <f t="shared" ca="1" si="1481"/>
        <v>#VALUE!</v>
      </c>
      <c r="AW541" s="114" t="e">
        <f t="shared" ca="1" si="1481"/>
        <v>#VALUE!</v>
      </c>
      <c r="AX541" s="113" t="e">
        <f t="shared" ca="1" si="1481"/>
        <v>#VALUE!</v>
      </c>
      <c r="AY541" s="69" t="e">
        <f t="shared" ca="1" si="1481"/>
        <v>#VALUE!</v>
      </c>
      <c r="AZ541" s="69" t="e">
        <f t="shared" ca="1" si="1481"/>
        <v>#VALUE!</v>
      </c>
      <c r="BA541" s="114" t="e">
        <f t="shared" ca="1" si="1481"/>
        <v>#VALUE!</v>
      </c>
      <c r="BB541" s="113" t="e">
        <f t="shared" ca="1" si="1481"/>
        <v>#VALUE!</v>
      </c>
      <c r="BC541" s="69" t="e">
        <f t="shared" ca="1" si="1481"/>
        <v>#VALUE!</v>
      </c>
      <c r="BD541" s="69" t="e">
        <f t="shared" ca="1" si="1481"/>
        <v>#VALUE!</v>
      </c>
      <c r="BE541" s="114" t="e">
        <f t="shared" ca="1" si="1481"/>
        <v>#VALUE!</v>
      </c>
      <c r="BF541" s="113" t="e">
        <f t="shared" ca="1" si="1481"/>
        <v>#VALUE!</v>
      </c>
      <c r="BG541" s="69" t="e">
        <f t="shared" ca="1" si="1481"/>
        <v>#VALUE!</v>
      </c>
      <c r="BH541" s="69" t="e">
        <f t="shared" ca="1" si="1481"/>
        <v>#VALUE!</v>
      </c>
      <c r="BI541" s="114" t="e">
        <f t="shared" ca="1" si="1481"/>
        <v>#VALUE!</v>
      </c>
      <c r="BJ541" s="113" t="e">
        <f t="shared" ca="1" si="1481"/>
        <v>#VALUE!</v>
      </c>
      <c r="BK541" s="69" t="e">
        <f t="shared" ca="1" si="1481"/>
        <v>#VALUE!</v>
      </c>
      <c r="BL541" s="69" t="e">
        <f t="shared" ca="1" si="1481"/>
        <v>#VALUE!</v>
      </c>
      <c r="BM541" s="114" t="e">
        <f t="shared" ca="1" si="1481"/>
        <v>#VALUE!</v>
      </c>
      <c r="BN541" s="113" t="e">
        <f t="shared" ca="1" si="1481"/>
        <v>#VALUE!</v>
      </c>
      <c r="BO541" s="69" t="e">
        <f t="shared" ca="1" si="1481"/>
        <v>#VALUE!</v>
      </c>
      <c r="BP541" s="69" t="e">
        <f t="shared" ca="1" si="1481"/>
        <v>#VALUE!</v>
      </c>
      <c r="BQ541" s="114" t="e">
        <f t="shared" ca="1" si="1481"/>
        <v>#VALUE!</v>
      </c>
      <c r="BR541" s="113" t="e">
        <f t="shared" ca="1" si="1481"/>
        <v>#VALUE!</v>
      </c>
      <c r="BS541" s="69" t="e">
        <f t="shared" ca="1" si="1481"/>
        <v>#VALUE!</v>
      </c>
      <c r="BT541" s="69" t="e">
        <f t="shared" ca="1" si="1481"/>
        <v>#VALUE!</v>
      </c>
      <c r="BU541" s="114" t="e">
        <f t="shared" ca="1" si="1481"/>
        <v>#VALUE!</v>
      </c>
      <c r="BV541" s="113" t="e">
        <f t="shared" ca="1" si="1481"/>
        <v>#VALUE!</v>
      </c>
      <c r="BW541" s="69" t="e">
        <f t="shared" ca="1" si="1481"/>
        <v>#VALUE!</v>
      </c>
      <c r="BX541" s="69" t="e">
        <f t="shared" ca="1" si="1481"/>
        <v>#VALUE!</v>
      </c>
      <c r="BY541" s="114" t="e">
        <f t="shared" ca="1" si="1481"/>
        <v>#VALUE!</v>
      </c>
      <c r="BZ541" s="113" t="e">
        <f t="shared" ca="1" si="1481"/>
        <v>#VALUE!</v>
      </c>
      <c r="CA541" s="69" t="e">
        <f t="shared" ca="1" si="1481"/>
        <v>#VALUE!</v>
      </c>
      <c r="CB541" s="69" t="e">
        <f t="shared" ca="1" si="1481"/>
        <v>#VALUE!</v>
      </c>
      <c r="CC541" s="114" t="e">
        <f t="shared" ca="1" si="1481"/>
        <v>#VALUE!</v>
      </c>
      <c r="CD541" s="113" t="e">
        <f t="shared" ca="1" si="1481"/>
        <v>#VALUE!</v>
      </c>
      <c r="CE541" s="69" t="e">
        <f t="shared" ca="1" si="1481"/>
        <v>#VALUE!</v>
      </c>
      <c r="CF541" s="69" t="e">
        <f t="shared" ca="1" si="1481"/>
        <v>#VALUE!</v>
      </c>
      <c r="CG541" s="114" t="e">
        <f t="shared" ca="1" si="1481"/>
        <v>#VALUE!</v>
      </c>
      <c r="CH541" s="113">
        <f t="shared" ca="1" si="1481"/>
        <v>0</v>
      </c>
      <c r="CI541" s="69">
        <f t="shared" ca="1" si="1481"/>
        <v>0</v>
      </c>
      <c r="CJ541" s="69">
        <f t="shared" ca="1" si="1481"/>
        <v>0</v>
      </c>
      <c r="CK541" s="114">
        <f t="shared" ca="1" si="1481"/>
        <v>0</v>
      </c>
      <c r="CL541" s="113">
        <f t="shared" ca="1" si="1481"/>
        <v>0</v>
      </c>
      <c r="CM541" s="69">
        <f t="shared" ca="1" si="1481"/>
        <v>0</v>
      </c>
      <c r="CN541" s="69">
        <f t="shared" ca="1" si="1481"/>
        <v>0</v>
      </c>
      <c r="CO541" s="114">
        <f t="shared" ca="1" si="1481"/>
        <v>0</v>
      </c>
      <c r="CP541" s="113">
        <f t="shared" ca="1" si="1481"/>
        <v>0</v>
      </c>
      <c r="CQ541" s="69">
        <f t="shared" ca="1" si="1481"/>
        <v>0</v>
      </c>
      <c r="CR541" s="69">
        <f t="shared" ca="1" si="1481"/>
        <v>0</v>
      </c>
      <c r="CS541" s="114">
        <f t="shared" ca="1" si="1481"/>
        <v>0</v>
      </c>
      <c r="CT541" s="113">
        <f t="shared" ca="1" si="1481"/>
        <v>0</v>
      </c>
      <c r="CU541" s="69">
        <f t="shared" ca="1" si="1481"/>
        <v>0</v>
      </c>
      <c r="CV541" s="69">
        <f t="shared" ca="1" si="1481"/>
        <v>0</v>
      </c>
      <c r="CW541" s="114">
        <f t="shared" ca="1" si="1481"/>
        <v>0</v>
      </c>
      <c r="CX541" s="113">
        <f t="shared" ca="1" si="1481"/>
        <v>0</v>
      </c>
      <c r="CY541" s="69">
        <f t="shared" ca="1" si="1481"/>
        <v>0</v>
      </c>
      <c r="CZ541" s="69">
        <f t="shared" ca="1" si="1481"/>
        <v>0</v>
      </c>
      <c r="DA541" s="114">
        <f t="shared" ca="1" si="1481"/>
        <v>0</v>
      </c>
      <c r="DB541" s="113">
        <f t="shared" ca="1" si="1481"/>
        <v>0</v>
      </c>
      <c r="DC541" s="69">
        <f t="shared" ref="DC541:DI541" ca="1" si="1482">DC542</f>
        <v>0</v>
      </c>
      <c r="DD541" s="69">
        <f t="shared" ca="1" si="1482"/>
        <v>0</v>
      </c>
      <c r="DE541" s="114">
        <f t="shared" ca="1" si="1482"/>
        <v>0</v>
      </c>
      <c r="DF541" s="113">
        <f t="shared" ca="1" si="1482"/>
        <v>0</v>
      </c>
      <c r="DG541" s="69">
        <f t="shared" ca="1" si="1482"/>
        <v>0</v>
      </c>
      <c r="DH541" s="69">
        <f t="shared" ca="1" si="1482"/>
        <v>0</v>
      </c>
      <c r="DI541" s="114">
        <f t="shared" ca="1" si="1482"/>
        <v>0</v>
      </c>
      <c r="DK541" s="69">
        <f t="shared" ref="DK541:EK541" ca="1" si="1483">SUM(OFFSET($E541,,MATCH(DK$3,$F$5:$DI$5,0)+3,,1))</f>
        <v>0</v>
      </c>
      <c r="DL541" s="69" t="e">
        <f t="shared" ca="1" si="1483"/>
        <v>#N/A</v>
      </c>
      <c r="DM541" s="69" t="e">
        <f t="shared" ca="1" si="1483"/>
        <v>#VALUE!</v>
      </c>
      <c r="DN541" s="69" t="e">
        <f t="shared" ca="1" si="1483"/>
        <v>#VALUE!</v>
      </c>
      <c r="DO541" s="69" t="e">
        <f t="shared" ca="1" si="1483"/>
        <v>#VALUE!</v>
      </c>
      <c r="DP541" s="69" t="e">
        <f t="shared" ca="1" si="1483"/>
        <v>#VALUE!</v>
      </c>
      <c r="DQ541" s="69" t="e">
        <f t="shared" ca="1" si="1483"/>
        <v>#VALUE!</v>
      </c>
      <c r="DR541" s="69" t="e">
        <f t="shared" ca="1" si="1483"/>
        <v>#VALUE!</v>
      </c>
      <c r="DS541" s="69" t="e">
        <f t="shared" ca="1" si="1483"/>
        <v>#VALUE!</v>
      </c>
      <c r="DT541" s="69" t="e">
        <f t="shared" ca="1" si="1483"/>
        <v>#VALUE!</v>
      </c>
      <c r="DU541" s="69" t="e">
        <f t="shared" ca="1" si="1483"/>
        <v>#VALUE!</v>
      </c>
      <c r="DV541" s="69" t="e">
        <f t="shared" ca="1" si="1483"/>
        <v>#VALUE!</v>
      </c>
      <c r="DW541" s="69" t="e">
        <f t="shared" ca="1" si="1483"/>
        <v>#VALUE!</v>
      </c>
      <c r="DX541" s="69" t="e">
        <f t="shared" ca="1" si="1483"/>
        <v>#VALUE!</v>
      </c>
      <c r="DY541" s="69" t="e">
        <f t="shared" ca="1" si="1483"/>
        <v>#VALUE!</v>
      </c>
      <c r="DZ541" s="69" t="e">
        <f t="shared" ca="1" si="1483"/>
        <v>#VALUE!</v>
      </c>
      <c r="EA541" s="69" t="e">
        <f t="shared" ca="1" si="1483"/>
        <v>#VALUE!</v>
      </c>
      <c r="EB541" s="69" t="e">
        <f t="shared" ca="1" si="1483"/>
        <v>#VALUE!</v>
      </c>
      <c r="EC541" s="69" t="e">
        <f t="shared" ca="1" si="1483"/>
        <v>#VALUE!</v>
      </c>
      <c r="ED541" s="69" t="e">
        <f t="shared" ca="1" si="1483"/>
        <v>#VALUE!</v>
      </c>
      <c r="EE541" s="69" t="e">
        <f t="shared" ca="1" si="1483"/>
        <v>#VALUE!</v>
      </c>
      <c r="EF541" s="69" t="e">
        <f t="shared" ca="1" si="1483"/>
        <v>#VALUE!</v>
      </c>
      <c r="EG541" s="69" t="e">
        <f t="shared" ca="1" si="1483"/>
        <v>#VALUE!</v>
      </c>
      <c r="EH541" s="69" t="e">
        <f t="shared" ca="1" si="1483"/>
        <v>#VALUE!</v>
      </c>
      <c r="EI541" s="69" t="e">
        <f t="shared" ca="1" si="1483"/>
        <v>#VALUE!</v>
      </c>
      <c r="EJ541" s="69" t="e">
        <f t="shared" ca="1" si="1483"/>
        <v>#VALUE!</v>
      </c>
      <c r="EK541" s="69" t="e">
        <f t="shared" ca="1" si="1483"/>
        <v>#VALUE!</v>
      </c>
    </row>
    <row r="542" spans="1:141" outlineLevel="1" x14ac:dyDescent="0.25">
      <c r="A542" s="90"/>
      <c r="B542" s="90"/>
      <c r="C542" s="90"/>
      <c r="D542" s="90"/>
      <c r="E542" t="s">
        <v>322</v>
      </c>
      <c r="F542" s="100"/>
      <c r="I542" s="101"/>
      <c r="J542" s="100"/>
      <c r="M542" s="101"/>
      <c r="N542" s="100"/>
      <c r="Q542" s="101"/>
      <c r="R542" s="100"/>
      <c r="U542" s="101"/>
      <c r="V542" s="100"/>
      <c r="Y542" s="101"/>
      <c r="Z542" s="100"/>
      <c r="AC542" s="101"/>
      <c r="AD542" s="100"/>
      <c r="AG542" s="101"/>
      <c r="AH542" s="100"/>
      <c r="AK542" s="101"/>
      <c r="AL542" s="100"/>
      <c r="AO542" s="101"/>
      <c r="AP542" s="113" t="e">
        <f ca="1">IF(AP$4="A",AP539,AP544)</f>
        <v>#N/A</v>
      </c>
      <c r="AQ542" s="69" t="e">
        <f t="shared" ref="AQ542:DB542" ca="1" si="1484">IF(AQ$4="A",AQ539,AQ544)</f>
        <v>#N/A</v>
      </c>
      <c r="AR542" s="69" t="e">
        <f t="shared" ca="1" si="1484"/>
        <v>#N/A</v>
      </c>
      <c r="AS542" s="114" t="e">
        <f t="shared" ca="1" si="1484"/>
        <v>#N/A</v>
      </c>
      <c r="AT542" s="113" t="e">
        <f t="shared" ca="1" si="1484"/>
        <v>#VALUE!</v>
      </c>
      <c r="AU542" s="69" t="e">
        <f t="shared" ca="1" si="1484"/>
        <v>#VALUE!</v>
      </c>
      <c r="AV542" s="69" t="e">
        <f t="shared" ca="1" si="1484"/>
        <v>#VALUE!</v>
      </c>
      <c r="AW542" s="114" t="e">
        <f t="shared" ca="1" si="1484"/>
        <v>#VALUE!</v>
      </c>
      <c r="AX542" s="113" t="e">
        <f t="shared" ca="1" si="1484"/>
        <v>#VALUE!</v>
      </c>
      <c r="AY542" s="69" t="e">
        <f t="shared" ca="1" si="1484"/>
        <v>#VALUE!</v>
      </c>
      <c r="AZ542" s="69" t="e">
        <f t="shared" ca="1" si="1484"/>
        <v>#VALUE!</v>
      </c>
      <c r="BA542" s="114" t="e">
        <f t="shared" ca="1" si="1484"/>
        <v>#VALUE!</v>
      </c>
      <c r="BB542" s="113" t="e">
        <f t="shared" ca="1" si="1484"/>
        <v>#VALUE!</v>
      </c>
      <c r="BC542" s="69" t="e">
        <f t="shared" ca="1" si="1484"/>
        <v>#VALUE!</v>
      </c>
      <c r="BD542" s="69" t="e">
        <f t="shared" ca="1" si="1484"/>
        <v>#VALUE!</v>
      </c>
      <c r="BE542" s="114" t="e">
        <f t="shared" ca="1" si="1484"/>
        <v>#VALUE!</v>
      </c>
      <c r="BF542" s="113" t="e">
        <f t="shared" ca="1" si="1484"/>
        <v>#VALUE!</v>
      </c>
      <c r="BG542" s="69" t="e">
        <f t="shared" ca="1" si="1484"/>
        <v>#VALUE!</v>
      </c>
      <c r="BH542" s="69" t="e">
        <f t="shared" ca="1" si="1484"/>
        <v>#VALUE!</v>
      </c>
      <c r="BI542" s="114" t="e">
        <f t="shared" ca="1" si="1484"/>
        <v>#VALUE!</v>
      </c>
      <c r="BJ542" s="113" t="e">
        <f t="shared" ca="1" si="1484"/>
        <v>#VALUE!</v>
      </c>
      <c r="BK542" s="69" t="e">
        <f t="shared" ca="1" si="1484"/>
        <v>#VALUE!</v>
      </c>
      <c r="BL542" s="69" t="e">
        <f t="shared" ca="1" si="1484"/>
        <v>#VALUE!</v>
      </c>
      <c r="BM542" s="114" t="e">
        <f t="shared" ca="1" si="1484"/>
        <v>#VALUE!</v>
      </c>
      <c r="BN542" s="113" t="e">
        <f t="shared" ca="1" si="1484"/>
        <v>#VALUE!</v>
      </c>
      <c r="BO542" s="69" t="e">
        <f t="shared" ca="1" si="1484"/>
        <v>#VALUE!</v>
      </c>
      <c r="BP542" s="69" t="e">
        <f t="shared" ca="1" si="1484"/>
        <v>#VALUE!</v>
      </c>
      <c r="BQ542" s="114" t="e">
        <f t="shared" ca="1" si="1484"/>
        <v>#VALUE!</v>
      </c>
      <c r="BR542" s="113" t="e">
        <f t="shared" ca="1" si="1484"/>
        <v>#VALUE!</v>
      </c>
      <c r="BS542" s="69" t="e">
        <f t="shared" ca="1" si="1484"/>
        <v>#VALUE!</v>
      </c>
      <c r="BT542" s="69" t="e">
        <f t="shared" ca="1" si="1484"/>
        <v>#VALUE!</v>
      </c>
      <c r="BU542" s="114" t="e">
        <f t="shared" ca="1" si="1484"/>
        <v>#VALUE!</v>
      </c>
      <c r="BV542" s="113" t="e">
        <f t="shared" ca="1" si="1484"/>
        <v>#VALUE!</v>
      </c>
      <c r="BW542" s="69" t="e">
        <f t="shared" ca="1" si="1484"/>
        <v>#VALUE!</v>
      </c>
      <c r="BX542" s="69" t="e">
        <f t="shared" ca="1" si="1484"/>
        <v>#VALUE!</v>
      </c>
      <c r="BY542" s="114" t="e">
        <f t="shared" ca="1" si="1484"/>
        <v>#VALUE!</v>
      </c>
      <c r="BZ542" s="113" t="e">
        <f t="shared" ca="1" si="1484"/>
        <v>#VALUE!</v>
      </c>
      <c r="CA542" s="69" t="e">
        <f t="shared" ca="1" si="1484"/>
        <v>#VALUE!</v>
      </c>
      <c r="CB542" s="69" t="e">
        <f t="shared" ca="1" si="1484"/>
        <v>#VALUE!</v>
      </c>
      <c r="CC542" s="114" t="e">
        <f t="shared" ca="1" si="1484"/>
        <v>#VALUE!</v>
      </c>
      <c r="CD542" s="113" t="e">
        <f t="shared" ca="1" si="1484"/>
        <v>#VALUE!</v>
      </c>
      <c r="CE542" s="69" t="e">
        <f t="shared" ca="1" si="1484"/>
        <v>#VALUE!</v>
      </c>
      <c r="CF542" s="69" t="e">
        <f t="shared" ca="1" si="1484"/>
        <v>#VALUE!</v>
      </c>
      <c r="CG542" s="114" t="e">
        <f t="shared" ca="1" si="1484"/>
        <v>#VALUE!</v>
      </c>
      <c r="CH542" s="113">
        <f t="shared" ca="1" si="1484"/>
        <v>0</v>
      </c>
      <c r="CI542" s="69">
        <f t="shared" ca="1" si="1484"/>
        <v>0</v>
      </c>
      <c r="CJ542" s="69">
        <f t="shared" ca="1" si="1484"/>
        <v>0</v>
      </c>
      <c r="CK542" s="114">
        <f t="shared" ca="1" si="1484"/>
        <v>0</v>
      </c>
      <c r="CL542" s="113">
        <f t="shared" ca="1" si="1484"/>
        <v>0</v>
      </c>
      <c r="CM542" s="69">
        <f t="shared" ca="1" si="1484"/>
        <v>0</v>
      </c>
      <c r="CN542" s="69">
        <f t="shared" ca="1" si="1484"/>
        <v>0</v>
      </c>
      <c r="CO542" s="114">
        <f t="shared" ca="1" si="1484"/>
        <v>0</v>
      </c>
      <c r="CP542" s="113">
        <f t="shared" ca="1" si="1484"/>
        <v>0</v>
      </c>
      <c r="CQ542" s="69">
        <f t="shared" ca="1" si="1484"/>
        <v>0</v>
      </c>
      <c r="CR542" s="69">
        <f t="shared" ca="1" si="1484"/>
        <v>0</v>
      </c>
      <c r="CS542" s="114">
        <f t="shared" ca="1" si="1484"/>
        <v>0</v>
      </c>
      <c r="CT542" s="113">
        <f t="shared" ca="1" si="1484"/>
        <v>0</v>
      </c>
      <c r="CU542" s="69">
        <f t="shared" ca="1" si="1484"/>
        <v>0</v>
      </c>
      <c r="CV542" s="69">
        <f t="shared" ca="1" si="1484"/>
        <v>0</v>
      </c>
      <c r="CW542" s="114">
        <f t="shared" ca="1" si="1484"/>
        <v>0</v>
      </c>
      <c r="CX542" s="113">
        <f t="shared" ca="1" si="1484"/>
        <v>0</v>
      </c>
      <c r="CY542" s="69">
        <f t="shared" ca="1" si="1484"/>
        <v>0</v>
      </c>
      <c r="CZ542" s="69">
        <f t="shared" ca="1" si="1484"/>
        <v>0</v>
      </c>
      <c r="DA542" s="114">
        <f t="shared" ca="1" si="1484"/>
        <v>0</v>
      </c>
      <c r="DB542" s="113">
        <f t="shared" ca="1" si="1484"/>
        <v>0</v>
      </c>
      <c r="DC542" s="69">
        <f t="shared" ref="DC542:DI542" ca="1" si="1485">IF(DC$4="A",DC539,DC544)</f>
        <v>0</v>
      </c>
      <c r="DD542" s="69">
        <f t="shared" ca="1" si="1485"/>
        <v>0</v>
      </c>
      <c r="DE542" s="114">
        <f t="shared" ca="1" si="1485"/>
        <v>0</v>
      </c>
      <c r="DF542" s="113">
        <f t="shared" ca="1" si="1485"/>
        <v>0</v>
      </c>
      <c r="DG542" s="69">
        <f t="shared" ca="1" si="1485"/>
        <v>0</v>
      </c>
      <c r="DH542" s="69">
        <f t="shared" ca="1" si="1485"/>
        <v>0</v>
      </c>
      <c r="DI542" s="114">
        <f t="shared" ca="1" si="1485"/>
        <v>0</v>
      </c>
      <c r="DT542" s="69"/>
      <c r="DU542" s="69"/>
      <c r="DV542" s="69"/>
      <c r="DW542" s="69"/>
      <c r="DX542" s="69"/>
      <c r="DY542" s="69"/>
      <c r="DZ542" s="69"/>
      <c r="EA542" s="69"/>
      <c r="EB542" s="69"/>
      <c r="EC542" s="69"/>
      <c r="ED542" s="69"/>
      <c r="EE542" s="69"/>
      <c r="EF542" s="69"/>
      <c r="EG542" s="69"/>
      <c r="EH542" s="69"/>
      <c r="EI542" s="69"/>
      <c r="EJ542" s="69"/>
      <c r="EK542" s="69"/>
    </row>
    <row r="543" spans="1:141" outlineLevel="1" x14ac:dyDescent="0.25">
      <c r="A543" s="90"/>
      <c r="B543" s="90"/>
      <c r="C543" s="90"/>
      <c r="D543" s="90"/>
      <c r="F543" s="100"/>
      <c r="I543" s="101"/>
      <c r="J543" s="100"/>
      <c r="M543" s="101"/>
      <c r="N543" s="100"/>
      <c r="Q543" s="101"/>
      <c r="R543" s="100"/>
      <c r="U543" s="101"/>
      <c r="V543" s="100"/>
      <c r="Y543" s="101"/>
      <c r="Z543" s="100"/>
      <c r="AC543" s="101"/>
      <c r="AD543" s="100"/>
      <c r="AG543" s="101"/>
      <c r="AH543" s="100"/>
      <c r="AK543" s="101"/>
      <c r="AL543" s="100"/>
      <c r="AO543" s="101"/>
      <c r="AP543" s="102"/>
      <c r="AQ543" s="103"/>
      <c r="AR543" s="103"/>
      <c r="AS543" s="104"/>
      <c r="AT543" s="102"/>
      <c r="AU543" s="103"/>
      <c r="AV543" s="103"/>
      <c r="AW543" s="104"/>
      <c r="AX543" s="102"/>
      <c r="AY543" s="103"/>
      <c r="AZ543" s="103"/>
      <c r="BA543" s="104"/>
      <c r="BB543" s="102"/>
      <c r="BC543" s="103"/>
      <c r="BD543" s="103"/>
      <c r="BE543" s="104"/>
      <c r="BF543" s="102"/>
      <c r="BG543" s="103"/>
      <c r="BH543" s="103"/>
      <c r="BI543" s="104"/>
      <c r="BJ543" s="102"/>
      <c r="BK543" s="103"/>
      <c r="BL543" s="103"/>
      <c r="BM543" s="104"/>
      <c r="BN543" s="102"/>
      <c r="BO543" s="103"/>
      <c r="BP543" s="103"/>
      <c r="BQ543" s="104"/>
      <c r="BR543" s="102"/>
      <c r="BS543" s="103"/>
      <c r="BT543" s="103"/>
      <c r="BU543" s="104"/>
      <c r="BV543" s="102"/>
      <c r="BW543" s="103"/>
      <c r="BX543" s="103"/>
      <c r="BY543" s="104"/>
      <c r="BZ543" s="102"/>
      <c r="CA543" s="103"/>
      <c r="CB543" s="103"/>
      <c r="CC543" s="104"/>
      <c r="CD543" s="102"/>
      <c r="CE543" s="103"/>
      <c r="CF543" s="103"/>
      <c r="CG543" s="104"/>
      <c r="CH543" s="102"/>
      <c r="CI543" s="103"/>
      <c r="CJ543" s="103"/>
      <c r="CK543" s="104"/>
      <c r="CL543" s="102"/>
      <c r="CM543" s="103"/>
      <c r="CN543" s="103"/>
      <c r="CO543" s="104"/>
      <c r="CP543" s="102"/>
      <c r="CQ543" s="103"/>
      <c r="CR543" s="103"/>
      <c r="CS543" s="104"/>
      <c r="CT543" s="102"/>
      <c r="CU543" s="103"/>
      <c r="CV543" s="103"/>
      <c r="CW543" s="104"/>
      <c r="CX543" s="102"/>
      <c r="CY543" s="103"/>
      <c r="CZ543" s="103"/>
      <c r="DA543" s="104"/>
      <c r="DB543" s="102"/>
      <c r="DC543" s="103"/>
      <c r="DD543" s="103"/>
      <c r="DE543" s="104"/>
      <c r="DF543" s="102"/>
      <c r="DG543" s="103"/>
      <c r="DH543" s="103"/>
      <c r="DI543" s="104"/>
    </row>
    <row r="544" spans="1:141" outlineLevel="1" x14ac:dyDescent="0.25">
      <c r="A544" s="90"/>
      <c r="B544" s="90"/>
      <c r="C544" s="90"/>
      <c r="D544" s="90"/>
      <c r="E544" s="36" t="str">
        <f>CONCATENATE(E542," selected driver: ",$J$8," (",$J$9,")")</f>
        <v>Value selected driver: Default (Annual)</v>
      </c>
      <c r="F544" s="100"/>
      <c r="I544" s="101"/>
      <c r="J544" s="100"/>
      <c r="M544" s="101"/>
      <c r="N544" s="100"/>
      <c r="Q544" s="101"/>
      <c r="R544" s="100"/>
      <c r="U544" s="101"/>
      <c r="V544" s="100"/>
      <c r="Y544" s="101"/>
      <c r="Z544" s="100"/>
      <c r="AC544" s="101"/>
      <c r="AD544" s="100"/>
      <c r="AG544" s="101"/>
      <c r="AH544" s="100"/>
      <c r="AK544" s="101"/>
      <c r="AL544" s="100"/>
      <c r="AO544" s="101"/>
      <c r="AP544" s="147" t="e" cm="1">
        <f t="array" ref="AP544">IF($I$9=1,AP546,INDEX($DT546:$EK546,,MATCH(CONCATENATE("FY ",RIGHT(AP$3,4)),$DT$3:$EK$3,0)))</f>
        <v>#N/A</v>
      </c>
      <c r="AQ544" s="148" t="e" cm="1">
        <f t="array" ref="AQ544">IF($I$9=1,AQ546,INDEX($DT546:$EK546,,MATCH(CONCATENATE("FY ",RIGHT(AQ$3,4)),$DT$3:$EK$3,0)))</f>
        <v>#N/A</v>
      </c>
      <c r="AR544" s="148" t="e" cm="1">
        <f t="array" ref="AR544">IF($I$9=1,AR546,INDEX($DT546:$EK546,,MATCH(CONCATENATE("FY ",RIGHT(AR$3,4)),$DT$3:$EK$3,0)))</f>
        <v>#N/A</v>
      </c>
      <c r="AS544" s="149" t="e" cm="1">
        <f t="array" ref="AS544">IF($I$9=1,AS546,INDEX($DT546:$EK546,,MATCH(CONCATENATE("FY ",RIGHT(AS$3,4)),$DT$3:$EK$3,0)))</f>
        <v>#N/A</v>
      </c>
      <c r="AT544" s="147" t="e" cm="1">
        <f t="array" ref="AT544">IF($I$9=1,AT546,INDEX($DT546:$EK546,,MATCH(CONCATENATE("FY ",RIGHT(AT$3,4)),$DT$3:$EK$3,0)))</f>
        <v>#N/A</v>
      </c>
      <c r="AU544" s="148" t="e" cm="1">
        <f t="array" ref="AU544">IF($I$9=1,AU546,INDEX($DT546:$EK546,,MATCH(CONCATENATE("FY ",RIGHT(AU$3,4)),$DT$3:$EK$3,0)))</f>
        <v>#N/A</v>
      </c>
      <c r="AV544" s="148" t="e" cm="1">
        <f t="array" ref="AV544">IF($I$9=1,AV546,INDEX($DT546:$EK546,,MATCH(CONCATENATE("FY ",RIGHT(AV$3,4)),$DT$3:$EK$3,0)))</f>
        <v>#N/A</v>
      </c>
      <c r="AW544" s="149" t="e" cm="1">
        <f t="array" ref="AW544">IF($I$9=1,AW546,INDEX($DT546:$EK546,,MATCH(CONCATENATE("FY ",RIGHT(AW$3,4)),$DT$3:$EK$3,0)))</f>
        <v>#N/A</v>
      </c>
      <c r="AX544" s="147" t="e" cm="1">
        <f t="array" ref="AX544">IF($I$9=1,AX546,INDEX($DT546:$EK546,,MATCH(CONCATENATE("FY ",RIGHT(AX$3,4)),$DT$3:$EK$3,0)))</f>
        <v>#N/A</v>
      </c>
      <c r="AY544" s="148" t="e" cm="1">
        <f t="array" ref="AY544">IF($I$9=1,AY546,INDEX($DT546:$EK546,,MATCH(CONCATENATE("FY ",RIGHT(AY$3,4)),$DT$3:$EK$3,0)))</f>
        <v>#N/A</v>
      </c>
      <c r="AZ544" s="148" t="e" cm="1">
        <f t="array" ref="AZ544">IF($I$9=1,AZ546,INDEX($DT546:$EK546,,MATCH(CONCATENATE("FY ",RIGHT(AZ$3,4)),$DT$3:$EK$3,0)))</f>
        <v>#N/A</v>
      </c>
      <c r="BA544" s="149" t="e" cm="1">
        <f t="array" ref="BA544">IF($I$9=1,BA546,INDEX($DT546:$EK546,,MATCH(CONCATENATE("FY ",RIGHT(BA$3,4)),$DT$3:$EK$3,0)))</f>
        <v>#N/A</v>
      </c>
      <c r="BB544" s="147" t="e" cm="1">
        <f t="array" ref="BB544">IF($I$9=1,BB546,INDEX($DT546:$EK546,,MATCH(CONCATENATE("FY ",RIGHT(BB$3,4)),$DT$3:$EK$3,0)))</f>
        <v>#N/A</v>
      </c>
      <c r="BC544" s="148" t="e" cm="1">
        <f t="array" ref="BC544">IF($I$9=1,BC546,INDEX($DT546:$EK546,,MATCH(CONCATENATE("FY ",RIGHT(BC$3,4)),$DT$3:$EK$3,0)))</f>
        <v>#N/A</v>
      </c>
      <c r="BD544" s="148" t="e" cm="1">
        <f t="array" ref="BD544">IF($I$9=1,BD546,INDEX($DT546:$EK546,,MATCH(CONCATENATE("FY ",RIGHT(BD$3,4)),$DT$3:$EK$3,0)))</f>
        <v>#N/A</v>
      </c>
      <c r="BE544" s="149" t="e" cm="1">
        <f t="array" ref="BE544">IF($I$9=1,BE546,INDEX($DT546:$EK546,,MATCH(CONCATENATE("FY ",RIGHT(BE$3,4)),$DT$3:$EK$3,0)))</f>
        <v>#N/A</v>
      </c>
      <c r="BF544" s="147" t="e" cm="1">
        <f t="array" ref="BF544">IF($I$9=1,BF546,INDEX($DT546:$EK546,,MATCH(CONCATENATE("FY ",RIGHT(BF$3,4)),$DT$3:$EK$3,0)))</f>
        <v>#N/A</v>
      </c>
      <c r="BG544" s="148" t="e" cm="1">
        <f t="array" ref="BG544">IF($I$9=1,BG546,INDEX($DT546:$EK546,,MATCH(CONCATENATE("FY ",RIGHT(BG$3,4)),$DT$3:$EK$3,0)))</f>
        <v>#N/A</v>
      </c>
      <c r="BH544" s="148" t="e" cm="1">
        <f t="array" ref="BH544">IF($I$9=1,BH546,INDEX($DT546:$EK546,,MATCH(CONCATENATE("FY ",RIGHT(BH$3,4)),$DT$3:$EK$3,0)))</f>
        <v>#N/A</v>
      </c>
      <c r="BI544" s="149" t="e" cm="1">
        <f t="array" ref="BI544">IF($I$9=1,BI546,INDEX($DT546:$EK546,,MATCH(CONCATENATE("FY ",RIGHT(BI$3,4)),$DT$3:$EK$3,0)))</f>
        <v>#N/A</v>
      </c>
      <c r="BJ544" s="147" t="e" cm="1">
        <f t="array" ref="BJ544">IF($I$9=1,BJ546,INDEX($DT546:$EK546,,MATCH(CONCATENATE("FY ",RIGHT(BJ$3,4)),$DT$3:$EK$3,0)))</f>
        <v>#N/A</v>
      </c>
      <c r="BK544" s="148" t="e" cm="1">
        <f t="array" ref="BK544">IF($I$9=1,BK546,INDEX($DT546:$EK546,,MATCH(CONCATENATE("FY ",RIGHT(BK$3,4)),$DT$3:$EK$3,0)))</f>
        <v>#N/A</v>
      </c>
      <c r="BL544" s="148" t="e" cm="1">
        <f t="array" ref="BL544">IF($I$9=1,BL546,INDEX($DT546:$EK546,,MATCH(CONCATENATE("FY ",RIGHT(BL$3,4)),$DT$3:$EK$3,0)))</f>
        <v>#N/A</v>
      </c>
      <c r="BM544" s="149" t="e" cm="1">
        <f t="array" ref="BM544">IF($I$9=1,BM546,INDEX($DT546:$EK546,,MATCH(CONCATENATE("FY ",RIGHT(BM$3,4)),$DT$3:$EK$3,0)))</f>
        <v>#N/A</v>
      </c>
      <c r="BN544" s="147" t="e" cm="1">
        <f t="array" ref="BN544">IF($I$9=1,BN546,INDEX($DT546:$EK546,,MATCH(CONCATENATE("FY ",RIGHT(BN$3,4)),$DT$3:$EK$3,0)))</f>
        <v>#N/A</v>
      </c>
      <c r="BO544" s="148" t="e" cm="1">
        <f t="array" ref="BO544">IF($I$9=1,BO546,INDEX($DT546:$EK546,,MATCH(CONCATENATE("FY ",RIGHT(BO$3,4)),$DT$3:$EK$3,0)))</f>
        <v>#N/A</v>
      </c>
      <c r="BP544" s="148" t="e" cm="1">
        <f t="array" ref="BP544">IF($I$9=1,BP546,INDEX($DT546:$EK546,,MATCH(CONCATENATE("FY ",RIGHT(BP$3,4)),$DT$3:$EK$3,0)))</f>
        <v>#N/A</v>
      </c>
      <c r="BQ544" s="149" t="e" cm="1">
        <f t="array" ref="BQ544">IF($I$9=1,BQ546,INDEX($DT546:$EK546,,MATCH(CONCATENATE("FY ",RIGHT(BQ$3,4)),$DT$3:$EK$3,0)))</f>
        <v>#N/A</v>
      </c>
      <c r="BR544" s="147" t="e" cm="1">
        <f t="array" ref="BR544">IF($I$9=1,BR546,INDEX($DT546:$EK546,,MATCH(CONCATENATE("FY ",RIGHT(BR$3,4)),$DT$3:$EK$3,0)))</f>
        <v>#N/A</v>
      </c>
      <c r="BS544" s="148" t="e" cm="1">
        <f t="array" ref="BS544">IF($I$9=1,BS546,INDEX($DT546:$EK546,,MATCH(CONCATENATE("FY ",RIGHT(BS$3,4)),$DT$3:$EK$3,0)))</f>
        <v>#N/A</v>
      </c>
      <c r="BT544" s="148" t="e" cm="1">
        <f t="array" ref="BT544">IF($I$9=1,BT546,INDEX($DT546:$EK546,,MATCH(CONCATENATE("FY ",RIGHT(BT$3,4)),$DT$3:$EK$3,0)))</f>
        <v>#N/A</v>
      </c>
      <c r="BU544" s="149" t="e" cm="1">
        <f t="array" ref="BU544">IF($I$9=1,BU546,INDEX($DT546:$EK546,,MATCH(CONCATENATE("FY ",RIGHT(BU$3,4)),$DT$3:$EK$3,0)))</f>
        <v>#N/A</v>
      </c>
      <c r="BV544" s="147" t="e" cm="1">
        <f t="array" ref="BV544">IF($I$9=1,BV546,INDEX($DT546:$EK546,,MATCH(CONCATENATE("FY ",RIGHT(BV$3,4)),$DT$3:$EK$3,0)))</f>
        <v>#N/A</v>
      </c>
      <c r="BW544" s="148" t="e" cm="1">
        <f t="array" ref="BW544">IF($I$9=1,BW546,INDEX($DT546:$EK546,,MATCH(CONCATENATE("FY ",RIGHT(BW$3,4)),$DT$3:$EK$3,0)))</f>
        <v>#N/A</v>
      </c>
      <c r="BX544" s="148" t="e" cm="1">
        <f t="array" ref="BX544">IF($I$9=1,BX546,INDEX($DT546:$EK546,,MATCH(CONCATENATE("FY ",RIGHT(BX$3,4)),$DT$3:$EK$3,0)))</f>
        <v>#N/A</v>
      </c>
      <c r="BY544" s="149" t="e" cm="1">
        <f t="array" ref="BY544">IF($I$9=1,BY546,INDEX($DT546:$EK546,,MATCH(CONCATENATE("FY ",RIGHT(BY$3,4)),$DT$3:$EK$3,0)))</f>
        <v>#N/A</v>
      </c>
      <c r="BZ544" s="147" t="e" cm="1">
        <f t="array" ref="BZ544">IF($I$9=1,BZ546,INDEX($DT546:$EK546,,MATCH(CONCATENATE("FY ",RIGHT(BZ$3,4)),$DT$3:$EK$3,0)))</f>
        <v>#N/A</v>
      </c>
      <c r="CA544" s="148" t="e" cm="1">
        <f t="array" ref="CA544">IF($I$9=1,CA546,INDEX($DT546:$EK546,,MATCH(CONCATENATE("FY ",RIGHT(CA$3,4)),$DT$3:$EK$3,0)))</f>
        <v>#N/A</v>
      </c>
      <c r="CB544" s="148" t="e" cm="1">
        <f t="array" ref="CB544">IF($I$9=1,CB546,INDEX($DT546:$EK546,,MATCH(CONCATENATE("FY ",RIGHT(CB$3,4)),$DT$3:$EK$3,0)))</f>
        <v>#N/A</v>
      </c>
      <c r="CC544" s="149" t="e" cm="1">
        <f t="array" ref="CC544">IF($I$9=1,CC546,INDEX($DT546:$EK546,,MATCH(CONCATENATE("FY ",RIGHT(CC$3,4)),$DT$3:$EK$3,0)))</f>
        <v>#N/A</v>
      </c>
      <c r="CD544" s="147" t="e" cm="1">
        <f t="array" ref="CD544">IF($I$9=1,CD546,INDEX($DT546:$EK546,,MATCH(CONCATENATE("FY ",RIGHT(CD$3,4)),$DT$3:$EK$3,0)))</f>
        <v>#N/A</v>
      </c>
      <c r="CE544" s="148" t="e" cm="1">
        <f t="array" ref="CE544">IF($I$9=1,CE546,INDEX($DT546:$EK546,,MATCH(CONCATENATE("FY ",RIGHT(CE$3,4)),$DT$3:$EK$3,0)))</f>
        <v>#N/A</v>
      </c>
      <c r="CF544" s="148" t="e" cm="1">
        <f t="array" ref="CF544">IF($I$9=1,CF546,INDEX($DT546:$EK546,,MATCH(CONCATENATE("FY ",RIGHT(CF$3,4)),$DT$3:$EK$3,0)))</f>
        <v>#N/A</v>
      </c>
      <c r="CG544" s="149" t="e" cm="1">
        <f t="array" ref="CG544">IF($I$9=1,CG546,INDEX($DT546:$EK546,,MATCH(CONCATENATE("FY ",RIGHT(CG$3,4)),$DT$3:$EK$3,0)))</f>
        <v>#N/A</v>
      </c>
      <c r="CH544" s="147" t="e" cm="1">
        <f t="array" ref="CH544">IF($I$9=1,CH546,INDEX($DT546:$EK546,,MATCH(CONCATENATE("FY ",RIGHT(CH$3,4)),$DT$3:$EK$3,0)))</f>
        <v>#N/A</v>
      </c>
      <c r="CI544" s="148" t="e" cm="1">
        <f t="array" ref="CI544">IF($I$9=1,CI546,INDEX($DT546:$EK546,,MATCH(CONCATENATE("FY ",RIGHT(CI$3,4)),$DT$3:$EK$3,0)))</f>
        <v>#N/A</v>
      </c>
      <c r="CJ544" s="148" t="e" cm="1">
        <f t="array" ref="CJ544">IF($I$9=1,CJ546,INDEX($DT546:$EK546,,MATCH(CONCATENATE("FY ",RIGHT(CJ$3,4)),$DT$3:$EK$3,0)))</f>
        <v>#N/A</v>
      </c>
      <c r="CK544" s="149" t="e" cm="1">
        <f t="array" ref="CK544">IF($I$9=1,CK546,INDEX($DT546:$EK546,,MATCH(CONCATENATE("FY ",RIGHT(CK$3,4)),$DT$3:$EK$3,0)))</f>
        <v>#N/A</v>
      </c>
      <c r="CL544" s="147" t="e" cm="1">
        <f t="array" ref="CL544">IF($I$9=1,CL546,INDEX($DT546:$EK546,,MATCH(CONCATENATE("FY ",RIGHT(CL$3,4)),$DT$3:$EK$3,0)))</f>
        <v>#N/A</v>
      </c>
      <c r="CM544" s="148" t="e" cm="1">
        <f t="array" ref="CM544">IF($I$9=1,CM546,INDEX($DT546:$EK546,,MATCH(CONCATENATE("FY ",RIGHT(CM$3,4)),$DT$3:$EK$3,0)))</f>
        <v>#N/A</v>
      </c>
      <c r="CN544" s="148" t="e" cm="1">
        <f t="array" ref="CN544">IF($I$9=1,CN546,INDEX($DT546:$EK546,,MATCH(CONCATENATE("FY ",RIGHT(CN$3,4)),$DT$3:$EK$3,0)))</f>
        <v>#N/A</v>
      </c>
      <c r="CO544" s="149" t="e" cm="1">
        <f t="array" ref="CO544">IF($I$9=1,CO546,INDEX($DT546:$EK546,,MATCH(CONCATENATE("FY ",RIGHT(CO$3,4)),$DT$3:$EK$3,0)))</f>
        <v>#N/A</v>
      </c>
      <c r="CP544" s="147" t="e" cm="1">
        <f t="array" ref="CP544">IF($I$9=1,CP546,INDEX($DT546:$EK546,,MATCH(CONCATENATE("FY ",RIGHT(CP$3,4)),$DT$3:$EK$3,0)))</f>
        <v>#N/A</v>
      </c>
      <c r="CQ544" s="148" t="e" cm="1">
        <f t="array" ref="CQ544">IF($I$9=1,CQ546,INDEX($DT546:$EK546,,MATCH(CONCATENATE("FY ",RIGHT(CQ$3,4)),$DT$3:$EK$3,0)))</f>
        <v>#N/A</v>
      </c>
      <c r="CR544" s="148" t="e" cm="1">
        <f t="array" ref="CR544">IF($I$9=1,CR546,INDEX($DT546:$EK546,,MATCH(CONCATENATE("FY ",RIGHT(CR$3,4)),$DT$3:$EK$3,0)))</f>
        <v>#N/A</v>
      </c>
      <c r="CS544" s="149" t="e" cm="1">
        <f t="array" ref="CS544">IF($I$9=1,CS546,INDEX($DT546:$EK546,,MATCH(CONCATENATE("FY ",RIGHT(CS$3,4)),$DT$3:$EK$3,0)))</f>
        <v>#N/A</v>
      </c>
      <c r="CT544" s="147" t="e" cm="1">
        <f t="array" ref="CT544">IF($I$9=1,CT546,INDEX($DT546:$EK546,,MATCH(CONCATENATE("FY ",RIGHT(CT$3,4)),$DT$3:$EK$3,0)))</f>
        <v>#N/A</v>
      </c>
      <c r="CU544" s="148" t="e" cm="1">
        <f t="array" ref="CU544">IF($I$9=1,CU546,INDEX($DT546:$EK546,,MATCH(CONCATENATE("FY ",RIGHT(CU$3,4)),$DT$3:$EK$3,0)))</f>
        <v>#N/A</v>
      </c>
      <c r="CV544" s="148" t="e" cm="1">
        <f t="array" ref="CV544">IF($I$9=1,CV546,INDEX($DT546:$EK546,,MATCH(CONCATENATE("FY ",RIGHT(CV$3,4)),$DT$3:$EK$3,0)))</f>
        <v>#N/A</v>
      </c>
      <c r="CW544" s="149" t="e" cm="1">
        <f t="array" ref="CW544">IF($I$9=1,CW546,INDEX($DT546:$EK546,,MATCH(CONCATENATE("FY ",RIGHT(CW$3,4)),$DT$3:$EK$3,0)))</f>
        <v>#N/A</v>
      </c>
      <c r="CX544" s="147" t="e" cm="1">
        <f t="array" ref="CX544">IF($I$9=1,CX546,INDEX($DT546:$EK546,,MATCH(CONCATENATE("FY ",RIGHT(CX$3,4)),$DT$3:$EK$3,0)))</f>
        <v>#N/A</v>
      </c>
      <c r="CY544" s="148" t="e" cm="1">
        <f t="array" ref="CY544">IF($I$9=1,CY546,INDEX($DT546:$EK546,,MATCH(CONCATENATE("FY ",RIGHT(CY$3,4)),$DT$3:$EK$3,0)))</f>
        <v>#N/A</v>
      </c>
      <c r="CZ544" s="148" t="e" cm="1">
        <f t="array" ref="CZ544">IF($I$9=1,CZ546,INDEX($DT546:$EK546,,MATCH(CONCATENATE("FY ",RIGHT(CZ$3,4)),$DT$3:$EK$3,0)))</f>
        <v>#N/A</v>
      </c>
      <c r="DA544" s="149" t="e" cm="1">
        <f t="array" ref="DA544">IF($I$9=1,DA546,INDEX($DT546:$EK546,,MATCH(CONCATENATE("FY ",RIGHT(DA$3,4)),$DT$3:$EK$3,0)))</f>
        <v>#N/A</v>
      </c>
      <c r="DB544" s="147" t="e" cm="1">
        <f t="array" ref="DB544">IF($I$9=1,DB546,INDEX($DT546:$EK546,,MATCH(CONCATENATE("FY ",RIGHT(DB$3,4)),$DT$3:$EK$3,0)))</f>
        <v>#N/A</v>
      </c>
      <c r="DC544" s="148" t="e" cm="1">
        <f t="array" ref="DC544">IF($I$9=1,DC546,INDEX($DT546:$EK546,,MATCH(CONCATENATE("FY ",RIGHT(DC$3,4)),$DT$3:$EK$3,0)))</f>
        <v>#N/A</v>
      </c>
      <c r="DD544" s="148" t="e" cm="1">
        <f t="array" ref="DD544">IF($I$9=1,DD546,INDEX($DT546:$EK546,,MATCH(CONCATENATE("FY ",RIGHT(DD$3,4)),$DT$3:$EK$3,0)))</f>
        <v>#N/A</v>
      </c>
      <c r="DE544" s="149" t="e" cm="1">
        <f t="array" ref="DE544">IF($I$9=1,DE546,INDEX($DT546:$EK546,,MATCH(CONCATENATE("FY ",RIGHT(DE$3,4)),$DT$3:$EK$3,0)))</f>
        <v>#N/A</v>
      </c>
      <c r="DF544" s="147" t="e" cm="1">
        <f t="array" ref="DF544">IF($I$9=1,DF546,INDEX($DT546:$EK546,,MATCH(CONCATENATE("FY ",RIGHT(DF$3,4)),$DT$3:$EK$3,0)))</f>
        <v>#N/A</v>
      </c>
      <c r="DG544" s="148" t="e" cm="1">
        <f t="array" ref="DG544">IF($I$9=1,DG546,INDEX($DT546:$EK546,,MATCH(CONCATENATE("FY ",RIGHT(DG$3,4)),$DT$3:$EK$3,0)))</f>
        <v>#N/A</v>
      </c>
      <c r="DH544" s="148" t="e" cm="1">
        <f t="array" ref="DH544">IF($I$9=1,DH546,INDEX($DT546:$EK546,,MATCH(CONCATENATE("FY ",RIGHT(DH$3,4)),$DT$3:$EK$3,0)))</f>
        <v>#N/A</v>
      </c>
      <c r="DI544" s="149" t="e" cm="1">
        <f t="array" ref="DI544">IF($I$9=1,DI546,INDEX($DT546:$EK546,,MATCH(CONCATENATE("FY ",RIGHT(DI$3,4)),$DT$3:$EK$3,0)))</f>
        <v>#N/A</v>
      </c>
    </row>
    <row r="545" spans="1:141" outlineLevel="1" x14ac:dyDescent="0.25">
      <c r="A545" s="90"/>
      <c r="B545" s="90"/>
      <c r="C545" s="90"/>
      <c r="D545" s="90"/>
      <c r="F545" s="100"/>
      <c r="I545" s="101"/>
      <c r="J545" s="100"/>
      <c r="M545" s="101"/>
      <c r="N545" s="100"/>
      <c r="Q545" s="101"/>
      <c r="R545" s="100"/>
      <c r="U545" s="101"/>
      <c r="V545" s="100"/>
      <c r="Y545" s="101"/>
      <c r="Z545" s="100"/>
      <c r="AC545" s="101"/>
      <c r="AD545" s="100"/>
      <c r="AG545" s="101"/>
      <c r="AH545" s="100"/>
      <c r="AK545" s="101"/>
      <c r="AL545" s="100"/>
      <c r="AO545" s="101"/>
      <c r="AP545" s="100"/>
      <c r="AS545" s="101"/>
      <c r="AT545" s="100"/>
      <c r="AW545" s="101"/>
      <c r="AX545" s="100"/>
      <c r="BA545" s="101"/>
      <c r="BB545" s="100"/>
      <c r="BE545" s="101"/>
      <c r="BF545" s="100"/>
      <c r="BI545" s="101"/>
      <c r="BJ545" s="100"/>
      <c r="BM545" s="101"/>
      <c r="BN545" s="100"/>
      <c r="BQ545" s="101"/>
      <c r="BR545" s="100"/>
      <c r="BU545" s="101"/>
      <c r="BV545" s="100"/>
      <c r="BY545" s="101"/>
      <c r="BZ545" s="100"/>
      <c r="CC545" s="101"/>
      <c r="CD545" s="100"/>
      <c r="CG545" s="101"/>
      <c r="CH545" s="100"/>
      <c r="CK545" s="101"/>
      <c r="CL545" s="100"/>
      <c r="CO545" s="101"/>
      <c r="CP545" s="100"/>
      <c r="CS545" s="101"/>
      <c r="CT545" s="100"/>
      <c r="CW545" s="101"/>
      <c r="CX545" s="100"/>
      <c r="DA545" s="101"/>
      <c r="DB545" s="100"/>
      <c r="DE545" s="101"/>
      <c r="DF545" s="100"/>
      <c r="DI545" s="101"/>
    </row>
    <row r="546" spans="1:141" outlineLevel="1" x14ac:dyDescent="0.25">
      <c r="A546" s="90"/>
      <c r="B546" s="90"/>
      <c r="C546" s="90"/>
      <c r="D546" s="90"/>
      <c r="E546" t="str">
        <f>CONCATENATE(E542," scenario: ",$J$8)</f>
        <v>Value scenario: Default</v>
      </c>
      <c r="F546" s="100"/>
      <c r="I546" s="101"/>
      <c r="J546" s="100"/>
      <c r="M546" s="101"/>
      <c r="N546" s="100"/>
      <c r="Q546" s="101"/>
      <c r="R546" s="100"/>
      <c r="U546" s="101"/>
      <c r="V546" s="100"/>
      <c r="Y546" s="101"/>
      <c r="Z546" s="100"/>
      <c r="AC546" s="101"/>
      <c r="AD546" s="100"/>
      <c r="AG546" s="101"/>
      <c r="AH546" s="100"/>
      <c r="AK546" s="101"/>
      <c r="AL546" s="100"/>
      <c r="AO546" s="101"/>
      <c r="AP546" s="113">
        <f>CHOOSE($I$8,AP547,AP548,AP549,AP550,AP551)</f>
        <v>0</v>
      </c>
      <c r="AQ546" s="69">
        <f t="shared" ref="AQ546:DB546" si="1486">CHOOSE($I$8,AQ547,AQ548,AQ549,AQ550,AQ551)</f>
        <v>0</v>
      </c>
      <c r="AR546" s="69">
        <f t="shared" si="1486"/>
        <v>0</v>
      </c>
      <c r="AS546" s="114">
        <f t="shared" si="1486"/>
        <v>0</v>
      </c>
      <c r="AT546" s="113">
        <f t="shared" si="1486"/>
        <v>0</v>
      </c>
      <c r="AU546" s="69">
        <f t="shared" si="1486"/>
        <v>0</v>
      </c>
      <c r="AV546" s="69">
        <f t="shared" si="1486"/>
        <v>0</v>
      </c>
      <c r="AW546" s="114">
        <f t="shared" si="1486"/>
        <v>0</v>
      </c>
      <c r="AX546" s="113">
        <f t="shared" si="1486"/>
        <v>0</v>
      </c>
      <c r="AY546" s="69">
        <f t="shared" si="1486"/>
        <v>0</v>
      </c>
      <c r="AZ546" s="69">
        <f t="shared" si="1486"/>
        <v>0</v>
      </c>
      <c r="BA546" s="114">
        <f t="shared" si="1486"/>
        <v>0</v>
      </c>
      <c r="BB546" s="113">
        <f t="shared" si="1486"/>
        <v>0</v>
      </c>
      <c r="BC546" s="69">
        <f t="shared" si="1486"/>
        <v>0</v>
      </c>
      <c r="BD546" s="69">
        <f t="shared" si="1486"/>
        <v>0</v>
      </c>
      <c r="BE546" s="114">
        <f t="shared" si="1486"/>
        <v>0</v>
      </c>
      <c r="BF546" s="113">
        <f t="shared" si="1486"/>
        <v>0</v>
      </c>
      <c r="BG546" s="69">
        <f t="shared" si="1486"/>
        <v>0</v>
      </c>
      <c r="BH546" s="69">
        <f t="shared" si="1486"/>
        <v>0</v>
      </c>
      <c r="BI546" s="114">
        <f t="shared" si="1486"/>
        <v>0</v>
      </c>
      <c r="BJ546" s="113">
        <f t="shared" si="1486"/>
        <v>0</v>
      </c>
      <c r="BK546" s="69">
        <f t="shared" si="1486"/>
        <v>0</v>
      </c>
      <c r="BL546" s="69">
        <f t="shared" si="1486"/>
        <v>0</v>
      </c>
      <c r="BM546" s="114">
        <f t="shared" si="1486"/>
        <v>0</v>
      </c>
      <c r="BN546" s="113">
        <f t="shared" si="1486"/>
        <v>0</v>
      </c>
      <c r="BO546" s="69">
        <f t="shared" si="1486"/>
        <v>0</v>
      </c>
      <c r="BP546" s="69">
        <f t="shared" si="1486"/>
        <v>0</v>
      </c>
      <c r="BQ546" s="114">
        <f t="shared" si="1486"/>
        <v>0</v>
      </c>
      <c r="BR546" s="113">
        <f t="shared" si="1486"/>
        <v>0</v>
      </c>
      <c r="BS546" s="69">
        <f t="shared" si="1486"/>
        <v>0</v>
      </c>
      <c r="BT546" s="69">
        <f t="shared" si="1486"/>
        <v>0</v>
      </c>
      <c r="BU546" s="114">
        <f t="shared" si="1486"/>
        <v>0</v>
      </c>
      <c r="BV546" s="113">
        <f t="shared" si="1486"/>
        <v>0</v>
      </c>
      <c r="BW546" s="69">
        <f t="shared" si="1486"/>
        <v>0</v>
      </c>
      <c r="BX546" s="69">
        <f t="shared" si="1486"/>
        <v>0</v>
      </c>
      <c r="BY546" s="114">
        <f t="shared" si="1486"/>
        <v>0</v>
      </c>
      <c r="BZ546" s="113">
        <f t="shared" si="1486"/>
        <v>0</v>
      </c>
      <c r="CA546" s="69">
        <f t="shared" si="1486"/>
        <v>0</v>
      </c>
      <c r="CB546" s="69">
        <f t="shared" si="1486"/>
        <v>0</v>
      </c>
      <c r="CC546" s="114">
        <f t="shared" si="1486"/>
        <v>0</v>
      </c>
      <c r="CD546" s="113">
        <f t="shared" si="1486"/>
        <v>0</v>
      </c>
      <c r="CE546" s="69">
        <f t="shared" si="1486"/>
        <v>0</v>
      </c>
      <c r="CF546" s="69">
        <f t="shared" si="1486"/>
        <v>0</v>
      </c>
      <c r="CG546" s="114">
        <f t="shared" si="1486"/>
        <v>0</v>
      </c>
      <c r="CH546" s="113">
        <f t="shared" si="1486"/>
        <v>0</v>
      </c>
      <c r="CI546" s="69">
        <f t="shared" si="1486"/>
        <v>0</v>
      </c>
      <c r="CJ546" s="69">
        <f t="shared" si="1486"/>
        <v>0</v>
      </c>
      <c r="CK546" s="114">
        <f t="shared" si="1486"/>
        <v>0</v>
      </c>
      <c r="CL546" s="113">
        <f t="shared" si="1486"/>
        <v>0</v>
      </c>
      <c r="CM546" s="69">
        <f t="shared" si="1486"/>
        <v>0</v>
      </c>
      <c r="CN546" s="69">
        <f t="shared" si="1486"/>
        <v>0</v>
      </c>
      <c r="CO546" s="114">
        <f t="shared" si="1486"/>
        <v>0</v>
      </c>
      <c r="CP546" s="113">
        <f t="shared" si="1486"/>
        <v>0</v>
      </c>
      <c r="CQ546" s="69">
        <f t="shared" si="1486"/>
        <v>0</v>
      </c>
      <c r="CR546" s="69">
        <f t="shared" si="1486"/>
        <v>0</v>
      </c>
      <c r="CS546" s="114">
        <f t="shared" si="1486"/>
        <v>0</v>
      </c>
      <c r="CT546" s="113">
        <f t="shared" si="1486"/>
        <v>0</v>
      </c>
      <c r="CU546" s="69">
        <f t="shared" si="1486"/>
        <v>0</v>
      </c>
      <c r="CV546" s="69">
        <f t="shared" si="1486"/>
        <v>0</v>
      </c>
      <c r="CW546" s="114">
        <f t="shared" si="1486"/>
        <v>0</v>
      </c>
      <c r="CX546" s="113">
        <f t="shared" si="1486"/>
        <v>0</v>
      </c>
      <c r="CY546" s="69">
        <f t="shared" si="1486"/>
        <v>0</v>
      </c>
      <c r="CZ546" s="69">
        <f t="shared" si="1486"/>
        <v>0</v>
      </c>
      <c r="DA546" s="114">
        <f t="shared" si="1486"/>
        <v>0</v>
      </c>
      <c r="DB546" s="113">
        <f t="shared" si="1486"/>
        <v>0</v>
      </c>
      <c r="DC546" s="69">
        <f t="shared" ref="DC546:DI546" si="1487">CHOOSE($I$8,DC547,DC548,DC549,DC550,DC551)</f>
        <v>0</v>
      </c>
      <c r="DD546" s="69">
        <f t="shared" si="1487"/>
        <v>0</v>
      </c>
      <c r="DE546" s="114">
        <f t="shared" si="1487"/>
        <v>0</v>
      </c>
      <c r="DF546" s="113">
        <f t="shared" si="1487"/>
        <v>0</v>
      </c>
      <c r="DG546" s="69">
        <f t="shared" si="1487"/>
        <v>0</v>
      </c>
      <c r="DH546" s="69">
        <f t="shared" si="1487"/>
        <v>0</v>
      </c>
      <c r="DI546" s="114">
        <f t="shared" si="1487"/>
        <v>0</v>
      </c>
      <c r="DT546" s="69" t="e">
        <f t="shared" ref="DT546:EK546" ca="1" si="1488">CHOOSE($I$8,DT547,DT548,DT549,DT550,DT551)</f>
        <v>#VALUE!</v>
      </c>
      <c r="DU546" s="69" t="e">
        <f t="shared" ca="1" si="1488"/>
        <v>#VALUE!</v>
      </c>
      <c r="DV546" s="69" t="e">
        <f t="shared" ca="1" si="1488"/>
        <v>#VALUE!</v>
      </c>
      <c r="DW546" s="69" t="e">
        <f t="shared" ca="1" si="1488"/>
        <v>#VALUE!</v>
      </c>
      <c r="DX546" s="69" t="e">
        <f t="shared" ca="1" si="1488"/>
        <v>#VALUE!</v>
      </c>
      <c r="DY546" s="69" t="e">
        <f t="shared" ca="1" si="1488"/>
        <v>#VALUE!</v>
      </c>
      <c r="DZ546" s="69" t="e">
        <f t="shared" ca="1" si="1488"/>
        <v>#VALUE!</v>
      </c>
      <c r="EA546" s="69" t="e">
        <f t="shared" ca="1" si="1488"/>
        <v>#VALUE!</v>
      </c>
      <c r="EB546" s="69" t="e">
        <f t="shared" ca="1" si="1488"/>
        <v>#VALUE!</v>
      </c>
      <c r="EC546" s="69" t="e">
        <f t="shared" ca="1" si="1488"/>
        <v>#VALUE!</v>
      </c>
      <c r="ED546" s="69" t="e">
        <f t="shared" ca="1" si="1488"/>
        <v>#VALUE!</v>
      </c>
      <c r="EE546" s="69" t="e">
        <f t="shared" ca="1" si="1488"/>
        <v>#VALUE!</v>
      </c>
      <c r="EF546" s="69" t="e">
        <f t="shared" ca="1" si="1488"/>
        <v>#VALUE!</v>
      </c>
      <c r="EG546" s="69" t="e">
        <f t="shared" ca="1" si="1488"/>
        <v>#VALUE!</v>
      </c>
      <c r="EH546" s="69" t="e">
        <f t="shared" ca="1" si="1488"/>
        <v>#VALUE!</v>
      </c>
      <c r="EI546" s="69" t="e">
        <f t="shared" ca="1" si="1488"/>
        <v>#VALUE!</v>
      </c>
      <c r="EJ546" s="69" t="e">
        <f t="shared" ca="1" si="1488"/>
        <v>#VALUE!</v>
      </c>
      <c r="EK546" s="69" t="e">
        <f t="shared" ca="1" si="1488"/>
        <v>#VALUE!</v>
      </c>
    </row>
    <row r="547" spans="1:141" outlineLevel="1" x14ac:dyDescent="0.25">
      <c r="A547" s="90"/>
      <c r="B547" s="90"/>
      <c r="C547" s="90"/>
      <c r="D547" s="90"/>
      <c r="E547" t="str">
        <f>CONCATENATE("- ", $N$6,":")</f>
        <v>- Base:</v>
      </c>
      <c r="F547" s="100"/>
      <c r="I547" s="101"/>
      <c r="J547" s="100"/>
      <c r="M547" s="101"/>
      <c r="N547" s="100"/>
      <c r="Q547" s="101"/>
      <c r="R547" s="100"/>
      <c r="U547" s="101"/>
      <c r="V547" s="100"/>
      <c r="Y547" s="101"/>
      <c r="Z547" s="100"/>
      <c r="AC547" s="101"/>
      <c r="AD547" s="100"/>
      <c r="AG547" s="101"/>
      <c r="AH547" s="100"/>
      <c r="AK547" s="101"/>
      <c r="AL547" s="100"/>
      <c r="AO547" s="101"/>
      <c r="AP547" s="117">
        <v>0</v>
      </c>
      <c r="AQ547" s="118">
        <v>0</v>
      </c>
      <c r="AR547" s="118">
        <v>0</v>
      </c>
      <c r="AS547" s="119">
        <v>0</v>
      </c>
      <c r="AT547" s="117">
        <v>0</v>
      </c>
      <c r="AU547" s="118">
        <v>0</v>
      </c>
      <c r="AV547" s="118">
        <v>0</v>
      </c>
      <c r="AW547" s="119">
        <v>0</v>
      </c>
      <c r="AX547" s="117">
        <v>0</v>
      </c>
      <c r="AY547" s="118">
        <v>0</v>
      </c>
      <c r="AZ547" s="118">
        <v>0</v>
      </c>
      <c r="BA547" s="119">
        <v>0</v>
      </c>
      <c r="BB547" s="117">
        <v>0</v>
      </c>
      <c r="BC547" s="118">
        <v>0</v>
      </c>
      <c r="BD547" s="118">
        <v>0</v>
      </c>
      <c r="BE547" s="119">
        <v>0</v>
      </c>
      <c r="BF547" s="117">
        <v>0</v>
      </c>
      <c r="BG547" s="118">
        <v>0</v>
      </c>
      <c r="BH547" s="118">
        <v>0</v>
      </c>
      <c r="BI547" s="119">
        <v>0</v>
      </c>
      <c r="BJ547" s="117">
        <v>0</v>
      </c>
      <c r="BK547" s="118">
        <v>0</v>
      </c>
      <c r="BL547" s="118">
        <v>0</v>
      </c>
      <c r="BM547" s="119">
        <v>0</v>
      </c>
      <c r="BN547" s="117">
        <v>0</v>
      </c>
      <c r="BO547" s="118">
        <v>0</v>
      </c>
      <c r="BP547" s="118">
        <v>0</v>
      </c>
      <c r="BQ547" s="119">
        <v>0</v>
      </c>
      <c r="BR547" s="117">
        <v>0</v>
      </c>
      <c r="BS547" s="118">
        <v>0</v>
      </c>
      <c r="BT547" s="118">
        <v>0</v>
      </c>
      <c r="BU547" s="119">
        <v>0</v>
      </c>
      <c r="BV547" s="117">
        <v>0</v>
      </c>
      <c r="BW547" s="118">
        <v>0</v>
      </c>
      <c r="BX547" s="118">
        <v>0</v>
      </c>
      <c r="BY547" s="119">
        <v>0</v>
      </c>
      <c r="BZ547" s="117">
        <v>0</v>
      </c>
      <c r="CA547" s="118">
        <v>0</v>
      </c>
      <c r="CB547" s="118">
        <v>0</v>
      </c>
      <c r="CC547" s="119">
        <v>0</v>
      </c>
      <c r="CD547" s="117">
        <v>0</v>
      </c>
      <c r="CE547" s="118">
        <v>0</v>
      </c>
      <c r="CF547" s="118">
        <v>0</v>
      </c>
      <c r="CG547" s="119">
        <v>0</v>
      </c>
      <c r="CH547" s="117">
        <v>0</v>
      </c>
      <c r="CI547" s="118">
        <v>0</v>
      </c>
      <c r="CJ547" s="118">
        <v>0</v>
      </c>
      <c r="CK547" s="119">
        <v>0</v>
      </c>
      <c r="CL547" s="117">
        <v>0</v>
      </c>
      <c r="CM547" s="118">
        <v>0</v>
      </c>
      <c r="CN547" s="118">
        <v>0</v>
      </c>
      <c r="CO547" s="119">
        <v>0</v>
      </c>
      <c r="CP547" s="117">
        <v>0</v>
      </c>
      <c r="CQ547" s="118">
        <v>0</v>
      </c>
      <c r="CR547" s="118">
        <v>0</v>
      </c>
      <c r="CS547" s="119">
        <v>0</v>
      </c>
      <c r="CT547" s="117">
        <v>0</v>
      </c>
      <c r="CU547" s="118">
        <v>0</v>
      </c>
      <c r="CV547" s="118">
        <v>0</v>
      </c>
      <c r="CW547" s="119">
        <v>0</v>
      </c>
      <c r="CX547" s="117">
        <v>0</v>
      </c>
      <c r="CY547" s="118">
        <v>0</v>
      </c>
      <c r="CZ547" s="118">
        <v>0</v>
      </c>
      <c r="DA547" s="119">
        <v>0</v>
      </c>
      <c r="DB547" s="117">
        <v>0</v>
      </c>
      <c r="DC547" s="118">
        <v>0</v>
      </c>
      <c r="DD547" s="118">
        <v>0</v>
      </c>
      <c r="DE547" s="119">
        <v>0</v>
      </c>
      <c r="DF547" s="117">
        <v>0</v>
      </c>
      <c r="DG547" s="118">
        <v>0</v>
      </c>
      <c r="DH547" s="118">
        <v>0</v>
      </c>
      <c r="DI547" s="119">
        <v>0</v>
      </c>
      <c r="DT547" s="118">
        <v>0</v>
      </c>
      <c r="DU547" s="118">
        <v>0</v>
      </c>
      <c r="DV547" s="118">
        <v>0</v>
      </c>
      <c r="DW547" s="118">
        <v>0</v>
      </c>
      <c r="DX547" s="118">
        <v>0</v>
      </c>
      <c r="DY547" s="118">
        <v>0</v>
      </c>
      <c r="DZ547" s="118">
        <v>0</v>
      </c>
      <c r="EA547" s="118">
        <v>0</v>
      </c>
      <c r="EB547" s="118">
        <v>0</v>
      </c>
      <c r="EC547" s="118">
        <v>0</v>
      </c>
      <c r="ED547" s="118">
        <v>0</v>
      </c>
      <c r="EE547" s="118">
        <v>0</v>
      </c>
      <c r="EF547" s="118">
        <v>0</v>
      </c>
      <c r="EG547" s="118">
        <v>0</v>
      </c>
      <c r="EH547" s="118">
        <v>0</v>
      </c>
      <c r="EI547" s="118">
        <v>0</v>
      </c>
      <c r="EJ547" s="118">
        <v>0</v>
      </c>
      <c r="EK547" s="118">
        <v>0</v>
      </c>
    </row>
    <row r="548" spans="1:141" outlineLevel="1" x14ac:dyDescent="0.25">
      <c r="A548" s="90"/>
      <c r="B548" s="90"/>
      <c r="C548" s="90"/>
      <c r="D548" s="90"/>
      <c r="E548" t="str">
        <f>CONCATENATE("- ", $N$7,":")</f>
        <v>- Upside:</v>
      </c>
      <c r="F548" s="100"/>
      <c r="I548" s="101"/>
      <c r="J548" s="100"/>
      <c r="M548" s="101"/>
      <c r="N548" s="100"/>
      <c r="Q548" s="101"/>
      <c r="R548" s="100"/>
      <c r="U548" s="101"/>
      <c r="V548" s="100"/>
      <c r="Y548" s="101"/>
      <c r="Z548" s="100"/>
      <c r="AC548" s="101"/>
      <c r="AD548" s="100"/>
      <c r="AG548" s="101"/>
      <c r="AH548" s="100"/>
      <c r="AK548" s="101"/>
      <c r="AL548" s="100"/>
      <c r="AO548" s="101"/>
      <c r="AP548" s="117">
        <v>0</v>
      </c>
      <c r="AQ548" s="118">
        <v>0</v>
      </c>
      <c r="AR548" s="118">
        <v>0</v>
      </c>
      <c r="AS548" s="119">
        <v>0</v>
      </c>
      <c r="AT548" s="117">
        <v>0</v>
      </c>
      <c r="AU548" s="118">
        <v>0</v>
      </c>
      <c r="AV548" s="118">
        <v>0</v>
      </c>
      <c r="AW548" s="119">
        <v>0</v>
      </c>
      <c r="AX548" s="117">
        <v>0</v>
      </c>
      <c r="AY548" s="118">
        <v>0</v>
      </c>
      <c r="AZ548" s="118">
        <v>0</v>
      </c>
      <c r="BA548" s="119">
        <v>0</v>
      </c>
      <c r="BB548" s="117">
        <v>0</v>
      </c>
      <c r="BC548" s="118">
        <v>0</v>
      </c>
      <c r="BD548" s="118">
        <v>0</v>
      </c>
      <c r="BE548" s="119">
        <v>0</v>
      </c>
      <c r="BF548" s="117">
        <v>0</v>
      </c>
      <c r="BG548" s="118">
        <v>0</v>
      </c>
      <c r="BH548" s="118">
        <v>0</v>
      </c>
      <c r="BI548" s="119">
        <v>0</v>
      </c>
      <c r="BJ548" s="117">
        <v>0</v>
      </c>
      <c r="BK548" s="118">
        <v>0</v>
      </c>
      <c r="BL548" s="118">
        <v>0</v>
      </c>
      <c r="BM548" s="119">
        <v>0</v>
      </c>
      <c r="BN548" s="117">
        <v>0</v>
      </c>
      <c r="BO548" s="118">
        <v>0</v>
      </c>
      <c r="BP548" s="118">
        <v>0</v>
      </c>
      <c r="BQ548" s="119">
        <v>0</v>
      </c>
      <c r="BR548" s="117">
        <v>0</v>
      </c>
      <c r="BS548" s="118">
        <v>0</v>
      </c>
      <c r="BT548" s="118">
        <v>0</v>
      </c>
      <c r="BU548" s="119">
        <v>0</v>
      </c>
      <c r="BV548" s="117">
        <v>0</v>
      </c>
      <c r="BW548" s="118">
        <v>0</v>
      </c>
      <c r="BX548" s="118">
        <v>0</v>
      </c>
      <c r="BY548" s="119">
        <v>0</v>
      </c>
      <c r="BZ548" s="117">
        <v>0</v>
      </c>
      <c r="CA548" s="118">
        <v>0</v>
      </c>
      <c r="CB548" s="118">
        <v>0</v>
      </c>
      <c r="CC548" s="119">
        <v>0</v>
      </c>
      <c r="CD548" s="117">
        <v>0</v>
      </c>
      <c r="CE548" s="118">
        <v>0</v>
      </c>
      <c r="CF548" s="118">
        <v>0</v>
      </c>
      <c r="CG548" s="119">
        <v>0</v>
      </c>
      <c r="CH548" s="117">
        <v>0</v>
      </c>
      <c r="CI548" s="118">
        <v>0</v>
      </c>
      <c r="CJ548" s="118">
        <v>0</v>
      </c>
      <c r="CK548" s="119">
        <v>0</v>
      </c>
      <c r="CL548" s="117">
        <v>0</v>
      </c>
      <c r="CM548" s="118">
        <v>0</v>
      </c>
      <c r="CN548" s="118">
        <v>0</v>
      </c>
      <c r="CO548" s="119">
        <v>0</v>
      </c>
      <c r="CP548" s="117">
        <v>0</v>
      </c>
      <c r="CQ548" s="118">
        <v>0</v>
      </c>
      <c r="CR548" s="118">
        <v>0</v>
      </c>
      <c r="CS548" s="119">
        <v>0</v>
      </c>
      <c r="CT548" s="117">
        <v>0</v>
      </c>
      <c r="CU548" s="118">
        <v>0</v>
      </c>
      <c r="CV548" s="118">
        <v>0</v>
      </c>
      <c r="CW548" s="119">
        <v>0</v>
      </c>
      <c r="CX548" s="117">
        <v>0</v>
      </c>
      <c r="CY548" s="118">
        <v>0</v>
      </c>
      <c r="CZ548" s="118">
        <v>0</v>
      </c>
      <c r="DA548" s="119">
        <v>0</v>
      </c>
      <c r="DB548" s="117">
        <v>0</v>
      </c>
      <c r="DC548" s="118">
        <v>0</v>
      </c>
      <c r="DD548" s="118">
        <v>0</v>
      </c>
      <c r="DE548" s="119">
        <v>0</v>
      </c>
      <c r="DF548" s="117">
        <v>0</v>
      </c>
      <c r="DG548" s="118">
        <v>0</v>
      </c>
      <c r="DH548" s="118">
        <v>0</v>
      </c>
      <c r="DI548" s="119">
        <v>0</v>
      </c>
      <c r="DT548" s="118">
        <v>0</v>
      </c>
      <c r="DU548" s="118">
        <v>0</v>
      </c>
      <c r="DV548" s="118">
        <v>0</v>
      </c>
      <c r="DW548" s="118">
        <v>0</v>
      </c>
      <c r="DX548" s="118">
        <v>0</v>
      </c>
      <c r="DY548" s="118">
        <v>0</v>
      </c>
      <c r="DZ548" s="118">
        <v>0</v>
      </c>
      <c r="EA548" s="118">
        <v>0</v>
      </c>
      <c r="EB548" s="118">
        <v>0</v>
      </c>
      <c r="EC548" s="118">
        <v>0</v>
      </c>
      <c r="ED548" s="118">
        <v>0</v>
      </c>
      <c r="EE548" s="118">
        <v>0</v>
      </c>
      <c r="EF548" s="118">
        <v>0</v>
      </c>
      <c r="EG548" s="118">
        <v>0</v>
      </c>
      <c r="EH548" s="118">
        <v>0</v>
      </c>
      <c r="EI548" s="118">
        <v>0</v>
      </c>
      <c r="EJ548" s="118">
        <v>0</v>
      </c>
      <c r="EK548" s="118">
        <v>0</v>
      </c>
    </row>
    <row r="549" spans="1:141" outlineLevel="1" x14ac:dyDescent="0.25">
      <c r="A549" s="90"/>
      <c r="B549" s="90"/>
      <c r="C549" s="90"/>
      <c r="D549" s="90"/>
      <c r="E549" t="str">
        <f>CONCATENATE("- ", $N$8,":")</f>
        <v>- Downside:</v>
      </c>
      <c r="F549" s="100"/>
      <c r="I549" s="101"/>
      <c r="J549" s="100"/>
      <c r="M549" s="101"/>
      <c r="N549" s="100"/>
      <c r="Q549" s="101"/>
      <c r="R549" s="100"/>
      <c r="U549" s="101"/>
      <c r="V549" s="100"/>
      <c r="Y549" s="101"/>
      <c r="Z549" s="100"/>
      <c r="AC549" s="101"/>
      <c r="AD549" s="100"/>
      <c r="AG549" s="101"/>
      <c r="AH549" s="100"/>
      <c r="AK549" s="101"/>
      <c r="AL549" s="100"/>
      <c r="AO549" s="101"/>
      <c r="AP549" s="117">
        <v>0</v>
      </c>
      <c r="AQ549" s="118">
        <v>0</v>
      </c>
      <c r="AR549" s="118">
        <v>0</v>
      </c>
      <c r="AS549" s="119">
        <v>0</v>
      </c>
      <c r="AT549" s="117">
        <v>0</v>
      </c>
      <c r="AU549" s="118">
        <v>0</v>
      </c>
      <c r="AV549" s="118">
        <v>0</v>
      </c>
      <c r="AW549" s="119">
        <v>0</v>
      </c>
      <c r="AX549" s="117">
        <v>0</v>
      </c>
      <c r="AY549" s="118">
        <v>0</v>
      </c>
      <c r="AZ549" s="118">
        <v>0</v>
      </c>
      <c r="BA549" s="119">
        <v>0</v>
      </c>
      <c r="BB549" s="117">
        <v>0</v>
      </c>
      <c r="BC549" s="118">
        <v>0</v>
      </c>
      <c r="BD549" s="118">
        <v>0</v>
      </c>
      <c r="BE549" s="119">
        <v>0</v>
      </c>
      <c r="BF549" s="117">
        <v>0</v>
      </c>
      <c r="BG549" s="118">
        <v>0</v>
      </c>
      <c r="BH549" s="118">
        <v>0</v>
      </c>
      <c r="BI549" s="119">
        <v>0</v>
      </c>
      <c r="BJ549" s="117">
        <v>0</v>
      </c>
      <c r="BK549" s="118">
        <v>0</v>
      </c>
      <c r="BL549" s="118">
        <v>0</v>
      </c>
      <c r="BM549" s="119">
        <v>0</v>
      </c>
      <c r="BN549" s="117">
        <v>0</v>
      </c>
      <c r="BO549" s="118">
        <v>0</v>
      </c>
      <c r="BP549" s="118">
        <v>0</v>
      </c>
      <c r="BQ549" s="119">
        <v>0</v>
      </c>
      <c r="BR549" s="117">
        <v>0</v>
      </c>
      <c r="BS549" s="118">
        <v>0</v>
      </c>
      <c r="BT549" s="118">
        <v>0</v>
      </c>
      <c r="BU549" s="119">
        <v>0</v>
      </c>
      <c r="BV549" s="117">
        <v>0</v>
      </c>
      <c r="BW549" s="118">
        <v>0</v>
      </c>
      <c r="BX549" s="118">
        <v>0</v>
      </c>
      <c r="BY549" s="119">
        <v>0</v>
      </c>
      <c r="BZ549" s="117">
        <v>0</v>
      </c>
      <c r="CA549" s="118">
        <v>0</v>
      </c>
      <c r="CB549" s="118">
        <v>0</v>
      </c>
      <c r="CC549" s="119">
        <v>0</v>
      </c>
      <c r="CD549" s="117">
        <v>0</v>
      </c>
      <c r="CE549" s="118">
        <v>0</v>
      </c>
      <c r="CF549" s="118">
        <v>0</v>
      </c>
      <c r="CG549" s="119">
        <v>0</v>
      </c>
      <c r="CH549" s="117">
        <v>0</v>
      </c>
      <c r="CI549" s="118">
        <v>0</v>
      </c>
      <c r="CJ549" s="118">
        <v>0</v>
      </c>
      <c r="CK549" s="119">
        <v>0</v>
      </c>
      <c r="CL549" s="117">
        <v>0</v>
      </c>
      <c r="CM549" s="118">
        <v>0</v>
      </c>
      <c r="CN549" s="118">
        <v>0</v>
      </c>
      <c r="CO549" s="119">
        <v>0</v>
      </c>
      <c r="CP549" s="117">
        <v>0</v>
      </c>
      <c r="CQ549" s="118">
        <v>0</v>
      </c>
      <c r="CR549" s="118">
        <v>0</v>
      </c>
      <c r="CS549" s="119">
        <v>0</v>
      </c>
      <c r="CT549" s="117">
        <v>0</v>
      </c>
      <c r="CU549" s="118">
        <v>0</v>
      </c>
      <c r="CV549" s="118">
        <v>0</v>
      </c>
      <c r="CW549" s="119">
        <v>0</v>
      </c>
      <c r="CX549" s="117">
        <v>0</v>
      </c>
      <c r="CY549" s="118">
        <v>0</v>
      </c>
      <c r="CZ549" s="118">
        <v>0</v>
      </c>
      <c r="DA549" s="119">
        <v>0</v>
      </c>
      <c r="DB549" s="117">
        <v>0</v>
      </c>
      <c r="DC549" s="118">
        <v>0</v>
      </c>
      <c r="DD549" s="118">
        <v>0</v>
      </c>
      <c r="DE549" s="119">
        <v>0</v>
      </c>
      <c r="DF549" s="117">
        <v>0</v>
      </c>
      <c r="DG549" s="118">
        <v>0</v>
      </c>
      <c r="DH549" s="118">
        <v>0</v>
      </c>
      <c r="DI549" s="119">
        <v>0</v>
      </c>
      <c r="DT549" s="118">
        <v>0</v>
      </c>
      <c r="DU549" s="118">
        <v>0</v>
      </c>
      <c r="DV549" s="118">
        <v>0</v>
      </c>
      <c r="DW549" s="118">
        <v>0</v>
      </c>
      <c r="DX549" s="118">
        <v>0</v>
      </c>
      <c r="DY549" s="118">
        <v>0</v>
      </c>
      <c r="DZ549" s="118">
        <v>0</v>
      </c>
      <c r="EA549" s="118">
        <v>0</v>
      </c>
      <c r="EB549" s="118">
        <v>0</v>
      </c>
      <c r="EC549" s="118">
        <v>0</v>
      </c>
      <c r="ED549" s="118">
        <v>0</v>
      </c>
      <c r="EE549" s="118">
        <v>0</v>
      </c>
      <c r="EF549" s="118">
        <v>0</v>
      </c>
      <c r="EG549" s="118">
        <v>0</v>
      </c>
      <c r="EH549" s="118">
        <v>0</v>
      </c>
      <c r="EI549" s="118">
        <v>0</v>
      </c>
      <c r="EJ549" s="118">
        <v>0</v>
      </c>
      <c r="EK549" s="118">
        <v>0</v>
      </c>
    </row>
    <row r="550" spans="1:141" outlineLevel="1" x14ac:dyDescent="0.25">
      <c r="A550" s="90"/>
      <c r="B550" s="90"/>
      <c r="C550" s="90"/>
      <c r="D550" s="90"/>
      <c r="E550" t="str">
        <f>CONCATENATE("- ", $N$9,":")</f>
        <v>- Management:</v>
      </c>
      <c r="F550" s="100"/>
      <c r="I550" s="101"/>
      <c r="J550" s="100"/>
      <c r="M550" s="101"/>
      <c r="N550" s="100"/>
      <c r="Q550" s="101"/>
      <c r="R550" s="100"/>
      <c r="U550" s="101"/>
      <c r="V550" s="100"/>
      <c r="Y550" s="101"/>
      <c r="Z550" s="100"/>
      <c r="AC550" s="101"/>
      <c r="AD550" s="100"/>
      <c r="AG550" s="101"/>
      <c r="AH550" s="100"/>
      <c r="AK550" s="101"/>
      <c r="AL550" s="100"/>
      <c r="AO550" s="101"/>
      <c r="AP550" s="117">
        <v>0</v>
      </c>
      <c r="AQ550" s="118">
        <v>0</v>
      </c>
      <c r="AR550" s="118">
        <v>0</v>
      </c>
      <c r="AS550" s="119">
        <v>0</v>
      </c>
      <c r="AT550" s="117">
        <v>0</v>
      </c>
      <c r="AU550" s="118">
        <v>0</v>
      </c>
      <c r="AV550" s="118">
        <v>0</v>
      </c>
      <c r="AW550" s="119">
        <v>0</v>
      </c>
      <c r="AX550" s="117">
        <v>0</v>
      </c>
      <c r="AY550" s="118">
        <v>0</v>
      </c>
      <c r="AZ550" s="118">
        <v>0</v>
      </c>
      <c r="BA550" s="119">
        <v>0</v>
      </c>
      <c r="BB550" s="117">
        <v>0</v>
      </c>
      <c r="BC550" s="118">
        <v>0</v>
      </c>
      <c r="BD550" s="118">
        <v>0</v>
      </c>
      <c r="BE550" s="119">
        <v>0</v>
      </c>
      <c r="BF550" s="117">
        <v>0</v>
      </c>
      <c r="BG550" s="118">
        <v>0</v>
      </c>
      <c r="BH550" s="118">
        <v>0</v>
      </c>
      <c r="BI550" s="119">
        <v>0</v>
      </c>
      <c r="BJ550" s="117">
        <v>0</v>
      </c>
      <c r="BK550" s="118">
        <v>0</v>
      </c>
      <c r="BL550" s="118">
        <v>0</v>
      </c>
      <c r="BM550" s="119">
        <v>0</v>
      </c>
      <c r="BN550" s="117">
        <v>0</v>
      </c>
      <c r="BO550" s="118">
        <v>0</v>
      </c>
      <c r="BP550" s="118">
        <v>0</v>
      </c>
      <c r="BQ550" s="119">
        <v>0</v>
      </c>
      <c r="BR550" s="117">
        <v>0</v>
      </c>
      <c r="BS550" s="118">
        <v>0</v>
      </c>
      <c r="BT550" s="118">
        <v>0</v>
      </c>
      <c r="BU550" s="119">
        <v>0</v>
      </c>
      <c r="BV550" s="117">
        <v>0</v>
      </c>
      <c r="BW550" s="118">
        <v>0</v>
      </c>
      <c r="BX550" s="118">
        <v>0</v>
      </c>
      <c r="BY550" s="119">
        <v>0</v>
      </c>
      <c r="BZ550" s="117">
        <v>0</v>
      </c>
      <c r="CA550" s="118">
        <v>0</v>
      </c>
      <c r="CB550" s="118">
        <v>0</v>
      </c>
      <c r="CC550" s="119">
        <v>0</v>
      </c>
      <c r="CD550" s="117">
        <v>0</v>
      </c>
      <c r="CE550" s="118">
        <v>0</v>
      </c>
      <c r="CF550" s="118">
        <v>0</v>
      </c>
      <c r="CG550" s="119">
        <v>0</v>
      </c>
      <c r="CH550" s="117">
        <v>0</v>
      </c>
      <c r="CI550" s="118">
        <v>0</v>
      </c>
      <c r="CJ550" s="118">
        <v>0</v>
      </c>
      <c r="CK550" s="119">
        <v>0</v>
      </c>
      <c r="CL550" s="117">
        <v>0</v>
      </c>
      <c r="CM550" s="118">
        <v>0</v>
      </c>
      <c r="CN550" s="118">
        <v>0</v>
      </c>
      <c r="CO550" s="119">
        <v>0</v>
      </c>
      <c r="CP550" s="117">
        <v>0</v>
      </c>
      <c r="CQ550" s="118">
        <v>0</v>
      </c>
      <c r="CR550" s="118">
        <v>0</v>
      </c>
      <c r="CS550" s="119">
        <v>0</v>
      </c>
      <c r="CT550" s="117">
        <v>0</v>
      </c>
      <c r="CU550" s="118">
        <v>0</v>
      </c>
      <c r="CV550" s="118">
        <v>0</v>
      </c>
      <c r="CW550" s="119">
        <v>0</v>
      </c>
      <c r="CX550" s="117">
        <v>0</v>
      </c>
      <c r="CY550" s="118">
        <v>0</v>
      </c>
      <c r="CZ550" s="118">
        <v>0</v>
      </c>
      <c r="DA550" s="119">
        <v>0</v>
      </c>
      <c r="DB550" s="117">
        <v>0</v>
      </c>
      <c r="DC550" s="118">
        <v>0</v>
      </c>
      <c r="DD550" s="118">
        <v>0</v>
      </c>
      <c r="DE550" s="119">
        <v>0</v>
      </c>
      <c r="DF550" s="117">
        <v>0</v>
      </c>
      <c r="DG550" s="118">
        <v>0</v>
      </c>
      <c r="DH550" s="118">
        <v>0</v>
      </c>
      <c r="DI550" s="119">
        <v>0</v>
      </c>
      <c r="DT550" s="118">
        <v>0</v>
      </c>
      <c r="DU550" s="118">
        <v>0</v>
      </c>
      <c r="DV550" s="118">
        <v>0</v>
      </c>
      <c r="DW550" s="118">
        <v>0</v>
      </c>
      <c r="DX550" s="118">
        <v>0</v>
      </c>
      <c r="DY550" s="118">
        <v>0</v>
      </c>
      <c r="DZ550" s="118">
        <v>0</v>
      </c>
      <c r="EA550" s="118">
        <v>0</v>
      </c>
      <c r="EB550" s="118">
        <v>0</v>
      </c>
      <c r="EC550" s="118">
        <v>0</v>
      </c>
      <c r="ED550" s="118">
        <v>0</v>
      </c>
      <c r="EE550" s="118">
        <v>0</v>
      </c>
      <c r="EF550" s="118">
        <v>0</v>
      </c>
      <c r="EG550" s="118">
        <v>0</v>
      </c>
      <c r="EH550" s="118">
        <v>0</v>
      </c>
      <c r="EI550" s="118">
        <v>0</v>
      </c>
      <c r="EJ550" s="118">
        <v>0</v>
      </c>
      <c r="EK550" s="118">
        <v>0</v>
      </c>
    </row>
    <row r="551" spans="1:141" outlineLevel="1" x14ac:dyDescent="0.25">
      <c r="A551" s="90"/>
      <c r="B551" s="90"/>
      <c r="C551" s="90"/>
      <c r="D551" s="90"/>
      <c r="E551" t="str">
        <f>CONCATENATE("- ", $N$10,":")</f>
        <v>- Default:</v>
      </c>
      <c r="F551" s="100"/>
      <c r="I551" s="101"/>
      <c r="J551" s="100"/>
      <c r="M551" s="101"/>
      <c r="N551" s="100"/>
      <c r="Q551" s="101"/>
      <c r="R551" s="100"/>
      <c r="U551" s="101"/>
      <c r="V551" s="100"/>
      <c r="Y551" s="101"/>
      <c r="Z551" s="100"/>
      <c r="AC551" s="101"/>
      <c r="AD551" s="100"/>
      <c r="AG551" s="101"/>
      <c r="AH551" s="100"/>
      <c r="AK551" s="101"/>
      <c r="AL551" s="100"/>
      <c r="AO551" s="101"/>
      <c r="AP551" s="117">
        <v>0</v>
      </c>
      <c r="AQ551" s="118">
        <v>0</v>
      </c>
      <c r="AR551" s="118">
        <v>0</v>
      </c>
      <c r="AS551" s="119">
        <v>0</v>
      </c>
      <c r="AT551" s="117">
        <v>0</v>
      </c>
      <c r="AU551" s="118">
        <v>0</v>
      </c>
      <c r="AV551" s="118">
        <v>0</v>
      </c>
      <c r="AW551" s="119">
        <v>0</v>
      </c>
      <c r="AX551" s="117">
        <v>0</v>
      </c>
      <c r="AY551" s="118">
        <v>0</v>
      </c>
      <c r="AZ551" s="118">
        <v>0</v>
      </c>
      <c r="BA551" s="119">
        <v>0</v>
      </c>
      <c r="BB551" s="117">
        <v>0</v>
      </c>
      <c r="BC551" s="118">
        <v>0</v>
      </c>
      <c r="BD551" s="118">
        <v>0</v>
      </c>
      <c r="BE551" s="119">
        <v>0</v>
      </c>
      <c r="BF551" s="117">
        <v>0</v>
      </c>
      <c r="BG551" s="118">
        <v>0</v>
      </c>
      <c r="BH551" s="118">
        <v>0</v>
      </c>
      <c r="BI551" s="119">
        <v>0</v>
      </c>
      <c r="BJ551" s="117">
        <v>0</v>
      </c>
      <c r="BK551" s="118">
        <v>0</v>
      </c>
      <c r="BL551" s="118">
        <v>0</v>
      </c>
      <c r="BM551" s="119">
        <v>0</v>
      </c>
      <c r="BN551" s="117">
        <v>0</v>
      </c>
      <c r="BO551" s="118">
        <v>0</v>
      </c>
      <c r="BP551" s="118">
        <v>0</v>
      </c>
      <c r="BQ551" s="119">
        <v>0</v>
      </c>
      <c r="BR551" s="117">
        <v>0</v>
      </c>
      <c r="BS551" s="118">
        <v>0</v>
      </c>
      <c r="BT551" s="118">
        <v>0</v>
      </c>
      <c r="BU551" s="119">
        <v>0</v>
      </c>
      <c r="BV551" s="117">
        <v>0</v>
      </c>
      <c r="BW551" s="118">
        <v>0</v>
      </c>
      <c r="BX551" s="118">
        <v>0</v>
      </c>
      <c r="BY551" s="119">
        <v>0</v>
      </c>
      <c r="BZ551" s="117">
        <v>0</v>
      </c>
      <c r="CA551" s="118">
        <v>0</v>
      </c>
      <c r="CB551" s="118">
        <v>0</v>
      </c>
      <c r="CC551" s="119">
        <v>0</v>
      </c>
      <c r="CD551" s="117">
        <v>0</v>
      </c>
      <c r="CE551" s="118">
        <v>0</v>
      </c>
      <c r="CF551" s="118">
        <v>0</v>
      </c>
      <c r="CG551" s="119">
        <v>0</v>
      </c>
      <c r="CH551" s="117">
        <v>0</v>
      </c>
      <c r="CI551" s="118">
        <v>0</v>
      </c>
      <c r="CJ551" s="118">
        <v>0</v>
      </c>
      <c r="CK551" s="119">
        <v>0</v>
      </c>
      <c r="CL551" s="117">
        <v>0</v>
      </c>
      <c r="CM551" s="118">
        <v>0</v>
      </c>
      <c r="CN551" s="118">
        <v>0</v>
      </c>
      <c r="CO551" s="119">
        <v>0</v>
      </c>
      <c r="CP551" s="117">
        <v>0</v>
      </c>
      <c r="CQ551" s="118">
        <v>0</v>
      </c>
      <c r="CR551" s="118">
        <v>0</v>
      </c>
      <c r="CS551" s="119">
        <v>0</v>
      </c>
      <c r="CT551" s="117">
        <v>0</v>
      </c>
      <c r="CU551" s="118">
        <v>0</v>
      </c>
      <c r="CV551" s="118">
        <v>0</v>
      </c>
      <c r="CW551" s="119">
        <v>0</v>
      </c>
      <c r="CX551" s="117">
        <v>0</v>
      </c>
      <c r="CY551" s="118">
        <v>0</v>
      </c>
      <c r="CZ551" s="118">
        <v>0</v>
      </c>
      <c r="DA551" s="119">
        <v>0</v>
      </c>
      <c r="DB551" s="117">
        <v>0</v>
      </c>
      <c r="DC551" s="118">
        <v>0</v>
      </c>
      <c r="DD551" s="118">
        <v>0</v>
      </c>
      <c r="DE551" s="119">
        <v>0</v>
      </c>
      <c r="DF551" s="117">
        <v>0</v>
      </c>
      <c r="DG551" s="118">
        <v>0</v>
      </c>
      <c r="DH551" s="118">
        <v>0</v>
      </c>
      <c r="DI551" s="119">
        <v>0</v>
      </c>
      <c r="DT551" s="118" t="e" cm="1">
        <f t="array" aca="1" ref="DT551" ca="1">IF(DT$4="A",DT535,LOOKUP(2,1/($F$4:$DI$4="A"),$F539:$DI539))</f>
        <v>#VALUE!</v>
      </c>
      <c r="DU551" s="118" t="e" cm="1">
        <f t="array" aca="1" ref="DU551" ca="1">IF(DU$4="A",DU535,LOOKUP(2,1/($F$4:$DI$4="A"),$F539:$DI539))</f>
        <v>#VALUE!</v>
      </c>
      <c r="DV551" s="118" t="e">
        <f t="shared" ref="DV551" ca="1" si="1489">DU551</f>
        <v>#VALUE!</v>
      </c>
      <c r="DW551" s="118" t="e">
        <f t="shared" ref="DW551" ca="1" si="1490">DV551</f>
        <v>#VALUE!</v>
      </c>
      <c r="DX551" s="118" t="e">
        <f t="shared" ref="DX551" ca="1" si="1491">DW551</f>
        <v>#VALUE!</v>
      </c>
      <c r="DY551" s="118" t="e">
        <f t="shared" ref="DY551" ca="1" si="1492">DX551</f>
        <v>#VALUE!</v>
      </c>
      <c r="DZ551" s="118" t="e">
        <f t="shared" ref="DZ551" ca="1" si="1493">DY551</f>
        <v>#VALUE!</v>
      </c>
      <c r="EA551" s="118" t="e">
        <f t="shared" ref="EA551" ca="1" si="1494">DZ551</f>
        <v>#VALUE!</v>
      </c>
      <c r="EB551" s="118" t="e">
        <f t="shared" ref="EB551" ca="1" si="1495">EA551</f>
        <v>#VALUE!</v>
      </c>
      <c r="EC551" s="118" t="e">
        <f t="shared" ref="EC551" ca="1" si="1496">EB551</f>
        <v>#VALUE!</v>
      </c>
      <c r="ED551" s="118" t="e">
        <f t="shared" ref="ED551" ca="1" si="1497">EC551</f>
        <v>#VALUE!</v>
      </c>
      <c r="EE551" s="118" t="e">
        <f t="shared" ref="EE551" ca="1" si="1498">ED551</f>
        <v>#VALUE!</v>
      </c>
      <c r="EF551" s="118" t="e">
        <f t="shared" ref="EF551" ca="1" si="1499">EE551</f>
        <v>#VALUE!</v>
      </c>
      <c r="EG551" s="118" t="e">
        <f t="shared" ref="EG551" ca="1" si="1500">EF551</f>
        <v>#VALUE!</v>
      </c>
      <c r="EH551" s="118" t="e">
        <f t="shared" ref="EH551" ca="1" si="1501">EG551</f>
        <v>#VALUE!</v>
      </c>
      <c r="EI551" s="118" t="e">
        <f t="shared" ref="EI551" ca="1" si="1502">EH551</f>
        <v>#VALUE!</v>
      </c>
      <c r="EJ551" s="118" t="e">
        <f t="shared" ref="EJ551" ca="1" si="1503">EI551</f>
        <v>#VALUE!</v>
      </c>
      <c r="EK551" s="118" t="e">
        <f t="shared" ref="EK551" ca="1" si="1504">EJ551</f>
        <v>#VALUE!</v>
      </c>
    </row>
    <row r="552" spans="1:141" outlineLevel="1" x14ac:dyDescent="0.25">
      <c r="A552" s="129"/>
      <c r="B552" s="129"/>
      <c r="C552" s="129"/>
      <c r="D552" s="129"/>
      <c r="E552" s="122"/>
      <c r="F552" s="130"/>
      <c r="G552" s="122"/>
      <c r="H552" s="122"/>
      <c r="I552" s="122"/>
      <c r="J552" s="130"/>
      <c r="K552" s="122"/>
      <c r="L552" s="122"/>
      <c r="M552" s="122"/>
      <c r="N552" s="130"/>
      <c r="O552" s="122"/>
      <c r="P552" s="122"/>
      <c r="Q552" s="122"/>
      <c r="R552" s="130"/>
      <c r="S552" s="122"/>
      <c r="T552" s="122"/>
      <c r="U552" s="122"/>
      <c r="V552" s="130"/>
      <c r="W552" s="122"/>
      <c r="X552" s="122"/>
      <c r="Y552" s="122"/>
      <c r="Z552" s="130"/>
      <c r="AA552" s="122"/>
      <c r="AB552" s="122"/>
      <c r="AC552" s="122"/>
      <c r="AD552" s="130"/>
      <c r="AE552" s="122"/>
      <c r="AF552" s="122"/>
      <c r="AG552" s="122"/>
      <c r="AH552" s="130"/>
      <c r="AI552" s="122"/>
      <c r="AJ552" s="122"/>
      <c r="AK552" s="122"/>
      <c r="AL552" s="130"/>
      <c r="AM552" s="122"/>
      <c r="AN552" s="122"/>
      <c r="AO552" s="122"/>
      <c r="AP552" s="130"/>
      <c r="AQ552" s="122"/>
      <c r="AR552" s="122"/>
      <c r="AS552" s="122"/>
      <c r="AT552" s="130"/>
      <c r="AU552" s="122"/>
      <c r="AV552" s="122"/>
      <c r="AW552" s="122"/>
      <c r="AX552" s="130"/>
      <c r="AY552" s="122"/>
      <c r="AZ552" s="122"/>
      <c r="BA552" s="122"/>
      <c r="BB552" s="130"/>
      <c r="BC552" s="122"/>
      <c r="BD552" s="122"/>
      <c r="BE552" s="122"/>
      <c r="BF552" s="130"/>
      <c r="BG552" s="122"/>
      <c r="BH552" s="122"/>
      <c r="BI552" s="122"/>
      <c r="BJ552" s="130"/>
      <c r="BK552" s="122"/>
      <c r="BL552" s="122"/>
      <c r="BM552" s="122"/>
      <c r="BN552" s="130"/>
      <c r="BO552" s="122"/>
      <c r="BP552" s="122"/>
      <c r="BQ552" s="122"/>
      <c r="BR552" s="130"/>
      <c r="BS552" s="122"/>
      <c r="BT552" s="122"/>
      <c r="BU552" s="122"/>
      <c r="BV552" s="130"/>
      <c r="BW552" s="122"/>
      <c r="BX552" s="122"/>
      <c r="BY552" s="122"/>
      <c r="BZ552" s="130"/>
      <c r="CA552" s="122"/>
      <c r="CB552" s="122"/>
      <c r="CC552" s="122"/>
      <c r="CD552" s="130"/>
      <c r="CE552" s="122"/>
      <c r="CF552" s="122"/>
      <c r="CG552" s="122"/>
      <c r="CH552" s="130"/>
      <c r="CI552" s="122"/>
      <c r="CJ552" s="122"/>
      <c r="CK552" s="122"/>
      <c r="CL552" s="130"/>
      <c r="CM552" s="122"/>
      <c r="CN552" s="122"/>
      <c r="CO552" s="122"/>
      <c r="CP552" s="130"/>
      <c r="CQ552" s="122"/>
      <c r="CR552" s="122"/>
      <c r="CS552" s="122"/>
      <c r="CT552" s="130"/>
      <c r="CU552" s="122"/>
      <c r="CV552" s="122"/>
      <c r="CW552" s="122"/>
      <c r="CX552" s="130"/>
      <c r="CY552" s="122"/>
      <c r="CZ552" s="122"/>
      <c r="DA552" s="122"/>
      <c r="DB552" s="130"/>
      <c r="DC552" s="122"/>
      <c r="DD552" s="122"/>
      <c r="DE552" s="122"/>
      <c r="DF552" s="130"/>
      <c r="DG552" s="122"/>
      <c r="DH552" s="122"/>
      <c r="DI552" s="131"/>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2"/>
      <c r="EI552" s="122"/>
      <c r="EJ552" s="122"/>
      <c r="EK552" s="122"/>
    </row>
    <row r="553" spans="1:141" outlineLevel="1" x14ac:dyDescent="0.25">
      <c r="A553" s="90"/>
      <c r="B553" s="90"/>
      <c r="C553" s="90"/>
      <c r="D553" s="90"/>
      <c r="F553" s="100"/>
      <c r="I553" s="101"/>
      <c r="J553" s="100"/>
      <c r="M553" s="101"/>
      <c r="N553" s="100"/>
      <c r="Q553" s="101"/>
      <c r="R553" s="100"/>
      <c r="U553" s="101"/>
      <c r="V553" s="100"/>
      <c r="Y553" s="101"/>
      <c r="Z553" s="100"/>
      <c r="AC553" s="101"/>
      <c r="AD553" s="100"/>
      <c r="AG553" s="101"/>
      <c r="AH553" s="100"/>
      <c r="AK553" s="101"/>
      <c r="AL553" s="100"/>
      <c r="AO553" s="101"/>
      <c r="AP553" s="100"/>
      <c r="AS553" s="101"/>
      <c r="AT553" s="100"/>
      <c r="AW553" s="101"/>
      <c r="AX553" s="100"/>
      <c r="BA553" s="101"/>
      <c r="BB553" s="100"/>
      <c r="BE553" s="101"/>
      <c r="BF553" s="100"/>
      <c r="BI553" s="101"/>
      <c r="BJ553" s="100"/>
      <c r="BM553" s="101"/>
      <c r="BN553" s="100"/>
      <c r="BQ553" s="101"/>
      <c r="BR553" s="100"/>
      <c r="BU553" s="101"/>
      <c r="BV553" s="100"/>
      <c r="BY553" s="101"/>
      <c r="BZ553" s="100"/>
      <c r="CC553" s="101"/>
      <c r="CD553" s="100"/>
      <c r="CG553" s="101"/>
      <c r="CH553" s="100"/>
      <c r="CK553" s="101"/>
      <c r="CL553" s="100"/>
      <c r="CO553" s="101"/>
      <c r="CP553" s="100"/>
      <c r="CS553" s="101"/>
      <c r="CT553" s="100"/>
      <c r="CW553" s="101"/>
      <c r="CX553" s="100"/>
      <c r="DA553" s="101"/>
      <c r="DB553" s="100"/>
      <c r="DE553" s="101"/>
      <c r="DF553" s="100"/>
      <c r="DI553" s="101"/>
    </row>
    <row r="554" spans="1:141" outlineLevel="1" x14ac:dyDescent="0.25">
      <c r="A554" s="90"/>
      <c r="B554" s="90"/>
      <c r="C554" s="111"/>
      <c r="D554" s="90"/>
      <c r="E554" s="132" t="s">
        <v>353</v>
      </c>
      <c r="F554" s="105" t="str">
        <f t="shared" ref="F554:BQ554" ca="1" si="1505">IF(ISNUMBER(F559),F559+IF($I$7=1,F557,0),IF(ISNUMBER(F561),F561+IF($I$7=1,F557,0),""))</f>
        <v/>
      </c>
      <c r="G554" s="106" t="str">
        <f t="shared" ca="1" si="1505"/>
        <v/>
      </c>
      <c r="H554" s="106" t="str">
        <f t="shared" ca="1" si="1505"/>
        <v/>
      </c>
      <c r="I554" s="107" t="str">
        <f t="shared" ca="1" si="1505"/>
        <v/>
      </c>
      <c r="J554" s="105" t="str">
        <f t="shared" ca="1" si="1505"/>
        <v/>
      </c>
      <c r="K554" s="106" t="str">
        <f t="shared" ca="1" si="1505"/>
        <v/>
      </c>
      <c r="L554" s="106" t="str">
        <f t="shared" ca="1" si="1505"/>
        <v/>
      </c>
      <c r="M554" s="107" t="str">
        <f t="shared" ca="1" si="1505"/>
        <v/>
      </c>
      <c r="N554" s="105" t="str">
        <f t="shared" ca="1" si="1505"/>
        <v/>
      </c>
      <c r="O554" s="106" t="str">
        <f t="shared" ca="1" si="1505"/>
        <v/>
      </c>
      <c r="P554" s="106" t="str">
        <f t="shared" ca="1" si="1505"/>
        <v/>
      </c>
      <c r="Q554" s="107" t="str">
        <f t="shared" ca="1" si="1505"/>
        <v/>
      </c>
      <c r="R554" s="105" t="str">
        <f t="shared" ca="1" si="1505"/>
        <v/>
      </c>
      <c r="S554" s="106" t="str">
        <f t="shared" ca="1" si="1505"/>
        <v/>
      </c>
      <c r="T554" s="106" t="str">
        <f t="shared" ca="1" si="1505"/>
        <v/>
      </c>
      <c r="U554" s="107" t="str">
        <f t="shared" ca="1" si="1505"/>
        <v/>
      </c>
      <c r="V554" s="105" t="str">
        <f t="shared" ca="1" si="1505"/>
        <v/>
      </c>
      <c r="W554" s="106" t="str">
        <f t="shared" ca="1" si="1505"/>
        <v/>
      </c>
      <c r="X554" s="106" t="str">
        <f t="shared" ca="1" si="1505"/>
        <v/>
      </c>
      <c r="Y554" s="107" t="str">
        <f t="shared" ca="1" si="1505"/>
        <v/>
      </c>
      <c r="Z554" s="105" t="str">
        <f t="shared" ca="1" si="1505"/>
        <v/>
      </c>
      <c r="AA554" s="106" t="str">
        <f t="shared" ca="1" si="1505"/>
        <v/>
      </c>
      <c r="AB554" s="106" t="str">
        <f t="shared" ca="1" si="1505"/>
        <v/>
      </c>
      <c r="AC554" s="107" t="str">
        <f t="shared" ca="1" si="1505"/>
        <v/>
      </c>
      <c r="AD554" s="105" t="str">
        <f t="shared" ca="1" si="1505"/>
        <v/>
      </c>
      <c r="AE554" s="106" t="str">
        <f t="shared" ca="1" si="1505"/>
        <v/>
      </c>
      <c r="AF554" s="106" t="str">
        <f t="shared" ca="1" si="1505"/>
        <v/>
      </c>
      <c r="AG554" s="107" t="str">
        <f t="shared" ca="1" si="1505"/>
        <v/>
      </c>
      <c r="AH554" s="105" t="str">
        <f t="shared" ca="1" si="1505"/>
        <v/>
      </c>
      <c r="AI554" s="106" t="str">
        <f t="shared" ca="1" si="1505"/>
        <v/>
      </c>
      <c r="AJ554" s="106" t="str">
        <f t="shared" ca="1" si="1505"/>
        <v/>
      </c>
      <c r="AK554" s="107" t="str">
        <f t="shared" ca="1" si="1505"/>
        <v/>
      </c>
      <c r="AL554" s="105" t="str">
        <f t="shared" ca="1" si="1505"/>
        <v/>
      </c>
      <c r="AM554" s="106" t="str">
        <f t="shared" ca="1" si="1505"/>
        <v/>
      </c>
      <c r="AN554" s="106" t="str">
        <f t="shared" ca="1" si="1505"/>
        <v/>
      </c>
      <c r="AO554" s="107" t="str">
        <f t="shared" ca="1" si="1505"/>
        <v/>
      </c>
      <c r="AP554" s="105" t="str">
        <f t="shared" ca="1" si="1505"/>
        <v/>
      </c>
      <c r="AQ554" s="106" t="str">
        <f t="shared" ca="1" si="1505"/>
        <v/>
      </c>
      <c r="AR554" s="106" t="str">
        <f t="shared" ca="1" si="1505"/>
        <v/>
      </c>
      <c r="AS554" s="107" t="str">
        <f t="shared" ca="1" si="1505"/>
        <v/>
      </c>
      <c r="AT554" s="105" t="str">
        <f t="shared" ca="1" si="1505"/>
        <v/>
      </c>
      <c r="AU554" s="106" t="str">
        <f t="shared" ca="1" si="1505"/>
        <v/>
      </c>
      <c r="AV554" s="106" t="str">
        <f t="shared" ca="1" si="1505"/>
        <v/>
      </c>
      <c r="AW554" s="107" t="str">
        <f t="shared" ca="1" si="1505"/>
        <v/>
      </c>
      <c r="AX554" s="105" t="str">
        <f t="shared" ca="1" si="1505"/>
        <v/>
      </c>
      <c r="AY554" s="106" t="str">
        <f t="shared" ca="1" si="1505"/>
        <v/>
      </c>
      <c r="AZ554" s="106" t="str">
        <f t="shared" ca="1" si="1505"/>
        <v/>
      </c>
      <c r="BA554" s="107" t="str">
        <f t="shared" ca="1" si="1505"/>
        <v/>
      </c>
      <c r="BB554" s="105" t="str">
        <f t="shared" ca="1" si="1505"/>
        <v/>
      </c>
      <c r="BC554" s="106" t="str">
        <f t="shared" ca="1" si="1505"/>
        <v/>
      </c>
      <c r="BD554" s="106" t="str">
        <f t="shared" ca="1" si="1505"/>
        <v/>
      </c>
      <c r="BE554" s="107" t="str">
        <f t="shared" ca="1" si="1505"/>
        <v/>
      </c>
      <c r="BF554" s="105" t="str">
        <f t="shared" ca="1" si="1505"/>
        <v/>
      </c>
      <c r="BG554" s="106" t="str">
        <f t="shared" ca="1" si="1505"/>
        <v/>
      </c>
      <c r="BH554" s="106" t="str">
        <f t="shared" ca="1" si="1505"/>
        <v/>
      </c>
      <c r="BI554" s="107" t="str">
        <f t="shared" ca="1" si="1505"/>
        <v/>
      </c>
      <c r="BJ554" s="105" t="str">
        <f t="shared" ca="1" si="1505"/>
        <v/>
      </c>
      <c r="BK554" s="106" t="str">
        <f t="shared" ca="1" si="1505"/>
        <v/>
      </c>
      <c r="BL554" s="106" t="str">
        <f t="shared" ca="1" si="1505"/>
        <v/>
      </c>
      <c r="BM554" s="107" t="str">
        <f t="shared" ca="1" si="1505"/>
        <v/>
      </c>
      <c r="BN554" s="105" t="str">
        <f t="shared" ca="1" si="1505"/>
        <v/>
      </c>
      <c r="BO554" s="106" t="str">
        <f t="shared" ca="1" si="1505"/>
        <v/>
      </c>
      <c r="BP554" s="106" t="str">
        <f t="shared" ca="1" si="1505"/>
        <v/>
      </c>
      <c r="BQ554" s="107" t="str">
        <f t="shared" ca="1" si="1505"/>
        <v/>
      </c>
      <c r="BR554" s="105" t="str">
        <f t="shared" ref="BR554:DI554" ca="1" si="1506">IF(ISNUMBER(BR559),BR559+IF($I$7=1,BR557,0),IF(ISNUMBER(BR561),BR561+IF($I$7=1,BR557,0),""))</f>
        <v/>
      </c>
      <c r="BS554" s="106" t="str">
        <f t="shared" ca="1" si="1506"/>
        <v/>
      </c>
      <c r="BT554" s="106" t="str">
        <f t="shared" ca="1" si="1506"/>
        <v/>
      </c>
      <c r="BU554" s="107" t="str">
        <f t="shared" ca="1" si="1506"/>
        <v/>
      </c>
      <c r="BV554" s="105" t="str">
        <f t="shared" ca="1" si="1506"/>
        <v/>
      </c>
      <c r="BW554" s="106" t="str">
        <f t="shared" ca="1" si="1506"/>
        <v/>
      </c>
      <c r="BX554" s="106" t="str">
        <f t="shared" ca="1" si="1506"/>
        <v/>
      </c>
      <c r="BY554" s="107" t="str">
        <f t="shared" ca="1" si="1506"/>
        <v/>
      </c>
      <c r="BZ554" s="105" t="str">
        <f t="shared" ca="1" si="1506"/>
        <v/>
      </c>
      <c r="CA554" s="106" t="str">
        <f t="shared" ca="1" si="1506"/>
        <v/>
      </c>
      <c r="CB554" s="106" t="str">
        <f t="shared" ca="1" si="1506"/>
        <v/>
      </c>
      <c r="CC554" s="107" t="str">
        <f t="shared" ca="1" si="1506"/>
        <v/>
      </c>
      <c r="CD554" s="105" t="str">
        <f t="shared" ca="1" si="1506"/>
        <v/>
      </c>
      <c r="CE554" s="106" t="str">
        <f t="shared" ca="1" si="1506"/>
        <v/>
      </c>
      <c r="CF554" s="106" t="str">
        <f t="shared" ca="1" si="1506"/>
        <v/>
      </c>
      <c r="CG554" s="107" t="str">
        <f t="shared" ca="1" si="1506"/>
        <v/>
      </c>
      <c r="CH554" s="105">
        <f t="shared" ca="1" si="1506"/>
        <v>0</v>
      </c>
      <c r="CI554" s="106">
        <f t="shared" ca="1" si="1506"/>
        <v>0</v>
      </c>
      <c r="CJ554" s="106">
        <f t="shared" ca="1" si="1506"/>
        <v>0</v>
      </c>
      <c r="CK554" s="107">
        <f t="shared" ca="1" si="1506"/>
        <v>0</v>
      </c>
      <c r="CL554" s="105">
        <f t="shared" ca="1" si="1506"/>
        <v>0</v>
      </c>
      <c r="CM554" s="106">
        <f t="shared" ca="1" si="1506"/>
        <v>0</v>
      </c>
      <c r="CN554" s="106">
        <f t="shared" ca="1" si="1506"/>
        <v>0</v>
      </c>
      <c r="CO554" s="107">
        <f t="shared" ca="1" si="1506"/>
        <v>0</v>
      </c>
      <c r="CP554" s="105">
        <f t="shared" ca="1" si="1506"/>
        <v>0</v>
      </c>
      <c r="CQ554" s="106">
        <f t="shared" ca="1" si="1506"/>
        <v>0</v>
      </c>
      <c r="CR554" s="106">
        <f t="shared" ca="1" si="1506"/>
        <v>0</v>
      </c>
      <c r="CS554" s="107">
        <f t="shared" ca="1" si="1506"/>
        <v>0</v>
      </c>
      <c r="CT554" s="105">
        <f t="shared" ca="1" si="1506"/>
        <v>0</v>
      </c>
      <c r="CU554" s="106">
        <f t="shared" ca="1" si="1506"/>
        <v>0</v>
      </c>
      <c r="CV554" s="106">
        <f t="shared" ca="1" si="1506"/>
        <v>0</v>
      </c>
      <c r="CW554" s="107">
        <f t="shared" ca="1" si="1506"/>
        <v>0</v>
      </c>
      <c r="CX554" s="105">
        <f t="shared" ca="1" si="1506"/>
        <v>0</v>
      </c>
      <c r="CY554" s="106">
        <f t="shared" ca="1" si="1506"/>
        <v>0</v>
      </c>
      <c r="CZ554" s="106">
        <f t="shared" ca="1" si="1506"/>
        <v>0</v>
      </c>
      <c r="DA554" s="107">
        <f t="shared" ca="1" si="1506"/>
        <v>0</v>
      </c>
      <c r="DB554" s="105">
        <f t="shared" ca="1" si="1506"/>
        <v>0</v>
      </c>
      <c r="DC554" s="106">
        <f t="shared" ca="1" si="1506"/>
        <v>0</v>
      </c>
      <c r="DD554" s="106">
        <f t="shared" ca="1" si="1506"/>
        <v>0</v>
      </c>
      <c r="DE554" s="107">
        <f t="shared" ca="1" si="1506"/>
        <v>0</v>
      </c>
      <c r="DF554" s="105">
        <f t="shared" ca="1" si="1506"/>
        <v>0</v>
      </c>
      <c r="DG554" s="106">
        <f t="shared" ca="1" si="1506"/>
        <v>0</v>
      </c>
      <c r="DH554" s="106">
        <f t="shared" ca="1" si="1506"/>
        <v>0</v>
      </c>
      <c r="DI554" s="107">
        <f t="shared" ca="1" si="1506"/>
        <v>0</v>
      </c>
      <c r="DK554" s="106">
        <f t="shared" ref="DK554:EK554" ca="1" si="1507">SUM(OFFSET($E554,,MATCH(DK$3,$F$5:$DI$5,0)+3,,1))</f>
        <v>0</v>
      </c>
      <c r="DL554" s="106" t="e">
        <f t="shared" ca="1" si="1507"/>
        <v>#N/A</v>
      </c>
      <c r="DM554" s="106" t="e">
        <f t="shared" ca="1" si="1507"/>
        <v>#VALUE!</v>
      </c>
      <c r="DN554" s="106" t="e">
        <f t="shared" ca="1" si="1507"/>
        <v>#VALUE!</v>
      </c>
      <c r="DO554" s="106" t="e">
        <f t="shared" ca="1" si="1507"/>
        <v>#VALUE!</v>
      </c>
      <c r="DP554" s="106" t="e">
        <f t="shared" ca="1" si="1507"/>
        <v>#VALUE!</v>
      </c>
      <c r="DQ554" s="106" t="e">
        <f t="shared" ca="1" si="1507"/>
        <v>#VALUE!</v>
      </c>
      <c r="DR554" s="106" t="e">
        <f t="shared" ca="1" si="1507"/>
        <v>#VALUE!</v>
      </c>
      <c r="DS554" s="106" t="e">
        <f t="shared" ca="1" si="1507"/>
        <v>#VALUE!</v>
      </c>
      <c r="DT554" s="106" t="e">
        <f t="shared" ca="1" si="1507"/>
        <v>#VALUE!</v>
      </c>
      <c r="DU554" s="106" t="e">
        <f t="shared" ca="1" si="1507"/>
        <v>#VALUE!</v>
      </c>
      <c r="DV554" s="106" t="e">
        <f t="shared" ca="1" si="1507"/>
        <v>#VALUE!</v>
      </c>
      <c r="DW554" s="106" t="e">
        <f t="shared" ca="1" si="1507"/>
        <v>#VALUE!</v>
      </c>
      <c r="DX554" s="106" t="e">
        <f t="shared" ca="1" si="1507"/>
        <v>#VALUE!</v>
      </c>
      <c r="DY554" s="106" t="e">
        <f t="shared" ca="1" si="1507"/>
        <v>#VALUE!</v>
      </c>
      <c r="DZ554" s="106" t="e">
        <f t="shared" ca="1" si="1507"/>
        <v>#VALUE!</v>
      </c>
      <c r="EA554" s="106" t="e">
        <f t="shared" ca="1" si="1507"/>
        <v>#VALUE!</v>
      </c>
      <c r="EB554" s="106" t="e">
        <f t="shared" ca="1" si="1507"/>
        <v>#VALUE!</v>
      </c>
      <c r="EC554" s="106" t="e">
        <f t="shared" ca="1" si="1507"/>
        <v>#VALUE!</v>
      </c>
      <c r="ED554" s="106" t="e">
        <f t="shared" ca="1" si="1507"/>
        <v>#VALUE!</v>
      </c>
      <c r="EE554" s="106" t="e">
        <f t="shared" ca="1" si="1507"/>
        <v>#VALUE!</v>
      </c>
      <c r="EF554" s="106" t="e">
        <f t="shared" ca="1" si="1507"/>
        <v>#VALUE!</v>
      </c>
      <c r="EG554" s="106" t="e">
        <f t="shared" ca="1" si="1507"/>
        <v>#VALUE!</v>
      </c>
      <c r="EH554" s="106" t="e">
        <f t="shared" ca="1" si="1507"/>
        <v>#VALUE!</v>
      </c>
      <c r="EI554" s="106" t="e">
        <f t="shared" ca="1" si="1507"/>
        <v>#VALUE!</v>
      </c>
      <c r="EJ554" s="106" t="e">
        <f t="shared" ca="1" si="1507"/>
        <v>#VALUE!</v>
      </c>
      <c r="EK554" s="106" t="e">
        <f t="shared" ca="1" si="1507"/>
        <v>#VALUE!</v>
      </c>
    </row>
    <row r="555" spans="1:141" outlineLevel="1" x14ac:dyDescent="0.25">
      <c r="A555" s="90"/>
      <c r="B555" s="90"/>
      <c r="C555" s="90"/>
      <c r="D555" s="90"/>
      <c r="E555" s="37" t="str">
        <f>E562</f>
        <v>% revenue (annualized)</v>
      </c>
      <c r="F555" s="108"/>
      <c r="G555" s="109"/>
      <c r="H555" s="109"/>
      <c r="I555" s="110"/>
      <c r="J555" s="108"/>
      <c r="K555" s="109"/>
      <c r="L555" s="109"/>
      <c r="M555" s="110"/>
      <c r="N555" s="108"/>
      <c r="O555" s="109"/>
      <c r="P555" s="109"/>
      <c r="Q555" s="110"/>
      <c r="R555" s="108"/>
      <c r="S555" s="109"/>
      <c r="T555" s="109"/>
      <c r="U555" s="110"/>
      <c r="V555" s="108"/>
      <c r="W555" s="109"/>
      <c r="X555" s="109"/>
      <c r="Y555" s="110"/>
      <c r="Z555" s="108"/>
      <c r="AA555" s="109"/>
      <c r="AB555" s="109"/>
      <c r="AC555" s="110"/>
      <c r="AD555" s="108"/>
      <c r="AE555" s="109"/>
      <c r="AF555" s="109"/>
      <c r="AG555" s="110"/>
      <c r="AH555" s="108"/>
      <c r="AI555" s="109"/>
      <c r="AJ555" s="109"/>
      <c r="AK555" s="110"/>
      <c r="AL555" s="108"/>
      <c r="AM555" s="109"/>
      <c r="AN555" s="109"/>
      <c r="AO555" s="110"/>
      <c r="AP555" s="108"/>
      <c r="AQ555" s="109"/>
      <c r="AR555" s="109"/>
      <c r="AS555" s="110"/>
      <c r="AT555" s="108"/>
      <c r="AU555" s="109"/>
      <c r="AV555" s="109"/>
      <c r="AW555" s="110"/>
      <c r="AX555" s="108"/>
      <c r="AY555" s="109"/>
      <c r="AZ555" s="109"/>
      <c r="BA555" s="110"/>
      <c r="BB555" s="108"/>
      <c r="BC555" s="109"/>
      <c r="BD555" s="109"/>
      <c r="BE555" s="110"/>
      <c r="BF555" s="108"/>
      <c r="BG555" s="109"/>
      <c r="BH555" s="109"/>
      <c r="BI555" s="110"/>
      <c r="BJ555" s="108"/>
      <c r="BK555" s="109"/>
      <c r="BL555" s="109"/>
      <c r="BM555" s="110"/>
      <c r="BN555" s="108"/>
      <c r="BO555" s="109"/>
      <c r="BP555" s="109"/>
      <c r="BQ555" s="110"/>
      <c r="BR555" s="108"/>
      <c r="BS555" s="109"/>
      <c r="BT555" s="109"/>
      <c r="BU555" s="110"/>
      <c r="BV555" s="108"/>
      <c r="BW555" s="109"/>
      <c r="BX555" s="109"/>
      <c r="BY555" s="110"/>
      <c r="BZ555" s="108"/>
      <c r="CA555" s="109"/>
      <c r="CB555" s="109"/>
      <c r="CC555" s="110"/>
      <c r="CD555" s="108"/>
      <c r="CE555" s="109"/>
      <c r="CF555" s="109"/>
      <c r="CG555" s="110"/>
      <c r="CH555" s="108"/>
      <c r="CI555" s="109"/>
      <c r="CJ555" s="109"/>
      <c r="CK555" s="110"/>
      <c r="CL555" s="108"/>
      <c r="CM555" s="109"/>
      <c r="CN555" s="109"/>
      <c r="CO555" s="110"/>
      <c r="CP555" s="108"/>
      <c r="CQ555" s="109"/>
      <c r="CR555" s="109"/>
      <c r="CS555" s="110"/>
      <c r="CT555" s="108"/>
      <c r="CU555" s="109"/>
      <c r="CV555" s="109"/>
      <c r="CW555" s="110"/>
      <c r="CX555" s="108"/>
      <c r="CY555" s="109"/>
      <c r="CZ555" s="109"/>
      <c r="DA555" s="110"/>
      <c r="DB555" s="108"/>
      <c r="DC555" s="109"/>
      <c r="DD555" s="109"/>
      <c r="DE555" s="110"/>
      <c r="DF555" s="108"/>
      <c r="DG555" s="109"/>
      <c r="DH555" s="109"/>
      <c r="DI555" s="110"/>
      <c r="DK555" s="109" t="str">
        <f t="shared" ref="DK555:EK555" ca="1" si="1508">IF(ISERROR(DK554/DK$139),"",DK554/DK$139)</f>
        <v/>
      </c>
      <c r="DL555" s="109" t="str">
        <f t="shared" ca="1" si="1508"/>
        <v/>
      </c>
      <c r="DM555" s="109" t="str">
        <f t="shared" ca="1" si="1508"/>
        <v/>
      </c>
      <c r="DN555" s="109" t="str">
        <f t="shared" ca="1" si="1508"/>
        <v/>
      </c>
      <c r="DO555" s="109" t="str">
        <f t="shared" ca="1" si="1508"/>
        <v/>
      </c>
      <c r="DP555" s="109" t="str">
        <f t="shared" ca="1" si="1508"/>
        <v/>
      </c>
      <c r="DQ555" s="109" t="str">
        <f t="shared" ca="1" si="1508"/>
        <v/>
      </c>
      <c r="DR555" s="109" t="str">
        <f t="shared" ca="1" si="1508"/>
        <v/>
      </c>
      <c r="DS555" s="109" t="str">
        <f t="shared" ca="1" si="1508"/>
        <v/>
      </c>
      <c r="DT555" s="109" t="str">
        <f t="shared" ca="1" si="1508"/>
        <v/>
      </c>
      <c r="DU555" s="109" t="str">
        <f t="shared" ca="1" si="1508"/>
        <v/>
      </c>
      <c r="DV555" s="109" t="str">
        <f t="shared" ca="1" si="1508"/>
        <v/>
      </c>
      <c r="DW555" s="109" t="str">
        <f t="shared" ca="1" si="1508"/>
        <v/>
      </c>
      <c r="DX555" s="109" t="str">
        <f t="shared" ca="1" si="1508"/>
        <v/>
      </c>
      <c r="DY555" s="109" t="str">
        <f t="shared" ca="1" si="1508"/>
        <v/>
      </c>
      <c r="DZ555" s="109" t="str">
        <f t="shared" ca="1" si="1508"/>
        <v/>
      </c>
      <c r="EA555" s="109" t="str">
        <f t="shared" ca="1" si="1508"/>
        <v/>
      </c>
      <c r="EB555" s="109" t="str">
        <f t="shared" ca="1" si="1508"/>
        <v/>
      </c>
      <c r="EC555" s="109" t="str">
        <f t="shared" ca="1" si="1508"/>
        <v/>
      </c>
      <c r="ED555" s="109" t="str">
        <f t="shared" ca="1" si="1508"/>
        <v/>
      </c>
      <c r="EE555" s="109" t="str">
        <f t="shared" ca="1" si="1508"/>
        <v/>
      </c>
      <c r="EF555" s="109" t="str">
        <f t="shared" ca="1" si="1508"/>
        <v/>
      </c>
      <c r="EG555" s="109" t="str">
        <f t="shared" ca="1" si="1508"/>
        <v/>
      </c>
      <c r="EH555" s="109" t="str">
        <f t="shared" ca="1" si="1508"/>
        <v/>
      </c>
      <c r="EI555" s="109" t="str">
        <f t="shared" ca="1" si="1508"/>
        <v/>
      </c>
      <c r="EJ555" s="109" t="str">
        <f t="shared" ca="1" si="1508"/>
        <v/>
      </c>
      <c r="EK555" s="109" t="str">
        <f t="shared" ca="1" si="1508"/>
        <v/>
      </c>
    </row>
    <row r="556" spans="1:141" outlineLevel="1" x14ac:dyDescent="0.25">
      <c r="A556" s="90"/>
      <c r="B556" s="90"/>
      <c r="C556" s="90"/>
      <c r="D556" s="90"/>
      <c r="F556" s="100"/>
      <c r="I556" s="101"/>
      <c r="J556" s="100"/>
      <c r="M556" s="101"/>
      <c r="N556" s="100"/>
      <c r="Q556" s="101"/>
      <c r="R556" s="100"/>
      <c r="U556" s="101"/>
      <c r="V556" s="100"/>
      <c r="Y556" s="101"/>
      <c r="Z556" s="100"/>
      <c r="AC556" s="101"/>
      <c r="AD556" s="100"/>
      <c r="AG556" s="101"/>
      <c r="AH556" s="100"/>
      <c r="AK556" s="101"/>
      <c r="AL556" s="100"/>
      <c r="AO556" s="101"/>
      <c r="AP556" s="100"/>
      <c r="AS556" s="101"/>
      <c r="AT556" s="100"/>
      <c r="AW556" s="101"/>
      <c r="AX556" s="100"/>
      <c r="BA556" s="101"/>
      <c r="BB556" s="100"/>
      <c r="BE556" s="101"/>
      <c r="BF556" s="100"/>
      <c r="BI556" s="101"/>
      <c r="BJ556" s="100"/>
      <c r="BM556" s="101"/>
      <c r="BN556" s="100"/>
      <c r="BQ556" s="101"/>
      <c r="BR556" s="100"/>
      <c r="BU556" s="101"/>
      <c r="BV556" s="100"/>
      <c r="BY556" s="101"/>
      <c r="BZ556" s="100"/>
      <c r="CC556" s="101"/>
      <c r="CD556" s="100"/>
      <c r="CG556" s="101"/>
      <c r="CH556" s="100"/>
      <c r="CK556" s="101"/>
      <c r="CL556" s="100"/>
      <c r="CO556" s="101"/>
      <c r="CP556" s="100"/>
      <c r="CS556" s="101"/>
      <c r="CT556" s="100"/>
      <c r="CW556" s="101"/>
      <c r="CX556" s="100"/>
      <c r="DA556" s="101"/>
      <c r="DB556" s="100"/>
      <c r="DE556" s="101"/>
      <c r="DF556" s="100"/>
      <c r="DI556" s="101"/>
    </row>
    <row r="557" spans="1:141" outlineLevel="1" x14ac:dyDescent="0.25">
      <c r="A557" s="90" t="str">
        <f>A559</f>
        <v>bs</v>
      </c>
      <c r="B557" s="90" t="str">
        <f t="shared" ref="B557:C557" si="1509">B559</f>
        <v>otherNonCurrentAssets</v>
      </c>
      <c r="C557" s="90">
        <f t="shared" si="1509"/>
        <v>9.9999999999999995E-7</v>
      </c>
      <c r="D557" s="90"/>
      <c r="E557" t="str">
        <f>CONCATENATE(E554," - adjustment")</f>
        <v>Other non-current assets - adjustment</v>
      </c>
      <c r="F557" s="117">
        <v>0</v>
      </c>
      <c r="G557" s="118">
        <v>0</v>
      </c>
      <c r="H557" s="118">
        <v>0</v>
      </c>
      <c r="I557" s="119" cm="1">
        <f t="array" aca="1" ref="I557" ca="1">IF(ISNUMBER(INDEX(DataModel!$ET$4:$FT$109,MATCH(1,(DataModel!$EO$4:$EO$109=$A557)*(DataModel!$EP$4:$EP$109=$B557),0),MATCH(CONCATENATE("FY ",RIGHT(I$3,4)),DataModel!$ET$2:$FT$2,0))*$C557),INDEX(DataModel!$ET$4:$FT$109,MATCH(1,(DataModel!$EO$4:$EO$109=$A557)*(DataModel!$EP$4:$EP$109=$B557),0),MATCH(CONCATENATE("FY ",RIGHT(I$3,4)),DataModel!$ET$2:$FT$2,0))*$C557,0)</f>
        <v>0</v>
      </c>
      <c r="J557" s="117">
        <v>0</v>
      </c>
      <c r="K557" s="118">
        <v>0</v>
      </c>
      <c r="L557" s="118">
        <v>0</v>
      </c>
      <c r="M557" s="119" cm="1">
        <f t="array" ref="M557">IF(ISNUMBER(INDEX(DataModel!$ET$4:$FT$109,MATCH(1,(DataModel!$EO$4:$EO$109=$A557)*(DataModel!$EP$4:$EP$109=$B557),0),MATCH(CONCATENATE("FY ",RIGHT(M$3,4)),DataModel!$ET$2:$FT$2,0))*$C557),INDEX(DataModel!$ET$4:$FT$109,MATCH(1,(DataModel!$EO$4:$EO$109=$A557)*(DataModel!$EP$4:$EP$109=$B557),0),MATCH(CONCATENATE("FY ",RIGHT(M$3,4)),DataModel!$ET$2:$FT$2,0))*$C557,0)</f>
        <v>0</v>
      </c>
      <c r="N557" s="117">
        <v>0</v>
      </c>
      <c r="O557" s="118">
        <v>0</v>
      </c>
      <c r="P557" s="118">
        <v>0</v>
      </c>
      <c r="Q557" s="119" cm="1">
        <f t="array" ref="Q557">IF(ISNUMBER(INDEX(DataModel!$ET$4:$FT$109,MATCH(1,(DataModel!$EO$4:$EO$109=$A557)*(DataModel!$EP$4:$EP$109=$B557),0),MATCH(CONCATENATE("FY ",RIGHT(Q$3,4)),DataModel!$ET$2:$FT$2,0))*$C557),INDEX(DataModel!$ET$4:$FT$109,MATCH(1,(DataModel!$EO$4:$EO$109=$A557)*(DataModel!$EP$4:$EP$109=$B557),0),MATCH(CONCATENATE("FY ",RIGHT(Q$3,4)),DataModel!$ET$2:$FT$2,0))*$C557,0)</f>
        <v>0</v>
      </c>
      <c r="R557" s="117">
        <v>0</v>
      </c>
      <c r="S557" s="118">
        <v>0</v>
      </c>
      <c r="T557" s="118">
        <v>0</v>
      </c>
      <c r="U557" s="119" cm="1">
        <f t="array" ref="U557">IF(ISNUMBER(INDEX(DataModel!$ET$4:$FT$109,MATCH(1,(DataModel!$EO$4:$EO$109=$A557)*(DataModel!$EP$4:$EP$109=$B557),0),MATCH(CONCATENATE("FY ",RIGHT(U$3,4)),DataModel!$ET$2:$FT$2,0))*$C557),INDEX(DataModel!$ET$4:$FT$109,MATCH(1,(DataModel!$EO$4:$EO$109=$A557)*(DataModel!$EP$4:$EP$109=$B557),0),MATCH(CONCATENATE("FY ",RIGHT(U$3,4)),DataModel!$ET$2:$FT$2,0))*$C557,0)</f>
        <v>0</v>
      </c>
      <c r="V557" s="117">
        <v>0</v>
      </c>
      <c r="W557" s="118">
        <v>0</v>
      </c>
      <c r="X557" s="118">
        <v>0</v>
      </c>
      <c r="Y557" s="119" cm="1">
        <f t="array" ref="Y557">IF(ISNUMBER(INDEX(DataModel!$ET$4:$FT$109,MATCH(1,(DataModel!$EO$4:$EO$109=$A557)*(DataModel!$EP$4:$EP$109=$B557),0),MATCH(CONCATENATE("FY ",RIGHT(Y$3,4)),DataModel!$ET$2:$FT$2,0))*$C557),INDEX(DataModel!$ET$4:$FT$109,MATCH(1,(DataModel!$EO$4:$EO$109=$A557)*(DataModel!$EP$4:$EP$109=$B557),0),MATCH(CONCATENATE("FY ",RIGHT(Y$3,4)),DataModel!$ET$2:$FT$2,0))*$C557,0)</f>
        <v>0</v>
      </c>
      <c r="Z557" s="117">
        <v>0</v>
      </c>
      <c r="AA557" s="118">
        <v>0</v>
      </c>
      <c r="AB557" s="118">
        <v>0</v>
      </c>
      <c r="AC557" s="119" cm="1">
        <f t="array" ref="AC557">IF(ISNUMBER(INDEX(DataModel!$ET$4:$FT$109,MATCH(1,(DataModel!$EO$4:$EO$109=$A557)*(DataModel!$EP$4:$EP$109=$B557),0),MATCH(CONCATENATE("FY ",RIGHT(AC$3,4)),DataModel!$ET$2:$FT$2,0))*$C557),INDEX(DataModel!$ET$4:$FT$109,MATCH(1,(DataModel!$EO$4:$EO$109=$A557)*(DataModel!$EP$4:$EP$109=$B557),0),MATCH(CONCATENATE("FY ",RIGHT(AC$3,4)),DataModel!$ET$2:$FT$2,0))*$C557,0)</f>
        <v>0</v>
      </c>
      <c r="AD557" s="117">
        <v>0</v>
      </c>
      <c r="AE557" s="118">
        <v>0</v>
      </c>
      <c r="AF557" s="118">
        <v>0</v>
      </c>
      <c r="AG557" s="119" cm="1">
        <f t="array" ref="AG557">IF(ISNUMBER(INDEX(DataModel!$ET$4:$FT$109,MATCH(1,(DataModel!$EO$4:$EO$109=$A557)*(DataModel!$EP$4:$EP$109=$B557),0),MATCH(CONCATENATE("FY ",RIGHT(AG$3,4)),DataModel!$ET$2:$FT$2,0))*$C557),INDEX(DataModel!$ET$4:$FT$109,MATCH(1,(DataModel!$EO$4:$EO$109=$A557)*(DataModel!$EP$4:$EP$109=$B557),0),MATCH(CONCATENATE("FY ",RIGHT(AG$3,4)),DataModel!$ET$2:$FT$2,0))*$C557,0)</f>
        <v>0</v>
      </c>
      <c r="AH557" s="117">
        <v>0</v>
      </c>
      <c r="AI557" s="118">
        <v>0</v>
      </c>
      <c r="AJ557" s="118">
        <v>0</v>
      </c>
      <c r="AK557" s="119" cm="1">
        <f t="array" ref="AK557">IF(ISNUMBER(INDEX(DataModel!$ET$4:$FT$109,MATCH(1,(DataModel!$EO$4:$EO$109=$A557)*(DataModel!$EP$4:$EP$109=$B557),0),MATCH(CONCATENATE("FY ",RIGHT(AK$3,4)),DataModel!$ET$2:$FT$2,0))*$C557),INDEX(DataModel!$ET$4:$FT$109,MATCH(1,(DataModel!$EO$4:$EO$109=$A557)*(DataModel!$EP$4:$EP$109=$B557),0),MATCH(CONCATENATE("FY ",RIGHT(AK$3,4)),DataModel!$ET$2:$FT$2,0))*$C557,0)</f>
        <v>0</v>
      </c>
      <c r="AL557" s="117">
        <v>0</v>
      </c>
      <c r="AM557" s="118">
        <v>0</v>
      </c>
      <c r="AN557" s="118">
        <v>0</v>
      </c>
      <c r="AO557" s="119" cm="1">
        <f t="array" ref="AO557">IF(ISNUMBER(INDEX(DataModel!$ET$4:$FT$109,MATCH(1,(DataModel!$EO$4:$EO$109=$A557)*(DataModel!$EP$4:$EP$109=$B557),0),MATCH(CONCATENATE("FY ",RIGHT(AO$3,4)),DataModel!$ET$2:$FT$2,0))*$C557),INDEX(DataModel!$ET$4:$FT$109,MATCH(1,(DataModel!$EO$4:$EO$109=$A557)*(DataModel!$EP$4:$EP$109=$B557),0),MATCH(CONCATENATE("FY ",RIGHT(AO$3,4)),DataModel!$ET$2:$FT$2,0))*$C557,0)</f>
        <v>0</v>
      </c>
      <c r="AP557" s="117">
        <v>0</v>
      </c>
      <c r="AQ557" s="118">
        <v>0</v>
      </c>
      <c r="AR557" s="118">
        <v>0</v>
      </c>
      <c r="AS557" s="119" cm="1">
        <f t="array" ref="AS557">IF(ISNUMBER(INDEX(DataModel!$ET$4:$FT$109,MATCH(1,(DataModel!$EO$4:$EO$109=$A557)*(DataModel!$EP$4:$EP$109=$B557),0),MATCH(CONCATENATE("FY ",RIGHT(AS$3,4)),DataModel!$ET$2:$FT$2,0))*$C557),INDEX(DataModel!$ET$4:$FT$109,MATCH(1,(DataModel!$EO$4:$EO$109=$A557)*(DataModel!$EP$4:$EP$109=$B557),0),MATCH(CONCATENATE("FY ",RIGHT(AS$3,4)),DataModel!$ET$2:$FT$2,0))*$C557,0)</f>
        <v>0</v>
      </c>
      <c r="AT557" s="117">
        <v>0</v>
      </c>
      <c r="AU557" s="118">
        <v>0</v>
      </c>
      <c r="AV557" s="118">
        <v>0</v>
      </c>
      <c r="AW557" s="119" cm="1">
        <f t="array" ref="AW557">IF(ISNUMBER(INDEX(DataModel!$ET$4:$FT$109,MATCH(1,(DataModel!$EO$4:$EO$109=$A557)*(DataModel!$EP$4:$EP$109=$B557),0),MATCH(CONCATENATE("FY ",RIGHT(AW$3,4)),DataModel!$ET$2:$FT$2,0))*$C557),INDEX(DataModel!$ET$4:$FT$109,MATCH(1,(DataModel!$EO$4:$EO$109=$A557)*(DataModel!$EP$4:$EP$109=$B557),0),MATCH(CONCATENATE("FY ",RIGHT(AW$3,4)),DataModel!$ET$2:$FT$2,0))*$C557,0)</f>
        <v>0</v>
      </c>
      <c r="AX557" s="117">
        <v>0</v>
      </c>
      <c r="AY557" s="118">
        <v>0</v>
      </c>
      <c r="AZ557" s="118">
        <v>0</v>
      </c>
      <c r="BA557" s="119" cm="1">
        <f t="array" ref="BA557">IF(ISNUMBER(INDEX(DataModel!$ET$4:$FT$109,MATCH(1,(DataModel!$EO$4:$EO$109=$A557)*(DataModel!$EP$4:$EP$109=$B557),0),MATCH(CONCATENATE("FY ",RIGHT(BA$3,4)),DataModel!$ET$2:$FT$2,0))*$C557),INDEX(DataModel!$ET$4:$FT$109,MATCH(1,(DataModel!$EO$4:$EO$109=$A557)*(DataModel!$EP$4:$EP$109=$B557),0),MATCH(CONCATENATE("FY ",RIGHT(BA$3,4)),DataModel!$ET$2:$FT$2,0))*$C557,0)</f>
        <v>0</v>
      </c>
      <c r="BB557" s="117">
        <v>0</v>
      </c>
      <c r="BC557" s="118">
        <v>0</v>
      </c>
      <c r="BD557" s="118">
        <v>0</v>
      </c>
      <c r="BE557" s="119" cm="1">
        <f t="array" ref="BE557">IF(ISNUMBER(INDEX(DataModel!$ET$4:$FT$109,MATCH(1,(DataModel!$EO$4:$EO$109=$A557)*(DataModel!$EP$4:$EP$109=$B557),0),MATCH(CONCATENATE("FY ",RIGHT(BE$3,4)),DataModel!$ET$2:$FT$2,0))*$C557),INDEX(DataModel!$ET$4:$FT$109,MATCH(1,(DataModel!$EO$4:$EO$109=$A557)*(DataModel!$EP$4:$EP$109=$B557),0),MATCH(CONCATENATE("FY ",RIGHT(BE$3,4)),DataModel!$ET$2:$FT$2,0))*$C557,0)</f>
        <v>0</v>
      </c>
      <c r="BF557" s="117">
        <v>0</v>
      </c>
      <c r="BG557" s="118">
        <v>0</v>
      </c>
      <c r="BH557" s="118">
        <v>0</v>
      </c>
      <c r="BI557" s="119" cm="1">
        <f t="array" ref="BI557">IF(ISNUMBER(INDEX(DataModel!$ET$4:$FT$109,MATCH(1,(DataModel!$EO$4:$EO$109=$A557)*(DataModel!$EP$4:$EP$109=$B557),0),MATCH(CONCATENATE("FY ",RIGHT(BI$3,4)),DataModel!$ET$2:$FT$2,0))*$C557),INDEX(DataModel!$ET$4:$FT$109,MATCH(1,(DataModel!$EO$4:$EO$109=$A557)*(DataModel!$EP$4:$EP$109=$B557),0),MATCH(CONCATENATE("FY ",RIGHT(BI$3,4)),DataModel!$ET$2:$FT$2,0))*$C557,0)</f>
        <v>0</v>
      </c>
      <c r="BJ557" s="117">
        <v>0</v>
      </c>
      <c r="BK557" s="118">
        <v>0</v>
      </c>
      <c r="BL557" s="118">
        <v>0</v>
      </c>
      <c r="BM557" s="119" cm="1">
        <f t="array" ref="BM557">IF(ISNUMBER(INDEX(DataModel!$ET$4:$FT$109,MATCH(1,(DataModel!$EO$4:$EO$109=$A557)*(DataModel!$EP$4:$EP$109=$B557),0),MATCH(CONCATENATE("FY ",RIGHT(BM$3,4)),DataModel!$ET$2:$FT$2,0))*$C557),INDEX(DataModel!$ET$4:$FT$109,MATCH(1,(DataModel!$EO$4:$EO$109=$A557)*(DataModel!$EP$4:$EP$109=$B557),0),MATCH(CONCATENATE("FY ",RIGHT(BM$3,4)),DataModel!$ET$2:$FT$2,0))*$C557,0)</f>
        <v>0</v>
      </c>
      <c r="BN557" s="117">
        <v>0</v>
      </c>
      <c r="BO557" s="118">
        <v>0</v>
      </c>
      <c r="BP557" s="118">
        <v>0</v>
      </c>
      <c r="BQ557" s="119" cm="1">
        <f t="array" ref="BQ557">IF(ISNUMBER(INDEX(DataModel!$ET$4:$FT$109,MATCH(1,(DataModel!$EO$4:$EO$109=$A557)*(DataModel!$EP$4:$EP$109=$B557),0),MATCH(CONCATENATE("FY ",RIGHT(BQ$3,4)),DataModel!$ET$2:$FT$2,0))*$C557),INDEX(DataModel!$ET$4:$FT$109,MATCH(1,(DataModel!$EO$4:$EO$109=$A557)*(DataModel!$EP$4:$EP$109=$B557),0),MATCH(CONCATENATE("FY ",RIGHT(BQ$3,4)),DataModel!$ET$2:$FT$2,0))*$C557,0)</f>
        <v>0</v>
      </c>
      <c r="BR557" s="117">
        <v>0</v>
      </c>
      <c r="BS557" s="118">
        <v>0</v>
      </c>
      <c r="BT557" s="118">
        <v>0</v>
      </c>
      <c r="BU557" s="119" cm="1">
        <f t="array" ref="BU557">IF(ISNUMBER(INDEX(DataModel!$ET$4:$FT$109,MATCH(1,(DataModel!$EO$4:$EO$109=$A557)*(DataModel!$EP$4:$EP$109=$B557),0),MATCH(CONCATENATE("FY ",RIGHT(BU$3,4)),DataModel!$ET$2:$FT$2,0))*$C557),INDEX(DataModel!$ET$4:$FT$109,MATCH(1,(DataModel!$EO$4:$EO$109=$A557)*(DataModel!$EP$4:$EP$109=$B557),0),MATCH(CONCATENATE("FY ",RIGHT(BU$3,4)),DataModel!$ET$2:$FT$2,0))*$C557,0)</f>
        <v>0</v>
      </c>
      <c r="BV557" s="117">
        <v>0</v>
      </c>
      <c r="BW557" s="118">
        <v>0</v>
      </c>
      <c r="BX557" s="118">
        <v>0</v>
      </c>
      <c r="BY557" s="119" cm="1">
        <f t="array" ref="BY557">IF(ISNUMBER(INDEX(DataModel!$ET$4:$FT$109,MATCH(1,(DataModel!$EO$4:$EO$109=$A557)*(DataModel!$EP$4:$EP$109=$B557),0),MATCH(CONCATENATE("FY ",RIGHT(BY$3,4)),DataModel!$ET$2:$FT$2,0))*$C557),INDEX(DataModel!$ET$4:$FT$109,MATCH(1,(DataModel!$EO$4:$EO$109=$A557)*(DataModel!$EP$4:$EP$109=$B557),0),MATCH(CONCATENATE("FY ",RIGHT(BY$3,4)),DataModel!$ET$2:$FT$2,0))*$C557,0)</f>
        <v>0</v>
      </c>
      <c r="BZ557" s="117">
        <v>0</v>
      </c>
      <c r="CA557" s="118">
        <v>0</v>
      </c>
      <c r="CB557" s="118">
        <v>0</v>
      </c>
      <c r="CC557" s="119" cm="1">
        <f t="array" ref="CC557">IF(ISNUMBER(INDEX(DataModel!$ET$4:$FT$109,MATCH(1,(DataModel!$EO$4:$EO$109=$A557)*(DataModel!$EP$4:$EP$109=$B557),0),MATCH(CONCATENATE("FY ",RIGHT(CC$3,4)),DataModel!$ET$2:$FT$2,0))*$C557),INDEX(DataModel!$ET$4:$FT$109,MATCH(1,(DataModel!$EO$4:$EO$109=$A557)*(DataModel!$EP$4:$EP$109=$B557),0),MATCH(CONCATENATE("FY ",RIGHT(CC$3,4)),DataModel!$ET$2:$FT$2,0))*$C557,0)</f>
        <v>0</v>
      </c>
      <c r="CD557" s="117">
        <v>0</v>
      </c>
      <c r="CE557" s="118">
        <v>0</v>
      </c>
      <c r="CF557" s="118">
        <v>0</v>
      </c>
      <c r="CG557" s="119" cm="1">
        <f t="array" ref="CG557">IF(ISNUMBER(INDEX(DataModel!$ET$4:$FT$109,MATCH(1,(DataModel!$EO$4:$EO$109=$A557)*(DataModel!$EP$4:$EP$109=$B557),0),MATCH(CONCATENATE("FY ",RIGHT(CG$3,4)),DataModel!$ET$2:$FT$2,0))*$C557),INDEX(DataModel!$ET$4:$FT$109,MATCH(1,(DataModel!$EO$4:$EO$109=$A557)*(DataModel!$EP$4:$EP$109=$B557),0),MATCH(CONCATENATE("FY ",RIGHT(CG$3,4)),DataModel!$ET$2:$FT$2,0))*$C557,0)</f>
        <v>0</v>
      </c>
      <c r="CH557" s="117">
        <v>0</v>
      </c>
      <c r="CI557" s="118">
        <v>0</v>
      </c>
      <c r="CJ557" s="118">
        <v>0</v>
      </c>
      <c r="CK557" s="119" cm="1">
        <f t="array" ref="CK557">IF(ISNUMBER(INDEX(DataModel!$ET$4:$FT$109,MATCH(1,(DataModel!$EO$4:$EO$109=$A557)*(DataModel!$EP$4:$EP$109=$B557),0),MATCH(CONCATENATE("FY ",RIGHT(CK$3,4)),DataModel!$ET$2:$FT$2,0))*$C557),INDEX(DataModel!$ET$4:$FT$109,MATCH(1,(DataModel!$EO$4:$EO$109=$A557)*(DataModel!$EP$4:$EP$109=$B557),0),MATCH(CONCATENATE("FY ",RIGHT(CK$3,4)),DataModel!$ET$2:$FT$2,0))*$C557,0)</f>
        <v>0</v>
      </c>
      <c r="CL557" s="117">
        <v>0</v>
      </c>
      <c r="CM557" s="118">
        <v>0</v>
      </c>
      <c r="CN557" s="118">
        <v>0</v>
      </c>
      <c r="CO557" s="119" cm="1">
        <f t="array" ref="CO557">IF(ISNUMBER(INDEX(DataModel!$ET$4:$FT$109,MATCH(1,(DataModel!$EO$4:$EO$109=$A557)*(DataModel!$EP$4:$EP$109=$B557),0),MATCH(CONCATENATE("FY ",RIGHT(CO$3,4)),DataModel!$ET$2:$FT$2,0))*$C557),INDEX(DataModel!$ET$4:$FT$109,MATCH(1,(DataModel!$EO$4:$EO$109=$A557)*(DataModel!$EP$4:$EP$109=$B557),0),MATCH(CONCATENATE("FY ",RIGHT(CO$3,4)),DataModel!$ET$2:$FT$2,0))*$C557,0)</f>
        <v>0</v>
      </c>
      <c r="CP557" s="117">
        <v>0</v>
      </c>
      <c r="CQ557" s="118">
        <v>0</v>
      </c>
      <c r="CR557" s="118">
        <v>0</v>
      </c>
      <c r="CS557" s="119" cm="1">
        <f t="array" ref="CS557">IF(ISNUMBER(INDEX(DataModel!$ET$4:$FT$109,MATCH(1,(DataModel!$EO$4:$EO$109=$A557)*(DataModel!$EP$4:$EP$109=$B557),0),MATCH(CONCATENATE("FY ",RIGHT(CS$3,4)),DataModel!$ET$2:$FT$2,0))*$C557),INDEX(DataModel!$ET$4:$FT$109,MATCH(1,(DataModel!$EO$4:$EO$109=$A557)*(DataModel!$EP$4:$EP$109=$B557),0),MATCH(CONCATENATE("FY ",RIGHT(CS$3,4)),DataModel!$ET$2:$FT$2,0))*$C557,0)</f>
        <v>0</v>
      </c>
      <c r="CT557" s="117">
        <v>0</v>
      </c>
      <c r="CU557" s="118">
        <v>0</v>
      </c>
      <c r="CV557" s="118">
        <v>0</v>
      </c>
      <c r="CW557" s="119" cm="1">
        <f t="array" ref="CW557">IF(ISNUMBER(INDEX(DataModel!$ET$4:$FT$109,MATCH(1,(DataModel!$EO$4:$EO$109=$A557)*(DataModel!$EP$4:$EP$109=$B557),0),MATCH(CONCATENATE("FY ",RIGHT(CW$3,4)),DataModel!$ET$2:$FT$2,0))*$C557),INDEX(DataModel!$ET$4:$FT$109,MATCH(1,(DataModel!$EO$4:$EO$109=$A557)*(DataModel!$EP$4:$EP$109=$B557),0),MATCH(CONCATENATE("FY ",RIGHT(CW$3,4)),DataModel!$ET$2:$FT$2,0))*$C557,0)</f>
        <v>0</v>
      </c>
      <c r="CX557" s="117">
        <v>0</v>
      </c>
      <c r="CY557" s="118">
        <v>0</v>
      </c>
      <c r="CZ557" s="118">
        <v>0</v>
      </c>
      <c r="DA557" s="119" cm="1">
        <f t="array" ref="DA557">IF(ISNUMBER(INDEX(DataModel!$ET$4:$FT$109,MATCH(1,(DataModel!$EO$4:$EO$109=$A557)*(DataModel!$EP$4:$EP$109=$B557),0),MATCH(CONCATENATE("FY ",RIGHT(DA$3,4)),DataModel!$ET$2:$FT$2,0))*$C557),INDEX(DataModel!$ET$4:$FT$109,MATCH(1,(DataModel!$EO$4:$EO$109=$A557)*(DataModel!$EP$4:$EP$109=$B557),0),MATCH(CONCATENATE("FY ",RIGHT(DA$3,4)),DataModel!$ET$2:$FT$2,0))*$C557,0)</f>
        <v>0</v>
      </c>
      <c r="DB557" s="117">
        <v>0</v>
      </c>
      <c r="DC557" s="118">
        <v>0</v>
      </c>
      <c r="DD557" s="118">
        <v>0</v>
      </c>
      <c r="DE557" s="119" cm="1">
        <f t="array" ref="DE557">IF(ISNUMBER(INDEX(DataModel!$ET$4:$FT$109,MATCH(1,(DataModel!$EO$4:$EO$109=$A557)*(DataModel!$EP$4:$EP$109=$B557),0),MATCH(CONCATENATE("FY ",RIGHT(DE$3,4)),DataModel!$ET$2:$FT$2,0))*$C557),INDEX(DataModel!$ET$4:$FT$109,MATCH(1,(DataModel!$EO$4:$EO$109=$A557)*(DataModel!$EP$4:$EP$109=$B557),0),MATCH(CONCATENATE("FY ",RIGHT(DE$3,4)),DataModel!$ET$2:$FT$2,0))*$C557,0)</f>
        <v>0</v>
      </c>
      <c r="DF557" s="117">
        <v>0</v>
      </c>
      <c r="DG557" s="118">
        <v>0</v>
      </c>
      <c r="DH557" s="118">
        <v>0</v>
      </c>
      <c r="DI557" s="119" cm="1">
        <f t="array" ref="DI557">IF(ISNUMBER(INDEX(DataModel!$ET$4:$FT$109,MATCH(1,(DataModel!$EO$4:$EO$109=$A557)*(DataModel!$EP$4:$EP$109=$B557),0),MATCH(CONCATENATE("FY ",RIGHT(DI$3,4)),DataModel!$ET$2:$FT$2,0))*$C557),INDEX(DataModel!$ET$4:$FT$109,MATCH(1,(DataModel!$EO$4:$EO$109=$A557)*(DataModel!$EP$4:$EP$109=$B557),0),MATCH(CONCATENATE("FY ",RIGHT(DI$3,4)),DataModel!$ET$2:$FT$2,0))*$C557,0)</f>
        <v>0</v>
      </c>
      <c r="DK557" s="69">
        <f t="shared" ref="DK557:EK557" ca="1" si="1510">SUM(OFFSET($E557,,MATCH(DK$3,$F$5:$DI$5,0)+3,,1))</f>
        <v>0</v>
      </c>
      <c r="DL557" s="69" t="e">
        <f t="shared" ca="1" si="1510"/>
        <v>#N/A</v>
      </c>
      <c r="DM557" s="69" t="e">
        <f t="shared" ca="1" si="1510"/>
        <v>#VALUE!</v>
      </c>
      <c r="DN557" s="69" t="e">
        <f t="shared" ca="1" si="1510"/>
        <v>#VALUE!</v>
      </c>
      <c r="DO557" s="69" t="e">
        <f t="shared" ca="1" si="1510"/>
        <v>#VALUE!</v>
      </c>
      <c r="DP557" s="69" t="e">
        <f t="shared" ca="1" si="1510"/>
        <v>#VALUE!</v>
      </c>
      <c r="DQ557" s="69" t="e">
        <f t="shared" ca="1" si="1510"/>
        <v>#VALUE!</v>
      </c>
      <c r="DR557" s="69" t="e">
        <f t="shared" ca="1" si="1510"/>
        <v>#VALUE!</v>
      </c>
      <c r="DS557" s="69" t="e">
        <f t="shared" ca="1" si="1510"/>
        <v>#VALUE!</v>
      </c>
      <c r="DT557" s="69" t="e">
        <f t="shared" ca="1" si="1510"/>
        <v>#VALUE!</v>
      </c>
      <c r="DU557" s="69" t="e">
        <f t="shared" ca="1" si="1510"/>
        <v>#VALUE!</v>
      </c>
      <c r="DV557" s="69" t="e">
        <f t="shared" ca="1" si="1510"/>
        <v>#VALUE!</v>
      </c>
      <c r="DW557" s="69" t="e">
        <f t="shared" ca="1" si="1510"/>
        <v>#VALUE!</v>
      </c>
      <c r="DX557" s="69" t="e">
        <f t="shared" ca="1" si="1510"/>
        <v>#VALUE!</v>
      </c>
      <c r="DY557" s="69" t="e">
        <f t="shared" ca="1" si="1510"/>
        <v>#VALUE!</v>
      </c>
      <c r="DZ557" s="69" t="e">
        <f t="shared" ca="1" si="1510"/>
        <v>#VALUE!</v>
      </c>
      <c r="EA557" s="69" t="e">
        <f t="shared" ca="1" si="1510"/>
        <v>#VALUE!</v>
      </c>
      <c r="EB557" s="69" t="e">
        <f t="shared" ca="1" si="1510"/>
        <v>#VALUE!</v>
      </c>
      <c r="EC557" s="69" t="e">
        <f t="shared" ca="1" si="1510"/>
        <v>#VALUE!</v>
      </c>
      <c r="ED557" s="69" t="e">
        <f t="shared" ca="1" si="1510"/>
        <v>#VALUE!</v>
      </c>
      <c r="EE557" s="69" t="e">
        <f t="shared" ca="1" si="1510"/>
        <v>#VALUE!</v>
      </c>
      <c r="EF557" s="69" t="e">
        <f t="shared" ca="1" si="1510"/>
        <v>#VALUE!</v>
      </c>
      <c r="EG557" s="69" t="e">
        <f t="shared" ca="1" si="1510"/>
        <v>#VALUE!</v>
      </c>
      <c r="EH557" s="69" t="e">
        <f t="shared" ca="1" si="1510"/>
        <v>#VALUE!</v>
      </c>
      <c r="EI557" s="69" t="e">
        <f t="shared" ca="1" si="1510"/>
        <v>#VALUE!</v>
      </c>
      <c r="EJ557" s="69" t="e">
        <f t="shared" ca="1" si="1510"/>
        <v>#VALUE!</v>
      </c>
      <c r="EK557" s="69" t="e">
        <f t="shared" ca="1" si="1510"/>
        <v>#VALUE!</v>
      </c>
    </row>
    <row r="558" spans="1:141" outlineLevel="1" x14ac:dyDescent="0.25">
      <c r="A558" s="90"/>
      <c r="B558" s="90"/>
      <c r="C558" s="90"/>
      <c r="D558" s="90"/>
      <c r="F558" s="100"/>
      <c r="I558" s="101"/>
      <c r="J558" s="100"/>
      <c r="M558" s="101"/>
      <c r="N558" s="100"/>
      <c r="Q558" s="101"/>
      <c r="R558" s="100"/>
      <c r="U558" s="101"/>
      <c r="V558" s="100"/>
      <c r="Y558" s="101"/>
      <c r="Z558" s="100"/>
      <c r="AC558" s="101"/>
      <c r="AD558" s="100"/>
      <c r="AG558" s="101"/>
      <c r="AH558" s="100"/>
      <c r="AK558" s="101"/>
      <c r="AL558" s="100"/>
      <c r="AO558" s="101"/>
      <c r="AP558" s="100"/>
      <c r="AS558" s="101"/>
      <c r="AT558" s="100"/>
      <c r="AW558" s="101"/>
      <c r="AX558" s="100"/>
      <c r="BA558" s="101"/>
      <c r="BB558" s="100"/>
      <c r="BE558" s="101"/>
      <c r="BF558" s="100"/>
      <c r="BI558" s="101"/>
      <c r="BJ558" s="100"/>
      <c r="BM558" s="101"/>
      <c r="BN558" s="100"/>
      <c r="BQ558" s="101"/>
      <c r="BR558" s="100"/>
      <c r="BU558" s="101"/>
      <c r="BV558" s="100"/>
      <c r="BY558" s="101"/>
      <c r="BZ558" s="100"/>
      <c r="CC558" s="101"/>
      <c r="CD558" s="100"/>
      <c r="CG558" s="101"/>
      <c r="CH558" s="100"/>
      <c r="CK558" s="101"/>
      <c r="CL558" s="100"/>
      <c r="CO558" s="101"/>
      <c r="CP558" s="100"/>
      <c r="CS558" s="101"/>
      <c r="CT558" s="100"/>
      <c r="CW558" s="101"/>
      <c r="CX558" s="100"/>
      <c r="DA558" s="101"/>
      <c r="DB558" s="100"/>
      <c r="DE558" s="101"/>
      <c r="DF558" s="100"/>
      <c r="DI558" s="101"/>
    </row>
    <row r="559" spans="1:141" outlineLevel="1" x14ac:dyDescent="0.25">
      <c r="A559" s="90" t="s">
        <v>157</v>
      </c>
      <c r="B559" s="90" t="s">
        <v>170</v>
      </c>
      <c r="C559" s="111">
        <f>$C$6</f>
        <v>9.9999999999999995E-7</v>
      </c>
      <c r="D559" s="90"/>
      <c r="E559" t="str">
        <f>CONCATENATE(E554," - history")</f>
        <v>Other non-current assets - history</v>
      </c>
      <c r="F559" s="113" t="str" cm="1">
        <f t="array" aca="1" ref="F559" ca="1">IF(AND(F$4="A",ISNUMBER(DataModel!F$4)),INDEX(DataModel!$F$4:$BA$109,MATCH(1,(DataModel!$A$4:$A$109=$A559)*(DataModel!$B$4:$B$109=$B559),0),MATCH(F$3,DataModel!$F$2:$BA$2,0))*$C559,"")</f>
        <v/>
      </c>
      <c r="G559" s="69" t="str" cm="1">
        <f t="array" aca="1" ref="G559" ca="1">IF(AND(G$4="A",ISNUMBER(DataModel!G$4)),INDEX(DataModel!$F$4:$BA$109,MATCH(1,(DataModel!$A$4:$A$109=$A559)*(DataModel!$B$4:$B$109=$B559),0),MATCH(G$3,DataModel!$F$2:$BA$2,0))*$C559,"")</f>
        <v/>
      </c>
      <c r="H559" s="69" t="str" cm="1">
        <f t="array" aca="1" ref="H559" ca="1">IF(AND(H$4="A",ISNUMBER(DataModel!H$4)),INDEX(DataModel!$F$4:$BA$109,MATCH(1,(DataModel!$A$4:$A$109=$A559)*(DataModel!$B$4:$B$109=$B559),0),MATCH(H$3,DataModel!$F$2:$BA$2,0))*$C559,"")</f>
        <v/>
      </c>
      <c r="I559" s="114" t="str" cm="1">
        <f t="array" aca="1" ref="I559" ca="1">IF(AND(I$4="A",ISNUMBER(DataModel!I$4)),INDEX(DataModel!$F$4:$BA$109,MATCH(1,(DataModel!$A$4:$A$109=$A559)*(DataModel!$B$4:$B$109=$B559),0),MATCH(I$3,DataModel!$F$2:$BA$2,0))*$C559,"")</f>
        <v/>
      </c>
      <c r="J559" s="113" t="str" cm="1">
        <f t="array" aca="1" ref="J559" ca="1">IF(AND(J$4="A",ISNUMBER(DataModel!J$4)),INDEX(DataModel!$F$4:$BA$109,MATCH(1,(DataModel!$A$4:$A$109=$A559)*(DataModel!$B$4:$B$109=$B559),0),MATCH(J$3,DataModel!$F$2:$BA$2,0))*$C559,"")</f>
        <v/>
      </c>
      <c r="K559" s="69" t="str" cm="1">
        <f t="array" aca="1" ref="K559" ca="1">IF(AND(K$4="A",ISNUMBER(DataModel!K$4)),INDEX(DataModel!$F$4:$BA$109,MATCH(1,(DataModel!$A$4:$A$109=$A559)*(DataModel!$B$4:$B$109=$B559),0),MATCH(K$3,DataModel!$F$2:$BA$2,0))*$C559,"")</f>
        <v/>
      </c>
      <c r="L559" s="69" t="str" cm="1">
        <f t="array" aca="1" ref="L559" ca="1">IF(AND(L$4="A",ISNUMBER(DataModel!L$4)),INDEX(DataModel!$F$4:$BA$109,MATCH(1,(DataModel!$A$4:$A$109=$A559)*(DataModel!$B$4:$B$109=$B559),0),MATCH(L$3,DataModel!$F$2:$BA$2,0))*$C559,"")</f>
        <v/>
      </c>
      <c r="M559" s="114" t="str" cm="1">
        <f t="array" aca="1" ref="M559" ca="1">IF(AND(M$4="A",ISNUMBER(DataModel!M$4)),INDEX(DataModel!$F$4:$BA$109,MATCH(1,(DataModel!$A$4:$A$109=$A559)*(DataModel!$B$4:$B$109=$B559),0),MATCH(M$3,DataModel!$F$2:$BA$2,0))*$C559,"")</f>
        <v/>
      </c>
      <c r="N559" s="113" t="str" cm="1">
        <f t="array" aca="1" ref="N559" ca="1">IF(AND(N$4="A",ISNUMBER(DataModel!N$4)),INDEX(DataModel!$F$4:$BA$109,MATCH(1,(DataModel!$A$4:$A$109=$A559)*(DataModel!$B$4:$B$109=$B559),0),MATCH(N$3,DataModel!$F$2:$BA$2,0))*$C559,"")</f>
        <v/>
      </c>
      <c r="O559" s="69" t="str" cm="1">
        <f t="array" aca="1" ref="O559" ca="1">IF(AND(O$4="A",ISNUMBER(DataModel!O$4)),INDEX(DataModel!$F$4:$BA$109,MATCH(1,(DataModel!$A$4:$A$109=$A559)*(DataModel!$B$4:$B$109=$B559),0),MATCH(O$3,DataModel!$F$2:$BA$2,0))*$C559,"")</f>
        <v/>
      </c>
      <c r="P559" s="69" t="str" cm="1">
        <f t="array" aca="1" ref="P559" ca="1">IF(AND(P$4="A",ISNUMBER(DataModel!P$4)),INDEX(DataModel!$F$4:$BA$109,MATCH(1,(DataModel!$A$4:$A$109=$A559)*(DataModel!$B$4:$B$109=$B559),0),MATCH(P$3,DataModel!$F$2:$BA$2,0))*$C559,"")</f>
        <v/>
      </c>
      <c r="Q559" s="114" t="str" cm="1">
        <f t="array" aca="1" ref="Q559" ca="1">IF(AND(Q$4="A",ISNUMBER(DataModel!Q$4)),INDEX(DataModel!$F$4:$BA$109,MATCH(1,(DataModel!$A$4:$A$109=$A559)*(DataModel!$B$4:$B$109=$B559),0),MATCH(Q$3,DataModel!$F$2:$BA$2,0))*$C559,"")</f>
        <v/>
      </c>
      <c r="R559" s="113" t="str" cm="1">
        <f t="array" aca="1" ref="R559" ca="1">IF(AND(R$4="A",ISNUMBER(DataModel!R$4)),INDEX(DataModel!$F$4:$BA$109,MATCH(1,(DataModel!$A$4:$A$109=$A559)*(DataModel!$B$4:$B$109=$B559),0),MATCH(R$3,DataModel!$F$2:$BA$2,0))*$C559,"")</f>
        <v/>
      </c>
      <c r="S559" s="69" t="str" cm="1">
        <f t="array" aca="1" ref="S559" ca="1">IF(AND(S$4="A",ISNUMBER(DataModel!S$4)),INDEX(DataModel!$F$4:$BA$109,MATCH(1,(DataModel!$A$4:$A$109=$A559)*(DataModel!$B$4:$B$109=$B559),0),MATCH(S$3,DataModel!$F$2:$BA$2,0))*$C559,"")</f>
        <v/>
      </c>
      <c r="T559" s="69" t="str" cm="1">
        <f t="array" aca="1" ref="T559" ca="1">IF(AND(T$4="A",ISNUMBER(DataModel!T$4)),INDEX(DataModel!$F$4:$BA$109,MATCH(1,(DataModel!$A$4:$A$109=$A559)*(DataModel!$B$4:$B$109=$B559),0),MATCH(T$3,DataModel!$F$2:$BA$2,0))*$C559,"")</f>
        <v/>
      </c>
      <c r="U559" s="114" t="str" cm="1">
        <f t="array" aca="1" ref="U559" ca="1">IF(AND(U$4="A",ISNUMBER(DataModel!U$4)),INDEX(DataModel!$F$4:$BA$109,MATCH(1,(DataModel!$A$4:$A$109=$A559)*(DataModel!$B$4:$B$109=$B559),0),MATCH(U$3,DataModel!$F$2:$BA$2,0))*$C559,"")</f>
        <v/>
      </c>
      <c r="V559" s="113" t="str" cm="1">
        <f t="array" aca="1" ref="V559" ca="1">IF(AND(V$4="A",ISNUMBER(DataModel!V$4)),INDEX(DataModel!$F$4:$BA$109,MATCH(1,(DataModel!$A$4:$A$109=$A559)*(DataModel!$B$4:$B$109=$B559),0),MATCH(V$3,DataModel!$F$2:$BA$2,0))*$C559,"")</f>
        <v/>
      </c>
      <c r="W559" s="69" t="str" cm="1">
        <f t="array" aca="1" ref="W559" ca="1">IF(AND(W$4="A",ISNUMBER(DataModel!W$4)),INDEX(DataModel!$F$4:$BA$109,MATCH(1,(DataModel!$A$4:$A$109=$A559)*(DataModel!$B$4:$B$109=$B559),0),MATCH(W$3,DataModel!$F$2:$BA$2,0))*$C559,"")</f>
        <v/>
      </c>
      <c r="X559" s="69" t="str" cm="1">
        <f t="array" aca="1" ref="X559" ca="1">IF(AND(X$4="A",ISNUMBER(DataModel!X$4)),INDEX(DataModel!$F$4:$BA$109,MATCH(1,(DataModel!$A$4:$A$109=$A559)*(DataModel!$B$4:$B$109=$B559),0),MATCH(X$3,DataModel!$F$2:$BA$2,0))*$C559,"")</f>
        <v/>
      </c>
      <c r="Y559" s="114" t="str" cm="1">
        <f t="array" aca="1" ref="Y559" ca="1">IF(AND(Y$4="A",ISNUMBER(DataModel!Y$4)),INDEX(DataModel!$F$4:$BA$109,MATCH(1,(DataModel!$A$4:$A$109=$A559)*(DataModel!$B$4:$B$109=$B559),0),MATCH(Y$3,DataModel!$F$2:$BA$2,0))*$C559,"")</f>
        <v/>
      </c>
      <c r="Z559" s="113" t="str" cm="1">
        <f t="array" aca="1" ref="Z559" ca="1">IF(AND(Z$4="A",ISNUMBER(DataModel!Z$4)),INDEX(DataModel!$F$4:$BA$109,MATCH(1,(DataModel!$A$4:$A$109=$A559)*(DataModel!$B$4:$B$109=$B559),0),MATCH(Z$3,DataModel!$F$2:$BA$2,0))*$C559,"")</f>
        <v/>
      </c>
      <c r="AA559" s="69" t="str" cm="1">
        <f t="array" aca="1" ref="AA559" ca="1">IF(AND(AA$4="A",ISNUMBER(DataModel!AA$4)),INDEX(DataModel!$F$4:$BA$109,MATCH(1,(DataModel!$A$4:$A$109=$A559)*(DataModel!$B$4:$B$109=$B559),0),MATCH(AA$3,DataModel!$F$2:$BA$2,0))*$C559,"")</f>
        <v/>
      </c>
      <c r="AB559" s="69" t="str" cm="1">
        <f t="array" aca="1" ref="AB559" ca="1">IF(AND(AB$4="A",ISNUMBER(DataModel!AB$4)),INDEX(DataModel!$F$4:$BA$109,MATCH(1,(DataModel!$A$4:$A$109=$A559)*(DataModel!$B$4:$B$109=$B559),0),MATCH(AB$3,DataModel!$F$2:$BA$2,0))*$C559,"")</f>
        <v/>
      </c>
      <c r="AC559" s="114" t="str" cm="1">
        <f t="array" aca="1" ref="AC559" ca="1">IF(AND(AC$4="A",ISNUMBER(DataModel!AC$4)),INDEX(DataModel!$F$4:$BA$109,MATCH(1,(DataModel!$A$4:$A$109=$A559)*(DataModel!$B$4:$B$109=$B559),0),MATCH(AC$3,DataModel!$F$2:$BA$2,0))*$C559,"")</f>
        <v/>
      </c>
      <c r="AD559" s="113" t="str" cm="1">
        <f t="array" aca="1" ref="AD559" ca="1">IF(AND(AD$4="A",ISNUMBER(DataModel!AD$4)),INDEX(DataModel!$F$4:$BA$109,MATCH(1,(DataModel!$A$4:$A$109=$A559)*(DataModel!$B$4:$B$109=$B559),0),MATCH(AD$3,DataModel!$F$2:$BA$2,0))*$C559,"")</f>
        <v/>
      </c>
      <c r="AE559" s="69" t="str" cm="1">
        <f t="array" aca="1" ref="AE559" ca="1">IF(AND(AE$4="A",ISNUMBER(DataModel!AE$4)),INDEX(DataModel!$F$4:$BA$109,MATCH(1,(DataModel!$A$4:$A$109=$A559)*(DataModel!$B$4:$B$109=$B559),0),MATCH(AE$3,DataModel!$F$2:$BA$2,0))*$C559,"")</f>
        <v/>
      </c>
      <c r="AF559" s="69" t="str" cm="1">
        <f t="array" aca="1" ref="AF559" ca="1">IF(AND(AF$4="A",ISNUMBER(DataModel!AF$4)),INDEX(DataModel!$F$4:$BA$109,MATCH(1,(DataModel!$A$4:$A$109=$A559)*(DataModel!$B$4:$B$109=$B559),0),MATCH(AF$3,DataModel!$F$2:$BA$2,0))*$C559,"")</f>
        <v/>
      </c>
      <c r="AG559" s="114" t="str" cm="1">
        <f t="array" aca="1" ref="AG559" ca="1">IF(AND(AG$4="A",ISNUMBER(DataModel!AG$4)),INDEX(DataModel!$F$4:$BA$109,MATCH(1,(DataModel!$A$4:$A$109=$A559)*(DataModel!$B$4:$B$109=$B559),0),MATCH(AG$3,DataModel!$F$2:$BA$2,0))*$C559,"")</f>
        <v/>
      </c>
      <c r="AH559" s="113" t="str" cm="1">
        <f t="array" aca="1" ref="AH559" ca="1">IF(AND(AH$4="A",ISNUMBER(DataModel!AH$4)),INDEX(DataModel!$F$4:$BA$109,MATCH(1,(DataModel!$A$4:$A$109=$A559)*(DataModel!$B$4:$B$109=$B559),0),MATCH(AH$3,DataModel!$F$2:$BA$2,0))*$C559,"")</f>
        <v/>
      </c>
      <c r="AI559" s="69" t="str" cm="1">
        <f t="array" aca="1" ref="AI559" ca="1">IF(AND(AI$4="A",ISNUMBER(DataModel!AI$4)),INDEX(DataModel!$F$4:$BA$109,MATCH(1,(DataModel!$A$4:$A$109=$A559)*(DataModel!$B$4:$B$109=$B559),0),MATCH(AI$3,DataModel!$F$2:$BA$2,0))*$C559,"")</f>
        <v/>
      </c>
      <c r="AJ559" s="69" t="str" cm="1">
        <f t="array" aca="1" ref="AJ559" ca="1">IF(AND(AJ$4="A",ISNUMBER(DataModel!AJ$4)),INDEX(DataModel!$F$4:$BA$109,MATCH(1,(DataModel!$A$4:$A$109=$A559)*(DataModel!$B$4:$B$109=$B559),0),MATCH(AJ$3,DataModel!$F$2:$BA$2,0))*$C559,"")</f>
        <v/>
      </c>
      <c r="AK559" s="114" t="str" cm="1">
        <f t="array" aca="1" ref="AK559" ca="1">IF(AND(AK$4="A",ISNUMBER(DataModel!AK$4)),INDEX(DataModel!$F$4:$BA$109,MATCH(1,(DataModel!$A$4:$A$109=$A559)*(DataModel!$B$4:$B$109=$B559),0),MATCH(AK$3,DataModel!$F$2:$BA$2,0))*$C559,"")</f>
        <v/>
      </c>
      <c r="AL559" s="113" t="str" cm="1">
        <f t="array" aca="1" ref="AL559" ca="1">IF(AND(AL$4="A",ISNUMBER(DataModel!AL$4)),INDEX(DataModel!$F$4:$BA$109,MATCH(1,(DataModel!$A$4:$A$109=$A559)*(DataModel!$B$4:$B$109=$B559),0),MATCH(AL$3,DataModel!$F$2:$BA$2,0))*$C559,"")</f>
        <v/>
      </c>
      <c r="AM559" s="69" t="str" cm="1">
        <f t="array" aca="1" ref="AM559" ca="1">IF(AND(AM$4="A",ISNUMBER(DataModel!AM$4)),INDEX(DataModel!$F$4:$BA$109,MATCH(1,(DataModel!$A$4:$A$109=$A559)*(DataModel!$B$4:$B$109=$B559),0),MATCH(AM$3,DataModel!$F$2:$BA$2,0))*$C559,"")</f>
        <v/>
      </c>
      <c r="AN559" s="69" t="str" cm="1">
        <f t="array" aca="1" ref="AN559" ca="1">IF(AND(AN$4="A",ISNUMBER(DataModel!AN$4)),INDEX(DataModel!$F$4:$BA$109,MATCH(1,(DataModel!$A$4:$A$109=$A559)*(DataModel!$B$4:$B$109=$B559),0),MATCH(AN$3,DataModel!$F$2:$BA$2,0))*$C559,"")</f>
        <v/>
      </c>
      <c r="AO559" s="114" t="str" cm="1">
        <f t="array" aca="1" ref="AO559" ca="1">IF(AND(AO$4="A",ISNUMBER(DataModel!AO$4)),INDEX(DataModel!$F$4:$BA$109,MATCH(1,(DataModel!$A$4:$A$109=$A559)*(DataModel!$B$4:$B$109=$B559),0),MATCH(AO$3,DataModel!$F$2:$BA$2,0))*$C559,"")</f>
        <v/>
      </c>
      <c r="AP559" s="113" t="str" cm="1">
        <f t="array" aca="1" ref="AP559" ca="1">IF(AND(AP$4="A",ISNUMBER(DataModel!AP$4)),INDEX(DataModel!$F$4:$BA$109,MATCH(1,(DataModel!$A$4:$A$109=$A559)*(DataModel!$B$4:$B$109=$B559),0),MATCH(AP$3,DataModel!$F$2:$BA$2,0))*$C559,"")</f>
        <v/>
      </c>
      <c r="AQ559" s="69" t="str" cm="1">
        <f t="array" aca="1" ref="AQ559" ca="1">IF(AND(AQ$4="A",ISNUMBER(DataModel!AQ$4)),INDEX(DataModel!$F$4:$BA$109,MATCH(1,(DataModel!$A$4:$A$109=$A559)*(DataModel!$B$4:$B$109=$B559),0),MATCH(AQ$3,DataModel!$F$2:$BA$2,0))*$C559,"")</f>
        <v/>
      </c>
      <c r="AR559" s="69" t="str" cm="1">
        <f t="array" aca="1" ref="AR559" ca="1">IF(AND(AR$4="A",ISNUMBER(DataModel!AR$4)),INDEX(DataModel!$F$4:$BA$109,MATCH(1,(DataModel!$A$4:$A$109=$A559)*(DataModel!$B$4:$B$109=$B559),0),MATCH(AR$3,DataModel!$F$2:$BA$2,0))*$C559,"")</f>
        <v/>
      </c>
      <c r="AS559" s="114" t="str" cm="1">
        <f t="array" aca="1" ref="AS559" ca="1">IF(AND(AS$4="A",ISNUMBER(DataModel!AS$4)),INDEX(DataModel!$F$4:$BA$109,MATCH(1,(DataModel!$A$4:$A$109=$A559)*(DataModel!$B$4:$B$109=$B559),0),MATCH(AS$3,DataModel!$F$2:$BA$2,0))*$C559,"")</f>
        <v/>
      </c>
      <c r="AT559" s="113" t="e" cm="1">
        <f t="array" aca="1" ref="AT559" ca="1">IF(AND(AT$4="A",ISNUMBER(DataModel!AT$4)),INDEX(DataModel!$F$4:$BA$109,MATCH(1,(DataModel!$A$4:$A$109=$A559)*(DataModel!$B$4:$B$109=$B559),0),MATCH(AT$3,DataModel!$F$2:$BA$2,0))*$C559,"")</f>
        <v>#VALUE!</v>
      </c>
      <c r="AU559" s="69" t="e" cm="1">
        <f t="array" aca="1" ref="AU559" ca="1">IF(AND(AU$4="A",ISNUMBER(DataModel!AU$4)),INDEX(DataModel!$F$4:$BA$109,MATCH(1,(DataModel!$A$4:$A$109=$A559)*(DataModel!$B$4:$B$109=$B559),0),MATCH(AU$3,DataModel!$F$2:$BA$2,0))*$C559,"")</f>
        <v>#VALUE!</v>
      </c>
      <c r="AV559" s="69" t="e" cm="1">
        <f t="array" aca="1" ref="AV559" ca="1">IF(AND(AV$4="A",ISNUMBER(DataModel!AV$4)),INDEX(DataModel!$F$4:$BA$109,MATCH(1,(DataModel!$A$4:$A$109=$A559)*(DataModel!$B$4:$B$109=$B559),0),MATCH(AV$3,DataModel!$F$2:$BA$2,0))*$C559,"")</f>
        <v>#VALUE!</v>
      </c>
      <c r="AW559" s="114" t="e" cm="1">
        <f t="array" aca="1" ref="AW559" ca="1">IF(AND(AW$4="A",ISNUMBER(DataModel!AW$4)),INDEX(DataModel!$F$4:$BA$109,MATCH(1,(DataModel!$A$4:$A$109=$A559)*(DataModel!$B$4:$B$109=$B559),0),MATCH(AW$3,DataModel!$F$2:$BA$2,0))*$C559,"")</f>
        <v>#VALUE!</v>
      </c>
      <c r="AX559" s="113" t="e" cm="1">
        <f t="array" aca="1" ref="AX559" ca="1">IF(AND(AX$4="A",ISNUMBER(DataModel!AX$4)),INDEX(DataModel!$F$4:$BA$109,MATCH(1,(DataModel!$A$4:$A$109=$A559)*(DataModel!$B$4:$B$109=$B559),0),MATCH(AX$3,DataModel!$F$2:$BA$2,0))*$C559,"")</f>
        <v>#VALUE!</v>
      </c>
      <c r="AY559" s="69" t="e" cm="1">
        <f t="array" aca="1" ref="AY559" ca="1">IF(AND(AY$4="A",ISNUMBER(DataModel!AY$4)),INDEX(DataModel!$F$4:$BA$109,MATCH(1,(DataModel!$A$4:$A$109=$A559)*(DataModel!$B$4:$B$109=$B559),0),MATCH(AY$3,DataModel!$F$2:$BA$2,0))*$C559,"")</f>
        <v>#VALUE!</v>
      </c>
      <c r="AZ559" s="69" t="e" cm="1">
        <f t="array" aca="1" ref="AZ559" ca="1">IF(AND(AZ$4="A",ISNUMBER(DataModel!AZ$4)),INDEX(DataModel!$F$4:$BA$109,MATCH(1,(DataModel!$A$4:$A$109=$A559)*(DataModel!$B$4:$B$109=$B559),0),MATCH(AZ$3,DataModel!$F$2:$BA$2,0))*$C559,"")</f>
        <v>#VALUE!</v>
      </c>
      <c r="BA559" s="114" t="e" cm="1">
        <f t="array" aca="1" ref="BA559" ca="1">IF(AND(BA$4="A",ISNUMBER(DataModel!BA$4)),INDEX(DataModel!$F$4:$BA$109,MATCH(1,(DataModel!$A$4:$A$109=$A559)*(DataModel!$B$4:$B$109=$B559),0),MATCH(BA$3,DataModel!$F$2:$BA$2,0))*$C559,"")</f>
        <v>#VALUE!</v>
      </c>
      <c r="BB559" s="113"/>
      <c r="BC559" s="69"/>
      <c r="BD559" s="69"/>
      <c r="BE559" s="114"/>
      <c r="BF559" s="113"/>
      <c r="BG559" s="69"/>
      <c r="BH559" s="69"/>
      <c r="BI559" s="114"/>
      <c r="BJ559" s="113"/>
      <c r="BK559" s="69"/>
      <c r="BL559" s="69"/>
      <c r="BM559" s="114"/>
      <c r="BN559" s="113"/>
      <c r="BO559" s="69"/>
      <c r="BP559" s="69"/>
      <c r="BQ559" s="114"/>
      <c r="BR559" s="113"/>
      <c r="BS559" s="69"/>
      <c r="BT559" s="69"/>
      <c r="BU559" s="114"/>
      <c r="BV559" s="113"/>
      <c r="BW559" s="69"/>
      <c r="BX559" s="69"/>
      <c r="BY559" s="114"/>
      <c r="BZ559" s="113"/>
      <c r="CA559" s="69"/>
      <c r="CB559" s="69"/>
      <c r="CC559" s="114"/>
      <c r="CD559" s="113"/>
      <c r="CE559" s="69"/>
      <c r="CF559" s="69"/>
      <c r="CG559" s="114"/>
      <c r="CH559" s="113"/>
      <c r="CI559" s="69"/>
      <c r="CJ559" s="69"/>
      <c r="CK559" s="114"/>
      <c r="CL559" s="113"/>
      <c r="CM559" s="69"/>
      <c r="CN559" s="69"/>
      <c r="CO559" s="114"/>
      <c r="CP559" s="113"/>
      <c r="CQ559" s="69"/>
      <c r="CR559" s="69"/>
      <c r="CS559" s="114"/>
      <c r="CT559" s="113"/>
      <c r="CU559" s="69"/>
      <c r="CV559" s="69"/>
      <c r="CW559" s="114"/>
      <c r="CX559" s="113"/>
      <c r="CY559" s="69"/>
      <c r="CZ559" s="69"/>
      <c r="DA559" s="114"/>
      <c r="DB559" s="113"/>
      <c r="DC559" s="69"/>
      <c r="DD559" s="69"/>
      <c r="DE559" s="114"/>
      <c r="DF559" s="113"/>
      <c r="DG559" s="69"/>
      <c r="DH559" s="69"/>
      <c r="DI559" s="114"/>
      <c r="DK559" s="69">
        <f t="shared" ref="DK559:EK559" ca="1" si="1511">SUM(OFFSET($E559,,MATCH(DK$3,$F$5:$DI$5,0)+3,,1))</f>
        <v>0</v>
      </c>
      <c r="DL559" s="69" t="e">
        <f t="shared" ca="1" si="1511"/>
        <v>#N/A</v>
      </c>
      <c r="DM559" s="69" t="e">
        <f t="shared" ca="1" si="1511"/>
        <v>#VALUE!</v>
      </c>
      <c r="DN559" s="69" t="e">
        <f t="shared" ca="1" si="1511"/>
        <v>#VALUE!</v>
      </c>
      <c r="DO559" s="69" t="e">
        <f t="shared" ca="1" si="1511"/>
        <v>#VALUE!</v>
      </c>
      <c r="DP559" s="69" t="e">
        <f t="shared" ca="1" si="1511"/>
        <v>#VALUE!</v>
      </c>
      <c r="DQ559" s="69" t="e">
        <f t="shared" ca="1" si="1511"/>
        <v>#VALUE!</v>
      </c>
      <c r="DR559" s="69" t="e">
        <f t="shared" ca="1" si="1511"/>
        <v>#VALUE!</v>
      </c>
      <c r="DS559" s="69" t="e">
        <f t="shared" ca="1" si="1511"/>
        <v>#VALUE!</v>
      </c>
      <c r="DT559" s="69" t="e">
        <f t="shared" ca="1" si="1511"/>
        <v>#VALUE!</v>
      </c>
      <c r="DU559" s="69" t="e">
        <f t="shared" ca="1" si="1511"/>
        <v>#VALUE!</v>
      </c>
      <c r="DV559" s="69" t="e">
        <f t="shared" ca="1" si="1511"/>
        <v>#VALUE!</v>
      </c>
      <c r="DW559" s="69" t="e">
        <f t="shared" ca="1" si="1511"/>
        <v>#VALUE!</v>
      </c>
      <c r="DX559" s="69" t="e">
        <f t="shared" ca="1" si="1511"/>
        <v>#VALUE!</v>
      </c>
      <c r="DY559" s="69" t="e">
        <f t="shared" ca="1" si="1511"/>
        <v>#VALUE!</v>
      </c>
      <c r="DZ559" s="69" t="e">
        <f t="shared" ca="1" si="1511"/>
        <v>#VALUE!</v>
      </c>
      <c r="EA559" s="69" t="e">
        <f t="shared" ca="1" si="1511"/>
        <v>#VALUE!</v>
      </c>
      <c r="EB559" s="69" t="e">
        <f t="shared" ca="1" si="1511"/>
        <v>#VALUE!</v>
      </c>
      <c r="EC559" s="69" t="e">
        <f t="shared" ca="1" si="1511"/>
        <v>#VALUE!</v>
      </c>
      <c r="ED559" s="69" t="e">
        <f t="shared" ca="1" si="1511"/>
        <v>#VALUE!</v>
      </c>
      <c r="EE559" s="69" t="e">
        <f t="shared" ca="1" si="1511"/>
        <v>#VALUE!</v>
      </c>
      <c r="EF559" s="69" t="e">
        <f t="shared" ca="1" si="1511"/>
        <v>#VALUE!</v>
      </c>
      <c r="EG559" s="69" t="e">
        <f t="shared" ca="1" si="1511"/>
        <v>#VALUE!</v>
      </c>
      <c r="EH559" s="69" t="e">
        <f t="shared" ca="1" si="1511"/>
        <v>#VALUE!</v>
      </c>
      <c r="EI559" s="69" t="e">
        <f t="shared" ca="1" si="1511"/>
        <v>#VALUE!</v>
      </c>
      <c r="EJ559" s="69" t="e">
        <f t="shared" ca="1" si="1511"/>
        <v>#VALUE!</v>
      </c>
      <c r="EK559" s="69" t="e">
        <f t="shared" ca="1" si="1511"/>
        <v>#VALUE!</v>
      </c>
    </row>
    <row r="560" spans="1:141" outlineLevel="1" x14ac:dyDescent="0.25">
      <c r="A560" s="90"/>
      <c r="B560" s="90"/>
      <c r="C560" s="90"/>
      <c r="D560" s="90"/>
      <c r="F560" s="100"/>
      <c r="I560" s="101"/>
      <c r="J560" s="100"/>
      <c r="M560" s="101"/>
      <c r="N560" s="100"/>
      <c r="Q560" s="101"/>
      <c r="R560" s="100"/>
      <c r="U560" s="101"/>
      <c r="V560" s="100"/>
      <c r="Y560" s="101"/>
      <c r="Z560" s="100"/>
      <c r="AC560" s="101"/>
      <c r="AD560" s="100"/>
      <c r="AG560" s="101"/>
      <c r="AH560" s="100"/>
      <c r="AK560" s="101"/>
      <c r="AL560" s="100"/>
      <c r="AO560" s="101"/>
      <c r="AP560" s="100"/>
      <c r="AS560" s="101"/>
      <c r="AT560" s="100"/>
      <c r="AW560" s="101"/>
      <c r="AX560" s="100"/>
      <c r="BA560" s="101"/>
      <c r="BB560" s="100"/>
      <c r="BE560" s="101"/>
      <c r="BF560" s="100"/>
      <c r="BI560" s="101"/>
      <c r="BJ560" s="100"/>
      <c r="BM560" s="101"/>
      <c r="BN560" s="100"/>
      <c r="BQ560" s="101"/>
      <c r="BR560" s="100"/>
      <c r="BU560" s="101"/>
      <c r="BV560" s="100"/>
      <c r="BY560" s="101"/>
      <c r="BZ560" s="100"/>
      <c r="CC560" s="101"/>
      <c r="CD560" s="100"/>
      <c r="CG560" s="101"/>
      <c r="CH560" s="100"/>
      <c r="CK560" s="101"/>
      <c r="CL560" s="100"/>
      <c r="CO560" s="101"/>
      <c r="CP560" s="100"/>
      <c r="CS560" s="101"/>
      <c r="CT560" s="100"/>
      <c r="CW560" s="101"/>
      <c r="CX560" s="100"/>
      <c r="DA560" s="101"/>
      <c r="DB560" s="100"/>
      <c r="DE560" s="101"/>
      <c r="DF560" s="100"/>
      <c r="DI560" s="101"/>
    </row>
    <row r="561" spans="1:141" outlineLevel="1" x14ac:dyDescent="0.25">
      <c r="A561" s="90"/>
      <c r="B561" s="90"/>
      <c r="C561" s="90"/>
      <c r="D561" s="90"/>
      <c r="E561" t="str">
        <f>CONCATENATE(E554," - model")</f>
        <v>Other non-current assets - model</v>
      </c>
      <c r="F561" s="100"/>
      <c r="I561" s="101"/>
      <c r="J561" s="100"/>
      <c r="M561" s="101"/>
      <c r="N561" s="100"/>
      <c r="Q561" s="101"/>
      <c r="R561" s="100"/>
      <c r="U561" s="101"/>
      <c r="V561" s="100"/>
      <c r="Y561" s="101"/>
      <c r="Z561" s="100"/>
      <c r="AC561" s="101"/>
      <c r="AD561" s="100"/>
      <c r="AG561" s="101"/>
      <c r="AH561" s="100"/>
      <c r="AK561" s="101"/>
      <c r="AL561" s="113" t="str">
        <f ca="1">AL559</f>
        <v/>
      </c>
      <c r="AM561" s="69" t="str">
        <f t="shared" ref="AM561:AO561" ca="1" si="1512">AM559</f>
        <v/>
      </c>
      <c r="AN561" s="69" t="str">
        <f t="shared" ca="1" si="1512"/>
        <v/>
      </c>
      <c r="AO561" s="114" t="str">
        <f t="shared" ca="1" si="1512"/>
        <v/>
      </c>
      <c r="AP561" s="113" t="e" cm="1">
        <f t="array" aca="1" ref="AP561" ca="1">IF($I$9=1,IF(AP$4="A",AP559,AP562*AP$139*4),IF(AP$4="A",AP559,INDEX($DT$139:$EK$139,,MATCH(CONCATENATE("FY ",RIGHT(AP$3,4)),$DT$3:$EK$3,0))*AP564))</f>
        <v>#N/A</v>
      </c>
      <c r="AQ561" s="69" t="e" cm="1">
        <f t="array" aca="1" ref="AQ561" ca="1">IF($I$9=1,IF(AQ$4="A",AQ559,AQ562*AQ$139*4),IF(AQ$4="A",AQ559,INDEX($DT$139:$EK$139,,MATCH(CONCATENATE("FY ",RIGHT(AQ$3,4)),$DT$3:$EK$3,0))*AQ564))</f>
        <v>#N/A</v>
      </c>
      <c r="AR561" s="69" t="e" cm="1">
        <f t="array" aca="1" ref="AR561" ca="1">IF($I$9=1,IF(AR$4="A",AR559,AR562*AR$139*4),IF(AR$4="A",AR559,INDEX($DT$139:$EK$139,,MATCH(CONCATENATE("FY ",RIGHT(AR$3,4)),$DT$3:$EK$3,0))*AR564))</f>
        <v>#N/A</v>
      </c>
      <c r="AS561" s="114" t="e" cm="1">
        <f t="array" aca="1" ref="AS561" ca="1">IF($I$9=1,IF(AS$4="A",AS559,AS562*AS$139*4),IF(AS$4="A",AS559,INDEX($DT$139:$EK$139,,MATCH(CONCATENATE("FY ",RIGHT(AS$3,4)),$DT$3:$EK$3,0))*AS564))</f>
        <v>#N/A</v>
      </c>
      <c r="AT561" s="113" t="e" cm="1">
        <f t="array" aca="1" ref="AT561" ca="1">IF($I$9=1,IF(AT$4="A",AT559,AT562*AT$139*4),IF(AT$4="A",AT559,INDEX($DT$139:$EK$139,,MATCH(CONCATENATE("FY ",RIGHT(AT$3,4)),$DT$3:$EK$3,0))*AT564))</f>
        <v>#VALUE!</v>
      </c>
      <c r="AU561" s="69" t="e" cm="1">
        <f t="array" aca="1" ref="AU561" ca="1">IF($I$9=1,IF(AU$4="A",AU559,AU562*AU$139*4),IF(AU$4="A",AU559,INDEX($DT$139:$EK$139,,MATCH(CONCATENATE("FY ",RIGHT(AU$3,4)),$DT$3:$EK$3,0))*AU564))</f>
        <v>#VALUE!</v>
      </c>
      <c r="AV561" s="69" t="e" cm="1">
        <f t="array" aca="1" ref="AV561" ca="1">IF($I$9=1,IF(AV$4="A",AV559,AV562*AV$139*4),IF(AV$4="A",AV559,INDEX($DT$139:$EK$139,,MATCH(CONCATENATE("FY ",RIGHT(AV$3,4)),$DT$3:$EK$3,0))*AV564))</f>
        <v>#VALUE!</v>
      </c>
      <c r="AW561" s="114" t="e" cm="1">
        <f t="array" aca="1" ref="AW561" ca="1">IF($I$9=1,IF(AW$4="A",AW559,AW562*AW$139*4),IF(AW$4="A",AW559,INDEX($DT$139:$EK$139,,MATCH(CONCATENATE("FY ",RIGHT(AW$3,4)),$DT$3:$EK$3,0))*AW564))</f>
        <v>#VALUE!</v>
      </c>
      <c r="AX561" s="113" t="e" cm="1">
        <f t="array" aca="1" ref="AX561" ca="1">IF($I$9=1,IF(AX$4="A",AX559,AX562*AX$139*4),IF(AX$4="A",AX559,INDEX($DT$139:$EK$139,,MATCH(CONCATENATE("FY ",RIGHT(AX$3,4)),$DT$3:$EK$3,0))*AX564))</f>
        <v>#VALUE!</v>
      </c>
      <c r="AY561" s="69" t="e" cm="1">
        <f t="array" aca="1" ref="AY561" ca="1">IF($I$9=1,IF(AY$4="A",AY559,AY562*AY$139*4),IF(AY$4="A",AY559,INDEX($DT$139:$EK$139,,MATCH(CONCATENATE("FY ",RIGHT(AY$3,4)),$DT$3:$EK$3,0))*AY564))</f>
        <v>#VALUE!</v>
      </c>
      <c r="AZ561" s="69" t="e" cm="1">
        <f t="array" aca="1" ref="AZ561" ca="1">IF($I$9=1,IF(AZ$4="A",AZ559,AZ562*AZ$139*4),IF(AZ$4="A",AZ559,INDEX($DT$139:$EK$139,,MATCH(CONCATENATE("FY ",RIGHT(AZ$3,4)),$DT$3:$EK$3,0))*AZ564))</f>
        <v>#VALUE!</v>
      </c>
      <c r="BA561" s="114" t="e" cm="1">
        <f t="array" aca="1" ref="BA561" ca="1">IF($I$9=1,IF(BA$4="A",BA559,BA562*BA$139*4),IF(BA$4="A",BA559,INDEX($DT$139:$EK$139,,MATCH(CONCATENATE("FY ",RIGHT(BA$3,4)),$DT$3:$EK$3,0))*BA564))</f>
        <v>#VALUE!</v>
      </c>
      <c r="BB561" s="113" t="e" cm="1">
        <f t="array" aca="1" ref="BB561" ca="1">IF($I$9=1,IF(BB$4="A",BB559,BB562*BB$139*4),IF(BB$4="A",BB559,INDEX($DT$139:$EK$139,,MATCH(CONCATENATE("FY ",RIGHT(BB$3,4)),$DT$3:$EK$3,0))*BB564))</f>
        <v>#VALUE!</v>
      </c>
      <c r="BC561" s="69" t="e" cm="1">
        <f t="array" aca="1" ref="BC561" ca="1">IF($I$9=1,IF(BC$4="A",BC559,BC562*BC$139*4),IF(BC$4="A",BC559,INDEX($DT$139:$EK$139,,MATCH(CONCATENATE("FY ",RIGHT(BC$3,4)),$DT$3:$EK$3,0))*BC564))</f>
        <v>#VALUE!</v>
      </c>
      <c r="BD561" s="69" t="e" cm="1">
        <f t="array" aca="1" ref="BD561" ca="1">IF($I$9=1,IF(BD$4="A",BD559,BD562*BD$139*4),IF(BD$4="A",BD559,INDEX($DT$139:$EK$139,,MATCH(CONCATENATE("FY ",RIGHT(BD$3,4)),$DT$3:$EK$3,0))*BD564))</f>
        <v>#VALUE!</v>
      </c>
      <c r="BE561" s="114" t="e" cm="1">
        <f t="array" aca="1" ref="BE561" ca="1">IF($I$9=1,IF(BE$4="A",BE559,BE562*BE$139*4),IF(BE$4="A",BE559,INDEX($DT$139:$EK$139,,MATCH(CONCATENATE("FY ",RIGHT(BE$3,4)),$DT$3:$EK$3,0))*BE564))</f>
        <v>#VALUE!</v>
      </c>
      <c r="BF561" s="113" t="e" cm="1">
        <f t="array" aca="1" ref="BF561" ca="1">IF($I$9=1,IF(BF$4="A",BF559,BF562*BF$139*4),IF(BF$4="A",BF559,INDEX($DT$139:$EK$139,,MATCH(CONCATENATE("FY ",RIGHT(BF$3,4)),$DT$3:$EK$3,0))*BF564))</f>
        <v>#VALUE!</v>
      </c>
      <c r="BG561" s="69" t="e" cm="1">
        <f t="array" aca="1" ref="BG561" ca="1">IF($I$9=1,IF(BG$4="A",BG559,BG562*BG$139*4),IF(BG$4="A",BG559,INDEX($DT$139:$EK$139,,MATCH(CONCATENATE("FY ",RIGHT(BG$3,4)),$DT$3:$EK$3,0))*BG564))</f>
        <v>#VALUE!</v>
      </c>
      <c r="BH561" s="69" t="e" cm="1">
        <f t="array" aca="1" ref="BH561" ca="1">IF($I$9=1,IF(BH$4="A",BH559,BH562*BH$139*4),IF(BH$4="A",BH559,INDEX($DT$139:$EK$139,,MATCH(CONCATENATE("FY ",RIGHT(BH$3,4)),$DT$3:$EK$3,0))*BH564))</f>
        <v>#VALUE!</v>
      </c>
      <c r="BI561" s="114" t="e" cm="1">
        <f t="array" aca="1" ref="BI561" ca="1">IF($I$9=1,IF(BI$4="A",BI559,BI562*BI$139*4),IF(BI$4="A",BI559,INDEX($DT$139:$EK$139,,MATCH(CONCATENATE("FY ",RIGHT(BI$3,4)),$DT$3:$EK$3,0))*BI564))</f>
        <v>#VALUE!</v>
      </c>
      <c r="BJ561" s="113" t="e" cm="1">
        <f t="array" aca="1" ref="BJ561" ca="1">IF($I$9=1,IF(BJ$4="A",BJ559,BJ562*BJ$139*4),IF(BJ$4="A",BJ559,INDEX($DT$139:$EK$139,,MATCH(CONCATENATE("FY ",RIGHT(BJ$3,4)),$DT$3:$EK$3,0))*BJ564))</f>
        <v>#VALUE!</v>
      </c>
      <c r="BK561" s="69" t="e" cm="1">
        <f t="array" aca="1" ref="BK561" ca="1">IF($I$9=1,IF(BK$4="A",BK559,BK562*BK$139*4),IF(BK$4="A",BK559,INDEX($DT$139:$EK$139,,MATCH(CONCATENATE("FY ",RIGHT(BK$3,4)),$DT$3:$EK$3,0))*BK564))</f>
        <v>#VALUE!</v>
      </c>
      <c r="BL561" s="69" t="e" cm="1">
        <f t="array" aca="1" ref="BL561" ca="1">IF($I$9=1,IF(BL$4="A",BL559,BL562*BL$139*4),IF(BL$4="A",BL559,INDEX($DT$139:$EK$139,,MATCH(CONCATENATE("FY ",RIGHT(BL$3,4)),$DT$3:$EK$3,0))*BL564))</f>
        <v>#VALUE!</v>
      </c>
      <c r="BM561" s="114" t="e" cm="1">
        <f t="array" aca="1" ref="BM561" ca="1">IF($I$9=1,IF(BM$4="A",BM559,BM562*BM$139*4),IF(BM$4="A",BM559,INDEX($DT$139:$EK$139,,MATCH(CONCATENATE("FY ",RIGHT(BM$3,4)),$DT$3:$EK$3,0))*BM564))</f>
        <v>#VALUE!</v>
      </c>
      <c r="BN561" s="113" t="e" cm="1">
        <f t="array" aca="1" ref="BN561" ca="1">IF($I$9=1,IF(BN$4="A",BN559,BN562*BN$139*4),IF(BN$4="A",BN559,INDEX($DT$139:$EK$139,,MATCH(CONCATENATE("FY ",RIGHT(BN$3,4)),$DT$3:$EK$3,0))*BN564))</f>
        <v>#VALUE!</v>
      </c>
      <c r="BO561" s="69" t="e" cm="1">
        <f t="array" aca="1" ref="BO561" ca="1">IF($I$9=1,IF(BO$4="A",BO559,BO562*BO$139*4),IF(BO$4="A",BO559,INDEX($DT$139:$EK$139,,MATCH(CONCATENATE("FY ",RIGHT(BO$3,4)),$DT$3:$EK$3,0))*BO564))</f>
        <v>#VALUE!</v>
      </c>
      <c r="BP561" s="69" t="e" cm="1">
        <f t="array" aca="1" ref="BP561" ca="1">IF($I$9=1,IF(BP$4="A",BP559,BP562*BP$139*4),IF(BP$4="A",BP559,INDEX($DT$139:$EK$139,,MATCH(CONCATENATE("FY ",RIGHT(BP$3,4)),$DT$3:$EK$3,0))*BP564))</f>
        <v>#VALUE!</v>
      </c>
      <c r="BQ561" s="114" t="e" cm="1">
        <f t="array" aca="1" ref="BQ561" ca="1">IF($I$9=1,IF(BQ$4="A",BQ559,BQ562*BQ$139*4),IF(BQ$4="A",BQ559,INDEX($DT$139:$EK$139,,MATCH(CONCATENATE("FY ",RIGHT(BQ$3,4)),$DT$3:$EK$3,0))*BQ564))</f>
        <v>#VALUE!</v>
      </c>
      <c r="BR561" s="113" t="e" cm="1">
        <f t="array" aca="1" ref="BR561" ca="1">IF($I$9=1,IF(BR$4="A",BR559,BR562*BR$139*4),IF(BR$4="A",BR559,INDEX($DT$139:$EK$139,,MATCH(CONCATENATE("FY ",RIGHT(BR$3,4)),$DT$3:$EK$3,0))*BR564))</f>
        <v>#VALUE!</v>
      </c>
      <c r="BS561" s="69" t="e" cm="1">
        <f t="array" aca="1" ref="BS561" ca="1">IF($I$9=1,IF(BS$4="A",BS559,BS562*BS$139*4),IF(BS$4="A",BS559,INDEX($DT$139:$EK$139,,MATCH(CONCATENATE("FY ",RIGHT(BS$3,4)),$DT$3:$EK$3,0))*BS564))</f>
        <v>#VALUE!</v>
      </c>
      <c r="BT561" s="69" t="e" cm="1">
        <f t="array" aca="1" ref="BT561" ca="1">IF($I$9=1,IF(BT$4="A",BT559,BT562*BT$139*4),IF(BT$4="A",BT559,INDEX($DT$139:$EK$139,,MATCH(CONCATENATE("FY ",RIGHT(BT$3,4)),$DT$3:$EK$3,0))*BT564))</f>
        <v>#VALUE!</v>
      </c>
      <c r="BU561" s="114" t="e" cm="1">
        <f t="array" aca="1" ref="BU561" ca="1">IF($I$9=1,IF(BU$4="A",BU559,BU562*BU$139*4),IF(BU$4="A",BU559,INDEX($DT$139:$EK$139,,MATCH(CONCATENATE("FY ",RIGHT(BU$3,4)),$DT$3:$EK$3,0))*BU564))</f>
        <v>#VALUE!</v>
      </c>
      <c r="BV561" s="113" t="e" cm="1">
        <f t="array" aca="1" ref="BV561" ca="1">IF($I$9=1,IF(BV$4="A",BV559,BV562*BV$139*4),IF(BV$4="A",BV559,INDEX($DT$139:$EK$139,,MATCH(CONCATENATE("FY ",RIGHT(BV$3,4)),$DT$3:$EK$3,0))*BV564))</f>
        <v>#VALUE!</v>
      </c>
      <c r="BW561" s="69" t="e" cm="1">
        <f t="array" aca="1" ref="BW561" ca="1">IF($I$9=1,IF(BW$4="A",BW559,BW562*BW$139*4),IF(BW$4="A",BW559,INDEX($DT$139:$EK$139,,MATCH(CONCATENATE("FY ",RIGHT(BW$3,4)),$DT$3:$EK$3,0))*BW564))</f>
        <v>#VALUE!</v>
      </c>
      <c r="BX561" s="69" t="e" cm="1">
        <f t="array" aca="1" ref="BX561" ca="1">IF($I$9=1,IF(BX$4="A",BX559,BX562*BX$139*4),IF(BX$4="A",BX559,INDEX($DT$139:$EK$139,,MATCH(CONCATENATE("FY ",RIGHT(BX$3,4)),$DT$3:$EK$3,0))*BX564))</f>
        <v>#VALUE!</v>
      </c>
      <c r="BY561" s="114" t="e" cm="1">
        <f t="array" aca="1" ref="BY561" ca="1">IF($I$9=1,IF(BY$4="A",BY559,BY562*BY$139*4),IF(BY$4="A",BY559,INDEX($DT$139:$EK$139,,MATCH(CONCATENATE("FY ",RIGHT(BY$3,4)),$DT$3:$EK$3,0))*BY564))</f>
        <v>#VALUE!</v>
      </c>
      <c r="BZ561" s="113" t="e" cm="1">
        <f t="array" aca="1" ref="BZ561" ca="1">IF($I$9=1,IF(BZ$4="A",BZ559,BZ562*BZ$139*4),IF(BZ$4="A",BZ559,INDEX($DT$139:$EK$139,,MATCH(CONCATENATE("FY ",RIGHT(BZ$3,4)),$DT$3:$EK$3,0))*BZ564))</f>
        <v>#VALUE!</v>
      </c>
      <c r="CA561" s="69" t="e" cm="1">
        <f t="array" aca="1" ref="CA561" ca="1">IF($I$9=1,IF(CA$4="A",CA559,CA562*CA$139*4),IF(CA$4="A",CA559,INDEX($DT$139:$EK$139,,MATCH(CONCATENATE("FY ",RIGHT(CA$3,4)),$DT$3:$EK$3,0))*CA564))</f>
        <v>#VALUE!</v>
      </c>
      <c r="CB561" s="69" t="e" cm="1">
        <f t="array" aca="1" ref="CB561" ca="1">IF($I$9=1,IF(CB$4="A",CB559,CB562*CB$139*4),IF(CB$4="A",CB559,INDEX($DT$139:$EK$139,,MATCH(CONCATENATE("FY ",RIGHT(CB$3,4)),$DT$3:$EK$3,0))*CB564))</f>
        <v>#VALUE!</v>
      </c>
      <c r="CC561" s="114" t="e" cm="1">
        <f t="array" aca="1" ref="CC561" ca="1">IF($I$9=1,IF(CC$4="A",CC559,CC562*CC$139*4),IF(CC$4="A",CC559,INDEX($DT$139:$EK$139,,MATCH(CONCATENATE("FY ",RIGHT(CC$3,4)),$DT$3:$EK$3,0))*CC564))</f>
        <v>#VALUE!</v>
      </c>
      <c r="CD561" s="113" t="e" cm="1">
        <f t="array" aca="1" ref="CD561" ca="1">IF($I$9=1,IF(CD$4="A",CD559,CD562*CD$139*4),IF(CD$4="A",CD559,INDEX($DT$139:$EK$139,,MATCH(CONCATENATE("FY ",RIGHT(CD$3,4)),$DT$3:$EK$3,0))*CD564))</f>
        <v>#VALUE!</v>
      </c>
      <c r="CE561" s="69" t="e" cm="1">
        <f t="array" aca="1" ref="CE561" ca="1">IF($I$9=1,IF(CE$4="A",CE559,CE562*CE$139*4),IF(CE$4="A",CE559,INDEX($DT$139:$EK$139,,MATCH(CONCATENATE("FY ",RIGHT(CE$3,4)),$DT$3:$EK$3,0))*CE564))</f>
        <v>#VALUE!</v>
      </c>
      <c r="CF561" s="69" t="e" cm="1">
        <f t="array" aca="1" ref="CF561" ca="1">IF($I$9=1,IF(CF$4="A",CF559,CF562*CF$139*4),IF(CF$4="A",CF559,INDEX($DT$139:$EK$139,,MATCH(CONCATENATE("FY ",RIGHT(CF$3,4)),$DT$3:$EK$3,0))*CF564))</f>
        <v>#VALUE!</v>
      </c>
      <c r="CG561" s="114" t="e" cm="1">
        <f t="array" aca="1" ref="CG561" ca="1">IF($I$9=1,IF(CG$4="A",CG559,CG562*CG$139*4),IF(CG$4="A",CG559,INDEX($DT$139:$EK$139,,MATCH(CONCATENATE("FY ",RIGHT(CG$3,4)),$DT$3:$EK$3,0))*CG564))</f>
        <v>#VALUE!</v>
      </c>
      <c r="CH561" s="113" cm="1">
        <f t="array" aca="1" ref="CH561" ca="1">IF($I$9=1,IF(CH$4="A",CH559,CH562*CH$139*4),IF(CH$4="A",CH559,INDEX($DT$139:$EK$139,,MATCH(CONCATENATE("FY ",RIGHT(CH$3,4)),$DT$3:$EK$3,0))*CH564))</f>
        <v>0</v>
      </c>
      <c r="CI561" s="69" cm="1">
        <f t="array" aca="1" ref="CI561" ca="1">IF($I$9=1,IF(CI$4="A",CI559,CI562*CI$139*4),IF(CI$4="A",CI559,INDEX($DT$139:$EK$139,,MATCH(CONCATENATE("FY ",RIGHT(CI$3,4)),$DT$3:$EK$3,0))*CI564))</f>
        <v>0</v>
      </c>
      <c r="CJ561" s="69" cm="1">
        <f t="array" aca="1" ref="CJ561" ca="1">IF($I$9=1,IF(CJ$4="A",CJ559,CJ562*CJ$139*4),IF(CJ$4="A",CJ559,INDEX($DT$139:$EK$139,,MATCH(CONCATENATE("FY ",RIGHT(CJ$3,4)),$DT$3:$EK$3,0))*CJ564))</f>
        <v>0</v>
      </c>
      <c r="CK561" s="114" cm="1">
        <f t="array" aca="1" ref="CK561" ca="1">IF($I$9=1,IF(CK$4="A",CK559,CK562*CK$139*4),IF(CK$4="A",CK559,INDEX($DT$139:$EK$139,,MATCH(CONCATENATE("FY ",RIGHT(CK$3,4)),$DT$3:$EK$3,0))*CK564))</f>
        <v>0</v>
      </c>
      <c r="CL561" s="113" cm="1">
        <f t="array" aca="1" ref="CL561" ca="1">IF($I$9=1,IF(CL$4="A",CL559,CL562*CL$139*4),IF(CL$4="A",CL559,INDEX($DT$139:$EK$139,,MATCH(CONCATENATE("FY ",RIGHT(CL$3,4)),$DT$3:$EK$3,0))*CL564))</f>
        <v>0</v>
      </c>
      <c r="CM561" s="69" cm="1">
        <f t="array" aca="1" ref="CM561" ca="1">IF($I$9=1,IF(CM$4="A",CM559,CM562*CM$139*4),IF(CM$4="A",CM559,INDEX($DT$139:$EK$139,,MATCH(CONCATENATE("FY ",RIGHT(CM$3,4)),$DT$3:$EK$3,0))*CM564))</f>
        <v>0</v>
      </c>
      <c r="CN561" s="69" cm="1">
        <f t="array" aca="1" ref="CN561" ca="1">IF($I$9=1,IF(CN$4="A",CN559,CN562*CN$139*4),IF(CN$4="A",CN559,INDEX($DT$139:$EK$139,,MATCH(CONCATENATE("FY ",RIGHT(CN$3,4)),$DT$3:$EK$3,0))*CN564))</f>
        <v>0</v>
      </c>
      <c r="CO561" s="114" cm="1">
        <f t="array" aca="1" ref="CO561" ca="1">IF($I$9=1,IF(CO$4="A",CO559,CO562*CO$139*4),IF(CO$4="A",CO559,INDEX($DT$139:$EK$139,,MATCH(CONCATENATE("FY ",RIGHT(CO$3,4)),$DT$3:$EK$3,0))*CO564))</f>
        <v>0</v>
      </c>
      <c r="CP561" s="113" cm="1">
        <f t="array" aca="1" ref="CP561" ca="1">IF($I$9=1,IF(CP$4="A",CP559,CP562*CP$139*4),IF(CP$4="A",CP559,INDEX($DT$139:$EK$139,,MATCH(CONCATENATE("FY ",RIGHT(CP$3,4)),$DT$3:$EK$3,0))*CP564))</f>
        <v>0</v>
      </c>
      <c r="CQ561" s="69" cm="1">
        <f t="array" aca="1" ref="CQ561" ca="1">IF($I$9=1,IF(CQ$4="A",CQ559,CQ562*CQ$139*4),IF(CQ$4="A",CQ559,INDEX($DT$139:$EK$139,,MATCH(CONCATENATE("FY ",RIGHT(CQ$3,4)),$DT$3:$EK$3,0))*CQ564))</f>
        <v>0</v>
      </c>
      <c r="CR561" s="69" cm="1">
        <f t="array" aca="1" ref="CR561" ca="1">IF($I$9=1,IF(CR$4="A",CR559,CR562*CR$139*4),IF(CR$4="A",CR559,INDEX($DT$139:$EK$139,,MATCH(CONCATENATE("FY ",RIGHT(CR$3,4)),$DT$3:$EK$3,0))*CR564))</f>
        <v>0</v>
      </c>
      <c r="CS561" s="114" cm="1">
        <f t="array" aca="1" ref="CS561" ca="1">IF($I$9=1,IF(CS$4="A",CS559,CS562*CS$139*4),IF(CS$4="A",CS559,INDEX($DT$139:$EK$139,,MATCH(CONCATENATE("FY ",RIGHT(CS$3,4)),$DT$3:$EK$3,0))*CS564))</f>
        <v>0</v>
      </c>
      <c r="CT561" s="113" cm="1">
        <f t="array" aca="1" ref="CT561" ca="1">IF($I$9=1,IF(CT$4="A",CT559,CT562*CT$139*4),IF(CT$4="A",CT559,INDEX($DT$139:$EK$139,,MATCH(CONCATENATE("FY ",RIGHT(CT$3,4)),$DT$3:$EK$3,0))*CT564))</f>
        <v>0</v>
      </c>
      <c r="CU561" s="69" cm="1">
        <f t="array" aca="1" ref="CU561" ca="1">IF($I$9=1,IF(CU$4="A",CU559,CU562*CU$139*4),IF(CU$4="A",CU559,INDEX($DT$139:$EK$139,,MATCH(CONCATENATE("FY ",RIGHT(CU$3,4)),$DT$3:$EK$3,0))*CU564))</f>
        <v>0</v>
      </c>
      <c r="CV561" s="69" cm="1">
        <f t="array" aca="1" ref="CV561" ca="1">IF($I$9=1,IF(CV$4="A",CV559,CV562*CV$139*4),IF(CV$4="A",CV559,INDEX($DT$139:$EK$139,,MATCH(CONCATENATE("FY ",RIGHT(CV$3,4)),$DT$3:$EK$3,0))*CV564))</f>
        <v>0</v>
      </c>
      <c r="CW561" s="114" cm="1">
        <f t="array" aca="1" ref="CW561" ca="1">IF($I$9=1,IF(CW$4="A",CW559,CW562*CW$139*4),IF(CW$4="A",CW559,INDEX($DT$139:$EK$139,,MATCH(CONCATENATE("FY ",RIGHT(CW$3,4)),$DT$3:$EK$3,0))*CW564))</f>
        <v>0</v>
      </c>
      <c r="CX561" s="113" cm="1">
        <f t="array" aca="1" ref="CX561" ca="1">IF($I$9=1,IF(CX$4="A",CX559,CX562*CX$139*4),IF(CX$4="A",CX559,INDEX($DT$139:$EK$139,,MATCH(CONCATENATE("FY ",RIGHT(CX$3,4)),$DT$3:$EK$3,0))*CX564))</f>
        <v>0</v>
      </c>
      <c r="CY561" s="69" cm="1">
        <f t="array" aca="1" ref="CY561" ca="1">IF($I$9=1,IF(CY$4="A",CY559,CY562*CY$139*4),IF(CY$4="A",CY559,INDEX($DT$139:$EK$139,,MATCH(CONCATENATE("FY ",RIGHT(CY$3,4)),$DT$3:$EK$3,0))*CY564))</f>
        <v>0</v>
      </c>
      <c r="CZ561" s="69" cm="1">
        <f t="array" aca="1" ref="CZ561" ca="1">IF($I$9=1,IF(CZ$4="A",CZ559,CZ562*CZ$139*4),IF(CZ$4="A",CZ559,INDEX($DT$139:$EK$139,,MATCH(CONCATENATE("FY ",RIGHT(CZ$3,4)),$DT$3:$EK$3,0))*CZ564))</f>
        <v>0</v>
      </c>
      <c r="DA561" s="114" cm="1">
        <f t="array" aca="1" ref="DA561" ca="1">IF($I$9=1,IF(DA$4="A",DA559,DA562*DA$139*4),IF(DA$4="A",DA559,INDEX($DT$139:$EK$139,,MATCH(CONCATENATE("FY ",RIGHT(DA$3,4)),$DT$3:$EK$3,0))*DA564))</f>
        <v>0</v>
      </c>
      <c r="DB561" s="113" cm="1">
        <f t="array" aca="1" ref="DB561" ca="1">IF($I$9=1,IF(DB$4="A",DB559,DB562*DB$139*4),IF(DB$4="A",DB559,INDEX($DT$139:$EK$139,,MATCH(CONCATENATE("FY ",RIGHT(DB$3,4)),$DT$3:$EK$3,0))*DB564))</f>
        <v>0</v>
      </c>
      <c r="DC561" s="69" cm="1">
        <f t="array" aca="1" ref="DC561" ca="1">IF($I$9=1,IF(DC$4="A",DC559,DC562*DC$139*4),IF(DC$4="A",DC559,INDEX($DT$139:$EK$139,,MATCH(CONCATENATE("FY ",RIGHT(DC$3,4)),$DT$3:$EK$3,0))*DC564))</f>
        <v>0</v>
      </c>
      <c r="DD561" s="69" cm="1">
        <f t="array" aca="1" ref="DD561" ca="1">IF($I$9=1,IF(DD$4="A",DD559,DD562*DD$139*4),IF(DD$4="A",DD559,INDEX($DT$139:$EK$139,,MATCH(CONCATENATE("FY ",RIGHT(DD$3,4)),$DT$3:$EK$3,0))*DD564))</f>
        <v>0</v>
      </c>
      <c r="DE561" s="114" cm="1">
        <f t="array" aca="1" ref="DE561" ca="1">IF($I$9=1,IF(DE$4="A",DE559,DE562*DE$139*4),IF(DE$4="A",DE559,INDEX($DT$139:$EK$139,,MATCH(CONCATENATE("FY ",RIGHT(DE$3,4)),$DT$3:$EK$3,0))*DE564))</f>
        <v>0</v>
      </c>
      <c r="DF561" s="113" cm="1">
        <f t="array" aca="1" ref="DF561" ca="1">IF($I$9=1,IF(DF$4="A",DF559,DF562*DF$139*4),IF(DF$4="A",DF559,INDEX($DT$139:$EK$139,,MATCH(CONCATENATE("FY ",RIGHT(DF$3,4)),$DT$3:$EK$3,0))*DF564))</f>
        <v>0</v>
      </c>
      <c r="DG561" s="69" cm="1">
        <f t="array" aca="1" ref="DG561" ca="1">IF($I$9=1,IF(DG$4="A",DG559,DG562*DG$139*4),IF(DG$4="A",DG559,INDEX($DT$139:$EK$139,,MATCH(CONCATENATE("FY ",RIGHT(DG$3,4)),$DT$3:$EK$3,0))*DG564))</f>
        <v>0</v>
      </c>
      <c r="DH561" s="69" cm="1">
        <f t="array" aca="1" ref="DH561" ca="1">IF($I$9=1,IF(DH$4="A",DH559,DH562*DH$139*4),IF(DH$4="A",DH559,INDEX($DT$139:$EK$139,,MATCH(CONCATENATE("FY ",RIGHT(DH$3,4)),$DT$3:$EK$3,0))*DH564))</f>
        <v>0</v>
      </c>
      <c r="DI561" s="114" cm="1">
        <f t="array" aca="1" ref="DI561" ca="1">IF($I$9=1,IF(DI$4="A",DI559,DI562*DI$139*4),IF(DI$4="A",DI559,INDEX($DT$139:$EK$139,,MATCH(CONCATENATE("FY ",RIGHT(DI$3,4)),$DT$3:$EK$3,0))*DI564))</f>
        <v>0</v>
      </c>
      <c r="DK561" s="69">
        <f t="shared" ref="DK561:EK561" ca="1" si="1513">SUM(OFFSET($E561,,MATCH(DK$3,$F$5:$DI$5,0)+3,,1))</f>
        <v>0</v>
      </c>
      <c r="DL561" s="69" t="e">
        <f t="shared" ca="1" si="1513"/>
        <v>#N/A</v>
      </c>
      <c r="DM561" s="69" t="e">
        <f t="shared" ca="1" si="1513"/>
        <v>#VALUE!</v>
      </c>
      <c r="DN561" s="69" t="e">
        <f t="shared" ca="1" si="1513"/>
        <v>#VALUE!</v>
      </c>
      <c r="DO561" s="69" t="e">
        <f t="shared" ca="1" si="1513"/>
        <v>#VALUE!</v>
      </c>
      <c r="DP561" s="69" t="e">
        <f t="shared" ca="1" si="1513"/>
        <v>#VALUE!</v>
      </c>
      <c r="DQ561" s="69" t="e">
        <f t="shared" ca="1" si="1513"/>
        <v>#VALUE!</v>
      </c>
      <c r="DR561" s="69" t="e">
        <f t="shared" ca="1" si="1513"/>
        <v>#VALUE!</v>
      </c>
      <c r="DS561" s="69" t="e">
        <f t="shared" ca="1" si="1513"/>
        <v>#VALUE!</v>
      </c>
      <c r="DT561" s="69" t="e">
        <f t="shared" ca="1" si="1513"/>
        <v>#VALUE!</v>
      </c>
      <c r="DU561" s="69" t="e">
        <f t="shared" ca="1" si="1513"/>
        <v>#VALUE!</v>
      </c>
      <c r="DV561" s="69" t="e">
        <f t="shared" ca="1" si="1513"/>
        <v>#VALUE!</v>
      </c>
      <c r="DW561" s="69" t="e">
        <f t="shared" ca="1" si="1513"/>
        <v>#VALUE!</v>
      </c>
      <c r="DX561" s="69" t="e">
        <f t="shared" ca="1" si="1513"/>
        <v>#VALUE!</v>
      </c>
      <c r="DY561" s="69" t="e">
        <f t="shared" ca="1" si="1513"/>
        <v>#VALUE!</v>
      </c>
      <c r="DZ561" s="69" t="e">
        <f t="shared" ca="1" si="1513"/>
        <v>#VALUE!</v>
      </c>
      <c r="EA561" s="69" t="e">
        <f t="shared" ca="1" si="1513"/>
        <v>#VALUE!</v>
      </c>
      <c r="EB561" s="69" t="e">
        <f t="shared" ca="1" si="1513"/>
        <v>#VALUE!</v>
      </c>
      <c r="EC561" s="69" t="e">
        <f t="shared" ca="1" si="1513"/>
        <v>#VALUE!</v>
      </c>
      <c r="ED561" s="69" t="e">
        <f t="shared" ca="1" si="1513"/>
        <v>#VALUE!</v>
      </c>
      <c r="EE561" s="69" t="e">
        <f t="shared" ca="1" si="1513"/>
        <v>#VALUE!</v>
      </c>
      <c r="EF561" s="69" t="e">
        <f t="shared" ca="1" si="1513"/>
        <v>#VALUE!</v>
      </c>
      <c r="EG561" s="69" t="e">
        <f t="shared" ca="1" si="1513"/>
        <v>#VALUE!</v>
      </c>
      <c r="EH561" s="69" t="e">
        <f t="shared" ca="1" si="1513"/>
        <v>#VALUE!</v>
      </c>
      <c r="EI561" s="69" t="e">
        <f t="shared" ca="1" si="1513"/>
        <v>#VALUE!</v>
      </c>
      <c r="EJ561" s="69" t="e">
        <f t="shared" ca="1" si="1513"/>
        <v>#VALUE!</v>
      </c>
      <c r="EK561" s="69" t="e">
        <f t="shared" ca="1" si="1513"/>
        <v>#VALUE!</v>
      </c>
    </row>
    <row r="562" spans="1:141" outlineLevel="1" x14ac:dyDescent="0.25">
      <c r="A562" s="90"/>
      <c r="B562" s="90"/>
      <c r="C562" s="90"/>
      <c r="D562" s="90"/>
      <c r="E562" t="s">
        <v>352</v>
      </c>
      <c r="F562" s="100"/>
      <c r="I562" s="101"/>
      <c r="J562" s="100"/>
      <c r="M562" s="101"/>
      <c r="N562" s="100"/>
      <c r="Q562" s="101"/>
      <c r="R562" s="100"/>
      <c r="U562" s="101"/>
      <c r="V562" s="100"/>
      <c r="Y562" s="101"/>
      <c r="Z562" s="100"/>
      <c r="AC562" s="101"/>
      <c r="AD562" s="100"/>
      <c r="AG562" s="101"/>
      <c r="AH562" s="100"/>
      <c r="AK562" s="101"/>
      <c r="AL562" s="100"/>
      <c r="AO562" s="101"/>
      <c r="AP562" s="102" t="e">
        <f ca="1">IF(AP$4="A","",AP564)</f>
        <v>#N/A</v>
      </c>
      <c r="AQ562" s="103" t="e">
        <f t="shared" ref="AQ562:DB562" ca="1" si="1514">IF(AQ$4="A","",AQ564)</f>
        <v>#N/A</v>
      </c>
      <c r="AR562" s="103" t="e">
        <f t="shared" ca="1" si="1514"/>
        <v>#N/A</v>
      </c>
      <c r="AS562" s="104" t="e">
        <f t="shared" ca="1" si="1514"/>
        <v>#N/A</v>
      </c>
      <c r="AT562" s="102" t="e">
        <f t="shared" ca="1" si="1514"/>
        <v>#VALUE!</v>
      </c>
      <c r="AU562" s="103" t="e">
        <f t="shared" ca="1" si="1514"/>
        <v>#VALUE!</v>
      </c>
      <c r="AV562" s="103" t="e">
        <f t="shared" ca="1" si="1514"/>
        <v>#VALUE!</v>
      </c>
      <c r="AW562" s="104" t="e">
        <f t="shared" ca="1" si="1514"/>
        <v>#VALUE!</v>
      </c>
      <c r="AX562" s="102" t="e">
        <f t="shared" ca="1" si="1514"/>
        <v>#VALUE!</v>
      </c>
      <c r="AY562" s="103" t="e">
        <f t="shared" ca="1" si="1514"/>
        <v>#VALUE!</v>
      </c>
      <c r="AZ562" s="103" t="e">
        <f t="shared" ca="1" si="1514"/>
        <v>#VALUE!</v>
      </c>
      <c r="BA562" s="104" t="e">
        <f t="shared" ca="1" si="1514"/>
        <v>#VALUE!</v>
      </c>
      <c r="BB562" s="102" t="e">
        <f t="shared" ca="1" si="1514"/>
        <v>#VALUE!</v>
      </c>
      <c r="BC562" s="103" t="e">
        <f t="shared" ca="1" si="1514"/>
        <v>#VALUE!</v>
      </c>
      <c r="BD562" s="103" t="e">
        <f t="shared" ca="1" si="1514"/>
        <v>#VALUE!</v>
      </c>
      <c r="BE562" s="104" t="e">
        <f t="shared" ca="1" si="1514"/>
        <v>#VALUE!</v>
      </c>
      <c r="BF562" s="102" t="e">
        <f t="shared" ca="1" si="1514"/>
        <v>#VALUE!</v>
      </c>
      <c r="BG562" s="103" t="e">
        <f t="shared" ca="1" si="1514"/>
        <v>#VALUE!</v>
      </c>
      <c r="BH562" s="103" t="e">
        <f t="shared" ca="1" si="1514"/>
        <v>#VALUE!</v>
      </c>
      <c r="BI562" s="104" t="e">
        <f t="shared" ca="1" si="1514"/>
        <v>#VALUE!</v>
      </c>
      <c r="BJ562" s="102" t="e">
        <f t="shared" ca="1" si="1514"/>
        <v>#VALUE!</v>
      </c>
      <c r="BK562" s="103" t="e">
        <f t="shared" ca="1" si="1514"/>
        <v>#VALUE!</v>
      </c>
      <c r="BL562" s="103" t="e">
        <f t="shared" ca="1" si="1514"/>
        <v>#VALUE!</v>
      </c>
      <c r="BM562" s="104" t="e">
        <f t="shared" ca="1" si="1514"/>
        <v>#VALUE!</v>
      </c>
      <c r="BN562" s="102" t="e">
        <f t="shared" ca="1" si="1514"/>
        <v>#VALUE!</v>
      </c>
      <c r="BO562" s="103" t="e">
        <f t="shared" ca="1" si="1514"/>
        <v>#VALUE!</v>
      </c>
      <c r="BP562" s="103" t="e">
        <f t="shared" ca="1" si="1514"/>
        <v>#VALUE!</v>
      </c>
      <c r="BQ562" s="104" t="e">
        <f t="shared" ca="1" si="1514"/>
        <v>#VALUE!</v>
      </c>
      <c r="BR562" s="102" t="e">
        <f t="shared" ca="1" si="1514"/>
        <v>#VALUE!</v>
      </c>
      <c r="BS562" s="103" t="e">
        <f t="shared" ca="1" si="1514"/>
        <v>#VALUE!</v>
      </c>
      <c r="BT562" s="103" t="e">
        <f t="shared" ca="1" si="1514"/>
        <v>#VALUE!</v>
      </c>
      <c r="BU562" s="104" t="e">
        <f t="shared" ca="1" si="1514"/>
        <v>#VALUE!</v>
      </c>
      <c r="BV562" s="102" t="e">
        <f t="shared" ca="1" si="1514"/>
        <v>#VALUE!</v>
      </c>
      <c r="BW562" s="103" t="e">
        <f t="shared" ca="1" si="1514"/>
        <v>#VALUE!</v>
      </c>
      <c r="BX562" s="103" t="e">
        <f t="shared" ca="1" si="1514"/>
        <v>#VALUE!</v>
      </c>
      <c r="BY562" s="104" t="e">
        <f t="shared" ca="1" si="1514"/>
        <v>#VALUE!</v>
      </c>
      <c r="BZ562" s="102" t="e">
        <f t="shared" ca="1" si="1514"/>
        <v>#VALUE!</v>
      </c>
      <c r="CA562" s="103" t="e">
        <f t="shared" ca="1" si="1514"/>
        <v>#VALUE!</v>
      </c>
      <c r="CB562" s="103" t="e">
        <f t="shared" ca="1" si="1514"/>
        <v>#VALUE!</v>
      </c>
      <c r="CC562" s="104" t="e">
        <f t="shared" ca="1" si="1514"/>
        <v>#VALUE!</v>
      </c>
      <c r="CD562" s="102" t="e">
        <f t="shared" ca="1" si="1514"/>
        <v>#VALUE!</v>
      </c>
      <c r="CE562" s="103" t="e">
        <f t="shared" ca="1" si="1514"/>
        <v>#VALUE!</v>
      </c>
      <c r="CF562" s="103" t="e">
        <f t="shared" ca="1" si="1514"/>
        <v>#VALUE!</v>
      </c>
      <c r="CG562" s="104" t="e">
        <f t="shared" ca="1" si="1514"/>
        <v>#VALUE!</v>
      </c>
      <c r="CH562" s="102" t="str">
        <f t="shared" ca="1" si="1514"/>
        <v/>
      </c>
      <c r="CI562" s="103" t="str">
        <f t="shared" ca="1" si="1514"/>
        <v/>
      </c>
      <c r="CJ562" s="103" t="str">
        <f t="shared" ca="1" si="1514"/>
        <v/>
      </c>
      <c r="CK562" s="104" t="str">
        <f t="shared" ca="1" si="1514"/>
        <v/>
      </c>
      <c r="CL562" s="102" t="str">
        <f t="shared" ca="1" si="1514"/>
        <v/>
      </c>
      <c r="CM562" s="103" t="str">
        <f t="shared" ca="1" si="1514"/>
        <v/>
      </c>
      <c r="CN562" s="103" t="str">
        <f t="shared" ca="1" si="1514"/>
        <v/>
      </c>
      <c r="CO562" s="104" t="str">
        <f t="shared" ca="1" si="1514"/>
        <v/>
      </c>
      <c r="CP562" s="102" t="str">
        <f t="shared" ca="1" si="1514"/>
        <v/>
      </c>
      <c r="CQ562" s="103" t="str">
        <f t="shared" ca="1" si="1514"/>
        <v/>
      </c>
      <c r="CR562" s="103" t="str">
        <f t="shared" ca="1" si="1514"/>
        <v/>
      </c>
      <c r="CS562" s="104" t="str">
        <f t="shared" ca="1" si="1514"/>
        <v/>
      </c>
      <c r="CT562" s="102" t="str">
        <f t="shared" ca="1" si="1514"/>
        <v/>
      </c>
      <c r="CU562" s="103" t="str">
        <f t="shared" ca="1" si="1514"/>
        <v/>
      </c>
      <c r="CV562" s="103" t="str">
        <f t="shared" ca="1" si="1514"/>
        <v/>
      </c>
      <c r="CW562" s="104" t="str">
        <f t="shared" ca="1" si="1514"/>
        <v/>
      </c>
      <c r="CX562" s="102" t="str">
        <f t="shared" ca="1" si="1514"/>
        <v/>
      </c>
      <c r="CY562" s="103" t="str">
        <f t="shared" ca="1" si="1514"/>
        <v/>
      </c>
      <c r="CZ562" s="103" t="str">
        <f t="shared" ca="1" si="1514"/>
        <v/>
      </c>
      <c r="DA562" s="104" t="str">
        <f t="shared" ca="1" si="1514"/>
        <v/>
      </c>
      <c r="DB562" s="102" t="str">
        <f t="shared" ca="1" si="1514"/>
        <v/>
      </c>
      <c r="DC562" s="103" t="str">
        <f t="shared" ref="DC562:DI562" ca="1" si="1515">IF(DC$4="A","",DC564)</f>
        <v/>
      </c>
      <c r="DD562" s="103" t="str">
        <f t="shared" ca="1" si="1515"/>
        <v/>
      </c>
      <c r="DE562" s="104" t="str">
        <f t="shared" ca="1" si="1515"/>
        <v/>
      </c>
      <c r="DF562" s="102" t="str">
        <f t="shared" ca="1" si="1515"/>
        <v/>
      </c>
      <c r="DG562" s="103" t="str">
        <f t="shared" ca="1" si="1515"/>
        <v/>
      </c>
      <c r="DH562" s="103" t="str">
        <f t="shared" ca="1" si="1515"/>
        <v/>
      </c>
      <c r="DI562" s="104" t="str">
        <f t="shared" ca="1" si="1515"/>
        <v/>
      </c>
      <c r="DT562" s="103" t="str">
        <f ca="1">IF(ISERROR(DT561/DT$139),"",DT561/DT$139)</f>
        <v/>
      </c>
      <c r="DU562" s="103" t="str">
        <f t="shared" ref="DU562:EK562" ca="1" si="1516">IF(ISERROR(DU561/DU$139),"",DU561/DU$139)</f>
        <v/>
      </c>
      <c r="DV562" s="103" t="str">
        <f t="shared" ca="1" si="1516"/>
        <v/>
      </c>
      <c r="DW562" s="103" t="str">
        <f t="shared" ca="1" si="1516"/>
        <v/>
      </c>
      <c r="DX562" s="103" t="str">
        <f t="shared" ca="1" si="1516"/>
        <v/>
      </c>
      <c r="DY562" s="103" t="str">
        <f t="shared" ca="1" si="1516"/>
        <v/>
      </c>
      <c r="DZ562" s="103" t="str">
        <f t="shared" ca="1" si="1516"/>
        <v/>
      </c>
      <c r="EA562" s="103" t="str">
        <f t="shared" ca="1" si="1516"/>
        <v/>
      </c>
      <c r="EB562" s="103" t="str">
        <f t="shared" ca="1" si="1516"/>
        <v/>
      </c>
      <c r="EC562" s="103" t="str">
        <f t="shared" ca="1" si="1516"/>
        <v/>
      </c>
      <c r="ED562" s="103" t="str">
        <f t="shared" ca="1" si="1516"/>
        <v/>
      </c>
      <c r="EE562" s="103" t="str">
        <f t="shared" ca="1" si="1516"/>
        <v/>
      </c>
      <c r="EF562" s="103" t="str">
        <f t="shared" ca="1" si="1516"/>
        <v/>
      </c>
      <c r="EG562" s="103" t="str">
        <f t="shared" ca="1" si="1516"/>
        <v/>
      </c>
      <c r="EH562" s="103" t="str">
        <f t="shared" ca="1" si="1516"/>
        <v/>
      </c>
      <c r="EI562" s="103" t="str">
        <f t="shared" ca="1" si="1516"/>
        <v/>
      </c>
      <c r="EJ562" s="103" t="str">
        <f t="shared" ca="1" si="1516"/>
        <v/>
      </c>
      <c r="EK562" s="103" t="str">
        <f t="shared" ca="1" si="1516"/>
        <v/>
      </c>
    </row>
    <row r="563" spans="1:141" outlineLevel="1" x14ac:dyDescent="0.25">
      <c r="A563" s="90"/>
      <c r="B563" s="90"/>
      <c r="C563" s="90"/>
      <c r="D563" s="90"/>
      <c r="F563" s="100"/>
      <c r="I563" s="101"/>
      <c r="J563" s="100"/>
      <c r="M563" s="101"/>
      <c r="N563" s="100"/>
      <c r="Q563" s="101"/>
      <c r="R563" s="100"/>
      <c r="U563" s="101"/>
      <c r="V563" s="100"/>
      <c r="Y563" s="101"/>
      <c r="Z563" s="100"/>
      <c r="AC563" s="101"/>
      <c r="AD563" s="100"/>
      <c r="AG563" s="101"/>
      <c r="AH563" s="100"/>
      <c r="AK563" s="101"/>
      <c r="AL563" s="100"/>
      <c r="AO563" s="101"/>
      <c r="AP563" s="102"/>
      <c r="AQ563" s="103"/>
      <c r="AR563" s="103"/>
      <c r="AS563" s="104"/>
      <c r="AT563" s="102"/>
      <c r="AU563" s="103"/>
      <c r="AV563" s="103"/>
      <c r="AW563" s="104"/>
      <c r="AX563" s="102"/>
      <c r="AY563" s="103"/>
      <c r="AZ563" s="103"/>
      <c r="BA563" s="104"/>
      <c r="BB563" s="102"/>
      <c r="BC563" s="103"/>
      <c r="BD563" s="103"/>
      <c r="BE563" s="104"/>
      <c r="BF563" s="102"/>
      <c r="BG563" s="103"/>
      <c r="BH563" s="103"/>
      <c r="BI563" s="104"/>
      <c r="BJ563" s="102"/>
      <c r="BK563" s="103"/>
      <c r="BL563" s="103"/>
      <c r="BM563" s="104"/>
      <c r="BN563" s="102"/>
      <c r="BO563" s="103"/>
      <c r="BP563" s="103"/>
      <c r="BQ563" s="104"/>
      <c r="BR563" s="102"/>
      <c r="BS563" s="103"/>
      <c r="BT563" s="103"/>
      <c r="BU563" s="104"/>
      <c r="BV563" s="102"/>
      <c r="BW563" s="103"/>
      <c r="BX563" s="103"/>
      <c r="BY563" s="104"/>
      <c r="BZ563" s="102"/>
      <c r="CA563" s="103"/>
      <c r="CB563" s="103"/>
      <c r="CC563" s="104"/>
      <c r="CD563" s="102"/>
      <c r="CE563" s="103"/>
      <c r="CF563" s="103"/>
      <c r="CG563" s="104"/>
      <c r="CH563" s="102"/>
      <c r="CI563" s="103"/>
      <c r="CJ563" s="103"/>
      <c r="CK563" s="104"/>
      <c r="CL563" s="102"/>
      <c r="CM563" s="103"/>
      <c r="CN563" s="103"/>
      <c r="CO563" s="104"/>
      <c r="CP563" s="102"/>
      <c r="CQ563" s="103"/>
      <c r="CR563" s="103"/>
      <c r="CS563" s="104"/>
      <c r="CT563" s="102"/>
      <c r="CU563" s="103"/>
      <c r="CV563" s="103"/>
      <c r="CW563" s="104"/>
      <c r="CX563" s="102"/>
      <c r="CY563" s="103"/>
      <c r="CZ563" s="103"/>
      <c r="DA563" s="104"/>
      <c r="DB563" s="102"/>
      <c r="DC563" s="103"/>
      <c r="DD563" s="103"/>
      <c r="DE563" s="104"/>
      <c r="DF563" s="102"/>
      <c r="DG563" s="103"/>
      <c r="DH563" s="103"/>
      <c r="DI563" s="104"/>
    </row>
    <row r="564" spans="1:141" outlineLevel="1" x14ac:dyDescent="0.25">
      <c r="A564" s="90"/>
      <c r="B564" s="90"/>
      <c r="C564" s="90"/>
      <c r="D564" s="90"/>
      <c r="E564" s="36" t="str">
        <f>CONCATENATE(E562," selected driver: ",$J$8," (",$J$9,")")</f>
        <v>% revenue (annualized) selected driver: Default (Annual)</v>
      </c>
      <c r="F564" s="100"/>
      <c r="I564" s="101"/>
      <c r="J564" s="100"/>
      <c r="M564" s="101"/>
      <c r="N564" s="100"/>
      <c r="Q564" s="101"/>
      <c r="R564" s="100"/>
      <c r="U564" s="101"/>
      <c r="V564" s="100"/>
      <c r="Y564" s="101"/>
      <c r="Z564" s="100"/>
      <c r="AC564" s="101"/>
      <c r="AD564" s="100"/>
      <c r="AG564" s="101"/>
      <c r="AH564" s="100"/>
      <c r="AK564" s="101"/>
      <c r="AL564" s="100"/>
      <c r="AO564" s="101"/>
      <c r="AP564" s="126" t="e" cm="1">
        <f t="array" ref="AP564">IF($I$9=1,AP566,INDEX($DT566:$EK566,,MATCH(CONCATENATE("FY ",RIGHT(AP$3,4)),$DT$3:$EK$3,0)))</f>
        <v>#N/A</v>
      </c>
      <c r="AQ564" s="127" t="e" cm="1">
        <f t="array" ref="AQ564">IF($I$9=1,AQ566,INDEX($DT566:$EK566,,MATCH(CONCATENATE("FY ",RIGHT(AQ$3,4)),$DT$3:$EK$3,0)))</f>
        <v>#N/A</v>
      </c>
      <c r="AR564" s="127" t="e" cm="1">
        <f t="array" ref="AR564">IF($I$9=1,AR566,INDEX($DT566:$EK566,,MATCH(CONCATENATE("FY ",RIGHT(AR$3,4)),$DT$3:$EK$3,0)))</f>
        <v>#N/A</v>
      </c>
      <c r="AS564" s="128" t="e" cm="1">
        <f t="array" ref="AS564">IF($I$9=1,AS566,INDEX($DT566:$EK566,,MATCH(CONCATENATE("FY ",RIGHT(AS$3,4)),$DT$3:$EK$3,0)))</f>
        <v>#N/A</v>
      </c>
      <c r="AT564" s="126" t="e" cm="1">
        <f t="array" ref="AT564">IF($I$9=1,AT566,INDEX($DT566:$EK566,,MATCH(CONCATENATE("FY ",RIGHT(AT$3,4)),$DT$3:$EK$3,0)))</f>
        <v>#N/A</v>
      </c>
      <c r="AU564" s="127" t="e" cm="1">
        <f t="array" ref="AU564">IF($I$9=1,AU566,INDEX($DT566:$EK566,,MATCH(CONCATENATE("FY ",RIGHT(AU$3,4)),$DT$3:$EK$3,0)))</f>
        <v>#N/A</v>
      </c>
      <c r="AV564" s="127" t="e" cm="1">
        <f t="array" ref="AV564">IF($I$9=1,AV566,INDEX($DT566:$EK566,,MATCH(CONCATENATE("FY ",RIGHT(AV$3,4)),$DT$3:$EK$3,0)))</f>
        <v>#N/A</v>
      </c>
      <c r="AW564" s="128" t="e" cm="1">
        <f t="array" ref="AW564">IF($I$9=1,AW566,INDEX($DT566:$EK566,,MATCH(CONCATENATE("FY ",RIGHT(AW$3,4)),$DT$3:$EK$3,0)))</f>
        <v>#N/A</v>
      </c>
      <c r="AX564" s="126" t="e" cm="1">
        <f t="array" ref="AX564">IF($I$9=1,AX566,INDEX($DT566:$EK566,,MATCH(CONCATENATE("FY ",RIGHT(AX$3,4)),$DT$3:$EK$3,0)))</f>
        <v>#N/A</v>
      </c>
      <c r="AY564" s="127" t="e" cm="1">
        <f t="array" ref="AY564">IF($I$9=1,AY566,INDEX($DT566:$EK566,,MATCH(CONCATENATE("FY ",RIGHT(AY$3,4)),$DT$3:$EK$3,0)))</f>
        <v>#N/A</v>
      </c>
      <c r="AZ564" s="127" t="e" cm="1">
        <f t="array" ref="AZ564">IF($I$9=1,AZ566,INDEX($DT566:$EK566,,MATCH(CONCATENATE("FY ",RIGHT(AZ$3,4)),$DT$3:$EK$3,0)))</f>
        <v>#N/A</v>
      </c>
      <c r="BA564" s="128" t="e" cm="1">
        <f t="array" ref="BA564">IF($I$9=1,BA566,INDEX($DT566:$EK566,,MATCH(CONCATENATE("FY ",RIGHT(BA$3,4)),$DT$3:$EK$3,0)))</f>
        <v>#N/A</v>
      </c>
      <c r="BB564" s="126" t="e" cm="1">
        <f t="array" ref="BB564">IF($I$9=1,BB566,INDEX($DT566:$EK566,,MATCH(CONCATENATE("FY ",RIGHT(BB$3,4)),$DT$3:$EK$3,0)))</f>
        <v>#N/A</v>
      </c>
      <c r="BC564" s="127" t="e" cm="1">
        <f t="array" ref="BC564">IF($I$9=1,BC566,INDEX($DT566:$EK566,,MATCH(CONCATENATE("FY ",RIGHT(BC$3,4)),$DT$3:$EK$3,0)))</f>
        <v>#N/A</v>
      </c>
      <c r="BD564" s="127" t="e" cm="1">
        <f t="array" ref="BD564">IF($I$9=1,BD566,INDEX($DT566:$EK566,,MATCH(CONCATENATE("FY ",RIGHT(BD$3,4)),$DT$3:$EK$3,0)))</f>
        <v>#N/A</v>
      </c>
      <c r="BE564" s="128" t="e" cm="1">
        <f t="array" ref="BE564">IF($I$9=1,BE566,INDEX($DT566:$EK566,,MATCH(CONCATENATE("FY ",RIGHT(BE$3,4)),$DT$3:$EK$3,0)))</f>
        <v>#N/A</v>
      </c>
      <c r="BF564" s="126" t="e" cm="1">
        <f t="array" ref="BF564">IF($I$9=1,BF566,INDEX($DT566:$EK566,,MATCH(CONCATENATE("FY ",RIGHT(BF$3,4)),$DT$3:$EK$3,0)))</f>
        <v>#N/A</v>
      </c>
      <c r="BG564" s="127" t="e" cm="1">
        <f t="array" ref="BG564">IF($I$9=1,BG566,INDEX($DT566:$EK566,,MATCH(CONCATENATE("FY ",RIGHT(BG$3,4)),$DT$3:$EK$3,0)))</f>
        <v>#N/A</v>
      </c>
      <c r="BH564" s="127" t="e" cm="1">
        <f t="array" ref="BH564">IF($I$9=1,BH566,INDEX($DT566:$EK566,,MATCH(CONCATENATE("FY ",RIGHT(BH$3,4)),$DT$3:$EK$3,0)))</f>
        <v>#N/A</v>
      </c>
      <c r="BI564" s="128" t="e" cm="1">
        <f t="array" ref="BI564">IF($I$9=1,BI566,INDEX($DT566:$EK566,,MATCH(CONCATENATE("FY ",RIGHT(BI$3,4)),$DT$3:$EK$3,0)))</f>
        <v>#N/A</v>
      </c>
      <c r="BJ564" s="126" t="e" cm="1">
        <f t="array" ref="BJ564">IF($I$9=1,BJ566,INDEX($DT566:$EK566,,MATCH(CONCATENATE("FY ",RIGHT(BJ$3,4)),$DT$3:$EK$3,0)))</f>
        <v>#N/A</v>
      </c>
      <c r="BK564" s="127" t="e" cm="1">
        <f t="array" ref="BK564">IF($I$9=1,BK566,INDEX($DT566:$EK566,,MATCH(CONCATENATE("FY ",RIGHT(BK$3,4)),$DT$3:$EK$3,0)))</f>
        <v>#N/A</v>
      </c>
      <c r="BL564" s="127" t="e" cm="1">
        <f t="array" ref="BL564">IF($I$9=1,BL566,INDEX($DT566:$EK566,,MATCH(CONCATENATE("FY ",RIGHT(BL$3,4)),$DT$3:$EK$3,0)))</f>
        <v>#N/A</v>
      </c>
      <c r="BM564" s="128" t="e" cm="1">
        <f t="array" ref="BM564">IF($I$9=1,BM566,INDEX($DT566:$EK566,,MATCH(CONCATENATE("FY ",RIGHT(BM$3,4)),$DT$3:$EK$3,0)))</f>
        <v>#N/A</v>
      </c>
      <c r="BN564" s="126" t="e" cm="1">
        <f t="array" ref="BN564">IF($I$9=1,BN566,INDEX($DT566:$EK566,,MATCH(CONCATENATE("FY ",RIGHT(BN$3,4)),$DT$3:$EK$3,0)))</f>
        <v>#N/A</v>
      </c>
      <c r="BO564" s="127" t="e" cm="1">
        <f t="array" ref="BO564">IF($I$9=1,BO566,INDEX($DT566:$EK566,,MATCH(CONCATENATE("FY ",RIGHT(BO$3,4)),$DT$3:$EK$3,0)))</f>
        <v>#N/A</v>
      </c>
      <c r="BP564" s="127" t="e" cm="1">
        <f t="array" ref="BP564">IF($I$9=1,BP566,INDEX($DT566:$EK566,,MATCH(CONCATENATE("FY ",RIGHT(BP$3,4)),$DT$3:$EK$3,0)))</f>
        <v>#N/A</v>
      </c>
      <c r="BQ564" s="128" t="e" cm="1">
        <f t="array" ref="BQ564">IF($I$9=1,BQ566,INDEX($DT566:$EK566,,MATCH(CONCATENATE("FY ",RIGHT(BQ$3,4)),$DT$3:$EK$3,0)))</f>
        <v>#N/A</v>
      </c>
      <c r="BR564" s="126" t="e" cm="1">
        <f t="array" ref="BR564">IF($I$9=1,BR566,INDEX($DT566:$EK566,,MATCH(CONCATENATE("FY ",RIGHT(BR$3,4)),$DT$3:$EK$3,0)))</f>
        <v>#N/A</v>
      </c>
      <c r="BS564" s="127" t="e" cm="1">
        <f t="array" ref="BS564">IF($I$9=1,BS566,INDEX($DT566:$EK566,,MATCH(CONCATENATE("FY ",RIGHT(BS$3,4)),$DT$3:$EK$3,0)))</f>
        <v>#N/A</v>
      </c>
      <c r="BT564" s="127" t="e" cm="1">
        <f t="array" ref="BT564">IF($I$9=1,BT566,INDEX($DT566:$EK566,,MATCH(CONCATENATE("FY ",RIGHT(BT$3,4)),$DT$3:$EK$3,0)))</f>
        <v>#N/A</v>
      </c>
      <c r="BU564" s="128" t="e" cm="1">
        <f t="array" ref="BU564">IF($I$9=1,BU566,INDEX($DT566:$EK566,,MATCH(CONCATENATE("FY ",RIGHT(BU$3,4)),$DT$3:$EK$3,0)))</f>
        <v>#N/A</v>
      </c>
      <c r="BV564" s="126" t="e" cm="1">
        <f t="array" ref="BV564">IF($I$9=1,BV566,INDEX($DT566:$EK566,,MATCH(CONCATENATE("FY ",RIGHT(BV$3,4)),$DT$3:$EK$3,0)))</f>
        <v>#N/A</v>
      </c>
      <c r="BW564" s="127" t="e" cm="1">
        <f t="array" ref="BW564">IF($I$9=1,BW566,INDEX($DT566:$EK566,,MATCH(CONCATENATE("FY ",RIGHT(BW$3,4)),$DT$3:$EK$3,0)))</f>
        <v>#N/A</v>
      </c>
      <c r="BX564" s="127" t="e" cm="1">
        <f t="array" ref="BX564">IF($I$9=1,BX566,INDEX($DT566:$EK566,,MATCH(CONCATENATE("FY ",RIGHT(BX$3,4)),$DT$3:$EK$3,0)))</f>
        <v>#N/A</v>
      </c>
      <c r="BY564" s="128" t="e" cm="1">
        <f t="array" ref="BY564">IF($I$9=1,BY566,INDEX($DT566:$EK566,,MATCH(CONCATENATE("FY ",RIGHT(BY$3,4)),$DT$3:$EK$3,0)))</f>
        <v>#N/A</v>
      </c>
      <c r="BZ564" s="126" t="e" cm="1">
        <f t="array" ref="BZ564">IF($I$9=1,BZ566,INDEX($DT566:$EK566,,MATCH(CONCATENATE("FY ",RIGHT(BZ$3,4)),$DT$3:$EK$3,0)))</f>
        <v>#N/A</v>
      </c>
      <c r="CA564" s="127" t="e" cm="1">
        <f t="array" ref="CA564">IF($I$9=1,CA566,INDEX($DT566:$EK566,,MATCH(CONCATENATE("FY ",RIGHT(CA$3,4)),$DT$3:$EK$3,0)))</f>
        <v>#N/A</v>
      </c>
      <c r="CB564" s="127" t="e" cm="1">
        <f t="array" ref="CB564">IF($I$9=1,CB566,INDEX($DT566:$EK566,,MATCH(CONCATENATE("FY ",RIGHT(CB$3,4)),$DT$3:$EK$3,0)))</f>
        <v>#N/A</v>
      </c>
      <c r="CC564" s="128" t="e" cm="1">
        <f t="array" ref="CC564">IF($I$9=1,CC566,INDEX($DT566:$EK566,,MATCH(CONCATENATE("FY ",RIGHT(CC$3,4)),$DT$3:$EK$3,0)))</f>
        <v>#N/A</v>
      </c>
      <c r="CD564" s="126" t="e" cm="1">
        <f t="array" ref="CD564">IF($I$9=1,CD566,INDEX($DT566:$EK566,,MATCH(CONCATENATE("FY ",RIGHT(CD$3,4)),$DT$3:$EK$3,0)))</f>
        <v>#N/A</v>
      </c>
      <c r="CE564" s="127" t="e" cm="1">
        <f t="array" ref="CE564">IF($I$9=1,CE566,INDEX($DT566:$EK566,,MATCH(CONCATENATE("FY ",RIGHT(CE$3,4)),$DT$3:$EK$3,0)))</f>
        <v>#N/A</v>
      </c>
      <c r="CF564" s="127" t="e" cm="1">
        <f t="array" ref="CF564">IF($I$9=1,CF566,INDEX($DT566:$EK566,,MATCH(CONCATENATE("FY ",RIGHT(CF$3,4)),$DT$3:$EK$3,0)))</f>
        <v>#N/A</v>
      </c>
      <c r="CG564" s="128" t="e" cm="1">
        <f t="array" ref="CG564">IF($I$9=1,CG566,INDEX($DT566:$EK566,,MATCH(CONCATENATE("FY ",RIGHT(CG$3,4)),$DT$3:$EK$3,0)))</f>
        <v>#N/A</v>
      </c>
      <c r="CH564" s="126" t="e" cm="1">
        <f t="array" ref="CH564">IF($I$9=1,CH566,INDEX($DT566:$EK566,,MATCH(CONCATENATE("FY ",RIGHT(CH$3,4)),$DT$3:$EK$3,0)))</f>
        <v>#N/A</v>
      </c>
      <c r="CI564" s="127" t="e" cm="1">
        <f t="array" ref="CI564">IF($I$9=1,CI566,INDEX($DT566:$EK566,,MATCH(CONCATENATE("FY ",RIGHT(CI$3,4)),$DT$3:$EK$3,0)))</f>
        <v>#N/A</v>
      </c>
      <c r="CJ564" s="127" t="e" cm="1">
        <f t="array" ref="CJ564">IF($I$9=1,CJ566,INDEX($DT566:$EK566,,MATCH(CONCATENATE("FY ",RIGHT(CJ$3,4)),$DT$3:$EK$3,0)))</f>
        <v>#N/A</v>
      </c>
      <c r="CK564" s="128" t="e" cm="1">
        <f t="array" ref="CK564">IF($I$9=1,CK566,INDEX($DT566:$EK566,,MATCH(CONCATENATE("FY ",RIGHT(CK$3,4)),$DT$3:$EK$3,0)))</f>
        <v>#N/A</v>
      </c>
      <c r="CL564" s="126" t="e" cm="1">
        <f t="array" ref="CL564">IF($I$9=1,CL566,INDEX($DT566:$EK566,,MATCH(CONCATENATE("FY ",RIGHT(CL$3,4)),$DT$3:$EK$3,0)))</f>
        <v>#N/A</v>
      </c>
      <c r="CM564" s="127" t="e" cm="1">
        <f t="array" ref="CM564">IF($I$9=1,CM566,INDEX($DT566:$EK566,,MATCH(CONCATENATE("FY ",RIGHT(CM$3,4)),$DT$3:$EK$3,0)))</f>
        <v>#N/A</v>
      </c>
      <c r="CN564" s="127" t="e" cm="1">
        <f t="array" ref="CN564">IF($I$9=1,CN566,INDEX($DT566:$EK566,,MATCH(CONCATENATE("FY ",RIGHT(CN$3,4)),$DT$3:$EK$3,0)))</f>
        <v>#N/A</v>
      </c>
      <c r="CO564" s="128" t="e" cm="1">
        <f t="array" ref="CO564">IF($I$9=1,CO566,INDEX($DT566:$EK566,,MATCH(CONCATENATE("FY ",RIGHT(CO$3,4)),$DT$3:$EK$3,0)))</f>
        <v>#N/A</v>
      </c>
      <c r="CP564" s="126" t="e" cm="1">
        <f t="array" ref="CP564">IF($I$9=1,CP566,INDEX($DT566:$EK566,,MATCH(CONCATENATE("FY ",RIGHT(CP$3,4)),$DT$3:$EK$3,0)))</f>
        <v>#N/A</v>
      </c>
      <c r="CQ564" s="127" t="e" cm="1">
        <f t="array" ref="CQ564">IF($I$9=1,CQ566,INDEX($DT566:$EK566,,MATCH(CONCATENATE("FY ",RIGHT(CQ$3,4)),$DT$3:$EK$3,0)))</f>
        <v>#N/A</v>
      </c>
      <c r="CR564" s="127" t="e" cm="1">
        <f t="array" ref="CR564">IF($I$9=1,CR566,INDEX($DT566:$EK566,,MATCH(CONCATENATE("FY ",RIGHT(CR$3,4)),$DT$3:$EK$3,0)))</f>
        <v>#N/A</v>
      </c>
      <c r="CS564" s="128" t="e" cm="1">
        <f t="array" ref="CS564">IF($I$9=1,CS566,INDEX($DT566:$EK566,,MATCH(CONCATENATE("FY ",RIGHT(CS$3,4)),$DT$3:$EK$3,0)))</f>
        <v>#N/A</v>
      </c>
      <c r="CT564" s="126" t="e" cm="1">
        <f t="array" ref="CT564">IF($I$9=1,CT566,INDEX($DT566:$EK566,,MATCH(CONCATENATE("FY ",RIGHT(CT$3,4)),$DT$3:$EK$3,0)))</f>
        <v>#N/A</v>
      </c>
      <c r="CU564" s="127" t="e" cm="1">
        <f t="array" ref="CU564">IF($I$9=1,CU566,INDEX($DT566:$EK566,,MATCH(CONCATENATE("FY ",RIGHT(CU$3,4)),$DT$3:$EK$3,0)))</f>
        <v>#N/A</v>
      </c>
      <c r="CV564" s="127" t="e" cm="1">
        <f t="array" ref="CV564">IF($I$9=1,CV566,INDEX($DT566:$EK566,,MATCH(CONCATENATE("FY ",RIGHT(CV$3,4)),$DT$3:$EK$3,0)))</f>
        <v>#N/A</v>
      </c>
      <c r="CW564" s="128" t="e" cm="1">
        <f t="array" ref="CW564">IF($I$9=1,CW566,INDEX($DT566:$EK566,,MATCH(CONCATENATE("FY ",RIGHT(CW$3,4)),$DT$3:$EK$3,0)))</f>
        <v>#N/A</v>
      </c>
      <c r="CX564" s="126" t="e" cm="1">
        <f t="array" ref="CX564">IF($I$9=1,CX566,INDEX($DT566:$EK566,,MATCH(CONCATENATE("FY ",RIGHT(CX$3,4)),$DT$3:$EK$3,0)))</f>
        <v>#N/A</v>
      </c>
      <c r="CY564" s="127" t="e" cm="1">
        <f t="array" ref="CY564">IF($I$9=1,CY566,INDEX($DT566:$EK566,,MATCH(CONCATENATE("FY ",RIGHT(CY$3,4)),$DT$3:$EK$3,0)))</f>
        <v>#N/A</v>
      </c>
      <c r="CZ564" s="127" t="e" cm="1">
        <f t="array" ref="CZ564">IF($I$9=1,CZ566,INDEX($DT566:$EK566,,MATCH(CONCATENATE("FY ",RIGHT(CZ$3,4)),$DT$3:$EK$3,0)))</f>
        <v>#N/A</v>
      </c>
      <c r="DA564" s="128" t="e" cm="1">
        <f t="array" ref="DA564">IF($I$9=1,DA566,INDEX($DT566:$EK566,,MATCH(CONCATENATE("FY ",RIGHT(DA$3,4)),$DT$3:$EK$3,0)))</f>
        <v>#N/A</v>
      </c>
      <c r="DB564" s="126" t="e" cm="1">
        <f t="array" ref="DB564">IF($I$9=1,DB566,INDEX($DT566:$EK566,,MATCH(CONCATENATE("FY ",RIGHT(DB$3,4)),$DT$3:$EK$3,0)))</f>
        <v>#N/A</v>
      </c>
      <c r="DC564" s="127" t="e" cm="1">
        <f t="array" ref="DC564">IF($I$9=1,DC566,INDEX($DT566:$EK566,,MATCH(CONCATENATE("FY ",RIGHT(DC$3,4)),$DT$3:$EK$3,0)))</f>
        <v>#N/A</v>
      </c>
      <c r="DD564" s="127" t="e" cm="1">
        <f t="array" ref="DD564">IF($I$9=1,DD566,INDEX($DT566:$EK566,,MATCH(CONCATENATE("FY ",RIGHT(DD$3,4)),$DT$3:$EK$3,0)))</f>
        <v>#N/A</v>
      </c>
      <c r="DE564" s="128" t="e" cm="1">
        <f t="array" ref="DE564">IF($I$9=1,DE566,INDEX($DT566:$EK566,,MATCH(CONCATENATE("FY ",RIGHT(DE$3,4)),$DT$3:$EK$3,0)))</f>
        <v>#N/A</v>
      </c>
      <c r="DF564" s="126" t="e" cm="1">
        <f t="array" ref="DF564">IF($I$9=1,DF566,INDEX($DT566:$EK566,,MATCH(CONCATENATE("FY ",RIGHT(DF$3,4)),$DT$3:$EK$3,0)))</f>
        <v>#N/A</v>
      </c>
      <c r="DG564" s="127" t="e" cm="1">
        <f t="array" ref="DG564">IF($I$9=1,DG566,INDEX($DT566:$EK566,,MATCH(CONCATENATE("FY ",RIGHT(DG$3,4)),$DT$3:$EK$3,0)))</f>
        <v>#N/A</v>
      </c>
      <c r="DH564" s="127" t="e" cm="1">
        <f t="array" ref="DH564">IF($I$9=1,DH566,INDEX($DT566:$EK566,,MATCH(CONCATENATE("FY ",RIGHT(DH$3,4)),$DT$3:$EK$3,0)))</f>
        <v>#N/A</v>
      </c>
      <c r="DI564" s="128" t="e" cm="1">
        <f t="array" ref="DI564">IF($I$9=1,DI566,INDEX($DT566:$EK566,,MATCH(CONCATENATE("FY ",RIGHT(DI$3,4)),$DT$3:$EK$3,0)))</f>
        <v>#N/A</v>
      </c>
    </row>
    <row r="565" spans="1:141" outlineLevel="1" x14ac:dyDescent="0.25">
      <c r="A565" s="90"/>
      <c r="B565" s="90"/>
      <c r="C565" s="90"/>
      <c r="D565" s="90"/>
      <c r="F565" s="100"/>
      <c r="I565" s="101"/>
      <c r="J565" s="100"/>
      <c r="M565" s="101"/>
      <c r="N565" s="100"/>
      <c r="Q565" s="101"/>
      <c r="R565" s="100"/>
      <c r="U565" s="101"/>
      <c r="V565" s="100"/>
      <c r="Y565" s="101"/>
      <c r="Z565" s="100"/>
      <c r="AC565" s="101"/>
      <c r="AD565" s="100"/>
      <c r="AG565" s="101"/>
      <c r="AH565" s="100"/>
      <c r="AK565" s="101"/>
      <c r="AL565" s="100"/>
      <c r="AO565" s="101"/>
      <c r="AP565" s="100"/>
      <c r="AS565" s="101"/>
      <c r="AT565" s="100"/>
      <c r="AW565" s="101"/>
      <c r="AX565" s="100"/>
      <c r="BA565" s="101"/>
      <c r="BB565" s="100"/>
      <c r="BE565" s="101"/>
      <c r="BF565" s="100"/>
      <c r="BI565" s="101"/>
      <c r="BJ565" s="100"/>
      <c r="BM565" s="101"/>
      <c r="BN565" s="100"/>
      <c r="BQ565" s="101"/>
      <c r="BR565" s="100"/>
      <c r="BU565" s="101"/>
      <c r="BV565" s="100"/>
      <c r="BY565" s="101"/>
      <c r="BZ565" s="100"/>
      <c r="CC565" s="101"/>
      <c r="CD565" s="100"/>
      <c r="CG565" s="101"/>
      <c r="CH565" s="100"/>
      <c r="CK565" s="101"/>
      <c r="CL565" s="100"/>
      <c r="CO565" s="101"/>
      <c r="CP565" s="100"/>
      <c r="CS565" s="101"/>
      <c r="CT565" s="100"/>
      <c r="CW565" s="101"/>
      <c r="CX565" s="100"/>
      <c r="DA565" s="101"/>
      <c r="DB565" s="100"/>
      <c r="DE565" s="101"/>
      <c r="DF565" s="100"/>
      <c r="DI565" s="101"/>
    </row>
    <row r="566" spans="1:141" outlineLevel="1" x14ac:dyDescent="0.25">
      <c r="A566" s="90"/>
      <c r="B566" s="90"/>
      <c r="C566" s="90"/>
      <c r="D566" s="90"/>
      <c r="E566" t="str">
        <f>CONCATENATE(E562," scenario: ",$J$8)</f>
        <v>% revenue (annualized) scenario: Default</v>
      </c>
      <c r="F566" s="100"/>
      <c r="I566" s="101"/>
      <c r="J566" s="100"/>
      <c r="M566" s="101"/>
      <c r="N566" s="100"/>
      <c r="Q566" s="101"/>
      <c r="R566" s="100"/>
      <c r="U566" s="101"/>
      <c r="V566" s="100"/>
      <c r="Y566" s="101"/>
      <c r="Z566" s="100"/>
      <c r="AC566" s="101"/>
      <c r="AD566" s="100"/>
      <c r="AG566" s="101"/>
      <c r="AH566" s="100"/>
      <c r="AK566" s="101"/>
      <c r="AL566" s="100"/>
      <c r="AO566" s="101"/>
      <c r="AP566" s="102">
        <f>CHOOSE($I$8,AP567,AP568,AP569,AP570,AP571)</f>
        <v>0</v>
      </c>
      <c r="AQ566" s="103">
        <f t="shared" ref="AQ566:DB566" si="1517">CHOOSE($I$8,AQ567,AQ568,AQ569,AQ570,AQ571)</f>
        <v>0</v>
      </c>
      <c r="AR566" s="103">
        <f t="shared" si="1517"/>
        <v>0</v>
      </c>
      <c r="AS566" s="104">
        <f t="shared" si="1517"/>
        <v>0</v>
      </c>
      <c r="AT566" s="102">
        <f t="shared" si="1517"/>
        <v>0</v>
      </c>
      <c r="AU566" s="103">
        <f t="shared" si="1517"/>
        <v>0</v>
      </c>
      <c r="AV566" s="103">
        <f t="shared" si="1517"/>
        <v>0</v>
      </c>
      <c r="AW566" s="104">
        <f t="shared" si="1517"/>
        <v>0</v>
      </c>
      <c r="AX566" s="102">
        <f t="shared" si="1517"/>
        <v>0</v>
      </c>
      <c r="AY566" s="103">
        <f t="shared" si="1517"/>
        <v>0</v>
      </c>
      <c r="AZ566" s="103">
        <f t="shared" si="1517"/>
        <v>0</v>
      </c>
      <c r="BA566" s="104">
        <f t="shared" si="1517"/>
        <v>0</v>
      </c>
      <c r="BB566" s="102">
        <f t="shared" si="1517"/>
        <v>0</v>
      </c>
      <c r="BC566" s="103">
        <f t="shared" si="1517"/>
        <v>0</v>
      </c>
      <c r="BD566" s="103">
        <f t="shared" si="1517"/>
        <v>0</v>
      </c>
      <c r="BE566" s="104">
        <f t="shared" si="1517"/>
        <v>0</v>
      </c>
      <c r="BF566" s="102">
        <f t="shared" si="1517"/>
        <v>0</v>
      </c>
      <c r="BG566" s="103">
        <f t="shared" si="1517"/>
        <v>0</v>
      </c>
      <c r="BH566" s="103">
        <f t="shared" si="1517"/>
        <v>0</v>
      </c>
      <c r="BI566" s="104">
        <f t="shared" si="1517"/>
        <v>0</v>
      </c>
      <c r="BJ566" s="102">
        <f t="shared" si="1517"/>
        <v>0</v>
      </c>
      <c r="BK566" s="103">
        <f t="shared" si="1517"/>
        <v>0</v>
      </c>
      <c r="BL566" s="103">
        <f t="shared" si="1517"/>
        <v>0</v>
      </c>
      <c r="BM566" s="104">
        <f t="shared" si="1517"/>
        <v>0</v>
      </c>
      <c r="BN566" s="102">
        <f t="shared" si="1517"/>
        <v>0</v>
      </c>
      <c r="BO566" s="103">
        <f t="shared" si="1517"/>
        <v>0</v>
      </c>
      <c r="BP566" s="103">
        <f t="shared" si="1517"/>
        <v>0</v>
      </c>
      <c r="BQ566" s="104">
        <f t="shared" si="1517"/>
        <v>0</v>
      </c>
      <c r="BR566" s="102">
        <f t="shared" si="1517"/>
        <v>0</v>
      </c>
      <c r="BS566" s="103">
        <f t="shared" si="1517"/>
        <v>0</v>
      </c>
      <c r="BT566" s="103">
        <f t="shared" si="1517"/>
        <v>0</v>
      </c>
      <c r="BU566" s="104">
        <f t="shared" si="1517"/>
        <v>0</v>
      </c>
      <c r="BV566" s="102">
        <f t="shared" si="1517"/>
        <v>0</v>
      </c>
      <c r="BW566" s="103">
        <f t="shared" si="1517"/>
        <v>0</v>
      </c>
      <c r="BX566" s="103">
        <f t="shared" si="1517"/>
        <v>0</v>
      </c>
      <c r="BY566" s="104">
        <f t="shared" si="1517"/>
        <v>0</v>
      </c>
      <c r="BZ566" s="102">
        <f t="shared" si="1517"/>
        <v>0</v>
      </c>
      <c r="CA566" s="103">
        <f t="shared" si="1517"/>
        <v>0</v>
      </c>
      <c r="CB566" s="103">
        <f t="shared" si="1517"/>
        <v>0</v>
      </c>
      <c r="CC566" s="104">
        <f t="shared" si="1517"/>
        <v>0</v>
      </c>
      <c r="CD566" s="102">
        <f t="shared" si="1517"/>
        <v>0</v>
      </c>
      <c r="CE566" s="103">
        <f t="shared" si="1517"/>
        <v>0</v>
      </c>
      <c r="CF566" s="103">
        <f t="shared" si="1517"/>
        <v>0</v>
      </c>
      <c r="CG566" s="104">
        <f t="shared" si="1517"/>
        <v>0</v>
      </c>
      <c r="CH566" s="102">
        <f t="shared" si="1517"/>
        <v>0</v>
      </c>
      <c r="CI566" s="103">
        <f t="shared" si="1517"/>
        <v>0</v>
      </c>
      <c r="CJ566" s="103">
        <f t="shared" si="1517"/>
        <v>0</v>
      </c>
      <c r="CK566" s="104">
        <f t="shared" si="1517"/>
        <v>0</v>
      </c>
      <c r="CL566" s="102">
        <f t="shared" si="1517"/>
        <v>0</v>
      </c>
      <c r="CM566" s="103">
        <f t="shared" si="1517"/>
        <v>0</v>
      </c>
      <c r="CN566" s="103">
        <f t="shared" si="1517"/>
        <v>0</v>
      </c>
      <c r="CO566" s="104">
        <f t="shared" si="1517"/>
        <v>0</v>
      </c>
      <c r="CP566" s="102">
        <f t="shared" si="1517"/>
        <v>0</v>
      </c>
      <c r="CQ566" s="103">
        <f t="shared" si="1517"/>
        <v>0</v>
      </c>
      <c r="CR566" s="103">
        <f t="shared" si="1517"/>
        <v>0</v>
      </c>
      <c r="CS566" s="104">
        <f t="shared" si="1517"/>
        <v>0</v>
      </c>
      <c r="CT566" s="102">
        <f t="shared" si="1517"/>
        <v>0</v>
      </c>
      <c r="CU566" s="103">
        <f t="shared" si="1517"/>
        <v>0</v>
      </c>
      <c r="CV566" s="103">
        <f t="shared" si="1517"/>
        <v>0</v>
      </c>
      <c r="CW566" s="104">
        <f t="shared" si="1517"/>
        <v>0</v>
      </c>
      <c r="CX566" s="102">
        <f t="shared" si="1517"/>
        <v>0</v>
      </c>
      <c r="CY566" s="103">
        <f t="shared" si="1517"/>
        <v>0</v>
      </c>
      <c r="CZ566" s="103">
        <f t="shared" si="1517"/>
        <v>0</v>
      </c>
      <c r="DA566" s="104">
        <f t="shared" si="1517"/>
        <v>0</v>
      </c>
      <c r="DB566" s="102">
        <f t="shared" si="1517"/>
        <v>0</v>
      </c>
      <c r="DC566" s="103">
        <f t="shared" ref="DC566:DI566" si="1518">CHOOSE($I$8,DC567,DC568,DC569,DC570,DC571)</f>
        <v>0</v>
      </c>
      <c r="DD566" s="103">
        <f t="shared" si="1518"/>
        <v>0</v>
      </c>
      <c r="DE566" s="104">
        <f t="shared" si="1518"/>
        <v>0</v>
      </c>
      <c r="DF566" s="102">
        <f t="shared" si="1518"/>
        <v>0</v>
      </c>
      <c r="DG566" s="103">
        <f t="shared" si="1518"/>
        <v>0</v>
      </c>
      <c r="DH566" s="103">
        <f t="shared" si="1518"/>
        <v>0</v>
      </c>
      <c r="DI566" s="104">
        <f t="shared" si="1518"/>
        <v>0</v>
      </c>
      <c r="DT566" s="103" t="e">
        <f t="shared" ref="DT566:EK566" ca="1" si="1519">CHOOSE($I$8,DT567,DT568,DT569,DT570,DT571)</f>
        <v>#DIV/0!</v>
      </c>
      <c r="DU566" s="103" t="e">
        <f t="shared" ca="1" si="1519"/>
        <v>#DIV/0!</v>
      </c>
      <c r="DV566" s="103" t="e">
        <f t="shared" ca="1" si="1519"/>
        <v>#DIV/0!</v>
      </c>
      <c r="DW566" s="103" t="e">
        <f t="shared" ca="1" si="1519"/>
        <v>#DIV/0!</v>
      </c>
      <c r="DX566" s="103" t="e">
        <f t="shared" ca="1" si="1519"/>
        <v>#DIV/0!</v>
      </c>
      <c r="DY566" s="103" t="e">
        <f t="shared" ca="1" si="1519"/>
        <v>#DIV/0!</v>
      </c>
      <c r="DZ566" s="103" t="e">
        <f t="shared" ca="1" si="1519"/>
        <v>#DIV/0!</v>
      </c>
      <c r="EA566" s="103" t="e">
        <f t="shared" ca="1" si="1519"/>
        <v>#DIV/0!</v>
      </c>
      <c r="EB566" s="103" t="e">
        <f t="shared" ca="1" si="1519"/>
        <v>#DIV/0!</v>
      </c>
      <c r="EC566" s="103" t="e">
        <f t="shared" ca="1" si="1519"/>
        <v>#DIV/0!</v>
      </c>
      <c r="ED566" s="103" t="e">
        <f t="shared" ca="1" si="1519"/>
        <v>#DIV/0!</v>
      </c>
      <c r="EE566" s="103" t="e">
        <f t="shared" ca="1" si="1519"/>
        <v>#DIV/0!</v>
      </c>
      <c r="EF566" s="103" t="e">
        <f t="shared" ca="1" si="1519"/>
        <v>#DIV/0!</v>
      </c>
      <c r="EG566" s="103" t="e">
        <f t="shared" ca="1" si="1519"/>
        <v>#DIV/0!</v>
      </c>
      <c r="EH566" s="103" t="e">
        <f t="shared" ca="1" si="1519"/>
        <v>#DIV/0!</v>
      </c>
      <c r="EI566" s="103" t="e">
        <f t="shared" ca="1" si="1519"/>
        <v>#DIV/0!</v>
      </c>
      <c r="EJ566" s="103" t="e">
        <f t="shared" ca="1" si="1519"/>
        <v>#DIV/0!</v>
      </c>
      <c r="EK566" s="103" t="e">
        <f t="shared" ca="1" si="1519"/>
        <v>#DIV/0!</v>
      </c>
    </row>
    <row r="567" spans="1:141" outlineLevel="1" x14ac:dyDescent="0.25">
      <c r="A567" s="90"/>
      <c r="B567" s="90"/>
      <c r="C567" s="90"/>
      <c r="D567" s="90"/>
      <c r="E567" t="str">
        <f>CONCATENATE("- ", $N$6,":")</f>
        <v>- Base:</v>
      </c>
      <c r="F567" s="100"/>
      <c r="I567" s="101"/>
      <c r="J567" s="100"/>
      <c r="M567" s="101"/>
      <c r="N567" s="100"/>
      <c r="Q567" s="101"/>
      <c r="R567" s="100"/>
      <c r="U567" s="101"/>
      <c r="V567" s="100"/>
      <c r="Y567" s="101"/>
      <c r="Z567" s="100"/>
      <c r="AC567" s="101"/>
      <c r="AD567" s="100"/>
      <c r="AG567" s="101"/>
      <c r="AH567" s="100"/>
      <c r="AK567" s="101"/>
      <c r="AL567" s="100"/>
      <c r="AO567" s="101"/>
      <c r="AP567" s="123">
        <v>0</v>
      </c>
      <c r="AQ567" s="124">
        <v>0</v>
      </c>
      <c r="AR567" s="124">
        <v>0</v>
      </c>
      <c r="AS567" s="125">
        <v>0</v>
      </c>
      <c r="AT567" s="123">
        <v>0</v>
      </c>
      <c r="AU567" s="124">
        <v>0</v>
      </c>
      <c r="AV567" s="124">
        <v>0</v>
      </c>
      <c r="AW567" s="125">
        <v>0</v>
      </c>
      <c r="AX567" s="123">
        <v>0</v>
      </c>
      <c r="AY567" s="124">
        <v>0</v>
      </c>
      <c r="AZ567" s="124">
        <v>0</v>
      </c>
      <c r="BA567" s="125">
        <v>0</v>
      </c>
      <c r="BB567" s="123">
        <v>0</v>
      </c>
      <c r="BC567" s="124">
        <v>0</v>
      </c>
      <c r="BD567" s="124">
        <v>0</v>
      </c>
      <c r="BE567" s="125">
        <v>0</v>
      </c>
      <c r="BF567" s="123">
        <v>0</v>
      </c>
      <c r="BG567" s="124">
        <v>0</v>
      </c>
      <c r="BH567" s="124">
        <v>0</v>
      </c>
      <c r="BI567" s="125">
        <v>0</v>
      </c>
      <c r="BJ567" s="123">
        <v>0</v>
      </c>
      <c r="BK567" s="124">
        <v>0</v>
      </c>
      <c r="BL567" s="124">
        <v>0</v>
      </c>
      <c r="BM567" s="125">
        <v>0</v>
      </c>
      <c r="BN567" s="123">
        <v>0</v>
      </c>
      <c r="BO567" s="124">
        <v>0</v>
      </c>
      <c r="BP567" s="124">
        <v>0</v>
      </c>
      <c r="BQ567" s="125">
        <v>0</v>
      </c>
      <c r="BR567" s="123">
        <v>0</v>
      </c>
      <c r="BS567" s="124">
        <v>0</v>
      </c>
      <c r="BT567" s="124">
        <v>0</v>
      </c>
      <c r="BU567" s="125">
        <v>0</v>
      </c>
      <c r="BV567" s="123">
        <v>0</v>
      </c>
      <c r="BW567" s="124">
        <v>0</v>
      </c>
      <c r="BX567" s="124">
        <v>0</v>
      </c>
      <c r="BY567" s="125">
        <v>0</v>
      </c>
      <c r="BZ567" s="123">
        <v>0</v>
      </c>
      <c r="CA567" s="124">
        <v>0</v>
      </c>
      <c r="CB567" s="124">
        <v>0</v>
      </c>
      <c r="CC567" s="125">
        <v>0</v>
      </c>
      <c r="CD567" s="123">
        <v>0</v>
      </c>
      <c r="CE567" s="124">
        <v>0</v>
      </c>
      <c r="CF567" s="124">
        <v>0</v>
      </c>
      <c r="CG567" s="125">
        <v>0</v>
      </c>
      <c r="CH567" s="123">
        <v>0</v>
      </c>
      <c r="CI567" s="124">
        <v>0</v>
      </c>
      <c r="CJ567" s="124">
        <v>0</v>
      </c>
      <c r="CK567" s="125">
        <v>0</v>
      </c>
      <c r="CL567" s="123">
        <v>0</v>
      </c>
      <c r="CM567" s="124">
        <v>0</v>
      </c>
      <c r="CN567" s="124">
        <v>0</v>
      </c>
      <c r="CO567" s="125">
        <v>0</v>
      </c>
      <c r="CP567" s="123">
        <v>0</v>
      </c>
      <c r="CQ567" s="124">
        <v>0</v>
      </c>
      <c r="CR567" s="124">
        <v>0</v>
      </c>
      <c r="CS567" s="125">
        <v>0</v>
      </c>
      <c r="CT567" s="123">
        <v>0</v>
      </c>
      <c r="CU567" s="124">
        <v>0</v>
      </c>
      <c r="CV567" s="124">
        <v>0</v>
      </c>
      <c r="CW567" s="125">
        <v>0</v>
      </c>
      <c r="CX567" s="123">
        <v>0</v>
      </c>
      <c r="CY567" s="124">
        <v>0</v>
      </c>
      <c r="CZ567" s="124">
        <v>0</v>
      </c>
      <c r="DA567" s="125">
        <v>0</v>
      </c>
      <c r="DB567" s="123">
        <v>0</v>
      </c>
      <c r="DC567" s="124">
        <v>0</v>
      </c>
      <c r="DD567" s="124">
        <v>0</v>
      </c>
      <c r="DE567" s="125">
        <v>0</v>
      </c>
      <c r="DF567" s="123">
        <v>0</v>
      </c>
      <c r="DG567" s="124">
        <v>0</v>
      </c>
      <c r="DH567" s="124">
        <v>0</v>
      </c>
      <c r="DI567" s="125">
        <v>0</v>
      </c>
      <c r="DT567" s="124">
        <v>0</v>
      </c>
      <c r="DU567" s="124">
        <v>0</v>
      </c>
      <c r="DV567" s="124">
        <v>0</v>
      </c>
      <c r="DW567" s="124">
        <v>0</v>
      </c>
      <c r="DX567" s="124">
        <v>0</v>
      </c>
      <c r="DY567" s="124">
        <v>0</v>
      </c>
      <c r="DZ567" s="124">
        <v>0</v>
      </c>
      <c r="EA567" s="124">
        <v>0</v>
      </c>
      <c r="EB567" s="124">
        <v>0</v>
      </c>
      <c r="EC567" s="124">
        <v>0</v>
      </c>
      <c r="ED567" s="124">
        <v>0</v>
      </c>
      <c r="EE567" s="124">
        <v>0</v>
      </c>
      <c r="EF567" s="124">
        <v>0</v>
      </c>
      <c r="EG567" s="124">
        <v>0</v>
      </c>
      <c r="EH567" s="124">
        <v>0</v>
      </c>
      <c r="EI567" s="124">
        <v>0</v>
      </c>
      <c r="EJ567" s="124">
        <v>0</v>
      </c>
      <c r="EK567" s="124">
        <v>0</v>
      </c>
    </row>
    <row r="568" spans="1:141" outlineLevel="1" x14ac:dyDescent="0.25">
      <c r="A568" s="90"/>
      <c r="B568" s="90"/>
      <c r="C568" s="90"/>
      <c r="D568" s="90"/>
      <c r="E568" t="str">
        <f>CONCATENATE("- ", $N$7,":")</f>
        <v>- Upside:</v>
      </c>
      <c r="F568" s="100"/>
      <c r="I568" s="101"/>
      <c r="J568" s="100"/>
      <c r="M568" s="101"/>
      <c r="N568" s="100"/>
      <c r="Q568" s="101"/>
      <c r="R568" s="100"/>
      <c r="U568" s="101"/>
      <c r="V568" s="100"/>
      <c r="Y568" s="101"/>
      <c r="Z568" s="100"/>
      <c r="AC568" s="101"/>
      <c r="AD568" s="100"/>
      <c r="AG568" s="101"/>
      <c r="AH568" s="100"/>
      <c r="AK568" s="101"/>
      <c r="AL568" s="100"/>
      <c r="AO568" s="101"/>
      <c r="AP568" s="123">
        <v>0</v>
      </c>
      <c r="AQ568" s="124">
        <v>0</v>
      </c>
      <c r="AR568" s="124">
        <v>0</v>
      </c>
      <c r="AS568" s="125">
        <v>0</v>
      </c>
      <c r="AT568" s="123">
        <v>0</v>
      </c>
      <c r="AU568" s="124">
        <v>0</v>
      </c>
      <c r="AV568" s="124">
        <v>0</v>
      </c>
      <c r="AW568" s="125">
        <v>0</v>
      </c>
      <c r="AX568" s="123">
        <v>0</v>
      </c>
      <c r="AY568" s="124">
        <v>0</v>
      </c>
      <c r="AZ568" s="124">
        <v>0</v>
      </c>
      <c r="BA568" s="125">
        <v>0</v>
      </c>
      <c r="BB568" s="123">
        <v>0</v>
      </c>
      <c r="BC568" s="124">
        <v>0</v>
      </c>
      <c r="BD568" s="124">
        <v>0</v>
      </c>
      <c r="BE568" s="125">
        <v>0</v>
      </c>
      <c r="BF568" s="123">
        <v>0</v>
      </c>
      <c r="BG568" s="124">
        <v>0</v>
      </c>
      <c r="BH568" s="124">
        <v>0</v>
      </c>
      <c r="BI568" s="125">
        <v>0</v>
      </c>
      <c r="BJ568" s="123">
        <v>0</v>
      </c>
      <c r="BK568" s="124">
        <v>0</v>
      </c>
      <c r="BL568" s="124">
        <v>0</v>
      </c>
      <c r="BM568" s="125">
        <v>0</v>
      </c>
      <c r="BN568" s="123">
        <v>0</v>
      </c>
      <c r="BO568" s="124">
        <v>0</v>
      </c>
      <c r="BP568" s="124">
        <v>0</v>
      </c>
      <c r="BQ568" s="125">
        <v>0</v>
      </c>
      <c r="BR568" s="123">
        <v>0</v>
      </c>
      <c r="BS568" s="124">
        <v>0</v>
      </c>
      <c r="BT568" s="124">
        <v>0</v>
      </c>
      <c r="BU568" s="125">
        <v>0</v>
      </c>
      <c r="BV568" s="123">
        <v>0</v>
      </c>
      <c r="BW568" s="124">
        <v>0</v>
      </c>
      <c r="BX568" s="124">
        <v>0</v>
      </c>
      <c r="BY568" s="125">
        <v>0</v>
      </c>
      <c r="BZ568" s="123">
        <v>0</v>
      </c>
      <c r="CA568" s="124">
        <v>0</v>
      </c>
      <c r="CB568" s="124">
        <v>0</v>
      </c>
      <c r="CC568" s="125">
        <v>0</v>
      </c>
      <c r="CD568" s="123">
        <v>0</v>
      </c>
      <c r="CE568" s="124">
        <v>0</v>
      </c>
      <c r="CF568" s="124">
        <v>0</v>
      </c>
      <c r="CG568" s="125">
        <v>0</v>
      </c>
      <c r="CH568" s="123">
        <v>0</v>
      </c>
      <c r="CI568" s="124">
        <v>0</v>
      </c>
      <c r="CJ568" s="124">
        <v>0</v>
      </c>
      <c r="CK568" s="125">
        <v>0</v>
      </c>
      <c r="CL568" s="123">
        <v>0</v>
      </c>
      <c r="CM568" s="124">
        <v>0</v>
      </c>
      <c r="CN568" s="124">
        <v>0</v>
      </c>
      <c r="CO568" s="125">
        <v>0</v>
      </c>
      <c r="CP568" s="123">
        <v>0</v>
      </c>
      <c r="CQ568" s="124">
        <v>0</v>
      </c>
      <c r="CR568" s="124">
        <v>0</v>
      </c>
      <c r="CS568" s="125">
        <v>0</v>
      </c>
      <c r="CT568" s="123">
        <v>0</v>
      </c>
      <c r="CU568" s="124">
        <v>0</v>
      </c>
      <c r="CV568" s="124">
        <v>0</v>
      </c>
      <c r="CW568" s="125">
        <v>0</v>
      </c>
      <c r="CX568" s="123">
        <v>0</v>
      </c>
      <c r="CY568" s="124">
        <v>0</v>
      </c>
      <c r="CZ568" s="124">
        <v>0</v>
      </c>
      <c r="DA568" s="125">
        <v>0</v>
      </c>
      <c r="DB568" s="123">
        <v>0</v>
      </c>
      <c r="DC568" s="124">
        <v>0</v>
      </c>
      <c r="DD568" s="124">
        <v>0</v>
      </c>
      <c r="DE568" s="125">
        <v>0</v>
      </c>
      <c r="DF568" s="123">
        <v>0</v>
      </c>
      <c r="DG568" s="124">
        <v>0</v>
      </c>
      <c r="DH568" s="124">
        <v>0</v>
      </c>
      <c r="DI568" s="125">
        <v>0</v>
      </c>
      <c r="DT568" s="124">
        <v>0</v>
      </c>
      <c r="DU568" s="124">
        <v>0</v>
      </c>
      <c r="DV568" s="124">
        <v>0</v>
      </c>
      <c r="DW568" s="124">
        <v>0</v>
      </c>
      <c r="DX568" s="124">
        <v>0</v>
      </c>
      <c r="DY568" s="124">
        <v>0</v>
      </c>
      <c r="DZ568" s="124">
        <v>0</v>
      </c>
      <c r="EA568" s="124">
        <v>0</v>
      </c>
      <c r="EB568" s="124">
        <v>0</v>
      </c>
      <c r="EC568" s="124">
        <v>0</v>
      </c>
      <c r="ED568" s="124">
        <v>0</v>
      </c>
      <c r="EE568" s="124">
        <v>0</v>
      </c>
      <c r="EF568" s="124">
        <v>0</v>
      </c>
      <c r="EG568" s="124">
        <v>0</v>
      </c>
      <c r="EH568" s="124">
        <v>0</v>
      </c>
      <c r="EI568" s="124">
        <v>0</v>
      </c>
      <c r="EJ568" s="124">
        <v>0</v>
      </c>
      <c r="EK568" s="124">
        <v>0</v>
      </c>
    </row>
    <row r="569" spans="1:141" outlineLevel="1" x14ac:dyDescent="0.25">
      <c r="A569" s="90"/>
      <c r="B569" s="90"/>
      <c r="C569" s="90"/>
      <c r="D569" s="90"/>
      <c r="E569" t="str">
        <f>CONCATENATE("- ", $N$8,":")</f>
        <v>- Downside:</v>
      </c>
      <c r="F569" s="100"/>
      <c r="I569" s="101"/>
      <c r="J569" s="100"/>
      <c r="M569" s="101"/>
      <c r="N569" s="100"/>
      <c r="Q569" s="101"/>
      <c r="R569" s="100"/>
      <c r="U569" s="101"/>
      <c r="V569" s="100"/>
      <c r="Y569" s="101"/>
      <c r="Z569" s="100"/>
      <c r="AC569" s="101"/>
      <c r="AD569" s="100"/>
      <c r="AG569" s="101"/>
      <c r="AH569" s="100"/>
      <c r="AK569" s="101"/>
      <c r="AL569" s="100"/>
      <c r="AO569" s="101"/>
      <c r="AP569" s="123">
        <v>0</v>
      </c>
      <c r="AQ569" s="124">
        <v>0</v>
      </c>
      <c r="AR569" s="124">
        <v>0</v>
      </c>
      <c r="AS569" s="125">
        <v>0</v>
      </c>
      <c r="AT569" s="123">
        <v>0</v>
      </c>
      <c r="AU569" s="124">
        <v>0</v>
      </c>
      <c r="AV569" s="124">
        <v>0</v>
      </c>
      <c r="AW569" s="125">
        <v>0</v>
      </c>
      <c r="AX569" s="123">
        <v>0</v>
      </c>
      <c r="AY569" s="124">
        <v>0</v>
      </c>
      <c r="AZ569" s="124">
        <v>0</v>
      </c>
      <c r="BA569" s="125">
        <v>0</v>
      </c>
      <c r="BB569" s="123">
        <v>0</v>
      </c>
      <c r="BC569" s="124">
        <v>0</v>
      </c>
      <c r="BD569" s="124">
        <v>0</v>
      </c>
      <c r="BE569" s="125">
        <v>0</v>
      </c>
      <c r="BF569" s="123">
        <v>0</v>
      </c>
      <c r="BG569" s="124">
        <v>0</v>
      </c>
      <c r="BH569" s="124">
        <v>0</v>
      </c>
      <c r="BI569" s="125">
        <v>0</v>
      </c>
      <c r="BJ569" s="123">
        <v>0</v>
      </c>
      <c r="BK569" s="124">
        <v>0</v>
      </c>
      <c r="BL569" s="124">
        <v>0</v>
      </c>
      <c r="BM569" s="125">
        <v>0</v>
      </c>
      <c r="BN569" s="123">
        <v>0</v>
      </c>
      <c r="BO569" s="124">
        <v>0</v>
      </c>
      <c r="BP569" s="124">
        <v>0</v>
      </c>
      <c r="BQ569" s="125">
        <v>0</v>
      </c>
      <c r="BR569" s="123">
        <v>0</v>
      </c>
      <c r="BS569" s="124">
        <v>0</v>
      </c>
      <c r="BT569" s="124">
        <v>0</v>
      </c>
      <c r="BU569" s="125">
        <v>0</v>
      </c>
      <c r="BV569" s="123">
        <v>0</v>
      </c>
      <c r="BW569" s="124">
        <v>0</v>
      </c>
      <c r="BX569" s="124">
        <v>0</v>
      </c>
      <c r="BY569" s="125">
        <v>0</v>
      </c>
      <c r="BZ569" s="123">
        <v>0</v>
      </c>
      <c r="CA569" s="124">
        <v>0</v>
      </c>
      <c r="CB569" s="124">
        <v>0</v>
      </c>
      <c r="CC569" s="125">
        <v>0</v>
      </c>
      <c r="CD569" s="123">
        <v>0</v>
      </c>
      <c r="CE569" s="124">
        <v>0</v>
      </c>
      <c r="CF569" s="124">
        <v>0</v>
      </c>
      <c r="CG569" s="125">
        <v>0</v>
      </c>
      <c r="CH569" s="123">
        <v>0</v>
      </c>
      <c r="CI569" s="124">
        <v>0</v>
      </c>
      <c r="CJ569" s="124">
        <v>0</v>
      </c>
      <c r="CK569" s="125">
        <v>0</v>
      </c>
      <c r="CL569" s="123">
        <v>0</v>
      </c>
      <c r="CM569" s="124">
        <v>0</v>
      </c>
      <c r="CN569" s="124">
        <v>0</v>
      </c>
      <c r="CO569" s="125">
        <v>0</v>
      </c>
      <c r="CP569" s="123">
        <v>0</v>
      </c>
      <c r="CQ569" s="124">
        <v>0</v>
      </c>
      <c r="CR569" s="124">
        <v>0</v>
      </c>
      <c r="CS569" s="125">
        <v>0</v>
      </c>
      <c r="CT569" s="123">
        <v>0</v>
      </c>
      <c r="CU569" s="124">
        <v>0</v>
      </c>
      <c r="CV569" s="124">
        <v>0</v>
      </c>
      <c r="CW569" s="125">
        <v>0</v>
      </c>
      <c r="CX569" s="123">
        <v>0</v>
      </c>
      <c r="CY569" s="124">
        <v>0</v>
      </c>
      <c r="CZ569" s="124">
        <v>0</v>
      </c>
      <c r="DA569" s="125">
        <v>0</v>
      </c>
      <c r="DB569" s="123">
        <v>0</v>
      </c>
      <c r="DC569" s="124">
        <v>0</v>
      </c>
      <c r="DD569" s="124">
        <v>0</v>
      </c>
      <c r="DE569" s="125">
        <v>0</v>
      </c>
      <c r="DF569" s="123">
        <v>0</v>
      </c>
      <c r="DG569" s="124">
        <v>0</v>
      </c>
      <c r="DH569" s="124">
        <v>0</v>
      </c>
      <c r="DI569" s="125">
        <v>0</v>
      </c>
      <c r="DT569" s="124">
        <v>0</v>
      </c>
      <c r="DU569" s="124">
        <v>0</v>
      </c>
      <c r="DV569" s="124">
        <v>0</v>
      </c>
      <c r="DW569" s="124">
        <v>0</v>
      </c>
      <c r="DX569" s="124">
        <v>0</v>
      </c>
      <c r="DY569" s="124">
        <v>0</v>
      </c>
      <c r="DZ569" s="124">
        <v>0</v>
      </c>
      <c r="EA569" s="124">
        <v>0</v>
      </c>
      <c r="EB569" s="124">
        <v>0</v>
      </c>
      <c r="EC569" s="124">
        <v>0</v>
      </c>
      <c r="ED569" s="124">
        <v>0</v>
      </c>
      <c r="EE569" s="124">
        <v>0</v>
      </c>
      <c r="EF569" s="124">
        <v>0</v>
      </c>
      <c r="EG569" s="124">
        <v>0</v>
      </c>
      <c r="EH569" s="124">
        <v>0</v>
      </c>
      <c r="EI569" s="124">
        <v>0</v>
      </c>
      <c r="EJ569" s="124">
        <v>0</v>
      </c>
      <c r="EK569" s="124">
        <v>0</v>
      </c>
    </row>
    <row r="570" spans="1:141" outlineLevel="1" x14ac:dyDescent="0.25">
      <c r="A570" s="90"/>
      <c r="B570" s="90"/>
      <c r="C570" s="90"/>
      <c r="D570" s="90"/>
      <c r="E570" t="str">
        <f>CONCATENATE("- ", $N$9,":")</f>
        <v>- Management:</v>
      </c>
      <c r="F570" s="100"/>
      <c r="I570" s="101"/>
      <c r="J570" s="100"/>
      <c r="M570" s="101"/>
      <c r="N570" s="100"/>
      <c r="Q570" s="101"/>
      <c r="R570" s="100"/>
      <c r="U570" s="101"/>
      <c r="V570" s="100"/>
      <c r="Y570" s="101"/>
      <c r="Z570" s="100"/>
      <c r="AC570" s="101"/>
      <c r="AD570" s="100"/>
      <c r="AG570" s="101"/>
      <c r="AH570" s="100"/>
      <c r="AK570" s="101"/>
      <c r="AL570" s="100"/>
      <c r="AO570" s="101"/>
      <c r="AP570" s="123">
        <v>0</v>
      </c>
      <c r="AQ570" s="124">
        <v>0</v>
      </c>
      <c r="AR570" s="124">
        <v>0</v>
      </c>
      <c r="AS570" s="125">
        <v>0</v>
      </c>
      <c r="AT570" s="123">
        <v>0</v>
      </c>
      <c r="AU570" s="124">
        <v>0</v>
      </c>
      <c r="AV570" s="124">
        <v>0</v>
      </c>
      <c r="AW570" s="125">
        <v>0</v>
      </c>
      <c r="AX570" s="123">
        <v>0</v>
      </c>
      <c r="AY570" s="124">
        <v>0</v>
      </c>
      <c r="AZ570" s="124">
        <v>0</v>
      </c>
      <c r="BA570" s="125">
        <v>0</v>
      </c>
      <c r="BB570" s="123">
        <v>0</v>
      </c>
      <c r="BC570" s="124">
        <v>0</v>
      </c>
      <c r="BD570" s="124">
        <v>0</v>
      </c>
      <c r="BE570" s="125">
        <v>0</v>
      </c>
      <c r="BF570" s="123">
        <v>0</v>
      </c>
      <c r="BG570" s="124">
        <v>0</v>
      </c>
      <c r="BH570" s="124">
        <v>0</v>
      </c>
      <c r="BI570" s="125">
        <v>0</v>
      </c>
      <c r="BJ570" s="123">
        <v>0</v>
      </c>
      <c r="BK570" s="124">
        <v>0</v>
      </c>
      <c r="BL570" s="124">
        <v>0</v>
      </c>
      <c r="BM570" s="125">
        <v>0</v>
      </c>
      <c r="BN570" s="123">
        <v>0</v>
      </c>
      <c r="BO570" s="124">
        <v>0</v>
      </c>
      <c r="BP570" s="124">
        <v>0</v>
      </c>
      <c r="BQ570" s="125">
        <v>0</v>
      </c>
      <c r="BR570" s="123">
        <v>0</v>
      </c>
      <c r="BS570" s="124">
        <v>0</v>
      </c>
      <c r="BT570" s="124">
        <v>0</v>
      </c>
      <c r="BU570" s="125">
        <v>0</v>
      </c>
      <c r="BV570" s="123">
        <v>0</v>
      </c>
      <c r="BW570" s="124">
        <v>0</v>
      </c>
      <c r="BX570" s="124">
        <v>0</v>
      </c>
      <c r="BY570" s="125">
        <v>0</v>
      </c>
      <c r="BZ570" s="123">
        <v>0</v>
      </c>
      <c r="CA570" s="124">
        <v>0</v>
      </c>
      <c r="CB570" s="124">
        <v>0</v>
      </c>
      <c r="CC570" s="125">
        <v>0</v>
      </c>
      <c r="CD570" s="123">
        <v>0</v>
      </c>
      <c r="CE570" s="124">
        <v>0</v>
      </c>
      <c r="CF570" s="124">
        <v>0</v>
      </c>
      <c r="CG570" s="125">
        <v>0</v>
      </c>
      <c r="CH570" s="123">
        <v>0</v>
      </c>
      <c r="CI570" s="124">
        <v>0</v>
      </c>
      <c r="CJ570" s="124">
        <v>0</v>
      </c>
      <c r="CK570" s="125">
        <v>0</v>
      </c>
      <c r="CL570" s="123">
        <v>0</v>
      </c>
      <c r="CM570" s="124">
        <v>0</v>
      </c>
      <c r="CN570" s="124">
        <v>0</v>
      </c>
      <c r="CO570" s="125">
        <v>0</v>
      </c>
      <c r="CP570" s="123">
        <v>0</v>
      </c>
      <c r="CQ570" s="124">
        <v>0</v>
      </c>
      <c r="CR570" s="124">
        <v>0</v>
      </c>
      <c r="CS570" s="125">
        <v>0</v>
      </c>
      <c r="CT570" s="123">
        <v>0</v>
      </c>
      <c r="CU570" s="124">
        <v>0</v>
      </c>
      <c r="CV570" s="124">
        <v>0</v>
      </c>
      <c r="CW570" s="125">
        <v>0</v>
      </c>
      <c r="CX570" s="123">
        <v>0</v>
      </c>
      <c r="CY570" s="124">
        <v>0</v>
      </c>
      <c r="CZ570" s="124">
        <v>0</v>
      </c>
      <c r="DA570" s="125">
        <v>0</v>
      </c>
      <c r="DB570" s="123">
        <v>0</v>
      </c>
      <c r="DC570" s="124">
        <v>0</v>
      </c>
      <c r="DD570" s="124">
        <v>0</v>
      </c>
      <c r="DE570" s="125">
        <v>0</v>
      </c>
      <c r="DF570" s="123">
        <v>0</v>
      </c>
      <c r="DG570" s="124">
        <v>0</v>
      </c>
      <c r="DH570" s="124">
        <v>0</v>
      </c>
      <c r="DI570" s="125">
        <v>0</v>
      </c>
      <c r="DT570" s="124">
        <v>0</v>
      </c>
      <c r="DU570" s="124">
        <v>0</v>
      </c>
      <c r="DV570" s="124">
        <v>0</v>
      </c>
      <c r="DW570" s="124">
        <v>0</v>
      </c>
      <c r="DX570" s="124">
        <v>0</v>
      </c>
      <c r="DY570" s="124">
        <v>0</v>
      </c>
      <c r="DZ570" s="124">
        <v>0</v>
      </c>
      <c r="EA570" s="124">
        <v>0</v>
      </c>
      <c r="EB570" s="124">
        <v>0</v>
      </c>
      <c r="EC570" s="124">
        <v>0</v>
      </c>
      <c r="ED570" s="124">
        <v>0</v>
      </c>
      <c r="EE570" s="124">
        <v>0</v>
      </c>
      <c r="EF570" s="124">
        <v>0</v>
      </c>
      <c r="EG570" s="124">
        <v>0</v>
      </c>
      <c r="EH570" s="124">
        <v>0</v>
      </c>
      <c r="EI570" s="124">
        <v>0</v>
      </c>
      <c r="EJ570" s="124">
        <v>0</v>
      </c>
      <c r="EK570" s="124">
        <v>0</v>
      </c>
    </row>
    <row r="571" spans="1:141" outlineLevel="1" x14ac:dyDescent="0.25">
      <c r="A571" s="90"/>
      <c r="B571" s="90"/>
      <c r="C571" s="90"/>
      <c r="D571" s="90"/>
      <c r="E571" t="str">
        <f>CONCATENATE("- ", $N$10,":")</f>
        <v>- Default:</v>
      </c>
      <c r="F571" s="100"/>
      <c r="I571" s="101"/>
      <c r="J571" s="100"/>
      <c r="M571" s="101"/>
      <c r="N571" s="100"/>
      <c r="Q571" s="101"/>
      <c r="R571" s="100"/>
      <c r="U571" s="101"/>
      <c r="V571" s="100"/>
      <c r="Y571" s="101"/>
      <c r="Z571" s="100"/>
      <c r="AC571" s="101"/>
      <c r="AD571" s="100"/>
      <c r="AG571" s="101"/>
      <c r="AH571" s="100"/>
      <c r="AK571" s="101"/>
      <c r="AL571" s="100"/>
      <c r="AO571" s="101"/>
      <c r="AP571" s="123">
        <v>0</v>
      </c>
      <c r="AQ571" s="124">
        <v>0</v>
      </c>
      <c r="AR571" s="124">
        <v>0</v>
      </c>
      <c r="AS571" s="125">
        <v>0</v>
      </c>
      <c r="AT571" s="123">
        <v>0</v>
      </c>
      <c r="AU571" s="124">
        <v>0</v>
      </c>
      <c r="AV571" s="124">
        <v>0</v>
      </c>
      <c r="AW571" s="125">
        <v>0</v>
      </c>
      <c r="AX571" s="123">
        <v>0</v>
      </c>
      <c r="AY571" s="124">
        <v>0</v>
      </c>
      <c r="AZ571" s="124">
        <v>0</v>
      </c>
      <c r="BA571" s="125">
        <v>0</v>
      </c>
      <c r="BB571" s="123">
        <v>0</v>
      </c>
      <c r="BC571" s="124">
        <v>0</v>
      </c>
      <c r="BD571" s="124">
        <v>0</v>
      </c>
      <c r="BE571" s="125">
        <v>0</v>
      </c>
      <c r="BF571" s="123">
        <v>0</v>
      </c>
      <c r="BG571" s="124">
        <v>0</v>
      </c>
      <c r="BH571" s="124">
        <v>0</v>
      </c>
      <c r="BI571" s="125">
        <v>0</v>
      </c>
      <c r="BJ571" s="123">
        <v>0</v>
      </c>
      <c r="BK571" s="124">
        <v>0</v>
      </c>
      <c r="BL571" s="124">
        <v>0</v>
      </c>
      <c r="BM571" s="125">
        <v>0</v>
      </c>
      <c r="BN571" s="123">
        <v>0</v>
      </c>
      <c r="BO571" s="124">
        <v>0</v>
      </c>
      <c r="BP571" s="124">
        <v>0</v>
      </c>
      <c r="BQ571" s="125">
        <v>0</v>
      </c>
      <c r="BR571" s="123">
        <v>0</v>
      </c>
      <c r="BS571" s="124">
        <v>0</v>
      </c>
      <c r="BT571" s="124">
        <v>0</v>
      </c>
      <c r="BU571" s="125">
        <v>0</v>
      </c>
      <c r="BV571" s="123">
        <v>0</v>
      </c>
      <c r="BW571" s="124">
        <v>0</v>
      </c>
      <c r="BX571" s="124">
        <v>0</v>
      </c>
      <c r="BY571" s="125">
        <v>0</v>
      </c>
      <c r="BZ571" s="123">
        <v>0</v>
      </c>
      <c r="CA571" s="124">
        <v>0</v>
      </c>
      <c r="CB571" s="124">
        <v>0</v>
      </c>
      <c r="CC571" s="125">
        <v>0</v>
      </c>
      <c r="CD571" s="123">
        <v>0</v>
      </c>
      <c r="CE571" s="124">
        <v>0</v>
      </c>
      <c r="CF571" s="124">
        <v>0</v>
      </c>
      <c r="CG571" s="125">
        <v>0</v>
      </c>
      <c r="CH571" s="123">
        <v>0</v>
      </c>
      <c r="CI571" s="124">
        <v>0</v>
      </c>
      <c r="CJ571" s="124">
        <v>0</v>
      </c>
      <c r="CK571" s="125">
        <v>0</v>
      </c>
      <c r="CL571" s="123">
        <v>0</v>
      </c>
      <c r="CM571" s="124">
        <v>0</v>
      </c>
      <c r="CN571" s="124">
        <v>0</v>
      </c>
      <c r="CO571" s="125">
        <v>0</v>
      </c>
      <c r="CP571" s="123">
        <v>0</v>
      </c>
      <c r="CQ571" s="124">
        <v>0</v>
      </c>
      <c r="CR571" s="124">
        <v>0</v>
      </c>
      <c r="CS571" s="125">
        <v>0</v>
      </c>
      <c r="CT571" s="123">
        <v>0</v>
      </c>
      <c r="CU571" s="124">
        <v>0</v>
      </c>
      <c r="CV571" s="124">
        <v>0</v>
      </c>
      <c r="CW571" s="125">
        <v>0</v>
      </c>
      <c r="CX571" s="123">
        <v>0</v>
      </c>
      <c r="CY571" s="124">
        <v>0</v>
      </c>
      <c r="CZ571" s="124">
        <v>0</v>
      </c>
      <c r="DA571" s="125">
        <v>0</v>
      </c>
      <c r="DB571" s="123">
        <v>0</v>
      </c>
      <c r="DC571" s="124">
        <v>0</v>
      </c>
      <c r="DD571" s="124">
        <v>0</v>
      </c>
      <c r="DE571" s="125">
        <v>0</v>
      </c>
      <c r="DF571" s="123">
        <v>0</v>
      </c>
      <c r="DG571" s="124">
        <v>0</v>
      </c>
      <c r="DH571" s="124">
        <v>0</v>
      </c>
      <c r="DI571" s="125">
        <v>0</v>
      </c>
      <c r="DT571" s="124" t="e">
        <f ca="1">IF(DT$4="A",AVERAGE(DR555:DT555),AVERAGE(DQ555:DS555))</f>
        <v>#DIV/0!</v>
      </c>
      <c r="DU571" s="124" t="e">
        <f ca="1">IF(DU$4="A",AVERAGE(DS555:DU555),DT571)</f>
        <v>#DIV/0!</v>
      </c>
      <c r="DV571" s="124" t="e">
        <f t="shared" ref="DV571" ca="1" si="1520">DU571</f>
        <v>#DIV/0!</v>
      </c>
      <c r="DW571" s="124" t="e">
        <f t="shared" ref="DW571" ca="1" si="1521">DV571</f>
        <v>#DIV/0!</v>
      </c>
      <c r="DX571" s="124" t="e">
        <f t="shared" ref="DX571" ca="1" si="1522">DW571</f>
        <v>#DIV/0!</v>
      </c>
      <c r="DY571" s="124" t="e">
        <f t="shared" ref="DY571" ca="1" si="1523">DX571</f>
        <v>#DIV/0!</v>
      </c>
      <c r="DZ571" s="124" t="e">
        <f t="shared" ref="DZ571" ca="1" si="1524">DY571</f>
        <v>#DIV/0!</v>
      </c>
      <c r="EA571" s="124" t="e">
        <f t="shared" ref="EA571" ca="1" si="1525">DZ571</f>
        <v>#DIV/0!</v>
      </c>
      <c r="EB571" s="124" t="e">
        <f t="shared" ref="EB571" ca="1" si="1526">EA571</f>
        <v>#DIV/0!</v>
      </c>
      <c r="EC571" s="124" t="e">
        <f t="shared" ref="EC571" ca="1" si="1527">EB571</f>
        <v>#DIV/0!</v>
      </c>
      <c r="ED571" s="124" t="e">
        <f t="shared" ref="ED571" ca="1" si="1528">EC571</f>
        <v>#DIV/0!</v>
      </c>
      <c r="EE571" s="124" t="e">
        <f t="shared" ref="EE571" ca="1" si="1529">ED571</f>
        <v>#DIV/0!</v>
      </c>
      <c r="EF571" s="124" t="e">
        <f t="shared" ref="EF571" ca="1" si="1530">EE571</f>
        <v>#DIV/0!</v>
      </c>
      <c r="EG571" s="124" t="e">
        <f t="shared" ref="EG571" ca="1" si="1531">EF571</f>
        <v>#DIV/0!</v>
      </c>
      <c r="EH571" s="124" t="e">
        <f t="shared" ref="EH571" ca="1" si="1532">EG571</f>
        <v>#DIV/0!</v>
      </c>
      <c r="EI571" s="124" t="e">
        <f t="shared" ref="EI571" ca="1" si="1533">EH571</f>
        <v>#DIV/0!</v>
      </c>
      <c r="EJ571" s="124" t="e">
        <f t="shared" ref="EJ571" ca="1" si="1534">EI571</f>
        <v>#DIV/0!</v>
      </c>
      <c r="EK571" s="124" t="e">
        <f t="shared" ref="EK571" ca="1" si="1535">EJ571</f>
        <v>#DIV/0!</v>
      </c>
    </row>
    <row r="572" spans="1:141" outlineLevel="1" x14ac:dyDescent="0.25">
      <c r="A572" s="129"/>
      <c r="B572" s="129"/>
      <c r="C572" s="129"/>
      <c r="D572" s="129"/>
      <c r="E572" s="122"/>
      <c r="F572" s="130"/>
      <c r="G572" s="122"/>
      <c r="H572" s="122"/>
      <c r="I572" s="122"/>
      <c r="J572" s="130"/>
      <c r="K572" s="122"/>
      <c r="L572" s="122"/>
      <c r="M572" s="122"/>
      <c r="N572" s="130"/>
      <c r="O572" s="122"/>
      <c r="P572" s="122"/>
      <c r="Q572" s="122"/>
      <c r="R572" s="130"/>
      <c r="S572" s="122"/>
      <c r="T572" s="122"/>
      <c r="U572" s="122"/>
      <c r="V572" s="130"/>
      <c r="W572" s="122"/>
      <c r="X572" s="122"/>
      <c r="Y572" s="122"/>
      <c r="Z572" s="130"/>
      <c r="AA572" s="122"/>
      <c r="AB572" s="122"/>
      <c r="AC572" s="122"/>
      <c r="AD572" s="130"/>
      <c r="AE572" s="122"/>
      <c r="AF572" s="122"/>
      <c r="AG572" s="122"/>
      <c r="AH572" s="130"/>
      <c r="AI572" s="122"/>
      <c r="AJ572" s="122"/>
      <c r="AK572" s="122"/>
      <c r="AL572" s="130"/>
      <c r="AM572" s="122"/>
      <c r="AN572" s="122"/>
      <c r="AO572" s="122"/>
      <c r="AP572" s="130"/>
      <c r="AQ572" s="122"/>
      <c r="AR572" s="122"/>
      <c r="AS572" s="122"/>
      <c r="AT572" s="130"/>
      <c r="AU572" s="122"/>
      <c r="AV572" s="122"/>
      <c r="AW572" s="122"/>
      <c r="AX572" s="130"/>
      <c r="AY572" s="122"/>
      <c r="AZ572" s="122"/>
      <c r="BA572" s="122"/>
      <c r="BB572" s="130"/>
      <c r="BC572" s="122"/>
      <c r="BD572" s="122"/>
      <c r="BE572" s="122"/>
      <c r="BF572" s="130"/>
      <c r="BG572" s="122"/>
      <c r="BH572" s="122"/>
      <c r="BI572" s="122"/>
      <c r="BJ572" s="130"/>
      <c r="BK572" s="122"/>
      <c r="BL572" s="122"/>
      <c r="BM572" s="122"/>
      <c r="BN572" s="130"/>
      <c r="BO572" s="122"/>
      <c r="BP572" s="122"/>
      <c r="BQ572" s="122"/>
      <c r="BR572" s="130"/>
      <c r="BS572" s="122"/>
      <c r="BT572" s="122"/>
      <c r="BU572" s="122"/>
      <c r="BV572" s="130"/>
      <c r="BW572" s="122"/>
      <c r="BX572" s="122"/>
      <c r="BY572" s="122"/>
      <c r="BZ572" s="130"/>
      <c r="CA572" s="122"/>
      <c r="CB572" s="122"/>
      <c r="CC572" s="122"/>
      <c r="CD572" s="130"/>
      <c r="CE572" s="122"/>
      <c r="CF572" s="122"/>
      <c r="CG572" s="122"/>
      <c r="CH572" s="130"/>
      <c r="CI572" s="122"/>
      <c r="CJ572" s="122"/>
      <c r="CK572" s="122"/>
      <c r="CL572" s="130"/>
      <c r="CM572" s="122"/>
      <c r="CN572" s="122"/>
      <c r="CO572" s="122"/>
      <c r="CP572" s="130"/>
      <c r="CQ572" s="122"/>
      <c r="CR572" s="122"/>
      <c r="CS572" s="122"/>
      <c r="CT572" s="130"/>
      <c r="CU572" s="122"/>
      <c r="CV572" s="122"/>
      <c r="CW572" s="122"/>
      <c r="CX572" s="130"/>
      <c r="CY572" s="122"/>
      <c r="CZ572" s="122"/>
      <c r="DA572" s="122"/>
      <c r="DB572" s="130"/>
      <c r="DC572" s="122"/>
      <c r="DD572" s="122"/>
      <c r="DE572" s="122"/>
      <c r="DF572" s="130"/>
      <c r="DG572" s="122"/>
      <c r="DH572" s="122"/>
      <c r="DI572" s="131"/>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2"/>
      <c r="EI572" s="122"/>
      <c r="EJ572" s="122"/>
      <c r="EK572" s="122"/>
    </row>
    <row r="573" spans="1:141" outlineLevel="1" x14ac:dyDescent="0.25">
      <c r="A573" s="90"/>
      <c r="B573" s="90"/>
      <c r="C573" s="90"/>
      <c r="D573" s="90"/>
      <c r="F573" s="100"/>
      <c r="I573" s="101"/>
      <c r="J573" s="100"/>
      <c r="M573" s="101"/>
      <c r="N573" s="100"/>
      <c r="Q573" s="101"/>
      <c r="R573" s="100"/>
      <c r="U573" s="101"/>
      <c r="V573" s="100"/>
      <c r="Y573" s="101"/>
      <c r="Z573" s="100"/>
      <c r="AC573" s="101"/>
      <c r="AD573" s="100"/>
      <c r="AG573" s="101"/>
      <c r="AH573" s="100"/>
      <c r="AK573" s="101"/>
      <c r="AL573" s="100"/>
      <c r="AO573" s="101"/>
      <c r="AP573" s="100"/>
      <c r="AS573" s="101"/>
      <c r="AT573" s="100"/>
      <c r="AW573" s="101"/>
      <c r="AX573" s="100"/>
      <c r="BA573" s="101"/>
      <c r="BB573" s="100"/>
      <c r="BE573" s="101"/>
      <c r="BF573" s="100"/>
      <c r="BI573" s="101"/>
      <c r="BJ573" s="100"/>
      <c r="BM573" s="101"/>
      <c r="BN573" s="100"/>
      <c r="BQ573" s="101"/>
      <c r="BR573" s="100"/>
      <c r="BU573" s="101"/>
      <c r="BV573" s="100"/>
      <c r="BY573" s="101"/>
      <c r="BZ573" s="100"/>
      <c r="CC573" s="101"/>
      <c r="CD573" s="100"/>
      <c r="CG573" s="101"/>
      <c r="CH573" s="100"/>
      <c r="CK573" s="101"/>
      <c r="CL573" s="100"/>
      <c r="CO573" s="101"/>
      <c r="CP573" s="100"/>
      <c r="CS573" s="101"/>
      <c r="CT573" s="100"/>
      <c r="CW573" s="101"/>
      <c r="CX573" s="100"/>
      <c r="DA573" s="101"/>
      <c r="DB573" s="100"/>
      <c r="DE573" s="101"/>
      <c r="DF573" s="100"/>
      <c r="DI573" s="101"/>
    </row>
    <row r="574" spans="1:141" outlineLevel="1" x14ac:dyDescent="0.25">
      <c r="A574" s="90"/>
      <c r="B574" s="90"/>
      <c r="C574" s="111"/>
      <c r="D574" s="90"/>
      <c r="E574" s="132" t="s">
        <v>264</v>
      </c>
      <c r="F574" s="105" t="str">
        <f t="shared" ref="F574:AK574" ca="1" si="1536">IF(ISNUMBER(F578),F578+IF($I$7=1,F576,0),IF(ISNUMBER(F580),F580+IF($I$7=1,F576,0),""))</f>
        <v/>
      </c>
      <c r="G574" s="106" t="str">
        <f t="shared" ca="1" si="1536"/>
        <v/>
      </c>
      <c r="H574" s="106" t="str">
        <f t="shared" ca="1" si="1536"/>
        <v/>
      </c>
      <c r="I574" s="107" t="str">
        <f t="shared" ca="1" si="1536"/>
        <v/>
      </c>
      <c r="J574" s="105" t="str">
        <f t="shared" ca="1" si="1536"/>
        <v/>
      </c>
      <c r="K574" s="106" t="str">
        <f t="shared" ca="1" si="1536"/>
        <v/>
      </c>
      <c r="L574" s="106" t="str">
        <f t="shared" ca="1" si="1536"/>
        <v/>
      </c>
      <c r="M574" s="107" t="str">
        <f t="shared" ca="1" si="1536"/>
        <v/>
      </c>
      <c r="N574" s="105" t="str">
        <f t="shared" ca="1" si="1536"/>
        <v/>
      </c>
      <c r="O574" s="106" t="str">
        <f t="shared" ca="1" si="1536"/>
        <v/>
      </c>
      <c r="P574" s="106" t="str">
        <f t="shared" ca="1" si="1536"/>
        <v/>
      </c>
      <c r="Q574" s="107" t="str">
        <f t="shared" ca="1" si="1536"/>
        <v/>
      </c>
      <c r="R574" s="105" t="str">
        <f t="shared" ca="1" si="1536"/>
        <v/>
      </c>
      <c r="S574" s="106" t="str">
        <f t="shared" ca="1" si="1536"/>
        <v/>
      </c>
      <c r="T574" s="106" t="str">
        <f t="shared" ca="1" si="1536"/>
        <v/>
      </c>
      <c r="U574" s="107" t="str">
        <f t="shared" ca="1" si="1536"/>
        <v/>
      </c>
      <c r="V574" s="105" t="str">
        <f t="shared" ca="1" si="1536"/>
        <v/>
      </c>
      <c r="W574" s="106" t="str">
        <f t="shared" ca="1" si="1536"/>
        <v/>
      </c>
      <c r="X574" s="106" t="str">
        <f t="shared" ca="1" si="1536"/>
        <v/>
      </c>
      <c r="Y574" s="107" t="str">
        <f t="shared" ca="1" si="1536"/>
        <v/>
      </c>
      <c r="Z574" s="105" t="str">
        <f t="shared" ca="1" si="1536"/>
        <v/>
      </c>
      <c r="AA574" s="106" t="str">
        <f t="shared" ca="1" si="1536"/>
        <v/>
      </c>
      <c r="AB574" s="106" t="str">
        <f t="shared" ca="1" si="1536"/>
        <v/>
      </c>
      <c r="AC574" s="107" t="str">
        <f t="shared" ca="1" si="1536"/>
        <v/>
      </c>
      <c r="AD574" s="105" t="str">
        <f t="shared" ca="1" si="1536"/>
        <v/>
      </c>
      <c r="AE574" s="106" t="str">
        <f t="shared" ca="1" si="1536"/>
        <v/>
      </c>
      <c r="AF574" s="106" t="str">
        <f t="shared" ca="1" si="1536"/>
        <v/>
      </c>
      <c r="AG574" s="107" t="str">
        <f t="shared" ca="1" si="1536"/>
        <v/>
      </c>
      <c r="AH574" s="105" t="str">
        <f t="shared" ca="1" si="1536"/>
        <v/>
      </c>
      <c r="AI574" s="106" t="str">
        <f t="shared" ca="1" si="1536"/>
        <v/>
      </c>
      <c r="AJ574" s="106" t="str">
        <f t="shared" ca="1" si="1536"/>
        <v/>
      </c>
      <c r="AK574" s="107" t="str">
        <f t="shared" ca="1" si="1536"/>
        <v/>
      </c>
      <c r="AL574" s="105" t="str">
        <f t="shared" ref="AL574:BQ574" ca="1" si="1537">IF(ISNUMBER(AL578),AL578+IF($I$7=1,AL576,0),IF(ISNUMBER(AL580),AL580+IF($I$7=1,AL576,0),""))</f>
        <v/>
      </c>
      <c r="AM574" s="106" t="str">
        <f t="shared" ca="1" si="1537"/>
        <v/>
      </c>
      <c r="AN574" s="106" t="str">
        <f t="shared" ca="1" si="1537"/>
        <v/>
      </c>
      <c r="AO574" s="107" t="str">
        <f t="shared" ca="1" si="1537"/>
        <v/>
      </c>
      <c r="AP574" s="105" t="str">
        <f t="shared" ca="1" si="1537"/>
        <v/>
      </c>
      <c r="AQ574" s="106" t="str">
        <f t="shared" ca="1" si="1537"/>
        <v/>
      </c>
      <c r="AR574" s="106" t="str">
        <f t="shared" ca="1" si="1537"/>
        <v/>
      </c>
      <c r="AS574" s="107" t="str">
        <f t="shared" ca="1" si="1537"/>
        <v/>
      </c>
      <c r="AT574" s="105" t="str">
        <f t="shared" ca="1" si="1537"/>
        <v/>
      </c>
      <c r="AU574" s="106" t="str">
        <f t="shared" ca="1" si="1537"/>
        <v/>
      </c>
      <c r="AV574" s="106" t="str">
        <f t="shared" ca="1" si="1537"/>
        <v/>
      </c>
      <c r="AW574" s="107" t="str">
        <f t="shared" ca="1" si="1537"/>
        <v/>
      </c>
      <c r="AX574" s="105" t="str">
        <f t="shared" ca="1" si="1537"/>
        <v/>
      </c>
      <c r="AY574" s="106" t="str">
        <f t="shared" ca="1" si="1537"/>
        <v/>
      </c>
      <c r="AZ574" s="106" t="str">
        <f t="shared" ca="1" si="1537"/>
        <v/>
      </c>
      <c r="BA574" s="107" t="str">
        <f t="shared" ca="1" si="1537"/>
        <v/>
      </c>
      <c r="BB574" s="105" t="str">
        <f t="shared" ca="1" si="1537"/>
        <v/>
      </c>
      <c r="BC574" s="106" t="str">
        <f t="shared" ca="1" si="1537"/>
        <v/>
      </c>
      <c r="BD574" s="106" t="str">
        <f t="shared" ca="1" si="1537"/>
        <v/>
      </c>
      <c r="BE574" s="107" t="str">
        <f t="shared" ca="1" si="1537"/>
        <v/>
      </c>
      <c r="BF574" s="105" t="str">
        <f t="shared" ca="1" si="1537"/>
        <v/>
      </c>
      <c r="BG574" s="106" t="str">
        <f t="shared" ca="1" si="1537"/>
        <v/>
      </c>
      <c r="BH574" s="106" t="str">
        <f t="shared" ca="1" si="1537"/>
        <v/>
      </c>
      <c r="BI574" s="107" t="str">
        <f t="shared" ca="1" si="1537"/>
        <v/>
      </c>
      <c r="BJ574" s="105" t="str">
        <f t="shared" ca="1" si="1537"/>
        <v/>
      </c>
      <c r="BK574" s="106" t="str">
        <f t="shared" ca="1" si="1537"/>
        <v/>
      </c>
      <c r="BL574" s="106" t="str">
        <f t="shared" ca="1" si="1537"/>
        <v/>
      </c>
      <c r="BM574" s="107" t="str">
        <f t="shared" ca="1" si="1537"/>
        <v/>
      </c>
      <c r="BN574" s="105" t="str">
        <f t="shared" ca="1" si="1537"/>
        <v/>
      </c>
      <c r="BO574" s="106" t="str">
        <f t="shared" ca="1" si="1537"/>
        <v/>
      </c>
      <c r="BP574" s="106" t="str">
        <f t="shared" ca="1" si="1537"/>
        <v/>
      </c>
      <c r="BQ574" s="107" t="str">
        <f t="shared" ca="1" si="1537"/>
        <v/>
      </c>
      <c r="BR574" s="105" t="str">
        <f t="shared" ref="BR574:CW574" ca="1" si="1538">IF(ISNUMBER(BR578),BR578+IF($I$7=1,BR576,0),IF(ISNUMBER(BR580),BR580+IF($I$7=1,BR576,0),""))</f>
        <v/>
      </c>
      <c r="BS574" s="106" t="str">
        <f t="shared" ca="1" si="1538"/>
        <v/>
      </c>
      <c r="BT574" s="106" t="str">
        <f t="shared" ca="1" si="1538"/>
        <v/>
      </c>
      <c r="BU574" s="107" t="str">
        <f t="shared" ca="1" si="1538"/>
        <v/>
      </c>
      <c r="BV574" s="105" t="str">
        <f t="shared" ca="1" si="1538"/>
        <v/>
      </c>
      <c r="BW574" s="106" t="str">
        <f t="shared" ca="1" si="1538"/>
        <v/>
      </c>
      <c r="BX574" s="106" t="str">
        <f t="shared" ca="1" si="1538"/>
        <v/>
      </c>
      <c r="BY574" s="107" t="str">
        <f t="shared" ca="1" si="1538"/>
        <v/>
      </c>
      <c r="BZ574" s="105" t="str">
        <f t="shared" ca="1" si="1538"/>
        <v/>
      </c>
      <c r="CA574" s="106" t="str">
        <f t="shared" ca="1" si="1538"/>
        <v/>
      </c>
      <c r="CB574" s="106" t="str">
        <f t="shared" ca="1" si="1538"/>
        <v/>
      </c>
      <c r="CC574" s="107" t="str">
        <f t="shared" ca="1" si="1538"/>
        <v/>
      </c>
      <c r="CD574" s="105" t="str">
        <f t="shared" ca="1" si="1538"/>
        <v/>
      </c>
      <c r="CE574" s="106" t="str">
        <f t="shared" ca="1" si="1538"/>
        <v/>
      </c>
      <c r="CF574" s="106" t="str">
        <f t="shared" ca="1" si="1538"/>
        <v/>
      </c>
      <c r="CG574" s="107" t="str">
        <f t="shared" ca="1" si="1538"/>
        <v/>
      </c>
      <c r="CH574" s="105">
        <f t="shared" ca="1" si="1538"/>
        <v>0</v>
      </c>
      <c r="CI574" s="106">
        <f t="shared" ca="1" si="1538"/>
        <v>0</v>
      </c>
      <c r="CJ574" s="106">
        <f t="shared" ca="1" si="1538"/>
        <v>0</v>
      </c>
      <c r="CK574" s="107">
        <f t="shared" ca="1" si="1538"/>
        <v>0</v>
      </c>
      <c r="CL574" s="105">
        <f t="shared" ca="1" si="1538"/>
        <v>0</v>
      </c>
      <c r="CM574" s="106">
        <f t="shared" ca="1" si="1538"/>
        <v>0</v>
      </c>
      <c r="CN574" s="106">
        <f t="shared" ca="1" si="1538"/>
        <v>0</v>
      </c>
      <c r="CO574" s="107">
        <f t="shared" ca="1" si="1538"/>
        <v>0</v>
      </c>
      <c r="CP574" s="105">
        <f t="shared" ca="1" si="1538"/>
        <v>0</v>
      </c>
      <c r="CQ574" s="106">
        <f t="shared" ca="1" si="1538"/>
        <v>0</v>
      </c>
      <c r="CR574" s="106">
        <f t="shared" ca="1" si="1538"/>
        <v>0</v>
      </c>
      <c r="CS574" s="107">
        <f t="shared" ca="1" si="1538"/>
        <v>0</v>
      </c>
      <c r="CT574" s="105">
        <f t="shared" ca="1" si="1538"/>
        <v>0</v>
      </c>
      <c r="CU574" s="106">
        <f t="shared" ca="1" si="1538"/>
        <v>0</v>
      </c>
      <c r="CV574" s="106">
        <f t="shared" ca="1" si="1538"/>
        <v>0</v>
      </c>
      <c r="CW574" s="107">
        <f t="shared" ca="1" si="1538"/>
        <v>0</v>
      </c>
      <c r="CX574" s="105">
        <f t="shared" ref="CX574:DI574" ca="1" si="1539">IF(ISNUMBER(CX578),CX578+IF($I$7=1,CX576,0),IF(ISNUMBER(CX580),CX580+IF($I$7=1,CX576,0),""))</f>
        <v>0</v>
      </c>
      <c r="CY574" s="106">
        <f t="shared" ca="1" si="1539"/>
        <v>0</v>
      </c>
      <c r="CZ574" s="106">
        <f t="shared" ca="1" si="1539"/>
        <v>0</v>
      </c>
      <c r="DA574" s="107">
        <f t="shared" ca="1" si="1539"/>
        <v>0</v>
      </c>
      <c r="DB574" s="105">
        <f t="shared" ca="1" si="1539"/>
        <v>0</v>
      </c>
      <c r="DC574" s="106">
        <f t="shared" ca="1" si="1539"/>
        <v>0</v>
      </c>
      <c r="DD574" s="106">
        <f t="shared" ca="1" si="1539"/>
        <v>0</v>
      </c>
      <c r="DE574" s="107">
        <f t="shared" ca="1" si="1539"/>
        <v>0</v>
      </c>
      <c r="DF574" s="105">
        <f t="shared" ca="1" si="1539"/>
        <v>0</v>
      </c>
      <c r="DG574" s="106">
        <f t="shared" ca="1" si="1539"/>
        <v>0</v>
      </c>
      <c r="DH574" s="106">
        <f t="shared" ca="1" si="1539"/>
        <v>0</v>
      </c>
      <c r="DI574" s="107">
        <f t="shared" ca="1" si="1539"/>
        <v>0</v>
      </c>
      <c r="DK574" s="106">
        <f t="shared" ref="DK574:EK574" ca="1" si="1540">SUM(OFFSET($E574,,MATCH(DK$3,$F$5:$DI$5,0)+3,,1))</f>
        <v>0</v>
      </c>
      <c r="DL574" s="106" t="e">
        <f t="shared" ca="1" si="1540"/>
        <v>#N/A</v>
      </c>
      <c r="DM574" s="106" t="e">
        <f t="shared" ca="1" si="1540"/>
        <v>#VALUE!</v>
      </c>
      <c r="DN574" s="106" t="e">
        <f t="shared" ca="1" si="1540"/>
        <v>#VALUE!</v>
      </c>
      <c r="DO574" s="106" t="e">
        <f t="shared" ca="1" si="1540"/>
        <v>#VALUE!</v>
      </c>
      <c r="DP574" s="106" t="e">
        <f t="shared" ca="1" si="1540"/>
        <v>#VALUE!</v>
      </c>
      <c r="DQ574" s="106" t="e">
        <f t="shared" ca="1" si="1540"/>
        <v>#VALUE!</v>
      </c>
      <c r="DR574" s="106" t="e">
        <f t="shared" ca="1" si="1540"/>
        <v>#VALUE!</v>
      </c>
      <c r="DS574" s="106" t="e">
        <f t="shared" ca="1" si="1540"/>
        <v>#VALUE!</v>
      </c>
      <c r="DT574" s="106" t="e">
        <f t="shared" ca="1" si="1540"/>
        <v>#VALUE!</v>
      </c>
      <c r="DU574" s="106" t="e">
        <f t="shared" ca="1" si="1540"/>
        <v>#VALUE!</v>
      </c>
      <c r="DV574" s="106" t="e">
        <f t="shared" ca="1" si="1540"/>
        <v>#VALUE!</v>
      </c>
      <c r="DW574" s="106" t="e">
        <f t="shared" ca="1" si="1540"/>
        <v>#VALUE!</v>
      </c>
      <c r="DX574" s="106" t="e">
        <f t="shared" ca="1" si="1540"/>
        <v>#VALUE!</v>
      </c>
      <c r="DY574" s="106" t="e">
        <f t="shared" ca="1" si="1540"/>
        <v>#VALUE!</v>
      </c>
      <c r="DZ574" s="106" t="e">
        <f t="shared" ca="1" si="1540"/>
        <v>#VALUE!</v>
      </c>
      <c r="EA574" s="106" t="e">
        <f t="shared" ca="1" si="1540"/>
        <v>#VALUE!</v>
      </c>
      <c r="EB574" s="106" t="e">
        <f t="shared" ca="1" si="1540"/>
        <v>#VALUE!</v>
      </c>
      <c r="EC574" s="106" t="e">
        <f t="shared" ca="1" si="1540"/>
        <v>#VALUE!</v>
      </c>
      <c r="ED574" s="106" t="e">
        <f t="shared" ca="1" si="1540"/>
        <v>#VALUE!</v>
      </c>
      <c r="EE574" s="106" t="e">
        <f t="shared" ca="1" si="1540"/>
        <v>#VALUE!</v>
      </c>
      <c r="EF574" s="106" t="e">
        <f t="shared" ca="1" si="1540"/>
        <v>#VALUE!</v>
      </c>
      <c r="EG574" s="106" t="e">
        <f t="shared" ca="1" si="1540"/>
        <v>#VALUE!</v>
      </c>
      <c r="EH574" s="106" t="e">
        <f t="shared" ca="1" si="1540"/>
        <v>#VALUE!</v>
      </c>
      <c r="EI574" s="106" t="e">
        <f t="shared" ca="1" si="1540"/>
        <v>#VALUE!</v>
      </c>
      <c r="EJ574" s="106" t="e">
        <f t="shared" ca="1" si="1540"/>
        <v>#VALUE!</v>
      </c>
      <c r="EK574" s="106" t="e">
        <f t="shared" ca="1" si="1540"/>
        <v>#VALUE!</v>
      </c>
    </row>
    <row r="575" spans="1:141" outlineLevel="1" x14ac:dyDescent="0.25">
      <c r="A575" s="90"/>
      <c r="B575" s="90"/>
      <c r="C575" s="90"/>
      <c r="D575" s="90"/>
      <c r="F575" s="100"/>
      <c r="I575" s="101"/>
      <c r="J575" s="100"/>
      <c r="M575" s="101"/>
      <c r="N575" s="100"/>
      <c r="Q575" s="101"/>
      <c r="R575" s="100"/>
      <c r="U575" s="101"/>
      <c r="V575" s="100"/>
      <c r="Y575" s="101"/>
      <c r="Z575" s="100"/>
      <c r="AC575" s="101"/>
      <c r="AD575" s="100"/>
      <c r="AG575" s="101"/>
      <c r="AH575" s="100"/>
      <c r="AK575" s="101"/>
      <c r="AL575" s="100"/>
      <c r="AO575" s="101"/>
      <c r="AP575" s="100"/>
      <c r="AS575" s="101"/>
      <c r="AT575" s="100"/>
      <c r="AW575" s="101"/>
      <c r="AX575" s="100"/>
      <c r="BA575" s="101"/>
      <c r="BB575" s="100"/>
      <c r="BE575" s="101"/>
      <c r="BF575" s="100"/>
      <c r="BI575" s="101"/>
      <c r="BJ575" s="100"/>
      <c r="BM575" s="101"/>
      <c r="BN575" s="100"/>
      <c r="BQ575" s="101"/>
      <c r="BR575" s="100"/>
      <c r="BU575" s="101"/>
      <c r="BV575" s="100"/>
      <c r="BY575" s="101"/>
      <c r="BZ575" s="100"/>
      <c r="CC575" s="101"/>
      <c r="CD575" s="100"/>
      <c r="CG575" s="101"/>
      <c r="CH575" s="100"/>
      <c r="CK575" s="101"/>
      <c r="CL575" s="100"/>
      <c r="CO575" s="101"/>
      <c r="CP575" s="100"/>
      <c r="CS575" s="101"/>
      <c r="CT575" s="100"/>
      <c r="CW575" s="101"/>
      <c r="CX575" s="100"/>
      <c r="DA575" s="101"/>
      <c r="DB575" s="100"/>
      <c r="DE575" s="101"/>
      <c r="DF575" s="100"/>
      <c r="DI575" s="101"/>
    </row>
    <row r="576" spans="1:141" outlineLevel="1" x14ac:dyDescent="0.25">
      <c r="A576" s="90" t="str">
        <f>A578</f>
        <v>bs</v>
      </c>
      <c r="B576" s="90" t="str">
        <f t="shared" ref="B576:C576" si="1541">B578</f>
        <v>otherAssets</v>
      </c>
      <c r="C576" s="90">
        <f t="shared" si="1541"/>
        <v>9.9999999999999995E-7</v>
      </c>
      <c r="D576" s="90"/>
      <c r="E576" t="str">
        <f>CONCATENATE(E574," - adjustment")</f>
        <v>Other assets - adjustment</v>
      </c>
      <c r="F576" s="117">
        <v>0</v>
      </c>
      <c r="G576" s="118">
        <v>0</v>
      </c>
      <c r="H576" s="118">
        <v>0</v>
      </c>
      <c r="I576" s="119" cm="1">
        <f t="array" aca="1" ref="I576" ca="1">IF(ISNUMBER(INDEX(DataModel!$ET$4:$FT$109,MATCH(1,(DataModel!$EO$4:$EO$109=$A576)*(DataModel!$EP$4:$EP$109=$B576),0),MATCH(CONCATENATE("FY ",RIGHT(I$3,4)),DataModel!$ET$2:$FT$2,0))*$C576),INDEX(DataModel!$ET$4:$FT$109,MATCH(1,(DataModel!$EO$4:$EO$109=$A576)*(DataModel!$EP$4:$EP$109=$B576),0),MATCH(CONCATENATE("FY ",RIGHT(I$3,4)),DataModel!$ET$2:$FT$2,0))*$C576,0)</f>
        <v>0</v>
      </c>
      <c r="J576" s="117">
        <v>0</v>
      </c>
      <c r="K576" s="118">
        <v>0</v>
      </c>
      <c r="L576" s="118">
        <v>0</v>
      </c>
      <c r="M576" s="119" cm="1">
        <f t="array" ref="M576">IF(ISNUMBER(INDEX(DataModel!$ET$4:$FT$109,MATCH(1,(DataModel!$EO$4:$EO$109=$A576)*(DataModel!$EP$4:$EP$109=$B576),0),MATCH(CONCATENATE("FY ",RIGHT(M$3,4)),DataModel!$ET$2:$FT$2,0))*$C576),INDEX(DataModel!$ET$4:$FT$109,MATCH(1,(DataModel!$EO$4:$EO$109=$A576)*(DataModel!$EP$4:$EP$109=$B576),0),MATCH(CONCATENATE("FY ",RIGHT(M$3,4)),DataModel!$ET$2:$FT$2,0))*$C576,0)</f>
        <v>0</v>
      </c>
      <c r="N576" s="117">
        <v>0</v>
      </c>
      <c r="O576" s="118">
        <v>0</v>
      </c>
      <c r="P576" s="118">
        <v>0</v>
      </c>
      <c r="Q576" s="119" cm="1">
        <f t="array" ref="Q576">IF(ISNUMBER(INDEX(DataModel!$ET$4:$FT$109,MATCH(1,(DataModel!$EO$4:$EO$109=$A576)*(DataModel!$EP$4:$EP$109=$B576),0),MATCH(CONCATENATE("FY ",RIGHT(Q$3,4)),DataModel!$ET$2:$FT$2,0))*$C576),INDEX(DataModel!$ET$4:$FT$109,MATCH(1,(DataModel!$EO$4:$EO$109=$A576)*(DataModel!$EP$4:$EP$109=$B576),0),MATCH(CONCATENATE("FY ",RIGHT(Q$3,4)),DataModel!$ET$2:$FT$2,0))*$C576,0)</f>
        <v>0</v>
      </c>
      <c r="R576" s="117">
        <v>0</v>
      </c>
      <c r="S576" s="118">
        <v>0</v>
      </c>
      <c r="T576" s="118">
        <v>0</v>
      </c>
      <c r="U576" s="119" cm="1">
        <f t="array" ref="U576">IF(ISNUMBER(INDEX(DataModel!$ET$4:$FT$109,MATCH(1,(DataModel!$EO$4:$EO$109=$A576)*(DataModel!$EP$4:$EP$109=$B576),0),MATCH(CONCATENATE("FY ",RIGHT(U$3,4)),DataModel!$ET$2:$FT$2,0))*$C576),INDEX(DataModel!$ET$4:$FT$109,MATCH(1,(DataModel!$EO$4:$EO$109=$A576)*(DataModel!$EP$4:$EP$109=$B576),0),MATCH(CONCATENATE("FY ",RIGHT(U$3,4)),DataModel!$ET$2:$FT$2,0))*$C576,0)</f>
        <v>0</v>
      </c>
      <c r="V576" s="117">
        <v>0</v>
      </c>
      <c r="W576" s="118">
        <v>0</v>
      </c>
      <c r="X576" s="118">
        <v>0</v>
      </c>
      <c r="Y576" s="119" cm="1">
        <f t="array" ref="Y576">IF(ISNUMBER(INDEX(DataModel!$ET$4:$FT$109,MATCH(1,(DataModel!$EO$4:$EO$109=$A576)*(DataModel!$EP$4:$EP$109=$B576),0),MATCH(CONCATENATE("FY ",RIGHT(Y$3,4)),DataModel!$ET$2:$FT$2,0))*$C576),INDEX(DataModel!$ET$4:$FT$109,MATCH(1,(DataModel!$EO$4:$EO$109=$A576)*(DataModel!$EP$4:$EP$109=$B576),0),MATCH(CONCATENATE("FY ",RIGHT(Y$3,4)),DataModel!$ET$2:$FT$2,0))*$C576,0)</f>
        <v>0</v>
      </c>
      <c r="Z576" s="117">
        <v>0</v>
      </c>
      <c r="AA576" s="118">
        <v>0</v>
      </c>
      <c r="AB576" s="118">
        <v>0</v>
      </c>
      <c r="AC576" s="119" cm="1">
        <f t="array" ref="AC576">IF(ISNUMBER(INDEX(DataModel!$ET$4:$FT$109,MATCH(1,(DataModel!$EO$4:$EO$109=$A576)*(DataModel!$EP$4:$EP$109=$B576),0),MATCH(CONCATENATE("FY ",RIGHT(AC$3,4)),DataModel!$ET$2:$FT$2,0))*$C576),INDEX(DataModel!$ET$4:$FT$109,MATCH(1,(DataModel!$EO$4:$EO$109=$A576)*(DataModel!$EP$4:$EP$109=$B576),0),MATCH(CONCATENATE("FY ",RIGHT(AC$3,4)),DataModel!$ET$2:$FT$2,0))*$C576,0)</f>
        <v>0</v>
      </c>
      <c r="AD576" s="117">
        <v>0</v>
      </c>
      <c r="AE576" s="118">
        <v>0</v>
      </c>
      <c r="AF576" s="118">
        <v>0</v>
      </c>
      <c r="AG576" s="119" cm="1">
        <f t="array" ref="AG576">IF(ISNUMBER(INDEX(DataModel!$ET$4:$FT$109,MATCH(1,(DataModel!$EO$4:$EO$109=$A576)*(DataModel!$EP$4:$EP$109=$B576),0),MATCH(CONCATENATE("FY ",RIGHT(AG$3,4)),DataModel!$ET$2:$FT$2,0))*$C576),INDEX(DataModel!$ET$4:$FT$109,MATCH(1,(DataModel!$EO$4:$EO$109=$A576)*(DataModel!$EP$4:$EP$109=$B576),0),MATCH(CONCATENATE("FY ",RIGHT(AG$3,4)),DataModel!$ET$2:$FT$2,0))*$C576,0)</f>
        <v>0</v>
      </c>
      <c r="AH576" s="117">
        <v>0</v>
      </c>
      <c r="AI576" s="118">
        <v>0</v>
      </c>
      <c r="AJ576" s="118">
        <v>0</v>
      </c>
      <c r="AK576" s="119" cm="1">
        <f t="array" ref="AK576">IF(ISNUMBER(INDEX(DataModel!$ET$4:$FT$109,MATCH(1,(DataModel!$EO$4:$EO$109=$A576)*(DataModel!$EP$4:$EP$109=$B576),0),MATCH(CONCATENATE("FY ",RIGHT(AK$3,4)),DataModel!$ET$2:$FT$2,0))*$C576),INDEX(DataModel!$ET$4:$FT$109,MATCH(1,(DataModel!$EO$4:$EO$109=$A576)*(DataModel!$EP$4:$EP$109=$B576),0),MATCH(CONCATENATE("FY ",RIGHT(AK$3,4)),DataModel!$ET$2:$FT$2,0))*$C576,0)</f>
        <v>0</v>
      </c>
      <c r="AL576" s="117">
        <v>0</v>
      </c>
      <c r="AM576" s="118">
        <v>0</v>
      </c>
      <c r="AN576" s="118">
        <v>0</v>
      </c>
      <c r="AO576" s="119" cm="1">
        <f t="array" ref="AO576">IF(ISNUMBER(INDEX(DataModel!$ET$4:$FT$109,MATCH(1,(DataModel!$EO$4:$EO$109=$A576)*(DataModel!$EP$4:$EP$109=$B576),0),MATCH(CONCATENATE("FY ",RIGHT(AO$3,4)),DataModel!$ET$2:$FT$2,0))*$C576),INDEX(DataModel!$ET$4:$FT$109,MATCH(1,(DataModel!$EO$4:$EO$109=$A576)*(DataModel!$EP$4:$EP$109=$B576),0),MATCH(CONCATENATE("FY ",RIGHT(AO$3,4)),DataModel!$ET$2:$FT$2,0))*$C576,0)</f>
        <v>0</v>
      </c>
      <c r="AP576" s="117">
        <v>0</v>
      </c>
      <c r="AQ576" s="118">
        <v>0</v>
      </c>
      <c r="AR576" s="118">
        <v>0</v>
      </c>
      <c r="AS576" s="119" cm="1">
        <f t="array" ref="AS576">IF(ISNUMBER(INDEX(DataModel!$ET$4:$FT$109,MATCH(1,(DataModel!$EO$4:$EO$109=$A576)*(DataModel!$EP$4:$EP$109=$B576),0),MATCH(CONCATENATE("FY ",RIGHT(AS$3,4)),DataModel!$ET$2:$FT$2,0))*$C576),INDEX(DataModel!$ET$4:$FT$109,MATCH(1,(DataModel!$EO$4:$EO$109=$A576)*(DataModel!$EP$4:$EP$109=$B576),0),MATCH(CONCATENATE("FY ",RIGHT(AS$3,4)),DataModel!$ET$2:$FT$2,0))*$C576,0)</f>
        <v>0</v>
      </c>
      <c r="AT576" s="117">
        <v>0</v>
      </c>
      <c r="AU576" s="118">
        <v>0</v>
      </c>
      <c r="AV576" s="118">
        <v>0</v>
      </c>
      <c r="AW576" s="119" cm="1">
        <f t="array" ref="AW576">IF(ISNUMBER(INDEX(DataModel!$ET$4:$FT$109,MATCH(1,(DataModel!$EO$4:$EO$109=$A576)*(DataModel!$EP$4:$EP$109=$B576),0),MATCH(CONCATENATE("FY ",RIGHT(AW$3,4)),DataModel!$ET$2:$FT$2,0))*$C576),INDEX(DataModel!$ET$4:$FT$109,MATCH(1,(DataModel!$EO$4:$EO$109=$A576)*(DataModel!$EP$4:$EP$109=$B576),0),MATCH(CONCATENATE("FY ",RIGHT(AW$3,4)),DataModel!$ET$2:$FT$2,0))*$C576,0)</f>
        <v>0</v>
      </c>
      <c r="AX576" s="117">
        <v>0</v>
      </c>
      <c r="AY576" s="118">
        <v>0</v>
      </c>
      <c r="AZ576" s="118">
        <v>0</v>
      </c>
      <c r="BA576" s="119" cm="1">
        <f t="array" ref="BA576">IF(ISNUMBER(INDEX(DataModel!$ET$4:$FT$109,MATCH(1,(DataModel!$EO$4:$EO$109=$A576)*(DataModel!$EP$4:$EP$109=$B576),0),MATCH(CONCATENATE("FY ",RIGHT(BA$3,4)),DataModel!$ET$2:$FT$2,0))*$C576),INDEX(DataModel!$ET$4:$FT$109,MATCH(1,(DataModel!$EO$4:$EO$109=$A576)*(DataModel!$EP$4:$EP$109=$B576),0),MATCH(CONCATENATE("FY ",RIGHT(BA$3,4)),DataModel!$ET$2:$FT$2,0))*$C576,0)</f>
        <v>0</v>
      </c>
      <c r="BB576" s="117">
        <v>0</v>
      </c>
      <c r="BC576" s="118">
        <v>0</v>
      </c>
      <c r="BD576" s="118">
        <v>0</v>
      </c>
      <c r="BE576" s="119" cm="1">
        <f t="array" ref="BE576">IF(ISNUMBER(INDEX(DataModel!$ET$4:$FT$109,MATCH(1,(DataModel!$EO$4:$EO$109=$A576)*(DataModel!$EP$4:$EP$109=$B576),0),MATCH(CONCATENATE("FY ",RIGHT(BE$3,4)),DataModel!$ET$2:$FT$2,0))*$C576),INDEX(DataModel!$ET$4:$FT$109,MATCH(1,(DataModel!$EO$4:$EO$109=$A576)*(DataModel!$EP$4:$EP$109=$B576),0),MATCH(CONCATENATE("FY ",RIGHT(BE$3,4)),DataModel!$ET$2:$FT$2,0))*$C576,0)</f>
        <v>0</v>
      </c>
      <c r="BF576" s="117">
        <v>0</v>
      </c>
      <c r="BG576" s="118">
        <v>0</v>
      </c>
      <c r="BH576" s="118">
        <v>0</v>
      </c>
      <c r="BI576" s="119" cm="1">
        <f t="array" ref="BI576">IF(ISNUMBER(INDEX(DataModel!$ET$4:$FT$109,MATCH(1,(DataModel!$EO$4:$EO$109=$A576)*(DataModel!$EP$4:$EP$109=$B576),0),MATCH(CONCATENATE("FY ",RIGHT(BI$3,4)),DataModel!$ET$2:$FT$2,0))*$C576),INDEX(DataModel!$ET$4:$FT$109,MATCH(1,(DataModel!$EO$4:$EO$109=$A576)*(DataModel!$EP$4:$EP$109=$B576),0),MATCH(CONCATENATE("FY ",RIGHT(BI$3,4)),DataModel!$ET$2:$FT$2,0))*$C576,0)</f>
        <v>0</v>
      </c>
      <c r="BJ576" s="117">
        <v>0</v>
      </c>
      <c r="BK576" s="118">
        <v>0</v>
      </c>
      <c r="BL576" s="118">
        <v>0</v>
      </c>
      <c r="BM576" s="119" cm="1">
        <f t="array" ref="BM576">IF(ISNUMBER(INDEX(DataModel!$ET$4:$FT$109,MATCH(1,(DataModel!$EO$4:$EO$109=$A576)*(DataModel!$EP$4:$EP$109=$B576),0),MATCH(CONCATENATE("FY ",RIGHT(BM$3,4)),DataModel!$ET$2:$FT$2,0))*$C576),INDEX(DataModel!$ET$4:$FT$109,MATCH(1,(DataModel!$EO$4:$EO$109=$A576)*(DataModel!$EP$4:$EP$109=$B576),0),MATCH(CONCATENATE("FY ",RIGHT(BM$3,4)),DataModel!$ET$2:$FT$2,0))*$C576,0)</f>
        <v>0</v>
      </c>
      <c r="BN576" s="117">
        <v>0</v>
      </c>
      <c r="BO576" s="118">
        <v>0</v>
      </c>
      <c r="BP576" s="118">
        <v>0</v>
      </c>
      <c r="BQ576" s="119" cm="1">
        <f t="array" ref="BQ576">IF(ISNUMBER(INDEX(DataModel!$ET$4:$FT$109,MATCH(1,(DataModel!$EO$4:$EO$109=$A576)*(DataModel!$EP$4:$EP$109=$B576),0),MATCH(CONCATENATE("FY ",RIGHT(BQ$3,4)),DataModel!$ET$2:$FT$2,0))*$C576),INDEX(DataModel!$ET$4:$FT$109,MATCH(1,(DataModel!$EO$4:$EO$109=$A576)*(DataModel!$EP$4:$EP$109=$B576),0),MATCH(CONCATENATE("FY ",RIGHT(BQ$3,4)),DataModel!$ET$2:$FT$2,0))*$C576,0)</f>
        <v>0</v>
      </c>
      <c r="BR576" s="117">
        <v>0</v>
      </c>
      <c r="BS576" s="118">
        <v>0</v>
      </c>
      <c r="BT576" s="118">
        <v>0</v>
      </c>
      <c r="BU576" s="119" cm="1">
        <f t="array" ref="BU576">IF(ISNUMBER(INDEX(DataModel!$ET$4:$FT$109,MATCH(1,(DataModel!$EO$4:$EO$109=$A576)*(DataModel!$EP$4:$EP$109=$B576),0),MATCH(CONCATENATE("FY ",RIGHT(BU$3,4)),DataModel!$ET$2:$FT$2,0))*$C576),INDEX(DataModel!$ET$4:$FT$109,MATCH(1,(DataModel!$EO$4:$EO$109=$A576)*(DataModel!$EP$4:$EP$109=$B576),0),MATCH(CONCATENATE("FY ",RIGHT(BU$3,4)),DataModel!$ET$2:$FT$2,0))*$C576,0)</f>
        <v>0</v>
      </c>
      <c r="BV576" s="117">
        <v>0</v>
      </c>
      <c r="BW576" s="118">
        <v>0</v>
      </c>
      <c r="BX576" s="118">
        <v>0</v>
      </c>
      <c r="BY576" s="119" cm="1">
        <f t="array" ref="BY576">IF(ISNUMBER(INDEX(DataModel!$ET$4:$FT$109,MATCH(1,(DataModel!$EO$4:$EO$109=$A576)*(DataModel!$EP$4:$EP$109=$B576),0),MATCH(CONCATENATE("FY ",RIGHT(BY$3,4)),DataModel!$ET$2:$FT$2,0))*$C576),INDEX(DataModel!$ET$4:$FT$109,MATCH(1,(DataModel!$EO$4:$EO$109=$A576)*(DataModel!$EP$4:$EP$109=$B576),0),MATCH(CONCATENATE("FY ",RIGHT(BY$3,4)),DataModel!$ET$2:$FT$2,0))*$C576,0)</f>
        <v>0</v>
      </c>
      <c r="BZ576" s="117">
        <v>0</v>
      </c>
      <c r="CA576" s="118">
        <v>0</v>
      </c>
      <c r="CB576" s="118">
        <v>0</v>
      </c>
      <c r="CC576" s="119" cm="1">
        <f t="array" ref="CC576">IF(ISNUMBER(INDEX(DataModel!$ET$4:$FT$109,MATCH(1,(DataModel!$EO$4:$EO$109=$A576)*(DataModel!$EP$4:$EP$109=$B576),0),MATCH(CONCATENATE("FY ",RIGHT(CC$3,4)),DataModel!$ET$2:$FT$2,0))*$C576),INDEX(DataModel!$ET$4:$FT$109,MATCH(1,(DataModel!$EO$4:$EO$109=$A576)*(DataModel!$EP$4:$EP$109=$B576),0),MATCH(CONCATENATE("FY ",RIGHT(CC$3,4)),DataModel!$ET$2:$FT$2,0))*$C576,0)</f>
        <v>0</v>
      </c>
      <c r="CD576" s="117">
        <v>0</v>
      </c>
      <c r="CE576" s="118">
        <v>0</v>
      </c>
      <c r="CF576" s="118">
        <v>0</v>
      </c>
      <c r="CG576" s="119" cm="1">
        <f t="array" ref="CG576">IF(ISNUMBER(INDEX(DataModel!$ET$4:$FT$109,MATCH(1,(DataModel!$EO$4:$EO$109=$A576)*(DataModel!$EP$4:$EP$109=$B576),0),MATCH(CONCATENATE("FY ",RIGHT(CG$3,4)),DataModel!$ET$2:$FT$2,0))*$C576),INDEX(DataModel!$ET$4:$FT$109,MATCH(1,(DataModel!$EO$4:$EO$109=$A576)*(DataModel!$EP$4:$EP$109=$B576),0),MATCH(CONCATENATE("FY ",RIGHT(CG$3,4)),DataModel!$ET$2:$FT$2,0))*$C576,0)</f>
        <v>0</v>
      </c>
      <c r="CH576" s="117">
        <v>0</v>
      </c>
      <c r="CI576" s="118">
        <v>0</v>
      </c>
      <c r="CJ576" s="118">
        <v>0</v>
      </c>
      <c r="CK576" s="119" cm="1">
        <f t="array" ref="CK576">IF(ISNUMBER(INDEX(DataModel!$ET$4:$FT$109,MATCH(1,(DataModel!$EO$4:$EO$109=$A576)*(DataModel!$EP$4:$EP$109=$B576),0),MATCH(CONCATENATE("FY ",RIGHT(CK$3,4)),DataModel!$ET$2:$FT$2,0))*$C576),INDEX(DataModel!$ET$4:$FT$109,MATCH(1,(DataModel!$EO$4:$EO$109=$A576)*(DataModel!$EP$4:$EP$109=$B576),0),MATCH(CONCATENATE("FY ",RIGHT(CK$3,4)),DataModel!$ET$2:$FT$2,0))*$C576,0)</f>
        <v>0</v>
      </c>
      <c r="CL576" s="117">
        <v>0</v>
      </c>
      <c r="CM576" s="118">
        <v>0</v>
      </c>
      <c r="CN576" s="118">
        <v>0</v>
      </c>
      <c r="CO576" s="119" cm="1">
        <f t="array" ref="CO576">IF(ISNUMBER(INDEX(DataModel!$ET$4:$FT$109,MATCH(1,(DataModel!$EO$4:$EO$109=$A576)*(DataModel!$EP$4:$EP$109=$B576),0),MATCH(CONCATENATE("FY ",RIGHT(CO$3,4)),DataModel!$ET$2:$FT$2,0))*$C576),INDEX(DataModel!$ET$4:$FT$109,MATCH(1,(DataModel!$EO$4:$EO$109=$A576)*(DataModel!$EP$4:$EP$109=$B576),0),MATCH(CONCATENATE("FY ",RIGHT(CO$3,4)),DataModel!$ET$2:$FT$2,0))*$C576,0)</f>
        <v>0</v>
      </c>
      <c r="CP576" s="117">
        <v>0</v>
      </c>
      <c r="CQ576" s="118">
        <v>0</v>
      </c>
      <c r="CR576" s="118">
        <v>0</v>
      </c>
      <c r="CS576" s="119" cm="1">
        <f t="array" ref="CS576">IF(ISNUMBER(INDEX(DataModel!$ET$4:$FT$109,MATCH(1,(DataModel!$EO$4:$EO$109=$A576)*(DataModel!$EP$4:$EP$109=$B576),0),MATCH(CONCATENATE("FY ",RIGHT(CS$3,4)),DataModel!$ET$2:$FT$2,0))*$C576),INDEX(DataModel!$ET$4:$FT$109,MATCH(1,(DataModel!$EO$4:$EO$109=$A576)*(DataModel!$EP$4:$EP$109=$B576),0),MATCH(CONCATENATE("FY ",RIGHT(CS$3,4)),DataModel!$ET$2:$FT$2,0))*$C576,0)</f>
        <v>0</v>
      </c>
      <c r="CT576" s="117">
        <v>0</v>
      </c>
      <c r="CU576" s="118">
        <v>0</v>
      </c>
      <c r="CV576" s="118">
        <v>0</v>
      </c>
      <c r="CW576" s="119" cm="1">
        <f t="array" ref="CW576">IF(ISNUMBER(INDEX(DataModel!$ET$4:$FT$109,MATCH(1,(DataModel!$EO$4:$EO$109=$A576)*(DataModel!$EP$4:$EP$109=$B576),0),MATCH(CONCATENATE("FY ",RIGHT(CW$3,4)),DataModel!$ET$2:$FT$2,0))*$C576),INDEX(DataModel!$ET$4:$FT$109,MATCH(1,(DataModel!$EO$4:$EO$109=$A576)*(DataModel!$EP$4:$EP$109=$B576),0),MATCH(CONCATENATE("FY ",RIGHT(CW$3,4)),DataModel!$ET$2:$FT$2,0))*$C576,0)</f>
        <v>0</v>
      </c>
      <c r="CX576" s="117">
        <v>0</v>
      </c>
      <c r="CY576" s="118">
        <v>0</v>
      </c>
      <c r="CZ576" s="118">
        <v>0</v>
      </c>
      <c r="DA576" s="119" cm="1">
        <f t="array" ref="DA576">IF(ISNUMBER(INDEX(DataModel!$ET$4:$FT$109,MATCH(1,(DataModel!$EO$4:$EO$109=$A576)*(DataModel!$EP$4:$EP$109=$B576),0),MATCH(CONCATENATE("FY ",RIGHT(DA$3,4)),DataModel!$ET$2:$FT$2,0))*$C576),INDEX(DataModel!$ET$4:$FT$109,MATCH(1,(DataModel!$EO$4:$EO$109=$A576)*(DataModel!$EP$4:$EP$109=$B576),0),MATCH(CONCATENATE("FY ",RIGHT(DA$3,4)),DataModel!$ET$2:$FT$2,0))*$C576,0)</f>
        <v>0</v>
      </c>
      <c r="DB576" s="117">
        <v>0</v>
      </c>
      <c r="DC576" s="118">
        <v>0</v>
      </c>
      <c r="DD576" s="118">
        <v>0</v>
      </c>
      <c r="DE576" s="119" cm="1">
        <f t="array" ref="DE576">IF(ISNUMBER(INDEX(DataModel!$ET$4:$FT$109,MATCH(1,(DataModel!$EO$4:$EO$109=$A576)*(DataModel!$EP$4:$EP$109=$B576),0),MATCH(CONCATENATE("FY ",RIGHT(DE$3,4)),DataModel!$ET$2:$FT$2,0))*$C576),INDEX(DataModel!$ET$4:$FT$109,MATCH(1,(DataModel!$EO$4:$EO$109=$A576)*(DataModel!$EP$4:$EP$109=$B576),0),MATCH(CONCATENATE("FY ",RIGHT(DE$3,4)),DataModel!$ET$2:$FT$2,0))*$C576,0)</f>
        <v>0</v>
      </c>
      <c r="DF576" s="117">
        <v>0</v>
      </c>
      <c r="DG576" s="118">
        <v>0</v>
      </c>
      <c r="DH576" s="118">
        <v>0</v>
      </c>
      <c r="DI576" s="119" cm="1">
        <f t="array" ref="DI576">IF(ISNUMBER(INDEX(DataModel!$ET$4:$FT$109,MATCH(1,(DataModel!$EO$4:$EO$109=$A576)*(DataModel!$EP$4:$EP$109=$B576),0),MATCH(CONCATENATE("FY ",RIGHT(DI$3,4)),DataModel!$ET$2:$FT$2,0))*$C576),INDEX(DataModel!$ET$4:$FT$109,MATCH(1,(DataModel!$EO$4:$EO$109=$A576)*(DataModel!$EP$4:$EP$109=$B576),0),MATCH(CONCATENATE("FY ",RIGHT(DI$3,4)),DataModel!$ET$2:$FT$2,0))*$C576,0)</f>
        <v>0</v>
      </c>
      <c r="DK576" s="69">
        <f t="shared" ref="DK576:EK576" ca="1" si="1542">SUM(OFFSET($E576,,MATCH(DK$3,$F$5:$DI$5,0)+3,,1))</f>
        <v>0</v>
      </c>
      <c r="DL576" s="69" t="e">
        <f t="shared" ca="1" si="1542"/>
        <v>#N/A</v>
      </c>
      <c r="DM576" s="69" t="e">
        <f t="shared" ca="1" si="1542"/>
        <v>#VALUE!</v>
      </c>
      <c r="DN576" s="69" t="e">
        <f t="shared" ca="1" si="1542"/>
        <v>#VALUE!</v>
      </c>
      <c r="DO576" s="69" t="e">
        <f t="shared" ca="1" si="1542"/>
        <v>#VALUE!</v>
      </c>
      <c r="DP576" s="69" t="e">
        <f t="shared" ca="1" si="1542"/>
        <v>#VALUE!</v>
      </c>
      <c r="DQ576" s="69" t="e">
        <f t="shared" ca="1" si="1542"/>
        <v>#VALUE!</v>
      </c>
      <c r="DR576" s="69" t="e">
        <f t="shared" ca="1" si="1542"/>
        <v>#VALUE!</v>
      </c>
      <c r="DS576" s="69" t="e">
        <f t="shared" ca="1" si="1542"/>
        <v>#VALUE!</v>
      </c>
      <c r="DT576" s="69" t="e">
        <f t="shared" ca="1" si="1542"/>
        <v>#VALUE!</v>
      </c>
      <c r="DU576" s="69" t="e">
        <f t="shared" ca="1" si="1542"/>
        <v>#VALUE!</v>
      </c>
      <c r="DV576" s="69" t="e">
        <f t="shared" ca="1" si="1542"/>
        <v>#VALUE!</v>
      </c>
      <c r="DW576" s="69" t="e">
        <f t="shared" ca="1" si="1542"/>
        <v>#VALUE!</v>
      </c>
      <c r="DX576" s="69" t="e">
        <f t="shared" ca="1" si="1542"/>
        <v>#VALUE!</v>
      </c>
      <c r="DY576" s="69" t="e">
        <f t="shared" ca="1" si="1542"/>
        <v>#VALUE!</v>
      </c>
      <c r="DZ576" s="69" t="e">
        <f t="shared" ca="1" si="1542"/>
        <v>#VALUE!</v>
      </c>
      <c r="EA576" s="69" t="e">
        <f t="shared" ca="1" si="1542"/>
        <v>#VALUE!</v>
      </c>
      <c r="EB576" s="69" t="e">
        <f t="shared" ca="1" si="1542"/>
        <v>#VALUE!</v>
      </c>
      <c r="EC576" s="69" t="e">
        <f t="shared" ca="1" si="1542"/>
        <v>#VALUE!</v>
      </c>
      <c r="ED576" s="69" t="e">
        <f t="shared" ca="1" si="1542"/>
        <v>#VALUE!</v>
      </c>
      <c r="EE576" s="69" t="e">
        <f t="shared" ca="1" si="1542"/>
        <v>#VALUE!</v>
      </c>
      <c r="EF576" s="69" t="e">
        <f t="shared" ca="1" si="1542"/>
        <v>#VALUE!</v>
      </c>
      <c r="EG576" s="69" t="e">
        <f t="shared" ca="1" si="1542"/>
        <v>#VALUE!</v>
      </c>
      <c r="EH576" s="69" t="e">
        <f t="shared" ca="1" si="1542"/>
        <v>#VALUE!</v>
      </c>
      <c r="EI576" s="69" t="e">
        <f t="shared" ca="1" si="1542"/>
        <v>#VALUE!</v>
      </c>
      <c r="EJ576" s="69" t="e">
        <f t="shared" ca="1" si="1542"/>
        <v>#VALUE!</v>
      </c>
      <c r="EK576" s="69" t="e">
        <f t="shared" ca="1" si="1542"/>
        <v>#VALUE!</v>
      </c>
    </row>
    <row r="577" spans="1:141" outlineLevel="1" x14ac:dyDescent="0.25">
      <c r="A577" s="90"/>
      <c r="B577" s="90"/>
      <c r="C577" s="90"/>
      <c r="D577" s="90"/>
      <c r="F577" s="100"/>
      <c r="I577" s="101"/>
      <c r="J577" s="100"/>
      <c r="M577" s="101"/>
      <c r="N577" s="100"/>
      <c r="Q577" s="101"/>
      <c r="R577" s="100"/>
      <c r="U577" s="101"/>
      <c r="V577" s="100"/>
      <c r="Y577" s="101"/>
      <c r="Z577" s="100"/>
      <c r="AC577" s="101"/>
      <c r="AD577" s="100"/>
      <c r="AG577" s="101"/>
      <c r="AH577" s="100"/>
      <c r="AK577" s="101"/>
      <c r="AL577" s="100"/>
      <c r="AO577" s="101"/>
      <c r="AP577" s="100"/>
      <c r="AS577" s="101"/>
      <c r="AT577" s="100"/>
      <c r="AW577" s="101"/>
      <c r="AX577" s="100"/>
      <c r="BA577" s="101"/>
      <c r="BB577" s="100"/>
      <c r="BE577" s="101"/>
      <c r="BF577" s="100"/>
      <c r="BI577" s="101"/>
      <c r="BJ577" s="100"/>
      <c r="BM577" s="101"/>
      <c r="BN577" s="100"/>
      <c r="BQ577" s="101"/>
      <c r="BR577" s="100"/>
      <c r="BU577" s="101"/>
      <c r="BV577" s="100"/>
      <c r="BY577" s="101"/>
      <c r="BZ577" s="100"/>
      <c r="CC577" s="101"/>
      <c r="CD577" s="100"/>
      <c r="CG577" s="101"/>
      <c r="CH577" s="100"/>
      <c r="CK577" s="101"/>
      <c r="CL577" s="100"/>
      <c r="CO577" s="101"/>
      <c r="CP577" s="100"/>
      <c r="CS577" s="101"/>
      <c r="CT577" s="100"/>
      <c r="CW577" s="101"/>
      <c r="CX577" s="100"/>
      <c r="DA577" s="101"/>
      <c r="DB577" s="100"/>
      <c r="DE577" s="101"/>
      <c r="DF577" s="100"/>
      <c r="DI577" s="101"/>
    </row>
    <row r="578" spans="1:141" outlineLevel="1" x14ac:dyDescent="0.25">
      <c r="A578" s="90" t="s">
        <v>157</v>
      </c>
      <c r="B578" s="90" t="s">
        <v>172</v>
      </c>
      <c r="C578" s="111">
        <f>$C$6</f>
        <v>9.9999999999999995E-7</v>
      </c>
      <c r="D578" s="90"/>
      <c r="E578" t="str">
        <f>CONCATENATE(E574," - history")</f>
        <v>Other assets - history</v>
      </c>
      <c r="F578" s="113" t="str" cm="1">
        <f t="array" aca="1" ref="F578" ca="1">IF(AND(F$4="A",ISNUMBER(DataModel!F$4)),INDEX(DataModel!$F$4:$BA$109,MATCH(1,(DataModel!$A$4:$A$109=$A578)*(DataModel!$B$4:$B$109=$B578),0),MATCH(F$3,DataModel!$F$2:$BA$2,0))*$C578,"")</f>
        <v/>
      </c>
      <c r="G578" s="69" t="str" cm="1">
        <f t="array" aca="1" ref="G578" ca="1">IF(AND(G$4="A",ISNUMBER(DataModel!G$4)),INDEX(DataModel!$F$4:$BA$109,MATCH(1,(DataModel!$A$4:$A$109=$A578)*(DataModel!$B$4:$B$109=$B578),0),MATCH(G$3,DataModel!$F$2:$BA$2,0))*$C578,"")</f>
        <v/>
      </c>
      <c r="H578" s="69" t="str" cm="1">
        <f t="array" aca="1" ref="H578" ca="1">IF(AND(H$4="A",ISNUMBER(DataModel!H$4)),INDEX(DataModel!$F$4:$BA$109,MATCH(1,(DataModel!$A$4:$A$109=$A578)*(DataModel!$B$4:$B$109=$B578),0),MATCH(H$3,DataModel!$F$2:$BA$2,0))*$C578,"")</f>
        <v/>
      </c>
      <c r="I578" s="114" t="str" cm="1">
        <f t="array" aca="1" ref="I578" ca="1">IF(AND(I$4="A",ISNUMBER(DataModel!I$4)),INDEX(DataModel!$F$4:$BA$109,MATCH(1,(DataModel!$A$4:$A$109=$A578)*(DataModel!$B$4:$B$109=$B578),0),MATCH(I$3,DataModel!$F$2:$BA$2,0))*$C578,"")</f>
        <v/>
      </c>
      <c r="J578" s="113" t="str" cm="1">
        <f t="array" aca="1" ref="J578" ca="1">IF(AND(J$4="A",ISNUMBER(DataModel!J$4)),INDEX(DataModel!$F$4:$BA$109,MATCH(1,(DataModel!$A$4:$A$109=$A578)*(DataModel!$B$4:$B$109=$B578),0),MATCH(J$3,DataModel!$F$2:$BA$2,0))*$C578,"")</f>
        <v/>
      </c>
      <c r="K578" s="69" t="str" cm="1">
        <f t="array" aca="1" ref="K578" ca="1">IF(AND(K$4="A",ISNUMBER(DataModel!K$4)),INDEX(DataModel!$F$4:$BA$109,MATCH(1,(DataModel!$A$4:$A$109=$A578)*(DataModel!$B$4:$B$109=$B578),0),MATCH(K$3,DataModel!$F$2:$BA$2,0))*$C578,"")</f>
        <v/>
      </c>
      <c r="L578" s="69" t="str" cm="1">
        <f t="array" aca="1" ref="L578" ca="1">IF(AND(L$4="A",ISNUMBER(DataModel!L$4)),INDEX(DataModel!$F$4:$BA$109,MATCH(1,(DataModel!$A$4:$A$109=$A578)*(DataModel!$B$4:$B$109=$B578),0),MATCH(L$3,DataModel!$F$2:$BA$2,0))*$C578,"")</f>
        <v/>
      </c>
      <c r="M578" s="114" t="str" cm="1">
        <f t="array" aca="1" ref="M578" ca="1">IF(AND(M$4="A",ISNUMBER(DataModel!M$4)),INDEX(DataModel!$F$4:$BA$109,MATCH(1,(DataModel!$A$4:$A$109=$A578)*(DataModel!$B$4:$B$109=$B578),0),MATCH(M$3,DataModel!$F$2:$BA$2,0))*$C578,"")</f>
        <v/>
      </c>
      <c r="N578" s="113" t="str" cm="1">
        <f t="array" aca="1" ref="N578" ca="1">IF(AND(N$4="A",ISNUMBER(DataModel!N$4)),INDEX(DataModel!$F$4:$BA$109,MATCH(1,(DataModel!$A$4:$A$109=$A578)*(DataModel!$B$4:$B$109=$B578),0),MATCH(N$3,DataModel!$F$2:$BA$2,0))*$C578,"")</f>
        <v/>
      </c>
      <c r="O578" s="69" t="str" cm="1">
        <f t="array" aca="1" ref="O578" ca="1">IF(AND(O$4="A",ISNUMBER(DataModel!O$4)),INDEX(DataModel!$F$4:$BA$109,MATCH(1,(DataModel!$A$4:$A$109=$A578)*(DataModel!$B$4:$B$109=$B578),0),MATCH(O$3,DataModel!$F$2:$BA$2,0))*$C578,"")</f>
        <v/>
      </c>
      <c r="P578" s="69" t="str" cm="1">
        <f t="array" aca="1" ref="P578" ca="1">IF(AND(P$4="A",ISNUMBER(DataModel!P$4)),INDEX(DataModel!$F$4:$BA$109,MATCH(1,(DataModel!$A$4:$A$109=$A578)*(DataModel!$B$4:$B$109=$B578),0),MATCH(P$3,DataModel!$F$2:$BA$2,0))*$C578,"")</f>
        <v/>
      </c>
      <c r="Q578" s="114" t="str" cm="1">
        <f t="array" aca="1" ref="Q578" ca="1">IF(AND(Q$4="A",ISNUMBER(DataModel!Q$4)),INDEX(DataModel!$F$4:$BA$109,MATCH(1,(DataModel!$A$4:$A$109=$A578)*(DataModel!$B$4:$B$109=$B578),0),MATCH(Q$3,DataModel!$F$2:$BA$2,0))*$C578,"")</f>
        <v/>
      </c>
      <c r="R578" s="113" t="str" cm="1">
        <f t="array" aca="1" ref="R578" ca="1">IF(AND(R$4="A",ISNUMBER(DataModel!R$4)),INDEX(DataModel!$F$4:$BA$109,MATCH(1,(DataModel!$A$4:$A$109=$A578)*(DataModel!$B$4:$B$109=$B578),0),MATCH(R$3,DataModel!$F$2:$BA$2,0))*$C578,"")</f>
        <v/>
      </c>
      <c r="S578" s="69" t="str" cm="1">
        <f t="array" aca="1" ref="S578" ca="1">IF(AND(S$4="A",ISNUMBER(DataModel!S$4)),INDEX(DataModel!$F$4:$BA$109,MATCH(1,(DataModel!$A$4:$A$109=$A578)*(DataModel!$B$4:$B$109=$B578),0),MATCH(S$3,DataModel!$F$2:$BA$2,0))*$C578,"")</f>
        <v/>
      </c>
      <c r="T578" s="69" t="str" cm="1">
        <f t="array" aca="1" ref="T578" ca="1">IF(AND(T$4="A",ISNUMBER(DataModel!T$4)),INDEX(DataModel!$F$4:$BA$109,MATCH(1,(DataModel!$A$4:$A$109=$A578)*(DataModel!$B$4:$B$109=$B578),0),MATCH(T$3,DataModel!$F$2:$BA$2,0))*$C578,"")</f>
        <v/>
      </c>
      <c r="U578" s="114" t="str" cm="1">
        <f t="array" aca="1" ref="U578" ca="1">IF(AND(U$4="A",ISNUMBER(DataModel!U$4)),INDEX(DataModel!$F$4:$BA$109,MATCH(1,(DataModel!$A$4:$A$109=$A578)*(DataModel!$B$4:$B$109=$B578),0),MATCH(U$3,DataModel!$F$2:$BA$2,0))*$C578,"")</f>
        <v/>
      </c>
      <c r="V578" s="113" t="str" cm="1">
        <f t="array" aca="1" ref="V578" ca="1">IF(AND(V$4="A",ISNUMBER(DataModel!V$4)),INDEX(DataModel!$F$4:$BA$109,MATCH(1,(DataModel!$A$4:$A$109=$A578)*(DataModel!$B$4:$B$109=$B578),0),MATCH(V$3,DataModel!$F$2:$BA$2,0))*$C578,"")</f>
        <v/>
      </c>
      <c r="W578" s="69" t="str" cm="1">
        <f t="array" aca="1" ref="W578" ca="1">IF(AND(W$4="A",ISNUMBER(DataModel!W$4)),INDEX(DataModel!$F$4:$BA$109,MATCH(1,(DataModel!$A$4:$A$109=$A578)*(DataModel!$B$4:$B$109=$B578),0),MATCH(W$3,DataModel!$F$2:$BA$2,0))*$C578,"")</f>
        <v/>
      </c>
      <c r="X578" s="69" t="str" cm="1">
        <f t="array" aca="1" ref="X578" ca="1">IF(AND(X$4="A",ISNUMBER(DataModel!X$4)),INDEX(DataModel!$F$4:$BA$109,MATCH(1,(DataModel!$A$4:$A$109=$A578)*(DataModel!$B$4:$B$109=$B578),0),MATCH(X$3,DataModel!$F$2:$BA$2,0))*$C578,"")</f>
        <v/>
      </c>
      <c r="Y578" s="114" t="str" cm="1">
        <f t="array" aca="1" ref="Y578" ca="1">IF(AND(Y$4="A",ISNUMBER(DataModel!Y$4)),INDEX(DataModel!$F$4:$BA$109,MATCH(1,(DataModel!$A$4:$A$109=$A578)*(DataModel!$B$4:$B$109=$B578),0),MATCH(Y$3,DataModel!$F$2:$BA$2,0))*$C578,"")</f>
        <v/>
      </c>
      <c r="Z578" s="113" t="str" cm="1">
        <f t="array" aca="1" ref="Z578" ca="1">IF(AND(Z$4="A",ISNUMBER(DataModel!Z$4)),INDEX(DataModel!$F$4:$BA$109,MATCH(1,(DataModel!$A$4:$A$109=$A578)*(DataModel!$B$4:$B$109=$B578),0),MATCH(Z$3,DataModel!$F$2:$BA$2,0))*$C578,"")</f>
        <v/>
      </c>
      <c r="AA578" s="69" t="str" cm="1">
        <f t="array" aca="1" ref="AA578" ca="1">IF(AND(AA$4="A",ISNUMBER(DataModel!AA$4)),INDEX(DataModel!$F$4:$BA$109,MATCH(1,(DataModel!$A$4:$A$109=$A578)*(DataModel!$B$4:$B$109=$B578),0),MATCH(AA$3,DataModel!$F$2:$BA$2,0))*$C578,"")</f>
        <v/>
      </c>
      <c r="AB578" s="69" t="str" cm="1">
        <f t="array" aca="1" ref="AB578" ca="1">IF(AND(AB$4="A",ISNUMBER(DataModel!AB$4)),INDEX(DataModel!$F$4:$BA$109,MATCH(1,(DataModel!$A$4:$A$109=$A578)*(DataModel!$B$4:$B$109=$B578),0),MATCH(AB$3,DataModel!$F$2:$BA$2,0))*$C578,"")</f>
        <v/>
      </c>
      <c r="AC578" s="114" t="str" cm="1">
        <f t="array" aca="1" ref="AC578" ca="1">IF(AND(AC$4="A",ISNUMBER(DataModel!AC$4)),INDEX(DataModel!$F$4:$BA$109,MATCH(1,(DataModel!$A$4:$A$109=$A578)*(DataModel!$B$4:$B$109=$B578),0),MATCH(AC$3,DataModel!$F$2:$BA$2,0))*$C578,"")</f>
        <v/>
      </c>
      <c r="AD578" s="113" t="str" cm="1">
        <f t="array" aca="1" ref="AD578" ca="1">IF(AND(AD$4="A",ISNUMBER(DataModel!AD$4)),INDEX(DataModel!$F$4:$BA$109,MATCH(1,(DataModel!$A$4:$A$109=$A578)*(DataModel!$B$4:$B$109=$B578),0),MATCH(AD$3,DataModel!$F$2:$BA$2,0))*$C578,"")</f>
        <v/>
      </c>
      <c r="AE578" s="69" t="str" cm="1">
        <f t="array" aca="1" ref="AE578" ca="1">IF(AND(AE$4="A",ISNUMBER(DataModel!AE$4)),INDEX(DataModel!$F$4:$BA$109,MATCH(1,(DataModel!$A$4:$A$109=$A578)*(DataModel!$B$4:$B$109=$B578),0),MATCH(AE$3,DataModel!$F$2:$BA$2,0))*$C578,"")</f>
        <v/>
      </c>
      <c r="AF578" s="69" t="str" cm="1">
        <f t="array" aca="1" ref="AF578" ca="1">IF(AND(AF$4="A",ISNUMBER(DataModel!AF$4)),INDEX(DataModel!$F$4:$BA$109,MATCH(1,(DataModel!$A$4:$A$109=$A578)*(DataModel!$B$4:$B$109=$B578),0),MATCH(AF$3,DataModel!$F$2:$BA$2,0))*$C578,"")</f>
        <v/>
      </c>
      <c r="AG578" s="114" t="str" cm="1">
        <f t="array" aca="1" ref="AG578" ca="1">IF(AND(AG$4="A",ISNUMBER(DataModel!AG$4)),INDEX(DataModel!$F$4:$BA$109,MATCH(1,(DataModel!$A$4:$A$109=$A578)*(DataModel!$B$4:$B$109=$B578),0),MATCH(AG$3,DataModel!$F$2:$BA$2,0))*$C578,"")</f>
        <v/>
      </c>
      <c r="AH578" s="113" t="str" cm="1">
        <f t="array" aca="1" ref="AH578" ca="1">IF(AND(AH$4="A",ISNUMBER(DataModel!AH$4)),INDEX(DataModel!$F$4:$BA$109,MATCH(1,(DataModel!$A$4:$A$109=$A578)*(DataModel!$B$4:$B$109=$B578),0),MATCH(AH$3,DataModel!$F$2:$BA$2,0))*$C578,"")</f>
        <v/>
      </c>
      <c r="AI578" s="69" t="str" cm="1">
        <f t="array" aca="1" ref="AI578" ca="1">IF(AND(AI$4="A",ISNUMBER(DataModel!AI$4)),INDEX(DataModel!$F$4:$BA$109,MATCH(1,(DataModel!$A$4:$A$109=$A578)*(DataModel!$B$4:$B$109=$B578),0),MATCH(AI$3,DataModel!$F$2:$BA$2,0))*$C578,"")</f>
        <v/>
      </c>
      <c r="AJ578" s="69" t="str" cm="1">
        <f t="array" aca="1" ref="AJ578" ca="1">IF(AND(AJ$4="A",ISNUMBER(DataModel!AJ$4)),INDEX(DataModel!$F$4:$BA$109,MATCH(1,(DataModel!$A$4:$A$109=$A578)*(DataModel!$B$4:$B$109=$B578),0),MATCH(AJ$3,DataModel!$F$2:$BA$2,0))*$C578,"")</f>
        <v/>
      </c>
      <c r="AK578" s="114" t="str" cm="1">
        <f t="array" aca="1" ref="AK578" ca="1">IF(AND(AK$4="A",ISNUMBER(DataModel!AK$4)),INDEX(DataModel!$F$4:$BA$109,MATCH(1,(DataModel!$A$4:$A$109=$A578)*(DataModel!$B$4:$B$109=$B578),0),MATCH(AK$3,DataModel!$F$2:$BA$2,0))*$C578,"")</f>
        <v/>
      </c>
      <c r="AL578" s="113" t="str" cm="1">
        <f t="array" aca="1" ref="AL578" ca="1">IF(AND(AL$4="A",ISNUMBER(DataModel!AL$4)),INDEX(DataModel!$F$4:$BA$109,MATCH(1,(DataModel!$A$4:$A$109=$A578)*(DataModel!$B$4:$B$109=$B578),0),MATCH(AL$3,DataModel!$F$2:$BA$2,0))*$C578,"")</f>
        <v/>
      </c>
      <c r="AM578" s="69" t="str" cm="1">
        <f t="array" aca="1" ref="AM578" ca="1">IF(AND(AM$4="A",ISNUMBER(DataModel!AM$4)),INDEX(DataModel!$F$4:$BA$109,MATCH(1,(DataModel!$A$4:$A$109=$A578)*(DataModel!$B$4:$B$109=$B578),0),MATCH(AM$3,DataModel!$F$2:$BA$2,0))*$C578,"")</f>
        <v/>
      </c>
      <c r="AN578" s="69" t="str" cm="1">
        <f t="array" aca="1" ref="AN578" ca="1">IF(AND(AN$4="A",ISNUMBER(DataModel!AN$4)),INDEX(DataModel!$F$4:$BA$109,MATCH(1,(DataModel!$A$4:$A$109=$A578)*(DataModel!$B$4:$B$109=$B578),0),MATCH(AN$3,DataModel!$F$2:$BA$2,0))*$C578,"")</f>
        <v/>
      </c>
      <c r="AO578" s="114" t="str" cm="1">
        <f t="array" aca="1" ref="AO578" ca="1">IF(AND(AO$4="A",ISNUMBER(DataModel!AO$4)),INDEX(DataModel!$F$4:$BA$109,MATCH(1,(DataModel!$A$4:$A$109=$A578)*(DataModel!$B$4:$B$109=$B578),0),MATCH(AO$3,DataModel!$F$2:$BA$2,0))*$C578,"")</f>
        <v/>
      </c>
      <c r="AP578" s="113" t="str" cm="1">
        <f t="array" aca="1" ref="AP578" ca="1">IF(AND(AP$4="A",ISNUMBER(DataModel!AP$4)),INDEX(DataModel!$F$4:$BA$109,MATCH(1,(DataModel!$A$4:$A$109=$A578)*(DataModel!$B$4:$B$109=$B578),0),MATCH(AP$3,DataModel!$F$2:$BA$2,0))*$C578,"")</f>
        <v/>
      </c>
      <c r="AQ578" s="69" t="str" cm="1">
        <f t="array" aca="1" ref="AQ578" ca="1">IF(AND(AQ$4="A",ISNUMBER(DataModel!AQ$4)),INDEX(DataModel!$F$4:$BA$109,MATCH(1,(DataModel!$A$4:$A$109=$A578)*(DataModel!$B$4:$B$109=$B578),0),MATCH(AQ$3,DataModel!$F$2:$BA$2,0))*$C578,"")</f>
        <v/>
      </c>
      <c r="AR578" s="69" t="str" cm="1">
        <f t="array" aca="1" ref="AR578" ca="1">IF(AND(AR$4="A",ISNUMBER(DataModel!AR$4)),INDEX(DataModel!$F$4:$BA$109,MATCH(1,(DataModel!$A$4:$A$109=$A578)*(DataModel!$B$4:$B$109=$B578),0),MATCH(AR$3,DataModel!$F$2:$BA$2,0))*$C578,"")</f>
        <v/>
      </c>
      <c r="AS578" s="114" t="str" cm="1">
        <f t="array" aca="1" ref="AS578" ca="1">IF(AND(AS$4="A",ISNUMBER(DataModel!AS$4)),INDEX(DataModel!$F$4:$BA$109,MATCH(1,(DataModel!$A$4:$A$109=$A578)*(DataModel!$B$4:$B$109=$B578),0),MATCH(AS$3,DataModel!$F$2:$BA$2,0))*$C578,"")</f>
        <v/>
      </c>
      <c r="AT578" s="113" t="e" cm="1">
        <f t="array" aca="1" ref="AT578" ca="1">IF(AND(AT$4="A",ISNUMBER(DataModel!AT$4)),INDEX(DataModel!$F$4:$BA$109,MATCH(1,(DataModel!$A$4:$A$109=$A578)*(DataModel!$B$4:$B$109=$B578),0),MATCH(AT$3,DataModel!$F$2:$BA$2,0))*$C578,"")</f>
        <v>#VALUE!</v>
      </c>
      <c r="AU578" s="69" t="e" cm="1">
        <f t="array" aca="1" ref="AU578" ca="1">IF(AND(AU$4="A",ISNUMBER(DataModel!AU$4)),INDEX(DataModel!$F$4:$BA$109,MATCH(1,(DataModel!$A$4:$A$109=$A578)*(DataModel!$B$4:$B$109=$B578),0),MATCH(AU$3,DataModel!$F$2:$BA$2,0))*$C578,"")</f>
        <v>#VALUE!</v>
      </c>
      <c r="AV578" s="69" t="e" cm="1">
        <f t="array" aca="1" ref="AV578" ca="1">IF(AND(AV$4="A",ISNUMBER(DataModel!AV$4)),INDEX(DataModel!$F$4:$BA$109,MATCH(1,(DataModel!$A$4:$A$109=$A578)*(DataModel!$B$4:$B$109=$B578),0),MATCH(AV$3,DataModel!$F$2:$BA$2,0))*$C578,"")</f>
        <v>#VALUE!</v>
      </c>
      <c r="AW578" s="114" t="e" cm="1">
        <f t="array" aca="1" ref="AW578" ca="1">IF(AND(AW$4="A",ISNUMBER(DataModel!AW$4)),INDEX(DataModel!$F$4:$BA$109,MATCH(1,(DataModel!$A$4:$A$109=$A578)*(DataModel!$B$4:$B$109=$B578),0),MATCH(AW$3,DataModel!$F$2:$BA$2,0))*$C578,"")</f>
        <v>#VALUE!</v>
      </c>
      <c r="AX578" s="113" t="e" cm="1">
        <f t="array" aca="1" ref="AX578" ca="1">IF(AND(AX$4="A",ISNUMBER(DataModel!AX$4)),INDEX(DataModel!$F$4:$BA$109,MATCH(1,(DataModel!$A$4:$A$109=$A578)*(DataModel!$B$4:$B$109=$B578),0),MATCH(AX$3,DataModel!$F$2:$BA$2,0))*$C578,"")</f>
        <v>#VALUE!</v>
      </c>
      <c r="AY578" s="69" t="e" cm="1">
        <f t="array" aca="1" ref="AY578" ca="1">IF(AND(AY$4="A",ISNUMBER(DataModel!AY$4)),INDEX(DataModel!$F$4:$BA$109,MATCH(1,(DataModel!$A$4:$A$109=$A578)*(DataModel!$B$4:$B$109=$B578),0),MATCH(AY$3,DataModel!$F$2:$BA$2,0))*$C578,"")</f>
        <v>#VALUE!</v>
      </c>
      <c r="AZ578" s="69" t="e" cm="1">
        <f t="array" aca="1" ref="AZ578" ca="1">IF(AND(AZ$4="A",ISNUMBER(DataModel!AZ$4)),INDEX(DataModel!$F$4:$BA$109,MATCH(1,(DataModel!$A$4:$A$109=$A578)*(DataModel!$B$4:$B$109=$B578),0),MATCH(AZ$3,DataModel!$F$2:$BA$2,0))*$C578,"")</f>
        <v>#VALUE!</v>
      </c>
      <c r="BA578" s="114" t="e" cm="1">
        <f t="array" aca="1" ref="BA578" ca="1">IF(AND(BA$4="A",ISNUMBER(DataModel!BA$4)),INDEX(DataModel!$F$4:$BA$109,MATCH(1,(DataModel!$A$4:$A$109=$A578)*(DataModel!$B$4:$B$109=$B578),0),MATCH(BA$3,DataModel!$F$2:$BA$2,0))*$C578,"")</f>
        <v>#VALUE!</v>
      </c>
      <c r="BB578" s="113"/>
      <c r="BC578" s="69"/>
      <c r="BD578" s="69"/>
      <c r="BE578" s="114"/>
      <c r="BF578" s="113"/>
      <c r="BG578" s="69"/>
      <c r="BH578" s="69"/>
      <c r="BI578" s="114"/>
      <c r="BJ578" s="113"/>
      <c r="BK578" s="69"/>
      <c r="BL578" s="69"/>
      <c r="BM578" s="114"/>
      <c r="BN578" s="113"/>
      <c r="BO578" s="69"/>
      <c r="BP578" s="69"/>
      <c r="BQ578" s="114"/>
      <c r="BR578" s="113"/>
      <c r="BS578" s="69"/>
      <c r="BT578" s="69"/>
      <c r="BU578" s="114"/>
      <c r="BV578" s="113"/>
      <c r="BW578" s="69"/>
      <c r="BX578" s="69"/>
      <c r="BY578" s="114"/>
      <c r="BZ578" s="113"/>
      <c r="CA578" s="69"/>
      <c r="CB578" s="69"/>
      <c r="CC578" s="114"/>
      <c r="CD578" s="113"/>
      <c r="CE578" s="69"/>
      <c r="CF578" s="69"/>
      <c r="CG578" s="114"/>
      <c r="CH578" s="113"/>
      <c r="CI578" s="69"/>
      <c r="CJ578" s="69"/>
      <c r="CK578" s="114"/>
      <c r="CL578" s="113"/>
      <c r="CM578" s="69"/>
      <c r="CN578" s="69"/>
      <c r="CO578" s="114"/>
      <c r="CP578" s="113"/>
      <c r="CQ578" s="69"/>
      <c r="CR578" s="69"/>
      <c r="CS578" s="114"/>
      <c r="CT578" s="113"/>
      <c r="CU578" s="69"/>
      <c r="CV578" s="69"/>
      <c r="CW578" s="114"/>
      <c r="CX578" s="113"/>
      <c r="CY578" s="69"/>
      <c r="CZ578" s="69"/>
      <c r="DA578" s="114"/>
      <c r="DB578" s="113"/>
      <c r="DC578" s="69"/>
      <c r="DD578" s="69"/>
      <c r="DE578" s="114"/>
      <c r="DF578" s="113"/>
      <c r="DG578" s="69"/>
      <c r="DH578" s="69"/>
      <c r="DI578" s="114"/>
      <c r="DK578" s="69">
        <f t="shared" ref="DK578:EK578" ca="1" si="1543">SUM(OFFSET($E578,,MATCH(DK$3,$F$5:$DI$5,0)+3,,1))</f>
        <v>0</v>
      </c>
      <c r="DL578" s="69" t="e">
        <f t="shared" ca="1" si="1543"/>
        <v>#N/A</v>
      </c>
      <c r="DM578" s="69" t="e">
        <f t="shared" ca="1" si="1543"/>
        <v>#VALUE!</v>
      </c>
      <c r="DN578" s="69" t="e">
        <f t="shared" ca="1" si="1543"/>
        <v>#VALUE!</v>
      </c>
      <c r="DO578" s="69" t="e">
        <f t="shared" ca="1" si="1543"/>
        <v>#VALUE!</v>
      </c>
      <c r="DP578" s="69" t="e">
        <f t="shared" ca="1" si="1543"/>
        <v>#VALUE!</v>
      </c>
      <c r="DQ578" s="69" t="e">
        <f t="shared" ca="1" si="1543"/>
        <v>#VALUE!</v>
      </c>
      <c r="DR578" s="69" t="e">
        <f t="shared" ca="1" si="1543"/>
        <v>#VALUE!</v>
      </c>
      <c r="DS578" s="69" t="e">
        <f t="shared" ca="1" si="1543"/>
        <v>#VALUE!</v>
      </c>
      <c r="DT578" s="69" t="e">
        <f t="shared" ca="1" si="1543"/>
        <v>#VALUE!</v>
      </c>
      <c r="DU578" s="69" t="e">
        <f t="shared" ca="1" si="1543"/>
        <v>#VALUE!</v>
      </c>
      <c r="DV578" s="69" t="e">
        <f t="shared" ca="1" si="1543"/>
        <v>#VALUE!</v>
      </c>
      <c r="DW578" s="69" t="e">
        <f t="shared" ca="1" si="1543"/>
        <v>#VALUE!</v>
      </c>
      <c r="DX578" s="69" t="e">
        <f t="shared" ca="1" si="1543"/>
        <v>#VALUE!</v>
      </c>
      <c r="DY578" s="69" t="e">
        <f t="shared" ca="1" si="1543"/>
        <v>#VALUE!</v>
      </c>
      <c r="DZ578" s="69" t="e">
        <f t="shared" ca="1" si="1543"/>
        <v>#VALUE!</v>
      </c>
      <c r="EA578" s="69" t="e">
        <f t="shared" ca="1" si="1543"/>
        <v>#VALUE!</v>
      </c>
      <c r="EB578" s="69" t="e">
        <f t="shared" ca="1" si="1543"/>
        <v>#VALUE!</v>
      </c>
      <c r="EC578" s="69" t="e">
        <f t="shared" ca="1" si="1543"/>
        <v>#VALUE!</v>
      </c>
      <c r="ED578" s="69" t="e">
        <f t="shared" ca="1" si="1543"/>
        <v>#VALUE!</v>
      </c>
      <c r="EE578" s="69" t="e">
        <f t="shared" ca="1" si="1543"/>
        <v>#VALUE!</v>
      </c>
      <c r="EF578" s="69" t="e">
        <f t="shared" ca="1" si="1543"/>
        <v>#VALUE!</v>
      </c>
      <c r="EG578" s="69" t="e">
        <f t="shared" ca="1" si="1543"/>
        <v>#VALUE!</v>
      </c>
      <c r="EH578" s="69" t="e">
        <f t="shared" ca="1" si="1543"/>
        <v>#VALUE!</v>
      </c>
      <c r="EI578" s="69" t="e">
        <f t="shared" ca="1" si="1543"/>
        <v>#VALUE!</v>
      </c>
      <c r="EJ578" s="69" t="e">
        <f t="shared" ca="1" si="1543"/>
        <v>#VALUE!</v>
      </c>
      <c r="EK578" s="69" t="e">
        <f t="shared" ca="1" si="1543"/>
        <v>#VALUE!</v>
      </c>
    </row>
    <row r="579" spans="1:141" outlineLevel="1" x14ac:dyDescent="0.25">
      <c r="A579" s="90"/>
      <c r="B579" s="90"/>
      <c r="C579" s="90"/>
      <c r="D579" s="90"/>
      <c r="F579" s="100"/>
      <c r="I579" s="101"/>
      <c r="J579" s="100"/>
      <c r="M579" s="101"/>
      <c r="N579" s="100"/>
      <c r="Q579" s="101"/>
      <c r="R579" s="100"/>
      <c r="U579" s="101"/>
      <c r="V579" s="100"/>
      <c r="Y579" s="101"/>
      <c r="Z579" s="100"/>
      <c r="AC579" s="101"/>
      <c r="AD579" s="100"/>
      <c r="AG579" s="101"/>
      <c r="AH579" s="100"/>
      <c r="AK579" s="101"/>
      <c r="AL579" s="100"/>
      <c r="AO579" s="101"/>
      <c r="AP579" s="100"/>
      <c r="AS579" s="101"/>
      <c r="AT579" s="100"/>
      <c r="AW579" s="101"/>
      <c r="AX579" s="100"/>
      <c r="BA579" s="101"/>
      <c r="BB579" s="100"/>
      <c r="BE579" s="101"/>
      <c r="BF579" s="100"/>
      <c r="BI579" s="101"/>
      <c r="BJ579" s="100"/>
      <c r="BM579" s="101"/>
      <c r="BN579" s="100"/>
      <c r="BQ579" s="101"/>
      <c r="BR579" s="100"/>
      <c r="BU579" s="101"/>
      <c r="BV579" s="100"/>
      <c r="BY579" s="101"/>
      <c r="BZ579" s="100"/>
      <c r="CC579" s="101"/>
      <c r="CD579" s="100"/>
      <c r="CG579" s="101"/>
      <c r="CH579" s="100"/>
      <c r="CK579" s="101"/>
      <c r="CL579" s="100"/>
      <c r="CO579" s="101"/>
      <c r="CP579" s="100"/>
      <c r="CS579" s="101"/>
      <c r="CT579" s="100"/>
      <c r="CW579" s="101"/>
      <c r="CX579" s="100"/>
      <c r="DA579" s="101"/>
      <c r="DB579" s="100"/>
      <c r="DE579" s="101"/>
      <c r="DF579" s="100"/>
      <c r="DI579" s="101"/>
    </row>
    <row r="580" spans="1:141" outlineLevel="1" x14ac:dyDescent="0.25">
      <c r="A580" s="90"/>
      <c r="B580" s="90"/>
      <c r="C580" s="90"/>
      <c r="D580" s="90"/>
      <c r="E580" t="str">
        <f>CONCATENATE(E574," - model")</f>
        <v>Other assets - model</v>
      </c>
      <c r="F580" s="100"/>
      <c r="I580" s="101"/>
      <c r="J580" s="100"/>
      <c r="M580" s="101"/>
      <c r="N580" s="100"/>
      <c r="Q580" s="101"/>
      <c r="R580" s="100"/>
      <c r="U580" s="101"/>
      <c r="V580" s="100"/>
      <c r="Y580" s="101"/>
      <c r="Z580" s="100"/>
      <c r="AC580" s="101"/>
      <c r="AD580" s="100"/>
      <c r="AG580" s="101"/>
      <c r="AH580" s="100"/>
      <c r="AK580" s="101"/>
      <c r="AL580" s="113" t="str">
        <f ca="1">AL578</f>
        <v/>
      </c>
      <c r="AM580" s="69" t="str">
        <f t="shared" ref="AM580:AO580" ca="1" si="1544">AM578</f>
        <v/>
      </c>
      <c r="AN580" s="69" t="str">
        <f t="shared" ca="1" si="1544"/>
        <v/>
      </c>
      <c r="AO580" s="114" t="str">
        <f t="shared" ca="1" si="1544"/>
        <v/>
      </c>
      <c r="AP580" s="113" t="e">
        <f ca="1">AP581</f>
        <v>#N/A</v>
      </c>
      <c r="AQ580" s="69" t="e">
        <f t="shared" ref="AQ580:DB580" ca="1" si="1545">AQ581</f>
        <v>#N/A</v>
      </c>
      <c r="AR580" s="69" t="e">
        <f t="shared" ca="1" si="1545"/>
        <v>#N/A</v>
      </c>
      <c r="AS580" s="114" t="e">
        <f t="shared" ca="1" si="1545"/>
        <v>#N/A</v>
      </c>
      <c r="AT580" s="113" t="e">
        <f t="shared" ca="1" si="1545"/>
        <v>#VALUE!</v>
      </c>
      <c r="AU580" s="69" t="e">
        <f t="shared" ca="1" si="1545"/>
        <v>#VALUE!</v>
      </c>
      <c r="AV580" s="69" t="e">
        <f t="shared" ca="1" si="1545"/>
        <v>#VALUE!</v>
      </c>
      <c r="AW580" s="114" t="e">
        <f t="shared" ca="1" si="1545"/>
        <v>#VALUE!</v>
      </c>
      <c r="AX580" s="113" t="e">
        <f t="shared" ca="1" si="1545"/>
        <v>#VALUE!</v>
      </c>
      <c r="AY580" s="69" t="e">
        <f t="shared" ca="1" si="1545"/>
        <v>#VALUE!</v>
      </c>
      <c r="AZ580" s="69" t="e">
        <f t="shared" ca="1" si="1545"/>
        <v>#VALUE!</v>
      </c>
      <c r="BA580" s="114" t="e">
        <f t="shared" ca="1" si="1545"/>
        <v>#VALUE!</v>
      </c>
      <c r="BB580" s="113" t="e">
        <f t="shared" ca="1" si="1545"/>
        <v>#VALUE!</v>
      </c>
      <c r="BC580" s="69" t="e">
        <f t="shared" ca="1" si="1545"/>
        <v>#VALUE!</v>
      </c>
      <c r="BD580" s="69" t="e">
        <f t="shared" ca="1" si="1545"/>
        <v>#VALUE!</v>
      </c>
      <c r="BE580" s="114" t="e">
        <f t="shared" ca="1" si="1545"/>
        <v>#VALUE!</v>
      </c>
      <c r="BF580" s="113" t="e">
        <f t="shared" ca="1" si="1545"/>
        <v>#VALUE!</v>
      </c>
      <c r="BG580" s="69" t="e">
        <f t="shared" ca="1" si="1545"/>
        <v>#VALUE!</v>
      </c>
      <c r="BH580" s="69" t="e">
        <f t="shared" ca="1" si="1545"/>
        <v>#VALUE!</v>
      </c>
      <c r="BI580" s="114" t="e">
        <f t="shared" ca="1" si="1545"/>
        <v>#VALUE!</v>
      </c>
      <c r="BJ580" s="113" t="e">
        <f t="shared" ca="1" si="1545"/>
        <v>#VALUE!</v>
      </c>
      <c r="BK580" s="69" t="e">
        <f t="shared" ca="1" si="1545"/>
        <v>#VALUE!</v>
      </c>
      <c r="BL580" s="69" t="e">
        <f t="shared" ca="1" si="1545"/>
        <v>#VALUE!</v>
      </c>
      <c r="BM580" s="114" t="e">
        <f t="shared" ca="1" si="1545"/>
        <v>#VALUE!</v>
      </c>
      <c r="BN580" s="113" t="e">
        <f t="shared" ca="1" si="1545"/>
        <v>#VALUE!</v>
      </c>
      <c r="BO580" s="69" t="e">
        <f t="shared" ca="1" si="1545"/>
        <v>#VALUE!</v>
      </c>
      <c r="BP580" s="69" t="e">
        <f t="shared" ca="1" si="1545"/>
        <v>#VALUE!</v>
      </c>
      <c r="BQ580" s="114" t="e">
        <f t="shared" ca="1" si="1545"/>
        <v>#VALUE!</v>
      </c>
      <c r="BR580" s="113" t="e">
        <f t="shared" ca="1" si="1545"/>
        <v>#VALUE!</v>
      </c>
      <c r="BS580" s="69" t="e">
        <f t="shared" ca="1" si="1545"/>
        <v>#VALUE!</v>
      </c>
      <c r="BT580" s="69" t="e">
        <f t="shared" ca="1" si="1545"/>
        <v>#VALUE!</v>
      </c>
      <c r="BU580" s="114" t="e">
        <f t="shared" ca="1" si="1545"/>
        <v>#VALUE!</v>
      </c>
      <c r="BV580" s="113" t="e">
        <f t="shared" ca="1" si="1545"/>
        <v>#VALUE!</v>
      </c>
      <c r="BW580" s="69" t="e">
        <f t="shared" ca="1" si="1545"/>
        <v>#VALUE!</v>
      </c>
      <c r="BX580" s="69" t="e">
        <f t="shared" ca="1" si="1545"/>
        <v>#VALUE!</v>
      </c>
      <c r="BY580" s="114" t="e">
        <f t="shared" ca="1" si="1545"/>
        <v>#VALUE!</v>
      </c>
      <c r="BZ580" s="113" t="e">
        <f t="shared" ca="1" si="1545"/>
        <v>#VALUE!</v>
      </c>
      <c r="CA580" s="69" t="e">
        <f t="shared" ca="1" si="1545"/>
        <v>#VALUE!</v>
      </c>
      <c r="CB580" s="69" t="e">
        <f t="shared" ca="1" si="1545"/>
        <v>#VALUE!</v>
      </c>
      <c r="CC580" s="114" t="e">
        <f t="shared" ca="1" si="1545"/>
        <v>#VALUE!</v>
      </c>
      <c r="CD580" s="113" t="e">
        <f t="shared" ca="1" si="1545"/>
        <v>#VALUE!</v>
      </c>
      <c r="CE580" s="69" t="e">
        <f t="shared" ca="1" si="1545"/>
        <v>#VALUE!</v>
      </c>
      <c r="CF580" s="69" t="e">
        <f t="shared" ca="1" si="1545"/>
        <v>#VALUE!</v>
      </c>
      <c r="CG580" s="114" t="e">
        <f t="shared" ca="1" si="1545"/>
        <v>#VALUE!</v>
      </c>
      <c r="CH580" s="113">
        <f t="shared" ca="1" si="1545"/>
        <v>0</v>
      </c>
      <c r="CI580" s="69">
        <f t="shared" ca="1" si="1545"/>
        <v>0</v>
      </c>
      <c r="CJ580" s="69">
        <f t="shared" ca="1" si="1545"/>
        <v>0</v>
      </c>
      <c r="CK580" s="114">
        <f t="shared" ca="1" si="1545"/>
        <v>0</v>
      </c>
      <c r="CL580" s="113">
        <f t="shared" ca="1" si="1545"/>
        <v>0</v>
      </c>
      <c r="CM580" s="69">
        <f t="shared" ca="1" si="1545"/>
        <v>0</v>
      </c>
      <c r="CN580" s="69">
        <f t="shared" ca="1" si="1545"/>
        <v>0</v>
      </c>
      <c r="CO580" s="114">
        <f t="shared" ca="1" si="1545"/>
        <v>0</v>
      </c>
      <c r="CP580" s="113">
        <f t="shared" ca="1" si="1545"/>
        <v>0</v>
      </c>
      <c r="CQ580" s="69">
        <f t="shared" ca="1" si="1545"/>
        <v>0</v>
      </c>
      <c r="CR580" s="69">
        <f t="shared" ca="1" si="1545"/>
        <v>0</v>
      </c>
      <c r="CS580" s="114">
        <f t="shared" ca="1" si="1545"/>
        <v>0</v>
      </c>
      <c r="CT580" s="113">
        <f t="shared" ca="1" si="1545"/>
        <v>0</v>
      </c>
      <c r="CU580" s="69">
        <f t="shared" ca="1" si="1545"/>
        <v>0</v>
      </c>
      <c r="CV580" s="69">
        <f t="shared" ca="1" si="1545"/>
        <v>0</v>
      </c>
      <c r="CW580" s="114">
        <f t="shared" ca="1" si="1545"/>
        <v>0</v>
      </c>
      <c r="CX580" s="113">
        <f t="shared" ca="1" si="1545"/>
        <v>0</v>
      </c>
      <c r="CY580" s="69">
        <f t="shared" ca="1" si="1545"/>
        <v>0</v>
      </c>
      <c r="CZ580" s="69">
        <f t="shared" ca="1" si="1545"/>
        <v>0</v>
      </c>
      <c r="DA580" s="114">
        <f t="shared" ca="1" si="1545"/>
        <v>0</v>
      </c>
      <c r="DB580" s="113">
        <f t="shared" ca="1" si="1545"/>
        <v>0</v>
      </c>
      <c r="DC580" s="69">
        <f t="shared" ref="DC580:DI580" ca="1" si="1546">DC581</f>
        <v>0</v>
      </c>
      <c r="DD580" s="69">
        <f t="shared" ca="1" si="1546"/>
        <v>0</v>
      </c>
      <c r="DE580" s="114">
        <f t="shared" ca="1" si="1546"/>
        <v>0</v>
      </c>
      <c r="DF580" s="113">
        <f t="shared" ca="1" si="1546"/>
        <v>0</v>
      </c>
      <c r="DG580" s="69">
        <f t="shared" ca="1" si="1546"/>
        <v>0</v>
      </c>
      <c r="DH580" s="69">
        <f t="shared" ca="1" si="1546"/>
        <v>0</v>
      </c>
      <c r="DI580" s="114">
        <f t="shared" ca="1" si="1546"/>
        <v>0</v>
      </c>
      <c r="DK580" s="69">
        <f t="shared" ref="DK580:EK580" ca="1" si="1547">SUM(OFFSET($E580,,MATCH(DK$3,$F$5:$DI$5,0)+3,,1))</f>
        <v>0</v>
      </c>
      <c r="DL580" s="69" t="e">
        <f t="shared" ca="1" si="1547"/>
        <v>#N/A</v>
      </c>
      <c r="DM580" s="69" t="e">
        <f t="shared" ca="1" si="1547"/>
        <v>#VALUE!</v>
      </c>
      <c r="DN580" s="69" t="e">
        <f t="shared" ca="1" si="1547"/>
        <v>#VALUE!</v>
      </c>
      <c r="DO580" s="69" t="e">
        <f t="shared" ca="1" si="1547"/>
        <v>#VALUE!</v>
      </c>
      <c r="DP580" s="69" t="e">
        <f t="shared" ca="1" si="1547"/>
        <v>#VALUE!</v>
      </c>
      <c r="DQ580" s="69" t="e">
        <f t="shared" ca="1" si="1547"/>
        <v>#VALUE!</v>
      </c>
      <c r="DR580" s="69" t="e">
        <f t="shared" ca="1" si="1547"/>
        <v>#VALUE!</v>
      </c>
      <c r="DS580" s="69" t="e">
        <f t="shared" ca="1" si="1547"/>
        <v>#VALUE!</v>
      </c>
      <c r="DT580" s="69" t="e">
        <f t="shared" ca="1" si="1547"/>
        <v>#VALUE!</v>
      </c>
      <c r="DU580" s="69" t="e">
        <f t="shared" ca="1" si="1547"/>
        <v>#VALUE!</v>
      </c>
      <c r="DV580" s="69" t="e">
        <f t="shared" ca="1" si="1547"/>
        <v>#VALUE!</v>
      </c>
      <c r="DW580" s="69" t="e">
        <f t="shared" ca="1" si="1547"/>
        <v>#VALUE!</v>
      </c>
      <c r="DX580" s="69" t="e">
        <f t="shared" ca="1" si="1547"/>
        <v>#VALUE!</v>
      </c>
      <c r="DY580" s="69" t="e">
        <f t="shared" ca="1" si="1547"/>
        <v>#VALUE!</v>
      </c>
      <c r="DZ580" s="69" t="e">
        <f t="shared" ca="1" si="1547"/>
        <v>#VALUE!</v>
      </c>
      <c r="EA580" s="69" t="e">
        <f t="shared" ca="1" si="1547"/>
        <v>#VALUE!</v>
      </c>
      <c r="EB580" s="69" t="e">
        <f t="shared" ca="1" si="1547"/>
        <v>#VALUE!</v>
      </c>
      <c r="EC580" s="69" t="e">
        <f t="shared" ca="1" si="1547"/>
        <v>#VALUE!</v>
      </c>
      <c r="ED580" s="69" t="e">
        <f t="shared" ca="1" si="1547"/>
        <v>#VALUE!</v>
      </c>
      <c r="EE580" s="69" t="e">
        <f t="shared" ca="1" si="1547"/>
        <v>#VALUE!</v>
      </c>
      <c r="EF580" s="69" t="e">
        <f t="shared" ca="1" si="1547"/>
        <v>#VALUE!</v>
      </c>
      <c r="EG580" s="69" t="e">
        <f t="shared" ca="1" si="1547"/>
        <v>#VALUE!</v>
      </c>
      <c r="EH580" s="69" t="e">
        <f t="shared" ca="1" si="1547"/>
        <v>#VALUE!</v>
      </c>
      <c r="EI580" s="69" t="e">
        <f t="shared" ca="1" si="1547"/>
        <v>#VALUE!</v>
      </c>
      <c r="EJ580" s="69" t="e">
        <f t="shared" ca="1" si="1547"/>
        <v>#VALUE!</v>
      </c>
      <c r="EK580" s="69" t="e">
        <f t="shared" ca="1" si="1547"/>
        <v>#VALUE!</v>
      </c>
    </row>
    <row r="581" spans="1:141" outlineLevel="1" x14ac:dyDescent="0.25">
      <c r="A581" s="90"/>
      <c r="B581" s="90"/>
      <c r="C581" s="90"/>
      <c r="D581" s="90"/>
      <c r="E581" t="s">
        <v>322</v>
      </c>
      <c r="F581" s="100"/>
      <c r="I581" s="101"/>
      <c r="J581" s="100"/>
      <c r="M581" s="101"/>
      <c r="N581" s="100"/>
      <c r="Q581" s="101"/>
      <c r="R581" s="100"/>
      <c r="U581" s="101"/>
      <c r="V581" s="100"/>
      <c r="Y581" s="101"/>
      <c r="Z581" s="100"/>
      <c r="AC581" s="101"/>
      <c r="AD581" s="100"/>
      <c r="AG581" s="101"/>
      <c r="AH581" s="100"/>
      <c r="AK581" s="101"/>
      <c r="AL581" s="100"/>
      <c r="AO581" s="101"/>
      <c r="AP581" s="113" t="e">
        <f ca="1">IF(AP$4="A",AP578,AP583)</f>
        <v>#N/A</v>
      </c>
      <c r="AQ581" s="69" t="e">
        <f t="shared" ref="AQ581:DB581" ca="1" si="1548">IF(AQ$4="A",AQ578,AQ583)</f>
        <v>#N/A</v>
      </c>
      <c r="AR581" s="69" t="e">
        <f t="shared" ca="1" si="1548"/>
        <v>#N/A</v>
      </c>
      <c r="AS581" s="114" t="e">
        <f t="shared" ca="1" si="1548"/>
        <v>#N/A</v>
      </c>
      <c r="AT581" s="113" t="e">
        <f t="shared" ca="1" si="1548"/>
        <v>#VALUE!</v>
      </c>
      <c r="AU581" s="69" t="e">
        <f t="shared" ca="1" si="1548"/>
        <v>#VALUE!</v>
      </c>
      <c r="AV581" s="69" t="e">
        <f t="shared" ca="1" si="1548"/>
        <v>#VALUE!</v>
      </c>
      <c r="AW581" s="114" t="e">
        <f t="shared" ca="1" si="1548"/>
        <v>#VALUE!</v>
      </c>
      <c r="AX581" s="113" t="e">
        <f t="shared" ca="1" si="1548"/>
        <v>#VALUE!</v>
      </c>
      <c r="AY581" s="69" t="e">
        <f t="shared" ca="1" si="1548"/>
        <v>#VALUE!</v>
      </c>
      <c r="AZ581" s="69" t="e">
        <f t="shared" ca="1" si="1548"/>
        <v>#VALUE!</v>
      </c>
      <c r="BA581" s="114" t="e">
        <f t="shared" ca="1" si="1548"/>
        <v>#VALUE!</v>
      </c>
      <c r="BB581" s="113" t="e">
        <f t="shared" ca="1" si="1548"/>
        <v>#VALUE!</v>
      </c>
      <c r="BC581" s="69" t="e">
        <f t="shared" ca="1" si="1548"/>
        <v>#VALUE!</v>
      </c>
      <c r="BD581" s="69" t="e">
        <f t="shared" ca="1" si="1548"/>
        <v>#VALUE!</v>
      </c>
      <c r="BE581" s="114" t="e">
        <f t="shared" ca="1" si="1548"/>
        <v>#VALUE!</v>
      </c>
      <c r="BF581" s="113" t="e">
        <f t="shared" ca="1" si="1548"/>
        <v>#VALUE!</v>
      </c>
      <c r="BG581" s="69" t="e">
        <f t="shared" ca="1" si="1548"/>
        <v>#VALUE!</v>
      </c>
      <c r="BH581" s="69" t="e">
        <f t="shared" ca="1" si="1548"/>
        <v>#VALUE!</v>
      </c>
      <c r="BI581" s="114" t="e">
        <f t="shared" ca="1" si="1548"/>
        <v>#VALUE!</v>
      </c>
      <c r="BJ581" s="113" t="e">
        <f t="shared" ca="1" si="1548"/>
        <v>#VALUE!</v>
      </c>
      <c r="BK581" s="69" t="e">
        <f t="shared" ca="1" si="1548"/>
        <v>#VALUE!</v>
      </c>
      <c r="BL581" s="69" t="e">
        <f t="shared" ca="1" si="1548"/>
        <v>#VALUE!</v>
      </c>
      <c r="BM581" s="114" t="e">
        <f t="shared" ca="1" si="1548"/>
        <v>#VALUE!</v>
      </c>
      <c r="BN581" s="113" t="e">
        <f t="shared" ca="1" si="1548"/>
        <v>#VALUE!</v>
      </c>
      <c r="BO581" s="69" t="e">
        <f t="shared" ca="1" si="1548"/>
        <v>#VALUE!</v>
      </c>
      <c r="BP581" s="69" t="e">
        <f t="shared" ca="1" si="1548"/>
        <v>#VALUE!</v>
      </c>
      <c r="BQ581" s="114" t="e">
        <f t="shared" ca="1" si="1548"/>
        <v>#VALUE!</v>
      </c>
      <c r="BR581" s="113" t="e">
        <f t="shared" ca="1" si="1548"/>
        <v>#VALUE!</v>
      </c>
      <c r="BS581" s="69" t="e">
        <f t="shared" ca="1" si="1548"/>
        <v>#VALUE!</v>
      </c>
      <c r="BT581" s="69" t="e">
        <f t="shared" ca="1" si="1548"/>
        <v>#VALUE!</v>
      </c>
      <c r="BU581" s="114" t="e">
        <f t="shared" ca="1" si="1548"/>
        <v>#VALUE!</v>
      </c>
      <c r="BV581" s="113" t="e">
        <f t="shared" ca="1" si="1548"/>
        <v>#VALUE!</v>
      </c>
      <c r="BW581" s="69" t="e">
        <f t="shared" ca="1" si="1548"/>
        <v>#VALUE!</v>
      </c>
      <c r="BX581" s="69" t="e">
        <f t="shared" ca="1" si="1548"/>
        <v>#VALUE!</v>
      </c>
      <c r="BY581" s="114" t="e">
        <f t="shared" ca="1" si="1548"/>
        <v>#VALUE!</v>
      </c>
      <c r="BZ581" s="113" t="e">
        <f t="shared" ca="1" si="1548"/>
        <v>#VALUE!</v>
      </c>
      <c r="CA581" s="69" t="e">
        <f t="shared" ca="1" si="1548"/>
        <v>#VALUE!</v>
      </c>
      <c r="CB581" s="69" t="e">
        <f t="shared" ca="1" si="1548"/>
        <v>#VALUE!</v>
      </c>
      <c r="CC581" s="114" t="e">
        <f t="shared" ca="1" si="1548"/>
        <v>#VALUE!</v>
      </c>
      <c r="CD581" s="113" t="e">
        <f t="shared" ca="1" si="1548"/>
        <v>#VALUE!</v>
      </c>
      <c r="CE581" s="69" t="e">
        <f t="shared" ca="1" si="1548"/>
        <v>#VALUE!</v>
      </c>
      <c r="CF581" s="69" t="e">
        <f t="shared" ca="1" si="1548"/>
        <v>#VALUE!</v>
      </c>
      <c r="CG581" s="114" t="e">
        <f t="shared" ca="1" si="1548"/>
        <v>#VALUE!</v>
      </c>
      <c r="CH581" s="113">
        <f t="shared" ca="1" si="1548"/>
        <v>0</v>
      </c>
      <c r="CI581" s="69">
        <f t="shared" ca="1" si="1548"/>
        <v>0</v>
      </c>
      <c r="CJ581" s="69">
        <f t="shared" ca="1" si="1548"/>
        <v>0</v>
      </c>
      <c r="CK581" s="114">
        <f t="shared" ca="1" si="1548"/>
        <v>0</v>
      </c>
      <c r="CL581" s="113">
        <f t="shared" ca="1" si="1548"/>
        <v>0</v>
      </c>
      <c r="CM581" s="69">
        <f t="shared" ca="1" si="1548"/>
        <v>0</v>
      </c>
      <c r="CN581" s="69">
        <f t="shared" ca="1" si="1548"/>
        <v>0</v>
      </c>
      <c r="CO581" s="114">
        <f t="shared" ca="1" si="1548"/>
        <v>0</v>
      </c>
      <c r="CP581" s="113">
        <f t="shared" ca="1" si="1548"/>
        <v>0</v>
      </c>
      <c r="CQ581" s="69">
        <f t="shared" ca="1" si="1548"/>
        <v>0</v>
      </c>
      <c r="CR581" s="69">
        <f t="shared" ca="1" si="1548"/>
        <v>0</v>
      </c>
      <c r="CS581" s="114">
        <f t="shared" ca="1" si="1548"/>
        <v>0</v>
      </c>
      <c r="CT581" s="113">
        <f t="shared" ca="1" si="1548"/>
        <v>0</v>
      </c>
      <c r="CU581" s="69">
        <f t="shared" ca="1" si="1548"/>
        <v>0</v>
      </c>
      <c r="CV581" s="69">
        <f t="shared" ca="1" si="1548"/>
        <v>0</v>
      </c>
      <c r="CW581" s="114">
        <f t="shared" ca="1" si="1548"/>
        <v>0</v>
      </c>
      <c r="CX581" s="113">
        <f t="shared" ca="1" si="1548"/>
        <v>0</v>
      </c>
      <c r="CY581" s="69">
        <f t="shared" ca="1" si="1548"/>
        <v>0</v>
      </c>
      <c r="CZ581" s="69">
        <f t="shared" ca="1" si="1548"/>
        <v>0</v>
      </c>
      <c r="DA581" s="114">
        <f t="shared" ca="1" si="1548"/>
        <v>0</v>
      </c>
      <c r="DB581" s="113">
        <f t="shared" ca="1" si="1548"/>
        <v>0</v>
      </c>
      <c r="DC581" s="69">
        <f t="shared" ref="DC581:DI581" ca="1" si="1549">IF(DC$4="A",DC578,DC583)</f>
        <v>0</v>
      </c>
      <c r="DD581" s="69">
        <f t="shared" ca="1" si="1549"/>
        <v>0</v>
      </c>
      <c r="DE581" s="114">
        <f t="shared" ca="1" si="1549"/>
        <v>0</v>
      </c>
      <c r="DF581" s="113">
        <f t="shared" ca="1" si="1549"/>
        <v>0</v>
      </c>
      <c r="DG581" s="69">
        <f t="shared" ca="1" si="1549"/>
        <v>0</v>
      </c>
      <c r="DH581" s="69">
        <f t="shared" ca="1" si="1549"/>
        <v>0</v>
      </c>
      <c r="DI581" s="114">
        <f t="shared" ca="1" si="1549"/>
        <v>0</v>
      </c>
      <c r="DT581" s="69"/>
      <c r="DU581" s="69"/>
      <c r="DV581" s="69"/>
      <c r="DW581" s="69"/>
      <c r="DX581" s="69"/>
      <c r="DY581" s="69"/>
      <c r="DZ581" s="69"/>
      <c r="EA581" s="69"/>
      <c r="EB581" s="69"/>
      <c r="EC581" s="69"/>
      <c r="ED581" s="69"/>
      <c r="EE581" s="69"/>
      <c r="EF581" s="69"/>
      <c r="EG581" s="69"/>
      <c r="EH581" s="69"/>
      <c r="EI581" s="69"/>
      <c r="EJ581" s="69"/>
      <c r="EK581" s="69"/>
    </row>
    <row r="582" spans="1:141" outlineLevel="1" x14ac:dyDescent="0.25">
      <c r="A582" s="90"/>
      <c r="B582" s="90"/>
      <c r="C582" s="90"/>
      <c r="D582" s="90"/>
      <c r="F582" s="100"/>
      <c r="I582" s="101"/>
      <c r="J582" s="100"/>
      <c r="M582" s="101"/>
      <c r="N582" s="100"/>
      <c r="Q582" s="101"/>
      <c r="R582" s="100"/>
      <c r="U582" s="101"/>
      <c r="V582" s="100"/>
      <c r="Y582" s="101"/>
      <c r="Z582" s="100"/>
      <c r="AC582" s="101"/>
      <c r="AD582" s="100"/>
      <c r="AG582" s="101"/>
      <c r="AH582" s="100"/>
      <c r="AK582" s="101"/>
      <c r="AL582" s="100"/>
      <c r="AO582" s="101"/>
      <c r="AP582" s="102"/>
      <c r="AQ582" s="103"/>
      <c r="AR582" s="103"/>
      <c r="AS582" s="104"/>
      <c r="AT582" s="102"/>
      <c r="AU582" s="103"/>
      <c r="AV582" s="103"/>
      <c r="AW582" s="104"/>
      <c r="AX582" s="102"/>
      <c r="AY582" s="103"/>
      <c r="AZ582" s="103"/>
      <c r="BA582" s="104"/>
      <c r="BB582" s="102"/>
      <c r="BC582" s="103"/>
      <c r="BD582" s="103"/>
      <c r="BE582" s="104"/>
      <c r="BF582" s="102"/>
      <c r="BG582" s="103"/>
      <c r="BH582" s="103"/>
      <c r="BI582" s="104"/>
      <c r="BJ582" s="102"/>
      <c r="BK582" s="103"/>
      <c r="BL582" s="103"/>
      <c r="BM582" s="104"/>
      <c r="BN582" s="102"/>
      <c r="BO582" s="103"/>
      <c r="BP582" s="103"/>
      <c r="BQ582" s="104"/>
      <c r="BR582" s="102"/>
      <c r="BS582" s="103"/>
      <c r="BT582" s="103"/>
      <c r="BU582" s="104"/>
      <c r="BV582" s="102"/>
      <c r="BW582" s="103"/>
      <c r="BX582" s="103"/>
      <c r="BY582" s="104"/>
      <c r="BZ582" s="102"/>
      <c r="CA582" s="103"/>
      <c r="CB582" s="103"/>
      <c r="CC582" s="104"/>
      <c r="CD582" s="102"/>
      <c r="CE582" s="103"/>
      <c r="CF582" s="103"/>
      <c r="CG582" s="104"/>
      <c r="CH582" s="102"/>
      <c r="CI582" s="103"/>
      <c r="CJ582" s="103"/>
      <c r="CK582" s="104"/>
      <c r="CL582" s="102"/>
      <c r="CM582" s="103"/>
      <c r="CN582" s="103"/>
      <c r="CO582" s="104"/>
      <c r="CP582" s="102"/>
      <c r="CQ582" s="103"/>
      <c r="CR582" s="103"/>
      <c r="CS582" s="104"/>
      <c r="CT582" s="102"/>
      <c r="CU582" s="103"/>
      <c r="CV582" s="103"/>
      <c r="CW582" s="104"/>
      <c r="CX582" s="102"/>
      <c r="CY582" s="103"/>
      <c r="CZ582" s="103"/>
      <c r="DA582" s="104"/>
      <c r="DB582" s="102"/>
      <c r="DC582" s="103"/>
      <c r="DD582" s="103"/>
      <c r="DE582" s="104"/>
      <c r="DF582" s="102"/>
      <c r="DG582" s="103"/>
      <c r="DH582" s="103"/>
      <c r="DI582" s="104"/>
    </row>
    <row r="583" spans="1:141" outlineLevel="1" x14ac:dyDescent="0.25">
      <c r="A583" s="90"/>
      <c r="B583" s="90"/>
      <c r="C583" s="90"/>
      <c r="D583" s="90"/>
      <c r="E583" s="36" t="str">
        <f>CONCATENATE(E581," selected driver: ",$J$8," (",$J$9,")")</f>
        <v>Value selected driver: Default (Annual)</v>
      </c>
      <c r="F583" s="100"/>
      <c r="I583" s="101"/>
      <c r="J583" s="100"/>
      <c r="M583" s="101"/>
      <c r="N583" s="100"/>
      <c r="Q583" s="101"/>
      <c r="R583" s="100"/>
      <c r="U583" s="101"/>
      <c r="V583" s="100"/>
      <c r="Y583" s="101"/>
      <c r="Z583" s="100"/>
      <c r="AC583" s="101"/>
      <c r="AD583" s="100"/>
      <c r="AG583" s="101"/>
      <c r="AH583" s="100"/>
      <c r="AK583" s="101"/>
      <c r="AL583" s="100"/>
      <c r="AO583" s="101"/>
      <c r="AP583" s="147" t="e" cm="1">
        <f t="array" ref="AP583">IF($I$9=1,AP585,INDEX($DT585:$EK585,,MATCH(CONCATENATE("FY ",RIGHT(AP$3,4)),$DT$3:$EK$3,0)))</f>
        <v>#N/A</v>
      </c>
      <c r="AQ583" s="148" t="e" cm="1">
        <f t="array" ref="AQ583">IF($I$9=1,AQ585,INDEX($DT585:$EK585,,MATCH(CONCATENATE("FY ",RIGHT(AQ$3,4)),$DT$3:$EK$3,0)))</f>
        <v>#N/A</v>
      </c>
      <c r="AR583" s="148" t="e" cm="1">
        <f t="array" ref="AR583">IF($I$9=1,AR585,INDEX($DT585:$EK585,,MATCH(CONCATENATE("FY ",RIGHT(AR$3,4)),$DT$3:$EK$3,0)))</f>
        <v>#N/A</v>
      </c>
      <c r="AS583" s="149" t="e" cm="1">
        <f t="array" ref="AS583">IF($I$9=1,AS585,INDEX($DT585:$EK585,,MATCH(CONCATENATE("FY ",RIGHT(AS$3,4)),$DT$3:$EK$3,0)))</f>
        <v>#N/A</v>
      </c>
      <c r="AT583" s="147" t="e" cm="1">
        <f t="array" ref="AT583">IF($I$9=1,AT585,INDEX($DT585:$EK585,,MATCH(CONCATENATE("FY ",RIGHT(AT$3,4)),$DT$3:$EK$3,0)))</f>
        <v>#N/A</v>
      </c>
      <c r="AU583" s="148" t="e" cm="1">
        <f t="array" ref="AU583">IF($I$9=1,AU585,INDEX($DT585:$EK585,,MATCH(CONCATENATE("FY ",RIGHT(AU$3,4)),$DT$3:$EK$3,0)))</f>
        <v>#N/A</v>
      </c>
      <c r="AV583" s="148" t="e" cm="1">
        <f t="array" ref="AV583">IF($I$9=1,AV585,INDEX($DT585:$EK585,,MATCH(CONCATENATE("FY ",RIGHT(AV$3,4)),$DT$3:$EK$3,0)))</f>
        <v>#N/A</v>
      </c>
      <c r="AW583" s="149" t="e" cm="1">
        <f t="array" ref="AW583">IF($I$9=1,AW585,INDEX($DT585:$EK585,,MATCH(CONCATENATE("FY ",RIGHT(AW$3,4)),$DT$3:$EK$3,0)))</f>
        <v>#N/A</v>
      </c>
      <c r="AX583" s="147" t="e" cm="1">
        <f t="array" ref="AX583">IF($I$9=1,AX585,INDEX($DT585:$EK585,,MATCH(CONCATENATE("FY ",RIGHT(AX$3,4)),$DT$3:$EK$3,0)))</f>
        <v>#N/A</v>
      </c>
      <c r="AY583" s="148" t="e" cm="1">
        <f t="array" ref="AY583">IF($I$9=1,AY585,INDEX($DT585:$EK585,,MATCH(CONCATENATE("FY ",RIGHT(AY$3,4)),$DT$3:$EK$3,0)))</f>
        <v>#N/A</v>
      </c>
      <c r="AZ583" s="148" t="e" cm="1">
        <f t="array" ref="AZ583">IF($I$9=1,AZ585,INDEX($DT585:$EK585,,MATCH(CONCATENATE("FY ",RIGHT(AZ$3,4)),$DT$3:$EK$3,0)))</f>
        <v>#N/A</v>
      </c>
      <c r="BA583" s="149" t="e" cm="1">
        <f t="array" ref="BA583">IF($I$9=1,BA585,INDEX($DT585:$EK585,,MATCH(CONCATENATE("FY ",RIGHT(BA$3,4)),$DT$3:$EK$3,0)))</f>
        <v>#N/A</v>
      </c>
      <c r="BB583" s="147" t="e" cm="1">
        <f t="array" ref="BB583">IF($I$9=1,BB585,INDEX($DT585:$EK585,,MATCH(CONCATENATE("FY ",RIGHT(BB$3,4)),$DT$3:$EK$3,0)))</f>
        <v>#N/A</v>
      </c>
      <c r="BC583" s="148" t="e" cm="1">
        <f t="array" ref="BC583">IF($I$9=1,BC585,INDEX($DT585:$EK585,,MATCH(CONCATENATE("FY ",RIGHT(BC$3,4)),$DT$3:$EK$3,0)))</f>
        <v>#N/A</v>
      </c>
      <c r="BD583" s="148" t="e" cm="1">
        <f t="array" ref="BD583">IF($I$9=1,BD585,INDEX($DT585:$EK585,,MATCH(CONCATENATE("FY ",RIGHT(BD$3,4)),$DT$3:$EK$3,0)))</f>
        <v>#N/A</v>
      </c>
      <c r="BE583" s="149" t="e" cm="1">
        <f t="array" ref="BE583">IF($I$9=1,BE585,INDEX($DT585:$EK585,,MATCH(CONCATENATE("FY ",RIGHT(BE$3,4)),$DT$3:$EK$3,0)))</f>
        <v>#N/A</v>
      </c>
      <c r="BF583" s="147" t="e" cm="1">
        <f t="array" ref="BF583">IF($I$9=1,BF585,INDEX($DT585:$EK585,,MATCH(CONCATENATE("FY ",RIGHT(BF$3,4)),$DT$3:$EK$3,0)))</f>
        <v>#N/A</v>
      </c>
      <c r="BG583" s="148" t="e" cm="1">
        <f t="array" ref="BG583">IF($I$9=1,BG585,INDEX($DT585:$EK585,,MATCH(CONCATENATE("FY ",RIGHT(BG$3,4)),$DT$3:$EK$3,0)))</f>
        <v>#N/A</v>
      </c>
      <c r="BH583" s="148" t="e" cm="1">
        <f t="array" ref="BH583">IF($I$9=1,BH585,INDEX($DT585:$EK585,,MATCH(CONCATENATE("FY ",RIGHT(BH$3,4)),$DT$3:$EK$3,0)))</f>
        <v>#N/A</v>
      </c>
      <c r="BI583" s="149" t="e" cm="1">
        <f t="array" ref="BI583">IF($I$9=1,BI585,INDEX($DT585:$EK585,,MATCH(CONCATENATE("FY ",RIGHT(BI$3,4)),$DT$3:$EK$3,0)))</f>
        <v>#N/A</v>
      </c>
      <c r="BJ583" s="147" t="e" cm="1">
        <f t="array" ref="BJ583">IF($I$9=1,BJ585,INDEX($DT585:$EK585,,MATCH(CONCATENATE("FY ",RIGHT(BJ$3,4)),$DT$3:$EK$3,0)))</f>
        <v>#N/A</v>
      </c>
      <c r="BK583" s="148" t="e" cm="1">
        <f t="array" ref="BK583">IF($I$9=1,BK585,INDEX($DT585:$EK585,,MATCH(CONCATENATE("FY ",RIGHT(BK$3,4)),$DT$3:$EK$3,0)))</f>
        <v>#N/A</v>
      </c>
      <c r="BL583" s="148" t="e" cm="1">
        <f t="array" ref="BL583">IF($I$9=1,BL585,INDEX($DT585:$EK585,,MATCH(CONCATENATE("FY ",RIGHT(BL$3,4)),$DT$3:$EK$3,0)))</f>
        <v>#N/A</v>
      </c>
      <c r="BM583" s="149" t="e" cm="1">
        <f t="array" ref="BM583">IF($I$9=1,BM585,INDEX($DT585:$EK585,,MATCH(CONCATENATE("FY ",RIGHT(BM$3,4)),$DT$3:$EK$3,0)))</f>
        <v>#N/A</v>
      </c>
      <c r="BN583" s="147" t="e" cm="1">
        <f t="array" ref="BN583">IF($I$9=1,BN585,INDEX($DT585:$EK585,,MATCH(CONCATENATE("FY ",RIGHT(BN$3,4)),$DT$3:$EK$3,0)))</f>
        <v>#N/A</v>
      </c>
      <c r="BO583" s="148" t="e" cm="1">
        <f t="array" ref="BO583">IF($I$9=1,BO585,INDEX($DT585:$EK585,,MATCH(CONCATENATE("FY ",RIGHT(BO$3,4)),$DT$3:$EK$3,0)))</f>
        <v>#N/A</v>
      </c>
      <c r="BP583" s="148" t="e" cm="1">
        <f t="array" ref="BP583">IF($I$9=1,BP585,INDEX($DT585:$EK585,,MATCH(CONCATENATE("FY ",RIGHT(BP$3,4)),$DT$3:$EK$3,0)))</f>
        <v>#N/A</v>
      </c>
      <c r="BQ583" s="149" t="e" cm="1">
        <f t="array" ref="BQ583">IF($I$9=1,BQ585,INDEX($DT585:$EK585,,MATCH(CONCATENATE("FY ",RIGHT(BQ$3,4)),$DT$3:$EK$3,0)))</f>
        <v>#N/A</v>
      </c>
      <c r="BR583" s="147" t="e" cm="1">
        <f t="array" ref="BR583">IF($I$9=1,BR585,INDEX($DT585:$EK585,,MATCH(CONCATENATE("FY ",RIGHT(BR$3,4)),$DT$3:$EK$3,0)))</f>
        <v>#N/A</v>
      </c>
      <c r="BS583" s="148" t="e" cm="1">
        <f t="array" ref="BS583">IF($I$9=1,BS585,INDEX($DT585:$EK585,,MATCH(CONCATENATE("FY ",RIGHT(BS$3,4)),$DT$3:$EK$3,0)))</f>
        <v>#N/A</v>
      </c>
      <c r="BT583" s="148" t="e" cm="1">
        <f t="array" ref="BT583">IF($I$9=1,BT585,INDEX($DT585:$EK585,,MATCH(CONCATENATE("FY ",RIGHT(BT$3,4)),$DT$3:$EK$3,0)))</f>
        <v>#N/A</v>
      </c>
      <c r="BU583" s="149" t="e" cm="1">
        <f t="array" ref="BU583">IF($I$9=1,BU585,INDEX($DT585:$EK585,,MATCH(CONCATENATE("FY ",RIGHT(BU$3,4)),$DT$3:$EK$3,0)))</f>
        <v>#N/A</v>
      </c>
      <c r="BV583" s="147" t="e" cm="1">
        <f t="array" ref="BV583">IF($I$9=1,BV585,INDEX($DT585:$EK585,,MATCH(CONCATENATE("FY ",RIGHT(BV$3,4)),$DT$3:$EK$3,0)))</f>
        <v>#N/A</v>
      </c>
      <c r="BW583" s="148" t="e" cm="1">
        <f t="array" ref="BW583">IF($I$9=1,BW585,INDEX($DT585:$EK585,,MATCH(CONCATENATE("FY ",RIGHT(BW$3,4)),$DT$3:$EK$3,0)))</f>
        <v>#N/A</v>
      </c>
      <c r="BX583" s="148" t="e" cm="1">
        <f t="array" ref="BX583">IF($I$9=1,BX585,INDEX($DT585:$EK585,,MATCH(CONCATENATE("FY ",RIGHT(BX$3,4)),$DT$3:$EK$3,0)))</f>
        <v>#N/A</v>
      </c>
      <c r="BY583" s="149" t="e" cm="1">
        <f t="array" ref="BY583">IF($I$9=1,BY585,INDEX($DT585:$EK585,,MATCH(CONCATENATE("FY ",RIGHT(BY$3,4)),$DT$3:$EK$3,0)))</f>
        <v>#N/A</v>
      </c>
      <c r="BZ583" s="147" t="e" cm="1">
        <f t="array" ref="BZ583">IF($I$9=1,BZ585,INDEX($DT585:$EK585,,MATCH(CONCATENATE("FY ",RIGHT(BZ$3,4)),$DT$3:$EK$3,0)))</f>
        <v>#N/A</v>
      </c>
      <c r="CA583" s="148" t="e" cm="1">
        <f t="array" ref="CA583">IF($I$9=1,CA585,INDEX($DT585:$EK585,,MATCH(CONCATENATE("FY ",RIGHT(CA$3,4)),$DT$3:$EK$3,0)))</f>
        <v>#N/A</v>
      </c>
      <c r="CB583" s="148" t="e" cm="1">
        <f t="array" ref="CB583">IF($I$9=1,CB585,INDEX($DT585:$EK585,,MATCH(CONCATENATE("FY ",RIGHT(CB$3,4)),$DT$3:$EK$3,0)))</f>
        <v>#N/A</v>
      </c>
      <c r="CC583" s="149" t="e" cm="1">
        <f t="array" ref="CC583">IF($I$9=1,CC585,INDEX($DT585:$EK585,,MATCH(CONCATENATE("FY ",RIGHT(CC$3,4)),$DT$3:$EK$3,0)))</f>
        <v>#N/A</v>
      </c>
      <c r="CD583" s="147" t="e" cm="1">
        <f t="array" ref="CD583">IF($I$9=1,CD585,INDEX($DT585:$EK585,,MATCH(CONCATENATE("FY ",RIGHT(CD$3,4)),$DT$3:$EK$3,0)))</f>
        <v>#N/A</v>
      </c>
      <c r="CE583" s="148" t="e" cm="1">
        <f t="array" ref="CE583">IF($I$9=1,CE585,INDEX($DT585:$EK585,,MATCH(CONCATENATE("FY ",RIGHT(CE$3,4)),$DT$3:$EK$3,0)))</f>
        <v>#N/A</v>
      </c>
      <c r="CF583" s="148" t="e" cm="1">
        <f t="array" ref="CF583">IF($I$9=1,CF585,INDEX($DT585:$EK585,,MATCH(CONCATENATE("FY ",RIGHT(CF$3,4)),$DT$3:$EK$3,0)))</f>
        <v>#N/A</v>
      </c>
      <c r="CG583" s="149" t="e" cm="1">
        <f t="array" ref="CG583">IF($I$9=1,CG585,INDEX($DT585:$EK585,,MATCH(CONCATENATE("FY ",RIGHT(CG$3,4)),$DT$3:$EK$3,0)))</f>
        <v>#N/A</v>
      </c>
      <c r="CH583" s="147" t="e" cm="1">
        <f t="array" ref="CH583">IF($I$9=1,CH585,INDEX($DT585:$EK585,,MATCH(CONCATENATE("FY ",RIGHT(CH$3,4)),$DT$3:$EK$3,0)))</f>
        <v>#N/A</v>
      </c>
      <c r="CI583" s="148" t="e" cm="1">
        <f t="array" ref="CI583">IF($I$9=1,CI585,INDEX($DT585:$EK585,,MATCH(CONCATENATE("FY ",RIGHT(CI$3,4)),$DT$3:$EK$3,0)))</f>
        <v>#N/A</v>
      </c>
      <c r="CJ583" s="148" t="e" cm="1">
        <f t="array" ref="CJ583">IF($I$9=1,CJ585,INDEX($DT585:$EK585,,MATCH(CONCATENATE("FY ",RIGHT(CJ$3,4)),$DT$3:$EK$3,0)))</f>
        <v>#N/A</v>
      </c>
      <c r="CK583" s="149" t="e" cm="1">
        <f t="array" ref="CK583">IF($I$9=1,CK585,INDEX($DT585:$EK585,,MATCH(CONCATENATE("FY ",RIGHT(CK$3,4)),$DT$3:$EK$3,0)))</f>
        <v>#N/A</v>
      </c>
      <c r="CL583" s="147" t="e" cm="1">
        <f t="array" ref="CL583">IF($I$9=1,CL585,INDEX($DT585:$EK585,,MATCH(CONCATENATE("FY ",RIGHT(CL$3,4)),$DT$3:$EK$3,0)))</f>
        <v>#N/A</v>
      </c>
      <c r="CM583" s="148" t="e" cm="1">
        <f t="array" ref="CM583">IF($I$9=1,CM585,INDEX($DT585:$EK585,,MATCH(CONCATENATE("FY ",RIGHT(CM$3,4)),$DT$3:$EK$3,0)))</f>
        <v>#N/A</v>
      </c>
      <c r="CN583" s="148" t="e" cm="1">
        <f t="array" ref="CN583">IF($I$9=1,CN585,INDEX($DT585:$EK585,,MATCH(CONCATENATE("FY ",RIGHT(CN$3,4)),$DT$3:$EK$3,0)))</f>
        <v>#N/A</v>
      </c>
      <c r="CO583" s="149" t="e" cm="1">
        <f t="array" ref="CO583">IF($I$9=1,CO585,INDEX($DT585:$EK585,,MATCH(CONCATENATE("FY ",RIGHT(CO$3,4)),$DT$3:$EK$3,0)))</f>
        <v>#N/A</v>
      </c>
      <c r="CP583" s="147" t="e" cm="1">
        <f t="array" ref="CP583">IF($I$9=1,CP585,INDEX($DT585:$EK585,,MATCH(CONCATENATE("FY ",RIGHT(CP$3,4)),$DT$3:$EK$3,0)))</f>
        <v>#N/A</v>
      </c>
      <c r="CQ583" s="148" t="e" cm="1">
        <f t="array" ref="CQ583">IF($I$9=1,CQ585,INDEX($DT585:$EK585,,MATCH(CONCATENATE("FY ",RIGHT(CQ$3,4)),$DT$3:$EK$3,0)))</f>
        <v>#N/A</v>
      </c>
      <c r="CR583" s="148" t="e" cm="1">
        <f t="array" ref="CR583">IF($I$9=1,CR585,INDEX($DT585:$EK585,,MATCH(CONCATENATE("FY ",RIGHT(CR$3,4)),$DT$3:$EK$3,0)))</f>
        <v>#N/A</v>
      </c>
      <c r="CS583" s="149" t="e" cm="1">
        <f t="array" ref="CS583">IF($I$9=1,CS585,INDEX($DT585:$EK585,,MATCH(CONCATENATE("FY ",RIGHT(CS$3,4)),$DT$3:$EK$3,0)))</f>
        <v>#N/A</v>
      </c>
      <c r="CT583" s="147" t="e" cm="1">
        <f t="array" ref="CT583">IF($I$9=1,CT585,INDEX($DT585:$EK585,,MATCH(CONCATENATE("FY ",RIGHT(CT$3,4)),$DT$3:$EK$3,0)))</f>
        <v>#N/A</v>
      </c>
      <c r="CU583" s="148" t="e" cm="1">
        <f t="array" ref="CU583">IF($I$9=1,CU585,INDEX($DT585:$EK585,,MATCH(CONCATENATE("FY ",RIGHT(CU$3,4)),$DT$3:$EK$3,0)))</f>
        <v>#N/A</v>
      </c>
      <c r="CV583" s="148" t="e" cm="1">
        <f t="array" ref="CV583">IF($I$9=1,CV585,INDEX($DT585:$EK585,,MATCH(CONCATENATE("FY ",RIGHT(CV$3,4)),$DT$3:$EK$3,0)))</f>
        <v>#N/A</v>
      </c>
      <c r="CW583" s="149" t="e" cm="1">
        <f t="array" ref="CW583">IF($I$9=1,CW585,INDEX($DT585:$EK585,,MATCH(CONCATENATE("FY ",RIGHT(CW$3,4)),$DT$3:$EK$3,0)))</f>
        <v>#N/A</v>
      </c>
      <c r="CX583" s="147" t="e" cm="1">
        <f t="array" ref="CX583">IF($I$9=1,CX585,INDEX($DT585:$EK585,,MATCH(CONCATENATE("FY ",RIGHT(CX$3,4)),$DT$3:$EK$3,0)))</f>
        <v>#N/A</v>
      </c>
      <c r="CY583" s="148" t="e" cm="1">
        <f t="array" ref="CY583">IF($I$9=1,CY585,INDEX($DT585:$EK585,,MATCH(CONCATENATE("FY ",RIGHT(CY$3,4)),$DT$3:$EK$3,0)))</f>
        <v>#N/A</v>
      </c>
      <c r="CZ583" s="148" t="e" cm="1">
        <f t="array" ref="CZ583">IF($I$9=1,CZ585,INDEX($DT585:$EK585,,MATCH(CONCATENATE("FY ",RIGHT(CZ$3,4)),$DT$3:$EK$3,0)))</f>
        <v>#N/A</v>
      </c>
      <c r="DA583" s="149" t="e" cm="1">
        <f t="array" ref="DA583">IF($I$9=1,DA585,INDEX($DT585:$EK585,,MATCH(CONCATENATE("FY ",RIGHT(DA$3,4)),$DT$3:$EK$3,0)))</f>
        <v>#N/A</v>
      </c>
      <c r="DB583" s="147" t="e" cm="1">
        <f t="array" ref="DB583">IF($I$9=1,DB585,INDEX($DT585:$EK585,,MATCH(CONCATENATE("FY ",RIGHT(DB$3,4)),$DT$3:$EK$3,0)))</f>
        <v>#N/A</v>
      </c>
      <c r="DC583" s="148" t="e" cm="1">
        <f t="array" ref="DC583">IF($I$9=1,DC585,INDEX($DT585:$EK585,,MATCH(CONCATENATE("FY ",RIGHT(DC$3,4)),$DT$3:$EK$3,0)))</f>
        <v>#N/A</v>
      </c>
      <c r="DD583" s="148" t="e" cm="1">
        <f t="array" ref="DD583">IF($I$9=1,DD585,INDEX($DT585:$EK585,,MATCH(CONCATENATE("FY ",RIGHT(DD$3,4)),$DT$3:$EK$3,0)))</f>
        <v>#N/A</v>
      </c>
      <c r="DE583" s="149" t="e" cm="1">
        <f t="array" ref="DE583">IF($I$9=1,DE585,INDEX($DT585:$EK585,,MATCH(CONCATENATE("FY ",RIGHT(DE$3,4)),$DT$3:$EK$3,0)))</f>
        <v>#N/A</v>
      </c>
      <c r="DF583" s="147" t="e" cm="1">
        <f t="array" ref="DF583">IF($I$9=1,DF585,INDEX($DT585:$EK585,,MATCH(CONCATENATE("FY ",RIGHT(DF$3,4)),$DT$3:$EK$3,0)))</f>
        <v>#N/A</v>
      </c>
      <c r="DG583" s="148" t="e" cm="1">
        <f t="array" ref="DG583">IF($I$9=1,DG585,INDEX($DT585:$EK585,,MATCH(CONCATENATE("FY ",RIGHT(DG$3,4)),$DT$3:$EK$3,0)))</f>
        <v>#N/A</v>
      </c>
      <c r="DH583" s="148" t="e" cm="1">
        <f t="array" ref="DH583">IF($I$9=1,DH585,INDEX($DT585:$EK585,,MATCH(CONCATENATE("FY ",RIGHT(DH$3,4)),$DT$3:$EK$3,0)))</f>
        <v>#N/A</v>
      </c>
      <c r="DI583" s="149" t="e" cm="1">
        <f t="array" ref="DI583">IF($I$9=1,DI585,INDEX($DT585:$EK585,,MATCH(CONCATENATE("FY ",RIGHT(DI$3,4)),$DT$3:$EK$3,0)))</f>
        <v>#N/A</v>
      </c>
    </row>
    <row r="584" spans="1:141" outlineLevel="1" x14ac:dyDescent="0.25">
      <c r="A584" s="90"/>
      <c r="B584" s="90"/>
      <c r="C584" s="90"/>
      <c r="D584" s="90"/>
      <c r="F584" s="100"/>
      <c r="I584" s="101"/>
      <c r="J584" s="100"/>
      <c r="M584" s="101"/>
      <c r="N584" s="100"/>
      <c r="Q584" s="101"/>
      <c r="R584" s="100"/>
      <c r="U584" s="101"/>
      <c r="V584" s="100"/>
      <c r="Y584" s="101"/>
      <c r="Z584" s="100"/>
      <c r="AC584" s="101"/>
      <c r="AD584" s="100"/>
      <c r="AG584" s="101"/>
      <c r="AH584" s="100"/>
      <c r="AK584" s="101"/>
      <c r="AL584" s="100"/>
      <c r="AO584" s="101"/>
      <c r="AP584" s="100"/>
      <c r="AS584" s="101"/>
      <c r="AT584" s="100"/>
      <c r="AW584" s="101"/>
      <c r="AX584" s="100"/>
      <c r="BA584" s="101"/>
      <c r="BB584" s="100"/>
      <c r="BE584" s="101"/>
      <c r="BF584" s="100"/>
      <c r="BI584" s="101"/>
      <c r="BJ584" s="100"/>
      <c r="BM584" s="101"/>
      <c r="BN584" s="100"/>
      <c r="BQ584" s="101"/>
      <c r="BR584" s="100"/>
      <c r="BU584" s="101"/>
      <c r="BV584" s="100"/>
      <c r="BY584" s="101"/>
      <c r="BZ584" s="100"/>
      <c r="CC584" s="101"/>
      <c r="CD584" s="100"/>
      <c r="CG584" s="101"/>
      <c r="CH584" s="100"/>
      <c r="CK584" s="101"/>
      <c r="CL584" s="100"/>
      <c r="CO584" s="101"/>
      <c r="CP584" s="100"/>
      <c r="CS584" s="101"/>
      <c r="CT584" s="100"/>
      <c r="CW584" s="101"/>
      <c r="CX584" s="100"/>
      <c r="DA584" s="101"/>
      <c r="DB584" s="100"/>
      <c r="DE584" s="101"/>
      <c r="DF584" s="100"/>
      <c r="DI584" s="101"/>
    </row>
    <row r="585" spans="1:141" outlineLevel="1" x14ac:dyDescent="0.25">
      <c r="A585" s="90"/>
      <c r="B585" s="90"/>
      <c r="C585" s="90"/>
      <c r="D585" s="90"/>
      <c r="E585" t="str">
        <f>CONCATENATE(E581," scenario: ",$J$8)</f>
        <v>Value scenario: Default</v>
      </c>
      <c r="F585" s="100"/>
      <c r="I585" s="101"/>
      <c r="J585" s="100"/>
      <c r="M585" s="101"/>
      <c r="N585" s="100"/>
      <c r="Q585" s="101"/>
      <c r="R585" s="100"/>
      <c r="U585" s="101"/>
      <c r="V585" s="100"/>
      <c r="Y585" s="101"/>
      <c r="Z585" s="100"/>
      <c r="AC585" s="101"/>
      <c r="AD585" s="100"/>
      <c r="AG585" s="101"/>
      <c r="AH585" s="100"/>
      <c r="AK585" s="101"/>
      <c r="AL585" s="100"/>
      <c r="AO585" s="101"/>
      <c r="AP585" s="113">
        <f>CHOOSE($I$8,AP586,AP587,AP588,AP589,AP590)</f>
        <v>0</v>
      </c>
      <c r="AQ585" s="69">
        <f t="shared" ref="AQ585:DB585" si="1550">CHOOSE($I$8,AQ586,AQ587,AQ588,AQ589,AQ590)</f>
        <v>0</v>
      </c>
      <c r="AR585" s="69">
        <f t="shared" si="1550"/>
        <v>0</v>
      </c>
      <c r="AS585" s="114">
        <f t="shared" si="1550"/>
        <v>0</v>
      </c>
      <c r="AT585" s="113">
        <f t="shared" si="1550"/>
        <v>0</v>
      </c>
      <c r="AU585" s="69">
        <f t="shared" si="1550"/>
        <v>0</v>
      </c>
      <c r="AV585" s="69">
        <f t="shared" si="1550"/>
        <v>0</v>
      </c>
      <c r="AW585" s="114">
        <f t="shared" si="1550"/>
        <v>0</v>
      </c>
      <c r="AX585" s="113">
        <f t="shared" si="1550"/>
        <v>0</v>
      </c>
      <c r="AY585" s="69">
        <f t="shared" si="1550"/>
        <v>0</v>
      </c>
      <c r="AZ585" s="69">
        <f t="shared" si="1550"/>
        <v>0</v>
      </c>
      <c r="BA585" s="114">
        <f t="shared" si="1550"/>
        <v>0</v>
      </c>
      <c r="BB585" s="113">
        <f t="shared" si="1550"/>
        <v>0</v>
      </c>
      <c r="BC585" s="69">
        <f t="shared" si="1550"/>
        <v>0</v>
      </c>
      <c r="BD585" s="69">
        <f t="shared" si="1550"/>
        <v>0</v>
      </c>
      <c r="BE585" s="114">
        <f t="shared" si="1550"/>
        <v>0</v>
      </c>
      <c r="BF585" s="113">
        <f t="shared" si="1550"/>
        <v>0</v>
      </c>
      <c r="BG585" s="69">
        <f t="shared" si="1550"/>
        <v>0</v>
      </c>
      <c r="BH585" s="69">
        <f t="shared" si="1550"/>
        <v>0</v>
      </c>
      <c r="BI585" s="114">
        <f t="shared" si="1550"/>
        <v>0</v>
      </c>
      <c r="BJ585" s="113">
        <f t="shared" si="1550"/>
        <v>0</v>
      </c>
      <c r="BK585" s="69">
        <f t="shared" si="1550"/>
        <v>0</v>
      </c>
      <c r="BL585" s="69">
        <f t="shared" si="1550"/>
        <v>0</v>
      </c>
      <c r="BM585" s="114">
        <f t="shared" si="1550"/>
        <v>0</v>
      </c>
      <c r="BN585" s="113">
        <f t="shared" si="1550"/>
        <v>0</v>
      </c>
      <c r="BO585" s="69">
        <f t="shared" si="1550"/>
        <v>0</v>
      </c>
      <c r="BP585" s="69">
        <f t="shared" si="1550"/>
        <v>0</v>
      </c>
      <c r="BQ585" s="114">
        <f t="shared" si="1550"/>
        <v>0</v>
      </c>
      <c r="BR585" s="113">
        <f t="shared" si="1550"/>
        <v>0</v>
      </c>
      <c r="BS585" s="69">
        <f t="shared" si="1550"/>
        <v>0</v>
      </c>
      <c r="BT585" s="69">
        <f t="shared" si="1550"/>
        <v>0</v>
      </c>
      <c r="BU585" s="114">
        <f t="shared" si="1550"/>
        <v>0</v>
      </c>
      <c r="BV585" s="113">
        <f t="shared" si="1550"/>
        <v>0</v>
      </c>
      <c r="BW585" s="69">
        <f t="shared" si="1550"/>
        <v>0</v>
      </c>
      <c r="BX585" s="69">
        <f t="shared" si="1550"/>
        <v>0</v>
      </c>
      <c r="BY585" s="114">
        <f t="shared" si="1550"/>
        <v>0</v>
      </c>
      <c r="BZ585" s="113">
        <f t="shared" si="1550"/>
        <v>0</v>
      </c>
      <c r="CA585" s="69">
        <f t="shared" si="1550"/>
        <v>0</v>
      </c>
      <c r="CB585" s="69">
        <f t="shared" si="1550"/>
        <v>0</v>
      </c>
      <c r="CC585" s="114">
        <f t="shared" si="1550"/>
        <v>0</v>
      </c>
      <c r="CD585" s="113">
        <f t="shared" si="1550"/>
        <v>0</v>
      </c>
      <c r="CE585" s="69">
        <f t="shared" si="1550"/>
        <v>0</v>
      </c>
      <c r="CF585" s="69">
        <f t="shared" si="1550"/>
        <v>0</v>
      </c>
      <c r="CG585" s="114">
        <f t="shared" si="1550"/>
        <v>0</v>
      </c>
      <c r="CH585" s="113">
        <f t="shared" si="1550"/>
        <v>0</v>
      </c>
      <c r="CI585" s="69">
        <f t="shared" si="1550"/>
        <v>0</v>
      </c>
      <c r="CJ585" s="69">
        <f t="shared" si="1550"/>
        <v>0</v>
      </c>
      <c r="CK585" s="114">
        <f t="shared" si="1550"/>
        <v>0</v>
      </c>
      <c r="CL585" s="113">
        <f t="shared" si="1550"/>
        <v>0</v>
      </c>
      <c r="CM585" s="69">
        <f t="shared" si="1550"/>
        <v>0</v>
      </c>
      <c r="CN585" s="69">
        <f t="shared" si="1550"/>
        <v>0</v>
      </c>
      <c r="CO585" s="114">
        <f t="shared" si="1550"/>
        <v>0</v>
      </c>
      <c r="CP585" s="113">
        <f t="shared" si="1550"/>
        <v>0</v>
      </c>
      <c r="CQ585" s="69">
        <f t="shared" si="1550"/>
        <v>0</v>
      </c>
      <c r="CR585" s="69">
        <f t="shared" si="1550"/>
        <v>0</v>
      </c>
      <c r="CS585" s="114">
        <f t="shared" si="1550"/>
        <v>0</v>
      </c>
      <c r="CT585" s="113">
        <f t="shared" si="1550"/>
        <v>0</v>
      </c>
      <c r="CU585" s="69">
        <f t="shared" si="1550"/>
        <v>0</v>
      </c>
      <c r="CV585" s="69">
        <f t="shared" si="1550"/>
        <v>0</v>
      </c>
      <c r="CW585" s="114">
        <f t="shared" si="1550"/>
        <v>0</v>
      </c>
      <c r="CX585" s="113">
        <f t="shared" si="1550"/>
        <v>0</v>
      </c>
      <c r="CY585" s="69">
        <f t="shared" si="1550"/>
        <v>0</v>
      </c>
      <c r="CZ585" s="69">
        <f t="shared" si="1550"/>
        <v>0</v>
      </c>
      <c r="DA585" s="114">
        <f t="shared" si="1550"/>
        <v>0</v>
      </c>
      <c r="DB585" s="113">
        <f t="shared" si="1550"/>
        <v>0</v>
      </c>
      <c r="DC585" s="69">
        <f t="shared" ref="DC585:DI585" si="1551">CHOOSE($I$8,DC586,DC587,DC588,DC589,DC590)</f>
        <v>0</v>
      </c>
      <c r="DD585" s="69">
        <f t="shared" si="1551"/>
        <v>0</v>
      </c>
      <c r="DE585" s="114">
        <f t="shared" si="1551"/>
        <v>0</v>
      </c>
      <c r="DF585" s="113">
        <f t="shared" si="1551"/>
        <v>0</v>
      </c>
      <c r="DG585" s="69">
        <f t="shared" si="1551"/>
        <v>0</v>
      </c>
      <c r="DH585" s="69">
        <f t="shared" si="1551"/>
        <v>0</v>
      </c>
      <c r="DI585" s="114">
        <f t="shared" si="1551"/>
        <v>0</v>
      </c>
      <c r="DT585" s="69" t="e">
        <f t="shared" ref="DT585:EK585" ca="1" si="1552">CHOOSE($I$8,DT586,DT587,DT588,DT589,DT590)</f>
        <v>#VALUE!</v>
      </c>
      <c r="DU585" s="69" t="e">
        <f t="shared" ca="1" si="1552"/>
        <v>#VALUE!</v>
      </c>
      <c r="DV585" s="69" t="e">
        <f t="shared" ca="1" si="1552"/>
        <v>#VALUE!</v>
      </c>
      <c r="DW585" s="69" t="e">
        <f t="shared" ca="1" si="1552"/>
        <v>#VALUE!</v>
      </c>
      <c r="DX585" s="69" t="e">
        <f t="shared" ca="1" si="1552"/>
        <v>#VALUE!</v>
      </c>
      <c r="DY585" s="69" t="e">
        <f t="shared" ca="1" si="1552"/>
        <v>#VALUE!</v>
      </c>
      <c r="DZ585" s="69" t="e">
        <f t="shared" ca="1" si="1552"/>
        <v>#VALUE!</v>
      </c>
      <c r="EA585" s="69" t="e">
        <f t="shared" ca="1" si="1552"/>
        <v>#VALUE!</v>
      </c>
      <c r="EB585" s="69" t="e">
        <f t="shared" ca="1" si="1552"/>
        <v>#VALUE!</v>
      </c>
      <c r="EC585" s="69" t="e">
        <f t="shared" ca="1" si="1552"/>
        <v>#VALUE!</v>
      </c>
      <c r="ED585" s="69" t="e">
        <f t="shared" ca="1" si="1552"/>
        <v>#VALUE!</v>
      </c>
      <c r="EE585" s="69" t="e">
        <f t="shared" ca="1" si="1552"/>
        <v>#VALUE!</v>
      </c>
      <c r="EF585" s="69" t="e">
        <f t="shared" ca="1" si="1552"/>
        <v>#VALUE!</v>
      </c>
      <c r="EG585" s="69" t="e">
        <f t="shared" ca="1" si="1552"/>
        <v>#VALUE!</v>
      </c>
      <c r="EH585" s="69" t="e">
        <f t="shared" ca="1" si="1552"/>
        <v>#VALUE!</v>
      </c>
      <c r="EI585" s="69" t="e">
        <f t="shared" ca="1" si="1552"/>
        <v>#VALUE!</v>
      </c>
      <c r="EJ585" s="69" t="e">
        <f t="shared" ca="1" si="1552"/>
        <v>#VALUE!</v>
      </c>
      <c r="EK585" s="69" t="e">
        <f t="shared" ca="1" si="1552"/>
        <v>#VALUE!</v>
      </c>
    </row>
    <row r="586" spans="1:141" outlineLevel="1" x14ac:dyDescent="0.25">
      <c r="A586" s="90"/>
      <c r="B586" s="90"/>
      <c r="C586" s="90"/>
      <c r="D586" s="90"/>
      <c r="E586" t="str">
        <f>CONCATENATE("- ", $N$6,":")</f>
        <v>- Base:</v>
      </c>
      <c r="F586" s="100"/>
      <c r="I586" s="101"/>
      <c r="J586" s="100"/>
      <c r="M586" s="101"/>
      <c r="N586" s="100"/>
      <c r="Q586" s="101"/>
      <c r="R586" s="100"/>
      <c r="U586" s="101"/>
      <c r="V586" s="100"/>
      <c r="Y586" s="101"/>
      <c r="Z586" s="100"/>
      <c r="AC586" s="101"/>
      <c r="AD586" s="100"/>
      <c r="AG586" s="101"/>
      <c r="AH586" s="100"/>
      <c r="AK586" s="101"/>
      <c r="AL586" s="100"/>
      <c r="AO586" s="101"/>
      <c r="AP586" s="117">
        <v>0</v>
      </c>
      <c r="AQ586" s="118">
        <v>0</v>
      </c>
      <c r="AR586" s="118">
        <v>0</v>
      </c>
      <c r="AS586" s="119">
        <v>0</v>
      </c>
      <c r="AT586" s="117">
        <v>0</v>
      </c>
      <c r="AU586" s="118">
        <v>0</v>
      </c>
      <c r="AV586" s="118">
        <v>0</v>
      </c>
      <c r="AW586" s="119">
        <v>0</v>
      </c>
      <c r="AX586" s="117">
        <v>0</v>
      </c>
      <c r="AY586" s="118">
        <v>0</v>
      </c>
      <c r="AZ586" s="118">
        <v>0</v>
      </c>
      <c r="BA586" s="119">
        <v>0</v>
      </c>
      <c r="BB586" s="117">
        <v>0</v>
      </c>
      <c r="BC586" s="118">
        <v>0</v>
      </c>
      <c r="BD586" s="118">
        <v>0</v>
      </c>
      <c r="BE586" s="119">
        <v>0</v>
      </c>
      <c r="BF586" s="117">
        <v>0</v>
      </c>
      <c r="BG586" s="118">
        <v>0</v>
      </c>
      <c r="BH586" s="118">
        <v>0</v>
      </c>
      <c r="BI586" s="119">
        <v>0</v>
      </c>
      <c r="BJ586" s="117">
        <v>0</v>
      </c>
      <c r="BK586" s="118">
        <v>0</v>
      </c>
      <c r="BL586" s="118">
        <v>0</v>
      </c>
      <c r="BM586" s="119">
        <v>0</v>
      </c>
      <c r="BN586" s="117">
        <v>0</v>
      </c>
      <c r="BO586" s="118">
        <v>0</v>
      </c>
      <c r="BP586" s="118">
        <v>0</v>
      </c>
      <c r="BQ586" s="119">
        <v>0</v>
      </c>
      <c r="BR586" s="117">
        <v>0</v>
      </c>
      <c r="BS586" s="118">
        <v>0</v>
      </c>
      <c r="BT586" s="118">
        <v>0</v>
      </c>
      <c r="BU586" s="119">
        <v>0</v>
      </c>
      <c r="BV586" s="117">
        <v>0</v>
      </c>
      <c r="BW586" s="118">
        <v>0</v>
      </c>
      <c r="BX586" s="118">
        <v>0</v>
      </c>
      <c r="BY586" s="119">
        <v>0</v>
      </c>
      <c r="BZ586" s="117">
        <v>0</v>
      </c>
      <c r="CA586" s="118">
        <v>0</v>
      </c>
      <c r="CB586" s="118">
        <v>0</v>
      </c>
      <c r="CC586" s="119">
        <v>0</v>
      </c>
      <c r="CD586" s="117">
        <v>0</v>
      </c>
      <c r="CE586" s="118">
        <v>0</v>
      </c>
      <c r="CF586" s="118">
        <v>0</v>
      </c>
      <c r="CG586" s="119">
        <v>0</v>
      </c>
      <c r="CH586" s="117">
        <v>0</v>
      </c>
      <c r="CI586" s="118">
        <v>0</v>
      </c>
      <c r="CJ586" s="118">
        <v>0</v>
      </c>
      <c r="CK586" s="119">
        <v>0</v>
      </c>
      <c r="CL586" s="117">
        <v>0</v>
      </c>
      <c r="CM586" s="118">
        <v>0</v>
      </c>
      <c r="CN586" s="118">
        <v>0</v>
      </c>
      <c r="CO586" s="119">
        <v>0</v>
      </c>
      <c r="CP586" s="117">
        <v>0</v>
      </c>
      <c r="CQ586" s="118">
        <v>0</v>
      </c>
      <c r="CR586" s="118">
        <v>0</v>
      </c>
      <c r="CS586" s="119">
        <v>0</v>
      </c>
      <c r="CT586" s="117">
        <v>0</v>
      </c>
      <c r="CU586" s="118">
        <v>0</v>
      </c>
      <c r="CV586" s="118">
        <v>0</v>
      </c>
      <c r="CW586" s="119">
        <v>0</v>
      </c>
      <c r="CX586" s="117">
        <v>0</v>
      </c>
      <c r="CY586" s="118">
        <v>0</v>
      </c>
      <c r="CZ586" s="118">
        <v>0</v>
      </c>
      <c r="DA586" s="119">
        <v>0</v>
      </c>
      <c r="DB586" s="117">
        <v>0</v>
      </c>
      <c r="DC586" s="118">
        <v>0</v>
      </c>
      <c r="DD586" s="118">
        <v>0</v>
      </c>
      <c r="DE586" s="119">
        <v>0</v>
      </c>
      <c r="DF586" s="117">
        <v>0</v>
      </c>
      <c r="DG586" s="118">
        <v>0</v>
      </c>
      <c r="DH586" s="118">
        <v>0</v>
      </c>
      <c r="DI586" s="119">
        <v>0</v>
      </c>
      <c r="DT586" s="118">
        <v>0</v>
      </c>
      <c r="DU586" s="118">
        <v>0</v>
      </c>
      <c r="DV586" s="118">
        <v>0</v>
      </c>
      <c r="DW586" s="118">
        <v>0</v>
      </c>
      <c r="DX586" s="118">
        <v>0</v>
      </c>
      <c r="DY586" s="118">
        <v>0</v>
      </c>
      <c r="DZ586" s="118">
        <v>0</v>
      </c>
      <c r="EA586" s="118">
        <v>0</v>
      </c>
      <c r="EB586" s="118">
        <v>0</v>
      </c>
      <c r="EC586" s="118">
        <v>0</v>
      </c>
      <c r="ED586" s="118">
        <v>0</v>
      </c>
      <c r="EE586" s="118">
        <v>0</v>
      </c>
      <c r="EF586" s="118">
        <v>0</v>
      </c>
      <c r="EG586" s="118">
        <v>0</v>
      </c>
      <c r="EH586" s="118">
        <v>0</v>
      </c>
      <c r="EI586" s="118">
        <v>0</v>
      </c>
      <c r="EJ586" s="118">
        <v>0</v>
      </c>
      <c r="EK586" s="118">
        <v>0</v>
      </c>
    </row>
    <row r="587" spans="1:141" outlineLevel="1" x14ac:dyDescent="0.25">
      <c r="A587" s="90"/>
      <c r="B587" s="90"/>
      <c r="C587" s="90"/>
      <c r="D587" s="90"/>
      <c r="E587" t="str">
        <f>CONCATENATE("- ", $N$7,":")</f>
        <v>- Upside:</v>
      </c>
      <c r="F587" s="100"/>
      <c r="I587" s="101"/>
      <c r="J587" s="100"/>
      <c r="M587" s="101"/>
      <c r="N587" s="100"/>
      <c r="Q587" s="101"/>
      <c r="R587" s="100"/>
      <c r="U587" s="101"/>
      <c r="V587" s="100"/>
      <c r="Y587" s="101"/>
      <c r="Z587" s="100"/>
      <c r="AC587" s="101"/>
      <c r="AD587" s="100"/>
      <c r="AG587" s="101"/>
      <c r="AH587" s="100"/>
      <c r="AK587" s="101"/>
      <c r="AL587" s="100"/>
      <c r="AO587" s="101"/>
      <c r="AP587" s="117">
        <v>0</v>
      </c>
      <c r="AQ587" s="118">
        <v>0</v>
      </c>
      <c r="AR587" s="118">
        <v>0</v>
      </c>
      <c r="AS587" s="119">
        <v>0</v>
      </c>
      <c r="AT587" s="117">
        <v>0</v>
      </c>
      <c r="AU587" s="118">
        <v>0</v>
      </c>
      <c r="AV587" s="118">
        <v>0</v>
      </c>
      <c r="AW587" s="119">
        <v>0</v>
      </c>
      <c r="AX587" s="117">
        <v>0</v>
      </c>
      <c r="AY587" s="118">
        <v>0</v>
      </c>
      <c r="AZ587" s="118">
        <v>0</v>
      </c>
      <c r="BA587" s="119">
        <v>0</v>
      </c>
      <c r="BB587" s="117">
        <v>0</v>
      </c>
      <c r="BC587" s="118">
        <v>0</v>
      </c>
      <c r="BD587" s="118">
        <v>0</v>
      </c>
      <c r="BE587" s="119">
        <v>0</v>
      </c>
      <c r="BF587" s="117">
        <v>0</v>
      </c>
      <c r="BG587" s="118">
        <v>0</v>
      </c>
      <c r="BH587" s="118">
        <v>0</v>
      </c>
      <c r="BI587" s="119">
        <v>0</v>
      </c>
      <c r="BJ587" s="117">
        <v>0</v>
      </c>
      <c r="BK587" s="118">
        <v>0</v>
      </c>
      <c r="BL587" s="118">
        <v>0</v>
      </c>
      <c r="BM587" s="119">
        <v>0</v>
      </c>
      <c r="BN587" s="117">
        <v>0</v>
      </c>
      <c r="BO587" s="118">
        <v>0</v>
      </c>
      <c r="BP587" s="118">
        <v>0</v>
      </c>
      <c r="BQ587" s="119">
        <v>0</v>
      </c>
      <c r="BR587" s="117">
        <v>0</v>
      </c>
      <c r="BS587" s="118">
        <v>0</v>
      </c>
      <c r="BT587" s="118">
        <v>0</v>
      </c>
      <c r="BU587" s="119">
        <v>0</v>
      </c>
      <c r="BV587" s="117">
        <v>0</v>
      </c>
      <c r="BW587" s="118">
        <v>0</v>
      </c>
      <c r="BX587" s="118">
        <v>0</v>
      </c>
      <c r="BY587" s="119">
        <v>0</v>
      </c>
      <c r="BZ587" s="117">
        <v>0</v>
      </c>
      <c r="CA587" s="118">
        <v>0</v>
      </c>
      <c r="CB587" s="118">
        <v>0</v>
      </c>
      <c r="CC587" s="119">
        <v>0</v>
      </c>
      <c r="CD587" s="117">
        <v>0</v>
      </c>
      <c r="CE587" s="118">
        <v>0</v>
      </c>
      <c r="CF587" s="118">
        <v>0</v>
      </c>
      <c r="CG587" s="119">
        <v>0</v>
      </c>
      <c r="CH587" s="117">
        <v>0</v>
      </c>
      <c r="CI587" s="118">
        <v>0</v>
      </c>
      <c r="CJ587" s="118">
        <v>0</v>
      </c>
      <c r="CK587" s="119">
        <v>0</v>
      </c>
      <c r="CL587" s="117">
        <v>0</v>
      </c>
      <c r="CM587" s="118">
        <v>0</v>
      </c>
      <c r="CN587" s="118">
        <v>0</v>
      </c>
      <c r="CO587" s="119">
        <v>0</v>
      </c>
      <c r="CP587" s="117">
        <v>0</v>
      </c>
      <c r="CQ587" s="118">
        <v>0</v>
      </c>
      <c r="CR587" s="118">
        <v>0</v>
      </c>
      <c r="CS587" s="119">
        <v>0</v>
      </c>
      <c r="CT587" s="117">
        <v>0</v>
      </c>
      <c r="CU587" s="118">
        <v>0</v>
      </c>
      <c r="CV587" s="118">
        <v>0</v>
      </c>
      <c r="CW587" s="119">
        <v>0</v>
      </c>
      <c r="CX587" s="117">
        <v>0</v>
      </c>
      <c r="CY587" s="118">
        <v>0</v>
      </c>
      <c r="CZ587" s="118">
        <v>0</v>
      </c>
      <c r="DA587" s="119">
        <v>0</v>
      </c>
      <c r="DB587" s="117">
        <v>0</v>
      </c>
      <c r="DC587" s="118">
        <v>0</v>
      </c>
      <c r="DD587" s="118">
        <v>0</v>
      </c>
      <c r="DE587" s="119">
        <v>0</v>
      </c>
      <c r="DF587" s="117">
        <v>0</v>
      </c>
      <c r="DG587" s="118">
        <v>0</v>
      </c>
      <c r="DH587" s="118">
        <v>0</v>
      </c>
      <c r="DI587" s="119">
        <v>0</v>
      </c>
      <c r="DT587" s="118">
        <v>0</v>
      </c>
      <c r="DU587" s="118">
        <v>0</v>
      </c>
      <c r="DV587" s="118">
        <v>0</v>
      </c>
      <c r="DW587" s="118">
        <v>0</v>
      </c>
      <c r="DX587" s="118">
        <v>0</v>
      </c>
      <c r="DY587" s="118">
        <v>0</v>
      </c>
      <c r="DZ587" s="118">
        <v>0</v>
      </c>
      <c r="EA587" s="118">
        <v>0</v>
      </c>
      <c r="EB587" s="118">
        <v>0</v>
      </c>
      <c r="EC587" s="118">
        <v>0</v>
      </c>
      <c r="ED587" s="118">
        <v>0</v>
      </c>
      <c r="EE587" s="118">
        <v>0</v>
      </c>
      <c r="EF587" s="118">
        <v>0</v>
      </c>
      <c r="EG587" s="118">
        <v>0</v>
      </c>
      <c r="EH587" s="118">
        <v>0</v>
      </c>
      <c r="EI587" s="118">
        <v>0</v>
      </c>
      <c r="EJ587" s="118">
        <v>0</v>
      </c>
      <c r="EK587" s="118">
        <v>0</v>
      </c>
    </row>
    <row r="588" spans="1:141" outlineLevel="1" x14ac:dyDescent="0.25">
      <c r="A588" s="90"/>
      <c r="B588" s="90"/>
      <c r="C588" s="90"/>
      <c r="D588" s="90"/>
      <c r="E588" t="str">
        <f>CONCATENATE("- ", $N$8,":")</f>
        <v>- Downside:</v>
      </c>
      <c r="F588" s="100"/>
      <c r="I588" s="101"/>
      <c r="J588" s="100"/>
      <c r="M588" s="101"/>
      <c r="N588" s="100"/>
      <c r="Q588" s="101"/>
      <c r="R588" s="100"/>
      <c r="U588" s="101"/>
      <c r="V588" s="100"/>
      <c r="Y588" s="101"/>
      <c r="Z588" s="100"/>
      <c r="AC588" s="101"/>
      <c r="AD588" s="100"/>
      <c r="AG588" s="101"/>
      <c r="AH588" s="100"/>
      <c r="AK588" s="101"/>
      <c r="AL588" s="100"/>
      <c r="AO588" s="101"/>
      <c r="AP588" s="117">
        <v>0</v>
      </c>
      <c r="AQ588" s="118">
        <v>0</v>
      </c>
      <c r="AR588" s="118">
        <v>0</v>
      </c>
      <c r="AS588" s="119">
        <v>0</v>
      </c>
      <c r="AT588" s="117">
        <v>0</v>
      </c>
      <c r="AU588" s="118">
        <v>0</v>
      </c>
      <c r="AV588" s="118">
        <v>0</v>
      </c>
      <c r="AW588" s="119">
        <v>0</v>
      </c>
      <c r="AX588" s="117">
        <v>0</v>
      </c>
      <c r="AY588" s="118">
        <v>0</v>
      </c>
      <c r="AZ588" s="118">
        <v>0</v>
      </c>
      <c r="BA588" s="119">
        <v>0</v>
      </c>
      <c r="BB588" s="117">
        <v>0</v>
      </c>
      <c r="BC588" s="118">
        <v>0</v>
      </c>
      <c r="BD588" s="118">
        <v>0</v>
      </c>
      <c r="BE588" s="119">
        <v>0</v>
      </c>
      <c r="BF588" s="117">
        <v>0</v>
      </c>
      <c r="BG588" s="118">
        <v>0</v>
      </c>
      <c r="BH588" s="118">
        <v>0</v>
      </c>
      <c r="BI588" s="119">
        <v>0</v>
      </c>
      <c r="BJ588" s="117">
        <v>0</v>
      </c>
      <c r="BK588" s="118">
        <v>0</v>
      </c>
      <c r="BL588" s="118">
        <v>0</v>
      </c>
      <c r="BM588" s="119">
        <v>0</v>
      </c>
      <c r="BN588" s="117">
        <v>0</v>
      </c>
      <c r="BO588" s="118">
        <v>0</v>
      </c>
      <c r="BP588" s="118">
        <v>0</v>
      </c>
      <c r="BQ588" s="119">
        <v>0</v>
      </c>
      <c r="BR588" s="117">
        <v>0</v>
      </c>
      <c r="BS588" s="118">
        <v>0</v>
      </c>
      <c r="BT588" s="118">
        <v>0</v>
      </c>
      <c r="BU588" s="119">
        <v>0</v>
      </c>
      <c r="BV588" s="117">
        <v>0</v>
      </c>
      <c r="BW588" s="118">
        <v>0</v>
      </c>
      <c r="BX588" s="118">
        <v>0</v>
      </c>
      <c r="BY588" s="119">
        <v>0</v>
      </c>
      <c r="BZ588" s="117">
        <v>0</v>
      </c>
      <c r="CA588" s="118">
        <v>0</v>
      </c>
      <c r="CB588" s="118">
        <v>0</v>
      </c>
      <c r="CC588" s="119">
        <v>0</v>
      </c>
      <c r="CD588" s="117">
        <v>0</v>
      </c>
      <c r="CE588" s="118">
        <v>0</v>
      </c>
      <c r="CF588" s="118">
        <v>0</v>
      </c>
      <c r="CG588" s="119">
        <v>0</v>
      </c>
      <c r="CH588" s="117">
        <v>0</v>
      </c>
      <c r="CI588" s="118">
        <v>0</v>
      </c>
      <c r="CJ588" s="118">
        <v>0</v>
      </c>
      <c r="CK588" s="119">
        <v>0</v>
      </c>
      <c r="CL588" s="117">
        <v>0</v>
      </c>
      <c r="CM588" s="118">
        <v>0</v>
      </c>
      <c r="CN588" s="118">
        <v>0</v>
      </c>
      <c r="CO588" s="119">
        <v>0</v>
      </c>
      <c r="CP588" s="117">
        <v>0</v>
      </c>
      <c r="CQ588" s="118">
        <v>0</v>
      </c>
      <c r="CR588" s="118">
        <v>0</v>
      </c>
      <c r="CS588" s="119">
        <v>0</v>
      </c>
      <c r="CT588" s="117">
        <v>0</v>
      </c>
      <c r="CU588" s="118">
        <v>0</v>
      </c>
      <c r="CV588" s="118">
        <v>0</v>
      </c>
      <c r="CW588" s="119">
        <v>0</v>
      </c>
      <c r="CX588" s="117">
        <v>0</v>
      </c>
      <c r="CY588" s="118">
        <v>0</v>
      </c>
      <c r="CZ588" s="118">
        <v>0</v>
      </c>
      <c r="DA588" s="119">
        <v>0</v>
      </c>
      <c r="DB588" s="117">
        <v>0</v>
      </c>
      <c r="DC588" s="118">
        <v>0</v>
      </c>
      <c r="DD588" s="118">
        <v>0</v>
      </c>
      <c r="DE588" s="119">
        <v>0</v>
      </c>
      <c r="DF588" s="117">
        <v>0</v>
      </c>
      <c r="DG588" s="118">
        <v>0</v>
      </c>
      <c r="DH588" s="118">
        <v>0</v>
      </c>
      <c r="DI588" s="119">
        <v>0</v>
      </c>
      <c r="DT588" s="118">
        <v>0</v>
      </c>
      <c r="DU588" s="118">
        <v>0</v>
      </c>
      <c r="DV588" s="118">
        <v>0</v>
      </c>
      <c r="DW588" s="118">
        <v>0</v>
      </c>
      <c r="DX588" s="118">
        <v>0</v>
      </c>
      <c r="DY588" s="118">
        <v>0</v>
      </c>
      <c r="DZ588" s="118">
        <v>0</v>
      </c>
      <c r="EA588" s="118">
        <v>0</v>
      </c>
      <c r="EB588" s="118">
        <v>0</v>
      </c>
      <c r="EC588" s="118">
        <v>0</v>
      </c>
      <c r="ED588" s="118">
        <v>0</v>
      </c>
      <c r="EE588" s="118">
        <v>0</v>
      </c>
      <c r="EF588" s="118">
        <v>0</v>
      </c>
      <c r="EG588" s="118">
        <v>0</v>
      </c>
      <c r="EH588" s="118">
        <v>0</v>
      </c>
      <c r="EI588" s="118">
        <v>0</v>
      </c>
      <c r="EJ588" s="118">
        <v>0</v>
      </c>
      <c r="EK588" s="118">
        <v>0</v>
      </c>
    </row>
    <row r="589" spans="1:141" outlineLevel="1" x14ac:dyDescent="0.25">
      <c r="A589" s="90"/>
      <c r="B589" s="90"/>
      <c r="C589" s="90"/>
      <c r="D589" s="90"/>
      <c r="E589" t="str">
        <f>CONCATENATE("- ", $N$9,":")</f>
        <v>- Management:</v>
      </c>
      <c r="F589" s="100"/>
      <c r="I589" s="101"/>
      <c r="J589" s="100"/>
      <c r="M589" s="101"/>
      <c r="N589" s="100"/>
      <c r="Q589" s="101"/>
      <c r="R589" s="100"/>
      <c r="U589" s="101"/>
      <c r="V589" s="100"/>
      <c r="Y589" s="101"/>
      <c r="Z589" s="100"/>
      <c r="AC589" s="101"/>
      <c r="AD589" s="100"/>
      <c r="AG589" s="101"/>
      <c r="AH589" s="100"/>
      <c r="AK589" s="101"/>
      <c r="AL589" s="100"/>
      <c r="AO589" s="101"/>
      <c r="AP589" s="117">
        <v>0</v>
      </c>
      <c r="AQ589" s="118">
        <v>0</v>
      </c>
      <c r="AR589" s="118">
        <v>0</v>
      </c>
      <c r="AS589" s="119">
        <v>0</v>
      </c>
      <c r="AT589" s="117">
        <v>0</v>
      </c>
      <c r="AU589" s="118">
        <v>0</v>
      </c>
      <c r="AV589" s="118">
        <v>0</v>
      </c>
      <c r="AW589" s="119">
        <v>0</v>
      </c>
      <c r="AX589" s="117">
        <v>0</v>
      </c>
      <c r="AY589" s="118">
        <v>0</v>
      </c>
      <c r="AZ589" s="118">
        <v>0</v>
      </c>
      <c r="BA589" s="119">
        <v>0</v>
      </c>
      <c r="BB589" s="117">
        <v>0</v>
      </c>
      <c r="BC589" s="118">
        <v>0</v>
      </c>
      <c r="BD589" s="118">
        <v>0</v>
      </c>
      <c r="BE589" s="119">
        <v>0</v>
      </c>
      <c r="BF589" s="117">
        <v>0</v>
      </c>
      <c r="BG589" s="118">
        <v>0</v>
      </c>
      <c r="BH589" s="118">
        <v>0</v>
      </c>
      <c r="BI589" s="119">
        <v>0</v>
      </c>
      <c r="BJ589" s="117">
        <v>0</v>
      </c>
      <c r="BK589" s="118">
        <v>0</v>
      </c>
      <c r="BL589" s="118">
        <v>0</v>
      </c>
      <c r="BM589" s="119">
        <v>0</v>
      </c>
      <c r="BN589" s="117">
        <v>0</v>
      </c>
      <c r="BO589" s="118">
        <v>0</v>
      </c>
      <c r="BP589" s="118">
        <v>0</v>
      </c>
      <c r="BQ589" s="119">
        <v>0</v>
      </c>
      <c r="BR589" s="117">
        <v>0</v>
      </c>
      <c r="BS589" s="118">
        <v>0</v>
      </c>
      <c r="BT589" s="118">
        <v>0</v>
      </c>
      <c r="BU589" s="119">
        <v>0</v>
      </c>
      <c r="BV589" s="117">
        <v>0</v>
      </c>
      <c r="BW589" s="118">
        <v>0</v>
      </c>
      <c r="BX589" s="118">
        <v>0</v>
      </c>
      <c r="BY589" s="119">
        <v>0</v>
      </c>
      <c r="BZ589" s="117">
        <v>0</v>
      </c>
      <c r="CA589" s="118">
        <v>0</v>
      </c>
      <c r="CB589" s="118">
        <v>0</v>
      </c>
      <c r="CC589" s="119">
        <v>0</v>
      </c>
      <c r="CD589" s="117">
        <v>0</v>
      </c>
      <c r="CE589" s="118">
        <v>0</v>
      </c>
      <c r="CF589" s="118">
        <v>0</v>
      </c>
      <c r="CG589" s="119">
        <v>0</v>
      </c>
      <c r="CH589" s="117">
        <v>0</v>
      </c>
      <c r="CI589" s="118">
        <v>0</v>
      </c>
      <c r="CJ589" s="118">
        <v>0</v>
      </c>
      <c r="CK589" s="119">
        <v>0</v>
      </c>
      <c r="CL589" s="117">
        <v>0</v>
      </c>
      <c r="CM589" s="118">
        <v>0</v>
      </c>
      <c r="CN589" s="118">
        <v>0</v>
      </c>
      <c r="CO589" s="119">
        <v>0</v>
      </c>
      <c r="CP589" s="117">
        <v>0</v>
      </c>
      <c r="CQ589" s="118">
        <v>0</v>
      </c>
      <c r="CR589" s="118">
        <v>0</v>
      </c>
      <c r="CS589" s="119">
        <v>0</v>
      </c>
      <c r="CT589" s="117">
        <v>0</v>
      </c>
      <c r="CU589" s="118">
        <v>0</v>
      </c>
      <c r="CV589" s="118">
        <v>0</v>
      </c>
      <c r="CW589" s="119">
        <v>0</v>
      </c>
      <c r="CX589" s="117">
        <v>0</v>
      </c>
      <c r="CY589" s="118">
        <v>0</v>
      </c>
      <c r="CZ589" s="118">
        <v>0</v>
      </c>
      <c r="DA589" s="119">
        <v>0</v>
      </c>
      <c r="DB589" s="117">
        <v>0</v>
      </c>
      <c r="DC589" s="118">
        <v>0</v>
      </c>
      <c r="DD589" s="118">
        <v>0</v>
      </c>
      <c r="DE589" s="119">
        <v>0</v>
      </c>
      <c r="DF589" s="117">
        <v>0</v>
      </c>
      <c r="DG589" s="118">
        <v>0</v>
      </c>
      <c r="DH589" s="118">
        <v>0</v>
      </c>
      <c r="DI589" s="119">
        <v>0</v>
      </c>
      <c r="DT589" s="118">
        <v>0</v>
      </c>
      <c r="DU589" s="118">
        <v>0</v>
      </c>
      <c r="DV589" s="118">
        <v>0</v>
      </c>
      <c r="DW589" s="118">
        <v>0</v>
      </c>
      <c r="DX589" s="118">
        <v>0</v>
      </c>
      <c r="DY589" s="118">
        <v>0</v>
      </c>
      <c r="DZ589" s="118">
        <v>0</v>
      </c>
      <c r="EA589" s="118">
        <v>0</v>
      </c>
      <c r="EB589" s="118">
        <v>0</v>
      </c>
      <c r="EC589" s="118">
        <v>0</v>
      </c>
      <c r="ED589" s="118">
        <v>0</v>
      </c>
      <c r="EE589" s="118">
        <v>0</v>
      </c>
      <c r="EF589" s="118">
        <v>0</v>
      </c>
      <c r="EG589" s="118">
        <v>0</v>
      </c>
      <c r="EH589" s="118">
        <v>0</v>
      </c>
      <c r="EI589" s="118">
        <v>0</v>
      </c>
      <c r="EJ589" s="118">
        <v>0</v>
      </c>
      <c r="EK589" s="118">
        <v>0</v>
      </c>
    </row>
    <row r="590" spans="1:141" outlineLevel="1" x14ac:dyDescent="0.25">
      <c r="A590" s="90"/>
      <c r="B590" s="90"/>
      <c r="C590" s="90"/>
      <c r="D590" s="90"/>
      <c r="E590" t="str">
        <f>CONCATENATE("- ", $N$10,":")</f>
        <v>- Default:</v>
      </c>
      <c r="F590" s="100"/>
      <c r="I590" s="101"/>
      <c r="J590" s="100"/>
      <c r="M590" s="101"/>
      <c r="N590" s="100"/>
      <c r="Q590" s="101"/>
      <c r="R590" s="100"/>
      <c r="U590" s="101"/>
      <c r="V590" s="100"/>
      <c r="Y590" s="101"/>
      <c r="Z590" s="100"/>
      <c r="AC590" s="101"/>
      <c r="AD590" s="100"/>
      <c r="AG590" s="101"/>
      <c r="AH590" s="100"/>
      <c r="AK590" s="101"/>
      <c r="AL590" s="100"/>
      <c r="AO590" s="101"/>
      <c r="AP590" s="117">
        <v>0</v>
      </c>
      <c r="AQ590" s="118">
        <v>0</v>
      </c>
      <c r="AR590" s="118">
        <v>0</v>
      </c>
      <c r="AS590" s="119">
        <v>0</v>
      </c>
      <c r="AT590" s="117">
        <v>0</v>
      </c>
      <c r="AU590" s="118">
        <v>0</v>
      </c>
      <c r="AV590" s="118">
        <v>0</v>
      </c>
      <c r="AW590" s="119">
        <v>0</v>
      </c>
      <c r="AX590" s="117">
        <v>0</v>
      </c>
      <c r="AY590" s="118">
        <v>0</v>
      </c>
      <c r="AZ590" s="118">
        <v>0</v>
      </c>
      <c r="BA590" s="119">
        <v>0</v>
      </c>
      <c r="BB590" s="117">
        <v>0</v>
      </c>
      <c r="BC590" s="118">
        <v>0</v>
      </c>
      <c r="BD590" s="118">
        <v>0</v>
      </c>
      <c r="BE590" s="119">
        <v>0</v>
      </c>
      <c r="BF590" s="117">
        <v>0</v>
      </c>
      <c r="BG590" s="118">
        <v>0</v>
      </c>
      <c r="BH590" s="118">
        <v>0</v>
      </c>
      <c r="BI590" s="119">
        <v>0</v>
      </c>
      <c r="BJ590" s="117">
        <v>0</v>
      </c>
      <c r="BK590" s="118">
        <v>0</v>
      </c>
      <c r="BL590" s="118">
        <v>0</v>
      </c>
      <c r="BM590" s="119">
        <v>0</v>
      </c>
      <c r="BN590" s="117">
        <v>0</v>
      </c>
      <c r="BO590" s="118">
        <v>0</v>
      </c>
      <c r="BP590" s="118">
        <v>0</v>
      </c>
      <c r="BQ590" s="119">
        <v>0</v>
      </c>
      <c r="BR590" s="117">
        <v>0</v>
      </c>
      <c r="BS590" s="118">
        <v>0</v>
      </c>
      <c r="BT590" s="118">
        <v>0</v>
      </c>
      <c r="BU590" s="119">
        <v>0</v>
      </c>
      <c r="BV590" s="117">
        <v>0</v>
      </c>
      <c r="BW590" s="118">
        <v>0</v>
      </c>
      <c r="BX590" s="118">
        <v>0</v>
      </c>
      <c r="BY590" s="119">
        <v>0</v>
      </c>
      <c r="BZ590" s="117">
        <v>0</v>
      </c>
      <c r="CA590" s="118">
        <v>0</v>
      </c>
      <c r="CB590" s="118">
        <v>0</v>
      </c>
      <c r="CC590" s="119">
        <v>0</v>
      </c>
      <c r="CD590" s="117">
        <v>0</v>
      </c>
      <c r="CE590" s="118">
        <v>0</v>
      </c>
      <c r="CF590" s="118">
        <v>0</v>
      </c>
      <c r="CG590" s="119">
        <v>0</v>
      </c>
      <c r="CH590" s="117">
        <v>0</v>
      </c>
      <c r="CI590" s="118">
        <v>0</v>
      </c>
      <c r="CJ590" s="118">
        <v>0</v>
      </c>
      <c r="CK590" s="119">
        <v>0</v>
      </c>
      <c r="CL590" s="117">
        <v>0</v>
      </c>
      <c r="CM590" s="118">
        <v>0</v>
      </c>
      <c r="CN590" s="118">
        <v>0</v>
      </c>
      <c r="CO590" s="119">
        <v>0</v>
      </c>
      <c r="CP590" s="117">
        <v>0</v>
      </c>
      <c r="CQ590" s="118">
        <v>0</v>
      </c>
      <c r="CR590" s="118">
        <v>0</v>
      </c>
      <c r="CS590" s="119">
        <v>0</v>
      </c>
      <c r="CT590" s="117">
        <v>0</v>
      </c>
      <c r="CU590" s="118">
        <v>0</v>
      </c>
      <c r="CV590" s="118">
        <v>0</v>
      </c>
      <c r="CW590" s="119">
        <v>0</v>
      </c>
      <c r="CX590" s="117">
        <v>0</v>
      </c>
      <c r="CY590" s="118">
        <v>0</v>
      </c>
      <c r="CZ590" s="118">
        <v>0</v>
      </c>
      <c r="DA590" s="119">
        <v>0</v>
      </c>
      <c r="DB590" s="117">
        <v>0</v>
      </c>
      <c r="DC590" s="118">
        <v>0</v>
      </c>
      <c r="DD590" s="118">
        <v>0</v>
      </c>
      <c r="DE590" s="119">
        <v>0</v>
      </c>
      <c r="DF590" s="117">
        <v>0</v>
      </c>
      <c r="DG590" s="118">
        <v>0</v>
      </c>
      <c r="DH590" s="118">
        <v>0</v>
      </c>
      <c r="DI590" s="119">
        <v>0</v>
      </c>
      <c r="DT590" s="118" t="e" cm="1">
        <f t="array" aca="1" ref="DT590" ca="1">IF(DT$4="A",DT574,LOOKUP(2,1/($F$4:$DI$4="A"),$F578:$DI578))</f>
        <v>#VALUE!</v>
      </c>
      <c r="DU590" s="118" t="e" cm="1">
        <f t="array" aca="1" ref="DU590" ca="1">IF(DU$4="A",DU574,LOOKUP(2,1/($F$4:$DI$4="A"),$F578:$DI578))</f>
        <v>#VALUE!</v>
      </c>
      <c r="DV590" s="118" t="e">
        <f t="shared" ref="DV590" ca="1" si="1553">DU590</f>
        <v>#VALUE!</v>
      </c>
      <c r="DW590" s="118" t="e">
        <f t="shared" ref="DW590" ca="1" si="1554">DV590</f>
        <v>#VALUE!</v>
      </c>
      <c r="DX590" s="118" t="e">
        <f t="shared" ref="DX590" ca="1" si="1555">DW590</f>
        <v>#VALUE!</v>
      </c>
      <c r="DY590" s="118" t="e">
        <f t="shared" ref="DY590" ca="1" si="1556">DX590</f>
        <v>#VALUE!</v>
      </c>
      <c r="DZ590" s="118" t="e">
        <f t="shared" ref="DZ590" ca="1" si="1557">DY590</f>
        <v>#VALUE!</v>
      </c>
      <c r="EA590" s="118" t="e">
        <f t="shared" ref="EA590" ca="1" si="1558">DZ590</f>
        <v>#VALUE!</v>
      </c>
      <c r="EB590" s="118" t="e">
        <f t="shared" ref="EB590" ca="1" si="1559">EA590</f>
        <v>#VALUE!</v>
      </c>
      <c r="EC590" s="118" t="e">
        <f t="shared" ref="EC590" ca="1" si="1560">EB590</f>
        <v>#VALUE!</v>
      </c>
      <c r="ED590" s="118" t="e">
        <f t="shared" ref="ED590" ca="1" si="1561">EC590</f>
        <v>#VALUE!</v>
      </c>
      <c r="EE590" s="118" t="e">
        <f t="shared" ref="EE590" ca="1" si="1562">ED590</f>
        <v>#VALUE!</v>
      </c>
      <c r="EF590" s="118" t="e">
        <f t="shared" ref="EF590" ca="1" si="1563">EE590</f>
        <v>#VALUE!</v>
      </c>
      <c r="EG590" s="118" t="e">
        <f t="shared" ref="EG590" ca="1" si="1564">EF590</f>
        <v>#VALUE!</v>
      </c>
      <c r="EH590" s="118" t="e">
        <f t="shared" ref="EH590" ca="1" si="1565">EG590</f>
        <v>#VALUE!</v>
      </c>
      <c r="EI590" s="118" t="e">
        <f t="shared" ref="EI590" ca="1" si="1566">EH590</f>
        <v>#VALUE!</v>
      </c>
      <c r="EJ590" s="118" t="e">
        <f t="shared" ref="EJ590" ca="1" si="1567">EI590</f>
        <v>#VALUE!</v>
      </c>
      <c r="EK590" s="118" t="e">
        <f t="shared" ref="EK590" ca="1" si="1568">EJ590</f>
        <v>#VALUE!</v>
      </c>
    </row>
    <row r="591" spans="1:141" outlineLevel="1" x14ac:dyDescent="0.25">
      <c r="A591" s="129"/>
      <c r="B591" s="129"/>
      <c r="C591" s="129"/>
      <c r="D591" s="129"/>
      <c r="E591" s="122"/>
      <c r="F591" s="130"/>
      <c r="G591" s="122"/>
      <c r="H591" s="122"/>
      <c r="I591" s="122"/>
      <c r="J591" s="130"/>
      <c r="K591" s="122"/>
      <c r="L591" s="122"/>
      <c r="M591" s="122"/>
      <c r="N591" s="130"/>
      <c r="O591" s="122"/>
      <c r="P591" s="122"/>
      <c r="Q591" s="122"/>
      <c r="R591" s="130"/>
      <c r="S591" s="122"/>
      <c r="T591" s="122"/>
      <c r="U591" s="122"/>
      <c r="V591" s="130"/>
      <c r="W591" s="122"/>
      <c r="X591" s="122"/>
      <c r="Y591" s="122"/>
      <c r="Z591" s="130"/>
      <c r="AA591" s="122"/>
      <c r="AB591" s="122"/>
      <c r="AC591" s="122"/>
      <c r="AD591" s="130"/>
      <c r="AE591" s="122"/>
      <c r="AF591" s="122"/>
      <c r="AG591" s="122"/>
      <c r="AH591" s="130"/>
      <c r="AI591" s="122"/>
      <c r="AJ591" s="122"/>
      <c r="AK591" s="122"/>
      <c r="AL591" s="130"/>
      <c r="AM591" s="122"/>
      <c r="AN591" s="122"/>
      <c r="AO591" s="122"/>
      <c r="AP591" s="130"/>
      <c r="AQ591" s="122"/>
      <c r="AR591" s="122"/>
      <c r="AS591" s="122"/>
      <c r="AT591" s="130"/>
      <c r="AU591" s="122"/>
      <c r="AV591" s="122"/>
      <c r="AW591" s="122"/>
      <c r="AX591" s="130"/>
      <c r="AY591" s="122"/>
      <c r="AZ591" s="122"/>
      <c r="BA591" s="122"/>
      <c r="BB591" s="130"/>
      <c r="BC591" s="122"/>
      <c r="BD591" s="122"/>
      <c r="BE591" s="122"/>
      <c r="BF591" s="130"/>
      <c r="BG591" s="122"/>
      <c r="BH591" s="122"/>
      <c r="BI591" s="122"/>
      <c r="BJ591" s="130"/>
      <c r="BK591" s="122"/>
      <c r="BL591" s="122"/>
      <c r="BM591" s="122"/>
      <c r="BN591" s="130"/>
      <c r="BO591" s="122"/>
      <c r="BP591" s="122"/>
      <c r="BQ591" s="122"/>
      <c r="BR591" s="130"/>
      <c r="BS591" s="122"/>
      <c r="BT591" s="122"/>
      <c r="BU591" s="122"/>
      <c r="BV591" s="130"/>
      <c r="BW591" s="122"/>
      <c r="BX591" s="122"/>
      <c r="BY591" s="122"/>
      <c r="BZ591" s="130"/>
      <c r="CA591" s="122"/>
      <c r="CB591" s="122"/>
      <c r="CC591" s="122"/>
      <c r="CD591" s="130"/>
      <c r="CE591" s="122"/>
      <c r="CF591" s="122"/>
      <c r="CG591" s="122"/>
      <c r="CH591" s="130"/>
      <c r="CI591" s="122"/>
      <c r="CJ591" s="122"/>
      <c r="CK591" s="122"/>
      <c r="CL591" s="130"/>
      <c r="CM591" s="122"/>
      <c r="CN591" s="122"/>
      <c r="CO591" s="122"/>
      <c r="CP591" s="130"/>
      <c r="CQ591" s="122"/>
      <c r="CR591" s="122"/>
      <c r="CS591" s="122"/>
      <c r="CT591" s="130"/>
      <c r="CU591" s="122"/>
      <c r="CV591" s="122"/>
      <c r="CW591" s="122"/>
      <c r="CX591" s="130"/>
      <c r="CY591" s="122"/>
      <c r="CZ591" s="122"/>
      <c r="DA591" s="122"/>
      <c r="DB591" s="130"/>
      <c r="DC591" s="122"/>
      <c r="DD591" s="122"/>
      <c r="DE591" s="122"/>
      <c r="DF591" s="130"/>
      <c r="DG591" s="122"/>
      <c r="DH591" s="122"/>
      <c r="DI591" s="131"/>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2"/>
      <c r="EI591" s="122"/>
      <c r="EJ591" s="122"/>
      <c r="EK591" s="122"/>
    </row>
    <row r="592" spans="1:141" outlineLevel="1" x14ac:dyDescent="0.25">
      <c r="A592" s="90"/>
      <c r="B592" s="90"/>
      <c r="C592" s="90"/>
      <c r="D592" s="90"/>
      <c r="F592" s="100"/>
      <c r="I592" s="101"/>
      <c r="J592" s="100"/>
      <c r="M592" s="101"/>
      <c r="N592" s="100"/>
      <c r="Q592" s="101"/>
      <c r="R592" s="100"/>
      <c r="U592" s="101"/>
      <c r="V592" s="100"/>
      <c r="Y592" s="101"/>
      <c r="Z592" s="100"/>
      <c r="AC592" s="101"/>
      <c r="AD592" s="100"/>
      <c r="AG592" s="101"/>
      <c r="AH592" s="100"/>
      <c r="AK592" s="101"/>
      <c r="AL592" s="100"/>
      <c r="AO592" s="101"/>
      <c r="AP592" s="100"/>
      <c r="AS592" s="101"/>
      <c r="AT592" s="100"/>
      <c r="AW592" s="101"/>
      <c r="AX592" s="100"/>
      <c r="BA592" s="101"/>
      <c r="BB592" s="100"/>
      <c r="BE592" s="101"/>
      <c r="BF592" s="100"/>
      <c r="BI592" s="101"/>
      <c r="BJ592" s="100"/>
      <c r="BM592" s="101"/>
      <c r="BN592" s="100"/>
      <c r="BQ592" s="101"/>
      <c r="BR592" s="100"/>
      <c r="BU592" s="101"/>
      <c r="BV592" s="100"/>
      <c r="BY592" s="101"/>
      <c r="BZ592" s="100"/>
      <c r="CC592" s="101"/>
      <c r="CD592" s="100"/>
      <c r="CG592" s="101"/>
      <c r="CH592" s="100"/>
      <c r="CK592" s="101"/>
      <c r="CL592" s="100"/>
      <c r="CO592" s="101"/>
      <c r="CP592" s="100"/>
      <c r="CS592" s="101"/>
      <c r="CT592" s="100"/>
      <c r="CW592" s="101"/>
      <c r="CX592" s="100"/>
      <c r="DA592" s="101"/>
      <c r="DB592" s="100"/>
      <c r="DE592" s="101"/>
      <c r="DF592" s="100"/>
      <c r="DI592" s="101"/>
    </row>
    <row r="593" spans="1:141" outlineLevel="1" x14ac:dyDescent="0.25">
      <c r="A593" s="90"/>
      <c r="B593" s="90"/>
      <c r="C593" s="111"/>
      <c r="D593" s="90"/>
      <c r="E593" s="132" t="s">
        <v>354</v>
      </c>
      <c r="F593" s="105" t="str">
        <f t="shared" ref="F593:BQ593" ca="1" si="1569">IF(ISNUMBER(F598),F598+IF($I$7=1,F596,0),IF(ISNUMBER(F600),F600+IF($I$7=1,F596,0),""))</f>
        <v/>
      </c>
      <c r="G593" s="106" t="str">
        <f t="shared" ca="1" si="1569"/>
        <v/>
      </c>
      <c r="H593" s="106" t="str">
        <f t="shared" ca="1" si="1569"/>
        <v/>
      </c>
      <c r="I593" s="107" t="str">
        <f t="shared" ca="1" si="1569"/>
        <v/>
      </c>
      <c r="J593" s="105" t="str">
        <f t="shared" ca="1" si="1569"/>
        <v/>
      </c>
      <c r="K593" s="106" t="str">
        <f t="shared" ca="1" si="1569"/>
        <v/>
      </c>
      <c r="L593" s="106" t="str">
        <f t="shared" ca="1" si="1569"/>
        <v/>
      </c>
      <c r="M593" s="107" t="str">
        <f t="shared" ca="1" si="1569"/>
        <v/>
      </c>
      <c r="N593" s="105" t="str">
        <f t="shared" ca="1" si="1569"/>
        <v/>
      </c>
      <c r="O593" s="106" t="str">
        <f t="shared" ca="1" si="1569"/>
        <v/>
      </c>
      <c r="P593" s="106" t="str">
        <f t="shared" ca="1" si="1569"/>
        <v/>
      </c>
      <c r="Q593" s="107" t="str">
        <f t="shared" ca="1" si="1569"/>
        <v/>
      </c>
      <c r="R593" s="105" t="str">
        <f t="shared" ca="1" si="1569"/>
        <v/>
      </c>
      <c r="S593" s="106" t="str">
        <f t="shared" ca="1" si="1569"/>
        <v/>
      </c>
      <c r="T593" s="106" t="str">
        <f t="shared" ca="1" si="1569"/>
        <v/>
      </c>
      <c r="U593" s="107" t="str">
        <f t="shared" ca="1" si="1569"/>
        <v/>
      </c>
      <c r="V593" s="105" t="str">
        <f t="shared" ca="1" si="1569"/>
        <v/>
      </c>
      <c r="W593" s="106" t="str">
        <f t="shared" ca="1" si="1569"/>
        <v/>
      </c>
      <c r="X593" s="106" t="str">
        <f t="shared" ca="1" si="1569"/>
        <v/>
      </c>
      <c r="Y593" s="107" t="str">
        <f t="shared" ca="1" si="1569"/>
        <v/>
      </c>
      <c r="Z593" s="105" t="str">
        <f t="shared" ca="1" si="1569"/>
        <v/>
      </c>
      <c r="AA593" s="106" t="str">
        <f t="shared" ca="1" si="1569"/>
        <v/>
      </c>
      <c r="AB593" s="106" t="str">
        <f t="shared" ca="1" si="1569"/>
        <v/>
      </c>
      <c r="AC593" s="107" t="str">
        <f t="shared" ca="1" si="1569"/>
        <v/>
      </c>
      <c r="AD593" s="105" t="str">
        <f t="shared" ca="1" si="1569"/>
        <v/>
      </c>
      <c r="AE593" s="106" t="str">
        <f t="shared" ca="1" si="1569"/>
        <v/>
      </c>
      <c r="AF593" s="106" t="str">
        <f t="shared" ca="1" si="1569"/>
        <v/>
      </c>
      <c r="AG593" s="107" t="str">
        <f t="shared" ca="1" si="1569"/>
        <v/>
      </c>
      <c r="AH593" s="105" t="str">
        <f t="shared" ca="1" si="1569"/>
        <v/>
      </c>
      <c r="AI593" s="106" t="str">
        <f t="shared" ca="1" si="1569"/>
        <v/>
      </c>
      <c r="AJ593" s="106" t="str">
        <f t="shared" ca="1" si="1569"/>
        <v/>
      </c>
      <c r="AK593" s="107" t="str">
        <f t="shared" ca="1" si="1569"/>
        <v/>
      </c>
      <c r="AL593" s="105" t="str">
        <f t="shared" ca="1" si="1569"/>
        <v/>
      </c>
      <c r="AM593" s="106" t="str">
        <f t="shared" ca="1" si="1569"/>
        <v/>
      </c>
      <c r="AN593" s="106" t="str">
        <f t="shared" ca="1" si="1569"/>
        <v/>
      </c>
      <c r="AO593" s="107" t="str">
        <f t="shared" ca="1" si="1569"/>
        <v/>
      </c>
      <c r="AP593" s="105" t="str">
        <f t="shared" ca="1" si="1569"/>
        <v/>
      </c>
      <c r="AQ593" s="106" t="str">
        <f t="shared" ca="1" si="1569"/>
        <v/>
      </c>
      <c r="AR593" s="106" t="str">
        <f t="shared" ca="1" si="1569"/>
        <v/>
      </c>
      <c r="AS593" s="107" t="str">
        <f t="shared" ca="1" si="1569"/>
        <v/>
      </c>
      <c r="AT593" s="105" t="str">
        <f t="shared" ca="1" si="1569"/>
        <v/>
      </c>
      <c r="AU593" s="106" t="str">
        <f t="shared" ca="1" si="1569"/>
        <v/>
      </c>
      <c r="AV593" s="106" t="str">
        <f t="shared" ca="1" si="1569"/>
        <v/>
      </c>
      <c r="AW593" s="107" t="str">
        <f t="shared" ca="1" si="1569"/>
        <v/>
      </c>
      <c r="AX593" s="105" t="str">
        <f t="shared" ca="1" si="1569"/>
        <v/>
      </c>
      <c r="AY593" s="106" t="str">
        <f t="shared" ca="1" si="1569"/>
        <v/>
      </c>
      <c r="AZ593" s="106" t="str">
        <f t="shared" ca="1" si="1569"/>
        <v/>
      </c>
      <c r="BA593" s="107" t="str">
        <f t="shared" ca="1" si="1569"/>
        <v/>
      </c>
      <c r="BB593" s="105" t="str">
        <f t="shared" ca="1" si="1569"/>
        <v/>
      </c>
      <c r="BC593" s="106" t="str">
        <f t="shared" ca="1" si="1569"/>
        <v/>
      </c>
      <c r="BD593" s="106" t="str">
        <f t="shared" ca="1" si="1569"/>
        <v/>
      </c>
      <c r="BE593" s="107" t="str">
        <f t="shared" ca="1" si="1569"/>
        <v/>
      </c>
      <c r="BF593" s="105" t="str">
        <f t="shared" ca="1" si="1569"/>
        <v/>
      </c>
      <c r="BG593" s="106" t="str">
        <f t="shared" ca="1" si="1569"/>
        <v/>
      </c>
      <c r="BH593" s="106" t="str">
        <f t="shared" ca="1" si="1569"/>
        <v/>
      </c>
      <c r="BI593" s="107" t="str">
        <f t="shared" ca="1" si="1569"/>
        <v/>
      </c>
      <c r="BJ593" s="105" t="str">
        <f t="shared" ca="1" si="1569"/>
        <v/>
      </c>
      <c r="BK593" s="106" t="str">
        <f t="shared" ca="1" si="1569"/>
        <v/>
      </c>
      <c r="BL593" s="106" t="str">
        <f t="shared" ca="1" si="1569"/>
        <v/>
      </c>
      <c r="BM593" s="107" t="str">
        <f t="shared" ca="1" si="1569"/>
        <v/>
      </c>
      <c r="BN593" s="105" t="str">
        <f t="shared" ca="1" si="1569"/>
        <v/>
      </c>
      <c r="BO593" s="106" t="str">
        <f t="shared" ca="1" si="1569"/>
        <v/>
      </c>
      <c r="BP593" s="106" t="str">
        <f t="shared" ca="1" si="1569"/>
        <v/>
      </c>
      <c r="BQ593" s="107" t="str">
        <f t="shared" ca="1" si="1569"/>
        <v/>
      </c>
      <c r="BR593" s="105" t="str">
        <f t="shared" ref="BR593:DI593" ca="1" si="1570">IF(ISNUMBER(BR598),BR598+IF($I$7=1,BR596,0),IF(ISNUMBER(BR600),BR600+IF($I$7=1,BR596,0),""))</f>
        <v/>
      </c>
      <c r="BS593" s="106" t="str">
        <f t="shared" ca="1" si="1570"/>
        <v/>
      </c>
      <c r="BT593" s="106" t="str">
        <f t="shared" ca="1" si="1570"/>
        <v/>
      </c>
      <c r="BU593" s="107" t="str">
        <f t="shared" ca="1" si="1570"/>
        <v/>
      </c>
      <c r="BV593" s="105" t="str">
        <f t="shared" ca="1" si="1570"/>
        <v/>
      </c>
      <c r="BW593" s="106" t="str">
        <f t="shared" ca="1" si="1570"/>
        <v/>
      </c>
      <c r="BX593" s="106" t="str">
        <f t="shared" ca="1" si="1570"/>
        <v/>
      </c>
      <c r="BY593" s="107" t="str">
        <f t="shared" ca="1" si="1570"/>
        <v/>
      </c>
      <c r="BZ593" s="105" t="str">
        <f t="shared" ca="1" si="1570"/>
        <v/>
      </c>
      <c r="CA593" s="106" t="str">
        <f t="shared" ca="1" si="1570"/>
        <v/>
      </c>
      <c r="CB593" s="106" t="str">
        <f t="shared" ca="1" si="1570"/>
        <v/>
      </c>
      <c r="CC593" s="107" t="str">
        <f t="shared" ca="1" si="1570"/>
        <v/>
      </c>
      <c r="CD593" s="105" t="str">
        <f t="shared" ca="1" si="1570"/>
        <v/>
      </c>
      <c r="CE593" s="106" t="str">
        <f t="shared" ca="1" si="1570"/>
        <v/>
      </c>
      <c r="CF593" s="106" t="str">
        <f t="shared" ca="1" si="1570"/>
        <v/>
      </c>
      <c r="CG593" s="107" t="str">
        <f t="shared" ca="1" si="1570"/>
        <v/>
      </c>
      <c r="CH593" s="105">
        <f t="shared" ca="1" si="1570"/>
        <v>0</v>
      </c>
      <c r="CI593" s="106">
        <f t="shared" ca="1" si="1570"/>
        <v>0</v>
      </c>
      <c r="CJ593" s="106">
        <f t="shared" ca="1" si="1570"/>
        <v>0</v>
      </c>
      <c r="CK593" s="107">
        <f t="shared" ca="1" si="1570"/>
        <v>0</v>
      </c>
      <c r="CL593" s="105">
        <f t="shared" ca="1" si="1570"/>
        <v>0</v>
      </c>
      <c r="CM593" s="106">
        <f t="shared" ca="1" si="1570"/>
        <v>0</v>
      </c>
      <c r="CN593" s="106">
        <f t="shared" ca="1" si="1570"/>
        <v>0</v>
      </c>
      <c r="CO593" s="107">
        <f t="shared" ca="1" si="1570"/>
        <v>0</v>
      </c>
      <c r="CP593" s="105">
        <f t="shared" ca="1" si="1570"/>
        <v>0</v>
      </c>
      <c r="CQ593" s="106">
        <f t="shared" ca="1" si="1570"/>
        <v>0</v>
      </c>
      <c r="CR593" s="106">
        <f t="shared" ca="1" si="1570"/>
        <v>0</v>
      </c>
      <c r="CS593" s="107">
        <f t="shared" ca="1" si="1570"/>
        <v>0</v>
      </c>
      <c r="CT593" s="105">
        <f t="shared" ca="1" si="1570"/>
        <v>0</v>
      </c>
      <c r="CU593" s="106">
        <f t="shared" ca="1" si="1570"/>
        <v>0</v>
      </c>
      <c r="CV593" s="106">
        <f t="shared" ca="1" si="1570"/>
        <v>0</v>
      </c>
      <c r="CW593" s="107">
        <f t="shared" ca="1" si="1570"/>
        <v>0</v>
      </c>
      <c r="CX593" s="105">
        <f t="shared" ca="1" si="1570"/>
        <v>0</v>
      </c>
      <c r="CY593" s="106">
        <f t="shared" ca="1" si="1570"/>
        <v>0</v>
      </c>
      <c r="CZ593" s="106">
        <f t="shared" ca="1" si="1570"/>
        <v>0</v>
      </c>
      <c r="DA593" s="107">
        <f t="shared" ca="1" si="1570"/>
        <v>0</v>
      </c>
      <c r="DB593" s="105">
        <f t="shared" ca="1" si="1570"/>
        <v>0</v>
      </c>
      <c r="DC593" s="106">
        <f t="shared" ca="1" si="1570"/>
        <v>0</v>
      </c>
      <c r="DD593" s="106">
        <f t="shared" ca="1" si="1570"/>
        <v>0</v>
      </c>
      <c r="DE593" s="107">
        <f t="shared" ca="1" si="1570"/>
        <v>0</v>
      </c>
      <c r="DF593" s="105">
        <f t="shared" ca="1" si="1570"/>
        <v>0</v>
      </c>
      <c r="DG593" s="106">
        <f t="shared" ca="1" si="1570"/>
        <v>0</v>
      </c>
      <c r="DH593" s="106">
        <f t="shared" ca="1" si="1570"/>
        <v>0</v>
      </c>
      <c r="DI593" s="107">
        <f t="shared" ca="1" si="1570"/>
        <v>0</v>
      </c>
      <c r="DK593" s="106">
        <f t="shared" ref="DK593:EK593" ca="1" si="1571">SUM(OFFSET($E593,,MATCH(DK$3,$F$5:$DI$5,0)+3,,1))</f>
        <v>0</v>
      </c>
      <c r="DL593" s="106" t="e">
        <f t="shared" ca="1" si="1571"/>
        <v>#N/A</v>
      </c>
      <c r="DM593" s="106" t="e">
        <f t="shared" ca="1" si="1571"/>
        <v>#VALUE!</v>
      </c>
      <c r="DN593" s="106" t="e">
        <f t="shared" ca="1" si="1571"/>
        <v>#VALUE!</v>
      </c>
      <c r="DO593" s="106" t="e">
        <f t="shared" ca="1" si="1571"/>
        <v>#VALUE!</v>
      </c>
      <c r="DP593" s="106" t="e">
        <f t="shared" ca="1" si="1571"/>
        <v>#VALUE!</v>
      </c>
      <c r="DQ593" s="106" t="e">
        <f t="shared" ca="1" si="1571"/>
        <v>#VALUE!</v>
      </c>
      <c r="DR593" s="106" t="e">
        <f t="shared" ca="1" si="1571"/>
        <v>#VALUE!</v>
      </c>
      <c r="DS593" s="106" t="e">
        <f t="shared" ca="1" si="1571"/>
        <v>#VALUE!</v>
      </c>
      <c r="DT593" s="106" t="e">
        <f t="shared" ca="1" si="1571"/>
        <v>#VALUE!</v>
      </c>
      <c r="DU593" s="106" t="e">
        <f t="shared" ca="1" si="1571"/>
        <v>#VALUE!</v>
      </c>
      <c r="DV593" s="106" t="e">
        <f t="shared" ca="1" si="1571"/>
        <v>#VALUE!</v>
      </c>
      <c r="DW593" s="106" t="e">
        <f t="shared" ca="1" si="1571"/>
        <v>#VALUE!</v>
      </c>
      <c r="DX593" s="106" t="e">
        <f t="shared" ca="1" si="1571"/>
        <v>#VALUE!</v>
      </c>
      <c r="DY593" s="106" t="e">
        <f t="shared" ca="1" si="1571"/>
        <v>#VALUE!</v>
      </c>
      <c r="DZ593" s="106" t="e">
        <f t="shared" ca="1" si="1571"/>
        <v>#VALUE!</v>
      </c>
      <c r="EA593" s="106" t="e">
        <f t="shared" ca="1" si="1571"/>
        <v>#VALUE!</v>
      </c>
      <c r="EB593" s="106" t="e">
        <f t="shared" ca="1" si="1571"/>
        <v>#VALUE!</v>
      </c>
      <c r="EC593" s="106" t="e">
        <f t="shared" ca="1" si="1571"/>
        <v>#VALUE!</v>
      </c>
      <c r="ED593" s="106" t="e">
        <f t="shared" ca="1" si="1571"/>
        <v>#VALUE!</v>
      </c>
      <c r="EE593" s="106" t="e">
        <f t="shared" ca="1" si="1571"/>
        <v>#VALUE!</v>
      </c>
      <c r="EF593" s="106" t="e">
        <f t="shared" ca="1" si="1571"/>
        <v>#VALUE!</v>
      </c>
      <c r="EG593" s="106" t="e">
        <f t="shared" ca="1" si="1571"/>
        <v>#VALUE!</v>
      </c>
      <c r="EH593" s="106" t="e">
        <f t="shared" ca="1" si="1571"/>
        <v>#VALUE!</v>
      </c>
      <c r="EI593" s="106" t="e">
        <f t="shared" ca="1" si="1571"/>
        <v>#VALUE!</v>
      </c>
      <c r="EJ593" s="106" t="e">
        <f t="shared" ca="1" si="1571"/>
        <v>#VALUE!</v>
      </c>
      <c r="EK593" s="106" t="e">
        <f t="shared" ca="1" si="1571"/>
        <v>#VALUE!</v>
      </c>
    </row>
    <row r="594" spans="1:141" outlineLevel="1" x14ac:dyDescent="0.25">
      <c r="A594" s="90"/>
      <c r="B594" s="90"/>
      <c r="C594" s="90"/>
      <c r="D594" s="90"/>
      <c r="E594" s="37" t="str">
        <f>E601</f>
        <v>% revenue (annualized)</v>
      </c>
      <c r="F594" s="108"/>
      <c r="G594" s="109"/>
      <c r="H594" s="109"/>
      <c r="I594" s="110"/>
      <c r="J594" s="108"/>
      <c r="K594" s="109"/>
      <c r="L594" s="109"/>
      <c r="M594" s="110"/>
      <c r="N594" s="108"/>
      <c r="O594" s="109"/>
      <c r="P594" s="109"/>
      <c r="Q594" s="110"/>
      <c r="R594" s="108"/>
      <c r="S594" s="109"/>
      <c r="T594" s="109"/>
      <c r="U594" s="110"/>
      <c r="V594" s="108"/>
      <c r="W594" s="109"/>
      <c r="X594" s="109"/>
      <c r="Y594" s="110"/>
      <c r="Z594" s="108"/>
      <c r="AA594" s="109"/>
      <c r="AB594" s="109"/>
      <c r="AC594" s="110"/>
      <c r="AD594" s="108"/>
      <c r="AE594" s="109"/>
      <c r="AF594" s="109"/>
      <c r="AG594" s="110"/>
      <c r="AH594" s="108"/>
      <c r="AI594" s="109"/>
      <c r="AJ594" s="109"/>
      <c r="AK594" s="110"/>
      <c r="AL594" s="108"/>
      <c r="AM594" s="109"/>
      <c r="AN594" s="109"/>
      <c r="AO594" s="110"/>
      <c r="AP594" s="108"/>
      <c r="AQ594" s="109"/>
      <c r="AR594" s="109"/>
      <c r="AS594" s="110"/>
      <c r="AT594" s="108"/>
      <c r="AU594" s="109"/>
      <c r="AV594" s="109"/>
      <c r="AW594" s="110"/>
      <c r="AX594" s="108"/>
      <c r="AY594" s="109"/>
      <c r="AZ594" s="109"/>
      <c r="BA594" s="110"/>
      <c r="BB594" s="108"/>
      <c r="BC594" s="109"/>
      <c r="BD594" s="109"/>
      <c r="BE594" s="110"/>
      <c r="BF594" s="108"/>
      <c r="BG594" s="109"/>
      <c r="BH594" s="109"/>
      <c r="BI594" s="110"/>
      <c r="BJ594" s="108"/>
      <c r="BK594" s="109"/>
      <c r="BL594" s="109"/>
      <c r="BM594" s="110"/>
      <c r="BN594" s="108"/>
      <c r="BO594" s="109"/>
      <c r="BP594" s="109"/>
      <c r="BQ594" s="110"/>
      <c r="BR594" s="108"/>
      <c r="BS594" s="109"/>
      <c r="BT594" s="109"/>
      <c r="BU594" s="110"/>
      <c r="BV594" s="108"/>
      <c r="BW594" s="109"/>
      <c r="BX594" s="109"/>
      <c r="BY594" s="110"/>
      <c r="BZ594" s="108"/>
      <c r="CA594" s="109"/>
      <c r="CB594" s="109"/>
      <c r="CC594" s="110"/>
      <c r="CD594" s="108"/>
      <c r="CE594" s="109"/>
      <c r="CF594" s="109"/>
      <c r="CG594" s="110"/>
      <c r="CH594" s="108"/>
      <c r="CI594" s="109"/>
      <c r="CJ594" s="109"/>
      <c r="CK594" s="110"/>
      <c r="CL594" s="108"/>
      <c r="CM594" s="109"/>
      <c r="CN594" s="109"/>
      <c r="CO594" s="110"/>
      <c r="CP594" s="108"/>
      <c r="CQ594" s="109"/>
      <c r="CR594" s="109"/>
      <c r="CS594" s="110"/>
      <c r="CT594" s="108"/>
      <c r="CU594" s="109"/>
      <c r="CV594" s="109"/>
      <c r="CW594" s="110"/>
      <c r="CX594" s="108"/>
      <c r="CY594" s="109"/>
      <c r="CZ594" s="109"/>
      <c r="DA594" s="110"/>
      <c r="DB594" s="108"/>
      <c r="DC594" s="109"/>
      <c r="DD594" s="109"/>
      <c r="DE594" s="110"/>
      <c r="DF594" s="108"/>
      <c r="DG594" s="109"/>
      <c r="DH594" s="109"/>
      <c r="DI594" s="110"/>
      <c r="DK594" s="109" t="str">
        <f t="shared" ref="DK594:EK594" ca="1" si="1572">IF(ISERROR(DK593/DK$139),"",DK593/DK$139)</f>
        <v/>
      </c>
      <c r="DL594" s="109" t="str">
        <f t="shared" ca="1" si="1572"/>
        <v/>
      </c>
      <c r="DM594" s="109" t="str">
        <f t="shared" ca="1" si="1572"/>
        <v/>
      </c>
      <c r="DN594" s="109" t="str">
        <f t="shared" ca="1" si="1572"/>
        <v/>
      </c>
      <c r="DO594" s="109" t="str">
        <f t="shared" ca="1" si="1572"/>
        <v/>
      </c>
      <c r="DP594" s="109" t="str">
        <f t="shared" ca="1" si="1572"/>
        <v/>
      </c>
      <c r="DQ594" s="109" t="str">
        <f t="shared" ca="1" si="1572"/>
        <v/>
      </c>
      <c r="DR594" s="109" t="str">
        <f t="shared" ca="1" si="1572"/>
        <v/>
      </c>
      <c r="DS594" s="109" t="str">
        <f t="shared" ca="1" si="1572"/>
        <v/>
      </c>
      <c r="DT594" s="109" t="str">
        <f t="shared" ca="1" si="1572"/>
        <v/>
      </c>
      <c r="DU594" s="109" t="str">
        <f t="shared" ca="1" si="1572"/>
        <v/>
      </c>
      <c r="DV594" s="109" t="str">
        <f t="shared" ca="1" si="1572"/>
        <v/>
      </c>
      <c r="DW594" s="109" t="str">
        <f t="shared" ca="1" si="1572"/>
        <v/>
      </c>
      <c r="DX594" s="109" t="str">
        <f t="shared" ca="1" si="1572"/>
        <v/>
      </c>
      <c r="DY594" s="109" t="str">
        <f t="shared" ca="1" si="1572"/>
        <v/>
      </c>
      <c r="DZ594" s="109" t="str">
        <f t="shared" ca="1" si="1572"/>
        <v/>
      </c>
      <c r="EA594" s="109" t="str">
        <f t="shared" ca="1" si="1572"/>
        <v/>
      </c>
      <c r="EB594" s="109" t="str">
        <f t="shared" ca="1" si="1572"/>
        <v/>
      </c>
      <c r="EC594" s="109" t="str">
        <f t="shared" ca="1" si="1572"/>
        <v/>
      </c>
      <c r="ED594" s="109" t="str">
        <f t="shared" ca="1" si="1572"/>
        <v/>
      </c>
      <c r="EE594" s="109" t="str">
        <f t="shared" ca="1" si="1572"/>
        <v/>
      </c>
      <c r="EF594" s="109" t="str">
        <f t="shared" ca="1" si="1572"/>
        <v/>
      </c>
      <c r="EG594" s="109" t="str">
        <f t="shared" ca="1" si="1572"/>
        <v/>
      </c>
      <c r="EH594" s="109" t="str">
        <f t="shared" ca="1" si="1572"/>
        <v/>
      </c>
      <c r="EI594" s="109" t="str">
        <f t="shared" ca="1" si="1572"/>
        <v/>
      </c>
      <c r="EJ594" s="109" t="str">
        <f t="shared" ca="1" si="1572"/>
        <v/>
      </c>
      <c r="EK594" s="109" t="str">
        <f t="shared" ca="1" si="1572"/>
        <v/>
      </c>
    </row>
    <row r="595" spans="1:141" outlineLevel="1" x14ac:dyDescent="0.25">
      <c r="A595" s="90"/>
      <c r="B595" s="90"/>
      <c r="C595" s="90"/>
      <c r="D595" s="90"/>
      <c r="F595" s="100"/>
      <c r="I595" s="101"/>
      <c r="J595" s="100"/>
      <c r="M595" s="101"/>
      <c r="N595" s="100"/>
      <c r="Q595" s="101"/>
      <c r="R595" s="100"/>
      <c r="U595" s="101"/>
      <c r="V595" s="100"/>
      <c r="Y595" s="101"/>
      <c r="Z595" s="100"/>
      <c r="AC595" s="101"/>
      <c r="AD595" s="100"/>
      <c r="AG595" s="101"/>
      <c r="AH595" s="100"/>
      <c r="AK595" s="101"/>
      <c r="AL595" s="100"/>
      <c r="AO595" s="101"/>
      <c r="AP595" s="100"/>
      <c r="AS595" s="101"/>
      <c r="AT595" s="100"/>
      <c r="AW595" s="101"/>
      <c r="AX595" s="100"/>
      <c r="BA595" s="101"/>
      <c r="BB595" s="100"/>
      <c r="BE595" s="101"/>
      <c r="BF595" s="100"/>
      <c r="BI595" s="101"/>
      <c r="BJ595" s="100"/>
      <c r="BM595" s="101"/>
      <c r="BN595" s="100"/>
      <c r="BQ595" s="101"/>
      <c r="BR595" s="100"/>
      <c r="BU595" s="101"/>
      <c r="BV595" s="100"/>
      <c r="BY595" s="101"/>
      <c r="BZ595" s="100"/>
      <c r="CC595" s="101"/>
      <c r="CD595" s="100"/>
      <c r="CG595" s="101"/>
      <c r="CH595" s="100"/>
      <c r="CK595" s="101"/>
      <c r="CL595" s="100"/>
      <c r="CO595" s="101"/>
      <c r="CP595" s="100"/>
      <c r="CS595" s="101"/>
      <c r="CT595" s="100"/>
      <c r="CW595" s="101"/>
      <c r="CX595" s="100"/>
      <c r="DA595" s="101"/>
      <c r="DB595" s="100"/>
      <c r="DE595" s="101"/>
      <c r="DF595" s="100"/>
      <c r="DI595" s="101"/>
    </row>
    <row r="596" spans="1:141" outlineLevel="1" x14ac:dyDescent="0.25">
      <c r="A596" s="90" t="str">
        <f>A598</f>
        <v>bs</v>
      </c>
      <c r="B596" s="90" t="str">
        <f t="shared" ref="B596:C596" si="1573">B598</f>
        <v>taxPayables</v>
      </c>
      <c r="C596" s="90">
        <f t="shared" si="1573"/>
        <v>9.9999999999999995E-7</v>
      </c>
      <c r="D596" s="90"/>
      <c r="E596" t="str">
        <f>CONCATENATE(E593," - adjustment")</f>
        <v>Tax payables - adjustment</v>
      </c>
      <c r="F596" s="117">
        <v>0</v>
      </c>
      <c r="G596" s="118">
        <v>0</v>
      </c>
      <c r="H596" s="118">
        <v>0</v>
      </c>
      <c r="I596" s="119" cm="1">
        <f t="array" aca="1" ref="I596" ca="1">IF(ISNUMBER(INDEX(DataModel!$ET$4:$FT$109,MATCH(1,(DataModel!$EO$4:$EO$109=$A596)*(DataModel!$EP$4:$EP$109=$B596),0),MATCH(CONCATENATE("FY ",RIGHT(I$3,4)),DataModel!$ET$2:$FT$2,0))*$C596),INDEX(DataModel!$ET$4:$FT$109,MATCH(1,(DataModel!$EO$4:$EO$109=$A596)*(DataModel!$EP$4:$EP$109=$B596),0),MATCH(CONCATENATE("FY ",RIGHT(I$3,4)),DataModel!$ET$2:$FT$2,0))*$C596,0)</f>
        <v>0</v>
      </c>
      <c r="J596" s="117">
        <v>0</v>
      </c>
      <c r="K596" s="118">
        <v>0</v>
      </c>
      <c r="L596" s="118">
        <v>0</v>
      </c>
      <c r="M596" s="119" cm="1">
        <f t="array" ref="M596">IF(ISNUMBER(INDEX(DataModel!$ET$4:$FT$109,MATCH(1,(DataModel!$EO$4:$EO$109=$A596)*(DataModel!$EP$4:$EP$109=$B596),0),MATCH(CONCATENATE("FY ",RIGHT(M$3,4)),DataModel!$ET$2:$FT$2,0))*$C596),INDEX(DataModel!$ET$4:$FT$109,MATCH(1,(DataModel!$EO$4:$EO$109=$A596)*(DataModel!$EP$4:$EP$109=$B596),0),MATCH(CONCATENATE("FY ",RIGHT(M$3,4)),DataModel!$ET$2:$FT$2,0))*$C596,0)</f>
        <v>0</v>
      </c>
      <c r="N596" s="117">
        <v>0</v>
      </c>
      <c r="O596" s="118">
        <v>0</v>
      </c>
      <c r="P596" s="118">
        <v>0</v>
      </c>
      <c r="Q596" s="119" cm="1">
        <f t="array" ref="Q596">IF(ISNUMBER(INDEX(DataModel!$ET$4:$FT$109,MATCH(1,(DataModel!$EO$4:$EO$109=$A596)*(DataModel!$EP$4:$EP$109=$B596),0),MATCH(CONCATENATE("FY ",RIGHT(Q$3,4)),DataModel!$ET$2:$FT$2,0))*$C596),INDEX(DataModel!$ET$4:$FT$109,MATCH(1,(DataModel!$EO$4:$EO$109=$A596)*(DataModel!$EP$4:$EP$109=$B596),0),MATCH(CONCATENATE("FY ",RIGHT(Q$3,4)),DataModel!$ET$2:$FT$2,0))*$C596,0)</f>
        <v>0</v>
      </c>
      <c r="R596" s="117">
        <v>0</v>
      </c>
      <c r="S596" s="118">
        <v>0</v>
      </c>
      <c r="T596" s="118">
        <v>0</v>
      </c>
      <c r="U596" s="119" cm="1">
        <f t="array" ref="U596">IF(ISNUMBER(INDEX(DataModel!$ET$4:$FT$109,MATCH(1,(DataModel!$EO$4:$EO$109=$A596)*(DataModel!$EP$4:$EP$109=$B596),0),MATCH(CONCATENATE("FY ",RIGHT(U$3,4)),DataModel!$ET$2:$FT$2,0))*$C596),INDEX(DataModel!$ET$4:$FT$109,MATCH(1,(DataModel!$EO$4:$EO$109=$A596)*(DataModel!$EP$4:$EP$109=$B596),0),MATCH(CONCATENATE("FY ",RIGHT(U$3,4)),DataModel!$ET$2:$FT$2,0))*$C596,0)</f>
        <v>0</v>
      </c>
      <c r="V596" s="117">
        <v>0</v>
      </c>
      <c r="W596" s="118">
        <v>0</v>
      </c>
      <c r="X596" s="118">
        <v>0</v>
      </c>
      <c r="Y596" s="119" cm="1">
        <f t="array" ref="Y596">IF(ISNUMBER(INDEX(DataModel!$ET$4:$FT$109,MATCH(1,(DataModel!$EO$4:$EO$109=$A596)*(DataModel!$EP$4:$EP$109=$B596),0),MATCH(CONCATENATE("FY ",RIGHT(Y$3,4)),DataModel!$ET$2:$FT$2,0))*$C596),INDEX(DataModel!$ET$4:$FT$109,MATCH(1,(DataModel!$EO$4:$EO$109=$A596)*(DataModel!$EP$4:$EP$109=$B596),0),MATCH(CONCATENATE("FY ",RIGHT(Y$3,4)),DataModel!$ET$2:$FT$2,0))*$C596,0)</f>
        <v>0</v>
      </c>
      <c r="Z596" s="117">
        <v>0</v>
      </c>
      <c r="AA596" s="118">
        <v>0</v>
      </c>
      <c r="AB596" s="118">
        <v>0</v>
      </c>
      <c r="AC596" s="119" cm="1">
        <f t="array" ref="AC596">IF(ISNUMBER(INDEX(DataModel!$ET$4:$FT$109,MATCH(1,(DataModel!$EO$4:$EO$109=$A596)*(DataModel!$EP$4:$EP$109=$B596),0),MATCH(CONCATENATE("FY ",RIGHT(AC$3,4)),DataModel!$ET$2:$FT$2,0))*$C596),INDEX(DataModel!$ET$4:$FT$109,MATCH(1,(DataModel!$EO$4:$EO$109=$A596)*(DataModel!$EP$4:$EP$109=$B596),0),MATCH(CONCATENATE("FY ",RIGHT(AC$3,4)),DataModel!$ET$2:$FT$2,0))*$C596,0)</f>
        <v>0</v>
      </c>
      <c r="AD596" s="117">
        <v>0</v>
      </c>
      <c r="AE596" s="118">
        <v>0</v>
      </c>
      <c r="AF596" s="118">
        <v>0</v>
      </c>
      <c r="AG596" s="119" cm="1">
        <f t="array" ref="AG596">IF(ISNUMBER(INDEX(DataModel!$ET$4:$FT$109,MATCH(1,(DataModel!$EO$4:$EO$109=$A596)*(DataModel!$EP$4:$EP$109=$B596),0),MATCH(CONCATENATE("FY ",RIGHT(AG$3,4)),DataModel!$ET$2:$FT$2,0))*$C596),INDEX(DataModel!$ET$4:$FT$109,MATCH(1,(DataModel!$EO$4:$EO$109=$A596)*(DataModel!$EP$4:$EP$109=$B596),0),MATCH(CONCATENATE("FY ",RIGHT(AG$3,4)),DataModel!$ET$2:$FT$2,0))*$C596,0)</f>
        <v>0</v>
      </c>
      <c r="AH596" s="117">
        <v>0</v>
      </c>
      <c r="AI596" s="118">
        <v>0</v>
      </c>
      <c r="AJ596" s="118">
        <v>0</v>
      </c>
      <c r="AK596" s="119" cm="1">
        <f t="array" ref="AK596">IF(ISNUMBER(INDEX(DataModel!$ET$4:$FT$109,MATCH(1,(DataModel!$EO$4:$EO$109=$A596)*(DataModel!$EP$4:$EP$109=$B596),0),MATCH(CONCATENATE("FY ",RIGHT(AK$3,4)),DataModel!$ET$2:$FT$2,0))*$C596),INDEX(DataModel!$ET$4:$FT$109,MATCH(1,(DataModel!$EO$4:$EO$109=$A596)*(DataModel!$EP$4:$EP$109=$B596),0),MATCH(CONCATENATE("FY ",RIGHT(AK$3,4)),DataModel!$ET$2:$FT$2,0))*$C596,0)</f>
        <v>0</v>
      </c>
      <c r="AL596" s="117">
        <v>0</v>
      </c>
      <c r="AM596" s="118">
        <v>0</v>
      </c>
      <c r="AN596" s="118">
        <v>0</v>
      </c>
      <c r="AO596" s="119" cm="1">
        <f t="array" ref="AO596">IF(ISNUMBER(INDEX(DataModel!$ET$4:$FT$109,MATCH(1,(DataModel!$EO$4:$EO$109=$A596)*(DataModel!$EP$4:$EP$109=$B596),0),MATCH(CONCATENATE("FY ",RIGHT(AO$3,4)),DataModel!$ET$2:$FT$2,0))*$C596),INDEX(DataModel!$ET$4:$FT$109,MATCH(1,(DataModel!$EO$4:$EO$109=$A596)*(DataModel!$EP$4:$EP$109=$B596),0),MATCH(CONCATENATE("FY ",RIGHT(AO$3,4)),DataModel!$ET$2:$FT$2,0))*$C596,0)</f>
        <v>0</v>
      </c>
      <c r="AP596" s="117">
        <v>0</v>
      </c>
      <c r="AQ596" s="118">
        <v>0</v>
      </c>
      <c r="AR596" s="118">
        <v>0</v>
      </c>
      <c r="AS596" s="119" cm="1">
        <f t="array" ref="AS596">IF(ISNUMBER(INDEX(DataModel!$ET$4:$FT$109,MATCH(1,(DataModel!$EO$4:$EO$109=$A596)*(DataModel!$EP$4:$EP$109=$B596),0),MATCH(CONCATENATE("FY ",RIGHT(AS$3,4)),DataModel!$ET$2:$FT$2,0))*$C596),INDEX(DataModel!$ET$4:$FT$109,MATCH(1,(DataModel!$EO$4:$EO$109=$A596)*(DataModel!$EP$4:$EP$109=$B596),0),MATCH(CONCATENATE("FY ",RIGHT(AS$3,4)),DataModel!$ET$2:$FT$2,0))*$C596,0)</f>
        <v>0</v>
      </c>
      <c r="AT596" s="117">
        <v>0</v>
      </c>
      <c r="AU596" s="118">
        <v>0</v>
      </c>
      <c r="AV596" s="118">
        <v>0</v>
      </c>
      <c r="AW596" s="119" cm="1">
        <f t="array" ref="AW596">IF(ISNUMBER(INDEX(DataModel!$ET$4:$FT$109,MATCH(1,(DataModel!$EO$4:$EO$109=$A596)*(DataModel!$EP$4:$EP$109=$B596),0),MATCH(CONCATENATE("FY ",RIGHT(AW$3,4)),DataModel!$ET$2:$FT$2,0))*$C596),INDEX(DataModel!$ET$4:$FT$109,MATCH(1,(DataModel!$EO$4:$EO$109=$A596)*(DataModel!$EP$4:$EP$109=$B596),0),MATCH(CONCATENATE("FY ",RIGHT(AW$3,4)),DataModel!$ET$2:$FT$2,0))*$C596,0)</f>
        <v>0</v>
      </c>
      <c r="AX596" s="117">
        <v>0</v>
      </c>
      <c r="AY596" s="118">
        <v>0</v>
      </c>
      <c r="AZ596" s="118">
        <v>0</v>
      </c>
      <c r="BA596" s="119" cm="1">
        <f t="array" ref="BA596">IF(ISNUMBER(INDEX(DataModel!$ET$4:$FT$109,MATCH(1,(DataModel!$EO$4:$EO$109=$A596)*(DataModel!$EP$4:$EP$109=$B596),0),MATCH(CONCATENATE("FY ",RIGHT(BA$3,4)),DataModel!$ET$2:$FT$2,0))*$C596),INDEX(DataModel!$ET$4:$FT$109,MATCH(1,(DataModel!$EO$4:$EO$109=$A596)*(DataModel!$EP$4:$EP$109=$B596),0),MATCH(CONCATENATE("FY ",RIGHT(BA$3,4)),DataModel!$ET$2:$FT$2,0))*$C596,0)</f>
        <v>0</v>
      </c>
      <c r="BB596" s="117">
        <v>0</v>
      </c>
      <c r="BC596" s="118">
        <v>0</v>
      </c>
      <c r="BD596" s="118">
        <v>0</v>
      </c>
      <c r="BE596" s="119" cm="1">
        <f t="array" ref="BE596">IF(ISNUMBER(INDEX(DataModel!$ET$4:$FT$109,MATCH(1,(DataModel!$EO$4:$EO$109=$A596)*(DataModel!$EP$4:$EP$109=$B596),0),MATCH(CONCATENATE("FY ",RIGHT(BE$3,4)),DataModel!$ET$2:$FT$2,0))*$C596),INDEX(DataModel!$ET$4:$FT$109,MATCH(1,(DataModel!$EO$4:$EO$109=$A596)*(DataModel!$EP$4:$EP$109=$B596),0),MATCH(CONCATENATE("FY ",RIGHT(BE$3,4)),DataModel!$ET$2:$FT$2,0))*$C596,0)</f>
        <v>0</v>
      </c>
      <c r="BF596" s="117">
        <v>0</v>
      </c>
      <c r="BG596" s="118">
        <v>0</v>
      </c>
      <c r="BH596" s="118">
        <v>0</v>
      </c>
      <c r="BI596" s="119" cm="1">
        <f t="array" ref="BI596">IF(ISNUMBER(INDEX(DataModel!$ET$4:$FT$109,MATCH(1,(DataModel!$EO$4:$EO$109=$A596)*(DataModel!$EP$4:$EP$109=$B596),0),MATCH(CONCATENATE("FY ",RIGHT(BI$3,4)),DataModel!$ET$2:$FT$2,0))*$C596),INDEX(DataModel!$ET$4:$FT$109,MATCH(1,(DataModel!$EO$4:$EO$109=$A596)*(DataModel!$EP$4:$EP$109=$B596),0),MATCH(CONCATENATE("FY ",RIGHT(BI$3,4)),DataModel!$ET$2:$FT$2,0))*$C596,0)</f>
        <v>0</v>
      </c>
      <c r="BJ596" s="117">
        <v>0</v>
      </c>
      <c r="BK596" s="118">
        <v>0</v>
      </c>
      <c r="BL596" s="118">
        <v>0</v>
      </c>
      <c r="BM596" s="119" cm="1">
        <f t="array" ref="BM596">IF(ISNUMBER(INDEX(DataModel!$ET$4:$FT$109,MATCH(1,(DataModel!$EO$4:$EO$109=$A596)*(DataModel!$EP$4:$EP$109=$B596),0),MATCH(CONCATENATE("FY ",RIGHT(BM$3,4)),DataModel!$ET$2:$FT$2,0))*$C596),INDEX(DataModel!$ET$4:$FT$109,MATCH(1,(DataModel!$EO$4:$EO$109=$A596)*(DataModel!$EP$4:$EP$109=$B596),0),MATCH(CONCATENATE("FY ",RIGHT(BM$3,4)),DataModel!$ET$2:$FT$2,0))*$C596,0)</f>
        <v>0</v>
      </c>
      <c r="BN596" s="117">
        <v>0</v>
      </c>
      <c r="BO596" s="118">
        <v>0</v>
      </c>
      <c r="BP596" s="118">
        <v>0</v>
      </c>
      <c r="BQ596" s="119" cm="1">
        <f t="array" ref="BQ596">IF(ISNUMBER(INDEX(DataModel!$ET$4:$FT$109,MATCH(1,(DataModel!$EO$4:$EO$109=$A596)*(DataModel!$EP$4:$EP$109=$B596),0),MATCH(CONCATENATE("FY ",RIGHT(BQ$3,4)),DataModel!$ET$2:$FT$2,0))*$C596),INDEX(DataModel!$ET$4:$FT$109,MATCH(1,(DataModel!$EO$4:$EO$109=$A596)*(DataModel!$EP$4:$EP$109=$B596),0),MATCH(CONCATENATE("FY ",RIGHT(BQ$3,4)),DataModel!$ET$2:$FT$2,0))*$C596,0)</f>
        <v>0</v>
      </c>
      <c r="BR596" s="117">
        <v>0</v>
      </c>
      <c r="BS596" s="118">
        <v>0</v>
      </c>
      <c r="BT596" s="118">
        <v>0</v>
      </c>
      <c r="BU596" s="119" cm="1">
        <f t="array" ref="BU596">IF(ISNUMBER(INDEX(DataModel!$ET$4:$FT$109,MATCH(1,(DataModel!$EO$4:$EO$109=$A596)*(DataModel!$EP$4:$EP$109=$B596),0),MATCH(CONCATENATE("FY ",RIGHT(BU$3,4)),DataModel!$ET$2:$FT$2,0))*$C596),INDEX(DataModel!$ET$4:$FT$109,MATCH(1,(DataModel!$EO$4:$EO$109=$A596)*(DataModel!$EP$4:$EP$109=$B596),0),MATCH(CONCATENATE("FY ",RIGHT(BU$3,4)),DataModel!$ET$2:$FT$2,0))*$C596,0)</f>
        <v>0</v>
      </c>
      <c r="BV596" s="117">
        <v>0</v>
      </c>
      <c r="BW596" s="118">
        <v>0</v>
      </c>
      <c r="BX596" s="118">
        <v>0</v>
      </c>
      <c r="BY596" s="119" cm="1">
        <f t="array" ref="BY596">IF(ISNUMBER(INDEX(DataModel!$ET$4:$FT$109,MATCH(1,(DataModel!$EO$4:$EO$109=$A596)*(DataModel!$EP$4:$EP$109=$B596),0),MATCH(CONCATENATE("FY ",RIGHT(BY$3,4)),DataModel!$ET$2:$FT$2,0))*$C596),INDEX(DataModel!$ET$4:$FT$109,MATCH(1,(DataModel!$EO$4:$EO$109=$A596)*(DataModel!$EP$4:$EP$109=$B596),0),MATCH(CONCATENATE("FY ",RIGHT(BY$3,4)),DataModel!$ET$2:$FT$2,0))*$C596,0)</f>
        <v>0</v>
      </c>
      <c r="BZ596" s="117">
        <v>0</v>
      </c>
      <c r="CA596" s="118">
        <v>0</v>
      </c>
      <c r="CB596" s="118">
        <v>0</v>
      </c>
      <c r="CC596" s="119" cm="1">
        <f t="array" ref="CC596">IF(ISNUMBER(INDEX(DataModel!$ET$4:$FT$109,MATCH(1,(DataModel!$EO$4:$EO$109=$A596)*(DataModel!$EP$4:$EP$109=$B596),0),MATCH(CONCATENATE("FY ",RIGHT(CC$3,4)),DataModel!$ET$2:$FT$2,0))*$C596),INDEX(DataModel!$ET$4:$FT$109,MATCH(1,(DataModel!$EO$4:$EO$109=$A596)*(DataModel!$EP$4:$EP$109=$B596),0),MATCH(CONCATENATE("FY ",RIGHT(CC$3,4)),DataModel!$ET$2:$FT$2,0))*$C596,0)</f>
        <v>0</v>
      </c>
      <c r="CD596" s="117">
        <v>0</v>
      </c>
      <c r="CE596" s="118">
        <v>0</v>
      </c>
      <c r="CF596" s="118">
        <v>0</v>
      </c>
      <c r="CG596" s="119" cm="1">
        <f t="array" ref="CG596">IF(ISNUMBER(INDEX(DataModel!$ET$4:$FT$109,MATCH(1,(DataModel!$EO$4:$EO$109=$A596)*(DataModel!$EP$4:$EP$109=$B596),0),MATCH(CONCATENATE("FY ",RIGHT(CG$3,4)),DataModel!$ET$2:$FT$2,0))*$C596),INDEX(DataModel!$ET$4:$FT$109,MATCH(1,(DataModel!$EO$4:$EO$109=$A596)*(DataModel!$EP$4:$EP$109=$B596),0),MATCH(CONCATENATE("FY ",RIGHT(CG$3,4)),DataModel!$ET$2:$FT$2,0))*$C596,0)</f>
        <v>0</v>
      </c>
      <c r="CH596" s="117">
        <v>0</v>
      </c>
      <c r="CI596" s="118">
        <v>0</v>
      </c>
      <c r="CJ596" s="118">
        <v>0</v>
      </c>
      <c r="CK596" s="119" cm="1">
        <f t="array" ref="CK596">IF(ISNUMBER(INDEX(DataModel!$ET$4:$FT$109,MATCH(1,(DataModel!$EO$4:$EO$109=$A596)*(DataModel!$EP$4:$EP$109=$B596),0),MATCH(CONCATENATE("FY ",RIGHT(CK$3,4)),DataModel!$ET$2:$FT$2,0))*$C596),INDEX(DataModel!$ET$4:$FT$109,MATCH(1,(DataModel!$EO$4:$EO$109=$A596)*(DataModel!$EP$4:$EP$109=$B596),0),MATCH(CONCATENATE("FY ",RIGHT(CK$3,4)),DataModel!$ET$2:$FT$2,0))*$C596,0)</f>
        <v>0</v>
      </c>
      <c r="CL596" s="117">
        <v>0</v>
      </c>
      <c r="CM596" s="118">
        <v>0</v>
      </c>
      <c r="CN596" s="118">
        <v>0</v>
      </c>
      <c r="CO596" s="119" cm="1">
        <f t="array" ref="CO596">IF(ISNUMBER(INDEX(DataModel!$ET$4:$FT$109,MATCH(1,(DataModel!$EO$4:$EO$109=$A596)*(DataModel!$EP$4:$EP$109=$B596),0),MATCH(CONCATENATE("FY ",RIGHT(CO$3,4)),DataModel!$ET$2:$FT$2,0))*$C596),INDEX(DataModel!$ET$4:$FT$109,MATCH(1,(DataModel!$EO$4:$EO$109=$A596)*(DataModel!$EP$4:$EP$109=$B596),0),MATCH(CONCATENATE("FY ",RIGHT(CO$3,4)),DataModel!$ET$2:$FT$2,0))*$C596,0)</f>
        <v>0</v>
      </c>
      <c r="CP596" s="117">
        <v>0</v>
      </c>
      <c r="CQ596" s="118">
        <v>0</v>
      </c>
      <c r="CR596" s="118">
        <v>0</v>
      </c>
      <c r="CS596" s="119" cm="1">
        <f t="array" ref="CS596">IF(ISNUMBER(INDEX(DataModel!$ET$4:$FT$109,MATCH(1,(DataModel!$EO$4:$EO$109=$A596)*(DataModel!$EP$4:$EP$109=$B596),0),MATCH(CONCATENATE("FY ",RIGHT(CS$3,4)),DataModel!$ET$2:$FT$2,0))*$C596),INDEX(DataModel!$ET$4:$FT$109,MATCH(1,(DataModel!$EO$4:$EO$109=$A596)*(DataModel!$EP$4:$EP$109=$B596),0),MATCH(CONCATENATE("FY ",RIGHT(CS$3,4)),DataModel!$ET$2:$FT$2,0))*$C596,0)</f>
        <v>0</v>
      </c>
      <c r="CT596" s="117">
        <v>0</v>
      </c>
      <c r="CU596" s="118">
        <v>0</v>
      </c>
      <c r="CV596" s="118">
        <v>0</v>
      </c>
      <c r="CW596" s="119" cm="1">
        <f t="array" ref="CW596">IF(ISNUMBER(INDEX(DataModel!$ET$4:$FT$109,MATCH(1,(DataModel!$EO$4:$EO$109=$A596)*(DataModel!$EP$4:$EP$109=$B596),0),MATCH(CONCATENATE("FY ",RIGHT(CW$3,4)),DataModel!$ET$2:$FT$2,0))*$C596),INDEX(DataModel!$ET$4:$FT$109,MATCH(1,(DataModel!$EO$4:$EO$109=$A596)*(DataModel!$EP$4:$EP$109=$B596),0),MATCH(CONCATENATE("FY ",RIGHT(CW$3,4)),DataModel!$ET$2:$FT$2,0))*$C596,0)</f>
        <v>0</v>
      </c>
      <c r="CX596" s="117">
        <v>0</v>
      </c>
      <c r="CY596" s="118">
        <v>0</v>
      </c>
      <c r="CZ596" s="118">
        <v>0</v>
      </c>
      <c r="DA596" s="119" cm="1">
        <f t="array" ref="DA596">IF(ISNUMBER(INDEX(DataModel!$ET$4:$FT$109,MATCH(1,(DataModel!$EO$4:$EO$109=$A596)*(DataModel!$EP$4:$EP$109=$B596),0),MATCH(CONCATENATE("FY ",RIGHT(DA$3,4)),DataModel!$ET$2:$FT$2,0))*$C596),INDEX(DataModel!$ET$4:$FT$109,MATCH(1,(DataModel!$EO$4:$EO$109=$A596)*(DataModel!$EP$4:$EP$109=$B596),0),MATCH(CONCATENATE("FY ",RIGHT(DA$3,4)),DataModel!$ET$2:$FT$2,0))*$C596,0)</f>
        <v>0</v>
      </c>
      <c r="DB596" s="117">
        <v>0</v>
      </c>
      <c r="DC596" s="118">
        <v>0</v>
      </c>
      <c r="DD596" s="118">
        <v>0</v>
      </c>
      <c r="DE596" s="119" cm="1">
        <f t="array" ref="DE596">IF(ISNUMBER(INDEX(DataModel!$ET$4:$FT$109,MATCH(1,(DataModel!$EO$4:$EO$109=$A596)*(DataModel!$EP$4:$EP$109=$B596),0),MATCH(CONCATENATE("FY ",RIGHT(DE$3,4)),DataModel!$ET$2:$FT$2,0))*$C596),INDEX(DataModel!$ET$4:$FT$109,MATCH(1,(DataModel!$EO$4:$EO$109=$A596)*(DataModel!$EP$4:$EP$109=$B596),0),MATCH(CONCATENATE("FY ",RIGHT(DE$3,4)),DataModel!$ET$2:$FT$2,0))*$C596,0)</f>
        <v>0</v>
      </c>
      <c r="DF596" s="117">
        <v>0</v>
      </c>
      <c r="DG596" s="118">
        <v>0</v>
      </c>
      <c r="DH596" s="118">
        <v>0</v>
      </c>
      <c r="DI596" s="119" cm="1">
        <f t="array" ref="DI596">IF(ISNUMBER(INDEX(DataModel!$ET$4:$FT$109,MATCH(1,(DataModel!$EO$4:$EO$109=$A596)*(DataModel!$EP$4:$EP$109=$B596),0),MATCH(CONCATENATE("FY ",RIGHT(DI$3,4)),DataModel!$ET$2:$FT$2,0))*$C596),INDEX(DataModel!$ET$4:$FT$109,MATCH(1,(DataModel!$EO$4:$EO$109=$A596)*(DataModel!$EP$4:$EP$109=$B596),0),MATCH(CONCATENATE("FY ",RIGHT(DI$3,4)),DataModel!$ET$2:$FT$2,0))*$C596,0)</f>
        <v>0</v>
      </c>
      <c r="DK596" s="69">
        <f t="shared" ref="DK596:EK596" ca="1" si="1574">SUM(OFFSET($E596,,MATCH(DK$3,$F$5:$DI$5,0)+3,,1))</f>
        <v>0</v>
      </c>
      <c r="DL596" s="69" t="e">
        <f t="shared" ca="1" si="1574"/>
        <v>#N/A</v>
      </c>
      <c r="DM596" s="69" t="e">
        <f t="shared" ca="1" si="1574"/>
        <v>#VALUE!</v>
      </c>
      <c r="DN596" s="69" t="e">
        <f t="shared" ca="1" si="1574"/>
        <v>#VALUE!</v>
      </c>
      <c r="DO596" s="69" t="e">
        <f t="shared" ca="1" si="1574"/>
        <v>#VALUE!</v>
      </c>
      <c r="DP596" s="69" t="e">
        <f t="shared" ca="1" si="1574"/>
        <v>#VALUE!</v>
      </c>
      <c r="DQ596" s="69" t="e">
        <f t="shared" ca="1" si="1574"/>
        <v>#VALUE!</v>
      </c>
      <c r="DR596" s="69" t="e">
        <f t="shared" ca="1" si="1574"/>
        <v>#VALUE!</v>
      </c>
      <c r="DS596" s="69" t="e">
        <f t="shared" ca="1" si="1574"/>
        <v>#VALUE!</v>
      </c>
      <c r="DT596" s="69" t="e">
        <f t="shared" ca="1" si="1574"/>
        <v>#VALUE!</v>
      </c>
      <c r="DU596" s="69" t="e">
        <f t="shared" ca="1" si="1574"/>
        <v>#VALUE!</v>
      </c>
      <c r="DV596" s="69" t="e">
        <f t="shared" ca="1" si="1574"/>
        <v>#VALUE!</v>
      </c>
      <c r="DW596" s="69" t="e">
        <f t="shared" ca="1" si="1574"/>
        <v>#VALUE!</v>
      </c>
      <c r="DX596" s="69" t="e">
        <f t="shared" ca="1" si="1574"/>
        <v>#VALUE!</v>
      </c>
      <c r="DY596" s="69" t="e">
        <f t="shared" ca="1" si="1574"/>
        <v>#VALUE!</v>
      </c>
      <c r="DZ596" s="69" t="e">
        <f t="shared" ca="1" si="1574"/>
        <v>#VALUE!</v>
      </c>
      <c r="EA596" s="69" t="e">
        <f t="shared" ca="1" si="1574"/>
        <v>#VALUE!</v>
      </c>
      <c r="EB596" s="69" t="e">
        <f t="shared" ca="1" si="1574"/>
        <v>#VALUE!</v>
      </c>
      <c r="EC596" s="69" t="e">
        <f t="shared" ca="1" si="1574"/>
        <v>#VALUE!</v>
      </c>
      <c r="ED596" s="69" t="e">
        <f t="shared" ca="1" si="1574"/>
        <v>#VALUE!</v>
      </c>
      <c r="EE596" s="69" t="e">
        <f t="shared" ca="1" si="1574"/>
        <v>#VALUE!</v>
      </c>
      <c r="EF596" s="69" t="e">
        <f t="shared" ca="1" si="1574"/>
        <v>#VALUE!</v>
      </c>
      <c r="EG596" s="69" t="e">
        <f t="shared" ca="1" si="1574"/>
        <v>#VALUE!</v>
      </c>
      <c r="EH596" s="69" t="e">
        <f t="shared" ca="1" si="1574"/>
        <v>#VALUE!</v>
      </c>
      <c r="EI596" s="69" t="e">
        <f t="shared" ca="1" si="1574"/>
        <v>#VALUE!</v>
      </c>
      <c r="EJ596" s="69" t="e">
        <f t="shared" ca="1" si="1574"/>
        <v>#VALUE!</v>
      </c>
      <c r="EK596" s="69" t="e">
        <f t="shared" ca="1" si="1574"/>
        <v>#VALUE!</v>
      </c>
    </row>
    <row r="597" spans="1:141" outlineLevel="1" x14ac:dyDescent="0.25">
      <c r="A597" s="90"/>
      <c r="B597" s="90"/>
      <c r="C597" s="90"/>
      <c r="D597" s="90"/>
      <c r="F597" s="100"/>
      <c r="I597" s="101"/>
      <c r="J597" s="100"/>
      <c r="M597" s="101"/>
      <c r="N597" s="100"/>
      <c r="Q597" s="101"/>
      <c r="R597" s="100"/>
      <c r="U597" s="101"/>
      <c r="V597" s="100"/>
      <c r="Y597" s="101"/>
      <c r="Z597" s="100"/>
      <c r="AC597" s="101"/>
      <c r="AD597" s="100"/>
      <c r="AG597" s="101"/>
      <c r="AH597" s="100"/>
      <c r="AK597" s="101"/>
      <c r="AL597" s="100"/>
      <c r="AO597" s="101"/>
      <c r="AP597" s="100"/>
      <c r="AS597" s="101"/>
      <c r="AT597" s="100"/>
      <c r="AW597" s="101"/>
      <c r="AX597" s="100"/>
      <c r="BA597" s="101"/>
      <c r="BB597" s="100"/>
      <c r="BE597" s="101"/>
      <c r="BF597" s="100"/>
      <c r="BI597" s="101"/>
      <c r="BJ597" s="100"/>
      <c r="BM597" s="101"/>
      <c r="BN597" s="100"/>
      <c r="BQ597" s="101"/>
      <c r="BR597" s="100"/>
      <c r="BU597" s="101"/>
      <c r="BV597" s="100"/>
      <c r="BY597" s="101"/>
      <c r="BZ597" s="100"/>
      <c r="CC597" s="101"/>
      <c r="CD597" s="100"/>
      <c r="CG597" s="101"/>
      <c r="CH597" s="100"/>
      <c r="CK597" s="101"/>
      <c r="CL597" s="100"/>
      <c r="CO597" s="101"/>
      <c r="CP597" s="100"/>
      <c r="CS597" s="101"/>
      <c r="CT597" s="100"/>
      <c r="CW597" s="101"/>
      <c r="CX597" s="100"/>
      <c r="DA597" s="101"/>
      <c r="DB597" s="100"/>
      <c r="DE597" s="101"/>
      <c r="DF597" s="100"/>
      <c r="DI597" s="101"/>
    </row>
    <row r="598" spans="1:141" outlineLevel="1" x14ac:dyDescent="0.25">
      <c r="A598" s="90" t="s">
        <v>157</v>
      </c>
      <c r="B598" s="90" t="s">
        <v>176</v>
      </c>
      <c r="C598" s="111">
        <f>$C$6</f>
        <v>9.9999999999999995E-7</v>
      </c>
      <c r="D598" s="90"/>
      <c r="E598" t="str">
        <f>CONCATENATE(E593," - history")</f>
        <v>Tax payables - history</v>
      </c>
      <c r="F598" s="113" t="str" cm="1">
        <f t="array" aca="1" ref="F598" ca="1">IF(AND(F$4="A",ISNUMBER(DataModel!F$4)),INDEX(DataModel!$F$4:$BA$109,MATCH(1,(DataModel!$A$4:$A$109=$A598)*(DataModel!$B$4:$B$109=$B598),0),MATCH(F$3,DataModel!$F$2:$BA$2,0))*$C598,"")</f>
        <v/>
      </c>
      <c r="G598" s="69" t="str" cm="1">
        <f t="array" aca="1" ref="G598" ca="1">IF(AND(G$4="A",ISNUMBER(DataModel!G$4)),INDEX(DataModel!$F$4:$BA$109,MATCH(1,(DataModel!$A$4:$A$109=$A598)*(DataModel!$B$4:$B$109=$B598),0),MATCH(G$3,DataModel!$F$2:$BA$2,0))*$C598,"")</f>
        <v/>
      </c>
      <c r="H598" s="69" t="str" cm="1">
        <f t="array" aca="1" ref="H598" ca="1">IF(AND(H$4="A",ISNUMBER(DataModel!H$4)),INDEX(DataModel!$F$4:$BA$109,MATCH(1,(DataModel!$A$4:$A$109=$A598)*(DataModel!$B$4:$B$109=$B598),0),MATCH(H$3,DataModel!$F$2:$BA$2,0))*$C598,"")</f>
        <v/>
      </c>
      <c r="I598" s="114" t="str" cm="1">
        <f t="array" aca="1" ref="I598" ca="1">IF(AND(I$4="A",ISNUMBER(DataModel!I$4)),INDEX(DataModel!$F$4:$BA$109,MATCH(1,(DataModel!$A$4:$A$109=$A598)*(DataModel!$B$4:$B$109=$B598),0),MATCH(I$3,DataModel!$F$2:$BA$2,0))*$C598,"")</f>
        <v/>
      </c>
      <c r="J598" s="113" t="str" cm="1">
        <f t="array" aca="1" ref="J598" ca="1">IF(AND(J$4="A",ISNUMBER(DataModel!J$4)),INDEX(DataModel!$F$4:$BA$109,MATCH(1,(DataModel!$A$4:$A$109=$A598)*(DataModel!$B$4:$B$109=$B598),0),MATCH(J$3,DataModel!$F$2:$BA$2,0))*$C598,"")</f>
        <v/>
      </c>
      <c r="K598" s="69" t="str" cm="1">
        <f t="array" aca="1" ref="K598" ca="1">IF(AND(K$4="A",ISNUMBER(DataModel!K$4)),INDEX(DataModel!$F$4:$BA$109,MATCH(1,(DataModel!$A$4:$A$109=$A598)*(DataModel!$B$4:$B$109=$B598),0),MATCH(K$3,DataModel!$F$2:$BA$2,0))*$C598,"")</f>
        <v/>
      </c>
      <c r="L598" s="69" t="str" cm="1">
        <f t="array" aca="1" ref="L598" ca="1">IF(AND(L$4="A",ISNUMBER(DataModel!L$4)),INDEX(DataModel!$F$4:$BA$109,MATCH(1,(DataModel!$A$4:$A$109=$A598)*(DataModel!$B$4:$B$109=$B598),0),MATCH(L$3,DataModel!$F$2:$BA$2,0))*$C598,"")</f>
        <v/>
      </c>
      <c r="M598" s="114" t="str" cm="1">
        <f t="array" aca="1" ref="M598" ca="1">IF(AND(M$4="A",ISNUMBER(DataModel!M$4)),INDEX(DataModel!$F$4:$BA$109,MATCH(1,(DataModel!$A$4:$A$109=$A598)*(DataModel!$B$4:$B$109=$B598),0),MATCH(M$3,DataModel!$F$2:$BA$2,0))*$C598,"")</f>
        <v/>
      </c>
      <c r="N598" s="113" t="str" cm="1">
        <f t="array" aca="1" ref="N598" ca="1">IF(AND(N$4="A",ISNUMBER(DataModel!N$4)),INDEX(DataModel!$F$4:$BA$109,MATCH(1,(DataModel!$A$4:$A$109=$A598)*(DataModel!$B$4:$B$109=$B598),0),MATCH(N$3,DataModel!$F$2:$BA$2,0))*$C598,"")</f>
        <v/>
      </c>
      <c r="O598" s="69" t="str" cm="1">
        <f t="array" aca="1" ref="O598" ca="1">IF(AND(O$4="A",ISNUMBER(DataModel!O$4)),INDEX(DataModel!$F$4:$BA$109,MATCH(1,(DataModel!$A$4:$A$109=$A598)*(DataModel!$B$4:$B$109=$B598),0),MATCH(O$3,DataModel!$F$2:$BA$2,0))*$C598,"")</f>
        <v/>
      </c>
      <c r="P598" s="69" t="str" cm="1">
        <f t="array" aca="1" ref="P598" ca="1">IF(AND(P$4="A",ISNUMBER(DataModel!P$4)),INDEX(DataModel!$F$4:$BA$109,MATCH(1,(DataModel!$A$4:$A$109=$A598)*(DataModel!$B$4:$B$109=$B598),0),MATCH(P$3,DataModel!$F$2:$BA$2,0))*$C598,"")</f>
        <v/>
      </c>
      <c r="Q598" s="114" t="str" cm="1">
        <f t="array" aca="1" ref="Q598" ca="1">IF(AND(Q$4="A",ISNUMBER(DataModel!Q$4)),INDEX(DataModel!$F$4:$BA$109,MATCH(1,(DataModel!$A$4:$A$109=$A598)*(DataModel!$B$4:$B$109=$B598),0),MATCH(Q$3,DataModel!$F$2:$BA$2,0))*$C598,"")</f>
        <v/>
      </c>
      <c r="R598" s="113" t="str" cm="1">
        <f t="array" aca="1" ref="R598" ca="1">IF(AND(R$4="A",ISNUMBER(DataModel!R$4)),INDEX(DataModel!$F$4:$BA$109,MATCH(1,(DataModel!$A$4:$A$109=$A598)*(DataModel!$B$4:$B$109=$B598),0),MATCH(R$3,DataModel!$F$2:$BA$2,0))*$C598,"")</f>
        <v/>
      </c>
      <c r="S598" s="69" t="str" cm="1">
        <f t="array" aca="1" ref="S598" ca="1">IF(AND(S$4="A",ISNUMBER(DataModel!S$4)),INDEX(DataModel!$F$4:$BA$109,MATCH(1,(DataModel!$A$4:$A$109=$A598)*(DataModel!$B$4:$B$109=$B598),0),MATCH(S$3,DataModel!$F$2:$BA$2,0))*$C598,"")</f>
        <v/>
      </c>
      <c r="T598" s="69" t="str" cm="1">
        <f t="array" aca="1" ref="T598" ca="1">IF(AND(T$4="A",ISNUMBER(DataModel!T$4)),INDEX(DataModel!$F$4:$BA$109,MATCH(1,(DataModel!$A$4:$A$109=$A598)*(DataModel!$B$4:$B$109=$B598),0),MATCH(T$3,DataModel!$F$2:$BA$2,0))*$C598,"")</f>
        <v/>
      </c>
      <c r="U598" s="114" t="str" cm="1">
        <f t="array" aca="1" ref="U598" ca="1">IF(AND(U$4="A",ISNUMBER(DataModel!U$4)),INDEX(DataModel!$F$4:$BA$109,MATCH(1,(DataModel!$A$4:$A$109=$A598)*(DataModel!$B$4:$B$109=$B598),0),MATCH(U$3,DataModel!$F$2:$BA$2,0))*$C598,"")</f>
        <v/>
      </c>
      <c r="V598" s="113" t="str" cm="1">
        <f t="array" aca="1" ref="V598" ca="1">IF(AND(V$4="A",ISNUMBER(DataModel!V$4)),INDEX(DataModel!$F$4:$BA$109,MATCH(1,(DataModel!$A$4:$A$109=$A598)*(DataModel!$B$4:$B$109=$B598),0),MATCH(V$3,DataModel!$F$2:$BA$2,0))*$C598,"")</f>
        <v/>
      </c>
      <c r="W598" s="69" t="str" cm="1">
        <f t="array" aca="1" ref="W598" ca="1">IF(AND(W$4="A",ISNUMBER(DataModel!W$4)),INDEX(DataModel!$F$4:$BA$109,MATCH(1,(DataModel!$A$4:$A$109=$A598)*(DataModel!$B$4:$B$109=$B598),0),MATCH(W$3,DataModel!$F$2:$BA$2,0))*$C598,"")</f>
        <v/>
      </c>
      <c r="X598" s="69" t="str" cm="1">
        <f t="array" aca="1" ref="X598" ca="1">IF(AND(X$4="A",ISNUMBER(DataModel!X$4)),INDEX(DataModel!$F$4:$BA$109,MATCH(1,(DataModel!$A$4:$A$109=$A598)*(DataModel!$B$4:$B$109=$B598),0),MATCH(X$3,DataModel!$F$2:$BA$2,0))*$C598,"")</f>
        <v/>
      </c>
      <c r="Y598" s="114" t="str" cm="1">
        <f t="array" aca="1" ref="Y598" ca="1">IF(AND(Y$4="A",ISNUMBER(DataModel!Y$4)),INDEX(DataModel!$F$4:$BA$109,MATCH(1,(DataModel!$A$4:$A$109=$A598)*(DataModel!$B$4:$B$109=$B598),0),MATCH(Y$3,DataModel!$F$2:$BA$2,0))*$C598,"")</f>
        <v/>
      </c>
      <c r="Z598" s="113" t="str" cm="1">
        <f t="array" aca="1" ref="Z598" ca="1">IF(AND(Z$4="A",ISNUMBER(DataModel!Z$4)),INDEX(DataModel!$F$4:$BA$109,MATCH(1,(DataModel!$A$4:$A$109=$A598)*(DataModel!$B$4:$B$109=$B598),0),MATCH(Z$3,DataModel!$F$2:$BA$2,0))*$C598,"")</f>
        <v/>
      </c>
      <c r="AA598" s="69" t="str" cm="1">
        <f t="array" aca="1" ref="AA598" ca="1">IF(AND(AA$4="A",ISNUMBER(DataModel!AA$4)),INDEX(DataModel!$F$4:$BA$109,MATCH(1,(DataModel!$A$4:$A$109=$A598)*(DataModel!$B$4:$B$109=$B598),0),MATCH(AA$3,DataModel!$F$2:$BA$2,0))*$C598,"")</f>
        <v/>
      </c>
      <c r="AB598" s="69" t="str" cm="1">
        <f t="array" aca="1" ref="AB598" ca="1">IF(AND(AB$4="A",ISNUMBER(DataModel!AB$4)),INDEX(DataModel!$F$4:$BA$109,MATCH(1,(DataModel!$A$4:$A$109=$A598)*(DataModel!$B$4:$B$109=$B598),0),MATCH(AB$3,DataModel!$F$2:$BA$2,0))*$C598,"")</f>
        <v/>
      </c>
      <c r="AC598" s="114" t="str" cm="1">
        <f t="array" aca="1" ref="AC598" ca="1">IF(AND(AC$4="A",ISNUMBER(DataModel!AC$4)),INDEX(DataModel!$F$4:$BA$109,MATCH(1,(DataModel!$A$4:$A$109=$A598)*(DataModel!$B$4:$B$109=$B598),0),MATCH(AC$3,DataModel!$F$2:$BA$2,0))*$C598,"")</f>
        <v/>
      </c>
      <c r="AD598" s="113" t="str" cm="1">
        <f t="array" aca="1" ref="AD598" ca="1">IF(AND(AD$4="A",ISNUMBER(DataModel!AD$4)),INDEX(DataModel!$F$4:$BA$109,MATCH(1,(DataModel!$A$4:$A$109=$A598)*(DataModel!$B$4:$B$109=$B598),0),MATCH(AD$3,DataModel!$F$2:$BA$2,0))*$C598,"")</f>
        <v/>
      </c>
      <c r="AE598" s="69" t="str" cm="1">
        <f t="array" aca="1" ref="AE598" ca="1">IF(AND(AE$4="A",ISNUMBER(DataModel!AE$4)),INDEX(DataModel!$F$4:$BA$109,MATCH(1,(DataModel!$A$4:$A$109=$A598)*(DataModel!$B$4:$B$109=$B598),0),MATCH(AE$3,DataModel!$F$2:$BA$2,0))*$C598,"")</f>
        <v/>
      </c>
      <c r="AF598" s="69" t="str" cm="1">
        <f t="array" aca="1" ref="AF598" ca="1">IF(AND(AF$4="A",ISNUMBER(DataModel!AF$4)),INDEX(DataModel!$F$4:$BA$109,MATCH(1,(DataModel!$A$4:$A$109=$A598)*(DataModel!$B$4:$B$109=$B598),0),MATCH(AF$3,DataModel!$F$2:$BA$2,0))*$C598,"")</f>
        <v/>
      </c>
      <c r="AG598" s="114" t="str" cm="1">
        <f t="array" aca="1" ref="AG598" ca="1">IF(AND(AG$4="A",ISNUMBER(DataModel!AG$4)),INDEX(DataModel!$F$4:$BA$109,MATCH(1,(DataModel!$A$4:$A$109=$A598)*(DataModel!$B$4:$B$109=$B598),0),MATCH(AG$3,DataModel!$F$2:$BA$2,0))*$C598,"")</f>
        <v/>
      </c>
      <c r="AH598" s="113" t="str" cm="1">
        <f t="array" aca="1" ref="AH598" ca="1">IF(AND(AH$4="A",ISNUMBER(DataModel!AH$4)),INDEX(DataModel!$F$4:$BA$109,MATCH(1,(DataModel!$A$4:$A$109=$A598)*(DataModel!$B$4:$B$109=$B598),0),MATCH(AH$3,DataModel!$F$2:$BA$2,0))*$C598,"")</f>
        <v/>
      </c>
      <c r="AI598" s="69" t="str" cm="1">
        <f t="array" aca="1" ref="AI598" ca="1">IF(AND(AI$4="A",ISNUMBER(DataModel!AI$4)),INDEX(DataModel!$F$4:$BA$109,MATCH(1,(DataModel!$A$4:$A$109=$A598)*(DataModel!$B$4:$B$109=$B598),0),MATCH(AI$3,DataModel!$F$2:$BA$2,0))*$C598,"")</f>
        <v/>
      </c>
      <c r="AJ598" s="69" t="str" cm="1">
        <f t="array" aca="1" ref="AJ598" ca="1">IF(AND(AJ$4="A",ISNUMBER(DataModel!AJ$4)),INDEX(DataModel!$F$4:$BA$109,MATCH(1,(DataModel!$A$4:$A$109=$A598)*(DataModel!$B$4:$B$109=$B598),0),MATCH(AJ$3,DataModel!$F$2:$BA$2,0))*$C598,"")</f>
        <v/>
      </c>
      <c r="AK598" s="114" t="str" cm="1">
        <f t="array" aca="1" ref="AK598" ca="1">IF(AND(AK$4="A",ISNUMBER(DataModel!AK$4)),INDEX(DataModel!$F$4:$BA$109,MATCH(1,(DataModel!$A$4:$A$109=$A598)*(DataModel!$B$4:$B$109=$B598),0),MATCH(AK$3,DataModel!$F$2:$BA$2,0))*$C598,"")</f>
        <v/>
      </c>
      <c r="AL598" s="113" t="str" cm="1">
        <f t="array" aca="1" ref="AL598" ca="1">IF(AND(AL$4="A",ISNUMBER(DataModel!AL$4)),INDEX(DataModel!$F$4:$BA$109,MATCH(1,(DataModel!$A$4:$A$109=$A598)*(DataModel!$B$4:$B$109=$B598),0),MATCH(AL$3,DataModel!$F$2:$BA$2,0))*$C598,"")</f>
        <v/>
      </c>
      <c r="AM598" s="69" t="str" cm="1">
        <f t="array" aca="1" ref="AM598" ca="1">IF(AND(AM$4="A",ISNUMBER(DataModel!AM$4)),INDEX(DataModel!$F$4:$BA$109,MATCH(1,(DataModel!$A$4:$A$109=$A598)*(DataModel!$B$4:$B$109=$B598),0),MATCH(AM$3,DataModel!$F$2:$BA$2,0))*$C598,"")</f>
        <v/>
      </c>
      <c r="AN598" s="69" t="str" cm="1">
        <f t="array" aca="1" ref="AN598" ca="1">IF(AND(AN$4="A",ISNUMBER(DataModel!AN$4)),INDEX(DataModel!$F$4:$BA$109,MATCH(1,(DataModel!$A$4:$A$109=$A598)*(DataModel!$B$4:$B$109=$B598),0),MATCH(AN$3,DataModel!$F$2:$BA$2,0))*$C598,"")</f>
        <v/>
      </c>
      <c r="AO598" s="114" t="str" cm="1">
        <f t="array" aca="1" ref="AO598" ca="1">IF(AND(AO$4="A",ISNUMBER(DataModel!AO$4)),INDEX(DataModel!$F$4:$BA$109,MATCH(1,(DataModel!$A$4:$A$109=$A598)*(DataModel!$B$4:$B$109=$B598),0),MATCH(AO$3,DataModel!$F$2:$BA$2,0))*$C598,"")</f>
        <v/>
      </c>
      <c r="AP598" s="113" t="str" cm="1">
        <f t="array" aca="1" ref="AP598" ca="1">IF(AND(AP$4="A",ISNUMBER(DataModel!AP$4)),INDEX(DataModel!$F$4:$BA$109,MATCH(1,(DataModel!$A$4:$A$109=$A598)*(DataModel!$B$4:$B$109=$B598),0),MATCH(AP$3,DataModel!$F$2:$BA$2,0))*$C598,"")</f>
        <v/>
      </c>
      <c r="AQ598" s="69" t="str" cm="1">
        <f t="array" aca="1" ref="AQ598" ca="1">IF(AND(AQ$4="A",ISNUMBER(DataModel!AQ$4)),INDEX(DataModel!$F$4:$BA$109,MATCH(1,(DataModel!$A$4:$A$109=$A598)*(DataModel!$B$4:$B$109=$B598),0),MATCH(AQ$3,DataModel!$F$2:$BA$2,0))*$C598,"")</f>
        <v/>
      </c>
      <c r="AR598" s="69" t="str" cm="1">
        <f t="array" aca="1" ref="AR598" ca="1">IF(AND(AR$4="A",ISNUMBER(DataModel!AR$4)),INDEX(DataModel!$F$4:$BA$109,MATCH(1,(DataModel!$A$4:$A$109=$A598)*(DataModel!$B$4:$B$109=$B598),0),MATCH(AR$3,DataModel!$F$2:$BA$2,0))*$C598,"")</f>
        <v/>
      </c>
      <c r="AS598" s="114" t="str" cm="1">
        <f t="array" aca="1" ref="AS598" ca="1">IF(AND(AS$4="A",ISNUMBER(DataModel!AS$4)),INDEX(DataModel!$F$4:$BA$109,MATCH(1,(DataModel!$A$4:$A$109=$A598)*(DataModel!$B$4:$B$109=$B598),0),MATCH(AS$3,DataModel!$F$2:$BA$2,0))*$C598,"")</f>
        <v/>
      </c>
      <c r="AT598" s="113" t="e" cm="1">
        <f t="array" aca="1" ref="AT598" ca="1">IF(AND(AT$4="A",ISNUMBER(DataModel!AT$4)),INDEX(DataModel!$F$4:$BA$109,MATCH(1,(DataModel!$A$4:$A$109=$A598)*(DataModel!$B$4:$B$109=$B598),0),MATCH(AT$3,DataModel!$F$2:$BA$2,0))*$C598,"")</f>
        <v>#VALUE!</v>
      </c>
      <c r="AU598" s="69" t="e" cm="1">
        <f t="array" aca="1" ref="AU598" ca="1">IF(AND(AU$4="A",ISNUMBER(DataModel!AU$4)),INDEX(DataModel!$F$4:$BA$109,MATCH(1,(DataModel!$A$4:$A$109=$A598)*(DataModel!$B$4:$B$109=$B598),0),MATCH(AU$3,DataModel!$F$2:$BA$2,0))*$C598,"")</f>
        <v>#VALUE!</v>
      </c>
      <c r="AV598" s="69" t="e" cm="1">
        <f t="array" aca="1" ref="AV598" ca="1">IF(AND(AV$4="A",ISNUMBER(DataModel!AV$4)),INDEX(DataModel!$F$4:$BA$109,MATCH(1,(DataModel!$A$4:$A$109=$A598)*(DataModel!$B$4:$B$109=$B598),0),MATCH(AV$3,DataModel!$F$2:$BA$2,0))*$C598,"")</f>
        <v>#VALUE!</v>
      </c>
      <c r="AW598" s="114" t="e" cm="1">
        <f t="array" aca="1" ref="AW598" ca="1">IF(AND(AW$4="A",ISNUMBER(DataModel!AW$4)),INDEX(DataModel!$F$4:$BA$109,MATCH(1,(DataModel!$A$4:$A$109=$A598)*(DataModel!$B$4:$B$109=$B598),0),MATCH(AW$3,DataModel!$F$2:$BA$2,0))*$C598,"")</f>
        <v>#VALUE!</v>
      </c>
      <c r="AX598" s="113" t="e" cm="1">
        <f t="array" aca="1" ref="AX598" ca="1">IF(AND(AX$4="A",ISNUMBER(DataModel!AX$4)),INDEX(DataModel!$F$4:$BA$109,MATCH(1,(DataModel!$A$4:$A$109=$A598)*(DataModel!$B$4:$B$109=$B598),0),MATCH(AX$3,DataModel!$F$2:$BA$2,0))*$C598,"")</f>
        <v>#VALUE!</v>
      </c>
      <c r="AY598" s="69" t="e" cm="1">
        <f t="array" aca="1" ref="AY598" ca="1">IF(AND(AY$4="A",ISNUMBER(DataModel!AY$4)),INDEX(DataModel!$F$4:$BA$109,MATCH(1,(DataModel!$A$4:$A$109=$A598)*(DataModel!$B$4:$B$109=$B598),0),MATCH(AY$3,DataModel!$F$2:$BA$2,0))*$C598,"")</f>
        <v>#VALUE!</v>
      </c>
      <c r="AZ598" s="69" t="e" cm="1">
        <f t="array" aca="1" ref="AZ598" ca="1">IF(AND(AZ$4="A",ISNUMBER(DataModel!AZ$4)),INDEX(DataModel!$F$4:$BA$109,MATCH(1,(DataModel!$A$4:$A$109=$A598)*(DataModel!$B$4:$B$109=$B598),0),MATCH(AZ$3,DataModel!$F$2:$BA$2,0))*$C598,"")</f>
        <v>#VALUE!</v>
      </c>
      <c r="BA598" s="114" t="e" cm="1">
        <f t="array" aca="1" ref="BA598" ca="1">IF(AND(BA$4="A",ISNUMBER(DataModel!BA$4)),INDEX(DataModel!$F$4:$BA$109,MATCH(1,(DataModel!$A$4:$A$109=$A598)*(DataModel!$B$4:$B$109=$B598),0),MATCH(BA$3,DataModel!$F$2:$BA$2,0))*$C598,"")</f>
        <v>#VALUE!</v>
      </c>
      <c r="BB598" s="113"/>
      <c r="BC598" s="69"/>
      <c r="BD598" s="69"/>
      <c r="BE598" s="114"/>
      <c r="BF598" s="113"/>
      <c r="BG598" s="69"/>
      <c r="BH598" s="69"/>
      <c r="BI598" s="114"/>
      <c r="BJ598" s="113"/>
      <c r="BK598" s="69"/>
      <c r="BL598" s="69"/>
      <c r="BM598" s="114"/>
      <c r="BN598" s="113"/>
      <c r="BO598" s="69"/>
      <c r="BP598" s="69"/>
      <c r="BQ598" s="114"/>
      <c r="BR598" s="113"/>
      <c r="BS598" s="69"/>
      <c r="BT598" s="69"/>
      <c r="BU598" s="114"/>
      <c r="BV598" s="113"/>
      <c r="BW598" s="69"/>
      <c r="BX598" s="69"/>
      <c r="BY598" s="114"/>
      <c r="BZ598" s="113"/>
      <c r="CA598" s="69"/>
      <c r="CB598" s="69"/>
      <c r="CC598" s="114"/>
      <c r="CD598" s="113"/>
      <c r="CE598" s="69"/>
      <c r="CF598" s="69"/>
      <c r="CG598" s="114"/>
      <c r="CH598" s="113"/>
      <c r="CI598" s="69"/>
      <c r="CJ598" s="69"/>
      <c r="CK598" s="114"/>
      <c r="CL598" s="113"/>
      <c r="CM598" s="69"/>
      <c r="CN598" s="69"/>
      <c r="CO598" s="114"/>
      <c r="CP598" s="113"/>
      <c r="CQ598" s="69"/>
      <c r="CR598" s="69"/>
      <c r="CS598" s="114"/>
      <c r="CT598" s="113"/>
      <c r="CU598" s="69"/>
      <c r="CV598" s="69"/>
      <c r="CW598" s="114"/>
      <c r="CX598" s="113"/>
      <c r="CY598" s="69"/>
      <c r="CZ598" s="69"/>
      <c r="DA598" s="114"/>
      <c r="DB598" s="113"/>
      <c r="DC598" s="69"/>
      <c r="DD598" s="69"/>
      <c r="DE598" s="114"/>
      <c r="DF598" s="113"/>
      <c r="DG598" s="69"/>
      <c r="DH598" s="69"/>
      <c r="DI598" s="114"/>
      <c r="DK598" s="69">
        <f t="shared" ref="DK598:EK598" ca="1" si="1575">SUM(OFFSET($E598,,MATCH(DK$3,$F$5:$DI$5,0)+3,,1))</f>
        <v>0</v>
      </c>
      <c r="DL598" s="69" t="e">
        <f t="shared" ca="1" si="1575"/>
        <v>#N/A</v>
      </c>
      <c r="DM598" s="69" t="e">
        <f t="shared" ca="1" si="1575"/>
        <v>#VALUE!</v>
      </c>
      <c r="DN598" s="69" t="e">
        <f t="shared" ca="1" si="1575"/>
        <v>#VALUE!</v>
      </c>
      <c r="DO598" s="69" t="e">
        <f t="shared" ca="1" si="1575"/>
        <v>#VALUE!</v>
      </c>
      <c r="DP598" s="69" t="e">
        <f t="shared" ca="1" si="1575"/>
        <v>#VALUE!</v>
      </c>
      <c r="DQ598" s="69" t="e">
        <f t="shared" ca="1" si="1575"/>
        <v>#VALUE!</v>
      </c>
      <c r="DR598" s="69" t="e">
        <f t="shared" ca="1" si="1575"/>
        <v>#VALUE!</v>
      </c>
      <c r="DS598" s="69" t="e">
        <f t="shared" ca="1" si="1575"/>
        <v>#VALUE!</v>
      </c>
      <c r="DT598" s="69" t="e">
        <f t="shared" ca="1" si="1575"/>
        <v>#VALUE!</v>
      </c>
      <c r="DU598" s="69" t="e">
        <f t="shared" ca="1" si="1575"/>
        <v>#VALUE!</v>
      </c>
      <c r="DV598" s="69" t="e">
        <f t="shared" ca="1" si="1575"/>
        <v>#VALUE!</v>
      </c>
      <c r="DW598" s="69" t="e">
        <f t="shared" ca="1" si="1575"/>
        <v>#VALUE!</v>
      </c>
      <c r="DX598" s="69" t="e">
        <f t="shared" ca="1" si="1575"/>
        <v>#VALUE!</v>
      </c>
      <c r="DY598" s="69" t="e">
        <f t="shared" ca="1" si="1575"/>
        <v>#VALUE!</v>
      </c>
      <c r="DZ598" s="69" t="e">
        <f t="shared" ca="1" si="1575"/>
        <v>#VALUE!</v>
      </c>
      <c r="EA598" s="69" t="e">
        <f t="shared" ca="1" si="1575"/>
        <v>#VALUE!</v>
      </c>
      <c r="EB598" s="69" t="e">
        <f t="shared" ca="1" si="1575"/>
        <v>#VALUE!</v>
      </c>
      <c r="EC598" s="69" t="e">
        <f t="shared" ca="1" si="1575"/>
        <v>#VALUE!</v>
      </c>
      <c r="ED598" s="69" t="e">
        <f t="shared" ca="1" si="1575"/>
        <v>#VALUE!</v>
      </c>
      <c r="EE598" s="69" t="e">
        <f t="shared" ca="1" si="1575"/>
        <v>#VALUE!</v>
      </c>
      <c r="EF598" s="69" t="e">
        <f t="shared" ca="1" si="1575"/>
        <v>#VALUE!</v>
      </c>
      <c r="EG598" s="69" t="e">
        <f t="shared" ca="1" si="1575"/>
        <v>#VALUE!</v>
      </c>
      <c r="EH598" s="69" t="e">
        <f t="shared" ca="1" si="1575"/>
        <v>#VALUE!</v>
      </c>
      <c r="EI598" s="69" t="e">
        <f t="shared" ca="1" si="1575"/>
        <v>#VALUE!</v>
      </c>
      <c r="EJ598" s="69" t="e">
        <f t="shared" ca="1" si="1575"/>
        <v>#VALUE!</v>
      </c>
      <c r="EK598" s="69" t="e">
        <f t="shared" ca="1" si="1575"/>
        <v>#VALUE!</v>
      </c>
    </row>
    <row r="599" spans="1:141" outlineLevel="1" x14ac:dyDescent="0.25">
      <c r="A599" s="90"/>
      <c r="B599" s="90"/>
      <c r="C599" s="90"/>
      <c r="D599" s="90"/>
      <c r="F599" s="100"/>
      <c r="I599" s="101"/>
      <c r="J599" s="100"/>
      <c r="M599" s="101"/>
      <c r="N599" s="100"/>
      <c r="Q599" s="101"/>
      <c r="R599" s="100"/>
      <c r="U599" s="101"/>
      <c r="V599" s="100"/>
      <c r="Y599" s="101"/>
      <c r="Z599" s="100"/>
      <c r="AC599" s="101"/>
      <c r="AD599" s="100"/>
      <c r="AG599" s="101"/>
      <c r="AH599" s="100"/>
      <c r="AK599" s="101"/>
      <c r="AL599" s="100"/>
      <c r="AO599" s="101"/>
      <c r="AP599" s="100"/>
      <c r="AS599" s="101"/>
      <c r="AT599" s="100"/>
      <c r="AW599" s="101"/>
      <c r="AX599" s="100"/>
      <c r="BA599" s="101"/>
      <c r="BB599" s="100"/>
      <c r="BE599" s="101"/>
      <c r="BF599" s="100"/>
      <c r="BI599" s="101"/>
      <c r="BJ599" s="100"/>
      <c r="BM599" s="101"/>
      <c r="BN599" s="100"/>
      <c r="BQ599" s="101"/>
      <c r="BR599" s="100"/>
      <c r="BU599" s="101"/>
      <c r="BV599" s="100"/>
      <c r="BY599" s="101"/>
      <c r="BZ599" s="100"/>
      <c r="CC599" s="101"/>
      <c r="CD599" s="100"/>
      <c r="CG599" s="101"/>
      <c r="CH599" s="100"/>
      <c r="CK599" s="101"/>
      <c r="CL599" s="100"/>
      <c r="CO599" s="101"/>
      <c r="CP599" s="100"/>
      <c r="CS599" s="101"/>
      <c r="CT599" s="100"/>
      <c r="CW599" s="101"/>
      <c r="CX599" s="100"/>
      <c r="DA599" s="101"/>
      <c r="DB599" s="100"/>
      <c r="DE599" s="101"/>
      <c r="DF599" s="100"/>
      <c r="DI599" s="101"/>
    </row>
    <row r="600" spans="1:141" outlineLevel="1" x14ac:dyDescent="0.25">
      <c r="A600" s="90"/>
      <c r="B600" s="90"/>
      <c r="C600" s="90"/>
      <c r="D600" s="90"/>
      <c r="E600" t="str">
        <f>CONCATENATE(E593," - model")</f>
        <v>Tax payables - model</v>
      </c>
      <c r="F600" s="100"/>
      <c r="I600" s="101"/>
      <c r="J600" s="100"/>
      <c r="M600" s="101"/>
      <c r="N600" s="100"/>
      <c r="Q600" s="101"/>
      <c r="R600" s="100"/>
      <c r="U600" s="101"/>
      <c r="V600" s="100"/>
      <c r="Y600" s="101"/>
      <c r="Z600" s="100"/>
      <c r="AC600" s="101"/>
      <c r="AD600" s="100"/>
      <c r="AG600" s="101"/>
      <c r="AH600" s="100"/>
      <c r="AK600" s="101"/>
      <c r="AL600" s="113" t="str">
        <f ca="1">AL598</f>
        <v/>
      </c>
      <c r="AM600" s="69" t="str">
        <f t="shared" ref="AM600:AO600" ca="1" si="1576">AM598</f>
        <v/>
      </c>
      <c r="AN600" s="69" t="str">
        <f t="shared" ca="1" si="1576"/>
        <v/>
      </c>
      <c r="AO600" s="114" t="str">
        <f t="shared" ca="1" si="1576"/>
        <v/>
      </c>
      <c r="AP600" s="113" t="e" cm="1">
        <f t="array" aca="1" ref="AP600" ca="1">IF($I$9=1,IF(AP$4="A",AP598,AP601*AP$139*4),IF(AP$4="A",AP598,INDEX($DT$139:$EK$139,,MATCH(CONCATENATE("FY ",RIGHT(AP$3,4)),$DT$3:$EK$3,0))*AP603))</f>
        <v>#N/A</v>
      </c>
      <c r="AQ600" s="69" t="e" cm="1">
        <f t="array" aca="1" ref="AQ600" ca="1">IF($I$9=1,IF(AQ$4="A",AQ598,AQ601*AQ$139*4),IF(AQ$4="A",AQ598,INDEX($DT$139:$EK$139,,MATCH(CONCATENATE("FY ",RIGHT(AQ$3,4)),$DT$3:$EK$3,0))*AQ603))</f>
        <v>#N/A</v>
      </c>
      <c r="AR600" s="69" t="e" cm="1">
        <f t="array" aca="1" ref="AR600" ca="1">IF($I$9=1,IF(AR$4="A",AR598,AR601*AR$139*4),IF(AR$4="A",AR598,INDEX($DT$139:$EK$139,,MATCH(CONCATENATE("FY ",RIGHT(AR$3,4)),$DT$3:$EK$3,0))*AR603))</f>
        <v>#N/A</v>
      </c>
      <c r="AS600" s="114" t="e" cm="1">
        <f t="array" aca="1" ref="AS600" ca="1">IF($I$9=1,IF(AS$4="A",AS598,AS601*AS$139*4),IF(AS$4="A",AS598,INDEX($DT$139:$EK$139,,MATCH(CONCATENATE("FY ",RIGHT(AS$3,4)),$DT$3:$EK$3,0))*AS603))</f>
        <v>#N/A</v>
      </c>
      <c r="AT600" s="113" t="e" cm="1">
        <f t="array" aca="1" ref="AT600" ca="1">IF($I$9=1,IF(AT$4="A",AT598,AT601*AT$139*4),IF(AT$4="A",AT598,INDEX($DT$139:$EK$139,,MATCH(CONCATENATE("FY ",RIGHT(AT$3,4)),$DT$3:$EK$3,0))*AT603))</f>
        <v>#VALUE!</v>
      </c>
      <c r="AU600" s="69" t="e" cm="1">
        <f t="array" aca="1" ref="AU600" ca="1">IF($I$9=1,IF(AU$4="A",AU598,AU601*AU$139*4),IF(AU$4="A",AU598,INDEX($DT$139:$EK$139,,MATCH(CONCATENATE("FY ",RIGHT(AU$3,4)),$DT$3:$EK$3,0))*AU603))</f>
        <v>#VALUE!</v>
      </c>
      <c r="AV600" s="69" t="e" cm="1">
        <f t="array" aca="1" ref="AV600" ca="1">IF($I$9=1,IF(AV$4="A",AV598,AV601*AV$139*4),IF(AV$4="A",AV598,INDEX($DT$139:$EK$139,,MATCH(CONCATENATE("FY ",RIGHT(AV$3,4)),$DT$3:$EK$3,0))*AV603))</f>
        <v>#VALUE!</v>
      </c>
      <c r="AW600" s="114" t="e" cm="1">
        <f t="array" aca="1" ref="AW600" ca="1">IF($I$9=1,IF(AW$4="A",AW598,AW601*AW$139*4),IF(AW$4="A",AW598,INDEX($DT$139:$EK$139,,MATCH(CONCATENATE("FY ",RIGHT(AW$3,4)),$DT$3:$EK$3,0))*AW603))</f>
        <v>#VALUE!</v>
      </c>
      <c r="AX600" s="113" t="e" cm="1">
        <f t="array" aca="1" ref="AX600" ca="1">IF($I$9=1,IF(AX$4="A",AX598,AX601*AX$139*4),IF(AX$4="A",AX598,INDEX($DT$139:$EK$139,,MATCH(CONCATENATE("FY ",RIGHT(AX$3,4)),$DT$3:$EK$3,0))*AX603))</f>
        <v>#VALUE!</v>
      </c>
      <c r="AY600" s="69" t="e" cm="1">
        <f t="array" aca="1" ref="AY600" ca="1">IF($I$9=1,IF(AY$4="A",AY598,AY601*AY$139*4),IF(AY$4="A",AY598,INDEX($DT$139:$EK$139,,MATCH(CONCATENATE("FY ",RIGHT(AY$3,4)),$DT$3:$EK$3,0))*AY603))</f>
        <v>#VALUE!</v>
      </c>
      <c r="AZ600" s="69" t="e" cm="1">
        <f t="array" aca="1" ref="AZ600" ca="1">IF($I$9=1,IF(AZ$4="A",AZ598,AZ601*AZ$139*4),IF(AZ$4="A",AZ598,INDEX($DT$139:$EK$139,,MATCH(CONCATENATE("FY ",RIGHT(AZ$3,4)),$DT$3:$EK$3,0))*AZ603))</f>
        <v>#VALUE!</v>
      </c>
      <c r="BA600" s="114" t="e" cm="1">
        <f t="array" aca="1" ref="BA600" ca="1">IF($I$9=1,IF(BA$4="A",BA598,BA601*BA$139*4),IF(BA$4="A",BA598,INDEX($DT$139:$EK$139,,MATCH(CONCATENATE("FY ",RIGHT(BA$3,4)),$DT$3:$EK$3,0))*BA603))</f>
        <v>#VALUE!</v>
      </c>
      <c r="BB600" s="113" t="e" cm="1">
        <f t="array" aca="1" ref="BB600" ca="1">IF($I$9=1,IF(BB$4="A",BB598,BB601*BB$139*4),IF(BB$4="A",BB598,INDEX($DT$139:$EK$139,,MATCH(CONCATENATE("FY ",RIGHT(BB$3,4)),$DT$3:$EK$3,0))*BB603))</f>
        <v>#VALUE!</v>
      </c>
      <c r="BC600" s="69" t="e" cm="1">
        <f t="array" aca="1" ref="BC600" ca="1">IF($I$9=1,IF(BC$4="A",BC598,BC601*BC$139*4),IF(BC$4="A",BC598,INDEX($DT$139:$EK$139,,MATCH(CONCATENATE("FY ",RIGHT(BC$3,4)),$DT$3:$EK$3,0))*BC603))</f>
        <v>#VALUE!</v>
      </c>
      <c r="BD600" s="69" t="e" cm="1">
        <f t="array" aca="1" ref="BD600" ca="1">IF($I$9=1,IF(BD$4="A",BD598,BD601*BD$139*4),IF(BD$4="A",BD598,INDEX($DT$139:$EK$139,,MATCH(CONCATENATE("FY ",RIGHT(BD$3,4)),$DT$3:$EK$3,0))*BD603))</f>
        <v>#VALUE!</v>
      </c>
      <c r="BE600" s="114" t="e" cm="1">
        <f t="array" aca="1" ref="BE600" ca="1">IF($I$9=1,IF(BE$4="A",BE598,BE601*BE$139*4),IF(BE$4="A",BE598,INDEX($DT$139:$EK$139,,MATCH(CONCATENATE("FY ",RIGHT(BE$3,4)),$DT$3:$EK$3,0))*BE603))</f>
        <v>#VALUE!</v>
      </c>
      <c r="BF600" s="113" t="e" cm="1">
        <f t="array" aca="1" ref="BF600" ca="1">IF($I$9=1,IF(BF$4="A",BF598,BF601*BF$139*4),IF(BF$4="A",BF598,INDEX($DT$139:$EK$139,,MATCH(CONCATENATE("FY ",RIGHT(BF$3,4)),$DT$3:$EK$3,0))*BF603))</f>
        <v>#VALUE!</v>
      </c>
      <c r="BG600" s="69" t="e" cm="1">
        <f t="array" aca="1" ref="BG600" ca="1">IF($I$9=1,IF(BG$4="A",BG598,BG601*BG$139*4),IF(BG$4="A",BG598,INDEX($DT$139:$EK$139,,MATCH(CONCATENATE("FY ",RIGHT(BG$3,4)),$DT$3:$EK$3,0))*BG603))</f>
        <v>#VALUE!</v>
      </c>
      <c r="BH600" s="69" t="e" cm="1">
        <f t="array" aca="1" ref="BH600" ca="1">IF($I$9=1,IF(BH$4="A",BH598,BH601*BH$139*4),IF(BH$4="A",BH598,INDEX($DT$139:$EK$139,,MATCH(CONCATENATE("FY ",RIGHT(BH$3,4)),$DT$3:$EK$3,0))*BH603))</f>
        <v>#VALUE!</v>
      </c>
      <c r="BI600" s="114" t="e" cm="1">
        <f t="array" aca="1" ref="BI600" ca="1">IF($I$9=1,IF(BI$4="A",BI598,BI601*BI$139*4),IF(BI$4="A",BI598,INDEX($DT$139:$EK$139,,MATCH(CONCATENATE("FY ",RIGHT(BI$3,4)),$DT$3:$EK$3,0))*BI603))</f>
        <v>#VALUE!</v>
      </c>
      <c r="BJ600" s="113" t="e" cm="1">
        <f t="array" aca="1" ref="BJ600" ca="1">IF($I$9=1,IF(BJ$4="A",BJ598,BJ601*BJ$139*4),IF(BJ$4="A",BJ598,INDEX($DT$139:$EK$139,,MATCH(CONCATENATE("FY ",RIGHT(BJ$3,4)),$DT$3:$EK$3,0))*BJ603))</f>
        <v>#VALUE!</v>
      </c>
      <c r="BK600" s="69" t="e" cm="1">
        <f t="array" aca="1" ref="BK600" ca="1">IF($I$9=1,IF(BK$4="A",BK598,BK601*BK$139*4),IF(BK$4="A",BK598,INDEX($DT$139:$EK$139,,MATCH(CONCATENATE("FY ",RIGHT(BK$3,4)),$DT$3:$EK$3,0))*BK603))</f>
        <v>#VALUE!</v>
      </c>
      <c r="BL600" s="69" t="e" cm="1">
        <f t="array" aca="1" ref="BL600" ca="1">IF($I$9=1,IF(BL$4="A",BL598,BL601*BL$139*4),IF(BL$4="A",BL598,INDEX($DT$139:$EK$139,,MATCH(CONCATENATE("FY ",RIGHT(BL$3,4)),$DT$3:$EK$3,0))*BL603))</f>
        <v>#VALUE!</v>
      </c>
      <c r="BM600" s="114" t="e" cm="1">
        <f t="array" aca="1" ref="BM600" ca="1">IF($I$9=1,IF(BM$4="A",BM598,BM601*BM$139*4),IF(BM$4="A",BM598,INDEX($DT$139:$EK$139,,MATCH(CONCATENATE("FY ",RIGHT(BM$3,4)),$DT$3:$EK$3,0))*BM603))</f>
        <v>#VALUE!</v>
      </c>
      <c r="BN600" s="113" t="e" cm="1">
        <f t="array" aca="1" ref="BN600" ca="1">IF($I$9=1,IF(BN$4="A",BN598,BN601*BN$139*4),IF(BN$4="A",BN598,INDEX($DT$139:$EK$139,,MATCH(CONCATENATE("FY ",RIGHT(BN$3,4)),$DT$3:$EK$3,0))*BN603))</f>
        <v>#VALUE!</v>
      </c>
      <c r="BO600" s="69" t="e" cm="1">
        <f t="array" aca="1" ref="BO600" ca="1">IF($I$9=1,IF(BO$4="A",BO598,BO601*BO$139*4),IF(BO$4="A",BO598,INDEX($DT$139:$EK$139,,MATCH(CONCATENATE("FY ",RIGHT(BO$3,4)),$DT$3:$EK$3,0))*BO603))</f>
        <v>#VALUE!</v>
      </c>
      <c r="BP600" s="69" t="e" cm="1">
        <f t="array" aca="1" ref="BP600" ca="1">IF($I$9=1,IF(BP$4="A",BP598,BP601*BP$139*4),IF(BP$4="A",BP598,INDEX($DT$139:$EK$139,,MATCH(CONCATENATE("FY ",RIGHT(BP$3,4)),$DT$3:$EK$3,0))*BP603))</f>
        <v>#VALUE!</v>
      </c>
      <c r="BQ600" s="114" t="e" cm="1">
        <f t="array" aca="1" ref="BQ600" ca="1">IF($I$9=1,IF(BQ$4="A",BQ598,BQ601*BQ$139*4),IF(BQ$4="A",BQ598,INDEX($DT$139:$EK$139,,MATCH(CONCATENATE("FY ",RIGHT(BQ$3,4)),$DT$3:$EK$3,0))*BQ603))</f>
        <v>#VALUE!</v>
      </c>
      <c r="BR600" s="113" t="e" cm="1">
        <f t="array" aca="1" ref="BR600" ca="1">IF($I$9=1,IF(BR$4="A",BR598,BR601*BR$139*4),IF(BR$4="A",BR598,INDEX($DT$139:$EK$139,,MATCH(CONCATENATE("FY ",RIGHT(BR$3,4)),$DT$3:$EK$3,0))*BR603))</f>
        <v>#VALUE!</v>
      </c>
      <c r="BS600" s="69" t="e" cm="1">
        <f t="array" aca="1" ref="BS600" ca="1">IF($I$9=1,IF(BS$4="A",BS598,BS601*BS$139*4),IF(BS$4="A",BS598,INDEX($DT$139:$EK$139,,MATCH(CONCATENATE("FY ",RIGHT(BS$3,4)),$DT$3:$EK$3,0))*BS603))</f>
        <v>#VALUE!</v>
      </c>
      <c r="BT600" s="69" t="e" cm="1">
        <f t="array" aca="1" ref="BT600" ca="1">IF($I$9=1,IF(BT$4="A",BT598,BT601*BT$139*4),IF(BT$4="A",BT598,INDEX($DT$139:$EK$139,,MATCH(CONCATENATE("FY ",RIGHT(BT$3,4)),$DT$3:$EK$3,0))*BT603))</f>
        <v>#VALUE!</v>
      </c>
      <c r="BU600" s="114" t="e" cm="1">
        <f t="array" aca="1" ref="BU600" ca="1">IF($I$9=1,IF(BU$4="A",BU598,BU601*BU$139*4),IF(BU$4="A",BU598,INDEX($DT$139:$EK$139,,MATCH(CONCATENATE("FY ",RIGHT(BU$3,4)),$DT$3:$EK$3,0))*BU603))</f>
        <v>#VALUE!</v>
      </c>
      <c r="BV600" s="113" t="e" cm="1">
        <f t="array" aca="1" ref="BV600" ca="1">IF($I$9=1,IF(BV$4="A",BV598,BV601*BV$139*4),IF(BV$4="A",BV598,INDEX($DT$139:$EK$139,,MATCH(CONCATENATE("FY ",RIGHT(BV$3,4)),$DT$3:$EK$3,0))*BV603))</f>
        <v>#VALUE!</v>
      </c>
      <c r="BW600" s="69" t="e" cm="1">
        <f t="array" aca="1" ref="BW600" ca="1">IF($I$9=1,IF(BW$4="A",BW598,BW601*BW$139*4),IF(BW$4="A",BW598,INDEX($DT$139:$EK$139,,MATCH(CONCATENATE("FY ",RIGHT(BW$3,4)),$DT$3:$EK$3,0))*BW603))</f>
        <v>#VALUE!</v>
      </c>
      <c r="BX600" s="69" t="e" cm="1">
        <f t="array" aca="1" ref="BX600" ca="1">IF($I$9=1,IF(BX$4="A",BX598,BX601*BX$139*4),IF(BX$4="A",BX598,INDEX($DT$139:$EK$139,,MATCH(CONCATENATE("FY ",RIGHT(BX$3,4)),$DT$3:$EK$3,0))*BX603))</f>
        <v>#VALUE!</v>
      </c>
      <c r="BY600" s="114" t="e" cm="1">
        <f t="array" aca="1" ref="BY600" ca="1">IF($I$9=1,IF(BY$4="A",BY598,BY601*BY$139*4),IF(BY$4="A",BY598,INDEX($DT$139:$EK$139,,MATCH(CONCATENATE("FY ",RIGHT(BY$3,4)),$DT$3:$EK$3,0))*BY603))</f>
        <v>#VALUE!</v>
      </c>
      <c r="BZ600" s="113" t="e" cm="1">
        <f t="array" aca="1" ref="BZ600" ca="1">IF($I$9=1,IF(BZ$4="A",BZ598,BZ601*BZ$139*4),IF(BZ$4="A",BZ598,INDEX($DT$139:$EK$139,,MATCH(CONCATENATE("FY ",RIGHT(BZ$3,4)),$DT$3:$EK$3,0))*BZ603))</f>
        <v>#VALUE!</v>
      </c>
      <c r="CA600" s="69" t="e" cm="1">
        <f t="array" aca="1" ref="CA600" ca="1">IF($I$9=1,IF(CA$4="A",CA598,CA601*CA$139*4),IF(CA$4="A",CA598,INDEX($DT$139:$EK$139,,MATCH(CONCATENATE("FY ",RIGHT(CA$3,4)),$DT$3:$EK$3,0))*CA603))</f>
        <v>#VALUE!</v>
      </c>
      <c r="CB600" s="69" t="e" cm="1">
        <f t="array" aca="1" ref="CB600" ca="1">IF($I$9=1,IF(CB$4="A",CB598,CB601*CB$139*4),IF(CB$4="A",CB598,INDEX($DT$139:$EK$139,,MATCH(CONCATENATE("FY ",RIGHT(CB$3,4)),$DT$3:$EK$3,0))*CB603))</f>
        <v>#VALUE!</v>
      </c>
      <c r="CC600" s="114" t="e" cm="1">
        <f t="array" aca="1" ref="CC600" ca="1">IF($I$9=1,IF(CC$4="A",CC598,CC601*CC$139*4),IF(CC$4="A",CC598,INDEX($DT$139:$EK$139,,MATCH(CONCATENATE("FY ",RIGHT(CC$3,4)),$DT$3:$EK$3,0))*CC603))</f>
        <v>#VALUE!</v>
      </c>
      <c r="CD600" s="113" t="e" cm="1">
        <f t="array" aca="1" ref="CD600" ca="1">IF($I$9=1,IF(CD$4="A",CD598,CD601*CD$139*4),IF(CD$4="A",CD598,INDEX($DT$139:$EK$139,,MATCH(CONCATENATE("FY ",RIGHT(CD$3,4)),$DT$3:$EK$3,0))*CD603))</f>
        <v>#VALUE!</v>
      </c>
      <c r="CE600" s="69" t="e" cm="1">
        <f t="array" aca="1" ref="CE600" ca="1">IF($I$9=1,IF(CE$4="A",CE598,CE601*CE$139*4),IF(CE$4="A",CE598,INDEX($DT$139:$EK$139,,MATCH(CONCATENATE("FY ",RIGHT(CE$3,4)),$DT$3:$EK$3,0))*CE603))</f>
        <v>#VALUE!</v>
      </c>
      <c r="CF600" s="69" t="e" cm="1">
        <f t="array" aca="1" ref="CF600" ca="1">IF($I$9=1,IF(CF$4="A",CF598,CF601*CF$139*4),IF(CF$4="A",CF598,INDEX($DT$139:$EK$139,,MATCH(CONCATENATE("FY ",RIGHT(CF$3,4)),$DT$3:$EK$3,0))*CF603))</f>
        <v>#VALUE!</v>
      </c>
      <c r="CG600" s="114" t="e" cm="1">
        <f t="array" aca="1" ref="CG600" ca="1">IF($I$9=1,IF(CG$4="A",CG598,CG601*CG$139*4),IF(CG$4="A",CG598,INDEX($DT$139:$EK$139,,MATCH(CONCATENATE("FY ",RIGHT(CG$3,4)),$DT$3:$EK$3,0))*CG603))</f>
        <v>#VALUE!</v>
      </c>
      <c r="CH600" s="113" cm="1">
        <f t="array" aca="1" ref="CH600" ca="1">IF($I$9=1,IF(CH$4="A",CH598,CH601*CH$139*4),IF(CH$4="A",CH598,INDEX($DT$139:$EK$139,,MATCH(CONCATENATE("FY ",RIGHT(CH$3,4)),$DT$3:$EK$3,0))*CH603))</f>
        <v>0</v>
      </c>
      <c r="CI600" s="69" cm="1">
        <f t="array" aca="1" ref="CI600" ca="1">IF($I$9=1,IF(CI$4="A",CI598,CI601*CI$139*4),IF(CI$4="A",CI598,INDEX($DT$139:$EK$139,,MATCH(CONCATENATE("FY ",RIGHT(CI$3,4)),$DT$3:$EK$3,0))*CI603))</f>
        <v>0</v>
      </c>
      <c r="CJ600" s="69" cm="1">
        <f t="array" aca="1" ref="CJ600" ca="1">IF($I$9=1,IF(CJ$4="A",CJ598,CJ601*CJ$139*4),IF(CJ$4="A",CJ598,INDEX($DT$139:$EK$139,,MATCH(CONCATENATE("FY ",RIGHT(CJ$3,4)),$DT$3:$EK$3,0))*CJ603))</f>
        <v>0</v>
      </c>
      <c r="CK600" s="114" cm="1">
        <f t="array" aca="1" ref="CK600" ca="1">IF($I$9=1,IF(CK$4="A",CK598,CK601*CK$139*4),IF(CK$4="A",CK598,INDEX($DT$139:$EK$139,,MATCH(CONCATENATE("FY ",RIGHT(CK$3,4)),$DT$3:$EK$3,0))*CK603))</f>
        <v>0</v>
      </c>
      <c r="CL600" s="113" cm="1">
        <f t="array" aca="1" ref="CL600" ca="1">IF($I$9=1,IF(CL$4="A",CL598,CL601*CL$139*4),IF(CL$4="A",CL598,INDEX($DT$139:$EK$139,,MATCH(CONCATENATE("FY ",RIGHT(CL$3,4)),$DT$3:$EK$3,0))*CL603))</f>
        <v>0</v>
      </c>
      <c r="CM600" s="69" cm="1">
        <f t="array" aca="1" ref="CM600" ca="1">IF($I$9=1,IF(CM$4="A",CM598,CM601*CM$139*4),IF(CM$4="A",CM598,INDEX($DT$139:$EK$139,,MATCH(CONCATENATE("FY ",RIGHT(CM$3,4)),$DT$3:$EK$3,0))*CM603))</f>
        <v>0</v>
      </c>
      <c r="CN600" s="69" cm="1">
        <f t="array" aca="1" ref="CN600" ca="1">IF($I$9=1,IF(CN$4="A",CN598,CN601*CN$139*4),IF(CN$4="A",CN598,INDEX($DT$139:$EK$139,,MATCH(CONCATENATE("FY ",RIGHT(CN$3,4)),$DT$3:$EK$3,0))*CN603))</f>
        <v>0</v>
      </c>
      <c r="CO600" s="114" cm="1">
        <f t="array" aca="1" ref="CO600" ca="1">IF($I$9=1,IF(CO$4="A",CO598,CO601*CO$139*4),IF(CO$4="A",CO598,INDEX($DT$139:$EK$139,,MATCH(CONCATENATE("FY ",RIGHT(CO$3,4)),$DT$3:$EK$3,0))*CO603))</f>
        <v>0</v>
      </c>
      <c r="CP600" s="113" cm="1">
        <f t="array" aca="1" ref="CP600" ca="1">IF($I$9=1,IF(CP$4="A",CP598,CP601*CP$139*4),IF(CP$4="A",CP598,INDEX($DT$139:$EK$139,,MATCH(CONCATENATE("FY ",RIGHT(CP$3,4)),$DT$3:$EK$3,0))*CP603))</f>
        <v>0</v>
      </c>
      <c r="CQ600" s="69" cm="1">
        <f t="array" aca="1" ref="CQ600" ca="1">IF($I$9=1,IF(CQ$4="A",CQ598,CQ601*CQ$139*4),IF(CQ$4="A",CQ598,INDEX($DT$139:$EK$139,,MATCH(CONCATENATE("FY ",RIGHT(CQ$3,4)),$DT$3:$EK$3,0))*CQ603))</f>
        <v>0</v>
      </c>
      <c r="CR600" s="69" cm="1">
        <f t="array" aca="1" ref="CR600" ca="1">IF($I$9=1,IF(CR$4="A",CR598,CR601*CR$139*4),IF(CR$4="A",CR598,INDEX($DT$139:$EK$139,,MATCH(CONCATENATE("FY ",RIGHT(CR$3,4)),$DT$3:$EK$3,0))*CR603))</f>
        <v>0</v>
      </c>
      <c r="CS600" s="114" cm="1">
        <f t="array" aca="1" ref="CS600" ca="1">IF($I$9=1,IF(CS$4="A",CS598,CS601*CS$139*4),IF(CS$4="A",CS598,INDEX($DT$139:$EK$139,,MATCH(CONCATENATE("FY ",RIGHT(CS$3,4)),$DT$3:$EK$3,0))*CS603))</f>
        <v>0</v>
      </c>
      <c r="CT600" s="113" cm="1">
        <f t="array" aca="1" ref="CT600" ca="1">IF($I$9=1,IF(CT$4="A",CT598,CT601*CT$139*4),IF(CT$4="A",CT598,INDEX($DT$139:$EK$139,,MATCH(CONCATENATE("FY ",RIGHT(CT$3,4)),$DT$3:$EK$3,0))*CT603))</f>
        <v>0</v>
      </c>
      <c r="CU600" s="69" cm="1">
        <f t="array" aca="1" ref="CU600" ca="1">IF($I$9=1,IF(CU$4="A",CU598,CU601*CU$139*4),IF(CU$4="A",CU598,INDEX($DT$139:$EK$139,,MATCH(CONCATENATE("FY ",RIGHT(CU$3,4)),$DT$3:$EK$3,0))*CU603))</f>
        <v>0</v>
      </c>
      <c r="CV600" s="69" cm="1">
        <f t="array" aca="1" ref="CV600" ca="1">IF($I$9=1,IF(CV$4="A",CV598,CV601*CV$139*4),IF(CV$4="A",CV598,INDEX($DT$139:$EK$139,,MATCH(CONCATENATE("FY ",RIGHT(CV$3,4)),$DT$3:$EK$3,0))*CV603))</f>
        <v>0</v>
      </c>
      <c r="CW600" s="114" cm="1">
        <f t="array" aca="1" ref="CW600" ca="1">IF($I$9=1,IF(CW$4="A",CW598,CW601*CW$139*4),IF(CW$4="A",CW598,INDEX($DT$139:$EK$139,,MATCH(CONCATENATE("FY ",RIGHT(CW$3,4)),$DT$3:$EK$3,0))*CW603))</f>
        <v>0</v>
      </c>
      <c r="CX600" s="113" cm="1">
        <f t="array" aca="1" ref="CX600" ca="1">IF($I$9=1,IF(CX$4="A",CX598,CX601*CX$139*4),IF(CX$4="A",CX598,INDEX($DT$139:$EK$139,,MATCH(CONCATENATE("FY ",RIGHT(CX$3,4)),$DT$3:$EK$3,0))*CX603))</f>
        <v>0</v>
      </c>
      <c r="CY600" s="69" cm="1">
        <f t="array" aca="1" ref="CY600" ca="1">IF($I$9=1,IF(CY$4="A",CY598,CY601*CY$139*4),IF(CY$4="A",CY598,INDEX($DT$139:$EK$139,,MATCH(CONCATENATE("FY ",RIGHT(CY$3,4)),$DT$3:$EK$3,0))*CY603))</f>
        <v>0</v>
      </c>
      <c r="CZ600" s="69" cm="1">
        <f t="array" aca="1" ref="CZ600" ca="1">IF($I$9=1,IF(CZ$4="A",CZ598,CZ601*CZ$139*4),IF(CZ$4="A",CZ598,INDEX($DT$139:$EK$139,,MATCH(CONCATENATE("FY ",RIGHT(CZ$3,4)),$DT$3:$EK$3,0))*CZ603))</f>
        <v>0</v>
      </c>
      <c r="DA600" s="114" cm="1">
        <f t="array" aca="1" ref="DA600" ca="1">IF($I$9=1,IF(DA$4="A",DA598,DA601*DA$139*4),IF(DA$4="A",DA598,INDEX($DT$139:$EK$139,,MATCH(CONCATENATE("FY ",RIGHT(DA$3,4)),$DT$3:$EK$3,0))*DA603))</f>
        <v>0</v>
      </c>
      <c r="DB600" s="113" cm="1">
        <f t="array" aca="1" ref="DB600" ca="1">IF($I$9=1,IF(DB$4="A",DB598,DB601*DB$139*4),IF(DB$4="A",DB598,INDEX($DT$139:$EK$139,,MATCH(CONCATENATE("FY ",RIGHT(DB$3,4)),$DT$3:$EK$3,0))*DB603))</f>
        <v>0</v>
      </c>
      <c r="DC600" s="69" cm="1">
        <f t="array" aca="1" ref="DC600" ca="1">IF($I$9=1,IF(DC$4="A",DC598,DC601*DC$139*4),IF(DC$4="A",DC598,INDEX($DT$139:$EK$139,,MATCH(CONCATENATE("FY ",RIGHT(DC$3,4)),$DT$3:$EK$3,0))*DC603))</f>
        <v>0</v>
      </c>
      <c r="DD600" s="69" cm="1">
        <f t="array" aca="1" ref="DD600" ca="1">IF($I$9=1,IF(DD$4="A",DD598,DD601*DD$139*4),IF(DD$4="A",DD598,INDEX($DT$139:$EK$139,,MATCH(CONCATENATE("FY ",RIGHT(DD$3,4)),$DT$3:$EK$3,0))*DD603))</f>
        <v>0</v>
      </c>
      <c r="DE600" s="114" cm="1">
        <f t="array" aca="1" ref="DE600" ca="1">IF($I$9=1,IF(DE$4="A",DE598,DE601*DE$139*4),IF(DE$4="A",DE598,INDEX($DT$139:$EK$139,,MATCH(CONCATENATE("FY ",RIGHT(DE$3,4)),$DT$3:$EK$3,0))*DE603))</f>
        <v>0</v>
      </c>
      <c r="DF600" s="113" cm="1">
        <f t="array" aca="1" ref="DF600" ca="1">IF($I$9=1,IF(DF$4="A",DF598,DF601*DF$139*4),IF(DF$4="A",DF598,INDEX($DT$139:$EK$139,,MATCH(CONCATENATE("FY ",RIGHT(DF$3,4)),$DT$3:$EK$3,0))*DF603))</f>
        <v>0</v>
      </c>
      <c r="DG600" s="69" cm="1">
        <f t="array" aca="1" ref="DG600" ca="1">IF($I$9=1,IF(DG$4="A",DG598,DG601*DG$139*4),IF(DG$4="A",DG598,INDEX($DT$139:$EK$139,,MATCH(CONCATENATE("FY ",RIGHT(DG$3,4)),$DT$3:$EK$3,0))*DG603))</f>
        <v>0</v>
      </c>
      <c r="DH600" s="69" cm="1">
        <f t="array" aca="1" ref="DH600" ca="1">IF($I$9=1,IF(DH$4="A",DH598,DH601*DH$139*4),IF(DH$4="A",DH598,INDEX($DT$139:$EK$139,,MATCH(CONCATENATE("FY ",RIGHT(DH$3,4)),$DT$3:$EK$3,0))*DH603))</f>
        <v>0</v>
      </c>
      <c r="DI600" s="114" cm="1">
        <f t="array" aca="1" ref="DI600" ca="1">IF($I$9=1,IF(DI$4="A",DI598,DI601*DI$139*4),IF(DI$4="A",DI598,INDEX($DT$139:$EK$139,,MATCH(CONCATENATE("FY ",RIGHT(DI$3,4)),$DT$3:$EK$3,0))*DI603))</f>
        <v>0</v>
      </c>
      <c r="DK600" s="69">
        <f t="shared" ref="DK600:EK600" ca="1" si="1577">SUM(OFFSET($E600,,MATCH(DK$3,$F$5:$DI$5,0)+3,,1))</f>
        <v>0</v>
      </c>
      <c r="DL600" s="69" t="e">
        <f t="shared" ca="1" si="1577"/>
        <v>#N/A</v>
      </c>
      <c r="DM600" s="69" t="e">
        <f t="shared" ca="1" si="1577"/>
        <v>#VALUE!</v>
      </c>
      <c r="DN600" s="69" t="e">
        <f t="shared" ca="1" si="1577"/>
        <v>#VALUE!</v>
      </c>
      <c r="DO600" s="69" t="e">
        <f t="shared" ca="1" si="1577"/>
        <v>#VALUE!</v>
      </c>
      <c r="DP600" s="69" t="e">
        <f t="shared" ca="1" si="1577"/>
        <v>#VALUE!</v>
      </c>
      <c r="DQ600" s="69" t="e">
        <f t="shared" ca="1" si="1577"/>
        <v>#VALUE!</v>
      </c>
      <c r="DR600" s="69" t="e">
        <f t="shared" ca="1" si="1577"/>
        <v>#VALUE!</v>
      </c>
      <c r="DS600" s="69" t="e">
        <f t="shared" ca="1" si="1577"/>
        <v>#VALUE!</v>
      </c>
      <c r="DT600" s="69" t="e">
        <f t="shared" ca="1" si="1577"/>
        <v>#VALUE!</v>
      </c>
      <c r="DU600" s="69" t="e">
        <f t="shared" ca="1" si="1577"/>
        <v>#VALUE!</v>
      </c>
      <c r="DV600" s="69" t="e">
        <f t="shared" ca="1" si="1577"/>
        <v>#VALUE!</v>
      </c>
      <c r="DW600" s="69" t="e">
        <f t="shared" ca="1" si="1577"/>
        <v>#VALUE!</v>
      </c>
      <c r="DX600" s="69" t="e">
        <f t="shared" ca="1" si="1577"/>
        <v>#VALUE!</v>
      </c>
      <c r="DY600" s="69" t="e">
        <f t="shared" ca="1" si="1577"/>
        <v>#VALUE!</v>
      </c>
      <c r="DZ600" s="69" t="e">
        <f t="shared" ca="1" si="1577"/>
        <v>#VALUE!</v>
      </c>
      <c r="EA600" s="69" t="e">
        <f t="shared" ca="1" si="1577"/>
        <v>#VALUE!</v>
      </c>
      <c r="EB600" s="69" t="e">
        <f t="shared" ca="1" si="1577"/>
        <v>#VALUE!</v>
      </c>
      <c r="EC600" s="69" t="e">
        <f t="shared" ca="1" si="1577"/>
        <v>#VALUE!</v>
      </c>
      <c r="ED600" s="69" t="e">
        <f t="shared" ca="1" si="1577"/>
        <v>#VALUE!</v>
      </c>
      <c r="EE600" s="69" t="e">
        <f t="shared" ca="1" si="1577"/>
        <v>#VALUE!</v>
      </c>
      <c r="EF600" s="69" t="e">
        <f t="shared" ca="1" si="1577"/>
        <v>#VALUE!</v>
      </c>
      <c r="EG600" s="69" t="e">
        <f t="shared" ca="1" si="1577"/>
        <v>#VALUE!</v>
      </c>
      <c r="EH600" s="69" t="e">
        <f t="shared" ca="1" si="1577"/>
        <v>#VALUE!</v>
      </c>
      <c r="EI600" s="69" t="e">
        <f t="shared" ca="1" si="1577"/>
        <v>#VALUE!</v>
      </c>
      <c r="EJ600" s="69" t="e">
        <f t="shared" ca="1" si="1577"/>
        <v>#VALUE!</v>
      </c>
      <c r="EK600" s="69" t="e">
        <f t="shared" ca="1" si="1577"/>
        <v>#VALUE!</v>
      </c>
    </row>
    <row r="601" spans="1:141" outlineLevel="1" x14ac:dyDescent="0.25">
      <c r="A601" s="90"/>
      <c r="B601" s="90"/>
      <c r="C601" s="90"/>
      <c r="D601" s="90"/>
      <c r="E601" t="s">
        <v>352</v>
      </c>
      <c r="F601" s="100"/>
      <c r="I601" s="101"/>
      <c r="J601" s="100"/>
      <c r="M601" s="101"/>
      <c r="N601" s="100"/>
      <c r="Q601" s="101"/>
      <c r="R601" s="100"/>
      <c r="U601" s="101"/>
      <c r="V601" s="100"/>
      <c r="Y601" s="101"/>
      <c r="Z601" s="100"/>
      <c r="AC601" s="101"/>
      <c r="AD601" s="100"/>
      <c r="AG601" s="101"/>
      <c r="AH601" s="100"/>
      <c r="AK601" s="101"/>
      <c r="AL601" s="100"/>
      <c r="AO601" s="101"/>
      <c r="AP601" s="102" t="e">
        <f ca="1">IF(AP$4="A","",AP603)</f>
        <v>#N/A</v>
      </c>
      <c r="AQ601" s="103" t="e">
        <f t="shared" ref="AQ601:DB601" ca="1" si="1578">IF(AQ$4="A","",AQ603)</f>
        <v>#N/A</v>
      </c>
      <c r="AR601" s="103" t="e">
        <f t="shared" ca="1" si="1578"/>
        <v>#N/A</v>
      </c>
      <c r="AS601" s="104" t="e">
        <f t="shared" ca="1" si="1578"/>
        <v>#N/A</v>
      </c>
      <c r="AT601" s="102" t="e">
        <f t="shared" ca="1" si="1578"/>
        <v>#VALUE!</v>
      </c>
      <c r="AU601" s="103" t="e">
        <f t="shared" ca="1" si="1578"/>
        <v>#VALUE!</v>
      </c>
      <c r="AV601" s="103" t="e">
        <f t="shared" ca="1" si="1578"/>
        <v>#VALUE!</v>
      </c>
      <c r="AW601" s="104" t="e">
        <f t="shared" ca="1" si="1578"/>
        <v>#VALUE!</v>
      </c>
      <c r="AX601" s="102" t="e">
        <f t="shared" ca="1" si="1578"/>
        <v>#VALUE!</v>
      </c>
      <c r="AY601" s="103" t="e">
        <f t="shared" ca="1" si="1578"/>
        <v>#VALUE!</v>
      </c>
      <c r="AZ601" s="103" t="e">
        <f t="shared" ca="1" si="1578"/>
        <v>#VALUE!</v>
      </c>
      <c r="BA601" s="104" t="e">
        <f t="shared" ca="1" si="1578"/>
        <v>#VALUE!</v>
      </c>
      <c r="BB601" s="102" t="e">
        <f t="shared" ca="1" si="1578"/>
        <v>#VALUE!</v>
      </c>
      <c r="BC601" s="103" t="e">
        <f t="shared" ca="1" si="1578"/>
        <v>#VALUE!</v>
      </c>
      <c r="BD601" s="103" t="e">
        <f t="shared" ca="1" si="1578"/>
        <v>#VALUE!</v>
      </c>
      <c r="BE601" s="104" t="e">
        <f t="shared" ca="1" si="1578"/>
        <v>#VALUE!</v>
      </c>
      <c r="BF601" s="102" t="e">
        <f t="shared" ca="1" si="1578"/>
        <v>#VALUE!</v>
      </c>
      <c r="BG601" s="103" t="e">
        <f t="shared" ca="1" si="1578"/>
        <v>#VALUE!</v>
      </c>
      <c r="BH601" s="103" t="e">
        <f t="shared" ca="1" si="1578"/>
        <v>#VALUE!</v>
      </c>
      <c r="BI601" s="104" t="e">
        <f t="shared" ca="1" si="1578"/>
        <v>#VALUE!</v>
      </c>
      <c r="BJ601" s="102" t="e">
        <f t="shared" ca="1" si="1578"/>
        <v>#VALUE!</v>
      </c>
      <c r="BK601" s="103" t="e">
        <f t="shared" ca="1" si="1578"/>
        <v>#VALUE!</v>
      </c>
      <c r="BL601" s="103" t="e">
        <f t="shared" ca="1" si="1578"/>
        <v>#VALUE!</v>
      </c>
      <c r="BM601" s="104" t="e">
        <f t="shared" ca="1" si="1578"/>
        <v>#VALUE!</v>
      </c>
      <c r="BN601" s="102" t="e">
        <f t="shared" ca="1" si="1578"/>
        <v>#VALUE!</v>
      </c>
      <c r="BO601" s="103" t="e">
        <f t="shared" ca="1" si="1578"/>
        <v>#VALUE!</v>
      </c>
      <c r="BP601" s="103" t="e">
        <f t="shared" ca="1" si="1578"/>
        <v>#VALUE!</v>
      </c>
      <c r="BQ601" s="104" t="e">
        <f t="shared" ca="1" si="1578"/>
        <v>#VALUE!</v>
      </c>
      <c r="BR601" s="102" t="e">
        <f t="shared" ca="1" si="1578"/>
        <v>#VALUE!</v>
      </c>
      <c r="BS601" s="103" t="e">
        <f t="shared" ca="1" si="1578"/>
        <v>#VALUE!</v>
      </c>
      <c r="BT601" s="103" t="e">
        <f t="shared" ca="1" si="1578"/>
        <v>#VALUE!</v>
      </c>
      <c r="BU601" s="104" t="e">
        <f t="shared" ca="1" si="1578"/>
        <v>#VALUE!</v>
      </c>
      <c r="BV601" s="102" t="e">
        <f t="shared" ca="1" si="1578"/>
        <v>#VALUE!</v>
      </c>
      <c r="BW601" s="103" t="e">
        <f t="shared" ca="1" si="1578"/>
        <v>#VALUE!</v>
      </c>
      <c r="BX601" s="103" t="e">
        <f t="shared" ca="1" si="1578"/>
        <v>#VALUE!</v>
      </c>
      <c r="BY601" s="104" t="e">
        <f t="shared" ca="1" si="1578"/>
        <v>#VALUE!</v>
      </c>
      <c r="BZ601" s="102" t="e">
        <f t="shared" ca="1" si="1578"/>
        <v>#VALUE!</v>
      </c>
      <c r="CA601" s="103" t="e">
        <f t="shared" ca="1" si="1578"/>
        <v>#VALUE!</v>
      </c>
      <c r="CB601" s="103" t="e">
        <f t="shared" ca="1" si="1578"/>
        <v>#VALUE!</v>
      </c>
      <c r="CC601" s="104" t="e">
        <f t="shared" ca="1" si="1578"/>
        <v>#VALUE!</v>
      </c>
      <c r="CD601" s="102" t="e">
        <f t="shared" ca="1" si="1578"/>
        <v>#VALUE!</v>
      </c>
      <c r="CE601" s="103" t="e">
        <f t="shared" ca="1" si="1578"/>
        <v>#VALUE!</v>
      </c>
      <c r="CF601" s="103" t="e">
        <f t="shared" ca="1" si="1578"/>
        <v>#VALUE!</v>
      </c>
      <c r="CG601" s="104" t="e">
        <f t="shared" ca="1" si="1578"/>
        <v>#VALUE!</v>
      </c>
      <c r="CH601" s="102" t="str">
        <f t="shared" ca="1" si="1578"/>
        <v/>
      </c>
      <c r="CI601" s="103" t="str">
        <f t="shared" ca="1" si="1578"/>
        <v/>
      </c>
      <c r="CJ601" s="103" t="str">
        <f t="shared" ca="1" si="1578"/>
        <v/>
      </c>
      <c r="CK601" s="104" t="str">
        <f t="shared" ca="1" si="1578"/>
        <v/>
      </c>
      <c r="CL601" s="102" t="str">
        <f t="shared" ca="1" si="1578"/>
        <v/>
      </c>
      <c r="CM601" s="103" t="str">
        <f t="shared" ca="1" si="1578"/>
        <v/>
      </c>
      <c r="CN601" s="103" t="str">
        <f t="shared" ca="1" si="1578"/>
        <v/>
      </c>
      <c r="CO601" s="104" t="str">
        <f t="shared" ca="1" si="1578"/>
        <v/>
      </c>
      <c r="CP601" s="102" t="str">
        <f t="shared" ca="1" si="1578"/>
        <v/>
      </c>
      <c r="CQ601" s="103" t="str">
        <f t="shared" ca="1" si="1578"/>
        <v/>
      </c>
      <c r="CR601" s="103" t="str">
        <f t="shared" ca="1" si="1578"/>
        <v/>
      </c>
      <c r="CS601" s="104" t="str">
        <f t="shared" ca="1" si="1578"/>
        <v/>
      </c>
      <c r="CT601" s="102" t="str">
        <f t="shared" ca="1" si="1578"/>
        <v/>
      </c>
      <c r="CU601" s="103" t="str">
        <f t="shared" ca="1" si="1578"/>
        <v/>
      </c>
      <c r="CV601" s="103" t="str">
        <f t="shared" ca="1" si="1578"/>
        <v/>
      </c>
      <c r="CW601" s="104" t="str">
        <f t="shared" ca="1" si="1578"/>
        <v/>
      </c>
      <c r="CX601" s="102" t="str">
        <f t="shared" ca="1" si="1578"/>
        <v/>
      </c>
      <c r="CY601" s="103" t="str">
        <f t="shared" ca="1" si="1578"/>
        <v/>
      </c>
      <c r="CZ601" s="103" t="str">
        <f t="shared" ca="1" si="1578"/>
        <v/>
      </c>
      <c r="DA601" s="104" t="str">
        <f t="shared" ca="1" si="1578"/>
        <v/>
      </c>
      <c r="DB601" s="102" t="str">
        <f t="shared" ca="1" si="1578"/>
        <v/>
      </c>
      <c r="DC601" s="103" t="str">
        <f t="shared" ref="DC601:DI601" ca="1" si="1579">IF(DC$4="A","",DC603)</f>
        <v/>
      </c>
      <c r="DD601" s="103" t="str">
        <f t="shared" ca="1" si="1579"/>
        <v/>
      </c>
      <c r="DE601" s="104" t="str">
        <f t="shared" ca="1" si="1579"/>
        <v/>
      </c>
      <c r="DF601" s="102" t="str">
        <f t="shared" ca="1" si="1579"/>
        <v/>
      </c>
      <c r="DG601" s="103" t="str">
        <f t="shared" ca="1" si="1579"/>
        <v/>
      </c>
      <c r="DH601" s="103" t="str">
        <f t="shared" ca="1" si="1579"/>
        <v/>
      </c>
      <c r="DI601" s="104" t="str">
        <f t="shared" ca="1" si="1579"/>
        <v/>
      </c>
      <c r="DT601" s="103" t="str">
        <f ca="1">IF(ISERROR(DT600/DT$139),"",DT600/DT$139)</f>
        <v/>
      </c>
      <c r="DU601" s="103" t="str">
        <f t="shared" ref="DU601:EK601" ca="1" si="1580">IF(ISERROR(DU600/DU$139),"",DU600/DU$139)</f>
        <v/>
      </c>
      <c r="DV601" s="103" t="str">
        <f t="shared" ca="1" si="1580"/>
        <v/>
      </c>
      <c r="DW601" s="103" t="str">
        <f t="shared" ca="1" si="1580"/>
        <v/>
      </c>
      <c r="DX601" s="103" t="str">
        <f t="shared" ca="1" si="1580"/>
        <v/>
      </c>
      <c r="DY601" s="103" t="str">
        <f t="shared" ca="1" si="1580"/>
        <v/>
      </c>
      <c r="DZ601" s="103" t="str">
        <f t="shared" ca="1" si="1580"/>
        <v/>
      </c>
      <c r="EA601" s="103" t="str">
        <f t="shared" ca="1" si="1580"/>
        <v/>
      </c>
      <c r="EB601" s="103" t="str">
        <f t="shared" ca="1" si="1580"/>
        <v/>
      </c>
      <c r="EC601" s="103" t="str">
        <f t="shared" ca="1" si="1580"/>
        <v/>
      </c>
      <c r="ED601" s="103" t="str">
        <f t="shared" ca="1" si="1580"/>
        <v/>
      </c>
      <c r="EE601" s="103" t="str">
        <f t="shared" ca="1" si="1580"/>
        <v/>
      </c>
      <c r="EF601" s="103" t="str">
        <f t="shared" ca="1" si="1580"/>
        <v/>
      </c>
      <c r="EG601" s="103" t="str">
        <f t="shared" ca="1" si="1580"/>
        <v/>
      </c>
      <c r="EH601" s="103" t="str">
        <f t="shared" ca="1" si="1580"/>
        <v/>
      </c>
      <c r="EI601" s="103" t="str">
        <f t="shared" ca="1" si="1580"/>
        <v/>
      </c>
      <c r="EJ601" s="103" t="str">
        <f t="shared" ca="1" si="1580"/>
        <v/>
      </c>
      <c r="EK601" s="103" t="str">
        <f t="shared" ca="1" si="1580"/>
        <v/>
      </c>
    </row>
    <row r="602" spans="1:141" outlineLevel="1" x14ac:dyDescent="0.25">
      <c r="A602" s="90"/>
      <c r="B602" s="90"/>
      <c r="C602" s="90"/>
      <c r="D602" s="90"/>
      <c r="F602" s="100"/>
      <c r="I602" s="101"/>
      <c r="J602" s="100"/>
      <c r="M602" s="101"/>
      <c r="N602" s="100"/>
      <c r="Q602" s="101"/>
      <c r="R602" s="100"/>
      <c r="U602" s="101"/>
      <c r="V602" s="100"/>
      <c r="Y602" s="101"/>
      <c r="Z602" s="100"/>
      <c r="AC602" s="101"/>
      <c r="AD602" s="100"/>
      <c r="AG602" s="101"/>
      <c r="AH602" s="100"/>
      <c r="AK602" s="101"/>
      <c r="AL602" s="100"/>
      <c r="AO602" s="101"/>
      <c r="AP602" s="102"/>
      <c r="AQ602" s="103"/>
      <c r="AR602" s="103"/>
      <c r="AS602" s="104"/>
      <c r="AT602" s="102"/>
      <c r="AU602" s="103"/>
      <c r="AV602" s="103"/>
      <c r="AW602" s="104"/>
      <c r="AX602" s="102"/>
      <c r="AY602" s="103"/>
      <c r="AZ602" s="103"/>
      <c r="BA602" s="104"/>
      <c r="BB602" s="102"/>
      <c r="BC602" s="103"/>
      <c r="BD602" s="103"/>
      <c r="BE602" s="104"/>
      <c r="BF602" s="102"/>
      <c r="BG602" s="103"/>
      <c r="BH602" s="103"/>
      <c r="BI602" s="104"/>
      <c r="BJ602" s="102"/>
      <c r="BK602" s="103"/>
      <c r="BL602" s="103"/>
      <c r="BM602" s="104"/>
      <c r="BN602" s="102"/>
      <c r="BO602" s="103"/>
      <c r="BP602" s="103"/>
      <c r="BQ602" s="104"/>
      <c r="BR602" s="102"/>
      <c r="BS602" s="103"/>
      <c r="BT602" s="103"/>
      <c r="BU602" s="104"/>
      <c r="BV602" s="102"/>
      <c r="BW602" s="103"/>
      <c r="BX602" s="103"/>
      <c r="BY602" s="104"/>
      <c r="BZ602" s="102"/>
      <c r="CA602" s="103"/>
      <c r="CB602" s="103"/>
      <c r="CC602" s="104"/>
      <c r="CD602" s="102"/>
      <c r="CE602" s="103"/>
      <c r="CF602" s="103"/>
      <c r="CG602" s="104"/>
      <c r="CH602" s="102"/>
      <c r="CI602" s="103"/>
      <c r="CJ602" s="103"/>
      <c r="CK602" s="104"/>
      <c r="CL602" s="102"/>
      <c r="CM602" s="103"/>
      <c r="CN602" s="103"/>
      <c r="CO602" s="104"/>
      <c r="CP602" s="102"/>
      <c r="CQ602" s="103"/>
      <c r="CR602" s="103"/>
      <c r="CS602" s="104"/>
      <c r="CT602" s="102"/>
      <c r="CU602" s="103"/>
      <c r="CV602" s="103"/>
      <c r="CW602" s="104"/>
      <c r="CX602" s="102"/>
      <c r="CY602" s="103"/>
      <c r="CZ602" s="103"/>
      <c r="DA602" s="104"/>
      <c r="DB602" s="102"/>
      <c r="DC602" s="103"/>
      <c r="DD602" s="103"/>
      <c r="DE602" s="104"/>
      <c r="DF602" s="102"/>
      <c r="DG602" s="103"/>
      <c r="DH602" s="103"/>
      <c r="DI602" s="104"/>
    </row>
    <row r="603" spans="1:141" outlineLevel="1" x14ac:dyDescent="0.25">
      <c r="A603" s="90"/>
      <c r="B603" s="90"/>
      <c r="C603" s="90"/>
      <c r="D603" s="90"/>
      <c r="E603" s="36" t="str">
        <f>CONCATENATE(E601," selected driver: ",$J$8," (",$J$9,")")</f>
        <v>% revenue (annualized) selected driver: Default (Annual)</v>
      </c>
      <c r="F603" s="100"/>
      <c r="I603" s="101"/>
      <c r="J603" s="100"/>
      <c r="M603" s="101"/>
      <c r="N603" s="100"/>
      <c r="Q603" s="101"/>
      <c r="R603" s="100"/>
      <c r="U603" s="101"/>
      <c r="V603" s="100"/>
      <c r="Y603" s="101"/>
      <c r="Z603" s="100"/>
      <c r="AC603" s="101"/>
      <c r="AD603" s="100"/>
      <c r="AG603" s="101"/>
      <c r="AH603" s="100"/>
      <c r="AK603" s="101"/>
      <c r="AL603" s="100"/>
      <c r="AO603" s="101"/>
      <c r="AP603" s="126" t="e" cm="1">
        <f t="array" ref="AP603">IF($I$9=1,AP605,INDEX($DT605:$EK605,,MATCH(CONCATENATE("FY ",RIGHT(AP$3,4)),$DT$3:$EK$3,0)))</f>
        <v>#N/A</v>
      </c>
      <c r="AQ603" s="127" t="e" cm="1">
        <f t="array" ref="AQ603">IF($I$9=1,AQ605,INDEX($DT605:$EK605,,MATCH(CONCATENATE("FY ",RIGHT(AQ$3,4)),$DT$3:$EK$3,0)))</f>
        <v>#N/A</v>
      </c>
      <c r="AR603" s="127" t="e" cm="1">
        <f t="array" ref="AR603">IF($I$9=1,AR605,INDEX($DT605:$EK605,,MATCH(CONCATENATE("FY ",RIGHT(AR$3,4)),$DT$3:$EK$3,0)))</f>
        <v>#N/A</v>
      </c>
      <c r="AS603" s="128" t="e" cm="1">
        <f t="array" ref="AS603">IF($I$9=1,AS605,INDEX($DT605:$EK605,,MATCH(CONCATENATE("FY ",RIGHT(AS$3,4)),$DT$3:$EK$3,0)))</f>
        <v>#N/A</v>
      </c>
      <c r="AT603" s="126" t="e" cm="1">
        <f t="array" ref="AT603">IF($I$9=1,AT605,INDEX($DT605:$EK605,,MATCH(CONCATENATE("FY ",RIGHT(AT$3,4)),$DT$3:$EK$3,0)))</f>
        <v>#N/A</v>
      </c>
      <c r="AU603" s="127" t="e" cm="1">
        <f t="array" ref="AU603">IF($I$9=1,AU605,INDEX($DT605:$EK605,,MATCH(CONCATENATE("FY ",RIGHT(AU$3,4)),$DT$3:$EK$3,0)))</f>
        <v>#N/A</v>
      </c>
      <c r="AV603" s="127" t="e" cm="1">
        <f t="array" ref="AV603">IF($I$9=1,AV605,INDEX($DT605:$EK605,,MATCH(CONCATENATE("FY ",RIGHT(AV$3,4)),$DT$3:$EK$3,0)))</f>
        <v>#N/A</v>
      </c>
      <c r="AW603" s="128" t="e" cm="1">
        <f t="array" ref="AW603">IF($I$9=1,AW605,INDEX($DT605:$EK605,,MATCH(CONCATENATE("FY ",RIGHT(AW$3,4)),$DT$3:$EK$3,0)))</f>
        <v>#N/A</v>
      </c>
      <c r="AX603" s="126" t="e" cm="1">
        <f t="array" ref="AX603">IF($I$9=1,AX605,INDEX($DT605:$EK605,,MATCH(CONCATENATE("FY ",RIGHT(AX$3,4)),$DT$3:$EK$3,0)))</f>
        <v>#N/A</v>
      </c>
      <c r="AY603" s="127" t="e" cm="1">
        <f t="array" ref="AY603">IF($I$9=1,AY605,INDEX($DT605:$EK605,,MATCH(CONCATENATE("FY ",RIGHT(AY$3,4)),$DT$3:$EK$3,0)))</f>
        <v>#N/A</v>
      </c>
      <c r="AZ603" s="127" t="e" cm="1">
        <f t="array" ref="AZ603">IF($I$9=1,AZ605,INDEX($DT605:$EK605,,MATCH(CONCATENATE("FY ",RIGHT(AZ$3,4)),$DT$3:$EK$3,0)))</f>
        <v>#N/A</v>
      </c>
      <c r="BA603" s="128" t="e" cm="1">
        <f t="array" ref="BA603">IF($I$9=1,BA605,INDEX($DT605:$EK605,,MATCH(CONCATENATE("FY ",RIGHT(BA$3,4)),$DT$3:$EK$3,0)))</f>
        <v>#N/A</v>
      </c>
      <c r="BB603" s="126" t="e" cm="1">
        <f t="array" ref="BB603">IF($I$9=1,BB605,INDEX($DT605:$EK605,,MATCH(CONCATENATE("FY ",RIGHT(BB$3,4)),$DT$3:$EK$3,0)))</f>
        <v>#N/A</v>
      </c>
      <c r="BC603" s="127" t="e" cm="1">
        <f t="array" ref="BC603">IF($I$9=1,BC605,INDEX($DT605:$EK605,,MATCH(CONCATENATE("FY ",RIGHT(BC$3,4)),$DT$3:$EK$3,0)))</f>
        <v>#N/A</v>
      </c>
      <c r="BD603" s="127" t="e" cm="1">
        <f t="array" ref="BD603">IF($I$9=1,BD605,INDEX($DT605:$EK605,,MATCH(CONCATENATE("FY ",RIGHT(BD$3,4)),$DT$3:$EK$3,0)))</f>
        <v>#N/A</v>
      </c>
      <c r="BE603" s="128" t="e" cm="1">
        <f t="array" ref="BE603">IF($I$9=1,BE605,INDEX($DT605:$EK605,,MATCH(CONCATENATE("FY ",RIGHT(BE$3,4)),$DT$3:$EK$3,0)))</f>
        <v>#N/A</v>
      </c>
      <c r="BF603" s="126" t="e" cm="1">
        <f t="array" ref="BF603">IF($I$9=1,BF605,INDEX($DT605:$EK605,,MATCH(CONCATENATE("FY ",RIGHT(BF$3,4)),$DT$3:$EK$3,0)))</f>
        <v>#N/A</v>
      </c>
      <c r="BG603" s="127" t="e" cm="1">
        <f t="array" ref="BG603">IF($I$9=1,BG605,INDEX($DT605:$EK605,,MATCH(CONCATENATE("FY ",RIGHT(BG$3,4)),$DT$3:$EK$3,0)))</f>
        <v>#N/A</v>
      </c>
      <c r="BH603" s="127" t="e" cm="1">
        <f t="array" ref="BH603">IF($I$9=1,BH605,INDEX($DT605:$EK605,,MATCH(CONCATENATE("FY ",RIGHT(BH$3,4)),$DT$3:$EK$3,0)))</f>
        <v>#N/A</v>
      </c>
      <c r="BI603" s="128" t="e" cm="1">
        <f t="array" ref="BI603">IF($I$9=1,BI605,INDEX($DT605:$EK605,,MATCH(CONCATENATE("FY ",RIGHT(BI$3,4)),$DT$3:$EK$3,0)))</f>
        <v>#N/A</v>
      </c>
      <c r="BJ603" s="126" t="e" cm="1">
        <f t="array" ref="BJ603">IF($I$9=1,BJ605,INDEX($DT605:$EK605,,MATCH(CONCATENATE("FY ",RIGHT(BJ$3,4)),$DT$3:$EK$3,0)))</f>
        <v>#N/A</v>
      </c>
      <c r="BK603" s="127" t="e" cm="1">
        <f t="array" ref="BK603">IF($I$9=1,BK605,INDEX($DT605:$EK605,,MATCH(CONCATENATE("FY ",RIGHT(BK$3,4)),$DT$3:$EK$3,0)))</f>
        <v>#N/A</v>
      </c>
      <c r="BL603" s="127" t="e" cm="1">
        <f t="array" ref="BL603">IF($I$9=1,BL605,INDEX($DT605:$EK605,,MATCH(CONCATENATE("FY ",RIGHT(BL$3,4)),$DT$3:$EK$3,0)))</f>
        <v>#N/A</v>
      </c>
      <c r="BM603" s="128" t="e" cm="1">
        <f t="array" ref="BM603">IF($I$9=1,BM605,INDEX($DT605:$EK605,,MATCH(CONCATENATE("FY ",RIGHT(BM$3,4)),$DT$3:$EK$3,0)))</f>
        <v>#N/A</v>
      </c>
      <c r="BN603" s="126" t="e" cm="1">
        <f t="array" ref="BN603">IF($I$9=1,BN605,INDEX($DT605:$EK605,,MATCH(CONCATENATE("FY ",RIGHT(BN$3,4)),$DT$3:$EK$3,0)))</f>
        <v>#N/A</v>
      </c>
      <c r="BO603" s="127" t="e" cm="1">
        <f t="array" ref="BO603">IF($I$9=1,BO605,INDEX($DT605:$EK605,,MATCH(CONCATENATE("FY ",RIGHT(BO$3,4)),$DT$3:$EK$3,0)))</f>
        <v>#N/A</v>
      </c>
      <c r="BP603" s="127" t="e" cm="1">
        <f t="array" ref="BP603">IF($I$9=1,BP605,INDEX($DT605:$EK605,,MATCH(CONCATENATE("FY ",RIGHT(BP$3,4)),$DT$3:$EK$3,0)))</f>
        <v>#N/A</v>
      </c>
      <c r="BQ603" s="128" t="e" cm="1">
        <f t="array" ref="BQ603">IF($I$9=1,BQ605,INDEX($DT605:$EK605,,MATCH(CONCATENATE("FY ",RIGHT(BQ$3,4)),$DT$3:$EK$3,0)))</f>
        <v>#N/A</v>
      </c>
      <c r="BR603" s="126" t="e" cm="1">
        <f t="array" ref="BR603">IF($I$9=1,BR605,INDEX($DT605:$EK605,,MATCH(CONCATENATE("FY ",RIGHT(BR$3,4)),$DT$3:$EK$3,0)))</f>
        <v>#N/A</v>
      </c>
      <c r="BS603" s="127" t="e" cm="1">
        <f t="array" ref="BS603">IF($I$9=1,BS605,INDEX($DT605:$EK605,,MATCH(CONCATENATE("FY ",RIGHT(BS$3,4)),$DT$3:$EK$3,0)))</f>
        <v>#N/A</v>
      </c>
      <c r="BT603" s="127" t="e" cm="1">
        <f t="array" ref="BT603">IF($I$9=1,BT605,INDEX($DT605:$EK605,,MATCH(CONCATENATE("FY ",RIGHT(BT$3,4)),$DT$3:$EK$3,0)))</f>
        <v>#N/A</v>
      </c>
      <c r="BU603" s="128" t="e" cm="1">
        <f t="array" ref="BU603">IF($I$9=1,BU605,INDEX($DT605:$EK605,,MATCH(CONCATENATE("FY ",RIGHT(BU$3,4)),$DT$3:$EK$3,0)))</f>
        <v>#N/A</v>
      </c>
      <c r="BV603" s="126" t="e" cm="1">
        <f t="array" ref="BV603">IF($I$9=1,BV605,INDEX($DT605:$EK605,,MATCH(CONCATENATE("FY ",RIGHT(BV$3,4)),$DT$3:$EK$3,0)))</f>
        <v>#N/A</v>
      </c>
      <c r="BW603" s="127" t="e" cm="1">
        <f t="array" ref="BW603">IF($I$9=1,BW605,INDEX($DT605:$EK605,,MATCH(CONCATENATE("FY ",RIGHT(BW$3,4)),$DT$3:$EK$3,0)))</f>
        <v>#N/A</v>
      </c>
      <c r="BX603" s="127" t="e" cm="1">
        <f t="array" ref="BX603">IF($I$9=1,BX605,INDEX($DT605:$EK605,,MATCH(CONCATENATE("FY ",RIGHT(BX$3,4)),$DT$3:$EK$3,0)))</f>
        <v>#N/A</v>
      </c>
      <c r="BY603" s="128" t="e" cm="1">
        <f t="array" ref="BY603">IF($I$9=1,BY605,INDEX($DT605:$EK605,,MATCH(CONCATENATE("FY ",RIGHT(BY$3,4)),$DT$3:$EK$3,0)))</f>
        <v>#N/A</v>
      </c>
      <c r="BZ603" s="126" t="e" cm="1">
        <f t="array" ref="BZ603">IF($I$9=1,BZ605,INDEX($DT605:$EK605,,MATCH(CONCATENATE("FY ",RIGHT(BZ$3,4)),$DT$3:$EK$3,0)))</f>
        <v>#N/A</v>
      </c>
      <c r="CA603" s="127" t="e" cm="1">
        <f t="array" ref="CA603">IF($I$9=1,CA605,INDEX($DT605:$EK605,,MATCH(CONCATENATE("FY ",RIGHT(CA$3,4)),$DT$3:$EK$3,0)))</f>
        <v>#N/A</v>
      </c>
      <c r="CB603" s="127" t="e" cm="1">
        <f t="array" ref="CB603">IF($I$9=1,CB605,INDEX($DT605:$EK605,,MATCH(CONCATENATE("FY ",RIGHT(CB$3,4)),$DT$3:$EK$3,0)))</f>
        <v>#N/A</v>
      </c>
      <c r="CC603" s="128" t="e" cm="1">
        <f t="array" ref="CC603">IF($I$9=1,CC605,INDEX($DT605:$EK605,,MATCH(CONCATENATE("FY ",RIGHT(CC$3,4)),$DT$3:$EK$3,0)))</f>
        <v>#N/A</v>
      </c>
      <c r="CD603" s="126" t="e" cm="1">
        <f t="array" ref="CD603">IF($I$9=1,CD605,INDEX($DT605:$EK605,,MATCH(CONCATENATE("FY ",RIGHT(CD$3,4)),$DT$3:$EK$3,0)))</f>
        <v>#N/A</v>
      </c>
      <c r="CE603" s="127" t="e" cm="1">
        <f t="array" ref="CE603">IF($I$9=1,CE605,INDEX($DT605:$EK605,,MATCH(CONCATENATE("FY ",RIGHT(CE$3,4)),$DT$3:$EK$3,0)))</f>
        <v>#N/A</v>
      </c>
      <c r="CF603" s="127" t="e" cm="1">
        <f t="array" ref="CF603">IF($I$9=1,CF605,INDEX($DT605:$EK605,,MATCH(CONCATENATE("FY ",RIGHT(CF$3,4)),$DT$3:$EK$3,0)))</f>
        <v>#N/A</v>
      </c>
      <c r="CG603" s="128" t="e" cm="1">
        <f t="array" ref="CG603">IF($I$9=1,CG605,INDEX($DT605:$EK605,,MATCH(CONCATENATE("FY ",RIGHT(CG$3,4)),$DT$3:$EK$3,0)))</f>
        <v>#N/A</v>
      </c>
      <c r="CH603" s="126" t="e" cm="1">
        <f t="array" ref="CH603">IF($I$9=1,CH605,INDEX($DT605:$EK605,,MATCH(CONCATENATE("FY ",RIGHT(CH$3,4)),$DT$3:$EK$3,0)))</f>
        <v>#N/A</v>
      </c>
      <c r="CI603" s="127" t="e" cm="1">
        <f t="array" ref="CI603">IF($I$9=1,CI605,INDEX($DT605:$EK605,,MATCH(CONCATENATE("FY ",RIGHT(CI$3,4)),$DT$3:$EK$3,0)))</f>
        <v>#N/A</v>
      </c>
      <c r="CJ603" s="127" t="e" cm="1">
        <f t="array" ref="CJ603">IF($I$9=1,CJ605,INDEX($DT605:$EK605,,MATCH(CONCATENATE("FY ",RIGHT(CJ$3,4)),$DT$3:$EK$3,0)))</f>
        <v>#N/A</v>
      </c>
      <c r="CK603" s="128" t="e" cm="1">
        <f t="array" ref="CK603">IF($I$9=1,CK605,INDEX($DT605:$EK605,,MATCH(CONCATENATE("FY ",RIGHT(CK$3,4)),$DT$3:$EK$3,0)))</f>
        <v>#N/A</v>
      </c>
      <c r="CL603" s="126" t="e" cm="1">
        <f t="array" ref="CL603">IF($I$9=1,CL605,INDEX($DT605:$EK605,,MATCH(CONCATENATE("FY ",RIGHT(CL$3,4)),$DT$3:$EK$3,0)))</f>
        <v>#N/A</v>
      </c>
      <c r="CM603" s="127" t="e" cm="1">
        <f t="array" ref="CM603">IF($I$9=1,CM605,INDEX($DT605:$EK605,,MATCH(CONCATENATE("FY ",RIGHT(CM$3,4)),$DT$3:$EK$3,0)))</f>
        <v>#N/A</v>
      </c>
      <c r="CN603" s="127" t="e" cm="1">
        <f t="array" ref="CN603">IF($I$9=1,CN605,INDEX($DT605:$EK605,,MATCH(CONCATENATE("FY ",RIGHT(CN$3,4)),$DT$3:$EK$3,0)))</f>
        <v>#N/A</v>
      </c>
      <c r="CO603" s="128" t="e" cm="1">
        <f t="array" ref="CO603">IF($I$9=1,CO605,INDEX($DT605:$EK605,,MATCH(CONCATENATE("FY ",RIGHT(CO$3,4)),$DT$3:$EK$3,0)))</f>
        <v>#N/A</v>
      </c>
      <c r="CP603" s="126" t="e" cm="1">
        <f t="array" ref="CP603">IF($I$9=1,CP605,INDEX($DT605:$EK605,,MATCH(CONCATENATE("FY ",RIGHT(CP$3,4)),$DT$3:$EK$3,0)))</f>
        <v>#N/A</v>
      </c>
      <c r="CQ603" s="127" t="e" cm="1">
        <f t="array" ref="CQ603">IF($I$9=1,CQ605,INDEX($DT605:$EK605,,MATCH(CONCATENATE("FY ",RIGHT(CQ$3,4)),$DT$3:$EK$3,0)))</f>
        <v>#N/A</v>
      </c>
      <c r="CR603" s="127" t="e" cm="1">
        <f t="array" ref="CR603">IF($I$9=1,CR605,INDEX($DT605:$EK605,,MATCH(CONCATENATE("FY ",RIGHT(CR$3,4)),$DT$3:$EK$3,0)))</f>
        <v>#N/A</v>
      </c>
      <c r="CS603" s="128" t="e" cm="1">
        <f t="array" ref="CS603">IF($I$9=1,CS605,INDEX($DT605:$EK605,,MATCH(CONCATENATE("FY ",RIGHT(CS$3,4)),$DT$3:$EK$3,0)))</f>
        <v>#N/A</v>
      </c>
      <c r="CT603" s="126" t="e" cm="1">
        <f t="array" ref="CT603">IF($I$9=1,CT605,INDEX($DT605:$EK605,,MATCH(CONCATENATE("FY ",RIGHT(CT$3,4)),$DT$3:$EK$3,0)))</f>
        <v>#N/A</v>
      </c>
      <c r="CU603" s="127" t="e" cm="1">
        <f t="array" ref="CU603">IF($I$9=1,CU605,INDEX($DT605:$EK605,,MATCH(CONCATENATE("FY ",RIGHT(CU$3,4)),$DT$3:$EK$3,0)))</f>
        <v>#N/A</v>
      </c>
      <c r="CV603" s="127" t="e" cm="1">
        <f t="array" ref="CV603">IF($I$9=1,CV605,INDEX($DT605:$EK605,,MATCH(CONCATENATE("FY ",RIGHT(CV$3,4)),$DT$3:$EK$3,0)))</f>
        <v>#N/A</v>
      </c>
      <c r="CW603" s="128" t="e" cm="1">
        <f t="array" ref="CW603">IF($I$9=1,CW605,INDEX($DT605:$EK605,,MATCH(CONCATENATE("FY ",RIGHT(CW$3,4)),$DT$3:$EK$3,0)))</f>
        <v>#N/A</v>
      </c>
      <c r="CX603" s="126" t="e" cm="1">
        <f t="array" ref="CX603">IF($I$9=1,CX605,INDEX($DT605:$EK605,,MATCH(CONCATENATE("FY ",RIGHT(CX$3,4)),$DT$3:$EK$3,0)))</f>
        <v>#N/A</v>
      </c>
      <c r="CY603" s="127" t="e" cm="1">
        <f t="array" ref="CY603">IF($I$9=1,CY605,INDEX($DT605:$EK605,,MATCH(CONCATENATE("FY ",RIGHT(CY$3,4)),$DT$3:$EK$3,0)))</f>
        <v>#N/A</v>
      </c>
      <c r="CZ603" s="127" t="e" cm="1">
        <f t="array" ref="CZ603">IF($I$9=1,CZ605,INDEX($DT605:$EK605,,MATCH(CONCATENATE("FY ",RIGHT(CZ$3,4)),$DT$3:$EK$3,0)))</f>
        <v>#N/A</v>
      </c>
      <c r="DA603" s="128" t="e" cm="1">
        <f t="array" ref="DA603">IF($I$9=1,DA605,INDEX($DT605:$EK605,,MATCH(CONCATENATE("FY ",RIGHT(DA$3,4)),$DT$3:$EK$3,0)))</f>
        <v>#N/A</v>
      </c>
      <c r="DB603" s="126" t="e" cm="1">
        <f t="array" ref="DB603">IF($I$9=1,DB605,INDEX($DT605:$EK605,,MATCH(CONCATENATE("FY ",RIGHT(DB$3,4)),$DT$3:$EK$3,0)))</f>
        <v>#N/A</v>
      </c>
      <c r="DC603" s="127" t="e" cm="1">
        <f t="array" ref="DC603">IF($I$9=1,DC605,INDEX($DT605:$EK605,,MATCH(CONCATENATE("FY ",RIGHT(DC$3,4)),$DT$3:$EK$3,0)))</f>
        <v>#N/A</v>
      </c>
      <c r="DD603" s="127" t="e" cm="1">
        <f t="array" ref="DD603">IF($I$9=1,DD605,INDEX($DT605:$EK605,,MATCH(CONCATENATE("FY ",RIGHT(DD$3,4)),$DT$3:$EK$3,0)))</f>
        <v>#N/A</v>
      </c>
      <c r="DE603" s="128" t="e" cm="1">
        <f t="array" ref="DE603">IF($I$9=1,DE605,INDEX($DT605:$EK605,,MATCH(CONCATENATE("FY ",RIGHT(DE$3,4)),$DT$3:$EK$3,0)))</f>
        <v>#N/A</v>
      </c>
      <c r="DF603" s="126" t="e" cm="1">
        <f t="array" ref="DF603">IF($I$9=1,DF605,INDEX($DT605:$EK605,,MATCH(CONCATENATE("FY ",RIGHT(DF$3,4)),$DT$3:$EK$3,0)))</f>
        <v>#N/A</v>
      </c>
      <c r="DG603" s="127" t="e" cm="1">
        <f t="array" ref="DG603">IF($I$9=1,DG605,INDEX($DT605:$EK605,,MATCH(CONCATENATE("FY ",RIGHT(DG$3,4)),$DT$3:$EK$3,0)))</f>
        <v>#N/A</v>
      </c>
      <c r="DH603" s="127" t="e" cm="1">
        <f t="array" ref="DH603">IF($I$9=1,DH605,INDEX($DT605:$EK605,,MATCH(CONCATENATE("FY ",RIGHT(DH$3,4)),$DT$3:$EK$3,0)))</f>
        <v>#N/A</v>
      </c>
      <c r="DI603" s="128" t="e" cm="1">
        <f t="array" ref="DI603">IF($I$9=1,DI605,INDEX($DT605:$EK605,,MATCH(CONCATENATE("FY ",RIGHT(DI$3,4)),$DT$3:$EK$3,0)))</f>
        <v>#N/A</v>
      </c>
    </row>
    <row r="604" spans="1:141" outlineLevel="1" x14ac:dyDescent="0.25">
      <c r="A604" s="90"/>
      <c r="B604" s="90"/>
      <c r="C604" s="90"/>
      <c r="D604" s="90"/>
      <c r="F604" s="100"/>
      <c r="I604" s="101"/>
      <c r="J604" s="100"/>
      <c r="M604" s="101"/>
      <c r="N604" s="100"/>
      <c r="Q604" s="101"/>
      <c r="R604" s="100"/>
      <c r="U604" s="101"/>
      <c r="V604" s="100"/>
      <c r="Y604" s="101"/>
      <c r="Z604" s="100"/>
      <c r="AC604" s="101"/>
      <c r="AD604" s="100"/>
      <c r="AG604" s="101"/>
      <c r="AH604" s="100"/>
      <c r="AK604" s="101"/>
      <c r="AL604" s="100"/>
      <c r="AO604" s="101"/>
      <c r="AP604" s="100"/>
      <c r="AS604" s="101"/>
      <c r="AT604" s="100"/>
      <c r="AW604" s="101"/>
      <c r="AX604" s="100"/>
      <c r="BA604" s="101"/>
      <c r="BB604" s="100"/>
      <c r="BE604" s="101"/>
      <c r="BF604" s="100"/>
      <c r="BI604" s="101"/>
      <c r="BJ604" s="100"/>
      <c r="BM604" s="101"/>
      <c r="BN604" s="100"/>
      <c r="BQ604" s="101"/>
      <c r="BR604" s="100"/>
      <c r="BU604" s="101"/>
      <c r="BV604" s="100"/>
      <c r="BY604" s="101"/>
      <c r="BZ604" s="100"/>
      <c r="CC604" s="101"/>
      <c r="CD604" s="100"/>
      <c r="CG604" s="101"/>
      <c r="CH604" s="100"/>
      <c r="CK604" s="101"/>
      <c r="CL604" s="100"/>
      <c r="CO604" s="101"/>
      <c r="CP604" s="100"/>
      <c r="CS604" s="101"/>
      <c r="CT604" s="100"/>
      <c r="CW604" s="101"/>
      <c r="CX604" s="100"/>
      <c r="DA604" s="101"/>
      <c r="DB604" s="100"/>
      <c r="DE604" s="101"/>
      <c r="DF604" s="100"/>
      <c r="DI604" s="101"/>
    </row>
    <row r="605" spans="1:141" outlineLevel="1" x14ac:dyDescent="0.25">
      <c r="A605" s="90"/>
      <c r="B605" s="90"/>
      <c r="C605" s="90"/>
      <c r="D605" s="90"/>
      <c r="E605" t="str">
        <f>CONCATENATE(E601," scenario: ",$J$8)</f>
        <v>% revenue (annualized) scenario: Default</v>
      </c>
      <c r="F605" s="100"/>
      <c r="I605" s="101"/>
      <c r="J605" s="100"/>
      <c r="M605" s="101"/>
      <c r="N605" s="100"/>
      <c r="Q605" s="101"/>
      <c r="R605" s="100"/>
      <c r="U605" s="101"/>
      <c r="V605" s="100"/>
      <c r="Y605" s="101"/>
      <c r="Z605" s="100"/>
      <c r="AC605" s="101"/>
      <c r="AD605" s="100"/>
      <c r="AG605" s="101"/>
      <c r="AH605" s="100"/>
      <c r="AK605" s="101"/>
      <c r="AL605" s="100"/>
      <c r="AO605" s="101"/>
      <c r="AP605" s="102">
        <f>CHOOSE($I$8,AP606,AP607,AP608,AP609,AP610)</f>
        <v>0</v>
      </c>
      <c r="AQ605" s="103">
        <f t="shared" ref="AQ605:DB605" si="1581">CHOOSE($I$8,AQ606,AQ607,AQ608,AQ609,AQ610)</f>
        <v>0</v>
      </c>
      <c r="AR605" s="103">
        <f t="shared" si="1581"/>
        <v>0</v>
      </c>
      <c r="AS605" s="104">
        <f t="shared" si="1581"/>
        <v>0</v>
      </c>
      <c r="AT605" s="102">
        <f t="shared" si="1581"/>
        <v>0</v>
      </c>
      <c r="AU605" s="103">
        <f t="shared" si="1581"/>
        <v>0</v>
      </c>
      <c r="AV605" s="103">
        <f t="shared" si="1581"/>
        <v>0</v>
      </c>
      <c r="AW605" s="104">
        <f t="shared" si="1581"/>
        <v>0</v>
      </c>
      <c r="AX605" s="102">
        <f t="shared" si="1581"/>
        <v>0</v>
      </c>
      <c r="AY605" s="103">
        <f t="shared" si="1581"/>
        <v>0</v>
      </c>
      <c r="AZ605" s="103">
        <f t="shared" si="1581"/>
        <v>0</v>
      </c>
      <c r="BA605" s="104">
        <f t="shared" si="1581"/>
        <v>0</v>
      </c>
      <c r="BB605" s="102">
        <f t="shared" si="1581"/>
        <v>0</v>
      </c>
      <c r="BC605" s="103">
        <f t="shared" si="1581"/>
        <v>0</v>
      </c>
      <c r="BD605" s="103">
        <f t="shared" si="1581"/>
        <v>0</v>
      </c>
      <c r="BE605" s="104">
        <f t="shared" si="1581"/>
        <v>0</v>
      </c>
      <c r="BF605" s="102">
        <f t="shared" si="1581"/>
        <v>0</v>
      </c>
      <c r="BG605" s="103">
        <f t="shared" si="1581"/>
        <v>0</v>
      </c>
      <c r="BH605" s="103">
        <f t="shared" si="1581"/>
        <v>0</v>
      </c>
      <c r="BI605" s="104">
        <f t="shared" si="1581"/>
        <v>0</v>
      </c>
      <c r="BJ605" s="102">
        <f t="shared" si="1581"/>
        <v>0</v>
      </c>
      <c r="BK605" s="103">
        <f t="shared" si="1581"/>
        <v>0</v>
      </c>
      <c r="BL605" s="103">
        <f t="shared" si="1581"/>
        <v>0</v>
      </c>
      <c r="BM605" s="104">
        <f t="shared" si="1581"/>
        <v>0</v>
      </c>
      <c r="BN605" s="102">
        <f t="shared" si="1581"/>
        <v>0</v>
      </c>
      <c r="BO605" s="103">
        <f t="shared" si="1581"/>
        <v>0</v>
      </c>
      <c r="BP605" s="103">
        <f t="shared" si="1581"/>
        <v>0</v>
      </c>
      <c r="BQ605" s="104">
        <f t="shared" si="1581"/>
        <v>0</v>
      </c>
      <c r="BR605" s="102">
        <f t="shared" si="1581"/>
        <v>0</v>
      </c>
      <c r="BS605" s="103">
        <f t="shared" si="1581"/>
        <v>0</v>
      </c>
      <c r="BT605" s="103">
        <f t="shared" si="1581"/>
        <v>0</v>
      </c>
      <c r="BU605" s="104">
        <f t="shared" si="1581"/>
        <v>0</v>
      </c>
      <c r="BV605" s="102">
        <f t="shared" si="1581"/>
        <v>0</v>
      </c>
      <c r="BW605" s="103">
        <f t="shared" si="1581"/>
        <v>0</v>
      </c>
      <c r="BX605" s="103">
        <f t="shared" si="1581"/>
        <v>0</v>
      </c>
      <c r="BY605" s="104">
        <f t="shared" si="1581"/>
        <v>0</v>
      </c>
      <c r="BZ605" s="102">
        <f t="shared" si="1581"/>
        <v>0</v>
      </c>
      <c r="CA605" s="103">
        <f t="shared" si="1581"/>
        <v>0</v>
      </c>
      <c r="CB605" s="103">
        <f t="shared" si="1581"/>
        <v>0</v>
      </c>
      <c r="CC605" s="104">
        <f t="shared" si="1581"/>
        <v>0</v>
      </c>
      <c r="CD605" s="102">
        <f t="shared" si="1581"/>
        <v>0</v>
      </c>
      <c r="CE605" s="103">
        <f t="shared" si="1581"/>
        <v>0</v>
      </c>
      <c r="CF605" s="103">
        <f t="shared" si="1581"/>
        <v>0</v>
      </c>
      <c r="CG605" s="104">
        <f t="shared" si="1581"/>
        <v>0</v>
      </c>
      <c r="CH605" s="102">
        <f t="shared" si="1581"/>
        <v>0</v>
      </c>
      <c r="CI605" s="103">
        <f t="shared" si="1581"/>
        <v>0</v>
      </c>
      <c r="CJ605" s="103">
        <f t="shared" si="1581"/>
        <v>0</v>
      </c>
      <c r="CK605" s="104">
        <f t="shared" si="1581"/>
        <v>0</v>
      </c>
      <c r="CL605" s="102">
        <f t="shared" si="1581"/>
        <v>0</v>
      </c>
      <c r="CM605" s="103">
        <f t="shared" si="1581"/>
        <v>0</v>
      </c>
      <c r="CN605" s="103">
        <f t="shared" si="1581"/>
        <v>0</v>
      </c>
      <c r="CO605" s="104">
        <f t="shared" si="1581"/>
        <v>0</v>
      </c>
      <c r="CP605" s="102">
        <f t="shared" si="1581"/>
        <v>0</v>
      </c>
      <c r="CQ605" s="103">
        <f t="shared" si="1581"/>
        <v>0</v>
      </c>
      <c r="CR605" s="103">
        <f t="shared" si="1581"/>
        <v>0</v>
      </c>
      <c r="CS605" s="104">
        <f t="shared" si="1581"/>
        <v>0</v>
      </c>
      <c r="CT605" s="102">
        <f t="shared" si="1581"/>
        <v>0</v>
      </c>
      <c r="CU605" s="103">
        <f t="shared" si="1581"/>
        <v>0</v>
      </c>
      <c r="CV605" s="103">
        <f t="shared" si="1581"/>
        <v>0</v>
      </c>
      <c r="CW605" s="104">
        <f t="shared" si="1581"/>
        <v>0</v>
      </c>
      <c r="CX605" s="102">
        <f t="shared" si="1581"/>
        <v>0</v>
      </c>
      <c r="CY605" s="103">
        <f t="shared" si="1581"/>
        <v>0</v>
      </c>
      <c r="CZ605" s="103">
        <f t="shared" si="1581"/>
        <v>0</v>
      </c>
      <c r="DA605" s="104">
        <f t="shared" si="1581"/>
        <v>0</v>
      </c>
      <c r="DB605" s="102">
        <f t="shared" si="1581"/>
        <v>0</v>
      </c>
      <c r="DC605" s="103">
        <f t="shared" ref="DC605:DI605" si="1582">CHOOSE($I$8,DC606,DC607,DC608,DC609,DC610)</f>
        <v>0</v>
      </c>
      <c r="DD605" s="103">
        <f t="shared" si="1582"/>
        <v>0</v>
      </c>
      <c r="DE605" s="104">
        <f t="shared" si="1582"/>
        <v>0</v>
      </c>
      <c r="DF605" s="102">
        <f t="shared" si="1582"/>
        <v>0</v>
      </c>
      <c r="DG605" s="103">
        <f t="shared" si="1582"/>
        <v>0</v>
      </c>
      <c r="DH605" s="103">
        <f t="shared" si="1582"/>
        <v>0</v>
      </c>
      <c r="DI605" s="104">
        <f t="shared" si="1582"/>
        <v>0</v>
      </c>
      <c r="DT605" s="103" t="e">
        <f t="shared" ref="DT605:EK605" ca="1" si="1583">CHOOSE($I$8,DT606,DT607,DT608,DT609,DT610)</f>
        <v>#DIV/0!</v>
      </c>
      <c r="DU605" s="103" t="e">
        <f t="shared" ca="1" si="1583"/>
        <v>#DIV/0!</v>
      </c>
      <c r="DV605" s="103" t="e">
        <f t="shared" ca="1" si="1583"/>
        <v>#DIV/0!</v>
      </c>
      <c r="DW605" s="103" t="e">
        <f t="shared" ca="1" si="1583"/>
        <v>#DIV/0!</v>
      </c>
      <c r="DX605" s="103" t="e">
        <f t="shared" ca="1" si="1583"/>
        <v>#DIV/0!</v>
      </c>
      <c r="DY605" s="103" t="e">
        <f t="shared" ca="1" si="1583"/>
        <v>#DIV/0!</v>
      </c>
      <c r="DZ605" s="103" t="e">
        <f t="shared" ca="1" si="1583"/>
        <v>#DIV/0!</v>
      </c>
      <c r="EA605" s="103" t="e">
        <f t="shared" ca="1" si="1583"/>
        <v>#DIV/0!</v>
      </c>
      <c r="EB605" s="103" t="e">
        <f t="shared" ca="1" si="1583"/>
        <v>#DIV/0!</v>
      </c>
      <c r="EC605" s="103" t="e">
        <f t="shared" ca="1" si="1583"/>
        <v>#DIV/0!</v>
      </c>
      <c r="ED605" s="103" t="e">
        <f t="shared" ca="1" si="1583"/>
        <v>#DIV/0!</v>
      </c>
      <c r="EE605" s="103" t="e">
        <f t="shared" ca="1" si="1583"/>
        <v>#DIV/0!</v>
      </c>
      <c r="EF605" s="103" t="e">
        <f t="shared" ca="1" si="1583"/>
        <v>#DIV/0!</v>
      </c>
      <c r="EG605" s="103" t="e">
        <f t="shared" ca="1" si="1583"/>
        <v>#DIV/0!</v>
      </c>
      <c r="EH605" s="103" t="e">
        <f t="shared" ca="1" si="1583"/>
        <v>#DIV/0!</v>
      </c>
      <c r="EI605" s="103" t="e">
        <f t="shared" ca="1" si="1583"/>
        <v>#DIV/0!</v>
      </c>
      <c r="EJ605" s="103" t="e">
        <f t="shared" ca="1" si="1583"/>
        <v>#DIV/0!</v>
      </c>
      <c r="EK605" s="103" t="e">
        <f t="shared" ca="1" si="1583"/>
        <v>#DIV/0!</v>
      </c>
    </row>
    <row r="606" spans="1:141" outlineLevel="1" x14ac:dyDescent="0.25">
      <c r="A606" s="90"/>
      <c r="B606" s="90"/>
      <c r="C606" s="90"/>
      <c r="D606" s="90"/>
      <c r="E606" t="str">
        <f>CONCATENATE("- ", $N$6,":")</f>
        <v>- Base:</v>
      </c>
      <c r="F606" s="100"/>
      <c r="I606" s="101"/>
      <c r="J606" s="100"/>
      <c r="M606" s="101"/>
      <c r="N606" s="100"/>
      <c r="Q606" s="101"/>
      <c r="R606" s="100"/>
      <c r="U606" s="101"/>
      <c r="V606" s="100"/>
      <c r="Y606" s="101"/>
      <c r="Z606" s="100"/>
      <c r="AC606" s="101"/>
      <c r="AD606" s="100"/>
      <c r="AG606" s="101"/>
      <c r="AH606" s="100"/>
      <c r="AK606" s="101"/>
      <c r="AL606" s="100"/>
      <c r="AO606" s="101"/>
      <c r="AP606" s="123">
        <v>0</v>
      </c>
      <c r="AQ606" s="124">
        <v>0</v>
      </c>
      <c r="AR606" s="124">
        <v>0</v>
      </c>
      <c r="AS606" s="125">
        <v>0</v>
      </c>
      <c r="AT606" s="123">
        <v>0</v>
      </c>
      <c r="AU606" s="124">
        <v>0</v>
      </c>
      <c r="AV606" s="124">
        <v>0</v>
      </c>
      <c r="AW606" s="125">
        <v>0</v>
      </c>
      <c r="AX606" s="123">
        <v>0</v>
      </c>
      <c r="AY606" s="124">
        <v>0</v>
      </c>
      <c r="AZ606" s="124">
        <v>0</v>
      </c>
      <c r="BA606" s="125">
        <v>0</v>
      </c>
      <c r="BB606" s="123">
        <v>0</v>
      </c>
      <c r="BC606" s="124">
        <v>0</v>
      </c>
      <c r="BD606" s="124">
        <v>0</v>
      </c>
      <c r="BE606" s="125">
        <v>0</v>
      </c>
      <c r="BF606" s="123">
        <v>0</v>
      </c>
      <c r="BG606" s="124">
        <v>0</v>
      </c>
      <c r="BH606" s="124">
        <v>0</v>
      </c>
      <c r="BI606" s="125">
        <v>0</v>
      </c>
      <c r="BJ606" s="123">
        <v>0</v>
      </c>
      <c r="BK606" s="124">
        <v>0</v>
      </c>
      <c r="BL606" s="124">
        <v>0</v>
      </c>
      <c r="BM606" s="125">
        <v>0</v>
      </c>
      <c r="BN606" s="123">
        <v>0</v>
      </c>
      <c r="BO606" s="124">
        <v>0</v>
      </c>
      <c r="BP606" s="124">
        <v>0</v>
      </c>
      <c r="BQ606" s="125">
        <v>0</v>
      </c>
      <c r="BR606" s="123">
        <v>0</v>
      </c>
      <c r="BS606" s="124">
        <v>0</v>
      </c>
      <c r="BT606" s="124">
        <v>0</v>
      </c>
      <c r="BU606" s="125">
        <v>0</v>
      </c>
      <c r="BV606" s="123">
        <v>0</v>
      </c>
      <c r="BW606" s="124">
        <v>0</v>
      </c>
      <c r="BX606" s="124">
        <v>0</v>
      </c>
      <c r="BY606" s="125">
        <v>0</v>
      </c>
      <c r="BZ606" s="123">
        <v>0</v>
      </c>
      <c r="CA606" s="124">
        <v>0</v>
      </c>
      <c r="CB606" s="124">
        <v>0</v>
      </c>
      <c r="CC606" s="125">
        <v>0</v>
      </c>
      <c r="CD606" s="123">
        <v>0</v>
      </c>
      <c r="CE606" s="124">
        <v>0</v>
      </c>
      <c r="CF606" s="124">
        <v>0</v>
      </c>
      <c r="CG606" s="125">
        <v>0</v>
      </c>
      <c r="CH606" s="123">
        <v>0</v>
      </c>
      <c r="CI606" s="124">
        <v>0</v>
      </c>
      <c r="CJ606" s="124">
        <v>0</v>
      </c>
      <c r="CK606" s="125">
        <v>0</v>
      </c>
      <c r="CL606" s="123">
        <v>0</v>
      </c>
      <c r="CM606" s="124">
        <v>0</v>
      </c>
      <c r="CN606" s="124">
        <v>0</v>
      </c>
      <c r="CO606" s="125">
        <v>0</v>
      </c>
      <c r="CP606" s="123">
        <v>0</v>
      </c>
      <c r="CQ606" s="124">
        <v>0</v>
      </c>
      <c r="CR606" s="124">
        <v>0</v>
      </c>
      <c r="CS606" s="125">
        <v>0</v>
      </c>
      <c r="CT606" s="123">
        <v>0</v>
      </c>
      <c r="CU606" s="124">
        <v>0</v>
      </c>
      <c r="CV606" s="124">
        <v>0</v>
      </c>
      <c r="CW606" s="125">
        <v>0</v>
      </c>
      <c r="CX606" s="123">
        <v>0</v>
      </c>
      <c r="CY606" s="124">
        <v>0</v>
      </c>
      <c r="CZ606" s="124">
        <v>0</v>
      </c>
      <c r="DA606" s="125">
        <v>0</v>
      </c>
      <c r="DB606" s="123">
        <v>0</v>
      </c>
      <c r="DC606" s="124">
        <v>0</v>
      </c>
      <c r="DD606" s="124">
        <v>0</v>
      </c>
      <c r="DE606" s="125">
        <v>0</v>
      </c>
      <c r="DF606" s="123">
        <v>0</v>
      </c>
      <c r="DG606" s="124">
        <v>0</v>
      </c>
      <c r="DH606" s="124">
        <v>0</v>
      </c>
      <c r="DI606" s="125">
        <v>0</v>
      </c>
      <c r="DT606" s="124">
        <v>0</v>
      </c>
      <c r="DU606" s="124">
        <v>0</v>
      </c>
      <c r="DV606" s="124">
        <v>0</v>
      </c>
      <c r="DW606" s="124">
        <v>0</v>
      </c>
      <c r="DX606" s="124">
        <v>0</v>
      </c>
      <c r="DY606" s="124">
        <v>0</v>
      </c>
      <c r="DZ606" s="124">
        <v>0</v>
      </c>
      <c r="EA606" s="124">
        <v>0</v>
      </c>
      <c r="EB606" s="124">
        <v>0</v>
      </c>
      <c r="EC606" s="124">
        <v>0</v>
      </c>
      <c r="ED606" s="124">
        <v>0</v>
      </c>
      <c r="EE606" s="124">
        <v>0</v>
      </c>
      <c r="EF606" s="124">
        <v>0</v>
      </c>
      <c r="EG606" s="124">
        <v>0</v>
      </c>
      <c r="EH606" s="124">
        <v>0</v>
      </c>
      <c r="EI606" s="124">
        <v>0</v>
      </c>
      <c r="EJ606" s="124">
        <v>0</v>
      </c>
      <c r="EK606" s="124">
        <v>0</v>
      </c>
    </row>
    <row r="607" spans="1:141" outlineLevel="1" x14ac:dyDescent="0.25">
      <c r="A607" s="90"/>
      <c r="B607" s="90"/>
      <c r="C607" s="90"/>
      <c r="D607" s="90"/>
      <c r="E607" t="str">
        <f>CONCATENATE("- ", $N$7,":")</f>
        <v>- Upside:</v>
      </c>
      <c r="F607" s="100"/>
      <c r="I607" s="101"/>
      <c r="J607" s="100"/>
      <c r="M607" s="101"/>
      <c r="N607" s="100"/>
      <c r="Q607" s="101"/>
      <c r="R607" s="100"/>
      <c r="U607" s="101"/>
      <c r="V607" s="100"/>
      <c r="Y607" s="101"/>
      <c r="Z607" s="100"/>
      <c r="AC607" s="101"/>
      <c r="AD607" s="100"/>
      <c r="AG607" s="101"/>
      <c r="AH607" s="100"/>
      <c r="AK607" s="101"/>
      <c r="AL607" s="100"/>
      <c r="AO607" s="101"/>
      <c r="AP607" s="123">
        <v>0</v>
      </c>
      <c r="AQ607" s="124">
        <v>0</v>
      </c>
      <c r="AR607" s="124">
        <v>0</v>
      </c>
      <c r="AS607" s="125">
        <v>0</v>
      </c>
      <c r="AT607" s="123">
        <v>0</v>
      </c>
      <c r="AU607" s="124">
        <v>0</v>
      </c>
      <c r="AV607" s="124">
        <v>0</v>
      </c>
      <c r="AW607" s="125">
        <v>0</v>
      </c>
      <c r="AX607" s="123">
        <v>0</v>
      </c>
      <c r="AY607" s="124">
        <v>0</v>
      </c>
      <c r="AZ607" s="124">
        <v>0</v>
      </c>
      <c r="BA607" s="125">
        <v>0</v>
      </c>
      <c r="BB607" s="123">
        <v>0</v>
      </c>
      <c r="BC607" s="124">
        <v>0</v>
      </c>
      <c r="BD607" s="124">
        <v>0</v>
      </c>
      <c r="BE607" s="125">
        <v>0</v>
      </c>
      <c r="BF607" s="123">
        <v>0</v>
      </c>
      <c r="BG607" s="124">
        <v>0</v>
      </c>
      <c r="BH607" s="124">
        <v>0</v>
      </c>
      <c r="BI607" s="125">
        <v>0</v>
      </c>
      <c r="BJ607" s="123">
        <v>0</v>
      </c>
      <c r="BK607" s="124">
        <v>0</v>
      </c>
      <c r="BL607" s="124">
        <v>0</v>
      </c>
      <c r="BM607" s="125">
        <v>0</v>
      </c>
      <c r="BN607" s="123">
        <v>0</v>
      </c>
      <c r="BO607" s="124">
        <v>0</v>
      </c>
      <c r="BP607" s="124">
        <v>0</v>
      </c>
      <c r="BQ607" s="125">
        <v>0</v>
      </c>
      <c r="BR607" s="123">
        <v>0</v>
      </c>
      <c r="BS607" s="124">
        <v>0</v>
      </c>
      <c r="BT607" s="124">
        <v>0</v>
      </c>
      <c r="BU607" s="125">
        <v>0</v>
      </c>
      <c r="BV607" s="123">
        <v>0</v>
      </c>
      <c r="BW607" s="124">
        <v>0</v>
      </c>
      <c r="BX607" s="124">
        <v>0</v>
      </c>
      <c r="BY607" s="125">
        <v>0</v>
      </c>
      <c r="BZ607" s="123">
        <v>0</v>
      </c>
      <c r="CA607" s="124">
        <v>0</v>
      </c>
      <c r="CB607" s="124">
        <v>0</v>
      </c>
      <c r="CC607" s="125">
        <v>0</v>
      </c>
      <c r="CD607" s="123">
        <v>0</v>
      </c>
      <c r="CE607" s="124">
        <v>0</v>
      </c>
      <c r="CF607" s="124">
        <v>0</v>
      </c>
      <c r="CG607" s="125">
        <v>0</v>
      </c>
      <c r="CH607" s="123">
        <v>0</v>
      </c>
      <c r="CI607" s="124">
        <v>0</v>
      </c>
      <c r="CJ607" s="124">
        <v>0</v>
      </c>
      <c r="CK607" s="125">
        <v>0</v>
      </c>
      <c r="CL607" s="123">
        <v>0</v>
      </c>
      <c r="CM607" s="124">
        <v>0</v>
      </c>
      <c r="CN607" s="124">
        <v>0</v>
      </c>
      <c r="CO607" s="125">
        <v>0</v>
      </c>
      <c r="CP607" s="123">
        <v>0</v>
      </c>
      <c r="CQ607" s="124">
        <v>0</v>
      </c>
      <c r="CR607" s="124">
        <v>0</v>
      </c>
      <c r="CS607" s="125">
        <v>0</v>
      </c>
      <c r="CT607" s="123">
        <v>0</v>
      </c>
      <c r="CU607" s="124">
        <v>0</v>
      </c>
      <c r="CV607" s="124">
        <v>0</v>
      </c>
      <c r="CW607" s="125">
        <v>0</v>
      </c>
      <c r="CX607" s="123">
        <v>0</v>
      </c>
      <c r="CY607" s="124">
        <v>0</v>
      </c>
      <c r="CZ607" s="124">
        <v>0</v>
      </c>
      <c r="DA607" s="125">
        <v>0</v>
      </c>
      <c r="DB607" s="123">
        <v>0</v>
      </c>
      <c r="DC607" s="124">
        <v>0</v>
      </c>
      <c r="DD607" s="124">
        <v>0</v>
      </c>
      <c r="DE607" s="125">
        <v>0</v>
      </c>
      <c r="DF607" s="123">
        <v>0</v>
      </c>
      <c r="DG607" s="124">
        <v>0</v>
      </c>
      <c r="DH607" s="124">
        <v>0</v>
      </c>
      <c r="DI607" s="125">
        <v>0</v>
      </c>
      <c r="DT607" s="124">
        <v>0</v>
      </c>
      <c r="DU607" s="124">
        <v>0</v>
      </c>
      <c r="DV607" s="124">
        <v>0</v>
      </c>
      <c r="DW607" s="124">
        <v>0</v>
      </c>
      <c r="DX607" s="124">
        <v>0</v>
      </c>
      <c r="DY607" s="124">
        <v>0</v>
      </c>
      <c r="DZ607" s="124">
        <v>0</v>
      </c>
      <c r="EA607" s="124">
        <v>0</v>
      </c>
      <c r="EB607" s="124">
        <v>0</v>
      </c>
      <c r="EC607" s="124">
        <v>0</v>
      </c>
      <c r="ED607" s="124">
        <v>0</v>
      </c>
      <c r="EE607" s="124">
        <v>0</v>
      </c>
      <c r="EF607" s="124">
        <v>0</v>
      </c>
      <c r="EG607" s="124">
        <v>0</v>
      </c>
      <c r="EH607" s="124">
        <v>0</v>
      </c>
      <c r="EI607" s="124">
        <v>0</v>
      </c>
      <c r="EJ607" s="124">
        <v>0</v>
      </c>
      <c r="EK607" s="124">
        <v>0</v>
      </c>
    </row>
    <row r="608" spans="1:141" outlineLevel="1" x14ac:dyDescent="0.25">
      <c r="A608" s="90"/>
      <c r="B608" s="90"/>
      <c r="C608" s="90"/>
      <c r="D608" s="90"/>
      <c r="E608" t="str">
        <f>CONCATENATE("- ", $N$8,":")</f>
        <v>- Downside:</v>
      </c>
      <c r="F608" s="100"/>
      <c r="I608" s="101"/>
      <c r="J608" s="100"/>
      <c r="M608" s="101"/>
      <c r="N608" s="100"/>
      <c r="Q608" s="101"/>
      <c r="R608" s="100"/>
      <c r="U608" s="101"/>
      <c r="V608" s="100"/>
      <c r="Y608" s="101"/>
      <c r="Z608" s="100"/>
      <c r="AC608" s="101"/>
      <c r="AD608" s="100"/>
      <c r="AG608" s="101"/>
      <c r="AH608" s="100"/>
      <c r="AK608" s="101"/>
      <c r="AL608" s="100"/>
      <c r="AO608" s="101"/>
      <c r="AP608" s="123">
        <v>0</v>
      </c>
      <c r="AQ608" s="124">
        <v>0</v>
      </c>
      <c r="AR608" s="124">
        <v>0</v>
      </c>
      <c r="AS608" s="125">
        <v>0</v>
      </c>
      <c r="AT608" s="123">
        <v>0</v>
      </c>
      <c r="AU608" s="124">
        <v>0</v>
      </c>
      <c r="AV608" s="124">
        <v>0</v>
      </c>
      <c r="AW608" s="125">
        <v>0</v>
      </c>
      <c r="AX608" s="123">
        <v>0</v>
      </c>
      <c r="AY608" s="124">
        <v>0</v>
      </c>
      <c r="AZ608" s="124">
        <v>0</v>
      </c>
      <c r="BA608" s="125">
        <v>0</v>
      </c>
      <c r="BB608" s="123">
        <v>0</v>
      </c>
      <c r="BC608" s="124">
        <v>0</v>
      </c>
      <c r="BD608" s="124">
        <v>0</v>
      </c>
      <c r="BE608" s="125">
        <v>0</v>
      </c>
      <c r="BF608" s="123">
        <v>0</v>
      </c>
      <c r="BG608" s="124">
        <v>0</v>
      </c>
      <c r="BH608" s="124">
        <v>0</v>
      </c>
      <c r="BI608" s="125">
        <v>0</v>
      </c>
      <c r="BJ608" s="123">
        <v>0</v>
      </c>
      <c r="BK608" s="124">
        <v>0</v>
      </c>
      <c r="BL608" s="124">
        <v>0</v>
      </c>
      <c r="BM608" s="125">
        <v>0</v>
      </c>
      <c r="BN608" s="123">
        <v>0</v>
      </c>
      <c r="BO608" s="124">
        <v>0</v>
      </c>
      <c r="BP608" s="124">
        <v>0</v>
      </c>
      <c r="BQ608" s="125">
        <v>0</v>
      </c>
      <c r="BR608" s="123">
        <v>0</v>
      </c>
      <c r="BS608" s="124">
        <v>0</v>
      </c>
      <c r="BT608" s="124">
        <v>0</v>
      </c>
      <c r="BU608" s="125">
        <v>0</v>
      </c>
      <c r="BV608" s="123">
        <v>0</v>
      </c>
      <c r="BW608" s="124">
        <v>0</v>
      </c>
      <c r="BX608" s="124">
        <v>0</v>
      </c>
      <c r="BY608" s="125">
        <v>0</v>
      </c>
      <c r="BZ608" s="123">
        <v>0</v>
      </c>
      <c r="CA608" s="124">
        <v>0</v>
      </c>
      <c r="CB608" s="124">
        <v>0</v>
      </c>
      <c r="CC608" s="125">
        <v>0</v>
      </c>
      <c r="CD608" s="123">
        <v>0</v>
      </c>
      <c r="CE608" s="124">
        <v>0</v>
      </c>
      <c r="CF608" s="124">
        <v>0</v>
      </c>
      <c r="CG608" s="125">
        <v>0</v>
      </c>
      <c r="CH608" s="123">
        <v>0</v>
      </c>
      <c r="CI608" s="124">
        <v>0</v>
      </c>
      <c r="CJ608" s="124">
        <v>0</v>
      </c>
      <c r="CK608" s="125">
        <v>0</v>
      </c>
      <c r="CL608" s="123">
        <v>0</v>
      </c>
      <c r="CM608" s="124">
        <v>0</v>
      </c>
      <c r="CN608" s="124">
        <v>0</v>
      </c>
      <c r="CO608" s="125">
        <v>0</v>
      </c>
      <c r="CP608" s="123">
        <v>0</v>
      </c>
      <c r="CQ608" s="124">
        <v>0</v>
      </c>
      <c r="CR608" s="124">
        <v>0</v>
      </c>
      <c r="CS608" s="125">
        <v>0</v>
      </c>
      <c r="CT608" s="123">
        <v>0</v>
      </c>
      <c r="CU608" s="124">
        <v>0</v>
      </c>
      <c r="CV608" s="124">
        <v>0</v>
      </c>
      <c r="CW608" s="125">
        <v>0</v>
      </c>
      <c r="CX608" s="123">
        <v>0</v>
      </c>
      <c r="CY608" s="124">
        <v>0</v>
      </c>
      <c r="CZ608" s="124">
        <v>0</v>
      </c>
      <c r="DA608" s="125">
        <v>0</v>
      </c>
      <c r="DB608" s="123">
        <v>0</v>
      </c>
      <c r="DC608" s="124">
        <v>0</v>
      </c>
      <c r="DD608" s="124">
        <v>0</v>
      </c>
      <c r="DE608" s="125">
        <v>0</v>
      </c>
      <c r="DF608" s="123">
        <v>0</v>
      </c>
      <c r="DG608" s="124">
        <v>0</v>
      </c>
      <c r="DH608" s="124">
        <v>0</v>
      </c>
      <c r="DI608" s="125">
        <v>0</v>
      </c>
      <c r="DT608" s="124">
        <v>0</v>
      </c>
      <c r="DU608" s="124">
        <v>0</v>
      </c>
      <c r="DV608" s="124">
        <v>0</v>
      </c>
      <c r="DW608" s="124">
        <v>0</v>
      </c>
      <c r="DX608" s="124">
        <v>0</v>
      </c>
      <c r="DY608" s="124">
        <v>0</v>
      </c>
      <c r="DZ608" s="124">
        <v>0</v>
      </c>
      <c r="EA608" s="124">
        <v>0</v>
      </c>
      <c r="EB608" s="124">
        <v>0</v>
      </c>
      <c r="EC608" s="124">
        <v>0</v>
      </c>
      <c r="ED608" s="124">
        <v>0</v>
      </c>
      <c r="EE608" s="124">
        <v>0</v>
      </c>
      <c r="EF608" s="124">
        <v>0</v>
      </c>
      <c r="EG608" s="124">
        <v>0</v>
      </c>
      <c r="EH608" s="124">
        <v>0</v>
      </c>
      <c r="EI608" s="124">
        <v>0</v>
      </c>
      <c r="EJ608" s="124">
        <v>0</v>
      </c>
      <c r="EK608" s="124">
        <v>0</v>
      </c>
    </row>
    <row r="609" spans="1:141" outlineLevel="1" x14ac:dyDescent="0.25">
      <c r="A609" s="90"/>
      <c r="B609" s="90"/>
      <c r="C609" s="90"/>
      <c r="D609" s="90"/>
      <c r="E609" t="str">
        <f>CONCATENATE("- ", $N$9,":")</f>
        <v>- Management:</v>
      </c>
      <c r="F609" s="100"/>
      <c r="I609" s="101"/>
      <c r="J609" s="100"/>
      <c r="M609" s="101"/>
      <c r="N609" s="100"/>
      <c r="Q609" s="101"/>
      <c r="R609" s="100"/>
      <c r="U609" s="101"/>
      <c r="V609" s="100"/>
      <c r="Y609" s="101"/>
      <c r="Z609" s="100"/>
      <c r="AC609" s="101"/>
      <c r="AD609" s="100"/>
      <c r="AG609" s="101"/>
      <c r="AH609" s="100"/>
      <c r="AK609" s="101"/>
      <c r="AL609" s="100"/>
      <c r="AO609" s="101"/>
      <c r="AP609" s="123">
        <v>0</v>
      </c>
      <c r="AQ609" s="124">
        <v>0</v>
      </c>
      <c r="AR609" s="124">
        <v>0</v>
      </c>
      <c r="AS609" s="125">
        <v>0</v>
      </c>
      <c r="AT609" s="123">
        <v>0</v>
      </c>
      <c r="AU609" s="124">
        <v>0</v>
      </c>
      <c r="AV609" s="124">
        <v>0</v>
      </c>
      <c r="AW609" s="125">
        <v>0</v>
      </c>
      <c r="AX609" s="123">
        <v>0</v>
      </c>
      <c r="AY609" s="124">
        <v>0</v>
      </c>
      <c r="AZ609" s="124">
        <v>0</v>
      </c>
      <c r="BA609" s="125">
        <v>0</v>
      </c>
      <c r="BB609" s="123">
        <v>0</v>
      </c>
      <c r="BC609" s="124">
        <v>0</v>
      </c>
      <c r="BD609" s="124">
        <v>0</v>
      </c>
      <c r="BE609" s="125">
        <v>0</v>
      </c>
      <c r="BF609" s="123">
        <v>0</v>
      </c>
      <c r="BG609" s="124">
        <v>0</v>
      </c>
      <c r="BH609" s="124">
        <v>0</v>
      </c>
      <c r="BI609" s="125">
        <v>0</v>
      </c>
      <c r="BJ609" s="123">
        <v>0</v>
      </c>
      <c r="BK609" s="124">
        <v>0</v>
      </c>
      <c r="BL609" s="124">
        <v>0</v>
      </c>
      <c r="BM609" s="125">
        <v>0</v>
      </c>
      <c r="BN609" s="123">
        <v>0</v>
      </c>
      <c r="BO609" s="124">
        <v>0</v>
      </c>
      <c r="BP609" s="124">
        <v>0</v>
      </c>
      <c r="BQ609" s="125">
        <v>0</v>
      </c>
      <c r="BR609" s="123">
        <v>0</v>
      </c>
      <c r="BS609" s="124">
        <v>0</v>
      </c>
      <c r="BT609" s="124">
        <v>0</v>
      </c>
      <c r="BU609" s="125">
        <v>0</v>
      </c>
      <c r="BV609" s="123">
        <v>0</v>
      </c>
      <c r="BW609" s="124">
        <v>0</v>
      </c>
      <c r="BX609" s="124">
        <v>0</v>
      </c>
      <c r="BY609" s="125">
        <v>0</v>
      </c>
      <c r="BZ609" s="123">
        <v>0</v>
      </c>
      <c r="CA609" s="124">
        <v>0</v>
      </c>
      <c r="CB609" s="124">
        <v>0</v>
      </c>
      <c r="CC609" s="125">
        <v>0</v>
      </c>
      <c r="CD609" s="123">
        <v>0</v>
      </c>
      <c r="CE609" s="124">
        <v>0</v>
      </c>
      <c r="CF609" s="124">
        <v>0</v>
      </c>
      <c r="CG609" s="125">
        <v>0</v>
      </c>
      <c r="CH609" s="123">
        <v>0</v>
      </c>
      <c r="CI609" s="124">
        <v>0</v>
      </c>
      <c r="CJ609" s="124">
        <v>0</v>
      </c>
      <c r="CK609" s="125">
        <v>0</v>
      </c>
      <c r="CL609" s="123">
        <v>0</v>
      </c>
      <c r="CM609" s="124">
        <v>0</v>
      </c>
      <c r="CN609" s="124">
        <v>0</v>
      </c>
      <c r="CO609" s="125">
        <v>0</v>
      </c>
      <c r="CP609" s="123">
        <v>0</v>
      </c>
      <c r="CQ609" s="124">
        <v>0</v>
      </c>
      <c r="CR609" s="124">
        <v>0</v>
      </c>
      <c r="CS609" s="125">
        <v>0</v>
      </c>
      <c r="CT609" s="123">
        <v>0</v>
      </c>
      <c r="CU609" s="124">
        <v>0</v>
      </c>
      <c r="CV609" s="124">
        <v>0</v>
      </c>
      <c r="CW609" s="125">
        <v>0</v>
      </c>
      <c r="CX609" s="123">
        <v>0</v>
      </c>
      <c r="CY609" s="124">
        <v>0</v>
      </c>
      <c r="CZ609" s="124">
        <v>0</v>
      </c>
      <c r="DA609" s="125">
        <v>0</v>
      </c>
      <c r="DB609" s="123">
        <v>0</v>
      </c>
      <c r="DC609" s="124">
        <v>0</v>
      </c>
      <c r="DD609" s="124">
        <v>0</v>
      </c>
      <c r="DE609" s="125">
        <v>0</v>
      </c>
      <c r="DF609" s="123">
        <v>0</v>
      </c>
      <c r="DG609" s="124">
        <v>0</v>
      </c>
      <c r="DH609" s="124">
        <v>0</v>
      </c>
      <c r="DI609" s="125">
        <v>0</v>
      </c>
      <c r="DT609" s="124">
        <v>0</v>
      </c>
      <c r="DU609" s="124">
        <v>0</v>
      </c>
      <c r="DV609" s="124">
        <v>0</v>
      </c>
      <c r="DW609" s="124">
        <v>0</v>
      </c>
      <c r="DX609" s="124">
        <v>0</v>
      </c>
      <c r="DY609" s="124">
        <v>0</v>
      </c>
      <c r="DZ609" s="124">
        <v>0</v>
      </c>
      <c r="EA609" s="124">
        <v>0</v>
      </c>
      <c r="EB609" s="124">
        <v>0</v>
      </c>
      <c r="EC609" s="124">
        <v>0</v>
      </c>
      <c r="ED609" s="124">
        <v>0</v>
      </c>
      <c r="EE609" s="124">
        <v>0</v>
      </c>
      <c r="EF609" s="124">
        <v>0</v>
      </c>
      <c r="EG609" s="124">
        <v>0</v>
      </c>
      <c r="EH609" s="124">
        <v>0</v>
      </c>
      <c r="EI609" s="124">
        <v>0</v>
      </c>
      <c r="EJ609" s="124">
        <v>0</v>
      </c>
      <c r="EK609" s="124">
        <v>0</v>
      </c>
    </row>
    <row r="610" spans="1:141" outlineLevel="1" x14ac:dyDescent="0.25">
      <c r="A610" s="90"/>
      <c r="B610" s="90"/>
      <c r="C610" s="90"/>
      <c r="D610" s="90"/>
      <c r="E610" t="str">
        <f>CONCATENATE("- ", $N$10,":")</f>
        <v>- Default:</v>
      </c>
      <c r="F610" s="100"/>
      <c r="I610" s="101"/>
      <c r="J610" s="100"/>
      <c r="M610" s="101"/>
      <c r="N610" s="100"/>
      <c r="Q610" s="101"/>
      <c r="R610" s="100"/>
      <c r="U610" s="101"/>
      <c r="V610" s="100"/>
      <c r="Y610" s="101"/>
      <c r="Z610" s="100"/>
      <c r="AC610" s="101"/>
      <c r="AD610" s="100"/>
      <c r="AG610" s="101"/>
      <c r="AH610" s="100"/>
      <c r="AK610" s="101"/>
      <c r="AL610" s="100"/>
      <c r="AO610" s="101"/>
      <c r="AP610" s="123">
        <v>0</v>
      </c>
      <c r="AQ610" s="124">
        <v>0</v>
      </c>
      <c r="AR610" s="124">
        <v>0</v>
      </c>
      <c r="AS610" s="125">
        <v>0</v>
      </c>
      <c r="AT610" s="123">
        <v>0</v>
      </c>
      <c r="AU610" s="124">
        <v>0</v>
      </c>
      <c r="AV610" s="124">
        <v>0</v>
      </c>
      <c r="AW610" s="125">
        <v>0</v>
      </c>
      <c r="AX610" s="123">
        <v>0</v>
      </c>
      <c r="AY610" s="124">
        <v>0</v>
      </c>
      <c r="AZ610" s="124">
        <v>0</v>
      </c>
      <c r="BA610" s="125">
        <v>0</v>
      </c>
      <c r="BB610" s="123">
        <v>0</v>
      </c>
      <c r="BC610" s="124">
        <v>0</v>
      </c>
      <c r="BD610" s="124">
        <v>0</v>
      </c>
      <c r="BE610" s="125">
        <v>0</v>
      </c>
      <c r="BF610" s="123">
        <v>0</v>
      </c>
      <c r="BG610" s="124">
        <v>0</v>
      </c>
      <c r="BH610" s="124">
        <v>0</v>
      </c>
      <c r="BI610" s="125">
        <v>0</v>
      </c>
      <c r="BJ610" s="123">
        <v>0</v>
      </c>
      <c r="BK610" s="124">
        <v>0</v>
      </c>
      <c r="BL610" s="124">
        <v>0</v>
      </c>
      <c r="BM610" s="125">
        <v>0</v>
      </c>
      <c r="BN610" s="123">
        <v>0</v>
      </c>
      <c r="BO610" s="124">
        <v>0</v>
      </c>
      <c r="BP610" s="124">
        <v>0</v>
      </c>
      <c r="BQ610" s="125">
        <v>0</v>
      </c>
      <c r="BR610" s="123">
        <v>0</v>
      </c>
      <c r="BS610" s="124">
        <v>0</v>
      </c>
      <c r="BT610" s="124">
        <v>0</v>
      </c>
      <c r="BU610" s="125">
        <v>0</v>
      </c>
      <c r="BV610" s="123">
        <v>0</v>
      </c>
      <c r="BW610" s="124">
        <v>0</v>
      </c>
      <c r="BX610" s="124">
        <v>0</v>
      </c>
      <c r="BY610" s="125">
        <v>0</v>
      </c>
      <c r="BZ610" s="123">
        <v>0</v>
      </c>
      <c r="CA610" s="124">
        <v>0</v>
      </c>
      <c r="CB610" s="124">
        <v>0</v>
      </c>
      <c r="CC610" s="125">
        <v>0</v>
      </c>
      <c r="CD610" s="123">
        <v>0</v>
      </c>
      <c r="CE610" s="124">
        <v>0</v>
      </c>
      <c r="CF610" s="124">
        <v>0</v>
      </c>
      <c r="CG610" s="125">
        <v>0</v>
      </c>
      <c r="CH610" s="123">
        <v>0</v>
      </c>
      <c r="CI610" s="124">
        <v>0</v>
      </c>
      <c r="CJ610" s="124">
        <v>0</v>
      </c>
      <c r="CK610" s="125">
        <v>0</v>
      </c>
      <c r="CL610" s="123">
        <v>0</v>
      </c>
      <c r="CM610" s="124">
        <v>0</v>
      </c>
      <c r="CN610" s="124">
        <v>0</v>
      </c>
      <c r="CO610" s="125">
        <v>0</v>
      </c>
      <c r="CP610" s="123">
        <v>0</v>
      </c>
      <c r="CQ610" s="124">
        <v>0</v>
      </c>
      <c r="CR610" s="124">
        <v>0</v>
      </c>
      <c r="CS610" s="125">
        <v>0</v>
      </c>
      <c r="CT610" s="123">
        <v>0</v>
      </c>
      <c r="CU610" s="124">
        <v>0</v>
      </c>
      <c r="CV610" s="124">
        <v>0</v>
      </c>
      <c r="CW610" s="125">
        <v>0</v>
      </c>
      <c r="CX610" s="123">
        <v>0</v>
      </c>
      <c r="CY610" s="124">
        <v>0</v>
      </c>
      <c r="CZ610" s="124">
        <v>0</v>
      </c>
      <c r="DA610" s="125">
        <v>0</v>
      </c>
      <c r="DB610" s="123">
        <v>0</v>
      </c>
      <c r="DC610" s="124">
        <v>0</v>
      </c>
      <c r="DD610" s="124">
        <v>0</v>
      </c>
      <c r="DE610" s="125">
        <v>0</v>
      </c>
      <c r="DF610" s="123">
        <v>0</v>
      </c>
      <c r="DG610" s="124">
        <v>0</v>
      </c>
      <c r="DH610" s="124">
        <v>0</v>
      </c>
      <c r="DI610" s="125">
        <v>0</v>
      </c>
      <c r="DT610" s="124" t="e">
        <f ca="1">IF(DT$4="A",AVERAGE(DR594:DT594),AVERAGE(DQ594:DS594))</f>
        <v>#DIV/0!</v>
      </c>
      <c r="DU610" s="124" t="e">
        <f ca="1">IF(DU$4="A",AVERAGE(DS594:DU594),DT610)</f>
        <v>#DIV/0!</v>
      </c>
      <c r="DV610" s="124" t="e">
        <f t="shared" ref="DV610" ca="1" si="1584">DU610</f>
        <v>#DIV/0!</v>
      </c>
      <c r="DW610" s="124" t="e">
        <f t="shared" ref="DW610" ca="1" si="1585">DV610</f>
        <v>#DIV/0!</v>
      </c>
      <c r="DX610" s="124" t="e">
        <f t="shared" ref="DX610" ca="1" si="1586">DW610</f>
        <v>#DIV/0!</v>
      </c>
      <c r="DY610" s="124" t="e">
        <f t="shared" ref="DY610" ca="1" si="1587">DX610</f>
        <v>#DIV/0!</v>
      </c>
      <c r="DZ610" s="124" t="e">
        <f t="shared" ref="DZ610" ca="1" si="1588">DY610</f>
        <v>#DIV/0!</v>
      </c>
      <c r="EA610" s="124" t="e">
        <f t="shared" ref="EA610" ca="1" si="1589">DZ610</f>
        <v>#DIV/0!</v>
      </c>
      <c r="EB610" s="124" t="e">
        <f t="shared" ref="EB610" ca="1" si="1590">EA610</f>
        <v>#DIV/0!</v>
      </c>
      <c r="EC610" s="124" t="e">
        <f t="shared" ref="EC610" ca="1" si="1591">EB610</f>
        <v>#DIV/0!</v>
      </c>
      <c r="ED610" s="124" t="e">
        <f t="shared" ref="ED610" ca="1" si="1592">EC610</f>
        <v>#DIV/0!</v>
      </c>
      <c r="EE610" s="124" t="e">
        <f t="shared" ref="EE610" ca="1" si="1593">ED610</f>
        <v>#DIV/0!</v>
      </c>
      <c r="EF610" s="124" t="e">
        <f t="shared" ref="EF610" ca="1" si="1594">EE610</f>
        <v>#DIV/0!</v>
      </c>
      <c r="EG610" s="124" t="e">
        <f t="shared" ref="EG610" ca="1" si="1595">EF610</f>
        <v>#DIV/0!</v>
      </c>
      <c r="EH610" s="124" t="e">
        <f t="shared" ref="EH610" ca="1" si="1596">EG610</f>
        <v>#DIV/0!</v>
      </c>
      <c r="EI610" s="124" t="e">
        <f t="shared" ref="EI610" ca="1" si="1597">EH610</f>
        <v>#DIV/0!</v>
      </c>
      <c r="EJ610" s="124" t="e">
        <f t="shared" ref="EJ610" ca="1" si="1598">EI610</f>
        <v>#DIV/0!</v>
      </c>
      <c r="EK610" s="124" t="e">
        <f t="shared" ref="EK610" ca="1" si="1599">EJ610</f>
        <v>#DIV/0!</v>
      </c>
    </row>
    <row r="611" spans="1:141" outlineLevel="1" x14ac:dyDescent="0.25">
      <c r="A611" s="129"/>
      <c r="B611" s="129"/>
      <c r="C611" s="129"/>
      <c r="D611" s="129"/>
      <c r="E611" s="122"/>
      <c r="F611" s="130"/>
      <c r="G611" s="122"/>
      <c r="H611" s="122"/>
      <c r="I611" s="122"/>
      <c r="J611" s="130"/>
      <c r="K611" s="122"/>
      <c r="L611" s="122"/>
      <c r="M611" s="122"/>
      <c r="N611" s="130"/>
      <c r="O611" s="122"/>
      <c r="P611" s="122"/>
      <c r="Q611" s="122"/>
      <c r="R611" s="130"/>
      <c r="S611" s="122"/>
      <c r="T611" s="122"/>
      <c r="U611" s="122"/>
      <c r="V611" s="130"/>
      <c r="W611" s="122"/>
      <c r="X611" s="122"/>
      <c r="Y611" s="122"/>
      <c r="Z611" s="130"/>
      <c r="AA611" s="122"/>
      <c r="AB611" s="122"/>
      <c r="AC611" s="122"/>
      <c r="AD611" s="130"/>
      <c r="AE611" s="122"/>
      <c r="AF611" s="122"/>
      <c r="AG611" s="122"/>
      <c r="AH611" s="130"/>
      <c r="AI611" s="122"/>
      <c r="AJ611" s="122"/>
      <c r="AK611" s="122"/>
      <c r="AL611" s="130"/>
      <c r="AM611" s="122"/>
      <c r="AN611" s="122"/>
      <c r="AO611" s="122"/>
      <c r="AP611" s="130"/>
      <c r="AQ611" s="122"/>
      <c r="AR611" s="122"/>
      <c r="AS611" s="122"/>
      <c r="AT611" s="130"/>
      <c r="AU611" s="122"/>
      <c r="AV611" s="122"/>
      <c r="AW611" s="122"/>
      <c r="AX611" s="130"/>
      <c r="AY611" s="122"/>
      <c r="AZ611" s="122"/>
      <c r="BA611" s="122"/>
      <c r="BB611" s="130"/>
      <c r="BC611" s="122"/>
      <c r="BD611" s="122"/>
      <c r="BE611" s="122"/>
      <c r="BF611" s="130"/>
      <c r="BG611" s="122"/>
      <c r="BH611" s="122"/>
      <c r="BI611" s="122"/>
      <c r="BJ611" s="130"/>
      <c r="BK611" s="122"/>
      <c r="BL611" s="122"/>
      <c r="BM611" s="122"/>
      <c r="BN611" s="130"/>
      <c r="BO611" s="122"/>
      <c r="BP611" s="122"/>
      <c r="BQ611" s="122"/>
      <c r="BR611" s="130"/>
      <c r="BS611" s="122"/>
      <c r="BT611" s="122"/>
      <c r="BU611" s="122"/>
      <c r="BV611" s="130"/>
      <c r="BW611" s="122"/>
      <c r="BX611" s="122"/>
      <c r="BY611" s="122"/>
      <c r="BZ611" s="130"/>
      <c r="CA611" s="122"/>
      <c r="CB611" s="122"/>
      <c r="CC611" s="122"/>
      <c r="CD611" s="130"/>
      <c r="CE611" s="122"/>
      <c r="CF611" s="122"/>
      <c r="CG611" s="122"/>
      <c r="CH611" s="130"/>
      <c r="CI611" s="122"/>
      <c r="CJ611" s="122"/>
      <c r="CK611" s="122"/>
      <c r="CL611" s="130"/>
      <c r="CM611" s="122"/>
      <c r="CN611" s="122"/>
      <c r="CO611" s="122"/>
      <c r="CP611" s="130"/>
      <c r="CQ611" s="122"/>
      <c r="CR611" s="122"/>
      <c r="CS611" s="122"/>
      <c r="CT611" s="130"/>
      <c r="CU611" s="122"/>
      <c r="CV611" s="122"/>
      <c r="CW611" s="122"/>
      <c r="CX611" s="130"/>
      <c r="CY611" s="122"/>
      <c r="CZ611" s="122"/>
      <c r="DA611" s="122"/>
      <c r="DB611" s="130"/>
      <c r="DC611" s="122"/>
      <c r="DD611" s="122"/>
      <c r="DE611" s="122"/>
      <c r="DF611" s="130"/>
      <c r="DG611" s="122"/>
      <c r="DH611" s="122"/>
      <c r="DI611" s="131"/>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2"/>
      <c r="EI611" s="122"/>
      <c r="EJ611" s="122"/>
      <c r="EK611" s="122"/>
    </row>
    <row r="612" spans="1:141" outlineLevel="1" x14ac:dyDescent="0.25">
      <c r="A612" s="90"/>
      <c r="B612" s="90"/>
      <c r="C612" s="90"/>
      <c r="D612" s="90"/>
      <c r="F612" s="100"/>
      <c r="I612" s="101"/>
      <c r="J612" s="100"/>
      <c r="M612" s="101"/>
      <c r="N612" s="100"/>
      <c r="Q612" s="101"/>
      <c r="R612" s="100"/>
      <c r="U612" s="101"/>
      <c r="V612" s="100"/>
      <c r="Y612" s="101"/>
      <c r="Z612" s="100"/>
      <c r="AC612" s="101"/>
      <c r="AD612" s="100"/>
      <c r="AG612" s="101"/>
      <c r="AH612" s="100"/>
      <c r="AK612" s="101"/>
      <c r="AL612" s="100"/>
      <c r="AO612" s="101"/>
      <c r="AP612" s="100"/>
      <c r="AS612" s="101"/>
      <c r="AT612" s="100"/>
      <c r="AW612" s="101"/>
      <c r="AX612" s="100"/>
      <c r="BA612" s="101"/>
      <c r="BB612" s="100"/>
      <c r="BE612" s="101"/>
      <c r="BF612" s="100"/>
      <c r="BI612" s="101"/>
      <c r="BJ612" s="100"/>
      <c r="BM612" s="101"/>
      <c r="BN612" s="100"/>
      <c r="BQ612" s="101"/>
      <c r="BR612" s="100"/>
      <c r="BU612" s="101"/>
      <c r="BV612" s="100"/>
      <c r="BY612" s="101"/>
      <c r="BZ612" s="100"/>
      <c r="CC612" s="101"/>
      <c r="CD612" s="100"/>
      <c r="CG612" s="101"/>
      <c r="CH612" s="100"/>
      <c r="CK612" s="101"/>
      <c r="CL612" s="100"/>
      <c r="CO612" s="101"/>
      <c r="CP612" s="100"/>
      <c r="CS612" s="101"/>
      <c r="CT612" s="100"/>
      <c r="CW612" s="101"/>
      <c r="CX612" s="100"/>
      <c r="DA612" s="101"/>
      <c r="DB612" s="100"/>
      <c r="DE612" s="101"/>
      <c r="DF612" s="100"/>
      <c r="DI612" s="101"/>
    </row>
    <row r="613" spans="1:141" outlineLevel="1" x14ac:dyDescent="0.25">
      <c r="A613" s="90"/>
      <c r="B613" s="90"/>
      <c r="C613" s="111"/>
      <c r="D613" s="90"/>
      <c r="E613" s="132" t="s">
        <v>269</v>
      </c>
      <c r="F613" s="105" t="str">
        <f t="shared" ref="F613:BQ613" ca="1" si="1600">IF(ISNUMBER(F618),F618+IF($I$7=1,F616,0),IF(ISNUMBER(F620),F620+IF($I$7=1,F616,0),""))</f>
        <v/>
      </c>
      <c r="G613" s="106" t="str">
        <f t="shared" ca="1" si="1600"/>
        <v/>
      </c>
      <c r="H613" s="106" t="str">
        <f t="shared" ca="1" si="1600"/>
        <v/>
      </c>
      <c r="I613" s="107" t="str">
        <f t="shared" ca="1" si="1600"/>
        <v/>
      </c>
      <c r="J613" s="105" t="str">
        <f t="shared" ca="1" si="1600"/>
        <v/>
      </c>
      <c r="K613" s="106" t="str">
        <f t="shared" ca="1" si="1600"/>
        <v/>
      </c>
      <c r="L613" s="106" t="str">
        <f t="shared" ca="1" si="1600"/>
        <v/>
      </c>
      <c r="M613" s="107" t="str">
        <f t="shared" ca="1" si="1600"/>
        <v/>
      </c>
      <c r="N613" s="105" t="str">
        <f t="shared" ca="1" si="1600"/>
        <v/>
      </c>
      <c r="O613" s="106" t="str">
        <f t="shared" ca="1" si="1600"/>
        <v/>
      </c>
      <c r="P613" s="106" t="str">
        <f t="shared" ca="1" si="1600"/>
        <v/>
      </c>
      <c r="Q613" s="107" t="str">
        <f t="shared" ca="1" si="1600"/>
        <v/>
      </c>
      <c r="R613" s="105" t="str">
        <f t="shared" ca="1" si="1600"/>
        <v/>
      </c>
      <c r="S613" s="106" t="str">
        <f t="shared" ca="1" si="1600"/>
        <v/>
      </c>
      <c r="T613" s="106" t="str">
        <f t="shared" ca="1" si="1600"/>
        <v/>
      </c>
      <c r="U613" s="107" t="str">
        <f t="shared" ca="1" si="1600"/>
        <v/>
      </c>
      <c r="V613" s="105" t="str">
        <f t="shared" ca="1" si="1600"/>
        <v/>
      </c>
      <c r="W613" s="106" t="str">
        <f t="shared" ca="1" si="1600"/>
        <v/>
      </c>
      <c r="X613" s="106" t="str">
        <f t="shared" ca="1" si="1600"/>
        <v/>
      </c>
      <c r="Y613" s="107" t="str">
        <f t="shared" ca="1" si="1600"/>
        <v/>
      </c>
      <c r="Z613" s="105" t="str">
        <f t="shared" ca="1" si="1600"/>
        <v/>
      </c>
      <c r="AA613" s="106" t="str">
        <f t="shared" ca="1" si="1600"/>
        <v/>
      </c>
      <c r="AB613" s="106" t="str">
        <f t="shared" ca="1" si="1600"/>
        <v/>
      </c>
      <c r="AC613" s="107" t="str">
        <f t="shared" ca="1" si="1600"/>
        <v/>
      </c>
      <c r="AD613" s="105" t="str">
        <f t="shared" ca="1" si="1600"/>
        <v/>
      </c>
      <c r="AE613" s="106" t="str">
        <f t="shared" ca="1" si="1600"/>
        <v/>
      </c>
      <c r="AF613" s="106" t="str">
        <f t="shared" ca="1" si="1600"/>
        <v/>
      </c>
      <c r="AG613" s="107" t="str">
        <f t="shared" ca="1" si="1600"/>
        <v/>
      </c>
      <c r="AH613" s="105" t="str">
        <f t="shared" ca="1" si="1600"/>
        <v/>
      </c>
      <c r="AI613" s="106" t="str">
        <f t="shared" ca="1" si="1600"/>
        <v/>
      </c>
      <c r="AJ613" s="106" t="str">
        <f t="shared" ca="1" si="1600"/>
        <v/>
      </c>
      <c r="AK613" s="107" t="str">
        <f t="shared" ca="1" si="1600"/>
        <v/>
      </c>
      <c r="AL613" s="105" t="str">
        <f t="shared" ca="1" si="1600"/>
        <v/>
      </c>
      <c r="AM613" s="106" t="str">
        <f t="shared" ca="1" si="1600"/>
        <v/>
      </c>
      <c r="AN613" s="106" t="str">
        <f t="shared" ca="1" si="1600"/>
        <v/>
      </c>
      <c r="AO613" s="107" t="str">
        <f t="shared" ca="1" si="1600"/>
        <v/>
      </c>
      <c r="AP613" s="105" t="str">
        <f t="shared" ca="1" si="1600"/>
        <v/>
      </c>
      <c r="AQ613" s="106" t="str">
        <f t="shared" ca="1" si="1600"/>
        <v/>
      </c>
      <c r="AR613" s="106" t="str">
        <f t="shared" ca="1" si="1600"/>
        <v/>
      </c>
      <c r="AS613" s="107" t="str">
        <f t="shared" ca="1" si="1600"/>
        <v/>
      </c>
      <c r="AT613" s="105" t="str">
        <f t="shared" ca="1" si="1600"/>
        <v/>
      </c>
      <c r="AU613" s="106" t="str">
        <f t="shared" ca="1" si="1600"/>
        <v/>
      </c>
      <c r="AV613" s="106" t="str">
        <f t="shared" ca="1" si="1600"/>
        <v/>
      </c>
      <c r="AW613" s="107" t="str">
        <f t="shared" ca="1" si="1600"/>
        <v/>
      </c>
      <c r="AX613" s="105" t="str">
        <f t="shared" ca="1" si="1600"/>
        <v/>
      </c>
      <c r="AY613" s="106" t="str">
        <f t="shared" ca="1" si="1600"/>
        <v/>
      </c>
      <c r="AZ613" s="106" t="str">
        <f t="shared" ca="1" si="1600"/>
        <v/>
      </c>
      <c r="BA613" s="107" t="str">
        <f t="shared" ca="1" si="1600"/>
        <v/>
      </c>
      <c r="BB613" s="105" t="str">
        <f t="shared" ca="1" si="1600"/>
        <v/>
      </c>
      <c r="BC613" s="106" t="str">
        <f t="shared" ca="1" si="1600"/>
        <v/>
      </c>
      <c r="BD613" s="106" t="str">
        <f t="shared" ca="1" si="1600"/>
        <v/>
      </c>
      <c r="BE613" s="107" t="str">
        <f t="shared" ca="1" si="1600"/>
        <v/>
      </c>
      <c r="BF613" s="105" t="str">
        <f t="shared" ca="1" si="1600"/>
        <v/>
      </c>
      <c r="BG613" s="106" t="str">
        <f t="shared" ca="1" si="1600"/>
        <v/>
      </c>
      <c r="BH613" s="106" t="str">
        <f t="shared" ca="1" si="1600"/>
        <v/>
      </c>
      <c r="BI613" s="107" t="str">
        <f t="shared" ca="1" si="1600"/>
        <v/>
      </c>
      <c r="BJ613" s="105" t="str">
        <f t="shared" ca="1" si="1600"/>
        <v/>
      </c>
      <c r="BK613" s="106" t="str">
        <f t="shared" ca="1" si="1600"/>
        <v/>
      </c>
      <c r="BL613" s="106" t="str">
        <f t="shared" ca="1" si="1600"/>
        <v/>
      </c>
      <c r="BM613" s="107" t="str">
        <f t="shared" ca="1" si="1600"/>
        <v/>
      </c>
      <c r="BN613" s="105" t="str">
        <f t="shared" ca="1" si="1600"/>
        <v/>
      </c>
      <c r="BO613" s="106" t="str">
        <f t="shared" ca="1" si="1600"/>
        <v/>
      </c>
      <c r="BP613" s="106" t="str">
        <f t="shared" ca="1" si="1600"/>
        <v/>
      </c>
      <c r="BQ613" s="107" t="str">
        <f t="shared" ca="1" si="1600"/>
        <v/>
      </c>
      <c r="BR613" s="105" t="str">
        <f t="shared" ref="BR613:DI613" ca="1" si="1601">IF(ISNUMBER(BR618),BR618+IF($I$7=1,BR616,0),IF(ISNUMBER(BR620),BR620+IF($I$7=1,BR616,0),""))</f>
        <v/>
      </c>
      <c r="BS613" s="106" t="str">
        <f t="shared" ca="1" si="1601"/>
        <v/>
      </c>
      <c r="BT613" s="106" t="str">
        <f t="shared" ca="1" si="1601"/>
        <v/>
      </c>
      <c r="BU613" s="107" t="str">
        <f t="shared" ca="1" si="1601"/>
        <v/>
      </c>
      <c r="BV613" s="105" t="str">
        <f t="shared" ca="1" si="1601"/>
        <v/>
      </c>
      <c r="BW613" s="106" t="str">
        <f t="shared" ca="1" si="1601"/>
        <v/>
      </c>
      <c r="BX613" s="106" t="str">
        <f t="shared" ca="1" si="1601"/>
        <v/>
      </c>
      <c r="BY613" s="107" t="str">
        <f t="shared" ca="1" si="1601"/>
        <v/>
      </c>
      <c r="BZ613" s="105" t="str">
        <f t="shared" ca="1" si="1601"/>
        <v/>
      </c>
      <c r="CA613" s="106" t="str">
        <f t="shared" ca="1" si="1601"/>
        <v/>
      </c>
      <c r="CB613" s="106" t="str">
        <f t="shared" ca="1" si="1601"/>
        <v/>
      </c>
      <c r="CC613" s="107" t="str">
        <f t="shared" ca="1" si="1601"/>
        <v/>
      </c>
      <c r="CD613" s="105" t="str">
        <f t="shared" ca="1" si="1601"/>
        <v/>
      </c>
      <c r="CE613" s="106" t="str">
        <f t="shared" ca="1" si="1601"/>
        <v/>
      </c>
      <c r="CF613" s="106" t="str">
        <f t="shared" ca="1" si="1601"/>
        <v/>
      </c>
      <c r="CG613" s="107" t="str">
        <f t="shared" ca="1" si="1601"/>
        <v/>
      </c>
      <c r="CH613" s="105">
        <f t="shared" ca="1" si="1601"/>
        <v>0</v>
      </c>
      <c r="CI613" s="106">
        <f t="shared" ca="1" si="1601"/>
        <v>0</v>
      </c>
      <c r="CJ613" s="106">
        <f t="shared" ca="1" si="1601"/>
        <v>0</v>
      </c>
      <c r="CK613" s="107">
        <f t="shared" ca="1" si="1601"/>
        <v>0</v>
      </c>
      <c r="CL613" s="105">
        <f t="shared" ca="1" si="1601"/>
        <v>0</v>
      </c>
      <c r="CM613" s="106">
        <f t="shared" ca="1" si="1601"/>
        <v>0</v>
      </c>
      <c r="CN613" s="106">
        <f t="shared" ca="1" si="1601"/>
        <v>0</v>
      </c>
      <c r="CO613" s="107">
        <f t="shared" ca="1" si="1601"/>
        <v>0</v>
      </c>
      <c r="CP613" s="105">
        <f t="shared" ca="1" si="1601"/>
        <v>0</v>
      </c>
      <c r="CQ613" s="106">
        <f t="shared" ca="1" si="1601"/>
        <v>0</v>
      </c>
      <c r="CR613" s="106">
        <f t="shared" ca="1" si="1601"/>
        <v>0</v>
      </c>
      <c r="CS613" s="107">
        <f t="shared" ca="1" si="1601"/>
        <v>0</v>
      </c>
      <c r="CT613" s="105">
        <f t="shared" ca="1" si="1601"/>
        <v>0</v>
      </c>
      <c r="CU613" s="106">
        <f t="shared" ca="1" si="1601"/>
        <v>0</v>
      </c>
      <c r="CV613" s="106">
        <f t="shared" ca="1" si="1601"/>
        <v>0</v>
      </c>
      <c r="CW613" s="107">
        <f t="shared" ca="1" si="1601"/>
        <v>0</v>
      </c>
      <c r="CX613" s="105">
        <f t="shared" ca="1" si="1601"/>
        <v>0</v>
      </c>
      <c r="CY613" s="106">
        <f t="shared" ca="1" si="1601"/>
        <v>0</v>
      </c>
      <c r="CZ613" s="106">
        <f t="shared" ca="1" si="1601"/>
        <v>0</v>
      </c>
      <c r="DA613" s="107">
        <f t="shared" ca="1" si="1601"/>
        <v>0</v>
      </c>
      <c r="DB613" s="105">
        <f t="shared" ca="1" si="1601"/>
        <v>0</v>
      </c>
      <c r="DC613" s="106">
        <f t="shared" ca="1" si="1601"/>
        <v>0</v>
      </c>
      <c r="DD613" s="106">
        <f t="shared" ca="1" si="1601"/>
        <v>0</v>
      </c>
      <c r="DE613" s="107">
        <f t="shared" ca="1" si="1601"/>
        <v>0</v>
      </c>
      <c r="DF613" s="105">
        <f t="shared" ca="1" si="1601"/>
        <v>0</v>
      </c>
      <c r="DG613" s="106">
        <f t="shared" ca="1" si="1601"/>
        <v>0</v>
      </c>
      <c r="DH613" s="106">
        <f t="shared" ca="1" si="1601"/>
        <v>0</v>
      </c>
      <c r="DI613" s="107">
        <f t="shared" ca="1" si="1601"/>
        <v>0</v>
      </c>
      <c r="DK613" s="106">
        <f t="shared" ref="DK613:EK613" ca="1" si="1602">SUM(OFFSET($E613,,MATCH(DK$3,$F$5:$DI$5,0)+3,,1))</f>
        <v>0</v>
      </c>
      <c r="DL613" s="106" t="e">
        <f t="shared" ca="1" si="1602"/>
        <v>#N/A</v>
      </c>
      <c r="DM613" s="106" t="e">
        <f t="shared" ca="1" si="1602"/>
        <v>#VALUE!</v>
      </c>
      <c r="DN613" s="106" t="e">
        <f t="shared" ca="1" si="1602"/>
        <v>#VALUE!</v>
      </c>
      <c r="DO613" s="106" t="e">
        <f t="shared" ca="1" si="1602"/>
        <v>#VALUE!</v>
      </c>
      <c r="DP613" s="106" t="e">
        <f t="shared" ca="1" si="1602"/>
        <v>#VALUE!</v>
      </c>
      <c r="DQ613" s="106" t="e">
        <f t="shared" ca="1" si="1602"/>
        <v>#VALUE!</v>
      </c>
      <c r="DR613" s="106" t="e">
        <f t="shared" ca="1" si="1602"/>
        <v>#VALUE!</v>
      </c>
      <c r="DS613" s="106" t="e">
        <f t="shared" ca="1" si="1602"/>
        <v>#VALUE!</v>
      </c>
      <c r="DT613" s="106" t="e">
        <f t="shared" ca="1" si="1602"/>
        <v>#VALUE!</v>
      </c>
      <c r="DU613" s="106" t="e">
        <f t="shared" ca="1" si="1602"/>
        <v>#VALUE!</v>
      </c>
      <c r="DV613" s="106" t="e">
        <f t="shared" ca="1" si="1602"/>
        <v>#VALUE!</v>
      </c>
      <c r="DW613" s="106" t="e">
        <f t="shared" ca="1" si="1602"/>
        <v>#VALUE!</v>
      </c>
      <c r="DX613" s="106" t="e">
        <f t="shared" ca="1" si="1602"/>
        <v>#VALUE!</v>
      </c>
      <c r="DY613" s="106" t="e">
        <f t="shared" ca="1" si="1602"/>
        <v>#VALUE!</v>
      </c>
      <c r="DZ613" s="106" t="e">
        <f t="shared" ca="1" si="1602"/>
        <v>#VALUE!</v>
      </c>
      <c r="EA613" s="106" t="e">
        <f t="shared" ca="1" si="1602"/>
        <v>#VALUE!</v>
      </c>
      <c r="EB613" s="106" t="e">
        <f t="shared" ca="1" si="1602"/>
        <v>#VALUE!</v>
      </c>
      <c r="EC613" s="106" t="e">
        <f t="shared" ca="1" si="1602"/>
        <v>#VALUE!</v>
      </c>
      <c r="ED613" s="106" t="e">
        <f t="shared" ca="1" si="1602"/>
        <v>#VALUE!</v>
      </c>
      <c r="EE613" s="106" t="e">
        <f t="shared" ca="1" si="1602"/>
        <v>#VALUE!</v>
      </c>
      <c r="EF613" s="106" t="e">
        <f t="shared" ca="1" si="1602"/>
        <v>#VALUE!</v>
      </c>
      <c r="EG613" s="106" t="e">
        <f t="shared" ca="1" si="1602"/>
        <v>#VALUE!</v>
      </c>
      <c r="EH613" s="106" t="e">
        <f t="shared" ca="1" si="1602"/>
        <v>#VALUE!</v>
      </c>
      <c r="EI613" s="106" t="e">
        <f t="shared" ca="1" si="1602"/>
        <v>#VALUE!</v>
      </c>
      <c r="EJ613" s="106" t="e">
        <f t="shared" ca="1" si="1602"/>
        <v>#VALUE!</v>
      </c>
      <c r="EK613" s="106" t="e">
        <f t="shared" ca="1" si="1602"/>
        <v>#VALUE!</v>
      </c>
    </row>
    <row r="614" spans="1:141" outlineLevel="1" x14ac:dyDescent="0.25">
      <c r="A614" s="90"/>
      <c r="B614" s="90"/>
      <c r="C614" s="90"/>
      <c r="D614" s="90"/>
      <c r="E614" s="37" t="str">
        <f>E621</f>
        <v>% revenue (annualized)</v>
      </c>
      <c r="F614" s="108"/>
      <c r="G614" s="109"/>
      <c r="H614" s="109"/>
      <c r="I614" s="110"/>
      <c r="J614" s="108"/>
      <c r="K614" s="109"/>
      <c r="L614" s="109"/>
      <c r="M614" s="110"/>
      <c r="N614" s="108"/>
      <c r="O614" s="109"/>
      <c r="P614" s="109"/>
      <c r="Q614" s="110"/>
      <c r="R614" s="108"/>
      <c r="S614" s="109"/>
      <c r="T614" s="109"/>
      <c r="U614" s="110"/>
      <c r="V614" s="108"/>
      <c r="W614" s="109"/>
      <c r="X614" s="109"/>
      <c r="Y614" s="110"/>
      <c r="Z614" s="108"/>
      <c r="AA614" s="109"/>
      <c r="AB614" s="109"/>
      <c r="AC614" s="110"/>
      <c r="AD614" s="108"/>
      <c r="AE614" s="109"/>
      <c r="AF614" s="109"/>
      <c r="AG614" s="110"/>
      <c r="AH614" s="108"/>
      <c r="AI614" s="109"/>
      <c r="AJ614" s="109"/>
      <c r="AK614" s="110"/>
      <c r="AL614" s="108"/>
      <c r="AM614" s="109"/>
      <c r="AN614" s="109"/>
      <c r="AO614" s="110"/>
      <c r="AP614" s="108"/>
      <c r="AQ614" s="109"/>
      <c r="AR614" s="109"/>
      <c r="AS614" s="110"/>
      <c r="AT614" s="108"/>
      <c r="AU614" s="109"/>
      <c r="AV614" s="109"/>
      <c r="AW614" s="110"/>
      <c r="AX614" s="108"/>
      <c r="AY614" s="109"/>
      <c r="AZ614" s="109"/>
      <c r="BA614" s="110"/>
      <c r="BB614" s="108"/>
      <c r="BC614" s="109"/>
      <c r="BD614" s="109"/>
      <c r="BE614" s="110"/>
      <c r="BF614" s="108"/>
      <c r="BG614" s="109"/>
      <c r="BH614" s="109"/>
      <c r="BI614" s="110"/>
      <c r="BJ614" s="108"/>
      <c r="BK614" s="109"/>
      <c r="BL614" s="109"/>
      <c r="BM614" s="110"/>
      <c r="BN614" s="108"/>
      <c r="BO614" s="109"/>
      <c r="BP614" s="109"/>
      <c r="BQ614" s="110"/>
      <c r="BR614" s="108"/>
      <c r="BS614" s="109"/>
      <c r="BT614" s="109"/>
      <c r="BU614" s="110"/>
      <c r="BV614" s="108"/>
      <c r="BW614" s="109"/>
      <c r="BX614" s="109"/>
      <c r="BY614" s="110"/>
      <c r="BZ614" s="108"/>
      <c r="CA614" s="109"/>
      <c r="CB614" s="109"/>
      <c r="CC614" s="110"/>
      <c r="CD614" s="108"/>
      <c r="CE614" s="109"/>
      <c r="CF614" s="109"/>
      <c r="CG614" s="110"/>
      <c r="CH614" s="108"/>
      <c r="CI614" s="109"/>
      <c r="CJ614" s="109"/>
      <c r="CK614" s="110"/>
      <c r="CL614" s="108"/>
      <c r="CM614" s="109"/>
      <c r="CN614" s="109"/>
      <c r="CO614" s="110"/>
      <c r="CP614" s="108"/>
      <c r="CQ614" s="109"/>
      <c r="CR614" s="109"/>
      <c r="CS614" s="110"/>
      <c r="CT614" s="108"/>
      <c r="CU614" s="109"/>
      <c r="CV614" s="109"/>
      <c r="CW614" s="110"/>
      <c r="CX614" s="108"/>
      <c r="CY614" s="109"/>
      <c r="CZ614" s="109"/>
      <c r="DA614" s="110"/>
      <c r="DB614" s="108"/>
      <c r="DC614" s="109"/>
      <c r="DD614" s="109"/>
      <c r="DE614" s="110"/>
      <c r="DF614" s="108"/>
      <c r="DG614" s="109"/>
      <c r="DH614" s="109"/>
      <c r="DI614" s="110"/>
      <c r="DK614" s="109" t="str">
        <f t="shared" ref="DK614:EK614" ca="1" si="1603">IF(ISERROR(DK613/DK$139),"",DK613/DK$139)</f>
        <v/>
      </c>
      <c r="DL614" s="109" t="str">
        <f t="shared" ca="1" si="1603"/>
        <v/>
      </c>
      <c r="DM614" s="109" t="str">
        <f t="shared" ca="1" si="1603"/>
        <v/>
      </c>
      <c r="DN614" s="109" t="str">
        <f t="shared" ca="1" si="1603"/>
        <v/>
      </c>
      <c r="DO614" s="109" t="str">
        <f t="shared" ca="1" si="1603"/>
        <v/>
      </c>
      <c r="DP614" s="109" t="str">
        <f t="shared" ca="1" si="1603"/>
        <v/>
      </c>
      <c r="DQ614" s="109" t="str">
        <f t="shared" ca="1" si="1603"/>
        <v/>
      </c>
      <c r="DR614" s="109" t="str">
        <f t="shared" ca="1" si="1603"/>
        <v/>
      </c>
      <c r="DS614" s="109" t="str">
        <f t="shared" ca="1" si="1603"/>
        <v/>
      </c>
      <c r="DT614" s="109" t="str">
        <f t="shared" ca="1" si="1603"/>
        <v/>
      </c>
      <c r="DU614" s="109" t="str">
        <f t="shared" ca="1" si="1603"/>
        <v/>
      </c>
      <c r="DV614" s="109" t="str">
        <f t="shared" ca="1" si="1603"/>
        <v/>
      </c>
      <c r="DW614" s="109" t="str">
        <f t="shared" ca="1" si="1603"/>
        <v/>
      </c>
      <c r="DX614" s="109" t="str">
        <f t="shared" ca="1" si="1603"/>
        <v/>
      </c>
      <c r="DY614" s="109" t="str">
        <f t="shared" ca="1" si="1603"/>
        <v/>
      </c>
      <c r="DZ614" s="109" t="str">
        <f t="shared" ca="1" si="1603"/>
        <v/>
      </c>
      <c r="EA614" s="109" t="str">
        <f t="shared" ca="1" si="1603"/>
        <v/>
      </c>
      <c r="EB614" s="109" t="str">
        <f t="shared" ca="1" si="1603"/>
        <v/>
      </c>
      <c r="EC614" s="109" t="str">
        <f t="shared" ca="1" si="1603"/>
        <v/>
      </c>
      <c r="ED614" s="109" t="str">
        <f t="shared" ca="1" si="1603"/>
        <v/>
      </c>
      <c r="EE614" s="109" t="str">
        <f t="shared" ca="1" si="1603"/>
        <v/>
      </c>
      <c r="EF614" s="109" t="str">
        <f t="shared" ca="1" si="1603"/>
        <v/>
      </c>
      <c r="EG614" s="109" t="str">
        <f t="shared" ca="1" si="1603"/>
        <v/>
      </c>
      <c r="EH614" s="109" t="str">
        <f t="shared" ca="1" si="1603"/>
        <v/>
      </c>
      <c r="EI614" s="109" t="str">
        <f t="shared" ca="1" si="1603"/>
        <v/>
      </c>
      <c r="EJ614" s="109" t="str">
        <f t="shared" ca="1" si="1603"/>
        <v/>
      </c>
      <c r="EK614" s="109" t="str">
        <f t="shared" ca="1" si="1603"/>
        <v/>
      </c>
    </row>
    <row r="615" spans="1:141" outlineLevel="1" x14ac:dyDescent="0.25">
      <c r="A615" s="90"/>
      <c r="B615" s="90"/>
      <c r="C615" s="90"/>
      <c r="D615" s="90"/>
      <c r="F615" s="100"/>
      <c r="I615" s="101"/>
      <c r="J615" s="100"/>
      <c r="M615" s="101"/>
      <c r="N615" s="100"/>
      <c r="Q615" s="101"/>
      <c r="R615" s="100"/>
      <c r="U615" s="101"/>
      <c r="V615" s="100"/>
      <c r="Y615" s="101"/>
      <c r="Z615" s="100"/>
      <c r="AC615" s="101"/>
      <c r="AD615" s="100"/>
      <c r="AG615" s="101"/>
      <c r="AH615" s="100"/>
      <c r="AK615" s="101"/>
      <c r="AL615" s="100"/>
      <c r="AO615" s="101"/>
      <c r="AP615" s="100"/>
      <c r="AS615" s="101"/>
      <c r="AT615" s="100"/>
      <c r="AW615" s="101"/>
      <c r="AX615" s="100"/>
      <c r="BA615" s="101"/>
      <c r="BB615" s="100"/>
      <c r="BE615" s="101"/>
      <c r="BF615" s="100"/>
      <c r="BI615" s="101"/>
      <c r="BJ615" s="100"/>
      <c r="BM615" s="101"/>
      <c r="BN615" s="100"/>
      <c r="BQ615" s="101"/>
      <c r="BR615" s="100"/>
      <c r="BU615" s="101"/>
      <c r="BV615" s="100"/>
      <c r="BY615" s="101"/>
      <c r="BZ615" s="100"/>
      <c r="CC615" s="101"/>
      <c r="CD615" s="100"/>
      <c r="CG615" s="101"/>
      <c r="CH615" s="100"/>
      <c r="CK615" s="101"/>
      <c r="CL615" s="100"/>
      <c r="CO615" s="101"/>
      <c r="CP615" s="100"/>
      <c r="CS615" s="101"/>
      <c r="CT615" s="100"/>
      <c r="CW615" s="101"/>
      <c r="CX615" s="100"/>
      <c r="DA615" s="101"/>
      <c r="DB615" s="100"/>
      <c r="DE615" s="101"/>
      <c r="DF615" s="100"/>
      <c r="DI615" s="101"/>
    </row>
    <row r="616" spans="1:141" outlineLevel="1" x14ac:dyDescent="0.25">
      <c r="A616" s="90" t="str">
        <f>A618</f>
        <v>bs</v>
      </c>
      <c r="B616" s="90" t="str">
        <f t="shared" ref="B616:C616" si="1604">B618</f>
        <v>deferredRevenue</v>
      </c>
      <c r="C616" s="90">
        <f t="shared" si="1604"/>
        <v>9.9999999999999995E-7</v>
      </c>
      <c r="D616" s="90"/>
      <c r="E616" t="str">
        <f>CONCATENATE(E613," - adjustment")</f>
        <v>Deferred revenue - adjustment</v>
      </c>
      <c r="F616" s="117">
        <v>0</v>
      </c>
      <c r="G616" s="118">
        <v>0</v>
      </c>
      <c r="H616" s="118">
        <v>0</v>
      </c>
      <c r="I616" s="119" cm="1">
        <f t="array" aca="1" ref="I616" ca="1">IF(ISNUMBER(INDEX(DataModel!$ET$4:$FT$109,MATCH(1,(DataModel!$EO$4:$EO$109=$A616)*(DataModel!$EP$4:$EP$109=$B616),0),MATCH(CONCATENATE("FY ",RIGHT(I$3,4)),DataModel!$ET$2:$FT$2,0))*$C616),INDEX(DataModel!$ET$4:$FT$109,MATCH(1,(DataModel!$EO$4:$EO$109=$A616)*(DataModel!$EP$4:$EP$109=$B616),0),MATCH(CONCATENATE("FY ",RIGHT(I$3,4)),DataModel!$ET$2:$FT$2,0))*$C616,0)</f>
        <v>0</v>
      </c>
      <c r="J616" s="117">
        <v>0</v>
      </c>
      <c r="K616" s="118">
        <v>0</v>
      </c>
      <c r="L616" s="118">
        <v>0</v>
      </c>
      <c r="M616" s="119" cm="1">
        <f t="array" ref="M616">IF(ISNUMBER(INDEX(DataModel!$ET$4:$FT$109,MATCH(1,(DataModel!$EO$4:$EO$109=$A616)*(DataModel!$EP$4:$EP$109=$B616),0),MATCH(CONCATENATE("FY ",RIGHT(M$3,4)),DataModel!$ET$2:$FT$2,0))*$C616),INDEX(DataModel!$ET$4:$FT$109,MATCH(1,(DataModel!$EO$4:$EO$109=$A616)*(DataModel!$EP$4:$EP$109=$B616),0),MATCH(CONCATENATE("FY ",RIGHT(M$3,4)),DataModel!$ET$2:$FT$2,0))*$C616,0)</f>
        <v>0</v>
      </c>
      <c r="N616" s="117">
        <v>0</v>
      </c>
      <c r="O616" s="118">
        <v>0</v>
      </c>
      <c r="P616" s="118">
        <v>0</v>
      </c>
      <c r="Q616" s="119" cm="1">
        <f t="array" ref="Q616">IF(ISNUMBER(INDEX(DataModel!$ET$4:$FT$109,MATCH(1,(DataModel!$EO$4:$EO$109=$A616)*(DataModel!$EP$4:$EP$109=$B616),0),MATCH(CONCATENATE("FY ",RIGHT(Q$3,4)),DataModel!$ET$2:$FT$2,0))*$C616),INDEX(DataModel!$ET$4:$FT$109,MATCH(1,(DataModel!$EO$4:$EO$109=$A616)*(DataModel!$EP$4:$EP$109=$B616),0),MATCH(CONCATENATE("FY ",RIGHT(Q$3,4)),DataModel!$ET$2:$FT$2,0))*$C616,0)</f>
        <v>0</v>
      </c>
      <c r="R616" s="117">
        <v>0</v>
      </c>
      <c r="S616" s="118">
        <v>0</v>
      </c>
      <c r="T616" s="118">
        <v>0</v>
      </c>
      <c r="U616" s="119" cm="1">
        <f t="array" ref="U616">IF(ISNUMBER(INDEX(DataModel!$ET$4:$FT$109,MATCH(1,(DataModel!$EO$4:$EO$109=$A616)*(DataModel!$EP$4:$EP$109=$B616),0),MATCH(CONCATENATE("FY ",RIGHT(U$3,4)),DataModel!$ET$2:$FT$2,0))*$C616),INDEX(DataModel!$ET$4:$FT$109,MATCH(1,(DataModel!$EO$4:$EO$109=$A616)*(DataModel!$EP$4:$EP$109=$B616),0),MATCH(CONCATENATE("FY ",RIGHT(U$3,4)),DataModel!$ET$2:$FT$2,0))*$C616,0)</f>
        <v>0</v>
      </c>
      <c r="V616" s="117">
        <v>0</v>
      </c>
      <c r="W616" s="118">
        <v>0</v>
      </c>
      <c r="X616" s="118">
        <v>0</v>
      </c>
      <c r="Y616" s="119" cm="1">
        <f t="array" ref="Y616">IF(ISNUMBER(INDEX(DataModel!$ET$4:$FT$109,MATCH(1,(DataModel!$EO$4:$EO$109=$A616)*(DataModel!$EP$4:$EP$109=$B616),0),MATCH(CONCATENATE("FY ",RIGHT(Y$3,4)),DataModel!$ET$2:$FT$2,0))*$C616),INDEX(DataModel!$ET$4:$FT$109,MATCH(1,(DataModel!$EO$4:$EO$109=$A616)*(DataModel!$EP$4:$EP$109=$B616),0),MATCH(CONCATENATE("FY ",RIGHT(Y$3,4)),DataModel!$ET$2:$FT$2,0))*$C616,0)</f>
        <v>0</v>
      </c>
      <c r="Z616" s="117">
        <v>0</v>
      </c>
      <c r="AA616" s="118">
        <v>0</v>
      </c>
      <c r="AB616" s="118">
        <v>0</v>
      </c>
      <c r="AC616" s="119" cm="1">
        <f t="array" ref="AC616">IF(ISNUMBER(INDEX(DataModel!$ET$4:$FT$109,MATCH(1,(DataModel!$EO$4:$EO$109=$A616)*(DataModel!$EP$4:$EP$109=$B616),0),MATCH(CONCATENATE("FY ",RIGHT(AC$3,4)),DataModel!$ET$2:$FT$2,0))*$C616),INDEX(DataModel!$ET$4:$FT$109,MATCH(1,(DataModel!$EO$4:$EO$109=$A616)*(DataModel!$EP$4:$EP$109=$B616),0),MATCH(CONCATENATE("FY ",RIGHT(AC$3,4)),DataModel!$ET$2:$FT$2,0))*$C616,0)</f>
        <v>0</v>
      </c>
      <c r="AD616" s="117">
        <v>0</v>
      </c>
      <c r="AE616" s="118">
        <v>0</v>
      </c>
      <c r="AF616" s="118">
        <v>0</v>
      </c>
      <c r="AG616" s="119" cm="1">
        <f t="array" ref="AG616">IF(ISNUMBER(INDEX(DataModel!$ET$4:$FT$109,MATCH(1,(DataModel!$EO$4:$EO$109=$A616)*(DataModel!$EP$4:$EP$109=$B616),0),MATCH(CONCATENATE("FY ",RIGHT(AG$3,4)),DataModel!$ET$2:$FT$2,0))*$C616),INDEX(DataModel!$ET$4:$FT$109,MATCH(1,(DataModel!$EO$4:$EO$109=$A616)*(DataModel!$EP$4:$EP$109=$B616),0),MATCH(CONCATENATE("FY ",RIGHT(AG$3,4)),DataModel!$ET$2:$FT$2,0))*$C616,0)</f>
        <v>0</v>
      </c>
      <c r="AH616" s="117">
        <v>0</v>
      </c>
      <c r="AI616" s="118">
        <v>0</v>
      </c>
      <c r="AJ616" s="118">
        <v>0</v>
      </c>
      <c r="AK616" s="119" cm="1">
        <f t="array" ref="AK616">IF(ISNUMBER(INDEX(DataModel!$ET$4:$FT$109,MATCH(1,(DataModel!$EO$4:$EO$109=$A616)*(DataModel!$EP$4:$EP$109=$B616),0),MATCH(CONCATENATE("FY ",RIGHT(AK$3,4)),DataModel!$ET$2:$FT$2,0))*$C616),INDEX(DataModel!$ET$4:$FT$109,MATCH(1,(DataModel!$EO$4:$EO$109=$A616)*(DataModel!$EP$4:$EP$109=$B616),0),MATCH(CONCATENATE("FY ",RIGHT(AK$3,4)),DataModel!$ET$2:$FT$2,0))*$C616,0)</f>
        <v>0</v>
      </c>
      <c r="AL616" s="117">
        <v>0</v>
      </c>
      <c r="AM616" s="118">
        <v>0</v>
      </c>
      <c r="AN616" s="118">
        <v>0</v>
      </c>
      <c r="AO616" s="119" cm="1">
        <f t="array" ref="AO616">IF(ISNUMBER(INDEX(DataModel!$ET$4:$FT$109,MATCH(1,(DataModel!$EO$4:$EO$109=$A616)*(DataModel!$EP$4:$EP$109=$B616),0),MATCH(CONCATENATE("FY ",RIGHT(AO$3,4)),DataModel!$ET$2:$FT$2,0))*$C616),INDEX(DataModel!$ET$4:$FT$109,MATCH(1,(DataModel!$EO$4:$EO$109=$A616)*(DataModel!$EP$4:$EP$109=$B616),0),MATCH(CONCATENATE("FY ",RIGHT(AO$3,4)),DataModel!$ET$2:$FT$2,0))*$C616,0)</f>
        <v>0</v>
      </c>
      <c r="AP616" s="117">
        <v>0</v>
      </c>
      <c r="AQ616" s="118">
        <v>0</v>
      </c>
      <c r="AR616" s="118">
        <v>0</v>
      </c>
      <c r="AS616" s="119" cm="1">
        <f t="array" ref="AS616">IF(ISNUMBER(INDEX(DataModel!$ET$4:$FT$109,MATCH(1,(DataModel!$EO$4:$EO$109=$A616)*(DataModel!$EP$4:$EP$109=$B616),0),MATCH(CONCATENATE("FY ",RIGHT(AS$3,4)),DataModel!$ET$2:$FT$2,0))*$C616),INDEX(DataModel!$ET$4:$FT$109,MATCH(1,(DataModel!$EO$4:$EO$109=$A616)*(DataModel!$EP$4:$EP$109=$B616),0),MATCH(CONCATENATE("FY ",RIGHT(AS$3,4)),DataModel!$ET$2:$FT$2,0))*$C616,0)</f>
        <v>0</v>
      </c>
      <c r="AT616" s="117">
        <v>0</v>
      </c>
      <c r="AU616" s="118">
        <v>0</v>
      </c>
      <c r="AV616" s="118">
        <v>0</v>
      </c>
      <c r="AW616" s="119" cm="1">
        <f t="array" ref="AW616">IF(ISNUMBER(INDEX(DataModel!$ET$4:$FT$109,MATCH(1,(DataModel!$EO$4:$EO$109=$A616)*(DataModel!$EP$4:$EP$109=$B616),0),MATCH(CONCATENATE("FY ",RIGHT(AW$3,4)),DataModel!$ET$2:$FT$2,0))*$C616),INDEX(DataModel!$ET$4:$FT$109,MATCH(1,(DataModel!$EO$4:$EO$109=$A616)*(DataModel!$EP$4:$EP$109=$B616),0),MATCH(CONCATENATE("FY ",RIGHT(AW$3,4)),DataModel!$ET$2:$FT$2,0))*$C616,0)</f>
        <v>0</v>
      </c>
      <c r="AX616" s="117">
        <v>0</v>
      </c>
      <c r="AY616" s="118">
        <v>0</v>
      </c>
      <c r="AZ616" s="118">
        <v>0</v>
      </c>
      <c r="BA616" s="119" cm="1">
        <f t="array" ref="BA616">IF(ISNUMBER(INDEX(DataModel!$ET$4:$FT$109,MATCH(1,(DataModel!$EO$4:$EO$109=$A616)*(DataModel!$EP$4:$EP$109=$B616),0),MATCH(CONCATENATE("FY ",RIGHT(BA$3,4)),DataModel!$ET$2:$FT$2,0))*$C616),INDEX(DataModel!$ET$4:$FT$109,MATCH(1,(DataModel!$EO$4:$EO$109=$A616)*(DataModel!$EP$4:$EP$109=$B616),0),MATCH(CONCATENATE("FY ",RIGHT(BA$3,4)),DataModel!$ET$2:$FT$2,0))*$C616,0)</f>
        <v>0</v>
      </c>
      <c r="BB616" s="117">
        <v>0</v>
      </c>
      <c r="BC616" s="118">
        <v>0</v>
      </c>
      <c r="BD616" s="118">
        <v>0</v>
      </c>
      <c r="BE616" s="119" cm="1">
        <f t="array" ref="BE616">IF(ISNUMBER(INDEX(DataModel!$ET$4:$FT$109,MATCH(1,(DataModel!$EO$4:$EO$109=$A616)*(DataModel!$EP$4:$EP$109=$B616),0),MATCH(CONCATENATE("FY ",RIGHT(BE$3,4)),DataModel!$ET$2:$FT$2,0))*$C616),INDEX(DataModel!$ET$4:$FT$109,MATCH(1,(DataModel!$EO$4:$EO$109=$A616)*(DataModel!$EP$4:$EP$109=$B616),0),MATCH(CONCATENATE("FY ",RIGHT(BE$3,4)),DataModel!$ET$2:$FT$2,0))*$C616,0)</f>
        <v>0</v>
      </c>
      <c r="BF616" s="117">
        <v>0</v>
      </c>
      <c r="BG616" s="118">
        <v>0</v>
      </c>
      <c r="BH616" s="118">
        <v>0</v>
      </c>
      <c r="BI616" s="119" cm="1">
        <f t="array" ref="BI616">IF(ISNUMBER(INDEX(DataModel!$ET$4:$FT$109,MATCH(1,(DataModel!$EO$4:$EO$109=$A616)*(DataModel!$EP$4:$EP$109=$B616),0),MATCH(CONCATENATE("FY ",RIGHT(BI$3,4)),DataModel!$ET$2:$FT$2,0))*$C616),INDEX(DataModel!$ET$4:$FT$109,MATCH(1,(DataModel!$EO$4:$EO$109=$A616)*(DataModel!$EP$4:$EP$109=$B616),0),MATCH(CONCATENATE("FY ",RIGHT(BI$3,4)),DataModel!$ET$2:$FT$2,0))*$C616,0)</f>
        <v>0</v>
      </c>
      <c r="BJ616" s="117">
        <v>0</v>
      </c>
      <c r="BK616" s="118">
        <v>0</v>
      </c>
      <c r="BL616" s="118">
        <v>0</v>
      </c>
      <c r="BM616" s="119" cm="1">
        <f t="array" ref="BM616">IF(ISNUMBER(INDEX(DataModel!$ET$4:$FT$109,MATCH(1,(DataModel!$EO$4:$EO$109=$A616)*(DataModel!$EP$4:$EP$109=$B616),0),MATCH(CONCATENATE("FY ",RIGHT(BM$3,4)),DataModel!$ET$2:$FT$2,0))*$C616),INDEX(DataModel!$ET$4:$FT$109,MATCH(1,(DataModel!$EO$4:$EO$109=$A616)*(DataModel!$EP$4:$EP$109=$B616),0),MATCH(CONCATENATE("FY ",RIGHT(BM$3,4)),DataModel!$ET$2:$FT$2,0))*$C616,0)</f>
        <v>0</v>
      </c>
      <c r="BN616" s="117">
        <v>0</v>
      </c>
      <c r="BO616" s="118">
        <v>0</v>
      </c>
      <c r="BP616" s="118">
        <v>0</v>
      </c>
      <c r="BQ616" s="119" cm="1">
        <f t="array" ref="BQ616">IF(ISNUMBER(INDEX(DataModel!$ET$4:$FT$109,MATCH(1,(DataModel!$EO$4:$EO$109=$A616)*(DataModel!$EP$4:$EP$109=$B616),0),MATCH(CONCATENATE("FY ",RIGHT(BQ$3,4)),DataModel!$ET$2:$FT$2,0))*$C616),INDEX(DataModel!$ET$4:$FT$109,MATCH(1,(DataModel!$EO$4:$EO$109=$A616)*(DataModel!$EP$4:$EP$109=$B616),0),MATCH(CONCATENATE("FY ",RIGHT(BQ$3,4)),DataModel!$ET$2:$FT$2,0))*$C616,0)</f>
        <v>0</v>
      </c>
      <c r="BR616" s="117">
        <v>0</v>
      </c>
      <c r="BS616" s="118">
        <v>0</v>
      </c>
      <c r="BT616" s="118">
        <v>0</v>
      </c>
      <c r="BU616" s="119" cm="1">
        <f t="array" ref="BU616">IF(ISNUMBER(INDEX(DataModel!$ET$4:$FT$109,MATCH(1,(DataModel!$EO$4:$EO$109=$A616)*(DataModel!$EP$4:$EP$109=$B616),0),MATCH(CONCATENATE("FY ",RIGHT(BU$3,4)),DataModel!$ET$2:$FT$2,0))*$C616),INDEX(DataModel!$ET$4:$FT$109,MATCH(1,(DataModel!$EO$4:$EO$109=$A616)*(DataModel!$EP$4:$EP$109=$B616),0),MATCH(CONCATENATE("FY ",RIGHT(BU$3,4)),DataModel!$ET$2:$FT$2,0))*$C616,0)</f>
        <v>0</v>
      </c>
      <c r="BV616" s="117">
        <v>0</v>
      </c>
      <c r="BW616" s="118">
        <v>0</v>
      </c>
      <c r="BX616" s="118">
        <v>0</v>
      </c>
      <c r="BY616" s="119" cm="1">
        <f t="array" ref="BY616">IF(ISNUMBER(INDEX(DataModel!$ET$4:$FT$109,MATCH(1,(DataModel!$EO$4:$EO$109=$A616)*(DataModel!$EP$4:$EP$109=$B616),0),MATCH(CONCATENATE("FY ",RIGHT(BY$3,4)),DataModel!$ET$2:$FT$2,0))*$C616),INDEX(DataModel!$ET$4:$FT$109,MATCH(1,(DataModel!$EO$4:$EO$109=$A616)*(DataModel!$EP$4:$EP$109=$B616),0),MATCH(CONCATENATE("FY ",RIGHT(BY$3,4)),DataModel!$ET$2:$FT$2,0))*$C616,0)</f>
        <v>0</v>
      </c>
      <c r="BZ616" s="117">
        <v>0</v>
      </c>
      <c r="CA616" s="118">
        <v>0</v>
      </c>
      <c r="CB616" s="118">
        <v>0</v>
      </c>
      <c r="CC616" s="119" cm="1">
        <f t="array" ref="CC616">IF(ISNUMBER(INDEX(DataModel!$ET$4:$FT$109,MATCH(1,(DataModel!$EO$4:$EO$109=$A616)*(DataModel!$EP$4:$EP$109=$B616),0),MATCH(CONCATENATE("FY ",RIGHT(CC$3,4)),DataModel!$ET$2:$FT$2,0))*$C616),INDEX(DataModel!$ET$4:$FT$109,MATCH(1,(DataModel!$EO$4:$EO$109=$A616)*(DataModel!$EP$4:$EP$109=$B616),0),MATCH(CONCATENATE("FY ",RIGHT(CC$3,4)),DataModel!$ET$2:$FT$2,0))*$C616,0)</f>
        <v>0</v>
      </c>
      <c r="CD616" s="117">
        <v>0</v>
      </c>
      <c r="CE616" s="118">
        <v>0</v>
      </c>
      <c r="CF616" s="118">
        <v>0</v>
      </c>
      <c r="CG616" s="119" cm="1">
        <f t="array" ref="CG616">IF(ISNUMBER(INDEX(DataModel!$ET$4:$FT$109,MATCH(1,(DataModel!$EO$4:$EO$109=$A616)*(DataModel!$EP$4:$EP$109=$B616),0),MATCH(CONCATENATE("FY ",RIGHT(CG$3,4)),DataModel!$ET$2:$FT$2,0))*$C616),INDEX(DataModel!$ET$4:$FT$109,MATCH(1,(DataModel!$EO$4:$EO$109=$A616)*(DataModel!$EP$4:$EP$109=$B616),0),MATCH(CONCATENATE("FY ",RIGHT(CG$3,4)),DataModel!$ET$2:$FT$2,0))*$C616,0)</f>
        <v>0</v>
      </c>
      <c r="CH616" s="117">
        <v>0</v>
      </c>
      <c r="CI616" s="118">
        <v>0</v>
      </c>
      <c r="CJ616" s="118">
        <v>0</v>
      </c>
      <c r="CK616" s="119" cm="1">
        <f t="array" ref="CK616">IF(ISNUMBER(INDEX(DataModel!$ET$4:$FT$109,MATCH(1,(DataModel!$EO$4:$EO$109=$A616)*(DataModel!$EP$4:$EP$109=$B616),0),MATCH(CONCATENATE("FY ",RIGHT(CK$3,4)),DataModel!$ET$2:$FT$2,0))*$C616),INDEX(DataModel!$ET$4:$FT$109,MATCH(1,(DataModel!$EO$4:$EO$109=$A616)*(DataModel!$EP$4:$EP$109=$B616),0),MATCH(CONCATENATE("FY ",RIGHT(CK$3,4)),DataModel!$ET$2:$FT$2,0))*$C616,0)</f>
        <v>0</v>
      </c>
      <c r="CL616" s="117">
        <v>0</v>
      </c>
      <c r="CM616" s="118">
        <v>0</v>
      </c>
      <c r="CN616" s="118">
        <v>0</v>
      </c>
      <c r="CO616" s="119" cm="1">
        <f t="array" ref="CO616">IF(ISNUMBER(INDEX(DataModel!$ET$4:$FT$109,MATCH(1,(DataModel!$EO$4:$EO$109=$A616)*(DataModel!$EP$4:$EP$109=$B616),0),MATCH(CONCATENATE("FY ",RIGHT(CO$3,4)),DataModel!$ET$2:$FT$2,0))*$C616),INDEX(DataModel!$ET$4:$FT$109,MATCH(1,(DataModel!$EO$4:$EO$109=$A616)*(DataModel!$EP$4:$EP$109=$B616),0),MATCH(CONCATENATE("FY ",RIGHT(CO$3,4)),DataModel!$ET$2:$FT$2,0))*$C616,0)</f>
        <v>0</v>
      </c>
      <c r="CP616" s="117">
        <v>0</v>
      </c>
      <c r="CQ616" s="118">
        <v>0</v>
      </c>
      <c r="CR616" s="118">
        <v>0</v>
      </c>
      <c r="CS616" s="119" cm="1">
        <f t="array" ref="CS616">IF(ISNUMBER(INDEX(DataModel!$ET$4:$FT$109,MATCH(1,(DataModel!$EO$4:$EO$109=$A616)*(DataModel!$EP$4:$EP$109=$B616),0),MATCH(CONCATENATE("FY ",RIGHT(CS$3,4)),DataModel!$ET$2:$FT$2,0))*$C616),INDEX(DataModel!$ET$4:$FT$109,MATCH(1,(DataModel!$EO$4:$EO$109=$A616)*(DataModel!$EP$4:$EP$109=$B616),0),MATCH(CONCATENATE("FY ",RIGHT(CS$3,4)),DataModel!$ET$2:$FT$2,0))*$C616,0)</f>
        <v>0</v>
      </c>
      <c r="CT616" s="117">
        <v>0</v>
      </c>
      <c r="CU616" s="118">
        <v>0</v>
      </c>
      <c r="CV616" s="118">
        <v>0</v>
      </c>
      <c r="CW616" s="119" cm="1">
        <f t="array" ref="CW616">IF(ISNUMBER(INDEX(DataModel!$ET$4:$FT$109,MATCH(1,(DataModel!$EO$4:$EO$109=$A616)*(DataModel!$EP$4:$EP$109=$B616),0),MATCH(CONCATENATE("FY ",RIGHT(CW$3,4)),DataModel!$ET$2:$FT$2,0))*$C616),INDEX(DataModel!$ET$4:$FT$109,MATCH(1,(DataModel!$EO$4:$EO$109=$A616)*(DataModel!$EP$4:$EP$109=$B616),0),MATCH(CONCATENATE("FY ",RIGHT(CW$3,4)),DataModel!$ET$2:$FT$2,0))*$C616,0)</f>
        <v>0</v>
      </c>
      <c r="CX616" s="117">
        <v>0</v>
      </c>
      <c r="CY616" s="118">
        <v>0</v>
      </c>
      <c r="CZ616" s="118">
        <v>0</v>
      </c>
      <c r="DA616" s="119" cm="1">
        <f t="array" ref="DA616">IF(ISNUMBER(INDEX(DataModel!$ET$4:$FT$109,MATCH(1,(DataModel!$EO$4:$EO$109=$A616)*(DataModel!$EP$4:$EP$109=$B616),0),MATCH(CONCATENATE("FY ",RIGHT(DA$3,4)),DataModel!$ET$2:$FT$2,0))*$C616),INDEX(DataModel!$ET$4:$FT$109,MATCH(1,(DataModel!$EO$4:$EO$109=$A616)*(DataModel!$EP$4:$EP$109=$B616),0),MATCH(CONCATENATE("FY ",RIGHT(DA$3,4)),DataModel!$ET$2:$FT$2,0))*$C616,0)</f>
        <v>0</v>
      </c>
      <c r="DB616" s="117">
        <v>0</v>
      </c>
      <c r="DC616" s="118">
        <v>0</v>
      </c>
      <c r="DD616" s="118">
        <v>0</v>
      </c>
      <c r="DE616" s="119" cm="1">
        <f t="array" ref="DE616">IF(ISNUMBER(INDEX(DataModel!$ET$4:$FT$109,MATCH(1,(DataModel!$EO$4:$EO$109=$A616)*(DataModel!$EP$4:$EP$109=$B616),0),MATCH(CONCATENATE("FY ",RIGHT(DE$3,4)),DataModel!$ET$2:$FT$2,0))*$C616),INDEX(DataModel!$ET$4:$FT$109,MATCH(1,(DataModel!$EO$4:$EO$109=$A616)*(DataModel!$EP$4:$EP$109=$B616),0),MATCH(CONCATENATE("FY ",RIGHT(DE$3,4)),DataModel!$ET$2:$FT$2,0))*$C616,0)</f>
        <v>0</v>
      </c>
      <c r="DF616" s="117">
        <v>0</v>
      </c>
      <c r="DG616" s="118">
        <v>0</v>
      </c>
      <c r="DH616" s="118">
        <v>0</v>
      </c>
      <c r="DI616" s="119" cm="1">
        <f t="array" ref="DI616">IF(ISNUMBER(INDEX(DataModel!$ET$4:$FT$109,MATCH(1,(DataModel!$EO$4:$EO$109=$A616)*(DataModel!$EP$4:$EP$109=$B616),0),MATCH(CONCATENATE("FY ",RIGHT(DI$3,4)),DataModel!$ET$2:$FT$2,0))*$C616),INDEX(DataModel!$ET$4:$FT$109,MATCH(1,(DataModel!$EO$4:$EO$109=$A616)*(DataModel!$EP$4:$EP$109=$B616),0),MATCH(CONCATENATE("FY ",RIGHT(DI$3,4)),DataModel!$ET$2:$FT$2,0))*$C616,0)</f>
        <v>0</v>
      </c>
      <c r="DK616" s="69">
        <f t="shared" ref="DK616:EK616" ca="1" si="1605">SUM(OFFSET($E616,,MATCH(DK$3,$F$5:$DI$5,0)+3,,1))</f>
        <v>0</v>
      </c>
      <c r="DL616" s="69" t="e">
        <f t="shared" ca="1" si="1605"/>
        <v>#N/A</v>
      </c>
      <c r="DM616" s="69" t="e">
        <f t="shared" ca="1" si="1605"/>
        <v>#VALUE!</v>
      </c>
      <c r="DN616" s="69" t="e">
        <f t="shared" ca="1" si="1605"/>
        <v>#VALUE!</v>
      </c>
      <c r="DO616" s="69" t="e">
        <f t="shared" ca="1" si="1605"/>
        <v>#VALUE!</v>
      </c>
      <c r="DP616" s="69" t="e">
        <f t="shared" ca="1" si="1605"/>
        <v>#VALUE!</v>
      </c>
      <c r="DQ616" s="69" t="e">
        <f t="shared" ca="1" si="1605"/>
        <v>#VALUE!</v>
      </c>
      <c r="DR616" s="69" t="e">
        <f t="shared" ca="1" si="1605"/>
        <v>#VALUE!</v>
      </c>
      <c r="DS616" s="69" t="e">
        <f t="shared" ca="1" si="1605"/>
        <v>#VALUE!</v>
      </c>
      <c r="DT616" s="69" t="e">
        <f t="shared" ca="1" si="1605"/>
        <v>#VALUE!</v>
      </c>
      <c r="DU616" s="69" t="e">
        <f t="shared" ca="1" si="1605"/>
        <v>#VALUE!</v>
      </c>
      <c r="DV616" s="69" t="e">
        <f t="shared" ca="1" si="1605"/>
        <v>#VALUE!</v>
      </c>
      <c r="DW616" s="69" t="e">
        <f t="shared" ca="1" si="1605"/>
        <v>#VALUE!</v>
      </c>
      <c r="DX616" s="69" t="e">
        <f t="shared" ca="1" si="1605"/>
        <v>#VALUE!</v>
      </c>
      <c r="DY616" s="69" t="e">
        <f t="shared" ca="1" si="1605"/>
        <v>#VALUE!</v>
      </c>
      <c r="DZ616" s="69" t="e">
        <f t="shared" ca="1" si="1605"/>
        <v>#VALUE!</v>
      </c>
      <c r="EA616" s="69" t="e">
        <f t="shared" ca="1" si="1605"/>
        <v>#VALUE!</v>
      </c>
      <c r="EB616" s="69" t="e">
        <f t="shared" ca="1" si="1605"/>
        <v>#VALUE!</v>
      </c>
      <c r="EC616" s="69" t="e">
        <f t="shared" ca="1" si="1605"/>
        <v>#VALUE!</v>
      </c>
      <c r="ED616" s="69" t="e">
        <f t="shared" ca="1" si="1605"/>
        <v>#VALUE!</v>
      </c>
      <c r="EE616" s="69" t="e">
        <f t="shared" ca="1" si="1605"/>
        <v>#VALUE!</v>
      </c>
      <c r="EF616" s="69" t="e">
        <f t="shared" ca="1" si="1605"/>
        <v>#VALUE!</v>
      </c>
      <c r="EG616" s="69" t="e">
        <f t="shared" ca="1" si="1605"/>
        <v>#VALUE!</v>
      </c>
      <c r="EH616" s="69" t="e">
        <f t="shared" ca="1" si="1605"/>
        <v>#VALUE!</v>
      </c>
      <c r="EI616" s="69" t="e">
        <f t="shared" ca="1" si="1605"/>
        <v>#VALUE!</v>
      </c>
      <c r="EJ616" s="69" t="e">
        <f t="shared" ca="1" si="1605"/>
        <v>#VALUE!</v>
      </c>
      <c r="EK616" s="69" t="e">
        <f t="shared" ca="1" si="1605"/>
        <v>#VALUE!</v>
      </c>
    </row>
    <row r="617" spans="1:141" outlineLevel="1" x14ac:dyDescent="0.25">
      <c r="A617" s="90"/>
      <c r="B617" s="90"/>
      <c r="C617" s="90"/>
      <c r="D617" s="90"/>
      <c r="F617" s="100"/>
      <c r="I617" s="101"/>
      <c r="J617" s="100"/>
      <c r="M617" s="101"/>
      <c r="N617" s="100"/>
      <c r="Q617" s="101"/>
      <c r="R617" s="100"/>
      <c r="U617" s="101"/>
      <c r="V617" s="100"/>
      <c r="Y617" s="101"/>
      <c r="Z617" s="100"/>
      <c r="AC617" s="101"/>
      <c r="AD617" s="100"/>
      <c r="AG617" s="101"/>
      <c r="AH617" s="100"/>
      <c r="AK617" s="101"/>
      <c r="AL617" s="100"/>
      <c r="AO617" s="101"/>
      <c r="AP617" s="100"/>
      <c r="AS617" s="101"/>
      <c r="AT617" s="100"/>
      <c r="AW617" s="101"/>
      <c r="AX617" s="100"/>
      <c r="BA617" s="101"/>
      <c r="BB617" s="100"/>
      <c r="BE617" s="101"/>
      <c r="BF617" s="100"/>
      <c r="BI617" s="101"/>
      <c r="BJ617" s="100"/>
      <c r="BM617" s="101"/>
      <c r="BN617" s="100"/>
      <c r="BQ617" s="101"/>
      <c r="BR617" s="100"/>
      <c r="BU617" s="101"/>
      <c r="BV617" s="100"/>
      <c r="BY617" s="101"/>
      <c r="BZ617" s="100"/>
      <c r="CC617" s="101"/>
      <c r="CD617" s="100"/>
      <c r="CG617" s="101"/>
      <c r="CH617" s="100"/>
      <c r="CK617" s="101"/>
      <c r="CL617" s="100"/>
      <c r="CO617" s="101"/>
      <c r="CP617" s="100"/>
      <c r="CS617" s="101"/>
      <c r="CT617" s="100"/>
      <c r="CW617" s="101"/>
      <c r="CX617" s="100"/>
      <c r="DA617" s="101"/>
      <c r="DB617" s="100"/>
      <c r="DE617" s="101"/>
      <c r="DF617" s="100"/>
      <c r="DI617" s="101"/>
    </row>
    <row r="618" spans="1:141" outlineLevel="1" x14ac:dyDescent="0.25">
      <c r="A618" s="90" t="s">
        <v>157</v>
      </c>
      <c r="B618" s="90" t="s">
        <v>177</v>
      </c>
      <c r="C618" s="111">
        <f>$C$6</f>
        <v>9.9999999999999995E-7</v>
      </c>
      <c r="D618" s="90"/>
      <c r="E618" t="str">
        <f>CONCATENATE(E613," - history")</f>
        <v>Deferred revenue - history</v>
      </c>
      <c r="F618" s="113" t="str" cm="1">
        <f t="array" aca="1" ref="F618" ca="1">IF(AND(F$4="A",ISNUMBER(DataModel!F$4)),INDEX(DataModel!$F$4:$BA$109,MATCH(1,(DataModel!$A$4:$A$109=$A618)*(DataModel!$B$4:$B$109=$B618),0),MATCH(F$3,DataModel!$F$2:$BA$2,0))*$C618,"")</f>
        <v/>
      </c>
      <c r="G618" s="69" t="str" cm="1">
        <f t="array" aca="1" ref="G618" ca="1">IF(AND(G$4="A",ISNUMBER(DataModel!G$4)),INDEX(DataModel!$F$4:$BA$109,MATCH(1,(DataModel!$A$4:$A$109=$A618)*(DataModel!$B$4:$B$109=$B618),0),MATCH(G$3,DataModel!$F$2:$BA$2,0))*$C618,"")</f>
        <v/>
      </c>
      <c r="H618" s="69" t="str" cm="1">
        <f t="array" aca="1" ref="H618" ca="1">IF(AND(H$4="A",ISNUMBER(DataModel!H$4)),INDEX(DataModel!$F$4:$BA$109,MATCH(1,(DataModel!$A$4:$A$109=$A618)*(DataModel!$B$4:$B$109=$B618),0),MATCH(H$3,DataModel!$F$2:$BA$2,0))*$C618,"")</f>
        <v/>
      </c>
      <c r="I618" s="114" t="str" cm="1">
        <f t="array" aca="1" ref="I618" ca="1">IF(AND(I$4="A",ISNUMBER(DataModel!I$4)),INDEX(DataModel!$F$4:$BA$109,MATCH(1,(DataModel!$A$4:$A$109=$A618)*(DataModel!$B$4:$B$109=$B618),0),MATCH(I$3,DataModel!$F$2:$BA$2,0))*$C618,"")</f>
        <v/>
      </c>
      <c r="J618" s="113" t="str" cm="1">
        <f t="array" aca="1" ref="J618" ca="1">IF(AND(J$4="A",ISNUMBER(DataModel!J$4)),INDEX(DataModel!$F$4:$BA$109,MATCH(1,(DataModel!$A$4:$A$109=$A618)*(DataModel!$B$4:$B$109=$B618),0),MATCH(J$3,DataModel!$F$2:$BA$2,0))*$C618,"")</f>
        <v/>
      </c>
      <c r="K618" s="69" t="str" cm="1">
        <f t="array" aca="1" ref="K618" ca="1">IF(AND(K$4="A",ISNUMBER(DataModel!K$4)),INDEX(DataModel!$F$4:$BA$109,MATCH(1,(DataModel!$A$4:$A$109=$A618)*(DataModel!$B$4:$B$109=$B618),0),MATCH(K$3,DataModel!$F$2:$BA$2,0))*$C618,"")</f>
        <v/>
      </c>
      <c r="L618" s="69" t="str" cm="1">
        <f t="array" aca="1" ref="L618" ca="1">IF(AND(L$4="A",ISNUMBER(DataModel!L$4)),INDEX(DataModel!$F$4:$BA$109,MATCH(1,(DataModel!$A$4:$A$109=$A618)*(DataModel!$B$4:$B$109=$B618),0),MATCH(L$3,DataModel!$F$2:$BA$2,0))*$C618,"")</f>
        <v/>
      </c>
      <c r="M618" s="114" t="str" cm="1">
        <f t="array" aca="1" ref="M618" ca="1">IF(AND(M$4="A",ISNUMBER(DataModel!M$4)),INDEX(DataModel!$F$4:$BA$109,MATCH(1,(DataModel!$A$4:$A$109=$A618)*(DataModel!$B$4:$B$109=$B618),0),MATCH(M$3,DataModel!$F$2:$BA$2,0))*$C618,"")</f>
        <v/>
      </c>
      <c r="N618" s="113" t="str" cm="1">
        <f t="array" aca="1" ref="N618" ca="1">IF(AND(N$4="A",ISNUMBER(DataModel!N$4)),INDEX(DataModel!$F$4:$BA$109,MATCH(1,(DataModel!$A$4:$A$109=$A618)*(DataModel!$B$4:$B$109=$B618),0),MATCH(N$3,DataModel!$F$2:$BA$2,0))*$C618,"")</f>
        <v/>
      </c>
      <c r="O618" s="69" t="str" cm="1">
        <f t="array" aca="1" ref="O618" ca="1">IF(AND(O$4="A",ISNUMBER(DataModel!O$4)),INDEX(DataModel!$F$4:$BA$109,MATCH(1,(DataModel!$A$4:$A$109=$A618)*(DataModel!$B$4:$B$109=$B618),0),MATCH(O$3,DataModel!$F$2:$BA$2,0))*$C618,"")</f>
        <v/>
      </c>
      <c r="P618" s="69" t="str" cm="1">
        <f t="array" aca="1" ref="P618" ca="1">IF(AND(P$4="A",ISNUMBER(DataModel!P$4)),INDEX(DataModel!$F$4:$BA$109,MATCH(1,(DataModel!$A$4:$A$109=$A618)*(DataModel!$B$4:$B$109=$B618),0),MATCH(P$3,DataModel!$F$2:$BA$2,0))*$C618,"")</f>
        <v/>
      </c>
      <c r="Q618" s="114" t="str" cm="1">
        <f t="array" aca="1" ref="Q618" ca="1">IF(AND(Q$4="A",ISNUMBER(DataModel!Q$4)),INDEX(DataModel!$F$4:$BA$109,MATCH(1,(DataModel!$A$4:$A$109=$A618)*(DataModel!$B$4:$B$109=$B618),0),MATCH(Q$3,DataModel!$F$2:$BA$2,0))*$C618,"")</f>
        <v/>
      </c>
      <c r="R618" s="113" t="str" cm="1">
        <f t="array" aca="1" ref="R618" ca="1">IF(AND(R$4="A",ISNUMBER(DataModel!R$4)),INDEX(DataModel!$F$4:$BA$109,MATCH(1,(DataModel!$A$4:$A$109=$A618)*(DataModel!$B$4:$B$109=$B618),0),MATCH(R$3,DataModel!$F$2:$BA$2,0))*$C618,"")</f>
        <v/>
      </c>
      <c r="S618" s="69" t="str" cm="1">
        <f t="array" aca="1" ref="S618" ca="1">IF(AND(S$4="A",ISNUMBER(DataModel!S$4)),INDEX(DataModel!$F$4:$BA$109,MATCH(1,(DataModel!$A$4:$A$109=$A618)*(DataModel!$B$4:$B$109=$B618),0),MATCH(S$3,DataModel!$F$2:$BA$2,0))*$C618,"")</f>
        <v/>
      </c>
      <c r="T618" s="69" t="str" cm="1">
        <f t="array" aca="1" ref="T618" ca="1">IF(AND(T$4="A",ISNUMBER(DataModel!T$4)),INDEX(DataModel!$F$4:$BA$109,MATCH(1,(DataModel!$A$4:$A$109=$A618)*(DataModel!$B$4:$B$109=$B618),0),MATCH(T$3,DataModel!$F$2:$BA$2,0))*$C618,"")</f>
        <v/>
      </c>
      <c r="U618" s="114" t="str" cm="1">
        <f t="array" aca="1" ref="U618" ca="1">IF(AND(U$4="A",ISNUMBER(DataModel!U$4)),INDEX(DataModel!$F$4:$BA$109,MATCH(1,(DataModel!$A$4:$A$109=$A618)*(DataModel!$B$4:$B$109=$B618),0),MATCH(U$3,DataModel!$F$2:$BA$2,0))*$C618,"")</f>
        <v/>
      </c>
      <c r="V618" s="113" t="str" cm="1">
        <f t="array" aca="1" ref="V618" ca="1">IF(AND(V$4="A",ISNUMBER(DataModel!V$4)),INDEX(DataModel!$F$4:$BA$109,MATCH(1,(DataModel!$A$4:$A$109=$A618)*(DataModel!$B$4:$B$109=$B618),0),MATCH(V$3,DataModel!$F$2:$BA$2,0))*$C618,"")</f>
        <v/>
      </c>
      <c r="W618" s="69" t="str" cm="1">
        <f t="array" aca="1" ref="W618" ca="1">IF(AND(W$4="A",ISNUMBER(DataModel!W$4)),INDEX(DataModel!$F$4:$BA$109,MATCH(1,(DataModel!$A$4:$A$109=$A618)*(DataModel!$B$4:$B$109=$B618),0),MATCH(W$3,DataModel!$F$2:$BA$2,0))*$C618,"")</f>
        <v/>
      </c>
      <c r="X618" s="69" t="str" cm="1">
        <f t="array" aca="1" ref="X618" ca="1">IF(AND(X$4="A",ISNUMBER(DataModel!X$4)),INDEX(DataModel!$F$4:$BA$109,MATCH(1,(DataModel!$A$4:$A$109=$A618)*(DataModel!$B$4:$B$109=$B618),0),MATCH(X$3,DataModel!$F$2:$BA$2,0))*$C618,"")</f>
        <v/>
      </c>
      <c r="Y618" s="114" t="str" cm="1">
        <f t="array" aca="1" ref="Y618" ca="1">IF(AND(Y$4="A",ISNUMBER(DataModel!Y$4)),INDEX(DataModel!$F$4:$BA$109,MATCH(1,(DataModel!$A$4:$A$109=$A618)*(DataModel!$B$4:$B$109=$B618),0),MATCH(Y$3,DataModel!$F$2:$BA$2,0))*$C618,"")</f>
        <v/>
      </c>
      <c r="Z618" s="113" t="str" cm="1">
        <f t="array" aca="1" ref="Z618" ca="1">IF(AND(Z$4="A",ISNUMBER(DataModel!Z$4)),INDEX(DataModel!$F$4:$BA$109,MATCH(1,(DataModel!$A$4:$A$109=$A618)*(DataModel!$B$4:$B$109=$B618),0),MATCH(Z$3,DataModel!$F$2:$BA$2,0))*$C618,"")</f>
        <v/>
      </c>
      <c r="AA618" s="69" t="str" cm="1">
        <f t="array" aca="1" ref="AA618" ca="1">IF(AND(AA$4="A",ISNUMBER(DataModel!AA$4)),INDEX(DataModel!$F$4:$BA$109,MATCH(1,(DataModel!$A$4:$A$109=$A618)*(DataModel!$B$4:$B$109=$B618),0),MATCH(AA$3,DataModel!$F$2:$BA$2,0))*$C618,"")</f>
        <v/>
      </c>
      <c r="AB618" s="69" t="str" cm="1">
        <f t="array" aca="1" ref="AB618" ca="1">IF(AND(AB$4="A",ISNUMBER(DataModel!AB$4)),INDEX(DataModel!$F$4:$BA$109,MATCH(1,(DataModel!$A$4:$A$109=$A618)*(DataModel!$B$4:$B$109=$B618),0),MATCH(AB$3,DataModel!$F$2:$BA$2,0))*$C618,"")</f>
        <v/>
      </c>
      <c r="AC618" s="114" t="str" cm="1">
        <f t="array" aca="1" ref="AC618" ca="1">IF(AND(AC$4="A",ISNUMBER(DataModel!AC$4)),INDEX(DataModel!$F$4:$BA$109,MATCH(1,(DataModel!$A$4:$A$109=$A618)*(DataModel!$B$4:$B$109=$B618),0),MATCH(AC$3,DataModel!$F$2:$BA$2,0))*$C618,"")</f>
        <v/>
      </c>
      <c r="AD618" s="113" t="str" cm="1">
        <f t="array" aca="1" ref="AD618" ca="1">IF(AND(AD$4="A",ISNUMBER(DataModel!AD$4)),INDEX(DataModel!$F$4:$BA$109,MATCH(1,(DataModel!$A$4:$A$109=$A618)*(DataModel!$B$4:$B$109=$B618),0),MATCH(AD$3,DataModel!$F$2:$BA$2,0))*$C618,"")</f>
        <v/>
      </c>
      <c r="AE618" s="69" t="str" cm="1">
        <f t="array" aca="1" ref="AE618" ca="1">IF(AND(AE$4="A",ISNUMBER(DataModel!AE$4)),INDEX(DataModel!$F$4:$BA$109,MATCH(1,(DataModel!$A$4:$A$109=$A618)*(DataModel!$B$4:$B$109=$B618),0),MATCH(AE$3,DataModel!$F$2:$BA$2,0))*$C618,"")</f>
        <v/>
      </c>
      <c r="AF618" s="69" t="str" cm="1">
        <f t="array" aca="1" ref="AF618" ca="1">IF(AND(AF$4="A",ISNUMBER(DataModel!AF$4)),INDEX(DataModel!$F$4:$BA$109,MATCH(1,(DataModel!$A$4:$A$109=$A618)*(DataModel!$B$4:$B$109=$B618),0),MATCH(AF$3,DataModel!$F$2:$BA$2,0))*$C618,"")</f>
        <v/>
      </c>
      <c r="AG618" s="114" t="str" cm="1">
        <f t="array" aca="1" ref="AG618" ca="1">IF(AND(AG$4="A",ISNUMBER(DataModel!AG$4)),INDEX(DataModel!$F$4:$BA$109,MATCH(1,(DataModel!$A$4:$A$109=$A618)*(DataModel!$B$4:$B$109=$B618),0),MATCH(AG$3,DataModel!$F$2:$BA$2,0))*$C618,"")</f>
        <v/>
      </c>
      <c r="AH618" s="113" t="str" cm="1">
        <f t="array" aca="1" ref="AH618" ca="1">IF(AND(AH$4="A",ISNUMBER(DataModel!AH$4)),INDEX(DataModel!$F$4:$BA$109,MATCH(1,(DataModel!$A$4:$A$109=$A618)*(DataModel!$B$4:$B$109=$B618),0),MATCH(AH$3,DataModel!$F$2:$BA$2,0))*$C618,"")</f>
        <v/>
      </c>
      <c r="AI618" s="69" t="str" cm="1">
        <f t="array" aca="1" ref="AI618" ca="1">IF(AND(AI$4="A",ISNUMBER(DataModel!AI$4)),INDEX(DataModel!$F$4:$BA$109,MATCH(1,(DataModel!$A$4:$A$109=$A618)*(DataModel!$B$4:$B$109=$B618),0),MATCH(AI$3,DataModel!$F$2:$BA$2,0))*$C618,"")</f>
        <v/>
      </c>
      <c r="AJ618" s="69" t="str" cm="1">
        <f t="array" aca="1" ref="AJ618" ca="1">IF(AND(AJ$4="A",ISNUMBER(DataModel!AJ$4)),INDEX(DataModel!$F$4:$BA$109,MATCH(1,(DataModel!$A$4:$A$109=$A618)*(DataModel!$B$4:$B$109=$B618),0),MATCH(AJ$3,DataModel!$F$2:$BA$2,0))*$C618,"")</f>
        <v/>
      </c>
      <c r="AK618" s="114" t="str" cm="1">
        <f t="array" aca="1" ref="AK618" ca="1">IF(AND(AK$4="A",ISNUMBER(DataModel!AK$4)),INDEX(DataModel!$F$4:$BA$109,MATCH(1,(DataModel!$A$4:$A$109=$A618)*(DataModel!$B$4:$B$109=$B618),0),MATCH(AK$3,DataModel!$F$2:$BA$2,0))*$C618,"")</f>
        <v/>
      </c>
      <c r="AL618" s="113" t="str" cm="1">
        <f t="array" aca="1" ref="AL618" ca="1">IF(AND(AL$4="A",ISNUMBER(DataModel!AL$4)),INDEX(DataModel!$F$4:$BA$109,MATCH(1,(DataModel!$A$4:$A$109=$A618)*(DataModel!$B$4:$B$109=$B618),0),MATCH(AL$3,DataModel!$F$2:$BA$2,0))*$C618,"")</f>
        <v/>
      </c>
      <c r="AM618" s="69" t="str" cm="1">
        <f t="array" aca="1" ref="AM618" ca="1">IF(AND(AM$4="A",ISNUMBER(DataModel!AM$4)),INDEX(DataModel!$F$4:$BA$109,MATCH(1,(DataModel!$A$4:$A$109=$A618)*(DataModel!$B$4:$B$109=$B618),0),MATCH(AM$3,DataModel!$F$2:$BA$2,0))*$C618,"")</f>
        <v/>
      </c>
      <c r="AN618" s="69" t="str" cm="1">
        <f t="array" aca="1" ref="AN618" ca="1">IF(AND(AN$4="A",ISNUMBER(DataModel!AN$4)),INDEX(DataModel!$F$4:$BA$109,MATCH(1,(DataModel!$A$4:$A$109=$A618)*(DataModel!$B$4:$B$109=$B618),0),MATCH(AN$3,DataModel!$F$2:$BA$2,0))*$C618,"")</f>
        <v/>
      </c>
      <c r="AO618" s="114" t="str" cm="1">
        <f t="array" aca="1" ref="AO618" ca="1">IF(AND(AO$4="A",ISNUMBER(DataModel!AO$4)),INDEX(DataModel!$F$4:$BA$109,MATCH(1,(DataModel!$A$4:$A$109=$A618)*(DataModel!$B$4:$B$109=$B618),0),MATCH(AO$3,DataModel!$F$2:$BA$2,0))*$C618,"")</f>
        <v/>
      </c>
      <c r="AP618" s="113" t="str" cm="1">
        <f t="array" aca="1" ref="AP618" ca="1">IF(AND(AP$4="A",ISNUMBER(DataModel!AP$4)),INDEX(DataModel!$F$4:$BA$109,MATCH(1,(DataModel!$A$4:$A$109=$A618)*(DataModel!$B$4:$B$109=$B618),0),MATCH(AP$3,DataModel!$F$2:$BA$2,0))*$C618,"")</f>
        <v/>
      </c>
      <c r="AQ618" s="69" t="str" cm="1">
        <f t="array" aca="1" ref="AQ618" ca="1">IF(AND(AQ$4="A",ISNUMBER(DataModel!AQ$4)),INDEX(DataModel!$F$4:$BA$109,MATCH(1,(DataModel!$A$4:$A$109=$A618)*(DataModel!$B$4:$B$109=$B618),0),MATCH(AQ$3,DataModel!$F$2:$BA$2,0))*$C618,"")</f>
        <v/>
      </c>
      <c r="AR618" s="69" t="str" cm="1">
        <f t="array" aca="1" ref="AR618" ca="1">IF(AND(AR$4="A",ISNUMBER(DataModel!AR$4)),INDEX(DataModel!$F$4:$BA$109,MATCH(1,(DataModel!$A$4:$A$109=$A618)*(DataModel!$B$4:$B$109=$B618),0),MATCH(AR$3,DataModel!$F$2:$BA$2,0))*$C618,"")</f>
        <v/>
      </c>
      <c r="AS618" s="114" t="str" cm="1">
        <f t="array" aca="1" ref="AS618" ca="1">IF(AND(AS$4="A",ISNUMBER(DataModel!AS$4)),INDEX(DataModel!$F$4:$BA$109,MATCH(1,(DataModel!$A$4:$A$109=$A618)*(DataModel!$B$4:$B$109=$B618),0),MATCH(AS$3,DataModel!$F$2:$BA$2,0))*$C618,"")</f>
        <v/>
      </c>
      <c r="AT618" s="113" t="e" cm="1">
        <f t="array" aca="1" ref="AT618" ca="1">IF(AND(AT$4="A",ISNUMBER(DataModel!AT$4)),INDEX(DataModel!$F$4:$BA$109,MATCH(1,(DataModel!$A$4:$A$109=$A618)*(DataModel!$B$4:$B$109=$B618),0),MATCH(AT$3,DataModel!$F$2:$BA$2,0))*$C618,"")</f>
        <v>#VALUE!</v>
      </c>
      <c r="AU618" s="69" t="e" cm="1">
        <f t="array" aca="1" ref="AU618" ca="1">IF(AND(AU$4="A",ISNUMBER(DataModel!AU$4)),INDEX(DataModel!$F$4:$BA$109,MATCH(1,(DataModel!$A$4:$A$109=$A618)*(DataModel!$B$4:$B$109=$B618),0),MATCH(AU$3,DataModel!$F$2:$BA$2,0))*$C618,"")</f>
        <v>#VALUE!</v>
      </c>
      <c r="AV618" s="69" t="e" cm="1">
        <f t="array" aca="1" ref="AV618" ca="1">IF(AND(AV$4="A",ISNUMBER(DataModel!AV$4)),INDEX(DataModel!$F$4:$BA$109,MATCH(1,(DataModel!$A$4:$A$109=$A618)*(DataModel!$B$4:$B$109=$B618),0),MATCH(AV$3,DataModel!$F$2:$BA$2,0))*$C618,"")</f>
        <v>#VALUE!</v>
      </c>
      <c r="AW618" s="114" t="e" cm="1">
        <f t="array" aca="1" ref="AW618" ca="1">IF(AND(AW$4="A",ISNUMBER(DataModel!AW$4)),INDEX(DataModel!$F$4:$BA$109,MATCH(1,(DataModel!$A$4:$A$109=$A618)*(DataModel!$B$4:$B$109=$B618),0),MATCH(AW$3,DataModel!$F$2:$BA$2,0))*$C618,"")</f>
        <v>#VALUE!</v>
      </c>
      <c r="AX618" s="113" t="e" cm="1">
        <f t="array" aca="1" ref="AX618" ca="1">IF(AND(AX$4="A",ISNUMBER(DataModel!AX$4)),INDEX(DataModel!$F$4:$BA$109,MATCH(1,(DataModel!$A$4:$A$109=$A618)*(DataModel!$B$4:$B$109=$B618),0),MATCH(AX$3,DataModel!$F$2:$BA$2,0))*$C618,"")</f>
        <v>#VALUE!</v>
      </c>
      <c r="AY618" s="69" t="e" cm="1">
        <f t="array" aca="1" ref="AY618" ca="1">IF(AND(AY$4="A",ISNUMBER(DataModel!AY$4)),INDEX(DataModel!$F$4:$BA$109,MATCH(1,(DataModel!$A$4:$A$109=$A618)*(DataModel!$B$4:$B$109=$B618),0),MATCH(AY$3,DataModel!$F$2:$BA$2,0))*$C618,"")</f>
        <v>#VALUE!</v>
      </c>
      <c r="AZ618" s="69" t="e" cm="1">
        <f t="array" aca="1" ref="AZ618" ca="1">IF(AND(AZ$4="A",ISNUMBER(DataModel!AZ$4)),INDEX(DataModel!$F$4:$BA$109,MATCH(1,(DataModel!$A$4:$A$109=$A618)*(DataModel!$B$4:$B$109=$B618),0),MATCH(AZ$3,DataModel!$F$2:$BA$2,0))*$C618,"")</f>
        <v>#VALUE!</v>
      </c>
      <c r="BA618" s="114" t="e" cm="1">
        <f t="array" aca="1" ref="BA618" ca="1">IF(AND(BA$4="A",ISNUMBER(DataModel!BA$4)),INDEX(DataModel!$F$4:$BA$109,MATCH(1,(DataModel!$A$4:$A$109=$A618)*(DataModel!$B$4:$B$109=$B618),0),MATCH(BA$3,DataModel!$F$2:$BA$2,0))*$C618,"")</f>
        <v>#VALUE!</v>
      </c>
      <c r="BB618" s="113"/>
      <c r="BC618" s="69"/>
      <c r="BD618" s="69"/>
      <c r="BE618" s="114"/>
      <c r="BF618" s="113"/>
      <c r="BG618" s="69"/>
      <c r="BH618" s="69"/>
      <c r="BI618" s="114"/>
      <c r="BJ618" s="113"/>
      <c r="BK618" s="69"/>
      <c r="BL618" s="69"/>
      <c r="BM618" s="114"/>
      <c r="BN618" s="113"/>
      <c r="BO618" s="69"/>
      <c r="BP618" s="69"/>
      <c r="BQ618" s="114"/>
      <c r="BR618" s="113"/>
      <c r="BS618" s="69"/>
      <c r="BT618" s="69"/>
      <c r="BU618" s="114"/>
      <c r="BV618" s="113"/>
      <c r="BW618" s="69"/>
      <c r="BX618" s="69"/>
      <c r="BY618" s="114"/>
      <c r="BZ618" s="113"/>
      <c r="CA618" s="69"/>
      <c r="CB618" s="69"/>
      <c r="CC618" s="114"/>
      <c r="CD618" s="113"/>
      <c r="CE618" s="69"/>
      <c r="CF618" s="69"/>
      <c r="CG618" s="114"/>
      <c r="CH618" s="113"/>
      <c r="CI618" s="69"/>
      <c r="CJ618" s="69"/>
      <c r="CK618" s="114"/>
      <c r="CL618" s="113"/>
      <c r="CM618" s="69"/>
      <c r="CN618" s="69"/>
      <c r="CO618" s="114"/>
      <c r="CP618" s="113"/>
      <c r="CQ618" s="69"/>
      <c r="CR618" s="69"/>
      <c r="CS618" s="114"/>
      <c r="CT618" s="113"/>
      <c r="CU618" s="69"/>
      <c r="CV618" s="69"/>
      <c r="CW618" s="114"/>
      <c r="CX618" s="113"/>
      <c r="CY618" s="69"/>
      <c r="CZ618" s="69"/>
      <c r="DA618" s="114"/>
      <c r="DB618" s="113"/>
      <c r="DC618" s="69"/>
      <c r="DD618" s="69"/>
      <c r="DE618" s="114"/>
      <c r="DF618" s="113"/>
      <c r="DG618" s="69"/>
      <c r="DH618" s="69"/>
      <c r="DI618" s="114"/>
      <c r="DK618" s="69">
        <f t="shared" ref="DK618:EK618" ca="1" si="1606">SUM(OFFSET($E618,,MATCH(DK$3,$F$5:$DI$5,0)+3,,1))</f>
        <v>0</v>
      </c>
      <c r="DL618" s="69" t="e">
        <f t="shared" ca="1" si="1606"/>
        <v>#N/A</v>
      </c>
      <c r="DM618" s="69" t="e">
        <f t="shared" ca="1" si="1606"/>
        <v>#VALUE!</v>
      </c>
      <c r="DN618" s="69" t="e">
        <f t="shared" ca="1" si="1606"/>
        <v>#VALUE!</v>
      </c>
      <c r="DO618" s="69" t="e">
        <f t="shared" ca="1" si="1606"/>
        <v>#VALUE!</v>
      </c>
      <c r="DP618" s="69" t="e">
        <f t="shared" ca="1" si="1606"/>
        <v>#VALUE!</v>
      </c>
      <c r="DQ618" s="69" t="e">
        <f t="shared" ca="1" si="1606"/>
        <v>#VALUE!</v>
      </c>
      <c r="DR618" s="69" t="e">
        <f t="shared" ca="1" si="1606"/>
        <v>#VALUE!</v>
      </c>
      <c r="DS618" s="69" t="e">
        <f t="shared" ca="1" si="1606"/>
        <v>#VALUE!</v>
      </c>
      <c r="DT618" s="69" t="e">
        <f t="shared" ca="1" si="1606"/>
        <v>#VALUE!</v>
      </c>
      <c r="DU618" s="69" t="e">
        <f t="shared" ca="1" si="1606"/>
        <v>#VALUE!</v>
      </c>
      <c r="DV618" s="69" t="e">
        <f t="shared" ca="1" si="1606"/>
        <v>#VALUE!</v>
      </c>
      <c r="DW618" s="69" t="e">
        <f t="shared" ca="1" si="1606"/>
        <v>#VALUE!</v>
      </c>
      <c r="DX618" s="69" t="e">
        <f t="shared" ca="1" si="1606"/>
        <v>#VALUE!</v>
      </c>
      <c r="DY618" s="69" t="e">
        <f t="shared" ca="1" si="1606"/>
        <v>#VALUE!</v>
      </c>
      <c r="DZ618" s="69" t="e">
        <f t="shared" ca="1" si="1606"/>
        <v>#VALUE!</v>
      </c>
      <c r="EA618" s="69" t="e">
        <f t="shared" ca="1" si="1606"/>
        <v>#VALUE!</v>
      </c>
      <c r="EB618" s="69" t="e">
        <f t="shared" ca="1" si="1606"/>
        <v>#VALUE!</v>
      </c>
      <c r="EC618" s="69" t="e">
        <f t="shared" ca="1" si="1606"/>
        <v>#VALUE!</v>
      </c>
      <c r="ED618" s="69" t="e">
        <f t="shared" ca="1" si="1606"/>
        <v>#VALUE!</v>
      </c>
      <c r="EE618" s="69" t="e">
        <f t="shared" ca="1" si="1606"/>
        <v>#VALUE!</v>
      </c>
      <c r="EF618" s="69" t="e">
        <f t="shared" ca="1" si="1606"/>
        <v>#VALUE!</v>
      </c>
      <c r="EG618" s="69" t="e">
        <f t="shared" ca="1" si="1606"/>
        <v>#VALUE!</v>
      </c>
      <c r="EH618" s="69" t="e">
        <f t="shared" ca="1" si="1606"/>
        <v>#VALUE!</v>
      </c>
      <c r="EI618" s="69" t="e">
        <f t="shared" ca="1" si="1606"/>
        <v>#VALUE!</v>
      </c>
      <c r="EJ618" s="69" t="e">
        <f t="shared" ca="1" si="1606"/>
        <v>#VALUE!</v>
      </c>
      <c r="EK618" s="69" t="e">
        <f t="shared" ca="1" si="1606"/>
        <v>#VALUE!</v>
      </c>
    </row>
    <row r="619" spans="1:141" outlineLevel="1" x14ac:dyDescent="0.25">
      <c r="A619" s="90"/>
      <c r="B619" s="90"/>
      <c r="C619" s="90"/>
      <c r="D619" s="90"/>
      <c r="F619" s="100"/>
      <c r="I619" s="101"/>
      <c r="J619" s="100"/>
      <c r="M619" s="101"/>
      <c r="N619" s="100"/>
      <c r="Q619" s="101"/>
      <c r="R619" s="100"/>
      <c r="U619" s="101"/>
      <c r="V619" s="100"/>
      <c r="Y619" s="101"/>
      <c r="Z619" s="100"/>
      <c r="AC619" s="101"/>
      <c r="AD619" s="100"/>
      <c r="AG619" s="101"/>
      <c r="AH619" s="100"/>
      <c r="AK619" s="101"/>
      <c r="AL619" s="100"/>
      <c r="AO619" s="101"/>
      <c r="AP619" s="100"/>
      <c r="AS619" s="101"/>
      <c r="AT619" s="100"/>
      <c r="AW619" s="101"/>
      <c r="AX619" s="100"/>
      <c r="BA619" s="101"/>
      <c r="BB619" s="100"/>
      <c r="BE619" s="101"/>
      <c r="BF619" s="100"/>
      <c r="BI619" s="101"/>
      <c r="BJ619" s="100"/>
      <c r="BM619" s="101"/>
      <c r="BN619" s="100"/>
      <c r="BQ619" s="101"/>
      <c r="BR619" s="100"/>
      <c r="BU619" s="101"/>
      <c r="BV619" s="100"/>
      <c r="BY619" s="101"/>
      <c r="BZ619" s="100"/>
      <c r="CC619" s="101"/>
      <c r="CD619" s="100"/>
      <c r="CG619" s="101"/>
      <c r="CH619" s="100"/>
      <c r="CK619" s="101"/>
      <c r="CL619" s="100"/>
      <c r="CO619" s="101"/>
      <c r="CP619" s="100"/>
      <c r="CS619" s="101"/>
      <c r="CT619" s="100"/>
      <c r="CW619" s="101"/>
      <c r="CX619" s="100"/>
      <c r="DA619" s="101"/>
      <c r="DB619" s="100"/>
      <c r="DE619" s="101"/>
      <c r="DF619" s="100"/>
      <c r="DI619" s="101"/>
    </row>
    <row r="620" spans="1:141" outlineLevel="1" x14ac:dyDescent="0.25">
      <c r="A620" s="90"/>
      <c r="B620" s="90"/>
      <c r="C620" s="90"/>
      <c r="D620" s="90"/>
      <c r="E620" t="str">
        <f>CONCATENATE(E613," - model")</f>
        <v>Deferred revenue - model</v>
      </c>
      <c r="F620" s="100"/>
      <c r="I620" s="101"/>
      <c r="J620" s="100"/>
      <c r="M620" s="101"/>
      <c r="N620" s="100"/>
      <c r="Q620" s="101"/>
      <c r="R620" s="100"/>
      <c r="U620" s="101"/>
      <c r="V620" s="100"/>
      <c r="Y620" s="101"/>
      <c r="Z620" s="100"/>
      <c r="AC620" s="101"/>
      <c r="AD620" s="100"/>
      <c r="AG620" s="101"/>
      <c r="AH620" s="100"/>
      <c r="AK620" s="101"/>
      <c r="AL620" s="113" t="str">
        <f ca="1">AL618</f>
        <v/>
      </c>
      <c r="AM620" s="69" t="str">
        <f t="shared" ref="AM620:AO620" ca="1" si="1607">AM618</f>
        <v/>
      </c>
      <c r="AN620" s="69" t="str">
        <f t="shared" ca="1" si="1607"/>
        <v/>
      </c>
      <c r="AO620" s="114" t="str">
        <f t="shared" ca="1" si="1607"/>
        <v/>
      </c>
      <c r="AP620" s="113" t="e" cm="1">
        <f t="array" aca="1" ref="AP620" ca="1">IF($I$9=1,IF(AP$4="A",AP618,AP621*AP$139*4),IF(AP$4="A",AP618,INDEX($DT$139:$EK$139,,MATCH(CONCATENATE("FY ",RIGHT(AP$3,4)),$DT$3:$EK$3,0))*AP623))</f>
        <v>#N/A</v>
      </c>
      <c r="AQ620" s="69" t="e" cm="1">
        <f t="array" aca="1" ref="AQ620" ca="1">IF($I$9=1,IF(AQ$4="A",AQ618,AQ621*AQ$139*4),IF(AQ$4="A",AQ618,INDEX($DT$139:$EK$139,,MATCH(CONCATENATE("FY ",RIGHT(AQ$3,4)),$DT$3:$EK$3,0))*AQ623))</f>
        <v>#N/A</v>
      </c>
      <c r="AR620" s="69" t="e" cm="1">
        <f t="array" aca="1" ref="AR620" ca="1">IF($I$9=1,IF(AR$4="A",AR618,AR621*AR$139*4),IF(AR$4="A",AR618,INDEX($DT$139:$EK$139,,MATCH(CONCATENATE("FY ",RIGHT(AR$3,4)),$DT$3:$EK$3,0))*AR623))</f>
        <v>#N/A</v>
      </c>
      <c r="AS620" s="114" t="e" cm="1">
        <f t="array" aca="1" ref="AS620" ca="1">IF($I$9=1,IF(AS$4="A",AS618,AS621*AS$139*4),IF(AS$4="A",AS618,INDEX($DT$139:$EK$139,,MATCH(CONCATENATE("FY ",RIGHT(AS$3,4)),$DT$3:$EK$3,0))*AS623))</f>
        <v>#N/A</v>
      </c>
      <c r="AT620" s="113" t="e" cm="1">
        <f t="array" aca="1" ref="AT620" ca="1">IF($I$9=1,IF(AT$4="A",AT618,AT621*AT$139*4),IF(AT$4="A",AT618,INDEX($DT$139:$EK$139,,MATCH(CONCATENATE("FY ",RIGHT(AT$3,4)),$DT$3:$EK$3,0))*AT623))</f>
        <v>#VALUE!</v>
      </c>
      <c r="AU620" s="69" t="e" cm="1">
        <f t="array" aca="1" ref="AU620" ca="1">IF($I$9=1,IF(AU$4="A",AU618,AU621*AU$139*4),IF(AU$4="A",AU618,INDEX($DT$139:$EK$139,,MATCH(CONCATENATE("FY ",RIGHT(AU$3,4)),$DT$3:$EK$3,0))*AU623))</f>
        <v>#VALUE!</v>
      </c>
      <c r="AV620" s="69" t="e" cm="1">
        <f t="array" aca="1" ref="AV620" ca="1">IF($I$9=1,IF(AV$4="A",AV618,AV621*AV$139*4),IF(AV$4="A",AV618,INDEX($DT$139:$EK$139,,MATCH(CONCATENATE("FY ",RIGHT(AV$3,4)),$DT$3:$EK$3,0))*AV623))</f>
        <v>#VALUE!</v>
      </c>
      <c r="AW620" s="114" t="e" cm="1">
        <f t="array" aca="1" ref="AW620" ca="1">IF($I$9=1,IF(AW$4="A",AW618,AW621*AW$139*4),IF(AW$4="A",AW618,INDEX($DT$139:$EK$139,,MATCH(CONCATENATE("FY ",RIGHT(AW$3,4)),$DT$3:$EK$3,0))*AW623))</f>
        <v>#VALUE!</v>
      </c>
      <c r="AX620" s="113" t="e" cm="1">
        <f t="array" aca="1" ref="AX620" ca="1">IF($I$9=1,IF(AX$4="A",AX618,AX621*AX$139*4),IF(AX$4="A",AX618,INDEX($DT$139:$EK$139,,MATCH(CONCATENATE("FY ",RIGHT(AX$3,4)),$DT$3:$EK$3,0))*AX623))</f>
        <v>#VALUE!</v>
      </c>
      <c r="AY620" s="69" t="e" cm="1">
        <f t="array" aca="1" ref="AY620" ca="1">IF($I$9=1,IF(AY$4="A",AY618,AY621*AY$139*4),IF(AY$4="A",AY618,INDEX($DT$139:$EK$139,,MATCH(CONCATENATE("FY ",RIGHT(AY$3,4)),$DT$3:$EK$3,0))*AY623))</f>
        <v>#VALUE!</v>
      </c>
      <c r="AZ620" s="69" t="e" cm="1">
        <f t="array" aca="1" ref="AZ620" ca="1">IF($I$9=1,IF(AZ$4="A",AZ618,AZ621*AZ$139*4),IF(AZ$4="A",AZ618,INDEX($DT$139:$EK$139,,MATCH(CONCATENATE("FY ",RIGHT(AZ$3,4)),$DT$3:$EK$3,0))*AZ623))</f>
        <v>#VALUE!</v>
      </c>
      <c r="BA620" s="114" t="e" cm="1">
        <f t="array" aca="1" ref="BA620" ca="1">IF($I$9=1,IF(BA$4="A",BA618,BA621*BA$139*4),IF(BA$4="A",BA618,INDEX($DT$139:$EK$139,,MATCH(CONCATENATE("FY ",RIGHT(BA$3,4)),$DT$3:$EK$3,0))*BA623))</f>
        <v>#VALUE!</v>
      </c>
      <c r="BB620" s="113" t="e" cm="1">
        <f t="array" aca="1" ref="BB620" ca="1">IF($I$9=1,IF(BB$4="A",BB618,BB621*BB$139*4),IF(BB$4="A",BB618,INDEX($DT$139:$EK$139,,MATCH(CONCATENATE("FY ",RIGHT(BB$3,4)),$DT$3:$EK$3,0))*BB623))</f>
        <v>#VALUE!</v>
      </c>
      <c r="BC620" s="69" t="e" cm="1">
        <f t="array" aca="1" ref="BC620" ca="1">IF($I$9=1,IF(BC$4="A",BC618,BC621*BC$139*4),IF(BC$4="A",BC618,INDEX($DT$139:$EK$139,,MATCH(CONCATENATE("FY ",RIGHT(BC$3,4)),$DT$3:$EK$3,0))*BC623))</f>
        <v>#VALUE!</v>
      </c>
      <c r="BD620" s="69" t="e" cm="1">
        <f t="array" aca="1" ref="BD620" ca="1">IF($I$9=1,IF(BD$4="A",BD618,BD621*BD$139*4),IF(BD$4="A",BD618,INDEX($DT$139:$EK$139,,MATCH(CONCATENATE("FY ",RIGHT(BD$3,4)),$DT$3:$EK$3,0))*BD623))</f>
        <v>#VALUE!</v>
      </c>
      <c r="BE620" s="114" t="e" cm="1">
        <f t="array" aca="1" ref="BE620" ca="1">IF($I$9=1,IF(BE$4="A",BE618,BE621*BE$139*4),IF(BE$4="A",BE618,INDEX($DT$139:$EK$139,,MATCH(CONCATENATE("FY ",RIGHT(BE$3,4)),$DT$3:$EK$3,0))*BE623))</f>
        <v>#VALUE!</v>
      </c>
      <c r="BF620" s="113" t="e" cm="1">
        <f t="array" aca="1" ref="BF620" ca="1">IF($I$9=1,IF(BF$4="A",BF618,BF621*BF$139*4),IF(BF$4="A",BF618,INDEX($DT$139:$EK$139,,MATCH(CONCATENATE("FY ",RIGHT(BF$3,4)),$DT$3:$EK$3,0))*BF623))</f>
        <v>#VALUE!</v>
      </c>
      <c r="BG620" s="69" t="e" cm="1">
        <f t="array" aca="1" ref="BG620" ca="1">IF($I$9=1,IF(BG$4="A",BG618,BG621*BG$139*4),IF(BG$4="A",BG618,INDEX($DT$139:$EK$139,,MATCH(CONCATENATE("FY ",RIGHT(BG$3,4)),$DT$3:$EK$3,0))*BG623))</f>
        <v>#VALUE!</v>
      </c>
      <c r="BH620" s="69" t="e" cm="1">
        <f t="array" aca="1" ref="BH620" ca="1">IF($I$9=1,IF(BH$4="A",BH618,BH621*BH$139*4),IF(BH$4="A",BH618,INDEX($DT$139:$EK$139,,MATCH(CONCATENATE("FY ",RIGHT(BH$3,4)),$DT$3:$EK$3,0))*BH623))</f>
        <v>#VALUE!</v>
      </c>
      <c r="BI620" s="114" t="e" cm="1">
        <f t="array" aca="1" ref="BI620" ca="1">IF($I$9=1,IF(BI$4="A",BI618,BI621*BI$139*4),IF(BI$4="A",BI618,INDEX($DT$139:$EK$139,,MATCH(CONCATENATE("FY ",RIGHT(BI$3,4)),$DT$3:$EK$3,0))*BI623))</f>
        <v>#VALUE!</v>
      </c>
      <c r="BJ620" s="113" t="e" cm="1">
        <f t="array" aca="1" ref="BJ620" ca="1">IF($I$9=1,IF(BJ$4="A",BJ618,BJ621*BJ$139*4),IF(BJ$4="A",BJ618,INDEX($DT$139:$EK$139,,MATCH(CONCATENATE("FY ",RIGHT(BJ$3,4)),$DT$3:$EK$3,0))*BJ623))</f>
        <v>#VALUE!</v>
      </c>
      <c r="BK620" s="69" t="e" cm="1">
        <f t="array" aca="1" ref="BK620" ca="1">IF($I$9=1,IF(BK$4="A",BK618,BK621*BK$139*4),IF(BK$4="A",BK618,INDEX($DT$139:$EK$139,,MATCH(CONCATENATE("FY ",RIGHT(BK$3,4)),$DT$3:$EK$3,0))*BK623))</f>
        <v>#VALUE!</v>
      </c>
      <c r="BL620" s="69" t="e" cm="1">
        <f t="array" aca="1" ref="BL620" ca="1">IF($I$9=1,IF(BL$4="A",BL618,BL621*BL$139*4),IF(BL$4="A",BL618,INDEX($DT$139:$EK$139,,MATCH(CONCATENATE("FY ",RIGHT(BL$3,4)),$DT$3:$EK$3,0))*BL623))</f>
        <v>#VALUE!</v>
      </c>
      <c r="BM620" s="114" t="e" cm="1">
        <f t="array" aca="1" ref="BM620" ca="1">IF($I$9=1,IF(BM$4="A",BM618,BM621*BM$139*4),IF(BM$4="A",BM618,INDEX($DT$139:$EK$139,,MATCH(CONCATENATE("FY ",RIGHT(BM$3,4)),$DT$3:$EK$3,0))*BM623))</f>
        <v>#VALUE!</v>
      </c>
      <c r="BN620" s="113" t="e" cm="1">
        <f t="array" aca="1" ref="BN620" ca="1">IF($I$9=1,IF(BN$4="A",BN618,BN621*BN$139*4),IF(BN$4="A",BN618,INDEX($DT$139:$EK$139,,MATCH(CONCATENATE("FY ",RIGHT(BN$3,4)),$DT$3:$EK$3,0))*BN623))</f>
        <v>#VALUE!</v>
      </c>
      <c r="BO620" s="69" t="e" cm="1">
        <f t="array" aca="1" ref="BO620" ca="1">IF($I$9=1,IF(BO$4="A",BO618,BO621*BO$139*4),IF(BO$4="A",BO618,INDEX($DT$139:$EK$139,,MATCH(CONCATENATE("FY ",RIGHT(BO$3,4)),$DT$3:$EK$3,0))*BO623))</f>
        <v>#VALUE!</v>
      </c>
      <c r="BP620" s="69" t="e" cm="1">
        <f t="array" aca="1" ref="BP620" ca="1">IF($I$9=1,IF(BP$4="A",BP618,BP621*BP$139*4),IF(BP$4="A",BP618,INDEX($DT$139:$EK$139,,MATCH(CONCATENATE("FY ",RIGHT(BP$3,4)),$DT$3:$EK$3,0))*BP623))</f>
        <v>#VALUE!</v>
      </c>
      <c r="BQ620" s="114" t="e" cm="1">
        <f t="array" aca="1" ref="BQ620" ca="1">IF($I$9=1,IF(BQ$4="A",BQ618,BQ621*BQ$139*4),IF(BQ$4="A",BQ618,INDEX($DT$139:$EK$139,,MATCH(CONCATENATE("FY ",RIGHT(BQ$3,4)),$DT$3:$EK$3,0))*BQ623))</f>
        <v>#VALUE!</v>
      </c>
      <c r="BR620" s="113" t="e" cm="1">
        <f t="array" aca="1" ref="BR620" ca="1">IF($I$9=1,IF(BR$4="A",BR618,BR621*BR$139*4),IF(BR$4="A",BR618,INDEX($DT$139:$EK$139,,MATCH(CONCATENATE("FY ",RIGHT(BR$3,4)),$DT$3:$EK$3,0))*BR623))</f>
        <v>#VALUE!</v>
      </c>
      <c r="BS620" s="69" t="e" cm="1">
        <f t="array" aca="1" ref="BS620" ca="1">IF($I$9=1,IF(BS$4="A",BS618,BS621*BS$139*4),IF(BS$4="A",BS618,INDEX($DT$139:$EK$139,,MATCH(CONCATENATE("FY ",RIGHT(BS$3,4)),$DT$3:$EK$3,0))*BS623))</f>
        <v>#VALUE!</v>
      </c>
      <c r="BT620" s="69" t="e" cm="1">
        <f t="array" aca="1" ref="BT620" ca="1">IF($I$9=1,IF(BT$4="A",BT618,BT621*BT$139*4),IF(BT$4="A",BT618,INDEX($DT$139:$EK$139,,MATCH(CONCATENATE("FY ",RIGHT(BT$3,4)),$DT$3:$EK$3,0))*BT623))</f>
        <v>#VALUE!</v>
      </c>
      <c r="BU620" s="114" t="e" cm="1">
        <f t="array" aca="1" ref="BU620" ca="1">IF($I$9=1,IF(BU$4="A",BU618,BU621*BU$139*4),IF(BU$4="A",BU618,INDEX($DT$139:$EK$139,,MATCH(CONCATENATE("FY ",RIGHT(BU$3,4)),$DT$3:$EK$3,0))*BU623))</f>
        <v>#VALUE!</v>
      </c>
      <c r="BV620" s="113" t="e" cm="1">
        <f t="array" aca="1" ref="BV620" ca="1">IF($I$9=1,IF(BV$4="A",BV618,BV621*BV$139*4),IF(BV$4="A",BV618,INDEX($DT$139:$EK$139,,MATCH(CONCATENATE("FY ",RIGHT(BV$3,4)),$DT$3:$EK$3,0))*BV623))</f>
        <v>#VALUE!</v>
      </c>
      <c r="BW620" s="69" t="e" cm="1">
        <f t="array" aca="1" ref="BW620" ca="1">IF($I$9=1,IF(BW$4="A",BW618,BW621*BW$139*4),IF(BW$4="A",BW618,INDEX($DT$139:$EK$139,,MATCH(CONCATENATE("FY ",RIGHT(BW$3,4)),$DT$3:$EK$3,0))*BW623))</f>
        <v>#VALUE!</v>
      </c>
      <c r="BX620" s="69" t="e" cm="1">
        <f t="array" aca="1" ref="BX620" ca="1">IF($I$9=1,IF(BX$4="A",BX618,BX621*BX$139*4),IF(BX$4="A",BX618,INDEX($DT$139:$EK$139,,MATCH(CONCATENATE("FY ",RIGHT(BX$3,4)),$DT$3:$EK$3,0))*BX623))</f>
        <v>#VALUE!</v>
      </c>
      <c r="BY620" s="114" t="e" cm="1">
        <f t="array" aca="1" ref="BY620" ca="1">IF($I$9=1,IF(BY$4="A",BY618,BY621*BY$139*4),IF(BY$4="A",BY618,INDEX($DT$139:$EK$139,,MATCH(CONCATENATE("FY ",RIGHT(BY$3,4)),$DT$3:$EK$3,0))*BY623))</f>
        <v>#VALUE!</v>
      </c>
      <c r="BZ620" s="113" t="e" cm="1">
        <f t="array" aca="1" ref="BZ620" ca="1">IF($I$9=1,IF(BZ$4="A",BZ618,BZ621*BZ$139*4),IF(BZ$4="A",BZ618,INDEX($DT$139:$EK$139,,MATCH(CONCATENATE("FY ",RIGHT(BZ$3,4)),$DT$3:$EK$3,0))*BZ623))</f>
        <v>#VALUE!</v>
      </c>
      <c r="CA620" s="69" t="e" cm="1">
        <f t="array" aca="1" ref="CA620" ca="1">IF($I$9=1,IF(CA$4="A",CA618,CA621*CA$139*4),IF(CA$4="A",CA618,INDEX($DT$139:$EK$139,,MATCH(CONCATENATE("FY ",RIGHT(CA$3,4)),$DT$3:$EK$3,0))*CA623))</f>
        <v>#VALUE!</v>
      </c>
      <c r="CB620" s="69" t="e" cm="1">
        <f t="array" aca="1" ref="CB620" ca="1">IF($I$9=1,IF(CB$4="A",CB618,CB621*CB$139*4),IF(CB$4="A",CB618,INDEX($DT$139:$EK$139,,MATCH(CONCATENATE("FY ",RIGHT(CB$3,4)),$DT$3:$EK$3,0))*CB623))</f>
        <v>#VALUE!</v>
      </c>
      <c r="CC620" s="114" t="e" cm="1">
        <f t="array" aca="1" ref="CC620" ca="1">IF($I$9=1,IF(CC$4="A",CC618,CC621*CC$139*4),IF(CC$4="A",CC618,INDEX($DT$139:$EK$139,,MATCH(CONCATENATE("FY ",RIGHT(CC$3,4)),$DT$3:$EK$3,0))*CC623))</f>
        <v>#VALUE!</v>
      </c>
      <c r="CD620" s="113" t="e" cm="1">
        <f t="array" aca="1" ref="CD620" ca="1">IF($I$9=1,IF(CD$4="A",CD618,CD621*CD$139*4),IF(CD$4="A",CD618,INDEX($DT$139:$EK$139,,MATCH(CONCATENATE("FY ",RIGHT(CD$3,4)),$DT$3:$EK$3,0))*CD623))</f>
        <v>#VALUE!</v>
      </c>
      <c r="CE620" s="69" t="e" cm="1">
        <f t="array" aca="1" ref="CE620" ca="1">IF($I$9=1,IF(CE$4="A",CE618,CE621*CE$139*4),IF(CE$4="A",CE618,INDEX($DT$139:$EK$139,,MATCH(CONCATENATE("FY ",RIGHT(CE$3,4)),$DT$3:$EK$3,0))*CE623))</f>
        <v>#VALUE!</v>
      </c>
      <c r="CF620" s="69" t="e" cm="1">
        <f t="array" aca="1" ref="CF620" ca="1">IF($I$9=1,IF(CF$4="A",CF618,CF621*CF$139*4),IF(CF$4="A",CF618,INDEX($DT$139:$EK$139,,MATCH(CONCATENATE("FY ",RIGHT(CF$3,4)),$DT$3:$EK$3,0))*CF623))</f>
        <v>#VALUE!</v>
      </c>
      <c r="CG620" s="114" t="e" cm="1">
        <f t="array" aca="1" ref="CG620" ca="1">IF($I$9=1,IF(CG$4="A",CG618,CG621*CG$139*4),IF(CG$4="A",CG618,INDEX($DT$139:$EK$139,,MATCH(CONCATENATE("FY ",RIGHT(CG$3,4)),$DT$3:$EK$3,0))*CG623))</f>
        <v>#VALUE!</v>
      </c>
      <c r="CH620" s="113" cm="1">
        <f t="array" aca="1" ref="CH620" ca="1">IF($I$9=1,IF(CH$4="A",CH618,CH621*CH$139*4),IF(CH$4="A",CH618,INDEX($DT$139:$EK$139,,MATCH(CONCATENATE("FY ",RIGHT(CH$3,4)),$DT$3:$EK$3,0))*CH623))</f>
        <v>0</v>
      </c>
      <c r="CI620" s="69" cm="1">
        <f t="array" aca="1" ref="CI620" ca="1">IF($I$9=1,IF(CI$4="A",CI618,CI621*CI$139*4),IF(CI$4="A",CI618,INDEX($DT$139:$EK$139,,MATCH(CONCATENATE("FY ",RIGHT(CI$3,4)),$DT$3:$EK$3,0))*CI623))</f>
        <v>0</v>
      </c>
      <c r="CJ620" s="69" cm="1">
        <f t="array" aca="1" ref="CJ620" ca="1">IF($I$9=1,IF(CJ$4="A",CJ618,CJ621*CJ$139*4),IF(CJ$4="A",CJ618,INDEX($DT$139:$EK$139,,MATCH(CONCATENATE("FY ",RIGHT(CJ$3,4)),$DT$3:$EK$3,0))*CJ623))</f>
        <v>0</v>
      </c>
      <c r="CK620" s="114" cm="1">
        <f t="array" aca="1" ref="CK620" ca="1">IF($I$9=1,IF(CK$4="A",CK618,CK621*CK$139*4),IF(CK$4="A",CK618,INDEX($DT$139:$EK$139,,MATCH(CONCATENATE("FY ",RIGHT(CK$3,4)),$DT$3:$EK$3,0))*CK623))</f>
        <v>0</v>
      </c>
      <c r="CL620" s="113" cm="1">
        <f t="array" aca="1" ref="CL620" ca="1">IF($I$9=1,IF(CL$4="A",CL618,CL621*CL$139*4),IF(CL$4="A",CL618,INDEX($DT$139:$EK$139,,MATCH(CONCATENATE("FY ",RIGHT(CL$3,4)),$DT$3:$EK$3,0))*CL623))</f>
        <v>0</v>
      </c>
      <c r="CM620" s="69" cm="1">
        <f t="array" aca="1" ref="CM620" ca="1">IF($I$9=1,IF(CM$4="A",CM618,CM621*CM$139*4),IF(CM$4="A",CM618,INDEX($DT$139:$EK$139,,MATCH(CONCATENATE("FY ",RIGHT(CM$3,4)),$DT$3:$EK$3,0))*CM623))</f>
        <v>0</v>
      </c>
      <c r="CN620" s="69" cm="1">
        <f t="array" aca="1" ref="CN620" ca="1">IF($I$9=1,IF(CN$4="A",CN618,CN621*CN$139*4),IF(CN$4="A",CN618,INDEX($DT$139:$EK$139,,MATCH(CONCATENATE("FY ",RIGHT(CN$3,4)),$DT$3:$EK$3,0))*CN623))</f>
        <v>0</v>
      </c>
      <c r="CO620" s="114" cm="1">
        <f t="array" aca="1" ref="CO620" ca="1">IF($I$9=1,IF(CO$4="A",CO618,CO621*CO$139*4),IF(CO$4="A",CO618,INDEX($DT$139:$EK$139,,MATCH(CONCATENATE("FY ",RIGHT(CO$3,4)),$DT$3:$EK$3,0))*CO623))</f>
        <v>0</v>
      </c>
      <c r="CP620" s="113" cm="1">
        <f t="array" aca="1" ref="CP620" ca="1">IF($I$9=1,IF(CP$4="A",CP618,CP621*CP$139*4),IF(CP$4="A",CP618,INDEX($DT$139:$EK$139,,MATCH(CONCATENATE("FY ",RIGHT(CP$3,4)),$DT$3:$EK$3,0))*CP623))</f>
        <v>0</v>
      </c>
      <c r="CQ620" s="69" cm="1">
        <f t="array" aca="1" ref="CQ620" ca="1">IF($I$9=1,IF(CQ$4="A",CQ618,CQ621*CQ$139*4),IF(CQ$4="A",CQ618,INDEX($DT$139:$EK$139,,MATCH(CONCATENATE("FY ",RIGHT(CQ$3,4)),$DT$3:$EK$3,0))*CQ623))</f>
        <v>0</v>
      </c>
      <c r="CR620" s="69" cm="1">
        <f t="array" aca="1" ref="CR620" ca="1">IF($I$9=1,IF(CR$4="A",CR618,CR621*CR$139*4),IF(CR$4="A",CR618,INDEX($DT$139:$EK$139,,MATCH(CONCATENATE("FY ",RIGHT(CR$3,4)),$DT$3:$EK$3,0))*CR623))</f>
        <v>0</v>
      </c>
      <c r="CS620" s="114" cm="1">
        <f t="array" aca="1" ref="CS620" ca="1">IF($I$9=1,IF(CS$4="A",CS618,CS621*CS$139*4),IF(CS$4="A",CS618,INDEX($DT$139:$EK$139,,MATCH(CONCATENATE("FY ",RIGHT(CS$3,4)),$DT$3:$EK$3,0))*CS623))</f>
        <v>0</v>
      </c>
      <c r="CT620" s="113" cm="1">
        <f t="array" aca="1" ref="CT620" ca="1">IF($I$9=1,IF(CT$4="A",CT618,CT621*CT$139*4),IF(CT$4="A",CT618,INDEX($DT$139:$EK$139,,MATCH(CONCATENATE("FY ",RIGHT(CT$3,4)),$DT$3:$EK$3,0))*CT623))</f>
        <v>0</v>
      </c>
      <c r="CU620" s="69" cm="1">
        <f t="array" aca="1" ref="CU620" ca="1">IF($I$9=1,IF(CU$4="A",CU618,CU621*CU$139*4),IF(CU$4="A",CU618,INDEX($DT$139:$EK$139,,MATCH(CONCATENATE("FY ",RIGHT(CU$3,4)),$DT$3:$EK$3,0))*CU623))</f>
        <v>0</v>
      </c>
      <c r="CV620" s="69" cm="1">
        <f t="array" aca="1" ref="CV620" ca="1">IF($I$9=1,IF(CV$4="A",CV618,CV621*CV$139*4),IF(CV$4="A",CV618,INDEX($DT$139:$EK$139,,MATCH(CONCATENATE("FY ",RIGHT(CV$3,4)),$DT$3:$EK$3,0))*CV623))</f>
        <v>0</v>
      </c>
      <c r="CW620" s="114" cm="1">
        <f t="array" aca="1" ref="CW620" ca="1">IF($I$9=1,IF(CW$4="A",CW618,CW621*CW$139*4),IF(CW$4="A",CW618,INDEX($DT$139:$EK$139,,MATCH(CONCATENATE("FY ",RIGHT(CW$3,4)),$DT$3:$EK$3,0))*CW623))</f>
        <v>0</v>
      </c>
      <c r="CX620" s="113" cm="1">
        <f t="array" aca="1" ref="CX620" ca="1">IF($I$9=1,IF(CX$4="A",CX618,CX621*CX$139*4),IF(CX$4="A",CX618,INDEX($DT$139:$EK$139,,MATCH(CONCATENATE("FY ",RIGHT(CX$3,4)),$DT$3:$EK$3,0))*CX623))</f>
        <v>0</v>
      </c>
      <c r="CY620" s="69" cm="1">
        <f t="array" aca="1" ref="CY620" ca="1">IF($I$9=1,IF(CY$4="A",CY618,CY621*CY$139*4),IF(CY$4="A",CY618,INDEX($DT$139:$EK$139,,MATCH(CONCATENATE("FY ",RIGHT(CY$3,4)),$DT$3:$EK$3,0))*CY623))</f>
        <v>0</v>
      </c>
      <c r="CZ620" s="69" cm="1">
        <f t="array" aca="1" ref="CZ620" ca="1">IF($I$9=1,IF(CZ$4="A",CZ618,CZ621*CZ$139*4),IF(CZ$4="A",CZ618,INDEX($DT$139:$EK$139,,MATCH(CONCATENATE("FY ",RIGHT(CZ$3,4)),$DT$3:$EK$3,0))*CZ623))</f>
        <v>0</v>
      </c>
      <c r="DA620" s="114" cm="1">
        <f t="array" aca="1" ref="DA620" ca="1">IF($I$9=1,IF(DA$4="A",DA618,DA621*DA$139*4),IF(DA$4="A",DA618,INDEX($DT$139:$EK$139,,MATCH(CONCATENATE("FY ",RIGHT(DA$3,4)),$DT$3:$EK$3,0))*DA623))</f>
        <v>0</v>
      </c>
      <c r="DB620" s="113" cm="1">
        <f t="array" aca="1" ref="DB620" ca="1">IF($I$9=1,IF(DB$4="A",DB618,DB621*DB$139*4),IF(DB$4="A",DB618,INDEX($DT$139:$EK$139,,MATCH(CONCATENATE("FY ",RIGHT(DB$3,4)),$DT$3:$EK$3,0))*DB623))</f>
        <v>0</v>
      </c>
      <c r="DC620" s="69" cm="1">
        <f t="array" aca="1" ref="DC620" ca="1">IF($I$9=1,IF(DC$4="A",DC618,DC621*DC$139*4),IF(DC$4="A",DC618,INDEX($DT$139:$EK$139,,MATCH(CONCATENATE("FY ",RIGHT(DC$3,4)),$DT$3:$EK$3,0))*DC623))</f>
        <v>0</v>
      </c>
      <c r="DD620" s="69" cm="1">
        <f t="array" aca="1" ref="DD620" ca="1">IF($I$9=1,IF(DD$4="A",DD618,DD621*DD$139*4),IF(DD$4="A",DD618,INDEX($DT$139:$EK$139,,MATCH(CONCATENATE("FY ",RIGHT(DD$3,4)),$DT$3:$EK$3,0))*DD623))</f>
        <v>0</v>
      </c>
      <c r="DE620" s="114" cm="1">
        <f t="array" aca="1" ref="DE620" ca="1">IF($I$9=1,IF(DE$4="A",DE618,DE621*DE$139*4),IF(DE$4="A",DE618,INDEX($DT$139:$EK$139,,MATCH(CONCATENATE("FY ",RIGHT(DE$3,4)),$DT$3:$EK$3,0))*DE623))</f>
        <v>0</v>
      </c>
      <c r="DF620" s="113" cm="1">
        <f t="array" aca="1" ref="DF620" ca="1">IF($I$9=1,IF(DF$4="A",DF618,DF621*DF$139*4),IF(DF$4="A",DF618,INDEX($DT$139:$EK$139,,MATCH(CONCATENATE("FY ",RIGHT(DF$3,4)),$DT$3:$EK$3,0))*DF623))</f>
        <v>0</v>
      </c>
      <c r="DG620" s="69" cm="1">
        <f t="array" aca="1" ref="DG620" ca="1">IF($I$9=1,IF(DG$4="A",DG618,DG621*DG$139*4),IF(DG$4="A",DG618,INDEX($DT$139:$EK$139,,MATCH(CONCATENATE("FY ",RIGHT(DG$3,4)),$DT$3:$EK$3,0))*DG623))</f>
        <v>0</v>
      </c>
      <c r="DH620" s="69" cm="1">
        <f t="array" aca="1" ref="DH620" ca="1">IF($I$9=1,IF(DH$4="A",DH618,DH621*DH$139*4),IF(DH$4="A",DH618,INDEX($DT$139:$EK$139,,MATCH(CONCATENATE("FY ",RIGHT(DH$3,4)),$DT$3:$EK$3,0))*DH623))</f>
        <v>0</v>
      </c>
      <c r="DI620" s="114" cm="1">
        <f t="array" aca="1" ref="DI620" ca="1">IF($I$9=1,IF(DI$4="A",DI618,DI621*DI$139*4),IF(DI$4="A",DI618,INDEX($DT$139:$EK$139,,MATCH(CONCATENATE("FY ",RIGHT(DI$3,4)),$DT$3:$EK$3,0))*DI623))</f>
        <v>0</v>
      </c>
      <c r="DK620" s="69">
        <f t="shared" ref="DK620:EK620" ca="1" si="1608">SUM(OFFSET($E620,,MATCH(DK$3,$F$5:$DI$5,0)+3,,1))</f>
        <v>0</v>
      </c>
      <c r="DL620" s="69" t="e">
        <f t="shared" ca="1" si="1608"/>
        <v>#N/A</v>
      </c>
      <c r="DM620" s="69" t="e">
        <f t="shared" ca="1" si="1608"/>
        <v>#VALUE!</v>
      </c>
      <c r="DN620" s="69" t="e">
        <f t="shared" ca="1" si="1608"/>
        <v>#VALUE!</v>
      </c>
      <c r="DO620" s="69" t="e">
        <f t="shared" ca="1" si="1608"/>
        <v>#VALUE!</v>
      </c>
      <c r="DP620" s="69" t="e">
        <f t="shared" ca="1" si="1608"/>
        <v>#VALUE!</v>
      </c>
      <c r="DQ620" s="69" t="e">
        <f t="shared" ca="1" si="1608"/>
        <v>#VALUE!</v>
      </c>
      <c r="DR620" s="69" t="e">
        <f t="shared" ca="1" si="1608"/>
        <v>#VALUE!</v>
      </c>
      <c r="DS620" s="69" t="e">
        <f t="shared" ca="1" si="1608"/>
        <v>#VALUE!</v>
      </c>
      <c r="DT620" s="69" t="e">
        <f t="shared" ca="1" si="1608"/>
        <v>#VALUE!</v>
      </c>
      <c r="DU620" s="69" t="e">
        <f t="shared" ca="1" si="1608"/>
        <v>#VALUE!</v>
      </c>
      <c r="DV620" s="69" t="e">
        <f t="shared" ca="1" si="1608"/>
        <v>#VALUE!</v>
      </c>
      <c r="DW620" s="69" t="e">
        <f t="shared" ca="1" si="1608"/>
        <v>#VALUE!</v>
      </c>
      <c r="DX620" s="69" t="e">
        <f t="shared" ca="1" si="1608"/>
        <v>#VALUE!</v>
      </c>
      <c r="DY620" s="69" t="e">
        <f t="shared" ca="1" si="1608"/>
        <v>#VALUE!</v>
      </c>
      <c r="DZ620" s="69" t="e">
        <f t="shared" ca="1" si="1608"/>
        <v>#VALUE!</v>
      </c>
      <c r="EA620" s="69" t="e">
        <f t="shared" ca="1" si="1608"/>
        <v>#VALUE!</v>
      </c>
      <c r="EB620" s="69" t="e">
        <f t="shared" ca="1" si="1608"/>
        <v>#VALUE!</v>
      </c>
      <c r="EC620" s="69" t="e">
        <f t="shared" ca="1" si="1608"/>
        <v>#VALUE!</v>
      </c>
      <c r="ED620" s="69" t="e">
        <f t="shared" ca="1" si="1608"/>
        <v>#VALUE!</v>
      </c>
      <c r="EE620" s="69" t="e">
        <f t="shared" ca="1" si="1608"/>
        <v>#VALUE!</v>
      </c>
      <c r="EF620" s="69" t="e">
        <f t="shared" ca="1" si="1608"/>
        <v>#VALUE!</v>
      </c>
      <c r="EG620" s="69" t="e">
        <f t="shared" ca="1" si="1608"/>
        <v>#VALUE!</v>
      </c>
      <c r="EH620" s="69" t="e">
        <f t="shared" ca="1" si="1608"/>
        <v>#VALUE!</v>
      </c>
      <c r="EI620" s="69" t="e">
        <f t="shared" ca="1" si="1608"/>
        <v>#VALUE!</v>
      </c>
      <c r="EJ620" s="69" t="e">
        <f t="shared" ca="1" si="1608"/>
        <v>#VALUE!</v>
      </c>
      <c r="EK620" s="69" t="e">
        <f t="shared" ca="1" si="1608"/>
        <v>#VALUE!</v>
      </c>
    </row>
    <row r="621" spans="1:141" outlineLevel="1" x14ac:dyDescent="0.25">
      <c r="A621" s="90"/>
      <c r="B621" s="90"/>
      <c r="C621" s="90"/>
      <c r="D621" s="90"/>
      <c r="E621" t="s">
        <v>352</v>
      </c>
      <c r="F621" s="100"/>
      <c r="I621" s="101"/>
      <c r="J621" s="100"/>
      <c r="M621" s="101"/>
      <c r="N621" s="100"/>
      <c r="Q621" s="101"/>
      <c r="R621" s="100"/>
      <c r="U621" s="101"/>
      <c r="V621" s="100"/>
      <c r="Y621" s="101"/>
      <c r="Z621" s="100"/>
      <c r="AC621" s="101"/>
      <c r="AD621" s="100"/>
      <c r="AG621" s="101"/>
      <c r="AH621" s="100"/>
      <c r="AK621" s="101"/>
      <c r="AL621" s="100"/>
      <c r="AO621" s="101"/>
      <c r="AP621" s="102" t="e">
        <f ca="1">IF(AP$4="A","",AP623)</f>
        <v>#N/A</v>
      </c>
      <c r="AQ621" s="103" t="e">
        <f t="shared" ref="AQ621:DB621" ca="1" si="1609">IF(AQ$4="A","",AQ623)</f>
        <v>#N/A</v>
      </c>
      <c r="AR621" s="103" t="e">
        <f t="shared" ca="1" si="1609"/>
        <v>#N/A</v>
      </c>
      <c r="AS621" s="104" t="e">
        <f t="shared" ca="1" si="1609"/>
        <v>#N/A</v>
      </c>
      <c r="AT621" s="102" t="e">
        <f t="shared" ca="1" si="1609"/>
        <v>#VALUE!</v>
      </c>
      <c r="AU621" s="103" t="e">
        <f t="shared" ca="1" si="1609"/>
        <v>#VALUE!</v>
      </c>
      <c r="AV621" s="103" t="e">
        <f t="shared" ca="1" si="1609"/>
        <v>#VALUE!</v>
      </c>
      <c r="AW621" s="104" t="e">
        <f t="shared" ca="1" si="1609"/>
        <v>#VALUE!</v>
      </c>
      <c r="AX621" s="102" t="e">
        <f t="shared" ca="1" si="1609"/>
        <v>#VALUE!</v>
      </c>
      <c r="AY621" s="103" t="e">
        <f t="shared" ca="1" si="1609"/>
        <v>#VALUE!</v>
      </c>
      <c r="AZ621" s="103" t="e">
        <f t="shared" ca="1" si="1609"/>
        <v>#VALUE!</v>
      </c>
      <c r="BA621" s="104" t="e">
        <f t="shared" ca="1" si="1609"/>
        <v>#VALUE!</v>
      </c>
      <c r="BB621" s="102" t="e">
        <f t="shared" ca="1" si="1609"/>
        <v>#VALUE!</v>
      </c>
      <c r="BC621" s="103" t="e">
        <f t="shared" ca="1" si="1609"/>
        <v>#VALUE!</v>
      </c>
      <c r="BD621" s="103" t="e">
        <f t="shared" ca="1" si="1609"/>
        <v>#VALUE!</v>
      </c>
      <c r="BE621" s="104" t="e">
        <f t="shared" ca="1" si="1609"/>
        <v>#VALUE!</v>
      </c>
      <c r="BF621" s="102" t="e">
        <f t="shared" ca="1" si="1609"/>
        <v>#VALUE!</v>
      </c>
      <c r="BG621" s="103" t="e">
        <f t="shared" ca="1" si="1609"/>
        <v>#VALUE!</v>
      </c>
      <c r="BH621" s="103" t="e">
        <f t="shared" ca="1" si="1609"/>
        <v>#VALUE!</v>
      </c>
      <c r="BI621" s="104" t="e">
        <f t="shared" ca="1" si="1609"/>
        <v>#VALUE!</v>
      </c>
      <c r="BJ621" s="102" t="e">
        <f t="shared" ca="1" si="1609"/>
        <v>#VALUE!</v>
      </c>
      <c r="BK621" s="103" t="e">
        <f t="shared" ca="1" si="1609"/>
        <v>#VALUE!</v>
      </c>
      <c r="BL621" s="103" t="e">
        <f t="shared" ca="1" si="1609"/>
        <v>#VALUE!</v>
      </c>
      <c r="BM621" s="104" t="e">
        <f t="shared" ca="1" si="1609"/>
        <v>#VALUE!</v>
      </c>
      <c r="BN621" s="102" t="e">
        <f t="shared" ca="1" si="1609"/>
        <v>#VALUE!</v>
      </c>
      <c r="BO621" s="103" t="e">
        <f t="shared" ca="1" si="1609"/>
        <v>#VALUE!</v>
      </c>
      <c r="BP621" s="103" t="e">
        <f t="shared" ca="1" si="1609"/>
        <v>#VALUE!</v>
      </c>
      <c r="BQ621" s="104" t="e">
        <f t="shared" ca="1" si="1609"/>
        <v>#VALUE!</v>
      </c>
      <c r="BR621" s="102" t="e">
        <f t="shared" ca="1" si="1609"/>
        <v>#VALUE!</v>
      </c>
      <c r="BS621" s="103" t="e">
        <f t="shared" ca="1" si="1609"/>
        <v>#VALUE!</v>
      </c>
      <c r="BT621" s="103" t="e">
        <f t="shared" ca="1" si="1609"/>
        <v>#VALUE!</v>
      </c>
      <c r="BU621" s="104" t="e">
        <f t="shared" ca="1" si="1609"/>
        <v>#VALUE!</v>
      </c>
      <c r="BV621" s="102" t="e">
        <f t="shared" ca="1" si="1609"/>
        <v>#VALUE!</v>
      </c>
      <c r="BW621" s="103" t="e">
        <f t="shared" ca="1" si="1609"/>
        <v>#VALUE!</v>
      </c>
      <c r="BX621" s="103" t="e">
        <f t="shared" ca="1" si="1609"/>
        <v>#VALUE!</v>
      </c>
      <c r="BY621" s="104" t="e">
        <f t="shared" ca="1" si="1609"/>
        <v>#VALUE!</v>
      </c>
      <c r="BZ621" s="102" t="e">
        <f t="shared" ca="1" si="1609"/>
        <v>#VALUE!</v>
      </c>
      <c r="CA621" s="103" t="e">
        <f t="shared" ca="1" si="1609"/>
        <v>#VALUE!</v>
      </c>
      <c r="CB621" s="103" t="e">
        <f t="shared" ca="1" si="1609"/>
        <v>#VALUE!</v>
      </c>
      <c r="CC621" s="104" t="e">
        <f t="shared" ca="1" si="1609"/>
        <v>#VALUE!</v>
      </c>
      <c r="CD621" s="102" t="e">
        <f t="shared" ca="1" si="1609"/>
        <v>#VALUE!</v>
      </c>
      <c r="CE621" s="103" t="e">
        <f t="shared" ca="1" si="1609"/>
        <v>#VALUE!</v>
      </c>
      <c r="CF621" s="103" t="e">
        <f t="shared" ca="1" si="1609"/>
        <v>#VALUE!</v>
      </c>
      <c r="CG621" s="104" t="e">
        <f t="shared" ca="1" si="1609"/>
        <v>#VALUE!</v>
      </c>
      <c r="CH621" s="102" t="str">
        <f t="shared" ca="1" si="1609"/>
        <v/>
      </c>
      <c r="CI621" s="103" t="str">
        <f t="shared" ca="1" si="1609"/>
        <v/>
      </c>
      <c r="CJ621" s="103" t="str">
        <f t="shared" ca="1" si="1609"/>
        <v/>
      </c>
      <c r="CK621" s="104" t="str">
        <f t="shared" ca="1" si="1609"/>
        <v/>
      </c>
      <c r="CL621" s="102" t="str">
        <f t="shared" ca="1" si="1609"/>
        <v/>
      </c>
      <c r="CM621" s="103" t="str">
        <f t="shared" ca="1" si="1609"/>
        <v/>
      </c>
      <c r="CN621" s="103" t="str">
        <f t="shared" ca="1" si="1609"/>
        <v/>
      </c>
      <c r="CO621" s="104" t="str">
        <f t="shared" ca="1" si="1609"/>
        <v/>
      </c>
      <c r="CP621" s="102" t="str">
        <f t="shared" ca="1" si="1609"/>
        <v/>
      </c>
      <c r="CQ621" s="103" t="str">
        <f t="shared" ca="1" si="1609"/>
        <v/>
      </c>
      <c r="CR621" s="103" t="str">
        <f t="shared" ca="1" si="1609"/>
        <v/>
      </c>
      <c r="CS621" s="104" t="str">
        <f t="shared" ca="1" si="1609"/>
        <v/>
      </c>
      <c r="CT621" s="102" t="str">
        <f t="shared" ca="1" si="1609"/>
        <v/>
      </c>
      <c r="CU621" s="103" t="str">
        <f t="shared" ca="1" si="1609"/>
        <v/>
      </c>
      <c r="CV621" s="103" t="str">
        <f t="shared" ca="1" si="1609"/>
        <v/>
      </c>
      <c r="CW621" s="104" t="str">
        <f t="shared" ca="1" si="1609"/>
        <v/>
      </c>
      <c r="CX621" s="102" t="str">
        <f t="shared" ca="1" si="1609"/>
        <v/>
      </c>
      <c r="CY621" s="103" t="str">
        <f t="shared" ca="1" si="1609"/>
        <v/>
      </c>
      <c r="CZ621" s="103" t="str">
        <f t="shared" ca="1" si="1609"/>
        <v/>
      </c>
      <c r="DA621" s="104" t="str">
        <f t="shared" ca="1" si="1609"/>
        <v/>
      </c>
      <c r="DB621" s="102" t="str">
        <f t="shared" ca="1" si="1609"/>
        <v/>
      </c>
      <c r="DC621" s="103" t="str">
        <f t="shared" ref="DC621:DI621" ca="1" si="1610">IF(DC$4="A","",DC623)</f>
        <v/>
      </c>
      <c r="DD621" s="103" t="str">
        <f t="shared" ca="1" si="1610"/>
        <v/>
      </c>
      <c r="DE621" s="104" t="str">
        <f t="shared" ca="1" si="1610"/>
        <v/>
      </c>
      <c r="DF621" s="102" t="str">
        <f t="shared" ca="1" si="1610"/>
        <v/>
      </c>
      <c r="DG621" s="103" t="str">
        <f t="shared" ca="1" si="1610"/>
        <v/>
      </c>
      <c r="DH621" s="103" t="str">
        <f t="shared" ca="1" si="1610"/>
        <v/>
      </c>
      <c r="DI621" s="104" t="str">
        <f t="shared" ca="1" si="1610"/>
        <v/>
      </c>
      <c r="DT621" s="103" t="str">
        <f ca="1">IF(ISERROR(DT620/DT$139),"",DT620/DT$139)</f>
        <v/>
      </c>
      <c r="DU621" s="103" t="str">
        <f t="shared" ref="DU621:EK621" ca="1" si="1611">IF(ISERROR(DU620/DU$139),"",DU620/DU$139)</f>
        <v/>
      </c>
      <c r="DV621" s="103" t="str">
        <f t="shared" ca="1" si="1611"/>
        <v/>
      </c>
      <c r="DW621" s="103" t="str">
        <f t="shared" ca="1" si="1611"/>
        <v/>
      </c>
      <c r="DX621" s="103" t="str">
        <f t="shared" ca="1" si="1611"/>
        <v/>
      </c>
      <c r="DY621" s="103" t="str">
        <f t="shared" ca="1" si="1611"/>
        <v/>
      </c>
      <c r="DZ621" s="103" t="str">
        <f t="shared" ca="1" si="1611"/>
        <v/>
      </c>
      <c r="EA621" s="103" t="str">
        <f t="shared" ca="1" si="1611"/>
        <v/>
      </c>
      <c r="EB621" s="103" t="str">
        <f t="shared" ca="1" si="1611"/>
        <v/>
      </c>
      <c r="EC621" s="103" t="str">
        <f t="shared" ca="1" si="1611"/>
        <v/>
      </c>
      <c r="ED621" s="103" t="str">
        <f t="shared" ca="1" si="1611"/>
        <v/>
      </c>
      <c r="EE621" s="103" t="str">
        <f t="shared" ca="1" si="1611"/>
        <v/>
      </c>
      <c r="EF621" s="103" t="str">
        <f t="shared" ca="1" si="1611"/>
        <v/>
      </c>
      <c r="EG621" s="103" t="str">
        <f t="shared" ca="1" si="1611"/>
        <v/>
      </c>
      <c r="EH621" s="103" t="str">
        <f t="shared" ca="1" si="1611"/>
        <v/>
      </c>
      <c r="EI621" s="103" t="str">
        <f t="shared" ca="1" si="1611"/>
        <v/>
      </c>
      <c r="EJ621" s="103" t="str">
        <f t="shared" ca="1" si="1611"/>
        <v/>
      </c>
      <c r="EK621" s="103" t="str">
        <f t="shared" ca="1" si="1611"/>
        <v/>
      </c>
    </row>
    <row r="622" spans="1:141" outlineLevel="1" x14ac:dyDescent="0.25">
      <c r="A622" s="90"/>
      <c r="B622" s="90"/>
      <c r="C622" s="90"/>
      <c r="D622" s="90"/>
      <c r="F622" s="100"/>
      <c r="I622" s="101"/>
      <c r="J622" s="100"/>
      <c r="M622" s="101"/>
      <c r="N622" s="100"/>
      <c r="Q622" s="101"/>
      <c r="R622" s="100"/>
      <c r="U622" s="101"/>
      <c r="V622" s="100"/>
      <c r="Y622" s="101"/>
      <c r="Z622" s="100"/>
      <c r="AC622" s="101"/>
      <c r="AD622" s="100"/>
      <c r="AG622" s="101"/>
      <c r="AH622" s="100"/>
      <c r="AK622" s="101"/>
      <c r="AL622" s="100"/>
      <c r="AO622" s="101"/>
      <c r="AP622" s="102"/>
      <c r="AQ622" s="103"/>
      <c r="AR622" s="103"/>
      <c r="AS622" s="104"/>
      <c r="AT622" s="102"/>
      <c r="AU622" s="103"/>
      <c r="AV622" s="103"/>
      <c r="AW622" s="104"/>
      <c r="AX622" s="102"/>
      <c r="AY622" s="103"/>
      <c r="AZ622" s="103"/>
      <c r="BA622" s="104"/>
      <c r="BB622" s="102"/>
      <c r="BC622" s="103"/>
      <c r="BD622" s="103"/>
      <c r="BE622" s="104"/>
      <c r="BF622" s="102"/>
      <c r="BG622" s="103"/>
      <c r="BH622" s="103"/>
      <c r="BI622" s="104"/>
      <c r="BJ622" s="102"/>
      <c r="BK622" s="103"/>
      <c r="BL622" s="103"/>
      <c r="BM622" s="104"/>
      <c r="BN622" s="102"/>
      <c r="BO622" s="103"/>
      <c r="BP622" s="103"/>
      <c r="BQ622" s="104"/>
      <c r="BR622" s="102"/>
      <c r="BS622" s="103"/>
      <c r="BT622" s="103"/>
      <c r="BU622" s="104"/>
      <c r="BV622" s="102"/>
      <c r="BW622" s="103"/>
      <c r="BX622" s="103"/>
      <c r="BY622" s="104"/>
      <c r="BZ622" s="102"/>
      <c r="CA622" s="103"/>
      <c r="CB622" s="103"/>
      <c r="CC622" s="104"/>
      <c r="CD622" s="102"/>
      <c r="CE622" s="103"/>
      <c r="CF622" s="103"/>
      <c r="CG622" s="104"/>
      <c r="CH622" s="102"/>
      <c r="CI622" s="103"/>
      <c r="CJ622" s="103"/>
      <c r="CK622" s="104"/>
      <c r="CL622" s="102"/>
      <c r="CM622" s="103"/>
      <c r="CN622" s="103"/>
      <c r="CO622" s="104"/>
      <c r="CP622" s="102"/>
      <c r="CQ622" s="103"/>
      <c r="CR622" s="103"/>
      <c r="CS622" s="104"/>
      <c r="CT622" s="102"/>
      <c r="CU622" s="103"/>
      <c r="CV622" s="103"/>
      <c r="CW622" s="104"/>
      <c r="CX622" s="102"/>
      <c r="CY622" s="103"/>
      <c r="CZ622" s="103"/>
      <c r="DA622" s="104"/>
      <c r="DB622" s="102"/>
      <c r="DC622" s="103"/>
      <c r="DD622" s="103"/>
      <c r="DE622" s="104"/>
      <c r="DF622" s="102"/>
      <c r="DG622" s="103"/>
      <c r="DH622" s="103"/>
      <c r="DI622" s="104"/>
    </row>
    <row r="623" spans="1:141" outlineLevel="1" x14ac:dyDescent="0.25">
      <c r="A623" s="90"/>
      <c r="B623" s="90"/>
      <c r="C623" s="90"/>
      <c r="D623" s="90"/>
      <c r="E623" s="36" t="str">
        <f>CONCATENATE(E621," selected driver: ",$J$8," (",$J$9,")")</f>
        <v>% revenue (annualized) selected driver: Default (Annual)</v>
      </c>
      <c r="F623" s="100"/>
      <c r="I623" s="101"/>
      <c r="J623" s="100"/>
      <c r="M623" s="101"/>
      <c r="N623" s="100"/>
      <c r="Q623" s="101"/>
      <c r="R623" s="100"/>
      <c r="U623" s="101"/>
      <c r="V623" s="100"/>
      <c r="Y623" s="101"/>
      <c r="Z623" s="100"/>
      <c r="AC623" s="101"/>
      <c r="AD623" s="100"/>
      <c r="AG623" s="101"/>
      <c r="AH623" s="100"/>
      <c r="AK623" s="101"/>
      <c r="AL623" s="100"/>
      <c r="AO623" s="101"/>
      <c r="AP623" s="126" t="e" cm="1">
        <f t="array" ref="AP623">IF($I$9=1,AP625,INDEX($DT625:$EK625,,MATCH(CONCATENATE("FY ",RIGHT(AP$3,4)),$DT$3:$EK$3,0)))</f>
        <v>#N/A</v>
      </c>
      <c r="AQ623" s="127" t="e" cm="1">
        <f t="array" ref="AQ623">IF($I$9=1,AQ625,INDEX($DT625:$EK625,,MATCH(CONCATENATE("FY ",RIGHT(AQ$3,4)),$DT$3:$EK$3,0)))</f>
        <v>#N/A</v>
      </c>
      <c r="AR623" s="127" t="e" cm="1">
        <f t="array" ref="AR623">IF($I$9=1,AR625,INDEX($DT625:$EK625,,MATCH(CONCATENATE("FY ",RIGHT(AR$3,4)),$DT$3:$EK$3,0)))</f>
        <v>#N/A</v>
      </c>
      <c r="AS623" s="128" t="e" cm="1">
        <f t="array" ref="AS623">IF($I$9=1,AS625,INDEX($DT625:$EK625,,MATCH(CONCATENATE("FY ",RIGHT(AS$3,4)),$DT$3:$EK$3,0)))</f>
        <v>#N/A</v>
      </c>
      <c r="AT623" s="126" t="e" cm="1">
        <f t="array" ref="AT623">IF($I$9=1,AT625,INDEX($DT625:$EK625,,MATCH(CONCATENATE("FY ",RIGHT(AT$3,4)),$DT$3:$EK$3,0)))</f>
        <v>#N/A</v>
      </c>
      <c r="AU623" s="127" t="e" cm="1">
        <f t="array" ref="AU623">IF($I$9=1,AU625,INDEX($DT625:$EK625,,MATCH(CONCATENATE("FY ",RIGHT(AU$3,4)),$DT$3:$EK$3,0)))</f>
        <v>#N/A</v>
      </c>
      <c r="AV623" s="127" t="e" cm="1">
        <f t="array" ref="AV623">IF($I$9=1,AV625,INDEX($DT625:$EK625,,MATCH(CONCATENATE("FY ",RIGHT(AV$3,4)),$DT$3:$EK$3,0)))</f>
        <v>#N/A</v>
      </c>
      <c r="AW623" s="128" t="e" cm="1">
        <f t="array" ref="AW623">IF($I$9=1,AW625,INDEX($DT625:$EK625,,MATCH(CONCATENATE("FY ",RIGHT(AW$3,4)),$DT$3:$EK$3,0)))</f>
        <v>#N/A</v>
      </c>
      <c r="AX623" s="126" t="e" cm="1">
        <f t="array" ref="AX623">IF($I$9=1,AX625,INDEX($DT625:$EK625,,MATCH(CONCATENATE("FY ",RIGHT(AX$3,4)),$DT$3:$EK$3,0)))</f>
        <v>#N/A</v>
      </c>
      <c r="AY623" s="127" t="e" cm="1">
        <f t="array" ref="AY623">IF($I$9=1,AY625,INDEX($DT625:$EK625,,MATCH(CONCATENATE("FY ",RIGHT(AY$3,4)),$DT$3:$EK$3,0)))</f>
        <v>#N/A</v>
      </c>
      <c r="AZ623" s="127" t="e" cm="1">
        <f t="array" ref="AZ623">IF($I$9=1,AZ625,INDEX($DT625:$EK625,,MATCH(CONCATENATE("FY ",RIGHT(AZ$3,4)),$DT$3:$EK$3,0)))</f>
        <v>#N/A</v>
      </c>
      <c r="BA623" s="128" t="e" cm="1">
        <f t="array" ref="BA623">IF($I$9=1,BA625,INDEX($DT625:$EK625,,MATCH(CONCATENATE("FY ",RIGHT(BA$3,4)),$DT$3:$EK$3,0)))</f>
        <v>#N/A</v>
      </c>
      <c r="BB623" s="126" t="e" cm="1">
        <f t="array" ref="BB623">IF($I$9=1,BB625,INDEX($DT625:$EK625,,MATCH(CONCATENATE("FY ",RIGHT(BB$3,4)),$DT$3:$EK$3,0)))</f>
        <v>#N/A</v>
      </c>
      <c r="BC623" s="127" t="e" cm="1">
        <f t="array" ref="BC623">IF($I$9=1,BC625,INDEX($DT625:$EK625,,MATCH(CONCATENATE("FY ",RIGHT(BC$3,4)),$DT$3:$EK$3,0)))</f>
        <v>#N/A</v>
      </c>
      <c r="BD623" s="127" t="e" cm="1">
        <f t="array" ref="BD623">IF($I$9=1,BD625,INDEX($DT625:$EK625,,MATCH(CONCATENATE("FY ",RIGHT(BD$3,4)),$DT$3:$EK$3,0)))</f>
        <v>#N/A</v>
      </c>
      <c r="BE623" s="128" t="e" cm="1">
        <f t="array" ref="BE623">IF($I$9=1,BE625,INDEX($DT625:$EK625,,MATCH(CONCATENATE("FY ",RIGHT(BE$3,4)),$DT$3:$EK$3,0)))</f>
        <v>#N/A</v>
      </c>
      <c r="BF623" s="126" t="e" cm="1">
        <f t="array" ref="BF623">IF($I$9=1,BF625,INDEX($DT625:$EK625,,MATCH(CONCATENATE("FY ",RIGHT(BF$3,4)),$DT$3:$EK$3,0)))</f>
        <v>#N/A</v>
      </c>
      <c r="BG623" s="127" t="e" cm="1">
        <f t="array" ref="BG623">IF($I$9=1,BG625,INDEX($DT625:$EK625,,MATCH(CONCATENATE("FY ",RIGHT(BG$3,4)),$DT$3:$EK$3,0)))</f>
        <v>#N/A</v>
      </c>
      <c r="BH623" s="127" t="e" cm="1">
        <f t="array" ref="BH623">IF($I$9=1,BH625,INDEX($DT625:$EK625,,MATCH(CONCATENATE("FY ",RIGHT(BH$3,4)),$DT$3:$EK$3,0)))</f>
        <v>#N/A</v>
      </c>
      <c r="BI623" s="128" t="e" cm="1">
        <f t="array" ref="BI623">IF($I$9=1,BI625,INDEX($DT625:$EK625,,MATCH(CONCATENATE("FY ",RIGHT(BI$3,4)),$DT$3:$EK$3,0)))</f>
        <v>#N/A</v>
      </c>
      <c r="BJ623" s="126" t="e" cm="1">
        <f t="array" ref="BJ623">IF($I$9=1,BJ625,INDEX($DT625:$EK625,,MATCH(CONCATENATE("FY ",RIGHT(BJ$3,4)),$DT$3:$EK$3,0)))</f>
        <v>#N/A</v>
      </c>
      <c r="BK623" s="127" t="e" cm="1">
        <f t="array" ref="BK623">IF($I$9=1,BK625,INDEX($DT625:$EK625,,MATCH(CONCATENATE("FY ",RIGHT(BK$3,4)),$DT$3:$EK$3,0)))</f>
        <v>#N/A</v>
      </c>
      <c r="BL623" s="127" t="e" cm="1">
        <f t="array" ref="BL623">IF($I$9=1,BL625,INDEX($DT625:$EK625,,MATCH(CONCATENATE("FY ",RIGHT(BL$3,4)),$DT$3:$EK$3,0)))</f>
        <v>#N/A</v>
      </c>
      <c r="BM623" s="128" t="e" cm="1">
        <f t="array" ref="BM623">IF($I$9=1,BM625,INDEX($DT625:$EK625,,MATCH(CONCATENATE("FY ",RIGHT(BM$3,4)),$DT$3:$EK$3,0)))</f>
        <v>#N/A</v>
      </c>
      <c r="BN623" s="126" t="e" cm="1">
        <f t="array" ref="BN623">IF($I$9=1,BN625,INDEX($DT625:$EK625,,MATCH(CONCATENATE("FY ",RIGHT(BN$3,4)),$DT$3:$EK$3,0)))</f>
        <v>#N/A</v>
      </c>
      <c r="BO623" s="127" t="e" cm="1">
        <f t="array" ref="BO623">IF($I$9=1,BO625,INDEX($DT625:$EK625,,MATCH(CONCATENATE("FY ",RIGHT(BO$3,4)),$DT$3:$EK$3,0)))</f>
        <v>#N/A</v>
      </c>
      <c r="BP623" s="127" t="e" cm="1">
        <f t="array" ref="BP623">IF($I$9=1,BP625,INDEX($DT625:$EK625,,MATCH(CONCATENATE("FY ",RIGHT(BP$3,4)),$DT$3:$EK$3,0)))</f>
        <v>#N/A</v>
      </c>
      <c r="BQ623" s="128" t="e" cm="1">
        <f t="array" ref="BQ623">IF($I$9=1,BQ625,INDEX($DT625:$EK625,,MATCH(CONCATENATE("FY ",RIGHT(BQ$3,4)),$DT$3:$EK$3,0)))</f>
        <v>#N/A</v>
      </c>
      <c r="BR623" s="126" t="e" cm="1">
        <f t="array" ref="BR623">IF($I$9=1,BR625,INDEX($DT625:$EK625,,MATCH(CONCATENATE("FY ",RIGHT(BR$3,4)),$DT$3:$EK$3,0)))</f>
        <v>#N/A</v>
      </c>
      <c r="BS623" s="127" t="e" cm="1">
        <f t="array" ref="BS623">IF($I$9=1,BS625,INDEX($DT625:$EK625,,MATCH(CONCATENATE("FY ",RIGHT(BS$3,4)),$DT$3:$EK$3,0)))</f>
        <v>#N/A</v>
      </c>
      <c r="BT623" s="127" t="e" cm="1">
        <f t="array" ref="BT623">IF($I$9=1,BT625,INDEX($DT625:$EK625,,MATCH(CONCATENATE("FY ",RIGHT(BT$3,4)),$DT$3:$EK$3,0)))</f>
        <v>#N/A</v>
      </c>
      <c r="BU623" s="128" t="e" cm="1">
        <f t="array" ref="BU623">IF($I$9=1,BU625,INDEX($DT625:$EK625,,MATCH(CONCATENATE("FY ",RIGHT(BU$3,4)),$DT$3:$EK$3,0)))</f>
        <v>#N/A</v>
      </c>
      <c r="BV623" s="126" t="e" cm="1">
        <f t="array" ref="BV623">IF($I$9=1,BV625,INDEX($DT625:$EK625,,MATCH(CONCATENATE("FY ",RIGHT(BV$3,4)),$DT$3:$EK$3,0)))</f>
        <v>#N/A</v>
      </c>
      <c r="BW623" s="127" t="e" cm="1">
        <f t="array" ref="BW623">IF($I$9=1,BW625,INDEX($DT625:$EK625,,MATCH(CONCATENATE("FY ",RIGHT(BW$3,4)),$DT$3:$EK$3,0)))</f>
        <v>#N/A</v>
      </c>
      <c r="BX623" s="127" t="e" cm="1">
        <f t="array" ref="BX623">IF($I$9=1,BX625,INDEX($DT625:$EK625,,MATCH(CONCATENATE("FY ",RIGHT(BX$3,4)),$DT$3:$EK$3,0)))</f>
        <v>#N/A</v>
      </c>
      <c r="BY623" s="128" t="e" cm="1">
        <f t="array" ref="BY623">IF($I$9=1,BY625,INDEX($DT625:$EK625,,MATCH(CONCATENATE("FY ",RIGHT(BY$3,4)),$DT$3:$EK$3,0)))</f>
        <v>#N/A</v>
      </c>
      <c r="BZ623" s="126" t="e" cm="1">
        <f t="array" ref="BZ623">IF($I$9=1,BZ625,INDEX($DT625:$EK625,,MATCH(CONCATENATE("FY ",RIGHT(BZ$3,4)),$DT$3:$EK$3,0)))</f>
        <v>#N/A</v>
      </c>
      <c r="CA623" s="127" t="e" cm="1">
        <f t="array" ref="CA623">IF($I$9=1,CA625,INDEX($DT625:$EK625,,MATCH(CONCATENATE("FY ",RIGHT(CA$3,4)),$DT$3:$EK$3,0)))</f>
        <v>#N/A</v>
      </c>
      <c r="CB623" s="127" t="e" cm="1">
        <f t="array" ref="CB623">IF($I$9=1,CB625,INDEX($DT625:$EK625,,MATCH(CONCATENATE("FY ",RIGHT(CB$3,4)),$DT$3:$EK$3,0)))</f>
        <v>#N/A</v>
      </c>
      <c r="CC623" s="128" t="e" cm="1">
        <f t="array" ref="CC623">IF($I$9=1,CC625,INDEX($DT625:$EK625,,MATCH(CONCATENATE("FY ",RIGHT(CC$3,4)),$DT$3:$EK$3,0)))</f>
        <v>#N/A</v>
      </c>
      <c r="CD623" s="126" t="e" cm="1">
        <f t="array" ref="CD623">IF($I$9=1,CD625,INDEX($DT625:$EK625,,MATCH(CONCATENATE("FY ",RIGHT(CD$3,4)),$DT$3:$EK$3,0)))</f>
        <v>#N/A</v>
      </c>
      <c r="CE623" s="127" t="e" cm="1">
        <f t="array" ref="CE623">IF($I$9=1,CE625,INDEX($DT625:$EK625,,MATCH(CONCATENATE("FY ",RIGHT(CE$3,4)),$DT$3:$EK$3,0)))</f>
        <v>#N/A</v>
      </c>
      <c r="CF623" s="127" t="e" cm="1">
        <f t="array" ref="CF623">IF($I$9=1,CF625,INDEX($DT625:$EK625,,MATCH(CONCATENATE("FY ",RIGHT(CF$3,4)),$DT$3:$EK$3,0)))</f>
        <v>#N/A</v>
      </c>
      <c r="CG623" s="128" t="e" cm="1">
        <f t="array" ref="CG623">IF($I$9=1,CG625,INDEX($DT625:$EK625,,MATCH(CONCATENATE("FY ",RIGHT(CG$3,4)),$DT$3:$EK$3,0)))</f>
        <v>#N/A</v>
      </c>
      <c r="CH623" s="126" t="e" cm="1">
        <f t="array" ref="CH623">IF($I$9=1,CH625,INDEX($DT625:$EK625,,MATCH(CONCATENATE("FY ",RIGHT(CH$3,4)),$DT$3:$EK$3,0)))</f>
        <v>#N/A</v>
      </c>
      <c r="CI623" s="127" t="e" cm="1">
        <f t="array" ref="CI623">IF($I$9=1,CI625,INDEX($DT625:$EK625,,MATCH(CONCATENATE("FY ",RIGHT(CI$3,4)),$DT$3:$EK$3,0)))</f>
        <v>#N/A</v>
      </c>
      <c r="CJ623" s="127" t="e" cm="1">
        <f t="array" ref="CJ623">IF($I$9=1,CJ625,INDEX($DT625:$EK625,,MATCH(CONCATENATE("FY ",RIGHT(CJ$3,4)),$DT$3:$EK$3,0)))</f>
        <v>#N/A</v>
      </c>
      <c r="CK623" s="128" t="e" cm="1">
        <f t="array" ref="CK623">IF($I$9=1,CK625,INDEX($DT625:$EK625,,MATCH(CONCATENATE("FY ",RIGHT(CK$3,4)),$DT$3:$EK$3,0)))</f>
        <v>#N/A</v>
      </c>
      <c r="CL623" s="126" t="e" cm="1">
        <f t="array" ref="CL623">IF($I$9=1,CL625,INDEX($DT625:$EK625,,MATCH(CONCATENATE("FY ",RIGHT(CL$3,4)),$DT$3:$EK$3,0)))</f>
        <v>#N/A</v>
      </c>
      <c r="CM623" s="127" t="e" cm="1">
        <f t="array" ref="CM623">IF($I$9=1,CM625,INDEX($DT625:$EK625,,MATCH(CONCATENATE("FY ",RIGHT(CM$3,4)),$DT$3:$EK$3,0)))</f>
        <v>#N/A</v>
      </c>
      <c r="CN623" s="127" t="e" cm="1">
        <f t="array" ref="CN623">IF($I$9=1,CN625,INDEX($DT625:$EK625,,MATCH(CONCATENATE("FY ",RIGHT(CN$3,4)),$DT$3:$EK$3,0)))</f>
        <v>#N/A</v>
      </c>
      <c r="CO623" s="128" t="e" cm="1">
        <f t="array" ref="CO623">IF($I$9=1,CO625,INDEX($DT625:$EK625,,MATCH(CONCATENATE("FY ",RIGHT(CO$3,4)),$DT$3:$EK$3,0)))</f>
        <v>#N/A</v>
      </c>
      <c r="CP623" s="126" t="e" cm="1">
        <f t="array" ref="CP623">IF($I$9=1,CP625,INDEX($DT625:$EK625,,MATCH(CONCATENATE("FY ",RIGHT(CP$3,4)),$DT$3:$EK$3,0)))</f>
        <v>#N/A</v>
      </c>
      <c r="CQ623" s="127" t="e" cm="1">
        <f t="array" ref="CQ623">IF($I$9=1,CQ625,INDEX($DT625:$EK625,,MATCH(CONCATENATE("FY ",RIGHT(CQ$3,4)),$DT$3:$EK$3,0)))</f>
        <v>#N/A</v>
      </c>
      <c r="CR623" s="127" t="e" cm="1">
        <f t="array" ref="CR623">IF($I$9=1,CR625,INDEX($DT625:$EK625,,MATCH(CONCATENATE("FY ",RIGHT(CR$3,4)),$DT$3:$EK$3,0)))</f>
        <v>#N/A</v>
      </c>
      <c r="CS623" s="128" t="e" cm="1">
        <f t="array" ref="CS623">IF($I$9=1,CS625,INDEX($DT625:$EK625,,MATCH(CONCATENATE("FY ",RIGHT(CS$3,4)),$DT$3:$EK$3,0)))</f>
        <v>#N/A</v>
      </c>
      <c r="CT623" s="126" t="e" cm="1">
        <f t="array" ref="CT623">IF($I$9=1,CT625,INDEX($DT625:$EK625,,MATCH(CONCATENATE("FY ",RIGHT(CT$3,4)),$DT$3:$EK$3,0)))</f>
        <v>#N/A</v>
      </c>
      <c r="CU623" s="127" t="e" cm="1">
        <f t="array" ref="CU623">IF($I$9=1,CU625,INDEX($DT625:$EK625,,MATCH(CONCATENATE("FY ",RIGHT(CU$3,4)),$DT$3:$EK$3,0)))</f>
        <v>#N/A</v>
      </c>
      <c r="CV623" s="127" t="e" cm="1">
        <f t="array" ref="CV623">IF($I$9=1,CV625,INDEX($DT625:$EK625,,MATCH(CONCATENATE("FY ",RIGHT(CV$3,4)),$DT$3:$EK$3,0)))</f>
        <v>#N/A</v>
      </c>
      <c r="CW623" s="128" t="e" cm="1">
        <f t="array" ref="CW623">IF($I$9=1,CW625,INDEX($DT625:$EK625,,MATCH(CONCATENATE("FY ",RIGHT(CW$3,4)),$DT$3:$EK$3,0)))</f>
        <v>#N/A</v>
      </c>
      <c r="CX623" s="126" t="e" cm="1">
        <f t="array" ref="CX623">IF($I$9=1,CX625,INDEX($DT625:$EK625,,MATCH(CONCATENATE("FY ",RIGHT(CX$3,4)),$DT$3:$EK$3,0)))</f>
        <v>#N/A</v>
      </c>
      <c r="CY623" s="127" t="e" cm="1">
        <f t="array" ref="CY623">IF($I$9=1,CY625,INDEX($DT625:$EK625,,MATCH(CONCATENATE("FY ",RIGHT(CY$3,4)),$DT$3:$EK$3,0)))</f>
        <v>#N/A</v>
      </c>
      <c r="CZ623" s="127" t="e" cm="1">
        <f t="array" ref="CZ623">IF($I$9=1,CZ625,INDEX($DT625:$EK625,,MATCH(CONCATENATE("FY ",RIGHT(CZ$3,4)),$DT$3:$EK$3,0)))</f>
        <v>#N/A</v>
      </c>
      <c r="DA623" s="128" t="e" cm="1">
        <f t="array" ref="DA623">IF($I$9=1,DA625,INDEX($DT625:$EK625,,MATCH(CONCATENATE("FY ",RIGHT(DA$3,4)),$DT$3:$EK$3,0)))</f>
        <v>#N/A</v>
      </c>
      <c r="DB623" s="126" t="e" cm="1">
        <f t="array" ref="DB623">IF($I$9=1,DB625,INDEX($DT625:$EK625,,MATCH(CONCATENATE("FY ",RIGHT(DB$3,4)),$DT$3:$EK$3,0)))</f>
        <v>#N/A</v>
      </c>
      <c r="DC623" s="127" t="e" cm="1">
        <f t="array" ref="DC623">IF($I$9=1,DC625,INDEX($DT625:$EK625,,MATCH(CONCATENATE("FY ",RIGHT(DC$3,4)),$DT$3:$EK$3,0)))</f>
        <v>#N/A</v>
      </c>
      <c r="DD623" s="127" t="e" cm="1">
        <f t="array" ref="DD623">IF($I$9=1,DD625,INDEX($DT625:$EK625,,MATCH(CONCATENATE("FY ",RIGHT(DD$3,4)),$DT$3:$EK$3,0)))</f>
        <v>#N/A</v>
      </c>
      <c r="DE623" s="128" t="e" cm="1">
        <f t="array" ref="DE623">IF($I$9=1,DE625,INDEX($DT625:$EK625,,MATCH(CONCATENATE("FY ",RIGHT(DE$3,4)),$DT$3:$EK$3,0)))</f>
        <v>#N/A</v>
      </c>
      <c r="DF623" s="126" t="e" cm="1">
        <f t="array" ref="DF623">IF($I$9=1,DF625,INDEX($DT625:$EK625,,MATCH(CONCATENATE("FY ",RIGHT(DF$3,4)),$DT$3:$EK$3,0)))</f>
        <v>#N/A</v>
      </c>
      <c r="DG623" s="127" t="e" cm="1">
        <f t="array" ref="DG623">IF($I$9=1,DG625,INDEX($DT625:$EK625,,MATCH(CONCATENATE("FY ",RIGHT(DG$3,4)),$DT$3:$EK$3,0)))</f>
        <v>#N/A</v>
      </c>
      <c r="DH623" s="127" t="e" cm="1">
        <f t="array" ref="DH623">IF($I$9=1,DH625,INDEX($DT625:$EK625,,MATCH(CONCATENATE("FY ",RIGHT(DH$3,4)),$DT$3:$EK$3,0)))</f>
        <v>#N/A</v>
      </c>
      <c r="DI623" s="128" t="e" cm="1">
        <f t="array" ref="DI623">IF($I$9=1,DI625,INDEX($DT625:$EK625,,MATCH(CONCATENATE("FY ",RIGHT(DI$3,4)),$DT$3:$EK$3,0)))</f>
        <v>#N/A</v>
      </c>
    </row>
    <row r="624" spans="1:141" outlineLevel="1" x14ac:dyDescent="0.25">
      <c r="A624" s="90"/>
      <c r="B624" s="90"/>
      <c r="C624" s="90"/>
      <c r="D624" s="90"/>
      <c r="F624" s="100"/>
      <c r="I624" s="101"/>
      <c r="J624" s="100"/>
      <c r="M624" s="101"/>
      <c r="N624" s="100"/>
      <c r="Q624" s="101"/>
      <c r="R624" s="100"/>
      <c r="U624" s="101"/>
      <c r="V624" s="100"/>
      <c r="Y624" s="101"/>
      <c r="Z624" s="100"/>
      <c r="AC624" s="101"/>
      <c r="AD624" s="100"/>
      <c r="AG624" s="101"/>
      <c r="AH624" s="100"/>
      <c r="AK624" s="101"/>
      <c r="AL624" s="100"/>
      <c r="AO624" s="101"/>
      <c r="AP624" s="100"/>
      <c r="AS624" s="101"/>
      <c r="AT624" s="100"/>
      <c r="AW624" s="101"/>
      <c r="AX624" s="100"/>
      <c r="BA624" s="101"/>
      <c r="BB624" s="100"/>
      <c r="BE624" s="101"/>
      <c r="BF624" s="100"/>
      <c r="BI624" s="101"/>
      <c r="BJ624" s="100"/>
      <c r="BM624" s="101"/>
      <c r="BN624" s="100"/>
      <c r="BQ624" s="101"/>
      <c r="BR624" s="100"/>
      <c r="BU624" s="101"/>
      <c r="BV624" s="100"/>
      <c r="BY624" s="101"/>
      <c r="BZ624" s="100"/>
      <c r="CC624" s="101"/>
      <c r="CD624" s="100"/>
      <c r="CG624" s="101"/>
      <c r="CH624" s="100"/>
      <c r="CK624" s="101"/>
      <c r="CL624" s="100"/>
      <c r="CO624" s="101"/>
      <c r="CP624" s="100"/>
      <c r="CS624" s="101"/>
      <c r="CT624" s="100"/>
      <c r="CW624" s="101"/>
      <c r="CX624" s="100"/>
      <c r="DA624" s="101"/>
      <c r="DB624" s="100"/>
      <c r="DE624" s="101"/>
      <c r="DF624" s="100"/>
      <c r="DI624" s="101"/>
    </row>
    <row r="625" spans="1:141" outlineLevel="1" x14ac:dyDescent="0.25">
      <c r="A625" s="90"/>
      <c r="B625" s="90"/>
      <c r="C625" s="90"/>
      <c r="D625" s="90"/>
      <c r="E625" t="str">
        <f>CONCATENATE(E621," scenario: ",$J$8)</f>
        <v>% revenue (annualized) scenario: Default</v>
      </c>
      <c r="F625" s="100"/>
      <c r="I625" s="101"/>
      <c r="J625" s="100"/>
      <c r="M625" s="101"/>
      <c r="N625" s="100"/>
      <c r="Q625" s="101"/>
      <c r="R625" s="100"/>
      <c r="U625" s="101"/>
      <c r="V625" s="100"/>
      <c r="Y625" s="101"/>
      <c r="Z625" s="100"/>
      <c r="AC625" s="101"/>
      <c r="AD625" s="100"/>
      <c r="AG625" s="101"/>
      <c r="AH625" s="100"/>
      <c r="AK625" s="101"/>
      <c r="AL625" s="100"/>
      <c r="AO625" s="101"/>
      <c r="AP625" s="102">
        <f>CHOOSE($I$8,AP626,AP627,AP628,AP629,AP630)</f>
        <v>0</v>
      </c>
      <c r="AQ625" s="103">
        <f t="shared" ref="AQ625:DB625" si="1612">CHOOSE($I$8,AQ626,AQ627,AQ628,AQ629,AQ630)</f>
        <v>0</v>
      </c>
      <c r="AR625" s="103">
        <f t="shared" si="1612"/>
        <v>0</v>
      </c>
      <c r="AS625" s="104">
        <f t="shared" si="1612"/>
        <v>0</v>
      </c>
      <c r="AT625" s="102">
        <f t="shared" si="1612"/>
        <v>0</v>
      </c>
      <c r="AU625" s="103">
        <f t="shared" si="1612"/>
        <v>0</v>
      </c>
      <c r="AV625" s="103">
        <f t="shared" si="1612"/>
        <v>0</v>
      </c>
      <c r="AW625" s="104">
        <f t="shared" si="1612"/>
        <v>0</v>
      </c>
      <c r="AX625" s="102">
        <f t="shared" si="1612"/>
        <v>0</v>
      </c>
      <c r="AY625" s="103">
        <f t="shared" si="1612"/>
        <v>0</v>
      </c>
      <c r="AZ625" s="103">
        <f t="shared" si="1612"/>
        <v>0</v>
      </c>
      <c r="BA625" s="104">
        <f t="shared" si="1612"/>
        <v>0</v>
      </c>
      <c r="BB625" s="102">
        <f t="shared" si="1612"/>
        <v>0</v>
      </c>
      <c r="BC625" s="103">
        <f t="shared" si="1612"/>
        <v>0</v>
      </c>
      <c r="BD625" s="103">
        <f t="shared" si="1612"/>
        <v>0</v>
      </c>
      <c r="BE625" s="104">
        <f t="shared" si="1612"/>
        <v>0</v>
      </c>
      <c r="BF625" s="102">
        <f t="shared" si="1612"/>
        <v>0</v>
      </c>
      <c r="BG625" s="103">
        <f t="shared" si="1612"/>
        <v>0</v>
      </c>
      <c r="BH625" s="103">
        <f t="shared" si="1612"/>
        <v>0</v>
      </c>
      <c r="BI625" s="104">
        <f t="shared" si="1612"/>
        <v>0</v>
      </c>
      <c r="BJ625" s="102">
        <f t="shared" si="1612"/>
        <v>0</v>
      </c>
      <c r="BK625" s="103">
        <f t="shared" si="1612"/>
        <v>0</v>
      </c>
      <c r="BL625" s="103">
        <f t="shared" si="1612"/>
        <v>0</v>
      </c>
      <c r="BM625" s="104">
        <f t="shared" si="1612"/>
        <v>0</v>
      </c>
      <c r="BN625" s="102">
        <f t="shared" si="1612"/>
        <v>0</v>
      </c>
      <c r="BO625" s="103">
        <f t="shared" si="1612"/>
        <v>0</v>
      </c>
      <c r="BP625" s="103">
        <f t="shared" si="1612"/>
        <v>0</v>
      </c>
      <c r="BQ625" s="104">
        <f t="shared" si="1612"/>
        <v>0</v>
      </c>
      <c r="BR625" s="102">
        <f t="shared" si="1612"/>
        <v>0</v>
      </c>
      <c r="BS625" s="103">
        <f t="shared" si="1612"/>
        <v>0</v>
      </c>
      <c r="BT625" s="103">
        <f t="shared" si="1612"/>
        <v>0</v>
      </c>
      <c r="BU625" s="104">
        <f t="shared" si="1612"/>
        <v>0</v>
      </c>
      <c r="BV625" s="102">
        <f t="shared" si="1612"/>
        <v>0</v>
      </c>
      <c r="BW625" s="103">
        <f t="shared" si="1612"/>
        <v>0</v>
      </c>
      <c r="BX625" s="103">
        <f t="shared" si="1612"/>
        <v>0</v>
      </c>
      <c r="BY625" s="104">
        <f t="shared" si="1612"/>
        <v>0</v>
      </c>
      <c r="BZ625" s="102">
        <f t="shared" si="1612"/>
        <v>0</v>
      </c>
      <c r="CA625" s="103">
        <f t="shared" si="1612"/>
        <v>0</v>
      </c>
      <c r="CB625" s="103">
        <f t="shared" si="1612"/>
        <v>0</v>
      </c>
      <c r="CC625" s="104">
        <f t="shared" si="1612"/>
        <v>0</v>
      </c>
      <c r="CD625" s="102">
        <f t="shared" si="1612"/>
        <v>0</v>
      </c>
      <c r="CE625" s="103">
        <f t="shared" si="1612"/>
        <v>0</v>
      </c>
      <c r="CF625" s="103">
        <f t="shared" si="1612"/>
        <v>0</v>
      </c>
      <c r="CG625" s="104">
        <f t="shared" si="1612"/>
        <v>0</v>
      </c>
      <c r="CH625" s="102">
        <f t="shared" si="1612"/>
        <v>0</v>
      </c>
      <c r="CI625" s="103">
        <f t="shared" si="1612"/>
        <v>0</v>
      </c>
      <c r="CJ625" s="103">
        <f t="shared" si="1612"/>
        <v>0</v>
      </c>
      <c r="CK625" s="104">
        <f t="shared" si="1612"/>
        <v>0</v>
      </c>
      <c r="CL625" s="102">
        <f t="shared" si="1612"/>
        <v>0</v>
      </c>
      <c r="CM625" s="103">
        <f t="shared" si="1612"/>
        <v>0</v>
      </c>
      <c r="CN625" s="103">
        <f t="shared" si="1612"/>
        <v>0</v>
      </c>
      <c r="CO625" s="104">
        <f t="shared" si="1612"/>
        <v>0</v>
      </c>
      <c r="CP625" s="102">
        <f t="shared" si="1612"/>
        <v>0</v>
      </c>
      <c r="CQ625" s="103">
        <f t="shared" si="1612"/>
        <v>0</v>
      </c>
      <c r="CR625" s="103">
        <f t="shared" si="1612"/>
        <v>0</v>
      </c>
      <c r="CS625" s="104">
        <f t="shared" si="1612"/>
        <v>0</v>
      </c>
      <c r="CT625" s="102">
        <f t="shared" si="1612"/>
        <v>0</v>
      </c>
      <c r="CU625" s="103">
        <f t="shared" si="1612"/>
        <v>0</v>
      </c>
      <c r="CV625" s="103">
        <f t="shared" si="1612"/>
        <v>0</v>
      </c>
      <c r="CW625" s="104">
        <f t="shared" si="1612"/>
        <v>0</v>
      </c>
      <c r="CX625" s="102">
        <f t="shared" si="1612"/>
        <v>0</v>
      </c>
      <c r="CY625" s="103">
        <f t="shared" si="1612"/>
        <v>0</v>
      </c>
      <c r="CZ625" s="103">
        <f t="shared" si="1612"/>
        <v>0</v>
      </c>
      <c r="DA625" s="104">
        <f t="shared" si="1612"/>
        <v>0</v>
      </c>
      <c r="DB625" s="102">
        <f t="shared" si="1612"/>
        <v>0</v>
      </c>
      <c r="DC625" s="103">
        <f t="shared" ref="DC625:DI625" si="1613">CHOOSE($I$8,DC626,DC627,DC628,DC629,DC630)</f>
        <v>0</v>
      </c>
      <c r="DD625" s="103">
        <f t="shared" si="1613"/>
        <v>0</v>
      </c>
      <c r="DE625" s="104">
        <f t="shared" si="1613"/>
        <v>0</v>
      </c>
      <c r="DF625" s="102">
        <f t="shared" si="1613"/>
        <v>0</v>
      </c>
      <c r="DG625" s="103">
        <f t="shared" si="1613"/>
        <v>0</v>
      </c>
      <c r="DH625" s="103">
        <f t="shared" si="1613"/>
        <v>0</v>
      </c>
      <c r="DI625" s="104">
        <f t="shared" si="1613"/>
        <v>0</v>
      </c>
      <c r="DT625" s="103" t="e">
        <f t="shared" ref="DT625:EK625" ca="1" si="1614">CHOOSE($I$8,DT626,DT627,DT628,DT629,DT630)</f>
        <v>#DIV/0!</v>
      </c>
      <c r="DU625" s="103" t="e">
        <f t="shared" ca="1" si="1614"/>
        <v>#DIV/0!</v>
      </c>
      <c r="DV625" s="103" t="e">
        <f t="shared" ca="1" si="1614"/>
        <v>#DIV/0!</v>
      </c>
      <c r="DW625" s="103" t="e">
        <f t="shared" ca="1" si="1614"/>
        <v>#DIV/0!</v>
      </c>
      <c r="DX625" s="103" t="e">
        <f t="shared" ca="1" si="1614"/>
        <v>#DIV/0!</v>
      </c>
      <c r="DY625" s="103" t="e">
        <f t="shared" ca="1" si="1614"/>
        <v>#DIV/0!</v>
      </c>
      <c r="DZ625" s="103" t="e">
        <f t="shared" ca="1" si="1614"/>
        <v>#DIV/0!</v>
      </c>
      <c r="EA625" s="103" t="e">
        <f t="shared" ca="1" si="1614"/>
        <v>#DIV/0!</v>
      </c>
      <c r="EB625" s="103" t="e">
        <f t="shared" ca="1" si="1614"/>
        <v>#DIV/0!</v>
      </c>
      <c r="EC625" s="103" t="e">
        <f t="shared" ca="1" si="1614"/>
        <v>#DIV/0!</v>
      </c>
      <c r="ED625" s="103" t="e">
        <f t="shared" ca="1" si="1614"/>
        <v>#DIV/0!</v>
      </c>
      <c r="EE625" s="103" t="e">
        <f t="shared" ca="1" si="1614"/>
        <v>#DIV/0!</v>
      </c>
      <c r="EF625" s="103" t="e">
        <f t="shared" ca="1" si="1614"/>
        <v>#DIV/0!</v>
      </c>
      <c r="EG625" s="103" t="e">
        <f t="shared" ca="1" si="1614"/>
        <v>#DIV/0!</v>
      </c>
      <c r="EH625" s="103" t="e">
        <f t="shared" ca="1" si="1614"/>
        <v>#DIV/0!</v>
      </c>
      <c r="EI625" s="103" t="e">
        <f t="shared" ca="1" si="1614"/>
        <v>#DIV/0!</v>
      </c>
      <c r="EJ625" s="103" t="e">
        <f t="shared" ca="1" si="1614"/>
        <v>#DIV/0!</v>
      </c>
      <c r="EK625" s="103" t="e">
        <f t="shared" ca="1" si="1614"/>
        <v>#DIV/0!</v>
      </c>
    </row>
    <row r="626" spans="1:141" outlineLevel="1" x14ac:dyDescent="0.25">
      <c r="A626" s="90"/>
      <c r="B626" s="90"/>
      <c r="C626" s="90"/>
      <c r="D626" s="90"/>
      <c r="E626" t="str">
        <f>CONCATENATE("- ", $N$6,":")</f>
        <v>- Base:</v>
      </c>
      <c r="F626" s="100"/>
      <c r="I626" s="101"/>
      <c r="J626" s="100"/>
      <c r="M626" s="101"/>
      <c r="N626" s="100"/>
      <c r="Q626" s="101"/>
      <c r="R626" s="100"/>
      <c r="U626" s="101"/>
      <c r="V626" s="100"/>
      <c r="Y626" s="101"/>
      <c r="Z626" s="100"/>
      <c r="AC626" s="101"/>
      <c r="AD626" s="100"/>
      <c r="AG626" s="101"/>
      <c r="AH626" s="100"/>
      <c r="AK626" s="101"/>
      <c r="AL626" s="100"/>
      <c r="AO626" s="101"/>
      <c r="AP626" s="123">
        <v>0</v>
      </c>
      <c r="AQ626" s="124">
        <v>0</v>
      </c>
      <c r="AR626" s="124">
        <v>0</v>
      </c>
      <c r="AS626" s="125">
        <v>0</v>
      </c>
      <c r="AT626" s="123">
        <v>0</v>
      </c>
      <c r="AU626" s="124">
        <v>0</v>
      </c>
      <c r="AV626" s="124">
        <v>0</v>
      </c>
      <c r="AW626" s="125">
        <v>0</v>
      </c>
      <c r="AX626" s="123">
        <v>0</v>
      </c>
      <c r="AY626" s="124">
        <v>0</v>
      </c>
      <c r="AZ626" s="124">
        <v>0</v>
      </c>
      <c r="BA626" s="125">
        <v>0</v>
      </c>
      <c r="BB626" s="123">
        <v>0</v>
      </c>
      <c r="BC626" s="124">
        <v>0</v>
      </c>
      <c r="BD626" s="124">
        <v>0</v>
      </c>
      <c r="BE626" s="125">
        <v>0</v>
      </c>
      <c r="BF626" s="123">
        <v>0</v>
      </c>
      <c r="BG626" s="124">
        <v>0</v>
      </c>
      <c r="BH626" s="124">
        <v>0</v>
      </c>
      <c r="BI626" s="125">
        <v>0</v>
      </c>
      <c r="BJ626" s="123">
        <v>0</v>
      </c>
      <c r="BK626" s="124">
        <v>0</v>
      </c>
      <c r="BL626" s="124">
        <v>0</v>
      </c>
      <c r="BM626" s="125">
        <v>0</v>
      </c>
      <c r="BN626" s="123">
        <v>0</v>
      </c>
      <c r="BO626" s="124">
        <v>0</v>
      </c>
      <c r="BP626" s="124">
        <v>0</v>
      </c>
      <c r="BQ626" s="125">
        <v>0</v>
      </c>
      <c r="BR626" s="123">
        <v>0</v>
      </c>
      <c r="BS626" s="124">
        <v>0</v>
      </c>
      <c r="BT626" s="124">
        <v>0</v>
      </c>
      <c r="BU626" s="125">
        <v>0</v>
      </c>
      <c r="BV626" s="123">
        <v>0</v>
      </c>
      <c r="BW626" s="124">
        <v>0</v>
      </c>
      <c r="BX626" s="124">
        <v>0</v>
      </c>
      <c r="BY626" s="125">
        <v>0</v>
      </c>
      <c r="BZ626" s="123">
        <v>0</v>
      </c>
      <c r="CA626" s="124">
        <v>0</v>
      </c>
      <c r="CB626" s="124">
        <v>0</v>
      </c>
      <c r="CC626" s="125">
        <v>0</v>
      </c>
      <c r="CD626" s="123">
        <v>0</v>
      </c>
      <c r="CE626" s="124">
        <v>0</v>
      </c>
      <c r="CF626" s="124">
        <v>0</v>
      </c>
      <c r="CG626" s="125">
        <v>0</v>
      </c>
      <c r="CH626" s="123">
        <v>0</v>
      </c>
      <c r="CI626" s="124">
        <v>0</v>
      </c>
      <c r="CJ626" s="124">
        <v>0</v>
      </c>
      <c r="CK626" s="125">
        <v>0</v>
      </c>
      <c r="CL626" s="123">
        <v>0</v>
      </c>
      <c r="CM626" s="124">
        <v>0</v>
      </c>
      <c r="CN626" s="124">
        <v>0</v>
      </c>
      <c r="CO626" s="125">
        <v>0</v>
      </c>
      <c r="CP626" s="123">
        <v>0</v>
      </c>
      <c r="CQ626" s="124">
        <v>0</v>
      </c>
      <c r="CR626" s="124">
        <v>0</v>
      </c>
      <c r="CS626" s="125">
        <v>0</v>
      </c>
      <c r="CT626" s="123">
        <v>0</v>
      </c>
      <c r="CU626" s="124">
        <v>0</v>
      </c>
      <c r="CV626" s="124">
        <v>0</v>
      </c>
      <c r="CW626" s="125">
        <v>0</v>
      </c>
      <c r="CX626" s="123">
        <v>0</v>
      </c>
      <c r="CY626" s="124">
        <v>0</v>
      </c>
      <c r="CZ626" s="124">
        <v>0</v>
      </c>
      <c r="DA626" s="125">
        <v>0</v>
      </c>
      <c r="DB626" s="123">
        <v>0</v>
      </c>
      <c r="DC626" s="124">
        <v>0</v>
      </c>
      <c r="DD626" s="124">
        <v>0</v>
      </c>
      <c r="DE626" s="125">
        <v>0</v>
      </c>
      <c r="DF626" s="123">
        <v>0</v>
      </c>
      <c r="DG626" s="124">
        <v>0</v>
      </c>
      <c r="DH626" s="124">
        <v>0</v>
      </c>
      <c r="DI626" s="125">
        <v>0</v>
      </c>
      <c r="DT626" s="124">
        <v>0</v>
      </c>
      <c r="DU626" s="124">
        <v>0</v>
      </c>
      <c r="DV626" s="124">
        <v>0</v>
      </c>
      <c r="DW626" s="124">
        <v>0</v>
      </c>
      <c r="DX626" s="124">
        <v>0</v>
      </c>
      <c r="DY626" s="124">
        <v>0</v>
      </c>
      <c r="DZ626" s="124">
        <v>0</v>
      </c>
      <c r="EA626" s="124">
        <v>0</v>
      </c>
      <c r="EB626" s="124">
        <v>0</v>
      </c>
      <c r="EC626" s="124">
        <v>0</v>
      </c>
      <c r="ED626" s="124">
        <v>0</v>
      </c>
      <c r="EE626" s="124">
        <v>0</v>
      </c>
      <c r="EF626" s="124">
        <v>0</v>
      </c>
      <c r="EG626" s="124">
        <v>0</v>
      </c>
      <c r="EH626" s="124">
        <v>0</v>
      </c>
      <c r="EI626" s="124">
        <v>0</v>
      </c>
      <c r="EJ626" s="124">
        <v>0</v>
      </c>
      <c r="EK626" s="124">
        <v>0</v>
      </c>
    </row>
    <row r="627" spans="1:141" outlineLevel="1" x14ac:dyDescent="0.25">
      <c r="A627" s="90"/>
      <c r="B627" s="90"/>
      <c r="C627" s="90"/>
      <c r="D627" s="90"/>
      <c r="E627" t="str">
        <f>CONCATENATE("- ", $N$7,":")</f>
        <v>- Upside:</v>
      </c>
      <c r="F627" s="100"/>
      <c r="I627" s="101"/>
      <c r="J627" s="100"/>
      <c r="M627" s="101"/>
      <c r="N627" s="100"/>
      <c r="Q627" s="101"/>
      <c r="R627" s="100"/>
      <c r="U627" s="101"/>
      <c r="V627" s="100"/>
      <c r="Y627" s="101"/>
      <c r="Z627" s="100"/>
      <c r="AC627" s="101"/>
      <c r="AD627" s="100"/>
      <c r="AG627" s="101"/>
      <c r="AH627" s="100"/>
      <c r="AK627" s="101"/>
      <c r="AL627" s="100"/>
      <c r="AO627" s="101"/>
      <c r="AP627" s="123">
        <v>0</v>
      </c>
      <c r="AQ627" s="124">
        <v>0</v>
      </c>
      <c r="AR627" s="124">
        <v>0</v>
      </c>
      <c r="AS627" s="125">
        <v>0</v>
      </c>
      <c r="AT627" s="123">
        <v>0</v>
      </c>
      <c r="AU627" s="124">
        <v>0</v>
      </c>
      <c r="AV627" s="124">
        <v>0</v>
      </c>
      <c r="AW627" s="125">
        <v>0</v>
      </c>
      <c r="AX627" s="123">
        <v>0</v>
      </c>
      <c r="AY627" s="124">
        <v>0</v>
      </c>
      <c r="AZ627" s="124">
        <v>0</v>
      </c>
      <c r="BA627" s="125">
        <v>0</v>
      </c>
      <c r="BB627" s="123">
        <v>0</v>
      </c>
      <c r="BC627" s="124">
        <v>0</v>
      </c>
      <c r="BD627" s="124">
        <v>0</v>
      </c>
      <c r="BE627" s="125">
        <v>0</v>
      </c>
      <c r="BF627" s="123">
        <v>0</v>
      </c>
      <c r="BG627" s="124">
        <v>0</v>
      </c>
      <c r="BH627" s="124">
        <v>0</v>
      </c>
      <c r="BI627" s="125">
        <v>0</v>
      </c>
      <c r="BJ627" s="123">
        <v>0</v>
      </c>
      <c r="BK627" s="124">
        <v>0</v>
      </c>
      <c r="BL627" s="124">
        <v>0</v>
      </c>
      <c r="BM627" s="125">
        <v>0</v>
      </c>
      <c r="BN627" s="123">
        <v>0</v>
      </c>
      <c r="BO627" s="124">
        <v>0</v>
      </c>
      <c r="BP627" s="124">
        <v>0</v>
      </c>
      <c r="BQ627" s="125">
        <v>0</v>
      </c>
      <c r="BR627" s="123">
        <v>0</v>
      </c>
      <c r="BS627" s="124">
        <v>0</v>
      </c>
      <c r="BT627" s="124">
        <v>0</v>
      </c>
      <c r="BU627" s="125">
        <v>0</v>
      </c>
      <c r="BV627" s="123">
        <v>0</v>
      </c>
      <c r="BW627" s="124">
        <v>0</v>
      </c>
      <c r="BX627" s="124">
        <v>0</v>
      </c>
      <c r="BY627" s="125">
        <v>0</v>
      </c>
      <c r="BZ627" s="123">
        <v>0</v>
      </c>
      <c r="CA627" s="124">
        <v>0</v>
      </c>
      <c r="CB627" s="124">
        <v>0</v>
      </c>
      <c r="CC627" s="125">
        <v>0</v>
      </c>
      <c r="CD627" s="123">
        <v>0</v>
      </c>
      <c r="CE627" s="124">
        <v>0</v>
      </c>
      <c r="CF627" s="124">
        <v>0</v>
      </c>
      <c r="CG627" s="125">
        <v>0</v>
      </c>
      <c r="CH627" s="123">
        <v>0</v>
      </c>
      <c r="CI627" s="124">
        <v>0</v>
      </c>
      <c r="CJ627" s="124">
        <v>0</v>
      </c>
      <c r="CK627" s="125">
        <v>0</v>
      </c>
      <c r="CL627" s="123">
        <v>0</v>
      </c>
      <c r="CM627" s="124">
        <v>0</v>
      </c>
      <c r="CN627" s="124">
        <v>0</v>
      </c>
      <c r="CO627" s="125">
        <v>0</v>
      </c>
      <c r="CP627" s="123">
        <v>0</v>
      </c>
      <c r="CQ627" s="124">
        <v>0</v>
      </c>
      <c r="CR627" s="124">
        <v>0</v>
      </c>
      <c r="CS627" s="125">
        <v>0</v>
      </c>
      <c r="CT627" s="123">
        <v>0</v>
      </c>
      <c r="CU627" s="124">
        <v>0</v>
      </c>
      <c r="CV627" s="124">
        <v>0</v>
      </c>
      <c r="CW627" s="125">
        <v>0</v>
      </c>
      <c r="CX627" s="123">
        <v>0</v>
      </c>
      <c r="CY627" s="124">
        <v>0</v>
      </c>
      <c r="CZ627" s="124">
        <v>0</v>
      </c>
      <c r="DA627" s="125">
        <v>0</v>
      </c>
      <c r="DB627" s="123">
        <v>0</v>
      </c>
      <c r="DC627" s="124">
        <v>0</v>
      </c>
      <c r="DD627" s="124">
        <v>0</v>
      </c>
      <c r="DE627" s="125">
        <v>0</v>
      </c>
      <c r="DF627" s="123">
        <v>0</v>
      </c>
      <c r="DG627" s="124">
        <v>0</v>
      </c>
      <c r="DH627" s="124">
        <v>0</v>
      </c>
      <c r="DI627" s="125">
        <v>0</v>
      </c>
      <c r="DT627" s="124">
        <v>0</v>
      </c>
      <c r="DU627" s="124">
        <v>0</v>
      </c>
      <c r="DV627" s="124">
        <v>0</v>
      </c>
      <c r="DW627" s="124">
        <v>0</v>
      </c>
      <c r="DX627" s="124">
        <v>0</v>
      </c>
      <c r="DY627" s="124">
        <v>0</v>
      </c>
      <c r="DZ627" s="124">
        <v>0</v>
      </c>
      <c r="EA627" s="124">
        <v>0</v>
      </c>
      <c r="EB627" s="124">
        <v>0</v>
      </c>
      <c r="EC627" s="124">
        <v>0</v>
      </c>
      <c r="ED627" s="124">
        <v>0</v>
      </c>
      <c r="EE627" s="124">
        <v>0</v>
      </c>
      <c r="EF627" s="124">
        <v>0</v>
      </c>
      <c r="EG627" s="124">
        <v>0</v>
      </c>
      <c r="EH627" s="124">
        <v>0</v>
      </c>
      <c r="EI627" s="124">
        <v>0</v>
      </c>
      <c r="EJ627" s="124">
        <v>0</v>
      </c>
      <c r="EK627" s="124">
        <v>0</v>
      </c>
    </row>
    <row r="628" spans="1:141" outlineLevel="1" x14ac:dyDescent="0.25">
      <c r="A628" s="90"/>
      <c r="B628" s="90"/>
      <c r="C628" s="90"/>
      <c r="D628" s="90"/>
      <c r="E628" t="str">
        <f>CONCATENATE("- ", $N$8,":")</f>
        <v>- Downside:</v>
      </c>
      <c r="F628" s="100"/>
      <c r="I628" s="101"/>
      <c r="J628" s="100"/>
      <c r="M628" s="101"/>
      <c r="N628" s="100"/>
      <c r="Q628" s="101"/>
      <c r="R628" s="100"/>
      <c r="U628" s="101"/>
      <c r="V628" s="100"/>
      <c r="Y628" s="101"/>
      <c r="Z628" s="100"/>
      <c r="AC628" s="101"/>
      <c r="AD628" s="100"/>
      <c r="AG628" s="101"/>
      <c r="AH628" s="100"/>
      <c r="AK628" s="101"/>
      <c r="AL628" s="100"/>
      <c r="AO628" s="101"/>
      <c r="AP628" s="123">
        <v>0</v>
      </c>
      <c r="AQ628" s="124">
        <v>0</v>
      </c>
      <c r="AR628" s="124">
        <v>0</v>
      </c>
      <c r="AS628" s="125">
        <v>0</v>
      </c>
      <c r="AT628" s="123">
        <v>0</v>
      </c>
      <c r="AU628" s="124">
        <v>0</v>
      </c>
      <c r="AV628" s="124">
        <v>0</v>
      </c>
      <c r="AW628" s="125">
        <v>0</v>
      </c>
      <c r="AX628" s="123">
        <v>0</v>
      </c>
      <c r="AY628" s="124">
        <v>0</v>
      </c>
      <c r="AZ628" s="124">
        <v>0</v>
      </c>
      <c r="BA628" s="125">
        <v>0</v>
      </c>
      <c r="BB628" s="123">
        <v>0</v>
      </c>
      <c r="BC628" s="124">
        <v>0</v>
      </c>
      <c r="BD628" s="124">
        <v>0</v>
      </c>
      <c r="BE628" s="125">
        <v>0</v>
      </c>
      <c r="BF628" s="123">
        <v>0</v>
      </c>
      <c r="BG628" s="124">
        <v>0</v>
      </c>
      <c r="BH628" s="124">
        <v>0</v>
      </c>
      <c r="BI628" s="125">
        <v>0</v>
      </c>
      <c r="BJ628" s="123">
        <v>0</v>
      </c>
      <c r="BK628" s="124">
        <v>0</v>
      </c>
      <c r="BL628" s="124">
        <v>0</v>
      </c>
      <c r="BM628" s="125">
        <v>0</v>
      </c>
      <c r="BN628" s="123">
        <v>0</v>
      </c>
      <c r="BO628" s="124">
        <v>0</v>
      </c>
      <c r="BP628" s="124">
        <v>0</v>
      </c>
      <c r="BQ628" s="125">
        <v>0</v>
      </c>
      <c r="BR628" s="123">
        <v>0</v>
      </c>
      <c r="BS628" s="124">
        <v>0</v>
      </c>
      <c r="BT628" s="124">
        <v>0</v>
      </c>
      <c r="BU628" s="125">
        <v>0</v>
      </c>
      <c r="BV628" s="123">
        <v>0</v>
      </c>
      <c r="BW628" s="124">
        <v>0</v>
      </c>
      <c r="BX628" s="124">
        <v>0</v>
      </c>
      <c r="BY628" s="125">
        <v>0</v>
      </c>
      <c r="BZ628" s="123">
        <v>0</v>
      </c>
      <c r="CA628" s="124">
        <v>0</v>
      </c>
      <c r="CB628" s="124">
        <v>0</v>
      </c>
      <c r="CC628" s="125">
        <v>0</v>
      </c>
      <c r="CD628" s="123">
        <v>0</v>
      </c>
      <c r="CE628" s="124">
        <v>0</v>
      </c>
      <c r="CF628" s="124">
        <v>0</v>
      </c>
      <c r="CG628" s="125">
        <v>0</v>
      </c>
      <c r="CH628" s="123">
        <v>0</v>
      </c>
      <c r="CI628" s="124">
        <v>0</v>
      </c>
      <c r="CJ628" s="124">
        <v>0</v>
      </c>
      <c r="CK628" s="125">
        <v>0</v>
      </c>
      <c r="CL628" s="123">
        <v>0</v>
      </c>
      <c r="CM628" s="124">
        <v>0</v>
      </c>
      <c r="CN628" s="124">
        <v>0</v>
      </c>
      <c r="CO628" s="125">
        <v>0</v>
      </c>
      <c r="CP628" s="123">
        <v>0</v>
      </c>
      <c r="CQ628" s="124">
        <v>0</v>
      </c>
      <c r="CR628" s="124">
        <v>0</v>
      </c>
      <c r="CS628" s="125">
        <v>0</v>
      </c>
      <c r="CT628" s="123">
        <v>0</v>
      </c>
      <c r="CU628" s="124">
        <v>0</v>
      </c>
      <c r="CV628" s="124">
        <v>0</v>
      </c>
      <c r="CW628" s="125">
        <v>0</v>
      </c>
      <c r="CX628" s="123">
        <v>0</v>
      </c>
      <c r="CY628" s="124">
        <v>0</v>
      </c>
      <c r="CZ628" s="124">
        <v>0</v>
      </c>
      <c r="DA628" s="125">
        <v>0</v>
      </c>
      <c r="DB628" s="123">
        <v>0</v>
      </c>
      <c r="DC628" s="124">
        <v>0</v>
      </c>
      <c r="DD628" s="124">
        <v>0</v>
      </c>
      <c r="DE628" s="125">
        <v>0</v>
      </c>
      <c r="DF628" s="123">
        <v>0</v>
      </c>
      <c r="DG628" s="124">
        <v>0</v>
      </c>
      <c r="DH628" s="124">
        <v>0</v>
      </c>
      <c r="DI628" s="125">
        <v>0</v>
      </c>
      <c r="DT628" s="124">
        <v>0</v>
      </c>
      <c r="DU628" s="124">
        <v>0</v>
      </c>
      <c r="DV628" s="124">
        <v>0</v>
      </c>
      <c r="DW628" s="124">
        <v>0</v>
      </c>
      <c r="DX628" s="124">
        <v>0</v>
      </c>
      <c r="DY628" s="124">
        <v>0</v>
      </c>
      <c r="DZ628" s="124">
        <v>0</v>
      </c>
      <c r="EA628" s="124">
        <v>0</v>
      </c>
      <c r="EB628" s="124">
        <v>0</v>
      </c>
      <c r="EC628" s="124">
        <v>0</v>
      </c>
      <c r="ED628" s="124">
        <v>0</v>
      </c>
      <c r="EE628" s="124">
        <v>0</v>
      </c>
      <c r="EF628" s="124">
        <v>0</v>
      </c>
      <c r="EG628" s="124">
        <v>0</v>
      </c>
      <c r="EH628" s="124">
        <v>0</v>
      </c>
      <c r="EI628" s="124">
        <v>0</v>
      </c>
      <c r="EJ628" s="124">
        <v>0</v>
      </c>
      <c r="EK628" s="124">
        <v>0</v>
      </c>
    </row>
    <row r="629" spans="1:141" outlineLevel="1" x14ac:dyDescent="0.25">
      <c r="A629" s="90"/>
      <c r="B629" s="90"/>
      <c r="C629" s="90"/>
      <c r="D629" s="90"/>
      <c r="E629" t="str">
        <f>CONCATENATE("- ", $N$9,":")</f>
        <v>- Management:</v>
      </c>
      <c r="F629" s="100"/>
      <c r="I629" s="101"/>
      <c r="J629" s="100"/>
      <c r="M629" s="101"/>
      <c r="N629" s="100"/>
      <c r="Q629" s="101"/>
      <c r="R629" s="100"/>
      <c r="U629" s="101"/>
      <c r="V629" s="100"/>
      <c r="Y629" s="101"/>
      <c r="Z629" s="100"/>
      <c r="AC629" s="101"/>
      <c r="AD629" s="100"/>
      <c r="AG629" s="101"/>
      <c r="AH629" s="100"/>
      <c r="AK629" s="101"/>
      <c r="AL629" s="100"/>
      <c r="AO629" s="101"/>
      <c r="AP629" s="123">
        <v>0</v>
      </c>
      <c r="AQ629" s="124">
        <v>0</v>
      </c>
      <c r="AR629" s="124">
        <v>0</v>
      </c>
      <c r="AS629" s="125">
        <v>0</v>
      </c>
      <c r="AT629" s="123">
        <v>0</v>
      </c>
      <c r="AU629" s="124">
        <v>0</v>
      </c>
      <c r="AV629" s="124">
        <v>0</v>
      </c>
      <c r="AW629" s="125">
        <v>0</v>
      </c>
      <c r="AX629" s="123">
        <v>0</v>
      </c>
      <c r="AY629" s="124">
        <v>0</v>
      </c>
      <c r="AZ629" s="124">
        <v>0</v>
      </c>
      <c r="BA629" s="125">
        <v>0</v>
      </c>
      <c r="BB629" s="123">
        <v>0</v>
      </c>
      <c r="BC629" s="124">
        <v>0</v>
      </c>
      <c r="BD629" s="124">
        <v>0</v>
      </c>
      <c r="BE629" s="125">
        <v>0</v>
      </c>
      <c r="BF629" s="123">
        <v>0</v>
      </c>
      <c r="BG629" s="124">
        <v>0</v>
      </c>
      <c r="BH629" s="124">
        <v>0</v>
      </c>
      <c r="BI629" s="125">
        <v>0</v>
      </c>
      <c r="BJ629" s="123">
        <v>0</v>
      </c>
      <c r="BK629" s="124">
        <v>0</v>
      </c>
      <c r="BL629" s="124">
        <v>0</v>
      </c>
      <c r="BM629" s="125">
        <v>0</v>
      </c>
      <c r="BN629" s="123">
        <v>0</v>
      </c>
      <c r="BO629" s="124">
        <v>0</v>
      </c>
      <c r="BP629" s="124">
        <v>0</v>
      </c>
      <c r="BQ629" s="125">
        <v>0</v>
      </c>
      <c r="BR629" s="123">
        <v>0</v>
      </c>
      <c r="BS629" s="124">
        <v>0</v>
      </c>
      <c r="BT629" s="124">
        <v>0</v>
      </c>
      <c r="BU629" s="125">
        <v>0</v>
      </c>
      <c r="BV629" s="123">
        <v>0</v>
      </c>
      <c r="BW629" s="124">
        <v>0</v>
      </c>
      <c r="BX629" s="124">
        <v>0</v>
      </c>
      <c r="BY629" s="125">
        <v>0</v>
      </c>
      <c r="BZ629" s="123">
        <v>0</v>
      </c>
      <c r="CA629" s="124">
        <v>0</v>
      </c>
      <c r="CB629" s="124">
        <v>0</v>
      </c>
      <c r="CC629" s="125">
        <v>0</v>
      </c>
      <c r="CD629" s="123">
        <v>0</v>
      </c>
      <c r="CE629" s="124">
        <v>0</v>
      </c>
      <c r="CF629" s="124">
        <v>0</v>
      </c>
      <c r="CG629" s="125">
        <v>0</v>
      </c>
      <c r="CH629" s="123">
        <v>0</v>
      </c>
      <c r="CI629" s="124">
        <v>0</v>
      </c>
      <c r="CJ629" s="124">
        <v>0</v>
      </c>
      <c r="CK629" s="125">
        <v>0</v>
      </c>
      <c r="CL629" s="123">
        <v>0</v>
      </c>
      <c r="CM629" s="124">
        <v>0</v>
      </c>
      <c r="CN629" s="124">
        <v>0</v>
      </c>
      <c r="CO629" s="125">
        <v>0</v>
      </c>
      <c r="CP629" s="123">
        <v>0</v>
      </c>
      <c r="CQ629" s="124">
        <v>0</v>
      </c>
      <c r="CR629" s="124">
        <v>0</v>
      </c>
      <c r="CS629" s="125">
        <v>0</v>
      </c>
      <c r="CT629" s="123">
        <v>0</v>
      </c>
      <c r="CU629" s="124">
        <v>0</v>
      </c>
      <c r="CV629" s="124">
        <v>0</v>
      </c>
      <c r="CW629" s="125">
        <v>0</v>
      </c>
      <c r="CX629" s="123">
        <v>0</v>
      </c>
      <c r="CY629" s="124">
        <v>0</v>
      </c>
      <c r="CZ629" s="124">
        <v>0</v>
      </c>
      <c r="DA629" s="125">
        <v>0</v>
      </c>
      <c r="DB629" s="123">
        <v>0</v>
      </c>
      <c r="DC629" s="124">
        <v>0</v>
      </c>
      <c r="DD629" s="124">
        <v>0</v>
      </c>
      <c r="DE629" s="125">
        <v>0</v>
      </c>
      <c r="DF629" s="123">
        <v>0</v>
      </c>
      <c r="DG629" s="124">
        <v>0</v>
      </c>
      <c r="DH629" s="124">
        <v>0</v>
      </c>
      <c r="DI629" s="125">
        <v>0</v>
      </c>
      <c r="DT629" s="124">
        <v>0</v>
      </c>
      <c r="DU629" s="124">
        <v>0</v>
      </c>
      <c r="DV629" s="124">
        <v>0</v>
      </c>
      <c r="DW629" s="124">
        <v>0</v>
      </c>
      <c r="DX629" s="124">
        <v>0</v>
      </c>
      <c r="DY629" s="124">
        <v>0</v>
      </c>
      <c r="DZ629" s="124">
        <v>0</v>
      </c>
      <c r="EA629" s="124">
        <v>0</v>
      </c>
      <c r="EB629" s="124">
        <v>0</v>
      </c>
      <c r="EC629" s="124">
        <v>0</v>
      </c>
      <c r="ED629" s="124">
        <v>0</v>
      </c>
      <c r="EE629" s="124">
        <v>0</v>
      </c>
      <c r="EF629" s="124">
        <v>0</v>
      </c>
      <c r="EG629" s="124">
        <v>0</v>
      </c>
      <c r="EH629" s="124">
        <v>0</v>
      </c>
      <c r="EI629" s="124">
        <v>0</v>
      </c>
      <c r="EJ629" s="124">
        <v>0</v>
      </c>
      <c r="EK629" s="124">
        <v>0</v>
      </c>
    </row>
    <row r="630" spans="1:141" outlineLevel="1" x14ac:dyDescent="0.25">
      <c r="A630" s="90"/>
      <c r="B630" s="90"/>
      <c r="C630" s="90"/>
      <c r="D630" s="90"/>
      <c r="E630" t="str">
        <f>CONCATENATE("- ", $N$10,":")</f>
        <v>- Default:</v>
      </c>
      <c r="F630" s="100"/>
      <c r="I630" s="101"/>
      <c r="J630" s="100"/>
      <c r="M630" s="101"/>
      <c r="N630" s="100"/>
      <c r="Q630" s="101"/>
      <c r="R630" s="100"/>
      <c r="U630" s="101"/>
      <c r="V630" s="100"/>
      <c r="Y630" s="101"/>
      <c r="Z630" s="100"/>
      <c r="AC630" s="101"/>
      <c r="AD630" s="100"/>
      <c r="AG630" s="101"/>
      <c r="AH630" s="100"/>
      <c r="AK630" s="101"/>
      <c r="AL630" s="100"/>
      <c r="AO630" s="101"/>
      <c r="AP630" s="123">
        <v>0</v>
      </c>
      <c r="AQ630" s="124">
        <v>0</v>
      </c>
      <c r="AR630" s="124">
        <v>0</v>
      </c>
      <c r="AS630" s="125">
        <v>0</v>
      </c>
      <c r="AT630" s="123">
        <v>0</v>
      </c>
      <c r="AU630" s="124">
        <v>0</v>
      </c>
      <c r="AV630" s="124">
        <v>0</v>
      </c>
      <c r="AW630" s="125">
        <v>0</v>
      </c>
      <c r="AX630" s="123">
        <v>0</v>
      </c>
      <c r="AY630" s="124">
        <v>0</v>
      </c>
      <c r="AZ630" s="124">
        <v>0</v>
      </c>
      <c r="BA630" s="125">
        <v>0</v>
      </c>
      <c r="BB630" s="123">
        <v>0</v>
      </c>
      <c r="BC630" s="124">
        <v>0</v>
      </c>
      <c r="BD630" s="124">
        <v>0</v>
      </c>
      <c r="BE630" s="125">
        <v>0</v>
      </c>
      <c r="BF630" s="123">
        <v>0</v>
      </c>
      <c r="BG630" s="124">
        <v>0</v>
      </c>
      <c r="BH630" s="124">
        <v>0</v>
      </c>
      <c r="BI630" s="125">
        <v>0</v>
      </c>
      <c r="BJ630" s="123">
        <v>0</v>
      </c>
      <c r="BK630" s="124">
        <v>0</v>
      </c>
      <c r="BL630" s="124">
        <v>0</v>
      </c>
      <c r="BM630" s="125">
        <v>0</v>
      </c>
      <c r="BN630" s="123">
        <v>0</v>
      </c>
      <c r="BO630" s="124">
        <v>0</v>
      </c>
      <c r="BP630" s="124">
        <v>0</v>
      </c>
      <c r="BQ630" s="125">
        <v>0</v>
      </c>
      <c r="BR630" s="123">
        <v>0</v>
      </c>
      <c r="BS630" s="124">
        <v>0</v>
      </c>
      <c r="BT630" s="124">
        <v>0</v>
      </c>
      <c r="BU630" s="125">
        <v>0</v>
      </c>
      <c r="BV630" s="123">
        <v>0</v>
      </c>
      <c r="BW630" s="124">
        <v>0</v>
      </c>
      <c r="BX630" s="124">
        <v>0</v>
      </c>
      <c r="BY630" s="125">
        <v>0</v>
      </c>
      <c r="BZ630" s="123">
        <v>0</v>
      </c>
      <c r="CA630" s="124">
        <v>0</v>
      </c>
      <c r="CB630" s="124">
        <v>0</v>
      </c>
      <c r="CC630" s="125">
        <v>0</v>
      </c>
      <c r="CD630" s="123">
        <v>0</v>
      </c>
      <c r="CE630" s="124">
        <v>0</v>
      </c>
      <c r="CF630" s="124">
        <v>0</v>
      </c>
      <c r="CG630" s="125">
        <v>0</v>
      </c>
      <c r="CH630" s="123">
        <v>0</v>
      </c>
      <c r="CI630" s="124">
        <v>0</v>
      </c>
      <c r="CJ630" s="124">
        <v>0</v>
      </c>
      <c r="CK630" s="125">
        <v>0</v>
      </c>
      <c r="CL630" s="123">
        <v>0</v>
      </c>
      <c r="CM630" s="124">
        <v>0</v>
      </c>
      <c r="CN630" s="124">
        <v>0</v>
      </c>
      <c r="CO630" s="125">
        <v>0</v>
      </c>
      <c r="CP630" s="123">
        <v>0</v>
      </c>
      <c r="CQ630" s="124">
        <v>0</v>
      </c>
      <c r="CR630" s="124">
        <v>0</v>
      </c>
      <c r="CS630" s="125">
        <v>0</v>
      </c>
      <c r="CT630" s="123">
        <v>0</v>
      </c>
      <c r="CU630" s="124">
        <v>0</v>
      </c>
      <c r="CV630" s="124">
        <v>0</v>
      </c>
      <c r="CW630" s="125">
        <v>0</v>
      </c>
      <c r="CX630" s="123">
        <v>0</v>
      </c>
      <c r="CY630" s="124">
        <v>0</v>
      </c>
      <c r="CZ630" s="124">
        <v>0</v>
      </c>
      <c r="DA630" s="125">
        <v>0</v>
      </c>
      <c r="DB630" s="123">
        <v>0</v>
      </c>
      <c r="DC630" s="124">
        <v>0</v>
      </c>
      <c r="DD630" s="124">
        <v>0</v>
      </c>
      <c r="DE630" s="125">
        <v>0</v>
      </c>
      <c r="DF630" s="123">
        <v>0</v>
      </c>
      <c r="DG630" s="124">
        <v>0</v>
      </c>
      <c r="DH630" s="124">
        <v>0</v>
      </c>
      <c r="DI630" s="125">
        <v>0</v>
      </c>
      <c r="DT630" s="124" t="e">
        <f ca="1">IF(DT$4="A",AVERAGE(DR614:DT614),AVERAGE(DQ614:DS614))</f>
        <v>#DIV/0!</v>
      </c>
      <c r="DU630" s="124" t="e">
        <f ca="1">IF(DU$4="A",AVERAGE(DS614:DU614),DT630)</f>
        <v>#DIV/0!</v>
      </c>
      <c r="DV630" s="124" t="e">
        <f t="shared" ref="DV630" ca="1" si="1615">DU630</f>
        <v>#DIV/0!</v>
      </c>
      <c r="DW630" s="124" t="e">
        <f t="shared" ref="DW630" ca="1" si="1616">DV630</f>
        <v>#DIV/0!</v>
      </c>
      <c r="DX630" s="124" t="e">
        <f t="shared" ref="DX630" ca="1" si="1617">DW630</f>
        <v>#DIV/0!</v>
      </c>
      <c r="DY630" s="124" t="e">
        <f t="shared" ref="DY630" ca="1" si="1618">DX630</f>
        <v>#DIV/0!</v>
      </c>
      <c r="DZ630" s="124" t="e">
        <f t="shared" ref="DZ630" ca="1" si="1619">DY630</f>
        <v>#DIV/0!</v>
      </c>
      <c r="EA630" s="124" t="e">
        <f t="shared" ref="EA630" ca="1" si="1620">DZ630</f>
        <v>#DIV/0!</v>
      </c>
      <c r="EB630" s="124" t="e">
        <f t="shared" ref="EB630" ca="1" si="1621">EA630</f>
        <v>#DIV/0!</v>
      </c>
      <c r="EC630" s="124" t="e">
        <f t="shared" ref="EC630" ca="1" si="1622">EB630</f>
        <v>#DIV/0!</v>
      </c>
      <c r="ED630" s="124" t="e">
        <f t="shared" ref="ED630" ca="1" si="1623">EC630</f>
        <v>#DIV/0!</v>
      </c>
      <c r="EE630" s="124" t="e">
        <f t="shared" ref="EE630" ca="1" si="1624">ED630</f>
        <v>#DIV/0!</v>
      </c>
      <c r="EF630" s="124" t="e">
        <f t="shared" ref="EF630" ca="1" si="1625">EE630</f>
        <v>#DIV/0!</v>
      </c>
      <c r="EG630" s="124" t="e">
        <f t="shared" ref="EG630" ca="1" si="1626">EF630</f>
        <v>#DIV/0!</v>
      </c>
      <c r="EH630" s="124" t="e">
        <f t="shared" ref="EH630" ca="1" si="1627">EG630</f>
        <v>#DIV/0!</v>
      </c>
      <c r="EI630" s="124" t="e">
        <f t="shared" ref="EI630" ca="1" si="1628">EH630</f>
        <v>#DIV/0!</v>
      </c>
      <c r="EJ630" s="124" t="e">
        <f t="shared" ref="EJ630" ca="1" si="1629">EI630</f>
        <v>#DIV/0!</v>
      </c>
      <c r="EK630" s="124" t="e">
        <f t="shared" ref="EK630" ca="1" si="1630">EJ630</f>
        <v>#DIV/0!</v>
      </c>
    </row>
    <row r="631" spans="1:141" outlineLevel="1" x14ac:dyDescent="0.25">
      <c r="A631" s="129"/>
      <c r="B631" s="129"/>
      <c r="C631" s="129"/>
      <c r="D631" s="129"/>
      <c r="E631" s="122"/>
      <c r="F631" s="130"/>
      <c r="G631" s="122"/>
      <c r="H631" s="122"/>
      <c r="I631" s="122"/>
      <c r="J631" s="130"/>
      <c r="K631" s="122"/>
      <c r="L631" s="122"/>
      <c r="M631" s="122"/>
      <c r="N631" s="130"/>
      <c r="O631" s="122"/>
      <c r="P631" s="122"/>
      <c r="Q631" s="122"/>
      <c r="R631" s="130"/>
      <c r="S631" s="122"/>
      <c r="T631" s="122"/>
      <c r="U631" s="122"/>
      <c r="V631" s="130"/>
      <c r="W631" s="122"/>
      <c r="X631" s="122"/>
      <c r="Y631" s="122"/>
      <c r="Z631" s="130"/>
      <c r="AA631" s="122"/>
      <c r="AB631" s="122"/>
      <c r="AC631" s="122"/>
      <c r="AD631" s="130"/>
      <c r="AE631" s="122"/>
      <c r="AF631" s="122"/>
      <c r="AG631" s="122"/>
      <c r="AH631" s="130"/>
      <c r="AI631" s="122"/>
      <c r="AJ631" s="122"/>
      <c r="AK631" s="122"/>
      <c r="AL631" s="130"/>
      <c r="AM631" s="122"/>
      <c r="AN631" s="122"/>
      <c r="AO631" s="122"/>
      <c r="AP631" s="130"/>
      <c r="AQ631" s="122"/>
      <c r="AR631" s="122"/>
      <c r="AS631" s="122"/>
      <c r="AT631" s="130"/>
      <c r="AU631" s="122"/>
      <c r="AV631" s="122"/>
      <c r="AW631" s="122"/>
      <c r="AX631" s="130"/>
      <c r="AY631" s="122"/>
      <c r="AZ631" s="122"/>
      <c r="BA631" s="122"/>
      <c r="BB631" s="130"/>
      <c r="BC631" s="122"/>
      <c r="BD631" s="122"/>
      <c r="BE631" s="122"/>
      <c r="BF631" s="130"/>
      <c r="BG631" s="122"/>
      <c r="BH631" s="122"/>
      <c r="BI631" s="122"/>
      <c r="BJ631" s="130"/>
      <c r="BK631" s="122"/>
      <c r="BL631" s="122"/>
      <c r="BM631" s="122"/>
      <c r="BN631" s="130"/>
      <c r="BO631" s="122"/>
      <c r="BP631" s="122"/>
      <c r="BQ631" s="122"/>
      <c r="BR631" s="130"/>
      <c r="BS631" s="122"/>
      <c r="BT631" s="122"/>
      <c r="BU631" s="122"/>
      <c r="BV631" s="130"/>
      <c r="BW631" s="122"/>
      <c r="BX631" s="122"/>
      <c r="BY631" s="122"/>
      <c r="BZ631" s="130"/>
      <c r="CA631" s="122"/>
      <c r="CB631" s="122"/>
      <c r="CC631" s="122"/>
      <c r="CD631" s="130"/>
      <c r="CE631" s="122"/>
      <c r="CF631" s="122"/>
      <c r="CG631" s="122"/>
      <c r="CH631" s="130"/>
      <c r="CI631" s="122"/>
      <c r="CJ631" s="122"/>
      <c r="CK631" s="122"/>
      <c r="CL631" s="130"/>
      <c r="CM631" s="122"/>
      <c r="CN631" s="122"/>
      <c r="CO631" s="122"/>
      <c r="CP631" s="130"/>
      <c r="CQ631" s="122"/>
      <c r="CR631" s="122"/>
      <c r="CS631" s="122"/>
      <c r="CT631" s="130"/>
      <c r="CU631" s="122"/>
      <c r="CV631" s="122"/>
      <c r="CW631" s="122"/>
      <c r="CX631" s="130"/>
      <c r="CY631" s="122"/>
      <c r="CZ631" s="122"/>
      <c r="DA631" s="122"/>
      <c r="DB631" s="130"/>
      <c r="DC631" s="122"/>
      <c r="DD631" s="122"/>
      <c r="DE631" s="122"/>
      <c r="DF631" s="130"/>
      <c r="DG631" s="122"/>
      <c r="DH631" s="122"/>
      <c r="DI631" s="131"/>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2"/>
      <c r="EI631" s="122"/>
      <c r="EJ631" s="122"/>
      <c r="EK631" s="122"/>
    </row>
    <row r="632" spans="1:141" outlineLevel="1" x14ac:dyDescent="0.25">
      <c r="A632" s="90"/>
      <c r="B632" s="90"/>
      <c r="C632" s="90"/>
      <c r="D632" s="90"/>
      <c r="F632" s="100"/>
      <c r="I632" s="101"/>
      <c r="J632" s="100"/>
      <c r="M632" s="101"/>
      <c r="N632" s="100"/>
      <c r="Q632" s="101"/>
      <c r="R632" s="100"/>
      <c r="U632" s="101"/>
      <c r="V632" s="100"/>
      <c r="Y632" s="101"/>
      <c r="Z632" s="100"/>
      <c r="AC632" s="101"/>
      <c r="AD632" s="100"/>
      <c r="AG632" s="101"/>
      <c r="AH632" s="100"/>
      <c r="AK632" s="101"/>
      <c r="AL632" s="100"/>
      <c r="AO632" s="101"/>
      <c r="AP632" s="100"/>
      <c r="AS632" s="101"/>
      <c r="AT632" s="100"/>
      <c r="AW632" s="101"/>
      <c r="AX632" s="100"/>
      <c r="BA632" s="101"/>
      <c r="BB632" s="100"/>
      <c r="BE632" s="101"/>
      <c r="BF632" s="100"/>
      <c r="BI632" s="101"/>
      <c r="BJ632" s="100"/>
      <c r="BM632" s="101"/>
      <c r="BN632" s="100"/>
      <c r="BQ632" s="101"/>
      <c r="BR632" s="100"/>
      <c r="BU632" s="101"/>
      <c r="BV632" s="100"/>
      <c r="BY632" s="101"/>
      <c r="BZ632" s="100"/>
      <c r="CC632" s="101"/>
      <c r="CD632" s="100"/>
      <c r="CG632" s="101"/>
      <c r="CH632" s="100"/>
      <c r="CK632" s="101"/>
      <c r="CL632" s="100"/>
      <c r="CO632" s="101"/>
      <c r="CP632" s="100"/>
      <c r="CS632" s="101"/>
      <c r="CT632" s="100"/>
      <c r="CW632" s="101"/>
      <c r="CX632" s="100"/>
      <c r="DA632" s="101"/>
      <c r="DB632" s="100"/>
      <c r="DE632" s="101"/>
      <c r="DF632" s="100"/>
      <c r="DI632" s="101"/>
    </row>
    <row r="633" spans="1:141" outlineLevel="1" x14ac:dyDescent="0.25">
      <c r="A633" s="90"/>
      <c r="B633" s="90"/>
      <c r="C633" s="111"/>
      <c r="D633" s="90"/>
      <c r="E633" s="132" t="s">
        <v>270</v>
      </c>
      <c r="F633" s="105" t="str">
        <f t="shared" ref="F633:BQ633" ca="1" si="1631">IF(ISNUMBER(F638),F638+IF($I$7=1,F636,0),IF(ISNUMBER(F640),F640+IF($I$7=1,F636,0),""))</f>
        <v/>
      </c>
      <c r="G633" s="106" t="str">
        <f t="shared" ca="1" si="1631"/>
        <v/>
      </c>
      <c r="H633" s="106" t="str">
        <f t="shared" ca="1" si="1631"/>
        <v/>
      </c>
      <c r="I633" s="107" t="str">
        <f t="shared" ca="1" si="1631"/>
        <v/>
      </c>
      <c r="J633" s="105" t="str">
        <f t="shared" ca="1" si="1631"/>
        <v/>
      </c>
      <c r="K633" s="106" t="str">
        <f t="shared" ca="1" si="1631"/>
        <v/>
      </c>
      <c r="L633" s="106" t="str">
        <f t="shared" ca="1" si="1631"/>
        <v/>
      </c>
      <c r="M633" s="107" t="str">
        <f t="shared" ca="1" si="1631"/>
        <v/>
      </c>
      <c r="N633" s="105" t="str">
        <f t="shared" ca="1" si="1631"/>
        <v/>
      </c>
      <c r="O633" s="106" t="str">
        <f t="shared" ca="1" si="1631"/>
        <v/>
      </c>
      <c r="P633" s="106" t="str">
        <f t="shared" ca="1" si="1631"/>
        <v/>
      </c>
      <c r="Q633" s="107" t="str">
        <f t="shared" ca="1" si="1631"/>
        <v/>
      </c>
      <c r="R633" s="105" t="str">
        <f t="shared" ca="1" si="1631"/>
        <v/>
      </c>
      <c r="S633" s="106" t="str">
        <f t="shared" ca="1" si="1631"/>
        <v/>
      </c>
      <c r="T633" s="106" t="str">
        <f t="shared" ca="1" si="1631"/>
        <v/>
      </c>
      <c r="U633" s="107" t="str">
        <f t="shared" ca="1" si="1631"/>
        <v/>
      </c>
      <c r="V633" s="105" t="str">
        <f t="shared" ca="1" si="1631"/>
        <v/>
      </c>
      <c r="W633" s="106" t="str">
        <f t="shared" ca="1" si="1631"/>
        <v/>
      </c>
      <c r="X633" s="106" t="str">
        <f t="shared" ca="1" si="1631"/>
        <v/>
      </c>
      <c r="Y633" s="107" t="str">
        <f t="shared" ca="1" si="1631"/>
        <v/>
      </c>
      <c r="Z633" s="105" t="str">
        <f t="shared" ca="1" si="1631"/>
        <v/>
      </c>
      <c r="AA633" s="106" t="str">
        <f t="shared" ca="1" si="1631"/>
        <v/>
      </c>
      <c r="AB633" s="106" t="str">
        <f t="shared" ca="1" si="1631"/>
        <v/>
      </c>
      <c r="AC633" s="107" t="str">
        <f t="shared" ca="1" si="1631"/>
        <v/>
      </c>
      <c r="AD633" s="105" t="str">
        <f t="shared" ca="1" si="1631"/>
        <v/>
      </c>
      <c r="AE633" s="106" t="str">
        <f t="shared" ca="1" si="1631"/>
        <v/>
      </c>
      <c r="AF633" s="106" t="str">
        <f t="shared" ca="1" si="1631"/>
        <v/>
      </c>
      <c r="AG633" s="107" t="str">
        <f t="shared" ca="1" si="1631"/>
        <v/>
      </c>
      <c r="AH633" s="105" t="str">
        <f t="shared" ca="1" si="1631"/>
        <v/>
      </c>
      <c r="AI633" s="106" t="str">
        <f t="shared" ca="1" si="1631"/>
        <v/>
      </c>
      <c r="AJ633" s="106" t="str">
        <f t="shared" ca="1" si="1631"/>
        <v/>
      </c>
      <c r="AK633" s="107" t="str">
        <f t="shared" ca="1" si="1631"/>
        <v/>
      </c>
      <c r="AL633" s="105" t="str">
        <f t="shared" ca="1" si="1631"/>
        <v/>
      </c>
      <c r="AM633" s="106" t="str">
        <f t="shared" ca="1" si="1631"/>
        <v/>
      </c>
      <c r="AN633" s="106" t="str">
        <f t="shared" ca="1" si="1631"/>
        <v/>
      </c>
      <c r="AO633" s="107" t="str">
        <f t="shared" ca="1" si="1631"/>
        <v/>
      </c>
      <c r="AP633" s="105" t="str">
        <f t="shared" ca="1" si="1631"/>
        <v/>
      </c>
      <c r="AQ633" s="106" t="str">
        <f t="shared" ca="1" si="1631"/>
        <v/>
      </c>
      <c r="AR633" s="106" t="str">
        <f t="shared" ca="1" si="1631"/>
        <v/>
      </c>
      <c r="AS633" s="107" t="str">
        <f t="shared" ca="1" si="1631"/>
        <v/>
      </c>
      <c r="AT633" s="105" t="str">
        <f t="shared" ca="1" si="1631"/>
        <v/>
      </c>
      <c r="AU633" s="106" t="str">
        <f t="shared" ca="1" si="1631"/>
        <v/>
      </c>
      <c r="AV633" s="106" t="str">
        <f t="shared" ca="1" si="1631"/>
        <v/>
      </c>
      <c r="AW633" s="107" t="str">
        <f t="shared" ca="1" si="1631"/>
        <v/>
      </c>
      <c r="AX633" s="105" t="str">
        <f t="shared" ca="1" si="1631"/>
        <v/>
      </c>
      <c r="AY633" s="106" t="str">
        <f t="shared" ca="1" si="1631"/>
        <v/>
      </c>
      <c r="AZ633" s="106" t="str">
        <f t="shared" ca="1" si="1631"/>
        <v/>
      </c>
      <c r="BA633" s="107" t="str">
        <f t="shared" ca="1" si="1631"/>
        <v/>
      </c>
      <c r="BB633" s="105" t="str">
        <f t="shared" ca="1" si="1631"/>
        <v/>
      </c>
      <c r="BC633" s="106" t="str">
        <f t="shared" ca="1" si="1631"/>
        <v/>
      </c>
      <c r="BD633" s="106" t="str">
        <f t="shared" ca="1" si="1631"/>
        <v/>
      </c>
      <c r="BE633" s="107" t="str">
        <f t="shared" ca="1" si="1631"/>
        <v/>
      </c>
      <c r="BF633" s="105" t="str">
        <f t="shared" ca="1" si="1631"/>
        <v/>
      </c>
      <c r="BG633" s="106" t="str">
        <f t="shared" ca="1" si="1631"/>
        <v/>
      </c>
      <c r="BH633" s="106" t="str">
        <f t="shared" ca="1" si="1631"/>
        <v/>
      </c>
      <c r="BI633" s="107" t="str">
        <f t="shared" ca="1" si="1631"/>
        <v/>
      </c>
      <c r="BJ633" s="105" t="str">
        <f t="shared" ca="1" si="1631"/>
        <v/>
      </c>
      <c r="BK633" s="106" t="str">
        <f t="shared" ca="1" si="1631"/>
        <v/>
      </c>
      <c r="BL633" s="106" t="str">
        <f t="shared" ca="1" si="1631"/>
        <v/>
      </c>
      <c r="BM633" s="107" t="str">
        <f t="shared" ca="1" si="1631"/>
        <v/>
      </c>
      <c r="BN633" s="105" t="str">
        <f t="shared" ca="1" si="1631"/>
        <v/>
      </c>
      <c r="BO633" s="106" t="str">
        <f t="shared" ca="1" si="1631"/>
        <v/>
      </c>
      <c r="BP633" s="106" t="str">
        <f t="shared" ca="1" si="1631"/>
        <v/>
      </c>
      <c r="BQ633" s="107" t="str">
        <f t="shared" ca="1" si="1631"/>
        <v/>
      </c>
      <c r="BR633" s="105" t="str">
        <f t="shared" ref="BR633:DI633" ca="1" si="1632">IF(ISNUMBER(BR638),BR638+IF($I$7=1,BR636,0),IF(ISNUMBER(BR640),BR640+IF($I$7=1,BR636,0),""))</f>
        <v/>
      </c>
      <c r="BS633" s="106" t="str">
        <f t="shared" ca="1" si="1632"/>
        <v/>
      </c>
      <c r="BT633" s="106" t="str">
        <f t="shared" ca="1" si="1632"/>
        <v/>
      </c>
      <c r="BU633" s="107" t="str">
        <f t="shared" ca="1" si="1632"/>
        <v/>
      </c>
      <c r="BV633" s="105" t="str">
        <f t="shared" ca="1" si="1632"/>
        <v/>
      </c>
      <c r="BW633" s="106" t="str">
        <f t="shared" ca="1" si="1632"/>
        <v/>
      </c>
      <c r="BX633" s="106" t="str">
        <f t="shared" ca="1" si="1632"/>
        <v/>
      </c>
      <c r="BY633" s="107" t="str">
        <f t="shared" ca="1" si="1632"/>
        <v/>
      </c>
      <c r="BZ633" s="105" t="str">
        <f t="shared" ca="1" si="1632"/>
        <v/>
      </c>
      <c r="CA633" s="106" t="str">
        <f t="shared" ca="1" si="1632"/>
        <v/>
      </c>
      <c r="CB633" s="106" t="str">
        <f t="shared" ca="1" si="1632"/>
        <v/>
      </c>
      <c r="CC633" s="107" t="str">
        <f t="shared" ca="1" si="1632"/>
        <v/>
      </c>
      <c r="CD633" s="105" t="str">
        <f t="shared" ca="1" si="1632"/>
        <v/>
      </c>
      <c r="CE633" s="106" t="str">
        <f t="shared" ca="1" si="1632"/>
        <v/>
      </c>
      <c r="CF633" s="106" t="str">
        <f t="shared" ca="1" si="1632"/>
        <v/>
      </c>
      <c r="CG633" s="107" t="str">
        <f t="shared" ca="1" si="1632"/>
        <v/>
      </c>
      <c r="CH633" s="105">
        <f t="shared" ca="1" si="1632"/>
        <v>0</v>
      </c>
      <c r="CI633" s="106">
        <f t="shared" ca="1" si="1632"/>
        <v>0</v>
      </c>
      <c r="CJ633" s="106">
        <f t="shared" ca="1" si="1632"/>
        <v>0</v>
      </c>
      <c r="CK633" s="107">
        <f t="shared" ca="1" si="1632"/>
        <v>0</v>
      </c>
      <c r="CL633" s="105">
        <f t="shared" ca="1" si="1632"/>
        <v>0</v>
      </c>
      <c r="CM633" s="106">
        <f t="shared" ca="1" si="1632"/>
        <v>0</v>
      </c>
      <c r="CN633" s="106">
        <f t="shared" ca="1" si="1632"/>
        <v>0</v>
      </c>
      <c r="CO633" s="107">
        <f t="shared" ca="1" si="1632"/>
        <v>0</v>
      </c>
      <c r="CP633" s="105">
        <f t="shared" ca="1" si="1632"/>
        <v>0</v>
      </c>
      <c r="CQ633" s="106">
        <f t="shared" ca="1" si="1632"/>
        <v>0</v>
      </c>
      <c r="CR633" s="106">
        <f t="shared" ca="1" si="1632"/>
        <v>0</v>
      </c>
      <c r="CS633" s="107">
        <f t="shared" ca="1" si="1632"/>
        <v>0</v>
      </c>
      <c r="CT633" s="105">
        <f t="shared" ca="1" si="1632"/>
        <v>0</v>
      </c>
      <c r="CU633" s="106">
        <f t="shared" ca="1" si="1632"/>
        <v>0</v>
      </c>
      <c r="CV633" s="106">
        <f t="shared" ca="1" si="1632"/>
        <v>0</v>
      </c>
      <c r="CW633" s="107">
        <f t="shared" ca="1" si="1632"/>
        <v>0</v>
      </c>
      <c r="CX633" s="105">
        <f t="shared" ca="1" si="1632"/>
        <v>0</v>
      </c>
      <c r="CY633" s="106">
        <f t="shared" ca="1" si="1632"/>
        <v>0</v>
      </c>
      <c r="CZ633" s="106">
        <f t="shared" ca="1" si="1632"/>
        <v>0</v>
      </c>
      <c r="DA633" s="107">
        <f t="shared" ca="1" si="1632"/>
        <v>0</v>
      </c>
      <c r="DB633" s="105">
        <f t="shared" ca="1" si="1632"/>
        <v>0</v>
      </c>
      <c r="DC633" s="106">
        <f t="shared" ca="1" si="1632"/>
        <v>0</v>
      </c>
      <c r="DD633" s="106">
        <f t="shared" ca="1" si="1632"/>
        <v>0</v>
      </c>
      <c r="DE633" s="107">
        <f t="shared" ca="1" si="1632"/>
        <v>0</v>
      </c>
      <c r="DF633" s="105">
        <f t="shared" ca="1" si="1632"/>
        <v>0</v>
      </c>
      <c r="DG633" s="106">
        <f t="shared" ca="1" si="1632"/>
        <v>0</v>
      </c>
      <c r="DH633" s="106">
        <f t="shared" ca="1" si="1632"/>
        <v>0</v>
      </c>
      <c r="DI633" s="107">
        <f t="shared" ca="1" si="1632"/>
        <v>0</v>
      </c>
      <c r="DK633" s="106">
        <f t="shared" ref="DK633:EK633" ca="1" si="1633">SUM(OFFSET($E633,,MATCH(DK$3,$F$5:$DI$5,0)+3,,1))</f>
        <v>0</v>
      </c>
      <c r="DL633" s="106" t="e">
        <f t="shared" ca="1" si="1633"/>
        <v>#N/A</v>
      </c>
      <c r="DM633" s="106" t="e">
        <f t="shared" ca="1" si="1633"/>
        <v>#VALUE!</v>
      </c>
      <c r="DN633" s="106" t="e">
        <f t="shared" ca="1" si="1633"/>
        <v>#VALUE!</v>
      </c>
      <c r="DO633" s="106" t="e">
        <f t="shared" ca="1" si="1633"/>
        <v>#VALUE!</v>
      </c>
      <c r="DP633" s="106" t="e">
        <f t="shared" ca="1" si="1633"/>
        <v>#VALUE!</v>
      </c>
      <c r="DQ633" s="106" t="e">
        <f t="shared" ca="1" si="1633"/>
        <v>#VALUE!</v>
      </c>
      <c r="DR633" s="106" t="e">
        <f t="shared" ca="1" si="1633"/>
        <v>#VALUE!</v>
      </c>
      <c r="DS633" s="106" t="e">
        <f t="shared" ca="1" si="1633"/>
        <v>#VALUE!</v>
      </c>
      <c r="DT633" s="106" t="e">
        <f t="shared" ca="1" si="1633"/>
        <v>#VALUE!</v>
      </c>
      <c r="DU633" s="106" t="e">
        <f t="shared" ca="1" si="1633"/>
        <v>#VALUE!</v>
      </c>
      <c r="DV633" s="106" t="e">
        <f t="shared" ca="1" si="1633"/>
        <v>#VALUE!</v>
      </c>
      <c r="DW633" s="106" t="e">
        <f t="shared" ca="1" si="1633"/>
        <v>#VALUE!</v>
      </c>
      <c r="DX633" s="106" t="e">
        <f t="shared" ca="1" si="1633"/>
        <v>#VALUE!</v>
      </c>
      <c r="DY633" s="106" t="e">
        <f t="shared" ca="1" si="1633"/>
        <v>#VALUE!</v>
      </c>
      <c r="DZ633" s="106" t="e">
        <f t="shared" ca="1" si="1633"/>
        <v>#VALUE!</v>
      </c>
      <c r="EA633" s="106" t="e">
        <f t="shared" ca="1" si="1633"/>
        <v>#VALUE!</v>
      </c>
      <c r="EB633" s="106" t="e">
        <f t="shared" ca="1" si="1633"/>
        <v>#VALUE!</v>
      </c>
      <c r="EC633" s="106" t="e">
        <f t="shared" ca="1" si="1633"/>
        <v>#VALUE!</v>
      </c>
      <c r="ED633" s="106" t="e">
        <f t="shared" ca="1" si="1633"/>
        <v>#VALUE!</v>
      </c>
      <c r="EE633" s="106" t="e">
        <f t="shared" ca="1" si="1633"/>
        <v>#VALUE!</v>
      </c>
      <c r="EF633" s="106" t="e">
        <f t="shared" ca="1" si="1633"/>
        <v>#VALUE!</v>
      </c>
      <c r="EG633" s="106" t="e">
        <f t="shared" ca="1" si="1633"/>
        <v>#VALUE!</v>
      </c>
      <c r="EH633" s="106" t="e">
        <f t="shared" ca="1" si="1633"/>
        <v>#VALUE!</v>
      </c>
      <c r="EI633" s="106" t="e">
        <f t="shared" ca="1" si="1633"/>
        <v>#VALUE!</v>
      </c>
      <c r="EJ633" s="106" t="e">
        <f t="shared" ca="1" si="1633"/>
        <v>#VALUE!</v>
      </c>
      <c r="EK633" s="106" t="e">
        <f t="shared" ca="1" si="1633"/>
        <v>#VALUE!</v>
      </c>
    </row>
    <row r="634" spans="1:141" outlineLevel="1" x14ac:dyDescent="0.25">
      <c r="A634" s="90"/>
      <c r="B634" s="90"/>
      <c r="C634" s="90"/>
      <c r="D634" s="90"/>
      <c r="E634" s="37" t="str">
        <f>E641</f>
        <v>% revenue (annualized)</v>
      </c>
      <c r="F634" s="108"/>
      <c r="G634" s="109"/>
      <c r="H634" s="109"/>
      <c r="I634" s="110"/>
      <c r="J634" s="108"/>
      <c r="K634" s="109"/>
      <c r="L634" s="109"/>
      <c r="M634" s="110"/>
      <c r="N634" s="108"/>
      <c r="O634" s="109"/>
      <c r="P634" s="109"/>
      <c r="Q634" s="110"/>
      <c r="R634" s="108"/>
      <c r="S634" s="109"/>
      <c r="T634" s="109"/>
      <c r="U634" s="110"/>
      <c r="V634" s="108"/>
      <c r="W634" s="109"/>
      <c r="X634" s="109"/>
      <c r="Y634" s="110"/>
      <c r="Z634" s="108"/>
      <c r="AA634" s="109"/>
      <c r="AB634" s="109"/>
      <c r="AC634" s="110"/>
      <c r="AD634" s="108"/>
      <c r="AE634" s="109"/>
      <c r="AF634" s="109"/>
      <c r="AG634" s="110"/>
      <c r="AH634" s="108"/>
      <c r="AI634" s="109"/>
      <c r="AJ634" s="109"/>
      <c r="AK634" s="110"/>
      <c r="AL634" s="108"/>
      <c r="AM634" s="109"/>
      <c r="AN634" s="109"/>
      <c r="AO634" s="110"/>
      <c r="AP634" s="108"/>
      <c r="AQ634" s="109"/>
      <c r="AR634" s="109"/>
      <c r="AS634" s="110"/>
      <c r="AT634" s="108"/>
      <c r="AU634" s="109"/>
      <c r="AV634" s="109"/>
      <c r="AW634" s="110"/>
      <c r="AX634" s="108"/>
      <c r="AY634" s="109"/>
      <c r="AZ634" s="109"/>
      <c r="BA634" s="110"/>
      <c r="BB634" s="108"/>
      <c r="BC634" s="109"/>
      <c r="BD634" s="109"/>
      <c r="BE634" s="110"/>
      <c r="BF634" s="108"/>
      <c r="BG634" s="109"/>
      <c r="BH634" s="109"/>
      <c r="BI634" s="110"/>
      <c r="BJ634" s="108"/>
      <c r="BK634" s="109"/>
      <c r="BL634" s="109"/>
      <c r="BM634" s="110"/>
      <c r="BN634" s="108"/>
      <c r="BO634" s="109"/>
      <c r="BP634" s="109"/>
      <c r="BQ634" s="110"/>
      <c r="BR634" s="108"/>
      <c r="BS634" s="109"/>
      <c r="BT634" s="109"/>
      <c r="BU634" s="110"/>
      <c r="BV634" s="108"/>
      <c r="BW634" s="109"/>
      <c r="BX634" s="109"/>
      <c r="BY634" s="110"/>
      <c r="BZ634" s="108"/>
      <c r="CA634" s="109"/>
      <c r="CB634" s="109"/>
      <c r="CC634" s="110"/>
      <c r="CD634" s="108"/>
      <c r="CE634" s="109"/>
      <c r="CF634" s="109"/>
      <c r="CG634" s="110"/>
      <c r="CH634" s="108"/>
      <c r="CI634" s="109"/>
      <c r="CJ634" s="109"/>
      <c r="CK634" s="110"/>
      <c r="CL634" s="108"/>
      <c r="CM634" s="109"/>
      <c r="CN634" s="109"/>
      <c r="CO634" s="110"/>
      <c r="CP634" s="108"/>
      <c r="CQ634" s="109"/>
      <c r="CR634" s="109"/>
      <c r="CS634" s="110"/>
      <c r="CT634" s="108"/>
      <c r="CU634" s="109"/>
      <c r="CV634" s="109"/>
      <c r="CW634" s="110"/>
      <c r="CX634" s="108"/>
      <c r="CY634" s="109"/>
      <c r="CZ634" s="109"/>
      <c r="DA634" s="110"/>
      <c r="DB634" s="108"/>
      <c r="DC634" s="109"/>
      <c r="DD634" s="109"/>
      <c r="DE634" s="110"/>
      <c r="DF634" s="108"/>
      <c r="DG634" s="109"/>
      <c r="DH634" s="109"/>
      <c r="DI634" s="110"/>
      <c r="DK634" s="109" t="str">
        <f t="shared" ref="DK634:EK634" ca="1" si="1634">IF(ISERROR(DK633/DK$139),"",DK633/DK$139)</f>
        <v/>
      </c>
      <c r="DL634" s="109" t="str">
        <f t="shared" ca="1" si="1634"/>
        <v/>
      </c>
      <c r="DM634" s="109" t="str">
        <f t="shared" ca="1" si="1634"/>
        <v/>
      </c>
      <c r="DN634" s="109" t="str">
        <f t="shared" ca="1" si="1634"/>
        <v/>
      </c>
      <c r="DO634" s="109" t="str">
        <f t="shared" ca="1" si="1634"/>
        <v/>
      </c>
      <c r="DP634" s="109" t="str">
        <f t="shared" ca="1" si="1634"/>
        <v/>
      </c>
      <c r="DQ634" s="109" t="str">
        <f t="shared" ca="1" si="1634"/>
        <v/>
      </c>
      <c r="DR634" s="109" t="str">
        <f t="shared" ca="1" si="1634"/>
        <v/>
      </c>
      <c r="DS634" s="109" t="str">
        <f t="shared" ca="1" si="1634"/>
        <v/>
      </c>
      <c r="DT634" s="109" t="str">
        <f t="shared" ca="1" si="1634"/>
        <v/>
      </c>
      <c r="DU634" s="109" t="str">
        <f t="shared" ca="1" si="1634"/>
        <v/>
      </c>
      <c r="DV634" s="109" t="str">
        <f t="shared" ca="1" si="1634"/>
        <v/>
      </c>
      <c r="DW634" s="109" t="str">
        <f t="shared" ca="1" si="1634"/>
        <v/>
      </c>
      <c r="DX634" s="109" t="str">
        <f t="shared" ca="1" si="1634"/>
        <v/>
      </c>
      <c r="DY634" s="109" t="str">
        <f t="shared" ca="1" si="1634"/>
        <v/>
      </c>
      <c r="DZ634" s="109" t="str">
        <f t="shared" ca="1" si="1634"/>
        <v/>
      </c>
      <c r="EA634" s="109" t="str">
        <f t="shared" ca="1" si="1634"/>
        <v/>
      </c>
      <c r="EB634" s="109" t="str">
        <f t="shared" ca="1" si="1634"/>
        <v/>
      </c>
      <c r="EC634" s="109" t="str">
        <f t="shared" ca="1" si="1634"/>
        <v/>
      </c>
      <c r="ED634" s="109" t="str">
        <f t="shared" ca="1" si="1634"/>
        <v/>
      </c>
      <c r="EE634" s="109" t="str">
        <f t="shared" ca="1" si="1634"/>
        <v/>
      </c>
      <c r="EF634" s="109" t="str">
        <f t="shared" ca="1" si="1634"/>
        <v/>
      </c>
      <c r="EG634" s="109" t="str">
        <f t="shared" ca="1" si="1634"/>
        <v/>
      </c>
      <c r="EH634" s="109" t="str">
        <f t="shared" ca="1" si="1634"/>
        <v/>
      </c>
      <c r="EI634" s="109" t="str">
        <f t="shared" ca="1" si="1634"/>
        <v/>
      </c>
      <c r="EJ634" s="109" t="str">
        <f t="shared" ca="1" si="1634"/>
        <v/>
      </c>
      <c r="EK634" s="109" t="str">
        <f t="shared" ca="1" si="1634"/>
        <v/>
      </c>
    </row>
    <row r="635" spans="1:141" outlineLevel="1" x14ac:dyDescent="0.25">
      <c r="A635" s="90"/>
      <c r="B635" s="90"/>
      <c r="C635" s="90"/>
      <c r="D635" s="90"/>
      <c r="F635" s="100"/>
      <c r="I635" s="101"/>
      <c r="J635" s="100"/>
      <c r="M635" s="101"/>
      <c r="N635" s="100"/>
      <c r="Q635" s="101"/>
      <c r="R635" s="100"/>
      <c r="U635" s="101"/>
      <c r="V635" s="100"/>
      <c r="Y635" s="101"/>
      <c r="Z635" s="100"/>
      <c r="AC635" s="101"/>
      <c r="AD635" s="100"/>
      <c r="AG635" s="101"/>
      <c r="AH635" s="100"/>
      <c r="AK635" s="101"/>
      <c r="AL635" s="100"/>
      <c r="AO635" s="101"/>
      <c r="AP635" s="100"/>
      <c r="AS635" s="101"/>
      <c r="AT635" s="100"/>
      <c r="AW635" s="101"/>
      <c r="AX635" s="100"/>
      <c r="BA635" s="101"/>
      <c r="BB635" s="100"/>
      <c r="BE635" s="101"/>
      <c r="BF635" s="100"/>
      <c r="BI635" s="101"/>
      <c r="BJ635" s="100"/>
      <c r="BM635" s="101"/>
      <c r="BN635" s="100"/>
      <c r="BQ635" s="101"/>
      <c r="BR635" s="100"/>
      <c r="BU635" s="101"/>
      <c r="BV635" s="100"/>
      <c r="BY635" s="101"/>
      <c r="BZ635" s="100"/>
      <c r="CC635" s="101"/>
      <c r="CD635" s="100"/>
      <c r="CG635" s="101"/>
      <c r="CH635" s="100"/>
      <c r="CK635" s="101"/>
      <c r="CL635" s="100"/>
      <c r="CO635" s="101"/>
      <c r="CP635" s="100"/>
      <c r="CS635" s="101"/>
      <c r="CT635" s="100"/>
      <c r="CW635" s="101"/>
      <c r="CX635" s="100"/>
      <c r="DA635" s="101"/>
      <c r="DB635" s="100"/>
      <c r="DE635" s="101"/>
      <c r="DF635" s="100"/>
      <c r="DI635" s="101"/>
    </row>
    <row r="636" spans="1:141" outlineLevel="1" x14ac:dyDescent="0.25">
      <c r="A636" s="90" t="str">
        <f>A638</f>
        <v>bs</v>
      </c>
      <c r="B636" s="90" t="str">
        <f t="shared" ref="B636:C636" si="1635">B638</f>
        <v>otherCurrentLiabilities</v>
      </c>
      <c r="C636" s="90">
        <f t="shared" si="1635"/>
        <v>9.9999999999999995E-7</v>
      </c>
      <c r="D636" s="90"/>
      <c r="E636" t="str">
        <f>CONCATENATE(E633," - adjustment")</f>
        <v>Other current liabilities - adjustment</v>
      </c>
      <c r="F636" s="117">
        <v>0</v>
      </c>
      <c r="G636" s="118">
        <v>0</v>
      </c>
      <c r="H636" s="118">
        <v>0</v>
      </c>
      <c r="I636" s="119" cm="1">
        <f t="array" aca="1" ref="I636" ca="1">IF(ISNUMBER(INDEX(DataModel!$ET$4:$FT$109,MATCH(1,(DataModel!$EO$4:$EO$109=$A636)*(DataModel!$EP$4:$EP$109=$B636),0),MATCH(CONCATENATE("FY ",RIGHT(I$3,4)),DataModel!$ET$2:$FT$2,0))*$C636),INDEX(DataModel!$ET$4:$FT$109,MATCH(1,(DataModel!$EO$4:$EO$109=$A636)*(DataModel!$EP$4:$EP$109=$B636),0),MATCH(CONCATENATE("FY ",RIGHT(I$3,4)),DataModel!$ET$2:$FT$2,0))*$C636,0)</f>
        <v>0</v>
      </c>
      <c r="J636" s="117">
        <v>0</v>
      </c>
      <c r="K636" s="118">
        <v>0</v>
      </c>
      <c r="L636" s="118">
        <v>0</v>
      </c>
      <c r="M636" s="119" cm="1">
        <f t="array" ref="M636">IF(ISNUMBER(INDEX(DataModel!$ET$4:$FT$109,MATCH(1,(DataModel!$EO$4:$EO$109=$A636)*(DataModel!$EP$4:$EP$109=$B636),0),MATCH(CONCATENATE("FY ",RIGHT(M$3,4)),DataModel!$ET$2:$FT$2,0))*$C636),INDEX(DataModel!$ET$4:$FT$109,MATCH(1,(DataModel!$EO$4:$EO$109=$A636)*(DataModel!$EP$4:$EP$109=$B636),0),MATCH(CONCATENATE("FY ",RIGHT(M$3,4)),DataModel!$ET$2:$FT$2,0))*$C636,0)</f>
        <v>0</v>
      </c>
      <c r="N636" s="117">
        <v>0</v>
      </c>
      <c r="O636" s="118">
        <v>0</v>
      </c>
      <c r="P636" s="118">
        <v>0</v>
      </c>
      <c r="Q636" s="119" cm="1">
        <f t="array" ref="Q636">IF(ISNUMBER(INDEX(DataModel!$ET$4:$FT$109,MATCH(1,(DataModel!$EO$4:$EO$109=$A636)*(DataModel!$EP$4:$EP$109=$B636),0),MATCH(CONCATENATE("FY ",RIGHT(Q$3,4)),DataModel!$ET$2:$FT$2,0))*$C636),INDEX(DataModel!$ET$4:$FT$109,MATCH(1,(DataModel!$EO$4:$EO$109=$A636)*(DataModel!$EP$4:$EP$109=$B636),0),MATCH(CONCATENATE("FY ",RIGHT(Q$3,4)),DataModel!$ET$2:$FT$2,0))*$C636,0)</f>
        <v>0</v>
      </c>
      <c r="R636" s="117">
        <v>0</v>
      </c>
      <c r="S636" s="118">
        <v>0</v>
      </c>
      <c r="T636" s="118">
        <v>0</v>
      </c>
      <c r="U636" s="119" cm="1">
        <f t="array" ref="U636">IF(ISNUMBER(INDEX(DataModel!$ET$4:$FT$109,MATCH(1,(DataModel!$EO$4:$EO$109=$A636)*(DataModel!$EP$4:$EP$109=$B636),0),MATCH(CONCATENATE("FY ",RIGHT(U$3,4)),DataModel!$ET$2:$FT$2,0))*$C636),INDEX(DataModel!$ET$4:$FT$109,MATCH(1,(DataModel!$EO$4:$EO$109=$A636)*(DataModel!$EP$4:$EP$109=$B636),0),MATCH(CONCATENATE("FY ",RIGHT(U$3,4)),DataModel!$ET$2:$FT$2,0))*$C636,0)</f>
        <v>0</v>
      </c>
      <c r="V636" s="117">
        <v>0</v>
      </c>
      <c r="W636" s="118">
        <v>0</v>
      </c>
      <c r="X636" s="118">
        <v>0</v>
      </c>
      <c r="Y636" s="119" cm="1">
        <f t="array" ref="Y636">IF(ISNUMBER(INDEX(DataModel!$ET$4:$FT$109,MATCH(1,(DataModel!$EO$4:$EO$109=$A636)*(DataModel!$EP$4:$EP$109=$B636),0),MATCH(CONCATENATE("FY ",RIGHT(Y$3,4)),DataModel!$ET$2:$FT$2,0))*$C636),INDEX(DataModel!$ET$4:$FT$109,MATCH(1,(DataModel!$EO$4:$EO$109=$A636)*(DataModel!$EP$4:$EP$109=$B636),0),MATCH(CONCATENATE("FY ",RIGHT(Y$3,4)),DataModel!$ET$2:$FT$2,0))*$C636,0)</f>
        <v>0</v>
      </c>
      <c r="Z636" s="117">
        <v>0</v>
      </c>
      <c r="AA636" s="118">
        <v>0</v>
      </c>
      <c r="AB636" s="118">
        <v>0</v>
      </c>
      <c r="AC636" s="119" cm="1">
        <f t="array" ref="AC636">IF(ISNUMBER(INDEX(DataModel!$ET$4:$FT$109,MATCH(1,(DataModel!$EO$4:$EO$109=$A636)*(DataModel!$EP$4:$EP$109=$B636),0),MATCH(CONCATENATE("FY ",RIGHT(AC$3,4)),DataModel!$ET$2:$FT$2,0))*$C636),INDEX(DataModel!$ET$4:$FT$109,MATCH(1,(DataModel!$EO$4:$EO$109=$A636)*(DataModel!$EP$4:$EP$109=$B636),0),MATCH(CONCATENATE("FY ",RIGHT(AC$3,4)),DataModel!$ET$2:$FT$2,0))*$C636,0)</f>
        <v>0</v>
      </c>
      <c r="AD636" s="117">
        <v>0</v>
      </c>
      <c r="AE636" s="118">
        <v>0</v>
      </c>
      <c r="AF636" s="118">
        <v>0</v>
      </c>
      <c r="AG636" s="119" cm="1">
        <f t="array" ref="AG636">IF(ISNUMBER(INDEX(DataModel!$ET$4:$FT$109,MATCH(1,(DataModel!$EO$4:$EO$109=$A636)*(DataModel!$EP$4:$EP$109=$B636),0),MATCH(CONCATENATE("FY ",RIGHT(AG$3,4)),DataModel!$ET$2:$FT$2,0))*$C636),INDEX(DataModel!$ET$4:$FT$109,MATCH(1,(DataModel!$EO$4:$EO$109=$A636)*(DataModel!$EP$4:$EP$109=$B636),0),MATCH(CONCATENATE("FY ",RIGHT(AG$3,4)),DataModel!$ET$2:$FT$2,0))*$C636,0)</f>
        <v>0</v>
      </c>
      <c r="AH636" s="117">
        <v>0</v>
      </c>
      <c r="AI636" s="118">
        <v>0</v>
      </c>
      <c r="AJ636" s="118">
        <v>0</v>
      </c>
      <c r="AK636" s="119" cm="1">
        <f t="array" ref="AK636">IF(ISNUMBER(INDEX(DataModel!$ET$4:$FT$109,MATCH(1,(DataModel!$EO$4:$EO$109=$A636)*(DataModel!$EP$4:$EP$109=$B636),0),MATCH(CONCATENATE("FY ",RIGHT(AK$3,4)),DataModel!$ET$2:$FT$2,0))*$C636),INDEX(DataModel!$ET$4:$FT$109,MATCH(1,(DataModel!$EO$4:$EO$109=$A636)*(DataModel!$EP$4:$EP$109=$B636),0),MATCH(CONCATENATE("FY ",RIGHT(AK$3,4)),DataModel!$ET$2:$FT$2,0))*$C636,0)</f>
        <v>0</v>
      </c>
      <c r="AL636" s="117">
        <v>0</v>
      </c>
      <c r="AM636" s="118">
        <v>0</v>
      </c>
      <c r="AN636" s="118">
        <v>0</v>
      </c>
      <c r="AO636" s="119" cm="1">
        <f t="array" ref="AO636">IF(ISNUMBER(INDEX(DataModel!$ET$4:$FT$109,MATCH(1,(DataModel!$EO$4:$EO$109=$A636)*(DataModel!$EP$4:$EP$109=$B636),0),MATCH(CONCATENATE("FY ",RIGHT(AO$3,4)),DataModel!$ET$2:$FT$2,0))*$C636),INDEX(DataModel!$ET$4:$FT$109,MATCH(1,(DataModel!$EO$4:$EO$109=$A636)*(DataModel!$EP$4:$EP$109=$B636),0),MATCH(CONCATENATE("FY ",RIGHT(AO$3,4)),DataModel!$ET$2:$FT$2,0))*$C636,0)</f>
        <v>0</v>
      </c>
      <c r="AP636" s="117">
        <v>0</v>
      </c>
      <c r="AQ636" s="118">
        <v>0</v>
      </c>
      <c r="AR636" s="118">
        <v>0</v>
      </c>
      <c r="AS636" s="119" cm="1">
        <f t="array" ref="AS636">IF(ISNUMBER(INDEX(DataModel!$ET$4:$FT$109,MATCH(1,(DataModel!$EO$4:$EO$109=$A636)*(DataModel!$EP$4:$EP$109=$B636),0),MATCH(CONCATENATE("FY ",RIGHT(AS$3,4)),DataModel!$ET$2:$FT$2,0))*$C636),INDEX(DataModel!$ET$4:$FT$109,MATCH(1,(DataModel!$EO$4:$EO$109=$A636)*(DataModel!$EP$4:$EP$109=$B636),0),MATCH(CONCATENATE("FY ",RIGHT(AS$3,4)),DataModel!$ET$2:$FT$2,0))*$C636,0)</f>
        <v>0</v>
      </c>
      <c r="AT636" s="117">
        <v>0</v>
      </c>
      <c r="AU636" s="118">
        <v>0</v>
      </c>
      <c r="AV636" s="118">
        <v>0</v>
      </c>
      <c r="AW636" s="119" cm="1">
        <f t="array" ref="AW636">IF(ISNUMBER(INDEX(DataModel!$ET$4:$FT$109,MATCH(1,(DataModel!$EO$4:$EO$109=$A636)*(DataModel!$EP$4:$EP$109=$B636),0),MATCH(CONCATENATE("FY ",RIGHT(AW$3,4)),DataModel!$ET$2:$FT$2,0))*$C636),INDEX(DataModel!$ET$4:$FT$109,MATCH(1,(DataModel!$EO$4:$EO$109=$A636)*(DataModel!$EP$4:$EP$109=$B636),0),MATCH(CONCATENATE("FY ",RIGHT(AW$3,4)),DataModel!$ET$2:$FT$2,0))*$C636,0)</f>
        <v>0</v>
      </c>
      <c r="AX636" s="117">
        <v>0</v>
      </c>
      <c r="AY636" s="118">
        <v>0</v>
      </c>
      <c r="AZ636" s="118">
        <v>0</v>
      </c>
      <c r="BA636" s="119" cm="1">
        <f t="array" ref="BA636">IF(ISNUMBER(INDEX(DataModel!$ET$4:$FT$109,MATCH(1,(DataModel!$EO$4:$EO$109=$A636)*(DataModel!$EP$4:$EP$109=$B636),0),MATCH(CONCATENATE("FY ",RIGHT(BA$3,4)),DataModel!$ET$2:$FT$2,0))*$C636),INDEX(DataModel!$ET$4:$FT$109,MATCH(1,(DataModel!$EO$4:$EO$109=$A636)*(DataModel!$EP$4:$EP$109=$B636),0),MATCH(CONCATENATE("FY ",RIGHT(BA$3,4)),DataModel!$ET$2:$FT$2,0))*$C636,0)</f>
        <v>0</v>
      </c>
      <c r="BB636" s="117">
        <v>0</v>
      </c>
      <c r="BC636" s="118">
        <v>0</v>
      </c>
      <c r="BD636" s="118">
        <v>0</v>
      </c>
      <c r="BE636" s="119" cm="1">
        <f t="array" ref="BE636">IF(ISNUMBER(INDEX(DataModel!$ET$4:$FT$109,MATCH(1,(DataModel!$EO$4:$EO$109=$A636)*(DataModel!$EP$4:$EP$109=$B636),0),MATCH(CONCATENATE("FY ",RIGHT(BE$3,4)),DataModel!$ET$2:$FT$2,0))*$C636),INDEX(DataModel!$ET$4:$FT$109,MATCH(1,(DataModel!$EO$4:$EO$109=$A636)*(DataModel!$EP$4:$EP$109=$B636),0),MATCH(CONCATENATE("FY ",RIGHT(BE$3,4)),DataModel!$ET$2:$FT$2,0))*$C636,0)</f>
        <v>0</v>
      </c>
      <c r="BF636" s="117">
        <v>0</v>
      </c>
      <c r="BG636" s="118">
        <v>0</v>
      </c>
      <c r="BH636" s="118">
        <v>0</v>
      </c>
      <c r="BI636" s="119" cm="1">
        <f t="array" ref="BI636">IF(ISNUMBER(INDEX(DataModel!$ET$4:$FT$109,MATCH(1,(DataModel!$EO$4:$EO$109=$A636)*(DataModel!$EP$4:$EP$109=$B636),0),MATCH(CONCATENATE("FY ",RIGHT(BI$3,4)),DataModel!$ET$2:$FT$2,0))*$C636),INDEX(DataModel!$ET$4:$FT$109,MATCH(1,(DataModel!$EO$4:$EO$109=$A636)*(DataModel!$EP$4:$EP$109=$B636),0),MATCH(CONCATENATE("FY ",RIGHT(BI$3,4)),DataModel!$ET$2:$FT$2,0))*$C636,0)</f>
        <v>0</v>
      </c>
      <c r="BJ636" s="117">
        <v>0</v>
      </c>
      <c r="BK636" s="118">
        <v>0</v>
      </c>
      <c r="BL636" s="118">
        <v>0</v>
      </c>
      <c r="BM636" s="119" cm="1">
        <f t="array" ref="BM636">IF(ISNUMBER(INDEX(DataModel!$ET$4:$FT$109,MATCH(1,(DataModel!$EO$4:$EO$109=$A636)*(DataModel!$EP$4:$EP$109=$B636),0),MATCH(CONCATENATE("FY ",RIGHT(BM$3,4)),DataModel!$ET$2:$FT$2,0))*$C636),INDEX(DataModel!$ET$4:$FT$109,MATCH(1,(DataModel!$EO$4:$EO$109=$A636)*(DataModel!$EP$4:$EP$109=$B636),0),MATCH(CONCATENATE("FY ",RIGHT(BM$3,4)),DataModel!$ET$2:$FT$2,0))*$C636,0)</f>
        <v>0</v>
      </c>
      <c r="BN636" s="117">
        <v>0</v>
      </c>
      <c r="BO636" s="118">
        <v>0</v>
      </c>
      <c r="BP636" s="118">
        <v>0</v>
      </c>
      <c r="BQ636" s="119" cm="1">
        <f t="array" ref="BQ636">IF(ISNUMBER(INDEX(DataModel!$ET$4:$FT$109,MATCH(1,(DataModel!$EO$4:$EO$109=$A636)*(DataModel!$EP$4:$EP$109=$B636),0),MATCH(CONCATENATE("FY ",RIGHT(BQ$3,4)),DataModel!$ET$2:$FT$2,0))*$C636),INDEX(DataModel!$ET$4:$FT$109,MATCH(1,(DataModel!$EO$4:$EO$109=$A636)*(DataModel!$EP$4:$EP$109=$B636),0),MATCH(CONCATENATE("FY ",RIGHT(BQ$3,4)),DataModel!$ET$2:$FT$2,0))*$C636,0)</f>
        <v>0</v>
      </c>
      <c r="BR636" s="117">
        <v>0</v>
      </c>
      <c r="BS636" s="118">
        <v>0</v>
      </c>
      <c r="BT636" s="118">
        <v>0</v>
      </c>
      <c r="BU636" s="119" cm="1">
        <f t="array" ref="BU636">IF(ISNUMBER(INDEX(DataModel!$ET$4:$FT$109,MATCH(1,(DataModel!$EO$4:$EO$109=$A636)*(DataModel!$EP$4:$EP$109=$B636),0),MATCH(CONCATENATE("FY ",RIGHT(BU$3,4)),DataModel!$ET$2:$FT$2,0))*$C636),INDEX(DataModel!$ET$4:$FT$109,MATCH(1,(DataModel!$EO$4:$EO$109=$A636)*(DataModel!$EP$4:$EP$109=$B636),0),MATCH(CONCATENATE("FY ",RIGHT(BU$3,4)),DataModel!$ET$2:$FT$2,0))*$C636,0)</f>
        <v>0</v>
      </c>
      <c r="BV636" s="117">
        <v>0</v>
      </c>
      <c r="BW636" s="118">
        <v>0</v>
      </c>
      <c r="BX636" s="118">
        <v>0</v>
      </c>
      <c r="BY636" s="119" cm="1">
        <f t="array" ref="BY636">IF(ISNUMBER(INDEX(DataModel!$ET$4:$FT$109,MATCH(1,(DataModel!$EO$4:$EO$109=$A636)*(DataModel!$EP$4:$EP$109=$B636),0),MATCH(CONCATENATE("FY ",RIGHT(BY$3,4)),DataModel!$ET$2:$FT$2,0))*$C636),INDEX(DataModel!$ET$4:$FT$109,MATCH(1,(DataModel!$EO$4:$EO$109=$A636)*(DataModel!$EP$4:$EP$109=$B636),0),MATCH(CONCATENATE("FY ",RIGHT(BY$3,4)),DataModel!$ET$2:$FT$2,0))*$C636,0)</f>
        <v>0</v>
      </c>
      <c r="BZ636" s="117">
        <v>0</v>
      </c>
      <c r="CA636" s="118">
        <v>0</v>
      </c>
      <c r="CB636" s="118">
        <v>0</v>
      </c>
      <c r="CC636" s="119" cm="1">
        <f t="array" ref="CC636">IF(ISNUMBER(INDEX(DataModel!$ET$4:$FT$109,MATCH(1,(DataModel!$EO$4:$EO$109=$A636)*(DataModel!$EP$4:$EP$109=$B636),0),MATCH(CONCATENATE("FY ",RIGHT(CC$3,4)),DataModel!$ET$2:$FT$2,0))*$C636),INDEX(DataModel!$ET$4:$FT$109,MATCH(1,(DataModel!$EO$4:$EO$109=$A636)*(DataModel!$EP$4:$EP$109=$B636),0),MATCH(CONCATENATE("FY ",RIGHT(CC$3,4)),DataModel!$ET$2:$FT$2,0))*$C636,0)</f>
        <v>0</v>
      </c>
      <c r="CD636" s="117">
        <v>0</v>
      </c>
      <c r="CE636" s="118">
        <v>0</v>
      </c>
      <c r="CF636" s="118">
        <v>0</v>
      </c>
      <c r="CG636" s="119" cm="1">
        <f t="array" ref="CG636">IF(ISNUMBER(INDEX(DataModel!$ET$4:$FT$109,MATCH(1,(DataModel!$EO$4:$EO$109=$A636)*(DataModel!$EP$4:$EP$109=$B636),0),MATCH(CONCATENATE("FY ",RIGHT(CG$3,4)),DataModel!$ET$2:$FT$2,0))*$C636),INDEX(DataModel!$ET$4:$FT$109,MATCH(1,(DataModel!$EO$4:$EO$109=$A636)*(DataModel!$EP$4:$EP$109=$B636),0),MATCH(CONCATENATE("FY ",RIGHT(CG$3,4)),DataModel!$ET$2:$FT$2,0))*$C636,0)</f>
        <v>0</v>
      </c>
      <c r="CH636" s="117">
        <v>0</v>
      </c>
      <c r="CI636" s="118">
        <v>0</v>
      </c>
      <c r="CJ636" s="118">
        <v>0</v>
      </c>
      <c r="CK636" s="119" cm="1">
        <f t="array" ref="CK636">IF(ISNUMBER(INDEX(DataModel!$ET$4:$FT$109,MATCH(1,(DataModel!$EO$4:$EO$109=$A636)*(DataModel!$EP$4:$EP$109=$B636),0),MATCH(CONCATENATE("FY ",RIGHT(CK$3,4)),DataModel!$ET$2:$FT$2,0))*$C636),INDEX(DataModel!$ET$4:$FT$109,MATCH(1,(DataModel!$EO$4:$EO$109=$A636)*(DataModel!$EP$4:$EP$109=$B636),0),MATCH(CONCATENATE("FY ",RIGHT(CK$3,4)),DataModel!$ET$2:$FT$2,0))*$C636,0)</f>
        <v>0</v>
      </c>
      <c r="CL636" s="117">
        <v>0</v>
      </c>
      <c r="CM636" s="118">
        <v>0</v>
      </c>
      <c r="CN636" s="118">
        <v>0</v>
      </c>
      <c r="CO636" s="119" cm="1">
        <f t="array" ref="CO636">IF(ISNUMBER(INDEX(DataModel!$ET$4:$FT$109,MATCH(1,(DataModel!$EO$4:$EO$109=$A636)*(DataModel!$EP$4:$EP$109=$B636),0),MATCH(CONCATENATE("FY ",RIGHT(CO$3,4)),DataModel!$ET$2:$FT$2,0))*$C636),INDEX(DataModel!$ET$4:$FT$109,MATCH(1,(DataModel!$EO$4:$EO$109=$A636)*(DataModel!$EP$4:$EP$109=$B636),0),MATCH(CONCATENATE("FY ",RIGHT(CO$3,4)),DataModel!$ET$2:$FT$2,0))*$C636,0)</f>
        <v>0</v>
      </c>
      <c r="CP636" s="117">
        <v>0</v>
      </c>
      <c r="CQ636" s="118">
        <v>0</v>
      </c>
      <c r="CR636" s="118">
        <v>0</v>
      </c>
      <c r="CS636" s="119" cm="1">
        <f t="array" ref="CS636">IF(ISNUMBER(INDEX(DataModel!$ET$4:$FT$109,MATCH(1,(DataModel!$EO$4:$EO$109=$A636)*(DataModel!$EP$4:$EP$109=$B636),0),MATCH(CONCATENATE("FY ",RIGHT(CS$3,4)),DataModel!$ET$2:$FT$2,0))*$C636),INDEX(DataModel!$ET$4:$FT$109,MATCH(1,(DataModel!$EO$4:$EO$109=$A636)*(DataModel!$EP$4:$EP$109=$B636),0),MATCH(CONCATENATE("FY ",RIGHT(CS$3,4)),DataModel!$ET$2:$FT$2,0))*$C636,0)</f>
        <v>0</v>
      </c>
      <c r="CT636" s="117">
        <v>0</v>
      </c>
      <c r="CU636" s="118">
        <v>0</v>
      </c>
      <c r="CV636" s="118">
        <v>0</v>
      </c>
      <c r="CW636" s="119" cm="1">
        <f t="array" ref="CW636">IF(ISNUMBER(INDEX(DataModel!$ET$4:$FT$109,MATCH(1,(DataModel!$EO$4:$EO$109=$A636)*(DataModel!$EP$4:$EP$109=$B636),0),MATCH(CONCATENATE("FY ",RIGHT(CW$3,4)),DataModel!$ET$2:$FT$2,0))*$C636),INDEX(DataModel!$ET$4:$FT$109,MATCH(1,(DataModel!$EO$4:$EO$109=$A636)*(DataModel!$EP$4:$EP$109=$B636),0),MATCH(CONCATENATE("FY ",RIGHT(CW$3,4)),DataModel!$ET$2:$FT$2,0))*$C636,0)</f>
        <v>0</v>
      </c>
      <c r="CX636" s="117">
        <v>0</v>
      </c>
      <c r="CY636" s="118">
        <v>0</v>
      </c>
      <c r="CZ636" s="118">
        <v>0</v>
      </c>
      <c r="DA636" s="119" cm="1">
        <f t="array" ref="DA636">IF(ISNUMBER(INDEX(DataModel!$ET$4:$FT$109,MATCH(1,(DataModel!$EO$4:$EO$109=$A636)*(DataModel!$EP$4:$EP$109=$B636),0),MATCH(CONCATENATE("FY ",RIGHT(DA$3,4)),DataModel!$ET$2:$FT$2,0))*$C636),INDEX(DataModel!$ET$4:$FT$109,MATCH(1,(DataModel!$EO$4:$EO$109=$A636)*(DataModel!$EP$4:$EP$109=$B636),0),MATCH(CONCATENATE("FY ",RIGHT(DA$3,4)),DataModel!$ET$2:$FT$2,0))*$C636,0)</f>
        <v>0</v>
      </c>
      <c r="DB636" s="117">
        <v>0</v>
      </c>
      <c r="DC636" s="118">
        <v>0</v>
      </c>
      <c r="DD636" s="118">
        <v>0</v>
      </c>
      <c r="DE636" s="119" cm="1">
        <f t="array" ref="DE636">IF(ISNUMBER(INDEX(DataModel!$ET$4:$FT$109,MATCH(1,(DataModel!$EO$4:$EO$109=$A636)*(DataModel!$EP$4:$EP$109=$B636),0),MATCH(CONCATENATE("FY ",RIGHT(DE$3,4)),DataModel!$ET$2:$FT$2,0))*$C636),INDEX(DataModel!$ET$4:$FT$109,MATCH(1,(DataModel!$EO$4:$EO$109=$A636)*(DataModel!$EP$4:$EP$109=$B636),0),MATCH(CONCATENATE("FY ",RIGHT(DE$3,4)),DataModel!$ET$2:$FT$2,0))*$C636,0)</f>
        <v>0</v>
      </c>
      <c r="DF636" s="117">
        <v>0</v>
      </c>
      <c r="DG636" s="118">
        <v>0</v>
      </c>
      <c r="DH636" s="118">
        <v>0</v>
      </c>
      <c r="DI636" s="119" cm="1">
        <f t="array" ref="DI636">IF(ISNUMBER(INDEX(DataModel!$ET$4:$FT$109,MATCH(1,(DataModel!$EO$4:$EO$109=$A636)*(DataModel!$EP$4:$EP$109=$B636),0),MATCH(CONCATENATE("FY ",RIGHT(DI$3,4)),DataModel!$ET$2:$FT$2,0))*$C636),INDEX(DataModel!$ET$4:$FT$109,MATCH(1,(DataModel!$EO$4:$EO$109=$A636)*(DataModel!$EP$4:$EP$109=$B636),0),MATCH(CONCATENATE("FY ",RIGHT(DI$3,4)),DataModel!$ET$2:$FT$2,0))*$C636,0)</f>
        <v>0</v>
      </c>
      <c r="DK636" s="69">
        <f t="shared" ref="DK636:EK636" ca="1" si="1636">SUM(OFFSET($E636,,MATCH(DK$3,$F$5:$DI$5,0)+3,,1))</f>
        <v>0</v>
      </c>
      <c r="DL636" s="69" t="e">
        <f t="shared" ca="1" si="1636"/>
        <v>#N/A</v>
      </c>
      <c r="DM636" s="69" t="e">
        <f t="shared" ca="1" si="1636"/>
        <v>#VALUE!</v>
      </c>
      <c r="DN636" s="69" t="e">
        <f t="shared" ca="1" si="1636"/>
        <v>#VALUE!</v>
      </c>
      <c r="DO636" s="69" t="e">
        <f t="shared" ca="1" si="1636"/>
        <v>#VALUE!</v>
      </c>
      <c r="DP636" s="69" t="e">
        <f t="shared" ca="1" si="1636"/>
        <v>#VALUE!</v>
      </c>
      <c r="DQ636" s="69" t="e">
        <f t="shared" ca="1" si="1636"/>
        <v>#VALUE!</v>
      </c>
      <c r="DR636" s="69" t="e">
        <f t="shared" ca="1" si="1636"/>
        <v>#VALUE!</v>
      </c>
      <c r="DS636" s="69" t="e">
        <f t="shared" ca="1" si="1636"/>
        <v>#VALUE!</v>
      </c>
      <c r="DT636" s="69" t="e">
        <f t="shared" ca="1" si="1636"/>
        <v>#VALUE!</v>
      </c>
      <c r="DU636" s="69" t="e">
        <f t="shared" ca="1" si="1636"/>
        <v>#VALUE!</v>
      </c>
      <c r="DV636" s="69" t="e">
        <f t="shared" ca="1" si="1636"/>
        <v>#VALUE!</v>
      </c>
      <c r="DW636" s="69" t="e">
        <f t="shared" ca="1" si="1636"/>
        <v>#VALUE!</v>
      </c>
      <c r="DX636" s="69" t="e">
        <f t="shared" ca="1" si="1636"/>
        <v>#VALUE!</v>
      </c>
      <c r="DY636" s="69" t="e">
        <f t="shared" ca="1" si="1636"/>
        <v>#VALUE!</v>
      </c>
      <c r="DZ636" s="69" t="e">
        <f t="shared" ca="1" si="1636"/>
        <v>#VALUE!</v>
      </c>
      <c r="EA636" s="69" t="e">
        <f t="shared" ca="1" si="1636"/>
        <v>#VALUE!</v>
      </c>
      <c r="EB636" s="69" t="e">
        <f t="shared" ca="1" si="1636"/>
        <v>#VALUE!</v>
      </c>
      <c r="EC636" s="69" t="e">
        <f t="shared" ca="1" si="1636"/>
        <v>#VALUE!</v>
      </c>
      <c r="ED636" s="69" t="e">
        <f t="shared" ca="1" si="1636"/>
        <v>#VALUE!</v>
      </c>
      <c r="EE636" s="69" t="e">
        <f t="shared" ca="1" si="1636"/>
        <v>#VALUE!</v>
      </c>
      <c r="EF636" s="69" t="e">
        <f t="shared" ca="1" si="1636"/>
        <v>#VALUE!</v>
      </c>
      <c r="EG636" s="69" t="e">
        <f t="shared" ca="1" si="1636"/>
        <v>#VALUE!</v>
      </c>
      <c r="EH636" s="69" t="e">
        <f t="shared" ca="1" si="1636"/>
        <v>#VALUE!</v>
      </c>
      <c r="EI636" s="69" t="e">
        <f t="shared" ca="1" si="1636"/>
        <v>#VALUE!</v>
      </c>
      <c r="EJ636" s="69" t="e">
        <f t="shared" ca="1" si="1636"/>
        <v>#VALUE!</v>
      </c>
      <c r="EK636" s="69" t="e">
        <f t="shared" ca="1" si="1636"/>
        <v>#VALUE!</v>
      </c>
    </row>
    <row r="637" spans="1:141" outlineLevel="1" x14ac:dyDescent="0.25">
      <c r="A637" s="90"/>
      <c r="B637" s="90"/>
      <c r="C637" s="90"/>
      <c r="D637" s="90"/>
      <c r="F637" s="100"/>
      <c r="I637" s="101"/>
      <c r="J637" s="100"/>
      <c r="M637" s="101"/>
      <c r="N637" s="100"/>
      <c r="Q637" s="101"/>
      <c r="R637" s="100"/>
      <c r="U637" s="101"/>
      <c r="V637" s="100"/>
      <c r="Y637" s="101"/>
      <c r="Z637" s="100"/>
      <c r="AC637" s="101"/>
      <c r="AD637" s="100"/>
      <c r="AG637" s="101"/>
      <c r="AH637" s="100"/>
      <c r="AK637" s="101"/>
      <c r="AL637" s="100"/>
      <c r="AO637" s="101"/>
      <c r="AP637" s="100"/>
      <c r="AS637" s="101"/>
      <c r="AT637" s="100"/>
      <c r="AW637" s="101"/>
      <c r="AX637" s="100"/>
      <c r="BA637" s="101"/>
      <c r="BB637" s="100"/>
      <c r="BE637" s="101"/>
      <c r="BF637" s="100"/>
      <c r="BI637" s="101"/>
      <c r="BJ637" s="100"/>
      <c r="BM637" s="101"/>
      <c r="BN637" s="100"/>
      <c r="BQ637" s="101"/>
      <c r="BR637" s="100"/>
      <c r="BU637" s="101"/>
      <c r="BV637" s="100"/>
      <c r="BY637" s="101"/>
      <c r="BZ637" s="100"/>
      <c r="CC637" s="101"/>
      <c r="CD637" s="100"/>
      <c r="CG637" s="101"/>
      <c r="CH637" s="100"/>
      <c r="CK637" s="101"/>
      <c r="CL637" s="100"/>
      <c r="CO637" s="101"/>
      <c r="CP637" s="100"/>
      <c r="CS637" s="101"/>
      <c r="CT637" s="100"/>
      <c r="CW637" s="101"/>
      <c r="CX637" s="100"/>
      <c r="DA637" s="101"/>
      <c r="DB637" s="100"/>
      <c r="DE637" s="101"/>
      <c r="DF637" s="100"/>
      <c r="DI637" s="101"/>
    </row>
    <row r="638" spans="1:141" outlineLevel="1" x14ac:dyDescent="0.25">
      <c r="A638" s="90" t="s">
        <v>157</v>
      </c>
      <c r="B638" s="90" t="s">
        <v>178</v>
      </c>
      <c r="C638" s="111">
        <f>$C$6</f>
        <v>9.9999999999999995E-7</v>
      </c>
      <c r="D638" s="90"/>
      <c r="E638" t="str">
        <f>CONCATENATE(E633," - history")</f>
        <v>Other current liabilities - history</v>
      </c>
      <c r="F638" s="113" t="str" cm="1">
        <f t="array" aca="1" ref="F638" ca="1">IF(AND(F$4="A",ISNUMBER(DataModel!F$4)),INDEX(DataModel!$F$4:$BA$109,MATCH(1,(DataModel!$A$4:$A$109=$A638)*(DataModel!$B$4:$B$109=$B638),0),MATCH(F$3,DataModel!$F$2:$BA$2,0))*$C638,"")</f>
        <v/>
      </c>
      <c r="G638" s="69" t="str" cm="1">
        <f t="array" aca="1" ref="G638" ca="1">IF(AND(G$4="A",ISNUMBER(DataModel!G$4)),INDEX(DataModel!$F$4:$BA$109,MATCH(1,(DataModel!$A$4:$A$109=$A638)*(DataModel!$B$4:$B$109=$B638),0),MATCH(G$3,DataModel!$F$2:$BA$2,0))*$C638,"")</f>
        <v/>
      </c>
      <c r="H638" s="69" t="str" cm="1">
        <f t="array" aca="1" ref="H638" ca="1">IF(AND(H$4="A",ISNUMBER(DataModel!H$4)),INDEX(DataModel!$F$4:$BA$109,MATCH(1,(DataModel!$A$4:$A$109=$A638)*(DataModel!$B$4:$B$109=$B638),0),MATCH(H$3,DataModel!$F$2:$BA$2,0))*$C638,"")</f>
        <v/>
      </c>
      <c r="I638" s="114" t="str" cm="1">
        <f t="array" aca="1" ref="I638" ca="1">IF(AND(I$4="A",ISNUMBER(DataModel!I$4)),INDEX(DataModel!$F$4:$BA$109,MATCH(1,(DataModel!$A$4:$A$109=$A638)*(DataModel!$B$4:$B$109=$B638),0),MATCH(I$3,DataModel!$F$2:$BA$2,0))*$C638,"")</f>
        <v/>
      </c>
      <c r="J638" s="113" t="str" cm="1">
        <f t="array" aca="1" ref="J638" ca="1">IF(AND(J$4="A",ISNUMBER(DataModel!J$4)),INDEX(DataModel!$F$4:$BA$109,MATCH(1,(DataModel!$A$4:$A$109=$A638)*(DataModel!$B$4:$B$109=$B638),0),MATCH(J$3,DataModel!$F$2:$BA$2,0))*$C638,"")</f>
        <v/>
      </c>
      <c r="K638" s="69" t="str" cm="1">
        <f t="array" aca="1" ref="K638" ca="1">IF(AND(K$4="A",ISNUMBER(DataModel!K$4)),INDEX(DataModel!$F$4:$BA$109,MATCH(1,(DataModel!$A$4:$A$109=$A638)*(DataModel!$B$4:$B$109=$B638),0),MATCH(K$3,DataModel!$F$2:$BA$2,0))*$C638,"")</f>
        <v/>
      </c>
      <c r="L638" s="69" t="str" cm="1">
        <f t="array" aca="1" ref="L638" ca="1">IF(AND(L$4="A",ISNUMBER(DataModel!L$4)),INDEX(DataModel!$F$4:$BA$109,MATCH(1,(DataModel!$A$4:$A$109=$A638)*(DataModel!$B$4:$B$109=$B638),0),MATCH(L$3,DataModel!$F$2:$BA$2,0))*$C638,"")</f>
        <v/>
      </c>
      <c r="M638" s="114" t="str" cm="1">
        <f t="array" aca="1" ref="M638" ca="1">IF(AND(M$4="A",ISNUMBER(DataModel!M$4)),INDEX(DataModel!$F$4:$BA$109,MATCH(1,(DataModel!$A$4:$A$109=$A638)*(DataModel!$B$4:$B$109=$B638),0),MATCH(M$3,DataModel!$F$2:$BA$2,0))*$C638,"")</f>
        <v/>
      </c>
      <c r="N638" s="113" t="str" cm="1">
        <f t="array" aca="1" ref="N638" ca="1">IF(AND(N$4="A",ISNUMBER(DataModel!N$4)),INDEX(DataModel!$F$4:$BA$109,MATCH(1,(DataModel!$A$4:$A$109=$A638)*(DataModel!$B$4:$B$109=$B638),0),MATCH(N$3,DataModel!$F$2:$BA$2,0))*$C638,"")</f>
        <v/>
      </c>
      <c r="O638" s="69" t="str" cm="1">
        <f t="array" aca="1" ref="O638" ca="1">IF(AND(O$4="A",ISNUMBER(DataModel!O$4)),INDEX(DataModel!$F$4:$BA$109,MATCH(1,(DataModel!$A$4:$A$109=$A638)*(DataModel!$B$4:$B$109=$B638),0),MATCH(O$3,DataModel!$F$2:$BA$2,0))*$C638,"")</f>
        <v/>
      </c>
      <c r="P638" s="69" t="str" cm="1">
        <f t="array" aca="1" ref="P638" ca="1">IF(AND(P$4="A",ISNUMBER(DataModel!P$4)),INDEX(DataModel!$F$4:$BA$109,MATCH(1,(DataModel!$A$4:$A$109=$A638)*(DataModel!$B$4:$B$109=$B638),0),MATCH(P$3,DataModel!$F$2:$BA$2,0))*$C638,"")</f>
        <v/>
      </c>
      <c r="Q638" s="114" t="str" cm="1">
        <f t="array" aca="1" ref="Q638" ca="1">IF(AND(Q$4="A",ISNUMBER(DataModel!Q$4)),INDEX(DataModel!$F$4:$BA$109,MATCH(1,(DataModel!$A$4:$A$109=$A638)*(DataModel!$B$4:$B$109=$B638),0),MATCH(Q$3,DataModel!$F$2:$BA$2,0))*$C638,"")</f>
        <v/>
      </c>
      <c r="R638" s="113" t="str" cm="1">
        <f t="array" aca="1" ref="R638" ca="1">IF(AND(R$4="A",ISNUMBER(DataModel!R$4)),INDEX(DataModel!$F$4:$BA$109,MATCH(1,(DataModel!$A$4:$A$109=$A638)*(DataModel!$B$4:$B$109=$B638),0),MATCH(R$3,DataModel!$F$2:$BA$2,0))*$C638,"")</f>
        <v/>
      </c>
      <c r="S638" s="69" t="str" cm="1">
        <f t="array" aca="1" ref="S638" ca="1">IF(AND(S$4="A",ISNUMBER(DataModel!S$4)),INDEX(DataModel!$F$4:$BA$109,MATCH(1,(DataModel!$A$4:$A$109=$A638)*(DataModel!$B$4:$B$109=$B638),0),MATCH(S$3,DataModel!$F$2:$BA$2,0))*$C638,"")</f>
        <v/>
      </c>
      <c r="T638" s="69" t="str" cm="1">
        <f t="array" aca="1" ref="T638" ca="1">IF(AND(T$4="A",ISNUMBER(DataModel!T$4)),INDEX(DataModel!$F$4:$BA$109,MATCH(1,(DataModel!$A$4:$A$109=$A638)*(DataModel!$B$4:$B$109=$B638),0),MATCH(T$3,DataModel!$F$2:$BA$2,0))*$C638,"")</f>
        <v/>
      </c>
      <c r="U638" s="114" t="str" cm="1">
        <f t="array" aca="1" ref="U638" ca="1">IF(AND(U$4="A",ISNUMBER(DataModel!U$4)),INDEX(DataModel!$F$4:$BA$109,MATCH(1,(DataModel!$A$4:$A$109=$A638)*(DataModel!$B$4:$B$109=$B638),0),MATCH(U$3,DataModel!$F$2:$BA$2,0))*$C638,"")</f>
        <v/>
      </c>
      <c r="V638" s="113" t="str" cm="1">
        <f t="array" aca="1" ref="V638" ca="1">IF(AND(V$4="A",ISNUMBER(DataModel!V$4)),INDEX(DataModel!$F$4:$BA$109,MATCH(1,(DataModel!$A$4:$A$109=$A638)*(DataModel!$B$4:$B$109=$B638),0),MATCH(V$3,DataModel!$F$2:$BA$2,0))*$C638,"")</f>
        <v/>
      </c>
      <c r="W638" s="69" t="str" cm="1">
        <f t="array" aca="1" ref="W638" ca="1">IF(AND(W$4="A",ISNUMBER(DataModel!W$4)),INDEX(DataModel!$F$4:$BA$109,MATCH(1,(DataModel!$A$4:$A$109=$A638)*(DataModel!$B$4:$B$109=$B638),0),MATCH(W$3,DataModel!$F$2:$BA$2,0))*$C638,"")</f>
        <v/>
      </c>
      <c r="X638" s="69" t="str" cm="1">
        <f t="array" aca="1" ref="X638" ca="1">IF(AND(X$4="A",ISNUMBER(DataModel!X$4)),INDEX(DataModel!$F$4:$BA$109,MATCH(1,(DataModel!$A$4:$A$109=$A638)*(DataModel!$B$4:$B$109=$B638),0),MATCH(X$3,DataModel!$F$2:$BA$2,0))*$C638,"")</f>
        <v/>
      </c>
      <c r="Y638" s="114" t="str" cm="1">
        <f t="array" aca="1" ref="Y638" ca="1">IF(AND(Y$4="A",ISNUMBER(DataModel!Y$4)),INDEX(DataModel!$F$4:$BA$109,MATCH(1,(DataModel!$A$4:$A$109=$A638)*(DataModel!$B$4:$B$109=$B638),0),MATCH(Y$3,DataModel!$F$2:$BA$2,0))*$C638,"")</f>
        <v/>
      </c>
      <c r="Z638" s="113" t="str" cm="1">
        <f t="array" aca="1" ref="Z638" ca="1">IF(AND(Z$4="A",ISNUMBER(DataModel!Z$4)),INDEX(DataModel!$F$4:$BA$109,MATCH(1,(DataModel!$A$4:$A$109=$A638)*(DataModel!$B$4:$B$109=$B638),0),MATCH(Z$3,DataModel!$F$2:$BA$2,0))*$C638,"")</f>
        <v/>
      </c>
      <c r="AA638" s="69" t="str" cm="1">
        <f t="array" aca="1" ref="AA638" ca="1">IF(AND(AA$4="A",ISNUMBER(DataModel!AA$4)),INDEX(DataModel!$F$4:$BA$109,MATCH(1,(DataModel!$A$4:$A$109=$A638)*(DataModel!$B$4:$B$109=$B638),0),MATCH(AA$3,DataModel!$F$2:$BA$2,0))*$C638,"")</f>
        <v/>
      </c>
      <c r="AB638" s="69" t="str" cm="1">
        <f t="array" aca="1" ref="AB638" ca="1">IF(AND(AB$4="A",ISNUMBER(DataModel!AB$4)),INDEX(DataModel!$F$4:$BA$109,MATCH(1,(DataModel!$A$4:$A$109=$A638)*(DataModel!$B$4:$B$109=$B638),0),MATCH(AB$3,DataModel!$F$2:$BA$2,0))*$C638,"")</f>
        <v/>
      </c>
      <c r="AC638" s="114" t="str" cm="1">
        <f t="array" aca="1" ref="AC638" ca="1">IF(AND(AC$4="A",ISNUMBER(DataModel!AC$4)),INDEX(DataModel!$F$4:$BA$109,MATCH(1,(DataModel!$A$4:$A$109=$A638)*(DataModel!$B$4:$B$109=$B638),0),MATCH(AC$3,DataModel!$F$2:$BA$2,0))*$C638,"")</f>
        <v/>
      </c>
      <c r="AD638" s="113" t="str" cm="1">
        <f t="array" aca="1" ref="AD638" ca="1">IF(AND(AD$4="A",ISNUMBER(DataModel!AD$4)),INDEX(DataModel!$F$4:$BA$109,MATCH(1,(DataModel!$A$4:$A$109=$A638)*(DataModel!$B$4:$B$109=$B638),0),MATCH(AD$3,DataModel!$F$2:$BA$2,0))*$C638,"")</f>
        <v/>
      </c>
      <c r="AE638" s="69" t="str" cm="1">
        <f t="array" aca="1" ref="AE638" ca="1">IF(AND(AE$4="A",ISNUMBER(DataModel!AE$4)),INDEX(DataModel!$F$4:$BA$109,MATCH(1,(DataModel!$A$4:$A$109=$A638)*(DataModel!$B$4:$B$109=$B638),0),MATCH(AE$3,DataModel!$F$2:$BA$2,0))*$C638,"")</f>
        <v/>
      </c>
      <c r="AF638" s="69" t="str" cm="1">
        <f t="array" aca="1" ref="AF638" ca="1">IF(AND(AF$4="A",ISNUMBER(DataModel!AF$4)),INDEX(DataModel!$F$4:$BA$109,MATCH(1,(DataModel!$A$4:$A$109=$A638)*(DataModel!$B$4:$B$109=$B638),0),MATCH(AF$3,DataModel!$F$2:$BA$2,0))*$C638,"")</f>
        <v/>
      </c>
      <c r="AG638" s="114" t="str" cm="1">
        <f t="array" aca="1" ref="AG638" ca="1">IF(AND(AG$4="A",ISNUMBER(DataModel!AG$4)),INDEX(DataModel!$F$4:$BA$109,MATCH(1,(DataModel!$A$4:$A$109=$A638)*(DataModel!$B$4:$B$109=$B638),0),MATCH(AG$3,DataModel!$F$2:$BA$2,0))*$C638,"")</f>
        <v/>
      </c>
      <c r="AH638" s="113" t="str" cm="1">
        <f t="array" aca="1" ref="AH638" ca="1">IF(AND(AH$4="A",ISNUMBER(DataModel!AH$4)),INDEX(DataModel!$F$4:$BA$109,MATCH(1,(DataModel!$A$4:$A$109=$A638)*(DataModel!$B$4:$B$109=$B638),0),MATCH(AH$3,DataModel!$F$2:$BA$2,0))*$C638,"")</f>
        <v/>
      </c>
      <c r="AI638" s="69" t="str" cm="1">
        <f t="array" aca="1" ref="AI638" ca="1">IF(AND(AI$4="A",ISNUMBER(DataModel!AI$4)),INDEX(DataModel!$F$4:$BA$109,MATCH(1,(DataModel!$A$4:$A$109=$A638)*(DataModel!$B$4:$B$109=$B638),0),MATCH(AI$3,DataModel!$F$2:$BA$2,0))*$C638,"")</f>
        <v/>
      </c>
      <c r="AJ638" s="69" t="str" cm="1">
        <f t="array" aca="1" ref="AJ638" ca="1">IF(AND(AJ$4="A",ISNUMBER(DataModel!AJ$4)),INDEX(DataModel!$F$4:$BA$109,MATCH(1,(DataModel!$A$4:$A$109=$A638)*(DataModel!$B$4:$B$109=$B638),0),MATCH(AJ$3,DataModel!$F$2:$BA$2,0))*$C638,"")</f>
        <v/>
      </c>
      <c r="AK638" s="114" t="str" cm="1">
        <f t="array" aca="1" ref="AK638" ca="1">IF(AND(AK$4="A",ISNUMBER(DataModel!AK$4)),INDEX(DataModel!$F$4:$BA$109,MATCH(1,(DataModel!$A$4:$A$109=$A638)*(DataModel!$B$4:$B$109=$B638),0),MATCH(AK$3,DataModel!$F$2:$BA$2,0))*$C638,"")</f>
        <v/>
      </c>
      <c r="AL638" s="113" t="str" cm="1">
        <f t="array" aca="1" ref="AL638" ca="1">IF(AND(AL$4="A",ISNUMBER(DataModel!AL$4)),INDEX(DataModel!$F$4:$BA$109,MATCH(1,(DataModel!$A$4:$A$109=$A638)*(DataModel!$B$4:$B$109=$B638),0),MATCH(AL$3,DataModel!$F$2:$BA$2,0))*$C638,"")</f>
        <v/>
      </c>
      <c r="AM638" s="69" t="str" cm="1">
        <f t="array" aca="1" ref="AM638" ca="1">IF(AND(AM$4="A",ISNUMBER(DataModel!AM$4)),INDEX(DataModel!$F$4:$BA$109,MATCH(1,(DataModel!$A$4:$A$109=$A638)*(DataModel!$B$4:$B$109=$B638),0),MATCH(AM$3,DataModel!$F$2:$BA$2,0))*$C638,"")</f>
        <v/>
      </c>
      <c r="AN638" s="69" t="str" cm="1">
        <f t="array" aca="1" ref="AN638" ca="1">IF(AND(AN$4="A",ISNUMBER(DataModel!AN$4)),INDEX(DataModel!$F$4:$BA$109,MATCH(1,(DataModel!$A$4:$A$109=$A638)*(DataModel!$B$4:$B$109=$B638),0),MATCH(AN$3,DataModel!$F$2:$BA$2,0))*$C638,"")</f>
        <v/>
      </c>
      <c r="AO638" s="114" t="str" cm="1">
        <f t="array" aca="1" ref="AO638" ca="1">IF(AND(AO$4="A",ISNUMBER(DataModel!AO$4)),INDEX(DataModel!$F$4:$BA$109,MATCH(1,(DataModel!$A$4:$A$109=$A638)*(DataModel!$B$4:$B$109=$B638),0),MATCH(AO$3,DataModel!$F$2:$BA$2,0))*$C638,"")</f>
        <v/>
      </c>
      <c r="AP638" s="113" t="str" cm="1">
        <f t="array" aca="1" ref="AP638" ca="1">IF(AND(AP$4="A",ISNUMBER(DataModel!AP$4)),INDEX(DataModel!$F$4:$BA$109,MATCH(1,(DataModel!$A$4:$A$109=$A638)*(DataModel!$B$4:$B$109=$B638),0),MATCH(AP$3,DataModel!$F$2:$BA$2,0))*$C638,"")</f>
        <v/>
      </c>
      <c r="AQ638" s="69" t="str" cm="1">
        <f t="array" aca="1" ref="AQ638" ca="1">IF(AND(AQ$4="A",ISNUMBER(DataModel!AQ$4)),INDEX(DataModel!$F$4:$BA$109,MATCH(1,(DataModel!$A$4:$A$109=$A638)*(DataModel!$B$4:$B$109=$B638),0),MATCH(AQ$3,DataModel!$F$2:$BA$2,0))*$C638,"")</f>
        <v/>
      </c>
      <c r="AR638" s="69" t="str" cm="1">
        <f t="array" aca="1" ref="AR638" ca="1">IF(AND(AR$4="A",ISNUMBER(DataModel!AR$4)),INDEX(DataModel!$F$4:$BA$109,MATCH(1,(DataModel!$A$4:$A$109=$A638)*(DataModel!$B$4:$B$109=$B638),0),MATCH(AR$3,DataModel!$F$2:$BA$2,0))*$C638,"")</f>
        <v/>
      </c>
      <c r="AS638" s="114" t="str" cm="1">
        <f t="array" aca="1" ref="AS638" ca="1">IF(AND(AS$4="A",ISNUMBER(DataModel!AS$4)),INDEX(DataModel!$F$4:$BA$109,MATCH(1,(DataModel!$A$4:$A$109=$A638)*(DataModel!$B$4:$B$109=$B638),0),MATCH(AS$3,DataModel!$F$2:$BA$2,0))*$C638,"")</f>
        <v/>
      </c>
      <c r="AT638" s="113" t="e" cm="1">
        <f t="array" aca="1" ref="AT638" ca="1">IF(AND(AT$4="A",ISNUMBER(DataModel!AT$4)),INDEX(DataModel!$F$4:$BA$109,MATCH(1,(DataModel!$A$4:$A$109=$A638)*(DataModel!$B$4:$B$109=$B638),0),MATCH(AT$3,DataModel!$F$2:$BA$2,0))*$C638,"")</f>
        <v>#VALUE!</v>
      </c>
      <c r="AU638" s="69" t="e" cm="1">
        <f t="array" aca="1" ref="AU638" ca="1">IF(AND(AU$4="A",ISNUMBER(DataModel!AU$4)),INDEX(DataModel!$F$4:$BA$109,MATCH(1,(DataModel!$A$4:$A$109=$A638)*(DataModel!$B$4:$B$109=$B638),0),MATCH(AU$3,DataModel!$F$2:$BA$2,0))*$C638,"")</f>
        <v>#VALUE!</v>
      </c>
      <c r="AV638" s="69" t="e" cm="1">
        <f t="array" aca="1" ref="AV638" ca="1">IF(AND(AV$4="A",ISNUMBER(DataModel!AV$4)),INDEX(DataModel!$F$4:$BA$109,MATCH(1,(DataModel!$A$4:$A$109=$A638)*(DataModel!$B$4:$B$109=$B638),0),MATCH(AV$3,DataModel!$F$2:$BA$2,0))*$C638,"")</f>
        <v>#VALUE!</v>
      </c>
      <c r="AW638" s="114" t="e" cm="1">
        <f t="array" aca="1" ref="AW638" ca="1">IF(AND(AW$4="A",ISNUMBER(DataModel!AW$4)),INDEX(DataModel!$F$4:$BA$109,MATCH(1,(DataModel!$A$4:$A$109=$A638)*(DataModel!$B$4:$B$109=$B638),0),MATCH(AW$3,DataModel!$F$2:$BA$2,0))*$C638,"")</f>
        <v>#VALUE!</v>
      </c>
      <c r="AX638" s="113" t="e" cm="1">
        <f t="array" aca="1" ref="AX638" ca="1">IF(AND(AX$4="A",ISNUMBER(DataModel!AX$4)),INDEX(DataModel!$F$4:$BA$109,MATCH(1,(DataModel!$A$4:$A$109=$A638)*(DataModel!$B$4:$B$109=$B638),0),MATCH(AX$3,DataModel!$F$2:$BA$2,0))*$C638,"")</f>
        <v>#VALUE!</v>
      </c>
      <c r="AY638" s="69" t="e" cm="1">
        <f t="array" aca="1" ref="AY638" ca="1">IF(AND(AY$4="A",ISNUMBER(DataModel!AY$4)),INDEX(DataModel!$F$4:$BA$109,MATCH(1,(DataModel!$A$4:$A$109=$A638)*(DataModel!$B$4:$B$109=$B638),0),MATCH(AY$3,DataModel!$F$2:$BA$2,0))*$C638,"")</f>
        <v>#VALUE!</v>
      </c>
      <c r="AZ638" s="69" t="e" cm="1">
        <f t="array" aca="1" ref="AZ638" ca="1">IF(AND(AZ$4="A",ISNUMBER(DataModel!AZ$4)),INDEX(DataModel!$F$4:$BA$109,MATCH(1,(DataModel!$A$4:$A$109=$A638)*(DataModel!$B$4:$B$109=$B638),0),MATCH(AZ$3,DataModel!$F$2:$BA$2,0))*$C638,"")</f>
        <v>#VALUE!</v>
      </c>
      <c r="BA638" s="114" t="e" cm="1">
        <f t="array" aca="1" ref="BA638" ca="1">IF(AND(BA$4="A",ISNUMBER(DataModel!BA$4)),INDEX(DataModel!$F$4:$BA$109,MATCH(1,(DataModel!$A$4:$A$109=$A638)*(DataModel!$B$4:$B$109=$B638),0),MATCH(BA$3,DataModel!$F$2:$BA$2,0))*$C638,"")</f>
        <v>#VALUE!</v>
      </c>
      <c r="BB638" s="113"/>
      <c r="BC638" s="69"/>
      <c r="BD638" s="69"/>
      <c r="BE638" s="114"/>
      <c r="BF638" s="113"/>
      <c r="BG638" s="69"/>
      <c r="BH638" s="69"/>
      <c r="BI638" s="114"/>
      <c r="BJ638" s="113"/>
      <c r="BK638" s="69"/>
      <c r="BL638" s="69"/>
      <c r="BM638" s="114"/>
      <c r="BN638" s="113"/>
      <c r="BO638" s="69"/>
      <c r="BP638" s="69"/>
      <c r="BQ638" s="114"/>
      <c r="BR638" s="113"/>
      <c r="BS638" s="69"/>
      <c r="BT638" s="69"/>
      <c r="BU638" s="114"/>
      <c r="BV638" s="113"/>
      <c r="BW638" s="69"/>
      <c r="BX638" s="69"/>
      <c r="BY638" s="114"/>
      <c r="BZ638" s="113"/>
      <c r="CA638" s="69"/>
      <c r="CB638" s="69"/>
      <c r="CC638" s="114"/>
      <c r="CD638" s="113"/>
      <c r="CE638" s="69"/>
      <c r="CF638" s="69"/>
      <c r="CG638" s="114"/>
      <c r="CH638" s="113"/>
      <c r="CI638" s="69"/>
      <c r="CJ638" s="69"/>
      <c r="CK638" s="114"/>
      <c r="CL638" s="113"/>
      <c r="CM638" s="69"/>
      <c r="CN638" s="69"/>
      <c r="CO638" s="114"/>
      <c r="CP638" s="113"/>
      <c r="CQ638" s="69"/>
      <c r="CR638" s="69"/>
      <c r="CS638" s="114"/>
      <c r="CT638" s="113"/>
      <c r="CU638" s="69"/>
      <c r="CV638" s="69"/>
      <c r="CW638" s="114"/>
      <c r="CX638" s="113"/>
      <c r="CY638" s="69"/>
      <c r="CZ638" s="69"/>
      <c r="DA638" s="114"/>
      <c r="DB638" s="113"/>
      <c r="DC638" s="69"/>
      <c r="DD638" s="69"/>
      <c r="DE638" s="114"/>
      <c r="DF638" s="113"/>
      <c r="DG638" s="69"/>
      <c r="DH638" s="69"/>
      <c r="DI638" s="114"/>
      <c r="DK638" s="69">
        <f t="shared" ref="DK638:EK638" ca="1" si="1637">SUM(OFFSET($E638,,MATCH(DK$3,$F$5:$DI$5,0)+3,,1))</f>
        <v>0</v>
      </c>
      <c r="DL638" s="69" t="e">
        <f t="shared" ca="1" si="1637"/>
        <v>#N/A</v>
      </c>
      <c r="DM638" s="69" t="e">
        <f t="shared" ca="1" si="1637"/>
        <v>#VALUE!</v>
      </c>
      <c r="DN638" s="69" t="e">
        <f t="shared" ca="1" si="1637"/>
        <v>#VALUE!</v>
      </c>
      <c r="DO638" s="69" t="e">
        <f t="shared" ca="1" si="1637"/>
        <v>#VALUE!</v>
      </c>
      <c r="DP638" s="69" t="e">
        <f t="shared" ca="1" si="1637"/>
        <v>#VALUE!</v>
      </c>
      <c r="DQ638" s="69" t="e">
        <f t="shared" ca="1" si="1637"/>
        <v>#VALUE!</v>
      </c>
      <c r="DR638" s="69" t="e">
        <f t="shared" ca="1" si="1637"/>
        <v>#VALUE!</v>
      </c>
      <c r="DS638" s="69" t="e">
        <f t="shared" ca="1" si="1637"/>
        <v>#VALUE!</v>
      </c>
      <c r="DT638" s="69" t="e">
        <f t="shared" ca="1" si="1637"/>
        <v>#VALUE!</v>
      </c>
      <c r="DU638" s="69" t="e">
        <f t="shared" ca="1" si="1637"/>
        <v>#VALUE!</v>
      </c>
      <c r="DV638" s="69" t="e">
        <f t="shared" ca="1" si="1637"/>
        <v>#VALUE!</v>
      </c>
      <c r="DW638" s="69" t="e">
        <f t="shared" ca="1" si="1637"/>
        <v>#VALUE!</v>
      </c>
      <c r="DX638" s="69" t="e">
        <f t="shared" ca="1" si="1637"/>
        <v>#VALUE!</v>
      </c>
      <c r="DY638" s="69" t="e">
        <f t="shared" ca="1" si="1637"/>
        <v>#VALUE!</v>
      </c>
      <c r="DZ638" s="69" t="e">
        <f t="shared" ca="1" si="1637"/>
        <v>#VALUE!</v>
      </c>
      <c r="EA638" s="69" t="e">
        <f t="shared" ca="1" si="1637"/>
        <v>#VALUE!</v>
      </c>
      <c r="EB638" s="69" t="e">
        <f t="shared" ca="1" si="1637"/>
        <v>#VALUE!</v>
      </c>
      <c r="EC638" s="69" t="e">
        <f t="shared" ca="1" si="1637"/>
        <v>#VALUE!</v>
      </c>
      <c r="ED638" s="69" t="e">
        <f t="shared" ca="1" si="1637"/>
        <v>#VALUE!</v>
      </c>
      <c r="EE638" s="69" t="e">
        <f t="shared" ca="1" si="1637"/>
        <v>#VALUE!</v>
      </c>
      <c r="EF638" s="69" t="e">
        <f t="shared" ca="1" si="1637"/>
        <v>#VALUE!</v>
      </c>
      <c r="EG638" s="69" t="e">
        <f t="shared" ca="1" si="1637"/>
        <v>#VALUE!</v>
      </c>
      <c r="EH638" s="69" t="e">
        <f t="shared" ca="1" si="1637"/>
        <v>#VALUE!</v>
      </c>
      <c r="EI638" s="69" t="e">
        <f t="shared" ca="1" si="1637"/>
        <v>#VALUE!</v>
      </c>
      <c r="EJ638" s="69" t="e">
        <f t="shared" ca="1" si="1637"/>
        <v>#VALUE!</v>
      </c>
      <c r="EK638" s="69" t="e">
        <f t="shared" ca="1" si="1637"/>
        <v>#VALUE!</v>
      </c>
    </row>
    <row r="639" spans="1:141" outlineLevel="1" x14ac:dyDescent="0.25">
      <c r="A639" s="90"/>
      <c r="B639" s="90"/>
      <c r="C639" s="90"/>
      <c r="D639" s="90"/>
      <c r="F639" s="100"/>
      <c r="I639" s="101"/>
      <c r="J639" s="100"/>
      <c r="M639" s="101"/>
      <c r="N639" s="100"/>
      <c r="Q639" s="101"/>
      <c r="R639" s="100"/>
      <c r="U639" s="101"/>
      <c r="V639" s="100"/>
      <c r="Y639" s="101"/>
      <c r="Z639" s="100"/>
      <c r="AC639" s="101"/>
      <c r="AD639" s="100"/>
      <c r="AG639" s="101"/>
      <c r="AH639" s="100"/>
      <c r="AK639" s="101"/>
      <c r="AL639" s="100"/>
      <c r="AO639" s="101"/>
      <c r="AP639" s="100"/>
      <c r="AS639" s="101"/>
      <c r="AT639" s="100"/>
      <c r="AW639" s="101"/>
      <c r="AX639" s="100"/>
      <c r="BA639" s="101"/>
      <c r="BB639" s="100"/>
      <c r="BE639" s="101"/>
      <c r="BF639" s="100"/>
      <c r="BI639" s="101"/>
      <c r="BJ639" s="100"/>
      <c r="BM639" s="101"/>
      <c r="BN639" s="100"/>
      <c r="BQ639" s="101"/>
      <c r="BR639" s="100"/>
      <c r="BU639" s="101"/>
      <c r="BV639" s="100"/>
      <c r="BY639" s="101"/>
      <c r="BZ639" s="100"/>
      <c r="CC639" s="101"/>
      <c r="CD639" s="100"/>
      <c r="CG639" s="101"/>
      <c r="CH639" s="100"/>
      <c r="CK639" s="101"/>
      <c r="CL639" s="100"/>
      <c r="CO639" s="101"/>
      <c r="CP639" s="100"/>
      <c r="CS639" s="101"/>
      <c r="CT639" s="100"/>
      <c r="CW639" s="101"/>
      <c r="CX639" s="100"/>
      <c r="DA639" s="101"/>
      <c r="DB639" s="100"/>
      <c r="DE639" s="101"/>
      <c r="DF639" s="100"/>
      <c r="DI639" s="101"/>
    </row>
    <row r="640" spans="1:141" outlineLevel="1" x14ac:dyDescent="0.25">
      <c r="A640" s="90"/>
      <c r="B640" s="90"/>
      <c r="C640" s="90"/>
      <c r="D640" s="90"/>
      <c r="E640" t="str">
        <f>CONCATENATE(E633," - model")</f>
        <v>Other current liabilities - model</v>
      </c>
      <c r="F640" s="100"/>
      <c r="I640" s="101"/>
      <c r="J640" s="100"/>
      <c r="M640" s="101"/>
      <c r="N640" s="100"/>
      <c r="Q640" s="101"/>
      <c r="R640" s="100"/>
      <c r="U640" s="101"/>
      <c r="V640" s="100"/>
      <c r="Y640" s="101"/>
      <c r="Z640" s="100"/>
      <c r="AC640" s="101"/>
      <c r="AD640" s="100"/>
      <c r="AG640" s="101"/>
      <c r="AH640" s="100"/>
      <c r="AK640" s="101"/>
      <c r="AL640" s="113" t="str">
        <f ca="1">AL638</f>
        <v/>
      </c>
      <c r="AM640" s="69" t="str">
        <f t="shared" ref="AM640:AO640" ca="1" si="1638">AM638</f>
        <v/>
      </c>
      <c r="AN640" s="69" t="str">
        <f t="shared" ca="1" si="1638"/>
        <v/>
      </c>
      <c r="AO640" s="114" t="str">
        <f t="shared" ca="1" si="1638"/>
        <v/>
      </c>
      <c r="AP640" s="113" t="e" cm="1">
        <f t="array" aca="1" ref="AP640" ca="1">IF($I$9=1,IF(AP$4="A",AP638,AP641*AP$139*4),IF(AP$4="A",AP638,INDEX($DT$139:$EK$139,,MATCH(CONCATENATE("FY ",RIGHT(AP$3,4)),$DT$3:$EK$3,0))*AP643))</f>
        <v>#N/A</v>
      </c>
      <c r="AQ640" s="69" t="e" cm="1">
        <f t="array" aca="1" ref="AQ640" ca="1">IF($I$9=1,IF(AQ$4="A",AQ638,AQ641*AQ$139*4),IF(AQ$4="A",AQ638,INDEX($DT$139:$EK$139,,MATCH(CONCATENATE("FY ",RIGHT(AQ$3,4)),$DT$3:$EK$3,0))*AQ643))</f>
        <v>#N/A</v>
      </c>
      <c r="AR640" s="69" t="e" cm="1">
        <f t="array" aca="1" ref="AR640" ca="1">IF($I$9=1,IF(AR$4="A",AR638,AR641*AR$139*4),IF(AR$4="A",AR638,INDEX($DT$139:$EK$139,,MATCH(CONCATENATE("FY ",RIGHT(AR$3,4)),$DT$3:$EK$3,0))*AR643))</f>
        <v>#N/A</v>
      </c>
      <c r="AS640" s="114" t="e" cm="1">
        <f t="array" aca="1" ref="AS640" ca="1">IF($I$9=1,IF(AS$4="A",AS638,AS641*AS$139*4),IF(AS$4="A",AS638,INDEX($DT$139:$EK$139,,MATCH(CONCATENATE("FY ",RIGHT(AS$3,4)),$DT$3:$EK$3,0))*AS643))</f>
        <v>#N/A</v>
      </c>
      <c r="AT640" s="113" t="e" cm="1">
        <f t="array" aca="1" ref="AT640" ca="1">IF($I$9=1,IF(AT$4="A",AT638,AT641*AT$139*4),IF(AT$4="A",AT638,INDEX($DT$139:$EK$139,,MATCH(CONCATENATE("FY ",RIGHT(AT$3,4)),$DT$3:$EK$3,0))*AT643))</f>
        <v>#VALUE!</v>
      </c>
      <c r="AU640" s="69" t="e" cm="1">
        <f t="array" aca="1" ref="AU640" ca="1">IF($I$9=1,IF(AU$4="A",AU638,AU641*AU$139*4),IF(AU$4="A",AU638,INDEX($DT$139:$EK$139,,MATCH(CONCATENATE("FY ",RIGHT(AU$3,4)),$DT$3:$EK$3,0))*AU643))</f>
        <v>#VALUE!</v>
      </c>
      <c r="AV640" s="69" t="e" cm="1">
        <f t="array" aca="1" ref="AV640" ca="1">IF($I$9=1,IF(AV$4="A",AV638,AV641*AV$139*4),IF(AV$4="A",AV638,INDEX($DT$139:$EK$139,,MATCH(CONCATENATE("FY ",RIGHT(AV$3,4)),$DT$3:$EK$3,0))*AV643))</f>
        <v>#VALUE!</v>
      </c>
      <c r="AW640" s="114" t="e" cm="1">
        <f t="array" aca="1" ref="AW640" ca="1">IF($I$9=1,IF(AW$4="A",AW638,AW641*AW$139*4),IF(AW$4="A",AW638,INDEX($DT$139:$EK$139,,MATCH(CONCATENATE("FY ",RIGHT(AW$3,4)),$DT$3:$EK$3,0))*AW643))</f>
        <v>#VALUE!</v>
      </c>
      <c r="AX640" s="113" t="e" cm="1">
        <f t="array" aca="1" ref="AX640" ca="1">IF($I$9=1,IF(AX$4="A",AX638,AX641*AX$139*4),IF(AX$4="A",AX638,INDEX($DT$139:$EK$139,,MATCH(CONCATENATE("FY ",RIGHT(AX$3,4)),$DT$3:$EK$3,0))*AX643))</f>
        <v>#VALUE!</v>
      </c>
      <c r="AY640" s="69" t="e" cm="1">
        <f t="array" aca="1" ref="AY640" ca="1">IF($I$9=1,IF(AY$4="A",AY638,AY641*AY$139*4),IF(AY$4="A",AY638,INDEX($DT$139:$EK$139,,MATCH(CONCATENATE("FY ",RIGHT(AY$3,4)),$DT$3:$EK$3,0))*AY643))</f>
        <v>#VALUE!</v>
      </c>
      <c r="AZ640" s="69" t="e" cm="1">
        <f t="array" aca="1" ref="AZ640" ca="1">IF($I$9=1,IF(AZ$4="A",AZ638,AZ641*AZ$139*4),IF(AZ$4="A",AZ638,INDEX($DT$139:$EK$139,,MATCH(CONCATENATE("FY ",RIGHT(AZ$3,4)),$DT$3:$EK$3,0))*AZ643))</f>
        <v>#VALUE!</v>
      </c>
      <c r="BA640" s="114" t="e" cm="1">
        <f t="array" aca="1" ref="BA640" ca="1">IF($I$9=1,IF(BA$4="A",BA638,BA641*BA$139*4),IF(BA$4="A",BA638,INDEX($DT$139:$EK$139,,MATCH(CONCATENATE("FY ",RIGHT(BA$3,4)),$DT$3:$EK$3,0))*BA643))</f>
        <v>#VALUE!</v>
      </c>
      <c r="BB640" s="113" t="e" cm="1">
        <f t="array" aca="1" ref="BB640" ca="1">IF($I$9=1,IF(BB$4="A",BB638,BB641*BB$139*4),IF(BB$4="A",BB638,INDEX($DT$139:$EK$139,,MATCH(CONCATENATE("FY ",RIGHT(BB$3,4)),$DT$3:$EK$3,0))*BB643))</f>
        <v>#VALUE!</v>
      </c>
      <c r="BC640" s="69" t="e" cm="1">
        <f t="array" aca="1" ref="BC640" ca="1">IF($I$9=1,IF(BC$4="A",BC638,BC641*BC$139*4),IF(BC$4="A",BC638,INDEX($DT$139:$EK$139,,MATCH(CONCATENATE("FY ",RIGHT(BC$3,4)),$DT$3:$EK$3,0))*BC643))</f>
        <v>#VALUE!</v>
      </c>
      <c r="BD640" s="69" t="e" cm="1">
        <f t="array" aca="1" ref="BD640" ca="1">IF($I$9=1,IF(BD$4="A",BD638,BD641*BD$139*4),IF(BD$4="A",BD638,INDEX($DT$139:$EK$139,,MATCH(CONCATENATE("FY ",RIGHT(BD$3,4)),$DT$3:$EK$3,0))*BD643))</f>
        <v>#VALUE!</v>
      </c>
      <c r="BE640" s="114" t="e" cm="1">
        <f t="array" aca="1" ref="BE640" ca="1">IF($I$9=1,IF(BE$4="A",BE638,BE641*BE$139*4),IF(BE$4="A",BE638,INDEX($DT$139:$EK$139,,MATCH(CONCATENATE("FY ",RIGHT(BE$3,4)),$DT$3:$EK$3,0))*BE643))</f>
        <v>#VALUE!</v>
      </c>
      <c r="BF640" s="113" t="e" cm="1">
        <f t="array" aca="1" ref="BF640" ca="1">IF($I$9=1,IF(BF$4="A",BF638,BF641*BF$139*4),IF(BF$4="A",BF638,INDEX($DT$139:$EK$139,,MATCH(CONCATENATE("FY ",RIGHT(BF$3,4)),$DT$3:$EK$3,0))*BF643))</f>
        <v>#VALUE!</v>
      </c>
      <c r="BG640" s="69" t="e" cm="1">
        <f t="array" aca="1" ref="BG640" ca="1">IF($I$9=1,IF(BG$4="A",BG638,BG641*BG$139*4),IF(BG$4="A",BG638,INDEX($DT$139:$EK$139,,MATCH(CONCATENATE("FY ",RIGHT(BG$3,4)),$DT$3:$EK$3,0))*BG643))</f>
        <v>#VALUE!</v>
      </c>
      <c r="BH640" s="69" t="e" cm="1">
        <f t="array" aca="1" ref="BH640" ca="1">IF($I$9=1,IF(BH$4="A",BH638,BH641*BH$139*4),IF(BH$4="A",BH638,INDEX($DT$139:$EK$139,,MATCH(CONCATENATE("FY ",RIGHT(BH$3,4)),$DT$3:$EK$3,0))*BH643))</f>
        <v>#VALUE!</v>
      </c>
      <c r="BI640" s="114" t="e" cm="1">
        <f t="array" aca="1" ref="BI640" ca="1">IF($I$9=1,IF(BI$4="A",BI638,BI641*BI$139*4),IF(BI$4="A",BI638,INDEX($DT$139:$EK$139,,MATCH(CONCATENATE("FY ",RIGHT(BI$3,4)),$DT$3:$EK$3,0))*BI643))</f>
        <v>#VALUE!</v>
      </c>
      <c r="BJ640" s="113" t="e" cm="1">
        <f t="array" aca="1" ref="BJ640" ca="1">IF($I$9=1,IF(BJ$4="A",BJ638,BJ641*BJ$139*4),IF(BJ$4="A",BJ638,INDEX($DT$139:$EK$139,,MATCH(CONCATENATE("FY ",RIGHT(BJ$3,4)),$DT$3:$EK$3,0))*BJ643))</f>
        <v>#VALUE!</v>
      </c>
      <c r="BK640" s="69" t="e" cm="1">
        <f t="array" aca="1" ref="BK640" ca="1">IF($I$9=1,IF(BK$4="A",BK638,BK641*BK$139*4),IF(BK$4="A",BK638,INDEX($DT$139:$EK$139,,MATCH(CONCATENATE("FY ",RIGHT(BK$3,4)),$DT$3:$EK$3,0))*BK643))</f>
        <v>#VALUE!</v>
      </c>
      <c r="BL640" s="69" t="e" cm="1">
        <f t="array" aca="1" ref="BL640" ca="1">IF($I$9=1,IF(BL$4="A",BL638,BL641*BL$139*4),IF(BL$4="A",BL638,INDEX($DT$139:$EK$139,,MATCH(CONCATENATE("FY ",RIGHT(BL$3,4)),$DT$3:$EK$3,0))*BL643))</f>
        <v>#VALUE!</v>
      </c>
      <c r="BM640" s="114" t="e" cm="1">
        <f t="array" aca="1" ref="BM640" ca="1">IF($I$9=1,IF(BM$4="A",BM638,BM641*BM$139*4),IF(BM$4="A",BM638,INDEX($DT$139:$EK$139,,MATCH(CONCATENATE("FY ",RIGHT(BM$3,4)),$DT$3:$EK$3,0))*BM643))</f>
        <v>#VALUE!</v>
      </c>
      <c r="BN640" s="113" t="e" cm="1">
        <f t="array" aca="1" ref="BN640" ca="1">IF($I$9=1,IF(BN$4="A",BN638,BN641*BN$139*4),IF(BN$4="A",BN638,INDEX($DT$139:$EK$139,,MATCH(CONCATENATE("FY ",RIGHT(BN$3,4)),$DT$3:$EK$3,0))*BN643))</f>
        <v>#VALUE!</v>
      </c>
      <c r="BO640" s="69" t="e" cm="1">
        <f t="array" aca="1" ref="BO640" ca="1">IF($I$9=1,IF(BO$4="A",BO638,BO641*BO$139*4),IF(BO$4="A",BO638,INDEX($DT$139:$EK$139,,MATCH(CONCATENATE("FY ",RIGHT(BO$3,4)),$DT$3:$EK$3,0))*BO643))</f>
        <v>#VALUE!</v>
      </c>
      <c r="BP640" s="69" t="e" cm="1">
        <f t="array" aca="1" ref="BP640" ca="1">IF($I$9=1,IF(BP$4="A",BP638,BP641*BP$139*4),IF(BP$4="A",BP638,INDEX($DT$139:$EK$139,,MATCH(CONCATENATE("FY ",RIGHT(BP$3,4)),$DT$3:$EK$3,0))*BP643))</f>
        <v>#VALUE!</v>
      </c>
      <c r="BQ640" s="114" t="e" cm="1">
        <f t="array" aca="1" ref="BQ640" ca="1">IF($I$9=1,IF(BQ$4="A",BQ638,BQ641*BQ$139*4),IF(BQ$4="A",BQ638,INDEX($DT$139:$EK$139,,MATCH(CONCATENATE("FY ",RIGHT(BQ$3,4)),$DT$3:$EK$3,0))*BQ643))</f>
        <v>#VALUE!</v>
      </c>
      <c r="BR640" s="113" t="e" cm="1">
        <f t="array" aca="1" ref="BR640" ca="1">IF($I$9=1,IF(BR$4="A",BR638,BR641*BR$139*4),IF(BR$4="A",BR638,INDEX($DT$139:$EK$139,,MATCH(CONCATENATE("FY ",RIGHT(BR$3,4)),$DT$3:$EK$3,0))*BR643))</f>
        <v>#VALUE!</v>
      </c>
      <c r="BS640" s="69" t="e" cm="1">
        <f t="array" aca="1" ref="BS640" ca="1">IF($I$9=1,IF(BS$4="A",BS638,BS641*BS$139*4),IF(BS$4="A",BS638,INDEX($DT$139:$EK$139,,MATCH(CONCATENATE("FY ",RIGHT(BS$3,4)),$DT$3:$EK$3,0))*BS643))</f>
        <v>#VALUE!</v>
      </c>
      <c r="BT640" s="69" t="e" cm="1">
        <f t="array" aca="1" ref="BT640" ca="1">IF($I$9=1,IF(BT$4="A",BT638,BT641*BT$139*4),IF(BT$4="A",BT638,INDEX($DT$139:$EK$139,,MATCH(CONCATENATE("FY ",RIGHT(BT$3,4)),$DT$3:$EK$3,0))*BT643))</f>
        <v>#VALUE!</v>
      </c>
      <c r="BU640" s="114" t="e" cm="1">
        <f t="array" aca="1" ref="BU640" ca="1">IF($I$9=1,IF(BU$4="A",BU638,BU641*BU$139*4),IF(BU$4="A",BU638,INDEX($DT$139:$EK$139,,MATCH(CONCATENATE("FY ",RIGHT(BU$3,4)),$DT$3:$EK$3,0))*BU643))</f>
        <v>#VALUE!</v>
      </c>
      <c r="BV640" s="113" t="e" cm="1">
        <f t="array" aca="1" ref="BV640" ca="1">IF($I$9=1,IF(BV$4="A",BV638,BV641*BV$139*4),IF(BV$4="A",BV638,INDEX($DT$139:$EK$139,,MATCH(CONCATENATE("FY ",RIGHT(BV$3,4)),$DT$3:$EK$3,0))*BV643))</f>
        <v>#VALUE!</v>
      </c>
      <c r="BW640" s="69" t="e" cm="1">
        <f t="array" aca="1" ref="BW640" ca="1">IF($I$9=1,IF(BW$4="A",BW638,BW641*BW$139*4),IF(BW$4="A",BW638,INDEX($DT$139:$EK$139,,MATCH(CONCATENATE("FY ",RIGHT(BW$3,4)),$DT$3:$EK$3,0))*BW643))</f>
        <v>#VALUE!</v>
      </c>
      <c r="BX640" s="69" t="e" cm="1">
        <f t="array" aca="1" ref="BX640" ca="1">IF($I$9=1,IF(BX$4="A",BX638,BX641*BX$139*4),IF(BX$4="A",BX638,INDEX($DT$139:$EK$139,,MATCH(CONCATENATE("FY ",RIGHT(BX$3,4)),$DT$3:$EK$3,0))*BX643))</f>
        <v>#VALUE!</v>
      </c>
      <c r="BY640" s="114" t="e" cm="1">
        <f t="array" aca="1" ref="BY640" ca="1">IF($I$9=1,IF(BY$4="A",BY638,BY641*BY$139*4),IF(BY$4="A",BY638,INDEX($DT$139:$EK$139,,MATCH(CONCATENATE("FY ",RIGHT(BY$3,4)),$DT$3:$EK$3,0))*BY643))</f>
        <v>#VALUE!</v>
      </c>
      <c r="BZ640" s="113" t="e" cm="1">
        <f t="array" aca="1" ref="BZ640" ca="1">IF($I$9=1,IF(BZ$4="A",BZ638,BZ641*BZ$139*4),IF(BZ$4="A",BZ638,INDEX($DT$139:$EK$139,,MATCH(CONCATENATE("FY ",RIGHT(BZ$3,4)),$DT$3:$EK$3,0))*BZ643))</f>
        <v>#VALUE!</v>
      </c>
      <c r="CA640" s="69" t="e" cm="1">
        <f t="array" aca="1" ref="CA640" ca="1">IF($I$9=1,IF(CA$4="A",CA638,CA641*CA$139*4),IF(CA$4="A",CA638,INDEX($DT$139:$EK$139,,MATCH(CONCATENATE("FY ",RIGHT(CA$3,4)),$DT$3:$EK$3,0))*CA643))</f>
        <v>#VALUE!</v>
      </c>
      <c r="CB640" s="69" t="e" cm="1">
        <f t="array" aca="1" ref="CB640" ca="1">IF($I$9=1,IF(CB$4="A",CB638,CB641*CB$139*4),IF(CB$4="A",CB638,INDEX($DT$139:$EK$139,,MATCH(CONCATENATE("FY ",RIGHT(CB$3,4)),$DT$3:$EK$3,0))*CB643))</f>
        <v>#VALUE!</v>
      </c>
      <c r="CC640" s="114" t="e" cm="1">
        <f t="array" aca="1" ref="CC640" ca="1">IF($I$9=1,IF(CC$4="A",CC638,CC641*CC$139*4),IF(CC$4="A",CC638,INDEX($DT$139:$EK$139,,MATCH(CONCATENATE("FY ",RIGHT(CC$3,4)),$DT$3:$EK$3,0))*CC643))</f>
        <v>#VALUE!</v>
      </c>
      <c r="CD640" s="113" t="e" cm="1">
        <f t="array" aca="1" ref="CD640" ca="1">IF($I$9=1,IF(CD$4="A",CD638,CD641*CD$139*4),IF(CD$4="A",CD638,INDEX($DT$139:$EK$139,,MATCH(CONCATENATE("FY ",RIGHT(CD$3,4)),$DT$3:$EK$3,0))*CD643))</f>
        <v>#VALUE!</v>
      </c>
      <c r="CE640" s="69" t="e" cm="1">
        <f t="array" aca="1" ref="CE640" ca="1">IF($I$9=1,IF(CE$4="A",CE638,CE641*CE$139*4),IF(CE$4="A",CE638,INDEX($DT$139:$EK$139,,MATCH(CONCATENATE("FY ",RIGHT(CE$3,4)),$DT$3:$EK$3,0))*CE643))</f>
        <v>#VALUE!</v>
      </c>
      <c r="CF640" s="69" t="e" cm="1">
        <f t="array" aca="1" ref="CF640" ca="1">IF($I$9=1,IF(CF$4="A",CF638,CF641*CF$139*4),IF(CF$4="A",CF638,INDEX($DT$139:$EK$139,,MATCH(CONCATENATE("FY ",RIGHT(CF$3,4)),$DT$3:$EK$3,0))*CF643))</f>
        <v>#VALUE!</v>
      </c>
      <c r="CG640" s="114" t="e" cm="1">
        <f t="array" aca="1" ref="CG640" ca="1">IF($I$9=1,IF(CG$4="A",CG638,CG641*CG$139*4),IF(CG$4="A",CG638,INDEX($DT$139:$EK$139,,MATCH(CONCATENATE("FY ",RIGHT(CG$3,4)),$DT$3:$EK$3,0))*CG643))</f>
        <v>#VALUE!</v>
      </c>
      <c r="CH640" s="113" cm="1">
        <f t="array" aca="1" ref="CH640" ca="1">IF($I$9=1,IF(CH$4="A",CH638,CH641*CH$139*4),IF(CH$4="A",CH638,INDEX($DT$139:$EK$139,,MATCH(CONCATENATE("FY ",RIGHT(CH$3,4)),$DT$3:$EK$3,0))*CH643))</f>
        <v>0</v>
      </c>
      <c r="CI640" s="69" cm="1">
        <f t="array" aca="1" ref="CI640" ca="1">IF($I$9=1,IF(CI$4="A",CI638,CI641*CI$139*4),IF(CI$4="A",CI638,INDEX($DT$139:$EK$139,,MATCH(CONCATENATE("FY ",RIGHT(CI$3,4)),$DT$3:$EK$3,0))*CI643))</f>
        <v>0</v>
      </c>
      <c r="CJ640" s="69" cm="1">
        <f t="array" aca="1" ref="CJ640" ca="1">IF($I$9=1,IF(CJ$4="A",CJ638,CJ641*CJ$139*4),IF(CJ$4="A",CJ638,INDEX($DT$139:$EK$139,,MATCH(CONCATENATE("FY ",RIGHT(CJ$3,4)),$DT$3:$EK$3,0))*CJ643))</f>
        <v>0</v>
      </c>
      <c r="CK640" s="114" cm="1">
        <f t="array" aca="1" ref="CK640" ca="1">IF($I$9=1,IF(CK$4="A",CK638,CK641*CK$139*4),IF(CK$4="A",CK638,INDEX($DT$139:$EK$139,,MATCH(CONCATENATE("FY ",RIGHT(CK$3,4)),$DT$3:$EK$3,0))*CK643))</f>
        <v>0</v>
      </c>
      <c r="CL640" s="113" cm="1">
        <f t="array" aca="1" ref="CL640" ca="1">IF($I$9=1,IF(CL$4="A",CL638,CL641*CL$139*4),IF(CL$4="A",CL638,INDEX($DT$139:$EK$139,,MATCH(CONCATENATE("FY ",RIGHT(CL$3,4)),$DT$3:$EK$3,0))*CL643))</f>
        <v>0</v>
      </c>
      <c r="CM640" s="69" cm="1">
        <f t="array" aca="1" ref="CM640" ca="1">IF($I$9=1,IF(CM$4="A",CM638,CM641*CM$139*4),IF(CM$4="A",CM638,INDEX($DT$139:$EK$139,,MATCH(CONCATENATE("FY ",RIGHT(CM$3,4)),$DT$3:$EK$3,0))*CM643))</f>
        <v>0</v>
      </c>
      <c r="CN640" s="69" cm="1">
        <f t="array" aca="1" ref="CN640" ca="1">IF($I$9=1,IF(CN$4="A",CN638,CN641*CN$139*4),IF(CN$4="A",CN638,INDEX($DT$139:$EK$139,,MATCH(CONCATENATE("FY ",RIGHT(CN$3,4)),$DT$3:$EK$3,0))*CN643))</f>
        <v>0</v>
      </c>
      <c r="CO640" s="114" cm="1">
        <f t="array" aca="1" ref="CO640" ca="1">IF($I$9=1,IF(CO$4="A",CO638,CO641*CO$139*4),IF(CO$4="A",CO638,INDEX($DT$139:$EK$139,,MATCH(CONCATENATE("FY ",RIGHT(CO$3,4)),$DT$3:$EK$3,0))*CO643))</f>
        <v>0</v>
      </c>
      <c r="CP640" s="113" cm="1">
        <f t="array" aca="1" ref="CP640" ca="1">IF($I$9=1,IF(CP$4="A",CP638,CP641*CP$139*4),IF(CP$4="A",CP638,INDEX($DT$139:$EK$139,,MATCH(CONCATENATE("FY ",RIGHT(CP$3,4)),$DT$3:$EK$3,0))*CP643))</f>
        <v>0</v>
      </c>
      <c r="CQ640" s="69" cm="1">
        <f t="array" aca="1" ref="CQ640" ca="1">IF($I$9=1,IF(CQ$4="A",CQ638,CQ641*CQ$139*4),IF(CQ$4="A",CQ638,INDEX($DT$139:$EK$139,,MATCH(CONCATENATE("FY ",RIGHT(CQ$3,4)),$DT$3:$EK$3,0))*CQ643))</f>
        <v>0</v>
      </c>
      <c r="CR640" s="69" cm="1">
        <f t="array" aca="1" ref="CR640" ca="1">IF($I$9=1,IF(CR$4="A",CR638,CR641*CR$139*4),IF(CR$4="A",CR638,INDEX($DT$139:$EK$139,,MATCH(CONCATENATE("FY ",RIGHT(CR$3,4)),$DT$3:$EK$3,0))*CR643))</f>
        <v>0</v>
      </c>
      <c r="CS640" s="114" cm="1">
        <f t="array" aca="1" ref="CS640" ca="1">IF($I$9=1,IF(CS$4="A",CS638,CS641*CS$139*4),IF(CS$4="A",CS638,INDEX($DT$139:$EK$139,,MATCH(CONCATENATE("FY ",RIGHT(CS$3,4)),$DT$3:$EK$3,0))*CS643))</f>
        <v>0</v>
      </c>
      <c r="CT640" s="113" cm="1">
        <f t="array" aca="1" ref="CT640" ca="1">IF($I$9=1,IF(CT$4="A",CT638,CT641*CT$139*4),IF(CT$4="A",CT638,INDEX($DT$139:$EK$139,,MATCH(CONCATENATE("FY ",RIGHT(CT$3,4)),$DT$3:$EK$3,0))*CT643))</f>
        <v>0</v>
      </c>
      <c r="CU640" s="69" cm="1">
        <f t="array" aca="1" ref="CU640" ca="1">IF($I$9=1,IF(CU$4="A",CU638,CU641*CU$139*4),IF(CU$4="A",CU638,INDEX($DT$139:$EK$139,,MATCH(CONCATENATE("FY ",RIGHT(CU$3,4)),$DT$3:$EK$3,0))*CU643))</f>
        <v>0</v>
      </c>
      <c r="CV640" s="69" cm="1">
        <f t="array" aca="1" ref="CV640" ca="1">IF($I$9=1,IF(CV$4="A",CV638,CV641*CV$139*4),IF(CV$4="A",CV638,INDEX($DT$139:$EK$139,,MATCH(CONCATENATE("FY ",RIGHT(CV$3,4)),$DT$3:$EK$3,0))*CV643))</f>
        <v>0</v>
      </c>
      <c r="CW640" s="114" cm="1">
        <f t="array" aca="1" ref="CW640" ca="1">IF($I$9=1,IF(CW$4="A",CW638,CW641*CW$139*4),IF(CW$4="A",CW638,INDEX($DT$139:$EK$139,,MATCH(CONCATENATE("FY ",RIGHT(CW$3,4)),$DT$3:$EK$3,0))*CW643))</f>
        <v>0</v>
      </c>
      <c r="CX640" s="113" cm="1">
        <f t="array" aca="1" ref="CX640" ca="1">IF($I$9=1,IF(CX$4="A",CX638,CX641*CX$139*4),IF(CX$4="A",CX638,INDEX($DT$139:$EK$139,,MATCH(CONCATENATE("FY ",RIGHT(CX$3,4)),$DT$3:$EK$3,0))*CX643))</f>
        <v>0</v>
      </c>
      <c r="CY640" s="69" cm="1">
        <f t="array" aca="1" ref="CY640" ca="1">IF($I$9=1,IF(CY$4="A",CY638,CY641*CY$139*4),IF(CY$4="A",CY638,INDEX($DT$139:$EK$139,,MATCH(CONCATENATE("FY ",RIGHT(CY$3,4)),$DT$3:$EK$3,0))*CY643))</f>
        <v>0</v>
      </c>
      <c r="CZ640" s="69" cm="1">
        <f t="array" aca="1" ref="CZ640" ca="1">IF($I$9=1,IF(CZ$4="A",CZ638,CZ641*CZ$139*4),IF(CZ$4="A",CZ638,INDEX($DT$139:$EK$139,,MATCH(CONCATENATE("FY ",RIGHT(CZ$3,4)),$DT$3:$EK$3,0))*CZ643))</f>
        <v>0</v>
      </c>
      <c r="DA640" s="114" cm="1">
        <f t="array" aca="1" ref="DA640" ca="1">IF($I$9=1,IF(DA$4="A",DA638,DA641*DA$139*4),IF(DA$4="A",DA638,INDEX($DT$139:$EK$139,,MATCH(CONCATENATE("FY ",RIGHT(DA$3,4)),$DT$3:$EK$3,0))*DA643))</f>
        <v>0</v>
      </c>
      <c r="DB640" s="113" cm="1">
        <f t="array" aca="1" ref="DB640" ca="1">IF($I$9=1,IF(DB$4="A",DB638,DB641*DB$139*4),IF(DB$4="A",DB638,INDEX($DT$139:$EK$139,,MATCH(CONCATENATE("FY ",RIGHT(DB$3,4)),$DT$3:$EK$3,0))*DB643))</f>
        <v>0</v>
      </c>
      <c r="DC640" s="69" cm="1">
        <f t="array" aca="1" ref="DC640" ca="1">IF($I$9=1,IF(DC$4="A",DC638,DC641*DC$139*4),IF(DC$4="A",DC638,INDEX($DT$139:$EK$139,,MATCH(CONCATENATE("FY ",RIGHT(DC$3,4)),$DT$3:$EK$3,0))*DC643))</f>
        <v>0</v>
      </c>
      <c r="DD640" s="69" cm="1">
        <f t="array" aca="1" ref="DD640" ca="1">IF($I$9=1,IF(DD$4="A",DD638,DD641*DD$139*4),IF(DD$4="A",DD638,INDEX($DT$139:$EK$139,,MATCH(CONCATENATE("FY ",RIGHT(DD$3,4)),$DT$3:$EK$3,0))*DD643))</f>
        <v>0</v>
      </c>
      <c r="DE640" s="114" cm="1">
        <f t="array" aca="1" ref="DE640" ca="1">IF($I$9=1,IF(DE$4="A",DE638,DE641*DE$139*4),IF(DE$4="A",DE638,INDEX($DT$139:$EK$139,,MATCH(CONCATENATE("FY ",RIGHT(DE$3,4)),$DT$3:$EK$3,0))*DE643))</f>
        <v>0</v>
      </c>
      <c r="DF640" s="113" cm="1">
        <f t="array" aca="1" ref="DF640" ca="1">IF($I$9=1,IF(DF$4="A",DF638,DF641*DF$139*4),IF(DF$4="A",DF638,INDEX($DT$139:$EK$139,,MATCH(CONCATENATE("FY ",RIGHT(DF$3,4)),$DT$3:$EK$3,0))*DF643))</f>
        <v>0</v>
      </c>
      <c r="DG640" s="69" cm="1">
        <f t="array" aca="1" ref="DG640" ca="1">IF($I$9=1,IF(DG$4="A",DG638,DG641*DG$139*4),IF(DG$4="A",DG638,INDEX($DT$139:$EK$139,,MATCH(CONCATENATE("FY ",RIGHT(DG$3,4)),$DT$3:$EK$3,0))*DG643))</f>
        <v>0</v>
      </c>
      <c r="DH640" s="69" cm="1">
        <f t="array" aca="1" ref="DH640" ca="1">IF($I$9=1,IF(DH$4="A",DH638,DH641*DH$139*4),IF(DH$4="A",DH638,INDEX($DT$139:$EK$139,,MATCH(CONCATENATE("FY ",RIGHT(DH$3,4)),$DT$3:$EK$3,0))*DH643))</f>
        <v>0</v>
      </c>
      <c r="DI640" s="114" cm="1">
        <f t="array" aca="1" ref="DI640" ca="1">IF($I$9=1,IF(DI$4="A",DI638,DI641*DI$139*4),IF(DI$4="A",DI638,INDEX($DT$139:$EK$139,,MATCH(CONCATENATE("FY ",RIGHT(DI$3,4)),$DT$3:$EK$3,0))*DI643))</f>
        <v>0</v>
      </c>
      <c r="DK640" s="69">
        <f t="shared" ref="DK640:EK640" ca="1" si="1639">SUM(OFFSET($E640,,MATCH(DK$3,$F$5:$DI$5,0)+3,,1))</f>
        <v>0</v>
      </c>
      <c r="DL640" s="69" t="e">
        <f t="shared" ca="1" si="1639"/>
        <v>#N/A</v>
      </c>
      <c r="DM640" s="69" t="e">
        <f t="shared" ca="1" si="1639"/>
        <v>#VALUE!</v>
      </c>
      <c r="DN640" s="69" t="e">
        <f t="shared" ca="1" si="1639"/>
        <v>#VALUE!</v>
      </c>
      <c r="DO640" s="69" t="e">
        <f t="shared" ca="1" si="1639"/>
        <v>#VALUE!</v>
      </c>
      <c r="DP640" s="69" t="e">
        <f t="shared" ca="1" si="1639"/>
        <v>#VALUE!</v>
      </c>
      <c r="DQ640" s="69" t="e">
        <f t="shared" ca="1" si="1639"/>
        <v>#VALUE!</v>
      </c>
      <c r="DR640" s="69" t="e">
        <f t="shared" ca="1" si="1639"/>
        <v>#VALUE!</v>
      </c>
      <c r="DS640" s="69" t="e">
        <f t="shared" ca="1" si="1639"/>
        <v>#VALUE!</v>
      </c>
      <c r="DT640" s="69" t="e">
        <f t="shared" ca="1" si="1639"/>
        <v>#VALUE!</v>
      </c>
      <c r="DU640" s="69" t="e">
        <f t="shared" ca="1" si="1639"/>
        <v>#VALUE!</v>
      </c>
      <c r="DV640" s="69" t="e">
        <f t="shared" ca="1" si="1639"/>
        <v>#VALUE!</v>
      </c>
      <c r="DW640" s="69" t="e">
        <f t="shared" ca="1" si="1639"/>
        <v>#VALUE!</v>
      </c>
      <c r="DX640" s="69" t="e">
        <f t="shared" ca="1" si="1639"/>
        <v>#VALUE!</v>
      </c>
      <c r="DY640" s="69" t="e">
        <f t="shared" ca="1" si="1639"/>
        <v>#VALUE!</v>
      </c>
      <c r="DZ640" s="69" t="e">
        <f t="shared" ca="1" si="1639"/>
        <v>#VALUE!</v>
      </c>
      <c r="EA640" s="69" t="e">
        <f t="shared" ca="1" si="1639"/>
        <v>#VALUE!</v>
      </c>
      <c r="EB640" s="69" t="e">
        <f t="shared" ca="1" si="1639"/>
        <v>#VALUE!</v>
      </c>
      <c r="EC640" s="69" t="e">
        <f t="shared" ca="1" si="1639"/>
        <v>#VALUE!</v>
      </c>
      <c r="ED640" s="69" t="e">
        <f t="shared" ca="1" si="1639"/>
        <v>#VALUE!</v>
      </c>
      <c r="EE640" s="69" t="e">
        <f t="shared" ca="1" si="1639"/>
        <v>#VALUE!</v>
      </c>
      <c r="EF640" s="69" t="e">
        <f t="shared" ca="1" si="1639"/>
        <v>#VALUE!</v>
      </c>
      <c r="EG640" s="69" t="e">
        <f t="shared" ca="1" si="1639"/>
        <v>#VALUE!</v>
      </c>
      <c r="EH640" s="69" t="e">
        <f t="shared" ca="1" si="1639"/>
        <v>#VALUE!</v>
      </c>
      <c r="EI640" s="69" t="e">
        <f t="shared" ca="1" si="1639"/>
        <v>#VALUE!</v>
      </c>
      <c r="EJ640" s="69" t="e">
        <f t="shared" ca="1" si="1639"/>
        <v>#VALUE!</v>
      </c>
      <c r="EK640" s="69" t="e">
        <f t="shared" ca="1" si="1639"/>
        <v>#VALUE!</v>
      </c>
    </row>
    <row r="641" spans="1:141" outlineLevel="1" x14ac:dyDescent="0.25">
      <c r="A641" s="90"/>
      <c r="B641" s="90"/>
      <c r="C641" s="90"/>
      <c r="D641" s="90"/>
      <c r="E641" t="s">
        <v>352</v>
      </c>
      <c r="F641" s="100"/>
      <c r="I641" s="101"/>
      <c r="J641" s="100"/>
      <c r="M641" s="101"/>
      <c r="N641" s="100"/>
      <c r="Q641" s="101"/>
      <c r="R641" s="100"/>
      <c r="U641" s="101"/>
      <c r="V641" s="100"/>
      <c r="Y641" s="101"/>
      <c r="Z641" s="100"/>
      <c r="AC641" s="101"/>
      <c r="AD641" s="100"/>
      <c r="AG641" s="101"/>
      <c r="AH641" s="100"/>
      <c r="AK641" s="101"/>
      <c r="AL641" s="100"/>
      <c r="AO641" s="101"/>
      <c r="AP641" s="102" t="e">
        <f ca="1">IF(AP$4="A","",AP643)</f>
        <v>#N/A</v>
      </c>
      <c r="AQ641" s="103" t="e">
        <f t="shared" ref="AQ641:DB641" ca="1" si="1640">IF(AQ$4="A","",AQ643)</f>
        <v>#N/A</v>
      </c>
      <c r="AR641" s="103" t="e">
        <f t="shared" ca="1" si="1640"/>
        <v>#N/A</v>
      </c>
      <c r="AS641" s="104" t="e">
        <f t="shared" ca="1" si="1640"/>
        <v>#N/A</v>
      </c>
      <c r="AT641" s="102" t="e">
        <f t="shared" ca="1" si="1640"/>
        <v>#VALUE!</v>
      </c>
      <c r="AU641" s="103" t="e">
        <f t="shared" ca="1" si="1640"/>
        <v>#VALUE!</v>
      </c>
      <c r="AV641" s="103" t="e">
        <f t="shared" ca="1" si="1640"/>
        <v>#VALUE!</v>
      </c>
      <c r="AW641" s="104" t="e">
        <f t="shared" ca="1" si="1640"/>
        <v>#VALUE!</v>
      </c>
      <c r="AX641" s="102" t="e">
        <f t="shared" ca="1" si="1640"/>
        <v>#VALUE!</v>
      </c>
      <c r="AY641" s="103" t="e">
        <f t="shared" ca="1" si="1640"/>
        <v>#VALUE!</v>
      </c>
      <c r="AZ641" s="103" t="e">
        <f t="shared" ca="1" si="1640"/>
        <v>#VALUE!</v>
      </c>
      <c r="BA641" s="104" t="e">
        <f t="shared" ca="1" si="1640"/>
        <v>#VALUE!</v>
      </c>
      <c r="BB641" s="102" t="e">
        <f t="shared" ca="1" si="1640"/>
        <v>#VALUE!</v>
      </c>
      <c r="BC641" s="103" t="e">
        <f t="shared" ca="1" si="1640"/>
        <v>#VALUE!</v>
      </c>
      <c r="BD641" s="103" t="e">
        <f t="shared" ca="1" si="1640"/>
        <v>#VALUE!</v>
      </c>
      <c r="BE641" s="104" t="e">
        <f t="shared" ca="1" si="1640"/>
        <v>#VALUE!</v>
      </c>
      <c r="BF641" s="102" t="e">
        <f t="shared" ca="1" si="1640"/>
        <v>#VALUE!</v>
      </c>
      <c r="BG641" s="103" t="e">
        <f t="shared" ca="1" si="1640"/>
        <v>#VALUE!</v>
      </c>
      <c r="BH641" s="103" t="e">
        <f t="shared" ca="1" si="1640"/>
        <v>#VALUE!</v>
      </c>
      <c r="BI641" s="104" t="e">
        <f t="shared" ca="1" si="1640"/>
        <v>#VALUE!</v>
      </c>
      <c r="BJ641" s="102" t="e">
        <f t="shared" ca="1" si="1640"/>
        <v>#VALUE!</v>
      </c>
      <c r="BK641" s="103" t="e">
        <f t="shared" ca="1" si="1640"/>
        <v>#VALUE!</v>
      </c>
      <c r="BL641" s="103" t="e">
        <f t="shared" ca="1" si="1640"/>
        <v>#VALUE!</v>
      </c>
      <c r="BM641" s="104" t="e">
        <f t="shared" ca="1" si="1640"/>
        <v>#VALUE!</v>
      </c>
      <c r="BN641" s="102" t="e">
        <f t="shared" ca="1" si="1640"/>
        <v>#VALUE!</v>
      </c>
      <c r="BO641" s="103" t="e">
        <f t="shared" ca="1" si="1640"/>
        <v>#VALUE!</v>
      </c>
      <c r="BP641" s="103" t="e">
        <f t="shared" ca="1" si="1640"/>
        <v>#VALUE!</v>
      </c>
      <c r="BQ641" s="104" t="e">
        <f t="shared" ca="1" si="1640"/>
        <v>#VALUE!</v>
      </c>
      <c r="BR641" s="102" t="e">
        <f t="shared" ca="1" si="1640"/>
        <v>#VALUE!</v>
      </c>
      <c r="BS641" s="103" t="e">
        <f t="shared" ca="1" si="1640"/>
        <v>#VALUE!</v>
      </c>
      <c r="BT641" s="103" t="e">
        <f t="shared" ca="1" si="1640"/>
        <v>#VALUE!</v>
      </c>
      <c r="BU641" s="104" t="e">
        <f t="shared" ca="1" si="1640"/>
        <v>#VALUE!</v>
      </c>
      <c r="BV641" s="102" t="e">
        <f t="shared" ca="1" si="1640"/>
        <v>#VALUE!</v>
      </c>
      <c r="BW641" s="103" t="e">
        <f t="shared" ca="1" si="1640"/>
        <v>#VALUE!</v>
      </c>
      <c r="BX641" s="103" t="e">
        <f t="shared" ca="1" si="1640"/>
        <v>#VALUE!</v>
      </c>
      <c r="BY641" s="104" t="e">
        <f t="shared" ca="1" si="1640"/>
        <v>#VALUE!</v>
      </c>
      <c r="BZ641" s="102" t="e">
        <f t="shared" ca="1" si="1640"/>
        <v>#VALUE!</v>
      </c>
      <c r="CA641" s="103" t="e">
        <f t="shared" ca="1" si="1640"/>
        <v>#VALUE!</v>
      </c>
      <c r="CB641" s="103" t="e">
        <f t="shared" ca="1" si="1640"/>
        <v>#VALUE!</v>
      </c>
      <c r="CC641" s="104" t="e">
        <f t="shared" ca="1" si="1640"/>
        <v>#VALUE!</v>
      </c>
      <c r="CD641" s="102" t="e">
        <f t="shared" ca="1" si="1640"/>
        <v>#VALUE!</v>
      </c>
      <c r="CE641" s="103" t="e">
        <f t="shared" ca="1" si="1640"/>
        <v>#VALUE!</v>
      </c>
      <c r="CF641" s="103" t="e">
        <f t="shared" ca="1" si="1640"/>
        <v>#VALUE!</v>
      </c>
      <c r="CG641" s="104" t="e">
        <f t="shared" ca="1" si="1640"/>
        <v>#VALUE!</v>
      </c>
      <c r="CH641" s="102" t="str">
        <f t="shared" ca="1" si="1640"/>
        <v/>
      </c>
      <c r="CI641" s="103" t="str">
        <f t="shared" ca="1" si="1640"/>
        <v/>
      </c>
      <c r="CJ641" s="103" t="str">
        <f t="shared" ca="1" si="1640"/>
        <v/>
      </c>
      <c r="CK641" s="104" t="str">
        <f t="shared" ca="1" si="1640"/>
        <v/>
      </c>
      <c r="CL641" s="102" t="str">
        <f t="shared" ca="1" si="1640"/>
        <v/>
      </c>
      <c r="CM641" s="103" t="str">
        <f t="shared" ca="1" si="1640"/>
        <v/>
      </c>
      <c r="CN641" s="103" t="str">
        <f t="shared" ca="1" si="1640"/>
        <v/>
      </c>
      <c r="CO641" s="104" t="str">
        <f t="shared" ca="1" si="1640"/>
        <v/>
      </c>
      <c r="CP641" s="102" t="str">
        <f t="shared" ca="1" si="1640"/>
        <v/>
      </c>
      <c r="CQ641" s="103" t="str">
        <f t="shared" ca="1" si="1640"/>
        <v/>
      </c>
      <c r="CR641" s="103" t="str">
        <f t="shared" ca="1" si="1640"/>
        <v/>
      </c>
      <c r="CS641" s="104" t="str">
        <f t="shared" ca="1" si="1640"/>
        <v/>
      </c>
      <c r="CT641" s="102" t="str">
        <f t="shared" ca="1" si="1640"/>
        <v/>
      </c>
      <c r="CU641" s="103" t="str">
        <f t="shared" ca="1" si="1640"/>
        <v/>
      </c>
      <c r="CV641" s="103" t="str">
        <f t="shared" ca="1" si="1640"/>
        <v/>
      </c>
      <c r="CW641" s="104" t="str">
        <f t="shared" ca="1" si="1640"/>
        <v/>
      </c>
      <c r="CX641" s="102" t="str">
        <f t="shared" ca="1" si="1640"/>
        <v/>
      </c>
      <c r="CY641" s="103" t="str">
        <f t="shared" ca="1" si="1640"/>
        <v/>
      </c>
      <c r="CZ641" s="103" t="str">
        <f t="shared" ca="1" si="1640"/>
        <v/>
      </c>
      <c r="DA641" s="104" t="str">
        <f t="shared" ca="1" si="1640"/>
        <v/>
      </c>
      <c r="DB641" s="102" t="str">
        <f t="shared" ca="1" si="1640"/>
        <v/>
      </c>
      <c r="DC641" s="103" t="str">
        <f t="shared" ref="DC641:DI641" ca="1" si="1641">IF(DC$4="A","",DC643)</f>
        <v/>
      </c>
      <c r="DD641" s="103" t="str">
        <f t="shared" ca="1" si="1641"/>
        <v/>
      </c>
      <c r="DE641" s="104" t="str">
        <f t="shared" ca="1" si="1641"/>
        <v/>
      </c>
      <c r="DF641" s="102" t="str">
        <f t="shared" ca="1" si="1641"/>
        <v/>
      </c>
      <c r="DG641" s="103" t="str">
        <f t="shared" ca="1" si="1641"/>
        <v/>
      </c>
      <c r="DH641" s="103" t="str">
        <f t="shared" ca="1" si="1641"/>
        <v/>
      </c>
      <c r="DI641" s="104" t="str">
        <f t="shared" ca="1" si="1641"/>
        <v/>
      </c>
      <c r="DT641" s="103" t="str">
        <f ca="1">IF(ISERROR(DT640/DT$139),"",DT640/DT$139)</f>
        <v/>
      </c>
      <c r="DU641" s="103" t="str">
        <f t="shared" ref="DU641:EK641" ca="1" si="1642">IF(ISERROR(DU640/DU$139),"",DU640/DU$139)</f>
        <v/>
      </c>
      <c r="DV641" s="103" t="str">
        <f t="shared" ca="1" si="1642"/>
        <v/>
      </c>
      <c r="DW641" s="103" t="str">
        <f t="shared" ca="1" si="1642"/>
        <v/>
      </c>
      <c r="DX641" s="103" t="str">
        <f t="shared" ca="1" si="1642"/>
        <v/>
      </c>
      <c r="DY641" s="103" t="str">
        <f t="shared" ca="1" si="1642"/>
        <v/>
      </c>
      <c r="DZ641" s="103" t="str">
        <f t="shared" ca="1" si="1642"/>
        <v/>
      </c>
      <c r="EA641" s="103" t="str">
        <f t="shared" ca="1" si="1642"/>
        <v/>
      </c>
      <c r="EB641" s="103" t="str">
        <f t="shared" ca="1" si="1642"/>
        <v/>
      </c>
      <c r="EC641" s="103" t="str">
        <f t="shared" ca="1" si="1642"/>
        <v/>
      </c>
      <c r="ED641" s="103" t="str">
        <f t="shared" ca="1" si="1642"/>
        <v/>
      </c>
      <c r="EE641" s="103" t="str">
        <f t="shared" ca="1" si="1642"/>
        <v/>
      </c>
      <c r="EF641" s="103" t="str">
        <f t="shared" ca="1" si="1642"/>
        <v/>
      </c>
      <c r="EG641" s="103" t="str">
        <f t="shared" ca="1" si="1642"/>
        <v/>
      </c>
      <c r="EH641" s="103" t="str">
        <f t="shared" ca="1" si="1642"/>
        <v/>
      </c>
      <c r="EI641" s="103" t="str">
        <f t="shared" ca="1" si="1642"/>
        <v/>
      </c>
      <c r="EJ641" s="103" t="str">
        <f t="shared" ca="1" si="1642"/>
        <v/>
      </c>
      <c r="EK641" s="103" t="str">
        <f t="shared" ca="1" si="1642"/>
        <v/>
      </c>
    </row>
    <row r="642" spans="1:141" outlineLevel="1" x14ac:dyDescent="0.25">
      <c r="A642" s="90"/>
      <c r="B642" s="90"/>
      <c r="C642" s="90"/>
      <c r="D642" s="90"/>
      <c r="F642" s="100"/>
      <c r="I642" s="101"/>
      <c r="J642" s="100"/>
      <c r="M642" s="101"/>
      <c r="N642" s="100"/>
      <c r="Q642" s="101"/>
      <c r="R642" s="100"/>
      <c r="U642" s="101"/>
      <c r="V642" s="100"/>
      <c r="Y642" s="101"/>
      <c r="Z642" s="100"/>
      <c r="AC642" s="101"/>
      <c r="AD642" s="100"/>
      <c r="AG642" s="101"/>
      <c r="AH642" s="100"/>
      <c r="AK642" s="101"/>
      <c r="AL642" s="100"/>
      <c r="AO642" s="101"/>
      <c r="AP642" s="102"/>
      <c r="AQ642" s="103"/>
      <c r="AR642" s="103"/>
      <c r="AS642" s="104"/>
      <c r="AT642" s="102"/>
      <c r="AU642" s="103"/>
      <c r="AV642" s="103"/>
      <c r="AW642" s="104"/>
      <c r="AX642" s="102"/>
      <c r="AY642" s="103"/>
      <c r="AZ642" s="103"/>
      <c r="BA642" s="104"/>
      <c r="BB642" s="102"/>
      <c r="BC642" s="103"/>
      <c r="BD642" s="103"/>
      <c r="BE642" s="104"/>
      <c r="BF642" s="102"/>
      <c r="BG642" s="103"/>
      <c r="BH642" s="103"/>
      <c r="BI642" s="104"/>
      <c r="BJ642" s="102"/>
      <c r="BK642" s="103"/>
      <c r="BL642" s="103"/>
      <c r="BM642" s="104"/>
      <c r="BN642" s="102"/>
      <c r="BO642" s="103"/>
      <c r="BP642" s="103"/>
      <c r="BQ642" s="104"/>
      <c r="BR642" s="102"/>
      <c r="BS642" s="103"/>
      <c r="BT642" s="103"/>
      <c r="BU642" s="104"/>
      <c r="BV642" s="102"/>
      <c r="BW642" s="103"/>
      <c r="BX642" s="103"/>
      <c r="BY642" s="104"/>
      <c r="BZ642" s="102"/>
      <c r="CA642" s="103"/>
      <c r="CB642" s="103"/>
      <c r="CC642" s="104"/>
      <c r="CD642" s="102"/>
      <c r="CE642" s="103"/>
      <c r="CF642" s="103"/>
      <c r="CG642" s="104"/>
      <c r="CH642" s="102"/>
      <c r="CI642" s="103"/>
      <c r="CJ642" s="103"/>
      <c r="CK642" s="104"/>
      <c r="CL642" s="102"/>
      <c r="CM642" s="103"/>
      <c r="CN642" s="103"/>
      <c r="CO642" s="104"/>
      <c r="CP642" s="102"/>
      <c r="CQ642" s="103"/>
      <c r="CR642" s="103"/>
      <c r="CS642" s="104"/>
      <c r="CT642" s="102"/>
      <c r="CU642" s="103"/>
      <c r="CV642" s="103"/>
      <c r="CW642" s="104"/>
      <c r="CX642" s="102"/>
      <c r="CY642" s="103"/>
      <c r="CZ642" s="103"/>
      <c r="DA642" s="104"/>
      <c r="DB642" s="102"/>
      <c r="DC642" s="103"/>
      <c r="DD642" s="103"/>
      <c r="DE642" s="104"/>
      <c r="DF642" s="102"/>
      <c r="DG642" s="103"/>
      <c r="DH642" s="103"/>
      <c r="DI642" s="104"/>
    </row>
    <row r="643" spans="1:141" outlineLevel="1" x14ac:dyDescent="0.25">
      <c r="A643" s="90"/>
      <c r="B643" s="90"/>
      <c r="C643" s="90"/>
      <c r="D643" s="90"/>
      <c r="E643" s="36" t="str">
        <f>CONCATENATE(E641," selected driver: ",$J$8," (",$J$9,")")</f>
        <v>% revenue (annualized) selected driver: Default (Annual)</v>
      </c>
      <c r="F643" s="100"/>
      <c r="I643" s="101"/>
      <c r="J643" s="100"/>
      <c r="M643" s="101"/>
      <c r="N643" s="100"/>
      <c r="Q643" s="101"/>
      <c r="R643" s="100"/>
      <c r="U643" s="101"/>
      <c r="V643" s="100"/>
      <c r="Y643" s="101"/>
      <c r="Z643" s="100"/>
      <c r="AC643" s="101"/>
      <c r="AD643" s="100"/>
      <c r="AG643" s="101"/>
      <c r="AH643" s="100"/>
      <c r="AK643" s="101"/>
      <c r="AL643" s="100"/>
      <c r="AO643" s="101"/>
      <c r="AP643" s="126" t="e" cm="1">
        <f t="array" ref="AP643">IF($I$9=1,AP645,INDEX($DT645:$EK645,,MATCH(CONCATENATE("FY ",RIGHT(AP$3,4)),$DT$3:$EK$3,0)))</f>
        <v>#N/A</v>
      </c>
      <c r="AQ643" s="127" t="e" cm="1">
        <f t="array" ref="AQ643">IF($I$9=1,AQ645,INDEX($DT645:$EK645,,MATCH(CONCATENATE("FY ",RIGHT(AQ$3,4)),$DT$3:$EK$3,0)))</f>
        <v>#N/A</v>
      </c>
      <c r="AR643" s="127" t="e" cm="1">
        <f t="array" ref="AR643">IF($I$9=1,AR645,INDEX($DT645:$EK645,,MATCH(CONCATENATE("FY ",RIGHT(AR$3,4)),$DT$3:$EK$3,0)))</f>
        <v>#N/A</v>
      </c>
      <c r="AS643" s="128" t="e" cm="1">
        <f t="array" ref="AS643">IF($I$9=1,AS645,INDEX($DT645:$EK645,,MATCH(CONCATENATE("FY ",RIGHT(AS$3,4)),$DT$3:$EK$3,0)))</f>
        <v>#N/A</v>
      </c>
      <c r="AT643" s="126" t="e" cm="1">
        <f t="array" ref="AT643">IF($I$9=1,AT645,INDEX($DT645:$EK645,,MATCH(CONCATENATE("FY ",RIGHT(AT$3,4)),$DT$3:$EK$3,0)))</f>
        <v>#N/A</v>
      </c>
      <c r="AU643" s="127" t="e" cm="1">
        <f t="array" ref="AU643">IF($I$9=1,AU645,INDEX($DT645:$EK645,,MATCH(CONCATENATE("FY ",RIGHT(AU$3,4)),$DT$3:$EK$3,0)))</f>
        <v>#N/A</v>
      </c>
      <c r="AV643" s="127" t="e" cm="1">
        <f t="array" ref="AV643">IF($I$9=1,AV645,INDEX($DT645:$EK645,,MATCH(CONCATENATE("FY ",RIGHT(AV$3,4)),$DT$3:$EK$3,0)))</f>
        <v>#N/A</v>
      </c>
      <c r="AW643" s="128" t="e" cm="1">
        <f t="array" ref="AW643">IF($I$9=1,AW645,INDEX($DT645:$EK645,,MATCH(CONCATENATE("FY ",RIGHT(AW$3,4)),$DT$3:$EK$3,0)))</f>
        <v>#N/A</v>
      </c>
      <c r="AX643" s="126" t="e" cm="1">
        <f t="array" ref="AX643">IF($I$9=1,AX645,INDEX($DT645:$EK645,,MATCH(CONCATENATE("FY ",RIGHT(AX$3,4)),$DT$3:$EK$3,0)))</f>
        <v>#N/A</v>
      </c>
      <c r="AY643" s="127" t="e" cm="1">
        <f t="array" ref="AY643">IF($I$9=1,AY645,INDEX($DT645:$EK645,,MATCH(CONCATENATE("FY ",RIGHT(AY$3,4)),$DT$3:$EK$3,0)))</f>
        <v>#N/A</v>
      </c>
      <c r="AZ643" s="127" t="e" cm="1">
        <f t="array" ref="AZ643">IF($I$9=1,AZ645,INDEX($DT645:$EK645,,MATCH(CONCATENATE("FY ",RIGHT(AZ$3,4)),$DT$3:$EK$3,0)))</f>
        <v>#N/A</v>
      </c>
      <c r="BA643" s="128" t="e" cm="1">
        <f t="array" ref="BA643">IF($I$9=1,BA645,INDEX($DT645:$EK645,,MATCH(CONCATENATE("FY ",RIGHT(BA$3,4)),$DT$3:$EK$3,0)))</f>
        <v>#N/A</v>
      </c>
      <c r="BB643" s="126" t="e" cm="1">
        <f t="array" ref="BB643">IF($I$9=1,BB645,INDEX($DT645:$EK645,,MATCH(CONCATENATE("FY ",RIGHT(BB$3,4)),$DT$3:$EK$3,0)))</f>
        <v>#N/A</v>
      </c>
      <c r="BC643" s="127" t="e" cm="1">
        <f t="array" ref="BC643">IF($I$9=1,BC645,INDEX($DT645:$EK645,,MATCH(CONCATENATE("FY ",RIGHT(BC$3,4)),$DT$3:$EK$3,0)))</f>
        <v>#N/A</v>
      </c>
      <c r="BD643" s="127" t="e" cm="1">
        <f t="array" ref="BD643">IF($I$9=1,BD645,INDEX($DT645:$EK645,,MATCH(CONCATENATE("FY ",RIGHT(BD$3,4)),$DT$3:$EK$3,0)))</f>
        <v>#N/A</v>
      </c>
      <c r="BE643" s="128" t="e" cm="1">
        <f t="array" ref="BE643">IF($I$9=1,BE645,INDEX($DT645:$EK645,,MATCH(CONCATENATE("FY ",RIGHT(BE$3,4)),$DT$3:$EK$3,0)))</f>
        <v>#N/A</v>
      </c>
      <c r="BF643" s="126" t="e" cm="1">
        <f t="array" ref="BF643">IF($I$9=1,BF645,INDEX($DT645:$EK645,,MATCH(CONCATENATE("FY ",RIGHT(BF$3,4)),$DT$3:$EK$3,0)))</f>
        <v>#N/A</v>
      </c>
      <c r="BG643" s="127" t="e" cm="1">
        <f t="array" ref="BG643">IF($I$9=1,BG645,INDEX($DT645:$EK645,,MATCH(CONCATENATE("FY ",RIGHT(BG$3,4)),$DT$3:$EK$3,0)))</f>
        <v>#N/A</v>
      </c>
      <c r="BH643" s="127" t="e" cm="1">
        <f t="array" ref="BH643">IF($I$9=1,BH645,INDEX($DT645:$EK645,,MATCH(CONCATENATE("FY ",RIGHT(BH$3,4)),$DT$3:$EK$3,0)))</f>
        <v>#N/A</v>
      </c>
      <c r="BI643" s="128" t="e" cm="1">
        <f t="array" ref="BI643">IF($I$9=1,BI645,INDEX($DT645:$EK645,,MATCH(CONCATENATE("FY ",RIGHT(BI$3,4)),$DT$3:$EK$3,0)))</f>
        <v>#N/A</v>
      </c>
      <c r="BJ643" s="126" t="e" cm="1">
        <f t="array" ref="BJ643">IF($I$9=1,BJ645,INDEX($DT645:$EK645,,MATCH(CONCATENATE("FY ",RIGHT(BJ$3,4)),$DT$3:$EK$3,0)))</f>
        <v>#N/A</v>
      </c>
      <c r="BK643" s="127" t="e" cm="1">
        <f t="array" ref="BK643">IF($I$9=1,BK645,INDEX($DT645:$EK645,,MATCH(CONCATENATE("FY ",RIGHT(BK$3,4)),$DT$3:$EK$3,0)))</f>
        <v>#N/A</v>
      </c>
      <c r="BL643" s="127" t="e" cm="1">
        <f t="array" ref="BL643">IF($I$9=1,BL645,INDEX($DT645:$EK645,,MATCH(CONCATENATE("FY ",RIGHT(BL$3,4)),$DT$3:$EK$3,0)))</f>
        <v>#N/A</v>
      </c>
      <c r="BM643" s="128" t="e" cm="1">
        <f t="array" ref="BM643">IF($I$9=1,BM645,INDEX($DT645:$EK645,,MATCH(CONCATENATE("FY ",RIGHT(BM$3,4)),$DT$3:$EK$3,0)))</f>
        <v>#N/A</v>
      </c>
      <c r="BN643" s="126" t="e" cm="1">
        <f t="array" ref="BN643">IF($I$9=1,BN645,INDEX($DT645:$EK645,,MATCH(CONCATENATE("FY ",RIGHT(BN$3,4)),$DT$3:$EK$3,0)))</f>
        <v>#N/A</v>
      </c>
      <c r="BO643" s="127" t="e" cm="1">
        <f t="array" ref="BO643">IF($I$9=1,BO645,INDEX($DT645:$EK645,,MATCH(CONCATENATE("FY ",RIGHT(BO$3,4)),$DT$3:$EK$3,0)))</f>
        <v>#N/A</v>
      </c>
      <c r="BP643" s="127" t="e" cm="1">
        <f t="array" ref="BP643">IF($I$9=1,BP645,INDEX($DT645:$EK645,,MATCH(CONCATENATE("FY ",RIGHT(BP$3,4)),$DT$3:$EK$3,0)))</f>
        <v>#N/A</v>
      </c>
      <c r="BQ643" s="128" t="e" cm="1">
        <f t="array" ref="BQ643">IF($I$9=1,BQ645,INDEX($DT645:$EK645,,MATCH(CONCATENATE("FY ",RIGHT(BQ$3,4)),$DT$3:$EK$3,0)))</f>
        <v>#N/A</v>
      </c>
      <c r="BR643" s="126" t="e" cm="1">
        <f t="array" ref="BR643">IF($I$9=1,BR645,INDEX($DT645:$EK645,,MATCH(CONCATENATE("FY ",RIGHT(BR$3,4)),$DT$3:$EK$3,0)))</f>
        <v>#N/A</v>
      </c>
      <c r="BS643" s="127" t="e" cm="1">
        <f t="array" ref="BS643">IF($I$9=1,BS645,INDEX($DT645:$EK645,,MATCH(CONCATENATE("FY ",RIGHT(BS$3,4)),$DT$3:$EK$3,0)))</f>
        <v>#N/A</v>
      </c>
      <c r="BT643" s="127" t="e" cm="1">
        <f t="array" ref="BT643">IF($I$9=1,BT645,INDEX($DT645:$EK645,,MATCH(CONCATENATE("FY ",RIGHT(BT$3,4)),$DT$3:$EK$3,0)))</f>
        <v>#N/A</v>
      </c>
      <c r="BU643" s="128" t="e" cm="1">
        <f t="array" ref="BU643">IF($I$9=1,BU645,INDEX($DT645:$EK645,,MATCH(CONCATENATE("FY ",RIGHT(BU$3,4)),$DT$3:$EK$3,0)))</f>
        <v>#N/A</v>
      </c>
      <c r="BV643" s="126" t="e" cm="1">
        <f t="array" ref="BV643">IF($I$9=1,BV645,INDEX($DT645:$EK645,,MATCH(CONCATENATE("FY ",RIGHT(BV$3,4)),$DT$3:$EK$3,0)))</f>
        <v>#N/A</v>
      </c>
      <c r="BW643" s="127" t="e" cm="1">
        <f t="array" ref="BW643">IF($I$9=1,BW645,INDEX($DT645:$EK645,,MATCH(CONCATENATE("FY ",RIGHT(BW$3,4)),$DT$3:$EK$3,0)))</f>
        <v>#N/A</v>
      </c>
      <c r="BX643" s="127" t="e" cm="1">
        <f t="array" ref="BX643">IF($I$9=1,BX645,INDEX($DT645:$EK645,,MATCH(CONCATENATE("FY ",RIGHT(BX$3,4)),$DT$3:$EK$3,0)))</f>
        <v>#N/A</v>
      </c>
      <c r="BY643" s="128" t="e" cm="1">
        <f t="array" ref="BY643">IF($I$9=1,BY645,INDEX($DT645:$EK645,,MATCH(CONCATENATE("FY ",RIGHT(BY$3,4)),$DT$3:$EK$3,0)))</f>
        <v>#N/A</v>
      </c>
      <c r="BZ643" s="126" t="e" cm="1">
        <f t="array" ref="BZ643">IF($I$9=1,BZ645,INDEX($DT645:$EK645,,MATCH(CONCATENATE("FY ",RIGHT(BZ$3,4)),$DT$3:$EK$3,0)))</f>
        <v>#N/A</v>
      </c>
      <c r="CA643" s="127" t="e" cm="1">
        <f t="array" ref="CA643">IF($I$9=1,CA645,INDEX($DT645:$EK645,,MATCH(CONCATENATE("FY ",RIGHT(CA$3,4)),$DT$3:$EK$3,0)))</f>
        <v>#N/A</v>
      </c>
      <c r="CB643" s="127" t="e" cm="1">
        <f t="array" ref="CB643">IF($I$9=1,CB645,INDEX($DT645:$EK645,,MATCH(CONCATENATE("FY ",RIGHT(CB$3,4)),$DT$3:$EK$3,0)))</f>
        <v>#N/A</v>
      </c>
      <c r="CC643" s="128" t="e" cm="1">
        <f t="array" ref="CC643">IF($I$9=1,CC645,INDEX($DT645:$EK645,,MATCH(CONCATENATE("FY ",RIGHT(CC$3,4)),$DT$3:$EK$3,0)))</f>
        <v>#N/A</v>
      </c>
      <c r="CD643" s="126" t="e" cm="1">
        <f t="array" ref="CD643">IF($I$9=1,CD645,INDEX($DT645:$EK645,,MATCH(CONCATENATE("FY ",RIGHT(CD$3,4)),$DT$3:$EK$3,0)))</f>
        <v>#N/A</v>
      </c>
      <c r="CE643" s="127" t="e" cm="1">
        <f t="array" ref="CE643">IF($I$9=1,CE645,INDEX($DT645:$EK645,,MATCH(CONCATENATE("FY ",RIGHT(CE$3,4)),$DT$3:$EK$3,0)))</f>
        <v>#N/A</v>
      </c>
      <c r="CF643" s="127" t="e" cm="1">
        <f t="array" ref="CF643">IF($I$9=1,CF645,INDEX($DT645:$EK645,,MATCH(CONCATENATE("FY ",RIGHT(CF$3,4)),$DT$3:$EK$3,0)))</f>
        <v>#N/A</v>
      </c>
      <c r="CG643" s="128" t="e" cm="1">
        <f t="array" ref="CG643">IF($I$9=1,CG645,INDEX($DT645:$EK645,,MATCH(CONCATENATE("FY ",RIGHT(CG$3,4)),$DT$3:$EK$3,0)))</f>
        <v>#N/A</v>
      </c>
      <c r="CH643" s="126" t="e" cm="1">
        <f t="array" ref="CH643">IF($I$9=1,CH645,INDEX($DT645:$EK645,,MATCH(CONCATENATE("FY ",RIGHT(CH$3,4)),$DT$3:$EK$3,0)))</f>
        <v>#N/A</v>
      </c>
      <c r="CI643" s="127" t="e" cm="1">
        <f t="array" ref="CI643">IF($I$9=1,CI645,INDEX($DT645:$EK645,,MATCH(CONCATENATE("FY ",RIGHT(CI$3,4)),$DT$3:$EK$3,0)))</f>
        <v>#N/A</v>
      </c>
      <c r="CJ643" s="127" t="e" cm="1">
        <f t="array" ref="CJ643">IF($I$9=1,CJ645,INDEX($DT645:$EK645,,MATCH(CONCATENATE("FY ",RIGHT(CJ$3,4)),$DT$3:$EK$3,0)))</f>
        <v>#N/A</v>
      </c>
      <c r="CK643" s="128" t="e" cm="1">
        <f t="array" ref="CK643">IF($I$9=1,CK645,INDEX($DT645:$EK645,,MATCH(CONCATENATE("FY ",RIGHT(CK$3,4)),$DT$3:$EK$3,0)))</f>
        <v>#N/A</v>
      </c>
      <c r="CL643" s="126" t="e" cm="1">
        <f t="array" ref="CL643">IF($I$9=1,CL645,INDEX($DT645:$EK645,,MATCH(CONCATENATE("FY ",RIGHT(CL$3,4)),$DT$3:$EK$3,0)))</f>
        <v>#N/A</v>
      </c>
      <c r="CM643" s="127" t="e" cm="1">
        <f t="array" ref="CM643">IF($I$9=1,CM645,INDEX($DT645:$EK645,,MATCH(CONCATENATE("FY ",RIGHT(CM$3,4)),$DT$3:$EK$3,0)))</f>
        <v>#N/A</v>
      </c>
      <c r="CN643" s="127" t="e" cm="1">
        <f t="array" ref="CN643">IF($I$9=1,CN645,INDEX($DT645:$EK645,,MATCH(CONCATENATE("FY ",RIGHT(CN$3,4)),$DT$3:$EK$3,0)))</f>
        <v>#N/A</v>
      </c>
      <c r="CO643" s="128" t="e" cm="1">
        <f t="array" ref="CO643">IF($I$9=1,CO645,INDEX($DT645:$EK645,,MATCH(CONCATENATE("FY ",RIGHT(CO$3,4)),$DT$3:$EK$3,0)))</f>
        <v>#N/A</v>
      </c>
      <c r="CP643" s="126" t="e" cm="1">
        <f t="array" ref="CP643">IF($I$9=1,CP645,INDEX($DT645:$EK645,,MATCH(CONCATENATE("FY ",RIGHT(CP$3,4)),$DT$3:$EK$3,0)))</f>
        <v>#N/A</v>
      </c>
      <c r="CQ643" s="127" t="e" cm="1">
        <f t="array" ref="CQ643">IF($I$9=1,CQ645,INDEX($DT645:$EK645,,MATCH(CONCATENATE("FY ",RIGHT(CQ$3,4)),$DT$3:$EK$3,0)))</f>
        <v>#N/A</v>
      </c>
      <c r="CR643" s="127" t="e" cm="1">
        <f t="array" ref="CR643">IF($I$9=1,CR645,INDEX($DT645:$EK645,,MATCH(CONCATENATE("FY ",RIGHT(CR$3,4)),$DT$3:$EK$3,0)))</f>
        <v>#N/A</v>
      </c>
      <c r="CS643" s="128" t="e" cm="1">
        <f t="array" ref="CS643">IF($I$9=1,CS645,INDEX($DT645:$EK645,,MATCH(CONCATENATE("FY ",RIGHT(CS$3,4)),$DT$3:$EK$3,0)))</f>
        <v>#N/A</v>
      </c>
      <c r="CT643" s="126" t="e" cm="1">
        <f t="array" ref="CT643">IF($I$9=1,CT645,INDEX($DT645:$EK645,,MATCH(CONCATENATE("FY ",RIGHT(CT$3,4)),$DT$3:$EK$3,0)))</f>
        <v>#N/A</v>
      </c>
      <c r="CU643" s="127" t="e" cm="1">
        <f t="array" ref="CU643">IF($I$9=1,CU645,INDEX($DT645:$EK645,,MATCH(CONCATENATE("FY ",RIGHT(CU$3,4)),$DT$3:$EK$3,0)))</f>
        <v>#N/A</v>
      </c>
      <c r="CV643" s="127" t="e" cm="1">
        <f t="array" ref="CV643">IF($I$9=1,CV645,INDEX($DT645:$EK645,,MATCH(CONCATENATE("FY ",RIGHT(CV$3,4)),$DT$3:$EK$3,0)))</f>
        <v>#N/A</v>
      </c>
      <c r="CW643" s="128" t="e" cm="1">
        <f t="array" ref="CW643">IF($I$9=1,CW645,INDEX($DT645:$EK645,,MATCH(CONCATENATE("FY ",RIGHT(CW$3,4)),$DT$3:$EK$3,0)))</f>
        <v>#N/A</v>
      </c>
      <c r="CX643" s="126" t="e" cm="1">
        <f t="array" ref="CX643">IF($I$9=1,CX645,INDEX($DT645:$EK645,,MATCH(CONCATENATE("FY ",RIGHT(CX$3,4)),$DT$3:$EK$3,0)))</f>
        <v>#N/A</v>
      </c>
      <c r="CY643" s="127" t="e" cm="1">
        <f t="array" ref="CY643">IF($I$9=1,CY645,INDEX($DT645:$EK645,,MATCH(CONCATENATE("FY ",RIGHT(CY$3,4)),$DT$3:$EK$3,0)))</f>
        <v>#N/A</v>
      </c>
      <c r="CZ643" s="127" t="e" cm="1">
        <f t="array" ref="CZ643">IF($I$9=1,CZ645,INDEX($DT645:$EK645,,MATCH(CONCATENATE("FY ",RIGHT(CZ$3,4)),$DT$3:$EK$3,0)))</f>
        <v>#N/A</v>
      </c>
      <c r="DA643" s="128" t="e" cm="1">
        <f t="array" ref="DA643">IF($I$9=1,DA645,INDEX($DT645:$EK645,,MATCH(CONCATENATE("FY ",RIGHT(DA$3,4)),$DT$3:$EK$3,0)))</f>
        <v>#N/A</v>
      </c>
      <c r="DB643" s="126" t="e" cm="1">
        <f t="array" ref="DB643">IF($I$9=1,DB645,INDEX($DT645:$EK645,,MATCH(CONCATENATE("FY ",RIGHT(DB$3,4)),$DT$3:$EK$3,0)))</f>
        <v>#N/A</v>
      </c>
      <c r="DC643" s="127" t="e" cm="1">
        <f t="array" ref="DC643">IF($I$9=1,DC645,INDEX($DT645:$EK645,,MATCH(CONCATENATE("FY ",RIGHT(DC$3,4)),$DT$3:$EK$3,0)))</f>
        <v>#N/A</v>
      </c>
      <c r="DD643" s="127" t="e" cm="1">
        <f t="array" ref="DD643">IF($I$9=1,DD645,INDEX($DT645:$EK645,,MATCH(CONCATENATE("FY ",RIGHT(DD$3,4)),$DT$3:$EK$3,0)))</f>
        <v>#N/A</v>
      </c>
      <c r="DE643" s="128" t="e" cm="1">
        <f t="array" ref="DE643">IF($I$9=1,DE645,INDEX($DT645:$EK645,,MATCH(CONCATENATE("FY ",RIGHT(DE$3,4)),$DT$3:$EK$3,0)))</f>
        <v>#N/A</v>
      </c>
      <c r="DF643" s="126" t="e" cm="1">
        <f t="array" ref="DF643">IF($I$9=1,DF645,INDEX($DT645:$EK645,,MATCH(CONCATENATE("FY ",RIGHT(DF$3,4)),$DT$3:$EK$3,0)))</f>
        <v>#N/A</v>
      </c>
      <c r="DG643" s="127" t="e" cm="1">
        <f t="array" ref="DG643">IF($I$9=1,DG645,INDEX($DT645:$EK645,,MATCH(CONCATENATE("FY ",RIGHT(DG$3,4)),$DT$3:$EK$3,0)))</f>
        <v>#N/A</v>
      </c>
      <c r="DH643" s="127" t="e" cm="1">
        <f t="array" ref="DH643">IF($I$9=1,DH645,INDEX($DT645:$EK645,,MATCH(CONCATENATE("FY ",RIGHT(DH$3,4)),$DT$3:$EK$3,0)))</f>
        <v>#N/A</v>
      </c>
      <c r="DI643" s="128" t="e" cm="1">
        <f t="array" ref="DI643">IF($I$9=1,DI645,INDEX($DT645:$EK645,,MATCH(CONCATENATE("FY ",RIGHT(DI$3,4)),$DT$3:$EK$3,0)))</f>
        <v>#N/A</v>
      </c>
    </row>
    <row r="644" spans="1:141" outlineLevel="1" x14ac:dyDescent="0.25">
      <c r="A644" s="90"/>
      <c r="B644" s="90"/>
      <c r="C644" s="90"/>
      <c r="D644" s="90"/>
      <c r="F644" s="100"/>
      <c r="I644" s="101"/>
      <c r="J644" s="100"/>
      <c r="M644" s="101"/>
      <c r="N644" s="100"/>
      <c r="Q644" s="101"/>
      <c r="R644" s="100"/>
      <c r="U644" s="101"/>
      <c r="V644" s="100"/>
      <c r="Y644" s="101"/>
      <c r="Z644" s="100"/>
      <c r="AC644" s="101"/>
      <c r="AD644" s="100"/>
      <c r="AG644" s="101"/>
      <c r="AH644" s="100"/>
      <c r="AK644" s="101"/>
      <c r="AL644" s="100"/>
      <c r="AO644" s="101"/>
      <c r="AP644" s="100"/>
      <c r="AS644" s="101"/>
      <c r="AT644" s="100"/>
      <c r="AW644" s="101"/>
      <c r="AX644" s="100"/>
      <c r="BA644" s="101"/>
      <c r="BB644" s="100"/>
      <c r="BE644" s="101"/>
      <c r="BF644" s="100"/>
      <c r="BI644" s="101"/>
      <c r="BJ644" s="100"/>
      <c r="BM644" s="101"/>
      <c r="BN644" s="100"/>
      <c r="BQ644" s="101"/>
      <c r="BR644" s="100"/>
      <c r="BU644" s="101"/>
      <c r="BV644" s="100"/>
      <c r="BY644" s="101"/>
      <c r="BZ644" s="100"/>
      <c r="CC644" s="101"/>
      <c r="CD644" s="100"/>
      <c r="CG644" s="101"/>
      <c r="CH644" s="100"/>
      <c r="CK644" s="101"/>
      <c r="CL644" s="100"/>
      <c r="CO644" s="101"/>
      <c r="CP644" s="100"/>
      <c r="CS644" s="101"/>
      <c r="CT644" s="100"/>
      <c r="CW644" s="101"/>
      <c r="CX644" s="100"/>
      <c r="DA644" s="101"/>
      <c r="DB644" s="100"/>
      <c r="DE644" s="101"/>
      <c r="DF644" s="100"/>
      <c r="DI644" s="101"/>
    </row>
    <row r="645" spans="1:141" outlineLevel="1" x14ac:dyDescent="0.25">
      <c r="A645" s="90"/>
      <c r="B645" s="90"/>
      <c r="C645" s="90"/>
      <c r="D645" s="90"/>
      <c r="E645" t="str">
        <f>CONCATENATE(E641," scenario: ",$J$8)</f>
        <v>% revenue (annualized) scenario: Default</v>
      </c>
      <c r="F645" s="100"/>
      <c r="I645" s="101"/>
      <c r="J645" s="100"/>
      <c r="M645" s="101"/>
      <c r="N645" s="100"/>
      <c r="Q645" s="101"/>
      <c r="R645" s="100"/>
      <c r="U645" s="101"/>
      <c r="V645" s="100"/>
      <c r="Y645" s="101"/>
      <c r="Z645" s="100"/>
      <c r="AC645" s="101"/>
      <c r="AD645" s="100"/>
      <c r="AG645" s="101"/>
      <c r="AH645" s="100"/>
      <c r="AK645" s="101"/>
      <c r="AL645" s="100"/>
      <c r="AO645" s="101"/>
      <c r="AP645" s="102">
        <f>CHOOSE($I$8,AP646,AP647,AP648,AP649,AP650)</f>
        <v>0</v>
      </c>
      <c r="AQ645" s="103">
        <f t="shared" ref="AQ645:DB645" si="1643">CHOOSE($I$8,AQ646,AQ647,AQ648,AQ649,AQ650)</f>
        <v>0</v>
      </c>
      <c r="AR645" s="103">
        <f t="shared" si="1643"/>
        <v>0</v>
      </c>
      <c r="AS645" s="104">
        <f t="shared" si="1643"/>
        <v>0</v>
      </c>
      <c r="AT645" s="102">
        <f t="shared" si="1643"/>
        <v>0</v>
      </c>
      <c r="AU645" s="103">
        <f t="shared" si="1643"/>
        <v>0</v>
      </c>
      <c r="AV645" s="103">
        <f t="shared" si="1643"/>
        <v>0</v>
      </c>
      <c r="AW645" s="104">
        <f t="shared" si="1643"/>
        <v>0</v>
      </c>
      <c r="AX645" s="102">
        <f t="shared" si="1643"/>
        <v>0</v>
      </c>
      <c r="AY645" s="103">
        <f t="shared" si="1643"/>
        <v>0</v>
      </c>
      <c r="AZ645" s="103">
        <f t="shared" si="1643"/>
        <v>0</v>
      </c>
      <c r="BA645" s="104">
        <f t="shared" si="1643"/>
        <v>0</v>
      </c>
      <c r="BB645" s="102">
        <f t="shared" si="1643"/>
        <v>0</v>
      </c>
      <c r="BC645" s="103">
        <f t="shared" si="1643"/>
        <v>0</v>
      </c>
      <c r="BD645" s="103">
        <f t="shared" si="1643"/>
        <v>0</v>
      </c>
      <c r="BE645" s="104">
        <f t="shared" si="1643"/>
        <v>0</v>
      </c>
      <c r="BF645" s="102">
        <f t="shared" si="1643"/>
        <v>0</v>
      </c>
      <c r="BG645" s="103">
        <f t="shared" si="1643"/>
        <v>0</v>
      </c>
      <c r="BH645" s="103">
        <f t="shared" si="1643"/>
        <v>0</v>
      </c>
      <c r="BI645" s="104">
        <f t="shared" si="1643"/>
        <v>0</v>
      </c>
      <c r="BJ645" s="102">
        <f t="shared" si="1643"/>
        <v>0</v>
      </c>
      <c r="BK645" s="103">
        <f t="shared" si="1643"/>
        <v>0</v>
      </c>
      <c r="BL645" s="103">
        <f t="shared" si="1643"/>
        <v>0</v>
      </c>
      <c r="BM645" s="104">
        <f t="shared" si="1643"/>
        <v>0</v>
      </c>
      <c r="BN645" s="102">
        <f t="shared" si="1643"/>
        <v>0</v>
      </c>
      <c r="BO645" s="103">
        <f t="shared" si="1643"/>
        <v>0</v>
      </c>
      <c r="BP645" s="103">
        <f t="shared" si="1643"/>
        <v>0</v>
      </c>
      <c r="BQ645" s="104">
        <f t="shared" si="1643"/>
        <v>0</v>
      </c>
      <c r="BR645" s="102">
        <f t="shared" si="1643"/>
        <v>0</v>
      </c>
      <c r="BS645" s="103">
        <f t="shared" si="1643"/>
        <v>0</v>
      </c>
      <c r="BT645" s="103">
        <f t="shared" si="1643"/>
        <v>0</v>
      </c>
      <c r="BU645" s="104">
        <f t="shared" si="1643"/>
        <v>0</v>
      </c>
      <c r="BV645" s="102">
        <f t="shared" si="1643"/>
        <v>0</v>
      </c>
      <c r="BW645" s="103">
        <f t="shared" si="1643"/>
        <v>0</v>
      </c>
      <c r="BX645" s="103">
        <f t="shared" si="1643"/>
        <v>0</v>
      </c>
      <c r="BY645" s="104">
        <f t="shared" si="1643"/>
        <v>0</v>
      </c>
      <c r="BZ645" s="102">
        <f t="shared" si="1643"/>
        <v>0</v>
      </c>
      <c r="CA645" s="103">
        <f t="shared" si="1643"/>
        <v>0</v>
      </c>
      <c r="CB645" s="103">
        <f t="shared" si="1643"/>
        <v>0</v>
      </c>
      <c r="CC645" s="104">
        <f t="shared" si="1643"/>
        <v>0</v>
      </c>
      <c r="CD645" s="102">
        <f t="shared" si="1643"/>
        <v>0</v>
      </c>
      <c r="CE645" s="103">
        <f t="shared" si="1643"/>
        <v>0</v>
      </c>
      <c r="CF645" s="103">
        <f t="shared" si="1643"/>
        <v>0</v>
      </c>
      <c r="CG645" s="104">
        <f t="shared" si="1643"/>
        <v>0</v>
      </c>
      <c r="CH645" s="102">
        <f t="shared" si="1643"/>
        <v>0</v>
      </c>
      <c r="CI645" s="103">
        <f t="shared" si="1643"/>
        <v>0</v>
      </c>
      <c r="CJ645" s="103">
        <f t="shared" si="1643"/>
        <v>0</v>
      </c>
      <c r="CK645" s="104">
        <f t="shared" si="1643"/>
        <v>0</v>
      </c>
      <c r="CL645" s="102">
        <f t="shared" si="1643"/>
        <v>0</v>
      </c>
      <c r="CM645" s="103">
        <f t="shared" si="1643"/>
        <v>0</v>
      </c>
      <c r="CN645" s="103">
        <f t="shared" si="1643"/>
        <v>0</v>
      </c>
      <c r="CO645" s="104">
        <f t="shared" si="1643"/>
        <v>0</v>
      </c>
      <c r="CP645" s="102">
        <f t="shared" si="1643"/>
        <v>0</v>
      </c>
      <c r="CQ645" s="103">
        <f t="shared" si="1643"/>
        <v>0</v>
      </c>
      <c r="CR645" s="103">
        <f t="shared" si="1643"/>
        <v>0</v>
      </c>
      <c r="CS645" s="104">
        <f t="shared" si="1643"/>
        <v>0</v>
      </c>
      <c r="CT645" s="102">
        <f t="shared" si="1643"/>
        <v>0</v>
      </c>
      <c r="CU645" s="103">
        <f t="shared" si="1643"/>
        <v>0</v>
      </c>
      <c r="CV645" s="103">
        <f t="shared" si="1643"/>
        <v>0</v>
      </c>
      <c r="CW645" s="104">
        <f t="shared" si="1643"/>
        <v>0</v>
      </c>
      <c r="CX645" s="102">
        <f t="shared" si="1643"/>
        <v>0</v>
      </c>
      <c r="CY645" s="103">
        <f t="shared" si="1643"/>
        <v>0</v>
      </c>
      <c r="CZ645" s="103">
        <f t="shared" si="1643"/>
        <v>0</v>
      </c>
      <c r="DA645" s="104">
        <f t="shared" si="1643"/>
        <v>0</v>
      </c>
      <c r="DB645" s="102">
        <f t="shared" si="1643"/>
        <v>0</v>
      </c>
      <c r="DC645" s="103">
        <f t="shared" ref="DC645:DI645" si="1644">CHOOSE($I$8,DC646,DC647,DC648,DC649,DC650)</f>
        <v>0</v>
      </c>
      <c r="DD645" s="103">
        <f t="shared" si="1644"/>
        <v>0</v>
      </c>
      <c r="DE645" s="104">
        <f t="shared" si="1644"/>
        <v>0</v>
      </c>
      <c r="DF645" s="102">
        <f t="shared" si="1644"/>
        <v>0</v>
      </c>
      <c r="DG645" s="103">
        <f t="shared" si="1644"/>
        <v>0</v>
      </c>
      <c r="DH645" s="103">
        <f t="shared" si="1644"/>
        <v>0</v>
      </c>
      <c r="DI645" s="104">
        <f t="shared" si="1644"/>
        <v>0</v>
      </c>
      <c r="DT645" s="103" t="e">
        <f t="shared" ref="DT645:EK645" ca="1" si="1645">CHOOSE($I$8,DT646,DT647,DT648,DT649,DT650)</f>
        <v>#DIV/0!</v>
      </c>
      <c r="DU645" s="103" t="e">
        <f t="shared" ca="1" si="1645"/>
        <v>#DIV/0!</v>
      </c>
      <c r="DV645" s="103" t="e">
        <f t="shared" ca="1" si="1645"/>
        <v>#DIV/0!</v>
      </c>
      <c r="DW645" s="103" t="e">
        <f t="shared" ca="1" si="1645"/>
        <v>#DIV/0!</v>
      </c>
      <c r="DX645" s="103" t="e">
        <f t="shared" ca="1" si="1645"/>
        <v>#DIV/0!</v>
      </c>
      <c r="DY645" s="103" t="e">
        <f t="shared" ca="1" si="1645"/>
        <v>#DIV/0!</v>
      </c>
      <c r="DZ645" s="103" t="e">
        <f t="shared" ca="1" si="1645"/>
        <v>#DIV/0!</v>
      </c>
      <c r="EA645" s="103" t="e">
        <f t="shared" ca="1" si="1645"/>
        <v>#DIV/0!</v>
      </c>
      <c r="EB645" s="103" t="e">
        <f t="shared" ca="1" si="1645"/>
        <v>#DIV/0!</v>
      </c>
      <c r="EC645" s="103" t="e">
        <f t="shared" ca="1" si="1645"/>
        <v>#DIV/0!</v>
      </c>
      <c r="ED645" s="103" t="e">
        <f t="shared" ca="1" si="1645"/>
        <v>#DIV/0!</v>
      </c>
      <c r="EE645" s="103" t="e">
        <f t="shared" ca="1" si="1645"/>
        <v>#DIV/0!</v>
      </c>
      <c r="EF645" s="103" t="e">
        <f t="shared" ca="1" si="1645"/>
        <v>#DIV/0!</v>
      </c>
      <c r="EG645" s="103" t="e">
        <f t="shared" ca="1" si="1645"/>
        <v>#DIV/0!</v>
      </c>
      <c r="EH645" s="103" t="e">
        <f t="shared" ca="1" si="1645"/>
        <v>#DIV/0!</v>
      </c>
      <c r="EI645" s="103" t="e">
        <f t="shared" ca="1" si="1645"/>
        <v>#DIV/0!</v>
      </c>
      <c r="EJ645" s="103" t="e">
        <f t="shared" ca="1" si="1645"/>
        <v>#DIV/0!</v>
      </c>
      <c r="EK645" s="103" t="e">
        <f t="shared" ca="1" si="1645"/>
        <v>#DIV/0!</v>
      </c>
    </row>
    <row r="646" spans="1:141" outlineLevel="1" x14ac:dyDescent="0.25">
      <c r="A646" s="90"/>
      <c r="B646" s="90"/>
      <c r="C646" s="90"/>
      <c r="D646" s="90"/>
      <c r="E646" t="str">
        <f>CONCATENATE("- ", $N$6,":")</f>
        <v>- Base:</v>
      </c>
      <c r="F646" s="100"/>
      <c r="I646" s="101"/>
      <c r="J646" s="100"/>
      <c r="M646" s="101"/>
      <c r="N646" s="100"/>
      <c r="Q646" s="101"/>
      <c r="R646" s="100"/>
      <c r="U646" s="101"/>
      <c r="V646" s="100"/>
      <c r="Y646" s="101"/>
      <c r="Z646" s="100"/>
      <c r="AC646" s="101"/>
      <c r="AD646" s="100"/>
      <c r="AG646" s="101"/>
      <c r="AH646" s="100"/>
      <c r="AK646" s="101"/>
      <c r="AL646" s="100"/>
      <c r="AO646" s="101"/>
      <c r="AP646" s="123">
        <v>0</v>
      </c>
      <c r="AQ646" s="124">
        <v>0</v>
      </c>
      <c r="AR646" s="124">
        <v>0</v>
      </c>
      <c r="AS646" s="125">
        <v>0</v>
      </c>
      <c r="AT646" s="123">
        <v>0</v>
      </c>
      <c r="AU646" s="124">
        <v>0</v>
      </c>
      <c r="AV646" s="124">
        <v>0</v>
      </c>
      <c r="AW646" s="125">
        <v>0</v>
      </c>
      <c r="AX646" s="123">
        <v>0</v>
      </c>
      <c r="AY646" s="124">
        <v>0</v>
      </c>
      <c r="AZ646" s="124">
        <v>0</v>
      </c>
      <c r="BA646" s="125">
        <v>0</v>
      </c>
      <c r="BB646" s="123">
        <v>0</v>
      </c>
      <c r="BC646" s="124">
        <v>0</v>
      </c>
      <c r="BD646" s="124">
        <v>0</v>
      </c>
      <c r="BE646" s="125">
        <v>0</v>
      </c>
      <c r="BF646" s="123">
        <v>0</v>
      </c>
      <c r="BG646" s="124">
        <v>0</v>
      </c>
      <c r="BH646" s="124">
        <v>0</v>
      </c>
      <c r="BI646" s="125">
        <v>0</v>
      </c>
      <c r="BJ646" s="123">
        <v>0</v>
      </c>
      <c r="BK646" s="124">
        <v>0</v>
      </c>
      <c r="BL646" s="124">
        <v>0</v>
      </c>
      <c r="BM646" s="125">
        <v>0</v>
      </c>
      <c r="BN646" s="123">
        <v>0</v>
      </c>
      <c r="BO646" s="124">
        <v>0</v>
      </c>
      <c r="BP646" s="124">
        <v>0</v>
      </c>
      <c r="BQ646" s="125">
        <v>0</v>
      </c>
      <c r="BR646" s="123">
        <v>0</v>
      </c>
      <c r="BS646" s="124">
        <v>0</v>
      </c>
      <c r="BT646" s="124">
        <v>0</v>
      </c>
      <c r="BU646" s="125">
        <v>0</v>
      </c>
      <c r="BV646" s="123">
        <v>0</v>
      </c>
      <c r="BW646" s="124">
        <v>0</v>
      </c>
      <c r="BX646" s="124">
        <v>0</v>
      </c>
      <c r="BY646" s="125">
        <v>0</v>
      </c>
      <c r="BZ646" s="123">
        <v>0</v>
      </c>
      <c r="CA646" s="124">
        <v>0</v>
      </c>
      <c r="CB646" s="124">
        <v>0</v>
      </c>
      <c r="CC646" s="125">
        <v>0</v>
      </c>
      <c r="CD646" s="123">
        <v>0</v>
      </c>
      <c r="CE646" s="124">
        <v>0</v>
      </c>
      <c r="CF646" s="124">
        <v>0</v>
      </c>
      <c r="CG646" s="125">
        <v>0</v>
      </c>
      <c r="CH646" s="123">
        <v>0</v>
      </c>
      <c r="CI646" s="124">
        <v>0</v>
      </c>
      <c r="CJ646" s="124">
        <v>0</v>
      </c>
      <c r="CK646" s="125">
        <v>0</v>
      </c>
      <c r="CL646" s="123">
        <v>0</v>
      </c>
      <c r="CM646" s="124">
        <v>0</v>
      </c>
      <c r="CN646" s="124">
        <v>0</v>
      </c>
      <c r="CO646" s="125">
        <v>0</v>
      </c>
      <c r="CP646" s="123">
        <v>0</v>
      </c>
      <c r="CQ646" s="124">
        <v>0</v>
      </c>
      <c r="CR646" s="124">
        <v>0</v>
      </c>
      <c r="CS646" s="125">
        <v>0</v>
      </c>
      <c r="CT646" s="123">
        <v>0</v>
      </c>
      <c r="CU646" s="124">
        <v>0</v>
      </c>
      <c r="CV646" s="124">
        <v>0</v>
      </c>
      <c r="CW646" s="125">
        <v>0</v>
      </c>
      <c r="CX646" s="123">
        <v>0</v>
      </c>
      <c r="CY646" s="124">
        <v>0</v>
      </c>
      <c r="CZ646" s="124">
        <v>0</v>
      </c>
      <c r="DA646" s="125">
        <v>0</v>
      </c>
      <c r="DB646" s="123">
        <v>0</v>
      </c>
      <c r="DC646" s="124">
        <v>0</v>
      </c>
      <c r="DD646" s="124">
        <v>0</v>
      </c>
      <c r="DE646" s="125">
        <v>0</v>
      </c>
      <c r="DF646" s="123">
        <v>0</v>
      </c>
      <c r="DG646" s="124">
        <v>0</v>
      </c>
      <c r="DH646" s="124">
        <v>0</v>
      </c>
      <c r="DI646" s="125">
        <v>0</v>
      </c>
      <c r="DT646" s="124">
        <v>0</v>
      </c>
      <c r="DU646" s="124">
        <v>0</v>
      </c>
      <c r="DV646" s="124">
        <v>0</v>
      </c>
      <c r="DW646" s="124">
        <v>0</v>
      </c>
      <c r="DX646" s="124">
        <v>0</v>
      </c>
      <c r="DY646" s="124">
        <v>0</v>
      </c>
      <c r="DZ646" s="124">
        <v>0</v>
      </c>
      <c r="EA646" s="124">
        <v>0</v>
      </c>
      <c r="EB646" s="124">
        <v>0</v>
      </c>
      <c r="EC646" s="124">
        <v>0</v>
      </c>
      <c r="ED646" s="124">
        <v>0</v>
      </c>
      <c r="EE646" s="124">
        <v>0</v>
      </c>
      <c r="EF646" s="124">
        <v>0</v>
      </c>
      <c r="EG646" s="124">
        <v>0</v>
      </c>
      <c r="EH646" s="124">
        <v>0</v>
      </c>
      <c r="EI646" s="124">
        <v>0</v>
      </c>
      <c r="EJ646" s="124">
        <v>0</v>
      </c>
      <c r="EK646" s="124">
        <v>0</v>
      </c>
    </row>
    <row r="647" spans="1:141" outlineLevel="1" x14ac:dyDescent="0.25">
      <c r="A647" s="90"/>
      <c r="B647" s="90"/>
      <c r="C647" s="90"/>
      <c r="D647" s="90"/>
      <c r="E647" t="str">
        <f>CONCATENATE("- ", $N$7,":")</f>
        <v>- Upside:</v>
      </c>
      <c r="F647" s="100"/>
      <c r="I647" s="101"/>
      <c r="J647" s="100"/>
      <c r="M647" s="101"/>
      <c r="N647" s="100"/>
      <c r="Q647" s="101"/>
      <c r="R647" s="100"/>
      <c r="U647" s="101"/>
      <c r="V647" s="100"/>
      <c r="Y647" s="101"/>
      <c r="Z647" s="100"/>
      <c r="AC647" s="101"/>
      <c r="AD647" s="100"/>
      <c r="AG647" s="101"/>
      <c r="AH647" s="100"/>
      <c r="AK647" s="101"/>
      <c r="AL647" s="100"/>
      <c r="AO647" s="101"/>
      <c r="AP647" s="123">
        <v>0</v>
      </c>
      <c r="AQ647" s="124">
        <v>0</v>
      </c>
      <c r="AR647" s="124">
        <v>0</v>
      </c>
      <c r="AS647" s="125">
        <v>0</v>
      </c>
      <c r="AT647" s="123">
        <v>0</v>
      </c>
      <c r="AU647" s="124">
        <v>0</v>
      </c>
      <c r="AV647" s="124">
        <v>0</v>
      </c>
      <c r="AW647" s="125">
        <v>0</v>
      </c>
      <c r="AX647" s="123">
        <v>0</v>
      </c>
      <c r="AY647" s="124">
        <v>0</v>
      </c>
      <c r="AZ647" s="124">
        <v>0</v>
      </c>
      <c r="BA647" s="125">
        <v>0</v>
      </c>
      <c r="BB647" s="123">
        <v>0</v>
      </c>
      <c r="BC647" s="124">
        <v>0</v>
      </c>
      <c r="BD647" s="124">
        <v>0</v>
      </c>
      <c r="BE647" s="125">
        <v>0</v>
      </c>
      <c r="BF647" s="123">
        <v>0</v>
      </c>
      <c r="BG647" s="124">
        <v>0</v>
      </c>
      <c r="BH647" s="124">
        <v>0</v>
      </c>
      <c r="BI647" s="125">
        <v>0</v>
      </c>
      <c r="BJ647" s="123">
        <v>0</v>
      </c>
      <c r="BK647" s="124">
        <v>0</v>
      </c>
      <c r="BL647" s="124">
        <v>0</v>
      </c>
      <c r="BM647" s="125">
        <v>0</v>
      </c>
      <c r="BN647" s="123">
        <v>0</v>
      </c>
      <c r="BO647" s="124">
        <v>0</v>
      </c>
      <c r="BP647" s="124">
        <v>0</v>
      </c>
      <c r="BQ647" s="125">
        <v>0</v>
      </c>
      <c r="BR647" s="123">
        <v>0</v>
      </c>
      <c r="BS647" s="124">
        <v>0</v>
      </c>
      <c r="BT647" s="124">
        <v>0</v>
      </c>
      <c r="BU647" s="125">
        <v>0</v>
      </c>
      <c r="BV647" s="123">
        <v>0</v>
      </c>
      <c r="BW647" s="124">
        <v>0</v>
      </c>
      <c r="BX647" s="124">
        <v>0</v>
      </c>
      <c r="BY647" s="125">
        <v>0</v>
      </c>
      <c r="BZ647" s="123">
        <v>0</v>
      </c>
      <c r="CA647" s="124">
        <v>0</v>
      </c>
      <c r="CB647" s="124">
        <v>0</v>
      </c>
      <c r="CC647" s="125">
        <v>0</v>
      </c>
      <c r="CD647" s="123">
        <v>0</v>
      </c>
      <c r="CE647" s="124">
        <v>0</v>
      </c>
      <c r="CF647" s="124">
        <v>0</v>
      </c>
      <c r="CG647" s="125">
        <v>0</v>
      </c>
      <c r="CH647" s="123">
        <v>0</v>
      </c>
      <c r="CI647" s="124">
        <v>0</v>
      </c>
      <c r="CJ647" s="124">
        <v>0</v>
      </c>
      <c r="CK647" s="125">
        <v>0</v>
      </c>
      <c r="CL647" s="123">
        <v>0</v>
      </c>
      <c r="CM647" s="124">
        <v>0</v>
      </c>
      <c r="CN647" s="124">
        <v>0</v>
      </c>
      <c r="CO647" s="125">
        <v>0</v>
      </c>
      <c r="CP647" s="123">
        <v>0</v>
      </c>
      <c r="CQ647" s="124">
        <v>0</v>
      </c>
      <c r="CR647" s="124">
        <v>0</v>
      </c>
      <c r="CS647" s="125">
        <v>0</v>
      </c>
      <c r="CT647" s="123">
        <v>0</v>
      </c>
      <c r="CU647" s="124">
        <v>0</v>
      </c>
      <c r="CV647" s="124">
        <v>0</v>
      </c>
      <c r="CW647" s="125">
        <v>0</v>
      </c>
      <c r="CX647" s="123">
        <v>0</v>
      </c>
      <c r="CY647" s="124">
        <v>0</v>
      </c>
      <c r="CZ647" s="124">
        <v>0</v>
      </c>
      <c r="DA647" s="125">
        <v>0</v>
      </c>
      <c r="DB647" s="123">
        <v>0</v>
      </c>
      <c r="DC647" s="124">
        <v>0</v>
      </c>
      <c r="DD647" s="124">
        <v>0</v>
      </c>
      <c r="DE647" s="125">
        <v>0</v>
      </c>
      <c r="DF647" s="123">
        <v>0</v>
      </c>
      <c r="DG647" s="124">
        <v>0</v>
      </c>
      <c r="DH647" s="124">
        <v>0</v>
      </c>
      <c r="DI647" s="125">
        <v>0</v>
      </c>
      <c r="DT647" s="124">
        <v>0</v>
      </c>
      <c r="DU647" s="124">
        <v>0</v>
      </c>
      <c r="DV647" s="124">
        <v>0</v>
      </c>
      <c r="DW647" s="124">
        <v>0</v>
      </c>
      <c r="DX647" s="124">
        <v>0</v>
      </c>
      <c r="DY647" s="124">
        <v>0</v>
      </c>
      <c r="DZ647" s="124">
        <v>0</v>
      </c>
      <c r="EA647" s="124">
        <v>0</v>
      </c>
      <c r="EB647" s="124">
        <v>0</v>
      </c>
      <c r="EC647" s="124">
        <v>0</v>
      </c>
      <c r="ED647" s="124">
        <v>0</v>
      </c>
      <c r="EE647" s="124">
        <v>0</v>
      </c>
      <c r="EF647" s="124">
        <v>0</v>
      </c>
      <c r="EG647" s="124">
        <v>0</v>
      </c>
      <c r="EH647" s="124">
        <v>0</v>
      </c>
      <c r="EI647" s="124">
        <v>0</v>
      </c>
      <c r="EJ647" s="124">
        <v>0</v>
      </c>
      <c r="EK647" s="124">
        <v>0</v>
      </c>
    </row>
    <row r="648" spans="1:141" outlineLevel="1" x14ac:dyDescent="0.25">
      <c r="A648" s="90"/>
      <c r="B648" s="90"/>
      <c r="C648" s="90"/>
      <c r="D648" s="90"/>
      <c r="E648" t="str">
        <f>CONCATENATE("- ", $N$8,":")</f>
        <v>- Downside:</v>
      </c>
      <c r="F648" s="100"/>
      <c r="I648" s="101"/>
      <c r="J648" s="100"/>
      <c r="M648" s="101"/>
      <c r="N648" s="100"/>
      <c r="Q648" s="101"/>
      <c r="R648" s="100"/>
      <c r="U648" s="101"/>
      <c r="V648" s="100"/>
      <c r="Y648" s="101"/>
      <c r="Z648" s="100"/>
      <c r="AC648" s="101"/>
      <c r="AD648" s="100"/>
      <c r="AG648" s="101"/>
      <c r="AH648" s="100"/>
      <c r="AK648" s="101"/>
      <c r="AL648" s="100"/>
      <c r="AO648" s="101"/>
      <c r="AP648" s="123">
        <v>0</v>
      </c>
      <c r="AQ648" s="124">
        <v>0</v>
      </c>
      <c r="AR648" s="124">
        <v>0</v>
      </c>
      <c r="AS648" s="125">
        <v>0</v>
      </c>
      <c r="AT648" s="123">
        <v>0</v>
      </c>
      <c r="AU648" s="124">
        <v>0</v>
      </c>
      <c r="AV648" s="124">
        <v>0</v>
      </c>
      <c r="AW648" s="125">
        <v>0</v>
      </c>
      <c r="AX648" s="123">
        <v>0</v>
      </c>
      <c r="AY648" s="124">
        <v>0</v>
      </c>
      <c r="AZ648" s="124">
        <v>0</v>
      </c>
      <c r="BA648" s="125">
        <v>0</v>
      </c>
      <c r="BB648" s="123">
        <v>0</v>
      </c>
      <c r="BC648" s="124">
        <v>0</v>
      </c>
      <c r="BD648" s="124">
        <v>0</v>
      </c>
      <c r="BE648" s="125">
        <v>0</v>
      </c>
      <c r="BF648" s="123">
        <v>0</v>
      </c>
      <c r="BG648" s="124">
        <v>0</v>
      </c>
      <c r="BH648" s="124">
        <v>0</v>
      </c>
      <c r="BI648" s="125">
        <v>0</v>
      </c>
      <c r="BJ648" s="123">
        <v>0</v>
      </c>
      <c r="BK648" s="124">
        <v>0</v>
      </c>
      <c r="BL648" s="124">
        <v>0</v>
      </c>
      <c r="BM648" s="125">
        <v>0</v>
      </c>
      <c r="BN648" s="123">
        <v>0</v>
      </c>
      <c r="BO648" s="124">
        <v>0</v>
      </c>
      <c r="BP648" s="124">
        <v>0</v>
      </c>
      <c r="BQ648" s="125">
        <v>0</v>
      </c>
      <c r="BR648" s="123">
        <v>0</v>
      </c>
      <c r="BS648" s="124">
        <v>0</v>
      </c>
      <c r="BT648" s="124">
        <v>0</v>
      </c>
      <c r="BU648" s="125">
        <v>0</v>
      </c>
      <c r="BV648" s="123">
        <v>0</v>
      </c>
      <c r="BW648" s="124">
        <v>0</v>
      </c>
      <c r="BX648" s="124">
        <v>0</v>
      </c>
      <c r="BY648" s="125">
        <v>0</v>
      </c>
      <c r="BZ648" s="123">
        <v>0</v>
      </c>
      <c r="CA648" s="124">
        <v>0</v>
      </c>
      <c r="CB648" s="124">
        <v>0</v>
      </c>
      <c r="CC648" s="125">
        <v>0</v>
      </c>
      <c r="CD648" s="123">
        <v>0</v>
      </c>
      <c r="CE648" s="124">
        <v>0</v>
      </c>
      <c r="CF648" s="124">
        <v>0</v>
      </c>
      <c r="CG648" s="125">
        <v>0</v>
      </c>
      <c r="CH648" s="123">
        <v>0</v>
      </c>
      <c r="CI648" s="124">
        <v>0</v>
      </c>
      <c r="CJ648" s="124">
        <v>0</v>
      </c>
      <c r="CK648" s="125">
        <v>0</v>
      </c>
      <c r="CL648" s="123">
        <v>0</v>
      </c>
      <c r="CM648" s="124">
        <v>0</v>
      </c>
      <c r="CN648" s="124">
        <v>0</v>
      </c>
      <c r="CO648" s="125">
        <v>0</v>
      </c>
      <c r="CP648" s="123">
        <v>0</v>
      </c>
      <c r="CQ648" s="124">
        <v>0</v>
      </c>
      <c r="CR648" s="124">
        <v>0</v>
      </c>
      <c r="CS648" s="125">
        <v>0</v>
      </c>
      <c r="CT648" s="123">
        <v>0</v>
      </c>
      <c r="CU648" s="124">
        <v>0</v>
      </c>
      <c r="CV648" s="124">
        <v>0</v>
      </c>
      <c r="CW648" s="125">
        <v>0</v>
      </c>
      <c r="CX648" s="123">
        <v>0</v>
      </c>
      <c r="CY648" s="124">
        <v>0</v>
      </c>
      <c r="CZ648" s="124">
        <v>0</v>
      </c>
      <c r="DA648" s="125">
        <v>0</v>
      </c>
      <c r="DB648" s="123">
        <v>0</v>
      </c>
      <c r="DC648" s="124">
        <v>0</v>
      </c>
      <c r="DD648" s="124">
        <v>0</v>
      </c>
      <c r="DE648" s="125">
        <v>0</v>
      </c>
      <c r="DF648" s="123">
        <v>0</v>
      </c>
      <c r="DG648" s="124">
        <v>0</v>
      </c>
      <c r="DH648" s="124">
        <v>0</v>
      </c>
      <c r="DI648" s="125">
        <v>0</v>
      </c>
      <c r="DT648" s="124">
        <v>0</v>
      </c>
      <c r="DU648" s="124">
        <v>0</v>
      </c>
      <c r="DV648" s="124">
        <v>0</v>
      </c>
      <c r="DW648" s="124">
        <v>0</v>
      </c>
      <c r="DX648" s="124">
        <v>0</v>
      </c>
      <c r="DY648" s="124">
        <v>0</v>
      </c>
      <c r="DZ648" s="124">
        <v>0</v>
      </c>
      <c r="EA648" s="124">
        <v>0</v>
      </c>
      <c r="EB648" s="124">
        <v>0</v>
      </c>
      <c r="EC648" s="124">
        <v>0</v>
      </c>
      <c r="ED648" s="124">
        <v>0</v>
      </c>
      <c r="EE648" s="124">
        <v>0</v>
      </c>
      <c r="EF648" s="124">
        <v>0</v>
      </c>
      <c r="EG648" s="124">
        <v>0</v>
      </c>
      <c r="EH648" s="124">
        <v>0</v>
      </c>
      <c r="EI648" s="124">
        <v>0</v>
      </c>
      <c r="EJ648" s="124">
        <v>0</v>
      </c>
      <c r="EK648" s="124">
        <v>0</v>
      </c>
    </row>
    <row r="649" spans="1:141" outlineLevel="1" x14ac:dyDescent="0.25">
      <c r="A649" s="90"/>
      <c r="B649" s="90"/>
      <c r="C649" s="90"/>
      <c r="D649" s="90"/>
      <c r="E649" t="str">
        <f>CONCATENATE("- ", $N$9,":")</f>
        <v>- Management:</v>
      </c>
      <c r="F649" s="100"/>
      <c r="I649" s="101"/>
      <c r="J649" s="100"/>
      <c r="M649" s="101"/>
      <c r="N649" s="100"/>
      <c r="Q649" s="101"/>
      <c r="R649" s="100"/>
      <c r="U649" s="101"/>
      <c r="V649" s="100"/>
      <c r="Y649" s="101"/>
      <c r="Z649" s="100"/>
      <c r="AC649" s="101"/>
      <c r="AD649" s="100"/>
      <c r="AG649" s="101"/>
      <c r="AH649" s="100"/>
      <c r="AK649" s="101"/>
      <c r="AL649" s="100"/>
      <c r="AO649" s="101"/>
      <c r="AP649" s="123">
        <v>0</v>
      </c>
      <c r="AQ649" s="124">
        <v>0</v>
      </c>
      <c r="AR649" s="124">
        <v>0</v>
      </c>
      <c r="AS649" s="125">
        <v>0</v>
      </c>
      <c r="AT649" s="123">
        <v>0</v>
      </c>
      <c r="AU649" s="124">
        <v>0</v>
      </c>
      <c r="AV649" s="124">
        <v>0</v>
      </c>
      <c r="AW649" s="125">
        <v>0</v>
      </c>
      <c r="AX649" s="123">
        <v>0</v>
      </c>
      <c r="AY649" s="124">
        <v>0</v>
      </c>
      <c r="AZ649" s="124">
        <v>0</v>
      </c>
      <c r="BA649" s="125">
        <v>0</v>
      </c>
      <c r="BB649" s="123">
        <v>0</v>
      </c>
      <c r="BC649" s="124">
        <v>0</v>
      </c>
      <c r="BD649" s="124">
        <v>0</v>
      </c>
      <c r="BE649" s="125">
        <v>0</v>
      </c>
      <c r="BF649" s="123">
        <v>0</v>
      </c>
      <c r="BG649" s="124">
        <v>0</v>
      </c>
      <c r="BH649" s="124">
        <v>0</v>
      </c>
      <c r="BI649" s="125">
        <v>0</v>
      </c>
      <c r="BJ649" s="123">
        <v>0</v>
      </c>
      <c r="BK649" s="124">
        <v>0</v>
      </c>
      <c r="BL649" s="124">
        <v>0</v>
      </c>
      <c r="BM649" s="125">
        <v>0</v>
      </c>
      <c r="BN649" s="123">
        <v>0</v>
      </c>
      <c r="BO649" s="124">
        <v>0</v>
      </c>
      <c r="BP649" s="124">
        <v>0</v>
      </c>
      <c r="BQ649" s="125">
        <v>0</v>
      </c>
      <c r="BR649" s="123">
        <v>0</v>
      </c>
      <c r="BS649" s="124">
        <v>0</v>
      </c>
      <c r="BT649" s="124">
        <v>0</v>
      </c>
      <c r="BU649" s="125">
        <v>0</v>
      </c>
      <c r="BV649" s="123">
        <v>0</v>
      </c>
      <c r="BW649" s="124">
        <v>0</v>
      </c>
      <c r="BX649" s="124">
        <v>0</v>
      </c>
      <c r="BY649" s="125">
        <v>0</v>
      </c>
      <c r="BZ649" s="123">
        <v>0</v>
      </c>
      <c r="CA649" s="124">
        <v>0</v>
      </c>
      <c r="CB649" s="124">
        <v>0</v>
      </c>
      <c r="CC649" s="125">
        <v>0</v>
      </c>
      <c r="CD649" s="123">
        <v>0</v>
      </c>
      <c r="CE649" s="124">
        <v>0</v>
      </c>
      <c r="CF649" s="124">
        <v>0</v>
      </c>
      <c r="CG649" s="125">
        <v>0</v>
      </c>
      <c r="CH649" s="123">
        <v>0</v>
      </c>
      <c r="CI649" s="124">
        <v>0</v>
      </c>
      <c r="CJ649" s="124">
        <v>0</v>
      </c>
      <c r="CK649" s="125">
        <v>0</v>
      </c>
      <c r="CL649" s="123">
        <v>0</v>
      </c>
      <c r="CM649" s="124">
        <v>0</v>
      </c>
      <c r="CN649" s="124">
        <v>0</v>
      </c>
      <c r="CO649" s="125">
        <v>0</v>
      </c>
      <c r="CP649" s="123">
        <v>0</v>
      </c>
      <c r="CQ649" s="124">
        <v>0</v>
      </c>
      <c r="CR649" s="124">
        <v>0</v>
      </c>
      <c r="CS649" s="125">
        <v>0</v>
      </c>
      <c r="CT649" s="123">
        <v>0</v>
      </c>
      <c r="CU649" s="124">
        <v>0</v>
      </c>
      <c r="CV649" s="124">
        <v>0</v>
      </c>
      <c r="CW649" s="125">
        <v>0</v>
      </c>
      <c r="CX649" s="123">
        <v>0</v>
      </c>
      <c r="CY649" s="124">
        <v>0</v>
      </c>
      <c r="CZ649" s="124">
        <v>0</v>
      </c>
      <c r="DA649" s="125">
        <v>0</v>
      </c>
      <c r="DB649" s="123">
        <v>0</v>
      </c>
      <c r="DC649" s="124">
        <v>0</v>
      </c>
      <c r="DD649" s="124">
        <v>0</v>
      </c>
      <c r="DE649" s="125">
        <v>0</v>
      </c>
      <c r="DF649" s="123">
        <v>0</v>
      </c>
      <c r="DG649" s="124">
        <v>0</v>
      </c>
      <c r="DH649" s="124">
        <v>0</v>
      </c>
      <c r="DI649" s="125">
        <v>0</v>
      </c>
      <c r="DT649" s="124">
        <v>0</v>
      </c>
      <c r="DU649" s="124">
        <v>0</v>
      </c>
      <c r="DV649" s="124">
        <v>0</v>
      </c>
      <c r="DW649" s="124">
        <v>0</v>
      </c>
      <c r="DX649" s="124">
        <v>0</v>
      </c>
      <c r="DY649" s="124">
        <v>0</v>
      </c>
      <c r="DZ649" s="124">
        <v>0</v>
      </c>
      <c r="EA649" s="124">
        <v>0</v>
      </c>
      <c r="EB649" s="124">
        <v>0</v>
      </c>
      <c r="EC649" s="124">
        <v>0</v>
      </c>
      <c r="ED649" s="124">
        <v>0</v>
      </c>
      <c r="EE649" s="124">
        <v>0</v>
      </c>
      <c r="EF649" s="124">
        <v>0</v>
      </c>
      <c r="EG649" s="124">
        <v>0</v>
      </c>
      <c r="EH649" s="124">
        <v>0</v>
      </c>
      <c r="EI649" s="124">
        <v>0</v>
      </c>
      <c r="EJ649" s="124">
        <v>0</v>
      </c>
      <c r="EK649" s="124">
        <v>0</v>
      </c>
    </row>
    <row r="650" spans="1:141" outlineLevel="1" x14ac:dyDescent="0.25">
      <c r="A650" s="90"/>
      <c r="B650" s="90"/>
      <c r="C650" s="90"/>
      <c r="D650" s="90"/>
      <c r="E650" t="str">
        <f>CONCATENATE("- ", $N$10,":")</f>
        <v>- Default:</v>
      </c>
      <c r="F650" s="100"/>
      <c r="I650" s="101"/>
      <c r="J650" s="100"/>
      <c r="M650" s="101"/>
      <c r="N650" s="100"/>
      <c r="Q650" s="101"/>
      <c r="R650" s="100"/>
      <c r="U650" s="101"/>
      <c r="V650" s="100"/>
      <c r="Y650" s="101"/>
      <c r="Z650" s="100"/>
      <c r="AC650" s="101"/>
      <c r="AD650" s="100"/>
      <c r="AG650" s="101"/>
      <c r="AH650" s="100"/>
      <c r="AK650" s="101"/>
      <c r="AL650" s="100"/>
      <c r="AO650" s="101"/>
      <c r="AP650" s="123">
        <v>0</v>
      </c>
      <c r="AQ650" s="124">
        <v>0</v>
      </c>
      <c r="AR650" s="124">
        <v>0</v>
      </c>
      <c r="AS650" s="125">
        <v>0</v>
      </c>
      <c r="AT650" s="123">
        <v>0</v>
      </c>
      <c r="AU650" s="124">
        <v>0</v>
      </c>
      <c r="AV650" s="124">
        <v>0</v>
      </c>
      <c r="AW650" s="125">
        <v>0</v>
      </c>
      <c r="AX650" s="123">
        <v>0</v>
      </c>
      <c r="AY650" s="124">
        <v>0</v>
      </c>
      <c r="AZ650" s="124">
        <v>0</v>
      </c>
      <c r="BA650" s="125">
        <v>0</v>
      </c>
      <c r="BB650" s="123">
        <v>0</v>
      </c>
      <c r="BC650" s="124">
        <v>0</v>
      </c>
      <c r="BD650" s="124">
        <v>0</v>
      </c>
      <c r="BE650" s="125">
        <v>0</v>
      </c>
      <c r="BF650" s="123">
        <v>0</v>
      </c>
      <c r="BG650" s="124">
        <v>0</v>
      </c>
      <c r="BH650" s="124">
        <v>0</v>
      </c>
      <c r="BI650" s="125">
        <v>0</v>
      </c>
      <c r="BJ650" s="123">
        <v>0</v>
      </c>
      <c r="BK650" s="124">
        <v>0</v>
      </c>
      <c r="BL650" s="124">
        <v>0</v>
      </c>
      <c r="BM650" s="125">
        <v>0</v>
      </c>
      <c r="BN650" s="123">
        <v>0</v>
      </c>
      <c r="BO650" s="124">
        <v>0</v>
      </c>
      <c r="BP650" s="124">
        <v>0</v>
      </c>
      <c r="BQ650" s="125">
        <v>0</v>
      </c>
      <c r="BR650" s="123">
        <v>0</v>
      </c>
      <c r="BS650" s="124">
        <v>0</v>
      </c>
      <c r="BT650" s="124">
        <v>0</v>
      </c>
      <c r="BU650" s="125">
        <v>0</v>
      </c>
      <c r="BV650" s="123">
        <v>0</v>
      </c>
      <c r="BW650" s="124">
        <v>0</v>
      </c>
      <c r="BX650" s="124">
        <v>0</v>
      </c>
      <c r="BY650" s="125">
        <v>0</v>
      </c>
      <c r="BZ650" s="123">
        <v>0</v>
      </c>
      <c r="CA650" s="124">
        <v>0</v>
      </c>
      <c r="CB650" s="124">
        <v>0</v>
      </c>
      <c r="CC650" s="125">
        <v>0</v>
      </c>
      <c r="CD650" s="123">
        <v>0</v>
      </c>
      <c r="CE650" s="124">
        <v>0</v>
      </c>
      <c r="CF650" s="124">
        <v>0</v>
      </c>
      <c r="CG650" s="125">
        <v>0</v>
      </c>
      <c r="CH650" s="123">
        <v>0</v>
      </c>
      <c r="CI650" s="124">
        <v>0</v>
      </c>
      <c r="CJ650" s="124">
        <v>0</v>
      </c>
      <c r="CK650" s="125">
        <v>0</v>
      </c>
      <c r="CL650" s="123">
        <v>0</v>
      </c>
      <c r="CM650" s="124">
        <v>0</v>
      </c>
      <c r="CN650" s="124">
        <v>0</v>
      </c>
      <c r="CO650" s="125">
        <v>0</v>
      </c>
      <c r="CP650" s="123">
        <v>0</v>
      </c>
      <c r="CQ650" s="124">
        <v>0</v>
      </c>
      <c r="CR650" s="124">
        <v>0</v>
      </c>
      <c r="CS650" s="125">
        <v>0</v>
      </c>
      <c r="CT650" s="123">
        <v>0</v>
      </c>
      <c r="CU650" s="124">
        <v>0</v>
      </c>
      <c r="CV650" s="124">
        <v>0</v>
      </c>
      <c r="CW650" s="125">
        <v>0</v>
      </c>
      <c r="CX650" s="123">
        <v>0</v>
      </c>
      <c r="CY650" s="124">
        <v>0</v>
      </c>
      <c r="CZ650" s="124">
        <v>0</v>
      </c>
      <c r="DA650" s="125">
        <v>0</v>
      </c>
      <c r="DB650" s="123">
        <v>0</v>
      </c>
      <c r="DC650" s="124">
        <v>0</v>
      </c>
      <c r="DD650" s="124">
        <v>0</v>
      </c>
      <c r="DE650" s="125">
        <v>0</v>
      </c>
      <c r="DF650" s="123">
        <v>0</v>
      </c>
      <c r="DG650" s="124">
        <v>0</v>
      </c>
      <c r="DH650" s="124">
        <v>0</v>
      </c>
      <c r="DI650" s="125">
        <v>0</v>
      </c>
      <c r="DT650" s="124" t="e">
        <f ca="1">IF(DT$4="A",AVERAGE(DR634:DT634),AVERAGE(DQ634:DS634))</f>
        <v>#DIV/0!</v>
      </c>
      <c r="DU650" s="124" t="e">
        <f ca="1">IF(DU$4="A",AVERAGE(DS634:DU634),DT650)</f>
        <v>#DIV/0!</v>
      </c>
      <c r="DV650" s="124" t="e">
        <f t="shared" ref="DV650" ca="1" si="1646">DU650</f>
        <v>#DIV/0!</v>
      </c>
      <c r="DW650" s="124" t="e">
        <f t="shared" ref="DW650" ca="1" si="1647">DV650</f>
        <v>#DIV/0!</v>
      </c>
      <c r="DX650" s="124" t="e">
        <f t="shared" ref="DX650" ca="1" si="1648">DW650</f>
        <v>#DIV/0!</v>
      </c>
      <c r="DY650" s="124" t="e">
        <f t="shared" ref="DY650" ca="1" si="1649">DX650</f>
        <v>#DIV/0!</v>
      </c>
      <c r="DZ650" s="124" t="e">
        <f t="shared" ref="DZ650" ca="1" si="1650">DY650</f>
        <v>#DIV/0!</v>
      </c>
      <c r="EA650" s="124" t="e">
        <f t="shared" ref="EA650" ca="1" si="1651">DZ650</f>
        <v>#DIV/0!</v>
      </c>
      <c r="EB650" s="124" t="e">
        <f t="shared" ref="EB650" ca="1" si="1652">EA650</f>
        <v>#DIV/0!</v>
      </c>
      <c r="EC650" s="124" t="e">
        <f t="shared" ref="EC650" ca="1" si="1653">EB650</f>
        <v>#DIV/0!</v>
      </c>
      <c r="ED650" s="124" t="e">
        <f t="shared" ref="ED650" ca="1" si="1654">EC650</f>
        <v>#DIV/0!</v>
      </c>
      <c r="EE650" s="124" t="e">
        <f t="shared" ref="EE650" ca="1" si="1655">ED650</f>
        <v>#DIV/0!</v>
      </c>
      <c r="EF650" s="124" t="e">
        <f t="shared" ref="EF650" ca="1" si="1656">EE650</f>
        <v>#DIV/0!</v>
      </c>
      <c r="EG650" s="124" t="e">
        <f t="shared" ref="EG650" ca="1" si="1657">EF650</f>
        <v>#DIV/0!</v>
      </c>
      <c r="EH650" s="124" t="e">
        <f t="shared" ref="EH650" ca="1" si="1658">EG650</f>
        <v>#DIV/0!</v>
      </c>
      <c r="EI650" s="124" t="e">
        <f t="shared" ref="EI650" ca="1" si="1659">EH650</f>
        <v>#DIV/0!</v>
      </c>
      <c r="EJ650" s="124" t="e">
        <f t="shared" ref="EJ650" ca="1" si="1660">EI650</f>
        <v>#DIV/0!</v>
      </c>
      <c r="EK650" s="124" t="e">
        <f t="shared" ref="EK650" ca="1" si="1661">EJ650</f>
        <v>#DIV/0!</v>
      </c>
    </row>
    <row r="651" spans="1:141" outlineLevel="1" x14ac:dyDescent="0.25">
      <c r="A651" s="129"/>
      <c r="B651" s="129"/>
      <c r="C651" s="129"/>
      <c r="D651" s="129"/>
      <c r="E651" s="122"/>
      <c r="F651" s="130"/>
      <c r="G651" s="122"/>
      <c r="H651" s="122"/>
      <c r="I651" s="122"/>
      <c r="J651" s="130"/>
      <c r="K651" s="122"/>
      <c r="L651" s="122"/>
      <c r="M651" s="122"/>
      <c r="N651" s="130"/>
      <c r="O651" s="122"/>
      <c r="P651" s="122"/>
      <c r="Q651" s="122"/>
      <c r="R651" s="130"/>
      <c r="S651" s="122"/>
      <c r="T651" s="122"/>
      <c r="U651" s="122"/>
      <c r="V651" s="130"/>
      <c r="W651" s="122"/>
      <c r="X651" s="122"/>
      <c r="Y651" s="122"/>
      <c r="Z651" s="130"/>
      <c r="AA651" s="122"/>
      <c r="AB651" s="122"/>
      <c r="AC651" s="122"/>
      <c r="AD651" s="130"/>
      <c r="AE651" s="122"/>
      <c r="AF651" s="122"/>
      <c r="AG651" s="122"/>
      <c r="AH651" s="130"/>
      <c r="AI651" s="122"/>
      <c r="AJ651" s="122"/>
      <c r="AK651" s="122"/>
      <c r="AL651" s="130"/>
      <c r="AM651" s="122"/>
      <c r="AN651" s="122"/>
      <c r="AO651" s="122"/>
      <c r="AP651" s="130"/>
      <c r="AQ651" s="122"/>
      <c r="AR651" s="122"/>
      <c r="AS651" s="122"/>
      <c r="AT651" s="130"/>
      <c r="AU651" s="122"/>
      <c r="AV651" s="122"/>
      <c r="AW651" s="122"/>
      <c r="AX651" s="130"/>
      <c r="AY651" s="122"/>
      <c r="AZ651" s="122"/>
      <c r="BA651" s="122"/>
      <c r="BB651" s="130"/>
      <c r="BC651" s="122"/>
      <c r="BD651" s="122"/>
      <c r="BE651" s="122"/>
      <c r="BF651" s="130"/>
      <c r="BG651" s="122"/>
      <c r="BH651" s="122"/>
      <c r="BI651" s="122"/>
      <c r="BJ651" s="130"/>
      <c r="BK651" s="122"/>
      <c r="BL651" s="122"/>
      <c r="BM651" s="122"/>
      <c r="BN651" s="130"/>
      <c r="BO651" s="122"/>
      <c r="BP651" s="122"/>
      <c r="BQ651" s="122"/>
      <c r="BR651" s="130"/>
      <c r="BS651" s="122"/>
      <c r="BT651" s="122"/>
      <c r="BU651" s="122"/>
      <c r="BV651" s="130"/>
      <c r="BW651" s="122"/>
      <c r="BX651" s="122"/>
      <c r="BY651" s="122"/>
      <c r="BZ651" s="130"/>
      <c r="CA651" s="122"/>
      <c r="CB651" s="122"/>
      <c r="CC651" s="122"/>
      <c r="CD651" s="130"/>
      <c r="CE651" s="122"/>
      <c r="CF651" s="122"/>
      <c r="CG651" s="122"/>
      <c r="CH651" s="130"/>
      <c r="CI651" s="122"/>
      <c r="CJ651" s="122"/>
      <c r="CK651" s="122"/>
      <c r="CL651" s="130"/>
      <c r="CM651" s="122"/>
      <c r="CN651" s="122"/>
      <c r="CO651" s="122"/>
      <c r="CP651" s="130"/>
      <c r="CQ651" s="122"/>
      <c r="CR651" s="122"/>
      <c r="CS651" s="122"/>
      <c r="CT651" s="130"/>
      <c r="CU651" s="122"/>
      <c r="CV651" s="122"/>
      <c r="CW651" s="122"/>
      <c r="CX651" s="130"/>
      <c r="CY651" s="122"/>
      <c r="CZ651" s="122"/>
      <c r="DA651" s="122"/>
      <c r="DB651" s="130"/>
      <c r="DC651" s="122"/>
      <c r="DD651" s="122"/>
      <c r="DE651" s="122"/>
      <c r="DF651" s="130"/>
      <c r="DG651" s="122"/>
      <c r="DH651" s="122"/>
      <c r="DI651" s="131"/>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2"/>
      <c r="EI651" s="122"/>
      <c r="EJ651" s="122"/>
      <c r="EK651" s="122"/>
    </row>
    <row r="652" spans="1:141" outlineLevel="1" x14ac:dyDescent="0.25">
      <c r="A652" s="90"/>
      <c r="B652" s="90"/>
      <c r="C652" s="90"/>
      <c r="D652" s="90"/>
      <c r="F652" s="100"/>
      <c r="I652" s="101"/>
      <c r="J652" s="100"/>
      <c r="M652" s="101"/>
      <c r="N652" s="100"/>
      <c r="Q652" s="101"/>
      <c r="R652" s="100"/>
      <c r="U652" s="101"/>
      <c r="V652" s="100"/>
      <c r="Y652" s="101"/>
      <c r="Z652" s="100"/>
      <c r="AC652" s="101"/>
      <c r="AD652" s="100"/>
      <c r="AG652" s="101"/>
      <c r="AH652" s="100"/>
      <c r="AK652" s="101"/>
      <c r="AL652" s="100"/>
      <c r="AO652" s="101"/>
      <c r="AP652" s="100"/>
      <c r="AS652" s="101"/>
      <c r="AT652" s="100"/>
      <c r="AW652" s="101"/>
      <c r="AX652" s="100"/>
      <c r="BA652" s="101"/>
      <c r="BB652" s="100"/>
      <c r="BE652" s="101"/>
      <c r="BF652" s="100"/>
      <c r="BI652" s="101"/>
      <c r="BJ652" s="100"/>
      <c r="BM652" s="101"/>
      <c r="BN652" s="100"/>
      <c r="BQ652" s="101"/>
      <c r="BR652" s="100"/>
      <c r="BU652" s="101"/>
      <c r="BV652" s="100"/>
      <c r="BY652" s="101"/>
      <c r="BZ652" s="100"/>
      <c r="CC652" s="101"/>
      <c r="CD652" s="100"/>
      <c r="CG652" s="101"/>
      <c r="CH652" s="100"/>
      <c r="CK652" s="101"/>
      <c r="CL652" s="100"/>
      <c r="CO652" s="101"/>
      <c r="CP652" s="100"/>
      <c r="CS652" s="101"/>
      <c r="CT652" s="100"/>
      <c r="CW652" s="101"/>
      <c r="CX652" s="100"/>
      <c r="DA652" s="101"/>
      <c r="DB652" s="100"/>
      <c r="DE652" s="101"/>
      <c r="DF652" s="100"/>
      <c r="DI652" s="101"/>
    </row>
    <row r="653" spans="1:141" outlineLevel="1" x14ac:dyDescent="0.25">
      <c r="A653" s="90"/>
      <c r="B653" s="90"/>
      <c r="C653" s="111"/>
      <c r="D653" s="90"/>
      <c r="E653" s="132" t="s">
        <v>355</v>
      </c>
      <c r="F653" s="105" t="str">
        <f t="shared" ref="F653:BQ653" ca="1" si="1662">IF(ISNUMBER(F658),F658+IF($I$7=1,F656,0),IF(ISNUMBER(F660),F660+IF($I$7=1,F656,0),""))</f>
        <v/>
      </c>
      <c r="G653" s="106" t="str">
        <f t="shared" ca="1" si="1662"/>
        <v/>
      </c>
      <c r="H653" s="106" t="str">
        <f t="shared" ca="1" si="1662"/>
        <v/>
      </c>
      <c r="I653" s="107" t="str">
        <f t="shared" ca="1" si="1662"/>
        <v/>
      </c>
      <c r="J653" s="105" t="str">
        <f t="shared" ca="1" si="1662"/>
        <v/>
      </c>
      <c r="K653" s="106" t="str">
        <f t="shared" ca="1" si="1662"/>
        <v/>
      </c>
      <c r="L653" s="106" t="str">
        <f t="shared" ca="1" si="1662"/>
        <v/>
      </c>
      <c r="M653" s="107" t="str">
        <f t="shared" ca="1" si="1662"/>
        <v/>
      </c>
      <c r="N653" s="105" t="str">
        <f t="shared" ca="1" si="1662"/>
        <v/>
      </c>
      <c r="O653" s="106" t="str">
        <f t="shared" ca="1" si="1662"/>
        <v/>
      </c>
      <c r="P653" s="106" t="str">
        <f t="shared" ca="1" si="1662"/>
        <v/>
      </c>
      <c r="Q653" s="107" t="str">
        <f t="shared" ca="1" si="1662"/>
        <v/>
      </c>
      <c r="R653" s="105" t="str">
        <f t="shared" ca="1" si="1662"/>
        <v/>
      </c>
      <c r="S653" s="106" t="str">
        <f t="shared" ca="1" si="1662"/>
        <v/>
      </c>
      <c r="T653" s="106" t="str">
        <f t="shared" ca="1" si="1662"/>
        <v/>
      </c>
      <c r="U653" s="107" t="str">
        <f t="shared" ca="1" si="1662"/>
        <v/>
      </c>
      <c r="V653" s="105" t="str">
        <f t="shared" ca="1" si="1662"/>
        <v/>
      </c>
      <c r="W653" s="106" t="str">
        <f t="shared" ca="1" si="1662"/>
        <v/>
      </c>
      <c r="X653" s="106" t="str">
        <f t="shared" ca="1" si="1662"/>
        <v/>
      </c>
      <c r="Y653" s="107" t="str">
        <f t="shared" ca="1" si="1662"/>
        <v/>
      </c>
      <c r="Z653" s="105" t="str">
        <f t="shared" ca="1" si="1662"/>
        <v/>
      </c>
      <c r="AA653" s="106" t="str">
        <f t="shared" ca="1" si="1662"/>
        <v/>
      </c>
      <c r="AB653" s="106" t="str">
        <f t="shared" ca="1" si="1662"/>
        <v/>
      </c>
      <c r="AC653" s="107" t="str">
        <f t="shared" ca="1" si="1662"/>
        <v/>
      </c>
      <c r="AD653" s="105" t="str">
        <f t="shared" ca="1" si="1662"/>
        <v/>
      </c>
      <c r="AE653" s="106" t="str">
        <f t="shared" ca="1" si="1662"/>
        <v/>
      </c>
      <c r="AF653" s="106" t="str">
        <f t="shared" ca="1" si="1662"/>
        <v/>
      </c>
      <c r="AG653" s="107" t="str">
        <f t="shared" ca="1" si="1662"/>
        <v/>
      </c>
      <c r="AH653" s="105" t="str">
        <f t="shared" ca="1" si="1662"/>
        <v/>
      </c>
      <c r="AI653" s="106" t="str">
        <f t="shared" ca="1" si="1662"/>
        <v/>
      </c>
      <c r="AJ653" s="106" t="str">
        <f t="shared" ca="1" si="1662"/>
        <v/>
      </c>
      <c r="AK653" s="107" t="str">
        <f t="shared" ca="1" si="1662"/>
        <v/>
      </c>
      <c r="AL653" s="105" t="str">
        <f t="shared" ca="1" si="1662"/>
        <v/>
      </c>
      <c r="AM653" s="106" t="str">
        <f t="shared" ca="1" si="1662"/>
        <v/>
      </c>
      <c r="AN653" s="106" t="str">
        <f t="shared" ca="1" si="1662"/>
        <v/>
      </c>
      <c r="AO653" s="107" t="str">
        <f t="shared" ca="1" si="1662"/>
        <v/>
      </c>
      <c r="AP653" s="105" t="str">
        <f t="shared" ca="1" si="1662"/>
        <v/>
      </c>
      <c r="AQ653" s="106" t="str">
        <f t="shared" ca="1" si="1662"/>
        <v/>
      </c>
      <c r="AR653" s="106" t="str">
        <f t="shared" ca="1" si="1662"/>
        <v/>
      </c>
      <c r="AS653" s="107" t="str">
        <f t="shared" ca="1" si="1662"/>
        <v/>
      </c>
      <c r="AT653" s="105" t="str">
        <f t="shared" ca="1" si="1662"/>
        <v/>
      </c>
      <c r="AU653" s="106" t="str">
        <f t="shared" ca="1" si="1662"/>
        <v/>
      </c>
      <c r="AV653" s="106" t="str">
        <f t="shared" ca="1" si="1662"/>
        <v/>
      </c>
      <c r="AW653" s="107" t="str">
        <f t="shared" ca="1" si="1662"/>
        <v/>
      </c>
      <c r="AX653" s="105" t="str">
        <f t="shared" ca="1" si="1662"/>
        <v/>
      </c>
      <c r="AY653" s="106" t="str">
        <f t="shared" ca="1" si="1662"/>
        <v/>
      </c>
      <c r="AZ653" s="106" t="str">
        <f t="shared" ca="1" si="1662"/>
        <v/>
      </c>
      <c r="BA653" s="107" t="str">
        <f t="shared" ca="1" si="1662"/>
        <v/>
      </c>
      <c r="BB653" s="105" t="str">
        <f t="shared" ca="1" si="1662"/>
        <v/>
      </c>
      <c r="BC653" s="106" t="str">
        <f t="shared" ca="1" si="1662"/>
        <v/>
      </c>
      <c r="BD653" s="106" t="str">
        <f t="shared" ca="1" si="1662"/>
        <v/>
      </c>
      <c r="BE653" s="107" t="str">
        <f t="shared" ca="1" si="1662"/>
        <v/>
      </c>
      <c r="BF653" s="105" t="str">
        <f t="shared" ca="1" si="1662"/>
        <v/>
      </c>
      <c r="BG653" s="106" t="str">
        <f t="shared" ca="1" si="1662"/>
        <v/>
      </c>
      <c r="BH653" s="106" t="str">
        <f t="shared" ca="1" si="1662"/>
        <v/>
      </c>
      <c r="BI653" s="107" t="str">
        <f t="shared" ca="1" si="1662"/>
        <v/>
      </c>
      <c r="BJ653" s="105" t="str">
        <f t="shared" ca="1" si="1662"/>
        <v/>
      </c>
      <c r="BK653" s="106" t="str">
        <f t="shared" ca="1" si="1662"/>
        <v/>
      </c>
      <c r="BL653" s="106" t="str">
        <f t="shared" ca="1" si="1662"/>
        <v/>
      </c>
      <c r="BM653" s="107" t="str">
        <f t="shared" ca="1" si="1662"/>
        <v/>
      </c>
      <c r="BN653" s="105" t="str">
        <f t="shared" ca="1" si="1662"/>
        <v/>
      </c>
      <c r="BO653" s="106" t="str">
        <f t="shared" ca="1" si="1662"/>
        <v/>
      </c>
      <c r="BP653" s="106" t="str">
        <f t="shared" ca="1" si="1662"/>
        <v/>
      </c>
      <c r="BQ653" s="107" t="str">
        <f t="shared" ca="1" si="1662"/>
        <v/>
      </c>
      <c r="BR653" s="105" t="str">
        <f t="shared" ref="BR653:DI653" ca="1" si="1663">IF(ISNUMBER(BR658),BR658+IF($I$7=1,BR656,0),IF(ISNUMBER(BR660),BR660+IF($I$7=1,BR656,0),""))</f>
        <v/>
      </c>
      <c r="BS653" s="106" t="str">
        <f t="shared" ca="1" si="1663"/>
        <v/>
      </c>
      <c r="BT653" s="106" t="str">
        <f t="shared" ca="1" si="1663"/>
        <v/>
      </c>
      <c r="BU653" s="107" t="str">
        <f t="shared" ca="1" si="1663"/>
        <v/>
      </c>
      <c r="BV653" s="105" t="str">
        <f t="shared" ca="1" si="1663"/>
        <v/>
      </c>
      <c r="BW653" s="106" t="str">
        <f t="shared" ca="1" si="1663"/>
        <v/>
      </c>
      <c r="BX653" s="106" t="str">
        <f t="shared" ca="1" si="1663"/>
        <v/>
      </c>
      <c r="BY653" s="107" t="str">
        <f t="shared" ca="1" si="1663"/>
        <v/>
      </c>
      <c r="BZ653" s="105" t="str">
        <f t="shared" ca="1" si="1663"/>
        <v/>
      </c>
      <c r="CA653" s="106" t="str">
        <f t="shared" ca="1" si="1663"/>
        <v/>
      </c>
      <c r="CB653" s="106" t="str">
        <f t="shared" ca="1" si="1663"/>
        <v/>
      </c>
      <c r="CC653" s="107" t="str">
        <f t="shared" ca="1" si="1663"/>
        <v/>
      </c>
      <c r="CD653" s="105" t="str">
        <f t="shared" ca="1" si="1663"/>
        <v/>
      </c>
      <c r="CE653" s="106" t="str">
        <f t="shared" ca="1" si="1663"/>
        <v/>
      </c>
      <c r="CF653" s="106" t="str">
        <f t="shared" ca="1" si="1663"/>
        <v/>
      </c>
      <c r="CG653" s="107" t="str">
        <f t="shared" ca="1" si="1663"/>
        <v/>
      </c>
      <c r="CH653" s="105">
        <f t="shared" ca="1" si="1663"/>
        <v>0</v>
      </c>
      <c r="CI653" s="106">
        <f t="shared" ca="1" si="1663"/>
        <v>0</v>
      </c>
      <c r="CJ653" s="106">
        <f t="shared" ca="1" si="1663"/>
        <v>0</v>
      </c>
      <c r="CK653" s="107">
        <f t="shared" ca="1" si="1663"/>
        <v>0</v>
      </c>
      <c r="CL653" s="105">
        <f t="shared" ca="1" si="1663"/>
        <v>0</v>
      </c>
      <c r="CM653" s="106">
        <f t="shared" ca="1" si="1663"/>
        <v>0</v>
      </c>
      <c r="CN653" s="106">
        <f t="shared" ca="1" si="1663"/>
        <v>0</v>
      </c>
      <c r="CO653" s="107">
        <f t="shared" ca="1" si="1663"/>
        <v>0</v>
      </c>
      <c r="CP653" s="105">
        <f t="shared" ca="1" si="1663"/>
        <v>0</v>
      </c>
      <c r="CQ653" s="106">
        <f t="shared" ca="1" si="1663"/>
        <v>0</v>
      </c>
      <c r="CR653" s="106">
        <f t="shared" ca="1" si="1663"/>
        <v>0</v>
      </c>
      <c r="CS653" s="107">
        <f t="shared" ca="1" si="1663"/>
        <v>0</v>
      </c>
      <c r="CT653" s="105">
        <f t="shared" ca="1" si="1663"/>
        <v>0</v>
      </c>
      <c r="CU653" s="106">
        <f t="shared" ca="1" si="1663"/>
        <v>0</v>
      </c>
      <c r="CV653" s="106">
        <f t="shared" ca="1" si="1663"/>
        <v>0</v>
      </c>
      <c r="CW653" s="107">
        <f t="shared" ca="1" si="1663"/>
        <v>0</v>
      </c>
      <c r="CX653" s="105">
        <f t="shared" ca="1" si="1663"/>
        <v>0</v>
      </c>
      <c r="CY653" s="106">
        <f t="shared" ca="1" si="1663"/>
        <v>0</v>
      </c>
      <c r="CZ653" s="106">
        <f t="shared" ca="1" si="1663"/>
        <v>0</v>
      </c>
      <c r="DA653" s="107">
        <f t="shared" ca="1" si="1663"/>
        <v>0</v>
      </c>
      <c r="DB653" s="105">
        <f t="shared" ca="1" si="1663"/>
        <v>0</v>
      </c>
      <c r="DC653" s="106">
        <f t="shared" ca="1" si="1663"/>
        <v>0</v>
      </c>
      <c r="DD653" s="106">
        <f t="shared" ca="1" si="1663"/>
        <v>0</v>
      </c>
      <c r="DE653" s="107">
        <f t="shared" ca="1" si="1663"/>
        <v>0</v>
      </c>
      <c r="DF653" s="105">
        <f t="shared" ca="1" si="1663"/>
        <v>0</v>
      </c>
      <c r="DG653" s="106">
        <f t="shared" ca="1" si="1663"/>
        <v>0</v>
      </c>
      <c r="DH653" s="106">
        <f t="shared" ca="1" si="1663"/>
        <v>0</v>
      </c>
      <c r="DI653" s="107">
        <f t="shared" ca="1" si="1663"/>
        <v>0</v>
      </c>
      <c r="DK653" s="106">
        <f t="shared" ref="DK653:EK653" ca="1" si="1664">SUM(OFFSET($E653,,MATCH(DK$3,$F$5:$DI$5,0)+3,,1))</f>
        <v>0</v>
      </c>
      <c r="DL653" s="106" t="e">
        <f t="shared" ca="1" si="1664"/>
        <v>#N/A</v>
      </c>
      <c r="DM653" s="106" t="e">
        <f t="shared" ca="1" si="1664"/>
        <v>#VALUE!</v>
      </c>
      <c r="DN653" s="106" t="e">
        <f t="shared" ca="1" si="1664"/>
        <v>#VALUE!</v>
      </c>
      <c r="DO653" s="106" t="e">
        <f t="shared" ca="1" si="1664"/>
        <v>#VALUE!</v>
      </c>
      <c r="DP653" s="106" t="e">
        <f t="shared" ca="1" si="1664"/>
        <v>#VALUE!</v>
      </c>
      <c r="DQ653" s="106" t="e">
        <f t="shared" ca="1" si="1664"/>
        <v>#VALUE!</v>
      </c>
      <c r="DR653" s="106" t="e">
        <f t="shared" ca="1" si="1664"/>
        <v>#VALUE!</v>
      </c>
      <c r="DS653" s="106" t="e">
        <f t="shared" ca="1" si="1664"/>
        <v>#VALUE!</v>
      </c>
      <c r="DT653" s="106" t="e">
        <f t="shared" ca="1" si="1664"/>
        <v>#VALUE!</v>
      </c>
      <c r="DU653" s="106" t="e">
        <f t="shared" ca="1" si="1664"/>
        <v>#VALUE!</v>
      </c>
      <c r="DV653" s="106" t="e">
        <f t="shared" ca="1" si="1664"/>
        <v>#VALUE!</v>
      </c>
      <c r="DW653" s="106" t="e">
        <f t="shared" ca="1" si="1664"/>
        <v>#VALUE!</v>
      </c>
      <c r="DX653" s="106" t="e">
        <f t="shared" ca="1" si="1664"/>
        <v>#VALUE!</v>
      </c>
      <c r="DY653" s="106" t="e">
        <f t="shared" ca="1" si="1664"/>
        <v>#VALUE!</v>
      </c>
      <c r="DZ653" s="106" t="e">
        <f t="shared" ca="1" si="1664"/>
        <v>#VALUE!</v>
      </c>
      <c r="EA653" s="106" t="e">
        <f t="shared" ca="1" si="1664"/>
        <v>#VALUE!</v>
      </c>
      <c r="EB653" s="106" t="e">
        <f t="shared" ca="1" si="1664"/>
        <v>#VALUE!</v>
      </c>
      <c r="EC653" s="106" t="e">
        <f t="shared" ca="1" si="1664"/>
        <v>#VALUE!</v>
      </c>
      <c r="ED653" s="106" t="e">
        <f t="shared" ca="1" si="1664"/>
        <v>#VALUE!</v>
      </c>
      <c r="EE653" s="106" t="e">
        <f t="shared" ca="1" si="1664"/>
        <v>#VALUE!</v>
      </c>
      <c r="EF653" s="106" t="e">
        <f t="shared" ca="1" si="1664"/>
        <v>#VALUE!</v>
      </c>
      <c r="EG653" s="106" t="e">
        <f t="shared" ca="1" si="1664"/>
        <v>#VALUE!</v>
      </c>
      <c r="EH653" s="106" t="e">
        <f t="shared" ca="1" si="1664"/>
        <v>#VALUE!</v>
      </c>
      <c r="EI653" s="106" t="e">
        <f t="shared" ca="1" si="1664"/>
        <v>#VALUE!</v>
      </c>
      <c r="EJ653" s="106" t="e">
        <f t="shared" ca="1" si="1664"/>
        <v>#VALUE!</v>
      </c>
      <c r="EK653" s="106" t="e">
        <f t="shared" ca="1" si="1664"/>
        <v>#VALUE!</v>
      </c>
    </row>
    <row r="654" spans="1:141" outlineLevel="1" x14ac:dyDescent="0.25">
      <c r="A654" s="90"/>
      <c r="B654" s="90"/>
      <c r="C654" s="90"/>
      <c r="D654" s="90"/>
      <c r="E654" s="37" t="str">
        <f>E661</f>
        <v>% revenue (annualized)</v>
      </c>
      <c r="F654" s="108"/>
      <c r="G654" s="109"/>
      <c r="H654" s="109"/>
      <c r="I654" s="110"/>
      <c r="J654" s="108"/>
      <c r="K654" s="109"/>
      <c r="L654" s="109"/>
      <c r="M654" s="110"/>
      <c r="N654" s="108"/>
      <c r="O654" s="109"/>
      <c r="P654" s="109"/>
      <c r="Q654" s="110"/>
      <c r="R654" s="108"/>
      <c r="S654" s="109"/>
      <c r="T654" s="109"/>
      <c r="U654" s="110"/>
      <c r="V654" s="108"/>
      <c r="W654" s="109"/>
      <c r="X654" s="109"/>
      <c r="Y654" s="110"/>
      <c r="Z654" s="108"/>
      <c r="AA654" s="109"/>
      <c r="AB654" s="109"/>
      <c r="AC654" s="110"/>
      <c r="AD654" s="108"/>
      <c r="AE654" s="109"/>
      <c r="AF654" s="109"/>
      <c r="AG654" s="110"/>
      <c r="AH654" s="108"/>
      <c r="AI654" s="109"/>
      <c r="AJ654" s="109"/>
      <c r="AK654" s="110"/>
      <c r="AL654" s="108"/>
      <c r="AM654" s="109"/>
      <c r="AN654" s="109"/>
      <c r="AO654" s="110"/>
      <c r="AP654" s="108"/>
      <c r="AQ654" s="109"/>
      <c r="AR654" s="109"/>
      <c r="AS654" s="110"/>
      <c r="AT654" s="108"/>
      <c r="AU654" s="109"/>
      <c r="AV654" s="109"/>
      <c r="AW654" s="110"/>
      <c r="AX654" s="108"/>
      <c r="AY654" s="109"/>
      <c r="AZ654" s="109"/>
      <c r="BA654" s="110"/>
      <c r="BB654" s="108"/>
      <c r="BC654" s="109"/>
      <c r="BD654" s="109"/>
      <c r="BE654" s="110"/>
      <c r="BF654" s="108"/>
      <c r="BG654" s="109"/>
      <c r="BH654" s="109"/>
      <c r="BI654" s="110"/>
      <c r="BJ654" s="108"/>
      <c r="BK654" s="109"/>
      <c r="BL654" s="109"/>
      <c r="BM654" s="110"/>
      <c r="BN654" s="108"/>
      <c r="BO654" s="109"/>
      <c r="BP654" s="109"/>
      <c r="BQ654" s="110"/>
      <c r="BR654" s="108"/>
      <c r="BS654" s="109"/>
      <c r="BT654" s="109"/>
      <c r="BU654" s="110"/>
      <c r="BV654" s="108"/>
      <c r="BW654" s="109"/>
      <c r="BX654" s="109"/>
      <c r="BY654" s="110"/>
      <c r="BZ654" s="108"/>
      <c r="CA654" s="109"/>
      <c r="CB654" s="109"/>
      <c r="CC654" s="110"/>
      <c r="CD654" s="108"/>
      <c r="CE654" s="109"/>
      <c r="CF654" s="109"/>
      <c r="CG654" s="110"/>
      <c r="CH654" s="108"/>
      <c r="CI654" s="109"/>
      <c r="CJ654" s="109"/>
      <c r="CK654" s="110"/>
      <c r="CL654" s="108"/>
      <c r="CM654" s="109"/>
      <c r="CN654" s="109"/>
      <c r="CO654" s="110"/>
      <c r="CP654" s="108"/>
      <c r="CQ654" s="109"/>
      <c r="CR654" s="109"/>
      <c r="CS654" s="110"/>
      <c r="CT654" s="108"/>
      <c r="CU654" s="109"/>
      <c r="CV654" s="109"/>
      <c r="CW654" s="110"/>
      <c r="CX654" s="108"/>
      <c r="CY654" s="109"/>
      <c r="CZ654" s="109"/>
      <c r="DA654" s="110"/>
      <c r="DB654" s="108"/>
      <c r="DC654" s="109"/>
      <c r="DD654" s="109"/>
      <c r="DE654" s="110"/>
      <c r="DF654" s="108"/>
      <c r="DG654" s="109"/>
      <c r="DH654" s="109"/>
      <c r="DI654" s="110"/>
      <c r="DK654" s="109" t="str">
        <f t="shared" ref="DK654:EK654" ca="1" si="1665">IF(ISERROR(DK653/DK$139),"",DK653/DK$139)</f>
        <v/>
      </c>
      <c r="DL654" s="109" t="str">
        <f t="shared" ca="1" si="1665"/>
        <v/>
      </c>
      <c r="DM654" s="109" t="str">
        <f t="shared" ca="1" si="1665"/>
        <v/>
      </c>
      <c r="DN654" s="109" t="str">
        <f t="shared" ca="1" si="1665"/>
        <v/>
      </c>
      <c r="DO654" s="109" t="str">
        <f t="shared" ca="1" si="1665"/>
        <v/>
      </c>
      <c r="DP654" s="109" t="str">
        <f t="shared" ca="1" si="1665"/>
        <v/>
      </c>
      <c r="DQ654" s="109" t="str">
        <f t="shared" ca="1" si="1665"/>
        <v/>
      </c>
      <c r="DR654" s="109" t="str">
        <f t="shared" ca="1" si="1665"/>
        <v/>
      </c>
      <c r="DS654" s="109" t="str">
        <f t="shared" ca="1" si="1665"/>
        <v/>
      </c>
      <c r="DT654" s="109" t="str">
        <f t="shared" ca="1" si="1665"/>
        <v/>
      </c>
      <c r="DU654" s="109" t="str">
        <f t="shared" ca="1" si="1665"/>
        <v/>
      </c>
      <c r="DV654" s="109" t="str">
        <f t="shared" ca="1" si="1665"/>
        <v/>
      </c>
      <c r="DW654" s="109" t="str">
        <f t="shared" ca="1" si="1665"/>
        <v/>
      </c>
      <c r="DX654" s="109" t="str">
        <f t="shared" ca="1" si="1665"/>
        <v/>
      </c>
      <c r="DY654" s="109" t="str">
        <f t="shared" ca="1" si="1665"/>
        <v/>
      </c>
      <c r="DZ654" s="109" t="str">
        <f t="shared" ca="1" si="1665"/>
        <v/>
      </c>
      <c r="EA654" s="109" t="str">
        <f t="shared" ca="1" si="1665"/>
        <v/>
      </c>
      <c r="EB654" s="109" t="str">
        <f t="shared" ca="1" si="1665"/>
        <v/>
      </c>
      <c r="EC654" s="109" t="str">
        <f t="shared" ca="1" si="1665"/>
        <v/>
      </c>
      <c r="ED654" s="109" t="str">
        <f t="shared" ca="1" si="1665"/>
        <v/>
      </c>
      <c r="EE654" s="109" t="str">
        <f t="shared" ca="1" si="1665"/>
        <v/>
      </c>
      <c r="EF654" s="109" t="str">
        <f t="shared" ca="1" si="1665"/>
        <v/>
      </c>
      <c r="EG654" s="109" t="str">
        <f t="shared" ca="1" si="1665"/>
        <v/>
      </c>
      <c r="EH654" s="109" t="str">
        <f t="shared" ca="1" si="1665"/>
        <v/>
      </c>
      <c r="EI654" s="109" t="str">
        <f t="shared" ca="1" si="1665"/>
        <v/>
      </c>
      <c r="EJ654" s="109" t="str">
        <f t="shared" ca="1" si="1665"/>
        <v/>
      </c>
      <c r="EK654" s="109" t="str">
        <f t="shared" ca="1" si="1665"/>
        <v/>
      </c>
    </row>
    <row r="655" spans="1:141" outlineLevel="1" x14ac:dyDescent="0.25">
      <c r="A655" s="90"/>
      <c r="B655" s="90"/>
      <c r="C655" s="90"/>
      <c r="D655" s="90"/>
      <c r="F655" s="100"/>
      <c r="I655" s="101"/>
      <c r="J655" s="100"/>
      <c r="M655" s="101"/>
      <c r="N655" s="100"/>
      <c r="Q655" s="101"/>
      <c r="R655" s="100"/>
      <c r="U655" s="101"/>
      <c r="V655" s="100"/>
      <c r="Y655" s="101"/>
      <c r="Z655" s="100"/>
      <c r="AC655" s="101"/>
      <c r="AD655" s="100"/>
      <c r="AG655" s="101"/>
      <c r="AH655" s="100"/>
      <c r="AK655" s="101"/>
      <c r="AL655" s="100"/>
      <c r="AO655" s="101"/>
      <c r="AP655" s="100"/>
      <c r="AS655" s="101"/>
      <c r="AT655" s="100"/>
      <c r="AW655" s="101"/>
      <c r="AX655" s="100"/>
      <c r="BA655" s="101"/>
      <c r="BB655" s="100"/>
      <c r="BE655" s="101"/>
      <c r="BF655" s="100"/>
      <c r="BI655" s="101"/>
      <c r="BJ655" s="100"/>
      <c r="BM655" s="101"/>
      <c r="BN655" s="100"/>
      <c r="BQ655" s="101"/>
      <c r="BR655" s="100"/>
      <c r="BU655" s="101"/>
      <c r="BV655" s="100"/>
      <c r="BY655" s="101"/>
      <c r="BZ655" s="100"/>
      <c r="CC655" s="101"/>
      <c r="CD655" s="100"/>
      <c r="CG655" s="101"/>
      <c r="CH655" s="100"/>
      <c r="CK655" s="101"/>
      <c r="CL655" s="100"/>
      <c r="CO655" s="101"/>
      <c r="CP655" s="100"/>
      <c r="CS655" s="101"/>
      <c r="CT655" s="100"/>
      <c r="CW655" s="101"/>
      <c r="CX655" s="100"/>
      <c r="DA655" s="101"/>
      <c r="DB655" s="100"/>
      <c r="DE655" s="101"/>
      <c r="DF655" s="100"/>
      <c r="DI655" s="101"/>
    </row>
    <row r="656" spans="1:141" outlineLevel="1" x14ac:dyDescent="0.25">
      <c r="A656" s="90" t="str">
        <f>A658</f>
        <v>bs</v>
      </c>
      <c r="B656" s="90" t="str">
        <f t="shared" ref="B656:C656" si="1666">B658</f>
        <v>deferredTaxLiabilitiesNonCurrent</v>
      </c>
      <c r="C656" s="90">
        <f t="shared" si="1666"/>
        <v>9.9999999999999995E-7</v>
      </c>
      <c r="D656" s="90"/>
      <c r="E656" t="str">
        <f>CONCATENATE(E653," - adjustment")</f>
        <v>Deferred tax liabilities (non-current) - adjustment</v>
      </c>
      <c r="F656" s="117">
        <v>0</v>
      </c>
      <c r="G656" s="118">
        <v>0</v>
      </c>
      <c r="H656" s="118">
        <v>0</v>
      </c>
      <c r="I656" s="119" cm="1">
        <f t="array" aca="1" ref="I656" ca="1">IF(ISNUMBER(INDEX(DataModel!$ET$4:$FT$109,MATCH(1,(DataModel!$EO$4:$EO$109=$A656)*(DataModel!$EP$4:$EP$109=$B656),0),MATCH(CONCATENATE("FY ",RIGHT(I$3,4)),DataModel!$ET$2:$FT$2,0))*$C656),INDEX(DataModel!$ET$4:$FT$109,MATCH(1,(DataModel!$EO$4:$EO$109=$A656)*(DataModel!$EP$4:$EP$109=$B656),0),MATCH(CONCATENATE("FY ",RIGHT(I$3,4)),DataModel!$ET$2:$FT$2,0))*$C656,0)</f>
        <v>0</v>
      </c>
      <c r="J656" s="117">
        <v>0</v>
      </c>
      <c r="K656" s="118">
        <v>0</v>
      </c>
      <c r="L656" s="118">
        <v>0</v>
      </c>
      <c r="M656" s="119" cm="1">
        <f t="array" ref="M656">IF(ISNUMBER(INDEX(DataModel!$ET$4:$FT$109,MATCH(1,(DataModel!$EO$4:$EO$109=$A656)*(DataModel!$EP$4:$EP$109=$B656),0),MATCH(CONCATENATE("FY ",RIGHT(M$3,4)),DataModel!$ET$2:$FT$2,0))*$C656),INDEX(DataModel!$ET$4:$FT$109,MATCH(1,(DataModel!$EO$4:$EO$109=$A656)*(DataModel!$EP$4:$EP$109=$B656),0),MATCH(CONCATENATE("FY ",RIGHT(M$3,4)),DataModel!$ET$2:$FT$2,0))*$C656,0)</f>
        <v>0</v>
      </c>
      <c r="N656" s="117">
        <v>0</v>
      </c>
      <c r="O656" s="118">
        <v>0</v>
      </c>
      <c r="P656" s="118">
        <v>0</v>
      </c>
      <c r="Q656" s="119" cm="1">
        <f t="array" ref="Q656">IF(ISNUMBER(INDEX(DataModel!$ET$4:$FT$109,MATCH(1,(DataModel!$EO$4:$EO$109=$A656)*(DataModel!$EP$4:$EP$109=$B656),0),MATCH(CONCATENATE("FY ",RIGHT(Q$3,4)),DataModel!$ET$2:$FT$2,0))*$C656),INDEX(DataModel!$ET$4:$FT$109,MATCH(1,(DataModel!$EO$4:$EO$109=$A656)*(DataModel!$EP$4:$EP$109=$B656),0),MATCH(CONCATENATE("FY ",RIGHT(Q$3,4)),DataModel!$ET$2:$FT$2,0))*$C656,0)</f>
        <v>0</v>
      </c>
      <c r="R656" s="117">
        <v>0</v>
      </c>
      <c r="S656" s="118">
        <v>0</v>
      </c>
      <c r="T656" s="118">
        <v>0</v>
      </c>
      <c r="U656" s="119" cm="1">
        <f t="array" ref="U656">IF(ISNUMBER(INDEX(DataModel!$ET$4:$FT$109,MATCH(1,(DataModel!$EO$4:$EO$109=$A656)*(DataModel!$EP$4:$EP$109=$B656),0),MATCH(CONCATENATE("FY ",RIGHT(U$3,4)),DataModel!$ET$2:$FT$2,0))*$C656),INDEX(DataModel!$ET$4:$FT$109,MATCH(1,(DataModel!$EO$4:$EO$109=$A656)*(DataModel!$EP$4:$EP$109=$B656),0),MATCH(CONCATENATE("FY ",RIGHT(U$3,4)),DataModel!$ET$2:$FT$2,0))*$C656,0)</f>
        <v>0</v>
      </c>
      <c r="V656" s="117">
        <v>0</v>
      </c>
      <c r="W656" s="118">
        <v>0</v>
      </c>
      <c r="X656" s="118">
        <v>0</v>
      </c>
      <c r="Y656" s="119" cm="1">
        <f t="array" ref="Y656">IF(ISNUMBER(INDEX(DataModel!$ET$4:$FT$109,MATCH(1,(DataModel!$EO$4:$EO$109=$A656)*(DataModel!$EP$4:$EP$109=$B656),0),MATCH(CONCATENATE("FY ",RIGHT(Y$3,4)),DataModel!$ET$2:$FT$2,0))*$C656),INDEX(DataModel!$ET$4:$FT$109,MATCH(1,(DataModel!$EO$4:$EO$109=$A656)*(DataModel!$EP$4:$EP$109=$B656),0),MATCH(CONCATENATE("FY ",RIGHT(Y$3,4)),DataModel!$ET$2:$FT$2,0))*$C656,0)</f>
        <v>0</v>
      </c>
      <c r="Z656" s="117">
        <v>0</v>
      </c>
      <c r="AA656" s="118">
        <v>0</v>
      </c>
      <c r="AB656" s="118">
        <v>0</v>
      </c>
      <c r="AC656" s="119" cm="1">
        <f t="array" ref="AC656">IF(ISNUMBER(INDEX(DataModel!$ET$4:$FT$109,MATCH(1,(DataModel!$EO$4:$EO$109=$A656)*(DataModel!$EP$4:$EP$109=$B656),0),MATCH(CONCATENATE("FY ",RIGHT(AC$3,4)),DataModel!$ET$2:$FT$2,0))*$C656),INDEX(DataModel!$ET$4:$FT$109,MATCH(1,(DataModel!$EO$4:$EO$109=$A656)*(DataModel!$EP$4:$EP$109=$B656),0),MATCH(CONCATENATE("FY ",RIGHT(AC$3,4)),DataModel!$ET$2:$FT$2,0))*$C656,0)</f>
        <v>0</v>
      </c>
      <c r="AD656" s="117">
        <v>0</v>
      </c>
      <c r="AE656" s="118">
        <v>0</v>
      </c>
      <c r="AF656" s="118">
        <v>0</v>
      </c>
      <c r="AG656" s="119" cm="1">
        <f t="array" ref="AG656">IF(ISNUMBER(INDEX(DataModel!$ET$4:$FT$109,MATCH(1,(DataModel!$EO$4:$EO$109=$A656)*(DataModel!$EP$4:$EP$109=$B656),0),MATCH(CONCATENATE("FY ",RIGHT(AG$3,4)),DataModel!$ET$2:$FT$2,0))*$C656),INDEX(DataModel!$ET$4:$FT$109,MATCH(1,(DataModel!$EO$4:$EO$109=$A656)*(DataModel!$EP$4:$EP$109=$B656),0),MATCH(CONCATENATE("FY ",RIGHT(AG$3,4)),DataModel!$ET$2:$FT$2,0))*$C656,0)</f>
        <v>0</v>
      </c>
      <c r="AH656" s="117">
        <v>0</v>
      </c>
      <c r="AI656" s="118">
        <v>0</v>
      </c>
      <c r="AJ656" s="118">
        <v>0</v>
      </c>
      <c r="AK656" s="119" cm="1">
        <f t="array" ref="AK656">IF(ISNUMBER(INDEX(DataModel!$ET$4:$FT$109,MATCH(1,(DataModel!$EO$4:$EO$109=$A656)*(DataModel!$EP$4:$EP$109=$B656),0),MATCH(CONCATENATE("FY ",RIGHT(AK$3,4)),DataModel!$ET$2:$FT$2,0))*$C656),INDEX(DataModel!$ET$4:$FT$109,MATCH(1,(DataModel!$EO$4:$EO$109=$A656)*(DataModel!$EP$4:$EP$109=$B656),0),MATCH(CONCATENATE("FY ",RIGHT(AK$3,4)),DataModel!$ET$2:$FT$2,0))*$C656,0)</f>
        <v>0</v>
      </c>
      <c r="AL656" s="117">
        <v>0</v>
      </c>
      <c r="AM656" s="118">
        <v>0</v>
      </c>
      <c r="AN656" s="118">
        <v>0</v>
      </c>
      <c r="AO656" s="119" cm="1">
        <f t="array" ref="AO656">IF(ISNUMBER(INDEX(DataModel!$ET$4:$FT$109,MATCH(1,(DataModel!$EO$4:$EO$109=$A656)*(DataModel!$EP$4:$EP$109=$B656),0),MATCH(CONCATENATE("FY ",RIGHT(AO$3,4)),DataModel!$ET$2:$FT$2,0))*$C656),INDEX(DataModel!$ET$4:$FT$109,MATCH(1,(DataModel!$EO$4:$EO$109=$A656)*(DataModel!$EP$4:$EP$109=$B656),0),MATCH(CONCATENATE("FY ",RIGHT(AO$3,4)),DataModel!$ET$2:$FT$2,0))*$C656,0)</f>
        <v>0</v>
      </c>
      <c r="AP656" s="117">
        <v>0</v>
      </c>
      <c r="AQ656" s="118">
        <v>0</v>
      </c>
      <c r="AR656" s="118">
        <v>0</v>
      </c>
      <c r="AS656" s="119" cm="1">
        <f t="array" ref="AS656">IF(ISNUMBER(INDEX(DataModel!$ET$4:$FT$109,MATCH(1,(DataModel!$EO$4:$EO$109=$A656)*(DataModel!$EP$4:$EP$109=$B656),0),MATCH(CONCATENATE("FY ",RIGHT(AS$3,4)),DataModel!$ET$2:$FT$2,0))*$C656),INDEX(DataModel!$ET$4:$FT$109,MATCH(1,(DataModel!$EO$4:$EO$109=$A656)*(DataModel!$EP$4:$EP$109=$B656),0),MATCH(CONCATENATE("FY ",RIGHT(AS$3,4)),DataModel!$ET$2:$FT$2,0))*$C656,0)</f>
        <v>0</v>
      </c>
      <c r="AT656" s="117">
        <v>0</v>
      </c>
      <c r="AU656" s="118">
        <v>0</v>
      </c>
      <c r="AV656" s="118">
        <v>0</v>
      </c>
      <c r="AW656" s="119" cm="1">
        <f t="array" ref="AW656">IF(ISNUMBER(INDEX(DataModel!$ET$4:$FT$109,MATCH(1,(DataModel!$EO$4:$EO$109=$A656)*(DataModel!$EP$4:$EP$109=$B656),0),MATCH(CONCATENATE("FY ",RIGHT(AW$3,4)),DataModel!$ET$2:$FT$2,0))*$C656),INDEX(DataModel!$ET$4:$FT$109,MATCH(1,(DataModel!$EO$4:$EO$109=$A656)*(DataModel!$EP$4:$EP$109=$B656),0),MATCH(CONCATENATE("FY ",RIGHT(AW$3,4)),DataModel!$ET$2:$FT$2,0))*$C656,0)</f>
        <v>0</v>
      </c>
      <c r="AX656" s="117">
        <v>0</v>
      </c>
      <c r="AY656" s="118">
        <v>0</v>
      </c>
      <c r="AZ656" s="118">
        <v>0</v>
      </c>
      <c r="BA656" s="119" cm="1">
        <f t="array" ref="BA656">IF(ISNUMBER(INDEX(DataModel!$ET$4:$FT$109,MATCH(1,(DataModel!$EO$4:$EO$109=$A656)*(DataModel!$EP$4:$EP$109=$B656),0),MATCH(CONCATENATE("FY ",RIGHT(BA$3,4)),DataModel!$ET$2:$FT$2,0))*$C656),INDEX(DataModel!$ET$4:$FT$109,MATCH(1,(DataModel!$EO$4:$EO$109=$A656)*(DataModel!$EP$4:$EP$109=$B656),0),MATCH(CONCATENATE("FY ",RIGHT(BA$3,4)),DataModel!$ET$2:$FT$2,0))*$C656,0)</f>
        <v>0</v>
      </c>
      <c r="BB656" s="117">
        <v>0</v>
      </c>
      <c r="BC656" s="118">
        <v>0</v>
      </c>
      <c r="BD656" s="118">
        <v>0</v>
      </c>
      <c r="BE656" s="119" cm="1">
        <f t="array" ref="BE656">IF(ISNUMBER(INDEX(DataModel!$ET$4:$FT$109,MATCH(1,(DataModel!$EO$4:$EO$109=$A656)*(DataModel!$EP$4:$EP$109=$B656),0),MATCH(CONCATENATE("FY ",RIGHT(BE$3,4)),DataModel!$ET$2:$FT$2,0))*$C656),INDEX(DataModel!$ET$4:$FT$109,MATCH(1,(DataModel!$EO$4:$EO$109=$A656)*(DataModel!$EP$4:$EP$109=$B656),0),MATCH(CONCATENATE("FY ",RIGHT(BE$3,4)),DataModel!$ET$2:$FT$2,0))*$C656,0)</f>
        <v>0</v>
      </c>
      <c r="BF656" s="117">
        <v>0</v>
      </c>
      <c r="BG656" s="118">
        <v>0</v>
      </c>
      <c r="BH656" s="118">
        <v>0</v>
      </c>
      <c r="BI656" s="119" cm="1">
        <f t="array" ref="BI656">IF(ISNUMBER(INDEX(DataModel!$ET$4:$FT$109,MATCH(1,(DataModel!$EO$4:$EO$109=$A656)*(DataModel!$EP$4:$EP$109=$B656),0),MATCH(CONCATENATE("FY ",RIGHT(BI$3,4)),DataModel!$ET$2:$FT$2,0))*$C656),INDEX(DataModel!$ET$4:$FT$109,MATCH(1,(DataModel!$EO$4:$EO$109=$A656)*(DataModel!$EP$4:$EP$109=$B656),0),MATCH(CONCATENATE("FY ",RIGHT(BI$3,4)),DataModel!$ET$2:$FT$2,0))*$C656,0)</f>
        <v>0</v>
      </c>
      <c r="BJ656" s="117">
        <v>0</v>
      </c>
      <c r="BK656" s="118">
        <v>0</v>
      </c>
      <c r="BL656" s="118">
        <v>0</v>
      </c>
      <c r="BM656" s="119" cm="1">
        <f t="array" ref="BM656">IF(ISNUMBER(INDEX(DataModel!$ET$4:$FT$109,MATCH(1,(DataModel!$EO$4:$EO$109=$A656)*(DataModel!$EP$4:$EP$109=$B656),0),MATCH(CONCATENATE("FY ",RIGHT(BM$3,4)),DataModel!$ET$2:$FT$2,0))*$C656),INDEX(DataModel!$ET$4:$FT$109,MATCH(1,(DataModel!$EO$4:$EO$109=$A656)*(DataModel!$EP$4:$EP$109=$B656),0),MATCH(CONCATENATE("FY ",RIGHT(BM$3,4)),DataModel!$ET$2:$FT$2,0))*$C656,0)</f>
        <v>0</v>
      </c>
      <c r="BN656" s="117">
        <v>0</v>
      </c>
      <c r="BO656" s="118">
        <v>0</v>
      </c>
      <c r="BP656" s="118">
        <v>0</v>
      </c>
      <c r="BQ656" s="119" cm="1">
        <f t="array" ref="BQ656">IF(ISNUMBER(INDEX(DataModel!$ET$4:$FT$109,MATCH(1,(DataModel!$EO$4:$EO$109=$A656)*(DataModel!$EP$4:$EP$109=$B656),0),MATCH(CONCATENATE("FY ",RIGHT(BQ$3,4)),DataModel!$ET$2:$FT$2,0))*$C656),INDEX(DataModel!$ET$4:$FT$109,MATCH(1,(DataModel!$EO$4:$EO$109=$A656)*(DataModel!$EP$4:$EP$109=$B656),0),MATCH(CONCATENATE("FY ",RIGHT(BQ$3,4)),DataModel!$ET$2:$FT$2,0))*$C656,0)</f>
        <v>0</v>
      </c>
      <c r="BR656" s="117">
        <v>0</v>
      </c>
      <c r="BS656" s="118">
        <v>0</v>
      </c>
      <c r="BT656" s="118">
        <v>0</v>
      </c>
      <c r="BU656" s="119" cm="1">
        <f t="array" ref="BU656">IF(ISNUMBER(INDEX(DataModel!$ET$4:$FT$109,MATCH(1,(DataModel!$EO$4:$EO$109=$A656)*(DataModel!$EP$4:$EP$109=$B656),0),MATCH(CONCATENATE("FY ",RIGHT(BU$3,4)),DataModel!$ET$2:$FT$2,0))*$C656),INDEX(DataModel!$ET$4:$FT$109,MATCH(1,(DataModel!$EO$4:$EO$109=$A656)*(DataModel!$EP$4:$EP$109=$B656),0),MATCH(CONCATENATE("FY ",RIGHT(BU$3,4)),DataModel!$ET$2:$FT$2,0))*$C656,0)</f>
        <v>0</v>
      </c>
      <c r="BV656" s="117">
        <v>0</v>
      </c>
      <c r="BW656" s="118">
        <v>0</v>
      </c>
      <c r="BX656" s="118">
        <v>0</v>
      </c>
      <c r="BY656" s="119" cm="1">
        <f t="array" ref="BY656">IF(ISNUMBER(INDEX(DataModel!$ET$4:$FT$109,MATCH(1,(DataModel!$EO$4:$EO$109=$A656)*(DataModel!$EP$4:$EP$109=$B656),0),MATCH(CONCATENATE("FY ",RIGHT(BY$3,4)),DataModel!$ET$2:$FT$2,0))*$C656),INDEX(DataModel!$ET$4:$FT$109,MATCH(1,(DataModel!$EO$4:$EO$109=$A656)*(DataModel!$EP$4:$EP$109=$B656),0),MATCH(CONCATENATE("FY ",RIGHT(BY$3,4)),DataModel!$ET$2:$FT$2,0))*$C656,0)</f>
        <v>0</v>
      </c>
      <c r="BZ656" s="117">
        <v>0</v>
      </c>
      <c r="CA656" s="118">
        <v>0</v>
      </c>
      <c r="CB656" s="118">
        <v>0</v>
      </c>
      <c r="CC656" s="119" cm="1">
        <f t="array" ref="CC656">IF(ISNUMBER(INDEX(DataModel!$ET$4:$FT$109,MATCH(1,(DataModel!$EO$4:$EO$109=$A656)*(DataModel!$EP$4:$EP$109=$B656),0),MATCH(CONCATENATE("FY ",RIGHT(CC$3,4)),DataModel!$ET$2:$FT$2,0))*$C656),INDEX(DataModel!$ET$4:$FT$109,MATCH(1,(DataModel!$EO$4:$EO$109=$A656)*(DataModel!$EP$4:$EP$109=$B656),0),MATCH(CONCATENATE("FY ",RIGHT(CC$3,4)),DataModel!$ET$2:$FT$2,0))*$C656,0)</f>
        <v>0</v>
      </c>
      <c r="CD656" s="117">
        <v>0</v>
      </c>
      <c r="CE656" s="118">
        <v>0</v>
      </c>
      <c r="CF656" s="118">
        <v>0</v>
      </c>
      <c r="CG656" s="119" cm="1">
        <f t="array" ref="CG656">IF(ISNUMBER(INDEX(DataModel!$ET$4:$FT$109,MATCH(1,(DataModel!$EO$4:$EO$109=$A656)*(DataModel!$EP$4:$EP$109=$B656),0),MATCH(CONCATENATE("FY ",RIGHT(CG$3,4)),DataModel!$ET$2:$FT$2,0))*$C656),INDEX(DataModel!$ET$4:$FT$109,MATCH(1,(DataModel!$EO$4:$EO$109=$A656)*(DataModel!$EP$4:$EP$109=$B656),0),MATCH(CONCATENATE("FY ",RIGHT(CG$3,4)),DataModel!$ET$2:$FT$2,0))*$C656,0)</f>
        <v>0</v>
      </c>
      <c r="CH656" s="117">
        <v>0</v>
      </c>
      <c r="CI656" s="118">
        <v>0</v>
      </c>
      <c r="CJ656" s="118">
        <v>0</v>
      </c>
      <c r="CK656" s="119" cm="1">
        <f t="array" ref="CK656">IF(ISNUMBER(INDEX(DataModel!$ET$4:$FT$109,MATCH(1,(DataModel!$EO$4:$EO$109=$A656)*(DataModel!$EP$4:$EP$109=$B656),0),MATCH(CONCATENATE("FY ",RIGHT(CK$3,4)),DataModel!$ET$2:$FT$2,0))*$C656),INDEX(DataModel!$ET$4:$FT$109,MATCH(1,(DataModel!$EO$4:$EO$109=$A656)*(DataModel!$EP$4:$EP$109=$B656),0),MATCH(CONCATENATE("FY ",RIGHT(CK$3,4)),DataModel!$ET$2:$FT$2,0))*$C656,0)</f>
        <v>0</v>
      </c>
      <c r="CL656" s="117">
        <v>0</v>
      </c>
      <c r="CM656" s="118">
        <v>0</v>
      </c>
      <c r="CN656" s="118">
        <v>0</v>
      </c>
      <c r="CO656" s="119" cm="1">
        <f t="array" ref="CO656">IF(ISNUMBER(INDEX(DataModel!$ET$4:$FT$109,MATCH(1,(DataModel!$EO$4:$EO$109=$A656)*(DataModel!$EP$4:$EP$109=$B656),0),MATCH(CONCATENATE("FY ",RIGHT(CO$3,4)),DataModel!$ET$2:$FT$2,0))*$C656),INDEX(DataModel!$ET$4:$FT$109,MATCH(1,(DataModel!$EO$4:$EO$109=$A656)*(DataModel!$EP$4:$EP$109=$B656),0),MATCH(CONCATENATE("FY ",RIGHT(CO$3,4)),DataModel!$ET$2:$FT$2,0))*$C656,0)</f>
        <v>0</v>
      </c>
      <c r="CP656" s="117">
        <v>0</v>
      </c>
      <c r="CQ656" s="118">
        <v>0</v>
      </c>
      <c r="CR656" s="118">
        <v>0</v>
      </c>
      <c r="CS656" s="119" cm="1">
        <f t="array" ref="CS656">IF(ISNUMBER(INDEX(DataModel!$ET$4:$FT$109,MATCH(1,(DataModel!$EO$4:$EO$109=$A656)*(DataModel!$EP$4:$EP$109=$B656),0),MATCH(CONCATENATE("FY ",RIGHT(CS$3,4)),DataModel!$ET$2:$FT$2,0))*$C656),INDEX(DataModel!$ET$4:$FT$109,MATCH(1,(DataModel!$EO$4:$EO$109=$A656)*(DataModel!$EP$4:$EP$109=$B656),0),MATCH(CONCATENATE("FY ",RIGHT(CS$3,4)),DataModel!$ET$2:$FT$2,0))*$C656,0)</f>
        <v>0</v>
      </c>
      <c r="CT656" s="117">
        <v>0</v>
      </c>
      <c r="CU656" s="118">
        <v>0</v>
      </c>
      <c r="CV656" s="118">
        <v>0</v>
      </c>
      <c r="CW656" s="119" cm="1">
        <f t="array" ref="CW656">IF(ISNUMBER(INDEX(DataModel!$ET$4:$FT$109,MATCH(1,(DataModel!$EO$4:$EO$109=$A656)*(DataModel!$EP$4:$EP$109=$B656),0),MATCH(CONCATENATE("FY ",RIGHT(CW$3,4)),DataModel!$ET$2:$FT$2,0))*$C656),INDEX(DataModel!$ET$4:$FT$109,MATCH(1,(DataModel!$EO$4:$EO$109=$A656)*(DataModel!$EP$4:$EP$109=$B656),0),MATCH(CONCATENATE("FY ",RIGHT(CW$3,4)),DataModel!$ET$2:$FT$2,0))*$C656,0)</f>
        <v>0</v>
      </c>
      <c r="CX656" s="117">
        <v>0</v>
      </c>
      <c r="CY656" s="118">
        <v>0</v>
      </c>
      <c r="CZ656" s="118">
        <v>0</v>
      </c>
      <c r="DA656" s="119" cm="1">
        <f t="array" ref="DA656">IF(ISNUMBER(INDEX(DataModel!$ET$4:$FT$109,MATCH(1,(DataModel!$EO$4:$EO$109=$A656)*(DataModel!$EP$4:$EP$109=$B656),0),MATCH(CONCATENATE("FY ",RIGHT(DA$3,4)),DataModel!$ET$2:$FT$2,0))*$C656),INDEX(DataModel!$ET$4:$FT$109,MATCH(1,(DataModel!$EO$4:$EO$109=$A656)*(DataModel!$EP$4:$EP$109=$B656),0),MATCH(CONCATENATE("FY ",RIGHT(DA$3,4)),DataModel!$ET$2:$FT$2,0))*$C656,0)</f>
        <v>0</v>
      </c>
      <c r="DB656" s="117">
        <v>0</v>
      </c>
      <c r="DC656" s="118">
        <v>0</v>
      </c>
      <c r="DD656" s="118">
        <v>0</v>
      </c>
      <c r="DE656" s="119" cm="1">
        <f t="array" ref="DE656">IF(ISNUMBER(INDEX(DataModel!$ET$4:$FT$109,MATCH(1,(DataModel!$EO$4:$EO$109=$A656)*(DataModel!$EP$4:$EP$109=$B656),0),MATCH(CONCATENATE("FY ",RIGHT(DE$3,4)),DataModel!$ET$2:$FT$2,0))*$C656),INDEX(DataModel!$ET$4:$FT$109,MATCH(1,(DataModel!$EO$4:$EO$109=$A656)*(DataModel!$EP$4:$EP$109=$B656),0),MATCH(CONCATENATE("FY ",RIGHT(DE$3,4)),DataModel!$ET$2:$FT$2,0))*$C656,0)</f>
        <v>0</v>
      </c>
      <c r="DF656" s="117">
        <v>0</v>
      </c>
      <c r="DG656" s="118">
        <v>0</v>
      </c>
      <c r="DH656" s="118">
        <v>0</v>
      </c>
      <c r="DI656" s="119" cm="1">
        <f t="array" ref="DI656">IF(ISNUMBER(INDEX(DataModel!$ET$4:$FT$109,MATCH(1,(DataModel!$EO$4:$EO$109=$A656)*(DataModel!$EP$4:$EP$109=$B656),0),MATCH(CONCATENATE("FY ",RIGHT(DI$3,4)),DataModel!$ET$2:$FT$2,0))*$C656),INDEX(DataModel!$ET$4:$FT$109,MATCH(1,(DataModel!$EO$4:$EO$109=$A656)*(DataModel!$EP$4:$EP$109=$B656),0),MATCH(CONCATENATE("FY ",RIGHT(DI$3,4)),DataModel!$ET$2:$FT$2,0))*$C656,0)</f>
        <v>0</v>
      </c>
      <c r="DK656" s="69">
        <f t="shared" ref="DK656:EK656" ca="1" si="1667">SUM(OFFSET($E656,,MATCH(DK$3,$F$5:$DI$5,0)+3,,1))</f>
        <v>0</v>
      </c>
      <c r="DL656" s="69" t="e">
        <f t="shared" ca="1" si="1667"/>
        <v>#N/A</v>
      </c>
      <c r="DM656" s="69" t="e">
        <f t="shared" ca="1" si="1667"/>
        <v>#VALUE!</v>
      </c>
      <c r="DN656" s="69" t="e">
        <f t="shared" ca="1" si="1667"/>
        <v>#VALUE!</v>
      </c>
      <c r="DO656" s="69" t="e">
        <f t="shared" ca="1" si="1667"/>
        <v>#VALUE!</v>
      </c>
      <c r="DP656" s="69" t="e">
        <f t="shared" ca="1" si="1667"/>
        <v>#VALUE!</v>
      </c>
      <c r="DQ656" s="69" t="e">
        <f t="shared" ca="1" si="1667"/>
        <v>#VALUE!</v>
      </c>
      <c r="DR656" s="69" t="e">
        <f t="shared" ca="1" si="1667"/>
        <v>#VALUE!</v>
      </c>
      <c r="DS656" s="69" t="e">
        <f t="shared" ca="1" si="1667"/>
        <v>#VALUE!</v>
      </c>
      <c r="DT656" s="69" t="e">
        <f t="shared" ca="1" si="1667"/>
        <v>#VALUE!</v>
      </c>
      <c r="DU656" s="69" t="e">
        <f t="shared" ca="1" si="1667"/>
        <v>#VALUE!</v>
      </c>
      <c r="DV656" s="69" t="e">
        <f t="shared" ca="1" si="1667"/>
        <v>#VALUE!</v>
      </c>
      <c r="DW656" s="69" t="e">
        <f t="shared" ca="1" si="1667"/>
        <v>#VALUE!</v>
      </c>
      <c r="DX656" s="69" t="e">
        <f t="shared" ca="1" si="1667"/>
        <v>#VALUE!</v>
      </c>
      <c r="DY656" s="69" t="e">
        <f t="shared" ca="1" si="1667"/>
        <v>#VALUE!</v>
      </c>
      <c r="DZ656" s="69" t="e">
        <f t="shared" ca="1" si="1667"/>
        <v>#VALUE!</v>
      </c>
      <c r="EA656" s="69" t="e">
        <f t="shared" ca="1" si="1667"/>
        <v>#VALUE!</v>
      </c>
      <c r="EB656" s="69" t="e">
        <f t="shared" ca="1" si="1667"/>
        <v>#VALUE!</v>
      </c>
      <c r="EC656" s="69" t="e">
        <f t="shared" ca="1" si="1667"/>
        <v>#VALUE!</v>
      </c>
      <c r="ED656" s="69" t="e">
        <f t="shared" ca="1" si="1667"/>
        <v>#VALUE!</v>
      </c>
      <c r="EE656" s="69" t="e">
        <f t="shared" ca="1" si="1667"/>
        <v>#VALUE!</v>
      </c>
      <c r="EF656" s="69" t="e">
        <f t="shared" ca="1" si="1667"/>
        <v>#VALUE!</v>
      </c>
      <c r="EG656" s="69" t="e">
        <f t="shared" ca="1" si="1667"/>
        <v>#VALUE!</v>
      </c>
      <c r="EH656" s="69" t="e">
        <f t="shared" ca="1" si="1667"/>
        <v>#VALUE!</v>
      </c>
      <c r="EI656" s="69" t="e">
        <f t="shared" ca="1" si="1667"/>
        <v>#VALUE!</v>
      </c>
      <c r="EJ656" s="69" t="e">
        <f t="shared" ca="1" si="1667"/>
        <v>#VALUE!</v>
      </c>
      <c r="EK656" s="69" t="e">
        <f t="shared" ca="1" si="1667"/>
        <v>#VALUE!</v>
      </c>
    </row>
    <row r="657" spans="1:141" outlineLevel="1" x14ac:dyDescent="0.25">
      <c r="A657" s="90"/>
      <c r="B657" s="90"/>
      <c r="C657" s="90"/>
      <c r="D657" s="90"/>
      <c r="F657" s="100"/>
      <c r="I657" s="101"/>
      <c r="J657" s="100"/>
      <c r="M657" s="101"/>
      <c r="N657" s="100"/>
      <c r="Q657" s="101"/>
      <c r="R657" s="100"/>
      <c r="U657" s="101"/>
      <c r="V657" s="100"/>
      <c r="Y657" s="101"/>
      <c r="Z657" s="100"/>
      <c r="AC657" s="101"/>
      <c r="AD657" s="100"/>
      <c r="AG657" s="101"/>
      <c r="AH657" s="100"/>
      <c r="AK657" s="101"/>
      <c r="AL657" s="100"/>
      <c r="AO657" s="101"/>
      <c r="AP657" s="100"/>
      <c r="AS657" s="101"/>
      <c r="AT657" s="100"/>
      <c r="AW657" s="101"/>
      <c r="AX657" s="100"/>
      <c r="BA657" s="101"/>
      <c r="BB657" s="100"/>
      <c r="BE657" s="101"/>
      <c r="BF657" s="100"/>
      <c r="BI657" s="101"/>
      <c r="BJ657" s="100"/>
      <c r="BM657" s="101"/>
      <c r="BN657" s="100"/>
      <c r="BQ657" s="101"/>
      <c r="BR657" s="100"/>
      <c r="BU657" s="101"/>
      <c r="BV657" s="100"/>
      <c r="BY657" s="101"/>
      <c r="BZ657" s="100"/>
      <c r="CC657" s="101"/>
      <c r="CD657" s="100"/>
      <c r="CG657" s="101"/>
      <c r="CH657" s="100"/>
      <c r="CK657" s="101"/>
      <c r="CL657" s="100"/>
      <c r="CO657" s="101"/>
      <c r="CP657" s="100"/>
      <c r="CS657" s="101"/>
      <c r="CT657" s="100"/>
      <c r="CW657" s="101"/>
      <c r="CX657" s="100"/>
      <c r="DA657" s="101"/>
      <c r="DB657" s="100"/>
      <c r="DE657" s="101"/>
      <c r="DF657" s="100"/>
      <c r="DI657" s="101"/>
    </row>
    <row r="658" spans="1:141" outlineLevel="1" x14ac:dyDescent="0.25">
      <c r="A658" s="90" t="s">
        <v>157</v>
      </c>
      <c r="B658" s="90" t="s">
        <v>182</v>
      </c>
      <c r="C658" s="111">
        <f>$C$6</f>
        <v>9.9999999999999995E-7</v>
      </c>
      <c r="D658" s="90"/>
      <c r="E658" t="str">
        <f>CONCATENATE(E653," - history")</f>
        <v>Deferred tax liabilities (non-current) - history</v>
      </c>
      <c r="F658" s="113" t="str" cm="1">
        <f t="array" aca="1" ref="F658" ca="1">IF(AND(F$4="A",ISNUMBER(DataModel!F$4)),INDEX(DataModel!$F$4:$BA$109,MATCH(1,(DataModel!$A$4:$A$109=$A658)*(DataModel!$B$4:$B$109=$B658),0),MATCH(F$3,DataModel!$F$2:$BA$2,0))*$C658,"")</f>
        <v/>
      </c>
      <c r="G658" s="69" t="str" cm="1">
        <f t="array" aca="1" ref="G658" ca="1">IF(AND(G$4="A",ISNUMBER(DataModel!G$4)),INDEX(DataModel!$F$4:$BA$109,MATCH(1,(DataModel!$A$4:$A$109=$A658)*(DataModel!$B$4:$B$109=$B658),0),MATCH(G$3,DataModel!$F$2:$BA$2,0))*$C658,"")</f>
        <v/>
      </c>
      <c r="H658" s="69" t="str" cm="1">
        <f t="array" aca="1" ref="H658" ca="1">IF(AND(H$4="A",ISNUMBER(DataModel!H$4)),INDEX(DataModel!$F$4:$BA$109,MATCH(1,(DataModel!$A$4:$A$109=$A658)*(DataModel!$B$4:$B$109=$B658),0),MATCH(H$3,DataModel!$F$2:$BA$2,0))*$C658,"")</f>
        <v/>
      </c>
      <c r="I658" s="114" t="str" cm="1">
        <f t="array" aca="1" ref="I658" ca="1">IF(AND(I$4="A",ISNUMBER(DataModel!I$4)),INDEX(DataModel!$F$4:$BA$109,MATCH(1,(DataModel!$A$4:$A$109=$A658)*(DataModel!$B$4:$B$109=$B658),0),MATCH(I$3,DataModel!$F$2:$BA$2,0))*$C658,"")</f>
        <v/>
      </c>
      <c r="J658" s="113" t="str" cm="1">
        <f t="array" aca="1" ref="J658" ca="1">IF(AND(J$4="A",ISNUMBER(DataModel!J$4)),INDEX(DataModel!$F$4:$BA$109,MATCH(1,(DataModel!$A$4:$A$109=$A658)*(DataModel!$B$4:$B$109=$B658),0),MATCH(J$3,DataModel!$F$2:$BA$2,0))*$C658,"")</f>
        <v/>
      </c>
      <c r="K658" s="69" t="str" cm="1">
        <f t="array" aca="1" ref="K658" ca="1">IF(AND(K$4="A",ISNUMBER(DataModel!K$4)),INDEX(DataModel!$F$4:$BA$109,MATCH(1,(DataModel!$A$4:$A$109=$A658)*(DataModel!$B$4:$B$109=$B658),0),MATCH(K$3,DataModel!$F$2:$BA$2,0))*$C658,"")</f>
        <v/>
      </c>
      <c r="L658" s="69" t="str" cm="1">
        <f t="array" aca="1" ref="L658" ca="1">IF(AND(L$4="A",ISNUMBER(DataModel!L$4)),INDEX(DataModel!$F$4:$BA$109,MATCH(1,(DataModel!$A$4:$A$109=$A658)*(DataModel!$B$4:$B$109=$B658),0),MATCH(L$3,DataModel!$F$2:$BA$2,0))*$C658,"")</f>
        <v/>
      </c>
      <c r="M658" s="114" t="str" cm="1">
        <f t="array" aca="1" ref="M658" ca="1">IF(AND(M$4="A",ISNUMBER(DataModel!M$4)),INDEX(DataModel!$F$4:$BA$109,MATCH(1,(DataModel!$A$4:$A$109=$A658)*(DataModel!$B$4:$B$109=$B658),0),MATCH(M$3,DataModel!$F$2:$BA$2,0))*$C658,"")</f>
        <v/>
      </c>
      <c r="N658" s="113" t="str" cm="1">
        <f t="array" aca="1" ref="N658" ca="1">IF(AND(N$4="A",ISNUMBER(DataModel!N$4)),INDEX(DataModel!$F$4:$BA$109,MATCH(1,(DataModel!$A$4:$A$109=$A658)*(DataModel!$B$4:$B$109=$B658),0),MATCH(N$3,DataModel!$F$2:$BA$2,0))*$C658,"")</f>
        <v/>
      </c>
      <c r="O658" s="69" t="str" cm="1">
        <f t="array" aca="1" ref="O658" ca="1">IF(AND(O$4="A",ISNUMBER(DataModel!O$4)),INDEX(DataModel!$F$4:$BA$109,MATCH(1,(DataModel!$A$4:$A$109=$A658)*(DataModel!$B$4:$B$109=$B658),0),MATCH(O$3,DataModel!$F$2:$BA$2,0))*$C658,"")</f>
        <v/>
      </c>
      <c r="P658" s="69" t="str" cm="1">
        <f t="array" aca="1" ref="P658" ca="1">IF(AND(P$4="A",ISNUMBER(DataModel!P$4)),INDEX(DataModel!$F$4:$BA$109,MATCH(1,(DataModel!$A$4:$A$109=$A658)*(DataModel!$B$4:$B$109=$B658),0),MATCH(P$3,DataModel!$F$2:$BA$2,0))*$C658,"")</f>
        <v/>
      </c>
      <c r="Q658" s="114" t="str" cm="1">
        <f t="array" aca="1" ref="Q658" ca="1">IF(AND(Q$4="A",ISNUMBER(DataModel!Q$4)),INDEX(DataModel!$F$4:$BA$109,MATCH(1,(DataModel!$A$4:$A$109=$A658)*(DataModel!$B$4:$B$109=$B658),0),MATCH(Q$3,DataModel!$F$2:$BA$2,0))*$C658,"")</f>
        <v/>
      </c>
      <c r="R658" s="113" t="str" cm="1">
        <f t="array" aca="1" ref="R658" ca="1">IF(AND(R$4="A",ISNUMBER(DataModel!R$4)),INDEX(DataModel!$F$4:$BA$109,MATCH(1,(DataModel!$A$4:$A$109=$A658)*(DataModel!$B$4:$B$109=$B658),0),MATCH(R$3,DataModel!$F$2:$BA$2,0))*$C658,"")</f>
        <v/>
      </c>
      <c r="S658" s="69" t="str" cm="1">
        <f t="array" aca="1" ref="S658" ca="1">IF(AND(S$4="A",ISNUMBER(DataModel!S$4)),INDEX(DataModel!$F$4:$BA$109,MATCH(1,(DataModel!$A$4:$A$109=$A658)*(DataModel!$B$4:$B$109=$B658),0),MATCH(S$3,DataModel!$F$2:$BA$2,0))*$C658,"")</f>
        <v/>
      </c>
      <c r="T658" s="69" t="str" cm="1">
        <f t="array" aca="1" ref="T658" ca="1">IF(AND(T$4="A",ISNUMBER(DataModel!T$4)),INDEX(DataModel!$F$4:$BA$109,MATCH(1,(DataModel!$A$4:$A$109=$A658)*(DataModel!$B$4:$B$109=$B658),0),MATCH(T$3,DataModel!$F$2:$BA$2,0))*$C658,"")</f>
        <v/>
      </c>
      <c r="U658" s="114" t="str" cm="1">
        <f t="array" aca="1" ref="U658" ca="1">IF(AND(U$4="A",ISNUMBER(DataModel!U$4)),INDEX(DataModel!$F$4:$BA$109,MATCH(1,(DataModel!$A$4:$A$109=$A658)*(DataModel!$B$4:$B$109=$B658),0),MATCH(U$3,DataModel!$F$2:$BA$2,0))*$C658,"")</f>
        <v/>
      </c>
      <c r="V658" s="113" t="str" cm="1">
        <f t="array" aca="1" ref="V658" ca="1">IF(AND(V$4="A",ISNUMBER(DataModel!V$4)),INDEX(DataModel!$F$4:$BA$109,MATCH(1,(DataModel!$A$4:$A$109=$A658)*(DataModel!$B$4:$B$109=$B658),0),MATCH(V$3,DataModel!$F$2:$BA$2,0))*$C658,"")</f>
        <v/>
      </c>
      <c r="W658" s="69" t="str" cm="1">
        <f t="array" aca="1" ref="W658" ca="1">IF(AND(W$4="A",ISNUMBER(DataModel!W$4)),INDEX(DataModel!$F$4:$BA$109,MATCH(1,(DataModel!$A$4:$A$109=$A658)*(DataModel!$B$4:$B$109=$B658),0),MATCH(W$3,DataModel!$F$2:$BA$2,0))*$C658,"")</f>
        <v/>
      </c>
      <c r="X658" s="69" t="str" cm="1">
        <f t="array" aca="1" ref="X658" ca="1">IF(AND(X$4="A",ISNUMBER(DataModel!X$4)),INDEX(DataModel!$F$4:$BA$109,MATCH(1,(DataModel!$A$4:$A$109=$A658)*(DataModel!$B$4:$B$109=$B658),0),MATCH(X$3,DataModel!$F$2:$BA$2,0))*$C658,"")</f>
        <v/>
      </c>
      <c r="Y658" s="114" t="str" cm="1">
        <f t="array" aca="1" ref="Y658" ca="1">IF(AND(Y$4="A",ISNUMBER(DataModel!Y$4)),INDEX(DataModel!$F$4:$BA$109,MATCH(1,(DataModel!$A$4:$A$109=$A658)*(DataModel!$B$4:$B$109=$B658),0),MATCH(Y$3,DataModel!$F$2:$BA$2,0))*$C658,"")</f>
        <v/>
      </c>
      <c r="Z658" s="113" t="str" cm="1">
        <f t="array" aca="1" ref="Z658" ca="1">IF(AND(Z$4="A",ISNUMBER(DataModel!Z$4)),INDEX(DataModel!$F$4:$BA$109,MATCH(1,(DataModel!$A$4:$A$109=$A658)*(DataModel!$B$4:$B$109=$B658),0),MATCH(Z$3,DataModel!$F$2:$BA$2,0))*$C658,"")</f>
        <v/>
      </c>
      <c r="AA658" s="69" t="str" cm="1">
        <f t="array" aca="1" ref="AA658" ca="1">IF(AND(AA$4="A",ISNUMBER(DataModel!AA$4)),INDEX(DataModel!$F$4:$BA$109,MATCH(1,(DataModel!$A$4:$A$109=$A658)*(DataModel!$B$4:$B$109=$B658),0),MATCH(AA$3,DataModel!$F$2:$BA$2,0))*$C658,"")</f>
        <v/>
      </c>
      <c r="AB658" s="69" t="str" cm="1">
        <f t="array" aca="1" ref="AB658" ca="1">IF(AND(AB$4="A",ISNUMBER(DataModel!AB$4)),INDEX(DataModel!$F$4:$BA$109,MATCH(1,(DataModel!$A$4:$A$109=$A658)*(DataModel!$B$4:$B$109=$B658),0),MATCH(AB$3,DataModel!$F$2:$BA$2,0))*$C658,"")</f>
        <v/>
      </c>
      <c r="AC658" s="114" t="str" cm="1">
        <f t="array" aca="1" ref="AC658" ca="1">IF(AND(AC$4="A",ISNUMBER(DataModel!AC$4)),INDEX(DataModel!$F$4:$BA$109,MATCH(1,(DataModel!$A$4:$A$109=$A658)*(DataModel!$B$4:$B$109=$B658),0),MATCH(AC$3,DataModel!$F$2:$BA$2,0))*$C658,"")</f>
        <v/>
      </c>
      <c r="AD658" s="113" t="str" cm="1">
        <f t="array" aca="1" ref="AD658" ca="1">IF(AND(AD$4="A",ISNUMBER(DataModel!AD$4)),INDEX(DataModel!$F$4:$BA$109,MATCH(1,(DataModel!$A$4:$A$109=$A658)*(DataModel!$B$4:$B$109=$B658),0),MATCH(AD$3,DataModel!$F$2:$BA$2,0))*$C658,"")</f>
        <v/>
      </c>
      <c r="AE658" s="69" t="str" cm="1">
        <f t="array" aca="1" ref="AE658" ca="1">IF(AND(AE$4="A",ISNUMBER(DataModel!AE$4)),INDEX(DataModel!$F$4:$BA$109,MATCH(1,(DataModel!$A$4:$A$109=$A658)*(DataModel!$B$4:$B$109=$B658),0),MATCH(AE$3,DataModel!$F$2:$BA$2,0))*$C658,"")</f>
        <v/>
      </c>
      <c r="AF658" s="69" t="str" cm="1">
        <f t="array" aca="1" ref="AF658" ca="1">IF(AND(AF$4="A",ISNUMBER(DataModel!AF$4)),INDEX(DataModel!$F$4:$BA$109,MATCH(1,(DataModel!$A$4:$A$109=$A658)*(DataModel!$B$4:$B$109=$B658),0),MATCH(AF$3,DataModel!$F$2:$BA$2,0))*$C658,"")</f>
        <v/>
      </c>
      <c r="AG658" s="114" t="str" cm="1">
        <f t="array" aca="1" ref="AG658" ca="1">IF(AND(AG$4="A",ISNUMBER(DataModel!AG$4)),INDEX(DataModel!$F$4:$BA$109,MATCH(1,(DataModel!$A$4:$A$109=$A658)*(DataModel!$B$4:$B$109=$B658),0),MATCH(AG$3,DataModel!$F$2:$BA$2,0))*$C658,"")</f>
        <v/>
      </c>
      <c r="AH658" s="113" t="str" cm="1">
        <f t="array" aca="1" ref="AH658" ca="1">IF(AND(AH$4="A",ISNUMBER(DataModel!AH$4)),INDEX(DataModel!$F$4:$BA$109,MATCH(1,(DataModel!$A$4:$A$109=$A658)*(DataModel!$B$4:$B$109=$B658),0),MATCH(AH$3,DataModel!$F$2:$BA$2,0))*$C658,"")</f>
        <v/>
      </c>
      <c r="AI658" s="69" t="str" cm="1">
        <f t="array" aca="1" ref="AI658" ca="1">IF(AND(AI$4="A",ISNUMBER(DataModel!AI$4)),INDEX(DataModel!$F$4:$BA$109,MATCH(1,(DataModel!$A$4:$A$109=$A658)*(DataModel!$B$4:$B$109=$B658),0),MATCH(AI$3,DataModel!$F$2:$BA$2,0))*$C658,"")</f>
        <v/>
      </c>
      <c r="AJ658" s="69" t="str" cm="1">
        <f t="array" aca="1" ref="AJ658" ca="1">IF(AND(AJ$4="A",ISNUMBER(DataModel!AJ$4)),INDEX(DataModel!$F$4:$BA$109,MATCH(1,(DataModel!$A$4:$A$109=$A658)*(DataModel!$B$4:$B$109=$B658),0),MATCH(AJ$3,DataModel!$F$2:$BA$2,0))*$C658,"")</f>
        <v/>
      </c>
      <c r="AK658" s="114" t="str" cm="1">
        <f t="array" aca="1" ref="AK658" ca="1">IF(AND(AK$4="A",ISNUMBER(DataModel!AK$4)),INDEX(DataModel!$F$4:$BA$109,MATCH(1,(DataModel!$A$4:$A$109=$A658)*(DataModel!$B$4:$B$109=$B658),0),MATCH(AK$3,DataModel!$F$2:$BA$2,0))*$C658,"")</f>
        <v/>
      </c>
      <c r="AL658" s="113" t="str" cm="1">
        <f t="array" aca="1" ref="AL658" ca="1">IF(AND(AL$4="A",ISNUMBER(DataModel!AL$4)),INDEX(DataModel!$F$4:$BA$109,MATCH(1,(DataModel!$A$4:$A$109=$A658)*(DataModel!$B$4:$B$109=$B658),0),MATCH(AL$3,DataModel!$F$2:$BA$2,0))*$C658,"")</f>
        <v/>
      </c>
      <c r="AM658" s="69" t="str" cm="1">
        <f t="array" aca="1" ref="AM658" ca="1">IF(AND(AM$4="A",ISNUMBER(DataModel!AM$4)),INDEX(DataModel!$F$4:$BA$109,MATCH(1,(DataModel!$A$4:$A$109=$A658)*(DataModel!$B$4:$B$109=$B658),0),MATCH(AM$3,DataModel!$F$2:$BA$2,0))*$C658,"")</f>
        <v/>
      </c>
      <c r="AN658" s="69" t="str" cm="1">
        <f t="array" aca="1" ref="AN658" ca="1">IF(AND(AN$4="A",ISNUMBER(DataModel!AN$4)),INDEX(DataModel!$F$4:$BA$109,MATCH(1,(DataModel!$A$4:$A$109=$A658)*(DataModel!$B$4:$B$109=$B658),0),MATCH(AN$3,DataModel!$F$2:$BA$2,0))*$C658,"")</f>
        <v/>
      </c>
      <c r="AO658" s="114" t="str" cm="1">
        <f t="array" aca="1" ref="AO658" ca="1">IF(AND(AO$4="A",ISNUMBER(DataModel!AO$4)),INDEX(DataModel!$F$4:$BA$109,MATCH(1,(DataModel!$A$4:$A$109=$A658)*(DataModel!$B$4:$B$109=$B658),0),MATCH(AO$3,DataModel!$F$2:$BA$2,0))*$C658,"")</f>
        <v/>
      </c>
      <c r="AP658" s="113" t="str" cm="1">
        <f t="array" aca="1" ref="AP658" ca="1">IF(AND(AP$4="A",ISNUMBER(DataModel!AP$4)),INDEX(DataModel!$F$4:$BA$109,MATCH(1,(DataModel!$A$4:$A$109=$A658)*(DataModel!$B$4:$B$109=$B658),0),MATCH(AP$3,DataModel!$F$2:$BA$2,0))*$C658,"")</f>
        <v/>
      </c>
      <c r="AQ658" s="69" t="str" cm="1">
        <f t="array" aca="1" ref="AQ658" ca="1">IF(AND(AQ$4="A",ISNUMBER(DataModel!AQ$4)),INDEX(DataModel!$F$4:$BA$109,MATCH(1,(DataModel!$A$4:$A$109=$A658)*(DataModel!$B$4:$B$109=$B658),0),MATCH(AQ$3,DataModel!$F$2:$BA$2,0))*$C658,"")</f>
        <v/>
      </c>
      <c r="AR658" s="69" t="str" cm="1">
        <f t="array" aca="1" ref="AR658" ca="1">IF(AND(AR$4="A",ISNUMBER(DataModel!AR$4)),INDEX(DataModel!$F$4:$BA$109,MATCH(1,(DataModel!$A$4:$A$109=$A658)*(DataModel!$B$4:$B$109=$B658),0),MATCH(AR$3,DataModel!$F$2:$BA$2,0))*$C658,"")</f>
        <v/>
      </c>
      <c r="AS658" s="114" t="str" cm="1">
        <f t="array" aca="1" ref="AS658" ca="1">IF(AND(AS$4="A",ISNUMBER(DataModel!AS$4)),INDEX(DataModel!$F$4:$BA$109,MATCH(1,(DataModel!$A$4:$A$109=$A658)*(DataModel!$B$4:$B$109=$B658),0),MATCH(AS$3,DataModel!$F$2:$BA$2,0))*$C658,"")</f>
        <v/>
      </c>
      <c r="AT658" s="113" t="e" cm="1">
        <f t="array" aca="1" ref="AT658" ca="1">IF(AND(AT$4="A",ISNUMBER(DataModel!AT$4)),INDEX(DataModel!$F$4:$BA$109,MATCH(1,(DataModel!$A$4:$A$109=$A658)*(DataModel!$B$4:$B$109=$B658),0),MATCH(AT$3,DataModel!$F$2:$BA$2,0))*$C658,"")</f>
        <v>#VALUE!</v>
      </c>
      <c r="AU658" s="69" t="e" cm="1">
        <f t="array" aca="1" ref="AU658" ca="1">IF(AND(AU$4="A",ISNUMBER(DataModel!AU$4)),INDEX(DataModel!$F$4:$BA$109,MATCH(1,(DataModel!$A$4:$A$109=$A658)*(DataModel!$B$4:$B$109=$B658),0),MATCH(AU$3,DataModel!$F$2:$BA$2,0))*$C658,"")</f>
        <v>#VALUE!</v>
      </c>
      <c r="AV658" s="69" t="e" cm="1">
        <f t="array" aca="1" ref="AV658" ca="1">IF(AND(AV$4="A",ISNUMBER(DataModel!AV$4)),INDEX(DataModel!$F$4:$BA$109,MATCH(1,(DataModel!$A$4:$A$109=$A658)*(DataModel!$B$4:$B$109=$B658),0),MATCH(AV$3,DataModel!$F$2:$BA$2,0))*$C658,"")</f>
        <v>#VALUE!</v>
      </c>
      <c r="AW658" s="114" t="e" cm="1">
        <f t="array" aca="1" ref="AW658" ca="1">IF(AND(AW$4="A",ISNUMBER(DataModel!AW$4)),INDEX(DataModel!$F$4:$BA$109,MATCH(1,(DataModel!$A$4:$A$109=$A658)*(DataModel!$B$4:$B$109=$B658),0),MATCH(AW$3,DataModel!$F$2:$BA$2,0))*$C658,"")</f>
        <v>#VALUE!</v>
      </c>
      <c r="AX658" s="113" t="e" cm="1">
        <f t="array" aca="1" ref="AX658" ca="1">IF(AND(AX$4="A",ISNUMBER(DataModel!AX$4)),INDEX(DataModel!$F$4:$BA$109,MATCH(1,(DataModel!$A$4:$A$109=$A658)*(DataModel!$B$4:$B$109=$B658),0),MATCH(AX$3,DataModel!$F$2:$BA$2,0))*$C658,"")</f>
        <v>#VALUE!</v>
      </c>
      <c r="AY658" s="69" t="e" cm="1">
        <f t="array" aca="1" ref="AY658" ca="1">IF(AND(AY$4="A",ISNUMBER(DataModel!AY$4)),INDEX(DataModel!$F$4:$BA$109,MATCH(1,(DataModel!$A$4:$A$109=$A658)*(DataModel!$B$4:$B$109=$B658),0),MATCH(AY$3,DataModel!$F$2:$BA$2,0))*$C658,"")</f>
        <v>#VALUE!</v>
      </c>
      <c r="AZ658" s="69" t="e" cm="1">
        <f t="array" aca="1" ref="AZ658" ca="1">IF(AND(AZ$4="A",ISNUMBER(DataModel!AZ$4)),INDEX(DataModel!$F$4:$BA$109,MATCH(1,(DataModel!$A$4:$A$109=$A658)*(DataModel!$B$4:$B$109=$B658),0),MATCH(AZ$3,DataModel!$F$2:$BA$2,0))*$C658,"")</f>
        <v>#VALUE!</v>
      </c>
      <c r="BA658" s="114" t="e" cm="1">
        <f t="array" aca="1" ref="BA658" ca="1">IF(AND(BA$4="A",ISNUMBER(DataModel!BA$4)),INDEX(DataModel!$F$4:$BA$109,MATCH(1,(DataModel!$A$4:$A$109=$A658)*(DataModel!$B$4:$B$109=$B658),0),MATCH(BA$3,DataModel!$F$2:$BA$2,0))*$C658,"")</f>
        <v>#VALUE!</v>
      </c>
      <c r="BB658" s="113"/>
      <c r="BC658" s="69"/>
      <c r="BD658" s="69"/>
      <c r="BE658" s="114"/>
      <c r="BF658" s="113"/>
      <c r="BG658" s="69"/>
      <c r="BH658" s="69"/>
      <c r="BI658" s="114"/>
      <c r="BJ658" s="113"/>
      <c r="BK658" s="69"/>
      <c r="BL658" s="69"/>
      <c r="BM658" s="114"/>
      <c r="BN658" s="113"/>
      <c r="BO658" s="69"/>
      <c r="BP658" s="69"/>
      <c r="BQ658" s="114"/>
      <c r="BR658" s="113"/>
      <c r="BS658" s="69"/>
      <c r="BT658" s="69"/>
      <c r="BU658" s="114"/>
      <c r="BV658" s="113"/>
      <c r="BW658" s="69"/>
      <c r="BX658" s="69"/>
      <c r="BY658" s="114"/>
      <c r="BZ658" s="113"/>
      <c r="CA658" s="69"/>
      <c r="CB658" s="69"/>
      <c r="CC658" s="114"/>
      <c r="CD658" s="113"/>
      <c r="CE658" s="69"/>
      <c r="CF658" s="69"/>
      <c r="CG658" s="114"/>
      <c r="CH658" s="113"/>
      <c r="CI658" s="69"/>
      <c r="CJ658" s="69"/>
      <c r="CK658" s="114"/>
      <c r="CL658" s="113"/>
      <c r="CM658" s="69"/>
      <c r="CN658" s="69"/>
      <c r="CO658" s="114"/>
      <c r="CP658" s="113"/>
      <c r="CQ658" s="69"/>
      <c r="CR658" s="69"/>
      <c r="CS658" s="114"/>
      <c r="CT658" s="113"/>
      <c r="CU658" s="69"/>
      <c r="CV658" s="69"/>
      <c r="CW658" s="114"/>
      <c r="CX658" s="113"/>
      <c r="CY658" s="69"/>
      <c r="CZ658" s="69"/>
      <c r="DA658" s="114"/>
      <c r="DB658" s="113"/>
      <c r="DC658" s="69"/>
      <c r="DD658" s="69"/>
      <c r="DE658" s="114"/>
      <c r="DF658" s="113"/>
      <c r="DG658" s="69"/>
      <c r="DH658" s="69"/>
      <c r="DI658" s="114"/>
      <c r="DK658" s="69">
        <f t="shared" ref="DK658:EK658" ca="1" si="1668">SUM(OFFSET($E658,,MATCH(DK$3,$F$5:$DI$5,0)+3,,1))</f>
        <v>0</v>
      </c>
      <c r="DL658" s="69" t="e">
        <f t="shared" ca="1" si="1668"/>
        <v>#N/A</v>
      </c>
      <c r="DM658" s="69" t="e">
        <f t="shared" ca="1" si="1668"/>
        <v>#VALUE!</v>
      </c>
      <c r="DN658" s="69" t="e">
        <f t="shared" ca="1" si="1668"/>
        <v>#VALUE!</v>
      </c>
      <c r="DO658" s="69" t="e">
        <f t="shared" ca="1" si="1668"/>
        <v>#VALUE!</v>
      </c>
      <c r="DP658" s="69" t="e">
        <f t="shared" ca="1" si="1668"/>
        <v>#VALUE!</v>
      </c>
      <c r="DQ658" s="69" t="e">
        <f t="shared" ca="1" si="1668"/>
        <v>#VALUE!</v>
      </c>
      <c r="DR658" s="69" t="e">
        <f t="shared" ca="1" si="1668"/>
        <v>#VALUE!</v>
      </c>
      <c r="DS658" s="69" t="e">
        <f t="shared" ca="1" si="1668"/>
        <v>#VALUE!</v>
      </c>
      <c r="DT658" s="69" t="e">
        <f t="shared" ca="1" si="1668"/>
        <v>#VALUE!</v>
      </c>
      <c r="DU658" s="69" t="e">
        <f t="shared" ca="1" si="1668"/>
        <v>#VALUE!</v>
      </c>
      <c r="DV658" s="69" t="e">
        <f t="shared" ca="1" si="1668"/>
        <v>#VALUE!</v>
      </c>
      <c r="DW658" s="69" t="e">
        <f t="shared" ca="1" si="1668"/>
        <v>#VALUE!</v>
      </c>
      <c r="DX658" s="69" t="e">
        <f t="shared" ca="1" si="1668"/>
        <v>#VALUE!</v>
      </c>
      <c r="DY658" s="69" t="e">
        <f t="shared" ca="1" si="1668"/>
        <v>#VALUE!</v>
      </c>
      <c r="DZ658" s="69" t="e">
        <f t="shared" ca="1" si="1668"/>
        <v>#VALUE!</v>
      </c>
      <c r="EA658" s="69" t="e">
        <f t="shared" ca="1" si="1668"/>
        <v>#VALUE!</v>
      </c>
      <c r="EB658" s="69" t="e">
        <f t="shared" ca="1" si="1668"/>
        <v>#VALUE!</v>
      </c>
      <c r="EC658" s="69" t="e">
        <f t="shared" ca="1" si="1668"/>
        <v>#VALUE!</v>
      </c>
      <c r="ED658" s="69" t="e">
        <f t="shared" ca="1" si="1668"/>
        <v>#VALUE!</v>
      </c>
      <c r="EE658" s="69" t="e">
        <f t="shared" ca="1" si="1668"/>
        <v>#VALUE!</v>
      </c>
      <c r="EF658" s="69" t="e">
        <f t="shared" ca="1" si="1668"/>
        <v>#VALUE!</v>
      </c>
      <c r="EG658" s="69" t="e">
        <f t="shared" ca="1" si="1668"/>
        <v>#VALUE!</v>
      </c>
      <c r="EH658" s="69" t="e">
        <f t="shared" ca="1" si="1668"/>
        <v>#VALUE!</v>
      </c>
      <c r="EI658" s="69" t="e">
        <f t="shared" ca="1" si="1668"/>
        <v>#VALUE!</v>
      </c>
      <c r="EJ658" s="69" t="e">
        <f t="shared" ca="1" si="1668"/>
        <v>#VALUE!</v>
      </c>
      <c r="EK658" s="69" t="e">
        <f t="shared" ca="1" si="1668"/>
        <v>#VALUE!</v>
      </c>
    </row>
    <row r="659" spans="1:141" outlineLevel="1" x14ac:dyDescent="0.25">
      <c r="A659" s="90"/>
      <c r="B659" s="90"/>
      <c r="C659" s="90"/>
      <c r="D659" s="90"/>
      <c r="F659" s="100"/>
      <c r="I659" s="101"/>
      <c r="J659" s="100"/>
      <c r="M659" s="101"/>
      <c r="N659" s="100"/>
      <c r="Q659" s="101"/>
      <c r="R659" s="100"/>
      <c r="U659" s="101"/>
      <c r="V659" s="100"/>
      <c r="Y659" s="101"/>
      <c r="Z659" s="100"/>
      <c r="AC659" s="101"/>
      <c r="AD659" s="100"/>
      <c r="AG659" s="101"/>
      <c r="AH659" s="100"/>
      <c r="AK659" s="101"/>
      <c r="AL659" s="100"/>
      <c r="AO659" s="101"/>
      <c r="AP659" s="100"/>
      <c r="AS659" s="101"/>
      <c r="AT659" s="100"/>
      <c r="AW659" s="101"/>
      <c r="AX659" s="100"/>
      <c r="BA659" s="101"/>
      <c r="BB659" s="100"/>
      <c r="BE659" s="101"/>
      <c r="BF659" s="100"/>
      <c r="BI659" s="101"/>
      <c r="BJ659" s="100"/>
      <c r="BM659" s="101"/>
      <c r="BN659" s="100"/>
      <c r="BQ659" s="101"/>
      <c r="BR659" s="100"/>
      <c r="BU659" s="101"/>
      <c r="BV659" s="100"/>
      <c r="BY659" s="101"/>
      <c r="BZ659" s="100"/>
      <c r="CC659" s="101"/>
      <c r="CD659" s="100"/>
      <c r="CG659" s="101"/>
      <c r="CH659" s="100"/>
      <c r="CK659" s="101"/>
      <c r="CL659" s="100"/>
      <c r="CO659" s="101"/>
      <c r="CP659" s="100"/>
      <c r="CS659" s="101"/>
      <c r="CT659" s="100"/>
      <c r="CW659" s="101"/>
      <c r="CX659" s="100"/>
      <c r="DA659" s="101"/>
      <c r="DB659" s="100"/>
      <c r="DE659" s="101"/>
      <c r="DF659" s="100"/>
      <c r="DI659" s="101"/>
    </row>
    <row r="660" spans="1:141" outlineLevel="1" x14ac:dyDescent="0.25">
      <c r="A660" s="90"/>
      <c r="B660" s="90"/>
      <c r="C660" s="90"/>
      <c r="D660" s="90"/>
      <c r="E660" t="str">
        <f>CONCATENATE(E653," - model")</f>
        <v>Deferred tax liabilities (non-current) - model</v>
      </c>
      <c r="F660" s="100"/>
      <c r="I660" s="101"/>
      <c r="J660" s="100"/>
      <c r="M660" s="101"/>
      <c r="N660" s="100"/>
      <c r="Q660" s="101"/>
      <c r="R660" s="100"/>
      <c r="U660" s="101"/>
      <c r="V660" s="100"/>
      <c r="Y660" s="101"/>
      <c r="Z660" s="100"/>
      <c r="AC660" s="101"/>
      <c r="AD660" s="100"/>
      <c r="AG660" s="101"/>
      <c r="AH660" s="100"/>
      <c r="AK660" s="101"/>
      <c r="AL660" s="113" t="str">
        <f ca="1">AL658</f>
        <v/>
      </c>
      <c r="AM660" s="69" t="str">
        <f t="shared" ref="AM660:AO660" ca="1" si="1669">AM658</f>
        <v/>
      </c>
      <c r="AN660" s="69" t="str">
        <f t="shared" ca="1" si="1669"/>
        <v/>
      </c>
      <c r="AO660" s="114" t="str">
        <f t="shared" ca="1" si="1669"/>
        <v/>
      </c>
      <c r="AP660" s="113" t="e" cm="1">
        <f t="array" aca="1" ref="AP660" ca="1">IF($I$9=1,IF(AP$4="A",AP658,AP661*AP$139*4),IF(AP$4="A",AP658,INDEX($DT$139:$EK$139,,MATCH(CONCATENATE("FY ",RIGHT(AP$3,4)),$DT$3:$EK$3,0))*AP663))</f>
        <v>#N/A</v>
      </c>
      <c r="AQ660" s="69" t="e" cm="1">
        <f t="array" aca="1" ref="AQ660" ca="1">IF($I$9=1,IF(AQ$4="A",AQ658,AQ661*AQ$139*4),IF(AQ$4="A",AQ658,INDEX($DT$139:$EK$139,,MATCH(CONCATENATE("FY ",RIGHT(AQ$3,4)),$DT$3:$EK$3,0))*AQ663))</f>
        <v>#N/A</v>
      </c>
      <c r="AR660" s="69" t="e" cm="1">
        <f t="array" aca="1" ref="AR660" ca="1">IF($I$9=1,IF(AR$4="A",AR658,AR661*AR$139*4),IF(AR$4="A",AR658,INDEX($DT$139:$EK$139,,MATCH(CONCATENATE("FY ",RIGHT(AR$3,4)),$DT$3:$EK$3,0))*AR663))</f>
        <v>#N/A</v>
      </c>
      <c r="AS660" s="114" t="e" cm="1">
        <f t="array" aca="1" ref="AS660" ca="1">IF($I$9=1,IF(AS$4="A",AS658,AS661*AS$139*4),IF(AS$4="A",AS658,INDEX($DT$139:$EK$139,,MATCH(CONCATENATE("FY ",RIGHT(AS$3,4)),$DT$3:$EK$3,0))*AS663))</f>
        <v>#N/A</v>
      </c>
      <c r="AT660" s="113" t="e" cm="1">
        <f t="array" aca="1" ref="AT660" ca="1">IF($I$9=1,IF(AT$4="A",AT658,AT661*AT$139*4),IF(AT$4="A",AT658,INDEX($DT$139:$EK$139,,MATCH(CONCATENATE("FY ",RIGHT(AT$3,4)),$DT$3:$EK$3,0))*AT663))</f>
        <v>#VALUE!</v>
      </c>
      <c r="AU660" s="69" t="e" cm="1">
        <f t="array" aca="1" ref="AU660" ca="1">IF($I$9=1,IF(AU$4="A",AU658,AU661*AU$139*4),IF(AU$4="A",AU658,INDEX($DT$139:$EK$139,,MATCH(CONCATENATE("FY ",RIGHT(AU$3,4)),$DT$3:$EK$3,0))*AU663))</f>
        <v>#VALUE!</v>
      </c>
      <c r="AV660" s="69" t="e" cm="1">
        <f t="array" aca="1" ref="AV660" ca="1">IF($I$9=1,IF(AV$4="A",AV658,AV661*AV$139*4),IF(AV$4="A",AV658,INDEX($DT$139:$EK$139,,MATCH(CONCATENATE("FY ",RIGHT(AV$3,4)),$DT$3:$EK$3,0))*AV663))</f>
        <v>#VALUE!</v>
      </c>
      <c r="AW660" s="114" t="e" cm="1">
        <f t="array" aca="1" ref="AW660" ca="1">IF($I$9=1,IF(AW$4="A",AW658,AW661*AW$139*4),IF(AW$4="A",AW658,INDEX($DT$139:$EK$139,,MATCH(CONCATENATE("FY ",RIGHT(AW$3,4)),$DT$3:$EK$3,0))*AW663))</f>
        <v>#VALUE!</v>
      </c>
      <c r="AX660" s="113" t="e" cm="1">
        <f t="array" aca="1" ref="AX660" ca="1">IF($I$9=1,IF(AX$4="A",AX658,AX661*AX$139*4),IF(AX$4="A",AX658,INDEX($DT$139:$EK$139,,MATCH(CONCATENATE("FY ",RIGHT(AX$3,4)),$DT$3:$EK$3,0))*AX663))</f>
        <v>#VALUE!</v>
      </c>
      <c r="AY660" s="69" t="e" cm="1">
        <f t="array" aca="1" ref="AY660" ca="1">IF($I$9=1,IF(AY$4="A",AY658,AY661*AY$139*4),IF(AY$4="A",AY658,INDEX($DT$139:$EK$139,,MATCH(CONCATENATE("FY ",RIGHT(AY$3,4)),$DT$3:$EK$3,0))*AY663))</f>
        <v>#VALUE!</v>
      </c>
      <c r="AZ660" s="69" t="e" cm="1">
        <f t="array" aca="1" ref="AZ660" ca="1">IF($I$9=1,IF(AZ$4="A",AZ658,AZ661*AZ$139*4),IF(AZ$4="A",AZ658,INDEX($DT$139:$EK$139,,MATCH(CONCATENATE("FY ",RIGHT(AZ$3,4)),$DT$3:$EK$3,0))*AZ663))</f>
        <v>#VALUE!</v>
      </c>
      <c r="BA660" s="114" t="e" cm="1">
        <f t="array" aca="1" ref="BA660" ca="1">IF($I$9=1,IF(BA$4="A",BA658,BA661*BA$139*4),IF(BA$4="A",BA658,INDEX($DT$139:$EK$139,,MATCH(CONCATENATE("FY ",RIGHT(BA$3,4)),$DT$3:$EK$3,0))*BA663))</f>
        <v>#VALUE!</v>
      </c>
      <c r="BB660" s="113" t="e" cm="1">
        <f t="array" aca="1" ref="BB660" ca="1">IF($I$9=1,IF(BB$4="A",BB658,BB661*BB$139*4),IF(BB$4="A",BB658,INDEX($DT$139:$EK$139,,MATCH(CONCATENATE("FY ",RIGHT(BB$3,4)),$DT$3:$EK$3,0))*BB663))</f>
        <v>#VALUE!</v>
      </c>
      <c r="BC660" s="69" t="e" cm="1">
        <f t="array" aca="1" ref="BC660" ca="1">IF($I$9=1,IF(BC$4="A",BC658,BC661*BC$139*4),IF(BC$4="A",BC658,INDEX($DT$139:$EK$139,,MATCH(CONCATENATE("FY ",RIGHT(BC$3,4)),$DT$3:$EK$3,0))*BC663))</f>
        <v>#VALUE!</v>
      </c>
      <c r="BD660" s="69" t="e" cm="1">
        <f t="array" aca="1" ref="BD660" ca="1">IF($I$9=1,IF(BD$4="A",BD658,BD661*BD$139*4),IF(BD$4="A",BD658,INDEX($DT$139:$EK$139,,MATCH(CONCATENATE("FY ",RIGHT(BD$3,4)),$DT$3:$EK$3,0))*BD663))</f>
        <v>#VALUE!</v>
      </c>
      <c r="BE660" s="114" t="e" cm="1">
        <f t="array" aca="1" ref="BE660" ca="1">IF($I$9=1,IF(BE$4="A",BE658,BE661*BE$139*4),IF(BE$4="A",BE658,INDEX($DT$139:$EK$139,,MATCH(CONCATENATE("FY ",RIGHT(BE$3,4)),$DT$3:$EK$3,0))*BE663))</f>
        <v>#VALUE!</v>
      </c>
      <c r="BF660" s="113" t="e" cm="1">
        <f t="array" aca="1" ref="BF660" ca="1">IF($I$9=1,IF(BF$4="A",BF658,BF661*BF$139*4),IF(BF$4="A",BF658,INDEX($DT$139:$EK$139,,MATCH(CONCATENATE("FY ",RIGHT(BF$3,4)),$DT$3:$EK$3,0))*BF663))</f>
        <v>#VALUE!</v>
      </c>
      <c r="BG660" s="69" t="e" cm="1">
        <f t="array" aca="1" ref="BG660" ca="1">IF($I$9=1,IF(BG$4="A",BG658,BG661*BG$139*4),IF(BG$4="A",BG658,INDEX($DT$139:$EK$139,,MATCH(CONCATENATE("FY ",RIGHT(BG$3,4)),$DT$3:$EK$3,0))*BG663))</f>
        <v>#VALUE!</v>
      </c>
      <c r="BH660" s="69" t="e" cm="1">
        <f t="array" aca="1" ref="BH660" ca="1">IF($I$9=1,IF(BH$4="A",BH658,BH661*BH$139*4),IF(BH$4="A",BH658,INDEX($DT$139:$EK$139,,MATCH(CONCATENATE("FY ",RIGHT(BH$3,4)),$DT$3:$EK$3,0))*BH663))</f>
        <v>#VALUE!</v>
      </c>
      <c r="BI660" s="114" t="e" cm="1">
        <f t="array" aca="1" ref="BI660" ca="1">IF($I$9=1,IF(BI$4="A",BI658,BI661*BI$139*4),IF(BI$4="A",BI658,INDEX($DT$139:$EK$139,,MATCH(CONCATENATE("FY ",RIGHT(BI$3,4)),$DT$3:$EK$3,0))*BI663))</f>
        <v>#VALUE!</v>
      </c>
      <c r="BJ660" s="113" t="e" cm="1">
        <f t="array" aca="1" ref="BJ660" ca="1">IF($I$9=1,IF(BJ$4="A",BJ658,BJ661*BJ$139*4),IF(BJ$4="A",BJ658,INDEX($DT$139:$EK$139,,MATCH(CONCATENATE("FY ",RIGHT(BJ$3,4)),$DT$3:$EK$3,0))*BJ663))</f>
        <v>#VALUE!</v>
      </c>
      <c r="BK660" s="69" t="e" cm="1">
        <f t="array" aca="1" ref="BK660" ca="1">IF($I$9=1,IF(BK$4="A",BK658,BK661*BK$139*4),IF(BK$4="A",BK658,INDEX($DT$139:$EK$139,,MATCH(CONCATENATE("FY ",RIGHT(BK$3,4)),$DT$3:$EK$3,0))*BK663))</f>
        <v>#VALUE!</v>
      </c>
      <c r="BL660" s="69" t="e" cm="1">
        <f t="array" aca="1" ref="BL660" ca="1">IF($I$9=1,IF(BL$4="A",BL658,BL661*BL$139*4),IF(BL$4="A",BL658,INDEX($DT$139:$EK$139,,MATCH(CONCATENATE("FY ",RIGHT(BL$3,4)),$DT$3:$EK$3,0))*BL663))</f>
        <v>#VALUE!</v>
      </c>
      <c r="BM660" s="114" t="e" cm="1">
        <f t="array" aca="1" ref="BM660" ca="1">IF($I$9=1,IF(BM$4="A",BM658,BM661*BM$139*4),IF(BM$4="A",BM658,INDEX($DT$139:$EK$139,,MATCH(CONCATENATE("FY ",RIGHT(BM$3,4)),$DT$3:$EK$3,0))*BM663))</f>
        <v>#VALUE!</v>
      </c>
      <c r="BN660" s="113" t="e" cm="1">
        <f t="array" aca="1" ref="BN660" ca="1">IF($I$9=1,IF(BN$4="A",BN658,BN661*BN$139*4),IF(BN$4="A",BN658,INDEX($DT$139:$EK$139,,MATCH(CONCATENATE("FY ",RIGHT(BN$3,4)),$DT$3:$EK$3,0))*BN663))</f>
        <v>#VALUE!</v>
      </c>
      <c r="BO660" s="69" t="e" cm="1">
        <f t="array" aca="1" ref="BO660" ca="1">IF($I$9=1,IF(BO$4="A",BO658,BO661*BO$139*4),IF(BO$4="A",BO658,INDEX($DT$139:$EK$139,,MATCH(CONCATENATE("FY ",RIGHT(BO$3,4)),$DT$3:$EK$3,0))*BO663))</f>
        <v>#VALUE!</v>
      </c>
      <c r="BP660" s="69" t="e" cm="1">
        <f t="array" aca="1" ref="BP660" ca="1">IF($I$9=1,IF(BP$4="A",BP658,BP661*BP$139*4),IF(BP$4="A",BP658,INDEX($DT$139:$EK$139,,MATCH(CONCATENATE("FY ",RIGHT(BP$3,4)),$DT$3:$EK$3,0))*BP663))</f>
        <v>#VALUE!</v>
      </c>
      <c r="BQ660" s="114" t="e" cm="1">
        <f t="array" aca="1" ref="BQ660" ca="1">IF($I$9=1,IF(BQ$4="A",BQ658,BQ661*BQ$139*4),IF(BQ$4="A",BQ658,INDEX($DT$139:$EK$139,,MATCH(CONCATENATE("FY ",RIGHT(BQ$3,4)),$DT$3:$EK$3,0))*BQ663))</f>
        <v>#VALUE!</v>
      </c>
      <c r="BR660" s="113" t="e" cm="1">
        <f t="array" aca="1" ref="BR660" ca="1">IF($I$9=1,IF(BR$4="A",BR658,BR661*BR$139*4),IF(BR$4="A",BR658,INDEX($DT$139:$EK$139,,MATCH(CONCATENATE("FY ",RIGHT(BR$3,4)),$DT$3:$EK$3,0))*BR663))</f>
        <v>#VALUE!</v>
      </c>
      <c r="BS660" s="69" t="e" cm="1">
        <f t="array" aca="1" ref="BS660" ca="1">IF($I$9=1,IF(BS$4="A",BS658,BS661*BS$139*4),IF(BS$4="A",BS658,INDEX($DT$139:$EK$139,,MATCH(CONCATENATE("FY ",RIGHT(BS$3,4)),$DT$3:$EK$3,0))*BS663))</f>
        <v>#VALUE!</v>
      </c>
      <c r="BT660" s="69" t="e" cm="1">
        <f t="array" aca="1" ref="BT660" ca="1">IF($I$9=1,IF(BT$4="A",BT658,BT661*BT$139*4),IF(BT$4="A",BT658,INDEX($DT$139:$EK$139,,MATCH(CONCATENATE("FY ",RIGHT(BT$3,4)),$DT$3:$EK$3,0))*BT663))</f>
        <v>#VALUE!</v>
      </c>
      <c r="BU660" s="114" t="e" cm="1">
        <f t="array" aca="1" ref="BU660" ca="1">IF($I$9=1,IF(BU$4="A",BU658,BU661*BU$139*4),IF(BU$4="A",BU658,INDEX($DT$139:$EK$139,,MATCH(CONCATENATE("FY ",RIGHT(BU$3,4)),$DT$3:$EK$3,0))*BU663))</f>
        <v>#VALUE!</v>
      </c>
      <c r="BV660" s="113" t="e" cm="1">
        <f t="array" aca="1" ref="BV660" ca="1">IF($I$9=1,IF(BV$4="A",BV658,BV661*BV$139*4),IF(BV$4="A",BV658,INDEX($DT$139:$EK$139,,MATCH(CONCATENATE("FY ",RIGHT(BV$3,4)),$DT$3:$EK$3,0))*BV663))</f>
        <v>#VALUE!</v>
      </c>
      <c r="BW660" s="69" t="e" cm="1">
        <f t="array" aca="1" ref="BW660" ca="1">IF($I$9=1,IF(BW$4="A",BW658,BW661*BW$139*4),IF(BW$4="A",BW658,INDEX($DT$139:$EK$139,,MATCH(CONCATENATE("FY ",RIGHT(BW$3,4)),$DT$3:$EK$3,0))*BW663))</f>
        <v>#VALUE!</v>
      </c>
      <c r="BX660" s="69" t="e" cm="1">
        <f t="array" aca="1" ref="BX660" ca="1">IF($I$9=1,IF(BX$4="A",BX658,BX661*BX$139*4),IF(BX$4="A",BX658,INDEX($DT$139:$EK$139,,MATCH(CONCATENATE("FY ",RIGHT(BX$3,4)),$DT$3:$EK$3,0))*BX663))</f>
        <v>#VALUE!</v>
      </c>
      <c r="BY660" s="114" t="e" cm="1">
        <f t="array" aca="1" ref="BY660" ca="1">IF($I$9=1,IF(BY$4="A",BY658,BY661*BY$139*4),IF(BY$4="A",BY658,INDEX($DT$139:$EK$139,,MATCH(CONCATENATE("FY ",RIGHT(BY$3,4)),$DT$3:$EK$3,0))*BY663))</f>
        <v>#VALUE!</v>
      </c>
      <c r="BZ660" s="113" t="e" cm="1">
        <f t="array" aca="1" ref="BZ660" ca="1">IF($I$9=1,IF(BZ$4="A",BZ658,BZ661*BZ$139*4),IF(BZ$4="A",BZ658,INDEX($DT$139:$EK$139,,MATCH(CONCATENATE("FY ",RIGHT(BZ$3,4)),$DT$3:$EK$3,0))*BZ663))</f>
        <v>#VALUE!</v>
      </c>
      <c r="CA660" s="69" t="e" cm="1">
        <f t="array" aca="1" ref="CA660" ca="1">IF($I$9=1,IF(CA$4="A",CA658,CA661*CA$139*4),IF(CA$4="A",CA658,INDEX($DT$139:$EK$139,,MATCH(CONCATENATE("FY ",RIGHT(CA$3,4)),$DT$3:$EK$3,0))*CA663))</f>
        <v>#VALUE!</v>
      </c>
      <c r="CB660" s="69" t="e" cm="1">
        <f t="array" aca="1" ref="CB660" ca="1">IF($I$9=1,IF(CB$4="A",CB658,CB661*CB$139*4),IF(CB$4="A",CB658,INDEX($DT$139:$EK$139,,MATCH(CONCATENATE("FY ",RIGHT(CB$3,4)),$DT$3:$EK$3,0))*CB663))</f>
        <v>#VALUE!</v>
      </c>
      <c r="CC660" s="114" t="e" cm="1">
        <f t="array" aca="1" ref="CC660" ca="1">IF($I$9=1,IF(CC$4="A",CC658,CC661*CC$139*4),IF(CC$4="A",CC658,INDEX($DT$139:$EK$139,,MATCH(CONCATENATE("FY ",RIGHT(CC$3,4)),$DT$3:$EK$3,0))*CC663))</f>
        <v>#VALUE!</v>
      </c>
      <c r="CD660" s="113" t="e" cm="1">
        <f t="array" aca="1" ref="CD660" ca="1">IF($I$9=1,IF(CD$4="A",CD658,CD661*CD$139*4),IF(CD$4="A",CD658,INDEX($DT$139:$EK$139,,MATCH(CONCATENATE("FY ",RIGHT(CD$3,4)),$DT$3:$EK$3,0))*CD663))</f>
        <v>#VALUE!</v>
      </c>
      <c r="CE660" s="69" t="e" cm="1">
        <f t="array" aca="1" ref="CE660" ca="1">IF($I$9=1,IF(CE$4="A",CE658,CE661*CE$139*4),IF(CE$4="A",CE658,INDEX($DT$139:$EK$139,,MATCH(CONCATENATE("FY ",RIGHT(CE$3,4)),$DT$3:$EK$3,0))*CE663))</f>
        <v>#VALUE!</v>
      </c>
      <c r="CF660" s="69" t="e" cm="1">
        <f t="array" aca="1" ref="CF660" ca="1">IF($I$9=1,IF(CF$4="A",CF658,CF661*CF$139*4),IF(CF$4="A",CF658,INDEX($DT$139:$EK$139,,MATCH(CONCATENATE("FY ",RIGHT(CF$3,4)),$DT$3:$EK$3,0))*CF663))</f>
        <v>#VALUE!</v>
      </c>
      <c r="CG660" s="114" t="e" cm="1">
        <f t="array" aca="1" ref="CG660" ca="1">IF($I$9=1,IF(CG$4="A",CG658,CG661*CG$139*4),IF(CG$4="A",CG658,INDEX($DT$139:$EK$139,,MATCH(CONCATENATE("FY ",RIGHT(CG$3,4)),$DT$3:$EK$3,0))*CG663))</f>
        <v>#VALUE!</v>
      </c>
      <c r="CH660" s="113" cm="1">
        <f t="array" aca="1" ref="CH660" ca="1">IF($I$9=1,IF(CH$4="A",CH658,CH661*CH$139*4),IF(CH$4="A",CH658,INDEX($DT$139:$EK$139,,MATCH(CONCATENATE("FY ",RIGHT(CH$3,4)),$DT$3:$EK$3,0))*CH663))</f>
        <v>0</v>
      </c>
      <c r="CI660" s="69" cm="1">
        <f t="array" aca="1" ref="CI660" ca="1">IF($I$9=1,IF(CI$4="A",CI658,CI661*CI$139*4),IF(CI$4="A",CI658,INDEX($DT$139:$EK$139,,MATCH(CONCATENATE("FY ",RIGHT(CI$3,4)),$DT$3:$EK$3,0))*CI663))</f>
        <v>0</v>
      </c>
      <c r="CJ660" s="69" cm="1">
        <f t="array" aca="1" ref="CJ660" ca="1">IF($I$9=1,IF(CJ$4="A",CJ658,CJ661*CJ$139*4),IF(CJ$4="A",CJ658,INDEX($DT$139:$EK$139,,MATCH(CONCATENATE("FY ",RIGHT(CJ$3,4)),$DT$3:$EK$3,0))*CJ663))</f>
        <v>0</v>
      </c>
      <c r="CK660" s="114" cm="1">
        <f t="array" aca="1" ref="CK660" ca="1">IF($I$9=1,IF(CK$4="A",CK658,CK661*CK$139*4),IF(CK$4="A",CK658,INDEX($DT$139:$EK$139,,MATCH(CONCATENATE("FY ",RIGHT(CK$3,4)),$DT$3:$EK$3,0))*CK663))</f>
        <v>0</v>
      </c>
      <c r="CL660" s="113" cm="1">
        <f t="array" aca="1" ref="CL660" ca="1">IF($I$9=1,IF(CL$4="A",CL658,CL661*CL$139*4),IF(CL$4="A",CL658,INDEX($DT$139:$EK$139,,MATCH(CONCATENATE("FY ",RIGHT(CL$3,4)),$DT$3:$EK$3,0))*CL663))</f>
        <v>0</v>
      </c>
      <c r="CM660" s="69" cm="1">
        <f t="array" aca="1" ref="CM660" ca="1">IF($I$9=1,IF(CM$4="A",CM658,CM661*CM$139*4),IF(CM$4="A",CM658,INDEX($DT$139:$EK$139,,MATCH(CONCATENATE("FY ",RIGHT(CM$3,4)),$DT$3:$EK$3,0))*CM663))</f>
        <v>0</v>
      </c>
      <c r="CN660" s="69" cm="1">
        <f t="array" aca="1" ref="CN660" ca="1">IF($I$9=1,IF(CN$4="A",CN658,CN661*CN$139*4),IF(CN$4="A",CN658,INDEX($DT$139:$EK$139,,MATCH(CONCATENATE("FY ",RIGHT(CN$3,4)),$DT$3:$EK$3,0))*CN663))</f>
        <v>0</v>
      </c>
      <c r="CO660" s="114" cm="1">
        <f t="array" aca="1" ref="CO660" ca="1">IF($I$9=1,IF(CO$4="A",CO658,CO661*CO$139*4),IF(CO$4="A",CO658,INDEX($DT$139:$EK$139,,MATCH(CONCATENATE("FY ",RIGHT(CO$3,4)),$DT$3:$EK$3,0))*CO663))</f>
        <v>0</v>
      </c>
      <c r="CP660" s="113" cm="1">
        <f t="array" aca="1" ref="CP660" ca="1">IF($I$9=1,IF(CP$4="A",CP658,CP661*CP$139*4),IF(CP$4="A",CP658,INDEX($DT$139:$EK$139,,MATCH(CONCATENATE("FY ",RIGHT(CP$3,4)),$DT$3:$EK$3,0))*CP663))</f>
        <v>0</v>
      </c>
      <c r="CQ660" s="69" cm="1">
        <f t="array" aca="1" ref="CQ660" ca="1">IF($I$9=1,IF(CQ$4="A",CQ658,CQ661*CQ$139*4),IF(CQ$4="A",CQ658,INDEX($DT$139:$EK$139,,MATCH(CONCATENATE("FY ",RIGHT(CQ$3,4)),$DT$3:$EK$3,0))*CQ663))</f>
        <v>0</v>
      </c>
      <c r="CR660" s="69" cm="1">
        <f t="array" aca="1" ref="CR660" ca="1">IF($I$9=1,IF(CR$4="A",CR658,CR661*CR$139*4),IF(CR$4="A",CR658,INDEX($DT$139:$EK$139,,MATCH(CONCATENATE("FY ",RIGHT(CR$3,4)),$DT$3:$EK$3,0))*CR663))</f>
        <v>0</v>
      </c>
      <c r="CS660" s="114" cm="1">
        <f t="array" aca="1" ref="CS660" ca="1">IF($I$9=1,IF(CS$4="A",CS658,CS661*CS$139*4),IF(CS$4="A",CS658,INDEX($DT$139:$EK$139,,MATCH(CONCATENATE("FY ",RIGHT(CS$3,4)),$DT$3:$EK$3,0))*CS663))</f>
        <v>0</v>
      </c>
      <c r="CT660" s="113" cm="1">
        <f t="array" aca="1" ref="CT660" ca="1">IF($I$9=1,IF(CT$4="A",CT658,CT661*CT$139*4),IF(CT$4="A",CT658,INDEX($DT$139:$EK$139,,MATCH(CONCATENATE("FY ",RIGHT(CT$3,4)),$DT$3:$EK$3,0))*CT663))</f>
        <v>0</v>
      </c>
      <c r="CU660" s="69" cm="1">
        <f t="array" aca="1" ref="CU660" ca="1">IF($I$9=1,IF(CU$4="A",CU658,CU661*CU$139*4),IF(CU$4="A",CU658,INDEX($DT$139:$EK$139,,MATCH(CONCATENATE("FY ",RIGHT(CU$3,4)),$DT$3:$EK$3,0))*CU663))</f>
        <v>0</v>
      </c>
      <c r="CV660" s="69" cm="1">
        <f t="array" aca="1" ref="CV660" ca="1">IF($I$9=1,IF(CV$4="A",CV658,CV661*CV$139*4),IF(CV$4="A",CV658,INDEX($DT$139:$EK$139,,MATCH(CONCATENATE("FY ",RIGHT(CV$3,4)),$DT$3:$EK$3,0))*CV663))</f>
        <v>0</v>
      </c>
      <c r="CW660" s="114" cm="1">
        <f t="array" aca="1" ref="CW660" ca="1">IF($I$9=1,IF(CW$4="A",CW658,CW661*CW$139*4),IF(CW$4="A",CW658,INDEX($DT$139:$EK$139,,MATCH(CONCATENATE("FY ",RIGHT(CW$3,4)),$DT$3:$EK$3,0))*CW663))</f>
        <v>0</v>
      </c>
      <c r="CX660" s="113" cm="1">
        <f t="array" aca="1" ref="CX660" ca="1">IF($I$9=1,IF(CX$4="A",CX658,CX661*CX$139*4),IF(CX$4="A",CX658,INDEX($DT$139:$EK$139,,MATCH(CONCATENATE("FY ",RIGHT(CX$3,4)),$DT$3:$EK$3,0))*CX663))</f>
        <v>0</v>
      </c>
      <c r="CY660" s="69" cm="1">
        <f t="array" aca="1" ref="CY660" ca="1">IF($I$9=1,IF(CY$4="A",CY658,CY661*CY$139*4),IF(CY$4="A",CY658,INDEX($DT$139:$EK$139,,MATCH(CONCATENATE("FY ",RIGHT(CY$3,4)),$DT$3:$EK$3,0))*CY663))</f>
        <v>0</v>
      </c>
      <c r="CZ660" s="69" cm="1">
        <f t="array" aca="1" ref="CZ660" ca="1">IF($I$9=1,IF(CZ$4="A",CZ658,CZ661*CZ$139*4),IF(CZ$4="A",CZ658,INDEX($DT$139:$EK$139,,MATCH(CONCATENATE("FY ",RIGHT(CZ$3,4)),$DT$3:$EK$3,0))*CZ663))</f>
        <v>0</v>
      </c>
      <c r="DA660" s="114" cm="1">
        <f t="array" aca="1" ref="DA660" ca="1">IF($I$9=1,IF(DA$4="A",DA658,DA661*DA$139*4),IF(DA$4="A",DA658,INDEX($DT$139:$EK$139,,MATCH(CONCATENATE("FY ",RIGHT(DA$3,4)),$DT$3:$EK$3,0))*DA663))</f>
        <v>0</v>
      </c>
      <c r="DB660" s="113" cm="1">
        <f t="array" aca="1" ref="DB660" ca="1">IF($I$9=1,IF(DB$4="A",DB658,DB661*DB$139*4),IF(DB$4="A",DB658,INDEX($DT$139:$EK$139,,MATCH(CONCATENATE("FY ",RIGHT(DB$3,4)),$DT$3:$EK$3,0))*DB663))</f>
        <v>0</v>
      </c>
      <c r="DC660" s="69" cm="1">
        <f t="array" aca="1" ref="DC660" ca="1">IF($I$9=1,IF(DC$4="A",DC658,DC661*DC$139*4),IF(DC$4="A",DC658,INDEX($DT$139:$EK$139,,MATCH(CONCATENATE("FY ",RIGHT(DC$3,4)),$DT$3:$EK$3,0))*DC663))</f>
        <v>0</v>
      </c>
      <c r="DD660" s="69" cm="1">
        <f t="array" aca="1" ref="DD660" ca="1">IF($I$9=1,IF(DD$4="A",DD658,DD661*DD$139*4),IF(DD$4="A",DD658,INDEX($DT$139:$EK$139,,MATCH(CONCATENATE("FY ",RIGHT(DD$3,4)),$DT$3:$EK$3,0))*DD663))</f>
        <v>0</v>
      </c>
      <c r="DE660" s="114" cm="1">
        <f t="array" aca="1" ref="DE660" ca="1">IF($I$9=1,IF(DE$4="A",DE658,DE661*DE$139*4),IF(DE$4="A",DE658,INDEX($DT$139:$EK$139,,MATCH(CONCATENATE("FY ",RIGHT(DE$3,4)),$DT$3:$EK$3,0))*DE663))</f>
        <v>0</v>
      </c>
      <c r="DF660" s="113" cm="1">
        <f t="array" aca="1" ref="DF660" ca="1">IF($I$9=1,IF(DF$4="A",DF658,DF661*DF$139*4),IF(DF$4="A",DF658,INDEX($DT$139:$EK$139,,MATCH(CONCATENATE("FY ",RIGHT(DF$3,4)),$DT$3:$EK$3,0))*DF663))</f>
        <v>0</v>
      </c>
      <c r="DG660" s="69" cm="1">
        <f t="array" aca="1" ref="DG660" ca="1">IF($I$9=1,IF(DG$4="A",DG658,DG661*DG$139*4),IF(DG$4="A",DG658,INDEX($DT$139:$EK$139,,MATCH(CONCATENATE("FY ",RIGHT(DG$3,4)),$DT$3:$EK$3,0))*DG663))</f>
        <v>0</v>
      </c>
      <c r="DH660" s="69" cm="1">
        <f t="array" aca="1" ref="DH660" ca="1">IF($I$9=1,IF(DH$4="A",DH658,DH661*DH$139*4),IF(DH$4="A",DH658,INDEX($DT$139:$EK$139,,MATCH(CONCATENATE("FY ",RIGHT(DH$3,4)),$DT$3:$EK$3,0))*DH663))</f>
        <v>0</v>
      </c>
      <c r="DI660" s="114" cm="1">
        <f t="array" aca="1" ref="DI660" ca="1">IF($I$9=1,IF(DI$4="A",DI658,DI661*DI$139*4),IF(DI$4="A",DI658,INDEX($DT$139:$EK$139,,MATCH(CONCATENATE("FY ",RIGHT(DI$3,4)),$DT$3:$EK$3,0))*DI663))</f>
        <v>0</v>
      </c>
      <c r="DK660" s="69">
        <f t="shared" ref="DK660:EK660" ca="1" si="1670">SUM(OFFSET($E660,,MATCH(DK$3,$F$5:$DI$5,0)+3,,1))</f>
        <v>0</v>
      </c>
      <c r="DL660" s="69" t="e">
        <f t="shared" ca="1" si="1670"/>
        <v>#N/A</v>
      </c>
      <c r="DM660" s="69" t="e">
        <f t="shared" ca="1" si="1670"/>
        <v>#VALUE!</v>
      </c>
      <c r="DN660" s="69" t="e">
        <f t="shared" ca="1" si="1670"/>
        <v>#VALUE!</v>
      </c>
      <c r="DO660" s="69" t="e">
        <f t="shared" ca="1" si="1670"/>
        <v>#VALUE!</v>
      </c>
      <c r="DP660" s="69" t="e">
        <f t="shared" ca="1" si="1670"/>
        <v>#VALUE!</v>
      </c>
      <c r="DQ660" s="69" t="e">
        <f t="shared" ca="1" si="1670"/>
        <v>#VALUE!</v>
      </c>
      <c r="DR660" s="69" t="e">
        <f t="shared" ca="1" si="1670"/>
        <v>#VALUE!</v>
      </c>
      <c r="DS660" s="69" t="e">
        <f t="shared" ca="1" si="1670"/>
        <v>#VALUE!</v>
      </c>
      <c r="DT660" s="69" t="e">
        <f t="shared" ca="1" si="1670"/>
        <v>#VALUE!</v>
      </c>
      <c r="DU660" s="69" t="e">
        <f t="shared" ca="1" si="1670"/>
        <v>#VALUE!</v>
      </c>
      <c r="DV660" s="69" t="e">
        <f t="shared" ca="1" si="1670"/>
        <v>#VALUE!</v>
      </c>
      <c r="DW660" s="69" t="e">
        <f t="shared" ca="1" si="1670"/>
        <v>#VALUE!</v>
      </c>
      <c r="DX660" s="69" t="e">
        <f t="shared" ca="1" si="1670"/>
        <v>#VALUE!</v>
      </c>
      <c r="DY660" s="69" t="e">
        <f t="shared" ca="1" si="1670"/>
        <v>#VALUE!</v>
      </c>
      <c r="DZ660" s="69" t="e">
        <f t="shared" ca="1" si="1670"/>
        <v>#VALUE!</v>
      </c>
      <c r="EA660" s="69" t="e">
        <f t="shared" ca="1" si="1670"/>
        <v>#VALUE!</v>
      </c>
      <c r="EB660" s="69" t="e">
        <f t="shared" ca="1" si="1670"/>
        <v>#VALUE!</v>
      </c>
      <c r="EC660" s="69" t="e">
        <f t="shared" ca="1" si="1670"/>
        <v>#VALUE!</v>
      </c>
      <c r="ED660" s="69" t="e">
        <f t="shared" ca="1" si="1670"/>
        <v>#VALUE!</v>
      </c>
      <c r="EE660" s="69" t="e">
        <f t="shared" ca="1" si="1670"/>
        <v>#VALUE!</v>
      </c>
      <c r="EF660" s="69" t="e">
        <f t="shared" ca="1" si="1670"/>
        <v>#VALUE!</v>
      </c>
      <c r="EG660" s="69" t="e">
        <f t="shared" ca="1" si="1670"/>
        <v>#VALUE!</v>
      </c>
      <c r="EH660" s="69" t="e">
        <f t="shared" ca="1" si="1670"/>
        <v>#VALUE!</v>
      </c>
      <c r="EI660" s="69" t="e">
        <f t="shared" ca="1" si="1670"/>
        <v>#VALUE!</v>
      </c>
      <c r="EJ660" s="69" t="e">
        <f t="shared" ca="1" si="1670"/>
        <v>#VALUE!</v>
      </c>
      <c r="EK660" s="69" t="e">
        <f t="shared" ca="1" si="1670"/>
        <v>#VALUE!</v>
      </c>
    </row>
    <row r="661" spans="1:141" outlineLevel="1" x14ac:dyDescent="0.25">
      <c r="A661" s="90"/>
      <c r="B661" s="90"/>
      <c r="C661" s="90"/>
      <c r="D661" s="90"/>
      <c r="E661" t="s">
        <v>352</v>
      </c>
      <c r="F661" s="100"/>
      <c r="I661" s="101"/>
      <c r="J661" s="100"/>
      <c r="M661" s="101"/>
      <c r="N661" s="100"/>
      <c r="Q661" s="101"/>
      <c r="R661" s="100"/>
      <c r="U661" s="101"/>
      <c r="V661" s="100"/>
      <c r="Y661" s="101"/>
      <c r="Z661" s="100"/>
      <c r="AC661" s="101"/>
      <c r="AD661" s="100"/>
      <c r="AG661" s="101"/>
      <c r="AH661" s="100"/>
      <c r="AK661" s="101"/>
      <c r="AL661" s="100"/>
      <c r="AO661" s="101"/>
      <c r="AP661" s="102" t="e">
        <f ca="1">IF(AP$4="A","",AP663)</f>
        <v>#N/A</v>
      </c>
      <c r="AQ661" s="103" t="e">
        <f t="shared" ref="AQ661:DB661" ca="1" si="1671">IF(AQ$4="A","",AQ663)</f>
        <v>#N/A</v>
      </c>
      <c r="AR661" s="103" t="e">
        <f t="shared" ca="1" si="1671"/>
        <v>#N/A</v>
      </c>
      <c r="AS661" s="104" t="e">
        <f t="shared" ca="1" si="1671"/>
        <v>#N/A</v>
      </c>
      <c r="AT661" s="102" t="e">
        <f t="shared" ca="1" si="1671"/>
        <v>#VALUE!</v>
      </c>
      <c r="AU661" s="103" t="e">
        <f t="shared" ca="1" si="1671"/>
        <v>#VALUE!</v>
      </c>
      <c r="AV661" s="103" t="e">
        <f t="shared" ca="1" si="1671"/>
        <v>#VALUE!</v>
      </c>
      <c r="AW661" s="104" t="e">
        <f t="shared" ca="1" si="1671"/>
        <v>#VALUE!</v>
      </c>
      <c r="AX661" s="102" t="e">
        <f t="shared" ca="1" si="1671"/>
        <v>#VALUE!</v>
      </c>
      <c r="AY661" s="103" t="e">
        <f t="shared" ca="1" si="1671"/>
        <v>#VALUE!</v>
      </c>
      <c r="AZ661" s="103" t="e">
        <f t="shared" ca="1" si="1671"/>
        <v>#VALUE!</v>
      </c>
      <c r="BA661" s="104" t="e">
        <f t="shared" ca="1" si="1671"/>
        <v>#VALUE!</v>
      </c>
      <c r="BB661" s="102" t="e">
        <f t="shared" ca="1" si="1671"/>
        <v>#VALUE!</v>
      </c>
      <c r="BC661" s="103" t="e">
        <f t="shared" ca="1" si="1671"/>
        <v>#VALUE!</v>
      </c>
      <c r="BD661" s="103" t="e">
        <f t="shared" ca="1" si="1671"/>
        <v>#VALUE!</v>
      </c>
      <c r="BE661" s="104" t="e">
        <f t="shared" ca="1" si="1671"/>
        <v>#VALUE!</v>
      </c>
      <c r="BF661" s="102" t="e">
        <f t="shared" ca="1" si="1671"/>
        <v>#VALUE!</v>
      </c>
      <c r="BG661" s="103" t="e">
        <f t="shared" ca="1" si="1671"/>
        <v>#VALUE!</v>
      </c>
      <c r="BH661" s="103" t="e">
        <f t="shared" ca="1" si="1671"/>
        <v>#VALUE!</v>
      </c>
      <c r="BI661" s="104" t="e">
        <f t="shared" ca="1" si="1671"/>
        <v>#VALUE!</v>
      </c>
      <c r="BJ661" s="102" t="e">
        <f t="shared" ca="1" si="1671"/>
        <v>#VALUE!</v>
      </c>
      <c r="BK661" s="103" t="e">
        <f t="shared" ca="1" si="1671"/>
        <v>#VALUE!</v>
      </c>
      <c r="BL661" s="103" t="e">
        <f t="shared" ca="1" si="1671"/>
        <v>#VALUE!</v>
      </c>
      <c r="BM661" s="104" t="e">
        <f t="shared" ca="1" si="1671"/>
        <v>#VALUE!</v>
      </c>
      <c r="BN661" s="102" t="e">
        <f t="shared" ca="1" si="1671"/>
        <v>#VALUE!</v>
      </c>
      <c r="BO661" s="103" t="e">
        <f t="shared" ca="1" si="1671"/>
        <v>#VALUE!</v>
      </c>
      <c r="BP661" s="103" t="e">
        <f t="shared" ca="1" si="1671"/>
        <v>#VALUE!</v>
      </c>
      <c r="BQ661" s="104" t="e">
        <f t="shared" ca="1" si="1671"/>
        <v>#VALUE!</v>
      </c>
      <c r="BR661" s="102" t="e">
        <f t="shared" ca="1" si="1671"/>
        <v>#VALUE!</v>
      </c>
      <c r="BS661" s="103" t="e">
        <f t="shared" ca="1" si="1671"/>
        <v>#VALUE!</v>
      </c>
      <c r="BT661" s="103" t="e">
        <f t="shared" ca="1" si="1671"/>
        <v>#VALUE!</v>
      </c>
      <c r="BU661" s="104" t="e">
        <f t="shared" ca="1" si="1671"/>
        <v>#VALUE!</v>
      </c>
      <c r="BV661" s="102" t="e">
        <f t="shared" ca="1" si="1671"/>
        <v>#VALUE!</v>
      </c>
      <c r="BW661" s="103" t="e">
        <f t="shared" ca="1" si="1671"/>
        <v>#VALUE!</v>
      </c>
      <c r="BX661" s="103" t="e">
        <f t="shared" ca="1" si="1671"/>
        <v>#VALUE!</v>
      </c>
      <c r="BY661" s="104" t="e">
        <f t="shared" ca="1" si="1671"/>
        <v>#VALUE!</v>
      </c>
      <c r="BZ661" s="102" t="e">
        <f t="shared" ca="1" si="1671"/>
        <v>#VALUE!</v>
      </c>
      <c r="CA661" s="103" t="e">
        <f t="shared" ca="1" si="1671"/>
        <v>#VALUE!</v>
      </c>
      <c r="CB661" s="103" t="e">
        <f t="shared" ca="1" si="1671"/>
        <v>#VALUE!</v>
      </c>
      <c r="CC661" s="104" t="e">
        <f t="shared" ca="1" si="1671"/>
        <v>#VALUE!</v>
      </c>
      <c r="CD661" s="102" t="e">
        <f t="shared" ca="1" si="1671"/>
        <v>#VALUE!</v>
      </c>
      <c r="CE661" s="103" t="e">
        <f t="shared" ca="1" si="1671"/>
        <v>#VALUE!</v>
      </c>
      <c r="CF661" s="103" t="e">
        <f t="shared" ca="1" si="1671"/>
        <v>#VALUE!</v>
      </c>
      <c r="CG661" s="104" t="e">
        <f t="shared" ca="1" si="1671"/>
        <v>#VALUE!</v>
      </c>
      <c r="CH661" s="102" t="str">
        <f t="shared" ca="1" si="1671"/>
        <v/>
      </c>
      <c r="CI661" s="103" t="str">
        <f t="shared" ca="1" si="1671"/>
        <v/>
      </c>
      <c r="CJ661" s="103" t="str">
        <f t="shared" ca="1" si="1671"/>
        <v/>
      </c>
      <c r="CK661" s="104" t="str">
        <f t="shared" ca="1" si="1671"/>
        <v/>
      </c>
      <c r="CL661" s="102" t="str">
        <f t="shared" ca="1" si="1671"/>
        <v/>
      </c>
      <c r="CM661" s="103" t="str">
        <f t="shared" ca="1" si="1671"/>
        <v/>
      </c>
      <c r="CN661" s="103" t="str">
        <f t="shared" ca="1" si="1671"/>
        <v/>
      </c>
      <c r="CO661" s="104" t="str">
        <f t="shared" ca="1" si="1671"/>
        <v/>
      </c>
      <c r="CP661" s="102" t="str">
        <f t="shared" ca="1" si="1671"/>
        <v/>
      </c>
      <c r="CQ661" s="103" t="str">
        <f t="shared" ca="1" si="1671"/>
        <v/>
      </c>
      <c r="CR661" s="103" t="str">
        <f t="shared" ca="1" si="1671"/>
        <v/>
      </c>
      <c r="CS661" s="104" t="str">
        <f t="shared" ca="1" si="1671"/>
        <v/>
      </c>
      <c r="CT661" s="102" t="str">
        <f t="shared" ca="1" si="1671"/>
        <v/>
      </c>
      <c r="CU661" s="103" t="str">
        <f t="shared" ca="1" si="1671"/>
        <v/>
      </c>
      <c r="CV661" s="103" t="str">
        <f t="shared" ca="1" si="1671"/>
        <v/>
      </c>
      <c r="CW661" s="104" t="str">
        <f t="shared" ca="1" si="1671"/>
        <v/>
      </c>
      <c r="CX661" s="102" t="str">
        <f t="shared" ca="1" si="1671"/>
        <v/>
      </c>
      <c r="CY661" s="103" t="str">
        <f t="shared" ca="1" si="1671"/>
        <v/>
      </c>
      <c r="CZ661" s="103" t="str">
        <f t="shared" ca="1" si="1671"/>
        <v/>
      </c>
      <c r="DA661" s="104" t="str">
        <f t="shared" ca="1" si="1671"/>
        <v/>
      </c>
      <c r="DB661" s="102" t="str">
        <f t="shared" ca="1" si="1671"/>
        <v/>
      </c>
      <c r="DC661" s="103" t="str">
        <f t="shared" ref="DC661:DI661" ca="1" si="1672">IF(DC$4="A","",DC663)</f>
        <v/>
      </c>
      <c r="DD661" s="103" t="str">
        <f t="shared" ca="1" si="1672"/>
        <v/>
      </c>
      <c r="DE661" s="104" t="str">
        <f t="shared" ca="1" si="1672"/>
        <v/>
      </c>
      <c r="DF661" s="102" t="str">
        <f t="shared" ca="1" si="1672"/>
        <v/>
      </c>
      <c r="DG661" s="103" t="str">
        <f t="shared" ca="1" si="1672"/>
        <v/>
      </c>
      <c r="DH661" s="103" t="str">
        <f t="shared" ca="1" si="1672"/>
        <v/>
      </c>
      <c r="DI661" s="104" t="str">
        <f t="shared" ca="1" si="1672"/>
        <v/>
      </c>
      <c r="DT661" s="103" t="str">
        <f ca="1">IF(ISERROR(DT660/DT$139),"",DT660/DT$139)</f>
        <v/>
      </c>
      <c r="DU661" s="103" t="str">
        <f t="shared" ref="DU661:EK661" ca="1" si="1673">IF(ISERROR(DU660/DU$139),"",DU660/DU$139)</f>
        <v/>
      </c>
      <c r="DV661" s="103" t="str">
        <f t="shared" ca="1" si="1673"/>
        <v/>
      </c>
      <c r="DW661" s="103" t="str">
        <f t="shared" ca="1" si="1673"/>
        <v/>
      </c>
      <c r="DX661" s="103" t="str">
        <f t="shared" ca="1" si="1673"/>
        <v/>
      </c>
      <c r="DY661" s="103" t="str">
        <f t="shared" ca="1" si="1673"/>
        <v/>
      </c>
      <c r="DZ661" s="103" t="str">
        <f t="shared" ca="1" si="1673"/>
        <v/>
      </c>
      <c r="EA661" s="103" t="str">
        <f t="shared" ca="1" si="1673"/>
        <v/>
      </c>
      <c r="EB661" s="103" t="str">
        <f t="shared" ca="1" si="1673"/>
        <v/>
      </c>
      <c r="EC661" s="103" t="str">
        <f t="shared" ca="1" si="1673"/>
        <v/>
      </c>
      <c r="ED661" s="103" t="str">
        <f t="shared" ca="1" si="1673"/>
        <v/>
      </c>
      <c r="EE661" s="103" t="str">
        <f t="shared" ca="1" si="1673"/>
        <v/>
      </c>
      <c r="EF661" s="103" t="str">
        <f t="shared" ca="1" si="1673"/>
        <v/>
      </c>
      <c r="EG661" s="103" t="str">
        <f t="shared" ca="1" si="1673"/>
        <v/>
      </c>
      <c r="EH661" s="103" t="str">
        <f t="shared" ca="1" si="1673"/>
        <v/>
      </c>
      <c r="EI661" s="103" t="str">
        <f t="shared" ca="1" si="1673"/>
        <v/>
      </c>
      <c r="EJ661" s="103" t="str">
        <f t="shared" ca="1" si="1673"/>
        <v/>
      </c>
      <c r="EK661" s="103" t="str">
        <f t="shared" ca="1" si="1673"/>
        <v/>
      </c>
    </row>
    <row r="662" spans="1:141" outlineLevel="1" x14ac:dyDescent="0.25">
      <c r="A662" s="90"/>
      <c r="B662" s="90"/>
      <c r="C662" s="90"/>
      <c r="D662" s="90"/>
      <c r="F662" s="100"/>
      <c r="I662" s="101"/>
      <c r="J662" s="100"/>
      <c r="M662" s="101"/>
      <c r="N662" s="100"/>
      <c r="Q662" s="101"/>
      <c r="R662" s="100"/>
      <c r="U662" s="101"/>
      <c r="V662" s="100"/>
      <c r="Y662" s="101"/>
      <c r="Z662" s="100"/>
      <c r="AC662" s="101"/>
      <c r="AD662" s="100"/>
      <c r="AG662" s="101"/>
      <c r="AH662" s="100"/>
      <c r="AK662" s="101"/>
      <c r="AL662" s="100"/>
      <c r="AO662" s="101"/>
      <c r="AP662" s="102"/>
      <c r="AQ662" s="103"/>
      <c r="AR662" s="103"/>
      <c r="AS662" s="104"/>
      <c r="AT662" s="102"/>
      <c r="AU662" s="103"/>
      <c r="AV662" s="103"/>
      <c r="AW662" s="104"/>
      <c r="AX662" s="102"/>
      <c r="AY662" s="103"/>
      <c r="AZ662" s="103"/>
      <c r="BA662" s="104"/>
      <c r="BB662" s="102"/>
      <c r="BC662" s="103"/>
      <c r="BD662" s="103"/>
      <c r="BE662" s="104"/>
      <c r="BF662" s="102"/>
      <c r="BG662" s="103"/>
      <c r="BH662" s="103"/>
      <c r="BI662" s="104"/>
      <c r="BJ662" s="102"/>
      <c r="BK662" s="103"/>
      <c r="BL662" s="103"/>
      <c r="BM662" s="104"/>
      <c r="BN662" s="102"/>
      <c r="BO662" s="103"/>
      <c r="BP662" s="103"/>
      <c r="BQ662" s="104"/>
      <c r="BR662" s="102"/>
      <c r="BS662" s="103"/>
      <c r="BT662" s="103"/>
      <c r="BU662" s="104"/>
      <c r="BV662" s="102"/>
      <c r="BW662" s="103"/>
      <c r="BX662" s="103"/>
      <c r="BY662" s="104"/>
      <c r="BZ662" s="102"/>
      <c r="CA662" s="103"/>
      <c r="CB662" s="103"/>
      <c r="CC662" s="104"/>
      <c r="CD662" s="102"/>
      <c r="CE662" s="103"/>
      <c r="CF662" s="103"/>
      <c r="CG662" s="104"/>
      <c r="CH662" s="102"/>
      <c r="CI662" s="103"/>
      <c r="CJ662" s="103"/>
      <c r="CK662" s="104"/>
      <c r="CL662" s="102"/>
      <c r="CM662" s="103"/>
      <c r="CN662" s="103"/>
      <c r="CO662" s="104"/>
      <c r="CP662" s="102"/>
      <c r="CQ662" s="103"/>
      <c r="CR662" s="103"/>
      <c r="CS662" s="104"/>
      <c r="CT662" s="102"/>
      <c r="CU662" s="103"/>
      <c r="CV662" s="103"/>
      <c r="CW662" s="104"/>
      <c r="CX662" s="102"/>
      <c r="CY662" s="103"/>
      <c r="CZ662" s="103"/>
      <c r="DA662" s="104"/>
      <c r="DB662" s="102"/>
      <c r="DC662" s="103"/>
      <c r="DD662" s="103"/>
      <c r="DE662" s="104"/>
      <c r="DF662" s="102"/>
      <c r="DG662" s="103"/>
      <c r="DH662" s="103"/>
      <c r="DI662" s="104"/>
    </row>
    <row r="663" spans="1:141" outlineLevel="1" x14ac:dyDescent="0.25">
      <c r="A663" s="90"/>
      <c r="B663" s="90"/>
      <c r="C663" s="90"/>
      <c r="D663" s="90"/>
      <c r="E663" s="36" t="str">
        <f>CONCATENATE(E661," selected driver: ",$J$8," (",$J$9,")")</f>
        <v>% revenue (annualized) selected driver: Default (Annual)</v>
      </c>
      <c r="F663" s="100"/>
      <c r="I663" s="101"/>
      <c r="J663" s="100"/>
      <c r="M663" s="101"/>
      <c r="N663" s="100"/>
      <c r="Q663" s="101"/>
      <c r="R663" s="100"/>
      <c r="U663" s="101"/>
      <c r="V663" s="100"/>
      <c r="Y663" s="101"/>
      <c r="Z663" s="100"/>
      <c r="AC663" s="101"/>
      <c r="AD663" s="100"/>
      <c r="AG663" s="101"/>
      <c r="AH663" s="100"/>
      <c r="AK663" s="101"/>
      <c r="AL663" s="100"/>
      <c r="AO663" s="101"/>
      <c r="AP663" s="126" t="e" cm="1">
        <f t="array" ref="AP663">IF($I$9=1,AP665,INDEX($DT665:$EK665,,MATCH(CONCATENATE("FY ",RIGHT(AP$3,4)),$DT$3:$EK$3,0)))</f>
        <v>#N/A</v>
      </c>
      <c r="AQ663" s="127" t="e" cm="1">
        <f t="array" ref="AQ663">IF($I$9=1,AQ665,INDEX($DT665:$EK665,,MATCH(CONCATENATE("FY ",RIGHT(AQ$3,4)),$DT$3:$EK$3,0)))</f>
        <v>#N/A</v>
      </c>
      <c r="AR663" s="127" t="e" cm="1">
        <f t="array" ref="AR663">IF($I$9=1,AR665,INDEX($DT665:$EK665,,MATCH(CONCATENATE("FY ",RIGHT(AR$3,4)),$DT$3:$EK$3,0)))</f>
        <v>#N/A</v>
      </c>
      <c r="AS663" s="128" t="e" cm="1">
        <f t="array" ref="AS663">IF($I$9=1,AS665,INDEX($DT665:$EK665,,MATCH(CONCATENATE("FY ",RIGHT(AS$3,4)),$DT$3:$EK$3,0)))</f>
        <v>#N/A</v>
      </c>
      <c r="AT663" s="126" t="e" cm="1">
        <f t="array" ref="AT663">IF($I$9=1,AT665,INDEX($DT665:$EK665,,MATCH(CONCATENATE("FY ",RIGHT(AT$3,4)),$DT$3:$EK$3,0)))</f>
        <v>#N/A</v>
      </c>
      <c r="AU663" s="127" t="e" cm="1">
        <f t="array" ref="AU663">IF($I$9=1,AU665,INDEX($DT665:$EK665,,MATCH(CONCATENATE("FY ",RIGHT(AU$3,4)),$DT$3:$EK$3,0)))</f>
        <v>#N/A</v>
      </c>
      <c r="AV663" s="127" t="e" cm="1">
        <f t="array" ref="AV663">IF($I$9=1,AV665,INDEX($DT665:$EK665,,MATCH(CONCATENATE("FY ",RIGHT(AV$3,4)),$DT$3:$EK$3,0)))</f>
        <v>#N/A</v>
      </c>
      <c r="AW663" s="128" t="e" cm="1">
        <f t="array" ref="AW663">IF($I$9=1,AW665,INDEX($DT665:$EK665,,MATCH(CONCATENATE("FY ",RIGHT(AW$3,4)),$DT$3:$EK$3,0)))</f>
        <v>#N/A</v>
      </c>
      <c r="AX663" s="126" t="e" cm="1">
        <f t="array" ref="AX663">IF($I$9=1,AX665,INDEX($DT665:$EK665,,MATCH(CONCATENATE("FY ",RIGHT(AX$3,4)),$DT$3:$EK$3,0)))</f>
        <v>#N/A</v>
      </c>
      <c r="AY663" s="127" t="e" cm="1">
        <f t="array" ref="AY663">IF($I$9=1,AY665,INDEX($DT665:$EK665,,MATCH(CONCATENATE("FY ",RIGHT(AY$3,4)),$DT$3:$EK$3,0)))</f>
        <v>#N/A</v>
      </c>
      <c r="AZ663" s="127" t="e" cm="1">
        <f t="array" ref="AZ663">IF($I$9=1,AZ665,INDEX($DT665:$EK665,,MATCH(CONCATENATE("FY ",RIGHT(AZ$3,4)),$DT$3:$EK$3,0)))</f>
        <v>#N/A</v>
      </c>
      <c r="BA663" s="128" t="e" cm="1">
        <f t="array" ref="BA663">IF($I$9=1,BA665,INDEX($DT665:$EK665,,MATCH(CONCATENATE("FY ",RIGHT(BA$3,4)),$DT$3:$EK$3,0)))</f>
        <v>#N/A</v>
      </c>
      <c r="BB663" s="126" t="e" cm="1">
        <f t="array" ref="BB663">IF($I$9=1,BB665,INDEX($DT665:$EK665,,MATCH(CONCATENATE("FY ",RIGHT(BB$3,4)),$DT$3:$EK$3,0)))</f>
        <v>#N/A</v>
      </c>
      <c r="BC663" s="127" t="e" cm="1">
        <f t="array" ref="BC663">IF($I$9=1,BC665,INDEX($DT665:$EK665,,MATCH(CONCATENATE("FY ",RIGHT(BC$3,4)),$DT$3:$EK$3,0)))</f>
        <v>#N/A</v>
      </c>
      <c r="BD663" s="127" t="e" cm="1">
        <f t="array" ref="BD663">IF($I$9=1,BD665,INDEX($DT665:$EK665,,MATCH(CONCATENATE("FY ",RIGHT(BD$3,4)),$DT$3:$EK$3,0)))</f>
        <v>#N/A</v>
      </c>
      <c r="BE663" s="128" t="e" cm="1">
        <f t="array" ref="BE663">IF($I$9=1,BE665,INDEX($DT665:$EK665,,MATCH(CONCATENATE("FY ",RIGHT(BE$3,4)),$DT$3:$EK$3,0)))</f>
        <v>#N/A</v>
      </c>
      <c r="BF663" s="126" t="e" cm="1">
        <f t="array" ref="BF663">IF($I$9=1,BF665,INDEX($DT665:$EK665,,MATCH(CONCATENATE("FY ",RIGHT(BF$3,4)),$DT$3:$EK$3,0)))</f>
        <v>#N/A</v>
      </c>
      <c r="BG663" s="127" t="e" cm="1">
        <f t="array" ref="BG663">IF($I$9=1,BG665,INDEX($DT665:$EK665,,MATCH(CONCATENATE("FY ",RIGHT(BG$3,4)),$DT$3:$EK$3,0)))</f>
        <v>#N/A</v>
      </c>
      <c r="BH663" s="127" t="e" cm="1">
        <f t="array" ref="BH663">IF($I$9=1,BH665,INDEX($DT665:$EK665,,MATCH(CONCATENATE("FY ",RIGHT(BH$3,4)),$DT$3:$EK$3,0)))</f>
        <v>#N/A</v>
      </c>
      <c r="BI663" s="128" t="e" cm="1">
        <f t="array" ref="BI663">IF($I$9=1,BI665,INDEX($DT665:$EK665,,MATCH(CONCATENATE("FY ",RIGHT(BI$3,4)),$DT$3:$EK$3,0)))</f>
        <v>#N/A</v>
      </c>
      <c r="BJ663" s="126" t="e" cm="1">
        <f t="array" ref="BJ663">IF($I$9=1,BJ665,INDEX($DT665:$EK665,,MATCH(CONCATENATE("FY ",RIGHT(BJ$3,4)),$DT$3:$EK$3,0)))</f>
        <v>#N/A</v>
      </c>
      <c r="BK663" s="127" t="e" cm="1">
        <f t="array" ref="BK663">IF($I$9=1,BK665,INDEX($DT665:$EK665,,MATCH(CONCATENATE("FY ",RIGHT(BK$3,4)),$DT$3:$EK$3,0)))</f>
        <v>#N/A</v>
      </c>
      <c r="BL663" s="127" t="e" cm="1">
        <f t="array" ref="BL663">IF($I$9=1,BL665,INDEX($DT665:$EK665,,MATCH(CONCATENATE("FY ",RIGHT(BL$3,4)),$DT$3:$EK$3,0)))</f>
        <v>#N/A</v>
      </c>
      <c r="BM663" s="128" t="e" cm="1">
        <f t="array" ref="BM663">IF($I$9=1,BM665,INDEX($DT665:$EK665,,MATCH(CONCATENATE("FY ",RIGHT(BM$3,4)),$DT$3:$EK$3,0)))</f>
        <v>#N/A</v>
      </c>
      <c r="BN663" s="126" t="e" cm="1">
        <f t="array" ref="BN663">IF($I$9=1,BN665,INDEX($DT665:$EK665,,MATCH(CONCATENATE("FY ",RIGHT(BN$3,4)),$DT$3:$EK$3,0)))</f>
        <v>#N/A</v>
      </c>
      <c r="BO663" s="127" t="e" cm="1">
        <f t="array" ref="BO663">IF($I$9=1,BO665,INDEX($DT665:$EK665,,MATCH(CONCATENATE("FY ",RIGHT(BO$3,4)),$DT$3:$EK$3,0)))</f>
        <v>#N/A</v>
      </c>
      <c r="BP663" s="127" t="e" cm="1">
        <f t="array" ref="BP663">IF($I$9=1,BP665,INDEX($DT665:$EK665,,MATCH(CONCATENATE("FY ",RIGHT(BP$3,4)),$DT$3:$EK$3,0)))</f>
        <v>#N/A</v>
      </c>
      <c r="BQ663" s="128" t="e" cm="1">
        <f t="array" ref="BQ663">IF($I$9=1,BQ665,INDEX($DT665:$EK665,,MATCH(CONCATENATE("FY ",RIGHT(BQ$3,4)),$DT$3:$EK$3,0)))</f>
        <v>#N/A</v>
      </c>
      <c r="BR663" s="126" t="e" cm="1">
        <f t="array" ref="BR663">IF($I$9=1,BR665,INDEX($DT665:$EK665,,MATCH(CONCATENATE("FY ",RIGHT(BR$3,4)),$DT$3:$EK$3,0)))</f>
        <v>#N/A</v>
      </c>
      <c r="BS663" s="127" t="e" cm="1">
        <f t="array" ref="BS663">IF($I$9=1,BS665,INDEX($DT665:$EK665,,MATCH(CONCATENATE("FY ",RIGHT(BS$3,4)),$DT$3:$EK$3,0)))</f>
        <v>#N/A</v>
      </c>
      <c r="BT663" s="127" t="e" cm="1">
        <f t="array" ref="BT663">IF($I$9=1,BT665,INDEX($DT665:$EK665,,MATCH(CONCATENATE("FY ",RIGHT(BT$3,4)),$DT$3:$EK$3,0)))</f>
        <v>#N/A</v>
      </c>
      <c r="BU663" s="128" t="e" cm="1">
        <f t="array" ref="BU663">IF($I$9=1,BU665,INDEX($DT665:$EK665,,MATCH(CONCATENATE("FY ",RIGHT(BU$3,4)),$DT$3:$EK$3,0)))</f>
        <v>#N/A</v>
      </c>
      <c r="BV663" s="126" t="e" cm="1">
        <f t="array" ref="BV663">IF($I$9=1,BV665,INDEX($DT665:$EK665,,MATCH(CONCATENATE("FY ",RIGHT(BV$3,4)),$DT$3:$EK$3,0)))</f>
        <v>#N/A</v>
      </c>
      <c r="BW663" s="127" t="e" cm="1">
        <f t="array" ref="BW663">IF($I$9=1,BW665,INDEX($DT665:$EK665,,MATCH(CONCATENATE("FY ",RIGHT(BW$3,4)),$DT$3:$EK$3,0)))</f>
        <v>#N/A</v>
      </c>
      <c r="BX663" s="127" t="e" cm="1">
        <f t="array" ref="BX663">IF($I$9=1,BX665,INDEX($DT665:$EK665,,MATCH(CONCATENATE("FY ",RIGHT(BX$3,4)),$DT$3:$EK$3,0)))</f>
        <v>#N/A</v>
      </c>
      <c r="BY663" s="128" t="e" cm="1">
        <f t="array" ref="BY663">IF($I$9=1,BY665,INDEX($DT665:$EK665,,MATCH(CONCATENATE("FY ",RIGHT(BY$3,4)),$DT$3:$EK$3,0)))</f>
        <v>#N/A</v>
      </c>
      <c r="BZ663" s="126" t="e" cm="1">
        <f t="array" ref="BZ663">IF($I$9=1,BZ665,INDEX($DT665:$EK665,,MATCH(CONCATENATE("FY ",RIGHT(BZ$3,4)),$DT$3:$EK$3,0)))</f>
        <v>#N/A</v>
      </c>
      <c r="CA663" s="127" t="e" cm="1">
        <f t="array" ref="CA663">IF($I$9=1,CA665,INDEX($DT665:$EK665,,MATCH(CONCATENATE("FY ",RIGHT(CA$3,4)),$DT$3:$EK$3,0)))</f>
        <v>#N/A</v>
      </c>
      <c r="CB663" s="127" t="e" cm="1">
        <f t="array" ref="CB663">IF($I$9=1,CB665,INDEX($DT665:$EK665,,MATCH(CONCATENATE("FY ",RIGHT(CB$3,4)),$DT$3:$EK$3,0)))</f>
        <v>#N/A</v>
      </c>
      <c r="CC663" s="128" t="e" cm="1">
        <f t="array" ref="CC663">IF($I$9=1,CC665,INDEX($DT665:$EK665,,MATCH(CONCATENATE("FY ",RIGHT(CC$3,4)),$DT$3:$EK$3,0)))</f>
        <v>#N/A</v>
      </c>
      <c r="CD663" s="126" t="e" cm="1">
        <f t="array" ref="CD663">IF($I$9=1,CD665,INDEX($DT665:$EK665,,MATCH(CONCATENATE("FY ",RIGHT(CD$3,4)),$DT$3:$EK$3,0)))</f>
        <v>#N/A</v>
      </c>
      <c r="CE663" s="127" t="e" cm="1">
        <f t="array" ref="CE663">IF($I$9=1,CE665,INDEX($DT665:$EK665,,MATCH(CONCATENATE("FY ",RIGHT(CE$3,4)),$DT$3:$EK$3,0)))</f>
        <v>#N/A</v>
      </c>
      <c r="CF663" s="127" t="e" cm="1">
        <f t="array" ref="CF663">IF($I$9=1,CF665,INDEX($DT665:$EK665,,MATCH(CONCATENATE("FY ",RIGHT(CF$3,4)),$DT$3:$EK$3,0)))</f>
        <v>#N/A</v>
      </c>
      <c r="CG663" s="128" t="e" cm="1">
        <f t="array" ref="CG663">IF($I$9=1,CG665,INDEX($DT665:$EK665,,MATCH(CONCATENATE("FY ",RIGHT(CG$3,4)),$DT$3:$EK$3,0)))</f>
        <v>#N/A</v>
      </c>
      <c r="CH663" s="126" t="e" cm="1">
        <f t="array" ref="CH663">IF($I$9=1,CH665,INDEX($DT665:$EK665,,MATCH(CONCATENATE("FY ",RIGHT(CH$3,4)),$DT$3:$EK$3,0)))</f>
        <v>#N/A</v>
      </c>
      <c r="CI663" s="127" t="e" cm="1">
        <f t="array" ref="CI663">IF($I$9=1,CI665,INDEX($DT665:$EK665,,MATCH(CONCATENATE("FY ",RIGHT(CI$3,4)),$DT$3:$EK$3,0)))</f>
        <v>#N/A</v>
      </c>
      <c r="CJ663" s="127" t="e" cm="1">
        <f t="array" ref="CJ663">IF($I$9=1,CJ665,INDEX($DT665:$EK665,,MATCH(CONCATENATE("FY ",RIGHT(CJ$3,4)),$DT$3:$EK$3,0)))</f>
        <v>#N/A</v>
      </c>
      <c r="CK663" s="128" t="e" cm="1">
        <f t="array" ref="CK663">IF($I$9=1,CK665,INDEX($DT665:$EK665,,MATCH(CONCATENATE("FY ",RIGHT(CK$3,4)),$DT$3:$EK$3,0)))</f>
        <v>#N/A</v>
      </c>
      <c r="CL663" s="126" t="e" cm="1">
        <f t="array" ref="CL663">IF($I$9=1,CL665,INDEX($DT665:$EK665,,MATCH(CONCATENATE("FY ",RIGHT(CL$3,4)),$DT$3:$EK$3,0)))</f>
        <v>#N/A</v>
      </c>
      <c r="CM663" s="127" t="e" cm="1">
        <f t="array" ref="CM663">IF($I$9=1,CM665,INDEX($DT665:$EK665,,MATCH(CONCATENATE("FY ",RIGHT(CM$3,4)),$DT$3:$EK$3,0)))</f>
        <v>#N/A</v>
      </c>
      <c r="CN663" s="127" t="e" cm="1">
        <f t="array" ref="CN663">IF($I$9=1,CN665,INDEX($DT665:$EK665,,MATCH(CONCATENATE("FY ",RIGHT(CN$3,4)),$DT$3:$EK$3,0)))</f>
        <v>#N/A</v>
      </c>
      <c r="CO663" s="128" t="e" cm="1">
        <f t="array" ref="CO663">IF($I$9=1,CO665,INDEX($DT665:$EK665,,MATCH(CONCATENATE("FY ",RIGHT(CO$3,4)),$DT$3:$EK$3,0)))</f>
        <v>#N/A</v>
      </c>
      <c r="CP663" s="126" t="e" cm="1">
        <f t="array" ref="CP663">IF($I$9=1,CP665,INDEX($DT665:$EK665,,MATCH(CONCATENATE("FY ",RIGHT(CP$3,4)),$DT$3:$EK$3,0)))</f>
        <v>#N/A</v>
      </c>
      <c r="CQ663" s="127" t="e" cm="1">
        <f t="array" ref="CQ663">IF($I$9=1,CQ665,INDEX($DT665:$EK665,,MATCH(CONCATENATE("FY ",RIGHT(CQ$3,4)),$DT$3:$EK$3,0)))</f>
        <v>#N/A</v>
      </c>
      <c r="CR663" s="127" t="e" cm="1">
        <f t="array" ref="CR663">IF($I$9=1,CR665,INDEX($DT665:$EK665,,MATCH(CONCATENATE("FY ",RIGHT(CR$3,4)),$DT$3:$EK$3,0)))</f>
        <v>#N/A</v>
      </c>
      <c r="CS663" s="128" t="e" cm="1">
        <f t="array" ref="CS663">IF($I$9=1,CS665,INDEX($DT665:$EK665,,MATCH(CONCATENATE("FY ",RIGHT(CS$3,4)),$DT$3:$EK$3,0)))</f>
        <v>#N/A</v>
      </c>
      <c r="CT663" s="126" t="e" cm="1">
        <f t="array" ref="CT663">IF($I$9=1,CT665,INDEX($DT665:$EK665,,MATCH(CONCATENATE("FY ",RIGHT(CT$3,4)),$DT$3:$EK$3,0)))</f>
        <v>#N/A</v>
      </c>
      <c r="CU663" s="127" t="e" cm="1">
        <f t="array" ref="CU663">IF($I$9=1,CU665,INDEX($DT665:$EK665,,MATCH(CONCATENATE("FY ",RIGHT(CU$3,4)),$DT$3:$EK$3,0)))</f>
        <v>#N/A</v>
      </c>
      <c r="CV663" s="127" t="e" cm="1">
        <f t="array" ref="CV663">IF($I$9=1,CV665,INDEX($DT665:$EK665,,MATCH(CONCATENATE("FY ",RIGHT(CV$3,4)),$DT$3:$EK$3,0)))</f>
        <v>#N/A</v>
      </c>
      <c r="CW663" s="128" t="e" cm="1">
        <f t="array" ref="CW663">IF($I$9=1,CW665,INDEX($DT665:$EK665,,MATCH(CONCATENATE("FY ",RIGHT(CW$3,4)),$DT$3:$EK$3,0)))</f>
        <v>#N/A</v>
      </c>
      <c r="CX663" s="126" t="e" cm="1">
        <f t="array" ref="CX663">IF($I$9=1,CX665,INDEX($DT665:$EK665,,MATCH(CONCATENATE("FY ",RIGHT(CX$3,4)),$DT$3:$EK$3,0)))</f>
        <v>#N/A</v>
      </c>
      <c r="CY663" s="127" t="e" cm="1">
        <f t="array" ref="CY663">IF($I$9=1,CY665,INDEX($DT665:$EK665,,MATCH(CONCATENATE("FY ",RIGHT(CY$3,4)),$DT$3:$EK$3,0)))</f>
        <v>#N/A</v>
      </c>
      <c r="CZ663" s="127" t="e" cm="1">
        <f t="array" ref="CZ663">IF($I$9=1,CZ665,INDEX($DT665:$EK665,,MATCH(CONCATENATE("FY ",RIGHT(CZ$3,4)),$DT$3:$EK$3,0)))</f>
        <v>#N/A</v>
      </c>
      <c r="DA663" s="128" t="e" cm="1">
        <f t="array" ref="DA663">IF($I$9=1,DA665,INDEX($DT665:$EK665,,MATCH(CONCATENATE("FY ",RIGHT(DA$3,4)),$DT$3:$EK$3,0)))</f>
        <v>#N/A</v>
      </c>
      <c r="DB663" s="126" t="e" cm="1">
        <f t="array" ref="DB663">IF($I$9=1,DB665,INDEX($DT665:$EK665,,MATCH(CONCATENATE("FY ",RIGHT(DB$3,4)),$DT$3:$EK$3,0)))</f>
        <v>#N/A</v>
      </c>
      <c r="DC663" s="127" t="e" cm="1">
        <f t="array" ref="DC663">IF($I$9=1,DC665,INDEX($DT665:$EK665,,MATCH(CONCATENATE("FY ",RIGHT(DC$3,4)),$DT$3:$EK$3,0)))</f>
        <v>#N/A</v>
      </c>
      <c r="DD663" s="127" t="e" cm="1">
        <f t="array" ref="DD663">IF($I$9=1,DD665,INDEX($DT665:$EK665,,MATCH(CONCATENATE("FY ",RIGHT(DD$3,4)),$DT$3:$EK$3,0)))</f>
        <v>#N/A</v>
      </c>
      <c r="DE663" s="128" t="e" cm="1">
        <f t="array" ref="DE663">IF($I$9=1,DE665,INDEX($DT665:$EK665,,MATCH(CONCATENATE("FY ",RIGHT(DE$3,4)),$DT$3:$EK$3,0)))</f>
        <v>#N/A</v>
      </c>
      <c r="DF663" s="126" t="e" cm="1">
        <f t="array" ref="DF663">IF($I$9=1,DF665,INDEX($DT665:$EK665,,MATCH(CONCATENATE("FY ",RIGHT(DF$3,4)),$DT$3:$EK$3,0)))</f>
        <v>#N/A</v>
      </c>
      <c r="DG663" s="127" t="e" cm="1">
        <f t="array" ref="DG663">IF($I$9=1,DG665,INDEX($DT665:$EK665,,MATCH(CONCATENATE("FY ",RIGHT(DG$3,4)),$DT$3:$EK$3,0)))</f>
        <v>#N/A</v>
      </c>
      <c r="DH663" s="127" t="e" cm="1">
        <f t="array" ref="DH663">IF($I$9=1,DH665,INDEX($DT665:$EK665,,MATCH(CONCATENATE("FY ",RIGHT(DH$3,4)),$DT$3:$EK$3,0)))</f>
        <v>#N/A</v>
      </c>
      <c r="DI663" s="128" t="e" cm="1">
        <f t="array" ref="DI663">IF($I$9=1,DI665,INDEX($DT665:$EK665,,MATCH(CONCATENATE("FY ",RIGHT(DI$3,4)),$DT$3:$EK$3,0)))</f>
        <v>#N/A</v>
      </c>
    </row>
    <row r="664" spans="1:141" outlineLevel="1" x14ac:dyDescent="0.25">
      <c r="A664" s="90"/>
      <c r="B664" s="90"/>
      <c r="C664" s="90"/>
      <c r="D664" s="90"/>
      <c r="F664" s="100"/>
      <c r="I664" s="101"/>
      <c r="J664" s="100"/>
      <c r="M664" s="101"/>
      <c r="N664" s="100"/>
      <c r="Q664" s="101"/>
      <c r="R664" s="100"/>
      <c r="U664" s="101"/>
      <c r="V664" s="100"/>
      <c r="Y664" s="101"/>
      <c r="Z664" s="100"/>
      <c r="AC664" s="101"/>
      <c r="AD664" s="100"/>
      <c r="AG664" s="101"/>
      <c r="AH664" s="100"/>
      <c r="AK664" s="101"/>
      <c r="AL664" s="100"/>
      <c r="AO664" s="101"/>
      <c r="AP664" s="100"/>
      <c r="AS664" s="101"/>
      <c r="AT664" s="100"/>
      <c r="AW664" s="101"/>
      <c r="AX664" s="100"/>
      <c r="BA664" s="101"/>
      <c r="BB664" s="100"/>
      <c r="BE664" s="101"/>
      <c r="BF664" s="100"/>
      <c r="BI664" s="101"/>
      <c r="BJ664" s="100"/>
      <c r="BM664" s="101"/>
      <c r="BN664" s="100"/>
      <c r="BQ664" s="101"/>
      <c r="BR664" s="100"/>
      <c r="BU664" s="101"/>
      <c r="BV664" s="100"/>
      <c r="BY664" s="101"/>
      <c r="BZ664" s="100"/>
      <c r="CC664" s="101"/>
      <c r="CD664" s="100"/>
      <c r="CG664" s="101"/>
      <c r="CH664" s="100"/>
      <c r="CK664" s="101"/>
      <c r="CL664" s="100"/>
      <c r="CO664" s="101"/>
      <c r="CP664" s="100"/>
      <c r="CS664" s="101"/>
      <c r="CT664" s="100"/>
      <c r="CW664" s="101"/>
      <c r="CX664" s="100"/>
      <c r="DA664" s="101"/>
      <c r="DB664" s="100"/>
      <c r="DE664" s="101"/>
      <c r="DF664" s="100"/>
      <c r="DI664" s="101"/>
    </row>
    <row r="665" spans="1:141" outlineLevel="1" x14ac:dyDescent="0.25">
      <c r="A665" s="90"/>
      <c r="B665" s="90"/>
      <c r="C665" s="90"/>
      <c r="D665" s="90"/>
      <c r="E665" t="str">
        <f>CONCATENATE(E661," scenario: ",$J$8)</f>
        <v>% revenue (annualized) scenario: Default</v>
      </c>
      <c r="F665" s="100"/>
      <c r="I665" s="101"/>
      <c r="J665" s="100"/>
      <c r="M665" s="101"/>
      <c r="N665" s="100"/>
      <c r="Q665" s="101"/>
      <c r="R665" s="100"/>
      <c r="U665" s="101"/>
      <c r="V665" s="100"/>
      <c r="Y665" s="101"/>
      <c r="Z665" s="100"/>
      <c r="AC665" s="101"/>
      <c r="AD665" s="100"/>
      <c r="AG665" s="101"/>
      <c r="AH665" s="100"/>
      <c r="AK665" s="101"/>
      <c r="AL665" s="100"/>
      <c r="AO665" s="101"/>
      <c r="AP665" s="102">
        <f>CHOOSE($I$8,AP666,AP667,AP668,AP669,AP670)</f>
        <v>0</v>
      </c>
      <c r="AQ665" s="103">
        <f t="shared" ref="AQ665:DB665" si="1674">CHOOSE($I$8,AQ666,AQ667,AQ668,AQ669,AQ670)</f>
        <v>0</v>
      </c>
      <c r="AR665" s="103">
        <f t="shared" si="1674"/>
        <v>0</v>
      </c>
      <c r="AS665" s="104">
        <f t="shared" si="1674"/>
        <v>0</v>
      </c>
      <c r="AT665" s="102">
        <f t="shared" si="1674"/>
        <v>0</v>
      </c>
      <c r="AU665" s="103">
        <f t="shared" si="1674"/>
        <v>0</v>
      </c>
      <c r="AV665" s="103">
        <f t="shared" si="1674"/>
        <v>0</v>
      </c>
      <c r="AW665" s="104">
        <f t="shared" si="1674"/>
        <v>0</v>
      </c>
      <c r="AX665" s="102">
        <f t="shared" si="1674"/>
        <v>0</v>
      </c>
      <c r="AY665" s="103">
        <f t="shared" si="1674"/>
        <v>0</v>
      </c>
      <c r="AZ665" s="103">
        <f t="shared" si="1674"/>
        <v>0</v>
      </c>
      <c r="BA665" s="104">
        <f t="shared" si="1674"/>
        <v>0</v>
      </c>
      <c r="BB665" s="102">
        <f t="shared" si="1674"/>
        <v>0</v>
      </c>
      <c r="BC665" s="103">
        <f t="shared" si="1674"/>
        <v>0</v>
      </c>
      <c r="BD665" s="103">
        <f t="shared" si="1674"/>
        <v>0</v>
      </c>
      <c r="BE665" s="104">
        <f t="shared" si="1674"/>
        <v>0</v>
      </c>
      <c r="BF665" s="102">
        <f t="shared" si="1674"/>
        <v>0</v>
      </c>
      <c r="BG665" s="103">
        <f t="shared" si="1674"/>
        <v>0</v>
      </c>
      <c r="BH665" s="103">
        <f t="shared" si="1674"/>
        <v>0</v>
      </c>
      <c r="BI665" s="104">
        <f t="shared" si="1674"/>
        <v>0</v>
      </c>
      <c r="BJ665" s="102">
        <f t="shared" si="1674"/>
        <v>0</v>
      </c>
      <c r="BK665" s="103">
        <f t="shared" si="1674"/>
        <v>0</v>
      </c>
      <c r="BL665" s="103">
        <f t="shared" si="1674"/>
        <v>0</v>
      </c>
      <c r="BM665" s="104">
        <f t="shared" si="1674"/>
        <v>0</v>
      </c>
      <c r="BN665" s="102">
        <f t="shared" si="1674"/>
        <v>0</v>
      </c>
      <c r="BO665" s="103">
        <f t="shared" si="1674"/>
        <v>0</v>
      </c>
      <c r="BP665" s="103">
        <f t="shared" si="1674"/>
        <v>0</v>
      </c>
      <c r="BQ665" s="104">
        <f t="shared" si="1674"/>
        <v>0</v>
      </c>
      <c r="BR665" s="102">
        <f t="shared" si="1674"/>
        <v>0</v>
      </c>
      <c r="BS665" s="103">
        <f t="shared" si="1674"/>
        <v>0</v>
      </c>
      <c r="BT665" s="103">
        <f t="shared" si="1674"/>
        <v>0</v>
      </c>
      <c r="BU665" s="104">
        <f t="shared" si="1674"/>
        <v>0</v>
      </c>
      <c r="BV665" s="102">
        <f t="shared" si="1674"/>
        <v>0</v>
      </c>
      <c r="BW665" s="103">
        <f t="shared" si="1674"/>
        <v>0</v>
      </c>
      <c r="BX665" s="103">
        <f t="shared" si="1674"/>
        <v>0</v>
      </c>
      <c r="BY665" s="104">
        <f t="shared" si="1674"/>
        <v>0</v>
      </c>
      <c r="BZ665" s="102">
        <f t="shared" si="1674"/>
        <v>0</v>
      </c>
      <c r="CA665" s="103">
        <f t="shared" si="1674"/>
        <v>0</v>
      </c>
      <c r="CB665" s="103">
        <f t="shared" si="1674"/>
        <v>0</v>
      </c>
      <c r="CC665" s="104">
        <f t="shared" si="1674"/>
        <v>0</v>
      </c>
      <c r="CD665" s="102">
        <f t="shared" si="1674"/>
        <v>0</v>
      </c>
      <c r="CE665" s="103">
        <f t="shared" si="1674"/>
        <v>0</v>
      </c>
      <c r="CF665" s="103">
        <f t="shared" si="1674"/>
        <v>0</v>
      </c>
      <c r="CG665" s="104">
        <f t="shared" si="1674"/>
        <v>0</v>
      </c>
      <c r="CH665" s="102">
        <f t="shared" si="1674"/>
        <v>0</v>
      </c>
      <c r="CI665" s="103">
        <f t="shared" si="1674"/>
        <v>0</v>
      </c>
      <c r="CJ665" s="103">
        <f t="shared" si="1674"/>
        <v>0</v>
      </c>
      <c r="CK665" s="104">
        <f t="shared" si="1674"/>
        <v>0</v>
      </c>
      <c r="CL665" s="102">
        <f t="shared" si="1674"/>
        <v>0</v>
      </c>
      <c r="CM665" s="103">
        <f t="shared" si="1674"/>
        <v>0</v>
      </c>
      <c r="CN665" s="103">
        <f t="shared" si="1674"/>
        <v>0</v>
      </c>
      <c r="CO665" s="104">
        <f t="shared" si="1674"/>
        <v>0</v>
      </c>
      <c r="CP665" s="102">
        <f t="shared" si="1674"/>
        <v>0</v>
      </c>
      <c r="CQ665" s="103">
        <f t="shared" si="1674"/>
        <v>0</v>
      </c>
      <c r="CR665" s="103">
        <f t="shared" si="1674"/>
        <v>0</v>
      </c>
      <c r="CS665" s="104">
        <f t="shared" si="1674"/>
        <v>0</v>
      </c>
      <c r="CT665" s="102">
        <f t="shared" si="1674"/>
        <v>0</v>
      </c>
      <c r="CU665" s="103">
        <f t="shared" si="1674"/>
        <v>0</v>
      </c>
      <c r="CV665" s="103">
        <f t="shared" si="1674"/>
        <v>0</v>
      </c>
      <c r="CW665" s="104">
        <f t="shared" si="1674"/>
        <v>0</v>
      </c>
      <c r="CX665" s="102">
        <f t="shared" si="1674"/>
        <v>0</v>
      </c>
      <c r="CY665" s="103">
        <f t="shared" si="1674"/>
        <v>0</v>
      </c>
      <c r="CZ665" s="103">
        <f t="shared" si="1674"/>
        <v>0</v>
      </c>
      <c r="DA665" s="104">
        <f t="shared" si="1674"/>
        <v>0</v>
      </c>
      <c r="DB665" s="102">
        <f t="shared" si="1674"/>
        <v>0</v>
      </c>
      <c r="DC665" s="103">
        <f t="shared" ref="DC665:DI665" si="1675">CHOOSE($I$8,DC666,DC667,DC668,DC669,DC670)</f>
        <v>0</v>
      </c>
      <c r="DD665" s="103">
        <f t="shared" si="1675"/>
        <v>0</v>
      </c>
      <c r="DE665" s="104">
        <f t="shared" si="1675"/>
        <v>0</v>
      </c>
      <c r="DF665" s="102">
        <f t="shared" si="1675"/>
        <v>0</v>
      </c>
      <c r="DG665" s="103">
        <f t="shared" si="1675"/>
        <v>0</v>
      </c>
      <c r="DH665" s="103">
        <f t="shared" si="1675"/>
        <v>0</v>
      </c>
      <c r="DI665" s="104">
        <f t="shared" si="1675"/>
        <v>0</v>
      </c>
      <c r="DT665" s="103" t="e">
        <f t="shared" ref="DT665:EK665" ca="1" si="1676">CHOOSE($I$8,DT666,DT667,DT668,DT669,DT670)</f>
        <v>#DIV/0!</v>
      </c>
      <c r="DU665" s="103" t="e">
        <f t="shared" ca="1" si="1676"/>
        <v>#DIV/0!</v>
      </c>
      <c r="DV665" s="103" t="e">
        <f t="shared" ca="1" si="1676"/>
        <v>#DIV/0!</v>
      </c>
      <c r="DW665" s="103" t="e">
        <f t="shared" ca="1" si="1676"/>
        <v>#DIV/0!</v>
      </c>
      <c r="DX665" s="103" t="e">
        <f t="shared" ca="1" si="1676"/>
        <v>#DIV/0!</v>
      </c>
      <c r="DY665" s="103" t="e">
        <f t="shared" ca="1" si="1676"/>
        <v>#DIV/0!</v>
      </c>
      <c r="DZ665" s="103" t="e">
        <f t="shared" ca="1" si="1676"/>
        <v>#DIV/0!</v>
      </c>
      <c r="EA665" s="103" t="e">
        <f t="shared" ca="1" si="1676"/>
        <v>#DIV/0!</v>
      </c>
      <c r="EB665" s="103" t="e">
        <f t="shared" ca="1" si="1676"/>
        <v>#DIV/0!</v>
      </c>
      <c r="EC665" s="103" t="e">
        <f t="shared" ca="1" si="1676"/>
        <v>#DIV/0!</v>
      </c>
      <c r="ED665" s="103" t="e">
        <f t="shared" ca="1" si="1676"/>
        <v>#DIV/0!</v>
      </c>
      <c r="EE665" s="103" t="e">
        <f t="shared" ca="1" si="1676"/>
        <v>#DIV/0!</v>
      </c>
      <c r="EF665" s="103" t="e">
        <f t="shared" ca="1" si="1676"/>
        <v>#DIV/0!</v>
      </c>
      <c r="EG665" s="103" t="e">
        <f t="shared" ca="1" si="1676"/>
        <v>#DIV/0!</v>
      </c>
      <c r="EH665" s="103" t="e">
        <f t="shared" ca="1" si="1676"/>
        <v>#DIV/0!</v>
      </c>
      <c r="EI665" s="103" t="e">
        <f t="shared" ca="1" si="1676"/>
        <v>#DIV/0!</v>
      </c>
      <c r="EJ665" s="103" t="e">
        <f t="shared" ca="1" si="1676"/>
        <v>#DIV/0!</v>
      </c>
      <c r="EK665" s="103" t="e">
        <f t="shared" ca="1" si="1676"/>
        <v>#DIV/0!</v>
      </c>
    </row>
    <row r="666" spans="1:141" outlineLevel="1" x14ac:dyDescent="0.25">
      <c r="A666" s="90"/>
      <c r="B666" s="90"/>
      <c r="C666" s="90"/>
      <c r="D666" s="90"/>
      <c r="E666" t="str">
        <f>CONCATENATE("- ", $N$6,":")</f>
        <v>- Base:</v>
      </c>
      <c r="F666" s="100"/>
      <c r="I666" s="101"/>
      <c r="J666" s="100"/>
      <c r="M666" s="101"/>
      <c r="N666" s="100"/>
      <c r="Q666" s="101"/>
      <c r="R666" s="100"/>
      <c r="U666" s="101"/>
      <c r="V666" s="100"/>
      <c r="Y666" s="101"/>
      <c r="Z666" s="100"/>
      <c r="AC666" s="101"/>
      <c r="AD666" s="100"/>
      <c r="AG666" s="101"/>
      <c r="AH666" s="100"/>
      <c r="AK666" s="101"/>
      <c r="AL666" s="100"/>
      <c r="AO666" s="101"/>
      <c r="AP666" s="123">
        <v>0</v>
      </c>
      <c r="AQ666" s="124">
        <v>0</v>
      </c>
      <c r="AR666" s="124">
        <v>0</v>
      </c>
      <c r="AS666" s="125">
        <v>0</v>
      </c>
      <c r="AT666" s="123">
        <v>0</v>
      </c>
      <c r="AU666" s="124">
        <v>0</v>
      </c>
      <c r="AV666" s="124">
        <v>0</v>
      </c>
      <c r="AW666" s="125">
        <v>0</v>
      </c>
      <c r="AX666" s="123">
        <v>0</v>
      </c>
      <c r="AY666" s="124">
        <v>0</v>
      </c>
      <c r="AZ666" s="124">
        <v>0</v>
      </c>
      <c r="BA666" s="125">
        <v>0</v>
      </c>
      <c r="BB666" s="123">
        <v>0</v>
      </c>
      <c r="BC666" s="124">
        <v>0</v>
      </c>
      <c r="BD666" s="124">
        <v>0</v>
      </c>
      <c r="BE666" s="125">
        <v>0</v>
      </c>
      <c r="BF666" s="123">
        <v>0</v>
      </c>
      <c r="BG666" s="124">
        <v>0</v>
      </c>
      <c r="BH666" s="124">
        <v>0</v>
      </c>
      <c r="BI666" s="125">
        <v>0</v>
      </c>
      <c r="BJ666" s="123">
        <v>0</v>
      </c>
      <c r="BK666" s="124">
        <v>0</v>
      </c>
      <c r="BL666" s="124">
        <v>0</v>
      </c>
      <c r="BM666" s="125">
        <v>0</v>
      </c>
      <c r="BN666" s="123">
        <v>0</v>
      </c>
      <c r="BO666" s="124">
        <v>0</v>
      </c>
      <c r="BP666" s="124">
        <v>0</v>
      </c>
      <c r="BQ666" s="125">
        <v>0</v>
      </c>
      <c r="BR666" s="123">
        <v>0</v>
      </c>
      <c r="BS666" s="124">
        <v>0</v>
      </c>
      <c r="BT666" s="124">
        <v>0</v>
      </c>
      <c r="BU666" s="125">
        <v>0</v>
      </c>
      <c r="BV666" s="123">
        <v>0</v>
      </c>
      <c r="BW666" s="124">
        <v>0</v>
      </c>
      <c r="BX666" s="124">
        <v>0</v>
      </c>
      <c r="BY666" s="125">
        <v>0</v>
      </c>
      <c r="BZ666" s="123">
        <v>0</v>
      </c>
      <c r="CA666" s="124">
        <v>0</v>
      </c>
      <c r="CB666" s="124">
        <v>0</v>
      </c>
      <c r="CC666" s="125">
        <v>0</v>
      </c>
      <c r="CD666" s="123">
        <v>0</v>
      </c>
      <c r="CE666" s="124">
        <v>0</v>
      </c>
      <c r="CF666" s="124">
        <v>0</v>
      </c>
      <c r="CG666" s="125">
        <v>0</v>
      </c>
      <c r="CH666" s="123">
        <v>0</v>
      </c>
      <c r="CI666" s="124">
        <v>0</v>
      </c>
      <c r="CJ666" s="124">
        <v>0</v>
      </c>
      <c r="CK666" s="125">
        <v>0</v>
      </c>
      <c r="CL666" s="123">
        <v>0</v>
      </c>
      <c r="CM666" s="124">
        <v>0</v>
      </c>
      <c r="CN666" s="124">
        <v>0</v>
      </c>
      <c r="CO666" s="125">
        <v>0</v>
      </c>
      <c r="CP666" s="123">
        <v>0</v>
      </c>
      <c r="CQ666" s="124">
        <v>0</v>
      </c>
      <c r="CR666" s="124">
        <v>0</v>
      </c>
      <c r="CS666" s="125">
        <v>0</v>
      </c>
      <c r="CT666" s="123">
        <v>0</v>
      </c>
      <c r="CU666" s="124">
        <v>0</v>
      </c>
      <c r="CV666" s="124">
        <v>0</v>
      </c>
      <c r="CW666" s="125">
        <v>0</v>
      </c>
      <c r="CX666" s="123">
        <v>0</v>
      </c>
      <c r="CY666" s="124">
        <v>0</v>
      </c>
      <c r="CZ666" s="124">
        <v>0</v>
      </c>
      <c r="DA666" s="125">
        <v>0</v>
      </c>
      <c r="DB666" s="123">
        <v>0</v>
      </c>
      <c r="DC666" s="124">
        <v>0</v>
      </c>
      <c r="DD666" s="124">
        <v>0</v>
      </c>
      <c r="DE666" s="125">
        <v>0</v>
      </c>
      <c r="DF666" s="123">
        <v>0</v>
      </c>
      <c r="DG666" s="124">
        <v>0</v>
      </c>
      <c r="DH666" s="124">
        <v>0</v>
      </c>
      <c r="DI666" s="125">
        <v>0</v>
      </c>
      <c r="DT666" s="124">
        <v>0</v>
      </c>
      <c r="DU666" s="124">
        <v>0</v>
      </c>
      <c r="DV666" s="124">
        <v>0</v>
      </c>
      <c r="DW666" s="124">
        <v>0</v>
      </c>
      <c r="DX666" s="124">
        <v>0</v>
      </c>
      <c r="DY666" s="124">
        <v>0</v>
      </c>
      <c r="DZ666" s="124">
        <v>0</v>
      </c>
      <c r="EA666" s="124">
        <v>0</v>
      </c>
      <c r="EB666" s="124">
        <v>0</v>
      </c>
      <c r="EC666" s="124">
        <v>0</v>
      </c>
      <c r="ED666" s="124">
        <v>0</v>
      </c>
      <c r="EE666" s="124">
        <v>0</v>
      </c>
      <c r="EF666" s="124">
        <v>0</v>
      </c>
      <c r="EG666" s="124">
        <v>0</v>
      </c>
      <c r="EH666" s="124">
        <v>0</v>
      </c>
      <c r="EI666" s="124">
        <v>0</v>
      </c>
      <c r="EJ666" s="124">
        <v>0</v>
      </c>
      <c r="EK666" s="124">
        <v>0</v>
      </c>
    </row>
    <row r="667" spans="1:141" outlineLevel="1" x14ac:dyDescent="0.25">
      <c r="A667" s="90"/>
      <c r="B667" s="90"/>
      <c r="C667" s="90"/>
      <c r="D667" s="90"/>
      <c r="E667" t="str">
        <f>CONCATENATE("- ", $N$7,":")</f>
        <v>- Upside:</v>
      </c>
      <c r="F667" s="100"/>
      <c r="I667" s="101"/>
      <c r="J667" s="100"/>
      <c r="M667" s="101"/>
      <c r="N667" s="100"/>
      <c r="Q667" s="101"/>
      <c r="R667" s="100"/>
      <c r="U667" s="101"/>
      <c r="V667" s="100"/>
      <c r="Y667" s="101"/>
      <c r="Z667" s="100"/>
      <c r="AC667" s="101"/>
      <c r="AD667" s="100"/>
      <c r="AG667" s="101"/>
      <c r="AH667" s="100"/>
      <c r="AK667" s="101"/>
      <c r="AL667" s="100"/>
      <c r="AO667" s="101"/>
      <c r="AP667" s="123">
        <v>0</v>
      </c>
      <c r="AQ667" s="124">
        <v>0</v>
      </c>
      <c r="AR667" s="124">
        <v>0</v>
      </c>
      <c r="AS667" s="125">
        <v>0</v>
      </c>
      <c r="AT667" s="123">
        <v>0</v>
      </c>
      <c r="AU667" s="124">
        <v>0</v>
      </c>
      <c r="AV667" s="124">
        <v>0</v>
      </c>
      <c r="AW667" s="125">
        <v>0</v>
      </c>
      <c r="AX667" s="123">
        <v>0</v>
      </c>
      <c r="AY667" s="124">
        <v>0</v>
      </c>
      <c r="AZ667" s="124">
        <v>0</v>
      </c>
      <c r="BA667" s="125">
        <v>0</v>
      </c>
      <c r="BB667" s="123">
        <v>0</v>
      </c>
      <c r="BC667" s="124">
        <v>0</v>
      </c>
      <c r="BD667" s="124">
        <v>0</v>
      </c>
      <c r="BE667" s="125">
        <v>0</v>
      </c>
      <c r="BF667" s="123">
        <v>0</v>
      </c>
      <c r="BG667" s="124">
        <v>0</v>
      </c>
      <c r="BH667" s="124">
        <v>0</v>
      </c>
      <c r="BI667" s="125">
        <v>0</v>
      </c>
      <c r="BJ667" s="123">
        <v>0</v>
      </c>
      <c r="BK667" s="124">
        <v>0</v>
      </c>
      <c r="BL667" s="124">
        <v>0</v>
      </c>
      <c r="BM667" s="125">
        <v>0</v>
      </c>
      <c r="BN667" s="123">
        <v>0</v>
      </c>
      <c r="BO667" s="124">
        <v>0</v>
      </c>
      <c r="BP667" s="124">
        <v>0</v>
      </c>
      <c r="BQ667" s="125">
        <v>0</v>
      </c>
      <c r="BR667" s="123">
        <v>0</v>
      </c>
      <c r="BS667" s="124">
        <v>0</v>
      </c>
      <c r="BT667" s="124">
        <v>0</v>
      </c>
      <c r="BU667" s="125">
        <v>0</v>
      </c>
      <c r="BV667" s="123">
        <v>0</v>
      </c>
      <c r="BW667" s="124">
        <v>0</v>
      </c>
      <c r="BX667" s="124">
        <v>0</v>
      </c>
      <c r="BY667" s="125">
        <v>0</v>
      </c>
      <c r="BZ667" s="123">
        <v>0</v>
      </c>
      <c r="CA667" s="124">
        <v>0</v>
      </c>
      <c r="CB667" s="124">
        <v>0</v>
      </c>
      <c r="CC667" s="125">
        <v>0</v>
      </c>
      <c r="CD667" s="123">
        <v>0</v>
      </c>
      <c r="CE667" s="124">
        <v>0</v>
      </c>
      <c r="CF667" s="124">
        <v>0</v>
      </c>
      <c r="CG667" s="125">
        <v>0</v>
      </c>
      <c r="CH667" s="123">
        <v>0</v>
      </c>
      <c r="CI667" s="124">
        <v>0</v>
      </c>
      <c r="CJ667" s="124">
        <v>0</v>
      </c>
      <c r="CK667" s="125">
        <v>0</v>
      </c>
      <c r="CL667" s="123">
        <v>0</v>
      </c>
      <c r="CM667" s="124">
        <v>0</v>
      </c>
      <c r="CN667" s="124">
        <v>0</v>
      </c>
      <c r="CO667" s="125">
        <v>0</v>
      </c>
      <c r="CP667" s="123">
        <v>0</v>
      </c>
      <c r="CQ667" s="124">
        <v>0</v>
      </c>
      <c r="CR667" s="124">
        <v>0</v>
      </c>
      <c r="CS667" s="125">
        <v>0</v>
      </c>
      <c r="CT667" s="123">
        <v>0</v>
      </c>
      <c r="CU667" s="124">
        <v>0</v>
      </c>
      <c r="CV667" s="124">
        <v>0</v>
      </c>
      <c r="CW667" s="125">
        <v>0</v>
      </c>
      <c r="CX667" s="123">
        <v>0</v>
      </c>
      <c r="CY667" s="124">
        <v>0</v>
      </c>
      <c r="CZ667" s="124">
        <v>0</v>
      </c>
      <c r="DA667" s="125">
        <v>0</v>
      </c>
      <c r="DB667" s="123">
        <v>0</v>
      </c>
      <c r="DC667" s="124">
        <v>0</v>
      </c>
      <c r="DD667" s="124">
        <v>0</v>
      </c>
      <c r="DE667" s="125">
        <v>0</v>
      </c>
      <c r="DF667" s="123">
        <v>0</v>
      </c>
      <c r="DG667" s="124">
        <v>0</v>
      </c>
      <c r="DH667" s="124">
        <v>0</v>
      </c>
      <c r="DI667" s="125">
        <v>0</v>
      </c>
      <c r="DT667" s="124">
        <v>0</v>
      </c>
      <c r="DU667" s="124">
        <v>0</v>
      </c>
      <c r="DV667" s="124">
        <v>0</v>
      </c>
      <c r="DW667" s="124">
        <v>0</v>
      </c>
      <c r="DX667" s="124">
        <v>0</v>
      </c>
      <c r="DY667" s="124">
        <v>0</v>
      </c>
      <c r="DZ667" s="124">
        <v>0</v>
      </c>
      <c r="EA667" s="124">
        <v>0</v>
      </c>
      <c r="EB667" s="124">
        <v>0</v>
      </c>
      <c r="EC667" s="124">
        <v>0</v>
      </c>
      <c r="ED667" s="124">
        <v>0</v>
      </c>
      <c r="EE667" s="124">
        <v>0</v>
      </c>
      <c r="EF667" s="124">
        <v>0</v>
      </c>
      <c r="EG667" s="124">
        <v>0</v>
      </c>
      <c r="EH667" s="124">
        <v>0</v>
      </c>
      <c r="EI667" s="124">
        <v>0</v>
      </c>
      <c r="EJ667" s="124">
        <v>0</v>
      </c>
      <c r="EK667" s="124">
        <v>0</v>
      </c>
    </row>
    <row r="668" spans="1:141" outlineLevel="1" x14ac:dyDescent="0.25">
      <c r="A668" s="90"/>
      <c r="B668" s="90"/>
      <c r="C668" s="90"/>
      <c r="D668" s="90"/>
      <c r="E668" t="str">
        <f>CONCATENATE("- ", $N$8,":")</f>
        <v>- Downside:</v>
      </c>
      <c r="F668" s="100"/>
      <c r="I668" s="101"/>
      <c r="J668" s="100"/>
      <c r="M668" s="101"/>
      <c r="N668" s="100"/>
      <c r="Q668" s="101"/>
      <c r="R668" s="100"/>
      <c r="U668" s="101"/>
      <c r="V668" s="100"/>
      <c r="Y668" s="101"/>
      <c r="Z668" s="100"/>
      <c r="AC668" s="101"/>
      <c r="AD668" s="100"/>
      <c r="AG668" s="101"/>
      <c r="AH668" s="100"/>
      <c r="AK668" s="101"/>
      <c r="AL668" s="100"/>
      <c r="AO668" s="101"/>
      <c r="AP668" s="123">
        <v>0</v>
      </c>
      <c r="AQ668" s="124">
        <v>0</v>
      </c>
      <c r="AR668" s="124">
        <v>0</v>
      </c>
      <c r="AS668" s="125">
        <v>0</v>
      </c>
      <c r="AT668" s="123">
        <v>0</v>
      </c>
      <c r="AU668" s="124">
        <v>0</v>
      </c>
      <c r="AV668" s="124">
        <v>0</v>
      </c>
      <c r="AW668" s="125">
        <v>0</v>
      </c>
      <c r="AX668" s="123">
        <v>0</v>
      </c>
      <c r="AY668" s="124">
        <v>0</v>
      </c>
      <c r="AZ668" s="124">
        <v>0</v>
      </c>
      <c r="BA668" s="125">
        <v>0</v>
      </c>
      <c r="BB668" s="123">
        <v>0</v>
      </c>
      <c r="BC668" s="124">
        <v>0</v>
      </c>
      <c r="BD668" s="124">
        <v>0</v>
      </c>
      <c r="BE668" s="125">
        <v>0</v>
      </c>
      <c r="BF668" s="123">
        <v>0</v>
      </c>
      <c r="BG668" s="124">
        <v>0</v>
      </c>
      <c r="BH668" s="124">
        <v>0</v>
      </c>
      <c r="BI668" s="125">
        <v>0</v>
      </c>
      <c r="BJ668" s="123">
        <v>0</v>
      </c>
      <c r="BK668" s="124">
        <v>0</v>
      </c>
      <c r="BL668" s="124">
        <v>0</v>
      </c>
      <c r="BM668" s="125">
        <v>0</v>
      </c>
      <c r="BN668" s="123">
        <v>0</v>
      </c>
      <c r="BO668" s="124">
        <v>0</v>
      </c>
      <c r="BP668" s="124">
        <v>0</v>
      </c>
      <c r="BQ668" s="125">
        <v>0</v>
      </c>
      <c r="BR668" s="123">
        <v>0</v>
      </c>
      <c r="BS668" s="124">
        <v>0</v>
      </c>
      <c r="BT668" s="124">
        <v>0</v>
      </c>
      <c r="BU668" s="125">
        <v>0</v>
      </c>
      <c r="BV668" s="123">
        <v>0</v>
      </c>
      <c r="BW668" s="124">
        <v>0</v>
      </c>
      <c r="BX668" s="124">
        <v>0</v>
      </c>
      <c r="BY668" s="125">
        <v>0</v>
      </c>
      <c r="BZ668" s="123">
        <v>0</v>
      </c>
      <c r="CA668" s="124">
        <v>0</v>
      </c>
      <c r="CB668" s="124">
        <v>0</v>
      </c>
      <c r="CC668" s="125">
        <v>0</v>
      </c>
      <c r="CD668" s="123">
        <v>0</v>
      </c>
      <c r="CE668" s="124">
        <v>0</v>
      </c>
      <c r="CF668" s="124">
        <v>0</v>
      </c>
      <c r="CG668" s="125">
        <v>0</v>
      </c>
      <c r="CH668" s="123">
        <v>0</v>
      </c>
      <c r="CI668" s="124">
        <v>0</v>
      </c>
      <c r="CJ668" s="124">
        <v>0</v>
      </c>
      <c r="CK668" s="125">
        <v>0</v>
      </c>
      <c r="CL668" s="123">
        <v>0</v>
      </c>
      <c r="CM668" s="124">
        <v>0</v>
      </c>
      <c r="CN668" s="124">
        <v>0</v>
      </c>
      <c r="CO668" s="125">
        <v>0</v>
      </c>
      <c r="CP668" s="123">
        <v>0</v>
      </c>
      <c r="CQ668" s="124">
        <v>0</v>
      </c>
      <c r="CR668" s="124">
        <v>0</v>
      </c>
      <c r="CS668" s="125">
        <v>0</v>
      </c>
      <c r="CT668" s="123">
        <v>0</v>
      </c>
      <c r="CU668" s="124">
        <v>0</v>
      </c>
      <c r="CV668" s="124">
        <v>0</v>
      </c>
      <c r="CW668" s="125">
        <v>0</v>
      </c>
      <c r="CX668" s="123">
        <v>0</v>
      </c>
      <c r="CY668" s="124">
        <v>0</v>
      </c>
      <c r="CZ668" s="124">
        <v>0</v>
      </c>
      <c r="DA668" s="125">
        <v>0</v>
      </c>
      <c r="DB668" s="123">
        <v>0</v>
      </c>
      <c r="DC668" s="124">
        <v>0</v>
      </c>
      <c r="DD668" s="124">
        <v>0</v>
      </c>
      <c r="DE668" s="125">
        <v>0</v>
      </c>
      <c r="DF668" s="123">
        <v>0</v>
      </c>
      <c r="DG668" s="124">
        <v>0</v>
      </c>
      <c r="DH668" s="124">
        <v>0</v>
      </c>
      <c r="DI668" s="125">
        <v>0</v>
      </c>
      <c r="DT668" s="124">
        <v>0</v>
      </c>
      <c r="DU668" s="124">
        <v>0</v>
      </c>
      <c r="DV668" s="124">
        <v>0</v>
      </c>
      <c r="DW668" s="124">
        <v>0</v>
      </c>
      <c r="DX668" s="124">
        <v>0</v>
      </c>
      <c r="DY668" s="124">
        <v>0</v>
      </c>
      <c r="DZ668" s="124">
        <v>0</v>
      </c>
      <c r="EA668" s="124">
        <v>0</v>
      </c>
      <c r="EB668" s="124">
        <v>0</v>
      </c>
      <c r="EC668" s="124">
        <v>0</v>
      </c>
      <c r="ED668" s="124">
        <v>0</v>
      </c>
      <c r="EE668" s="124">
        <v>0</v>
      </c>
      <c r="EF668" s="124">
        <v>0</v>
      </c>
      <c r="EG668" s="124">
        <v>0</v>
      </c>
      <c r="EH668" s="124">
        <v>0</v>
      </c>
      <c r="EI668" s="124">
        <v>0</v>
      </c>
      <c r="EJ668" s="124">
        <v>0</v>
      </c>
      <c r="EK668" s="124">
        <v>0</v>
      </c>
    </row>
    <row r="669" spans="1:141" outlineLevel="1" x14ac:dyDescent="0.25">
      <c r="A669" s="90"/>
      <c r="B669" s="90"/>
      <c r="C669" s="90"/>
      <c r="D669" s="90"/>
      <c r="E669" t="str">
        <f>CONCATENATE("- ", $N$9,":")</f>
        <v>- Management:</v>
      </c>
      <c r="F669" s="100"/>
      <c r="I669" s="101"/>
      <c r="J669" s="100"/>
      <c r="M669" s="101"/>
      <c r="N669" s="100"/>
      <c r="Q669" s="101"/>
      <c r="R669" s="100"/>
      <c r="U669" s="101"/>
      <c r="V669" s="100"/>
      <c r="Y669" s="101"/>
      <c r="Z669" s="100"/>
      <c r="AC669" s="101"/>
      <c r="AD669" s="100"/>
      <c r="AG669" s="101"/>
      <c r="AH669" s="100"/>
      <c r="AK669" s="101"/>
      <c r="AL669" s="100"/>
      <c r="AO669" s="101"/>
      <c r="AP669" s="123">
        <v>0</v>
      </c>
      <c r="AQ669" s="124">
        <v>0</v>
      </c>
      <c r="AR669" s="124">
        <v>0</v>
      </c>
      <c r="AS669" s="125">
        <v>0</v>
      </c>
      <c r="AT669" s="123">
        <v>0</v>
      </c>
      <c r="AU669" s="124">
        <v>0</v>
      </c>
      <c r="AV669" s="124">
        <v>0</v>
      </c>
      <c r="AW669" s="125">
        <v>0</v>
      </c>
      <c r="AX669" s="123">
        <v>0</v>
      </c>
      <c r="AY669" s="124">
        <v>0</v>
      </c>
      <c r="AZ669" s="124">
        <v>0</v>
      </c>
      <c r="BA669" s="125">
        <v>0</v>
      </c>
      <c r="BB669" s="123">
        <v>0</v>
      </c>
      <c r="BC669" s="124">
        <v>0</v>
      </c>
      <c r="BD669" s="124">
        <v>0</v>
      </c>
      <c r="BE669" s="125">
        <v>0</v>
      </c>
      <c r="BF669" s="123">
        <v>0</v>
      </c>
      <c r="BG669" s="124">
        <v>0</v>
      </c>
      <c r="BH669" s="124">
        <v>0</v>
      </c>
      <c r="BI669" s="125">
        <v>0</v>
      </c>
      <c r="BJ669" s="123">
        <v>0</v>
      </c>
      <c r="BK669" s="124">
        <v>0</v>
      </c>
      <c r="BL669" s="124">
        <v>0</v>
      </c>
      <c r="BM669" s="125">
        <v>0</v>
      </c>
      <c r="BN669" s="123">
        <v>0</v>
      </c>
      <c r="BO669" s="124">
        <v>0</v>
      </c>
      <c r="BP669" s="124">
        <v>0</v>
      </c>
      <c r="BQ669" s="125">
        <v>0</v>
      </c>
      <c r="BR669" s="123">
        <v>0</v>
      </c>
      <c r="BS669" s="124">
        <v>0</v>
      </c>
      <c r="BT669" s="124">
        <v>0</v>
      </c>
      <c r="BU669" s="125">
        <v>0</v>
      </c>
      <c r="BV669" s="123">
        <v>0</v>
      </c>
      <c r="BW669" s="124">
        <v>0</v>
      </c>
      <c r="BX669" s="124">
        <v>0</v>
      </c>
      <c r="BY669" s="125">
        <v>0</v>
      </c>
      <c r="BZ669" s="123">
        <v>0</v>
      </c>
      <c r="CA669" s="124">
        <v>0</v>
      </c>
      <c r="CB669" s="124">
        <v>0</v>
      </c>
      <c r="CC669" s="125">
        <v>0</v>
      </c>
      <c r="CD669" s="123">
        <v>0</v>
      </c>
      <c r="CE669" s="124">
        <v>0</v>
      </c>
      <c r="CF669" s="124">
        <v>0</v>
      </c>
      <c r="CG669" s="125">
        <v>0</v>
      </c>
      <c r="CH669" s="123">
        <v>0</v>
      </c>
      <c r="CI669" s="124">
        <v>0</v>
      </c>
      <c r="CJ669" s="124">
        <v>0</v>
      </c>
      <c r="CK669" s="125">
        <v>0</v>
      </c>
      <c r="CL669" s="123">
        <v>0</v>
      </c>
      <c r="CM669" s="124">
        <v>0</v>
      </c>
      <c r="CN669" s="124">
        <v>0</v>
      </c>
      <c r="CO669" s="125">
        <v>0</v>
      </c>
      <c r="CP669" s="123">
        <v>0</v>
      </c>
      <c r="CQ669" s="124">
        <v>0</v>
      </c>
      <c r="CR669" s="124">
        <v>0</v>
      </c>
      <c r="CS669" s="125">
        <v>0</v>
      </c>
      <c r="CT669" s="123">
        <v>0</v>
      </c>
      <c r="CU669" s="124">
        <v>0</v>
      </c>
      <c r="CV669" s="124">
        <v>0</v>
      </c>
      <c r="CW669" s="125">
        <v>0</v>
      </c>
      <c r="CX669" s="123">
        <v>0</v>
      </c>
      <c r="CY669" s="124">
        <v>0</v>
      </c>
      <c r="CZ669" s="124">
        <v>0</v>
      </c>
      <c r="DA669" s="125">
        <v>0</v>
      </c>
      <c r="DB669" s="123">
        <v>0</v>
      </c>
      <c r="DC669" s="124">
        <v>0</v>
      </c>
      <c r="DD669" s="124">
        <v>0</v>
      </c>
      <c r="DE669" s="125">
        <v>0</v>
      </c>
      <c r="DF669" s="123">
        <v>0</v>
      </c>
      <c r="DG669" s="124">
        <v>0</v>
      </c>
      <c r="DH669" s="124">
        <v>0</v>
      </c>
      <c r="DI669" s="125">
        <v>0</v>
      </c>
      <c r="DT669" s="124">
        <v>0</v>
      </c>
      <c r="DU669" s="124">
        <v>0</v>
      </c>
      <c r="DV669" s="124">
        <v>0</v>
      </c>
      <c r="DW669" s="124">
        <v>0</v>
      </c>
      <c r="DX669" s="124">
        <v>0</v>
      </c>
      <c r="DY669" s="124">
        <v>0</v>
      </c>
      <c r="DZ669" s="124">
        <v>0</v>
      </c>
      <c r="EA669" s="124">
        <v>0</v>
      </c>
      <c r="EB669" s="124">
        <v>0</v>
      </c>
      <c r="EC669" s="124">
        <v>0</v>
      </c>
      <c r="ED669" s="124">
        <v>0</v>
      </c>
      <c r="EE669" s="124">
        <v>0</v>
      </c>
      <c r="EF669" s="124">
        <v>0</v>
      </c>
      <c r="EG669" s="124">
        <v>0</v>
      </c>
      <c r="EH669" s="124">
        <v>0</v>
      </c>
      <c r="EI669" s="124">
        <v>0</v>
      </c>
      <c r="EJ669" s="124">
        <v>0</v>
      </c>
      <c r="EK669" s="124">
        <v>0</v>
      </c>
    </row>
    <row r="670" spans="1:141" outlineLevel="1" x14ac:dyDescent="0.25">
      <c r="A670" s="90"/>
      <c r="B670" s="90"/>
      <c r="C670" s="90"/>
      <c r="D670" s="90"/>
      <c r="E670" t="str">
        <f>CONCATENATE("- ", $N$10,":")</f>
        <v>- Default:</v>
      </c>
      <c r="F670" s="100"/>
      <c r="I670" s="101"/>
      <c r="J670" s="100"/>
      <c r="M670" s="101"/>
      <c r="N670" s="100"/>
      <c r="Q670" s="101"/>
      <c r="R670" s="100"/>
      <c r="U670" s="101"/>
      <c r="V670" s="100"/>
      <c r="Y670" s="101"/>
      <c r="Z670" s="100"/>
      <c r="AC670" s="101"/>
      <c r="AD670" s="100"/>
      <c r="AG670" s="101"/>
      <c r="AH670" s="100"/>
      <c r="AK670" s="101"/>
      <c r="AL670" s="100"/>
      <c r="AO670" s="101"/>
      <c r="AP670" s="123">
        <v>0</v>
      </c>
      <c r="AQ670" s="124">
        <v>0</v>
      </c>
      <c r="AR670" s="124">
        <v>0</v>
      </c>
      <c r="AS670" s="125">
        <v>0</v>
      </c>
      <c r="AT670" s="123">
        <v>0</v>
      </c>
      <c r="AU670" s="124">
        <v>0</v>
      </c>
      <c r="AV670" s="124">
        <v>0</v>
      </c>
      <c r="AW670" s="125">
        <v>0</v>
      </c>
      <c r="AX670" s="123">
        <v>0</v>
      </c>
      <c r="AY670" s="124">
        <v>0</v>
      </c>
      <c r="AZ670" s="124">
        <v>0</v>
      </c>
      <c r="BA670" s="125">
        <v>0</v>
      </c>
      <c r="BB670" s="123">
        <v>0</v>
      </c>
      <c r="BC670" s="124">
        <v>0</v>
      </c>
      <c r="BD670" s="124">
        <v>0</v>
      </c>
      <c r="BE670" s="125">
        <v>0</v>
      </c>
      <c r="BF670" s="123">
        <v>0</v>
      </c>
      <c r="BG670" s="124">
        <v>0</v>
      </c>
      <c r="BH670" s="124">
        <v>0</v>
      </c>
      <c r="BI670" s="125">
        <v>0</v>
      </c>
      <c r="BJ670" s="123">
        <v>0</v>
      </c>
      <c r="BK670" s="124">
        <v>0</v>
      </c>
      <c r="BL670" s="124">
        <v>0</v>
      </c>
      <c r="BM670" s="125">
        <v>0</v>
      </c>
      <c r="BN670" s="123">
        <v>0</v>
      </c>
      <c r="BO670" s="124">
        <v>0</v>
      </c>
      <c r="BP670" s="124">
        <v>0</v>
      </c>
      <c r="BQ670" s="125">
        <v>0</v>
      </c>
      <c r="BR670" s="123">
        <v>0</v>
      </c>
      <c r="BS670" s="124">
        <v>0</v>
      </c>
      <c r="BT670" s="124">
        <v>0</v>
      </c>
      <c r="BU670" s="125">
        <v>0</v>
      </c>
      <c r="BV670" s="123">
        <v>0</v>
      </c>
      <c r="BW670" s="124">
        <v>0</v>
      </c>
      <c r="BX670" s="124">
        <v>0</v>
      </c>
      <c r="BY670" s="125">
        <v>0</v>
      </c>
      <c r="BZ670" s="123">
        <v>0</v>
      </c>
      <c r="CA670" s="124">
        <v>0</v>
      </c>
      <c r="CB670" s="124">
        <v>0</v>
      </c>
      <c r="CC670" s="125">
        <v>0</v>
      </c>
      <c r="CD670" s="123">
        <v>0</v>
      </c>
      <c r="CE670" s="124">
        <v>0</v>
      </c>
      <c r="CF670" s="124">
        <v>0</v>
      </c>
      <c r="CG670" s="125">
        <v>0</v>
      </c>
      <c r="CH670" s="123">
        <v>0</v>
      </c>
      <c r="CI670" s="124">
        <v>0</v>
      </c>
      <c r="CJ670" s="124">
        <v>0</v>
      </c>
      <c r="CK670" s="125">
        <v>0</v>
      </c>
      <c r="CL670" s="123">
        <v>0</v>
      </c>
      <c r="CM670" s="124">
        <v>0</v>
      </c>
      <c r="CN670" s="124">
        <v>0</v>
      </c>
      <c r="CO670" s="125">
        <v>0</v>
      </c>
      <c r="CP670" s="123">
        <v>0</v>
      </c>
      <c r="CQ670" s="124">
        <v>0</v>
      </c>
      <c r="CR670" s="124">
        <v>0</v>
      </c>
      <c r="CS670" s="125">
        <v>0</v>
      </c>
      <c r="CT670" s="123">
        <v>0</v>
      </c>
      <c r="CU670" s="124">
        <v>0</v>
      </c>
      <c r="CV670" s="124">
        <v>0</v>
      </c>
      <c r="CW670" s="125">
        <v>0</v>
      </c>
      <c r="CX670" s="123">
        <v>0</v>
      </c>
      <c r="CY670" s="124">
        <v>0</v>
      </c>
      <c r="CZ670" s="124">
        <v>0</v>
      </c>
      <c r="DA670" s="125">
        <v>0</v>
      </c>
      <c r="DB670" s="123">
        <v>0</v>
      </c>
      <c r="DC670" s="124">
        <v>0</v>
      </c>
      <c r="DD670" s="124">
        <v>0</v>
      </c>
      <c r="DE670" s="125">
        <v>0</v>
      </c>
      <c r="DF670" s="123">
        <v>0</v>
      </c>
      <c r="DG670" s="124">
        <v>0</v>
      </c>
      <c r="DH670" s="124">
        <v>0</v>
      </c>
      <c r="DI670" s="125">
        <v>0</v>
      </c>
      <c r="DT670" s="124" t="e">
        <f ca="1">IF(DT$4="A",AVERAGE(DR654:DT654),AVERAGE(DQ654:DS654))</f>
        <v>#DIV/0!</v>
      </c>
      <c r="DU670" s="124" t="e">
        <f ca="1">IF(DU$4="A",AVERAGE(DS654:DU654),DT670)</f>
        <v>#DIV/0!</v>
      </c>
      <c r="DV670" s="124" t="e">
        <f t="shared" ref="DV670" ca="1" si="1677">DU670</f>
        <v>#DIV/0!</v>
      </c>
      <c r="DW670" s="124" t="e">
        <f t="shared" ref="DW670" ca="1" si="1678">DV670</f>
        <v>#DIV/0!</v>
      </c>
      <c r="DX670" s="124" t="e">
        <f t="shared" ref="DX670" ca="1" si="1679">DW670</f>
        <v>#DIV/0!</v>
      </c>
      <c r="DY670" s="124" t="e">
        <f t="shared" ref="DY670" ca="1" si="1680">DX670</f>
        <v>#DIV/0!</v>
      </c>
      <c r="DZ670" s="124" t="e">
        <f t="shared" ref="DZ670" ca="1" si="1681">DY670</f>
        <v>#DIV/0!</v>
      </c>
      <c r="EA670" s="124" t="e">
        <f t="shared" ref="EA670" ca="1" si="1682">DZ670</f>
        <v>#DIV/0!</v>
      </c>
      <c r="EB670" s="124" t="e">
        <f t="shared" ref="EB670" ca="1" si="1683">EA670</f>
        <v>#DIV/0!</v>
      </c>
      <c r="EC670" s="124" t="e">
        <f t="shared" ref="EC670" ca="1" si="1684">EB670</f>
        <v>#DIV/0!</v>
      </c>
      <c r="ED670" s="124" t="e">
        <f t="shared" ref="ED670" ca="1" si="1685">EC670</f>
        <v>#DIV/0!</v>
      </c>
      <c r="EE670" s="124" t="e">
        <f t="shared" ref="EE670" ca="1" si="1686">ED670</f>
        <v>#DIV/0!</v>
      </c>
      <c r="EF670" s="124" t="e">
        <f t="shared" ref="EF670" ca="1" si="1687">EE670</f>
        <v>#DIV/0!</v>
      </c>
      <c r="EG670" s="124" t="e">
        <f t="shared" ref="EG670" ca="1" si="1688">EF670</f>
        <v>#DIV/0!</v>
      </c>
      <c r="EH670" s="124" t="e">
        <f t="shared" ref="EH670" ca="1" si="1689">EG670</f>
        <v>#DIV/0!</v>
      </c>
      <c r="EI670" s="124" t="e">
        <f t="shared" ref="EI670" ca="1" si="1690">EH670</f>
        <v>#DIV/0!</v>
      </c>
      <c r="EJ670" s="124" t="e">
        <f t="shared" ref="EJ670" ca="1" si="1691">EI670</f>
        <v>#DIV/0!</v>
      </c>
      <c r="EK670" s="124" t="e">
        <f t="shared" ref="EK670" ca="1" si="1692">EJ670</f>
        <v>#DIV/0!</v>
      </c>
    </row>
    <row r="671" spans="1:141" outlineLevel="1" x14ac:dyDescent="0.25">
      <c r="A671" s="129"/>
      <c r="B671" s="129"/>
      <c r="C671" s="129"/>
      <c r="D671" s="129"/>
      <c r="E671" s="122"/>
      <c r="F671" s="130"/>
      <c r="G671" s="122"/>
      <c r="H671" s="122"/>
      <c r="I671" s="122"/>
      <c r="J671" s="130"/>
      <c r="K671" s="122"/>
      <c r="L671" s="122"/>
      <c r="M671" s="122"/>
      <c r="N671" s="130"/>
      <c r="O671" s="122"/>
      <c r="P671" s="122"/>
      <c r="Q671" s="122"/>
      <c r="R671" s="130"/>
      <c r="S671" s="122"/>
      <c r="T671" s="122"/>
      <c r="U671" s="122"/>
      <c r="V671" s="130"/>
      <c r="W671" s="122"/>
      <c r="X671" s="122"/>
      <c r="Y671" s="122"/>
      <c r="Z671" s="130"/>
      <c r="AA671" s="122"/>
      <c r="AB671" s="122"/>
      <c r="AC671" s="122"/>
      <c r="AD671" s="130"/>
      <c r="AE671" s="122"/>
      <c r="AF671" s="122"/>
      <c r="AG671" s="122"/>
      <c r="AH671" s="130"/>
      <c r="AI671" s="122"/>
      <c r="AJ671" s="122"/>
      <c r="AK671" s="122"/>
      <c r="AL671" s="130"/>
      <c r="AM671" s="122"/>
      <c r="AN671" s="122"/>
      <c r="AO671" s="122"/>
      <c r="AP671" s="130"/>
      <c r="AQ671" s="122"/>
      <c r="AR671" s="122"/>
      <c r="AS671" s="122"/>
      <c r="AT671" s="130"/>
      <c r="AU671" s="122"/>
      <c r="AV671" s="122"/>
      <c r="AW671" s="122"/>
      <c r="AX671" s="130"/>
      <c r="AY671" s="122"/>
      <c r="AZ671" s="122"/>
      <c r="BA671" s="122"/>
      <c r="BB671" s="130"/>
      <c r="BC671" s="122"/>
      <c r="BD671" s="122"/>
      <c r="BE671" s="122"/>
      <c r="BF671" s="130"/>
      <c r="BG671" s="122"/>
      <c r="BH671" s="122"/>
      <c r="BI671" s="122"/>
      <c r="BJ671" s="130"/>
      <c r="BK671" s="122"/>
      <c r="BL671" s="122"/>
      <c r="BM671" s="122"/>
      <c r="BN671" s="130"/>
      <c r="BO671" s="122"/>
      <c r="BP671" s="122"/>
      <c r="BQ671" s="122"/>
      <c r="BR671" s="130"/>
      <c r="BS671" s="122"/>
      <c r="BT671" s="122"/>
      <c r="BU671" s="122"/>
      <c r="BV671" s="130"/>
      <c r="BW671" s="122"/>
      <c r="BX671" s="122"/>
      <c r="BY671" s="122"/>
      <c r="BZ671" s="130"/>
      <c r="CA671" s="122"/>
      <c r="CB671" s="122"/>
      <c r="CC671" s="122"/>
      <c r="CD671" s="130"/>
      <c r="CE671" s="122"/>
      <c r="CF671" s="122"/>
      <c r="CG671" s="122"/>
      <c r="CH671" s="130"/>
      <c r="CI671" s="122"/>
      <c r="CJ671" s="122"/>
      <c r="CK671" s="122"/>
      <c r="CL671" s="130"/>
      <c r="CM671" s="122"/>
      <c r="CN671" s="122"/>
      <c r="CO671" s="122"/>
      <c r="CP671" s="130"/>
      <c r="CQ671" s="122"/>
      <c r="CR671" s="122"/>
      <c r="CS671" s="122"/>
      <c r="CT671" s="130"/>
      <c r="CU671" s="122"/>
      <c r="CV671" s="122"/>
      <c r="CW671" s="122"/>
      <c r="CX671" s="130"/>
      <c r="CY671" s="122"/>
      <c r="CZ671" s="122"/>
      <c r="DA671" s="122"/>
      <c r="DB671" s="130"/>
      <c r="DC671" s="122"/>
      <c r="DD671" s="122"/>
      <c r="DE671" s="122"/>
      <c r="DF671" s="130"/>
      <c r="DG671" s="122"/>
      <c r="DH671" s="122"/>
      <c r="DI671" s="131"/>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2"/>
      <c r="EI671" s="122"/>
      <c r="EJ671" s="122"/>
      <c r="EK671" s="122"/>
    </row>
    <row r="672" spans="1:141" outlineLevel="1" x14ac:dyDescent="0.25">
      <c r="A672" s="90"/>
      <c r="B672" s="90"/>
      <c r="C672" s="90"/>
      <c r="D672" s="90"/>
      <c r="F672" s="100"/>
      <c r="I672" s="101"/>
      <c r="J672" s="100"/>
      <c r="M672" s="101"/>
      <c r="N672" s="100"/>
      <c r="Q672" s="101"/>
      <c r="R672" s="100"/>
      <c r="U672" s="101"/>
      <c r="V672" s="100"/>
      <c r="Y672" s="101"/>
      <c r="Z672" s="100"/>
      <c r="AC672" s="101"/>
      <c r="AD672" s="100"/>
      <c r="AG672" s="101"/>
      <c r="AH672" s="100"/>
      <c r="AK672" s="101"/>
      <c r="AL672" s="100"/>
      <c r="AO672" s="101"/>
      <c r="AP672" s="100"/>
      <c r="AS672" s="101"/>
      <c r="AT672" s="100"/>
      <c r="AW672" s="101"/>
      <c r="AX672" s="100"/>
      <c r="BA672" s="101"/>
      <c r="BB672" s="100"/>
      <c r="BE672" s="101"/>
      <c r="BF672" s="100"/>
      <c r="BI672" s="101"/>
      <c r="BJ672" s="100"/>
      <c r="BM672" s="101"/>
      <c r="BN672" s="100"/>
      <c r="BQ672" s="101"/>
      <c r="BR672" s="100"/>
      <c r="BU672" s="101"/>
      <c r="BV672" s="100"/>
      <c r="BY672" s="101"/>
      <c r="BZ672" s="100"/>
      <c r="CC672" s="101"/>
      <c r="CD672" s="100"/>
      <c r="CG672" s="101"/>
      <c r="CH672" s="100"/>
      <c r="CK672" s="101"/>
      <c r="CL672" s="100"/>
      <c r="CO672" s="101"/>
      <c r="CP672" s="100"/>
      <c r="CS672" s="101"/>
      <c r="CT672" s="100"/>
      <c r="CW672" s="101"/>
      <c r="CX672" s="100"/>
      <c r="DA672" s="101"/>
      <c r="DB672" s="100"/>
      <c r="DE672" s="101"/>
      <c r="DF672" s="100"/>
      <c r="DI672" s="101"/>
    </row>
    <row r="673" spans="1:141" outlineLevel="1" x14ac:dyDescent="0.25">
      <c r="A673" s="90"/>
      <c r="B673" s="90"/>
      <c r="C673" s="111"/>
      <c r="D673" s="90"/>
      <c r="E673" s="132" t="s">
        <v>271</v>
      </c>
      <c r="F673" s="105" t="str">
        <f t="shared" ref="F673:BQ673" ca="1" si="1693">IF(ISNUMBER(F678),F678+IF($I$7=1,F676,0),IF(ISNUMBER(F680),F680+IF($I$7=1,F676,0),""))</f>
        <v/>
      </c>
      <c r="G673" s="106" t="str">
        <f t="shared" ca="1" si="1693"/>
        <v/>
      </c>
      <c r="H673" s="106" t="str">
        <f t="shared" ca="1" si="1693"/>
        <v/>
      </c>
      <c r="I673" s="107" t="str">
        <f t="shared" ca="1" si="1693"/>
        <v/>
      </c>
      <c r="J673" s="105" t="str">
        <f t="shared" ca="1" si="1693"/>
        <v/>
      </c>
      <c r="K673" s="106" t="str">
        <f t="shared" ca="1" si="1693"/>
        <v/>
      </c>
      <c r="L673" s="106" t="str">
        <f t="shared" ca="1" si="1693"/>
        <v/>
      </c>
      <c r="M673" s="107" t="str">
        <f t="shared" ca="1" si="1693"/>
        <v/>
      </c>
      <c r="N673" s="105" t="str">
        <f t="shared" ca="1" si="1693"/>
        <v/>
      </c>
      <c r="O673" s="106" t="str">
        <f t="shared" ca="1" si="1693"/>
        <v/>
      </c>
      <c r="P673" s="106" t="str">
        <f t="shared" ca="1" si="1693"/>
        <v/>
      </c>
      <c r="Q673" s="107" t="str">
        <f t="shared" ca="1" si="1693"/>
        <v/>
      </c>
      <c r="R673" s="105" t="str">
        <f t="shared" ca="1" si="1693"/>
        <v/>
      </c>
      <c r="S673" s="106" t="str">
        <f t="shared" ca="1" si="1693"/>
        <v/>
      </c>
      <c r="T673" s="106" t="str">
        <f t="shared" ca="1" si="1693"/>
        <v/>
      </c>
      <c r="U673" s="107" t="str">
        <f t="shared" ca="1" si="1693"/>
        <v/>
      </c>
      <c r="V673" s="105" t="str">
        <f t="shared" ca="1" si="1693"/>
        <v/>
      </c>
      <c r="W673" s="106" t="str">
        <f t="shared" ca="1" si="1693"/>
        <v/>
      </c>
      <c r="X673" s="106" t="str">
        <f t="shared" ca="1" si="1693"/>
        <v/>
      </c>
      <c r="Y673" s="107" t="str">
        <f t="shared" ca="1" si="1693"/>
        <v/>
      </c>
      <c r="Z673" s="105" t="str">
        <f t="shared" ca="1" si="1693"/>
        <v/>
      </c>
      <c r="AA673" s="106" t="str">
        <f t="shared" ca="1" si="1693"/>
        <v/>
      </c>
      <c r="AB673" s="106" t="str">
        <f t="shared" ca="1" si="1693"/>
        <v/>
      </c>
      <c r="AC673" s="107" t="str">
        <f t="shared" ca="1" si="1693"/>
        <v/>
      </c>
      <c r="AD673" s="105" t="str">
        <f t="shared" ca="1" si="1693"/>
        <v/>
      </c>
      <c r="AE673" s="106" t="str">
        <f t="shared" ca="1" si="1693"/>
        <v/>
      </c>
      <c r="AF673" s="106" t="str">
        <f t="shared" ca="1" si="1693"/>
        <v/>
      </c>
      <c r="AG673" s="107" t="str">
        <f t="shared" ca="1" si="1693"/>
        <v/>
      </c>
      <c r="AH673" s="105" t="str">
        <f t="shared" ca="1" si="1693"/>
        <v/>
      </c>
      <c r="AI673" s="106" t="str">
        <f t="shared" ca="1" si="1693"/>
        <v/>
      </c>
      <c r="AJ673" s="106" t="str">
        <f t="shared" ca="1" si="1693"/>
        <v/>
      </c>
      <c r="AK673" s="107" t="str">
        <f t="shared" ca="1" si="1693"/>
        <v/>
      </c>
      <c r="AL673" s="105" t="str">
        <f t="shared" ca="1" si="1693"/>
        <v/>
      </c>
      <c r="AM673" s="106" t="str">
        <f t="shared" ca="1" si="1693"/>
        <v/>
      </c>
      <c r="AN673" s="106" t="str">
        <f t="shared" ca="1" si="1693"/>
        <v/>
      </c>
      <c r="AO673" s="107" t="str">
        <f t="shared" ca="1" si="1693"/>
        <v/>
      </c>
      <c r="AP673" s="105" t="str">
        <f t="shared" ca="1" si="1693"/>
        <v/>
      </c>
      <c r="AQ673" s="106" t="str">
        <f t="shared" ca="1" si="1693"/>
        <v/>
      </c>
      <c r="AR673" s="106" t="str">
        <f t="shared" ca="1" si="1693"/>
        <v/>
      </c>
      <c r="AS673" s="107" t="str">
        <f t="shared" ca="1" si="1693"/>
        <v/>
      </c>
      <c r="AT673" s="105" t="str">
        <f t="shared" ca="1" si="1693"/>
        <v/>
      </c>
      <c r="AU673" s="106" t="str">
        <f t="shared" ca="1" si="1693"/>
        <v/>
      </c>
      <c r="AV673" s="106" t="str">
        <f t="shared" ca="1" si="1693"/>
        <v/>
      </c>
      <c r="AW673" s="107" t="str">
        <f t="shared" ca="1" si="1693"/>
        <v/>
      </c>
      <c r="AX673" s="105" t="str">
        <f t="shared" ca="1" si="1693"/>
        <v/>
      </c>
      <c r="AY673" s="106" t="str">
        <f t="shared" ca="1" si="1693"/>
        <v/>
      </c>
      <c r="AZ673" s="106" t="str">
        <f t="shared" ca="1" si="1693"/>
        <v/>
      </c>
      <c r="BA673" s="107" t="str">
        <f t="shared" ca="1" si="1693"/>
        <v/>
      </c>
      <c r="BB673" s="105" t="str">
        <f t="shared" ca="1" si="1693"/>
        <v/>
      </c>
      <c r="BC673" s="106" t="str">
        <f t="shared" ca="1" si="1693"/>
        <v/>
      </c>
      <c r="BD673" s="106" t="str">
        <f t="shared" ca="1" si="1693"/>
        <v/>
      </c>
      <c r="BE673" s="107" t="str">
        <f t="shared" ca="1" si="1693"/>
        <v/>
      </c>
      <c r="BF673" s="105" t="str">
        <f t="shared" ca="1" si="1693"/>
        <v/>
      </c>
      <c r="BG673" s="106" t="str">
        <f t="shared" ca="1" si="1693"/>
        <v/>
      </c>
      <c r="BH673" s="106" t="str">
        <f t="shared" ca="1" si="1693"/>
        <v/>
      </c>
      <c r="BI673" s="107" t="str">
        <f t="shared" ca="1" si="1693"/>
        <v/>
      </c>
      <c r="BJ673" s="105" t="str">
        <f t="shared" ca="1" si="1693"/>
        <v/>
      </c>
      <c r="BK673" s="106" t="str">
        <f t="shared" ca="1" si="1693"/>
        <v/>
      </c>
      <c r="BL673" s="106" t="str">
        <f t="shared" ca="1" si="1693"/>
        <v/>
      </c>
      <c r="BM673" s="107" t="str">
        <f t="shared" ca="1" si="1693"/>
        <v/>
      </c>
      <c r="BN673" s="105" t="str">
        <f t="shared" ca="1" si="1693"/>
        <v/>
      </c>
      <c r="BO673" s="106" t="str">
        <f t="shared" ca="1" si="1693"/>
        <v/>
      </c>
      <c r="BP673" s="106" t="str">
        <f t="shared" ca="1" si="1693"/>
        <v/>
      </c>
      <c r="BQ673" s="107" t="str">
        <f t="shared" ca="1" si="1693"/>
        <v/>
      </c>
      <c r="BR673" s="105" t="str">
        <f t="shared" ref="BR673:DI673" ca="1" si="1694">IF(ISNUMBER(BR678),BR678+IF($I$7=1,BR676,0),IF(ISNUMBER(BR680),BR680+IF($I$7=1,BR676,0),""))</f>
        <v/>
      </c>
      <c r="BS673" s="106" t="str">
        <f t="shared" ca="1" si="1694"/>
        <v/>
      </c>
      <c r="BT673" s="106" t="str">
        <f t="shared" ca="1" si="1694"/>
        <v/>
      </c>
      <c r="BU673" s="107" t="str">
        <f t="shared" ca="1" si="1694"/>
        <v/>
      </c>
      <c r="BV673" s="105" t="str">
        <f t="shared" ca="1" si="1694"/>
        <v/>
      </c>
      <c r="BW673" s="106" t="str">
        <f t="shared" ca="1" si="1694"/>
        <v/>
      </c>
      <c r="BX673" s="106" t="str">
        <f t="shared" ca="1" si="1694"/>
        <v/>
      </c>
      <c r="BY673" s="107" t="str">
        <f t="shared" ca="1" si="1694"/>
        <v/>
      </c>
      <c r="BZ673" s="105" t="str">
        <f t="shared" ca="1" si="1694"/>
        <v/>
      </c>
      <c r="CA673" s="106" t="str">
        <f t="shared" ca="1" si="1694"/>
        <v/>
      </c>
      <c r="CB673" s="106" t="str">
        <f t="shared" ca="1" si="1694"/>
        <v/>
      </c>
      <c r="CC673" s="107" t="str">
        <f t="shared" ca="1" si="1694"/>
        <v/>
      </c>
      <c r="CD673" s="105" t="str">
        <f t="shared" ca="1" si="1694"/>
        <v/>
      </c>
      <c r="CE673" s="106" t="str">
        <f t="shared" ca="1" si="1694"/>
        <v/>
      </c>
      <c r="CF673" s="106" t="str">
        <f t="shared" ca="1" si="1694"/>
        <v/>
      </c>
      <c r="CG673" s="107" t="str">
        <f t="shared" ca="1" si="1694"/>
        <v/>
      </c>
      <c r="CH673" s="105">
        <f t="shared" ca="1" si="1694"/>
        <v>0</v>
      </c>
      <c r="CI673" s="106">
        <f t="shared" ca="1" si="1694"/>
        <v>0</v>
      </c>
      <c r="CJ673" s="106">
        <f t="shared" ca="1" si="1694"/>
        <v>0</v>
      </c>
      <c r="CK673" s="107">
        <f t="shared" ca="1" si="1694"/>
        <v>0</v>
      </c>
      <c r="CL673" s="105">
        <f t="shared" ca="1" si="1694"/>
        <v>0</v>
      </c>
      <c r="CM673" s="106">
        <f t="shared" ca="1" si="1694"/>
        <v>0</v>
      </c>
      <c r="CN673" s="106">
        <f t="shared" ca="1" si="1694"/>
        <v>0</v>
      </c>
      <c r="CO673" s="107">
        <f t="shared" ca="1" si="1694"/>
        <v>0</v>
      </c>
      <c r="CP673" s="105">
        <f t="shared" ca="1" si="1694"/>
        <v>0</v>
      </c>
      <c r="CQ673" s="106">
        <f t="shared" ca="1" si="1694"/>
        <v>0</v>
      </c>
      <c r="CR673" s="106">
        <f t="shared" ca="1" si="1694"/>
        <v>0</v>
      </c>
      <c r="CS673" s="107">
        <f t="shared" ca="1" si="1694"/>
        <v>0</v>
      </c>
      <c r="CT673" s="105">
        <f t="shared" ca="1" si="1694"/>
        <v>0</v>
      </c>
      <c r="CU673" s="106">
        <f t="shared" ca="1" si="1694"/>
        <v>0</v>
      </c>
      <c r="CV673" s="106">
        <f t="shared" ca="1" si="1694"/>
        <v>0</v>
      </c>
      <c r="CW673" s="107">
        <f t="shared" ca="1" si="1694"/>
        <v>0</v>
      </c>
      <c r="CX673" s="105">
        <f t="shared" ca="1" si="1694"/>
        <v>0</v>
      </c>
      <c r="CY673" s="106">
        <f t="shared" ca="1" si="1694"/>
        <v>0</v>
      </c>
      <c r="CZ673" s="106">
        <f t="shared" ca="1" si="1694"/>
        <v>0</v>
      </c>
      <c r="DA673" s="107">
        <f t="shared" ca="1" si="1694"/>
        <v>0</v>
      </c>
      <c r="DB673" s="105">
        <f t="shared" ca="1" si="1694"/>
        <v>0</v>
      </c>
      <c r="DC673" s="106">
        <f t="shared" ca="1" si="1694"/>
        <v>0</v>
      </c>
      <c r="DD673" s="106">
        <f t="shared" ca="1" si="1694"/>
        <v>0</v>
      </c>
      <c r="DE673" s="107">
        <f t="shared" ca="1" si="1694"/>
        <v>0</v>
      </c>
      <c r="DF673" s="105">
        <f t="shared" ca="1" si="1694"/>
        <v>0</v>
      </c>
      <c r="DG673" s="106">
        <f t="shared" ca="1" si="1694"/>
        <v>0</v>
      </c>
      <c r="DH673" s="106">
        <f t="shared" ca="1" si="1694"/>
        <v>0</v>
      </c>
      <c r="DI673" s="107">
        <f t="shared" ca="1" si="1694"/>
        <v>0</v>
      </c>
      <c r="DK673" s="106">
        <f t="shared" ref="DK673:EK673" ca="1" si="1695">SUM(OFFSET($E673,,MATCH(DK$3,$F$5:$DI$5,0)+3,,1))</f>
        <v>0</v>
      </c>
      <c r="DL673" s="106" t="e">
        <f t="shared" ca="1" si="1695"/>
        <v>#N/A</v>
      </c>
      <c r="DM673" s="106" t="e">
        <f t="shared" ca="1" si="1695"/>
        <v>#VALUE!</v>
      </c>
      <c r="DN673" s="106" t="e">
        <f t="shared" ca="1" si="1695"/>
        <v>#VALUE!</v>
      </c>
      <c r="DO673" s="106" t="e">
        <f t="shared" ca="1" si="1695"/>
        <v>#VALUE!</v>
      </c>
      <c r="DP673" s="106" t="e">
        <f t="shared" ca="1" si="1695"/>
        <v>#VALUE!</v>
      </c>
      <c r="DQ673" s="106" t="e">
        <f t="shared" ca="1" si="1695"/>
        <v>#VALUE!</v>
      </c>
      <c r="DR673" s="106" t="e">
        <f t="shared" ca="1" si="1695"/>
        <v>#VALUE!</v>
      </c>
      <c r="DS673" s="106" t="e">
        <f t="shared" ca="1" si="1695"/>
        <v>#VALUE!</v>
      </c>
      <c r="DT673" s="106" t="e">
        <f t="shared" ca="1" si="1695"/>
        <v>#VALUE!</v>
      </c>
      <c r="DU673" s="106" t="e">
        <f t="shared" ca="1" si="1695"/>
        <v>#VALUE!</v>
      </c>
      <c r="DV673" s="106" t="e">
        <f t="shared" ca="1" si="1695"/>
        <v>#VALUE!</v>
      </c>
      <c r="DW673" s="106" t="e">
        <f t="shared" ca="1" si="1695"/>
        <v>#VALUE!</v>
      </c>
      <c r="DX673" s="106" t="e">
        <f t="shared" ca="1" si="1695"/>
        <v>#VALUE!</v>
      </c>
      <c r="DY673" s="106" t="e">
        <f t="shared" ca="1" si="1695"/>
        <v>#VALUE!</v>
      </c>
      <c r="DZ673" s="106" t="e">
        <f t="shared" ca="1" si="1695"/>
        <v>#VALUE!</v>
      </c>
      <c r="EA673" s="106" t="e">
        <f t="shared" ca="1" si="1695"/>
        <v>#VALUE!</v>
      </c>
      <c r="EB673" s="106" t="e">
        <f t="shared" ca="1" si="1695"/>
        <v>#VALUE!</v>
      </c>
      <c r="EC673" s="106" t="e">
        <f t="shared" ca="1" si="1695"/>
        <v>#VALUE!</v>
      </c>
      <c r="ED673" s="106" t="e">
        <f t="shared" ca="1" si="1695"/>
        <v>#VALUE!</v>
      </c>
      <c r="EE673" s="106" t="e">
        <f t="shared" ca="1" si="1695"/>
        <v>#VALUE!</v>
      </c>
      <c r="EF673" s="106" t="e">
        <f t="shared" ca="1" si="1695"/>
        <v>#VALUE!</v>
      </c>
      <c r="EG673" s="106" t="e">
        <f t="shared" ca="1" si="1695"/>
        <v>#VALUE!</v>
      </c>
      <c r="EH673" s="106" t="e">
        <f t="shared" ca="1" si="1695"/>
        <v>#VALUE!</v>
      </c>
      <c r="EI673" s="106" t="e">
        <f t="shared" ca="1" si="1695"/>
        <v>#VALUE!</v>
      </c>
      <c r="EJ673" s="106" t="e">
        <f t="shared" ca="1" si="1695"/>
        <v>#VALUE!</v>
      </c>
      <c r="EK673" s="106" t="e">
        <f t="shared" ca="1" si="1695"/>
        <v>#VALUE!</v>
      </c>
    </row>
    <row r="674" spans="1:141" outlineLevel="1" x14ac:dyDescent="0.25">
      <c r="A674" s="90"/>
      <c r="B674" s="90"/>
      <c r="C674" s="90"/>
      <c r="D674" s="90"/>
      <c r="E674" s="37" t="str">
        <f>E681</f>
        <v>% revenue (annualized)</v>
      </c>
      <c r="F674" s="108"/>
      <c r="G674" s="109"/>
      <c r="H674" s="109"/>
      <c r="I674" s="110"/>
      <c r="J674" s="108"/>
      <c r="K674" s="109"/>
      <c r="L674" s="109"/>
      <c r="M674" s="110"/>
      <c r="N674" s="108"/>
      <c r="O674" s="109"/>
      <c r="P674" s="109"/>
      <c r="Q674" s="110"/>
      <c r="R674" s="108"/>
      <c r="S674" s="109"/>
      <c r="T674" s="109"/>
      <c r="U674" s="110"/>
      <c r="V674" s="108"/>
      <c r="W674" s="109"/>
      <c r="X674" s="109"/>
      <c r="Y674" s="110"/>
      <c r="Z674" s="108"/>
      <c r="AA674" s="109"/>
      <c r="AB674" s="109"/>
      <c r="AC674" s="110"/>
      <c r="AD674" s="108"/>
      <c r="AE674" s="109"/>
      <c r="AF674" s="109"/>
      <c r="AG674" s="110"/>
      <c r="AH674" s="108"/>
      <c r="AI674" s="109"/>
      <c r="AJ674" s="109"/>
      <c r="AK674" s="110"/>
      <c r="AL674" s="108"/>
      <c r="AM674" s="109"/>
      <c r="AN674" s="109"/>
      <c r="AO674" s="110"/>
      <c r="AP674" s="108"/>
      <c r="AQ674" s="109"/>
      <c r="AR674" s="109"/>
      <c r="AS674" s="110"/>
      <c r="AT674" s="108"/>
      <c r="AU674" s="109"/>
      <c r="AV674" s="109"/>
      <c r="AW674" s="110"/>
      <c r="AX674" s="108"/>
      <c r="AY674" s="109"/>
      <c r="AZ674" s="109"/>
      <c r="BA674" s="110"/>
      <c r="BB674" s="108"/>
      <c r="BC674" s="109"/>
      <c r="BD674" s="109"/>
      <c r="BE674" s="110"/>
      <c r="BF674" s="108"/>
      <c r="BG674" s="109"/>
      <c r="BH674" s="109"/>
      <c r="BI674" s="110"/>
      <c r="BJ674" s="108"/>
      <c r="BK674" s="109"/>
      <c r="BL674" s="109"/>
      <c r="BM674" s="110"/>
      <c r="BN674" s="108"/>
      <c r="BO674" s="109"/>
      <c r="BP674" s="109"/>
      <c r="BQ674" s="110"/>
      <c r="BR674" s="108"/>
      <c r="BS674" s="109"/>
      <c r="BT674" s="109"/>
      <c r="BU674" s="110"/>
      <c r="BV674" s="108"/>
      <c r="BW674" s="109"/>
      <c r="BX674" s="109"/>
      <c r="BY674" s="110"/>
      <c r="BZ674" s="108"/>
      <c r="CA674" s="109"/>
      <c r="CB674" s="109"/>
      <c r="CC674" s="110"/>
      <c r="CD674" s="108"/>
      <c r="CE674" s="109"/>
      <c r="CF674" s="109"/>
      <c r="CG674" s="110"/>
      <c r="CH674" s="108"/>
      <c r="CI674" s="109"/>
      <c r="CJ674" s="109"/>
      <c r="CK674" s="110"/>
      <c r="CL674" s="108"/>
      <c r="CM674" s="109"/>
      <c r="CN674" s="109"/>
      <c r="CO674" s="110"/>
      <c r="CP674" s="108"/>
      <c r="CQ674" s="109"/>
      <c r="CR674" s="109"/>
      <c r="CS674" s="110"/>
      <c r="CT674" s="108"/>
      <c r="CU674" s="109"/>
      <c r="CV674" s="109"/>
      <c r="CW674" s="110"/>
      <c r="CX674" s="108"/>
      <c r="CY674" s="109"/>
      <c r="CZ674" s="109"/>
      <c r="DA674" s="110"/>
      <c r="DB674" s="108"/>
      <c r="DC674" s="109"/>
      <c r="DD674" s="109"/>
      <c r="DE674" s="110"/>
      <c r="DF674" s="108"/>
      <c r="DG674" s="109"/>
      <c r="DH674" s="109"/>
      <c r="DI674" s="110"/>
      <c r="DK674" s="109" t="str">
        <f t="shared" ref="DK674:EK674" ca="1" si="1696">IF(ISERROR(DK673/DK$139),"",DK673/DK$139)</f>
        <v/>
      </c>
      <c r="DL674" s="109" t="str">
        <f t="shared" ca="1" si="1696"/>
        <v/>
      </c>
      <c r="DM674" s="109" t="str">
        <f t="shared" ca="1" si="1696"/>
        <v/>
      </c>
      <c r="DN674" s="109" t="str">
        <f t="shared" ca="1" si="1696"/>
        <v/>
      </c>
      <c r="DO674" s="109" t="str">
        <f t="shared" ca="1" si="1696"/>
        <v/>
      </c>
      <c r="DP674" s="109" t="str">
        <f t="shared" ca="1" si="1696"/>
        <v/>
      </c>
      <c r="DQ674" s="109" t="str">
        <f t="shared" ca="1" si="1696"/>
        <v/>
      </c>
      <c r="DR674" s="109" t="str">
        <f t="shared" ca="1" si="1696"/>
        <v/>
      </c>
      <c r="DS674" s="109" t="str">
        <f t="shared" ca="1" si="1696"/>
        <v/>
      </c>
      <c r="DT674" s="109" t="str">
        <f t="shared" ca="1" si="1696"/>
        <v/>
      </c>
      <c r="DU674" s="109" t="str">
        <f t="shared" ca="1" si="1696"/>
        <v/>
      </c>
      <c r="DV674" s="109" t="str">
        <f t="shared" ca="1" si="1696"/>
        <v/>
      </c>
      <c r="DW674" s="109" t="str">
        <f t="shared" ca="1" si="1696"/>
        <v/>
      </c>
      <c r="DX674" s="109" t="str">
        <f t="shared" ca="1" si="1696"/>
        <v/>
      </c>
      <c r="DY674" s="109" t="str">
        <f t="shared" ca="1" si="1696"/>
        <v/>
      </c>
      <c r="DZ674" s="109" t="str">
        <f t="shared" ca="1" si="1696"/>
        <v/>
      </c>
      <c r="EA674" s="109" t="str">
        <f t="shared" ca="1" si="1696"/>
        <v/>
      </c>
      <c r="EB674" s="109" t="str">
        <f t="shared" ca="1" si="1696"/>
        <v/>
      </c>
      <c r="EC674" s="109" t="str">
        <f t="shared" ca="1" si="1696"/>
        <v/>
      </c>
      <c r="ED674" s="109" t="str">
        <f t="shared" ca="1" si="1696"/>
        <v/>
      </c>
      <c r="EE674" s="109" t="str">
        <f t="shared" ca="1" si="1696"/>
        <v/>
      </c>
      <c r="EF674" s="109" t="str">
        <f t="shared" ca="1" si="1696"/>
        <v/>
      </c>
      <c r="EG674" s="109" t="str">
        <f t="shared" ca="1" si="1696"/>
        <v/>
      </c>
      <c r="EH674" s="109" t="str">
        <f t="shared" ca="1" si="1696"/>
        <v/>
      </c>
      <c r="EI674" s="109" t="str">
        <f t="shared" ca="1" si="1696"/>
        <v/>
      </c>
      <c r="EJ674" s="109" t="str">
        <f t="shared" ca="1" si="1696"/>
        <v/>
      </c>
      <c r="EK674" s="109" t="str">
        <f t="shared" ca="1" si="1696"/>
        <v/>
      </c>
    </row>
    <row r="675" spans="1:141" outlineLevel="1" x14ac:dyDescent="0.25">
      <c r="A675" s="90"/>
      <c r="B675" s="90"/>
      <c r="C675" s="90"/>
      <c r="D675" s="90"/>
      <c r="F675" s="100"/>
      <c r="I675" s="101"/>
      <c r="J675" s="100"/>
      <c r="M675" s="101"/>
      <c r="N675" s="100"/>
      <c r="Q675" s="101"/>
      <c r="R675" s="100"/>
      <c r="U675" s="101"/>
      <c r="V675" s="100"/>
      <c r="Y675" s="101"/>
      <c r="Z675" s="100"/>
      <c r="AC675" s="101"/>
      <c r="AD675" s="100"/>
      <c r="AG675" s="101"/>
      <c r="AH675" s="100"/>
      <c r="AK675" s="101"/>
      <c r="AL675" s="100"/>
      <c r="AO675" s="101"/>
      <c r="AP675" s="100"/>
      <c r="AS675" s="101"/>
      <c r="AT675" s="100"/>
      <c r="AW675" s="101"/>
      <c r="AX675" s="100"/>
      <c r="BA675" s="101"/>
      <c r="BB675" s="100"/>
      <c r="BE675" s="101"/>
      <c r="BF675" s="100"/>
      <c r="BI675" s="101"/>
      <c r="BJ675" s="100"/>
      <c r="BM675" s="101"/>
      <c r="BN675" s="100"/>
      <c r="BQ675" s="101"/>
      <c r="BR675" s="100"/>
      <c r="BU675" s="101"/>
      <c r="BV675" s="100"/>
      <c r="BY675" s="101"/>
      <c r="BZ675" s="100"/>
      <c r="CC675" s="101"/>
      <c r="CD675" s="100"/>
      <c r="CG675" s="101"/>
      <c r="CH675" s="100"/>
      <c r="CK675" s="101"/>
      <c r="CL675" s="100"/>
      <c r="CO675" s="101"/>
      <c r="CP675" s="100"/>
      <c r="CS675" s="101"/>
      <c r="CT675" s="100"/>
      <c r="CW675" s="101"/>
      <c r="CX675" s="100"/>
      <c r="DA675" s="101"/>
      <c r="DB675" s="100"/>
      <c r="DE675" s="101"/>
      <c r="DF675" s="100"/>
      <c r="DI675" s="101"/>
    </row>
    <row r="676" spans="1:141" outlineLevel="1" x14ac:dyDescent="0.25">
      <c r="A676" s="90" t="str">
        <f>A678</f>
        <v>bs</v>
      </c>
      <c r="B676" s="90" t="str">
        <f t="shared" ref="B676:C676" si="1697">B678</f>
        <v>deferredRevenueNonCurrent</v>
      </c>
      <c r="C676" s="90">
        <f t="shared" si="1697"/>
        <v>9.9999999999999995E-7</v>
      </c>
      <c r="D676" s="90"/>
      <c r="E676" t="str">
        <f>CONCATENATE(E673," - adjustment")</f>
        <v>Deferred revenue (non-current) - adjustment</v>
      </c>
      <c r="F676" s="117">
        <v>0</v>
      </c>
      <c r="G676" s="118">
        <v>0</v>
      </c>
      <c r="H676" s="118">
        <v>0</v>
      </c>
      <c r="I676" s="119" cm="1">
        <f t="array" aca="1" ref="I676" ca="1">IF(ISNUMBER(INDEX(DataModel!$ET$4:$FT$109,MATCH(1,(DataModel!$EO$4:$EO$109=$A676)*(DataModel!$EP$4:$EP$109=$B676),0),MATCH(CONCATENATE("FY ",RIGHT(I$3,4)),DataModel!$ET$2:$FT$2,0))*$C676),INDEX(DataModel!$ET$4:$FT$109,MATCH(1,(DataModel!$EO$4:$EO$109=$A676)*(DataModel!$EP$4:$EP$109=$B676),0),MATCH(CONCATENATE("FY ",RIGHT(I$3,4)),DataModel!$ET$2:$FT$2,0))*$C676,0)</f>
        <v>0</v>
      </c>
      <c r="J676" s="117">
        <v>0</v>
      </c>
      <c r="K676" s="118">
        <v>0</v>
      </c>
      <c r="L676" s="118">
        <v>0</v>
      </c>
      <c r="M676" s="119" cm="1">
        <f t="array" ref="M676">IF(ISNUMBER(INDEX(DataModel!$ET$4:$FT$109,MATCH(1,(DataModel!$EO$4:$EO$109=$A676)*(DataModel!$EP$4:$EP$109=$B676),0),MATCH(CONCATENATE("FY ",RIGHT(M$3,4)),DataModel!$ET$2:$FT$2,0))*$C676),INDEX(DataModel!$ET$4:$FT$109,MATCH(1,(DataModel!$EO$4:$EO$109=$A676)*(DataModel!$EP$4:$EP$109=$B676),0),MATCH(CONCATENATE("FY ",RIGHT(M$3,4)),DataModel!$ET$2:$FT$2,0))*$C676,0)</f>
        <v>0</v>
      </c>
      <c r="N676" s="117">
        <v>0</v>
      </c>
      <c r="O676" s="118">
        <v>0</v>
      </c>
      <c r="P676" s="118">
        <v>0</v>
      </c>
      <c r="Q676" s="119" cm="1">
        <f t="array" ref="Q676">IF(ISNUMBER(INDEX(DataModel!$ET$4:$FT$109,MATCH(1,(DataModel!$EO$4:$EO$109=$A676)*(DataModel!$EP$4:$EP$109=$B676),0),MATCH(CONCATENATE("FY ",RIGHT(Q$3,4)),DataModel!$ET$2:$FT$2,0))*$C676),INDEX(DataModel!$ET$4:$FT$109,MATCH(1,(DataModel!$EO$4:$EO$109=$A676)*(DataModel!$EP$4:$EP$109=$B676),0),MATCH(CONCATENATE("FY ",RIGHT(Q$3,4)),DataModel!$ET$2:$FT$2,0))*$C676,0)</f>
        <v>0</v>
      </c>
      <c r="R676" s="117">
        <v>0</v>
      </c>
      <c r="S676" s="118">
        <v>0</v>
      </c>
      <c r="T676" s="118">
        <v>0</v>
      </c>
      <c r="U676" s="119" cm="1">
        <f t="array" ref="U676">IF(ISNUMBER(INDEX(DataModel!$ET$4:$FT$109,MATCH(1,(DataModel!$EO$4:$EO$109=$A676)*(DataModel!$EP$4:$EP$109=$B676),0),MATCH(CONCATENATE("FY ",RIGHT(U$3,4)),DataModel!$ET$2:$FT$2,0))*$C676),INDEX(DataModel!$ET$4:$FT$109,MATCH(1,(DataModel!$EO$4:$EO$109=$A676)*(DataModel!$EP$4:$EP$109=$B676),0),MATCH(CONCATENATE("FY ",RIGHT(U$3,4)),DataModel!$ET$2:$FT$2,0))*$C676,0)</f>
        <v>0</v>
      </c>
      <c r="V676" s="117">
        <v>0</v>
      </c>
      <c r="W676" s="118">
        <v>0</v>
      </c>
      <c r="X676" s="118">
        <v>0</v>
      </c>
      <c r="Y676" s="119" cm="1">
        <f t="array" ref="Y676">IF(ISNUMBER(INDEX(DataModel!$ET$4:$FT$109,MATCH(1,(DataModel!$EO$4:$EO$109=$A676)*(DataModel!$EP$4:$EP$109=$B676),0),MATCH(CONCATENATE("FY ",RIGHT(Y$3,4)),DataModel!$ET$2:$FT$2,0))*$C676),INDEX(DataModel!$ET$4:$FT$109,MATCH(1,(DataModel!$EO$4:$EO$109=$A676)*(DataModel!$EP$4:$EP$109=$B676),0),MATCH(CONCATENATE("FY ",RIGHT(Y$3,4)),DataModel!$ET$2:$FT$2,0))*$C676,0)</f>
        <v>0</v>
      </c>
      <c r="Z676" s="117">
        <v>0</v>
      </c>
      <c r="AA676" s="118">
        <v>0</v>
      </c>
      <c r="AB676" s="118">
        <v>0</v>
      </c>
      <c r="AC676" s="119" cm="1">
        <f t="array" ref="AC676">IF(ISNUMBER(INDEX(DataModel!$ET$4:$FT$109,MATCH(1,(DataModel!$EO$4:$EO$109=$A676)*(DataModel!$EP$4:$EP$109=$B676),0),MATCH(CONCATENATE("FY ",RIGHT(AC$3,4)),DataModel!$ET$2:$FT$2,0))*$C676),INDEX(DataModel!$ET$4:$FT$109,MATCH(1,(DataModel!$EO$4:$EO$109=$A676)*(DataModel!$EP$4:$EP$109=$B676),0),MATCH(CONCATENATE("FY ",RIGHT(AC$3,4)),DataModel!$ET$2:$FT$2,0))*$C676,0)</f>
        <v>0</v>
      </c>
      <c r="AD676" s="117">
        <v>0</v>
      </c>
      <c r="AE676" s="118">
        <v>0</v>
      </c>
      <c r="AF676" s="118">
        <v>0</v>
      </c>
      <c r="AG676" s="119" cm="1">
        <f t="array" ref="AG676">IF(ISNUMBER(INDEX(DataModel!$ET$4:$FT$109,MATCH(1,(DataModel!$EO$4:$EO$109=$A676)*(DataModel!$EP$4:$EP$109=$B676),0),MATCH(CONCATENATE("FY ",RIGHT(AG$3,4)),DataModel!$ET$2:$FT$2,0))*$C676),INDEX(DataModel!$ET$4:$FT$109,MATCH(1,(DataModel!$EO$4:$EO$109=$A676)*(DataModel!$EP$4:$EP$109=$B676),0),MATCH(CONCATENATE("FY ",RIGHT(AG$3,4)),DataModel!$ET$2:$FT$2,0))*$C676,0)</f>
        <v>0</v>
      </c>
      <c r="AH676" s="117">
        <v>0</v>
      </c>
      <c r="AI676" s="118">
        <v>0</v>
      </c>
      <c r="AJ676" s="118">
        <v>0</v>
      </c>
      <c r="AK676" s="119" cm="1">
        <f t="array" ref="AK676">IF(ISNUMBER(INDEX(DataModel!$ET$4:$FT$109,MATCH(1,(DataModel!$EO$4:$EO$109=$A676)*(DataModel!$EP$4:$EP$109=$B676),0),MATCH(CONCATENATE("FY ",RIGHT(AK$3,4)),DataModel!$ET$2:$FT$2,0))*$C676),INDEX(DataModel!$ET$4:$FT$109,MATCH(1,(DataModel!$EO$4:$EO$109=$A676)*(DataModel!$EP$4:$EP$109=$B676),0),MATCH(CONCATENATE("FY ",RIGHT(AK$3,4)),DataModel!$ET$2:$FT$2,0))*$C676,0)</f>
        <v>0</v>
      </c>
      <c r="AL676" s="117">
        <v>0</v>
      </c>
      <c r="AM676" s="118">
        <v>0</v>
      </c>
      <c r="AN676" s="118">
        <v>0</v>
      </c>
      <c r="AO676" s="119" cm="1">
        <f t="array" ref="AO676">IF(ISNUMBER(INDEX(DataModel!$ET$4:$FT$109,MATCH(1,(DataModel!$EO$4:$EO$109=$A676)*(DataModel!$EP$4:$EP$109=$B676),0),MATCH(CONCATENATE("FY ",RIGHT(AO$3,4)),DataModel!$ET$2:$FT$2,0))*$C676),INDEX(DataModel!$ET$4:$FT$109,MATCH(1,(DataModel!$EO$4:$EO$109=$A676)*(DataModel!$EP$4:$EP$109=$B676),0),MATCH(CONCATENATE("FY ",RIGHT(AO$3,4)),DataModel!$ET$2:$FT$2,0))*$C676,0)</f>
        <v>0</v>
      </c>
      <c r="AP676" s="117">
        <v>0</v>
      </c>
      <c r="AQ676" s="118">
        <v>0</v>
      </c>
      <c r="AR676" s="118">
        <v>0</v>
      </c>
      <c r="AS676" s="119" cm="1">
        <f t="array" ref="AS676">IF(ISNUMBER(INDEX(DataModel!$ET$4:$FT$109,MATCH(1,(DataModel!$EO$4:$EO$109=$A676)*(DataModel!$EP$4:$EP$109=$B676),0),MATCH(CONCATENATE("FY ",RIGHT(AS$3,4)),DataModel!$ET$2:$FT$2,0))*$C676),INDEX(DataModel!$ET$4:$FT$109,MATCH(1,(DataModel!$EO$4:$EO$109=$A676)*(DataModel!$EP$4:$EP$109=$B676),0),MATCH(CONCATENATE("FY ",RIGHT(AS$3,4)),DataModel!$ET$2:$FT$2,0))*$C676,0)</f>
        <v>0</v>
      </c>
      <c r="AT676" s="117">
        <v>0</v>
      </c>
      <c r="AU676" s="118">
        <v>0</v>
      </c>
      <c r="AV676" s="118">
        <v>0</v>
      </c>
      <c r="AW676" s="119" cm="1">
        <f t="array" ref="AW676">IF(ISNUMBER(INDEX(DataModel!$ET$4:$FT$109,MATCH(1,(DataModel!$EO$4:$EO$109=$A676)*(DataModel!$EP$4:$EP$109=$B676),0),MATCH(CONCATENATE("FY ",RIGHT(AW$3,4)),DataModel!$ET$2:$FT$2,0))*$C676),INDEX(DataModel!$ET$4:$FT$109,MATCH(1,(DataModel!$EO$4:$EO$109=$A676)*(DataModel!$EP$4:$EP$109=$B676),0),MATCH(CONCATENATE("FY ",RIGHT(AW$3,4)),DataModel!$ET$2:$FT$2,0))*$C676,0)</f>
        <v>0</v>
      </c>
      <c r="AX676" s="117">
        <v>0</v>
      </c>
      <c r="AY676" s="118">
        <v>0</v>
      </c>
      <c r="AZ676" s="118">
        <v>0</v>
      </c>
      <c r="BA676" s="119" cm="1">
        <f t="array" ref="BA676">IF(ISNUMBER(INDEX(DataModel!$ET$4:$FT$109,MATCH(1,(DataModel!$EO$4:$EO$109=$A676)*(DataModel!$EP$4:$EP$109=$B676),0),MATCH(CONCATENATE("FY ",RIGHT(BA$3,4)),DataModel!$ET$2:$FT$2,0))*$C676),INDEX(DataModel!$ET$4:$FT$109,MATCH(1,(DataModel!$EO$4:$EO$109=$A676)*(DataModel!$EP$4:$EP$109=$B676),0),MATCH(CONCATENATE("FY ",RIGHT(BA$3,4)),DataModel!$ET$2:$FT$2,0))*$C676,0)</f>
        <v>0</v>
      </c>
      <c r="BB676" s="117">
        <v>0</v>
      </c>
      <c r="BC676" s="118">
        <v>0</v>
      </c>
      <c r="BD676" s="118">
        <v>0</v>
      </c>
      <c r="BE676" s="119" cm="1">
        <f t="array" ref="BE676">IF(ISNUMBER(INDEX(DataModel!$ET$4:$FT$109,MATCH(1,(DataModel!$EO$4:$EO$109=$A676)*(DataModel!$EP$4:$EP$109=$B676),0),MATCH(CONCATENATE("FY ",RIGHT(BE$3,4)),DataModel!$ET$2:$FT$2,0))*$C676),INDEX(DataModel!$ET$4:$FT$109,MATCH(1,(DataModel!$EO$4:$EO$109=$A676)*(DataModel!$EP$4:$EP$109=$B676),0),MATCH(CONCATENATE("FY ",RIGHT(BE$3,4)),DataModel!$ET$2:$FT$2,0))*$C676,0)</f>
        <v>0</v>
      </c>
      <c r="BF676" s="117">
        <v>0</v>
      </c>
      <c r="BG676" s="118">
        <v>0</v>
      </c>
      <c r="BH676" s="118">
        <v>0</v>
      </c>
      <c r="BI676" s="119" cm="1">
        <f t="array" ref="BI676">IF(ISNUMBER(INDEX(DataModel!$ET$4:$FT$109,MATCH(1,(DataModel!$EO$4:$EO$109=$A676)*(DataModel!$EP$4:$EP$109=$B676),0),MATCH(CONCATENATE("FY ",RIGHT(BI$3,4)),DataModel!$ET$2:$FT$2,0))*$C676),INDEX(DataModel!$ET$4:$FT$109,MATCH(1,(DataModel!$EO$4:$EO$109=$A676)*(DataModel!$EP$4:$EP$109=$B676),0),MATCH(CONCATENATE("FY ",RIGHT(BI$3,4)),DataModel!$ET$2:$FT$2,0))*$C676,0)</f>
        <v>0</v>
      </c>
      <c r="BJ676" s="117">
        <v>0</v>
      </c>
      <c r="BK676" s="118">
        <v>0</v>
      </c>
      <c r="BL676" s="118">
        <v>0</v>
      </c>
      <c r="BM676" s="119" cm="1">
        <f t="array" ref="BM676">IF(ISNUMBER(INDEX(DataModel!$ET$4:$FT$109,MATCH(1,(DataModel!$EO$4:$EO$109=$A676)*(DataModel!$EP$4:$EP$109=$B676),0),MATCH(CONCATENATE("FY ",RIGHT(BM$3,4)),DataModel!$ET$2:$FT$2,0))*$C676),INDEX(DataModel!$ET$4:$FT$109,MATCH(1,(DataModel!$EO$4:$EO$109=$A676)*(DataModel!$EP$4:$EP$109=$B676),0),MATCH(CONCATENATE("FY ",RIGHT(BM$3,4)),DataModel!$ET$2:$FT$2,0))*$C676,0)</f>
        <v>0</v>
      </c>
      <c r="BN676" s="117">
        <v>0</v>
      </c>
      <c r="BO676" s="118">
        <v>0</v>
      </c>
      <c r="BP676" s="118">
        <v>0</v>
      </c>
      <c r="BQ676" s="119" cm="1">
        <f t="array" ref="BQ676">IF(ISNUMBER(INDEX(DataModel!$ET$4:$FT$109,MATCH(1,(DataModel!$EO$4:$EO$109=$A676)*(DataModel!$EP$4:$EP$109=$B676),0),MATCH(CONCATENATE("FY ",RIGHT(BQ$3,4)),DataModel!$ET$2:$FT$2,0))*$C676),INDEX(DataModel!$ET$4:$FT$109,MATCH(1,(DataModel!$EO$4:$EO$109=$A676)*(DataModel!$EP$4:$EP$109=$B676),0),MATCH(CONCATENATE("FY ",RIGHT(BQ$3,4)),DataModel!$ET$2:$FT$2,0))*$C676,0)</f>
        <v>0</v>
      </c>
      <c r="BR676" s="117">
        <v>0</v>
      </c>
      <c r="BS676" s="118">
        <v>0</v>
      </c>
      <c r="BT676" s="118">
        <v>0</v>
      </c>
      <c r="BU676" s="119" cm="1">
        <f t="array" ref="BU676">IF(ISNUMBER(INDEX(DataModel!$ET$4:$FT$109,MATCH(1,(DataModel!$EO$4:$EO$109=$A676)*(DataModel!$EP$4:$EP$109=$B676),0),MATCH(CONCATENATE("FY ",RIGHT(BU$3,4)),DataModel!$ET$2:$FT$2,0))*$C676),INDEX(DataModel!$ET$4:$FT$109,MATCH(1,(DataModel!$EO$4:$EO$109=$A676)*(DataModel!$EP$4:$EP$109=$B676),0),MATCH(CONCATENATE("FY ",RIGHT(BU$3,4)),DataModel!$ET$2:$FT$2,0))*$C676,0)</f>
        <v>0</v>
      </c>
      <c r="BV676" s="117">
        <v>0</v>
      </c>
      <c r="BW676" s="118">
        <v>0</v>
      </c>
      <c r="BX676" s="118">
        <v>0</v>
      </c>
      <c r="BY676" s="119" cm="1">
        <f t="array" ref="BY676">IF(ISNUMBER(INDEX(DataModel!$ET$4:$FT$109,MATCH(1,(DataModel!$EO$4:$EO$109=$A676)*(DataModel!$EP$4:$EP$109=$B676),0),MATCH(CONCATENATE("FY ",RIGHT(BY$3,4)),DataModel!$ET$2:$FT$2,0))*$C676),INDEX(DataModel!$ET$4:$FT$109,MATCH(1,(DataModel!$EO$4:$EO$109=$A676)*(DataModel!$EP$4:$EP$109=$B676),0),MATCH(CONCATENATE("FY ",RIGHT(BY$3,4)),DataModel!$ET$2:$FT$2,0))*$C676,0)</f>
        <v>0</v>
      </c>
      <c r="BZ676" s="117">
        <v>0</v>
      </c>
      <c r="CA676" s="118">
        <v>0</v>
      </c>
      <c r="CB676" s="118">
        <v>0</v>
      </c>
      <c r="CC676" s="119" cm="1">
        <f t="array" ref="CC676">IF(ISNUMBER(INDEX(DataModel!$ET$4:$FT$109,MATCH(1,(DataModel!$EO$4:$EO$109=$A676)*(DataModel!$EP$4:$EP$109=$B676),0),MATCH(CONCATENATE("FY ",RIGHT(CC$3,4)),DataModel!$ET$2:$FT$2,0))*$C676),INDEX(DataModel!$ET$4:$FT$109,MATCH(1,(DataModel!$EO$4:$EO$109=$A676)*(DataModel!$EP$4:$EP$109=$B676),0),MATCH(CONCATENATE("FY ",RIGHT(CC$3,4)),DataModel!$ET$2:$FT$2,0))*$C676,0)</f>
        <v>0</v>
      </c>
      <c r="CD676" s="117">
        <v>0</v>
      </c>
      <c r="CE676" s="118">
        <v>0</v>
      </c>
      <c r="CF676" s="118">
        <v>0</v>
      </c>
      <c r="CG676" s="119" cm="1">
        <f t="array" ref="CG676">IF(ISNUMBER(INDEX(DataModel!$ET$4:$FT$109,MATCH(1,(DataModel!$EO$4:$EO$109=$A676)*(DataModel!$EP$4:$EP$109=$B676),0),MATCH(CONCATENATE("FY ",RIGHT(CG$3,4)),DataModel!$ET$2:$FT$2,0))*$C676),INDEX(DataModel!$ET$4:$FT$109,MATCH(1,(DataModel!$EO$4:$EO$109=$A676)*(DataModel!$EP$4:$EP$109=$B676),0),MATCH(CONCATENATE("FY ",RIGHT(CG$3,4)),DataModel!$ET$2:$FT$2,0))*$C676,0)</f>
        <v>0</v>
      </c>
      <c r="CH676" s="117">
        <v>0</v>
      </c>
      <c r="CI676" s="118">
        <v>0</v>
      </c>
      <c r="CJ676" s="118">
        <v>0</v>
      </c>
      <c r="CK676" s="119" cm="1">
        <f t="array" ref="CK676">IF(ISNUMBER(INDEX(DataModel!$ET$4:$FT$109,MATCH(1,(DataModel!$EO$4:$EO$109=$A676)*(DataModel!$EP$4:$EP$109=$B676),0),MATCH(CONCATENATE("FY ",RIGHT(CK$3,4)),DataModel!$ET$2:$FT$2,0))*$C676),INDEX(DataModel!$ET$4:$FT$109,MATCH(1,(DataModel!$EO$4:$EO$109=$A676)*(DataModel!$EP$4:$EP$109=$B676),0),MATCH(CONCATENATE("FY ",RIGHT(CK$3,4)),DataModel!$ET$2:$FT$2,0))*$C676,0)</f>
        <v>0</v>
      </c>
      <c r="CL676" s="117">
        <v>0</v>
      </c>
      <c r="CM676" s="118">
        <v>0</v>
      </c>
      <c r="CN676" s="118">
        <v>0</v>
      </c>
      <c r="CO676" s="119" cm="1">
        <f t="array" ref="CO676">IF(ISNUMBER(INDEX(DataModel!$ET$4:$FT$109,MATCH(1,(DataModel!$EO$4:$EO$109=$A676)*(DataModel!$EP$4:$EP$109=$B676),0),MATCH(CONCATENATE("FY ",RIGHT(CO$3,4)),DataModel!$ET$2:$FT$2,0))*$C676),INDEX(DataModel!$ET$4:$FT$109,MATCH(1,(DataModel!$EO$4:$EO$109=$A676)*(DataModel!$EP$4:$EP$109=$B676),0),MATCH(CONCATENATE("FY ",RIGHT(CO$3,4)),DataModel!$ET$2:$FT$2,0))*$C676,0)</f>
        <v>0</v>
      </c>
      <c r="CP676" s="117">
        <v>0</v>
      </c>
      <c r="CQ676" s="118">
        <v>0</v>
      </c>
      <c r="CR676" s="118">
        <v>0</v>
      </c>
      <c r="CS676" s="119" cm="1">
        <f t="array" ref="CS676">IF(ISNUMBER(INDEX(DataModel!$ET$4:$FT$109,MATCH(1,(DataModel!$EO$4:$EO$109=$A676)*(DataModel!$EP$4:$EP$109=$B676),0),MATCH(CONCATENATE("FY ",RIGHT(CS$3,4)),DataModel!$ET$2:$FT$2,0))*$C676),INDEX(DataModel!$ET$4:$FT$109,MATCH(1,(DataModel!$EO$4:$EO$109=$A676)*(DataModel!$EP$4:$EP$109=$B676),0),MATCH(CONCATENATE("FY ",RIGHT(CS$3,4)),DataModel!$ET$2:$FT$2,0))*$C676,0)</f>
        <v>0</v>
      </c>
      <c r="CT676" s="117">
        <v>0</v>
      </c>
      <c r="CU676" s="118">
        <v>0</v>
      </c>
      <c r="CV676" s="118">
        <v>0</v>
      </c>
      <c r="CW676" s="119" cm="1">
        <f t="array" ref="CW676">IF(ISNUMBER(INDEX(DataModel!$ET$4:$FT$109,MATCH(1,(DataModel!$EO$4:$EO$109=$A676)*(DataModel!$EP$4:$EP$109=$B676),0),MATCH(CONCATENATE("FY ",RIGHT(CW$3,4)),DataModel!$ET$2:$FT$2,0))*$C676),INDEX(DataModel!$ET$4:$FT$109,MATCH(1,(DataModel!$EO$4:$EO$109=$A676)*(DataModel!$EP$4:$EP$109=$B676),0),MATCH(CONCATENATE("FY ",RIGHT(CW$3,4)),DataModel!$ET$2:$FT$2,0))*$C676,0)</f>
        <v>0</v>
      </c>
      <c r="CX676" s="117">
        <v>0</v>
      </c>
      <c r="CY676" s="118">
        <v>0</v>
      </c>
      <c r="CZ676" s="118">
        <v>0</v>
      </c>
      <c r="DA676" s="119" cm="1">
        <f t="array" ref="DA676">IF(ISNUMBER(INDEX(DataModel!$ET$4:$FT$109,MATCH(1,(DataModel!$EO$4:$EO$109=$A676)*(DataModel!$EP$4:$EP$109=$B676),0),MATCH(CONCATENATE("FY ",RIGHT(DA$3,4)),DataModel!$ET$2:$FT$2,0))*$C676),INDEX(DataModel!$ET$4:$FT$109,MATCH(1,(DataModel!$EO$4:$EO$109=$A676)*(DataModel!$EP$4:$EP$109=$B676),0),MATCH(CONCATENATE("FY ",RIGHT(DA$3,4)),DataModel!$ET$2:$FT$2,0))*$C676,0)</f>
        <v>0</v>
      </c>
      <c r="DB676" s="117">
        <v>0</v>
      </c>
      <c r="DC676" s="118">
        <v>0</v>
      </c>
      <c r="DD676" s="118">
        <v>0</v>
      </c>
      <c r="DE676" s="119" cm="1">
        <f t="array" ref="DE676">IF(ISNUMBER(INDEX(DataModel!$ET$4:$FT$109,MATCH(1,(DataModel!$EO$4:$EO$109=$A676)*(DataModel!$EP$4:$EP$109=$B676),0),MATCH(CONCATENATE("FY ",RIGHT(DE$3,4)),DataModel!$ET$2:$FT$2,0))*$C676),INDEX(DataModel!$ET$4:$FT$109,MATCH(1,(DataModel!$EO$4:$EO$109=$A676)*(DataModel!$EP$4:$EP$109=$B676),0),MATCH(CONCATENATE("FY ",RIGHT(DE$3,4)),DataModel!$ET$2:$FT$2,0))*$C676,0)</f>
        <v>0</v>
      </c>
      <c r="DF676" s="117">
        <v>0</v>
      </c>
      <c r="DG676" s="118">
        <v>0</v>
      </c>
      <c r="DH676" s="118">
        <v>0</v>
      </c>
      <c r="DI676" s="119" cm="1">
        <f t="array" ref="DI676">IF(ISNUMBER(INDEX(DataModel!$ET$4:$FT$109,MATCH(1,(DataModel!$EO$4:$EO$109=$A676)*(DataModel!$EP$4:$EP$109=$B676),0),MATCH(CONCATENATE("FY ",RIGHT(DI$3,4)),DataModel!$ET$2:$FT$2,0))*$C676),INDEX(DataModel!$ET$4:$FT$109,MATCH(1,(DataModel!$EO$4:$EO$109=$A676)*(DataModel!$EP$4:$EP$109=$B676),0),MATCH(CONCATENATE("FY ",RIGHT(DI$3,4)),DataModel!$ET$2:$FT$2,0))*$C676,0)</f>
        <v>0</v>
      </c>
      <c r="DK676" s="69">
        <f t="shared" ref="DK676:EK676" ca="1" si="1698">SUM(OFFSET($E676,,MATCH(DK$3,$F$5:$DI$5,0)+3,,1))</f>
        <v>0</v>
      </c>
      <c r="DL676" s="69" t="e">
        <f t="shared" ca="1" si="1698"/>
        <v>#N/A</v>
      </c>
      <c r="DM676" s="69" t="e">
        <f t="shared" ca="1" si="1698"/>
        <v>#VALUE!</v>
      </c>
      <c r="DN676" s="69" t="e">
        <f t="shared" ca="1" si="1698"/>
        <v>#VALUE!</v>
      </c>
      <c r="DO676" s="69" t="e">
        <f t="shared" ca="1" si="1698"/>
        <v>#VALUE!</v>
      </c>
      <c r="DP676" s="69" t="e">
        <f t="shared" ca="1" si="1698"/>
        <v>#VALUE!</v>
      </c>
      <c r="DQ676" s="69" t="e">
        <f t="shared" ca="1" si="1698"/>
        <v>#VALUE!</v>
      </c>
      <c r="DR676" s="69" t="e">
        <f t="shared" ca="1" si="1698"/>
        <v>#VALUE!</v>
      </c>
      <c r="DS676" s="69" t="e">
        <f t="shared" ca="1" si="1698"/>
        <v>#VALUE!</v>
      </c>
      <c r="DT676" s="69" t="e">
        <f t="shared" ca="1" si="1698"/>
        <v>#VALUE!</v>
      </c>
      <c r="DU676" s="69" t="e">
        <f t="shared" ca="1" si="1698"/>
        <v>#VALUE!</v>
      </c>
      <c r="DV676" s="69" t="e">
        <f t="shared" ca="1" si="1698"/>
        <v>#VALUE!</v>
      </c>
      <c r="DW676" s="69" t="e">
        <f t="shared" ca="1" si="1698"/>
        <v>#VALUE!</v>
      </c>
      <c r="DX676" s="69" t="e">
        <f t="shared" ca="1" si="1698"/>
        <v>#VALUE!</v>
      </c>
      <c r="DY676" s="69" t="e">
        <f t="shared" ca="1" si="1698"/>
        <v>#VALUE!</v>
      </c>
      <c r="DZ676" s="69" t="e">
        <f t="shared" ca="1" si="1698"/>
        <v>#VALUE!</v>
      </c>
      <c r="EA676" s="69" t="e">
        <f t="shared" ca="1" si="1698"/>
        <v>#VALUE!</v>
      </c>
      <c r="EB676" s="69" t="e">
        <f t="shared" ca="1" si="1698"/>
        <v>#VALUE!</v>
      </c>
      <c r="EC676" s="69" t="e">
        <f t="shared" ca="1" si="1698"/>
        <v>#VALUE!</v>
      </c>
      <c r="ED676" s="69" t="e">
        <f t="shared" ca="1" si="1698"/>
        <v>#VALUE!</v>
      </c>
      <c r="EE676" s="69" t="e">
        <f t="shared" ca="1" si="1698"/>
        <v>#VALUE!</v>
      </c>
      <c r="EF676" s="69" t="e">
        <f t="shared" ca="1" si="1698"/>
        <v>#VALUE!</v>
      </c>
      <c r="EG676" s="69" t="e">
        <f t="shared" ca="1" si="1698"/>
        <v>#VALUE!</v>
      </c>
      <c r="EH676" s="69" t="e">
        <f t="shared" ca="1" si="1698"/>
        <v>#VALUE!</v>
      </c>
      <c r="EI676" s="69" t="e">
        <f t="shared" ca="1" si="1698"/>
        <v>#VALUE!</v>
      </c>
      <c r="EJ676" s="69" t="e">
        <f t="shared" ca="1" si="1698"/>
        <v>#VALUE!</v>
      </c>
      <c r="EK676" s="69" t="e">
        <f t="shared" ca="1" si="1698"/>
        <v>#VALUE!</v>
      </c>
    </row>
    <row r="677" spans="1:141" outlineLevel="1" x14ac:dyDescent="0.25">
      <c r="A677" s="90"/>
      <c r="B677" s="90"/>
      <c r="C677" s="90"/>
      <c r="D677" s="90"/>
      <c r="F677" s="100"/>
      <c r="I677" s="101"/>
      <c r="J677" s="100"/>
      <c r="M677" s="101"/>
      <c r="N677" s="100"/>
      <c r="Q677" s="101"/>
      <c r="R677" s="100"/>
      <c r="U677" s="101"/>
      <c r="V677" s="100"/>
      <c r="Y677" s="101"/>
      <c r="Z677" s="100"/>
      <c r="AC677" s="101"/>
      <c r="AD677" s="100"/>
      <c r="AG677" s="101"/>
      <c r="AH677" s="100"/>
      <c r="AK677" s="101"/>
      <c r="AL677" s="100"/>
      <c r="AO677" s="101"/>
      <c r="AP677" s="100"/>
      <c r="AS677" s="101"/>
      <c r="AT677" s="100"/>
      <c r="AW677" s="101"/>
      <c r="AX677" s="100"/>
      <c r="BA677" s="101"/>
      <c r="BB677" s="100"/>
      <c r="BE677" s="101"/>
      <c r="BF677" s="100"/>
      <c r="BI677" s="101"/>
      <c r="BJ677" s="100"/>
      <c r="BM677" s="101"/>
      <c r="BN677" s="100"/>
      <c r="BQ677" s="101"/>
      <c r="BR677" s="100"/>
      <c r="BU677" s="101"/>
      <c r="BV677" s="100"/>
      <c r="BY677" s="101"/>
      <c r="BZ677" s="100"/>
      <c r="CC677" s="101"/>
      <c r="CD677" s="100"/>
      <c r="CG677" s="101"/>
      <c r="CH677" s="100"/>
      <c r="CK677" s="101"/>
      <c r="CL677" s="100"/>
      <c r="CO677" s="101"/>
      <c r="CP677" s="100"/>
      <c r="CS677" s="101"/>
      <c r="CT677" s="100"/>
      <c r="CW677" s="101"/>
      <c r="CX677" s="100"/>
      <c r="DA677" s="101"/>
      <c r="DB677" s="100"/>
      <c r="DE677" s="101"/>
      <c r="DF677" s="100"/>
      <c r="DI677" s="101"/>
    </row>
    <row r="678" spans="1:141" outlineLevel="1" x14ac:dyDescent="0.25">
      <c r="A678" s="90" t="s">
        <v>157</v>
      </c>
      <c r="B678" s="90" t="s">
        <v>181</v>
      </c>
      <c r="C678" s="111">
        <f>$C$6</f>
        <v>9.9999999999999995E-7</v>
      </c>
      <c r="D678" s="90"/>
      <c r="E678" t="str">
        <f>CONCATENATE(E673," - history")</f>
        <v>Deferred revenue (non-current) - history</v>
      </c>
      <c r="F678" s="113" t="str" cm="1">
        <f t="array" aca="1" ref="F678" ca="1">IF(AND(F$4="A",ISNUMBER(DataModel!F$4)),INDEX(DataModel!$F$4:$BA$109,MATCH(1,(DataModel!$A$4:$A$109=$A678)*(DataModel!$B$4:$B$109=$B678),0),MATCH(F$3,DataModel!$F$2:$BA$2,0))*$C678,"")</f>
        <v/>
      </c>
      <c r="G678" s="69" t="str" cm="1">
        <f t="array" aca="1" ref="G678" ca="1">IF(AND(G$4="A",ISNUMBER(DataModel!G$4)),INDEX(DataModel!$F$4:$BA$109,MATCH(1,(DataModel!$A$4:$A$109=$A678)*(DataModel!$B$4:$B$109=$B678),0),MATCH(G$3,DataModel!$F$2:$BA$2,0))*$C678,"")</f>
        <v/>
      </c>
      <c r="H678" s="69" t="str" cm="1">
        <f t="array" aca="1" ref="H678" ca="1">IF(AND(H$4="A",ISNUMBER(DataModel!H$4)),INDEX(DataModel!$F$4:$BA$109,MATCH(1,(DataModel!$A$4:$A$109=$A678)*(DataModel!$B$4:$B$109=$B678),0),MATCH(H$3,DataModel!$F$2:$BA$2,0))*$C678,"")</f>
        <v/>
      </c>
      <c r="I678" s="114" t="str" cm="1">
        <f t="array" aca="1" ref="I678" ca="1">IF(AND(I$4="A",ISNUMBER(DataModel!I$4)),INDEX(DataModel!$F$4:$BA$109,MATCH(1,(DataModel!$A$4:$A$109=$A678)*(DataModel!$B$4:$B$109=$B678),0),MATCH(I$3,DataModel!$F$2:$BA$2,0))*$C678,"")</f>
        <v/>
      </c>
      <c r="J678" s="113" t="str" cm="1">
        <f t="array" aca="1" ref="J678" ca="1">IF(AND(J$4="A",ISNUMBER(DataModel!J$4)),INDEX(DataModel!$F$4:$BA$109,MATCH(1,(DataModel!$A$4:$A$109=$A678)*(DataModel!$B$4:$B$109=$B678),0),MATCH(J$3,DataModel!$F$2:$BA$2,0))*$C678,"")</f>
        <v/>
      </c>
      <c r="K678" s="69" t="str" cm="1">
        <f t="array" aca="1" ref="K678" ca="1">IF(AND(K$4="A",ISNUMBER(DataModel!K$4)),INDEX(DataModel!$F$4:$BA$109,MATCH(1,(DataModel!$A$4:$A$109=$A678)*(DataModel!$B$4:$B$109=$B678),0),MATCH(K$3,DataModel!$F$2:$BA$2,0))*$C678,"")</f>
        <v/>
      </c>
      <c r="L678" s="69" t="str" cm="1">
        <f t="array" aca="1" ref="L678" ca="1">IF(AND(L$4="A",ISNUMBER(DataModel!L$4)),INDEX(DataModel!$F$4:$BA$109,MATCH(1,(DataModel!$A$4:$A$109=$A678)*(DataModel!$B$4:$B$109=$B678),0),MATCH(L$3,DataModel!$F$2:$BA$2,0))*$C678,"")</f>
        <v/>
      </c>
      <c r="M678" s="114" t="str" cm="1">
        <f t="array" aca="1" ref="M678" ca="1">IF(AND(M$4="A",ISNUMBER(DataModel!M$4)),INDEX(DataModel!$F$4:$BA$109,MATCH(1,(DataModel!$A$4:$A$109=$A678)*(DataModel!$B$4:$B$109=$B678),0),MATCH(M$3,DataModel!$F$2:$BA$2,0))*$C678,"")</f>
        <v/>
      </c>
      <c r="N678" s="113" t="str" cm="1">
        <f t="array" aca="1" ref="N678" ca="1">IF(AND(N$4="A",ISNUMBER(DataModel!N$4)),INDEX(DataModel!$F$4:$BA$109,MATCH(1,(DataModel!$A$4:$A$109=$A678)*(DataModel!$B$4:$B$109=$B678),0),MATCH(N$3,DataModel!$F$2:$BA$2,0))*$C678,"")</f>
        <v/>
      </c>
      <c r="O678" s="69" t="str" cm="1">
        <f t="array" aca="1" ref="O678" ca="1">IF(AND(O$4="A",ISNUMBER(DataModel!O$4)),INDEX(DataModel!$F$4:$BA$109,MATCH(1,(DataModel!$A$4:$A$109=$A678)*(DataModel!$B$4:$B$109=$B678),0),MATCH(O$3,DataModel!$F$2:$BA$2,0))*$C678,"")</f>
        <v/>
      </c>
      <c r="P678" s="69" t="str" cm="1">
        <f t="array" aca="1" ref="P678" ca="1">IF(AND(P$4="A",ISNUMBER(DataModel!P$4)),INDEX(DataModel!$F$4:$BA$109,MATCH(1,(DataModel!$A$4:$A$109=$A678)*(DataModel!$B$4:$B$109=$B678),0),MATCH(P$3,DataModel!$F$2:$BA$2,0))*$C678,"")</f>
        <v/>
      </c>
      <c r="Q678" s="114" t="str" cm="1">
        <f t="array" aca="1" ref="Q678" ca="1">IF(AND(Q$4="A",ISNUMBER(DataModel!Q$4)),INDEX(DataModel!$F$4:$BA$109,MATCH(1,(DataModel!$A$4:$A$109=$A678)*(DataModel!$B$4:$B$109=$B678),0),MATCH(Q$3,DataModel!$F$2:$BA$2,0))*$C678,"")</f>
        <v/>
      </c>
      <c r="R678" s="113" t="str" cm="1">
        <f t="array" aca="1" ref="R678" ca="1">IF(AND(R$4="A",ISNUMBER(DataModel!R$4)),INDEX(DataModel!$F$4:$BA$109,MATCH(1,(DataModel!$A$4:$A$109=$A678)*(DataModel!$B$4:$B$109=$B678),0),MATCH(R$3,DataModel!$F$2:$BA$2,0))*$C678,"")</f>
        <v/>
      </c>
      <c r="S678" s="69" t="str" cm="1">
        <f t="array" aca="1" ref="S678" ca="1">IF(AND(S$4="A",ISNUMBER(DataModel!S$4)),INDEX(DataModel!$F$4:$BA$109,MATCH(1,(DataModel!$A$4:$A$109=$A678)*(DataModel!$B$4:$B$109=$B678),0),MATCH(S$3,DataModel!$F$2:$BA$2,0))*$C678,"")</f>
        <v/>
      </c>
      <c r="T678" s="69" t="str" cm="1">
        <f t="array" aca="1" ref="T678" ca="1">IF(AND(T$4="A",ISNUMBER(DataModel!T$4)),INDEX(DataModel!$F$4:$BA$109,MATCH(1,(DataModel!$A$4:$A$109=$A678)*(DataModel!$B$4:$B$109=$B678),0),MATCH(T$3,DataModel!$F$2:$BA$2,0))*$C678,"")</f>
        <v/>
      </c>
      <c r="U678" s="114" t="str" cm="1">
        <f t="array" aca="1" ref="U678" ca="1">IF(AND(U$4="A",ISNUMBER(DataModel!U$4)),INDEX(DataModel!$F$4:$BA$109,MATCH(1,(DataModel!$A$4:$A$109=$A678)*(DataModel!$B$4:$B$109=$B678),0),MATCH(U$3,DataModel!$F$2:$BA$2,0))*$C678,"")</f>
        <v/>
      </c>
      <c r="V678" s="113" t="str" cm="1">
        <f t="array" aca="1" ref="V678" ca="1">IF(AND(V$4="A",ISNUMBER(DataModel!V$4)),INDEX(DataModel!$F$4:$BA$109,MATCH(1,(DataModel!$A$4:$A$109=$A678)*(DataModel!$B$4:$B$109=$B678),0),MATCH(V$3,DataModel!$F$2:$BA$2,0))*$C678,"")</f>
        <v/>
      </c>
      <c r="W678" s="69" t="str" cm="1">
        <f t="array" aca="1" ref="W678" ca="1">IF(AND(W$4="A",ISNUMBER(DataModel!W$4)),INDEX(DataModel!$F$4:$BA$109,MATCH(1,(DataModel!$A$4:$A$109=$A678)*(DataModel!$B$4:$B$109=$B678),0),MATCH(W$3,DataModel!$F$2:$BA$2,0))*$C678,"")</f>
        <v/>
      </c>
      <c r="X678" s="69" t="str" cm="1">
        <f t="array" aca="1" ref="X678" ca="1">IF(AND(X$4="A",ISNUMBER(DataModel!X$4)),INDEX(DataModel!$F$4:$BA$109,MATCH(1,(DataModel!$A$4:$A$109=$A678)*(DataModel!$B$4:$B$109=$B678),0),MATCH(X$3,DataModel!$F$2:$BA$2,0))*$C678,"")</f>
        <v/>
      </c>
      <c r="Y678" s="114" t="str" cm="1">
        <f t="array" aca="1" ref="Y678" ca="1">IF(AND(Y$4="A",ISNUMBER(DataModel!Y$4)),INDEX(DataModel!$F$4:$BA$109,MATCH(1,(DataModel!$A$4:$A$109=$A678)*(DataModel!$B$4:$B$109=$B678),0),MATCH(Y$3,DataModel!$F$2:$BA$2,0))*$C678,"")</f>
        <v/>
      </c>
      <c r="Z678" s="113" t="str" cm="1">
        <f t="array" aca="1" ref="Z678" ca="1">IF(AND(Z$4="A",ISNUMBER(DataModel!Z$4)),INDEX(DataModel!$F$4:$BA$109,MATCH(1,(DataModel!$A$4:$A$109=$A678)*(DataModel!$B$4:$B$109=$B678),0),MATCH(Z$3,DataModel!$F$2:$BA$2,0))*$C678,"")</f>
        <v/>
      </c>
      <c r="AA678" s="69" t="str" cm="1">
        <f t="array" aca="1" ref="AA678" ca="1">IF(AND(AA$4="A",ISNUMBER(DataModel!AA$4)),INDEX(DataModel!$F$4:$BA$109,MATCH(1,(DataModel!$A$4:$A$109=$A678)*(DataModel!$B$4:$B$109=$B678),0),MATCH(AA$3,DataModel!$F$2:$BA$2,0))*$C678,"")</f>
        <v/>
      </c>
      <c r="AB678" s="69" t="str" cm="1">
        <f t="array" aca="1" ref="AB678" ca="1">IF(AND(AB$4="A",ISNUMBER(DataModel!AB$4)),INDEX(DataModel!$F$4:$BA$109,MATCH(1,(DataModel!$A$4:$A$109=$A678)*(DataModel!$B$4:$B$109=$B678),0),MATCH(AB$3,DataModel!$F$2:$BA$2,0))*$C678,"")</f>
        <v/>
      </c>
      <c r="AC678" s="114" t="str" cm="1">
        <f t="array" aca="1" ref="AC678" ca="1">IF(AND(AC$4="A",ISNUMBER(DataModel!AC$4)),INDEX(DataModel!$F$4:$BA$109,MATCH(1,(DataModel!$A$4:$A$109=$A678)*(DataModel!$B$4:$B$109=$B678),0),MATCH(AC$3,DataModel!$F$2:$BA$2,0))*$C678,"")</f>
        <v/>
      </c>
      <c r="AD678" s="113" t="str" cm="1">
        <f t="array" aca="1" ref="AD678" ca="1">IF(AND(AD$4="A",ISNUMBER(DataModel!AD$4)),INDEX(DataModel!$F$4:$BA$109,MATCH(1,(DataModel!$A$4:$A$109=$A678)*(DataModel!$B$4:$B$109=$B678),0),MATCH(AD$3,DataModel!$F$2:$BA$2,0))*$C678,"")</f>
        <v/>
      </c>
      <c r="AE678" s="69" t="str" cm="1">
        <f t="array" aca="1" ref="AE678" ca="1">IF(AND(AE$4="A",ISNUMBER(DataModel!AE$4)),INDEX(DataModel!$F$4:$BA$109,MATCH(1,(DataModel!$A$4:$A$109=$A678)*(DataModel!$B$4:$B$109=$B678),0),MATCH(AE$3,DataModel!$F$2:$BA$2,0))*$C678,"")</f>
        <v/>
      </c>
      <c r="AF678" s="69" t="str" cm="1">
        <f t="array" aca="1" ref="AF678" ca="1">IF(AND(AF$4="A",ISNUMBER(DataModel!AF$4)),INDEX(DataModel!$F$4:$BA$109,MATCH(1,(DataModel!$A$4:$A$109=$A678)*(DataModel!$B$4:$B$109=$B678),0),MATCH(AF$3,DataModel!$F$2:$BA$2,0))*$C678,"")</f>
        <v/>
      </c>
      <c r="AG678" s="114" t="str" cm="1">
        <f t="array" aca="1" ref="AG678" ca="1">IF(AND(AG$4="A",ISNUMBER(DataModel!AG$4)),INDEX(DataModel!$F$4:$BA$109,MATCH(1,(DataModel!$A$4:$A$109=$A678)*(DataModel!$B$4:$B$109=$B678),0),MATCH(AG$3,DataModel!$F$2:$BA$2,0))*$C678,"")</f>
        <v/>
      </c>
      <c r="AH678" s="113" t="str" cm="1">
        <f t="array" aca="1" ref="AH678" ca="1">IF(AND(AH$4="A",ISNUMBER(DataModel!AH$4)),INDEX(DataModel!$F$4:$BA$109,MATCH(1,(DataModel!$A$4:$A$109=$A678)*(DataModel!$B$4:$B$109=$B678),0),MATCH(AH$3,DataModel!$F$2:$BA$2,0))*$C678,"")</f>
        <v/>
      </c>
      <c r="AI678" s="69" t="str" cm="1">
        <f t="array" aca="1" ref="AI678" ca="1">IF(AND(AI$4="A",ISNUMBER(DataModel!AI$4)),INDEX(DataModel!$F$4:$BA$109,MATCH(1,(DataModel!$A$4:$A$109=$A678)*(DataModel!$B$4:$B$109=$B678),0),MATCH(AI$3,DataModel!$F$2:$BA$2,0))*$C678,"")</f>
        <v/>
      </c>
      <c r="AJ678" s="69" t="str" cm="1">
        <f t="array" aca="1" ref="AJ678" ca="1">IF(AND(AJ$4="A",ISNUMBER(DataModel!AJ$4)),INDEX(DataModel!$F$4:$BA$109,MATCH(1,(DataModel!$A$4:$A$109=$A678)*(DataModel!$B$4:$B$109=$B678),0),MATCH(AJ$3,DataModel!$F$2:$BA$2,0))*$C678,"")</f>
        <v/>
      </c>
      <c r="AK678" s="114" t="str" cm="1">
        <f t="array" aca="1" ref="AK678" ca="1">IF(AND(AK$4="A",ISNUMBER(DataModel!AK$4)),INDEX(DataModel!$F$4:$BA$109,MATCH(1,(DataModel!$A$4:$A$109=$A678)*(DataModel!$B$4:$B$109=$B678),0),MATCH(AK$3,DataModel!$F$2:$BA$2,0))*$C678,"")</f>
        <v/>
      </c>
      <c r="AL678" s="113" t="str" cm="1">
        <f t="array" aca="1" ref="AL678" ca="1">IF(AND(AL$4="A",ISNUMBER(DataModel!AL$4)),INDEX(DataModel!$F$4:$BA$109,MATCH(1,(DataModel!$A$4:$A$109=$A678)*(DataModel!$B$4:$B$109=$B678),0),MATCH(AL$3,DataModel!$F$2:$BA$2,0))*$C678,"")</f>
        <v/>
      </c>
      <c r="AM678" s="69" t="str" cm="1">
        <f t="array" aca="1" ref="AM678" ca="1">IF(AND(AM$4="A",ISNUMBER(DataModel!AM$4)),INDEX(DataModel!$F$4:$BA$109,MATCH(1,(DataModel!$A$4:$A$109=$A678)*(DataModel!$B$4:$B$109=$B678),0),MATCH(AM$3,DataModel!$F$2:$BA$2,0))*$C678,"")</f>
        <v/>
      </c>
      <c r="AN678" s="69" t="str" cm="1">
        <f t="array" aca="1" ref="AN678" ca="1">IF(AND(AN$4="A",ISNUMBER(DataModel!AN$4)),INDEX(DataModel!$F$4:$BA$109,MATCH(1,(DataModel!$A$4:$A$109=$A678)*(DataModel!$B$4:$B$109=$B678),0),MATCH(AN$3,DataModel!$F$2:$BA$2,0))*$C678,"")</f>
        <v/>
      </c>
      <c r="AO678" s="114" t="str" cm="1">
        <f t="array" aca="1" ref="AO678" ca="1">IF(AND(AO$4="A",ISNUMBER(DataModel!AO$4)),INDEX(DataModel!$F$4:$BA$109,MATCH(1,(DataModel!$A$4:$A$109=$A678)*(DataModel!$B$4:$B$109=$B678),0),MATCH(AO$3,DataModel!$F$2:$BA$2,0))*$C678,"")</f>
        <v/>
      </c>
      <c r="AP678" s="113" t="str" cm="1">
        <f t="array" aca="1" ref="AP678" ca="1">IF(AND(AP$4="A",ISNUMBER(DataModel!AP$4)),INDEX(DataModel!$F$4:$BA$109,MATCH(1,(DataModel!$A$4:$A$109=$A678)*(DataModel!$B$4:$B$109=$B678),0),MATCH(AP$3,DataModel!$F$2:$BA$2,0))*$C678,"")</f>
        <v/>
      </c>
      <c r="AQ678" s="69" t="str" cm="1">
        <f t="array" aca="1" ref="AQ678" ca="1">IF(AND(AQ$4="A",ISNUMBER(DataModel!AQ$4)),INDEX(DataModel!$F$4:$BA$109,MATCH(1,(DataModel!$A$4:$A$109=$A678)*(DataModel!$B$4:$B$109=$B678),0),MATCH(AQ$3,DataModel!$F$2:$BA$2,0))*$C678,"")</f>
        <v/>
      </c>
      <c r="AR678" s="69" t="str" cm="1">
        <f t="array" aca="1" ref="AR678" ca="1">IF(AND(AR$4="A",ISNUMBER(DataModel!AR$4)),INDEX(DataModel!$F$4:$BA$109,MATCH(1,(DataModel!$A$4:$A$109=$A678)*(DataModel!$B$4:$B$109=$B678),0),MATCH(AR$3,DataModel!$F$2:$BA$2,0))*$C678,"")</f>
        <v/>
      </c>
      <c r="AS678" s="114" t="str" cm="1">
        <f t="array" aca="1" ref="AS678" ca="1">IF(AND(AS$4="A",ISNUMBER(DataModel!AS$4)),INDEX(DataModel!$F$4:$BA$109,MATCH(1,(DataModel!$A$4:$A$109=$A678)*(DataModel!$B$4:$B$109=$B678),0),MATCH(AS$3,DataModel!$F$2:$BA$2,0))*$C678,"")</f>
        <v/>
      </c>
      <c r="AT678" s="113" t="e" cm="1">
        <f t="array" aca="1" ref="AT678" ca="1">IF(AND(AT$4="A",ISNUMBER(DataModel!AT$4)),INDEX(DataModel!$F$4:$BA$109,MATCH(1,(DataModel!$A$4:$A$109=$A678)*(DataModel!$B$4:$B$109=$B678),0),MATCH(AT$3,DataModel!$F$2:$BA$2,0))*$C678,"")</f>
        <v>#VALUE!</v>
      </c>
      <c r="AU678" s="69" t="e" cm="1">
        <f t="array" aca="1" ref="AU678" ca="1">IF(AND(AU$4="A",ISNUMBER(DataModel!AU$4)),INDEX(DataModel!$F$4:$BA$109,MATCH(1,(DataModel!$A$4:$A$109=$A678)*(DataModel!$B$4:$B$109=$B678),0),MATCH(AU$3,DataModel!$F$2:$BA$2,0))*$C678,"")</f>
        <v>#VALUE!</v>
      </c>
      <c r="AV678" s="69" t="e" cm="1">
        <f t="array" aca="1" ref="AV678" ca="1">IF(AND(AV$4="A",ISNUMBER(DataModel!AV$4)),INDEX(DataModel!$F$4:$BA$109,MATCH(1,(DataModel!$A$4:$A$109=$A678)*(DataModel!$B$4:$B$109=$B678),0),MATCH(AV$3,DataModel!$F$2:$BA$2,0))*$C678,"")</f>
        <v>#VALUE!</v>
      </c>
      <c r="AW678" s="114" t="e" cm="1">
        <f t="array" aca="1" ref="AW678" ca="1">IF(AND(AW$4="A",ISNUMBER(DataModel!AW$4)),INDEX(DataModel!$F$4:$BA$109,MATCH(1,(DataModel!$A$4:$A$109=$A678)*(DataModel!$B$4:$B$109=$B678),0),MATCH(AW$3,DataModel!$F$2:$BA$2,0))*$C678,"")</f>
        <v>#VALUE!</v>
      </c>
      <c r="AX678" s="113" t="e" cm="1">
        <f t="array" aca="1" ref="AX678" ca="1">IF(AND(AX$4="A",ISNUMBER(DataModel!AX$4)),INDEX(DataModel!$F$4:$BA$109,MATCH(1,(DataModel!$A$4:$A$109=$A678)*(DataModel!$B$4:$B$109=$B678),0),MATCH(AX$3,DataModel!$F$2:$BA$2,0))*$C678,"")</f>
        <v>#VALUE!</v>
      </c>
      <c r="AY678" s="69" t="e" cm="1">
        <f t="array" aca="1" ref="AY678" ca="1">IF(AND(AY$4="A",ISNUMBER(DataModel!AY$4)),INDEX(DataModel!$F$4:$BA$109,MATCH(1,(DataModel!$A$4:$A$109=$A678)*(DataModel!$B$4:$B$109=$B678),0),MATCH(AY$3,DataModel!$F$2:$BA$2,0))*$C678,"")</f>
        <v>#VALUE!</v>
      </c>
      <c r="AZ678" s="69" t="e" cm="1">
        <f t="array" aca="1" ref="AZ678" ca="1">IF(AND(AZ$4="A",ISNUMBER(DataModel!AZ$4)),INDEX(DataModel!$F$4:$BA$109,MATCH(1,(DataModel!$A$4:$A$109=$A678)*(DataModel!$B$4:$B$109=$B678),0),MATCH(AZ$3,DataModel!$F$2:$BA$2,0))*$C678,"")</f>
        <v>#VALUE!</v>
      </c>
      <c r="BA678" s="114" t="e" cm="1">
        <f t="array" aca="1" ref="BA678" ca="1">IF(AND(BA$4="A",ISNUMBER(DataModel!BA$4)),INDEX(DataModel!$F$4:$BA$109,MATCH(1,(DataModel!$A$4:$A$109=$A678)*(DataModel!$B$4:$B$109=$B678),0),MATCH(BA$3,DataModel!$F$2:$BA$2,0))*$C678,"")</f>
        <v>#VALUE!</v>
      </c>
      <c r="BB678" s="113"/>
      <c r="BC678" s="69"/>
      <c r="BD678" s="69"/>
      <c r="BE678" s="114"/>
      <c r="BF678" s="113"/>
      <c r="BG678" s="69"/>
      <c r="BH678" s="69"/>
      <c r="BI678" s="114"/>
      <c r="BJ678" s="113"/>
      <c r="BK678" s="69"/>
      <c r="BL678" s="69"/>
      <c r="BM678" s="114"/>
      <c r="BN678" s="113"/>
      <c r="BO678" s="69"/>
      <c r="BP678" s="69"/>
      <c r="BQ678" s="114"/>
      <c r="BR678" s="113"/>
      <c r="BS678" s="69"/>
      <c r="BT678" s="69"/>
      <c r="BU678" s="114"/>
      <c r="BV678" s="113"/>
      <c r="BW678" s="69"/>
      <c r="BX678" s="69"/>
      <c r="BY678" s="114"/>
      <c r="BZ678" s="113"/>
      <c r="CA678" s="69"/>
      <c r="CB678" s="69"/>
      <c r="CC678" s="114"/>
      <c r="CD678" s="113"/>
      <c r="CE678" s="69"/>
      <c r="CF678" s="69"/>
      <c r="CG678" s="114"/>
      <c r="CH678" s="113"/>
      <c r="CI678" s="69"/>
      <c r="CJ678" s="69"/>
      <c r="CK678" s="114"/>
      <c r="CL678" s="113"/>
      <c r="CM678" s="69"/>
      <c r="CN678" s="69"/>
      <c r="CO678" s="114"/>
      <c r="CP678" s="113"/>
      <c r="CQ678" s="69"/>
      <c r="CR678" s="69"/>
      <c r="CS678" s="114"/>
      <c r="CT678" s="113"/>
      <c r="CU678" s="69"/>
      <c r="CV678" s="69"/>
      <c r="CW678" s="114"/>
      <c r="CX678" s="113"/>
      <c r="CY678" s="69"/>
      <c r="CZ678" s="69"/>
      <c r="DA678" s="114"/>
      <c r="DB678" s="113"/>
      <c r="DC678" s="69"/>
      <c r="DD678" s="69"/>
      <c r="DE678" s="114"/>
      <c r="DF678" s="113"/>
      <c r="DG678" s="69"/>
      <c r="DH678" s="69"/>
      <c r="DI678" s="114"/>
      <c r="DK678" s="69">
        <f t="shared" ref="DK678:EK678" ca="1" si="1699">SUM(OFFSET($E678,,MATCH(DK$3,$F$5:$DI$5,0)+3,,1))</f>
        <v>0</v>
      </c>
      <c r="DL678" s="69" t="e">
        <f t="shared" ca="1" si="1699"/>
        <v>#N/A</v>
      </c>
      <c r="DM678" s="69" t="e">
        <f t="shared" ca="1" si="1699"/>
        <v>#VALUE!</v>
      </c>
      <c r="DN678" s="69" t="e">
        <f t="shared" ca="1" si="1699"/>
        <v>#VALUE!</v>
      </c>
      <c r="DO678" s="69" t="e">
        <f t="shared" ca="1" si="1699"/>
        <v>#VALUE!</v>
      </c>
      <c r="DP678" s="69" t="e">
        <f t="shared" ca="1" si="1699"/>
        <v>#VALUE!</v>
      </c>
      <c r="DQ678" s="69" t="e">
        <f t="shared" ca="1" si="1699"/>
        <v>#VALUE!</v>
      </c>
      <c r="DR678" s="69" t="e">
        <f t="shared" ca="1" si="1699"/>
        <v>#VALUE!</v>
      </c>
      <c r="DS678" s="69" t="e">
        <f t="shared" ca="1" si="1699"/>
        <v>#VALUE!</v>
      </c>
      <c r="DT678" s="69" t="e">
        <f t="shared" ca="1" si="1699"/>
        <v>#VALUE!</v>
      </c>
      <c r="DU678" s="69" t="e">
        <f t="shared" ca="1" si="1699"/>
        <v>#VALUE!</v>
      </c>
      <c r="DV678" s="69" t="e">
        <f t="shared" ca="1" si="1699"/>
        <v>#VALUE!</v>
      </c>
      <c r="DW678" s="69" t="e">
        <f t="shared" ca="1" si="1699"/>
        <v>#VALUE!</v>
      </c>
      <c r="DX678" s="69" t="e">
        <f t="shared" ca="1" si="1699"/>
        <v>#VALUE!</v>
      </c>
      <c r="DY678" s="69" t="e">
        <f t="shared" ca="1" si="1699"/>
        <v>#VALUE!</v>
      </c>
      <c r="DZ678" s="69" t="e">
        <f t="shared" ca="1" si="1699"/>
        <v>#VALUE!</v>
      </c>
      <c r="EA678" s="69" t="e">
        <f t="shared" ca="1" si="1699"/>
        <v>#VALUE!</v>
      </c>
      <c r="EB678" s="69" t="e">
        <f t="shared" ca="1" si="1699"/>
        <v>#VALUE!</v>
      </c>
      <c r="EC678" s="69" t="e">
        <f t="shared" ca="1" si="1699"/>
        <v>#VALUE!</v>
      </c>
      <c r="ED678" s="69" t="e">
        <f t="shared" ca="1" si="1699"/>
        <v>#VALUE!</v>
      </c>
      <c r="EE678" s="69" t="e">
        <f t="shared" ca="1" si="1699"/>
        <v>#VALUE!</v>
      </c>
      <c r="EF678" s="69" t="e">
        <f t="shared" ca="1" si="1699"/>
        <v>#VALUE!</v>
      </c>
      <c r="EG678" s="69" t="e">
        <f t="shared" ca="1" si="1699"/>
        <v>#VALUE!</v>
      </c>
      <c r="EH678" s="69" t="e">
        <f t="shared" ca="1" si="1699"/>
        <v>#VALUE!</v>
      </c>
      <c r="EI678" s="69" t="e">
        <f t="shared" ca="1" si="1699"/>
        <v>#VALUE!</v>
      </c>
      <c r="EJ678" s="69" t="e">
        <f t="shared" ca="1" si="1699"/>
        <v>#VALUE!</v>
      </c>
      <c r="EK678" s="69" t="e">
        <f t="shared" ca="1" si="1699"/>
        <v>#VALUE!</v>
      </c>
    </row>
    <row r="679" spans="1:141" outlineLevel="1" x14ac:dyDescent="0.25">
      <c r="A679" s="90"/>
      <c r="B679" s="90"/>
      <c r="C679" s="90"/>
      <c r="D679" s="90"/>
      <c r="F679" s="100"/>
      <c r="I679" s="101"/>
      <c r="J679" s="100"/>
      <c r="M679" s="101"/>
      <c r="N679" s="100"/>
      <c r="Q679" s="101"/>
      <c r="R679" s="100"/>
      <c r="U679" s="101"/>
      <c r="V679" s="100"/>
      <c r="Y679" s="101"/>
      <c r="Z679" s="100"/>
      <c r="AC679" s="101"/>
      <c r="AD679" s="100"/>
      <c r="AG679" s="101"/>
      <c r="AH679" s="100"/>
      <c r="AK679" s="101"/>
      <c r="AL679" s="100"/>
      <c r="AO679" s="101"/>
      <c r="AP679" s="100"/>
      <c r="AS679" s="101"/>
      <c r="AT679" s="100"/>
      <c r="AW679" s="101"/>
      <c r="AX679" s="100"/>
      <c r="BA679" s="101"/>
      <c r="BB679" s="100"/>
      <c r="BE679" s="101"/>
      <c r="BF679" s="100"/>
      <c r="BI679" s="101"/>
      <c r="BJ679" s="100"/>
      <c r="BM679" s="101"/>
      <c r="BN679" s="100"/>
      <c r="BQ679" s="101"/>
      <c r="BR679" s="100"/>
      <c r="BU679" s="101"/>
      <c r="BV679" s="100"/>
      <c r="BY679" s="101"/>
      <c r="BZ679" s="100"/>
      <c r="CC679" s="101"/>
      <c r="CD679" s="100"/>
      <c r="CG679" s="101"/>
      <c r="CH679" s="100"/>
      <c r="CK679" s="101"/>
      <c r="CL679" s="100"/>
      <c r="CO679" s="101"/>
      <c r="CP679" s="100"/>
      <c r="CS679" s="101"/>
      <c r="CT679" s="100"/>
      <c r="CW679" s="101"/>
      <c r="CX679" s="100"/>
      <c r="DA679" s="101"/>
      <c r="DB679" s="100"/>
      <c r="DE679" s="101"/>
      <c r="DF679" s="100"/>
      <c r="DI679" s="101"/>
    </row>
    <row r="680" spans="1:141" outlineLevel="1" x14ac:dyDescent="0.25">
      <c r="A680" s="90"/>
      <c r="B680" s="90"/>
      <c r="C680" s="90"/>
      <c r="D680" s="90"/>
      <c r="E680" t="str">
        <f>CONCATENATE(E673," - model")</f>
        <v>Deferred revenue (non-current) - model</v>
      </c>
      <c r="F680" s="100"/>
      <c r="I680" s="101"/>
      <c r="J680" s="100"/>
      <c r="M680" s="101"/>
      <c r="N680" s="100"/>
      <c r="Q680" s="101"/>
      <c r="R680" s="100"/>
      <c r="U680" s="101"/>
      <c r="V680" s="100"/>
      <c r="Y680" s="101"/>
      <c r="Z680" s="100"/>
      <c r="AC680" s="101"/>
      <c r="AD680" s="100"/>
      <c r="AG680" s="101"/>
      <c r="AH680" s="100"/>
      <c r="AK680" s="101"/>
      <c r="AL680" s="113" t="str">
        <f ca="1">AL678</f>
        <v/>
      </c>
      <c r="AM680" s="69" t="str">
        <f t="shared" ref="AM680:AO680" ca="1" si="1700">AM678</f>
        <v/>
      </c>
      <c r="AN680" s="69" t="str">
        <f t="shared" ca="1" si="1700"/>
        <v/>
      </c>
      <c r="AO680" s="114" t="str">
        <f t="shared" ca="1" si="1700"/>
        <v/>
      </c>
      <c r="AP680" s="113" t="e" cm="1">
        <f t="array" aca="1" ref="AP680" ca="1">IF($I$9=1,IF(AP$4="A",AP678,AP681*AP$139*4),IF(AP$4="A",AP678,INDEX($DT$139:$EK$139,,MATCH(CONCATENATE("FY ",RIGHT(AP$3,4)),$DT$3:$EK$3,0))*AP683))</f>
        <v>#N/A</v>
      </c>
      <c r="AQ680" s="69" t="e" cm="1">
        <f t="array" aca="1" ref="AQ680" ca="1">IF($I$9=1,IF(AQ$4="A",AQ678,AQ681*AQ$139*4),IF(AQ$4="A",AQ678,INDEX($DT$139:$EK$139,,MATCH(CONCATENATE("FY ",RIGHT(AQ$3,4)),$DT$3:$EK$3,0))*AQ683))</f>
        <v>#N/A</v>
      </c>
      <c r="AR680" s="69" t="e" cm="1">
        <f t="array" aca="1" ref="AR680" ca="1">IF($I$9=1,IF(AR$4="A",AR678,AR681*AR$139*4),IF(AR$4="A",AR678,INDEX($DT$139:$EK$139,,MATCH(CONCATENATE("FY ",RIGHT(AR$3,4)),$DT$3:$EK$3,0))*AR683))</f>
        <v>#N/A</v>
      </c>
      <c r="AS680" s="114" t="e" cm="1">
        <f t="array" aca="1" ref="AS680" ca="1">IF($I$9=1,IF(AS$4="A",AS678,AS681*AS$139*4),IF(AS$4="A",AS678,INDEX($DT$139:$EK$139,,MATCH(CONCATENATE("FY ",RIGHT(AS$3,4)),$DT$3:$EK$3,0))*AS683))</f>
        <v>#N/A</v>
      </c>
      <c r="AT680" s="113" t="e" cm="1">
        <f t="array" aca="1" ref="AT680" ca="1">IF($I$9=1,IF(AT$4="A",AT678,AT681*AT$139*4),IF(AT$4="A",AT678,INDEX($DT$139:$EK$139,,MATCH(CONCATENATE("FY ",RIGHT(AT$3,4)),$DT$3:$EK$3,0))*AT683))</f>
        <v>#VALUE!</v>
      </c>
      <c r="AU680" s="69" t="e" cm="1">
        <f t="array" aca="1" ref="AU680" ca="1">IF($I$9=1,IF(AU$4="A",AU678,AU681*AU$139*4),IF(AU$4="A",AU678,INDEX($DT$139:$EK$139,,MATCH(CONCATENATE("FY ",RIGHT(AU$3,4)),$DT$3:$EK$3,0))*AU683))</f>
        <v>#VALUE!</v>
      </c>
      <c r="AV680" s="69" t="e" cm="1">
        <f t="array" aca="1" ref="AV680" ca="1">IF($I$9=1,IF(AV$4="A",AV678,AV681*AV$139*4),IF(AV$4="A",AV678,INDEX($DT$139:$EK$139,,MATCH(CONCATENATE("FY ",RIGHT(AV$3,4)),$DT$3:$EK$3,0))*AV683))</f>
        <v>#VALUE!</v>
      </c>
      <c r="AW680" s="114" t="e" cm="1">
        <f t="array" aca="1" ref="AW680" ca="1">IF($I$9=1,IF(AW$4="A",AW678,AW681*AW$139*4),IF(AW$4="A",AW678,INDEX($DT$139:$EK$139,,MATCH(CONCATENATE("FY ",RIGHT(AW$3,4)),$DT$3:$EK$3,0))*AW683))</f>
        <v>#VALUE!</v>
      </c>
      <c r="AX680" s="113" t="e" cm="1">
        <f t="array" aca="1" ref="AX680" ca="1">IF($I$9=1,IF(AX$4="A",AX678,AX681*AX$139*4),IF(AX$4="A",AX678,INDEX($DT$139:$EK$139,,MATCH(CONCATENATE("FY ",RIGHT(AX$3,4)),$DT$3:$EK$3,0))*AX683))</f>
        <v>#VALUE!</v>
      </c>
      <c r="AY680" s="69" t="e" cm="1">
        <f t="array" aca="1" ref="AY680" ca="1">IF($I$9=1,IF(AY$4="A",AY678,AY681*AY$139*4),IF(AY$4="A",AY678,INDEX($DT$139:$EK$139,,MATCH(CONCATENATE("FY ",RIGHT(AY$3,4)),$DT$3:$EK$3,0))*AY683))</f>
        <v>#VALUE!</v>
      </c>
      <c r="AZ680" s="69" t="e" cm="1">
        <f t="array" aca="1" ref="AZ680" ca="1">IF($I$9=1,IF(AZ$4="A",AZ678,AZ681*AZ$139*4),IF(AZ$4="A",AZ678,INDEX($DT$139:$EK$139,,MATCH(CONCATENATE("FY ",RIGHT(AZ$3,4)),$DT$3:$EK$3,0))*AZ683))</f>
        <v>#VALUE!</v>
      </c>
      <c r="BA680" s="114" t="e" cm="1">
        <f t="array" aca="1" ref="BA680" ca="1">IF($I$9=1,IF(BA$4="A",BA678,BA681*BA$139*4),IF(BA$4="A",BA678,INDEX($DT$139:$EK$139,,MATCH(CONCATENATE("FY ",RIGHT(BA$3,4)),$DT$3:$EK$3,0))*BA683))</f>
        <v>#VALUE!</v>
      </c>
      <c r="BB680" s="113" t="e" cm="1">
        <f t="array" aca="1" ref="BB680" ca="1">IF($I$9=1,IF(BB$4="A",BB678,BB681*BB$139*4),IF(BB$4="A",BB678,INDEX($DT$139:$EK$139,,MATCH(CONCATENATE("FY ",RIGHT(BB$3,4)),$DT$3:$EK$3,0))*BB683))</f>
        <v>#VALUE!</v>
      </c>
      <c r="BC680" s="69" t="e" cm="1">
        <f t="array" aca="1" ref="BC680" ca="1">IF($I$9=1,IF(BC$4="A",BC678,BC681*BC$139*4),IF(BC$4="A",BC678,INDEX($DT$139:$EK$139,,MATCH(CONCATENATE("FY ",RIGHT(BC$3,4)),$DT$3:$EK$3,0))*BC683))</f>
        <v>#VALUE!</v>
      </c>
      <c r="BD680" s="69" t="e" cm="1">
        <f t="array" aca="1" ref="BD680" ca="1">IF($I$9=1,IF(BD$4="A",BD678,BD681*BD$139*4),IF(BD$4="A",BD678,INDEX($DT$139:$EK$139,,MATCH(CONCATENATE("FY ",RIGHT(BD$3,4)),$DT$3:$EK$3,0))*BD683))</f>
        <v>#VALUE!</v>
      </c>
      <c r="BE680" s="114" t="e" cm="1">
        <f t="array" aca="1" ref="BE680" ca="1">IF($I$9=1,IF(BE$4="A",BE678,BE681*BE$139*4),IF(BE$4="A",BE678,INDEX($DT$139:$EK$139,,MATCH(CONCATENATE("FY ",RIGHT(BE$3,4)),$DT$3:$EK$3,0))*BE683))</f>
        <v>#VALUE!</v>
      </c>
      <c r="BF680" s="113" t="e" cm="1">
        <f t="array" aca="1" ref="BF680" ca="1">IF($I$9=1,IF(BF$4="A",BF678,BF681*BF$139*4),IF(BF$4="A",BF678,INDEX($DT$139:$EK$139,,MATCH(CONCATENATE("FY ",RIGHT(BF$3,4)),$DT$3:$EK$3,0))*BF683))</f>
        <v>#VALUE!</v>
      </c>
      <c r="BG680" s="69" t="e" cm="1">
        <f t="array" aca="1" ref="BG680" ca="1">IF($I$9=1,IF(BG$4="A",BG678,BG681*BG$139*4),IF(BG$4="A",BG678,INDEX($DT$139:$EK$139,,MATCH(CONCATENATE("FY ",RIGHT(BG$3,4)),$DT$3:$EK$3,0))*BG683))</f>
        <v>#VALUE!</v>
      </c>
      <c r="BH680" s="69" t="e" cm="1">
        <f t="array" aca="1" ref="BH680" ca="1">IF($I$9=1,IF(BH$4="A",BH678,BH681*BH$139*4),IF(BH$4="A",BH678,INDEX($DT$139:$EK$139,,MATCH(CONCATENATE("FY ",RIGHT(BH$3,4)),$DT$3:$EK$3,0))*BH683))</f>
        <v>#VALUE!</v>
      </c>
      <c r="BI680" s="114" t="e" cm="1">
        <f t="array" aca="1" ref="BI680" ca="1">IF($I$9=1,IF(BI$4="A",BI678,BI681*BI$139*4),IF(BI$4="A",BI678,INDEX($DT$139:$EK$139,,MATCH(CONCATENATE("FY ",RIGHT(BI$3,4)),$DT$3:$EK$3,0))*BI683))</f>
        <v>#VALUE!</v>
      </c>
      <c r="BJ680" s="113" t="e" cm="1">
        <f t="array" aca="1" ref="BJ680" ca="1">IF($I$9=1,IF(BJ$4="A",BJ678,BJ681*BJ$139*4),IF(BJ$4="A",BJ678,INDEX($DT$139:$EK$139,,MATCH(CONCATENATE("FY ",RIGHT(BJ$3,4)),$DT$3:$EK$3,0))*BJ683))</f>
        <v>#VALUE!</v>
      </c>
      <c r="BK680" s="69" t="e" cm="1">
        <f t="array" aca="1" ref="BK680" ca="1">IF($I$9=1,IF(BK$4="A",BK678,BK681*BK$139*4),IF(BK$4="A",BK678,INDEX($DT$139:$EK$139,,MATCH(CONCATENATE("FY ",RIGHT(BK$3,4)),$DT$3:$EK$3,0))*BK683))</f>
        <v>#VALUE!</v>
      </c>
      <c r="BL680" s="69" t="e" cm="1">
        <f t="array" aca="1" ref="BL680" ca="1">IF($I$9=1,IF(BL$4="A",BL678,BL681*BL$139*4),IF(BL$4="A",BL678,INDEX($DT$139:$EK$139,,MATCH(CONCATENATE("FY ",RIGHT(BL$3,4)),$DT$3:$EK$3,0))*BL683))</f>
        <v>#VALUE!</v>
      </c>
      <c r="BM680" s="114" t="e" cm="1">
        <f t="array" aca="1" ref="BM680" ca="1">IF($I$9=1,IF(BM$4="A",BM678,BM681*BM$139*4),IF(BM$4="A",BM678,INDEX($DT$139:$EK$139,,MATCH(CONCATENATE("FY ",RIGHT(BM$3,4)),$DT$3:$EK$3,0))*BM683))</f>
        <v>#VALUE!</v>
      </c>
      <c r="BN680" s="113" t="e" cm="1">
        <f t="array" aca="1" ref="BN680" ca="1">IF($I$9=1,IF(BN$4="A",BN678,BN681*BN$139*4),IF(BN$4="A",BN678,INDEX($DT$139:$EK$139,,MATCH(CONCATENATE("FY ",RIGHT(BN$3,4)),$DT$3:$EK$3,0))*BN683))</f>
        <v>#VALUE!</v>
      </c>
      <c r="BO680" s="69" t="e" cm="1">
        <f t="array" aca="1" ref="BO680" ca="1">IF($I$9=1,IF(BO$4="A",BO678,BO681*BO$139*4),IF(BO$4="A",BO678,INDEX($DT$139:$EK$139,,MATCH(CONCATENATE("FY ",RIGHT(BO$3,4)),$DT$3:$EK$3,0))*BO683))</f>
        <v>#VALUE!</v>
      </c>
      <c r="BP680" s="69" t="e" cm="1">
        <f t="array" aca="1" ref="BP680" ca="1">IF($I$9=1,IF(BP$4="A",BP678,BP681*BP$139*4),IF(BP$4="A",BP678,INDEX($DT$139:$EK$139,,MATCH(CONCATENATE("FY ",RIGHT(BP$3,4)),$DT$3:$EK$3,0))*BP683))</f>
        <v>#VALUE!</v>
      </c>
      <c r="BQ680" s="114" t="e" cm="1">
        <f t="array" aca="1" ref="BQ680" ca="1">IF($I$9=1,IF(BQ$4="A",BQ678,BQ681*BQ$139*4),IF(BQ$4="A",BQ678,INDEX($DT$139:$EK$139,,MATCH(CONCATENATE("FY ",RIGHT(BQ$3,4)),$DT$3:$EK$3,0))*BQ683))</f>
        <v>#VALUE!</v>
      </c>
      <c r="BR680" s="113" t="e" cm="1">
        <f t="array" aca="1" ref="BR680" ca="1">IF($I$9=1,IF(BR$4="A",BR678,BR681*BR$139*4),IF(BR$4="A",BR678,INDEX($DT$139:$EK$139,,MATCH(CONCATENATE("FY ",RIGHT(BR$3,4)),$DT$3:$EK$3,0))*BR683))</f>
        <v>#VALUE!</v>
      </c>
      <c r="BS680" s="69" t="e" cm="1">
        <f t="array" aca="1" ref="BS680" ca="1">IF($I$9=1,IF(BS$4="A",BS678,BS681*BS$139*4),IF(BS$4="A",BS678,INDEX($DT$139:$EK$139,,MATCH(CONCATENATE("FY ",RIGHT(BS$3,4)),$DT$3:$EK$3,0))*BS683))</f>
        <v>#VALUE!</v>
      </c>
      <c r="BT680" s="69" t="e" cm="1">
        <f t="array" aca="1" ref="BT680" ca="1">IF($I$9=1,IF(BT$4="A",BT678,BT681*BT$139*4),IF(BT$4="A",BT678,INDEX($DT$139:$EK$139,,MATCH(CONCATENATE("FY ",RIGHT(BT$3,4)),$DT$3:$EK$3,0))*BT683))</f>
        <v>#VALUE!</v>
      </c>
      <c r="BU680" s="114" t="e" cm="1">
        <f t="array" aca="1" ref="BU680" ca="1">IF($I$9=1,IF(BU$4="A",BU678,BU681*BU$139*4),IF(BU$4="A",BU678,INDEX($DT$139:$EK$139,,MATCH(CONCATENATE("FY ",RIGHT(BU$3,4)),$DT$3:$EK$3,0))*BU683))</f>
        <v>#VALUE!</v>
      </c>
      <c r="BV680" s="113" t="e" cm="1">
        <f t="array" aca="1" ref="BV680" ca="1">IF($I$9=1,IF(BV$4="A",BV678,BV681*BV$139*4),IF(BV$4="A",BV678,INDEX($DT$139:$EK$139,,MATCH(CONCATENATE("FY ",RIGHT(BV$3,4)),$DT$3:$EK$3,0))*BV683))</f>
        <v>#VALUE!</v>
      </c>
      <c r="BW680" s="69" t="e" cm="1">
        <f t="array" aca="1" ref="BW680" ca="1">IF($I$9=1,IF(BW$4="A",BW678,BW681*BW$139*4),IF(BW$4="A",BW678,INDEX($DT$139:$EK$139,,MATCH(CONCATENATE("FY ",RIGHT(BW$3,4)),$DT$3:$EK$3,0))*BW683))</f>
        <v>#VALUE!</v>
      </c>
      <c r="BX680" s="69" t="e" cm="1">
        <f t="array" aca="1" ref="BX680" ca="1">IF($I$9=1,IF(BX$4="A",BX678,BX681*BX$139*4),IF(BX$4="A",BX678,INDEX($DT$139:$EK$139,,MATCH(CONCATENATE("FY ",RIGHT(BX$3,4)),$DT$3:$EK$3,0))*BX683))</f>
        <v>#VALUE!</v>
      </c>
      <c r="BY680" s="114" t="e" cm="1">
        <f t="array" aca="1" ref="BY680" ca="1">IF($I$9=1,IF(BY$4="A",BY678,BY681*BY$139*4),IF(BY$4="A",BY678,INDEX($DT$139:$EK$139,,MATCH(CONCATENATE("FY ",RIGHT(BY$3,4)),$DT$3:$EK$3,0))*BY683))</f>
        <v>#VALUE!</v>
      </c>
      <c r="BZ680" s="113" t="e" cm="1">
        <f t="array" aca="1" ref="BZ680" ca="1">IF($I$9=1,IF(BZ$4="A",BZ678,BZ681*BZ$139*4),IF(BZ$4="A",BZ678,INDEX($DT$139:$EK$139,,MATCH(CONCATENATE("FY ",RIGHT(BZ$3,4)),$DT$3:$EK$3,0))*BZ683))</f>
        <v>#VALUE!</v>
      </c>
      <c r="CA680" s="69" t="e" cm="1">
        <f t="array" aca="1" ref="CA680" ca="1">IF($I$9=1,IF(CA$4="A",CA678,CA681*CA$139*4),IF(CA$4="A",CA678,INDEX($DT$139:$EK$139,,MATCH(CONCATENATE("FY ",RIGHT(CA$3,4)),$DT$3:$EK$3,0))*CA683))</f>
        <v>#VALUE!</v>
      </c>
      <c r="CB680" s="69" t="e" cm="1">
        <f t="array" aca="1" ref="CB680" ca="1">IF($I$9=1,IF(CB$4="A",CB678,CB681*CB$139*4),IF(CB$4="A",CB678,INDEX($DT$139:$EK$139,,MATCH(CONCATENATE("FY ",RIGHT(CB$3,4)),$DT$3:$EK$3,0))*CB683))</f>
        <v>#VALUE!</v>
      </c>
      <c r="CC680" s="114" t="e" cm="1">
        <f t="array" aca="1" ref="CC680" ca="1">IF($I$9=1,IF(CC$4="A",CC678,CC681*CC$139*4),IF(CC$4="A",CC678,INDEX($DT$139:$EK$139,,MATCH(CONCATENATE("FY ",RIGHT(CC$3,4)),$DT$3:$EK$3,0))*CC683))</f>
        <v>#VALUE!</v>
      </c>
      <c r="CD680" s="113" t="e" cm="1">
        <f t="array" aca="1" ref="CD680" ca="1">IF($I$9=1,IF(CD$4="A",CD678,CD681*CD$139*4),IF(CD$4="A",CD678,INDEX($DT$139:$EK$139,,MATCH(CONCATENATE("FY ",RIGHT(CD$3,4)),$DT$3:$EK$3,0))*CD683))</f>
        <v>#VALUE!</v>
      </c>
      <c r="CE680" s="69" t="e" cm="1">
        <f t="array" aca="1" ref="CE680" ca="1">IF($I$9=1,IF(CE$4="A",CE678,CE681*CE$139*4),IF(CE$4="A",CE678,INDEX($DT$139:$EK$139,,MATCH(CONCATENATE("FY ",RIGHT(CE$3,4)),$DT$3:$EK$3,0))*CE683))</f>
        <v>#VALUE!</v>
      </c>
      <c r="CF680" s="69" t="e" cm="1">
        <f t="array" aca="1" ref="CF680" ca="1">IF($I$9=1,IF(CF$4="A",CF678,CF681*CF$139*4),IF(CF$4="A",CF678,INDEX($DT$139:$EK$139,,MATCH(CONCATENATE("FY ",RIGHT(CF$3,4)),$DT$3:$EK$3,0))*CF683))</f>
        <v>#VALUE!</v>
      </c>
      <c r="CG680" s="114" t="e" cm="1">
        <f t="array" aca="1" ref="CG680" ca="1">IF($I$9=1,IF(CG$4="A",CG678,CG681*CG$139*4),IF(CG$4="A",CG678,INDEX($DT$139:$EK$139,,MATCH(CONCATENATE("FY ",RIGHT(CG$3,4)),$DT$3:$EK$3,0))*CG683))</f>
        <v>#VALUE!</v>
      </c>
      <c r="CH680" s="113" cm="1">
        <f t="array" aca="1" ref="CH680" ca="1">IF($I$9=1,IF(CH$4="A",CH678,CH681*CH$139*4),IF(CH$4="A",CH678,INDEX($DT$139:$EK$139,,MATCH(CONCATENATE("FY ",RIGHT(CH$3,4)),$DT$3:$EK$3,0))*CH683))</f>
        <v>0</v>
      </c>
      <c r="CI680" s="69" cm="1">
        <f t="array" aca="1" ref="CI680" ca="1">IF($I$9=1,IF(CI$4="A",CI678,CI681*CI$139*4),IF(CI$4="A",CI678,INDEX($DT$139:$EK$139,,MATCH(CONCATENATE("FY ",RIGHT(CI$3,4)),$DT$3:$EK$3,0))*CI683))</f>
        <v>0</v>
      </c>
      <c r="CJ680" s="69" cm="1">
        <f t="array" aca="1" ref="CJ680" ca="1">IF($I$9=1,IF(CJ$4="A",CJ678,CJ681*CJ$139*4),IF(CJ$4="A",CJ678,INDEX($DT$139:$EK$139,,MATCH(CONCATENATE("FY ",RIGHT(CJ$3,4)),$DT$3:$EK$3,0))*CJ683))</f>
        <v>0</v>
      </c>
      <c r="CK680" s="114" cm="1">
        <f t="array" aca="1" ref="CK680" ca="1">IF($I$9=1,IF(CK$4="A",CK678,CK681*CK$139*4),IF(CK$4="A",CK678,INDEX($DT$139:$EK$139,,MATCH(CONCATENATE("FY ",RIGHT(CK$3,4)),$DT$3:$EK$3,0))*CK683))</f>
        <v>0</v>
      </c>
      <c r="CL680" s="113" cm="1">
        <f t="array" aca="1" ref="CL680" ca="1">IF($I$9=1,IF(CL$4="A",CL678,CL681*CL$139*4),IF(CL$4="A",CL678,INDEX($DT$139:$EK$139,,MATCH(CONCATENATE("FY ",RIGHT(CL$3,4)),$DT$3:$EK$3,0))*CL683))</f>
        <v>0</v>
      </c>
      <c r="CM680" s="69" cm="1">
        <f t="array" aca="1" ref="CM680" ca="1">IF($I$9=1,IF(CM$4="A",CM678,CM681*CM$139*4),IF(CM$4="A",CM678,INDEX($DT$139:$EK$139,,MATCH(CONCATENATE("FY ",RIGHT(CM$3,4)),$DT$3:$EK$3,0))*CM683))</f>
        <v>0</v>
      </c>
      <c r="CN680" s="69" cm="1">
        <f t="array" aca="1" ref="CN680" ca="1">IF($I$9=1,IF(CN$4="A",CN678,CN681*CN$139*4),IF(CN$4="A",CN678,INDEX($DT$139:$EK$139,,MATCH(CONCATENATE("FY ",RIGHT(CN$3,4)),$DT$3:$EK$3,0))*CN683))</f>
        <v>0</v>
      </c>
      <c r="CO680" s="114" cm="1">
        <f t="array" aca="1" ref="CO680" ca="1">IF($I$9=1,IF(CO$4="A",CO678,CO681*CO$139*4),IF(CO$4="A",CO678,INDEX($DT$139:$EK$139,,MATCH(CONCATENATE("FY ",RIGHT(CO$3,4)),$DT$3:$EK$3,0))*CO683))</f>
        <v>0</v>
      </c>
      <c r="CP680" s="113" cm="1">
        <f t="array" aca="1" ref="CP680" ca="1">IF($I$9=1,IF(CP$4="A",CP678,CP681*CP$139*4),IF(CP$4="A",CP678,INDEX($DT$139:$EK$139,,MATCH(CONCATENATE("FY ",RIGHT(CP$3,4)),$DT$3:$EK$3,0))*CP683))</f>
        <v>0</v>
      </c>
      <c r="CQ680" s="69" cm="1">
        <f t="array" aca="1" ref="CQ680" ca="1">IF($I$9=1,IF(CQ$4="A",CQ678,CQ681*CQ$139*4),IF(CQ$4="A",CQ678,INDEX($DT$139:$EK$139,,MATCH(CONCATENATE("FY ",RIGHT(CQ$3,4)),$DT$3:$EK$3,0))*CQ683))</f>
        <v>0</v>
      </c>
      <c r="CR680" s="69" cm="1">
        <f t="array" aca="1" ref="CR680" ca="1">IF($I$9=1,IF(CR$4="A",CR678,CR681*CR$139*4),IF(CR$4="A",CR678,INDEX($DT$139:$EK$139,,MATCH(CONCATENATE("FY ",RIGHT(CR$3,4)),$DT$3:$EK$3,0))*CR683))</f>
        <v>0</v>
      </c>
      <c r="CS680" s="114" cm="1">
        <f t="array" aca="1" ref="CS680" ca="1">IF($I$9=1,IF(CS$4="A",CS678,CS681*CS$139*4),IF(CS$4="A",CS678,INDEX($DT$139:$EK$139,,MATCH(CONCATENATE("FY ",RIGHT(CS$3,4)),$DT$3:$EK$3,0))*CS683))</f>
        <v>0</v>
      </c>
      <c r="CT680" s="113" cm="1">
        <f t="array" aca="1" ref="CT680" ca="1">IF($I$9=1,IF(CT$4="A",CT678,CT681*CT$139*4),IF(CT$4="A",CT678,INDEX($DT$139:$EK$139,,MATCH(CONCATENATE("FY ",RIGHT(CT$3,4)),$DT$3:$EK$3,0))*CT683))</f>
        <v>0</v>
      </c>
      <c r="CU680" s="69" cm="1">
        <f t="array" aca="1" ref="CU680" ca="1">IF($I$9=1,IF(CU$4="A",CU678,CU681*CU$139*4),IF(CU$4="A",CU678,INDEX($DT$139:$EK$139,,MATCH(CONCATENATE("FY ",RIGHT(CU$3,4)),$DT$3:$EK$3,0))*CU683))</f>
        <v>0</v>
      </c>
      <c r="CV680" s="69" cm="1">
        <f t="array" aca="1" ref="CV680" ca="1">IF($I$9=1,IF(CV$4="A",CV678,CV681*CV$139*4),IF(CV$4="A",CV678,INDEX($DT$139:$EK$139,,MATCH(CONCATENATE("FY ",RIGHT(CV$3,4)),$DT$3:$EK$3,0))*CV683))</f>
        <v>0</v>
      </c>
      <c r="CW680" s="114" cm="1">
        <f t="array" aca="1" ref="CW680" ca="1">IF($I$9=1,IF(CW$4="A",CW678,CW681*CW$139*4),IF(CW$4="A",CW678,INDEX($DT$139:$EK$139,,MATCH(CONCATENATE("FY ",RIGHT(CW$3,4)),$DT$3:$EK$3,0))*CW683))</f>
        <v>0</v>
      </c>
      <c r="CX680" s="113" cm="1">
        <f t="array" aca="1" ref="CX680" ca="1">IF($I$9=1,IF(CX$4="A",CX678,CX681*CX$139*4),IF(CX$4="A",CX678,INDEX($DT$139:$EK$139,,MATCH(CONCATENATE("FY ",RIGHT(CX$3,4)),$DT$3:$EK$3,0))*CX683))</f>
        <v>0</v>
      </c>
      <c r="CY680" s="69" cm="1">
        <f t="array" aca="1" ref="CY680" ca="1">IF($I$9=1,IF(CY$4="A",CY678,CY681*CY$139*4),IF(CY$4="A",CY678,INDEX($DT$139:$EK$139,,MATCH(CONCATENATE("FY ",RIGHT(CY$3,4)),$DT$3:$EK$3,0))*CY683))</f>
        <v>0</v>
      </c>
      <c r="CZ680" s="69" cm="1">
        <f t="array" aca="1" ref="CZ680" ca="1">IF($I$9=1,IF(CZ$4="A",CZ678,CZ681*CZ$139*4),IF(CZ$4="A",CZ678,INDEX($DT$139:$EK$139,,MATCH(CONCATENATE("FY ",RIGHT(CZ$3,4)),$DT$3:$EK$3,0))*CZ683))</f>
        <v>0</v>
      </c>
      <c r="DA680" s="114" cm="1">
        <f t="array" aca="1" ref="DA680" ca="1">IF($I$9=1,IF(DA$4="A",DA678,DA681*DA$139*4),IF(DA$4="A",DA678,INDEX($DT$139:$EK$139,,MATCH(CONCATENATE("FY ",RIGHT(DA$3,4)),$DT$3:$EK$3,0))*DA683))</f>
        <v>0</v>
      </c>
      <c r="DB680" s="113" cm="1">
        <f t="array" aca="1" ref="DB680" ca="1">IF($I$9=1,IF(DB$4="A",DB678,DB681*DB$139*4),IF(DB$4="A",DB678,INDEX($DT$139:$EK$139,,MATCH(CONCATENATE("FY ",RIGHT(DB$3,4)),$DT$3:$EK$3,0))*DB683))</f>
        <v>0</v>
      </c>
      <c r="DC680" s="69" cm="1">
        <f t="array" aca="1" ref="DC680" ca="1">IF($I$9=1,IF(DC$4="A",DC678,DC681*DC$139*4),IF(DC$4="A",DC678,INDEX($DT$139:$EK$139,,MATCH(CONCATENATE("FY ",RIGHT(DC$3,4)),$DT$3:$EK$3,0))*DC683))</f>
        <v>0</v>
      </c>
      <c r="DD680" s="69" cm="1">
        <f t="array" aca="1" ref="DD680" ca="1">IF($I$9=1,IF(DD$4="A",DD678,DD681*DD$139*4),IF(DD$4="A",DD678,INDEX($DT$139:$EK$139,,MATCH(CONCATENATE("FY ",RIGHT(DD$3,4)),$DT$3:$EK$3,0))*DD683))</f>
        <v>0</v>
      </c>
      <c r="DE680" s="114" cm="1">
        <f t="array" aca="1" ref="DE680" ca="1">IF($I$9=1,IF(DE$4="A",DE678,DE681*DE$139*4),IF(DE$4="A",DE678,INDEX($DT$139:$EK$139,,MATCH(CONCATENATE("FY ",RIGHT(DE$3,4)),$DT$3:$EK$3,0))*DE683))</f>
        <v>0</v>
      </c>
      <c r="DF680" s="113" cm="1">
        <f t="array" aca="1" ref="DF680" ca="1">IF($I$9=1,IF(DF$4="A",DF678,DF681*DF$139*4),IF(DF$4="A",DF678,INDEX($DT$139:$EK$139,,MATCH(CONCATENATE("FY ",RIGHT(DF$3,4)),$DT$3:$EK$3,0))*DF683))</f>
        <v>0</v>
      </c>
      <c r="DG680" s="69" cm="1">
        <f t="array" aca="1" ref="DG680" ca="1">IF($I$9=1,IF(DG$4="A",DG678,DG681*DG$139*4),IF(DG$4="A",DG678,INDEX($DT$139:$EK$139,,MATCH(CONCATENATE("FY ",RIGHT(DG$3,4)),$DT$3:$EK$3,0))*DG683))</f>
        <v>0</v>
      </c>
      <c r="DH680" s="69" cm="1">
        <f t="array" aca="1" ref="DH680" ca="1">IF($I$9=1,IF(DH$4="A",DH678,DH681*DH$139*4),IF(DH$4="A",DH678,INDEX($DT$139:$EK$139,,MATCH(CONCATENATE("FY ",RIGHT(DH$3,4)),$DT$3:$EK$3,0))*DH683))</f>
        <v>0</v>
      </c>
      <c r="DI680" s="114" cm="1">
        <f t="array" aca="1" ref="DI680" ca="1">IF($I$9=1,IF(DI$4="A",DI678,DI681*DI$139*4),IF(DI$4="A",DI678,INDEX($DT$139:$EK$139,,MATCH(CONCATENATE("FY ",RIGHT(DI$3,4)),$DT$3:$EK$3,0))*DI683))</f>
        <v>0</v>
      </c>
      <c r="DK680" s="69">
        <f t="shared" ref="DK680:EK680" ca="1" si="1701">SUM(OFFSET($E680,,MATCH(DK$3,$F$5:$DI$5,0)+3,,1))</f>
        <v>0</v>
      </c>
      <c r="DL680" s="69" t="e">
        <f t="shared" ca="1" si="1701"/>
        <v>#N/A</v>
      </c>
      <c r="DM680" s="69" t="e">
        <f t="shared" ca="1" si="1701"/>
        <v>#VALUE!</v>
      </c>
      <c r="DN680" s="69" t="e">
        <f t="shared" ca="1" si="1701"/>
        <v>#VALUE!</v>
      </c>
      <c r="DO680" s="69" t="e">
        <f t="shared" ca="1" si="1701"/>
        <v>#VALUE!</v>
      </c>
      <c r="DP680" s="69" t="e">
        <f t="shared" ca="1" si="1701"/>
        <v>#VALUE!</v>
      </c>
      <c r="DQ680" s="69" t="e">
        <f t="shared" ca="1" si="1701"/>
        <v>#VALUE!</v>
      </c>
      <c r="DR680" s="69" t="e">
        <f t="shared" ca="1" si="1701"/>
        <v>#VALUE!</v>
      </c>
      <c r="DS680" s="69" t="e">
        <f t="shared" ca="1" si="1701"/>
        <v>#VALUE!</v>
      </c>
      <c r="DT680" s="69" t="e">
        <f t="shared" ca="1" si="1701"/>
        <v>#VALUE!</v>
      </c>
      <c r="DU680" s="69" t="e">
        <f t="shared" ca="1" si="1701"/>
        <v>#VALUE!</v>
      </c>
      <c r="DV680" s="69" t="e">
        <f t="shared" ca="1" si="1701"/>
        <v>#VALUE!</v>
      </c>
      <c r="DW680" s="69" t="e">
        <f t="shared" ca="1" si="1701"/>
        <v>#VALUE!</v>
      </c>
      <c r="DX680" s="69" t="e">
        <f t="shared" ca="1" si="1701"/>
        <v>#VALUE!</v>
      </c>
      <c r="DY680" s="69" t="e">
        <f t="shared" ca="1" si="1701"/>
        <v>#VALUE!</v>
      </c>
      <c r="DZ680" s="69" t="e">
        <f t="shared" ca="1" si="1701"/>
        <v>#VALUE!</v>
      </c>
      <c r="EA680" s="69" t="e">
        <f t="shared" ca="1" si="1701"/>
        <v>#VALUE!</v>
      </c>
      <c r="EB680" s="69" t="e">
        <f t="shared" ca="1" si="1701"/>
        <v>#VALUE!</v>
      </c>
      <c r="EC680" s="69" t="e">
        <f t="shared" ca="1" si="1701"/>
        <v>#VALUE!</v>
      </c>
      <c r="ED680" s="69" t="e">
        <f t="shared" ca="1" si="1701"/>
        <v>#VALUE!</v>
      </c>
      <c r="EE680" s="69" t="e">
        <f t="shared" ca="1" si="1701"/>
        <v>#VALUE!</v>
      </c>
      <c r="EF680" s="69" t="e">
        <f t="shared" ca="1" si="1701"/>
        <v>#VALUE!</v>
      </c>
      <c r="EG680" s="69" t="e">
        <f t="shared" ca="1" si="1701"/>
        <v>#VALUE!</v>
      </c>
      <c r="EH680" s="69" t="e">
        <f t="shared" ca="1" si="1701"/>
        <v>#VALUE!</v>
      </c>
      <c r="EI680" s="69" t="e">
        <f t="shared" ca="1" si="1701"/>
        <v>#VALUE!</v>
      </c>
      <c r="EJ680" s="69" t="e">
        <f t="shared" ca="1" si="1701"/>
        <v>#VALUE!</v>
      </c>
      <c r="EK680" s="69" t="e">
        <f t="shared" ca="1" si="1701"/>
        <v>#VALUE!</v>
      </c>
    </row>
    <row r="681" spans="1:141" outlineLevel="1" x14ac:dyDescent="0.25">
      <c r="A681" s="90"/>
      <c r="B681" s="90"/>
      <c r="C681" s="90"/>
      <c r="D681" s="90"/>
      <c r="E681" t="s">
        <v>352</v>
      </c>
      <c r="F681" s="100"/>
      <c r="I681" s="101"/>
      <c r="J681" s="100"/>
      <c r="M681" s="101"/>
      <c r="N681" s="100"/>
      <c r="Q681" s="101"/>
      <c r="R681" s="100"/>
      <c r="U681" s="101"/>
      <c r="V681" s="100"/>
      <c r="Y681" s="101"/>
      <c r="Z681" s="100"/>
      <c r="AC681" s="101"/>
      <c r="AD681" s="100"/>
      <c r="AG681" s="101"/>
      <c r="AH681" s="100"/>
      <c r="AK681" s="101"/>
      <c r="AL681" s="100"/>
      <c r="AO681" s="101"/>
      <c r="AP681" s="102" t="e">
        <f ca="1">IF(AP$4="A","",AP683)</f>
        <v>#N/A</v>
      </c>
      <c r="AQ681" s="103" t="e">
        <f t="shared" ref="AQ681:DB681" ca="1" si="1702">IF(AQ$4="A","",AQ683)</f>
        <v>#N/A</v>
      </c>
      <c r="AR681" s="103" t="e">
        <f t="shared" ca="1" si="1702"/>
        <v>#N/A</v>
      </c>
      <c r="AS681" s="104" t="e">
        <f t="shared" ca="1" si="1702"/>
        <v>#N/A</v>
      </c>
      <c r="AT681" s="102" t="e">
        <f t="shared" ca="1" si="1702"/>
        <v>#VALUE!</v>
      </c>
      <c r="AU681" s="103" t="e">
        <f t="shared" ca="1" si="1702"/>
        <v>#VALUE!</v>
      </c>
      <c r="AV681" s="103" t="e">
        <f t="shared" ca="1" si="1702"/>
        <v>#VALUE!</v>
      </c>
      <c r="AW681" s="104" t="e">
        <f t="shared" ca="1" si="1702"/>
        <v>#VALUE!</v>
      </c>
      <c r="AX681" s="102" t="e">
        <f t="shared" ca="1" si="1702"/>
        <v>#VALUE!</v>
      </c>
      <c r="AY681" s="103" t="e">
        <f t="shared" ca="1" si="1702"/>
        <v>#VALUE!</v>
      </c>
      <c r="AZ681" s="103" t="e">
        <f t="shared" ca="1" si="1702"/>
        <v>#VALUE!</v>
      </c>
      <c r="BA681" s="104" t="e">
        <f t="shared" ca="1" si="1702"/>
        <v>#VALUE!</v>
      </c>
      <c r="BB681" s="102" t="e">
        <f t="shared" ca="1" si="1702"/>
        <v>#VALUE!</v>
      </c>
      <c r="BC681" s="103" t="e">
        <f t="shared" ca="1" si="1702"/>
        <v>#VALUE!</v>
      </c>
      <c r="BD681" s="103" t="e">
        <f t="shared" ca="1" si="1702"/>
        <v>#VALUE!</v>
      </c>
      <c r="BE681" s="104" t="e">
        <f t="shared" ca="1" si="1702"/>
        <v>#VALUE!</v>
      </c>
      <c r="BF681" s="102" t="e">
        <f t="shared" ca="1" si="1702"/>
        <v>#VALUE!</v>
      </c>
      <c r="BG681" s="103" t="e">
        <f t="shared" ca="1" si="1702"/>
        <v>#VALUE!</v>
      </c>
      <c r="BH681" s="103" t="e">
        <f t="shared" ca="1" si="1702"/>
        <v>#VALUE!</v>
      </c>
      <c r="BI681" s="104" t="e">
        <f t="shared" ca="1" si="1702"/>
        <v>#VALUE!</v>
      </c>
      <c r="BJ681" s="102" t="e">
        <f t="shared" ca="1" si="1702"/>
        <v>#VALUE!</v>
      </c>
      <c r="BK681" s="103" t="e">
        <f t="shared" ca="1" si="1702"/>
        <v>#VALUE!</v>
      </c>
      <c r="BL681" s="103" t="e">
        <f t="shared" ca="1" si="1702"/>
        <v>#VALUE!</v>
      </c>
      <c r="BM681" s="104" t="e">
        <f t="shared" ca="1" si="1702"/>
        <v>#VALUE!</v>
      </c>
      <c r="BN681" s="102" t="e">
        <f t="shared" ca="1" si="1702"/>
        <v>#VALUE!</v>
      </c>
      <c r="BO681" s="103" t="e">
        <f t="shared" ca="1" si="1702"/>
        <v>#VALUE!</v>
      </c>
      <c r="BP681" s="103" t="e">
        <f t="shared" ca="1" si="1702"/>
        <v>#VALUE!</v>
      </c>
      <c r="BQ681" s="104" t="e">
        <f t="shared" ca="1" si="1702"/>
        <v>#VALUE!</v>
      </c>
      <c r="BR681" s="102" t="e">
        <f t="shared" ca="1" si="1702"/>
        <v>#VALUE!</v>
      </c>
      <c r="BS681" s="103" t="e">
        <f t="shared" ca="1" si="1702"/>
        <v>#VALUE!</v>
      </c>
      <c r="BT681" s="103" t="e">
        <f t="shared" ca="1" si="1702"/>
        <v>#VALUE!</v>
      </c>
      <c r="BU681" s="104" t="e">
        <f t="shared" ca="1" si="1702"/>
        <v>#VALUE!</v>
      </c>
      <c r="BV681" s="102" t="e">
        <f t="shared" ca="1" si="1702"/>
        <v>#VALUE!</v>
      </c>
      <c r="BW681" s="103" t="e">
        <f t="shared" ca="1" si="1702"/>
        <v>#VALUE!</v>
      </c>
      <c r="BX681" s="103" t="e">
        <f t="shared" ca="1" si="1702"/>
        <v>#VALUE!</v>
      </c>
      <c r="BY681" s="104" t="e">
        <f t="shared" ca="1" si="1702"/>
        <v>#VALUE!</v>
      </c>
      <c r="BZ681" s="102" t="e">
        <f t="shared" ca="1" si="1702"/>
        <v>#VALUE!</v>
      </c>
      <c r="CA681" s="103" t="e">
        <f t="shared" ca="1" si="1702"/>
        <v>#VALUE!</v>
      </c>
      <c r="CB681" s="103" t="e">
        <f t="shared" ca="1" si="1702"/>
        <v>#VALUE!</v>
      </c>
      <c r="CC681" s="104" t="e">
        <f t="shared" ca="1" si="1702"/>
        <v>#VALUE!</v>
      </c>
      <c r="CD681" s="102" t="e">
        <f t="shared" ca="1" si="1702"/>
        <v>#VALUE!</v>
      </c>
      <c r="CE681" s="103" t="e">
        <f t="shared" ca="1" si="1702"/>
        <v>#VALUE!</v>
      </c>
      <c r="CF681" s="103" t="e">
        <f t="shared" ca="1" si="1702"/>
        <v>#VALUE!</v>
      </c>
      <c r="CG681" s="104" t="e">
        <f t="shared" ca="1" si="1702"/>
        <v>#VALUE!</v>
      </c>
      <c r="CH681" s="102" t="str">
        <f t="shared" ca="1" si="1702"/>
        <v/>
      </c>
      <c r="CI681" s="103" t="str">
        <f t="shared" ca="1" si="1702"/>
        <v/>
      </c>
      <c r="CJ681" s="103" t="str">
        <f t="shared" ca="1" si="1702"/>
        <v/>
      </c>
      <c r="CK681" s="104" t="str">
        <f t="shared" ca="1" si="1702"/>
        <v/>
      </c>
      <c r="CL681" s="102" t="str">
        <f t="shared" ca="1" si="1702"/>
        <v/>
      </c>
      <c r="CM681" s="103" t="str">
        <f t="shared" ca="1" si="1702"/>
        <v/>
      </c>
      <c r="CN681" s="103" t="str">
        <f t="shared" ca="1" si="1702"/>
        <v/>
      </c>
      <c r="CO681" s="104" t="str">
        <f t="shared" ca="1" si="1702"/>
        <v/>
      </c>
      <c r="CP681" s="102" t="str">
        <f t="shared" ca="1" si="1702"/>
        <v/>
      </c>
      <c r="CQ681" s="103" t="str">
        <f t="shared" ca="1" si="1702"/>
        <v/>
      </c>
      <c r="CR681" s="103" t="str">
        <f t="shared" ca="1" si="1702"/>
        <v/>
      </c>
      <c r="CS681" s="104" t="str">
        <f t="shared" ca="1" si="1702"/>
        <v/>
      </c>
      <c r="CT681" s="102" t="str">
        <f t="shared" ca="1" si="1702"/>
        <v/>
      </c>
      <c r="CU681" s="103" t="str">
        <f t="shared" ca="1" si="1702"/>
        <v/>
      </c>
      <c r="CV681" s="103" t="str">
        <f t="shared" ca="1" si="1702"/>
        <v/>
      </c>
      <c r="CW681" s="104" t="str">
        <f t="shared" ca="1" si="1702"/>
        <v/>
      </c>
      <c r="CX681" s="102" t="str">
        <f t="shared" ca="1" si="1702"/>
        <v/>
      </c>
      <c r="CY681" s="103" t="str">
        <f t="shared" ca="1" si="1702"/>
        <v/>
      </c>
      <c r="CZ681" s="103" t="str">
        <f t="shared" ca="1" si="1702"/>
        <v/>
      </c>
      <c r="DA681" s="104" t="str">
        <f t="shared" ca="1" si="1702"/>
        <v/>
      </c>
      <c r="DB681" s="102" t="str">
        <f t="shared" ca="1" si="1702"/>
        <v/>
      </c>
      <c r="DC681" s="103" t="str">
        <f t="shared" ref="DC681:DI681" ca="1" si="1703">IF(DC$4="A","",DC683)</f>
        <v/>
      </c>
      <c r="DD681" s="103" t="str">
        <f t="shared" ca="1" si="1703"/>
        <v/>
      </c>
      <c r="DE681" s="104" t="str">
        <f t="shared" ca="1" si="1703"/>
        <v/>
      </c>
      <c r="DF681" s="102" t="str">
        <f t="shared" ca="1" si="1703"/>
        <v/>
      </c>
      <c r="DG681" s="103" t="str">
        <f t="shared" ca="1" si="1703"/>
        <v/>
      </c>
      <c r="DH681" s="103" t="str">
        <f t="shared" ca="1" si="1703"/>
        <v/>
      </c>
      <c r="DI681" s="104" t="str">
        <f t="shared" ca="1" si="1703"/>
        <v/>
      </c>
      <c r="DT681" s="103" t="str">
        <f ca="1">IF(ISERROR(DT680/DT$139),"",DT680/DT$139)</f>
        <v/>
      </c>
      <c r="DU681" s="103" t="str">
        <f t="shared" ref="DU681:EK681" ca="1" si="1704">IF(ISERROR(DU680/DU$139),"",DU680/DU$139)</f>
        <v/>
      </c>
      <c r="DV681" s="103" t="str">
        <f t="shared" ca="1" si="1704"/>
        <v/>
      </c>
      <c r="DW681" s="103" t="str">
        <f t="shared" ca="1" si="1704"/>
        <v/>
      </c>
      <c r="DX681" s="103" t="str">
        <f t="shared" ca="1" si="1704"/>
        <v/>
      </c>
      <c r="DY681" s="103" t="str">
        <f t="shared" ca="1" si="1704"/>
        <v/>
      </c>
      <c r="DZ681" s="103" t="str">
        <f t="shared" ca="1" si="1704"/>
        <v/>
      </c>
      <c r="EA681" s="103" t="str">
        <f t="shared" ca="1" si="1704"/>
        <v/>
      </c>
      <c r="EB681" s="103" t="str">
        <f t="shared" ca="1" si="1704"/>
        <v/>
      </c>
      <c r="EC681" s="103" t="str">
        <f t="shared" ca="1" si="1704"/>
        <v/>
      </c>
      <c r="ED681" s="103" t="str">
        <f t="shared" ca="1" si="1704"/>
        <v/>
      </c>
      <c r="EE681" s="103" t="str">
        <f t="shared" ca="1" si="1704"/>
        <v/>
      </c>
      <c r="EF681" s="103" t="str">
        <f t="shared" ca="1" si="1704"/>
        <v/>
      </c>
      <c r="EG681" s="103" t="str">
        <f t="shared" ca="1" si="1704"/>
        <v/>
      </c>
      <c r="EH681" s="103" t="str">
        <f t="shared" ca="1" si="1704"/>
        <v/>
      </c>
      <c r="EI681" s="103" t="str">
        <f t="shared" ca="1" si="1704"/>
        <v/>
      </c>
      <c r="EJ681" s="103" t="str">
        <f t="shared" ca="1" si="1704"/>
        <v/>
      </c>
      <c r="EK681" s="103" t="str">
        <f t="shared" ca="1" si="1704"/>
        <v/>
      </c>
    </row>
    <row r="682" spans="1:141" outlineLevel="1" x14ac:dyDescent="0.25">
      <c r="A682" s="90"/>
      <c r="B682" s="90"/>
      <c r="C682" s="90"/>
      <c r="D682" s="90"/>
      <c r="F682" s="100"/>
      <c r="I682" s="101"/>
      <c r="J682" s="100"/>
      <c r="M682" s="101"/>
      <c r="N682" s="100"/>
      <c r="Q682" s="101"/>
      <c r="R682" s="100"/>
      <c r="U682" s="101"/>
      <c r="V682" s="100"/>
      <c r="Y682" s="101"/>
      <c r="Z682" s="100"/>
      <c r="AC682" s="101"/>
      <c r="AD682" s="100"/>
      <c r="AG682" s="101"/>
      <c r="AH682" s="100"/>
      <c r="AK682" s="101"/>
      <c r="AL682" s="100"/>
      <c r="AO682" s="101"/>
      <c r="AP682" s="102"/>
      <c r="AQ682" s="103"/>
      <c r="AR682" s="103"/>
      <c r="AS682" s="104"/>
      <c r="AT682" s="102"/>
      <c r="AU682" s="103"/>
      <c r="AV682" s="103"/>
      <c r="AW682" s="104"/>
      <c r="AX682" s="102"/>
      <c r="AY682" s="103"/>
      <c r="AZ682" s="103"/>
      <c r="BA682" s="104"/>
      <c r="BB682" s="102"/>
      <c r="BC682" s="103"/>
      <c r="BD682" s="103"/>
      <c r="BE682" s="104"/>
      <c r="BF682" s="102"/>
      <c r="BG682" s="103"/>
      <c r="BH682" s="103"/>
      <c r="BI682" s="104"/>
      <c r="BJ682" s="102"/>
      <c r="BK682" s="103"/>
      <c r="BL682" s="103"/>
      <c r="BM682" s="104"/>
      <c r="BN682" s="102"/>
      <c r="BO682" s="103"/>
      <c r="BP682" s="103"/>
      <c r="BQ682" s="104"/>
      <c r="BR682" s="102"/>
      <c r="BS682" s="103"/>
      <c r="BT682" s="103"/>
      <c r="BU682" s="104"/>
      <c r="BV682" s="102"/>
      <c r="BW682" s="103"/>
      <c r="BX682" s="103"/>
      <c r="BY682" s="104"/>
      <c r="BZ682" s="102"/>
      <c r="CA682" s="103"/>
      <c r="CB682" s="103"/>
      <c r="CC682" s="104"/>
      <c r="CD682" s="102"/>
      <c r="CE682" s="103"/>
      <c r="CF682" s="103"/>
      <c r="CG682" s="104"/>
      <c r="CH682" s="102"/>
      <c r="CI682" s="103"/>
      <c r="CJ682" s="103"/>
      <c r="CK682" s="104"/>
      <c r="CL682" s="102"/>
      <c r="CM682" s="103"/>
      <c r="CN682" s="103"/>
      <c r="CO682" s="104"/>
      <c r="CP682" s="102"/>
      <c r="CQ682" s="103"/>
      <c r="CR682" s="103"/>
      <c r="CS682" s="104"/>
      <c r="CT682" s="102"/>
      <c r="CU682" s="103"/>
      <c r="CV682" s="103"/>
      <c r="CW682" s="104"/>
      <c r="CX682" s="102"/>
      <c r="CY682" s="103"/>
      <c r="CZ682" s="103"/>
      <c r="DA682" s="104"/>
      <c r="DB682" s="102"/>
      <c r="DC682" s="103"/>
      <c r="DD682" s="103"/>
      <c r="DE682" s="104"/>
      <c r="DF682" s="102"/>
      <c r="DG682" s="103"/>
      <c r="DH682" s="103"/>
      <c r="DI682" s="104"/>
    </row>
    <row r="683" spans="1:141" outlineLevel="1" x14ac:dyDescent="0.25">
      <c r="A683" s="90"/>
      <c r="B683" s="90"/>
      <c r="C683" s="90"/>
      <c r="D683" s="90"/>
      <c r="E683" s="36" t="str">
        <f>CONCATENATE(E681," selected driver: ",$J$8," (",$J$9,")")</f>
        <v>% revenue (annualized) selected driver: Default (Annual)</v>
      </c>
      <c r="F683" s="100"/>
      <c r="I683" s="101"/>
      <c r="J683" s="100"/>
      <c r="M683" s="101"/>
      <c r="N683" s="100"/>
      <c r="Q683" s="101"/>
      <c r="R683" s="100"/>
      <c r="U683" s="101"/>
      <c r="V683" s="100"/>
      <c r="Y683" s="101"/>
      <c r="Z683" s="100"/>
      <c r="AC683" s="101"/>
      <c r="AD683" s="100"/>
      <c r="AG683" s="101"/>
      <c r="AH683" s="100"/>
      <c r="AK683" s="101"/>
      <c r="AL683" s="100"/>
      <c r="AO683" s="101"/>
      <c r="AP683" s="126" t="e" cm="1">
        <f t="array" ref="AP683">IF($I$9=1,AP685,INDEX($DT685:$EK685,,MATCH(CONCATENATE("FY ",RIGHT(AP$3,4)),$DT$3:$EK$3,0)))</f>
        <v>#N/A</v>
      </c>
      <c r="AQ683" s="127" t="e" cm="1">
        <f t="array" ref="AQ683">IF($I$9=1,AQ685,INDEX($DT685:$EK685,,MATCH(CONCATENATE("FY ",RIGHT(AQ$3,4)),$DT$3:$EK$3,0)))</f>
        <v>#N/A</v>
      </c>
      <c r="AR683" s="127" t="e" cm="1">
        <f t="array" ref="AR683">IF($I$9=1,AR685,INDEX($DT685:$EK685,,MATCH(CONCATENATE("FY ",RIGHT(AR$3,4)),$DT$3:$EK$3,0)))</f>
        <v>#N/A</v>
      </c>
      <c r="AS683" s="128" t="e" cm="1">
        <f t="array" ref="AS683">IF($I$9=1,AS685,INDEX($DT685:$EK685,,MATCH(CONCATENATE("FY ",RIGHT(AS$3,4)),$DT$3:$EK$3,0)))</f>
        <v>#N/A</v>
      </c>
      <c r="AT683" s="126" t="e" cm="1">
        <f t="array" ref="AT683">IF($I$9=1,AT685,INDEX($DT685:$EK685,,MATCH(CONCATENATE("FY ",RIGHT(AT$3,4)),$DT$3:$EK$3,0)))</f>
        <v>#N/A</v>
      </c>
      <c r="AU683" s="127" t="e" cm="1">
        <f t="array" ref="AU683">IF($I$9=1,AU685,INDEX($DT685:$EK685,,MATCH(CONCATENATE("FY ",RIGHT(AU$3,4)),$DT$3:$EK$3,0)))</f>
        <v>#N/A</v>
      </c>
      <c r="AV683" s="127" t="e" cm="1">
        <f t="array" ref="AV683">IF($I$9=1,AV685,INDEX($DT685:$EK685,,MATCH(CONCATENATE("FY ",RIGHT(AV$3,4)),$DT$3:$EK$3,0)))</f>
        <v>#N/A</v>
      </c>
      <c r="AW683" s="128" t="e" cm="1">
        <f t="array" ref="AW683">IF($I$9=1,AW685,INDEX($DT685:$EK685,,MATCH(CONCATENATE("FY ",RIGHT(AW$3,4)),$DT$3:$EK$3,0)))</f>
        <v>#N/A</v>
      </c>
      <c r="AX683" s="126" t="e" cm="1">
        <f t="array" ref="AX683">IF($I$9=1,AX685,INDEX($DT685:$EK685,,MATCH(CONCATENATE("FY ",RIGHT(AX$3,4)),$DT$3:$EK$3,0)))</f>
        <v>#N/A</v>
      </c>
      <c r="AY683" s="127" t="e" cm="1">
        <f t="array" ref="AY683">IF($I$9=1,AY685,INDEX($DT685:$EK685,,MATCH(CONCATENATE("FY ",RIGHT(AY$3,4)),$DT$3:$EK$3,0)))</f>
        <v>#N/A</v>
      </c>
      <c r="AZ683" s="127" t="e" cm="1">
        <f t="array" ref="AZ683">IF($I$9=1,AZ685,INDEX($DT685:$EK685,,MATCH(CONCATENATE("FY ",RIGHT(AZ$3,4)),$DT$3:$EK$3,0)))</f>
        <v>#N/A</v>
      </c>
      <c r="BA683" s="128" t="e" cm="1">
        <f t="array" ref="BA683">IF($I$9=1,BA685,INDEX($DT685:$EK685,,MATCH(CONCATENATE("FY ",RIGHT(BA$3,4)),$DT$3:$EK$3,0)))</f>
        <v>#N/A</v>
      </c>
      <c r="BB683" s="126" t="e" cm="1">
        <f t="array" ref="BB683">IF($I$9=1,BB685,INDEX($DT685:$EK685,,MATCH(CONCATENATE("FY ",RIGHT(BB$3,4)),$DT$3:$EK$3,0)))</f>
        <v>#N/A</v>
      </c>
      <c r="BC683" s="127" t="e" cm="1">
        <f t="array" ref="BC683">IF($I$9=1,BC685,INDEX($DT685:$EK685,,MATCH(CONCATENATE("FY ",RIGHT(BC$3,4)),$DT$3:$EK$3,0)))</f>
        <v>#N/A</v>
      </c>
      <c r="BD683" s="127" t="e" cm="1">
        <f t="array" ref="BD683">IF($I$9=1,BD685,INDEX($DT685:$EK685,,MATCH(CONCATENATE("FY ",RIGHT(BD$3,4)),$DT$3:$EK$3,0)))</f>
        <v>#N/A</v>
      </c>
      <c r="BE683" s="128" t="e" cm="1">
        <f t="array" ref="BE683">IF($I$9=1,BE685,INDEX($DT685:$EK685,,MATCH(CONCATENATE("FY ",RIGHT(BE$3,4)),$DT$3:$EK$3,0)))</f>
        <v>#N/A</v>
      </c>
      <c r="BF683" s="126" t="e" cm="1">
        <f t="array" ref="BF683">IF($I$9=1,BF685,INDEX($DT685:$EK685,,MATCH(CONCATENATE("FY ",RIGHT(BF$3,4)),$DT$3:$EK$3,0)))</f>
        <v>#N/A</v>
      </c>
      <c r="BG683" s="127" t="e" cm="1">
        <f t="array" ref="BG683">IF($I$9=1,BG685,INDEX($DT685:$EK685,,MATCH(CONCATENATE("FY ",RIGHT(BG$3,4)),$DT$3:$EK$3,0)))</f>
        <v>#N/A</v>
      </c>
      <c r="BH683" s="127" t="e" cm="1">
        <f t="array" ref="BH683">IF($I$9=1,BH685,INDEX($DT685:$EK685,,MATCH(CONCATENATE("FY ",RIGHT(BH$3,4)),$DT$3:$EK$3,0)))</f>
        <v>#N/A</v>
      </c>
      <c r="BI683" s="128" t="e" cm="1">
        <f t="array" ref="BI683">IF($I$9=1,BI685,INDEX($DT685:$EK685,,MATCH(CONCATENATE("FY ",RIGHT(BI$3,4)),$DT$3:$EK$3,0)))</f>
        <v>#N/A</v>
      </c>
      <c r="BJ683" s="126" t="e" cm="1">
        <f t="array" ref="BJ683">IF($I$9=1,BJ685,INDEX($DT685:$EK685,,MATCH(CONCATENATE("FY ",RIGHT(BJ$3,4)),$DT$3:$EK$3,0)))</f>
        <v>#N/A</v>
      </c>
      <c r="BK683" s="127" t="e" cm="1">
        <f t="array" ref="BK683">IF($I$9=1,BK685,INDEX($DT685:$EK685,,MATCH(CONCATENATE("FY ",RIGHT(BK$3,4)),$DT$3:$EK$3,0)))</f>
        <v>#N/A</v>
      </c>
      <c r="BL683" s="127" t="e" cm="1">
        <f t="array" ref="BL683">IF($I$9=1,BL685,INDEX($DT685:$EK685,,MATCH(CONCATENATE("FY ",RIGHT(BL$3,4)),$DT$3:$EK$3,0)))</f>
        <v>#N/A</v>
      </c>
      <c r="BM683" s="128" t="e" cm="1">
        <f t="array" ref="BM683">IF($I$9=1,BM685,INDEX($DT685:$EK685,,MATCH(CONCATENATE("FY ",RIGHT(BM$3,4)),$DT$3:$EK$3,0)))</f>
        <v>#N/A</v>
      </c>
      <c r="BN683" s="126" t="e" cm="1">
        <f t="array" ref="BN683">IF($I$9=1,BN685,INDEX($DT685:$EK685,,MATCH(CONCATENATE("FY ",RIGHT(BN$3,4)),$DT$3:$EK$3,0)))</f>
        <v>#N/A</v>
      </c>
      <c r="BO683" s="127" t="e" cm="1">
        <f t="array" ref="BO683">IF($I$9=1,BO685,INDEX($DT685:$EK685,,MATCH(CONCATENATE("FY ",RIGHT(BO$3,4)),$DT$3:$EK$3,0)))</f>
        <v>#N/A</v>
      </c>
      <c r="BP683" s="127" t="e" cm="1">
        <f t="array" ref="BP683">IF($I$9=1,BP685,INDEX($DT685:$EK685,,MATCH(CONCATENATE("FY ",RIGHT(BP$3,4)),$DT$3:$EK$3,0)))</f>
        <v>#N/A</v>
      </c>
      <c r="BQ683" s="128" t="e" cm="1">
        <f t="array" ref="BQ683">IF($I$9=1,BQ685,INDEX($DT685:$EK685,,MATCH(CONCATENATE("FY ",RIGHT(BQ$3,4)),$DT$3:$EK$3,0)))</f>
        <v>#N/A</v>
      </c>
      <c r="BR683" s="126" t="e" cm="1">
        <f t="array" ref="BR683">IF($I$9=1,BR685,INDEX($DT685:$EK685,,MATCH(CONCATENATE("FY ",RIGHT(BR$3,4)),$DT$3:$EK$3,0)))</f>
        <v>#N/A</v>
      </c>
      <c r="BS683" s="127" t="e" cm="1">
        <f t="array" ref="BS683">IF($I$9=1,BS685,INDEX($DT685:$EK685,,MATCH(CONCATENATE("FY ",RIGHT(BS$3,4)),$DT$3:$EK$3,0)))</f>
        <v>#N/A</v>
      </c>
      <c r="BT683" s="127" t="e" cm="1">
        <f t="array" ref="BT683">IF($I$9=1,BT685,INDEX($DT685:$EK685,,MATCH(CONCATENATE("FY ",RIGHT(BT$3,4)),$DT$3:$EK$3,0)))</f>
        <v>#N/A</v>
      </c>
      <c r="BU683" s="128" t="e" cm="1">
        <f t="array" ref="BU683">IF($I$9=1,BU685,INDEX($DT685:$EK685,,MATCH(CONCATENATE("FY ",RIGHT(BU$3,4)),$DT$3:$EK$3,0)))</f>
        <v>#N/A</v>
      </c>
      <c r="BV683" s="126" t="e" cm="1">
        <f t="array" ref="BV683">IF($I$9=1,BV685,INDEX($DT685:$EK685,,MATCH(CONCATENATE("FY ",RIGHT(BV$3,4)),$DT$3:$EK$3,0)))</f>
        <v>#N/A</v>
      </c>
      <c r="BW683" s="127" t="e" cm="1">
        <f t="array" ref="BW683">IF($I$9=1,BW685,INDEX($DT685:$EK685,,MATCH(CONCATENATE("FY ",RIGHT(BW$3,4)),$DT$3:$EK$3,0)))</f>
        <v>#N/A</v>
      </c>
      <c r="BX683" s="127" t="e" cm="1">
        <f t="array" ref="BX683">IF($I$9=1,BX685,INDEX($DT685:$EK685,,MATCH(CONCATENATE("FY ",RIGHT(BX$3,4)),$DT$3:$EK$3,0)))</f>
        <v>#N/A</v>
      </c>
      <c r="BY683" s="128" t="e" cm="1">
        <f t="array" ref="BY683">IF($I$9=1,BY685,INDEX($DT685:$EK685,,MATCH(CONCATENATE("FY ",RIGHT(BY$3,4)),$DT$3:$EK$3,0)))</f>
        <v>#N/A</v>
      </c>
      <c r="BZ683" s="126" t="e" cm="1">
        <f t="array" ref="BZ683">IF($I$9=1,BZ685,INDEX($DT685:$EK685,,MATCH(CONCATENATE("FY ",RIGHT(BZ$3,4)),$DT$3:$EK$3,0)))</f>
        <v>#N/A</v>
      </c>
      <c r="CA683" s="127" t="e" cm="1">
        <f t="array" ref="CA683">IF($I$9=1,CA685,INDEX($DT685:$EK685,,MATCH(CONCATENATE("FY ",RIGHT(CA$3,4)),$DT$3:$EK$3,0)))</f>
        <v>#N/A</v>
      </c>
      <c r="CB683" s="127" t="e" cm="1">
        <f t="array" ref="CB683">IF($I$9=1,CB685,INDEX($DT685:$EK685,,MATCH(CONCATENATE("FY ",RIGHT(CB$3,4)),$DT$3:$EK$3,0)))</f>
        <v>#N/A</v>
      </c>
      <c r="CC683" s="128" t="e" cm="1">
        <f t="array" ref="CC683">IF($I$9=1,CC685,INDEX($DT685:$EK685,,MATCH(CONCATENATE("FY ",RIGHT(CC$3,4)),$DT$3:$EK$3,0)))</f>
        <v>#N/A</v>
      </c>
      <c r="CD683" s="126" t="e" cm="1">
        <f t="array" ref="CD683">IF($I$9=1,CD685,INDEX($DT685:$EK685,,MATCH(CONCATENATE("FY ",RIGHT(CD$3,4)),$DT$3:$EK$3,0)))</f>
        <v>#N/A</v>
      </c>
      <c r="CE683" s="127" t="e" cm="1">
        <f t="array" ref="CE683">IF($I$9=1,CE685,INDEX($DT685:$EK685,,MATCH(CONCATENATE("FY ",RIGHT(CE$3,4)),$DT$3:$EK$3,0)))</f>
        <v>#N/A</v>
      </c>
      <c r="CF683" s="127" t="e" cm="1">
        <f t="array" ref="CF683">IF($I$9=1,CF685,INDEX($DT685:$EK685,,MATCH(CONCATENATE("FY ",RIGHT(CF$3,4)),$DT$3:$EK$3,0)))</f>
        <v>#N/A</v>
      </c>
      <c r="CG683" s="128" t="e" cm="1">
        <f t="array" ref="CG683">IF($I$9=1,CG685,INDEX($DT685:$EK685,,MATCH(CONCATENATE("FY ",RIGHT(CG$3,4)),$DT$3:$EK$3,0)))</f>
        <v>#N/A</v>
      </c>
      <c r="CH683" s="126" t="e" cm="1">
        <f t="array" ref="CH683">IF($I$9=1,CH685,INDEX($DT685:$EK685,,MATCH(CONCATENATE("FY ",RIGHT(CH$3,4)),$DT$3:$EK$3,0)))</f>
        <v>#N/A</v>
      </c>
      <c r="CI683" s="127" t="e" cm="1">
        <f t="array" ref="CI683">IF($I$9=1,CI685,INDEX($DT685:$EK685,,MATCH(CONCATENATE("FY ",RIGHT(CI$3,4)),$DT$3:$EK$3,0)))</f>
        <v>#N/A</v>
      </c>
      <c r="CJ683" s="127" t="e" cm="1">
        <f t="array" ref="CJ683">IF($I$9=1,CJ685,INDEX($DT685:$EK685,,MATCH(CONCATENATE("FY ",RIGHT(CJ$3,4)),$DT$3:$EK$3,0)))</f>
        <v>#N/A</v>
      </c>
      <c r="CK683" s="128" t="e" cm="1">
        <f t="array" ref="CK683">IF($I$9=1,CK685,INDEX($DT685:$EK685,,MATCH(CONCATENATE("FY ",RIGHT(CK$3,4)),$DT$3:$EK$3,0)))</f>
        <v>#N/A</v>
      </c>
      <c r="CL683" s="126" t="e" cm="1">
        <f t="array" ref="CL683">IF($I$9=1,CL685,INDEX($DT685:$EK685,,MATCH(CONCATENATE("FY ",RIGHT(CL$3,4)),$DT$3:$EK$3,0)))</f>
        <v>#N/A</v>
      </c>
      <c r="CM683" s="127" t="e" cm="1">
        <f t="array" ref="CM683">IF($I$9=1,CM685,INDEX($DT685:$EK685,,MATCH(CONCATENATE("FY ",RIGHT(CM$3,4)),$DT$3:$EK$3,0)))</f>
        <v>#N/A</v>
      </c>
      <c r="CN683" s="127" t="e" cm="1">
        <f t="array" ref="CN683">IF($I$9=1,CN685,INDEX($DT685:$EK685,,MATCH(CONCATENATE("FY ",RIGHT(CN$3,4)),$DT$3:$EK$3,0)))</f>
        <v>#N/A</v>
      </c>
      <c r="CO683" s="128" t="e" cm="1">
        <f t="array" ref="CO683">IF($I$9=1,CO685,INDEX($DT685:$EK685,,MATCH(CONCATENATE("FY ",RIGHT(CO$3,4)),$DT$3:$EK$3,0)))</f>
        <v>#N/A</v>
      </c>
      <c r="CP683" s="126" t="e" cm="1">
        <f t="array" ref="CP683">IF($I$9=1,CP685,INDEX($DT685:$EK685,,MATCH(CONCATENATE("FY ",RIGHT(CP$3,4)),$DT$3:$EK$3,0)))</f>
        <v>#N/A</v>
      </c>
      <c r="CQ683" s="127" t="e" cm="1">
        <f t="array" ref="CQ683">IF($I$9=1,CQ685,INDEX($DT685:$EK685,,MATCH(CONCATENATE("FY ",RIGHT(CQ$3,4)),$DT$3:$EK$3,0)))</f>
        <v>#N/A</v>
      </c>
      <c r="CR683" s="127" t="e" cm="1">
        <f t="array" ref="CR683">IF($I$9=1,CR685,INDEX($DT685:$EK685,,MATCH(CONCATENATE("FY ",RIGHT(CR$3,4)),$DT$3:$EK$3,0)))</f>
        <v>#N/A</v>
      </c>
      <c r="CS683" s="128" t="e" cm="1">
        <f t="array" ref="CS683">IF($I$9=1,CS685,INDEX($DT685:$EK685,,MATCH(CONCATENATE("FY ",RIGHT(CS$3,4)),$DT$3:$EK$3,0)))</f>
        <v>#N/A</v>
      </c>
      <c r="CT683" s="126" t="e" cm="1">
        <f t="array" ref="CT683">IF($I$9=1,CT685,INDEX($DT685:$EK685,,MATCH(CONCATENATE("FY ",RIGHT(CT$3,4)),$DT$3:$EK$3,0)))</f>
        <v>#N/A</v>
      </c>
      <c r="CU683" s="127" t="e" cm="1">
        <f t="array" ref="CU683">IF($I$9=1,CU685,INDEX($DT685:$EK685,,MATCH(CONCATENATE("FY ",RIGHT(CU$3,4)),$DT$3:$EK$3,0)))</f>
        <v>#N/A</v>
      </c>
      <c r="CV683" s="127" t="e" cm="1">
        <f t="array" ref="CV683">IF($I$9=1,CV685,INDEX($DT685:$EK685,,MATCH(CONCATENATE("FY ",RIGHT(CV$3,4)),$DT$3:$EK$3,0)))</f>
        <v>#N/A</v>
      </c>
      <c r="CW683" s="128" t="e" cm="1">
        <f t="array" ref="CW683">IF($I$9=1,CW685,INDEX($DT685:$EK685,,MATCH(CONCATENATE("FY ",RIGHT(CW$3,4)),$DT$3:$EK$3,0)))</f>
        <v>#N/A</v>
      </c>
      <c r="CX683" s="126" t="e" cm="1">
        <f t="array" ref="CX683">IF($I$9=1,CX685,INDEX($DT685:$EK685,,MATCH(CONCATENATE("FY ",RIGHT(CX$3,4)),$DT$3:$EK$3,0)))</f>
        <v>#N/A</v>
      </c>
      <c r="CY683" s="127" t="e" cm="1">
        <f t="array" ref="CY683">IF($I$9=1,CY685,INDEX($DT685:$EK685,,MATCH(CONCATENATE("FY ",RIGHT(CY$3,4)),$DT$3:$EK$3,0)))</f>
        <v>#N/A</v>
      </c>
      <c r="CZ683" s="127" t="e" cm="1">
        <f t="array" ref="CZ683">IF($I$9=1,CZ685,INDEX($DT685:$EK685,,MATCH(CONCATENATE("FY ",RIGHT(CZ$3,4)),$DT$3:$EK$3,0)))</f>
        <v>#N/A</v>
      </c>
      <c r="DA683" s="128" t="e" cm="1">
        <f t="array" ref="DA683">IF($I$9=1,DA685,INDEX($DT685:$EK685,,MATCH(CONCATENATE("FY ",RIGHT(DA$3,4)),$DT$3:$EK$3,0)))</f>
        <v>#N/A</v>
      </c>
      <c r="DB683" s="126" t="e" cm="1">
        <f t="array" ref="DB683">IF($I$9=1,DB685,INDEX($DT685:$EK685,,MATCH(CONCATENATE("FY ",RIGHT(DB$3,4)),$DT$3:$EK$3,0)))</f>
        <v>#N/A</v>
      </c>
      <c r="DC683" s="127" t="e" cm="1">
        <f t="array" ref="DC683">IF($I$9=1,DC685,INDEX($DT685:$EK685,,MATCH(CONCATENATE("FY ",RIGHT(DC$3,4)),$DT$3:$EK$3,0)))</f>
        <v>#N/A</v>
      </c>
      <c r="DD683" s="127" t="e" cm="1">
        <f t="array" ref="DD683">IF($I$9=1,DD685,INDEX($DT685:$EK685,,MATCH(CONCATENATE("FY ",RIGHT(DD$3,4)),$DT$3:$EK$3,0)))</f>
        <v>#N/A</v>
      </c>
      <c r="DE683" s="128" t="e" cm="1">
        <f t="array" ref="DE683">IF($I$9=1,DE685,INDEX($DT685:$EK685,,MATCH(CONCATENATE("FY ",RIGHT(DE$3,4)),$DT$3:$EK$3,0)))</f>
        <v>#N/A</v>
      </c>
      <c r="DF683" s="126" t="e" cm="1">
        <f t="array" ref="DF683">IF($I$9=1,DF685,INDEX($DT685:$EK685,,MATCH(CONCATENATE("FY ",RIGHT(DF$3,4)),$DT$3:$EK$3,0)))</f>
        <v>#N/A</v>
      </c>
      <c r="DG683" s="127" t="e" cm="1">
        <f t="array" ref="DG683">IF($I$9=1,DG685,INDEX($DT685:$EK685,,MATCH(CONCATENATE("FY ",RIGHT(DG$3,4)),$DT$3:$EK$3,0)))</f>
        <v>#N/A</v>
      </c>
      <c r="DH683" s="127" t="e" cm="1">
        <f t="array" ref="DH683">IF($I$9=1,DH685,INDEX($DT685:$EK685,,MATCH(CONCATENATE("FY ",RIGHT(DH$3,4)),$DT$3:$EK$3,0)))</f>
        <v>#N/A</v>
      </c>
      <c r="DI683" s="128" t="e" cm="1">
        <f t="array" ref="DI683">IF($I$9=1,DI685,INDEX($DT685:$EK685,,MATCH(CONCATENATE("FY ",RIGHT(DI$3,4)),$DT$3:$EK$3,0)))</f>
        <v>#N/A</v>
      </c>
    </row>
    <row r="684" spans="1:141" outlineLevel="1" x14ac:dyDescent="0.25">
      <c r="A684" s="90"/>
      <c r="B684" s="90"/>
      <c r="C684" s="90"/>
      <c r="D684" s="90"/>
      <c r="F684" s="100"/>
      <c r="I684" s="101"/>
      <c r="J684" s="100"/>
      <c r="M684" s="101"/>
      <c r="N684" s="100"/>
      <c r="Q684" s="101"/>
      <c r="R684" s="100"/>
      <c r="U684" s="101"/>
      <c r="V684" s="100"/>
      <c r="Y684" s="101"/>
      <c r="Z684" s="100"/>
      <c r="AC684" s="101"/>
      <c r="AD684" s="100"/>
      <c r="AG684" s="101"/>
      <c r="AH684" s="100"/>
      <c r="AK684" s="101"/>
      <c r="AL684" s="100"/>
      <c r="AO684" s="101"/>
      <c r="AP684" s="100"/>
      <c r="AS684" s="101"/>
      <c r="AT684" s="100"/>
      <c r="AW684" s="101"/>
      <c r="AX684" s="100"/>
      <c r="BA684" s="101"/>
      <c r="BB684" s="100"/>
      <c r="BE684" s="101"/>
      <c r="BF684" s="100"/>
      <c r="BI684" s="101"/>
      <c r="BJ684" s="100"/>
      <c r="BM684" s="101"/>
      <c r="BN684" s="100"/>
      <c r="BQ684" s="101"/>
      <c r="BR684" s="100"/>
      <c r="BU684" s="101"/>
      <c r="BV684" s="100"/>
      <c r="BY684" s="101"/>
      <c r="BZ684" s="100"/>
      <c r="CC684" s="101"/>
      <c r="CD684" s="100"/>
      <c r="CG684" s="101"/>
      <c r="CH684" s="100"/>
      <c r="CK684" s="101"/>
      <c r="CL684" s="100"/>
      <c r="CO684" s="101"/>
      <c r="CP684" s="100"/>
      <c r="CS684" s="101"/>
      <c r="CT684" s="100"/>
      <c r="CW684" s="101"/>
      <c r="CX684" s="100"/>
      <c r="DA684" s="101"/>
      <c r="DB684" s="100"/>
      <c r="DE684" s="101"/>
      <c r="DF684" s="100"/>
      <c r="DI684" s="101"/>
    </row>
    <row r="685" spans="1:141" outlineLevel="1" x14ac:dyDescent="0.25">
      <c r="A685" s="90"/>
      <c r="B685" s="90"/>
      <c r="C685" s="90"/>
      <c r="D685" s="90"/>
      <c r="E685" t="str">
        <f>CONCATENATE(E681," scenario: ",$J$8)</f>
        <v>% revenue (annualized) scenario: Default</v>
      </c>
      <c r="F685" s="100"/>
      <c r="I685" s="101"/>
      <c r="J685" s="100"/>
      <c r="M685" s="101"/>
      <c r="N685" s="100"/>
      <c r="Q685" s="101"/>
      <c r="R685" s="100"/>
      <c r="U685" s="101"/>
      <c r="V685" s="100"/>
      <c r="Y685" s="101"/>
      <c r="Z685" s="100"/>
      <c r="AC685" s="101"/>
      <c r="AD685" s="100"/>
      <c r="AG685" s="101"/>
      <c r="AH685" s="100"/>
      <c r="AK685" s="101"/>
      <c r="AL685" s="100"/>
      <c r="AO685" s="101"/>
      <c r="AP685" s="102">
        <f>CHOOSE($I$8,AP686,AP687,AP688,AP689,AP690)</f>
        <v>0</v>
      </c>
      <c r="AQ685" s="103">
        <f t="shared" ref="AQ685:DB685" si="1705">CHOOSE($I$8,AQ686,AQ687,AQ688,AQ689,AQ690)</f>
        <v>0</v>
      </c>
      <c r="AR685" s="103">
        <f t="shared" si="1705"/>
        <v>0</v>
      </c>
      <c r="AS685" s="104">
        <f t="shared" si="1705"/>
        <v>0</v>
      </c>
      <c r="AT685" s="102">
        <f t="shared" si="1705"/>
        <v>0</v>
      </c>
      <c r="AU685" s="103">
        <f t="shared" si="1705"/>
        <v>0</v>
      </c>
      <c r="AV685" s="103">
        <f t="shared" si="1705"/>
        <v>0</v>
      </c>
      <c r="AW685" s="104">
        <f t="shared" si="1705"/>
        <v>0</v>
      </c>
      <c r="AX685" s="102">
        <f t="shared" si="1705"/>
        <v>0</v>
      </c>
      <c r="AY685" s="103">
        <f t="shared" si="1705"/>
        <v>0</v>
      </c>
      <c r="AZ685" s="103">
        <f t="shared" si="1705"/>
        <v>0</v>
      </c>
      <c r="BA685" s="104">
        <f t="shared" si="1705"/>
        <v>0</v>
      </c>
      <c r="BB685" s="102">
        <f t="shared" si="1705"/>
        <v>0</v>
      </c>
      <c r="BC685" s="103">
        <f t="shared" si="1705"/>
        <v>0</v>
      </c>
      <c r="BD685" s="103">
        <f t="shared" si="1705"/>
        <v>0</v>
      </c>
      <c r="BE685" s="104">
        <f t="shared" si="1705"/>
        <v>0</v>
      </c>
      <c r="BF685" s="102">
        <f t="shared" si="1705"/>
        <v>0</v>
      </c>
      <c r="BG685" s="103">
        <f t="shared" si="1705"/>
        <v>0</v>
      </c>
      <c r="BH685" s="103">
        <f t="shared" si="1705"/>
        <v>0</v>
      </c>
      <c r="BI685" s="104">
        <f t="shared" si="1705"/>
        <v>0</v>
      </c>
      <c r="BJ685" s="102">
        <f t="shared" si="1705"/>
        <v>0</v>
      </c>
      <c r="BK685" s="103">
        <f t="shared" si="1705"/>
        <v>0</v>
      </c>
      <c r="BL685" s="103">
        <f t="shared" si="1705"/>
        <v>0</v>
      </c>
      <c r="BM685" s="104">
        <f t="shared" si="1705"/>
        <v>0</v>
      </c>
      <c r="BN685" s="102">
        <f t="shared" si="1705"/>
        <v>0</v>
      </c>
      <c r="BO685" s="103">
        <f t="shared" si="1705"/>
        <v>0</v>
      </c>
      <c r="BP685" s="103">
        <f t="shared" si="1705"/>
        <v>0</v>
      </c>
      <c r="BQ685" s="104">
        <f t="shared" si="1705"/>
        <v>0</v>
      </c>
      <c r="BR685" s="102">
        <f t="shared" si="1705"/>
        <v>0</v>
      </c>
      <c r="BS685" s="103">
        <f t="shared" si="1705"/>
        <v>0</v>
      </c>
      <c r="BT685" s="103">
        <f t="shared" si="1705"/>
        <v>0</v>
      </c>
      <c r="BU685" s="104">
        <f t="shared" si="1705"/>
        <v>0</v>
      </c>
      <c r="BV685" s="102">
        <f t="shared" si="1705"/>
        <v>0</v>
      </c>
      <c r="BW685" s="103">
        <f t="shared" si="1705"/>
        <v>0</v>
      </c>
      <c r="BX685" s="103">
        <f t="shared" si="1705"/>
        <v>0</v>
      </c>
      <c r="BY685" s="104">
        <f t="shared" si="1705"/>
        <v>0</v>
      </c>
      <c r="BZ685" s="102">
        <f t="shared" si="1705"/>
        <v>0</v>
      </c>
      <c r="CA685" s="103">
        <f t="shared" si="1705"/>
        <v>0</v>
      </c>
      <c r="CB685" s="103">
        <f t="shared" si="1705"/>
        <v>0</v>
      </c>
      <c r="CC685" s="104">
        <f t="shared" si="1705"/>
        <v>0</v>
      </c>
      <c r="CD685" s="102">
        <f t="shared" si="1705"/>
        <v>0</v>
      </c>
      <c r="CE685" s="103">
        <f t="shared" si="1705"/>
        <v>0</v>
      </c>
      <c r="CF685" s="103">
        <f t="shared" si="1705"/>
        <v>0</v>
      </c>
      <c r="CG685" s="104">
        <f t="shared" si="1705"/>
        <v>0</v>
      </c>
      <c r="CH685" s="102">
        <f t="shared" si="1705"/>
        <v>0</v>
      </c>
      <c r="CI685" s="103">
        <f t="shared" si="1705"/>
        <v>0</v>
      </c>
      <c r="CJ685" s="103">
        <f t="shared" si="1705"/>
        <v>0</v>
      </c>
      <c r="CK685" s="104">
        <f t="shared" si="1705"/>
        <v>0</v>
      </c>
      <c r="CL685" s="102">
        <f t="shared" si="1705"/>
        <v>0</v>
      </c>
      <c r="CM685" s="103">
        <f t="shared" si="1705"/>
        <v>0</v>
      </c>
      <c r="CN685" s="103">
        <f t="shared" si="1705"/>
        <v>0</v>
      </c>
      <c r="CO685" s="104">
        <f t="shared" si="1705"/>
        <v>0</v>
      </c>
      <c r="CP685" s="102">
        <f t="shared" si="1705"/>
        <v>0</v>
      </c>
      <c r="CQ685" s="103">
        <f t="shared" si="1705"/>
        <v>0</v>
      </c>
      <c r="CR685" s="103">
        <f t="shared" si="1705"/>
        <v>0</v>
      </c>
      <c r="CS685" s="104">
        <f t="shared" si="1705"/>
        <v>0</v>
      </c>
      <c r="CT685" s="102">
        <f t="shared" si="1705"/>
        <v>0</v>
      </c>
      <c r="CU685" s="103">
        <f t="shared" si="1705"/>
        <v>0</v>
      </c>
      <c r="CV685" s="103">
        <f t="shared" si="1705"/>
        <v>0</v>
      </c>
      <c r="CW685" s="104">
        <f t="shared" si="1705"/>
        <v>0</v>
      </c>
      <c r="CX685" s="102">
        <f t="shared" si="1705"/>
        <v>0</v>
      </c>
      <c r="CY685" s="103">
        <f t="shared" si="1705"/>
        <v>0</v>
      </c>
      <c r="CZ685" s="103">
        <f t="shared" si="1705"/>
        <v>0</v>
      </c>
      <c r="DA685" s="104">
        <f t="shared" si="1705"/>
        <v>0</v>
      </c>
      <c r="DB685" s="102">
        <f t="shared" si="1705"/>
        <v>0</v>
      </c>
      <c r="DC685" s="103">
        <f t="shared" ref="DC685:DI685" si="1706">CHOOSE($I$8,DC686,DC687,DC688,DC689,DC690)</f>
        <v>0</v>
      </c>
      <c r="DD685" s="103">
        <f t="shared" si="1706"/>
        <v>0</v>
      </c>
      <c r="DE685" s="104">
        <f t="shared" si="1706"/>
        <v>0</v>
      </c>
      <c r="DF685" s="102">
        <f t="shared" si="1706"/>
        <v>0</v>
      </c>
      <c r="DG685" s="103">
        <f t="shared" si="1706"/>
        <v>0</v>
      </c>
      <c r="DH685" s="103">
        <f t="shared" si="1706"/>
        <v>0</v>
      </c>
      <c r="DI685" s="104">
        <f t="shared" si="1706"/>
        <v>0</v>
      </c>
      <c r="DT685" s="103" t="e">
        <f t="shared" ref="DT685:EK685" ca="1" si="1707">CHOOSE($I$8,DT686,DT687,DT688,DT689,DT690)</f>
        <v>#DIV/0!</v>
      </c>
      <c r="DU685" s="103" t="e">
        <f t="shared" ca="1" si="1707"/>
        <v>#DIV/0!</v>
      </c>
      <c r="DV685" s="103" t="e">
        <f t="shared" ca="1" si="1707"/>
        <v>#DIV/0!</v>
      </c>
      <c r="DW685" s="103" t="e">
        <f t="shared" ca="1" si="1707"/>
        <v>#DIV/0!</v>
      </c>
      <c r="DX685" s="103" t="e">
        <f t="shared" ca="1" si="1707"/>
        <v>#DIV/0!</v>
      </c>
      <c r="DY685" s="103" t="e">
        <f t="shared" ca="1" si="1707"/>
        <v>#DIV/0!</v>
      </c>
      <c r="DZ685" s="103" t="e">
        <f t="shared" ca="1" si="1707"/>
        <v>#DIV/0!</v>
      </c>
      <c r="EA685" s="103" t="e">
        <f t="shared" ca="1" si="1707"/>
        <v>#DIV/0!</v>
      </c>
      <c r="EB685" s="103" t="e">
        <f t="shared" ca="1" si="1707"/>
        <v>#DIV/0!</v>
      </c>
      <c r="EC685" s="103" t="e">
        <f t="shared" ca="1" si="1707"/>
        <v>#DIV/0!</v>
      </c>
      <c r="ED685" s="103" t="e">
        <f t="shared" ca="1" si="1707"/>
        <v>#DIV/0!</v>
      </c>
      <c r="EE685" s="103" t="e">
        <f t="shared" ca="1" si="1707"/>
        <v>#DIV/0!</v>
      </c>
      <c r="EF685" s="103" t="e">
        <f t="shared" ca="1" si="1707"/>
        <v>#DIV/0!</v>
      </c>
      <c r="EG685" s="103" t="e">
        <f t="shared" ca="1" si="1707"/>
        <v>#DIV/0!</v>
      </c>
      <c r="EH685" s="103" t="e">
        <f t="shared" ca="1" si="1707"/>
        <v>#DIV/0!</v>
      </c>
      <c r="EI685" s="103" t="e">
        <f t="shared" ca="1" si="1707"/>
        <v>#DIV/0!</v>
      </c>
      <c r="EJ685" s="103" t="e">
        <f t="shared" ca="1" si="1707"/>
        <v>#DIV/0!</v>
      </c>
      <c r="EK685" s="103" t="e">
        <f t="shared" ca="1" si="1707"/>
        <v>#DIV/0!</v>
      </c>
    </row>
    <row r="686" spans="1:141" outlineLevel="1" x14ac:dyDescent="0.25">
      <c r="A686" s="90"/>
      <c r="B686" s="90"/>
      <c r="C686" s="90"/>
      <c r="D686" s="90"/>
      <c r="E686" t="str">
        <f>CONCATENATE("- ", $N$6,":")</f>
        <v>- Base:</v>
      </c>
      <c r="F686" s="100"/>
      <c r="I686" s="101"/>
      <c r="J686" s="100"/>
      <c r="M686" s="101"/>
      <c r="N686" s="100"/>
      <c r="Q686" s="101"/>
      <c r="R686" s="100"/>
      <c r="U686" s="101"/>
      <c r="V686" s="100"/>
      <c r="Y686" s="101"/>
      <c r="Z686" s="100"/>
      <c r="AC686" s="101"/>
      <c r="AD686" s="100"/>
      <c r="AG686" s="101"/>
      <c r="AH686" s="100"/>
      <c r="AK686" s="101"/>
      <c r="AL686" s="100"/>
      <c r="AO686" s="101"/>
      <c r="AP686" s="123">
        <v>0</v>
      </c>
      <c r="AQ686" s="124">
        <v>0</v>
      </c>
      <c r="AR686" s="124">
        <v>0</v>
      </c>
      <c r="AS686" s="125">
        <v>0</v>
      </c>
      <c r="AT686" s="123">
        <v>0</v>
      </c>
      <c r="AU686" s="124">
        <v>0</v>
      </c>
      <c r="AV686" s="124">
        <v>0</v>
      </c>
      <c r="AW686" s="125">
        <v>0</v>
      </c>
      <c r="AX686" s="123">
        <v>0</v>
      </c>
      <c r="AY686" s="124">
        <v>0</v>
      </c>
      <c r="AZ686" s="124">
        <v>0</v>
      </c>
      <c r="BA686" s="125">
        <v>0</v>
      </c>
      <c r="BB686" s="123">
        <v>0</v>
      </c>
      <c r="BC686" s="124">
        <v>0</v>
      </c>
      <c r="BD686" s="124">
        <v>0</v>
      </c>
      <c r="BE686" s="125">
        <v>0</v>
      </c>
      <c r="BF686" s="123">
        <v>0</v>
      </c>
      <c r="BG686" s="124">
        <v>0</v>
      </c>
      <c r="BH686" s="124">
        <v>0</v>
      </c>
      <c r="BI686" s="125">
        <v>0</v>
      </c>
      <c r="BJ686" s="123">
        <v>0</v>
      </c>
      <c r="BK686" s="124">
        <v>0</v>
      </c>
      <c r="BL686" s="124">
        <v>0</v>
      </c>
      <c r="BM686" s="125">
        <v>0</v>
      </c>
      <c r="BN686" s="123">
        <v>0</v>
      </c>
      <c r="BO686" s="124">
        <v>0</v>
      </c>
      <c r="BP686" s="124">
        <v>0</v>
      </c>
      <c r="BQ686" s="125">
        <v>0</v>
      </c>
      <c r="BR686" s="123">
        <v>0</v>
      </c>
      <c r="BS686" s="124">
        <v>0</v>
      </c>
      <c r="BT686" s="124">
        <v>0</v>
      </c>
      <c r="BU686" s="125">
        <v>0</v>
      </c>
      <c r="BV686" s="123">
        <v>0</v>
      </c>
      <c r="BW686" s="124">
        <v>0</v>
      </c>
      <c r="BX686" s="124">
        <v>0</v>
      </c>
      <c r="BY686" s="125">
        <v>0</v>
      </c>
      <c r="BZ686" s="123">
        <v>0</v>
      </c>
      <c r="CA686" s="124">
        <v>0</v>
      </c>
      <c r="CB686" s="124">
        <v>0</v>
      </c>
      <c r="CC686" s="125">
        <v>0</v>
      </c>
      <c r="CD686" s="123">
        <v>0</v>
      </c>
      <c r="CE686" s="124">
        <v>0</v>
      </c>
      <c r="CF686" s="124">
        <v>0</v>
      </c>
      <c r="CG686" s="125">
        <v>0</v>
      </c>
      <c r="CH686" s="123">
        <v>0</v>
      </c>
      <c r="CI686" s="124">
        <v>0</v>
      </c>
      <c r="CJ686" s="124">
        <v>0</v>
      </c>
      <c r="CK686" s="125">
        <v>0</v>
      </c>
      <c r="CL686" s="123">
        <v>0</v>
      </c>
      <c r="CM686" s="124">
        <v>0</v>
      </c>
      <c r="CN686" s="124">
        <v>0</v>
      </c>
      <c r="CO686" s="125">
        <v>0</v>
      </c>
      <c r="CP686" s="123">
        <v>0</v>
      </c>
      <c r="CQ686" s="124">
        <v>0</v>
      </c>
      <c r="CR686" s="124">
        <v>0</v>
      </c>
      <c r="CS686" s="125">
        <v>0</v>
      </c>
      <c r="CT686" s="123">
        <v>0</v>
      </c>
      <c r="CU686" s="124">
        <v>0</v>
      </c>
      <c r="CV686" s="124">
        <v>0</v>
      </c>
      <c r="CW686" s="125">
        <v>0</v>
      </c>
      <c r="CX686" s="123">
        <v>0</v>
      </c>
      <c r="CY686" s="124">
        <v>0</v>
      </c>
      <c r="CZ686" s="124">
        <v>0</v>
      </c>
      <c r="DA686" s="125">
        <v>0</v>
      </c>
      <c r="DB686" s="123">
        <v>0</v>
      </c>
      <c r="DC686" s="124">
        <v>0</v>
      </c>
      <c r="DD686" s="124">
        <v>0</v>
      </c>
      <c r="DE686" s="125">
        <v>0</v>
      </c>
      <c r="DF686" s="123">
        <v>0</v>
      </c>
      <c r="DG686" s="124">
        <v>0</v>
      </c>
      <c r="DH686" s="124">
        <v>0</v>
      </c>
      <c r="DI686" s="125">
        <v>0</v>
      </c>
      <c r="DT686" s="124">
        <v>0</v>
      </c>
      <c r="DU686" s="124">
        <v>0</v>
      </c>
      <c r="DV686" s="124">
        <v>0</v>
      </c>
      <c r="DW686" s="124">
        <v>0</v>
      </c>
      <c r="DX686" s="124">
        <v>0</v>
      </c>
      <c r="DY686" s="124">
        <v>0</v>
      </c>
      <c r="DZ686" s="124">
        <v>0</v>
      </c>
      <c r="EA686" s="124">
        <v>0</v>
      </c>
      <c r="EB686" s="124">
        <v>0</v>
      </c>
      <c r="EC686" s="124">
        <v>0</v>
      </c>
      <c r="ED686" s="124">
        <v>0</v>
      </c>
      <c r="EE686" s="124">
        <v>0</v>
      </c>
      <c r="EF686" s="124">
        <v>0</v>
      </c>
      <c r="EG686" s="124">
        <v>0</v>
      </c>
      <c r="EH686" s="124">
        <v>0</v>
      </c>
      <c r="EI686" s="124">
        <v>0</v>
      </c>
      <c r="EJ686" s="124">
        <v>0</v>
      </c>
      <c r="EK686" s="124">
        <v>0</v>
      </c>
    </row>
    <row r="687" spans="1:141" outlineLevel="1" x14ac:dyDescent="0.25">
      <c r="A687" s="90"/>
      <c r="B687" s="90"/>
      <c r="C687" s="90"/>
      <c r="D687" s="90"/>
      <c r="E687" t="str">
        <f>CONCATENATE("- ", $N$7,":")</f>
        <v>- Upside:</v>
      </c>
      <c r="F687" s="100"/>
      <c r="I687" s="101"/>
      <c r="J687" s="100"/>
      <c r="M687" s="101"/>
      <c r="N687" s="100"/>
      <c r="Q687" s="101"/>
      <c r="R687" s="100"/>
      <c r="U687" s="101"/>
      <c r="V687" s="100"/>
      <c r="Y687" s="101"/>
      <c r="Z687" s="100"/>
      <c r="AC687" s="101"/>
      <c r="AD687" s="100"/>
      <c r="AG687" s="101"/>
      <c r="AH687" s="100"/>
      <c r="AK687" s="101"/>
      <c r="AL687" s="100"/>
      <c r="AO687" s="101"/>
      <c r="AP687" s="123">
        <v>0</v>
      </c>
      <c r="AQ687" s="124">
        <v>0</v>
      </c>
      <c r="AR687" s="124">
        <v>0</v>
      </c>
      <c r="AS687" s="125">
        <v>0</v>
      </c>
      <c r="AT687" s="123">
        <v>0</v>
      </c>
      <c r="AU687" s="124">
        <v>0</v>
      </c>
      <c r="AV687" s="124">
        <v>0</v>
      </c>
      <c r="AW687" s="125">
        <v>0</v>
      </c>
      <c r="AX687" s="123">
        <v>0</v>
      </c>
      <c r="AY687" s="124">
        <v>0</v>
      </c>
      <c r="AZ687" s="124">
        <v>0</v>
      </c>
      <c r="BA687" s="125">
        <v>0</v>
      </c>
      <c r="BB687" s="123">
        <v>0</v>
      </c>
      <c r="BC687" s="124">
        <v>0</v>
      </c>
      <c r="BD687" s="124">
        <v>0</v>
      </c>
      <c r="BE687" s="125">
        <v>0</v>
      </c>
      <c r="BF687" s="123">
        <v>0</v>
      </c>
      <c r="BG687" s="124">
        <v>0</v>
      </c>
      <c r="BH687" s="124">
        <v>0</v>
      </c>
      <c r="BI687" s="125">
        <v>0</v>
      </c>
      <c r="BJ687" s="123">
        <v>0</v>
      </c>
      <c r="BK687" s="124">
        <v>0</v>
      </c>
      <c r="BL687" s="124">
        <v>0</v>
      </c>
      <c r="BM687" s="125">
        <v>0</v>
      </c>
      <c r="BN687" s="123">
        <v>0</v>
      </c>
      <c r="BO687" s="124">
        <v>0</v>
      </c>
      <c r="BP687" s="124">
        <v>0</v>
      </c>
      <c r="BQ687" s="125">
        <v>0</v>
      </c>
      <c r="BR687" s="123">
        <v>0</v>
      </c>
      <c r="BS687" s="124">
        <v>0</v>
      </c>
      <c r="BT687" s="124">
        <v>0</v>
      </c>
      <c r="BU687" s="125">
        <v>0</v>
      </c>
      <c r="BV687" s="123">
        <v>0</v>
      </c>
      <c r="BW687" s="124">
        <v>0</v>
      </c>
      <c r="BX687" s="124">
        <v>0</v>
      </c>
      <c r="BY687" s="125">
        <v>0</v>
      </c>
      <c r="BZ687" s="123">
        <v>0</v>
      </c>
      <c r="CA687" s="124">
        <v>0</v>
      </c>
      <c r="CB687" s="124">
        <v>0</v>
      </c>
      <c r="CC687" s="125">
        <v>0</v>
      </c>
      <c r="CD687" s="123">
        <v>0</v>
      </c>
      <c r="CE687" s="124">
        <v>0</v>
      </c>
      <c r="CF687" s="124">
        <v>0</v>
      </c>
      <c r="CG687" s="125">
        <v>0</v>
      </c>
      <c r="CH687" s="123">
        <v>0</v>
      </c>
      <c r="CI687" s="124">
        <v>0</v>
      </c>
      <c r="CJ687" s="124">
        <v>0</v>
      </c>
      <c r="CK687" s="125">
        <v>0</v>
      </c>
      <c r="CL687" s="123">
        <v>0</v>
      </c>
      <c r="CM687" s="124">
        <v>0</v>
      </c>
      <c r="CN687" s="124">
        <v>0</v>
      </c>
      <c r="CO687" s="125">
        <v>0</v>
      </c>
      <c r="CP687" s="123">
        <v>0</v>
      </c>
      <c r="CQ687" s="124">
        <v>0</v>
      </c>
      <c r="CR687" s="124">
        <v>0</v>
      </c>
      <c r="CS687" s="125">
        <v>0</v>
      </c>
      <c r="CT687" s="123">
        <v>0</v>
      </c>
      <c r="CU687" s="124">
        <v>0</v>
      </c>
      <c r="CV687" s="124">
        <v>0</v>
      </c>
      <c r="CW687" s="125">
        <v>0</v>
      </c>
      <c r="CX687" s="123">
        <v>0</v>
      </c>
      <c r="CY687" s="124">
        <v>0</v>
      </c>
      <c r="CZ687" s="124">
        <v>0</v>
      </c>
      <c r="DA687" s="125">
        <v>0</v>
      </c>
      <c r="DB687" s="123">
        <v>0</v>
      </c>
      <c r="DC687" s="124">
        <v>0</v>
      </c>
      <c r="DD687" s="124">
        <v>0</v>
      </c>
      <c r="DE687" s="125">
        <v>0</v>
      </c>
      <c r="DF687" s="123">
        <v>0</v>
      </c>
      <c r="DG687" s="124">
        <v>0</v>
      </c>
      <c r="DH687" s="124">
        <v>0</v>
      </c>
      <c r="DI687" s="125">
        <v>0</v>
      </c>
      <c r="DT687" s="124">
        <v>0</v>
      </c>
      <c r="DU687" s="124">
        <v>0</v>
      </c>
      <c r="DV687" s="124">
        <v>0</v>
      </c>
      <c r="DW687" s="124">
        <v>0</v>
      </c>
      <c r="DX687" s="124">
        <v>0</v>
      </c>
      <c r="DY687" s="124">
        <v>0</v>
      </c>
      <c r="DZ687" s="124">
        <v>0</v>
      </c>
      <c r="EA687" s="124">
        <v>0</v>
      </c>
      <c r="EB687" s="124">
        <v>0</v>
      </c>
      <c r="EC687" s="124">
        <v>0</v>
      </c>
      <c r="ED687" s="124">
        <v>0</v>
      </c>
      <c r="EE687" s="124">
        <v>0</v>
      </c>
      <c r="EF687" s="124">
        <v>0</v>
      </c>
      <c r="EG687" s="124">
        <v>0</v>
      </c>
      <c r="EH687" s="124">
        <v>0</v>
      </c>
      <c r="EI687" s="124">
        <v>0</v>
      </c>
      <c r="EJ687" s="124">
        <v>0</v>
      </c>
      <c r="EK687" s="124">
        <v>0</v>
      </c>
    </row>
    <row r="688" spans="1:141" outlineLevel="1" x14ac:dyDescent="0.25">
      <c r="A688" s="90"/>
      <c r="B688" s="90"/>
      <c r="C688" s="90"/>
      <c r="D688" s="90"/>
      <c r="E688" t="str">
        <f>CONCATENATE("- ", $N$8,":")</f>
        <v>- Downside:</v>
      </c>
      <c r="F688" s="100"/>
      <c r="I688" s="101"/>
      <c r="J688" s="100"/>
      <c r="M688" s="101"/>
      <c r="N688" s="100"/>
      <c r="Q688" s="101"/>
      <c r="R688" s="100"/>
      <c r="U688" s="101"/>
      <c r="V688" s="100"/>
      <c r="Y688" s="101"/>
      <c r="Z688" s="100"/>
      <c r="AC688" s="101"/>
      <c r="AD688" s="100"/>
      <c r="AG688" s="101"/>
      <c r="AH688" s="100"/>
      <c r="AK688" s="101"/>
      <c r="AL688" s="100"/>
      <c r="AO688" s="101"/>
      <c r="AP688" s="123">
        <v>0</v>
      </c>
      <c r="AQ688" s="124">
        <v>0</v>
      </c>
      <c r="AR688" s="124">
        <v>0</v>
      </c>
      <c r="AS688" s="125">
        <v>0</v>
      </c>
      <c r="AT688" s="123">
        <v>0</v>
      </c>
      <c r="AU688" s="124">
        <v>0</v>
      </c>
      <c r="AV688" s="124">
        <v>0</v>
      </c>
      <c r="AW688" s="125">
        <v>0</v>
      </c>
      <c r="AX688" s="123">
        <v>0</v>
      </c>
      <c r="AY688" s="124">
        <v>0</v>
      </c>
      <c r="AZ688" s="124">
        <v>0</v>
      </c>
      <c r="BA688" s="125">
        <v>0</v>
      </c>
      <c r="BB688" s="123">
        <v>0</v>
      </c>
      <c r="BC688" s="124">
        <v>0</v>
      </c>
      <c r="BD688" s="124">
        <v>0</v>
      </c>
      <c r="BE688" s="125">
        <v>0</v>
      </c>
      <c r="BF688" s="123">
        <v>0</v>
      </c>
      <c r="BG688" s="124">
        <v>0</v>
      </c>
      <c r="BH688" s="124">
        <v>0</v>
      </c>
      <c r="BI688" s="125">
        <v>0</v>
      </c>
      <c r="BJ688" s="123">
        <v>0</v>
      </c>
      <c r="BK688" s="124">
        <v>0</v>
      </c>
      <c r="BL688" s="124">
        <v>0</v>
      </c>
      <c r="BM688" s="125">
        <v>0</v>
      </c>
      <c r="BN688" s="123">
        <v>0</v>
      </c>
      <c r="BO688" s="124">
        <v>0</v>
      </c>
      <c r="BP688" s="124">
        <v>0</v>
      </c>
      <c r="BQ688" s="125">
        <v>0</v>
      </c>
      <c r="BR688" s="123">
        <v>0</v>
      </c>
      <c r="BS688" s="124">
        <v>0</v>
      </c>
      <c r="BT688" s="124">
        <v>0</v>
      </c>
      <c r="BU688" s="125">
        <v>0</v>
      </c>
      <c r="BV688" s="123">
        <v>0</v>
      </c>
      <c r="BW688" s="124">
        <v>0</v>
      </c>
      <c r="BX688" s="124">
        <v>0</v>
      </c>
      <c r="BY688" s="125">
        <v>0</v>
      </c>
      <c r="BZ688" s="123">
        <v>0</v>
      </c>
      <c r="CA688" s="124">
        <v>0</v>
      </c>
      <c r="CB688" s="124">
        <v>0</v>
      </c>
      <c r="CC688" s="125">
        <v>0</v>
      </c>
      <c r="CD688" s="123">
        <v>0</v>
      </c>
      <c r="CE688" s="124">
        <v>0</v>
      </c>
      <c r="CF688" s="124">
        <v>0</v>
      </c>
      <c r="CG688" s="125">
        <v>0</v>
      </c>
      <c r="CH688" s="123">
        <v>0</v>
      </c>
      <c r="CI688" s="124">
        <v>0</v>
      </c>
      <c r="CJ688" s="124">
        <v>0</v>
      </c>
      <c r="CK688" s="125">
        <v>0</v>
      </c>
      <c r="CL688" s="123">
        <v>0</v>
      </c>
      <c r="CM688" s="124">
        <v>0</v>
      </c>
      <c r="CN688" s="124">
        <v>0</v>
      </c>
      <c r="CO688" s="125">
        <v>0</v>
      </c>
      <c r="CP688" s="123">
        <v>0</v>
      </c>
      <c r="CQ688" s="124">
        <v>0</v>
      </c>
      <c r="CR688" s="124">
        <v>0</v>
      </c>
      <c r="CS688" s="125">
        <v>0</v>
      </c>
      <c r="CT688" s="123">
        <v>0</v>
      </c>
      <c r="CU688" s="124">
        <v>0</v>
      </c>
      <c r="CV688" s="124">
        <v>0</v>
      </c>
      <c r="CW688" s="125">
        <v>0</v>
      </c>
      <c r="CX688" s="123">
        <v>0</v>
      </c>
      <c r="CY688" s="124">
        <v>0</v>
      </c>
      <c r="CZ688" s="124">
        <v>0</v>
      </c>
      <c r="DA688" s="125">
        <v>0</v>
      </c>
      <c r="DB688" s="123">
        <v>0</v>
      </c>
      <c r="DC688" s="124">
        <v>0</v>
      </c>
      <c r="DD688" s="124">
        <v>0</v>
      </c>
      <c r="DE688" s="125">
        <v>0</v>
      </c>
      <c r="DF688" s="123">
        <v>0</v>
      </c>
      <c r="DG688" s="124">
        <v>0</v>
      </c>
      <c r="DH688" s="124">
        <v>0</v>
      </c>
      <c r="DI688" s="125">
        <v>0</v>
      </c>
      <c r="DT688" s="124">
        <v>0</v>
      </c>
      <c r="DU688" s="124">
        <v>0</v>
      </c>
      <c r="DV688" s="124">
        <v>0</v>
      </c>
      <c r="DW688" s="124">
        <v>0</v>
      </c>
      <c r="DX688" s="124">
        <v>0</v>
      </c>
      <c r="DY688" s="124">
        <v>0</v>
      </c>
      <c r="DZ688" s="124">
        <v>0</v>
      </c>
      <c r="EA688" s="124">
        <v>0</v>
      </c>
      <c r="EB688" s="124">
        <v>0</v>
      </c>
      <c r="EC688" s="124">
        <v>0</v>
      </c>
      <c r="ED688" s="124">
        <v>0</v>
      </c>
      <c r="EE688" s="124">
        <v>0</v>
      </c>
      <c r="EF688" s="124">
        <v>0</v>
      </c>
      <c r="EG688" s="124">
        <v>0</v>
      </c>
      <c r="EH688" s="124">
        <v>0</v>
      </c>
      <c r="EI688" s="124">
        <v>0</v>
      </c>
      <c r="EJ688" s="124">
        <v>0</v>
      </c>
      <c r="EK688" s="124">
        <v>0</v>
      </c>
    </row>
    <row r="689" spans="1:141" outlineLevel="1" x14ac:dyDescent="0.25">
      <c r="A689" s="90"/>
      <c r="B689" s="90"/>
      <c r="C689" s="90"/>
      <c r="D689" s="90"/>
      <c r="E689" t="str">
        <f>CONCATENATE("- ", $N$9,":")</f>
        <v>- Management:</v>
      </c>
      <c r="F689" s="100"/>
      <c r="I689" s="101"/>
      <c r="J689" s="100"/>
      <c r="M689" s="101"/>
      <c r="N689" s="100"/>
      <c r="Q689" s="101"/>
      <c r="R689" s="100"/>
      <c r="U689" s="101"/>
      <c r="V689" s="100"/>
      <c r="Y689" s="101"/>
      <c r="Z689" s="100"/>
      <c r="AC689" s="101"/>
      <c r="AD689" s="100"/>
      <c r="AG689" s="101"/>
      <c r="AH689" s="100"/>
      <c r="AK689" s="101"/>
      <c r="AL689" s="100"/>
      <c r="AO689" s="101"/>
      <c r="AP689" s="123">
        <v>0</v>
      </c>
      <c r="AQ689" s="124">
        <v>0</v>
      </c>
      <c r="AR689" s="124">
        <v>0</v>
      </c>
      <c r="AS689" s="125">
        <v>0</v>
      </c>
      <c r="AT689" s="123">
        <v>0</v>
      </c>
      <c r="AU689" s="124">
        <v>0</v>
      </c>
      <c r="AV689" s="124">
        <v>0</v>
      </c>
      <c r="AW689" s="125">
        <v>0</v>
      </c>
      <c r="AX689" s="123">
        <v>0</v>
      </c>
      <c r="AY689" s="124">
        <v>0</v>
      </c>
      <c r="AZ689" s="124">
        <v>0</v>
      </c>
      <c r="BA689" s="125">
        <v>0</v>
      </c>
      <c r="BB689" s="123">
        <v>0</v>
      </c>
      <c r="BC689" s="124">
        <v>0</v>
      </c>
      <c r="BD689" s="124">
        <v>0</v>
      </c>
      <c r="BE689" s="125">
        <v>0</v>
      </c>
      <c r="BF689" s="123">
        <v>0</v>
      </c>
      <c r="BG689" s="124">
        <v>0</v>
      </c>
      <c r="BH689" s="124">
        <v>0</v>
      </c>
      <c r="BI689" s="125">
        <v>0</v>
      </c>
      <c r="BJ689" s="123">
        <v>0</v>
      </c>
      <c r="BK689" s="124">
        <v>0</v>
      </c>
      <c r="BL689" s="124">
        <v>0</v>
      </c>
      <c r="BM689" s="125">
        <v>0</v>
      </c>
      <c r="BN689" s="123">
        <v>0</v>
      </c>
      <c r="BO689" s="124">
        <v>0</v>
      </c>
      <c r="BP689" s="124">
        <v>0</v>
      </c>
      <c r="BQ689" s="125">
        <v>0</v>
      </c>
      <c r="BR689" s="123">
        <v>0</v>
      </c>
      <c r="BS689" s="124">
        <v>0</v>
      </c>
      <c r="BT689" s="124">
        <v>0</v>
      </c>
      <c r="BU689" s="125">
        <v>0</v>
      </c>
      <c r="BV689" s="123">
        <v>0</v>
      </c>
      <c r="BW689" s="124">
        <v>0</v>
      </c>
      <c r="BX689" s="124">
        <v>0</v>
      </c>
      <c r="BY689" s="125">
        <v>0</v>
      </c>
      <c r="BZ689" s="123">
        <v>0</v>
      </c>
      <c r="CA689" s="124">
        <v>0</v>
      </c>
      <c r="CB689" s="124">
        <v>0</v>
      </c>
      <c r="CC689" s="125">
        <v>0</v>
      </c>
      <c r="CD689" s="123">
        <v>0</v>
      </c>
      <c r="CE689" s="124">
        <v>0</v>
      </c>
      <c r="CF689" s="124">
        <v>0</v>
      </c>
      <c r="CG689" s="125">
        <v>0</v>
      </c>
      <c r="CH689" s="123">
        <v>0</v>
      </c>
      <c r="CI689" s="124">
        <v>0</v>
      </c>
      <c r="CJ689" s="124">
        <v>0</v>
      </c>
      <c r="CK689" s="125">
        <v>0</v>
      </c>
      <c r="CL689" s="123">
        <v>0</v>
      </c>
      <c r="CM689" s="124">
        <v>0</v>
      </c>
      <c r="CN689" s="124">
        <v>0</v>
      </c>
      <c r="CO689" s="125">
        <v>0</v>
      </c>
      <c r="CP689" s="123">
        <v>0</v>
      </c>
      <c r="CQ689" s="124">
        <v>0</v>
      </c>
      <c r="CR689" s="124">
        <v>0</v>
      </c>
      <c r="CS689" s="125">
        <v>0</v>
      </c>
      <c r="CT689" s="123">
        <v>0</v>
      </c>
      <c r="CU689" s="124">
        <v>0</v>
      </c>
      <c r="CV689" s="124">
        <v>0</v>
      </c>
      <c r="CW689" s="125">
        <v>0</v>
      </c>
      <c r="CX689" s="123">
        <v>0</v>
      </c>
      <c r="CY689" s="124">
        <v>0</v>
      </c>
      <c r="CZ689" s="124">
        <v>0</v>
      </c>
      <c r="DA689" s="125">
        <v>0</v>
      </c>
      <c r="DB689" s="123">
        <v>0</v>
      </c>
      <c r="DC689" s="124">
        <v>0</v>
      </c>
      <c r="DD689" s="124">
        <v>0</v>
      </c>
      <c r="DE689" s="125">
        <v>0</v>
      </c>
      <c r="DF689" s="123">
        <v>0</v>
      </c>
      <c r="DG689" s="124">
        <v>0</v>
      </c>
      <c r="DH689" s="124">
        <v>0</v>
      </c>
      <c r="DI689" s="125">
        <v>0</v>
      </c>
      <c r="DT689" s="124">
        <v>0</v>
      </c>
      <c r="DU689" s="124">
        <v>0</v>
      </c>
      <c r="DV689" s="124">
        <v>0</v>
      </c>
      <c r="DW689" s="124">
        <v>0</v>
      </c>
      <c r="DX689" s="124">
        <v>0</v>
      </c>
      <c r="DY689" s="124">
        <v>0</v>
      </c>
      <c r="DZ689" s="124">
        <v>0</v>
      </c>
      <c r="EA689" s="124">
        <v>0</v>
      </c>
      <c r="EB689" s="124">
        <v>0</v>
      </c>
      <c r="EC689" s="124">
        <v>0</v>
      </c>
      <c r="ED689" s="124">
        <v>0</v>
      </c>
      <c r="EE689" s="124">
        <v>0</v>
      </c>
      <c r="EF689" s="124">
        <v>0</v>
      </c>
      <c r="EG689" s="124">
        <v>0</v>
      </c>
      <c r="EH689" s="124">
        <v>0</v>
      </c>
      <c r="EI689" s="124">
        <v>0</v>
      </c>
      <c r="EJ689" s="124">
        <v>0</v>
      </c>
      <c r="EK689" s="124">
        <v>0</v>
      </c>
    </row>
    <row r="690" spans="1:141" outlineLevel="1" x14ac:dyDescent="0.25">
      <c r="A690" s="90"/>
      <c r="B690" s="90"/>
      <c r="C690" s="90"/>
      <c r="D690" s="90"/>
      <c r="E690" t="str">
        <f>CONCATENATE("- ", $N$10,":")</f>
        <v>- Default:</v>
      </c>
      <c r="F690" s="100"/>
      <c r="I690" s="101"/>
      <c r="J690" s="100"/>
      <c r="M690" s="101"/>
      <c r="N690" s="100"/>
      <c r="Q690" s="101"/>
      <c r="R690" s="100"/>
      <c r="U690" s="101"/>
      <c r="V690" s="100"/>
      <c r="Y690" s="101"/>
      <c r="Z690" s="100"/>
      <c r="AC690" s="101"/>
      <c r="AD690" s="100"/>
      <c r="AG690" s="101"/>
      <c r="AH690" s="100"/>
      <c r="AK690" s="101"/>
      <c r="AL690" s="100"/>
      <c r="AO690" s="101"/>
      <c r="AP690" s="123">
        <v>0</v>
      </c>
      <c r="AQ690" s="124">
        <v>0</v>
      </c>
      <c r="AR690" s="124">
        <v>0</v>
      </c>
      <c r="AS690" s="125">
        <v>0</v>
      </c>
      <c r="AT690" s="123">
        <v>0</v>
      </c>
      <c r="AU690" s="124">
        <v>0</v>
      </c>
      <c r="AV690" s="124">
        <v>0</v>
      </c>
      <c r="AW690" s="125">
        <v>0</v>
      </c>
      <c r="AX690" s="123">
        <v>0</v>
      </c>
      <c r="AY690" s="124">
        <v>0</v>
      </c>
      <c r="AZ690" s="124">
        <v>0</v>
      </c>
      <c r="BA690" s="125">
        <v>0</v>
      </c>
      <c r="BB690" s="123">
        <v>0</v>
      </c>
      <c r="BC690" s="124">
        <v>0</v>
      </c>
      <c r="BD690" s="124">
        <v>0</v>
      </c>
      <c r="BE690" s="125">
        <v>0</v>
      </c>
      <c r="BF690" s="123">
        <v>0</v>
      </c>
      <c r="BG690" s="124">
        <v>0</v>
      </c>
      <c r="BH690" s="124">
        <v>0</v>
      </c>
      <c r="BI690" s="125">
        <v>0</v>
      </c>
      <c r="BJ690" s="123">
        <v>0</v>
      </c>
      <c r="BK690" s="124">
        <v>0</v>
      </c>
      <c r="BL690" s="124">
        <v>0</v>
      </c>
      <c r="BM690" s="125">
        <v>0</v>
      </c>
      <c r="BN690" s="123">
        <v>0</v>
      </c>
      <c r="BO690" s="124">
        <v>0</v>
      </c>
      <c r="BP690" s="124">
        <v>0</v>
      </c>
      <c r="BQ690" s="125">
        <v>0</v>
      </c>
      <c r="BR690" s="123">
        <v>0</v>
      </c>
      <c r="BS690" s="124">
        <v>0</v>
      </c>
      <c r="BT690" s="124">
        <v>0</v>
      </c>
      <c r="BU690" s="125">
        <v>0</v>
      </c>
      <c r="BV690" s="123">
        <v>0</v>
      </c>
      <c r="BW690" s="124">
        <v>0</v>
      </c>
      <c r="BX690" s="124">
        <v>0</v>
      </c>
      <c r="BY690" s="125">
        <v>0</v>
      </c>
      <c r="BZ690" s="123">
        <v>0</v>
      </c>
      <c r="CA690" s="124">
        <v>0</v>
      </c>
      <c r="CB690" s="124">
        <v>0</v>
      </c>
      <c r="CC690" s="125">
        <v>0</v>
      </c>
      <c r="CD690" s="123">
        <v>0</v>
      </c>
      <c r="CE690" s="124">
        <v>0</v>
      </c>
      <c r="CF690" s="124">
        <v>0</v>
      </c>
      <c r="CG690" s="125">
        <v>0</v>
      </c>
      <c r="CH690" s="123">
        <v>0</v>
      </c>
      <c r="CI690" s="124">
        <v>0</v>
      </c>
      <c r="CJ690" s="124">
        <v>0</v>
      </c>
      <c r="CK690" s="125">
        <v>0</v>
      </c>
      <c r="CL690" s="123">
        <v>0</v>
      </c>
      <c r="CM690" s="124">
        <v>0</v>
      </c>
      <c r="CN690" s="124">
        <v>0</v>
      </c>
      <c r="CO690" s="125">
        <v>0</v>
      </c>
      <c r="CP690" s="123">
        <v>0</v>
      </c>
      <c r="CQ690" s="124">
        <v>0</v>
      </c>
      <c r="CR690" s="124">
        <v>0</v>
      </c>
      <c r="CS690" s="125">
        <v>0</v>
      </c>
      <c r="CT690" s="123">
        <v>0</v>
      </c>
      <c r="CU690" s="124">
        <v>0</v>
      </c>
      <c r="CV690" s="124">
        <v>0</v>
      </c>
      <c r="CW690" s="125">
        <v>0</v>
      </c>
      <c r="CX690" s="123">
        <v>0</v>
      </c>
      <c r="CY690" s="124">
        <v>0</v>
      </c>
      <c r="CZ690" s="124">
        <v>0</v>
      </c>
      <c r="DA690" s="125">
        <v>0</v>
      </c>
      <c r="DB690" s="123">
        <v>0</v>
      </c>
      <c r="DC690" s="124">
        <v>0</v>
      </c>
      <c r="DD690" s="124">
        <v>0</v>
      </c>
      <c r="DE690" s="125">
        <v>0</v>
      </c>
      <c r="DF690" s="123">
        <v>0</v>
      </c>
      <c r="DG690" s="124">
        <v>0</v>
      </c>
      <c r="DH690" s="124">
        <v>0</v>
      </c>
      <c r="DI690" s="125">
        <v>0</v>
      </c>
      <c r="DT690" s="124" t="e">
        <f ca="1">IF(DT$4="A",AVERAGE(DR674:DT674),AVERAGE(DQ674:DS674))</f>
        <v>#DIV/0!</v>
      </c>
      <c r="DU690" s="124" t="e">
        <f ca="1">IF(DU$4="A",AVERAGE(DS674:DU674),DT690)</f>
        <v>#DIV/0!</v>
      </c>
      <c r="DV690" s="124" t="e">
        <f t="shared" ref="DV690" ca="1" si="1708">DU690</f>
        <v>#DIV/0!</v>
      </c>
      <c r="DW690" s="124" t="e">
        <f t="shared" ref="DW690" ca="1" si="1709">DV690</f>
        <v>#DIV/0!</v>
      </c>
      <c r="DX690" s="124" t="e">
        <f t="shared" ref="DX690" ca="1" si="1710">DW690</f>
        <v>#DIV/0!</v>
      </c>
      <c r="DY690" s="124" t="e">
        <f t="shared" ref="DY690" ca="1" si="1711">DX690</f>
        <v>#DIV/0!</v>
      </c>
      <c r="DZ690" s="124" t="e">
        <f t="shared" ref="DZ690" ca="1" si="1712">DY690</f>
        <v>#DIV/0!</v>
      </c>
      <c r="EA690" s="124" t="e">
        <f t="shared" ref="EA690" ca="1" si="1713">DZ690</f>
        <v>#DIV/0!</v>
      </c>
      <c r="EB690" s="124" t="e">
        <f t="shared" ref="EB690" ca="1" si="1714">EA690</f>
        <v>#DIV/0!</v>
      </c>
      <c r="EC690" s="124" t="e">
        <f t="shared" ref="EC690" ca="1" si="1715">EB690</f>
        <v>#DIV/0!</v>
      </c>
      <c r="ED690" s="124" t="e">
        <f t="shared" ref="ED690" ca="1" si="1716">EC690</f>
        <v>#DIV/0!</v>
      </c>
      <c r="EE690" s="124" t="e">
        <f t="shared" ref="EE690" ca="1" si="1717">ED690</f>
        <v>#DIV/0!</v>
      </c>
      <c r="EF690" s="124" t="e">
        <f t="shared" ref="EF690" ca="1" si="1718">EE690</f>
        <v>#DIV/0!</v>
      </c>
      <c r="EG690" s="124" t="e">
        <f t="shared" ref="EG690" ca="1" si="1719">EF690</f>
        <v>#DIV/0!</v>
      </c>
      <c r="EH690" s="124" t="e">
        <f t="shared" ref="EH690" ca="1" si="1720">EG690</f>
        <v>#DIV/0!</v>
      </c>
      <c r="EI690" s="124" t="e">
        <f t="shared" ref="EI690" ca="1" si="1721">EH690</f>
        <v>#DIV/0!</v>
      </c>
      <c r="EJ690" s="124" t="e">
        <f t="shared" ref="EJ690" ca="1" si="1722">EI690</f>
        <v>#DIV/0!</v>
      </c>
      <c r="EK690" s="124" t="e">
        <f t="shared" ref="EK690" ca="1" si="1723">EJ690</f>
        <v>#DIV/0!</v>
      </c>
    </row>
    <row r="691" spans="1:141" outlineLevel="1" x14ac:dyDescent="0.25">
      <c r="A691" s="129"/>
      <c r="B691" s="129"/>
      <c r="C691" s="129"/>
      <c r="D691" s="129"/>
      <c r="E691" s="122"/>
      <c r="F691" s="130"/>
      <c r="G691" s="122"/>
      <c r="H691" s="122"/>
      <c r="I691" s="122"/>
      <c r="J691" s="130"/>
      <c r="K691" s="122"/>
      <c r="L691" s="122"/>
      <c r="M691" s="122"/>
      <c r="N691" s="130"/>
      <c r="O691" s="122"/>
      <c r="P691" s="122"/>
      <c r="Q691" s="122"/>
      <c r="R691" s="130"/>
      <c r="S691" s="122"/>
      <c r="T691" s="122"/>
      <c r="U691" s="122"/>
      <c r="V691" s="130"/>
      <c r="W691" s="122"/>
      <c r="X691" s="122"/>
      <c r="Y691" s="122"/>
      <c r="Z691" s="130"/>
      <c r="AA691" s="122"/>
      <c r="AB691" s="122"/>
      <c r="AC691" s="122"/>
      <c r="AD691" s="130"/>
      <c r="AE691" s="122"/>
      <c r="AF691" s="122"/>
      <c r="AG691" s="122"/>
      <c r="AH691" s="130"/>
      <c r="AI691" s="122"/>
      <c r="AJ691" s="122"/>
      <c r="AK691" s="122"/>
      <c r="AL691" s="130"/>
      <c r="AM691" s="122"/>
      <c r="AN691" s="122"/>
      <c r="AO691" s="122"/>
      <c r="AP691" s="130"/>
      <c r="AQ691" s="122"/>
      <c r="AR691" s="122"/>
      <c r="AS691" s="122"/>
      <c r="AT691" s="130"/>
      <c r="AU691" s="122"/>
      <c r="AV691" s="122"/>
      <c r="AW691" s="122"/>
      <c r="AX691" s="130"/>
      <c r="AY691" s="122"/>
      <c r="AZ691" s="122"/>
      <c r="BA691" s="122"/>
      <c r="BB691" s="130"/>
      <c r="BC691" s="122"/>
      <c r="BD691" s="122"/>
      <c r="BE691" s="122"/>
      <c r="BF691" s="130"/>
      <c r="BG691" s="122"/>
      <c r="BH691" s="122"/>
      <c r="BI691" s="122"/>
      <c r="BJ691" s="130"/>
      <c r="BK691" s="122"/>
      <c r="BL691" s="122"/>
      <c r="BM691" s="122"/>
      <c r="BN691" s="130"/>
      <c r="BO691" s="122"/>
      <c r="BP691" s="122"/>
      <c r="BQ691" s="122"/>
      <c r="BR691" s="130"/>
      <c r="BS691" s="122"/>
      <c r="BT691" s="122"/>
      <c r="BU691" s="122"/>
      <c r="BV691" s="130"/>
      <c r="BW691" s="122"/>
      <c r="BX691" s="122"/>
      <c r="BY691" s="122"/>
      <c r="BZ691" s="130"/>
      <c r="CA691" s="122"/>
      <c r="CB691" s="122"/>
      <c r="CC691" s="122"/>
      <c r="CD691" s="130"/>
      <c r="CE691" s="122"/>
      <c r="CF691" s="122"/>
      <c r="CG691" s="122"/>
      <c r="CH691" s="130"/>
      <c r="CI691" s="122"/>
      <c r="CJ691" s="122"/>
      <c r="CK691" s="122"/>
      <c r="CL691" s="130"/>
      <c r="CM691" s="122"/>
      <c r="CN691" s="122"/>
      <c r="CO691" s="122"/>
      <c r="CP691" s="130"/>
      <c r="CQ691" s="122"/>
      <c r="CR691" s="122"/>
      <c r="CS691" s="122"/>
      <c r="CT691" s="130"/>
      <c r="CU691" s="122"/>
      <c r="CV691" s="122"/>
      <c r="CW691" s="122"/>
      <c r="CX691" s="130"/>
      <c r="CY691" s="122"/>
      <c r="CZ691" s="122"/>
      <c r="DA691" s="122"/>
      <c r="DB691" s="130"/>
      <c r="DC691" s="122"/>
      <c r="DD691" s="122"/>
      <c r="DE691" s="122"/>
      <c r="DF691" s="130"/>
      <c r="DG691" s="122"/>
      <c r="DH691" s="122"/>
      <c r="DI691" s="131"/>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2"/>
      <c r="EI691" s="122"/>
      <c r="EJ691" s="122"/>
      <c r="EK691" s="122"/>
    </row>
    <row r="692" spans="1:141" outlineLevel="1" x14ac:dyDescent="0.25">
      <c r="A692" s="90"/>
      <c r="B692" s="90"/>
      <c r="C692" s="90"/>
      <c r="D692" s="90"/>
      <c r="F692" s="100"/>
      <c r="I692" s="101"/>
      <c r="J692" s="100"/>
      <c r="M692" s="101"/>
      <c r="N692" s="100"/>
      <c r="Q692" s="101"/>
      <c r="R692" s="100"/>
      <c r="U692" s="101"/>
      <c r="V692" s="100"/>
      <c r="Y692" s="101"/>
      <c r="Z692" s="100"/>
      <c r="AC692" s="101"/>
      <c r="AD692" s="100"/>
      <c r="AG692" s="101"/>
      <c r="AH692" s="100"/>
      <c r="AK692" s="101"/>
      <c r="AL692" s="100"/>
      <c r="AO692" s="101"/>
      <c r="AP692" s="100"/>
      <c r="AS692" s="101"/>
      <c r="AT692" s="100"/>
      <c r="AW692" s="101"/>
      <c r="AX692" s="100"/>
      <c r="BA692" s="101"/>
      <c r="BB692" s="100"/>
      <c r="BE692" s="101"/>
      <c r="BF692" s="100"/>
      <c r="BI692" s="101"/>
      <c r="BJ692" s="100"/>
      <c r="BM692" s="101"/>
      <c r="BN692" s="100"/>
      <c r="BQ692" s="101"/>
      <c r="BR692" s="100"/>
      <c r="BU692" s="101"/>
      <c r="BV692" s="100"/>
      <c r="BY692" s="101"/>
      <c r="BZ692" s="100"/>
      <c r="CC692" s="101"/>
      <c r="CD692" s="100"/>
      <c r="CG692" s="101"/>
      <c r="CH692" s="100"/>
      <c r="CK692" s="101"/>
      <c r="CL692" s="100"/>
      <c r="CO692" s="101"/>
      <c r="CP692" s="100"/>
      <c r="CS692" s="101"/>
      <c r="CT692" s="100"/>
      <c r="CW692" s="101"/>
      <c r="CX692" s="100"/>
      <c r="DA692" s="101"/>
      <c r="DB692" s="100"/>
      <c r="DE692" s="101"/>
      <c r="DF692" s="100"/>
      <c r="DI692" s="101"/>
    </row>
    <row r="693" spans="1:141" outlineLevel="1" x14ac:dyDescent="0.25">
      <c r="A693" s="90"/>
      <c r="B693" s="90"/>
      <c r="C693" s="111"/>
      <c r="D693" s="90"/>
      <c r="E693" s="132" t="s">
        <v>356</v>
      </c>
      <c r="F693" s="105" t="str">
        <f t="shared" ref="F693:BQ693" ca="1" si="1724">IF(ISNUMBER(F698),F698+IF($I$7=1,F696,0),IF(ISNUMBER(F700),F700+IF($I$7=1,F696,0),""))</f>
        <v/>
      </c>
      <c r="G693" s="106" t="str">
        <f t="shared" ca="1" si="1724"/>
        <v/>
      </c>
      <c r="H693" s="106" t="str">
        <f t="shared" ca="1" si="1724"/>
        <v/>
      </c>
      <c r="I693" s="107" t="str">
        <f t="shared" ca="1" si="1724"/>
        <v/>
      </c>
      <c r="J693" s="105" t="str">
        <f t="shared" ca="1" si="1724"/>
        <v/>
      </c>
      <c r="K693" s="106" t="str">
        <f t="shared" ca="1" si="1724"/>
        <v/>
      </c>
      <c r="L693" s="106" t="str">
        <f t="shared" ca="1" si="1724"/>
        <v/>
      </c>
      <c r="M693" s="107" t="str">
        <f t="shared" ca="1" si="1724"/>
        <v/>
      </c>
      <c r="N693" s="105" t="str">
        <f t="shared" ca="1" si="1724"/>
        <v/>
      </c>
      <c r="O693" s="106" t="str">
        <f t="shared" ca="1" si="1724"/>
        <v/>
      </c>
      <c r="P693" s="106" t="str">
        <f t="shared" ca="1" si="1724"/>
        <v/>
      </c>
      <c r="Q693" s="107" t="str">
        <f t="shared" ca="1" si="1724"/>
        <v/>
      </c>
      <c r="R693" s="105" t="str">
        <f t="shared" ca="1" si="1724"/>
        <v/>
      </c>
      <c r="S693" s="106" t="str">
        <f t="shared" ca="1" si="1724"/>
        <v/>
      </c>
      <c r="T693" s="106" t="str">
        <f t="shared" ca="1" si="1724"/>
        <v/>
      </c>
      <c r="U693" s="107" t="str">
        <f t="shared" ca="1" si="1724"/>
        <v/>
      </c>
      <c r="V693" s="105" t="str">
        <f t="shared" ca="1" si="1724"/>
        <v/>
      </c>
      <c r="W693" s="106" t="str">
        <f t="shared" ca="1" si="1724"/>
        <v/>
      </c>
      <c r="X693" s="106" t="str">
        <f t="shared" ca="1" si="1724"/>
        <v/>
      </c>
      <c r="Y693" s="107" t="str">
        <f t="shared" ca="1" si="1724"/>
        <v/>
      </c>
      <c r="Z693" s="105" t="str">
        <f t="shared" ca="1" si="1724"/>
        <v/>
      </c>
      <c r="AA693" s="106" t="str">
        <f t="shared" ca="1" si="1724"/>
        <v/>
      </c>
      <c r="AB693" s="106" t="str">
        <f t="shared" ca="1" si="1724"/>
        <v/>
      </c>
      <c r="AC693" s="107" t="str">
        <f t="shared" ca="1" si="1724"/>
        <v/>
      </c>
      <c r="AD693" s="105" t="str">
        <f t="shared" ca="1" si="1724"/>
        <v/>
      </c>
      <c r="AE693" s="106" t="str">
        <f t="shared" ca="1" si="1724"/>
        <v/>
      </c>
      <c r="AF693" s="106" t="str">
        <f t="shared" ca="1" si="1724"/>
        <v/>
      </c>
      <c r="AG693" s="107" t="str">
        <f t="shared" ca="1" si="1724"/>
        <v/>
      </c>
      <c r="AH693" s="105" t="str">
        <f t="shared" ca="1" si="1724"/>
        <v/>
      </c>
      <c r="AI693" s="106" t="str">
        <f t="shared" ca="1" si="1724"/>
        <v/>
      </c>
      <c r="AJ693" s="106" t="str">
        <f t="shared" ca="1" si="1724"/>
        <v/>
      </c>
      <c r="AK693" s="107" t="str">
        <f t="shared" ca="1" si="1724"/>
        <v/>
      </c>
      <c r="AL693" s="105" t="str">
        <f t="shared" ca="1" si="1724"/>
        <v/>
      </c>
      <c r="AM693" s="106" t="str">
        <f t="shared" ca="1" si="1724"/>
        <v/>
      </c>
      <c r="AN693" s="106" t="str">
        <f t="shared" ca="1" si="1724"/>
        <v/>
      </c>
      <c r="AO693" s="107" t="str">
        <f t="shared" ca="1" si="1724"/>
        <v/>
      </c>
      <c r="AP693" s="105" t="str">
        <f t="shared" ca="1" si="1724"/>
        <v/>
      </c>
      <c r="AQ693" s="106" t="str">
        <f t="shared" ca="1" si="1724"/>
        <v/>
      </c>
      <c r="AR693" s="106" t="str">
        <f t="shared" ca="1" si="1724"/>
        <v/>
      </c>
      <c r="AS693" s="107" t="str">
        <f t="shared" ca="1" si="1724"/>
        <v/>
      </c>
      <c r="AT693" s="105" t="str">
        <f t="shared" ca="1" si="1724"/>
        <v/>
      </c>
      <c r="AU693" s="106" t="str">
        <f t="shared" ca="1" si="1724"/>
        <v/>
      </c>
      <c r="AV693" s="106" t="str">
        <f t="shared" ca="1" si="1724"/>
        <v/>
      </c>
      <c r="AW693" s="107" t="str">
        <f t="shared" ca="1" si="1724"/>
        <v/>
      </c>
      <c r="AX693" s="105" t="str">
        <f t="shared" ca="1" si="1724"/>
        <v/>
      </c>
      <c r="AY693" s="106" t="str">
        <f t="shared" ca="1" si="1724"/>
        <v/>
      </c>
      <c r="AZ693" s="106" t="str">
        <f t="shared" ca="1" si="1724"/>
        <v/>
      </c>
      <c r="BA693" s="107" t="str">
        <f t="shared" ca="1" si="1724"/>
        <v/>
      </c>
      <c r="BB693" s="105" t="str">
        <f t="shared" ca="1" si="1724"/>
        <v/>
      </c>
      <c r="BC693" s="106" t="str">
        <f t="shared" ca="1" si="1724"/>
        <v/>
      </c>
      <c r="BD693" s="106" t="str">
        <f t="shared" ca="1" si="1724"/>
        <v/>
      </c>
      <c r="BE693" s="107" t="str">
        <f t="shared" ca="1" si="1724"/>
        <v/>
      </c>
      <c r="BF693" s="105" t="str">
        <f t="shared" ca="1" si="1724"/>
        <v/>
      </c>
      <c r="BG693" s="106" t="str">
        <f t="shared" ca="1" si="1724"/>
        <v/>
      </c>
      <c r="BH693" s="106" t="str">
        <f t="shared" ca="1" si="1724"/>
        <v/>
      </c>
      <c r="BI693" s="107" t="str">
        <f t="shared" ca="1" si="1724"/>
        <v/>
      </c>
      <c r="BJ693" s="105" t="str">
        <f t="shared" ca="1" si="1724"/>
        <v/>
      </c>
      <c r="BK693" s="106" t="str">
        <f t="shared" ca="1" si="1724"/>
        <v/>
      </c>
      <c r="BL693" s="106" t="str">
        <f t="shared" ca="1" si="1724"/>
        <v/>
      </c>
      <c r="BM693" s="107" t="str">
        <f t="shared" ca="1" si="1724"/>
        <v/>
      </c>
      <c r="BN693" s="105" t="str">
        <f t="shared" ca="1" si="1724"/>
        <v/>
      </c>
      <c r="BO693" s="106" t="str">
        <f t="shared" ca="1" si="1724"/>
        <v/>
      </c>
      <c r="BP693" s="106" t="str">
        <f t="shared" ca="1" si="1724"/>
        <v/>
      </c>
      <c r="BQ693" s="107" t="str">
        <f t="shared" ca="1" si="1724"/>
        <v/>
      </c>
      <c r="BR693" s="105" t="str">
        <f t="shared" ref="BR693:DI693" ca="1" si="1725">IF(ISNUMBER(BR698),BR698+IF($I$7=1,BR696,0),IF(ISNUMBER(BR700),BR700+IF($I$7=1,BR696,0),""))</f>
        <v/>
      </c>
      <c r="BS693" s="106" t="str">
        <f t="shared" ca="1" si="1725"/>
        <v/>
      </c>
      <c r="BT693" s="106" t="str">
        <f t="shared" ca="1" si="1725"/>
        <v/>
      </c>
      <c r="BU693" s="107" t="str">
        <f t="shared" ca="1" si="1725"/>
        <v/>
      </c>
      <c r="BV693" s="105" t="str">
        <f t="shared" ca="1" si="1725"/>
        <v/>
      </c>
      <c r="BW693" s="106" t="str">
        <f t="shared" ca="1" si="1725"/>
        <v/>
      </c>
      <c r="BX693" s="106" t="str">
        <f t="shared" ca="1" si="1725"/>
        <v/>
      </c>
      <c r="BY693" s="107" t="str">
        <f t="shared" ca="1" si="1725"/>
        <v/>
      </c>
      <c r="BZ693" s="105" t="str">
        <f t="shared" ca="1" si="1725"/>
        <v/>
      </c>
      <c r="CA693" s="106" t="str">
        <f t="shared" ca="1" si="1725"/>
        <v/>
      </c>
      <c r="CB693" s="106" t="str">
        <f t="shared" ca="1" si="1725"/>
        <v/>
      </c>
      <c r="CC693" s="107" t="str">
        <f t="shared" ca="1" si="1725"/>
        <v/>
      </c>
      <c r="CD693" s="105" t="str">
        <f t="shared" ca="1" si="1725"/>
        <v/>
      </c>
      <c r="CE693" s="106" t="str">
        <f t="shared" ca="1" si="1725"/>
        <v/>
      </c>
      <c r="CF693" s="106" t="str">
        <f t="shared" ca="1" si="1725"/>
        <v/>
      </c>
      <c r="CG693" s="107" t="str">
        <f t="shared" ca="1" si="1725"/>
        <v/>
      </c>
      <c r="CH693" s="105">
        <f t="shared" ca="1" si="1725"/>
        <v>0</v>
      </c>
      <c r="CI693" s="106">
        <f t="shared" ca="1" si="1725"/>
        <v>0</v>
      </c>
      <c r="CJ693" s="106">
        <f t="shared" ca="1" si="1725"/>
        <v>0</v>
      </c>
      <c r="CK693" s="107">
        <f t="shared" ca="1" si="1725"/>
        <v>0</v>
      </c>
      <c r="CL693" s="105">
        <f t="shared" ca="1" si="1725"/>
        <v>0</v>
      </c>
      <c r="CM693" s="106">
        <f t="shared" ca="1" si="1725"/>
        <v>0</v>
      </c>
      <c r="CN693" s="106">
        <f t="shared" ca="1" si="1725"/>
        <v>0</v>
      </c>
      <c r="CO693" s="107">
        <f t="shared" ca="1" si="1725"/>
        <v>0</v>
      </c>
      <c r="CP693" s="105">
        <f t="shared" ca="1" si="1725"/>
        <v>0</v>
      </c>
      <c r="CQ693" s="106">
        <f t="shared" ca="1" si="1725"/>
        <v>0</v>
      </c>
      <c r="CR693" s="106">
        <f t="shared" ca="1" si="1725"/>
        <v>0</v>
      </c>
      <c r="CS693" s="107">
        <f t="shared" ca="1" si="1725"/>
        <v>0</v>
      </c>
      <c r="CT693" s="105">
        <f t="shared" ca="1" si="1725"/>
        <v>0</v>
      </c>
      <c r="CU693" s="106">
        <f t="shared" ca="1" si="1725"/>
        <v>0</v>
      </c>
      <c r="CV693" s="106">
        <f t="shared" ca="1" si="1725"/>
        <v>0</v>
      </c>
      <c r="CW693" s="107">
        <f t="shared" ca="1" si="1725"/>
        <v>0</v>
      </c>
      <c r="CX693" s="105">
        <f t="shared" ca="1" si="1725"/>
        <v>0</v>
      </c>
      <c r="CY693" s="106">
        <f t="shared" ca="1" si="1725"/>
        <v>0</v>
      </c>
      <c r="CZ693" s="106">
        <f t="shared" ca="1" si="1725"/>
        <v>0</v>
      </c>
      <c r="DA693" s="107">
        <f t="shared" ca="1" si="1725"/>
        <v>0</v>
      </c>
      <c r="DB693" s="105">
        <f t="shared" ca="1" si="1725"/>
        <v>0</v>
      </c>
      <c r="DC693" s="106">
        <f t="shared" ca="1" si="1725"/>
        <v>0</v>
      </c>
      <c r="DD693" s="106">
        <f t="shared" ca="1" si="1725"/>
        <v>0</v>
      </c>
      <c r="DE693" s="107">
        <f t="shared" ca="1" si="1725"/>
        <v>0</v>
      </c>
      <c r="DF693" s="105">
        <f t="shared" ca="1" si="1725"/>
        <v>0</v>
      </c>
      <c r="DG693" s="106">
        <f t="shared" ca="1" si="1725"/>
        <v>0</v>
      </c>
      <c r="DH693" s="106">
        <f t="shared" ca="1" si="1725"/>
        <v>0</v>
      </c>
      <c r="DI693" s="107">
        <f t="shared" ca="1" si="1725"/>
        <v>0</v>
      </c>
      <c r="DK693" s="106">
        <f t="shared" ref="DK693:EK693" ca="1" si="1726">SUM(OFFSET($E693,,MATCH(DK$3,$F$5:$DI$5,0)+3,,1))</f>
        <v>0</v>
      </c>
      <c r="DL693" s="106" t="e">
        <f t="shared" ca="1" si="1726"/>
        <v>#N/A</v>
      </c>
      <c r="DM693" s="106" t="e">
        <f t="shared" ca="1" si="1726"/>
        <v>#VALUE!</v>
      </c>
      <c r="DN693" s="106" t="e">
        <f t="shared" ca="1" si="1726"/>
        <v>#VALUE!</v>
      </c>
      <c r="DO693" s="106" t="e">
        <f t="shared" ca="1" si="1726"/>
        <v>#VALUE!</v>
      </c>
      <c r="DP693" s="106" t="e">
        <f t="shared" ca="1" si="1726"/>
        <v>#VALUE!</v>
      </c>
      <c r="DQ693" s="106" t="e">
        <f t="shared" ca="1" si="1726"/>
        <v>#VALUE!</v>
      </c>
      <c r="DR693" s="106" t="e">
        <f t="shared" ca="1" si="1726"/>
        <v>#VALUE!</v>
      </c>
      <c r="DS693" s="106" t="e">
        <f t="shared" ca="1" si="1726"/>
        <v>#VALUE!</v>
      </c>
      <c r="DT693" s="106" t="e">
        <f t="shared" ca="1" si="1726"/>
        <v>#VALUE!</v>
      </c>
      <c r="DU693" s="106" t="e">
        <f t="shared" ca="1" si="1726"/>
        <v>#VALUE!</v>
      </c>
      <c r="DV693" s="106" t="e">
        <f t="shared" ca="1" si="1726"/>
        <v>#VALUE!</v>
      </c>
      <c r="DW693" s="106" t="e">
        <f t="shared" ca="1" si="1726"/>
        <v>#VALUE!</v>
      </c>
      <c r="DX693" s="106" t="e">
        <f t="shared" ca="1" si="1726"/>
        <v>#VALUE!</v>
      </c>
      <c r="DY693" s="106" t="e">
        <f t="shared" ca="1" si="1726"/>
        <v>#VALUE!</v>
      </c>
      <c r="DZ693" s="106" t="e">
        <f t="shared" ca="1" si="1726"/>
        <v>#VALUE!</v>
      </c>
      <c r="EA693" s="106" t="e">
        <f t="shared" ca="1" si="1726"/>
        <v>#VALUE!</v>
      </c>
      <c r="EB693" s="106" t="e">
        <f t="shared" ca="1" si="1726"/>
        <v>#VALUE!</v>
      </c>
      <c r="EC693" s="106" t="e">
        <f t="shared" ca="1" si="1726"/>
        <v>#VALUE!</v>
      </c>
      <c r="ED693" s="106" t="e">
        <f t="shared" ca="1" si="1726"/>
        <v>#VALUE!</v>
      </c>
      <c r="EE693" s="106" t="e">
        <f t="shared" ca="1" si="1726"/>
        <v>#VALUE!</v>
      </c>
      <c r="EF693" s="106" t="e">
        <f t="shared" ca="1" si="1726"/>
        <v>#VALUE!</v>
      </c>
      <c r="EG693" s="106" t="e">
        <f t="shared" ca="1" si="1726"/>
        <v>#VALUE!</v>
      </c>
      <c r="EH693" s="106" t="e">
        <f t="shared" ca="1" si="1726"/>
        <v>#VALUE!</v>
      </c>
      <c r="EI693" s="106" t="e">
        <f t="shared" ca="1" si="1726"/>
        <v>#VALUE!</v>
      </c>
      <c r="EJ693" s="106" t="e">
        <f t="shared" ca="1" si="1726"/>
        <v>#VALUE!</v>
      </c>
      <c r="EK693" s="106" t="e">
        <f t="shared" ca="1" si="1726"/>
        <v>#VALUE!</v>
      </c>
    </row>
    <row r="694" spans="1:141" outlineLevel="1" x14ac:dyDescent="0.25">
      <c r="A694" s="90"/>
      <c r="B694" s="90"/>
      <c r="C694" s="90"/>
      <c r="D694" s="90"/>
      <c r="E694" s="37" t="str">
        <f>E701</f>
        <v>% revenue (annualized)</v>
      </c>
      <c r="F694" s="108"/>
      <c r="G694" s="109"/>
      <c r="H694" s="109"/>
      <c r="I694" s="110"/>
      <c r="J694" s="108"/>
      <c r="K694" s="109"/>
      <c r="L694" s="109"/>
      <c r="M694" s="110"/>
      <c r="N694" s="108"/>
      <c r="O694" s="109"/>
      <c r="P694" s="109"/>
      <c r="Q694" s="110"/>
      <c r="R694" s="108"/>
      <c r="S694" s="109"/>
      <c r="T694" s="109"/>
      <c r="U694" s="110"/>
      <c r="V694" s="108"/>
      <c r="W694" s="109"/>
      <c r="X694" s="109"/>
      <c r="Y694" s="110"/>
      <c r="Z694" s="108"/>
      <c r="AA694" s="109"/>
      <c r="AB694" s="109"/>
      <c r="AC694" s="110"/>
      <c r="AD694" s="108"/>
      <c r="AE694" s="109"/>
      <c r="AF694" s="109"/>
      <c r="AG694" s="110"/>
      <c r="AH694" s="108"/>
      <c r="AI694" s="109"/>
      <c r="AJ694" s="109"/>
      <c r="AK694" s="110"/>
      <c r="AL694" s="108"/>
      <c r="AM694" s="109"/>
      <c r="AN694" s="109"/>
      <c r="AO694" s="110"/>
      <c r="AP694" s="108"/>
      <c r="AQ694" s="109"/>
      <c r="AR694" s="109"/>
      <c r="AS694" s="110"/>
      <c r="AT694" s="108"/>
      <c r="AU694" s="109"/>
      <c r="AV694" s="109"/>
      <c r="AW694" s="110"/>
      <c r="AX694" s="108"/>
      <c r="AY694" s="109"/>
      <c r="AZ694" s="109"/>
      <c r="BA694" s="110"/>
      <c r="BB694" s="108"/>
      <c r="BC694" s="109"/>
      <c r="BD694" s="109"/>
      <c r="BE694" s="110"/>
      <c r="BF694" s="108"/>
      <c r="BG694" s="109"/>
      <c r="BH694" s="109"/>
      <c r="BI694" s="110"/>
      <c r="BJ694" s="108"/>
      <c r="BK694" s="109"/>
      <c r="BL694" s="109"/>
      <c r="BM694" s="110"/>
      <c r="BN694" s="108"/>
      <c r="BO694" s="109"/>
      <c r="BP694" s="109"/>
      <c r="BQ694" s="110"/>
      <c r="BR694" s="108"/>
      <c r="BS694" s="109"/>
      <c r="BT694" s="109"/>
      <c r="BU694" s="110"/>
      <c r="BV694" s="108"/>
      <c r="BW694" s="109"/>
      <c r="BX694" s="109"/>
      <c r="BY694" s="110"/>
      <c r="BZ694" s="108"/>
      <c r="CA694" s="109"/>
      <c r="CB694" s="109"/>
      <c r="CC694" s="110"/>
      <c r="CD694" s="108"/>
      <c r="CE694" s="109"/>
      <c r="CF694" s="109"/>
      <c r="CG694" s="110"/>
      <c r="CH694" s="108"/>
      <c r="CI694" s="109"/>
      <c r="CJ694" s="109"/>
      <c r="CK694" s="110"/>
      <c r="CL694" s="108"/>
      <c r="CM694" s="109"/>
      <c r="CN694" s="109"/>
      <c r="CO694" s="110"/>
      <c r="CP694" s="108"/>
      <c r="CQ694" s="109"/>
      <c r="CR694" s="109"/>
      <c r="CS694" s="110"/>
      <c r="CT694" s="108"/>
      <c r="CU694" s="109"/>
      <c r="CV694" s="109"/>
      <c r="CW694" s="110"/>
      <c r="CX694" s="108"/>
      <c r="CY694" s="109"/>
      <c r="CZ694" s="109"/>
      <c r="DA694" s="110"/>
      <c r="DB694" s="108"/>
      <c r="DC694" s="109"/>
      <c r="DD694" s="109"/>
      <c r="DE694" s="110"/>
      <c r="DF694" s="108"/>
      <c r="DG694" s="109"/>
      <c r="DH694" s="109"/>
      <c r="DI694" s="110"/>
      <c r="DK694" s="109" t="str">
        <f t="shared" ref="DK694:EK694" ca="1" si="1727">IF(ISERROR(DK693/DK$139),"",DK693/DK$139)</f>
        <v/>
      </c>
      <c r="DL694" s="109" t="str">
        <f t="shared" ca="1" si="1727"/>
        <v/>
      </c>
      <c r="DM694" s="109" t="str">
        <f t="shared" ca="1" si="1727"/>
        <v/>
      </c>
      <c r="DN694" s="109" t="str">
        <f t="shared" ca="1" si="1727"/>
        <v/>
      </c>
      <c r="DO694" s="109" t="str">
        <f t="shared" ca="1" si="1727"/>
        <v/>
      </c>
      <c r="DP694" s="109" t="str">
        <f t="shared" ca="1" si="1727"/>
        <v/>
      </c>
      <c r="DQ694" s="109" t="str">
        <f t="shared" ca="1" si="1727"/>
        <v/>
      </c>
      <c r="DR694" s="109" t="str">
        <f t="shared" ca="1" si="1727"/>
        <v/>
      </c>
      <c r="DS694" s="109" t="str">
        <f t="shared" ca="1" si="1727"/>
        <v/>
      </c>
      <c r="DT694" s="109" t="str">
        <f t="shared" ca="1" si="1727"/>
        <v/>
      </c>
      <c r="DU694" s="109" t="str">
        <f t="shared" ca="1" si="1727"/>
        <v/>
      </c>
      <c r="DV694" s="109" t="str">
        <f t="shared" ca="1" si="1727"/>
        <v/>
      </c>
      <c r="DW694" s="109" t="str">
        <f t="shared" ca="1" si="1727"/>
        <v/>
      </c>
      <c r="DX694" s="109" t="str">
        <f t="shared" ca="1" si="1727"/>
        <v/>
      </c>
      <c r="DY694" s="109" t="str">
        <f t="shared" ca="1" si="1727"/>
        <v/>
      </c>
      <c r="DZ694" s="109" t="str">
        <f t="shared" ca="1" si="1727"/>
        <v/>
      </c>
      <c r="EA694" s="109" t="str">
        <f t="shared" ca="1" si="1727"/>
        <v/>
      </c>
      <c r="EB694" s="109" t="str">
        <f t="shared" ca="1" si="1727"/>
        <v/>
      </c>
      <c r="EC694" s="109" t="str">
        <f t="shared" ca="1" si="1727"/>
        <v/>
      </c>
      <c r="ED694" s="109" t="str">
        <f t="shared" ca="1" si="1727"/>
        <v/>
      </c>
      <c r="EE694" s="109" t="str">
        <f t="shared" ca="1" si="1727"/>
        <v/>
      </c>
      <c r="EF694" s="109" t="str">
        <f t="shared" ca="1" si="1727"/>
        <v/>
      </c>
      <c r="EG694" s="109" t="str">
        <f t="shared" ca="1" si="1727"/>
        <v/>
      </c>
      <c r="EH694" s="109" t="str">
        <f t="shared" ca="1" si="1727"/>
        <v/>
      </c>
      <c r="EI694" s="109" t="str">
        <f t="shared" ca="1" si="1727"/>
        <v/>
      </c>
      <c r="EJ694" s="109" t="str">
        <f t="shared" ca="1" si="1727"/>
        <v/>
      </c>
      <c r="EK694" s="109" t="str">
        <f t="shared" ca="1" si="1727"/>
        <v/>
      </c>
    </row>
    <row r="695" spans="1:141" outlineLevel="1" x14ac:dyDescent="0.25">
      <c r="A695" s="90"/>
      <c r="B695" s="90"/>
      <c r="C695" s="90"/>
      <c r="D695" s="90"/>
      <c r="F695" s="100"/>
      <c r="I695" s="101"/>
      <c r="J695" s="100"/>
      <c r="M695" s="101"/>
      <c r="N695" s="100"/>
      <c r="Q695" s="101"/>
      <c r="R695" s="100"/>
      <c r="U695" s="101"/>
      <c r="V695" s="100"/>
      <c r="Y695" s="101"/>
      <c r="Z695" s="100"/>
      <c r="AC695" s="101"/>
      <c r="AD695" s="100"/>
      <c r="AG695" s="101"/>
      <c r="AH695" s="100"/>
      <c r="AK695" s="101"/>
      <c r="AL695" s="100"/>
      <c r="AO695" s="101"/>
      <c r="AP695" s="100"/>
      <c r="AS695" s="101"/>
      <c r="AT695" s="100"/>
      <c r="AW695" s="101"/>
      <c r="AX695" s="100"/>
      <c r="BA695" s="101"/>
      <c r="BB695" s="100"/>
      <c r="BE695" s="101"/>
      <c r="BF695" s="100"/>
      <c r="BI695" s="101"/>
      <c r="BJ695" s="100"/>
      <c r="BM695" s="101"/>
      <c r="BN695" s="100"/>
      <c r="BQ695" s="101"/>
      <c r="BR695" s="100"/>
      <c r="BU695" s="101"/>
      <c r="BV695" s="100"/>
      <c r="BY695" s="101"/>
      <c r="BZ695" s="100"/>
      <c r="CC695" s="101"/>
      <c r="CD695" s="100"/>
      <c r="CG695" s="101"/>
      <c r="CH695" s="100"/>
      <c r="CK695" s="101"/>
      <c r="CL695" s="100"/>
      <c r="CO695" s="101"/>
      <c r="CP695" s="100"/>
      <c r="CS695" s="101"/>
      <c r="CT695" s="100"/>
      <c r="CW695" s="101"/>
      <c r="CX695" s="100"/>
      <c r="DA695" s="101"/>
      <c r="DB695" s="100"/>
      <c r="DE695" s="101"/>
      <c r="DF695" s="100"/>
      <c r="DI695" s="101"/>
    </row>
    <row r="696" spans="1:141" outlineLevel="1" x14ac:dyDescent="0.25">
      <c r="A696" s="90" t="str">
        <f>A698</f>
        <v>bs</v>
      </c>
      <c r="B696" s="90" t="str">
        <f t="shared" ref="B696:C696" si="1728">B698</f>
        <v>otherNonCurrentLiabilities</v>
      </c>
      <c r="C696" s="90">
        <f t="shared" si="1728"/>
        <v>9.9999999999999995E-7</v>
      </c>
      <c r="D696" s="90"/>
      <c r="E696" t="str">
        <f>CONCATENATE(E693," - adjustment")</f>
        <v>Other non-current liabilities - adjustment</v>
      </c>
      <c r="F696" s="117">
        <v>0</v>
      </c>
      <c r="G696" s="118">
        <v>0</v>
      </c>
      <c r="H696" s="118">
        <v>0</v>
      </c>
      <c r="I696" s="119" cm="1">
        <f t="array" aca="1" ref="I696" ca="1">IF(ISNUMBER(INDEX(DataModel!$ET$4:$FT$109,MATCH(1,(DataModel!$EO$4:$EO$109=$A696)*(DataModel!$EP$4:$EP$109=$B696),0),MATCH(CONCATENATE("FY ",RIGHT(I$3,4)),DataModel!$ET$2:$FT$2,0))*$C696),INDEX(DataModel!$ET$4:$FT$109,MATCH(1,(DataModel!$EO$4:$EO$109=$A696)*(DataModel!$EP$4:$EP$109=$B696),0),MATCH(CONCATENATE("FY ",RIGHT(I$3,4)),DataModel!$ET$2:$FT$2,0))*$C696,0)</f>
        <v>0</v>
      </c>
      <c r="J696" s="117">
        <v>0</v>
      </c>
      <c r="K696" s="118">
        <v>0</v>
      </c>
      <c r="L696" s="118">
        <v>0</v>
      </c>
      <c r="M696" s="119" cm="1">
        <f t="array" ref="M696">IF(ISNUMBER(INDEX(DataModel!$ET$4:$FT$109,MATCH(1,(DataModel!$EO$4:$EO$109=$A696)*(DataModel!$EP$4:$EP$109=$B696),0),MATCH(CONCATENATE("FY ",RIGHT(M$3,4)),DataModel!$ET$2:$FT$2,0))*$C696),INDEX(DataModel!$ET$4:$FT$109,MATCH(1,(DataModel!$EO$4:$EO$109=$A696)*(DataModel!$EP$4:$EP$109=$B696),0),MATCH(CONCATENATE("FY ",RIGHT(M$3,4)),DataModel!$ET$2:$FT$2,0))*$C696,0)</f>
        <v>0</v>
      </c>
      <c r="N696" s="117">
        <v>0</v>
      </c>
      <c r="O696" s="118">
        <v>0</v>
      </c>
      <c r="P696" s="118">
        <v>0</v>
      </c>
      <c r="Q696" s="119" cm="1">
        <f t="array" ref="Q696">IF(ISNUMBER(INDEX(DataModel!$ET$4:$FT$109,MATCH(1,(DataModel!$EO$4:$EO$109=$A696)*(DataModel!$EP$4:$EP$109=$B696),0),MATCH(CONCATENATE("FY ",RIGHT(Q$3,4)),DataModel!$ET$2:$FT$2,0))*$C696),INDEX(DataModel!$ET$4:$FT$109,MATCH(1,(DataModel!$EO$4:$EO$109=$A696)*(DataModel!$EP$4:$EP$109=$B696),0),MATCH(CONCATENATE("FY ",RIGHT(Q$3,4)),DataModel!$ET$2:$FT$2,0))*$C696,0)</f>
        <v>0</v>
      </c>
      <c r="R696" s="117">
        <v>0</v>
      </c>
      <c r="S696" s="118">
        <v>0</v>
      </c>
      <c r="T696" s="118">
        <v>0</v>
      </c>
      <c r="U696" s="119" cm="1">
        <f t="array" ref="U696">IF(ISNUMBER(INDEX(DataModel!$ET$4:$FT$109,MATCH(1,(DataModel!$EO$4:$EO$109=$A696)*(DataModel!$EP$4:$EP$109=$B696),0),MATCH(CONCATENATE("FY ",RIGHT(U$3,4)),DataModel!$ET$2:$FT$2,0))*$C696),INDEX(DataModel!$ET$4:$FT$109,MATCH(1,(DataModel!$EO$4:$EO$109=$A696)*(DataModel!$EP$4:$EP$109=$B696),0),MATCH(CONCATENATE("FY ",RIGHT(U$3,4)),DataModel!$ET$2:$FT$2,0))*$C696,0)</f>
        <v>0</v>
      </c>
      <c r="V696" s="117">
        <v>0</v>
      </c>
      <c r="W696" s="118">
        <v>0</v>
      </c>
      <c r="X696" s="118">
        <v>0</v>
      </c>
      <c r="Y696" s="119" cm="1">
        <f t="array" ref="Y696">IF(ISNUMBER(INDEX(DataModel!$ET$4:$FT$109,MATCH(1,(DataModel!$EO$4:$EO$109=$A696)*(DataModel!$EP$4:$EP$109=$B696),0),MATCH(CONCATENATE("FY ",RIGHT(Y$3,4)),DataModel!$ET$2:$FT$2,0))*$C696),INDEX(DataModel!$ET$4:$FT$109,MATCH(1,(DataModel!$EO$4:$EO$109=$A696)*(DataModel!$EP$4:$EP$109=$B696),0),MATCH(CONCATENATE("FY ",RIGHT(Y$3,4)),DataModel!$ET$2:$FT$2,0))*$C696,0)</f>
        <v>0</v>
      </c>
      <c r="Z696" s="117">
        <v>0</v>
      </c>
      <c r="AA696" s="118">
        <v>0</v>
      </c>
      <c r="AB696" s="118">
        <v>0</v>
      </c>
      <c r="AC696" s="119" cm="1">
        <f t="array" ref="AC696">IF(ISNUMBER(INDEX(DataModel!$ET$4:$FT$109,MATCH(1,(DataModel!$EO$4:$EO$109=$A696)*(DataModel!$EP$4:$EP$109=$B696),0),MATCH(CONCATENATE("FY ",RIGHT(AC$3,4)),DataModel!$ET$2:$FT$2,0))*$C696),INDEX(DataModel!$ET$4:$FT$109,MATCH(1,(DataModel!$EO$4:$EO$109=$A696)*(DataModel!$EP$4:$EP$109=$B696),0),MATCH(CONCATENATE("FY ",RIGHT(AC$3,4)),DataModel!$ET$2:$FT$2,0))*$C696,0)</f>
        <v>0</v>
      </c>
      <c r="AD696" s="117">
        <v>0</v>
      </c>
      <c r="AE696" s="118">
        <v>0</v>
      </c>
      <c r="AF696" s="118">
        <v>0</v>
      </c>
      <c r="AG696" s="119" cm="1">
        <f t="array" ref="AG696">IF(ISNUMBER(INDEX(DataModel!$ET$4:$FT$109,MATCH(1,(DataModel!$EO$4:$EO$109=$A696)*(DataModel!$EP$4:$EP$109=$B696),0),MATCH(CONCATENATE("FY ",RIGHT(AG$3,4)),DataModel!$ET$2:$FT$2,0))*$C696),INDEX(DataModel!$ET$4:$FT$109,MATCH(1,(DataModel!$EO$4:$EO$109=$A696)*(DataModel!$EP$4:$EP$109=$B696),0),MATCH(CONCATENATE("FY ",RIGHT(AG$3,4)),DataModel!$ET$2:$FT$2,0))*$C696,0)</f>
        <v>0</v>
      </c>
      <c r="AH696" s="117">
        <v>0</v>
      </c>
      <c r="AI696" s="118">
        <v>0</v>
      </c>
      <c r="AJ696" s="118">
        <v>0</v>
      </c>
      <c r="AK696" s="119" cm="1">
        <f t="array" ref="AK696">IF(ISNUMBER(INDEX(DataModel!$ET$4:$FT$109,MATCH(1,(DataModel!$EO$4:$EO$109=$A696)*(DataModel!$EP$4:$EP$109=$B696),0),MATCH(CONCATENATE("FY ",RIGHT(AK$3,4)),DataModel!$ET$2:$FT$2,0))*$C696),INDEX(DataModel!$ET$4:$FT$109,MATCH(1,(DataModel!$EO$4:$EO$109=$A696)*(DataModel!$EP$4:$EP$109=$B696),0),MATCH(CONCATENATE("FY ",RIGHT(AK$3,4)),DataModel!$ET$2:$FT$2,0))*$C696,0)</f>
        <v>0</v>
      </c>
      <c r="AL696" s="117">
        <v>0</v>
      </c>
      <c r="AM696" s="118">
        <v>0</v>
      </c>
      <c r="AN696" s="118">
        <v>0</v>
      </c>
      <c r="AO696" s="119" cm="1">
        <f t="array" ref="AO696">IF(ISNUMBER(INDEX(DataModel!$ET$4:$FT$109,MATCH(1,(DataModel!$EO$4:$EO$109=$A696)*(DataModel!$EP$4:$EP$109=$B696),0),MATCH(CONCATENATE("FY ",RIGHT(AO$3,4)),DataModel!$ET$2:$FT$2,0))*$C696),INDEX(DataModel!$ET$4:$FT$109,MATCH(1,(DataModel!$EO$4:$EO$109=$A696)*(DataModel!$EP$4:$EP$109=$B696),0),MATCH(CONCATENATE("FY ",RIGHT(AO$3,4)),DataModel!$ET$2:$FT$2,0))*$C696,0)</f>
        <v>0</v>
      </c>
      <c r="AP696" s="117">
        <v>0</v>
      </c>
      <c r="AQ696" s="118">
        <v>0</v>
      </c>
      <c r="AR696" s="118">
        <v>0</v>
      </c>
      <c r="AS696" s="119" cm="1">
        <f t="array" ref="AS696">IF(ISNUMBER(INDEX(DataModel!$ET$4:$FT$109,MATCH(1,(DataModel!$EO$4:$EO$109=$A696)*(DataModel!$EP$4:$EP$109=$B696),0),MATCH(CONCATENATE("FY ",RIGHT(AS$3,4)),DataModel!$ET$2:$FT$2,0))*$C696),INDEX(DataModel!$ET$4:$FT$109,MATCH(1,(DataModel!$EO$4:$EO$109=$A696)*(DataModel!$EP$4:$EP$109=$B696),0),MATCH(CONCATENATE("FY ",RIGHT(AS$3,4)),DataModel!$ET$2:$FT$2,0))*$C696,0)</f>
        <v>0</v>
      </c>
      <c r="AT696" s="117">
        <v>0</v>
      </c>
      <c r="AU696" s="118">
        <v>0</v>
      </c>
      <c r="AV696" s="118">
        <v>0</v>
      </c>
      <c r="AW696" s="119" cm="1">
        <f t="array" ref="AW696">IF(ISNUMBER(INDEX(DataModel!$ET$4:$FT$109,MATCH(1,(DataModel!$EO$4:$EO$109=$A696)*(DataModel!$EP$4:$EP$109=$B696),0),MATCH(CONCATENATE("FY ",RIGHT(AW$3,4)),DataModel!$ET$2:$FT$2,0))*$C696),INDEX(DataModel!$ET$4:$FT$109,MATCH(1,(DataModel!$EO$4:$EO$109=$A696)*(DataModel!$EP$4:$EP$109=$B696),0),MATCH(CONCATENATE("FY ",RIGHT(AW$3,4)),DataModel!$ET$2:$FT$2,0))*$C696,0)</f>
        <v>0</v>
      </c>
      <c r="AX696" s="117">
        <v>0</v>
      </c>
      <c r="AY696" s="118">
        <v>0</v>
      </c>
      <c r="AZ696" s="118">
        <v>0</v>
      </c>
      <c r="BA696" s="119" cm="1">
        <f t="array" ref="BA696">IF(ISNUMBER(INDEX(DataModel!$ET$4:$FT$109,MATCH(1,(DataModel!$EO$4:$EO$109=$A696)*(DataModel!$EP$4:$EP$109=$B696),0),MATCH(CONCATENATE("FY ",RIGHT(BA$3,4)),DataModel!$ET$2:$FT$2,0))*$C696),INDEX(DataModel!$ET$4:$FT$109,MATCH(1,(DataModel!$EO$4:$EO$109=$A696)*(DataModel!$EP$4:$EP$109=$B696),0),MATCH(CONCATENATE("FY ",RIGHT(BA$3,4)),DataModel!$ET$2:$FT$2,0))*$C696,0)</f>
        <v>0</v>
      </c>
      <c r="BB696" s="117">
        <v>0</v>
      </c>
      <c r="BC696" s="118">
        <v>0</v>
      </c>
      <c r="BD696" s="118">
        <v>0</v>
      </c>
      <c r="BE696" s="119" cm="1">
        <f t="array" ref="BE696">IF(ISNUMBER(INDEX(DataModel!$ET$4:$FT$109,MATCH(1,(DataModel!$EO$4:$EO$109=$A696)*(DataModel!$EP$4:$EP$109=$B696),0),MATCH(CONCATENATE("FY ",RIGHT(BE$3,4)),DataModel!$ET$2:$FT$2,0))*$C696),INDEX(DataModel!$ET$4:$FT$109,MATCH(1,(DataModel!$EO$4:$EO$109=$A696)*(DataModel!$EP$4:$EP$109=$B696),0),MATCH(CONCATENATE("FY ",RIGHT(BE$3,4)),DataModel!$ET$2:$FT$2,0))*$C696,0)</f>
        <v>0</v>
      </c>
      <c r="BF696" s="117">
        <v>0</v>
      </c>
      <c r="BG696" s="118">
        <v>0</v>
      </c>
      <c r="BH696" s="118">
        <v>0</v>
      </c>
      <c r="BI696" s="119" cm="1">
        <f t="array" ref="BI696">IF(ISNUMBER(INDEX(DataModel!$ET$4:$FT$109,MATCH(1,(DataModel!$EO$4:$EO$109=$A696)*(DataModel!$EP$4:$EP$109=$B696),0),MATCH(CONCATENATE("FY ",RIGHT(BI$3,4)),DataModel!$ET$2:$FT$2,0))*$C696),INDEX(DataModel!$ET$4:$FT$109,MATCH(1,(DataModel!$EO$4:$EO$109=$A696)*(DataModel!$EP$4:$EP$109=$B696),0),MATCH(CONCATENATE("FY ",RIGHT(BI$3,4)),DataModel!$ET$2:$FT$2,0))*$C696,0)</f>
        <v>0</v>
      </c>
      <c r="BJ696" s="117">
        <v>0</v>
      </c>
      <c r="BK696" s="118">
        <v>0</v>
      </c>
      <c r="BL696" s="118">
        <v>0</v>
      </c>
      <c r="BM696" s="119" cm="1">
        <f t="array" ref="BM696">IF(ISNUMBER(INDEX(DataModel!$ET$4:$FT$109,MATCH(1,(DataModel!$EO$4:$EO$109=$A696)*(DataModel!$EP$4:$EP$109=$B696),0),MATCH(CONCATENATE("FY ",RIGHT(BM$3,4)),DataModel!$ET$2:$FT$2,0))*$C696),INDEX(DataModel!$ET$4:$FT$109,MATCH(1,(DataModel!$EO$4:$EO$109=$A696)*(DataModel!$EP$4:$EP$109=$B696),0),MATCH(CONCATENATE("FY ",RIGHT(BM$3,4)),DataModel!$ET$2:$FT$2,0))*$C696,0)</f>
        <v>0</v>
      </c>
      <c r="BN696" s="117">
        <v>0</v>
      </c>
      <c r="BO696" s="118">
        <v>0</v>
      </c>
      <c r="BP696" s="118">
        <v>0</v>
      </c>
      <c r="BQ696" s="119" cm="1">
        <f t="array" ref="BQ696">IF(ISNUMBER(INDEX(DataModel!$ET$4:$FT$109,MATCH(1,(DataModel!$EO$4:$EO$109=$A696)*(DataModel!$EP$4:$EP$109=$B696),0),MATCH(CONCATENATE("FY ",RIGHT(BQ$3,4)),DataModel!$ET$2:$FT$2,0))*$C696),INDEX(DataModel!$ET$4:$FT$109,MATCH(1,(DataModel!$EO$4:$EO$109=$A696)*(DataModel!$EP$4:$EP$109=$B696),0),MATCH(CONCATENATE("FY ",RIGHT(BQ$3,4)),DataModel!$ET$2:$FT$2,0))*$C696,0)</f>
        <v>0</v>
      </c>
      <c r="BR696" s="117">
        <v>0</v>
      </c>
      <c r="BS696" s="118">
        <v>0</v>
      </c>
      <c r="BT696" s="118">
        <v>0</v>
      </c>
      <c r="BU696" s="119" cm="1">
        <f t="array" ref="BU696">IF(ISNUMBER(INDEX(DataModel!$ET$4:$FT$109,MATCH(1,(DataModel!$EO$4:$EO$109=$A696)*(DataModel!$EP$4:$EP$109=$B696),0),MATCH(CONCATENATE("FY ",RIGHT(BU$3,4)),DataModel!$ET$2:$FT$2,0))*$C696),INDEX(DataModel!$ET$4:$FT$109,MATCH(1,(DataModel!$EO$4:$EO$109=$A696)*(DataModel!$EP$4:$EP$109=$B696),0),MATCH(CONCATENATE("FY ",RIGHT(BU$3,4)),DataModel!$ET$2:$FT$2,0))*$C696,0)</f>
        <v>0</v>
      </c>
      <c r="BV696" s="117">
        <v>0</v>
      </c>
      <c r="BW696" s="118">
        <v>0</v>
      </c>
      <c r="BX696" s="118">
        <v>0</v>
      </c>
      <c r="BY696" s="119" cm="1">
        <f t="array" ref="BY696">IF(ISNUMBER(INDEX(DataModel!$ET$4:$FT$109,MATCH(1,(DataModel!$EO$4:$EO$109=$A696)*(DataModel!$EP$4:$EP$109=$B696),0),MATCH(CONCATENATE("FY ",RIGHT(BY$3,4)),DataModel!$ET$2:$FT$2,0))*$C696),INDEX(DataModel!$ET$4:$FT$109,MATCH(1,(DataModel!$EO$4:$EO$109=$A696)*(DataModel!$EP$4:$EP$109=$B696),0),MATCH(CONCATENATE("FY ",RIGHT(BY$3,4)),DataModel!$ET$2:$FT$2,0))*$C696,0)</f>
        <v>0</v>
      </c>
      <c r="BZ696" s="117">
        <v>0</v>
      </c>
      <c r="CA696" s="118">
        <v>0</v>
      </c>
      <c r="CB696" s="118">
        <v>0</v>
      </c>
      <c r="CC696" s="119" cm="1">
        <f t="array" ref="CC696">IF(ISNUMBER(INDEX(DataModel!$ET$4:$FT$109,MATCH(1,(DataModel!$EO$4:$EO$109=$A696)*(DataModel!$EP$4:$EP$109=$B696),0),MATCH(CONCATENATE("FY ",RIGHT(CC$3,4)),DataModel!$ET$2:$FT$2,0))*$C696),INDEX(DataModel!$ET$4:$FT$109,MATCH(1,(DataModel!$EO$4:$EO$109=$A696)*(DataModel!$EP$4:$EP$109=$B696),0),MATCH(CONCATENATE("FY ",RIGHT(CC$3,4)),DataModel!$ET$2:$FT$2,0))*$C696,0)</f>
        <v>0</v>
      </c>
      <c r="CD696" s="117">
        <v>0</v>
      </c>
      <c r="CE696" s="118">
        <v>0</v>
      </c>
      <c r="CF696" s="118">
        <v>0</v>
      </c>
      <c r="CG696" s="119" cm="1">
        <f t="array" ref="CG696">IF(ISNUMBER(INDEX(DataModel!$ET$4:$FT$109,MATCH(1,(DataModel!$EO$4:$EO$109=$A696)*(DataModel!$EP$4:$EP$109=$B696),0),MATCH(CONCATENATE("FY ",RIGHT(CG$3,4)),DataModel!$ET$2:$FT$2,0))*$C696),INDEX(DataModel!$ET$4:$FT$109,MATCH(1,(DataModel!$EO$4:$EO$109=$A696)*(DataModel!$EP$4:$EP$109=$B696),0),MATCH(CONCATENATE("FY ",RIGHT(CG$3,4)),DataModel!$ET$2:$FT$2,0))*$C696,0)</f>
        <v>0</v>
      </c>
      <c r="CH696" s="117">
        <v>0</v>
      </c>
      <c r="CI696" s="118">
        <v>0</v>
      </c>
      <c r="CJ696" s="118">
        <v>0</v>
      </c>
      <c r="CK696" s="119" cm="1">
        <f t="array" ref="CK696">IF(ISNUMBER(INDEX(DataModel!$ET$4:$FT$109,MATCH(1,(DataModel!$EO$4:$EO$109=$A696)*(DataModel!$EP$4:$EP$109=$B696),0),MATCH(CONCATENATE("FY ",RIGHT(CK$3,4)),DataModel!$ET$2:$FT$2,0))*$C696),INDEX(DataModel!$ET$4:$FT$109,MATCH(1,(DataModel!$EO$4:$EO$109=$A696)*(DataModel!$EP$4:$EP$109=$B696),0),MATCH(CONCATENATE("FY ",RIGHT(CK$3,4)),DataModel!$ET$2:$FT$2,0))*$C696,0)</f>
        <v>0</v>
      </c>
      <c r="CL696" s="117">
        <v>0</v>
      </c>
      <c r="CM696" s="118">
        <v>0</v>
      </c>
      <c r="CN696" s="118">
        <v>0</v>
      </c>
      <c r="CO696" s="119" cm="1">
        <f t="array" ref="CO696">IF(ISNUMBER(INDEX(DataModel!$ET$4:$FT$109,MATCH(1,(DataModel!$EO$4:$EO$109=$A696)*(DataModel!$EP$4:$EP$109=$B696),0),MATCH(CONCATENATE("FY ",RIGHT(CO$3,4)),DataModel!$ET$2:$FT$2,0))*$C696),INDEX(DataModel!$ET$4:$FT$109,MATCH(1,(DataModel!$EO$4:$EO$109=$A696)*(DataModel!$EP$4:$EP$109=$B696),0),MATCH(CONCATENATE("FY ",RIGHT(CO$3,4)),DataModel!$ET$2:$FT$2,0))*$C696,0)</f>
        <v>0</v>
      </c>
      <c r="CP696" s="117">
        <v>0</v>
      </c>
      <c r="CQ696" s="118">
        <v>0</v>
      </c>
      <c r="CR696" s="118">
        <v>0</v>
      </c>
      <c r="CS696" s="119" cm="1">
        <f t="array" ref="CS696">IF(ISNUMBER(INDEX(DataModel!$ET$4:$FT$109,MATCH(1,(DataModel!$EO$4:$EO$109=$A696)*(DataModel!$EP$4:$EP$109=$B696),0),MATCH(CONCATENATE("FY ",RIGHT(CS$3,4)),DataModel!$ET$2:$FT$2,0))*$C696),INDEX(DataModel!$ET$4:$FT$109,MATCH(1,(DataModel!$EO$4:$EO$109=$A696)*(DataModel!$EP$4:$EP$109=$B696),0),MATCH(CONCATENATE("FY ",RIGHT(CS$3,4)),DataModel!$ET$2:$FT$2,0))*$C696,0)</f>
        <v>0</v>
      </c>
      <c r="CT696" s="117">
        <v>0</v>
      </c>
      <c r="CU696" s="118">
        <v>0</v>
      </c>
      <c r="CV696" s="118">
        <v>0</v>
      </c>
      <c r="CW696" s="119" cm="1">
        <f t="array" ref="CW696">IF(ISNUMBER(INDEX(DataModel!$ET$4:$FT$109,MATCH(1,(DataModel!$EO$4:$EO$109=$A696)*(DataModel!$EP$4:$EP$109=$B696),0),MATCH(CONCATENATE("FY ",RIGHT(CW$3,4)),DataModel!$ET$2:$FT$2,0))*$C696),INDEX(DataModel!$ET$4:$FT$109,MATCH(1,(DataModel!$EO$4:$EO$109=$A696)*(DataModel!$EP$4:$EP$109=$B696),0),MATCH(CONCATENATE("FY ",RIGHT(CW$3,4)),DataModel!$ET$2:$FT$2,0))*$C696,0)</f>
        <v>0</v>
      </c>
      <c r="CX696" s="117">
        <v>0</v>
      </c>
      <c r="CY696" s="118">
        <v>0</v>
      </c>
      <c r="CZ696" s="118">
        <v>0</v>
      </c>
      <c r="DA696" s="119" cm="1">
        <f t="array" ref="DA696">IF(ISNUMBER(INDEX(DataModel!$ET$4:$FT$109,MATCH(1,(DataModel!$EO$4:$EO$109=$A696)*(DataModel!$EP$4:$EP$109=$B696),0),MATCH(CONCATENATE("FY ",RIGHT(DA$3,4)),DataModel!$ET$2:$FT$2,0))*$C696),INDEX(DataModel!$ET$4:$FT$109,MATCH(1,(DataModel!$EO$4:$EO$109=$A696)*(DataModel!$EP$4:$EP$109=$B696),0),MATCH(CONCATENATE("FY ",RIGHT(DA$3,4)),DataModel!$ET$2:$FT$2,0))*$C696,0)</f>
        <v>0</v>
      </c>
      <c r="DB696" s="117">
        <v>0</v>
      </c>
      <c r="DC696" s="118">
        <v>0</v>
      </c>
      <c r="DD696" s="118">
        <v>0</v>
      </c>
      <c r="DE696" s="119" cm="1">
        <f t="array" ref="DE696">IF(ISNUMBER(INDEX(DataModel!$ET$4:$FT$109,MATCH(1,(DataModel!$EO$4:$EO$109=$A696)*(DataModel!$EP$4:$EP$109=$B696),0),MATCH(CONCATENATE("FY ",RIGHT(DE$3,4)),DataModel!$ET$2:$FT$2,0))*$C696),INDEX(DataModel!$ET$4:$FT$109,MATCH(1,(DataModel!$EO$4:$EO$109=$A696)*(DataModel!$EP$4:$EP$109=$B696),0),MATCH(CONCATENATE("FY ",RIGHT(DE$3,4)),DataModel!$ET$2:$FT$2,0))*$C696,0)</f>
        <v>0</v>
      </c>
      <c r="DF696" s="117">
        <v>0</v>
      </c>
      <c r="DG696" s="118">
        <v>0</v>
      </c>
      <c r="DH696" s="118">
        <v>0</v>
      </c>
      <c r="DI696" s="119" cm="1">
        <f t="array" ref="DI696">IF(ISNUMBER(INDEX(DataModel!$ET$4:$FT$109,MATCH(1,(DataModel!$EO$4:$EO$109=$A696)*(DataModel!$EP$4:$EP$109=$B696),0),MATCH(CONCATENATE("FY ",RIGHT(DI$3,4)),DataModel!$ET$2:$FT$2,0))*$C696),INDEX(DataModel!$ET$4:$FT$109,MATCH(1,(DataModel!$EO$4:$EO$109=$A696)*(DataModel!$EP$4:$EP$109=$B696),0),MATCH(CONCATENATE("FY ",RIGHT(DI$3,4)),DataModel!$ET$2:$FT$2,0))*$C696,0)</f>
        <v>0</v>
      </c>
      <c r="DK696" s="69">
        <f t="shared" ref="DK696:EK696" ca="1" si="1729">SUM(OFFSET($E696,,MATCH(DK$3,$F$5:$DI$5,0)+3,,1))</f>
        <v>0</v>
      </c>
      <c r="DL696" s="69" t="e">
        <f t="shared" ca="1" si="1729"/>
        <v>#N/A</v>
      </c>
      <c r="DM696" s="69" t="e">
        <f t="shared" ca="1" si="1729"/>
        <v>#VALUE!</v>
      </c>
      <c r="DN696" s="69" t="e">
        <f t="shared" ca="1" si="1729"/>
        <v>#VALUE!</v>
      </c>
      <c r="DO696" s="69" t="e">
        <f t="shared" ca="1" si="1729"/>
        <v>#VALUE!</v>
      </c>
      <c r="DP696" s="69" t="e">
        <f t="shared" ca="1" si="1729"/>
        <v>#VALUE!</v>
      </c>
      <c r="DQ696" s="69" t="e">
        <f t="shared" ca="1" si="1729"/>
        <v>#VALUE!</v>
      </c>
      <c r="DR696" s="69" t="e">
        <f t="shared" ca="1" si="1729"/>
        <v>#VALUE!</v>
      </c>
      <c r="DS696" s="69" t="e">
        <f t="shared" ca="1" si="1729"/>
        <v>#VALUE!</v>
      </c>
      <c r="DT696" s="69" t="e">
        <f t="shared" ca="1" si="1729"/>
        <v>#VALUE!</v>
      </c>
      <c r="DU696" s="69" t="e">
        <f t="shared" ca="1" si="1729"/>
        <v>#VALUE!</v>
      </c>
      <c r="DV696" s="69" t="e">
        <f t="shared" ca="1" si="1729"/>
        <v>#VALUE!</v>
      </c>
      <c r="DW696" s="69" t="e">
        <f t="shared" ca="1" si="1729"/>
        <v>#VALUE!</v>
      </c>
      <c r="DX696" s="69" t="e">
        <f t="shared" ca="1" si="1729"/>
        <v>#VALUE!</v>
      </c>
      <c r="DY696" s="69" t="e">
        <f t="shared" ca="1" si="1729"/>
        <v>#VALUE!</v>
      </c>
      <c r="DZ696" s="69" t="e">
        <f t="shared" ca="1" si="1729"/>
        <v>#VALUE!</v>
      </c>
      <c r="EA696" s="69" t="e">
        <f t="shared" ca="1" si="1729"/>
        <v>#VALUE!</v>
      </c>
      <c r="EB696" s="69" t="e">
        <f t="shared" ca="1" si="1729"/>
        <v>#VALUE!</v>
      </c>
      <c r="EC696" s="69" t="e">
        <f t="shared" ca="1" si="1729"/>
        <v>#VALUE!</v>
      </c>
      <c r="ED696" s="69" t="e">
        <f t="shared" ca="1" si="1729"/>
        <v>#VALUE!</v>
      </c>
      <c r="EE696" s="69" t="e">
        <f t="shared" ca="1" si="1729"/>
        <v>#VALUE!</v>
      </c>
      <c r="EF696" s="69" t="e">
        <f t="shared" ca="1" si="1729"/>
        <v>#VALUE!</v>
      </c>
      <c r="EG696" s="69" t="e">
        <f t="shared" ca="1" si="1729"/>
        <v>#VALUE!</v>
      </c>
      <c r="EH696" s="69" t="e">
        <f t="shared" ca="1" si="1729"/>
        <v>#VALUE!</v>
      </c>
      <c r="EI696" s="69" t="e">
        <f t="shared" ca="1" si="1729"/>
        <v>#VALUE!</v>
      </c>
      <c r="EJ696" s="69" t="e">
        <f t="shared" ca="1" si="1729"/>
        <v>#VALUE!</v>
      </c>
      <c r="EK696" s="69" t="e">
        <f t="shared" ca="1" si="1729"/>
        <v>#VALUE!</v>
      </c>
    </row>
    <row r="697" spans="1:141" outlineLevel="1" x14ac:dyDescent="0.25">
      <c r="A697" s="90"/>
      <c r="B697" s="90"/>
      <c r="C697" s="90"/>
      <c r="D697" s="90"/>
      <c r="F697" s="100"/>
      <c r="I697" s="101"/>
      <c r="J697" s="100"/>
      <c r="M697" s="101"/>
      <c r="N697" s="100"/>
      <c r="Q697" s="101"/>
      <c r="R697" s="100"/>
      <c r="U697" s="101"/>
      <c r="V697" s="100"/>
      <c r="Y697" s="101"/>
      <c r="Z697" s="100"/>
      <c r="AC697" s="101"/>
      <c r="AD697" s="100"/>
      <c r="AG697" s="101"/>
      <c r="AH697" s="100"/>
      <c r="AK697" s="101"/>
      <c r="AL697" s="100"/>
      <c r="AO697" s="101"/>
      <c r="AP697" s="100"/>
      <c r="AS697" s="101"/>
      <c r="AT697" s="100"/>
      <c r="AW697" s="101"/>
      <c r="AX697" s="100"/>
      <c r="BA697" s="101"/>
      <c r="BB697" s="100"/>
      <c r="BE697" s="101"/>
      <c r="BF697" s="100"/>
      <c r="BI697" s="101"/>
      <c r="BJ697" s="100"/>
      <c r="BM697" s="101"/>
      <c r="BN697" s="100"/>
      <c r="BQ697" s="101"/>
      <c r="BR697" s="100"/>
      <c r="BU697" s="101"/>
      <c r="BV697" s="100"/>
      <c r="BY697" s="101"/>
      <c r="BZ697" s="100"/>
      <c r="CC697" s="101"/>
      <c r="CD697" s="100"/>
      <c r="CG697" s="101"/>
      <c r="CH697" s="100"/>
      <c r="CK697" s="101"/>
      <c r="CL697" s="100"/>
      <c r="CO697" s="101"/>
      <c r="CP697" s="100"/>
      <c r="CS697" s="101"/>
      <c r="CT697" s="100"/>
      <c r="CW697" s="101"/>
      <c r="CX697" s="100"/>
      <c r="DA697" s="101"/>
      <c r="DB697" s="100"/>
      <c r="DE697" s="101"/>
      <c r="DF697" s="100"/>
      <c r="DI697" s="101"/>
    </row>
    <row r="698" spans="1:141" outlineLevel="1" x14ac:dyDescent="0.25">
      <c r="A698" s="90" t="s">
        <v>157</v>
      </c>
      <c r="B698" s="90" t="s">
        <v>183</v>
      </c>
      <c r="C698" s="111">
        <f>$C$6</f>
        <v>9.9999999999999995E-7</v>
      </c>
      <c r="D698" s="90"/>
      <c r="E698" t="str">
        <f>CONCATENATE(E693," - history")</f>
        <v>Other non-current liabilities - history</v>
      </c>
      <c r="F698" s="113" t="str" cm="1">
        <f t="array" aca="1" ref="F698" ca="1">IF(AND(F$4="A",ISNUMBER(DataModel!F$4)),INDEX(DataModel!$F$4:$BA$109,MATCH(1,(DataModel!$A$4:$A$109=$A698)*(DataModel!$B$4:$B$109=$B698),0),MATCH(F$3,DataModel!$F$2:$BA$2,0))*$C698,"")</f>
        <v/>
      </c>
      <c r="G698" s="69" t="str" cm="1">
        <f t="array" aca="1" ref="G698" ca="1">IF(AND(G$4="A",ISNUMBER(DataModel!G$4)),INDEX(DataModel!$F$4:$BA$109,MATCH(1,(DataModel!$A$4:$A$109=$A698)*(DataModel!$B$4:$B$109=$B698),0),MATCH(G$3,DataModel!$F$2:$BA$2,0))*$C698,"")</f>
        <v/>
      </c>
      <c r="H698" s="69" t="str" cm="1">
        <f t="array" aca="1" ref="H698" ca="1">IF(AND(H$4="A",ISNUMBER(DataModel!H$4)),INDEX(DataModel!$F$4:$BA$109,MATCH(1,(DataModel!$A$4:$A$109=$A698)*(DataModel!$B$4:$B$109=$B698),0),MATCH(H$3,DataModel!$F$2:$BA$2,0))*$C698,"")</f>
        <v/>
      </c>
      <c r="I698" s="114" t="str" cm="1">
        <f t="array" aca="1" ref="I698" ca="1">IF(AND(I$4="A",ISNUMBER(DataModel!I$4)),INDEX(DataModel!$F$4:$BA$109,MATCH(1,(DataModel!$A$4:$A$109=$A698)*(DataModel!$B$4:$B$109=$B698),0),MATCH(I$3,DataModel!$F$2:$BA$2,0))*$C698,"")</f>
        <v/>
      </c>
      <c r="J698" s="113" t="str" cm="1">
        <f t="array" aca="1" ref="J698" ca="1">IF(AND(J$4="A",ISNUMBER(DataModel!J$4)),INDEX(DataModel!$F$4:$BA$109,MATCH(1,(DataModel!$A$4:$A$109=$A698)*(DataModel!$B$4:$B$109=$B698),0),MATCH(J$3,DataModel!$F$2:$BA$2,0))*$C698,"")</f>
        <v/>
      </c>
      <c r="K698" s="69" t="str" cm="1">
        <f t="array" aca="1" ref="K698" ca="1">IF(AND(K$4="A",ISNUMBER(DataModel!K$4)),INDEX(DataModel!$F$4:$BA$109,MATCH(1,(DataModel!$A$4:$A$109=$A698)*(DataModel!$B$4:$B$109=$B698),0),MATCH(K$3,DataModel!$F$2:$BA$2,0))*$C698,"")</f>
        <v/>
      </c>
      <c r="L698" s="69" t="str" cm="1">
        <f t="array" aca="1" ref="L698" ca="1">IF(AND(L$4="A",ISNUMBER(DataModel!L$4)),INDEX(DataModel!$F$4:$BA$109,MATCH(1,(DataModel!$A$4:$A$109=$A698)*(DataModel!$B$4:$B$109=$B698),0),MATCH(L$3,DataModel!$F$2:$BA$2,0))*$C698,"")</f>
        <v/>
      </c>
      <c r="M698" s="114" t="str" cm="1">
        <f t="array" aca="1" ref="M698" ca="1">IF(AND(M$4="A",ISNUMBER(DataModel!M$4)),INDEX(DataModel!$F$4:$BA$109,MATCH(1,(DataModel!$A$4:$A$109=$A698)*(DataModel!$B$4:$B$109=$B698),0),MATCH(M$3,DataModel!$F$2:$BA$2,0))*$C698,"")</f>
        <v/>
      </c>
      <c r="N698" s="113" t="str" cm="1">
        <f t="array" aca="1" ref="N698" ca="1">IF(AND(N$4="A",ISNUMBER(DataModel!N$4)),INDEX(DataModel!$F$4:$BA$109,MATCH(1,(DataModel!$A$4:$A$109=$A698)*(DataModel!$B$4:$B$109=$B698),0),MATCH(N$3,DataModel!$F$2:$BA$2,0))*$C698,"")</f>
        <v/>
      </c>
      <c r="O698" s="69" t="str" cm="1">
        <f t="array" aca="1" ref="O698" ca="1">IF(AND(O$4="A",ISNUMBER(DataModel!O$4)),INDEX(DataModel!$F$4:$BA$109,MATCH(1,(DataModel!$A$4:$A$109=$A698)*(DataModel!$B$4:$B$109=$B698),0),MATCH(O$3,DataModel!$F$2:$BA$2,0))*$C698,"")</f>
        <v/>
      </c>
      <c r="P698" s="69" t="str" cm="1">
        <f t="array" aca="1" ref="P698" ca="1">IF(AND(P$4="A",ISNUMBER(DataModel!P$4)),INDEX(DataModel!$F$4:$BA$109,MATCH(1,(DataModel!$A$4:$A$109=$A698)*(DataModel!$B$4:$B$109=$B698),0),MATCH(P$3,DataModel!$F$2:$BA$2,0))*$C698,"")</f>
        <v/>
      </c>
      <c r="Q698" s="114" t="str" cm="1">
        <f t="array" aca="1" ref="Q698" ca="1">IF(AND(Q$4="A",ISNUMBER(DataModel!Q$4)),INDEX(DataModel!$F$4:$BA$109,MATCH(1,(DataModel!$A$4:$A$109=$A698)*(DataModel!$B$4:$B$109=$B698),0),MATCH(Q$3,DataModel!$F$2:$BA$2,0))*$C698,"")</f>
        <v/>
      </c>
      <c r="R698" s="113" t="str" cm="1">
        <f t="array" aca="1" ref="R698" ca="1">IF(AND(R$4="A",ISNUMBER(DataModel!R$4)),INDEX(DataModel!$F$4:$BA$109,MATCH(1,(DataModel!$A$4:$A$109=$A698)*(DataModel!$B$4:$B$109=$B698),0),MATCH(R$3,DataModel!$F$2:$BA$2,0))*$C698,"")</f>
        <v/>
      </c>
      <c r="S698" s="69" t="str" cm="1">
        <f t="array" aca="1" ref="S698" ca="1">IF(AND(S$4="A",ISNUMBER(DataModel!S$4)),INDEX(DataModel!$F$4:$BA$109,MATCH(1,(DataModel!$A$4:$A$109=$A698)*(DataModel!$B$4:$B$109=$B698),0),MATCH(S$3,DataModel!$F$2:$BA$2,0))*$C698,"")</f>
        <v/>
      </c>
      <c r="T698" s="69" t="str" cm="1">
        <f t="array" aca="1" ref="T698" ca="1">IF(AND(T$4="A",ISNUMBER(DataModel!T$4)),INDEX(DataModel!$F$4:$BA$109,MATCH(1,(DataModel!$A$4:$A$109=$A698)*(DataModel!$B$4:$B$109=$B698),0),MATCH(T$3,DataModel!$F$2:$BA$2,0))*$C698,"")</f>
        <v/>
      </c>
      <c r="U698" s="114" t="str" cm="1">
        <f t="array" aca="1" ref="U698" ca="1">IF(AND(U$4="A",ISNUMBER(DataModel!U$4)),INDEX(DataModel!$F$4:$BA$109,MATCH(1,(DataModel!$A$4:$A$109=$A698)*(DataModel!$B$4:$B$109=$B698),0),MATCH(U$3,DataModel!$F$2:$BA$2,0))*$C698,"")</f>
        <v/>
      </c>
      <c r="V698" s="113" t="str" cm="1">
        <f t="array" aca="1" ref="V698" ca="1">IF(AND(V$4="A",ISNUMBER(DataModel!V$4)),INDEX(DataModel!$F$4:$BA$109,MATCH(1,(DataModel!$A$4:$A$109=$A698)*(DataModel!$B$4:$B$109=$B698),0),MATCH(V$3,DataModel!$F$2:$BA$2,0))*$C698,"")</f>
        <v/>
      </c>
      <c r="W698" s="69" t="str" cm="1">
        <f t="array" aca="1" ref="W698" ca="1">IF(AND(W$4="A",ISNUMBER(DataModel!W$4)),INDEX(DataModel!$F$4:$BA$109,MATCH(1,(DataModel!$A$4:$A$109=$A698)*(DataModel!$B$4:$B$109=$B698),0),MATCH(W$3,DataModel!$F$2:$BA$2,0))*$C698,"")</f>
        <v/>
      </c>
      <c r="X698" s="69" t="str" cm="1">
        <f t="array" aca="1" ref="X698" ca="1">IF(AND(X$4="A",ISNUMBER(DataModel!X$4)),INDEX(DataModel!$F$4:$BA$109,MATCH(1,(DataModel!$A$4:$A$109=$A698)*(DataModel!$B$4:$B$109=$B698),0),MATCH(X$3,DataModel!$F$2:$BA$2,0))*$C698,"")</f>
        <v/>
      </c>
      <c r="Y698" s="114" t="str" cm="1">
        <f t="array" aca="1" ref="Y698" ca="1">IF(AND(Y$4="A",ISNUMBER(DataModel!Y$4)),INDEX(DataModel!$F$4:$BA$109,MATCH(1,(DataModel!$A$4:$A$109=$A698)*(DataModel!$B$4:$B$109=$B698),0),MATCH(Y$3,DataModel!$F$2:$BA$2,0))*$C698,"")</f>
        <v/>
      </c>
      <c r="Z698" s="113" t="str" cm="1">
        <f t="array" aca="1" ref="Z698" ca="1">IF(AND(Z$4="A",ISNUMBER(DataModel!Z$4)),INDEX(DataModel!$F$4:$BA$109,MATCH(1,(DataModel!$A$4:$A$109=$A698)*(DataModel!$B$4:$B$109=$B698),0),MATCH(Z$3,DataModel!$F$2:$BA$2,0))*$C698,"")</f>
        <v/>
      </c>
      <c r="AA698" s="69" t="str" cm="1">
        <f t="array" aca="1" ref="AA698" ca="1">IF(AND(AA$4="A",ISNUMBER(DataModel!AA$4)),INDEX(DataModel!$F$4:$BA$109,MATCH(1,(DataModel!$A$4:$A$109=$A698)*(DataModel!$B$4:$B$109=$B698),0),MATCH(AA$3,DataModel!$F$2:$BA$2,0))*$C698,"")</f>
        <v/>
      </c>
      <c r="AB698" s="69" t="str" cm="1">
        <f t="array" aca="1" ref="AB698" ca="1">IF(AND(AB$4="A",ISNUMBER(DataModel!AB$4)),INDEX(DataModel!$F$4:$BA$109,MATCH(1,(DataModel!$A$4:$A$109=$A698)*(DataModel!$B$4:$B$109=$B698),0),MATCH(AB$3,DataModel!$F$2:$BA$2,0))*$C698,"")</f>
        <v/>
      </c>
      <c r="AC698" s="114" t="str" cm="1">
        <f t="array" aca="1" ref="AC698" ca="1">IF(AND(AC$4="A",ISNUMBER(DataModel!AC$4)),INDEX(DataModel!$F$4:$BA$109,MATCH(1,(DataModel!$A$4:$A$109=$A698)*(DataModel!$B$4:$B$109=$B698),0),MATCH(AC$3,DataModel!$F$2:$BA$2,0))*$C698,"")</f>
        <v/>
      </c>
      <c r="AD698" s="113" t="str" cm="1">
        <f t="array" aca="1" ref="AD698" ca="1">IF(AND(AD$4="A",ISNUMBER(DataModel!AD$4)),INDEX(DataModel!$F$4:$BA$109,MATCH(1,(DataModel!$A$4:$A$109=$A698)*(DataModel!$B$4:$B$109=$B698),0),MATCH(AD$3,DataModel!$F$2:$BA$2,0))*$C698,"")</f>
        <v/>
      </c>
      <c r="AE698" s="69" t="str" cm="1">
        <f t="array" aca="1" ref="AE698" ca="1">IF(AND(AE$4="A",ISNUMBER(DataModel!AE$4)),INDEX(DataModel!$F$4:$BA$109,MATCH(1,(DataModel!$A$4:$A$109=$A698)*(DataModel!$B$4:$B$109=$B698),0),MATCH(AE$3,DataModel!$F$2:$BA$2,0))*$C698,"")</f>
        <v/>
      </c>
      <c r="AF698" s="69" t="str" cm="1">
        <f t="array" aca="1" ref="AF698" ca="1">IF(AND(AF$4="A",ISNUMBER(DataModel!AF$4)),INDEX(DataModel!$F$4:$BA$109,MATCH(1,(DataModel!$A$4:$A$109=$A698)*(DataModel!$B$4:$B$109=$B698),0),MATCH(AF$3,DataModel!$F$2:$BA$2,0))*$C698,"")</f>
        <v/>
      </c>
      <c r="AG698" s="114" t="str" cm="1">
        <f t="array" aca="1" ref="AG698" ca="1">IF(AND(AG$4="A",ISNUMBER(DataModel!AG$4)),INDEX(DataModel!$F$4:$BA$109,MATCH(1,(DataModel!$A$4:$A$109=$A698)*(DataModel!$B$4:$B$109=$B698),0),MATCH(AG$3,DataModel!$F$2:$BA$2,0))*$C698,"")</f>
        <v/>
      </c>
      <c r="AH698" s="113" t="str" cm="1">
        <f t="array" aca="1" ref="AH698" ca="1">IF(AND(AH$4="A",ISNUMBER(DataModel!AH$4)),INDEX(DataModel!$F$4:$BA$109,MATCH(1,(DataModel!$A$4:$A$109=$A698)*(DataModel!$B$4:$B$109=$B698),0),MATCH(AH$3,DataModel!$F$2:$BA$2,0))*$C698,"")</f>
        <v/>
      </c>
      <c r="AI698" s="69" t="str" cm="1">
        <f t="array" aca="1" ref="AI698" ca="1">IF(AND(AI$4="A",ISNUMBER(DataModel!AI$4)),INDEX(DataModel!$F$4:$BA$109,MATCH(1,(DataModel!$A$4:$A$109=$A698)*(DataModel!$B$4:$B$109=$B698),0),MATCH(AI$3,DataModel!$F$2:$BA$2,0))*$C698,"")</f>
        <v/>
      </c>
      <c r="AJ698" s="69" t="str" cm="1">
        <f t="array" aca="1" ref="AJ698" ca="1">IF(AND(AJ$4="A",ISNUMBER(DataModel!AJ$4)),INDEX(DataModel!$F$4:$BA$109,MATCH(1,(DataModel!$A$4:$A$109=$A698)*(DataModel!$B$4:$B$109=$B698),0),MATCH(AJ$3,DataModel!$F$2:$BA$2,0))*$C698,"")</f>
        <v/>
      </c>
      <c r="AK698" s="114" t="str" cm="1">
        <f t="array" aca="1" ref="AK698" ca="1">IF(AND(AK$4="A",ISNUMBER(DataModel!AK$4)),INDEX(DataModel!$F$4:$BA$109,MATCH(1,(DataModel!$A$4:$A$109=$A698)*(DataModel!$B$4:$B$109=$B698),0),MATCH(AK$3,DataModel!$F$2:$BA$2,0))*$C698,"")</f>
        <v/>
      </c>
      <c r="AL698" s="113" t="str" cm="1">
        <f t="array" aca="1" ref="AL698" ca="1">IF(AND(AL$4="A",ISNUMBER(DataModel!AL$4)),INDEX(DataModel!$F$4:$BA$109,MATCH(1,(DataModel!$A$4:$A$109=$A698)*(DataModel!$B$4:$B$109=$B698),0),MATCH(AL$3,DataModel!$F$2:$BA$2,0))*$C698,"")</f>
        <v/>
      </c>
      <c r="AM698" s="69" t="str" cm="1">
        <f t="array" aca="1" ref="AM698" ca="1">IF(AND(AM$4="A",ISNUMBER(DataModel!AM$4)),INDEX(DataModel!$F$4:$BA$109,MATCH(1,(DataModel!$A$4:$A$109=$A698)*(DataModel!$B$4:$B$109=$B698),0),MATCH(AM$3,DataModel!$F$2:$BA$2,0))*$C698,"")</f>
        <v/>
      </c>
      <c r="AN698" s="69" t="str" cm="1">
        <f t="array" aca="1" ref="AN698" ca="1">IF(AND(AN$4="A",ISNUMBER(DataModel!AN$4)),INDEX(DataModel!$F$4:$BA$109,MATCH(1,(DataModel!$A$4:$A$109=$A698)*(DataModel!$B$4:$B$109=$B698),0),MATCH(AN$3,DataModel!$F$2:$BA$2,0))*$C698,"")</f>
        <v/>
      </c>
      <c r="AO698" s="114" t="str" cm="1">
        <f t="array" aca="1" ref="AO698" ca="1">IF(AND(AO$4="A",ISNUMBER(DataModel!AO$4)),INDEX(DataModel!$F$4:$BA$109,MATCH(1,(DataModel!$A$4:$A$109=$A698)*(DataModel!$B$4:$B$109=$B698),0),MATCH(AO$3,DataModel!$F$2:$BA$2,0))*$C698,"")</f>
        <v/>
      </c>
      <c r="AP698" s="113" t="str" cm="1">
        <f t="array" aca="1" ref="AP698" ca="1">IF(AND(AP$4="A",ISNUMBER(DataModel!AP$4)),INDEX(DataModel!$F$4:$BA$109,MATCH(1,(DataModel!$A$4:$A$109=$A698)*(DataModel!$B$4:$B$109=$B698),0),MATCH(AP$3,DataModel!$F$2:$BA$2,0))*$C698,"")</f>
        <v/>
      </c>
      <c r="AQ698" s="69" t="str" cm="1">
        <f t="array" aca="1" ref="AQ698" ca="1">IF(AND(AQ$4="A",ISNUMBER(DataModel!AQ$4)),INDEX(DataModel!$F$4:$BA$109,MATCH(1,(DataModel!$A$4:$A$109=$A698)*(DataModel!$B$4:$B$109=$B698),0),MATCH(AQ$3,DataModel!$F$2:$BA$2,0))*$C698,"")</f>
        <v/>
      </c>
      <c r="AR698" s="69" t="str" cm="1">
        <f t="array" aca="1" ref="AR698" ca="1">IF(AND(AR$4="A",ISNUMBER(DataModel!AR$4)),INDEX(DataModel!$F$4:$BA$109,MATCH(1,(DataModel!$A$4:$A$109=$A698)*(DataModel!$B$4:$B$109=$B698),0),MATCH(AR$3,DataModel!$F$2:$BA$2,0))*$C698,"")</f>
        <v/>
      </c>
      <c r="AS698" s="114" t="str" cm="1">
        <f t="array" aca="1" ref="AS698" ca="1">IF(AND(AS$4="A",ISNUMBER(DataModel!AS$4)),INDEX(DataModel!$F$4:$BA$109,MATCH(1,(DataModel!$A$4:$A$109=$A698)*(DataModel!$B$4:$B$109=$B698),0),MATCH(AS$3,DataModel!$F$2:$BA$2,0))*$C698,"")</f>
        <v/>
      </c>
      <c r="AT698" s="113" t="e" cm="1">
        <f t="array" aca="1" ref="AT698" ca="1">IF(AND(AT$4="A",ISNUMBER(DataModel!AT$4)),INDEX(DataModel!$F$4:$BA$109,MATCH(1,(DataModel!$A$4:$A$109=$A698)*(DataModel!$B$4:$B$109=$B698),0),MATCH(AT$3,DataModel!$F$2:$BA$2,0))*$C698,"")</f>
        <v>#VALUE!</v>
      </c>
      <c r="AU698" s="69" t="e" cm="1">
        <f t="array" aca="1" ref="AU698" ca="1">IF(AND(AU$4="A",ISNUMBER(DataModel!AU$4)),INDEX(DataModel!$F$4:$BA$109,MATCH(1,(DataModel!$A$4:$A$109=$A698)*(DataModel!$B$4:$B$109=$B698),0),MATCH(AU$3,DataModel!$F$2:$BA$2,0))*$C698,"")</f>
        <v>#VALUE!</v>
      </c>
      <c r="AV698" s="69" t="e" cm="1">
        <f t="array" aca="1" ref="AV698" ca="1">IF(AND(AV$4="A",ISNUMBER(DataModel!AV$4)),INDEX(DataModel!$F$4:$BA$109,MATCH(1,(DataModel!$A$4:$A$109=$A698)*(DataModel!$B$4:$B$109=$B698),0),MATCH(AV$3,DataModel!$F$2:$BA$2,0))*$C698,"")</f>
        <v>#VALUE!</v>
      </c>
      <c r="AW698" s="114" t="e" cm="1">
        <f t="array" aca="1" ref="AW698" ca="1">IF(AND(AW$4="A",ISNUMBER(DataModel!AW$4)),INDEX(DataModel!$F$4:$BA$109,MATCH(1,(DataModel!$A$4:$A$109=$A698)*(DataModel!$B$4:$B$109=$B698),0),MATCH(AW$3,DataModel!$F$2:$BA$2,0))*$C698,"")</f>
        <v>#VALUE!</v>
      </c>
      <c r="AX698" s="113" t="e" cm="1">
        <f t="array" aca="1" ref="AX698" ca="1">IF(AND(AX$4="A",ISNUMBER(DataModel!AX$4)),INDEX(DataModel!$F$4:$BA$109,MATCH(1,(DataModel!$A$4:$A$109=$A698)*(DataModel!$B$4:$B$109=$B698),0),MATCH(AX$3,DataModel!$F$2:$BA$2,0))*$C698,"")</f>
        <v>#VALUE!</v>
      </c>
      <c r="AY698" s="69" t="e" cm="1">
        <f t="array" aca="1" ref="AY698" ca="1">IF(AND(AY$4="A",ISNUMBER(DataModel!AY$4)),INDEX(DataModel!$F$4:$BA$109,MATCH(1,(DataModel!$A$4:$A$109=$A698)*(DataModel!$B$4:$B$109=$B698),0),MATCH(AY$3,DataModel!$F$2:$BA$2,0))*$C698,"")</f>
        <v>#VALUE!</v>
      </c>
      <c r="AZ698" s="69" t="e" cm="1">
        <f t="array" aca="1" ref="AZ698" ca="1">IF(AND(AZ$4="A",ISNUMBER(DataModel!AZ$4)),INDEX(DataModel!$F$4:$BA$109,MATCH(1,(DataModel!$A$4:$A$109=$A698)*(DataModel!$B$4:$B$109=$B698),0),MATCH(AZ$3,DataModel!$F$2:$BA$2,0))*$C698,"")</f>
        <v>#VALUE!</v>
      </c>
      <c r="BA698" s="114" t="e" cm="1">
        <f t="array" aca="1" ref="BA698" ca="1">IF(AND(BA$4="A",ISNUMBER(DataModel!BA$4)),INDEX(DataModel!$F$4:$BA$109,MATCH(1,(DataModel!$A$4:$A$109=$A698)*(DataModel!$B$4:$B$109=$B698),0),MATCH(BA$3,DataModel!$F$2:$BA$2,0))*$C698,"")</f>
        <v>#VALUE!</v>
      </c>
      <c r="BB698" s="113"/>
      <c r="BC698" s="69"/>
      <c r="BD698" s="69"/>
      <c r="BE698" s="114"/>
      <c r="BF698" s="113"/>
      <c r="BG698" s="69"/>
      <c r="BH698" s="69"/>
      <c r="BI698" s="114"/>
      <c r="BJ698" s="113"/>
      <c r="BK698" s="69"/>
      <c r="BL698" s="69"/>
      <c r="BM698" s="114"/>
      <c r="BN698" s="113"/>
      <c r="BO698" s="69"/>
      <c r="BP698" s="69"/>
      <c r="BQ698" s="114"/>
      <c r="BR698" s="113"/>
      <c r="BS698" s="69"/>
      <c r="BT698" s="69"/>
      <c r="BU698" s="114"/>
      <c r="BV698" s="113"/>
      <c r="BW698" s="69"/>
      <c r="BX698" s="69"/>
      <c r="BY698" s="114"/>
      <c r="BZ698" s="113"/>
      <c r="CA698" s="69"/>
      <c r="CB698" s="69"/>
      <c r="CC698" s="114"/>
      <c r="CD698" s="113"/>
      <c r="CE698" s="69"/>
      <c r="CF698" s="69"/>
      <c r="CG698" s="114"/>
      <c r="CH698" s="113"/>
      <c r="CI698" s="69"/>
      <c r="CJ698" s="69"/>
      <c r="CK698" s="114"/>
      <c r="CL698" s="113"/>
      <c r="CM698" s="69"/>
      <c r="CN698" s="69"/>
      <c r="CO698" s="114"/>
      <c r="CP698" s="113"/>
      <c r="CQ698" s="69"/>
      <c r="CR698" s="69"/>
      <c r="CS698" s="114"/>
      <c r="CT698" s="113"/>
      <c r="CU698" s="69"/>
      <c r="CV698" s="69"/>
      <c r="CW698" s="114"/>
      <c r="CX698" s="113"/>
      <c r="CY698" s="69"/>
      <c r="CZ698" s="69"/>
      <c r="DA698" s="114"/>
      <c r="DB698" s="113"/>
      <c r="DC698" s="69"/>
      <c r="DD698" s="69"/>
      <c r="DE698" s="114"/>
      <c r="DF698" s="113"/>
      <c r="DG698" s="69"/>
      <c r="DH698" s="69"/>
      <c r="DI698" s="114"/>
      <c r="DK698" s="69">
        <f t="shared" ref="DK698:EK698" ca="1" si="1730">SUM(OFFSET($E698,,MATCH(DK$3,$F$5:$DI$5,0)+3,,1))</f>
        <v>0</v>
      </c>
      <c r="DL698" s="69" t="e">
        <f t="shared" ca="1" si="1730"/>
        <v>#N/A</v>
      </c>
      <c r="DM698" s="69" t="e">
        <f t="shared" ca="1" si="1730"/>
        <v>#VALUE!</v>
      </c>
      <c r="DN698" s="69" t="e">
        <f t="shared" ca="1" si="1730"/>
        <v>#VALUE!</v>
      </c>
      <c r="DO698" s="69" t="e">
        <f t="shared" ca="1" si="1730"/>
        <v>#VALUE!</v>
      </c>
      <c r="DP698" s="69" t="e">
        <f t="shared" ca="1" si="1730"/>
        <v>#VALUE!</v>
      </c>
      <c r="DQ698" s="69" t="e">
        <f t="shared" ca="1" si="1730"/>
        <v>#VALUE!</v>
      </c>
      <c r="DR698" s="69" t="e">
        <f t="shared" ca="1" si="1730"/>
        <v>#VALUE!</v>
      </c>
      <c r="DS698" s="69" t="e">
        <f t="shared" ca="1" si="1730"/>
        <v>#VALUE!</v>
      </c>
      <c r="DT698" s="69" t="e">
        <f t="shared" ca="1" si="1730"/>
        <v>#VALUE!</v>
      </c>
      <c r="DU698" s="69" t="e">
        <f t="shared" ca="1" si="1730"/>
        <v>#VALUE!</v>
      </c>
      <c r="DV698" s="69" t="e">
        <f t="shared" ca="1" si="1730"/>
        <v>#VALUE!</v>
      </c>
      <c r="DW698" s="69" t="e">
        <f t="shared" ca="1" si="1730"/>
        <v>#VALUE!</v>
      </c>
      <c r="DX698" s="69" t="e">
        <f t="shared" ca="1" si="1730"/>
        <v>#VALUE!</v>
      </c>
      <c r="DY698" s="69" t="e">
        <f t="shared" ca="1" si="1730"/>
        <v>#VALUE!</v>
      </c>
      <c r="DZ698" s="69" t="e">
        <f t="shared" ca="1" si="1730"/>
        <v>#VALUE!</v>
      </c>
      <c r="EA698" s="69" t="e">
        <f t="shared" ca="1" si="1730"/>
        <v>#VALUE!</v>
      </c>
      <c r="EB698" s="69" t="e">
        <f t="shared" ca="1" si="1730"/>
        <v>#VALUE!</v>
      </c>
      <c r="EC698" s="69" t="e">
        <f t="shared" ca="1" si="1730"/>
        <v>#VALUE!</v>
      </c>
      <c r="ED698" s="69" t="e">
        <f t="shared" ca="1" si="1730"/>
        <v>#VALUE!</v>
      </c>
      <c r="EE698" s="69" t="e">
        <f t="shared" ca="1" si="1730"/>
        <v>#VALUE!</v>
      </c>
      <c r="EF698" s="69" t="e">
        <f t="shared" ca="1" si="1730"/>
        <v>#VALUE!</v>
      </c>
      <c r="EG698" s="69" t="e">
        <f t="shared" ca="1" si="1730"/>
        <v>#VALUE!</v>
      </c>
      <c r="EH698" s="69" t="e">
        <f t="shared" ca="1" si="1730"/>
        <v>#VALUE!</v>
      </c>
      <c r="EI698" s="69" t="e">
        <f t="shared" ca="1" si="1730"/>
        <v>#VALUE!</v>
      </c>
      <c r="EJ698" s="69" t="e">
        <f t="shared" ca="1" si="1730"/>
        <v>#VALUE!</v>
      </c>
      <c r="EK698" s="69" t="e">
        <f t="shared" ca="1" si="1730"/>
        <v>#VALUE!</v>
      </c>
    </row>
    <row r="699" spans="1:141" outlineLevel="1" x14ac:dyDescent="0.25">
      <c r="A699" s="90"/>
      <c r="B699" s="90"/>
      <c r="C699" s="90"/>
      <c r="D699" s="90"/>
      <c r="F699" s="100"/>
      <c r="I699" s="101"/>
      <c r="J699" s="100"/>
      <c r="M699" s="101"/>
      <c r="N699" s="100"/>
      <c r="Q699" s="101"/>
      <c r="R699" s="100"/>
      <c r="U699" s="101"/>
      <c r="V699" s="100"/>
      <c r="Y699" s="101"/>
      <c r="Z699" s="100"/>
      <c r="AC699" s="101"/>
      <c r="AD699" s="100"/>
      <c r="AG699" s="101"/>
      <c r="AH699" s="100"/>
      <c r="AK699" s="101"/>
      <c r="AL699" s="100"/>
      <c r="AO699" s="101"/>
      <c r="AP699" s="100"/>
      <c r="AS699" s="101"/>
      <c r="AT699" s="100"/>
      <c r="AW699" s="101"/>
      <c r="AX699" s="100"/>
      <c r="BA699" s="101"/>
      <c r="BB699" s="100"/>
      <c r="BE699" s="101"/>
      <c r="BF699" s="100"/>
      <c r="BI699" s="101"/>
      <c r="BJ699" s="100"/>
      <c r="BM699" s="101"/>
      <c r="BN699" s="100"/>
      <c r="BQ699" s="101"/>
      <c r="BR699" s="100"/>
      <c r="BU699" s="101"/>
      <c r="BV699" s="100"/>
      <c r="BY699" s="101"/>
      <c r="BZ699" s="100"/>
      <c r="CC699" s="101"/>
      <c r="CD699" s="100"/>
      <c r="CG699" s="101"/>
      <c r="CH699" s="100"/>
      <c r="CK699" s="101"/>
      <c r="CL699" s="100"/>
      <c r="CO699" s="101"/>
      <c r="CP699" s="100"/>
      <c r="CS699" s="101"/>
      <c r="CT699" s="100"/>
      <c r="CW699" s="101"/>
      <c r="CX699" s="100"/>
      <c r="DA699" s="101"/>
      <c r="DB699" s="100"/>
      <c r="DE699" s="101"/>
      <c r="DF699" s="100"/>
      <c r="DI699" s="101"/>
    </row>
    <row r="700" spans="1:141" outlineLevel="1" x14ac:dyDescent="0.25">
      <c r="A700" s="90"/>
      <c r="B700" s="90"/>
      <c r="C700" s="90"/>
      <c r="D700" s="90"/>
      <c r="E700" t="str">
        <f>CONCATENATE(E693," - model")</f>
        <v>Other non-current liabilities - model</v>
      </c>
      <c r="F700" s="100"/>
      <c r="I700" s="101"/>
      <c r="J700" s="100"/>
      <c r="M700" s="101"/>
      <c r="N700" s="100"/>
      <c r="Q700" s="101"/>
      <c r="R700" s="100"/>
      <c r="U700" s="101"/>
      <c r="V700" s="100"/>
      <c r="Y700" s="101"/>
      <c r="Z700" s="100"/>
      <c r="AC700" s="101"/>
      <c r="AD700" s="100"/>
      <c r="AG700" s="101"/>
      <c r="AH700" s="100"/>
      <c r="AK700" s="101"/>
      <c r="AL700" s="113" t="str">
        <f ca="1">AL698</f>
        <v/>
      </c>
      <c r="AM700" s="69" t="str">
        <f t="shared" ref="AM700:AO700" ca="1" si="1731">AM698</f>
        <v/>
      </c>
      <c r="AN700" s="69" t="str">
        <f t="shared" ca="1" si="1731"/>
        <v/>
      </c>
      <c r="AO700" s="114" t="str">
        <f t="shared" ca="1" si="1731"/>
        <v/>
      </c>
      <c r="AP700" s="113" t="e" cm="1">
        <f t="array" aca="1" ref="AP700" ca="1">IF($I$9=1,IF(AP$4="A",AP698,AP701*AP$139*4),IF(AP$4="A",AP698,INDEX($DT$139:$EK$139,,MATCH(CONCATENATE("FY ",RIGHT(AP$3,4)),$DT$3:$EK$3,0))*AP703))</f>
        <v>#N/A</v>
      </c>
      <c r="AQ700" s="69" t="e" cm="1">
        <f t="array" aca="1" ref="AQ700" ca="1">IF($I$9=1,IF(AQ$4="A",AQ698,AQ701*AQ$139*4),IF(AQ$4="A",AQ698,INDEX($DT$139:$EK$139,,MATCH(CONCATENATE("FY ",RIGHT(AQ$3,4)),$DT$3:$EK$3,0))*AQ703))</f>
        <v>#N/A</v>
      </c>
      <c r="AR700" s="69" t="e" cm="1">
        <f t="array" aca="1" ref="AR700" ca="1">IF($I$9=1,IF(AR$4="A",AR698,AR701*AR$139*4),IF(AR$4="A",AR698,INDEX($DT$139:$EK$139,,MATCH(CONCATENATE("FY ",RIGHT(AR$3,4)),$DT$3:$EK$3,0))*AR703))</f>
        <v>#N/A</v>
      </c>
      <c r="AS700" s="114" t="e" cm="1">
        <f t="array" aca="1" ref="AS700" ca="1">IF($I$9=1,IF(AS$4="A",AS698,AS701*AS$139*4),IF(AS$4="A",AS698,INDEX($DT$139:$EK$139,,MATCH(CONCATENATE("FY ",RIGHT(AS$3,4)),$DT$3:$EK$3,0))*AS703))</f>
        <v>#N/A</v>
      </c>
      <c r="AT700" s="113" t="e" cm="1">
        <f t="array" aca="1" ref="AT700" ca="1">IF($I$9=1,IF(AT$4="A",AT698,AT701*AT$139*4),IF(AT$4="A",AT698,INDEX($DT$139:$EK$139,,MATCH(CONCATENATE("FY ",RIGHT(AT$3,4)),$DT$3:$EK$3,0))*AT703))</f>
        <v>#VALUE!</v>
      </c>
      <c r="AU700" s="69" t="e" cm="1">
        <f t="array" aca="1" ref="AU700" ca="1">IF($I$9=1,IF(AU$4="A",AU698,AU701*AU$139*4),IF(AU$4="A",AU698,INDEX($DT$139:$EK$139,,MATCH(CONCATENATE("FY ",RIGHT(AU$3,4)),$DT$3:$EK$3,0))*AU703))</f>
        <v>#VALUE!</v>
      </c>
      <c r="AV700" s="69" t="e" cm="1">
        <f t="array" aca="1" ref="AV700" ca="1">IF($I$9=1,IF(AV$4="A",AV698,AV701*AV$139*4),IF(AV$4="A",AV698,INDEX($DT$139:$EK$139,,MATCH(CONCATENATE("FY ",RIGHT(AV$3,4)),$DT$3:$EK$3,0))*AV703))</f>
        <v>#VALUE!</v>
      </c>
      <c r="AW700" s="114" t="e" cm="1">
        <f t="array" aca="1" ref="AW700" ca="1">IF($I$9=1,IF(AW$4="A",AW698,AW701*AW$139*4),IF(AW$4="A",AW698,INDEX($DT$139:$EK$139,,MATCH(CONCATENATE("FY ",RIGHT(AW$3,4)),$DT$3:$EK$3,0))*AW703))</f>
        <v>#VALUE!</v>
      </c>
      <c r="AX700" s="113" t="e" cm="1">
        <f t="array" aca="1" ref="AX700" ca="1">IF($I$9=1,IF(AX$4="A",AX698,AX701*AX$139*4),IF(AX$4="A",AX698,INDEX($DT$139:$EK$139,,MATCH(CONCATENATE("FY ",RIGHT(AX$3,4)),$DT$3:$EK$3,0))*AX703))</f>
        <v>#VALUE!</v>
      </c>
      <c r="AY700" s="69" t="e" cm="1">
        <f t="array" aca="1" ref="AY700" ca="1">IF($I$9=1,IF(AY$4="A",AY698,AY701*AY$139*4),IF(AY$4="A",AY698,INDEX($DT$139:$EK$139,,MATCH(CONCATENATE("FY ",RIGHT(AY$3,4)),$DT$3:$EK$3,0))*AY703))</f>
        <v>#VALUE!</v>
      </c>
      <c r="AZ700" s="69" t="e" cm="1">
        <f t="array" aca="1" ref="AZ700" ca="1">IF($I$9=1,IF(AZ$4="A",AZ698,AZ701*AZ$139*4),IF(AZ$4="A",AZ698,INDEX($DT$139:$EK$139,,MATCH(CONCATENATE("FY ",RIGHT(AZ$3,4)),$DT$3:$EK$3,0))*AZ703))</f>
        <v>#VALUE!</v>
      </c>
      <c r="BA700" s="114" t="e" cm="1">
        <f t="array" aca="1" ref="BA700" ca="1">IF($I$9=1,IF(BA$4="A",BA698,BA701*BA$139*4),IF(BA$4="A",BA698,INDEX($DT$139:$EK$139,,MATCH(CONCATENATE("FY ",RIGHT(BA$3,4)),$DT$3:$EK$3,0))*BA703))</f>
        <v>#VALUE!</v>
      </c>
      <c r="BB700" s="113" t="e" cm="1">
        <f t="array" aca="1" ref="BB700" ca="1">IF($I$9=1,IF(BB$4="A",BB698,BB701*BB$139*4),IF(BB$4="A",BB698,INDEX($DT$139:$EK$139,,MATCH(CONCATENATE("FY ",RIGHT(BB$3,4)),$DT$3:$EK$3,0))*BB703))</f>
        <v>#VALUE!</v>
      </c>
      <c r="BC700" s="69" t="e" cm="1">
        <f t="array" aca="1" ref="BC700" ca="1">IF($I$9=1,IF(BC$4="A",BC698,BC701*BC$139*4),IF(BC$4="A",BC698,INDEX($DT$139:$EK$139,,MATCH(CONCATENATE("FY ",RIGHT(BC$3,4)),$DT$3:$EK$3,0))*BC703))</f>
        <v>#VALUE!</v>
      </c>
      <c r="BD700" s="69" t="e" cm="1">
        <f t="array" aca="1" ref="BD700" ca="1">IF($I$9=1,IF(BD$4="A",BD698,BD701*BD$139*4),IF(BD$4="A",BD698,INDEX($DT$139:$EK$139,,MATCH(CONCATENATE("FY ",RIGHT(BD$3,4)),$DT$3:$EK$3,0))*BD703))</f>
        <v>#VALUE!</v>
      </c>
      <c r="BE700" s="114" t="e" cm="1">
        <f t="array" aca="1" ref="BE700" ca="1">IF($I$9=1,IF(BE$4="A",BE698,BE701*BE$139*4),IF(BE$4="A",BE698,INDEX($DT$139:$EK$139,,MATCH(CONCATENATE("FY ",RIGHT(BE$3,4)),$DT$3:$EK$3,0))*BE703))</f>
        <v>#VALUE!</v>
      </c>
      <c r="BF700" s="113" t="e" cm="1">
        <f t="array" aca="1" ref="BF700" ca="1">IF($I$9=1,IF(BF$4="A",BF698,BF701*BF$139*4),IF(BF$4="A",BF698,INDEX($DT$139:$EK$139,,MATCH(CONCATENATE("FY ",RIGHT(BF$3,4)),$DT$3:$EK$3,0))*BF703))</f>
        <v>#VALUE!</v>
      </c>
      <c r="BG700" s="69" t="e" cm="1">
        <f t="array" aca="1" ref="BG700" ca="1">IF($I$9=1,IF(BG$4="A",BG698,BG701*BG$139*4),IF(BG$4="A",BG698,INDEX($DT$139:$EK$139,,MATCH(CONCATENATE("FY ",RIGHT(BG$3,4)),$DT$3:$EK$3,0))*BG703))</f>
        <v>#VALUE!</v>
      </c>
      <c r="BH700" s="69" t="e" cm="1">
        <f t="array" aca="1" ref="BH700" ca="1">IF($I$9=1,IF(BH$4="A",BH698,BH701*BH$139*4),IF(BH$4="A",BH698,INDEX($DT$139:$EK$139,,MATCH(CONCATENATE("FY ",RIGHT(BH$3,4)),$DT$3:$EK$3,0))*BH703))</f>
        <v>#VALUE!</v>
      </c>
      <c r="BI700" s="114" t="e" cm="1">
        <f t="array" aca="1" ref="BI700" ca="1">IF($I$9=1,IF(BI$4="A",BI698,BI701*BI$139*4),IF(BI$4="A",BI698,INDEX($DT$139:$EK$139,,MATCH(CONCATENATE("FY ",RIGHT(BI$3,4)),$DT$3:$EK$3,0))*BI703))</f>
        <v>#VALUE!</v>
      </c>
      <c r="BJ700" s="113" t="e" cm="1">
        <f t="array" aca="1" ref="BJ700" ca="1">IF($I$9=1,IF(BJ$4="A",BJ698,BJ701*BJ$139*4),IF(BJ$4="A",BJ698,INDEX($DT$139:$EK$139,,MATCH(CONCATENATE("FY ",RIGHT(BJ$3,4)),$DT$3:$EK$3,0))*BJ703))</f>
        <v>#VALUE!</v>
      </c>
      <c r="BK700" s="69" t="e" cm="1">
        <f t="array" aca="1" ref="BK700" ca="1">IF($I$9=1,IF(BK$4="A",BK698,BK701*BK$139*4),IF(BK$4="A",BK698,INDEX($DT$139:$EK$139,,MATCH(CONCATENATE("FY ",RIGHT(BK$3,4)),$DT$3:$EK$3,0))*BK703))</f>
        <v>#VALUE!</v>
      </c>
      <c r="BL700" s="69" t="e" cm="1">
        <f t="array" aca="1" ref="BL700" ca="1">IF($I$9=1,IF(BL$4="A",BL698,BL701*BL$139*4),IF(BL$4="A",BL698,INDEX($DT$139:$EK$139,,MATCH(CONCATENATE("FY ",RIGHT(BL$3,4)),$DT$3:$EK$3,0))*BL703))</f>
        <v>#VALUE!</v>
      </c>
      <c r="BM700" s="114" t="e" cm="1">
        <f t="array" aca="1" ref="BM700" ca="1">IF($I$9=1,IF(BM$4="A",BM698,BM701*BM$139*4),IF(BM$4="A",BM698,INDEX($DT$139:$EK$139,,MATCH(CONCATENATE("FY ",RIGHT(BM$3,4)),$DT$3:$EK$3,0))*BM703))</f>
        <v>#VALUE!</v>
      </c>
      <c r="BN700" s="113" t="e" cm="1">
        <f t="array" aca="1" ref="BN700" ca="1">IF($I$9=1,IF(BN$4="A",BN698,BN701*BN$139*4),IF(BN$4="A",BN698,INDEX($DT$139:$EK$139,,MATCH(CONCATENATE("FY ",RIGHT(BN$3,4)),$DT$3:$EK$3,0))*BN703))</f>
        <v>#VALUE!</v>
      </c>
      <c r="BO700" s="69" t="e" cm="1">
        <f t="array" aca="1" ref="BO700" ca="1">IF($I$9=1,IF(BO$4="A",BO698,BO701*BO$139*4),IF(BO$4="A",BO698,INDEX($DT$139:$EK$139,,MATCH(CONCATENATE("FY ",RIGHT(BO$3,4)),$DT$3:$EK$3,0))*BO703))</f>
        <v>#VALUE!</v>
      </c>
      <c r="BP700" s="69" t="e" cm="1">
        <f t="array" aca="1" ref="BP700" ca="1">IF($I$9=1,IF(BP$4="A",BP698,BP701*BP$139*4),IF(BP$4="A",BP698,INDEX($DT$139:$EK$139,,MATCH(CONCATENATE("FY ",RIGHT(BP$3,4)),$DT$3:$EK$3,0))*BP703))</f>
        <v>#VALUE!</v>
      </c>
      <c r="BQ700" s="114" t="e" cm="1">
        <f t="array" aca="1" ref="BQ700" ca="1">IF($I$9=1,IF(BQ$4="A",BQ698,BQ701*BQ$139*4),IF(BQ$4="A",BQ698,INDEX($DT$139:$EK$139,,MATCH(CONCATENATE("FY ",RIGHT(BQ$3,4)),$DT$3:$EK$3,0))*BQ703))</f>
        <v>#VALUE!</v>
      </c>
      <c r="BR700" s="113" t="e" cm="1">
        <f t="array" aca="1" ref="BR700" ca="1">IF($I$9=1,IF(BR$4="A",BR698,BR701*BR$139*4),IF(BR$4="A",BR698,INDEX($DT$139:$EK$139,,MATCH(CONCATENATE("FY ",RIGHT(BR$3,4)),$DT$3:$EK$3,0))*BR703))</f>
        <v>#VALUE!</v>
      </c>
      <c r="BS700" s="69" t="e" cm="1">
        <f t="array" aca="1" ref="BS700" ca="1">IF($I$9=1,IF(BS$4="A",BS698,BS701*BS$139*4),IF(BS$4="A",BS698,INDEX($DT$139:$EK$139,,MATCH(CONCATENATE("FY ",RIGHT(BS$3,4)),$DT$3:$EK$3,0))*BS703))</f>
        <v>#VALUE!</v>
      </c>
      <c r="BT700" s="69" t="e" cm="1">
        <f t="array" aca="1" ref="BT700" ca="1">IF($I$9=1,IF(BT$4="A",BT698,BT701*BT$139*4),IF(BT$4="A",BT698,INDEX($DT$139:$EK$139,,MATCH(CONCATENATE("FY ",RIGHT(BT$3,4)),$DT$3:$EK$3,0))*BT703))</f>
        <v>#VALUE!</v>
      </c>
      <c r="BU700" s="114" t="e" cm="1">
        <f t="array" aca="1" ref="BU700" ca="1">IF($I$9=1,IF(BU$4="A",BU698,BU701*BU$139*4),IF(BU$4="A",BU698,INDEX($DT$139:$EK$139,,MATCH(CONCATENATE("FY ",RIGHT(BU$3,4)),$DT$3:$EK$3,0))*BU703))</f>
        <v>#VALUE!</v>
      </c>
      <c r="BV700" s="113" t="e" cm="1">
        <f t="array" aca="1" ref="BV700" ca="1">IF($I$9=1,IF(BV$4="A",BV698,BV701*BV$139*4),IF(BV$4="A",BV698,INDEX($DT$139:$EK$139,,MATCH(CONCATENATE("FY ",RIGHT(BV$3,4)),$DT$3:$EK$3,0))*BV703))</f>
        <v>#VALUE!</v>
      </c>
      <c r="BW700" s="69" t="e" cm="1">
        <f t="array" aca="1" ref="BW700" ca="1">IF($I$9=1,IF(BW$4="A",BW698,BW701*BW$139*4),IF(BW$4="A",BW698,INDEX($DT$139:$EK$139,,MATCH(CONCATENATE("FY ",RIGHT(BW$3,4)),$DT$3:$EK$3,0))*BW703))</f>
        <v>#VALUE!</v>
      </c>
      <c r="BX700" s="69" t="e" cm="1">
        <f t="array" aca="1" ref="BX700" ca="1">IF($I$9=1,IF(BX$4="A",BX698,BX701*BX$139*4),IF(BX$4="A",BX698,INDEX($DT$139:$EK$139,,MATCH(CONCATENATE("FY ",RIGHT(BX$3,4)),$DT$3:$EK$3,0))*BX703))</f>
        <v>#VALUE!</v>
      </c>
      <c r="BY700" s="114" t="e" cm="1">
        <f t="array" aca="1" ref="BY700" ca="1">IF($I$9=1,IF(BY$4="A",BY698,BY701*BY$139*4),IF(BY$4="A",BY698,INDEX($DT$139:$EK$139,,MATCH(CONCATENATE("FY ",RIGHT(BY$3,4)),$DT$3:$EK$3,0))*BY703))</f>
        <v>#VALUE!</v>
      </c>
      <c r="BZ700" s="113" t="e" cm="1">
        <f t="array" aca="1" ref="BZ700" ca="1">IF($I$9=1,IF(BZ$4="A",BZ698,BZ701*BZ$139*4),IF(BZ$4="A",BZ698,INDEX($DT$139:$EK$139,,MATCH(CONCATENATE("FY ",RIGHT(BZ$3,4)),$DT$3:$EK$3,0))*BZ703))</f>
        <v>#VALUE!</v>
      </c>
      <c r="CA700" s="69" t="e" cm="1">
        <f t="array" aca="1" ref="CA700" ca="1">IF($I$9=1,IF(CA$4="A",CA698,CA701*CA$139*4),IF(CA$4="A",CA698,INDEX($DT$139:$EK$139,,MATCH(CONCATENATE("FY ",RIGHT(CA$3,4)),$DT$3:$EK$3,0))*CA703))</f>
        <v>#VALUE!</v>
      </c>
      <c r="CB700" s="69" t="e" cm="1">
        <f t="array" aca="1" ref="CB700" ca="1">IF($I$9=1,IF(CB$4="A",CB698,CB701*CB$139*4),IF(CB$4="A",CB698,INDEX($DT$139:$EK$139,,MATCH(CONCATENATE("FY ",RIGHT(CB$3,4)),$DT$3:$EK$3,0))*CB703))</f>
        <v>#VALUE!</v>
      </c>
      <c r="CC700" s="114" t="e" cm="1">
        <f t="array" aca="1" ref="CC700" ca="1">IF($I$9=1,IF(CC$4="A",CC698,CC701*CC$139*4),IF(CC$4="A",CC698,INDEX($DT$139:$EK$139,,MATCH(CONCATENATE("FY ",RIGHT(CC$3,4)),$DT$3:$EK$3,0))*CC703))</f>
        <v>#VALUE!</v>
      </c>
      <c r="CD700" s="113" t="e" cm="1">
        <f t="array" aca="1" ref="CD700" ca="1">IF($I$9=1,IF(CD$4="A",CD698,CD701*CD$139*4),IF(CD$4="A",CD698,INDEX($DT$139:$EK$139,,MATCH(CONCATENATE("FY ",RIGHT(CD$3,4)),$DT$3:$EK$3,0))*CD703))</f>
        <v>#VALUE!</v>
      </c>
      <c r="CE700" s="69" t="e" cm="1">
        <f t="array" aca="1" ref="CE700" ca="1">IF($I$9=1,IF(CE$4="A",CE698,CE701*CE$139*4),IF(CE$4="A",CE698,INDEX($DT$139:$EK$139,,MATCH(CONCATENATE("FY ",RIGHT(CE$3,4)),$DT$3:$EK$3,0))*CE703))</f>
        <v>#VALUE!</v>
      </c>
      <c r="CF700" s="69" t="e" cm="1">
        <f t="array" aca="1" ref="CF700" ca="1">IF($I$9=1,IF(CF$4="A",CF698,CF701*CF$139*4),IF(CF$4="A",CF698,INDEX($DT$139:$EK$139,,MATCH(CONCATENATE("FY ",RIGHT(CF$3,4)),$DT$3:$EK$3,0))*CF703))</f>
        <v>#VALUE!</v>
      </c>
      <c r="CG700" s="114" t="e" cm="1">
        <f t="array" aca="1" ref="CG700" ca="1">IF($I$9=1,IF(CG$4="A",CG698,CG701*CG$139*4),IF(CG$4="A",CG698,INDEX($DT$139:$EK$139,,MATCH(CONCATENATE("FY ",RIGHT(CG$3,4)),$DT$3:$EK$3,0))*CG703))</f>
        <v>#VALUE!</v>
      </c>
      <c r="CH700" s="113" cm="1">
        <f t="array" aca="1" ref="CH700" ca="1">IF($I$9=1,IF(CH$4="A",CH698,CH701*CH$139*4),IF(CH$4="A",CH698,INDEX($DT$139:$EK$139,,MATCH(CONCATENATE("FY ",RIGHT(CH$3,4)),$DT$3:$EK$3,0))*CH703))</f>
        <v>0</v>
      </c>
      <c r="CI700" s="69" cm="1">
        <f t="array" aca="1" ref="CI700" ca="1">IF($I$9=1,IF(CI$4="A",CI698,CI701*CI$139*4),IF(CI$4="A",CI698,INDEX($DT$139:$EK$139,,MATCH(CONCATENATE("FY ",RIGHT(CI$3,4)),$DT$3:$EK$3,0))*CI703))</f>
        <v>0</v>
      </c>
      <c r="CJ700" s="69" cm="1">
        <f t="array" aca="1" ref="CJ700" ca="1">IF($I$9=1,IF(CJ$4="A",CJ698,CJ701*CJ$139*4),IF(CJ$4="A",CJ698,INDEX($DT$139:$EK$139,,MATCH(CONCATENATE("FY ",RIGHT(CJ$3,4)),$DT$3:$EK$3,0))*CJ703))</f>
        <v>0</v>
      </c>
      <c r="CK700" s="114" cm="1">
        <f t="array" aca="1" ref="CK700" ca="1">IF($I$9=1,IF(CK$4="A",CK698,CK701*CK$139*4),IF(CK$4="A",CK698,INDEX($DT$139:$EK$139,,MATCH(CONCATENATE("FY ",RIGHT(CK$3,4)),$DT$3:$EK$3,0))*CK703))</f>
        <v>0</v>
      </c>
      <c r="CL700" s="113" cm="1">
        <f t="array" aca="1" ref="CL700" ca="1">IF($I$9=1,IF(CL$4="A",CL698,CL701*CL$139*4),IF(CL$4="A",CL698,INDEX($DT$139:$EK$139,,MATCH(CONCATENATE("FY ",RIGHT(CL$3,4)),$DT$3:$EK$3,0))*CL703))</f>
        <v>0</v>
      </c>
      <c r="CM700" s="69" cm="1">
        <f t="array" aca="1" ref="CM700" ca="1">IF($I$9=1,IF(CM$4="A",CM698,CM701*CM$139*4),IF(CM$4="A",CM698,INDEX($DT$139:$EK$139,,MATCH(CONCATENATE("FY ",RIGHT(CM$3,4)),$DT$3:$EK$3,0))*CM703))</f>
        <v>0</v>
      </c>
      <c r="CN700" s="69" cm="1">
        <f t="array" aca="1" ref="CN700" ca="1">IF($I$9=1,IF(CN$4="A",CN698,CN701*CN$139*4),IF(CN$4="A",CN698,INDEX($DT$139:$EK$139,,MATCH(CONCATENATE("FY ",RIGHT(CN$3,4)),$DT$3:$EK$3,0))*CN703))</f>
        <v>0</v>
      </c>
      <c r="CO700" s="114" cm="1">
        <f t="array" aca="1" ref="CO700" ca="1">IF($I$9=1,IF(CO$4="A",CO698,CO701*CO$139*4),IF(CO$4="A",CO698,INDEX($DT$139:$EK$139,,MATCH(CONCATENATE("FY ",RIGHT(CO$3,4)),$DT$3:$EK$3,0))*CO703))</f>
        <v>0</v>
      </c>
      <c r="CP700" s="113" cm="1">
        <f t="array" aca="1" ref="CP700" ca="1">IF($I$9=1,IF(CP$4="A",CP698,CP701*CP$139*4),IF(CP$4="A",CP698,INDEX($DT$139:$EK$139,,MATCH(CONCATENATE("FY ",RIGHT(CP$3,4)),$DT$3:$EK$3,0))*CP703))</f>
        <v>0</v>
      </c>
      <c r="CQ700" s="69" cm="1">
        <f t="array" aca="1" ref="CQ700" ca="1">IF($I$9=1,IF(CQ$4="A",CQ698,CQ701*CQ$139*4),IF(CQ$4="A",CQ698,INDEX($DT$139:$EK$139,,MATCH(CONCATENATE("FY ",RIGHT(CQ$3,4)),$DT$3:$EK$3,0))*CQ703))</f>
        <v>0</v>
      </c>
      <c r="CR700" s="69" cm="1">
        <f t="array" aca="1" ref="CR700" ca="1">IF($I$9=1,IF(CR$4="A",CR698,CR701*CR$139*4),IF(CR$4="A",CR698,INDEX($DT$139:$EK$139,,MATCH(CONCATENATE("FY ",RIGHT(CR$3,4)),$DT$3:$EK$3,0))*CR703))</f>
        <v>0</v>
      </c>
      <c r="CS700" s="114" cm="1">
        <f t="array" aca="1" ref="CS700" ca="1">IF($I$9=1,IF(CS$4="A",CS698,CS701*CS$139*4),IF(CS$4="A",CS698,INDEX($DT$139:$EK$139,,MATCH(CONCATENATE("FY ",RIGHT(CS$3,4)),$DT$3:$EK$3,0))*CS703))</f>
        <v>0</v>
      </c>
      <c r="CT700" s="113" cm="1">
        <f t="array" aca="1" ref="CT700" ca="1">IF($I$9=1,IF(CT$4="A",CT698,CT701*CT$139*4),IF(CT$4="A",CT698,INDEX($DT$139:$EK$139,,MATCH(CONCATENATE("FY ",RIGHT(CT$3,4)),$DT$3:$EK$3,0))*CT703))</f>
        <v>0</v>
      </c>
      <c r="CU700" s="69" cm="1">
        <f t="array" aca="1" ref="CU700" ca="1">IF($I$9=1,IF(CU$4="A",CU698,CU701*CU$139*4),IF(CU$4="A",CU698,INDEX($DT$139:$EK$139,,MATCH(CONCATENATE("FY ",RIGHT(CU$3,4)),$DT$3:$EK$3,0))*CU703))</f>
        <v>0</v>
      </c>
      <c r="CV700" s="69" cm="1">
        <f t="array" aca="1" ref="CV700" ca="1">IF($I$9=1,IF(CV$4="A",CV698,CV701*CV$139*4),IF(CV$4="A",CV698,INDEX($DT$139:$EK$139,,MATCH(CONCATENATE("FY ",RIGHT(CV$3,4)),$DT$3:$EK$3,0))*CV703))</f>
        <v>0</v>
      </c>
      <c r="CW700" s="114" cm="1">
        <f t="array" aca="1" ref="CW700" ca="1">IF($I$9=1,IF(CW$4="A",CW698,CW701*CW$139*4),IF(CW$4="A",CW698,INDEX($DT$139:$EK$139,,MATCH(CONCATENATE("FY ",RIGHT(CW$3,4)),$DT$3:$EK$3,0))*CW703))</f>
        <v>0</v>
      </c>
      <c r="CX700" s="113" cm="1">
        <f t="array" aca="1" ref="CX700" ca="1">IF($I$9=1,IF(CX$4="A",CX698,CX701*CX$139*4),IF(CX$4="A",CX698,INDEX($DT$139:$EK$139,,MATCH(CONCATENATE("FY ",RIGHT(CX$3,4)),$DT$3:$EK$3,0))*CX703))</f>
        <v>0</v>
      </c>
      <c r="CY700" s="69" cm="1">
        <f t="array" aca="1" ref="CY700" ca="1">IF($I$9=1,IF(CY$4="A",CY698,CY701*CY$139*4),IF(CY$4="A",CY698,INDEX($DT$139:$EK$139,,MATCH(CONCATENATE("FY ",RIGHT(CY$3,4)),$DT$3:$EK$3,0))*CY703))</f>
        <v>0</v>
      </c>
      <c r="CZ700" s="69" cm="1">
        <f t="array" aca="1" ref="CZ700" ca="1">IF($I$9=1,IF(CZ$4="A",CZ698,CZ701*CZ$139*4),IF(CZ$4="A",CZ698,INDEX($DT$139:$EK$139,,MATCH(CONCATENATE("FY ",RIGHT(CZ$3,4)),$DT$3:$EK$3,0))*CZ703))</f>
        <v>0</v>
      </c>
      <c r="DA700" s="114" cm="1">
        <f t="array" aca="1" ref="DA700" ca="1">IF($I$9=1,IF(DA$4="A",DA698,DA701*DA$139*4),IF(DA$4="A",DA698,INDEX($DT$139:$EK$139,,MATCH(CONCATENATE("FY ",RIGHT(DA$3,4)),$DT$3:$EK$3,0))*DA703))</f>
        <v>0</v>
      </c>
      <c r="DB700" s="113" cm="1">
        <f t="array" aca="1" ref="DB700" ca="1">IF($I$9=1,IF(DB$4="A",DB698,DB701*DB$139*4),IF(DB$4="A",DB698,INDEX($DT$139:$EK$139,,MATCH(CONCATENATE("FY ",RIGHT(DB$3,4)),$DT$3:$EK$3,0))*DB703))</f>
        <v>0</v>
      </c>
      <c r="DC700" s="69" cm="1">
        <f t="array" aca="1" ref="DC700" ca="1">IF($I$9=1,IF(DC$4="A",DC698,DC701*DC$139*4),IF(DC$4="A",DC698,INDEX($DT$139:$EK$139,,MATCH(CONCATENATE("FY ",RIGHT(DC$3,4)),$DT$3:$EK$3,0))*DC703))</f>
        <v>0</v>
      </c>
      <c r="DD700" s="69" cm="1">
        <f t="array" aca="1" ref="DD700" ca="1">IF($I$9=1,IF(DD$4="A",DD698,DD701*DD$139*4),IF(DD$4="A",DD698,INDEX($DT$139:$EK$139,,MATCH(CONCATENATE("FY ",RIGHT(DD$3,4)),$DT$3:$EK$3,0))*DD703))</f>
        <v>0</v>
      </c>
      <c r="DE700" s="114" cm="1">
        <f t="array" aca="1" ref="DE700" ca="1">IF($I$9=1,IF(DE$4="A",DE698,DE701*DE$139*4),IF(DE$4="A",DE698,INDEX($DT$139:$EK$139,,MATCH(CONCATENATE("FY ",RIGHT(DE$3,4)),$DT$3:$EK$3,0))*DE703))</f>
        <v>0</v>
      </c>
      <c r="DF700" s="113" cm="1">
        <f t="array" aca="1" ref="DF700" ca="1">IF($I$9=1,IF(DF$4="A",DF698,DF701*DF$139*4),IF(DF$4="A",DF698,INDEX($DT$139:$EK$139,,MATCH(CONCATENATE("FY ",RIGHT(DF$3,4)),$DT$3:$EK$3,0))*DF703))</f>
        <v>0</v>
      </c>
      <c r="DG700" s="69" cm="1">
        <f t="array" aca="1" ref="DG700" ca="1">IF($I$9=1,IF(DG$4="A",DG698,DG701*DG$139*4),IF(DG$4="A",DG698,INDEX($DT$139:$EK$139,,MATCH(CONCATENATE("FY ",RIGHT(DG$3,4)),$DT$3:$EK$3,0))*DG703))</f>
        <v>0</v>
      </c>
      <c r="DH700" s="69" cm="1">
        <f t="array" aca="1" ref="DH700" ca="1">IF($I$9=1,IF(DH$4="A",DH698,DH701*DH$139*4),IF(DH$4="A",DH698,INDEX($DT$139:$EK$139,,MATCH(CONCATENATE("FY ",RIGHT(DH$3,4)),$DT$3:$EK$3,0))*DH703))</f>
        <v>0</v>
      </c>
      <c r="DI700" s="114" cm="1">
        <f t="array" aca="1" ref="DI700" ca="1">IF($I$9=1,IF(DI$4="A",DI698,DI701*DI$139*4),IF(DI$4="A",DI698,INDEX($DT$139:$EK$139,,MATCH(CONCATENATE("FY ",RIGHT(DI$3,4)),$DT$3:$EK$3,0))*DI703))</f>
        <v>0</v>
      </c>
      <c r="DK700" s="69">
        <f t="shared" ref="DK700:EK700" ca="1" si="1732">SUM(OFFSET($E700,,MATCH(DK$3,$F$5:$DI$5,0)+3,,1))</f>
        <v>0</v>
      </c>
      <c r="DL700" s="69" t="e">
        <f t="shared" ca="1" si="1732"/>
        <v>#N/A</v>
      </c>
      <c r="DM700" s="69" t="e">
        <f t="shared" ca="1" si="1732"/>
        <v>#VALUE!</v>
      </c>
      <c r="DN700" s="69" t="e">
        <f t="shared" ca="1" si="1732"/>
        <v>#VALUE!</v>
      </c>
      <c r="DO700" s="69" t="e">
        <f t="shared" ca="1" si="1732"/>
        <v>#VALUE!</v>
      </c>
      <c r="DP700" s="69" t="e">
        <f t="shared" ca="1" si="1732"/>
        <v>#VALUE!</v>
      </c>
      <c r="DQ700" s="69" t="e">
        <f t="shared" ca="1" si="1732"/>
        <v>#VALUE!</v>
      </c>
      <c r="DR700" s="69" t="e">
        <f t="shared" ca="1" si="1732"/>
        <v>#VALUE!</v>
      </c>
      <c r="DS700" s="69" t="e">
        <f t="shared" ca="1" si="1732"/>
        <v>#VALUE!</v>
      </c>
      <c r="DT700" s="69" t="e">
        <f t="shared" ca="1" si="1732"/>
        <v>#VALUE!</v>
      </c>
      <c r="DU700" s="69" t="e">
        <f t="shared" ca="1" si="1732"/>
        <v>#VALUE!</v>
      </c>
      <c r="DV700" s="69" t="e">
        <f t="shared" ca="1" si="1732"/>
        <v>#VALUE!</v>
      </c>
      <c r="DW700" s="69" t="e">
        <f t="shared" ca="1" si="1732"/>
        <v>#VALUE!</v>
      </c>
      <c r="DX700" s="69" t="e">
        <f t="shared" ca="1" si="1732"/>
        <v>#VALUE!</v>
      </c>
      <c r="DY700" s="69" t="e">
        <f t="shared" ca="1" si="1732"/>
        <v>#VALUE!</v>
      </c>
      <c r="DZ700" s="69" t="e">
        <f t="shared" ca="1" si="1732"/>
        <v>#VALUE!</v>
      </c>
      <c r="EA700" s="69" t="e">
        <f t="shared" ca="1" si="1732"/>
        <v>#VALUE!</v>
      </c>
      <c r="EB700" s="69" t="e">
        <f t="shared" ca="1" si="1732"/>
        <v>#VALUE!</v>
      </c>
      <c r="EC700" s="69" t="e">
        <f t="shared" ca="1" si="1732"/>
        <v>#VALUE!</v>
      </c>
      <c r="ED700" s="69" t="e">
        <f t="shared" ca="1" si="1732"/>
        <v>#VALUE!</v>
      </c>
      <c r="EE700" s="69" t="e">
        <f t="shared" ca="1" si="1732"/>
        <v>#VALUE!</v>
      </c>
      <c r="EF700" s="69" t="e">
        <f t="shared" ca="1" si="1732"/>
        <v>#VALUE!</v>
      </c>
      <c r="EG700" s="69" t="e">
        <f t="shared" ca="1" si="1732"/>
        <v>#VALUE!</v>
      </c>
      <c r="EH700" s="69" t="e">
        <f t="shared" ca="1" si="1732"/>
        <v>#VALUE!</v>
      </c>
      <c r="EI700" s="69" t="e">
        <f t="shared" ca="1" si="1732"/>
        <v>#VALUE!</v>
      </c>
      <c r="EJ700" s="69" t="e">
        <f t="shared" ca="1" si="1732"/>
        <v>#VALUE!</v>
      </c>
      <c r="EK700" s="69" t="e">
        <f t="shared" ca="1" si="1732"/>
        <v>#VALUE!</v>
      </c>
    </row>
    <row r="701" spans="1:141" outlineLevel="1" x14ac:dyDescent="0.25">
      <c r="A701" s="90"/>
      <c r="B701" s="90"/>
      <c r="C701" s="90"/>
      <c r="D701" s="90"/>
      <c r="E701" t="s">
        <v>352</v>
      </c>
      <c r="F701" s="100"/>
      <c r="I701" s="101"/>
      <c r="J701" s="100"/>
      <c r="M701" s="101"/>
      <c r="N701" s="100"/>
      <c r="Q701" s="101"/>
      <c r="R701" s="100"/>
      <c r="U701" s="101"/>
      <c r="V701" s="100"/>
      <c r="Y701" s="101"/>
      <c r="Z701" s="100"/>
      <c r="AC701" s="101"/>
      <c r="AD701" s="100"/>
      <c r="AG701" s="101"/>
      <c r="AH701" s="100"/>
      <c r="AK701" s="101"/>
      <c r="AL701" s="100"/>
      <c r="AO701" s="101"/>
      <c r="AP701" s="102" t="e">
        <f ca="1">IF(AP$4="A","",AP703)</f>
        <v>#N/A</v>
      </c>
      <c r="AQ701" s="103" t="e">
        <f t="shared" ref="AQ701:DB701" ca="1" si="1733">IF(AQ$4="A","",AQ703)</f>
        <v>#N/A</v>
      </c>
      <c r="AR701" s="103" t="e">
        <f t="shared" ca="1" si="1733"/>
        <v>#N/A</v>
      </c>
      <c r="AS701" s="104" t="e">
        <f t="shared" ca="1" si="1733"/>
        <v>#N/A</v>
      </c>
      <c r="AT701" s="102" t="e">
        <f t="shared" ca="1" si="1733"/>
        <v>#VALUE!</v>
      </c>
      <c r="AU701" s="103" t="e">
        <f t="shared" ca="1" si="1733"/>
        <v>#VALUE!</v>
      </c>
      <c r="AV701" s="103" t="e">
        <f t="shared" ca="1" si="1733"/>
        <v>#VALUE!</v>
      </c>
      <c r="AW701" s="104" t="e">
        <f t="shared" ca="1" si="1733"/>
        <v>#VALUE!</v>
      </c>
      <c r="AX701" s="102" t="e">
        <f t="shared" ca="1" si="1733"/>
        <v>#VALUE!</v>
      </c>
      <c r="AY701" s="103" t="e">
        <f t="shared" ca="1" si="1733"/>
        <v>#VALUE!</v>
      </c>
      <c r="AZ701" s="103" t="e">
        <f t="shared" ca="1" si="1733"/>
        <v>#VALUE!</v>
      </c>
      <c r="BA701" s="104" t="e">
        <f t="shared" ca="1" si="1733"/>
        <v>#VALUE!</v>
      </c>
      <c r="BB701" s="102" t="e">
        <f t="shared" ca="1" si="1733"/>
        <v>#VALUE!</v>
      </c>
      <c r="BC701" s="103" t="e">
        <f t="shared" ca="1" si="1733"/>
        <v>#VALUE!</v>
      </c>
      <c r="BD701" s="103" t="e">
        <f t="shared" ca="1" si="1733"/>
        <v>#VALUE!</v>
      </c>
      <c r="BE701" s="104" t="e">
        <f t="shared" ca="1" si="1733"/>
        <v>#VALUE!</v>
      </c>
      <c r="BF701" s="102" t="e">
        <f t="shared" ca="1" si="1733"/>
        <v>#VALUE!</v>
      </c>
      <c r="BG701" s="103" t="e">
        <f t="shared" ca="1" si="1733"/>
        <v>#VALUE!</v>
      </c>
      <c r="BH701" s="103" t="e">
        <f t="shared" ca="1" si="1733"/>
        <v>#VALUE!</v>
      </c>
      <c r="BI701" s="104" t="e">
        <f t="shared" ca="1" si="1733"/>
        <v>#VALUE!</v>
      </c>
      <c r="BJ701" s="102" t="e">
        <f t="shared" ca="1" si="1733"/>
        <v>#VALUE!</v>
      </c>
      <c r="BK701" s="103" t="e">
        <f t="shared" ca="1" si="1733"/>
        <v>#VALUE!</v>
      </c>
      <c r="BL701" s="103" t="e">
        <f t="shared" ca="1" si="1733"/>
        <v>#VALUE!</v>
      </c>
      <c r="BM701" s="104" t="e">
        <f t="shared" ca="1" si="1733"/>
        <v>#VALUE!</v>
      </c>
      <c r="BN701" s="102" t="e">
        <f t="shared" ca="1" si="1733"/>
        <v>#VALUE!</v>
      </c>
      <c r="BO701" s="103" t="e">
        <f t="shared" ca="1" si="1733"/>
        <v>#VALUE!</v>
      </c>
      <c r="BP701" s="103" t="e">
        <f t="shared" ca="1" si="1733"/>
        <v>#VALUE!</v>
      </c>
      <c r="BQ701" s="104" t="e">
        <f t="shared" ca="1" si="1733"/>
        <v>#VALUE!</v>
      </c>
      <c r="BR701" s="102" t="e">
        <f t="shared" ca="1" si="1733"/>
        <v>#VALUE!</v>
      </c>
      <c r="BS701" s="103" t="e">
        <f t="shared" ca="1" si="1733"/>
        <v>#VALUE!</v>
      </c>
      <c r="BT701" s="103" t="e">
        <f t="shared" ca="1" si="1733"/>
        <v>#VALUE!</v>
      </c>
      <c r="BU701" s="104" t="e">
        <f t="shared" ca="1" si="1733"/>
        <v>#VALUE!</v>
      </c>
      <c r="BV701" s="102" t="e">
        <f t="shared" ca="1" si="1733"/>
        <v>#VALUE!</v>
      </c>
      <c r="BW701" s="103" t="e">
        <f t="shared" ca="1" si="1733"/>
        <v>#VALUE!</v>
      </c>
      <c r="BX701" s="103" t="e">
        <f t="shared" ca="1" si="1733"/>
        <v>#VALUE!</v>
      </c>
      <c r="BY701" s="104" t="e">
        <f t="shared" ca="1" si="1733"/>
        <v>#VALUE!</v>
      </c>
      <c r="BZ701" s="102" t="e">
        <f t="shared" ca="1" si="1733"/>
        <v>#VALUE!</v>
      </c>
      <c r="CA701" s="103" t="e">
        <f t="shared" ca="1" si="1733"/>
        <v>#VALUE!</v>
      </c>
      <c r="CB701" s="103" t="e">
        <f t="shared" ca="1" si="1733"/>
        <v>#VALUE!</v>
      </c>
      <c r="CC701" s="104" t="e">
        <f t="shared" ca="1" si="1733"/>
        <v>#VALUE!</v>
      </c>
      <c r="CD701" s="102" t="e">
        <f t="shared" ca="1" si="1733"/>
        <v>#VALUE!</v>
      </c>
      <c r="CE701" s="103" t="e">
        <f t="shared" ca="1" si="1733"/>
        <v>#VALUE!</v>
      </c>
      <c r="CF701" s="103" t="e">
        <f t="shared" ca="1" si="1733"/>
        <v>#VALUE!</v>
      </c>
      <c r="CG701" s="104" t="e">
        <f t="shared" ca="1" si="1733"/>
        <v>#VALUE!</v>
      </c>
      <c r="CH701" s="102" t="str">
        <f t="shared" ca="1" si="1733"/>
        <v/>
      </c>
      <c r="CI701" s="103" t="str">
        <f t="shared" ca="1" si="1733"/>
        <v/>
      </c>
      <c r="CJ701" s="103" t="str">
        <f t="shared" ca="1" si="1733"/>
        <v/>
      </c>
      <c r="CK701" s="104" t="str">
        <f t="shared" ca="1" si="1733"/>
        <v/>
      </c>
      <c r="CL701" s="102" t="str">
        <f t="shared" ca="1" si="1733"/>
        <v/>
      </c>
      <c r="CM701" s="103" t="str">
        <f t="shared" ca="1" si="1733"/>
        <v/>
      </c>
      <c r="CN701" s="103" t="str">
        <f t="shared" ca="1" si="1733"/>
        <v/>
      </c>
      <c r="CO701" s="104" t="str">
        <f t="shared" ca="1" si="1733"/>
        <v/>
      </c>
      <c r="CP701" s="102" t="str">
        <f t="shared" ca="1" si="1733"/>
        <v/>
      </c>
      <c r="CQ701" s="103" t="str">
        <f t="shared" ca="1" si="1733"/>
        <v/>
      </c>
      <c r="CR701" s="103" t="str">
        <f t="shared" ca="1" si="1733"/>
        <v/>
      </c>
      <c r="CS701" s="104" t="str">
        <f t="shared" ca="1" si="1733"/>
        <v/>
      </c>
      <c r="CT701" s="102" t="str">
        <f t="shared" ca="1" si="1733"/>
        <v/>
      </c>
      <c r="CU701" s="103" t="str">
        <f t="shared" ca="1" si="1733"/>
        <v/>
      </c>
      <c r="CV701" s="103" t="str">
        <f t="shared" ca="1" si="1733"/>
        <v/>
      </c>
      <c r="CW701" s="104" t="str">
        <f t="shared" ca="1" si="1733"/>
        <v/>
      </c>
      <c r="CX701" s="102" t="str">
        <f t="shared" ca="1" si="1733"/>
        <v/>
      </c>
      <c r="CY701" s="103" t="str">
        <f t="shared" ca="1" si="1733"/>
        <v/>
      </c>
      <c r="CZ701" s="103" t="str">
        <f t="shared" ca="1" si="1733"/>
        <v/>
      </c>
      <c r="DA701" s="104" t="str">
        <f t="shared" ca="1" si="1733"/>
        <v/>
      </c>
      <c r="DB701" s="102" t="str">
        <f t="shared" ca="1" si="1733"/>
        <v/>
      </c>
      <c r="DC701" s="103" t="str">
        <f t="shared" ref="DC701:DI701" ca="1" si="1734">IF(DC$4="A","",DC703)</f>
        <v/>
      </c>
      <c r="DD701" s="103" t="str">
        <f t="shared" ca="1" si="1734"/>
        <v/>
      </c>
      <c r="DE701" s="104" t="str">
        <f t="shared" ca="1" si="1734"/>
        <v/>
      </c>
      <c r="DF701" s="102" t="str">
        <f t="shared" ca="1" si="1734"/>
        <v/>
      </c>
      <c r="DG701" s="103" t="str">
        <f t="shared" ca="1" si="1734"/>
        <v/>
      </c>
      <c r="DH701" s="103" t="str">
        <f t="shared" ca="1" si="1734"/>
        <v/>
      </c>
      <c r="DI701" s="104" t="str">
        <f t="shared" ca="1" si="1734"/>
        <v/>
      </c>
      <c r="DT701" s="103" t="str">
        <f ca="1">IF(ISERROR(DT700/DT$139),"",DT700/DT$139)</f>
        <v/>
      </c>
      <c r="DU701" s="103" t="str">
        <f t="shared" ref="DU701:EK701" ca="1" si="1735">IF(ISERROR(DU700/DU$139),"",DU700/DU$139)</f>
        <v/>
      </c>
      <c r="DV701" s="103" t="str">
        <f t="shared" ca="1" si="1735"/>
        <v/>
      </c>
      <c r="DW701" s="103" t="str">
        <f t="shared" ca="1" si="1735"/>
        <v/>
      </c>
      <c r="DX701" s="103" t="str">
        <f t="shared" ca="1" si="1735"/>
        <v/>
      </c>
      <c r="DY701" s="103" t="str">
        <f t="shared" ca="1" si="1735"/>
        <v/>
      </c>
      <c r="DZ701" s="103" t="str">
        <f t="shared" ca="1" si="1735"/>
        <v/>
      </c>
      <c r="EA701" s="103" t="str">
        <f t="shared" ca="1" si="1735"/>
        <v/>
      </c>
      <c r="EB701" s="103" t="str">
        <f t="shared" ca="1" si="1735"/>
        <v/>
      </c>
      <c r="EC701" s="103" t="str">
        <f t="shared" ca="1" si="1735"/>
        <v/>
      </c>
      <c r="ED701" s="103" t="str">
        <f t="shared" ca="1" si="1735"/>
        <v/>
      </c>
      <c r="EE701" s="103" t="str">
        <f t="shared" ca="1" si="1735"/>
        <v/>
      </c>
      <c r="EF701" s="103" t="str">
        <f t="shared" ca="1" si="1735"/>
        <v/>
      </c>
      <c r="EG701" s="103" t="str">
        <f t="shared" ca="1" si="1735"/>
        <v/>
      </c>
      <c r="EH701" s="103" t="str">
        <f t="shared" ca="1" si="1735"/>
        <v/>
      </c>
      <c r="EI701" s="103" t="str">
        <f t="shared" ca="1" si="1735"/>
        <v/>
      </c>
      <c r="EJ701" s="103" t="str">
        <f t="shared" ca="1" si="1735"/>
        <v/>
      </c>
      <c r="EK701" s="103" t="str">
        <f t="shared" ca="1" si="1735"/>
        <v/>
      </c>
    </row>
    <row r="702" spans="1:141" outlineLevel="1" x14ac:dyDescent="0.25">
      <c r="A702" s="90"/>
      <c r="B702" s="90"/>
      <c r="C702" s="90"/>
      <c r="D702" s="90"/>
      <c r="F702" s="100"/>
      <c r="I702" s="101"/>
      <c r="J702" s="100"/>
      <c r="M702" s="101"/>
      <c r="N702" s="100"/>
      <c r="Q702" s="101"/>
      <c r="R702" s="100"/>
      <c r="U702" s="101"/>
      <c r="V702" s="100"/>
      <c r="Y702" s="101"/>
      <c r="Z702" s="100"/>
      <c r="AC702" s="101"/>
      <c r="AD702" s="100"/>
      <c r="AG702" s="101"/>
      <c r="AH702" s="100"/>
      <c r="AK702" s="101"/>
      <c r="AL702" s="100"/>
      <c r="AO702" s="101"/>
      <c r="AP702" s="102"/>
      <c r="AQ702" s="103"/>
      <c r="AR702" s="103"/>
      <c r="AS702" s="104"/>
      <c r="AT702" s="102"/>
      <c r="AU702" s="103"/>
      <c r="AV702" s="103"/>
      <c r="AW702" s="104"/>
      <c r="AX702" s="102"/>
      <c r="AY702" s="103"/>
      <c r="AZ702" s="103"/>
      <c r="BA702" s="104"/>
      <c r="BB702" s="102"/>
      <c r="BC702" s="103"/>
      <c r="BD702" s="103"/>
      <c r="BE702" s="104"/>
      <c r="BF702" s="102"/>
      <c r="BG702" s="103"/>
      <c r="BH702" s="103"/>
      <c r="BI702" s="104"/>
      <c r="BJ702" s="102"/>
      <c r="BK702" s="103"/>
      <c r="BL702" s="103"/>
      <c r="BM702" s="104"/>
      <c r="BN702" s="102"/>
      <c r="BO702" s="103"/>
      <c r="BP702" s="103"/>
      <c r="BQ702" s="104"/>
      <c r="BR702" s="102"/>
      <c r="BS702" s="103"/>
      <c r="BT702" s="103"/>
      <c r="BU702" s="104"/>
      <c r="BV702" s="102"/>
      <c r="BW702" s="103"/>
      <c r="BX702" s="103"/>
      <c r="BY702" s="104"/>
      <c r="BZ702" s="102"/>
      <c r="CA702" s="103"/>
      <c r="CB702" s="103"/>
      <c r="CC702" s="104"/>
      <c r="CD702" s="102"/>
      <c r="CE702" s="103"/>
      <c r="CF702" s="103"/>
      <c r="CG702" s="104"/>
      <c r="CH702" s="102"/>
      <c r="CI702" s="103"/>
      <c r="CJ702" s="103"/>
      <c r="CK702" s="104"/>
      <c r="CL702" s="102"/>
      <c r="CM702" s="103"/>
      <c r="CN702" s="103"/>
      <c r="CO702" s="104"/>
      <c r="CP702" s="102"/>
      <c r="CQ702" s="103"/>
      <c r="CR702" s="103"/>
      <c r="CS702" s="104"/>
      <c r="CT702" s="102"/>
      <c r="CU702" s="103"/>
      <c r="CV702" s="103"/>
      <c r="CW702" s="104"/>
      <c r="CX702" s="102"/>
      <c r="CY702" s="103"/>
      <c r="CZ702" s="103"/>
      <c r="DA702" s="104"/>
      <c r="DB702" s="102"/>
      <c r="DC702" s="103"/>
      <c r="DD702" s="103"/>
      <c r="DE702" s="104"/>
      <c r="DF702" s="102"/>
      <c r="DG702" s="103"/>
      <c r="DH702" s="103"/>
      <c r="DI702" s="104"/>
    </row>
    <row r="703" spans="1:141" outlineLevel="1" x14ac:dyDescent="0.25">
      <c r="A703" s="90"/>
      <c r="B703" s="90"/>
      <c r="C703" s="90"/>
      <c r="D703" s="90"/>
      <c r="E703" s="36" t="str">
        <f>CONCATENATE(E701," selected driver: ",$J$8," (",$J$9,")")</f>
        <v>% revenue (annualized) selected driver: Default (Annual)</v>
      </c>
      <c r="F703" s="100"/>
      <c r="I703" s="101"/>
      <c r="J703" s="100"/>
      <c r="M703" s="101"/>
      <c r="N703" s="100"/>
      <c r="Q703" s="101"/>
      <c r="R703" s="100"/>
      <c r="U703" s="101"/>
      <c r="V703" s="100"/>
      <c r="Y703" s="101"/>
      <c r="Z703" s="100"/>
      <c r="AC703" s="101"/>
      <c r="AD703" s="100"/>
      <c r="AG703" s="101"/>
      <c r="AH703" s="100"/>
      <c r="AK703" s="101"/>
      <c r="AL703" s="100"/>
      <c r="AO703" s="101"/>
      <c r="AP703" s="126" t="e" cm="1">
        <f t="array" ref="AP703">IF($I$9=1,AP705,INDEX($DT705:$EK705,,MATCH(CONCATENATE("FY ",RIGHT(AP$3,4)),$DT$3:$EK$3,0)))</f>
        <v>#N/A</v>
      </c>
      <c r="AQ703" s="127" t="e" cm="1">
        <f t="array" ref="AQ703">IF($I$9=1,AQ705,INDEX($DT705:$EK705,,MATCH(CONCATENATE("FY ",RIGHT(AQ$3,4)),$DT$3:$EK$3,0)))</f>
        <v>#N/A</v>
      </c>
      <c r="AR703" s="127" t="e" cm="1">
        <f t="array" ref="AR703">IF($I$9=1,AR705,INDEX($DT705:$EK705,,MATCH(CONCATENATE("FY ",RIGHT(AR$3,4)),$DT$3:$EK$3,0)))</f>
        <v>#N/A</v>
      </c>
      <c r="AS703" s="128" t="e" cm="1">
        <f t="array" ref="AS703">IF($I$9=1,AS705,INDEX($DT705:$EK705,,MATCH(CONCATENATE("FY ",RIGHT(AS$3,4)),$DT$3:$EK$3,0)))</f>
        <v>#N/A</v>
      </c>
      <c r="AT703" s="126" t="e" cm="1">
        <f t="array" ref="AT703">IF($I$9=1,AT705,INDEX($DT705:$EK705,,MATCH(CONCATENATE("FY ",RIGHT(AT$3,4)),$DT$3:$EK$3,0)))</f>
        <v>#N/A</v>
      </c>
      <c r="AU703" s="127" t="e" cm="1">
        <f t="array" ref="AU703">IF($I$9=1,AU705,INDEX($DT705:$EK705,,MATCH(CONCATENATE("FY ",RIGHT(AU$3,4)),$DT$3:$EK$3,0)))</f>
        <v>#N/A</v>
      </c>
      <c r="AV703" s="127" t="e" cm="1">
        <f t="array" ref="AV703">IF($I$9=1,AV705,INDEX($DT705:$EK705,,MATCH(CONCATENATE("FY ",RIGHT(AV$3,4)),$DT$3:$EK$3,0)))</f>
        <v>#N/A</v>
      </c>
      <c r="AW703" s="128" t="e" cm="1">
        <f t="array" ref="AW703">IF($I$9=1,AW705,INDEX($DT705:$EK705,,MATCH(CONCATENATE("FY ",RIGHT(AW$3,4)),$DT$3:$EK$3,0)))</f>
        <v>#N/A</v>
      </c>
      <c r="AX703" s="126" t="e" cm="1">
        <f t="array" ref="AX703">IF($I$9=1,AX705,INDEX($DT705:$EK705,,MATCH(CONCATENATE("FY ",RIGHT(AX$3,4)),$DT$3:$EK$3,0)))</f>
        <v>#N/A</v>
      </c>
      <c r="AY703" s="127" t="e" cm="1">
        <f t="array" ref="AY703">IF($I$9=1,AY705,INDEX($DT705:$EK705,,MATCH(CONCATENATE("FY ",RIGHT(AY$3,4)),$DT$3:$EK$3,0)))</f>
        <v>#N/A</v>
      </c>
      <c r="AZ703" s="127" t="e" cm="1">
        <f t="array" ref="AZ703">IF($I$9=1,AZ705,INDEX($DT705:$EK705,,MATCH(CONCATENATE("FY ",RIGHT(AZ$3,4)),$DT$3:$EK$3,0)))</f>
        <v>#N/A</v>
      </c>
      <c r="BA703" s="128" t="e" cm="1">
        <f t="array" ref="BA703">IF($I$9=1,BA705,INDEX($DT705:$EK705,,MATCH(CONCATENATE("FY ",RIGHT(BA$3,4)),$DT$3:$EK$3,0)))</f>
        <v>#N/A</v>
      </c>
      <c r="BB703" s="126" t="e" cm="1">
        <f t="array" ref="BB703">IF($I$9=1,BB705,INDEX($DT705:$EK705,,MATCH(CONCATENATE("FY ",RIGHT(BB$3,4)),$DT$3:$EK$3,0)))</f>
        <v>#N/A</v>
      </c>
      <c r="BC703" s="127" t="e" cm="1">
        <f t="array" ref="BC703">IF($I$9=1,BC705,INDEX($DT705:$EK705,,MATCH(CONCATENATE("FY ",RIGHT(BC$3,4)),$DT$3:$EK$3,0)))</f>
        <v>#N/A</v>
      </c>
      <c r="BD703" s="127" t="e" cm="1">
        <f t="array" ref="BD703">IF($I$9=1,BD705,INDEX($DT705:$EK705,,MATCH(CONCATENATE("FY ",RIGHT(BD$3,4)),$DT$3:$EK$3,0)))</f>
        <v>#N/A</v>
      </c>
      <c r="BE703" s="128" t="e" cm="1">
        <f t="array" ref="BE703">IF($I$9=1,BE705,INDEX($DT705:$EK705,,MATCH(CONCATENATE("FY ",RIGHT(BE$3,4)),$DT$3:$EK$3,0)))</f>
        <v>#N/A</v>
      </c>
      <c r="BF703" s="126" t="e" cm="1">
        <f t="array" ref="BF703">IF($I$9=1,BF705,INDEX($DT705:$EK705,,MATCH(CONCATENATE("FY ",RIGHT(BF$3,4)),$DT$3:$EK$3,0)))</f>
        <v>#N/A</v>
      </c>
      <c r="BG703" s="127" t="e" cm="1">
        <f t="array" ref="BG703">IF($I$9=1,BG705,INDEX($DT705:$EK705,,MATCH(CONCATENATE("FY ",RIGHT(BG$3,4)),$DT$3:$EK$3,0)))</f>
        <v>#N/A</v>
      </c>
      <c r="BH703" s="127" t="e" cm="1">
        <f t="array" ref="BH703">IF($I$9=1,BH705,INDEX($DT705:$EK705,,MATCH(CONCATENATE("FY ",RIGHT(BH$3,4)),$DT$3:$EK$3,0)))</f>
        <v>#N/A</v>
      </c>
      <c r="BI703" s="128" t="e" cm="1">
        <f t="array" ref="BI703">IF($I$9=1,BI705,INDEX($DT705:$EK705,,MATCH(CONCATENATE("FY ",RIGHT(BI$3,4)),$DT$3:$EK$3,0)))</f>
        <v>#N/A</v>
      </c>
      <c r="BJ703" s="126" t="e" cm="1">
        <f t="array" ref="BJ703">IF($I$9=1,BJ705,INDEX($DT705:$EK705,,MATCH(CONCATENATE("FY ",RIGHT(BJ$3,4)),$DT$3:$EK$3,0)))</f>
        <v>#N/A</v>
      </c>
      <c r="BK703" s="127" t="e" cm="1">
        <f t="array" ref="BK703">IF($I$9=1,BK705,INDEX($DT705:$EK705,,MATCH(CONCATENATE("FY ",RIGHT(BK$3,4)),$DT$3:$EK$3,0)))</f>
        <v>#N/A</v>
      </c>
      <c r="BL703" s="127" t="e" cm="1">
        <f t="array" ref="BL703">IF($I$9=1,BL705,INDEX($DT705:$EK705,,MATCH(CONCATENATE("FY ",RIGHT(BL$3,4)),$DT$3:$EK$3,0)))</f>
        <v>#N/A</v>
      </c>
      <c r="BM703" s="128" t="e" cm="1">
        <f t="array" ref="BM703">IF($I$9=1,BM705,INDEX($DT705:$EK705,,MATCH(CONCATENATE("FY ",RIGHT(BM$3,4)),$DT$3:$EK$3,0)))</f>
        <v>#N/A</v>
      </c>
      <c r="BN703" s="126" t="e" cm="1">
        <f t="array" ref="BN703">IF($I$9=1,BN705,INDEX($DT705:$EK705,,MATCH(CONCATENATE("FY ",RIGHT(BN$3,4)),$DT$3:$EK$3,0)))</f>
        <v>#N/A</v>
      </c>
      <c r="BO703" s="127" t="e" cm="1">
        <f t="array" ref="BO703">IF($I$9=1,BO705,INDEX($DT705:$EK705,,MATCH(CONCATENATE("FY ",RIGHT(BO$3,4)),$DT$3:$EK$3,0)))</f>
        <v>#N/A</v>
      </c>
      <c r="BP703" s="127" t="e" cm="1">
        <f t="array" ref="BP703">IF($I$9=1,BP705,INDEX($DT705:$EK705,,MATCH(CONCATENATE("FY ",RIGHT(BP$3,4)),$DT$3:$EK$3,0)))</f>
        <v>#N/A</v>
      </c>
      <c r="BQ703" s="128" t="e" cm="1">
        <f t="array" ref="BQ703">IF($I$9=1,BQ705,INDEX($DT705:$EK705,,MATCH(CONCATENATE("FY ",RIGHT(BQ$3,4)),$DT$3:$EK$3,0)))</f>
        <v>#N/A</v>
      </c>
      <c r="BR703" s="126" t="e" cm="1">
        <f t="array" ref="BR703">IF($I$9=1,BR705,INDEX($DT705:$EK705,,MATCH(CONCATENATE("FY ",RIGHT(BR$3,4)),$DT$3:$EK$3,0)))</f>
        <v>#N/A</v>
      </c>
      <c r="BS703" s="127" t="e" cm="1">
        <f t="array" ref="BS703">IF($I$9=1,BS705,INDEX($DT705:$EK705,,MATCH(CONCATENATE("FY ",RIGHT(BS$3,4)),$DT$3:$EK$3,0)))</f>
        <v>#N/A</v>
      </c>
      <c r="BT703" s="127" t="e" cm="1">
        <f t="array" ref="BT703">IF($I$9=1,BT705,INDEX($DT705:$EK705,,MATCH(CONCATENATE("FY ",RIGHT(BT$3,4)),$DT$3:$EK$3,0)))</f>
        <v>#N/A</v>
      </c>
      <c r="BU703" s="128" t="e" cm="1">
        <f t="array" ref="BU703">IF($I$9=1,BU705,INDEX($DT705:$EK705,,MATCH(CONCATENATE("FY ",RIGHT(BU$3,4)),$DT$3:$EK$3,0)))</f>
        <v>#N/A</v>
      </c>
      <c r="BV703" s="126" t="e" cm="1">
        <f t="array" ref="BV703">IF($I$9=1,BV705,INDEX($DT705:$EK705,,MATCH(CONCATENATE("FY ",RIGHT(BV$3,4)),$DT$3:$EK$3,0)))</f>
        <v>#N/A</v>
      </c>
      <c r="BW703" s="127" t="e" cm="1">
        <f t="array" ref="BW703">IF($I$9=1,BW705,INDEX($DT705:$EK705,,MATCH(CONCATENATE("FY ",RIGHT(BW$3,4)),$DT$3:$EK$3,0)))</f>
        <v>#N/A</v>
      </c>
      <c r="BX703" s="127" t="e" cm="1">
        <f t="array" ref="BX703">IF($I$9=1,BX705,INDEX($DT705:$EK705,,MATCH(CONCATENATE("FY ",RIGHT(BX$3,4)),$DT$3:$EK$3,0)))</f>
        <v>#N/A</v>
      </c>
      <c r="BY703" s="128" t="e" cm="1">
        <f t="array" ref="BY703">IF($I$9=1,BY705,INDEX($DT705:$EK705,,MATCH(CONCATENATE("FY ",RIGHT(BY$3,4)),$DT$3:$EK$3,0)))</f>
        <v>#N/A</v>
      </c>
      <c r="BZ703" s="126" t="e" cm="1">
        <f t="array" ref="BZ703">IF($I$9=1,BZ705,INDEX($DT705:$EK705,,MATCH(CONCATENATE("FY ",RIGHT(BZ$3,4)),$DT$3:$EK$3,0)))</f>
        <v>#N/A</v>
      </c>
      <c r="CA703" s="127" t="e" cm="1">
        <f t="array" ref="CA703">IF($I$9=1,CA705,INDEX($DT705:$EK705,,MATCH(CONCATENATE("FY ",RIGHT(CA$3,4)),$DT$3:$EK$3,0)))</f>
        <v>#N/A</v>
      </c>
      <c r="CB703" s="127" t="e" cm="1">
        <f t="array" ref="CB703">IF($I$9=1,CB705,INDEX($DT705:$EK705,,MATCH(CONCATENATE("FY ",RIGHT(CB$3,4)),$DT$3:$EK$3,0)))</f>
        <v>#N/A</v>
      </c>
      <c r="CC703" s="128" t="e" cm="1">
        <f t="array" ref="CC703">IF($I$9=1,CC705,INDEX($DT705:$EK705,,MATCH(CONCATENATE("FY ",RIGHT(CC$3,4)),$DT$3:$EK$3,0)))</f>
        <v>#N/A</v>
      </c>
      <c r="CD703" s="126" t="e" cm="1">
        <f t="array" ref="CD703">IF($I$9=1,CD705,INDEX($DT705:$EK705,,MATCH(CONCATENATE("FY ",RIGHT(CD$3,4)),$DT$3:$EK$3,0)))</f>
        <v>#N/A</v>
      </c>
      <c r="CE703" s="127" t="e" cm="1">
        <f t="array" ref="CE703">IF($I$9=1,CE705,INDEX($DT705:$EK705,,MATCH(CONCATENATE("FY ",RIGHT(CE$3,4)),$DT$3:$EK$3,0)))</f>
        <v>#N/A</v>
      </c>
      <c r="CF703" s="127" t="e" cm="1">
        <f t="array" ref="CF703">IF($I$9=1,CF705,INDEX($DT705:$EK705,,MATCH(CONCATENATE("FY ",RIGHT(CF$3,4)),$DT$3:$EK$3,0)))</f>
        <v>#N/A</v>
      </c>
      <c r="CG703" s="128" t="e" cm="1">
        <f t="array" ref="CG703">IF($I$9=1,CG705,INDEX($DT705:$EK705,,MATCH(CONCATENATE("FY ",RIGHT(CG$3,4)),$DT$3:$EK$3,0)))</f>
        <v>#N/A</v>
      </c>
      <c r="CH703" s="126" t="e" cm="1">
        <f t="array" ref="CH703">IF($I$9=1,CH705,INDEX($DT705:$EK705,,MATCH(CONCATENATE("FY ",RIGHT(CH$3,4)),$DT$3:$EK$3,0)))</f>
        <v>#N/A</v>
      </c>
      <c r="CI703" s="127" t="e" cm="1">
        <f t="array" ref="CI703">IF($I$9=1,CI705,INDEX($DT705:$EK705,,MATCH(CONCATENATE("FY ",RIGHT(CI$3,4)),$DT$3:$EK$3,0)))</f>
        <v>#N/A</v>
      </c>
      <c r="CJ703" s="127" t="e" cm="1">
        <f t="array" ref="CJ703">IF($I$9=1,CJ705,INDEX($DT705:$EK705,,MATCH(CONCATENATE("FY ",RIGHT(CJ$3,4)),$DT$3:$EK$3,0)))</f>
        <v>#N/A</v>
      </c>
      <c r="CK703" s="128" t="e" cm="1">
        <f t="array" ref="CK703">IF($I$9=1,CK705,INDEX($DT705:$EK705,,MATCH(CONCATENATE("FY ",RIGHT(CK$3,4)),$DT$3:$EK$3,0)))</f>
        <v>#N/A</v>
      </c>
      <c r="CL703" s="126" t="e" cm="1">
        <f t="array" ref="CL703">IF($I$9=1,CL705,INDEX($DT705:$EK705,,MATCH(CONCATENATE("FY ",RIGHT(CL$3,4)),$DT$3:$EK$3,0)))</f>
        <v>#N/A</v>
      </c>
      <c r="CM703" s="127" t="e" cm="1">
        <f t="array" ref="CM703">IF($I$9=1,CM705,INDEX($DT705:$EK705,,MATCH(CONCATENATE("FY ",RIGHT(CM$3,4)),$DT$3:$EK$3,0)))</f>
        <v>#N/A</v>
      </c>
      <c r="CN703" s="127" t="e" cm="1">
        <f t="array" ref="CN703">IF($I$9=1,CN705,INDEX($DT705:$EK705,,MATCH(CONCATENATE("FY ",RIGHT(CN$3,4)),$DT$3:$EK$3,0)))</f>
        <v>#N/A</v>
      </c>
      <c r="CO703" s="128" t="e" cm="1">
        <f t="array" ref="CO703">IF($I$9=1,CO705,INDEX($DT705:$EK705,,MATCH(CONCATENATE("FY ",RIGHT(CO$3,4)),$DT$3:$EK$3,0)))</f>
        <v>#N/A</v>
      </c>
      <c r="CP703" s="126" t="e" cm="1">
        <f t="array" ref="CP703">IF($I$9=1,CP705,INDEX($DT705:$EK705,,MATCH(CONCATENATE("FY ",RIGHT(CP$3,4)),$DT$3:$EK$3,0)))</f>
        <v>#N/A</v>
      </c>
      <c r="CQ703" s="127" t="e" cm="1">
        <f t="array" ref="CQ703">IF($I$9=1,CQ705,INDEX($DT705:$EK705,,MATCH(CONCATENATE("FY ",RIGHT(CQ$3,4)),$DT$3:$EK$3,0)))</f>
        <v>#N/A</v>
      </c>
      <c r="CR703" s="127" t="e" cm="1">
        <f t="array" ref="CR703">IF($I$9=1,CR705,INDEX($DT705:$EK705,,MATCH(CONCATENATE("FY ",RIGHT(CR$3,4)),$DT$3:$EK$3,0)))</f>
        <v>#N/A</v>
      </c>
      <c r="CS703" s="128" t="e" cm="1">
        <f t="array" ref="CS703">IF($I$9=1,CS705,INDEX($DT705:$EK705,,MATCH(CONCATENATE("FY ",RIGHT(CS$3,4)),$DT$3:$EK$3,0)))</f>
        <v>#N/A</v>
      </c>
      <c r="CT703" s="126" t="e" cm="1">
        <f t="array" ref="CT703">IF($I$9=1,CT705,INDEX($DT705:$EK705,,MATCH(CONCATENATE("FY ",RIGHT(CT$3,4)),$DT$3:$EK$3,0)))</f>
        <v>#N/A</v>
      </c>
      <c r="CU703" s="127" t="e" cm="1">
        <f t="array" ref="CU703">IF($I$9=1,CU705,INDEX($DT705:$EK705,,MATCH(CONCATENATE("FY ",RIGHT(CU$3,4)),$DT$3:$EK$3,0)))</f>
        <v>#N/A</v>
      </c>
      <c r="CV703" s="127" t="e" cm="1">
        <f t="array" ref="CV703">IF($I$9=1,CV705,INDEX($DT705:$EK705,,MATCH(CONCATENATE("FY ",RIGHT(CV$3,4)),$DT$3:$EK$3,0)))</f>
        <v>#N/A</v>
      </c>
      <c r="CW703" s="128" t="e" cm="1">
        <f t="array" ref="CW703">IF($I$9=1,CW705,INDEX($DT705:$EK705,,MATCH(CONCATENATE("FY ",RIGHT(CW$3,4)),$DT$3:$EK$3,0)))</f>
        <v>#N/A</v>
      </c>
      <c r="CX703" s="126" t="e" cm="1">
        <f t="array" ref="CX703">IF($I$9=1,CX705,INDEX($DT705:$EK705,,MATCH(CONCATENATE("FY ",RIGHT(CX$3,4)),$DT$3:$EK$3,0)))</f>
        <v>#N/A</v>
      </c>
      <c r="CY703" s="127" t="e" cm="1">
        <f t="array" ref="CY703">IF($I$9=1,CY705,INDEX($DT705:$EK705,,MATCH(CONCATENATE("FY ",RIGHT(CY$3,4)),$DT$3:$EK$3,0)))</f>
        <v>#N/A</v>
      </c>
      <c r="CZ703" s="127" t="e" cm="1">
        <f t="array" ref="CZ703">IF($I$9=1,CZ705,INDEX($DT705:$EK705,,MATCH(CONCATENATE("FY ",RIGHT(CZ$3,4)),$DT$3:$EK$3,0)))</f>
        <v>#N/A</v>
      </c>
      <c r="DA703" s="128" t="e" cm="1">
        <f t="array" ref="DA703">IF($I$9=1,DA705,INDEX($DT705:$EK705,,MATCH(CONCATENATE("FY ",RIGHT(DA$3,4)),$DT$3:$EK$3,0)))</f>
        <v>#N/A</v>
      </c>
      <c r="DB703" s="126" t="e" cm="1">
        <f t="array" ref="DB703">IF($I$9=1,DB705,INDEX($DT705:$EK705,,MATCH(CONCATENATE("FY ",RIGHT(DB$3,4)),$DT$3:$EK$3,0)))</f>
        <v>#N/A</v>
      </c>
      <c r="DC703" s="127" t="e" cm="1">
        <f t="array" ref="DC703">IF($I$9=1,DC705,INDEX($DT705:$EK705,,MATCH(CONCATENATE("FY ",RIGHT(DC$3,4)),$DT$3:$EK$3,0)))</f>
        <v>#N/A</v>
      </c>
      <c r="DD703" s="127" t="e" cm="1">
        <f t="array" ref="DD703">IF($I$9=1,DD705,INDEX($DT705:$EK705,,MATCH(CONCATENATE("FY ",RIGHT(DD$3,4)),$DT$3:$EK$3,0)))</f>
        <v>#N/A</v>
      </c>
      <c r="DE703" s="128" t="e" cm="1">
        <f t="array" ref="DE703">IF($I$9=1,DE705,INDEX($DT705:$EK705,,MATCH(CONCATENATE("FY ",RIGHT(DE$3,4)),$DT$3:$EK$3,0)))</f>
        <v>#N/A</v>
      </c>
      <c r="DF703" s="126" t="e" cm="1">
        <f t="array" ref="DF703">IF($I$9=1,DF705,INDEX($DT705:$EK705,,MATCH(CONCATENATE("FY ",RIGHT(DF$3,4)),$DT$3:$EK$3,0)))</f>
        <v>#N/A</v>
      </c>
      <c r="DG703" s="127" t="e" cm="1">
        <f t="array" ref="DG703">IF($I$9=1,DG705,INDEX($DT705:$EK705,,MATCH(CONCATENATE("FY ",RIGHT(DG$3,4)),$DT$3:$EK$3,0)))</f>
        <v>#N/A</v>
      </c>
      <c r="DH703" s="127" t="e" cm="1">
        <f t="array" ref="DH703">IF($I$9=1,DH705,INDEX($DT705:$EK705,,MATCH(CONCATENATE("FY ",RIGHT(DH$3,4)),$DT$3:$EK$3,0)))</f>
        <v>#N/A</v>
      </c>
      <c r="DI703" s="128" t="e" cm="1">
        <f t="array" ref="DI703">IF($I$9=1,DI705,INDEX($DT705:$EK705,,MATCH(CONCATENATE("FY ",RIGHT(DI$3,4)),$DT$3:$EK$3,0)))</f>
        <v>#N/A</v>
      </c>
    </row>
    <row r="704" spans="1:141" outlineLevel="1" x14ac:dyDescent="0.25">
      <c r="A704" s="90"/>
      <c r="B704" s="90"/>
      <c r="C704" s="90"/>
      <c r="D704" s="90"/>
      <c r="F704" s="100"/>
      <c r="I704" s="101"/>
      <c r="J704" s="100"/>
      <c r="M704" s="101"/>
      <c r="N704" s="100"/>
      <c r="Q704" s="101"/>
      <c r="R704" s="100"/>
      <c r="U704" s="101"/>
      <c r="V704" s="100"/>
      <c r="Y704" s="101"/>
      <c r="Z704" s="100"/>
      <c r="AC704" s="101"/>
      <c r="AD704" s="100"/>
      <c r="AG704" s="101"/>
      <c r="AH704" s="100"/>
      <c r="AK704" s="101"/>
      <c r="AL704" s="100"/>
      <c r="AO704" s="101"/>
      <c r="AP704" s="100"/>
      <c r="AS704" s="101"/>
      <c r="AT704" s="100"/>
      <c r="AW704" s="101"/>
      <c r="AX704" s="100"/>
      <c r="BA704" s="101"/>
      <c r="BB704" s="100"/>
      <c r="BE704" s="101"/>
      <c r="BF704" s="100"/>
      <c r="BI704" s="101"/>
      <c r="BJ704" s="100"/>
      <c r="BM704" s="101"/>
      <c r="BN704" s="100"/>
      <c r="BQ704" s="101"/>
      <c r="BR704" s="100"/>
      <c r="BU704" s="101"/>
      <c r="BV704" s="100"/>
      <c r="BY704" s="101"/>
      <c r="BZ704" s="100"/>
      <c r="CC704" s="101"/>
      <c r="CD704" s="100"/>
      <c r="CG704" s="101"/>
      <c r="CH704" s="100"/>
      <c r="CK704" s="101"/>
      <c r="CL704" s="100"/>
      <c r="CO704" s="101"/>
      <c r="CP704" s="100"/>
      <c r="CS704" s="101"/>
      <c r="CT704" s="100"/>
      <c r="CW704" s="101"/>
      <c r="CX704" s="100"/>
      <c r="DA704" s="101"/>
      <c r="DB704" s="100"/>
      <c r="DE704" s="101"/>
      <c r="DF704" s="100"/>
      <c r="DI704" s="101"/>
    </row>
    <row r="705" spans="1:141" outlineLevel="1" x14ac:dyDescent="0.25">
      <c r="A705" s="90"/>
      <c r="B705" s="90"/>
      <c r="C705" s="90"/>
      <c r="D705" s="90"/>
      <c r="E705" t="str">
        <f>CONCATENATE(E701," scenario: ",$J$8)</f>
        <v>% revenue (annualized) scenario: Default</v>
      </c>
      <c r="F705" s="100"/>
      <c r="I705" s="101"/>
      <c r="J705" s="100"/>
      <c r="M705" s="101"/>
      <c r="N705" s="100"/>
      <c r="Q705" s="101"/>
      <c r="R705" s="100"/>
      <c r="U705" s="101"/>
      <c r="V705" s="100"/>
      <c r="Y705" s="101"/>
      <c r="Z705" s="100"/>
      <c r="AC705" s="101"/>
      <c r="AD705" s="100"/>
      <c r="AG705" s="101"/>
      <c r="AH705" s="100"/>
      <c r="AK705" s="101"/>
      <c r="AL705" s="100"/>
      <c r="AO705" s="101"/>
      <c r="AP705" s="102">
        <f>CHOOSE($I$8,AP706,AP707,AP708,AP709,AP710)</f>
        <v>0</v>
      </c>
      <c r="AQ705" s="103">
        <f t="shared" ref="AQ705:DB705" si="1736">CHOOSE($I$8,AQ706,AQ707,AQ708,AQ709,AQ710)</f>
        <v>0</v>
      </c>
      <c r="AR705" s="103">
        <f t="shared" si="1736"/>
        <v>0</v>
      </c>
      <c r="AS705" s="104">
        <f t="shared" si="1736"/>
        <v>0</v>
      </c>
      <c r="AT705" s="102">
        <f t="shared" si="1736"/>
        <v>0</v>
      </c>
      <c r="AU705" s="103">
        <f t="shared" si="1736"/>
        <v>0</v>
      </c>
      <c r="AV705" s="103">
        <f t="shared" si="1736"/>
        <v>0</v>
      </c>
      <c r="AW705" s="104">
        <f t="shared" si="1736"/>
        <v>0</v>
      </c>
      <c r="AX705" s="102">
        <f t="shared" si="1736"/>
        <v>0</v>
      </c>
      <c r="AY705" s="103">
        <f t="shared" si="1736"/>
        <v>0</v>
      </c>
      <c r="AZ705" s="103">
        <f t="shared" si="1736"/>
        <v>0</v>
      </c>
      <c r="BA705" s="104">
        <f t="shared" si="1736"/>
        <v>0</v>
      </c>
      <c r="BB705" s="102">
        <f t="shared" si="1736"/>
        <v>0</v>
      </c>
      <c r="BC705" s="103">
        <f t="shared" si="1736"/>
        <v>0</v>
      </c>
      <c r="BD705" s="103">
        <f t="shared" si="1736"/>
        <v>0</v>
      </c>
      <c r="BE705" s="104">
        <f t="shared" si="1736"/>
        <v>0</v>
      </c>
      <c r="BF705" s="102">
        <f t="shared" si="1736"/>
        <v>0</v>
      </c>
      <c r="BG705" s="103">
        <f t="shared" si="1736"/>
        <v>0</v>
      </c>
      <c r="BH705" s="103">
        <f t="shared" si="1736"/>
        <v>0</v>
      </c>
      <c r="BI705" s="104">
        <f t="shared" si="1736"/>
        <v>0</v>
      </c>
      <c r="BJ705" s="102">
        <f t="shared" si="1736"/>
        <v>0</v>
      </c>
      <c r="BK705" s="103">
        <f t="shared" si="1736"/>
        <v>0</v>
      </c>
      <c r="BL705" s="103">
        <f t="shared" si="1736"/>
        <v>0</v>
      </c>
      <c r="BM705" s="104">
        <f t="shared" si="1736"/>
        <v>0</v>
      </c>
      <c r="BN705" s="102">
        <f t="shared" si="1736"/>
        <v>0</v>
      </c>
      <c r="BO705" s="103">
        <f t="shared" si="1736"/>
        <v>0</v>
      </c>
      <c r="BP705" s="103">
        <f t="shared" si="1736"/>
        <v>0</v>
      </c>
      <c r="BQ705" s="104">
        <f t="shared" si="1736"/>
        <v>0</v>
      </c>
      <c r="BR705" s="102">
        <f t="shared" si="1736"/>
        <v>0</v>
      </c>
      <c r="BS705" s="103">
        <f t="shared" si="1736"/>
        <v>0</v>
      </c>
      <c r="BT705" s="103">
        <f t="shared" si="1736"/>
        <v>0</v>
      </c>
      <c r="BU705" s="104">
        <f t="shared" si="1736"/>
        <v>0</v>
      </c>
      <c r="BV705" s="102">
        <f t="shared" si="1736"/>
        <v>0</v>
      </c>
      <c r="BW705" s="103">
        <f t="shared" si="1736"/>
        <v>0</v>
      </c>
      <c r="BX705" s="103">
        <f t="shared" si="1736"/>
        <v>0</v>
      </c>
      <c r="BY705" s="104">
        <f t="shared" si="1736"/>
        <v>0</v>
      </c>
      <c r="BZ705" s="102">
        <f t="shared" si="1736"/>
        <v>0</v>
      </c>
      <c r="CA705" s="103">
        <f t="shared" si="1736"/>
        <v>0</v>
      </c>
      <c r="CB705" s="103">
        <f t="shared" si="1736"/>
        <v>0</v>
      </c>
      <c r="CC705" s="104">
        <f t="shared" si="1736"/>
        <v>0</v>
      </c>
      <c r="CD705" s="102">
        <f t="shared" si="1736"/>
        <v>0</v>
      </c>
      <c r="CE705" s="103">
        <f t="shared" si="1736"/>
        <v>0</v>
      </c>
      <c r="CF705" s="103">
        <f t="shared" si="1736"/>
        <v>0</v>
      </c>
      <c r="CG705" s="104">
        <f t="shared" si="1736"/>
        <v>0</v>
      </c>
      <c r="CH705" s="102">
        <f t="shared" si="1736"/>
        <v>0</v>
      </c>
      <c r="CI705" s="103">
        <f t="shared" si="1736"/>
        <v>0</v>
      </c>
      <c r="CJ705" s="103">
        <f t="shared" si="1736"/>
        <v>0</v>
      </c>
      <c r="CK705" s="104">
        <f t="shared" si="1736"/>
        <v>0</v>
      </c>
      <c r="CL705" s="102">
        <f t="shared" si="1736"/>
        <v>0</v>
      </c>
      <c r="CM705" s="103">
        <f t="shared" si="1736"/>
        <v>0</v>
      </c>
      <c r="CN705" s="103">
        <f t="shared" si="1736"/>
        <v>0</v>
      </c>
      <c r="CO705" s="104">
        <f t="shared" si="1736"/>
        <v>0</v>
      </c>
      <c r="CP705" s="102">
        <f t="shared" si="1736"/>
        <v>0</v>
      </c>
      <c r="CQ705" s="103">
        <f t="shared" si="1736"/>
        <v>0</v>
      </c>
      <c r="CR705" s="103">
        <f t="shared" si="1736"/>
        <v>0</v>
      </c>
      <c r="CS705" s="104">
        <f t="shared" si="1736"/>
        <v>0</v>
      </c>
      <c r="CT705" s="102">
        <f t="shared" si="1736"/>
        <v>0</v>
      </c>
      <c r="CU705" s="103">
        <f t="shared" si="1736"/>
        <v>0</v>
      </c>
      <c r="CV705" s="103">
        <f t="shared" si="1736"/>
        <v>0</v>
      </c>
      <c r="CW705" s="104">
        <f t="shared" si="1736"/>
        <v>0</v>
      </c>
      <c r="CX705" s="102">
        <f t="shared" si="1736"/>
        <v>0</v>
      </c>
      <c r="CY705" s="103">
        <f t="shared" si="1736"/>
        <v>0</v>
      </c>
      <c r="CZ705" s="103">
        <f t="shared" si="1736"/>
        <v>0</v>
      </c>
      <c r="DA705" s="104">
        <f t="shared" si="1736"/>
        <v>0</v>
      </c>
      <c r="DB705" s="102">
        <f t="shared" si="1736"/>
        <v>0</v>
      </c>
      <c r="DC705" s="103">
        <f t="shared" ref="DC705:DI705" si="1737">CHOOSE($I$8,DC706,DC707,DC708,DC709,DC710)</f>
        <v>0</v>
      </c>
      <c r="DD705" s="103">
        <f t="shared" si="1737"/>
        <v>0</v>
      </c>
      <c r="DE705" s="104">
        <f t="shared" si="1737"/>
        <v>0</v>
      </c>
      <c r="DF705" s="102">
        <f t="shared" si="1737"/>
        <v>0</v>
      </c>
      <c r="DG705" s="103">
        <f t="shared" si="1737"/>
        <v>0</v>
      </c>
      <c r="DH705" s="103">
        <f t="shared" si="1737"/>
        <v>0</v>
      </c>
      <c r="DI705" s="104">
        <f t="shared" si="1737"/>
        <v>0</v>
      </c>
      <c r="DT705" s="103" t="e">
        <f t="shared" ref="DT705:EK705" ca="1" si="1738">CHOOSE($I$8,DT706,DT707,DT708,DT709,DT710)</f>
        <v>#DIV/0!</v>
      </c>
      <c r="DU705" s="103" t="e">
        <f t="shared" ca="1" si="1738"/>
        <v>#DIV/0!</v>
      </c>
      <c r="DV705" s="103" t="e">
        <f t="shared" ca="1" si="1738"/>
        <v>#DIV/0!</v>
      </c>
      <c r="DW705" s="103" t="e">
        <f t="shared" ca="1" si="1738"/>
        <v>#DIV/0!</v>
      </c>
      <c r="DX705" s="103" t="e">
        <f t="shared" ca="1" si="1738"/>
        <v>#DIV/0!</v>
      </c>
      <c r="DY705" s="103" t="e">
        <f t="shared" ca="1" si="1738"/>
        <v>#DIV/0!</v>
      </c>
      <c r="DZ705" s="103" t="e">
        <f t="shared" ca="1" si="1738"/>
        <v>#DIV/0!</v>
      </c>
      <c r="EA705" s="103" t="e">
        <f t="shared" ca="1" si="1738"/>
        <v>#DIV/0!</v>
      </c>
      <c r="EB705" s="103" t="e">
        <f t="shared" ca="1" si="1738"/>
        <v>#DIV/0!</v>
      </c>
      <c r="EC705" s="103" t="e">
        <f t="shared" ca="1" si="1738"/>
        <v>#DIV/0!</v>
      </c>
      <c r="ED705" s="103" t="e">
        <f t="shared" ca="1" si="1738"/>
        <v>#DIV/0!</v>
      </c>
      <c r="EE705" s="103" t="e">
        <f t="shared" ca="1" si="1738"/>
        <v>#DIV/0!</v>
      </c>
      <c r="EF705" s="103" t="e">
        <f t="shared" ca="1" si="1738"/>
        <v>#DIV/0!</v>
      </c>
      <c r="EG705" s="103" t="e">
        <f t="shared" ca="1" si="1738"/>
        <v>#DIV/0!</v>
      </c>
      <c r="EH705" s="103" t="e">
        <f t="shared" ca="1" si="1738"/>
        <v>#DIV/0!</v>
      </c>
      <c r="EI705" s="103" t="e">
        <f t="shared" ca="1" si="1738"/>
        <v>#DIV/0!</v>
      </c>
      <c r="EJ705" s="103" t="e">
        <f t="shared" ca="1" si="1738"/>
        <v>#DIV/0!</v>
      </c>
      <c r="EK705" s="103" t="e">
        <f t="shared" ca="1" si="1738"/>
        <v>#DIV/0!</v>
      </c>
    </row>
    <row r="706" spans="1:141" outlineLevel="1" x14ac:dyDescent="0.25">
      <c r="A706" s="90"/>
      <c r="B706" s="90"/>
      <c r="C706" s="90"/>
      <c r="D706" s="90"/>
      <c r="E706" t="str">
        <f>CONCATENATE("- ", $N$6,":")</f>
        <v>- Base:</v>
      </c>
      <c r="F706" s="100"/>
      <c r="I706" s="101"/>
      <c r="J706" s="100"/>
      <c r="M706" s="101"/>
      <c r="N706" s="100"/>
      <c r="Q706" s="101"/>
      <c r="R706" s="100"/>
      <c r="U706" s="101"/>
      <c r="V706" s="100"/>
      <c r="Y706" s="101"/>
      <c r="Z706" s="100"/>
      <c r="AC706" s="101"/>
      <c r="AD706" s="100"/>
      <c r="AG706" s="101"/>
      <c r="AH706" s="100"/>
      <c r="AK706" s="101"/>
      <c r="AL706" s="100"/>
      <c r="AO706" s="101"/>
      <c r="AP706" s="123">
        <v>0</v>
      </c>
      <c r="AQ706" s="124">
        <v>0</v>
      </c>
      <c r="AR706" s="124">
        <v>0</v>
      </c>
      <c r="AS706" s="125">
        <v>0</v>
      </c>
      <c r="AT706" s="123">
        <v>0</v>
      </c>
      <c r="AU706" s="124">
        <v>0</v>
      </c>
      <c r="AV706" s="124">
        <v>0</v>
      </c>
      <c r="AW706" s="125">
        <v>0</v>
      </c>
      <c r="AX706" s="123">
        <v>0</v>
      </c>
      <c r="AY706" s="124">
        <v>0</v>
      </c>
      <c r="AZ706" s="124">
        <v>0</v>
      </c>
      <c r="BA706" s="125">
        <v>0</v>
      </c>
      <c r="BB706" s="123">
        <v>0</v>
      </c>
      <c r="BC706" s="124">
        <v>0</v>
      </c>
      <c r="BD706" s="124">
        <v>0</v>
      </c>
      <c r="BE706" s="125">
        <v>0</v>
      </c>
      <c r="BF706" s="123">
        <v>0</v>
      </c>
      <c r="BG706" s="124">
        <v>0</v>
      </c>
      <c r="BH706" s="124">
        <v>0</v>
      </c>
      <c r="BI706" s="125">
        <v>0</v>
      </c>
      <c r="BJ706" s="123">
        <v>0</v>
      </c>
      <c r="BK706" s="124">
        <v>0</v>
      </c>
      <c r="BL706" s="124">
        <v>0</v>
      </c>
      <c r="BM706" s="125">
        <v>0</v>
      </c>
      <c r="BN706" s="123">
        <v>0</v>
      </c>
      <c r="BO706" s="124">
        <v>0</v>
      </c>
      <c r="BP706" s="124">
        <v>0</v>
      </c>
      <c r="BQ706" s="125">
        <v>0</v>
      </c>
      <c r="BR706" s="123">
        <v>0</v>
      </c>
      <c r="BS706" s="124">
        <v>0</v>
      </c>
      <c r="BT706" s="124">
        <v>0</v>
      </c>
      <c r="BU706" s="125">
        <v>0</v>
      </c>
      <c r="BV706" s="123">
        <v>0</v>
      </c>
      <c r="BW706" s="124">
        <v>0</v>
      </c>
      <c r="BX706" s="124">
        <v>0</v>
      </c>
      <c r="BY706" s="125">
        <v>0</v>
      </c>
      <c r="BZ706" s="123">
        <v>0</v>
      </c>
      <c r="CA706" s="124">
        <v>0</v>
      </c>
      <c r="CB706" s="124">
        <v>0</v>
      </c>
      <c r="CC706" s="125">
        <v>0</v>
      </c>
      <c r="CD706" s="123">
        <v>0</v>
      </c>
      <c r="CE706" s="124">
        <v>0</v>
      </c>
      <c r="CF706" s="124">
        <v>0</v>
      </c>
      <c r="CG706" s="125">
        <v>0</v>
      </c>
      <c r="CH706" s="123">
        <v>0</v>
      </c>
      <c r="CI706" s="124">
        <v>0</v>
      </c>
      <c r="CJ706" s="124">
        <v>0</v>
      </c>
      <c r="CK706" s="125">
        <v>0</v>
      </c>
      <c r="CL706" s="123">
        <v>0</v>
      </c>
      <c r="CM706" s="124">
        <v>0</v>
      </c>
      <c r="CN706" s="124">
        <v>0</v>
      </c>
      <c r="CO706" s="125">
        <v>0</v>
      </c>
      <c r="CP706" s="123">
        <v>0</v>
      </c>
      <c r="CQ706" s="124">
        <v>0</v>
      </c>
      <c r="CR706" s="124">
        <v>0</v>
      </c>
      <c r="CS706" s="125">
        <v>0</v>
      </c>
      <c r="CT706" s="123">
        <v>0</v>
      </c>
      <c r="CU706" s="124">
        <v>0</v>
      </c>
      <c r="CV706" s="124">
        <v>0</v>
      </c>
      <c r="CW706" s="125">
        <v>0</v>
      </c>
      <c r="CX706" s="123">
        <v>0</v>
      </c>
      <c r="CY706" s="124">
        <v>0</v>
      </c>
      <c r="CZ706" s="124">
        <v>0</v>
      </c>
      <c r="DA706" s="125">
        <v>0</v>
      </c>
      <c r="DB706" s="123">
        <v>0</v>
      </c>
      <c r="DC706" s="124">
        <v>0</v>
      </c>
      <c r="DD706" s="124">
        <v>0</v>
      </c>
      <c r="DE706" s="125">
        <v>0</v>
      </c>
      <c r="DF706" s="123">
        <v>0</v>
      </c>
      <c r="DG706" s="124">
        <v>0</v>
      </c>
      <c r="DH706" s="124">
        <v>0</v>
      </c>
      <c r="DI706" s="125">
        <v>0</v>
      </c>
      <c r="DT706" s="124">
        <v>0</v>
      </c>
      <c r="DU706" s="124">
        <v>0</v>
      </c>
      <c r="DV706" s="124">
        <v>0</v>
      </c>
      <c r="DW706" s="124">
        <v>0</v>
      </c>
      <c r="DX706" s="124">
        <v>0</v>
      </c>
      <c r="DY706" s="124">
        <v>0</v>
      </c>
      <c r="DZ706" s="124">
        <v>0</v>
      </c>
      <c r="EA706" s="124">
        <v>0</v>
      </c>
      <c r="EB706" s="124">
        <v>0</v>
      </c>
      <c r="EC706" s="124">
        <v>0</v>
      </c>
      <c r="ED706" s="124">
        <v>0</v>
      </c>
      <c r="EE706" s="124">
        <v>0</v>
      </c>
      <c r="EF706" s="124">
        <v>0</v>
      </c>
      <c r="EG706" s="124">
        <v>0</v>
      </c>
      <c r="EH706" s="124">
        <v>0</v>
      </c>
      <c r="EI706" s="124">
        <v>0</v>
      </c>
      <c r="EJ706" s="124">
        <v>0</v>
      </c>
      <c r="EK706" s="124">
        <v>0</v>
      </c>
    </row>
    <row r="707" spans="1:141" outlineLevel="1" x14ac:dyDescent="0.25">
      <c r="A707" s="90"/>
      <c r="B707" s="90"/>
      <c r="C707" s="90"/>
      <c r="D707" s="90"/>
      <c r="E707" t="str">
        <f>CONCATENATE("- ", $N$7,":")</f>
        <v>- Upside:</v>
      </c>
      <c r="F707" s="100"/>
      <c r="I707" s="101"/>
      <c r="J707" s="100"/>
      <c r="M707" s="101"/>
      <c r="N707" s="100"/>
      <c r="Q707" s="101"/>
      <c r="R707" s="100"/>
      <c r="U707" s="101"/>
      <c r="V707" s="100"/>
      <c r="Y707" s="101"/>
      <c r="Z707" s="100"/>
      <c r="AC707" s="101"/>
      <c r="AD707" s="100"/>
      <c r="AG707" s="101"/>
      <c r="AH707" s="100"/>
      <c r="AK707" s="101"/>
      <c r="AL707" s="100"/>
      <c r="AO707" s="101"/>
      <c r="AP707" s="123">
        <v>0</v>
      </c>
      <c r="AQ707" s="124">
        <v>0</v>
      </c>
      <c r="AR707" s="124">
        <v>0</v>
      </c>
      <c r="AS707" s="125">
        <v>0</v>
      </c>
      <c r="AT707" s="123">
        <v>0</v>
      </c>
      <c r="AU707" s="124">
        <v>0</v>
      </c>
      <c r="AV707" s="124">
        <v>0</v>
      </c>
      <c r="AW707" s="125">
        <v>0</v>
      </c>
      <c r="AX707" s="123">
        <v>0</v>
      </c>
      <c r="AY707" s="124">
        <v>0</v>
      </c>
      <c r="AZ707" s="124">
        <v>0</v>
      </c>
      <c r="BA707" s="125">
        <v>0</v>
      </c>
      <c r="BB707" s="123">
        <v>0</v>
      </c>
      <c r="BC707" s="124">
        <v>0</v>
      </c>
      <c r="BD707" s="124">
        <v>0</v>
      </c>
      <c r="BE707" s="125">
        <v>0</v>
      </c>
      <c r="BF707" s="123">
        <v>0</v>
      </c>
      <c r="BG707" s="124">
        <v>0</v>
      </c>
      <c r="BH707" s="124">
        <v>0</v>
      </c>
      <c r="BI707" s="125">
        <v>0</v>
      </c>
      <c r="BJ707" s="123">
        <v>0</v>
      </c>
      <c r="BK707" s="124">
        <v>0</v>
      </c>
      <c r="BL707" s="124">
        <v>0</v>
      </c>
      <c r="BM707" s="125">
        <v>0</v>
      </c>
      <c r="BN707" s="123">
        <v>0</v>
      </c>
      <c r="BO707" s="124">
        <v>0</v>
      </c>
      <c r="BP707" s="124">
        <v>0</v>
      </c>
      <c r="BQ707" s="125">
        <v>0</v>
      </c>
      <c r="BR707" s="123">
        <v>0</v>
      </c>
      <c r="BS707" s="124">
        <v>0</v>
      </c>
      <c r="BT707" s="124">
        <v>0</v>
      </c>
      <c r="BU707" s="125">
        <v>0</v>
      </c>
      <c r="BV707" s="123">
        <v>0</v>
      </c>
      <c r="BW707" s="124">
        <v>0</v>
      </c>
      <c r="BX707" s="124">
        <v>0</v>
      </c>
      <c r="BY707" s="125">
        <v>0</v>
      </c>
      <c r="BZ707" s="123">
        <v>0</v>
      </c>
      <c r="CA707" s="124">
        <v>0</v>
      </c>
      <c r="CB707" s="124">
        <v>0</v>
      </c>
      <c r="CC707" s="125">
        <v>0</v>
      </c>
      <c r="CD707" s="123">
        <v>0</v>
      </c>
      <c r="CE707" s="124">
        <v>0</v>
      </c>
      <c r="CF707" s="124">
        <v>0</v>
      </c>
      <c r="CG707" s="125">
        <v>0</v>
      </c>
      <c r="CH707" s="123">
        <v>0</v>
      </c>
      <c r="CI707" s="124">
        <v>0</v>
      </c>
      <c r="CJ707" s="124">
        <v>0</v>
      </c>
      <c r="CK707" s="125">
        <v>0</v>
      </c>
      <c r="CL707" s="123">
        <v>0</v>
      </c>
      <c r="CM707" s="124">
        <v>0</v>
      </c>
      <c r="CN707" s="124">
        <v>0</v>
      </c>
      <c r="CO707" s="125">
        <v>0</v>
      </c>
      <c r="CP707" s="123">
        <v>0</v>
      </c>
      <c r="CQ707" s="124">
        <v>0</v>
      </c>
      <c r="CR707" s="124">
        <v>0</v>
      </c>
      <c r="CS707" s="125">
        <v>0</v>
      </c>
      <c r="CT707" s="123">
        <v>0</v>
      </c>
      <c r="CU707" s="124">
        <v>0</v>
      </c>
      <c r="CV707" s="124">
        <v>0</v>
      </c>
      <c r="CW707" s="125">
        <v>0</v>
      </c>
      <c r="CX707" s="123">
        <v>0</v>
      </c>
      <c r="CY707" s="124">
        <v>0</v>
      </c>
      <c r="CZ707" s="124">
        <v>0</v>
      </c>
      <c r="DA707" s="125">
        <v>0</v>
      </c>
      <c r="DB707" s="123">
        <v>0</v>
      </c>
      <c r="DC707" s="124">
        <v>0</v>
      </c>
      <c r="DD707" s="124">
        <v>0</v>
      </c>
      <c r="DE707" s="125">
        <v>0</v>
      </c>
      <c r="DF707" s="123">
        <v>0</v>
      </c>
      <c r="DG707" s="124">
        <v>0</v>
      </c>
      <c r="DH707" s="124">
        <v>0</v>
      </c>
      <c r="DI707" s="125">
        <v>0</v>
      </c>
      <c r="DT707" s="124">
        <v>0</v>
      </c>
      <c r="DU707" s="124">
        <v>0</v>
      </c>
      <c r="DV707" s="124">
        <v>0</v>
      </c>
      <c r="DW707" s="124">
        <v>0</v>
      </c>
      <c r="DX707" s="124">
        <v>0</v>
      </c>
      <c r="DY707" s="124">
        <v>0</v>
      </c>
      <c r="DZ707" s="124">
        <v>0</v>
      </c>
      <c r="EA707" s="124">
        <v>0</v>
      </c>
      <c r="EB707" s="124">
        <v>0</v>
      </c>
      <c r="EC707" s="124">
        <v>0</v>
      </c>
      <c r="ED707" s="124">
        <v>0</v>
      </c>
      <c r="EE707" s="124">
        <v>0</v>
      </c>
      <c r="EF707" s="124">
        <v>0</v>
      </c>
      <c r="EG707" s="124">
        <v>0</v>
      </c>
      <c r="EH707" s="124">
        <v>0</v>
      </c>
      <c r="EI707" s="124">
        <v>0</v>
      </c>
      <c r="EJ707" s="124">
        <v>0</v>
      </c>
      <c r="EK707" s="124">
        <v>0</v>
      </c>
    </row>
    <row r="708" spans="1:141" outlineLevel="1" x14ac:dyDescent="0.25">
      <c r="A708" s="90"/>
      <c r="B708" s="90"/>
      <c r="C708" s="90"/>
      <c r="D708" s="90"/>
      <c r="E708" t="str">
        <f>CONCATENATE("- ", $N$8,":")</f>
        <v>- Downside:</v>
      </c>
      <c r="F708" s="100"/>
      <c r="I708" s="101"/>
      <c r="J708" s="100"/>
      <c r="M708" s="101"/>
      <c r="N708" s="100"/>
      <c r="Q708" s="101"/>
      <c r="R708" s="100"/>
      <c r="U708" s="101"/>
      <c r="V708" s="100"/>
      <c r="Y708" s="101"/>
      <c r="Z708" s="100"/>
      <c r="AC708" s="101"/>
      <c r="AD708" s="100"/>
      <c r="AG708" s="101"/>
      <c r="AH708" s="100"/>
      <c r="AK708" s="101"/>
      <c r="AL708" s="100"/>
      <c r="AO708" s="101"/>
      <c r="AP708" s="123">
        <v>0</v>
      </c>
      <c r="AQ708" s="124">
        <v>0</v>
      </c>
      <c r="AR708" s="124">
        <v>0</v>
      </c>
      <c r="AS708" s="125">
        <v>0</v>
      </c>
      <c r="AT708" s="123">
        <v>0</v>
      </c>
      <c r="AU708" s="124">
        <v>0</v>
      </c>
      <c r="AV708" s="124">
        <v>0</v>
      </c>
      <c r="AW708" s="125">
        <v>0</v>
      </c>
      <c r="AX708" s="123">
        <v>0</v>
      </c>
      <c r="AY708" s="124">
        <v>0</v>
      </c>
      <c r="AZ708" s="124">
        <v>0</v>
      </c>
      <c r="BA708" s="125">
        <v>0</v>
      </c>
      <c r="BB708" s="123">
        <v>0</v>
      </c>
      <c r="BC708" s="124">
        <v>0</v>
      </c>
      <c r="BD708" s="124">
        <v>0</v>
      </c>
      <c r="BE708" s="125">
        <v>0</v>
      </c>
      <c r="BF708" s="123">
        <v>0</v>
      </c>
      <c r="BG708" s="124">
        <v>0</v>
      </c>
      <c r="BH708" s="124">
        <v>0</v>
      </c>
      <c r="BI708" s="125">
        <v>0</v>
      </c>
      <c r="BJ708" s="123">
        <v>0</v>
      </c>
      <c r="BK708" s="124">
        <v>0</v>
      </c>
      <c r="BL708" s="124">
        <v>0</v>
      </c>
      <c r="BM708" s="125">
        <v>0</v>
      </c>
      <c r="BN708" s="123">
        <v>0</v>
      </c>
      <c r="BO708" s="124">
        <v>0</v>
      </c>
      <c r="BP708" s="124">
        <v>0</v>
      </c>
      <c r="BQ708" s="125">
        <v>0</v>
      </c>
      <c r="BR708" s="123">
        <v>0</v>
      </c>
      <c r="BS708" s="124">
        <v>0</v>
      </c>
      <c r="BT708" s="124">
        <v>0</v>
      </c>
      <c r="BU708" s="125">
        <v>0</v>
      </c>
      <c r="BV708" s="123">
        <v>0</v>
      </c>
      <c r="BW708" s="124">
        <v>0</v>
      </c>
      <c r="BX708" s="124">
        <v>0</v>
      </c>
      <c r="BY708" s="125">
        <v>0</v>
      </c>
      <c r="BZ708" s="123">
        <v>0</v>
      </c>
      <c r="CA708" s="124">
        <v>0</v>
      </c>
      <c r="CB708" s="124">
        <v>0</v>
      </c>
      <c r="CC708" s="125">
        <v>0</v>
      </c>
      <c r="CD708" s="123">
        <v>0</v>
      </c>
      <c r="CE708" s="124">
        <v>0</v>
      </c>
      <c r="CF708" s="124">
        <v>0</v>
      </c>
      <c r="CG708" s="125">
        <v>0</v>
      </c>
      <c r="CH708" s="123">
        <v>0</v>
      </c>
      <c r="CI708" s="124">
        <v>0</v>
      </c>
      <c r="CJ708" s="124">
        <v>0</v>
      </c>
      <c r="CK708" s="125">
        <v>0</v>
      </c>
      <c r="CL708" s="123">
        <v>0</v>
      </c>
      <c r="CM708" s="124">
        <v>0</v>
      </c>
      <c r="CN708" s="124">
        <v>0</v>
      </c>
      <c r="CO708" s="125">
        <v>0</v>
      </c>
      <c r="CP708" s="123">
        <v>0</v>
      </c>
      <c r="CQ708" s="124">
        <v>0</v>
      </c>
      <c r="CR708" s="124">
        <v>0</v>
      </c>
      <c r="CS708" s="125">
        <v>0</v>
      </c>
      <c r="CT708" s="123">
        <v>0</v>
      </c>
      <c r="CU708" s="124">
        <v>0</v>
      </c>
      <c r="CV708" s="124">
        <v>0</v>
      </c>
      <c r="CW708" s="125">
        <v>0</v>
      </c>
      <c r="CX708" s="123">
        <v>0</v>
      </c>
      <c r="CY708" s="124">
        <v>0</v>
      </c>
      <c r="CZ708" s="124">
        <v>0</v>
      </c>
      <c r="DA708" s="125">
        <v>0</v>
      </c>
      <c r="DB708" s="123">
        <v>0</v>
      </c>
      <c r="DC708" s="124">
        <v>0</v>
      </c>
      <c r="DD708" s="124">
        <v>0</v>
      </c>
      <c r="DE708" s="125">
        <v>0</v>
      </c>
      <c r="DF708" s="123">
        <v>0</v>
      </c>
      <c r="DG708" s="124">
        <v>0</v>
      </c>
      <c r="DH708" s="124">
        <v>0</v>
      </c>
      <c r="DI708" s="125">
        <v>0</v>
      </c>
      <c r="DT708" s="124">
        <v>0</v>
      </c>
      <c r="DU708" s="124">
        <v>0</v>
      </c>
      <c r="DV708" s="124">
        <v>0</v>
      </c>
      <c r="DW708" s="124">
        <v>0</v>
      </c>
      <c r="DX708" s="124">
        <v>0</v>
      </c>
      <c r="DY708" s="124">
        <v>0</v>
      </c>
      <c r="DZ708" s="124">
        <v>0</v>
      </c>
      <c r="EA708" s="124">
        <v>0</v>
      </c>
      <c r="EB708" s="124">
        <v>0</v>
      </c>
      <c r="EC708" s="124">
        <v>0</v>
      </c>
      <c r="ED708" s="124">
        <v>0</v>
      </c>
      <c r="EE708" s="124">
        <v>0</v>
      </c>
      <c r="EF708" s="124">
        <v>0</v>
      </c>
      <c r="EG708" s="124">
        <v>0</v>
      </c>
      <c r="EH708" s="124">
        <v>0</v>
      </c>
      <c r="EI708" s="124">
        <v>0</v>
      </c>
      <c r="EJ708" s="124">
        <v>0</v>
      </c>
      <c r="EK708" s="124">
        <v>0</v>
      </c>
    </row>
    <row r="709" spans="1:141" outlineLevel="1" x14ac:dyDescent="0.25">
      <c r="A709" s="90"/>
      <c r="B709" s="90"/>
      <c r="C709" s="90"/>
      <c r="D709" s="90"/>
      <c r="E709" t="str">
        <f>CONCATENATE("- ", $N$9,":")</f>
        <v>- Management:</v>
      </c>
      <c r="F709" s="100"/>
      <c r="I709" s="101"/>
      <c r="J709" s="100"/>
      <c r="M709" s="101"/>
      <c r="N709" s="100"/>
      <c r="Q709" s="101"/>
      <c r="R709" s="100"/>
      <c r="U709" s="101"/>
      <c r="V709" s="100"/>
      <c r="Y709" s="101"/>
      <c r="Z709" s="100"/>
      <c r="AC709" s="101"/>
      <c r="AD709" s="100"/>
      <c r="AG709" s="101"/>
      <c r="AH709" s="100"/>
      <c r="AK709" s="101"/>
      <c r="AL709" s="100"/>
      <c r="AO709" s="101"/>
      <c r="AP709" s="123">
        <v>0</v>
      </c>
      <c r="AQ709" s="124">
        <v>0</v>
      </c>
      <c r="AR709" s="124">
        <v>0</v>
      </c>
      <c r="AS709" s="125">
        <v>0</v>
      </c>
      <c r="AT709" s="123">
        <v>0</v>
      </c>
      <c r="AU709" s="124">
        <v>0</v>
      </c>
      <c r="AV709" s="124">
        <v>0</v>
      </c>
      <c r="AW709" s="125">
        <v>0</v>
      </c>
      <c r="AX709" s="123">
        <v>0</v>
      </c>
      <c r="AY709" s="124">
        <v>0</v>
      </c>
      <c r="AZ709" s="124">
        <v>0</v>
      </c>
      <c r="BA709" s="125">
        <v>0</v>
      </c>
      <c r="BB709" s="123">
        <v>0</v>
      </c>
      <c r="BC709" s="124">
        <v>0</v>
      </c>
      <c r="BD709" s="124">
        <v>0</v>
      </c>
      <c r="BE709" s="125">
        <v>0</v>
      </c>
      <c r="BF709" s="123">
        <v>0</v>
      </c>
      <c r="BG709" s="124">
        <v>0</v>
      </c>
      <c r="BH709" s="124">
        <v>0</v>
      </c>
      <c r="BI709" s="125">
        <v>0</v>
      </c>
      <c r="BJ709" s="123">
        <v>0</v>
      </c>
      <c r="BK709" s="124">
        <v>0</v>
      </c>
      <c r="BL709" s="124">
        <v>0</v>
      </c>
      <c r="BM709" s="125">
        <v>0</v>
      </c>
      <c r="BN709" s="123">
        <v>0</v>
      </c>
      <c r="BO709" s="124">
        <v>0</v>
      </c>
      <c r="BP709" s="124">
        <v>0</v>
      </c>
      <c r="BQ709" s="125">
        <v>0</v>
      </c>
      <c r="BR709" s="123">
        <v>0</v>
      </c>
      <c r="BS709" s="124">
        <v>0</v>
      </c>
      <c r="BT709" s="124">
        <v>0</v>
      </c>
      <c r="BU709" s="125">
        <v>0</v>
      </c>
      <c r="BV709" s="123">
        <v>0</v>
      </c>
      <c r="BW709" s="124">
        <v>0</v>
      </c>
      <c r="BX709" s="124">
        <v>0</v>
      </c>
      <c r="BY709" s="125">
        <v>0</v>
      </c>
      <c r="BZ709" s="123">
        <v>0</v>
      </c>
      <c r="CA709" s="124">
        <v>0</v>
      </c>
      <c r="CB709" s="124">
        <v>0</v>
      </c>
      <c r="CC709" s="125">
        <v>0</v>
      </c>
      <c r="CD709" s="123">
        <v>0</v>
      </c>
      <c r="CE709" s="124">
        <v>0</v>
      </c>
      <c r="CF709" s="124">
        <v>0</v>
      </c>
      <c r="CG709" s="125">
        <v>0</v>
      </c>
      <c r="CH709" s="123">
        <v>0</v>
      </c>
      <c r="CI709" s="124">
        <v>0</v>
      </c>
      <c r="CJ709" s="124">
        <v>0</v>
      </c>
      <c r="CK709" s="125">
        <v>0</v>
      </c>
      <c r="CL709" s="123">
        <v>0</v>
      </c>
      <c r="CM709" s="124">
        <v>0</v>
      </c>
      <c r="CN709" s="124">
        <v>0</v>
      </c>
      <c r="CO709" s="125">
        <v>0</v>
      </c>
      <c r="CP709" s="123">
        <v>0</v>
      </c>
      <c r="CQ709" s="124">
        <v>0</v>
      </c>
      <c r="CR709" s="124">
        <v>0</v>
      </c>
      <c r="CS709" s="125">
        <v>0</v>
      </c>
      <c r="CT709" s="123">
        <v>0</v>
      </c>
      <c r="CU709" s="124">
        <v>0</v>
      </c>
      <c r="CV709" s="124">
        <v>0</v>
      </c>
      <c r="CW709" s="125">
        <v>0</v>
      </c>
      <c r="CX709" s="123">
        <v>0</v>
      </c>
      <c r="CY709" s="124">
        <v>0</v>
      </c>
      <c r="CZ709" s="124">
        <v>0</v>
      </c>
      <c r="DA709" s="125">
        <v>0</v>
      </c>
      <c r="DB709" s="123">
        <v>0</v>
      </c>
      <c r="DC709" s="124">
        <v>0</v>
      </c>
      <c r="DD709" s="124">
        <v>0</v>
      </c>
      <c r="DE709" s="125">
        <v>0</v>
      </c>
      <c r="DF709" s="123">
        <v>0</v>
      </c>
      <c r="DG709" s="124">
        <v>0</v>
      </c>
      <c r="DH709" s="124">
        <v>0</v>
      </c>
      <c r="DI709" s="125">
        <v>0</v>
      </c>
      <c r="DT709" s="124">
        <v>0</v>
      </c>
      <c r="DU709" s="124">
        <v>0</v>
      </c>
      <c r="DV709" s="124">
        <v>0</v>
      </c>
      <c r="DW709" s="124">
        <v>0</v>
      </c>
      <c r="DX709" s="124">
        <v>0</v>
      </c>
      <c r="DY709" s="124">
        <v>0</v>
      </c>
      <c r="DZ709" s="124">
        <v>0</v>
      </c>
      <c r="EA709" s="124">
        <v>0</v>
      </c>
      <c r="EB709" s="124">
        <v>0</v>
      </c>
      <c r="EC709" s="124">
        <v>0</v>
      </c>
      <c r="ED709" s="124">
        <v>0</v>
      </c>
      <c r="EE709" s="124">
        <v>0</v>
      </c>
      <c r="EF709" s="124">
        <v>0</v>
      </c>
      <c r="EG709" s="124">
        <v>0</v>
      </c>
      <c r="EH709" s="124">
        <v>0</v>
      </c>
      <c r="EI709" s="124">
        <v>0</v>
      </c>
      <c r="EJ709" s="124">
        <v>0</v>
      </c>
      <c r="EK709" s="124">
        <v>0</v>
      </c>
    </row>
    <row r="710" spans="1:141" outlineLevel="1" x14ac:dyDescent="0.25">
      <c r="A710" s="90"/>
      <c r="B710" s="90"/>
      <c r="C710" s="90"/>
      <c r="D710" s="90"/>
      <c r="E710" t="str">
        <f>CONCATENATE("- ", $N$10,":")</f>
        <v>- Default:</v>
      </c>
      <c r="F710" s="100"/>
      <c r="I710" s="101"/>
      <c r="J710" s="100"/>
      <c r="M710" s="101"/>
      <c r="N710" s="100"/>
      <c r="Q710" s="101"/>
      <c r="R710" s="100"/>
      <c r="U710" s="101"/>
      <c r="V710" s="100"/>
      <c r="Y710" s="101"/>
      <c r="Z710" s="100"/>
      <c r="AC710" s="101"/>
      <c r="AD710" s="100"/>
      <c r="AG710" s="101"/>
      <c r="AH710" s="100"/>
      <c r="AK710" s="101"/>
      <c r="AL710" s="100"/>
      <c r="AO710" s="101"/>
      <c r="AP710" s="123">
        <v>0</v>
      </c>
      <c r="AQ710" s="124">
        <v>0</v>
      </c>
      <c r="AR710" s="124">
        <v>0</v>
      </c>
      <c r="AS710" s="125">
        <v>0</v>
      </c>
      <c r="AT710" s="123">
        <v>0</v>
      </c>
      <c r="AU710" s="124">
        <v>0</v>
      </c>
      <c r="AV710" s="124">
        <v>0</v>
      </c>
      <c r="AW710" s="125">
        <v>0</v>
      </c>
      <c r="AX710" s="123">
        <v>0</v>
      </c>
      <c r="AY710" s="124">
        <v>0</v>
      </c>
      <c r="AZ710" s="124">
        <v>0</v>
      </c>
      <c r="BA710" s="125">
        <v>0</v>
      </c>
      <c r="BB710" s="123">
        <v>0</v>
      </c>
      <c r="BC710" s="124">
        <v>0</v>
      </c>
      <c r="BD710" s="124">
        <v>0</v>
      </c>
      <c r="BE710" s="125">
        <v>0</v>
      </c>
      <c r="BF710" s="123">
        <v>0</v>
      </c>
      <c r="BG710" s="124">
        <v>0</v>
      </c>
      <c r="BH710" s="124">
        <v>0</v>
      </c>
      <c r="BI710" s="125">
        <v>0</v>
      </c>
      <c r="BJ710" s="123">
        <v>0</v>
      </c>
      <c r="BK710" s="124">
        <v>0</v>
      </c>
      <c r="BL710" s="124">
        <v>0</v>
      </c>
      <c r="BM710" s="125">
        <v>0</v>
      </c>
      <c r="BN710" s="123">
        <v>0</v>
      </c>
      <c r="BO710" s="124">
        <v>0</v>
      </c>
      <c r="BP710" s="124">
        <v>0</v>
      </c>
      <c r="BQ710" s="125">
        <v>0</v>
      </c>
      <c r="BR710" s="123">
        <v>0</v>
      </c>
      <c r="BS710" s="124">
        <v>0</v>
      </c>
      <c r="BT710" s="124">
        <v>0</v>
      </c>
      <c r="BU710" s="125">
        <v>0</v>
      </c>
      <c r="BV710" s="123">
        <v>0</v>
      </c>
      <c r="BW710" s="124">
        <v>0</v>
      </c>
      <c r="BX710" s="124">
        <v>0</v>
      </c>
      <c r="BY710" s="125">
        <v>0</v>
      </c>
      <c r="BZ710" s="123">
        <v>0</v>
      </c>
      <c r="CA710" s="124">
        <v>0</v>
      </c>
      <c r="CB710" s="124">
        <v>0</v>
      </c>
      <c r="CC710" s="125">
        <v>0</v>
      </c>
      <c r="CD710" s="123">
        <v>0</v>
      </c>
      <c r="CE710" s="124">
        <v>0</v>
      </c>
      <c r="CF710" s="124">
        <v>0</v>
      </c>
      <c r="CG710" s="125">
        <v>0</v>
      </c>
      <c r="CH710" s="123">
        <v>0</v>
      </c>
      <c r="CI710" s="124">
        <v>0</v>
      </c>
      <c r="CJ710" s="124">
        <v>0</v>
      </c>
      <c r="CK710" s="125">
        <v>0</v>
      </c>
      <c r="CL710" s="123">
        <v>0</v>
      </c>
      <c r="CM710" s="124">
        <v>0</v>
      </c>
      <c r="CN710" s="124">
        <v>0</v>
      </c>
      <c r="CO710" s="125">
        <v>0</v>
      </c>
      <c r="CP710" s="123">
        <v>0</v>
      </c>
      <c r="CQ710" s="124">
        <v>0</v>
      </c>
      <c r="CR710" s="124">
        <v>0</v>
      </c>
      <c r="CS710" s="125">
        <v>0</v>
      </c>
      <c r="CT710" s="123">
        <v>0</v>
      </c>
      <c r="CU710" s="124">
        <v>0</v>
      </c>
      <c r="CV710" s="124">
        <v>0</v>
      </c>
      <c r="CW710" s="125">
        <v>0</v>
      </c>
      <c r="CX710" s="123">
        <v>0</v>
      </c>
      <c r="CY710" s="124">
        <v>0</v>
      </c>
      <c r="CZ710" s="124">
        <v>0</v>
      </c>
      <c r="DA710" s="125">
        <v>0</v>
      </c>
      <c r="DB710" s="123">
        <v>0</v>
      </c>
      <c r="DC710" s="124">
        <v>0</v>
      </c>
      <c r="DD710" s="124">
        <v>0</v>
      </c>
      <c r="DE710" s="125">
        <v>0</v>
      </c>
      <c r="DF710" s="123">
        <v>0</v>
      </c>
      <c r="DG710" s="124">
        <v>0</v>
      </c>
      <c r="DH710" s="124">
        <v>0</v>
      </c>
      <c r="DI710" s="125">
        <v>0</v>
      </c>
      <c r="DT710" s="124" t="e">
        <f ca="1">IF(DT$4="A",AVERAGE(DR694:DT694),AVERAGE(DQ694:DS694))</f>
        <v>#DIV/0!</v>
      </c>
      <c r="DU710" s="124" t="e">
        <f ca="1">IF(DU$4="A",AVERAGE(DS694:DU694),DT710)</f>
        <v>#DIV/0!</v>
      </c>
      <c r="DV710" s="124" t="e">
        <f t="shared" ref="DV710" ca="1" si="1739">DU710</f>
        <v>#DIV/0!</v>
      </c>
      <c r="DW710" s="124" t="e">
        <f t="shared" ref="DW710" ca="1" si="1740">DV710</f>
        <v>#DIV/0!</v>
      </c>
      <c r="DX710" s="124" t="e">
        <f t="shared" ref="DX710" ca="1" si="1741">DW710</f>
        <v>#DIV/0!</v>
      </c>
      <c r="DY710" s="124" t="e">
        <f t="shared" ref="DY710" ca="1" si="1742">DX710</f>
        <v>#DIV/0!</v>
      </c>
      <c r="DZ710" s="124" t="e">
        <f t="shared" ref="DZ710" ca="1" si="1743">DY710</f>
        <v>#DIV/0!</v>
      </c>
      <c r="EA710" s="124" t="e">
        <f t="shared" ref="EA710" ca="1" si="1744">DZ710</f>
        <v>#DIV/0!</v>
      </c>
      <c r="EB710" s="124" t="e">
        <f t="shared" ref="EB710" ca="1" si="1745">EA710</f>
        <v>#DIV/0!</v>
      </c>
      <c r="EC710" s="124" t="e">
        <f t="shared" ref="EC710" ca="1" si="1746">EB710</f>
        <v>#DIV/0!</v>
      </c>
      <c r="ED710" s="124" t="e">
        <f t="shared" ref="ED710" ca="1" si="1747">EC710</f>
        <v>#DIV/0!</v>
      </c>
      <c r="EE710" s="124" t="e">
        <f t="shared" ref="EE710" ca="1" si="1748">ED710</f>
        <v>#DIV/0!</v>
      </c>
      <c r="EF710" s="124" t="e">
        <f t="shared" ref="EF710" ca="1" si="1749">EE710</f>
        <v>#DIV/0!</v>
      </c>
      <c r="EG710" s="124" t="e">
        <f t="shared" ref="EG710" ca="1" si="1750">EF710</f>
        <v>#DIV/0!</v>
      </c>
      <c r="EH710" s="124" t="e">
        <f t="shared" ref="EH710" ca="1" si="1751">EG710</f>
        <v>#DIV/0!</v>
      </c>
      <c r="EI710" s="124" t="e">
        <f t="shared" ref="EI710" ca="1" si="1752">EH710</f>
        <v>#DIV/0!</v>
      </c>
      <c r="EJ710" s="124" t="e">
        <f t="shared" ref="EJ710" ca="1" si="1753">EI710</f>
        <v>#DIV/0!</v>
      </c>
      <c r="EK710" s="124" t="e">
        <f t="shared" ref="EK710" ca="1" si="1754">EJ710</f>
        <v>#DIV/0!</v>
      </c>
    </row>
    <row r="711" spans="1:141" outlineLevel="1" x14ac:dyDescent="0.25">
      <c r="A711" s="129"/>
      <c r="B711" s="129"/>
      <c r="C711" s="129"/>
      <c r="D711" s="129"/>
      <c r="E711" s="122"/>
      <c r="F711" s="130"/>
      <c r="G711" s="122"/>
      <c r="H711" s="122"/>
      <c r="I711" s="122"/>
      <c r="J711" s="130"/>
      <c r="K711" s="122"/>
      <c r="L711" s="122"/>
      <c r="M711" s="122"/>
      <c r="N711" s="130"/>
      <c r="O711" s="122"/>
      <c r="P711" s="122"/>
      <c r="Q711" s="122"/>
      <c r="R711" s="130"/>
      <c r="S711" s="122"/>
      <c r="T711" s="122"/>
      <c r="U711" s="122"/>
      <c r="V711" s="130"/>
      <c r="W711" s="122"/>
      <c r="X711" s="122"/>
      <c r="Y711" s="122"/>
      <c r="Z711" s="130"/>
      <c r="AA711" s="122"/>
      <c r="AB711" s="122"/>
      <c r="AC711" s="122"/>
      <c r="AD711" s="130"/>
      <c r="AE711" s="122"/>
      <c r="AF711" s="122"/>
      <c r="AG711" s="122"/>
      <c r="AH711" s="130"/>
      <c r="AI711" s="122"/>
      <c r="AJ711" s="122"/>
      <c r="AK711" s="122"/>
      <c r="AL711" s="130"/>
      <c r="AM711" s="122"/>
      <c r="AN711" s="122"/>
      <c r="AO711" s="122"/>
      <c r="AP711" s="130"/>
      <c r="AQ711" s="122"/>
      <c r="AR711" s="122"/>
      <c r="AS711" s="122"/>
      <c r="AT711" s="130"/>
      <c r="AU711" s="122"/>
      <c r="AV711" s="122"/>
      <c r="AW711" s="122"/>
      <c r="AX711" s="130"/>
      <c r="AY711" s="122"/>
      <c r="AZ711" s="122"/>
      <c r="BA711" s="122"/>
      <c r="BB711" s="130"/>
      <c r="BC711" s="122"/>
      <c r="BD711" s="122"/>
      <c r="BE711" s="122"/>
      <c r="BF711" s="130"/>
      <c r="BG711" s="122"/>
      <c r="BH711" s="122"/>
      <c r="BI711" s="122"/>
      <c r="BJ711" s="130"/>
      <c r="BK711" s="122"/>
      <c r="BL711" s="122"/>
      <c r="BM711" s="122"/>
      <c r="BN711" s="130"/>
      <c r="BO711" s="122"/>
      <c r="BP711" s="122"/>
      <c r="BQ711" s="122"/>
      <c r="BR711" s="130"/>
      <c r="BS711" s="122"/>
      <c r="BT711" s="122"/>
      <c r="BU711" s="122"/>
      <c r="BV711" s="130"/>
      <c r="BW711" s="122"/>
      <c r="BX711" s="122"/>
      <c r="BY711" s="122"/>
      <c r="BZ711" s="130"/>
      <c r="CA711" s="122"/>
      <c r="CB711" s="122"/>
      <c r="CC711" s="122"/>
      <c r="CD711" s="130"/>
      <c r="CE711" s="122"/>
      <c r="CF711" s="122"/>
      <c r="CG711" s="122"/>
      <c r="CH711" s="130"/>
      <c r="CI711" s="122"/>
      <c r="CJ711" s="122"/>
      <c r="CK711" s="122"/>
      <c r="CL711" s="130"/>
      <c r="CM711" s="122"/>
      <c r="CN711" s="122"/>
      <c r="CO711" s="122"/>
      <c r="CP711" s="130"/>
      <c r="CQ711" s="122"/>
      <c r="CR711" s="122"/>
      <c r="CS711" s="122"/>
      <c r="CT711" s="130"/>
      <c r="CU711" s="122"/>
      <c r="CV711" s="122"/>
      <c r="CW711" s="122"/>
      <c r="CX711" s="130"/>
      <c r="CY711" s="122"/>
      <c r="CZ711" s="122"/>
      <c r="DA711" s="122"/>
      <c r="DB711" s="130"/>
      <c r="DC711" s="122"/>
      <c r="DD711" s="122"/>
      <c r="DE711" s="122"/>
      <c r="DF711" s="130"/>
      <c r="DG711" s="122"/>
      <c r="DH711" s="122"/>
      <c r="DI711" s="131"/>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2"/>
      <c r="EI711" s="122"/>
      <c r="EJ711" s="122"/>
      <c r="EK711" s="122"/>
    </row>
    <row r="712" spans="1:141" outlineLevel="1" x14ac:dyDescent="0.25">
      <c r="A712" s="90"/>
      <c r="B712" s="90"/>
      <c r="C712" s="90"/>
      <c r="D712" s="90"/>
      <c r="F712" s="100"/>
      <c r="I712" s="101"/>
      <c r="J712" s="100"/>
      <c r="M712" s="101"/>
      <c r="N712" s="100"/>
      <c r="Q712" s="101"/>
      <c r="R712" s="100"/>
      <c r="U712" s="101"/>
      <c r="V712" s="100"/>
      <c r="Y712" s="101"/>
      <c r="Z712" s="100"/>
      <c r="AC712" s="101"/>
      <c r="AD712" s="100"/>
      <c r="AG712" s="101"/>
      <c r="AH712" s="100"/>
      <c r="AK712" s="101"/>
      <c r="AL712" s="100"/>
      <c r="AO712" s="101"/>
      <c r="AP712" s="100"/>
      <c r="AS712" s="101"/>
      <c r="AT712" s="100"/>
      <c r="AW712" s="101"/>
      <c r="AX712" s="100"/>
      <c r="BA712" s="101"/>
      <c r="BB712" s="100"/>
      <c r="BE712" s="101"/>
      <c r="BF712" s="100"/>
      <c r="BI712" s="101"/>
      <c r="BJ712" s="100"/>
      <c r="BM712" s="101"/>
      <c r="BN712" s="100"/>
      <c r="BQ712" s="101"/>
      <c r="BR712" s="100"/>
      <c r="BU712" s="101"/>
      <c r="BV712" s="100"/>
      <c r="BY712" s="101"/>
      <c r="BZ712" s="100"/>
      <c r="CC712" s="101"/>
      <c r="CD712" s="100"/>
      <c r="CG712" s="101"/>
      <c r="CH712" s="100"/>
      <c r="CK712" s="101"/>
      <c r="CL712" s="100"/>
      <c r="CO712" s="101"/>
      <c r="CP712" s="100"/>
      <c r="CS712" s="101"/>
      <c r="CT712" s="100"/>
      <c r="CW712" s="101"/>
      <c r="CX712" s="100"/>
      <c r="DA712" s="101"/>
      <c r="DB712" s="100"/>
      <c r="DE712" s="101"/>
      <c r="DF712" s="100"/>
      <c r="DI712" s="101"/>
    </row>
    <row r="713" spans="1:141" outlineLevel="1" x14ac:dyDescent="0.25">
      <c r="A713" s="90"/>
      <c r="B713" s="90"/>
      <c r="C713" s="111"/>
      <c r="D713" s="90"/>
      <c r="E713" s="132" t="s">
        <v>273</v>
      </c>
      <c r="F713" s="105" t="str">
        <f t="shared" ref="F713:AK713" ca="1" si="1755">IF(ISNUMBER(F717),F717+IF($I$7=1,F715,0),IF(ISNUMBER(F719),F719+IF($I$7=1,F715,0),""))</f>
        <v/>
      </c>
      <c r="G713" s="106" t="str">
        <f t="shared" ca="1" si="1755"/>
        <v/>
      </c>
      <c r="H713" s="106" t="str">
        <f t="shared" ca="1" si="1755"/>
        <v/>
      </c>
      <c r="I713" s="107" t="str">
        <f t="shared" ca="1" si="1755"/>
        <v/>
      </c>
      <c r="J713" s="105" t="str">
        <f t="shared" ca="1" si="1755"/>
        <v/>
      </c>
      <c r="K713" s="106" t="str">
        <f t="shared" ca="1" si="1755"/>
        <v/>
      </c>
      <c r="L713" s="106" t="str">
        <f t="shared" ca="1" si="1755"/>
        <v/>
      </c>
      <c r="M713" s="107" t="str">
        <f t="shared" ca="1" si="1755"/>
        <v/>
      </c>
      <c r="N713" s="105" t="str">
        <f t="shared" ca="1" si="1755"/>
        <v/>
      </c>
      <c r="O713" s="106" t="str">
        <f t="shared" ca="1" si="1755"/>
        <v/>
      </c>
      <c r="P713" s="106" t="str">
        <f t="shared" ca="1" si="1755"/>
        <v/>
      </c>
      <c r="Q713" s="107" t="str">
        <f t="shared" ca="1" si="1755"/>
        <v/>
      </c>
      <c r="R713" s="105" t="str">
        <f t="shared" ca="1" si="1755"/>
        <v/>
      </c>
      <c r="S713" s="106" t="str">
        <f t="shared" ca="1" si="1755"/>
        <v/>
      </c>
      <c r="T713" s="106" t="str">
        <f t="shared" ca="1" si="1755"/>
        <v/>
      </c>
      <c r="U713" s="107" t="str">
        <f t="shared" ca="1" si="1755"/>
        <v/>
      </c>
      <c r="V713" s="105" t="str">
        <f t="shared" ca="1" si="1755"/>
        <v/>
      </c>
      <c r="W713" s="106" t="str">
        <f t="shared" ca="1" si="1755"/>
        <v/>
      </c>
      <c r="X713" s="106" t="str">
        <f t="shared" ca="1" si="1755"/>
        <v/>
      </c>
      <c r="Y713" s="107" t="str">
        <f t="shared" ca="1" si="1755"/>
        <v/>
      </c>
      <c r="Z713" s="105" t="str">
        <f t="shared" ca="1" si="1755"/>
        <v/>
      </c>
      <c r="AA713" s="106" t="str">
        <f t="shared" ca="1" si="1755"/>
        <v/>
      </c>
      <c r="AB713" s="106" t="str">
        <f t="shared" ca="1" si="1755"/>
        <v/>
      </c>
      <c r="AC713" s="107" t="str">
        <f t="shared" ca="1" si="1755"/>
        <v/>
      </c>
      <c r="AD713" s="105" t="str">
        <f t="shared" ca="1" si="1755"/>
        <v/>
      </c>
      <c r="AE713" s="106" t="str">
        <f t="shared" ca="1" si="1755"/>
        <v/>
      </c>
      <c r="AF713" s="106" t="str">
        <f t="shared" ca="1" si="1755"/>
        <v/>
      </c>
      <c r="AG713" s="107" t="str">
        <f t="shared" ca="1" si="1755"/>
        <v/>
      </c>
      <c r="AH713" s="105" t="str">
        <f t="shared" ca="1" si="1755"/>
        <v/>
      </c>
      <c r="AI713" s="106" t="str">
        <f t="shared" ca="1" si="1755"/>
        <v/>
      </c>
      <c r="AJ713" s="106" t="str">
        <f t="shared" ca="1" si="1755"/>
        <v/>
      </c>
      <c r="AK713" s="107" t="str">
        <f t="shared" ca="1" si="1755"/>
        <v/>
      </c>
      <c r="AL713" s="105" t="str">
        <f t="shared" ref="AL713:BQ713" ca="1" si="1756">IF(ISNUMBER(AL717),AL717+IF($I$7=1,AL715,0),IF(ISNUMBER(AL719),AL719+IF($I$7=1,AL715,0),""))</f>
        <v/>
      </c>
      <c r="AM713" s="106" t="str">
        <f t="shared" ca="1" si="1756"/>
        <v/>
      </c>
      <c r="AN713" s="106" t="str">
        <f t="shared" ca="1" si="1756"/>
        <v/>
      </c>
      <c r="AO713" s="107" t="str">
        <f t="shared" ca="1" si="1756"/>
        <v/>
      </c>
      <c r="AP713" s="105" t="str">
        <f t="shared" ca="1" si="1756"/>
        <v/>
      </c>
      <c r="AQ713" s="106" t="str">
        <f t="shared" ca="1" si="1756"/>
        <v/>
      </c>
      <c r="AR713" s="106" t="str">
        <f t="shared" ca="1" si="1756"/>
        <v/>
      </c>
      <c r="AS713" s="107" t="str">
        <f t="shared" ca="1" si="1756"/>
        <v/>
      </c>
      <c r="AT713" s="105" t="str">
        <f t="shared" ca="1" si="1756"/>
        <v/>
      </c>
      <c r="AU713" s="106" t="str">
        <f t="shared" ca="1" si="1756"/>
        <v/>
      </c>
      <c r="AV713" s="106" t="str">
        <f t="shared" ca="1" si="1756"/>
        <v/>
      </c>
      <c r="AW713" s="107" t="str">
        <f t="shared" ca="1" si="1756"/>
        <v/>
      </c>
      <c r="AX713" s="105" t="str">
        <f t="shared" ca="1" si="1756"/>
        <v/>
      </c>
      <c r="AY713" s="106" t="str">
        <f t="shared" ca="1" si="1756"/>
        <v/>
      </c>
      <c r="AZ713" s="106" t="str">
        <f t="shared" ca="1" si="1756"/>
        <v/>
      </c>
      <c r="BA713" s="107" t="str">
        <f t="shared" ca="1" si="1756"/>
        <v/>
      </c>
      <c r="BB713" s="105" t="str">
        <f t="shared" ca="1" si="1756"/>
        <v/>
      </c>
      <c r="BC713" s="106" t="str">
        <f t="shared" ca="1" si="1756"/>
        <v/>
      </c>
      <c r="BD713" s="106" t="str">
        <f t="shared" ca="1" si="1756"/>
        <v/>
      </c>
      <c r="BE713" s="107" t="str">
        <f t="shared" ca="1" si="1756"/>
        <v/>
      </c>
      <c r="BF713" s="105" t="str">
        <f t="shared" ca="1" si="1756"/>
        <v/>
      </c>
      <c r="BG713" s="106" t="str">
        <f t="shared" ca="1" si="1756"/>
        <v/>
      </c>
      <c r="BH713" s="106" t="str">
        <f t="shared" ca="1" si="1756"/>
        <v/>
      </c>
      <c r="BI713" s="107" t="str">
        <f t="shared" ca="1" si="1756"/>
        <v/>
      </c>
      <c r="BJ713" s="105" t="str">
        <f t="shared" ca="1" si="1756"/>
        <v/>
      </c>
      <c r="BK713" s="106" t="str">
        <f t="shared" ca="1" si="1756"/>
        <v/>
      </c>
      <c r="BL713" s="106" t="str">
        <f t="shared" ca="1" si="1756"/>
        <v/>
      </c>
      <c r="BM713" s="107" t="str">
        <f t="shared" ca="1" si="1756"/>
        <v/>
      </c>
      <c r="BN713" s="105" t="str">
        <f t="shared" ca="1" si="1756"/>
        <v/>
      </c>
      <c r="BO713" s="106" t="str">
        <f t="shared" ca="1" si="1756"/>
        <v/>
      </c>
      <c r="BP713" s="106" t="str">
        <f t="shared" ca="1" si="1756"/>
        <v/>
      </c>
      <c r="BQ713" s="107" t="str">
        <f t="shared" ca="1" si="1756"/>
        <v/>
      </c>
      <c r="BR713" s="105" t="str">
        <f t="shared" ref="BR713:CW713" ca="1" si="1757">IF(ISNUMBER(BR717),BR717+IF($I$7=1,BR715,0),IF(ISNUMBER(BR719),BR719+IF($I$7=1,BR715,0),""))</f>
        <v/>
      </c>
      <c r="BS713" s="106" t="str">
        <f t="shared" ca="1" si="1757"/>
        <v/>
      </c>
      <c r="BT713" s="106" t="str">
        <f t="shared" ca="1" si="1757"/>
        <v/>
      </c>
      <c r="BU713" s="107" t="str">
        <f t="shared" ca="1" si="1757"/>
        <v/>
      </c>
      <c r="BV713" s="105" t="str">
        <f t="shared" ca="1" si="1757"/>
        <v/>
      </c>
      <c r="BW713" s="106" t="str">
        <f t="shared" ca="1" si="1757"/>
        <v/>
      </c>
      <c r="BX713" s="106" t="str">
        <f t="shared" ca="1" si="1757"/>
        <v/>
      </c>
      <c r="BY713" s="107" t="str">
        <f t="shared" ca="1" si="1757"/>
        <v/>
      </c>
      <c r="BZ713" s="105" t="str">
        <f t="shared" ca="1" si="1757"/>
        <v/>
      </c>
      <c r="CA713" s="106" t="str">
        <f t="shared" ca="1" si="1757"/>
        <v/>
      </c>
      <c r="CB713" s="106" t="str">
        <f t="shared" ca="1" si="1757"/>
        <v/>
      </c>
      <c r="CC713" s="107" t="str">
        <f t="shared" ca="1" si="1757"/>
        <v/>
      </c>
      <c r="CD713" s="105" t="str">
        <f t="shared" ca="1" si="1757"/>
        <v/>
      </c>
      <c r="CE713" s="106" t="str">
        <f t="shared" ca="1" si="1757"/>
        <v/>
      </c>
      <c r="CF713" s="106" t="str">
        <f t="shared" ca="1" si="1757"/>
        <v/>
      </c>
      <c r="CG713" s="107" t="str">
        <f t="shared" ca="1" si="1757"/>
        <v/>
      </c>
      <c r="CH713" s="105">
        <f t="shared" ca="1" si="1757"/>
        <v>0</v>
      </c>
      <c r="CI713" s="106">
        <f t="shared" ca="1" si="1757"/>
        <v>0</v>
      </c>
      <c r="CJ713" s="106">
        <f t="shared" ca="1" si="1757"/>
        <v>0</v>
      </c>
      <c r="CK713" s="107">
        <f t="shared" ca="1" si="1757"/>
        <v>0</v>
      </c>
      <c r="CL713" s="105">
        <f t="shared" ca="1" si="1757"/>
        <v>0</v>
      </c>
      <c r="CM713" s="106">
        <f t="shared" ca="1" si="1757"/>
        <v>0</v>
      </c>
      <c r="CN713" s="106">
        <f t="shared" ca="1" si="1757"/>
        <v>0</v>
      </c>
      <c r="CO713" s="107">
        <f t="shared" ca="1" si="1757"/>
        <v>0</v>
      </c>
      <c r="CP713" s="105">
        <f t="shared" ca="1" si="1757"/>
        <v>0</v>
      </c>
      <c r="CQ713" s="106">
        <f t="shared" ca="1" si="1757"/>
        <v>0</v>
      </c>
      <c r="CR713" s="106">
        <f t="shared" ca="1" si="1757"/>
        <v>0</v>
      </c>
      <c r="CS713" s="107">
        <f t="shared" ca="1" si="1757"/>
        <v>0</v>
      </c>
      <c r="CT713" s="105">
        <f t="shared" ca="1" si="1757"/>
        <v>0</v>
      </c>
      <c r="CU713" s="106">
        <f t="shared" ca="1" si="1757"/>
        <v>0</v>
      </c>
      <c r="CV713" s="106">
        <f t="shared" ca="1" si="1757"/>
        <v>0</v>
      </c>
      <c r="CW713" s="107">
        <f t="shared" ca="1" si="1757"/>
        <v>0</v>
      </c>
      <c r="CX713" s="105">
        <f t="shared" ref="CX713:DI713" ca="1" si="1758">IF(ISNUMBER(CX717),CX717+IF($I$7=1,CX715,0),IF(ISNUMBER(CX719),CX719+IF($I$7=1,CX715,0),""))</f>
        <v>0</v>
      </c>
      <c r="CY713" s="106">
        <f t="shared" ca="1" si="1758"/>
        <v>0</v>
      </c>
      <c r="CZ713" s="106">
        <f t="shared" ca="1" si="1758"/>
        <v>0</v>
      </c>
      <c r="DA713" s="107">
        <f t="shared" ca="1" si="1758"/>
        <v>0</v>
      </c>
      <c r="DB713" s="105">
        <f t="shared" ca="1" si="1758"/>
        <v>0</v>
      </c>
      <c r="DC713" s="106">
        <f t="shared" ca="1" si="1758"/>
        <v>0</v>
      </c>
      <c r="DD713" s="106">
        <f t="shared" ca="1" si="1758"/>
        <v>0</v>
      </c>
      <c r="DE713" s="107">
        <f t="shared" ca="1" si="1758"/>
        <v>0</v>
      </c>
      <c r="DF713" s="105">
        <f t="shared" ca="1" si="1758"/>
        <v>0</v>
      </c>
      <c r="DG713" s="106">
        <f t="shared" ca="1" si="1758"/>
        <v>0</v>
      </c>
      <c r="DH713" s="106">
        <f t="shared" ca="1" si="1758"/>
        <v>0</v>
      </c>
      <c r="DI713" s="107">
        <f t="shared" ca="1" si="1758"/>
        <v>0</v>
      </c>
      <c r="DK713" s="106">
        <f t="shared" ref="DK713:EK713" ca="1" si="1759">SUM(OFFSET($E713,,MATCH(DK$3,$F$5:$DI$5,0)+3,,1))</f>
        <v>0</v>
      </c>
      <c r="DL713" s="106" t="e">
        <f t="shared" ca="1" si="1759"/>
        <v>#N/A</v>
      </c>
      <c r="DM713" s="106" t="e">
        <f t="shared" ca="1" si="1759"/>
        <v>#VALUE!</v>
      </c>
      <c r="DN713" s="106" t="e">
        <f t="shared" ca="1" si="1759"/>
        <v>#VALUE!</v>
      </c>
      <c r="DO713" s="106" t="e">
        <f t="shared" ca="1" si="1759"/>
        <v>#VALUE!</v>
      </c>
      <c r="DP713" s="106" t="e">
        <f t="shared" ca="1" si="1759"/>
        <v>#VALUE!</v>
      </c>
      <c r="DQ713" s="106" t="e">
        <f t="shared" ca="1" si="1759"/>
        <v>#VALUE!</v>
      </c>
      <c r="DR713" s="106" t="e">
        <f t="shared" ca="1" si="1759"/>
        <v>#VALUE!</v>
      </c>
      <c r="DS713" s="106" t="e">
        <f t="shared" ca="1" si="1759"/>
        <v>#VALUE!</v>
      </c>
      <c r="DT713" s="106" t="e">
        <f t="shared" ca="1" si="1759"/>
        <v>#VALUE!</v>
      </c>
      <c r="DU713" s="106" t="e">
        <f t="shared" ca="1" si="1759"/>
        <v>#VALUE!</v>
      </c>
      <c r="DV713" s="106" t="e">
        <f t="shared" ca="1" si="1759"/>
        <v>#VALUE!</v>
      </c>
      <c r="DW713" s="106" t="e">
        <f t="shared" ca="1" si="1759"/>
        <v>#VALUE!</v>
      </c>
      <c r="DX713" s="106" t="e">
        <f t="shared" ca="1" si="1759"/>
        <v>#VALUE!</v>
      </c>
      <c r="DY713" s="106" t="e">
        <f t="shared" ca="1" si="1759"/>
        <v>#VALUE!</v>
      </c>
      <c r="DZ713" s="106" t="e">
        <f t="shared" ca="1" si="1759"/>
        <v>#VALUE!</v>
      </c>
      <c r="EA713" s="106" t="e">
        <f t="shared" ca="1" si="1759"/>
        <v>#VALUE!</v>
      </c>
      <c r="EB713" s="106" t="e">
        <f t="shared" ca="1" si="1759"/>
        <v>#VALUE!</v>
      </c>
      <c r="EC713" s="106" t="e">
        <f t="shared" ca="1" si="1759"/>
        <v>#VALUE!</v>
      </c>
      <c r="ED713" s="106" t="e">
        <f t="shared" ca="1" si="1759"/>
        <v>#VALUE!</v>
      </c>
      <c r="EE713" s="106" t="e">
        <f t="shared" ca="1" si="1759"/>
        <v>#VALUE!</v>
      </c>
      <c r="EF713" s="106" t="e">
        <f t="shared" ca="1" si="1759"/>
        <v>#VALUE!</v>
      </c>
      <c r="EG713" s="106" t="e">
        <f t="shared" ca="1" si="1759"/>
        <v>#VALUE!</v>
      </c>
      <c r="EH713" s="106" t="e">
        <f t="shared" ca="1" si="1759"/>
        <v>#VALUE!</v>
      </c>
      <c r="EI713" s="106" t="e">
        <f t="shared" ca="1" si="1759"/>
        <v>#VALUE!</v>
      </c>
      <c r="EJ713" s="106" t="e">
        <f t="shared" ca="1" si="1759"/>
        <v>#VALUE!</v>
      </c>
      <c r="EK713" s="106" t="e">
        <f t="shared" ca="1" si="1759"/>
        <v>#VALUE!</v>
      </c>
    </row>
    <row r="714" spans="1:141" outlineLevel="1" x14ac:dyDescent="0.25">
      <c r="A714" s="90"/>
      <c r="B714" s="90"/>
      <c r="C714" s="90"/>
      <c r="D714" s="90"/>
      <c r="F714" s="100"/>
      <c r="I714" s="101"/>
      <c r="J714" s="100"/>
      <c r="M714" s="101"/>
      <c r="N714" s="100"/>
      <c r="Q714" s="101"/>
      <c r="R714" s="100"/>
      <c r="U714" s="101"/>
      <c r="V714" s="100"/>
      <c r="Y714" s="101"/>
      <c r="Z714" s="100"/>
      <c r="AC714" s="101"/>
      <c r="AD714" s="100"/>
      <c r="AG714" s="101"/>
      <c r="AH714" s="100"/>
      <c r="AK714" s="101"/>
      <c r="AL714" s="100"/>
      <c r="AO714" s="101"/>
      <c r="AP714" s="100"/>
      <c r="AS714" s="101"/>
      <c r="AT714" s="100"/>
      <c r="AW714" s="101"/>
      <c r="AX714" s="100"/>
      <c r="BA714" s="101"/>
      <c r="BB714" s="100"/>
      <c r="BE714" s="101"/>
      <c r="BF714" s="100"/>
      <c r="BI714" s="101"/>
      <c r="BJ714" s="100"/>
      <c r="BM714" s="101"/>
      <c r="BN714" s="100"/>
      <c r="BQ714" s="101"/>
      <c r="BR714" s="100"/>
      <c r="BU714" s="101"/>
      <c r="BV714" s="100"/>
      <c r="BY714" s="101"/>
      <c r="BZ714" s="100"/>
      <c r="CC714" s="101"/>
      <c r="CD714" s="100"/>
      <c r="CG714" s="101"/>
      <c r="CH714" s="100"/>
      <c r="CK714" s="101"/>
      <c r="CL714" s="100"/>
      <c r="CO714" s="101"/>
      <c r="CP714" s="100"/>
      <c r="CS714" s="101"/>
      <c r="CT714" s="100"/>
      <c r="CW714" s="101"/>
      <c r="CX714" s="100"/>
      <c r="DA714" s="101"/>
      <c r="DB714" s="100"/>
      <c r="DE714" s="101"/>
      <c r="DF714" s="100"/>
      <c r="DI714" s="101"/>
    </row>
    <row r="715" spans="1:141" outlineLevel="1" x14ac:dyDescent="0.25">
      <c r="A715" s="90" t="str">
        <f>A717</f>
        <v>bs</v>
      </c>
      <c r="B715" s="90" t="str">
        <f t="shared" ref="B715:C715" si="1760">B717</f>
        <v>otherLiabilities</v>
      </c>
      <c r="C715" s="90">
        <f t="shared" si="1760"/>
        <v>9.9999999999999995E-7</v>
      </c>
      <c r="D715" s="90"/>
      <c r="E715" t="str">
        <f>CONCATENATE(E713," - adjustment")</f>
        <v>Other liabilities - adjustment</v>
      </c>
      <c r="F715" s="117">
        <v>0</v>
      </c>
      <c r="G715" s="118">
        <v>0</v>
      </c>
      <c r="H715" s="118">
        <v>0</v>
      </c>
      <c r="I715" s="119" cm="1">
        <f t="array" aca="1" ref="I715" ca="1">IF(ISNUMBER(INDEX(DataModel!$ET$4:$FT$109,MATCH(1,(DataModel!$EO$4:$EO$109=$A715)*(DataModel!$EP$4:$EP$109=$B715),0),MATCH(CONCATENATE("FY ",RIGHT(I$3,4)),DataModel!$ET$2:$FT$2,0))*$C715),INDEX(DataModel!$ET$4:$FT$109,MATCH(1,(DataModel!$EO$4:$EO$109=$A715)*(DataModel!$EP$4:$EP$109=$B715),0),MATCH(CONCATENATE("FY ",RIGHT(I$3,4)),DataModel!$ET$2:$FT$2,0))*$C715,0)</f>
        <v>0</v>
      </c>
      <c r="J715" s="117">
        <v>0</v>
      </c>
      <c r="K715" s="118">
        <v>0</v>
      </c>
      <c r="L715" s="118">
        <v>0</v>
      </c>
      <c r="M715" s="119" cm="1">
        <f t="array" ref="M715">IF(ISNUMBER(INDEX(DataModel!$ET$4:$FT$109,MATCH(1,(DataModel!$EO$4:$EO$109=$A715)*(DataModel!$EP$4:$EP$109=$B715),0),MATCH(CONCATENATE("FY ",RIGHT(M$3,4)),DataModel!$ET$2:$FT$2,0))*$C715),INDEX(DataModel!$ET$4:$FT$109,MATCH(1,(DataModel!$EO$4:$EO$109=$A715)*(DataModel!$EP$4:$EP$109=$B715),0),MATCH(CONCATENATE("FY ",RIGHT(M$3,4)),DataModel!$ET$2:$FT$2,0))*$C715,0)</f>
        <v>0</v>
      </c>
      <c r="N715" s="117">
        <v>0</v>
      </c>
      <c r="O715" s="118">
        <v>0</v>
      </c>
      <c r="P715" s="118">
        <v>0</v>
      </c>
      <c r="Q715" s="119" cm="1">
        <f t="array" ref="Q715">IF(ISNUMBER(INDEX(DataModel!$ET$4:$FT$109,MATCH(1,(DataModel!$EO$4:$EO$109=$A715)*(DataModel!$EP$4:$EP$109=$B715),0),MATCH(CONCATENATE("FY ",RIGHT(Q$3,4)),DataModel!$ET$2:$FT$2,0))*$C715),INDEX(DataModel!$ET$4:$FT$109,MATCH(1,(DataModel!$EO$4:$EO$109=$A715)*(DataModel!$EP$4:$EP$109=$B715),0),MATCH(CONCATENATE("FY ",RIGHT(Q$3,4)),DataModel!$ET$2:$FT$2,0))*$C715,0)</f>
        <v>0</v>
      </c>
      <c r="R715" s="117">
        <v>0</v>
      </c>
      <c r="S715" s="118">
        <v>0</v>
      </c>
      <c r="T715" s="118">
        <v>0</v>
      </c>
      <c r="U715" s="119" cm="1">
        <f t="array" ref="U715">IF(ISNUMBER(INDEX(DataModel!$ET$4:$FT$109,MATCH(1,(DataModel!$EO$4:$EO$109=$A715)*(DataModel!$EP$4:$EP$109=$B715),0),MATCH(CONCATENATE("FY ",RIGHT(U$3,4)),DataModel!$ET$2:$FT$2,0))*$C715),INDEX(DataModel!$ET$4:$FT$109,MATCH(1,(DataModel!$EO$4:$EO$109=$A715)*(DataModel!$EP$4:$EP$109=$B715),0),MATCH(CONCATENATE("FY ",RIGHT(U$3,4)),DataModel!$ET$2:$FT$2,0))*$C715,0)</f>
        <v>0</v>
      </c>
      <c r="V715" s="117">
        <v>0</v>
      </c>
      <c r="W715" s="118">
        <v>0</v>
      </c>
      <c r="X715" s="118">
        <v>0</v>
      </c>
      <c r="Y715" s="119" cm="1">
        <f t="array" ref="Y715">IF(ISNUMBER(INDEX(DataModel!$ET$4:$FT$109,MATCH(1,(DataModel!$EO$4:$EO$109=$A715)*(DataModel!$EP$4:$EP$109=$B715),0),MATCH(CONCATENATE("FY ",RIGHT(Y$3,4)),DataModel!$ET$2:$FT$2,0))*$C715),INDEX(DataModel!$ET$4:$FT$109,MATCH(1,(DataModel!$EO$4:$EO$109=$A715)*(DataModel!$EP$4:$EP$109=$B715),0),MATCH(CONCATENATE("FY ",RIGHT(Y$3,4)),DataModel!$ET$2:$FT$2,0))*$C715,0)</f>
        <v>0</v>
      </c>
      <c r="Z715" s="117">
        <v>0</v>
      </c>
      <c r="AA715" s="118">
        <v>0</v>
      </c>
      <c r="AB715" s="118">
        <v>0</v>
      </c>
      <c r="AC715" s="119" cm="1">
        <f t="array" ref="AC715">IF(ISNUMBER(INDEX(DataModel!$ET$4:$FT$109,MATCH(1,(DataModel!$EO$4:$EO$109=$A715)*(DataModel!$EP$4:$EP$109=$B715),0),MATCH(CONCATENATE("FY ",RIGHT(AC$3,4)),DataModel!$ET$2:$FT$2,0))*$C715),INDEX(DataModel!$ET$4:$FT$109,MATCH(1,(DataModel!$EO$4:$EO$109=$A715)*(DataModel!$EP$4:$EP$109=$B715),0),MATCH(CONCATENATE("FY ",RIGHT(AC$3,4)),DataModel!$ET$2:$FT$2,0))*$C715,0)</f>
        <v>0</v>
      </c>
      <c r="AD715" s="117">
        <v>0</v>
      </c>
      <c r="AE715" s="118">
        <v>0</v>
      </c>
      <c r="AF715" s="118">
        <v>0</v>
      </c>
      <c r="AG715" s="119" cm="1">
        <f t="array" ref="AG715">IF(ISNUMBER(INDEX(DataModel!$ET$4:$FT$109,MATCH(1,(DataModel!$EO$4:$EO$109=$A715)*(DataModel!$EP$4:$EP$109=$B715),0),MATCH(CONCATENATE("FY ",RIGHT(AG$3,4)),DataModel!$ET$2:$FT$2,0))*$C715),INDEX(DataModel!$ET$4:$FT$109,MATCH(1,(DataModel!$EO$4:$EO$109=$A715)*(DataModel!$EP$4:$EP$109=$B715),0),MATCH(CONCATENATE("FY ",RIGHT(AG$3,4)),DataModel!$ET$2:$FT$2,0))*$C715,0)</f>
        <v>0</v>
      </c>
      <c r="AH715" s="117">
        <v>0</v>
      </c>
      <c r="AI715" s="118">
        <v>0</v>
      </c>
      <c r="AJ715" s="118">
        <v>0</v>
      </c>
      <c r="AK715" s="119" cm="1">
        <f t="array" ref="AK715">IF(ISNUMBER(INDEX(DataModel!$ET$4:$FT$109,MATCH(1,(DataModel!$EO$4:$EO$109=$A715)*(DataModel!$EP$4:$EP$109=$B715),0),MATCH(CONCATENATE("FY ",RIGHT(AK$3,4)),DataModel!$ET$2:$FT$2,0))*$C715),INDEX(DataModel!$ET$4:$FT$109,MATCH(1,(DataModel!$EO$4:$EO$109=$A715)*(DataModel!$EP$4:$EP$109=$B715),0),MATCH(CONCATENATE("FY ",RIGHT(AK$3,4)),DataModel!$ET$2:$FT$2,0))*$C715,0)</f>
        <v>0</v>
      </c>
      <c r="AL715" s="117">
        <v>0</v>
      </c>
      <c r="AM715" s="118">
        <v>0</v>
      </c>
      <c r="AN715" s="118">
        <v>0</v>
      </c>
      <c r="AO715" s="119" cm="1">
        <f t="array" ref="AO715">IF(ISNUMBER(INDEX(DataModel!$ET$4:$FT$109,MATCH(1,(DataModel!$EO$4:$EO$109=$A715)*(DataModel!$EP$4:$EP$109=$B715),0),MATCH(CONCATENATE("FY ",RIGHT(AO$3,4)),DataModel!$ET$2:$FT$2,0))*$C715),INDEX(DataModel!$ET$4:$FT$109,MATCH(1,(DataModel!$EO$4:$EO$109=$A715)*(DataModel!$EP$4:$EP$109=$B715),0),MATCH(CONCATENATE("FY ",RIGHT(AO$3,4)),DataModel!$ET$2:$FT$2,0))*$C715,0)</f>
        <v>0</v>
      </c>
      <c r="AP715" s="117">
        <v>0</v>
      </c>
      <c r="AQ715" s="118">
        <v>0</v>
      </c>
      <c r="AR715" s="118">
        <v>0</v>
      </c>
      <c r="AS715" s="119" cm="1">
        <f t="array" ref="AS715">IF(ISNUMBER(INDEX(DataModel!$ET$4:$FT$109,MATCH(1,(DataModel!$EO$4:$EO$109=$A715)*(DataModel!$EP$4:$EP$109=$B715),0),MATCH(CONCATENATE("FY ",RIGHT(AS$3,4)),DataModel!$ET$2:$FT$2,0))*$C715),INDEX(DataModel!$ET$4:$FT$109,MATCH(1,(DataModel!$EO$4:$EO$109=$A715)*(DataModel!$EP$4:$EP$109=$B715),0),MATCH(CONCATENATE("FY ",RIGHT(AS$3,4)),DataModel!$ET$2:$FT$2,0))*$C715,0)</f>
        <v>0</v>
      </c>
      <c r="AT715" s="117">
        <v>0</v>
      </c>
      <c r="AU715" s="118">
        <v>0</v>
      </c>
      <c r="AV715" s="118">
        <v>0</v>
      </c>
      <c r="AW715" s="119" cm="1">
        <f t="array" ref="AW715">IF(ISNUMBER(INDEX(DataModel!$ET$4:$FT$109,MATCH(1,(DataModel!$EO$4:$EO$109=$A715)*(DataModel!$EP$4:$EP$109=$B715),0),MATCH(CONCATENATE("FY ",RIGHT(AW$3,4)),DataModel!$ET$2:$FT$2,0))*$C715),INDEX(DataModel!$ET$4:$FT$109,MATCH(1,(DataModel!$EO$4:$EO$109=$A715)*(DataModel!$EP$4:$EP$109=$B715),0),MATCH(CONCATENATE("FY ",RIGHT(AW$3,4)),DataModel!$ET$2:$FT$2,0))*$C715,0)</f>
        <v>0</v>
      </c>
      <c r="AX715" s="117">
        <v>0</v>
      </c>
      <c r="AY715" s="118">
        <v>0</v>
      </c>
      <c r="AZ715" s="118">
        <v>0</v>
      </c>
      <c r="BA715" s="119" cm="1">
        <f t="array" ref="BA715">IF(ISNUMBER(INDEX(DataModel!$ET$4:$FT$109,MATCH(1,(DataModel!$EO$4:$EO$109=$A715)*(DataModel!$EP$4:$EP$109=$B715),0),MATCH(CONCATENATE("FY ",RIGHT(BA$3,4)),DataModel!$ET$2:$FT$2,0))*$C715),INDEX(DataModel!$ET$4:$FT$109,MATCH(1,(DataModel!$EO$4:$EO$109=$A715)*(DataModel!$EP$4:$EP$109=$B715),0),MATCH(CONCATENATE("FY ",RIGHT(BA$3,4)),DataModel!$ET$2:$FT$2,0))*$C715,0)</f>
        <v>0</v>
      </c>
      <c r="BB715" s="117">
        <v>0</v>
      </c>
      <c r="BC715" s="118">
        <v>0</v>
      </c>
      <c r="BD715" s="118">
        <v>0</v>
      </c>
      <c r="BE715" s="119" cm="1">
        <f t="array" ref="BE715">IF(ISNUMBER(INDEX(DataModel!$ET$4:$FT$109,MATCH(1,(DataModel!$EO$4:$EO$109=$A715)*(DataModel!$EP$4:$EP$109=$B715),0),MATCH(CONCATENATE("FY ",RIGHT(BE$3,4)),DataModel!$ET$2:$FT$2,0))*$C715),INDEX(DataModel!$ET$4:$FT$109,MATCH(1,(DataModel!$EO$4:$EO$109=$A715)*(DataModel!$EP$4:$EP$109=$B715),0),MATCH(CONCATENATE("FY ",RIGHT(BE$3,4)),DataModel!$ET$2:$FT$2,0))*$C715,0)</f>
        <v>0</v>
      </c>
      <c r="BF715" s="117">
        <v>0</v>
      </c>
      <c r="BG715" s="118">
        <v>0</v>
      </c>
      <c r="BH715" s="118">
        <v>0</v>
      </c>
      <c r="BI715" s="119" cm="1">
        <f t="array" ref="BI715">IF(ISNUMBER(INDEX(DataModel!$ET$4:$FT$109,MATCH(1,(DataModel!$EO$4:$EO$109=$A715)*(DataModel!$EP$4:$EP$109=$B715),0),MATCH(CONCATENATE("FY ",RIGHT(BI$3,4)),DataModel!$ET$2:$FT$2,0))*$C715),INDEX(DataModel!$ET$4:$FT$109,MATCH(1,(DataModel!$EO$4:$EO$109=$A715)*(DataModel!$EP$4:$EP$109=$B715),0),MATCH(CONCATENATE("FY ",RIGHT(BI$3,4)),DataModel!$ET$2:$FT$2,0))*$C715,0)</f>
        <v>0</v>
      </c>
      <c r="BJ715" s="117">
        <v>0</v>
      </c>
      <c r="BK715" s="118">
        <v>0</v>
      </c>
      <c r="BL715" s="118">
        <v>0</v>
      </c>
      <c r="BM715" s="119" cm="1">
        <f t="array" ref="BM715">IF(ISNUMBER(INDEX(DataModel!$ET$4:$FT$109,MATCH(1,(DataModel!$EO$4:$EO$109=$A715)*(DataModel!$EP$4:$EP$109=$B715),0),MATCH(CONCATENATE("FY ",RIGHT(BM$3,4)),DataModel!$ET$2:$FT$2,0))*$C715),INDEX(DataModel!$ET$4:$FT$109,MATCH(1,(DataModel!$EO$4:$EO$109=$A715)*(DataModel!$EP$4:$EP$109=$B715),0),MATCH(CONCATENATE("FY ",RIGHT(BM$3,4)),DataModel!$ET$2:$FT$2,0))*$C715,0)</f>
        <v>0</v>
      </c>
      <c r="BN715" s="117">
        <v>0</v>
      </c>
      <c r="BO715" s="118">
        <v>0</v>
      </c>
      <c r="BP715" s="118">
        <v>0</v>
      </c>
      <c r="BQ715" s="119" cm="1">
        <f t="array" ref="BQ715">IF(ISNUMBER(INDEX(DataModel!$ET$4:$FT$109,MATCH(1,(DataModel!$EO$4:$EO$109=$A715)*(DataModel!$EP$4:$EP$109=$B715),0),MATCH(CONCATENATE("FY ",RIGHT(BQ$3,4)),DataModel!$ET$2:$FT$2,0))*$C715),INDEX(DataModel!$ET$4:$FT$109,MATCH(1,(DataModel!$EO$4:$EO$109=$A715)*(DataModel!$EP$4:$EP$109=$B715),0),MATCH(CONCATENATE("FY ",RIGHT(BQ$3,4)),DataModel!$ET$2:$FT$2,0))*$C715,0)</f>
        <v>0</v>
      </c>
      <c r="BR715" s="117">
        <v>0</v>
      </c>
      <c r="BS715" s="118">
        <v>0</v>
      </c>
      <c r="BT715" s="118">
        <v>0</v>
      </c>
      <c r="BU715" s="119" cm="1">
        <f t="array" ref="BU715">IF(ISNUMBER(INDEX(DataModel!$ET$4:$FT$109,MATCH(1,(DataModel!$EO$4:$EO$109=$A715)*(DataModel!$EP$4:$EP$109=$B715),0),MATCH(CONCATENATE("FY ",RIGHT(BU$3,4)),DataModel!$ET$2:$FT$2,0))*$C715),INDEX(DataModel!$ET$4:$FT$109,MATCH(1,(DataModel!$EO$4:$EO$109=$A715)*(DataModel!$EP$4:$EP$109=$B715),0),MATCH(CONCATENATE("FY ",RIGHT(BU$3,4)),DataModel!$ET$2:$FT$2,0))*$C715,0)</f>
        <v>0</v>
      </c>
      <c r="BV715" s="117">
        <v>0</v>
      </c>
      <c r="BW715" s="118">
        <v>0</v>
      </c>
      <c r="BX715" s="118">
        <v>0</v>
      </c>
      <c r="BY715" s="119" cm="1">
        <f t="array" ref="BY715">IF(ISNUMBER(INDEX(DataModel!$ET$4:$FT$109,MATCH(1,(DataModel!$EO$4:$EO$109=$A715)*(DataModel!$EP$4:$EP$109=$B715),0),MATCH(CONCATENATE("FY ",RIGHT(BY$3,4)),DataModel!$ET$2:$FT$2,0))*$C715),INDEX(DataModel!$ET$4:$FT$109,MATCH(1,(DataModel!$EO$4:$EO$109=$A715)*(DataModel!$EP$4:$EP$109=$B715),0),MATCH(CONCATENATE("FY ",RIGHT(BY$3,4)),DataModel!$ET$2:$FT$2,0))*$C715,0)</f>
        <v>0</v>
      </c>
      <c r="BZ715" s="117">
        <v>0</v>
      </c>
      <c r="CA715" s="118">
        <v>0</v>
      </c>
      <c r="CB715" s="118">
        <v>0</v>
      </c>
      <c r="CC715" s="119" cm="1">
        <f t="array" ref="CC715">IF(ISNUMBER(INDEX(DataModel!$ET$4:$FT$109,MATCH(1,(DataModel!$EO$4:$EO$109=$A715)*(DataModel!$EP$4:$EP$109=$B715),0),MATCH(CONCATENATE("FY ",RIGHT(CC$3,4)),DataModel!$ET$2:$FT$2,0))*$C715),INDEX(DataModel!$ET$4:$FT$109,MATCH(1,(DataModel!$EO$4:$EO$109=$A715)*(DataModel!$EP$4:$EP$109=$B715),0),MATCH(CONCATENATE("FY ",RIGHT(CC$3,4)),DataModel!$ET$2:$FT$2,0))*$C715,0)</f>
        <v>0</v>
      </c>
      <c r="CD715" s="117">
        <v>0</v>
      </c>
      <c r="CE715" s="118">
        <v>0</v>
      </c>
      <c r="CF715" s="118">
        <v>0</v>
      </c>
      <c r="CG715" s="119" cm="1">
        <f t="array" ref="CG715">IF(ISNUMBER(INDEX(DataModel!$ET$4:$FT$109,MATCH(1,(DataModel!$EO$4:$EO$109=$A715)*(DataModel!$EP$4:$EP$109=$B715),0),MATCH(CONCATENATE("FY ",RIGHT(CG$3,4)),DataModel!$ET$2:$FT$2,0))*$C715),INDEX(DataModel!$ET$4:$FT$109,MATCH(1,(DataModel!$EO$4:$EO$109=$A715)*(DataModel!$EP$4:$EP$109=$B715),0),MATCH(CONCATENATE("FY ",RIGHT(CG$3,4)),DataModel!$ET$2:$FT$2,0))*$C715,0)</f>
        <v>0</v>
      </c>
      <c r="CH715" s="117">
        <v>0</v>
      </c>
      <c r="CI715" s="118">
        <v>0</v>
      </c>
      <c r="CJ715" s="118">
        <v>0</v>
      </c>
      <c r="CK715" s="119" cm="1">
        <f t="array" ref="CK715">IF(ISNUMBER(INDEX(DataModel!$ET$4:$FT$109,MATCH(1,(DataModel!$EO$4:$EO$109=$A715)*(DataModel!$EP$4:$EP$109=$B715),0),MATCH(CONCATENATE("FY ",RIGHT(CK$3,4)),DataModel!$ET$2:$FT$2,0))*$C715),INDEX(DataModel!$ET$4:$FT$109,MATCH(1,(DataModel!$EO$4:$EO$109=$A715)*(DataModel!$EP$4:$EP$109=$B715),0),MATCH(CONCATENATE("FY ",RIGHT(CK$3,4)),DataModel!$ET$2:$FT$2,0))*$C715,0)</f>
        <v>0</v>
      </c>
      <c r="CL715" s="117">
        <v>0</v>
      </c>
      <c r="CM715" s="118">
        <v>0</v>
      </c>
      <c r="CN715" s="118">
        <v>0</v>
      </c>
      <c r="CO715" s="119" cm="1">
        <f t="array" ref="CO715">IF(ISNUMBER(INDEX(DataModel!$ET$4:$FT$109,MATCH(1,(DataModel!$EO$4:$EO$109=$A715)*(DataModel!$EP$4:$EP$109=$B715),0),MATCH(CONCATENATE("FY ",RIGHT(CO$3,4)),DataModel!$ET$2:$FT$2,0))*$C715),INDEX(DataModel!$ET$4:$FT$109,MATCH(1,(DataModel!$EO$4:$EO$109=$A715)*(DataModel!$EP$4:$EP$109=$B715),0),MATCH(CONCATENATE("FY ",RIGHT(CO$3,4)),DataModel!$ET$2:$FT$2,0))*$C715,0)</f>
        <v>0</v>
      </c>
      <c r="CP715" s="117">
        <v>0</v>
      </c>
      <c r="CQ715" s="118">
        <v>0</v>
      </c>
      <c r="CR715" s="118">
        <v>0</v>
      </c>
      <c r="CS715" s="119" cm="1">
        <f t="array" ref="CS715">IF(ISNUMBER(INDEX(DataModel!$ET$4:$FT$109,MATCH(1,(DataModel!$EO$4:$EO$109=$A715)*(DataModel!$EP$4:$EP$109=$B715),0),MATCH(CONCATENATE("FY ",RIGHT(CS$3,4)),DataModel!$ET$2:$FT$2,0))*$C715),INDEX(DataModel!$ET$4:$FT$109,MATCH(1,(DataModel!$EO$4:$EO$109=$A715)*(DataModel!$EP$4:$EP$109=$B715),0),MATCH(CONCATENATE("FY ",RIGHT(CS$3,4)),DataModel!$ET$2:$FT$2,0))*$C715,0)</f>
        <v>0</v>
      </c>
      <c r="CT715" s="117">
        <v>0</v>
      </c>
      <c r="CU715" s="118">
        <v>0</v>
      </c>
      <c r="CV715" s="118">
        <v>0</v>
      </c>
      <c r="CW715" s="119" cm="1">
        <f t="array" ref="CW715">IF(ISNUMBER(INDEX(DataModel!$ET$4:$FT$109,MATCH(1,(DataModel!$EO$4:$EO$109=$A715)*(DataModel!$EP$4:$EP$109=$B715),0),MATCH(CONCATENATE("FY ",RIGHT(CW$3,4)),DataModel!$ET$2:$FT$2,0))*$C715),INDEX(DataModel!$ET$4:$FT$109,MATCH(1,(DataModel!$EO$4:$EO$109=$A715)*(DataModel!$EP$4:$EP$109=$B715),0),MATCH(CONCATENATE("FY ",RIGHT(CW$3,4)),DataModel!$ET$2:$FT$2,0))*$C715,0)</f>
        <v>0</v>
      </c>
      <c r="CX715" s="117">
        <v>0</v>
      </c>
      <c r="CY715" s="118">
        <v>0</v>
      </c>
      <c r="CZ715" s="118">
        <v>0</v>
      </c>
      <c r="DA715" s="119" cm="1">
        <f t="array" ref="DA715">IF(ISNUMBER(INDEX(DataModel!$ET$4:$FT$109,MATCH(1,(DataModel!$EO$4:$EO$109=$A715)*(DataModel!$EP$4:$EP$109=$B715),0),MATCH(CONCATENATE("FY ",RIGHT(DA$3,4)),DataModel!$ET$2:$FT$2,0))*$C715),INDEX(DataModel!$ET$4:$FT$109,MATCH(1,(DataModel!$EO$4:$EO$109=$A715)*(DataModel!$EP$4:$EP$109=$B715),0),MATCH(CONCATENATE("FY ",RIGHT(DA$3,4)),DataModel!$ET$2:$FT$2,0))*$C715,0)</f>
        <v>0</v>
      </c>
      <c r="DB715" s="117">
        <v>0</v>
      </c>
      <c r="DC715" s="118">
        <v>0</v>
      </c>
      <c r="DD715" s="118">
        <v>0</v>
      </c>
      <c r="DE715" s="119" cm="1">
        <f t="array" ref="DE715">IF(ISNUMBER(INDEX(DataModel!$ET$4:$FT$109,MATCH(1,(DataModel!$EO$4:$EO$109=$A715)*(DataModel!$EP$4:$EP$109=$B715),0),MATCH(CONCATENATE("FY ",RIGHT(DE$3,4)),DataModel!$ET$2:$FT$2,0))*$C715),INDEX(DataModel!$ET$4:$FT$109,MATCH(1,(DataModel!$EO$4:$EO$109=$A715)*(DataModel!$EP$4:$EP$109=$B715),0),MATCH(CONCATENATE("FY ",RIGHT(DE$3,4)),DataModel!$ET$2:$FT$2,0))*$C715,0)</f>
        <v>0</v>
      </c>
      <c r="DF715" s="117">
        <v>0</v>
      </c>
      <c r="DG715" s="118">
        <v>0</v>
      </c>
      <c r="DH715" s="118">
        <v>0</v>
      </c>
      <c r="DI715" s="119" cm="1">
        <f t="array" ref="DI715">IF(ISNUMBER(INDEX(DataModel!$ET$4:$FT$109,MATCH(1,(DataModel!$EO$4:$EO$109=$A715)*(DataModel!$EP$4:$EP$109=$B715),0),MATCH(CONCATENATE("FY ",RIGHT(DI$3,4)),DataModel!$ET$2:$FT$2,0))*$C715),INDEX(DataModel!$ET$4:$FT$109,MATCH(1,(DataModel!$EO$4:$EO$109=$A715)*(DataModel!$EP$4:$EP$109=$B715),0),MATCH(CONCATENATE("FY ",RIGHT(DI$3,4)),DataModel!$ET$2:$FT$2,0))*$C715,0)</f>
        <v>0</v>
      </c>
      <c r="DK715" s="69">
        <f t="shared" ref="DK715:EK715" ca="1" si="1761">SUM(OFFSET($E715,,MATCH(DK$3,$F$5:$DI$5,0)+3,,1))</f>
        <v>0</v>
      </c>
      <c r="DL715" s="69" t="e">
        <f t="shared" ca="1" si="1761"/>
        <v>#N/A</v>
      </c>
      <c r="DM715" s="69" t="e">
        <f t="shared" ca="1" si="1761"/>
        <v>#VALUE!</v>
      </c>
      <c r="DN715" s="69" t="e">
        <f t="shared" ca="1" si="1761"/>
        <v>#VALUE!</v>
      </c>
      <c r="DO715" s="69" t="e">
        <f t="shared" ca="1" si="1761"/>
        <v>#VALUE!</v>
      </c>
      <c r="DP715" s="69" t="e">
        <f t="shared" ca="1" si="1761"/>
        <v>#VALUE!</v>
      </c>
      <c r="DQ715" s="69" t="e">
        <f t="shared" ca="1" si="1761"/>
        <v>#VALUE!</v>
      </c>
      <c r="DR715" s="69" t="e">
        <f t="shared" ca="1" si="1761"/>
        <v>#VALUE!</v>
      </c>
      <c r="DS715" s="69" t="e">
        <f t="shared" ca="1" si="1761"/>
        <v>#VALUE!</v>
      </c>
      <c r="DT715" s="69" t="e">
        <f t="shared" ca="1" si="1761"/>
        <v>#VALUE!</v>
      </c>
      <c r="DU715" s="69" t="e">
        <f t="shared" ca="1" si="1761"/>
        <v>#VALUE!</v>
      </c>
      <c r="DV715" s="69" t="e">
        <f t="shared" ca="1" si="1761"/>
        <v>#VALUE!</v>
      </c>
      <c r="DW715" s="69" t="e">
        <f t="shared" ca="1" si="1761"/>
        <v>#VALUE!</v>
      </c>
      <c r="DX715" s="69" t="e">
        <f t="shared" ca="1" si="1761"/>
        <v>#VALUE!</v>
      </c>
      <c r="DY715" s="69" t="e">
        <f t="shared" ca="1" si="1761"/>
        <v>#VALUE!</v>
      </c>
      <c r="DZ715" s="69" t="e">
        <f t="shared" ca="1" si="1761"/>
        <v>#VALUE!</v>
      </c>
      <c r="EA715" s="69" t="e">
        <f t="shared" ca="1" si="1761"/>
        <v>#VALUE!</v>
      </c>
      <c r="EB715" s="69" t="e">
        <f t="shared" ca="1" si="1761"/>
        <v>#VALUE!</v>
      </c>
      <c r="EC715" s="69" t="e">
        <f t="shared" ca="1" si="1761"/>
        <v>#VALUE!</v>
      </c>
      <c r="ED715" s="69" t="e">
        <f t="shared" ca="1" si="1761"/>
        <v>#VALUE!</v>
      </c>
      <c r="EE715" s="69" t="e">
        <f t="shared" ca="1" si="1761"/>
        <v>#VALUE!</v>
      </c>
      <c r="EF715" s="69" t="e">
        <f t="shared" ca="1" si="1761"/>
        <v>#VALUE!</v>
      </c>
      <c r="EG715" s="69" t="e">
        <f t="shared" ca="1" si="1761"/>
        <v>#VALUE!</v>
      </c>
      <c r="EH715" s="69" t="e">
        <f t="shared" ca="1" si="1761"/>
        <v>#VALUE!</v>
      </c>
      <c r="EI715" s="69" t="e">
        <f t="shared" ca="1" si="1761"/>
        <v>#VALUE!</v>
      </c>
      <c r="EJ715" s="69" t="e">
        <f t="shared" ca="1" si="1761"/>
        <v>#VALUE!</v>
      </c>
      <c r="EK715" s="69" t="e">
        <f t="shared" ca="1" si="1761"/>
        <v>#VALUE!</v>
      </c>
    </row>
    <row r="716" spans="1:141" outlineLevel="1" x14ac:dyDescent="0.25">
      <c r="A716" s="90"/>
      <c r="B716" s="90"/>
      <c r="C716" s="90"/>
      <c r="D716" s="90"/>
      <c r="F716" s="100"/>
      <c r="I716" s="101"/>
      <c r="J716" s="100"/>
      <c r="M716" s="101"/>
      <c r="N716" s="100"/>
      <c r="Q716" s="101"/>
      <c r="R716" s="100"/>
      <c r="U716" s="101"/>
      <c r="V716" s="100"/>
      <c r="Y716" s="101"/>
      <c r="Z716" s="100"/>
      <c r="AC716" s="101"/>
      <c r="AD716" s="100"/>
      <c r="AG716" s="101"/>
      <c r="AH716" s="100"/>
      <c r="AK716" s="101"/>
      <c r="AL716" s="100"/>
      <c r="AO716" s="101"/>
      <c r="AP716" s="100"/>
      <c r="AS716" s="101"/>
      <c r="AT716" s="100"/>
      <c r="AW716" s="101"/>
      <c r="AX716" s="100"/>
      <c r="BA716" s="101"/>
      <c r="BB716" s="100"/>
      <c r="BE716" s="101"/>
      <c r="BF716" s="100"/>
      <c r="BI716" s="101"/>
      <c r="BJ716" s="100"/>
      <c r="BM716" s="101"/>
      <c r="BN716" s="100"/>
      <c r="BQ716" s="101"/>
      <c r="BR716" s="100"/>
      <c r="BU716" s="101"/>
      <c r="BV716" s="100"/>
      <c r="BY716" s="101"/>
      <c r="BZ716" s="100"/>
      <c r="CC716" s="101"/>
      <c r="CD716" s="100"/>
      <c r="CG716" s="101"/>
      <c r="CH716" s="100"/>
      <c r="CK716" s="101"/>
      <c r="CL716" s="100"/>
      <c r="CO716" s="101"/>
      <c r="CP716" s="100"/>
      <c r="CS716" s="101"/>
      <c r="CT716" s="100"/>
      <c r="CW716" s="101"/>
      <c r="CX716" s="100"/>
      <c r="DA716" s="101"/>
      <c r="DB716" s="100"/>
      <c r="DE716" s="101"/>
      <c r="DF716" s="100"/>
      <c r="DI716" s="101"/>
    </row>
    <row r="717" spans="1:141" outlineLevel="1" x14ac:dyDescent="0.25">
      <c r="A717" s="90" t="s">
        <v>157</v>
      </c>
      <c r="B717" s="90" t="s">
        <v>185</v>
      </c>
      <c r="C717" s="111">
        <f>$C$6</f>
        <v>9.9999999999999995E-7</v>
      </c>
      <c r="D717" s="90"/>
      <c r="E717" t="str">
        <f>CONCATENATE(E713," - history")</f>
        <v>Other liabilities - history</v>
      </c>
      <c r="F717" s="113" t="str" cm="1">
        <f t="array" aca="1" ref="F717" ca="1">IF(AND(F$4="A",ISNUMBER(DataModel!F$4)),INDEX(DataModel!$F$4:$BA$109,MATCH(1,(DataModel!$A$4:$A$109=$A717)*(DataModel!$B$4:$B$109=$B717),0),MATCH(F$3,DataModel!$F$2:$BA$2,0))*$C717,"")</f>
        <v/>
      </c>
      <c r="G717" s="69" t="str" cm="1">
        <f t="array" aca="1" ref="G717" ca="1">IF(AND(G$4="A",ISNUMBER(DataModel!G$4)),INDEX(DataModel!$F$4:$BA$109,MATCH(1,(DataModel!$A$4:$A$109=$A717)*(DataModel!$B$4:$B$109=$B717),0),MATCH(G$3,DataModel!$F$2:$BA$2,0))*$C717,"")</f>
        <v/>
      </c>
      <c r="H717" s="69" t="str" cm="1">
        <f t="array" aca="1" ref="H717" ca="1">IF(AND(H$4="A",ISNUMBER(DataModel!H$4)),INDEX(DataModel!$F$4:$BA$109,MATCH(1,(DataModel!$A$4:$A$109=$A717)*(DataModel!$B$4:$B$109=$B717),0),MATCH(H$3,DataModel!$F$2:$BA$2,0))*$C717,"")</f>
        <v/>
      </c>
      <c r="I717" s="114" t="str" cm="1">
        <f t="array" aca="1" ref="I717" ca="1">IF(AND(I$4="A",ISNUMBER(DataModel!I$4)),INDEX(DataModel!$F$4:$BA$109,MATCH(1,(DataModel!$A$4:$A$109=$A717)*(DataModel!$B$4:$B$109=$B717),0),MATCH(I$3,DataModel!$F$2:$BA$2,0))*$C717,"")</f>
        <v/>
      </c>
      <c r="J717" s="113" t="str" cm="1">
        <f t="array" aca="1" ref="J717" ca="1">IF(AND(J$4="A",ISNUMBER(DataModel!J$4)),INDEX(DataModel!$F$4:$BA$109,MATCH(1,(DataModel!$A$4:$A$109=$A717)*(DataModel!$B$4:$B$109=$B717),0),MATCH(J$3,DataModel!$F$2:$BA$2,0))*$C717,"")</f>
        <v/>
      </c>
      <c r="K717" s="69" t="str" cm="1">
        <f t="array" aca="1" ref="K717" ca="1">IF(AND(K$4="A",ISNUMBER(DataModel!K$4)),INDEX(DataModel!$F$4:$BA$109,MATCH(1,(DataModel!$A$4:$A$109=$A717)*(DataModel!$B$4:$B$109=$B717),0),MATCH(K$3,DataModel!$F$2:$BA$2,0))*$C717,"")</f>
        <v/>
      </c>
      <c r="L717" s="69" t="str" cm="1">
        <f t="array" aca="1" ref="L717" ca="1">IF(AND(L$4="A",ISNUMBER(DataModel!L$4)),INDEX(DataModel!$F$4:$BA$109,MATCH(1,(DataModel!$A$4:$A$109=$A717)*(DataModel!$B$4:$B$109=$B717),0),MATCH(L$3,DataModel!$F$2:$BA$2,0))*$C717,"")</f>
        <v/>
      </c>
      <c r="M717" s="114" t="str" cm="1">
        <f t="array" aca="1" ref="M717" ca="1">IF(AND(M$4="A",ISNUMBER(DataModel!M$4)),INDEX(DataModel!$F$4:$BA$109,MATCH(1,(DataModel!$A$4:$A$109=$A717)*(DataModel!$B$4:$B$109=$B717),0),MATCH(M$3,DataModel!$F$2:$BA$2,0))*$C717,"")</f>
        <v/>
      </c>
      <c r="N717" s="113" t="str" cm="1">
        <f t="array" aca="1" ref="N717" ca="1">IF(AND(N$4="A",ISNUMBER(DataModel!N$4)),INDEX(DataModel!$F$4:$BA$109,MATCH(1,(DataModel!$A$4:$A$109=$A717)*(DataModel!$B$4:$B$109=$B717),0),MATCH(N$3,DataModel!$F$2:$BA$2,0))*$C717,"")</f>
        <v/>
      </c>
      <c r="O717" s="69" t="str" cm="1">
        <f t="array" aca="1" ref="O717" ca="1">IF(AND(O$4="A",ISNUMBER(DataModel!O$4)),INDEX(DataModel!$F$4:$BA$109,MATCH(1,(DataModel!$A$4:$A$109=$A717)*(DataModel!$B$4:$B$109=$B717),0),MATCH(O$3,DataModel!$F$2:$BA$2,0))*$C717,"")</f>
        <v/>
      </c>
      <c r="P717" s="69" t="str" cm="1">
        <f t="array" aca="1" ref="P717" ca="1">IF(AND(P$4="A",ISNUMBER(DataModel!P$4)),INDEX(DataModel!$F$4:$BA$109,MATCH(1,(DataModel!$A$4:$A$109=$A717)*(DataModel!$B$4:$B$109=$B717),0),MATCH(P$3,DataModel!$F$2:$BA$2,0))*$C717,"")</f>
        <v/>
      </c>
      <c r="Q717" s="114" t="str" cm="1">
        <f t="array" aca="1" ref="Q717" ca="1">IF(AND(Q$4="A",ISNUMBER(DataModel!Q$4)),INDEX(DataModel!$F$4:$BA$109,MATCH(1,(DataModel!$A$4:$A$109=$A717)*(DataModel!$B$4:$B$109=$B717),0),MATCH(Q$3,DataModel!$F$2:$BA$2,0))*$C717,"")</f>
        <v/>
      </c>
      <c r="R717" s="113" t="str" cm="1">
        <f t="array" aca="1" ref="R717" ca="1">IF(AND(R$4="A",ISNUMBER(DataModel!R$4)),INDEX(DataModel!$F$4:$BA$109,MATCH(1,(DataModel!$A$4:$A$109=$A717)*(DataModel!$B$4:$B$109=$B717),0),MATCH(R$3,DataModel!$F$2:$BA$2,0))*$C717,"")</f>
        <v/>
      </c>
      <c r="S717" s="69" t="str" cm="1">
        <f t="array" aca="1" ref="S717" ca="1">IF(AND(S$4="A",ISNUMBER(DataModel!S$4)),INDEX(DataModel!$F$4:$BA$109,MATCH(1,(DataModel!$A$4:$A$109=$A717)*(DataModel!$B$4:$B$109=$B717),0),MATCH(S$3,DataModel!$F$2:$BA$2,0))*$C717,"")</f>
        <v/>
      </c>
      <c r="T717" s="69" t="str" cm="1">
        <f t="array" aca="1" ref="T717" ca="1">IF(AND(T$4="A",ISNUMBER(DataModel!T$4)),INDEX(DataModel!$F$4:$BA$109,MATCH(1,(DataModel!$A$4:$A$109=$A717)*(DataModel!$B$4:$B$109=$B717),0),MATCH(T$3,DataModel!$F$2:$BA$2,0))*$C717,"")</f>
        <v/>
      </c>
      <c r="U717" s="114" t="str" cm="1">
        <f t="array" aca="1" ref="U717" ca="1">IF(AND(U$4="A",ISNUMBER(DataModel!U$4)),INDEX(DataModel!$F$4:$BA$109,MATCH(1,(DataModel!$A$4:$A$109=$A717)*(DataModel!$B$4:$B$109=$B717),0),MATCH(U$3,DataModel!$F$2:$BA$2,0))*$C717,"")</f>
        <v/>
      </c>
      <c r="V717" s="113" t="str" cm="1">
        <f t="array" aca="1" ref="V717" ca="1">IF(AND(V$4="A",ISNUMBER(DataModel!V$4)),INDEX(DataModel!$F$4:$BA$109,MATCH(1,(DataModel!$A$4:$A$109=$A717)*(DataModel!$B$4:$B$109=$B717),0),MATCH(V$3,DataModel!$F$2:$BA$2,0))*$C717,"")</f>
        <v/>
      </c>
      <c r="W717" s="69" t="str" cm="1">
        <f t="array" aca="1" ref="W717" ca="1">IF(AND(W$4="A",ISNUMBER(DataModel!W$4)),INDEX(DataModel!$F$4:$BA$109,MATCH(1,(DataModel!$A$4:$A$109=$A717)*(DataModel!$B$4:$B$109=$B717),0),MATCH(W$3,DataModel!$F$2:$BA$2,0))*$C717,"")</f>
        <v/>
      </c>
      <c r="X717" s="69" t="str" cm="1">
        <f t="array" aca="1" ref="X717" ca="1">IF(AND(X$4="A",ISNUMBER(DataModel!X$4)),INDEX(DataModel!$F$4:$BA$109,MATCH(1,(DataModel!$A$4:$A$109=$A717)*(DataModel!$B$4:$B$109=$B717),0),MATCH(X$3,DataModel!$F$2:$BA$2,0))*$C717,"")</f>
        <v/>
      </c>
      <c r="Y717" s="114" t="str" cm="1">
        <f t="array" aca="1" ref="Y717" ca="1">IF(AND(Y$4="A",ISNUMBER(DataModel!Y$4)),INDEX(DataModel!$F$4:$BA$109,MATCH(1,(DataModel!$A$4:$A$109=$A717)*(DataModel!$B$4:$B$109=$B717),0),MATCH(Y$3,DataModel!$F$2:$BA$2,0))*$C717,"")</f>
        <v/>
      </c>
      <c r="Z717" s="113" t="str" cm="1">
        <f t="array" aca="1" ref="Z717" ca="1">IF(AND(Z$4="A",ISNUMBER(DataModel!Z$4)),INDEX(DataModel!$F$4:$BA$109,MATCH(1,(DataModel!$A$4:$A$109=$A717)*(DataModel!$B$4:$B$109=$B717),0),MATCH(Z$3,DataModel!$F$2:$BA$2,0))*$C717,"")</f>
        <v/>
      </c>
      <c r="AA717" s="69" t="str" cm="1">
        <f t="array" aca="1" ref="AA717" ca="1">IF(AND(AA$4="A",ISNUMBER(DataModel!AA$4)),INDEX(DataModel!$F$4:$BA$109,MATCH(1,(DataModel!$A$4:$A$109=$A717)*(DataModel!$B$4:$B$109=$B717),0),MATCH(AA$3,DataModel!$F$2:$BA$2,0))*$C717,"")</f>
        <v/>
      </c>
      <c r="AB717" s="69" t="str" cm="1">
        <f t="array" aca="1" ref="AB717" ca="1">IF(AND(AB$4="A",ISNUMBER(DataModel!AB$4)),INDEX(DataModel!$F$4:$BA$109,MATCH(1,(DataModel!$A$4:$A$109=$A717)*(DataModel!$B$4:$B$109=$B717),0),MATCH(AB$3,DataModel!$F$2:$BA$2,0))*$C717,"")</f>
        <v/>
      </c>
      <c r="AC717" s="114" t="str" cm="1">
        <f t="array" aca="1" ref="AC717" ca="1">IF(AND(AC$4="A",ISNUMBER(DataModel!AC$4)),INDEX(DataModel!$F$4:$BA$109,MATCH(1,(DataModel!$A$4:$A$109=$A717)*(DataModel!$B$4:$B$109=$B717),0),MATCH(AC$3,DataModel!$F$2:$BA$2,0))*$C717,"")</f>
        <v/>
      </c>
      <c r="AD717" s="113" t="str" cm="1">
        <f t="array" aca="1" ref="AD717" ca="1">IF(AND(AD$4="A",ISNUMBER(DataModel!AD$4)),INDEX(DataModel!$F$4:$BA$109,MATCH(1,(DataModel!$A$4:$A$109=$A717)*(DataModel!$B$4:$B$109=$B717),0),MATCH(AD$3,DataModel!$F$2:$BA$2,0))*$C717,"")</f>
        <v/>
      </c>
      <c r="AE717" s="69" t="str" cm="1">
        <f t="array" aca="1" ref="AE717" ca="1">IF(AND(AE$4="A",ISNUMBER(DataModel!AE$4)),INDEX(DataModel!$F$4:$BA$109,MATCH(1,(DataModel!$A$4:$A$109=$A717)*(DataModel!$B$4:$B$109=$B717),0),MATCH(AE$3,DataModel!$F$2:$BA$2,0))*$C717,"")</f>
        <v/>
      </c>
      <c r="AF717" s="69" t="str" cm="1">
        <f t="array" aca="1" ref="AF717" ca="1">IF(AND(AF$4="A",ISNUMBER(DataModel!AF$4)),INDEX(DataModel!$F$4:$BA$109,MATCH(1,(DataModel!$A$4:$A$109=$A717)*(DataModel!$B$4:$B$109=$B717),0),MATCH(AF$3,DataModel!$F$2:$BA$2,0))*$C717,"")</f>
        <v/>
      </c>
      <c r="AG717" s="114" t="str" cm="1">
        <f t="array" aca="1" ref="AG717" ca="1">IF(AND(AG$4="A",ISNUMBER(DataModel!AG$4)),INDEX(DataModel!$F$4:$BA$109,MATCH(1,(DataModel!$A$4:$A$109=$A717)*(DataModel!$B$4:$B$109=$B717),0),MATCH(AG$3,DataModel!$F$2:$BA$2,0))*$C717,"")</f>
        <v/>
      </c>
      <c r="AH717" s="113" t="str" cm="1">
        <f t="array" aca="1" ref="AH717" ca="1">IF(AND(AH$4="A",ISNUMBER(DataModel!AH$4)),INDEX(DataModel!$F$4:$BA$109,MATCH(1,(DataModel!$A$4:$A$109=$A717)*(DataModel!$B$4:$B$109=$B717),0),MATCH(AH$3,DataModel!$F$2:$BA$2,0))*$C717,"")</f>
        <v/>
      </c>
      <c r="AI717" s="69" t="str" cm="1">
        <f t="array" aca="1" ref="AI717" ca="1">IF(AND(AI$4="A",ISNUMBER(DataModel!AI$4)),INDEX(DataModel!$F$4:$BA$109,MATCH(1,(DataModel!$A$4:$A$109=$A717)*(DataModel!$B$4:$B$109=$B717),0),MATCH(AI$3,DataModel!$F$2:$BA$2,0))*$C717,"")</f>
        <v/>
      </c>
      <c r="AJ717" s="69" t="str" cm="1">
        <f t="array" aca="1" ref="AJ717" ca="1">IF(AND(AJ$4="A",ISNUMBER(DataModel!AJ$4)),INDEX(DataModel!$F$4:$BA$109,MATCH(1,(DataModel!$A$4:$A$109=$A717)*(DataModel!$B$4:$B$109=$B717),0),MATCH(AJ$3,DataModel!$F$2:$BA$2,0))*$C717,"")</f>
        <v/>
      </c>
      <c r="AK717" s="114" t="str" cm="1">
        <f t="array" aca="1" ref="AK717" ca="1">IF(AND(AK$4="A",ISNUMBER(DataModel!AK$4)),INDEX(DataModel!$F$4:$BA$109,MATCH(1,(DataModel!$A$4:$A$109=$A717)*(DataModel!$B$4:$B$109=$B717),0),MATCH(AK$3,DataModel!$F$2:$BA$2,0))*$C717,"")</f>
        <v/>
      </c>
      <c r="AL717" s="113" t="str" cm="1">
        <f t="array" aca="1" ref="AL717" ca="1">IF(AND(AL$4="A",ISNUMBER(DataModel!AL$4)),INDEX(DataModel!$F$4:$BA$109,MATCH(1,(DataModel!$A$4:$A$109=$A717)*(DataModel!$B$4:$B$109=$B717),0),MATCH(AL$3,DataModel!$F$2:$BA$2,0))*$C717,"")</f>
        <v/>
      </c>
      <c r="AM717" s="69" t="str" cm="1">
        <f t="array" aca="1" ref="AM717" ca="1">IF(AND(AM$4="A",ISNUMBER(DataModel!AM$4)),INDEX(DataModel!$F$4:$BA$109,MATCH(1,(DataModel!$A$4:$A$109=$A717)*(DataModel!$B$4:$B$109=$B717),0),MATCH(AM$3,DataModel!$F$2:$BA$2,0))*$C717,"")</f>
        <v/>
      </c>
      <c r="AN717" s="69" t="str" cm="1">
        <f t="array" aca="1" ref="AN717" ca="1">IF(AND(AN$4="A",ISNUMBER(DataModel!AN$4)),INDEX(DataModel!$F$4:$BA$109,MATCH(1,(DataModel!$A$4:$A$109=$A717)*(DataModel!$B$4:$B$109=$B717),0),MATCH(AN$3,DataModel!$F$2:$BA$2,0))*$C717,"")</f>
        <v/>
      </c>
      <c r="AO717" s="114" t="str" cm="1">
        <f t="array" aca="1" ref="AO717" ca="1">IF(AND(AO$4="A",ISNUMBER(DataModel!AO$4)),INDEX(DataModel!$F$4:$BA$109,MATCH(1,(DataModel!$A$4:$A$109=$A717)*(DataModel!$B$4:$B$109=$B717),0),MATCH(AO$3,DataModel!$F$2:$BA$2,0))*$C717,"")</f>
        <v/>
      </c>
      <c r="AP717" s="113" t="str" cm="1">
        <f t="array" aca="1" ref="AP717" ca="1">IF(AND(AP$4="A",ISNUMBER(DataModel!AP$4)),INDEX(DataModel!$F$4:$BA$109,MATCH(1,(DataModel!$A$4:$A$109=$A717)*(DataModel!$B$4:$B$109=$B717),0),MATCH(AP$3,DataModel!$F$2:$BA$2,0))*$C717,"")</f>
        <v/>
      </c>
      <c r="AQ717" s="69" t="str" cm="1">
        <f t="array" aca="1" ref="AQ717" ca="1">IF(AND(AQ$4="A",ISNUMBER(DataModel!AQ$4)),INDEX(DataModel!$F$4:$BA$109,MATCH(1,(DataModel!$A$4:$A$109=$A717)*(DataModel!$B$4:$B$109=$B717),0),MATCH(AQ$3,DataModel!$F$2:$BA$2,0))*$C717,"")</f>
        <v/>
      </c>
      <c r="AR717" s="69" t="str" cm="1">
        <f t="array" aca="1" ref="AR717" ca="1">IF(AND(AR$4="A",ISNUMBER(DataModel!AR$4)),INDEX(DataModel!$F$4:$BA$109,MATCH(1,(DataModel!$A$4:$A$109=$A717)*(DataModel!$B$4:$B$109=$B717),0),MATCH(AR$3,DataModel!$F$2:$BA$2,0))*$C717,"")</f>
        <v/>
      </c>
      <c r="AS717" s="114" t="str" cm="1">
        <f t="array" aca="1" ref="AS717" ca="1">IF(AND(AS$4="A",ISNUMBER(DataModel!AS$4)),INDEX(DataModel!$F$4:$BA$109,MATCH(1,(DataModel!$A$4:$A$109=$A717)*(DataModel!$B$4:$B$109=$B717),0),MATCH(AS$3,DataModel!$F$2:$BA$2,0))*$C717,"")</f>
        <v/>
      </c>
      <c r="AT717" s="113" t="e" cm="1">
        <f t="array" aca="1" ref="AT717" ca="1">IF(AND(AT$4="A",ISNUMBER(DataModel!AT$4)),INDEX(DataModel!$F$4:$BA$109,MATCH(1,(DataModel!$A$4:$A$109=$A717)*(DataModel!$B$4:$B$109=$B717),0),MATCH(AT$3,DataModel!$F$2:$BA$2,0))*$C717,"")</f>
        <v>#VALUE!</v>
      </c>
      <c r="AU717" s="69" t="e" cm="1">
        <f t="array" aca="1" ref="AU717" ca="1">IF(AND(AU$4="A",ISNUMBER(DataModel!AU$4)),INDEX(DataModel!$F$4:$BA$109,MATCH(1,(DataModel!$A$4:$A$109=$A717)*(DataModel!$B$4:$B$109=$B717),0),MATCH(AU$3,DataModel!$F$2:$BA$2,0))*$C717,"")</f>
        <v>#VALUE!</v>
      </c>
      <c r="AV717" s="69" t="e" cm="1">
        <f t="array" aca="1" ref="AV717" ca="1">IF(AND(AV$4="A",ISNUMBER(DataModel!AV$4)),INDEX(DataModel!$F$4:$BA$109,MATCH(1,(DataModel!$A$4:$A$109=$A717)*(DataModel!$B$4:$B$109=$B717),0),MATCH(AV$3,DataModel!$F$2:$BA$2,0))*$C717,"")</f>
        <v>#VALUE!</v>
      </c>
      <c r="AW717" s="114" t="e" cm="1">
        <f t="array" aca="1" ref="AW717" ca="1">IF(AND(AW$4="A",ISNUMBER(DataModel!AW$4)),INDEX(DataModel!$F$4:$BA$109,MATCH(1,(DataModel!$A$4:$A$109=$A717)*(DataModel!$B$4:$B$109=$B717),0),MATCH(AW$3,DataModel!$F$2:$BA$2,0))*$C717,"")</f>
        <v>#VALUE!</v>
      </c>
      <c r="AX717" s="113" t="e" cm="1">
        <f t="array" aca="1" ref="AX717" ca="1">IF(AND(AX$4="A",ISNUMBER(DataModel!AX$4)),INDEX(DataModel!$F$4:$BA$109,MATCH(1,(DataModel!$A$4:$A$109=$A717)*(DataModel!$B$4:$B$109=$B717),0),MATCH(AX$3,DataModel!$F$2:$BA$2,0))*$C717,"")</f>
        <v>#VALUE!</v>
      </c>
      <c r="AY717" s="69" t="e" cm="1">
        <f t="array" aca="1" ref="AY717" ca="1">IF(AND(AY$4="A",ISNUMBER(DataModel!AY$4)),INDEX(DataModel!$F$4:$BA$109,MATCH(1,(DataModel!$A$4:$A$109=$A717)*(DataModel!$B$4:$B$109=$B717),0),MATCH(AY$3,DataModel!$F$2:$BA$2,0))*$C717,"")</f>
        <v>#VALUE!</v>
      </c>
      <c r="AZ717" s="69" t="e" cm="1">
        <f t="array" aca="1" ref="AZ717" ca="1">IF(AND(AZ$4="A",ISNUMBER(DataModel!AZ$4)),INDEX(DataModel!$F$4:$BA$109,MATCH(1,(DataModel!$A$4:$A$109=$A717)*(DataModel!$B$4:$B$109=$B717),0),MATCH(AZ$3,DataModel!$F$2:$BA$2,0))*$C717,"")</f>
        <v>#VALUE!</v>
      </c>
      <c r="BA717" s="114" t="e" cm="1">
        <f t="array" aca="1" ref="BA717" ca="1">IF(AND(BA$4="A",ISNUMBER(DataModel!BA$4)),INDEX(DataModel!$F$4:$BA$109,MATCH(1,(DataModel!$A$4:$A$109=$A717)*(DataModel!$B$4:$B$109=$B717),0),MATCH(BA$3,DataModel!$F$2:$BA$2,0))*$C717,"")</f>
        <v>#VALUE!</v>
      </c>
      <c r="BB717" s="113"/>
      <c r="BC717" s="69"/>
      <c r="BD717" s="69"/>
      <c r="BE717" s="114"/>
      <c r="BF717" s="113"/>
      <c r="BG717" s="69"/>
      <c r="BH717" s="69"/>
      <c r="BI717" s="114"/>
      <c r="BJ717" s="113"/>
      <c r="BK717" s="69"/>
      <c r="BL717" s="69"/>
      <c r="BM717" s="114"/>
      <c r="BN717" s="113"/>
      <c r="BO717" s="69"/>
      <c r="BP717" s="69"/>
      <c r="BQ717" s="114"/>
      <c r="BR717" s="113"/>
      <c r="BS717" s="69"/>
      <c r="BT717" s="69"/>
      <c r="BU717" s="114"/>
      <c r="BV717" s="113"/>
      <c r="BW717" s="69"/>
      <c r="BX717" s="69"/>
      <c r="BY717" s="114"/>
      <c r="BZ717" s="113"/>
      <c r="CA717" s="69"/>
      <c r="CB717" s="69"/>
      <c r="CC717" s="114"/>
      <c r="CD717" s="113"/>
      <c r="CE717" s="69"/>
      <c r="CF717" s="69"/>
      <c r="CG717" s="114"/>
      <c r="CH717" s="113"/>
      <c r="CI717" s="69"/>
      <c r="CJ717" s="69"/>
      <c r="CK717" s="114"/>
      <c r="CL717" s="113"/>
      <c r="CM717" s="69"/>
      <c r="CN717" s="69"/>
      <c r="CO717" s="114"/>
      <c r="CP717" s="113"/>
      <c r="CQ717" s="69"/>
      <c r="CR717" s="69"/>
      <c r="CS717" s="114"/>
      <c r="CT717" s="113"/>
      <c r="CU717" s="69"/>
      <c r="CV717" s="69"/>
      <c r="CW717" s="114"/>
      <c r="CX717" s="113"/>
      <c r="CY717" s="69"/>
      <c r="CZ717" s="69"/>
      <c r="DA717" s="114"/>
      <c r="DB717" s="113"/>
      <c r="DC717" s="69"/>
      <c r="DD717" s="69"/>
      <c r="DE717" s="114"/>
      <c r="DF717" s="113"/>
      <c r="DG717" s="69"/>
      <c r="DH717" s="69"/>
      <c r="DI717" s="114"/>
      <c r="DK717" s="69">
        <f t="shared" ref="DK717:EK717" ca="1" si="1762">SUM(OFFSET($E717,,MATCH(DK$3,$F$5:$DI$5,0)+3,,1))</f>
        <v>0</v>
      </c>
      <c r="DL717" s="69" t="e">
        <f t="shared" ca="1" si="1762"/>
        <v>#N/A</v>
      </c>
      <c r="DM717" s="69" t="e">
        <f t="shared" ca="1" si="1762"/>
        <v>#VALUE!</v>
      </c>
      <c r="DN717" s="69" t="e">
        <f t="shared" ca="1" si="1762"/>
        <v>#VALUE!</v>
      </c>
      <c r="DO717" s="69" t="e">
        <f t="shared" ca="1" si="1762"/>
        <v>#VALUE!</v>
      </c>
      <c r="DP717" s="69" t="e">
        <f t="shared" ca="1" si="1762"/>
        <v>#VALUE!</v>
      </c>
      <c r="DQ717" s="69" t="e">
        <f t="shared" ca="1" si="1762"/>
        <v>#VALUE!</v>
      </c>
      <c r="DR717" s="69" t="e">
        <f t="shared" ca="1" si="1762"/>
        <v>#VALUE!</v>
      </c>
      <c r="DS717" s="69" t="e">
        <f t="shared" ca="1" si="1762"/>
        <v>#VALUE!</v>
      </c>
      <c r="DT717" s="69" t="e">
        <f t="shared" ca="1" si="1762"/>
        <v>#VALUE!</v>
      </c>
      <c r="DU717" s="69" t="e">
        <f t="shared" ca="1" si="1762"/>
        <v>#VALUE!</v>
      </c>
      <c r="DV717" s="69" t="e">
        <f t="shared" ca="1" si="1762"/>
        <v>#VALUE!</v>
      </c>
      <c r="DW717" s="69" t="e">
        <f t="shared" ca="1" si="1762"/>
        <v>#VALUE!</v>
      </c>
      <c r="DX717" s="69" t="e">
        <f t="shared" ca="1" si="1762"/>
        <v>#VALUE!</v>
      </c>
      <c r="DY717" s="69" t="e">
        <f t="shared" ca="1" si="1762"/>
        <v>#VALUE!</v>
      </c>
      <c r="DZ717" s="69" t="e">
        <f t="shared" ca="1" si="1762"/>
        <v>#VALUE!</v>
      </c>
      <c r="EA717" s="69" t="e">
        <f t="shared" ca="1" si="1762"/>
        <v>#VALUE!</v>
      </c>
      <c r="EB717" s="69" t="e">
        <f t="shared" ca="1" si="1762"/>
        <v>#VALUE!</v>
      </c>
      <c r="EC717" s="69" t="e">
        <f t="shared" ca="1" si="1762"/>
        <v>#VALUE!</v>
      </c>
      <c r="ED717" s="69" t="e">
        <f t="shared" ca="1" si="1762"/>
        <v>#VALUE!</v>
      </c>
      <c r="EE717" s="69" t="e">
        <f t="shared" ca="1" si="1762"/>
        <v>#VALUE!</v>
      </c>
      <c r="EF717" s="69" t="e">
        <f t="shared" ca="1" si="1762"/>
        <v>#VALUE!</v>
      </c>
      <c r="EG717" s="69" t="e">
        <f t="shared" ca="1" si="1762"/>
        <v>#VALUE!</v>
      </c>
      <c r="EH717" s="69" t="e">
        <f t="shared" ca="1" si="1762"/>
        <v>#VALUE!</v>
      </c>
      <c r="EI717" s="69" t="e">
        <f t="shared" ca="1" si="1762"/>
        <v>#VALUE!</v>
      </c>
      <c r="EJ717" s="69" t="e">
        <f t="shared" ca="1" si="1762"/>
        <v>#VALUE!</v>
      </c>
      <c r="EK717" s="69" t="e">
        <f t="shared" ca="1" si="1762"/>
        <v>#VALUE!</v>
      </c>
    </row>
    <row r="718" spans="1:141" outlineLevel="1" x14ac:dyDescent="0.25">
      <c r="A718" s="90"/>
      <c r="B718" s="90"/>
      <c r="C718" s="90"/>
      <c r="D718" s="90"/>
      <c r="F718" s="100"/>
      <c r="I718" s="101"/>
      <c r="J718" s="100"/>
      <c r="M718" s="101"/>
      <c r="N718" s="100"/>
      <c r="Q718" s="101"/>
      <c r="R718" s="100"/>
      <c r="U718" s="101"/>
      <c r="V718" s="100"/>
      <c r="Y718" s="101"/>
      <c r="Z718" s="100"/>
      <c r="AC718" s="101"/>
      <c r="AD718" s="100"/>
      <c r="AG718" s="101"/>
      <c r="AH718" s="100"/>
      <c r="AK718" s="101"/>
      <c r="AL718" s="100"/>
      <c r="AO718" s="101"/>
      <c r="AP718" s="100"/>
      <c r="AS718" s="101"/>
      <c r="AT718" s="100"/>
      <c r="AW718" s="101"/>
      <c r="AX718" s="100"/>
      <c r="BA718" s="101"/>
      <c r="BB718" s="100"/>
      <c r="BE718" s="101"/>
      <c r="BF718" s="100"/>
      <c r="BI718" s="101"/>
      <c r="BJ718" s="100"/>
      <c r="BM718" s="101"/>
      <c r="BN718" s="100"/>
      <c r="BQ718" s="101"/>
      <c r="BR718" s="100"/>
      <c r="BU718" s="101"/>
      <c r="BV718" s="100"/>
      <c r="BY718" s="101"/>
      <c r="BZ718" s="100"/>
      <c r="CC718" s="101"/>
      <c r="CD718" s="100"/>
      <c r="CG718" s="101"/>
      <c r="CH718" s="100"/>
      <c r="CK718" s="101"/>
      <c r="CL718" s="100"/>
      <c r="CO718" s="101"/>
      <c r="CP718" s="100"/>
      <c r="CS718" s="101"/>
      <c r="CT718" s="100"/>
      <c r="CW718" s="101"/>
      <c r="CX718" s="100"/>
      <c r="DA718" s="101"/>
      <c r="DB718" s="100"/>
      <c r="DE718" s="101"/>
      <c r="DF718" s="100"/>
      <c r="DI718" s="101"/>
    </row>
    <row r="719" spans="1:141" outlineLevel="1" x14ac:dyDescent="0.25">
      <c r="A719" s="90"/>
      <c r="B719" s="90"/>
      <c r="C719" s="90"/>
      <c r="D719" s="90"/>
      <c r="E719" t="str">
        <f>CONCATENATE(E713," - model")</f>
        <v>Other liabilities - model</v>
      </c>
      <c r="F719" s="100"/>
      <c r="I719" s="101"/>
      <c r="J719" s="100"/>
      <c r="M719" s="101"/>
      <c r="N719" s="100"/>
      <c r="Q719" s="101"/>
      <c r="R719" s="100"/>
      <c r="U719" s="101"/>
      <c r="V719" s="100"/>
      <c r="Y719" s="101"/>
      <c r="Z719" s="100"/>
      <c r="AC719" s="101"/>
      <c r="AD719" s="100"/>
      <c r="AG719" s="101"/>
      <c r="AH719" s="100"/>
      <c r="AK719" s="101"/>
      <c r="AL719" s="113" t="str">
        <f ca="1">AL717</f>
        <v/>
      </c>
      <c r="AM719" s="69" t="str">
        <f t="shared" ref="AM719:AO719" ca="1" si="1763">AM717</f>
        <v/>
      </c>
      <c r="AN719" s="69" t="str">
        <f t="shared" ca="1" si="1763"/>
        <v/>
      </c>
      <c r="AO719" s="114" t="str">
        <f t="shared" ca="1" si="1763"/>
        <v/>
      </c>
      <c r="AP719" s="113" t="e">
        <f ca="1">AP720</f>
        <v>#N/A</v>
      </c>
      <c r="AQ719" s="69" t="e">
        <f t="shared" ref="AQ719:DB719" ca="1" si="1764">AQ720</f>
        <v>#N/A</v>
      </c>
      <c r="AR719" s="69" t="e">
        <f t="shared" ca="1" si="1764"/>
        <v>#N/A</v>
      </c>
      <c r="AS719" s="114" t="e">
        <f t="shared" ca="1" si="1764"/>
        <v>#N/A</v>
      </c>
      <c r="AT719" s="113" t="e">
        <f t="shared" ca="1" si="1764"/>
        <v>#VALUE!</v>
      </c>
      <c r="AU719" s="69" t="e">
        <f t="shared" ca="1" si="1764"/>
        <v>#VALUE!</v>
      </c>
      <c r="AV719" s="69" t="e">
        <f t="shared" ca="1" si="1764"/>
        <v>#VALUE!</v>
      </c>
      <c r="AW719" s="114" t="e">
        <f t="shared" ca="1" si="1764"/>
        <v>#VALUE!</v>
      </c>
      <c r="AX719" s="113" t="e">
        <f t="shared" ca="1" si="1764"/>
        <v>#VALUE!</v>
      </c>
      <c r="AY719" s="69" t="e">
        <f t="shared" ca="1" si="1764"/>
        <v>#VALUE!</v>
      </c>
      <c r="AZ719" s="69" t="e">
        <f t="shared" ca="1" si="1764"/>
        <v>#VALUE!</v>
      </c>
      <c r="BA719" s="114" t="e">
        <f t="shared" ca="1" si="1764"/>
        <v>#VALUE!</v>
      </c>
      <c r="BB719" s="113" t="e">
        <f t="shared" ca="1" si="1764"/>
        <v>#VALUE!</v>
      </c>
      <c r="BC719" s="69" t="e">
        <f t="shared" ca="1" si="1764"/>
        <v>#VALUE!</v>
      </c>
      <c r="BD719" s="69" t="e">
        <f t="shared" ca="1" si="1764"/>
        <v>#VALUE!</v>
      </c>
      <c r="BE719" s="114" t="e">
        <f t="shared" ca="1" si="1764"/>
        <v>#VALUE!</v>
      </c>
      <c r="BF719" s="113" t="e">
        <f t="shared" ca="1" si="1764"/>
        <v>#VALUE!</v>
      </c>
      <c r="BG719" s="69" t="e">
        <f t="shared" ca="1" si="1764"/>
        <v>#VALUE!</v>
      </c>
      <c r="BH719" s="69" t="e">
        <f t="shared" ca="1" si="1764"/>
        <v>#VALUE!</v>
      </c>
      <c r="BI719" s="114" t="e">
        <f t="shared" ca="1" si="1764"/>
        <v>#VALUE!</v>
      </c>
      <c r="BJ719" s="113" t="e">
        <f t="shared" ca="1" si="1764"/>
        <v>#VALUE!</v>
      </c>
      <c r="BK719" s="69" t="e">
        <f t="shared" ca="1" si="1764"/>
        <v>#VALUE!</v>
      </c>
      <c r="BL719" s="69" t="e">
        <f t="shared" ca="1" si="1764"/>
        <v>#VALUE!</v>
      </c>
      <c r="BM719" s="114" t="e">
        <f t="shared" ca="1" si="1764"/>
        <v>#VALUE!</v>
      </c>
      <c r="BN719" s="113" t="e">
        <f t="shared" ca="1" si="1764"/>
        <v>#VALUE!</v>
      </c>
      <c r="BO719" s="69" t="e">
        <f t="shared" ca="1" si="1764"/>
        <v>#VALUE!</v>
      </c>
      <c r="BP719" s="69" t="e">
        <f t="shared" ca="1" si="1764"/>
        <v>#VALUE!</v>
      </c>
      <c r="BQ719" s="114" t="e">
        <f t="shared" ca="1" si="1764"/>
        <v>#VALUE!</v>
      </c>
      <c r="BR719" s="113" t="e">
        <f t="shared" ca="1" si="1764"/>
        <v>#VALUE!</v>
      </c>
      <c r="BS719" s="69" t="e">
        <f t="shared" ca="1" si="1764"/>
        <v>#VALUE!</v>
      </c>
      <c r="BT719" s="69" t="e">
        <f t="shared" ca="1" si="1764"/>
        <v>#VALUE!</v>
      </c>
      <c r="BU719" s="114" t="e">
        <f t="shared" ca="1" si="1764"/>
        <v>#VALUE!</v>
      </c>
      <c r="BV719" s="113" t="e">
        <f t="shared" ca="1" si="1764"/>
        <v>#VALUE!</v>
      </c>
      <c r="BW719" s="69" t="e">
        <f t="shared" ca="1" si="1764"/>
        <v>#VALUE!</v>
      </c>
      <c r="BX719" s="69" t="e">
        <f t="shared" ca="1" si="1764"/>
        <v>#VALUE!</v>
      </c>
      <c r="BY719" s="114" t="e">
        <f t="shared" ca="1" si="1764"/>
        <v>#VALUE!</v>
      </c>
      <c r="BZ719" s="113" t="e">
        <f t="shared" ca="1" si="1764"/>
        <v>#VALUE!</v>
      </c>
      <c r="CA719" s="69" t="e">
        <f t="shared" ca="1" si="1764"/>
        <v>#VALUE!</v>
      </c>
      <c r="CB719" s="69" t="e">
        <f t="shared" ca="1" si="1764"/>
        <v>#VALUE!</v>
      </c>
      <c r="CC719" s="114" t="e">
        <f t="shared" ca="1" si="1764"/>
        <v>#VALUE!</v>
      </c>
      <c r="CD719" s="113" t="e">
        <f t="shared" ca="1" si="1764"/>
        <v>#VALUE!</v>
      </c>
      <c r="CE719" s="69" t="e">
        <f t="shared" ca="1" si="1764"/>
        <v>#VALUE!</v>
      </c>
      <c r="CF719" s="69" t="e">
        <f t="shared" ca="1" si="1764"/>
        <v>#VALUE!</v>
      </c>
      <c r="CG719" s="114" t="e">
        <f t="shared" ca="1" si="1764"/>
        <v>#VALUE!</v>
      </c>
      <c r="CH719" s="113">
        <f t="shared" ca="1" si="1764"/>
        <v>0</v>
      </c>
      <c r="CI719" s="69">
        <f t="shared" ca="1" si="1764"/>
        <v>0</v>
      </c>
      <c r="CJ719" s="69">
        <f t="shared" ca="1" si="1764"/>
        <v>0</v>
      </c>
      <c r="CK719" s="114">
        <f t="shared" ca="1" si="1764"/>
        <v>0</v>
      </c>
      <c r="CL719" s="113">
        <f t="shared" ca="1" si="1764"/>
        <v>0</v>
      </c>
      <c r="CM719" s="69">
        <f t="shared" ca="1" si="1764"/>
        <v>0</v>
      </c>
      <c r="CN719" s="69">
        <f t="shared" ca="1" si="1764"/>
        <v>0</v>
      </c>
      <c r="CO719" s="114">
        <f t="shared" ca="1" si="1764"/>
        <v>0</v>
      </c>
      <c r="CP719" s="113">
        <f t="shared" ca="1" si="1764"/>
        <v>0</v>
      </c>
      <c r="CQ719" s="69">
        <f t="shared" ca="1" si="1764"/>
        <v>0</v>
      </c>
      <c r="CR719" s="69">
        <f t="shared" ca="1" si="1764"/>
        <v>0</v>
      </c>
      <c r="CS719" s="114">
        <f t="shared" ca="1" si="1764"/>
        <v>0</v>
      </c>
      <c r="CT719" s="113">
        <f t="shared" ca="1" si="1764"/>
        <v>0</v>
      </c>
      <c r="CU719" s="69">
        <f t="shared" ca="1" si="1764"/>
        <v>0</v>
      </c>
      <c r="CV719" s="69">
        <f t="shared" ca="1" si="1764"/>
        <v>0</v>
      </c>
      <c r="CW719" s="114">
        <f t="shared" ca="1" si="1764"/>
        <v>0</v>
      </c>
      <c r="CX719" s="113">
        <f t="shared" ca="1" si="1764"/>
        <v>0</v>
      </c>
      <c r="CY719" s="69">
        <f t="shared" ca="1" si="1764"/>
        <v>0</v>
      </c>
      <c r="CZ719" s="69">
        <f t="shared" ca="1" si="1764"/>
        <v>0</v>
      </c>
      <c r="DA719" s="114">
        <f t="shared" ca="1" si="1764"/>
        <v>0</v>
      </c>
      <c r="DB719" s="113">
        <f t="shared" ca="1" si="1764"/>
        <v>0</v>
      </c>
      <c r="DC719" s="69">
        <f t="shared" ref="DC719:DI719" ca="1" si="1765">DC720</f>
        <v>0</v>
      </c>
      <c r="DD719" s="69">
        <f t="shared" ca="1" si="1765"/>
        <v>0</v>
      </c>
      <c r="DE719" s="114">
        <f t="shared" ca="1" si="1765"/>
        <v>0</v>
      </c>
      <c r="DF719" s="113">
        <f t="shared" ca="1" si="1765"/>
        <v>0</v>
      </c>
      <c r="DG719" s="69">
        <f t="shared" ca="1" si="1765"/>
        <v>0</v>
      </c>
      <c r="DH719" s="69">
        <f t="shared" ca="1" si="1765"/>
        <v>0</v>
      </c>
      <c r="DI719" s="114">
        <f t="shared" ca="1" si="1765"/>
        <v>0</v>
      </c>
      <c r="DK719" s="69">
        <f t="shared" ref="DK719:EK719" ca="1" si="1766">SUM(OFFSET($E719,,MATCH(DK$3,$F$5:$DI$5,0)+3,,1))</f>
        <v>0</v>
      </c>
      <c r="DL719" s="69" t="e">
        <f t="shared" ca="1" si="1766"/>
        <v>#N/A</v>
      </c>
      <c r="DM719" s="69" t="e">
        <f t="shared" ca="1" si="1766"/>
        <v>#VALUE!</v>
      </c>
      <c r="DN719" s="69" t="e">
        <f t="shared" ca="1" si="1766"/>
        <v>#VALUE!</v>
      </c>
      <c r="DO719" s="69" t="e">
        <f t="shared" ca="1" si="1766"/>
        <v>#VALUE!</v>
      </c>
      <c r="DP719" s="69" t="e">
        <f t="shared" ca="1" si="1766"/>
        <v>#VALUE!</v>
      </c>
      <c r="DQ719" s="69" t="e">
        <f t="shared" ca="1" si="1766"/>
        <v>#VALUE!</v>
      </c>
      <c r="DR719" s="69" t="e">
        <f t="shared" ca="1" si="1766"/>
        <v>#VALUE!</v>
      </c>
      <c r="DS719" s="69" t="e">
        <f t="shared" ca="1" si="1766"/>
        <v>#VALUE!</v>
      </c>
      <c r="DT719" s="69" t="e">
        <f t="shared" ca="1" si="1766"/>
        <v>#VALUE!</v>
      </c>
      <c r="DU719" s="69" t="e">
        <f t="shared" ca="1" si="1766"/>
        <v>#VALUE!</v>
      </c>
      <c r="DV719" s="69" t="e">
        <f t="shared" ca="1" si="1766"/>
        <v>#VALUE!</v>
      </c>
      <c r="DW719" s="69" t="e">
        <f t="shared" ca="1" si="1766"/>
        <v>#VALUE!</v>
      </c>
      <c r="DX719" s="69" t="e">
        <f t="shared" ca="1" si="1766"/>
        <v>#VALUE!</v>
      </c>
      <c r="DY719" s="69" t="e">
        <f t="shared" ca="1" si="1766"/>
        <v>#VALUE!</v>
      </c>
      <c r="DZ719" s="69" t="e">
        <f t="shared" ca="1" si="1766"/>
        <v>#VALUE!</v>
      </c>
      <c r="EA719" s="69" t="e">
        <f t="shared" ca="1" si="1766"/>
        <v>#VALUE!</v>
      </c>
      <c r="EB719" s="69" t="e">
        <f t="shared" ca="1" si="1766"/>
        <v>#VALUE!</v>
      </c>
      <c r="EC719" s="69" t="e">
        <f t="shared" ca="1" si="1766"/>
        <v>#VALUE!</v>
      </c>
      <c r="ED719" s="69" t="e">
        <f t="shared" ca="1" si="1766"/>
        <v>#VALUE!</v>
      </c>
      <c r="EE719" s="69" t="e">
        <f t="shared" ca="1" si="1766"/>
        <v>#VALUE!</v>
      </c>
      <c r="EF719" s="69" t="e">
        <f t="shared" ca="1" si="1766"/>
        <v>#VALUE!</v>
      </c>
      <c r="EG719" s="69" t="e">
        <f t="shared" ca="1" si="1766"/>
        <v>#VALUE!</v>
      </c>
      <c r="EH719" s="69" t="e">
        <f t="shared" ca="1" si="1766"/>
        <v>#VALUE!</v>
      </c>
      <c r="EI719" s="69" t="e">
        <f t="shared" ca="1" si="1766"/>
        <v>#VALUE!</v>
      </c>
      <c r="EJ719" s="69" t="e">
        <f t="shared" ca="1" si="1766"/>
        <v>#VALUE!</v>
      </c>
      <c r="EK719" s="69" t="e">
        <f t="shared" ca="1" si="1766"/>
        <v>#VALUE!</v>
      </c>
    </row>
    <row r="720" spans="1:141" outlineLevel="1" x14ac:dyDescent="0.25">
      <c r="A720" s="90"/>
      <c r="B720" s="90"/>
      <c r="C720" s="90"/>
      <c r="D720" s="90"/>
      <c r="E720" t="s">
        <v>322</v>
      </c>
      <c r="F720" s="100"/>
      <c r="I720" s="101"/>
      <c r="J720" s="100"/>
      <c r="M720" s="101"/>
      <c r="N720" s="100"/>
      <c r="Q720" s="101"/>
      <c r="R720" s="100"/>
      <c r="U720" s="101"/>
      <c r="V720" s="100"/>
      <c r="Y720" s="101"/>
      <c r="Z720" s="100"/>
      <c r="AC720" s="101"/>
      <c r="AD720" s="100"/>
      <c r="AG720" s="101"/>
      <c r="AH720" s="100"/>
      <c r="AK720" s="101"/>
      <c r="AL720" s="100"/>
      <c r="AO720" s="101"/>
      <c r="AP720" s="113" t="e">
        <f ca="1">IF(AP$4="A",AP717,AP722)</f>
        <v>#N/A</v>
      </c>
      <c r="AQ720" s="69" t="e">
        <f t="shared" ref="AQ720:DB720" ca="1" si="1767">IF(AQ$4="A",AQ717,AQ722)</f>
        <v>#N/A</v>
      </c>
      <c r="AR720" s="69" t="e">
        <f t="shared" ca="1" si="1767"/>
        <v>#N/A</v>
      </c>
      <c r="AS720" s="114" t="e">
        <f t="shared" ca="1" si="1767"/>
        <v>#N/A</v>
      </c>
      <c r="AT720" s="113" t="e">
        <f t="shared" ca="1" si="1767"/>
        <v>#VALUE!</v>
      </c>
      <c r="AU720" s="69" t="e">
        <f t="shared" ca="1" si="1767"/>
        <v>#VALUE!</v>
      </c>
      <c r="AV720" s="69" t="e">
        <f t="shared" ca="1" si="1767"/>
        <v>#VALUE!</v>
      </c>
      <c r="AW720" s="114" t="e">
        <f t="shared" ca="1" si="1767"/>
        <v>#VALUE!</v>
      </c>
      <c r="AX720" s="113" t="e">
        <f t="shared" ca="1" si="1767"/>
        <v>#VALUE!</v>
      </c>
      <c r="AY720" s="69" t="e">
        <f t="shared" ca="1" si="1767"/>
        <v>#VALUE!</v>
      </c>
      <c r="AZ720" s="69" t="e">
        <f t="shared" ca="1" si="1767"/>
        <v>#VALUE!</v>
      </c>
      <c r="BA720" s="114" t="e">
        <f t="shared" ca="1" si="1767"/>
        <v>#VALUE!</v>
      </c>
      <c r="BB720" s="113" t="e">
        <f t="shared" ca="1" si="1767"/>
        <v>#VALUE!</v>
      </c>
      <c r="BC720" s="69" t="e">
        <f t="shared" ca="1" si="1767"/>
        <v>#VALUE!</v>
      </c>
      <c r="BD720" s="69" t="e">
        <f t="shared" ca="1" si="1767"/>
        <v>#VALUE!</v>
      </c>
      <c r="BE720" s="114" t="e">
        <f t="shared" ca="1" si="1767"/>
        <v>#VALUE!</v>
      </c>
      <c r="BF720" s="113" t="e">
        <f t="shared" ca="1" si="1767"/>
        <v>#VALUE!</v>
      </c>
      <c r="BG720" s="69" t="e">
        <f t="shared" ca="1" si="1767"/>
        <v>#VALUE!</v>
      </c>
      <c r="BH720" s="69" t="e">
        <f t="shared" ca="1" si="1767"/>
        <v>#VALUE!</v>
      </c>
      <c r="BI720" s="114" t="e">
        <f t="shared" ca="1" si="1767"/>
        <v>#VALUE!</v>
      </c>
      <c r="BJ720" s="113" t="e">
        <f t="shared" ca="1" si="1767"/>
        <v>#VALUE!</v>
      </c>
      <c r="BK720" s="69" t="e">
        <f t="shared" ca="1" si="1767"/>
        <v>#VALUE!</v>
      </c>
      <c r="BL720" s="69" t="e">
        <f t="shared" ca="1" si="1767"/>
        <v>#VALUE!</v>
      </c>
      <c r="BM720" s="114" t="e">
        <f t="shared" ca="1" si="1767"/>
        <v>#VALUE!</v>
      </c>
      <c r="BN720" s="113" t="e">
        <f t="shared" ca="1" si="1767"/>
        <v>#VALUE!</v>
      </c>
      <c r="BO720" s="69" t="e">
        <f t="shared" ca="1" si="1767"/>
        <v>#VALUE!</v>
      </c>
      <c r="BP720" s="69" t="e">
        <f t="shared" ca="1" si="1767"/>
        <v>#VALUE!</v>
      </c>
      <c r="BQ720" s="114" t="e">
        <f t="shared" ca="1" si="1767"/>
        <v>#VALUE!</v>
      </c>
      <c r="BR720" s="113" t="e">
        <f t="shared" ca="1" si="1767"/>
        <v>#VALUE!</v>
      </c>
      <c r="BS720" s="69" t="e">
        <f t="shared" ca="1" si="1767"/>
        <v>#VALUE!</v>
      </c>
      <c r="BT720" s="69" t="e">
        <f t="shared" ca="1" si="1767"/>
        <v>#VALUE!</v>
      </c>
      <c r="BU720" s="114" t="e">
        <f t="shared" ca="1" si="1767"/>
        <v>#VALUE!</v>
      </c>
      <c r="BV720" s="113" t="e">
        <f t="shared" ca="1" si="1767"/>
        <v>#VALUE!</v>
      </c>
      <c r="BW720" s="69" t="e">
        <f t="shared" ca="1" si="1767"/>
        <v>#VALUE!</v>
      </c>
      <c r="BX720" s="69" t="e">
        <f t="shared" ca="1" si="1767"/>
        <v>#VALUE!</v>
      </c>
      <c r="BY720" s="114" t="e">
        <f t="shared" ca="1" si="1767"/>
        <v>#VALUE!</v>
      </c>
      <c r="BZ720" s="113" t="e">
        <f t="shared" ca="1" si="1767"/>
        <v>#VALUE!</v>
      </c>
      <c r="CA720" s="69" t="e">
        <f t="shared" ca="1" si="1767"/>
        <v>#VALUE!</v>
      </c>
      <c r="CB720" s="69" t="e">
        <f t="shared" ca="1" si="1767"/>
        <v>#VALUE!</v>
      </c>
      <c r="CC720" s="114" t="e">
        <f t="shared" ca="1" si="1767"/>
        <v>#VALUE!</v>
      </c>
      <c r="CD720" s="113" t="e">
        <f t="shared" ca="1" si="1767"/>
        <v>#VALUE!</v>
      </c>
      <c r="CE720" s="69" t="e">
        <f t="shared" ca="1" si="1767"/>
        <v>#VALUE!</v>
      </c>
      <c r="CF720" s="69" t="e">
        <f t="shared" ca="1" si="1767"/>
        <v>#VALUE!</v>
      </c>
      <c r="CG720" s="114" t="e">
        <f t="shared" ca="1" si="1767"/>
        <v>#VALUE!</v>
      </c>
      <c r="CH720" s="113">
        <f t="shared" ca="1" si="1767"/>
        <v>0</v>
      </c>
      <c r="CI720" s="69">
        <f t="shared" ca="1" si="1767"/>
        <v>0</v>
      </c>
      <c r="CJ720" s="69">
        <f t="shared" ca="1" si="1767"/>
        <v>0</v>
      </c>
      <c r="CK720" s="114">
        <f t="shared" ca="1" si="1767"/>
        <v>0</v>
      </c>
      <c r="CL720" s="113">
        <f t="shared" ca="1" si="1767"/>
        <v>0</v>
      </c>
      <c r="CM720" s="69">
        <f t="shared" ca="1" si="1767"/>
        <v>0</v>
      </c>
      <c r="CN720" s="69">
        <f t="shared" ca="1" si="1767"/>
        <v>0</v>
      </c>
      <c r="CO720" s="114">
        <f t="shared" ca="1" si="1767"/>
        <v>0</v>
      </c>
      <c r="CP720" s="113">
        <f t="shared" ca="1" si="1767"/>
        <v>0</v>
      </c>
      <c r="CQ720" s="69">
        <f t="shared" ca="1" si="1767"/>
        <v>0</v>
      </c>
      <c r="CR720" s="69">
        <f t="shared" ca="1" si="1767"/>
        <v>0</v>
      </c>
      <c r="CS720" s="114">
        <f t="shared" ca="1" si="1767"/>
        <v>0</v>
      </c>
      <c r="CT720" s="113">
        <f t="shared" ca="1" si="1767"/>
        <v>0</v>
      </c>
      <c r="CU720" s="69">
        <f t="shared" ca="1" si="1767"/>
        <v>0</v>
      </c>
      <c r="CV720" s="69">
        <f t="shared" ca="1" si="1767"/>
        <v>0</v>
      </c>
      <c r="CW720" s="114">
        <f t="shared" ca="1" si="1767"/>
        <v>0</v>
      </c>
      <c r="CX720" s="113">
        <f t="shared" ca="1" si="1767"/>
        <v>0</v>
      </c>
      <c r="CY720" s="69">
        <f t="shared" ca="1" si="1767"/>
        <v>0</v>
      </c>
      <c r="CZ720" s="69">
        <f t="shared" ca="1" si="1767"/>
        <v>0</v>
      </c>
      <c r="DA720" s="114">
        <f t="shared" ca="1" si="1767"/>
        <v>0</v>
      </c>
      <c r="DB720" s="113">
        <f t="shared" ca="1" si="1767"/>
        <v>0</v>
      </c>
      <c r="DC720" s="69">
        <f t="shared" ref="DC720:DI720" ca="1" si="1768">IF(DC$4="A",DC717,DC722)</f>
        <v>0</v>
      </c>
      <c r="DD720" s="69">
        <f t="shared" ca="1" si="1768"/>
        <v>0</v>
      </c>
      <c r="DE720" s="114">
        <f t="shared" ca="1" si="1768"/>
        <v>0</v>
      </c>
      <c r="DF720" s="113">
        <f t="shared" ca="1" si="1768"/>
        <v>0</v>
      </c>
      <c r="DG720" s="69">
        <f t="shared" ca="1" si="1768"/>
        <v>0</v>
      </c>
      <c r="DH720" s="69">
        <f t="shared" ca="1" si="1768"/>
        <v>0</v>
      </c>
      <c r="DI720" s="114">
        <f t="shared" ca="1" si="1768"/>
        <v>0</v>
      </c>
      <c r="DT720" s="69"/>
      <c r="DU720" s="69"/>
      <c r="DV720" s="69"/>
      <c r="DW720" s="69"/>
      <c r="DX720" s="69"/>
      <c r="DY720" s="69"/>
      <c r="DZ720" s="69"/>
      <c r="EA720" s="69"/>
      <c r="EB720" s="69"/>
      <c r="EC720" s="69"/>
      <c r="ED720" s="69"/>
      <c r="EE720" s="69"/>
      <c r="EF720" s="69"/>
      <c r="EG720" s="69"/>
      <c r="EH720" s="69"/>
      <c r="EI720" s="69"/>
      <c r="EJ720" s="69"/>
      <c r="EK720" s="69"/>
    </row>
    <row r="721" spans="1:141" outlineLevel="1" x14ac:dyDescent="0.25">
      <c r="A721" s="90"/>
      <c r="B721" s="90"/>
      <c r="C721" s="90"/>
      <c r="D721" s="90"/>
      <c r="F721" s="100"/>
      <c r="I721" s="101"/>
      <c r="J721" s="100"/>
      <c r="M721" s="101"/>
      <c r="N721" s="100"/>
      <c r="Q721" s="101"/>
      <c r="R721" s="100"/>
      <c r="U721" s="101"/>
      <c r="V721" s="100"/>
      <c r="Y721" s="101"/>
      <c r="Z721" s="100"/>
      <c r="AC721" s="101"/>
      <c r="AD721" s="100"/>
      <c r="AG721" s="101"/>
      <c r="AH721" s="100"/>
      <c r="AK721" s="101"/>
      <c r="AL721" s="100"/>
      <c r="AO721" s="101"/>
      <c r="AP721" s="102"/>
      <c r="AQ721" s="103"/>
      <c r="AR721" s="103"/>
      <c r="AS721" s="104"/>
      <c r="AT721" s="102"/>
      <c r="AU721" s="103"/>
      <c r="AV721" s="103"/>
      <c r="AW721" s="104"/>
      <c r="AX721" s="102"/>
      <c r="AY721" s="103"/>
      <c r="AZ721" s="103"/>
      <c r="BA721" s="104"/>
      <c r="BB721" s="102"/>
      <c r="BC721" s="103"/>
      <c r="BD721" s="103"/>
      <c r="BE721" s="104"/>
      <c r="BF721" s="102"/>
      <c r="BG721" s="103"/>
      <c r="BH721" s="103"/>
      <c r="BI721" s="104"/>
      <c r="BJ721" s="102"/>
      <c r="BK721" s="103"/>
      <c r="BL721" s="103"/>
      <c r="BM721" s="104"/>
      <c r="BN721" s="102"/>
      <c r="BO721" s="103"/>
      <c r="BP721" s="103"/>
      <c r="BQ721" s="104"/>
      <c r="BR721" s="102"/>
      <c r="BS721" s="103"/>
      <c r="BT721" s="103"/>
      <c r="BU721" s="104"/>
      <c r="BV721" s="102"/>
      <c r="BW721" s="103"/>
      <c r="BX721" s="103"/>
      <c r="BY721" s="104"/>
      <c r="BZ721" s="102"/>
      <c r="CA721" s="103"/>
      <c r="CB721" s="103"/>
      <c r="CC721" s="104"/>
      <c r="CD721" s="102"/>
      <c r="CE721" s="103"/>
      <c r="CF721" s="103"/>
      <c r="CG721" s="104"/>
      <c r="CH721" s="102"/>
      <c r="CI721" s="103"/>
      <c r="CJ721" s="103"/>
      <c r="CK721" s="104"/>
      <c r="CL721" s="102"/>
      <c r="CM721" s="103"/>
      <c r="CN721" s="103"/>
      <c r="CO721" s="104"/>
      <c r="CP721" s="102"/>
      <c r="CQ721" s="103"/>
      <c r="CR721" s="103"/>
      <c r="CS721" s="104"/>
      <c r="CT721" s="102"/>
      <c r="CU721" s="103"/>
      <c r="CV721" s="103"/>
      <c r="CW721" s="104"/>
      <c r="CX721" s="102"/>
      <c r="CY721" s="103"/>
      <c r="CZ721" s="103"/>
      <c r="DA721" s="104"/>
      <c r="DB721" s="102"/>
      <c r="DC721" s="103"/>
      <c r="DD721" s="103"/>
      <c r="DE721" s="104"/>
      <c r="DF721" s="102"/>
      <c r="DG721" s="103"/>
      <c r="DH721" s="103"/>
      <c r="DI721" s="104"/>
    </row>
    <row r="722" spans="1:141" outlineLevel="1" x14ac:dyDescent="0.25">
      <c r="A722" s="90"/>
      <c r="B722" s="90"/>
      <c r="C722" s="90"/>
      <c r="D722" s="90"/>
      <c r="E722" s="36" t="str">
        <f>CONCATENATE(E720," selected driver: ",$J$8," (",$J$9,")")</f>
        <v>Value selected driver: Default (Annual)</v>
      </c>
      <c r="F722" s="100"/>
      <c r="I722" s="101"/>
      <c r="J722" s="100"/>
      <c r="M722" s="101"/>
      <c r="N722" s="100"/>
      <c r="Q722" s="101"/>
      <c r="R722" s="100"/>
      <c r="U722" s="101"/>
      <c r="V722" s="100"/>
      <c r="Y722" s="101"/>
      <c r="Z722" s="100"/>
      <c r="AC722" s="101"/>
      <c r="AD722" s="100"/>
      <c r="AG722" s="101"/>
      <c r="AH722" s="100"/>
      <c r="AK722" s="101"/>
      <c r="AL722" s="100"/>
      <c r="AO722" s="101"/>
      <c r="AP722" s="147" t="e" cm="1">
        <f t="array" ref="AP722">IF($I$9=1,AP724,INDEX($DT724:$EK724,,MATCH(CONCATENATE("FY ",RIGHT(AP$3,4)),$DT$3:$EK$3,0)))</f>
        <v>#N/A</v>
      </c>
      <c r="AQ722" s="148" t="e" cm="1">
        <f t="array" ref="AQ722">IF($I$9=1,AQ724,INDEX($DT724:$EK724,,MATCH(CONCATENATE("FY ",RIGHT(AQ$3,4)),$DT$3:$EK$3,0)))</f>
        <v>#N/A</v>
      </c>
      <c r="AR722" s="148" t="e" cm="1">
        <f t="array" ref="AR722">IF($I$9=1,AR724,INDEX($DT724:$EK724,,MATCH(CONCATENATE("FY ",RIGHT(AR$3,4)),$DT$3:$EK$3,0)))</f>
        <v>#N/A</v>
      </c>
      <c r="AS722" s="149" t="e" cm="1">
        <f t="array" ref="AS722">IF($I$9=1,AS724,INDEX($DT724:$EK724,,MATCH(CONCATENATE("FY ",RIGHT(AS$3,4)),$DT$3:$EK$3,0)))</f>
        <v>#N/A</v>
      </c>
      <c r="AT722" s="147" t="e" cm="1">
        <f t="array" ref="AT722">IF($I$9=1,AT724,INDEX($DT724:$EK724,,MATCH(CONCATENATE("FY ",RIGHT(AT$3,4)),$DT$3:$EK$3,0)))</f>
        <v>#N/A</v>
      </c>
      <c r="AU722" s="148" t="e" cm="1">
        <f t="array" ref="AU722">IF($I$9=1,AU724,INDEX($DT724:$EK724,,MATCH(CONCATENATE("FY ",RIGHT(AU$3,4)),$DT$3:$EK$3,0)))</f>
        <v>#N/A</v>
      </c>
      <c r="AV722" s="148" t="e" cm="1">
        <f t="array" ref="AV722">IF($I$9=1,AV724,INDEX($DT724:$EK724,,MATCH(CONCATENATE("FY ",RIGHT(AV$3,4)),$DT$3:$EK$3,0)))</f>
        <v>#N/A</v>
      </c>
      <c r="AW722" s="149" t="e" cm="1">
        <f t="array" ref="AW722">IF($I$9=1,AW724,INDEX($DT724:$EK724,,MATCH(CONCATENATE("FY ",RIGHT(AW$3,4)),$DT$3:$EK$3,0)))</f>
        <v>#N/A</v>
      </c>
      <c r="AX722" s="147" t="e" cm="1">
        <f t="array" ref="AX722">IF($I$9=1,AX724,INDEX($DT724:$EK724,,MATCH(CONCATENATE("FY ",RIGHT(AX$3,4)),$DT$3:$EK$3,0)))</f>
        <v>#N/A</v>
      </c>
      <c r="AY722" s="148" t="e" cm="1">
        <f t="array" ref="AY722">IF($I$9=1,AY724,INDEX($DT724:$EK724,,MATCH(CONCATENATE("FY ",RIGHT(AY$3,4)),$DT$3:$EK$3,0)))</f>
        <v>#N/A</v>
      </c>
      <c r="AZ722" s="148" t="e" cm="1">
        <f t="array" ref="AZ722">IF($I$9=1,AZ724,INDEX($DT724:$EK724,,MATCH(CONCATENATE("FY ",RIGHT(AZ$3,4)),$DT$3:$EK$3,0)))</f>
        <v>#N/A</v>
      </c>
      <c r="BA722" s="149" t="e" cm="1">
        <f t="array" ref="BA722">IF($I$9=1,BA724,INDEX($DT724:$EK724,,MATCH(CONCATENATE("FY ",RIGHT(BA$3,4)),$DT$3:$EK$3,0)))</f>
        <v>#N/A</v>
      </c>
      <c r="BB722" s="147" t="e" cm="1">
        <f t="array" ref="BB722">IF($I$9=1,BB724,INDEX($DT724:$EK724,,MATCH(CONCATENATE("FY ",RIGHT(BB$3,4)),$DT$3:$EK$3,0)))</f>
        <v>#N/A</v>
      </c>
      <c r="BC722" s="148" t="e" cm="1">
        <f t="array" ref="BC722">IF($I$9=1,BC724,INDEX($DT724:$EK724,,MATCH(CONCATENATE("FY ",RIGHT(BC$3,4)),$DT$3:$EK$3,0)))</f>
        <v>#N/A</v>
      </c>
      <c r="BD722" s="148" t="e" cm="1">
        <f t="array" ref="BD722">IF($I$9=1,BD724,INDEX($DT724:$EK724,,MATCH(CONCATENATE("FY ",RIGHT(BD$3,4)),$DT$3:$EK$3,0)))</f>
        <v>#N/A</v>
      </c>
      <c r="BE722" s="149" t="e" cm="1">
        <f t="array" ref="BE722">IF($I$9=1,BE724,INDEX($DT724:$EK724,,MATCH(CONCATENATE("FY ",RIGHT(BE$3,4)),$DT$3:$EK$3,0)))</f>
        <v>#N/A</v>
      </c>
      <c r="BF722" s="147" t="e" cm="1">
        <f t="array" ref="BF722">IF($I$9=1,BF724,INDEX($DT724:$EK724,,MATCH(CONCATENATE("FY ",RIGHT(BF$3,4)),$DT$3:$EK$3,0)))</f>
        <v>#N/A</v>
      </c>
      <c r="BG722" s="148" t="e" cm="1">
        <f t="array" ref="BG722">IF($I$9=1,BG724,INDEX($DT724:$EK724,,MATCH(CONCATENATE("FY ",RIGHT(BG$3,4)),$DT$3:$EK$3,0)))</f>
        <v>#N/A</v>
      </c>
      <c r="BH722" s="148" t="e" cm="1">
        <f t="array" ref="BH722">IF($I$9=1,BH724,INDEX($DT724:$EK724,,MATCH(CONCATENATE("FY ",RIGHT(BH$3,4)),$DT$3:$EK$3,0)))</f>
        <v>#N/A</v>
      </c>
      <c r="BI722" s="149" t="e" cm="1">
        <f t="array" ref="BI722">IF($I$9=1,BI724,INDEX($DT724:$EK724,,MATCH(CONCATENATE("FY ",RIGHT(BI$3,4)),$DT$3:$EK$3,0)))</f>
        <v>#N/A</v>
      </c>
      <c r="BJ722" s="147" t="e" cm="1">
        <f t="array" ref="BJ722">IF($I$9=1,BJ724,INDEX($DT724:$EK724,,MATCH(CONCATENATE("FY ",RIGHT(BJ$3,4)),$DT$3:$EK$3,0)))</f>
        <v>#N/A</v>
      </c>
      <c r="BK722" s="148" t="e" cm="1">
        <f t="array" ref="BK722">IF($I$9=1,BK724,INDEX($DT724:$EK724,,MATCH(CONCATENATE("FY ",RIGHT(BK$3,4)),$DT$3:$EK$3,0)))</f>
        <v>#N/A</v>
      </c>
      <c r="BL722" s="148" t="e" cm="1">
        <f t="array" ref="BL722">IF($I$9=1,BL724,INDEX($DT724:$EK724,,MATCH(CONCATENATE("FY ",RIGHT(BL$3,4)),$DT$3:$EK$3,0)))</f>
        <v>#N/A</v>
      </c>
      <c r="BM722" s="149" t="e" cm="1">
        <f t="array" ref="BM722">IF($I$9=1,BM724,INDEX($DT724:$EK724,,MATCH(CONCATENATE("FY ",RIGHT(BM$3,4)),$DT$3:$EK$3,0)))</f>
        <v>#N/A</v>
      </c>
      <c r="BN722" s="147" t="e" cm="1">
        <f t="array" ref="BN722">IF($I$9=1,BN724,INDEX($DT724:$EK724,,MATCH(CONCATENATE("FY ",RIGHT(BN$3,4)),$DT$3:$EK$3,0)))</f>
        <v>#N/A</v>
      </c>
      <c r="BO722" s="148" t="e" cm="1">
        <f t="array" ref="BO722">IF($I$9=1,BO724,INDEX($DT724:$EK724,,MATCH(CONCATENATE("FY ",RIGHT(BO$3,4)),$DT$3:$EK$3,0)))</f>
        <v>#N/A</v>
      </c>
      <c r="BP722" s="148" t="e" cm="1">
        <f t="array" ref="BP722">IF($I$9=1,BP724,INDEX($DT724:$EK724,,MATCH(CONCATENATE("FY ",RIGHT(BP$3,4)),$DT$3:$EK$3,0)))</f>
        <v>#N/A</v>
      </c>
      <c r="BQ722" s="149" t="e" cm="1">
        <f t="array" ref="BQ722">IF($I$9=1,BQ724,INDEX($DT724:$EK724,,MATCH(CONCATENATE("FY ",RIGHT(BQ$3,4)),$DT$3:$EK$3,0)))</f>
        <v>#N/A</v>
      </c>
      <c r="BR722" s="147" t="e" cm="1">
        <f t="array" ref="BR722">IF($I$9=1,BR724,INDEX($DT724:$EK724,,MATCH(CONCATENATE("FY ",RIGHT(BR$3,4)),$DT$3:$EK$3,0)))</f>
        <v>#N/A</v>
      </c>
      <c r="BS722" s="148" t="e" cm="1">
        <f t="array" ref="BS722">IF($I$9=1,BS724,INDEX($DT724:$EK724,,MATCH(CONCATENATE("FY ",RIGHT(BS$3,4)),$DT$3:$EK$3,0)))</f>
        <v>#N/A</v>
      </c>
      <c r="BT722" s="148" t="e" cm="1">
        <f t="array" ref="BT722">IF($I$9=1,BT724,INDEX($DT724:$EK724,,MATCH(CONCATENATE("FY ",RIGHT(BT$3,4)),$DT$3:$EK$3,0)))</f>
        <v>#N/A</v>
      </c>
      <c r="BU722" s="149" t="e" cm="1">
        <f t="array" ref="BU722">IF($I$9=1,BU724,INDEX($DT724:$EK724,,MATCH(CONCATENATE("FY ",RIGHT(BU$3,4)),$DT$3:$EK$3,0)))</f>
        <v>#N/A</v>
      </c>
      <c r="BV722" s="147" t="e" cm="1">
        <f t="array" ref="BV722">IF($I$9=1,BV724,INDEX($DT724:$EK724,,MATCH(CONCATENATE("FY ",RIGHT(BV$3,4)),$DT$3:$EK$3,0)))</f>
        <v>#N/A</v>
      </c>
      <c r="BW722" s="148" t="e" cm="1">
        <f t="array" ref="BW722">IF($I$9=1,BW724,INDEX($DT724:$EK724,,MATCH(CONCATENATE("FY ",RIGHT(BW$3,4)),$DT$3:$EK$3,0)))</f>
        <v>#N/A</v>
      </c>
      <c r="BX722" s="148" t="e" cm="1">
        <f t="array" ref="BX722">IF($I$9=1,BX724,INDEX($DT724:$EK724,,MATCH(CONCATENATE("FY ",RIGHT(BX$3,4)),$DT$3:$EK$3,0)))</f>
        <v>#N/A</v>
      </c>
      <c r="BY722" s="149" t="e" cm="1">
        <f t="array" ref="BY722">IF($I$9=1,BY724,INDEX($DT724:$EK724,,MATCH(CONCATENATE("FY ",RIGHT(BY$3,4)),$DT$3:$EK$3,0)))</f>
        <v>#N/A</v>
      </c>
      <c r="BZ722" s="147" t="e" cm="1">
        <f t="array" ref="BZ722">IF($I$9=1,BZ724,INDEX($DT724:$EK724,,MATCH(CONCATENATE("FY ",RIGHT(BZ$3,4)),$DT$3:$EK$3,0)))</f>
        <v>#N/A</v>
      </c>
      <c r="CA722" s="148" t="e" cm="1">
        <f t="array" ref="CA722">IF($I$9=1,CA724,INDEX($DT724:$EK724,,MATCH(CONCATENATE("FY ",RIGHT(CA$3,4)),$DT$3:$EK$3,0)))</f>
        <v>#N/A</v>
      </c>
      <c r="CB722" s="148" t="e" cm="1">
        <f t="array" ref="CB722">IF($I$9=1,CB724,INDEX($DT724:$EK724,,MATCH(CONCATENATE("FY ",RIGHT(CB$3,4)),$DT$3:$EK$3,0)))</f>
        <v>#N/A</v>
      </c>
      <c r="CC722" s="149" t="e" cm="1">
        <f t="array" ref="CC722">IF($I$9=1,CC724,INDEX($DT724:$EK724,,MATCH(CONCATENATE("FY ",RIGHT(CC$3,4)),$DT$3:$EK$3,0)))</f>
        <v>#N/A</v>
      </c>
      <c r="CD722" s="147" t="e" cm="1">
        <f t="array" ref="CD722">IF($I$9=1,CD724,INDEX($DT724:$EK724,,MATCH(CONCATENATE("FY ",RIGHT(CD$3,4)),$DT$3:$EK$3,0)))</f>
        <v>#N/A</v>
      </c>
      <c r="CE722" s="148" t="e" cm="1">
        <f t="array" ref="CE722">IF($I$9=1,CE724,INDEX($DT724:$EK724,,MATCH(CONCATENATE("FY ",RIGHT(CE$3,4)),$DT$3:$EK$3,0)))</f>
        <v>#N/A</v>
      </c>
      <c r="CF722" s="148" t="e" cm="1">
        <f t="array" ref="CF722">IF($I$9=1,CF724,INDEX($DT724:$EK724,,MATCH(CONCATENATE("FY ",RIGHT(CF$3,4)),$DT$3:$EK$3,0)))</f>
        <v>#N/A</v>
      </c>
      <c r="CG722" s="149" t="e" cm="1">
        <f t="array" ref="CG722">IF($I$9=1,CG724,INDEX($DT724:$EK724,,MATCH(CONCATENATE("FY ",RIGHT(CG$3,4)),$DT$3:$EK$3,0)))</f>
        <v>#N/A</v>
      </c>
      <c r="CH722" s="147" t="e" cm="1">
        <f t="array" ref="CH722">IF($I$9=1,CH724,INDEX($DT724:$EK724,,MATCH(CONCATENATE("FY ",RIGHT(CH$3,4)),$DT$3:$EK$3,0)))</f>
        <v>#N/A</v>
      </c>
      <c r="CI722" s="148" t="e" cm="1">
        <f t="array" ref="CI722">IF($I$9=1,CI724,INDEX($DT724:$EK724,,MATCH(CONCATENATE("FY ",RIGHT(CI$3,4)),$DT$3:$EK$3,0)))</f>
        <v>#N/A</v>
      </c>
      <c r="CJ722" s="148" t="e" cm="1">
        <f t="array" ref="CJ722">IF($I$9=1,CJ724,INDEX($DT724:$EK724,,MATCH(CONCATENATE("FY ",RIGHT(CJ$3,4)),$DT$3:$EK$3,0)))</f>
        <v>#N/A</v>
      </c>
      <c r="CK722" s="149" t="e" cm="1">
        <f t="array" ref="CK722">IF($I$9=1,CK724,INDEX($DT724:$EK724,,MATCH(CONCATENATE("FY ",RIGHT(CK$3,4)),$DT$3:$EK$3,0)))</f>
        <v>#N/A</v>
      </c>
      <c r="CL722" s="147" t="e" cm="1">
        <f t="array" ref="CL722">IF($I$9=1,CL724,INDEX($DT724:$EK724,,MATCH(CONCATENATE("FY ",RIGHT(CL$3,4)),$DT$3:$EK$3,0)))</f>
        <v>#N/A</v>
      </c>
      <c r="CM722" s="148" t="e" cm="1">
        <f t="array" ref="CM722">IF($I$9=1,CM724,INDEX($DT724:$EK724,,MATCH(CONCATENATE("FY ",RIGHT(CM$3,4)),$DT$3:$EK$3,0)))</f>
        <v>#N/A</v>
      </c>
      <c r="CN722" s="148" t="e" cm="1">
        <f t="array" ref="CN722">IF($I$9=1,CN724,INDEX($DT724:$EK724,,MATCH(CONCATENATE("FY ",RIGHT(CN$3,4)),$DT$3:$EK$3,0)))</f>
        <v>#N/A</v>
      </c>
      <c r="CO722" s="149" t="e" cm="1">
        <f t="array" ref="CO722">IF($I$9=1,CO724,INDEX($DT724:$EK724,,MATCH(CONCATENATE("FY ",RIGHT(CO$3,4)),$DT$3:$EK$3,0)))</f>
        <v>#N/A</v>
      </c>
      <c r="CP722" s="147" t="e" cm="1">
        <f t="array" ref="CP722">IF($I$9=1,CP724,INDEX($DT724:$EK724,,MATCH(CONCATENATE("FY ",RIGHT(CP$3,4)),$DT$3:$EK$3,0)))</f>
        <v>#N/A</v>
      </c>
      <c r="CQ722" s="148" t="e" cm="1">
        <f t="array" ref="CQ722">IF($I$9=1,CQ724,INDEX($DT724:$EK724,,MATCH(CONCATENATE("FY ",RIGHT(CQ$3,4)),$DT$3:$EK$3,0)))</f>
        <v>#N/A</v>
      </c>
      <c r="CR722" s="148" t="e" cm="1">
        <f t="array" ref="CR722">IF($I$9=1,CR724,INDEX($DT724:$EK724,,MATCH(CONCATENATE("FY ",RIGHT(CR$3,4)),$DT$3:$EK$3,0)))</f>
        <v>#N/A</v>
      </c>
      <c r="CS722" s="149" t="e" cm="1">
        <f t="array" ref="CS722">IF($I$9=1,CS724,INDEX($DT724:$EK724,,MATCH(CONCATENATE("FY ",RIGHT(CS$3,4)),$DT$3:$EK$3,0)))</f>
        <v>#N/A</v>
      </c>
      <c r="CT722" s="147" t="e" cm="1">
        <f t="array" ref="CT722">IF($I$9=1,CT724,INDEX($DT724:$EK724,,MATCH(CONCATENATE("FY ",RIGHT(CT$3,4)),$DT$3:$EK$3,0)))</f>
        <v>#N/A</v>
      </c>
      <c r="CU722" s="148" t="e" cm="1">
        <f t="array" ref="CU722">IF($I$9=1,CU724,INDEX($DT724:$EK724,,MATCH(CONCATENATE("FY ",RIGHT(CU$3,4)),$DT$3:$EK$3,0)))</f>
        <v>#N/A</v>
      </c>
      <c r="CV722" s="148" t="e" cm="1">
        <f t="array" ref="CV722">IF($I$9=1,CV724,INDEX($DT724:$EK724,,MATCH(CONCATENATE("FY ",RIGHT(CV$3,4)),$DT$3:$EK$3,0)))</f>
        <v>#N/A</v>
      </c>
      <c r="CW722" s="149" t="e" cm="1">
        <f t="array" ref="CW722">IF($I$9=1,CW724,INDEX($DT724:$EK724,,MATCH(CONCATENATE("FY ",RIGHT(CW$3,4)),$DT$3:$EK$3,0)))</f>
        <v>#N/A</v>
      </c>
      <c r="CX722" s="147" t="e" cm="1">
        <f t="array" ref="CX722">IF($I$9=1,CX724,INDEX($DT724:$EK724,,MATCH(CONCATENATE("FY ",RIGHT(CX$3,4)),$DT$3:$EK$3,0)))</f>
        <v>#N/A</v>
      </c>
      <c r="CY722" s="148" t="e" cm="1">
        <f t="array" ref="CY722">IF($I$9=1,CY724,INDEX($DT724:$EK724,,MATCH(CONCATENATE("FY ",RIGHT(CY$3,4)),$DT$3:$EK$3,0)))</f>
        <v>#N/A</v>
      </c>
      <c r="CZ722" s="148" t="e" cm="1">
        <f t="array" ref="CZ722">IF($I$9=1,CZ724,INDEX($DT724:$EK724,,MATCH(CONCATENATE("FY ",RIGHT(CZ$3,4)),$DT$3:$EK$3,0)))</f>
        <v>#N/A</v>
      </c>
      <c r="DA722" s="149" t="e" cm="1">
        <f t="array" ref="DA722">IF($I$9=1,DA724,INDEX($DT724:$EK724,,MATCH(CONCATENATE("FY ",RIGHT(DA$3,4)),$DT$3:$EK$3,0)))</f>
        <v>#N/A</v>
      </c>
      <c r="DB722" s="147" t="e" cm="1">
        <f t="array" ref="DB722">IF($I$9=1,DB724,INDEX($DT724:$EK724,,MATCH(CONCATENATE("FY ",RIGHT(DB$3,4)),$DT$3:$EK$3,0)))</f>
        <v>#N/A</v>
      </c>
      <c r="DC722" s="148" t="e" cm="1">
        <f t="array" ref="DC722">IF($I$9=1,DC724,INDEX($DT724:$EK724,,MATCH(CONCATENATE("FY ",RIGHT(DC$3,4)),$DT$3:$EK$3,0)))</f>
        <v>#N/A</v>
      </c>
      <c r="DD722" s="148" t="e" cm="1">
        <f t="array" ref="DD722">IF($I$9=1,DD724,INDEX($DT724:$EK724,,MATCH(CONCATENATE("FY ",RIGHT(DD$3,4)),$DT$3:$EK$3,0)))</f>
        <v>#N/A</v>
      </c>
      <c r="DE722" s="149" t="e" cm="1">
        <f t="array" ref="DE722">IF($I$9=1,DE724,INDEX($DT724:$EK724,,MATCH(CONCATENATE("FY ",RIGHT(DE$3,4)),$DT$3:$EK$3,0)))</f>
        <v>#N/A</v>
      </c>
      <c r="DF722" s="147" t="e" cm="1">
        <f t="array" ref="DF722">IF($I$9=1,DF724,INDEX($DT724:$EK724,,MATCH(CONCATENATE("FY ",RIGHT(DF$3,4)),$DT$3:$EK$3,0)))</f>
        <v>#N/A</v>
      </c>
      <c r="DG722" s="148" t="e" cm="1">
        <f t="array" ref="DG722">IF($I$9=1,DG724,INDEX($DT724:$EK724,,MATCH(CONCATENATE("FY ",RIGHT(DG$3,4)),$DT$3:$EK$3,0)))</f>
        <v>#N/A</v>
      </c>
      <c r="DH722" s="148" t="e" cm="1">
        <f t="array" ref="DH722">IF($I$9=1,DH724,INDEX($DT724:$EK724,,MATCH(CONCATENATE("FY ",RIGHT(DH$3,4)),$DT$3:$EK$3,0)))</f>
        <v>#N/A</v>
      </c>
      <c r="DI722" s="149" t="e" cm="1">
        <f t="array" ref="DI722">IF($I$9=1,DI724,INDEX($DT724:$EK724,,MATCH(CONCATENATE("FY ",RIGHT(DI$3,4)),$DT$3:$EK$3,0)))</f>
        <v>#N/A</v>
      </c>
    </row>
    <row r="723" spans="1:141" outlineLevel="1" x14ac:dyDescent="0.25">
      <c r="A723" s="90"/>
      <c r="B723" s="90"/>
      <c r="C723" s="90"/>
      <c r="D723" s="90"/>
      <c r="F723" s="100"/>
      <c r="I723" s="101"/>
      <c r="J723" s="100"/>
      <c r="M723" s="101"/>
      <c r="N723" s="100"/>
      <c r="Q723" s="101"/>
      <c r="R723" s="100"/>
      <c r="U723" s="101"/>
      <c r="V723" s="100"/>
      <c r="Y723" s="101"/>
      <c r="Z723" s="100"/>
      <c r="AC723" s="101"/>
      <c r="AD723" s="100"/>
      <c r="AG723" s="101"/>
      <c r="AH723" s="100"/>
      <c r="AK723" s="101"/>
      <c r="AL723" s="100"/>
      <c r="AO723" s="101"/>
      <c r="AP723" s="100"/>
      <c r="AS723" s="101"/>
      <c r="AT723" s="100"/>
      <c r="AW723" s="101"/>
      <c r="AX723" s="100"/>
      <c r="BA723" s="101"/>
      <c r="BB723" s="100"/>
      <c r="BE723" s="101"/>
      <c r="BF723" s="100"/>
      <c r="BI723" s="101"/>
      <c r="BJ723" s="100"/>
      <c r="BM723" s="101"/>
      <c r="BN723" s="100"/>
      <c r="BQ723" s="101"/>
      <c r="BR723" s="100"/>
      <c r="BU723" s="101"/>
      <c r="BV723" s="100"/>
      <c r="BY723" s="101"/>
      <c r="BZ723" s="100"/>
      <c r="CC723" s="101"/>
      <c r="CD723" s="100"/>
      <c r="CG723" s="101"/>
      <c r="CH723" s="100"/>
      <c r="CK723" s="101"/>
      <c r="CL723" s="100"/>
      <c r="CO723" s="101"/>
      <c r="CP723" s="100"/>
      <c r="CS723" s="101"/>
      <c r="CT723" s="100"/>
      <c r="CW723" s="101"/>
      <c r="CX723" s="100"/>
      <c r="DA723" s="101"/>
      <c r="DB723" s="100"/>
      <c r="DE723" s="101"/>
      <c r="DF723" s="100"/>
      <c r="DI723" s="101"/>
    </row>
    <row r="724" spans="1:141" outlineLevel="1" x14ac:dyDescent="0.25">
      <c r="A724" s="90"/>
      <c r="B724" s="90"/>
      <c r="C724" s="90"/>
      <c r="D724" s="90"/>
      <c r="E724" t="str">
        <f>CONCATENATE(E720," scenario: ",$J$8)</f>
        <v>Value scenario: Default</v>
      </c>
      <c r="F724" s="100"/>
      <c r="I724" s="101"/>
      <c r="J724" s="100"/>
      <c r="M724" s="101"/>
      <c r="N724" s="100"/>
      <c r="Q724" s="101"/>
      <c r="R724" s="100"/>
      <c r="U724" s="101"/>
      <c r="V724" s="100"/>
      <c r="Y724" s="101"/>
      <c r="Z724" s="100"/>
      <c r="AC724" s="101"/>
      <c r="AD724" s="100"/>
      <c r="AG724" s="101"/>
      <c r="AH724" s="100"/>
      <c r="AK724" s="101"/>
      <c r="AL724" s="100"/>
      <c r="AO724" s="101"/>
      <c r="AP724" s="113">
        <f>CHOOSE($I$8,AP725,AP726,AP727,AP728,AP729)</f>
        <v>0</v>
      </c>
      <c r="AQ724" s="69">
        <f t="shared" ref="AQ724:DB724" si="1769">CHOOSE($I$8,AQ725,AQ726,AQ727,AQ728,AQ729)</f>
        <v>0</v>
      </c>
      <c r="AR724" s="69">
        <f t="shared" si="1769"/>
        <v>0</v>
      </c>
      <c r="AS724" s="114">
        <f t="shared" si="1769"/>
        <v>0</v>
      </c>
      <c r="AT724" s="113">
        <f t="shared" si="1769"/>
        <v>0</v>
      </c>
      <c r="AU724" s="69">
        <f t="shared" si="1769"/>
        <v>0</v>
      </c>
      <c r="AV724" s="69">
        <f t="shared" si="1769"/>
        <v>0</v>
      </c>
      <c r="AW724" s="114">
        <f t="shared" si="1769"/>
        <v>0</v>
      </c>
      <c r="AX724" s="113">
        <f t="shared" si="1769"/>
        <v>0</v>
      </c>
      <c r="AY724" s="69">
        <f t="shared" si="1769"/>
        <v>0</v>
      </c>
      <c r="AZ724" s="69">
        <f t="shared" si="1769"/>
        <v>0</v>
      </c>
      <c r="BA724" s="114">
        <f t="shared" si="1769"/>
        <v>0</v>
      </c>
      <c r="BB724" s="113">
        <f t="shared" si="1769"/>
        <v>0</v>
      </c>
      <c r="BC724" s="69">
        <f t="shared" si="1769"/>
        <v>0</v>
      </c>
      <c r="BD724" s="69">
        <f t="shared" si="1769"/>
        <v>0</v>
      </c>
      <c r="BE724" s="114">
        <f t="shared" si="1769"/>
        <v>0</v>
      </c>
      <c r="BF724" s="113">
        <f t="shared" si="1769"/>
        <v>0</v>
      </c>
      <c r="BG724" s="69">
        <f t="shared" si="1769"/>
        <v>0</v>
      </c>
      <c r="BH724" s="69">
        <f t="shared" si="1769"/>
        <v>0</v>
      </c>
      <c r="BI724" s="114">
        <f t="shared" si="1769"/>
        <v>0</v>
      </c>
      <c r="BJ724" s="113">
        <f t="shared" si="1769"/>
        <v>0</v>
      </c>
      <c r="BK724" s="69">
        <f t="shared" si="1769"/>
        <v>0</v>
      </c>
      <c r="BL724" s="69">
        <f t="shared" si="1769"/>
        <v>0</v>
      </c>
      <c r="BM724" s="114">
        <f t="shared" si="1769"/>
        <v>0</v>
      </c>
      <c r="BN724" s="113">
        <f t="shared" si="1769"/>
        <v>0</v>
      </c>
      <c r="BO724" s="69">
        <f t="shared" si="1769"/>
        <v>0</v>
      </c>
      <c r="BP724" s="69">
        <f t="shared" si="1769"/>
        <v>0</v>
      </c>
      <c r="BQ724" s="114">
        <f t="shared" si="1769"/>
        <v>0</v>
      </c>
      <c r="BR724" s="113">
        <f t="shared" si="1769"/>
        <v>0</v>
      </c>
      <c r="BS724" s="69">
        <f t="shared" si="1769"/>
        <v>0</v>
      </c>
      <c r="BT724" s="69">
        <f t="shared" si="1769"/>
        <v>0</v>
      </c>
      <c r="BU724" s="114">
        <f t="shared" si="1769"/>
        <v>0</v>
      </c>
      <c r="BV724" s="113">
        <f t="shared" si="1769"/>
        <v>0</v>
      </c>
      <c r="BW724" s="69">
        <f t="shared" si="1769"/>
        <v>0</v>
      </c>
      <c r="BX724" s="69">
        <f t="shared" si="1769"/>
        <v>0</v>
      </c>
      <c r="BY724" s="114">
        <f t="shared" si="1769"/>
        <v>0</v>
      </c>
      <c r="BZ724" s="113">
        <f t="shared" si="1769"/>
        <v>0</v>
      </c>
      <c r="CA724" s="69">
        <f t="shared" si="1769"/>
        <v>0</v>
      </c>
      <c r="CB724" s="69">
        <f t="shared" si="1769"/>
        <v>0</v>
      </c>
      <c r="CC724" s="114">
        <f t="shared" si="1769"/>
        <v>0</v>
      </c>
      <c r="CD724" s="113">
        <f t="shared" si="1769"/>
        <v>0</v>
      </c>
      <c r="CE724" s="69">
        <f t="shared" si="1769"/>
        <v>0</v>
      </c>
      <c r="CF724" s="69">
        <f t="shared" si="1769"/>
        <v>0</v>
      </c>
      <c r="CG724" s="114">
        <f t="shared" si="1769"/>
        <v>0</v>
      </c>
      <c r="CH724" s="113">
        <f t="shared" si="1769"/>
        <v>0</v>
      </c>
      <c r="CI724" s="69">
        <f t="shared" si="1769"/>
        <v>0</v>
      </c>
      <c r="CJ724" s="69">
        <f t="shared" si="1769"/>
        <v>0</v>
      </c>
      <c r="CK724" s="114">
        <f t="shared" si="1769"/>
        <v>0</v>
      </c>
      <c r="CL724" s="113">
        <f t="shared" si="1769"/>
        <v>0</v>
      </c>
      <c r="CM724" s="69">
        <f t="shared" si="1769"/>
        <v>0</v>
      </c>
      <c r="CN724" s="69">
        <f t="shared" si="1769"/>
        <v>0</v>
      </c>
      <c r="CO724" s="114">
        <f t="shared" si="1769"/>
        <v>0</v>
      </c>
      <c r="CP724" s="113">
        <f t="shared" si="1769"/>
        <v>0</v>
      </c>
      <c r="CQ724" s="69">
        <f t="shared" si="1769"/>
        <v>0</v>
      </c>
      <c r="CR724" s="69">
        <f t="shared" si="1769"/>
        <v>0</v>
      </c>
      <c r="CS724" s="114">
        <f t="shared" si="1769"/>
        <v>0</v>
      </c>
      <c r="CT724" s="113">
        <f t="shared" si="1769"/>
        <v>0</v>
      </c>
      <c r="CU724" s="69">
        <f t="shared" si="1769"/>
        <v>0</v>
      </c>
      <c r="CV724" s="69">
        <f t="shared" si="1769"/>
        <v>0</v>
      </c>
      <c r="CW724" s="114">
        <f t="shared" si="1769"/>
        <v>0</v>
      </c>
      <c r="CX724" s="113">
        <f t="shared" si="1769"/>
        <v>0</v>
      </c>
      <c r="CY724" s="69">
        <f t="shared" si="1769"/>
        <v>0</v>
      </c>
      <c r="CZ724" s="69">
        <f t="shared" si="1769"/>
        <v>0</v>
      </c>
      <c r="DA724" s="114">
        <f t="shared" si="1769"/>
        <v>0</v>
      </c>
      <c r="DB724" s="113">
        <f t="shared" si="1769"/>
        <v>0</v>
      </c>
      <c r="DC724" s="69">
        <f t="shared" ref="DC724:DI724" si="1770">CHOOSE($I$8,DC725,DC726,DC727,DC728,DC729)</f>
        <v>0</v>
      </c>
      <c r="DD724" s="69">
        <f t="shared" si="1770"/>
        <v>0</v>
      </c>
      <c r="DE724" s="114">
        <f t="shared" si="1770"/>
        <v>0</v>
      </c>
      <c r="DF724" s="113">
        <f t="shared" si="1770"/>
        <v>0</v>
      </c>
      <c r="DG724" s="69">
        <f t="shared" si="1770"/>
        <v>0</v>
      </c>
      <c r="DH724" s="69">
        <f t="shared" si="1770"/>
        <v>0</v>
      </c>
      <c r="DI724" s="114">
        <f t="shared" si="1770"/>
        <v>0</v>
      </c>
      <c r="DT724" s="69" t="e">
        <f t="shared" ref="DT724:EK724" ca="1" si="1771">CHOOSE($I$8,DT725,DT726,DT727,DT728,DT729)</f>
        <v>#VALUE!</v>
      </c>
      <c r="DU724" s="69" t="e">
        <f t="shared" ca="1" si="1771"/>
        <v>#VALUE!</v>
      </c>
      <c r="DV724" s="69" t="e">
        <f t="shared" ca="1" si="1771"/>
        <v>#VALUE!</v>
      </c>
      <c r="DW724" s="69" t="e">
        <f t="shared" ca="1" si="1771"/>
        <v>#VALUE!</v>
      </c>
      <c r="DX724" s="69" t="e">
        <f t="shared" ca="1" si="1771"/>
        <v>#VALUE!</v>
      </c>
      <c r="DY724" s="69" t="e">
        <f t="shared" ca="1" si="1771"/>
        <v>#VALUE!</v>
      </c>
      <c r="DZ724" s="69" t="e">
        <f t="shared" ca="1" si="1771"/>
        <v>#VALUE!</v>
      </c>
      <c r="EA724" s="69" t="e">
        <f t="shared" ca="1" si="1771"/>
        <v>#VALUE!</v>
      </c>
      <c r="EB724" s="69" t="e">
        <f t="shared" ca="1" si="1771"/>
        <v>#VALUE!</v>
      </c>
      <c r="EC724" s="69" t="e">
        <f t="shared" ca="1" si="1771"/>
        <v>#VALUE!</v>
      </c>
      <c r="ED724" s="69" t="e">
        <f t="shared" ca="1" si="1771"/>
        <v>#VALUE!</v>
      </c>
      <c r="EE724" s="69" t="e">
        <f t="shared" ca="1" si="1771"/>
        <v>#VALUE!</v>
      </c>
      <c r="EF724" s="69" t="e">
        <f t="shared" ca="1" si="1771"/>
        <v>#VALUE!</v>
      </c>
      <c r="EG724" s="69" t="e">
        <f t="shared" ca="1" si="1771"/>
        <v>#VALUE!</v>
      </c>
      <c r="EH724" s="69" t="e">
        <f t="shared" ca="1" si="1771"/>
        <v>#VALUE!</v>
      </c>
      <c r="EI724" s="69" t="e">
        <f t="shared" ca="1" si="1771"/>
        <v>#VALUE!</v>
      </c>
      <c r="EJ724" s="69" t="e">
        <f t="shared" ca="1" si="1771"/>
        <v>#VALUE!</v>
      </c>
      <c r="EK724" s="69" t="e">
        <f t="shared" ca="1" si="1771"/>
        <v>#VALUE!</v>
      </c>
    </row>
    <row r="725" spans="1:141" outlineLevel="1" x14ac:dyDescent="0.25">
      <c r="A725" s="90"/>
      <c r="B725" s="90"/>
      <c r="C725" s="90"/>
      <c r="D725" s="90"/>
      <c r="E725" t="str">
        <f>CONCATENATE("- ", $N$6,":")</f>
        <v>- Base:</v>
      </c>
      <c r="F725" s="100"/>
      <c r="I725" s="101"/>
      <c r="J725" s="100"/>
      <c r="M725" s="101"/>
      <c r="N725" s="100"/>
      <c r="Q725" s="101"/>
      <c r="R725" s="100"/>
      <c r="U725" s="101"/>
      <c r="V725" s="100"/>
      <c r="Y725" s="101"/>
      <c r="Z725" s="100"/>
      <c r="AC725" s="101"/>
      <c r="AD725" s="100"/>
      <c r="AG725" s="101"/>
      <c r="AH725" s="100"/>
      <c r="AK725" s="101"/>
      <c r="AL725" s="100"/>
      <c r="AO725" s="101"/>
      <c r="AP725" s="117">
        <v>0</v>
      </c>
      <c r="AQ725" s="118">
        <v>0</v>
      </c>
      <c r="AR725" s="118">
        <v>0</v>
      </c>
      <c r="AS725" s="119">
        <v>0</v>
      </c>
      <c r="AT725" s="117">
        <v>0</v>
      </c>
      <c r="AU725" s="118">
        <v>0</v>
      </c>
      <c r="AV725" s="118">
        <v>0</v>
      </c>
      <c r="AW725" s="119">
        <v>0</v>
      </c>
      <c r="AX725" s="117">
        <v>0</v>
      </c>
      <c r="AY725" s="118">
        <v>0</v>
      </c>
      <c r="AZ725" s="118">
        <v>0</v>
      </c>
      <c r="BA725" s="119">
        <v>0</v>
      </c>
      <c r="BB725" s="117">
        <v>0</v>
      </c>
      <c r="BC725" s="118">
        <v>0</v>
      </c>
      <c r="BD725" s="118">
        <v>0</v>
      </c>
      <c r="BE725" s="119">
        <v>0</v>
      </c>
      <c r="BF725" s="117">
        <v>0</v>
      </c>
      <c r="BG725" s="118">
        <v>0</v>
      </c>
      <c r="BH725" s="118">
        <v>0</v>
      </c>
      <c r="BI725" s="119">
        <v>0</v>
      </c>
      <c r="BJ725" s="117">
        <v>0</v>
      </c>
      <c r="BK725" s="118">
        <v>0</v>
      </c>
      <c r="BL725" s="118">
        <v>0</v>
      </c>
      <c r="BM725" s="119">
        <v>0</v>
      </c>
      <c r="BN725" s="117">
        <v>0</v>
      </c>
      <c r="BO725" s="118">
        <v>0</v>
      </c>
      <c r="BP725" s="118">
        <v>0</v>
      </c>
      <c r="BQ725" s="119">
        <v>0</v>
      </c>
      <c r="BR725" s="117">
        <v>0</v>
      </c>
      <c r="BS725" s="118">
        <v>0</v>
      </c>
      <c r="BT725" s="118">
        <v>0</v>
      </c>
      <c r="BU725" s="119">
        <v>0</v>
      </c>
      <c r="BV725" s="117">
        <v>0</v>
      </c>
      <c r="BW725" s="118">
        <v>0</v>
      </c>
      <c r="BX725" s="118">
        <v>0</v>
      </c>
      <c r="BY725" s="119">
        <v>0</v>
      </c>
      <c r="BZ725" s="117">
        <v>0</v>
      </c>
      <c r="CA725" s="118">
        <v>0</v>
      </c>
      <c r="CB725" s="118">
        <v>0</v>
      </c>
      <c r="CC725" s="119">
        <v>0</v>
      </c>
      <c r="CD725" s="117">
        <v>0</v>
      </c>
      <c r="CE725" s="118">
        <v>0</v>
      </c>
      <c r="CF725" s="118">
        <v>0</v>
      </c>
      <c r="CG725" s="119">
        <v>0</v>
      </c>
      <c r="CH725" s="117">
        <v>0</v>
      </c>
      <c r="CI725" s="118">
        <v>0</v>
      </c>
      <c r="CJ725" s="118">
        <v>0</v>
      </c>
      <c r="CK725" s="119">
        <v>0</v>
      </c>
      <c r="CL725" s="117">
        <v>0</v>
      </c>
      <c r="CM725" s="118">
        <v>0</v>
      </c>
      <c r="CN725" s="118">
        <v>0</v>
      </c>
      <c r="CO725" s="119">
        <v>0</v>
      </c>
      <c r="CP725" s="117">
        <v>0</v>
      </c>
      <c r="CQ725" s="118">
        <v>0</v>
      </c>
      <c r="CR725" s="118">
        <v>0</v>
      </c>
      <c r="CS725" s="119">
        <v>0</v>
      </c>
      <c r="CT725" s="117">
        <v>0</v>
      </c>
      <c r="CU725" s="118">
        <v>0</v>
      </c>
      <c r="CV725" s="118">
        <v>0</v>
      </c>
      <c r="CW725" s="119">
        <v>0</v>
      </c>
      <c r="CX725" s="117">
        <v>0</v>
      </c>
      <c r="CY725" s="118">
        <v>0</v>
      </c>
      <c r="CZ725" s="118">
        <v>0</v>
      </c>
      <c r="DA725" s="119">
        <v>0</v>
      </c>
      <c r="DB725" s="117">
        <v>0</v>
      </c>
      <c r="DC725" s="118">
        <v>0</v>
      </c>
      <c r="DD725" s="118">
        <v>0</v>
      </c>
      <c r="DE725" s="119">
        <v>0</v>
      </c>
      <c r="DF725" s="117">
        <v>0</v>
      </c>
      <c r="DG725" s="118">
        <v>0</v>
      </c>
      <c r="DH725" s="118">
        <v>0</v>
      </c>
      <c r="DI725" s="119">
        <v>0</v>
      </c>
      <c r="DT725" s="118">
        <v>0</v>
      </c>
      <c r="DU725" s="118">
        <v>0</v>
      </c>
      <c r="DV725" s="118">
        <v>0</v>
      </c>
      <c r="DW725" s="118">
        <v>0</v>
      </c>
      <c r="DX725" s="118">
        <v>0</v>
      </c>
      <c r="DY725" s="118">
        <v>0</v>
      </c>
      <c r="DZ725" s="118">
        <v>0</v>
      </c>
      <c r="EA725" s="118">
        <v>0</v>
      </c>
      <c r="EB725" s="118">
        <v>0</v>
      </c>
      <c r="EC725" s="118">
        <v>0</v>
      </c>
      <c r="ED725" s="118">
        <v>0</v>
      </c>
      <c r="EE725" s="118">
        <v>0</v>
      </c>
      <c r="EF725" s="118">
        <v>0</v>
      </c>
      <c r="EG725" s="118">
        <v>0</v>
      </c>
      <c r="EH725" s="118">
        <v>0</v>
      </c>
      <c r="EI725" s="118">
        <v>0</v>
      </c>
      <c r="EJ725" s="118">
        <v>0</v>
      </c>
      <c r="EK725" s="118">
        <v>0</v>
      </c>
    </row>
    <row r="726" spans="1:141" outlineLevel="1" x14ac:dyDescent="0.25">
      <c r="A726" s="90"/>
      <c r="B726" s="90"/>
      <c r="C726" s="90"/>
      <c r="D726" s="90"/>
      <c r="E726" t="str">
        <f>CONCATENATE("- ", $N$7,":")</f>
        <v>- Upside:</v>
      </c>
      <c r="F726" s="100"/>
      <c r="I726" s="101"/>
      <c r="J726" s="100"/>
      <c r="M726" s="101"/>
      <c r="N726" s="100"/>
      <c r="Q726" s="101"/>
      <c r="R726" s="100"/>
      <c r="U726" s="101"/>
      <c r="V726" s="100"/>
      <c r="Y726" s="101"/>
      <c r="Z726" s="100"/>
      <c r="AC726" s="101"/>
      <c r="AD726" s="100"/>
      <c r="AG726" s="101"/>
      <c r="AH726" s="100"/>
      <c r="AK726" s="101"/>
      <c r="AL726" s="100"/>
      <c r="AO726" s="101"/>
      <c r="AP726" s="117">
        <v>0</v>
      </c>
      <c r="AQ726" s="118">
        <v>0</v>
      </c>
      <c r="AR726" s="118">
        <v>0</v>
      </c>
      <c r="AS726" s="119">
        <v>0</v>
      </c>
      <c r="AT726" s="117">
        <v>0</v>
      </c>
      <c r="AU726" s="118">
        <v>0</v>
      </c>
      <c r="AV726" s="118">
        <v>0</v>
      </c>
      <c r="AW726" s="119">
        <v>0</v>
      </c>
      <c r="AX726" s="117">
        <v>0</v>
      </c>
      <c r="AY726" s="118">
        <v>0</v>
      </c>
      <c r="AZ726" s="118">
        <v>0</v>
      </c>
      <c r="BA726" s="119">
        <v>0</v>
      </c>
      <c r="BB726" s="117">
        <v>0</v>
      </c>
      <c r="BC726" s="118">
        <v>0</v>
      </c>
      <c r="BD726" s="118">
        <v>0</v>
      </c>
      <c r="BE726" s="119">
        <v>0</v>
      </c>
      <c r="BF726" s="117">
        <v>0</v>
      </c>
      <c r="BG726" s="118">
        <v>0</v>
      </c>
      <c r="BH726" s="118">
        <v>0</v>
      </c>
      <c r="BI726" s="119">
        <v>0</v>
      </c>
      <c r="BJ726" s="117">
        <v>0</v>
      </c>
      <c r="BK726" s="118">
        <v>0</v>
      </c>
      <c r="BL726" s="118">
        <v>0</v>
      </c>
      <c r="BM726" s="119">
        <v>0</v>
      </c>
      <c r="BN726" s="117">
        <v>0</v>
      </c>
      <c r="BO726" s="118">
        <v>0</v>
      </c>
      <c r="BP726" s="118">
        <v>0</v>
      </c>
      <c r="BQ726" s="119">
        <v>0</v>
      </c>
      <c r="BR726" s="117">
        <v>0</v>
      </c>
      <c r="BS726" s="118">
        <v>0</v>
      </c>
      <c r="BT726" s="118">
        <v>0</v>
      </c>
      <c r="BU726" s="119">
        <v>0</v>
      </c>
      <c r="BV726" s="117">
        <v>0</v>
      </c>
      <c r="BW726" s="118">
        <v>0</v>
      </c>
      <c r="BX726" s="118">
        <v>0</v>
      </c>
      <c r="BY726" s="119">
        <v>0</v>
      </c>
      <c r="BZ726" s="117">
        <v>0</v>
      </c>
      <c r="CA726" s="118">
        <v>0</v>
      </c>
      <c r="CB726" s="118">
        <v>0</v>
      </c>
      <c r="CC726" s="119">
        <v>0</v>
      </c>
      <c r="CD726" s="117">
        <v>0</v>
      </c>
      <c r="CE726" s="118">
        <v>0</v>
      </c>
      <c r="CF726" s="118">
        <v>0</v>
      </c>
      <c r="CG726" s="119">
        <v>0</v>
      </c>
      <c r="CH726" s="117">
        <v>0</v>
      </c>
      <c r="CI726" s="118">
        <v>0</v>
      </c>
      <c r="CJ726" s="118">
        <v>0</v>
      </c>
      <c r="CK726" s="119">
        <v>0</v>
      </c>
      <c r="CL726" s="117">
        <v>0</v>
      </c>
      <c r="CM726" s="118">
        <v>0</v>
      </c>
      <c r="CN726" s="118">
        <v>0</v>
      </c>
      <c r="CO726" s="119">
        <v>0</v>
      </c>
      <c r="CP726" s="117">
        <v>0</v>
      </c>
      <c r="CQ726" s="118">
        <v>0</v>
      </c>
      <c r="CR726" s="118">
        <v>0</v>
      </c>
      <c r="CS726" s="119">
        <v>0</v>
      </c>
      <c r="CT726" s="117">
        <v>0</v>
      </c>
      <c r="CU726" s="118">
        <v>0</v>
      </c>
      <c r="CV726" s="118">
        <v>0</v>
      </c>
      <c r="CW726" s="119">
        <v>0</v>
      </c>
      <c r="CX726" s="117">
        <v>0</v>
      </c>
      <c r="CY726" s="118">
        <v>0</v>
      </c>
      <c r="CZ726" s="118">
        <v>0</v>
      </c>
      <c r="DA726" s="119">
        <v>0</v>
      </c>
      <c r="DB726" s="117">
        <v>0</v>
      </c>
      <c r="DC726" s="118">
        <v>0</v>
      </c>
      <c r="DD726" s="118">
        <v>0</v>
      </c>
      <c r="DE726" s="119">
        <v>0</v>
      </c>
      <c r="DF726" s="117">
        <v>0</v>
      </c>
      <c r="DG726" s="118">
        <v>0</v>
      </c>
      <c r="DH726" s="118">
        <v>0</v>
      </c>
      <c r="DI726" s="119">
        <v>0</v>
      </c>
      <c r="DT726" s="118">
        <v>0</v>
      </c>
      <c r="DU726" s="118">
        <v>0</v>
      </c>
      <c r="DV726" s="118">
        <v>0</v>
      </c>
      <c r="DW726" s="118">
        <v>0</v>
      </c>
      <c r="DX726" s="118">
        <v>0</v>
      </c>
      <c r="DY726" s="118">
        <v>0</v>
      </c>
      <c r="DZ726" s="118">
        <v>0</v>
      </c>
      <c r="EA726" s="118">
        <v>0</v>
      </c>
      <c r="EB726" s="118">
        <v>0</v>
      </c>
      <c r="EC726" s="118">
        <v>0</v>
      </c>
      <c r="ED726" s="118">
        <v>0</v>
      </c>
      <c r="EE726" s="118">
        <v>0</v>
      </c>
      <c r="EF726" s="118">
        <v>0</v>
      </c>
      <c r="EG726" s="118">
        <v>0</v>
      </c>
      <c r="EH726" s="118">
        <v>0</v>
      </c>
      <c r="EI726" s="118">
        <v>0</v>
      </c>
      <c r="EJ726" s="118">
        <v>0</v>
      </c>
      <c r="EK726" s="118">
        <v>0</v>
      </c>
    </row>
    <row r="727" spans="1:141" outlineLevel="1" x14ac:dyDescent="0.25">
      <c r="A727" s="90"/>
      <c r="B727" s="90"/>
      <c r="C727" s="90"/>
      <c r="D727" s="90"/>
      <c r="E727" t="str">
        <f>CONCATENATE("- ", $N$8,":")</f>
        <v>- Downside:</v>
      </c>
      <c r="F727" s="100"/>
      <c r="I727" s="101"/>
      <c r="J727" s="100"/>
      <c r="M727" s="101"/>
      <c r="N727" s="100"/>
      <c r="Q727" s="101"/>
      <c r="R727" s="100"/>
      <c r="U727" s="101"/>
      <c r="V727" s="100"/>
      <c r="Y727" s="101"/>
      <c r="Z727" s="100"/>
      <c r="AC727" s="101"/>
      <c r="AD727" s="100"/>
      <c r="AG727" s="101"/>
      <c r="AH727" s="100"/>
      <c r="AK727" s="101"/>
      <c r="AL727" s="100"/>
      <c r="AO727" s="101"/>
      <c r="AP727" s="117">
        <v>0</v>
      </c>
      <c r="AQ727" s="118">
        <v>0</v>
      </c>
      <c r="AR727" s="118">
        <v>0</v>
      </c>
      <c r="AS727" s="119">
        <v>0</v>
      </c>
      <c r="AT727" s="117">
        <v>0</v>
      </c>
      <c r="AU727" s="118">
        <v>0</v>
      </c>
      <c r="AV727" s="118">
        <v>0</v>
      </c>
      <c r="AW727" s="119">
        <v>0</v>
      </c>
      <c r="AX727" s="117">
        <v>0</v>
      </c>
      <c r="AY727" s="118">
        <v>0</v>
      </c>
      <c r="AZ727" s="118">
        <v>0</v>
      </c>
      <c r="BA727" s="119">
        <v>0</v>
      </c>
      <c r="BB727" s="117">
        <v>0</v>
      </c>
      <c r="BC727" s="118">
        <v>0</v>
      </c>
      <c r="BD727" s="118">
        <v>0</v>
      </c>
      <c r="BE727" s="119">
        <v>0</v>
      </c>
      <c r="BF727" s="117">
        <v>0</v>
      </c>
      <c r="BG727" s="118">
        <v>0</v>
      </c>
      <c r="BH727" s="118">
        <v>0</v>
      </c>
      <c r="BI727" s="119">
        <v>0</v>
      </c>
      <c r="BJ727" s="117">
        <v>0</v>
      </c>
      <c r="BK727" s="118">
        <v>0</v>
      </c>
      <c r="BL727" s="118">
        <v>0</v>
      </c>
      <c r="BM727" s="119">
        <v>0</v>
      </c>
      <c r="BN727" s="117">
        <v>0</v>
      </c>
      <c r="BO727" s="118">
        <v>0</v>
      </c>
      <c r="BP727" s="118">
        <v>0</v>
      </c>
      <c r="BQ727" s="119">
        <v>0</v>
      </c>
      <c r="BR727" s="117">
        <v>0</v>
      </c>
      <c r="BS727" s="118">
        <v>0</v>
      </c>
      <c r="BT727" s="118">
        <v>0</v>
      </c>
      <c r="BU727" s="119">
        <v>0</v>
      </c>
      <c r="BV727" s="117">
        <v>0</v>
      </c>
      <c r="BW727" s="118">
        <v>0</v>
      </c>
      <c r="BX727" s="118">
        <v>0</v>
      </c>
      <c r="BY727" s="119">
        <v>0</v>
      </c>
      <c r="BZ727" s="117">
        <v>0</v>
      </c>
      <c r="CA727" s="118">
        <v>0</v>
      </c>
      <c r="CB727" s="118">
        <v>0</v>
      </c>
      <c r="CC727" s="119">
        <v>0</v>
      </c>
      <c r="CD727" s="117">
        <v>0</v>
      </c>
      <c r="CE727" s="118">
        <v>0</v>
      </c>
      <c r="CF727" s="118">
        <v>0</v>
      </c>
      <c r="CG727" s="119">
        <v>0</v>
      </c>
      <c r="CH727" s="117">
        <v>0</v>
      </c>
      <c r="CI727" s="118">
        <v>0</v>
      </c>
      <c r="CJ727" s="118">
        <v>0</v>
      </c>
      <c r="CK727" s="119">
        <v>0</v>
      </c>
      <c r="CL727" s="117">
        <v>0</v>
      </c>
      <c r="CM727" s="118">
        <v>0</v>
      </c>
      <c r="CN727" s="118">
        <v>0</v>
      </c>
      <c r="CO727" s="119">
        <v>0</v>
      </c>
      <c r="CP727" s="117">
        <v>0</v>
      </c>
      <c r="CQ727" s="118">
        <v>0</v>
      </c>
      <c r="CR727" s="118">
        <v>0</v>
      </c>
      <c r="CS727" s="119">
        <v>0</v>
      </c>
      <c r="CT727" s="117">
        <v>0</v>
      </c>
      <c r="CU727" s="118">
        <v>0</v>
      </c>
      <c r="CV727" s="118">
        <v>0</v>
      </c>
      <c r="CW727" s="119">
        <v>0</v>
      </c>
      <c r="CX727" s="117">
        <v>0</v>
      </c>
      <c r="CY727" s="118">
        <v>0</v>
      </c>
      <c r="CZ727" s="118">
        <v>0</v>
      </c>
      <c r="DA727" s="119">
        <v>0</v>
      </c>
      <c r="DB727" s="117">
        <v>0</v>
      </c>
      <c r="DC727" s="118">
        <v>0</v>
      </c>
      <c r="DD727" s="118">
        <v>0</v>
      </c>
      <c r="DE727" s="119">
        <v>0</v>
      </c>
      <c r="DF727" s="117">
        <v>0</v>
      </c>
      <c r="DG727" s="118">
        <v>0</v>
      </c>
      <c r="DH727" s="118">
        <v>0</v>
      </c>
      <c r="DI727" s="119">
        <v>0</v>
      </c>
      <c r="DT727" s="118">
        <v>0</v>
      </c>
      <c r="DU727" s="118">
        <v>0</v>
      </c>
      <c r="DV727" s="118">
        <v>0</v>
      </c>
      <c r="DW727" s="118">
        <v>0</v>
      </c>
      <c r="DX727" s="118">
        <v>0</v>
      </c>
      <c r="DY727" s="118">
        <v>0</v>
      </c>
      <c r="DZ727" s="118">
        <v>0</v>
      </c>
      <c r="EA727" s="118">
        <v>0</v>
      </c>
      <c r="EB727" s="118">
        <v>0</v>
      </c>
      <c r="EC727" s="118">
        <v>0</v>
      </c>
      <c r="ED727" s="118">
        <v>0</v>
      </c>
      <c r="EE727" s="118">
        <v>0</v>
      </c>
      <c r="EF727" s="118">
        <v>0</v>
      </c>
      <c r="EG727" s="118">
        <v>0</v>
      </c>
      <c r="EH727" s="118">
        <v>0</v>
      </c>
      <c r="EI727" s="118">
        <v>0</v>
      </c>
      <c r="EJ727" s="118">
        <v>0</v>
      </c>
      <c r="EK727" s="118">
        <v>0</v>
      </c>
    </row>
    <row r="728" spans="1:141" outlineLevel="1" x14ac:dyDescent="0.25">
      <c r="A728" s="90"/>
      <c r="B728" s="90"/>
      <c r="C728" s="90"/>
      <c r="D728" s="90"/>
      <c r="E728" t="str">
        <f>CONCATENATE("- ", $N$9,":")</f>
        <v>- Management:</v>
      </c>
      <c r="F728" s="100"/>
      <c r="I728" s="101"/>
      <c r="J728" s="100"/>
      <c r="M728" s="101"/>
      <c r="N728" s="100"/>
      <c r="Q728" s="101"/>
      <c r="R728" s="100"/>
      <c r="U728" s="101"/>
      <c r="V728" s="100"/>
      <c r="Y728" s="101"/>
      <c r="Z728" s="100"/>
      <c r="AC728" s="101"/>
      <c r="AD728" s="100"/>
      <c r="AG728" s="101"/>
      <c r="AH728" s="100"/>
      <c r="AK728" s="101"/>
      <c r="AL728" s="100"/>
      <c r="AO728" s="101"/>
      <c r="AP728" s="117">
        <v>0</v>
      </c>
      <c r="AQ728" s="118">
        <v>0</v>
      </c>
      <c r="AR728" s="118">
        <v>0</v>
      </c>
      <c r="AS728" s="119">
        <v>0</v>
      </c>
      <c r="AT728" s="117">
        <v>0</v>
      </c>
      <c r="AU728" s="118">
        <v>0</v>
      </c>
      <c r="AV728" s="118">
        <v>0</v>
      </c>
      <c r="AW728" s="119">
        <v>0</v>
      </c>
      <c r="AX728" s="117">
        <v>0</v>
      </c>
      <c r="AY728" s="118">
        <v>0</v>
      </c>
      <c r="AZ728" s="118">
        <v>0</v>
      </c>
      <c r="BA728" s="119">
        <v>0</v>
      </c>
      <c r="BB728" s="117">
        <v>0</v>
      </c>
      <c r="BC728" s="118">
        <v>0</v>
      </c>
      <c r="BD728" s="118">
        <v>0</v>
      </c>
      <c r="BE728" s="119">
        <v>0</v>
      </c>
      <c r="BF728" s="117">
        <v>0</v>
      </c>
      <c r="BG728" s="118">
        <v>0</v>
      </c>
      <c r="BH728" s="118">
        <v>0</v>
      </c>
      <c r="BI728" s="119">
        <v>0</v>
      </c>
      <c r="BJ728" s="117">
        <v>0</v>
      </c>
      <c r="BK728" s="118">
        <v>0</v>
      </c>
      <c r="BL728" s="118">
        <v>0</v>
      </c>
      <c r="BM728" s="119">
        <v>0</v>
      </c>
      <c r="BN728" s="117">
        <v>0</v>
      </c>
      <c r="BO728" s="118">
        <v>0</v>
      </c>
      <c r="BP728" s="118">
        <v>0</v>
      </c>
      <c r="BQ728" s="119">
        <v>0</v>
      </c>
      <c r="BR728" s="117">
        <v>0</v>
      </c>
      <c r="BS728" s="118">
        <v>0</v>
      </c>
      <c r="BT728" s="118">
        <v>0</v>
      </c>
      <c r="BU728" s="119">
        <v>0</v>
      </c>
      <c r="BV728" s="117">
        <v>0</v>
      </c>
      <c r="BW728" s="118">
        <v>0</v>
      </c>
      <c r="BX728" s="118">
        <v>0</v>
      </c>
      <c r="BY728" s="119">
        <v>0</v>
      </c>
      <c r="BZ728" s="117">
        <v>0</v>
      </c>
      <c r="CA728" s="118">
        <v>0</v>
      </c>
      <c r="CB728" s="118">
        <v>0</v>
      </c>
      <c r="CC728" s="119">
        <v>0</v>
      </c>
      <c r="CD728" s="117">
        <v>0</v>
      </c>
      <c r="CE728" s="118">
        <v>0</v>
      </c>
      <c r="CF728" s="118">
        <v>0</v>
      </c>
      <c r="CG728" s="119">
        <v>0</v>
      </c>
      <c r="CH728" s="117">
        <v>0</v>
      </c>
      <c r="CI728" s="118">
        <v>0</v>
      </c>
      <c r="CJ728" s="118">
        <v>0</v>
      </c>
      <c r="CK728" s="119">
        <v>0</v>
      </c>
      <c r="CL728" s="117">
        <v>0</v>
      </c>
      <c r="CM728" s="118">
        <v>0</v>
      </c>
      <c r="CN728" s="118">
        <v>0</v>
      </c>
      <c r="CO728" s="119">
        <v>0</v>
      </c>
      <c r="CP728" s="117">
        <v>0</v>
      </c>
      <c r="CQ728" s="118">
        <v>0</v>
      </c>
      <c r="CR728" s="118">
        <v>0</v>
      </c>
      <c r="CS728" s="119">
        <v>0</v>
      </c>
      <c r="CT728" s="117">
        <v>0</v>
      </c>
      <c r="CU728" s="118">
        <v>0</v>
      </c>
      <c r="CV728" s="118">
        <v>0</v>
      </c>
      <c r="CW728" s="119">
        <v>0</v>
      </c>
      <c r="CX728" s="117">
        <v>0</v>
      </c>
      <c r="CY728" s="118">
        <v>0</v>
      </c>
      <c r="CZ728" s="118">
        <v>0</v>
      </c>
      <c r="DA728" s="119">
        <v>0</v>
      </c>
      <c r="DB728" s="117">
        <v>0</v>
      </c>
      <c r="DC728" s="118">
        <v>0</v>
      </c>
      <c r="DD728" s="118">
        <v>0</v>
      </c>
      <c r="DE728" s="119">
        <v>0</v>
      </c>
      <c r="DF728" s="117">
        <v>0</v>
      </c>
      <c r="DG728" s="118">
        <v>0</v>
      </c>
      <c r="DH728" s="118">
        <v>0</v>
      </c>
      <c r="DI728" s="119">
        <v>0</v>
      </c>
      <c r="DT728" s="118">
        <v>0</v>
      </c>
      <c r="DU728" s="118">
        <v>0</v>
      </c>
      <c r="DV728" s="118">
        <v>0</v>
      </c>
      <c r="DW728" s="118">
        <v>0</v>
      </c>
      <c r="DX728" s="118">
        <v>0</v>
      </c>
      <c r="DY728" s="118">
        <v>0</v>
      </c>
      <c r="DZ728" s="118">
        <v>0</v>
      </c>
      <c r="EA728" s="118">
        <v>0</v>
      </c>
      <c r="EB728" s="118">
        <v>0</v>
      </c>
      <c r="EC728" s="118">
        <v>0</v>
      </c>
      <c r="ED728" s="118">
        <v>0</v>
      </c>
      <c r="EE728" s="118">
        <v>0</v>
      </c>
      <c r="EF728" s="118">
        <v>0</v>
      </c>
      <c r="EG728" s="118">
        <v>0</v>
      </c>
      <c r="EH728" s="118">
        <v>0</v>
      </c>
      <c r="EI728" s="118">
        <v>0</v>
      </c>
      <c r="EJ728" s="118">
        <v>0</v>
      </c>
      <c r="EK728" s="118">
        <v>0</v>
      </c>
    </row>
    <row r="729" spans="1:141" outlineLevel="1" x14ac:dyDescent="0.25">
      <c r="A729" s="90"/>
      <c r="B729" s="90"/>
      <c r="C729" s="90"/>
      <c r="D729" s="90"/>
      <c r="E729" t="str">
        <f>CONCATENATE("- ", $N$10,":")</f>
        <v>- Default:</v>
      </c>
      <c r="F729" s="100"/>
      <c r="I729" s="101"/>
      <c r="J729" s="100"/>
      <c r="M729" s="101"/>
      <c r="N729" s="100"/>
      <c r="Q729" s="101"/>
      <c r="R729" s="100"/>
      <c r="U729" s="101"/>
      <c r="V729" s="100"/>
      <c r="Y729" s="101"/>
      <c r="Z729" s="100"/>
      <c r="AC729" s="101"/>
      <c r="AD729" s="100"/>
      <c r="AG729" s="101"/>
      <c r="AH729" s="100"/>
      <c r="AK729" s="101"/>
      <c r="AL729" s="100"/>
      <c r="AO729" s="101"/>
      <c r="AP729" s="117">
        <v>0</v>
      </c>
      <c r="AQ729" s="118">
        <v>0</v>
      </c>
      <c r="AR729" s="118">
        <v>0</v>
      </c>
      <c r="AS729" s="119">
        <v>0</v>
      </c>
      <c r="AT729" s="117">
        <v>0</v>
      </c>
      <c r="AU729" s="118">
        <v>0</v>
      </c>
      <c r="AV729" s="118">
        <v>0</v>
      </c>
      <c r="AW729" s="119">
        <v>0</v>
      </c>
      <c r="AX729" s="117">
        <v>0</v>
      </c>
      <c r="AY729" s="118">
        <v>0</v>
      </c>
      <c r="AZ729" s="118">
        <v>0</v>
      </c>
      <c r="BA729" s="119">
        <v>0</v>
      </c>
      <c r="BB729" s="117">
        <v>0</v>
      </c>
      <c r="BC729" s="118">
        <v>0</v>
      </c>
      <c r="BD729" s="118">
        <v>0</v>
      </c>
      <c r="BE729" s="119">
        <v>0</v>
      </c>
      <c r="BF729" s="117">
        <v>0</v>
      </c>
      <c r="BG729" s="118">
        <v>0</v>
      </c>
      <c r="BH729" s="118">
        <v>0</v>
      </c>
      <c r="BI729" s="119">
        <v>0</v>
      </c>
      <c r="BJ729" s="117">
        <v>0</v>
      </c>
      <c r="BK729" s="118">
        <v>0</v>
      </c>
      <c r="BL729" s="118">
        <v>0</v>
      </c>
      <c r="BM729" s="119">
        <v>0</v>
      </c>
      <c r="BN729" s="117">
        <v>0</v>
      </c>
      <c r="BO729" s="118">
        <v>0</v>
      </c>
      <c r="BP729" s="118">
        <v>0</v>
      </c>
      <c r="BQ729" s="119">
        <v>0</v>
      </c>
      <c r="BR729" s="117">
        <v>0</v>
      </c>
      <c r="BS729" s="118">
        <v>0</v>
      </c>
      <c r="BT729" s="118">
        <v>0</v>
      </c>
      <c r="BU729" s="119">
        <v>0</v>
      </c>
      <c r="BV729" s="117">
        <v>0</v>
      </c>
      <c r="BW729" s="118">
        <v>0</v>
      </c>
      <c r="BX729" s="118">
        <v>0</v>
      </c>
      <c r="BY729" s="119">
        <v>0</v>
      </c>
      <c r="BZ729" s="117">
        <v>0</v>
      </c>
      <c r="CA729" s="118">
        <v>0</v>
      </c>
      <c r="CB729" s="118">
        <v>0</v>
      </c>
      <c r="CC729" s="119">
        <v>0</v>
      </c>
      <c r="CD729" s="117">
        <v>0</v>
      </c>
      <c r="CE729" s="118">
        <v>0</v>
      </c>
      <c r="CF729" s="118">
        <v>0</v>
      </c>
      <c r="CG729" s="119">
        <v>0</v>
      </c>
      <c r="CH729" s="117">
        <v>0</v>
      </c>
      <c r="CI729" s="118">
        <v>0</v>
      </c>
      <c r="CJ729" s="118">
        <v>0</v>
      </c>
      <c r="CK729" s="119">
        <v>0</v>
      </c>
      <c r="CL729" s="117">
        <v>0</v>
      </c>
      <c r="CM729" s="118">
        <v>0</v>
      </c>
      <c r="CN729" s="118">
        <v>0</v>
      </c>
      <c r="CO729" s="119">
        <v>0</v>
      </c>
      <c r="CP729" s="117">
        <v>0</v>
      </c>
      <c r="CQ729" s="118">
        <v>0</v>
      </c>
      <c r="CR729" s="118">
        <v>0</v>
      </c>
      <c r="CS729" s="119">
        <v>0</v>
      </c>
      <c r="CT729" s="117">
        <v>0</v>
      </c>
      <c r="CU729" s="118">
        <v>0</v>
      </c>
      <c r="CV729" s="118">
        <v>0</v>
      </c>
      <c r="CW729" s="119">
        <v>0</v>
      </c>
      <c r="CX729" s="117">
        <v>0</v>
      </c>
      <c r="CY729" s="118">
        <v>0</v>
      </c>
      <c r="CZ729" s="118">
        <v>0</v>
      </c>
      <c r="DA729" s="119">
        <v>0</v>
      </c>
      <c r="DB729" s="117">
        <v>0</v>
      </c>
      <c r="DC729" s="118">
        <v>0</v>
      </c>
      <c r="DD729" s="118">
        <v>0</v>
      </c>
      <c r="DE729" s="119">
        <v>0</v>
      </c>
      <c r="DF729" s="117">
        <v>0</v>
      </c>
      <c r="DG729" s="118">
        <v>0</v>
      </c>
      <c r="DH729" s="118">
        <v>0</v>
      </c>
      <c r="DI729" s="119">
        <v>0</v>
      </c>
      <c r="DT729" s="118" t="e" cm="1">
        <f t="array" aca="1" ref="DT729" ca="1">IF(DT$4="A",DT713,LOOKUP(2,1/($F$4:$DI$4="A"),$F717:$DI717))</f>
        <v>#VALUE!</v>
      </c>
      <c r="DU729" s="118" t="e" cm="1">
        <f t="array" aca="1" ref="DU729" ca="1">IF(DU$4="A",DU713,LOOKUP(2,1/($F$4:$DI$4="A"),$F717:$DI717))</f>
        <v>#VALUE!</v>
      </c>
      <c r="DV729" s="118" t="e">
        <f t="shared" ref="DV729" ca="1" si="1772">DU729</f>
        <v>#VALUE!</v>
      </c>
      <c r="DW729" s="118" t="e">
        <f t="shared" ref="DW729" ca="1" si="1773">DV729</f>
        <v>#VALUE!</v>
      </c>
      <c r="DX729" s="118" t="e">
        <f t="shared" ref="DX729" ca="1" si="1774">DW729</f>
        <v>#VALUE!</v>
      </c>
      <c r="DY729" s="118" t="e">
        <f t="shared" ref="DY729" ca="1" si="1775">DX729</f>
        <v>#VALUE!</v>
      </c>
      <c r="DZ729" s="118" t="e">
        <f t="shared" ref="DZ729" ca="1" si="1776">DY729</f>
        <v>#VALUE!</v>
      </c>
      <c r="EA729" s="118" t="e">
        <f t="shared" ref="EA729" ca="1" si="1777">DZ729</f>
        <v>#VALUE!</v>
      </c>
      <c r="EB729" s="118" t="e">
        <f t="shared" ref="EB729" ca="1" si="1778">EA729</f>
        <v>#VALUE!</v>
      </c>
      <c r="EC729" s="118" t="e">
        <f t="shared" ref="EC729" ca="1" si="1779">EB729</f>
        <v>#VALUE!</v>
      </c>
      <c r="ED729" s="118" t="e">
        <f t="shared" ref="ED729" ca="1" si="1780">EC729</f>
        <v>#VALUE!</v>
      </c>
      <c r="EE729" s="118" t="e">
        <f t="shared" ref="EE729" ca="1" si="1781">ED729</f>
        <v>#VALUE!</v>
      </c>
      <c r="EF729" s="118" t="e">
        <f t="shared" ref="EF729" ca="1" si="1782">EE729</f>
        <v>#VALUE!</v>
      </c>
      <c r="EG729" s="118" t="e">
        <f t="shared" ref="EG729" ca="1" si="1783">EF729</f>
        <v>#VALUE!</v>
      </c>
      <c r="EH729" s="118" t="e">
        <f t="shared" ref="EH729" ca="1" si="1784">EG729</f>
        <v>#VALUE!</v>
      </c>
      <c r="EI729" s="118" t="e">
        <f t="shared" ref="EI729" ca="1" si="1785">EH729</f>
        <v>#VALUE!</v>
      </c>
      <c r="EJ729" s="118" t="e">
        <f t="shared" ref="EJ729" ca="1" si="1786">EI729</f>
        <v>#VALUE!</v>
      </c>
      <c r="EK729" s="118" t="e">
        <f t="shared" ref="EK729" ca="1" si="1787">EJ729</f>
        <v>#VALUE!</v>
      </c>
    </row>
    <row r="730" spans="1:141" outlineLevel="1" x14ac:dyDescent="0.25">
      <c r="A730" s="129"/>
      <c r="B730" s="129"/>
      <c r="C730" s="129"/>
      <c r="D730" s="129"/>
      <c r="E730" s="122"/>
      <c r="F730" s="130"/>
      <c r="G730" s="122"/>
      <c r="H730" s="122"/>
      <c r="I730" s="122"/>
      <c r="J730" s="130"/>
      <c r="K730" s="122"/>
      <c r="L730" s="122"/>
      <c r="M730" s="122"/>
      <c r="N730" s="130"/>
      <c r="O730" s="122"/>
      <c r="P730" s="122"/>
      <c r="Q730" s="122"/>
      <c r="R730" s="130"/>
      <c r="S730" s="122"/>
      <c r="T730" s="122"/>
      <c r="U730" s="122"/>
      <c r="V730" s="130"/>
      <c r="W730" s="122"/>
      <c r="X730" s="122"/>
      <c r="Y730" s="122"/>
      <c r="Z730" s="130"/>
      <c r="AA730" s="122"/>
      <c r="AB730" s="122"/>
      <c r="AC730" s="122"/>
      <c r="AD730" s="130"/>
      <c r="AE730" s="122"/>
      <c r="AF730" s="122"/>
      <c r="AG730" s="122"/>
      <c r="AH730" s="130"/>
      <c r="AI730" s="122"/>
      <c r="AJ730" s="122"/>
      <c r="AK730" s="122"/>
      <c r="AL730" s="130"/>
      <c r="AM730" s="122"/>
      <c r="AN730" s="122"/>
      <c r="AO730" s="122"/>
      <c r="AP730" s="130"/>
      <c r="AQ730" s="122"/>
      <c r="AR730" s="122"/>
      <c r="AS730" s="122"/>
      <c r="AT730" s="130"/>
      <c r="AU730" s="122"/>
      <c r="AV730" s="122"/>
      <c r="AW730" s="122"/>
      <c r="AX730" s="130"/>
      <c r="AY730" s="122"/>
      <c r="AZ730" s="122"/>
      <c r="BA730" s="122"/>
      <c r="BB730" s="130"/>
      <c r="BC730" s="122"/>
      <c r="BD730" s="122"/>
      <c r="BE730" s="122"/>
      <c r="BF730" s="130"/>
      <c r="BG730" s="122"/>
      <c r="BH730" s="122"/>
      <c r="BI730" s="122"/>
      <c r="BJ730" s="130"/>
      <c r="BK730" s="122"/>
      <c r="BL730" s="122"/>
      <c r="BM730" s="122"/>
      <c r="BN730" s="130"/>
      <c r="BO730" s="122"/>
      <c r="BP730" s="122"/>
      <c r="BQ730" s="122"/>
      <c r="BR730" s="130"/>
      <c r="BS730" s="122"/>
      <c r="BT730" s="122"/>
      <c r="BU730" s="122"/>
      <c r="BV730" s="130"/>
      <c r="BW730" s="122"/>
      <c r="BX730" s="122"/>
      <c r="BY730" s="122"/>
      <c r="BZ730" s="130"/>
      <c r="CA730" s="122"/>
      <c r="CB730" s="122"/>
      <c r="CC730" s="122"/>
      <c r="CD730" s="130"/>
      <c r="CE730" s="122"/>
      <c r="CF730" s="122"/>
      <c r="CG730" s="122"/>
      <c r="CH730" s="130"/>
      <c r="CI730" s="122"/>
      <c r="CJ730" s="122"/>
      <c r="CK730" s="122"/>
      <c r="CL730" s="130"/>
      <c r="CM730" s="122"/>
      <c r="CN730" s="122"/>
      <c r="CO730" s="122"/>
      <c r="CP730" s="130"/>
      <c r="CQ730" s="122"/>
      <c r="CR730" s="122"/>
      <c r="CS730" s="122"/>
      <c r="CT730" s="130"/>
      <c r="CU730" s="122"/>
      <c r="CV730" s="122"/>
      <c r="CW730" s="122"/>
      <c r="CX730" s="130"/>
      <c r="CY730" s="122"/>
      <c r="CZ730" s="122"/>
      <c r="DA730" s="122"/>
      <c r="DB730" s="130"/>
      <c r="DC730" s="122"/>
      <c r="DD730" s="122"/>
      <c r="DE730" s="122"/>
      <c r="DF730" s="130"/>
      <c r="DG730" s="122"/>
      <c r="DH730" s="122"/>
      <c r="DI730" s="131"/>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K730" s="122"/>
    </row>
    <row r="731" spans="1:141" outlineLevel="1" x14ac:dyDescent="0.25">
      <c r="A731" s="90"/>
      <c r="B731" s="90"/>
      <c r="C731" s="90"/>
      <c r="D731" s="90"/>
      <c r="F731" s="100"/>
      <c r="I731" s="101"/>
      <c r="J731" s="100"/>
      <c r="M731" s="101"/>
      <c r="N731" s="100"/>
      <c r="Q731" s="101"/>
      <c r="R731" s="100"/>
      <c r="U731" s="101"/>
      <c r="V731" s="100"/>
      <c r="Y731" s="101"/>
      <c r="Z731" s="100"/>
      <c r="AC731" s="101"/>
      <c r="AD731" s="100"/>
      <c r="AG731" s="101"/>
      <c r="AH731" s="100"/>
      <c r="AK731" s="101"/>
      <c r="AL731" s="100"/>
      <c r="AO731" s="101"/>
      <c r="AP731" s="100"/>
      <c r="AS731" s="101"/>
      <c r="AT731" s="100"/>
      <c r="AW731" s="101"/>
      <c r="AX731" s="100"/>
      <c r="BA731" s="101"/>
      <c r="BB731" s="100"/>
      <c r="BE731" s="101"/>
      <c r="BF731" s="100"/>
      <c r="BI731" s="101"/>
      <c r="BJ731" s="100"/>
      <c r="BM731" s="101"/>
      <c r="BN731" s="100"/>
      <c r="BQ731" s="101"/>
      <c r="BR731" s="100"/>
      <c r="BU731" s="101"/>
      <c r="BV731" s="100"/>
      <c r="BY731" s="101"/>
      <c r="BZ731" s="100"/>
      <c r="CC731" s="101"/>
      <c r="CD731" s="100"/>
      <c r="CG731" s="101"/>
      <c r="CH731" s="100"/>
      <c r="CK731" s="101"/>
      <c r="CL731" s="100"/>
      <c r="CO731" s="101"/>
      <c r="CP731" s="100"/>
      <c r="CS731" s="101"/>
      <c r="CT731" s="100"/>
      <c r="CW731" s="101"/>
      <c r="CX731" s="100"/>
      <c r="DA731" s="101"/>
      <c r="DB731" s="100"/>
      <c r="DE731" s="101"/>
      <c r="DF731" s="100"/>
      <c r="DI731" s="101"/>
    </row>
    <row r="732" spans="1:141" outlineLevel="1" x14ac:dyDescent="0.25">
      <c r="A732" s="90"/>
      <c r="B732" s="90"/>
      <c r="C732" s="111"/>
      <c r="D732" s="90"/>
      <c r="E732" s="132" t="s">
        <v>357</v>
      </c>
      <c r="F732" s="105" t="str">
        <f t="shared" ref="F732:BQ732" ca="1" si="1788">IF(ISNUMBER(F737),F737+IF($I$7=1,F735,0),IF(ISNUMBER(F739),F739+IF($I$7=1,F735,0),""))</f>
        <v/>
      </c>
      <c r="G732" s="106" t="str">
        <f t="shared" ca="1" si="1788"/>
        <v/>
      </c>
      <c r="H732" s="106" t="str">
        <f t="shared" ca="1" si="1788"/>
        <v/>
      </c>
      <c r="I732" s="107" t="str">
        <f t="shared" ca="1" si="1788"/>
        <v/>
      </c>
      <c r="J732" s="105" t="str">
        <f t="shared" ca="1" si="1788"/>
        <v/>
      </c>
      <c r="K732" s="106" t="str">
        <f t="shared" ca="1" si="1788"/>
        <v/>
      </c>
      <c r="L732" s="106" t="str">
        <f t="shared" ca="1" si="1788"/>
        <v/>
      </c>
      <c r="M732" s="107" t="str">
        <f t="shared" ca="1" si="1788"/>
        <v/>
      </c>
      <c r="N732" s="105" t="str">
        <f t="shared" ca="1" si="1788"/>
        <v/>
      </c>
      <c r="O732" s="106" t="str">
        <f t="shared" ca="1" si="1788"/>
        <v/>
      </c>
      <c r="P732" s="106" t="str">
        <f t="shared" ca="1" si="1788"/>
        <v/>
      </c>
      <c r="Q732" s="107" t="str">
        <f t="shared" ca="1" si="1788"/>
        <v/>
      </c>
      <c r="R732" s="105" t="str">
        <f t="shared" ca="1" si="1788"/>
        <v/>
      </c>
      <c r="S732" s="106" t="str">
        <f t="shared" ca="1" si="1788"/>
        <v/>
      </c>
      <c r="T732" s="106" t="str">
        <f t="shared" ca="1" si="1788"/>
        <v/>
      </c>
      <c r="U732" s="107" t="str">
        <f t="shared" ca="1" si="1788"/>
        <v/>
      </c>
      <c r="V732" s="105" t="str">
        <f t="shared" ca="1" si="1788"/>
        <v/>
      </c>
      <c r="W732" s="106" t="str">
        <f t="shared" ca="1" si="1788"/>
        <v/>
      </c>
      <c r="X732" s="106" t="str">
        <f t="shared" ca="1" si="1788"/>
        <v/>
      </c>
      <c r="Y732" s="107" t="str">
        <f t="shared" ca="1" si="1788"/>
        <v/>
      </c>
      <c r="Z732" s="105" t="str">
        <f t="shared" ca="1" si="1788"/>
        <v/>
      </c>
      <c r="AA732" s="106" t="str">
        <f t="shared" ca="1" si="1788"/>
        <v/>
      </c>
      <c r="AB732" s="106" t="str">
        <f t="shared" ca="1" si="1788"/>
        <v/>
      </c>
      <c r="AC732" s="107" t="str">
        <f t="shared" ca="1" si="1788"/>
        <v/>
      </c>
      <c r="AD732" s="105" t="str">
        <f t="shared" ca="1" si="1788"/>
        <v/>
      </c>
      <c r="AE732" s="106" t="str">
        <f t="shared" ca="1" si="1788"/>
        <v/>
      </c>
      <c r="AF732" s="106" t="str">
        <f t="shared" ca="1" si="1788"/>
        <v/>
      </c>
      <c r="AG732" s="107" t="str">
        <f t="shared" ca="1" si="1788"/>
        <v/>
      </c>
      <c r="AH732" s="105" t="str">
        <f t="shared" ca="1" si="1788"/>
        <v/>
      </c>
      <c r="AI732" s="106" t="str">
        <f t="shared" ca="1" si="1788"/>
        <v/>
      </c>
      <c r="AJ732" s="106" t="str">
        <f t="shared" ca="1" si="1788"/>
        <v/>
      </c>
      <c r="AK732" s="107" t="str">
        <f t="shared" ca="1" si="1788"/>
        <v/>
      </c>
      <c r="AL732" s="105" t="str">
        <f t="shared" ca="1" si="1788"/>
        <v/>
      </c>
      <c r="AM732" s="106" t="str">
        <f t="shared" ca="1" si="1788"/>
        <v/>
      </c>
      <c r="AN732" s="106" t="str">
        <f t="shared" ca="1" si="1788"/>
        <v/>
      </c>
      <c r="AO732" s="107" t="str">
        <f t="shared" ca="1" si="1788"/>
        <v/>
      </c>
      <c r="AP732" s="105" t="str">
        <f t="shared" ca="1" si="1788"/>
        <v/>
      </c>
      <c r="AQ732" s="106" t="str">
        <f t="shared" ca="1" si="1788"/>
        <v/>
      </c>
      <c r="AR732" s="106" t="str">
        <f t="shared" ca="1" si="1788"/>
        <v/>
      </c>
      <c r="AS732" s="107" t="str">
        <f t="shared" ca="1" si="1788"/>
        <v/>
      </c>
      <c r="AT732" s="105" t="str">
        <f t="shared" ca="1" si="1788"/>
        <v/>
      </c>
      <c r="AU732" s="106" t="str">
        <f t="shared" ca="1" si="1788"/>
        <v/>
      </c>
      <c r="AV732" s="106" t="str">
        <f t="shared" ca="1" si="1788"/>
        <v/>
      </c>
      <c r="AW732" s="107" t="str">
        <f t="shared" ca="1" si="1788"/>
        <v/>
      </c>
      <c r="AX732" s="105" t="str">
        <f t="shared" ca="1" si="1788"/>
        <v/>
      </c>
      <c r="AY732" s="106" t="str">
        <f t="shared" ca="1" si="1788"/>
        <v/>
      </c>
      <c r="AZ732" s="106" t="str">
        <f t="shared" ca="1" si="1788"/>
        <v/>
      </c>
      <c r="BA732" s="107" t="str">
        <f t="shared" ca="1" si="1788"/>
        <v/>
      </c>
      <c r="BB732" s="105" t="str">
        <f t="shared" ca="1" si="1788"/>
        <v/>
      </c>
      <c r="BC732" s="106" t="str">
        <f t="shared" ca="1" si="1788"/>
        <v/>
      </c>
      <c r="BD732" s="106" t="str">
        <f t="shared" ca="1" si="1788"/>
        <v/>
      </c>
      <c r="BE732" s="107" t="str">
        <f t="shared" ca="1" si="1788"/>
        <v/>
      </c>
      <c r="BF732" s="105" t="str">
        <f t="shared" ca="1" si="1788"/>
        <v/>
      </c>
      <c r="BG732" s="106" t="str">
        <f t="shared" ca="1" si="1788"/>
        <v/>
      </c>
      <c r="BH732" s="106" t="str">
        <f t="shared" ca="1" si="1788"/>
        <v/>
      </c>
      <c r="BI732" s="107" t="str">
        <f t="shared" ca="1" si="1788"/>
        <v/>
      </c>
      <c r="BJ732" s="105" t="str">
        <f t="shared" ca="1" si="1788"/>
        <v/>
      </c>
      <c r="BK732" s="106" t="str">
        <f t="shared" ca="1" si="1788"/>
        <v/>
      </c>
      <c r="BL732" s="106" t="str">
        <f t="shared" ca="1" si="1788"/>
        <v/>
      </c>
      <c r="BM732" s="107" t="str">
        <f t="shared" ca="1" si="1788"/>
        <v/>
      </c>
      <c r="BN732" s="105" t="str">
        <f t="shared" ca="1" si="1788"/>
        <v/>
      </c>
      <c r="BO732" s="106" t="str">
        <f t="shared" ca="1" si="1788"/>
        <v/>
      </c>
      <c r="BP732" s="106" t="str">
        <f t="shared" ca="1" si="1788"/>
        <v/>
      </c>
      <c r="BQ732" s="107" t="str">
        <f t="shared" ca="1" si="1788"/>
        <v/>
      </c>
      <c r="BR732" s="105" t="str">
        <f t="shared" ref="BR732:DI732" ca="1" si="1789">IF(ISNUMBER(BR737),BR737+IF($I$7=1,BR735,0),IF(ISNUMBER(BR739),BR739+IF($I$7=1,BR735,0),""))</f>
        <v/>
      </c>
      <c r="BS732" s="106" t="str">
        <f t="shared" ca="1" si="1789"/>
        <v/>
      </c>
      <c r="BT732" s="106" t="str">
        <f t="shared" ca="1" si="1789"/>
        <v/>
      </c>
      <c r="BU732" s="107" t="str">
        <f t="shared" ca="1" si="1789"/>
        <v/>
      </c>
      <c r="BV732" s="105" t="str">
        <f t="shared" ca="1" si="1789"/>
        <v/>
      </c>
      <c r="BW732" s="106" t="str">
        <f t="shared" ca="1" si="1789"/>
        <v/>
      </c>
      <c r="BX732" s="106" t="str">
        <f t="shared" ca="1" si="1789"/>
        <v/>
      </c>
      <c r="BY732" s="107" t="str">
        <f t="shared" ca="1" si="1789"/>
        <v/>
      </c>
      <c r="BZ732" s="105" t="str">
        <f t="shared" ca="1" si="1789"/>
        <v/>
      </c>
      <c r="CA732" s="106" t="str">
        <f t="shared" ca="1" si="1789"/>
        <v/>
      </c>
      <c r="CB732" s="106" t="str">
        <f t="shared" ca="1" si="1789"/>
        <v/>
      </c>
      <c r="CC732" s="107" t="str">
        <f t="shared" ca="1" si="1789"/>
        <v/>
      </c>
      <c r="CD732" s="105" t="str">
        <f t="shared" ca="1" si="1789"/>
        <v/>
      </c>
      <c r="CE732" s="106" t="str">
        <f t="shared" ca="1" si="1789"/>
        <v/>
      </c>
      <c r="CF732" s="106" t="str">
        <f t="shared" ca="1" si="1789"/>
        <v/>
      </c>
      <c r="CG732" s="107" t="str">
        <f t="shared" ca="1" si="1789"/>
        <v/>
      </c>
      <c r="CH732" s="105">
        <f t="shared" ca="1" si="1789"/>
        <v>0</v>
      </c>
      <c r="CI732" s="106">
        <f t="shared" ca="1" si="1789"/>
        <v>0</v>
      </c>
      <c r="CJ732" s="106">
        <f t="shared" ca="1" si="1789"/>
        <v>0</v>
      </c>
      <c r="CK732" s="107">
        <f t="shared" ca="1" si="1789"/>
        <v>0</v>
      </c>
      <c r="CL732" s="105">
        <f t="shared" ca="1" si="1789"/>
        <v>0</v>
      </c>
      <c r="CM732" s="106">
        <f t="shared" ca="1" si="1789"/>
        <v>0</v>
      </c>
      <c r="CN732" s="106">
        <f t="shared" ca="1" si="1789"/>
        <v>0</v>
      </c>
      <c r="CO732" s="107">
        <f t="shared" ca="1" si="1789"/>
        <v>0</v>
      </c>
      <c r="CP732" s="105">
        <f t="shared" ca="1" si="1789"/>
        <v>0</v>
      </c>
      <c r="CQ732" s="106">
        <f t="shared" ca="1" si="1789"/>
        <v>0</v>
      </c>
      <c r="CR732" s="106">
        <f t="shared" ca="1" si="1789"/>
        <v>0</v>
      </c>
      <c r="CS732" s="107">
        <f t="shared" ca="1" si="1789"/>
        <v>0</v>
      </c>
      <c r="CT732" s="105">
        <f t="shared" ca="1" si="1789"/>
        <v>0</v>
      </c>
      <c r="CU732" s="106">
        <f t="shared" ca="1" si="1789"/>
        <v>0</v>
      </c>
      <c r="CV732" s="106">
        <f t="shared" ca="1" si="1789"/>
        <v>0</v>
      </c>
      <c r="CW732" s="107">
        <f t="shared" ca="1" si="1789"/>
        <v>0</v>
      </c>
      <c r="CX732" s="105">
        <f t="shared" ca="1" si="1789"/>
        <v>0</v>
      </c>
      <c r="CY732" s="106">
        <f t="shared" ca="1" si="1789"/>
        <v>0</v>
      </c>
      <c r="CZ732" s="106">
        <f t="shared" ca="1" si="1789"/>
        <v>0</v>
      </c>
      <c r="DA732" s="107">
        <f t="shared" ca="1" si="1789"/>
        <v>0</v>
      </c>
      <c r="DB732" s="105">
        <f t="shared" ca="1" si="1789"/>
        <v>0</v>
      </c>
      <c r="DC732" s="106">
        <f t="shared" ca="1" si="1789"/>
        <v>0</v>
      </c>
      <c r="DD732" s="106">
        <f t="shared" ca="1" si="1789"/>
        <v>0</v>
      </c>
      <c r="DE732" s="107">
        <f t="shared" ca="1" si="1789"/>
        <v>0</v>
      </c>
      <c r="DF732" s="105">
        <f t="shared" ca="1" si="1789"/>
        <v>0</v>
      </c>
      <c r="DG732" s="106">
        <f t="shared" ca="1" si="1789"/>
        <v>0</v>
      </c>
      <c r="DH732" s="106">
        <f t="shared" ca="1" si="1789"/>
        <v>0</v>
      </c>
      <c r="DI732" s="107">
        <f t="shared" ca="1" si="1789"/>
        <v>0</v>
      </c>
      <c r="DK732" s="106">
        <f t="shared" ref="DK732:EK732" ca="1" si="1790">SUM(OFFSET($E732,,MATCH(DK$3,$F$5:$DI$5,0)+3,,1))</f>
        <v>0</v>
      </c>
      <c r="DL732" s="106" t="e">
        <f t="shared" ca="1" si="1790"/>
        <v>#N/A</v>
      </c>
      <c r="DM732" s="106" t="e">
        <f t="shared" ca="1" si="1790"/>
        <v>#VALUE!</v>
      </c>
      <c r="DN732" s="106" t="e">
        <f t="shared" ca="1" si="1790"/>
        <v>#VALUE!</v>
      </c>
      <c r="DO732" s="106" t="e">
        <f t="shared" ca="1" si="1790"/>
        <v>#VALUE!</v>
      </c>
      <c r="DP732" s="106" t="e">
        <f t="shared" ca="1" si="1790"/>
        <v>#VALUE!</v>
      </c>
      <c r="DQ732" s="106" t="e">
        <f t="shared" ca="1" si="1790"/>
        <v>#VALUE!</v>
      </c>
      <c r="DR732" s="106" t="e">
        <f t="shared" ca="1" si="1790"/>
        <v>#VALUE!</v>
      </c>
      <c r="DS732" s="106" t="e">
        <f t="shared" ca="1" si="1790"/>
        <v>#VALUE!</v>
      </c>
      <c r="DT732" s="106" t="e">
        <f t="shared" ca="1" si="1790"/>
        <v>#VALUE!</v>
      </c>
      <c r="DU732" s="106" t="e">
        <f t="shared" ca="1" si="1790"/>
        <v>#VALUE!</v>
      </c>
      <c r="DV732" s="106" t="e">
        <f t="shared" ca="1" si="1790"/>
        <v>#VALUE!</v>
      </c>
      <c r="DW732" s="106" t="e">
        <f t="shared" ca="1" si="1790"/>
        <v>#VALUE!</v>
      </c>
      <c r="DX732" s="106" t="e">
        <f t="shared" ca="1" si="1790"/>
        <v>#VALUE!</v>
      </c>
      <c r="DY732" s="106" t="e">
        <f t="shared" ca="1" si="1790"/>
        <v>#VALUE!</v>
      </c>
      <c r="DZ732" s="106" t="e">
        <f t="shared" ca="1" si="1790"/>
        <v>#VALUE!</v>
      </c>
      <c r="EA732" s="106" t="e">
        <f t="shared" ca="1" si="1790"/>
        <v>#VALUE!</v>
      </c>
      <c r="EB732" s="106" t="e">
        <f t="shared" ca="1" si="1790"/>
        <v>#VALUE!</v>
      </c>
      <c r="EC732" s="106" t="e">
        <f t="shared" ca="1" si="1790"/>
        <v>#VALUE!</v>
      </c>
      <c r="ED732" s="106" t="e">
        <f t="shared" ca="1" si="1790"/>
        <v>#VALUE!</v>
      </c>
      <c r="EE732" s="106" t="e">
        <f t="shared" ca="1" si="1790"/>
        <v>#VALUE!</v>
      </c>
      <c r="EF732" s="106" t="e">
        <f t="shared" ca="1" si="1790"/>
        <v>#VALUE!</v>
      </c>
      <c r="EG732" s="106" t="e">
        <f t="shared" ca="1" si="1790"/>
        <v>#VALUE!</v>
      </c>
      <c r="EH732" s="106" t="e">
        <f t="shared" ca="1" si="1790"/>
        <v>#VALUE!</v>
      </c>
      <c r="EI732" s="106" t="e">
        <f t="shared" ca="1" si="1790"/>
        <v>#VALUE!</v>
      </c>
      <c r="EJ732" s="106" t="e">
        <f t="shared" ca="1" si="1790"/>
        <v>#VALUE!</v>
      </c>
      <c r="EK732" s="106" t="e">
        <f t="shared" ca="1" si="1790"/>
        <v>#VALUE!</v>
      </c>
    </row>
    <row r="733" spans="1:141" outlineLevel="1" x14ac:dyDescent="0.25">
      <c r="A733" s="90"/>
      <c r="B733" s="90"/>
      <c r="C733" s="90"/>
      <c r="D733" s="90"/>
      <c r="E733" s="37" t="str">
        <f>E740</f>
        <v>% revenue (annualized)</v>
      </c>
      <c r="F733" s="108"/>
      <c r="G733" s="109"/>
      <c r="H733" s="109"/>
      <c r="I733" s="110"/>
      <c r="J733" s="108"/>
      <c r="K733" s="109"/>
      <c r="L733" s="109"/>
      <c r="M733" s="110"/>
      <c r="N733" s="108"/>
      <c r="O733" s="109"/>
      <c r="P733" s="109"/>
      <c r="Q733" s="110"/>
      <c r="R733" s="108"/>
      <c r="S733" s="109"/>
      <c r="T733" s="109"/>
      <c r="U733" s="110"/>
      <c r="V733" s="108"/>
      <c r="W733" s="109"/>
      <c r="X733" s="109"/>
      <c r="Y733" s="110"/>
      <c r="Z733" s="108"/>
      <c r="AA733" s="109"/>
      <c r="AB733" s="109"/>
      <c r="AC733" s="110"/>
      <c r="AD733" s="108"/>
      <c r="AE733" s="109"/>
      <c r="AF733" s="109"/>
      <c r="AG733" s="110"/>
      <c r="AH733" s="108"/>
      <c r="AI733" s="109"/>
      <c r="AJ733" s="109"/>
      <c r="AK733" s="110"/>
      <c r="AL733" s="108"/>
      <c r="AM733" s="109"/>
      <c r="AN733" s="109"/>
      <c r="AO733" s="110"/>
      <c r="AP733" s="108"/>
      <c r="AQ733" s="109"/>
      <c r="AR733" s="109"/>
      <c r="AS733" s="110"/>
      <c r="AT733" s="108"/>
      <c r="AU733" s="109"/>
      <c r="AV733" s="109"/>
      <c r="AW733" s="110"/>
      <c r="AX733" s="108"/>
      <c r="AY733" s="109"/>
      <c r="AZ733" s="109"/>
      <c r="BA733" s="110"/>
      <c r="BB733" s="108"/>
      <c r="BC733" s="109"/>
      <c r="BD733" s="109"/>
      <c r="BE733" s="110"/>
      <c r="BF733" s="108"/>
      <c r="BG733" s="109"/>
      <c r="BH733" s="109"/>
      <c r="BI733" s="110"/>
      <c r="BJ733" s="108"/>
      <c r="BK733" s="109"/>
      <c r="BL733" s="109"/>
      <c r="BM733" s="110"/>
      <c r="BN733" s="108"/>
      <c r="BO733" s="109"/>
      <c r="BP733" s="109"/>
      <c r="BQ733" s="110"/>
      <c r="BR733" s="108"/>
      <c r="BS733" s="109"/>
      <c r="BT733" s="109"/>
      <c r="BU733" s="110"/>
      <c r="BV733" s="108"/>
      <c r="BW733" s="109"/>
      <c r="BX733" s="109"/>
      <c r="BY733" s="110"/>
      <c r="BZ733" s="108"/>
      <c r="CA733" s="109"/>
      <c r="CB733" s="109"/>
      <c r="CC733" s="110"/>
      <c r="CD733" s="108"/>
      <c r="CE733" s="109"/>
      <c r="CF733" s="109"/>
      <c r="CG733" s="110"/>
      <c r="CH733" s="108"/>
      <c r="CI733" s="109"/>
      <c r="CJ733" s="109"/>
      <c r="CK733" s="110"/>
      <c r="CL733" s="108"/>
      <c r="CM733" s="109"/>
      <c r="CN733" s="109"/>
      <c r="CO733" s="110"/>
      <c r="CP733" s="108"/>
      <c r="CQ733" s="109"/>
      <c r="CR733" s="109"/>
      <c r="CS733" s="110"/>
      <c r="CT733" s="108"/>
      <c r="CU733" s="109"/>
      <c r="CV733" s="109"/>
      <c r="CW733" s="110"/>
      <c r="CX733" s="108"/>
      <c r="CY733" s="109"/>
      <c r="CZ733" s="109"/>
      <c r="DA733" s="110"/>
      <c r="DB733" s="108"/>
      <c r="DC733" s="109"/>
      <c r="DD733" s="109"/>
      <c r="DE733" s="110"/>
      <c r="DF733" s="108"/>
      <c r="DG733" s="109"/>
      <c r="DH733" s="109"/>
      <c r="DI733" s="110"/>
      <c r="DK733" s="109" t="str">
        <f t="shared" ref="DK733:EK733" ca="1" si="1791">IF(ISERROR(DK732/DK$139),"",DK732/DK$139)</f>
        <v/>
      </c>
      <c r="DL733" s="109" t="str">
        <f t="shared" ca="1" si="1791"/>
        <v/>
      </c>
      <c r="DM733" s="109" t="str">
        <f t="shared" ca="1" si="1791"/>
        <v/>
      </c>
      <c r="DN733" s="109" t="str">
        <f t="shared" ca="1" si="1791"/>
        <v/>
      </c>
      <c r="DO733" s="109" t="str">
        <f t="shared" ca="1" si="1791"/>
        <v/>
      </c>
      <c r="DP733" s="109" t="str">
        <f t="shared" ca="1" si="1791"/>
        <v/>
      </c>
      <c r="DQ733" s="109" t="str">
        <f t="shared" ca="1" si="1791"/>
        <v/>
      </c>
      <c r="DR733" s="109" t="str">
        <f t="shared" ca="1" si="1791"/>
        <v/>
      </c>
      <c r="DS733" s="109" t="str">
        <f t="shared" ca="1" si="1791"/>
        <v/>
      </c>
      <c r="DT733" s="109" t="str">
        <f t="shared" ca="1" si="1791"/>
        <v/>
      </c>
      <c r="DU733" s="109" t="str">
        <f t="shared" ca="1" si="1791"/>
        <v/>
      </c>
      <c r="DV733" s="109" t="str">
        <f t="shared" ca="1" si="1791"/>
        <v/>
      </c>
      <c r="DW733" s="109" t="str">
        <f t="shared" ca="1" si="1791"/>
        <v/>
      </c>
      <c r="DX733" s="109" t="str">
        <f t="shared" ca="1" si="1791"/>
        <v/>
      </c>
      <c r="DY733" s="109" t="str">
        <f t="shared" ca="1" si="1791"/>
        <v/>
      </c>
      <c r="DZ733" s="109" t="str">
        <f t="shared" ca="1" si="1791"/>
        <v/>
      </c>
      <c r="EA733" s="109" t="str">
        <f t="shared" ca="1" si="1791"/>
        <v/>
      </c>
      <c r="EB733" s="109" t="str">
        <f t="shared" ca="1" si="1791"/>
        <v/>
      </c>
      <c r="EC733" s="109" t="str">
        <f t="shared" ca="1" si="1791"/>
        <v/>
      </c>
      <c r="ED733" s="109" t="str">
        <f t="shared" ca="1" si="1791"/>
        <v/>
      </c>
      <c r="EE733" s="109" t="str">
        <f t="shared" ca="1" si="1791"/>
        <v/>
      </c>
      <c r="EF733" s="109" t="str">
        <f t="shared" ca="1" si="1791"/>
        <v/>
      </c>
      <c r="EG733" s="109" t="str">
        <f t="shared" ca="1" si="1791"/>
        <v/>
      </c>
      <c r="EH733" s="109" t="str">
        <f t="shared" ca="1" si="1791"/>
        <v/>
      </c>
      <c r="EI733" s="109" t="str">
        <f t="shared" ca="1" si="1791"/>
        <v/>
      </c>
      <c r="EJ733" s="109" t="str">
        <f t="shared" ca="1" si="1791"/>
        <v/>
      </c>
      <c r="EK733" s="109" t="str">
        <f t="shared" ca="1" si="1791"/>
        <v/>
      </c>
    </row>
    <row r="734" spans="1:141" outlineLevel="1" x14ac:dyDescent="0.25">
      <c r="A734" s="90"/>
      <c r="B734" s="90"/>
      <c r="C734" s="90"/>
      <c r="D734" s="90"/>
      <c r="F734" s="100"/>
      <c r="I734" s="101"/>
      <c r="J734" s="100"/>
      <c r="M734" s="101"/>
      <c r="N734" s="100"/>
      <c r="Q734" s="101"/>
      <c r="R734" s="100"/>
      <c r="U734" s="101"/>
      <c r="V734" s="100"/>
      <c r="Y734" s="101"/>
      <c r="Z734" s="100"/>
      <c r="AC734" s="101"/>
      <c r="AD734" s="100"/>
      <c r="AG734" s="101"/>
      <c r="AH734" s="100"/>
      <c r="AK734" s="101"/>
      <c r="AL734" s="100"/>
      <c r="AO734" s="101"/>
      <c r="AP734" s="100"/>
      <c r="AS734" s="101"/>
      <c r="AT734" s="100"/>
      <c r="AW734" s="101"/>
      <c r="AX734" s="100"/>
      <c r="BA734" s="101"/>
      <c r="BB734" s="100"/>
      <c r="BE734" s="101"/>
      <c r="BF734" s="100"/>
      <c r="BI734" s="101"/>
      <c r="BJ734" s="100"/>
      <c r="BM734" s="101"/>
      <c r="BN734" s="100"/>
      <c r="BQ734" s="101"/>
      <c r="BR734" s="100"/>
      <c r="BU734" s="101"/>
      <c r="BV734" s="100"/>
      <c r="BY734" s="101"/>
      <c r="BZ734" s="100"/>
      <c r="CC734" s="101"/>
      <c r="CD734" s="100"/>
      <c r="CG734" s="101"/>
      <c r="CH734" s="100"/>
      <c r="CK734" s="101"/>
      <c r="CL734" s="100"/>
      <c r="CO734" s="101"/>
      <c r="CP734" s="100"/>
      <c r="CS734" s="101"/>
      <c r="CT734" s="100"/>
      <c r="CW734" s="101"/>
      <c r="CX734" s="100"/>
      <c r="DA734" s="101"/>
      <c r="DB734" s="100"/>
      <c r="DE734" s="101"/>
      <c r="DF734" s="100"/>
      <c r="DI734" s="101"/>
    </row>
    <row r="735" spans="1:141" outlineLevel="1" x14ac:dyDescent="0.25">
      <c r="A735" s="90" t="str">
        <f>A737</f>
        <v>bs</v>
      </c>
      <c r="B735" s="90" t="str">
        <f t="shared" ref="B735:C735" si="1792">B737</f>
        <v>capitalLeaseObligations</v>
      </c>
      <c r="C735" s="90">
        <f t="shared" si="1792"/>
        <v>9.9999999999999995E-7</v>
      </c>
      <c r="D735" s="90"/>
      <c r="E735" t="str">
        <f>CONCATENATE(E732," - adjustment")</f>
        <v>Capital lease obligations - adjustment</v>
      </c>
      <c r="F735" s="117">
        <v>0</v>
      </c>
      <c r="G735" s="118">
        <v>0</v>
      </c>
      <c r="H735" s="118">
        <v>0</v>
      </c>
      <c r="I735" s="119" cm="1">
        <f t="array" aca="1" ref="I735" ca="1">IF(ISNUMBER(INDEX(DataModel!$ET$4:$FT$109,MATCH(1,(DataModel!$EO$4:$EO$109=$A735)*(DataModel!$EP$4:$EP$109=$B735),0),MATCH(CONCATENATE("FY ",RIGHT(I$3,4)),DataModel!$ET$2:$FT$2,0))*$C735),INDEX(DataModel!$ET$4:$FT$109,MATCH(1,(DataModel!$EO$4:$EO$109=$A735)*(DataModel!$EP$4:$EP$109=$B735),0),MATCH(CONCATENATE("FY ",RIGHT(I$3,4)),DataModel!$ET$2:$FT$2,0))*$C735,0)</f>
        <v>0</v>
      </c>
      <c r="J735" s="117">
        <v>0</v>
      </c>
      <c r="K735" s="118">
        <v>0</v>
      </c>
      <c r="L735" s="118">
        <v>0</v>
      </c>
      <c r="M735" s="119" cm="1">
        <f t="array" ref="M735">IF(ISNUMBER(INDEX(DataModel!$ET$4:$FT$109,MATCH(1,(DataModel!$EO$4:$EO$109=$A735)*(DataModel!$EP$4:$EP$109=$B735),0),MATCH(CONCATENATE("FY ",RIGHT(M$3,4)),DataModel!$ET$2:$FT$2,0))*$C735),INDEX(DataModel!$ET$4:$FT$109,MATCH(1,(DataModel!$EO$4:$EO$109=$A735)*(DataModel!$EP$4:$EP$109=$B735),0),MATCH(CONCATENATE("FY ",RIGHT(M$3,4)),DataModel!$ET$2:$FT$2,0))*$C735,0)</f>
        <v>0</v>
      </c>
      <c r="N735" s="117">
        <v>0</v>
      </c>
      <c r="O735" s="118">
        <v>0</v>
      </c>
      <c r="P735" s="118">
        <v>0</v>
      </c>
      <c r="Q735" s="119" cm="1">
        <f t="array" ref="Q735">IF(ISNUMBER(INDEX(DataModel!$ET$4:$FT$109,MATCH(1,(DataModel!$EO$4:$EO$109=$A735)*(DataModel!$EP$4:$EP$109=$B735),0),MATCH(CONCATENATE("FY ",RIGHT(Q$3,4)),DataModel!$ET$2:$FT$2,0))*$C735),INDEX(DataModel!$ET$4:$FT$109,MATCH(1,(DataModel!$EO$4:$EO$109=$A735)*(DataModel!$EP$4:$EP$109=$B735),0),MATCH(CONCATENATE("FY ",RIGHT(Q$3,4)),DataModel!$ET$2:$FT$2,0))*$C735,0)</f>
        <v>0</v>
      </c>
      <c r="R735" s="117">
        <v>0</v>
      </c>
      <c r="S735" s="118">
        <v>0</v>
      </c>
      <c r="T735" s="118">
        <v>0</v>
      </c>
      <c r="U735" s="119" cm="1">
        <f t="array" ref="U735">IF(ISNUMBER(INDEX(DataModel!$ET$4:$FT$109,MATCH(1,(DataModel!$EO$4:$EO$109=$A735)*(DataModel!$EP$4:$EP$109=$B735),0),MATCH(CONCATENATE("FY ",RIGHT(U$3,4)),DataModel!$ET$2:$FT$2,0))*$C735),INDEX(DataModel!$ET$4:$FT$109,MATCH(1,(DataModel!$EO$4:$EO$109=$A735)*(DataModel!$EP$4:$EP$109=$B735),0),MATCH(CONCATENATE("FY ",RIGHT(U$3,4)),DataModel!$ET$2:$FT$2,0))*$C735,0)</f>
        <v>0</v>
      </c>
      <c r="V735" s="117">
        <v>0</v>
      </c>
      <c r="W735" s="118">
        <v>0</v>
      </c>
      <c r="X735" s="118">
        <v>0</v>
      </c>
      <c r="Y735" s="119" cm="1">
        <f t="array" ref="Y735">IF(ISNUMBER(INDEX(DataModel!$ET$4:$FT$109,MATCH(1,(DataModel!$EO$4:$EO$109=$A735)*(DataModel!$EP$4:$EP$109=$B735),0),MATCH(CONCATENATE("FY ",RIGHT(Y$3,4)),DataModel!$ET$2:$FT$2,0))*$C735),INDEX(DataModel!$ET$4:$FT$109,MATCH(1,(DataModel!$EO$4:$EO$109=$A735)*(DataModel!$EP$4:$EP$109=$B735),0),MATCH(CONCATENATE("FY ",RIGHT(Y$3,4)),DataModel!$ET$2:$FT$2,0))*$C735,0)</f>
        <v>0</v>
      </c>
      <c r="Z735" s="117">
        <v>0</v>
      </c>
      <c r="AA735" s="118">
        <v>0</v>
      </c>
      <c r="AB735" s="118">
        <v>0</v>
      </c>
      <c r="AC735" s="119" cm="1">
        <f t="array" ref="AC735">IF(ISNUMBER(INDEX(DataModel!$ET$4:$FT$109,MATCH(1,(DataModel!$EO$4:$EO$109=$A735)*(DataModel!$EP$4:$EP$109=$B735),0),MATCH(CONCATENATE("FY ",RIGHT(AC$3,4)),DataModel!$ET$2:$FT$2,0))*$C735),INDEX(DataModel!$ET$4:$FT$109,MATCH(1,(DataModel!$EO$4:$EO$109=$A735)*(DataModel!$EP$4:$EP$109=$B735),0),MATCH(CONCATENATE("FY ",RIGHT(AC$3,4)),DataModel!$ET$2:$FT$2,0))*$C735,0)</f>
        <v>0</v>
      </c>
      <c r="AD735" s="117">
        <v>0</v>
      </c>
      <c r="AE735" s="118">
        <v>0</v>
      </c>
      <c r="AF735" s="118">
        <v>0</v>
      </c>
      <c r="AG735" s="119" cm="1">
        <f t="array" ref="AG735">IF(ISNUMBER(INDEX(DataModel!$ET$4:$FT$109,MATCH(1,(DataModel!$EO$4:$EO$109=$A735)*(DataModel!$EP$4:$EP$109=$B735),0),MATCH(CONCATENATE("FY ",RIGHT(AG$3,4)),DataModel!$ET$2:$FT$2,0))*$C735),INDEX(DataModel!$ET$4:$FT$109,MATCH(1,(DataModel!$EO$4:$EO$109=$A735)*(DataModel!$EP$4:$EP$109=$B735),0),MATCH(CONCATENATE("FY ",RIGHT(AG$3,4)),DataModel!$ET$2:$FT$2,0))*$C735,0)</f>
        <v>0</v>
      </c>
      <c r="AH735" s="117">
        <v>0</v>
      </c>
      <c r="AI735" s="118">
        <v>0</v>
      </c>
      <c r="AJ735" s="118">
        <v>0</v>
      </c>
      <c r="AK735" s="119" cm="1">
        <f t="array" ref="AK735">IF(ISNUMBER(INDEX(DataModel!$ET$4:$FT$109,MATCH(1,(DataModel!$EO$4:$EO$109=$A735)*(DataModel!$EP$4:$EP$109=$B735),0),MATCH(CONCATENATE("FY ",RIGHT(AK$3,4)),DataModel!$ET$2:$FT$2,0))*$C735),INDEX(DataModel!$ET$4:$FT$109,MATCH(1,(DataModel!$EO$4:$EO$109=$A735)*(DataModel!$EP$4:$EP$109=$B735),0),MATCH(CONCATENATE("FY ",RIGHT(AK$3,4)),DataModel!$ET$2:$FT$2,0))*$C735,0)</f>
        <v>0</v>
      </c>
      <c r="AL735" s="117">
        <v>0</v>
      </c>
      <c r="AM735" s="118">
        <v>0</v>
      </c>
      <c r="AN735" s="118">
        <v>0</v>
      </c>
      <c r="AO735" s="119" cm="1">
        <f t="array" ref="AO735">IF(ISNUMBER(INDEX(DataModel!$ET$4:$FT$109,MATCH(1,(DataModel!$EO$4:$EO$109=$A735)*(DataModel!$EP$4:$EP$109=$B735),0),MATCH(CONCATENATE("FY ",RIGHT(AO$3,4)),DataModel!$ET$2:$FT$2,0))*$C735),INDEX(DataModel!$ET$4:$FT$109,MATCH(1,(DataModel!$EO$4:$EO$109=$A735)*(DataModel!$EP$4:$EP$109=$B735),0),MATCH(CONCATENATE("FY ",RIGHT(AO$3,4)),DataModel!$ET$2:$FT$2,0))*$C735,0)</f>
        <v>0</v>
      </c>
      <c r="AP735" s="117">
        <v>0</v>
      </c>
      <c r="AQ735" s="118">
        <v>0</v>
      </c>
      <c r="AR735" s="118">
        <v>0</v>
      </c>
      <c r="AS735" s="119" cm="1">
        <f t="array" ref="AS735">IF(ISNUMBER(INDEX(DataModel!$ET$4:$FT$109,MATCH(1,(DataModel!$EO$4:$EO$109=$A735)*(DataModel!$EP$4:$EP$109=$B735),0),MATCH(CONCATENATE("FY ",RIGHT(AS$3,4)),DataModel!$ET$2:$FT$2,0))*$C735),INDEX(DataModel!$ET$4:$FT$109,MATCH(1,(DataModel!$EO$4:$EO$109=$A735)*(DataModel!$EP$4:$EP$109=$B735),0),MATCH(CONCATENATE("FY ",RIGHT(AS$3,4)),DataModel!$ET$2:$FT$2,0))*$C735,0)</f>
        <v>0</v>
      </c>
      <c r="AT735" s="117">
        <v>0</v>
      </c>
      <c r="AU735" s="118">
        <v>0</v>
      </c>
      <c r="AV735" s="118">
        <v>0</v>
      </c>
      <c r="AW735" s="119" cm="1">
        <f t="array" ref="AW735">IF(ISNUMBER(INDEX(DataModel!$ET$4:$FT$109,MATCH(1,(DataModel!$EO$4:$EO$109=$A735)*(DataModel!$EP$4:$EP$109=$B735),0),MATCH(CONCATENATE("FY ",RIGHT(AW$3,4)),DataModel!$ET$2:$FT$2,0))*$C735),INDEX(DataModel!$ET$4:$FT$109,MATCH(1,(DataModel!$EO$4:$EO$109=$A735)*(DataModel!$EP$4:$EP$109=$B735),0),MATCH(CONCATENATE("FY ",RIGHT(AW$3,4)),DataModel!$ET$2:$FT$2,0))*$C735,0)</f>
        <v>0</v>
      </c>
      <c r="AX735" s="117">
        <v>0</v>
      </c>
      <c r="AY735" s="118">
        <v>0</v>
      </c>
      <c r="AZ735" s="118">
        <v>0</v>
      </c>
      <c r="BA735" s="119" cm="1">
        <f t="array" ref="BA735">IF(ISNUMBER(INDEX(DataModel!$ET$4:$FT$109,MATCH(1,(DataModel!$EO$4:$EO$109=$A735)*(DataModel!$EP$4:$EP$109=$B735),0),MATCH(CONCATENATE("FY ",RIGHT(BA$3,4)),DataModel!$ET$2:$FT$2,0))*$C735),INDEX(DataModel!$ET$4:$FT$109,MATCH(1,(DataModel!$EO$4:$EO$109=$A735)*(DataModel!$EP$4:$EP$109=$B735),0),MATCH(CONCATENATE("FY ",RIGHT(BA$3,4)),DataModel!$ET$2:$FT$2,0))*$C735,0)</f>
        <v>0</v>
      </c>
      <c r="BB735" s="117">
        <v>0</v>
      </c>
      <c r="BC735" s="118">
        <v>0</v>
      </c>
      <c r="BD735" s="118">
        <v>0</v>
      </c>
      <c r="BE735" s="119" cm="1">
        <f t="array" ref="BE735">IF(ISNUMBER(INDEX(DataModel!$ET$4:$FT$109,MATCH(1,(DataModel!$EO$4:$EO$109=$A735)*(DataModel!$EP$4:$EP$109=$B735),0),MATCH(CONCATENATE("FY ",RIGHT(BE$3,4)),DataModel!$ET$2:$FT$2,0))*$C735),INDEX(DataModel!$ET$4:$FT$109,MATCH(1,(DataModel!$EO$4:$EO$109=$A735)*(DataModel!$EP$4:$EP$109=$B735),0),MATCH(CONCATENATE("FY ",RIGHT(BE$3,4)),DataModel!$ET$2:$FT$2,0))*$C735,0)</f>
        <v>0</v>
      </c>
      <c r="BF735" s="117">
        <v>0</v>
      </c>
      <c r="BG735" s="118">
        <v>0</v>
      </c>
      <c r="BH735" s="118">
        <v>0</v>
      </c>
      <c r="BI735" s="119" cm="1">
        <f t="array" ref="BI735">IF(ISNUMBER(INDEX(DataModel!$ET$4:$FT$109,MATCH(1,(DataModel!$EO$4:$EO$109=$A735)*(DataModel!$EP$4:$EP$109=$B735),0),MATCH(CONCATENATE("FY ",RIGHT(BI$3,4)),DataModel!$ET$2:$FT$2,0))*$C735),INDEX(DataModel!$ET$4:$FT$109,MATCH(1,(DataModel!$EO$4:$EO$109=$A735)*(DataModel!$EP$4:$EP$109=$B735),0),MATCH(CONCATENATE("FY ",RIGHT(BI$3,4)),DataModel!$ET$2:$FT$2,0))*$C735,0)</f>
        <v>0</v>
      </c>
      <c r="BJ735" s="117">
        <v>0</v>
      </c>
      <c r="BK735" s="118">
        <v>0</v>
      </c>
      <c r="BL735" s="118">
        <v>0</v>
      </c>
      <c r="BM735" s="119" cm="1">
        <f t="array" ref="BM735">IF(ISNUMBER(INDEX(DataModel!$ET$4:$FT$109,MATCH(1,(DataModel!$EO$4:$EO$109=$A735)*(DataModel!$EP$4:$EP$109=$B735),0),MATCH(CONCATENATE("FY ",RIGHT(BM$3,4)),DataModel!$ET$2:$FT$2,0))*$C735),INDEX(DataModel!$ET$4:$FT$109,MATCH(1,(DataModel!$EO$4:$EO$109=$A735)*(DataModel!$EP$4:$EP$109=$B735),0),MATCH(CONCATENATE("FY ",RIGHT(BM$3,4)),DataModel!$ET$2:$FT$2,0))*$C735,0)</f>
        <v>0</v>
      </c>
      <c r="BN735" s="117">
        <v>0</v>
      </c>
      <c r="BO735" s="118">
        <v>0</v>
      </c>
      <c r="BP735" s="118">
        <v>0</v>
      </c>
      <c r="BQ735" s="119" cm="1">
        <f t="array" ref="BQ735">IF(ISNUMBER(INDEX(DataModel!$ET$4:$FT$109,MATCH(1,(DataModel!$EO$4:$EO$109=$A735)*(DataModel!$EP$4:$EP$109=$B735),0),MATCH(CONCATENATE("FY ",RIGHT(BQ$3,4)),DataModel!$ET$2:$FT$2,0))*$C735),INDEX(DataModel!$ET$4:$FT$109,MATCH(1,(DataModel!$EO$4:$EO$109=$A735)*(DataModel!$EP$4:$EP$109=$B735),0),MATCH(CONCATENATE("FY ",RIGHT(BQ$3,4)),DataModel!$ET$2:$FT$2,0))*$C735,0)</f>
        <v>0</v>
      </c>
      <c r="BR735" s="117">
        <v>0</v>
      </c>
      <c r="BS735" s="118">
        <v>0</v>
      </c>
      <c r="BT735" s="118">
        <v>0</v>
      </c>
      <c r="BU735" s="119" cm="1">
        <f t="array" ref="BU735">IF(ISNUMBER(INDEX(DataModel!$ET$4:$FT$109,MATCH(1,(DataModel!$EO$4:$EO$109=$A735)*(DataModel!$EP$4:$EP$109=$B735),0),MATCH(CONCATENATE("FY ",RIGHT(BU$3,4)),DataModel!$ET$2:$FT$2,0))*$C735),INDEX(DataModel!$ET$4:$FT$109,MATCH(1,(DataModel!$EO$4:$EO$109=$A735)*(DataModel!$EP$4:$EP$109=$B735),0),MATCH(CONCATENATE("FY ",RIGHT(BU$3,4)),DataModel!$ET$2:$FT$2,0))*$C735,0)</f>
        <v>0</v>
      </c>
      <c r="BV735" s="117">
        <v>0</v>
      </c>
      <c r="BW735" s="118">
        <v>0</v>
      </c>
      <c r="BX735" s="118">
        <v>0</v>
      </c>
      <c r="BY735" s="119" cm="1">
        <f t="array" ref="BY735">IF(ISNUMBER(INDEX(DataModel!$ET$4:$FT$109,MATCH(1,(DataModel!$EO$4:$EO$109=$A735)*(DataModel!$EP$4:$EP$109=$B735),0),MATCH(CONCATENATE("FY ",RIGHT(BY$3,4)),DataModel!$ET$2:$FT$2,0))*$C735),INDEX(DataModel!$ET$4:$FT$109,MATCH(1,(DataModel!$EO$4:$EO$109=$A735)*(DataModel!$EP$4:$EP$109=$B735),0),MATCH(CONCATENATE("FY ",RIGHT(BY$3,4)),DataModel!$ET$2:$FT$2,0))*$C735,0)</f>
        <v>0</v>
      </c>
      <c r="BZ735" s="117">
        <v>0</v>
      </c>
      <c r="CA735" s="118">
        <v>0</v>
      </c>
      <c r="CB735" s="118">
        <v>0</v>
      </c>
      <c r="CC735" s="119" cm="1">
        <f t="array" ref="CC735">IF(ISNUMBER(INDEX(DataModel!$ET$4:$FT$109,MATCH(1,(DataModel!$EO$4:$EO$109=$A735)*(DataModel!$EP$4:$EP$109=$B735),0),MATCH(CONCATENATE("FY ",RIGHT(CC$3,4)),DataModel!$ET$2:$FT$2,0))*$C735),INDEX(DataModel!$ET$4:$FT$109,MATCH(1,(DataModel!$EO$4:$EO$109=$A735)*(DataModel!$EP$4:$EP$109=$B735),0),MATCH(CONCATENATE("FY ",RIGHT(CC$3,4)),DataModel!$ET$2:$FT$2,0))*$C735,0)</f>
        <v>0</v>
      </c>
      <c r="CD735" s="117">
        <v>0</v>
      </c>
      <c r="CE735" s="118">
        <v>0</v>
      </c>
      <c r="CF735" s="118">
        <v>0</v>
      </c>
      <c r="CG735" s="119" cm="1">
        <f t="array" ref="CG735">IF(ISNUMBER(INDEX(DataModel!$ET$4:$FT$109,MATCH(1,(DataModel!$EO$4:$EO$109=$A735)*(DataModel!$EP$4:$EP$109=$B735),0),MATCH(CONCATENATE("FY ",RIGHT(CG$3,4)),DataModel!$ET$2:$FT$2,0))*$C735),INDEX(DataModel!$ET$4:$FT$109,MATCH(1,(DataModel!$EO$4:$EO$109=$A735)*(DataModel!$EP$4:$EP$109=$B735),0),MATCH(CONCATENATE("FY ",RIGHT(CG$3,4)),DataModel!$ET$2:$FT$2,0))*$C735,0)</f>
        <v>0</v>
      </c>
      <c r="CH735" s="117">
        <v>0</v>
      </c>
      <c r="CI735" s="118">
        <v>0</v>
      </c>
      <c r="CJ735" s="118">
        <v>0</v>
      </c>
      <c r="CK735" s="119" cm="1">
        <f t="array" ref="CK735">IF(ISNUMBER(INDEX(DataModel!$ET$4:$FT$109,MATCH(1,(DataModel!$EO$4:$EO$109=$A735)*(DataModel!$EP$4:$EP$109=$B735),0),MATCH(CONCATENATE("FY ",RIGHT(CK$3,4)),DataModel!$ET$2:$FT$2,0))*$C735),INDEX(DataModel!$ET$4:$FT$109,MATCH(1,(DataModel!$EO$4:$EO$109=$A735)*(DataModel!$EP$4:$EP$109=$B735),0),MATCH(CONCATENATE("FY ",RIGHT(CK$3,4)),DataModel!$ET$2:$FT$2,0))*$C735,0)</f>
        <v>0</v>
      </c>
      <c r="CL735" s="117">
        <v>0</v>
      </c>
      <c r="CM735" s="118">
        <v>0</v>
      </c>
      <c r="CN735" s="118">
        <v>0</v>
      </c>
      <c r="CO735" s="119" cm="1">
        <f t="array" ref="CO735">IF(ISNUMBER(INDEX(DataModel!$ET$4:$FT$109,MATCH(1,(DataModel!$EO$4:$EO$109=$A735)*(DataModel!$EP$4:$EP$109=$B735),0),MATCH(CONCATENATE("FY ",RIGHT(CO$3,4)),DataModel!$ET$2:$FT$2,0))*$C735),INDEX(DataModel!$ET$4:$FT$109,MATCH(1,(DataModel!$EO$4:$EO$109=$A735)*(DataModel!$EP$4:$EP$109=$B735),0),MATCH(CONCATENATE("FY ",RIGHT(CO$3,4)),DataModel!$ET$2:$FT$2,0))*$C735,0)</f>
        <v>0</v>
      </c>
      <c r="CP735" s="117">
        <v>0</v>
      </c>
      <c r="CQ735" s="118">
        <v>0</v>
      </c>
      <c r="CR735" s="118">
        <v>0</v>
      </c>
      <c r="CS735" s="119" cm="1">
        <f t="array" ref="CS735">IF(ISNUMBER(INDEX(DataModel!$ET$4:$FT$109,MATCH(1,(DataModel!$EO$4:$EO$109=$A735)*(DataModel!$EP$4:$EP$109=$B735),0),MATCH(CONCATENATE("FY ",RIGHT(CS$3,4)),DataModel!$ET$2:$FT$2,0))*$C735),INDEX(DataModel!$ET$4:$FT$109,MATCH(1,(DataModel!$EO$4:$EO$109=$A735)*(DataModel!$EP$4:$EP$109=$B735),0),MATCH(CONCATENATE("FY ",RIGHT(CS$3,4)),DataModel!$ET$2:$FT$2,0))*$C735,0)</f>
        <v>0</v>
      </c>
      <c r="CT735" s="117">
        <v>0</v>
      </c>
      <c r="CU735" s="118">
        <v>0</v>
      </c>
      <c r="CV735" s="118">
        <v>0</v>
      </c>
      <c r="CW735" s="119" cm="1">
        <f t="array" ref="CW735">IF(ISNUMBER(INDEX(DataModel!$ET$4:$FT$109,MATCH(1,(DataModel!$EO$4:$EO$109=$A735)*(DataModel!$EP$4:$EP$109=$B735),0),MATCH(CONCATENATE("FY ",RIGHT(CW$3,4)),DataModel!$ET$2:$FT$2,0))*$C735),INDEX(DataModel!$ET$4:$FT$109,MATCH(1,(DataModel!$EO$4:$EO$109=$A735)*(DataModel!$EP$4:$EP$109=$B735),0),MATCH(CONCATENATE("FY ",RIGHT(CW$3,4)),DataModel!$ET$2:$FT$2,0))*$C735,0)</f>
        <v>0</v>
      </c>
      <c r="CX735" s="117">
        <v>0</v>
      </c>
      <c r="CY735" s="118">
        <v>0</v>
      </c>
      <c r="CZ735" s="118">
        <v>0</v>
      </c>
      <c r="DA735" s="119" cm="1">
        <f t="array" ref="DA735">IF(ISNUMBER(INDEX(DataModel!$ET$4:$FT$109,MATCH(1,(DataModel!$EO$4:$EO$109=$A735)*(DataModel!$EP$4:$EP$109=$B735),0),MATCH(CONCATENATE("FY ",RIGHT(DA$3,4)),DataModel!$ET$2:$FT$2,0))*$C735),INDEX(DataModel!$ET$4:$FT$109,MATCH(1,(DataModel!$EO$4:$EO$109=$A735)*(DataModel!$EP$4:$EP$109=$B735),0),MATCH(CONCATENATE("FY ",RIGHT(DA$3,4)),DataModel!$ET$2:$FT$2,0))*$C735,0)</f>
        <v>0</v>
      </c>
      <c r="DB735" s="117">
        <v>0</v>
      </c>
      <c r="DC735" s="118">
        <v>0</v>
      </c>
      <c r="DD735" s="118">
        <v>0</v>
      </c>
      <c r="DE735" s="119" cm="1">
        <f t="array" ref="DE735">IF(ISNUMBER(INDEX(DataModel!$ET$4:$FT$109,MATCH(1,(DataModel!$EO$4:$EO$109=$A735)*(DataModel!$EP$4:$EP$109=$B735),0),MATCH(CONCATENATE("FY ",RIGHT(DE$3,4)),DataModel!$ET$2:$FT$2,0))*$C735),INDEX(DataModel!$ET$4:$FT$109,MATCH(1,(DataModel!$EO$4:$EO$109=$A735)*(DataModel!$EP$4:$EP$109=$B735),0),MATCH(CONCATENATE("FY ",RIGHT(DE$3,4)),DataModel!$ET$2:$FT$2,0))*$C735,0)</f>
        <v>0</v>
      </c>
      <c r="DF735" s="117">
        <v>0</v>
      </c>
      <c r="DG735" s="118">
        <v>0</v>
      </c>
      <c r="DH735" s="118">
        <v>0</v>
      </c>
      <c r="DI735" s="119" cm="1">
        <f t="array" ref="DI735">IF(ISNUMBER(INDEX(DataModel!$ET$4:$FT$109,MATCH(1,(DataModel!$EO$4:$EO$109=$A735)*(DataModel!$EP$4:$EP$109=$B735),0),MATCH(CONCATENATE("FY ",RIGHT(DI$3,4)),DataModel!$ET$2:$FT$2,0))*$C735),INDEX(DataModel!$ET$4:$FT$109,MATCH(1,(DataModel!$EO$4:$EO$109=$A735)*(DataModel!$EP$4:$EP$109=$B735),0),MATCH(CONCATENATE("FY ",RIGHT(DI$3,4)),DataModel!$ET$2:$FT$2,0))*$C735,0)</f>
        <v>0</v>
      </c>
      <c r="DK735" s="69">
        <f t="shared" ref="DK735:EK735" ca="1" si="1793">SUM(OFFSET($E735,,MATCH(DK$3,$F$5:$DI$5,0)+3,,1))</f>
        <v>0</v>
      </c>
      <c r="DL735" s="69" t="e">
        <f t="shared" ca="1" si="1793"/>
        <v>#N/A</v>
      </c>
      <c r="DM735" s="69" t="e">
        <f t="shared" ca="1" si="1793"/>
        <v>#VALUE!</v>
      </c>
      <c r="DN735" s="69" t="e">
        <f t="shared" ca="1" si="1793"/>
        <v>#VALUE!</v>
      </c>
      <c r="DO735" s="69" t="e">
        <f t="shared" ca="1" si="1793"/>
        <v>#VALUE!</v>
      </c>
      <c r="DP735" s="69" t="e">
        <f t="shared" ca="1" si="1793"/>
        <v>#VALUE!</v>
      </c>
      <c r="DQ735" s="69" t="e">
        <f t="shared" ca="1" si="1793"/>
        <v>#VALUE!</v>
      </c>
      <c r="DR735" s="69" t="e">
        <f t="shared" ca="1" si="1793"/>
        <v>#VALUE!</v>
      </c>
      <c r="DS735" s="69" t="e">
        <f t="shared" ca="1" si="1793"/>
        <v>#VALUE!</v>
      </c>
      <c r="DT735" s="69" t="e">
        <f t="shared" ca="1" si="1793"/>
        <v>#VALUE!</v>
      </c>
      <c r="DU735" s="69" t="e">
        <f t="shared" ca="1" si="1793"/>
        <v>#VALUE!</v>
      </c>
      <c r="DV735" s="69" t="e">
        <f t="shared" ca="1" si="1793"/>
        <v>#VALUE!</v>
      </c>
      <c r="DW735" s="69" t="e">
        <f t="shared" ca="1" si="1793"/>
        <v>#VALUE!</v>
      </c>
      <c r="DX735" s="69" t="e">
        <f t="shared" ca="1" si="1793"/>
        <v>#VALUE!</v>
      </c>
      <c r="DY735" s="69" t="e">
        <f t="shared" ca="1" si="1793"/>
        <v>#VALUE!</v>
      </c>
      <c r="DZ735" s="69" t="e">
        <f t="shared" ca="1" si="1793"/>
        <v>#VALUE!</v>
      </c>
      <c r="EA735" s="69" t="e">
        <f t="shared" ca="1" si="1793"/>
        <v>#VALUE!</v>
      </c>
      <c r="EB735" s="69" t="e">
        <f t="shared" ca="1" si="1793"/>
        <v>#VALUE!</v>
      </c>
      <c r="EC735" s="69" t="e">
        <f t="shared" ca="1" si="1793"/>
        <v>#VALUE!</v>
      </c>
      <c r="ED735" s="69" t="e">
        <f t="shared" ca="1" si="1793"/>
        <v>#VALUE!</v>
      </c>
      <c r="EE735" s="69" t="e">
        <f t="shared" ca="1" si="1793"/>
        <v>#VALUE!</v>
      </c>
      <c r="EF735" s="69" t="e">
        <f t="shared" ca="1" si="1793"/>
        <v>#VALUE!</v>
      </c>
      <c r="EG735" s="69" t="e">
        <f t="shared" ca="1" si="1793"/>
        <v>#VALUE!</v>
      </c>
      <c r="EH735" s="69" t="e">
        <f t="shared" ca="1" si="1793"/>
        <v>#VALUE!</v>
      </c>
      <c r="EI735" s="69" t="e">
        <f t="shared" ca="1" si="1793"/>
        <v>#VALUE!</v>
      </c>
      <c r="EJ735" s="69" t="e">
        <f t="shared" ca="1" si="1793"/>
        <v>#VALUE!</v>
      </c>
      <c r="EK735" s="69" t="e">
        <f t="shared" ca="1" si="1793"/>
        <v>#VALUE!</v>
      </c>
    </row>
    <row r="736" spans="1:141" outlineLevel="1" x14ac:dyDescent="0.25">
      <c r="A736" s="90"/>
      <c r="B736" s="90"/>
      <c r="C736" s="90"/>
      <c r="D736" s="90"/>
      <c r="F736" s="100"/>
      <c r="I736" s="101"/>
      <c r="J736" s="100"/>
      <c r="M736" s="101"/>
      <c r="N736" s="100"/>
      <c r="Q736" s="101"/>
      <c r="R736" s="100"/>
      <c r="U736" s="101"/>
      <c r="V736" s="100"/>
      <c r="Y736" s="101"/>
      <c r="Z736" s="100"/>
      <c r="AC736" s="101"/>
      <c r="AD736" s="100"/>
      <c r="AG736" s="101"/>
      <c r="AH736" s="100"/>
      <c r="AK736" s="101"/>
      <c r="AL736" s="100"/>
      <c r="AO736" s="101"/>
      <c r="AP736" s="100"/>
      <c r="AS736" s="101"/>
      <c r="AT736" s="100"/>
      <c r="AW736" s="101"/>
      <c r="AX736" s="100"/>
      <c r="BA736" s="101"/>
      <c r="BB736" s="100"/>
      <c r="BE736" s="101"/>
      <c r="BF736" s="100"/>
      <c r="BI736" s="101"/>
      <c r="BJ736" s="100"/>
      <c r="BM736" s="101"/>
      <c r="BN736" s="100"/>
      <c r="BQ736" s="101"/>
      <c r="BR736" s="100"/>
      <c r="BU736" s="101"/>
      <c r="BV736" s="100"/>
      <c r="BY736" s="101"/>
      <c r="BZ736" s="100"/>
      <c r="CC736" s="101"/>
      <c r="CD736" s="100"/>
      <c r="CG736" s="101"/>
      <c r="CH736" s="100"/>
      <c r="CK736" s="101"/>
      <c r="CL736" s="100"/>
      <c r="CO736" s="101"/>
      <c r="CP736" s="100"/>
      <c r="CS736" s="101"/>
      <c r="CT736" s="100"/>
      <c r="CW736" s="101"/>
      <c r="CX736" s="100"/>
      <c r="DA736" s="101"/>
      <c r="DB736" s="100"/>
      <c r="DE736" s="101"/>
      <c r="DF736" s="100"/>
      <c r="DI736" s="101"/>
    </row>
    <row r="737" spans="1:141" outlineLevel="1" x14ac:dyDescent="0.25">
      <c r="A737" s="90" t="s">
        <v>157</v>
      </c>
      <c r="B737" s="90" t="s">
        <v>186</v>
      </c>
      <c r="C737" s="111">
        <f>$C$6</f>
        <v>9.9999999999999995E-7</v>
      </c>
      <c r="D737" s="90"/>
      <c r="E737" t="str">
        <f>CONCATENATE(E732," - history")</f>
        <v>Capital lease obligations - history</v>
      </c>
      <c r="F737" s="113" t="str" cm="1">
        <f t="array" aca="1" ref="F737" ca="1">IF(AND(F$4="A",ISNUMBER(DataModel!F$4)),INDEX(DataModel!$F$4:$BA$109,MATCH(1,(DataModel!$A$4:$A$109=$A737)*(DataModel!$B$4:$B$109=$B737),0),MATCH(F$3,DataModel!$F$2:$BA$2,0))*$C737,"")</f>
        <v/>
      </c>
      <c r="G737" s="69" t="str" cm="1">
        <f t="array" aca="1" ref="G737" ca="1">IF(AND(G$4="A",ISNUMBER(DataModel!G$4)),INDEX(DataModel!$F$4:$BA$109,MATCH(1,(DataModel!$A$4:$A$109=$A737)*(DataModel!$B$4:$B$109=$B737),0),MATCH(G$3,DataModel!$F$2:$BA$2,0))*$C737,"")</f>
        <v/>
      </c>
      <c r="H737" s="69" t="str" cm="1">
        <f t="array" aca="1" ref="H737" ca="1">IF(AND(H$4="A",ISNUMBER(DataModel!H$4)),INDEX(DataModel!$F$4:$BA$109,MATCH(1,(DataModel!$A$4:$A$109=$A737)*(DataModel!$B$4:$B$109=$B737),0),MATCH(H$3,DataModel!$F$2:$BA$2,0))*$C737,"")</f>
        <v/>
      </c>
      <c r="I737" s="114" t="str" cm="1">
        <f t="array" aca="1" ref="I737" ca="1">IF(AND(I$4="A",ISNUMBER(DataModel!I$4)),INDEX(DataModel!$F$4:$BA$109,MATCH(1,(DataModel!$A$4:$A$109=$A737)*(DataModel!$B$4:$B$109=$B737),0),MATCH(I$3,DataModel!$F$2:$BA$2,0))*$C737,"")</f>
        <v/>
      </c>
      <c r="J737" s="113" t="str" cm="1">
        <f t="array" aca="1" ref="J737" ca="1">IF(AND(J$4="A",ISNUMBER(DataModel!J$4)),INDEX(DataModel!$F$4:$BA$109,MATCH(1,(DataModel!$A$4:$A$109=$A737)*(DataModel!$B$4:$B$109=$B737),0),MATCH(J$3,DataModel!$F$2:$BA$2,0))*$C737,"")</f>
        <v/>
      </c>
      <c r="K737" s="69" t="str" cm="1">
        <f t="array" aca="1" ref="K737" ca="1">IF(AND(K$4="A",ISNUMBER(DataModel!K$4)),INDEX(DataModel!$F$4:$BA$109,MATCH(1,(DataModel!$A$4:$A$109=$A737)*(DataModel!$B$4:$B$109=$B737),0),MATCH(K$3,DataModel!$F$2:$BA$2,0))*$C737,"")</f>
        <v/>
      </c>
      <c r="L737" s="69" t="str" cm="1">
        <f t="array" aca="1" ref="L737" ca="1">IF(AND(L$4="A",ISNUMBER(DataModel!L$4)),INDEX(DataModel!$F$4:$BA$109,MATCH(1,(DataModel!$A$4:$A$109=$A737)*(DataModel!$B$4:$B$109=$B737),0),MATCH(L$3,DataModel!$F$2:$BA$2,0))*$C737,"")</f>
        <v/>
      </c>
      <c r="M737" s="114" t="str" cm="1">
        <f t="array" aca="1" ref="M737" ca="1">IF(AND(M$4="A",ISNUMBER(DataModel!M$4)),INDEX(DataModel!$F$4:$BA$109,MATCH(1,(DataModel!$A$4:$A$109=$A737)*(DataModel!$B$4:$B$109=$B737),0),MATCH(M$3,DataModel!$F$2:$BA$2,0))*$C737,"")</f>
        <v/>
      </c>
      <c r="N737" s="113" t="str" cm="1">
        <f t="array" aca="1" ref="N737" ca="1">IF(AND(N$4="A",ISNUMBER(DataModel!N$4)),INDEX(DataModel!$F$4:$BA$109,MATCH(1,(DataModel!$A$4:$A$109=$A737)*(DataModel!$B$4:$B$109=$B737),0),MATCH(N$3,DataModel!$F$2:$BA$2,0))*$C737,"")</f>
        <v/>
      </c>
      <c r="O737" s="69" t="str" cm="1">
        <f t="array" aca="1" ref="O737" ca="1">IF(AND(O$4="A",ISNUMBER(DataModel!O$4)),INDEX(DataModel!$F$4:$BA$109,MATCH(1,(DataModel!$A$4:$A$109=$A737)*(DataModel!$B$4:$B$109=$B737),0),MATCH(O$3,DataModel!$F$2:$BA$2,0))*$C737,"")</f>
        <v/>
      </c>
      <c r="P737" s="69" t="str" cm="1">
        <f t="array" aca="1" ref="P737" ca="1">IF(AND(P$4="A",ISNUMBER(DataModel!P$4)),INDEX(DataModel!$F$4:$BA$109,MATCH(1,(DataModel!$A$4:$A$109=$A737)*(DataModel!$B$4:$B$109=$B737),0),MATCH(P$3,DataModel!$F$2:$BA$2,0))*$C737,"")</f>
        <v/>
      </c>
      <c r="Q737" s="114" t="str" cm="1">
        <f t="array" aca="1" ref="Q737" ca="1">IF(AND(Q$4="A",ISNUMBER(DataModel!Q$4)),INDEX(DataModel!$F$4:$BA$109,MATCH(1,(DataModel!$A$4:$A$109=$A737)*(DataModel!$B$4:$B$109=$B737),0),MATCH(Q$3,DataModel!$F$2:$BA$2,0))*$C737,"")</f>
        <v/>
      </c>
      <c r="R737" s="113" t="str" cm="1">
        <f t="array" aca="1" ref="R737" ca="1">IF(AND(R$4="A",ISNUMBER(DataModel!R$4)),INDEX(DataModel!$F$4:$BA$109,MATCH(1,(DataModel!$A$4:$A$109=$A737)*(DataModel!$B$4:$B$109=$B737),0),MATCH(R$3,DataModel!$F$2:$BA$2,0))*$C737,"")</f>
        <v/>
      </c>
      <c r="S737" s="69" t="str" cm="1">
        <f t="array" aca="1" ref="S737" ca="1">IF(AND(S$4="A",ISNUMBER(DataModel!S$4)),INDEX(DataModel!$F$4:$BA$109,MATCH(1,(DataModel!$A$4:$A$109=$A737)*(DataModel!$B$4:$B$109=$B737),0),MATCH(S$3,DataModel!$F$2:$BA$2,0))*$C737,"")</f>
        <v/>
      </c>
      <c r="T737" s="69" t="str" cm="1">
        <f t="array" aca="1" ref="T737" ca="1">IF(AND(T$4="A",ISNUMBER(DataModel!T$4)),INDEX(DataModel!$F$4:$BA$109,MATCH(1,(DataModel!$A$4:$A$109=$A737)*(DataModel!$B$4:$B$109=$B737),0),MATCH(T$3,DataModel!$F$2:$BA$2,0))*$C737,"")</f>
        <v/>
      </c>
      <c r="U737" s="114" t="str" cm="1">
        <f t="array" aca="1" ref="U737" ca="1">IF(AND(U$4="A",ISNUMBER(DataModel!U$4)),INDEX(DataModel!$F$4:$BA$109,MATCH(1,(DataModel!$A$4:$A$109=$A737)*(DataModel!$B$4:$B$109=$B737),0),MATCH(U$3,DataModel!$F$2:$BA$2,0))*$C737,"")</f>
        <v/>
      </c>
      <c r="V737" s="113" t="str" cm="1">
        <f t="array" aca="1" ref="V737" ca="1">IF(AND(V$4="A",ISNUMBER(DataModel!V$4)),INDEX(DataModel!$F$4:$BA$109,MATCH(1,(DataModel!$A$4:$A$109=$A737)*(DataModel!$B$4:$B$109=$B737),0),MATCH(V$3,DataModel!$F$2:$BA$2,0))*$C737,"")</f>
        <v/>
      </c>
      <c r="W737" s="69" t="str" cm="1">
        <f t="array" aca="1" ref="W737" ca="1">IF(AND(W$4="A",ISNUMBER(DataModel!W$4)),INDEX(DataModel!$F$4:$BA$109,MATCH(1,(DataModel!$A$4:$A$109=$A737)*(DataModel!$B$4:$B$109=$B737),0),MATCH(W$3,DataModel!$F$2:$BA$2,0))*$C737,"")</f>
        <v/>
      </c>
      <c r="X737" s="69" t="str" cm="1">
        <f t="array" aca="1" ref="X737" ca="1">IF(AND(X$4="A",ISNUMBER(DataModel!X$4)),INDEX(DataModel!$F$4:$BA$109,MATCH(1,(DataModel!$A$4:$A$109=$A737)*(DataModel!$B$4:$B$109=$B737),0),MATCH(X$3,DataModel!$F$2:$BA$2,0))*$C737,"")</f>
        <v/>
      </c>
      <c r="Y737" s="114" t="str" cm="1">
        <f t="array" aca="1" ref="Y737" ca="1">IF(AND(Y$4="A",ISNUMBER(DataModel!Y$4)),INDEX(DataModel!$F$4:$BA$109,MATCH(1,(DataModel!$A$4:$A$109=$A737)*(DataModel!$B$4:$B$109=$B737),0),MATCH(Y$3,DataModel!$F$2:$BA$2,0))*$C737,"")</f>
        <v/>
      </c>
      <c r="Z737" s="113" t="str" cm="1">
        <f t="array" aca="1" ref="Z737" ca="1">IF(AND(Z$4="A",ISNUMBER(DataModel!Z$4)),INDEX(DataModel!$F$4:$BA$109,MATCH(1,(DataModel!$A$4:$A$109=$A737)*(DataModel!$B$4:$B$109=$B737),0),MATCH(Z$3,DataModel!$F$2:$BA$2,0))*$C737,"")</f>
        <v/>
      </c>
      <c r="AA737" s="69" t="str" cm="1">
        <f t="array" aca="1" ref="AA737" ca="1">IF(AND(AA$4="A",ISNUMBER(DataModel!AA$4)),INDEX(DataModel!$F$4:$BA$109,MATCH(1,(DataModel!$A$4:$A$109=$A737)*(DataModel!$B$4:$B$109=$B737),0),MATCH(AA$3,DataModel!$F$2:$BA$2,0))*$C737,"")</f>
        <v/>
      </c>
      <c r="AB737" s="69" t="str" cm="1">
        <f t="array" aca="1" ref="AB737" ca="1">IF(AND(AB$4="A",ISNUMBER(DataModel!AB$4)),INDEX(DataModel!$F$4:$BA$109,MATCH(1,(DataModel!$A$4:$A$109=$A737)*(DataModel!$B$4:$B$109=$B737),0),MATCH(AB$3,DataModel!$F$2:$BA$2,0))*$C737,"")</f>
        <v/>
      </c>
      <c r="AC737" s="114" t="str" cm="1">
        <f t="array" aca="1" ref="AC737" ca="1">IF(AND(AC$4="A",ISNUMBER(DataModel!AC$4)),INDEX(DataModel!$F$4:$BA$109,MATCH(1,(DataModel!$A$4:$A$109=$A737)*(DataModel!$B$4:$B$109=$B737),0),MATCH(AC$3,DataModel!$F$2:$BA$2,0))*$C737,"")</f>
        <v/>
      </c>
      <c r="AD737" s="113" t="str" cm="1">
        <f t="array" aca="1" ref="AD737" ca="1">IF(AND(AD$4="A",ISNUMBER(DataModel!AD$4)),INDEX(DataModel!$F$4:$BA$109,MATCH(1,(DataModel!$A$4:$A$109=$A737)*(DataModel!$B$4:$B$109=$B737),0),MATCH(AD$3,DataModel!$F$2:$BA$2,0))*$C737,"")</f>
        <v/>
      </c>
      <c r="AE737" s="69" t="str" cm="1">
        <f t="array" aca="1" ref="AE737" ca="1">IF(AND(AE$4="A",ISNUMBER(DataModel!AE$4)),INDEX(DataModel!$F$4:$BA$109,MATCH(1,(DataModel!$A$4:$A$109=$A737)*(DataModel!$B$4:$B$109=$B737),0),MATCH(AE$3,DataModel!$F$2:$BA$2,0))*$C737,"")</f>
        <v/>
      </c>
      <c r="AF737" s="69" t="str" cm="1">
        <f t="array" aca="1" ref="AF737" ca="1">IF(AND(AF$4="A",ISNUMBER(DataModel!AF$4)),INDEX(DataModel!$F$4:$BA$109,MATCH(1,(DataModel!$A$4:$A$109=$A737)*(DataModel!$B$4:$B$109=$B737),0),MATCH(AF$3,DataModel!$F$2:$BA$2,0))*$C737,"")</f>
        <v/>
      </c>
      <c r="AG737" s="114" t="str" cm="1">
        <f t="array" aca="1" ref="AG737" ca="1">IF(AND(AG$4="A",ISNUMBER(DataModel!AG$4)),INDEX(DataModel!$F$4:$BA$109,MATCH(1,(DataModel!$A$4:$A$109=$A737)*(DataModel!$B$4:$B$109=$B737),0),MATCH(AG$3,DataModel!$F$2:$BA$2,0))*$C737,"")</f>
        <v/>
      </c>
      <c r="AH737" s="113" t="str" cm="1">
        <f t="array" aca="1" ref="AH737" ca="1">IF(AND(AH$4="A",ISNUMBER(DataModel!AH$4)),INDEX(DataModel!$F$4:$BA$109,MATCH(1,(DataModel!$A$4:$A$109=$A737)*(DataModel!$B$4:$B$109=$B737),0),MATCH(AH$3,DataModel!$F$2:$BA$2,0))*$C737,"")</f>
        <v/>
      </c>
      <c r="AI737" s="69" t="str" cm="1">
        <f t="array" aca="1" ref="AI737" ca="1">IF(AND(AI$4="A",ISNUMBER(DataModel!AI$4)),INDEX(DataModel!$F$4:$BA$109,MATCH(1,(DataModel!$A$4:$A$109=$A737)*(DataModel!$B$4:$B$109=$B737),0),MATCH(AI$3,DataModel!$F$2:$BA$2,0))*$C737,"")</f>
        <v/>
      </c>
      <c r="AJ737" s="69" t="str" cm="1">
        <f t="array" aca="1" ref="AJ737" ca="1">IF(AND(AJ$4="A",ISNUMBER(DataModel!AJ$4)),INDEX(DataModel!$F$4:$BA$109,MATCH(1,(DataModel!$A$4:$A$109=$A737)*(DataModel!$B$4:$B$109=$B737),0),MATCH(AJ$3,DataModel!$F$2:$BA$2,0))*$C737,"")</f>
        <v/>
      </c>
      <c r="AK737" s="114" t="str" cm="1">
        <f t="array" aca="1" ref="AK737" ca="1">IF(AND(AK$4="A",ISNUMBER(DataModel!AK$4)),INDEX(DataModel!$F$4:$BA$109,MATCH(1,(DataModel!$A$4:$A$109=$A737)*(DataModel!$B$4:$B$109=$B737),0),MATCH(AK$3,DataModel!$F$2:$BA$2,0))*$C737,"")</f>
        <v/>
      </c>
      <c r="AL737" s="113" t="str" cm="1">
        <f t="array" aca="1" ref="AL737" ca="1">IF(AND(AL$4="A",ISNUMBER(DataModel!AL$4)),INDEX(DataModel!$F$4:$BA$109,MATCH(1,(DataModel!$A$4:$A$109=$A737)*(DataModel!$B$4:$B$109=$B737),0),MATCH(AL$3,DataModel!$F$2:$BA$2,0))*$C737,"")</f>
        <v/>
      </c>
      <c r="AM737" s="69" t="str" cm="1">
        <f t="array" aca="1" ref="AM737" ca="1">IF(AND(AM$4="A",ISNUMBER(DataModel!AM$4)),INDEX(DataModel!$F$4:$BA$109,MATCH(1,(DataModel!$A$4:$A$109=$A737)*(DataModel!$B$4:$B$109=$B737),0),MATCH(AM$3,DataModel!$F$2:$BA$2,0))*$C737,"")</f>
        <v/>
      </c>
      <c r="AN737" s="69" t="str" cm="1">
        <f t="array" aca="1" ref="AN737" ca="1">IF(AND(AN$4="A",ISNUMBER(DataModel!AN$4)),INDEX(DataModel!$F$4:$BA$109,MATCH(1,(DataModel!$A$4:$A$109=$A737)*(DataModel!$B$4:$B$109=$B737),0),MATCH(AN$3,DataModel!$F$2:$BA$2,0))*$C737,"")</f>
        <v/>
      </c>
      <c r="AO737" s="114" t="str" cm="1">
        <f t="array" aca="1" ref="AO737" ca="1">IF(AND(AO$4="A",ISNUMBER(DataModel!AO$4)),INDEX(DataModel!$F$4:$BA$109,MATCH(1,(DataModel!$A$4:$A$109=$A737)*(DataModel!$B$4:$B$109=$B737),0),MATCH(AO$3,DataModel!$F$2:$BA$2,0))*$C737,"")</f>
        <v/>
      </c>
      <c r="AP737" s="113" t="str" cm="1">
        <f t="array" aca="1" ref="AP737" ca="1">IF(AND(AP$4="A",ISNUMBER(DataModel!AP$4)),INDEX(DataModel!$F$4:$BA$109,MATCH(1,(DataModel!$A$4:$A$109=$A737)*(DataModel!$B$4:$B$109=$B737),0),MATCH(AP$3,DataModel!$F$2:$BA$2,0))*$C737,"")</f>
        <v/>
      </c>
      <c r="AQ737" s="69" t="str" cm="1">
        <f t="array" aca="1" ref="AQ737" ca="1">IF(AND(AQ$4="A",ISNUMBER(DataModel!AQ$4)),INDEX(DataModel!$F$4:$BA$109,MATCH(1,(DataModel!$A$4:$A$109=$A737)*(DataModel!$B$4:$B$109=$B737),0),MATCH(AQ$3,DataModel!$F$2:$BA$2,0))*$C737,"")</f>
        <v/>
      </c>
      <c r="AR737" s="69" t="str" cm="1">
        <f t="array" aca="1" ref="AR737" ca="1">IF(AND(AR$4="A",ISNUMBER(DataModel!AR$4)),INDEX(DataModel!$F$4:$BA$109,MATCH(1,(DataModel!$A$4:$A$109=$A737)*(DataModel!$B$4:$B$109=$B737),0),MATCH(AR$3,DataModel!$F$2:$BA$2,0))*$C737,"")</f>
        <v/>
      </c>
      <c r="AS737" s="114" t="str" cm="1">
        <f t="array" aca="1" ref="AS737" ca="1">IF(AND(AS$4="A",ISNUMBER(DataModel!AS$4)),INDEX(DataModel!$F$4:$BA$109,MATCH(1,(DataModel!$A$4:$A$109=$A737)*(DataModel!$B$4:$B$109=$B737),0),MATCH(AS$3,DataModel!$F$2:$BA$2,0))*$C737,"")</f>
        <v/>
      </c>
      <c r="AT737" s="113" t="e" cm="1">
        <f t="array" aca="1" ref="AT737" ca="1">IF(AND(AT$4="A",ISNUMBER(DataModel!AT$4)),INDEX(DataModel!$F$4:$BA$109,MATCH(1,(DataModel!$A$4:$A$109=$A737)*(DataModel!$B$4:$B$109=$B737),0),MATCH(AT$3,DataModel!$F$2:$BA$2,0))*$C737,"")</f>
        <v>#VALUE!</v>
      </c>
      <c r="AU737" s="69" t="e" cm="1">
        <f t="array" aca="1" ref="AU737" ca="1">IF(AND(AU$4="A",ISNUMBER(DataModel!AU$4)),INDEX(DataModel!$F$4:$BA$109,MATCH(1,(DataModel!$A$4:$A$109=$A737)*(DataModel!$B$4:$B$109=$B737),0),MATCH(AU$3,DataModel!$F$2:$BA$2,0))*$C737,"")</f>
        <v>#VALUE!</v>
      </c>
      <c r="AV737" s="69" t="e" cm="1">
        <f t="array" aca="1" ref="AV737" ca="1">IF(AND(AV$4="A",ISNUMBER(DataModel!AV$4)),INDEX(DataModel!$F$4:$BA$109,MATCH(1,(DataModel!$A$4:$A$109=$A737)*(DataModel!$B$4:$B$109=$B737),0),MATCH(AV$3,DataModel!$F$2:$BA$2,0))*$C737,"")</f>
        <v>#VALUE!</v>
      </c>
      <c r="AW737" s="114" t="e" cm="1">
        <f t="array" aca="1" ref="AW737" ca="1">IF(AND(AW$4="A",ISNUMBER(DataModel!AW$4)),INDEX(DataModel!$F$4:$BA$109,MATCH(1,(DataModel!$A$4:$A$109=$A737)*(DataModel!$B$4:$B$109=$B737),0),MATCH(AW$3,DataModel!$F$2:$BA$2,0))*$C737,"")</f>
        <v>#VALUE!</v>
      </c>
      <c r="AX737" s="113" t="e" cm="1">
        <f t="array" aca="1" ref="AX737" ca="1">IF(AND(AX$4="A",ISNUMBER(DataModel!AX$4)),INDEX(DataModel!$F$4:$BA$109,MATCH(1,(DataModel!$A$4:$A$109=$A737)*(DataModel!$B$4:$B$109=$B737),0),MATCH(AX$3,DataModel!$F$2:$BA$2,0))*$C737,"")</f>
        <v>#VALUE!</v>
      </c>
      <c r="AY737" s="69" t="e" cm="1">
        <f t="array" aca="1" ref="AY737" ca="1">IF(AND(AY$4="A",ISNUMBER(DataModel!AY$4)),INDEX(DataModel!$F$4:$BA$109,MATCH(1,(DataModel!$A$4:$A$109=$A737)*(DataModel!$B$4:$B$109=$B737),0),MATCH(AY$3,DataModel!$F$2:$BA$2,0))*$C737,"")</f>
        <v>#VALUE!</v>
      </c>
      <c r="AZ737" s="69" t="e" cm="1">
        <f t="array" aca="1" ref="AZ737" ca="1">IF(AND(AZ$4="A",ISNUMBER(DataModel!AZ$4)),INDEX(DataModel!$F$4:$BA$109,MATCH(1,(DataModel!$A$4:$A$109=$A737)*(DataModel!$B$4:$B$109=$B737),0),MATCH(AZ$3,DataModel!$F$2:$BA$2,0))*$C737,"")</f>
        <v>#VALUE!</v>
      </c>
      <c r="BA737" s="114" t="e" cm="1">
        <f t="array" aca="1" ref="BA737" ca="1">IF(AND(BA$4="A",ISNUMBER(DataModel!BA$4)),INDEX(DataModel!$F$4:$BA$109,MATCH(1,(DataModel!$A$4:$A$109=$A737)*(DataModel!$B$4:$B$109=$B737),0),MATCH(BA$3,DataModel!$F$2:$BA$2,0))*$C737,"")</f>
        <v>#VALUE!</v>
      </c>
      <c r="BB737" s="113"/>
      <c r="BC737" s="69"/>
      <c r="BD737" s="69"/>
      <c r="BE737" s="114"/>
      <c r="BF737" s="113"/>
      <c r="BG737" s="69"/>
      <c r="BH737" s="69"/>
      <c r="BI737" s="114"/>
      <c r="BJ737" s="113"/>
      <c r="BK737" s="69"/>
      <c r="BL737" s="69"/>
      <c r="BM737" s="114"/>
      <c r="BN737" s="113"/>
      <c r="BO737" s="69"/>
      <c r="BP737" s="69"/>
      <c r="BQ737" s="114"/>
      <c r="BR737" s="113"/>
      <c r="BS737" s="69"/>
      <c r="BT737" s="69"/>
      <c r="BU737" s="114"/>
      <c r="BV737" s="113"/>
      <c r="BW737" s="69"/>
      <c r="BX737" s="69"/>
      <c r="BY737" s="114"/>
      <c r="BZ737" s="113"/>
      <c r="CA737" s="69"/>
      <c r="CB737" s="69"/>
      <c r="CC737" s="114"/>
      <c r="CD737" s="113"/>
      <c r="CE737" s="69"/>
      <c r="CF737" s="69"/>
      <c r="CG737" s="114"/>
      <c r="CH737" s="113"/>
      <c r="CI737" s="69"/>
      <c r="CJ737" s="69"/>
      <c r="CK737" s="114"/>
      <c r="CL737" s="113"/>
      <c r="CM737" s="69"/>
      <c r="CN737" s="69"/>
      <c r="CO737" s="114"/>
      <c r="CP737" s="113"/>
      <c r="CQ737" s="69"/>
      <c r="CR737" s="69"/>
      <c r="CS737" s="114"/>
      <c r="CT737" s="113"/>
      <c r="CU737" s="69"/>
      <c r="CV737" s="69"/>
      <c r="CW737" s="114"/>
      <c r="CX737" s="113"/>
      <c r="CY737" s="69"/>
      <c r="CZ737" s="69"/>
      <c r="DA737" s="114"/>
      <c r="DB737" s="113"/>
      <c r="DC737" s="69"/>
      <c r="DD737" s="69"/>
      <c r="DE737" s="114"/>
      <c r="DF737" s="113"/>
      <c r="DG737" s="69"/>
      <c r="DH737" s="69"/>
      <c r="DI737" s="114"/>
      <c r="DK737" s="69">
        <f t="shared" ref="DK737:EK737" ca="1" si="1794">SUM(OFFSET($E737,,MATCH(DK$3,$F$5:$DI$5,0)+3,,1))</f>
        <v>0</v>
      </c>
      <c r="DL737" s="69" t="e">
        <f t="shared" ca="1" si="1794"/>
        <v>#N/A</v>
      </c>
      <c r="DM737" s="69" t="e">
        <f t="shared" ca="1" si="1794"/>
        <v>#VALUE!</v>
      </c>
      <c r="DN737" s="69" t="e">
        <f t="shared" ca="1" si="1794"/>
        <v>#VALUE!</v>
      </c>
      <c r="DO737" s="69" t="e">
        <f t="shared" ca="1" si="1794"/>
        <v>#VALUE!</v>
      </c>
      <c r="DP737" s="69" t="e">
        <f t="shared" ca="1" si="1794"/>
        <v>#VALUE!</v>
      </c>
      <c r="DQ737" s="69" t="e">
        <f t="shared" ca="1" si="1794"/>
        <v>#VALUE!</v>
      </c>
      <c r="DR737" s="69" t="e">
        <f t="shared" ca="1" si="1794"/>
        <v>#VALUE!</v>
      </c>
      <c r="DS737" s="69" t="e">
        <f t="shared" ca="1" si="1794"/>
        <v>#VALUE!</v>
      </c>
      <c r="DT737" s="69" t="e">
        <f t="shared" ca="1" si="1794"/>
        <v>#VALUE!</v>
      </c>
      <c r="DU737" s="69" t="e">
        <f t="shared" ca="1" si="1794"/>
        <v>#VALUE!</v>
      </c>
      <c r="DV737" s="69" t="e">
        <f t="shared" ca="1" si="1794"/>
        <v>#VALUE!</v>
      </c>
      <c r="DW737" s="69" t="e">
        <f t="shared" ca="1" si="1794"/>
        <v>#VALUE!</v>
      </c>
      <c r="DX737" s="69" t="e">
        <f t="shared" ca="1" si="1794"/>
        <v>#VALUE!</v>
      </c>
      <c r="DY737" s="69" t="e">
        <f t="shared" ca="1" si="1794"/>
        <v>#VALUE!</v>
      </c>
      <c r="DZ737" s="69" t="e">
        <f t="shared" ca="1" si="1794"/>
        <v>#VALUE!</v>
      </c>
      <c r="EA737" s="69" t="e">
        <f t="shared" ca="1" si="1794"/>
        <v>#VALUE!</v>
      </c>
      <c r="EB737" s="69" t="e">
        <f t="shared" ca="1" si="1794"/>
        <v>#VALUE!</v>
      </c>
      <c r="EC737" s="69" t="e">
        <f t="shared" ca="1" si="1794"/>
        <v>#VALUE!</v>
      </c>
      <c r="ED737" s="69" t="e">
        <f t="shared" ca="1" si="1794"/>
        <v>#VALUE!</v>
      </c>
      <c r="EE737" s="69" t="e">
        <f t="shared" ca="1" si="1794"/>
        <v>#VALUE!</v>
      </c>
      <c r="EF737" s="69" t="e">
        <f t="shared" ca="1" si="1794"/>
        <v>#VALUE!</v>
      </c>
      <c r="EG737" s="69" t="e">
        <f t="shared" ca="1" si="1794"/>
        <v>#VALUE!</v>
      </c>
      <c r="EH737" s="69" t="e">
        <f t="shared" ca="1" si="1794"/>
        <v>#VALUE!</v>
      </c>
      <c r="EI737" s="69" t="e">
        <f t="shared" ca="1" si="1794"/>
        <v>#VALUE!</v>
      </c>
      <c r="EJ737" s="69" t="e">
        <f t="shared" ca="1" si="1794"/>
        <v>#VALUE!</v>
      </c>
      <c r="EK737" s="69" t="e">
        <f t="shared" ca="1" si="1794"/>
        <v>#VALUE!</v>
      </c>
    </row>
    <row r="738" spans="1:141" outlineLevel="1" x14ac:dyDescent="0.25">
      <c r="A738" s="90"/>
      <c r="B738" s="90"/>
      <c r="C738" s="90"/>
      <c r="D738" s="90"/>
      <c r="F738" s="100"/>
      <c r="I738" s="101"/>
      <c r="J738" s="100"/>
      <c r="M738" s="101"/>
      <c r="N738" s="100"/>
      <c r="Q738" s="101"/>
      <c r="R738" s="100"/>
      <c r="U738" s="101"/>
      <c r="V738" s="100"/>
      <c r="Y738" s="101"/>
      <c r="Z738" s="100"/>
      <c r="AC738" s="101"/>
      <c r="AD738" s="100"/>
      <c r="AG738" s="101"/>
      <c r="AH738" s="100"/>
      <c r="AK738" s="101"/>
      <c r="AL738" s="100"/>
      <c r="AO738" s="101"/>
      <c r="AP738" s="100"/>
      <c r="AS738" s="101"/>
      <c r="AT738" s="100"/>
      <c r="AW738" s="101"/>
      <c r="AX738" s="100"/>
      <c r="BA738" s="101"/>
      <c r="BB738" s="100"/>
      <c r="BE738" s="101"/>
      <c r="BF738" s="100"/>
      <c r="BI738" s="101"/>
      <c r="BJ738" s="100"/>
      <c r="BM738" s="101"/>
      <c r="BN738" s="100"/>
      <c r="BQ738" s="101"/>
      <c r="BR738" s="100"/>
      <c r="BU738" s="101"/>
      <c r="BV738" s="100"/>
      <c r="BY738" s="101"/>
      <c r="BZ738" s="100"/>
      <c r="CC738" s="101"/>
      <c r="CD738" s="100"/>
      <c r="CG738" s="101"/>
      <c r="CH738" s="100"/>
      <c r="CK738" s="101"/>
      <c r="CL738" s="100"/>
      <c r="CO738" s="101"/>
      <c r="CP738" s="100"/>
      <c r="CS738" s="101"/>
      <c r="CT738" s="100"/>
      <c r="CW738" s="101"/>
      <c r="CX738" s="100"/>
      <c r="DA738" s="101"/>
      <c r="DB738" s="100"/>
      <c r="DE738" s="101"/>
      <c r="DF738" s="100"/>
      <c r="DI738" s="101"/>
    </row>
    <row r="739" spans="1:141" outlineLevel="1" x14ac:dyDescent="0.25">
      <c r="A739" s="90"/>
      <c r="B739" s="90"/>
      <c r="C739" s="90"/>
      <c r="D739" s="90"/>
      <c r="E739" t="str">
        <f>CONCATENATE(E732," - model")</f>
        <v>Capital lease obligations - model</v>
      </c>
      <c r="F739" s="100"/>
      <c r="I739" s="101"/>
      <c r="J739" s="100"/>
      <c r="M739" s="101"/>
      <c r="N739" s="100"/>
      <c r="Q739" s="101"/>
      <c r="R739" s="100"/>
      <c r="U739" s="101"/>
      <c r="V739" s="100"/>
      <c r="Y739" s="101"/>
      <c r="Z739" s="100"/>
      <c r="AC739" s="101"/>
      <c r="AD739" s="100"/>
      <c r="AG739" s="101"/>
      <c r="AH739" s="100"/>
      <c r="AK739" s="101"/>
      <c r="AL739" s="113" t="str">
        <f ca="1">AL737</f>
        <v/>
      </c>
      <c r="AM739" s="69" t="str">
        <f t="shared" ref="AM739:AO739" ca="1" si="1795">AM737</f>
        <v/>
      </c>
      <c r="AN739" s="69" t="str">
        <f t="shared" ca="1" si="1795"/>
        <v/>
      </c>
      <c r="AO739" s="114" t="str">
        <f t="shared" ca="1" si="1795"/>
        <v/>
      </c>
      <c r="AP739" s="113" t="e" cm="1">
        <f t="array" aca="1" ref="AP739" ca="1">IF($I$9=1,IF(AP$4="A",AP737,AP740*AP$139*4),IF(AP$4="A",AP737,INDEX($DT$139:$EK$139,,MATCH(CONCATENATE("FY ",RIGHT(AP$3,4)),$DT$3:$EK$3,0))*AP742))</f>
        <v>#N/A</v>
      </c>
      <c r="AQ739" s="69" t="e" cm="1">
        <f t="array" aca="1" ref="AQ739" ca="1">IF($I$9=1,IF(AQ$4="A",AQ737,AQ740*AQ$139*4),IF(AQ$4="A",AQ737,INDEX($DT$139:$EK$139,,MATCH(CONCATENATE("FY ",RIGHT(AQ$3,4)),$DT$3:$EK$3,0))*AQ742))</f>
        <v>#N/A</v>
      </c>
      <c r="AR739" s="69" t="e" cm="1">
        <f t="array" aca="1" ref="AR739" ca="1">IF($I$9=1,IF(AR$4="A",AR737,AR740*AR$139*4),IF(AR$4="A",AR737,INDEX($DT$139:$EK$139,,MATCH(CONCATENATE("FY ",RIGHT(AR$3,4)),$DT$3:$EK$3,0))*AR742))</f>
        <v>#N/A</v>
      </c>
      <c r="AS739" s="114" t="e" cm="1">
        <f t="array" aca="1" ref="AS739" ca="1">IF($I$9=1,IF(AS$4="A",AS737,AS740*AS$139*4),IF(AS$4="A",AS737,INDEX($DT$139:$EK$139,,MATCH(CONCATENATE("FY ",RIGHT(AS$3,4)),$DT$3:$EK$3,0))*AS742))</f>
        <v>#N/A</v>
      </c>
      <c r="AT739" s="113" t="e" cm="1">
        <f t="array" aca="1" ref="AT739" ca="1">IF($I$9=1,IF(AT$4="A",AT737,AT740*AT$139*4),IF(AT$4="A",AT737,INDEX($DT$139:$EK$139,,MATCH(CONCATENATE("FY ",RIGHT(AT$3,4)),$DT$3:$EK$3,0))*AT742))</f>
        <v>#VALUE!</v>
      </c>
      <c r="AU739" s="69" t="e" cm="1">
        <f t="array" aca="1" ref="AU739" ca="1">IF($I$9=1,IF(AU$4="A",AU737,AU740*AU$139*4),IF(AU$4="A",AU737,INDEX($DT$139:$EK$139,,MATCH(CONCATENATE("FY ",RIGHT(AU$3,4)),$DT$3:$EK$3,0))*AU742))</f>
        <v>#VALUE!</v>
      </c>
      <c r="AV739" s="69" t="e" cm="1">
        <f t="array" aca="1" ref="AV739" ca="1">IF($I$9=1,IF(AV$4="A",AV737,AV740*AV$139*4),IF(AV$4="A",AV737,INDEX($DT$139:$EK$139,,MATCH(CONCATENATE("FY ",RIGHT(AV$3,4)),$DT$3:$EK$3,0))*AV742))</f>
        <v>#VALUE!</v>
      </c>
      <c r="AW739" s="114" t="e" cm="1">
        <f t="array" aca="1" ref="AW739" ca="1">IF($I$9=1,IF(AW$4="A",AW737,AW740*AW$139*4),IF(AW$4="A",AW737,INDEX($DT$139:$EK$139,,MATCH(CONCATENATE("FY ",RIGHT(AW$3,4)),$DT$3:$EK$3,0))*AW742))</f>
        <v>#VALUE!</v>
      </c>
      <c r="AX739" s="113" t="e" cm="1">
        <f t="array" aca="1" ref="AX739" ca="1">IF($I$9=1,IF(AX$4="A",AX737,AX740*AX$139*4),IF(AX$4="A",AX737,INDEX($DT$139:$EK$139,,MATCH(CONCATENATE("FY ",RIGHT(AX$3,4)),$DT$3:$EK$3,0))*AX742))</f>
        <v>#VALUE!</v>
      </c>
      <c r="AY739" s="69" t="e" cm="1">
        <f t="array" aca="1" ref="AY739" ca="1">IF($I$9=1,IF(AY$4="A",AY737,AY740*AY$139*4),IF(AY$4="A",AY737,INDEX($DT$139:$EK$139,,MATCH(CONCATENATE("FY ",RIGHT(AY$3,4)),$DT$3:$EK$3,0))*AY742))</f>
        <v>#VALUE!</v>
      </c>
      <c r="AZ739" s="69" t="e" cm="1">
        <f t="array" aca="1" ref="AZ739" ca="1">IF($I$9=1,IF(AZ$4="A",AZ737,AZ740*AZ$139*4),IF(AZ$4="A",AZ737,INDEX($DT$139:$EK$139,,MATCH(CONCATENATE("FY ",RIGHT(AZ$3,4)),$DT$3:$EK$3,0))*AZ742))</f>
        <v>#VALUE!</v>
      </c>
      <c r="BA739" s="114" t="e" cm="1">
        <f t="array" aca="1" ref="BA739" ca="1">IF($I$9=1,IF(BA$4="A",BA737,BA740*BA$139*4),IF(BA$4="A",BA737,INDEX($DT$139:$EK$139,,MATCH(CONCATENATE("FY ",RIGHT(BA$3,4)),$DT$3:$EK$3,0))*BA742))</f>
        <v>#VALUE!</v>
      </c>
      <c r="BB739" s="113" t="e" cm="1">
        <f t="array" aca="1" ref="BB739" ca="1">IF($I$9=1,IF(BB$4="A",BB737,BB740*BB$139*4),IF(BB$4="A",BB737,INDEX($DT$139:$EK$139,,MATCH(CONCATENATE("FY ",RIGHT(BB$3,4)),$DT$3:$EK$3,0))*BB742))</f>
        <v>#VALUE!</v>
      </c>
      <c r="BC739" s="69" t="e" cm="1">
        <f t="array" aca="1" ref="BC739" ca="1">IF($I$9=1,IF(BC$4="A",BC737,BC740*BC$139*4),IF(BC$4="A",BC737,INDEX($DT$139:$EK$139,,MATCH(CONCATENATE("FY ",RIGHT(BC$3,4)),$DT$3:$EK$3,0))*BC742))</f>
        <v>#VALUE!</v>
      </c>
      <c r="BD739" s="69" t="e" cm="1">
        <f t="array" aca="1" ref="BD739" ca="1">IF($I$9=1,IF(BD$4="A",BD737,BD740*BD$139*4),IF(BD$4="A",BD737,INDEX($DT$139:$EK$139,,MATCH(CONCATENATE("FY ",RIGHT(BD$3,4)),$DT$3:$EK$3,0))*BD742))</f>
        <v>#VALUE!</v>
      </c>
      <c r="BE739" s="114" t="e" cm="1">
        <f t="array" aca="1" ref="BE739" ca="1">IF($I$9=1,IF(BE$4="A",BE737,BE740*BE$139*4),IF(BE$4="A",BE737,INDEX($DT$139:$EK$139,,MATCH(CONCATENATE("FY ",RIGHT(BE$3,4)),$DT$3:$EK$3,0))*BE742))</f>
        <v>#VALUE!</v>
      </c>
      <c r="BF739" s="113" t="e" cm="1">
        <f t="array" aca="1" ref="BF739" ca="1">IF($I$9=1,IF(BF$4="A",BF737,BF740*BF$139*4),IF(BF$4="A",BF737,INDEX($DT$139:$EK$139,,MATCH(CONCATENATE("FY ",RIGHT(BF$3,4)),$DT$3:$EK$3,0))*BF742))</f>
        <v>#VALUE!</v>
      </c>
      <c r="BG739" s="69" t="e" cm="1">
        <f t="array" aca="1" ref="BG739" ca="1">IF($I$9=1,IF(BG$4="A",BG737,BG740*BG$139*4),IF(BG$4="A",BG737,INDEX($DT$139:$EK$139,,MATCH(CONCATENATE("FY ",RIGHT(BG$3,4)),$DT$3:$EK$3,0))*BG742))</f>
        <v>#VALUE!</v>
      </c>
      <c r="BH739" s="69" t="e" cm="1">
        <f t="array" aca="1" ref="BH739" ca="1">IF($I$9=1,IF(BH$4="A",BH737,BH740*BH$139*4),IF(BH$4="A",BH737,INDEX($DT$139:$EK$139,,MATCH(CONCATENATE("FY ",RIGHT(BH$3,4)),$DT$3:$EK$3,0))*BH742))</f>
        <v>#VALUE!</v>
      </c>
      <c r="BI739" s="114" t="e" cm="1">
        <f t="array" aca="1" ref="BI739" ca="1">IF($I$9=1,IF(BI$4="A",BI737,BI740*BI$139*4),IF(BI$4="A",BI737,INDEX($DT$139:$EK$139,,MATCH(CONCATENATE("FY ",RIGHT(BI$3,4)),$DT$3:$EK$3,0))*BI742))</f>
        <v>#VALUE!</v>
      </c>
      <c r="BJ739" s="113" t="e" cm="1">
        <f t="array" aca="1" ref="BJ739" ca="1">IF($I$9=1,IF(BJ$4="A",BJ737,BJ740*BJ$139*4),IF(BJ$4="A",BJ737,INDEX($DT$139:$EK$139,,MATCH(CONCATENATE("FY ",RIGHT(BJ$3,4)),$DT$3:$EK$3,0))*BJ742))</f>
        <v>#VALUE!</v>
      </c>
      <c r="BK739" s="69" t="e" cm="1">
        <f t="array" aca="1" ref="BK739" ca="1">IF($I$9=1,IF(BK$4="A",BK737,BK740*BK$139*4),IF(BK$4="A",BK737,INDEX($DT$139:$EK$139,,MATCH(CONCATENATE("FY ",RIGHT(BK$3,4)),$DT$3:$EK$3,0))*BK742))</f>
        <v>#VALUE!</v>
      </c>
      <c r="BL739" s="69" t="e" cm="1">
        <f t="array" aca="1" ref="BL739" ca="1">IF($I$9=1,IF(BL$4="A",BL737,BL740*BL$139*4),IF(BL$4="A",BL737,INDEX($DT$139:$EK$139,,MATCH(CONCATENATE("FY ",RIGHT(BL$3,4)),$DT$3:$EK$3,0))*BL742))</f>
        <v>#VALUE!</v>
      </c>
      <c r="BM739" s="114" t="e" cm="1">
        <f t="array" aca="1" ref="BM739" ca="1">IF($I$9=1,IF(BM$4="A",BM737,BM740*BM$139*4),IF(BM$4="A",BM737,INDEX($DT$139:$EK$139,,MATCH(CONCATENATE("FY ",RIGHT(BM$3,4)),$DT$3:$EK$3,0))*BM742))</f>
        <v>#VALUE!</v>
      </c>
      <c r="BN739" s="113" t="e" cm="1">
        <f t="array" aca="1" ref="BN739" ca="1">IF($I$9=1,IF(BN$4="A",BN737,BN740*BN$139*4),IF(BN$4="A",BN737,INDEX($DT$139:$EK$139,,MATCH(CONCATENATE("FY ",RIGHT(BN$3,4)),$DT$3:$EK$3,0))*BN742))</f>
        <v>#VALUE!</v>
      </c>
      <c r="BO739" s="69" t="e" cm="1">
        <f t="array" aca="1" ref="BO739" ca="1">IF($I$9=1,IF(BO$4="A",BO737,BO740*BO$139*4),IF(BO$4="A",BO737,INDEX($DT$139:$EK$139,,MATCH(CONCATENATE("FY ",RIGHT(BO$3,4)),$DT$3:$EK$3,0))*BO742))</f>
        <v>#VALUE!</v>
      </c>
      <c r="BP739" s="69" t="e" cm="1">
        <f t="array" aca="1" ref="BP739" ca="1">IF($I$9=1,IF(BP$4="A",BP737,BP740*BP$139*4),IF(BP$4="A",BP737,INDEX($DT$139:$EK$139,,MATCH(CONCATENATE("FY ",RIGHT(BP$3,4)),$DT$3:$EK$3,0))*BP742))</f>
        <v>#VALUE!</v>
      </c>
      <c r="BQ739" s="114" t="e" cm="1">
        <f t="array" aca="1" ref="BQ739" ca="1">IF($I$9=1,IF(BQ$4="A",BQ737,BQ740*BQ$139*4),IF(BQ$4="A",BQ737,INDEX($DT$139:$EK$139,,MATCH(CONCATENATE("FY ",RIGHT(BQ$3,4)),$DT$3:$EK$3,0))*BQ742))</f>
        <v>#VALUE!</v>
      </c>
      <c r="BR739" s="113" t="e" cm="1">
        <f t="array" aca="1" ref="BR739" ca="1">IF($I$9=1,IF(BR$4="A",BR737,BR740*BR$139*4),IF(BR$4="A",BR737,INDEX($DT$139:$EK$139,,MATCH(CONCATENATE("FY ",RIGHT(BR$3,4)),$DT$3:$EK$3,0))*BR742))</f>
        <v>#VALUE!</v>
      </c>
      <c r="BS739" s="69" t="e" cm="1">
        <f t="array" aca="1" ref="BS739" ca="1">IF($I$9=1,IF(BS$4="A",BS737,BS740*BS$139*4),IF(BS$4="A",BS737,INDEX($DT$139:$EK$139,,MATCH(CONCATENATE("FY ",RIGHT(BS$3,4)),$DT$3:$EK$3,0))*BS742))</f>
        <v>#VALUE!</v>
      </c>
      <c r="BT739" s="69" t="e" cm="1">
        <f t="array" aca="1" ref="BT739" ca="1">IF($I$9=1,IF(BT$4="A",BT737,BT740*BT$139*4),IF(BT$4="A",BT737,INDEX($DT$139:$EK$139,,MATCH(CONCATENATE("FY ",RIGHT(BT$3,4)),$DT$3:$EK$3,0))*BT742))</f>
        <v>#VALUE!</v>
      </c>
      <c r="BU739" s="114" t="e" cm="1">
        <f t="array" aca="1" ref="BU739" ca="1">IF($I$9=1,IF(BU$4="A",BU737,BU740*BU$139*4),IF(BU$4="A",BU737,INDEX($DT$139:$EK$139,,MATCH(CONCATENATE("FY ",RIGHT(BU$3,4)),$DT$3:$EK$3,0))*BU742))</f>
        <v>#VALUE!</v>
      </c>
      <c r="BV739" s="113" t="e" cm="1">
        <f t="array" aca="1" ref="BV739" ca="1">IF($I$9=1,IF(BV$4="A",BV737,BV740*BV$139*4),IF(BV$4="A",BV737,INDEX($DT$139:$EK$139,,MATCH(CONCATENATE("FY ",RIGHT(BV$3,4)),$DT$3:$EK$3,0))*BV742))</f>
        <v>#VALUE!</v>
      </c>
      <c r="BW739" s="69" t="e" cm="1">
        <f t="array" aca="1" ref="BW739" ca="1">IF($I$9=1,IF(BW$4="A",BW737,BW740*BW$139*4),IF(BW$4="A",BW737,INDEX($DT$139:$EK$139,,MATCH(CONCATENATE("FY ",RIGHT(BW$3,4)),$DT$3:$EK$3,0))*BW742))</f>
        <v>#VALUE!</v>
      </c>
      <c r="BX739" s="69" t="e" cm="1">
        <f t="array" aca="1" ref="BX739" ca="1">IF($I$9=1,IF(BX$4="A",BX737,BX740*BX$139*4),IF(BX$4="A",BX737,INDEX($DT$139:$EK$139,,MATCH(CONCATENATE("FY ",RIGHT(BX$3,4)),$DT$3:$EK$3,0))*BX742))</f>
        <v>#VALUE!</v>
      </c>
      <c r="BY739" s="114" t="e" cm="1">
        <f t="array" aca="1" ref="BY739" ca="1">IF($I$9=1,IF(BY$4="A",BY737,BY740*BY$139*4),IF(BY$4="A",BY737,INDEX($DT$139:$EK$139,,MATCH(CONCATENATE("FY ",RIGHT(BY$3,4)),$DT$3:$EK$3,0))*BY742))</f>
        <v>#VALUE!</v>
      </c>
      <c r="BZ739" s="113" t="e" cm="1">
        <f t="array" aca="1" ref="BZ739" ca="1">IF($I$9=1,IF(BZ$4="A",BZ737,BZ740*BZ$139*4),IF(BZ$4="A",BZ737,INDEX($DT$139:$EK$139,,MATCH(CONCATENATE("FY ",RIGHT(BZ$3,4)),$DT$3:$EK$3,0))*BZ742))</f>
        <v>#VALUE!</v>
      </c>
      <c r="CA739" s="69" t="e" cm="1">
        <f t="array" aca="1" ref="CA739" ca="1">IF($I$9=1,IF(CA$4="A",CA737,CA740*CA$139*4),IF(CA$4="A",CA737,INDEX($DT$139:$EK$139,,MATCH(CONCATENATE("FY ",RIGHT(CA$3,4)),$DT$3:$EK$3,0))*CA742))</f>
        <v>#VALUE!</v>
      </c>
      <c r="CB739" s="69" t="e" cm="1">
        <f t="array" aca="1" ref="CB739" ca="1">IF($I$9=1,IF(CB$4="A",CB737,CB740*CB$139*4),IF(CB$4="A",CB737,INDEX($DT$139:$EK$139,,MATCH(CONCATENATE("FY ",RIGHT(CB$3,4)),$DT$3:$EK$3,0))*CB742))</f>
        <v>#VALUE!</v>
      </c>
      <c r="CC739" s="114" t="e" cm="1">
        <f t="array" aca="1" ref="CC739" ca="1">IF($I$9=1,IF(CC$4="A",CC737,CC740*CC$139*4),IF(CC$4="A",CC737,INDEX($DT$139:$EK$139,,MATCH(CONCATENATE("FY ",RIGHT(CC$3,4)),$DT$3:$EK$3,0))*CC742))</f>
        <v>#VALUE!</v>
      </c>
      <c r="CD739" s="113" t="e" cm="1">
        <f t="array" aca="1" ref="CD739" ca="1">IF($I$9=1,IF(CD$4="A",CD737,CD740*CD$139*4),IF(CD$4="A",CD737,INDEX($DT$139:$EK$139,,MATCH(CONCATENATE("FY ",RIGHT(CD$3,4)),$DT$3:$EK$3,0))*CD742))</f>
        <v>#VALUE!</v>
      </c>
      <c r="CE739" s="69" t="e" cm="1">
        <f t="array" aca="1" ref="CE739" ca="1">IF($I$9=1,IF(CE$4="A",CE737,CE740*CE$139*4),IF(CE$4="A",CE737,INDEX($DT$139:$EK$139,,MATCH(CONCATENATE("FY ",RIGHT(CE$3,4)),$DT$3:$EK$3,0))*CE742))</f>
        <v>#VALUE!</v>
      </c>
      <c r="CF739" s="69" t="e" cm="1">
        <f t="array" aca="1" ref="CF739" ca="1">IF($I$9=1,IF(CF$4="A",CF737,CF740*CF$139*4),IF(CF$4="A",CF737,INDEX($DT$139:$EK$139,,MATCH(CONCATENATE("FY ",RIGHT(CF$3,4)),$DT$3:$EK$3,0))*CF742))</f>
        <v>#VALUE!</v>
      </c>
      <c r="CG739" s="114" t="e" cm="1">
        <f t="array" aca="1" ref="CG739" ca="1">IF($I$9=1,IF(CG$4="A",CG737,CG740*CG$139*4),IF(CG$4="A",CG737,INDEX($DT$139:$EK$139,,MATCH(CONCATENATE("FY ",RIGHT(CG$3,4)),$DT$3:$EK$3,0))*CG742))</f>
        <v>#VALUE!</v>
      </c>
      <c r="CH739" s="113" cm="1">
        <f t="array" aca="1" ref="CH739" ca="1">IF($I$9=1,IF(CH$4="A",CH737,CH740*CH$139*4),IF(CH$4="A",CH737,INDEX($DT$139:$EK$139,,MATCH(CONCATENATE("FY ",RIGHT(CH$3,4)),$DT$3:$EK$3,0))*CH742))</f>
        <v>0</v>
      </c>
      <c r="CI739" s="69" cm="1">
        <f t="array" aca="1" ref="CI739" ca="1">IF($I$9=1,IF(CI$4="A",CI737,CI740*CI$139*4),IF(CI$4="A",CI737,INDEX($DT$139:$EK$139,,MATCH(CONCATENATE("FY ",RIGHT(CI$3,4)),$DT$3:$EK$3,0))*CI742))</f>
        <v>0</v>
      </c>
      <c r="CJ739" s="69" cm="1">
        <f t="array" aca="1" ref="CJ739" ca="1">IF($I$9=1,IF(CJ$4="A",CJ737,CJ740*CJ$139*4),IF(CJ$4="A",CJ737,INDEX($DT$139:$EK$139,,MATCH(CONCATENATE("FY ",RIGHT(CJ$3,4)),$DT$3:$EK$3,0))*CJ742))</f>
        <v>0</v>
      </c>
      <c r="CK739" s="114" cm="1">
        <f t="array" aca="1" ref="CK739" ca="1">IF($I$9=1,IF(CK$4="A",CK737,CK740*CK$139*4),IF(CK$4="A",CK737,INDEX($DT$139:$EK$139,,MATCH(CONCATENATE("FY ",RIGHT(CK$3,4)),$DT$3:$EK$3,0))*CK742))</f>
        <v>0</v>
      </c>
      <c r="CL739" s="113" cm="1">
        <f t="array" aca="1" ref="CL739" ca="1">IF($I$9=1,IF(CL$4="A",CL737,CL740*CL$139*4),IF(CL$4="A",CL737,INDEX($DT$139:$EK$139,,MATCH(CONCATENATE("FY ",RIGHT(CL$3,4)),$DT$3:$EK$3,0))*CL742))</f>
        <v>0</v>
      </c>
      <c r="CM739" s="69" cm="1">
        <f t="array" aca="1" ref="CM739" ca="1">IF($I$9=1,IF(CM$4="A",CM737,CM740*CM$139*4),IF(CM$4="A",CM737,INDEX($DT$139:$EK$139,,MATCH(CONCATENATE("FY ",RIGHT(CM$3,4)),$DT$3:$EK$3,0))*CM742))</f>
        <v>0</v>
      </c>
      <c r="CN739" s="69" cm="1">
        <f t="array" aca="1" ref="CN739" ca="1">IF($I$9=1,IF(CN$4="A",CN737,CN740*CN$139*4),IF(CN$4="A",CN737,INDEX($DT$139:$EK$139,,MATCH(CONCATENATE("FY ",RIGHT(CN$3,4)),$DT$3:$EK$3,0))*CN742))</f>
        <v>0</v>
      </c>
      <c r="CO739" s="114" cm="1">
        <f t="array" aca="1" ref="CO739" ca="1">IF($I$9=1,IF(CO$4="A",CO737,CO740*CO$139*4),IF(CO$4="A",CO737,INDEX($DT$139:$EK$139,,MATCH(CONCATENATE("FY ",RIGHT(CO$3,4)),$DT$3:$EK$3,0))*CO742))</f>
        <v>0</v>
      </c>
      <c r="CP739" s="113" cm="1">
        <f t="array" aca="1" ref="CP739" ca="1">IF($I$9=1,IF(CP$4="A",CP737,CP740*CP$139*4),IF(CP$4="A",CP737,INDEX($DT$139:$EK$139,,MATCH(CONCATENATE("FY ",RIGHT(CP$3,4)),$DT$3:$EK$3,0))*CP742))</f>
        <v>0</v>
      </c>
      <c r="CQ739" s="69" cm="1">
        <f t="array" aca="1" ref="CQ739" ca="1">IF($I$9=1,IF(CQ$4="A",CQ737,CQ740*CQ$139*4),IF(CQ$4="A",CQ737,INDEX($DT$139:$EK$139,,MATCH(CONCATENATE("FY ",RIGHT(CQ$3,4)),$DT$3:$EK$3,0))*CQ742))</f>
        <v>0</v>
      </c>
      <c r="CR739" s="69" cm="1">
        <f t="array" aca="1" ref="CR739" ca="1">IF($I$9=1,IF(CR$4="A",CR737,CR740*CR$139*4),IF(CR$4="A",CR737,INDEX($DT$139:$EK$139,,MATCH(CONCATENATE("FY ",RIGHT(CR$3,4)),$DT$3:$EK$3,0))*CR742))</f>
        <v>0</v>
      </c>
      <c r="CS739" s="114" cm="1">
        <f t="array" aca="1" ref="CS739" ca="1">IF($I$9=1,IF(CS$4="A",CS737,CS740*CS$139*4),IF(CS$4="A",CS737,INDEX($DT$139:$EK$139,,MATCH(CONCATENATE("FY ",RIGHT(CS$3,4)),$DT$3:$EK$3,0))*CS742))</f>
        <v>0</v>
      </c>
      <c r="CT739" s="113" cm="1">
        <f t="array" aca="1" ref="CT739" ca="1">IF($I$9=1,IF(CT$4="A",CT737,CT740*CT$139*4),IF(CT$4="A",CT737,INDEX($DT$139:$EK$139,,MATCH(CONCATENATE("FY ",RIGHT(CT$3,4)),$DT$3:$EK$3,0))*CT742))</f>
        <v>0</v>
      </c>
      <c r="CU739" s="69" cm="1">
        <f t="array" aca="1" ref="CU739" ca="1">IF($I$9=1,IF(CU$4="A",CU737,CU740*CU$139*4),IF(CU$4="A",CU737,INDEX($DT$139:$EK$139,,MATCH(CONCATENATE("FY ",RIGHT(CU$3,4)),$DT$3:$EK$3,0))*CU742))</f>
        <v>0</v>
      </c>
      <c r="CV739" s="69" cm="1">
        <f t="array" aca="1" ref="CV739" ca="1">IF($I$9=1,IF(CV$4="A",CV737,CV740*CV$139*4),IF(CV$4="A",CV737,INDEX($DT$139:$EK$139,,MATCH(CONCATENATE("FY ",RIGHT(CV$3,4)),$DT$3:$EK$3,0))*CV742))</f>
        <v>0</v>
      </c>
      <c r="CW739" s="114" cm="1">
        <f t="array" aca="1" ref="CW739" ca="1">IF($I$9=1,IF(CW$4="A",CW737,CW740*CW$139*4),IF(CW$4="A",CW737,INDEX($DT$139:$EK$139,,MATCH(CONCATENATE("FY ",RIGHT(CW$3,4)),$DT$3:$EK$3,0))*CW742))</f>
        <v>0</v>
      </c>
      <c r="CX739" s="113" cm="1">
        <f t="array" aca="1" ref="CX739" ca="1">IF($I$9=1,IF(CX$4="A",CX737,CX740*CX$139*4),IF(CX$4="A",CX737,INDEX($DT$139:$EK$139,,MATCH(CONCATENATE("FY ",RIGHT(CX$3,4)),$DT$3:$EK$3,0))*CX742))</f>
        <v>0</v>
      </c>
      <c r="CY739" s="69" cm="1">
        <f t="array" aca="1" ref="CY739" ca="1">IF($I$9=1,IF(CY$4="A",CY737,CY740*CY$139*4),IF(CY$4="A",CY737,INDEX($DT$139:$EK$139,,MATCH(CONCATENATE("FY ",RIGHT(CY$3,4)),$DT$3:$EK$3,0))*CY742))</f>
        <v>0</v>
      </c>
      <c r="CZ739" s="69" cm="1">
        <f t="array" aca="1" ref="CZ739" ca="1">IF($I$9=1,IF(CZ$4="A",CZ737,CZ740*CZ$139*4),IF(CZ$4="A",CZ737,INDEX($DT$139:$EK$139,,MATCH(CONCATENATE("FY ",RIGHT(CZ$3,4)),$DT$3:$EK$3,0))*CZ742))</f>
        <v>0</v>
      </c>
      <c r="DA739" s="114" cm="1">
        <f t="array" aca="1" ref="DA739" ca="1">IF($I$9=1,IF(DA$4="A",DA737,DA740*DA$139*4),IF(DA$4="A",DA737,INDEX($DT$139:$EK$139,,MATCH(CONCATENATE("FY ",RIGHT(DA$3,4)),$DT$3:$EK$3,0))*DA742))</f>
        <v>0</v>
      </c>
      <c r="DB739" s="113" cm="1">
        <f t="array" aca="1" ref="DB739" ca="1">IF($I$9=1,IF(DB$4="A",DB737,DB740*DB$139*4),IF(DB$4="A",DB737,INDEX($DT$139:$EK$139,,MATCH(CONCATENATE("FY ",RIGHT(DB$3,4)),$DT$3:$EK$3,0))*DB742))</f>
        <v>0</v>
      </c>
      <c r="DC739" s="69" cm="1">
        <f t="array" aca="1" ref="DC739" ca="1">IF($I$9=1,IF(DC$4="A",DC737,DC740*DC$139*4),IF(DC$4="A",DC737,INDEX($DT$139:$EK$139,,MATCH(CONCATENATE("FY ",RIGHT(DC$3,4)),$DT$3:$EK$3,0))*DC742))</f>
        <v>0</v>
      </c>
      <c r="DD739" s="69" cm="1">
        <f t="array" aca="1" ref="DD739" ca="1">IF($I$9=1,IF(DD$4="A",DD737,DD740*DD$139*4),IF(DD$4="A",DD737,INDEX($DT$139:$EK$139,,MATCH(CONCATENATE("FY ",RIGHT(DD$3,4)),$DT$3:$EK$3,0))*DD742))</f>
        <v>0</v>
      </c>
      <c r="DE739" s="114" cm="1">
        <f t="array" aca="1" ref="DE739" ca="1">IF($I$9=1,IF(DE$4="A",DE737,DE740*DE$139*4),IF(DE$4="A",DE737,INDEX($DT$139:$EK$139,,MATCH(CONCATENATE("FY ",RIGHT(DE$3,4)),$DT$3:$EK$3,0))*DE742))</f>
        <v>0</v>
      </c>
      <c r="DF739" s="113" cm="1">
        <f t="array" aca="1" ref="DF739" ca="1">IF($I$9=1,IF(DF$4="A",DF737,DF740*DF$139*4),IF(DF$4="A",DF737,INDEX($DT$139:$EK$139,,MATCH(CONCATENATE("FY ",RIGHT(DF$3,4)),$DT$3:$EK$3,0))*DF742))</f>
        <v>0</v>
      </c>
      <c r="DG739" s="69" cm="1">
        <f t="array" aca="1" ref="DG739" ca="1">IF($I$9=1,IF(DG$4="A",DG737,DG740*DG$139*4),IF(DG$4="A",DG737,INDEX($DT$139:$EK$139,,MATCH(CONCATENATE("FY ",RIGHT(DG$3,4)),$DT$3:$EK$3,0))*DG742))</f>
        <v>0</v>
      </c>
      <c r="DH739" s="69" cm="1">
        <f t="array" aca="1" ref="DH739" ca="1">IF($I$9=1,IF(DH$4="A",DH737,DH740*DH$139*4),IF(DH$4="A",DH737,INDEX($DT$139:$EK$139,,MATCH(CONCATENATE("FY ",RIGHT(DH$3,4)),$DT$3:$EK$3,0))*DH742))</f>
        <v>0</v>
      </c>
      <c r="DI739" s="114" cm="1">
        <f t="array" aca="1" ref="DI739" ca="1">IF($I$9=1,IF(DI$4="A",DI737,DI740*DI$139*4),IF(DI$4="A",DI737,INDEX($DT$139:$EK$139,,MATCH(CONCATENATE("FY ",RIGHT(DI$3,4)),$DT$3:$EK$3,0))*DI742))</f>
        <v>0</v>
      </c>
      <c r="DK739" s="69">
        <f t="shared" ref="DK739:EK739" ca="1" si="1796">SUM(OFFSET($E739,,MATCH(DK$3,$F$5:$DI$5,0)+3,,1))</f>
        <v>0</v>
      </c>
      <c r="DL739" s="69" t="e">
        <f t="shared" ca="1" si="1796"/>
        <v>#N/A</v>
      </c>
      <c r="DM739" s="69" t="e">
        <f t="shared" ca="1" si="1796"/>
        <v>#VALUE!</v>
      </c>
      <c r="DN739" s="69" t="e">
        <f t="shared" ca="1" si="1796"/>
        <v>#VALUE!</v>
      </c>
      <c r="DO739" s="69" t="e">
        <f t="shared" ca="1" si="1796"/>
        <v>#VALUE!</v>
      </c>
      <c r="DP739" s="69" t="e">
        <f t="shared" ca="1" si="1796"/>
        <v>#VALUE!</v>
      </c>
      <c r="DQ739" s="69" t="e">
        <f t="shared" ca="1" si="1796"/>
        <v>#VALUE!</v>
      </c>
      <c r="DR739" s="69" t="e">
        <f t="shared" ca="1" si="1796"/>
        <v>#VALUE!</v>
      </c>
      <c r="DS739" s="69" t="e">
        <f t="shared" ca="1" si="1796"/>
        <v>#VALUE!</v>
      </c>
      <c r="DT739" s="69" t="e">
        <f t="shared" ca="1" si="1796"/>
        <v>#VALUE!</v>
      </c>
      <c r="DU739" s="69" t="e">
        <f t="shared" ca="1" si="1796"/>
        <v>#VALUE!</v>
      </c>
      <c r="DV739" s="69" t="e">
        <f t="shared" ca="1" si="1796"/>
        <v>#VALUE!</v>
      </c>
      <c r="DW739" s="69" t="e">
        <f t="shared" ca="1" si="1796"/>
        <v>#VALUE!</v>
      </c>
      <c r="DX739" s="69" t="e">
        <f t="shared" ca="1" si="1796"/>
        <v>#VALUE!</v>
      </c>
      <c r="DY739" s="69" t="e">
        <f t="shared" ca="1" si="1796"/>
        <v>#VALUE!</v>
      </c>
      <c r="DZ739" s="69" t="e">
        <f t="shared" ca="1" si="1796"/>
        <v>#VALUE!</v>
      </c>
      <c r="EA739" s="69" t="e">
        <f t="shared" ca="1" si="1796"/>
        <v>#VALUE!</v>
      </c>
      <c r="EB739" s="69" t="e">
        <f t="shared" ca="1" si="1796"/>
        <v>#VALUE!</v>
      </c>
      <c r="EC739" s="69" t="e">
        <f t="shared" ca="1" si="1796"/>
        <v>#VALUE!</v>
      </c>
      <c r="ED739" s="69" t="e">
        <f t="shared" ca="1" si="1796"/>
        <v>#VALUE!</v>
      </c>
      <c r="EE739" s="69" t="e">
        <f t="shared" ca="1" si="1796"/>
        <v>#VALUE!</v>
      </c>
      <c r="EF739" s="69" t="e">
        <f t="shared" ca="1" si="1796"/>
        <v>#VALUE!</v>
      </c>
      <c r="EG739" s="69" t="e">
        <f t="shared" ca="1" si="1796"/>
        <v>#VALUE!</v>
      </c>
      <c r="EH739" s="69" t="e">
        <f t="shared" ca="1" si="1796"/>
        <v>#VALUE!</v>
      </c>
      <c r="EI739" s="69" t="e">
        <f t="shared" ca="1" si="1796"/>
        <v>#VALUE!</v>
      </c>
      <c r="EJ739" s="69" t="e">
        <f t="shared" ca="1" si="1796"/>
        <v>#VALUE!</v>
      </c>
      <c r="EK739" s="69" t="e">
        <f t="shared" ca="1" si="1796"/>
        <v>#VALUE!</v>
      </c>
    </row>
    <row r="740" spans="1:141" outlineLevel="1" x14ac:dyDescent="0.25">
      <c r="A740" s="90"/>
      <c r="B740" s="90"/>
      <c r="C740" s="90"/>
      <c r="D740" s="90"/>
      <c r="E740" t="s">
        <v>352</v>
      </c>
      <c r="F740" s="100"/>
      <c r="I740" s="101"/>
      <c r="J740" s="100"/>
      <c r="M740" s="101"/>
      <c r="N740" s="100"/>
      <c r="Q740" s="101"/>
      <c r="R740" s="100"/>
      <c r="U740" s="101"/>
      <c r="V740" s="100"/>
      <c r="Y740" s="101"/>
      <c r="Z740" s="100"/>
      <c r="AC740" s="101"/>
      <c r="AD740" s="100"/>
      <c r="AG740" s="101"/>
      <c r="AH740" s="100"/>
      <c r="AK740" s="101"/>
      <c r="AL740" s="100"/>
      <c r="AO740" s="101"/>
      <c r="AP740" s="102" t="e">
        <f ca="1">IF(AP$4="A","",AP742)</f>
        <v>#N/A</v>
      </c>
      <c r="AQ740" s="103" t="e">
        <f t="shared" ref="AQ740:DB740" ca="1" si="1797">IF(AQ$4="A","",AQ742)</f>
        <v>#N/A</v>
      </c>
      <c r="AR740" s="103" t="e">
        <f t="shared" ca="1" si="1797"/>
        <v>#N/A</v>
      </c>
      <c r="AS740" s="104" t="e">
        <f t="shared" ca="1" si="1797"/>
        <v>#N/A</v>
      </c>
      <c r="AT740" s="102" t="e">
        <f t="shared" ca="1" si="1797"/>
        <v>#VALUE!</v>
      </c>
      <c r="AU740" s="103" t="e">
        <f t="shared" ca="1" si="1797"/>
        <v>#VALUE!</v>
      </c>
      <c r="AV740" s="103" t="e">
        <f t="shared" ca="1" si="1797"/>
        <v>#VALUE!</v>
      </c>
      <c r="AW740" s="104" t="e">
        <f t="shared" ca="1" si="1797"/>
        <v>#VALUE!</v>
      </c>
      <c r="AX740" s="102" t="e">
        <f t="shared" ca="1" si="1797"/>
        <v>#VALUE!</v>
      </c>
      <c r="AY740" s="103" t="e">
        <f t="shared" ca="1" si="1797"/>
        <v>#VALUE!</v>
      </c>
      <c r="AZ740" s="103" t="e">
        <f t="shared" ca="1" si="1797"/>
        <v>#VALUE!</v>
      </c>
      <c r="BA740" s="104" t="e">
        <f t="shared" ca="1" si="1797"/>
        <v>#VALUE!</v>
      </c>
      <c r="BB740" s="102" t="e">
        <f t="shared" ca="1" si="1797"/>
        <v>#VALUE!</v>
      </c>
      <c r="BC740" s="103" t="e">
        <f t="shared" ca="1" si="1797"/>
        <v>#VALUE!</v>
      </c>
      <c r="BD740" s="103" t="e">
        <f t="shared" ca="1" si="1797"/>
        <v>#VALUE!</v>
      </c>
      <c r="BE740" s="104" t="e">
        <f t="shared" ca="1" si="1797"/>
        <v>#VALUE!</v>
      </c>
      <c r="BF740" s="102" t="e">
        <f t="shared" ca="1" si="1797"/>
        <v>#VALUE!</v>
      </c>
      <c r="BG740" s="103" t="e">
        <f t="shared" ca="1" si="1797"/>
        <v>#VALUE!</v>
      </c>
      <c r="BH740" s="103" t="e">
        <f t="shared" ca="1" si="1797"/>
        <v>#VALUE!</v>
      </c>
      <c r="BI740" s="104" t="e">
        <f t="shared" ca="1" si="1797"/>
        <v>#VALUE!</v>
      </c>
      <c r="BJ740" s="102" t="e">
        <f t="shared" ca="1" si="1797"/>
        <v>#VALUE!</v>
      </c>
      <c r="BK740" s="103" t="e">
        <f t="shared" ca="1" si="1797"/>
        <v>#VALUE!</v>
      </c>
      <c r="BL740" s="103" t="e">
        <f t="shared" ca="1" si="1797"/>
        <v>#VALUE!</v>
      </c>
      <c r="BM740" s="104" t="e">
        <f t="shared" ca="1" si="1797"/>
        <v>#VALUE!</v>
      </c>
      <c r="BN740" s="102" t="e">
        <f t="shared" ca="1" si="1797"/>
        <v>#VALUE!</v>
      </c>
      <c r="BO740" s="103" t="e">
        <f t="shared" ca="1" si="1797"/>
        <v>#VALUE!</v>
      </c>
      <c r="BP740" s="103" t="e">
        <f t="shared" ca="1" si="1797"/>
        <v>#VALUE!</v>
      </c>
      <c r="BQ740" s="104" t="e">
        <f t="shared" ca="1" si="1797"/>
        <v>#VALUE!</v>
      </c>
      <c r="BR740" s="102" t="e">
        <f t="shared" ca="1" si="1797"/>
        <v>#VALUE!</v>
      </c>
      <c r="BS740" s="103" t="e">
        <f t="shared" ca="1" si="1797"/>
        <v>#VALUE!</v>
      </c>
      <c r="BT740" s="103" t="e">
        <f t="shared" ca="1" si="1797"/>
        <v>#VALUE!</v>
      </c>
      <c r="BU740" s="104" t="e">
        <f t="shared" ca="1" si="1797"/>
        <v>#VALUE!</v>
      </c>
      <c r="BV740" s="102" t="e">
        <f t="shared" ca="1" si="1797"/>
        <v>#VALUE!</v>
      </c>
      <c r="BW740" s="103" t="e">
        <f t="shared" ca="1" si="1797"/>
        <v>#VALUE!</v>
      </c>
      <c r="BX740" s="103" t="e">
        <f t="shared" ca="1" si="1797"/>
        <v>#VALUE!</v>
      </c>
      <c r="BY740" s="104" t="e">
        <f t="shared" ca="1" si="1797"/>
        <v>#VALUE!</v>
      </c>
      <c r="BZ740" s="102" t="e">
        <f t="shared" ca="1" si="1797"/>
        <v>#VALUE!</v>
      </c>
      <c r="CA740" s="103" t="e">
        <f t="shared" ca="1" si="1797"/>
        <v>#VALUE!</v>
      </c>
      <c r="CB740" s="103" t="e">
        <f t="shared" ca="1" si="1797"/>
        <v>#VALUE!</v>
      </c>
      <c r="CC740" s="104" t="e">
        <f t="shared" ca="1" si="1797"/>
        <v>#VALUE!</v>
      </c>
      <c r="CD740" s="102" t="e">
        <f t="shared" ca="1" si="1797"/>
        <v>#VALUE!</v>
      </c>
      <c r="CE740" s="103" t="e">
        <f t="shared" ca="1" si="1797"/>
        <v>#VALUE!</v>
      </c>
      <c r="CF740" s="103" t="e">
        <f t="shared" ca="1" si="1797"/>
        <v>#VALUE!</v>
      </c>
      <c r="CG740" s="104" t="e">
        <f t="shared" ca="1" si="1797"/>
        <v>#VALUE!</v>
      </c>
      <c r="CH740" s="102" t="str">
        <f t="shared" ca="1" si="1797"/>
        <v/>
      </c>
      <c r="CI740" s="103" t="str">
        <f t="shared" ca="1" si="1797"/>
        <v/>
      </c>
      <c r="CJ740" s="103" t="str">
        <f t="shared" ca="1" si="1797"/>
        <v/>
      </c>
      <c r="CK740" s="104" t="str">
        <f t="shared" ca="1" si="1797"/>
        <v/>
      </c>
      <c r="CL740" s="102" t="str">
        <f t="shared" ca="1" si="1797"/>
        <v/>
      </c>
      <c r="CM740" s="103" t="str">
        <f t="shared" ca="1" si="1797"/>
        <v/>
      </c>
      <c r="CN740" s="103" t="str">
        <f t="shared" ca="1" si="1797"/>
        <v/>
      </c>
      <c r="CO740" s="104" t="str">
        <f t="shared" ca="1" si="1797"/>
        <v/>
      </c>
      <c r="CP740" s="102" t="str">
        <f t="shared" ca="1" si="1797"/>
        <v/>
      </c>
      <c r="CQ740" s="103" t="str">
        <f t="shared" ca="1" si="1797"/>
        <v/>
      </c>
      <c r="CR740" s="103" t="str">
        <f t="shared" ca="1" si="1797"/>
        <v/>
      </c>
      <c r="CS740" s="104" t="str">
        <f t="shared" ca="1" si="1797"/>
        <v/>
      </c>
      <c r="CT740" s="102" t="str">
        <f t="shared" ca="1" si="1797"/>
        <v/>
      </c>
      <c r="CU740" s="103" t="str">
        <f t="shared" ca="1" si="1797"/>
        <v/>
      </c>
      <c r="CV740" s="103" t="str">
        <f t="shared" ca="1" si="1797"/>
        <v/>
      </c>
      <c r="CW740" s="104" t="str">
        <f t="shared" ca="1" si="1797"/>
        <v/>
      </c>
      <c r="CX740" s="102" t="str">
        <f t="shared" ca="1" si="1797"/>
        <v/>
      </c>
      <c r="CY740" s="103" t="str">
        <f t="shared" ca="1" si="1797"/>
        <v/>
      </c>
      <c r="CZ740" s="103" t="str">
        <f t="shared" ca="1" si="1797"/>
        <v/>
      </c>
      <c r="DA740" s="104" t="str">
        <f t="shared" ca="1" si="1797"/>
        <v/>
      </c>
      <c r="DB740" s="102" t="str">
        <f t="shared" ca="1" si="1797"/>
        <v/>
      </c>
      <c r="DC740" s="103" t="str">
        <f t="shared" ref="DC740:DI740" ca="1" si="1798">IF(DC$4="A","",DC742)</f>
        <v/>
      </c>
      <c r="DD740" s="103" t="str">
        <f t="shared" ca="1" si="1798"/>
        <v/>
      </c>
      <c r="DE740" s="104" t="str">
        <f t="shared" ca="1" si="1798"/>
        <v/>
      </c>
      <c r="DF740" s="102" t="str">
        <f t="shared" ca="1" si="1798"/>
        <v/>
      </c>
      <c r="DG740" s="103" t="str">
        <f t="shared" ca="1" si="1798"/>
        <v/>
      </c>
      <c r="DH740" s="103" t="str">
        <f t="shared" ca="1" si="1798"/>
        <v/>
      </c>
      <c r="DI740" s="104" t="str">
        <f t="shared" ca="1" si="1798"/>
        <v/>
      </c>
      <c r="DT740" s="103" t="str">
        <f ca="1">IF(ISERROR(DT739/DT$139),"",DT739/DT$139)</f>
        <v/>
      </c>
      <c r="DU740" s="103" t="str">
        <f t="shared" ref="DU740:EK740" ca="1" si="1799">IF(ISERROR(DU739/DU$139),"",DU739/DU$139)</f>
        <v/>
      </c>
      <c r="DV740" s="103" t="str">
        <f t="shared" ca="1" si="1799"/>
        <v/>
      </c>
      <c r="DW740" s="103" t="str">
        <f t="shared" ca="1" si="1799"/>
        <v/>
      </c>
      <c r="DX740" s="103" t="str">
        <f t="shared" ca="1" si="1799"/>
        <v/>
      </c>
      <c r="DY740" s="103" t="str">
        <f t="shared" ca="1" si="1799"/>
        <v/>
      </c>
      <c r="DZ740" s="103" t="str">
        <f t="shared" ca="1" si="1799"/>
        <v/>
      </c>
      <c r="EA740" s="103" t="str">
        <f t="shared" ca="1" si="1799"/>
        <v/>
      </c>
      <c r="EB740" s="103" t="str">
        <f t="shared" ca="1" si="1799"/>
        <v/>
      </c>
      <c r="EC740" s="103" t="str">
        <f t="shared" ca="1" si="1799"/>
        <v/>
      </c>
      <c r="ED740" s="103" t="str">
        <f t="shared" ca="1" si="1799"/>
        <v/>
      </c>
      <c r="EE740" s="103" t="str">
        <f t="shared" ca="1" si="1799"/>
        <v/>
      </c>
      <c r="EF740" s="103" t="str">
        <f t="shared" ca="1" si="1799"/>
        <v/>
      </c>
      <c r="EG740" s="103" t="str">
        <f t="shared" ca="1" si="1799"/>
        <v/>
      </c>
      <c r="EH740" s="103" t="str">
        <f t="shared" ca="1" si="1799"/>
        <v/>
      </c>
      <c r="EI740" s="103" t="str">
        <f t="shared" ca="1" si="1799"/>
        <v/>
      </c>
      <c r="EJ740" s="103" t="str">
        <f t="shared" ca="1" si="1799"/>
        <v/>
      </c>
      <c r="EK740" s="103" t="str">
        <f t="shared" ca="1" si="1799"/>
        <v/>
      </c>
    </row>
    <row r="741" spans="1:141" outlineLevel="1" x14ac:dyDescent="0.25">
      <c r="A741" s="90"/>
      <c r="B741" s="90"/>
      <c r="C741" s="90"/>
      <c r="D741" s="90"/>
      <c r="F741" s="100"/>
      <c r="I741" s="101"/>
      <c r="J741" s="100"/>
      <c r="M741" s="101"/>
      <c r="N741" s="100"/>
      <c r="Q741" s="101"/>
      <c r="R741" s="100"/>
      <c r="U741" s="101"/>
      <c r="V741" s="100"/>
      <c r="Y741" s="101"/>
      <c r="Z741" s="100"/>
      <c r="AC741" s="101"/>
      <c r="AD741" s="100"/>
      <c r="AG741" s="101"/>
      <c r="AH741" s="100"/>
      <c r="AK741" s="101"/>
      <c r="AL741" s="100"/>
      <c r="AO741" s="101"/>
      <c r="AP741" s="102"/>
      <c r="AQ741" s="103"/>
      <c r="AR741" s="103"/>
      <c r="AS741" s="104"/>
      <c r="AT741" s="102"/>
      <c r="AU741" s="103"/>
      <c r="AV741" s="103"/>
      <c r="AW741" s="104"/>
      <c r="AX741" s="102"/>
      <c r="AY741" s="103"/>
      <c r="AZ741" s="103"/>
      <c r="BA741" s="104"/>
      <c r="BB741" s="102"/>
      <c r="BC741" s="103"/>
      <c r="BD741" s="103"/>
      <c r="BE741" s="104"/>
      <c r="BF741" s="102"/>
      <c r="BG741" s="103"/>
      <c r="BH741" s="103"/>
      <c r="BI741" s="104"/>
      <c r="BJ741" s="102"/>
      <c r="BK741" s="103"/>
      <c r="BL741" s="103"/>
      <c r="BM741" s="104"/>
      <c r="BN741" s="102"/>
      <c r="BO741" s="103"/>
      <c r="BP741" s="103"/>
      <c r="BQ741" s="104"/>
      <c r="BR741" s="102"/>
      <c r="BS741" s="103"/>
      <c r="BT741" s="103"/>
      <c r="BU741" s="104"/>
      <c r="BV741" s="102"/>
      <c r="BW741" s="103"/>
      <c r="BX741" s="103"/>
      <c r="BY741" s="104"/>
      <c r="BZ741" s="102"/>
      <c r="CA741" s="103"/>
      <c r="CB741" s="103"/>
      <c r="CC741" s="104"/>
      <c r="CD741" s="102"/>
      <c r="CE741" s="103"/>
      <c r="CF741" s="103"/>
      <c r="CG741" s="104"/>
      <c r="CH741" s="102"/>
      <c r="CI741" s="103"/>
      <c r="CJ741" s="103"/>
      <c r="CK741" s="104"/>
      <c r="CL741" s="102"/>
      <c r="CM741" s="103"/>
      <c r="CN741" s="103"/>
      <c r="CO741" s="104"/>
      <c r="CP741" s="102"/>
      <c r="CQ741" s="103"/>
      <c r="CR741" s="103"/>
      <c r="CS741" s="104"/>
      <c r="CT741" s="102"/>
      <c r="CU741" s="103"/>
      <c r="CV741" s="103"/>
      <c r="CW741" s="104"/>
      <c r="CX741" s="102"/>
      <c r="CY741" s="103"/>
      <c r="CZ741" s="103"/>
      <c r="DA741" s="104"/>
      <c r="DB741" s="102"/>
      <c r="DC741" s="103"/>
      <c r="DD741" s="103"/>
      <c r="DE741" s="104"/>
      <c r="DF741" s="102"/>
      <c r="DG741" s="103"/>
      <c r="DH741" s="103"/>
      <c r="DI741" s="104"/>
    </row>
    <row r="742" spans="1:141" outlineLevel="1" x14ac:dyDescent="0.25">
      <c r="A742" s="90"/>
      <c r="B742" s="90"/>
      <c r="C742" s="90"/>
      <c r="D742" s="90"/>
      <c r="E742" s="36" t="str">
        <f>CONCATENATE(E740," selected driver: ",$J$8," (",$J$9,")")</f>
        <v>% revenue (annualized) selected driver: Default (Annual)</v>
      </c>
      <c r="F742" s="100"/>
      <c r="I742" s="101"/>
      <c r="J742" s="100"/>
      <c r="M742" s="101"/>
      <c r="N742" s="100"/>
      <c r="Q742" s="101"/>
      <c r="R742" s="100"/>
      <c r="U742" s="101"/>
      <c r="V742" s="100"/>
      <c r="Y742" s="101"/>
      <c r="Z742" s="100"/>
      <c r="AC742" s="101"/>
      <c r="AD742" s="100"/>
      <c r="AG742" s="101"/>
      <c r="AH742" s="100"/>
      <c r="AK742" s="101"/>
      <c r="AL742" s="100"/>
      <c r="AO742" s="101"/>
      <c r="AP742" s="126" t="e" cm="1">
        <f t="array" ref="AP742">IF($I$9=1,AP744,INDEX($DT744:$EK744,,MATCH(CONCATENATE("FY ",RIGHT(AP$3,4)),$DT$3:$EK$3,0)))</f>
        <v>#N/A</v>
      </c>
      <c r="AQ742" s="127" t="e" cm="1">
        <f t="array" ref="AQ742">IF($I$9=1,AQ744,INDEX($DT744:$EK744,,MATCH(CONCATENATE("FY ",RIGHT(AQ$3,4)),$DT$3:$EK$3,0)))</f>
        <v>#N/A</v>
      </c>
      <c r="AR742" s="127" t="e" cm="1">
        <f t="array" ref="AR742">IF($I$9=1,AR744,INDEX($DT744:$EK744,,MATCH(CONCATENATE("FY ",RIGHT(AR$3,4)),$DT$3:$EK$3,0)))</f>
        <v>#N/A</v>
      </c>
      <c r="AS742" s="128" t="e" cm="1">
        <f t="array" ref="AS742">IF($I$9=1,AS744,INDEX($DT744:$EK744,,MATCH(CONCATENATE("FY ",RIGHT(AS$3,4)),$DT$3:$EK$3,0)))</f>
        <v>#N/A</v>
      </c>
      <c r="AT742" s="126" t="e" cm="1">
        <f t="array" ref="AT742">IF($I$9=1,AT744,INDEX($DT744:$EK744,,MATCH(CONCATENATE("FY ",RIGHT(AT$3,4)),$DT$3:$EK$3,0)))</f>
        <v>#N/A</v>
      </c>
      <c r="AU742" s="127" t="e" cm="1">
        <f t="array" ref="AU742">IF($I$9=1,AU744,INDEX($DT744:$EK744,,MATCH(CONCATENATE("FY ",RIGHT(AU$3,4)),$DT$3:$EK$3,0)))</f>
        <v>#N/A</v>
      </c>
      <c r="AV742" s="127" t="e" cm="1">
        <f t="array" ref="AV742">IF($I$9=1,AV744,INDEX($DT744:$EK744,,MATCH(CONCATENATE("FY ",RIGHT(AV$3,4)),$DT$3:$EK$3,0)))</f>
        <v>#N/A</v>
      </c>
      <c r="AW742" s="128" t="e" cm="1">
        <f t="array" ref="AW742">IF($I$9=1,AW744,INDEX($DT744:$EK744,,MATCH(CONCATENATE("FY ",RIGHT(AW$3,4)),$DT$3:$EK$3,0)))</f>
        <v>#N/A</v>
      </c>
      <c r="AX742" s="126" t="e" cm="1">
        <f t="array" ref="AX742">IF($I$9=1,AX744,INDEX($DT744:$EK744,,MATCH(CONCATENATE("FY ",RIGHT(AX$3,4)),$DT$3:$EK$3,0)))</f>
        <v>#N/A</v>
      </c>
      <c r="AY742" s="127" t="e" cm="1">
        <f t="array" ref="AY742">IF($I$9=1,AY744,INDEX($DT744:$EK744,,MATCH(CONCATENATE("FY ",RIGHT(AY$3,4)),$DT$3:$EK$3,0)))</f>
        <v>#N/A</v>
      </c>
      <c r="AZ742" s="127" t="e" cm="1">
        <f t="array" ref="AZ742">IF($I$9=1,AZ744,INDEX($DT744:$EK744,,MATCH(CONCATENATE("FY ",RIGHT(AZ$3,4)),$DT$3:$EK$3,0)))</f>
        <v>#N/A</v>
      </c>
      <c r="BA742" s="128" t="e" cm="1">
        <f t="array" ref="BA742">IF($I$9=1,BA744,INDEX($DT744:$EK744,,MATCH(CONCATENATE("FY ",RIGHT(BA$3,4)),$DT$3:$EK$3,0)))</f>
        <v>#N/A</v>
      </c>
      <c r="BB742" s="126" t="e" cm="1">
        <f t="array" ref="BB742">IF($I$9=1,BB744,INDEX($DT744:$EK744,,MATCH(CONCATENATE("FY ",RIGHT(BB$3,4)),$DT$3:$EK$3,0)))</f>
        <v>#N/A</v>
      </c>
      <c r="BC742" s="127" t="e" cm="1">
        <f t="array" ref="BC742">IF($I$9=1,BC744,INDEX($DT744:$EK744,,MATCH(CONCATENATE("FY ",RIGHT(BC$3,4)),$DT$3:$EK$3,0)))</f>
        <v>#N/A</v>
      </c>
      <c r="BD742" s="127" t="e" cm="1">
        <f t="array" ref="BD742">IF($I$9=1,BD744,INDEX($DT744:$EK744,,MATCH(CONCATENATE("FY ",RIGHT(BD$3,4)),$DT$3:$EK$3,0)))</f>
        <v>#N/A</v>
      </c>
      <c r="BE742" s="128" t="e" cm="1">
        <f t="array" ref="BE742">IF($I$9=1,BE744,INDEX($DT744:$EK744,,MATCH(CONCATENATE("FY ",RIGHT(BE$3,4)),$DT$3:$EK$3,0)))</f>
        <v>#N/A</v>
      </c>
      <c r="BF742" s="126" t="e" cm="1">
        <f t="array" ref="BF742">IF($I$9=1,BF744,INDEX($DT744:$EK744,,MATCH(CONCATENATE("FY ",RIGHT(BF$3,4)),$DT$3:$EK$3,0)))</f>
        <v>#N/A</v>
      </c>
      <c r="BG742" s="127" t="e" cm="1">
        <f t="array" ref="BG742">IF($I$9=1,BG744,INDEX($DT744:$EK744,,MATCH(CONCATENATE("FY ",RIGHT(BG$3,4)),$DT$3:$EK$3,0)))</f>
        <v>#N/A</v>
      </c>
      <c r="BH742" s="127" t="e" cm="1">
        <f t="array" ref="BH742">IF($I$9=1,BH744,INDEX($DT744:$EK744,,MATCH(CONCATENATE("FY ",RIGHT(BH$3,4)),$DT$3:$EK$3,0)))</f>
        <v>#N/A</v>
      </c>
      <c r="BI742" s="128" t="e" cm="1">
        <f t="array" ref="BI742">IF($I$9=1,BI744,INDEX($DT744:$EK744,,MATCH(CONCATENATE("FY ",RIGHT(BI$3,4)),$DT$3:$EK$3,0)))</f>
        <v>#N/A</v>
      </c>
      <c r="BJ742" s="126" t="e" cm="1">
        <f t="array" ref="BJ742">IF($I$9=1,BJ744,INDEX($DT744:$EK744,,MATCH(CONCATENATE("FY ",RIGHT(BJ$3,4)),$DT$3:$EK$3,0)))</f>
        <v>#N/A</v>
      </c>
      <c r="BK742" s="127" t="e" cm="1">
        <f t="array" ref="BK742">IF($I$9=1,BK744,INDEX($DT744:$EK744,,MATCH(CONCATENATE("FY ",RIGHT(BK$3,4)),$DT$3:$EK$3,0)))</f>
        <v>#N/A</v>
      </c>
      <c r="BL742" s="127" t="e" cm="1">
        <f t="array" ref="BL742">IF($I$9=1,BL744,INDEX($DT744:$EK744,,MATCH(CONCATENATE("FY ",RIGHT(BL$3,4)),$DT$3:$EK$3,0)))</f>
        <v>#N/A</v>
      </c>
      <c r="BM742" s="128" t="e" cm="1">
        <f t="array" ref="BM742">IF($I$9=1,BM744,INDEX($DT744:$EK744,,MATCH(CONCATENATE("FY ",RIGHT(BM$3,4)),$DT$3:$EK$3,0)))</f>
        <v>#N/A</v>
      </c>
      <c r="BN742" s="126" t="e" cm="1">
        <f t="array" ref="BN742">IF($I$9=1,BN744,INDEX($DT744:$EK744,,MATCH(CONCATENATE("FY ",RIGHT(BN$3,4)),$DT$3:$EK$3,0)))</f>
        <v>#N/A</v>
      </c>
      <c r="BO742" s="127" t="e" cm="1">
        <f t="array" ref="BO742">IF($I$9=1,BO744,INDEX($DT744:$EK744,,MATCH(CONCATENATE("FY ",RIGHT(BO$3,4)),$DT$3:$EK$3,0)))</f>
        <v>#N/A</v>
      </c>
      <c r="BP742" s="127" t="e" cm="1">
        <f t="array" ref="BP742">IF($I$9=1,BP744,INDEX($DT744:$EK744,,MATCH(CONCATENATE("FY ",RIGHT(BP$3,4)),$DT$3:$EK$3,0)))</f>
        <v>#N/A</v>
      </c>
      <c r="BQ742" s="128" t="e" cm="1">
        <f t="array" ref="BQ742">IF($I$9=1,BQ744,INDEX($DT744:$EK744,,MATCH(CONCATENATE("FY ",RIGHT(BQ$3,4)),$DT$3:$EK$3,0)))</f>
        <v>#N/A</v>
      </c>
      <c r="BR742" s="126" t="e" cm="1">
        <f t="array" ref="BR742">IF($I$9=1,BR744,INDEX($DT744:$EK744,,MATCH(CONCATENATE("FY ",RIGHT(BR$3,4)),$DT$3:$EK$3,0)))</f>
        <v>#N/A</v>
      </c>
      <c r="BS742" s="127" t="e" cm="1">
        <f t="array" ref="BS742">IF($I$9=1,BS744,INDEX($DT744:$EK744,,MATCH(CONCATENATE("FY ",RIGHT(BS$3,4)),$DT$3:$EK$3,0)))</f>
        <v>#N/A</v>
      </c>
      <c r="BT742" s="127" t="e" cm="1">
        <f t="array" ref="BT742">IF($I$9=1,BT744,INDEX($DT744:$EK744,,MATCH(CONCATENATE("FY ",RIGHT(BT$3,4)),$DT$3:$EK$3,0)))</f>
        <v>#N/A</v>
      </c>
      <c r="BU742" s="128" t="e" cm="1">
        <f t="array" ref="BU742">IF($I$9=1,BU744,INDEX($DT744:$EK744,,MATCH(CONCATENATE("FY ",RIGHT(BU$3,4)),$DT$3:$EK$3,0)))</f>
        <v>#N/A</v>
      </c>
      <c r="BV742" s="126" t="e" cm="1">
        <f t="array" ref="BV742">IF($I$9=1,BV744,INDEX($DT744:$EK744,,MATCH(CONCATENATE("FY ",RIGHT(BV$3,4)),$DT$3:$EK$3,0)))</f>
        <v>#N/A</v>
      </c>
      <c r="BW742" s="127" t="e" cm="1">
        <f t="array" ref="BW742">IF($I$9=1,BW744,INDEX($DT744:$EK744,,MATCH(CONCATENATE("FY ",RIGHT(BW$3,4)),$DT$3:$EK$3,0)))</f>
        <v>#N/A</v>
      </c>
      <c r="BX742" s="127" t="e" cm="1">
        <f t="array" ref="BX742">IF($I$9=1,BX744,INDEX($DT744:$EK744,,MATCH(CONCATENATE("FY ",RIGHT(BX$3,4)),$DT$3:$EK$3,0)))</f>
        <v>#N/A</v>
      </c>
      <c r="BY742" s="128" t="e" cm="1">
        <f t="array" ref="BY742">IF($I$9=1,BY744,INDEX($DT744:$EK744,,MATCH(CONCATENATE("FY ",RIGHT(BY$3,4)),$DT$3:$EK$3,0)))</f>
        <v>#N/A</v>
      </c>
      <c r="BZ742" s="126" t="e" cm="1">
        <f t="array" ref="BZ742">IF($I$9=1,BZ744,INDEX($DT744:$EK744,,MATCH(CONCATENATE("FY ",RIGHT(BZ$3,4)),$DT$3:$EK$3,0)))</f>
        <v>#N/A</v>
      </c>
      <c r="CA742" s="127" t="e" cm="1">
        <f t="array" ref="CA742">IF($I$9=1,CA744,INDEX($DT744:$EK744,,MATCH(CONCATENATE("FY ",RIGHT(CA$3,4)),$DT$3:$EK$3,0)))</f>
        <v>#N/A</v>
      </c>
      <c r="CB742" s="127" t="e" cm="1">
        <f t="array" ref="CB742">IF($I$9=1,CB744,INDEX($DT744:$EK744,,MATCH(CONCATENATE("FY ",RIGHT(CB$3,4)),$DT$3:$EK$3,0)))</f>
        <v>#N/A</v>
      </c>
      <c r="CC742" s="128" t="e" cm="1">
        <f t="array" ref="CC742">IF($I$9=1,CC744,INDEX($DT744:$EK744,,MATCH(CONCATENATE("FY ",RIGHT(CC$3,4)),$DT$3:$EK$3,0)))</f>
        <v>#N/A</v>
      </c>
      <c r="CD742" s="126" t="e" cm="1">
        <f t="array" ref="CD742">IF($I$9=1,CD744,INDEX($DT744:$EK744,,MATCH(CONCATENATE("FY ",RIGHT(CD$3,4)),$DT$3:$EK$3,0)))</f>
        <v>#N/A</v>
      </c>
      <c r="CE742" s="127" t="e" cm="1">
        <f t="array" ref="CE742">IF($I$9=1,CE744,INDEX($DT744:$EK744,,MATCH(CONCATENATE("FY ",RIGHT(CE$3,4)),$DT$3:$EK$3,0)))</f>
        <v>#N/A</v>
      </c>
      <c r="CF742" s="127" t="e" cm="1">
        <f t="array" ref="CF742">IF($I$9=1,CF744,INDEX($DT744:$EK744,,MATCH(CONCATENATE("FY ",RIGHT(CF$3,4)),$DT$3:$EK$3,0)))</f>
        <v>#N/A</v>
      </c>
      <c r="CG742" s="128" t="e" cm="1">
        <f t="array" ref="CG742">IF($I$9=1,CG744,INDEX($DT744:$EK744,,MATCH(CONCATENATE("FY ",RIGHT(CG$3,4)),$DT$3:$EK$3,0)))</f>
        <v>#N/A</v>
      </c>
      <c r="CH742" s="126" t="e" cm="1">
        <f t="array" ref="CH742">IF($I$9=1,CH744,INDEX($DT744:$EK744,,MATCH(CONCATENATE("FY ",RIGHT(CH$3,4)),$DT$3:$EK$3,0)))</f>
        <v>#N/A</v>
      </c>
      <c r="CI742" s="127" t="e" cm="1">
        <f t="array" ref="CI742">IF($I$9=1,CI744,INDEX($DT744:$EK744,,MATCH(CONCATENATE("FY ",RIGHT(CI$3,4)),$DT$3:$EK$3,0)))</f>
        <v>#N/A</v>
      </c>
      <c r="CJ742" s="127" t="e" cm="1">
        <f t="array" ref="CJ742">IF($I$9=1,CJ744,INDEX($DT744:$EK744,,MATCH(CONCATENATE("FY ",RIGHT(CJ$3,4)),$DT$3:$EK$3,0)))</f>
        <v>#N/A</v>
      </c>
      <c r="CK742" s="128" t="e" cm="1">
        <f t="array" ref="CK742">IF($I$9=1,CK744,INDEX($DT744:$EK744,,MATCH(CONCATENATE("FY ",RIGHT(CK$3,4)),$DT$3:$EK$3,0)))</f>
        <v>#N/A</v>
      </c>
      <c r="CL742" s="126" t="e" cm="1">
        <f t="array" ref="CL742">IF($I$9=1,CL744,INDEX($DT744:$EK744,,MATCH(CONCATENATE("FY ",RIGHT(CL$3,4)),$DT$3:$EK$3,0)))</f>
        <v>#N/A</v>
      </c>
      <c r="CM742" s="127" t="e" cm="1">
        <f t="array" ref="CM742">IF($I$9=1,CM744,INDEX($DT744:$EK744,,MATCH(CONCATENATE("FY ",RIGHT(CM$3,4)),$DT$3:$EK$3,0)))</f>
        <v>#N/A</v>
      </c>
      <c r="CN742" s="127" t="e" cm="1">
        <f t="array" ref="CN742">IF($I$9=1,CN744,INDEX($DT744:$EK744,,MATCH(CONCATENATE("FY ",RIGHT(CN$3,4)),$DT$3:$EK$3,0)))</f>
        <v>#N/A</v>
      </c>
      <c r="CO742" s="128" t="e" cm="1">
        <f t="array" ref="CO742">IF($I$9=1,CO744,INDEX($DT744:$EK744,,MATCH(CONCATENATE("FY ",RIGHT(CO$3,4)),$DT$3:$EK$3,0)))</f>
        <v>#N/A</v>
      </c>
      <c r="CP742" s="126" t="e" cm="1">
        <f t="array" ref="CP742">IF($I$9=1,CP744,INDEX($DT744:$EK744,,MATCH(CONCATENATE("FY ",RIGHT(CP$3,4)),$DT$3:$EK$3,0)))</f>
        <v>#N/A</v>
      </c>
      <c r="CQ742" s="127" t="e" cm="1">
        <f t="array" ref="CQ742">IF($I$9=1,CQ744,INDEX($DT744:$EK744,,MATCH(CONCATENATE("FY ",RIGHT(CQ$3,4)),$DT$3:$EK$3,0)))</f>
        <v>#N/A</v>
      </c>
      <c r="CR742" s="127" t="e" cm="1">
        <f t="array" ref="CR742">IF($I$9=1,CR744,INDEX($DT744:$EK744,,MATCH(CONCATENATE("FY ",RIGHT(CR$3,4)),$DT$3:$EK$3,0)))</f>
        <v>#N/A</v>
      </c>
      <c r="CS742" s="128" t="e" cm="1">
        <f t="array" ref="CS742">IF($I$9=1,CS744,INDEX($DT744:$EK744,,MATCH(CONCATENATE("FY ",RIGHT(CS$3,4)),$DT$3:$EK$3,0)))</f>
        <v>#N/A</v>
      </c>
      <c r="CT742" s="126" t="e" cm="1">
        <f t="array" ref="CT742">IF($I$9=1,CT744,INDEX($DT744:$EK744,,MATCH(CONCATENATE("FY ",RIGHT(CT$3,4)),$DT$3:$EK$3,0)))</f>
        <v>#N/A</v>
      </c>
      <c r="CU742" s="127" t="e" cm="1">
        <f t="array" ref="CU742">IF($I$9=1,CU744,INDEX($DT744:$EK744,,MATCH(CONCATENATE("FY ",RIGHT(CU$3,4)),$DT$3:$EK$3,0)))</f>
        <v>#N/A</v>
      </c>
      <c r="CV742" s="127" t="e" cm="1">
        <f t="array" ref="CV742">IF($I$9=1,CV744,INDEX($DT744:$EK744,,MATCH(CONCATENATE("FY ",RIGHT(CV$3,4)),$DT$3:$EK$3,0)))</f>
        <v>#N/A</v>
      </c>
      <c r="CW742" s="128" t="e" cm="1">
        <f t="array" ref="CW742">IF($I$9=1,CW744,INDEX($DT744:$EK744,,MATCH(CONCATENATE("FY ",RIGHT(CW$3,4)),$DT$3:$EK$3,0)))</f>
        <v>#N/A</v>
      </c>
      <c r="CX742" s="126" t="e" cm="1">
        <f t="array" ref="CX742">IF($I$9=1,CX744,INDEX($DT744:$EK744,,MATCH(CONCATENATE("FY ",RIGHT(CX$3,4)),$DT$3:$EK$3,0)))</f>
        <v>#N/A</v>
      </c>
      <c r="CY742" s="127" t="e" cm="1">
        <f t="array" ref="CY742">IF($I$9=1,CY744,INDEX($DT744:$EK744,,MATCH(CONCATENATE("FY ",RIGHT(CY$3,4)),$DT$3:$EK$3,0)))</f>
        <v>#N/A</v>
      </c>
      <c r="CZ742" s="127" t="e" cm="1">
        <f t="array" ref="CZ742">IF($I$9=1,CZ744,INDEX($DT744:$EK744,,MATCH(CONCATENATE("FY ",RIGHT(CZ$3,4)),$DT$3:$EK$3,0)))</f>
        <v>#N/A</v>
      </c>
      <c r="DA742" s="128" t="e" cm="1">
        <f t="array" ref="DA742">IF($I$9=1,DA744,INDEX($DT744:$EK744,,MATCH(CONCATENATE("FY ",RIGHT(DA$3,4)),$DT$3:$EK$3,0)))</f>
        <v>#N/A</v>
      </c>
      <c r="DB742" s="126" t="e" cm="1">
        <f t="array" ref="DB742">IF($I$9=1,DB744,INDEX($DT744:$EK744,,MATCH(CONCATENATE("FY ",RIGHT(DB$3,4)),$DT$3:$EK$3,0)))</f>
        <v>#N/A</v>
      </c>
      <c r="DC742" s="127" t="e" cm="1">
        <f t="array" ref="DC742">IF($I$9=1,DC744,INDEX($DT744:$EK744,,MATCH(CONCATENATE("FY ",RIGHT(DC$3,4)),$DT$3:$EK$3,0)))</f>
        <v>#N/A</v>
      </c>
      <c r="DD742" s="127" t="e" cm="1">
        <f t="array" ref="DD742">IF($I$9=1,DD744,INDEX($DT744:$EK744,,MATCH(CONCATENATE("FY ",RIGHT(DD$3,4)),$DT$3:$EK$3,0)))</f>
        <v>#N/A</v>
      </c>
      <c r="DE742" s="128" t="e" cm="1">
        <f t="array" ref="DE742">IF($I$9=1,DE744,INDEX($DT744:$EK744,,MATCH(CONCATENATE("FY ",RIGHT(DE$3,4)),$DT$3:$EK$3,0)))</f>
        <v>#N/A</v>
      </c>
      <c r="DF742" s="126" t="e" cm="1">
        <f t="array" ref="DF742">IF($I$9=1,DF744,INDEX($DT744:$EK744,,MATCH(CONCATENATE("FY ",RIGHT(DF$3,4)),$DT$3:$EK$3,0)))</f>
        <v>#N/A</v>
      </c>
      <c r="DG742" s="127" t="e" cm="1">
        <f t="array" ref="DG742">IF($I$9=1,DG744,INDEX($DT744:$EK744,,MATCH(CONCATENATE("FY ",RIGHT(DG$3,4)),$DT$3:$EK$3,0)))</f>
        <v>#N/A</v>
      </c>
      <c r="DH742" s="127" t="e" cm="1">
        <f t="array" ref="DH742">IF($I$9=1,DH744,INDEX($DT744:$EK744,,MATCH(CONCATENATE("FY ",RIGHT(DH$3,4)),$DT$3:$EK$3,0)))</f>
        <v>#N/A</v>
      </c>
      <c r="DI742" s="128" t="e" cm="1">
        <f t="array" ref="DI742">IF($I$9=1,DI744,INDEX($DT744:$EK744,,MATCH(CONCATENATE("FY ",RIGHT(DI$3,4)),$DT$3:$EK$3,0)))</f>
        <v>#N/A</v>
      </c>
    </row>
    <row r="743" spans="1:141" outlineLevel="1" x14ac:dyDescent="0.25">
      <c r="A743" s="90"/>
      <c r="B743" s="90"/>
      <c r="C743" s="90"/>
      <c r="D743" s="90"/>
      <c r="F743" s="100"/>
      <c r="I743" s="101"/>
      <c r="J743" s="100"/>
      <c r="M743" s="101"/>
      <c r="N743" s="100"/>
      <c r="Q743" s="101"/>
      <c r="R743" s="100"/>
      <c r="U743" s="101"/>
      <c r="V743" s="100"/>
      <c r="Y743" s="101"/>
      <c r="Z743" s="100"/>
      <c r="AC743" s="101"/>
      <c r="AD743" s="100"/>
      <c r="AG743" s="101"/>
      <c r="AH743" s="100"/>
      <c r="AK743" s="101"/>
      <c r="AL743" s="100"/>
      <c r="AO743" s="101"/>
      <c r="AP743" s="100"/>
      <c r="AS743" s="101"/>
      <c r="AT743" s="100"/>
      <c r="AW743" s="101"/>
      <c r="AX743" s="100"/>
      <c r="BA743" s="101"/>
      <c r="BB743" s="100"/>
      <c r="BE743" s="101"/>
      <c r="BF743" s="100"/>
      <c r="BI743" s="101"/>
      <c r="BJ743" s="100"/>
      <c r="BM743" s="101"/>
      <c r="BN743" s="100"/>
      <c r="BQ743" s="101"/>
      <c r="BR743" s="100"/>
      <c r="BU743" s="101"/>
      <c r="BV743" s="100"/>
      <c r="BY743" s="101"/>
      <c r="BZ743" s="100"/>
      <c r="CC743" s="101"/>
      <c r="CD743" s="100"/>
      <c r="CG743" s="101"/>
      <c r="CH743" s="100"/>
      <c r="CK743" s="101"/>
      <c r="CL743" s="100"/>
      <c r="CO743" s="101"/>
      <c r="CP743" s="100"/>
      <c r="CS743" s="101"/>
      <c r="CT743" s="100"/>
      <c r="CW743" s="101"/>
      <c r="CX743" s="100"/>
      <c r="DA743" s="101"/>
      <c r="DB743" s="100"/>
      <c r="DE743" s="101"/>
      <c r="DF743" s="100"/>
      <c r="DI743" s="101"/>
    </row>
    <row r="744" spans="1:141" outlineLevel="1" x14ac:dyDescent="0.25">
      <c r="A744" s="90"/>
      <c r="B744" s="90"/>
      <c r="C744" s="90"/>
      <c r="D744" s="90"/>
      <c r="E744" t="str">
        <f>CONCATENATE(E740," scenario: ",$J$8)</f>
        <v>% revenue (annualized) scenario: Default</v>
      </c>
      <c r="F744" s="100"/>
      <c r="I744" s="101"/>
      <c r="J744" s="100"/>
      <c r="M744" s="101"/>
      <c r="N744" s="100"/>
      <c r="Q744" s="101"/>
      <c r="R744" s="100"/>
      <c r="U744" s="101"/>
      <c r="V744" s="100"/>
      <c r="Y744" s="101"/>
      <c r="Z744" s="100"/>
      <c r="AC744" s="101"/>
      <c r="AD744" s="100"/>
      <c r="AG744" s="101"/>
      <c r="AH744" s="100"/>
      <c r="AK744" s="101"/>
      <c r="AL744" s="100"/>
      <c r="AO744" s="101"/>
      <c r="AP744" s="102">
        <f>CHOOSE($I$8,AP745,AP746,AP747,AP748,AP749)</f>
        <v>0</v>
      </c>
      <c r="AQ744" s="103">
        <f t="shared" ref="AQ744:DB744" si="1800">CHOOSE($I$8,AQ745,AQ746,AQ747,AQ748,AQ749)</f>
        <v>0</v>
      </c>
      <c r="AR744" s="103">
        <f t="shared" si="1800"/>
        <v>0</v>
      </c>
      <c r="AS744" s="104">
        <f t="shared" si="1800"/>
        <v>0</v>
      </c>
      <c r="AT744" s="102">
        <f t="shared" si="1800"/>
        <v>0</v>
      </c>
      <c r="AU744" s="103">
        <f t="shared" si="1800"/>
        <v>0</v>
      </c>
      <c r="AV744" s="103">
        <f t="shared" si="1800"/>
        <v>0</v>
      </c>
      <c r="AW744" s="104">
        <f t="shared" si="1800"/>
        <v>0</v>
      </c>
      <c r="AX744" s="102">
        <f t="shared" si="1800"/>
        <v>0</v>
      </c>
      <c r="AY744" s="103">
        <f t="shared" si="1800"/>
        <v>0</v>
      </c>
      <c r="AZ744" s="103">
        <f t="shared" si="1800"/>
        <v>0</v>
      </c>
      <c r="BA744" s="104">
        <f t="shared" si="1800"/>
        <v>0</v>
      </c>
      <c r="BB744" s="102">
        <f t="shared" si="1800"/>
        <v>0</v>
      </c>
      <c r="BC744" s="103">
        <f t="shared" si="1800"/>
        <v>0</v>
      </c>
      <c r="BD744" s="103">
        <f t="shared" si="1800"/>
        <v>0</v>
      </c>
      <c r="BE744" s="104">
        <f t="shared" si="1800"/>
        <v>0</v>
      </c>
      <c r="BF744" s="102">
        <f t="shared" si="1800"/>
        <v>0</v>
      </c>
      <c r="BG744" s="103">
        <f t="shared" si="1800"/>
        <v>0</v>
      </c>
      <c r="BH744" s="103">
        <f t="shared" si="1800"/>
        <v>0</v>
      </c>
      <c r="BI744" s="104">
        <f t="shared" si="1800"/>
        <v>0</v>
      </c>
      <c r="BJ744" s="102">
        <f t="shared" si="1800"/>
        <v>0</v>
      </c>
      <c r="BK744" s="103">
        <f t="shared" si="1800"/>
        <v>0</v>
      </c>
      <c r="BL744" s="103">
        <f t="shared" si="1800"/>
        <v>0</v>
      </c>
      <c r="BM744" s="104">
        <f t="shared" si="1800"/>
        <v>0</v>
      </c>
      <c r="BN744" s="102">
        <f t="shared" si="1800"/>
        <v>0</v>
      </c>
      <c r="BO744" s="103">
        <f t="shared" si="1800"/>
        <v>0</v>
      </c>
      <c r="BP744" s="103">
        <f t="shared" si="1800"/>
        <v>0</v>
      </c>
      <c r="BQ744" s="104">
        <f t="shared" si="1800"/>
        <v>0</v>
      </c>
      <c r="BR744" s="102">
        <f t="shared" si="1800"/>
        <v>0</v>
      </c>
      <c r="BS744" s="103">
        <f t="shared" si="1800"/>
        <v>0</v>
      </c>
      <c r="BT744" s="103">
        <f t="shared" si="1800"/>
        <v>0</v>
      </c>
      <c r="BU744" s="104">
        <f t="shared" si="1800"/>
        <v>0</v>
      </c>
      <c r="BV744" s="102">
        <f t="shared" si="1800"/>
        <v>0</v>
      </c>
      <c r="BW744" s="103">
        <f t="shared" si="1800"/>
        <v>0</v>
      </c>
      <c r="BX744" s="103">
        <f t="shared" si="1800"/>
        <v>0</v>
      </c>
      <c r="BY744" s="104">
        <f t="shared" si="1800"/>
        <v>0</v>
      </c>
      <c r="BZ744" s="102">
        <f t="shared" si="1800"/>
        <v>0</v>
      </c>
      <c r="CA744" s="103">
        <f t="shared" si="1800"/>
        <v>0</v>
      </c>
      <c r="CB744" s="103">
        <f t="shared" si="1800"/>
        <v>0</v>
      </c>
      <c r="CC744" s="104">
        <f t="shared" si="1800"/>
        <v>0</v>
      </c>
      <c r="CD744" s="102">
        <f t="shared" si="1800"/>
        <v>0</v>
      </c>
      <c r="CE744" s="103">
        <f t="shared" si="1800"/>
        <v>0</v>
      </c>
      <c r="CF744" s="103">
        <f t="shared" si="1800"/>
        <v>0</v>
      </c>
      <c r="CG744" s="104">
        <f t="shared" si="1800"/>
        <v>0</v>
      </c>
      <c r="CH744" s="102">
        <f t="shared" si="1800"/>
        <v>0</v>
      </c>
      <c r="CI744" s="103">
        <f t="shared" si="1800"/>
        <v>0</v>
      </c>
      <c r="CJ744" s="103">
        <f t="shared" si="1800"/>
        <v>0</v>
      </c>
      <c r="CK744" s="104">
        <f t="shared" si="1800"/>
        <v>0</v>
      </c>
      <c r="CL744" s="102">
        <f t="shared" si="1800"/>
        <v>0</v>
      </c>
      <c r="CM744" s="103">
        <f t="shared" si="1800"/>
        <v>0</v>
      </c>
      <c r="CN744" s="103">
        <f t="shared" si="1800"/>
        <v>0</v>
      </c>
      <c r="CO744" s="104">
        <f t="shared" si="1800"/>
        <v>0</v>
      </c>
      <c r="CP744" s="102">
        <f t="shared" si="1800"/>
        <v>0</v>
      </c>
      <c r="CQ744" s="103">
        <f t="shared" si="1800"/>
        <v>0</v>
      </c>
      <c r="CR744" s="103">
        <f t="shared" si="1800"/>
        <v>0</v>
      </c>
      <c r="CS744" s="104">
        <f t="shared" si="1800"/>
        <v>0</v>
      </c>
      <c r="CT744" s="102">
        <f t="shared" si="1800"/>
        <v>0</v>
      </c>
      <c r="CU744" s="103">
        <f t="shared" si="1800"/>
        <v>0</v>
      </c>
      <c r="CV744" s="103">
        <f t="shared" si="1800"/>
        <v>0</v>
      </c>
      <c r="CW744" s="104">
        <f t="shared" si="1800"/>
        <v>0</v>
      </c>
      <c r="CX744" s="102">
        <f t="shared" si="1800"/>
        <v>0</v>
      </c>
      <c r="CY744" s="103">
        <f t="shared" si="1800"/>
        <v>0</v>
      </c>
      <c r="CZ744" s="103">
        <f t="shared" si="1800"/>
        <v>0</v>
      </c>
      <c r="DA744" s="104">
        <f t="shared" si="1800"/>
        <v>0</v>
      </c>
      <c r="DB744" s="102">
        <f t="shared" si="1800"/>
        <v>0</v>
      </c>
      <c r="DC744" s="103">
        <f t="shared" ref="DC744:DI744" si="1801">CHOOSE($I$8,DC745,DC746,DC747,DC748,DC749)</f>
        <v>0</v>
      </c>
      <c r="DD744" s="103">
        <f t="shared" si="1801"/>
        <v>0</v>
      </c>
      <c r="DE744" s="104">
        <f t="shared" si="1801"/>
        <v>0</v>
      </c>
      <c r="DF744" s="102">
        <f t="shared" si="1801"/>
        <v>0</v>
      </c>
      <c r="DG744" s="103">
        <f t="shared" si="1801"/>
        <v>0</v>
      </c>
      <c r="DH744" s="103">
        <f t="shared" si="1801"/>
        <v>0</v>
      </c>
      <c r="DI744" s="104">
        <f t="shared" si="1801"/>
        <v>0</v>
      </c>
      <c r="DT744" s="103" t="e">
        <f t="shared" ref="DT744:EK744" ca="1" si="1802">CHOOSE($I$8,DT745,DT746,DT747,DT748,DT749)</f>
        <v>#DIV/0!</v>
      </c>
      <c r="DU744" s="103" t="e">
        <f t="shared" ca="1" si="1802"/>
        <v>#DIV/0!</v>
      </c>
      <c r="DV744" s="103" t="e">
        <f t="shared" ca="1" si="1802"/>
        <v>#DIV/0!</v>
      </c>
      <c r="DW744" s="103" t="e">
        <f t="shared" ca="1" si="1802"/>
        <v>#DIV/0!</v>
      </c>
      <c r="DX744" s="103" t="e">
        <f t="shared" ca="1" si="1802"/>
        <v>#DIV/0!</v>
      </c>
      <c r="DY744" s="103" t="e">
        <f t="shared" ca="1" si="1802"/>
        <v>#DIV/0!</v>
      </c>
      <c r="DZ744" s="103" t="e">
        <f t="shared" ca="1" si="1802"/>
        <v>#DIV/0!</v>
      </c>
      <c r="EA744" s="103" t="e">
        <f t="shared" ca="1" si="1802"/>
        <v>#DIV/0!</v>
      </c>
      <c r="EB744" s="103" t="e">
        <f t="shared" ca="1" si="1802"/>
        <v>#DIV/0!</v>
      </c>
      <c r="EC744" s="103" t="e">
        <f t="shared" ca="1" si="1802"/>
        <v>#DIV/0!</v>
      </c>
      <c r="ED744" s="103" t="e">
        <f t="shared" ca="1" si="1802"/>
        <v>#DIV/0!</v>
      </c>
      <c r="EE744" s="103" t="e">
        <f t="shared" ca="1" si="1802"/>
        <v>#DIV/0!</v>
      </c>
      <c r="EF744" s="103" t="e">
        <f t="shared" ca="1" si="1802"/>
        <v>#DIV/0!</v>
      </c>
      <c r="EG744" s="103" t="e">
        <f t="shared" ca="1" si="1802"/>
        <v>#DIV/0!</v>
      </c>
      <c r="EH744" s="103" t="e">
        <f t="shared" ca="1" si="1802"/>
        <v>#DIV/0!</v>
      </c>
      <c r="EI744" s="103" t="e">
        <f t="shared" ca="1" si="1802"/>
        <v>#DIV/0!</v>
      </c>
      <c r="EJ744" s="103" t="e">
        <f t="shared" ca="1" si="1802"/>
        <v>#DIV/0!</v>
      </c>
      <c r="EK744" s="103" t="e">
        <f t="shared" ca="1" si="1802"/>
        <v>#DIV/0!</v>
      </c>
    </row>
    <row r="745" spans="1:141" outlineLevel="1" x14ac:dyDescent="0.25">
      <c r="A745" s="90"/>
      <c r="B745" s="90"/>
      <c r="C745" s="90"/>
      <c r="D745" s="90"/>
      <c r="E745" t="str">
        <f>CONCATENATE("- ", $N$6,":")</f>
        <v>- Base:</v>
      </c>
      <c r="F745" s="100"/>
      <c r="I745" s="101"/>
      <c r="J745" s="100"/>
      <c r="M745" s="101"/>
      <c r="N745" s="100"/>
      <c r="Q745" s="101"/>
      <c r="R745" s="100"/>
      <c r="U745" s="101"/>
      <c r="V745" s="100"/>
      <c r="Y745" s="101"/>
      <c r="Z745" s="100"/>
      <c r="AC745" s="101"/>
      <c r="AD745" s="100"/>
      <c r="AG745" s="101"/>
      <c r="AH745" s="100"/>
      <c r="AK745" s="101"/>
      <c r="AL745" s="100"/>
      <c r="AO745" s="101"/>
      <c r="AP745" s="123">
        <v>0</v>
      </c>
      <c r="AQ745" s="124">
        <v>0</v>
      </c>
      <c r="AR745" s="124">
        <v>0</v>
      </c>
      <c r="AS745" s="125">
        <v>0</v>
      </c>
      <c r="AT745" s="123">
        <v>0</v>
      </c>
      <c r="AU745" s="124">
        <v>0</v>
      </c>
      <c r="AV745" s="124">
        <v>0</v>
      </c>
      <c r="AW745" s="125">
        <v>0</v>
      </c>
      <c r="AX745" s="123">
        <v>0</v>
      </c>
      <c r="AY745" s="124">
        <v>0</v>
      </c>
      <c r="AZ745" s="124">
        <v>0</v>
      </c>
      <c r="BA745" s="125">
        <v>0</v>
      </c>
      <c r="BB745" s="123">
        <v>0</v>
      </c>
      <c r="BC745" s="124">
        <v>0</v>
      </c>
      <c r="BD745" s="124">
        <v>0</v>
      </c>
      <c r="BE745" s="125">
        <v>0</v>
      </c>
      <c r="BF745" s="123">
        <v>0</v>
      </c>
      <c r="BG745" s="124">
        <v>0</v>
      </c>
      <c r="BH745" s="124">
        <v>0</v>
      </c>
      <c r="BI745" s="125">
        <v>0</v>
      </c>
      <c r="BJ745" s="123">
        <v>0</v>
      </c>
      <c r="BK745" s="124">
        <v>0</v>
      </c>
      <c r="BL745" s="124">
        <v>0</v>
      </c>
      <c r="BM745" s="125">
        <v>0</v>
      </c>
      <c r="BN745" s="123">
        <v>0</v>
      </c>
      <c r="BO745" s="124">
        <v>0</v>
      </c>
      <c r="BP745" s="124">
        <v>0</v>
      </c>
      <c r="BQ745" s="125">
        <v>0</v>
      </c>
      <c r="BR745" s="123">
        <v>0</v>
      </c>
      <c r="BS745" s="124">
        <v>0</v>
      </c>
      <c r="BT745" s="124">
        <v>0</v>
      </c>
      <c r="BU745" s="125">
        <v>0</v>
      </c>
      <c r="BV745" s="123">
        <v>0</v>
      </c>
      <c r="BW745" s="124">
        <v>0</v>
      </c>
      <c r="BX745" s="124">
        <v>0</v>
      </c>
      <c r="BY745" s="125">
        <v>0</v>
      </c>
      <c r="BZ745" s="123">
        <v>0</v>
      </c>
      <c r="CA745" s="124">
        <v>0</v>
      </c>
      <c r="CB745" s="124">
        <v>0</v>
      </c>
      <c r="CC745" s="125">
        <v>0</v>
      </c>
      <c r="CD745" s="123">
        <v>0</v>
      </c>
      <c r="CE745" s="124">
        <v>0</v>
      </c>
      <c r="CF745" s="124">
        <v>0</v>
      </c>
      <c r="CG745" s="125">
        <v>0</v>
      </c>
      <c r="CH745" s="123">
        <v>0</v>
      </c>
      <c r="CI745" s="124">
        <v>0</v>
      </c>
      <c r="CJ745" s="124">
        <v>0</v>
      </c>
      <c r="CK745" s="125">
        <v>0</v>
      </c>
      <c r="CL745" s="123">
        <v>0</v>
      </c>
      <c r="CM745" s="124">
        <v>0</v>
      </c>
      <c r="CN745" s="124">
        <v>0</v>
      </c>
      <c r="CO745" s="125">
        <v>0</v>
      </c>
      <c r="CP745" s="123">
        <v>0</v>
      </c>
      <c r="CQ745" s="124">
        <v>0</v>
      </c>
      <c r="CR745" s="124">
        <v>0</v>
      </c>
      <c r="CS745" s="125">
        <v>0</v>
      </c>
      <c r="CT745" s="123">
        <v>0</v>
      </c>
      <c r="CU745" s="124">
        <v>0</v>
      </c>
      <c r="CV745" s="124">
        <v>0</v>
      </c>
      <c r="CW745" s="125">
        <v>0</v>
      </c>
      <c r="CX745" s="123">
        <v>0</v>
      </c>
      <c r="CY745" s="124">
        <v>0</v>
      </c>
      <c r="CZ745" s="124">
        <v>0</v>
      </c>
      <c r="DA745" s="125">
        <v>0</v>
      </c>
      <c r="DB745" s="123">
        <v>0</v>
      </c>
      <c r="DC745" s="124">
        <v>0</v>
      </c>
      <c r="DD745" s="124">
        <v>0</v>
      </c>
      <c r="DE745" s="125">
        <v>0</v>
      </c>
      <c r="DF745" s="123">
        <v>0</v>
      </c>
      <c r="DG745" s="124">
        <v>0</v>
      </c>
      <c r="DH745" s="124">
        <v>0</v>
      </c>
      <c r="DI745" s="125">
        <v>0</v>
      </c>
      <c r="DT745" s="124">
        <v>0</v>
      </c>
      <c r="DU745" s="124">
        <v>0</v>
      </c>
      <c r="DV745" s="124">
        <v>0</v>
      </c>
      <c r="DW745" s="124">
        <v>0</v>
      </c>
      <c r="DX745" s="124">
        <v>0</v>
      </c>
      <c r="DY745" s="124">
        <v>0</v>
      </c>
      <c r="DZ745" s="124">
        <v>0</v>
      </c>
      <c r="EA745" s="124">
        <v>0</v>
      </c>
      <c r="EB745" s="124">
        <v>0</v>
      </c>
      <c r="EC745" s="124">
        <v>0</v>
      </c>
      <c r="ED745" s="124">
        <v>0</v>
      </c>
      <c r="EE745" s="124">
        <v>0</v>
      </c>
      <c r="EF745" s="124">
        <v>0</v>
      </c>
      <c r="EG745" s="124">
        <v>0</v>
      </c>
      <c r="EH745" s="124">
        <v>0</v>
      </c>
      <c r="EI745" s="124">
        <v>0</v>
      </c>
      <c r="EJ745" s="124">
        <v>0</v>
      </c>
      <c r="EK745" s="124">
        <v>0</v>
      </c>
    </row>
    <row r="746" spans="1:141" outlineLevel="1" x14ac:dyDescent="0.25">
      <c r="A746" s="90"/>
      <c r="B746" s="90"/>
      <c r="C746" s="90"/>
      <c r="D746" s="90"/>
      <c r="E746" t="str">
        <f>CONCATENATE("- ", $N$7,":")</f>
        <v>- Upside:</v>
      </c>
      <c r="F746" s="100"/>
      <c r="I746" s="101"/>
      <c r="J746" s="100"/>
      <c r="M746" s="101"/>
      <c r="N746" s="100"/>
      <c r="Q746" s="101"/>
      <c r="R746" s="100"/>
      <c r="U746" s="101"/>
      <c r="V746" s="100"/>
      <c r="Y746" s="101"/>
      <c r="Z746" s="100"/>
      <c r="AC746" s="101"/>
      <c r="AD746" s="100"/>
      <c r="AG746" s="101"/>
      <c r="AH746" s="100"/>
      <c r="AK746" s="101"/>
      <c r="AL746" s="100"/>
      <c r="AO746" s="101"/>
      <c r="AP746" s="123">
        <v>0</v>
      </c>
      <c r="AQ746" s="124">
        <v>0</v>
      </c>
      <c r="AR746" s="124">
        <v>0</v>
      </c>
      <c r="AS746" s="125">
        <v>0</v>
      </c>
      <c r="AT746" s="123">
        <v>0</v>
      </c>
      <c r="AU746" s="124">
        <v>0</v>
      </c>
      <c r="AV746" s="124">
        <v>0</v>
      </c>
      <c r="AW746" s="125">
        <v>0</v>
      </c>
      <c r="AX746" s="123">
        <v>0</v>
      </c>
      <c r="AY746" s="124">
        <v>0</v>
      </c>
      <c r="AZ746" s="124">
        <v>0</v>
      </c>
      <c r="BA746" s="125">
        <v>0</v>
      </c>
      <c r="BB746" s="123">
        <v>0</v>
      </c>
      <c r="BC746" s="124">
        <v>0</v>
      </c>
      <c r="BD746" s="124">
        <v>0</v>
      </c>
      <c r="BE746" s="125">
        <v>0</v>
      </c>
      <c r="BF746" s="123">
        <v>0</v>
      </c>
      <c r="BG746" s="124">
        <v>0</v>
      </c>
      <c r="BH746" s="124">
        <v>0</v>
      </c>
      <c r="BI746" s="125">
        <v>0</v>
      </c>
      <c r="BJ746" s="123">
        <v>0</v>
      </c>
      <c r="BK746" s="124">
        <v>0</v>
      </c>
      <c r="BL746" s="124">
        <v>0</v>
      </c>
      <c r="BM746" s="125">
        <v>0</v>
      </c>
      <c r="BN746" s="123">
        <v>0</v>
      </c>
      <c r="BO746" s="124">
        <v>0</v>
      </c>
      <c r="BP746" s="124">
        <v>0</v>
      </c>
      <c r="BQ746" s="125">
        <v>0</v>
      </c>
      <c r="BR746" s="123">
        <v>0</v>
      </c>
      <c r="BS746" s="124">
        <v>0</v>
      </c>
      <c r="BT746" s="124">
        <v>0</v>
      </c>
      <c r="BU746" s="125">
        <v>0</v>
      </c>
      <c r="BV746" s="123">
        <v>0</v>
      </c>
      <c r="BW746" s="124">
        <v>0</v>
      </c>
      <c r="BX746" s="124">
        <v>0</v>
      </c>
      <c r="BY746" s="125">
        <v>0</v>
      </c>
      <c r="BZ746" s="123">
        <v>0</v>
      </c>
      <c r="CA746" s="124">
        <v>0</v>
      </c>
      <c r="CB746" s="124">
        <v>0</v>
      </c>
      <c r="CC746" s="125">
        <v>0</v>
      </c>
      <c r="CD746" s="123">
        <v>0</v>
      </c>
      <c r="CE746" s="124">
        <v>0</v>
      </c>
      <c r="CF746" s="124">
        <v>0</v>
      </c>
      <c r="CG746" s="125">
        <v>0</v>
      </c>
      <c r="CH746" s="123">
        <v>0</v>
      </c>
      <c r="CI746" s="124">
        <v>0</v>
      </c>
      <c r="CJ746" s="124">
        <v>0</v>
      </c>
      <c r="CK746" s="125">
        <v>0</v>
      </c>
      <c r="CL746" s="123">
        <v>0</v>
      </c>
      <c r="CM746" s="124">
        <v>0</v>
      </c>
      <c r="CN746" s="124">
        <v>0</v>
      </c>
      <c r="CO746" s="125">
        <v>0</v>
      </c>
      <c r="CP746" s="123">
        <v>0</v>
      </c>
      <c r="CQ746" s="124">
        <v>0</v>
      </c>
      <c r="CR746" s="124">
        <v>0</v>
      </c>
      <c r="CS746" s="125">
        <v>0</v>
      </c>
      <c r="CT746" s="123">
        <v>0</v>
      </c>
      <c r="CU746" s="124">
        <v>0</v>
      </c>
      <c r="CV746" s="124">
        <v>0</v>
      </c>
      <c r="CW746" s="125">
        <v>0</v>
      </c>
      <c r="CX746" s="123">
        <v>0</v>
      </c>
      <c r="CY746" s="124">
        <v>0</v>
      </c>
      <c r="CZ746" s="124">
        <v>0</v>
      </c>
      <c r="DA746" s="125">
        <v>0</v>
      </c>
      <c r="DB746" s="123">
        <v>0</v>
      </c>
      <c r="DC746" s="124">
        <v>0</v>
      </c>
      <c r="DD746" s="124">
        <v>0</v>
      </c>
      <c r="DE746" s="125">
        <v>0</v>
      </c>
      <c r="DF746" s="123">
        <v>0</v>
      </c>
      <c r="DG746" s="124">
        <v>0</v>
      </c>
      <c r="DH746" s="124">
        <v>0</v>
      </c>
      <c r="DI746" s="125">
        <v>0</v>
      </c>
      <c r="DT746" s="124">
        <v>0</v>
      </c>
      <c r="DU746" s="124">
        <v>0</v>
      </c>
      <c r="DV746" s="124">
        <v>0</v>
      </c>
      <c r="DW746" s="124">
        <v>0</v>
      </c>
      <c r="DX746" s="124">
        <v>0</v>
      </c>
      <c r="DY746" s="124">
        <v>0</v>
      </c>
      <c r="DZ746" s="124">
        <v>0</v>
      </c>
      <c r="EA746" s="124">
        <v>0</v>
      </c>
      <c r="EB746" s="124">
        <v>0</v>
      </c>
      <c r="EC746" s="124">
        <v>0</v>
      </c>
      <c r="ED746" s="124">
        <v>0</v>
      </c>
      <c r="EE746" s="124">
        <v>0</v>
      </c>
      <c r="EF746" s="124">
        <v>0</v>
      </c>
      <c r="EG746" s="124">
        <v>0</v>
      </c>
      <c r="EH746" s="124">
        <v>0</v>
      </c>
      <c r="EI746" s="124">
        <v>0</v>
      </c>
      <c r="EJ746" s="124">
        <v>0</v>
      </c>
      <c r="EK746" s="124">
        <v>0</v>
      </c>
    </row>
    <row r="747" spans="1:141" outlineLevel="1" x14ac:dyDescent="0.25">
      <c r="A747" s="90"/>
      <c r="B747" s="90"/>
      <c r="C747" s="90"/>
      <c r="D747" s="90"/>
      <c r="E747" t="str">
        <f>CONCATENATE("- ", $N$8,":")</f>
        <v>- Downside:</v>
      </c>
      <c r="F747" s="100"/>
      <c r="I747" s="101"/>
      <c r="J747" s="100"/>
      <c r="M747" s="101"/>
      <c r="N747" s="100"/>
      <c r="Q747" s="101"/>
      <c r="R747" s="100"/>
      <c r="U747" s="101"/>
      <c r="V747" s="100"/>
      <c r="Y747" s="101"/>
      <c r="Z747" s="100"/>
      <c r="AC747" s="101"/>
      <c r="AD747" s="100"/>
      <c r="AG747" s="101"/>
      <c r="AH747" s="100"/>
      <c r="AK747" s="101"/>
      <c r="AL747" s="100"/>
      <c r="AO747" s="101"/>
      <c r="AP747" s="123">
        <v>0</v>
      </c>
      <c r="AQ747" s="124">
        <v>0</v>
      </c>
      <c r="AR747" s="124">
        <v>0</v>
      </c>
      <c r="AS747" s="125">
        <v>0</v>
      </c>
      <c r="AT747" s="123">
        <v>0</v>
      </c>
      <c r="AU747" s="124">
        <v>0</v>
      </c>
      <c r="AV747" s="124">
        <v>0</v>
      </c>
      <c r="AW747" s="125">
        <v>0</v>
      </c>
      <c r="AX747" s="123">
        <v>0</v>
      </c>
      <c r="AY747" s="124">
        <v>0</v>
      </c>
      <c r="AZ747" s="124">
        <v>0</v>
      </c>
      <c r="BA747" s="125">
        <v>0</v>
      </c>
      <c r="BB747" s="123">
        <v>0</v>
      </c>
      <c r="BC747" s="124">
        <v>0</v>
      </c>
      <c r="BD747" s="124">
        <v>0</v>
      </c>
      <c r="BE747" s="125">
        <v>0</v>
      </c>
      <c r="BF747" s="123">
        <v>0</v>
      </c>
      <c r="BG747" s="124">
        <v>0</v>
      </c>
      <c r="BH747" s="124">
        <v>0</v>
      </c>
      <c r="BI747" s="125">
        <v>0</v>
      </c>
      <c r="BJ747" s="123">
        <v>0</v>
      </c>
      <c r="BK747" s="124">
        <v>0</v>
      </c>
      <c r="BL747" s="124">
        <v>0</v>
      </c>
      <c r="BM747" s="125">
        <v>0</v>
      </c>
      <c r="BN747" s="123">
        <v>0</v>
      </c>
      <c r="BO747" s="124">
        <v>0</v>
      </c>
      <c r="BP747" s="124">
        <v>0</v>
      </c>
      <c r="BQ747" s="125">
        <v>0</v>
      </c>
      <c r="BR747" s="123">
        <v>0</v>
      </c>
      <c r="BS747" s="124">
        <v>0</v>
      </c>
      <c r="BT747" s="124">
        <v>0</v>
      </c>
      <c r="BU747" s="125">
        <v>0</v>
      </c>
      <c r="BV747" s="123">
        <v>0</v>
      </c>
      <c r="BW747" s="124">
        <v>0</v>
      </c>
      <c r="BX747" s="124">
        <v>0</v>
      </c>
      <c r="BY747" s="125">
        <v>0</v>
      </c>
      <c r="BZ747" s="123">
        <v>0</v>
      </c>
      <c r="CA747" s="124">
        <v>0</v>
      </c>
      <c r="CB747" s="124">
        <v>0</v>
      </c>
      <c r="CC747" s="125">
        <v>0</v>
      </c>
      <c r="CD747" s="123">
        <v>0</v>
      </c>
      <c r="CE747" s="124">
        <v>0</v>
      </c>
      <c r="CF747" s="124">
        <v>0</v>
      </c>
      <c r="CG747" s="125">
        <v>0</v>
      </c>
      <c r="CH747" s="123">
        <v>0</v>
      </c>
      <c r="CI747" s="124">
        <v>0</v>
      </c>
      <c r="CJ747" s="124">
        <v>0</v>
      </c>
      <c r="CK747" s="125">
        <v>0</v>
      </c>
      <c r="CL747" s="123">
        <v>0</v>
      </c>
      <c r="CM747" s="124">
        <v>0</v>
      </c>
      <c r="CN747" s="124">
        <v>0</v>
      </c>
      <c r="CO747" s="125">
        <v>0</v>
      </c>
      <c r="CP747" s="123">
        <v>0</v>
      </c>
      <c r="CQ747" s="124">
        <v>0</v>
      </c>
      <c r="CR747" s="124">
        <v>0</v>
      </c>
      <c r="CS747" s="125">
        <v>0</v>
      </c>
      <c r="CT747" s="123">
        <v>0</v>
      </c>
      <c r="CU747" s="124">
        <v>0</v>
      </c>
      <c r="CV747" s="124">
        <v>0</v>
      </c>
      <c r="CW747" s="125">
        <v>0</v>
      </c>
      <c r="CX747" s="123">
        <v>0</v>
      </c>
      <c r="CY747" s="124">
        <v>0</v>
      </c>
      <c r="CZ747" s="124">
        <v>0</v>
      </c>
      <c r="DA747" s="125">
        <v>0</v>
      </c>
      <c r="DB747" s="123">
        <v>0</v>
      </c>
      <c r="DC747" s="124">
        <v>0</v>
      </c>
      <c r="DD747" s="124">
        <v>0</v>
      </c>
      <c r="DE747" s="125">
        <v>0</v>
      </c>
      <c r="DF747" s="123">
        <v>0</v>
      </c>
      <c r="DG747" s="124">
        <v>0</v>
      </c>
      <c r="DH747" s="124">
        <v>0</v>
      </c>
      <c r="DI747" s="125">
        <v>0</v>
      </c>
      <c r="DT747" s="124">
        <v>0</v>
      </c>
      <c r="DU747" s="124">
        <v>0</v>
      </c>
      <c r="DV747" s="124">
        <v>0</v>
      </c>
      <c r="DW747" s="124">
        <v>0</v>
      </c>
      <c r="DX747" s="124">
        <v>0</v>
      </c>
      <c r="DY747" s="124">
        <v>0</v>
      </c>
      <c r="DZ747" s="124">
        <v>0</v>
      </c>
      <c r="EA747" s="124">
        <v>0</v>
      </c>
      <c r="EB747" s="124">
        <v>0</v>
      </c>
      <c r="EC747" s="124">
        <v>0</v>
      </c>
      <c r="ED747" s="124">
        <v>0</v>
      </c>
      <c r="EE747" s="124">
        <v>0</v>
      </c>
      <c r="EF747" s="124">
        <v>0</v>
      </c>
      <c r="EG747" s="124">
        <v>0</v>
      </c>
      <c r="EH747" s="124">
        <v>0</v>
      </c>
      <c r="EI747" s="124">
        <v>0</v>
      </c>
      <c r="EJ747" s="124">
        <v>0</v>
      </c>
      <c r="EK747" s="124">
        <v>0</v>
      </c>
    </row>
    <row r="748" spans="1:141" outlineLevel="1" x14ac:dyDescent="0.25">
      <c r="A748" s="90"/>
      <c r="B748" s="90"/>
      <c r="C748" s="90"/>
      <c r="D748" s="90"/>
      <c r="E748" t="str">
        <f>CONCATENATE("- ", $N$9,":")</f>
        <v>- Management:</v>
      </c>
      <c r="F748" s="100"/>
      <c r="I748" s="101"/>
      <c r="J748" s="100"/>
      <c r="M748" s="101"/>
      <c r="N748" s="100"/>
      <c r="Q748" s="101"/>
      <c r="R748" s="100"/>
      <c r="U748" s="101"/>
      <c r="V748" s="100"/>
      <c r="Y748" s="101"/>
      <c r="Z748" s="100"/>
      <c r="AC748" s="101"/>
      <c r="AD748" s="100"/>
      <c r="AG748" s="101"/>
      <c r="AH748" s="100"/>
      <c r="AK748" s="101"/>
      <c r="AL748" s="100"/>
      <c r="AO748" s="101"/>
      <c r="AP748" s="123">
        <v>0</v>
      </c>
      <c r="AQ748" s="124">
        <v>0</v>
      </c>
      <c r="AR748" s="124">
        <v>0</v>
      </c>
      <c r="AS748" s="125">
        <v>0</v>
      </c>
      <c r="AT748" s="123">
        <v>0</v>
      </c>
      <c r="AU748" s="124">
        <v>0</v>
      </c>
      <c r="AV748" s="124">
        <v>0</v>
      </c>
      <c r="AW748" s="125">
        <v>0</v>
      </c>
      <c r="AX748" s="123">
        <v>0</v>
      </c>
      <c r="AY748" s="124">
        <v>0</v>
      </c>
      <c r="AZ748" s="124">
        <v>0</v>
      </c>
      <c r="BA748" s="125">
        <v>0</v>
      </c>
      <c r="BB748" s="123">
        <v>0</v>
      </c>
      <c r="BC748" s="124">
        <v>0</v>
      </c>
      <c r="BD748" s="124">
        <v>0</v>
      </c>
      <c r="BE748" s="125">
        <v>0</v>
      </c>
      <c r="BF748" s="123">
        <v>0</v>
      </c>
      <c r="BG748" s="124">
        <v>0</v>
      </c>
      <c r="BH748" s="124">
        <v>0</v>
      </c>
      <c r="BI748" s="125">
        <v>0</v>
      </c>
      <c r="BJ748" s="123">
        <v>0</v>
      </c>
      <c r="BK748" s="124">
        <v>0</v>
      </c>
      <c r="BL748" s="124">
        <v>0</v>
      </c>
      <c r="BM748" s="125">
        <v>0</v>
      </c>
      <c r="BN748" s="123">
        <v>0</v>
      </c>
      <c r="BO748" s="124">
        <v>0</v>
      </c>
      <c r="BP748" s="124">
        <v>0</v>
      </c>
      <c r="BQ748" s="125">
        <v>0</v>
      </c>
      <c r="BR748" s="123">
        <v>0</v>
      </c>
      <c r="BS748" s="124">
        <v>0</v>
      </c>
      <c r="BT748" s="124">
        <v>0</v>
      </c>
      <c r="BU748" s="125">
        <v>0</v>
      </c>
      <c r="BV748" s="123">
        <v>0</v>
      </c>
      <c r="BW748" s="124">
        <v>0</v>
      </c>
      <c r="BX748" s="124">
        <v>0</v>
      </c>
      <c r="BY748" s="125">
        <v>0</v>
      </c>
      <c r="BZ748" s="123">
        <v>0</v>
      </c>
      <c r="CA748" s="124">
        <v>0</v>
      </c>
      <c r="CB748" s="124">
        <v>0</v>
      </c>
      <c r="CC748" s="125">
        <v>0</v>
      </c>
      <c r="CD748" s="123">
        <v>0</v>
      </c>
      <c r="CE748" s="124">
        <v>0</v>
      </c>
      <c r="CF748" s="124">
        <v>0</v>
      </c>
      <c r="CG748" s="125">
        <v>0</v>
      </c>
      <c r="CH748" s="123">
        <v>0</v>
      </c>
      <c r="CI748" s="124">
        <v>0</v>
      </c>
      <c r="CJ748" s="124">
        <v>0</v>
      </c>
      <c r="CK748" s="125">
        <v>0</v>
      </c>
      <c r="CL748" s="123">
        <v>0</v>
      </c>
      <c r="CM748" s="124">
        <v>0</v>
      </c>
      <c r="CN748" s="124">
        <v>0</v>
      </c>
      <c r="CO748" s="125">
        <v>0</v>
      </c>
      <c r="CP748" s="123">
        <v>0</v>
      </c>
      <c r="CQ748" s="124">
        <v>0</v>
      </c>
      <c r="CR748" s="124">
        <v>0</v>
      </c>
      <c r="CS748" s="125">
        <v>0</v>
      </c>
      <c r="CT748" s="123">
        <v>0</v>
      </c>
      <c r="CU748" s="124">
        <v>0</v>
      </c>
      <c r="CV748" s="124">
        <v>0</v>
      </c>
      <c r="CW748" s="125">
        <v>0</v>
      </c>
      <c r="CX748" s="123">
        <v>0</v>
      </c>
      <c r="CY748" s="124">
        <v>0</v>
      </c>
      <c r="CZ748" s="124">
        <v>0</v>
      </c>
      <c r="DA748" s="125">
        <v>0</v>
      </c>
      <c r="DB748" s="123">
        <v>0</v>
      </c>
      <c r="DC748" s="124">
        <v>0</v>
      </c>
      <c r="DD748" s="124">
        <v>0</v>
      </c>
      <c r="DE748" s="125">
        <v>0</v>
      </c>
      <c r="DF748" s="123">
        <v>0</v>
      </c>
      <c r="DG748" s="124">
        <v>0</v>
      </c>
      <c r="DH748" s="124">
        <v>0</v>
      </c>
      <c r="DI748" s="125">
        <v>0</v>
      </c>
      <c r="DT748" s="124">
        <v>0</v>
      </c>
      <c r="DU748" s="124">
        <v>0</v>
      </c>
      <c r="DV748" s="124">
        <v>0</v>
      </c>
      <c r="DW748" s="124">
        <v>0</v>
      </c>
      <c r="DX748" s="124">
        <v>0</v>
      </c>
      <c r="DY748" s="124">
        <v>0</v>
      </c>
      <c r="DZ748" s="124">
        <v>0</v>
      </c>
      <c r="EA748" s="124">
        <v>0</v>
      </c>
      <c r="EB748" s="124">
        <v>0</v>
      </c>
      <c r="EC748" s="124">
        <v>0</v>
      </c>
      <c r="ED748" s="124">
        <v>0</v>
      </c>
      <c r="EE748" s="124">
        <v>0</v>
      </c>
      <c r="EF748" s="124">
        <v>0</v>
      </c>
      <c r="EG748" s="124">
        <v>0</v>
      </c>
      <c r="EH748" s="124">
        <v>0</v>
      </c>
      <c r="EI748" s="124">
        <v>0</v>
      </c>
      <c r="EJ748" s="124">
        <v>0</v>
      </c>
      <c r="EK748" s="124">
        <v>0</v>
      </c>
    </row>
    <row r="749" spans="1:141" outlineLevel="1" x14ac:dyDescent="0.25">
      <c r="A749" s="90"/>
      <c r="B749" s="90"/>
      <c r="C749" s="90"/>
      <c r="D749" s="90"/>
      <c r="E749" t="str">
        <f>CONCATENATE("- ", $N$10,":")</f>
        <v>- Default:</v>
      </c>
      <c r="F749" s="100"/>
      <c r="I749" s="101"/>
      <c r="J749" s="100"/>
      <c r="M749" s="101"/>
      <c r="N749" s="100"/>
      <c r="Q749" s="101"/>
      <c r="R749" s="100"/>
      <c r="U749" s="101"/>
      <c r="V749" s="100"/>
      <c r="Y749" s="101"/>
      <c r="Z749" s="100"/>
      <c r="AC749" s="101"/>
      <c r="AD749" s="100"/>
      <c r="AG749" s="101"/>
      <c r="AH749" s="100"/>
      <c r="AK749" s="101"/>
      <c r="AL749" s="100"/>
      <c r="AO749" s="101"/>
      <c r="AP749" s="123">
        <v>0</v>
      </c>
      <c r="AQ749" s="124">
        <v>0</v>
      </c>
      <c r="AR749" s="124">
        <v>0</v>
      </c>
      <c r="AS749" s="125">
        <v>0</v>
      </c>
      <c r="AT749" s="123">
        <v>0</v>
      </c>
      <c r="AU749" s="124">
        <v>0</v>
      </c>
      <c r="AV749" s="124">
        <v>0</v>
      </c>
      <c r="AW749" s="125">
        <v>0</v>
      </c>
      <c r="AX749" s="123">
        <v>0</v>
      </c>
      <c r="AY749" s="124">
        <v>0</v>
      </c>
      <c r="AZ749" s="124">
        <v>0</v>
      </c>
      <c r="BA749" s="125">
        <v>0</v>
      </c>
      <c r="BB749" s="123">
        <v>0</v>
      </c>
      <c r="BC749" s="124">
        <v>0</v>
      </c>
      <c r="BD749" s="124">
        <v>0</v>
      </c>
      <c r="BE749" s="125">
        <v>0</v>
      </c>
      <c r="BF749" s="123">
        <v>0</v>
      </c>
      <c r="BG749" s="124">
        <v>0</v>
      </c>
      <c r="BH749" s="124">
        <v>0</v>
      </c>
      <c r="BI749" s="125">
        <v>0</v>
      </c>
      <c r="BJ749" s="123">
        <v>0</v>
      </c>
      <c r="BK749" s="124">
        <v>0</v>
      </c>
      <c r="BL749" s="124">
        <v>0</v>
      </c>
      <c r="BM749" s="125">
        <v>0</v>
      </c>
      <c r="BN749" s="123">
        <v>0</v>
      </c>
      <c r="BO749" s="124">
        <v>0</v>
      </c>
      <c r="BP749" s="124">
        <v>0</v>
      </c>
      <c r="BQ749" s="125">
        <v>0</v>
      </c>
      <c r="BR749" s="123">
        <v>0</v>
      </c>
      <c r="BS749" s="124">
        <v>0</v>
      </c>
      <c r="BT749" s="124">
        <v>0</v>
      </c>
      <c r="BU749" s="125">
        <v>0</v>
      </c>
      <c r="BV749" s="123">
        <v>0</v>
      </c>
      <c r="BW749" s="124">
        <v>0</v>
      </c>
      <c r="BX749" s="124">
        <v>0</v>
      </c>
      <c r="BY749" s="125">
        <v>0</v>
      </c>
      <c r="BZ749" s="123">
        <v>0</v>
      </c>
      <c r="CA749" s="124">
        <v>0</v>
      </c>
      <c r="CB749" s="124">
        <v>0</v>
      </c>
      <c r="CC749" s="125">
        <v>0</v>
      </c>
      <c r="CD749" s="123">
        <v>0</v>
      </c>
      <c r="CE749" s="124">
        <v>0</v>
      </c>
      <c r="CF749" s="124">
        <v>0</v>
      </c>
      <c r="CG749" s="125">
        <v>0</v>
      </c>
      <c r="CH749" s="123">
        <v>0</v>
      </c>
      <c r="CI749" s="124">
        <v>0</v>
      </c>
      <c r="CJ749" s="124">
        <v>0</v>
      </c>
      <c r="CK749" s="125">
        <v>0</v>
      </c>
      <c r="CL749" s="123">
        <v>0</v>
      </c>
      <c r="CM749" s="124">
        <v>0</v>
      </c>
      <c r="CN749" s="124">
        <v>0</v>
      </c>
      <c r="CO749" s="125">
        <v>0</v>
      </c>
      <c r="CP749" s="123">
        <v>0</v>
      </c>
      <c r="CQ749" s="124">
        <v>0</v>
      </c>
      <c r="CR749" s="124">
        <v>0</v>
      </c>
      <c r="CS749" s="125">
        <v>0</v>
      </c>
      <c r="CT749" s="123">
        <v>0</v>
      </c>
      <c r="CU749" s="124">
        <v>0</v>
      </c>
      <c r="CV749" s="124">
        <v>0</v>
      </c>
      <c r="CW749" s="125">
        <v>0</v>
      </c>
      <c r="CX749" s="123">
        <v>0</v>
      </c>
      <c r="CY749" s="124">
        <v>0</v>
      </c>
      <c r="CZ749" s="124">
        <v>0</v>
      </c>
      <c r="DA749" s="125">
        <v>0</v>
      </c>
      <c r="DB749" s="123">
        <v>0</v>
      </c>
      <c r="DC749" s="124">
        <v>0</v>
      </c>
      <c r="DD749" s="124">
        <v>0</v>
      </c>
      <c r="DE749" s="125">
        <v>0</v>
      </c>
      <c r="DF749" s="123">
        <v>0</v>
      </c>
      <c r="DG749" s="124">
        <v>0</v>
      </c>
      <c r="DH749" s="124">
        <v>0</v>
      </c>
      <c r="DI749" s="125">
        <v>0</v>
      </c>
      <c r="DT749" s="124" t="e">
        <f ca="1">IF(DT$4="A",AVERAGE(DR733:DT733),AVERAGE(DQ733:DS733))</f>
        <v>#DIV/0!</v>
      </c>
      <c r="DU749" s="124" t="e">
        <f ca="1">IF(DU$4="A",AVERAGE(DS733:DU733),DT749)</f>
        <v>#DIV/0!</v>
      </c>
      <c r="DV749" s="124" t="e">
        <f t="shared" ref="DV749" ca="1" si="1803">DU749</f>
        <v>#DIV/0!</v>
      </c>
      <c r="DW749" s="124" t="e">
        <f t="shared" ref="DW749" ca="1" si="1804">DV749</f>
        <v>#DIV/0!</v>
      </c>
      <c r="DX749" s="124" t="e">
        <f t="shared" ref="DX749" ca="1" si="1805">DW749</f>
        <v>#DIV/0!</v>
      </c>
      <c r="DY749" s="124" t="e">
        <f t="shared" ref="DY749" ca="1" si="1806">DX749</f>
        <v>#DIV/0!</v>
      </c>
      <c r="DZ749" s="124" t="e">
        <f t="shared" ref="DZ749" ca="1" si="1807">DY749</f>
        <v>#DIV/0!</v>
      </c>
      <c r="EA749" s="124" t="e">
        <f t="shared" ref="EA749" ca="1" si="1808">DZ749</f>
        <v>#DIV/0!</v>
      </c>
      <c r="EB749" s="124" t="e">
        <f t="shared" ref="EB749" ca="1" si="1809">EA749</f>
        <v>#DIV/0!</v>
      </c>
      <c r="EC749" s="124" t="e">
        <f t="shared" ref="EC749" ca="1" si="1810">EB749</f>
        <v>#DIV/0!</v>
      </c>
      <c r="ED749" s="124" t="e">
        <f t="shared" ref="ED749" ca="1" si="1811">EC749</f>
        <v>#DIV/0!</v>
      </c>
      <c r="EE749" s="124" t="e">
        <f t="shared" ref="EE749" ca="1" si="1812">ED749</f>
        <v>#DIV/0!</v>
      </c>
      <c r="EF749" s="124" t="e">
        <f t="shared" ref="EF749" ca="1" si="1813">EE749</f>
        <v>#DIV/0!</v>
      </c>
      <c r="EG749" s="124" t="e">
        <f t="shared" ref="EG749" ca="1" si="1814">EF749</f>
        <v>#DIV/0!</v>
      </c>
      <c r="EH749" s="124" t="e">
        <f t="shared" ref="EH749" ca="1" si="1815">EG749</f>
        <v>#DIV/0!</v>
      </c>
      <c r="EI749" s="124" t="e">
        <f t="shared" ref="EI749" ca="1" si="1816">EH749</f>
        <v>#DIV/0!</v>
      </c>
      <c r="EJ749" s="124" t="e">
        <f t="shared" ref="EJ749" ca="1" si="1817">EI749</f>
        <v>#DIV/0!</v>
      </c>
      <c r="EK749" s="124" t="e">
        <f t="shared" ref="EK749" ca="1" si="1818">EJ749</f>
        <v>#DIV/0!</v>
      </c>
    </row>
    <row r="750" spans="1:141" outlineLevel="1" x14ac:dyDescent="0.25">
      <c r="A750" s="129"/>
      <c r="B750" s="129"/>
      <c r="C750" s="129"/>
      <c r="D750" s="129"/>
      <c r="E750" s="122"/>
      <c r="F750" s="130"/>
      <c r="G750" s="122"/>
      <c r="H750" s="122"/>
      <c r="I750" s="122"/>
      <c r="J750" s="130"/>
      <c r="K750" s="122"/>
      <c r="L750" s="122"/>
      <c r="M750" s="122"/>
      <c r="N750" s="130"/>
      <c r="O750" s="122"/>
      <c r="P750" s="122"/>
      <c r="Q750" s="122"/>
      <c r="R750" s="130"/>
      <c r="S750" s="122"/>
      <c r="T750" s="122"/>
      <c r="U750" s="122"/>
      <c r="V750" s="130"/>
      <c r="W750" s="122"/>
      <c r="X750" s="122"/>
      <c r="Y750" s="122"/>
      <c r="Z750" s="130"/>
      <c r="AA750" s="122"/>
      <c r="AB750" s="122"/>
      <c r="AC750" s="122"/>
      <c r="AD750" s="130"/>
      <c r="AE750" s="122"/>
      <c r="AF750" s="122"/>
      <c r="AG750" s="122"/>
      <c r="AH750" s="130"/>
      <c r="AI750" s="122"/>
      <c r="AJ750" s="122"/>
      <c r="AK750" s="122"/>
      <c r="AL750" s="130"/>
      <c r="AM750" s="122"/>
      <c r="AN750" s="122"/>
      <c r="AO750" s="122"/>
      <c r="AP750" s="130"/>
      <c r="AQ750" s="122"/>
      <c r="AR750" s="122"/>
      <c r="AS750" s="122"/>
      <c r="AT750" s="130"/>
      <c r="AU750" s="122"/>
      <c r="AV750" s="122"/>
      <c r="AW750" s="122"/>
      <c r="AX750" s="130"/>
      <c r="AY750" s="122"/>
      <c r="AZ750" s="122"/>
      <c r="BA750" s="122"/>
      <c r="BB750" s="130"/>
      <c r="BC750" s="122"/>
      <c r="BD750" s="122"/>
      <c r="BE750" s="122"/>
      <c r="BF750" s="130"/>
      <c r="BG750" s="122"/>
      <c r="BH750" s="122"/>
      <c r="BI750" s="122"/>
      <c r="BJ750" s="130"/>
      <c r="BK750" s="122"/>
      <c r="BL750" s="122"/>
      <c r="BM750" s="122"/>
      <c r="BN750" s="130"/>
      <c r="BO750" s="122"/>
      <c r="BP750" s="122"/>
      <c r="BQ750" s="122"/>
      <c r="BR750" s="130"/>
      <c r="BS750" s="122"/>
      <c r="BT750" s="122"/>
      <c r="BU750" s="122"/>
      <c r="BV750" s="130"/>
      <c r="BW750" s="122"/>
      <c r="BX750" s="122"/>
      <c r="BY750" s="122"/>
      <c r="BZ750" s="130"/>
      <c r="CA750" s="122"/>
      <c r="CB750" s="122"/>
      <c r="CC750" s="122"/>
      <c r="CD750" s="130"/>
      <c r="CE750" s="122"/>
      <c r="CF750" s="122"/>
      <c r="CG750" s="122"/>
      <c r="CH750" s="130"/>
      <c r="CI750" s="122"/>
      <c r="CJ750" s="122"/>
      <c r="CK750" s="122"/>
      <c r="CL750" s="130"/>
      <c r="CM750" s="122"/>
      <c r="CN750" s="122"/>
      <c r="CO750" s="122"/>
      <c r="CP750" s="130"/>
      <c r="CQ750" s="122"/>
      <c r="CR750" s="122"/>
      <c r="CS750" s="122"/>
      <c r="CT750" s="130"/>
      <c r="CU750" s="122"/>
      <c r="CV750" s="122"/>
      <c r="CW750" s="122"/>
      <c r="CX750" s="130"/>
      <c r="CY750" s="122"/>
      <c r="CZ750" s="122"/>
      <c r="DA750" s="122"/>
      <c r="DB750" s="130"/>
      <c r="DC750" s="122"/>
      <c r="DD750" s="122"/>
      <c r="DE750" s="122"/>
      <c r="DF750" s="130"/>
      <c r="DG750" s="122"/>
      <c r="DH750" s="122"/>
      <c r="DI750" s="131"/>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2"/>
      <c r="EI750" s="122"/>
      <c r="EJ750" s="122"/>
      <c r="EK750" s="122"/>
    </row>
    <row r="751" spans="1:141" outlineLevel="1" x14ac:dyDescent="0.25">
      <c r="A751" s="90"/>
      <c r="B751" s="90"/>
      <c r="C751" s="90"/>
      <c r="D751" s="90"/>
      <c r="F751" s="100"/>
      <c r="I751" s="101"/>
      <c r="J751" s="100"/>
      <c r="M751" s="101"/>
      <c r="N751" s="100"/>
      <c r="Q751" s="101"/>
      <c r="R751" s="100"/>
      <c r="U751" s="101"/>
      <c r="V751" s="100"/>
      <c r="Y751" s="101"/>
      <c r="Z751" s="100"/>
      <c r="AC751" s="101"/>
      <c r="AD751" s="100"/>
      <c r="AG751" s="101"/>
      <c r="AH751" s="100"/>
      <c r="AK751" s="101"/>
      <c r="AL751" s="100"/>
      <c r="AO751" s="101"/>
      <c r="AP751" s="100"/>
      <c r="AS751" s="101"/>
      <c r="AT751" s="100"/>
      <c r="AW751" s="101"/>
      <c r="AX751" s="100"/>
      <c r="BA751" s="101"/>
      <c r="BB751" s="100"/>
      <c r="BE751" s="101"/>
      <c r="BF751" s="100"/>
      <c r="BI751" s="101"/>
      <c r="BJ751" s="100"/>
      <c r="BM751" s="101"/>
      <c r="BN751" s="100"/>
      <c r="BQ751" s="101"/>
      <c r="BR751" s="100"/>
      <c r="BU751" s="101"/>
      <c r="BV751" s="100"/>
      <c r="BY751" s="101"/>
      <c r="BZ751" s="100"/>
      <c r="CC751" s="101"/>
      <c r="CD751" s="100"/>
      <c r="CG751" s="101"/>
      <c r="CH751" s="100"/>
      <c r="CK751" s="101"/>
      <c r="CL751" s="100"/>
      <c r="CO751" s="101"/>
      <c r="CP751" s="100"/>
      <c r="CS751" s="101"/>
      <c r="CT751" s="100"/>
      <c r="CW751" s="101"/>
      <c r="CX751" s="100"/>
      <c r="DA751" s="101"/>
      <c r="DB751" s="100"/>
      <c r="DE751" s="101"/>
      <c r="DF751" s="100"/>
      <c r="DI751" s="101"/>
    </row>
    <row r="752" spans="1:141" outlineLevel="1" x14ac:dyDescent="0.25">
      <c r="A752" s="90"/>
      <c r="B752" s="90"/>
      <c r="C752" s="111"/>
      <c r="D752" s="90"/>
      <c r="E752" s="132" t="s">
        <v>275</v>
      </c>
      <c r="F752" s="105" t="str">
        <f t="shared" ref="F752:AK752" ca="1" si="1819">IF(ISNUMBER(F756),F756+IF($I$7=1,F754,0),IF(ISNUMBER(F758),F758+IF($I$7=1,F754,0),""))</f>
        <v/>
      </c>
      <c r="G752" s="106" t="str">
        <f t="shared" ca="1" si="1819"/>
        <v/>
      </c>
      <c r="H752" s="106" t="str">
        <f t="shared" ca="1" si="1819"/>
        <v/>
      </c>
      <c r="I752" s="107" t="str">
        <f t="shared" ca="1" si="1819"/>
        <v/>
      </c>
      <c r="J752" s="105" t="str">
        <f t="shared" ca="1" si="1819"/>
        <v/>
      </c>
      <c r="K752" s="106" t="str">
        <f t="shared" ca="1" si="1819"/>
        <v/>
      </c>
      <c r="L752" s="106" t="str">
        <f t="shared" ca="1" si="1819"/>
        <v/>
      </c>
      <c r="M752" s="107" t="str">
        <f t="shared" ca="1" si="1819"/>
        <v/>
      </c>
      <c r="N752" s="105" t="str">
        <f t="shared" ca="1" si="1819"/>
        <v/>
      </c>
      <c r="O752" s="106" t="str">
        <f t="shared" ca="1" si="1819"/>
        <v/>
      </c>
      <c r="P752" s="106" t="str">
        <f t="shared" ca="1" si="1819"/>
        <v/>
      </c>
      <c r="Q752" s="107" t="str">
        <f t="shared" ca="1" si="1819"/>
        <v/>
      </c>
      <c r="R752" s="105" t="str">
        <f t="shared" ca="1" si="1819"/>
        <v/>
      </c>
      <c r="S752" s="106" t="str">
        <f t="shared" ca="1" si="1819"/>
        <v/>
      </c>
      <c r="T752" s="106" t="str">
        <f t="shared" ca="1" si="1819"/>
        <v/>
      </c>
      <c r="U752" s="107" t="str">
        <f t="shared" ca="1" si="1819"/>
        <v/>
      </c>
      <c r="V752" s="105" t="str">
        <f t="shared" ca="1" si="1819"/>
        <v/>
      </c>
      <c r="W752" s="106" t="str">
        <f t="shared" ca="1" si="1819"/>
        <v/>
      </c>
      <c r="X752" s="106" t="str">
        <f t="shared" ca="1" si="1819"/>
        <v/>
      </c>
      <c r="Y752" s="107" t="str">
        <f t="shared" ca="1" si="1819"/>
        <v/>
      </c>
      <c r="Z752" s="105" t="str">
        <f t="shared" ca="1" si="1819"/>
        <v/>
      </c>
      <c r="AA752" s="106" t="str">
        <f t="shared" ca="1" si="1819"/>
        <v/>
      </c>
      <c r="AB752" s="106" t="str">
        <f t="shared" ca="1" si="1819"/>
        <v/>
      </c>
      <c r="AC752" s="107" t="str">
        <f t="shared" ca="1" si="1819"/>
        <v/>
      </c>
      <c r="AD752" s="105" t="str">
        <f t="shared" ca="1" si="1819"/>
        <v/>
      </c>
      <c r="AE752" s="106" t="str">
        <f t="shared" ca="1" si="1819"/>
        <v/>
      </c>
      <c r="AF752" s="106" t="str">
        <f t="shared" ca="1" si="1819"/>
        <v/>
      </c>
      <c r="AG752" s="107" t="str">
        <f t="shared" ca="1" si="1819"/>
        <v/>
      </c>
      <c r="AH752" s="105" t="str">
        <f t="shared" ca="1" si="1819"/>
        <v/>
      </c>
      <c r="AI752" s="106" t="str">
        <f t="shared" ca="1" si="1819"/>
        <v/>
      </c>
      <c r="AJ752" s="106" t="str">
        <f t="shared" ca="1" si="1819"/>
        <v/>
      </c>
      <c r="AK752" s="107" t="str">
        <f t="shared" ca="1" si="1819"/>
        <v/>
      </c>
      <c r="AL752" s="105" t="str">
        <f t="shared" ref="AL752:BQ752" ca="1" si="1820">IF(ISNUMBER(AL756),AL756+IF($I$7=1,AL754,0),IF(ISNUMBER(AL758),AL758+IF($I$7=1,AL754,0),""))</f>
        <v/>
      </c>
      <c r="AM752" s="106" t="str">
        <f t="shared" ca="1" si="1820"/>
        <v/>
      </c>
      <c r="AN752" s="106" t="str">
        <f t="shared" ca="1" si="1820"/>
        <v/>
      </c>
      <c r="AO752" s="107" t="str">
        <f t="shared" ca="1" si="1820"/>
        <v/>
      </c>
      <c r="AP752" s="105" t="str">
        <f t="shared" ca="1" si="1820"/>
        <v/>
      </c>
      <c r="AQ752" s="106" t="str">
        <f t="shared" ca="1" si="1820"/>
        <v/>
      </c>
      <c r="AR752" s="106" t="str">
        <f t="shared" ca="1" si="1820"/>
        <v/>
      </c>
      <c r="AS752" s="107" t="str">
        <f t="shared" ca="1" si="1820"/>
        <v/>
      </c>
      <c r="AT752" s="105" t="str">
        <f t="shared" ca="1" si="1820"/>
        <v/>
      </c>
      <c r="AU752" s="106" t="str">
        <f t="shared" ca="1" si="1820"/>
        <v/>
      </c>
      <c r="AV752" s="106" t="str">
        <f t="shared" ca="1" si="1820"/>
        <v/>
      </c>
      <c r="AW752" s="107" t="str">
        <f t="shared" ca="1" si="1820"/>
        <v/>
      </c>
      <c r="AX752" s="105" t="str">
        <f t="shared" ca="1" si="1820"/>
        <v/>
      </c>
      <c r="AY752" s="106" t="str">
        <f t="shared" ca="1" si="1820"/>
        <v/>
      </c>
      <c r="AZ752" s="106" t="str">
        <f t="shared" ca="1" si="1820"/>
        <v/>
      </c>
      <c r="BA752" s="107" t="str">
        <f t="shared" ca="1" si="1820"/>
        <v/>
      </c>
      <c r="BB752" s="105" t="str">
        <f t="shared" ca="1" si="1820"/>
        <v/>
      </c>
      <c r="BC752" s="106" t="str">
        <f t="shared" ca="1" si="1820"/>
        <v/>
      </c>
      <c r="BD752" s="106" t="str">
        <f t="shared" ca="1" si="1820"/>
        <v/>
      </c>
      <c r="BE752" s="107" t="str">
        <f t="shared" ca="1" si="1820"/>
        <v/>
      </c>
      <c r="BF752" s="105" t="str">
        <f t="shared" ca="1" si="1820"/>
        <v/>
      </c>
      <c r="BG752" s="106" t="str">
        <f t="shared" ca="1" si="1820"/>
        <v/>
      </c>
      <c r="BH752" s="106" t="str">
        <f t="shared" ca="1" si="1820"/>
        <v/>
      </c>
      <c r="BI752" s="107" t="str">
        <f t="shared" ca="1" si="1820"/>
        <v/>
      </c>
      <c r="BJ752" s="105" t="str">
        <f t="shared" ca="1" si="1820"/>
        <v/>
      </c>
      <c r="BK752" s="106" t="str">
        <f t="shared" ca="1" si="1820"/>
        <v/>
      </c>
      <c r="BL752" s="106" t="str">
        <f t="shared" ca="1" si="1820"/>
        <v/>
      </c>
      <c r="BM752" s="107" t="str">
        <f t="shared" ca="1" si="1820"/>
        <v/>
      </c>
      <c r="BN752" s="105" t="str">
        <f t="shared" ca="1" si="1820"/>
        <v/>
      </c>
      <c r="BO752" s="106" t="str">
        <f t="shared" ca="1" si="1820"/>
        <v/>
      </c>
      <c r="BP752" s="106" t="str">
        <f t="shared" ca="1" si="1820"/>
        <v/>
      </c>
      <c r="BQ752" s="107" t="str">
        <f t="shared" ca="1" si="1820"/>
        <v/>
      </c>
      <c r="BR752" s="105" t="str">
        <f t="shared" ref="BR752:CW752" ca="1" si="1821">IF(ISNUMBER(BR756),BR756+IF($I$7=1,BR754,0),IF(ISNUMBER(BR758),BR758+IF($I$7=1,BR754,0),""))</f>
        <v/>
      </c>
      <c r="BS752" s="106" t="str">
        <f t="shared" ca="1" si="1821"/>
        <v/>
      </c>
      <c r="BT752" s="106" t="str">
        <f t="shared" ca="1" si="1821"/>
        <v/>
      </c>
      <c r="BU752" s="107" t="str">
        <f t="shared" ca="1" si="1821"/>
        <v/>
      </c>
      <c r="BV752" s="105" t="str">
        <f t="shared" ca="1" si="1821"/>
        <v/>
      </c>
      <c r="BW752" s="106" t="str">
        <f t="shared" ca="1" si="1821"/>
        <v/>
      </c>
      <c r="BX752" s="106" t="str">
        <f t="shared" ca="1" si="1821"/>
        <v/>
      </c>
      <c r="BY752" s="107" t="str">
        <f t="shared" ca="1" si="1821"/>
        <v/>
      </c>
      <c r="BZ752" s="105" t="str">
        <f t="shared" ca="1" si="1821"/>
        <v/>
      </c>
      <c r="CA752" s="106" t="str">
        <f t="shared" ca="1" si="1821"/>
        <v/>
      </c>
      <c r="CB752" s="106" t="str">
        <f t="shared" ca="1" si="1821"/>
        <v/>
      </c>
      <c r="CC752" s="107" t="str">
        <f t="shared" ca="1" si="1821"/>
        <v/>
      </c>
      <c r="CD752" s="105" t="str">
        <f t="shared" ca="1" si="1821"/>
        <v/>
      </c>
      <c r="CE752" s="106" t="str">
        <f t="shared" ca="1" si="1821"/>
        <v/>
      </c>
      <c r="CF752" s="106" t="str">
        <f t="shared" ca="1" si="1821"/>
        <v/>
      </c>
      <c r="CG752" s="107" t="str">
        <f t="shared" ca="1" si="1821"/>
        <v/>
      </c>
      <c r="CH752" s="105">
        <f t="shared" ca="1" si="1821"/>
        <v>0</v>
      </c>
      <c r="CI752" s="106">
        <f t="shared" ca="1" si="1821"/>
        <v>0</v>
      </c>
      <c r="CJ752" s="106">
        <f t="shared" ca="1" si="1821"/>
        <v>0</v>
      </c>
      <c r="CK752" s="107">
        <f t="shared" ca="1" si="1821"/>
        <v>0</v>
      </c>
      <c r="CL752" s="105">
        <f t="shared" ca="1" si="1821"/>
        <v>0</v>
      </c>
      <c r="CM752" s="106">
        <f t="shared" ca="1" si="1821"/>
        <v>0</v>
      </c>
      <c r="CN752" s="106">
        <f t="shared" ca="1" si="1821"/>
        <v>0</v>
      </c>
      <c r="CO752" s="107">
        <f t="shared" ca="1" si="1821"/>
        <v>0</v>
      </c>
      <c r="CP752" s="105">
        <f t="shared" ca="1" si="1821"/>
        <v>0</v>
      </c>
      <c r="CQ752" s="106">
        <f t="shared" ca="1" si="1821"/>
        <v>0</v>
      </c>
      <c r="CR752" s="106">
        <f t="shared" ca="1" si="1821"/>
        <v>0</v>
      </c>
      <c r="CS752" s="107">
        <f t="shared" ca="1" si="1821"/>
        <v>0</v>
      </c>
      <c r="CT752" s="105">
        <f t="shared" ca="1" si="1821"/>
        <v>0</v>
      </c>
      <c r="CU752" s="106">
        <f t="shared" ca="1" si="1821"/>
        <v>0</v>
      </c>
      <c r="CV752" s="106">
        <f t="shared" ca="1" si="1821"/>
        <v>0</v>
      </c>
      <c r="CW752" s="107">
        <f t="shared" ca="1" si="1821"/>
        <v>0</v>
      </c>
      <c r="CX752" s="105">
        <f t="shared" ref="CX752:DI752" ca="1" si="1822">IF(ISNUMBER(CX756),CX756+IF($I$7=1,CX754,0),IF(ISNUMBER(CX758),CX758+IF($I$7=1,CX754,0),""))</f>
        <v>0</v>
      </c>
      <c r="CY752" s="106">
        <f t="shared" ca="1" si="1822"/>
        <v>0</v>
      </c>
      <c r="CZ752" s="106">
        <f t="shared" ca="1" si="1822"/>
        <v>0</v>
      </c>
      <c r="DA752" s="107">
        <f t="shared" ca="1" si="1822"/>
        <v>0</v>
      </c>
      <c r="DB752" s="105">
        <f t="shared" ca="1" si="1822"/>
        <v>0</v>
      </c>
      <c r="DC752" s="106">
        <f t="shared" ca="1" si="1822"/>
        <v>0</v>
      </c>
      <c r="DD752" s="106">
        <f t="shared" ca="1" si="1822"/>
        <v>0</v>
      </c>
      <c r="DE752" s="107">
        <f t="shared" ca="1" si="1822"/>
        <v>0</v>
      </c>
      <c r="DF752" s="105">
        <f t="shared" ca="1" si="1822"/>
        <v>0</v>
      </c>
      <c r="DG752" s="106">
        <f t="shared" ca="1" si="1822"/>
        <v>0</v>
      </c>
      <c r="DH752" s="106">
        <f t="shared" ca="1" si="1822"/>
        <v>0</v>
      </c>
      <c r="DI752" s="107">
        <f t="shared" ca="1" si="1822"/>
        <v>0</v>
      </c>
      <c r="DK752" s="106">
        <f t="shared" ref="DK752:EK752" ca="1" si="1823">SUM(OFFSET($E752,,MATCH(DK$3,$F$5:$DI$5,0)+3,,1))</f>
        <v>0</v>
      </c>
      <c r="DL752" s="106" t="e">
        <f t="shared" ca="1" si="1823"/>
        <v>#N/A</v>
      </c>
      <c r="DM752" s="106" t="e">
        <f t="shared" ca="1" si="1823"/>
        <v>#VALUE!</v>
      </c>
      <c r="DN752" s="106" t="e">
        <f t="shared" ca="1" si="1823"/>
        <v>#VALUE!</v>
      </c>
      <c r="DO752" s="106" t="e">
        <f t="shared" ca="1" si="1823"/>
        <v>#VALUE!</v>
      </c>
      <c r="DP752" s="106" t="e">
        <f t="shared" ca="1" si="1823"/>
        <v>#VALUE!</v>
      </c>
      <c r="DQ752" s="106" t="e">
        <f t="shared" ca="1" si="1823"/>
        <v>#VALUE!</v>
      </c>
      <c r="DR752" s="106" t="e">
        <f t="shared" ca="1" si="1823"/>
        <v>#VALUE!</v>
      </c>
      <c r="DS752" s="106" t="e">
        <f t="shared" ca="1" si="1823"/>
        <v>#VALUE!</v>
      </c>
      <c r="DT752" s="106" t="e">
        <f t="shared" ca="1" si="1823"/>
        <v>#VALUE!</v>
      </c>
      <c r="DU752" s="106" t="e">
        <f t="shared" ca="1" si="1823"/>
        <v>#VALUE!</v>
      </c>
      <c r="DV752" s="106" t="e">
        <f t="shared" ca="1" si="1823"/>
        <v>#VALUE!</v>
      </c>
      <c r="DW752" s="106" t="e">
        <f t="shared" ca="1" si="1823"/>
        <v>#VALUE!</v>
      </c>
      <c r="DX752" s="106" t="e">
        <f t="shared" ca="1" si="1823"/>
        <v>#VALUE!</v>
      </c>
      <c r="DY752" s="106" t="e">
        <f t="shared" ca="1" si="1823"/>
        <v>#VALUE!</v>
      </c>
      <c r="DZ752" s="106" t="e">
        <f t="shared" ca="1" si="1823"/>
        <v>#VALUE!</v>
      </c>
      <c r="EA752" s="106" t="e">
        <f t="shared" ca="1" si="1823"/>
        <v>#VALUE!</v>
      </c>
      <c r="EB752" s="106" t="e">
        <f t="shared" ca="1" si="1823"/>
        <v>#VALUE!</v>
      </c>
      <c r="EC752" s="106" t="e">
        <f t="shared" ca="1" si="1823"/>
        <v>#VALUE!</v>
      </c>
      <c r="ED752" s="106" t="e">
        <f t="shared" ca="1" si="1823"/>
        <v>#VALUE!</v>
      </c>
      <c r="EE752" s="106" t="e">
        <f t="shared" ca="1" si="1823"/>
        <v>#VALUE!</v>
      </c>
      <c r="EF752" s="106" t="e">
        <f t="shared" ca="1" si="1823"/>
        <v>#VALUE!</v>
      </c>
      <c r="EG752" s="106" t="e">
        <f t="shared" ca="1" si="1823"/>
        <v>#VALUE!</v>
      </c>
      <c r="EH752" s="106" t="e">
        <f t="shared" ca="1" si="1823"/>
        <v>#VALUE!</v>
      </c>
      <c r="EI752" s="106" t="e">
        <f t="shared" ca="1" si="1823"/>
        <v>#VALUE!</v>
      </c>
      <c r="EJ752" s="106" t="e">
        <f t="shared" ca="1" si="1823"/>
        <v>#VALUE!</v>
      </c>
      <c r="EK752" s="106" t="e">
        <f t="shared" ca="1" si="1823"/>
        <v>#VALUE!</v>
      </c>
    </row>
    <row r="753" spans="1:141" outlineLevel="1" x14ac:dyDescent="0.25">
      <c r="A753" s="90"/>
      <c r="B753" s="90"/>
      <c r="C753" s="90"/>
      <c r="D753" s="90"/>
      <c r="F753" s="100"/>
      <c r="I753" s="101"/>
      <c r="J753" s="100"/>
      <c r="M753" s="101"/>
      <c r="N753" s="100"/>
      <c r="Q753" s="101"/>
      <c r="R753" s="100"/>
      <c r="U753" s="101"/>
      <c r="V753" s="100"/>
      <c r="Y753" s="101"/>
      <c r="Z753" s="100"/>
      <c r="AC753" s="101"/>
      <c r="AD753" s="100"/>
      <c r="AG753" s="101"/>
      <c r="AH753" s="100"/>
      <c r="AK753" s="101"/>
      <c r="AL753" s="100"/>
      <c r="AO753" s="101"/>
      <c r="AP753" s="100"/>
      <c r="AS753" s="101"/>
      <c r="AT753" s="100"/>
      <c r="AW753" s="101"/>
      <c r="AX753" s="100"/>
      <c r="BA753" s="101"/>
      <c r="BB753" s="100"/>
      <c r="BE753" s="101"/>
      <c r="BF753" s="100"/>
      <c r="BI753" s="101"/>
      <c r="BJ753" s="100"/>
      <c r="BM753" s="101"/>
      <c r="BN753" s="100"/>
      <c r="BQ753" s="101"/>
      <c r="BR753" s="100"/>
      <c r="BU753" s="101"/>
      <c r="BV753" s="100"/>
      <c r="BY753" s="101"/>
      <c r="BZ753" s="100"/>
      <c r="CC753" s="101"/>
      <c r="CD753" s="100"/>
      <c r="CG753" s="101"/>
      <c r="CH753" s="100"/>
      <c r="CK753" s="101"/>
      <c r="CL753" s="100"/>
      <c r="CO753" s="101"/>
      <c r="CP753" s="100"/>
      <c r="CS753" s="101"/>
      <c r="CT753" s="100"/>
      <c r="CW753" s="101"/>
      <c r="CX753" s="100"/>
      <c r="DA753" s="101"/>
      <c r="DB753" s="100"/>
      <c r="DE753" s="101"/>
      <c r="DF753" s="100"/>
      <c r="DI753" s="101"/>
    </row>
    <row r="754" spans="1:141" outlineLevel="1" x14ac:dyDescent="0.25">
      <c r="A754" s="90" t="str">
        <f>A756</f>
        <v>bs</v>
      </c>
      <c r="B754" s="90" t="str">
        <f t="shared" ref="B754:C754" si="1824">B756</f>
        <v>preferredStock</v>
      </c>
      <c r="C754" s="90">
        <f t="shared" si="1824"/>
        <v>9.9999999999999995E-7</v>
      </c>
      <c r="D754" s="90"/>
      <c r="E754" t="str">
        <f>CONCATENATE(E752," - adjustment")</f>
        <v>Preferred equity - adjustment</v>
      </c>
      <c r="F754" s="117">
        <v>0</v>
      </c>
      <c r="G754" s="118">
        <v>0</v>
      </c>
      <c r="H754" s="118">
        <v>0</v>
      </c>
      <c r="I754" s="119" cm="1">
        <f t="array" aca="1" ref="I754" ca="1">IF(ISNUMBER(INDEX(DataModel!$ET$4:$FT$109,MATCH(1,(DataModel!$EO$4:$EO$109=$A754)*(DataModel!$EP$4:$EP$109=$B754),0),MATCH(CONCATENATE("FY ",RIGHT(I$3,4)),DataModel!$ET$2:$FT$2,0))*$C754),INDEX(DataModel!$ET$4:$FT$109,MATCH(1,(DataModel!$EO$4:$EO$109=$A754)*(DataModel!$EP$4:$EP$109=$B754),0),MATCH(CONCATENATE("FY ",RIGHT(I$3,4)),DataModel!$ET$2:$FT$2,0))*$C754,0)</f>
        <v>0</v>
      </c>
      <c r="J754" s="117">
        <v>0</v>
      </c>
      <c r="K754" s="118">
        <v>0</v>
      </c>
      <c r="L754" s="118">
        <v>0</v>
      </c>
      <c r="M754" s="119" cm="1">
        <f t="array" ref="M754">IF(ISNUMBER(INDEX(DataModel!$ET$4:$FT$109,MATCH(1,(DataModel!$EO$4:$EO$109=$A754)*(DataModel!$EP$4:$EP$109=$B754),0),MATCH(CONCATENATE("FY ",RIGHT(M$3,4)),DataModel!$ET$2:$FT$2,0))*$C754),INDEX(DataModel!$ET$4:$FT$109,MATCH(1,(DataModel!$EO$4:$EO$109=$A754)*(DataModel!$EP$4:$EP$109=$B754),0),MATCH(CONCATENATE("FY ",RIGHT(M$3,4)),DataModel!$ET$2:$FT$2,0))*$C754,0)</f>
        <v>0</v>
      </c>
      <c r="N754" s="117">
        <v>0</v>
      </c>
      <c r="O754" s="118">
        <v>0</v>
      </c>
      <c r="P754" s="118">
        <v>0</v>
      </c>
      <c r="Q754" s="119" cm="1">
        <f t="array" ref="Q754">IF(ISNUMBER(INDEX(DataModel!$ET$4:$FT$109,MATCH(1,(DataModel!$EO$4:$EO$109=$A754)*(DataModel!$EP$4:$EP$109=$B754),0),MATCH(CONCATENATE("FY ",RIGHT(Q$3,4)),DataModel!$ET$2:$FT$2,0))*$C754),INDEX(DataModel!$ET$4:$FT$109,MATCH(1,(DataModel!$EO$4:$EO$109=$A754)*(DataModel!$EP$4:$EP$109=$B754),0),MATCH(CONCATENATE("FY ",RIGHT(Q$3,4)),DataModel!$ET$2:$FT$2,0))*$C754,0)</f>
        <v>0</v>
      </c>
      <c r="R754" s="117">
        <v>0</v>
      </c>
      <c r="S754" s="118">
        <v>0</v>
      </c>
      <c r="T754" s="118">
        <v>0</v>
      </c>
      <c r="U754" s="119" cm="1">
        <f t="array" ref="U754">IF(ISNUMBER(INDEX(DataModel!$ET$4:$FT$109,MATCH(1,(DataModel!$EO$4:$EO$109=$A754)*(DataModel!$EP$4:$EP$109=$B754),0),MATCH(CONCATENATE("FY ",RIGHT(U$3,4)),DataModel!$ET$2:$FT$2,0))*$C754),INDEX(DataModel!$ET$4:$FT$109,MATCH(1,(DataModel!$EO$4:$EO$109=$A754)*(DataModel!$EP$4:$EP$109=$B754),0),MATCH(CONCATENATE("FY ",RIGHT(U$3,4)),DataModel!$ET$2:$FT$2,0))*$C754,0)</f>
        <v>0</v>
      </c>
      <c r="V754" s="117">
        <v>0</v>
      </c>
      <c r="W754" s="118">
        <v>0</v>
      </c>
      <c r="X754" s="118">
        <v>0</v>
      </c>
      <c r="Y754" s="119" cm="1">
        <f t="array" ref="Y754">IF(ISNUMBER(INDEX(DataModel!$ET$4:$FT$109,MATCH(1,(DataModel!$EO$4:$EO$109=$A754)*(DataModel!$EP$4:$EP$109=$B754),0),MATCH(CONCATENATE("FY ",RIGHT(Y$3,4)),DataModel!$ET$2:$FT$2,0))*$C754),INDEX(DataModel!$ET$4:$FT$109,MATCH(1,(DataModel!$EO$4:$EO$109=$A754)*(DataModel!$EP$4:$EP$109=$B754),0),MATCH(CONCATENATE("FY ",RIGHT(Y$3,4)),DataModel!$ET$2:$FT$2,0))*$C754,0)</f>
        <v>0</v>
      </c>
      <c r="Z754" s="117">
        <v>0</v>
      </c>
      <c r="AA754" s="118">
        <v>0</v>
      </c>
      <c r="AB754" s="118">
        <v>0</v>
      </c>
      <c r="AC754" s="119" cm="1">
        <f t="array" ref="AC754">IF(ISNUMBER(INDEX(DataModel!$ET$4:$FT$109,MATCH(1,(DataModel!$EO$4:$EO$109=$A754)*(DataModel!$EP$4:$EP$109=$B754),0),MATCH(CONCATENATE("FY ",RIGHT(AC$3,4)),DataModel!$ET$2:$FT$2,0))*$C754),INDEX(DataModel!$ET$4:$FT$109,MATCH(1,(DataModel!$EO$4:$EO$109=$A754)*(DataModel!$EP$4:$EP$109=$B754),0),MATCH(CONCATENATE("FY ",RIGHT(AC$3,4)),DataModel!$ET$2:$FT$2,0))*$C754,0)</f>
        <v>0</v>
      </c>
      <c r="AD754" s="117">
        <v>0</v>
      </c>
      <c r="AE754" s="118">
        <v>0</v>
      </c>
      <c r="AF754" s="118">
        <v>0</v>
      </c>
      <c r="AG754" s="119" cm="1">
        <f t="array" ref="AG754">IF(ISNUMBER(INDEX(DataModel!$ET$4:$FT$109,MATCH(1,(DataModel!$EO$4:$EO$109=$A754)*(DataModel!$EP$4:$EP$109=$B754),0),MATCH(CONCATENATE("FY ",RIGHT(AG$3,4)),DataModel!$ET$2:$FT$2,0))*$C754),INDEX(DataModel!$ET$4:$FT$109,MATCH(1,(DataModel!$EO$4:$EO$109=$A754)*(DataModel!$EP$4:$EP$109=$B754),0),MATCH(CONCATENATE("FY ",RIGHT(AG$3,4)),DataModel!$ET$2:$FT$2,0))*$C754,0)</f>
        <v>0</v>
      </c>
      <c r="AH754" s="117">
        <v>0</v>
      </c>
      <c r="AI754" s="118">
        <v>0</v>
      </c>
      <c r="AJ754" s="118">
        <v>0</v>
      </c>
      <c r="AK754" s="119" cm="1">
        <f t="array" ref="AK754">IF(ISNUMBER(INDEX(DataModel!$ET$4:$FT$109,MATCH(1,(DataModel!$EO$4:$EO$109=$A754)*(DataModel!$EP$4:$EP$109=$B754),0),MATCH(CONCATENATE("FY ",RIGHT(AK$3,4)),DataModel!$ET$2:$FT$2,0))*$C754),INDEX(DataModel!$ET$4:$FT$109,MATCH(1,(DataModel!$EO$4:$EO$109=$A754)*(DataModel!$EP$4:$EP$109=$B754),0),MATCH(CONCATENATE("FY ",RIGHT(AK$3,4)),DataModel!$ET$2:$FT$2,0))*$C754,0)</f>
        <v>0</v>
      </c>
      <c r="AL754" s="117">
        <v>0</v>
      </c>
      <c r="AM754" s="118">
        <v>0</v>
      </c>
      <c r="AN754" s="118">
        <v>0</v>
      </c>
      <c r="AO754" s="119" cm="1">
        <f t="array" ref="AO754">IF(ISNUMBER(INDEX(DataModel!$ET$4:$FT$109,MATCH(1,(DataModel!$EO$4:$EO$109=$A754)*(DataModel!$EP$4:$EP$109=$B754),0),MATCH(CONCATENATE("FY ",RIGHT(AO$3,4)),DataModel!$ET$2:$FT$2,0))*$C754),INDEX(DataModel!$ET$4:$FT$109,MATCH(1,(DataModel!$EO$4:$EO$109=$A754)*(DataModel!$EP$4:$EP$109=$B754),0),MATCH(CONCATENATE("FY ",RIGHT(AO$3,4)),DataModel!$ET$2:$FT$2,0))*$C754,0)</f>
        <v>0</v>
      </c>
      <c r="AP754" s="117">
        <v>0</v>
      </c>
      <c r="AQ754" s="118">
        <v>0</v>
      </c>
      <c r="AR754" s="118">
        <v>0</v>
      </c>
      <c r="AS754" s="119" cm="1">
        <f t="array" ref="AS754">IF(ISNUMBER(INDEX(DataModel!$ET$4:$FT$109,MATCH(1,(DataModel!$EO$4:$EO$109=$A754)*(DataModel!$EP$4:$EP$109=$B754),0),MATCH(CONCATENATE("FY ",RIGHT(AS$3,4)),DataModel!$ET$2:$FT$2,0))*$C754),INDEX(DataModel!$ET$4:$FT$109,MATCH(1,(DataModel!$EO$4:$EO$109=$A754)*(DataModel!$EP$4:$EP$109=$B754),0),MATCH(CONCATENATE("FY ",RIGHT(AS$3,4)),DataModel!$ET$2:$FT$2,0))*$C754,0)</f>
        <v>0</v>
      </c>
      <c r="AT754" s="117">
        <v>0</v>
      </c>
      <c r="AU754" s="118">
        <v>0</v>
      </c>
      <c r="AV754" s="118">
        <v>0</v>
      </c>
      <c r="AW754" s="119" cm="1">
        <f t="array" ref="AW754">IF(ISNUMBER(INDEX(DataModel!$ET$4:$FT$109,MATCH(1,(DataModel!$EO$4:$EO$109=$A754)*(DataModel!$EP$4:$EP$109=$B754),0),MATCH(CONCATENATE("FY ",RIGHT(AW$3,4)),DataModel!$ET$2:$FT$2,0))*$C754),INDEX(DataModel!$ET$4:$FT$109,MATCH(1,(DataModel!$EO$4:$EO$109=$A754)*(DataModel!$EP$4:$EP$109=$B754),0),MATCH(CONCATENATE("FY ",RIGHT(AW$3,4)),DataModel!$ET$2:$FT$2,0))*$C754,0)</f>
        <v>0</v>
      </c>
      <c r="AX754" s="117">
        <v>0</v>
      </c>
      <c r="AY754" s="118">
        <v>0</v>
      </c>
      <c r="AZ754" s="118">
        <v>0</v>
      </c>
      <c r="BA754" s="119" cm="1">
        <f t="array" ref="BA754">IF(ISNUMBER(INDEX(DataModel!$ET$4:$FT$109,MATCH(1,(DataModel!$EO$4:$EO$109=$A754)*(DataModel!$EP$4:$EP$109=$B754),0),MATCH(CONCATENATE("FY ",RIGHT(BA$3,4)),DataModel!$ET$2:$FT$2,0))*$C754),INDEX(DataModel!$ET$4:$FT$109,MATCH(1,(DataModel!$EO$4:$EO$109=$A754)*(DataModel!$EP$4:$EP$109=$B754),0),MATCH(CONCATENATE("FY ",RIGHT(BA$3,4)),DataModel!$ET$2:$FT$2,0))*$C754,0)</f>
        <v>0</v>
      </c>
      <c r="BB754" s="117">
        <v>0</v>
      </c>
      <c r="BC754" s="118">
        <v>0</v>
      </c>
      <c r="BD754" s="118">
        <v>0</v>
      </c>
      <c r="BE754" s="119" cm="1">
        <f t="array" ref="BE754">IF(ISNUMBER(INDEX(DataModel!$ET$4:$FT$109,MATCH(1,(DataModel!$EO$4:$EO$109=$A754)*(DataModel!$EP$4:$EP$109=$B754),0),MATCH(CONCATENATE("FY ",RIGHT(BE$3,4)),DataModel!$ET$2:$FT$2,0))*$C754),INDEX(DataModel!$ET$4:$FT$109,MATCH(1,(DataModel!$EO$4:$EO$109=$A754)*(DataModel!$EP$4:$EP$109=$B754),0),MATCH(CONCATENATE("FY ",RIGHT(BE$3,4)),DataModel!$ET$2:$FT$2,0))*$C754,0)</f>
        <v>0</v>
      </c>
      <c r="BF754" s="117">
        <v>0</v>
      </c>
      <c r="BG754" s="118">
        <v>0</v>
      </c>
      <c r="BH754" s="118">
        <v>0</v>
      </c>
      <c r="BI754" s="119" cm="1">
        <f t="array" ref="BI754">IF(ISNUMBER(INDEX(DataModel!$ET$4:$FT$109,MATCH(1,(DataModel!$EO$4:$EO$109=$A754)*(DataModel!$EP$4:$EP$109=$B754),0),MATCH(CONCATENATE("FY ",RIGHT(BI$3,4)),DataModel!$ET$2:$FT$2,0))*$C754),INDEX(DataModel!$ET$4:$FT$109,MATCH(1,(DataModel!$EO$4:$EO$109=$A754)*(DataModel!$EP$4:$EP$109=$B754),0),MATCH(CONCATENATE("FY ",RIGHT(BI$3,4)),DataModel!$ET$2:$FT$2,0))*$C754,0)</f>
        <v>0</v>
      </c>
      <c r="BJ754" s="117">
        <v>0</v>
      </c>
      <c r="BK754" s="118">
        <v>0</v>
      </c>
      <c r="BL754" s="118">
        <v>0</v>
      </c>
      <c r="BM754" s="119" cm="1">
        <f t="array" ref="BM754">IF(ISNUMBER(INDEX(DataModel!$ET$4:$FT$109,MATCH(1,(DataModel!$EO$4:$EO$109=$A754)*(DataModel!$EP$4:$EP$109=$B754),0),MATCH(CONCATENATE("FY ",RIGHT(BM$3,4)),DataModel!$ET$2:$FT$2,0))*$C754),INDEX(DataModel!$ET$4:$FT$109,MATCH(1,(DataModel!$EO$4:$EO$109=$A754)*(DataModel!$EP$4:$EP$109=$B754),0),MATCH(CONCATENATE("FY ",RIGHT(BM$3,4)),DataModel!$ET$2:$FT$2,0))*$C754,0)</f>
        <v>0</v>
      </c>
      <c r="BN754" s="117">
        <v>0</v>
      </c>
      <c r="BO754" s="118">
        <v>0</v>
      </c>
      <c r="BP754" s="118">
        <v>0</v>
      </c>
      <c r="BQ754" s="119" cm="1">
        <f t="array" ref="BQ754">IF(ISNUMBER(INDEX(DataModel!$ET$4:$FT$109,MATCH(1,(DataModel!$EO$4:$EO$109=$A754)*(DataModel!$EP$4:$EP$109=$B754),0),MATCH(CONCATENATE("FY ",RIGHT(BQ$3,4)),DataModel!$ET$2:$FT$2,0))*$C754),INDEX(DataModel!$ET$4:$FT$109,MATCH(1,(DataModel!$EO$4:$EO$109=$A754)*(DataModel!$EP$4:$EP$109=$B754),0),MATCH(CONCATENATE("FY ",RIGHT(BQ$3,4)),DataModel!$ET$2:$FT$2,0))*$C754,0)</f>
        <v>0</v>
      </c>
      <c r="BR754" s="117">
        <v>0</v>
      </c>
      <c r="BS754" s="118">
        <v>0</v>
      </c>
      <c r="BT754" s="118">
        <v>0</v>
      </c>
      <c r="BU754" s="119" cm="1">
        <f t="array" ref="BU754">IF(ISNUMBER(INDEX(DataModel!$ET$4:$FT$109,MATCH(1,(DataModel!$EO$4:$EO$109=$A754)*(DataModel!$EP$4:$EP$109=$B754),0),MATCH(CONCATENATE("FY ",RIGHT(BU$3,4)),DataModel!$ET$2:$FT$2,0))*$C754),INDEX(DataModel!$ET$4:$FT$109,MATCH(1,(DataModel!$EO$4:$EO$109=$A754)*(DataModel!$EP$4:$EP$109=$B754),0),MATCH(CONCATENATE("FY ",RIGHT(BU$3,4)),DataModel!$ET$2:$FT$2,0))*$C754,0)</f>
        <v>0</v>
      </c>
      <c r="BV754" s="117">
        <v>0</v>
      </c>
      <c r="BW754" s="118">
        <v>0</v>
      </c>
      <c r="BX754" s="118">
        <v>0</v>
      </c>
      <c r="BY754" s="119" cm="1">
        <f t="array" ref="BY754">IF(ISNUMBER(INDEX(DataModel!$ET$4:$FT$109,MATCH(1,(DataModel!$EO$4:$EO$109=$A754)*(DataModel!$EP$4:$EP$109=$B754),0),MATCH(CONCATENATE("FY ",RIGHT(BY$3,4)),DataModel!$ET$2:$FT$2,0))*$C754),INDEX(DataModel!$ET$4:$FT$109,MATCH(1,(DataModel!$EO$4:$EO$109=$A754)*(DataModel!$EP$4:$EP$109=$B754),0),MATCH(CONCATENATE("FY ",RIGHT(BY$3,4)),DataModel!$ET$2:$FT$2,0))*$C754,0)</f>
        <v>0</v>
      </c>
      <c r="BZ754" s="117">
        <v>0</v>
      </c>
      <c r="CA754" s="118">
        <v>0</v>
      </c>
      <c r="CB754" s="118">
        <v>0</v>
      </c>
      <c r="CC754" s="119" cm="1">
        <f t="array" ref="CC754">IF(ISNUMBER(INDEX(DataModel!$ET$4:$FT$109,MATCH(1,(DataModel!$EO$4:$EO$109=$A754)*(DataModel!$EP$4:$EP$109=$B754),0),MATCH(CONCATENATE("FY ",RIGHT(CC$3,4)),DataModel!$ET$2:$FT$2,0))*$C754),INDEX(DataModel!$ET$4:$FT$109,MATCH(1,(DataModel!$EO$4:$EO$109=$A754)*(DataModel!$EP$4:$EP$109=$B754),0),MATCH(CONCATENATE("FY ",RIGHT(CC$3,4)),DataModel!$ET$2:$FT$2,0))*$C754,0)</f>
        <v>0</v>
      </c>
      <c r="CD754" s="117">
        <v>0</v>
      </c>
      <c r="CE754" s="118">
        <v>0</v>
      </c>
      <c r="CF754" s="118">
        <v>0</v>
      </c>
      <c r="CG754" s="119" cm="1">
        <f t="array" ref="CG754">IF(ISNUMBER(INDEX(DataModel!$ET$4:$FT$109,MATCH(1,(DataModel!$EO$4:$EO$109=$A754)*(DataModel!$EP$4:$EP$109=$B754),0),MATCH(CONCATENATE("FY ",RIGHT(CG$3,4)),DataModel!$ET$2:$FT$2,0))*$C754),INDEX(DataModel!$ET$4:$FT$109,MATCH(1,(DataModel!$EO$4:$EO$109=$A754)*(DataModel!$EP$4:$EP$109=$B754),0),MATCH(CONCATENATE("FY ",RIGHT(CG$3,4)),DataModel!$ET$2:$FT$2,0))*$C754,0)</f>
        <v>0</v>
      </c>
      <c r="CH754" s="117">
        <v>0</v>
      </c>
      <c r="CI754" s="118">
        <v>0</v>
      </c>
      <c r="CJ754" s="118">
        <v>0</v>
      </c>
      <c r="CK754" s="119" cm="1">
        <f t="array" ref="CK754">IF(ISNUMBER(INDEX(DataModel!$ET$4:$FT$109,MATCH(1,(DataModel!$EO$4:$EO$109=$A754)*(DataModel!$EP$4:$EP$109=$B754),0),MATCH(CONCATENATE("FY ",RIGHT(CK$3,4)),DataModel!$ET$2:$FT$2,0))*$C754),INDEX(DataModel!$ET$4:$FT$109,MATCH(1,(DataModel!$EO$4:$EO$109=$A754)*(DataModel!$EP$4:$EP$109=$B754),0),MATCH(CONCATENATE("FY ",RIGHT(CK$3,4)),DataModel!$ET$2:$FT$2,0))*$C754,0)</f>
        <v>0</v>
      </c>
      <c r="CL754" s="117">
        <v>0</v>
      </c>
      <c r="CM754" s="118">
        <v>0</v>
      </c>
      <c r="CN754" s="118">
        <v>0</v>
      </c>
      <c r="CO754" s="119" cm="1">
        <f t="array" ref="CO754">IF(ISNUMBER(INDEX(DataModel!$ET$4:$FT$109,MATCH(1,(DataModel!$EO$4:$EO$109=$A754)*(DataModel!$EP$4:$EP$109=$B754),0),MATCH(CONCATENATE("FY ",RIGHT(CO$3,4)),DataModel!$ET$2:$FT$2,0))*$C754),INDEX(DataModel!$ET$4:$FT$109,MATCH(1,(DataModel!$EO$4:$EO$109=$A754)*(DataModel!$EP$4:$EP$109=$B754),0),MATCH(CONCATENATE("FY ",RIGHT(CO$3,4)),DataModel!$ET$2:$FT$2,0))*$C754,0)</f>
        <v>0</v>
      </c>
      <c r="CP754" s="117">
        <v>0</v>
      </c>
      <c r="CQ754" s="118">
        <v>0</v>
      </c>
      <c r="CR754" s="118">
        <v>0</v>
      </c>
      <c r="CS754" s="119" cm="1">
        <f t="array" ref="CS754">IF(ISNUMBER(INDEX(DataModel!$ET$4:$FT$109,MATCH(1,(DataModel!$EO$4:$EO$109=$A754)*(DataModel!$EP$4:$EP$109=$B754),0),MATCH(CONCATENATE("FY ",RIGHT(CS$3,4)),DataModel!$ET$2:$FT$2,0))*$C754),INDEX(DataModel!$ET$4:$FT$109,MATCH(1,(DataModel!$EO$4:$EO$109=$A754)*(DataModel!$EP$4:$EP$109=$B754),0),MATCH(CONCATENATE("FY ",RIGHT(CS$3,4)),DataModel!$ET$2:$FT$2,0))*$C754,0)</f>
        <v>0</v>
      </c>
      <c r="CT754" s="117">
        <v>0</v>
      </c>
      <c r="CU754" s="118">
        <v>0</v>
      </c>
      <c r="CV754" s="118">
        <v>0</v>
      </c>
      <c r="CW754" s="119" cm="1">
        <f t="array" ref="CW754">IF(ISNUMBER(INDEX(DataModel!$ET$4:$FT$109,MATCH(1,(DataModel!$EO$4:$EO$109=$A754)*(DataModel!$EP$4:$EP$109=$B754),0),MATCH(CONCATENATE("FY ",RIGHT(CW$3,4)),DataModel!$ET$2:$FT$2,0))*$C754),INDEX(DataModel!$ET$4:$FT$109,MATCH(1,(DataModel!$EO$4:$EO$109=$A754)*(DataModel!$EP$4:$EP$109=$B754),0),MATCH(CONCATENATE("FY ",RIGHT(CW$3,4)),DataModel!$ET$2:$FT$2,0))*$C754,0)</f>
        <v>0</v>
      </c>
      <c r="CX754" s="117">
        <v>0</v>
      </c>
      <c r="CY754" s="118">
        <v>0</v>
      </c>
      <c r="CZ754" s="118">
        <v>0</v>
      </c>
      <c r="DA754" s="119" cm="1">
        <f t="array" ref="DA754">IF(ISNUMBER(INDEX(DataModel!$ET$4:$FT$109,MATCH(1,(DataModel!$EO$4:$EO$109=$A754)*(DataModel!$EP$4:$EP$109=$B754),0),MATCH(CONCATENATE("FY ",RIGHT(DA$3,4)),DataModel!$ET$2:$FT$2,0))*$C754),INDEX(DataModel!$ET$4:$FT$109,MATCH(1,(DataModel!$EO$4:$EO$109=$A754)*(DataModel!$EP$4:$EP$109=$B754),0),MATCH(CONCATENATE("FY ",RIGHT(DA$3,4)),DataModel!$ET$2:$FT$2,0))*$C754,0)</f>
        <v>0</v>
      </c>
      <c r="DB754" s="117">
        <v>0</v>
      </c>
      <c r="DC754" s="118">
        <v>0</v>
      </c>
      <c r="DD754" s="118">
        <v>0</v>
      </c>
      <c r="DE754" s="119" cm="1">
        <f t="array" ref="DE754">IF(ISNUMBER(INDEX(DataModel!$ET$4:$FT$109,MATCH(1,(DataModel!$EO$4:$EO$109=$A754)*(DataModel!$EP$4:$EP$109=$B754),0),MATCH(CONCATENATE("FY ",RIGHT(DE$3,4)),DataModel!$ET$2:$FT$2,0))*$C754),INDEX(DataModel!$ET$4:$FT$109,MATCH(1,(DataModel!$EO$4:$EO$109=$A754)*(DataModel!$EP$4:$EP$109=$B754),0),MATCH(CONCATENATE("FY ",RIGHT(DE$3,4)),DataModel!$ET$2:$FT$2,0))*$C754,0)</f>
        <v>0</v>
      </c>
      <c r="DF754" s="117">
        <v>0</v>
      </c>
      <c r="DG754" s="118">
        <v>0</v>
      </c>
      <c r="DH754" s="118">
        <v>0</v>
      </c>
      <c r="DI754" s="119" cm="1">
        <f t="array" ref="DI754">IF(ISNUMBER(INDEX(DataModel!$ET$4:$FT$109,MATCH(1,(DataModel!$EO$4:$EO$109=$A754)*(DataModel!$EP$4:$EP$109=$B754),0),MATCH(CONCATENATE("FY ",RIGHT(DI$3,4)),DataModel!$ET$2:$FT$2,0))*$C754),INDEX(DataModel!$ET$4:$FT$109,MATCH(1,(DataModel!$EO$4:$EO$109=$A754)*(DataModel!$EP$4:$EP$109=$B754),0),MATCH(CONCATENATE("FY ",RIGHT(DI$3,4)),DataModel!$ET$2:$FT$2,0))*$C754,0)</f>
        <v>0</v>
      </c>
      <c r="DK754" s="69">
        <f t="shared" ref="DK754:EK754" ca="1" si="1825">SUM(OFFSET($E754,,MATCH(DK$3,$F$5:$DI$5,0)+3,,1))</f>
        <v>0</v>
      </c>
      <c r="DL754" s="69" t="e">
        <f t="shared" ca="1" si="1825"/>
        <v>#N/A</v>
      </c>
      <c r="DM754" s="69" t="e">
        <f t="shared" ca="1" si="1825"/>
        <v>#VALUE!</v>
      </c>
      <c r="DN754" s="69" t="e">
        <f t="shared" ca="1" si="1825"/>
        <v>#VALUE!</v>
      </c>
      <c r="DO754" s="69" t="e">
        <f t="shared" ca="1" si="1825"/>
        <v>#VALUE!</v>
      </c>
      <c r="DP754" s="69" t="e">
        <f t="shared" ca="1" si="1825"/>
        <v>#VALUE!</v>
      </c>
      <c r="DQ754" s="69" t="e">
        <f t="shared" ca="1" si="1825"/>
        <v>#VALUE!</v>
      </c>
      <c r="DR754" s="69" t="e">
        <f t="shared" ca="1" si="1825"/>
        <v>#VALUE!</v>
      </c>
      <c r="DS754" s="69" t="e">
        <f t="shared" ca="1" si="1825"/>
        <v>#VALUE!</v>
      </c>
      <c r="DT754" s="69" t="e">
        <f t="shared" ca="1" si="1825"/>
        <v>#VALUE!</v>
      </c>
      <c r="DU754" s="69" t="e">
        <f t="shared" ca="1" si="1825"/>
        <v>#VALUE!</v>
      </c>
      <c r="DV754" s="69" t="e">
        <f t="shared" ca="1" si="1825"/>
        <v>#VALUE!</v>
      </c>
      <c r="DW754" s="69" t="e">
        <f t="shared" ca="1" si="1825"/>
        <v>#VALUE!</v>
      </c>
      <c r="DX754" s="69" t="e">
        <f t="shared" ca="1" si="1825"/>
        <v>#VALUE!</v>
      </c>
      <c r="DY754" s="69" t="e">
        <f t="shared" ca="1" si="1825"/>
        <v>#VALUE!</v>
      </c>
      <c r="DZ754" s="69" t="e">
        <f t="shared" ca="1" si="1825"/>
        <v>#VALUE!</v>
      </c>
      <c r="EA754" s="69" t="e">
        <f t="shared" ca="1" si="1825"/>
        <v>#VALUE!</v>
      </c>
      <c r="EB754" s="69" t="e">
        <f t="shared" ca="1" si="1825"/>
        <v>#VALUE!</v>
      </c>
      <c r="EC754" s="69" t="e">
        <f t="shared" ca="1" si="1825"/>
        <v>#VALUE!</v>
      </c>
      <c r="ED754" s="69" t="e">
        <f t="shared" ca="1" si="1825"/>
        <v>#VALUE!</v>
      </c>
      <c r="EE754" s="69" t="e">
        <f t="shared" ca="1" si="1825"/>
        <v>#VALUE!</v>
      </c>
      <c r="EF754" s="69" t="e">
        <f t="shared" ca="1" si="1825"/>
        <v>#VALUE!</v>
      </c>
      <c r="EG754" s="69" t="e">
        <f t="shared" ca="1" si="1825"/>
        <v>#VALUE!</v>
      </c>
      <c r="EH754" s="69" t="e">
        <f t="shared" ca="1" si="1825"/>
        <v>#VALUE!</v>
      </c>
      <c r="EI754" s="69" t="e">
        <f t="shared" ca="1" si="1825"/>
        <v>#VALUE!</v>
      </c>
      <c r="EJ754" s="69" t="e">
        <f t="shared" ca="1" si="1825"/>
        <v>#VALUE!</v>
      </c>
      <c r="EK754" s="69" t="e">
        <f t="shared" ca="1" si="1825"/>
        <v>#VALUE!</v>
      </c>
    </row>
    <row r="755" spans="1:141" outlineLevel="1" x14ac:dyDescent="0.25">
      <c r="A755" s="90"/>
      <c r="B755" s="90"/>
      <c r="C755" s="90"/>
      <c r="D755" s="90"/>
      <c r="F755" s="100"/>
      <c r="I755" s="101"/>
      <c r="J755" s="100"/>
      <c r="M755" s="101"/>
      <c r="N755" s="100"/>
      <c r="Q755" s="101"/>
      <c r="R755" s="100"/>
      <c r="U755" s="101"/>
      <c r="V755" s="100"/>
      <c r="Y755" s="101"/>
      <c r="Z755" s="100"/>
      <c r="AC755" s="101"/>
      <c r="AD755" s="100"/>
      <c r="AG755" s="101"/>
      <c r="AH755" s="100"/>
      <c r="AK755" s="101"/>
      <c r="AL755" s="100"/>
      <c r="AO755" s="101"/>
      <c r="AP755" s="100"/>
      <c r="AS755" s="101"/>
      <c r="AT755" s="100"/>
      <c r="AW755" s="101"/>
      <c r="AX755" s="100"/>
      <c r="BA755" s="101"/>
      <c r="BB755" s="100"/>
      <c r="BE755" s="101"/>
      <c r="BF755" s="100"/>
      <c r="BI755" s="101"/>
      <c r="BJ755" s="100"/>
      <c r="BM755" s="101"/>
      <c r="BN755" s="100"/>
      <c r="BQ755" s="101"/>
      <c r="BR755" s="100"/>
      <c r="BU755" s="101"/>
      <c r="BV755" s="100"/>
      <c r="BY755" s="101"/>
      <c r="BZ755" s="100"/>
      <c r="CC755" s="101"/>
      <c r="CD755" s="100"/>
      <c r="CG755" s="101"/>
      <c r="CH755" s="100"/>
      <c r="CK755" s="101"/>
      <c r="CL755" s="100"/>
      <c r="CO755" s="101"/>
      <c r="CP755" s="100"/>
      <c r="CS755" s="101"/>
      <c r="CT755" s="100"/>
      <c r="CW755" s="101"/>
      <c r="CX755" s="100"/>
      <c r="DA755" s="101"/>
      <c r="DB755" s="100"/>
      <c r="DE755" s="101"/>
      <c r="DF755" s="100"/>
      <c r="DI755" s="101"/>
    </row>
    <row r="756" spans="1:141" outlineLevel="1" x14ac:dyDescent="0.25">
      <c r="A756" s="90" t="s">
        <v>157</v>
      </c>
      <c r="B756" s="90" t="s">
        <v>188</v>
      </c>
      <c r="C756" s="111">
        <f>$C$6</f>
        <v>9.9999999999999995E-7</v>
      </c>
      <c r="D756" s="90"/>
      <c r="E756" t="str">
        <f>CONCATENATE(E752," - history")</f>
        <v>Preferred equity - history</v>
      </c>
      <c r="F756" s="113" t="str" cm="1">
        <f t="array" aca="1" ref="F756" ca="1">IF(AND(F$4="A",ISNUMBER(DataModel!F$4)),INDEX(DataModel!$F$4:$BA$109,MATCH(1,(DataModel!$A$4:$A$109=$A756)*(DataModel!$B$4:$B$109=$B756),0),MATCH(F$3,DataModel!$F$2:$BA$2,0))*$C756,"")</f>
        <v/>
      </c>
      <c r="G756" s="69" t="str" cm="1">
        <f t="array" aca="1" ref="G756" ca="1">IF(AND(G$4="A",ISNUMBER(DataModel!G$4)),INDEX(DataModel!$F$4:$BA$109,MATCH(1,(DataModel!$A$4:$A$109=$A756)*(DataModel!$B$4:$B$109=$B756),0),MATCH(G$3,DataModel!$F$2:$BA$2,0))*$C756,"")</f>
        <v/>
      </c>
      <c r="H756" s="69" t="str" cm="1">
        <f t="array" aca="1" ref="H756" ca="1">IF(AND(H$4="A",ISNUMBER(DataModel!H$4)),INDEX(DataModel!$F$4:$BA$109,MATCH(1,(DataModel!$A$4:$A$109=$A756)*(DataModel!$B$4:$B$109=$B756),0),MATCH(H$3,DataModel!$F$2:$BA$2,0))*$C756,"")</f>
        <v/>
      </c>
      <c r="I756" s="114" t="str" cm="1">
        <f t="array" aca="1" ref="I756" ca="1">IF(AND(I$4="A",ISNUMBER(DataModel!I$4)),INDEX(DataModel!$F$4:$BA$109,MATCH(1,(DataModel!$A$4:$A$109=$A756)*(DataModel!$B$4:$B$109=$B756),0),MATCH(I$3,DataModel!$F$2:$BA$2,0))*$C756,"")</f>
        <v/>
      </c>
      <c r="J756" s="113" t="str" cm="1">
        <f t="array" aca="1" ref="J756" ca="1">IF(AND(J$4="A",ISNUMBER(DataModel!J$4)),INDEX(DataModel!$F$4:$BA$109,MATCH(1,(DataModel!$A$4:$A$109=$A756)*(DataModel!$B$4:$B$109=$B756),0),MATCH(J$3,DataModel!$F$2:$BA$2,0))*$C756,"")</f>
        <v/>
      </c>
      <c r="K756" s="69" t="str" cm="1">
        <f t="array" aca="1" ref="K756" ca="1">IF(AND(K$4="A",ISNUMBER(DataModel!K$4)),INDEX(DataModel!$F$4:$BA$109,MATCH(1,(DataModel!$A$4:$A$109=$A756)*(DataModel!$B$4:$B$109=$B756),0),MATCH(K$3,DataModel!$F$2:$BA$2,0))*$C756,"")</f>
        <v/>
      </c>
      <c r="L756" s="69" t="str" cm="1">
        <f t="array" aca="1" ref="L756" ca="1">IF(AND(L$4="A",ISNUMBER(DataModel!L$4)),INDEX(DataModel!$F$4:$BA$109,MATCH(1,(DataModel!$A$4:$A$109=$A756)*(DataModel!$B$4:$B$109=$B756),0),MATCH(L$3,DataModel!$F$2:$BA$2,0))*$C756,"")</f>
        <v/>
      </c>
      <c r="M756" s="114" t="str" cm="1">
        <f t="array" aca="1" ref="M756" ca="1">IF(AND(M$4="A",ISNUMBER(DataModel!M$4)),INDEX(DataModel!$F$4:$BA$109,MATCH(1,(DataModel!$A$4:$A$109=$A756)*(DataModel!$B$4:$B$109=$B756),0),MATCH(M$3,DataModel!$F$2:$BA$2,0))*$C756,"")</f>
        <v/>
      </c>
      <c r="N756" s="113" t="str" cm="1">
        <f t="array" aca="1" ref="N756" ca="1">IF(AND(N$4="A",ISNUMBER(DataModel!N$4)),INDEX(DataModel!$F$4:$BA$109,MATCH(1,(DataModel!$A$4:$A$109=$A756)*(DataModel!$B$4:$B$109=$B756),0),MATCH(N$3,DataModel!$F$2:$BA$2,0))*$C756,"")</f>
        <v/>
      </c>
      <c r="O756" s="69" t="str" cm="1">
        <f t="array" aca="1" ref="O756" ca="1">IF(AND(O$4="A",ISNUMBER(DataModel!O$4)),INDEX(DataModel!$F$4:$BA$109,MATCH(1,(DataModel!$A$4:$A$109=$A756)*(DataModel!$B$4:$B$109=$B756),0),MATCH(O$3,DataModel!$F$2:$BA$2,0))*$C756,"")</f>
        <v/>
      </c>
      <c r="P756" s="69" t="str" cm="1">
        <f t="array" aca="1" ref="P756" ca="1">IF(AND(P$4="A",ISNUMBER(DataModel!P$4)),INDEX(DataModel!$F$4:$BA$109,MATCH(1,(DataModel!$A$4:$A$109=$A756)*(DataModel!$B$4:$B$109=$B756),0),MATCH(P$3,DataModel!$F$2:$BA$2,0))*$C756,"")</f>
        <v/>
      </c>
      <c r="Q756" s="114" t="str" cm="1">
        <f t="array" aca="1" ref="Q756" ca="1">IF(AND(Q$4="A",ISNUMBER(DataModel!Q$4)),INDEX(DataModel!$F$4:$BA$109,MATCH(1,(DataModel!$A$4:$A$109=$A756)*(DataModel!$B$4:$B$109=$B756),0),MATCH(Q$3,DataModel!$F$2:$BA$2,0))*$C756,"")</f>
        <v/>
      </c>
      <c r="R756" s="113" t="str" cm="1">
        <f t="array" aca="1" ref="R756" ca="1">IF(AND(R$4="A",ISNUMBER(DataModel!R$4)),INDEX(DataModel!$F$4:$BA$109,MATCH(1,(DataModel!$A$4:$A$109=$A756)*(DataModel!$B$4:$B$109=$B756),0),MATCH(R$3,DataModel!$F$2:$BA$2,0))*$C756,"")</f>
        <v/>
      </c>
      <c r="S756" s="69" t="str" cm="1">
        <f t="array" aca="1" ref="S756" ca="1">IF(AND(S$4="A",ISNUMBER(DataModel!S$4)),INDEX(DataModel!$F$4:$BA$109,MATCH(1,(DataModel!$A$4:$A$109=$A756)*(DataModel!$B$4:$B$109=$B756),0),MATCH(S$3,DataModel!$F$2:$BA$2,0))*$C756,"")</f>
        <v/>
      </c>
      <c r="T756" s="69" t="str" cm="1">
        <f t="array" aca="1" ref="T756" ca="1">IF(AND(T$4="A",ISNUMBER(DataModel!T$4)),INDEX(DataModel!$F$4:$BA$109,MATCH(1,(DataModel!$A$4:$A$109=$A756)*(DataModel!$B$4:$B$109=$B756),0),MATCH(T$3,DataModel!$F$2:$BA$2,0))*$C756,"")</f>
        <v/>
      </c>
      <c r="U756" s="114" t="str" cm="1">
        <f t="array" aca="1" ref="U756" ca="1">IF(AND(U$4="A",ISNUMBER(DataModel!U$4)),INDEX(DataModel!$F$4:$BA$109,MATCH(1,(DataModel!$A$4:$A$109=$A756)*(DataModel!$B$4:$B$109=$B756),0),MATCH(U$3,DataModel!$F$2:$BA$2,0))*$C756,"")</f>
        <v/>
      </c>
      <c r="V756" s="113" t="str" cm="1">
        <f t="array" aca="1" ref="V756" ca="1">IF(AND(V$4="A",ISNUMBER(DataModel!V$4)),INDEX(DataModel!$F$4:$BA$109,MATCH(1,(DataModel!$A$4:$A$109=$A756)*(DataModel!$B$4:$B$109=$B756),0),MATCH(V$3,DataModel!$F$2:$BA$2,0))*$C756,"")</f>
        <v/>
      </c>
      <c r="W756" s="69" t="str" cm="1">
        <f t="array" aca="1" ref="W756" ca="1">IF(AND(W$4="A",ISNUMBER(DataModel!W$4)),INDEX(DataModel!$F$4:$BA$109,MATCH(1,(DataModel!$A$4:$A$109=$A756)*(DataModel!$B$4:$B$109=$B756),0),MATCH(W$3,DataModel!$F$2:$BA$2,0))*$C756,"")</f>
        <v/>
      </c>
      <c r="X756" s="69" t="str" cm="1">
        <f t="array" aca="1" ref="X756" ca="1">IF(AND(X$4="A",ISNUMBER(DataModel!X$4)),INDEX(DataModel!$F$4:$BA$109,MATCH(1,(DataModel!$A$4:$A$109=$A756)*(DataModel!$B$4:$B$109=$B756),0),MATCH(X$3,DataModel!$F$2:$BA$2,0))*$C756,"")</f>
        <v/>
      </c>
      <c r="Y756" s="114" t="str" cm="1">
        <f t="array" aca="1" ref="Y756" ca="1">IF(AND(Y$4="A",ISNUMBER(DataModel!Y$4)),INDEX(DataModel!$F$4:$BA$109,MATCH(1,(DataModel!$A$4:$A$109=$A756)*(DataModel!$B$4:$B$109=$B756),0),MATCH(Y$3,DataModel!$F$2:$BA$2,0))*$C756,"")</f>
        <v/>
      </c>
      <c r="Z756" s="113" t="str" cm="1">
        <f t="array" aca="1" ref="Z756" ca="1">IF(AND(Z$4="A",ISNUMBER(DataModel!Z$4)),INDEX(DataModel!$F$4:$BA$109,MATCH(1,(DataModel!$A$4:$A$109=$A756)*(DataModel!$B$4:$B$109=$B756),0),MATCH(Z$3,DataModel!$F$2:$BA$2,0))*$C756,"")</f>
        <v/>
      </c>
      <c r="AA756" s="69" t="str" cm="1">
        <f t="array" aca="1" ref="AA756" ca="1">IF(AND(AA$4="A",ISNUMBER(DataModel!AA$4)),INDEX(DataModel!$F$4:$BA$109,MATCH(1,(DataModel!$A$4:$A$109=$A756)*(DataModel!$B$4:$B$109=$B756),0),MATCH(AA$3,DataModel!$F$2:$BA$2,0))*$C756,"")</f>
        <v/>
      </c>
      <c r="AB756" s="69" t="str" cm="1">
        <f t="array" aca="1" ref="AB756" ca="1">IF(AND(AB$4="A",ISNUMBER(DataModel!AB$4)),INDEX(DataModel!$F$4:$BA$109,MATCH(1,(DataModel!$A$4:$A$109=$A756)*(DataModel!$B$4:$B$109=$B756),0),MATCH(AB$3,DataModel!$F$2:$BA$2,0))*$C756,"")</f>
        <v/>
      </c>
      <c r="AC756" s="114" t="str" cm="1">
        <f t="array" aca="1" ref="AC756" ca="1">IF(AND(AC$4="A",ISNUMBER(DataModel!AC$4)),INDEX(DataModel!$F$4:$BA$109,MATCH(1,(DataModel!$A$4:$A$109=$A756)*(DataModel!$B$4:$B$109=$B756),0),MATCH(AC$3,DataModel!$F$2:$BA$2,0))*$C756,"")</f>
        <v/>
      </c>
      <c r="AD756" s="113" t="str" cm="1">
        <f t="array" aca="1" ref="AD756" ca="1">IF(AND(AD$4="A",ISNUMBER(DataModel!AD$4)),INDEX(DataModel!$F$4:$BA$109,MATCH(1,(DataModel!$A$4:$A$109=$A756)*(DataModel!$B$4:$B$109=$B756),0),MATCH(AD$3,DataModel!$F$2:$BA$2,0))*$C756,"")</f>
        <v/>
      </c>
      <c r="AE756" s="69" t="str" cm="1">
        <f t="array" aca="1" ref="AE756" ca="1">IF(AND(AE$4="A",ISNUMBER(DataModel!AE$4)),INDEX(DataModel!$F$4:$BA$109,MATCH(1,(DataModel!$A$4:$A$109=$A756)*(DataModel!$B$4:$B$109=$B756),0),MATCH(AE$3,DataModel!$F$2:$BA$2,0))*$C756,"")</f>
        <v/>
      </c>
      <c r="AF756" s="69" t="str" cm="1">
        <f t="array" aca="1" ref="AF756" ca="1">IF(AND(AF$4="A",ISNUMBER(DataModel!AF$4)),INDEX(DataModel!$F$4:$BA$109,MATCH(1,(DataModel!$A$4:$A$109=$A756)*(DataModel!$B$4:$B$109=$B756),0),MATCH(AF$3,DataModel!$F$2:$BA$2,0))*$C756,"")</f>
        <v/>
      </c>
      <c r="AG756" s="114" t="str" cm="1">
        <f t="array" aca="1" ref="AG756" ca="1">IF(AND(AG$4="A",ISNUMBER(DataModel!AG$4)),INDEX(DataModel!$F$4:$BA$109,MATCH(1,(DataModel!$A$4:$A$109=$A756)*(DataModel!$B$4:$B$109=$B756),0),MATCH(AG$3,DataModel!$F$2:$BA$2,0))*$C756,"")</f>
        <v/>
      </c>
      <c r="AH756" s="113" t="str" cm="1">
        <f t="array" aca="1" ref="AH756" ca="1">IF(AND(AH$4="A",ISNUMBER(DataModel!AH$4)),INDEX(DataModel!$F$4:$BA$109,MATCH(1,(DataModel!$A$4:$A$109=$A756)*(DataModel!$B$4:$B$109=$B756),0),MATCH(AH$3,DataModel!$F$2:$BA$2,0))*$C756,"")</f>
        <v/>
      </c>
      <c r="AI756" s="69" t="str" cm="1">
        <f t="array" aca="1" ref="AI756" ca="1">IF(AND(AI$4="A",ISNUMBER(DataModel!AI$4)),INDEX(DataModel!$F$4:$BA$109,MATCH(1,(DataModel!$A$4:$A$109=$A756)*(DataModel!$B$4:$B$109=$B756),0),MATCH(AI$3,DataModel!$F$2:$BA$2,0))*$C756,"")</f>
        <v/>
      </c>
      <c r="AJ756" s="69" t="str" cm="1">
        <f t="array" aca="1" ref="AJ756" ca="1">IF(AND(AJ$4="A",ISNUMBER(DataModel!AJ$4)),INDEX(DataModel!$F$4:$BA$109,MATCH(1,(DataModel!$A$4:$A$109=$A756)*(DataModel!$B$4:$B$109=$B756),0),MATCH(AJ$3,DataModel!$F$2:$BA$2,0))*$C756,"")</f>
        <v/>
      </c>
      <c r="AK756" s="114" t="str" cm="1">
        <f t="array" aca="1" ref="AK756" ca="1">IF(AND(AK$4="A",ISNUMBER(DataModel!AK$4)),INDEX(DataModel!$F$4:$BA$109,MATCH(1,(DataModel!$A$4:$A$109=$A756)*(DataModel!$B$4:$B$109=$B756),0),MATCH(AK$3,DataModel!$F$2:$BA$2,0))*$C756,"")</f>
        <v/>
      </c>
      <c r="AL756" s="113" t="str" cm="1">
        <f t="array" aca="1" ref="AL756" ca="1">IF(AND(AL$4="A",ISNUMBER(DataModel!AL$4)),INDEX(DataModel!$F$4:$BA$109,MATCH(1,(DataModel!$A$4:$A$109=$A756)*(DataModel!$B$4:$B$109=$B756),0),MATCH(AL$3,DataModel!$F$2:$BA$2,0))*$C756,"")</f>
        <v/>
      </c>
      <c r="AM756" s="69" t="str" cm="1">
        <f t="array" aca="1" ref="AM756" ca="1">IF(AND(AM$4="A",ISNUMBER(DataModel!AM$4)),INDEX(DataModel!$F$4:$BA$109,MATCH(1,(DataModel!$A$4:$A$109=$A756)*(DataModel!$B$4:$B$109=$B756),0),MATCH(AM$3,DataModel!$F$2:$BA$2,0))*$C756,"")</f>
        <v/>
      </c>
      <c r="AN756" s="69" t="str" cm="1">
        <f t="array" aca="1" ref="AN756" ca="1">IF(AND(AN$4="A",ISNUMBER(DataModel!AN$4)),INDEX(DataModel!$F$4:$BA$109,MATCH(1,(DataModel!$A$4:$A$109=$A756)*(DataModel!$B$4:$B$109=$B756),0),MATCH(AN$3,DataModel!$F$2:$BA$2,0))*$C756,"")</f>
        <v/>
      </c>
      <c r="AO756" s="114" t="str" cm="1">
        <f t="array" aca="1" ref="AO756" ca="1">IF(AND(AO$4="A",ISNUMBER(DataModel!AO$4)),INDEX(DataModel!$F$4:$BA$109,MATCH(1,(DataModel!$A$4:$A$109=$A756)*(DataModel!$B$4:$B$109=$B756),0),MATCH(AO$3,DataModel!$F$2:$BA$2,0))*$C756,"")</f>
        <v/>
      </c>
      <c r="AP756" s="113" t="str" cm="1">
        <f t="array" aca="1" ref="AP756" ca="1">IF(AND(AP$4="A",ISNUMBER(DataModel!AP$4)),INDEX(DataModel!$F$4:$BA$109,MATCH(1,(DataModel!$A$4:$A$109=$A756)*(DataModel!$B$4:$B$109=$B756),0),MATCH(AP$3,DataModel!$F$2:$BA$2,0))*$C756,"")</f>
        <v/>
      </c>
      <c r="AQ756" s="69" t="str" cm="1">
        <f t="array" aca="1" ref="AQ756" ca="1">IF(AND(AQ$4="A",ISNUMBER(DataModel!AQ$4)),INDEX(DataModel!$F$4:$BA$109,MATCH(1,(DataModel!$A$4:$A$109=$A756)*(DataModel!$B$4:$B$109=$B756),0),MATCH(AQ$3,DataModel!$F$2:$BA$2,0))*$C756,"")</f>
        <v/>
      </c>
      <c r="AR756" s="69" t="str" cm="1">
        <f t="array" aca="1" ref="AR756" ca="1">IF(AND(AR$4="A",ISNUMBER(DataModel!AR$4)),INDEX(DataModel!$F$4:$BA$109,MATCH(1,(DataModel!$A$4:$A$109=$A756)*(DataModel!$B$4:$B$109=$B756),0),MATCH(AR$3,DataModel!$F$2:$BA$2,0))*$C756,"")</f>
        <v/>
      </c>
      <c r="AS756" s="114" t="str" cm="1">
        <f t="array" aca="1" ref="AS756" ca="1">IF(AND(AS$4="A",ISNUMBER(DataModel!AS$4)),INDEX(DataModel!$F$4:$BA$109,MATCH(1,(DataModel!$A$4:$A$109=$A756)*(DataModel!$B$4:$B$109=$B756),0),MATCH(AS$3,DataModel!$F$2:$BA$2,0))*$C756,"")</f>
        <v/>
      </c>
      <c r="AT756" s="113" t="e" cm="1">
        <f t="array" aca="1" ref="AT756" ca="1">IF(AND(AT$4="A",ISNUMBER(DataModel!AT$4)),INDEX(DataModel!$F$4:$BA$109,MATCH(1,(DataModel!$A$4:$A$109=$A756)*(DataModel!$B$4:$B$109=$B756),0),MATCH(AT$3,DataModel!$F$2:$BA$2,0))*$C756,"")</f>
        <v>#VALUE!</v>
      </c>
      <c r="AU756" s="69" t="e" cm="1">
        <f t="array" aca="1" ref="AU756" ca="1">IF(AND(AU$4="A",ISNUMBER(DataModel!AU$4)),INDEX(DataModel!$F$4:$BA$109,MATCH(1,(DataModel!$A$4:$A$109=$A756)*(DataModel!$B$4:$B$109=$B756),0),MATCH(AU$3,DataModel!$F$2:$BA$2,0))*$C756,"")</f>
        <v>#VALUE!</v>
      </c>
      <c r="AV756" s="69" t="e" cm="1">
        <f t="array" aca="1" ref="AV756" ca="1">IF(AND(AV$4="A",ISNUMBER(DataModel!AV$4)),INDEX(DataModel!$F$4:$BA$109,MATCH(1,(DataModel!$A$4:$A$109=$A756)*(DataModel!$B$4:$B$109=$B756),0),MATCH(AV$3,DataModel!$F$2:$BA$2,0))*$C756,"")</f>
        <v>#VALUE!</v>
      </c>
      <c r="AW756" s="114" t="e" cm="1">
        <f t="array" aca="1" ref="AW756" ca="1">IF(AND(AW$4="A",ISNUMBER(DataModel!AW$4)),INDEX(DataModel!$F$4:$BA$109,MATCH(1,(DataModel!$A$4:$A$109=$A756)*(DataModel!$B$4:$B$109=$B756),0),MATCH(AW$3,DataModel!$F$2:$BA$2,0))*$C756,"")</f>
        <v>#VALUE!</v>
      </c>
      <c r="AX756" s="113" t="e" cm="1">
        <f t="array" aca="1" ref="AX756" ca="1">IF(AND(AX$4="A",ISNUMBER(DataModel!AX$4)),INDEX(DataModel!$F$4:$BA$109,MATCH(1,(DataModel!$A$4:$A$109=$A756)*(DataModel!$B$4:$B$109=$B756),0),MATCH(AX$3,DataModel!$F$2:$BA$2,0))*$C756,"")</f>
        <v>#VALUE!</v>
      </c>
      <c r="AY756" s="69" t="e" cm="1">
        <f t="array" aca="1" ref="AY756" ca="1">IF(AND(AY$4="A",ISNUMBER(DataModel!AY$4)),INDEX(DataModel!$F$4:$BA$109,MATCH(1,(DataModel!$A$4:$A$109=$A756)*(DataModel!$B$4:$B$109=$B756),0),MATCH(AY$3,DataModel!$F$2:$BA$2,0))*$C756,"")</f>
        <v>#VALUE!</v>
      </c>
      <c r="AZ756" s="69" t="e" cm="1">
        <f t="array" aca="1" ref="AZ756" ca="1">IF(AND(AZ$4="A",ISNUMBER(DataModel!AZ$4)),INDEX(DataModel!$F$4:$BA$109,MATCH(1,(DataModel!$A$4:$A$109=$A756)*(DataModel!$B$4:$B$109=$B756),0),MATCH(AZ$3,DataModel!$F$2:$BA$2,0))*$C756,"")</f>
        <v>#VALUE!</v>
      </c>
      <c r="BA756" s="114" t="e" cm="1">
        <f t="array" aca="1" ref="BA756" ca="1">IF(AND(BA$4="A",ISNUMBER(DataModel!BA$4)),INDEX(DataModel!$F$4:$BA$109,MATCH(1,(DataModel!$A$4:$A$109=$A756)*(DataModel!$B$4:$B$109=$B756),0),MATCH(BA$3,DataModel!$F$2:$BA$2,0))*$C756,"")</f>
        <v>#VALUE!</v>
      </c>
      <c r="BB756" s="113"/>
      <c r="BC756" s="69"/>
      <c r="BD756" s="69"/>
      <c r="BE756" s="114"/>
      <c r="BF756" s="113"/>
      <c r="BG756" s="69"/>
      <c r="BH756" s="69"/>
      <c r="BI756" s="114"/>
      <c r="BJ756" s="113"/>
      <c r="BK756" s="69"/>
      <c r="BL756" s="69"/>
      <c r="BM756" s="114"/>
      <c r="BN756" s="113"/>
      <c r="BO756" s="69"/>
      <c r="BP756" s="69"/>
      <c r="BQ756" s="114"/>
      <c r="BR756" s="113"/>
      <c r="BS756" s="69"/>
      <c r="BT756" s="69"/>
      <c r="BU756" s="114"/>
      <c r="BV756" s="113"/>
      <c r="BW756" s="69"/>
      <c r="BX756" s="69"/>
      <c r="BY756" s="114"/>
      <c r="BZ756" s="113"/>
      <c r="CA756" s="69"/>
      <c r="CB756" s="69"/>
      <c r="CC756" s="114"/>
      <c r="CD756" s="113"/>
      <c r="CE756" s="69"/>
      <c r="CF756" s="69"/>
      <c r="CG756" s="114"/>
      <c r="CH756" s="113"/>
      <c r="CI756" s="69"/>
      <c r="CJ756" s="69"/>
      <c r="CK756" s="114"/>
      <c r="CL756" s="113"/>
      <c r="CM756" s="69"/>
      <c r="CN756" s="69"/>
      <c r="CO756" s="114"/>
      <c r="CP756" s="113"/>
      <c r="CQ756" s="69"/>
      <c r="CR756" s="69"/>
      <c r="CS756" s="114"/>
      <c r="CT756" s="113"/>
      <c r="CU756" s="69"/>
      <c r="CV756" s="69"/>
      <c r="CW756" s="114"/>
      <c r="CX756" s="113"/>
      <c r="CY756" s="69"/>
      <c r="CZ756" s="69"/>
      <c r="DA756" s="114"/>
      <c r="DB756" s="113"/>
      <c r="DC756" s="69"/>
      <c r="DD756" s="69"/>
      <c r="DE756" s="114"/>
      <c r="DF756" s="113"/>
      <c r="DG756" s="69"/>
      <c r="DH756" s="69"/>
      <c r="DI756" s="114"/>
      <c r="DK756" s="69">
        <f t="shared" ref="DK756:EK756" ca="1" si="1826">SUM(OFFSET($E756,,MATCH(DK$3,$F$5:$DI$5,0)+3,,1))</f>
        <v>0</v>
      </c>
      <c r="DL756" s="69" t="e">
        <f t="shared" ca="1" si="1826"/>
        <v>#N/A</v>
      </c>
      <c r="DM756" s="69" t="e">
        <f t="shared" ca="1" si="1826"/>
        <v>#VALUE!</v>
      </c>
      <c r="DN756" s="69" t="e">
        <f t="shared" ca="1" si="1826"/>
        <v>#VALUE!</v>
      </c>
      <c r="DO756" s="69" t="e">
        <f t="shared" ca="1" si="1826"/>
        <v>#VALUE!</v>
      </c>
      <c r="DP756" s="69" t="e">
        <f t="shared" ca="1" si="1826"/>
        <v>#VALUE!</v>
      </c>
      <c r="DQ756" s="69" t="e">
        <f t="shared" ca="1" si="1826"/>
        <v>#VALUE!</v>
      </c>
      <c r="DR756" s="69" t="e">
        <f t="shared" ca="1" si="1826"/>
        <v>#VALUE!</v>
      </c>
      <c r="DS756" s="69" t="e">
        <f t="shared" ca="1" si="1826"/>
        <v>#VALUE!</v>
      </c>
      <c r="DT756" s="69" t="e">
        <f t="shared" ca="1" si="1826"/>
        <v>#VALUE!</v>
      </c>
      <c r="DU756" s="69" t="e">
        <f t="shared" ca="1" si="1826"/>
        <v>#VALUE!</v>
      </c>
      <c r="DV756" s="69" t="e">
        <f t="shared" ca="1" si="1826"/>
        <v>#VALUE!</v>
      </c>
      <c r="DW756" s="69" t="e">
        <f t="shared" ca="1" si="1826"/>
        <v>#VALUE!</v>
      </c>
      <c r="DX756" s="69" t="e">
        <f t="shared" ca="1" si="1826"/>
        <v>#VALUE!</v>
      </c>
      <c r="DY756" s="69" t="e">
        <f t="shared" ca="1" si="1826"/>
        <v>#VALUE!</v>
      </c>
      <c r="DZ756" s="69" t="e">
        <f t="shared" ca="1" si="1826"/>
        <v>#VALUE!</v>
      </c>
      <c r="EA756" s="69" t="e">
        <f t="shared" ca="1" si="1826"/>
        <v>#VALUE!</v>
      </c>
      <c r="EB756" s="69" t="e">
        <f t="shared" ca="1" si="1826"/>
        <v>#VALUE!</v>
      </c>
      <c r="EC756" s="69" t="e">
        <f t="shared" ca="1" si="1826"/>
        <v>#VALUE!</v>
      </c>
      <c r="ED756" s="69" t="e">
        <f t="shared" ca="1" si="1826"/>
        <v>#VALUE!</v>
      </c>
      <c r="EE756" s="69" t="e">
        <f t="shared" ca="1" si="1826"/>
        <v>#VALUE!</v>
      </c>
      <c r="EF756" s="69" t="e">
        <f t="shared" ca="1" si="1826"/>
        <v>#VALUE!</v>
      </c>
      <c r="EG756" s="69" t="e">
        <f t="shared" ca="1" si="1826"/>
        <v>#VALUE!</v>
      </c>
      <c r="EH756" s="69" t="e">
        <f t="shared" ca="1" si="1826"/>
        <v>#VALUE!</v>
      </c>
      <c r="EI756" s="69" t="e">
        <f t="shared" ca="1" si="1826"/>
        <v>#VALUE!</v>
      </c>
      <c r="EJ756" s="69" t="e">
        <f t="shared" ca="1" si="1826"/>
        <v>#VALUE!</v>
      </c>
      <c r="EK756" s="69" t="e">
        <f t="shared" ca="1" si="1826"/>
        <v>#VALUE!</v>
      </c>
    </row>
    <row r="757" spans="1:141" outlineLevel="1" x14ac:dyDescent="0.25">
      <c r="A757" s="90"/>
      <c r="B757" s="90"/>
      <c r="C757" s="90"/>
      <c r="D757" s="90"/>
      <c r="F757" s="100"/>
      <c r="I757" s="101"/>
      <c r="J757" s="100"/>
      <c r="M757" s="101"/>
      <c r="N757" s="100"/>
      <c r="Q757" s="101"/>
      <c r="R757" s="100"/>
      <c r="U757" s="101"/>
      <c r="V757" s="100"/>
      <c r="Y757" s="101"/>
      <c r="Z757" s="100"/>
      <c r="AC757" s="101"/>
      <c r="AD757" s="100"/>
      <c r="AG757" s="101"/>
      <c r="AH757" s="100"/>
      <c r="AK757" s="101"/>
      <c r="AL757" s="100"/>
      <c r="AO757" s="101"/>
      <c r="AP757" s="100"/>
      <c r="AS757" s="101"/>
      <c r="AT757" s="100"/>
      <c r="AW757" s="101"/>
      <c r="AX757" s="100"/>
      <c r="BA757" s="101"/>
      <c r="BB757" s="100"/>
      <c r="BE757" s="101"/>
      <c r="BF757" s="100"/>
      <c r="BI757" s="101"/>
      <c r="BJ757" s="100"/>
      <c r="BM757" s="101"/>
      <c r="BN757" s="100"/>
      <c r="BQ757" s="101"/>
      <c r="BR757" s="100"/>
      <c r="BU757" s="101"/>
      <c r="BV757" s="100"/>
      <c r="BY757" s="101"/>
      <c r="BZ757" s="100"/>
      <c r="CC757" s="101"/>
      <c r="CD757" s="100"/>
      <c r="CG757" s="101"/>
      <c r="CH757" s="100"/>
      <c r="CK757" s="101"/>
      <c r="CL757" s="100"/>
      <c r="CO757" s="101"/>
      <c r="CP757" s="100"/>
      <c r="CS757" s="101"/>
      <c r="CT757" s="100"/>
      <c r="CW757" s="101"/>
      <c r="CX757" s="100"/>
      <c r="DA757" s="101"/>
      <c r="DB757" s="100"/>
      <c r="DE757" s="101"/>
      <c r="DF757" s="100"/>
      <c r="DI757" s="101"/>
    </row>
    <row r="758" spans="1:141" outlineLevel="1" x14ac:dyDescent="0.25">
      <c r="A758" s="90"/>
      <c r="B758" s="90"/>
      <c r="C758" s="90"/>
      <c r="D758" s="90"/>
      <c r="E758" t="str">
        <f>CONCATENATE(E752," - model")</f>
        <v>Preferred equity - model</v>
      </c>
      <c r="F758" s="100"/>
      <c r="I758" s="101"/>
      <c r="J758" s="100"/>
      <c r="M758" s="101"/>
      <c r="N758" s="100"/>
      <c r="Q758" s="101"/>
      <c r="R758" s="100"/>
      <c r="U758" s="101"/>
      <c r="V758" s="100"/>
      <c r="Y758" s="101"/>
      <c r="Z758" s="100"/>
      <c r="AC758" s="101"/>
      <c r="AD758" s="100"/>
      <c r="AG758" s="101"/>
      <c r="AH758" s="100"/>
      <c r="AK758" s="101"/>
      <c r="AL758" s="113" t="str">
        <f ca="1">AL756</f>
        <v/>
      </c>
      <c r="AM758" s="69" t="str">
        <f t="shared" ref="AM758:AO758" ca="1" si="1827">AM756</f>
        <v/>
      </c>
      <c r="AN758" s="69" t="str">
        <f t="shared" ca="1" si="1827"/>
        <v/>
      </c>
      <c r="AO758" s="114" t="str">
        <f t="shared" ca="1" si="1827"/>
        <v/>
      </c>
      <c r="AP758" s="113" t="str">
        <f ca="1">IF(AP$4="A",AP756,IF(ISERROR(AO752+AP759),"",AO752+AP759))</f>
        <v/>
      </c>
      <c r="AQ758" s="69" t="str">
        <f t="shared" ref="AQ758:DB758" ca="1" si="1828">IF(AQ$4="A",AQ756,IF(ISERROR(AP752+AQ759),"",AP752+AQ759))</f>
        <v/>
      </c>
      <c r="AR758" s="69" t="str">
        <f t="shared" ca="1" si="1828"/>
        <v/>
      </c>
      <c r="AS758" s="114" t="str">
        <f t="shared" ca="1" si="1828"/>
        <v/>
      </c>
      <c r="AT758" s="113" t="e">
        <f t="shared" ca="1" si="1828"/>
        <v>#VALUE!</v>
      </c>
      <c r="AU758" s="69" t="e">
        <f t="shared" ca="1" si="1828"/>
        <v>#VALUE!</v>
      </c>
      <c r="AV758" s="69" t="e">
        <f t="shared" ca="1" si="1828"/>
        <v>#VALUE!</v>
      </c>
      <c r="AW758" s="114" t="e">
        <f t="shared" ca="1" si="1828"/>
        <v>#VALUE!</v>
      </c>
      <c r="AX758" s="113" t="e">
        <f t="shared" ca="1" si="1828"/>
        <v>#VALUE!</v>
      </c>
      <c r="AY758" s="69" t="e">
        <f t="shared" ca="1" si="1828"/>
        <v>#VALUE!</v>
      </c>
      <c r="AZ758" s="69" t="e">
        <f t="shared" ca="1" si="1828"/>
        <v>#VALUE!</v>
      </c>
      <c r="BA758" s="114" t="e">
        <f t="shared" ca="1" si="1828"/>
        <v>#VALUE!</v>
      </c>
      <c r="BB758" s="113" t="e">
        <f t="shared" ca="1" si="1828"/>
        <v>#VALUE!</v>
      </c>
      <c r="BC758" s="69" t="e">
        <f t="shared" ca="1" si="1828"/>
        <v>#VALUE!</v>
      </c>
      <c r="BD758" s="69" t="e">
        <f t="shared" ca="1" si="1828"/>
        <v>#VALUE!</v>
      </c>
      <c r="BE758" s="114" t="e">
        <f t="shared" ca="1" si="1828"/>
        <v>#VALUE!</v>
      </c>
      <c r="BF758" s="113" t="e">
        <f t="shared" ca="1" si="1828"/>
        <v>#VALUE!</v>
      </c>
      <c r="BG758" s="69" t="e">
        <f t="shared" ca="1" si="1828"/>
        <v>#VALUE!</v>
      </c>
      <c r="BH758" s="69" t="e">
        <f t="shared" ca="1" si="1828"/>
        <v>#VALUE!</v>
      </c>
      <c r="BI758" s="114" t="e">
        <f t="shared" ca="1" si="1828"/>
        <v>#VALUE!</v>
      </c>
      <c r="BJ758" s="113" t="e">
        <f t="shared" ca="1" si="1828"/>
        <v>#VALUE!</v>
      </c>
      <c r="BK758" s="69" t="e">
        <f t="shared" ca="1" si="1828"/>
        <v>#VALUE!</v>
      </c>
      <c r="BL758" s="69" t="e">
        <f t="shared" ca="1" si="1828"/>
        <v>#VALUE!</v>
      </c>
      <c r="BM758" s="114" t="e">
        <f t="shared" ca="1" si="1828"/>
        <v>#VALUE!</v>
      </c>
      <c r="BN758" s="113" t="e">
        <f t="shared" ca="1" si="1828"/>
        <v>#VALUE!</v>
      </c>
      <c r="BO758" s="69" t="e">
        <f t="shared" ca="1" si="1828"/>
        <v>#VALUE!</v>
      </c>
      <c r="BP758" s="69" t="e">
        <f t="shared" ca="1" si="1828"/>
        <v>#VALUE!</v>
      </c>
      <c r="BQ758" s="114" t="e">
        <f t="shared" ca="1" si="1828"/>
        <v>#VALUE!</v>
      </c>
      <c r="BR758" s="113" t="e">
        <f t="shared" ca="1" si="1828"/>
        <v>#VALUE!</v>
      </c>
      <c r="BS758" s="69" t="e">
        <f t="shared" ca="1" si="1828"/>
        <v>#VALUE!</v>
      </c>
      <c r="BT758" s="69" t="e">
        <f t="shared" ca="1" si="1828"/>
        <v>#VALUE!</v>
      </c>
      <c r="BU758" s="114" t="e">
        <f t="shared" ca="1" si="1828"/>
        <v>#VALUE!</v>
      </c>
      <c r="BV758" s="113" t="e">
        <f t="shared" ca="1" si="1828"/>
        <v>#VALUE!</v>
      </c>
      <c r="BW758" s="69" t="e">
        <f t="shared" ca="1" si="1828"/>
        <v>#VALUE!</v>
      </c>
      <c r="BX758" s="69" t="e">
        <f t="shared" ca="1" si="1828"/>
        <v>#VALUE!</v>
      </c>
      <c r="BY758" s="114" t="e">
        <f t="shared" ca="1" si="1828"/>
        <v>#VALUE!</v>
      </c>
      <c r="BZ758" s="113" t="e">
        <f t="shared" ca="1" si="1828"/>
        <v>#VALUE!</v>
      </c>
      <c r="CA758" s="69" t="e">
        <f t="shared" ca="1" si="1828"/>
        <v>#VALUE!</v>
      </c>
      <c r="CB758" s="69" t="e">
        <f t="shared" ca="1" si="1828"/>
        <v>#VALUE!</v>
      </c>
      <c r="CC758" s="114" t="e">
        <f t="shared" ca="1" si="1828"/>
        <v>#VALUE!</v>
      </c>
      <c r="CD758" s="113" t="e">
        <f t="shared" ca="1" si="1828"/>
        <v>#VALUE!</v>
      </c>
      <c r="CE758" s="69" t="e">
        <f t="shared" ca="1" si="1828"/>
        <v>#VALUE!</v>
      </c>
      <c r="CF758" s="69" t="e">
        <f t="shared" ca="1" si="1828"/>
        <v>#VALUE!</v>
      </c>
      <c r="CG758" s="114" t="e">
        <f t="shared" ca="1" si="1828"/>
        <v>#VALUE!</v>
      </c>
      <c r="CH758" s="113">
        <f t="shared" ca="1" si="1828"/>
        <v>0</v>
      </c>
      <c r="CI758" s="69">
        <f t="shared" ca="1" si="1828"/>
        <v>0</v>
      </c>
      <c r="CJ758" s="69">
        <f t="shared" ca="1" si="1828"/>
        <v>0</v>
      </c>
      <c r="CK758" s="114">
        <f t="shared" ca="1" si="1828"/>
        <v>0</v>
      </c>
      <c r="CL758" s="113">
        <f t="shared" ca="1" si="1828"/>
        <v>0</v>
      </c>
      <c r="CM758" s="69">
        <f t="shared" ca="1" si="1828"/>
        <v>0</v>
      </c>
      <c r="CN758" s="69">
        <f t="shared" ca="1" si="1828"/>
        <v>0</v>
      </c>
      <c r="CO758" s="114">
        <f t="shared" ca="1" si="1828"/>
        <v>0</v>
      </c>
      <c r="CP758" s="113">
        <f t="shared" ca="1" si="1828"/>
        <v>0</v>
      </c>
      <c r="CQ758" s="69">
        <f t="shared" ca="1" si="1828"/>
        <v>0</v>
      </c>
      <c r="CR758" s="69">
        <f t="shared" ca="1" si="1828"/>
        <v>0</v>
      </c>
      <c r="CS758" s="114">
        <f t="shared" ca="1" si="1828"/>
        <v>0</v>
      </c>
      <c r="CT758" s="113">
        <f t="shared" ca="1" si="1828"/>
        <v>0</v>
      </c>
      <c r="CU758" s="69">
        <f t="shared" ca="1" si="1828"/>
        <v>0</v>
      </c>
      <c r="CV758" s="69">
        <f t="shared" ca="1" si="1828"/>
        <v>0</v>
      </c>
      <c r="CW758" s="114">
        <f t="shared" ca="1" si="1828"/>
        <v>0</v>
      </c>
      <c r="CX758" s="113">
        <f t="shared" ca="1" si="1828"/>
        <v>0</v>
      </c>
      <c r="CY758" s="69">
        <f t="shared" ca="1" si="1828"/>
        <v>0</v>
      </c>
      <c r="CZ758" s="69">
        <f t="shared" ca="1" si="1828"/>
        <v>0</v>
      </c>
      <c r="DA758" s="114">
        <f t="shared" ca="1" si="1828"/>
        <v>0</v>
      </c>
      <c r="DB758" s="113">
        <f t="shared" ca="1" si="1828"/>
        <v>0</v>
      </c>
      <c r="DC758" s="69">
        <f t="shared" ref="DC758:DI758" ca="1" si="1829">IF(DC$4="A",DC756,IF(ISERROR(DB752+DC759),"",DB752+DC759))</f>
        <v>0</v>
      </c>
      <c r="DD758" s="69">
        <f t="shared" ca="1" si="1829"/>
        <v>0</v>
      </c>
      <c r="DE758" s="114">
        <f t="shared" ca="1" si="1829"/>
        <v>0</v>
      </c>
      <c r="DF758" s="113">
        <f t="shared" ca="1" si="1829"/>
        <v>0</v>
      </c>
      <c r="DG758" s="69">
        <f t="shared" ca="1" si="1829"/>
        <v>0</v>
      </c>
      <c r="DH758" s="69">
        <f t="shared" ca="1" si="1829"/>
        <v>0</v>
      </c>
      <c r="DI758" s="114">
        <f t="shared" ca="1" si="1829"/>
        <v>0</v>
      </c>
      <c r="DK758" s="69">
        <f t="shared" ref="DK758:EK758" ca="1" si="1830">SUM(OFFSET($E758,,MATCH(DK$3,$F$5:$DI$5,0)+3,,1))</f>
        <v>0</v>
      </c>
      <c r="DL758" s="69" t="e">
        <f t="shared" ca="1" si="1830"/>
        <v>#N/A</v>
      </c>
      <c r="DM758" s="69" t="e">
        <f t="shared" ca="1" si="1830"/>
        <v>#VALUE!</v>
      </c>
      <c r="DN758" s="69" t="e">
        <f t="shared" ca="1" si="1830"/>
        <v>#VALUE!</v>
      </c>
      <c r="DO758" s="69" t="e">
        <f t="shared" ca="1" si="1830"/>
        <v>#VALUE!</v>
      </c>
      <c r="DP758" s="69" t="e">
        <f t="shared" ca="1" si="1830"/>
        <v>#VALUE!</v>
      </c>
      <c r="DQ758" s="69" t="e">
        <f t="shared" ca="1" si="1830"/>
        <v>#VALUE!</v>
      </c>
      <c r="DR758" s="69" t="e">
        <f t="shared" ca="1" si="1830"/>
        <v>#VALUE!</v>
      </c>
      <c r="DS758" s="69" t="e">
        <f t="shared" ca="1" si="1830"/>
        <v>#VALUE!</v>
      </c>
      <c r="DT758" s="69" t="e">
        <f t="shared" ca="1" si="1830"/>
        <v>#VALUE!</v>
      </c>
      <c r="DU758" s="69" t="e">
        <f t="shared" ca="1" si="1830"/>
        <v>#VALUE!</v>
      </c>
      <c r="DV758" s="69" t="e">
        <f t="shared" ca="1" si="1830"/>
        <v>#VALUE!</v>
      </c>
      <c r="DW758" s="69" t="e">
        <f t="shared" ca="1" si="1830"/>
        <v>#VALUE!</v>
      </c>
      <c r="DX758" s="69" t="e">
        <f t="shared" ca="1" si="1830"/>
        <v>#VALUE!</v>
      </c>
      <c r="DY758" s="69" t="e">
        <f t="shared" ca="1" si="1830"/>
        <v>#VALUE!</v>
      </c>
      <c r="DZ758" s="69" t="e">
        <f t="shared" ca="1" si="1830"/>
        <v>#VALUE!</v>
      </c>
      <c r="EA758" s="69" t="e">
        <f t="shared" ca="1" si="1830"/>
        <v>#VALUE!</v>
      </c>
      <c r="EB758" s="69" t="e">
        <f t="shared" ca="1" si="1830"/>
        <v>#VALUE!</v>
      </c>
      <c r="EC758" s="69" t="e">
        <f t="shared" ca="1" si="1830"/>
        <v>#VALUE!</v>
      </c>
      <c r="ED758" s="69" t="e">
        <f t="shared" ca="1" si="1830"/>
        <v>#VALUE!</v>
      </c>
      <c r="EE758" s="69" t="e">
        <f t="shared" ca="1" si="1830"/>
        <v>#VALUE!</v>
      </c>
      <c r="EF758" s="69" t="e">
        <f t="shared" ca="1" si="1830"/>
        <v>#VALUE!</v>
      </c>
      <c r="EG758" s="69" t="e">
        <f t="shared" ca="1" si="1830"/>
        <v>#VALUE!</v>
      </c>
      <c r="EH758" s="69" t="e">
        <f t="shared" ca="1" si="1830"/>
        <v>#VALUE!</v>
      </c>
      <c r="EI758" s="69" t="e">
        <f t="shared" ca="1" si="1830"/>
        <v>#VALUE!</v>
      </c>
      <c r="EJ758" s="69" t="e">
        <f t="shared" ca="1" si="1830"/>
        <v>#VALUE!</v>
      </c>
      <c r="EK758" s="69" t="e">
        <f t="shared" ca="1" si="1830"/>
        <v>#VALUE!</v>
      </c>
    </row>
    <row r="759" spans="1:141" outlineLevel="1" x14ac:dyDescent="0.25">
      <c r="A759" s="90"/>
      <c r="B759" s="90"/>
      <c r="C759" s="90"/>
      <c r="D759" s="90"/>
      <c r="E759" t="s">
        <v>358</v>
      </c>
      <c r="F759" s="100"/>
      <c r="I759" s="101"/>
      <c r="J759" s="100"/>
      <c r="M759" s="101"/>
      <c r="N759" s="100"/>
      <c r="Q759" s="101"/>
      <c r="R759" s="100"/>
      <c r="U759" s="101"/>
      <c r="V759" s="100"/>
      <c r="Y759" s="101"/>
      <c r="Z759" s="100"/>
      <c r="AC759" s="101"/>
      <c r="AD759" s="100"/>
      <c r="AG759" s="101"/>
      <c r="AH759" s="100"/>
      <c r="AK759" s="101"/>
      <c r="AL759" s="100"/>
      <c r="AO759" s="101"/>
      <c r="AP759" s="113" t="e">
        <f ca="1">IF(AP$4="A",AP752-AO752,AP761)</f>
        <v>#N/A</v>
      </c>
      <c r="AQ759" s="69" t="e">
        <f t="shared" ref="AQ759:DB759" ca="1" si="1831">IF(AQ$4="A",AQ752-AP752,AQ761)</f>
        <v>#N/A</v>
      </c>
      <c r="AR759" s="69" t="e">
        <f t="shared" ca="1" si="1831"/>
        <v>#N/A</v>
      </c>
      <c r="AS759" s="114" t="e">
        <f t="shared" ca="1" si="1831"/>
        <v>#N/A</v>
      </c>
      <c r="AT759" s="113" t="e">
        <f t="shared" ca="1" si="1831"/>
        <v>#VALUE!</v>
      </c>
      <c r="AU759" s="69" t="e">
        <f t="shared" ca="1" si="1831"/>
        <v>#VALUE!</v>
      </c>
      <c r="AV759" s="69" t="e">
        <f t="shared" ca="1" si="1831"/>
        <v>#VALUE!</v>
      </c>
      <c r="AW759" s="114" t="e">
        <f t="shared" ca="1" si="1831"/>
        <v>#VALUE!</v>
      </c>
      <c r="AX759" s="113" t="e">
        <f t="shared" ca="1" si="1831"/>
        <v>#VALUE!</v>
      </c>
      <c r="AY759" s="69" t="e">
        <f t="shared" ca="1" si="1831"/>
        <v>#VALUE!</v>
      </c>
      <c r="AZ759" s="69" t="e">
        <f t="shared" ca="1" si="1831"/>
        <v>#VALUE!</v>
      </c>
      <c r="BA759" s="114" t="e">
        <f t="shared" ca="1" si="1831"/>
        <v>#VALUE!</v>
      </c>
      <c r="BB759" s="113" t="e">
        <f t="shared" ca="1" si="1831"/>
        <v>#VALUE!</v>
      </c>
      <c r="BC759" s="69" t="e">
        <f t="shared" ca="1" si="1831"/>
        <v>#VALUE!</v>
      </c>
      <c r="BD759" s="69" t="e">
        <f t="shared" ca="1" si="1831"/>
        <v>#VALUE!</v>
      </c>
      <c r="BE759" s="114" t="e">
        <f t="shared" ca="1" si="1831"/>
        <v>#VALUE!</v>
      </c>
      <c r="BF759" s="113" t="e">
        <f t="shared" ca="1" si="1831"/>
        <v>#VALUE!</v>
      </c>
      <c r="BG759" s="69" t="e">
        <f t="shared" ca="1" si="1831"/>
        <v>#VALUE!</v>
      </c>
      <c r="BH759" s="69" t="e">
        <f t="shared" ca="1" si="1831"/>
        <v>#VALUE!</v>
      </c>
      <c r="BI759" s="114" t="e">
        <f t="shared" ca="1" si="1831"/>
        <v>#VALUE!</v>
      </c>
      <c r="BJ759" s="113" t="e">
        <f t="shared" ca="1" si="1831"/>
        <v>#VALUE!</v>
      </c>
      <c r="BK759" s="69" t="e">
        <f t="shared" ca="1" si="1831"/>
        <v>#VALUE!</v>
      </c>
      <c r="BL759" s="69" t="e">
        <f t="shared" ca="1" si="1831"/>
        <v>#VALUE!</v>
      </c>
      <c r="BM759" s="114" t="e">
        <f t="shared" ca="1" si="1831"/>
        <v>#VALUE!</v>
      </c>
      <c r="BN759" s="113" t="e">
        <f t="shared" ca="1" si="1831"/>
        <v>#VALUE!</v>
      </c>
      <c r="BO759" s="69" t="e">
        <f t="shared" ca="1" si="1831"/>
        <v>#VALUE!</v>
      </c>
      <c r="BP759" s="69" t="e">
        <f t="shared" ca="1" si="1831"/>
        <v>#VALUE!</v>
      </c>
      <c r="BQ759" s="114" t="e">
        <f t="shared" ca="1" si="1831"/>
        <v>#VALUE!</v>
      </c>
      <c r="BR759" s="113" t="e">
        <f t="shared" ca="1" si="1831"/>
        <v>#VALUE!</v>
      </c>
      <c r="BS759" s="69" t="e">
        <f t="shared" ca="1" si="1831"/>
        <v>#VALUE!</v>
      </c>
      <c r="BT759" s="69" t="e">
        <f t="shared" ca="1" si="1831"/>
        <v>#VALUE!</v>
      </c>
      <c r="BU759" s="114" t="e">
        <f t="shared" ca="1" si="1831"/>
        <v>#VALUE!</v>
      </c>
      <c r="BV759" s="113" t="e">
        <f t="shared" ca="1" si="1831"/>
        <v>#VALUE!</v>
      </c>
      <c r="BW759" s="69" t="e">
        <f t="shared" ca="1" si="1831"/>
        <v>#VALUE!</v>
      </c>
      <c r="BX759" s="69" t="e">
        <f t="shared" ca="1" si="1831"/>
        <v>#VALUE!</v>
      </c>
      <c r="BY759" s="114" t="e">
        <f t="shared" ca="1" si="1831"/>
        <v>#VALUE!</v>
      </c>
      <c r="BZ759" s="113" t="e">
        <f t="shared" ca="1" si="1831"/>
        <v>#VALUE!</v>
      </c>
      <c r="CA759" s="69" t="e">
        <f t="shared" ca="1" si="1831"/>
        <v>#VALUE!</v>
      </c>
      <c r="CB759" s="69" t="e">
        <f t="shared" ca="1" si="1831"/>
        <v>#VALUE!</v>
      </c>
      <c r="CC759" s="114" t="e">
        <f t="shared" ca="1" si="1831"/>
        <v>#VALUE!</v>
      </c>
      <c r="CD759" s="113" t="e">
        <f t="shared" ca="1" si="1831"/>
        <v>#VALUE!</v>
      </c>
      <c r="CE759" s="69" t="e">
        <f t="shared" ca="1" si="1831"/>
        <v>#VALUE!</v>
      </c>
      <c r="CF759" s="69" t="e">
        <f t="shared" ca="1" si="1831"/>
        <v>#VALUE!</v>
      </c>
      <c r="CG759" s="114" t="e">
        <f t="shared" ca="1" si="1831"/>
        <v>#VALUE!</v>
      </c>
      <c r="CH759" s="113" t="e">
        <f t="shared" ca="1" si="1831"/>
        <v>#VALUE!</v>
      </c>
      <c r="CI759" s="69">
        <f t="shared" ca="1" si="1831"/>
        <v>0</v>
      </c>
      <c r="CJ759" s="69">
        <f t="shared" ca="1" si="1831"/>
        <v>0</v>
      </c>
      <c r="CK759" s="114">
        <f t="shared" ca="1" si="1831"/>
        <v>0</v>
      </c>
      <c r="CL759" s="113">
        <f t="shared" ca="1" si="1831"/>
        <v>0</v>
      </c>
      <c r="CM759" s="69">
        <f t="shared" ca="1" si="1831"/>
        <v>0</v>
      </c>
      <c r="CN759" s="69">
        <f t="shared" ca="1" si="1831"/>
        <v>0</v>
      </c>
      <c r="CO759" s="114">
        <f t="shared" ca="1" si="1831"/>
        <v>0</v>
      </c>
      <c r="CP759" s="113">
        <f t="shared" ca="1" si="1831"/>
        <v>0</v>
      </c>
      <c r="CQ759" s="69">
        <f t="shared" ca="1" si="1831"/>
        <v>0</v>
      </c>
      <c r="CR759" s="69">
        <f t="shared" ca="1" si="1831"/>
        <v>0</v>
      </c>
      <c r="CS759" s="114">
        <f t="shared" ca="1" si="1831"/>
        <v>0</v>
      </c>
      <c r="CT759" s="113">
        <f t="shared" ca="1" si="1831"/>
        <v>0</v>
      </c>
      <c r="CU759" s="69">
        <f t="shared" ca="1" si="1831"/>
        <v>0</v>
      </c>
      <c r="CV759" s="69">
        <f t="shared" ca="1" si="1831"/>
        <v>0</v>
      </c>
      <c r="CW759" s="114">
        <f t="shared" ca="1" si="1831"/>
        <v>0</v>
      </c>
      <c r="CX759" s="113">
        <f t="shared" ca="1" si="1831"/>
        <v>0</v>
      </c>
      <c r="CY759" s="69">
        <f t="shared" ca="1" si="1831"/>
        <v>0</v>
      </c>
      <c r="CZ759" s="69">
        <f t="shared" ca="1" si="1831"/>
        <v>0</v>
      </c>
      <c r="DA759" s="114">
        <f t="shared" ca="1" si="1831"/>
        <v>0</v>
      </c>
      <c r="DB759" s="113">
        <f t="shared" ca="1" si="1831"/>
        <v>0</v>
      </c>
      <c r="DC759" s="69">
        <f t="shared" ref="DC759:DI759" ca="1" si="1832">IF(DC$4="A",DC752-DB752,DC761)</f>
        <v>0</v>
      </c>
      <c r="DD759" s="69">
        <f t="shared" ca="1" si="1832"/>
        <v>0</v>
      </c>
      <c r="DE759" s="114">
        <f t="shared" ca="1" si="1832"/>
        <v>0</v>
      </c>
      <c r="DF759" s="113">
        <f t="shared" ca="1" si="1832"/>
        <v>0</v>
      </c>
      <c r="DG759" s="69">
        <f t="shared" ca="1" si="1832"/>
        <v>0</v>
      </c>
      <c r="DH759" s="69">
        <f t="shared" ca="1" si="1832"/>
        <v>0</v>
      </c>
      <c r="DI759" s="114">
        <f t="shared" ca="1" si="1832"/>
        <v>0</v>
      </c>
      <c r="DT759" s="69"/>
      <c r="DU759" s="69"/>
      <c r="DV759" s="69"/>
      <c r="DW759" s="69"/>
      <c r="DX759" s="69"/>
      <c r="DY759" s="69"/>
      <c r="DZ759" s="69"/>
      <c r="EA759" s="69"/>
      <c r="EB759" s="69"/>
      <c r="EC759" s="69"/>
      <c r="ED759" s="69"/>
      <c r="EE759" s="69"/>
      <c r="EF759" s="69"/>
      <c r="EG759" s="69"/>
      <c r="EH759" s="69"/>
      <c r="EI759" s="69"/>
      <c r="EJ759" s="69"/>
      <c r="EK759" s="69"/>
    </row>
    <row r="760" spans="1:141" outlineLevel="1" x14ac:dyDescent="0.25">
      <c r="A760" s="90"/>
      <c r="B760" s="90"/>
      <c r="C760" s="90"/>
      <c r="D760" s="90"/>
      <c r="F760" s="100"/>
      <c r="I760" s="101"/>
      <c r="J760" s="100"/>
      <c r="M760" s="101"/>
      <c r="N760" s="100"/>
      <c r="Q760" s="101"/>
      <c r="R760" s="100"/>
      <c r="U760" s="101"/>
      <c r="V760" s="100"/>
      <c r="Y760" s="101"/>
      <c r="Z760" s="100"/>
      <c r="AC760" s="101"/>
      <c r="AD760" s="100"/>
      <c r="AG760" s="101"/>
      <c r="AH760" s="100"/>
      <c r="AK760" s="101"/>
      <c r="AL760" s="100"/>
      <c r="AO760" s="101"/>
      <c r="AP760" s="102"/>
      <c r="AQ760" s="103"/>
      <c r="AR760" s="103"/>
      <c r="AS760" s="104"/>
      <c r="AT760" s="102"/>
      <c r="AU760" s="103"/>
      <c r="AV760" s="103"/>
      <c r="AW760" s="104"/>
      <c r="AX760" s="102"/>
      <c r="AY760" s="103"/>
      <c r="AZ760" s="103"/>
      <c r="BA760" s="104"/>
      <c r="BB760" s="102"/>
      <c r="BC760" s="103"/>
      <c r="BD760" s="103"/>
      <c r="BE760" s="104"/>
      <c r="BF760" s="102"/>
      <c r="BG760" s="103"/>
      <c r="BH760" s="103"/>
      <c r="BI760" s="104"/>
      <c r="BJ760" s="102"/>
      <c r="BK760" s="103"/>
      <c r="BL760" s="103"/>
      <c r="BM760" s="104"/>
      <c r="BN760" s="102"/>
      <c r="BO760" s="103"/>
      <c r="BP760" s="103"/>
      <c r="BQ760" s="104"/>
      <c r="BR760" s="102"/>
      <c r="BS760" s="103"/>
      <c r="BT760" s="103"/>
      <c r="BU760" s="104"/>
      <c r="BV760" s="102"/>
      <c r="BW760" s="103"/>
      <c r="BX760" s="103"/>
      <c r="BY760" s="104"/>
      <c r="BZ760" s="102"/>
      <c r="CA760" s="103"/>
      <c r="CB760" s="103"/>
      <c r="CC760" s="104"/>
      <c r="CD760" s="102"/>
      <c r="CE760" s="103"/>
      <c r="CF760" s="103"/>
      <c r="CG760" s="104"/>
      <c r="CH760" s="102"/>
      <c r="CI760" s="103"/>
      <c r="CJ760" s="103"/>
      <c r="CK760" s="104"/>
      <c r="CL760" s="102"/>
      <c r="CM760" s="103"/>
      <c r="CN760" s="103"/>
      <c r="CO760" s="104"/>
      <c r="CP760" s="102"/>
      <c r="CQ760" s="103"/>
      <c r="CR760" s="103"/>
      <c r="CS760" s="104"/>
      <c r="CT760" s="102"/>
      <c r="CU760" s="103"/>
      <c r="CV760" s="103"/>
      <c r="CW760" s="104"/>
      <c r="CX760" s="102"/>
      <c r="CY760" s="103"/>
      <c r="CZ760" s="103"/>
      <c r="DA760" s="104"/>
      <c r="DB760" s="102"/>
      <c r="DC760" s="103"/>
      <c r="DD760" s="103"/>
      <c r="DE760" s="104"/>
      <c r="DF760" s="102"/>
      <c r="DG760" s="103"/>
      <c r="DH760" s="103"/>
      <c r="DI760" s="104"/>
    </row>
    <row r="761" spans="1:141" outlineLevel="1" x14ac:dyDescent="0.25">
      <c r="A761" s="90"/>
      <c r="B761" s="90"/>
      <c r="C761" s="90"/>
      <c r="D761" s="90"/>
      <c r="E761" s="36" t="str">
        <f>CONCATENATE(E759," selected driver: ",$J$8," (",$J$9,")")</f>
        <v>Net change ([+] issuance / [-] redemption) selected driver: Default (Annual)</v>
      </c>
      <c r="F761" s="100"/>
      <c r="I761" s="101"/>
      <c r="J761" s="100"/>
      <c r="M761" s="101"/>
      <c r="N761" s="100"/>
      <c r="Q761" s="101"/>
      <c r="R761" s="100"/>
      <c r="U761" s="101"/>
      <c r="V761" s="100"/>
      <c r="Y761" s="101"/>
      <c r="Z761" s="100"/>
      <c r="AC761" s="101"/>
      <c r="AD761" s="100"/>
      <c r="AG761" s="101"/>
      <c r="AH761" s="100"/>
      <c r="AK761" s="101"/>
      <c r="AL761" s="100"/>
      <c r="AO761" s="101"/>
      <c r="AP761" s="147" t="e" cm="1">
        <f t="array" ref="AP761">IF($I$9=1,AP763,INDEX($DT763:$EK763,,MATCH(CONCATENATE("FY ",RIGHT(AP$3,4)),$DT$3:$EK$3,0))/4)</f>
        <v>#N/A</v>
      </c>
      <c r="AQ761" s="148" t="e" cm="1">
        <f t="array" ref="AQ761">IF($I$9=1,AQ763,INDEX($DT763:$EK763,,MATCH(CONCATENATE("FY ",RIGHT(AQ$3,4)),$DT$3:$EK$3,0))/4)</f>
        <v>#N/A</v>
      </c>
      <c r="AR761" s="148" t="e" cm="1">
        <f t="array" ref="AR761">IF($I$9=1,AR763,INDEX($DT763:$EK763,,MATCH(CONCATENATE("FY ",RIGHT(AR$3,4)),$DT$3:$EK$3,0))/4)</f>
        <v>#N/A</v>
      </c>
      <c r="AS761" s="149" t="e" cm="1">
        <f t="array" ref="AS761">IF($I$9=1,AS763,INDEX($DT763:$EK763,,MATCH(CONCATENATE("FY ",RIGHT(AS$3,4)),$DT$3:$EK$3,0))/4)</f>
        <v>#N/A</v>
      </c>
      <c r="AT761" s="147" t="e" cm="1">
        <f t="array" ref="AT761">IF($I$9=1,AT763,INDEX($DT763:$EK763,,MATCH(CONCATENATE("FY ",RIGHT(AT$3,4)),$DT$3:$EK$3,0))/4)</f>
        <v>#N/A</v>
      </c>
      <c r="AU761" s="148" t="e" cm="1">
        <f t="array" ref="AU761">IF($I$9=1,AU763,INDEX($DT763:$EK763,,MATCH(CONCATENATE("FY ",RIGHT(AU$3,4)),$DT$3:$EK$3,0))/4)</f>
        <v>#N/A</v>
      </c>
      <c r="AV761" s="148" t="e" cm="1">
        <f t="array" ref="AV761">IF($I$9=1,AV763,INDEX($DT763:$EK763,,MATCH(CONCATENATE("FY ",RIGHT(AV$3,4)),$DT$3:$EK$3,0))/4)</f>
        <v>#N/A</v>
      </c>
      <c r="AW761" s="149" t="e" cm="1">
        <f t="array" ref="AW761">IF($I$9=1,AW763,INDEX($DT763:$EK763,,MATCH(CONCATENATE("FY ",RIGHT(AW$3,4)),$DT$3:$EK$3,0))/4)</f>
        <v>#N/A</v>
      </c>
      <c r="AX761" s="147" t="e" cm="1">
        <f t="array" ref="AX761">IF($I$9=1,AX763,INDEX($DT763:$EK763,,MATCH(CONCATENATE("FY ",RIGHT(AX$3,4)),$DT$3:$EK$3,0))/4)</f>
        <v>#N/A</v>
      </c>
      <c r="AY761" s="148" t="e" cm="1">
        <f t="array" ref="AY761">IF($I$9=1,AY763,INDEX($DT763:$EK763,,MATCH(CONCATENATE("FY ",RIGHT(AY$3,4)),$DT$3:$EK$3,0))/4)</f>
        <v>#N/A</v>
      </c>
      <c r="AZ761" s="148" t="e" cm="1">
        <f t="array" ref="AZ761">IF($I$9=1,AZ763,INDEX($DT763:$EK763,,MATCH(CONCATENATE("FY ",RIGHT(AZ$3,4)),$DT$3:$EK$3,0))/4)</f>
        <v>#N/A</v>
      </c>
      <c r="BA761" s="149" t="e" cm="1">
        <f t="array" ref="BA761">IF($I$9=1,BA763,INDEX($DT763:$EK763,,MATCH(CONCATENATE("FY ",RIGHT(BA$3,4)),$DT$3:$EK$3,0))/4)</f>
        <v>#N/A</v>
      </c>
      <c r="BB761" s="147" t="e" cm="1">
        <f t="array" ref="BB761">IF($I$9=1,BB763,INDEX($DT763:$EK763,,MATCH(CONCATENATE("FY ",RIGHT(BB$3,4)),$DT$3:$EK$3,0))/4)</f>
        <v>#N/A</v>
      </c>
      <c r="BC761" s="148" t="e" cm="1">
        <f t="array" ref="BC761">IF($I$9=1,BC763,INDEX($DT763:$EK763,,MATCH(CONCATENATE("FY ",RIGHT(BC$3,4)),$DT$3:$EK$3,0))/4)</f>
        <v>#N/A</v>
      </c>
      <c r="BD761" s="148" t="e" cm="1">
        <f t="array" ref="BD761">IF($I$9=1,BD763,INDEX($DT763:$EK763,,MATCH(CONCATENATE("FY ",RIGHT(BD$3,4)),$DT$3:$EK$3,0))/4)</f>
        <v>#N/A</v>
      </c>
      <c r="BE761" s="149" t="e" cm="1">
        <f t="array" ref="BE761">IF($I$9=1,BE763,INDEX($DT763:$EK763,,MATCH(CONCATENATE("FY ",RIGHT(BE$3,4)),$DT$3:$EK$3,0))/4)</f>
        <v>#N/A</v>
      </c>
      <c r="BF761" s="147" t="e" cm="1">
        <f t="array" ref="BF761">IF($I$9=1,BF763,INDEX($DT763:$EK763,,MATCH(CONCATENATE("FY ",RIGHT(BF$3,4)),$DT$3:$EK$3,0))/4)</f>
        <v>#N/A</v>
      </c>
      <c r="BG761" s="148" t="e" cm="1">
        <f t="array" ref="BG761">IF($I$9=1,BG763,INDEX($DT763:$EK763,,MATCH(CONCATENATE("FY ",RIGHT(BG$3,4)),$DT$3:$EK$3,0))/4)</f>
        <v>#N/A</v>
      </c>
      <c r="BH761" s="148" t="e" cm="1">
        <f t="array" ref="BH761">IF($I$9=1,BH763,INDEX($DT763:$EK763,,MATCH(CONCATENATE("FY ",RIGHT(BH$3,4)),$DT$3:$EK$3,0))/4)</f>
        <v>#N/A</v>
      </c>
      <c r="BI761" s="149" t="e" cm="1">
        <f t="array" ref="BI761">IF($I$9=1,BI763,INDEX($DT763:$EK763,,MATCH(CONCATENATE("FY ",RIGHT(BI$3,4)),$DT$3:$EK$3,0))/4)</f>
        <v>#N/A</v>
      </c>
      <c r="BJ761" s="147" t="e" cm="1">
        <f t="array" ref="BJ761">IF($I$9=1,BJ763,INDEX($DT763:$EK763,,MATCH(CONCATENATE("FY ",RIGHT(BJ$3,4)),$DT$3:$EK$3,0))/4)</f>
        <v>#N/A</v>
      </c>
      <c r="BK761" s="148" t="e" cm="1">
        <f t="array" ref="BK761">IF($I$9=1,BK763,INDEX($DT763:$EK763,,MATCH(CONCATENATE("FY ",RIGHT(BK$3,4)),$DT$3:$EK$3,0))/4)</f>
        <v>#N/A</v>
      </c>
      <c r="BL761" s="148" t="e" cm="1">
        <f t="array" ref="BL761">IF($I$9=1,BL763,INDEX($DT763:$EK763,,MATCH(CONCATENATE("FY ",RIGHT(BL$3,4)),$DT$3:$EK$3,0))/4)</f>
        <v>#N/A</v>
      </c>
      <c r="BM761" s="149" t="e" cm="1">
        <f t="array" ref="BM761">IF($I$9=1,BM763,INDEX($DT763:$EK763,,MATCH(CONCATENATE("FY ",RIGHT(BM$3,4)),$DT$3:$EK$3,0))/4)</f>
        <v>#N/A</v>
      </c>
      <c r="BN761" s="147" t="e" cm="1">
        <f t="array" ref="BN761">IF($I$9=1,BN763,INDEX($DT763:$EK763,,MATCH(CONCATENATE("FY ",RIGHT(BN$3,4)),$DT$3:$EK$3,0))/4)</f>
        <v>#N/A</v>
      </c>
      <c r="BO761" s="148" t="e" cm="1">
        <f t="array" ref="BO761">IF($I$9=1,BO763,INDEX($DT763:$EK763,,MATCH(CONCATENATE("FY ",RIGHT(BO$3,4)),$DT$3:$EK$3,0))/4)</f>
        <v>#N/A</v>
      </c>
      <c r="BP761" s="148" t="e" cm="1">
        <f t="array" ref="BP761">IF($I$9=1,BP763,INDEX($DT763:$EK763,,MATCH(CONCATENATE("FY ",RIGHT(BP$3,4)),$DT$3:$EK$3,0))/4)</f>
        <v>#N/A</v>
      </c>
      <c r="BQ761" s="149" t="e" cm="1">
        <f t="array" ref="BQ761">IF($I$9=1,BQ763,INDEX($DT763:$EK763,,MATCH(CONCATENATE("FY ",RIGHT(BQ$3,4)),$DT$3:$EK$3,0))/4)</f>
        <v>#N/A</v>
      </c>
      <c r="BR761" s="147" t="e" cm="1">
        <f t="array" ref="BR761">IF($I$9=1,BR763,INDEX($DT763:$EK763,,MATCH(CONCATENATE("FY ",RIGHT(BR$3,4)),$DT$3:$EK$3,0))/4)</f>
        <v>#N/A</v>
      </c>
      <c r="BS761" s="148" t="e" cm="1">
        <f t="array" ref="BS761">IF($I$9=1,BS763,INDEX($DT763:$EK763,,MATCH(CONCATENATE("FY ",RIGHT(BS$3,4)),$DT$3:$EK$3,0))/4)</f>
        <v>#N/A</v>
      </c>
      <c r="BT761" s="148" t="e" cm="1">
        <f t="array" ref="BT761">IF($I$9=1,BT763,INDEX($DT763:$EK763,,MATCH(CONCATENATE("FY ",RIGHT(BT$3,4)),$DT$3:$EK$3,0))/4)</f>
        <v>#N/A</v>
      </c>
      <c r="BU761" s="149" t="e" cm="1">
        <f t="array" ref="BU761">IF($I$9=1,BU763,INDEX($DT763:$EK763,,MATCH(CONCATENATE("FY ",RIGHT(BU$3,4)),$DT$3:$EK$3,0))/4)</f>
        <v>#N/A</v>
      </c>
      <c r="BV761" s="147" t="e" cm="1">
        <f t="array" ref="BV761">IF($I$9=1,BV763,INDEX($DT763:$EK763,,MATCH(CONCATENATE("FY ",RIGHT(BV$3,4)),$DT$3:$EK$3,0))/4)</f>
        <v>#N/A</v>
      </c>
      <c r="BW761" s="148" t="e" cm="1">
        <f t="array" ref="BW761">IF($I$9=1,BW763,INDEX($DT763:$EK763,,MATCH(CONCATENATE("FY ",RIGHT(BW$3,4)),$DT$3:$EK$3,0))/4)</f>
        <v>#N/A</v>
      </c>
      <c r="BX761" s="148" t="e" cm="1">
        <f t="array" ref="BX761">IF($I$9=1,BX763,INDEX($DT763:$EK763,,MATCH(CONCATENATE("FY ",RIGHT(BX$3,4)),$DT$3:$EK$3,0))/4)</f>
        <v>#N/A</v>
      </c>
      <c r="BY761" s="149" t="e" cm="1">
        <f t="array" ref="BY761">IF($I$9=1,BY763,INDEX($DT763:$EK763,,MATCH(CONCATENATE("FY ",RIGHT(BY$3,4)),$DT$3:$EK$3,0))/4)</f>
        <v>#N/A</v>
      </c>
      <c r="BZ761" s="147" t="e" cm="1">
        <f t="array" ref="BZ761">IF($I$9=1,BZ763,INDEX($DT763:$EK763,,MATCH(CONCATENATE("FY ",RIGHT(BZ$3,4)),$DT$3:$EK$3,0))/4)</f>
        <v>#N/A</v>
      </c>
      <c r="CA761" s="148" t="e" cm="1">
        <f t="array" ref="CA761">IF($I$9=1,CA763,INDEX($DT763:$EK763,,MATCH(CONCATENATE("FY ",RIGHT(CA$3,4)),$DT$3:$EK$3,0))/4)</f>
        <v>#N/A</v>
      </c>
      <c r="CB761" s="148" t="e" cm="1">
        <f t="array" ref="CB761">IF($I$9=1,CB763,INDEX($DT763:$EK763,,MATCH(CONCATENATE("FY ",RIGHT(CB$3,4)),$DT$3:$EK$3,0))/4)</f>
        <v>#N/A</v>
      </c>
      <c r="CC761" s="149" t="e" cm="1">
        <f t="array" ref="CC761">IF($I$9=1,CC763,INDEX($DT763:$EK763,,MATCH(CONCATENATE("FY ",RIGHT(CC$3,4)),$DT$3:$EK$3,0))/4)</f>
        <v>#N/A</v>
      </c>
      <c r="CD761" s="147" t="e" cm="1">
        <f t="array" ref="CD761">IF($I$9=1,CD763,INDEX($DT763:$EK763,,MATCH(CONCATENATE("FY ",RIGHT(CD$3,4)),$DT$3:$EK$3,0))/4)</f>
        <v>#N/A</v>
      </c>
      <c r="CE761" s="148" t="e" cm="1">
        <f t="array" ref="CE761">IF($I$9=1,CE763,INDEX($DT763:$EK763,,MATCH(CONCATENATE("FY ",RIGHT(CE$3,4)),$DT$3:$EK$3,0))/4)</f>
        <v>#N/A</v>
      </c>
      <c r="CF761" s="148" t="e" cm="1">
        <f t="array" ref="CF761">IF($I$9=1,CF763,INDEX($DT763:$EK763,,MATCH(CONCATENATE("FY ",RIGHT(CF$3,4)),$DT$3:$EK$3,0))/4)</f>
        <v>#N/A</v>
      </c>
      <c r="CG761" s="149" t="e" cm="1">
        <f t="array" ref="CG761">IF($I$9=1,CG763,INDEX($DT763:$EK763,,MATCH(CONCATENATE("FY ",RIGHT(CG$3,4)),$DT$3:$EK$3,0))/4)</f>
        <v>#N/A</v>
      </c>
      <c r="CH761" s="147" t="e" cm="1">
        <f t="array" ref="CH761">IF($I$9=1,CH763,INDEX($DT763:$EK763,,MATCH(CONCATENATE("FY ",RIGHT(CH$3,4)),$DT$3:$EK$3,0))/4)</f>
        <v>#N/A</v>
      </c>
      <c r="CI761" s="148" t="e" cm="1">
        <f t="array" ref="CI761">IF($I$9=1,CI763,INDEX($DT763:$EK763,,MATCH(CONCATENATE("FY ",RIGHT(CI$3,4)),$DT$3:$EK$3,0))/4)</f>
        <v>#N/A</v>
      </c>
      <c r="CJ761" s="148" t="e" cm="1">
        <f t="array" ref="CJ761">IF($I$9=1,CJ763,INDEX($DT763:$EK763,,MATCH(CONCATENATE("FY ",RIGHT(CJ$3,4)),$DT$3:$EK$3,0))/4)</f>
        <v>#N/A</v>
      </c>
      <c r="CK761" s="149" t="e" cm="1">
        <f t="array" ref="CK761">IF($I$9=1,CK763,INDEX($DT763:$EK763,,MATCH(CONCATENATE("FY ",RIGHT(CK$3,4)),$DT$3:$EK$3,0))/4)</f>
        <v>#N/A</v>
      </c>
      <c r="CL761" s="147" t="e" cm="1">
        <f t="array" ref="CL761">IF($I$9=1,CL763,INDEX($DT763:$EK763,,MATCH(CONCATENATE("FY ",RIGHT(CL$3,4)),$DT$3:$EK$3,0))/4)</f>
        <v>#N/A</v>
      </c>
      <c r="CM761" s="148" t="e" cm="1">
        <f t="array" ref="CM761">IF($I$9=1,CM763,INDEX($DT763:$EK763,,MATCH(CONCATENATE("FY ",RIGHT(CM$3,4)),$DT$3:$EK$3,0))/4)</f>
        <v>#N/A</v>
      </c>
      <c r="CN761" s="148" t="e" cm="1">
        <f t="array" ref="CN761">IF($I$9=1,CN763,INDEX($DT763:$EK763,,MATCH(CONCATENATE("FY ",RIGHT(CN$3,4)),$DT$3:$EK$3,0))/4)</f>
        <v>#N/A</v>
      </c>
      <c r="CO761" s="149" t="e" cm="1">
        <f t="array" ref="CO761">IF($I$9=1,CO763,INDEX($DT763:$EK763,,MATCH(CONCATENATE("FY ",RIGHT(CO$3,4)),$DT$3:$EK$3,0))/4)</f>
        <v>#N/A</v>
      </c>
      <c r="CP761" s="147" t="e" cm="1">
        <f t="array" ref="CP761">IF($I$9=1,CP763,INDEX($DT763:$EK763,,MATCH(CONCATENATE("FY ",RIGHT(CP$3,4)),$DT$3:$EK$3,0))/4)</f>
        <v>#N/A</v>
      </c>
      <c r="CQ761" s="148" t="e" cm="1">
        <f t="array" ref="CQ761">IF($I$9=1,CQ763,INDEX($DT763:$EK763,,MATCH(CONCATENATE("FY ",RIGHT(CQ$3,4)),$DT$3:$EK$3,0))/4)</f>
        <v>#N/A</v>
      </c>
      <c r="CR761" s="148" t="e" cm="1">
        <f t="array" ref="CR761">IF($I$9=1,CR763,INDEX($DT763:$EK763,,MATCH(CONCATENATE("FY ",RIGHT(CR$3,4)),$DT$3:$EK$3,0))/4)</f>
        <v>#N/A</v>
      </c>
      <c r="CS761" s="149" t="e" cm="1">
        <f t="array" ref="CS761">IF($I$9=1,CS763,INDEX($DT763:$EK763,,MATCH(CONCATENATE("FY ",RIGHT(CS$3,4)),$DT$3:$EK$3,0))/4)</f>
        <v>#N/A</v>
      </c>
      <c r="CT761" s="147" t="e" cm="1">
        <f t="array" ref="CT761">IF($I$9=1,CT763,INDEX($DT763:$EK763,,MATCH(CONCATENATE("FY ",RIGHT(CT$3,4)),$DT$3:$EK$3,0))/4)</f>
        <v>#N/A</v>
      </c>
      <c r="CU761" s="148" t="e" cm="1">
        <f t="array" ref="CU761">IF($I$9=1,CU763,INDEX($DT763:$EK763,,MATCH(CONCATENATE("FY ",RIGHT(CU$3,4)),$DT$3:$EK$3,0))/4)</f>
        <v>#N/A</v>
      </c>
      <c r="CV761" s="148" t="e" cm="1">
        <f t="array" ref="CV761">IF($I$9=1,CV763,INDEX($DT763:$EK763,,MATCH(CONCATENATE("FY ",RIGHT(CV$3,4)),$DT$3:$EK$3,0))/4)</f>
        <v>#N/A</v>
      </c>
      <c r="CW761" s="149" t="e" cm="1">
        <f t="array" ref="CW761">IF($I$9=1,CW763,INDEX($DT763:$EK763,,MATCH(CONCATENATE("FY ",RIGHT(CW$3,4)),$DT$3:$EK$3,0))/4)</f>
        <v>#N/A</v>
      </c>
      <c r="CX761" s="147" t="e" cm="1">
        <f t="array" ref="CX761">IF($I$9=1,CX763,INDEX($DT763:$EK763,,MATCH(CONCATENATE("FY ",RIGHT(CX$3,4)),$DT$3:$EK$3,0))/4)</f>
        <v>#N/A</v>
      </c>
      <c r="CY761" s="148" t="e" cm="1">
        <f t="array" ref="CY761">IF($I$9=1,CY763,INDEX($DT763:$EK763,,MATCH(CONCATENATE("FY ",RIGHT(CY$3,4)),$DT$3:$EK$3,0))/4)</f>
        <v>#N/A</v>
      </c>
      <c r="CZ761" s="148" t="e" cm="1">
        <f t="array" ref="CZ761">IF($I$9=1,CZ763,INDEX($DT763:$EK763,,MATCH(CONCATENATE("FY ",RIGHT(CZ$3,4)),$DT$3:$EK$3,0))/4)</f>
        <v>#N/A</v>
      </c>
      <c r="DA761" s="149" t="e" cm="1">
        <f t="array" ref="DA761">IF($I$9=1,DA763,INDEX($DT763:$EK763,,MATCH(CONCATENATE("FY ",RIGHT(DA$3,4)),$DT$3:$EK$3,0))/4)</f>
        <v>#N/A</v>
      </c>
      <c r="DB761" s="147" t="e" cm="1">
        <f t="array" ref="DB761">IF($I$9=1,DB763,INDEX($DT763:$EK763,,MATCH(CONCATENATE("FY ",RIGHT(DB$3,4)),$DT$3:$EK$3,0))/4)</f>
        <v>#N/A</v>
      </c>
      <c r="DC761" s="148" t="e" cm="1">
        <f t="array" ref="DC761">IF($I$9=1,DC763,INDEX($DT763:$EK763,,MATCH(CONCATENATE("FY ",RIGHT(DC$3,4)),$DT$3:$EK$3,0))/4)</f>
        <v>#N/A</v>
      </c>
      <c r="DD761" s="148" t="e" cm="1">
        <f t="array" ref="DD761">IF($I$9=1,DD763,INDEX($DT763:$EK763,,MATCH(CONCATENATE("FY ",RIGHT(DD$3,4)),$DT$3:$EK$3,0))/4)</f>
        <v>#N/A</v>
      </c>
      <c r="DE761" s="149" t="e" cm="1">
        <f t="array" ref="DE761">IF($I$9=1,DE763,INDEX($DT763:$EK763,,MATCH(CONCATENATE("FY ",RIGHT(DE$3,4)),$DT$3:$EK$3,0))/4)</f>
        <v>#N/A</v>
      </c>
      <c r="DF761" s="147" t="e" cm="1">
        <f t="array" ref="DF761">IF($I$9=1,DF763,INDEX($DT763:$EK763,,MATCH(CONCATENATE("FY ",RIGHT(DF$3,4)),$DT$3:$EK$3,0))/4)</f>
        <v>#N/A</v>
      </c>
      <c r="DG761" s="148" t="e" cm="1">
        <f t="array" ref="DG761">IF($I$9=1,DG763,INDEX($DT763:$EK763,,MATCH(CONCATENATE("FY ",RIGHT(DG$3,4)),$DT$3:$EK$3,0))/4)</f>
        <v>#N/A</v>
      </c>
      <c r="DH761" s="148" t="e" cm="1">
        <f t="array" ref="DH761">IF($I$9=1,DH763,INDEX($DT763:$EK763,,MATCH(CONCATENATE("FY ",RIGHT(DH$3,4)),$DT$3:$EK$3,0))/4)</f>
        <v>#N/A</v>
      </c>
      <c r="DI761" s="149" t="e" cm="1">
        <f t="array" ref="DI761">IF($I$9=1,DI763,INDEX($DT763:$EK763,,MATCH(CONCATENATE("FY ",RIGHT(DI$3,4)),$DT$3:$EK$3,0))/4)</f>
        <v>#N/A</v>
      </c>
    </row>
    <row r="762" spans="1:141" outlineLevel="1" x14ac:dyDescent="0.25">
      <c r="A762" s="90"/>
      <c r="B762" s="90"/>
      <c r="C762" s="90"/>
      <c r="D762" s="90"/>
      <c r="F762" s="100"/>
      <c r="I762" s="101"/>
      <c r="J762" s="100"/>
      <c r="M762" s="101"/>
      <c r="N762" s="100"/>
      <c r="Q762" s="101"/>
      <c r="R762" s="100"/>
      <c r="U762" s="101"/>
      <c r="V762" s="100"/>
      <c r="Y762" s="101"/>
      <c r="Z762" s="100"/>
      <c r="AC762" s="101"/>
      <c r="AD762" s="100"/>
      <c r="AG762" s="101"/>
      <c r="AH762" s="100"/>
      <c r="AK762" s="101"/>
      <c r="AL762" s="100"/>
      <c r="AO762" s="101"/>
      <c r="AP762" s="100"/>
      <c r="AS762" s="101"/>
      <c r="AT762" s="100"/>
      <c r="AW762" s="101"/>
      <c r="AX762" s="100"/>
      <c r="BA762" s="101"/>
      <c r="BB762" s="100"/>
      <c r="BE762" s="101"/>
      <c r="BF762" s="100"/>
      <c r="BI762" s="101"/>
      <c r="BJ762" s="100"/>
      <c r="BM762" s="101"/>
      <c r="BN762" s="100"/>
      <c r="BQ762" s="101"/>
      <c r="BR762" s="100"/>
      <c r="BU762" s="101"/>
      <c r="BV762" s="100"/>
      <c r="BY762" s="101"/>
      <c r="BZ762" s="100"/>
      <c r="CC762" s="101"/>
      <c r="CD762" s="100"/>
      <c r="CG762" s="101"/>
      <c r="CH762" s="100"/>
      <c r="CK762" s="101"/>
      <c r="CL762" s="100"/>
      <c r="CO762" s="101"/>
      <c r="CP762" s="100"/>
      <c r="CS762" s="101"/>
      <c r="CT762" s="100"/>
      <c r="CW762" s="101"/>
      <c r="CX762" s="100"/>
      <c r="DA762" s="101"/>
      <c r="DB762" s="100"/>
      <c r="DE762" s="101"/>
      <c r="DF762" s="100"/>
      <c r="DI762" s="101"/>
    </row>
    <row r="763" spans="1:141" outlineLevel="1" x14ac:dyDescent="0.25">
      <c r="A763" s="90"/>
      <c r="B763" s="90"/>
      <c r="C763" s="90"/>
      <c r="D763" s="90"/>
      <c r="E763" t="str">
        <f>CONCATENATE(E759," scenario: ",$J$8)</f>
        <v>Net change ([+] issuance / [-] redemption) scenario: Default</v>
      </c>
      <c r="F763" s="100"/>
      <c r="I763" s="101"/>
      <c r="J763" s="100"/>
      <c r="M763" s="101"/>
      <c r="N763" s="100"/>
      <c r="Q763" s="101"/>
      <c r="R763" s="100"/>
      <c r="U763" s="101"/>
      <c r="V763" s="100"/>
      <c r="Y763" s="101"/>
      <c r="Z763" s="100"/>
      <c r="AC763" s="101"/>
      <c r="AD763" s="100"/>
      <c r="AG763" s="101"/>
      <c r="AH763" s="100"/>
      <c r="AK763" s="101"/>
      <c r="AL763" s="100"/>
      <c r="AO763" s="101"/>
      <c r="AP763" s="113">
        <f>CHOOSE($I$8,AP764,AP765,AP766,AP767,AP768)</f>
        <v>0</v>
      </c>
      <c r="AQ763" s="69">
        <f t="shared" ref="AQ763:DB763" si="1833">CHOOSE($I$8,AQ764,AQ765,AQ766,AQ767,AQ768)</f>
        <v>0</v>
      </c>
      <c r="AR763" s="69">
        <f t="shared" si="1833"/>
        <v>0</v>
      </c>
      <c r="AS763" s="114">
        <f t="shared" si="1833"/>
        <v>0</v>
      </c>
      <c r="AT763" s="113">
        <f t="shared" si="1833"/>
        <v>0</v>
      </c>
      <c r="AU763" s="69">
        <f t="shared" si="1833"/>
        <v>0</v>
      </c>
      <c r="AV763" s="69">
        <f t="shared" si="1833"/>
        <v>0</v>
      </c>
      <c r="AW763" s="114">
        <f t="shared" si="1833"/>
        <v>0</v>
      </c>
      <c r="AX763" s="113">
        <f t="shared" si="1833"/>
        <v>0</v>
      </c>
      <c r="AY763" s="69">
        <f t="shared" si="1833"/>
        <v>0</v>
      </c>
      <c r="AZ763" s="69">
        <f t="shared" si="1833"/>
        <v>0</v>
      </c>
      <c r="BA763" s="114">
        <f t="shared" si="1833"/>
        <v>0</v>
      </c>
      <c r="BB763" s="113">
        <f t="shared" si="1833"/>
        <v>0</v>
      </c>
      <c r="BC763" s="69">
        <f t="shared" si="1833"/>
        <v>0</v>
      </c>
      <c r="BD763" s="69">
        <f t="shared" si="1833"/>
        <v>0</v>
      </c>
      <c r="BE763" s="114">
        <f t="shared" si="1833"/>
        <v>0</v>
      </c>
      <c r="BF763" s="113">
        <f t="shared" si="1833"/>
        <v>0</v>
      </c>
      <c r="BG763" s="69">
        <f t="shared" si="1833"/>
        <v>0</v>
      </c>
      <c r="BH763" s="69">
        <f t="shared" si="1833"/>
        <v>0</v>
      </c>
      <c r="BI763" s="114">
        <f t="shared" si="1833"/>
        <v>0</v>
      </c>
      <c r="BJ763" s="113">
        <f t="shared" si="1833"/>
        <v>0</v>
      </c>
      <c r="BK763" s="69">
        <f t="shared" si="1833"/>
        <v>0</v>
      </c>
      <c r="BL763" s="69">
        <f t="shared" si="1833"/>
        <v>0</v>
      </c>
      <c r="BM763" s="114">
        <f t="shared" si="1833"/>
        <v>0</v>
      </c>
      <c r="BN763" s="113">
        <f t="shared" si="1833"/>
        <v>0</v>
      </c>
      <c r="BO763" s="69">
        <f t="shared" si="1833"/>
        <v>0</v>
      </c>
      <c r="BP763" s="69">
        <f t="shared" si="1833"/>
        <v>0</v>
      </c>
      <c r="BQ763" s="114">
        <f t="shared" si="1833"/>
        <v>0</v>
      </c>
      <c r="BR763" s="113">
        <f t="shared" si="1833"/>
        <v>0</v>
      </c>
      <c r="BS763" s="69">
        <f t="shared" si="1833"/>
        <v>0</v>
      </c>
      <c r="BT763" s="69">
        <f t="shared" si="1833"/>
        <v>0</v>
      </c>
      <c r="BU763" s="114">
        <f t="shared" si="1833"/>
        <v>0</v>
      </c>
      <c r="BV763" s="113">
        <f t="shared" si="1833"/>
        <v>0</v>
      </c>
      <c r="BW763" s="69">
        <f t="shared" si="1833"/>
        <v>0</v>
      </c>
      <c r="BX763" s="69">
        <f t="shared" si="1833"/>
        <v>0</v>
      </c>
      <c r="BY763" s="114">
        <f t="shared" si="1833"/>
        <v>0</v>
      </c>
      <c r="BZ763" s="113">
        <f t="shared" si="1833"/>
        <v>0</v>
      </c>
      <c r="CA763" s="69">
        <f t="shared" si="1833"/>
        <v>0</v>
      </c>
      <c r="CB763" s="69">
        <f t="shared" si="1833"/>
        <v>0</v>
      </c>
      <c r="CC763" s="114">
        <f t="shared" si="1833"/>
        <v>0</v>
      </c>
      <c r="CD763" s="113">
        <f t="shared" si="1833"/>
        <v>0</v>
      </c>
      <c r="CE763" s="69">
        <f t="shared" si="1833"/>
        <v>0</v>
      </c>
      <c r="CF763" s="69">
        <f t="shared" si="1833"/>
        <v>0</v>
      </c>
      <c r="CG763" s="114">
        <f t="shared" si="1833"/>
        <v>0</v>
      </c>
      <c r="CH763" s="113">
        <f t="shared" si="1833"/>
        <v>0</v>
      </c>
      <c r="CI763" s="69">
        <f t="shared" si="1833"/>
        <v>0</v>
      </c>
      <c r="CJ763" s="69">
        <f t="shared" si="1833"/>
        <v>0</v>
      </c>
      <c r="CK763" s="114">
        <f t="shared" si="1833"/>
        <v>0</v>
      </c>
      <c r="CL763" s="113">
        <f t="shared" si="1833"/>
        <v>0</v>
      </c>
      <c r="CM763" s="69">
        <f t="shared" si="1833"/>
        <v>0</v>
      </c>
      <c r="CN763" s="69">
        <f t="shared" si="1833"/>
        <v>0</v>
      </c>
      <c r="CO763" s="114">
        <f t="shared" si="1833"/>
        <v>0</v>
      </c>
      <c r="CP763" s="113">
        <f t="shared" si="1833"/>
        <v>0</v>
      </c>
      <c r="CQ763" s="69">
        <f t="shared" si="1833"/>
        <v>0</v>
      </c>
      <c r="CR763" s="69">
        <f t="shared" si="1833"/>
        <v>0</v>
      </c>
      <c r="CS763" s="114">
        <f t="shared" si="1833"/>
        <v>0</v>
      </c>
      <c r="CT763" s="113">
        <f t="shared" si="1833"/>
        <v>0</v>
      </c>
      <c r="CU763" s="69">
        <f t="shared" si="1833"/>
        <v>0</v>
      </c>
      <c r="CV763" s="69">
        <f t="shared" si="1833"/>
        <v>0</v>
      </c>
      <c r="CW763" s="114">
        <f t="shared" si="1833"/>
        <v>0</v>
      </c>
      <c r="CX763" s="113">
        <f t="shared" si="1833"/>
        <v>0</v>
      </c>
      <c r="CY763" s="69">
        <f t="shared" si="1833"/>
        <v>0</v>
      </c>
      <c r="CZ763" s="69">
        <f t="shared" si="1833"/>
        <v>0</v>
      </c>
      <c r="DA763" s="114">
        <f t="shared" si="1833"/>
        <v>0</v>
      </c>
      <c r="DB763" s="113">
        <f t="shared" si="1833"/>
        <v>0</v>
      </c>
      <c r="DC763" s="69">
        <f t="shared" ref="DC763:DI763" si="1834">CHOOSE($I$8,DC764,DC765,DC766,DC767,DC768)</f>
        <v>0</v>
      </c>
      <c r="DD763" s="69">
        <f t="shared" si="1834"/>
        <v>0</v>
      </c>
      <c r="DE763" s="114">
        <f t="shared" si="1834"/>
        <v>0</v>
      </c>
      <c r="DF763" s="113">
        <f t="shared" si="1834"/>
        <v>0</v>
      </c>
      <c r="DG763" s="69">
        <f t="shared" si="1834"/>
        <v>0</v>
      </c>
      <c r="DH763" s="69">
        <f t="shared" si="1834"/>
        <v>0</v>
      </c>
      <c r="DI763" s="114">
        <f t="shared" si="1834"/>
        <v>0</v>
      </c>
      <c r="DT763" s="69">
        <f t="shared" ref="DT763:EK763" si="1835">CHOOSE($I$8,DT764,DT765,DT766,DT767,DT768)</f>
        <v>0</v>
      </c>
      <c r="DU763" s="69">
        <f t="shared" si="1835"/>
        <v>0</v>
      </c>
      <c r="DV763" s="69">
        <f t="shared" si="1835"/>
        <v>0</v>
      </c>
      <c r="DW763" s="69">
        <f t="shared" si="1835"/>
        <v>0</v>
      </c>
      <c r="DX763" s="69">
        <f t="shared" si="1835"/>
        <v>0</v>
      </c>
      <c r="DY763" s="69">
        <f t="shared" si="1835"/>
        <v>0</v>
      </c>
      <c r="DZ763" s="69">
        <f t="shared" si="1835"/>
        <v>0</v>
      </c>
      <c r="EA763" s="69">
        <f t="shared" si="1835"/>
        <v>0</v>
      </c>
      <c r="EB763" s="69">
        <f t="shared" si="1835"/>
        <v>0</v>
      </c>
      <c r="EC763" s="69">
        <f t="shared" si="1835"/>
        <v>0</v>
      </c>
      <c r="ED763" s="69">
        <f t="shared" si="1835"/>
        <v>0</v>
      </c>
      <c r="EE763" s="69">
        <f t="shared" si="1835"/>
        <v>0</v>
      </c>
      <c r="EF763" s="69">
        <f t="shared" si="1835"/>
        <v>0</v>
      </c>
      <c r="EG763" s="69">
        <f t="shared" si="1835"/>
        <v>0</v>
      </c>
      <c r="EH763" s="69">
        <f t="shared" si="1835"/>
        <v>0</v>
      </c>
      <c r="EI763" s="69">
        <f t="shared" si="1835"/>
        <v>0</v>
      </c>
      <c r="EJ763" s="69">
        <f t="shared" si="1835"/>
        <v>0</v>
      </c>
      <c r="EK763" s="69">
        <f t="shared" si="1835"/>
        <v>0</v>
      </c>
    </row>
    <row r="764" spans="1:141" outlineLevel="1" x14ac:dyDescent="0.25">
      <c r="A764" s="90"/>
      <c r="B764" s="90"/>
      <c r="C764" s="90"/>
      <c r="D764" s="90"/>
      <c r="E764" t="str">
        <f>CONCATENATE("- ", $N$6,":")</f>
        <v>- Base:</v>
      </c>
      <c r="F764" s="100"/>
      <c r="I764" s="101"/>
      <c r="J764" s="100"/>
      <c r="M764" s="101"/>
      <c r="N764" s="100"/>
      <c r="Q764" s="101"/>
      <c r="R764" s="100"/>
      <c r="U764" s="101"/>
      <c r="V764" s="100"/>
      <c r="Y764" s="101"/>
      <c r="Z764" s="100"/>
      <c r="AC764" s="101"/>
      <c r="AD764" s="100"/>
      <c r="AG764" s="101"/>
      <c r="AH764" s="100"/>
      <c r="AK764" s="101"/>
      <c r="AL764" s="100"/>
      <c r="AO764" s="101"/>
      <c r="AP764" s="117">
        <v>0</v>
      </c>
      <c r="AQ764" s="118">
        <v>0</v>
      </c>
      <c r="AR764" s="118">
        <v>0</v>
      </c>
      <c r="AS764" s="119">
        <v>0</v>
      </c>
      <c r="AT764" s="117">
        <v>0</v>
      </c>
      <c r="AU764" s="118">
        <v>0</v>
      </c>
      <c r="AV764" s="118">
        <v>0</v>
      </c>
      <c r="AW764" s="119">
        <v>0</v>
      </c>
      <c r="AX764" s="117">
        <v>0</v>
      </c>
      <c r="AY764" s="118">
        <v>0</v>
      </c>
      <c r="AZ764" s="118">
        <v>0</v>
      </c>
      <c r="BA764" s="119">
        <v>0</v>
      </c>
      <c r="BB764" s="117">
        <v>0</v>
      </c>
      <c r="BC764" s="118">
        <v>0</v>
      </c>
      <c r="BD764" s="118">
        <v>0</v>
      </c>
      <c r="BE764" s="119">
        <v>0</v>
      </c>
      <c r="BF764" s="117">
        <v>0</v>
      </c>
      <c r="BG764" s="118">
        <v>0</v>
      </c>
      <c r="BH764" s="118">
        <v>0</v>
      </c>
      <c r="BI764" s="119">
        <v>0</v>
      </c>
      <c r="BJ764" s="117">
        <v>0</v>
      </c>
      <c r="BK764" s="118">
        <v>0</v>
      </c>
      <c r="BL764" s="118">
        <v>0</v>
      </c>
      <c r="BM764" s="119">
        <v>0</v>
      </c>
      <c r="BN764" s="117">
        <v>0</v>
      </c>
      <c r="BO764" s="118">
        <v>0</v>
      </c>
      <c r="BP764" s="118">
        <v>0</v>
      </c>
      <c r="BQ764" s="119">
        <v>0</v>
      </c>
      <c r="BR764" s="117">
        <v>0</v>
      </c>
      <c r="BS764" s="118">
        <v>0</v>
      </c>
      <c r="BT764" s="118">
        <v>0</v>
      </c>
      <c r="BU764" s="119">
        <v>0</v>
      </c>
      <c r="BV764" s="117">
        <v>0</v>
      </c>
      <c r="BW764" s="118">
        <v>0</v>
      </c>
      <c r="BX764" s="118">
        <v>0</v>
      </c>
      <c r="BY764" s="119">
        <v>0</v>
      </c>
      <c r="BZ764" s="117">
        <v>0</v>
      </c>
      <c r="CA764" s="118">
        <v>0</v>
      </c>
      <c r="CB764" s="118">
        <v>0</v>
      </c>
      <c r="CC764" s="119">
        <v>0</v>
      </c>
      <c r="CD764" s="117">
        <v>0</v>
      </c>
      <c r="CE764" s="118">
        <v>0</v>
      </c>
      <c r="CF764" s="118">
        <v>0</v>
      </c>
      <c r="CG764" s="119">
        <v>0</v>
      </c>
      <c r="CH764" s="117">
        <v>0</v>
      </c>
      <c r="CI764" s="118">
        <v>0</v>
      </c>
      <c r="CJ764" s="118">
        <v>0</v>
      </c>
      <c r="CK764" s="119">
        <v>0</v>
      </c>
      <c r="CL764" s="117">
        <v>0</v>
      </c>
      <c r="CM764" s="118">
        <v>0</v>
      </c>
      <c r="CN764" s="118">
        <v>0</v>
      </c>
      <c r="CO764" s="119">
        <v>0</v>
      </c>
      <c r="CP764" s="117">
        <v>0</v>
      </c>
      <c r="CQ764" s="118">
        <v>0</v>
      </c>
      <c r="CR764" s="118">
        <v>0</v>
      </c>
      <c r="CS764" s="119">
        <v>0</v>
      </c>
      <c r="CT764" s="117">
        <v>0</v>
      </c>
      <c r="CU764" s="118">
        <v>0</v>
      </c>
      <c r="CV764" s="118">
        <v>0</v>
      </c>
      <c r="CW764" s="119">
        <v>0</v>
      </c>
      <c r="CX764" s="117">
        <v>0</v>
      </c>
      <c r="CY764" s="118">
        <v>0</v>
      </c>
      <c r="CZ764" s="118">
        <v>0</v>
      </c>
      <c r="DA764" s="119">
        <v>0</v>
      </c>
      <c r="DB764" s="117">
        <v>0</v>
      </c>
      <c r="DC764" s="118">
        <v>0</v>
      </c>
      <c r="DD764" s="118">
        <v>0</v>
      </c>
      <c r="DE764" s="119">
        <v>0</v>
      </c>
      <c r="DF764" s="117">
        <v>0</v>
      </c>
      <c r="DG764" s="118">
        <v>0</v>
      </c>
      <c r="DH764" s="118">
        <v>0</v>
      </c>
      <c r="DI764" s="119">
        <v>0</v>
      </c>
      <c r="DT764" s="118">
        <v>0</v>
      </c>
      <c r="DU764" s="118">
        <v>0</v>
      </c>
      <c r="DV764" s="118">
        <v>0</v>
      </c>
      <c r="DW764" s="118">
        <v>0</v>
      </c>
      <c r="DX764" s="118">
        <v>0</v>
      </c>
      <c r="DY764" s="118">
        <v>0</v>
      </c>
      <c r="DZ764" s="118">
        <v>0</v>
      </c>
      <c r="EA764" s="118">
        <v>0</v>
      </c>
      <c r="EB764" s="118">
        <v>0</v>
      </c>
      <c r="EC764" s="118">
        <v>0</v>
      </c>
      <c r="ED764" s="118">
        <v>0</v>
      </c>
      <c r="EE764" s="118">
        <v>0</v>
      </c>
      <c r="EF764" s="118">
        <v>0</v>
      </c>
      <c r="EG764" s="118">
        <v>0</v>
      </c>
      <c r="EH764" s="118">
        <v>0</v>
      </c>
      <c r="EI764" s="118">
        <v>0</v>
      </c>
      <c r="EJ764" s="118">
        <v>0</v>
      </c>
      <c r="EK764" s="118">
        <v>0</v>
      </c>
    </row>
    <row r="765" spans="1:141" outlineLevel="1" x14ac:dyDescent="0.25">
      <c r="A765" s="90"/>
      <c r="B765" s="90"/>
      <c r="C765" s="90"/>
      <c r="D765" s="90"/>
      <c r="E765" t="str">
        <f>CONCATENATE("- ", $N$7,":")</f>
        <v>- Upside:</v>
      </c>
      <c r="F765" s="100"/>
      <c r="I765" s="101"/>
      <c r="J765" s="100"/>
      <c r="M765" s="101"/>
      <c r="N765" s="100"/>
      <c r="Q765" s="101"/>
      <c r="R765" s="100"/>
      <c r="U765" s="101"/>
      <c r="V765" s="100"/>
      <c r="Y765" s="101"/>
      <c r="Z765" s="100"/>
      <c r="AC765" s="101"/>
      <c r="AD765" s="100"/>
      <c r="AG765" s="101"/>
      <c r="AH765" s="100"/>
      <c r="AK765" s="101"/>
      <c r="AL765" s="100"/>
      <c r="AO765" s="101"/>
      <c r="AP765" s="117">
        <v>0</v>
      </c>
      <c r="AQ765" s="118">
        <v>0</v>
      </c>
      <c r="AR765" s="118">
        <v>0</v>
      </c>
      <c r="AS765" s="119">
        <v>0</v>
      </c>
      <c r="AT765" s="117">
        <v>0</v>
      </c>
      <c r="AU765" s="118">
        <v>0</v>
      </c>
      <c r="AV765" s="118">
        <v>0</v>
      </c>
      <c r="AW765" s="119">
        <v>0</v>
      </c>
      <c r="AX765" s="117">
        <v>0</v>
      </c>
      <c r="AY765" s="118">
        <v>0</v>
      </c>
      <c r="AZ765" s="118">
        <v>0</v>
      </c>
      <c r="BA765" s="119">
        <v>0</v>
      </c>
      <c r="BB765" s="117">
        <v>0</v>
      </c>
      <c r="BC765" s="118">
        <v>0</v>
      </c>
      <c r="BD765" s="118">
        <v>0</v>
      </c>
      <c r="BE765" s="119">
        <v>0</v>
      </c>
      <c r="BF765" s="117">
        <v>0</v>
      </c>
      <c r="BG765" s="118">
        <v>0</v>
      </c>
      <c r="BH765" s="118">
        <v>0</v>
      </c>
      <c r="BI765" s="119">
        <v>0</v>
      </c>
      <c r="BJ765" s="117">
        <v>0</v>
      </c>
      <c r="BK765" s="118">
        <v>0</v>
      </c>
      <c r="BL765" s="118">
        <v>0</v>
      </c>
      <c r="BM765" s="119">
        <v>0</v>
      </c>
      <c r="BN765" s="117">
        <v>0</v>
      </c>
      <c r="BO765" s="118">
        <v>0</v>
      </c>
      <c r="BP765" s="118">
        <v>0</v>
      </c>
      <c r="BQ765" s="119">
        <v>0</v>
      </c>
      <c r="BR765" s="117">
        <v>0</v>
      </c>
      <c r="BS765" s="118">
        <v>0</v>
      </c>
      <c r="BT765" s="118">
        <v>0</v>
      </c>
      <c r="BU765" s="119">
        <v>0</v>
      </c>
      <c r="BV765" s="117">
        <v>0</v>
      </c>
      <c r="BW765" s="118">
        <v>0</v>
      </c>
      <c r="BX765" s="118">
        <v>0</v>
      </c>
      <c r="BY765" s="119">
        <v>0</v>
      </c>
      <c r="BZ765" s="117">
        <v>0</v>
      </c>
      <c r="CA765" s="118">
        <v>0</v>
      </c>
      <c r="CB765" s="118">
        <v>0</v>
      </c>
      <c r="CC765" s="119">
        <v>0</v>
      </c>
      <c r="CD765" s="117">
        <v>0</v>
      </c>
      <c r="CE765" s="118">
        <v>0</v>
      </c>
      <c r="CF765" s="118">
        <v>0</v>
      </c>
      <c r="CG765" s="119">
        <v>0</v>
      </c>
      <c r="CH765" s="117">
        <v>0</v>
      </c>
      <c r="CI765" s="118">
        <v>0</v>
      </c>
      <c r="CJ765" s="118">
        <v>0</v>
      </c>
      <c r="CK765" s="119">
        <v>0</v>
      </c>
      <c r="CL765" s="117">
        <v>0</v>
      </c>
      <c r="CM765" s="118">
        <v>0</v>
      </c>
      <c r="CN765" s="118">
        <v>0</v>
      </c>
      <c r="CO765" s="119">
        <v>0</v>
      </c>
      <c r="CP765" s="117">
        <v>0</v>
      </c>
      <c r="CQ765" s="118">
        <v>0</v>
      </c>
      <c r="CR765" s="118">
        <v>0</v>
      </c>
      <c r="CS765" s="119">
        <v>0</v>
      </c>
      <c r="CT765" s="117">
        <v>0</v>
      </c>
      <c r="CU765" s="118">
        <v>0</v>
      </c>
      <c r="CV765" s="118">
        <v>0</v>
      </c>
      <c r="CW765" s="119">
        <v>0</v>
      </c>
      <c r="CX765" s="117">
        <v>0</v>
      </c>
      <c r="CY765" s="118">
        <v>0</v>
      </c>
      <c r="CZ765" s="118">
        <v>0</v>
      </c>
      <c r="DA765" s="119">
        <v>0</v>
      </c>
      <c r="DB765" s="117">
        <v>0</v>
      </c>
      <c r="DC765" s="118">
        <v>0</v>
      </c>
      <c r="DD765" s="118">
        <v>0</v>
      </c>
      <c r="DE765" s="119">
        <v>0</v>
      </c>
      <c r="DF765" s="117">
        <v>0</v>
      </c>
      <c r="DG765" s="118">
        <v>0</v>
      </c>
      <c r="DH765" s="118">
        <v>0</v>
      </c>
      <c r="DI765" s="119">
        <v>0</v>
      </c>
      <c r="DT765" s="118">
        <v>0</v>
      </c>
      <c r="DU765" s="118">
        <v>0</v>
      </c>
      <c r="DV765" s="118">
        <v>0</v>
      </c>
      <c r="DW765" s="118">
        <v>0</v>
      </c>
      <c r="DX765" s="118">
        <v>0</v>
      </c>
      <c r="DY765" s="118">
        <v>0</v>
      </c>
      <c r="DZ765" s="118">
        <v>0</v>
      </c>
      <c r="EA765" s="118">
        <v>0</v>
      </c>
      <c r="EB765" s="118">
        <v>0</v>
      </c>
      <c r="EC765" s="118">
        <v>0</v>
      </c>
      <c r="ED765" s="118">
        <v>0</v>
      </c>
      <c r="EE765" s="118">
        <v>0</v>
      </c>
      <c r="EF765" s="118">
        <v>0</v>
      </c>
      <c r="EG765" s="118">
        <v>0</v>
      </c>
      <c r="EH765" s="118">
        <v>0</v>
      </c>
      <c r="EI765" s="118">
        <v>0</v>
      </c>
      <c r="EJ765" s="118">
        <v>0</v>
      </c>
      <c r="EK765" s="118">
        <v>0</v>
      </c>
    </row>
    <row r="766" spans="1:141" outlineLevel="1" x14ac:dyDescent="0.25">
      <c r="A766" s="90"/>
      <c r="B766" s="90"/>
      <c r="C766" s="90"/>
      <c r="D766" s="90"/>
      <c r="E766" t="str">
        <f>CONCATENATE("- ", $N$8,":")</f>
        <v>- Downside:</v>
      </c>
      <c r="F766" s="100"/>
      <c r="I766" s="101"/>
      <c r="J766" s="100"/>
      <c r="M766" s="101"/>
      <c r="N766" s="100"/>
      <c r="Q766" s="101"/>
      <c r="R766" s="100"/>
      <c r="U766" s="101"/>
      <c r="V766" s="100"/>
      <c r="Y766" s="101"/>
      <c r="Z766" s="100"/>
      <c r="AC766" s="101"/>
      <c r="AD766" s="100"/>
      <c r="AG766" s="101"/>
      <c r="AH766" s="100"/>
      <c r="AK766" s="101"/>
      <c r="AL766" s="100"/>
      <c r="AO766" s="101"/>
      <c r="AP766" s="117">
        <v>0</v>
      </c>
      <c r="AQ766" s="118">
        <v>0</v>
      </c>
      <c r="AR766" s="118">
        <v>0</v>
      </c>
      <c r="AS766" s="119">
        <v>0</v>
      </c>
      <c r="AT766" s="117">
        <v>0</v>
      </c>
      <c r="AU766" s="118">
        <v>0</v>
      </c>
      <c r="AV766" s="118">
        <v>0</v>
      </c>
      <c r="AW766" s="119">
        <v>0</v>
      </c>
      <c r="AX766" s="117">
        <v>0</v>
      </c>
      <c r="AY766" s="118">
        <v>0</v>
      </c>
      <c r="AZ766" s="118">
        <v>0</v>
      </c>
      <c r="BA766" s="119">
        <v>0</v>
      </c>
      <c r="BB766" s="117">
        <v>0</v>
      </c>
      <c r="BC766" s="118">
        <v>0</v>
      </c>
      <c r="BD766" s="118">
        <v>0</v>
      </c>
      <c r="BE766" s="119">
        <v>0</v>
      </c>
      <c r="BF766" s="117">
        <v>0</v>
      </c>
      <c r="BG766" s="118">
        <v>0</v>
      </c>
      <c r="BH766" s="118">
        <v>0</v>
      </c>
      <c r="BI766" s="119">
        <v>0</v>
      </c>
      <c r="BJ766" s="117">
        <v>0</v>
      </c>
      <c r="BK766" s="118">
        <v>0</v>
      </c>
      <c r="BL766" s="118">
        <v>0</v>
      </c>
      <c r="BM766" s="119">
        <v>0</v>
      </c>
      <c r="BN766" s="117">
        <v>0</v>
      </c>
      <c r="BO766" s="118">
        <v>0</v>
      </c>
      <c r="BP766" s="118">
        <v>0</v>
      </c>
      <c r="BQ766" s="119">
        <v>0</v>
      </c>
      <c r="BR766" s="117">
        <v>0</v>
      </c>
      <c r="BS766" s="118">
        <v>0</v>
      </c>
      <c r="BT766" s="118">
        <v>0</v>
      </c>
      <c r="BU766" s="119">
        <v>0</v>
      </c>
      <c r="BV766" s="117">
        <v>0</v>
      </c>
      <c r="BW766" s="118">
        <v>0</v>
      </c>
      <c r="BX766" s="118">
        <v>0</v>
      </c>
      <c r="BY766" s="119">
        <v>0</v>
      </c>
      <c r="BZ766" s="117">
        <v>0</v>
      </c>
      <c r="CA766" s="118">
        <v>0</v>
      </c>
      <c r="CB766" s="118">
        <v>0</v>
      </c>
      <c r="CC766" s="119">
        <v>0</v>
      </c>
      <c r="CD766" s="117">
        <v>0</v>
      </c>
      <c r="CE766" s="118">
        <v>0</v>
      </c>
      <c r="CF766" s="118">
        <v>0</v>
      </c>
      <c r="CG766" s="119">
        <v>0</v>
      </c>
      <c r="CH766" s="117">
        <v>0</v>
      </c>
      <c r="CI766" s="118">
        <v>0</v>
      </c>
      <c r="CJ766" s="118">
        <v>0</v>
      </c>
      <c r="CK766" s="119">
        <v>0</v>
      </c>
      <c r="CL766" s="117">
        <v>0</v>
      </c>
      <c r="CM766" s="118">
        <v>0</v>
      </c>
      <c r="CN766" s="118">
        <v>0</v>
      </c>
      <c r="CO766" s="119">
        <v>0</v>
      </c>
      <c r="CP766" s="117">
        <v>0</v>
      </c>
      <c r="CQ766" s="118">
        <v>0</v>
      </c>
      <c r="CR766" s="118">
        <v>0</v>
      </c>
      <c r="CS766" s="119">
        <v>0</v>
      </c>
      <c r="CT766" s="117">
        <v>0</v>
      </c>
      <c r="CU766" s="118">
        <v>0</v>
      </c>
      <c r="CV766" s="118">
        <v>0</v>
      </c>
      <c r="CW766" s="119">
        <v>0</v>
      </c>
      <c r="CX766" s="117">
        <v>0</v>
      </c>
      <c r="CY766" s="118">
        <v>0</v>
      </c>
      <c r="CZ766" s="118">
        <v>0</v>
      </c>
      <c r="DA766" s="119">
        <v>0</v>
      </c>
      <c r="DB766" s="117">
        <v>0</v>
      </c>
      <c r="DC766" s="118">
        <v>0</v>
      </c>
      <c r="DD766" s="118">
        <v>0</v>
      </c>
      <c r="DE766" s="119">
        <v>0</v>
      </c>
      <c r="DF766" s="117">
        <v>0</v>
      </c>
      <c r="DG766" s="118">
        <v>0</v>
      </c>
      <c r="DH766" s="118">
        <v>0</v>
      </c>
      <c r="DI766" s="119">
        <v>0</v>
      </c>
      <c r="DT766" s="118">
        <v>0</v>
      </c>
      <c r="DU766" s="118">
        <v>0</v>
      </c>
      <c r="DV766" s="118">
        <v>0</v>
      </c>
      <c r="DW766" s="118">
        <v>0</v>
      </c>
      <c r="DX766" s="118">
        <v>0</v>
      </c>
      <c r="DY766" s="118">
        <v>0</v>
      </c>
      <c r="DZ766" s="118">
        <v>0</v>
      </c>
      <c r="EA766" s="118">
        <v>0</v>
      </c>
      <c r="EB766" s="118">
        <v>0</v>
      </c>
      <c r="EC766" s="118">
        <v>0</v>
      </c>
      <c r="ED766" s="118">
        <v>0</v>
      </c>
      <c r="EE766" s="118">
        <v>0</v>
      </c>
      <c r="EF766" s="118">
        <v>0</v>
      </c>
      <c r="EG766" s="118">
        <v>0</v>
      </c>
      <c r="EH766" s="118">
        <v>0</v>
      </c>
      <c r="EI766" s="118">
        <v>0</v>
      </c>
      <c r="EJ766" s="118">
        <v>0</v>
      </c>
      <c r="EK766" s="118">
        <v>0</v>
      </c>
    </row>
    <row r="767" spans="1:141" outlineLevel="1" x14ac:dyDescent="0.25">
      <c r="A767" s="90"/>
      <c r="B767" s="90"/>
      <c r="C767" s="90"/>
      <c r="D767" s="90"/>
      <c r="E767" t="str">
        <f>CONCATENATE("- ", $N$9,":")</f>
        <v>- Management:</v>
      </c>
      <c r="F767" s="100"/>
      <c r="I767" s="101"/>
      <c r="J767" s="100"/>
      <c r="M767" s="101"/>
      <c r="N767" s="100"/>
      <c r="Q767" s="101"/>
      <c r="R767" s="100"/>
      <c r="U767" s="101"/>
      <c r="V767" s="100"/>
      <c r="Y767" s="101"/>
      <c r="Z767" s="100"/>
      <c r="AC767" s="101"/>
      <c r="AD767" s="100"/>
      <c r="AG767" s="101"/>
      <c r="AH767" s="100"/>
      <c r="AK767" s="101"/>
      <c r="AL767" s="100"/>
      <c r="AO767" s="101"/>
      <c r="AP767" s="117">
        <v>0</v>
      </c>
      <c r="AQ767" s="118">
        <v>0</v>
      </c>
      <c r="AR767" s="118">
        <v>0</v>
      </c>
      <c r="AS767" s="119">
        <v>0</v>
      </c>
      <c r="AT767" s="117">
        <v>0</v>
      </c>
      <c r="AU767" s="118">
        <v>0</v>
      </c>
      <c r="AV767" s="118">
        <v>0</v>
      </c>
      <c r="AW767" s="119">
        <v>0</v>
      </c>
      <c r="AX767" s="117">
        <v>0</v>
      </c>
      <c r="AY767" s="118">
        <v>0</v>
      </c>
      <c r="AZ767" s="118">
        <v>0</v>
      </c>
      <c r="BA767" s="119">
        <v>0</v>
      </c>
      <c r="BB767" s="117">
        <v>0</v>
      </c>
      <c r="BC767" s="118">
        <v>0</v>
      </c>
      <c r="BD767" s="118">
        <v>0</v>
      </c>
      <c r="BE767" s="119">
        <v>0</v>
      </c>
      <c r="BF767" s="117">
        <v>0</v>
      </c>
      <c r="BG767" s="118">
        <v>0</v>
      </c>
      <c r="BH767" s="118">
        <v>0</v>
      </c>
      <c r="BI767" s="119">
        <v>0</v>
      </c>
      <c r="BJ767" s="117">
        <v>0</v>
      </c>
      <c r="BK767" s="118">
        <v>0</v>
      </c>
      <c r="BL767" s="118">
        <v>0</v>
      </c>
      <c r="BM767" s="119">
        <v>0</v>
      </c>
      <c r="BN767" s="117">
        <v>0</v>
      </c>
      <c r="BO767" s="118">
        <v>0</v>
      </c>
      <c r="BP767" s="118">
        <v>0</v>
      </c>
      <c r="BQ767" s="119">
        <v>0</v>
      </c>
      <c r="BR767" s="117">
        <v>0</v>
      </c>
      <c r="BS767" s="118">
        <v>0</v>
      </c>
      <c r="BT767" s="118">
        <v>0</v>
      </c>
      <c r="BU767" s="119">
        <v>0</v>
      </c>
      <c r="BV767" s="117">
        <v>0</v>
      </c>
      <c r="BW767" s="118">
        <v>0</v>
      </c>
      <c r="BX767" s="118">
        <v>0</v>
      </c>
      <c r="BY767" s="119">
        <v>0</v>
      </c>
      <c r="BZ767" s="117">
        <v>0</v>
      </c>
      <c r="CA767" s="118">
        <v>0</v>
      </c>
      <c r="CB767" s="118">
        <v>0</v>
      </c>
      <c r="CC767" s="119">
        <v>0</v>
      </c>
      <c r="CD767" s="117">
        <v>0</v>
      </c>
      <c r="CE767" s="118">
        <v>0</v>
      </c>
      <c r="CF767" s="118">
        <v>0</v>
      </c>
      <c r="CG767" s="119">
        <v>0</v>
      </c>
      <c r="CH767" s="117">
        <v>0</v>
      </c>
      <c r="CI767" s="118">
        <v>0</v>
      </c>
      <c r="CJ767" s="118">
        <v>0</v>
      </c>
      <c r="CK767" s="119">
        <v>0</v>
      </c>
      <c r="CL767" s="117">
        <v>0</v>
      </c>
      <c r="CM767" s="118">
        <v>0</v>
      </c>
      <c r="CN767" s="118">
        <v>0</v>
      </c>
      <c r="CO767" s="119">
        <v>0</v>
      </c>
      <c r="CP767" s="117">
        <v>0</v>
      </c>
      <c r="CQ767" s="118">
        <v>0</v>
      </c>
      <c r="CR767" s="118">
        <v>0</v>
      </c>
      <c r="CS767" s="119">
        <v>0</v>
      </c>
      <c r="CT767" s="117">
        <v>0</v>
      </c>
      <c r="CU767" s="118">
        <v>0</v>
      </c>
      <c r="CV767" s="118">
        <v>0</v>
      </c>
      <c r="CW767" s="119">
        <v>0</v>
      </c>
      <c r="CX767" s="117">
        <v>0</v>
      </c>
      <c r="CY767" s="118">
        <v>0</v>
      </c>
      <c r="CZ767" s="118">
        <v>0</v>
      </c>
      <c r="DA767" s="119">
        <v>0</v>
      </c>
      <c r="DB767" s="117">
        <v>0</v>
      </c>
      <c r="DC767" s="118">
        <v>0</v>
      </c>
      <c r="DD767" s="118">
        <v>0</v>
      </c>
      <c r="DE767" s="119">
        <v>0</v>
      </c>
      <c r="DF767" s="117">
        <v>0</v>
      </c>
      <c r="DG767" s="118">
        <v>0</v>
      </c>
      <c r="DH767" s="118">
        <v>0</v>
      </c>
      <c r="DI767" s="119">
        <v>0</v>
      </c>
      <c r="DT767" s="118">
        <v>0</v>
      </c>
      <c r="DU767" s="118">
        <v>0</v>
      </c>
      <c r="DV767" s="118">
        <v>0</v>
      </c>
      <c r="DW767" s="118">
        <v>0</v>
      </c>
      <c r="DX767" s="118">
        <v>0</v>
      </c>
      <c r="DY767" s="118">
        <v>0</v>
      </c>
      <c r="DZ767" s="118">
        <v>0</v>
      </c>
      <c r="EA767" s="118">
        <v>0</v>
      </c>
      <c r="EB767" s="118">
        <v>0</v>
      </c>
      <c r="EC767" s="118">
        <v>0</v>
      </c>
      <c r="ED767" s="118">
        <v>0</v>
      </c>
      <c r="EE767" s="118">
        <v>0</v>
      </c>
      <c r="EF767" s="118">
        <v>0</v>
      </c>
      <c r="EG767" s="118">
        <v>0</v>
      </c>
      <c r="EH767" s="118">
        <v>0</v>
      </c>
      <c r="EI767" s="118">
        <v>0</v>
      </c>
      <c r="EJ767" s="118">
        <v>0</v>
      </c>
      <c r="EK767" s="118">
        <v>0</v>
      </c>
    </row>
    <row r="768" spans="1:141" outlineLevel="1" x14ac:dyDescent="0.25">
      <c r="A768" s="90"/>
      <c r="B768" s="90"/>
      <c r="C768" s="90"/>
      <c r="D768" s="90"/>
      <c r="E768" t="str">
        <f>CONCATENATE("- ", $N$10,":")</f>
        <v>- Default:</v>
      </c>
      <c r="F768" s="100"/>
      <c r="I768" s="101"/>
      <c r="J768" s="100"/>
      <c r="M768" s="101"/>
      <c r="N768" s="100"/>
      <c r="Q768" s="101"/>
      <c r="R768" s="100"/>
      <c r="U768" s="101"/>
      <c r="V768" s="100"/>
      <c r="Y768" s="101"/>
      <c r="Z768" s="100"/>
      <c r="AC768" s="101"/>
      <c r="AD768" s="100"/>
      <c r="AG768" s="101"/>
      <c r="AH768" s="100"/>
      <c r="AK768" s="101"/>
      <c r="AL768" s="100"/>
      <c r="AO768" s="101"/>
      <c r="AP768" s="117">
        <v>0</v>
      </c>
      <c r="AQ768" s="118">
        <v>0</v>
      </c>
      <c r="AR768" s="118">
        <v>0</v>
      </c>
      <c r="AS768" s="119">
        <v>0</v>
      </c>
      <c r="AT768" s="117">
        <v>0</v>
      </c>
      <c r="AU768" s="118">
        <v>0</v>
      </c>
      <c r="AV768" s="118">
        <v>0</v>
      </c>
      <c r="AW768" s="119">
        <v>0</v>
      </c>
      <c r="AX768" s="117">
        <v>0</v>
      </c>
      <c r="AY768" s="118">
        <v>0</v>
      </c>
      <c r="AZ768" s="118">
        <v>0</v>
      </c>
      <c r="BA768" s="119">
        <v>0</v>
      </c>
      <c r="BB768" s="117">
        <v>0</v>
      </c>
      <c r="BC768" s="118">
        <v>0</v>
      </c>
      <c r="BD768" s="118">
        <v>0</v>
      </c>
      <c r="BE768" s="119">
        <v>0</v>
      </c>
      <c r="BF768" s="117">
        <v>0</v>
      </c>
      <c r="BG768" s="118">
        <v>0</v>
      </c>
      <c r="BH768" s="118">
        <v>0</v>
      </c>
      <c r="BI768" s="119">
        <v>0</v>
      </c>
      <c r="BJ768" s="117">
        <v>0</v>
      </c>
      <c r="BK768" s="118">
        <v>0</v>
      </c>
      <c r="BL768" s="118">
        <v>0</v>
      </c>
      <c r="BM768" s="119">
        <v>0</v>
      </c>
      <c r="BN768" s="117">
        <v>0</v>
      </c>
      <c r="BO768" s="118">
        <v>0</v>
      </c>
      <c r="BP768" s="118">
        <v>0</v>
      </c>
      <c r="BQ768" s="119">
        <v>0</v>
      </c>
      <c r="BR768" s="117">
        <v>0</v>
      </c>
      <c r="BS768" s="118">
        <v>0</v>
      </c>
      <c r="BT768" s="118">
        <v>0</v>
      </c>
      <c r="BU768" s="119">
        <v>0</v>
      </c>
      <c r="BV768" s="117">
        <v>0</v>
      </c>
      <c r="BW768" s="118">
        <v>0</v>
      </c>
      <c r="BX768" s="118">
        <v>0</v>
      </c>
      <c r="BY768" s="119">
        <v>0</v>
      </c>
      <c r="BZ768" s="117">
        <v>0</v>
      </c>
      <c r="CA768" s="118">
        <v>0</v>
      </c>
      <c r="CB768" s="118">
        <v>0</v>
      </c>
      <c r="CC768" s="119">
        <v>0</v>
      </c>
      <c r="CD768" s="117">
        <v>0</v>
      </c>
      <c r="CE768" s="118">
        <v>0</v>
      </c>
      <c r="CF768" s="118">
        <v>0</v>
      </c>
      <c r="CG768" s="119">
        <v>0</v>
      </c>
      <c r="CH768" s="117">
        <v>0</v>
      </c>
      <c r="CI768" s="118">
        <v>0</v>
      </c>
      <c r="CJ768" s="118">
        <v>0</v>
      </c>
      <c r="CK768" s="119">
        <v>0</v>
      </c>
      <c r="CL768" s="117">
        <v>0</v>
      </c>
      <c r="CM768" s="118">
        <v>0</v>
      </c>
      <c r="CN768" s="118">
        <v>0</v>
      </c>
      <c r="CO768" s="119">
        <v>0</v>
      </c>
      <c r="CP768" s="117">
        <v>0</v>
      </c>
      <c r="CQ768" s="118">
        <v>0</v>
      </c>
      <c r="CR768" s="118">
        <v>0</v>
      </c>
      <c r="CS768" s="119">
        <v>0</v>
      </c>
      <c r="CT768" s="117">
        <v>0</v>
      </c>
      <c r="CU768" s="118">
        <v>0</v>
      </c>
      <c r="CV768" s="118">
        <v>0</v>
      </c>
      <c r="CW768" s="119">
        <v>0</v>
      </c>
      <c r="CX768" s="117">
        <v>0</v>
      </c>
      <c r="CY768" s="118">
        <v>0</v>
      </c>
      <c r="CZ768" s="118">
        <v>0</v>
      </c>
      <c r="DA768" s="119">
        <v>0</v>
      </c>
      <c r="DB768" s="117">
        <v>0</v>
      </c>
      <c r="DC768" s="118">
        <v>0</v>
      </c>
      <c r="DD768" s="118">
        <v>0</v>
      </c>
      <c r="DE768" s="119">
        <v>0</v>
      </c>
      <c r="DF768" s="117">
        <v>0</v>
      </c>
      <c r="DG768" s="118">
        <v>0</v>
      </c>
      <c r="DH768" s="118">
        <v>0</v>
      </c>
      <c r="DI768" s="119">
        <v>0</v>
      </c>
      <c r="DT768" s="118">
        <v>0</v>
      </c>
      <c r="DU768" s="118">
        <v>0</v>
      </c>
      <c r="DV768" s="118">
        <v>0</v>
      </c>
      <c r="DW768" s="118">
        <v>0</v>
      </c>
      <c r="DX768" s="118">
        <v>0</v>
      </c>
      <c r="DY768" s="118">
        <v>0</v>
      </c>
      <c r="DZ768" s="118">
        <v>0</v>
      </c>
      <c r="EA768" s="118">
        <v>0</v>
      </c>
      <c r="EB768" s="118">
        <v>0</v>
      </c>
      <c r="EC768" s="118">
        <v>0</v>
      </c>
      <c r="ED768" s="118">
        <v>0</v>
      </c>
      <c r="EE768" s="118">
        <v>0</v>
      </c>
      <c r="EF768" s="118">
        <v>0</v>
      </c>
      <c r="EG768" s="118">
        <v>0</v>
      </c>
      <c r="EH768" s="118">
        <v>0</v>
      </c>
      <c r="EI768" s="118">
        <v>0</v>
      </c>
      <c r="EJ768" s="118">
        <v>0</v>
      </c>
      <c r="EK768" s="118">
        <v>0</v>
      </c>
    </row>
    <row r="769" spans="1:141" outlineLevel="1" x14ac:dyDescent="0.25">
      <c r="A769" s="129"/>
      <c r="B769" s="129"/>
      <c r="C769" s="129"/>
      <c r="D769" s="129"/>
      <c r="E769" s="122"/>
      <c r="F769" s="130"/>
      <c r="G769" s="122"/>
      <c r="H769" s="122"/>
      <c r="I769" s="122"/>
      <c r="J769" s="130"/>
      <c r="K769" s="122"/>
      <c r="L769" s="122"/>
      <c r="M769" s="122"/>
      <c r="N769" s="130"/>
      <c r="O769" s="122"/>
      <c r="P769" s="122"/>
      <c r="Q769" s="122"/>
      <c r="R769" s="130"/>
      <c r="S769" s="122"/>
      <c r="T769" s="122"/>
      <c r="U769" s="122"/>
      <c r="V769" s="130"/>
      <c r="W769" s="122"/>
      <c r="X769" s="122"/>
      <c r="Y769" s="122"/>
      <c r="Z769" s="130"/>
      <c r="AA769" s="122"/>
      <c r="AB769" s="122"/>
      <c r="AC769" s="122"/>
      <c r="AD769" s="130"/>
      <c r="AE769" s="122"/>
      <c r="AF769" s="122"/>
      <c r="AG769" s="122"/>
      <c r="AH769" s="130"/>
      <c r="AI769" s="122"/>
      <c r="AJ769" s="122"/>
      <c r="AK769" s="122"/>
      <c r="AL769" s="130"/>
      <c r="AM769" s="122"/>
      <c r="AN769" s="122"/>
      <c r="AO769" s="122"/>
      <c r="AP769" s="130"/>
      <c r="AQ769" s="122"/>
      <c r="AR769" s="122"/>
      <c r="AS769" s="122"/>
      <c r="AT769" s="130"/>
      <c r="AU769" s="122"/>
      <c r="AV769" s="122"/>
      <c r="AW769" s="122"/>
      <c r="AX769" s="130"/>
      <c r="AY769" s="122"/>
      <c r="AZ769" s="122"/>
      <c r="BA769" s="122"/>
      <c r="BB769" s="130"/>
      <c r="BC769" s="122"/>
      <c r="BD769" s="122"/>
      <c r="BE769" s="122"/>
      <c r="BF769" s="130"/>
      <c r="BG769" s="122"/>
      <c r="BH769" s="122"/>
      <c r="BI769" s="122"/>
      <c r="BJ769" s="130"/>
      <c r="BK769" s="122"/>
      <c r="BL769" s="122"/>
      <c r="BM769" s="122"/>
      <c r="BN769" s="130"/>
      <c r="BO769" s="122"/>
      <c r="BP769" s="122"/>
      <c r="BQ769" s="122"/>
      <c r="BR769" s="130"/>
      <c r="BS769" s="122"/>
      <c r="BT769" s="122"/>
      <c r="BU769" s="122"/>
      <c r="BV769" s="130"/>
      <c r="BW769" s="122"/>
      <c r="BX769" s="122"/>
      <c r="BY769" s="122"/>
      <c r="BZ769" s="130"/>
      <c r="CA769" s="122"/>
      <c r="CB769" s="122"/>
      <c r="CC769" s="122"/>
      <c r="CD769" s="130"/>
      <c r="CE769" s="122"/>
      <c r="CF769" s="122"/>
      <c r="CG769" s="122"/>
      <c r="CH769" s="130"/>
      <c r="CI769" s="122"/>
      <c r="CJ769" s="122"/>
      <c r="CK769" s="122"/>
      <c r="CL769" s="130"/>
      <c r="CM769" s="122"/>
      <c r="CN769" s="122"/>
      <c r="CO769" s="122"/>
      <c r="CP769" s="130"/>
      <c r="CQ769" s="122"/>
      <c r="CR769" s="122"/>
      <c r="CS769" s="122"/>
      <c r="CT769" s="130"/>
      <c r="CU769" s="122"/>
      <c r="CV769" s="122"/>
      <c r="CW769" s="122"/>
      <c r="CX769" s="130"/>
      <c r="CY769" s="122"/>
      <c r="CZ769" s="122"/>
      <c r="DA769" s="122"/>
      <c r="DB769" s="130"/>
      <c r="DC769" s="122"/>
      <c r="DD769" s="122"/>
      <c r="DE769" s="122"/>
      <c r="DF769" s="130"/>
      <c r="DG769" s="122"/>
      <c r="DH769" s="122"/>
      <c r="DI769" s="131"/>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2"/>
      <c r="EI769" s="122"/>
      <c r="EJ769" s="122"/>
      <c r="EK769" s="122"/>
    </row>
    <row r="770" spans="1:141" outlineLevel="1" x14ac:dyDescent="0.25">
      <c r="A770" s="90"/>
      <c r="B770" s="90"/>
      <c r="C770" s="90"/>
      <c r="D770" s="90"/>
      <c r="F770" s="100"/>
      <c r="I770" s="101"/>
      <c r="J770" s="100"/>
      <c r="M770" s="101"/>
      <c r="N770" s="100"/>
      <c r="Q770" s="101"/>
      <c r="R770" s="100"/>
      <c r="U770" s="101"/>
      <c r="V770" s="100"/>
      <c r="Y770" s="101"/>
      <c r="Z770" s="100"/>
      <c r="AC770" s="101"/>
      <c r="AD770" s="100"/>
      <c r="AG770" s="101"/>
      <c r="AH770" s="100"/>
      <c r="AK770" s="101"/>
      <c r="AL770" s="100"/>
      <c r="AO770" s="101"/>
      <c r="AP770" s="100"/>
      <c r="AS770" s="101"/>
      <c r="AT770" s="100"/>
      <c r="AW770" s="101"/>
      <c r="AX770" s="100"/>
      <c r="BA770" s="101"/>
      <c r="BB770" s="100"/>
      <c r="BE770" s="101"/>
      <c r="BF770" s="100"/>
      <c r="BI770" s="101"/>
      <c r="BJ770" s="100"/>
      <c r="BM770" s="101"/>
      <c r="BN770" s="100"/>
      <c r="BQ770" s="101"/>
      <c r="BR770" s="100"/>
      <c r="BU770" s="101"/>
      <c r="BV770" s="100"/>
      <c r="BY770" s="101"/>
      <c r="BZ770" s="100"/>
      <c r="CC770" s="101"/>
      <c r="CD770" s="100"/>
      <c r="CG770" s="101"/>
      <c r="CH770" s="100"/>
      <c r="CK770" s="101"/>
      <c r="CL770" s="100"/>
      <c r="CO770" s="101"/>
      <c r="CP770" s="100"/>
      <c r="CS770" s="101"/>
      <c r="CT770" s="100"/>
      <c r="CW770" s="101"/>
      <c r="CX770" s="100"/>
      <c r="DA770" s="101"/>
      <c r="DB770" s="100"/>
      <c r="DE770" s="101"/>
      <c r="DF770" s="100"/>
      <c r="DI770" s="101"/>
    </row>
    <row r="771" spans="1:141" outlineLevel="1" x14ac:dyDescent="0.25">
      <c r="A771" s="90"/>
      <c r="B771" s="90"/>
      <c r="C771" s="111"/>
      <c r="D771" s="90"/>
      <c r="E771" s="132" t="s">
        <v>276</v>
      </c>
      <c r="F771" s="105" t="str">
        <f t="shared" ref="F771:AK771" ca="1" si="1836">IF(ISNUMBER(F775),F775+IF($I$7=1,F773,0),IF(ISNUMBER(F777),F777+IF($I$7=1,F773,0),""))</f>
        <v/>
      </c>
      <c r="G771" s="106" t="str">
        <f t="shared" ca="1" si="1836"/>
        <v/>
      </c>
      <c r="H771" s="106" t="str">
        <f t="shared" ca="1" si="1836"/>
        <v/>
      </c>
      <c r="I771" s="107" t="str">
        <f t="shared" ca="1" si="1836"/>
        <v/>
      </c>
      <c r="J771" s="105" t="str">
        <f t="shared" ca="1" si="1836"/>
        <v/>
      </c>
      <c r="K771" s="106" t="str">
        <f t="shared" ca="1" si="1836"/>
        <v/>
      </c>
      <c r="L771" s="106" t="str">
        <f t="shared" ca="1" si="1836"/>
        <v/>
      </c>
      <c r="M771" s="107" t="str">
        <f t="shared" ca="1" si="1836"/>
        <v/>
      </c>
      <c r="N771" s="105" t="str">
        <f t="shared" ca="1" si="1836"/>
        <v/>
      </c>
      <c r="O771" s="106" t="str">
        <f t="shared" ca="1" si="1836"/>
        <v/>
      </c>
      <c r="P771" s="106" t="str">
        <f t="shared" ca="1" si="1836"/>
        <v/>
      </c>
      <c r="Q771" s="107" t="str">
        <f t="shared" ca="1" si="1836"/>
        <v/>
      </c>
      <c r="R771" s="105" t="str">
        <f t="shared" ca="1" si="1836"/>
        <v/>
      </c>
      <c r="S771" s="106" t="str">
        <f t="shared" ca="1" si="1836"/>
        <v/>
      </c>
      <c r="T771" s="106" t="str">
        <f t="shared" ca="1" si="1836"/>
        <v/>
      </c>
      <c r="U771" s="107" t="str">
        <f t="shared" ca="1" si="1836"/>
        <v/>
      </c>
      <c r="V771" s="105" t="str">
        <f t="shared" ca="1" si="1836"/>
        <v/>
      </c>
      <c r="W771" s="106" t="str">
        <f t="shared" ca="1" si="1836"/>
        <v/>
      </c>
      <c r="X771" s="106" t="str">
        <f t="shared" ca="1" si="1836"/>
        <v/>
      </c>
      <c r="Y771" s="107" t="str">
        <f t="shared" ca="1" si="1836"/>
        <v/>
      </c>
      <c r="Z771" s="105" t="str">
        <f t="shared" ca="1" si="1836"/>
        <v/>
      </c>
      <c r="AA771" s="106" t="str">
        <f t="shared" ca="1" si="1836"/>
        <v/>
      </c>
      <c r="AB771" s="106" t="str">
        <f t="shared" ca="1" si="1836"/>
        <v/>
      </c>
      <c r="AC771" s="107" t="str">
        <f t="shared" ca="1" si="1836"/>
        <v/>
      </c>
      <c r="AD771" s="105" t="str">
        <f t="shared" ca="1" si="1836"/>
        <v/>
      </c>
      <c r="AE771" s="106" t="str">
        <f t="shared" ca="1" si="1836"/>
        <v/>
      </c>
      <c r="AF771" s="106" t="str">
        <f t="shared" ca="1" si="1836"/>
        <v/>
      </c>
      <c r="AG771" s="107" t="str">
        <f t="shared" ca="1" si="1836"/>
        <v/>
      </c>
      <c r="AH771" s="105" t="str">
        <f t="shared" ca="1" si="1836"/>
        <v/>
      </c>
      <c r="AI771" s="106" t="str">
        <f t="shared" ca="1" si="1836"/>
        <v/>
      </c>
      <c r="AJ771" s="106" t="str">
        <f t="shared" ca="1" si="1836"/>
        <v/>
      </c>
      <c r="AK771" s="107" t="str">
        <f t="shared" ca="1" si="1836"/>
        <v/>
      </c>
      <c r="AL771" s="105" t="str">
        <f t="shared" ref="AL771:BQ771" ca="1" si="1837">IF(ISNUMBER(AL775),AL775+IF($I$7=1,AL773,0),IF(ISNUMBER(AL777),AL777+IF($I$7=1,AL773,0),""))</f>
        <v/>
      </c>
      <c r="AM771" s="106" t="str">
        <f t="shared" ca="1" si="1837"/>
        <v/>
      </c>
      <c r="AN771" s="106" t="str">
        <f t="shared" ca="1" si="1837"/>
        <v/>
      </c>
      <c r="AO771" s="107" t="str">
        <f t="shared" ca="1" si="1837"/>
        <v/>
      </c>
      <c r="AP771" s="105" t="str">
        <f t="shared" ca="1" si="1837"/>
        <v/>
      </c>
      <c r="AQ771" s="106" t="str">
        <f t="shared" ca="1" si="1837"/>
        <v/>
      </c>
      <c r="AR771" s="106" t="str">
        <f t="shared" ca="1" si="1837"/>
        <v/>
      </c>
      <c r="AS771" s="107" t="str">
        <f t="shared" ca="1" si="1837"/>
        <v/>
      </c>
      <c r="AT771" s="105" t="str">
        <f t="shared" ca="1" si="1837"/>
        <v/>
      </c>
      <c r="AU771" s="106" t="str">
        <f t="shared" ca="1" si="1837"/>
        <v/>
      </c>
      <c r="AV771" s="106" t="str">
        <f t="shared" ca="1" si="1837"/>
        <v/>
      </c>
      <c r="AW771" s="107" t="str">
        <f t="shared" ca="1" si="1837"/>
        <v/>
      </c>
      <c r="AX771" s="105" t="str">
        <f t="shared" ca="1" si="1837"/>
        <v/>
      </c>
      <c r="AY771" s="106" t="str">
        <f t="shared" ca="1" si="1837"/>
        <v/>
      </c>
      <c r="AZ771" s="106" t="str">
        <f t="shared" ca="1" si="1837"/>
        <v/>
      </c>
      <c r="BA771" s="107" t="str">
        <f t="shared" ca="1" si="1837"/>
        <v/>
      </c>
      <c r="BB771" s="105" t="str">
        <f t="shared" ca="1" si="1837"/>
        <v/>
      </c>
      <c r="BC771" s="106" t="str">
        <f t="shared" ca="1" si="1837"/>
        <v/>
      </c>
      <c r="BD771" s="106" t="str">
        <f t="shared" ca="1" si="1837"/>
        <v/>
      </c>
      <c r="BE771" s="107" t="str">
        <f t="shared" ca="1" si="1837"/>
        <v/>
      </c>
      <c r="BF771" s="105" t="str">
        <f t="shared" ca="1" si="1837"/>
        <v/>
      </c>
      <c r="BG771" s="106" t="str">
        <f t="shared" ca="1" si="1837"/>
        <v/>
      </c>
      <c r="BH771" s="106" t="str">
        <f t="shared" ca="1" si="1837"/>
        <v/>
      </c>
      <c r="BI771" s="107" t="str">
        <f t="shared" ca="1" si="1837"/>
        <v/>
      </c>
      <c r="BJ771" s="105" t="str">
        <f t="shared" ca="1" si="1837"/>
        <v/>
      </c>
      <c r="BK771" s="106" t="str">
        <f t="shared" ca="1" si="1837"/>
        <v/>
      </c>
      <c r="BL771" s="106" t="str">
        <f t="shared" ca="1" si="1837"/>
        <v/>
      </c>
      <c r="BM771" s="107" t="str">
        <f t="shared" ca="1" si="1837"/>
        <v/>
      </c>
      <c r="BN771" s="105" t="str">
        <f t="shared" ca="1" si="1837"/>
        <v/>
      </c>
      <c r="BO771" s="106" t="str">
        <f t="shared" ca="1" si="1837"/>
        <v/>
      </c>
      <c r="BP771" s="106" t="str">
        <f t="shared" ca="1" si="1837"/>
        <v/>
      </c>
      <c r="BQ771" s="107" t="str">
        <f t="shared" ca="1" si="1837"/>
        <v/>
      </c>
      <c r="BR771" s="105" t="str">
        <f t="shared" ref="BR771:CW771" ca="1" si="1838">IF(ISNUMBER(BR775),BR775+IF($I$7=1,BR773,0),IF(ISNUMBER(BR777),BR777+IF($I$7=1,BR773,0),""))</f>
        <v/>
      </c>
      <c r="BS771" s="106" t="str">
        <f t="shared" ca="1" si="1838"/>
        <v/>
      </c>
      <c r="BT771" s="106" t="str">
        <f t="shared" ca="1" si="1838"/>
        <v/>
      </c>
      <c r="BU771" s="107" t="str">
        <f t="shared" ca="1" si="1838"/>
        <v/>
      </c>
      <c r="BV771" s="105" t="str">
        <f t="shared" ca="1" si="1838"/>
        <v/>
      </c>
      <c r="BW771" s="106" t="str">
        <f t="shared" ca="1" si="1838"/>
        <v/>
      </c>
      <c r="BX771" s="106" t="str">
        <f t="shared" ca="1" si="1838"/>
        <v/>
      </c>
      <c r="BY771" s="107" t="str">
        <f t="shared" ca="1" si="1838"/>
        <v/>
      </c>
      <c r="BZ771" s="105" t="str">
        <f t="shared" ca="1" si="1838"/>
        <v/>
      </c>
      <c r="CA771" s="106" t="str">
        <f t="shared" ca="1" si="1838"/>
        <v/>
      </c>
      <c r="CB771" s="106" t="str">
        <f t="shared" ca="1" si="1838"/>
        <v/>
      </c>
      <c r="CC771" s="107" t="str">
        <f t="shared" ca="1" si="1838"/>
        <v/>
      </c>
      <c r="CD771" s="105" t="str">
        <f t="shared" ca="1" si="1838"/>
        <v/>
      </c>
      <c r="CE771" s="106" t="str">
        <f t="shared" ca="1" si="1838"/>
        <v/>
      </c>
      <c r="CF771" s="106" t="str">
        <f t="shared" ca="1" si="1838"/>
        <v/>
      </c>
      <c r="CG771" s="107" t="str">
        <f t="shared" ca="1" si="1838"/>
        <v/>
      </c>
      <c r="CH771" s="105">
        <f t="shared" ca="1" si="1838"/>
        <v>0</v>
      </c>
      <c r="CI771" s="106">
        <f t="shared" ca="1" si="1838"/>
        <v>0</v>
      </c>
      <c r="CJ771" s="106">
        <f t="shared" ca="1" si="1838"/>
        <v>0</v>
      </c>
      <c r="CK771" s="107">
        <f t="shared" ca="1" si="1838"/>
        <v>0</v>
      </c>
      <c r="CL771" s="105">
        <f t="shared" ca="1" si="1838"/>
        <v>0</v>
      </c>
      <c r="CM771" s="106">
        <f t="shared" ca="1" si="1838"/>
        <v>0</v>
      </c>
      <c r="CN771" s="106">
        <f t="shared" ca="1" si="1838"/>
        <v>0</v>
      </c>
      <c r="CO771" s="107">
        <f t="shared" ca="1" si="1838"/>
        <v>0</v>
      </c>
      <c r="CP771" s="105">
        <f t="shared" ca="1" si="1838"/>
        <v>0</v>
      </c>
      <c r="CQ771" s="106">
        <f t="shared" ca="1" si="1838"/>
        <v>0</v>
      </c>
      <c r="CR771" s="106">
        <f t="shared" ca="1" si="1838"/>
        <v>0</v>
      </c>
      <c r="CS771" s="107">
        <f t="shared" ca="1" si="1838"/>
        <v>0</v>
      </c>
      <c r="CT771" s="105">
        <f t="shared" ca="1" si="1838"/>
        <v>0</v>
      </c>
      <c r="CU771" s="106">
        <f t="shared" ca="1" si="1838"/>
        <v>0</v>
      </c>
      <c r="CV771" s="106">
        <f t="shared" ca="1" si="1838"/>
        <v>0</v>
      </c>
      <c r="CW771" s="107">
        <f t="shared" ca="1" si="1838"/>
        <v>0</v>
      </c>
      <c r="CX771" s="105">
        <f t="shared" ref="CX771:DI771" ca="1" si="1839">IF(ISNUMBER(CX775),CX775+IF($I$7=1,CX773,0),IF(ISNUMBER(CX777),CX777+IF($I$7=1,CX773,0),""))</f>
        <v>0</v>
      </c>
      <c r="CY771" s="106">
        <f t="shared" ca="1" si="1839"/>
        <v>0</v>
      </c>
      <c r="CZ771" s="106">
        <f t="shared" ca="1" si="1839"/>
        <v>0</v>
      </c>
      <c r="DA771" s="107">
        <f t="shared" ca="1" si="1839"/>
        <v>0</v>
      </c>
      <c r="DB771" s="105">
        <f t="shared" ca="1" si="1839"/>
        <v>0</v>
      </c>
      <c r="DC771" s="106">
        <f t="shared" ca="1" si="1839"/>
        <v>0</v>
      </c>
      <c r="DD771" s="106">
        <f t="shared" ca="1" si="1839"/>
        <v>0</v>
      </c>
      <c r="DE771" s="107">
        <f t="shared" ca="1" si="1839"/>
        <v>0</v>
      </c>
      <c r="DF771" s="105">
        <f t="shared" ca="1" si="1839"/>
        <v>0</v>
      </c>
      <c r="DG771" s="106">
        <f t="shared" ca="1" si="1839"/>
        <v>0</v>
      </c>
      <c r="DH771" s="106">
        <f t="shared" ca="1" si="1839"/>
        <v>0</v>
      </c>
      <c r="DI771" s="107">
        <f t="shared" ca="1" si="1839"/>
        <v>0</v>
      </c>
      <c r="DK771" s="106">
        <f t="shared" ref="DK771:EK771" ca="1" si="1840">SUM(OFFSET($E771,,MATCH(DK$3,$F$5:$DI$5,0)+3,,1))</f>
        <v>0</v>
      </c>
      <c r="DL771" s="106" t="e">
        <f t="shared" ca="1" si="1840"/>
        <v>#N/A</v>
      </c>
      <c r="DM771" s="106" t="e">
        <f t="shared" ca="1" si="1840"/>
        <v>#VALUE!</v>
      </c>
      <c r="DN771" s="106" t="e">
        <f t="shared" ca="1" si="1840"/>
        <v>#VALUE!</v>
      </c>
      <c r="DO771" s="106" t="e">
        <f t="shared" ca="1" si="1840"/>
        <v>#VALUE!</v>
      </c>
      <c r="DP771" s="106" t="e">
        <f t="shared" ca="1" si="1840"/>
        <v>#VALUE!</v>
      </c>
      <c r="DQ771" s="106" t="e">
        <f t="shared" ca="1" si="1840"/>
        <v>#VALUE!</v>
      </c>
      <c r="DR771" s="106" t="e">
        <f t="shared" ca="1" si="1840"/>
        <v>#VALUE!</v>
      </c>
      <c r="DS771" s="106" t="e">
        <f t="shared" ca="1" si="1840"/>
        <v>#VALUE!</v>
      </c>
      <c r="DT771" s="106" t="e">
        <f t="shared" ca="1" si="1840"/>
        <v>#VALUE!</v>
      </c>
      <c r="DU771" s="106" t="e">
        <f t="shared" ca="1" si="1840"/>
        <v>#VALUE!</v>
      </c>
      <c r="DV771" s="106" t="e">
        <f t="shared" ca="1" si="1840"/>
        <v>#VALUE!</v>
      </c>
      <c r="DW771" s="106" t="e">
        <f t="shared" ca="1" si="1840"/>
        <v>#VALUE!</v>
      </c>
      <c r="DX771" s="106" t="e">
        <f t="shared" ca="1" si="1840"/>
        <v>#VALUE!</v>
      </c>
      <c r="DY771" s="106" t="e">
        <f t="shared" ca="1" si="1840"/>
        <v>#VALUE!</v>
      </c>
      <c r="DZ771" s="106" t="e">
        <f t="shared" ca="1" si="1840"/>
        <v>#VALUE!</v>
      </c>
      <c r="EA771" s="106" t="e">
        <f t="shared" ca="1" si="1840"/>
        <v>#VALUE!</v>
      </c>
      <c r="EB771" s="106" t="e">
        <f t="shared" ca="1" si="1840"/>
        <v>#VALUE!</v>
      </c>
      <c r="EC771" s="106" t="e">
        <f t="shared" ca="1" si="1840"/>
        <v>#VALUE!</v>
      </c>
      <c r="ED771" s="106" t="e">
        <f t="shared" ca="1" si="1840"/>
        <v>#VALUE!</v>
      </c>
      <c r="EE771" s="106" t="e">
        <f t="shared" ca="1" si="1840"/>
        <v>#VALUE!</v>
      </c>
      <c r="EF771" s="106" t="e">
        <f t="shared" ca="1" si="1840"/>
        <v>#VALUE!</v>
      </c>
      <c r="EG771" s="106" t="e">
        <f t="shared" ca="1" si="1840"/>
        <v>#VALUE!</v>
      </c>
      <c r="EH771" s="106" t="e">
        <f t="shared" ca="1" si="1840"/>
        <v>#VALUE!</v>
      </c>
      <c r="EI771" s="106" t="e">
        <f t="shared" ca="1" si="1840"/>
        <v>#VALUE!</v>
      </c>
      <c r="EJ771" s="106" t="e">
        <f t="shared" ca="1" si="1840"/>
        <v>#VALUE!</v>
      </c>
      <c r="EK771" s="106" t="e">
        <f t="shared" ca="1" si="1840"/>
        <v>#VALUE!</v>
      </c>
    </row>
    <row r="772" spans="1:141" outlineLevel="1" x14ac:dyDescent="0.25">
      <c r="A772" s="90"/>
      <c r="B772" s="90"/>
      <c r="C772" s="90"/>
      <c r="D772" s="90"/>
      <c r="F772" s="100"/>
      <c r="I772" s="101"/>
      <c r="J772" s="100"/>
      <c r="M772" s="101"/>
      <c r="N772" s="100"/>
      <c r="Q772" s="101"/>
      <c r="R772" s="100"/>
      <c r="U772" s="101"/>
      <c r="V772" s="100"/>
      <c r="Y772" s="101"/>
      <c r="Z772" s="100"/>
      <c r="AC772" s="101"/>
      <c r="AD772" s="100"/>
      <c r="AG772" s="101"/>
      <c r="AH772" s="100"/>
      <c r="AK772" s="101"/>
      <c r="AL772" s="100"/>
      <c r="AO772" s="101"/>
      <c r="AP772" s="100"/>
      <c r="AS772" s="101"/>
      <c r="AT772" s="100"/>
      <c r="AW772" s="101"/>
      <c r="AX772" s="100"/>
      <c r="BA772" s="101"/>
      <c r="BB772" s="100"/>
      <c r="BE772" s="101"/>
      <c r="BF772" s="100"/>
      <c r="BI772" s="101"/>
      <c r="BJ772" s="100"/>
      <c r="BM772" s="101"/>
      <c r="BN772" s="100"/>
      <c r="BQ772" s="101"/>
      <c r="BR772" s="100"/>
      <c r="BU772" s="101"/>
      <c r="BV772" s="100"/>
      <c r="BY772" s="101"/>
      <c r="BZ772" s="100"/>
      <c r="CC772" s="101"/>
      <c r="CD772" s="100"/>
      <c r="CG772" s="101"/>
      <c r="CH772" s="100"/>
      <c r="CK772" s="101"/>
      <c r="CL772" s="100"/>
      <c r="CO772" s="101"/>
      <c r="CP772" s="100"/>
      <c r="CS772" s="101"/>
      <c r="CT772" s="100"/>
      <c r="CW772" s="101"/>
      <c r="CX772" s="100"/>
      <c r="DA772" s="101"/>
      <c r="DB772" s="100"/>
      <c r="DE772" s="101"/>
      <c r="DF772" s="100"/>
      <c r="DI772" s="101"/>
    </row>
    <row r="773" spans="1:141" outlineLevel="1" x14ac:dyDescent="0.25">
      <c r="A773" s="90" t="str">
        <f>A775</f>
        <v>bs</v>
      </c>
      <c r="B773" s="90" t="str">
        <f t="shared" ref="B773:C773" si="1841">B775</f>
        <v>commonStock</v>
      </c>
      <c r="C773" s="90">
        <f t="shared" si="1841"/>
        <v>9.9999999999999995E-7</v>
      </c>
      <c r="D773" s="90"/>
      <c r="E773" t="str">
        <f>CONCATENATE(E771," - adjustment")</f>
        <v>Common equity - adjustment</v>
      </c>
      <c r="F773" s="117">
        <v>0</v>
      </c>
      <c r="G773" s="118">
        <v>0</v>
      </c>
      <c r="H773" s="118">
        <v>0</v>
      </c>
      <c r="I773" s="119" cm="1">
        <f t="array" aca="1" ref="I773" ca="1">IF(ISNUMBER(INDEX(DataModel!$ET$4:$FT$109,MATCH(1,(DataModel!$EO$4:$EO$109=$A773)*(DataModel!$EP$4:$EP$109=$B773),0),MATCH(CONCATENATE("FY ",RIGHT(I$3,4)),DataModel!$ET$2:$FT$2,0))*$C773),INDEX(DataModel!$ET$4:$FT$109,MATCH(1,(DataModel!$EO$4:$EO$109=$A773)*(DataModel!$EP$4:$EP$109=$B773),0),MATCH(CONCATENATE("FY ",RIGHT(I$3,4)),DataModel!$ET$2:$FT$2,0))*$C773,0)</f>
        <v>0</v>
      </c>
      <c r="J773" s="117">
        <v>0</v>
      </c>
      <c r="K773" s="118">
        <v>0</v>
      </c>
      <c r="L773" s="118">
        <v>0</v>
      </c>
      <c r="M773" s="119" cm="1">
        <f t="array" ref="M773">IF(ISNUMBER(INDEX(DataModel!$ET$4:$FT$109,MATCH(1,(DataModel!$EO$4:$EO$109=$A773)*(DataModel!$EP$4:$EP$109=$B773),0),MATCH(CONCATENATE("FY ",RIGHT(M$3,4)),DataModel!$ET$2:$FT$2,0))*$C773),INDEX(DataModel!$ET$4:$FT$109,MATCH(1,(DataModel!$EO$4:$EO$109=$A773)*(DataModel!$EP$4:$EP$109=$B773),0),MATCH(CONCATENATE("FY ",RIGHT(M$3,4)),DataModel!$ET$2:$FT$2,0))*$C773,0)</f>
        <v>0</v>
      </c>
      <c r="N773" s="117">
        <v>0</v>
      </c>
      <c r="O773" s="118">
        <v>0</v>
      </c>
      <c r="P773" s="118">
        <v>0</v>
      </c>
      <c r="Q773" s="119" cm="1">
        <f t="array" ref="Q773">IF(ISNUMBER(INDEX(DataModel!$ET$4:$FT$109,MATCH(1,(DataModel!$EO$4:$EO$109=$A773)*(DataModel!$EP$4:$EP$109=$B773),0),MATCH(CONCATENATE("FY ",RIGHT(Q$3,4)),DataModel!$ET$2:$FT$2,0))*$C773),INDEX(DataModel!$ET$4:$FT$109,MATCH(1,(DataModel!$EO$4:$EO$109=$A773)*(DataModel!$EP$4:$EP$109=$B773),0),MATCH(CONCATENATE("FY ",RIGHT(Q$3,4)),DataModel!$ET$2:$FT$2,0))*$C773,0)</f>
        <v>0</v>
      </c>
      <c r="R773" s="117">
        <v>0</v>
      </c>
      <c r="S773" s="118">
        <v>0</v>
      </c>
      <c r="T773" s="118">
        <v>0</v>
      </c>
      <c r="U773" s="119" cm="1">
        <f t="array" ref="U773">IF(ISNUMBER(INDEX(DataModel!$ET$4:$FT$109,MATCH(1,(DataModel!$EO$4:$EO$109=$A773)*(DataModel!$EP$4:$EP$109=$B773),0),MATCH(CONCATENATE("FY ",RIGHT(U$3,4)),DataModel!$ET$2:$FT$2,0))*$C773),INDEX(DataModel!$ET$4:$FT$109,MATCH(1,(DataModel!$EO$4:$EO$109=$A773)*(DataModel!$EP$4:$EP$109=$B773),0),MATCH(CONCATENATE("FY ",RIGHT(U$3,4)),DataModel!$ET$2:$FT$2,0))*$C773,0)</f>
        <v>0</v>
      </c>
      <c r="V773" s="117">
        <v>0</v>
      </c>
      <c r="W773" s="118">
        <v>0</v>
      </c>
      <c r="X773" s="118">
        <v>0</v>
      </c>
      <c r="Y773" s="119" cm="1">
        <f t="array" ref="Y773">IF(ISNUMBER(INDEX(DataModel!$ET$4:$FT$109,MATCH(1,(DataModel!$EO$4:$EO$109=$A773)*(DataModel!$EP$4:$EP$109=$B773),0),MATCH(CONCATENATE("FY ",RIGHT(Y$3,4)),DataModel!$ET$2:$FT$2,0))*$C773),INDEX(DataModel!$ET$4:$FT$109,MATCH(1,(DataModel!$EO$4:$EO$109=$A773)*(DataModel!$EP$4:$EP$109=$B773),0),MATCH(CONCATENATE("FY ",RIGHT(Y$3,4)),DataModel!$ET$2:$FT$2,0))*$C773,0)</f>
        <v>0</v>
      </c>
      <c r="Z773" s="117">
        <v>0</v>
      </c>
      <c r="AA773" s="118">
        <v>0</v>
      </c>
      <c r="AB773" s="118">
        <v>0</v>
      </c>
      <c r="AC773" s="119" cm="1">
        <f t="array" ref="AC773">IF(ISNUMBER(INDEX(DataModel!$ET$4:$FT$109,MATCH(1,(DataModel!$EO$4:$EO$109=$A773)*(DataModel!$EP$4:$EP$109=$B773),0),MATCH(CONCATENATE("FY ",RIGHT(AC$3,4)),DataModel!$ET$2:$FT$2,0))*$C773),INDEX(DataModel!$ET$4:$FT$109,MATCH(1,(DataModel!$EO$4:$EO$109=$A773)*(DataModel!$EP$4:$EP$109=$B773),0),MATCH(CONCATENATE("FY ",RIGHT(AC$3,4)),DataModel!$ET$2:$FT$2,0))*$C773,0)</f>
        <v>0</v>
      </c>
      <c r="AD773" s="117">
        <v>0</v>
      </c>
      <c r="AE773" s="118">
        <v>0</v>
      </c>
      <c r="AF773" s="118">
        <v>0</v>
      </c>
      <c r="AG773" s="119" cm="1">
        <f t="array" ref="AG773">IF(ISNUMBER(INDEX(DataModel!$ET$4:$FT$109,MATCH(1,(DataModel!$EO$4:$EO$109=$A773)*(DataModel!$EP$4:$EP$109=$B773),0),MATCH(CONCATENATE("FY ",RIGHT(AG$3,4)),DataModel!$ET$2:$FT$2,0))*$C773),INDEX(DataModel!$ET$4:$FT$109,MATCH(1,(DataModel!$EO$4:$EO$109=$A773)*(DataModel!$EP$4:$EP$109=$B773),0),MATCH(CONCATENATE("FY ",RIGHT(AG$3,4)),DataModel!$ET$2:$FT$2,0))*$C773,0)</f>
        <v>0</v>
      </c>
      <c r="AH773" s="117">
        <v>0</v>
      </c>
      <c r="AI773" s="118">
        <v>0</v>
      </c>
      <c r="AJ773" s="118">
        <v>0</v>
      </c>
      <c r="AK773" s="119" cm="1">
        <f t="array" ref="AK773">IF(ISNUMBER(INDEX(DataModel!$ET$4:$FT$109,MATCH(1,(DataModel!$EO$4:$EO$109=$A773)*(DataModel!$EP$4:$EP$109=$B773),0),MATCH(CONCATENATE("FY ",RIGHT(AK$3,4)),DataModel!$ET$2:$FT$2,0))*$C773),INDEX(DataModel!$ET$4:$FT$109,MATCH(1,(DataModel!$EO$4:$EO$109=$A773)*(DataModel!$EP$4:$EP$109=$B773),0),MATCH(CONCATENATE("FY ",RIGHT(AK$3,4)),DataModel!$ET$2:$FT$2,0))*$C773,0)</f>
        <v>0</v>
      </c>
      <c r="AL773" s="117">
        <v>0</v>
      </c>
      <c r="AM773" s="118">
        <v>0</v>
      </c>
      <c r="AN773" s="118">
        <v>0</v>
      </c>
      <c r="AO773" s="119" cm="1">
        <f t="array" ref="AO773">IF(ISNUMBER(INDEX(DataModel!$ET$4:$FT$109,MATCH(1,(DataModel!$EO$4:$EO$109=$A773)*(DataModel!$EP$4:$EP$109=$B773),0),MATCH(CONCATENATE("FY ",RIGHT(AO$3,4)),DataModel!$ET$2:$FT$2,0))*$C773),INDEX(DataModel!$ET$4:$FT$109,MATCH(1,(DataModel!$EO$4:$EO$109=$A773)*(DataModel!$EP$4:$EP$109=$B773),0),MATCH(CONCATENATE("FY ",RIGHT(AO$3,4)),DataModel!$ET$2:$FT$2,0))*$C773,0)</f>
        <v>0</v>
      </c>
      <c r="AP773" s="117">
        <v>0</v>
      </c>
      <c r="AQ773" s="118">
        <v>0</v>
      </c>
      <c r="AR773" s="118">
        <v>0</v>
      </c>
      <c r="AS773" s="119" cm="1">
        <f t="array" ref="AS773">IF(ISNUMBER(INDEX(DataModel!$ET$4:$FT$109,MATCH(1,(DataModel!$EO$4:$EO$109=$A773)*(DataModel!$EP$4:$EP$109=$B773),0),MATCH(CONCATENATE("FY ",RIGHT(AS$3,4)),DataModel!$ET$2:$FT$2,0))*$C773),INDEX(DataModel!$ET$4:$FT$109,MATCH(1,(DataModel!$EO$4:$EO$109=$A773)*(DataModel!$EP$4:$EP$109=$B773),0),MATCH(CONCATENATE("FY ",RIGHT(AS$3,4)),DataModel!$ET$2:$FT$2,0))*$C773,0)</f>
        <v>0</v>
      </c>
      <c r="AT773" s="117">
        <v>0</v>
      </c>
      <c r="AU773" s="118">
        <v>0</v>
      </c>
      <c r="AV773" s="118">
        <v>0</v>
      </c>
      <c r="AW773" s="119" cm="1">
        <f t="array" ref="AW773">IF(ISNUMBER(INDEX(DataModel!$ET$4:$FT$109,MATCH(1,(DataModel!$EO$4:$EO$109=$A773)*(DataModel!$EP$4:$EP$109=$B773),0),MATCH(CONCATENATE("FY ",RIGHT(AW$3,4)),DataModel!$ET$2:$FT$2,0))*$C773),INDEX(DataModel!$ET$4:$FT$109,MATCH(1,(DataModel!$EO$4:$EO$109=$A773)*(DataModel!$EP$4:$EP$109=$B773),0),MATCH(CONCATENATE("FY ",RIGHT(AW$3,4)),DataModel!$ET$2:$FT$2,0))*$C773,0)</f>
        <v>0</v>
      </c>
      <c r="AX773" s="117">
        <v>0</v>
      </c>
      <c r="AY773" s="118">
        <v>0</v>
      </c>
      <c r="AZ773" s="118">
        <v>0</v>
      </c>
      <c r="BA773" s="119" cm="1">
        <f t="array" ref="BA773">IF(ISNUMBER(INDEX(DataModel!$ET$4:$FT$109,MATCH(1,(DataModel!$EO$4:$EO$109=$A773)*(DataModel!$EP$4:$EP$109=$B773),0),MATCH(CONCATENATE("FY ",RIGHT(BA$3,4)),DataModel!$ET$2:$FT$2,0))*$C773),INDEX(DataModel!$ET$4:$FT$109,MATCH(1,(DataModel!$EO$4:$EO$109=$A773)*(DataModel!$EP$4:$EP$109=$B773),0),MATCH(CONCATENATE("FY ",RIGHT(BA$3,4)),DataModel!$ET$2:$FT$2,0))*$C773,0)</f>
        <v>0</v>
      </c>
      <c r="BB773" s="117">
        <v>0</v>
      </c>
      <c r="BC773" s="118">
        <v>0</v>
      </c>
      <c r="BD773" s="118">
        <v>0</v>
      </c>
      <c r="BE773" s="119" cm="1">
        <f t="array" ref="BE773">IF(ISNUMBER(INDEX(DataModel!$ET$4:$FT$109,MATCH(1,(DataModel!$EO$4:$EO$109=$A773)*(DataModel!$EP$4:$EP$109=$B773),0),MATCH(CONCATENATE("FY ",RIGHT(BE$3,4)),DataModel!$ET$2:$FT$2,0))*$C773),INDEX(DataModel!$ET$4:$FT$109,MATCH(1,(DataModel!$EO$4:$EO$109=$A773)*(DataModel!$EP$4:$EP$109=$B773),0),MATCH(CONCATENATE("FY ",RIGHT(BE$3,4)),DataModel!$ET$2:$FT$2,0))*$C773,0)</f>
        <v>0</v>
      </c>
      <c r="BF773" s="117">
        <v>0</v>
      </c>
      <c r="BG773" s="118">
        <v>0</v>
      </c>
      <c r="BH773" s="118">
        <v>0</v>
      </c>
      <c r="BI773" s="119" cm="1">
        <f t="array" ref="BI773">IF(ISNUMBER(INDEX(DataModel!$ET$4:$FT$109,MATCH(1,(DataModel!$EO$4:$EO$109=$A773)*(DataModel!$EP$4:$EP$109=$B773),0),MATCH(CONCATENATE("FY ",RIGHT(BI$3,4)),DataModel!$ET$2:$FT$2,0))*$C773),INDEX(DataModel!$ET$4:$FT$109,MATCH(1,(DataModel!$EO$4:$EO$109=$A773)*(DataModel!$EP$4:$EP$109=$B773),0),MATCH(CONCATENATE("FY ",RIGHT(BI$3,4)),DataModel!$ET$2:$FT$2,0))*$C773,0)</f>
        <v>0</v>
      </c>
      <c r="BJ773" s="117">
        <v>0</v>
      </c>
      <c r="BK773" s="118">
        <v>0</v>
      </c>
      <c r="BL773" s="118">
        <v>0</v>
      </c>
      <c r="BM773" s="119" cm="1">
        <f t="array" ref="BM773">IF(ISNUMBER(INDEX(DataModel!$ET$4:$FT$109,MATCH(1,(DataModel!$EO$4:$EO$109=$A773)*(DataModel!$EP$4:$EP$109=$B773),0),MATCH(CONCATENATE("FY ",RIGHT(BM$3,4)),DataModel!$ET$2:$FT$2,0))*$C773),INDEX(DataModel!$ET$4:$FT$109,MATCH(1,(DataModel!$EO$4:$EO$109=$A773)*(DataModel!$EP$4:$EP$109=$B773),0),MATCH(CONCATENATE("FY ",RIGHT(BM$3,4)),DataModel!$ET$2:$FT$2,0))*$C773,0)</f>
        <v>0</v>
      </c>
      <c r="BN773" s="117">
        <v>0</v>
      </c>
      <c r="BO773" s="118">
        <v>0</v>
      </c>
      <c r="BP773" s="118">
        <v>0</v>
      </c>
      <c r="BQ773" s="119" cm="1">
        <f t="array" ref="BQ773">IF(ISNUMBER(INDEX(DataModel!$ET$4:$FT$109,MATCH(1,(DataModel!$EO$4:$EO$109=$A773)*(DataModel!$EP$4:$EP$109=$B773),0),MATCH(CONCATENATE("FY ",RIGHT(BQ$3,4)),DataModel!$ET$2:$FT$2,0))*$C773),INDEX(DataModel!$ET$4:$FT$109,MATCH(1,(DataModel!$EO$4:$EO$109=$A773)*(DataModel!$EP$4:$EP$109=$B773),0),MATCH(CONCATENATE("FY ",RIGHT(BQ$3,4)),DataModel!$ET$2:$FT$2,0))*$C773,0)</f>
        <v>0</v>
      </c>
      <c r="BR773" s="117">
        <v>0</v>
      </c>
      <c r="BS773" s="118">
        <v>0</v>
      </c>
      <c r="BT773" s="118">
        <v>0</v>
      </c>
      <c r="BU773" s="119" cm="1">
        <f t="array" ref="BU773">IF(ISNUMBER(INDEX(DataModel!$ET$4:$FT$109,MATCH(1,(DataModel!$EO$4:$EO$109=$A773)*(DataModel!$EP$4:$EP$109=$B773),0),MATCH(CONCATENATE("FY ",RIGHT(BU$3,4)),DataModel!$ET$2:$FT$2,0))*$C773),INDEX(DataModel!$ET$4:$FT$109,MATCH(1,(DataModel!$EO$4:$EO$109=$A773)*(DataModel!$EP$4:$EP$109=$B773),0),MATCH(CONCATENATE("FY ",RIGHT(BU$3,4)),DataModel!$ET$2:$FT$2,0))*$C773,0)</f>
        <v>0</v>
      </c>
      <c r="BV773" s="117">
        <v>0</v>
      </c>
      <c r="BW773" s="118">
        <v>0</v>
      </c>
      <c r="BX773" s="118">
        <v>0</v>
      </c>
      <c r="BY773" s="119" cm="1">
        <f t="array" ref="BY773">IF(ISNUMBER(INDEX(DataModel!$ET$4:$FT$109,MATCH(1,(DataModel!$EO$4:$EO$109=$A773)*(DataModel!$EP$4:$EP$109=$B773),0),MATCH(CONCATENATE("FY ",RIGHT(BY$3,4)),DataModel!$ET$2:$FT$2,0))*$C773),INDEX(DataModel!$ET$4:$FT$109,MATCH(1,(DataModel!$EO$4:$EO$109=$A773)*(DataModel!$EP$4:$EP$109=$B773),0),MATCH(CONCATENATE("FY ",RIGHT(BY$3,4)),DataModel!$ET$2:$FT$2,0))*$C773,0)</f>
        <v>0</v>
      </c>
      <c r="BZ773" s="117">
        <v>0</v>
      </c>
      <c r="CA773" s="118">
        <v>0</v>
      </c>
      <c r="CB773" s="118">
        <v>0</v>
      </c>
      <c r="CC773" s="119" cm="1">
        <f t="array" ref="CC773">IF(ISNUMBER(INDEX(DataModel!$ET$4:$FT$109,MATCH(1,(DataModel!$EO$4:$EO$109=$A773)*(DataModel!$EP$4:$EP$109=$B773),0),MATCH(CONCATENATE("FY ",RIGHT(CC$3,4)),DataModel!$ET$2:$FT$2,0))*$C773),INDEX(DataModel!$ET$4:$FT$109,MATCH(1,(DataModel!$EO$4:$EO$109=$A773)*(DataModel!$EP$4:$EP$109=$B773),0),MATCH(CONCATENATE("FY ",RIGHT(CC$3,4)),DataModel!$ET$2:$FT$2,0))*$C773,0)</f>
        <v>0</v>
      </c>
      <c r="CD773" s="117">
        <v>0</v>
      </c>
      <c r="CE773" s="118">
        <v>0</v>
      </c>
      <c r="CF773" s="118">
        <v>0</v>
      </c>
      <c r="CG773" s="119" cm="1">
        <f t="array" ref="CG773">IF(ISNUMBER(INDEX(DataModel!$ET$4:$FT$109,MATCH(1,(DataModel!$EO$4:$EO$109=$A773)*(DataModel!$EP$4:$EP$109=$B773),0),MATCH(CONCATENATE("FY ",RIGHT(CG$3,4)),DataModel!$ET$2:$FT$2,0))*$C773),INDEX(DataModel!$ET$4:$FT$109,MATCH(1,(DataModel!$EO$4:$EO$109=$A773)*(DataModel!$EP$4:$EP$109=$B773),0),MATCH(CONCATENATE("FY ",RIGHT(CG$3,4)),DataModel!$ET$2:$FT$2,0))*$C773,0)</f>
        <v>0</v>
      </c>
      <c r="CH773" s="117">
        <v>0</v>
      </c>
      <c r="CI773" s="118">
        <v>0</v>
      </c>
      <c r="CJ773" s="118">
        <v>0</v>
      </c>
      <c r="CK773" s="119" cm="1">
        <f t="array" ref="CK773">IF(ISNUMBER(INDEX(DataModel!$ET$4:$FT$109,MATCH(1,(DataModel!$EO$4:$EO$109=$A773)*(DataModel!$EP$4:$EP$109=$B773),0),MATCH(CONCATENATE("FY ",RIGHT(CK$3,4)),DataModel!$ET$2:$FT$2,0))*$C773),INDEX(DataModel!$ET$4:$FT$109,MATCH(1,(DataModel!$EO$4:$EO$109=$A773)*(DataModel!$EP$4:$EP$109=$B773),0),MATCH(CONCATENATE("FY ",RIGHT(CK$3,4)),DataModel!$ET$2:$FT$2,0))*$C773,0)</f>
        <v>0</v>
      </c>
      <c r="CL773" s="117">
        <v>0</v>
      </c>
      <c r="CM773" s="118">
        <v>0</v>
      </c>
      <c r="CN773" s="118">
        <v>0</v>
      </c>
      <c r="CO773" s="119" cm="1">
        <f t="array" ref="CO773">IF(ISNUMBER(INDEX(DataModel!$ET$4:$FT$109,MATCH(1,(DataModel!$EO$4:$EO$109=$A773)*(DataModel!$EP$4:$EP$109=$B773),0),MATCH(CONCATENATE("FY ",RIGHT(CO$3,4)),DataModel!$ET$2:$FT$2,0))*$C773),INDEX(DataModel!$ET$4:$FT$109,MATCH(1,(DataModel!$EO$4:$EO$109=$A773)*(DataModel!$EP$4:$EP$109=$B773),0),MATCH(CONCATENATE("FY ",RIGHT(CO$3,4)),DataModel!$ET$2:$FT$2,0))*$C773,0)</f>
        <v>0</v>
      </c>
      <c r="CP773" s="117">
        <v>0</v>
      </c>
      <c r="CQ773" s="118">
        <v>0</v>
      </c>
      <c r="CR773" s="118">
        <v>0</v>
      </c>
      <c r="CS773" s="119" cm="1">
        <f t="array" ref="CS773">IF(ISNUMBER(INDEX(DataModel!$ET$4:$FT$109,MATCH(1,(DataModel!$EO$4:$EO$109=$A773)*(DataModel!$EP$4:$EP$109=$B773),0),MATCH(CONCATENATE("FY ",RIGHT(CS$3,4)),DataModel!$ET$2:$FT$2,0))*$C773),INDEX(DataModel!$ET$4:$FT$109,MATCH(1,(DataModel!$EO$4:$EO$109=$A773)*(DataModel!$EP$4:$EP$109=$B773),0),MATCH(CONCATENATE("FY ",RIGHT(CS$3,4)),DataModel!$ET$2:$FT$2,0))*$C773,0)</f>
        <v>0</v>
      </c>
      <c r="CT773" s="117">
        <v>0</v>
      </c>
      <c r="CU773" s="118">
        <v>0</v>
      </c>
      <c r="CV773" s="118">
        <v>0</v>
      </c>
      <c r="CW773" s="119" cm="1">
        <f t="array" ref="CW773">IF(ISNUMBER(INDEX(DataModel!$ET$4:$FT$109,MATCH(1,(DataModel!$EO$4:$EO$109=$A773)*(DataModel!$EP$4:$EP$109=$B773),0),MATCH(CONCATENATE("FY ",RIGHT(CW$3,4)),DataModel!$ET$2:$FT$2,0))*$C773),INDEX(DataModel!$ET$4:$FT$109,MATCH(1,(DataModel!$EO$4:$EO$109=$A773)*(DataModel!$EP$4:$EP$109=$B773),0),MATCH(CONCATENATE("FY ",RIGHT(CW$3,4)),DataModel!$ET$2:$FT$2,0))*$C773,0)</f>
        <v>0</v>
      </c>
      <c r="CX773" s="117">
        <v>0</v>
      </c>
      <c r="CY773" s="118">
        <v>0</v>
      </c>
      <c r="CZ773" s="118">
        <v>0</v>
      </c>
      <c r="DA773" s="119" cm="1">
        <f t="array" ref="DA773">IF(ISNUMBER(INDEX(DataModel!$ET$4:$FT$109,MATCH(1,(DataModel!$EO$4:$EO$109=$A773)*(DataModel!$EP$4:$EP$109=$B773),0),MATCH(CONCATENATE("FY ",RIGHT(DA$3,4)),DataModel!$ET$2:$FT$2,0))*$C773),INDEX(DataModel!$ET$4:$FT$109,MATCH(1,(DataModel!$EO$4:$EO$109=$A773)*(DataModel!$EP$4:$EP$109=$B773),0),MATCH(CONCATENATE("FY ",RIGHT(DA$3,4)),DataModel!$ET$2:$FT$2,0))*$C773,0)</f>
        <v>0</v>
      </c>
      <c r="DB773" s="117">
        <v>0</v>
      </c>
      <c r="DC773" s="118">
        <v>0</v>
      </c>
      <c r="DD773" s="118">
        <v>0</v>
      </c>
      <c r="DE773" s="119" cm="1">
        <f t="array" ref="DE773">IF(ISNUMBER(INDEX(DataModel!$ET$4:$FT$109,MATCH(1,(DataModel!$EO$4:$EO$109=$A773)*(DataModel!$EP$4:$EP$109=$B773),0),MATCH(CONCATENATE("FY ",RIGHT(DE$3,4)),DataModel!$ET$2:$FT$2,0))*$C773),INDEX(DataModel!$ET$4:$FT$109,MATCH(1,(DataModel!$EO$4:$EO$109=$A773)*(DataModel!$EP$4:$EP$109=$B773),0),MATCH(CONCATENATE("FY ",RIGHT(DE$3,4)),DataModel!$ET$2:$FT$2,0))*$C773,0)</f>
        <v>0</v>
      </c>
      <c r="DF773" s="117">
        <v>0</v>
      </c>
      <c r="DG773" s="118">
        <v>0</v>
      </c>
      <c r="DH773" s="118">
        <v>0</v>
      </c>
      <c r="DI773" s="119" cm="1">
        <f t="array" ref="DI773">IF(ISNUMBER(INDEX(DataModel!$ET$4:$FT$109,MATCH(1,(DataModel!$EO$4:$EO$109=$A773)*(DataModel!$EP$4:$EP$109=$B773),0),MATCH(CONCATENATE("FY ",RIGHT(DI$3,4)),DataModel!$ET$2:$FT$2,0))*$C773),INDEX(DataModel!$ET$4:$FT$109,MATCH(1,(DataModel!$EO$4:$EO$109=$A773)*(DataModel!$EP$4:$EP$109=$B773),0),MATCH(CONCATENATE("FY ",RIGHT(DI$3,4)),DataModel!$ET$2:$FT$2,0))*$C773,0)</f>
        <v>0</v>
      </c>
      <c r="DK773" s="69">
        <f t="shared" ref="DK773:EK773" ca="1" si="1842">SUM(OFFSET($E773,,MATCH(DK$3,$F$5:$DI$5,0)+3,,1))</f>
        <v>0</v>
      </c>
      <c r="DL773" s="69" t="e">
        <f t="shared" ca="1" si="1842"/>
        <v>#N/A</v>
      </c>
      <c r="DM773" s="69" t="e">
        <f t="shared" ca="1" si="1842"/>
        <v>#VALUE!</v>
      </c>
      <c r="DN773" s="69" t="e">
        <f t="shared" ca="1" si="1842"/>
        <v>#VALUE!</v>
      </c>
      <c r="DO773" s="69" t="e">
        <f t="shared" ca="1" si="1842"/>
        <v>#VALUE!</v>
      </c>
      <c r="DP773" s="69" t="e">
        <f t="shared" ca="1" si="1842"/>
        <v>#VALUE!</v>
      </c>
      <c r="DQ773" s="69" t="e">
        <f t="shared" ca="1" si="1842"/>
        <v>#VALUE!</v>
      </c>
      <c r="DR773" s="69" t="e">
        <f t="shared" ca="1" si="1842"/>
        <v>#VALUE!</v>
      </c>
      <c r="DS773" s="69" t="e">
        <f t="shared" ca="1" si="1842"/>
        <v>#VALUE!</v>
      </c>
      <c r="DT773" s="69" t="e">
        <f t="shared" ca="1" si="1842"/>
        <v>#VALUE!</v>
      </c>
      <c r="DU773" s="69" t="e">
        <f t="shared" ca="1" si="1842"/>
        <v>#VALUE!</v>
      </c>
      <c r="DV773" s="69" t="e">
        <f t="shared" ca="1" si="1842"/>
        <v>#VALUE!</v>
      </c>
      <c r="DW773" s="69" t="e">
        <f t="shared" ca="1" si="1842"/>
        <v>#VALUE!</v>
      </c>
      <c r="DX773" s="69" t="e">
        <f t="shared" ca="1" si="1842"/>
        <v>#VALUE!</v>
      </c>
      <c r="DY773" s="69" t="e">
        <f t="shared" ca="1" si="1842"/>
        <v>#VALUE!</v>
      </c>
      <c r="DZ773" s="69" t="e">
        <f t="shared" ca="1" si="1842"/>
        <v>#VALUE!</v>
      </c>
      <c r="EA773" s="69" t="e">
        <f t="shared" ca="1" si="1842"/>
        <v>#VALUE!</v>
      </c>
      <c r="EB773" s="69" t="e">
        <f t="shared" ca="1" si="1842"/>
        <v>#VALUE!</v>
      </c>
      <c r="EC773" s="69" t="e">
        <f t="shared" ca="1" si="1842"/>
        <v>#VALUE!</v>
      </c>
      <c r="ED773" s="69" t="e">
        <f t="shared" ca="1" si="1842"/>
        <v>#VALUE!</v>
      </c>
      <c r="EE773" s="69" t="e">
        <f t="shared" ca="1" si="1842"/>
        <v>#VALUE!</v>
      </c>
      <c r="EF773" s="69" t="e">
        <f t="shared" ca="1" si="1842"/>
        <v>#VALUE!</v>
      </c>
      <c r="EG773" s="69" t="e">
        <f t="shared" ca="1" si="1842"/>
        <v>#VALUE!</v>
      </c>
      <c r="EH773" s="69" t="e">
        <f t="shared" ca="1" si="1842"/>
        <v>#VALUE!</v>
      </c>
      <c r="EI773" s="69" t="e">
        <f t="shared" ca="1" si="1842"/>
        <v>#VALUE!</v>
      </c>
      <c r="EJ773" s="69" t="e">
        <f t="shared" ca="1" si="1842"/>
        <v>#VALUE!</v>
      </c>
      <c r="EK773" s="69" t="e">
        <f t="shared" ca="1" si="1842"/>
        <v>#VALUE!</v>
      </c>
    </row>
    <row r="774" spans="1:141" outlineLevel="1" x14ac:dyDescent="0.25">
      <c r="A774" s="90"/>
      <c r="B774" s="90"/>
      <c r="C774" s="90"/>
      <c r="D774" s="90"/>
      <c r="F774" s="100"/>
      <c r="I774" s="101"/>
      <c r="J774" s="100"/>
      <c r="M774" s="101"/>
      <c r="N774" s="100"/>
      <c r="Q774" s="101"/>
      <c r="R774" s="100"/>
      <c r="U774" s="101"/>
      <c r="V774" s="100"/>
      <c r="Y774" s="101"/>
      <c r="Z774" s="100"/>
      <c r="AC774" s="101"/>
      <c r="AD774" s="100"/>
      <c r="AG774" s="101"/>
      <c r="AH774" s="100"/>
      <c r="AK774" s="101"/>
      <c r="AL774" s="100"/>
      <c r="AO774" s="101"/>
      <c r="AP774" s="100"/>
      <c r="AS774" s="101"/>
      <c r="AT774" s="100"/>
      <c r="AW774" s="101"/>
      <c r="AX774" s="100"/>
      <c r="BA774" s="101"/>
      <c r="BB774" s="100"/>
      <c r="BE774" s="101"/>
      <c r="BF774" s="100"/>
      <c r="BI774" s="101"/>
      <c r="BJ774" s="100"/>
      <c r="BM774" s="101"/>
      <c r="BN774" s="100"/>
      <c r="BQ774" s="101"/>
      <c r="BR774" s="100"/>
      <c r="BU774" s="101"/>
      <c r="BV774" s="100"/>
      <c r="BY774" s="101"/>
      <c r="BZ774" s="100"/>
      <c r="CC774" s="101"/>
      <c r="CD774" s="100"/>
      <c r="CG774" s="101"/>
      <c r="CH774" s="100"/>
      <c r="CK774" s="101"/>
      <c r="CL774" s="100"/>
      <c r="CO774" s="101"/>
      <c r="CP774" s="100"/>
      <c r="CS774" s="101"/>
      <c r="CT774" s="100"/>
      <c r="CW774" s="101"/>
      <c r="CX774" s="100"/>
      <c r="DA774" s="101"/>
      <c r="DB774" s="100"/>
      <c r="DE774" s="101"/>
      <c r="DF774" s="100"/>
      <c r="DI774" s="101"/>
    </row>
    <row r="775" spans="1:141" outlineLevel="1" x14ac:dyDescent="0.25">
      <c r="A775" s="90" t="s">
        <v>157</v>
      </c>
      <c r="B775" s="90" t="s">
        <v>189</v>
      </c>
      <c r="C775" s="111">
        <f>$C$6</f>
        <v>9.9999999999999995E-7</v>
      </c>
      <c r="D775" s="90"/>
      <c r="E775" t="str">
        <f>CONCATENATE(E771," - history")</f>
        <v>Common equity - history</v>
      </c>
      <c r="F775" s="113" t="str" cm="1">
        <f t="array" aca="1" ref="F775" ca="1">IF(AND(F$4="A",ISNUMBER(DataModel!F$4)),INDEX(DataModel!$F$4:$BA$109,MATCH(1,(DataModel!$A$4:$A$109=$A775)*(DataModel!$B$4:$B$109=$B775),0),MATCH(F$3,DataModel!$F$2:$BA$2,0))*$C775,"")</f>
        <v/>
      </c>
      <c r="G775" s="69" t="str" cm="1">
        <f t="array" aca="1" ref="G775" ca="1">IF(AND(G$4="A",ISNUMBER(DataModel!G$4)),INDEX(DataModel!$F$4:$BA$109,MATCH(1,(DataModel!$A$4:$A$109=$A775)*(DataModel!$B$4:$B$109=$B775),0),MATCH(G$3,DataModel!$F$2:$BA$2,0))*$C775,"")</f>
        <v/>
      </c>
      <c r="H775" s="69" t="str" cm="1">
        <f t="array" aca="1" ref="H775" ca="1">IF(AND(H$4="A",ISNUMBER(DataModel!H$4)),INDEX(DataModel!$F$4:$BA$109,MATCH(1,(DataModel!$A$4:$A$109=$A775)*(DataModel!$B$4:$B$109=$B775),0),MATCH(H$3,DataModel!$F$2:$BA$2,0))*$C775,"")</f>
        <v/>
      </c>
      <c r="I775" s="114" t="str" cm="1">
        <f t="array" aca="1" ref="I775" ca="1">IF(AND(I$4="A",ISNUMBER(DataModel!I$4)),INDEX(DataModel!$F$4:$BA$109,MATCH(1,(DataModel!$A$4:$A$109=$A775)*(DataModel!$B$4:$B$109=$B775),0),MATCH(I$3,DataModel!$F$2:$BA$2,0))*$C775,"")</f>
        <v/>
      </c>
      <c r="J775" s="113" t="str" cm="1">
        <f t="array" aca="1" ref="J775" ca="1">IF(AND(J$4="A",ISNUMBER(DataModel!J$4)),INDEX(DataModel!$F$4:$BA$109,MATCH(1,(DataModel!$A$4:$A$109=$A775)*(DataModel!$B$4:$B$109=$B775),0),MATCH(J$3,DataModel!$F$2:$BA$2,0))*$C775,"")</f>
        <v/>
      </c>
      <c r="K775" s="69" t="str" cm="1">
        <f t="array" aca="1" ref="K775" ca="1">IF(AND(K$4="A",ISNUMBER(DataModel!K$4)),INDEX(DataModel!$F$4:$BA$109,MATCH(1,(DataModel!$A$4:$A$109=$A775)*(DataModel!$B$4:$B$109=$B775),0),MATCH(K$3,DataModel!$F$2:$BA$2,0))*$C775,"")</f>
        <v/>
      </c>
      <c r="L775" s="69" t="str" cm="1">
        <f t="array" aca="1" ref="L775" ca="1">IF(AND(L$4="A",ISNUMBER(DataModel!L$4)),INDEX(DataModel!$F$4:$BA$109,MATCH(1,(DataModel!$A$4:$A$109=$A775)*(DataModel!$B$4:$B$109=$B775),0),MATCH(L$3,DataModel!$F$2:$BA$2,0))*$C775,"")</f>
        <v/>
      </c>
      <c r="M775" s="114" t="str" cm="1">
        <f t="array" aca="1" ref="M775" ca="1">IF(AND(M$4="A",ISNUMBER(DataModel!M$4)),INDEX(DataModel!$F$4:$BA$109,MATCH(1,(DataModel!$A$4:$A$109=$A775)*(DataModel!$B$4:$B$109=$B775),0),MATCH(M$3,DataModel!$F$2:$BA$2,0))*$C775,"")</f>
        <v/>
      </c>
      <c r="N775" s="113" t="str" cm="1">
        <f t="array" aca="1" ref="N775" ca="1">IF(AND(N$4="A",ISNUMBER(DataModel!N$4)),INDEX(DataModel!$F$4:$BA$109,MATCH(1,(DataModel!$A$4:$A$109=$A775)*(DataModel!$B$4:$B$109=$B775),0),MATCH(N$3,DataModel!$F$2:$BA$2,0))*$C775,"")</f>
        <v/>
      </c>
      <c r="O775" s="69" t="str" cm="1">
        <f t="array" aca="1" ref="O775" ca="1">IF(AND(O$4="A",ISNUMBER(DataModel!O$4)),INDEX(DataModel!$F$4:$BA$109,MATCH(1,(DataModel!$A$4:$A$109=$A775)*(DataModel!$B$4:$B$109=$B775),0),MATCH(O$3,DataModel!$F$2:$BA$2,0))*$C775,"")</f>
        <v/>
      </c>
      <c r="P775" s="69" t="str" cm="1">
        <f t="array" aca="1" ref="P775" ca="1">IF(AND(P$4="A",ISNUMBER(DataModel!P$4)),INDEX(DataModel!$F$4:$BA$109,MATCH(1,(DataModel!$A$4:$A$109=$A775)*(DataModel!$B$4:$B$109=$B775),0),MATCH(P$3,DataModel!$F$2:$BA$2,0))*$C775,"")</f>
        <v/>
      </c>
      <c r="Q775" s="114" t="str" cm="1">
        <f t="array" aca="1" ref="Q775" ca="1">IF(AND(Q$4="A",ISNUMBER(DataModel!Q$4)),INDEX(DataModel!$F$4:$BA$109,MATCH(1,(DataModel!$A$4:$A$109=$A775)*(DataModel!$B$4:$B$109=$B775),0),MATCH(Q$3,DataModel!$F$2:$BA$2,0))*$C775,"")</f>
        <v/>
      </c>
      <c r="R775" s="113" t="str" cm="1">
        <f t="array" aca="1" ref="R775" ca="1">IF(AND(R$4="A",ISNUMBER(DataModel!R$4)),INDEX(DataModel!$F$4:$BA$109,MATCH(1,(DataModel!$A$4:$A$109=$A775)*(DataModel!$B$4:$B$109=$B775),0),MATCH(R$3,DataModel!$F$2:$BA$2,0))*$C775,"")</f>
        <v/>
      </c>
      <c r="S775" s="69" t="str" cm="1">
        <f t="array" aca="1" ref="S775" ca="1">IF(AND(S$4="A",ISNUMBER(DataModel!S$4)),INDEX(DataModel!$F$4:$BA$109,MATCH(1,(DataModel!$A$4:$A$109=$A775)*(DataModel!$B$4:$B$109=$B775),0),MATCH(S$3,DataModel!$F$2:$BA$2,0))*$C775,"")</f>
        <v/>
      </c>
      <c r="T775" s="69" t="str" cm="1">
        <f t="array" aca="1" ref="T775" ca="1">IF(AND(T$4="A",ISNUMBER(DataModel!T$4)),INDEX(DataModel!$F$4:$BA$109,MATCH(1,(DataModel!$A$4:$A$109=$A775)*(DataModel!$B$4:$B$109=$B775),0),MATCH(T$3,DataModel!$F$2:$BA$2,0))*$C775,"")</f>
        <v/>
      </c>
      <c r="U775" s="114" t="str" cm="1">
        <f t="array" aca="1" ref="U775" ca="1">IF(AND(U$4="A",ISNUMBER(DataModel!U$4)),INDEX(DataModel!$F$4:$BA$109,MATCH(1,(DataModel!$A$4:$A$109=$A775)*(DataModel!$B$4:$B$109=$B775),0),MATCH(U$3,DataModel!$F$2:$BA$2,0))*$C775,"")</f>
        <v/>
      </c>
      <c r="V775" s="113" t="str" cm="1">
        <f t="array" aca="1" ref="V775" ca="1">IF(AND(V$4="A",ISNUMBER(DataModel!V$4)),INDEX(DataModel!$F$4:$BA$109,MATCH(1,(DataModel!$A$4:$A$109=$A775)*(DataModel!$B$4:$B$109=$B775),0),MATCH(V$3,DataModel!$F$2:$BA$2,0))*$C775,"")</f>
        <v/>
      </c>
      <c r="W775" s="69" t="str" cm="1">
        <f t="array" aca="1" ref="W775" ca="1">IF(AND(W$4="A",ISNUMBER(DataModel!W$4)),INDEX(DataModel!$F$4:$BA$109,MATCH(1,(DataModel!$A$4:$A$109=$A775)*(DataModel!$B$4:$B$109=$B775),0),MATCH(W$3,DataModel!$F$2:$BA$2,0))*$C775,"")</f>
        <v/>
      </c>
      <c r="X775" s="69" t="str" cm="1">
        <f t="array" aca="1" ref="X775" ca="1">IF(AND(X$4="A",ISNUMBER(DataModel!X$4)),INDEX(DataModel!$F$4:$BA$109,MATCH(1,(DataModel!$A$4:$A$109=$A775)*(DataModel!$B$4:$B$109=$B775),0),MATCH(X$3,DataModel!$F$2:$BA$2,0))*$C775,"")</f>
        <v/>
      </c>
      <c r="Y775" s="114" t="str" cm="1">
        <f t="array" aca="1" ref="Y775" ca="1">IF(AND(Y$4="A",ISNUMBER(DataModel!Y$4)),INDEX(DataModel!$F$4:$BA$109,MATCH(1,(DataModel!$A$4:$A$109=$A775)*(DataModel!$B$4:$B$109=$B775),0),MATCH(Y$3,DataModel!$F$2:$BA$2,0))*$C775,"")</f>
        <v/>
      </c>
      <c r="Z775" s="113" t="str" cm="1">
        <f t="array" aca="1" ref="Z775" ca="1">IF(AND(Z$4="A",ISNUMBER(DataModel!Z$4)),INDEX(DataModel!$F$4:$BA$109,MATCH(1,(DataModel!$A$4:$A$109=$A775)*(DataModel!$B$4:$B$109=$B775),0),MATCH(Z$3,DataModel!$F$2:$BA$2,0))*$C775,"")</f>
        <v/>
      </c>
      <c r="AA775" s="69" t="str" cm="1">
        <f t="array" aca="1" ref="AA775" ca="1">IF(AND(AA$4="A",ISNUMBER(DataModel!AA$4)),INDEX(DataModel!$F$4:$BA$109,MATCH(1,(DataModel!$A$4:$A$109=$A775)*(DataModel!$B$4:$B$109=$B775),0),MATCH(AA$3,DataModel!$F$2:$BA$2,0))*$C775,"")</f>
        <v/>
      </c>
      <c r="AB775" s="69" t="str" cm="1">
        <f t="array" aca="1" ref="AB775" ca="1">IF(AND(AB$4="A",ISNUMBER(DataModel!AB$4)),INDEX(DataModel!$F$4:$BA$109,MATCH(1,(DataModel!$A$4:$A$109=$A775)*(DataModel!$B$4:$B$109=$B775),0),MATCH(AB$3,DataModel!$F$2:$BA$2,0))*$C775,"")</f>
        <v/>
      </c>
      <c r="AC775" s="114" t="str" cm="1">
        <f t="array" aca="1" ref="AC775" ca="1">IF(AND(AC$4="A",ISNUMBER(DataModel!AC$4)),INDEX(DataModel!$F$4:$BA$109,MATCH(1,(DataModel!$A$4:$A$109=$A775)*(DataModel!$B$4:$B$109=$B775),0),MATCH(AC$3,DataModel!$F$2:$BA$2,0))*$C775,"")</f>
        <v/>
      </c>
      <c r="AD775" s="113" t="str" cm="1">
        <f t="array" aca="1" ref="AD775" ca="1">IF(AND(AD$4="A",ISNUMBER(DataModel!AD$4)),INDEX(DataModel!$F$4:$BA$109,MATCH(1,(DataModel!$A$4:$A$109=$A775)*(DataModel!$B$4:$B$109=$B775),0),MATCH(AD$3,DataModel!$F$2:$BA$2,0))*$C775,"")</f>
        <v/>
      </c>
      <c r="AE775" s="69" t="str" cm="1">
        <f t="array" aca="1" ref="AE775" ca="1">IF(AND(AE$4="A",ISNUMBER(DataModel!AE$4)),INDEX(DataModel!$F$4:$BA$109,MATCH(1,(DataModel!$A$4:$A$109=$A775)*(DataModel!$B$4:$B$109=$B775),0),MATCH(AE$3,DataModel!$F$2:$BA$2,0))*$C775,"")</f>
        <v/>
      </c>
      <c r="AF775" s="69" t="str" cm="1">
        <f t="array" aca="1" ref="AF775" ca="1">IF(AND(AF$4="A",ISNUMBER(DataModel!AF$4)),INDEX(DataModel!$F$4:$BA$109,MATCH(1,(DataModel!$A$4:$A$109=$A775)*(DataModel!$B$4:$B$109=$B775),0),MATCH(AF$3,DataModel!$F$2:$BA$2,0))*$C775,"")</f>
        <v/>
      </c>
      <c r="AG775" s="114" t="str" cm="1">
        <f t="array" aca="1" ref="AG775" ca="1">IF(AND(AG$4="A",ISNUMBER(DataModel!AG$4)),INDEX(DataModel!$F$4:$BA$109,MATCH(1,(DataModel!$A$4:$A$109=$A775)*(DataModel!$B$4:$B$109=$B775),0),MATCH(AG$3,DataModel!$F$2:$BA$2,0))*$C775,"")</f>
        <v/>
      </c>
      <c r="AH775" s="113" t="str" cm="1">
        <f t="array" aca="1" ref="AH775" ca="1">IF(AND(AH$4="A",ISNUMBER(DataModel!AH$4)),INDEX(DataModel!$F$4:$BA$109,MATCH(1,(DataModel!$A$4:$A$109=$A775)*(DataModel!$B$4:$B$109=$B775),0),MATCH(AH$3,DataModel!$F$2:$BA$2,0))*$C775,"")</f>
        <v/>
      </c>
      <c r="AI775" s="69" t="str" cm="1">
        <f t="array" aca="1" ref="AI775" ca="1">IF(AND(AI$4="A",ISNUMBER(DataModel!AI$4)),INDEX(DataModel!$F$4:$BA$109,MATCH(1,(DataModel!$A$4:$A$109=$A775)*(DataModel!$B$4:$B$109=$B775),0),MATCH(AI$3,DataModel!$F$2:$BA$2,0))*$C775,"")</f>
        <v/>
      </c>
      <c r="AJ775" s="69" t="str" cm="1">
        <f t="array" aca="1" ref="AJ775" ca="1">IF(AND(AJ$4="A",ISNUMBER(DataModel!AJ$4)),INDEX(DataModel!$F$4:$BA$109,MATCH(1,(DataModel!$A$4:$A$109=$A775)*(DataModel!$B$4:$B$109=$B775),0),MATCH(AJ$3,DataModel!$F$2:$BA$2,0))*$C775,"")</f>
        <v/>
      </c>
      <c r="AK775" s="114" t="str" cm="1">
        <f t="array" aca="1" ref="AK775" ca="1">IF(AND(AK$4="A",ISNUMBER(DataModel!AK$4)),INDEX(DataModel!$F$4:$BA$109,MATCH(1,(DataModel!$A$4:$A$109=$A775)*(DataModel!$B$4:$B$109=$B775),0),MATCH(AK$3,DataModel!$F$2:$BA$2,0))*$C775,"")</f>
        <v/>
      </c>
      <c r="AL775" s="113" t="str" cm="1">
        <f t="array" aca="1" ref="AL775" ca="1">IF(AND(AL$4="A",ISNUMBER(DataModel!AL$4)),INDEX(DataModel!$F$4:$BA$109,MATCH(1,(DataModel!$A$4:$A$109=$A775)*(DataModel!$B$4:$B$109=$B775),0),MATCH(AL$3,DataModel!$F$2:$BA$2,0))*$C775,"")</f>
        <v/>
      </c>
      <c r="AM775" s="69" t="str" cm="1">
        <f t="array" aca="1" ref="AM775" ca="1">IF(AND(AM$4="A",ISNUMBER(DataModel!AM$4)),INDEX(DataModel!$F$4:$BA$109,MATCH(1,(DataModel!$A$4:$A$109=$A775)*(DataModel!$B$4:$B$109=$B775),0),MATCH(AM$3,DataModel!$F$2:$BA$2,0))*$C775,"")</f>
        <v/>
      </c>
      <c r="AN775" s="69" t="str" cm="1">
        <f t="array" aca="1" ref="AN775" ca="1">IF(AND(AN$4="A",ISNUMBER(DataModel!AN$4)),INDEX(DataModel!$F$4:$BA$109,MATCH(1,(DataModel!$A$4:$A$109=$A775)*(DataModel!$B$4:$B$109=$B775),0),MATCH(AN$3,DataModel!$F$2:$BA$2,0))*$C775,"")</f>
        <v/>
      </c>
      <c r="AO775" s="114" t="str" cm="1">
        <f t="array" aca="1" ref="AO775" ca="1">IF(AND(AO$4="A",ISNUMBER(DataModel!AO$4)),INDEX(DataModel!$F$4:$BA$109,MATCH(1,(DataModel!$A$4:$A$109=$A775)*(DataModel!$B$4:$B$109=$B775),0),MATCH(AO$3,DataModel!$F$2:$BA$2,0))*$C775,"")</f>
        <v/>
      </c>
      <c r="AP775" s="113" t="str" cm="1">
        <f t="array" aca="1" ref="AP775" ca="1">IF(AND(AP$4="A",ISNUMBER(DataModel!AP$4)),INDEX(DataModel!$F$4:$BA$109,MATCH(1,(DataModel!$A$4:$A$109=$A775)*(DataModel!$B$4:$B$109=$B775),0),MATCH(AP$3,DataModel!$F$2:$BA$2,0))*$C775,"")</f>
        <v/>
      </c>
      <c r="AQ775" s="69" t="str" cm="1">
        <f t="array" aca="1" ref="AQ775" ca="1">IF(AND(AQ$4="A",ISNUMBER(DataModel!AQ$4)),INDEX(DataModel!$F$4:$BA$109,MATCH(1,(DataModel!$A$4:$A$109=$A775)*(DataModel!$B$4:$B$109=$B775),0),MATCH(AQ$3,DataModel!$F$2:$BA$2,0))*$C775,"")</f>
        <v/>
      </c>
      <c r="AR775" s="69" t="str" cm="1">
        <f t="array" aca="1" ref="AR775" ca="1">IF(AND(AR$4="A",ISNUMBER(DataModel!AR$4)),INDEX(DataModel!$F$4:$BA$109,MATCH(1,(DataModel!$A$4:$A$109=$A775)*(DataModel!$B$4:$B$109=$B775),0),MATCH(AR$3,DataModel!$F$2:$BA$2,0))*$C775,"")</f>
        <v/>
      </c>
      <c r="AS775" s="114" t="str" cm="1">
        <f t="array" aca="1" ref="AS775" ca="1">IF(AND(AS$4="A",ISNUMBER(DataModel!AS$4)),INDEX(DataModel!$F$4:$BA$109,MATCH(1,(DataModel!$A$4:$A$109=$A775)*(DataModel!$B$4:$B$109=$B775),0),MATCH(AS$3,DataModel!$F$2:$BA$2,0))*$C775,"")</f>
        <v/>
      </c>
      <c r="AT775" s="113" t="e" cm="1">
        <f t="array" aca="1" ref="AT775" ca="1">IF(AND(AT$4="A",ISNUMBER(DataModel!AT$4)),INDEX(DataModel!$F$4:$BA$109,MATCH(1,(DataModel!$A$4:$A$109=$A775)*(DataModel!$B$4:$B$109=$B775),0),MATCH(AT$3,DataModel!$F$2:$BA$2,0))*$C775,"")</f>
        <v>#VALUE!</v>
      </c>
      <c r="AU775" s="69" t="e" cm="1">
        <f t="array" aca="1" ref="AU775" ca="1">IF(AND(AU$4="A",ISNUMBER(DataModel!AU$4)),INDEX(DataModel!$F$4:$BA$109,MATCH(1,(DataModel!$A$4:$A$109=$A775)*(DataModel!$B$4:$B$109=$B775),0),MATCH(AU$3,DataModel!$F$2:$BA$2,0))*$C775,"")</f>
        <v>#VALUE!</v>
      </c>
      <c r="AV775" s="69" t="e" cm="1">
        <f t="array" aca="1" ref="AV775" ca="1">IF(AND(AV$4="A",ISNUMBER(DataModel!AV$4)),INDEX(DataModel!$F$4:$BA$109,MATCH(1,(DataModel!$A$4:$A$109=$A775)*(DataModel!$B$4:$B$109=$B775),0),MATCH(AV$3,DataModel!$F$2:$BA$2,0))*$C775,"")</f>
        <v>#VALUE!</v>
      </c>
      <c r="AW775" s="114" t="e" cm="1">
        <f t="array" aca="1" ref="AW775" ca="1">IF(AND(AW$4="A",ISNUMBER(DataModel!AW$4)),INDEX(DataModel!$F$4:$BA$109,MATCH(1,(DataModel!$A$4:$A$109=$A775)*(DataModel!$B$4:$B$109=$B775),0),MATCH(AW$3,DataModel!$F$2:$BA$2,0))*$C775,"")</f>
        <v>#VALUE!</v>
      </c>
      <c r="AX775" s="113" t="e" cm="1">
        <f t="array" aca="1" ref="AX775" ca="1">IF(AND(AX$4="A",ISNUMBER(DataModel!AX$4)),INDEX(DataModel!$F$4:$BA$109,MATCH(1,(DataModel!$A$4:$A$109=$A775)*(DataModel!$B$4:$B$109=$B775),0),MATCH(AX$3,DataModel!$F$2:$BA$2,0))*$C775,"")</f>
        <v>#VALUE!</v>
      </c>
      <c r="AY775" s="69" t="e" cm="1">
        <f t="array" aca="1" ref="AY775" ca="1">IF(AND(AY$4="A",ISNUMBER(DataModel!AY$4)),INDEX(DataModel!$F$4:$BA$109,MATCH(1,(DataModel!$A$4:$A$109=$A775)*(DataModel!$B$4:$B$109=$B775),0),MATCH(AY$3,DataModel!$F$2:$BA$2,0))*$C775,"")</f>
        <v>#VALUE!</v>
      </c>
      <c r="AZ775" s="69" t="e" cm="1">
        <f t="array" aca="1" ref="AZ775" ca="1">IF(AND(AZ$4="A",ISNUMBER(DataModel!AZ$4)),INDEX(DataModel!$F$4:$BA$109,MATCH(1,(DataModel!$A$4:$A$109=$A775)*(DataModel!$B$4:$B$109=$B775),0),MATCH(AZ$3,DataModel!$F$2:$BA$2,0))*$C775,"")</f>
        <v>#VALUE!</v>
      </c>
      <c r="BA775" s="114" t="e" cm="1">
        <f t="array" aca="1" ref="BA775" ca="1">IF(AND(BA$4="A",ISNUMBER(DataModel!BA$4)),INDEX(DataModel!$F$4:$BA$109,MATCH(1,(DataModel!$A$4:$A$109=$A775)*(DataModel!$B$4:$B$109=$B775),0),MATCH(BA$3,DataModel!$F$2:$BA$2,0))*$C775,"")</f>
        <v>#VALUE!</v>
      </c>
      <c r="BB775" s="113"/>
      <c r="BC775" s="69"/>
      <c r="BD775" s="69"/>
      <c r="BE775" s="114"/>
      <c r="BF775" s="113"/>
      <c r="BG775" s="69"/>
      <c r="BH775" s="69"/>
      <c r="BI775" s="114"/>
      <c r="BJ775" s="113"/>
      <c r="BK775" s="69"/>
      <c r="BL775" s="69"/>
      <c r="BM775" s="114"/>
      <c r="BN775" s="113"/>
      <c r="BO775" s="69"/>
      <c r="BP775" s="69"/>
      <c r="BQ775" s="114"/>
      <c r="BR775" s="113"/>
      <c r="BS775" s="69"/>
      <c r="BT775" s="69"/>
      <c r="BU775" s="114"/>
      <c r="BV775" s="113"/>
      <c r="BW775" s="69"/>
      <c r="BX775" s="69"/>
      <c r="BY775" s="114"/>
      <c r="BZ775" s="113"/>
      <c r="CA775" s="69"/>
      <c r="CB775" s="69"/>
      <c r="CC775" s="114"/>
      <c r="CD775" s="113"/>
      <c r="CE775" s="69"/>
      <c r="CF775" s="69"/>
      <c r="CG775" s="114"/>
      <c r="CH775" s="113"/>
      <c r="CI775" s="69"/>
      <c r="CJ775" s="69"/>
      <c r="CK775" s="114"/>
      <c r="CL775" s="113"/>
      <c r="CM775" s="69"/>
      <c r="CN775" s="69"/>
      <c r="CO775" s="114"/>
      <c r="CP775" s="113"/>
      <c r="CQ775" s="69"/>
      <c r="CR775" s="69"/>
      <c r="CS775" s="114"/>
      <c r="CT775" s="113"/>
      <c r="CU775" s="69"/>
      <c r="CV775" s="69"/>
      <c r="CW775" s="114"/>
      <c r="CX775" s="113"/>
      <c r="CY775" s="69"/>
      <c r="CZ775" s="69"/>
      <c r="DA775" s="114"/>
      <c r="DB775" s="113"/>
      <c r="DC775" s="69"/>
      <c r="DD775" s="69"/>
      <c r="DE775" s="114"/>
      <c r="DF775" s="113"/>
      <c r="DG775" s="69"/>
      <c r="DH775" s="69"/>
      <c r="DI775" s="114"/>
      <c r="DK775" s="69">
        <f t="shared" ref="DK775:EK775" ca="1" si="1843">SUM(OFFSET($E775,,MATCH(DK$3,$F$5:$DI$5,0)+3,,1))</f>
        <v>0</v>
      </c>
      <c r="DL775" s="69" t="e">
        <f t="shared" ca="1" si="1843"/>
        <v>#N/A</v>
      </c>
      <c r="DM775" s="69" t="e">
        <f t="shared" ca="1" si="1843"/>
        <v>#VALUE!</v>
      </c>
      <c r="DN775" s="69" t="e">
        <f t="shared" ca="1" si="1843"/>
        <v>#VALUE!</v>
      </c>
      <c r="DO775" s="69" t="e">
        <f t="shared" ca="1" si="1843"/>
        <v>#VALUE!</v>
      </c>
      <c r="DP775" s="69" t="e">
        <f t="shared" ca="1" si="1843"/>
        <v>#VALUE!</v>
      </c>
      <c r="DQ775" s="69" t="e">
        <f t="shared" ca="1" si="1843"/>
        <v>#VALUE!</v>
      </c>
      <c r="DR775" s="69" t="e">
        <f t="shared" ca="1" si="1843"/>
        <v>#VALUE!</v>
      </c>
      <c r="DS775" s="69" t="e">
        <f t="shared" ca="1" si="1843"/>
        <v>#VALUE!</v>
      </c>
      <c r="DT775" s="69" t="e">
        <f t="shared" ca="1" si="1843"/>
        <v>#VALUE!</v>
      </c>
      <c r="DU775" s="69" t="e">
        <f t="shared" ca="1" si="1843"/>
        <v>#VALUE!</v>
      </c>
      <c r="DV775" s="69" t="e">
        <f t="shared" ca="1" si="1843"/>
        <v>#VALUE!</v>
      </c>
      <c r="DW775" s="69" t="e">
        <f t="shared" ca="1" si="1843"/>
        <v>#VALUE!</v>
      </c>
      <c r="DX775" s="69" t="e">
        <f t="shared" ca="1" si="1843"/>
        <v>#VALUE!</v>
      </c>
      <c r="DY775" s="69" t="e">
        <f t="shared" ca="1" si="1843"/>
        <v>#VALUE!</v>
      </c>
      <c r="DZ775" s="69" t="e">
        <f t="shared" ca="1" si="1843"/>
        <v>#VALUE!</v>
      </c>
      <c r="EA775" s="69" t="e">
        <f t="shared" ca="1" si="1843"/>
        <v>#VALUE!</v>
      </c>
      <c r="EB775" s="69" t="e">
        <f t="shared" ca="1" si="1843"/>
        <v>#VALUE!</v>
      </c>
      <c r="EC775" s="69" t="e">
        <f t="shared" ca="1" si="1843"/>
        <v>#VALUE!</v>
      </c>
      <c r="ED775" s="69" t="e">
        <f t="shared" ca="1" si="1843"/>
        <v>#VALUE!</v>
      </c>
      <c r="EE775" s="69" t="e">
        <f t="shared" ca="1" si="1843"/>
        <v>#VALUE!</v>
      </c>
      <c r="EF775" s="69" t="e">
        <f t="shared" ca="1" si="1843"/>
        <v>#VALUE!</v>
      </c>
      <c r="EG775" s="69" t="e">
        <f t="shared" ca="1" si="1843"/>
        <v>#VALUE!</v>
      </c>
      <c r="EH775" s="69" t="e">
        <f t="shared" ca="1" si="1843"/>
        <v>#VALUE!</v>
      </c>
      <c r="EI775" s="69" t="e">
        <f t="shared" ca="1" si="1843"/>
        <v>#VALUE!</v>
      </c>
      <c r="EJ775" s="69" t="e">
        <f t="shared" ca="1" si="1843"/>
        <v>#VALUE!</v>
      </c>
      <c r="EK775" s="69" t="e">
        <f t="shared" ca="1" si="1843"/>
        <v>#VALUE!</v>
      </c>
    </row>
    <row r="776" spans="1:141" outlineLevel="1" x14ac:dyDescent="0.25">
      <c r="A776" s="90"/>
      <c r="B776" s="90"/>
      <c r="C776" s="90"/>
      <c r="D776" s="90"/>
      <c r="F776" s="100"/>
      <c r="I776" s="101"/>
      <c r="J776" s="100"/>
      <c r="M776" s="101"/>
      <c r="N776" s="100"/>
      <c r="Q776" s="101"/>
      <c r="R776" s="100"/>
      <c r="U776" s="101"/>
      <c r="V776" s="100"/>
      <c r="Y776" s="101"/>
      <c r="Z776" s="100"/>
      <c r="AC776" s="101"/>
      <c r="AD776" s="100"/>
      <c r="AG776" s="101"/>
      <c r="AH776" s="100"/>
      <c r="AK776" s="101"/>
      <c r="AL776" s="100"/>
      <c r="AO776" s="101"/>
      <c r="AP776" s="100"/>
      <c r="AS776" s="101"/>
      <c r="AT776" s="100"/>
      <c r="AW776" s="101"/>
      <c r="AX776" s="100"/>
      <c r="BA776" s="101"/>
      <c r="BB776" s="100"/>
      <c r="BE776" s="101"/>
      <c r="BF776" s="100"/>
      <c r="BI776" s="101"/>
      <c r="BJ776" s="100"/>
      <c r="BM776" s="101"/>
      <c r="BN776" s="100"/>
      <c r="BQ776" s="101"/>
      <c r="BR776" s="100"/>
      <c r="BU776" s="101"/>
      <c r="BV776" s="100"/>
      <c r="BY776" s="101"/>
      <c r="BZ776" s="100"/>
      <c r="CC776" s="101"/>
      <c r="CD776" s="100"/>
      <c r="CG776" s="101"/>
      <c r="CH776" s="100"/>
      <c r="CK776" s="101"/>
      <c r="CL776" s="100"/>
      <c r="CO776" s="101"/>
      <c r="CP776" s="100"/>
      <c r="CS776" s="101"/>
      <c r="CT776" s="100"/>
      <c r="CW776" s="101"/>
      <c r="CX776" s="100"/>
      <c r="DA776" s="101"/>
      <c r="DB776" s="100"/>
      <c r="DE776" s="101"/>
      <c r="DF776" s="100"/>
      <c r="DI776" s="101"/>
    </row>
    <row r="777" spans="1:141" outlineLevel="1" x14ac:dyDescent="0.25">
      <c r="A777" s="90"/>
      <c r="B777" s="90"/>
      <c r="C777" s="90"/>
      <c r="D777" s="90"/>
      <c r="E777" t="str">
        <f>CONCATENATE(E771," - model")</f>
        <v>Common equity - model</v>
      </c>
      <c r="F777" s="100"/>
      <c r="I777" s="101"/>
      <c r="J777" s="100"/>
      <c r="M777" s="101"/>
      <c r="N777" s="100"/>
      <c r="Q777" s="101"/>
      <c r="R777" s="100"/>
      <c r="U777" s="101"/>
      <c r="V777" s="100"/>
      <c r="Y777" s="101"/>
      <c r="Z777" s="100"/>
      <c r="AC777" s="101"/>
      <c r="AD777" s="100"/>
      <c r="AG777" s="101"/>
      <c r="AH777" s="100"/>
      <c r="AK777" s="101"/>
      <c r="AL777" s="113" t="str">
        <f ca="1">AL775</f>
        <v/>
      </c>
      <c r="AM777" s="69" t="str">
        <f t="shared" ref="AM777:AO777" ca="1" si="1844">AM775</f>
        <v/>
      </c>
      <c r="AN777" s="69" t="str">
        <f t="shared" ca="1" si="1844"/>
        <v/>
      </c>
      <c r="AO777" s="114" t="str">
        <f t="shared" ca="1" si="1844"/>
        <v/>
      </c>
      <c r="AP777" s="113" t="str">
        <f ca="1">IF(AP$4="A",AP775,IF(ISERROR(AO771+AP778),"",AO771+AP778))</f>
        <v/>
      </c>
      <c r="AQ777" s="69" t="str">
        <f t="shared" ref="AQ777:DB777" ca="1" si="1845">IF(AQ$4="A",AQ775,IF(ISERROR(AP771+AQ778),"",AP771+AQ778))</f>
        <v/>
      </c>
      <c r="AR777" s="69" t="str">
        <f t="shared" ca="1" si="1845"/>
        <v/>
      </c>
      <c r="AS777" s="114" t="str">
        <f t="shared" ca="1" si="1845"/>
        <v/>
      </c>
      <c r="AT777" s="113" t="e">
        <f t="shared" ca="1" si="1845"/>
        <v>#VALUE!</v>
      </c>
      <c r="AU777" s="69" t="e">
        <f t="shared" ca="1" si="1845"/>
        <v>#VALUE!</v>
      </c>
      <c r="AV777" s="69" t="e">
        <f t="shared" ca="1" si="1845"/>
        <v>#VALUE!</v>
      </c>
      <c r="AW777" s="114" t="e">
        <f t="shared" ca="1" si="1845"/>
        <v>#VALUE!</v>
      </c>
      <c r="AX777" s="113" t="e">
        <f t="shared" ca="1" si="1845"/>
        <v>#VALUE!</v>
      </c>
      <c r="AY777" s="69" t="e">
        <f t="shared" ca="1" si="1845"/>
        <v>#VALUE!</v>
      </c>
      <c r="AZ777" s="69" t="e">
        <f t="shared" ca="1" si="1845"/>
        <v>#VALUE!</v>
      </c>
      <c r="BA777" s="114" t="e">
        <f t="shared" ca="1" si="1845"/>
        <v>#VALUE!</v>
      </c>
      <c r="BB777" s="113" t="e">
        <f t="shared" ca="1" si="1845"/>
        <v>#VALUE!</v>
      </c>
      <c r="BC777" s="69" t="e">
        <f t="shared" ca="1" si="1845"/>
        <v>#VALUE!</v>
      </c>
      <c r="BD777" s="69" t="e">
        <f t="shared" ca="1" si="1845"/>
        <v>#VALUE!</v>
      </c>
      <c r="BE777" s="114" t="e">
        <f t="shared" ca="1" si="1845"/>
        <v>#VALUE!</v>
      </c>
      <c r="BF777" s="113" t="e">
        <f t="shared" ca="1" si="1845"/>
        <v>#VALUE!</v>
      </c>
      <c r="BG777" s="69" t="e">
        <f t="shared" ca="1" si="1845"/>
        <v>#VALUE!</v>
      </c>
      <c r="BH777" s="69" t="e">
        <f t="shared" ca="1" si="1845"/>
        <v>#VALUE!</v>
      </c>
      <c r="BI777" s="114" t="e">
        <f t="shared" ca="1" si="1845"/>
        <v>#VALUE!</v>
      </c>
      <c r="BJ777" s="113" t="e">
        <f t="shared" ca="1" si="1845"/>
        <v>#VALUE!</v>
      </c>
      <c r="BK777" s="69" t="e">
        <f t="shared" ca="1" si="1845"/>
        <v>#VALUE!</v>
      </c>
      <c r="BL777" s="69" t="e">
        <f t="shared" ca="1" si="1845"/>
        <v>#VALUE!</v>
      </c>
      <c r="BM777" s="114" t="e">
        <f t="shared" ca="1" si="1845"/>
        <v>#VALUE!</v>
      </c>
      <c r="BN777" s="113" t="e">
        <f t="shared" ca="1" si="1845"/>
        <v>#VALUE!</v>
      </c>
      <c r="BO777" s="69" t="e">
        <f t="shared" ca="1" si="1845"/>
        <v>#VALUE!</v>
      </c>
      <c r="BP777" s="69" t="e">
        <f t="shared" ca="1" si="1845"/>
        <v>#VALUE!</v>
      </c>
      <c r="BQ777" s="114" t="e">
        <f t="shared" ca="1" si="1845"/>
        <v>#VALUE!</v>
      </c>
      <c r="BR777" s="113" t="e">
        <f t="shared" ca="1" si="1845"/>
        <v>#VALUE!</v>
      </c>
      <c r="BS777" s="69" t="e">
        <f t="shared" ca="1" si="1845"/>
        <v>#VALUE!</v>
      </c>
      <c r="BT777" s="69" t="e">
        <f t="shared" ca="1" si="1845"/>
        <v>#VALUE!</v>
      </c>
      <c r="BU777" s="114" t="e">
        <f t="shared" ca="1" si="1845"/>
        <v>#VALUE!</v>
      </c>
      <c r="BV777" s="113" t="e">
        <f t="shared" ca="1" si="1845"/>
        <v>#VALUE!</v>
      </c>
      <c r="BW777" s="69" t="e">
        <f t="shared" ca="1" si="1845"/>
        <v>#VALUE!</v>
      </c>
      <c r="BX777" s="69" t="e">
        <f t="shared" ca="1" si="1845"/>
        <v>#VALUE!</v>
      </c>
      <c r="BY777" s="114" t="e">
        <f t="shared" ca="1" si="1845"/>
        <v>#VALUE!</v>
      </c>
      <c r="BZ777" s="113" t="e">
        <f t="shared" ca="1" si="1845"/>
        <v>#VALUE!</v>
      </c>
      <c r="CA777" s="69" t="e">
        <f t="shared" ca="1" si="1845"/>
        <v>#VALUE!</v>
      </c>
      <c r="CB777" s="69" t="e">
        <f t="shared" ca="1" si="1845"/>
        <v>#VALUE!</v>
      </c>
      <c r="CC777" s="114" t="e">
        <f t="shared" ca="1" si="1845"/>
        <v>#VALUE!</v>
      </c>
      <c r="CD777" s="113" t="e">
        <f t="shared" ca="1" si="1845"/>
        <v>#VALUE!</v>
      </c>
      <c r="CE777" s="69" t="e">
        <f t="shared" ca="1" si="1845"/>
        <v>#VALUE!</v>
      </c>
      <c r="CF777" s="69" t="e">
        <f t="shared" ca="1" si="1845"/>
        <v>#VALUE!</v>
      </c>
      <c r="CG777" s="114" t="e">
        <f t="shared" ca="1" si="1845"/>
        <v>#VALUE!</v>
      </c>
      <c r="CH777" s="113">
        <f t="shared" ca="1" si="1845"/>
        <v>0</v>
      </c>
      <c r="CI777" s="69">
        <f t="shared" ca="1" si="1845"/>
        <v>0</v>
      </c>
      <c r="CJ777" s="69">
        <f t="shared" ca="1" si="1845"/>
        <v>0</v>
      </c>
      <c r="CK777" s="114">
        <f t="shared" ca="1" si="1845"/>
        <v>0</v>
      </c>
      <c r="CL777" s="113">
        <f t="shared" ca="1" si="1845"/>
        <v>0</v>
      </c>
      <c r="CM777" s="69">
        <f t="shared" ca="1" si="1845"/>
        <v>0</v>
      </c>
      <c r="CN777" s="69">
        <f t="shared" ca="1" si="1845"/>
        <v>0</v>
      </c>
      <c r="CO777" s="114">
        <f t="shared" ca="1" si="1845"/>
        <v>0</v>
      </c>
      <c r="CP777" s="113">
        <f t="shared" ca="1" si="1845"/>
        <v>0</v>
      </c>
      <c r="CQ777" s="69">
        <f t="shared" ca="1" si="1845"/>
        <v>0</v>
      </c>
      <c r="CR777" s="69">
        <f t="shared" ca="1" si="1845"/>
        <v>0</v>
      </c>
      <c r="CS777" s="114">
        <f t="shared" ca="1" si="1845"/>
        <v>0</v>
      </c>
      <c r="CT777" s="113">
        <f t="shared" ca="1" si="1845"/>
        <v>0</v>
      </c>
      <c r="CU777" s="69">
        <f t="shared" ca="1" si="1845"/>
        <v>0</v>
      </c>
      <c r="CV777" s="69">
        <f t="shared" ca="1" si="1845"/>
        <v>0</v>
      </c>
      <c r="CW777" s="114">
        <f t="shared" ca="1" si="1845"/>
        <v>0</v>
      </c>
      <c r="CX777" s="113">
        <f t="shared" ca="1" si="1845"/>
        <v>0</v>
      </c>
      <c r="CY777" s="69">
        <f t="shared" ca="1" si="1845"/>
        <v>0</v>
      </c>
      <c r="CZ777" s="69">
        <f t="shared" ca="1" si="1845"/>
        <v>0</v>
      </c>
      <c r="DA777" s="114">
        <f t="shared" ca="1" si="1845"/>
        <v>0</v>
      </c>
      <c r="DB777" s="113">
        <f t="shared" ca="1" si="1845"/>
        <v>0</v>
      </c>
      <c r="DC777" s="69">
        <f t="shared" ref="DC777:DI777" ca="1" si="1846">IF(DC$4="A",DC775,IF(ISERROR(DB771+DC778),"",DB771+DC778))</f>
        <v>0</v>
      </c>
      <c r="DD777" s="69">
        <f t="shared" ca="1" si="1846"/>
        <v>0</v>
      </c>
      <c r="DE777" s="114">
        <f t="shared" ca="1" si="1846"/>
        <v>0</v>
      </c>
      <c r="DF777" s="113">
        <f t="shared" ca="1" si="1846"/>
        <v>0</v>
      </c>
      <c r="DG777" s="69">
        <f t="shared" ca="1" si="1846"/>
        <v>0</v>
      </c>
      <c r="DH777" s="69">
        <f t="shared" ca="1" si="1846"/>
        <v>0</v>
      </c>
      <c r="DI777" s="114">
        <f t="shared" ca="1" si="1846"/>
        <v>0</v>
      </c>
      <c r="DK777" s="69">
        <f t="shared" ref="DK777:EK777" ca="1" si="1847">SUM(OFFSET($E777,,MATCH(DK$3,$F$5:$DI$5,0)+3,,1))</f>
        <v>0</v>
      </c>
      <c r="DL777" s="69" t="e">
        <f t="shared" ca="1" si="1847"/>
        <v>#N/A</v>
      </c>
      <c r="DM777" s="69" t="e">
        <f t="shared" ca="1" si="1847"/>
        <v>#VALUE!</v>
      </c>
      <c r="DN777" s="69" t="e">
        <f t="shared" ca="1" si="1847"/>
        <v>#VALUE!</v>
      </c>
      <c r="DO777" s="69" t="e">
        <f t="shared" ca="1" si="1847"/>
        <v>#VALUE!</v>
      </c>
      <c r="DP777" s="69" t="e">
        <f t="shared" ca="1" si="1847"/>
        <v>#VALUE!</v>
      </c>
      <c r="DQ777" s="69" t="e">
        <f t="shared" ca="1" si="1847"/>
        <v>#VALUE!</v>
      </c>
      <c r="DR777" s="69" t="e">
        <f t="shared" ca="1" si="1847"/>
        <v>#VALUE!</v>
      </c>
      <c r="DS777" s="69" t="e">
        <f t="shared" ca="1" si="1847"/>
        <v>#VALUE!</v>
      </c>
      <c r="DT777" s="69" t="e">
        <f t="shared" ca="1" si="1847"/>
        <v>#VALUE!</v>
      </c>
      <c r="DU777" s="69" t="e">
        <f t="shared" ca="1" si="1847"/>
        <v>#VALUE!</v>
      </c>
      <c r="DV777" s="69" t="e">
        <f t="shared" ca="1" si="1847"/>
        <v>#VALUE!</v>
      </c>
      <c r="DW777" s="69" t="e">
        <f t="shared" ca="1" si="1847"/>
        <v>#VALUE!</v>
      </c>
      <c r="DX777" s="69" t="e">
        <f t="shared" ca="1" si="1847"/>
        <v>#VALUE!</v>
      </c>
      <c r="DY777" s="69" t="e">
        <f t="shared" ca="1" si="1847"/>
        <v>#VALUE!</v>
      </c>
      <c r="DZ777" s="69" t="e">
        <f t="shared" ca="1" si="1847"/>
        <v>#VALUE!</v>
      </c>
      <c r="EA777" s="69" t="e">
        <f t="shared" ca="1" si="1847"/>
        <v>#VALUE!</v>
      </c>
      <c r="EB777" s="69" t="e">
        <f t="shared" ca="1" si="1847"/>
        <v>#VALUE!</v>
      </c>
      <c r="EC777" s="69" t="e">
        <f t="shared" ca="1" si="1847"/>
        <v>#VALUE!</v>
      </c>
      <c r="ED777" s="69" t="e">
        <f t="shared" ca="1" si="1847"/>
        <v>#VALUE!</v>
      </c>
      <c r="EE777" s="69" t="e">
        <f t="shared" ca="1" si="1847"/>
        <v>#VALUE!</v>
      </c>
      <c r="EF777" s="69" t="e">
        <f t="shared" ca="1" si="1847"/>
        <v>#VALUE!</v>
      </c>
      <c r="EG777" s="69" t="e">
        <f t="shared" ca="1" si="1847"/>
        <v>#VALUE!</v>
      </c>
      <c r="EH777" s="69" t="e">
        <f t="shared" ca="1" si="1847"/>
        <v>#VALUE!</v>
      </c>
      <c r="EI777" s="69" t="e">
        <f t="shared" ca="1" si="1847"/>
        <v>#VALUE!</v>
      </c>
      <c r="EJ777" s="69" t="e">
        <f t="shared" ca="1" si="1847"/>
        <v>#VALUE!</v>
      </c>
      <c r="EK777" s="69" t="e">
        <f t="shared" ca="1" si="1847"/>
        <v>#VALUE!</v>
      </c>
    </row>
    <row r="778" spans="1:141" outlineLevel="1" x14ac:dyDescent="0.25">
      <c r="A778" s="90"/>
      <c r="B778" s="90"/>
      <c r="C778" s="90"/>
      <c r="D778" s="90"/>
      <c r="E778" t="s">
        <v>358</v>
      </c>
      <c r="F778" s="100"/>
      <c r="I778" s="101"/>
      <c r="J778" s="100"/>
      <c r="M778" s="101"/>
      <c r="N778" s="100"/>
      <c r="Q778" s="101"/>
      <c r="R778" s="100"/>
      <c r="U778" s="101"/>
      <c r="V778" s="100"/>
      <c r="Y778" s="101"/>
      <c r="Z778" s="100"/>
      <c r="AC778" s="101"/>
      <c r="AD778" s="100"/>
      <c r="AG778" s="101"/>
      <c r="AH778" s="100"/>
      <c r="AK778" s="101"/>
      <c r="AL778" s="100"/>
      <c r="AO778" s="101"/>
      <c r="AP778" s="113" t="e">
        <f ca="1">IF(AP$4="A",AP771-AO771,AP780)</f>
        <v>#N/A</v>
      </c>
      <c r="AQ778" s="69" t="e">
        <f t="shared" ref="AQ778:DB778" ca="1" si="1848">IF(AQ$4="A",AQ771-AP771,AQ780)</f>
        <v>#N/A</v>
      </c>
      <c r="AR778" s="69" t="e">
        <f t="shared" ca="1" si="1848"/>
        <v>#N/A</v>
      </c>
      <c r="AS778" s="114" t="e">
        <f t="shared" ca="1" si="1848"/>
        <v>#N/A</v>
      </c>
      <c r="AT778" s="113" t="e">
        <f t="shared" ca="1" si="1848"/>
        <v>#VALUE!</v>
      </c>
      <c r="AU778" s="69" t="e">
        <f t="shared" ca="1" si="1848"/>
        <v>#VALUE!</v>
      </c>
      <c r="AV778" s="69" t="e">
        <f t="shared" ca="1" si="1848"/>
        <v>#VALUE!</v>
      </c>
      <c r="AW778" s="114" t="e">
        <f t="shared" ca="1" si="1848"/>
        <v>#VALUE!</v>
      </c>
      <c r="AX778" s="113" t="e">
        <f t="shared" ca="1" si="1848"/>
        <v>#VALUE!</v>
      </c>
      <c r="AY778" s="69" t="e">
        <f t="shared" ca="1" si="1848"/>
        <v>#VALUE!</v>
      </c>
      <c r="AZ778" s="69" t="e">
        <f t="shared" ca="1" si="1848"/>
        <v>#VALUE!</v>
      </c>
      <c r="BA778" s="114" t="e">
        <f t="shared" ca="1" si="1848"/>
        <v>#VALUE!</v>
      </c>
      <c r="BB778" s="113" t="e">
        <f t="shared" ca="1" si="1848"/>
        <v>#VALUE!</v>
      </c>
      <c r="BC778" s="69" t="e">
        <f t="shared" ca="1" si="1848"/>
        <v>#VALUE!</v>
      </c>
      <c r="BD778" s="69" t="e">
        <f t="shared" ca="1" si="1848"/>
        <v>#VALUE!</v>
      </c>
      <c r="BE778" s="114" t="e">
        <f t="shared" ca="1" si="1848"/>
        <v>#VALUE!</v>
      </c>
      <c r="BF778" s="113" t="e">
        <f t="shared" ca="1" si="1848"/>
        <v>#VALUE!</v>
      </c>
      <c r="BG778" s="69" t="e">
        <f t="shared" ca="1" si="1848"/>
        <v>#VALUE!</v>
      </c>
      <c r="BH778" s="69" t="e">
        <f t="shared" ca="1" si="1848"/>
        <v>#VALUE!</v>
      </c>
      <c r="BI778" s="114" t="e">
        <f t="shared" ca="1" si="1848"/>
        <v>#VALUE!</v>
      </c>
      <c r="BJ778" s="113" t="e">
        <f t="shared" ca="1" si="1848"/>
        <v>#VALUE!</v>
      </c>
      <c r="BK778" s="69" t="e">
        <f t="shared" ca="1" si="1848"/>
        <v>#VALUE!</v>
      </c>
      <c r="BL778" s="69" t="e">
        <f t="shared" ca="1" si="1848"/>
        <v>#VALUE!</v>
      </c>
      <c r="BM778" s="114" t="e">
        <f t="shared" ca="1" si="1848"/>
        <v>#VALUE!</v>
      </c>
      <c r="BN778" s="113" t="e">
        <f t="shared" ca="1" si="1848"/>
        <v>#VALUE!</v>
      </c>
      <c r="BO778" s="69" t="e">
        <f t="shared" ca="1" si="1848"/>
        <v>#VALUE!</v>
      </c>
      <c r="BP778" s="69" t="e">
        <f t="shared" ca="1" si="1848"/>
        <v>#VALUE!</v>
      </c>
      <c r="BQ778" s="114" t="e">
        <f t="shared" ca="1" si="1848"/>
        <v>#VALUE!</v>
      </c>
      <c r="BR778" s="113" t="e">
        <f t="shared" ca="1" si="1848"/>
        <v>#VALUE!</v>
      </c>
      <c r="BS778" s="69" t="e">
        <f t="shared" ca="1" si="1848"/>
        <v>#VALUE!</v>
      </c>
      <c r="BT778" s="69" t="e">
        <f t="shared" ca="1" si="1848"/>
        <v>#VALUE!</v>
      </c>
      <c r="BU778" s="114" t="e">
        <f t="shared" ca="1" si="1848"/>
        <v>#VALUE!</v>
      </c>
      <c r="BV778" s="113" t="e">
        <f t="shared" ca="1" si="1848"/>
        <v>#VALUE!</v>
      </c>
      <c r="BW778" s="69" t="e">
        <f t="shared" ca="1" si="1848"/>
        <v>#VALUE!</v>
      </c>
      <c r="BX778" s="69" t="e">
        <f t="shared" ca="1" si="1848"/>
        <v>#VALUE!</v>
      </c>
      <c r="BY778" s="114" t="e">
        <f t="shared" ca="1" si="1848"/>
        <v>#VALUE!</v>
      </c>
      <c r="BZ778" s="113" t="e">
        <f t="shared" ca="1" si="1848"/>
        <v>#VALUE!</v>
      </c>
      <c r="CA778" s="69" t="e">
        <f t="shared" ca="1" si="1848"/>
        <v>#VALUE!</v>
      </c>
      <c r="CB778" s="69" t="e">
        <f t="shared" ca="1" si="1848"/>
        <v>#VALUE!</v>
      </c>
      <c r="CC778" s="114" t="e">
        <f t="shared" ca="1" si="1848"/>
        <v>#VALUE!</v>
      </c>
      <c r="CD778" s="113" t="e">
        <f t="shared" ca="1" si="1848"/>
        <v>#VALUE!</v>
      </c>
      <c r="CE778" s="69" t="e">
        <f t="shared" ca="1" si="1848"/>
        <v>#VALUE!</v>
      </c>
      <c r="CF778" s="69" t="e">
        <f t="shared" ca="1" si="1848"/>
        <v>#VALUE!</v>
      </c>
      <c r="CG778" s="114" t="e">
        <f t="shared" ca="1" si="1848"/>
        <v>#VALUE!</v>
      </c>
      <c r="CH778" s="113" t="e">
        <f t="shared" ca="1" si="1848"/>
        <v>#VALUE!</v>
      </c>
      <c r="CI778" s="69">
        <f t="shared" ca="1" si="1848"/>
        <v>0</v>
      </c>
      <c r="CJ778" s="69">
        <f t="shared" ca="1" si="1848"/>
        <v>0</v>
      </c>
      <c r="CK778" s="114">
        <f t="shared" ca="1" si="1848"/>
        <v>0</v>
      </c>
      <c r="CL778" s="113">
        <f t="shared" ca="1" si="1848"/>
        <v>0</v>
      </c>
      <c r="CM778" s="69">
        <f t="shared" ca="1" si="1848"/>
        <v>0</v>
      </c>
      <c r="CN778" s="69">
        <f t="shared" ca="1" si="1848"/>
        <v>0</v>
      </c>
      <c r="CO778" s="114">
        <f t="shared" ca="1" si="1848"/>
        <v>0</v>
      </c>
      <c r="CP778" s="113">
        <f t="shared" ca="1" si="1848"/>
        <v>0</v>
      </c>
      <c r="CQ778" s="69">
        <f t="shared" ca="1" si="1848"/>
        <v>0</v>
      </c>
      <c r="CR778" s="69">
        <f t="shared" ca="1" si="1848"/>
        <v>0</v>
      </c>
      <c r="CS778" s="114">
        <f t="shared" ca="1" si="1848"/>
        <v>0</v>
      </c>
      <c r="CT778" s="113">
        <f t="shared" ca="1" si="1848"/>
        <v>0</v>
      </c>
      <c r="CU778" s="69">
        <f t="shared" ca="1" si="1848"/>
        <v>0</v>
      </c>
      <c r="CV778" s="69">
        <f t="shared" ca="1" si="1848"/>
        <v>0</v>
      </c>
      <c r="CW778" s="114">
        <f t="shared" ca="1" si="1848"/>
        <v>0</v>
      </c>
      <c r="CX778" s="113">
        <f t="shared" ca="1" si="1848"/>
        <v>0</v>
      </c>
      <c r="CY778" s="69">
        <f t="shared" ca="1" si="1848"/>
        <v>0</v>
      </c>
      <c r="CZ778" s="69">
        <f t="shared" ca="1" si="1848"/>
        <v>0</v>
      </c>
      <c r="DA778" s="114">
        <f t="shared" ca="1" si="1848"/>
        <v>0</v>
      </c>
      <c r="DB778" s="113">
        <f t="shared" ca="1" si="1848"/>
        <v>0</v>
      </c>
      <c r="DC778" s="69">
        <f t="shared" ref="DC778:DI778" ca="1" si="1849">IF(DC$4="A",DC771-DB771,DC780)</f>
        <v>0</v>
      </c>
      <c r="DD778" s="69">
        <f t="shared" ca="1" si="1849"/>
        <v>0</v>
      </c>
      <c r="DE778" s="114">
        <f t="shared" ca="1" si="1849"/>
        <v>0</v>
      </c>
      <c r="DF778" s="113">
        <f t="shared" ca="1" si="1849"/>
        <v>0</v>
      </c>
      <c r="DG778" s="69">
        <f t="shared" ca="1" si="1849"/>
        <v>0</v>
      </c>
      <c r="DH778" s="69">
        <f t="shared" ca="1" si="1849"/>
        <v>0</v>
      </c>
      <c r="DI778" s="114">
        <f t="shared" ca="1" si="1849"/>
        <v>0</v>
      </c>
      <c r="DT778" s="69"/>
      <c r="DU778" s="69"/>
      <c r="DV778" s="69"/>
      <c r="DW778" s="69"/>
      <c r="DX778" s="69"/>
      <c r="DY778" s="69"/>
      <c r="DZ778" s="69"/>
      <c r="EA778" s="69"/>
      <c r="EB778" s="69"/>
      <c r="EC778" s="69"/>
      <c r="ED778" s="69"/>
      <c r="EE778" s="69"/>
      <c r="EF778" s="69"/>
      <c r="EG778" s="69"/>
      <c r="EH778" s="69"/>
      <c r="EI778" s="69"/>
      <c r="EJ778" s="69"/>
      <c r="EK778" s="69"/>
    </row>
    <row r="779" spans="1:141" outlineLevel="1" x14ac:dyDescent="0.25">
      <c r="A779" s="90"/>
      <c r="B779" s="90"/>
      <c r="C779" s="90"/>
      <c r="D779" s="90"/>
      <c r="F779" s="100"/>
      <c r="I779" s="101"/>
      <c r="J779" s="100"/>
      <c r="M779" s="101"/>
      <c r="N779" s="100"/>
      <c r="Q779" s="101"/>
      <c r="R779" s="100"/>
      <c r="U779" s="101"/>
      <c r="V779" s="100"/>
      <c r="Y779" s="101"/>
      <c r="Z779" s="100"/>
      <c r="AC779" s="101"/>
      <c r="AD779" s="100"/>
      <c r="AG779" s="101"/>
      <c r="AH779" s="100"/>
      <c r="AK779" s="101"/>
      <c r="AL779" s="100"/>
      <c r="AO779" s="101"/>
      <c r="AP779" s="102"/>
      <c r="AQ779" s="103"/>
      <c r="AR779" s="103"/>
      <c r="AS779" s="104"/>
      <c r="AT779" s="102"/>
      <c r="AU779" s="103"/>
      <c r="AV779" s="103"/>
      <c r="AW779" s="104"/>
      <c r="AX779" s="102"/>
      <c r="AY779" s="103"/>
      <c r="AZ779" s="103"/>
      <c r="BA779" s="104"/>
      <c r="BB779" s="102"/>
      <c r="BC779" s="103"/>
      <c r="BD779" s="103"/>
      <c r="BE779" s="104"/>
      <c r="BF779" s="102"/>
      <c r="BG779" s="103"/>
      <c r="BH779" s="103"/>
      <c r="BI779" s="104"/>
      <c r="BJ779" s="102"/>
      <c r="BK779" s="103"/>
      <c r="BL779" s="103"/>
      <c r="BM779" s="104"/>
      <c r="BN779" s="102"/>
      <c r="BO779" s="103"/>
      <c r="BP779" s="103"/>
      <c r="BQ779" s="104"/>
      <c r="BR779" s="102"/>
      <c r="BS779" s="103"/>
      <c r="BT779" s="103"/>
      <c r="BU779" s="104"/>
      <c r="BV779" s="102"/>
      <c r="BW779" s="103"/>
      <c r="BX779" s="103"/>
      <c r="BY779" s="104"/>
      <c r="BZ779" s="102"/>
      <c r="CA779" s="103"/>
      <c r="CB779" s="103"/>
      <c r="CC779" s="104"/>
      <c r="CD779" s="102"/>
      <c r="CE779" s="103"/>
      <c r="CF779" s="103"/>
      <c r="CG779" s="104"/>
      <c r="CH779" s="102"/>
      <c r="CI779" s="103"/>
      <c r="CJ779" s="103"/>
      <c r="CK779" s="104"/>
      <c r="CL779" s="102"/>
      <c r="CM779" s="103"/>
      <c r="CN779" s="103"/>
      <c r="CO779" s="104"/>
      <c r="CP779" s="102"/>
      <c r="CQ779" s="103"/>
      <c r="CR779" s="103"/>
      <c r="CS779" s="104"/>
      <c r="CT779" s="102"/>
      <c r="CU779" s="103"/>
      <c r="CV779" s="103"/>
      <c r="CW779" s="104"/>
      <c r="CX779" s="102"/>
      <c r="CY779" s="103"/>
      <c r="CZ779" s="103"/>
      <c r="DA779" s="104"/>
      <c r="DB779" s="102"/>
      <c r="DC779" s="103"/>
      <c r="DD779" s="103"/>
      <c r="DE779" s="104"/>
      <c r="DF779" s="102"/>
      <c r="DG779" s="103"/>
      <c r="DH779" s="103"/>
      <c r="DI779" s="104"/>
    </row>
    <row r="780" spans="1:141" outlineLevel="1" x14ac:dyDescent="0.25">
      <c r="A780" s="90"/>
      <c r="B780" s="90"/>
      <c r="C780" s="90"/>
      <c r="D780" s="90"/>
      <c r="E780" s="36" t="str">
        <f>CONCATENATE(E778," selected driver: ",$J$8," (",$J$9,")")</f>
        <v>Net change ([+] issuance / [-] redemption) selected driver: Default (Annual)</v>
      </c>
      <c r="F780" s="100"/>
      <c r="I780" s="101"/>
      <c r="J780" s="100"/>
      <c r="M780" s="101"/>
      <c r="N780" s="100"/>
      <c r="Q780" s="101"/>
      <c r="R780" s="100"/>
      <c r="U780" s="101"/>
      <c r="V780" s="100"/>
      <c r="Y780" s="101"/>
      <c r="Z780" s="100"/>
      <c r="AC780" s="101"/>
      <c r="AD780" s="100"/>
      <c r="AG780" s="101"/>
      <c r="AH780" s="100"/>
      <c r="AK780" s="101"/>
      <c r="AL780" s="100"/>
      <c r="AO780" s="101"/>
      <c r="AP780" s="147" t="e" cm="1">
        <f t="array" ref="AP780">IF($I$9=1,AP782,INDEX($DT782:$EK782,,MATCH(CONCATENATE("FY ",RIGHT(AP$3,4)),$DT$3:$EK$3,0))/4)</f>
        <v>#N/A</v>
      </c>
      <c r="AQ780" s="148" t="e" cm="1">
        <f t="array" ref="AQ780">IF($I$9=1,AQ782,INDEX($DT782:$EK782,,MATCH(CONCATENATE("FY ",RIGHT(AQ$3,4)),$DT$3:$EK$3,0))/4)</f>
        <v>#N/A</v>
      </c>
      <c r="AR780" s="148" t="e" cm="1">
        <f t="array" ref="AR780">IF($I$9=1,AR782,INDEX($DT782:$EK782,,MATCH(CONCATENATE("FY ",RIGHT(AR$3,4)),$DT$3:$EK$3,0))/4)</f>
        <v>#N/A</v>
      </c>
      <c r="AS780" s="149" t="e" cm="1">
        <f t="array" ref="AS780">IF($I$9=1,AS782,INDEX($DT782:$EK782,,MATCH(CONCATENATE("FY ",RIGHT(AS$3,4)),$DT$3:$EK$3,0))/4)</f>
        <v>#N/A</v>
      </c>
      <c r="AT780" s="147" t="e" cm="1">
        <f t="array" ref="AT780">IF($I$9=1,AT782,INDEX($DT782:$EK782,,MATCH(CONCATENATE("FY ",RIGHT(AT$3,4)),$DT$3:$EK$3,0))/4)</f>
        <v>#N/A</v>
      </c>
      <c r="AU780" s="148" t="e" cm="1">
        <f t="array" ref="AU780">IF($I$9=1,AU782,INDEX($DT782:$EK782,,MATCH(CONCATENATE("FY ",RIGHT(AU$3,4)),$DT$3:$EK$3,0))/4)</f>
        <v>#N/A</v>
      </c>
      <c r="AV780" s="148" t="e" cm="1">
        <f t="array" ref="AV780">IF($I$9=1,AV782,INDEX($DT782:$EK782,,MATCH(CONCATENATE("FY ",RIGHT(AV$3,4)),$DT$3:$EK$3,0))/4)</f>
        <v>#N/A</v>
      </c>
      <c r="AW780" s="149" t="e" cm="1">
        <f t="array" ref="AW780">IF($I$9=1,AW782,INDEX($DT782:$EK782,,MATCH(CONCATENATE("FY ",RIGHT(AW$3,4)),$DT$3:$EK$3,0))/4)</f>
        <v>#N/A</v>
      </c>
      <c r="AX780" s="147" t="e" cm="1">
        <f t="array" ref="AX780">IF($I$9=1,AX782,INDEX($DT782:$EK782,,MATCH(CONCATENATE("FY ",RIGHT(AX$3,4)),$DT$3:$EK$3,0))/4)</f>
        <v>#N/A</v>
      </c>
      <c r="AY780" s="148" t="e" cm="1">
        <f t="array" ref="AY780">IF($I$9=1,AY782,INDEX($DT782:$EK782,,MATCH(CONCATENATE("FY ",RIGHT(AY$3,4)),$DT$3:$EK$3,0))/4)</f>
        <v>#N/A</v>
      </c>
      <c r="AZ780" s="148" t="e" cm="1">
        <f t="array" ref="AZ780">IF($I$9=1,AZ782,INDEX($DT782:$EK782,,MATCH(CONCATENATE("FY ",RIGHT(AZ$3,4)),$DT$3:$EK$3,0))/4)</f>
        <v>#N/A</v>
      </c>
      <c r="BA780" s="149" t="e" cm="1">
        <f t="array" ref="BA780">IF($I$9=1,BA782,INDEX($DT782:$EK782,,MATCH(CONCATENATE("FY ",RIGHT(BA$3,4)),$DT$3:$EK$3,0))/4)</f>
        <v>#N/A</v>
      </c>
      <c r="BB780" s="147" t="e" cm="1">
        <f t="array" ref="BB780">IF($I$9=1,BB782,INDEX($DT782:$EK782,,MATCH(CONCATENATE("FY ",RIGHT(BB$3,4)),$DT$3:$EK$3,0))/4)</f>
        <v>#N/A</v>
      </c>
      <c r="BC780" s="148" t="e" cm="1">
        <f t="array" ref="BC780">IF($I$9=1,BC782,INDEX($DT782:$EK782,,MATCH(CONCATENATE("FY ",RIGHT(BC$3,4)),$DT$3:$EK$3,0))/4)</f>
        <v>#N/A</v>
      </c>
      <c r="BD780" s="148" t="e" cm="1">
        <f t="array" ref="BD780">IF($I$9=1,BD782,INDEX($DT782:$EK782,,MATCH(CONCATENATE("FY ",RIGHT(BD$3,4)),$DT$3:$EK$3,0))/4)</f>
        <v>#N/A</v>
      </c>
      <c r="BE780" s="149" t="e" cm="1">
        <f t="array" ref="BE780">IF($I$9=1,BE782,INDEX($DT782:$EK782,,MATCH(CONCATENATE("FY ",RIGHT(BE$3,4)),$DT$3:$EK$3,0))/4)</f>
        <v>#N/A</v>
      </c>
      <c r="BF780" s="147" t="e" cm="1">
        <f t="array" ref="BF780">IF($I$9=1,BF782,INDEX($DT782:$EK782,,MATCH(CONCATENATE("FY ",RIGHT(BF$3,4)),$DT$3:$EK$3,0))/4)</f>
        <v>#N/A</v>
      </c>
      <c r="BG780" s="148" t="e" cm="1">
        <f t="array" ref="BG780">IF($I$9=1,BG782,INDEX($DT782:$EK782,,MATCH(CONCATENATE("FY ",RIGHT(BG$3,4)),$DT$3:$EK$3,0))/4)</f>
        <v>#N/A</v>
      </c>
      <c r="BH780" s="148" t="e" cm="1">
        <f t="array" ref="BH780">IF($I$9=1,BH782,INDEX($DT782:$EK782,,MATCH(CONCATENATE("FY ",RIGHT(BH$3,4)),$DT$3:$EK$3,0))/4)</f>
        <v>#N/A</v>
      </c>
      <c r="BI780" s="149" t="e" cm="1">
        <f t="array" ref="BI780">IF($I$9=1,BI782,INDEX($DT782:$EK782,,MATCH(CONCATENATE("FY ",RIGHT(BI$3,4)),$DT$3:$EK$3,0))/4)</f>
        <v>#N/A</v>
      </c>
      <c r="BJ780" s="147" t="e" cm="1">
        <f t="array" ref="BJ780">IF($I$9=1,BJ782,INDEX($DT782:$EK782,,MATCH(CONCATENATE("FY ",RIGHT(BJ$3,4)),$DT$3:$EK$3,0))/4)</f>
        <v>#N/A</v>
      </c>
      <c r="BK780" s="148" t="e" cm="1">
        <f t="array" ref="BK780">IF($I$9=1,BK782,INDEX($DT782:$EK782,,MATCH(CONCATENATE("FY ",RIGHT(BK$3,4)),$DT$3:$EK$3,0))/4)</f>
        <v>#N/A</v>
      </c>
      <c r="BL780" s="148" t="e" cm="1">
        <f t="array" ref="BL780">IF($I$9=1,BL782,INDEX($DT782:$EK782,,MATCH(CONCATENATE("FY ",RIGHT(BL$3,4)),$DT$3:$EK$3,0))/4)</f>
        <v>#N/A</v>
      </c>
      <c r="BM780" s="149" t="e" cm="1">
        <f t="array" ref="BM780">IF($I$9=1,BM782,INDEX($DT782:$EK782,,MATCH(CONCATENATE("FY ",RIGHT(BM$3,4)),$DT$3:$EK$3,0))/4)</f>
        <v>#N/A</v>
      </c>
      <c r="BN780" s="147" t="e" cm="1">
        <f t="array" ref="BN780">IF($I$9=1,BN782,INDEX($DT782:$EK782,,MATCH(CONCATENATE("FY ",RIGHT(BN$3,4)),$DT$3:$EK$3,0))/4)</f>
        <v>#N/A</v>
      </c>
      <c r="BO780" s="148" t="e" cm="1">
        <f t="array" ref="BO780">IF($I$9=1,BO782,INDEX($DT782:$EK782,,MATCH(CONCATENATE("FY ",RIGHT(BO$3,4)),$DT$3:$EK$3,0))/4)</f>
        <v>#N/A</v>
      </c>
      <c r="BP780" s="148" t="e" cm="1">
        <f t="array" ref="BP780">IF($I$9=1,BP782,INDEX($DT782:$EK782,,MATCH(CONCATENATE("FY ",RIGHT(BP$3,4)),$DT$3:$EK$3,0))/4)</f>
        <v>#N/A</v>
      </c>
      <c r="BQ780" s="149" t="e" cm="1">
        <f t="array" ref="BQ780">IF($I$9=1,BQ782,INDEX($DT782:$EK782,,MATCH(CONCATENATE("FY ",RIGHT(BQ$3,4)),$DT$3:$EK$3,0))/4)</f>
        <v>#N/A</v>
      </c>
      <c r="BR780" s="147" t="e" cm="1">
        <f t="array" ref="BR780">IF($I$9=1,BR782,INDEX($DT782:$EK782,,MATCH(CONCATENATE("FY ",RIGHT(BR$3,4)),$DT$3:$EK$3,0))/4)</f>
        <v>#N/A</v>
      </c>
      <c r="BS780" s="148" t="e" cm="1">
        <f t="array" ref="BS780">IF($I$9=1,BS782,INDEX($DT782:$EK782,,MATCH(CONCATENATE("FY ",RIGHT(BS$3,4)),$DT$3:$EK$3,0))/4)</f>
        <v>#N/A</v>
      </c>
      <c r="BT780" s="148" t="e" cm="1">
        <f t="array" ref="BT780">IF($I$9=1,BT782,INDEX($DT782:$EK782,,MATCH(CONCATENATE("FY ",RIGHT(BT$3,4)),$DT$3:$EK$3,0))/4)</f>
        <v>#N/A</v>
      </c>
      <c r="BU780" s="149" t="e" cm="1">
        <f t="array" ref="BU780">IF($I$9=1,BU782,INDEX($DT782:$EK782,,MATCH(CONCATENATE("FY ",RIGHT(BU$3,4)),$DT$3:$EK$3,0))/4)</f>
        <v>#N/A</v>
      </c>
      <c r="BV780" s="147" t="e" cm="1">
        <f t="array" ref="BV780">IF($I$9=1,BV782,INDEX($DT782:$EK782,,MATCH(CONCATENATE("FY ",RIGHT(BV$3,4)),$DT$3:$EK$3,0))/4)</f>
        <v>#N/A</v>
      </c>
      <c r="BW780" s="148" t="e" cm="1">
        <f t="array" ref="BW780">IF($I$9=1,BW782,INDEX($DT782:$EK782,,MATCH(CONCATENATE("FY ",RIGHT(BW$3,4)),$DT$3:$EK$3,0))/4)</f>
        <v>#N/A</v>
      </c>
      <c r="BX780" s="148" t="e" cm="1">
        <f t="array" ref="BX780">IF($I$9=1,BX782,INDEX($DT782:$EK782,,MATCH(CONCATENATE("FY ",RIGHT(BX$3,4)),$DT$3:$EK$3,0))/4)</f>
        <v>#N/A</v>
      </c>
      <c r="BY780" s="149" t="e" cm="1">
        <f t="array" ref="BY780">IF($I$9=1,BY782,INDEX($DT782:$EK782,,MATCH(CONCATENATE("FY ",RIGHT(BY$3,4)),$DT$3:$EK$3,0))/4)</f>
        <v>#N/A</v>
      </c>
      <c r="BZ780" s="147" t="e" cm="1">
        <f t="array" ref="BZ780">IF($I$9=1,BZ782,INDEX($DT782:$EK782,,MATCH(CONCATENATE("FY ",RIGHT(BZ$3,4)),$DT$3:$EK$3,0))/4)</f>
        <v>#N/A</v>
      </c>
      <c r="CA780" s="148" t="e" cm="1">
        <f t="array" ref="CA780">IF($I$9=1,CA782,INDEX($DT782:$EK782,,MATCH(CONCATENATE("FY ",RIGHT(CA$3,4)),$DT$3:$EK$3,0))/4)</f>
        <v>#N/A</v>
      </c>
      <c r="CB780" s="148" t="e" cm="1">
        <f t="array" ref="CB780">IF($I$9=1,CB782,INDEX($DT782:$EK782,,MATCH(CONCATENATE("FY ",RIGHT(CB$3,4)),$DT$3:$EK$3,0))/4)</f>
        <v>#N/A</v>
      </c>
      <c r="CC780" s="149" t="e" cm="1">
        <f t="array" ref="CC780">IF($I$9=1,CC782,INDEX($DT782:$EK782,,MATCH(CONCATENATE("FY ",RIGHT(CC$3,4)),$DT$3:$EK$3,0))/4)</f>
        <v>#N/A</v>
      </c>
      <c r="CD780" s="147" t="e" cm="1">
        <f t="array" ref="CD780">IF($I$9=1,CD782,INDEX($DT782:$EK782,,MATCH(CONCATENATE("FY ",RIGHT(CD$3,4)),$DT$3:$EK$3,0))/4)</f>
        <v>#N/A</v>
      </c>
      <c r="CE780" s="148" t="e" cm="1">
        <f t="array" ref="CE780">IF($I$9=1,CE782,INDEX($DT782:$EK782,,MATCH(CONCATENATE("FY ",RIGHT(CE$3,4)),$DT$3:$EK$3,0))/4)</f>
        <v>#N/A</v>
      </c>
      <c r="CF780" s="148" t="e" cm="1">
        <f t="array" ref="CF780">IF($I$9=1,CF782,INDEX($DT782:$EK782,,MATCH(CONCATENATE("FY ",RIGHT(CF$3,4)),$DT$3:$EK$3,0))/4)</f>
        <v>#N/A</v>
      </c>
      <c r="CG780" s="149" t="e" cm="1">
        <f t="array" ref="CG780">IF($I$9=1,CG782,INDEX($DT782:$EK782,,MATCH(CONCATENATE("FY ",RIGHT(CG$3,4)),$DT$3:$EK$3,0))/4)</f>
        <v>#N/A</v>
      </c>
      <c r="CH780" s="147" t="e" cm="1">
        <f t="array" ref="CH780">IF($I$9=1,CH782,INDEX($DT782:$EK782,,MATCH(CONCATENATE("FY ",RIGHT(CH$3,4)),$DT$3:$EK$3,0))/4)</f>
        <v>#N/A</v>
      </c>
      <c r="CI780" s="148" t="e" cm="1">
        <f t="array" ref="CI780">IF($I$9=1,CI782,INDEX($DT782:$EK782,,MATCH(CONCATENATE("FY ",RIGHT(CI$3,4)),$DT$3:$EK$3,0))/4)</f>
        <v>#N/A</v>
      </c>
      <c r="CJ780" s="148" t="e" cm="1">
        <f t="array" ref="CJ780">IF($I$9=1,CJ782,INDEX($DT782:$EK782,,MATCH(CONCATENATE("FY ",RIGHT(CJ$3,4)),$DT$3:$EK$3,0))/4)</f>
        <v>#N/A</v>
      </c>
      <c r="CK780" s="149" t="e" cm="1">
        <f t="array" ref="CK780">IF($I$9=1,CK782,INDEX($DT782:$EK782,,MATCH(CONCATENATE("FY ",RIGHT(CK$3,4)),$DT$3:$EK$3,0))/4)</f>
        <v>#N/A</v>
      </c>
      <c r="CL780" s="147" t="e" cm="1">
        <f t="array" ref="CL780">IF($I$9=1,CL782,INDEX($DT782:$EK782,,MATCH(CONCATENATE("FY ",RIGHT(CL$3,4)),$DT$3:$EK$3,0))/4)</f>
        <v>#N/A</v>
      </c>
      <c r="CM780" s="148" t="e" cm="1">
        <f t="array" ref="CM780">IF($I$9=1,CM782,INDEX($DT782:$EK782,,MATCH(CONCATENATE("FY ",RIGHT(CM$3,4)),$DT$3:$EK$3,0))/4)</f>
        <v>#N/A</v>
      </c>
      <c r="CN780" s="148" t="e" cm="1">
        <f t="array" ref="CN780">IF($I$9=1,CN782,INDEX($DT782:$EK782,,MATCH(CONCATENATE("FY ",RIGHT(CN$3,4)),$DT$3:$EK$3,0))/4)</f>
        <v>#N/A</v>
      </c>
      <c r="CO780" s="149" t="e" cm="1">
        <f t="array" ref="CO780">IF($I$9=1,CO782,INDEX($DT782:$EK782,,MATCH(CONCATENATE("FY ",RIGHT(CO$3,4)),$DT$3:$EK$3,0))/4)</f>
        <v>#N/A</v>
      </c>
      <c r="CP780" s="147" t="e" cm="1">
        <f t="array" ref="CP780">IF($I$9=1,CP782,INDEX($DT782:$EK782,,MATCH(CONCATENATE("FY ",RIGHT(CP$3,4)),$DT$3:$EK$3,0))/4)</f>
        <v>#N/A</v>
      </c>
      <c r="CQ780" s="148" t="e" cm="1">
        <f t="array" ref="CQ780">IF($I$9=1,CQ782,INDEX($DT782:$EK782,,MATCH(CONCATENATE("FY ",RIGHT(CQ$3,4)),$DT$3:$EK$3,0))/4)</f>
        <v>#N/A</v>
      </c>
      <c r="CR780" s="148" t="e" cm="1">
        <f t="array" ref="CR780">IF($I$9=1,CR782,INDEX($DT782:$EK782,,MATCH(CONCATENATE("FY ",RIGHT(CR$3,4)),$DT$3:$EK$3,0))/4)</f>
        <v>#N/A</v>
      </c>
      <c r="CS780" s="149" t="e" cm="1">
        <f t="array" ref="CS780">IF($I$9=1,CS782,INDEX($DT782:$EK782,,MATCH(CONCATENATE("FY ",RIGHT(CS$3,4)),$DT$3:$EK$3,0))/4)</f>
        <v>#N/A</v>
      </c>
      <c r="CT780" s="147" t="e" cm="1">
        <f t="array" ref="CT780">IF($I$9=1,CT782,INDEX($DT782:$EK782,,MATCH(CONCATENATE("FY ",RIGHT(CT$3,4)),$DT$3:$EK$3,0))/4)</f>
        <v>#N/A</v>
      </c>
      <c r="CU780" s="148" t="e" cm="1">
        <f t="array" ref="CU780">IF($I$9=1,CU782,INDEX($DT782:$EK782,,MATCH(CONCATENATE("FY ",RIGHT(CU$3,4)),$DT$3:$EK$3,0))/4)</f>
        <v>#N/A</v>
      </c>
      <c r="CV780" s="148" t="e" cm="1">
        <f t="array" ref="CV780">IF($I$9=1,CV782,INDEX($DT782:$EK782,,MATCH(CONCATENATE("FY ",RIGHT(CV$3,4)),$DT$3:$EK$3,0))/4)</f>
        <v>#N/A</v>
      </c>
      <c r="CW780" s="149" t="e" cm="1">
        <f t="array" ref="CW780">IF($I$9=1,CW782,INDEX($DT782:$EK782,,MATCH(CONCATENATE("FY ",RIGHT(CW$3,4)),$DT$3:$EK$3,0))/4)</f>
        <v>#N/A</v>
      </c>
      <c r="CX780" s="147" t="e" cm="1">
        <f t="array" ref="CX780">IF($I$9=1,CX782,INDEX($DT782:$EK782,,MATCH(CONCATENATE("FY ",RIGHT(CX$3,4)),$DT$3:$EK$3,0))/4)</f>
        <v>#N/A</v>
      </c>
      <c r="CY780" s="148" t="e" cm="1">
        <f t="array" ref="CY780">IF($I$9=1,CY782,INDEX($DT782:$EK782,,MATCH(CONCATENATE("FY ",RIGHT(CY$3,4)),$DT$3:$EK$3,0))/4)</f>
        <v>#N/A</v>
      </c>
      <c r="CZ780" s="148" t="e" cm="1">
        <f t="array" ref="CZ780">IF($I$9=1,CZ782,INDEX($DT782:$EK782,,MATCH(CONCATENATE("FY ",RIGHT(CZ$3,4)),$DT$3:$EK$3,0))/4)</f>
        <v>#N/A</v>
      </c>
      <c r="DA780" s="149" t="e" cm="1">
        <f t="array" ref="DA780">IF($I$9=1,DA782,INDEX($DT782:$EK782,,MATCH(CONCATENATE("FY ",RIGHT(DA$3,4)),$DT$3:$EK$3,0))/4)</f>
        <v>#N/A</v>
      </c>
      <c r="DB780" s="147" t="e" cm="1">
        <f t="array" ref="DB780">IF($I$9=1,DB782,INDEX($DT782:$EK782,,MATCH(CONCATENATE("FY ",RIGHT(DB$3,4)),$DT$3:$EK$3,0))/4)</f>
        <v>#N/A</v>
      </c>
      <c r="DC780" s="148" t="e" cm="1">
        <f t="array" ref="DC780">IF($I$9=1,DC782,INDEX($DT782:$EK782,,MATCH(CONCATENATE("FY ",RIGHT(DC$3,4)),$DT$3:$EK$3,0))/4)</f>
        <v>#N/A</v>
      </c>
      <c r="DD780" s="148" t="e" cm="1">
        <f t="array" ref="DD780">IF($I$9=1,DD782,INDEX($DT782:$EK782,,MATCH(CONCATENATE("FY ",RIGHT(DD$3,4)),$DT$3:$EK$3,0))/4)</f>
        <v>#N/A</v>
      </c>
      <c r="DE780" s="149" t="e" cm="1">
        <f t="array" ref="DE780">IF($I$9=1,DE782,INDEX($DT782:$EK782,,MATCH(CONCATENATE("FY ",RIGHT(DE$3,4)),$DT$3:$EK$3,0))/4)</f>
        <v>#N/A</v>
      </c>
      <c r="DF780" s="147" t="e" cm="1">
        <f t="array" ref="DF780">IF($I$9=1,DF782,INDEX($DT782:$EK782,,MATCH(CONCATENATE("FY ",RIGHT(DF$3,4)),$DT$3:$EK$3,0))/4)</f>
        <v>#N/A</v>
      </c>
      <c r="DG780" s="148" t="e" cm="1">
        <f t="array" ref="DG780">IF($I$9=1,DG782,INDEX($DT782:$EK782,,MATCH(CONCATENATE("FY ",RIGHT(DG$3,4)),$DT$3:$EK$3,0))/4)</f>
        <v>#N/A</v>
      </c>
      <c r="DH780" s="148" t="e" cm="1">
        <f t="array" ref="DH780">IF($I$9=1,DH782,INDEX($DT782:$EK782,,MATCH(CONCATENATE("FY ",RIGHT(DH$3,4)),$DT$3:$EK$3,0))/4)</f>
        <v>#N/A</v>
      </c>
      <c r="DI780" s="149" t="e" cm="1">
        <f t="array" ref="DI780">IF($I$9=1,DI782,INDEX($DT782:$EK782,,MATCH(CONCATENATE("FY ",RIGHT(DI$3,4)),$DT$3:$EK$3,0))/4)</f>
        <v>#N/A</v>
      </c>
    </row>
    <row r="781" spans="1:141" outlineLevel="1" x14ac:dyDescent="0.25">
      <c r="A781" s="90"/>
      <c r="B781" s="90"/>
      <c r="C781" s="90"/>
      <c r="D781" s="90"/>
      <c r="F781" s="100"/>
      <c r="I781" s="101"/>
      <c r="J781" s="100"/>
      <c r="M781" s="101"/>
      <c r="N781" s="100"/>
      <c r="Q781" s="101"/>
      <c r="R781" s="100"/>
      <c r="U781" s="101"/>
      <c r="V781" s="100"/>
      <c r="Y781" s="101"/>
      <c r="Z781" s="100"/>
      <c r="AC781" s="101"/>
      <c r="AD781" s="100"/>
      <c r="AG781" s="101"/>
      <c r="AH781" s="100"/>
      <c r="AK781" s="101"/>
      <c r="AL781" s="100"/>
      <c r="AO781" s="101"/>
      <c r="AP781" s="100"/>
      <c r="AS781" s="101"/>
      <c r="AT781" s="100"/>
      <c r="AW781" s="101"/>
      <c r="AX781" s="100"/>
      <c r="BA781" s="101"/>
      <c r="BB781" s="100"/>
      <c r="BE781" s="101"/>
      <c r="BF781" s="100"/>
      <c r="BI781" s="101"/>
      <c r="BJ781" s="100"/>
      <c r="BM781" s="101"/>
      <c r="BN781" s="100"/>
      <c r="BQ781" s="101"/>
      <c r="BR781" s="100"/>
      <c r="BU781" s="101"/>
      <c r="BV781" s="100"/>
      <c r="BY781" s="101"/>
      <c r="BZ781" s="100"/>
      <c r="CC781" s="101"/>
      <c r="CD781" s="100"/>
      <c r="CG781" s="101"/>
      <c r="CH781" s="100"/>
      <c r="CK781" s="101"/>
      <c r="CL781" s="100"/>
      <c r="CO781" s="101"/>
      <c r="CP781" s="100"/>
      <c r="CS781" s="101"/>
      <c r="CT781" s="100"/>
      <c r="CW781" s="101"/>
      <c r="CX781" s="100"/>
      <c r="DA781" s="101"/>
      <c r="DB781" s="100"/>
      <c r="DE781" s="101"/>
      <c r="DF781" s="100"/>
      <c r="DI781" s="101"/>
    </row>
    <row r="782" spans="1:141" outlineLevel="1" x14ac:dyDescent="0.25">
      <c r="A782" s="90"/>
      <c r="B782" s="90"/>
      <c r="C782" s="90"/>
      <c r="D782" s="90"/>
      <c r="E782" t="str">
        <f>CONCATENATE(E778," scenario: ",$J$8)</f>
        <v>Net change ([+] issuance / [-] redemption) scenario: Default</v>
      </c>
      <c r="F782" s="100"/>
      <c r="I782" s="101"/>
      <c r="J782" s="100"/>
      <c r="M782" s="101"/>
      <c r="N782" s="100"/>
      <c r="Q782" s="101"/>
      <c r="R782" s="100"/>
      <c r="U782" s="101"/>
      <c r="V782" s="100"/>
      <c r="Y782" s="101"/>
      <c r="Z782" s="100"/>
      <c r="AC782" s="101"/>
      <c r="AD782" s="100"/>
      <c r="AG782" s="101"/>
      <c r="AH782" s="100"/>
      <c r="AK782" s="101"/>
      <c r="AL782" s="100"/>
      <c r="AO782" s="101"/>
      <c r="AP782" s="113">
        <f>CHOOSE($I$8,AP783,AP784,AP785,AP786,AP787)</f>
        <v>0</v>
      </c>
      <c r="AQ782" s="69">
        <f t="shared" ref="AQ782:DB782" si="1850">CHOOSE($I$8,AQ783,AQ784,AQ785,AQ786,AQ787)</f>
        <v>0</v>
      </c>
      <c r="AR782" s="69">
        <f t="shared" si="1850"/>
        <v>0</v>
      </c>
      <c r="AS782" s="114">
        <f t="shared" si="1850"/>
        <v>0</v>
      </c>
      <c r="AT782" s="113">
        <f t="shared" si="1850"/>
        <v>0</v>
      </c>
      <c r="AU782" s="69">
        <f t="shared" si="1850"/>
        <v>0</v>
      </c>
      <c r="AV782" s="69">
        <f t="shared" si="1850"/>
        <v>0</v>
      </c>
      <c r="AW782" s="114">
        <f t="shared" si="1850"/>
        <v>0</v>
      </c>
      <c r="AX782" s="113">
        <f t="shared" si="1850"/>
        <v>0</v>
      </c>
      <c r="AY782" s="69">
        <f t="shared" si="1850"/>
        <v>0</v>
      </c>
      <c r="AZ782" s="69">
        <f t="shared" si="1850"/>
        <v>0</v>
      </c>
      <c r="BA782" s="114">
        <f t="shared" si="1850"/>
        <v>0</v>
      </c>
      <c r="BB782" s="113">
        <f t="shared" si="1850"/>
        <v>0</v>
      </c>
      <c r="BC782" s="69">
        <f t="shared" si="1850"/>
        <v>0</v>
      </c>
      <c r="BD782" s="69">
        <f t="shared" si="1850"/>
        <v>0</v>
      </c>
      <c r="BE782" s="114">
        <f t="shared" si="1850"/>
        <v>0</v>
      </c>
      <c r="BF782" s="113">
        <f t="shared" si="1850"/>
        <v>0</v>
      </c>
      <c r="BG782" s="69">
        <f t="shared" si="1850"/>
        <v>0</v>
      </c>
      <c r="BH782" s="69">
        <f t="shared" si="1850"/>
        <v>0</v>
      </c>
      <c r="BI782" s="114">
        <f t="shared" si="1850"/>
        <v>0</v>
      </c>
      <c r="BJ782" s="113">
        <f t="shared" si="1850"/>
        <v>0</v>
      </c>
      <c r="BK782" s="69">
        <f t="shared" si="1850"/>
        <v>0</v>
      </c>
      <c r="BL782" s="69">
        <f t="shared" si="1850"/>
        <v>0</v>
      </c>
      <c r="BM782" s="114">
        <f t="shared" si="1850"/>
        <v>0</v>
      </c>
      <c r="BN782" s="113">
        <f t="shared" si="1850"/>
        <v>0</v>
      </c>
      <c r="BO782" s="69">
        <f t="shared" si="1850"/>
        <v>0</v>
      </c>
      <c r="BP782" s="69">
        <f t="shared" si="1850"/>
        <v>0</v>
      </c>
      <c r="BQ782" s="114">
        <f t="shared" si="1850"/>
        <v>0</v>
      </c>
      <c r="BR782" s="113">
        <f t="shared" si="1850"/>
        <v>0</v>
      </c>
      <c r="BS782" s="69">
        <f t="shared" si="1850"/>
        <v>0</v>
      </c>
      <c r="BT782" s="69">
        <f t="shared" si="1850"/>
        <v>0</v>
      </c>
      <c r="BU782" s="114">
        <f t="shared" si="1850"/>
        <v>0</v>
      </c>
      <c r="BV782" s="113">
        <f t="shared" si="1850"/>
        <v>0</v>
      </c>
      <c r="BW782" s="69">
        <f t="shared" si="1850"/>
        <v>0</v>
      </c>
      <c r="BX782" s="69">
        <f t="shared" si="1850"/>
        <v>0</v>
      </c>
      <c r="BY782" s="114">
        <f t="shared" si="1850"/>
        <v>0</v>
      </c>
      <c r="BZ782" s="113">
        <f t="shared" si="1850"/>
        <v>0</v>
      </c>
      <c r="CA782" s="69">
        <f t="shared" si="1850"/>
        <v>0</v>
      </c>
      <c r="CB782" s="69">
        <f t="shared" si="1850"/>
        <v>0</v>
      </c>
      <c r="CC782" s="114">
        <f t="shared" si="1850"/>
        <v>0</v>
      </c>
      <c r="CD782" s="113">
        <f t="shared" si="1850"/>
        <v>0</v>
      </c>
      <c r="CE782" s="69">
        <f t="shared" si="1850"/>
        <v>0</v>
      </c>
      <c r="CF782" s="69">
        <f t="shared" si="1850"/>
        <v>0</v>
      </c>
      <c r="CG782" s="114">
        <f t="shared" si="1850"/>
        <v>0</v>
      </c>
      <c r="CH782" s="113">
        <f t="shared" si="1850"/>
        <v>0</v>
      </c>
      <c r="CI782" s="69">
        <f t="shared" si="1850"/>
        <v>0</v>
      </c>
      <c r="CJ782" s="69">
        <f t="shared" si="1850"/>
        <v>0</v>
      </c>
      <c r="CK782" s="114">
        <f t="shared" si="1850"/>
        <v>0</v>
      </c>
      <c r="CL782" s="113">
        <f t="shared" si="1850"/>
        <v>0</v>
      </c>
      <c r="CM782" s="69">
        <f t="shared" si="1850"/>
        <v>0</v>
      </c>
      <c r="CN782" s="69">
        <f t="shared" si="1850"/>
        <v>0</v>
      </c>
      <c r="CO782" s="114">
        <f t="shared" si="1850"/>
        <v>0</v>
      </c>
      <c r="CP782" s="113">
        <f t="shared" si="1850"/>
        <v>0</v>
      </c>
      <c r="CQ782" s="69">
        <f t="shared" si="1850"/>
        <v>0</v>
      </c>
      <c r="CR782" s="69">
        <f t="shared" si="1850"/>
        <v>0</v>
      </c>
      <c r="CS782" s="114">
        <f t="shared" si="1850"/>
        <v>0</v>
      </c>
      <c r="CT782" s="113">
        <f t="shared" si="1850"/>
        <v>0</v>
      </c>
      <c r="CU782" s="69">
        <f t="shared" si="1850"/>
        <v>0</v>
      </c>
      <c r="CV782" s="69">
        <f t="shared" si="1850"/>
        <v>0</v>
      </c>
      <c r="CW782" s="114">
        <f t="shared" si="1850"/>
        <v>0</v>
      </c>
      <c r="CX782" s="113">
        <f t="shared" si="1850"/>
        <v>0</v>
      </c>
      <c r="CY782" s="69">
        <f t="shared" si="1850"/>
        <v>0</v>
      </c>
      <c r="CZ782" s="69">
        <f t="shared" si="1850"/>
        <v>0</v>
      </c>
      <c r="DA782" s="114">
        <f t="shared" si="1850"/>
        <v>0</v>
      </c>
      <c r="DB782" s="113">
        <f t="shared" si="1850"/>
        <v>0</v>
      </c>
      <c r="DC782" s="69">
        <f t="shared" ref="DC782:DI782" si="1851">CHOOSE($I$8,DC783,DC784,DC785,DC786,DC787)</f>
        <v>0</v>
      </c>
      <c r="DD782" s="69">
        <f t="shared" si="1851"/>
        <v>0</v>
      </c>
      <c r="DE782" s="114">
        <f t="shared" si="1851"/>
        <v>0</v>
      </c>
      <c r="DF782" s="113">
        <f t="shared" si="1851"/>
        <v>0</v>
      </c>
      <c r="DG782" s="69">
        <f t="shared" si="1851"/>
        <v>0</v>
      </c>
      <c r="DH782" s="69">
        <f t="shared" si="1851"/>
        <v>0</v>
      </c>
      <c r="DI782" s="114">
        <f t="shared" si="1851"/>
        <v>0</v>
      </c>
      <c r="DT782" s="69">
        <f t="shared" ref="DT782:EK782" si="1852">CHOOSE($I$8,DT783,DT784,DT785,DT786,DT787)</f>
        <v>0</v>
      </c>
      <c r="DU782" s="69">
        <f t="shared" si="1852"/>
        <v>0</v>
      </c>
      <c r="DV782" s="69">
        <f t="shared" si="1852"/>
        <v>0</v>
      </c>
      <c r="DW782" s="69">
        <f t="shared" si="1852"/>
        <v>0</v>
      </c>
      <c r="DX782" s="69">
        <f t="shared" si="1852"/>
        <v>0</v>
      </c>
      <c r="DY782" s="69">
        <f t="shared" si="1852"/>
        <v>0</v>
      </c>
      <c r="DZ782" s="69">
        <f t="shared" si="1852"/>
        <v>0</v>
      </c>
      <c r="EA782" s="69">
        <f t="shared" si="1852"/>
        <v>0</v>
      </c>
      <c r="EB782" s="69">
        <f t="shared" si="1852"/>
        <v>0</v>
      </c>
      <c r="EC782" s="69">
        <f t="shared" si="1852"/>
        <v>0</v>
      </c>
      <c r="ED782" s="69">
        <f t="shared" si="1852"/>
        <v>0</v>
      </c>
      <c r="EE782" s="69">
        <f t="shared" si="1852"/>
        <v>0</v>
      </c>
      <c r="EF782" s="69">
        <f t="shared" si="1852"/>
        <v>0</v>
      </c>
      <c r="EG782" s="69">
        <f t="shared" si="1852"/>
        <v>0</v>
      </c>
      <c r="EH782" s="69">
        <f t="shared" si="1852"/>
        <v>0</v>
      </c>
      <c r="EI782" s="69">
        <f t="shared" si="1852"/>
        <v>0</v>
      </c>
      <c r="EJ782" s="69">
        <f t="shared" si="1852"/>
        <v>0</v>
      </c>
      <c r="EK782" s="69">
        <f t="shared" si="1852"/>
        <v>0</v>
      </c>
    </row>
    <row r="783" spans="1:141" outlineLevel="1" x14ac:dyDescent="0.25">
      <c r="A783" s="90"/>
      <c r="B783" s="90"/>
      <c r="C783" s="90"/>
      <c r="D783" s="90"/>
      <c r="E783" t="str">
        <f>CONCATENATE("- ", $N$6,":")</f>
        <v>- Base:</v>
      </c>
      <c r="F783" s="100"/>
      <c r="I783" s="101"/>
      <c r="J783" s="100"/>
      <c r="M783" s="101"/>
      <c r="N783" s="100"/>
      <c r="Q783" s="101"/>
      <c r="R783" s="100"/>
      <c r="U783" s="101"/>
      <c r="V783" s="100"/>
      <c r="Y783" s="101"/>
      <c r="Z783" s="100"/>
      <c r="AC783" s="101"/>
      <c r="AD783" s="100"/>
      <c r="AG783" s="101"/>
      <c r="AH783" s="100"/>
      <c r="AK783" s="101"/>
      <c r="AL783" s="100"/>
      <c r="AO783" s="101"/>
      <c r="AP783" s="117">
        <v>0</v>
      </c>
      <c r="AQ783" s="118">
        <v>0</v>
      </c>
      <c r="AR783" s="118">
        <v>0</v>
      </c>
      <c r="AS783" s="119">
        <v>0</v>
      </c>
      <c r="AT783" s="117">
        <v>0</v>
      </c>
      <c r="AU783" s="118">
        <v>0</v>
      </c>
      <c r="AV783" s="118">
        <v>0</v>
      </c>
      <c r="AW783" s="119">
        <v>0</v>
      </c>
      <c r="AX783" s="117">
        <v>0</v>
      </c>
      <c r="AY783" s="118">
        <v>0</v>
      </c>
      <c r="AZ783" s="118">
        <v>0</v>
      </c>
      <c r="BA783" s="119">
        <v>0</v>
      </c>
      <c r="BB783" s="117">
        <v>0</v>
      </c>
      <c r="BC783" s="118">
        <v>0</v>
      </c>
      <c r="BD783" s="118">
        <v>0</v>
      </c>
      <c r="BE783" s="119">
        <v>0</v>
      </c>
      <c r="BF783" s="117">
        <v>0</v>
      </c>
      <c r="BG783" s="118">
        <v>0</v>
      </c>
      <c r="BH783" s="118">
        <v>0</v>
      </c>
      <c r="BI783" s="119">
        <v>0</v>
      </c>
      <c r="BJ783" s="117">
        <v>0</v>
      </c>
      <c r="BK783" s="118">
        <v>0</v>
      </c>
      <c r="BL783" s="118">
        <v>0</v>
      </c>
      <c r="BM783" s="119">
        <v>0</v>
      </c>
      <c r="BN783" s="117">
        <v>0</v>
      </c>
      <c r="BO783" s="118">
        <v>0</v>
      </c>
      <c r="BP783" s="118">
        <v>0</v>
      </c>
      <c r="BQ783" s="119">
        <v>0</v>
      </c>
      <c r="BR783" s="117">
        <v>0</v>
      </c>
      <c r="BS783" s="118">
        <v>0</v>
      </c>
      <c r="BT783" s="118">
        <v>0</v>
      </c>
      <c r="BU783" s="119">
        <v>0</v>
      </c>
      <c r="BV783" s="117">
        <v>0</v>
      </c>
      <c r="BW783" s="118">
        <v>0</v>
      </c>
      <c r="BX783" s="118">
        <v>0</v>
      </c>
      <c r="BY783" s="119">
        <v>0</v>
      </c>
      <c r="BZ783" s="117">
        <v>0</v>
      </c>
      <c r="CA783" s="118">
        <v>0</v>
      </c>
      <c r="CB783" s="118">
        <v>0</v>
      </c>
      <c r="CC783" s="119">
        <v>0</v>
      </c>
      <c r="CD783" s="117">
        <v>0</v>
      </c>
      <c r="CE783" s="118">
        <v>0</v>
      </c>
      <c r="CF783" s="118">
        <v>0</v>
      </c>
      <c r="CG783" s="119">
        <v>0</v>
      </c>
      <c r="CH783" s="117">
        <v>0</v>
      </c>
      <c r="CI783" s="118">
        <v>0</v>
      </c>
      <c r="CJ783" s="118">
        <v>0</v>
      </c>
      <c r="CK783" s="119">
        <v>0</v>
      </c>
      <c r="CL783" s="117">
        <v>0</v>
      </c>
      <c r="CM783" s="118">
        <v>0</v>
      </c>
      <c r="CN783" s="118">
        <v>0</v>
      </c>
      <c r="CO783" s="119">
        <v>0</v>
      </c>
      <c r="CP783" s="117">
        <v>0</v>
      </c>
      <c r="CQ783" s="118">
        <v>0</v>
      </c>
      <c r="CR783" s="118">
        <v>0</v>
      </c>
      <c r="CS783" s="119">
        <v>0</v>
      </c>
      <c r="CT783" s="117">
        <v>0</v>
      </c>
      <c r="CU783" s="118">
        <v>0</v>
      </c>
      <c r="CV783" s="118">
        <v>0</v>
      </c>
      <c r="CW783" s="119">
        <v>0</v>
      </c>
      <c r="CX783" s="117">
        <v>0</v>
      </c>
      <c r="CY783" s="118">
        <v>0</v>
      </c>
      <c r="CZ783" s="118">
        <v>0</v>
      </c>
      <c r="DA783" s="119">
        <v>0</v>
      </c>
      <c r="DB783" s="117">
        <v>0</v>
      </c>
      <c r="DC783" s="118">
        <v>0</v>
      </c>
      <c r="DD783" s="118">
        <v>0</v>
      </c>
      <c r="DE783" s="119">
        <v>0</v>
      </c>
      <c r="DF783" s="117">
        <v>0</v>
      </c>
      <c r="DG783" s="118">
        <v>0</v>
      </c>
      <c r="DH783" s="118">
        <v>0</v>
      </c>
      <c r="DI783" s="119">
        <v>0</v>
      </c>
      <c r="DT783" s="118">
        <v>0</v>
      </c>
      <c r="DU783" s="118">
        <v>0</v>
      </c>
      <c r="DV783" s="118">
        <v>0</v>
      </c>
      <c r="DW783" s="118">
        <v>0</v>
      </c>
      <c r="DX783" s="118">
        <v>0</v>
      </c>
      <c r="DY783" s="118">
        <v>0</v>
      </c>
      <c r="DZ783" s="118">
        <v>0</v>
      </c>
      <c r="EA783" s="118">
        <v>0</v>
      </c>
      <c r="EB783" s="118">
        <v>0</v>
      </c>
      <c r="EC783" s="118">
        <v>0</v>
      </c>
      <c r="ED783" s="118">
        <v>0</v>
      </c>
      <c r="EE783" s="118">
        <v>0</v>
      </c>
      <c r="EF783" s="118">
        <v>0</v>
      </c>
      <c r="EG783" s="118">
        <v>0</v>
      </c>
      <c r="EH783" s="118">
        <v>0</v>
      </c>
      <c r="EI783" s="118">
        <v>0</v>
      </c>
      <c r="EJ783" s="118">
        <v>0</v>
      </c>
      <c r="EK783" s="118">
        <v>0</v>
      </c>
    </row>
    <row r="784" spans="1:141" outlineLevel="1" x14ac:dyDescent="0.25">
      <c r="A784" s="90"/>
      <c r="B784" s="90"/>
      <c r="C784" s="90"/>
      <c r="D784" s="90"/>
      <c r="E784" t="str">
        <f>CONCATENATE("- ", $N$7,":")</f>
        <v>- Upside:</v>
      </c>
      <c r="F784" s="100"/>
      <c r="I784" s="101"/>
      <c r="J784" s="100"/>
      <c r="M784" s="101"/>
      <c r="N784" s="100"/>
      <c r="Q784" s="101"/>
      <c r="R784" s="100"/>
      <c r="U784" s="101"/>
      <c r="V784" s="100"/>
      <c r="Y784" s="101"/>
      <c r="Z784" s="100"/>
      <c r="AC784" s="101"/>
      <c r="AD784" s="100"/>
      <c r="AG784" s="101"/>
      <c r="AH784" s="100"/>
      <c r="AK784" s="101"/>
      <c r="AL784" s="100"/>
      <c r="AO784" s="101"/>
      <c r="AP784" s="117">
        <v>0</v>
      </c>
      <c r="AQ784" s="118">
        <v>0</v>
      </c>
      <c r="AR784" s="118">
        <v>0</v>
      </c>
      <c r="AS784" s="119">
        <v>0</v>
      </c>
      <c r="AT784" s="117">
        <v>0</v>
      </c>
      <c r="AU784" s="118">
        <v>0</v>
      </c>
      <c r="AV784" s="118">
        <v>0</v>
      </c>
      <c r="AW784" s="119">
        <v>0</v>
      </c>
      <c r="AX784" s="117">
        <v>0</v>
      </c>
      <c r="AY784" s="118">
        <v>0</v>
      </c>
      <c r="AZ784" s="118">
        <v>0</v>
      </c>
      <c r="BA784" s="119">
        <v>0</v>
      </c>
      <c r="BB784" s="117">
        <v>0</v>
      </c>
      <c r="BC784" s="118">
        <v>0</v>
      </c>
      <c r="BD784" s="118">
        <v>0</v>
      </c>
      <c r="BE784" s="119">
        <v>0</v>
      </c>
      <c r="BF784" s="117">
        <v>0</v>
      </c>
      <c r="BG784" s="118">
        <v>0</v>
      </c>
      <c r="BH784" s="118">
        <v>0</v>
      </c>
      <c r="BI784" s="119">
        <v>0</v>
      </c>
      <c r="BJ784" s="117">
        <v>0</v>
      </c>
      <c r="BK784" s="118">
        <v>0</v>
      </c>
      <c r="BL784" s="118">
        <v>0</v>
      </c>
      <c r="BM784" s="119">
        <v>0</v>
      </c>
      <c r="BN784" s="117">
        <v>0</v>
      </c>
      <c r="BO784" s="118">
        <v>0</v>
      </c>
      <c r="BP784" s="118">
        <v>0</v>
      </c>
      <c r="BQ784" s="119">
        <v>0</v>
      </c>
      <c r="BR784" s="117">
        <v>0</v>
      </c>
      <c r="BS784" s="118">
        <v>0</v>
      </c>
      <c r="BT784" s="118">
        <v>0</v>
      </c>
      <c r="BU784" s="119">
        <v>0</v>
      </c>
      <c r="BV784" s="117">
        <v>0</v>
      </c>
      <c r="BW784" s="118">
        <v>0</v>
      </c>
      <c r="BX784" s="118">
        <v>0</v>
      </c>
      <c r="BY784" s="119">
        <v>0</v>
      </c>
      <c r="BZ784" s="117">
        <v>0</v>
      </c>
      <c r="CA784" s="118">
        <v>0</v>
      </c>
      <c r="CB784" s="118">
        <v>0</v>
      </c>
      <c r="CC784" s="119">
        <v>0</v>
      </c>
      <c r="CD784" s="117">
        <v>0</v>
      </c>
      <c r="CE784" s="118">
        <v>0</v>
      </c>
      <c r="CF784" s="118">
        <v>0</v>
      </c>
      <c r="CG784" s="119">
        <v>0</v>
      </c>
      <c r="CH784" s="117">
        <v>0</v>
      </c>
      <c r="CI784" s="118">
        <v>0</v>
      </c>
      <c r="CJ784" s="118">
        <v>0</v>
      </c>
      <c r="CK784" s="119">
        <v>0</v>
      </c>
      <c r="CL784" s="117">
        <v>0</v>
      </c>
      <c r="CM784" s="118">
        <v>0</v>
      </c>
      <c r="CN784" s="118">
        <v>0</v>
      </c>
      <c r="CO784" s="119">
        <v>0</v>
      </c>
      <c r="CP784" s="117">
        <v>0</v>
      </c>
      <c r="CQ784" s="118">
        <v>0</v>
      </c>
      <c r="CR784" s="118">
        <v>0</v>
      </c>
      <c r="CS784" s="119">
        <v>0</v>
      </c>
      <c r="CT784" s="117">
        <v>0</v>
      </c>
      <c r="CU784" s="118">
        <v>0</v>
      </c>
      <c r="CV784" s="118">
        <v>0</v>
      </c>
      <c r="CW784" s="119">
        <v>0</v>
      </c>
      <c r="CX784" s="117">
        <v>0</v>
      </c>
      <c r="CY784" s="118">
        <v>0</v>
      </c>
      <c r="CZ784" s="118">
        <v>0</v>
      </c>
      <c r="DA784" s="119">
        <v>0</v>
      </c>
      <c r="DB784" s="117">
        <v>0</v>
      </c>
      <c r="DC784" s="118">
        <v>0</v>
      </c>
      <c r="DD784" s="118">
        <v>0</v>
      </c>
      <c r="DE784" s="119">
        <v>0</v>
      </c>
      <c r="DF784" s="117">
        <v>0</v>
      </c>
      <c r="DG784" s="118">
        <v>0</v>
      </c>
      <c r="DH784" s="118">
        <v>0</v>
      </c>
      <c r="DI784" s="119">
        <v>0</v>
      </c>
      <c r="DT784" s="118">
        <v>0</v>
      </c>
      <c r="DU784" s="118">
        <v>0</v>
      </c>
      <c r="DV784" s="118">
        <v>0</v>
      </c>
      <c r="DW784" s="118">
        <v>0</v>
      </c>
      <c r="DX784" s="118">
        <v>0</v>
      </c>
      <c r="DY784" s="118">
        <v>0</v>
      </c>
      <c r="DZ784" s="118">
        <v>0</v>
      </c>
      <c r="EA784" s="118">
        <v>0</v>
      </c>
      <c r="EB784" s="118">
        <v>0</v>
      </c>
      <c r="EC784" s="118">
        <v>0</v>
      </c>
      <c r="ED784" s="118">
        <v>0</v>
      </c>
      <c r="EE784" s="118">
        <v>0</v>
      </c>
      <c r="EF784" s="118">
        <v>0</v>
      </c>
      <c r="EG784" s="118">
        <v>0</v>
      </c>
      <c r="EH784" s="118">
        <v>0</v>
      </c>
      <c r="EI784" s="118">
        <v>0</v>
      </c>
      <c r="EJ784" s="118">
        <v>0</v>
      </c>
      <c r="EK784" s="118">
        <v>0</v>
      </c>
    </row>
    <row r="785" spans="1:141" outlineLevel="1" x14ac:dyDescent="0.25">
      <c r="A785" s="90"/>
      <c r="B785" s="90"/>
      <c r="C785" s="90"/>
      <c r="D785" s="90"/>
      <c r="E785" t="str">
        <f>CONCATENATE("- ", $N$8,":")</f>
        <v>- Downside:</v>
      </c>
      <c r="F785" s="100"/>
      <c r="I785" s="101"/>
      <c r="J785" s="100"/>
      <c r="M785" s="101"/>
      <c r="N785" s="100"/>
      <c r="Q785" s="101"/>
      <c r="R785" s="100"/>
      <c r="U785" s="101"/>
      <c r="V785" s="100"/>
      <c r="Y785" s="101"/>
      <c r="Z785" s="100"/>
      <c r="AC785" s="101"/>
      <c r="AD785" s="100"/>
      <c r="AG785" s="101"/>
      <c r="AH785" s="100"/>
      <c r="AK785" s="101"/>
      <c r="AL785" s="100"/>
      <c r="AO785" s="101"/>
      <c r="AP785" s="117">
        <v>0</v>
      </c>
      <c r="AQ785" s="118">
        <v>0</v>
      </c>
      <c r="AR785" s="118">
        <v>0</v>
      </c>
      <c r="AS785" s="119">
        <v>0</v>
      </c>
      <c r="AT785" s="117">
        <v>0</v>
      </c>
      <c r="AU785" s="118">
        <v>0</v>
      </c>
      <c r="AV785" s="118">
        <v>0</v>
      </c>
      <c r="AW785" s="119">
        <v>0</v>
      </c>
      <c r="AX785" s="117">
        <v>0</v>
      </c>
      <c r="AY785" s="118">
        <v>0</v>
      </c>
      <c r="AZ785" s="118">
        <v>0</v>
      </c>
      <c r="BA785" s="119">
        <v>0</v>
      </c>
      <c r="BB785" s="117">
        <v>0</v>
      </c>
      <c r="BC785" s="118">
        <v>0</v>
      </c>
      <c r="BD785" s="118">
        <v>0</v>
      </c>
      <c r="BE785" s="119">
        <v>0</v>
      </c>
      <c r="BF785" s="117">
        <v>0</v>
      </c>
      <c r="BG785" s="118">
        <v>0</v>
      </c>
      <c r="BH785" s="118">
        <v>0</v>
      </c>
      <c r="BI785" s="119">
        <v>0</v>
      </c>
      <c r="BJ785" s="117">
        <v>0</v>
      </c>
      <c r="BK785" s="118">
        <v>0</v>
      </c>
      <c r="BL785" s="118">
        <v>0</v>
      </c>
      <c r="BM785" s="119">
        <v>0</v>
      </c>
      <c r="BN785" s="117">
        <v>0</v>
      </c>
      <c r="BO785" s="118">
        <v>0</v>
      </c>
      <c r="BP785" s="118">
        <v>0</v>
      </c>
      <c r="BQ785" s="119">
        <v>0</v>
      </c>
      <c r="BR785" s="117">
        <v>0</v>
      </c>
      <c r="BS785" s="118">
        <v>0</v>
      </c>
      <c r="BT785" s="118">
        <v>0</v>
      </c>
      <c r="BU785" s="119">
        <v>0</v>
      </c>
      <c r="BV785" s="117">
        <v>0</v>
      </c>
      <c r="BW785" s="118">
        <v>0</v>
      </c>
      <c r="BX785" s="118">
        <v>0</v>
      </c>
      <c r="BY785" s="119">
        <v>0</v>
      </c>
      <c r="BZ785" s="117">
        <v>0</v>
      </c>
      <c r="CA785" s="118">
        <v>0</v>
      </c>
      <c r="CB785" s="118">
        <v>0</v>
      </c>
      <c r="CC785" s="119">
        <v>0</v>
      </c>
      <c r="CD785" s="117">
        <v>0</v>
      </c>
      <c r="CE785" s="118">
        <v>0</v>
      </c>
      <c r="CF785" s="118">
        <v>0</v>
      </c>
      <c r="CG785" s="119">
        <v>0</v>
      </c>
      <c r="CH785" s="117">
        <v>0</v>
      </c>
      <c r="CI785" s="118">
        <v>0</v>
      </c>
      <c r="CJ785" s="118">
        <v>0</v>
      </c>
      <c r="CK785" s="119">
        <v>0</v>
      </c>
      <c r="CL785" s="117">
        <v>0</v>
      </c>
      <c r="CM785" s="118">
        <v>0</v>
      </c>
      <c r="CN785" s="118">
        <v>0</v>
      </c>
      <c r="CO785" s="119">
        <v>0</v>
      </c>
      <c r="CP785" s="117">
        <v>0</v>
      </c>
      <c r="CQ785" s="118">
        <v>0</v>
      </c>
      <c r="CR785" s="118">
        <v>0</v>
      </c>
      <c r="CS785" s="119">
        <v>0</v>
      </c>
      <c r="CT785" s="117">
        <v>0</v>
      </c>
      <c r="CU785" s="118">
        <v>0</v>
      </c>
      <c r="CV785" s="118">
        <v>0</v>
      </c>
      <c r="CW785" s="119">
        <v>0</v>
      </c>
      <c r="CX785" s="117">
        <v>0</v>
      </c>
      <c r="CY785" s="118">
        <v>0</v>
      </c>
      <c r="CZ785" s="118">
        <v>0</v>
      </c>
      <c r="DA785" s="119">
        <v>0</v>
      </c>
      <c r="DB785" s="117">
        <v>0</v>
      </c>
      <c r="DC785" s="118">
        <v>0</v>
      </c>
      <c r="DD785" s="118">
        <v>0</v>
      </c>
      <c r="DE785" s="119">
        <v>0</v>
      </c>
      <c r="DF785" s="117">
        <v>0</v>
      </c>
      <c r="DG785" s="118">
        <v>0</v>
      </c>
      <c r="DH785" s="118">
        <v>0</v>
      </c>
      <c r="DI785" s="119">
        <v>0</v>
      </c>
      <c r="DT785" s="118">
        <v>0</v>
      </c>
      <c r="DU785" s="118">
        <v>0</v>
      </c>
      <c r="DV785" s="118">
        <v>0</v>
      </c>
      <c r="DW785" s="118">
        <v>0</v>
      </c>
      <c r="DX785" s="118">
        <v>0</v>
      </c>
      <c r="DY785" s="118">
        <v>0</v>
      </c>
      <c r="DZ785" s="118">
        <v>0</v>
      </c>
      <c r="EA785" s="118">
        <v>0</v>
      </c>
      <c r="EB785" s="118">
        <v>0</v>
      </c>
      <c r="EC785" s="118">
        <v>0</v>
      </c>
      <c r="ED785" s="118">
        <v>0</v>
      </c>
      <c r="EE785" s="118">
        <v>0</v>
      </c>
      <c r="EF785" s="118">
        <v>0</v>
      </c>
      <c r="EG785" s="118">
        <v>0</v>
      </c>
      <c r="EH785" s="118">
        <v>0</v>
      </c>
      <c r="EI785" s="118">
        <v>0</v>
      </c>
      <c r="EJ785" s="118">
        <v>0</v>
      </c>
      <c r="EK785" s="118">
        <v>0</v>
      </c>
    </row>
    <row r="786" spans="1:141" outlineLevel="1" x14ac:dyDescent="0.25">
      <c r="A786" s="90"/>
      <c r="B786" s="90"/>
      <c r="C786" s="90"/>
      <c r="D786" s="90"/>
      <c r="E786" t="str">
        <f>CONCATENATE("- ", $N$9,":")</f>
        <v>- Management:</v>
      </c>
      <c r="F786" s="100"/>
      <c r="I786" s="101"/>
      <c r="J786" s="100"/>
      <c r="M786" s="101"/>
      <c r="N786" s="100"/>
      <c r="Q786" s="101"/>
      <c r="R786" s="100"/>
      <c r="U786" s="101"/>
      <c r="V786" s="100"/>
      <c r="Y786" s="101"/>
      <c r="Z786" s="100"/>
      <c r="AC786" s="101"/>
      <c r="AD786" s="100"/>
      <c r="AG786" s="101"/>
      <c r="AH786" s="100"/>
      <c r="AK786" s="101"/>
      <c r="AL786" s="100"/>
      <c r="AO786" s="101"/>
      <c r="AP786" s="117">
        <v>0</v>
      </c>
      <c r="AQ786" s="118">
        <v>0</v>
      </c>
      <c r="AR786" s="118">
        <v>0</v>
      </c>
      <c r="AS786" s="119">
        <v>0</v>
      </c>
      <c r="AT786" s="117">
        <v>0</v>
      </c>
      <c r="AU786" s="118">
        <v>0</v>
      </c>
      <c r="AV786" s="118">
        <v>0</v>
      </c>
      <c r="AW786" s="119">
        <v>0</v>
      </c>
      <c r="AX786" s="117">
        <v>0</v>
      </c>
      <c r="AY786" s="118">
        <v>0</v>
      </c>
      <c r="AZ786" s="118">
        <v>0</v>
      </c>
      <c r="BA786" s="119">
        <v>0</v>
      </c>
      <c r="BB786" s="117">
        <v>0</v>
      </c>
      <c r="BC786" s="118">
        <v>0</v>
      </c>
      <c r="BD786" s="118">
        <v>0</v>
      </c>
      <c r="BE786" s="119">
        <v>0</v>
      </c>
      <c r="BF786" s="117">
        <v>0</v>
      </c>
      <c r="BG786" s="118">
        <v>0</v>
      </c>
      <c r="BH786" s="118">
        <v>0</v>
      </c>
      <c r="BI786" s="119">
        <v>0</v>
      </c>
      <c r="BJ786" s="117">
        <v>0</v>
      </c>
      <c r="BK786" s="118">
        <v>0</v>
      </c>
      <c r="BL786" s="118">
        <v>0</v>
      </c>
      <c r="BM786" s="119">
        <v>0</v>
      </c>
      <c r="BN786" s="117">
        <v>0</v>
      </c>
      <c r="BO786" s="118">
        <v>0</v>
      </c>
      <c r="BP786" s="118">
        <v>0</v>
      </c>
      <c r="BQ786" s="119">
        <v>0</v>
      </c>
      <c r="BR786" s="117">
        <v>0</v>
      </c>
      <c r="BS786" s="118">
        <v>0</v>
      </c>
      <c r="BT786" s="118">
        <v>0</v>
      </c>
      <c r="BU786" s="119">
        <v>0</v>
      </c>
      <c r="BV786" s="117">
        <v>0</v>
      </c>
      <c r="BW786" s="118">
        <v>0</v>
      </c>
      <c r="BX786" s="118">
        <v>0</v>
      </c>
      <c r="BY786" s="119">
        <v>0</v>
      </c>
      <c r="BZ786" s="117">
        <v>0</v>
      </c>
      <c r="CA786" s="118">
        <v>0</v>
      </c>
      <c r="CB786" s="118">
        <v>0</v>
      </c>
      <c r="CC786" s="119">
        <v>0</v>
      </c>
      <c r="CD786" s="117">
        <v>0</v>
      </c>
      <c r="CE786" s="118">
        <v>0</v>
      </c>
      <c r="CF786" s="118">
        <v>0</v>
      </c>
      <c r="CG786" s="119">
        <v>0</v>
      </c>
      <c r="CH786" s="117">
        <v>0</v>
      </c>
      <c r="CI786" s="118">
        <v>0</v>
      </c>
      <c r="CJ786" s="118">
        <v>0</v>
      </c>
      <c r="CK786" s="119">
        <v>0</v>
      </c>
      <c r="CL786" s="117">
        <v>0</v>
      </c>
      <c r="CM786" s="118">
        <v>0</v>
      </c>
      <c r="CN786" s="118">
        <v>0</v>
      </c>
      <c r="CO786" s="119">
        <v>0</v>
      </c>
      <c r="CP786" s="117">
        <v>0</v>
      </c>
      <c r="CQ786" s="118">
        <v>0</v>
      </c>
      <c r="CR786" s="118">
        <v>0</v>
      </c>
      <c r="CS786" s="119">
        <v>0</v>
      </c>
      <c r="CT786" s="117">
        <v>0</v>
      </c>
      <c r="CU786" s="118">
        <v>0</v>
      </c>
      <c r="CV786" s="118">
        <v>0</v>
      </c>
      <c r="CW786" s="119">
        <v>0</v>
      </c>
      <c r="CX786" s="117">
        <v>0</v>
      </c>
      <c r="CY786" s="118">
        <v>0</v>
      </c>
      <c r="CZ786" s="118">
        <v>0</v>
      </c>
      <c r="DA786" s="119">
        <v>0</v>
      </c>
      <c r="DB786" s="117">
        <v>0</v>
      </c>
      <c r="DC786" s="118">
        <v>0</v>
      </c>
      <c r="DD786" s="118">
        <v>0</v>
      </c>
      <c r="DE786" s="119">
        <v>0</v>
      </c>
      <c r="DF786" s="117">
        <v>0</v>
      </c>
      <c r="DG786" s="118">
        <v>0</v>
      </c>
      <c r="DH786" s="118">
        <v>0</v>
      </c>
      <c r="DI786" s="119">
        <v>0</v>
      </c>
      <c r="DT786" s="118">
        <v>0</v>
      </c>
      <c r="DU786" s="118">
        <v>0</v>
      </c>
      <c r="DV786" s="118">
        <v>0</v>
      </c>
      <c r="DW786" s="118">
        <v>0</v>
      </c>
      <c r="DX786" s="118">
        <v>0</v>
      </c>
      <c r="DY786" s="118">
        <v>0</v>
      </c>
      <c r="DZ786" s="118">
        <v>0</v>
      </c>
      <c r="EA786" s="118">
        <v>0</v>
      </c>
      <c r="EB786" s="118">
        <v>0</v>
      </c>
      <c r="EC786" s="118">
        <v>0</v>
      </c>
      <c r="ED786" s="118">
        <v>0</v>
      </c>
      <c r="EE786" s="118">
        <v>0</v>
      </c>
      <c r="EF786" s="118">
        <v>0</v>
      </c>
      <c r="EG786" s="118">
        <v>0</v>
      </c>
      <c r="EH786" s="118">
        <v>0</v>
      </c>
      <c r="EI786" s="118">
        <v>0</v>
      </c>
      <c r="EJ786" s="118">
        <v>0</v>
      </c>
      <c r="EK786" s="118">
        <v>0</v>
      </c>
    </row>
    <row r="787" spans="1:141" outlineLevel="1" x14ac:dyDescent="0.25">
      <c r="A787" s="90"/>
      <c r="B787" s="90"/>
      <c r="C787" s="90"/>
      <c r="D787" s="90"/>
      <c r="E787" t="str">
        <f>CONCATENATE("- ", $N$10,":")</f>
        <v>- Default:</v>
      </c>
      <c r="F787" s="100"/>
      <c r="I787" s="101"/>
      <c r="J787" s="100"/>
      <c r="M787" s="101"/>
      <c r="N787" s="100"/>
      <c r="Q787" s="101"/>
      <c r="R787" s="100"/>
      <c r="U787" s="101"/>
      <c r="V787" s="100"/>
      <c r="Y787" s="101"/>
      <c r="Z787" s="100"/>
      <c r="AC787" s="101"/>
      <c r="AD787" s="100"/>
      <c r="AG787" s="101"/>
      <c r="AH787" s="100"/>
      <c r="AK787" s="101"/>
      <c r="AL787" s="100"/>
      <c r="AO787" s="101"/>
      <c r="AP787" s="117">
        <v>0</v>
      </c>
      <c r="AQ787" s="118">
        <v>0</v>
      </c>
      <c r="AR787" s="118">
        <v>0</v>
      </c>
      <c r="AS787" s="119">
        <v>0</v>
      </c>
      <c r="AT787" s="117">
        <v>0</v>
      </c>
      <c r="AU787" s="118">
        <v>0</v>
      </c>
      <c r="AV787" s="118">
        <v>0</v>
      </c>
      <c r="AW787" s="119">
        <v>0</v>
      </c>
      <c r="AX787" s="117">
        <v>0</v>
      </c>
      <c r="AY787" s="118">
        <v>0</v>
      </c>
      <c r="AZ787" s="118">
        <v>0</v>
      </c>
      <c r="BA787" s="119">
        <v>0</v>
      </c>
      <c r="BB787" s="117">
        <v>0</v>
      </c>
      <c r="BC787" s="118">
        <v>0</v>
      </c>
      <c r="BD787" s="118">
        <v>0</v>
      </c>
      <c r="BE787" s="119">
        <v>0</v>
      </c>
      <c r="BF787" s="117">
        <v>0</v>
      </c>
      <c r="BG787" s="118">
        <v>0</v>
      </c>
      <c r="BH787" s="118">
        <v>0</v>
      </c>
      <c r="BI787" s="119">
        <v>0</v>
      </c>
      <c r="BJ787" s="117">
        <v>0</v>
      </c>
      <c r="BK787" s="118">
        <v>0</v>
      </c>
      <c r="BL787" s="118">
        <v>0</v>
      </c>
      <c r="BM787" s="119">
        <v>0</v>
      </c>
      <c r="BN787" s="117">
        <v>0</v>
      </c>
      <c r="BO787" s="118">
        <v>0</v>
      </c>
      <c r="BP787" s="118">
        <v>0</v>
      </c>
      <c r="BQ787" s="119">
        <v>0</v>
      </c>
      <c r="BR787" s="117">
        <v>0</v>
      </c>
      <c r="BS787" s="118">
        <v>0</v>
      </c>
      <c r="BT787" s="118">
        <v>0</v>
      </c>
      <c r="BU787" s="119">
        <v>0</v>
      </c>
      <c r="BV787" s="117">
        <v>0</v>
      </c>
      <c r="BW787" s="118">
        <v>0</v>
      </c>
      <c r="BX787" s="118">
        <v>0</v>
      </c>
      <c r="BY787" s="119">
        <v>0</v>
      </c>
      <c r="BZ787" s="117">
        <v>0</v>
      </c>
      <c r="CA787" s="118">
        <v>0</v>
      </c>
      <c r="CB787" s="118">
        <v>0</v>
      </c>
      <c r="CC787" s="119">
        <v>0</v>
      </c>
      <c r="CD787" s="117">
        <v>0</v>
      </c>
      <c r="CE787" s="118">
        <v>0</v>
      </c>
      <c r="CF787" s="118">
        <v>0</v>
      </c>
      <c r="CG787" s="119">
        <v>0</v>
      </c>
      <c r="CH787" s="117">
        <v>0</v>
      </c>
      <c r="CI787" s="118">
        <v>0</v>
      </c>
      <c r="CJ787" s="118">
        <v>0</v>
      </c>
      <c r="CK787" s="119">
        <v>0</v>
      </c>
      <c r="CL787" s="117">
        <v>0</v>
      </c>
      <c r="CM787" s="118">
        <v>0</v>
      </c>
      <c r="CN787" s="118">
        <v>0</v>
      </c>
      <c r="CO787" s="119">
        <v>0</v>
      </c>
      <c r="CP787" s="117">
        <v>0</v>
      </c>
      <c r="CQ787" s="118">
        <v>0</v>
      </c>
      <c r="CR787" s="118">
        <v>0</v>
      </c>
      <c r="CS787" s="119">
        <v>0</v>
      </c>
      <c r="CT787" s="117">
        <v>0</v>
      </c>
      <c r="CU787" s="118">
        <v>0</v>
      </c>
      <c r="CV787" s="118">
        <v>0</v>
      </c>
      <c r="CW787" s="119">
        <v>0</v>
      </c>
      <c r="CX787" s="117">
        <v>0</v>
      </c>
      <c r="CY787" s="118">
        <v>0</v>
      </c>
      <c r="CZ787" s="118">
        <v>0</v>
      </c>
      <c r="DA787" s="119">
        <v>0</v>
      </c>
      <c r="DB787" s="117">
        <v>0</v>
      </c>
      <c r="DC787" s="118">
        <v>0</v>
      </c>
      <c r="DD787" s="118">
        <v>0</v>
      </c>
      <c r="DE787" s="119">
        <v>0</v>
      </c>
      <c r="DF787" s="117">
        <v>0</v>
      </c>
      <c r="DG787" s="118">
        <v>0</v>
      </c>
      <c r="DH787" s="118">
        <v>0</v>
      </c>
      <c r="DI787" s="119">
        <v>0</v>
      </c>
      <c r="DT787" s="118">
        <v>0</v>
      </c>
      <c r="DU787" s="118">
        <v>0</v>
      </c>
      <c r="DV787" s="118">
        <v>0</v>
      </c>
      <c r="DW787" s="118">
        <v>0</v>
      </c>
      <c r="DX787" s="118">
        <v>0</v>
      </c>
      <c r="DY787" s="118">
        <v>0</v>
      </c>
      <c r="DZ787" s="118">
        <v>0</v>
      </c>
      <c r="EA787" s="118">
        <v>0</v>
      </c>
      <c r="EB787" s="118">
        <v>0</v>
      </c>
      <c r="EC787" s="118">
        <v>0</v>
      </c>
      <c r="ED787" s="118">
        <v>0</v>
      </c>
      <c r="EE787" s="118">
        <v>0</v>
      </c>
      <c r="EF787" s="118">
        <v>0</v>
      </c>
      <c r="EG787" s="118">
        <v>0</v>
      </c>
      <c r="EH787" s="118">
        <v>0</v>
      </c>
      <c r="EI787" s="118">
        <v>0</v>
      </c>
      <c r="EJ787" s="118">
        <v>0</v>
      </c>
      <c r="EK787" s="118">
        <v>0</v>
      </c>
    </row>
    <row r="788" spans="1:141" outlineLevel="1" x14ac:dyDescent="0.25">
      <c r="A788" s="129"/>
      <c r="B788" s="129"/>
      <c r="C788" s="129"/>
      <c r="D788" s="129"/>
      <c r="E788" s="122"/>
      <c r="F788" s="130"/>
      <c r="G788" s="122"/>
      <c r="H788" s="122"/>
      <c r="I788" s="122"/>
      <c r="J788" s="130"/>
      <c r="K788" s="122"/>
      <c r="L788" s="122"/>
      <c r="M788" s="122"/>
      <c r="N788" s="130"/>
      <c r="O788" s="122"/>
      <c r="P788" s="122"/>
      <c r="Q788" s="122"/>
      <c r="R788" s="130"/>
      <c r="S788" s="122"/>
      <c r="T788" s="122"/>
      <c r="U788" s="122"/>
      <c r="V788" s="130"/>
      <c r="W788" s="122"/>
      <c r="X788" s="122"/>
      <c r="Y788" s="122"/>
      <c r="Z788" s="130"/>
      <c r="AA788" s="122"/>
      <c r="AB788" s="122"/>
      <c r="AC788" s="122"/>
      <c r="AD788" s="130"/>
      <c r="AE788" s="122"/>
      <c r="AF788" s="122"/>
      <c r="AG788" s="122"/>
      <c r="AH788" s="130"/>
      <c r="AI788" s="122"/>
      <c r="AJ788" s="122"/>
      <c r="AK788" s="122"/>
      <c r="AL788" s="130"/>
      <c r="AM788" s="122"/>
      <c r="AN788" s="122"/>
      <c r="AO788" s="122"/>
      <c r="AP788" s="130"/>
      <c r="AQ788" s="122"/>
      <c r="AR788" s="122"/>
      <c r="AS788" s="122"/>
      <c r="AT788" s="130"/>
      <c r="AU788" s="122"/>
      <c r="AV788" s="122"/>
      <c r="AW788" s="122"/>
      <c r="AX788" s="130"/>
      <c r="AY788" s="122"/>
      <c r="AZ788" s="122"/>
      <c r="BA788" s="122"/>
      <c r="BB788" s="130"/>
      <c r="BC788" s="122"/>
      <c r="BD788" s="122"/>
      <c r="BE788" s="122"/>
      <c r="BF788" s="130"/>
      <c r="BG788" s="122"/>
      <c r="BH788" s="122"/>
      <c r="BI788" s="122"/>
      <c r="BJ788" s="130"/>
      <c r="BK788" s="122"/>
      <c r="BL788" s="122"/>
      <c r="BM788" s="122"/>
      <c r="BN788" s="130"/>
      <c r="BO788" s="122"/>
      <c r="BP788" s="122"/>
      <c r="BQ788" s="122"/>
      <c r="BR788" s="130"/>
      <c r="BS788" s="122"/>
      <c r="BT788" s="122"/>
      <c r="BU788" s="122"/>
      <c r="BV788" s="130"/>
      <c r="BW788" s="122"/>
      <c r="BX788" s="122"/>
      <c r="BY788" s="122"/>
      <c r="BZ788" s="130"/>
      <c r="CA788" s="122"/>
      <c r="CB788" s="122"/>
      <c r="CC788" s="122"/>
      <c r="CD788" s="130"/>
      <c r="CE788" s="122"/>
      <c r="CF788" s="122"/>
      <c r="CG788" s="122"/>
      <c r="CH788" s="130"/>
      <c r="CI788" s="122"/>
      <c r="CJ788" s="122"/>
      <c r="CK788" s="122"/>
      <c r="CL788" s="130"/>
      <c r="CM788" s="122"/>
      <c r="CN788" s="122"/>
      <c r="CO788" s="122"/>
      <c r="CP788" s="130"/>
      <c r="CQ788" s="122"/>
      <c r="CR788" s="122"/>
      <c r="CS788" s="122"/>
      <c r="CT788" s="130"/>
      <c r="CU788" s="122"/>
      <c r="CV788" s="122"/>
      <c r="CW788" s="122"/>
      <c r="CX788" s="130"/>
      <c r="CY788" s="122"/>
      <c r="CZ788" s="122"/>
      <c r="DA788" s="122"/>
      <c r="DB788" s="130"/>
      <c r="DC788" s="122"/>
      <c r="DD788" s="122"/>
      <c r="DE788" s="122"/>
      <c r="DF788" s="130"/>
      <c r="DG788" s="122"/>
      <c r="DH788" s="122"/>
      <c r="DI788" s="131"/>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row>
    <row r="789" spans="1:141" outlineLevel="1" x14ac:dyDescent="0.25">
      <c r="A789" s="90"/>
      <c r="B789" s="90"/>
      <c r="C789" s="90"/>
      <c r="D789" s="90"/>
      <c r="F789" s="100"/>
      <c r="I789" s="101"/>
      <c r="J789" s="100"/>
      <c r="M789" s="101"/>
      <c r="N789" s="100"/>
      <c r="Q789" s="101"/>
      <c r="R789" s="100"/>
      <c r="U789" s="101"/>
      <c r="V789" s="100"/>
      <c r="Y789" s="101"/>
      <c r="Z789" s="100"/>
      <c r="AC789" s="101"/>
      <c r="AD789" s="100"/>
      <c r="AG789" s="101"/>
      <c r="AH789" s="100"/>
      <c r="AK789" s="101"/>
      <c r="AL789" s="100"/>
      <c r="AO789" s="101"/>
      <c r="AP789" s="100"/>
      <c r="AS789" s="101"/>
      <c r="AT789" s="100"/>
      <c r="AW789" s="101"/>
      <c r="AX789" s="100"/>
      <c r="BA789" s="101"/>
      <c r="BB789" s="100"/>
      <c r="BE789" s="101"/>
      <c r="BF789" s="100"/>
      <c r="BI789" s="101"/>
      <c r="BJ789" s="100"/>
      <c r="BM789" s="101"/>
      <c r="BN789" s="100"/>
      <c r="BQ789" s="101"/>
      <c r="BR789" s="100"/>
      <c r="BU789" s="101"/>
      <c r="BV789" s="100"/>
      <c r="BY789" s="101"/>
      <c r="BZ789" s="100"/>
      <c r="CC789" s="101"/>
      <c r="CD789" s="100"/>
      <c r="CG789" s="101"/>
      <c r="CH789" s="100"/>
      <c r="CK789" s="101"/>
      <c r="CL789" s="100"/>
      <c r="CO789" s="101"/>
      <c r="CP789" s="100"/>
      <c r="CS789" s="101"/>
      <c r="CT789" s="100"/>
      <c r="CW789" s="101"/>
      <c r="CX789" s="100"/>
      <c r="DA789" s="101"/>
      <c r="DB789" s="100"/>
      <c r="DE789" s="101"/>
      <c r="DF789" s="100"/>
      <c r="DI789" s="101"/>
    </row>
    <row r="790" spans="1:141" outlineLevel="1" x14ac:dyDescent="0.25">
      <c r="A790" s="90"/>
      <c r="B790" s="90"/>
      <c r="C790" s="111"/>
      <c r="D790" s="90"/>
      <c r="E790" s="132" t="s">
        <v>359</v>
      </c>
      <c r="F790" s="105" t="str">
        <f t="shared" ref="F790:AK790" ca="1" si="1853">IF(ISNUMBER(F794),F794+IF($I$7=1,F792,0),IF(ISNUMBER(F796),F796+IF($I$7=1,F792,0),""))</f>
        <v/>
      </c>
      <c r="G790" s="106" t="str">
        <f t="shared" ca="1" si="1853"/>
        <v/>
      </c>
      <c r="H790" s="106" t="str">
        <f t="shared" ca="1" si="1853"/>
        <v/>
      </c>
      <c r="I790" s="107" t="str">
        <f t="shared" ca="1" si="1853"/>
        <v/>
      </c>
      <c r="J790" s="105" t="str">
        <f t="shared" ca="1" si="1853"/>
        <v/>
      </c>
      <c r="K790" s="106" t="str">
        <f t="shared" ca="1" si="1853"/>
        <v/>
      </c>
      <c r="L790" s="106" t="str">
        <f t="shared" ca="1" si="1853"/>
        <v/>
      </c>
      <c r="M790" s="107" t="str">
        <f t="shared" ca="1" si="1853"/>
        <v/>
      </c>
      <c r="N790" s="105" t="str">
        <f t="shared" ca="1" si="1853"/>
        <v/>
      </c>
      <c r="O790" s="106" t="str">
        <f t="shared" ca="1" si="1853"/>
        <v/>
      </c>
      <c r="P790" s="106" t="str">
        <f t="shared" ca="1" si="1853"/>
        <v/>
      </c>
      <c r="Q790" s="107" t="str">
        <f t="shared" ca="1" si="1853"/>
        <v/>
      </c>
      <c r="R790" s="105" t="str">
        <f t="shared" ca="1" si="1853"/>
        <v/>
      </c>
      <c r="S790" s="106" t="str">
        <f t="shared" ca="1" si="1853"/>
        <v/>
      </c>
      <c r="T790" s="106" t="str">
        <f t="shared" ca="1" si="1853"/>
        <v/>
      </c>
      <c r="U790" s="107" t="str">
        <f t="shared" ca="1" si="1853"/>
        <v/>
      </c>
      <c r="V790" s="105" t="str">
        <f t="shared" ca="1" si="1853"/>
        <v/>
      </c>
      <c r="W790" s="106" t="str">
        <f t="shared" ca="1" si="1853"/>
        <v/>
      </c>
      <c r="X790" s="106" t="str">
        <f t="shared" ca="1" si="1853"/>
        <v/>
      </c>
      <c r="Y790" s="107" t="str">
        <f t="shared" ca="1" si="1853"/>
        <v/>
      </c>
      <c r="Z790" s="105" t="str">
        <f t="shared" ca="1" si="1853"/>
        <v/>
      </c>
      <c r="AA790" s="106" t="str">
        <f t="shared" ca="1" si="1853"/>
        <v/>
      </c>
      <c r="AB790" s="106" t="str">
        <f t="shared" ca="1" si="1853"/>
        <v/>
      </c>
      <c r="AC790" s="107" t="str">
        <f t="shared" ca="1" si="1853"/>
        <v/>
      </c>
      <c r="AD790" s="105" t="str">
        <f t="shared" ca="1" si="1853"/>
        <v/>
      </c>
      <c r="AE790" s="106" t="str">
        <f t="shared" ca="1" si="1853"/>
        <v/>
      </c>
      <c r="AF790" s="106" t="str">
        <f t="shared" ca="1" si="1853"/>
        <v/>
      </c>
      <c r="AG790" s="107" t="str">
        <f t="shared" ca="1" si="1853"/>
        <v/>
      </c>
      <c r="AH790" s="105" t="str">
        <f t="shared" ca="1" si="1853"/>
        <v/>
      </c>
      <c r="AI790" s="106" t="str">
        <f t="shared" ca="1" si="1853"/>
        <v/>
      </c>
      <c r="AJ790" s="106" t="str">
        <f t="shared" ca="1" si="1853"/>
        <v/>
      </c>
      <c r="AK790" s="107" t="str">
        <f t="shared" ca="1" si="1853"/>
        <v/>
      </c>
      <c r="AL790" s="105" t="str">
        <f t="shared" ref="AL790:BQ790" ca="1" si="1854">IF(ISNUMBER(AL794),AL794+IF($I$7=1,AL792,0),IF(ISNUMBER(AL796),AL796+IF($I$7=1,AL792,0),""))</f>
        <v/>
      </c>
      <c r="AM790" s="106" t="str">
        <f t="shared" ca="1" si="1854"/>
        <v/>
      </c>
      <c r="AN790" s="106" t="str">
        <f t="shared" ca="1" si="1854"/>
        <v/>
      </c>
      <c r="AO790" s="107" t="str">
        <f t="shared" ca="1" si="1854"/>
        <v/>
      </c>
      <c r="AP790" s="105" t="str">
        <f t="shared" ca="1" si="1854"/>
        <v/>
      </c>
      <c r="AQ790" s="106" t="str">
        <f t="shared" ca="1" si="1854"/>
        <v/>
      </c>
      <c r="AR790" s="106" t="str">
        <f t="shared" ca="1" si="1854"/>
        <v/>
      </c>
      <c r="AS790" s="107" t="str">
        <f t="shared" ca="1" si="1854"/>
        <v/>
      </c>
      <c r="AT790" s="105" t="str">
        <f t="shared" ca="1" si="1854"/>
        <v/>
      </c>
      <c r="AU790" s="106" t="str">
        <f t="shared" ca="1" si="1854"/>
        <v/>
      </c>
      <c r="AV790" s="106" t="str">
        <f t="shared" ca="1" si="1854"/>
        <v/>
      </c>
      <c r="AW790" s="107" t="str">
        <f t="shared" ca="1" si="1854"/>
        <v/>
      </c>
      <c r="AX790" s="105" t="str">
        <f t="shared" ca="1" si="1854"/>
        <v/>
      </c>
      <c r="AY790" s="106" t="str">
        <f t="shared" ca="1" si="1854"/>
        <v/>
      </c>
      <c r="AZ790" s="106" t="str">
        <f t="shared" ca="1" si="1854"/>
        <v/>
      </c>
      <c r="BA790" s="107" t="str">
        <f t="shared" ca="1" si="1854"/>
        <v/>
      </c>
      <c r="BB790" s="105" t="str">
        <f t="shared" ca="1" si="1854"/>
        <v/>
      </c>
      <c r="BC790" s="106" t="str">
        <f t="shared" ca="1" si="1854"/>
        <v/>
      </c>
      <c r="BD790" s="106" t="str">
        <f t="shared" ca="1" si="1854"/>
        <v/>
      </c>
      <c r="BE790" s="107" t="str">
        <f t="shared" ca="1" si="1854"/>
        <v/>
      </c>
      <c r="BF790" s="105" t="str">
        <f t="shared" ca="1" si="1854"/>
        <v/>
      </c>
      <c r="BG790" s="106" t="str">
        <f t="shared" ca="1" si="1854"/>
        <v/>
      </c>
      <c r="BH790" s="106" t="str">
        <f t="shared" ca="1" si="1854"/>
        <v/>
      </c>
      <c r="BI790" s="107" t="str">
        <f t="shared" ca="1" si="1854"/>
        <v/>
      </c>
      <c r="BJ790" s="105" t="str">
        <f t="shared" ca="1" si="1854"/>
        <v/>
      </c>
      <c r="BK790" s="106" t="str">
        <f t="shared" ca="1" si="1854"/>
        <v/>
      </c>
      <c r="BL790" s="106" t="str">
        <f t="shared" ca="1" si="1854"/>
        <v/>
      </c>
      <c r="BM790" s="107" t="str">
        <f t="shared" ca="1" si="1854"/>
        <v/>
      </c>
      <c r="BN790" s="105" t="str">
        <f t="shared" ca="1" si="1854"/>
        <v/>
      </c>
      <c r="BO790" s="106" t="str">
        <f t="shared" ca="1" si="1854"/>
        <v/>
      </c>
      <c r="BP790" s="106" t="str">
        <f t="shared" ca="1" si="1854"/>
        <v/>
      </c>
      <c r="BQ790" s="107" t="str">
        <f t="shared" ca="1" si="1854"/>
        <v/>
      </c>
      <c r="BR790" s="105" t="str">
        <f t="shared" ref="BR790:CW790" ca="1" si="1855">IF(ISNUMBER(BR794),BR794+IF($I$7=1,BR792,0),IF(ISNUMBER(BR796),BR796+IF($I$7=1,BR792,0),""))</f>
        <v/>
      </c>
      <c r="BS790" s="106" t="str">
        <f t="shared" ca="1" si="1855"/>
        <v/>
      </c>
      <c r="BT790" s="106" t="str">
        <f t="shared" ca="1" si="1855"/>
        <v/>
      </c>
      <c r="BU790" s="107" t="str">
        <f t="shared" ca="1" si="1855"/>
        <v/>
      </c>
      <c r="BV790" s="105" t="str">
        <f t="shared" ca="1" si="1855"/>
        <v/>
      </c>
      <c r="BW790" s="106" t="str">
        <f t="shared" ca="1" si="1855"/>
        <v/>
      </c>
      <c r="BX790" s="106" t="str">
        <f t="shared" ca="1" si="1855"/>
        <v/>
      </c>
      <c r="BY790" s="107" t="str">
        <f t="shared" ca="1" si="1855"/>
        <v/>
      </c>
      <c r="BZ790" s="105" t="str">
        <f t="shared" ca="1" si="1855"/>
        <v/>
      </c>
      <c r="CA790" s="106" t="str">
        <f t="shared" ca="1" si="1855"/>
        <v/>
      </c>
      <c r="CB790" s="106" t="str">
        <f t="shared" ca="1" si="1855"/>
        <v/>
      </c>
      <c r="CC790" s="107" t="str">
        <f t="shared" ca="1" si="1855"/>
        <v/>
      </c>
      <c r="CD790" s="105" t="str">
        <f t="shared" ca="1" si="1855"/>
        <v/>
      </c>
      <c r="CE790" s="106" t="str">
        <f t="shared" ca="1" si="1855"/>
        <v/>
      </c>
      <c r="CF790" s="106" t="str">
        <f t="shared" ca="1" si="1855"/>
        <v/>
      </c>
      <c r="CG790" s="107" t="str">
        <f t="shared" ca="1" si="1855"/>
        <v/>
      </c>
      <c r="CH790" s="105">
        <f t="shared" ca="1" si="1855"/>
        <v>0</v>
      </c>
      <c r="CI790" s="106">
        <f t="shared" ca="1" si="1855"/>
        <v>0</v>
      </c>
      <c r="CJ790" s="106">
        <f t="shared" ca="1" si="1855"/>
        <v>0</v>
      </c>
      <c r="CK790" s="107">
        <f t="shared" ca="1" si="1855"/>
        <v>0</v>
      </c>
      <c r="CL790" s="105">
        <f t="shared" ca="1" si="1855"/>
        <v>0</v>
      </c>
      <c r="CM790" s="106">
        <f t="shared" ca="1" si="1855"/>
        <v>0</v>
      </c>
      <c r="CN790" s="106">
        <f t="shared" ca="1" si="1855"/>
        <v>0</v>
      </c>
      <c r="CO790" s="107">
        <f t="shared" ca="1" si="1855"/>
        <v>0</v>
      </c>
      <c r="CP790" s="105">
        <f t="shared" ca="1" si="1855"/>
        <v>0</v>
      </c>
      <c r="CQ790" s="106">
        <f t="shared" ca="1" si="1855"/>
        <v>0</v>
      </c>
      <c r="CR790" s="106">
        <f t="shared" ca="1" si="1855"/>
        <v>0</v>
      </c>
      <c r="CS790" s="107">
        <f t="shared" ca="1" si="1855"/>
        <v>0</v>
      </c>
      <c r="CT790" s="105">
        <f t="shared" ca="1" si="1855"/>
        <v>0</v>
      </c>
      <c r="CU790" s="106">
        <f t="shared" ca="1" si="1855"/>
        <v>0</v>
      </c>
      <c r="CV790" s="106">
        <f t="shared" ca="1" si="1855"/>
        <v>0</v>
      </c>
      <c r="CW790" s="107">
        <f t="shared" ca="1" si="1855"/>
        <v>0</v>
      </c>
      <c r="CX790" s="105">
        <f t="shared" ref="CX790:DI790" ca="1" si="1856">IF(ISNUMBER(CX794),CX794+IF($I$7=1,CX792,0),IF(ISNUMBER(CX796),CX796+IF($I$7=1,CX792,0),""))</f>
        <v>0</v>
      </c>
      <c r="CY790" s="106">
        <f t="shared" ca="1" si="1856"/>
        <v>0</v>
      </c>
      <c r="CZ790" s="106">
        <f t="shared" ca="1" si="1856"/>
        <v>0</v>
      </c>
      <c r="DA790" s="107">
        <f t="shared" ca="1" si="1856"/>
        <v>0</v>
      </c>
      <c r="DB790" s="105">
        <f t="shared" ca="1" si="1856"/>
        <v>0</v>
      </c>
      <c r="DC790" s="106">
        <f t="shared" ca="1" si="1856"/>
        <v>0</v>
      </c>
      <c r="DD790" s="106">
        <f t="shared" ca="1" si="1856"/>
        <v>0</v>
      </c>
      <c r="DE790" s="107">
        <f t="shared" ca="1" si="1856"/>
        <v>0</v>
      </c>
      <c r="DF790" s="105">
        <f t="shared" ca="1" si="1856"/>
        <v>0</v>
      </c>
      <c r="DG790" s="106">
        <f t="shared" ca="1" si="1856"/>
        <v>0</v>
      </c>
      <c r="DH790" s="106">
        <f t="shared" ca="1" si="1856"/>
        <v>0</v>
      </c>
      <c r="DI790" s="107">
        <f t="shared" ca="1" si="1856"/>
        <v>0</v>
      </c>
      <c r="DK790" s="106">
        <f t="shared" ref="DK790:EK790" ca="1" si="1857">SUM(OFFSET($E790,,MATCH(DK$3,$F$5:$DI$5,0)+3,,1))</f>
        <v>0</v>
      </c>
      <c r="DL790" s="106" t="e">
        <f t="shared" ca="1" si="1857"/>
        <v>#N/A</v>
      </c>
      <c r="DM790" s="106" t="e">
        <f t="shared" ca="1" si="1857"/>
        <v>#VALUE!</v>
      </c>
      <c r="DN790" s="106" t="e">
        <f t="shared" ca="1" si="1857"/>
        <v>#VALUE!</v>
      </c>
      <c r="DO790" s="106" t="e">
        <f t="shared" ca="1" si="1857"/>
        <v>#VALUE!</v>
      </c>
      <c r="DP790" s="106" t="e">
        <f t="shared" ca="1" si="1857"/>
        <v>#VALUE!</v>
      </c>
      <c r="DQ790" s="106" t="e">
        <f t="shared" ca="1" si="1857"/>
        <v>#VALUE!</v>
      </c>
      <c r="DR790" s="106" t="e">
        <f t="shared" ca="1" si="1857"/>
        <v>#VALUE!</v>
      </c>
      <c r="DS790" s="106" t="e">
        <f t="shared" ca="1" si="1857"/>
        <v>#VALUE!</v>
      </c>
      <c r="DT790" s="106" t="e">
        <f t="shared" ca="1" si="1857"/>
        <v>#VALUE!</v>
      </c>
      <c r="DU790" s="106" t="e">
        <f t="shared" ca="1" si="1857"/>
        <v>#VALUE!</v>
      </c>
      <c r="DV790" s="106" t="e">
        <f t="shared" ca="1" si="1857"/>
        <v>#VALUE!</v>
      </c>
      <c r="DW790" s="106" t="e">
        <f t="shared" ca="1" si="1857"/>
        <v>#VALUE!</v>
      </c>
      <c r="DX790" s="106" t="e">
        <f t="shared" ca="1" si="1857"/>
        <v>#VALUE!</v>
      </c>
      <c r="DY790" s="106" t="e">
        <f t="shared" ca="1" si="1857"/>
        <v>#VALUE!</v>
      </c>
      <c r="DZ790" s="106" t="e">
        <f t="shared" ca="1" si="1857"/>
        <v>#VALUE!</v>
      </c>
      <c r="EA790" s="106" t="e">
        <f t="shared" ca="1" si="1857"/>
        <v>#VALUE!</v>
      </c>
      <c r="EB790" s="106" t="e">
        <f t="shared" ca="1" si="1857"/>
        <v>#VALUE!</v>
      </c>
      <c r="EC790" s="106" t="e">
        <f t="shared" ca="1" si="1857"/>
        <v>#VALUE!</v>
      </c>
      <c r="ED790" s="106" t="e">
        <f t="shared" ca="1" si="1857"/>
        <v>#VALUE!</v>
      </c>
      <c r="EE790" s="106" t="e">
        <f t="shared" ca="1" si="1857"/>
        <v>#VALUE!</v>
      </c>
      <c r="EF790" s="106" t="e">
        <f t="shared" ca="1" si="1857"/>
        <v>#VALUE!</v>
      </c>
      <c r="EG790" s="106" t="e">
        <f t="shared" ca="1" si="1857"/>
        <v>#VALUE!</v>
      </c>
      <c r="EH790" s="106" t="e">
        <f t="shared" ca="1" si="1857"/>
        <v>#VALUE!</v>
      </c>
      <c r="EI790" s="106" t="e">
        <f t="shared" ca="1" si="1857"/>
        <v>#VALUE!</v>
      </c>
      <c r="EJ790" s="106" t="e">
        <f t="shared" ca="1" si="1857"/>
        <v>#VALUE!</v>
      </c>
      <c r="EK790" s="106" t="e">
        <f t="shared" ca="1" si="1857"/>
        <v>#VALUE!</v>
      </c>
    </row>
    <row r="791" spans="1:141" outlineLevel="1" x14ac:dyDescent="0.25">
      <c r="A791" s="90"/>
      <c r="B791" s="90"/>
      <c r="C791" s="90"/>
      <c r="D791" s="90"/>
      <c r="F791" s="100"/>
      <c r="I791" s="101"/>
      <c r="J791" s="100"/>
      <c r="M791" s="101"/>
      <c r="N791" s="100"/>
      <c r="Q791" s="101"/>
      <c r="R791" s="100"/>
      <c r="U791" s="101"/>
      <c r="V791" s="100"/>
      <c r="Y791" s="101"/>
      <c r="Z791" s="100"/>
      <c r="AC791" s="101"/>
      <c r="AD791" s="100"/>
      <c r="AG791" s="101"/>
      <c r="AH791" s="100"/>
      <c r="AK791" s="101"/>
      <c r="AL791" s="100"/>
      <c r="AO791" s="101"/>
      <c r="AP791" s="100"/>
      <c r="AS791" s="101"/>
      <c r="AT791" s="100"/>
      <c r="AW791" s="101"/>
      <c r="AX791" s="100"/>
      <c r="BA791" s="101"/>
      <c r="BB791" s="100"/>
      <c r="BE791" s="101"/>
      <c r="BF791" s="100"/>
      <c r="BI791" s="101"/>
      <c r="BJ791" s="100"/>
      <c r="BM791" s="101"/>
      <c r="BN791" s="100"/>
      <c r="BQ791" s="101"/>
      <c r="BR791" s="100"/>
      <c r="BU791" s="101"/>
      <c r="BV791" s="100"/>
      <c r="BY791" s="101"/>
      <c r="BZ791" s="100"/>
      <c r="CC791" s="101"/>
      <c r="CD791" s="100"/>
      <c r="CG791" s="101"/>
      <c r="CH791" s="100"/>
      <c r="CK791" s="101"/>
      <c r="CL791" s="100"/>
      <c r="CO791" s="101"/>
      <c r="CP791" s="100"/>
      <c r="CS791" s="101"/>
      <c r="CT791" s="100"/>
      <c r="CW791" s="101"/>
      <c r="CX791" s="100"/>
      <c r="DA791" s="101"/>
      <c r="DB791" s="100"/>
      <c r="DE791" s="101"/>
      <c r="DF791" s="100"/>
      <c r="DI791" s="101"/>
    </row>
    <row r="792" spans="1:141" outlineLevel="1" x14ac:dyDescent="0.25">
      <c r="A792" s="90" t="str">
        <f>A794</f>
        <v>bs</v>
      </c>
      <c r="B792" s="90" t="str">
        <f t="shared" ref="B792:C792" si="1858">B794</f>
        <v>accumulatedOtherComprehensiveIncomeLoss</v>
      </c>
      <c r="C792" s="90">
        <f t="shared" si="1858"/>
        <v>9.9999999999999995E-7</v>
      </c>
      <c r="D792" s="90"/>
      <c r="E792" t="str">
        <f>CONCATENATE(E790," - adjustment")</f>
        <v>Accumulated other comprehensive income/loss - adjustment</v>
      </c>
      <c r="F792" s="117">
        <v>0</v>
      </c>
      <c r="G792" s="118">
        <v>0</v>
      </c>
      <c r="H792" s="118">
        <v>0</v>
      </c>
      <c r="I792" s="119" cm="1">
        <f t="array" aca="1" ref="I792" ca="1">IF(ISNUMBER(INDEX(DataModel!$ET$4:$FT$109,MATCH(1,(DataModel!$EO$4:$EO$109=$A792)*(DataModel!$EP$4:$EP$109=$B792),0),MATCH(CONCATENATE("FY ",RIGHT(I$3,4)),DataModel!$ET$2:$FT$2,0))*$C792),INDEX(DataModel!$ET$4:$FT$109,MATCH(1,(DataModel!$EO$4:$EO$109=$A792)*(DataModel!$EP$4:$EP$109=$B792),0),MATCH(CONCATENATE("FY ",RIGHT(I$3,4)),DataModel!$ET$2:$FT$2,0))*$C792,0)</f>
        <v>0</v>
      </c>
      <c r="J792" s="117">
        <v>0</v>
      </c>
      <c r="K792" s="118">
        <v>0</v>
      </c>
      <c r="L792" s="118">
        <v>0</v>
      </c>
      <c r="M792" s="119" cm="1">
        <f t="array" ref="M792">IF(ISNUMBER(INDEX(DataModel!$ET$4:$FT$109,MATCH(1,(DataModel!$EO$4:$EO$109=$A792)*(DataModel!$EP$4:$EP$109=$B792),0),MATCH(CONCATENATE("FY ",RIGHT(M$3,4)),DataModel!$ET$2:$FT$2,0))*$C792),INDEX(DataModel!$ET$4:$FT$109,MATCH(1,(DataModel!$EO$4:$EO$109=$A792)*(DataModel!$EP$4:$EP$109=$B792),0),MATCH(CONCATENATE("FY ",RIGHT(M$3,4)),DataModel!$ET$2:$FT$2,0))*$C792,0)</f>
        <v>0</v>
      </c>
      <c r="N792" s="117">
        <v>0</v>
      </c>
      <c r="O792" s="118">
        <v>0</v>
      </c>
      <c r="P792" s="118">
        <v>0</v>
      </c>
      <c r="Q792" s="119" cm="1">
        <f t="array" ref="Q792">IF(ISNUMBER(INDEX(DataModel!$ET$4:$FT$109,MATCH(1,(DataModel!$EO$4:$EO$109=$A792)*(DataModel!$EP$4:$EP$109=$B792),0),MATCH(CONCATENATE("FY ",RIGHT(Q$3,4)),DataModel!$ET$2:$FT$2,0))*$C792),INDEX(DataModel!$ET$4:$FT$109,MATCH(1,(DataModel!$EO$4:$EO$109=$A792)*(DataModel!$EP$4:$EP$109=$B792),0),MATCH(CONCATENATE("FY ",RIGHT(Q$3,4)),DataModel!$ET$2:$FT$2,0))*$C792,0)</f>
        <v>0</v>
      </c>
      <c r="R792" s="117">
        <v>0</v>
      </c>
      <c r="S792" s="118">
        <v>0</v>
      </c>
      <c r="T792" s="118">
        <v>0</v>
      </c>
      <c r="U792" s="119" cm="1">
        <f t="array" ref="U792">IF(ISNUMBER(INDEX(DataModel!$ET$4:$FT$109,MATCH(1,(DataModel!$EO$4:$EO$109=$A792)*(DataModel!$EP$4:$EP$109=$B792),0),MATCH(CONCATENATE("FY ",RIGHT(U$3,4)),DataModel!$ET$2:$FT$2,0))*$C792),INDEX(DataModel!$ET$4:$FT$109,MATCH(1,(DataModel!$EO$4:$EO$109=$A792)*(DataModel!$EP$4:$EP$109=$B792),0),MATCH(CONCATENATE("FY ",RIGHT(U$3,4)),DataModel!$ET$2:$FT$2,0))*$C792,0)</f>
        <v>0</v>
      </c>
      <c r="V792" s="117">
        <v>0</v>
      </c>
      <c r="W792" s="118">
        <v>0</v>
      </c>
      <c r="X792" s="118">
        <v>0</v>
      </c>
      <c r="Y792" s="119" cm="1">
        <f t="array" ref="Y792">IF(ISNUMBER(INDEX(DataModel!$ET$4:$FT$109,MATCH(1,(DataModel!$EO$4:$EO$109=$A792)*(DataModel!$EP$4:$EP$109=$B792),0),MATCH(CONCATENATE("FY ",RIGHT(Y$3,4)),DataModel!$ET$2:$FT$2,0))*$C792),INDEX(DataModel!$ET$4:$FT$109,MATCH(1,(DataModel!$EO$4:$EO$109=$A792)*(DataModel!$EP$4:$EP$109=$B792),0),MATCH(CONCATENATE("FY ",RIGHT(Y$3,4)),DataModel!$ET$2:$FT$2,0))*$C792,0)</f>
        <v>0</v>
      </c>
      <c r="Z792" s="117">
        <v>0</v>
      </c>
      <c r="AA792" s="118">
        <v>0</v>
      </c>
      <c r="AB792" s="118">
        <v>0</v>
      </c>
      <c r="AC792" s="119" cm="1">
        <f t="array" ref="AC792">IF(ISNUMBER(INDEX(DataModel!$ET$4:$FT$109,MATCH(1,(DataModel!$EO$4:$EO$109=$A792)*(DataModel!$EP$4:$EP$109=$B792),0),MATCH(CONCATENATE("FY ",RIGHT(AC$3,4)),DataModel!$ET$2:$FT$2,0))*$C792),INDEX(DataModel!$ET$4:$FT$109,MATCH(1,(DataModel!$EO$4:$EO$109=$A792)*(DataModel!$EP$4:$EP$109=$B792),0),MATCH(CONCATENATE("FY ",RIGHT(AC$3,4)),DataModel!$ET$2:$FT$2,0))*$C792,0)</f>
        <v>0</v>
      </c>
      <c r="AD792" s="117">
        <v>0</v>
      </c>
      <c r="AE792" s="118">
        <v>0</v>
      </c>
      <c r="AF792" s="118">
        <v>0</v>
      </c>
      <c r="AG792" s="119" cm="1">
        <f t="array" ref="AG792">IF(ISNUMBER(INDEX(DataModel!$ET$4:$FT$109,MATCH(1,(DataModel!$EO$4:$EO$109=$A792)*(DataModel!$EP$4:$EP$109=$B792),0),MATCH(CONCATENATE("FY ",RIGHT(AG$3,4)),DataModel!$ET$2:$FT$2,0))*$C792),INDEX(DataModel!$ET$4:$FT$109,MATCH(1,(DataModel!$EO$4:$EO$109=$A792)*(DataModel!$EP$4:$EP$109=$B792),0),MATCH(CONCATENATE("FY ",RIGHT(AG$3,4)),DataModel!$ET$2:$FT$2,0))*$C792,0)</f>
        <v>0</v>
      </c>
      <c r="AH792" s="117">
        <v>0</v>
      </c>
      <c r="AI792" s="118">
        <v>0</v>
      </c>
      <c r="AJ792" s="118">
        <v>0</v>
      </c>
      <c r="AK792" s="119" cm="1">
        <f t="array" ref="AK792">IF(ISNUMBER(INDEX(DataModel!$ET$4:$FT$109,MATCH(1,(DataModel!$EO$4:$EO$109=$A792)*(DataModel!$EP$4:$EP$109=$B792),0),MATCH(CONCATENATE("FY ",RIGHT(AK$3,4)),DataModel!$ET$2:$FT$2,0))*$C792),INDEX(DataModel!$ET$4:$FT$109,MATCH(1,(DataModel!$EO$4:$EO$109=$A792)*(DataModel!$EP$4:$EP$109=$B792),0),MATCH(CONCATENATE("FY ",RIGHT(AK$3,4)),DataModel!$ET$2:$FT$2,0))*$C792,0)</f>
        <v>0</v>
      </c>
      <c r="AL792" s="117">
        <v>0</v>
      </c>
      <c r="AM792" s="118">
        <v>0</v>
      </c>
      <c r="AN792" s="118">
        <v>0</v>
      </c>
      <c r="AO792" s="119" cm="1">
        <f t="array" ref="AO792">IF(ISNUMBER(INDEX(DataModel!$ET$4:$FT$109,MATCH(1,(DataModel!$EO$4:$EO$109=$A792)*(DataModel!$EP$4:$EP$109=$B792),0),MATCH(CONCATENATE("FY ",RIGHT(AO$3,4)),DataModel!$ET$2:$FT$2,0))*$C792),INDEX(DataModel!$ET$4:$FT$109,MATCH(1,(DataModel!$EO$4:$EO$109=$A792)*(DataModel!$EP$4:$EP$109=$B792),0),MATCH(CONCATENATE("FY ",RIGHT(AO$3,4)),DataModel!$ET$2:$FT$2,0))*$C792,0)</f>
        <v>0</v>
      </c>
      <c r="AP792" s="117">
        <v>0</v>
      </c>
      <c r="AQ792" s="118">
        <v>0</v>
      </c>
      <c r="AR792" s="118">
        <v>0</v>
      </c>
      <c r="AS792" s="119" cm="1">
        <f t="array" ref="AS792">IF(ISNUMBER(INDEX(DataModel!$ET$4:$FT$109,MATCH(1,(DataModel!$EO$4:$EO$109=$A792)*(DataModel!$EP$4:$EP$109=$B792),0),MATCH(CONCATENATE("FY ",RIGHT(AS$3,4)),DataModel!$ET$2:$FT$2,0))*$C792),INDEX(DataModel!$ET$4:$FT$109,MATCH(1,(DataModel!$EO$4:$EO$109=$A792)*(DataModel!$EP$4:$EP$109=$B792),0),MATCH(CONCATENATE("FY ",RIGHT(AS$3,4)),DataModel!$ET$2:$FT$2,0))*$C792,0)</f>
        <v>0</v>
      </c>
      <c r="AT792" s="117">
        <v>0</v>
      </c>
      <c r="AU792" s="118">
        <v>0</v>
      </c>
      <c r="AV792" s="118">
        <v>0</v>
      </c>
      <c r="AW792" s="119" cm="1">
        <f t="array" ref="AW792">IF(ISNUMBER(INDEX(DataModel!$ET$4:$FT$109,MATCH(1,(DataModel!$EO$4:$EO$109=$A792)*(DataModel!$EP$4:$EP$109=$B792),0),MATCH(CONCATENATE("FY ",RIGHT(AW$3,4)),DataModel!$ET$2:$FT$2,0))*$C792),INDEX(DataModel!$ET$4:$FT$109,MATCH(1,(DataModel!$EO$4:$EO$109=$A792)*(DataModel!$EP$4:$EP$109=$B792),0),MATCH(CONCATENATE("FY ",RIGHT(AW$3,4)),DataModel!$ET$2:$FT$2,0))*$C792,0)</f>
        <v>0</v>
      </c>
      <c r="AX792" s="117">
        <v>0</v>
      </c>
      <c r="AY792" s="118">
        <v>0</v>
      </c>
      <c r="AZ792" s="118">
        <v>0</v>
      </c>
      <c r="BA792" s="119" cm="1">
        <f t="array" ref="BA792">IF(ISNUMBER(INDEX(DataModel!$ET$4:$FT$109,MATCH(1,(DataModel!$EO$4:$EO$109=$A792)*(DataModel!$EP$4:$EP$109=$B792),0),MATCH(CONCATENATE("FY ",RIGHT(BA$3,4)),DataModel!$ET$2:$FT$2,0))*$C792),INDEX(DataModel!$ET$4:$FT$109,MATCH(1,(DataModel!$EO$4:$EO$109=$A792)*(DataModel!$EP$4:$EP$109=$B792),0),MATCH(CONCATENATE("FY ",RIGHT(BA$3,4)),DataModel!$ET$2:$FT$2,0))*$C792,0)</f>
        <v>0</v>
      </c>
      <c r="BB792" s="117">
        <v>0</v>
      </c>
      <c r="BC792" s="118">
        <v>0</v>
      </c>
      <c r="BD792" s="118">
        <v>0</v>
      </c>
      <c r="BE792" s="119" cm="1">
        <f t="array" ref="BE792">IF(ISNUMBER(INDEX(DataModel!$ET$4:$FT$109,MATCH(1,(DataModel!$EO$4:$EO$109=$A792)*(DataModel!$EP$4:$EP$109=$B792),0),MATCH(CONCATENATE("FY ",RIGHT(BE$3,4)),DataModel!$ET$2:$FT$2,0))*$C792),INDEX(DataModel!$ET$4:$FT$109,MATCH(1,(DataModel!$EO$4:$EO$109=$A792)*(DataModel!$EP$4:$EP$109=$B792),0),MATCH(CONCATENATE("FY ",RIGHT(BE$3,4)),DataModel!$ET$2:$FT$2,0))*$C792,0)</f>
        <v>0</v>
      </c>
      <c r="BF792" s="117">
        <v>0</v>
      </c>
      <c r="BG792" s="118">
        <v>0</v>
      </c>
      <c r="BH792" s="118">
        <v>0</v>
      </c>
      <c r="BI792" s="119" cm="1">
        <f t="array" ref="BI792">IF(ISNUMBER(INDEX(DataModel!$ET$4:$FT$109,MATCH(1,(DataModel!$EO$4:$EO$109=$A792)*(DataModel!$EP$4:$EP$109=$B792),0),MATCH(CONCATENATE("FY ",RIGHT(BI$3,4)),DataModel!$ET$2:$FT$2,0))*$C792),INDEX(DataModel!$ET$4:$FT$109,MATCH(1,(DataModel!$EO$4:$EO$109=$A792)*(DataModel!$EP$4:$EP$109=$B792),0),MATCH(CONCATENATE("FY ",RIGHT(BI$3,4)),DataModel!$ET$2:$FT$2,0))*$C792,0)</f>
        <v>0</v>
      </c>
      <c r="BJ792" s="117">
        <v>0</v>
      </c>
      <c r="BK792" s="118">
        <v>0</v>
      </c>
      <c r="BL792" s="118">
        <v>0</v>
      </c>
      <c r="BM792" s="119" cm="1">
        <f t="array" ref="BM792">IF(ISNUMBER(INDEX(DataModel!$ET$4:$FT$109,MATCH(1,(DataModel!$EO$4:$EO$109=$A792)*(DataModel!$EP$4:$EP$109=$B792),0),MATCH(CONCATENATE("FY ",RIGHT(BM$3,4)),DataModel!$ET$2:$FT$2,0))*$C792),INDEX(DataModel!$ET$4:$FT$109,MATCH(1,(DataModel!$EO$4:$EO$109=$A792)*(DataModel!$EP$4:$EP$109=$B792),0),MATCH(CONCATENATE("FY ",RIGHT(BM$3,4)),DataModel!$ET$2:$FT$2,0))*$C792,0)</f>
        <v>0</v>
      </c>
      <c r="BN792" s="117">
        <v>0</v>
      </c>
      <c r="BO792" s="118">
        <v>0</v>
      </c>
      <c r="BP792" s="118">
        <v>0</v>
      </c>
      <c r="BQ792" s="119" cm="1">
        <f t="array" ref="BQ792">IF(ISNUMBER(INDEX(DataModel!$ET$4:$FT$109,MATCH(1,(DataModel!$EO$4:$EO$109=$A792)*(DataModel!$EP$4:$EP$109=$B792),0),MATCH(CONCATENATE("FY ",RIGHT(BQ$3,4)),DataModel!$ET$2:$FT$2,0))*$C792),INDEX(DataModel!$ET$4:$FT$109,MATCH(1,(DataModel!$EO$4:$EO$109=$A792)*(DataModel!$EP$4:$EP$109=$B792),0),MATCH(CONCATENATE("FY ",RIGHT(BQ$3,4)),DataModel!$ET$2:$FT$2,0))*$C792,0)</f>
        <v>0</v>
      </c>
      <c r="BR792" s="117">
        <v>0</v>
      </c>
      <c r="BS792" s="118">
        <v>0</v>
      </c>
      <c r="BT792" s="118">
        <v>0</v>
      </c>
      <c r="BU792" s="119" cm="1">
        <f t="array" ref="BU792">IF(ISNUMBER(INDEX(DataModel!$ET$4:$FT$109,MATCH(1,(DataModel!$EO$4:$EO$109=$A792)*(DataModel!$EP$4:$EP$109=$B792),0),MATCH(CONCATENATE("FY ",RIGHT(BU$3,4)),DataModel!$ET$2:$FT$2,0))*$C792),INDEX(DataModel!$ET$4:$FT$109,MATCH(1,(DataModel!$EO$4:$EO$109=$A792)*(DataModel!$EP$4:$EP$109=$B792),0),MATCH(CONCATENATE("FY ",RIGHT(BU$3,4)),DataModel!$ET$2:$FT$2,0))*$C792,0)</f>
        <v>0</v>
      </c>
      <c r="BV792" s="117">
        <v>0</v>
      </c>
      <c r="BW792" s="118">
        <v>0</v>
      </c>
      <c r="BX792" s="118">
        <v>0</v>
      </c>
      <c r="BY792" s="119" cm="1">
        <f t="array" ref="BY792">IF(ISNUMBER(INDEX(DataModel!$ET$4:$FT$109,MATCH(1,(DataModel!$EO$4:$EO$109=$A792)*(DataModel!$EP$4:$EP$109=$B792),0),MATCH(CONCATENATE("FY ",RIGHT(BY$3,4)),DataModel!$ET$2:$FT$2,0))*$C792),INDEX(DataModel!$ET$4:$FT$109,MATCH(1,(DataModel!$EO$4:$EO$109=$A792)*(DataModel!$EP$4:$EP$109=$B792),0),MATCH(CONCATENATE("FY ",RIGHT(BY$3,4)),DataModel!$ET$2:$FT$2,0))*$C792,0)</f>
        <v>0</v>
      </c>
      <c r="BZ792" s="117">
        <v>0</v>
      </c>
      <c r="CA792" s="118">
        <v>0</v>
      </c>
      <c r="CB792" s="118">
        <v>0</v>
      </c>
      <c r="CC792" s="119" cm="1">
        <f t="array" ref="CC792">IF(ISNUMBER(INDEX(DataModel!$ET$4:$FT$109,MATCH(1,(DataModel!$EO$4:$EO$109=$A792)*(DataModel!$EP$4:$EP$109=$B792),0),MATCH(CONCATENATE("FY ",RIGHT(CC$3,4)),DataModel!$ET$2:$FT$2,0))*$C792),INDEX(DataModel!$ET$4:$FT$109,MATCH(1,(DataModel!$EO$4:$EO$109=$A792)*(DataModel!$EP$4:$EP$109=$B792),0),MATCH(CONCATENATE("FY ",RIGHT(CC$3,4)),DataModel!$ET$2:$FT$2,0))*$C792,0)</f>
        <v>0</v>
      </c>
      <c r="CD792" s="117">
        <v>0</v>
      </c>
      <c r="CE792" s="118">
        <v>0</v>
      </c>
      <c r="CF792" s="118">
        <v>0</v>
      </c>
      <c r="CG792" s="119" cm="1">
        <f t="array" ref="CG792">IF(ISNUMBER(INDEX(DataModel!$ET$4:$FT$109,MATCH(1,(DataModel!$EO$4:$EO$109=$A792)*(DataModel!$EP$4:$EP$109=$B792),0),MATCH(CONCATENATE("FY ",RIGHT(CG$3,4)),DataModel!$ET$2:$FT$2,0))*$C792),INDEX(DataModel!$ET$4:$FT$109,MATCH(1,(DataModel!$EO$4:$EO$109=$A792)*(DataModel!$EP$4:$EP$109=$B792),0),MATCH(CONCATENATE("FY ",RIGHT(CG$3,4)),DataModel!$ET$2:$FT$2,0))*$C792,0)</f>
        <v>0</v>
      </c>
      <c r="CH792" s="117">
        <v>0</v>
      </c>
      <c r="CI792" s="118">
        <v>0</v>
      </c>
      <c r="CJ792" s="118">
        <v>0</v>
      </c>
      <c r="CK792" s="119" cm="1">
        <f t="array" ref="CK792">IF(ISNUMBER(INDEX(DataModel!$ET$4:$FT$109,MATCH(1,(DataModel!$EO$4:$EO$109=$A792)*(DataModel!$EP$4:$EP$109=$B792),0),MATCH(CONCATENATE("FY ",RIGHT(CK$3,4)),DataModel!$ET$2:$FT$2,0))*$C792),INDEX(DataModel!$ET$4:$FT$109,MATCH(1,(DataModel!$EO$4:$EO$109=$A792)*(DataModel!$EP$4:$EP$109=$B792),0),MATCH(CONCATENATE("FY ",RIGHT(CK$3,4)),DataModel!$ET$2:$FT$2,0))*$C792,0)</f>
        <v>0</v>
      </c>
      <c r="CL792" s="117">
        <v>0</v>
      </c>
      <c r="CM792" s="118">
        <v>0</v>
      </c>
      <c r="CN792" s="118">
        <v>0</v>
      </c>
      <c r="CO792" s="119" cm="1">
        <f t="array" ref="CO792">IF(ISNUMBER(INDEX(DataModel!$ET$4:$FT$109,MATCH(1,(DataModel!$EO$4:$EO$109=$A792)*(DataModel!$EP$4:$EP$109=$B792),0),MATCH(CONCATENATE("FY ",RIGHT(CO$3,4)),DataModel!$ET$2:$FT$2,0))*$C792),INDEX(DataModel!$ET$4:$FT$109,MATCH(1,(DataModel!$EO$4:$EO$109=$A792)*(DataModel!$EP$4:$EP$109=$B792),0),MATCH(CONCATENATE("FY ",RIGHT(CO$3,4)),DataModel!$ET$2:$FT$2,0))*$C792,0)</f>
        <v>0</v>
      </c>
      <c r="CP792" s="117">
        <v>0</v>
      </c>
      <c r="CQ792" s="118">
        <v>0</v>
      </c>
      <c r="CR792" s="118">
        <v>0</v>
      </c>
      <c r="CS792" s="119" cm="1">
        <f t="array" ref="CS792">IF(ISNUMBER(INDEX(DataModel!$ET$4:$FT$109,MATCH(1,(DataModel!$EO$4:$EO$109=$A792)*(DataModel!$EP$4:$EP$109=$B792),0),MATCH(CONCATENATE("FY ",RIGHT(CS$3,4)),DataModel!$ET$2:$FT$2,0))*$C792),INDEX(DataModel!$ET$4:$FT$109,MATCH(1,(DataModel!$EO$4:$EO$109=$A792)*(DataModel!$EP$4:$EP$109=$B792),0),MATCH(CONCATENATE("FY ",RIGHT(CS$3,4)),DataModel!$ET$2:$FT$2,0))*$C792,0)</f>
        <v>0</v>
      </c>
      <c r="CT792" s="117">
        <v>0</v>
      </c>
      <c r="CU792" s="118">
        <v>0</v>
      </c>
      <c r="CV792" s="118">
        <v>0</v>
      </c>
      <c r="CW792" s="119" cm="1">
        <f t="array" ref="CW792">IF(ISNUMBER(INDEX(DataModel!$ET$4:$FT$109,MATCH(1,(DataModel!$EO$4:$EO$109=$A792)*(DataModel!$EP$4:$EP$109=$B792),0),MATCH(CONCATENATE("FY ",RIGHT(CW$3,4)),DataModel!$ET$2:$FT$2,0))*$C792),INDEX(DataModel!$ET$4:$FT$109,MATCH(1,(DataModel!$EO$4:$EO$109=$A792)*(DataModel!$EP$4:$EP$109=$B792),0),MATCH(CONCATENATE("FY ",RIGHT(CW$3,4)),DataModel!$ET$2:$FT$2,0))*$C792,0)</f>
        <v>0</v>
      </c>
      <c r="CX792" s="117">
        <v>0</v>
      </c>
      <c r="CY792" s="118">
        <v>0</v>
      </c>
      <c r="CZ792" s="118">
        <v>0</v>
      </c>
      <c r="DA792" s="119" cm="1">
        <f t="array" ref="DA792">IF(ISNUMBER(INDEX(DataModel!$ET$4:$FT$109,MATCH(1,(DataModel!$EO$4:$EO$109=$A792)*(DataModel!$EP$4:$EP$109=$B792),0),MATCH(CONCATENATE("FY ",RIGHT(DA$3,4)),DataModel!$ET$2:$FT$2,0))*$C792),INDEX(DataModel!$ET$4:$FT$109,MATCH(1,(DataModel!$EO$4:$EO$109=$A792)*(DataModel!$EP$4:$EP$109=$B792),0),MATCH(CONCATENATE("FY ",RIGHT(DA$3,4)),DataModel!$ET$2:$FT$2,0))*$C792,0)</f>
        <v>0</v>
      </c>
      <c r="DB792" s="117">
        <v>0</v>
      </c>
      <c r="DC792" s="118">
        <v>0</v>
      </c>
      <c r="DD792" s="118">
        <v>0</v>
      </c>
      <c r="DE792" s="119" cm="1">
        <f t="array" ref="DE792">IF(ISNUMBER(INDEX(DataModel!$ET$4:$FT$109,MATCH(1,(DataModel!$EO$4:$EO$109=$A792)*(DataModel!$EP$4:$EP$109=$B792),0),MATCH(CONCATENATE("FY ",RIGHT(DE$3,4)),DataModel!$ET$2:$FT$2,0))*$C792),INDEX(DataModel!$ET$4:$FT$109,MATCH(1,(DataModel!$EO$4:$EO$109=$A792)*(DataModel!$EP$4:$EP$109=$B792),0),MATCH(CONCATENATE("FY ",RIGHT(DE$3,4)),DataModel!$ET$2:$FT$2,0))*$C792,0)</f>
        <v>0</v>
      </c>
      <c r="DF792" s="117">
        <v>0</v>
      </c>
      <c r="DG792" s="118">
        <v>0</v>
      </c>
      <c r="DH792" s="118">
        <v>0</v>
      </c>
      <c r="DI792" s="119" cm="1">
        <f t="array" ref="DI792">IF(ISNUMBER(INDEX(DataModel!$ET$4:$FT$109,MATCH(1,(DataModel!$EO$4:$EO$109=$A792)*(DataModel!$EP$4:$EP$109=$B792),0),MATCH(CONCATENATE("FY ",RIGHT(DI$3,4)),DataModel!$ET$2:$FT$2,0))*$C792),INDEX(DataModel!$ET$4:$FT$109,MATCH(1,(DataModel!$EO$4:$EO$109=$A792)*(DataModel!$EP$4:$EP$109=$B792),0),MATCH(CONCATENATE("FY ",RIGHT(DI$3,4)),DataModel!$ET$2:$FT$2,0))*$C792,0)</f>
        <v>0</v>
      </c>
      <c r="DK792" s="69">
        <f t="shared" ref="DK792:EK792" ca="1" si="1859">SUM(OFFSET($E792,,MATCH(DK$3,$F$5:$DI$5,0)+3,,1))</f>
        <v>0</v>
      </c>
      <c r="DL792" s="69" t="e">
        <f t="shared" ca="1" si="1859"/>
        <v>#N/A</v>
      </c>
      <c r="DM792" s="69" t="e">
        <f t="shared" ca="1" si="1859"/>
        <v>#VALUE!</v>
      </c>
      <c r="DN792" s="69" t="e">
        <f t="shared" ca="1" si="1859"/>
        <v>#VALUE!</v>
      </c>
      <c r="DO792" s="69" t="e">
        <f t="shared" ca="1" si="1859"/>
        <v>#VALUE!</v>
      </c>
      <c r="DP792" s="69" t="e">
        <f t="shared" ca="1" si="1859"/>
        <v>#VALUE!</v>
      </c>
      <c r="DQ792" s="69" t="e">
        <f t="shared" ca="1" si="1859"/>
        <v>#VALUE!</v>
      </c>
      <c r="DR792" s="69" t="e">
        <f t="shared" ca="1" si="1859"/>
        <v>#VALUE!</v>
      </c>
      <c r="DS792" s="69" t="e">
        <f t="shared" ca="1" si="1859"/>
        <v>#VALUE!</v>
      </c>
      <c r="DT792" s="69" t="e">
        <f t="shared" ca="1" si="1859"/>
        <v>#VALUE!</v>
      </c>
      <c r="DU792" s="69" t="e">
        <f t="shared" ca="1" si="1859"/>
        <v>#VALUE!</v>
      </c>
      <c r="DV792" s="69" t="e">
        <f t="shared" ca="1" si="1859"/>
        <v>#VALUE!</v>
      </c>
      <c r="DW792" s="69" t="e">
        <f t="shared" ca="1" si="1859"/>
        <v>#VALUE!</v>
      </c>
      <c r="DX792" s="69" t="e">
        <f t="shared" ca="1" si="1859"/>
        <v>#VALUE!</v>
      </c>
      <c r="DY792" s="69" t="e">
        <f t="shared" ca="1" si="1859"/>
        <v>#VALUE!</v>
      </c>
      <c r="DZ792" s="69" t="e">
        <f t="shared" ca="1" si="1859"/>
        <v>#VALUE!</v>
      </c>
      <c r="EA792" s="69" t="e">
        <f t="shared" ca="1" si="1859"/>
        <v>#VALUE!</v>
      </c>
      <c r="EB792" s="69" t="e">
        <f t="shared" ca="1" si="1859"/>
        <v>#VALUE!</v>
      </c>
      <c r="EC792" s="69" t="e">
        <f t="shared" ca="1" si="1859"/>
        <v>#VALUE!</v>
      </c>
      <c r="ED792" s="69" t="e">
        <f t="shared" ca="1" si="1859"/>
        <v>#VALUE!</v>
      </c>
      <c r="EE792" s="69" t="e">
        <f t="shared" ca="1" si="1859"/>
        <v>#VALUE!</v>
      </c>
      <c r="EF792" s="69" t="e">
        <f t="shared" ca="1" si="1859"/>
        <v>#VALUE!</v>
      </c>
      <c r="EG792" s="69" t="e">
        <f t="shared" ca="1" si="1859"/>
        <v>#VALUE!</v>
      </c>
      <c r="EH792" s="69" t="e">
        <f t="shared" ca="1" si="1859"/>
        <v>#VALUE!</v>
      </c>
      <c r="EI792" s="69" t="e">
        <f t="shared" ca="1" si="1859"/>
        <v>#VALUE!</v>
      </c>
      <c r="EJ792" s="69" t="e">
        <f t="shared" ca="1" si="1859"/>
        <v>#VALUE!</v>
      </c>
      <c r="EK792" s="69" t="e">
        <f t="shared" ca="1" si="1859"/>
        <v>#VALUE!</v>
      </c>
    </row>
    <row r="793" spans="1:141" outlineLevel="1" x14ac:dyDescent="0.25">
      <c r="A793" s="90"/>
      <c r="B793" s="90"/>
      <c r="C793" s="90"/>
      <c r="D793" s="90"/>
      <c r="F793" s="100"/>
      <c r="I793" s="101"/>
      <c r="J793" s="100"/>
      <c r="M793" s="101"/>
      <c r="N793" s="100"/>
      <c r="Q793" s="101"/>
      <c r="R793" s="100"/>
      <c r="U793" s="101"/>
      <c r="V793" s="100"/>
      <c r="Y793" s="101"/>
      <c r="Z793" s="100"/>
      <c r="AC793" s="101"/>
      <c r="AD793" s="100"/>
      <c r="AG793" s="101"/>
      <c r="AH793" s="100"/>
      <c r="AK793" s="101"/>
      <c r="AL793" s="100"/>
      <c r="AO793" s="101"/>
      <c r="AP793" s="100"/>
      <c r="AS793" s="101"/>
      <c r="AT793" s="100"/>
      <c r="AW793" s="101"/>
      <c r="AX793" s="100"/>
      <c r="BA793" s="101"/>
      <c r="BB793" s="100"/>
      <c r="BE793" s="101"/>
      <c r="BF793" s="100"/>
      <c r="BI793" s="101"/>
      <c r="BJ793" s="100"/>
      <c r="BM793" s="101"/>
      <c r="BN793" s="100"/>
      <c r="BQ793" s="101"/>
      <c r="BR793" s="100"/>
      <c r="BU793" s="101"/>
      <c r="BV793" s="100"/>
      <c r="BY793" s="101"/>
      <c r="BZ793" s="100"/>
      <c r="CC793" s="101"/>
      <c r="CD793" s="100"/>
      <c r="CG793" s="101"/>
      <c r="CH793" s="100"/>
      <c r="CK793" s="101"/>
      <c r="CL793" s="100"/>
      <c r="CO793" s="101"/>
      <c r="CP793" s="100"/>
      <c r="CS793" s="101"/>
      <c r="CT793" s="100"/>
      <c r="CW793" s="101"/>
      <c r="CX793" s="100"/>
      <c r="DA793" s="101"/>
      <c r="DB793" s="100"/>
      <c r="DE793" s="101"/>
      <c r="DF793" s="100"/>
      <c r="DI793" s="101"/>
    </row>
    <row r="794" spans="1:141" outlineLevel="1" x14ac:dyDescent="0.25">
      <c r="A794" s="90" t="s">
        <v>157</v>
      </c>
      <c r="B794" s="90" t="s">
        <v>191</v>
      </c>
      <c r="C794" s="111">
        <f>$C$6</f>
        <v>9.9999999999999995E-7</v>
      </c>
      <c r="D794" s="90"/>
      <c r="E794" t="str">
        <f>CONCATENATE(E790," - history")</f>
        <v>Accumulated other comprehensive income/loss - history</v>
      </c>
      <c r="F794" s="113" t="str" cm="1">
        <f t="array" aca="1" ref="F794" ca="1">IF(AND(F$4="A",ISNUMBER(DataModel!F$4)),INDEX(DataModel!$F$4:$BA$109,MATCH(1,(DataModel!$A$4:$A$109=$A794)*(DataModel!$B$4:$B$109=$B794),0),MATCH(F$3,DataModel!$F$2:$BA$2,0))*$C794,"")</f>
        <v/>
      </c>
      <c r="G794" s="69" t="str" cm="1">
        <f t="array" aca="1" ref="G794" ca="1">IF(AND(G$4="A",ISNUMBER(DataModel!G$4)),INDEX(DataModel!$F$4:$BA$109,MATCH(1,(DataModel!$A$4:$A$109=$A794)*(DataModel!$B$4:$B$109=$B794),0),MATCH(G$3,DataModel!$F$2:$BA$2,0))*$C794,"")</f>
        <v/>
      </c>
      <c r="H794" s="69" t="str" cm="1">
        <f t="array" aca="1" ref="H794" ca="1">IF(AND(H$4="A",ISNUMBER(DataModel!H$4)),INDEX(DataModel!$F$4:$BA$109,MATCH(1,(DataModel!$A$4:$A$109=$A794)*(DataModel!$B$4:$B$109=$B794),0),MATCH(H$3,DataModel!$F$2:$BA$2,0))*$C794,"")</f>
        <v/>
      </c>
      <c r="I794" s="114" t="str" cm="1">
        <f t="array" aca="1" ref="I794" ca="1">IF(AND(I$4="A",ISNUMBER(DataModel!I$4)),INDEX(DataModel!$F$4:$BA$109,MATCH(1,(DataModel!$A$4:$A$109=$A794)*(DataModel!$B$4:$B$109=$B794),0),MATCH(I$3,DataModel!$F$2:$BA$2,0))*$C794,"")</f>
        <v/>
      </c>
      <c r="J794" s="113" t="str" cm="1">
        <f t="array" aca="1" ref="J794" ca="1">IF(AND(J$4="A",ISNUMBER(DataModel!J$4)),INDEX(DataModel!$F$4:$BA$109,MATCH(1,(DataModel!$A$4:$A$109=$A794)*(DataModel!$B$4:$B$109=$B794),0),MATCH(J$3,DataModel!$F$2:$BA$2,0))*$C794,"")</f>
        <v/>
      </c>
      <c r="K794" s="69" t="str" cm="1">
        <f t="array" aca="1" ref="K794" ca="1">IF(AND(K$4="A",ISNUMBER(DataModel!K$4)),INDEX(DataModel!$F$4:$BA$109,MATCH(1,(DataModel!$A$4:$A$109=$A794)*(DataModel!$B$4:$B$109=$B794),0),MATCH(K$3,DataModel!$F$2:$BA$2,0))*$C794,"")</f>
        <v/>
      </c>
      <c r="L794" s="69" t="str" cm="1">
        <f t="array" aca="1" ref="L794" ca="1">IF(AND(L$4="A",ISNUMBER(DataModel!L$4)),INDEX(DataModel!$F$4:$BA$109,MATCH(1,(DataModel!$A$4:$A$109=$A794)*(DataModel!$B$4:$B$109=$B794),0),MATCH(L$3,DataModel!$F$2:$BA$2,0))*$C794,"")</f>
        <v/>
      </c>
      <c r="M794" s="114" t="str" cm="1">
        <f t="array" aca="1" ref="M794" ca="1">IF(AND(M$4="A",ISNUMBER(DataModel!M$4)),INDEX(DataModel!$F$4:$BA$109,MATCH(1,(DataModel!$A$4:$A$109=$A794)*(DataModel!$B$4:$B$109=$B794),0),MATCH(M$3,DataModel!$F$2:$BA$2,0))*$C794,"")</f>
        <v/>
      </c>
      <c r="N794" s="113" t="str" cm="1">
        <f t="array" aca="1" ref="N794" ca="1">IF(AND(N$4="A",ISNUMBER(DataModel!N$4)),INDEX(DataModel!$F$4:$BA$109,MATCH(1,(DataModel!$A$4:$A$109=$A794)*(DataModel!$B$4:$B$109=$B794),0),MATCH(N$3,DataModel!$F$2:$BA$2,0))*$C794,"")</f>
        <v/>
      </c>
      <c r="O794" s="69" t="str" cm="1">
        <f t="array" aca="1" ref="O794" ca="1">IF(AND(O$4="A",ISNUMBER(DataModel!O$4)),INDEX(DataModel!$F$4:$BA$109,MATCH(1,(DataModel!$A$4:$A$109=$A794)*(DataModel!$B$4:$B$109=$B794),0),MATCH(O$3,DataModel!$F$2:$BA$2,0))*$C794,"")</f>
        <v/>
      </c>
      <c r="P794" s="69" t="str" cm="1">
        <f t="array" aca="1" ref="P794" ca="1">IF(AND(P$4="A",ISNUMBER(DataModel!P$4)),INDEX(DataModel!$F$4:$BA$109,MATCH(1,(DataModel!$A$4:$A$109=$A794)*(DataModel!$B$4:$B$109=$B794),0),MATCH(P$3,DataModel!$F$2:$BA$2,0))*$C794,"")</f>
        <v/>
      </c>
      <c r="Q794" s="114" t="str" cm="1">
        <f t="array" aca="1" ref="Q794" ca="1">IF(AND(Q$4="A",ISNUMBER(DataModel!Q$4)),INDEX(DataModel!$F$4:$BA$109,MATCH(1,(DataModel!$A$4:$A$109=$A794)*(DataModel!$B$4:$B$109=$B794),0),MATCH(Q$3,DataModel!$F$2:$BA$2,0))*$C794,"")</f>
        <v/>
      </c>
      <c r="R794" s="113" t="str" cm="1">
        <f t="array" aca="1" ref="R794" ca="1">IF(AND(R$4="A",ISNUMBER(DataModel!R$4)),INDEX(DataModel!$F$4:$BA$109,MATCH(1,(DataModel!$A$4:$A$109=$A794)*(DataModel!$B$4:$B$109=$B794),0),MATCH(R$3,DataModel!$F$2:$BA$2,0))*$C794,"")</f>
        <v/>
      </c>
      <c r="S794" s="69" t="str" cm="1">
        <f t="array" aca="1" ref="S794" ca="1">IF(AND(S$4="A",ISNUMBER(DataModel!S$4)),INDEX(DataModel!$F$4:$BA$109,MATCH(1,(DataModel!$A$4:$A$109=$A794)*(DataModel!$B$4:$B$109=$B794),0),MATCH(S$3,DataModel!$F$2:$BA$2,0))*$C794,"")</f>
        <v/>
      </c>
      <c r="T794" s="69" t="str" cm="1">
        <f t="array" aca="1" ref="T794" ca="1">IF(AND(T$4="A",ISNUMBER(DataModel!T$4)),INDEX(DataModel!$F$4:$BA$109,MATCH(1,(DataModel!$A$4:$A$109=$A794)*(DataModel!$B$4:$B$109=$B794),0),MATCH(T$3,DataModel!$F$2:$BA$2,0))*$C794,"")</f>
        <v/>
      </c>
      <c r="U794" s="114" t="str" cm="1">
        <f t="array" aca="1" ref="U794" ca="1">IF(AND(U$4="A",ISNUMBER(DataModel!U$4)),INDEX(DataModel!$F$4:$BA$109,MATCH(1,(DataModel!$A$4:$A$109=$A794)*(DataModel!$B$4:$B$109=$B794),0),MATCH(U$3,DataModel!$F$2:$BA$2,0))*$C794,"")</f>
        <v/>
      </c>
      <c r="V794" s="113" t="str" cm="1">
        <f t="array" aca="1" ref="V794" ca="1">IF(AND(V$4="A",ISNUMBER(DataModel!V$4)),INDEX(DataModel!$F$4:$BA$109,MATCH(1,(DataModel!$A$4:$A$109=$A794)*(DataModel!$B$4:$B$109=$B794),0),MATCH(V$3,DataModel!$F$2:$BA$2,0))*$C794,"")</f>
        <v/>
      </c>
      <c r="W794" s="69" t="str" cm="1">
        <f t="array" aca="1" ref="W794" ca="1">IF(AND(W$4="A",ISNUMBER(DataModel!W$4)),INDEX(DataModel!$F$4:$BA$109,MATCH(1,(DataModel!$A$4:$A$109=$A794)*(DataModel!$B$4:$B$109=$B794),0),MATCH(W$3,DataModel!$F$2:$BA$2,0))*$C794,"")</f>
        <v/>
      </c>
      <c r="X794" s="69" t="str" cm="1">
        <f t="array" aca="1" ref="X794" ca="1">IF(AND(X$4="A",ISNUMBER(DataModel!X$4)),INDEX(DataModel!$F$4:$BA$109,MATCH(1,(DataModel!$A$4:$A$109=$A794)*(DataModel!$B$4:$B$109=$B794),0),MATCH(X$3,DataModel!$F$2:$BA$2,0))*$C794,"")</f>
        <v/>
      </c>
      <c r="Y794" s="114" t="str" cm="1">
        <f t="array" aca="1" ref="Y794" ca="1">IF(AND(Y$4="A",ISNUMBER(DataModel!Y$4)),INDEX(DataModel!$F$4:$BA$109,MATCH(1,(DataModel!$A$4:$A$109=$A794)*(DataModel!$B$4:$B$109=$B794),0),MATCH(Y$3,DataModel!$F$2:$BA$2,0))*$C794,"")</f>
        <v/>
      </c>
      <c r="Z794" s="113" t="str" cm="1">
        <f t="array" aca="1" ref="Z794" ca="1">IF(AND(Z$4="A",ISNUMBER(DataModel!Z$4)),INDEX(DataModel!$F$4:$BA$109,MATCH(1,(DataModel!$A$4:$A$109=$A794)*(DataModel!$B$4:$B$109=$B794),0),MATCH(Z$3,DataModel!$F$2:$BA$2,0))*$C794,"")</f>
        <v/>
      </c>
      <c r="AA794" s="69" t="str" cm="1">
        <f t="array" aca="1" ref="AA794" ca="1">IF(AND(AA$4="A",ISNUMBER(DataModel!AA$4)),INDEX(DataModel!$F$4:$BA$109,MATCH(1,(DataModel!$A$4:$A$109=$A794)*(DataModel!$B$4:$B$109=$B794),0),MATCH(AA$3,DataModel!$F$2:$BA$2,0))*$C794,"")</f>
        <v/>
      </c>
      <c r="AB794" s="69" t="str" cm="1">
        <f t="array" aca="1" ref="AB794" ca="1">IF(AND(AB$4="A",ISNUMBER(DataModel!AB$4)),INDEX(DataModel!$F$4:$BA$109,MATCH(1,(DataModel!$A$4:$A$109=$A794)*(DataModel!$B$4:$B$109=$B794),0),MATCH(AB$3,DataModel!$F$2:$BA$2,0))*$C794,"")</f>
        <v/>
      </c>
      <c r="AC794" s="114" t="str" cm="1">
        <f t="array" aca="1" ref="AC794" ca="1">IF(AND(AC$4="A",ISNUMBER(DataModel!AC$4)),INDEX(DataModel!$F$4:$BA$109,MATCH(1,(DataModel!$A$4:$A$109=$A794)*(DataModel!$B$4:$B$109=$B794),0),MATCH(AC$3,DataModel!$F$2:$BA$2,0))*$C794,"")</f>
        <v/>
      </c>
      <c r="AD794" s="113" t="str" cm="1">
        <f t="array" aca="1" ref="AD794" ca="1">IF(AND(AD$4="A",ISNUMBER(DataModel!AD$4)),INDEX(DataModel!$F$4:$BA$109,MATCH(1,(DataModel!$A$4:$A$109=$A794)*(DataModel!$B$4:$B$109=$B794),0),MATCH(AD$3,DataModel!$F$2:$BA$2,0))*$C794,"")</f>
        <v/>
      </c>
      <c r="AE794" s="69" t="str" cm="1">
        <f t="array" aca="1" ref="AE794" ca="1">IF(AND(AE$4="A",ISNUMBER(DataModel!AE$4)),INDEX(DataModel!$F$4:$BA$109,MATCH(1,(DataModel!$A$4:$A$109=$A794)*(DataModel!$B$4:$B$109=$B794),0),MATCH(AE$3,DataModel!$F$2:$BA$2,0))*$C794,"")</f>
        <v/>
      </c>
      <c r="AF794" s="69" t="str" cm="1">
        <f t="array" aca="1" ref="AF794" ca="1">IF(AND(AF$4="A",ISNUMBER(DataModel!AF$4)),INDEX(DataModel!$F$4:$BA$109,MATCH(1,(DataModel!$A$4:$A$109=$A794)*(DataModel!$B$4:$B$109=$B794),0),MATCH(AF$3,DataModel!$F$2:$BA$2,0))*$C794,"")</f>
        <v/>
      </c>
      <c r="AG794" s="114" t="str" cm="1">
        <f t="array" aca="1" ref="AG794" ca="1">IF(AND(AG$4="A",ISNUMBER(DataModel!AG$4)),INDEX(DataModel!$F$4:$BA$109,MATCH(1,(DataModel!$A$4:$A$109=$A794)*(DataModel!$B$4:$B$109=$B794),0),MATCH(AG$3,DataModel!$F$2:$BA$2,0))*$C794,"")</f>
        <v/>
      </c>
      <c r="AH794" s="113" t="str" cm="1">
        <f t="array" aca="1" ref="AH794" ca="1">IF(AND(AH$4="A",ISNUMBER(DataModel!AH$4)),INDEX(DataModel!$F$4:$BA$109,MATCH(1,(DataModel!$A$4:$A$109=$A794)*(DataModel!$B$4:$B$109=$B794),0),MATCH(AH$3,DataModel!$F$2:$BA$2,0))*$C794,"")</f>
        <v/>
      </c>
      <c r="AI794" s="69" t="str" cm="1">
        <f t="array" aca="1" ref="AI794" ca="1">IF(AND(AI$4="A",ISNUMBER(DataModel!AI$4)),INDEX(DataModel!$F$4:$BA$109,MATCH(1,(DataModel!$A$4:$A$109=$A794)*(DataModel!$B$4:$B$109=$B794),0),MATCH(AI$3,DataModel!$F$2:$BA$2,0))*$C794,"")</f>
        <v/>
      </c>
      <c r="AJ794" s="69" t="str" cm="1">
        <f t="array" aca="1" ref="AJ794" ca="1">IF(AND(AJ$4="A",ISNUMBER(DataModel!AJ$4)),INDEX(DataModel!$F$4:$BA$109,MATCH(1,(DataModel!$A$4:$A$109=$A794)*(DataModel!$B$4:$B$109=$B794),0),MATCH(AJ$3,DataModel!$F$2:$BA$2,0))*$C794,"")</f>
        <v/>
      </c>
      <c r="AK794" s="114" t="str" cm="1">
        <f t="array" aca="1" ref="AK794" ca="1">IF(AND(AK$4="A",ISNUMBER(DataModel!AK$4)),INDEX(DataModel!$F$4:$BA$109,MATCH(1,(DataModel!$A$4:$A$109=$A794)*(DataModel!$B$4:$B$109=$B794),0),MATCH(AK$3,DataModel!$F$2:$BA$2,0))*$C794,"")</f>
        <v/>
      </c>
      <c r="AL794" s="113" t="str" cm="1">
        <f t="array" aca="1" ref="AL794" ca="1">IF(AND(AL$4="A",ISNUMBER(DataModel!AL$4)),INDEX(DataModel!$F$4:$BA$109,MATCH(1,(DataModel!$A$4:$A$109=$A794)*(DataModel!$B$4:$B$109=$B794),0),MATCH(AL$3,DataModel!$F$2:$BA$2,0))*$C794,"")</f>
        <v/>
      </c>
      <c r="AM794" s="69" t="str" cm="1">
        <f t="array" aca="1" ref="AM794" ca="1">IF(AND(AM$4="A",ISNUMBER(DataModel!AM$4)),INDEX(DataModel!$F$4:$BA$109,MATCH(1,(DataModel!$A$4:$A$109=$A794)*(DataModel!$B$4:$B$109=$B794),0),MATCH(AM$3,DataModel!$F$2:$BA$2,0))*$C794,"")</f>
        <v/>
      </c>
      <c r="AN794" s="69" t="str" cm="1">
        <f t="array" aca="1" ref="AN794" ca="1">IF(AND(AN$4="A",ISNUMBER(DataModel!AN$4)),INDEX(DataModel!$F$4:$BA$109,MATCH(1,(DataModel!$A$4:$A$109=$A794)*(DataModel!$B$4:$B$109=$B794),0),MATCH(AN$3,DataModel!$F$2:$BA$2,0))*$C794,"")</f>
        <v/>
      </c>
      <c r="AO794" s="114" t="str" cm="1">
        <f t="array" aca="1" ref="AO794" ca="1">IF(AND(AO$4="A",ISNUMBER(DataModel!AO$4)),INDEX(DataModel!$F$4:$BA$109,MATCH(1,(DataModel!$A$4:$A$109=$A794)*(DataModel!$B$4:$B$109=$B794),0),MATCH(AO$3,DataModel!$F$2:$BA$2,0))*$C794,"")</f>
        <v/>
      </c>
      <c r="AP794" s="113" t="str" cm="1">
        <f t="array" aca="1" ref="AP794" ca="1">IF(AND(AP$4="A",ISNUMBER(DataModel!AP$4)),INDEX(DataModel!$F$4:$BA$109,MATCH(1,(DataModel!$A$4:$A$109=$A794)*(DataModel!$B$4:$B$109=$B794),0),MATCH(AP$3,DataModel!$F$2:$BA$2,0))*$C794,"")</f>
        <v/>
      </c>
      <c r="AQ794" s="69" t="str" cm="1">
        <f t="array" aca="1" ref="AQ794" ca="1">IF(AND(AQ$4="A",ISNUMBER(DataModel!AQ$4)),INDEX(DataModel!$F$4:$BA$109,MATCH(1,(DataModel!$A$4:$A$109=$A794)*(DataModel!$B$4:$B$109=$B794),0),MATCH(AQ$3,DataModel!$F$2:$BA$2,0))*$C794,"")</f>
        <v/>
      </c>
      <c r="AR794" s="69" t="str" cm="1">
        <f t="array" aca="1" ref="AR794" ca="1">IF(AND(AR$4="A",ISNUMBER(DataModel!AR$4)),INDEX(DataModel!$F$4:$BA$109,MATCH(1,(DataModel!$A$4:$A$109=$A794)*(DataModel!$B$4:$B$109=$B794),0),MATCH(AR$3,DataModel!$F$2:$BA$2,0))*$C794,"")</f>
        <v/>
      </c>
      <c r="AS794" s="114" t="str" cm="1">
        <f t="array" aca="1" ref="AS794" ca="1">IF(AND(AS$4="A",ISNUMBER(DataModel!AS$4)),INDEX(DataModel!$F$4:$BA$109,MATCH(1,(DataModel!$A$4:$A$109=$A794)*(DataModel!$B$4:$B$109=$B794),0),MATCH(AS$3,DataModel!$F$2:$BA$2,0))*$C794,"")</f>
        <v/>
      </c>
      <c r="AT794" s="113" t="e" cm="1">
        <f t="array" aca="1" ref="AT794" ca="1">IF(AND(AT$4="A",ISNUMBER(DataModel!AT$4)),INDEX(DataModel!$F$4:$BA$109,MATCH(1,(DataModel!$A$4:$A$109=$A794)*(DataModel!$B$4:$B$109=$B794),0),MATCH(AT$3,DataModel!$F$2:$BA$2,0))*$C794,"")</f>
        <v>#VALUE!</v>
      </c>
      <c r="AU794" s="69" t="e" cm="1">
        <f t="array" aca="1" ref="AU794" ca="1">IF(AND(AU$4="A",ISNUMBER(DataModel!AU$4)),INDEX(DataModel!$F$4:$BA$109,MATCH(1,(DataModel!$A$4:$A$109=$A794)*(DataModel!$B$4:$B$109=$B794),0),MATCH(AU$3,DataModel!$F$2:$BA$2,0))*$C794,"")</f>
        <v>#VALUE!</v>
      </c>
      <c r="AV794" s="69" t="e" cm="1">
        <f t="array" aca="1" ref="AV794" ca="1">IF(AND(AV$4="A",ISNUMBER(DataModel!AV$4)),INDEX(DataModel!$F$4:$BA$109,MATCH(1,(DataModel!$A$4:$A$109=$A794)*(DataModel!$B$4:$B$109=$B794),0),MATCH(AV$3,DataModel!$F$2:$BA$2,0))*$C794,"")</f>
        <v>#VALUE!</v>
      </c>
      <c r="AW794" s="114" t="e" cm="1">
        <f t="array" aca="1" ref="AW794" ca="1">IF(AND(AW$4="A",ISNUMBER(DataModel!AW$4)),INDEX(DataModel!$F$4:$BA$109,MATCH(1,(DataModel!$A$4:$A$109=$A794)*(DataModel!$B$4:$B$109=$B794),0),MATCH(AW$3,DataModel!$F$2:$BA$2,0))*$C794,"")</f>
        <v>#VALUE!</v>
      </c>
      <c r="AX794" s="113" t="e" cm="1">
        <f t="array" aca="1" ref="AX794" ca="1">IF(AND(AX$4="A",ISNUMBER(DataModel!AX$4)),INDEX(DataModel!$F$4:$BA$109,MATCH(1,(DataModel!$A$4:$A$109=$A794)*(DataModel!$B$4:$B$109=$B794),0),MATCH(AX$3,DataModel!$F$2:$BA$2,0))*$C794,"")</f>
        <v>#VALUE!</v>
      </c>
      <c r="AY794" s="69" t="e" cm="1">
        <f t="array" aca="1" ref="AY794" ca="1">IF(AND(AY$4="A",ISNUMBER(DataModel!AY$4)),INDEX(DataModel!$F$4:$BA$109,MATCH(1,(DataModel!$A$4:$A$109=$A794)*(DataModel!$B$4:$B$109=$B794),0),MATCH(AY$3,DataModel!$F$2:$BA$2,0))*$C794,"")</f>
        <v>#VALUE!</v>
      </c>
      <c r="AZ794" s="69" t="e" cm="1">
        <f t="array" aca="1" ref="AZ794" ca="1">IF(AND(AZ$4="A",ISNUMBER(DataModel!AZ$4)),INDEX(DataModel!$F$4:$BA$109,MATCH(1,(DataModel!$A$4:$A$109=$A794)*(DataModel!$B$4:$B$109=$B794),0),MATCH(AZ$3,DataModel!$F$2:$BA$2,0))*$C794,"")</f>
        <v>#VALUE!</v>
      </c>
      <c r="BA794" s="114" t="e" cm="1">
        <f t="array" aca="1" ref="BA794" ca="1">IF(AND(BA$4="A",ISNUMBER(DataModel!BA$4)),INDEX(DataModel!$F$4:$BA$109,MATCH(1,(DataModel!$A$4:$A$109=$A794)*(DataModel!$B$4:$B$109=$B794),0),MATCH(BA$3,DataModel!$F$2:$BA$2,0))*$C794,"")</f>
        <v>#VALUE!</v>
      </c>
      <c r="BB794" s="113"/>
      <c r="BC794" s="69"/>
      <c r="BD794" s="69"/>
      <c r="BE794" s="114"/>
      <c r="BF794" s="113"/>
      <c r="BG794" s="69"/>
      <c r="BH794" s="69"/>
      <c r="BI794" s="114"/>
      <c r="BJ794" s="113"/>
      <c r="BK794" s="69"/>
      <c r="BL794" s="69"/>
      <c r="BM794" s="114"/>
      <c r="BN794" s="113"/>
      <c r="BO794" s="69"/>
      <c r="BP794" s="69"/>
      <c r="BQ794" s="114"/>
      <c r="BR794" s="113"/>
      <c r="BS794" s="69"/>
      <c r="BT794" s="69"/>
      <c r="BU794" s="114"/>
      <c r="BV794" s="113"/>
      <c r="BW794" s="69"/>
      <c r="BX794" s="69"/>
      <c r="BY794" s="114"/>
      <c r="BZ794" s="113"/>
      <c r="CA794" s="69"/>
      <c r="CB794" s="69"/>
      <c r="CC794" s="114"/>
      <c r="CD794" s="113"/>
      <c r="CE794" s="69"/>
      <c r="CF794" s="69"/>
      <c r="CG794" s="114"/>
      <c r="CH794" s="113"/>
      <c r="CI794" s="69"/>
      <c r="CJ794" s="69"/>
      <c r="CK794" s="114"/>
      <c r="CL794" s="113"/>
      <c r="CM794" s="69"/>
      <c r="CN794" s="69"/>
      <c r="CO794" s="114"/>
      <c r="CP794" s="113"/>
      <c r="CQ794" s="69"/>
      <c r="CR794" s="69"/>
      <c r="CS794" s="114"/>
      <c r="CT794" s="113"/>
      <c r="CU794" s="69"/>
      <c r="CV794" s="69"/>
      <c r="CW794" s="114"/>
      <c r="CX794" s="113"/>
      <c r="CY794" s="69"/>
      <c r="CZ794" s="69"/>
      <c r="DA794" s="114"/>
      <c r="DB794" s="113"/>
      <c r="DC794" s="69"/>
      <c r="DD794" s="69"/>
      <c r="DE794" s="114"/>
      <c r="DF794" s="113"/>
      <c r="DG794" s="69"/>
      <c r="DH794" s="69"/>
      <c r="DI794" s="114"/>
      <c r="DK794" s="69">
        <f t="shared" ref="DK794:EK794" ca="1" si="1860">SUM(OFFSET($E794,,MATCH(DK$3,$F$5:$DI$5,0)+3,,1))</f>
        <v>0</v>
      </c>
      <c r="DL794" s="69" t="e">
        <f t="shared" ca="1" si="1860"/>
        <v>#N/A</v>
      </c>
      <c r="DM794" s="69" t="e">
        <f t="shared" ca="1" si="1860"/>
        <v>#VALUE!</v>
      </c>
      <c r="DN794" s="69" t="e">
        <f t="shared" ca="1" si="1860"/>
        <v>#VALUE!</v>
      </c>
      <c r="DO794" s="69" t="e">
        <f t="shared" ca="1" si="1860"/>
        <v>#VALUE!</v>
      </c>
      <c r="DP794" s="69" t="e">
        <f t="shared" ca="1" si="1860"/>
        <v>#VALUE!</v>
      </c>
      <c r="DQ794" s="69" t="e">
        <f t="shared" ca="1" si="1860"/>
        <v>#VALUE!</v>
      </c>
      <c r="DR794" s="69" t="e">
        <f t="shared" ca="1" si="1860"/>
        <v>#VALUE!</v>
      </c>
      <c r="DS794" s="69" t="e">
        <f t="shared" ca="1" si="1860"/>
        <v>#VALUE!</v>
      </c>
      <c r="DT794" s="69" t="e">
        <f t="shared" ca="1" si="1860"/>
        <v>#VALUE!</v>
      </c>
      <c r="DU794" s="69" t="e">
        <f t="shared" ca="1" si="1860"/>
        <v>#VALUE!</v>
      </c>
      <c r="DV794" s="69" t="e">
        <f t="shared" ca="1" si="1860"/>
        <v>#VALUE!</v>
      </c>
      <c r="DW794" s="69" t="e">
        <f t="shared" ca="1" si="1860"/>
        <v>#VALUE!</v>
      </c>
      <c r="DX794" s="69" t="e">
        <f t="shared" ca="1" si="1860"/>
        <v>#VALUE!</v>
      </c>
      <c r="DY794" s="69" t="e">
        <f t="shared" ca="1" si="1860"/>
        <v>#VALUE!</v>
      </c>
      <c r="DZ794" s="69" t="e">
        <f t="shared" ca="1" si="1860"/>
        <v>#VALUE!</v>
      </c>
      <c r="EA794" s="69" t="e">
        <f t="shared" ca="1" si="1860"/>
        <v>#VALUE!</v>
      </c>
      <c r="EB794" s="69" t="e">
        <f t="shared" ca="1" si="1860"/>
        <v>#VALUE!</v>
      </c>
      <c r="EC794" s="69" t="e">
        <f t="shared" ca="1" si="1860"/>
        <v>#VALUE!</v>
      </c>
      <c r="ED794" s="69" t="e">
        <f t="shared" ca="1" si="1860"/>
        <v>#VALUE!</v>
      </c>
      <c r="EE794" s="69" t="e">
        <f t="shared" ca="1" si="1860"/>
        <v>#VALUE!</v>
      </c>
      <c r="EF794" s="69" t="e">
        <f t="shared" ca="1" si="1860"/>
        <v>#VALUE!</v>
      </c>
      <c r="EG794" s="69" t="e">
        <f t="shared" ca="1" si="1860"/>
        <v>#VALUE!</v>
      </c>
      <c r="EH794" s="69" t="e">
        <f t="shared" ca="1" si="1860"/>
        <v>#VALUE!</v>
      </c>
      <c r="EI794" s="69" t="e">
        <f t="shared" ca="1" si="1860"/>
        <v>#VALUE!</v>
      </c>
      <c r="EJ794" s="69" t="e">
        <f t="shared" ca="1" si="1860"/>
        <v>#VALUE!</v>
      </c>
      <c r="EK794" s="69" t="e">
        <f t="shared" ca="1" si="1860"/>
        <v>#VALUE!</v>
      </c>
    </row>
    <row r="795" spans="1:141" outlineLevel="1" x14ac:dyDescent="0.25">
      <c r="A795" s="90"/>
      <c r="B795" s="90"/>
      <c r="C795" s="90"/>
      <c r="D795" s="90"/>
      <c r="F795" s="100"/>
      <c r="I795" s="101"/>
      <c r="J795" s="100"/>
      <c r="M795" s="101"/>
      <c r="N795" s="100"/>
      <c r="Q795" s="101"/>
      <c r="R795" s="100"/>
      <c r="U795" s="101"/>
      <c r="V795" s="100"/>
      <c r="Y795" s="101"/>
      <c r="Z795" s="100"/>
      <c r="AC795" s="101"/>
      <c r="AD795" s="100"/>
      <c r="AG795" s="101"/>
      <c r="AH795" s="100"/>
      <c r="AK795" s="101"/>
      <c r="AL795" s="100"/>
      <c r="AO795" s="101"/>
      <c r="AP795" s="100"/>
      <c r="AS795" s="101"/>
      <c r="AT795" s="100"/>
      <c r="AW795" s="101"/>
      <c r="AX795" s="100"/>
      <c r="BA795" s="101"/>
      <c r="BB795" s="100"/>
      <c r="BE795" s="101"/>
      <c r="BF795" s="100"/>
      <c r="BI795" s="101"/>
      <c r="BJ795" s="100"/>
      <c r="BM795" s="101"/>
      <c r="BN795" s="100"/>
      <c r="BQ795" s="101"/>
      <c r="BR795" s="100"/>
      <c r="BU795" s="101"/>
      <c r="BV795" s="100"/>
      <c r="BY795" s="101"/>
      <c r="BZ795" s="100"/>
      <c r="CC795" s="101"/>
      <c r="CD795" s="100"/>
      <c r="CG795" s="101"/>
      <c r="CH795" s="100"/>
      <c r="CK795" s="101"/>
      <c r="CL795" s="100"/>
      <c r="CO795" s="101"/>
      <c r="CP795" s="100"/>
      <c r="CS795" s="101"/>
      <c r="CT795" s="100"/>
      <c r="CW795" s="101"/>
      <c r="CX795" s="100"/>
      <c r="DA795" s="101"/>
      <c r="DB795" s="100"/>
      <c r="DE795" s="101"/>
      <c r="DF795" s="100"/>
      <c r="DI795" s="101"/>
    </row>
    <row r="796" spans="1:141" outlineLevel="1" x14ac:dyDescent="0.25">
      <c r="A796" s="90"/>
      <c r="B796" s="90"/>
      <c r="C796" s="90"/>
      <c r="D796" s="90"/>
      <c r="E796" t="str">
        <f>CONCATENATE(E790," - model")</f>
        <v>Accumulated other comprehensive income/loss - model</v>
      </c>
      <c r="F796" s="100"/>
      <c r="I796" s="101"/>
      <c r="J796" s="100"/>
      <c r="M796" s="101"/>
      <c r="N796" s="100"/>
      <c r="Q796" s="101"/>
      <c r="R796" s="100"/>
      <c r="U796" s="101"/>
      <c r="V796" s="100"/>
      <c r="Y796" s="101"/>
      <c r="Z796" s="100"/>
      <c r="AC796" s="101"/>
      <c r="AD796" s="100"/>
      <c r="AG796" s="101"/>
      <c r="AH796" s="100"/>
      <c r="AK796" s="101"/>
      <c r="AL796" s="113" t="str">
        <f ca="1">AL794</f>
        <v/>
      </c>
      <c r="AM796" s="69" t="str">
        <f t="shared" ref="AM796:AO796" ca="1" si="1861">AM794</f>
        <v/>
      </c>
      <c r="AN796" s="69" t="str">
        <f t="shared" ca="1" si="1861"/>
        <v/>
      </c>
      <c r="AO796" s="114" t="str">
        <f t="shared" ca="1" si="1861"/>
        <v/>
      </c>
      <c r="AP796" s="113" t="e">
        <f ca="1">AP797</f>
        <v>#N/A</v>
      </c>
      <c r="AQ796" s="69" t="e">
        <f t="shared" ref="AQ796:DB796" ca="1" si="1862">AQ797</f>
        <v>#N/A</v>
      </c>
      <c r="AR796" s="69" t="e">
        <f t="shared" ca="1" si="1862"/>
        <v>#N/A</v>
      </c>
      <c r="AS796" s="114" t="e">
        <f t="shared" ca="1" si="1862"/>
        <v>#N/A</v>
      </c>
      <c r="AT796" s="113" t="e">
        <f t="shared" ca="1" si="1862"/>
        <v>#VALUE!</v>
      </c>
      <c r="AU796" s="69" t="e">
        <f t="shared" ca="1" si="1862"/>
        <v>#VALUE!</v>
      </c>
      <c r="AV796" s="69" t="e">
        <f t="shared" ca="1" si="1862"/>
        <v>#VALUE!</v>
      </c>
      <c r="AW796" s="114" t="e">
        <f t="shared" ca="1" si="1862"/>
        <v>#VALUE!</v>
      </c>
      <c r="AX796" s="113" t="e">
        <f t="shared" ca="1" si="1862"/>
        <v>#VALUE!</v>
      </c>
      <c r="AY796" s="69" t="e">
        <f t="shared" ca="1" si="1862"/>
        <v>#VALUE!</v>
      </c>
      <c r="AZ796" s="69" t="e">
        <f t="shared" ca="1" si="1862"/>
        <v>#VALUE!</v>
      </c>
      <c r="BA796" s="114" t="e">
        <f t="shared" ca="1" si="1862"/>
        <v>#VALUE!</v>
      </c>
      <c r="BB796" s="113" t="e">
        <f t="shared" ca="1" si="1862"/>
        <v>#VALUE!</v>
      </c>
      <c r="BC796" s="69" t="e">
        <f t="shared" ca="1" si="1862"/>
        <v>#VALUE!</v>
      </c>
      <c r="BD796" s="69" t="e">
        <f t="shared" ca="1" si="1862"/>
        <v>#VALUE!</v>
      </c>
      <c r="BE796" s="114" t="e">
        <f t="shared" ca="1" si="1862"/>
        <v>#VALUE!</v>
      </c>
      <c r="BF796" s="113" t="e">
        <f t="shared" ca="1" si="1862"/>
        <v>#VALUE!</v>
      </c>
      <c r="BG796" s="69" t="e">
        <f t="shared" ca="1" si="1862"/>
        <v>#VALUE!</v>
      </c>
      <c r="BH796" s="69" t="e">
        <f t="shared" ca="1" si="1862"/>
        <v>#VALUE!</v>
      </c>
      <c r="BI796" s="114" t="e">
        <f t="shared" ca="1" si="1862"/>
        <v>#VALUE!</v>
      </c>
      <c r="BJ796" s="113" t="e">
        <f t="shared" ca="1" si="1862"/>
        <v>#VALUE!</v>
      </c>
      <c r="BK796" s="69" t="e">
        <f t="shared" ca="1" si="1862"/>
        <v>#VALUE!</v>
      </c>
      <c r="BL796" s="69" t="e">
        <f t="shared" ca="1" si="1862"/>
        <v>#VALUE!</v>
      </c>
      <c r="BM796" s="114" t="e">
        <f t="shared" ca="1" si="1862"/>
        <v>#VALUE!</v>
      </c>
      <c r="BN796" s="113" t="e">
        <f t="shared" ca="1" si="1862"/>
        <v>#VALUE!</v>
      </c>
      <c r="BO796" s="69" t="e">
        <f t="shared" ca="1" si="1862"/>
        <v>#VALUE!</v>
      </c>
      <c r="BP796" s="69" t="e">
        <f t="shared" ca="1" si="1862"/>
        <v>#VALUE!</v>
      </c>
      <c r="BQ796" s="114" t="e">
        <f t="shared" ca="1" si="1862"/>
        <v>#VALUE!</v>
      </c>
      <c r="BR796" s="113" t="e">
        <f t="shared" ca="1" si="1862"/>
        <v>#VALUE!</v>
      </c>
      <c r="BS796" s="69" t="e">
        <f t="shared" ca="1" si="1862"/>
        <v>#VALUE!</v>
      </c>
      <c r="BT796" s="69" t="e">
        <f t="shared" ca="1" si="1862"/>
        <v>#VALUE!</v>
      </c>
      <c r="BU796" s="114" t="e">
        <f t="shared" ca="1" si="1862"/>
        <v>#VALUE!</v>
      </c>
      <c r="BV796" s="113" t="e">
        <f t="shared" ca="1" si="1862"/>
        <v>#VALUE!</v>
      </c>
      <c r="BW796" s="69" t="e">
        <f t="shared" ca="1" si="1862"/>
        <v>#VALUE!</v>
      </c>
      <c r="BX796" s="69" t="e">
        <f t="shared" ca="1" si="1862"/>
        <v>#VALUE!</v>
      </c>
      <c r="BY796" s="114" t="e">
        <f t="shared" ca="1" si="1862"/>
        <v>#VALUE!</v>
      </c>
      <c r="BZ796" s="113" t="e">
        <f t="shared" ca="1" si="1862"/>
        <v>#VALUE!</v>
      </c>
      <c r="CA796" s="69" t="e">
        <f t="shared" ca="1" si="1862"/>
        <v>#VALUE!</v>
      </c>
      <c r="CB796" s="69" t="e">
        <f t="shared" ca="1" si="1862"/>
        <v>#VALUE!</v>
      </c>
      <c r="CC796" s="114" t="e">
        <f t="shared" ca="1" si="1862"/>
        <v>#VALUE!</v>
      </c>
      <c r="CD796" s="113" t="e">
        <f t="shared" ca="1" si="1862"/>
        <v>#VALUE!</v>
      </c>
      <c r="CE796" s="69" t="e">
        <f t="shared" ca="1" si="1862"/>
        <v>#VALUE!</v>
      </c>
      <c r="CF796" s="69" t="e">
        <f t="shared" ca="1" si="1862"/>
        <v>#VALUE!</v>
      </c>
      <c r="CG796" s="114" t="e">
        <f t="shared" ca="1" si="1862"/>
        <v>#VALUE!</v>
      </c>
      <c r="CH796" s="113">
        <f t="shared" ca="1" si="1862"/>
        <v>0</v>
      </c>
      <c r="CI796" s="69">
        <f t="shared" ca="1" si="1862"/>
        <v>0</v>
      </c>
      <c r="CJ796" s="69">
        <f t="shared" ca="1" si="1862"/>
        <v>0</v>
      </c>
      <c r="CK796" s="114">
        <f t="shared" ca="1" si="1862"/>
        <v>0</v>
      </c>
      <c r="CL796" s="113">
        <f t="shared" ca="1" si="1862"/>
        <v>0</v>
      </c>
      <c r="CM796" s="69">
        <f t="shared" ca="1" si="1862"/>
        <v>0</v>
      </c>
      <c r="CN796" s="69">
        <f t="shared" ca="1" si="1862"/>
        <v>0</v>
      </c>
      <c r="CO796" s="114">
        <f t="shared" ca="1" si="1862"/>
        <v>0</v>
      </c>
      <c r="CP796" s="113">
        <f t="shared" ca="1" si="1862"/>
        <v>0</v>
      </c>
      <c r="CQ796" s="69">
        <f t="shared" ca="1" si="1862"/>
        <v>0</v>
      </c>
      <c r="CR796" s="69">
        <f t="shared" ca="1" si="1862"/>
        <v>0</v>
      </c>
      <c r="CS796" s="114">
        <f t="shared" ca="1" si="1862"/>
        <v>0</v>
      </c>
      <c r="CT796" s="113">
        <f t="shared" ca="1" si="1862"/>
        <v>0</v>
      </c>
      <c r="CU796" s="69">
        <f t="shared" ca="1" si="1862"/>
        <v>0</v>
      </c>
      <c r="CV796" s="69">
        <f t="shared" ca="1" si="1862"/>
        <v>0</v>
      </c>
      <c r="CW796" s="114">
        <f t="shared" ca="1" si="1862"/>
        <v>0</v>
      </c>
      <c r="CX796" s="113">
        <f t="shared" ca="1" si="1862"/>
        <v>0</v>
      </c>
      <c r="CY796" s="69">
        <f t="shared" ca="1" si="1862"/>
        <v>0</v>
      </c>
      <c r="CZ796" s="69">
        <f t="shared" ca="1" si="1862"/>
        <v>0</v>
      </c>
      <c r="DA796" s="114">
        <f t="shared" ca="1" si="1862"/>
        <v>0</v>
      </c>
      <c r="DB796" s="113">
        <f t="shared" ca="1" si="1862"/>
        <v>0</v>
      </c>
      <c r="DC796" s="69">
        <f t="shared" ref="DC796:DI796" ca="1" si="1863">DC797</f>
        <v>0</v>
      </c>
      <c r="DD796" s="69">
        <f t="shared" ca="1" si="1863"/>
        <v>0</v>
      </c>
      <c r="DE796" s="114">
        <f t="shared" ca="1" si="1863"/>
        <v>0</v>
      </c>
      <c r="DF796" s="113">
        <f t="shared" ca="1" si="1863"/>
        <v>0</v>
      </c>
      <c r="DG796" s="69">
        <f t="shared" ca="1" si="1863"/>
        <v>0</v>
      </c>
      <c r="DH796" s="69">
        <f t="shared" ca="1" si="1863"/>
        <v>0</v>
      </c>
      <c r="DI796" s="114">
        <f t="shared" ca="1" si="1863"/>
        <v>0</v>
      </c>
      <c r="DK796" s="69">
        <f t="shared" ref="DK796:EK796" ca="1" si="1864">SUM(OFFSET($E796,,MATCH(DK$3,$F$5:$DI$5,0)+3,,1))</f>
        <v>0</v>
      </c>
      <c r="DL796" s="69" t="e">
        <f t="shared" ca="1" si="1864"/>
        <v>#N/A</v>
      </c>
      <c r="DM796" s="69" t="e">
        <f t="shared" ca="1" si="1864"/>
        <v>#VALUE!</v>
      </c>
      <c r="DN796" s="69" t="e">
        <f t="shared" ca="1" si="1864"/>
        <v>#VALUE!</v>
      </c>
      <c r="DO796" s="69" t="e">
        <f t="shared" ca="1" si="1864"/>
        <v>#VALUE!</v>
      </c>
      <c r="DP796" s="69" t="e">
        <f t="shared" ca="1" si="1864"/>
        <v>#VALUE!</v>
      </c>
      <c r="DQ796" s="69" t="e">
        <f t="shared" ca="1" si="1864"/>
        <v>#VALUE!</v>
      </c>
      <c r="DR796" s="69" t="e">
        <f t="shared" ca="1" si="1864"/>
        <v>#VALUE!</v>
      </c>
      <c r="DS796" s="69" t="e">
        <f t="shared" ca="1" si="1864"/>
        <v>#VALUE!</v>
      </c>
      <c r="DT796" s="69" t="e">
        <f t="shared" ca="1" si="1864"/>
        <v>#VALUE!</v>
      </c>
      <c r="DU796" s="69" t="e">
        <f t="shared" ca="1" si="1864"/>
        <v>#VALUE!</v>
      </c>
      <c r="DV796" s="69" t="e">
        <f t="shared" ca="1" si="1864"/>
        <v>#VALUE!</v>
      </c>
      <c r="DW796" s="69" t="e">
        <f t="shared" ca="1" si="1864"/>
        <v>#VALUE!</v>
      </c>
      <c r="DX796" s="69" t="e">
        <f t="shared" ca="1" si="1864"/>
        <v>#VALUE!</v>
      </c>
      <c r="DY796" s="69" t="e">
        <f t="shared" ca="1" si="1864"/>
        <v>#VALUE!</v>
      </c>
      <c r="DZ796" s="69" t="e">
        <f t="shared" ca="1" si="1864"/>
        <v>#VALUE!</v>
      </c>
      <c r="EA796" s="69" t="e">
        <f t="shared" ca="1" si="1864"/>
        <v>#VALUE!</v>
      </c>
      <c r="EB796" s="69" t="e">
        <f t="shared" ca="1" si="1864"/>
        <v>#VALUE!</v>
      </c>
      <c r="EC796" s="69" t="e">
        <f t="shared" ca="1" si="1864"/>
        <v>#VALUE!</v>
      </c>
      <c r="ED796" s="69" t="e">
        <f t="shared" ca="1" si="1864"/>
        <v>#VALUE!</v>
      </c>
      <c r="EE796" s="69" t="e">
        <f t="shared" ca="1" si="1864"/>
        <v>#VALUE!</v>
      </c>
      <c r="EF796" s="69" t="e">
        <f t="shared" ca="1" si="1864"/>
        <v>#VALUE!</v>
      </c>
      <c r="EG796" s="69" t="e">
        <f t="shared" ca="1" si="1864"/>
        <v>#VALUE!</v>
      </c>
      <c r="EH796" s="69" t="e">
        <f t="shared" ca="1" si="1864"/>
        <v>#VALUE!</v>
      </c>
      <c r="EI796" s="69" t="e">
        <f t="shared" ca="1" si="1864"/>
        <v>#VALUE!</v>
      </c>
      <c r="EJ796" s="69" t="e">
        <f t="shared" ca="1" si="1864"/>
        <v>#VALUE!</v>
      </c>
      <c r="EK796" s="69" t="e">
        <f t="shared" ca="1" si="1864"/>
        <v>#VALUE!</v>
      </c>
    </row>
    <row r="797" spans="1:141" outlineLevel="1" x14ac:dyDescent="0.25">
      <c r="A797" s="90"/>
      <c r="B797" s="90"/>
      <c r="C797" s="90"/>
      <c r="D797" s="90"/>
      <c r="E797" t="s">
        <v>322</v>
      </c>
      <c r="F797" s="100"/>
      <c r="I797" s="101"/>
      <c r="J797" s="100"/>
      <c r="M797" s="101"/>
      <c r="N797" s="100"/>
      <c r="Q797" s="101"/>
      <c r="R797" s="100"/>
      <c r="U797" s="101"/>
      <c r="V797" s="100"/>
      <c r="Y797" s="101"/>
      <c r="Z797" s="100"/>
      <c r="AC797" s="101"/>
      <c r="AD797" s="100"/>
      <c r="AG797" s="101"/>
      <c r="AH797" s="100"/>
      <c r="AK797" s="101"/>
      <c r="AL797" s="100"/>
      <c r="AO797" s="101"/>
      <c r="AP797" s="113" t="e">
        <f ca="1">IF(AP$4="A",AP794,AP799)</f>
        <v>#N/A</v>
      </c>
      <c r="AQ797" s="69" t="e">
        <f t="shared" ref="AQ797:DB797" ca="1" si="1865">IF(AQ$4="A",AQ794,AQ799)</f>
        <v>#N/A</v>
      </c>
      <c r="AR797" s="69" t="e">
        <f t="shared" ca="1" si="1865"/>
        <v>#N/A</v>
      </c>
      <c r="AS797" s="114" t="e">
        <f t="shared" ca="1" si="1865"/>
        <v>#N/A</v>
      </c>
      <c r="AT797" s="113" t="e">
        <f t="shared" ca="1" si="1865"/>
        <v>#VALUE!</v>
      </c>
      <c r="AU797" s="69" t="e">
        <f t="shared" ca="1" si="1865"/>
        <v>#VALUE!</v>
      </c>
      <c r="AV797" s="69" t="e">
        <f t="shared" ca="1" si="1865"/>
        <v>#VALUE!</v>
      </c>
      <c r="AW797" s="114" t="e">
        <f t="shared" ca="1" si="1865"/>
        <v>#VALUE!</v>
      </c>
      <c r="AX797" s="113" t="e">
        <f t="shared" ca="1" si="1865"/>
        <v>#VALUE!</v>
      </c>
      <c r="AY797" s="69" t="e">
        <f t="shared" ca="1" si="1865"/>
        <v>#VALUE!</v>
      </c>
      <c r="AZ797" s="69" t="e">
        <f t="shared" ca="1" si="1865"/>
        <v>#VALUE!</v>
      </c>
      <c r="BA797" s="114" t="e">
        <f t="shared" ca="1" si="1865"/>
        <v>#VALUE!</v>
      </c>
      <c r="BB797" s="113" t="e">
        <f t="shared" ca="1" si="1865"/>
        <v>#VALUE!</v>
      </c>
      <c r="BC797" s="69" t="e">
        <f t="shared" ca="1" si="1865"/>
        <v>#VALUE!</v>
      </c>
      <c r="BD797" s="69" t="e">
        <f t="shared" ca="1" si="1865"/>
        <v>#VALUE!</v>
      </c>
      <c r="BE797" s="114" t="e">
        <f t="shared" ca="1" si="1865"/>
        <v>#VALUE!</v>
      </c>
      <c r="BF797" s="113" t="e">
        <f t="shared" ca="1" si="1865"/>
        <v>#VALUE!</v>
      </c>
      <c r="BG797" s="69" t="e">
        <f t="shared" ca="1" si="1865"/>
        <v>#VALUE!</v>
      </c>
      <c r="BH797" s="69" t="e">
        <f t="shared" ca="1" si="1865"/>
        <v>#VALUE!</v>
      </c>
      <c r="BI797" s="114" t="e">
        <f t="shared" ca="1" si="1865"/>
        <v>#VALUE!</v>
      </c>
      <c r="BJ797" s="113" t="e">
        <f t="shared" ca="1" si="1865"/>
        <v>#VALUE!</v>
      </c>
      <c r="BK797" s="69" t="e">
        <f t="shared" ca="1" si="1865"/>
        <v>#VALUE!</v>
      </c>
      <c r="BL797" s="69" t="e">
        <f t="shared" ca="1" si="1865"/>
        <v>#VALUE!</v>
      </c>
      <c r="BM797" s="114" t="e">
        <f t="shared" ca="1" si="1865"/>
        <v>#VALUE!</v>
      </c>
      <c r="BN797" s="113" t="e">
        <f t="shared" ca="1" si="1865"/>
        <v>#VALUE!</v>
      </c>
      <c r="BO797" s="69" t="e">
        <f t="shared" ca="1" si="1865"/>
        <v>#VALUE!</v>
      </c>
      <c r="BP797" s="69" t="e">
        <f t="shared" ca="1" si="1865"/>
        <v>#VALUE!</v>
      </c>
      <c r="BQ797" s="114" t="e">
        <f t="shared" ca="1" si="1865"/>
        <v>#VALUE!</v>
      </c>
      <c r="BR797" s="113" t="e">
        <f t="shared" ca="1" si="1865"/>
        <v>#VALUE!</v>
      </c>
      <c r="BS797" s="69" t="e">
        <f t="shared" ca="1" si="1865"/>
        <v>#VALUE!</v>
      </c>
      <c r="BT797" s="69" t="e">
        <f t="shared" ca="1" si="1865"/>
        <v>#VALUE!</v>
      </c>
      <c r="BU797" s="114" t="e">
        <f t="shared" ca="1" si="1865"/>
        <v>#VALUE!</v>
      </c>
      <c r="BV797" s="113" t="e">
        <f t="shared" ca="1" si="1865"/>
        <v>#VALUE!</v>
      </c>
      <c r="BW797" s="69" t="e">
        <f t="shared" ca="1" si="1865"/>
        <v>#VALUE!</v>
      </c>
      <c r="BX797" s="69" t="e">
        <f t="shared" ca="1" si="1865"/>
        <v>#VALUE!</v>
      </c>
      <c r="BY797" s="114" t="e">
        <f t="shared" ca="1" si="1865"/>
        <v>#VALUE!</v>
      </c>
      <c r="BZ797" s="113" t="e">
        <f t="shared" ca="1" si="1865"/>
        <v>#VALUE!</v>
      </c>
      <c r="CA797" s="69" t="e">
        <f t="shared" ca="1" si="1865"/>
        <v>#VALUE!</v>
      </c>
      <c r="CB797" s="69" t="e">
        <f t="shared" ca="1" si="1865"/>
        <v>#VALUE!</v>
      </c>
      <c r="CC797" s="114" t="e">
        <f t="shared" ca="1" si="1865"/>
        <v>#VALUE!</v>
      </c>
      <c r="CD797" s="113" t="e">
        <f t="shared" ca="1" si="1865"/>
        <v>#VALUE!</v>
      </c>
      <c r="CE797" s="69" t="e">
        <f t="shared" ca="1" si="1865"/>
        <v>#VALUE!</v>
      </c>
      <c r="CF797" s="69" t="e">
        <f t="shared" ca="1" si="1865"/>
        <v>#VALUE!</v>
      </c>
      <c r="CG797" s="114" t="e">
        <f t="shared" ca="1" si="1865"/>
        <v>#VALUE!</v>
      </c>
      <c r="CH797" s="113">
        <f t="shared" ca="1" si="1865"/>
        <v>0</v>
      </c>
      <c r="CI797" s="69">
        <f t="shared" ca="1" si="1865"/>
        <v>0</v>
      </c>
      <c r="CJ797" s="69">
        <f t="shared" ca="1" si="1865"/>
        <v>0</v>
      </c>
      <c r="CK797" s="114">
        <f t="shared" ca="1" si="1865"/>
        <v>0</v>
      </c>
      <c r="CL797" s="113">
        <f t="shared" ca="1" si="1865"/>
        <v>0</v>
      </c>
      <c r="CM797" s="69">
        <f t="shared" ca="1" si="1865"/>
        <v>0</v>
      </c>
      <c r="CN797" s="69">
        <f t="shared" ca="1" si="1865"/>
        <v>0</v>
      </c>
      <c r="CO797" s="114">
        <f t="shared" ca="1" si="1865"/>
        <v>0</v>
      </c>
      <c r="CP797" s="113">
        <f t="shared" ca="1" si="1865"/>
        <v>0</v>
      </c>
      <c r="CQ797" s="69">
        <f t="shared" ca="1" si="1865"/>
        <v>0</v>
      </c>
      <c r="CR797" s="69">
        <f t="shared" ca="1" si="1865"/>
        <v>0</v>
      </c>
      <c r="CS797" s="114">
        <f t="shared" ca="1" si="1865"/>
        <v>0</v>
      </c>
      <c r="CT797" s="113">
        <f t="shared" ca="1" si="1865"/>
        <v>0</v>
      </c>
      <c r="CU797" s="69">
        <f t="shared" ca="1" si="1865"/>
        <v>0</v>
      </c>
      <c r="CV797" s="69">
        <f t="shared" ca="1" si="1865"/>
        <v>0</v>
      </c>
      <c r="CW797" s="114">
        <f t="shared" ca="1" si="1865"/>
        <v>0</v>
      </c>
      <c r="CX797" s="113">
        <f t="shared" ca="1" si="1865"/>
        <v>0</v>
      </c>
      <c r="CY797" s="69">
        <f t="shared" ca="1" si="1865"/>
        <v>0</v>
      </c>
      <c r="CZ797" s="69">
        <f t="shared" ca="1" si="1865"/>
        <v>0</v>
      </c>
      <c r="DA797" s="114">
        <f t="shared" ca="1" si="1865"/>
        <v>0</v>
      </c>
      <c r="DB797" s="113">
        <f t="shared" ca="1" si="1865"/>
        <v>0</v>
      </c>
      <c r="DC797" s="69">
        <f t="shared" ref="DC797:DI797" ca="1" si="1866">IF(DC$4="A",DC794,DC799)</f>
        <v>0</v>
      </c>
      <c r="DD797" s="69">
        <f t="shared" ca="1" si="1866"/>
        <v>0</v>
      </c>
      <c r="DE797" s="114">
        <f t="shared" ca="1" si="1866"/>
        <v>0</v>
      </c>
      <c r="DF797" s="113">
        <f t="shared" ca="1" si="1866"/>
        <v>0</v>
      </c>
      <c r="DG797" s="69">
        <f t="shared" ca="1" si="1866"/>
        <v>0</v>
      </c>
      <c r="DH797" s="69">
        <f t="shared" ca="1" si="1866"/>
        <v>0</v>
      </c>
      <c r="DI797" s="114">
        <f t="shared" ca="1" si="1866"/>
        <v>0</v>
      </c>
      <c r="DT797" s="69"/>
      <c r="DU797" s="69"/>
      <c r="DV797" s="69"/>
      <c r="DW797" s="69"/>
      <c r="DX797" s="69"/>
      <c r="DY797" s="69"/>
      <c r="DZ797" s="69"/>
      <c r="EA797" s="69"/>
      <c r="EB797" s="69"/>
      <c r="EC797" s="69"/>
      <c r="ED797" s="69"/>
      <c r="EE797" s="69"/>
      <c r="EF797" s="69"/>
      <c r="EG797" s="69"/>
      <c r="EH797" s="69"/>
      <c r="EI797" s="69"/>
      <c r="EJ797" s="69"/>
      <c r="EK797" s="69"/>
    </row>
    <row r="798" spans="1:141" outlineLevel="1" x14ac:dyDescent="0.25">
      <c r="A798" s="90"/>
      <c r="B798" s="90"/>
      <c r="C798" s="90"/>
      <c r="D798" s="90"/>
      <c r="F798" s="100"/>
      <c r="I798" s="101"/>
      <c r="J798" s="100"/>
      <c r="M798" s="101"/>
      <c r="N798" s="100"/>
      <c r="Q798" s="101"/>
      <c r="R798" s="100"/>
      <c r="U798" s="101"/>
      <c r="V798" s="100"/>
      <c r="Y798" s="101"/>
      <c r="Z798" s="100"/>
      <c r="AC798" s="101"/>
      <c r="AD798" s="100"/>
      <c r="AG798" s="101"/>
      <c r="AH798" s="100"/>
      <c r="AK798" s="101"/>
      <c r="AL798" s="100"/>
      <c r="AO798" s="101"/>
      <c r="AP798" s="102"/>
      <c r="AQ798" s="103"/>
      <c r="AR798" s="103"/>
      <c r="AS798" s="104"/>
      <c r="AT798" s="102"/>
      <c r="AU798" s="103"/>
      <c r="AV798" s="103"/>
      <c r="AW798" s="104"/>
      <c r="AX798" s="102"/>
      <c r="AY798" s="103"/>
      <c r="AZ798" s="103"/>
      <c r="BA798" s="104"/>
      <c r="BB798" s="102"/>
      <c r="BC798" s="103"/>
      <c r="BD798" s="103"/>
      <c r="BE798" s="104"/>
      <c r="BF798" s="102"/>
      <c r="BG798" s="103"/>
      <c r="BH798" s="103"/>
      <c r="BI798" s="104"/>
      <c r="BJ798" s="102"/>
      <c r="BK798" s="103"/>
      <c r="BL798" s="103"/>
      <c r="BM798" s="104"/>
      <c r="BN798" s="102"/>
      <c r="BO798" s="103"/>
      <c r="BP798" s="103"/>
      <c r="BQ798" s="104"/>
      <c r="BR798" s="102"/>
      <c r="BS798" s="103"/>
      <c r="BT798" s="103"/>
      <c r="BU798" s="104"/>
      <c r="BV798" s="102"/>
      <c r="BW798" s="103"/>
      <c r="BX798" s="103"/>
      <c r="BY798" s="104"/>
      <c r="BZ798" s="102"/>
      <c r="CA798" s="103"/>
      <c r="CB798" s="103"/>
      <c r="CC798" s="104"/>
      <c r="CD798" s="102"/>
      <c r="CE798" s="103"/>
      <c r="CF798" s="103"/>
      <c r="CG798" s="104"/>
      <c r="CH798" s="102"/>
      <c r="CI798" s="103"/>
      <c r="CJ798" s="103"/>
      <c r="CK798" s="104"/>
      <c r="CL798" s="102"/>
      <c r="CM798" s="103"/>
      <c r="CN798" s="103"/>
      <c r="CO798" s="104"/>
      <c r="CP798" s="102"/>
      <c r="CQ798" s="103"/>
      <c r="CR798" s="103"/>
      <c r="CS798" s="104"/>
      <c r="CT798" s="102"/>
      <c r="CU798" s="103"/>
      <c r="CV798" s="103"/>
      <c r="CW798" s="104"/>
      <c r="CX798" s="102"/>
      <c r="CY798" s="103"/>
      <c r="CZ798" s="103"/>
      <c r="DA798" s="104"/>
      <c r="DB798" s="102"/>
      <c r="DC798" s="103"/>
      <c r="DD798" s="103"/>
      <c r="DE798" s="104"/>
      <c r="DF798" s="102"/>
      <c r="DG798" s="103"/>
      <c r="DH798" s="103"/>
      <c r="DI798" s="104"/>
    </row>
    <row r="799" spans="1:141" outlineLevel="1" x14ac:dyDescent="0.25">
      <c r="A799" s="90"/>
      <c r="B799" s="90"/>
      <c r="C799" s="90"/>
      <c r="D799" s="90"/>
      <c r="E799" s="36" t="str">
        <f>CONCATENATE(E797," selected driver: ",$J$8," (",$J$9,")")</f>
        <v>Value selected driver: Default (Annual)</v>
      </c>
      <c r="F799" s="100"/>
      <c r="I799" s="101"/>
      <c r="J799" s="100"/>
      <c r="M799" s="101"/>
      <c r="N799" s="100"/>
      <c r="Q799" s="101"/>
      <c r="R799" s="100"/>
      <c r="U799" s="101"/>
      <c r="V799" s="100"/>
      <c r="Y799" s="101"/>
      <c r="Z799" s="100"/>
      <c r="AC799" s="101"/>
      <c r="AD799" s="100"/>
      <c r="AG799" s="101"/>
      <c r="AH799" s="100"/>
      <c r="AK799" s="101"/>
      <c r="AL799" s="100"/>
      <c r="AO799" s="101"/>
      <c r="AP799" s="147" t="e" cm="1">
        <f t="array" ref="AP799">IF($I$9=1,AP801,INDEX($DT801:$EK801,,MATCH(CONCATENATE("FY ",RIGHT(AP$3,4)),$DT$3:$EK$3,0)))</f>
        <v>#N/A</v>
      </c>
      <c r="AQ799" s="148" t="e" cm="1">
        <f t="array" ref="AQ799">IF($I$9=1,AQ801,INDEX($DT801:$EK801,,MATCH(CONCATENATE("FY ",RIGHT(AQ$3,4)),$DT$3:$EK$3,0)))</f>
        <v>#N/A</v>
      </c>
      <c r="AR799" s="148" t="e" cm="1">
        <f t="array" ref="AR799">IF($I$9=1,AR801,INDEX($DT801:$EK801,,MATCH(CONCATENATE("FY ",RIGHT(AR$3,4)),$DT$3:$EK$3,0)))</f>
        <v>#N/A</v>
      </c>
      <c r="AS799" s="149" t="e" cm="1">
        <f t="array" ref="AS799">IF($I$9=1,AS801,INDEX($DT801:$EK801,,MATCH(CONCATENATE("FY ",RIGHT(AS$3,4)),$DT$3:$EK$3,0)))</f>
        <v>#N/A</v>
      </c>
      <c r="AT799" s="147" t="e" cm="1">
        <f t="array" ref="AT799">IF($I$9=1,AT801,INDEX($DT801:$EK801,,MATCH(CONCATENATE("FY ",RIGHT(AT$3,4)),$DT$3:$EK$3,0)))</f>
        <v>#N/A</v>
      </c>
      <c r="AU799" s="148" t="e" cm="1">
        <f t="array" ref="AU799">IF($I$9=1,AU801,INDEX($DT801:$EK801,,MATCH(CONCATENATE("FY ",RIGHT(AU$3,4)),$DT$3:$EK$3,0)))</f>
        <v>#N/A</v>
      </c>
      <c r="AV799" s="148" t="e" cm="1">
        <f t="array" ref="AV799">IF($I$9=1,AV801,INDEX($DT801:$EK801,,MATCH(CONCATENATE("FY ",RIGHT(AV$3,4)),$DT$3:$EK$3,0)))</f>
        <v>#N/A</v>
      </c>
      <c r="AW799" s="149" t="e" cm="1">
        <f t="array" ref="AW799">IF($I$9=1,AW801,INDEX($DT801:$EK801,,MATCH(CONCATENATE("FY ",RIGHT(AW$3,4)),$DT$3:$EK$3,0)))</f>
        <v>#N/A</v>
      </c>
      <c r="AX799" s="147" t="e" cm="1">
        <f t="array" ref="AX799">IF($I$9=1,AX801,INDEX($DT801:$EK801,,MATCH(CONCATENATE("FY ",RIGHT(AX$3,4)),$DT$3:$EK$3,0)))</f>
        <v>#N/A</v>
      </c>
      <c r="AY799" s="148" t="e" cm="1">
        <f t="array" ref="AY799">IF($I$9=1,AY801,INDEX($DT801:$EK801,,MATCH(CONCATENATE("FY ",RIGHT(AY$3,4)),$DT$3:$EK$3,0)))</f>
        <v>#N/A</v>
      </c>
      <c r="AZ799" s="148" t="e" cm="1">
        <f t="array" ref="AZ799">IF($I$9=1,AZ801,INDEX($DT801:$EK801,,MATCH(CONCATENATE("FY ",RIGHT(AZ$3,4)),$DT$3:$EK$3,0)))</f>
        <v>#N/A</v>
      </c>
      <c r="BA799" s="149" t="e" cm="1">
        <f t="array" ref="BA799">IF($I$9=1,BA801,INDEX($DT801:$EK801,,MATCH(CONCATENATE("FY ",RIGHT(BA$3,4)),$DT$3:$EK$3,0)))</f>
        <v>#N/A</v>
      </c>
      <c r="BB799" s="147" t="e" cm="1">
        <f t="array" ref="BB799">IF($I$9=1,BB801,INDEX($DT801:$EK801,,MATCH(CONCATENATE("FY ",RIGHT(BB$3,4)),$DT$3:$EK$3,0)))</f>
        <v>#N/A</v>
      </c>
      <c r="BC799" s="148" t="e" cm="1">
        <f t="array" ref="BC799">IF($I$9=1,BC801,INDEX($DT801:$EK801,,MATCH(CONCATENATE("FY ",RIGHT(BC$3,4)),$DT$3:$EK$3,0)))</f>
        <v>#N/A</v>
      </c>
      <c r="BD799" s="148" t="e" cm="1">
        <f t="array" ref="BD799">IF($I$9=1,BD801,INDEX($DT801:$EK801,,MATCH(CONCATENATE("FY ",RIGHT(BD$3,4)),$DT$3:$EK$3,0)))</f>
        <v>#N/A</v>
      </c>
      <c r="BE799" s="149" t="e" cm="1">
        <f t="array" ref="BE799">IF($I$9=1,BE801,INDEX($DT801:$EK801,,MATCH(CONCATENATE("FY ",RIGHT(BE$3,4)),$DT$3:$EK$3,0)))</f>
        <v>#N/A</v>
      </c>
      <c r="BF799" s="147" t="e" cm="1">
        <f t="array" ref="BF799">IF($I$9=1,BF801,INDEX($DT801:$EK801,,MATCH(CONCATENATE("FY ",RIGHT(BF$3,4)),$DT$3:$EK$3,0)))</f>
        <v>#N/A</v>
      </c>
      <c r="BG799" s="148" t="e" cm="1">
        <f t="array" ref="BG799">IF($I$9=1,BG801,INDEX($DT801:$EK801,,MATCH(CONCATENATE("FY ",RIGHT(BG$3,4)),$DT$3:$EK$3,0)))</f>
        <v>#N/A</v>
      </c>
      <c r="BH799" s="148" t="e" cm="1">
        <f t="array" ref="BH799">IF($I$9=1,BH801,INDEX($DT801:$EK801,,MATCH(CONCATENATE("FY ",RIGHT(BH$3,4)),$DT$3:$EK$3,0)))</f>
        <v>#N/A</v>
      </c>
      <c r="BI799" s="149" t="e" cm="1">
        <f t="array" ref="BI799">IF($I$9=1,BI801,INDEX($DT801:$EK801,,MATCH(CONCATENATE("FY ",RIGHT(BI$3,4)),$DT$3:$EK$3,0)))</f>
        <v>#N/A</v>
      </c>
      <c r="BJ799" s="147" t="e" cm="1">
        <f t="array" ref="BJ799">IF($I$9=1,BJ801,INDEX($DT801:$EK801,,MATCH(CONCATENATE("FY ",RIGHT(BJ$3,4)),$DT$3:$EK$3,0)))</f>
        <v>#N/A</v>
      </c>
      <c r="BK799" s="148" t="e" cm="1">
        <f t="array" ref="BK799">IF($I$9=1,BK801,INDEX($DT801:$EK801,,MATCH(CONCATENATE("FY ",RIGHT(BK$3,4)),$DT$3:$EK$3,0)))</f>
        <v>#N/A</v>
      </c>
      <c r="BL799" s="148" t="e" cm="1">
        <f t="array" ref="BL799">IF($I$9=1,BL801,INDEX($DT801:$EK801,,MATCH(CONCATENATE("FY ",RIGHT(BL$3,4)),$DT$3:$EK$3,0)))</f>
        <v>#N/A</v>
      </c>
      <c r="BM799" s="149" t="e" cm="1">
        <f t="array" ref="BM799">IF($I$9=1,BM801,INDEX($DT801:$EK801,,MATCH(CONCATENATE("FY ",RIGHT(BM$3,4)),$DT$3:$EK$3,0)))</f>
        <v>#N/A</v>
      </c>
      <c r="BN799" s="147" t="e" cm="1">
        <f t="array" ref="BN799">IF($I$9=1,BN801,INDEX($DT801:$EK801,,MATCH(CONCATENATE("FY ",RIGHT(BN$3,4)),$DT$3:$EK$3,0)))</f>
        <v>#N/A</v>
      </c>
      <c r="BO799" s="148" t="e" cm="1">
        <f t="array" ref="BO799">IF($I$9=1,BO801,INDEX($DT801:$EK801,,MATCH(CONCATENATE("FY ",RIGHT(BO$3,4)),$DT$3:$EK$3,0)))</f>
        <v>#N/A</v>
      </c>
      <c r="BP799" s="148" t="e" cm="1">
        <f t="array" ref="BP799">IF($I$9=1,BP801,INDEX($DT801:$EK801,,MATCH(CONCATENATE("FY ",RIGHT(BP$3,4)),$DT$3:$EK$3,0)))</f>
        <v>#N/A</v>
      </c>
      <c r="BQ799" s="149" t="e" cm="1">
        <f t="array" ref="BQ799">IF($I$9=1,BQ801,INDEX($DT801:$EK801,,MATCH(CONCATENATE("FY ",RIGHT(BQ$3,4)),$DT$3:$EK$3,0)))</f>
        <v>#N/A</v>
      </c>
      <c r="BR799" s="147" t="e" cm="1">
        <f t="array" ref="BR799">IF($I$9=1,BR801,INDEX($DT801:$EK801,,MATCH(CONCATENATE("FY ",RIGHT(BR$3,4)),$DT$3:$EK$3,0)))</f>
        <v>#N/A</v>
      </c>
      <c r="BS799" s="148" t="e" cm="1">
        <f t="array" ref="BS799">IF($I$9=1,BS801,INDEX($DT801:$EK801,,MATCH(CONCATENATE("FY ",RIGHT(BS$3,4)),$DT$3:$EK$3,0)))</f>
        <v>#N/A</v>
      </c>
      <c r="BT799" s="148" t="e" cm="1">
        <f t="array" ref="BT799">IF($I$9=1,BT801,INDEX($DT801:$EK801,,MATCH(CONCATENATE("FY ",RIGHT(BT$3,4)),$DT$3:$EK$3,0)))</f>
        <v>#N/A</v>
      </c>
      <c r="BU799" s="149" t="e" cm="1">
        <f t="array" ref="BU799">IF($I$9=1,BU801,INDEX($DT801:$EK801,,MATCH(CONCATENATE("FY ",RIGHT(BU$3,4)),$DT$3:$EK$3,0)))</f>
        <v>#N/A</v>
      </c>
      <c r="BV799" s="147" t="e" cm="1">
        <f t="array" ref="BV799">IF($I$9=1,BV801,INDEX($DT801:$EK801,,MATCH(CONCATENATE("FY ",RIGHT(BV$3,4)),$DT$3:$EK$3,0)))</f>
        <v>#N/A</v>
      </c>
      <c r="BW799" s="148" t="e" cm="1">
        <f t="array" ref="BW799">IF($I$9=1,BW801,INDEX($DT801:$EK801,,MATCH(CONCATENATE("FY ",RIGHT(BW$3,4)),$DT$3:$EK$3,0)))</f>
        <v>#N/A</v>
      </c>
      <c r="BX799" s="148" t="e" cm="1">
        <f t="array" ref="BX799">IF($I$9=1,BX801,INDEX($DT801:$EK801,,MATCH(CONCATENATE("FY ",RIGHT(BX$3,4)),$DT$3:$EK$3,0)))</f>
        <v>#N/A</v>
      </c>
      <c r="BY799" s="149" t="e" cm="1">
        <f t="array" ref="BY799">IF($I$9=1,BY801,INDEX($DT801:$EK801,,MATCH(CONCATENATE("FY ",RIGHT(BY$3,4)),$DT$3:$EK$3,0)))</f>
        <v>#N/A</v>
      </c>
      <c r="BZ799" s="147" t="e" cm="1">
        <f t="array" ref="BZ799">IF($I$9=1,BZ801,INDEX($DT801:$EK801,,MATCH(CONCATENATE("FY ",RIGHT(BZ$3,4)),$DT$3:$EK$3,0)))</f>
        <v>#N/A</v>
      </c>
      <c r="CA799" s="148" t="e" cm="1">
        <f t="array" ref="CA799">IF($I$9=1,CA801,INDEX($DT801:$EK801,,MATCH(CONCATENATE("FY ",RIGHT(CA$3,4)),$DT$3:$EK$3,0)))</f>
        <v>#N/A</v>
      </c>
      <c r="CB799" s="148" t="e" cm="1">
        <f t="array" ref="CB799">IF($I$9=1,CB801,INDEX($DT801:$EK801,,MATCH(CONCATENATE("FY ",RIGHT(CB$3,4)),$DT$3:$EK$3,0)))</f>
        <v>#N/A</v>
      </c>
      <c r="CC799" s="149" t="e" cm="1">
        <f t="array" ref="CC799">IF($I$9=1,CC801,INDEX($DT801:$EK801,,MATCH(CONCATENATE("FY ",RIGHT(CC$3,4)),$DT$3:$EK$3,0)))</f>
        <v>#N/A</v>
      </c>
      <c r="CD799" s="147" t="e" cm="1">
        <f t="array" ref="CD799">IF($I$9=1,CD801,INDEX($DT801:$EK801,,MATCH(CONCATENATE("FY ",RIGHT(CD$3,4)),$DT$3:$EK$3,0)))</f>
        <v>#N/A</v>
      </c>
      <c r="CE799" s="148" t="e" cm="1">
        <f t="array" ref="CE799">IF($I$9=1,CE801,INDEX($DT801:$EK801,,MATCH(CONCATENATE("FY ",RIGHT(CE$3,4)),$DT$3:$EK$3,0)))</f>
        <v>#N/A</v>
      </c>
      <c r="CF799" s="148" t="e" cm="1">
        <f t="array" ref="CF799">IF($I$9=1,CF801,INDEX($DT801:$EK801,,MATCH(CONCATENATE("FY ",RIGHT(CF$3,4)),$DT$3:$EK$3,0)))</f>
        <v>#N/A</v>
      </c>
      <c r="CG799" s="149" t="e" cm="1">
        <f t="array" ref="CG799">IF($I$9=1,CG801,INDEX($DT801:$EK801,,MATCH(CONCATENATE("FY ",RIGHT(CG$3,4)),$DT$3:$EK$3,0)))</f>
        <v>#N/A</v>
      </c>
      <c r="CH799" s="147" t="e" cm="1">
        <f t="array" ref="CH799">IF($I$9=1,CH801,INDEX($DT801:$EK801,,MATCH(CONCATENATE("FY ",RIGHT(CH$3,4)),$DT$3:$EK$3,0)))</f>
        <v>#N/A</v>
      </c>
      <c r="CI799" s="148" t="e" cm="1">
        <f t="array" ref="CI799">IF($I$9=1,CI801,INDEX($DT801:$EK801,,MATCH(CONCATENATE("FY ",RIGHT(CI$3,4)),$DT$3:$EK$3,0)))</f>
        <v>#N/A</v>
      </c>
      <c r="CJ799" s="148" t="e" cm="1">
        <f t="array" ref="CJ799">IF($I$9=1,CJ801,INDEX($DT801:$EK801,,MATCH(CONCATENATE("FY ",RIGHT(CJ$3,4)),$DT$3:$EK$3,0)))</f>
        <v>#N/A</v>
      </c>
      <c r="CK799" s="149" t="e" cm="1">
        <f t="array" ref="CK799">IF($I$9=1,CK801,INDEX($DT801:$EK801,,MATCH(CONCATENATE("FY ",RIGHT(CK$3,4)),$DT$3:$EK$3,0)))</f>
        <v>#N/A</v>
      </c>
      <c r="CL799" s="147" t="e" cm="1">
        <f t="array" ref="CL799">IF($I$9=1,CL801,INDEX($DT801:$EK801,,MATCH(CONCATENATE("FY ",RIGHT(CL$3,4)),$DT$3:$EK$3,0)))</f>
        <v>#N/A</v>
      </c>
      <c r="CM799" s="148" t="e" cm="1">
        <f t="array" ref="CM799">IF($I$9=1,CM801,INDEX($DT801:$EK801,,MATCH(CONCATENATE("FY ",RIGHT(CM$3,4)),$DT$3:$EK$3,0)))</f>
        <v>#N/A</v>
      </c>
      <c r="CN799" s="148" t="e" cm="1">
        <f t="array" ref="CN799">IF($I$9=1,CN801,INDEX($DT801:$EK801,,MATCH(CONCATENATE("FY ",RIGHT(CN$3,4)),$DT$3:$EK$3,0)))</f>
        <v>#N/A</v>
      </c>
      <c r="CO799" s="149" t="e" cm="1">
        <f t="array" ref="CO799">IF($I$9=1,CO801,INDEX($DT801:$EK801,,MATCH(CONCATENATE("FY ",RIGHT(CO$3,4)),$DT$3:$EK$3,0)))</f>
        <v>#N/A</v>
      </c>
      <c r="CP799" s="147" t="e" cm="1">
        <f t="array" ref="CP799">IF($I$9=1,CP801,INDEX($DT801:$EK801,,MATCH(CONCATENATE("FY ",RIGHT(CP$3,4)),$DT$3:$EK$3,0)))</f>
        <v>#N/A</v>
      </c>
      <c r="CQ799" s="148" t="e" cm="1">
        <f t="array" ref="CQ799">IF($I$9=1,CQ801,INDEX($DT801:$EK801,,MATCH(CONCATENATE("FY ",RIGHT(CQ$3,4)),$DT$3:$EK$3,0)))</f>
        <v>#N/A</v>
      </c>
      <c r="CR799" s="148" t="e" cm="1">
        <f t="array" ref="CR799">IF($I$9=1,CR801,INDEX($DT801:$EK801,,MATCH(CONCATENATE("FY ",RIGHT(CR$3,4)),$DT$3:$EK$3,0)))</f>
        <v>#N/A</v>
      </c>
      <c r="CS799" s="149" t="e" cm="1">
        <f t="array" ref="CS799">IF($I$9=1,CS801,INDEX($DT801:$EK801,,MATCH(CONCATENATE("FY ",RIGHT(CS$3,4)),$DT$3:$EK$3,0)))</f>
        <v>#N/A</v>
      </c>
      <c r="CT799" s="147" t="e" cm="1">
        <f t="array" ref="CT799">IF($I$9=1,CT801,INDEX($DT801:$EK801,,MATCH(CONCATENATE("FY ",RIGHT(CT$3,4)),$DT$3:$EK$3,0)))</f>
        <v>#N/A</v>
      </c>
      <c r="CU799" s="148" t="e" cm="1">
        <f t="array" ref="CU799">IF($I$9=1,CU801,INDEX($DT801:$EK801,,MATCH(CONCATENATE("FY ",RIGHT(CU$3,4)),$DT$3:$EK$3,0)))</f>
        <v>#N/A</v>
      </c>
      <c r="CV799" s="148" t="e" cm="1">
        <f t="array" ref="CV799">IF($I$9=1,CV801,INDEX($DT801:$EK801,,MATCH(CONCATENATE("FY ",RIGHT(CV$3,4)),$DT$3:$EK$3,0)))</f>
        <v>#N/A</v>
      </c>
      <c r="CW799" s="149" t="e" cm="1">
        <f t="array" ref="CW799">IF($I$9=1,CW801,INDEX($DT801:$EK801,,MATCH(CONCATENATE("FY ",RIGHT(CW$3,4)),$DT$3:$EK$3,0)))</f>
        <v>#N/A</v>
      </c>
      <c r="CX799" s="147" t="e" cm="1">
        <f t="array" ref="CX799">IF($I$9=1,CX801,INDEX($DT801:$EK801,,MATCH(CONCATENATE("FY ",RIGHT(CX$3,4)),$DT$3:$EK$3,0)))</f>
        <v>#N/A</v>
      </c>
      <c r="CY799" s="148" t="e" cm="1">
        <f t="array" ref="CY799">IF($I$9=1,CY801,INDEX($DT801:$EK801,,MATCH(CONCATENATE("FY ",RIGHT(CY$3,4)),$DT$3:$EK$3,0)))</f>
        <v>#N/A</v>
      </c>
      <c r="CZ799" s="148" t="e" cm="1">
        <f t="array" ref="CZ799">IF($I$9=1,CZ801,INDEX($DT801:$EK801,,MATCH(CONCATENATE("FY ",RIGHT(CZ$3,4)),$DT$3:$EK$3,0)))</f>
        <v>#N/A</v>
      </c>
      <c r="DA799" s="149" t="e" cm="1">
        <f t="array" ref="DA799">IF($I$9=1,DA801,INDEX($DT801:$EK801,,MATCH(CONCATENATE("FY ",RIGHT(DA$3,4)),$DT$3:$EK$3,0)))</f>
        <v>#N/A</v>
      </c>
      <c r="DB799" s="147" t="e" cm="1">
        <f t="array" ref="DB799">IF($I$9=1,DB801,INDEX($DT801:$EK801,,MATCH(CONCATENATE("FY ",RIGHT(DB$3,4)),$DT$3:$EK$3,0)))</f>
        <v>#N/A</v>
      </c>
      <c r="DC799" s="148" t="e" cm="1">
        <f t="array" ref="DC799">IF($I$9=1,DC801,INDEX($DT801:$EK801,,MATCH(CONCATENATE("FY ",RIGHT(DC$3,4)),$DT$3:$EK$3,0)))</f>
        <v>#N/A</v>
      </c>
      <c r="DD799" s="148" t="e" cm="1">
        <f t="array" ref="DD799">IF($I$9=1,DD801,INDEX($DT801:$EK801,,MATCH(CONCATENATE("FY ",RIGHT(DD$3,4)),$DT$3:$EK$3,0)))</f>
        <v>#N/A</v>
      </c>
      <c r="DE799" s="149" t="e" cm="1">
        <f t="array" ref="DE799">IF($I$9=1,DE801,INDEX($DT801:$EK801,,MATCH(CONCATENATE("FY ",RIGHT(DE$3,4)),$DT$3:$EK$3,0)))</f>
        <v>#N/A</v>
      </c>
      <c r="DF799" s="147" t="e" cm="1">
        <f t="array" ref="DF799">IF($I$9=1,DF801,INDEX($DT801:$EK801,,MATCH(CONCATENATE("FY ",RIGHT(DF$3,4)),$DT$3:$EK$3,0)))</f>
        <v>#N/A</v>
      </c>
      <c r="DG799" s="148" t="e" cm="1">
        <f t="array" ref="DG799">IF($I$9=1,DG801,INDEX($DT801:$EK801,,MATCH(CONCATENATE("FY ",RIGHT(DG$3,4)),$DT$3:$EK$3,0)))</f>
        <v>#N/A</v>
      </c>
      <c r="DH799" s="148" t="e" cm="1">
        <f t="array" ref="DH799">IF($I$9=1,DH801,INDEX($DT801:$EK801,,MATCH(CONCATENATE("FY ",RIGHT(DH$3,4)),$DT$3:$EK$3,0)))</f>
        <v>#N/A</v>
      </c>
      <c r="DI799" s="149" t="e" cm="1">
        <f t="array" ref="DI799">IF($I$9=1,DI801,INDEX($DT801:$EK801,,MATCH(CONCATENATE("FY ",RIGHT(DI$3,4)),$DT$3:$EK$3,0)))</f>
        <v>#N/A</v>
      </c>
    </row>
    <row r="800" spans="1:141" outlineLevel="1" x14ac:dyDescent="0.25">
      <c r="A800" s="90"/>
      <c r="B800" s="90"/>
      <c r="C800" s="90"/>
      <c r="D800" s="90"/>
      <c r="F800" s="100"/>
      <c r="I800" s="101"/>
      <c r="J800" s="100"/>
      <c r="M800" s="101"/>
      <c r="N800" s="100"/>
      <c r="Q800" s="101"/>
      <c r="R800" s="100"/>
      <c r="U800" s="101"/>
      <c r="V800" s="100"/>
      <c r="Y800" s="101"/>
      <c r="Z800" s="100"/>
      <c r="AC800" s="101"/>
      <c r="AD800" s="100"/>
      <c r="AG800" s="101"/>
      <c r="AH800" s="100"/>
      <c r="AK800" s="101"/>
      <c r="AL800" s="100"/>
      <c r="AO800" s="101"/>
      <c r="AP800" s="100"/>
      <c r="AS800" s="101"/>
      <c r="AT800" s="100"/>
      <c r="AW800" s="101"/>
      <c r="AX800" s="100"/>
      <c r="BA800" s="101"/>
      <c r="BB800" s="100"/>
      <c r="BE800" s="101"/>
      <c r="BF800" s="100"/>
      <c r="BI800" s="101"/>
      <c r="BJ800" s="100"/>
      <c r="BM800" s="101"/>
      <c r="BN800" s="100"/>
      <c r="BQ800" s="101"/>
      <c r="BR800" s="100"/>
      <c r="BU800" s="101"/>
      <c r="BV800" s="100"/>
      <c r="BY800" s="101"/>
      <c r="BZ800" s="100"/>
      <c r="CC800" s="101"/>
      <c r="CD800" s="100"/>
      <c r="CG800" s="101"/>
      <c r="CH800" s="100"/>
      <c r="CK800" s="101"/>
      <c r="CL800" s="100"/>
      <c r="CO800" s="101"/>
      <c r="CP800" s="100"/>
      <c r="CS800" s="101"/>
      <c r="CT800" s="100"/>
      <c r="CW800" s="101"/>
      <c r="CX800" s="100"/>
      <c r="DA800" s="101"/>
      <c r="DB800" s="100"/>
      <c r="DE800" s="101"/>
      <c r="DF800" s="100"/>
      <c r="DI800" s="101"/>
    </row>
    <row r="801" spans="1:141" outlineLevel="1" x14ac:dyDescent="0.25">
      <c r="A801" s="90"/>
      <c r="B801" s="90"/>
      <c r="C801" s="90"/>
      <c r="D801" s="90"/>
      <c r="E801" t="str">
        <f>CONCATENATE(E797," scenario: ",$J$8)</f>
        <v>Value scenario: Default</v>
      </c>
      <c r="F801" s="100"/>
      <c r="I801" s="101"/>
      <c r="J801" s="100"/>
      <c r="M801" s="101"/>
      <c r="N801" s="100"/>
      <c r="Q801" s="101"/>
      <c r="R801" s="100"/>
      <c r="U801" s="101"/>
      <c r="V801" s="100"/>
      <c r="Y801" s="101"/>
      <c r="Z801" s="100"/>
      <c r="AC801" s="101"/>
      <c r="AD801" s="100"/>
      <c r="AG801" s="101"/>
      <c r="AH801" s="100"/>
      <c r="AK801" s="101"/>
      <c r="AL801" s="100"/>
      <c r="AO801" s="101"/>
      <c r="AP801" s="113">
        <f>CHOOSE($I$8,AP802,AP803,AP804,AP805,AP806)</f>
        <v>0</v>
      </c>
      <c r="AQ801" s="69">
        <f t="shared" ref="AQ801:DB801" si="1867">CHOOSE($I$8,AQ802,AQ803,AQ804,AQ805,AQ806)</f>
        <v>0</v>
      </c>
      <c r="AR801" s="69">
        <f t="shared" si="1867"/>
        <v>0</v>
      </c>
      <c r="AS801" s="114">
        <f t="shared" si="1867"/>
        <v>0</v>
      </c>
      <c r="AT801" s="113">
        <f t="shared" si="1867"/>
        <v>0</v>
      </c>
      <c r="AU801" s="69">
        <f t="shared" si="1867"/>
        <v>0</v>
      </c>
      <c r="AV801" s="69">
        <f t="shared" si="1867"/>
        <v>0</v>
      </c>
      <c r="AW801" s="114">
        <f t="shared" si="1867"/>
        <v>0</v>
      </c>
      <c r="AX801" s="113">
        <f t="shared" si="1867"/>
        <v>0</v>
      </c>
      <c r="AY801" s="69">
        <f t="shared" si="1867"/>
        <v>0</v>
      </c>
      <c r="AZ801" s="69">
        <f t="shared" si="1867"/>
        <v>0</v>
      </c>
      <c r="BA801" s="114">
        <f t="shared" si="1867"/>
        <v>0</v>
      </c>
      <c r="BB801" s="113">
        <f t="shared" si="1867"/>
        <v>0</v>
      </c>
      <c r="BC801" s="69">
        <f t="shared" si="1867"/>
        <v>0</v>
      </c>
      <c r="BD801" s="69">
        <f t="shared" si="1867"/>
        <v>0</v>
      </c>
      <c r="BE801" s="114">
        <f t="shared" si="1867"/>
        <v>0</v>
      </c>
      <c r="BF801" s="113">
        <f t="shared" si="1867"/>
        <v>0</v>
      </c>
      <c r="BG801" s="69">
        <f t="shared" si="1867"/>
        <v>0</v>
      </c>
      <c r="BH801" s="69">
        <f t="shared" si="1867"/>
        <v>0</v>
      </c>
      <c r="BI801" s="114">
        <f t="shared" si="1867"/>
        <v>0</v>
      </c>
      <c r="BJ801" s="113">
        <f t="shared" si="1867"/>
        <v>0</v>
      </c>
      <c r="BK801" s="69">
        <f t="shared" si="1867"/>
        <v>0</v>
      </c>
      <c r="BL801" s="69">
        <f t="shared" si="1867"/>
        <v>0</v>
      </c>
      <c r="BM801" s="114">
        <f t="shared" si="1867"/>
        <v>0</v>
      </c>
      <c r="BN801" s="113">
        <f t="shared" si="1867"/>
        <v>0</v>
      </c>
      <c r="BO801" s="69">
        <f t="shared" si="1867"/>
        <v>0</v>
      </c>
      <c r="BP801" s="69">
        <f t="shared" si="1867"/>
        <v>0</v>
      </c>
      <c r="BQ801" s="114">
        <f t="shared" si="1867"/>
        <v>0</v>
      </c>
      <c r="BR801" s="113">
        <f t="shared" si="1867"/>
        <v>0</v>
      </c>
      <c r="BS801" s="69">
        <f t="shared" si="1867"/>
        <v>0</v>
      </c>
      <c r="BT801" s="69">
        <f t="shared" si="1867"/>
        <v>0</v>
      </c>
      <c r="BU801" s="114">
        <f t="shared" si="1867"/>
        <v>0</v>
      </c>
      <c r="BV801" s="113">
        <f t="shared" si="1867"/>
        <v>0</v>
      </c>
      <c r="BW801" s="69">
        <f t="shared" si="1867"/>
        <v>0</v>
      </c>
      <c r="BX801" s="69">
        <f t="shared" si="1867"/>
        <v>0</v>
      </c>
      <c r="BY801" s="114">
        <f t="shared" si="1867"/>
        <v>0</v>
      </c>
      <c r="BZ801" s="113">
        <f t="shared" si="1867"/>
        <v>0</v>
      </c>
      <c r="CA801" s="69">
        <f t="shared" si="1867"/>
        <v>0</v>
      </c>
      <c r="CB801" s="69">
        <f t="shared" si="1867"/>
        <v>0</v>
      </c>
      <c r="CC801" s="114">
        <f t="shared" si="1867"/>
        <v>0</v>
      </c>
      <c r="CD801" s="113">
        <f t="shared" si="1867"/>
        <v>0</v>
      </c>
      <c r="CE801" s="69">
        <f t="shared" si="1867"/>
        <v>0</v>
      </c>
      <c r="CF801" s="69">
        <f t="shared" si="1867"/>
        <v>0</v>
      </c>
      <c r="CG801" s="114">
        <f t="shared" si="1867"/>
        <v>0</v>
      </c>
      <c r="CH801" s="113">
        <f t="shared" si="1867"/>
        <v>0</v>
      </c>
      <c r="CI801" s="69">
        <f t="shared" si="1867"/>
        <v>0</v>
      </c>
      <c r="CJ801" s="69">
        <f t="shared" si="1867"/>
        <v>0</v>
      </c>
      <c r="CK801" s="114">
        <f t="shared" si="1867"/>
        <v>0</v>
      </c>
      <c r="CL801" s="113">
        <f t="shared" si="1867"/>
        <v>0</v>
      </c>
      <c r="CM801" s="69">
        <f t="shared" si="1867"/>
        <v>0</v>
      </c>
      <c r="CN801" s="69">
        <f t="shared" si="1867"/>
        <v>0</v>
      </c>
      <c r="CO801" s="114">
        <f t="shared" si="1867"/>
        <v>0</v>
      </c>
      <c r="CP801" s="113">
        <f t="shared" si="1867"/>
        <v>0</v>
      </c>
      <c r="CQ801" s="69">
        <f t="shared" si="1867"/>
        <v>0</v>
      </c>
      <c r="CR801" s="69">
        <f t="shared" si="1867"/>
        <v>0</v>
      </c>
      <c r="CS801" s="114">
        <f t="shared" si="1867"/>
        <v>0</v>
      </c>
      <c r="CT801" s="113">
        <f t="shared" si="1867"/>
        <v>0</v>
      </c>
      <c r="CU801" s="69">
        <f t="shared" si="1867"/>
        <v>0</v>
      </c>
      <c r="CV801" s="69">
        <f t="shared" si="1867"/>
        <v>0</v>
      </c>
      <c r="CW801" s="114">
        <f t="shared" si="1867"/>
        <v>0</v>
      </c>
      <c r="CX801" s="113">
        <f t="shared" si="1867"/>
        <v>0</v>
      </c>
      <c r="CY801" s="69">
        <f t="shared" si="1867"/>
        <v>0</v>
      </c>
      <c r="CZ801" s="69">
        <f t="shared" si="1867"/>
        <v>0</v>
      </c>
      <c r="DA801" s="114">
        <f t="shared" si="1867"/>
        <v>0</v>
      </c>
      <c r="DB801" s="113">
        <f t="shared" si="1867"/>
        <v>0</v>
      </c>
      <c r="DC801" s="69">
        <f t="shared" ref="DC801:DI801" si="1868">CHOOSE($I$8,DC802,DC803,DC804,DC805,DC806)</f>
        <v>0</v>
      </c>
      <c r="DD801" s="69">
        <f t="shared" si="1868"/>
        <v>0</v>
      </c>
      <c r="DE801" s="114">
        <f t="shared" si="1868"/>
        <v>0</v>
      </c>
      <c r="DF801" s="113">
        <f t="shared" si="1868"/>
        <v>0</v>
      </c>
      <c r="DG801" s="69">
        <f t="shared" si="1868"/>
        <v>0</v>
      </c>
      <c r="DH801" s="69">
        <f t="shared" si="1868"/>
        <v>0</v>
      </c>
      <c r="DI801" s="114">
        <f t="shared" si="1868"/>
        <v>0</v>
      </c>
      <c r="DT801" s="69" t="e">
        <f t="shared" ref="DT801:EK801" ca="1" si="1869">CHOOSE($I$8,DT802,DT803,DT804,DT805,DT806)</f>
        <v>#VALUE!</v>
      </c>
      <c r="DU801" s="69" t="e">
        <f t="shared" ca="1" si="1869"/>
        <v>#VALUE!</v>
      </c>
      <c r="DV801" s="69" t="e">
        <f t="shared" ca="1" si="1869"/>
        <v>#VALUE!</v>
      </c>
      <c r="DW801" s="69" t="e">
        <f t="shared" ca="1" si="1869"/>
        <v>#VALUE!</v>
      </c>
      <c r="DX801" s="69" t="e">
        <f t="shared" ca="1" si="1869"/>
        <v>#VALUE!</v>
      </c>
      <c r="DY801" s="69" t="e">
        <f t="shared" ca="1" si="1869"/>
        <v>#VALUE!</v>
      </c>
      <c r="DZ801" s="69" t="e">
        <f t="shared" ca="1" si="1869"/>
        <v>#VALUE!</v>
      </c>
      <c r="EA801" s="69" t="e">
        <f t="shared" ca="1" si="1869"/>
        <v>#VALUE!</v>
      </c>
      <c r="EB801" s="69" t="e">
        <f t="shared" ca="1" si="1869"/>
        <v>#VALUE!</v>
      </c>
      <c r="EC801" s="69" t="e">
        <f t="shared" ca="1" si="1869"/>
        <v>#VALUE!</v>
      </c>
      <c r="ED801" s="69" t="e">
        <f t="shared" ca="1" si="1869"/>
        <v>#VALUE!</v>
      </c>
      <c r="EE801" s="69" t="e">
        <f t="shared" ca="1" si="1869"/>
        <v>#VALUE!</v>
      </c>
      <c r="EF801" s="69" t="e">
        <f t="shared" ca="1" si="1869"/>
        <v>#VALUE!</v>
      </c>
      <c r="EG801" s="69" t="e">
        <f t="shared" ca="1" si="1869"/>
        <v>#VALUE!</v>
      </c>
      <c r="EH801" s="69" t="e">
        <f t="shared" ca="1" si="1869"/>
        <v>#VALUE!</v>
      </c>
      <c r="EI801" s="69" t="e">
        <f t="shared" ca="1" si="1869"/>
        <v>#VALUE!</v>
      </c>
      <c r="EJ801" s="69" t="e">
        <f t="shared" ca="1" si="1869"/>
        <v>#VALUE!</v>
      </c>
      <c r="EK801" s="69" t="e">
        <f t="shared" ca="1" si="1869"/>
        <v>#VALUE!</v>
      </c>
    </row>
    <row r="802" spans="1:141" outlineLevel="1" x14ac:dyDescent="0.25">
      <c r="A802" s="90"/>
      <c r="B802" s="90"/>
      <c r="C802" s="90"/>
      <c r="D802" s="90"/>
      <c r="E802" t="str">
        <f>CONCATENATE("- ", $N$6,":")</f>
        <v>- Base:</v>
      </c>
      <c r="F802" s="100"/>
      <c r="I802" s="101"/>
      <c r="J802" s="100"/>
      <c r="M802" s="101"/>
      <c r="N802" s="100"/>
      <c r="Q802" s="101"/>
      <c r="R802" s="100"/>
      <c r="U802" s="101"/>
      <c r="V802" s="100"/>
      <c r="Y802" s="101"/>
      <c r="Z802" s="100"/>
      <c r="AC802" s="101"/>
      <c r="AD802" s="100"/>
      <c r="AG802" s="101"/>
      <c r="AH802" s="100"/>
      <c r="AK802" s="101"/>
      <c r="AL802" s="100"/>
      <c r="AO802" s="101"/>
      <c r="AP802" s="117">
        <v>0</v>
      </c>
      <c r="AQ802" s="118">
        <v>0</v>
      </c>
      <c r="AR802" s="118">
        <v>0</v>
      </c>
      <c r="AS802" s="119">
        <v>0</v>
      </c>
      <c r="AT802" s="117">
        <v>0</v>
      </c>
      <c r="AU802" s="118">
        <v>0</v>
      </c>
      <c r="AV802" s="118">
        <v>0</v>
      </c>
      <c r="AW802" s="119">
        <v>0</v>
      </c>
      <c r="AX802" s="117">
        <v>0</v>
      </c>
      <c r="AY802" s="118">
        <v>0</v>
      </c>
      <c r="AZ802" s="118">
        <v>0</v>
      </c>
      <c r="BA802" s="119">
        <v>0</v>
      </c>
      <c r="BB802" s="117">
        <v>0</v>
      </c>
      <c r="BC802" s="118">
        <v>0</v>
      </c>
      <c r="BD802" s="118">
        <v>0</v>
      </c>
      <c r="BE802" s="119">
        <v>0</v>
      </c>
      <c r="BF802" s="117">
        <v>0</v>
      </c>
      <c r="BG802" s="118">
        <v>0</v>
      </c>
      <c r="BH802" s="118">
        <v>0</v>
      </c>
      <c r="BI802" s="119">
        <v>0</v>
      </c>
      <c r="BJ802" s="117">
        <v>0</v>
      </c>
      <c r="BK802" s="118">
        <v>0</v>
      </c>
      <c r="BL802" s="118">
        <v>0</v>
      </c>
      <c r="BM802" s="119">
        <v>0</v>
      </c>
      <c r="BN802" s="117">
        <v>0</v>
      </c>
      <c r="BO802" s="118">
        <v>0</v>
      </c>
      <c r="BP802" s="118">
        <v>0</v>
      </c>
      <c r="BQ802" s="119">
        <v>0</v>
      </c>
      <c r="BR802" s="117">
        <v>0</v>
      </c>
      <c r="BS802" s="118">
        <v>0</v>
      </c>
      <c r="BT802" s="118">
        <v>0</v>
      </c>
      <c r="BU802" s="119">
        <v>0</v>
      </c>
      <c r="BV802" s="117">
        <v>0</v>
      </c>
      <c r="BW802" s="118">
        <v>0</v>
      </c>
      <c r="BX802" s="118">
        <v>0</v>
      </c>
      <c r="BY802" s="119">
        <v>0</v>
      </c>
      <c r="BZ802" s="117">
        <v>0</v>
      </c>
      <c r="CA802" s="118">
        <v>0</v>
      </c>
      <c r="CB802" s="118">
        <v>0</v>
      </c>
      <c r="CC802" s="119">
        <v>0</v>
      </c>
      <c r="CD802" s="117">
        <v>0</v>
      </c>
      <c r="CE802" s="118">
        <v>0</v>
      </c>
      <c r="CF802" s="118">
        <v>0</v>
      </c>
      <c r="CG802" s="119">
        <v>0</v>
      </c>
      <c r="CH802" s="117">
        <v>0</v>
      </c>
      <c r="CI802" s="118">
        <v>0</v>
      </c>
      <c r="CJ802" s="118">
        <v>0</v>
      </c>
      <c r="CK802" s="119">
        <v>0</v>
      </c>
      <c r="CL802" s="117">
        <v>0</v>
      </c>
      <c r="CM802" s="118">
        <v>0</v>
      </c>
      <c r="CN802" s="118">
        <v>0</v>
      </c>
      <c r="CO802" s="119">
        <v>0</v>
      </c>
      <c r="CP802" s="117">
        <v>0</v>
      </c>
      <c r="CQ802" s="118">
        <v>0</v>
      </c>
      <c r="CR802" s="118">
        <v>0</v>
      </c>
      <c r="CS802" s="119">
        <v>0</v>
      </c>
      <c r="CT802" s="117">
        <v>0</v>
      </c>
      <c r="CU802" s="118">
        <v>0</v>
      </c>
      <c r="CV802" s="118">
        <v>0</v>
      </c>
      <c r="CW802" s="119">
        <v>0</v>
      </c>
      <c r="CX802" s="117">
        <v>0</v>
      </c>
      <c r="CY802" s="118">
        <v>0</v>
      </c>
      <c r="CZ802" s="118">
        <v>0</v>
      </c>
      <c r="DA802" s="119">
        <v>0</v>
      </c>
      <c r="DB802" s="117">
        <v>0</v>
      </c>
      <c r="DC802" s="118">
        <v>0</v>
      </c>
      <c r="DD802" s="118">
        <v>0</v>
      </c>
      <c r="DE802" s="119">
        <v>0</v>
      </c>
      <c r="DF802" s="117">
        <v>0</v>
      </c>
      <c r="DG802" s="118">
        <v>0</v>
      </c>
      <c r="DH802" s="118">
        <v>0</v>
      </c>
      <c r="DI802" s="119">
        <v>0</v>
      </c>
      <c r="DT802" s="118">
        <v>0</v>
      </c>
      <c r="DU802" s="118">
        <v>0</v>
      </c>
      <c r="DV802" s="118">
        <v>0</v>
      </c>
      <c r="DW802" s="118">
        <v>0</v>
      </c>
      <c r="DX802" s="118">
        <v>0</v>
      </c>
      <c r="DY802" s="118">
        <v>0</v>
      </c>
      <c r="DZ802" s="118">
        <v>0</v>
      </c>
      <c r="EA802" s="118">
        <v>0</v>
      </c>
      <c r="EB802" s="118">
        <v>0</v>
      </c>
      <c r="EC802" s="118">
        <v>0</v>
      </c>
      <c r="ED802" s="118">
        <v>0</v>
      </c>
      <c r="EE802" s="118">
        <v>0</v>
      </c>
      <c r="EF802" s="118">
        <v>0</v>
      </c>
      <c r="EG802" s="118">
        <v>0</v>
      </c>
      <c r="EH802" s="118">
        <v>0</v>
      </c>
      <c r="EI802" s="118">
        <v>0</v>
      </c>
      <c r="EJ802" s="118">
        <v>0</v>
      </c>
      <c r="EK802" s="118">
        <v>0</v>
      </c>
    </row>
    <row r="803" spans="1:141" outlineLevel="1" x14ac:dyDescent="0.25">
      <c r="A803" s="90"/>
      <c r="B803" s="90"/>
      <c r="C803" s="90"/>
      <c r="D803" s="90"/>
      <c r="E803" t="str">
        <f>CONCATENATE("- ", $N$7,":")</f>
        <v>- Upside:</v>
      </c>
      <c r="F803" s="100"/>
      <c r="I803" s="101"/>
      <c r="J803" s="100"/>
      <c r="M803" s="101"/>
      <c r="N803" s="100"/>
      <c r="Q803" s="101"/>
      <c r="R803" s="100"/>
      <c r="U803" s="101"/>
      <c r="V803" s="100"/>
      <c r="Y803" s="101"/>
      <c r="Z803" s="100"/>
      <c r="AC803" s="101"/>
      <c r="AD803" s="100"/>
      <c r="AG803" s="101"/>
      <c r="AH803" s="100"/>
      <c r="AK803" s="101"/>
      <c r="AL803" s="100"/>
      <c r="AO803" s="101"/>
      <c r="AP803" s="117">
        <v>0</v>
      </c>
      <c r="AQ803" s="118">
        <v>0</v>
      </c>
      <c r="AR803" s="118">
        <v>0</v>
      </c>
      <c r="AS803" s="119">
        <v>0</v>
      </c>
      <c r="AT803" s="117">
        <v>0</v>
      </c>
      <c r="AU803" s="118">
        <v>0</v>
      </c>
      <c r="AV803" s="118">
        <v>0</v>
      </c>
      <c r="AW803" s="119">
        <v>0</v>
      </c>
      <c r="AX803" s="117">
        <v>0</v>
      </c>
      <c r="AY803" s="118">
        <v>0</v>
      </c>
      <c r="AZ803" s="118">
        <v>0</v>
      </c>
      <c r="BA803" s="119">
        <v>0</v>
      </c>
      <c r="BB803" s="117">
        <v>0</v>
      </c>
      <c r="BC803" s="118">
        <v>0</v>
      </c>
      <c r="BD803" s="118">
        <v>0</v>
      </c>
      <c r="BE803" s="119">
        <v>0</v>
      </c>
      <c r="BF803" s="117">
        <v>0</v>
      </c>
      <c r="BG803" s="118">
        <v>0</v>
      </c>
      <c r="BH803" s="118">
        <v>0</v>
      </c>
      <c r="BI803" s="119">
        <v>0</v>
      </c>
      <c r="BJ803" s="117">
        <v>0</v>
      </c>
      <c r="BK803" s="118">
        <v>0</v>
      </c>
      <c r="BL803" s="118">
        <v>0</v>
      </c>
      <c r="BM803" s="119">
        <v>0</v>
      </c>
      <c r="BN803" s="117">
        <v>0</v>
      </c>
      <c r="BO803" s="118">
        <v>0</v>
      </c>
      <c r="BP803" s="118">
        <v>0</v>
      </c>
      <c r="BQ803" s="119">
        <v>0</v>
      </c>
      <c r="BR803" s="117">
        <v>0</v>
      </c>
      <c r="BS803" s="118">
        <v>0</v>
      </c>
      <c r="BT803" s="118">
        <v>0</v>
      </c>
      <c r="BU803" s="119">
        <v>0</v>
      </c>
      <c r="BV803" s="117">
        <v>0</v>
      </c>
      <c r="BW803" s="118">
        <v>0</v>
      </c>
      <c r="BX803" s="118">
        <v>0</v>
      </c>
      <c r="BY803" s="119">
        <v>0</v>
      </c>
      <c r="BZ803" s="117">
        <v>0</v>
      </c>
      <c r="CA803" s="118">
        <v>0</v>
      </c>
      <c r="CB803" s="118">
        <v>0</v>
      </c>
      <c r="CC803" s="119">
        <v>0</v>
      </c>
      <c r="CD803" s="117">
        <v>0</v>
      </c>
      <c r="CE803" s="118">
        <v>0</v>
      </c>
      <c r="CF803" s="118">
        <v>0</v>
      </c>
      <c r="CG803" s="119">
        <v>0</v>
      </c>
      <c r="CH803" s="117">
        <v>0</v>
      </c>
      <c r="CI803" s="118">
        <v>0</v>
      </c>
      <c r="CJ803" s="118">
        <v>0</v>
      </c>
      <c r="CK803" s="119">
        <v>0</v>
      </c>
      <c r="CL803" s="117">
        <v>0</v>
      </c>
      <c r="CM803" s="118">
        <v>0</v>
      </c>
      <c r="CN803" s="118">
        <v>0</v>
      </c>
      <c r="CO803" s="119">
        <v>0</v>
      </c>
      <c r="CP803" s="117">
        <v>0</v>
      </c>
      <c r="CQ803" s="118">
        <v>0</v>
      </c>
      <c r="CR803" s="118">
        <v>0</v>
      </c>
      <c r="CS803" s="119">
        <v>0</v>
      </c>
      <c r="CT803" s="117">
        <v>0</v>
      </c>
      <c r="CU803" s="118">
        <v>0</v>
      </c>
      <c r="CV803" s="118">
        <v>0</v>
      </c>
      <c r="CW803" s="119">
        <v>0</v>
      </c>
      <c r="CX803" s="117">
        <v>0</v>
      </c>
      <c r="CY803" s="118">
        <v>0</v>
      </c>
      <c r="CZ803" s="118">
        <v>0</v>
      </c>
      <c r="DA803" s="119">
        <v>0</v>
      </c>
      <c r="DB803" s="117">
        <v>0</v>
      </c>
      <c r="DC803" s="118">
        <v>0</v>
      </c>
      <c r="DD803" s="118">
        <v>0</v>
      </c>
      <c r="DE803" s="119">
        <v>0</v>
      </c>
      <c r="DF803" s="117">
        <v>0</v>
      </c>
      <c r="DG803" s="118">
        <v>0</v>
      </c>
      <c r="DH803" s="118">
        <v>0</v>
      </c>
      <c r="DI803" s="119">
        <v>0</v>
      </c>
      <c r="DT803" s="118">
        <v>0</v>
      </c>
      <c r="DU803" s="118">
        <v>0</v>
      </c>
      <c r="DV803" s="118">
        <v>0</v>
      </c>
      <c r="DW803" s="118">
        <v>0</v>
      </c>
      <c r="DX803" s="118">
        <v>0</v>
      </c>
      <c r="DY803" s="118">
        <v>0</v>
      </c>
      <c r="DZ803" s="118">
        <v>0</v>
      </c>
      <c r="EA803" s="118">
        <v>0</v>
      </c>
      <c r="EB803" s="118">
        <v>0</v>
      </c>
      <c r="EC803" s="118">
        <v>0</v>
      </c>
      <c r="ED803" s="118">
        <v>0</v>
      </c>
      <c r="EE803" s="118">
        <v>0</v>
      </c>
      <c r="EF803" s="118">
        <v>0</v>
      </c>
      <c r="EG803" s="118">
        <v>0</v>
      </c>
      <c r="EH803" s="118">
        <v>0</v>
      </c>
      <c r="EI803" s="118">
        <v>0</v>
      </c>
      <c r="EJ803" s="118">
        <v>0</v>
      </c>
      <c r="EK803" s="118">
        <v>0</v>
      </c>
    </row>
    <row r="804" spans="1:141" outlineLevel="1" x14ac:dyDescent="0.25">
      <c r="A804" s="90"/>
      <c r="B804" s="90"/>
      <c r="C804" s="90"/>
      <c r="D804" s="90"/>
      <c r="E804" t="str">
        <f>CONCATENATE("- ", $N$8,":")</f>
        <v>- Downside:</v>
      </c>
      <c r="F804" s="100"/>
      <c r="I804" s="101"/>
      <c r="J804" s="100"/>
      <c r="M804" s="101"/>
      <c r="N804" s="100"/>
      <c r="Q804" s="101"/>
      <c r="R804" s="100"/>
      <c r="U804" s="101"/>
      <c r="V804" s="100"/>
      <c r="Y804" s="101"/>
      <c r="Z804" s="100"/>
      <c r="AC804" s="101"/>
      <c r="AD804" s="100"/>
      <c r="AG804" s="101"/>
      <c r="AH804" s="100"/>
      <c r="AK804" s="101"/>
      <c r="AL804" s="100"/>
      <c r="AO804" s="101"/>
      <c r="AP804" s="117">
        <v>0</v>
      </c>
      <c r="AQ804" s="118">
        <v>0</v>
      </c>
      <c r="AR804" s="118">
        <v>0</v>
      </c>
      <c r="AS804" s="119">
        <v>0</v>
      </c>
      <c r="AT804" s="117">
        <v>0</v>
      </c>
      <c r="AU804" s="118">
        <v>0</v>
      </c>
      <c r="AV804" s="118">
        <v>0</v>
      </c>
      <c r="AW804" s="119">
        <v>0</v>
      </c>
      <c r="AX804" s="117">
        <v>0</v>
      </c>
      <c r="AY804" s="118">
        <v>0</v>
      </c>
      <c r="AZ804" s="118">
        <v>0</v>
      </c>
      <c r="BA804" s="119">
        <v>0</v>
      </c>
      <c r="BB804" s="117">
        <v>0</v>
      </c>
      <c r="BC804" s="118">
        <v>0</v>
      </c>
      <c r="BD804" s="118">
        <v>0</v>
      </c>
      <c r="BE804" s="119">
        <v>0</v>
      </c>
      <c r="BF804" s="117">
        <v>0</v>
      </c>
      <c r="BG804" s="118">
        <v>0</v>
      </c>
      <c r="BH804" s="118">
        <v>0</v>
      </c>
      <c r="BI804" s="119">
        <v>0</v>
      </c>
      <c r="BJ804" s="117">
        <v>0</v>
      </c>
      <c r="BK804" s="118">
        <v>0</v>
      </c>
      <c r="BL804" s="118">
        <v>0</v>
      </c>
      <c r="BM804" s="119">
        <v>0</v>
      </c>
      <c r="BN804" s="117">
        <v>0</v>
      </c>
      <c r="BO804" s="118">
        <v>0</v>
      </c>
      <c r="BP804" s="118">
        <v>0</v>
      </c>
      <c r="BQ804" s="119">
        <v>0</v>
      </c>
      <c r="BR804" s="117">
        <v>0</v>
      </c>
      <c r="BS804" s="118">
        <v>0</v>
      </c>
      <c r="BT804" s="118">
        <v>0</v>
      </c>
      <c r="BU804" s="119">
        <v>0</v>
      </c>
      <c r="BV804" s="117">
        <v>0</v>
      </c>
      <c r="BW804" s="118">
        <v>0</v>
      </c>
      <c r="BX804" s="118">
        <v>0</v>
      </c>
      <c r="BY804" s="119">
        <v>0</v>
      </c>
      <c r="BZ804" s="117">
        <v>0</v>
      </c>
      <c r="CA804" s="118">
        <v>0</v>
      </c>
      <c r="CB804" s="118">
        <v>0</v>
      </c>
      <c r="CC804" s="119">
        <v>0</v>
      </c>
      <c r="CD804" s="117">
        <v>0</v>
      </c>
      <c r="CE804" s="118">
        <v>0</v>
      </c>
      <c r="CF804" s="118">
        <v>0</v>
      </c>
      <c r="CG804" s="119">
        <v>0</v>
      </c>
      <c r="CH804" s="117">
        <v>0</v>
      </c>
      <c r="CI804" s="118">
        <v>0</v>
      </c>
      <c r="CJ804" s="118">
        <v>0</v>
      </c>
      <c r="CK804" s="119">
        <v>0</v>
      </c>
      <c r="CL804" s="117">
        <v>0</v>
      </c>
      <c r="CM804" s="118">
        <v>0</v>
      </c>
      <c r="CN804" s="118">
        <v>0</v>
      </c>
      <c r="CO804" s="119">
        <v>0</v>
      </c>
      <c r="CP804" s="117">
        <v>0</v>
      </c>
      <c r="CQ804" s="118">
        <v>0</v>
      </c>
      <c r="CR804" s="118">
        <v>0</v>
      </c>
      <c r="CS804" s="119">
        <v>0</v>
      </c>
      <c r="CT804" s="117">
        <v>0</v>
      </c>
      <c r="CU804" s="118">
        <v>0</v>
      </c>
      <c r="CV804" s="118">
        <v>0</v>
      </c>
      <c r="CW804" s="119">
        <v>0</v>
      </c>
      <c r="CX804" s="117">
        <v>0</v>
      </c>
      <c r="CY804" s="118">
        <v>0</v>
      </c>
      <c r="CZ804" s="118">
        <v>0</v>
      </c>
      <c r="DA804" s="119">
        <v>0</v>
      </c>
      <c r="DB804" s="117">
        <v>0</v>
      </c>
      <c r="DC804" s="118">
        <v>0</v>
      </c>
      <c r="DD804" s="118">
        <v>0</v>
      </c>
      <c r="DE804" s="119">
        <v>0</v>
      </c>
      <c r="DF804" s="117">
        <v>0</v>
      </c>
      <c r="DG804" s="118">
        <v>0</v>
      </c>
      <c r="DH804" s="118">
        <v>0</v>
      </c>
      <c r="DI804" s="119">
        <v>0</v>
      </c>
      <c r="DT804" s="118">
        <v>0</v>
      </c>
      <c r="DU804" s="118">
        <v>0</v>
      </c>
      <c r="DV804" s="118">
        <v>0</v>
      </c>
      <c r="DW804" s="118">
        <v>0</v>
      </c>
      <c r="DX804" s="118">
        <v>0</v>
      </c>
      <c r="DY804" s="118">
        <v>0</v>
      </c>
      <c r="DZ804" s="118">
        <v>0</v>
      </c>
      <c r="EA804" s="118">
        <v>0</v>
      </c>
      <c r="EB804" s="118">
        <v>0</v>
      </c>
      <c r="EC804" s="118">
        <v>0</v>
      </c>
      <c r="ED804" s="118">
        <v>0</v>
      </c>
      <c r="EE804" s="118">
        <v>0</v>
      </c>
      <c r="EF804" s="118">
        <v>0</v>
      </c>
      <c r="EG804" s="118">
        <v>0</v>
      </c>
      <c r="EH804" s="118">
        <v>0</v>
      </c>
      <c r="EI804" s="118">
        <v>0</v>
      </c>
      <c r="EJ804" s="118">
        <v>0</v>
      </c>
      <c r="EK804" s="118">
        <v>0</v>
      </c>
    </row>
    <row r="805" spans="1:141" outlineLevel="1" x14ac:dyDescent="0.25">
      <c r="A805" s="90"/>
      <c r="B805" s="90"/>
      <c r="C805" s="90"/>
      <c r="D805" s="90"/>
      <c r="E805" t="str">
        <f>CONCATENATE("- ", $N$9,":")</f>
        <v>- Management:</v>
      </c>
      <c r="F805" s="100"/>
      <c r="I805" s="101"/>
      <c r="J805" s="100"/>
      <c r="M805" s="101"/>
      <c r="N805" s="100"/>
      <c r="Q805" s="101"/>
      <c r="R805" s="100"/>
      <c r="U805" s="101"/>
      <c r="V805" s="100"/>
      <c r="Y805" s="101"/>
      <c r="Z805" s="100"/>
      <c r="AC805" s="101"/>
      <c r="AD805" s="100"/>
      <c r="AG805" s="101"/>
      <c r="AH805" s="100"/>
      <c r="AK805" s="101"/>
      <c r="AL805" s="100"/>
      <c r="AO805" s="101"/>
      <c r="AP805" s="117">
        <v>0</v>
      </c>
      <c r="AQ805" s="118">
        <v>0</v>
      </c>
      <c r="AR805" s="118">
        <v>0</v>
      </c>
      <c r="AS805" s="119">
        <v>0</v>
      </c>
      <c r="AT805" s="117">
        <v>0</v>
      </c>
      <c r="AU805" s="118">
        <v>0</v>
      </c>
      <c r="AV805" s="118">
        <v>0</v>
      </c>
      <c r="AW805" s="119">
        <v>0</v>
      </c>
      <c r="AX805" s="117">
        <v>0</v>
      </c>
      <c r="AY805" s="118">
        <v>0</v>
      </c>
      <c r="AZ805" s="118">
        <v>0</v>
      </c>
      <c r="BA805" s="119">
        <v>0</v>
      </c>
      <c r="BB805" s="117">
        <v>0</v>
      </c>
      <c r="BC805" s="118">
        <v>0</v>
      </c>
      <c r="BD805" s="118">
        <v>0</v>
      </c>
      <c r="BE805" s="119">
        <v>0</v>
      </c>
      <c r="BF805" s="117">
        <v>0</v>
      </c>
      <c r="BG805" s="118">
        <v>0</v>
      </c>
      <c r="BH805" s="118">
        <v>0</v>
      </c>
      <c r="BI805" s="119">
        <v>0</v>
      </c>
      <c r="BJ805" s="117">
        <v>0</v>
      </c>
      <c r="BK805" s="118">
        <v>0</v>
      </c>
      <c r="BL805" s="118">
        <v>0</v>
      </c>
      <c r="BM805" s="119">
        <v>0</v>
      </c>
      <c r="BN805" s="117">
        <v>0</v>
      </c>
      <c r="BO805" s="118">
        <v>0</v>
      </c>
      <c r="BP805" s="118">
        <v>0</v>
      </c>
      <c r="BQ805" s="119">
        <v>0</v>
      </c>
      <c r="BR805" s="117">
        <v>0</v>
      </c>
      <c r="BS805" s="118">
        <v>0</v>
      </c>
      <c r="BT805" s="118">
        <v>0</v>
      </c>
      <c r="BU805" s="119">
        <v>0</v>
      </c>
      <c r="BV805" s="117">
        <v>0</v>
      </c>
      <c r="BW805" s="118">
        <v>0</v>
      </c>
      <c r="BX805" s="118">
        <v>0</v>
      </c>
      <c r="BY805" s="119">
        <v>0</v>
      </c>
      <c r="BZ805" s="117">
        <v>0</v>
      </c>
      <c r="CA805" s="118">
        <v>0</v>
      </c>
      <c r="CB805" s="118">
        <v>0</v>
      </c>
      <c r="CC805" s="119">
        <v>0</v>
      </c>
      <c r="CD805" s="117">
        <v>0</v>
      </c>
      <c r="CE805" s="118">
        <v>0</v>
      </c>
      <c r="CF805" s="118">
        <v>0</v>
      </c>
      <c r="CG805" s="119">
        <v>0</v>
      </c>
      <c r="CH805" s="117">
        <v>0</v>
      </c>
      <c r="CI805" s="118">
        <v>0</v>
      </c>
      <c r="CJ805" s="118">
        <v>0</v>
      </c>
      <c r="CK805" s="119">
        <v>0</v>
      </c>
      <c r="CL805" s="117">
        <v>0</v>
      </c>
      <c r="CM805" s="118">
        <v>0</v>
      </c>
      <c r="CN805" s="118">
        <v>0</v>
      </c>
      <c r="CO805" s="119">
        <v>0</v>
      </c>
      <c r="CP805" s="117">
        <v>0</v>
      </c>
      <c r="CQ805" s="118">
        <v>0</v>
      </c>
      <c r="CR805" s="118">
        <v>0</v>
      </c>
      <c r="CS805" s="119">
        <v>0</v>
      </c>
      <c r="CT805" s="117">
        <v>0</v>
      </c>
      <c r="CU805" s="118">
        <v>0</v>
      </c>
      <c r="CV805" s="118">
        <v>0</v>
      </c>
      <c r="CW805" s="119">
        <v>0</v>
      </c>
      <c r="CX805" s="117">
        <v>0</v>
      </c>
      <c r="CY805" s="118">
        <v>0</v>
      </c>
      <c r="CZ805" s="118">
        <v>0</v>
      </c>
      <c r="DA805" s="119">
        <v>0</v>
      </c>
      <c r="DB805" s="117">
        <v>0</v>
      </c>
      <c r="DC805" s="118">
        <v>0</v>
      </c>
      <c r="DD805" s="118">
        <v>0</v>
      </c>
      <c r="DE805" s="119">
        <v>0</v>
      </c>
      <c r="DF805" s="117">
        <v>0</v>
      </c>
      <c r="DG805" s="118">
        <v>0</v>
      </c>
      <c r="DH805" s="118">
        <v>0</v>
      </c>
      <c r="DI805" s="119">
        <v>0</v>
      </c>
      <c r="DT805" s="118">
        <v>0</v>
      </c>
      <c r="DU805" s="118">
        <v>0</v>
      </c>
      <c r="DV805" s="118">
        <v>0</v>
      </c>
      <c r="DW805" s="118">
        <v>0</v>
      </c>
      <c r="DX805" s="118">
        <v>0</v>
      </c>
      <c r="DY805" s="118">
        <v>0</v>
      </c>
      <c r="DZ805" s="118">
        <v>0</v>
      </c>
      <c r="EA805" s="118">
        <v>0</v>
      </c>
      <c r="EB805" s="118">
        <v>0</v>
      </c>
      <c r="EC805" s="118">
        <v>0</v>
      </c>
      <c r="ED805" s="118">
        <v>0</v>
      </c>
      <c r="EE805" s="118">
        <v>0</v>
      </c>
      <c r="EF805" s="118">
        <v>0</v>
      </c>
      <c r="EG805" s="118">
        <v>0</v>
      </c>
      <c r="EH805" s="118">
        <v>0</v>
      </c>
      <c r="EI805" s="118">
        <v>0</v>
      </c>
      <c r="EJ805" s="118">
        <v>0</v>
      </c>
      <c r="EK805" s="118">
        <v>0</v>
      </c>
    </row>
    <row r="806" spans="1:141" outlineLevel="1" x14ac:dyDescent="0.25">
      <c r="A806" s="90"/>
      <c r="B806" s="90"/>
      <c r="C806" s="90"/>
      <c r="D806" s="90"/>
      <c r="E806" t="str">
        <f>CONCATENATE("- ", $N$10,":")</f>
        <v>- Default:</v>
      </c>
      <c r="F806" s="100"/>
      <c r="I806" s="101"/>
      <c r="J806" s="100"/>
      <c r="M806" s="101"/>
      <c r="N806" s="100"/>
      <c r="Q806" s="101"/>
      <c r="R806" s="100"/>
      <c r="U806" s="101"/>
      <c r="V806" s="100"/>
      <c r="Y806" s="101"/>
      <c r="Z806" s="100"/>
      <c r="AC806" s="101"/>
      <c r="AD806" s="100"/>
      <c r="AG806" s="101"/>
      <c r="AH806" s="100"/>
      <c r="AK806" s="101"/>
      <c r="AL806" s="100"/>
      <c r="AO806" s="101"/>
      <c r="AP806" s="117">
        <v>0</v>
      </c>
      <c r="AQ806" s="118">
        <v>0</v>
      </c>
      <c r="AR806" s="118">
        <v>0</v>
      </c>
      <c r="AS806" s="119">
        <v>0</v>
      </c>
      <c r="AT806" s="117">
        <v>0</v>
      </c>
      <c r="AU806" s="118">
        <v>0</v>
      </c>
      <c r="AV806" s="118">
        <v>0</v>
      </c>
      <c r="AW806" s="119">
        <v>0</v>
      </c>
      <c r="AX806" s="117">
        <v>0</v>
      </c>
      <c r="AY806" s="118">
        <v>0</v>
      </c>
      <c r="AZ806" s="118">
        <v>0</v>
      </c>
      <c r="BA806" s="119">
        <v>0</v>
      </c>
      <c r="BB806" s="117">
        <v>0</v>
      </c>
      <c r="BC806" s="118">
        <v>0</v>
      </c>
      <c r="BD806" s="118">
        <v>0</v>
      </c>
      <c r="BE806" s="119">
        <v>0</v>
      </c>
      <c r="BF806" s="117">
        <v>0</v>
      </c>
      <c r="BG806" s="118">
        <v>0</v>
      </c>
      <c r="BH806" s="118">
        <v>0</v>
      </c>
      <c r="BI806" s="119">
        <v>0</v>
      </c>
      <c r="BJ806" s="117">
        <v>0</v>
      </c>
      <c r="BK806" s="118">
        <v>0</v>
      </c>
      <c r="BL806" s="118">
        <v>0</v>
      </c>
      <c r="BM806" s="119">
        <v>0</v>
      </c>
      <c r="BN806" s="117">
        <v>0</v>
      </c>
      <c r="BO806" s="118">
        <v>0</v>
      </c>
      <c r="BP806" s="118">
        <v>0</v>
      </c>
      <c r="BQ806" s="119">
        <v>0</v>
      </c>
      <c r="BR806" s="117">
        <v>0</v>
      </c>
      <c r="BS806" s="118">
        <v>0</v>
      </c>
      <c r="BT806" s="118">
        <v>0</v>
      </c>
      <c r="BU806" s="119">
        <v>0</v>
      </c>
      <c r="BV806" s="117">
        <v>0</v>
      </c>
      <c r="BW806" s="118">
        <v>0</v>
      </c>
      <c r="BX806" s="118">
        <v>0</v>
      </c>
      <c r="BY806" s="119">
        <v>0</v>
      </c>
      <c r="BZ806" s="117">
        <v>0</v>
      </c>
      <c r="CA806" s="118">
        <v>0</v>
      </c>
      <c r="CB806" s="118">
        <v>0</v>
      </c>
      <c r="CC806" s="119">
        <v>0</v>
      </c>
      <c r="CD806" s="117">
        <v>0</v>
      </c>
      <c r="CE806" s="118">
        <v>0</v>
      </c>
      <c r="CF806" s="118">
        <v>0</v>
      </c>
      <c r="CG806" s="119">
        <v>0</v>
      </c>
      <c r="CH806" s="117">
        <v>0</v>
      </c>
      <c r="CI806" s="118">
        <v>0</v>
      </c>
      <c r="CJ806" s="118">
        <v>0</v>
      </c>
      <c r="CK806" s="119">
        <v>0</v>
      </c>
      <c r="CL806" s="117">
        <v>0</v>
      </c>
      <c r="CM806" s="118">
        <v>0</v>
      </c>
      <c r="CN806" s="118">
        <v>0</v>
      </c>
      <c r="CO806" s="119">
        <v>0</v>
      </c>
      <c r="CP806" s="117">
        <v>0</v>
      </c>
      <c r="CQ806" s="118">
        <v>0</v>
      </c>
      <c r="CR806" s="118">
        <v>0</v>
      </c>
      <c r="CS806" s="119">
        <v>0</v>
      </c>
      <c r="CT806" s="117">
        <v>0</v>
      </c>
      <c r="CU806" s="118">
        <v>0</v>
      </c>
      <c r="CV806" s="118">
        <v>0</v>
      </c>
      <c r="CW806" s="119">
        <v>0</v>
      </c>
      <c r="CX806" s="117">
        <v>0</v>
      </c>
      <c r="CY806" s="118">
        <v>0</v>
      </c>
      <c r="CZ806" s="118">
        <v>0</v>
      </c>
      <c r="DA806" s="119">
        <v>0</v>
      </c>
      <c r="DB806" s="117">
        <v>0</v>
      </c>
      <c r="DC806" s="118">
        <v>0</v>
      </c>
      <c r="DD806" s="118">
        <v>0</v>
      </c>
      <c r="DE806" s="119">
        <v>0</v>
      </c>
      <c r="DF806" s="117">
        <v>0</v>
      </c>
      <c r="DG806" s="118">
        <v>0</v>
      </c>
      <c r="DH806" s="118">
        <v>0</v>
      </c>
      <c r="DI806" s="119">
        <v>0</v>
      </c>
      <c r="DT806" s="118" t="e" cm="1">
        <f t="array" aca="1" ref="DT806" ca="1">IF(DT$4="A",DT790,LOOKUP(2,1/($F$4:$DI$4="A"),$F794:$DI794))</f>
        <v>#VALUE!</v>
      </c>
      <c r="DU806" s="118" t="e" cm="1">
        <f t="array" aca="1" ref="DU806" ca="1">IF(DU$4="A",DU790,LOOKUP(2,1/($F$4:$DI$4="A"),$F794:$DI794))</f>
        <v>#VALUE!</v>
      </c>
      <c r="DV806" s="118" t="e">
        <f t="shared" ref="DV806" ca="1" si="1870">DU806</f>
        <v>#VALUE!</v>
      </c>
      <c r="DW806" s="118" t="e">
        <f t="shared" ref="DW806" ca="1" si="1871">DV806</f>
        <v>#VALUE!</v>
      </c>
      <c r="DX806" s="118" t="e">
        <f t="shared" ref="DX806" ca="1" si="1872">DW806</f>
        <v>#VALUE!</v>
      </c>
      <c r="DY806" s="118" t="e">
        <f t="shared" ref="DY806" ca="1" si="1873">DX806</f>
        <v>#VALUE!</v>
      </c>
      <c r="DZ806" s="118" t="e">
        <f t="shared" ref="DZ806" ca="1" si="1874">DY806</f>
        <v>#VALUE!</v>
      </c>
      <c r="EA806" s="118" t="e">
        <f t="shared" ref="EA806" ca="1" si="1875">DZ806</f>
        <v>#VALUE!</v>
      </c>
      <c r="EB806" s="118" t="e">
        <f t="shared" ref="EB806" ca="1" si="1876">EA806</f>
        <v>#VALUE!</v>
      </c>
      <c r="EC806" s="118" t="e">
        <f t="shared" ref="EC806" ca="1" si="1877">EB806</f>
        <v>#VALUE!</v>
      </c>
      <c r="ED806" s="118" t="e">
        <f t="shared" ref="ED806" ca="1" si="1878">EC806</f>
        <v>#VALUE!</v>
      </c>
      <c r="EE806" s="118" t="e">
        <f t="shared" ref="EE806" ca="1" si="1879">ED806</f>
        <v>#VALUE!</v>
      </c>
      <c r="EF806" s="118" t="e">
        <f t="shared" ref="EF806" ca="1" si="1880">EE806</f>
        <v>#VALUE!</v>
      </c>
      <c r="EG806" s="118" t="e">
        <f t="shared" ref="EG806" ca="1" si="1881">EF806</f>
        <v>#VALUE!</v>
      </c>
      <c r="EH806" s="118" t="e">
        <f t="shared" ref="EH806" ca="1" si="1882">EG806</f>
        <v>#VALUE!</v>
      </c>
      <c r="EI806" s="118" t="e">
        <f t="shared" ref="EI806" ca="1" si="1883">EH806</f>
        <v>#VALUE!</v>
      </c>
      <c r="EJ806" s="118" t="e">
        <f t="shared" ref="EJ806" ca="1" si="1884">EI806</f>
        <v>#VALUE!</v>
      </c>
      <c r="EK806" s="118" t="e">
        <f t="shared" ref="EK806" ca="1" si="1885">EJ806</f>
        <v>#VALUE!</v>
      </c>
    </row>
    <row r="807" spans="1:141" outlineLevel="1" x14ac:dyDescent="0.25">
      <c r="A807" s="129"/>
      <c r="B807" s="129"/>
      <c r="C807" s="129"/>
      <c r="D807" s="129"/>
      <c r="E807" s="122"/>
      <c r="F807" s="130"/>
      <c r="G807" s="122"/>
      <c r="H807" s="122"/>
      <c r="I807" s="122"/>
      <c r="J807" s="130"/>
      <c r="K807" s="122"/>
      <c r="L807" s="122"/>
      <c r="M807" s="122"/>
      <c r="N807" s="130"/>
      <c r="O807" s="122"/>
      <c r="P807" s="122"/>
      <c r="Q807" s="122"/>
      <c r="R807" s="130"/>
      <c r="S807" s="122"/>
      <c r="T807" s="122"/>
      <c r="U807" s="122"/>
      <c r="V807" s="130"/>
      <c r="W807" s="122"/>
      <c r="X807" s="122"/>
      <c r="Y807" s="122"/>
      <c r="Z807" s="130"/>
      <c r="AA807" s="122"/>
      <c r="AB807" s="122"/>
      <c r="AC807" s="122"/>
      <c r="AD807" s="130"/>
      <c r="AE807" s="122"/>
      <c r="AF807" s="122"/>
      <c r="AG807" s="122"/>
      <c r="AH807" s="130"/>
      <c r="AI807" s="122"/>
      <c r="AJ807" s="122"/>
      <c r="AK807" s="122"/>
      <c r="AL807" s="130"/>
      <c r="AM807" s="122"/>
      <c r="AN807" s="122"/>
      <c r="AO807" s="122"/>
      <c r="AP807" s="130"/>
      <c r="AQ807" s="122"/>
      <c r="AR807" s="122"/>
      <c r="AS807" s="122"/>
      <c r="AT807" s="130"/>
      <c r="AU807" s="122"/>
      <c r="AV807" s="122"/>
      <c r="AW807" s="122"/>
      <c r="AX807" s="130"/>
      <c r="AY807" s="122"/>
      <c r="AZ807" s="122"/>
      <c r="BA807" s="122"/>
      <c r="BB807" s="130"/>
      <c r="BC807" s="122"/>
      <c r="BD807" s="122"/>
      <c r="BE807" s="122"/>
      <c r="BF807" s="130"/>
      <c r="BG807" s="122"/>
      <c r="BH807" s="122"/>
      <c r="BI807" s="122"/>
      <c r="BJ807" s="130"/>
      <c r="BK807" s="122"/>
      <c r="BL807" s="122"/>
      <c r="BM807" s="122"/>
      <c r="BN807" s="130"/>
      <c r="BO807" s="122"/>
      <c r="BP807" s="122"/>
      <c r="BQ807" s="122"/>
      <c r="BR807" s="130"/>
      <c r="BS807" s="122"/>
      <c r="BT807" s="122"/>
      <c r="BU807" s="122"/>
      <c r="BV807" s="130"/>
      <c r="BW807" s="122"/>
      <c r="BX807" s="122"/>
      <c r="BY807" s="122"/>
      <c r="BZ807" s="130"/>
      <c r="CA807" s="122"/>
      <c r="CB807" s="122"/>
      <c r="CC807" s="122"/>
      <c r="CD807" s="130"/>
      <c r="CE807" s="122"/>
      <c r="CF807" s="122"/>
      <c r="CG807" s="122"/>
      <c r="CH807" s="130"/>
      <c r="CI807" s="122"/>
      <c r="CJ807" s="122"/>
      <c r="CK807" s="122"/>
      <c r="CL807" s="130"/>
      <c r="CM807" s="122"/>
      <c r="CN807" s="122"/>
      <c r="CO807" s="122"/>
      <c r="CP807" s="130"/>
      <c r="CQ807" s="122"/>
      <c r="CR807" s="122"/>
      <c r="CS807" s="122"/>
      <c r="CT807" s="130"/>
      <c r="CU807" s="122"/>
      <c r="CV807" s="122"/>
      <c r="CW807" s="122"/>
      <c r="CX807" s="130"/>
      <c r="CY807" s="122"/>
      <c r="CZ807" s="122"/>
      <c r="DA807" s="122"/>
      <c r="DB807" s="130"/>
      <c r="DC807" s="122"/>
      <c r="DD807" s="122"/>
      <c r="DE807" s="122"/>
      <c r="DF807" s="130"/>
      <c r="DG807" s="122"/>
      <c r="DH807" s="122"/>
      <c r="DI807" s="131"/>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2"/>
      <c r="EI807" s="122"/>
      <c r="EJ807" s="122"/>
      <c r="EK807" s="122"/>
    </row>
    <row r="808" spans="1:141" outlineLevel="1" x14ac:dyDescent="0.25">
      <c r="A808" s="90"/>
      <c r="B808" s="90"/>
      <c r="C808" s="90"/>
      <c r="D808" s="90"/>
      <c r="F808" s="100"/>
      <c r="I808" s="101"/>
      <c r="J808" s="100"/>
      <c r="M808" s="101"/>
      <c r="N808" s="100"/>
      <c r="Q808" s="101"/>
      <c r="R808" s="100"/>
      <c r="U808" s="101"/>
      <c r="V808" s="100"/>
      <c r="Y808" s="101"/>
      <c r="Z808" s="100"/>
      <c r="AC808" s="101"/>
      <c r="AD808" s="100"/>
      <c r="AG808" s="101"/>
      <c r="AH808" s="100"/>
      <c r="AK808" s="101"/>
      <c r="AL808" s="100"/>
      <c r="AO808" s="101"/>
      <c r="AP808" s="100"/>
      <c r="AS808" s="101"/>
      <c r="AT808" s="100"/>
      <c r="AW808" s="101"/>
      <c r="AX808" s="100"/>
      <c r="BA808" s="101"/>
      <c r="BB808" s="100"/>
      <c r="BE808" s="101"/>
      <c r="BF808" s="100"/>
      <c r="BI808" s="101"/>
      <c r="BJ808" s="100"/>
      <c r="BM808" s="101"/>
      <c r="BN808" s="100"/>
      <c r="BQ808" s="101"/>
      <c r="BR808" s="100"/>
      <c r="BU808" s="101"/>
      <c r="BV808" s="100"/>
      <c r="BY808" s="101"/>
      <c r="BZ808" s="100"/>
      <c r="CC808" s="101"/>
      <c r="CD808" s="100"/>
      <c r="CG808" s="101"/>
      <c r="CH808" s="100"/>
      <c r="CK808" s="101"/>
      <c r="CL808" s="100"/>
      <c r="CO808" s="101"/>
      <c r="CP808" s="100"/>
      <c r="CS808" s="101"/>
      <c r="CT808" s="100"/>
      <c r="CW808" s="101"/>
      <c r="CX808" s="100"/>
      <c r="DA808" s="101"/>
      <c r="DB808" s="100"/>
      <c r="DE808" s="101"/>
      <c r="DF808" s="100"/>
      <c r="DI808" s="101"/>
    </row>
    <row r="809" spans="1:141" outlineLevel="1" x14ac:dyDescent="0.25">
      <c r="A809" s="90"/>
      <c r="B809" s="90"/>
      <c r="C809" s="111"/>
      <c r="D809" s="90"/>
      <c r="E809" s="132" t="s">
        <v>452</v>
      </c>
      <c r="F809" s="105" t="str">
        <f t="shared" ref="F809:BQ809" ca="1" si="1886">IF(ISNUMBER(F813),F813+IF($I$7=1,F811,0),IF(ISNUMBER(F815),F815+IF($I$7=1,F811,0),""))</f>
        <v/>
      </c>
      <c r="G809" s="106" t="str">
        <f t="shared" ca="1" si="1886"/>
        <v/>
      </c>
      <c r="H809" s="106" t="str">
        <f t="shared" ca="1" si="1886"/>
        <v/>
      </c>
      <c r="I809" s="107" t="str">
        <f t="shared" ca="1" si="1886"/>
        <v/>
      </c>
      <c r="J809" s="105" t="str">
        <f t="shared" ca="1" si="1886"/>
        <v/>
      </c>
      <c r="K809" s="106" t="str">
        <f t="shared" ca="1" si="1886"/>
        <v/>
      </c>
      <c r="L809" s="106" t="str">
        <f t="shared" ca="1" si="1886"/>
        <v/>
      </c>
      <c r="M809" s="107" t="str">
        <f t="shared" ca="1" si="1886"/>
        <v/>
      </c>
      <c r="N809" s="105" t="str">
        <f t="shared" ca="1" si="1886"/>
        <v/>
      </c>
      <c r="O809" s="106" t="str">
        <f t="shared" ca="1" si="1886"/>
        <v/>
      </c>
      <c r="P809" s="106" t="str">
        <f t="shared" ca="1" si="1886"/>
        <v/>
      </c>
      <c r="Q809" s="107" t="str">
        <f t="shared" ca="1" si="1886"/>
        <v/>
      </c>
      <c r="R809" s="105" t="str">
        <f t="shared" ca="1" si="1886"/>
        <v/>
      </c>
      <c r="S809" s="106" t="str">
        <f t="shared" ca="1" si="1886"/>
        <v/>
      </c>
      <c r="T809" s="106" t="str">
        <f t="shared" ca="1" si="1886"/>
        <v/>
      </c>
      <c r="U809" s="107" t="str">
        <f t="shared" ca="1" si="1886"/>
        <v/>
      </c>
      <c r="V809" s="105" t="str">
        <f t="shared" ca="1" si="1886"/>
        <v/>
      </c>
      <c r="W809" s="106" t="str">
        <f t="shared" ca="1" si="1886"/>
        <v/>
      </c>
      <c r="X809" s="106" t="str">
        <f t="shared" ca="1" si="1886"/>
        <v/>
      </c>
      <c r="Y809" s="107" t="str">
        <f t="shared" ca="1" si="1886"/>
        <v/>
      </c>
      <c r="Z809" s="105" t="str">
        <f t="shared" ca="1" si="1886"/>
        <v/>
      </c>
      <c r="AA809" s="106" t="str">
        <f t="shared" ca="1" si="1886"/>
        <v/>
      </c>
      <c r="AB809" s="106" t="str">
        <f t="shared" ca="1" si="1886"/>
        <v/>
      </c>
      <c r="AC809" s="107" t="str">
        <f t="shared" ca="1" si="1886"/>
        <v/>
      </c>
      <c r="AD809" s="105" t="str">
        <f t="shared" ca="1" si="1886"/>
        <v/>
      </c>
      <c r="AE809" s="106" t="str">
        <f t="shared" ca="1" si="1886"/>
        <v/>
      </c>
      <c r="AF809" s="106" t="str">
        <f t="shared" ca="1" si="1886"/>
        <v/>
      </c>
      <c r="AG809" s="107" t="str">
        <f t="shared" ca="1" si="1886"/>
        <v/>
      </c>
      <c r="AH809" s="105" t="str">
        <f t="shared" ca="1" si="1886"/>
        <v/>
      </c>
      <c r="AI809" s="106" t="str">
        <f t="shared" ca="1" si="1886"/>
        <v/>
      </c>
      <c r="AJ809" s="106" t="str">
        <f t="shared" ca="1" si="1886"/>
        <v/>
      </c>
      <c r="AK809" s="107" t="str">
        <f t="shared" ca="1" si="1886"/>
        <v/>
      </c>
      <c r="AL809" s="105" t="str">
        <f t="shared" ca="1" si="1886"/>
        <v/>
      </c>
      <c r="AM809" s="106" t="str">
        <f t="shared" ca="1" si="1886"/>
        <v/>
      </c>
      <c r="AN809" s="106" t="str">
        <f t="shared" ca="1" si="1886"/>
        <v/>
      </c>
      <c r="AO809" s="107" t="str">
        <f t="shared" ca="1" si="1886"/>
        <v/>
      </c>
      <c r="AP809" s="105" t="str">
        <f t="shared" ca="1" si="1886"/>
        <v/>
      </c>
      <c r="AQ809" s="106" t="str">
        <f t="shared" ca="1" si="1886"/>
        <v/>
      </c>
      <c r="AR809" s="106" t="str">
        <f t="shared" ca="1" si="1886"/>
        <v/>
      </c>
      <c r="AS809" s="107" t="str">
        <f t="shared" ca="1" si="1886"/>
        <v/>
      </c>
      <c r="AT809" s="105" t="str">
        <f t="shared" ca="1" si="1886"/>
        <v/>
      </c>
      <c r="AU809" s="106" t="str">
        <f t="shared" ca="1" si="1886"/>
        <v/>
      </c>
      <c r="AV809" s="106" t="str">
        <f t="shared" ca="1" si="1886"/>
        <v/>
      </c>
      <c r="AW809" s="107" t="str">
        <f t="shared" ca="1" si="1886"/>
        <v/>
      </c>
      <c r="AX809" s="105" t="str">
        <f t="shared" ca="1" si="1886"/>
        <v/>
      </c>
      <c r="AY809" s="106" t="str">
        <f t="shared" ca="1" si="1886"/>
        <v/>
      </c>
      <c r="AZ809" s="106" t="str">
        <f t="shared" ca="1" si="1886"/>
        <v/>
      </c>
      <c r="BA809" s="107" t="str">
        <f t="shared" ca="1" si="1886"/>
        <v/>
      </c>
      <c r="BB809" s="105" t="str">
        <f t="shared" ca="1" si="1886"/>
        <v/>
      </c>
      <c r="BC809" s="106" t="str">
        <f t="shared" ca="1" si="1886"/>
        <v/>
      </c>
      <c r="BD809" s="106" t="str">
        <f t="shared" ca="1" si="1886"/>
        <v/>
      </c>
      <c r="BE809" s="107" t="str">
        <f t="shared" ca="1" si="1886"/>
        <v/>
      </c>
      <c r="BF809" s="105" t="str">
        <f t="shared" ca="1" si="1886"/>
        <v/>
      </c>
      <c r="BG809" s="106" t="str">
        <f t="shared" ca="1" si="1886"/>
        <v/>
      </c>
      <c r="BH809" s="106" t="str">
        <f t="shared" ca="1" si="1886"/>
        <v/>
      </c>
      <c r="BI809" s="107" t="str">
        <f t="shared" ca="1" si="1886"/>
        <v/>
      </c>
      <c r="BJ809" s="105" t="str">
        <f t="shared" ca="1" si="1886"/>
        <v/>
      </c>
      <c r="BK809" s="106" t="str">
        <f t="shared" ca="1" si="1886"/>
        <v/>
      </c>
      <c r="BL809" s="106" t="str">
        <f t="shared" ca="1" si="1886"/>
        <v/>
      </c>
      <c r="BM809" s="107" t="str">
        <f t="shared" ca="1" si="1886"/>
        <v/>
      </c>
      <c r="BN809" s="105" t="str">
        <f t="shared" ca="1" si="1886"/>
        <v/>
      </c>
      <c r="BO809" s="106" t="str">
        <f t="shared" ca="1" si="1886"/>
        <v/>
      </c>
      <c r="BP809" s="106" t="str">
        <f t="shared" ca="1" si="1886"/>
        <v/>
      </c>
      <c r="BQ809" s="107" t="str">
        <f t="shared" ca="1" si="1886"/>
        <v/>
      </c>
      <c r="BR809" s="105" t="str">
        <f t="shared" ref="BR809:DI809" ca="1" si="1887">IF(ISNUMBER(BR813),BR813+IF($I$7=1,BR811,0),IF(ISNUMBER(BR815),BR815+IF($I$7=1,BR811,0),""))</f>
        <v/>
      </c>
      <c r="BS809" s="106" t="str">
        <f t="shared" ca="1" si="1887"/>
        <v/>
      </c>
      <c r="BT809" s="106" t="str">
        <f t="shared" ca="1" si="1887"/>
        <v/>
      </c>
      <c r="BU809" s="107" t="str">
        <f t="shared" ca="1" si="1887"/>
        <v/>
      </c>
      <c r="BV809" s="105" t="str">
        <f t="shared" ca="1" si="1887"/>
        <v/>
      </c>
      <c r="BW809" s="106" t="str">
        <f t="shared" ca="1" si="1887"/>
        <v/>
      </c>
      <c r="BX809" s="106" t="str">
        <f t="shared" ca="1" si="1887"/>
        <v/>
      </c>
      <c r="BY809" s="107" t="str">
        <f t="shared" ca="1" si="1887"/>
        <v/>
      </c>
      <c r="BZ809" s="105" t="str">
        <f t="shared" ca="1" si="1887"/>
        <v/>
      </c>
      <c r="CA809" s="106" t="str">
        <f t="shared" ca="1" si="1887"/>
        <v/>
      </c>
      <c r="CB809" s="106" t="str">
        <f t="shared" ca="1" si="1887"/>
        <v/>
      </c>
      <c r="CC809" s="107" t="str">
        <f t="shared" ca="1" si="1887"/>
        <v/>
      </c>
      <c r="CD809" s="105" t="str">
        <f t="shared" ca="1" si="1887"/>
        <v/>
      </c>
      <c r="CE809" s="106" t="str">
        <f t="shared" ca="1" si="1887"/>
        <v/>
      </c>
      <c r="CF809" s="106" t="str">
        <f t="shared" ca="1" si="1887"/>
        <v/>
      </c>
      <c r="CG809" s="107" t="str">
        <f t="shared" ca="1" si="1887"/>
        <v/>
      </c>
      <c r="CH809" s="105">
        <f t="shared" ca="1" si="1887"/>
        <v>0</v>
      </c>
      <c r="CI809" s="106">
        <f t="shared" ca="1" si="1887"/>
        <v>0</v>
      </c>
      <c r="CJ809" s="106">
        <f t="shared" ca="1" si="1887"/>
        <v>0</v>
      </c>
      <c r="CK809" s="107">
        <f t="shared" ca="1" si="1887"/>
        <v>0</v>
      </c>
      <c r="CL809" s="105">
        <f t="shared" ca="1" si="1887"/>
        <v>0</v>
      </c>
      <c r="CM809" s="106">
        <f t="shared" ca="1" si="1887"/>
        <v>0</v>
      </c>
      <c r="CN809" s="106">
        <f t="shared" ca="1" si="1887"/>
        <v>0</v>
      </c>
      <c r="CO809" s="107">
        <f t="shared" ca="1" si="1887"/>
        <v>0</v>
      </c>
      <c r="CP809" s="105">
        <f t="shared" ca="1" si="1887"/>
        <v>0</v>
      </c>
      <c r="CQ809" s="106">
        <f t="shared" ca="1" si="1887"/>
        <v>0</v>
      </c>
      <c r="CR809" s="106">
        <f t="shared" ca="1" si="1887"/>
        <v>0</v>
      </c>
      <c r="CS809" s="107">
        <f t="shared" ca="1" si="1887"/>
        <v>0</v>
      </c>
      <c r="CT809" s="105">
        <f t="shared" ca="1" si="1887"/>
        <v>0</v>
      </c>
      <c r="CU809" s="106">
        <f t="shared" ca="1" si="1887"/>
        <v>0</v>
      </c>
      <c r="CV809" s="106">
        <f t="shared" ca="1" si="1887"/>
        <v>0</v>
      </c>
      <c r="CW809" s="107">
        <f t="shared" ca="1" si="1887"/>
        <v>0</v>
      </c>
      <c r="CX809" s="105">
        <f t="shared" ca="1" si="1887"/>
        <v>0</v>
      </c>
      <c r="CY809" s="106">
        <f t="shared" ca="1" si="1887"/>
        <v>0</v>
      </c>
      <c r="CZ809" s="106">
        <f t="shared" ca="1" si="1887"/>
        <v>0</v>
      </c>
      <c r="DA809" s="107">
        <f t="shared" ca="1" si="1887"/>
        <v>0</v>
      </c>
      <c r="DB809" s="105">
        <f t="shared" ca="1" si="1887"/>
        <v>0</v>
      </c>
      <c r="DC809" s="106">
        <f t="shared" ca="1" si="1887"/>
        <v>0</v>
      </c>
      <c r="DD809" s="106">
        <f t="shared" ca="1" si="1887"/>
        <v>0</v>
      </c>
      <c r="DE809" s="107">
        <f t="shared" ca="1" si="1887"/>
        <v>0</v>
      </c>
      <c r="DF809" s="105">
        <f t="shared" ca="1" si="1887"/>
        <v>0</v>
      </c>
      <c r="DG809" s="106">
        <f t="shared" ca="1" si="1887"/>
        <v>0</v>
      </c>
      <c r="DH809" s="106">
        <f t="shared" ca="1" si="1887"/>
        <v>0</v>
      </c>
      <c r="DI809" s="107">
        <f t="shared" ca="1" si="1887"/>
        <v>0</v>
      </c>
      <c r="DK809" s="106">
        <f t="shared" ref="DK809:EK809" ca="1" si="1888">SUM(OFFSET($E809,,MATCH(DK$3,$F$5:$DI$5,0)+3,,1))</f>
        <v>0</v>
      </c>
      <c r="DL809" s="106" t="e">
        <f t="shared" ca="1" si="1888"/>
        <v>#N/A</v>
      </c>
      <c r="DM809" s="106" t="e">
        <f t="shared" ca="1" si="1888"/>
        <v>#VALUE!</v>
      </c>
      <c r="DN809" s="106" t="e">
        <f t="shared" ca="1" si="1888"/>
        <v>#VALUE!</v>
      </c>
      <c r="DO809" s="106" t="e">
        <f t="shared" ca="1" si="1888"/>
        <v>#VALUE!</v>
      </c>
      <c r="DP809" s="106" t="e">
        <f t="shared" ca="1" si="1888"/>
        <v>#VALUE!</v>
      </c>
      <c r="DQ809" s="106" t="e">
        <f t="shared" ca="1" si="1888"/>
        <v>#VALUE!</v>
      </c>
      <c r="DR809" s="106" t="e">
        <f t="shared" ca="1" si="1888"/>
        <v>#VALUE!</v>
      </c>
      <c r="DS809" s="106" t="e">
        <f t="shared" ca="1" si="1888"/>
        <v>#VALUE!</v>
      </c>
      <c r="DT809" s="106" t="e">
        <f t="shared" ca="1" si="1888"/>
        <v>#VALUE!</v>
      </c>
      <c r="DU809" s="106" t="e">
        <f t="shared" ca="1" si="1888"/>
        <v>#VALUE!</v>
      </c>
      <c r="DV809" s="106" t="e">
        <f t="shared" ca="1" si="1888"/>
        <v>#VALUE!</v>
      </c>
      <c r="DW809" s="106" t="e">
        <f t="shared" ca="1" si="1888"/>
        <v>#VALUE!</v>
      </c>
      <c r="DX809" s="106" t="e">
        <f t="shared" ca="1" si="1888"/>
        <v>#VALUE!</v>
      </c>
      <c r="DY809" s="106" t="e">
        <f t="shared" ca="1" si="1888"/>
        <v>#VALUE!</v>
      </c>
      <c r="DZ809" s="106" t="e">
        <f t="shared" ca="1" si="1888"/>
        <v>#VALUE!</v>
      </c>
      <c r="EA809" s="106" t="e">
        <f t="shared" ca="1" si="1888"/>
        <v>#VALUE!</v>
      </c>
      <c r="EB809" s="106" t="e">
        <f t="shared" ca="1" si="1888"/>
        <v>#VALUE!</v>
      </c>
      <c r="EC809" s="106" t="e">
        <f t="shared" ca="1" si="1888"/>
        <v>#VALUE!</v>
      </c>
      <c r="ED809" s="106" t="e">
        <f t="shared" ca="1" si="1888"/>
        <v>#VALUE!</v>
      </c>
      <c r="EE809" s="106" t="e">
        <f t="shared" ca="1" si="1888"/>
        <v>#VALUE!</v>
      </c>
      <c r="EF809" s="106" t="e">
        <f t="shared" ca="1" si="1888"/>
        <v>#VALUE!</v>
      </c>
      <c r="EG809" s="106" t="e">
        <f t="shared" ca="1" si="1888"/>
        <v>#VALUE!</v>
      </c>
      <c r="EH809" s="106" t="e">
        <f t="shared" ca="1" si="1888"/>
        <v>#VALUE!</v>
      </c>
      <c r="EI809" s="106" t="e">
        <f t="shared" ca="1" si="1888"/>
        <v>#VALUE!</v>
      </c>
      <c r="EJ809" s="106" t="e">
        <f t="shared" ca="1" si="1888"/>
        <v>#VALUE!</v>
      </c>
      <c r="EK809" s="106" t="e">
        <f t="shared" ca="1" si="1888"/>
        <v>#VALUE!</v>
      </c>
    </row>
    <row r="810" spans="1:141" outlineLevel="1" x14ac:dyDescent="0.25">
      <c r="A810" s="90"/>
      <c r="B810" s="90"/>
      <c r="C810" s="90"/>
      <c r="D810" s="90"/>
      <c r="F810" s="100"/>
      <c r="I810" s="101"/>
      <c r="J810" s="100"/>
      <c r="M810" s="101"/>
      <c r="N810" s="100"/>
      <c r="Q810" s="101"/>
      <c r="R810" s="100"/>
      <c r="U810" s="101"/>
      <c r="V810" s="100"/>
      <c r="Y810" s="101"/>
      <c r="Z810" s="100"/>
      <c r="AC810" s="101"/>
      <c r="AD810" s="100"/>
      <c r="AG810" s="101"/>
      <c r="AH810" s="100"/>
      <c r="AK810" s="101"/>
      <c r="AL810" s="100"/>
      <c r="AO810" s="101"/>
      <c r="AP810" s="100"/>
      <c r="AS810" s="101"/>
      <c r="AT810" s="100"/>
      <c r="AW810" s="101"/>
      <c r="AX810" s="100"/>
      <c r="BA810" s="101"/>
      <c r="BB810" s="100"/>
      <c r="BE810" s="101"/>
      <c r="BF810" s="100"/>
      <c r="BI810" s="101"/>
      <c r="BJ810" s="100"/>
      <c r="BM810" s="101"/>
      <c r="BN810" s="100"/>
      <c r="BQ810" s="101"/>
      <c r="BR810" s="100"/>
      <c r="BU810" s="101"/>
      <c r="BV810" s="100"/>
      <c r="BY810" s="101"/>
      <c r="BZ810" s="100"/>
      <c r="CC810" s="101"/>
      <c r="CD810" s="100"/>
      <c r="CG810" s="101"/>
      <c r="CH810" s="100"/>
      <c r="CK810" s="101"/>
      <c r="CL810" s="100"/>
      <c r="CO810" s="101"/>
      <c r="CP810" s="100"/>
      <c r="CS810" s="101"/>
      <c r="CT810" s="100"/>
      <c r="CW810" s="101"/>
      <c r="CX810" s="100"/>
      <c r="DA810" s="101"/>
      <c r="DB810" s="100"/>
      <c r="DE810" s="101"/>
      <c r="DF810" s="100"/>
      <c r="DI810" s="101"/>
    </row>
    <row r="811" spans="1:141" outlineLevel="1" x14ac:dyDescent="0.25">
      <c r="A811" s="90" t="str">
        <f>A813</f>
        <v>bs</v>
      </c>
      <c r="B811" s="90" t="str">
        <f t="shared" ref="B811:C811" si="1889">B813</f>
        <v>othertotalStockholdersEquity</v>
      </c>
      <c r="C811" s="90">
        <f t="shared" si="1889"/>
        <v>9.9999999999999995E-7</v>
      </c>
      <c r="D811" s="90"/>
      <c r="E811" t="str">
        <f>CONCATENATE(E809," - adjustment")</f>
        <v>Other stockholder equity - adjustment</v>
      </c>
      <c r="F811" s="117">
        <v>0</v>
      </c>
      <c r="G811" s="118">
        <v>0</v>
      </c>
      <c r="H811" s="118">
        <v>0</v>
      </c>
      <c r="I811" s="119" cm="1">
        <f t="array" aca="1" ref="I811" ca="1">IF(ISNUMBER(INDEX(DataModel!$ET$4:$FT$109,MATCH(1,(DataModel!$EO$4:$EO$109=$A811)*(DataModel!$EP$4:$EP$109=$B811),0),MATCH(CONCATENATE("FY ",RIGHT(I$3,4)),DataModel!$ET$2:$FT$2,0))*$C811),INDEX(DataModel!$ET$4:$FT$109,MATCH(1,(DataModel!$EO$4:$EO$109=$A811)*(DataModel!$EP$4:$EP$109=$B811),0),MATCH(CONCATENATE("FY ",RIGHT(I$3,4)),DataModel!$ET$2:$FT$2,0))*$C811,0)</f>
        <v>0</v>
      </c>
      <c r="J811" s="117">
        <v>0</v>
      </c>
      <c r="K811" s="118">
        <v>0</v>
      </c>
      <c r="L811" s="118">
        <v>0</v>
      </c>
      <c r="M811" s="119" cm="1">
        <f t="array" ref="M811">IF(ISNUMBER(INDEX(DataModel!$ET$4:$FT$109,MATCH(1,(DataModel!$EO$4:$EO$109=$A811)*(DataModel!$EP$4:$EP$109=$B811),0),MATCH(CONCATENATE("FY ",RIGHT(M$3,4)),DataModel!$ET$2:$FT$2,0))*$C811),INDEX(DataModel!$ET$4:$FT$109,MATCH(1,(DataModel!$EO$4:$EO$109=$A811)*(DataModel!$EP$4:$EP$109=$B811),0),MATCH(CONCATENATE("FY ",RIGHT(M$3,4)),DataModel!$ET$2:$FT$2,0))*$C811,0)</f>
        <v>0</v>
      </c>
      <c r="N811" s="117">
        <v>0</v>
      </c>
      <c r="O811" s="118">
        <v>0</v>
      </c>
      <c r="P811" s="118">
        <v>0</v>
      </c>
      <c r="Q811" s="119" cm="1">
        <f t="array" ref="Q811">IF(ISNUMBER(INDEX(DataModel!$ET$4:$FT$109,MATCH(1,(DataModel!$EO$4:$EO$109=$A811)*(DataModel!$EP$4:$EP$109=$B811),0),MATCH(CONCATENATE("FY ",RIGHT(Q$3,4)),DataModel!$ET$2:$FT$2,0))*$C811),INDEX(DataModel!$ET$4:$FT$109,MATCH(1,(DataModel!$EO$4:$EO$109=$A811)*(DataModel!$EP$4:$EP$109=$B811),0),MATCH(CONCATENATE("FY ",RIGHT(Q$3,4)),DataModel!$ET$2:$FT$2,0))*$C811,0)</f>
        <v>0</v>
      </c>
      <c r="R811" s="117">
        <v>0</v>
      </c>
      <c r="S811" s="118">
        <v>0</v>
      </c>
      <c r="T811" s="118">
        <v>0</v>
      </c>
      <c r="U811" s="119" cm="1">
        <f t="array" ref="U811">IF(ISNUMBER(INDEX(DataModel!$ET$4:$FT$109,MATCH(1,(DataModel!$EO$4:$EO$109=$A811)*(DataModel!$EP$4:$EP$109=$B811),0),MATCH(CONCATENATE("FY ",RIGHT(U$3,4)),DataModel!$ET$2:$FT$2,0))*$C811),INDEX(DataModel!$ET$4:$FT$109,MATCH(1,(DataModel!$EO$4:$EO$109=$A811)*(DataModel!$EP$4:$EP$109=$B811),0),MATCH(CONCATENATE("FY ",RIGHT(U$3,4)),DataModel!$ET$2:$FT$2,0))*$C811,0)</f>
        <v>0</v>
      </c>
      <c r="V811" s="117">
        <v>0</v>
      </c>
      <c r="W811" s="118">
        <v>0</v>
      </c>
      <c r="X811" s="118">
        <v>0</v>
      </c>
      <c r="Y811" s="119" cm="1">
        <f t="array" ref="Y811">IF(ISNUMBER(INDEX(DataModel!$ET$4:$FT$109,MATCH(1,(DataModel!$EO$4:$EO$109=$A811)*(DataModel!$EP$4:$EP$109=$B811),0),MATCH(CONCATENATE("FY ",RIGHT(Y$3,4)),DataModel!$ET$2:$FT$2,0))*$C811),INDEX(DataModel!$ET$4:$FT$109,MATCH(1,(DataModel!$EO$4:$EO$109=$A811)*(DataModel!$EP$4:$EP$109=$B811),0),MATCH(CONCATENATE("FY ",RIGHT(Y$3,4)),DataModel!$ET$2:$FT$2,0))*$C811,0)</f>
        <v>0</v>
      </c>
      <c r="Z811" s="117">
        <v>0</v>
      </c>
      <c r="AA811" s="118">
        <v>0</v>
      </c>
      <c r="AB811" s="118">
        <v>0</v>
      </c>
      <c r="AC811" s="119" cm="1">
        <f t="array" ref="AC811">IF(ISNUMBER(INDEX(DataModel!$ET$4:$FT$109,MATCH(1,(DataModel!$EO$4:$EO$109=$A811)*(DataModel!$EP$4:$EP$109=$B811),0),MATCH(CONCATENATE("FY ",RIGHT(AC$3,4)),DataModel!$ET$2:$FT$2,0))*$C811),INDEX(DataModel!$ET$4:$FT$109,MATCH(1,(DataModel!$EO$4:$EO$109=$A811)*(DataModel!$EP$4:$EP$109=$B811),0),MATCH(CONCATENATE("FY ",RIGHT(AC$3,4)),DataModel!$ET$2:$FT$2,0))*$C811,0)</f>
        <v>0</v>
      </c>
      <c r="AD811" s="117">
        <v>0</v>
      </c>
      <c r="AE811" s="118">
        <v>0</v>
      </c>
      <c r="AF811" s="118">
        <v>0</v>
      </c>
      <c r="AG811" s="119" cm="1">
        <f t="array" ref="AG811">IF(ISNUMBER(INDEX(DataModel!$ET$4:$FT$109,MATCH(1,(DataModel!$EO$4:$EO$109=$A811)*(DataModel!$EP$4:$EP$109=$B811),0),MATCH(CONCATENATE("FY ",RIGHT(AG$3,4)),DataModel!$ET$2:$FT$2,0))*$C811),INDEX(DataModel!$ET$4:$FT$109,MATCH(1,(DataModel!$EO$4:$EO$109=$A811)*(DataModel!$EP$4:$EP$109=$B811),0),MATCH(CONCATENATE("FY ",RIGHT(AG$3,4)),DataModel!$ET$2:$FT$2,0))*$C811,0)</f>
        <v>0</v>
      </c>
      <c r="AH811" s="117">
        <v>0</v>
      </c>
      <c r="AI811" s="118">
        <v>0</v>
      </c>
      <c r="AJ811" s="118">
        <v>0</v>
      </c>
      <c r="AK811" s="119" cm="1">
        <f t="array" ref="AK811">IF(ISNUMBER(INDEX(DataModel!$ET$4:$FT$109,MATCH(1,(DataModel!$EO$4:$EO$109=$A811)*(DataModel!$EP$4:$EP$109=$B811),0),MATCH(CONCATENATE("FY ",RIGHT(AK$3,4)),DataModel!$ET$2:$FT$2,0))*$C811),INDEX(DataModel!$ET$4:$FT$109,MATCH(1,(DataModel!$EO$4:$EO$109=$A811)*(DataModel!$EP$4:$EP$109=$B811),0),MATCH(CONCATENATE("FY ",RIGHT(AK$3,4)),DataModel!$ET$2:$FT$2,0))*$C811,0)</f>
        <v>0</v>
      </c>
      <c r="AL811" s="117">
        <v>0</v>
      </c>
      <c r="AM811" s="118">
        <v>0</v>
      </c>
      <c r="AN811" s="118">
        <v>0</v>
      </c>
      <c r="AO811" s="119" cm="1">
        <f t="array" ref="AO811">IF(ISNUMBER(INDEX(DataModel!$ET$4:$FT$109,MATCH(1,(DataModel!$EO$4:$EO$109=$A811)*(DataModel!$EP$4:$EP$109=$B811),0),MATCH(CONCATENATE("FY ",RIGHT(AO$3,4)),DataModel!$ET$2:$FT$2,0))*$C811),INDEX(DataModel!$ET$4:$FT$109,MATCH(1,(DataModel!$EO$4:$EO$109=$A811)*(DataModel!$EP$4:$EP$109=$B811),0),MATCH(CONCATENATE("FY ",RIGHT(AO$3,4)),DataModel!$ET$2:$FT$2,0))*$C811,0)</f>
        <v>0</v>
      </c>
      <c r="AP811" s="117">
        <v>0</v>
      </c>
      <c r="AQ811" s="118">
        <v>0</v>
      </c>
      <c r="AR811" s="118">
        <v>0</v>
      </c>
      <c r="AS811" s="119" cm="1">
        <f t="array" ref="AS811">IF(ISNUMBER(INDEX(DataModel!$ET$4:$FT$109,MATCH(1,(DataModel!$EO$4:$EO$109=$A811)*(DataModel!$EP$4:$EP$109=$B811),0),MATCH(CONCATENATE("FY ",RIGHT(AS$3,4)),DataModel!$ET$2:$FT$2,0))*$C811),INDEX(DataModel!$ET$4:$FT$109,MATCH(1,(DataModel!$EO$4:$EO$109=$A811)*(DataModel!$EP$4:$EP$109=$B811),0),MATCH(CONCATENATE("FY ",RIGHT(AS$3,4)),DataModel!$ET$2:$FT$2,0))*$C811,0)</f>
        <v>0</v>
      </c>
      <c r="AT811" s="117">
        <v>0</v>
      </c>
      <c r="AU811" s="118">
        <v>0</v>
      </c>
      <c r="AV811" s="118">
        <v>0</v>
      </c>
      <c r="AW811" s="119" cm="1">
        <f t="array" ref="AW811">IF(ISNUMBER(INDEX(DataModel!$ET$4:$FT$109,MATCH(1,(DataModel!$EO$4:$EO$109=$A811)*(DataModel!$EP$4:$EP$109=$B811),0),MATCH(CONCATENATE("FY ",RIGHT(AW$3,4)),DataModel!$ET$2:$FT$2,0))*$C811),INDEX(DataModel!$ET$4:$FT$109,MATCH(1,(DataModel!$EO$4:$EO$109=$A811)*(DataModel!$EP$4:$EP$109=$B811),0),MATCH(CONCATENATE("FY ",RIGHT(AW$3,4)),DataModel!$ET$2:$FT$2,0))*$C811,0)</f>
        <v>0</v>
      </c>
      <c r="AX811" s="117">
        <v>0</v>
      </c>
      <c r="AY811" s="118">
        <v>0</v>
      </c>
      <c r="AZ811" s="118">
        <v>0</v>
      </c>
      <c r="BA811" s="119" cm="1">
        <f t="array" ref="BA811">IF(ISNUMBER(INDEX(DataModel!$ET$4:$FT$109,MATCH(1,(DataModel!$EO$4:$EO$109=$A811)*(DataModel!$EP$4:$EP$109=$B811),0),MATCH(CONCATENATE("FY ",RIGHT(BA$3,4)),DataModel!$ET$2:$FT$2,0))*$C811),INDEX(DataModel!$ET$4:$FT$109,MATCH(1,(DataModel!$EO$4:$EO$109=$A811)*(DataModel!$EP$4:$EP$109=$B811),0),MATCH(CONCATENATE("FY ",RIGHT(BA$3,4)),DataModel!$ET$2:$FT$2,0))*$C811,0)</f>
        <v>0</v>
      </c>
      <c r="BB811" s="117">
        <v>0</v>
      </c>
      <c r="BC811" s="118">
        <v>0</v>
      </c>
      <c r="BD811" s="118">
        <v>0</v>
      </c>
      <c r="BE811" s="119" cm="1">
        <f t="array" ref="BE811">IF(ISNUMBER(INDEX(DataModel!$ET$4:$FT$109,MATCH(1,(DataModel!$EO$4:$EO$109=$A811)*(DataModel!$EP$4:$EP$109=$B811),0),MATCH(CONCATENATE("FY ",RIGHT(BE$3,4)),DataModel!$ET$2:$FT$2,0))*$C811),INDEX(DataModel!$ET$4:$FT$109,MATCH(1,(DataModel!$EO$4:$EO$109=$A811)*(DataModel!$EP$4:$EP$109=$B811),0),MATCH(CONCATENATE("FY ",RIGHT(BE$3,4)),DataModel!$ET$2:$FT$2,0))*$C811,0)</f>
        <v>0</v>
      </c>
      <c r="BF811" s="117">
        <v>0</v>
      </c>
      <c r="BG811" s="118">
        <v>0</v>
      </c>
      <c r="BH811" s="118">
        <v>0</v>
      </c>
      <c r="BI811" s="119" cm="1">
        <f t="array" ref="BI811">IF(ISNUMBER(INDEX(DataModel!$ET$4:$FT$109,MATCH(1,(DataModel!$EO$4:$EO$109=$A811)*(DataModel!$EP$4:$EP$109=$B811),0),MATCH(CONCATENATE("FY ",RIGHT(BI$3,4)),DataModel!$ET$2:$FT$2,0))*$C811),INDEX(DataModel!$ET$4:$FT$109,MATCH(1,(DataModel!$EO$4:$EO$109=$A811)*(DataModel!$EP$4:$EP$109=$B811),0),MATCH(CONCATENATE("FY ",RIGHT(BI$3,4)),DataModel!$ET$2:$FT$2,0))*$C811,0)</f>
        <v>0</v>
      </c>
      <c r="BJ811" s="117">
        <v>0</v>
      </c>
      <c r="BK811" s="118">
        <v>0</v>
      </c>
      <c r="BL811" s="118">
        <v>0</v>
      </c>
      <c r="BM811" s="119" cm="1">
        <f t="array" ref="BM811">IF(ISNUMBER(INDEX(DataModel!$ET$4:$FT$109,MATCH(1,(DataModel!$EO$4:$EO$109=$A811)*(DataModel!$EP$4:$EP$109=$B811),0),MATCH(CONCATENATE("FY ",RIGHT(BM$3,4)),DataModel!$ET$2:$FT$2,0))*$C811),INDEX(DataModel!$ET$4:$FT$109,MATCH(1,(DataModel!$EO$4:$EO$109=$A811)*(DataModel!$EP$4:$EP$109=$B811),0),MATCH(CONCATENATE("FY ",RIGHT(BM$3,4)),DataModel!$ET$2:$FT$2,0))*$C811,0)</f>
        <v>0</v>
      </c>
      <c r="BN811" s="117">
        <v>0</v>
      </c>
      <c r="BO811" s="118">
        <v>0</v>
      </c>
      <c r="BP811" s="118">
        <v>0</v>
      </c>
      <c r="BQ811" s="119" cm="1">
        <f t="array" ref="BQ811">IF(ISNUMBER(INDEX(DataModel!$ET$4:$FT$109,MATCH(1,(DataModel!$EO$4:$EO$109=$A811)*(DataModel!$EP$4:$EP$109=$B811),0),MATCH(CONCATENATE("FY ",RIGHT(BQ$3,4)),DataModel!$ET$2:$FT$2,0))*$C811),INDEX(DataModel!$ET$4:$FT$109,MATCH(1,(DataModel!$EO$4:$EO$109=$A811)*(DataModel!$EP$4:$EP$109=$B811),0),MATCH(CONCATENATE("FY ",RIGHT(BQ$3,4)),DataModel!$ET$2:$FT$2,0))*$C811,0)</f>
        <v>0</v>
      </c>
      <c r="BR811" s="117">
        <v>0</v>
      </c>
      <c r="BS811" s="118">
        <v>0</v>
      </c>
      <c r="BT811" s="118">
        <v>0</v>
      </c>
      <c r="BU811" s="119" cm="1">
        <f t="array" ref="BU811">IF(ISNUMBER(INDEX(DataModel!$ET$4:$FT$109,MATCH(1,(DataModel!$EO$4:$EO$109=$A811)*(DataModel!$EP$4:$EP$109=$B811),0),MATCH(CONCATENATE("FY ",RIGHT(BU$3,4)),DataModel!$ET$2:$FT$2,0))*$C811),INDEX(DataModel!$ET$4:$FT$109,MATCH(1,(DataModel!$EO$4:$EO$109=$A811)*(DataModel!$EP$4:$EP$109=$B811),0),MATCH(CONCATENATE("FY ",RIGHT(BU$3,4)),DataModel!$ET$2:$FT$2,0))*$C811,0)</f>
        <v>0</v>
      </c>
      <c r="BV811" s="117">
        <v>0</v>
      </c>
      <c r="BW811" s="118">
        <v>0</v>
      </c>
      <c r="BX811" s="118">
        <v>0</v>
      </c>
      <c r="BY811" s="119" cm="1">
        <f t="array" ref="BY811">IF(ISNUMBER(INDEX(DataModel!$ET$4:$FT$109,MATCH(1,(DataModel!$EO$4:$EO$109=$A811)*(DataModel!$EP$4:$EP$109=$B811),0),MATCH(CONCATENATE("FY ",RIGHT(BY$3,4)),DataModel!$ET$2:$FT$2,0))*$C811),INDEX(DataModel!$ET$4:$FT$109,MATCH(1,(DataModel!$EO$4:$EO$109=$A811)*(DataModel!$EP$4:$EP$109=$B811),0),MATCH(CONCATENATE("FY ",RIGHT(BY$3,4)),DataModel!$ET$2:$FT$2,0))*$C811,0)</f>
        <v>0</v>
      </c>
      <c r="BZ811" s="117">
        <v>0</v>
      </c>
      <c r="CA811" s="118">
        <v>0</v>
      </c>
      <c r="CB811" s="118">
        <v>0</v>
      </c>
      <c r="CC811" s="119" cm="1">
        <f t="array" ref="CC811">IF(ISNUMBER(INDEX(DataModel!$ET$4:$FT$109,MATCH(1,(DataModel!$EO$4:$EO$109=$A811)*(DataModel!$EP$4:$EP$109=$B811),0),MATCH(CONCATENATE("FY ",RIGHT(CC$3,4)),DataModel!$ET$2:$FT$2,0))*$C811),INDEX(DataModel!$ET$4:$FT$109,MATCH(1,(DataModel!$EO$4:$EO$109=$A811)*(DataModel!$EP$4:$EP$109=$B811),0),MATCH(CONCATENATE("FY ",RIGHT(CC$3,4)),DataModel!$ET$2:$FT$2,0))*$C811,0)</f>
        <v>0</v>
      </c>
      <c r="CD811" s="117">
        <v>0</v>
      </c>
      <c r="CE811" s="118">
        <v>0</v>
      </c>
      <c r="CF811" s="118">
        <v>0</v>
      </c>
      <c r="CG811" s="119" cm="1">
        <f t="array" ref="CG811">IF(ISNUMBER(INDEX(DataModel!$ET$4:$FT$109,MATCH(1,(DataModel!$EO$4:$EO$109=$A811)*(DataModel!$EP$4:$EP$109=$B811),0),MATCH(CONCATENATE("FY ",RIGHT(CG$3,4)),DataModel!$ET$2:$FT$2,0))*$C811),INDEX(DataModel!$ET$4:$FT$109,MATCH(1,(DataModel!$EO$4:$EO$109=$A811)*(DataModel!$EP$4:$EP$109=$B811),0),MATCH(CONCATENATE("FY ",RIGHT(CG$3,4)),DataModel!$ET$2:$FT$2,0))*$C811,0)</f>
        <v>0</v>
      </c>
      <c r="CH811" s="117">
        <v>0</v>
      </c>
      <c r="CI811" s="118">
        <v>0</v>
      </c>
      <c r="CJ811" s="118">
        <v>0</v>
      </c>
      <c r="CK811" s="119" cm="1">
        <f t="array" ref="CK811">IF(ISNUMBER(INDEX(DataModel!$ET$4:$FT$109,MATCH(1,(DataModel!$EO$4:$EO$109=$A811)*(DataModel!$EP$4:$EP$109=$B811),0),MATCH(CONCATENATE("FY ",RIGHT(CK$3,4)),DataModel!$ET$2:$FT$2,0))*$C811),INDEX(DataModel!$ET$4:$FT$109,MATCH(1,(DataModel!$EO$4:$EO$109=$A811)*(DataModel!$EP$4:$EP$109=$B811),0),MATCH(CONCATENATE("FY ",RIGHT(CK$3,4)),DataModel!$ET$2:$FT$2,0))*$C811,0)</f>
        <v>0</v>
      </c>
      <c r="CL811" s="117">
        <v>0</v>
      </c>
      <c r="CM811" s="118">
        <v>0</v>
      </c>
      <c r="CN811" s="118">
        <v>0</v>
      </c>
      <c r="CO811" s="119" cm="1">
        <f t="array" ref="CO811">IF(ISNUMBER(INDEX(DataModel!$ET$4:$FT$109,MATCH(1,(DataModel!$EO$4:$EO$109=$A811)*(DataModel!$EP$4:$EP$109=$B811),0),MATCH(CONCATENATE("FY ",RIGHT(CO$3,4)),DataModel!$ET$2:$FT$2,0))*$C811),INDEX(DataModel!$ET$4:$FT$109,MATCH(1,(DataModel!$EO$4:$EO$109=$A811)*(DataModel!$EP$4:$EP$109=$B811),0),MATCH(CONCATENATE("FY ",RIGHT(CO$3,4)),DataModel!$ET$2:$FT$2,0))*$C811,0)</f>
        <v>0</v>
      </c>
      <c r="CP811" s="117">
        <v>0</v>
      </c>
      <c r="CQ811" s="118">
        <v>0</v>
      </c>
      <c r="CR811" s="118">
        <v>0</v>
      </c>
      <c r="CS811" s="119" cm="1">
        <f t="array" ref="CS811">IF(ISNUMBER(INDEX(DataModel!$ET$4:$FT$109,MATCH(1,(DataModel!$EO$4:$EO$109=$A811)*(DataModel!$EP$4:$EP$109=$B811),0),MATCH(CONCATENATE("FY ",RIGHT(CS$3,4)),DataModel!$ET$2:$FT$2,0))*$C811),INDEX(DataModel!$ET$4:$FT$109,MATCH(1,(DataModel!$EO$4:$EO$109=$A811)*(DataModel!$EP$4:$EP$109=$B811),0),MATCH(CONCATENATE("FY ",RIGHT(CS$3,4)),DataModel!$ET$2:$FT$2,0))*$C811,0)</f>
        <v>0</v>
      </c>
      <c r="CT811" s="117">
        <v>0</v>
      </c>
      <c r="CU811" s="118">
        <v>0</v>
      </c>
      <c r="CV811" s="118">
        <v>0</v>
      </c>
      <c r="CW811" s="119" cm="1">
        <f t="array" ref="CW811">IF(ISNUMBER(INDEX(DataModel!$ET$4:$FT$109,MATCH(1,(DataModel!$EO$4:$EO$109=$A811)*(DataModel!$EP$4:$EP$109=$B811),0),MATCH(CONCATENATE("FY ",RIGHT(CW$3,4)),DataModel!$ET$2:$FT$2,0))*$C811),INDEX(DataModel!$ET$4:$FT$109,MATCH(1,(DataModel!$EO$4:$EO$109=$A811)*(DataModel!$EP$4:$EP$109=$B811),0),MATCH(CONCATENATE("FY ",RIGHT(CW$3,4)),DataModel!$ET$2:$FT$2,0))*$C811,0)</f>
        <v>0</v>
      </c>
      <c r="CX811" s="117">
        <v>0</v>
      </c>
      <c r="CY811" s="118">
        <v>0</v>
      </c>
      <c r="CZ811" s="118">
        <v>0</v>
      </c>
      <c r="DA811" s="119" cm="1">
        <f t="array" ref="DA811">IF(ISNUMBER(INDEX(DataModel!$ET$4:$FT$109,MATCH(1,(DataModel!$EO$4:$EO$109=$A811)*(DataModel!$EP$4:$EP$109=$B811),0),MATCH(CONCATENATE("FY ",RIGHT(DA$3,4)),DataModel!$ET$2:$FT$2,0))*$C811),INDEX(DataModel!$ET$4:$FT$109,MATCH(1,(DataModel!$EO$4:$EO$109=$A811)*(DataModel!$EP$4:$EP$109=$B811),0),MATCH(CONCATENATE("FY ",RIGHT(DA$3,4)),DataModel!$ET$2:$FT$2,0))*$C811,0)</f>
        <v>0</v>
      </c>
      <c r="DB811" s="117">
        <v>0</v>
      </c>
      <c r="DC811" s="118">
        <v>0</v>
      </c>
      <c r="DD811" s="118">
        <v>0</v>
      </c>
      <c r="DE811" s="119" cm="1">
        <f t="array" ref="DE811">IF(ISNUMBER(INDEX(DataModel!$ET$4:$FT$109,MATCH(1,(DataModel!$EO$4:$EO$109=$A811)*(DataModel!$EP$4:$EP$109=$B811),0),MATCH(CONCATENATE("FY ",RIGHT(DE$3,4)),DataModel!$ET$2:$FT$2,0))*$C811),INDEX(DataModel!$ET$4:$FT$109,MATCH(1,(DataModel!$EO$4:$EO$109=$A811)*(DataModel!$EP$4:$EP$109=$B811),0),MATCH(CONCATENATE("FY ",RIGHT(DE$3,4)),DataModel!$ET$2:$FT$2,0))*$C811,0)</f>
        <v>0</v>
      </c>
      <c r="DF811" s="117">
        <v>0</v>
      </c>
      <c r="DG811" s="118">
        <v>0</v>
      </c>
      <c r="DH811" s="118">
        <v>0</v>
      </c>
      <c r="DI811" s="119" cm="1">
        <f t="array" ref="DI811">IF(ISNUMBER(INDEX(DataModel!$ET$4:$FT$109,MATCH(1,(DataModel!$EO$4:$EO$109=$A811)*(DataModel!$EP$4:$EP$109=$B811),0),MATCH(CONCATENATE("FY ",RIGHT(DI$3,4)),DataModel!$ET$2:$FT$2,0))*$C811),INDEX(DataModel!$ET$4:$FT$109,MATCH(1,(DataModel!$EO$4:$EO$109=$A811)*(DataModel!$EP$4:$EP$109=$B811),0),MATCH(CONCATENATE("FY ",RIGHT(DI$3,4)),DataModel!$ET$2:$FT$2,0))*$C811,0)</f>
        <v>0</v>
      </c>
      <c r="DK811" s="69">
        <f t="shared" ref="DK811:EK811" ca="1" si="1890">SUM(OFFSET($E811,,MATCH(DK$3,$F$5:$DI$5,0)+3,,1))</f>
        <v>0</v>
      </c>
      <c r="DL811" s="69" t="e">
        <f t="shared" ca="1" si="1890"/>
        <v>#N/A</v>
      </c>
      <c r="DM811" s="69" t="e">
        <f t="shared" ca="1" si="1890"/>
        <v>#VALUE!</v>
      </c>
      <c r="DN811" s="69" t="e">
        <f t="shared" ca="1" si="1890"/>
        <v>#VALUE!</v>
      </c>
      <c r="DO811" s="69" t="e">
        <f t="shared" ca="1" si="1890"/>
        <v>#VALUE!</v>
      </c>
      <c r="DP811" s="69" t="e">
        <f t="shared" ca="1" si="1890"/>
        <v>#VALUE!</v>
      </c>
      <c r="DQ811" s="69" t="e">
        <f t="shared" ca="1" si="1890"/>
        <v>#VALUE!</v>
      </c>
      <c r="DR811" s="69" t="e">
        <f t="shared" ca="1" si="1890"/>
        <v>#VALUE!</v>
      </c>
      <c r="DS811" s="69" t="e">
        <f t="shared" ca="1" si="1890"/>
        <v>#VALUE!</v>
      </c>
      <c r="DT811" s="69" t="e">
        <f t="shared" ca="1" si="1890"/>
        <v>#VALUE!</v>
      </c>
      <c r="DU811" s="69" t="e">
        <f t="shared" ca="1" si="1890"/>
        <v>#VALUE!</v>
      </c>
      <c r="DV811" s="69" t="e">
        <f t="shared" ca="1" si="1890"/>
        <v>#VALUE!</v>
      </c>
      <c r="DW811" s="69" t="e">
        <f t="shared" ca="1" si="1890"/>
        <v>#VALUE!</v>
      </c>
      <c r="DX811" s="69" t="e">
        <f t="shared" ca="1" si="1890"/>
        <v>#VALUE!</v>
      </c>
      <c r="DY811" s="69" t="e">
        <f t="shared" ca="1" si="1890"/>
        <v>#VALUE!</v>
      </c>
      <c r="DZ811" s="69" t="e">
        <f t="shared" ca="1" si="1890"/>
        <v>#VALUE!</v>
      </c>
      <c r="EA811" s="69" t="e">
        <f t="shared" ca="1" si="1890"/>
        <v>#VALUE!</v>
      </c>
      <c r="EB811" s="69" t="e">
        <f t="shared" ca="1" si="1890"/>
        <v>#VALUE!</v>
      </c>
      <c r="EC811" s="69" t="e">
        <f t="shared" ca="1" si="1890"/>
        <v>#VALUE!</v>
      </c>
      <c r="ED811" s="69" t="e">
        <f t="shared" ca="1" si="1890"/>
        <v>#VALUE!</v>
      </c>
      <c r="EE811" s="69" t="e">
        <f t="shared" ca="1" si="1890"/>
        <v>#VALUE!</v>
      </c>
      <c r="EF811" s="69" t="e">
        <f t="shared" ca="1" si="1890"/>
        <v>#VALUE!</v>
      </c>
      <c r="EG811" s="69" t="e">
        <f t="shared" ca="1" si="1890"/>
        <v>#VALUE!</v>
      </c>
      <c r="EH811" s="69" t="e">
        <f t="shared" ca="1" si="1890"/>
        <v>#VALUE!</v>
      </c>
      <c r="EI811" s="69" t="e">
        <f t="shared" ca="1" si="1890"/>
        <v>#VALUE!</v>
      </c>
      <c r="EJ811" s="69" t="e">
        <f t="shared" ca="1" si="1890"/>
        <v>#VALUE!</v>
      </c>
      <c r="EK811" s="69" t="e">
        <f t="shared" ca="1" si="1890"/>
        <v>#VALUE!</v>
      </c>
    </row>
    <row r="812" spans="1:141" outlineLevel="1" x14ac:dyDescent="0.25">
      <c r="A812" s="90"/>
      <c r="B812" s="90"/>
      <c r="C812" s="90"/>
      <c r="D812" s="90"/>
      <c r="F812" s="100"/>
      <c r="I812" s="101"/>
      <c r="J812" s="100"/>
      <c r="M812" s="101"/>
      <c r="N812" s="100"/>
      <c r="Q812" s="101"/>
      <c r="R812" s="100"/>
      <c r="U812" s="101"/>
      <c r="V812" s="100"/>
      <c r="Y812" s="101"/>
      <c r="Z812" s="100"/>
      <c r="AC812" s="101"/>
      <c r="AD812" s="100"/>
      <c r="AG812" s="101"/>
      <c r="AH812" s="100"/>
      <c r="AK812" s="101"/>
      <c r="AL812" s="100"/>
      <c r="AO812" s="101"/>
      <c r="AP812" s="100"/>
      <c r="AS812" s="101"/>
      <c r="AT812" s="100"/>
      <c r="AW812" s="101"/>
      <c r="AX812" s="100"/>
      <c r="BA812" s="101"/>
      <c r="BB812" s="100"/>
      <c r="BE812" s="101"/>
      <c r="BF812" s="100"/>
      <c r="BI812" s="101"/>
      <c r="BJ812" s="100"/>
      <c r="BM812" s="101"/>
      <c r="BN812" s="100"/>
      <c r="BQ812" s="101"/>
      <c r="BR812" s="100"/>
      <c r="BU812" s="101"/>
      <c r="BV812" s="100"/>
      <c r="BY812" s="101"/>
      <c r="BZ812" s="100"/>
      <c r="CC812" s="101"/>
      <c r="CD812" s="100"/>
      <c r="CG812" s="101"/>
      <c r="CH812" s="100"/>
      <c r="CK812" s="101"/>
      <c r="CL812" s="100"/>
      <c r="CO812" s="101"/>
      <c r="CP812" s="100"/>
      <c r="CS812" s="101"/>
      <c r="CT812" s="100"/>
      <c r="CW812" s="101"/>
      <c r="CX812" s="100"/>
      <c r="DA812" s="101"/>
      <c r="DB812" s="100"/>
      <c r="DE812" s="101"/>
      <c r="DF812" s="100"/>
      <c r="DI812" s="101"/>
    </row>
    <row r="813" spans="1:141" outlineLevel="1" x14ac:dyDescent="0.25">
      <c r="A813" s="90" t="s">
        <v>157</v>
      </c>
      <c r="B813" s="90" t="s">
        <v>192</v>
      </c>
      <c r="C813" s="111">
        <f>$C$6</f>
        <v>9.9999999999999995E-7</v>
      </c>
      <c r="D813" s="90"/>
      <c r="E813" t="str">
        <f>CONCATENATE(E809," - history")</f>
        <v>Other stockholder equity - history</v>
      </c>
      <c r="F813" s="113" t="str" cm="1">
        <f t="array" aca="1" ref="F813" ca="1">IF(AND(F$4="A",ISNUMBER(DataModel!F$4)),INDEX(DataModel!$F$4:$BA$109,MATCH(1,(DataModel!$A$4:$A$109=$A813)*(DataModel!$B$4:$B$109=$B813),0),MATCH(F$3,DataModel!$F$2:$BA$2,0))*$C813,"")</f>
        <v/>
      </c>
      <c r="G813" s="69" t="str" cm="1">
        <f t="array" aca="1" ref="G813" ca="1">IF(AND(G$4="A",ISNUMBER(DataModel!G$4)),INDEX(DataModel!$F$4:$BA$109,MATCH(1,(DataModel!$A$4:$A$109=$A813)*(DataModel!$B$4:$B$109=$B813),0),MATCH(G$3,DataModel!$F$2:$BA$2,0))*$C813,"")</f>
        <v/>
      </c>
      <c r="H813" s="69" t="str" cm="1">
        <f t="array" aca="1" ref="H813" ca="1">IF(AND(H$4="A",ISNUMBER(DataModel!H$4)),INDEX(DataModel!$F$4:$BA$109,MATCH(1,(DataModel!$A$4:$A$109=$A813)*(DataModel!$B$4:$B$109=$B813),0),MATCH(H$3,DataModel!$F$2:$BA$2,0))*$C813,"")</f>
        <v/>
      </c>
      <c r="I813" s="114" t="str" cm="1">
        <f t="array" aca="1" ref="I813" ca="1">IF(AND(I$4="A",ISNUMBER(DataModel!I$4)),INDEX(DataModel!$F$4:$BA$109,MATCH(1,(DataModel!$A$4:$A$109=$A813)*(DataModel!$B$4:$B$109=$B813),0),MATCH(I$3,DataModel!$F$2:$BA$2,0))*$C813,"")</f>
        <v/>
      </c>
      <c r="J813" s="113" t="str" cm="1">
        <f t="array" aca="1" ref="J813" ca="1">IF(AND(J$4="A",ISNUMBER(DataModel!J$4)),INDEX(DataModel!$F$4:$BA$109,MATCH(1,(DataModel!$A$4:$A$109=$A813)*(DataModel!$B$4:$B$109=$B813),0),MATCH(J$3,DataModel!$F$2:$BA$2,0))*$C813,"")</f>
        <v/>
      </c>
      <c r="K813" s="69" t="str" cm="1">
        <f t="array" aca="1" ref="K813" ca="1">IF(AND(K$4="A",ISNUMBER(DataModel!K$4)),INDEX(DataModel!$F$4:$BA$109,MATCH(1,(DataModel!$A$4:$A$109=$A813)*(DataModel!$B$4:$B$109=$B813),0),MATCH(K$3,DataModel!$F$2:$BA$2,0))*$C813,"")</f>
        <v/>
      </c>
      <c r="L813" s="69" t="str" cm="1">
        <f t="array" aca="1" ref="L813" ca="1">IF(AND(L$4="A",ISNUMBER(DataModel!L$4)),INDEX(DataModel!$F$4:$BA$109,MATCH(1,(DataModel!$A$4:$A$109=$A813)*(DataModel!$B$4:$B$109=$B813),0),MATCH(L$3,DataModel!$F$2:$BA$2,0))*$C813,"")</f>
        <v/>
      </c>
      <c r="M813" s="114" t="str" cm="1">
        <f t="array" aca="1" ref="M813" ca="1">IF(AND(M$4="A",ISNUMBER(DataModel!M$4)),INDEX(DataModel!$F$4:$BA$109,MATCH(1,(DataModel!$A$4:$A$109=$A813)*(DataModel!$B$4:$B$109=$B813),0),MATCH(M$3,DataModel!$F$2:$BA$2,0))*$C813,"")</f>
        <v/>
      </c>
      <c r="N813" s="113" t="str" cm="1">
        <f t="array" aca="1" ref="N813" ca="1">IF(AND(N$4="A",ISNUMBER(DataModel!N$4)),INDEX(DataModel!$F$4:$BA$109,MATCH(1,(DataModel!$A$4:$A$109=$A813)*(DataModel!$B$4:$B$109=$B813),0),MATCH(N$3,DataModel!$F$2:$BA$2,0))*$C813,"")</f>
        <v/>
      </c>
      <c r="O813" s="69" t="str" cm="1">
        <f t="array" aca="1" ref="O813" ca="1">IF(AND(O$4="A",ISNUMBER(DataModel!O$4)),INDEX(DataModel!$F$4:$BA$109,MATCH(1,(DataModel!$A$4:$A$109=$A813)*(DataModel!$B$4:$B$109=$B813),0),MATCH(O$3,DataModel!$F$2:$BA$2,0))*$C813,"")</f>
        <v/>
      </c>
      <c r="P813" s="69" t="str" cm="1">
        <f t="array" aca="1" ref="P813" ca="1">IF(AND(P$4="A",ISNUMBER(DataModel!P$4)),INDEX(DataModel!$F$4:$BA$109,MATCH(1,(DataModel!$A$4:$A$109=$A813)*(DataModel!$B$4:$B$109=$B813),0),MATCH(P$3,DataModel!$F$2:$BA$2,0))*$C813,"")</f>
        <v/>
      </c>
      <c r="Q813" s="114" t="str" cm="1">
        <f t="array" aca="1" ref="Q813" ca="1">IF(AND(Q$4="A",ISNUMBER(DataModel!Q$4)),INDEX(DataModel!$F$4:$BA$109,MATCH(1,(DataModel!$A$4:$A$109=$A813)*(DataModel!$B$4:$B$109=$B813),0),MATCH(Q$3,DataModel!$F$2:$BA$2,0))*$C813,"")</f>
        <v/>
      </c>
      <c r="R813" s="113" t="str" cm="1">
        <f t="array" aca="1" ref="R813" ca="1">IF(AND(R$4="A",ISNUMBER(DataModel!R$4)),INDEX(DataModel!$F$4:$BA$109,MATCH(1,(DataModel!$A$4:$A$109=$A813)*(DataModel!$B$4:$B$109=$B813),0),MATCH(R$3,DataModel!$F$2:$BA$2,0))*$C813,"")</f>
        <v/>
      </c>
      <c r="S813" s="69" t="str" cm="1">
        <f t="array" aca="1" ref="S813" ca="1">IF(AND(S$4="A",ISNUMBER(DataModel!S$4)),INDEX(DataModel!$F$4:$BA$109,MATCH(1,(DataModel!$A$4:$A$109=$A813)*(DataModel!$B$4:$B$109=$B813),0),MATCH(S$3,DataModel!$F$2:$BA$2,0))*$C813,"")</f>
        <v/>
      </c>
      <c r="T813" s="69" t="str" cm="1">
        <f t="array" aca="1" ref="T813" ca="1">IF(AND(T$4="A",ISNUMBER(DataModel!T$4)),INDEX(DataModel!$F$4:$BA$109,MATCH(1,(DataModel!$A$4:$A$109=$A813)*(DataModel!$B$4:$B$109=$B813),0),MATCH(T$3,DataModel!$F$2:$BA$2,0))*$C813,"")</f>
        <v/>
      </c>
      <c r="U813" s="114" t="str" cm="1">
        <f t="array" aca="1" ref="U813" ca="1">IF(AND(U$4="A",ISNUMBER(DataModel!U$4)),INDEX(DataModel!$F$4:$BA$109,MATCH(1,(DataModel!$A$4:$A$109=$A813)*(DataModel!$B$4:$B$109=$B813),0),MATCH(U$3,DataModel!$F$2:$BA$2,0))*$C813,"")</f>
        <v/>
      </c>
      <c r="V813" s="113" t="str" cm="1">
        <f t="array" aca="1" ref="V813" ca="1">IF(AND(V$4="A",ISNUMBER(DataModel!V$4)),INDEX(DataModel!$F$4:$BA$109,MATCH(1,(DataModel!$A$4:$A$109=$A813)*(DataModel!$B$4:$B$109=$B813),0),MATCH(V$3,DataModel!$F$2:$BA$2,0))*$C813,"")</f>
        <v/>
      </c>
      <c r="W813" s="69" t="str" cm="1">
        <f t="array" aca="1" ref="W813" ca="1">IF(AND(W$4="A",ISNUMBER(DataModel!W$4)),INDEX(DataModel!$F$4:$BA$109,MATCH(1,(DataModel!$A$4:$A$109=$A813)*(DataModel!$B$4:$B$109=$B813),0),MATCH(W$3,DataModel!$F$2:$BA$2,0))*$C813,"")</f>
        <v/>
      </c>
      <c r="X813" s="69" t="str" cm="1">
        <f t="array" aca="1" ref="X813" ca="1">IF(AND(X$4="A",ISNUMBER(DataModel!X$4)),INDEX(DataModel!$F$4:$BA$109,MATCH(1,(DataModel!$A$4:$A$109=$A813)*(DataModel!$B$4:$B$109=$B813),0),MATCH(X$3,DataModel!$F$2:$BA$2,0))*$C813,"")</f>
        <v/>
      </c>
      <c r="Y813" s="114" t="str" cm="1">
        <f t="array" aca="1" ref="Y813" ca="1">IF(AND(Y$4="A",ISNUMBER(DataModel!Y$4)),INDEX(DataModel!$F$4:$BA$109,MATCH(1,(DataModel!$A$4:$A$109=$A813)*(DataModel!$B$4:$B$109=$B813),0),MATCH(Y$3,DataModel!$F$2:$BA$2,0))*$C813,"")</f>
        <v/>
      </c>
      <c r="Z813" s="113" t="str" cm="1">
        <f t="array" aca="1" ref="Z813" ca="1">IF(AND(Z$4="A",ISNUMBER(DataModel!Z$4)),INDEX(DataModel!$F$4:$BA$109,MATCH(1,(DataModel!$A$4:$A$109=$A813)*(DataModel!$B$4:$B$109=$B813),0),MATCH(Z$3,DataModel!$F$2:$BA$2,0))*$C813,"")</f>
        <v/>
      </c>
      <c r="AA813" s="69" t="str" cm="1">
        <f t="array" aca="1" ref="AA813" ca="1">IF(AND(AA$4="A",ISNUMBER(DataModel!AA$4)),INDEX(DataModel!$F$4:$BA$109,MATCH(1,(DataModel!$A$4:$A$109=$A813)*(DataModel!$B$4:$B$109=$B813),0),MATCH(AA$3,DataModel!$F$2:$BA$2,0))*$C813,"")</f>
        <v/>
      </c>
      <c r="AB813" s="69" t="str" cm="1">
        <f t="array" aca="1" ref="AB813" ca="1">IF(AND(AB$4="A",ISNUMBER(DataModel!AB$4)),INDEX(DataModel!$F$4:$BA$109,MATCH(1,(DataModel!$A$4:$A$109=$A813)*(DataModel!$B$4:$B$109=$B813),0),MATCH(AB$3,DataModel!$F$2:$BA$2,0))*$C813,"")</f>
        <v/>
      </c>
      <c r="AC813" s="114" t="str" cm="1">
        <f t="array" aca="1" ref="AC813" ca="1">IF(AND(AC$4="A",ISNUMBER(DataModel!AC$4)),INDEX(DataModel!$F$4:$BA$109,MATCH(1,(DataModel!$A$4:$A$109=$A813)*(DataModel!$B$4:$B$109=$B813),0),MATCH(AC$3,DataModel!$F$2:$BA$2,0))*$C813,"")</f>
        <v/>
      </c>
      <c r="AD813" s="113" t="str" cm="1">
        <f t="array" aca="1" ref="AD813" ca="1">IF(AND(AD$4="A",ISNUMBER(DataModel!AD$4)),INDEX(DataModel!$F$4:$BA$109,MATCH(1,(DataModel!$A$4:$A$109=$A813)*(DataModel!$B$4:$B$109=$B813),0),MATCH(AD$3,DataModel!$F$2:$BA$2,0))*$C813,"")</f>
        <v/>
      </c>
      <c r="AE813" s="69" t="str" cm="1">
        <f t="array" aca="1" ref="AE813" ca="1">IF(AND(AE$4="A",ISNUMBER(DataModel!AE$4)),INDEX(DataModel!$F$4:$BA$109,MATCH(1,(DataModel!$A$4:$A$109=$A813)*(DataModel!$B$4:$B$109=$B813),0),MATCH(AE$3,DataModel!$F$2:$BA$2,0))*$C813,"")</f>
        <v/>
      </c>
      <c r="AF813" s="69" t="str" cm="1">
        <f t="array" aca="1" ref="AF813" ca="1">IF(AND(AF$4="A",ISNUMBER(DataModel!AF$4)),INDEX(DataModel!$F$4:$BA$109,MATCH(1,(DataModel!$A$4:$A$109=$A813)*(DataModel!$B$4:$B$109=$B813),0),MATCH(AF$3,DataModel!$F$2:$BA$2,0))*$C813,"")</f>
        <v/>
      </c>
      <c r="AG813" s="114" t="str" cm="1">
        <f t="array" aca="1" ref="AG813" ca="1">IF(AND(AG$4="A",ISNUMBER(DataModel!AG$4)),INDEX(DataModel!$F$4:$BA$109,MATCH(1,(DataModel!$A$4:$A$109=$A813)*(DataModel!$B$4:$B$109=$B813),0),MATCH(AG$3,DataModel!$F$2:$BA$2,0))*$C813,"")</f>
        <v/>
      </c>
      <c r="AH813" s="113" t="str" cm="1">
        <f t="array" aca="1" ref="AH813" ca="1">IF(AND(AH$4="A",ISNUMBER(DataModel!AH$4)),INDEX(DataModel!$F$4:$BA$109,MATCH(1,(DataModel!$A$4:$A$109=$A813)*(DataModel!$B$4:$B$109=$B813),0),MATCH(AH$3,DataModel!$F$2:$BA$2,0))*$C813,"")</f>
        <v/>
      </c>
      <c r="AI813" s="69" t="str" cm="1">
        <f t="array" aca="1" ref="AI813" ca="1">IF(AND(AI$4="A",ISNUMBER(DataModel!AI$4)),INDEX(DataModel!$F$4:$BA$109,MATCH(1,(DataModel!$A$4:$A$109=$A813)*(DataModel!$B$4:$B$109=$B813),0),MATCH(AI$3,DataModel!$F$2:$BA$2,0))*$C813,"")</f>
        <v/>
      </c>
      <c r="AJ813" s="69" t="str" cm="1">
        <f t="array" aca="1" ref="AJ813" ca="1">IF(AND(AJ$4="A",ISNUMBER(DataModel!AJ$4)),INDEX(DataModel!$F$4:$BA$109,MATCH(1,(DataModel!$A$4:$A$109=$A813)*(DataModel!$B$4:$B$109=$B813),0),MATCH(AJ$3,DataModel!$F$2:$BA$2,0))*$C813,"")</f>
        <v/>
      </c>
      <c r="AK813" s="114" t="str" cm="1">
        <f t="array" aca="1" ref="AK813" ca="1">IF(AND(AK$4="A",ISNUMBER(DataModel!AK$4)),INDEX(DataModel!$F$4:$BA$109,MATCH(1,(DataModel!$A$4:$A$109=$A813)*(DataModel!$B$4:$B$109=$B813),0),MATCH(AK$3,DataModel!$F$2:$BA$2,0))*$C813,"")</f>
        <v/>
      </c>
      <c r="AL813" s="113" t="str" cm="1">
        <f t="array" aca="1" ref="AL813" ca="1">IF(AND(AL$4="A",ISNUMBER(DataModel!AL$4)),INDEX(DataModel!$F$4:$BA$109,MATCH(1,(DataModel!$A$4:$A$109=$A813)*(DataModel!$B$4:$B$109=$B813),0),MATCH(AL$3,DataModel!$F$2:$BA$2,0))*$C813,"")</f>
        <v/>
      </c>
      <c r="AM813" s="69" t="str" cm="1">
        <f t="array" aca="1" ref="AM813" ca="1">IF(AND(AM$4="A",ISNUMBER(DataModel!AM$4)),INDEX(DataModel!$F$4:$BA$109,MATCH(1,(DataModel!$A$4:$A$109=$A813)*(DataModel!$B$4:$B$109=$B813),0),MATCH(AM$3,DataModel!$F$2:$BA$2,0))*$C813,"")</f>
        <v/>
      </c>
      <c r="AN813" s="69" t="str" cm="1">
        <f t="array" aca="1" ref="AN813" ca="1">IF(AND(AN$4="A",ISNUMBER(DataModel!AN$4)),INDEX(DataModel!$F$4:$BA$109,MATCH(1,(DataModel!$A$4:$A$109=$A813)*(DataModel!$B$4:$B$109=$B813),0),MATCH(AN$3,DataModel!$F$2:$BA$2,0))*$C813,"")</f>
        <v/>
      </c>
      <c r="AO813" s="114" t="str" cm="1">
        <f t="array" aca="1" ref="AO813" ca="1">IF(AND(AO$4="A",ISNUMBER(DataModel!AO$4)),INDEX(DataModel!$F$4:$BA$109,MATCH(1,(DataModel!$A$4:$A$109=$A813)*(DataModel!$B$4:$B$109=$B813),0),MATCH(AO$3,DataModel!$F$2:$BA$2,0))*$C813,"")</f>
        <v/>
      </c>
      <c r="AP813" s="113" t="str" cm="1">
        <f t="array" aca="1" ref="AP813" ca="1">IF(AND(AP$4="A",ISNUMBER(DataModel!AP$4)),INDEX(DataModel!$F$4:$BA$109,MATCH(1,(DataModel!$A$4:$A$109=$A813)*(DataModel!$B$4:$B$109=$B813),0),MATCH(AP$3,DataModel!$F$2:$BA$2,0))*$C813,"")</f>
        <v/>
      </c>
      <c r="AQ813" s="69" t="str" cm="1">
        <f t="array" aca="1" ref="AQ813" ca="1">IF(AND(AQ$4="A",ISNUMBER(DataModel!AQ$4)),INDEX(DataModel!$F$4:$BA$109,MATCH(1,(DataModel!$A$4:$A$109=$A813)*(DataModel!$B$4:$B$109=$B813),0),MATCH(AQ$3,DataModel!$F$2:$BA$2,0))*$C813,"")</f>
        <v/>
      </c>
      <c r="AR813" s="69" t="str" cm="1">
        <f t="array" aca="1" ref="AR813" ca="1">IF(AND(AR$4="A",ISNUMBER(DataModel!AR$4)),INDEX(DataModel!$F$4:$BA$109,MATCH(1,(DataModel!$A$4:$A$109=$A813)*(DataModel!$B$4:$B$109=$B813),0),MATCH(AR$3,DataModel!$F$2:$BA$2,0))*$C813,"")</f>
        <v/>
      </c>
      <c r="AS813" s="114" t="str" cm="1">
        <f t="array" aca="1" ref="AS813" ca="1">IF(AND(AS$4="A",ISNUMBER(DataModel!AS$4)),INDEX(DataModel!$F$4:$BA$109,MATCH(1,(DataModel!$A$4:$A$109=$A813)*(DataModel!$B$4:$B$109=$B813),0),MATCH(AS$3,DataModel!$F$2:$BA$2,0))*$C813,"")</f>
        <v/>
      </c>
      <c r="AT813" s="113" t="e" cm="1">
        <f t="array" aca="1" ref="AT813" ca="1">IF(AND(AT$4="A",ISNUMBER(DataModel!AT$4)),INDEX(DataModel!$F$4:$BA$109,MATCH(1,(DataModel!$A$4:$A$109=$A813)*(DataModel!$B$4:$B$109=$B813),0),MATCH(AT$3,DataModel!$F$2:$BA$2,0))*$C813,"")</f>
        <v>#VALUE!</v>
      </c>
      <c r="AU813" s="69" t="e" cm="1">
        <f t="array" aca="1" ref="AU813" ca="1">IF(AND(AU$4="A",ISNUMBER(DataModel!AU$4)),INDEX(DataModel!$F$4:$BA$109,MATCH(1,(DataModel!$A$4:$A$109=$A813)*(DataModel!$B$4:$B$109=$B813),0),MATCH(AU$3,DataModel!$F$2:$BA$2,0))*$C813,"")</f>
        <v>#VALUE!</v>
      </c>
      <c r="AV813" s="69" t="e" cm="1">
        <f t="array" aca="1" ref="AV813" ca="1">IF(AND(AV$4="A",ISNUMBER(DataModel!AV$4)),INDEX(DataModel!$F$4:$BA$109,MATCH(1,(DataModel!$A$4:$A$109=$A813)*(DataModel!$B$4:$B$109=$B813),0),MATCH(AV$3,DataModel!$F$2:$BA$2,0))*$C813,"")</f>
        <v>#VALUE!</v>
      </c>
      <c r="AW813" s="114" t="e" cm="1">
        <f t="array" aca="1" ref="AW813" ca="1">IF(AND(AW$4="A",ISNUMBER(DataModel!AW$4)),INDEX(DataModel!$F$4:$BA$109,MATCH(1,(DataModel!$A$4:$A$109=$A813)*(DataModel!$B$4:$B$109=$B813),0),MATCH(AW$3,DataModel!$F$2:$BA$2,0))*$C813,"")</f>
        <v>#VALUE!</v>
      </c>
      <c r="AX813" s="113" t="e" cm="1">
        <f t="array" aca="1" ref="AX813" ca="1">IF(AND(AX$4="A",ISNUMBER(DataModel!AX$4)),INDEX(DataModel!$F$4:$BA$109,MATCH(1,(DataModel!$A$4:$A$109=$A813)*(DataModel!$B$4:$B$109=$B813),0),MATCH(AX$3,DataModel!$F$2:$BA$2,0))*$C813,"")</f>
        <v>#VALUE!</v>
      </c>
      <c r="AY813" s="69" t="e" cm="1">
        <f t="array" aca="1" ref="AY813" ca="1">IF(AND(AY$4="A",ISNUMBER(DataModel!AY$4)),INDEX(DataModel!$F$4:$BA$109,MATCH(1,(DataModel!$A$4:$A$109=$A813)*(DataModel!$B$4:$B$109=$B813),0),MATCH(AY$3,DataModel!$F$2:$BA$2,0))*$C813,"")</f>
        <v>#VALUE!</v>
      </c>
      <c r="AZ813" s="69" t="e" cm="1">
        <f t="array" aca="1" ref="AZ813" ca="1">IF(AND(AZ$4="A",ISNUMBER(DataModel!AZ$4)),INDEX(DataModel!$F$4:$BA$109,MATCH(1,(DataModel!$A$4:$A$109=$A813)*(DataModel!$B$4:$B$109=$B813),0),MATCH(AZ$3,DataModel!$F$2:$BA$2,0))*$C813,"")</f>
        <v>#VALUE!</v>
      </c>
      <c r="BA813" s="114" t="e" cm="1">
        <f t="array" aca="1" ref="BA813" ca="1">IF(AND(BA$4="A",ISNUMBER(DataModel!BA$4)),INDEX(DataModel!$F$4:$BA$109,MATCH(1,(DataModel!$A$4:$A$109=$A813)*(DataModel!$B$4:$B$109=$B813),0),MATCH(BA$3,DataModel!$F$2:$BA$2,0))*$C813,"")</f>
        <v>#VALUE!</v>
      </c>
      <c r="BB813" s="113"/>
      <c r="BC813" s="69"/>
      <c r="BD813" s="69"/>
      <c r="BE813" s="114"/>
      <c r="BF813" s="113"/>
      <c r="BG813" s="69"/>
      <c r="BH813" s="69"/>
      <c r="BI813" s="114"/>
      <c r="BJ813" s="113"/>
      <c r="BK813" s="69"/>
      <c r="BL813" s="69"/>
      <c r="BM813" s="114"/>
      <c r="BN813" s="113"/>
      <c r="BO813" s="69"/>
      <c r="BP813" s="69"/>
      <c r="BQ813" s="114"/>
      <c r="BR813" s="113"/>
      <c r="BS813" s="69"/>
      <c r="BT813" s="69"/>
      <c r="BU813" s="114"/>
      <c r="BV813" s="113"/>
      <c r="BW813" s="69"/>
      <c r="BX813" s="69"/>
      <c r="BY813" s="114"/>
      <c r="BZ813" s="113"/>
      <c r="CA813" s="69"/>
      <c r="CB813" s="69"/>
      <c r="CC813" s="114"/>
      <c r="CD813" s="113"/>
      <c r="CE813" s="69"/>
      <c r="CF813" s="69"/>
      <c r="CG813" s="114"/>
      <c r="CH813" s="113"/>
      <c r="CI813" s="69"/>
      <c r="CJ813" s="69"/>
      <c r="CK813" s="114"/>
      <c r="CL813" s="113"/>
      <c r="CM813" s="69"/>
      <c r="CN813" s="69"/>
      <c r="CO813" s="114"/>
      <c r="CP813" s="113"/>
      <c r="CQ813" s="69"/>
      <c r="CR813" s="69"/>
      <c r="CS813" s="114"/>
      <c r="CT813" s="113"/>
      <c r="CU813" s="69"/>
      <c r="CV813" s="69"/>
      <c r="CW813" s="114"/>
      <c r="CX813" s="113"/>
      <c r="CY813" s="69"/>
      <c r="CZ813" s="69"/>
      <c r="DA813" s="114"/>
      <c r="DB813" s="113"/>
      <c r="DC813" s="69"/>
      <c r="DD813" s="69"/>
      <c r="DE813" s="114"/>
      <c r="DF813" s="113"/>
      <c r="DG813" s="69"/>
      <c r="DH813" s="69"/>
      <c r="DI813" s="114"/>
      <c r="DK813" s="69">
        <f t="shared" ref="DK813:EK813" ca="1" si="1891">SUM(OFFSET($E813,,MATCH(DK$3,$F$5:$DI$5,0)+3,,1))</f>
        <v>0</v>
      </c>
      <c r="DL813" s="69" t="e">
        <f t="shared" ca="1" si="1891"/>
        <v>#N/A</v>
      </c>
      <c r="DM813" s="69" t="e">
        <f t="shared" ca="1" si="1891"/>
        <v>#VALUE!</v>
      </c>
      <c r="DN813" s="69" t="e">
        <f t="shared" ca="1" si="1891"/>
        <v>#VALUE!</v>
      </c>
      <c r="DO813" s="69" t="e">
        <f t="shared" ca="1" si="1891"/>
        <v>#VALUE!</v>
      </c>
      <c r="DP813" s="69" t="e">
        <f t="shared" ca="1" si="1891"/>
        <v>#VALUE!</v>
      </c>
      <c r="DQ813" s="69" t="e">
        <f t="shared" ca="1" si="1891"/>
        <v>#VALUE!</v>
      </c>
      <c r="DR813" s="69" t="e">
        <f t="shared" ca="1" si="1891"/>
        <v>#VALUE!</v>
      </c>
      <c r="DS813" s="69" t="e">
        <f t="shared" ca="1" si="1891"/>
        <v>#VALUE!</v>
      </c>
      <c r="DT813" s="69" t="e">
        <f t="shared" ca="1" si="1891"/>
        <v>#VALUE!</v>
      </c>
      <c r="DU813" s="69" t="e">
        <f t="shared" ca="1" si="1891"/>
        <v>#VALUE!</v>
      </c>
      <c r="DV813" s="69" t="e">
        <f t="shared" ca="1" si="1891"/>
        <v>#VALUE!</v>
      </c>
      <c r="DW813" s="69" t="e">
        <f t="shared" ca="1" si="1891"/>
        <v>#VALUE!</v>
      </c>
      <c r="DX813" s="69" t="e">
        <f t="shared" ca="1" si="1891"/>
        <v>#VALUE!</v>
      </c>
      <c r="DY813" s="69" t="e">
        <f t="shared" ca="1" si="1891"/>
        <v>#VALUE!</v>
      </c>
      <c r="DZ813" s="69" t="e">
        <f t="shared" ca="1" si="1891"/>
        <v>#VALUE!</v>
      </c>
      <c r="EA813" s="69" t="e">
        <f t="shared" ca="1" si="1891"/>
        <v>#VALUE!</v>
      </c>
      <c r="EB813" s="69" t="e">
        <f t="shared" ca="1" si="1891"/>
        <v>#VALUE!</v>
      </c>
      <c r="EC813" s="69" t="e">
        <f t="shared" ca="1" si="1891"/>
        <v>#VALUE!</v>
      </c>
      <c r="ED813" s="69" t="e">
        <f t="shared" ca="1" si="1891"/>
        <v>#VALUE!</v>
      </c>
      <c r="EE813" s="69" t="e">
        <f t="shared" ca="1" si="1891"/>
        <v>#VALUE!</v>
      </c>
      <c r="EF813" s="69" t="e">
        <f t="shared" ca="1" si="1891"/>
        <v>#VALUE!</v>
      </c>
      <c r="EG813" s="69" t="e">
        <f t="shared" ca="1" si="1891"/>
        <v>#VALUE!</v>
      </c>
      <c r="EH813" s="69" t="e">
        <f t="shared" ca="1" si="1891"/>
        <v>#VALUE!</v>
      </c>
      <c r="EI813" s="69" t="e">
        <f t="shared" ca="1" si="1891"/>
        <v>#VALUE!</v>
      </c>
      <c r="EJ813" s="69" t="e">
        <f t="shared" ca="1" si="1891"/>
        <v>#VALUE!</v>
      </c>
      <c r="EK813" s="69" t="e">
        <f t="shared" ca="1" si="1891"/>
        <v>#VALUE!</v>
      </c>
    </row>
    <row r="814" spans="1:141" outlineLevel="1" x14ac:dyDescent="0.25">
      <c r="A814" s="90"/>
      <c r="B814" s="90"/>
      <c r="C814" s="90"/>
      <c r="D814" s="90"/>
      <c r="F814" s="100"/>
      <c r="I814" s="101"/>
      <c r="J814" s="100"/>
      <c r="M814" s="101"/>
      <c r="N814" s="100"/>
      <c r="Q814" s="101"/>
      <c r="R814" s="100"/>
      <c r="U814" s="101"/>
      <c r="V814" s="100"/>
      <c r="Y814" s="101"/>
      <c r="Z814" s="100"/>
      <c r="AC814" s="101"/>
      <c r="AD814" s="100"/>
      <c r="AG814" s="101"/>
      <c r="AH814" s="100"/>
      <c r="AK814" s="101"/>
      <c r="AL814" s="100"/>
      <c r="AO814" s="101"/>
      <c r="AP814" s="100"/>
      <c r="AS814" s="101"/>
      <c r="AT814" s="100"/>
      <c r="AW814" s="101"/>
      <c r="AX814" s="100"/>
      <c r="BA814" s="101"/>
      <c r="BB814" s="100"/>
      <c r="BE814" s="101"/>
      <c r="BF814" s="100"/>
      <c r="BI814" s="101"/>
      <c r="BJ814" s="100"/>
      <c r="BM814" s="101"/>
      <c r="BN814" s="100"/>
      <c r="BQ814" s="101"/>
      <c r="BR814" s="100"/>
      <c r="BU814" s="101"/>
      <c r="BV814" s="100"/>
      <c r="BY814" s="101"/>
      <c r="BZ814" s="100"/>
      <c r="CC814" s="101"/>
      <c r="CD814" s="100"/>
      <c r="CG814" s="101"/>
      <c r="CH814" s="100"/>
      <c r="CK814" s="101"/>
      <c r="CL814" s="100"/>
      <c r="CO814" s="101"/>
      <c r="CP814" s="100"/>
      <c r="CS814" s="101"/>
      <c r="CT814" s="100"/>
      <c r="CW814" s="101"/>
      <c r="CX814" s="100"/>
      <c r="DA814" s="101"/>
      <c r="DB814" s="100"/>
      <c r="DE814" s="101"/>
      <c r="DF814" s="100"/>
      <c r="DI814" s="101"/>
    </row>
    <row r="815" spans="1:141" outlineLevel="1" x14ac:dyDescent="0.25">
      <c r="A815" s="90"/>
      <c r="B815" s="90"/>
      <c r="C815" s="90"/>
      <c r="D815" s="90"/>
      <c r="E815" t="str">
        <f>CONCATENATE(E809," - model")</f>
        <v>Other stockholder equity - model</v>
      </c>
      <c r="F815" s="100"/>
      <c r="I815" s="101"/>
      <c r="J815" s="100"/>
      <c r="M815" s="101"/>
      <c r="N815" s="100"/>
      <c r="Q815" s="101"/>
      <c r="R815" s="100"/>
      <c r="U815" s="101"/>
      <c r="V815" s="100"/>
      <c r="Y815" s="101"/>
      <c r="Z815" s="100"/>
      <c r="AC815" s="101"/>
      <c r="AD815" s="100"/>
      <c r="AG815" s="101"/>
      <c r="AH815" s="100"/>
      <c r="AK815" s="101"/>
      <c r="AL815" s="113" t="str">
        <f ca="1">AL813</f>
        <v/>
      </c>
      <c r="AM815" s="69" t="str">
        <f t="shared" ref="AM815:AO815" ca="1" si="1892">AM813</f>
        <v/>
      </c>
      <c r="AN815" s="69" t="str">
        <f t="shared" ca="1" si="1892"/>
        <v/>
      </c>
      <c r="AO815" s="114" t="str">
        <f t="shared" ca="1" si="1892"/>
        <v/>
      </c>
      <c r="AP815" s="113" t="e">
        <f ca="1">AP816</f>
        <v>#N/A</v>
      </c>
      <c r="AQ815" s="69" t="e">
        <f t="shared" ref="AQ815:DB815" ca="1" si="1893">AQ816</f>
        <v>#N/A</v>
      </c>
      <c r="AR815" s="69" t="e">
        <f t="shared" ca="1" si="1893"/>
        <v>#N/A</v>
      </c>
      <c r="AS815" s="114" t="e">
        <f t="shared" ca="1" si="1893"/>
        <v>#N/A</v>
      </c>
      <c r="AT815" s="113" t="e">
        <f t="shared" ca="1" si="1893"/>
        <v>#VALUE!</v>
      </c>
      <c r="AU815" s="69" t="e">
        <f t="shared" ca="1" si="1893"/>
        <v>#VALUE!</v>
      </c>
      <c r="AV815" s="69" t="e">
        <f t="shared" ca="1" si="1893"/>
        <v>#VALUE!</v>
      </c>
      <c r="AW815" s="114" t="e">
        <f t="shared" ca="1" si="1893"/>
        <v>#VALUE!</v>
      </c>
      <c r="AX815" s="113" t="e">
        <f t="shared" ca="1" si="1893"/>
        <v>#VALUE!</v>
      </c>
      <c r="AY815" s="69" t="e">
        <f t="shared" ca="1" si="1893"/>
        <v>#VALUE!</v>
      </c>
      <c r="AZ815" s="69" t="e">
        <f t="shared" ca="1" si="1893"/>
        <v>#VALUE!</v>
      </c>
      <c r="BA815" s="114" t="e">
        <f t="shared" ca="1" si="1893"/>
        <v>#VALUE!</v>
      </c>
      <c r="BB815" s="113" t="e">
        <f t="shared" ca="1" si="1893"/>
        <v>#VALUE!</v>
      </c>
      <c r="BC815" s="69" t="e">
        <f t="shared" ca="1" si="1893"/>
        <v>#VALUE!</v>
      </c>
      <c r="BD815" s="69" t="e">
        <f t="shared" ca="1" si="1893"/>
        <v>#VALUE!</v>
      </c>
      <c r="BE815" s="114" t="e">
        <f t="shared" ca="1" si="1893"/>
        <v>#VALUE!</v>
      </c>
      <c r="BF815" s="113" t="e">
        <f t="shared" ca="1" si="1893"/>
        <v>#VALUE!</v>
      </c>
      <c r="BG815" s="69" t="e">
        <f t="shared" ca="1" si="1893"/>
        <v>#VALUE!</v>
      </c>
      <c r="BH815" s="69" t="e">
        <f t="shared" ca="1" si="1893"/>
        <v>#VALUE!</v>
      </c>
      <c r="BI815" s="114" t="e">
        <f t="shared" ca="1" si="1893"/>
        <v>#VALUE!</v>
      </c>
      <c r="BJ815" s="113" t="e">
        <f t="shared" ca="1" si="1893"/>
        <v>#VALUE!</v>
      </c>
      <c r="BK815" s="69" t="e">
        <f t="shared" ca="1" si="1893"/>
        <v>#VALUE!</v>
      </c>
      <c r="BL815" s="69" t="e">
        <f t="shared" ca="1" si="1893"/>
        <v>#VALUE!</v>
      </c>
      <c r="BM815" s="114" t="e">
        <f t="shared" ca="1" si="1893"/>
        <v>#VALUE!</v>
      </c>
      <c r="BN815" s="113" t="e">
        <f t="shared" ca="1" si="1893"/>
        <v>#VALUE!</v>
      </c>
      <c r="BO815" s="69" t="e">
        <f t="shared" ca="1" si="1893"/>
        <v>#VALUE!</v>
      </c>
      <c r="BP815" s="69" t="e">
        <f t="shared" ca="1" si="1893"/>
        <v>#VALUE!</v>
      </c>
      <c r="BQ815" s="114" t="e">
        <f t="shared" ca="1" si="1893"/>
        <v>#VALUE!</v>
      </c>
      <c r="BR815" s="113" t="e">
        <f t="shared" ca="1" si="1893"/>
        <v>#VALUE!</v>
      </c>
      <c r="BS815" s="69" t="e">
        <f t="shared" ca="1" si="1893"/>
        <v>#VALUE!</v>
      </c>
      <c r="BT815" s="69" t="e">
        <f t="shared" ca="1" si="1893"/>
        <v>#VALUE!</v>
      </c>
      <c r="BU815" s="114" t="e">
        <f t="shared" ca="1" si="1893"/>
        <v>#VALUE!</v>
      </c>
      <c r="BV815" s="113" t="e">
        <f t="shared" ca="1" si="1893"/>
        <v>#VALUE!</v>
      </c>
      <c r="BW815" s="69" t="e">
        <f t="shared" ca="1" si="1893"/>
        <v>#VALUE!</v>
      </c>
      <c r="BX815" s="69" t="e">
        <f t="shared" ca="1" si="1893"/>
        <v>#VALUE!</v>
      </c>
      <c r="BY815" s="114" t="e">
        <f t="shared" ca="1" si="1893"/>
        <v>#VALUE!</v>
      </c>
      <c r="BZ815" s="113" t="e">
        <f t="shared" ca="1" si="1893"/>
        <v>#VALUE!</v>
      </c>
      <c r="CA815" s="69" t="e">
        <f t="shared" ca="1" si="1893"/>
        <v>#VALUE!</v>
      </c>
      <c r="CB815" s="69" t="e">
        <f t="shared" ca="1" si="1893"/>
        <v>#VALUE!</v>
      </c>
      <c r="CC815" s="114" t="e">
        <f t="shared" ca="1" si="1893"/>
        <v>#VALUE!</v>
      </c>
      <c r="CD815" s="113" t="e">
        <f t="shared" ca="1" si="1893"/>
        <v>#VALUE!</v>
      </c>
      <c r="CE815" s="69" t="e">
        <f t="shared" ca="1" si="1893"/>
        <v>#VALUE!</v>
      </c>
      <c r="CF815" s="69" t="e">
        <f t="shared" ca="1" si="1893"/>
        <v>#VALUE!</v>
      </c>
      <c r="CG815" s="114" t="e">
        <f t="shared" ca="1" si="1893"/>
        <v>#VALUE!</v>
      </c>
      <c r="CH815" s="113">
        <f t="shared" ca="1" si="1893"/>
        <v>0</v>
      </c>
      <c r="CI815" s="69">
        <f t="shared" ca="1" si="1893"/>
        <v>0</v>
      </c>
      <c r="CJ815" s="69">
        <f t="shared" ca="1" si="1893"/>
        <v>0</v>
      </c>
      <c r="CK815" s="114">
        <f t="shared" ca="1" si="1893"/>
        <v>0</v>
      </c>
      <c r="CL815" s="113">
        <f t="shared" ca="1" si="1893"/>
        <v>0</v>
      </c>
      <c r="CM815" s="69">
        <f t="shared" ca="1" si="1893"/>
        <v>0</v>
      </c>
      <c r="CN815" s="69">
        <f t="shared" ca="1" si="1893"/>
        <v>0</v>
      </c>
      <c r="CO815" s="114">
        <f t="shared" ca="1" si="1893"/>
        <v>0</v>
      </c>
      <c r="CP815" s="113">
        <f t="shared" ca="1" si="1893"/>
        <v>0</v>
      </c>
      <c r="CQ815" s="69">
        <f t="shared" ca="1" si="1893"/>
        <v>0</v>
      </c>
      <c r="CR815" s="69">
        <f t="shared" ca="1" si="1893"/>
        <v>0</v>
      </c>
      <c r="CS815" s="114">
        <f t="shared" ca="1" si="1893"/>
        <v>0</v>
      </c>
      <c r="CT815" s="113">
        <f t="shared" ca="1" si="1893"/>
        <v>0</v>
      </c>
      <c r="CU815" s="69">
        <f t="shared" ca="1" si="1893"/>
        <v>0</v>
      </c>
      <c r="CV815" s="69">
        <f t="shared" ca="1" si="1893"/>
        <v>0</v>
      </c>
      <c r="CW815" s="114">
        <f t="shared" ca="1" si="1893"/>
        <v>0</v>
      </c>
      <c r="CX815" s="113">
        <f t="shared" ca="1" si="1893"/>
        <v>0</v>
      </c>
      <c r="CY815" s="69">
        <f t="shared" ca="1" si="1893"/>
        <v>0</v>
      </c>
      <c r="CZ815" s="69">
        <f t="shared" ca="1" si="1893"/>
        <v>0</v>
      </c>
      <c r="DA815" s="114">
        <f t="shared" ca="1" si="1893"/>
        <v>0</v>
      </c>
      <c r="DB815" s="113">
        <f t="shared" ca="1" si="1893"/>
        <v>0</v>
      </c>
      <c r="DC815" s="69">
        <f t="shared" ref="DC815:DI815" ca="1" si="1894">DC816</f>
        <v>0</v>
      </c>
      <c r="DD815" s="69">
        <f t="shared" ca="1" si="1894"/>
        <v>0</v>
      </c>
      <c r="DE815" s="114">
        <f t="shared" ca="1" si="1894"/>
        <v>0</v>
      </c>
      <c r="DF815" s="113">
        <f t="shared" ca="1" si="1894"/>
        <v>0</v>
      </c>
      <c r="DG815" s="69">
        <f t="shared" ca="1" si="1894"/>
        <v>0</v>
      </c>
      <c r="DH815" s="69">
        <f t="shared" ca="1" si="1894"/>
        <v>0</v>
      </c>
      <c r="DI815" s="114">
        <f t="shared" ca="1" si="1894"/>
        <v>0</v>
      </c>
      <c r="DK815" s="69">
        <f t="shared" ref="DK815:EK815" ca="1" si="1895">SUM(OFFSET($E815,,MATCH(DK$3,$F$5:$DI$5,0)+3,,1))</f>
        <v>0</v>
      </c>
      <c r="DL815" s="69" t="e">
        <f t="shared" ca="1" si="1895"/>
        <v>#N/A</v>
      </c>
      <c r="DM815" s="69" t="e">
        <f t="shared" ca="1" si="1895"/>
        <v>#VALUE!</v>
      </c>
      <c r="DN815" s="69" t="e">
        <f t="shared" ca="1" si="1895"/>
        <v>#VALUE!</v>
      </c>
      <c r="DO815" s="69" t="e">
        <f t="shared" ca="1" si="1895"/>
        <v>#VALUE!</v>
      </c>
      <c r="DP815" s="69" t="e">
        <f t="shared" ca="1" si="1895"/>
        <v>#VALUE!</v>
      </c>
      <c r="DQ815" s="69" t="e">
        <f t="shared" ca="1" si="1895"/>
        <v>#VALUE!</v>
      </c>
      <c r="DR815" s="69" t="e">
        <f t="shared" ca="1" si="1895"/>
        <v>#VALUE!</v>
      </c>
      <c r="DS815" s="69" t="e">
        <f t="shared" ca="1" si="1895"/>
        <v>#VALUE!</v>
      </c>
      <c r="DT815" s="69" t="e">
        <f t="shared" ca="1" si="1895"/>
        <v>#VALUE!</v>
      </c>
      <c r="DU815" s="69" t="e">
        <f t="shared" ca="1" si="1895"/>
        <v>#VALUE!</v>
      </c>
      <c r="DV815" s="69" t="e">
        <f t="shared" ca="1" si="1895"/>
        <v>#VALUE!</v>
      </c>
      <c r="DW815" s="69" t="e">
        <f t="shared" ca="1" si="1895"/>
        <v>#VALUE!</v>
      </c>
      <c r="DX815" s="69" t="e">
        <f t="shared" ca="1" si="1895"/>
        <v>#VALUE!</v>
      </c>
      <c r="DY815" s="69" t="e">
        <f t="shared" ca="1" si="1895"/>
        <v>#VALUE!</v>
      </c>
      <c r="DZ815" s="69" t="e">
        <f t="shared" ca="1" si="1895"/>
        <v>#VALUE!</v>
      </c>
      <c r="EA815" s="69" t="e">
        <f t="shared" ca="1" si="1895"/>
        <v>#VALUE!</v>
      </c>
      <c r="EB815" s="69" t="e">
        <f t="shared" ca="1" si="1895"/>
        <v>#VALUE!</v>
      </c>
      <c r="EC815" s="69" t="e">
        <f t="shared" ca="1" si="1895"/>
        <v>#VALUE!</v>
      </c>
      <c r="ED815" s="69" t="e">
        <f t="shared" ca="1" si="1895"/>
        <v>#VALUE!</v>
      </c>
      <c r="EE815" s="69" t="e">
        <f t="shared" ca="1" si="1895"/>
        <v>#VALUE!</v>
      </c>
      <c r="EF815" s="69" t="e">
        <f t="shared" ca="1" si="1895"/>
        <v>#VALUE!</v>
      </c>
      <c r="EG815" s="69" t="e">
        <f t="shared" ca="1" si="1895"/>
        <v>#VALUE!</v>
      </c>
      <c r="EH815" s="69" t="e">
        <f t="shared" ca="1" si="1895"/>
        <v>#VALUE!</v>
      </c>
      <c r="EI815" s="69" t="e">
        <f t="shared" ca="1" si="1895"/>
        <v>#VALUE!</v>
      </c>
      <c r="EJ815" s="69" t="e">
        <f t="shared" ca="1" si="1895"/>
        <v>#VALUE!</v>
      </c>
      <c r="EK815" s="69" t="e">
        <f t="shared" ca="1" si="1895"/>
        <v>#VALUE!</v>
      </c>
    </row>
    <row r="816" spans="1:141" outlineLevel="1" x14ac:dyDescent="0.25">
      <c r="A816" s="90"/>
      <c r="B816" s="90"/>
      <c r="C816" s="90"/>
      <c r="D816" s="90"/>
      <c r="E816" t="s">
        <v>322</v>
      </c>
      <c r="F816" s="100"/>
      <c r="I816" s="101"/>
      <c r="J816" s="100"/>
      <c r="M816" s="101"/>
      <c r="N816" s="100"/>
      <c r="Q816" s="101"/>
      <c r="R816" s="100"/>
      <c r="U816" s="101"/>
      <c r="V816" s="100"/>
      <c r="Y816" s="101"/>
      <c r="Z816" s="100"/>
      <c r="AC816" s="101"/>
      <c r="AD816" s="100"/>
      <c r="AG816" s="101"/>
      <c r="AH816" s="100"/>
      <c r="AK816" s="101"/>
      <c r="AL816" s="100"/>
      <c r="AO816" s="101"/>
      <c r="AP816" s="113" t="e">
        <f ca="1">IF(AP$4="A",AP813,AP818)</f>
        <v>#N/A</v>
      </c>
      <c r="AQ816" s="69" t="e">
        <f t="shared" ref="AQ816:DB816" ca="1" si="1896">IF(AQ$4="A",AQ813,AQ818)</f>
        <v>#N/A</v>
      </c>
      <c r="AR816" s="69" t="e">
        <f t="shared" ca="1" si="1896"/>
        <v>#N/A</v>
      </c>
      <c r="AS816" s="114" t="e">
        <f t="shared" ca="1" si="1896"/>
        <v>#N/A</v>
      </c>
      <c r="AT816" s="113" t="e">
        <f t="shared" ca="1" si="1896"/>
        <v>#VALUE!</v>
      </c>
      <c r="AU816" s="69" t="e">
        <f t="shared" ca="1" si="1896"/>
        <v>#VALUE!</v>
      </c>
      <c r="AV816" s="69" t="e">
        <f t="shared" ca="1" si="1896"/>
        <v>#VALUE!</v>
      </c>
      <c r="AW816" s="114" t="e">
        <f t="shared" ca="1" si="1896"/>
        <v>#VALUE!</v>
      </c>
      <c r="AX816" s="113" t="e">
        <f t="shared" ca="1" si="1896"/>
        <v>#VALUE!</v>
      </c>
      <c r="AY816" s="69" t="e">
        <f t="shared" ca="1" si="1896"/>
        <v>#VALUE!</v>
      </c>
      <c r="AZ816" s="69" t="e">
        <f t="shared" ca="1" si="1896"/>
        <v>#VALUE!</v>
      </c>
      <c r="BA816" s="114" t="e">
        <f t="shared" ca="1" si="1896"/>
        <v>#VALUE!</v>
      </c>
      <c r="BB816" s="113" t="e">
        <f t="shared" ca="1" si="1896"/>
        <v>#VALUE!</v>
      </c>
      <c r="BC816" s="69" t="e">
        <f t="shared" ca="1" si="1896"/>
        <v>#VALUE!</v>
      </c>
      <c r="BD816" s="69" t="e">
        <f t="shared" ca="1" si="1896"/>
        <v>#VALUE!</v>
      </c>
      <c r="BE816" s="114" t="e">
        <f t="shared" ca="1" si="1896"/>
        <v>#VALUE!</v>
      </c>
      <c r="BF816" s="113" t="e">
        <f t="shared" ca="1" si="1896"/>
        <v>#VALUE!</v>
      </c>
      <c r="BG816" s="69" t="e">
        <f t="shared" ca="1" si="1896"/>
        <v>#VALUE!</v>
      </c>
      <c r="BH816" s="69" t="e">
        <f t="shared" ca="1" si="1896"/>
        <v>#VALUE!</v>
      </c>
      <c r="BI816" s="114" t="e">
        <f t="shared" ca="1" si="1896"/>
        <v>#VALUE!</v>
      </c>
      <c r="BJ816" s="113" t="e">
        <f t="shared" ca="1" si="1896"/>
        <v>#VALUE!</v>
      </c>
      <c r="BK816" s="69" t="e">
        <f t="shared" ca="1" si="1896"/>
        <v>#VALUE!</v>
      </c>
      <c r="BL816" s="69" t="e">
        <f t="shared" ca="1" si="1896"/>
        <v>#VALUE!</v>
      </c>
      <c r="BM816" s="114" t="e">
        <f t="shared" ca="1" si="1896"/>
        <v>#VALUE!</v>
      </c>
      <c r="BN816" s="113" t="e">
        <f t="shared" ca="1" si="1896"/>
        <v>#VALUE!</v>
      </c>
      <c r="BO816" s="69" t="e">
        <f t="shared" ca="1" si="1896"/>
        <v>#VALUE!</v>
      </c>
      <c r="BP816" s="69" t="e">
        <f t="shared" ca="1" si="1896"/>
        <v>#VALUE!</v>
      </c>
      <c r="BQ816" s="114" t="e">
        <f t="shared" ca="1" si="1896"/>
        <v>#VALUE!</v>
      </c>
      <c r="BR816" s="113" t="e">
        <f t="shared" ca="1" si="1896"/>
        <v>#VALUE!</v>
      </c>
      <c r="BS816" s="69" t="e">
        <f t="shared" ca="1" si="1896"/>
        <v>#VALUE!</v>
      </c>
      <c r="BT816" s="69" t="e">
        <f t="shared" ca="1" si="1896"/>
        <v>#VALUE!</v>
      </c>
      <c r="BU816" s="114" t="e">
        <f t="shared" ca="1" si="1896"/>
        <v>#VALUE!</v>
      </c>
      <c r="BV816" s="113" t="e">
        <f t="shared" ca="1" si="1896"/>
        <v>#VALUE!</v>
      </c>
      <c r="BW816" s="69" t="e">
        <f t="shared" ca="1" si="1896"/>
        <v>#VALUE!</v>
      </c>
      <c r="BX816" s="69" t="e">
        <f t="shared" ca="1" si="1896"/>
        <v>#VALUE!</v>
      </c>
      <c r="BY816" s="114" t="e">
        <f t="shared" ca="1" si="1896"/>
        <v>#VALUE!</v>
      </c>
      <c r="BZ816" s="113" t="e">
        <f t="shared" ca="1" si="1896"/>
        <v>#VALUE!</v>
      </c>
      <c r="CA816" s="69" t="e">
        <f t="shared" ca="1" si="1896"/>
        <v>#VALUE!</v>
      </c>
      <c r="CB816" s="69" t="e">
        <f t="shared" ca="1" si="1896"/>
        <v>#VALUE!</v>
      </c>
      <c r="CC816" s="114" t="e">
        <f t="shared" ca="1" si="1896"/>
        <v>#VALUE!</v>
      </c>
      <c r="CD816" s="113" t="e">
        <f t="shared" ca="1" si="1896"/>
        <v>#VALUE!</v>
      </c>
      <c r="CE816" s="69" t="e">
        <f t="shared" ca="1" si="1896"/>
        <v>#VALUE!</v>
      </c>
      <c r="CF816" s="69" t="e">
        <f t="shared" ca="1" si="1896"/>
        <v>#VALUE!</v>
      </c>
      <c r="CG816" s="114" t="e">
        <f t="shared" ca="1" si="1896"/>
        <v>#VALUE!</v>
      </c>
      <c r="CH816" s="113">
        <f t="shared" ca="1" si="1896"/>
        <v>0</v>
      </c>
      <c r="CI816" s="69">
        <f t="shared" ca="1" si="1896"/>
        <v>0</v>
      </c>
      <c r="CJ816" s="69">
        <f t="shared" ca="1" si="1896"/>
        <v>0</v>
      </c>
      <c r="CK816" s="114">
        <f t="shared" ca="1" si="1896"/>
        <v>0</v>
      </c>
      <c r="CL816" s="113">
        <f t="shared" ca="1" si="1896"/>
        <v>0</v>
      </c>
      <c r="CM816" s="69">
        <f t="shared" ca="1" si="1896"/>
        <v>0</v>
      </c>
      <c r="CN816" s="69">
        <f t="shared" ca="1" si="1896"/>
        <v>0</v>
      </c>
      <c r="CO816" s="114">
        <f t="shared" ca="1" si="1896"/>
        <v>0</v>
      </c>
      <c r="CP816" s="113">
        <f t="shared" ca="1" si="1896"/>
        <v>0</v>
      </c>
      <c r="CQ816" s="69">
        <f t="shared" ca="1" si="1896"/>
        <v>0</v>
      </c>
      <c r="CR816" s="69">
        <f t="shared" ca="1" si="1896"/>
        <v>0</v>
      </c>
      <c r="CS816" s="114">
        <f t="shared" ca="1" si="1896"/>
        <v>0</v>
      </c>
      <c r="CT816" s="113">
        <f t="shared" ca="1" si="1896"/>
        <v>0</v>
      </c>
      <c r="CU816" s="69">
        <f t="shared" ca="1" si="1896"/>
        <v>0</v>
      </c>
      <c r="CV816" s="69">
        <f t="shared" ca="1" si="1896"/>
        <v>0</v>
      </c>
      <c r="CW816" s="114">
        <f t="shared" ca="1" si="1896"/>
        <v>0</v>
      </c>
      <c r="CX816" s="113">
        <f t="shared" ca="1" si="1896"/>
        <v>0</v>
      </c>
      <c r="CY816" s="69">
        <f t="shared" ca="1" si="1896"/>
        <v>0</v>
      </c>
      <c r="CZ816" s="69">
        <f t="shared" ca="1" si="1896"/>
        <v>0</v>
      </c>
      <c r="DA816" s="114">
        <f t="shared" ca="1" si="1896"/>
        <v>0</v>
      </c>
      <c r="DB816" s="113">
        <f t="shared" ca="1" si="1896"/>
        <v>0</v>
      </c>
      <c r="DC816" s="69">
        <f t="shared" ref="DC816:DI816" ca="1" si="1897">IF(DC$4="A",DC813,DC818)</f>
        <v>0</v>
      </c>
      <c r="DD816" s="69">
        <f t="shared" ca="1" si="1897"/>
        <v>0</v>
      </c>
      <c r="DE816" s="114">
        <f t="shared" ca="1" si="1897"/>
        <v>0</v>
      </c>
      <c r="DF816" s="113">
        <f t="shared" ca="1" si="1897"/>
        <v>0</v>
      </c>
      <c r="DG816" s="69">
        <f t="shared" ca="1" si="1897"/>
        <v>0</v>
      </c>
      <c r="DH816" s="69">
        <f t="shared" ca="1" si="1897"/>
        <v>0</v>
      </c>
      <c r="DI816" s="114">
        <f t="shared" ca="1" si="1897"/>
        <v>0</v>
      </c>
      <c r="DT816" s="69"/>
      <c r="DU816" s="69"/>
      <c r="DV816" s="69"/>
      <c r="DW816" s="69"/>
      <c r="DX816" s="69"/>
      <c r="DY816" s="69"/>
      <c r="DZ816" s="69"/>
      <c r="EA816" s="69"/>
      <c r="EB816" s="69"/>
      <c r="EC816" s="69"/>
      <c r="ED816" s="69"/>
      <c r="EE816" s="69"/>
      <c r="EF816" s="69"/>
      <c r="EG816" s="69"/>
      <c r="EH816" s="69"/>
      <c r="EI816" s="69"/>
      <c r="EJ816" s="69"/>
      <c r="EK816" s="69"/>
    </row>
    <row r="817" spans="1:141" outlineLevel="1" x14ac:dyDescent="0.25">
      <c r="A817" s="90"/>
      <c r="B817" s="90"/>
      <c r="C817" s="90"/>
      <c r="D817" s="90"/>
      <c r="F817" s="100"/>
      <c r="I817" s="101"/>
      <c r="J817" s="100"/>
      <c r="M817" s="101"/>
      <c r="N817" s="100"/>
      <c r="Q817" s="101"/>
      <c r="R817" s="100"/>
      <c r="U817" s="101"/>
      <c r="V817" s="100"/>
      <c r="Y817" s="101"/>
      <c r="Z817" s="100"/>
      <c r="AC817" s="101"/>
      <c r="AD817" s="100"/>
      <c r="AG817" s="101"/>
      <c r="AH817" s="100"/>
      <c r="AK817" s="101"/>
      <c r="AL817" s="100"/>
      <c r="AO817" s="101"/>
      <c r="AP817" s="102"/>
      <c r="AQ817" s="103"/>
      <c r="AR817" s="103"/>
      <c r="AS817" s="104"/>
      <c r="AT817" s="102"/>
      <c r="AU817" s="103"/>
      <c r="AV817" s="103"/>
      <c r="AW817" s="104"/>
      <c r="AX817" s="102"/>
      <c r="AY817" s="103"/>
      <c r="AZ817" s="103"/>
      <c r="BA817" s="104"/>
      <c r="BB817" s="102"/>
      <c r="BC817" s="103"/>
      <c r="BD817" s="103"/>
      <c r="BE817" s="104"/>
      <c r="BF817" s="102"/>
      <c r="BG817" s="103"/>
      <c r="BH817" s="103"/>
      <c r="BI817" s="104"/>
      <c r="BJ817" s="102"/>
      <c r="BK817" s="103"/>
      <c r="BL817" s="103"/>
      <c r="BM817" s="104"/>
      <c r="BN817" s="102"/>
      <c r="BO817" s="103"/>
      <c r="BP817" s="103"/>
      <c r="BQ817" s="104"/>
      <c r="BR817" s="102"/>
      <c r="BS817" s="103"/>
      <c r="BT817" s="103"/>
      <c r="BU817" s="104"/>
      <c r="BV817" s="102"/>
      <c r="BW817" s="103"/>
      <c r="BX817" s="103"/>
      <c r="BY817" s="104"/>
      <c r="BZ817" s="102"/>
      <c r="CA817" s="103"/>
      <c r="CB817" s="103"/>
      <c r="CC817" s="104"/>
      <c r="CD817" s="102"/>
      <c r="CE817" s="103"/>
      <c r="CF817" s="103"/>
      <c r="CG817" s="104"/>
      <c r="CH817" s="102"/>
      <c r="CI817" s="103"/>
      <c r="CJ817" s="103"/>
      <c r="CK817" s="104"/>
      <c r="CL817" s="102"/>
      <c r="CM817" s="103"/>
      <c r="CN817" s="103"/>
      <c r="CO817" s="104"/>
      <c r="CP817" s="102"/>
      <c r="CQ817" s="103"/>
      <c r="CR817" s="103"/>
      <c r="CS817" s="104"/>
      <c r="CT817" s="102"/>
      <c r="CU817" s="103"/>
      <c r="CV817" s="103"/>
      <c r="CW817" s="104"/>
      <c r="CX817" s="102"/>
      <c r="CY817" s="103"/>
      <c r="CZ817" s="103"/>
      <c r="DA817" s="104"/>
      <c r="DB817" s="102"/>
      <c r="DC817" s="103"/>
      <c r="DD817" s="103"/>
      <c r="DE817" s="104"/>
      <c r="DF817" s="102"/>
      <c r="DG817" s="103"/>
      <c r="DH817" s="103"/>
      <c r="DI817" s="104"/>
    </row>
    <row r="818" spans="1:141" outlineLevel="1" x14ac:dyDescent="0.25">
      <c r="A818" s="90"/>
      <c r="B818" s="90"/>
      <c r="C818" s="90"/>
      <c r="D818" s="90"/>
      <c r="E818" s="36" t="str">
        <f>CONCATENATE(E816," selected driver: ",$J$8," (",$J$9,")")</f>
        <v>Value selected driver: Default (Annual)</v>
      </c>
      <c r="F818" s="100"/>
      <c r="I818" s="101"/>
      <c r="J818" s="100"/>
      <c r="M818" s="101"/>
      <c r="N818" s="100"/>
      <c r="Q818" s="101"/>
      <c r="R818" s="100"/>
      <c r="U818" s="101"/>
      <c r="V818" s="100"/>
      <c r="Y818" s="101"/>
      <c r="Z818" s="100"/>
      <c r="AC818" s="101"/>
      <c r="AD818" s="100"/>
      <c r="AG818" s="101"/>
      <c r="AH818" s="100"/>
      <c r="AK818" s="101"/>
      <c r="AL818" s="100"/>
      <c r="AO818" s="101"/>
      <c r="AP818" s="147" t="e" cm="1">
        <f t="array" ref="AP818">IF($I$9=1,AP820,INDEX($DT820:$EK820,,MATCH(CONCATENATE("FY ",RIGHT(AP$3,4)),$DT$3:$EK$3,0)))</f>
        <v>#N/A</v>
      </c>
      <c r="AQ818" s="148" t="e" cm="1">
        <f t="array" ref="AQ818">IF($I$9=1,AQ820,INDEX($DT820:$EK820,,MATCH(CONCATENATE("FY ",RIGHT(AQ$3,4)),$DT$3:$EK$3,0)))</f>
        <v>#N/A</v>
      </c>
      <c r="AR818" s="148" t="e" cm="1">
        <f t="array" ref="AR818">IF($I$9=1,AR820,INDEX($DT820:$EK820,,MATCH(CONCATENATE("FY ",RIGHT(AR$3,4)),$DT$3:$EK$3,0)))</f>
        <v>#N/A</v>
      </c>
      <c r="AS818" s="149" t="e" cm="1">
        <f t="array" ref="AS818">IF($I$9=1,AS820,INDEX($DT820:$EK820,,MATCH(CONCATENATE("FY ",RIGHT(AS$3,4)),$DT$3:$EK$3,0)))</f>
        <v>#N/A</v>
      </c>
      <c r="AT818" s="147" t="e" cm="1">
        <f t="array" ref="AT818">IF($I$9=1,AT820,INDEX($DT820:$EK820,,MATCH(CONCATENATE("FY ",RIGHT(AT$3,4)),$DT$3:$EK$3,0)))</f>
        <v>#N/A</v>
      </c>
      <c r="AU818" s="148" t="e" cm="1">
        <f t="array" ref="AU818">IF($I$9=1,AU820,INDEX($DT820:$EK820,,MATCH(CONCATENATE("FY ",RIGHT(AU$3,4)),$DT$3:$EK$3,0)))</f>
        <v>#N/A</v>
      </c>
      <c r="AV818" s="148" t="e" cm="1">
        <f t="array" ref="AV818">IF($I$9=1,AV820,INDEX($DT820:$EK820,,MATCH(CONCATENATE("FY ",RIGHT(AV$3,4)),$DT$3:$EK$3,0)))</f>
        <v>#N/A</v>
      </c>
      <c r="AW818" s="149" t="e" cm="1">
        <f t="array" ref="AW818">IF($I$9=1,AW820,INDEX($DT820:$EK820,,MATCH(CONCATENATE("FY ",RIGHT(AW$3,4)),$DT$3:$EK$3,0)))</f>
        <v>#N/A</v>
      </c>
      <c r="AX818" s="147" t="e" cm="1">
        <f t="array" ref="AX818">IF($I$9=1,AX820,INDEX($DT820:$EK820,,MATCH(CONCATENATE("FY ",RIGHT(AX$3,4)),$DT$3:$EK$3,0)))</f>
        <v>#N/A</v>
      </c>
      <c r="AY818" s="148" t="e" cm="1">
        <f t="array" ref="AY818">IF($I$9=1,AY820,INDEX($DT820:$EK820,,MATCH(CONCATENATE("FY ",RIGHT(AY$3,4)),$DT$3:$EK$3,0)))</f>
        <v>#N/A</v>
      </c>
      <c r="AZ818" s="148" t="e" cm="1">
        <f t="array" ref="AZ818">IF($I$9=1,AZ820,INDEX($DT820:$EK820,,MATCH(CONCATENATE("FY ",RIGHT(AZ$3,4)),$DT$3:$EK$3,0)))</f>
        <v>#N/A</v>
      </c>
      <c r="BA818" s="149" t="e" cm="1">
        <f t="array" ref="BA818">IF($I$9=1,BA820,INDEX($DT820:$EK820,,MATCH(CONCATENATE("FY ",RIGHT(BA$3,4)),$DT$3:$EK$3,0)))</f>
        <v>#N/A</v>
      </c>
      <c r="BB818" s="147" t="e" cm="1">
        <f t="array" ref="BB818">IF($I$9=1,BB820,INDEX($DT820:$EK820,,MATCH(CONCATENATE("FY ",RIGHT(BB$3,4)),$DT$3:$EK$3,0)))</f>
        <v>#N/A</v>
      </c>
      <c r="BC818" s="148" t="e" cm="1">
        <f t="array" ref="BC818">IF($I$9=1,BC820,INDEX($DT820:$EK820,,MATCH(CONCATENATE("FY ",RIGHT(BC$3,4)),$DT$3:$EK$3,0)))</f>
        <v>#N/A</v>
      </c>
      <c r="BD818" s="148" t="e" cm="1">
        <f t="array" ref="BD818">IF($I$9=1,BD820,INDEX($DT820:$EK820,,MATCH(CONCATENATE("FY ",RIGHT(BD$3,4)),$DT$3:$EK$3,0)))</f>
        <v>#N/A</v>
      </c>
      <c r="BE818" s="149" t="e" cm="1">
        <f t="array" ref="BE818">IF($I$9=1,BE820,INDEX($DT820:$EK820,,MATCH(CONCATENATE("FY ",RIGHT(BE$3,4)),$DT$3:$EK$3,0)))</f>
        <v>#N/A</v>
      </c>
      <c r="BF818" s="147" t="e" cm="1">
        <f t="array" ref="BF818">IF($I$9=1,BF820,INDEX($DT820:$EK820,,MATCH(CONCATENATE("FY ",RIGHT(BF$3,4)),$DT$3:$EK$3,0)))</f>
        <v>#N/A</v>
      </c>
      <c r="BG818" s="148" t="e" cm="1">
        <f t="array" ref="BG818">IF($I$9=1,BG820,INDEX($DT820:$EK820,,MATCH(CONCATENATE("FY ",RIGHT(BG$3,4)),$DT$3:$EK$3,0)))</f>
        <v>#N/A</v>
      </c>
      <c r="BH818" s="148" t="e" cm="1">
        <f t="array" ref="BH818">IF($I$9=1,BH820,INDEX($DT820:$EK820,,MATCH(CONCATENATE("FY ",RIGHT(BH$3,4)),$DT$3:$EK$3,0)))</f>
        <v>#N/A</v>
      </c>
      <c r="BI818" s="149" t="e" cm="1">
        <f t="array" ref="BI818">IF($I$9=1,BI820,INDEX($DT820:$EK820,,MATCH(CONCATENATE("FY ",RIGHT(BI$3,4)),$DT$3:$EK$3,0)))</f>
        <v>#N/A</v>
      </c>
      <c r="BJ818" s="147" t="e" cm="1">
        <f t="array" ref="BJ818">IF($I$9=1,BJ820,INDEX($DT820:$EK820,,MATCH(CONCATENATE("FY ",RIGHT(BJ$3,4)),$DT$3:$EK$3,0)))</f>
        <v>#N/A</v>
      </c>
      <c r="BK818" s="148" t="e" cm="1">
        <f t="array" ref="BK818">IF($I$9=1,BK820,INDEX($DT820:$EK820,,MATCH(CONCATENATE("FY ",RIGHT(BK$3,4)),$DT$3:$EK$3,0)))</f>
        <v>#N/A</v>
      </c>
      <c r="BL818" s="148" t="e" cm="1">
        <f t="array" ref="BL818">IF($I$9=1,BL820,INDEX($DT820:$EK820,,MATCH(CONCATENATE("FY ",RIGHT(BL$3,4)),$DT$3:$EK$3,0)))</f>
        <v>#N/A</v>
      </c>
      <c r="BM818" s="149" t="e" cm="1">
        <f t="array" ref="BM818">IF($I$9=1,BM820,INDEX($DT820:$EK820,,MATCH(CONCATENATE("FY ",RIGHT(BM$3,4)),$DT$3:$EK$3,0)))</f>
        <v>#N/A</v>
      </c>
      <c r="BN818" s="147" t="e" cm="1">
        <f t="array" ref="BN818">IF($I$9=1,BN820,INDEX($DT820:$EK820,,MATCH(CONCATENATE("FY ",RIGHT(BN$3,4)),$DT$3:$EK$3,0)))</f>
        <v>#N/A</v>
      </c>
      <c r="BO818" s="148" t="e" cm="1">
        <f t="array" ref="BO818">IF($I$9=1,BO820,INDEX($DT820:$EK820,,MATCH(CONCATENATE("FY ",RIGHT(BO$3,4)),$DT$3:$EK$3,0)))</f>
        <v>#N/A</v>
      </c>
      <c r="BP818" s="148" t="e" cm="1">
        <f t="array" ref="BP818">IF($I$9=1,BP820,INDEX($DT820:$EK820,,MATCH(CONCATENATE("FY ",RIGHT(BP$3,4)),$DT$3:$EK$3,0)))</f>
        <v>#N/A</v>
      </c>
      <c r="BQ818" s="149" t="e" cm="1">
        <f t="array" ref="BQ818">IF($I$9=1,BQ820,INDEX($DT820:$EK820,,MATCH(CONCATENATE("FY ",RIGHT(BQ$3,4)),$DT$3:$EK$3,0)))</f>
        <v>#N/A</v>
      </c>
      <c r="BR818" s="147" t="e" cm="1">
        <f t="array" ref="BR818">IF($I$9=1,BR820,INDEX($DT820:$EK820,,MATCH(CONCATENATE("FY ",RIGHT(BR$3,4)),$DT$3:$EK$3,0)))</f>
        <v>#N/A</v>
      </c>
      <c r="BS818" s="148" t="e" cm="1">
        <f t="array" ref="BS818">IF($I$9=1,BS820,INDEX($DT820:$EK820,,MATCH(CONCATENATE("FY ",RIGHT(BS$3,4)),$DT$3:$EK$3,0)))</f>
        <v>#N/A</v>
      </c>
      <c r="BT818" s="148" t="e" cm="1">
        <f t="array" ref="BT818">IF($I$9=1,BT820,INDEX($DT820:$EK820,,MATCH(CONCATENATE("FY ",RIGHT(BT$3,4)),$DT$3:$EK$3,0)))</f>
        <v>#N/A</v>
      </c>
      <c r="BU818" s="149" t="e" cm="1">
        <f t="array" ref="BU818">IF($I$9=1,BU820,INDEX($DT820:$EK820,,MATCH(CONCATENATE("FY ",RIGHT(BU$3,4)),$DT$3:$EK$3,0)))</f>
        <v>#N/A</v>
      </c>
      <c r="BV818" s="147" t="e" cm="1">
        <f t="array" ref="BV818">IF($I$9=1,BV820,INDEX($DT820:$EK820,,MATCH(CONCATENATE("FY ",RIGHT(BV$3,4)),$DT$3:$EK$3,0)))</f>
        <v>#N/A</v>
      </c>
      <c r="BW818" s="148" t="e" cm="1">
        <f t="array" ref="BW818">IF($I$9=1,BW820,INDEX($DT820:$EK820,,MATCH(CONCATENATE("FY ",RIGHT(BW$3,4)),$DT$3:$EK$3,0)))</f>
        <v>#N/A</v>
      </c>
      <c r="BX818" s="148" t="e" cm="1">
        <f t="array" ref="BX818">IF($I$9=1,BX820,INDEX($DT820:$EK820,,MATCH(CONCATENATE("FY ",RIGHT(BX$3,4)),$DT$3:$EK$3,0)))</f>
        <v>#N/A</v>
      </c>
      <c r="BY818" s="149" t="e" cm="1">
        <f t="array" ref="BY818">IF($I$9=1,BY820,INDEX($DT820:$EK820,,MATCH(CONCATENATE("FY ",RIGHT(BY$3,4)),$DT$3:$EK$3,0)))</f>
        <v>#N/A</v>
      </c>
      <c r="BZ818" s="147" t="e" cm="1">
        <f t="array" ref="BZ818">IF($I$9=1,BZ820,INDEX($DT820:$EK820,,MATCH(CONCATENATE("FY ",RIGHT(BZ$3,4)),$DT$3:$EK$3,0)))</f>
        <v>#N/A</v>
      </c>
      <c r="CA818" s="148" t="e" cm="1">
        <f t="array" ref="CA818">IF($I$9=1,CA820,INDEX($DT820:$EK820,,MATCH(CONCATENATE("FY ",RIGHT(CA$3,4)),$DT$3:$EK$3,0)))</f>
        <v>#N/A</v>
      </c>
      <c r="CB818" s="148" t="e" cm="1">
        <f t="array" ref="CB818">IF($I$9=1,CB820,INDEX($DT820:$EK820,,MATCH(CONCATENATE("FY ",RIGHT(CB$3,4)),$DT$3:$EK$3,0)))</f>
        <v>#N/A</v>
      </c>
      <c r="CC818" s="149" t="e" cm="1">
        <f t="array" ref="CC818">IF($I$9=1,CC820,INDEX($DT820:$EK820,,MATCH(CONCATENATE("FY ",RIGHT(CC$3,4)),$DT$3:$EK$3,0)))</f>
        <v>#N/A</v>
      </c>
      <c r="CD818" s="147" t="e" cm="1">
        <f t="array" ref="CD818">IF($I$9=1,CD820,INDEX($DT820:$EK820,,MATCH(CONCATENATE("FY ",RIGHT(CD$3,4)),$DT$3:$EK$3,0)))</f>
        <v>#N/A</v>
      </c>
      <c r="CE818" s="148" t="e" cm="1">
        <f t="array" ref="CE818">IF($I$9=1,CE820,INDEX($DT820:$EK820,,MATCH(CONCATENATE("FY ",RIGHT(CE$3,4)),$DT$3:$EK$3,0)))</f>
        <v>#N/A</v>
      </c>
      <c r="CF818" s="148" t="e" cm="1">
        <f t="array" ref="CF818">IF($I$9=1,CF820,INDEX($DT820:$EK820,,MATCH(CONCATENATE("FY ",RIGHT(CF$3,4)),$DT$3:$EK$3,0)))</f>
        <v>#N/A</v>
      </c>
      <c r="CG818" s="149" t="e" cm="1">
        <f t="array" ref="CG818">IF($I$9=1,CG820,INDEX($DT820:$EK820,,MATCH(CONCATENATE("FY ",RIGHT(CG$3,4)),$DT$3:$EK$3,0)))</f>
        <v>#N/A</v>
      </c>
      <c r="CH818" s="147" t="e" cm="1">
        <f t="array" ref="CH818">IF($I$9=1,CH820,INDEX($DT820:$EK820,,MATCH(CONCATENATE("FY ",RIGHT(CH$3,4)),$DT$3:$EK$3,0)))</f>
        <v>#N/A</v>
      </c>
      <c r="CI818" s="148" t="e" cm="1">
        <f t="array" ref="CI818">IF($I$9=1,CI820,INDEX($DT820:$EK820,,MATCH(CONCATENATE("FY ",RIGHT(CI$3,4)),$DT$3:$EK$3,0)))</f>
        <v>#N/A</v>
      </c>
      <c r="CJ818" s="148" t="e" cm="1">
        <f t="array" ref="CJ818">IF($I$9=1,CJ820,INDEX($DT820:$EK820,,MATCH(CONCATENATE("FY ",RIGHT(CJ$3,4)),$DT$3:$EK$3,0)))</f>
        <v>#N/A</v>
      </c>
      <c r="CK818" s="149" t="e" cm="1">
        <f t="array" ref="CK818">IF($I$9=1,CK820,INDEX($DT820:$EK820,,MATCH(CONCATENATE("FY ",RIGHT(CK$3,4)),$DT$3:$EK$3,0)))</f>
        <v>#N/A</v>
      </c>
      <c r="CL818" s="147" t="e" cm="1">
        <f t="array" ref="CL818">IF($I$9=1,CL820,INDEX($DT820:$EK820,,MATCH(CONCATENATE("FY ",RIGHT(CL$3,4)),$DT$3:$EK$3,0)))</f>
        <v>#N/A</v>
      </c>
      <c r="CM818" s="148" t="e" cm="1">
        <f t="array" ref="CM818">IF($I$9=1,CM820,INDEX($DT820:$EK820,,MATCH(CONCATENATE("FY ",RIGHT(CM$3,4)),$DT$3:$EK$3,0)))</f>
        <v>#N/A</v>
      </c>
      <c r="CN818" s="148" t="e" cm="1">
        <f t="array" ref="CN818">IF($I$9=1,CN820,INDEX($DT820:$EK820,,MATCH(CONCATENATE("FY ",RIGHT(CN$3,4)),$DT$3:$EK$3,0)))</f>
        <v>#N/A</v>
      </c>
      <c r="CO818" s="149" t="e" cm="1">
        <f t="array" ref="CO818">IF($I$9=1,CO820,INDEX($DT820:$EK820,,MATCH(CONCATENATE("FY ",RIGHT(CO$3,4)),$DT$3:$EK$3,0)))</f>
        <v>#N/A</v>
      </c>
      <c r="CP818" s="147" t="e" cm="1">
        <f t="array" ref="CP818">IF($I$9=1,CP820,INDEX($DT820:$EK820,,MATCH(CONCATENATE("FY ",RIGHT(CP$3,4)),$DT$3:$EK$3,0)))</f>
        <v>#N/A</v>
      </c>
      <c r="CQ818" s="148" t="e" cm="1">
        <f t="array" ref="CQ818">IF($I$9=1,CQ820,INDEX($DT820:$EK820,,MATCH(CONCATENATE("FY ",RIGHT(CQ$3,4)),$DT$3:$EK$3,0)))</f>
        <v>#N/A</v>
      </c>
      <c r="CR818" s="148" t="e" cm="1">
        <f t="array" ref="CR818">IF($I$9=1,CR820,INDEX($DT820:$EK820,,MATCH(CONCATENATE("FY ",RIGHT(CR$3,4)),$DT$3:$EK$3,0)))</f>
        <v>#N/A</v>
      </c>
      <c r="CS818" s="149" t="e" cm="1">
        <f t="array" ref="CS818">IF($I$9=1,CS820,INDEX($DT820:$EK820,,MATCH(CONCATENATE("FY ",RIGHT(CS$3,4)),$DT$3:$EK$3,0)))</f>
        <v>#N/A</v>
      </c>
      <c r="CT818" s="147" t="e" cm="1">
        <f t="array" ref="CT818">IF($I$9=1,CT820,INDEX($DT820:$EK820,,MATCH(CONCATENATE("FY ",RIGHT(CT$3,4)),$DT$3:$EK$3,0)))</f>
        <v>#N/A</v>
      </c>
      <c r="CU818" s="148" t="e" cm="1">
        <f t="array" ref="CU818">IF($I$9=1,CU820,INDEX($DT820:$EK820,,MATCH(CONCATENATE("FY ",RIGHT(CU$3,4)),$DT$3:$EK$3,0)))</f>
        <v>#N/A</v>
      </c>
      <c r="CV818" s="148" t="e" cm="1">
        <f t="array" ref="CV818">IF($I$9=1,CV820,INDEX($DT820:$EK820,,MATCH(CONCATENATE("FY ",RIGHT(CV$3,4)),$DT$3:$EK$3,0)))</f>
        <v>#N/A</v>
      </c>
      <c r="CW818" s="149" t="e" cm="1">
        <f t="array" ref="CW818">IF($I$9=1,CW820,INDEX($DT820:$EK820,,MATCH(CONCATENATE("FY ",RIGHT(CW$3,4)),$DT$3:$EK$3,0)))</f>
        <v>#N/A</v>
      </c>
      <c r="CX818" s="147" t="e" cm="1">
        <f t="array" ref="CX818">IF($I$9=1,CX820,INDEX($DT820:$EK820,,MATCH(CONCATENATE("FY ",RIGHT(CX$3,4)),$DT$3:$EK$3,0)))</f>
        <v>#N/A</v>
      </c>
      <c r="CY818" s="148" t="e" cm="1">
        <f t="array" ref="CY818">IF($I$9=1,CY820,INDEX($DT820:$EK820,,MATCH(CONCATENATE("FY ",RIGHT(CY$3,4)),$DT$3:$EK$3,0)))</f>
        <v>#N/A</v>
      </c>
      <c r="CZ818" s="148" t="e" cm="1">
        <f t="array" ref="CZ818">IF($I$9=1,CZ820,INDEX($DT820:$EK820,,MATCH(CONCATENATE("FY ",RIGHT(CZ$3,4)),$DT$3:$EK$3,0)))</f>
        <v>#N/A</v>
      </c>
      <c r="DA818" s="149" t="e" cm="1">
        <f t="array" ref="DA818">IF($I$9=1,DA820,INDEX($DT820:$EK820,,MATCH(CONCATENATE("FY ",RIGHT(DA$3,4)),$DT$3:$EK$3,0)))</f>
        <v>#N/A</v>
      </c>
      <c r="DB818" s="147" t="e" cm="1">
        <f t="array" ref="DB818">IF($I$9=1,DB820,INDEX($DT820:$EK820,,MATCH(CONCATENATE("FY ",RIGHT(DB$3,4)),$DT$3:$EK$3,0)))</f>
        <v>#N/A</v>
      </c>
      <c r="DC818" s="148" t="e" cm="1">
        <f t="array" ref="DC818">IF($I$9=1,DC820,INDEX($DT820:$EK820,,MATCH(CONCATENATE("FY ",RIGHT(DC$3,4)),$DT$3:$EK$3,0)))</f>
        <v>#N/A</v>
      </c>
      <c r="DD818" s="148" t="e" cm="1">
        <f t="array" ref="DD818">IF($I$9=1,DD820,INDEX($DT820:$EK820,,MATCH(CONCATENATE("FY ",RIGHT(DD$3,4)),$DT$3:$EK$3,0)))</f>
        <v>#N/A</v>
      </c>
      <c r="DE818" s="149" t="e" cm="1">
        <f t="array" ref="DE818">IF($I$9=1,DE820,INDEX($DT820:$EK820,,MATCH(CONCATENATE("FY ",RIGHT(DE$3,4)),$DT$3:$EK$3,0)))</f>
        <v>#N/A</v>
      </c>
      <c r="DF818" s="147" t="e" cm="1">
        <f t="array" ref="DF818">IF($I$9=1,DF820,INDEX($DT820:$EK820,,MATCH(CONCATENATE("FY ",RIGHT(DF$3,4)),$DT$3:$EK$3,0)))</f>
        <v>#N/A</v>
      </c>
      <c r="DG818" s="148" t="e" cm="1">
        <f t="array" ref="DG818">IF($I$9=1,DG820,INDEX($DT820:$EK820,,MATCH(CONCATENATE("FY ",RIGHT(DG$3,4)),$DT$3:$EK$3,0)))</f>
        <v>#N/A</v>
      </c>
      <c r="DH818" s="148" t="e" cm="1">
        <f t="array" ref="DH818">IF($I$9=1,DH820,INDEX($DT820:$EK820,,MATCH(CONCATENATE("FY ",RIGHT(DH$3,4)),$DT$3:$EK$3,0)))</f>
        <v>#N/A</v>
      </c>
      <c r="DI818" s="149" t="e" cm="1">
        <f t="array" ref="DI818">IF($I$9=1,DI820,INDEX($DT820:$EK820,,MATCH(CONCATENATE("FY ",RIGHT(DI$3,4)),$DT$3:$EK$3,0)))</f>
        <v>#N/A</v>
      </c>
    </row>
    <row r="819" spans="1:141" outlineLevel="1" x14ac:dyDescent="0.25">
      <c r="A819" s="90"/>
      <c r="B819" s="90"/>
      <c r="C819" s="90"/>
      <c r="D819" s="90"/>
      <c r="F819" s="100"/>
      <c r="I819" s="101"/>
      <c r="J819" s="100"/>
      <c r="M819" s="101"/>
      <c r="N819" s="100"/>
      <c r="Q819" s="101"/>
      <c r="R819" s="100"/>
      <c r="U819" s="101"/>
      <c r="V819" s="100"/>
      <c r="Y819" s="101"/>
      <c r="Z819" s="100"/>
      <c r="AC819" s="101"/>
      <c r="AD819" s="100"/>
      <c r="AG819" s="101"/>
      <c r="AH819" s="100"/>
      <c r="AK819" s="101"/>
      <c r="AL819" s="100"/>
      <c r="AO819" s="101"/>
      <c r="AP819" s="100"/>
      <c r="AS819" s="101"/>
      <c r="AT819" s="100"/>
      <c r="AW819" s="101"/>
      <c r="AX819" s="100"/>
      <c r="BA819" s="101"/>
      <c r="BB819" s="100"/>
      <c r="BE819" s="101"/>
      <c r="BF819" s="100"/>
      <c r="BI819" s="101"/>
      <c r="BJ819" s="100"/>
      <c r="BM819" s="101"/>
      <c r="BN819" s="100"/>
      <c r="BQ819" s="101"/>
      <c r="BR819" s="100"/>
      <c r="BU819" s="101"/>
      <c r="BV819" s="100"/>
      <c r="BY819" s="101"/>
      <c r="BZ819" s="100"/>
      <c r="CC819" s="101"/>
      <c r="CD819" s="100"/>
      <c r="CG819" s="101"/>
      <c r="CH819" s="100"/>
      <c r="CK819" s="101"/>
      <c r="CL819" s="100"/>
      <c r="CO819" s="101"/>
      <c r="CP819" s="100"/>
      <c r="CS819" s="101"/>
      <c r="CT819" s="100"/>
      <c r="CW819" s="101"/>
      <c r="CX819" s="100"/>
      <c r="DA819" s="101"/>
      <c r="DB819" s="100"/>
      <c r="DE819" s="101"/>
      <c r="DF819" s="100"/>
      <c r="DI819" s="101"/>
    </row>
    <row r="820" spans="1:141" outlineLevel="1" x14ac:dyDescent="0.25">
      <c r="A820" s="90"/>
      <c r="B820" s="90"/>
      <c r="C820" s="90"/>
      <c r="D820" s="90"/>
      <c r="E820" t="str">
        <f>CONCATENATE(E816," scenario: ",$J$8)</f>
        <v>Value scenario: Default</v>
      </c>
      <c r="F820" s="100"/>
      <c r="I820" s="101"/>
      <c r="J820" s="100"/>
      <c r="M820" s="101"/>
      <c r="N820" s="100"/>
      <c r="Q820" s="101"/>
      <c r="R820" s="100"/>
      <c r="U820" s="101"/>
      <c r="V820" s="100"/>
      <c r="Y820" s="101"/>
      <c r="Z820" s="100"/>
      <c r="AC820" s="101"/>
      <c r="AD820" s="100"/>
      <c r="AG820" s="101"/>
      <c r="AH820" s="100"/>
      <c r="AK820" s="101"/>
      <c r="AL820" s="100"/>
      <c r="AO820" s="101"/>
      <c r="AP820" s="113">
        <f>CHOOSE($I$8,AP821,AP822,AP823,AP824,AP825)</f>
        <v>0</v>
      </c>
      <c r="AQ820" s="69">
        <f t="shared" ref="AQ820:DB820" si="1898">CHOOSE($I$8,AQ821,AQ822,AQ823,AQ824,AQ825)</f>
        <v>0</v>
      </c>
      <c r="AR820" s="69">
        <f t="shared" si="1898"/>
        <v>0</v>
      </c>
      <c r="AS820" s="114">
        <f t="shared" si="1898"/>
        <v>0</v>
      </c>
      <c r="AT820" s="113">
        <f t="shared" si="1898"/>
        <v>0</v>
      </c>
      <c r="AU820" s="69">
        <f t="shared" si="1898"/>
        <v>0</v>
      </c>
      <c r="AV820" s="69">
        <f t="shared" si="1898"/>
        <v>0</v>
      </c>
      <c r="AW820" s="114">
        <f t="shared" si="1898"/>
        <v>0</v>
      </c>
      <c r="AX820" s="113">
        <f t="shared" si="1898"/>
        <v>0</v>
      </c>
      <c r="AY820" s="69">
        <f t="shared" si="1898"/>
        <v>0</v>
      </c>
      <c r="AZ820" s="69">
        <f t="shared" si="1898"/>
        <v>0</v>
      </c>
      <c r="BA820" s="114">
        <f t="shared" si="1898"/>
        <v>0</v>
      </c>
      <c r="BB820" s="113">
        <f t="shared" si="1898"/>
        <v>0</v>
      </c>
      <c r="BC820" s="69">
        <f t="shared" si="1898"/>
        <v>0</v>
      </c>
      <c r="BD820" s="69">
        <f t="shared" si="1898"/>
        <v>0</v>
      </c>
      <c r="BE820" s="114">
        <f t="shared" si="1898"/>
        <v>0</v>
      </c>
      <c r="BF820" s="113">
        <f t="shared" si="1898"/>
        <v>0</v>
      </c>
      <c r="BG820" s="69">
        <f t="shared" si="1898"/>
        <v>0</v>
      </c>
      <c r="BH820" s="69">
        <f t="shared" si="1898"/>
        <v>0</v>
      </c>
      <c r="BI820" s="114">
        <f t="shared" si="1898"/>
        <v>0</v>
      </c>
      <c r="BJ820" s="113">
        <f t="shared" si="1898"/>
        <v>0</v>
      </c>
      <c r="BK820" s="69">
        <f t="shared" si="1898"/>
        <v>0</v>
      </c>
      <c r="BL820" s="69">
        <f t="shared" si="1898"/>
        <v>0</v>
      </c>
      <c r="BM820" s="114">
        <f t="shared" si="1898"/>
        <v>0</v>
      </c>
      <c r="BN820" s="113">
        <f t="shared" si="1898"/>
        <v>0</v>
      </c>
      <c r="BO820" s="69">
        <f t="shared" si="1898"/>
        <v>0</v>
      </c>
      <c r="BP820" s="69">
        <f t="shared" si="1898"/>
        <v>0</v>
      </c>
      <c r="BQ820" s="114">
        <f t="shared" si="1898"/>
        <v>0</v>
      </c>
      <c r="BR820" s="113">
        <f t="shared" si="1898"/>
        <v>0</v>
      </c>
      <c r="BS820" s="69">
        <f t="shared" si="1898"/>
        <v>0</v>
      </c>
      <c r="BT820" s="69">
        <f t="shared" si="1898"/>
        <v>0</v>
      </c>
      <c r="BU820" s="114">
        <f t="shared" si="1898"/>
        <v>0</v>
      </c>
      <c r="BV820" s="113">
        <f t="shared" si="1898"/>
        <v>0</v>
      </c>
      <c r="BW820" s="69">
        <f t="shared" si="1898"/>
        <v>0</v>
      </c>
      <c r="BX820" s="69">
        <f t="shared" si="1898"/>
        <v>0</v>
      </c>
      <c r="BY820" s="114">
        <f t="shared" si="1898"/>
        <v>0</v>
      </c>
      <c r="BZ820" s="113">
        <f t="shared" si="1898"/>
        <v>0</v>
      </c>
      <c r="CA820" s="69">
        <f t="shared" si="1898"/>
        <v>0</v>
      </c>
      <c r="CB820" s="69">
        <f t="shared" si="1898"/>
        <v>0</v>
      </c>
      <c r="CC820" s="114">
        <f t="shared" si="1898"/>
        <v>0</v>
      </c>
      <c r="CD820" s="113">
        <f t="shared" si="1898"/>
        <v>0</v>
      </c>
      <c r="CE820" s="69">
        <f t="shared" si="1898"/>
        <v>0</v>
      </c>
      <c r="CF820" s="69">
        <f t="shared" si="1898"/>
        <v>0</v>
      </c>
      <c r="CG820" s="114">
        <f t="shared" si="1898"/>
        <v>0</v>
      </c>
      <c r="CH820" s="113">
        <f t="shared" si="1898"/>
        <v>0</v>
      </c>
      <c r="CI820" s="69">
        <f t="shared" si="1898"/>
        <v>0</v>
      </c>
      <c r="CJ820" s="69">
        <f t="shared" si="1898"/>
        <v>0</v>
      </c>
      <c r="CK820" s="114">
        <f t="shared" si="1898"/>
        <v>0</v>
      </c>
      <c r="CL820" s="113">
        <f t="shared" si="1898"/>
        <v>0</v>
      </c>
      <c r="CM820" s="69">
        <f t="shared" si="1898"/>
        <v>0</v>
      </c>
      <c r="CN820" s="69">
        <f t="shared" si="1898"/>
        <v>0</v>
      </c>
      <c r="CO820" s="114">
        <f t="shared" si="1898"/>
        <v>0</v>
      </c>
      <c r="CP820" s="113">
        <f t="shared" si="1898"/>
        <v>0</v>
      </c>
      <c r="CQ820" s="69">
        <f t="shared" si="1898"/>
        <v>0</v>
      </c>
      <c r="CR820" s="69">
        <f t="shared" si="1898"/>
        <v>0</v>
      </c>
      <c r="CS820" s="114">
        <f t="shared" si="1898"/>
        <v>0</v>
      </c>
      <c r="CT820" s="113">
        <f t="shared" si="1898"/>
        <v>0</v>
      </c>
      <c r="CU820" s="69">
        <f t="shared" si="1898"/>
        <v>0</v>
      </c>
      <c r="CV820" s="69">
        <f t="shared" si="1898"/>
        <v>0</v>
      </c>
      <c r="CW820" s="114">
        <f t="shared" si="1898"/>
        <v>0</v>
      </c>
      <c r="CX820" s="113">
        <f t="shared" si="1898"/>
        <v>0</v>
      </c>
      <c r="CY820" s="69">
        <f t="shared" si="1898"/>
        <v>0</v>
      </c>
      <c r="CZ820" s="69">
        <f t="shared" si="1898"/>
        <v>0</v>
      </c>
      <c r="DA820" s="114">
        <f t="shared" si="1898"/>
        <v>0</v>
      </c>
      <c r="DB820" s="113">
        <f t="shared" si="1898"/>
        <v>0</v>
      </c>
      <c r="DC820" s="69">
        <f t="shared" ref="DC820:DI820" si="1899">CHOOSE($I$8,DC821,DC822,DC823,DC824,DC825)</f>
        <v>0</v>
      </c>
      <c r="DD820" s="69">
        <f t="shared" si="1899"/>
        <v>0</v>
      </c>
      <c r="DE820" s="114">
        <f t="shared" si="1899"/>
        <v>0</v>
      </c>
      <c r="DF820" s="113">
        <f t="shared" si="1899"/>
        <v>0</v>
      </c>
      <c r="DG820" s="69">
        <f t="shared" si="1899"/>
        <v>0</v>
      </c>
      <c r="DH820" s="69">
        <f t="shared" si="1899"/>
        <v>0</v>
      </c>
      <c r="DI820" s="114">
        <f t="shared" si="1899"/>
        <v>0</v>
      </c>
      <c r="DT820" s="69" t="e">
        <f t="shared" ref="DT820:EK820" ca="1" si="1900">CHOOSE($I$8,DT821,DT822,DT823,DT824,DT825)</f>
        <v>#VALUE!</v>
      </c>
      <c r="DU820" s="69" t="e">
        <f t="shared" ca="1" si="1900"/>
        <v>#VALUE!</v>
      </c>
      <c r="DV820" s="69" t="e">
        <f t="shared" ca="1" si="1900"/>
        <v>#VALUE!</v>
      </c>
      <c r="DW820" s="69" t="e">
        <f t="shared" ca="1" si="1900"/>
        <v>#VALUE!</v>
      </c>
      <c r="DX820" s="69" t="e">
        <f t="shared" ca="1" si="1900"/>
        <v>#VALUE!</v>
      </c>
      <c r="DY820" s="69" t="e">
        <f t="shared" ca="1" si="1900"/>
        <v>#VALUE!</v>
      </c>
      <c r="DZ820" s="69" t="e">
        <f t="shared" ca="1" si="1900"/>
        <v>#VALUE!</v>
      </c>
      <c r="EA820" s="69" t="e">
        <f t="shared" ca="1" si="1900"/>
        <v>#VALUE!</v>
      </c>
      <c r="EB820" s="69" t="e">
        <f t="shared" ca="1" si="1900"/>
        <v>#VALUE!</v>
      </c>
      <c r="EC820" s="69" t="e">
        <f t="shared" ca="1" si="1900"/>
        <v>#VALUE!</v>
      </c>
      <c r="ED820" s="69" t="e">
        <f t="shared" ca="1" si="1900"/>
        <v>#VALUE!</v>
      </c>
      <c r="EE820" s="69" t="e">
        <f t="shared" ca="1" si="1900"/>
        <v>#VALUE!</v>
      </c>
      <c r="EF820" s="69" t="e">
        <f t="shared" ca="1" si="1900"/>
        <v>#VALUE!</v>
      </c>
      <c r="EG820" s="69" t="e">
        <f t="shared" ca="1" si="1900"/>
        <v>#VALUE!</v>
      </c>
      <c r="EH820" s="69" t="e">
        <f t="shared" ca="1" si="1900"/>
        <v>#VALUE!</v>
      </c>
      <c r="EI820" s="69" t="e">
        <f t="shared" ca="1" si="1900"/>
        <v>#VALUE!</v>
      </c>
      <c r="EJ820" s="69" t="e">
        <f t="shared" ca="1" si="1900"/>
        <v>#VALUE!</v>
      </c>
      <c r="EK820" s="69" t="e">
        <f t="shared" ca="1" si="1900"/>
        <v>#VALUE!</v>
      </c>
    </row>
    <row r="821" spans="1:141" outlineLevel="1" x14ac:dyDescent="0.25">
      <c r="A821" s="90"/>
      <c r="B821" s="90"/>
      <c r="C821" s="90"/>
      <c r="D821" s="90"/>
      <c r="E821" t="str">
        <f>CONCATENATE("- ", $N$6,":")</f>
        <v>- Base:</v>
      </c>
      <c r="F821" s="100"/>
      <c r="I821" s="101"/>
      <c r="J821" s="100"/>
      <c r="M821" s="101"/>
      <c r="N821" s="100"/>
      <c r="Q821" s="101"/>
      <c r="R821" s="100"/>
      <c r="U821" s="101"/>
      <c r="V821" s="100"/>
      <c r="Y821" s="101"/>
      <c r="Z821" s="100"/>
      <c r="AC821" s="101"/>
      <c r="AD821" s="100"/>
      <c r="AG821" s="101"/>
      <c r="AH821" s="100"/>
      <c r="AK821" s="101"/>
      <c r="AL821" s="100"/>
      <c r="AO821" s="101"/>
      <c r="AP821" s="117">
        <v>0</v>
      </c>
      <c r="AQ821" s="118">
        <v>0</v>
      </c>
      <c r="AR821" s="118">
        <v>0</v>
      </c>
      <c r="AS821" s="119">
        <v>0</v>
      </c>
      <c r="AT821" s="117">
        <v>0</v>
      </c>
      <c r="AU821" s="118">
        <v>0</v>
      </c>
      <c r="AV821" s="118">
        <v>0</v>
      </c>
      <c r="AW821" s="119">
        <v>0</v>
      </c>
      <c r="AX821" s="117">
        <v>0</v>
      </c>
      <c r="AY821" s="118">
        <v>0</v>
      </c>
      <c r="AZ821" s="118">
        <v>0</v>
      </c>
      <c r="BA821" s="119">
        <v>0</v>
      </c>
      <c r="BB821" s="117">
        <v>0</v>
      </c>
      <c r="BC821" s="118">
        <v>0</v>
      </c>
      <c r="BD821" s="118">
        <v>0</v>
      </c>
      <c r="BE821" s="119">
        <v>0</v>
      </c>
      <c r="BF821" s="117">
        <v>0</v>
      </c>
      <c r="BG821" s="118">
        <v>0</v>
      </c>
      <c r="BH821" s="118">
        <v>0</v>
      </c>
      <c r="BI821" s="119">
        <v>0</v>
      </c>
      <c r="BJ821" s="117">
        <v>0</v>
      </c>
      <c r="BK821" s="118">
        <v>0</v>
      </c>
      <c r="BL821" s="118">
        <v>0</v>
      </c>
      <c r="BM821" s="119">
        <v>0</v>
      </c>
      <c r="BN821" s="117">
        <v>0</v>
      </c>
      <c r="BO821" s="118">
        <v>0</v>
      </c>
      <c r="BP821" s="118">
        <v>0</v>
      </c>
      <c r="BQ821" s="119">
        <v>0</v>
      </c>
      <c r="BR821" s="117">
        <v>0</v>
      </c>
      <c r="BS821" s="118">
        <v>0</v>
      </c>
      <c r="BT821" s="118">
        <v>0</v>
      </c>
      <c r="BU821" s="119">
        <v>0</v>
      </c>
      <c r="BV821" s="117">
        <v>0</v>
      </c>
      <c r="BW821" s="118">
        <v>0</v>
      </c>
      <c r="BX821" s="118">
        <v>0</v>
      </c>
      <c r="BY821" s="119">
        <v>0</v>
      </c>
      <c r="BZ821" s="117">
        <v>0</v>
      </c>
      <c r="CA821" s="118">
        <v>0</v>
      </c>
      <c r="CB821" s="118">
        <v>0</v>
      </c>
      <c r="CC821" s="119">
        <v>0</v>
      </c>
      <c r="CD821" s="117">
        <v>0</v>
      </c>
      <c r="CE821" s="118">
        <v>0</v>
      </c>
      <c r="CF821" s="118">
        <v>0</v>
      </c>
      <c r="CG821" s="119">
        <v>0</v>
      </c>
      <c r="CH821" s="117">
        <v>0</v>
      </c>
      <c r="CI821" s="118">
        <v>0</v>
      </c>
      <c r="CJ821" s="118">
        <v>0</v>
      </c>
      <c r="CK821" s="119">
        <v>0</v>
      </c>
      <c r="CL821" s="117">
        <v>0</v>
      </c>
      <c r="CM821" s="118">
        <v>0</v>
      </c>
      <c r="CN821" s="118">
        <v>0</v>
      </c>
      <c r="CO821" s="119">
        <v>0</v>
      </c>
      <c r="CP821" s="117">
        <v>0</v>
      </c>
      <c r="CQ821" s="118">
        <v>0</v>
      </c>
      <c r="CR821" s="118">
        <v>0</v>
      </c>
      <c r="CS821" s="119">
        <v>0</v>
      </c>
      <c r="CT821" s="117">
        <v>0</v>
      </c>
      <c r="CU821" s="118">
        <v>0</v>
      </c>
      <c r="CV821" s="118">
        <v>0</v>
      </c>
      <c r="CW821" s="119">
        <v>0</v>
      </c>
      <c r="CX821" s="117">
        <v>0</v>
      </c>
      <c r="CY821" s="118">
        <v>0</v>
      </c>
      <c r="CZ821" s="118">
        <v>0</v>
      </c>
      <c r="DA821" s="119">
        <v>0</v>
      </c>
      <c r="DB821" s="117">
        <v>0</v>
      </c>
      <c r="DC821" s="118">
        <v>0</v>
      </c>
      <c r="DD821" s="118">
        <v>0</v>
      </c>
      <c r="DE821" s="119">
        <v>0</v>
      </c>
      <c r="DF821" s="117">
        <v>0</v>
      </c>
      <c r="DG821" s="118">
        <v>0</v>
      </c>
      <c r="DH821" s="118">
        <v>0</v>
      </c>
      <c r="DI821" s="119">
        <v>0</v>
      </c>
      <c r="DT821" s="118">
        <v>0</v>
      </c>
      <c r="DU821" s="118">
        <v>0</v>
      </c>
      <c r="DV821" s="118">
        <v>0</v>
      </c>
      <c r="DW821" s="118">
        <v>0</v>
      </c>
      <c r="DX821" s="118">
        <v>0</v>
      </c>
      <c r="DY821" s="118">
        <v>0</v>
      </c>
      <c r="DZ821" s="118">
        <v>0</v>
      </c>
      <c r="EA821" s="118">
        <v>0</v>
      </c>
      <c r="EB821" s="118">
        <v>0</v>
      </c>
      <c r="EC821" s="118">
        <v>0</v>
      </c>
      <c r="ED821" s="118">
        <v>0</v>
      </c>
      <c r="EE821" s="118">
        <v>0</v>
      </c>
      <c r="EF821" s="118">
        <v>0</v>
      </c>
      <c r="EG821" s="118">
        <v>0</v>
      </c>
      <c r="EH821" s="118">
        <v>0</v>
      </c>
      <c r="EI821" s="118">
        <v>0</v>
      </c>
      <c r="EJ821" s="118">
        <v>0</v>
      </c>
      <c r="EK821" s="118">
        <v>0</v>
      </c>
    </row>
    <row r="822" spans="1:141" outlineLevel="1" x14ac:dyDescent="0.25">
      <c r="A822" s="90"/>
      <c r="B822" s="90"/>
      <c r="C822" s="90"/>
      <c r="D822" s="90"/>
      <c r="E822" t="str">
        <f>CONCATENATE("- ", $N$7,":")</f>
        <v>- Upside:</v>
      </c>
      <c r="F822" s="100"/>
      <c r="I822" s="101"/>
      <c r="J822" s="100"/>
      <c r="M822" s="101"/>
      <c r="N822" s="100"/>
      <c r="Q822" s="101"/>
      <c r="R822" s="100"/>
      <c r="U822" s="101"/>
      <c r="V822" s="100"/>
      <c r="Y822" s="101"/>
      <c r="Z822" s="100"/>
      <c r="AC822" s="101"/>
      <c r="AD822" s="100"/>
      <c r="AG822" s="101"/>
      <c r="AH822" s="100"/>
      <c r="AK822" s="101"/>
      <c r="AL822" s="100"/>
      <c r="AO822" s="101"/>
      <c r="AP822" s="117">
        <v>0</v>
      </c>
      <c r="AQ822" s="118">
        <v>0</v>
      </c>
      <c r="AR822" s="118">
        <v>0</v>
      </c>
      <c r="AS822" s="119">
        <v>0</v>
      </c>
      <c r="AT822" s="117">
        <v>0</v>
      </c>
      <c r="AU822" s="118">
        <v>0</v>
      </c>
      <c r="AV822" s="118">
        <v>0</v>
      </c>
      <c r="AW822" s="119">
        <v>0</v>
      </c>
      <c r="AX822" s="117">
        <v>0</v>
      </c>
      <c r="AY822" s="118">
        <v>0</v>
      </c>
      <c r="AZ822" s="118">
        <v>0</v>
      </c>
      <c r="BA822" s="119">
        <v>0</v>
      </c>
      <c r="BB822" s="117">
        <v>0</v>
      </c>
      <c r="BC822" s="118">
        <v>0</v>
      </c>
      <c r="BD822" s="118">
        <v>0</v>
      </c>
      <c r="BE822" s="119">
        <v>0</v>
      </c>
      <c r="BF822" s="117">
        <v>0</v>
      </c>
      <c r="BG822" s="118">
        <v>0</v>
      </c>
      <c r="BH822" s="118">
        <v>0</v>
      </c>
      <c r="BI822" s="119">
        <v>0</v>
      </c>
      <c r="BJ822" s="117">
        <v>0</v>
      </c>
      <c r="BK822" s="118">
        <v>0</v>
      </c>
      <c r="BL822" s="118">
        <v>0</v>
      </c>
      <c r="BM822" s="119">
        <v>0</v>
      </c>
      <c r="BN822" s="117">
        <v>0</v>
      </c>
      <c r="BO822" s="118">
        <v>0</v>
      </c>
      <c r="BP822" s="118">
        <v>0</v>
      </c>
      <c r="BQ822" s="119">
        <v>0</v>
      </c>
      <c r="BR822" s="117">
        <v>0</v>
      </c>
      <c r="BS822" s="118">
        <v>0</v>
      </c>
      <c r="BT822" s="118">
        <v>0</v>
      </c>
      <c r="BU822" s="119">
        <v>0</v>
      </c>
      <c r="BV822" s="117">
        <v>0</v>
      </c>
      <c r="BW822" s="118">
        <v>0</v>
      </c>
      <c r="BX822" s="118">
        <v>0</v>
      </c>
      <c r="BY822" s="119">
        <v>0</v>
      </c>
      <c r="BZ822" s="117">
        <v>0</v>
      </c>
      <c r="CA822" s="118">
        <v>0</v>
      </c>
      <c r="CB822" s="118">
        <v>0</v>
      </c>
      <c r="CC822" s="119">
        <v>0</v>
      </c>
      <c r="CD822" s="117">
        <v>0</v>
      </c>
      <c r="CE822" s="118">
        <v>0</v>
      </c>
      <c r="CF822" s="118">
        <v>0</v>
      </c>
      <c r="CG822" s="119">
        <v>0</v>
      </c>
      <c r="CH822" s="117">
        <v>0</v>
      </c>
      <c r="CI822" s="118">
        <v>0</v>
      </c>
      <c r="CJ822" s="118">
        <v>0</v>
      </c>
      <c r="CK822" s="119">
        <v>0</v>
      </c>
      <c r="CL822" s="117">
        <v>0</v>
      </c>
      <c r="CM822" s="118">
        <v>0</v>
      </c>
      <c r="CN822" s="118">
        <v>0</v>
      </c>
      <c r="CO822" s="119">
        <v>0</v>
      </c>
      <c r="CP822" s="117">
        <v>0</v>
      </c>
      <c r="CQ822" s="118">
        <v>0</v>
      </c>
      <c r="CR822" s="118">
        <v>0</v>
      </c>
      <c r="CS822" s="119">
        <v>0</v>
      </c>
      <c r="CT822" s="117">
        <v>0</v>
      </c>
      <c r="CU822" s="118">
        <v>0</v>
      </c>
      <c r="CV822" s="118">
        <v>0</v>
      </c>
      <c r="CW822" s="119">
        <v>0</v>
      </c>
      <c r="CX822" s="117">
        <v>0</v>
      </c>
      <c r="CY822" s="118">
        <v>0</v>
      </c>
      <c r="CZ822" s="118">
        <v>0</v>
      </c>
      <c r="DA822" s="119">
        <v>0</v>
      </c>
      <c r="DB822" s="117">
        <v>0</v>
      </c>
      <c r="DC822" s="118">
        <v>0</v>
      </c>
      <c r="DD822" s="118">
        <v>0</v>
      </c>
      <c r="DE822" s="119">
        <v>0</v>
      </c>
      <c r="DF822" s="117">
        <v>0</v>
      </c>
      <c r="DG822" s="118">
        <v>0</v>
      </c>
      <c r="DH822" s="118">
        <v>0</v>
      </c>
      <c r="DI822" s="119">
        <v>0</v>
      </c>
      <c r="DT822" s="118">
        <v>0</v>
      </c>
      <c r="DU822" s="118">
        <v>0</v>
      </c>
      <c r="DV822" s="118">
        <v>0</v>
      </c>
      <c r="DW822" s="118">
        <v>0</v>
      </c>
      <c r="DX822" s="118">
        <v>0</v>
      </c>
      <c r="DY822" s="118">
        <v>0</v>
      </c>
      <c r="DZ822" s="118">
        <v>0</v>
      </c>
      <c r="EA822" s="118">
        <v>0</v>
      </c>
      <c r="EB822" s="118">
        <v>0</v>
      </c>
      <c r="EC822" s="118">
        <v>0</v>
      </c>
      <c r="ED822" s="118">
        <v>0</v>
      </c>
      <c r="EE822" s="118">
        <v>0</v>
      </c>
      <c r="EF822" s="118">
        <v>0</v>
      </c>
      <c r="EG822" s="118">
        <v>0</v>
      </c>
      <c r="EH822" s="118">
        <v>0</v>
      </c>
      <c r="EI822" s="118">
        <v>0</v>
      </c>
      <c r="EJ822" s="118">
        <v>0</v>
      </c>
      <c r="EK822" s="118">
        <v>0</v>
      </c>
    </row>
    <row r="823" spans="1:141" outlineLevel="1" x14ac:dyDescent="0.25">
      <c r="A823" s="90"/>
      <c r="B823" s="90"/>
      <c r="C823" s="90"/>
      <c r="D823" s="90"/>
      <c r="E823" t="str">
        <f>CONCATENATE("- ", $N$8,":")</f>
        <v>- Downside:</v>
      </c>
      <c r="F823" s="100"/>
      <c r="I823" s="101"/>
      <c r="J823" s="100"/>
      <c r="M823" s="101"/>
      <c r="N823" s="100"/>
      <c r="Q823" s="101"/>
      <c r="R823" s="100"/>
      <c r="U823" s="101"/>
      <c r="V823" s="100"/>
      <c r="Y823" s="101"/>
      <c r="Z823" s="100"/>
      <c r="AC823" s="101"/>
      <c r="AD823" s="100"/>
      <c r="AG823" s="101"/>
      <c r="AH823" s="100"/>
      <c r="AK823" s="101"/>
      <c r="AL823" s="100"/>
      <c r="AO823" s="101"/>
      <c r="AP823" s="117">
        <v>0</v>
      </c>
      <c r="AQ823" s="118">
        <v>0</v>
      </c>
      <c r="AR823" s="118">
        <v>0</v>
      </c>
      <c r="AS823" s="119">
        <v>0</v>
      </c>
      <c r="AT823" s="117">
        <v>0</v>
      </c>
      <c r="AU823" s="118">
        <v>0</v>
      </c>
      <c r="AV823" s="118">
        <v>0</v>
      </c>
      <c r="AW823" s="119">
        <v>0</v>
      </c>
      <c r="AX823" s="117">
        <v>0</v>
      </c>
      <c r="AY823" s="118">
        <v>0</v>
      </c>
      <c r="AZ823" s="118">
        <v>0</v>
      </c>
      <c r="BA823" s="119">
        <v>0</v>
      </c>
      <c r="BB823" s="117">
        <v>0</v>
      </c>
      <c r="BC823" s="118">
        <v>0</v>
      </c>
      <c r="BD823" s="118">
        <v>0</v>
      </c>
      <c r="BE823" s="119">
        <v>0</v>
      </c>
      <c r="BF823" s="117">
        <v>0</v>
      </c>
      <c r="BG823" s="118">
        <v>0</v>
      </c>
      <c r="BH823" s="118">
        <v>0</v>
      </c>
      <c r="BI823" s="119">
        <v>0</v>
      </c>
      <c r="BJ823" s="117">
        <v>0</v>
      </c>
      <c r="BK823" s="118">
        <v>0</v>
      </c>
      <c r="BL823" s="118">
        <v>0</v>
      </c>
      <c r="BM823" s="119">
        <v>0</v>
      </c>
      <c r="BN823" s="117">
        <v>0</v>
      </c>
      <c r="BO823" s="118">
        <v>0</v>
      </c>
      <c r="BP823" s="118">
        <v>0</v>
      </c>
      <c r="BQ823" s="119">
        <v>0</v>
      </c>
      <c r="BR823" s="117">
        <v>0</v>
      </c>
      <c r="BS823" s="118">
        <v>0</v>
      </c>
      <c r="BT823" s="118">
        <v>0</v>
      </c>
      <c r="BU823" s="119">
        <v>0</v>
      </c>
      <c r="BV823" s="117">
        <v>0</v>
      </c>
      <c r="BW823" s="118">
        <v>0</v>
      </c>
      <c r="BX823" s="118">
        <v>0</v>
      </c>
      <c r="BY823" s="119">
        <v>0</v>
      </c>
      <c r="BZ823" s="117">
        <v>0</v>
      </c>
      <c r="CA823" s="118">
        <v>0</v>
      </c>
      <c r="CB823" s="118">
        <v>0</v>
      </c>
      <c r="CC823" s="119">
        <v>0</v>
      </c>
      <c r="CD823" s="117">
        <v>0</v>
      </c>
      <c r="CE823" s="118">
        <v>0</v>
      </c>
      <c r="CF823" s="118">
        <v>0</v>
      </c>
      <c r="CG823" s="119">
        <v>0</v>
      </c>
      <c r="CH823" s="117">
        <v>0</v>
      </c>
      <c r="CI823" s="118">
        <v>0</v>
      </c>
      <c r="CJ823" s="118">
        <v>0</v>
      </c>
      <c r="CK823" s="119">
        <v>0</v>
      </c>
      <c r="CL823" s="117">
        <v>0</v>
      </c>
      <c r="CM823" s="118">
        <v>0</v>
      </c>
      <c r="CN823" s="118">
        <v>0</v>
      </c>
      <c r="CO823" s="119">
        <v>0</v>
      </c>
      <c r="CP823" s="117">
        <v>0</v>
      </c>
      <c r="CQ823" s="118">
        <v>0</v>
      </c>
      <c r="CR823" s="118">
        <v>0</v>
      </c>
      <c r="CS823" s="119">
        <v>0</v>
      </c>
      <c r="CT823" s="117">
        <v>0</v>
      </c>
      <c r="CU823" s="118">
        <v>0</v>
      </c>
      <c r="CV823" s="118">
        <v>0</v>
      </c>
      <c r="CW823" s="119">
        <v>0</v>
      </c>
      <c r="CX823" s="117">
        <v>0</v>
      </c>
      <c r="CY823" s="118">
        <v>0</v>
      </c>
      <c r="CZ823" s="118">
        <v>0</v>
      </c>
      <c r="DA823" s="119">
        <v>0</v>
      </c>
      <c r="DB823" s="117">
        <v>0</v>
      </c>
      <c r="DC823" s="118">
        <v>0</v>
      </c>
      <c r="DD823" s="118">
        <v>0</v>
      </c>
      <c r="DE823" s="119">
        <v>0</v>
      </c>
      <c r="DF823" s="117">
        <v>0</v>
      </c>
      <c r="DG823" s="118">
        <v>0</v>
      </c>
      <c r="DH823" s="118">
        <v>0</v>
      </c>
      <c r="DI823" s="119">
        <v>0</v>
      </c>
      <c r="DT823" s="118">
        <v>0</v>
      </c>
      <c r="DU823" s="118">
        <v>0</v>
      </c>
      <c r="DV823" s="118">
        <v>0</v>
      </c>
      <c r="DW823" s="118">
        <v>0</v>
      </c>
      <c r="DX823" s="118">
        <v>0</v>
      </c>
      <c r="DY823" s="118">
        <v>0</v>
      </c>
      <c r="DZ823" s="118">
        <v>0</v>
      </c>
      <c r="EA823" s="118">
        <v>0</v>
      </c>
      <c r="EB823" s="118">
        <v>0</v>
      </c>
      <c r="EC823" s="118">
        <v>0</v>
      </c>
      <c r="ED823" s="118">
        <v>0</v>
      </c>
      <c r="EE823" s="118">
        <v>0</v>
      </c>
      <c r="EF823" s="118">
        <v>0</v>
      </c>
      <c r="EG823" s="118">
        <v>0</v>
      </c>
      <c r="EH823" s="118">
        <v>0</v>
      </c>
      <c r="EI823" s="118">
        <v>0</v>
      </c>
      <c r="EJ823" s="118">
        <v>0</v>
      </c>
      <c r="EK823" s="118">
        <v>0</v>
      </c>
    </row>
    <row r="824" spans="1:141" outlineLevel="1" x14ac:dyDescent="0.25">
      <c r="A824" s="90"/>
      <c r="B824" s="90"/>
      <c r="C824" s="90"/>
      <c r="D824" s="90"/>
      <c r="E824" t="str">
        <f>CONCATENATE("- ", $N$9,":")</f>
        <v>- Management:</v>
      </c>
      <c r="F824" s="100"/>
      <c r="I824" s="101"/>
      <c r="J824" s="100"/>
      <c r="M824" s="101"/>
      <c r="N824" s="100"/>
      <c r="Q824" s="101"/>
      <c r="R824" s="100"/>
      <c r="U824" s="101"/>
      <c r="V824" s="100"/>
      <c r="Y824" s="101"/>
      <c r="Z824" s="100"/>
      <c r="AC824" s="101"/>
      <c r="AD824" s="100"/>
      <c r="AG824" s="101"/>
      <c r="AH824" s="100"/>
      <c r="AK824" s="101"/>
      <c r="AL824" s="100"/>
      <c r="AO824" s="101"/>
      <c r="AP824" s="117">
        <v>0</v>
      </c>
      <c r="AQ824" s="118">
        <v>0</v>
      </c>
      <c r="AR824" s="118">
        <v>0</v>
      </c>
      <c r="AS824" s="119">
        <v>0</v>
      </c>
      <c r="AT824" s="117">
        <v>0</v>
      </c>
      <c r="AU824" s="118">
        <v>0</v>
      </c>
      <c r="AV824" s="118">
        <v>0</v>
      </c>
      <c r="AW824" s="119">
        <v>0</v>
      </c>
      <c r="AX824" s="117">
        <v>0</v>
      </c>
      <c r="AY824" s="118">
        <v>0</v>
      </c>
      <c r="AZ824" s="118">
        <v>0</v>
      </c>
      <c r="BA824" s="119">
        <v>0</v>
      </c>
      <c r="BB824" s="117">
        <v>0</v>
      </c>
      <c r="BC824" s="118">
        <v>0</v>
      </c>
      <c r="BD824" s="118">
        <v>0</v>
      </c>
      <c r="BE824" s="119">
        <v>0</v>
      </c>
      <c r="BF824" s="117">
        <v>0</v>
      </c>
      <c r="BG824" s="118">
        <v>0</v>
      </c>
      <c r="BH824" s="118">
        <v>0</v>
      </c>
      <c r="BI824" s="119">
        <v>0</v>
      </c>
      <c r="BJ824" s="117">
        <v>0</v>
      </c>
      <c r="BK824" s="118">
        <v>0</v>
      </c>
      <c r="BL824" s="118">
        <v>0</v>
      </c>
      <c r="BM824" s="119">
        <v>0</v>
      </c>
      <c r="BN824" s="117">
        <v>0</v>
      </c>
      <c r="BO824" s="118">
        <v>0</v>
      </c>
      <c r="BP824" s="118">
        <v>0</v>
      </c>
      <c r="BQ824" s="119">
        <v>0</v>
      </c>
      <c r="BR824" s="117">
        <v>0</v>
      </c>
      <c r="BS824" s="118">
        <v>0</v>
      </c>
      <c r="BT824" s="118">
        <v>0</v>
      </c>
      <c r="BU824" s="119">
        <v>0</v>
      </c>
      <c r="BV824" s="117">
        <v>0</v>
      </c>
      <c r="BW824" s="118">
        <v>0</v>
      </c>
      <c r="BX824" s="118">
        <v>0</v>
      </c>
      <c r="BY824" s="119">
        <v>0</v>
      </c>
      <c r="BZ824" s="117">
        <v>0</v>
      </c>
      <c r="CA824" s="118">
        <v>0</v>
      </c>
      <c r="CB824" s="118">
        <v>0</v>
      </c>
      <c r="CC824" s="119">
        <v>0</v>
      </c>
      <c r="CD824" s="117">
        <v>0</v>
      </c>
      <c r="CE824" s="118">
        <v>0</v>
      </c>
      <c r="CF824" s="118">
        <v>0</v>
      </c>
      <c r="CG824" s="119">
        <v>0</v>
      </c>
      <c r="CH824" s="117">
        <v>0</v>
      </c>
      <c r="CI824" s="118">
        <v>0</v>
      </c>
      <c r="CJ824" s="118">
        <v>0</v>
      </c>
      <c r="CK824" s="119">
        <v>0</v>
      </c>
      <c r="CL824" s="117">
        <v>0</v>
      </c>
      <c r="CM824" s="118">
        <v>0</v>
      </c>
      <c r="CN824" s="118">
        <v>0</v>
      </c>
      <c r="CO824" s="119">
        <v>0</v>
      </c>
      <c r="CP824" s="117">
        <v>0</v>
      </c>
      <c r="CQ824" s="118">
        <v>0</v>
      </c>
      <c r="CR824" s="118">
        <v>0</v>
      </c>
      <c r="CS824" s="119">
        <v>0</v>
      </c>
      <c r="CT824" s="117">
        <v>0</v>
      </c>
      <c r="CU824" s="118">
        <v>0</v>
      </c>
      <c r="CV824" s="118">
        <v>0</v>
      </c>
      <c r="CW824" s="119">
        <v>0</v>
      </c>
      <c r="CX824" s="117">
        <v>0</v>
      </c>
      <c r="CY824" s="118">
        <v>0</v>
      </c>
      <c r="CZ824" s="118">
        <v>0</v>
      </c>
      <c r="DA824" s="119">
        <v>0</v>
      </c>
      <c r="DB824" s="117">
        <v>0</v>
      </c>
      <c r="DC824" s="118">
        <v>0</v>
      </c>
      <c r="DD824" s="118">
        <v>0</v>
      </c>
      <c r="DE824" s="119">
        <v>0</v>
      </c>
      <c r="DF824" s="117">
        <v>0</v>
      </c>
      <c r="DG824" s="118">
        <v>0</v>
      </c>
      <c r="DH824" s="118">
        <v>0</v>
      </c>
      <c r="DI824" s="119">
        <v>0</v>
      </c>
      <c r="DT824" s="118">
        <v>0</v>
      </c>
      <c r="DU824" s="118">
        <v>0</v>
      </c>
      <c r="DV824" s="118">
        <v>0</v>
      </c>
      <c r="DW824" s="118">
        <v>0</v>
      </c>
      <c r="DX824" s="118">
        <v>0</v>
      </c>
      <c r="DY824" s="118">
        <v>0</v>
      </c>
      <c r="DZ824" s="118">
        <v>0</v>
      </c>
      <c r="EA824" s="118">
        <v>0</v>
      </c>
      <c r="EB824" s="118">
        <v>0</v>
      </c>
      <c r="EC824" s="118">
        <v>0</v>
      </c>
      <c r="ED824" s="118">
        <v>0</v>
      </c>
      <c r="EE824" s="118">
        <v>0</v>
      </c>
      <c r="EF824" s="118">
        <v>0</v>
      </c>
      <c r="EG824" s="118">
        <v>0</v>
      </c>
      <c r="EH824" s="118">
        <v>0</v>
      </c>
      <c r="EI824" s="118">
        <v>0</v>
      </c>
      <c r="EJ824" s="118">
        <v>0</v>
      </c>
      <c r="EK824" s="118">
        <v>0</v>
      </c>
    </row>
    <row r="825" spans="1:141" outlineLevel="1" x14ac:dyDescent="0.25">
      <c r="A825" s="90"/>
      <c r="B825" s="90"/>
      <c r="C825" s="90"/>
      <c r="D825" s="90"/>
      <c r="E825" t="str">
        <f>CONCATENATE("- ", $N$10,":")</f>
        <v>- Default:</v>
      </c>
      <c r="F825" s="100"/>
      <c r="I825" s="101"/>
      <c r="J825" s="100"/>
      <c r="M825" s="101"/>
      <c r="N825" s="100"/>
      <c r="Q825" s="101"/>
      <c r="R825" s="100"/>
      <c r="U825" s="101"/>
      <c r="V825" s="100"/>
      <c r="Y825" s="101"/>
      <c r="Z825" s="100"/>
      <c r="AC825" s="101"/>
      <c r="AD825" s="100"/>
      <c r="AG825" s="101"/>
      <c r="AH825" s="100"/>
      <c r="AK825" s="101"/>
      <c r="AL825" s="100"/>
      <c r="AO825" s="101"/>
      <c r="AP825" s="117">
        <v>0</v>
      </c>
      <c r="AQ825" s="118">
        <v>0</v>
      </c>
      <c r="AR825" s="118">
        <v>0</v>
      </c>
      <c r="AS825" s="119">
        <v>0</v>
      </c>
      <c r="AT825" s="117">
        <v>0</v>
      </c>
      <c r="AU825" s="118">
        <v>0</v>
      </c>
      <c r="AV825" s="118">
        <v>0</v>
      </c>
      <c r="AW825" s="119">
        <v>0</v>
      </c>
      <c r="AX825" s="117">
        <v>0</v>
      </c>
      <c r="AY825" s="118">
        <v>0</v>
      </c>
      <c r="AZ825" s="118">
        <v>0</v>
      </c>
      <c r="BA825" s="119">
        <v>0</v>
      </c>
      <c r="BB825" s="117">
        <v>0</v>
      </c>
      <c r="BC825" s="118">
        <v>0</v>
      </c>
      <c r="BD825" s="118">
        <v>0</v>
      </c>
      <c r="BE825" s="119">
        <v>0</v>
      </c>
      <c r="BF825" s="117">
        <v>0</v>
      </c>
      <c r="BG825" s="118">
        <v>0</v>
      </c>
      <c r="BH825" s="118">
        <v>0</v>
      </c>
      <c r="BI825" s="119">
        <v>0</v>
      </c>
      <c r="BJ825" s="117">
        <v>0</v>
      </c>
      <c r="BK825" s="118">
        <v>0</v>
      </c>
      <c r="BL825" s="118">
        <v>0</v>
      </c>
      <c r="BM825" s="119">
        <v>0</v>
      </c>
      <c r="BN825" s="117">
        <v>0</v>
      </c>
      <c r="BO825" s="118">
        <v>0</v>
      </c>
      <c r="BP825" s="118">
        <v>0</v>
      </c>
      <c r="BQ825" s="119">
        <v>0</v>
      </c>
      <c r="BR825" s="117">
        <v>0</v>
      </c>
      <c r="BS825" s="118">
        <v>0</v>
      </c>
      <c r="BT825" s="118">
        <v>0</v>
      </c>
      <c r="BU825" s="119">
        <v>0</v>
      </c>
      <c r="BV825" s="117">
        <v>0</v>
      </c>
      <c r="BW825" s="118">
        <v>0</v>
      </c>
      <c r="BX825" s="118">
        <v>0</v>
      </c>
      <c r="BY825" s="119">
        <v>0</v>
      </c>
      <c r="BZ825" s="117">
        <v>0</v>
      </c>
      <c r="CA825" s="118">
        <v>0</v>
      </c>
      <c r="CB825" s="118">
        <v>0</v>
      </c>
      <c r="CC825" s="119">
        <v>0</v>
      </c>
      <c r="CD825" s="117">
        <v>0</v>
      </c>
      <c r="CE825" s="118">
        <v>0</v>
      </c>
      <c r="CF825" s="118">
        <v>0</v>
      </c>
      <c r="CG825" s="119">
        <v>0</v>
      </c>
      <c r="CH825" s="117">
        <v>0</v>
      </c>
      <c r="CI825" s="118">
        <v>0</v>
      </c>
      <c r="CJ825" s="118">
        <v>0</v>
      </c>
      <c r="CK825" s="119">
        <v>0</v>
      </c>
      <c r="CL825" s="117">
        <v>0</v>
      </c>
      <c r="CM825" s="118">
        <v>0</v>
      </c>
      <c r="CN825" s="118">
        <v>0</v>
      </c>
      <c r="CO825" s="119">
        <v>0</v>
      </c>
      <c r="CP825" s="117">
        <v>0</v>
      </c>
      <c r="CQ825" s="118">
        <v>0</v>
      </c>
      <c r="CR825" s="118">
        <v>0</v>
      </c>
      <c r="CS825" s="119">
        <v>0</v>
      </c>
      <c r="CT825" s="117">
        <v>0</v>
      </c>
      <c r="CU825" s="118">
        <v>0</v>
      </c>
      <c r="CV825" s="118">
        <v>0</v>
      </c>
      <c r="CW825" s="119">
        <v>0</v>
      </c>
      <c r="CX825" s="117">
        <v>0</v>
      </c>
      <c r="CY825" s="118">
        <v>0</v>
      </c>
      <c r="CZ825" s="118">
        <v>0</v>
      </c>
      <c r="DA825" s="119">
        <v>0</v>
      </c>
      <c r="DB825" s="117">
        <v>0</v>
      </c>
      <c r="DC825" s="118">
        <v>0</v>
      </c>
      <c r="DD825" s="118">
        <v>0</v>
      </c>
      <c r="DE825" s="119">
        <v>0</v>
      </c>
      <c r="DF825" s="117">
        <v>0</v>
      </c>
      <c r="DG825" s="118">
        <v>0</v>
      </c>
      <c r="DH825" s="118">
        <v>0</v>
      </c>
      <c r="DI825" s="119">
        <v>0</v>
      </c>
      <c r="DT825" s="118" t="e" cm="1">
        <f t="array" aca="1" ref="DT825" ca="1">IF(DT$4="A",DT809,LOOKUP(2,1/($F$4:$DI$4="A"),$F813:$DI813))</f>
        <v>#VALUE!</v>
      </c>
      <c r="DU825" s="118" t="e" cm="1">
        <f t="array" aca="1" ref="DU825" ca="1">IF(DU$4="A",DU809,LOOKUP(2,1/($F$4:$DI$4="A"),$F813:$DI813))</f>
        <v>#VALUE!</v>
      </c>
      <c r="DV825" s="118" t="e">
        <f t="shared" ref="DV825" ca="1" si="1901">DU825</f>
        <v>#VALUE!</v>
      </c>
      <c r="DW825" s="118" t="e">
        <f t="shared" ref="DW825" ca="1" si="1902">DV825</f>
        <v>#VALUE!</v>
      </c>
      <c r="DX825" s="118" t="e">
        <f t="shared" ref="DX825" ca="1" si="1903">DW825</f>
        <v>#VALUE!</v>
      </c>
      <c r="DY825" s="118" t="e">
        <f t="shared" ref="DY825" ca="1" si="1904">DX825</f>
        <v>#VALUE!</v>
      </c>
      <c r="DZ825" s="118" t="e">
        <f t="shared" ref="DZ825" ca="1" si="1905">DY825</f>
        <v>#VALUE!</v>
      </c>
      <c r="EA825" s="118" t="e">
        <f t="shared" ref="EA825" ca="1" si="1906">DZ825</f>
        <v>#VALUE!</v>
      </c>
      <c r="EB825" s="118" t="e">
        <f t="shared" ref="EB825" ca="1" si="1907">EA825</f>
        <v>#VALUE!</v>
      </c>
      <c r="EC825" s="118" t="e">
        <f t="shared" ref="EC825" ca="1" si="1908">EB825</f>
        <v>#VALUE!</v>
      </c>
      <c r="ED825" s="118" t="e">
        <f t="shared" ref="ED825" ca="1" si="1909">EC825</f>
        <v>#VALUE!</v>
      </c>
      <c r="EE825" s="118" t="e">
        <f t="shared" ref="EE825" ca="1" si="1910">ED825</f>
        <v>#VALUE!</v>
      </c>
      <c r="EF825" s="118" t="e">
        <f t="shared" ref="EF825" ca="1" si="1911">EE825</f>
        <v>#VALUE!</v>
      </c>
      <c r="EG825" s="118" t="e">
        <f t="shared" ref="EG825" ca="1" si="1912">EF825</f>
        <v>#VALUE!</v>
      </c>
      <c r="EH825" s="118" t="e">
        <f t="shared" ref="EH825" ca="1" si="1913">EG825</f>
        <v>#VALUE!</v>
      </c>
      <c r="EI825" s="118" t="e">
        <f t="shared" ref="EI825" ca="1" si="1914">EH825</f>
        <v>#VALUE!</v>
      </c>
      <c r="EJ825" s="118" t="e">
        <f t="shared" ref="EJ825" ca="1" si="1915">EI825</f>
        <v>#VALUE!</v>
      </c>
      <c r="EK825" s="118" t="e">
        <f t="shared" ref="EK825" ca="1" si="1916">EJ825</f>
        <v>#VALUE!</v>
      </c>
    </row>
    <row r="826" spans="1:141" outlineLevel="1" x14ac:dyDescent="0.25">
      <c r="A826" s="129"/>
      <c r="B826" s="129"/>
      <c r="C826" s="129"/>
      <c r="D826" s="129"/>
      <c r="E826" s="122"/>
      <c r="F826" s="130"/>
      <c r="G826" s="122"/>
      <c r="H826" s="122"/>
      <c r="I826" s="122"/>
      <c r="J826" s="130"/>
      <c r="K826" s="122"/>
      <c r="L826" s="122"/>
      <c r="M826" s="122"/>
      <c r="N826" s="130"/>
      <c r="O826" s="122"/>
      <c r="P826" s="122"/>
      <c r="Q826" s="122"/>
      <c r="R826" s="130"/>
      <c r="S826" s="122"/>
      <c r="T826" s="122"/>
      <c r="U826" s="122"/>
      <c r="V826" s="130"/>
      <c r="W826" s="122"/>
      <c r="X826" s="122"/>
      <c r="Y826" s="122"/>
      <c r="Z826" s="130"/>
      <c r="AA826" s="122"/>
      <c r="AB826" s="122"/>
      <c r="AC826" s="122"/>
      <c r="AD826" s="130"/>
      <c r="AE826" s="122"/>
      <c r="AF826" s="122"/>
      <c r="AG826" s="122"/>
      <c r="AH826" s="130"/>
      <c r="AI826" s="122"/>
      <c r="AJ826" s="122"/>
      <c r="AK826" s="122"/>
      <c r="AL826" s="130"/>
      <c r="AM826" s="122"/>
      <c r="AN826" s="122"/>
      <c r="AO826" s="122"/>
      <c r="AP826" s="130"/>
      <c r="AQ826" s="122"/>
      <c r="AR826" s="122"/>
      <c r="AS826" s="122"/>
      <c r="AT826" s="130"/>
      <c r="AU826" s="122"/>
      <c r="AV826" s="122"/>
      <c r="AW826" s="122"/>
      <c r="AX826" s="130"/>
      <c r="AY826" s="122"/>
      <c r="AZ826" s="122"/>
      <c r="BA826" s="122"/>
      <c r="BB826" s="130"/>
      <c r="BC826" s="122"/>
      <c r="BD826" s="122"/>
      <c r="BE826" s="122"/>
      <c r="BF826" s="130"/>
      <c r="BG826" s="122"/>
      <c r="BH826" s="122"/>
      <c r="BI826" s="122"/>
      <c r="BJ826" s="130"/>
      <c r="BK826" s="122"/>
      <c r="BL826" s="122"/>
      <c r="BM826" s="122"/>
      <c r="BN826" s="130"/>
      <c r="BO826" s="122"/>
      <c r="BP826" s="122"/>
      <c r="BQ826" s="122"/>
      <c r="BR826" s="130"/>
      <c r="BS826" s="122"/>
      <c r="BT826" s="122"/>
      <c r="BU826" s="122"/>
      <c r="BV826" s="130"/>
      <c r="BW826" s="122"/>
      <c r="BX826" s="122"/>
      <c r="BY826" s="122"/>
      <c r="BZ826" s="130"/>
      <c r="CA826" s="122"/>
      <c r="CB826" s="122"/>
      <c r="CC826" s="122"/>
      <c r="CD826" s="130"/>
      <c r="CE826" s="122"/>
      <c r="CF826" s="122"/>
      <c r="CG826" s="122"/>
      <c r="CH826" s="130"/>
      <c r="CI826" s="122"/>
      <c r="CJ826" s="122"/>
      <c r="CK826" s="122"/>
      <c r="CL826" s="130"/>
      <c r="CM826" s="122"/>
      <c r="CN826" s="122"/>
      <c r="CO826" s="122"/>
      <c r="CP826" s="130"/>
      <c r="CQ826" s="122"/>
      <c r="CR826" s="122"/>
      <c r="CS826" s="122"/>
      <c r="CT826" s="130"/>
      <c r="CU826" s="122"/>
      <c r="CV826" s="122"/>
      <c r="CW826" s="122"/>
      <c r="CX826" s="130"/>
      <c r="CY826" s="122"/>
      <c r="CZ826" s="122"/>
      <c r="DA826" s="122"/>
      <c r="DB826" s="130"/>
      <c r="DC826" s="122"/>
      <c r="DD826" s="122"/>
      <c r="DE826" s="122"/>
      <c r="DF826" s="130"/>
      <c r="DG826" s="122"/>
      <c r="DH826" s="122"/>
      <c r="DI826" s="131"/>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2"/>
      <c r="EI826" s="122"/>
      <c r="EJ826" s="122"/>
      <c r="EK826" s="122"/>
    </row>
    <row r="827" spans="1:141" outlineLevel="1" x14ac:dyDescent="0.25">
      <c r="A827" s="90"/>
      <c r="B827" s="90"/>
      <c r="C827" s="90"/>
      <c r="D827" s="90"/>
      <c r="F827" s="100"/>
      <c r="I827" s="101"/>
      <c r="J827" s="100"/>
      <c r="M827" s="101"/>
      <c r="N827" s="100"/>
      <c r="Q827" s="101"/>
      <c r="R827" s="100"/>
      <c r="U827" s="101"/>
      <c r="V827" s="100"/>
      <c r="Y827" s="101"/>
      <c r="Z827" s="100"/>
      <c r="AC827" s="101"/>
      <c r="AD827" s="100"/>
      <c r="AG827" s="101"/>
      <c r="AH827" s="100"/>
      <c r="AK827" s="101"/>
      <c r="AL827" s="100"/>
      <c r="AO827" s="101"/>
      <c r="AP827" s="100"/>
      <c r="AS827" s="101"/>
      <c r="AT827" s="100"/>
      <c r="AW827" s="101"/>
      <c r="AX827" s="100"/>
      <c r="BA827" s="101"/>
      <c r="BB827" s="100"/>
      <c r="BE827" s="101"/>
      <c r="BF827" s="100"/>
      <c r="BI827" s="101"/>
      <c r="BJ827" s="100"/>
      <c r="BM827" s="101"/>
      <c r="BN827" s="100"/>
      <c r="BQ827" s="101"/>
      <c r="BR827" s="100"/>
      <c r="BU827" s="101"/>
      <c r="BV827" s="100"/>
      <c r="BY827" s="101"/>
      <c r="BZ827" s="100"/>
      <c r="CC827" s="101"/>
      <c r="CD827" s="100"/>
      <c r="CG827" s="101"/>
      <c r="CH827" s="100"/>
      <c r="CK827" s="101"/>
      <c r="CL827" s="100"/>
      <c r="CO827" s="101"/>
      <c r="CP827" s="100"/>
      <c r="CS827" s="101"/>
      <c r="CT827" s="100"/>
      <c r="CW827" s="101"/>
      <c r="CX827" s="100"/>
      <c r="DA827" s="101"/>
      <c r="DB827" s="100"/>
      <c r="DE827" s="101"/>
      <c r="DF827" s="100"/>
      <c r="DI827" s="101"/>
    </row>
    <row r="828" spans="1:141" outlineLevel="1" x14ac:dyDescent="0.25">
      <c r="A828" s="90"/>
      <c r="B828" s="90"/>
      <c r="C828" s="111"/>
      <c r="D828" s="90"/>
      <c r="E828" s="132" t="s">
        <v>360</v>
      </c>
      <c r="F828" s="105" t="str">
        <f t="shared" ref="F828:AK828" ca="1" si="1917">IF(ISNUMBER(F832),F832+IF($I$7=1,F830,0),IF(ISNUMBER(F834),F834+IF($I$7=1,F830,0),""))</f>
        <v/>
      </c>
      <c r="G828" s="106" t="str">
        <f t="shared" ca="1" si="1917"/>
        <v/>
      </c>
      <c r="H828" s="106" t="str">
        <f t="shared" ca="1" si="1917"/>
        <v/>
      </c>
      <c r="I828" s="107" t="str">
        <f t="shared" ca="1" si="1917"/>
        <v/>
      </c>
      <c r="J828" s="105" t="str">
        <f t="shared" ca="1" si="1917"/>
        <v/>
      </c>
      <c r="K828" s="106" t="str">
        <f t="shared" ca="1" si="1917"/>
        <v/>
      </c>
      <c r="L828" s="106" t="str">
        <f t="shared" ca="1" si="1917"/>
        <v/>
      </c>
      <c r="M828" s="107" t="str">
        <f t="shared" ca="1" si="1917"/>
        <v/>
      </c>
      <c r="N828" s="105" t="str">
        <f t="shared" ca="1" si="1917"/>
        <v/>
      </c>
      <c r="O828" s="106" t="str">
        <f t="shared" ca="1" si="1917"/>
        <v/>
      </c>
      <c r="P828" s="106" t="str">
        <f t="shared" ca="1" si="1917"/>
        <v/>
      </c>
      <c r="Q828" s="107" t="str">
        <f t="shared" ca="1" si="1917"/>
        <v/>
      </c>
      <c r="R828" s="105" t="str">
        <f t="shared" ca="1" si="1917"/>
        <v/>
      </c>
      <c r="S828" s="106" t="str">
        <f t="shared" ca="1" si="1917"/>
        <v/>
      </c>
      <c r="T828" s="106" t="str">
        <f t="shared" ca="1" si="1917"/>
        <v/>
      </c>
      <c r="U828" s="107" t="str">
        <f t="shared" ca="1" si="1917"/>
        <v/>
      </c>
      <c r="V828" s="105" t="str">
        <f t="shared" ca="1" si="1917"/>
        <v/>
      </c>
      <c r="W828" s="106" t="str">
        <f t="shared" ca="1" si="1917"/>
        <v/>
      </c>
      <c r="X828" s="106" t="str">
        <f t="shared" ca="1" si="1917"/>
        <v/>
      </c>
      <c r="Y828" s="107" t="str">
        <f t="shared" ca="1" si="1917"/>
        <v/>
      </c>
      <c r="Z828" s="105" t="str">
        <f t="shared" ca="1" si="1917"/>
        <v/>
      </c>
      <c r="AA828" s="106" t="str">
        <f t="shared" ca="1" si="1917"/>
        <v/>
      </c>
      <c r="AB828" s="106" t="str">
        <f t="shared" ca="1" si="1917"/>
        <v/>
      </c>
      <c r="AC828" s="107" t="str">
        <f t="shared" ca="1" si="1917"/>
        <v/>
      </c>
      <c r="AD828" s="105" t="str">
        <f t="shared" ca="1" si="1917"/>
        <v/>
      </c>
      <c r="AE828" s="106" t="str">
        <f t="shared" ca="1" si="1917"/>
        <v/>
      </c>
      <c r="AF828" s="106" t="str">
        <f t="shared" ca="1" si="1917"/>
        <v/>
      </c>
      <c r="AG828" s="107" t="str">
        <f t="shared" ca="1" si="1917"/>
        <v/>
      </c>
      <c r="AH828" s="105" t="str">
        <f t="shared" ca="1" si="1917"/>
        <v/>
      </c>
      <c r="AI828" s="106" t="str">
        <f t="shared" ca="1" si="1917"/>
        <v/>
      </c>
      <c r="AJ828" s="106" t="str">
        <f t="shared" ca="1" si="1917"/>
        <v/>
      </c>
      <c r="AK828" s="107" t="str">
        <f t="shared" ca="1" si="1917"/>
        <v/>
      </c>
      <c r="AL828" s="105" t="str">
        <f t="shared" ref="AL828:BQ828" ca="1" si="1918">IF(ISNUMBER(AL832),AL832+IF($I$7=1,AL830,0),IF(ISNUMBER(AL834),AL834+IF($I$7=1,AL830,0),""))</f>
        <v/>
      </c>
      <c r="AM828" s="106" t="str">
        <f t="shared" ca="1" si="1918"/>
        <v/>
      </c>
      <c r="AN828" s="106" t="str">
        <f t="shared" ca="1" si="1918"/>
        <v/>
      </c>
      <c r="AO828" s="107" t="str">
        <f t="shared" ca="1" si="1918"/>
        <v/>
      </c>
      <c r="AP828" s="105" t="str">
        <f t="shared" ca="1" si="1918"/>
        <v/>
      </c>
      <c r="AQ828" s="106" t="str">
        <f t="shared" ca="1" si="1918"/>
        <v/>
      </c>
      <c r="AR828" s="106" t="str">
        <f t="shared" ca="1" si="1918"/>
        <v/>
      </c>
      <c r="AS828" s="107" t="str">
        <f t="shared" ca="1" si="1918"/>
        <v/>
      </c>
      <c r="AT828" s="105" t="str">
        <f t="shared" ca="1" si="1918"/>
        <v/>
      </c>
      <c r="AU828" s="106" t="str">
        <f t="shared" ca="1" si="1918"/>
        <v/>
      </c>
      <c r="AV828" s="106" t="str">
        <f t="shared" ca="1" si="1918"/>
        <v/>
      </c>
      <c r="AW828" s="107" t="str">
        <f t="shared" ca="1" si="1918"/>
        <v/>
      </c>
      <c r="AX828" s="105" t="str">
        <f t="shared" ca="1" si="1918"/>
        <v/>
      </c>
      <c r="AY828" s="106" t="str">
        <f t="shared" ca="1" si="1918"/>
        <v/>
      </c>
      <c r="AZ828" s="106" t="str">
        <f t="shared" ca="1" si="1918"/>
        <v/>
      </c>
      <c r="BA828" s="107" t="str">
        <f t="shared" ca="1" si="1918"/>
        <v/>
      </c>
      <c r="BB828" s="105" t="str">
        <f t="shared" ca="1" si="1918"/>
        <v/>
      </c>
      <c r="BC828" s="106" t="str">
        <f t="shared" ca="1" si="1918"/>
        <v/>
      </c>
      <c r="BD828" s="106" t="str">
        <f t="shared" ca="1" si="1918"/>
        <v/>
      </c>
      <c r="BE828" s="107" t="str">
        <f t="shared" ca="1" si="1918"/>
        <v/>
      </c>
      <c r="BF828" s="105" t="str">
        <f t="shared" ca="1" si="1918"/>
        <v/>
      </c>
      <c r="BG828" s="106" t="str">
        <f t="shared" ca="1" si="1918"/>
        <v/>
      </c>
      <c r="BH828" s="106" t="str">
        <f t="shared" ca="1" si="1918"/>
        <v/>
      </c>
      <c r="BI828" s="107" t="str">
        <f t="shared" ca="1" si="1918"/>
        <v/>
      </c>
      <c r="BJ828" s="105" t="str">
        <f t="shared" ca="1" si="1918"/>
        <v/>
      </c>
      <c r="BK828" s="106" t="str">
        <f t="shared" ca="1" si="1918"/>
        <v/>
      </c>
      <c r="BL828" s="106" t="str">
        <f t="shared" ca="1" si="1918"/>
        <v/>
      </c>
      <c r="BM828" s="107" t="str">
        <f t="shared" ca="1" si="1918"/>
        <v/>
      </c>
      <c r="BN828" s="105" t="str">
        <f t="shared" ca="1" si="1918"/>
        <v/>
      </c>
      <c r="BO828" s="106" t="str">
        <f t="shared" ca="1" si="1918"/>
        <v/>
      </c>
      <c r="BP828" s="106" t="str">
        <f t="shared" ca="1" si="1918"/>
        <v/>
      </c>
      <c r="BQ828" s="107" t="str">
        <f t="shared" ca="1" si="1918"/>
        <v/>
      </c>
      <c r="BR828" s="105" t="str">
        <f t="shared" ref="BR828:CW828" ca="1" si="1919">IF(ISNUMBER(BR832),BR832+IF($I$7=1,BR830,0),IF(ISNUMBER(BR834),BR834+IF($I$7=1,BR830,0),""))</f>
        <v/>
      </c>
      <c r="BS828" s="106" t="str">
        <f t="shared" ca="1" si="1919"/>
        <v/>
      </c>
      <c r="BT828" s="106" t="str">
        <f t="shared" ca="1" si="1919"/>
        <v/>
      </c>
      <c r="BU828" s="107" t="str">
        <f t="shared" ca="1" si="1919"/>
        <v/>
      </c>
      <c r="BV828" s="105" t="str">
        <f t="shared" ca="1" si="1919"/>
        <v/>
      </c>
      <c r="BW828" s="106" t="str">
        <f t="shared" ca="1" si="1919"/>
        <v/>
      </c>
      <c r="BX828" s="106" t="str">
        <f t="shared" ca="1" si="1919"/>
        <v/>
      </c>
      <c r="BY828" s="107" t="str">
        <f t="shared" ca="1" si="1919"/>
        <v/>
      </c>
      <c r="BZ828" s="105" t="str">
        <f t="shared" ca="1" si="1919"/>
        <v/>
      </c>
      <c r="CA828" s="106" t="str">
        <f t="shared" ca="1" si="1919"/>
        <v/>
      </c>
      <c r="CB828" s="106" t="str">
        <f t="shared" ca="1" si="1919"/>
        <v/>
      </c>
      <c r="CC828" s="107" t="str">
        <f t="shared" ca="1" si="1919"/>
        <v/>
      </c>
      <c r="CD828" s="105" t="str">
        <f t="shared" ca="1" si="1919"/>
        <v/>
      </c>
      <c r="CE828" s="106" t="str">
        <f t="shared" ca="1" si="1919"/>
        <v/>
      </c>
      <c r="CF828" s="106" t="str">
        <f t="shared" ca="1" si="1919"/>
        <v/>
      </c>
      <c r="CG828" s="107" t="str">
        <f t="shared" ca="1" si="1919"/>
        <v/>
      </c>
      <c r="CH828" s="105">
        <f t="shared" ca="1" si="1919"/>
        <v>0</v>
      </c>
      <c r="CI828" s="106">
        <f t="shared" ca="1" si="1919"/>
        <v>0</v>
      </c>
      <c r="CJ828" s="106">
        <f t="shared" ca="1" si="1919"/>
        <v>0</v>
      </c>
      <c r="CK828" s="107">
        <f t="shared" ca="1" si="1919"/>
        <v>0</v>
      </c>
      <c r="CL828" s="105">
        <f t="shared" ca="1" si="1919"/>
        <v>0</v>
      </c>
      <c r="CM828" s="106">
        <f t="shared" ca="1" si="1919"/>
        <v>0</v>
      </c>
      <c r="CN828" s="106">
        <f t="shared" ca="1" si="1919"/>
        <v>0</v>
      </c>
      <c r="CO828" s="107">
        <f t="shared" ca="1" si="1919"/>
        <v>0</v>
      </c>
      <c r="CP828" s="105">
        <f t="shared" ca="1" si="1919"/>
        <v>0</v>
      </c>
      <c r="CQ828" s="106">
        <f t="shared" ca="1" si="1919"/>
        <v>0</v>
      </c>
      <c r="CR828" s="106">
        <f t="shared" ca="1" si="1919"/>
        <v>0</v>
      </c>
      <c r="CS828" s="107">
        <f t="shared" ca="1" si="1919"/>
        <v>0</v>
      </c>
      <c r="CT828" s="105">
        <f t="shared" ca="1" si="1919"/>
        <v>0</v>
      </c>
      <c r="CU828" s="106">
        <f t="shared" ca="1" si="1919"/>
        <v>0</v>
      </c>
      <c r="CV828" s="106">
        <f t="shared" ca="1" si="1919"/>
        <v>0</v>
      </c>
      <c r="CW828" s="107">
        <f t="shared" ca="1" si="1919"/>
        <v>0</v>
      </c>
      <c r="CX828" s="105">
        <f t="shared" ref="CX828:DI828" ca="1" si="1920">IF(ISNUMBER(CX832),CX832+IF($I$7=1,CX830,0),IF(ISNUMBER(CX834),CX834+IF($I$7=1,CX830,0),""))</f>
        <v>0</v>
      </c>
      <c r="CY828" s="106">
        <f t="shared" ca="1" si="1920"/>
        <v>0</v>
      </c>
      <c r="CZ828" s="106">
        <f t="shared" ca="1" si="1920"/>
        <v>0</v>
      </c>
      <c r="DA828" s="107">
        <f t="shared" ca="1" si="1920"/>
        <v>0</v>
      </c>
      <c r="DB828" s="105">
        <f t="shared" ca="1" si="1920"/>
        <v>0</v>
      </c>
      <c r="DC828" s="106">
        <f t="shared" ca="1" si="1920"/>
        <v>0</v>
      </c>
      <c r="DD828" s="106">
        <f t="shared" ca="1" si="1920"/>
        <v>0</v>
      </c>
      <c r="DE828" s="107">
        <f t="shared" ca="1" si="1920"/>
        <v>0</v>
      </c>
      <c r="DF828" s="105">
        <f t="shared" ca="1" si="1920"/>
        <v>0</v>
      </c>
      <c r="DG828" s="106">
        <f t="shared" ca="1" si="1920"/>
        <v>0</v>
      </c>
      <c r="DH828" s="106">
        <f t="shared" ca="1" si="1920"/>
        <v>0</v>
      </c>
      <c r="DI828" s="107">
        <f t="shared" ca="1" si="1920"/>
        <v>0</v>
      </c>
      <c r="DK828" s="106">
        <f t="shared" ref="DK828:EK828" ca="1" si="1921">SUM(OFFSET($E828,,MATCH(DK$3,$F$5:$DI$5,0)+3,,1))</f>
        <v>0</v>
      </c>
      <c r="DL828" s="106" t="e">
        <f t="shared" ca="1" si="1921"/>
        <v>#N/A</v>
      </c>
      <c r="DM828" s="106" t="e">
        <f t="shared" ca="1" si="1921"/>
        <v>#VALUE!</v>
      </c>
      <c r="DN828" s="106" t="e">
        <f t="shared" ca="1" si="1921"/>
        <v>#VALUE!</v>
      </c>
      <c r="DO828" s="106" t="e">
        <f t="shared" ca="1" si="1921"/>
        <v>#VALUE!</v>
      </c>
      <c r="DP828" s="106" t="e">
        <f t="shared" ca="1" si="1921"/>
        <v>#VALUE!</v>
      </c>
      <c r="DQ828" s="106" t="e">
        <f t="shared" ca="1" si="1921"/>
        <v>#VALUE!</v>
      </c>
      <c r="DR828" s="106" t="e">
        <f t="shared" ca="1" si="1921"/>
        <v>#VALUE!</v>
      </c>
      <c r="DS828" s="106" t="e">
        <f t="shared" ca="1" si="1921"/>
        <v>#VALUE!</v>
      </c>
      <c r="DT828" s="106" t="e">
        <f t="shared" ca="1" si="1921"/>
        <v>#VALUE!</v>
      </c>
      <c r="DU828" s="106" t="e">
        <f t="shared" ca="1" si="1921"/>
        <v>#VALUE!</v>
      </c>
      <c r="DV828" s="106" t="e">
        <f t="shared" ca="1" si="1921"/>
        <v>#VALUE!</v>
      </c>
      <c r="DW828" s="106" t="e">
        <f t="shared" ca="1" si="1921"/>
        <v>#VALUE!</v>
      </c>
      <c r="DX828" s="106" t="e">
        <f t="shared" ca="1" si="1921"/>
        <v>#VALUE!</v>
      </c>
      <c r="DY828" s="106" t="e">
        <f t="shared" ca="1" si="1921"/>
        <v>#VALUE!</v>
      </c>
      <c r="DZ828" s="106" t="e">
        <f t="shared" ca="1" si="1921"/>
        <v>#VALUE!</v>
      </c>
      <c r="EA828" s="106" t="e">
        <f t="shared" ca="1" si="1921"/>
        <v>#VALUE!</v>
      </c>
      <c r="EB828" s="106" t="e">
        <f t="shared" ca="1" si="1921"/>
        <v>#VALUE!</v>
      </c>
      <c r="EC828" s="106" t="e">
        <f t="shared" ca="1" si="1921"/>
        <v>#VALUE!</v>
      </c>
      <c r="ED828" s="106" t="e">
        <f t="shared" ca="1" si="1921"/>
        <v>#VALUE!</v>
      </c>
      <c r="EE828" s="106" t="e">
        <f t="shared" ca="1" si="1921"/>
        <v>#VALUE!</v>
      </c>
      <c r="EF828" s="106" t="e">
        <f t="shared" ca="1" si="1921"/>
        <v>#VALUE!</v>
      </c>
      <c r="EG828" s="106" t="e">
        <f t="shared" ca="1" si="1921"/>
        <v>#VALUE!</v>
      </c>
      <c r="EH828" s="106" t="e">
        <f t="shared" ca="1" si="1921"/>
        <v>#VALUE!</v>
      </c>
      <c r="EI828" s="106" t="e">
        <f t="shared" ca="1" si="1921"/>
        <v>#VALUE!</v>
      </c>
      <c r="EJ828" s="106" t="e">
        <f t="shared" ca="1" si="1921"/>
        <v>#VALUE!</v>
      </c>
      <c r="EK828" s="106" t="e">
        <f t="shared" ca="1" si="1921"/>
        <v>#VALUE!</v>
      </c>
    </row>
    <row r="829" spans="1:141" outlineLevel="1" x14ac:dyDescent="0.25">
      <c r="A829" s="90"/>
      <c r="B829" s="90"/>
      <c r="C829" s="90"/>
      <c r="D829" s="90"/>
      <c r="F829" s="100"/>
      <c r="I829" s="101"/>
      <c r="J829" s="100"/>
      <c r="M829" s="101"/>
      <c r="N829" s="100"/>
      <c r="Q829" s="101"/>
      <c r="R829" s="100"/>
      <c r="U829" s="101"/>
      <c r="V829" s="100"/>
      <c r="Y829" s="101"/>
      <c r="Z829" s="100"/>
      <c r="AC829" s="101"/>
      <c r="AD829" s="100"/>
      <c r="AG829" s="101"/>
      <c r="AH829" s="100"/>
      <c r="AK829" s="101"/>
      <c r="AL829" s="100"/>
      <c r="AO829" s="101"/>
      <c r="AP829" s="100"/>
      <c r="AS829" s="101"/>
      <c r="AT829" s="100"/>
      <c r="AW829" s="101"/>
      <c r="AX829" s="100"/>
      <c r="BA829" s="101"/>
      <c r="BB829" s="100"/>
      <c r="BE829" s="101"/>
      <c r="BF829" s="100"/>
      <c r="BI829" s="101"/>
      <c r="BJ829" s="100"/>
      <c r="BM829" s="101"/>
      <c r="BN829" s="100"/>
      <c r="BQ829" s="101"/>
      <c r="BR829" s="100"/>
      <c r="BU829" s="101"/>
      <c r="BV829" s="100"/>
      <c r="BY829" s="101"/>
      <c r="BZ829" s="100"/>
      <c r="CC829" s="101"/>
      <c r="CD829" s="100"/>
      <c r="CG829" s="101"/>
      <c r="CH829" s="100"/>
      <c r="CK829" s="101"/>
      <c r="CL829" s="100"/>
      <c r="CO829" s="101"/>
      <c r="CP829" s="100"/>
      <c r="CS829" s="101"/>
      <c r="CT829" s="100"/>
      <c r="CW829" s="101"/>
      <c r="CX829" s="100"/>
      <c r="DA829" s="101"/>
      <c r="DB829" s="100"/>
      <c r="DE829" s="101"/>
      <c r="DF829" s="100"/>
      <c r="DI829" s="101"/>
    </row>
    <row r="830" spans="1:141" outlineLevel="1" x14ac:dyDescent="0.25">
      <c r="A830" s="90" t="str">
        <f>A832</f>
        <v>bs</v>
      </c>
      <c r="B830" s="90" t="str">
        <f t="shared" ref="B830:C830" si="1922">B832</f>
        <v>minorityInterest</v>
      </c>
      <c r="C830" s="90">
        <f t="shared" si="1922"/>
        <v>9.9999999999999995E-7</v>
      </c>
      <c r="D830" s="90"/>
      <c r="E830" t="str">
        <f>CONCATENATE(E828," - adjustment")</f>
        <v>Minority interest - adjustment</v>
      </c>
      <c r="F830" s="117">
        <v>0</v>
      </c>
      <c r="G830" s="118">
        <v>0</v>
      </c>
      <c r="H830" s="118">
        <v>0</v>
      </c>
      <c r="I830" s="119" cm="1">
        <f t="array" aca="1" ref="I830" ca="1">IF(ISNUMBER(INDEX(DataModel!$ET$4:$FT$109,MATCH(1,(DataModel!$EO$4:$EO$109=$A830)*(DataModel!$EP$4:$EP$109=$B830),0),MATCH(CONCATENATE("FY ",RIGHT(I$3,4)),DataModel!$ET$2:$FT$2,0))*$C830),INDEX(DataModel!$ET$4:$FT$109,MATCH(1,(DataModel!$EO$4:$EO$109=$A830)*(DataModel!$EP$4:$EP$109=$B830),0),MATCH(CONCATENATE("FY ",RIGHT(I$3,4)),DataModel!$ET$2:$FT$2,0))*$C830,0)</f>
        <v>0</v>
      </c>
      <c r="J830" s="117">
        <v>0</v>
      </c>
      <c r="K830" s="118">
        <v>0</v>
      </c>
      <c r="L830" s="118">
        <v>0</v>
      </c>
      <c r="M830" s="119" cm="1">
        <f t="array" ref="M830">IF(ISNUMBER(INDEX(DataModel!$ET$4:$FT$109,MATCH(1,(DataModel!$EO$4:$EO$109=$A830)*(DataModel!$EP$4:$EP$109=$B830),0),MATCH(CONCATENATE("FY ",RIGHT(M$3,4)),DataModel!$ET$2:$FT$2,0))*$C830),INDEX(DataModel!$ET$4:$FT$109,MATCH(1,(DataModel!$EO$4:$EO$109=$A830)*(DataModel!$EP$4:$EP$109=$B830),0),MATCH(CONCATENATE("FY ",RIGHT(M$3,4)),DataModel!$ET$2:$FT$2,0))*$C830,0)</f>
        <v>0</v>
      </c>
      <c r="N830" s="117">
        <v>0</v>
      </c>
      <c r="O830" s="118">
        <v>0</v>
      </c>
      <c r="P830" s="118">
        <v>0</v>
      </c>
      <c r="Q830" s="119" cm="1">
        <f t="array" ref="Q830">IF(ISNUMBER(INDEX(DataModel!$ET$4:$FT$109,MATCH(1,(DataModel!$EO$4:$EO$109=$A830)*(DataModel!$EP$4:$EP$109=$B830),0),MATCH(CONCATENATE("FY ",RIGHT(Q$3,4)),DataModel!$ET$2:$FT$2,0))*$C830),INDEX(DataModel!$ET$4:$FT$109,MATCH(1,(DataModel!$EO$4:$EO$109=$A830)*(DataModel!$EP$4:$EP$109=$B830),0),MATCH(CONCATENATE("FY ",RIGHT(Q$3,4)),DataModel!$ET$2:$FT$2,0))*$C830,0)</f>
        <v>0</v>
      </c>
      <c r="R830" s="117">
        <v>0</v>
      </c>
      <c r="S830" s="118">
        <v>0</v>
      </c>
      <c r="T830" s="118">
        <v>0</v>
      </c>
      <c r="U830" s="119" cm="1">
        <f t="array" ref="U830">IF(ISNUMBER(INDEX(DataModel!$ET$4:$FT$109,MATCH(1,(DataModel!$EO$4:$EO$109=$A830)*(DataModel!$EP$4:$EP$109=$B830),0),MATCH(CONCATENATE("FY ",RIGHT(U$3,4)),DataModel!$ET$2:$FT$2,0))*$C830),INDEX(DataModel!$ET$4:$FT$109,MATCH(1,(DataModel!$EO$4:$EO$109=$A830)*(DataModel!$EP$4:$EP$109=$B830),0),MATCH(CONCATENATE("FY ",RIGHT(U$3,4)),DataModel!$ET$2:$FT$2,0))*$C830,0)</f>
        <v>0</v>
      </c>
      <c r="V830" s="117">
        <v>0</v>
      </c>
      <c r="W830" s="118">
        <v>0</v>
      </c>
      <c r="X830" s="118">
        <v>0</v>
      </c>
      <c r="Y830" s="119" cm="1">
        <f t="array" ref="Y830">IF(ISNUMBER(INDEX(DataModel!$ET$4:$FT$109,MATCH(1,(DataModel!$EO$4:$EO$109=$A830)*(DataModel!$EP$4:$EP$109=$B830),0),MATCH(CONCATENATE("FY ",RIGHT(Y$3,4)),DataModel!$ET$2:$FT$2,0))*$C830),INDEX(DataModel!$ET$4:$FT$109,MATCH(1,(DataModel!$EO$4:$EO$109=$A830)*(DataModel!$EP$4:$EP$109=$B830),0),MATCH(CONCATENATE("FY ",RIGHT(Y$3,4)),DataModel!$ET$2:$FT$2,0))*$C830,0)</f>
        <v>0</v>
      </c>
      <c r="Z830" s="117">
        <v>0</v>
      </c>
      <c r="AA830" s="118">
        <v>0</v>
      </c>
      <c r="AB830" s="118">
        <v>0</v>
      </c>
      <c r="AC830" s="119" cm="1">
        <f t="array" ref="AC830">IF(ISNUMBER(INDEX(DataModel!$ET$4:$FT$109,MATCH(1,(DataModel!$EO$4:$EO$109=$A830)*(DataModel!$EP$4:$EP$109=$B830),0),MATCH(CONCATENATE("FY ",RIGHT(AC$3,4)),DataModel!$ET$2:$FT$2,0))*$C830),INDEX(DataModel!$ET$4:$FT$109,MATCH(1,(DataModel!$EO$4:$EO$109=$A830)*(DataModel!$EP$4:$EP$109=$B830),0),MATCH(CONCATENATE("FY ",RIGHT(AC$3,4)),DataModel!$ET$2:$FT$2,0))*$C830,0)</f>
        <v>0</v>
      </c>
      <c r="AD830" s="117">
        <v>0</v>
      </c>
      <c r="AE830" s="118">
        <v>0</v>
      </c>
      <c r="AF830" s="118">
        <v>0</v>
      </c>
      <c r="AG830" s="119" cm="1">
        <f t="array" ref="AG830">IF(ISNUMBER(INDEX(DataModel!$ET$4:$FT$109,MATCH(1,(DataModel!$EO$4:$EO$109=$A830)*(DataModel!$EP$4:$EP$109=$B830),0),MATCH(CONCATENATE("FY ",RIGHT(AG$3,4)),DataModel!$ET$2:$FT$2,0))*$C830),INDEX(DataModel!$ET$4:$FT$109,MATCH(1,(DataModel!$EO$4:$EO$109=$A830)*(DataModel!$EP$4:$EP$109=$B830),0),MATCH(CONCATENATE("FY ",RIGHT(AG$3,4)),DataModel!$ET$2:$FT$2,0))*$C830,0)</f>
        <v>0</v>
      </c>
      <c r="AH830" s="117">
        <v>0</v>
      </c>
      <c r="AI830" s="118">
        <v>0</v>
      </c>
      <c r="AJ830" s="118">
        <v>0</v>
      </c>
      <c r="AK830" s="119" cm="1">
        <f t="array" ref="AK830">IF(ISNUMBER(INDEX(DataModel!$ET$4:$FT$109,MATCH(1,(DataModel!$EO$4:$EO$109=$A830)*(DataModel!$EP$4:$EP$109=$B830),0),MATCH(CONCATENATE("FY ",RIGHT(AK$3,4)),DataModel!$ET$2:$FT$2,0))*$C830),INDEX(DataModel!$ET$4:$FT$109,MATCH(1,(DataModel!$EO$4:$EO$109=$A830)*(DataModel!$EP$4:$EP$109=$B830),0),MATCH(CONCATENATE("FY ",RIGHT(AK$3,4)),DataModel!$ET$2:$FT$2,0))*$C830,0)</f>
        <v>0</v>
      </c>
      <c r="AL830" s="117">
        <v>0</v>
      </c>
      <c r="AM830" s="118">
        <v>0</v>
      </c>
      <c r="AN830" s="118">
        <v>0</v>
      </c>
      <c r="AO830" s="119" cm="1">
        <f t="array" ref="AO830">IF(ISNUMBER(INDEX(DataModel!$ET$4:$FT$109,MATCH(1,(DataModel!$EO$4:$EO$109=$A830)*(DataModel!$EP$4:$EP$109=$B830),0),MATCH(CONCATENATE("FY ",RIGHT(AO$3,4)),DataModel!$ET$2:$FT$2,0))*$C830),INDEX(DataModel!$ET$4:$FT$109,MATCH(1,(DataModel!$EO$4:$EO$109=$A830)*(DataModel!$EP$4:$EP$109=$B830),0),MATCH(CONCATENATE("FY ",RIGHT(AO$3,4)),DataModel!$ET$2:$FT$2,0))*$C830,0)</f>
        <v>0</v>
      </c>
      <c r="AP830" s="117">
        <v>0</v>
      </c>
      <c r="AQ830" s="118">
        <v>0</v>
      </c>
      <c r="AR830" s="118">
        <v>0</v>
      </c>
      <c r="AS830" s="119" cm="1">
        <f t="array" ref="AS830">IF(ISNUMBER(INDEX(DataModel!$ET$4:$FT$109,MATCH(1,(DataModel!$EO$4:$EO$109=$A830)*(DataModel!$EP$4:$EP$109=$B830),0),MATCH(CONCATENATE("FY ",RIGHT(AS$3,4)),DataModel!$ET$2:$FT$2,0))*$C830),INDEX(DataModel!$ET$4:$FT$109,MATCH(1,(DataModel!$EO$4:$EO$109=$A830)*(DataModel!$EP$4:$EP$109=$B830),0),MATCH(CONCATENATE("FY ",RIGHT(AS$3,4)),DataModel!$ET$2:$FT$2,0))*$C830,0)</f>
        <v>0</v>
      </c>
      <c r="AT830" s="117">
        <v>0</v>
      </c>
      <c r="AU830" s="118">
        <v>0</v>
      </c>
      <c r="AV830" s="118">
        <v>0</v>
      </c>
      <c r="AW830" s="119" cm="1">
        <f t="array" ref="AW830">IF(ISNUMBER(INDEX(DataModel!$ET$4:$FT$109,MATCH(1,(DataModel!$EO$4:$EO$109=$A830)*(DataModel!$EP$4:$EP$109=$B830),0),MATCH(CONCATENATE("FY ",RIGHT(AW$3,4)),DataModel!$ET$2:$FT$2,0))*$C830),INDEX(DataModel!$ET$4:$FT$109,MATCH(1,(DataModel!$EO$4:$EO$109=$A830)*(DataModel!$EP$4:$EP$109=$B830),0),MATCH(CONCATENATE("FY ",RIGHT(AW$3,4)),DataModel!$ET$2:$FT$2,0))*$C830,0)</f>
        <v>0</v>
      </c>
      <c r="AX830" s="117">
        <v>0</v>
      </c>
      <c r="AY830" s="118">
        <v>0</v>
      </c>
      <c r="AZ830" s="118">
        <v>0</v>
      </c>
      <c r="BA830" s="119" cm="1">
        <f t="array" ref="BA830">IF(ISNUMBER(INDEX(DataModel!$ET$4:$FT$109,MATCH(1,(DataModel!$EO$4:$EO$109=$A830)*(DataModel!$EP$4:$EP$109=$B830),0),MATCH(CONCATENATE("FY ",RIGHT(BA$3,4)),DataModel!$ET$2:$FT$2,0))*$C830),INDEX(DataModel!$ET$4:$FT$109,MATCH(1,(DataModel!$EO$4:$EO$109=$A830)*(DataModel!$EP$4:$EP$109=$B830),0),MATCH(CONCATENATE("FY ",RIGHT(BA$3,4)),DataModel!$ET$2:$FT$2,0))*$C830,0)</f>
        <v>0</v>
      </c>
      <c r="BB830" s="117">
        <v>0</v>
      </c>
      <c r="BC830" s="118">
        <v>0</v>
      </c>
      <c r="BD830" s="118">
        <v>0</v>
      </c>
      <c r="BE830" s="119" cm="1">
        <f t="array" ref="BE830">IF(ISNUMBER(INDEX(DataModel!$ET$4:$FT$109,MATCH(1,(DataModel!$EO$4:$EO$109=$A830)*(DataModel!$EP$4:$EP$109=$B830),0),MATCH(CONCATENATE("FY ",RIGHT(BE$3,4)),DataModel!$ET$2:$FT$2,0))*$C830),INDEX(DataModel!$ET$4:$FT$109,MATCH(1,(DataModel!$EO$4:$EO$109=$A830)*(DataModel!$EP$4:$EP$109=$B830),0),MATCH(CONCATENATE("FY ",RIGHT(BE$3,4)),DataModel!$ET$2:$FT$2,0))*$C830,0)</f>
        <v>0</v>
      </c>
      <c r="BF830" s="117">
        <v>0</v>
      </c>
      <c r="BG830" s="118">
        <v>0</v>
      </c>
      <c r="BH830" s="118">
        <v>0</v>
      </c>
      <c r="BI830" s="119" cm="1">
        <f t="array" ref="BI830">IF(ISNUMBER(INDEX(DataModel!$ET$4:$FT$109,MATCH(1,(DataModel!$EO$4:$EO$109=$A830)*(DataModel!$EP$4:$EP$109=$B830),0),MATCH(CONCATENATE("FY ",RIGHT(BI$3,4)),DataModel!$ET$2:$FT$2,0))*$C830),INDEX(DataModel!$ET$4:$FT$109,MATCH(1,(DataModel!$EO$4:$EO$109=$A830)*(DataModel!$EP$4:$EP$109=$B830),0),MATCH(CONCATENATE("FY ",RIGHT(BI$3,4)),DataModel!$ET$2:$FT$2,0))*$C830,0)</f>
        <v>0</v>
      </c>
      <c r="BJ830" s="117">
        <v>0</v>
      </c>
      <c r="BK830" s="118">
        <v>0</v>
      </c>
      <c r="BL830" s="118">
        <v>0</v>
      </c>
      <c r="BM830" s="119" cm="1">
        <f t="array" ref="BM830">IF(ISNUMBER(INDEX(DataModel!$ET$4:$FT$109,MATCH(1,(DataModel!$EO$4:$EO$109=$A830)*(DataModel!$EP$4:$EP$109=$B830),0),MATCH(CONCATENATE("FY ",RIGHT(BM$3,4)),DataModel!$ET$2:$FT$2,0))*$C830),INDEX(DataModel!$ET$4:$FT$109,MATCH(1,(DataModel!$EO$4:$EO$109=$A830)*(DataModel!$EP$4:$EP$109=$B830),0),MATCH(CONCATENATE("FY ",RIGHT(BM$3,4)),DataModel!$ET$2:$FT$2,0))*$C830,0)</f>
        <v>0</v>
      </c>
      <c r="BN830" s="117">
        <v>0</v>
      </c>
      <c r="BO830" s="118">
        <v>0</v>
      </c>
      <c r="BP830" s="118">
        <v>0</v>
      </c>
      <c r="BQ830" s="119" cm="1">
        <f t="array" ref="BQ830">IF(ISNUMBER(INDEX(DataModel!$ET$4:$FT$109,MATCH(1,(DataModel!$EO$4:$EO$109=$A830)*(DataModel!$EP$4:$EP$109=$B830),0),MATCH(CONCATENATE("FY ",RIGHT(BQ$3,4)),DataModel!$ET$2:$FT$2,0))*$C830),INDEX(DataModel!$ET$4:$FT$109,MATCH(1,(DataModel!$EO$4:$EO$109=$A830)*(DataModel!$EP$4:$EP$109=$B830),0),MATCH(CONCATENATE("FY ",RIGHT(BQ$3,4)),DataModel!$ET$2:$FT$2,0))*$C830,0)</f>
        <v>0</v>
      </c>
      <c r="BR830" s="117">
        <v>0</v>
      </c>
      <c r="BS830" s="118">
        <v>0</v>
      </c>
      <c r="BT830" s="118">
        <v>0</v>
      </c>
      <c r="BU830" s="119" cm="1">
        <f t="array" ref="BU830">IF(ISNUMBER(INDEX(DataModel!$ET$4:$FT$109,MATCH(1,(DataModel!$EO$4:$EO$109=$A830)*(DataModel!$EP$4:$EP$109=$B830),0),MATCH(CONCATENATE("FY ",RIGHT(BU$3,4)),DataModel!$ET$2:$FT$2,0))*$C830),INDEX(DataModel!$ET$4:$FT$109,MATCH(1,(DataModel!$EO$4:$EO$109=$A830)*(DataModel!$EP$4:$EP$109=$B830),0),MATCH(CONCATENATE("FY ",RIGHT(BU$3,4)),DataModel!$ET$2:$FT$2,0))*$C830,0)</f>
        <v>0</v>
      </c>
      <c r="BV830" s="117">
        <v>0</v>
      </c>
      <c r="BW830" s="118">
        <v>0</v>
      </c>
      <c r="BX830" s="118">
        <v>0</v>
      </c>
      <c r="BY830" s="119" cm="1">
        <f t="array" ref="BY830">IF(ISNUMBER(INDEX(DataModel!$ET$4:$FT$109,MATCH(1,(DataModel!$EO$4:$EO$109=$A830)*(DataModel!$EP$4:$EP$109=$B830),0),MATCH(CONCATENATE("FY ",RIGHT(BY$3,4)),DataModel!$ET$2:$FT$2,0))*$C830),INDEX(DataModel!$ET$4:$FT$109,MATCH(1,(DataModel!$EO$4:$EO$109=$A830)*(DataModel!$EP$4:$EP$109=$B830),0),MATCH(CONCATENATE("FY ",RIGHT(BY$3,4)),DataModel!$ET$2:$FT$2,0))*$C830,0)</f>
        <v>0</v>
      </c>
      <c r="BZ830" s="117">
        <v>0</v>
      </c>
      <c r="CA830" s="118">
        <v>0</v>
      </c>
      <c r="CB830" s="118">
        <v>0</v>
      </c>
      <c r="CC830" s="119" cm="1">
        <f t="array" ref="CC830">IF(ISNUMBER(INDEX(DataModel!$ET$4:$FT$109,MATCH(1,(DataModel!$EO$4:$EO$109=$A830)*(DataModel!$EP$4:$EP$109=$B830),0),MATCH(CONCATENATE("FY ",RIGHT(CC$3,4)),DataModel!$ET$2:$FT$2,0))*$C830),INDEX(DataModel!$ET$4:$FT$109,MATCH(1,(DataModel!$EO$4:$EO$109=$A830)*(DataModel!$EP$4:$EP$109=$B830),0),MATCH(CONCATENATE("FY ",RIGHT(CC$3,4)),DataModel!$ET$2:$FT$2,0))*$C830,0)</f>
        <v>0</v>
      </c>
      <c r="CD830" s="117">
        <v>0</v>
      </c>
      <c r="CE830" s="118">
        <v>0</v>
      </c>
      <c r="CF830" s="118">
        <v>0</v>
      </c>
      <c r="CG830" s="119" cm="1">
        <f t="array" ref="CG830">IF(ISNUMBER(INDEX(DataModel!$ET$4:$FT$109,MATCH(1,(DataModel!$EO$4:$EO$109=$A830)*(DataModel!$EP$4:$EP$109=$B830),0),MATCH(CONCATENATE("FY ",RIGHT(CG$3,4)),DataModel!$ET$2:$FT$2,0))*$C830),INDEX(DataModel!$ET$4:$FT$109,MATCH(1,(DataModel!$EO$4:$EO$109=$A830)*(DataModel!$EP$4:$EP$109=$B830),0),MATCH(CONCATENATE("FY ",RIGHT(CG$3,4)),DataModel!$ET$2:$FT$2,0))*$C830,0)</f>
        <v>0</v>
      </c>
      <c r="CH830" s="117">
        <v>0</v>
      </c>
      <c r="CI830" s="118">
        <v>0</v>
      </c>
      <c r="CJ830" s="118">
        <v>0</v>
      </c>
      <c r="CK830" s="119" cm="1">
        <f t="array" ref="CK830">IF(ISNUMBER(INDEX(DataModel!$ET$4:$FT$109,MATCH(1,(DataModel!$EO$4:$EO$109=$A830)*(DataModel!$EP$4:$EP$109=$B830),0),MATCH(CONCATENATE("FY ",RIGHT(CK$3,4)),DataModel!$ET$2:$FT$2,0))*$C830),INDEX(DataModel!$ET$4:$FT$109,MATCH(1,(DataModel!$EO$4:$EO$109=$A830)*(DataModel!$EP$4:$EP$109=$B830),0),MATCH(CONCATENATE("FY ",RIGHT(CK$3,4)),DataModel!$ET$2:$FT$2,0))*$C830,0)</f>
        <v>0</v>
      </c>
      <c r="CL830" s="117">
        <v>0</v>
      </c>
      <c r="CM830" s="118">
        <v>0</v>
      </c>
      <c r="CN830" s="118">
        <v>0</v>
      </c>
      <c r="CO830" s="119" cm="1">
        <f t="array" ref="CO830">IF(ISNUMBER(INDEX(DataModel!$ET$4:$FT$109,MATCH(1,(DataModel!$EO$4:$EO$109=$A830)*(DataModel!$EP$4:$EP$109=$B830),0),MATCH(CONCATENATE("FY ",RIGHT(CO$3,4)),DataModel!$ET$2:$FT$2,0))*$C830),INDEX(DataModel!$ET$4:$FT$109,MATCH(1,(DataModel!$EO$4:$EO$109=$A830)*(DataModel!$EP$4:$EP$109=$B830),0),MATCH(CONCATENATE("FY ",RIGHT(CO$3,4)),DataModel!$ET$2:$FT$2,0))*$C830,0)</f>
        <v>0</v>
      </c>
      <c r="CP830" s="117">
        <v>0</v>
      </c>
      <c r="CQ830" s="118">
        <v>0</v>
      </c>
      <c r="CR830" s="118">
        <v>0</v>
      </c>
      <c r="CS830" s="119" cm="1">
        <f t="array" ref="CS830">IF(ISNUMBER(INDEX(DataModel!$ET$4:$FT$109,MATCH(1,(DataModel!$EO$4:$EO$109=$A830)*(DataModel!$EP$4:$EP$109=$B830),0),MATCH(CONCATENATE("FY ",RIGHT(CS$3,4)),DataModel!$ET$2:$FT$2,0))*$C830),INDEX(DataModel!$ET$4:$FT$109,MATCH(1,(DataModel!$EO$4:$EO$109=$A830)*(DataModel!$EP$4:$EP$109=$B830),0),MATCH(CONCATENATE("FY ",RIGHT(CS$3,4)),DataModel!$ET$2:$FT$2,0))*$C830,0)</f>
        <v>0</v>
      </c>
      <c r="CT830" s="117">
        <v>0</v>
      </c>
      <c r="CU830" s="118">
        <v>0</v>
      </c>
      <c r="CV830" s="118">
        <v>0</v>
      </c>
      <c r="CW830" s="119" cm="1">
        <f t="array" ref="CW830">IF(ISNUMBER(INDEX(DataModel!$ET$4:$FT$109,MATCH(1,(DataModel!$EO$4:$EO$109=$A830)*(DataModel!$EP$4:$EP$109=$B830),0),MATCH(CONCATENATE("FY ",RIGHT(CW$3,4)),DataModel!$ET$2:$FT$2,0))*$C830),INDEX(DataModel!$ET$4:$FT$109,MATCH(1,(DataModel!$EO$4:$EO$109=$A830)*(DataModel!$EP$4:$EP$109=$B830),0),MATCH(CONCATENATE("FY ",RIGHT(CW$3,4)),DataModel!$ET$2:$FT$2,0))*$C830,0)</f>
        <v>0</v>
      </c>
      <c r="CX830" s="117">
        <v>0</v>
      </c>
      <c r="CY830" s="118">
        <v>0</v>
      </c>
      <c r="CZ830" s="118">
        <v>0</v>
      </c>
      <c r="DA830" s="119" cm="1">
        <f t="array" ref="DA830">IF(ISNUMBER(INDEX(DataModel!$ET$4:$FT$109,MATCH(1,(DataModel!$EO$4:$EO$109=$A830)*(DataModel!$EP$4:$EP$109=$B830),0),MATCH(CONCATENATE("FY ",RIGHT(DA$3,4)),DataModel!$ET$2:$FT$2,0))*$C830),INDEX(DataModel!$ET$4:$FT$109,MATCH(1,(DataModel!$EO$4:$EO$109=$A830)*(DataModel!$EP$4:$EP$109=$B830),0),MATCH(CONCATENATE("FY ",RIGHT(DA$3,4)),DataModel!$ET$2:$FT$2,0))*$C830,0)</f>
        <v>0</v>
      </c>
      <c r="DB830" s="117">
        <v>0</v>
      </c>
      <c r="DC830" s="118">
        <v>0</v>
      </c>
      <c r="DD830" s="118">
        <v>0</v>
      </c>
      <c r="DE830" s="119" cm="1">
        <f t="array" ref="DE830">IF(ISNUMBER(INDEX(DataModel!$ET$4:$FT$109,MATCH(1,(DataModel!$EO$4:$EO$109=$A830)*(DataModel!$EP$4:$EP$109=$B830),0),MATCH(CONCATENATE("FY ",RIGHT(DE$3,4)),DataModel!$ET$2:$FT$2,0))*$C830),INDEX(DataModel!$ET$4:$FT$109,MATCH(1,(DataModel!$EO$4:$EO$109=$A830)*(DataModel!$EP$4:$EP$109=$B830),0),MATCH(CONCATENATE("FY ",RIGHT(DE$3,4)),DataModel!$ET$2:$FT$2,0))*$C830,0)</f>
        <v>0</v>
      </c>
      <c r="DF830" s="117">
        <v>0</v>
      </c>
      <c r="DG830" s="118">
        <v>0</v>
      </c>
      <c r="DH830" s="118">
        <v>0</v>
      </c>
      <c r="DI830" s="119" cm="1">
        <f t="array" ref="DI830">IF(ISNUMBER(INDEX(DataModel!$ET$4:$FT$109,MATCH(1,(DataModel!$EO$4:$EO$109=$A830)*(DataModel!$EP$4:$EP$109=$B830),0),MATCH(CONCATENATE("FY ",RIGHT(DI$3,4)),DataModel!$ET$2:$FT$2,0))*$C830),INDEX(DataModel!$ET$4:$FT$109,MATCH(1,(DataModel!$EO$4:$EO$109=$A830)*(DataModel!$EP$4:$EP$109=$B830),0),MATCH(CONCATENATE("FY ",RIGHT(DI$3,4)),DataModel!$ET$2:$FT$2,0))*$C830,0)</f>
        <v>0</v>
      </c>
      <c r="DK830" s="69">
        <f t="shared" ref="DK830:EK830" ca="1" si="1923">SUM(OFFSET($E830,,MATCH(DK$3,$F$5:$DI$5,0)+3,,1))</f>
        <v>0</v>
      </c>
      <c r="DL830" s="69" t="e">
        <f t="shared" ca="1" si="1923"/>
        <v>#N/A</v>
      </c>
      <c r="DM830" s="69" t="e">
        <f t="shared" ca="1" si="1923"/>
        <v>#VALUE!</v>
      </c>
      <c r="DN830" s="69" t="e">
        <f t="shared" ca="1" si="1923"/>
        <v>#VALUE!</v>
      </c>
      <c r="DO830" s="69" t="e">
        <f t="shared" ca="1" si="1923"/>
        <v>#VALUE!</v>
      </c>
      <c r="DP830" s="69" t="e">
        <f t="shared" ca="1" si="1923"/>
        <v>#VALUE!</v>
      </c>
      <c r="DQ830" s="69" t="e">
        <f t="shared" ca="1" si="1923"/>
        <v>#VALUE!</v>
      </c>
      <c r="DR830" s="69" t="e">
        <f t="shared" ca="1" si="1923"/>
        <v>#VALUE!</v>
      </c>
      <c r="DS830" s="69" t="e">
        <f t="shared" ca="1" si="1923"/>
        <v>#VALUE!</v>
      </c>
      <c r="DT830" s="69" t="e">
        <f t="shared" ca="1" si="1923"/>
        <v>#VALUE!</v>
      </c>
      <c r="DU830" s="69" t="e">
        <f t="shared" ca="1" si="1923"/>
        <v>#VALUE!</v>
      </c>
      <c r="DV830" s="69" t="e">
        <f t="shared" ca="1" si="1923"/>
        <v>#VALUE!</v>
      </c>
      <c r="DW830" s="69" t="e">
        <f t="shared" ca="1" si="1923"/>
        <v>#VALUE!</v>
      </c>
      <c r="DX830" s="69" t="e">
        <f t="shared" ca="1" si="1923"/>
        <v>#VALUE!</v>
      </c>
      <c r="DY830" s="69" t="e">
        <f t="shared" ca="1" si="1923"/>
        <v>#VALUE!</v>
      </c>
      <c r="DZ830" s="69" t="e">
        <f t="shared" ca="1" si="1923"/>
        <v>#VALUE!</v>
      </c>
      <c r="EA830" s="69" t="e">
        <f t="shared" ca="1" si="1923"/>
        <v>#VALUE!</v>
      </c>
      <c r="EB830" s="69" t="e">
        <f t="shared" ca="1" si="1923"/>
        <v>#VALUE!</v>
      </c>
      <c r="EC830" s="69" t="e">
        <f t="shared" ca="1" si="1923"/>
        <v>#VALUE!</v>
      </c>
      <c r="ED830" s="69" t="e">
        <f t="shared" ca="1" si="1923"/>
        <v>#VALUE!</v>
      </c>
      <c r="EE830" s="69" t="e">
        <f t="shared" ca="1" si="1923"/>
        <v>#VALUE!</v>
      </c>
      <c r="EF830" s="69" t="e">
        <f t="shared" ca="1" si="1923"/>
        <v>#VALUE!</v>
      </c>
      <c r="EG830" s="69" t="e">
        <f t="shared" ca="1" si="1923"/>
        <v>#VALUE!</v>
      </c>
      <c r="EH830" s="69" t="e">
        <f t="shared" ca="1" si="1923"/>
        <v>#VALUE!</v>
      </c>
      <c r="EI830" s="69" t="e">
        <f t="shared" ca="1" si="1923"/>
        <v>#VALUE!</v>
      </c>
      <c r="EJ830" s="69" t="e">
        <f t="shared" ca="1" si="1923"/>
        <v>#VALUE!</v>
      </c>
      <c r="EK830" s="69" t="e">
        <f t="shared" ca="1" si="1923"/>
        <v>#VALUE!</v>
      </c>
    </row>
    <row r="831" spans="1:141" outlineLevel="1" x14ac:dyDescent="0.25">
      <c r="A831" s="90"/>
      <c r="B831" s="90"/>
      <c r="C831" s="90"/>
      <c r="D831" s="90"/>
      <c r="F831" s="100"/>
      <c r="I831" s="101"/>
      <c r="J831" s="100"/>
      <c r="M831" s="101"/>
      <c r="N831" s="100"/>
      <c r="Q831" s="101"/>
      <c r="R831" s="100"/>
      <c r="U831" s="101"/>
      <c r="V831" s="100"/>
      <c r="Y831" s="101"/>
      <c r="Z831" s="100"/>
      <c r="AC831" s="101"/>
      <c r="AD831" s="100"/>
      <c r="AG831" s="101"/>
      <c r="AH831" s="100"/>
      <c r="AK831" s="101"/>
      <c r="AL831" s="100"/>
      <c r="AO831" s="101"/>
      <c r="AP831" s="100"/>
      <c r="AS831" s="101"/>
      <c r="AT831" s="100"/>
      <c r="AW831" s="101"/>
      <c r="AX831" s="100"/>
      <c r="BA831" s="101"/>
      <c r="BB831" s="100"/>
      <c r="BE831" s="101"/>
      <c r="BF831" s="100"/>
      <c r="BI831" s="101"/>
      <c r="BJ831" s="100"/>
      <c r="BM831" s="101"/>
      <c r="BN831" s="100"/>
      <c r="BQ831" s="101"/>
      <c r="BR831" s="100"/>
      <c r="BU831" s="101"/>
      <c r="BV831" s="100"/>
      <c r="BY831" s="101"/>
      <c r="BZ831" s="100"/>
      <c r="CC831" s="101"/>
      <c r="CD831" s="100"/>
      <c r="CG831" s="101"/>
      <c r="CH831" s="100"/>
      <c r="CK831" s="101"/>
      <c r="CL831" s="100"/>
      <c r="CO831" s="101"/>
      <c r="CP831" s="100"/>
      <c r="CS831" s="101"/>
      <c r="CT831" s="100"/>
      <c r="CW831" s="101"/>
      <c r="CX831" s="100"/>
      <c r="DA831" s="101"/>
      <c r="DB831" s="100"/>
      <c r="DE831" s="101"/>
      <c r="DF831" s="100"/>
      <c r="DI831" s="101"/>
    </row>
    <row r="832" spans="1:141" outlineLevel="1" x14ac:dyDescent="0.25">
      <c r="A832" s="90" t="s">
        <v>157</v>
      </c>
      <c r="B832" s="90" t="s">
        <v>196</v>
      </c>
      <c r="C832" s="111">
        <f>$C$6</f>
        <v>9.9999999999999995E-7</v>
      </c>
      <c r="D832" s="90"/>
      <c r="E832" t="str">
        <f>CONCATENATE(E828," - history")</f>
        <v>Minority interest - history</v>
      </c>
      <c r="F832" s="113" t="str" cm="1">
        <f t="array" aca="1" ref="F832" ca="1">IF(AND(F$4="A",ISNUMBER(DataModel!F$4)),INDEX(DataModel!$F$4:$BA$109,MATCH(1,(DataModel!$A$4:$A$109=$A832)*(DataModel!$B$4:$B$109=$B832),0),MATCH(F$3,DataModel!$F$2:$BA$2,0))*$C832,"")</f>
        <v/>
      </c>
      <c r="G832" s="69" t="str" cm="1">
        <f t="array" aca="1" ref="G832" ca="1">IF(AND(G$4="A",ISNUMBER(DataModel!G$4)),INDEX(DataModel!$F$4:$BA$109,MATCH(1,(DataModel!$A$4:$A$109=$A832)*(DataModel!$B$4:$B$109=$B832),0),MATCH(G$3,DataModel!$F$2:$BA$2,0))*$C832,"")</f>
        <v/>
      </c>
      <c r="H832" s="69" t="str" cm="1">
        <f t="array" aca="1" ref="H832" ca="1">IF(AND(H$4="A",ISNUMBER(DataModel!H$4)),INDEX(DataModel!$F$4:$BA$109,MATCH(1,(DataModel!$A$4:$A$109=$A832)*(DataModel!$B$4:$B$109=$B832),0),MATCH(H$3,DataModel!$F$2:$BA$2,0))*$C832,"")</f>
        <v/>
      </c>
      <c r="I832" s="114" t="str" cm="1">
        <f t="array" aca="1" ref="I832" ca="1">IF(AND(I$4="A",ISNUMBER(DataModel!I$4)),INDEX(DataModel!$F$4:$BA$109,MATCH(1,(DataModel!$A$4:$A$109=$A832)*(DataModel!$B$4:$B$109=$B832),0),MATCH(I$3,DataModel!$F$2:$BA$2,0))*$C832,"")</f>
        <v/>
      </c>
      <c r="J832" s="113" t="str" cm="1">
        <f t="array" aca="1" ref="J832" ca="1">IF(AND(J$4="A",ISNUMBER(DataModel!J$4)),INDEX(DataModel!$F$4:$BA$109,MATCH(1,(DataModel!$A$4:$A$109=$A832)*(DataModel!$B$4:$B$109=$B832),0),MATCH(J$3,DataModel!$F$2:$BA$2,0))*$C832,"")</f>
        <v/>
      </c>
      <c r="K832" s="69" t="str" cm="1">
        <f t="array" aca="1" ref="K832" ca="1">IF(AND(K$4="A",ISNUMBER(DataModel!K$4)),INDEX(DataModel!$F$4:$BA$109,MATCH(1,(DataModel!$A$4:$A$109=$A832)*(DataModel!$B$4:$B$109=$B832),0),MATCH(K$3,DataModel!$F$2:$BA$2,0))*$C832,"")</f>
        <v/>
      </c>
      <c r="L832" s="69" t="str" cm="1">
        <f t="array" aca="1" ref="L832" ca="1">IF(AND(L$4="A",ISNUMBER(DataModel!L$4)),INDEX(DataModel!$F$4:$BA$109,MATCH(1,(DataModel!$A$4:$A$109=$A832)*(DataModel!$B$4:$B$109=$B832),0),MATCH(L$3,DataModel!$F$2:$BA$2,0))*$C832,"")</f>
        <v/>
      </c>
      <c r="M832" s="114" t="str" cm="1">
        <f t="array" aca="1" ref="M832" ca="1">IF(AND(M$4="A",ISNUMBER(DataModel!M$4)),INDEX(DataModel!$F$4:$BA$109,MATCH(1,(DataModel!$A$4:$A$109=$A832)*(DataModel!$B$4:$B$109=$B832),0),MATCH(M$3,DataModel!$F$2:$BA$2,0))*$C832,"")</f>
        <v/>
      </c>
      <c r="N832" s="113" t="str" cm="1">
        <f t="array" aca="1" ref="N832" ca="1">IF(AND(N$4="A",ISNUMBER(DataModel!N$4)),INDEX(DataModel!$F$4:$BA$109,MATCH(1,(DataModel!$A$4:$A$109=$A832)*(DataModel!$B$4:$B$109=$B832),0),MATCH(N$3,DataModel!$F$2:$BA$2,0))*$C832,"")</f>
        <v/>
      </c>
      <c r="O832" s="69" t="str" cm="1">
        <f t="array" aca="1" ref="O832" ca="1">IF(AND(O$4="A",ISNUMBER(DataModel!O$4)),INDEX(DataModel!$F$4:$BA$109,MATCH(1,(DataModel!$A$4:$A$109=$A832)*(DataModel!$B$4:$B$109=$B832),0),MATCH(O$3,DataModel!$F$2:$BA$2,0))*$C832,"")</f>
        <v/>
      </c>
      <c r="P832" s="69" t="str" cm="1">
        <f t="array" aca="1" ref="P832" ca="1">IF(AND(P$4="A",ISNUMBER(DataModel!P$4)),INDEX(DataModel!$F$4:$BA$109,MATCH(1,(DataModel!$A$4:$A$109=$A832)*(DataModel!$B$4:$B$109=$B832),0),MATCH(P$3,DataModel!$F$2:$BA$2,0))*$C832,"")</f>
        <v/>
      </c>
      <c r="Q832" s="114" t="str" cm="1">
        <f t="array" aca="1" ref="Q832" ca="1">IF(AND(Q$4="A",ISNUMBER(DataModel!Q$4)),INDEX(DataModel!$F$4:$BA$109,MATCH(1,(DataModel!$A$4:$A$109=$A832)*(DataModel!$B$4:$B$109=$B832),0),MATCH(Q$3,DataModel!$F$2:$BA$2,0))*$C832,"")</f>
        <v/>
      </c>
      <c r="R832" s="113" t="str" cm="1">
        <f t="array" aca="1" ref="R832" ca="1">IF(AND(R$4="A",ISNUMBER(DataModel!R$4)),INDEX(DataModel!$F$4:$BA$109,MATCH(1,(DataModel!$A$4:$A$109=$A832)*(DataModel!$B$4:$B$109=$B832),0),MATCH(R$3,DataModel!$F$2:$BA$2,0))*$C832,"")</f>
        <v/>
      </c>
      <c r="S832" s="69" t="str" cm="1">
        <f t="array" aca="1" ref="S832" ca="1">IF(AND(S$4="A",ISNUMBER(DataModel!S$4)),INDEX(DataModel!$F$4:$BA$109,MATCH(1,(DataModel!$A$4:$A$109=$A832)*(DataModel!$B$4:$B$109=$B832),0),MATCH(S$3,DataModel!$F$2:$BA$2,0))*$C832,"")</f>
        <v/>
      </c>
      <c r="T832" s="69" t="str" cm="1">
        <f t="array" aca="1" ref="T832" ca="1">IF(AND(T$4="A",ISNUMBER(DataModel!T$4)),INDEX(DataModel!$F$4:$BA$109,MATCH(1,(DataModel!$A$4:$A$109=$A832)*(DataModel!$B$4:$B$109=$B832),0),MATCH(T$3,DataModel!$F$2:$BA$2,0))*$C832,"")</f>
        <v/>
      </c>
      <c r="U832" s="114" t="str" cm="1">
        <f t="array" aca="1" ref="U832" ca="1">IF(AND(U$4="A",ISNUMBER(DataModel!U$4)),INDEX(DataModel!$F$4:$BA$109,MATCH(1,(DataModel!$A$4:$A$109=$A832)*(DataModel!$B$4:$B$109=$B832),0),MATCH(U$3,DataModel!$F$2:$BA$2,0))*$C832,"")</f>
        <v/>
      </c>
      <c r="V832" s="113" t="str" cm="1">
        <f t="array" aca="1" ref="V832" ca="1">IF(AND(V$4="A",ISNUMBER(DataModel!V$4)),INDEX(DataModel!$F$4:$BA$109,MATCH(1,(DataModel!$A$4:$A$109=$A832)*(DataModel!$B$4:$B$109=$B832),0),MATCH(V$3,DataModel!$F$2:$BA$2,0))*$C832,"")</f>
        <v/>
      </c>
      <c r="W832" s="69" t="str" cm="1">
        <f t="array" aca="1" ref="W832" ca="1">IF(AND(W$4="A",ISNUMBER(DataModel!W$4)),INDEX(DataModel!$F$4:$BA$109,MATCH(1,(DataModel!$A$4:$A$109=$A832)*(DataModel!$B$4:$B$109=$B832),0),MATCH(W$3,DataModel!$F$2:$BA$2,0))*$C832,"")</f>
        <v/>
      </c>
      <c r="X832" s="69" t="str" cm="1">
        <f t="array" aca="1" ref="X832" ca="1">IF(AND(X$4="A",ISNUMBER(DataModel!X$4)),INDEX(DataModel!$F$4:$BA$109,MATCH(1,(DataModel!$A$4:$A$109=$A832)*(DataModel!$B$4:$B$109=$B832),0),MATCH(X$3,DataModel!$F$2:$BA$2,0))*$C832,"")</f>
        <v/>
      </c>
      <c r="Y832" s="114" t="str" cm="1">
        <f t="array" aca="1" ref="Y832" ca="1">IF(AND(Y$4="A",ISNUMBER(DataModel!Y$4)),INDEX(DataModel!$F$4:$BA$109,MATCH(1,(DataModel!$A$4:$A$109=$A832)*(DataModel!$B$4:$B$109=$B832),0),MATCH(Y$3,DataModel!$F$2:$BA$2,0))*$C832,"")</f>
        <v/>
      </c>
      <c r="Z832" s="113" t="str" cm="1">
        <f t="array" aca="1" ref="Z832" ca="1">IF(AND(Z$4="A",ISNUMBER(DataModel!Z$4)),INDEX(DataModel!$F$4:$BA$109,MATCH(1,(DataModel!$A$4:$A$109=$A832)*(DataModel!$B$4:$B$109=$B832),0),MATCH(Z$3,DataModel!$F$2:$BA$2,0))*$C832,"")</f>
        <v/>
      </c>
      <c r="AA832" s="69" t="str" cm="1">
        <f t="array" aca="1" ref="AA832" ca="1">IF(AND(AA$4="A",ISNUMBER(DataModel!AA$4)),INDEX(DataModel!$F$4:$BA$109,MATCH(1,(DataModel!$A$4:$A$109=$A832)*(DataModel!$B$4:$B$109=$B832),0),MATCH(AA$3,DataModel!$F$2:$BA$2,0))*$C832,"")</f>
        <v/>
      </c>
      <c r="AB832" s="69" t="str" cm="1">
        <f t="array" aca="1" ref="AB832" ca="1">IF(AND(AB$4="A",ISNUMBER(DataModel!AB$4)),INDEX(DataModel!$F$4:$BA$109,MATCH(1,(DataModel!$A$4:$A$109=$A832)*(DataModel!$B$4:$B$109=$B832),0),MATCH(AB$3,DataModel!$F$2:$BA$2,0))*$C832,"")</f>
        <v/>
      </c>
      <c r="AC832" s="114" t="str" cm="1">
        <f t="array" aca="1" ref="AC832" ca="1">IF(AND(AC$4="A",ISNUMBER(DataModel!AC$4)),INDEX(DataModel!$F$4:$BA$109,MATCH(1,(DataModel!$A$4:$A$109=$A832)*(DataModel!$B$4:$B$109=$B832),0),MATCH(AC$3,DataModel!$F$2:$BA$2,0))*$C832,"")</f>
        <v/>
      </c>
      <c r="AD832" s="113" t="str" cm="1">
        <f t="array" aca="1" ref="AD832" ca="1">IF(AND(AD$4="A",ISNUMBER(DataModel!AD$4)),INDEX(DataModel!$F$4:$BA$109,MATCH(1,(DataModel!$A$4:$A$109=$A832)*(DataModel!$B$4:$B$109=$B832),0),MATCH(AD$3,DataModel!$F$2:$BA$2,0))*$C832,"")</f>
        <v/>
      </c>
      <c r="AE832" s="69" t="str" cm="1">
        <f t="array" aca="1" ref="AE832" ca="1">IF(AND(AE$4="A",ISNUMBER(DataModel!AE$4)),INDEX(DataModel!$F$4:$BA$109,MATCH(1,(DataModel!$A$4:$A$109=$A832)*(DataModel!$B$4:$B$109=$B832),0),MATCH(AE$3,DataModel!$F$2:$BA$2,0))*$C832,"")</f>
        <v/>
      </c>
      <c r="AF832" s="69" t="str" cm="1">
        <f t="array" aca="1" ref="AF832" ca="1">IF(AND(AF$4="A",ISNUMBER(DataModel!AF$4)),INDEX(DataModel!$F$4:$BA$109,MATCH(1,(DataModel!$A$4:$A$109=$A832)*(DataModel!$B$4:$B$109=$B832),0),MATCH(AF$3,DataModel!$F$2:$BA$2,0))*$C832,"")</f>
        <v/>
      </c>
      <c r="AG832" s="114" t="str" cm="1">
        <f t="array" aca="1" ref="AG832" ca="1">IF(AND(AG$4="A",ISNUMBER(DataModel!AG$4)),INDEX(DataModel!$F$4:$BA$109,MATCH(1,(DataModel!$A$4:$A$109=$A832)*(DataModel!$B$4:$B$109=$B832),0),MATCH(AG$3,DataModel!$F$2:$BA$2,0))*$C832,"")</f>
        <v/>
      </c>
      <c r="AH832" s="113" t="str" cm="1">
        <f t="array" aca="1" ref="AH832" ca="1">IF(AND(AH$4="A",ISNUMBER(DataModel!AH$4)),INDEX(DataModel!$F$4:$BA$109,MATCH(1,(DataModel!$A$4:$A$109=$A832)*(DataModel!$B$4:$B$109=$B832),0),MATCH(AH$3,DataModel!$F$2:$BA$2,0))*$C832,"")</f>
        <v/>
      </c>
      <c r="AI832" s="69" t="str" cm="1">
        <f t="array" aca="1" ref="AI832" ca="1">IF(AND(AI$4="A",ISNUMBER(DataModel!AI$4)),INDEX(DataModel!$F$4:$BA$109,MATCH(1,(DataModel!$A$4:$A$109=$A832)*(DataModel!$B$4:$B$109=$B832),0),MATCH(AI$3,DataModel!$F$2:$BA$2,0))*$C832,"")</f>
        <v/>
      </c>
      <c r="AJ832" s="69" t="str" cm="1">
        <f t="array" aca="1" ref="AJ832" ca="1">IF(AND(AJ$4="A",ISNUMBER(DataModel!AJ$4)),INDEX(DataModel!$F$4:$BA$109,MATCH(1,(DataModel!$A$4:$A$109=$A832)*(DataModel!$B$4:$B$109=$B832),0),MATCH(AJ$3,DataModel!$F$2:$BA$2,0))*$C832,"")</f>
        <v/>
      </c>
      <c r="AK832" s="114" t="str" cm="1">
        <f t="array" aca="1" ref="AK832" ca="1">IF(AND(AK$4="A",ISNUMBER(DataModel!AK$4)),INDEX(DataModel!$F$4:$BA$109,MATCH(1,(DataModel!$A$4:$A$109=$A832)*(DataModel!$B$4:$B$109=$B832),0),MATCH(AK$3,DataModel!$F$2:$BA$2,0))*$C832,"")</f>
        <v/>
      </c>
      <c r="AL832" s="113" t="str" cm="1">
        <f t="array" aca="1" ref="AL832" ca="1">IF(AND(AL$4="A",ISNUMBER(DataModel!AL$4)),INDEX(DataModel!$F$4:$BA$109,MATCH(1,(DataModel!$A$4:$A$109=$A832)*(DataModel!$B$4:$B$109=$B832),0),MATCH(AL$3,DataModel!$F$2:$BA$2,0))*$C832,"")</f>
        <v/>
      </c>
      <c r="AM832" s="69" t="str" cm="1">
        <f t="array" aca="1" ref="AM832" ca="1">IF(AND(AM$4="A",ISNUMBER(DataModel!AM$4)),INDEX(DataModel!$F$4:$BA$109,MATCH(1,(DataModel!$A$4:$A$109=$A832)*(DataModel!$B$4:$B$109=$B832),0),MATCH(AM$3,DataModel!$F$2:$BA$2,0))*$C832,"")</f>
        <v/>
      </c>
      <c r="AN832" s="69" t="str" cm="1">
        <f t="array" aca="1" ref="AN832" ca="1">IF(AND(AN$4="A",ISNUMBER(DataModel!AN$4)),INDEX(DataModel!$F$4:$BA$109,MATCH(1,(DataModel!$A$4:$A$109=$A832)*(DataModel!$B$4:$B$109=$B832),0),MATCH(AN$3,DataModel!$F$2:$BA$2,0))*$C832,"")</f>
        <v/>
      </c>
      <c r="AO832" s="114" t="str" cm="1">
        <f t="array" aca="1" ref="AO832" ca="1">IF(AND(AO$4="A",ISNUMBER(DataModel!AO$4)),INDEX(DataModel!$F$4:$BA$109,MATCH(1,(DataModel!$A$4:$A$109=$A832)*(DataModel!$B$4:$B$109=$B832),0),MATCH(AO$3,DataModel!$F$2:$BA$2,0))*$C832,"")</f>
        <v/>
      </c>
      <c r="AP832" s="113" t="str" cm="1">
        <f t="array" aca="1" ref="AP832" ca="1">IF(AND(AP$4="A",ISNUMBER(DataModel!AP$4)),INDEX(DataModel!$F$4:$BA$109,MATCH(1,(DataModel!$A$4:$A$109=$A832)*(DataModel!$B$4:$B$109=$B832),0),MATCH(AP$3,DataModel!$F$2:$BA$2,0))*$C832,"")</f>
        <v/>
      </c>
      <c r="AQ832" s="69" t="str" cm="1">
        <f t="array" aca="1" ref="AQ832" ca="1">IF(AND(AQ$4="A",ISNUMBER(DataModel!AQ$4)),INDEX(DataModel!$F$4:$BA$109,MATCH(1,(DataModel!$A$4:$A$109=$A832)*(DataModel!$B$4:$B$109=$B832),0),MATCH(AQ$3,DataModel!$F$2:$BA$2,0))*$C832,"")</f>
        <v/>
      </c>
      <c r="AR832" s="69" t="str" cm="1">
        <f t="array" aca="1" ref="AR832" ca="1">IF(AND(AR$4="A",ISNUMBER(DataModel!AR$4)),INDEX(DataModel!$F$4:$BA$109,MATCH(1,(DataModel!$A$4:$A$109=$A832)*(DataModel!$B$4:$B$109=$B832),0),MATCH(AR$3,DataModel!$F$2:$BA$2,0))*$C832,"")</f>
        <v/>
      </c>
      <c r="AS832" s="114" t="str" cm="1">
        <f t="array" aca="1" ref="AS832" ca="1">IF(AND(AS$4="A",ISNUMBER(DataModel!AS$4)),INDEX(DataModel!$F$4:$BA$109,MATCH(1,(DataModel!$A$4:$A$109=$A832)*(DataModel!$B$4:$B$109=$B832),0),MATCH(AS$3,DataModel!$F$2:$BA$2,0))*$C832,"")</f>
        <v/>
      </c>
      <c r="AT832" s="113" t="e" cm="1">
        <f t="array" aca="1" ref="AT832" ca="1">IF(AND(AT$4="A",ISNUMBER(DataModel!AT$4)),INDEX(DataModel!$F$4:$BA$109,MATCH(1,(DataModel!$A$4:$A$109=$A832)*(DataModel!$B$4:$B$109=$B832),0),MATCH(AT$3,DataModel!$F$2:$BA$2,0))*$C832,"")</f>
        <v>#VALUE!</v>
      </c>
      <c r="AU832" s="69" t="e" cm="1">
        <f t="array" aca="1" ref="AU832" ca="1">IF(AND(AU$4="A",ISNUMBER(DataModel!AU$4)),INDEX(DataModel!$F$4:$BA$109,MATCH(1,(DataModel!$A$4:$A$109=$A832)*(DataModel!$B$4:$B$109=$B832),0),MATCH(AU$3,DataModel!$F$2:$BA$2,0))*$C832,"")</f>
        <v>#VALUE!</v>
      </c>
      <c r="AV832" s="69" t="e" cm="1">
        <f t="array" aca="1" ref="AV832" ca="1">IF(AND(AV$4="A",ISNUMBER(DataModel!AV$4)),INDEX(DataModel!$F$4:$BA$109,MATCH(1,(DataModel!$A$4:$A$109=$A832)*(DataModel!$B$4:$B$109=$B832),0),MATCH(AV$3,DataModel!$F$2:$BA$2,0))*$C832,"")</f>
        <v>#VALUE!</v>
      </c>
      <c r="AW832" s="114" t="e" cm="1">
        <f t="array" aca="1" ref="AW832" ca="1">IF(AND(AW$4="A",ISNUMBER(DataModel!AW$4)),INDEX(DataModel!$F$4:$BA$109,MATCH(1,(DataModel!$A$4:$A$109=$A832)*(DataModel!$B$4:$B$109=$B832),0),MATCH(AW$3,DataModel!$F$2:$BA$2,0))*$C832,"")</f>
        <v>#VALUE!</v>
      </c>
      <c r="AX832" s="113" t="e" cm="1">
        <f t="array" aca="1" ref="AX832" ca="1">IF(AND(AX$4="A",ISNUMBER(DataModel!AX$4)),INDEX(DataModel!$F$4:$BA$109,MATCH(1,(DataModel!$A$4:$A$109=$A832)*(DataModel!$B$4:$B$109=$B832),0),MATCH(AX$3,DataModel!$F$2:$BA$2,0))*$C832,"")</f>
        <v>#VALUE!</v>
      </c>
      <c r="AY832" s="69" t="e" cm="1">
        <f t="array" aca="1" ref="AY832" ca="1">IF(AND(AY$4="A",ISNUMBER(DataModel!AY$4)),INDEX(DataModel!$F$4:$BA$109,MATCH(1,(DataModel!$A$4:$A$109=$A832)*(DataModel!$B$4:$B$109=$B832),0),MATCH(AY$3,DataModel!$F$2:$BA$2,0))*$C832,"")</f>
        <v>#VALUE!</v>
      </c>
      <c r="AZ832" s="69" t="e" cm="1">
        <f t="array" aca="1" ref="AZ832" ca="1">IF(AND(AZ$4="A",ISNUMBER(DataModel!AZ$4)),INDEX(DataModel!$F$4:$BA$109,MATCH(1,(DataModel!$A$4:$A$109=$A832)*(DataModel!$B$4:$B$109=$B832),0),MATCH(AZ$3,DataModel!$F$2:$BA$2,0))*$C832,"")</f>
        <v>#VALUE!</v>
      </c>
      <c r="BA832" s="114" t="e" cm="1">
        <f t="array" aca="1" ref="BA832" ca="1">IF(AND(BA$4="A",ISNUMBER(DataModel!BA$4)),INDEX(DataModel!$F$4:$BA$109,MATCH(1,(DataModel!$A$4:$A$109=$A832)*(DataModel!$B$4:$B$109=$B832),0),MATCH(BA$3,DataModel!$F$2:$BA$2,0))*$C832,"")</f>
        <v>#VALUE!</v>
      </c>
      <c r="BB832" s="113"/>
      <c r="BC832" s="69"/>
      <c r="BD832" s="69"/>
      <c r="BE832" s="114"/>
      <c r="BF832" s="113"/>
      <c r="BG832" s="69"/>
      <c r="BH832" s="69"/>
      <c r="BI832" s="114"/>
      <c r="BJ832" s="113"/>
      <c r="BK832" s="69"/>
      <c r="BL832" s="69"/>
      <c r="BM832" s="114"/>
      <c r="BN832" s="113"/>
      <c r="BO832" s="69"/>
      <c r="BP832" s="69"/>
      <c r="BQ832" s="114"/>
      <c r="BR832" s="113"/>
      <c r="BS832" s="69"/>
      <c r="BT832" s="69"/>
      <c r="BU832" s="114"/>
      <c r="BV832" s="113"/>
      <c r="BW832" s="69"/>
      <c r="BX832" s="69"/>
      <c r="BY832" s="114"/>
      <c r="BZ832" s="113"/>
      <c r="CA832" s="69"/>
      <c r="CB832" s="69"/>
      <c r="CC832" s="114"/>
      <c r="CD832" s="113"/>
      <c r="CE832" s="69"/>
      <c r="CF832" s="69"/>
      <c r="CG832" s="114"/>
      <c r="CH832" s="113"/>
      <c r="CI832" s="69"/>
      <c r="CJ832" s="69"/>
      <c r="CK832" s="114"/>
      <c r="CL832" s="113"/>
      <c r="CM832" s="69"/>
      <c r="CN832" s="69"/>
      <c r="CO832" s="114"/>
      <c r="CP832" s="113"/>
      <c r="CQ832" s="69"/>
      <c r="CR832" s="69"/>
      <c r="CS832" s="114"/>
      <c r="CT832" s="113"/>
      <c r="CU832" s="69"/>
      <c r="CV832" s="69"/>
      <c r="CW832" s="114"/>
      <c r="CX832" s="113"/>
      <c r="CY832" s="69"/>
      <c r="CZ832" s="69"/>
      <c r="DA832" s="114"/>
      <c r="DB832" s="113"/>
      <c r="DC832" s="69"/>
      <c r="DD832" s="69"/>
      <c r="DE832" s="114"/>
      <c r="DF832" s="113"/>
      <c r="DG832" s="69"/>
      <c r="DH832" s="69"/>
      <c r="DI832" s="114"/>
      <c r="DK832" s="69">
        <f t="shared" ref="DK832:EK832" ca="1" si="1924">SUM(OFFSET($E832,,MATCH(DK$3,$F$5:$DI$5,0)+3,,1))</f>
        <v>0</v>
      </c>
      <c r="DL832" s="69" t="e">
        <f t="shared" ca="1" si="1924"/>
        <v>#N/A</v>
      </c>
      <c r="DM832" s="69" t="e">
        <f t="shared" ca="1" si="1924"/>
        <v>#VALUE!</v>
      </c>
      <c r="DN832" s="69" t="e">
        <f t="shared" ca="1" si="1924"/>
        <v>#VALUE!</v>
      </c>
      <c r="DO832" s="69" t="e">
        <f t="shared" ca="1" si="1924"/>
        <v>#VALUE!</v>
      </c>
      <c r="DP832" s="69" t="e">
        <f t="shared" ca="1" si="1924"/>
        <v>#VALUE!</v>
      </c>
      <c r="DQ832" s="69" t="e">
        <f t="shared" ca="1" si="1924"/>
        <v>#VALUE!</v>
      </c>
      <c r="DR832" s="69" t="e">
        <f t="shared" ca="1" si="1924"/>
        <v>#VALUE!</v>
      </c>
      <c r="DS832" s="69" t="e">
        <f t="shared" ca="1" si="1924"/>
        <v>#VALUE!</v>
      </c>
      <c r="DT832" s="69" t="e">
        <f t="shared" ca="1" si="1924"/>
        <v>#VALUE!</v>
      </c>
      <c r="DU832" s="69" t="e">
        <f t="shared" ca="1" si="1924"/>
        <v>#VALUE!</v>
      </c>
      <c r="DV832" s="69" t="e">
        <f t="shared" ca="1" si="1924"/>
        <v>#VALUE!</v>
      </c>
      <c r="DW832" s="69" t="e">
        <f t="shared" ca="1" si="1924"/>
        <v>#VALUE!</v>
      </c>
      <c r="DX832" s="69" t="e">
        <f t="shared" ca="1" si="1924"/>
        <v>#VALUE!</v>
      </c>
      <c r="DY832" s="69" t="e">
        <f t="shared" ca="1" si="1924"/>
        <v>#VALUE!</v>
      </c>
      <c r="DZ832" s="69" t="e">
        <f t="shared" ca="1" si="1924"/>
        <v>#VALUE!</v>
      </c>
      <c r="EA832" s="69" t="e">
        <f t="shared" ca="1" si="1924"/>
        <v>#VALUE!</v>
      </c>
      <c r="EB832" s="69" t="e">
        <f t="shared" ca="1" si="1924"/>
        <v>#VALUE!</v>
      </c>
      <c r="EC832" s="69" t="e">
        <f t="shared" ca="1" si="1924"/>
        <v>#VALUE!</v>
      </c>
      <c r="ED832" s="69" t="e">
        <f t="shared" ca="1" si="1924"/>
        <v>#VALUE!</v>
      </c>
      <c r="EE832" s="69" t="e">
        <f t="shared" ca="1" si="1924"/>
        <v>#VALUE!</v>
      </c>
      <c r="EF832" s="69" t="e">
        <f t="shared" ca="1" si="1924"/>
        <v>#VALUE!</v>
      </c>
      <c r="EG832" s="69" t="e">
        <f t="shared" ca="1" si="1924"/>
        <v>#VALUE!</v>
      </c>
      <c r="EH832" s="69" t="e">
        <f t="shared" ca="1" si="1924"/>
        <v>#VALUE!</v>
      </c>
      <c r="EI832" s="69" t="e">
        <f t="shared" ca="1" si="1924"/>
        <v>#VALUE!</v>
      </c>
      <c r="EJ832" s="69" t="e">
        <f t="shared" ca="1" si="1924"/>
        <v>#VALUE!</v>
      </c>
      <c r="EK832" s="69" t="e">
        <f t="shared" ca="1" si="1924"/>
        <v>#VALUE!</v>
      </c>
    </row>
    <row r="833" spans="1:141" outlineLevel="1" x14ac:dyDescent="0.25">
      <c r="A833" s="90"/>
      <c r="B833" s="90"/>
      <c r="C833" s="90"/>
      <c r="D833" s="90"/>
      <c r="F833" s="100"/>
      <c r="I833" s="101"/>
      <c r="J833" s="100"/>
      <c r="M833" s="101"/>
      <c r="N833" s="100"/>
      <c r="Q833" s="101"/>
      <c r="R833" s="100"/>
      <c r="U833" s="101"/>
      <c r="V833" s="100"/>
      <c r="Y833" s="101"/>
      <c r="Z833" s="100"/>
      <c r="AC833" s="101"/>
      <c r="AD833" s="100"/>
      <c r="AG833" s="101"/>
      <c r="AH833" s="100"/>
      <c r="AK833" s="101"/>
      <c r="AL833" s="100"/>
      <c r="AO833" s="101"/>
      <c r="AP833" s="100"/>
      <c r="AS833" s="101"/>
      <c r="AT833" s="100"/>
      <c r="AW833" s="101"/>
      <c r="AX833" s="100"/>
      <c r="BA833" s="101"/>
      <c r="BB833" s="100"/>
      <c r="BE833" s="101"/>
      <c r="BF833" s="100"/>
      <c r="BI833" s="101"/>
      <c r="BJ833" s="100"/>
      <c r="BM833" s="101"/>
      <c r="BN833" s="100"/>
      <c r="BQ833" s="101"/>
      <c r="BR833" s="100"/>
      <c r="BU833" s="101"/>
      <c r="BV833" s="100"/>
      <c r="BY833" s="101"/>
      <c r="BZ833" s="100"/>
      <c r="CC833" s="101"/>
      <c r="CD833" s="100"/>
      <c r="CG833" s="101"/>
      <c r="CH833" s="100"/>
      <c r="CK833" s="101"/>
      <c r="CL833" s="100"/>
      <c r="CO833" s="101"/>
      <c r="CP833" s="100"/>
      <c r="CS833" s="101"/>
      <c r="CT833" s="100"/>
      <c r="CW833" s="101"/>
      <c r="CX833" s="100"/>
      <c r="DA833" s="101"/>
      <c r="DB833" s="100"/>
      <c r="DE833" s="101"/>
      <c r="DF833" s="100"/>
      <c r="DI833" s="101"/>
    </row>
    <row r="834" spans="1:141" outlineLevel="1" x14ac:dyDescent="0.25">
      <c r="A834" s="90"/>
      <c r="B834" s="90"/>
      <c r="C834" s="90"/>
      <c r="D834" s="90"/>
      <c r="E834" t="str">
        <f>CONCATENATE(E828," - model")</f>
        <v>Minority interest - model</v>
      </c>
      <c r="F834" s="100"/>
      <c r="I834" s="101"/>
      <c r="J834" s="100"/>
      <c r="M834" s="101"/>
      <c r="N834" s="100"/>
      <c r="Q834" s="101"/>
      <c r="R834" s="100"/>
      <c r="U834" s="101"/>
      <c r="V834" s="100"/>
      <c r="Y834" s="101"/>
      <c r="Z834" s="100"/>
      <c r="AC834" s="101"/>
      <c r="AD834" s="100"/>
      <c r="AG834" s="101"/>
      <c r="AH834" s="100"/>
      <c r="AK834" s="101"/>
      <c r="AL834" s="113" t="str">
        <f ca="1">AL832</f>
        <v/>
      </c>
      <c r="AM834" s="69" t="str">
        <f t="shared" ref="AM834:AO834" ca="1" si="1925">AM832</f>
        <v/>
      </c>
      <c r="AN834" s="69" t="str">
        <f t="shared" ca="1" si="1925"/>
        <v/>
      </c>
      <c r="AO834" s="114" t="str">
        <f t="shared" ca="1" si="1925"/>
        <v/>
      </c>
      <c r="AP834" s="113" t="e">
        <f ca="1">AP835</f>
        <v>#N/A</v>
      </c>
      <c r="AQ834" s="69" t="e">
        <f t="shared" ref="AQ834:DB834" ca="1" si="1926">AQ835</f>
        <v>#N/A</v>
      </c>
      <c r="AR834" s="69" t="e">
        <f t="shared" ca="1" si="1926"/>
        <v>#N/A</v>
      </c>
      <c r="AS834" s="114" t="e">
        <f t="shared" ca="1" si="1926"/>
        <v>#N/A</v>
      </c>
      <c r="AT834" s="113" t="e">
        <f t="shared" ca="1" si="1926"/>
        <v>#VALUE!</v>
      </c>
      <c r="AU834" s="69" t="e">
        <f t="shared" ca="1" si="1926"/>
        <v>#VALUE!</v>
      </c>
      <c r="AV834" s="69" t="e">
        <f t="shared" ca="1" si="1926"/>
        <v>#VALUE!</v>
      </c>
      <c r="AW834" s="114" t="e">
        <f t="shared" ca="1" si="1926"/>
        <v>#VALUE!</v>
      </c>
      <c r="AX834" s="113" t="e">
        <f t="shared" ca="1" si="1926"/>
        <v>#VALUE!</v>
      </c>
      <c r="AY834" s="69" t="e">
        <f t="shared" ca="1" si="1926"/>
        <v>#VALUE!</v>
      </c>
      <c r="AZ834" s="69" t="e">
        <f t="shared" ca="1" si="1926"/>
        <v>#VALUE!</v>
      </c>
      <c r="BA834" s="114" t="e">
        <f t="shared" ca="1" si="1926"/>
        <v>#VALUE!</v>
      </c>
      <c r="BB834" s="113" t="e">
        <f t="shared" ca="1" si="1926"/>
        <v>#VALUE!</v>
      </c>
      <c r="BC834" s="69" t="e">
        <f t="shared" ca="1" si="1926"/>
        <v>#VALUE!</v>
      </c>
      <c r="BD834" s="69" t="e">
        <f t="shared" ca="1" si="1926"/>
        <v>#VALUE!</v>
      </c>
      <c r="BE834" s="114" t="e">
        <f t="shared" ca="1" si="1926"/>
        <v>#VALUE!</v>
      </c>
      <c r="BF834" s="113" t="e">
        <f t="shared" ca="1" si="1926"/>
        <v>#VALUE!</v>
      </c>
      <c r="BG834" s="69" t="e">
        <f t="shared" ca="1" si="1926"/>
        <v>#VALUE!</v>
      </c>
      <c r="BH834" s="69" t="e">
        <f t="shared" ca="1" si="1926"/>
        <v>#VALUE!</v>
      </c>
      <c r="BI834" s="114" t="e">
        <f t="shared" ca="1" si="1926"/>
        <v>#VALUE!</v>
      </c>
      <c r="BJ834" s="113" t="e">
        <f t="shared" ca="1" si="1926"/>
        <v>#VALUE!</v>
      </c>
      <c r="BK834" s="69" t="e">
        <f t="shared" ca="1" si="1926"/>
        <v>#VALUE!</v>
      </c>
      <c r="BL834" s="69" t="e">
        <f t="shared" ca="1" si="1926"/>
        <v>#VALUE!</v>
      </c>
      <c r="BM834" s="114" t="e">
        <f t="shared" ca="1" si="1926"/>
        <v>#VALUE!</v>
      </c>
      <c r="BN834" s="113" t="e">
        <f t="shared" ca="1" si="1926"/>
        <v>#VALUE!</v>
      </c>
      <c r="BO834" s="69" t="e">
        <f t="shared" ca="1" si="1926"/>
        <v>#VALUE!</v>
      </c>
      <c r="BP834" s="69" t="e">
        <f t="shared" ca="1" si="1926"/>
        <v>#VALUE!</v>
      </c>
      <c r="BQ834" s="114" t="e">
        <f t="shared" ca="1" si="1926"/>
        <v>#VALUE!</v>
      </c>
      <c r="BR834" s="113" t="e">
        <f t="shared" ca="1" si="1926"/>
        <v>#VALUE!</v>
      </c>
      <c r="BS834" s="69" t="e">
        <f t="shared" ca="1" si="1926"/>
        <v>#VALUE!</v>
      </c>
      <c r="BT834" s="69" t="e">
        <f t="shared" ca="1" si="1926"/>
        <v>#VALUE!</v>
      </c>
      <c r="BU834" s="114" t="e">
        <f t="shared" ca="1" si="1926"/>
        <v>#VALUE!</v>
      </c>
      <c r="BV834" s="113" t="e">
        <f t="shared" ca="1" si="1926"/>
        <v>#VALUE!</v>
      </c>
      <c r="BW834" s="69" t="e">
        <f t="shared" ca="1" si="1926"/>
        <v>#VALUE!</v>
      </c>
      <c r="BX834" s="69" t="e">
        <f t="shared" ca="1" si="1926"/>
        <v>#VALUE!</v>
      </c>
      <c r="BY834" s="114" t="e">
        <f t="shared" ca="1" si="1926"/>
        <v>#VALUE!</v>
      </c>
      <c r="BZ834" s="113" t="e">
        <f t="shared" ca="1" si="1926"/>
        <v>#VALUE!</v>
      </c>
      <c r="CA834" s="69" t="e">
        <f t="shared" ca="1" si="1926"/>
        <v>#VALUE!</v>
      </c>
      <c r="CB834" s="69" t="e">
        <f t="shared" ca="1" si="1926"/>
        <v>#VALUE!</v>
      </c>
      <c r="CC834" s="114" t="e">
        <f t="shared" ca="1" si="1926"/>
        <v>#VALUE!</v>
      </c>
      <c r="CD834" s="113" t="e">
        <f t="shared" ca="1" si="1926"/>
        <v>#VALUE!</v>
      </c>
      <c r="CE834" s="69" t="e">
        <f t="shared" ca="1" si="1926"/>
        <v>#VALUE!</v>
      </c>
      <c r="CF834" s="69" t="e">
        <f t="shared" ca="1" si="1926"/>
        <v>#VALUE!</v>
      </c>
      <c r="CG834" s="114" t="e">
        <f t="shared" ca="1" si="1926"/>
        <v>#VALUE!</v>
      </c>
      <c r="CH834" s="113">
        <f t="shared" ca="1" si="1926"/>
        <v>0</v>
      </c>
      <c r="CI834" s="69">
        <f t="shared" ca="1" si="1926"/>
        <v>0</v>
      </c>
      <c r="CJ834" s="69">
        <f t="shared" ca="1" si="1926"/>
        <v>0</v>
      </c>
      <c r="CK834" s="114">
        <f t="shared" ca="1" si="1926"/>
        <v>0</v>
      </c>
      <c r="CL834" s="113">
        <f t="shared" ca="1" si="1926"/>
        <v>0</v>
      </c>
      <c r="CM834" s="69">
        <f t="shared" ca="1" si="1926"/>
        <v>0</v>
      </c>
      <c r="CN834" s="69">
        <f t="shared" ca="1" si="1926"/>
        <v>0</v>
      </c>
      <c r="CO834" s="114">
        <f t="shared" ca="1" si="1926"/>
        <v>0</v>
      </c>
      <c r="CP834" s="113">
        <f t="shared" ca="1" si="1926"/>
        <v>0</v>
      </c>
      <c r="CQ834" s="69">
        <f t="shared" ca="1" si="1926"/>
        <v>0</v>
      </c>
      <c r="CR834" s="69">
        <f t="shared" ca="1" si="1926"/>
        <v>0</v>
      </c>
      <c r="CS834" s="114">
        <f t="shared" ca="1" si="1926"/>
        <v>0</v>
      </c>
      <c r="CT834" s="113">
        <f t="shared" ca="1" si="1926"/>
        <v>0</v>
      </c>
      <c r="CU834" s="69">
        <f t="shared" ca="1" si="1926"/>
        <v>0</v>
      </c>
      <c r="CV834" s="69">
        <f t="shared" ca="1" si="1926"/>
        <v>0</v>
      </c>
      <c r="CW834" s="114">
        <f t="shared" ca="1" si="1926"/>
        <v>0</v>
      </c>
      <c r="CX834" s="113">
        <f t="shared" ca="1" si="1926"/>
        <v>0</v>
      </c>
      <c r="CY834" s="69">
        <f t="shared" ca="1" si="1926"/>
        <v>0</v>
      </c>
      <c r="CZ834" s="69">
        <f t="shared" ca="1" si="1926"/>
        <v>0</v>
      </c>
      <c r="DA834" s="114">
        <f t="shared" ca="1" si="1926"/>
        <v>0</v>
      </c>
      <c r="DB834" s="113">
        <f t="shared" ca="1" si="1926"/>
        <v>0</v>
      </c>
      <c r="DC834" s="69">
        <f t="shared" ref="DC834:DI834" ca="1" si="1927">DC835</f>
        <v>0</v>
      </c>
      <c r="DD834" s="69">
        <f t="shared" ca="1" si="1927"/>
        <v>0</v>
      </c>
      <c r="DE834" s="114">
        <f t="shared" ca="1" si="1927"/>
        <v>0</v>
      </c>
      <c r="DF834" s="113">
        <f t="shared" ca="1" si="1927"/>
        <v>0</v>
      </c>
      <c r="DG834" s="69">
        <f t="shared" ca="1" si="1927"/>
        <v>0</v>
      </c>
      <c r="DH834" s="69">
        <f t="shared" ca="1" si="1927"/>
        <v>0</v>
      </c>
      <c r="DI834" s="114">
        <f t="shared" ca="1" si="1927"/>
        <v>0</v>
      </c>
      <c r="DK834" s="69">
        <f t="shared" ref="DK834:EK834" ca="1" si="1928">SUM(OFFSET($E834,,MATCH(DK$3,$F$5:$DI$5,0)+3,,1))</f>
        <v>0</v>
      </c>
      <c r="DL834" s="69" t="e">
        <f t="shared" ca="1" si="1928"/>
        <v>#N/A</v>
      </c>
      <c r="DM834" s="69" t="e">
        <f t="shared" ca="1" si="1928"/>
        <v>#VALUE!</v>
      </c>
      <c r="DN834" s="69" t="e">
        <f t="shared" ca="1" si="1928"/>
        <v>#VALUE!</v>
      </c>
      <c r="DO834" s="69" t="e">
        <f t="shared" ca="1" si="1928"/>
        <v>#VALUE!</v>
      </c>
      <c r="DP834" s="69" t="e">
        <f t="shared" ca="1" si="1928"/>
        <v>#VALUE!</v>
      </c>
      <c r="DQ834" s="69" t="e">
        <f t="shared" ca="1" si="1928"/>
        <v>#VALUE!</v>
      </c>
      <c r="DR834" s="69" t="e">
        <f t="shared" ca="1" si="1928"/>
        <v>#VALUE!</v>
      </c>
      <c r="DS834" s="69" t="e">
        <f t="shared" ca="1" si="1928"/>
        <v>#VALUE!</v>
      </c>
      <c r="DT834" s="69" t="e">
        <f t="shared" ca="1" si="1928"/>
        <v>#VALUE!</v>
      </c>
      <c r="DU834" s="69" t="e">
        <f t="shared" ca="1" si="1928"/>
        <v>#VALUE!</v>
      </c>
      <c r="DV834" s="69" t="e">
        <f t="shared" ca="1" si="1928"/>
        <v>#VALUE!</v>
      </c>
      <c r="DW834" s="69" t="e">
        <f t="shared" ca="1" si="1928"/>
        <v>#VALUE!</v>
      </c>
      <c r="DX834" s="69" t="e">
        <f t="shared" ca="1" si="1928"/>
        <v>#VALUE!</v>
      </c>
      <c r="DY834" s="69" t="e">
        <f t="shared" ca="1" si="1928"/>
        <v>#VALUE!</v>
      </c>
      <c r="DZ834" s="69" t="e">
        <f t="shared" ca="1" si="1928"/>
        <v>#VALUE!</v>
      </c>
      <c r="EA834" s="69" t="e">
        <f t="shared" ca="1" si="1928"/>
        <v>#VALUE!</v>
      </c>
      <c r="EB834" s="69" t="e">
        <f t="shared" ca="1" si="1928"/>
        <v>#VALUE!</v>
      </c>
      <c r="EC834" s="69" t="e">
        <f t="shared" ca="1" si="1928"/>
        <v>#VALUE!</v>
      </c>
      <c r="ED834" s="69" t="e">
        <f t="shared" ca="1" si="1928"/>
        <v>#VALUE!</v>
      </c>
      <c r="EE834" s="69" t="e">
        <f t="shared" ca="1" si="1928"/>
        <v>#VALUE!</v>
      </c>
      <c r="EF834" s="69" t="e">
        <f t="shared" ca="1" si="1928"/>
        <v>#VALUE!</v>
      </c>
      <c r="EG834" s="69" t="e">
        <f t="shared" ca="1" si="1928"/>
        <v>#VALUE!</v>
      </c>
      <c r="EH834" s="69" t="e">
        <f t="shared" ca="1" si="1928"/>
        <v>#VALUE!</v>
      </c>
      <c r="EI834" s="69" t="e">
        <f t="shared" ca="1" si="1928"/>
        <v>#VALUE!</v>
      </c>
      <c r="EJ834" s="69" t="e">
        <f t="shared" ca="1" si="1928"/>
        <v>#VALUE!</v>
      </c>
      <c r="EK834" s="69" t="e">
        <f t="shared" ca="1" si="1928"/>
        <v>#VALUE!</v>
      </c>
    </row>
    <row r="835" spans="1:141" outlineLevel="1" x14ac:dyDescent="0.25">
      <c r="A835" s="90"/>
      <c r="B835" s="90"/>
      <c r="C835" s="90"/>
      <c r="D835" s="90"/>
      <c r="E835" t="s">
        <v>322</v>
      </c>
      <c r="F835" s="100"/>
      <c r="I835" s="101"/>
      <c r="J835" s="100"/>
      <c r="M835" s="101"/>
      <c r="N835" s="100"/>
      <c r="Q835" s="101"/>
      <c r="R835" s="100"/>
      <c r="U835" s="101"/>
      <c r="V835" s="100"/>
      <c r="Y835" s="101"/>
      <c r="Z835" s="100"/>
      <c r="AC835" s="101"/>
      <c r="AD835" s="100"/>
      <c r="AG835" s="101"/>
      <c r="AH835" s="100"/>
      <c r="AK835" s="101"/>
      <c r="AL835" s="100"/>
      <c r="AO835" s="101"/>
      <c r="AP835" s="113" t="e">
        <f ca="1">IF(AP$4="A",AP832,AP837)</f>
        <v>#N/A</v>
      </c>
      <c r="AQ835" s="69" t="e">
        <f t="shared" ref="AQ835:DB835" ca="1" si="1929">IF(AQ$4="A",AQ832,AQ837)</f>
        <v>#N/A</v>
      </c>
      <c r="AR835" s="69" t="e">
        <f t="shared" ca="1" si="1929"/>
        <v>#N/A</v>
      </c>
      <c r="AS835" s="114" t="e">
        <f t="shared" ca="1" si="1929"/>
        <v>#N/A</v>
      </c>
      <c r="AT835" s="113" t="e">
        <f t="shared" ca="1" si="1929"/>
        <v>#VALUE!</v>
      </c>
      <c r="AU835" s="69" t="e">
        <f t="shared" ca="1" si="1929"/>
        <v>#VALUE!</v>
      </c>
      <c r="AV835" s="69" t="e">
        <f t="shared" ca="1" si="1929"/>
        <v>#VALUE!</v>
      </c>
      <c r="AW835" s="114" t="e">
        <f t="shared" ca="1" si="1929"/>
        <v>#VALUE!</v>
      </c>
      <c r="AX835" s="113" t="e">
        <f t="shared" ca="1" si="1929"/>
        <v>#VALUE!</v>
      </c>
      <c r="AY835" s="69" t="e">
        <f t="shared" ca="1" si="1929"/>
        <v>#VALUE!</v>
      </c>
      <c r="AZ835" s="69" t="e">
        <f t="shared" ca="1" si="1929"/>
        <v>#VALUE!</v>
      </c>
      <c r="BA835" s="114" t="e">
        <f t="shared" ca="1" si="1929"/>
        <v>#VALUE!</v>
      </c>
      <c r="BB835" s="113" t="e">
        <f t="shared" ca="1" si="1929"/>
        <v>#VALUE!</v>
      </c>
      <c r="BC835" s="69" t="e">
        <f t="shared" ca="1" si="1929"/>
        <v>#VALUE!</v>
      </c>
      <c r="BD835" s="69" t="e">
        <f t="shared" ca="1" si="1929"/>
        <v>#VALUE!</v>
      </c>
      <c r="BE835" s="114" t="e">
        <f t="shared" ca="1" si="1929"/>
        <v>#VALUE!</v>
      </c>
      <c r="BF835" s="113" t="e">
        <f t="shared" ca="1" si="1929"/>
        <v>#VALUE!</v>
      </c>
      <c r="BG835" s="69" t="e">
        <f t="shared" ca="1" si="1929"/>
        <v>#VALUE!</v>
      </c>
      <c r="BH835" s="69" t="e">
        <f t="shared" ca="1" si="1929"/>
        <v>#VALUE!</v>
      </c>
      <c r="BI835" s="114" t="e">
        <f t="shared" ca="1" si="1929"/>
        <v>#VALUE!</v>
      </c>
      <c r="BJ835" s="113" t="e">
        <f t="shared" ca="1" si="1929"/>
        <v>#VALUE!</v>
      </c>
      <c r="BK835" s="69" t="e">
        <f t="shared" ca="1" si="1929"/>
        <v>#VALUE!</v>
      </c>
      <c r="BL835" s="69" t="e">
        <f t="shared" ca="1" si="1929"/>
        <v>#VALUE!</v>
      </c>
      <c r="BM835" s="114" t="e">
        <f t="shared" ca="1" si="1929"/>
        <v>#VALUE!</v>
      </c>
      <c r="BN835" s="113" t="e">
        <f t="shared" ca="1" si="1929"/>
        <v>#VALUE!</v>
      </c>
      <c r="BO835" s="69" t="e">
        <f t="shared" ca="1" si="1929"/>
        <v>#VALUE!</v>
      </c>
      <c r="BP835" s="69" t="e">
        <f t="shared" ca="1" si="1929"/>
        <v>#VALUE!</v>
      </c>
      <c r="BQ835" s="114" t="e">
        <f t="shared" ca="1" si="1929"/>
        <v>#VALUE!</v>
      </c>
      <c r="BR835" s="113" t="e">
        <f t="shared" ca="1" si="1929"/>
        <v>#VALUE!</v>
      </c>
      <c r="BS835" s="69" t="e">
        <f t="shared" ca="1" si="1929"/>
        <v>#VALUE!</v>
      </c>
      <c r="BT835" s="69" t="e">
        <f t="shared" ca="1" si="1929"/>
        <v>#VALUE!</v>
      </c>
      <c r="BU835" s="114" t="e">
        <f t="shared" ca="1" si="1929"/>
        <v>#VALUE!</v>
      </c>
      <c r="BV835" s="113" t="e">
        <f t="shared" ca="1" si="1929"/>
        <v>#VALUE!</v>
      </c>
      <c r="BW835" s="69" t="e">
        <f t="shared" ca="1" si="1929"/>
        <v>#VALUE!</v>
      </c>
      <c r="BX835" s="69" t="e">
        <f t="shared" ca="1" si="1929"/>
        <v>#VALUE!</v>
      </c>
      <c r="BY835" s="114" t="e">
        <f t="shared" ca="1" si="1929"/>
        <v>#VALUE!</v>
      </c>
      <c r="BZ835" s="113" t="e">
        <f t="shared" ca="1" si="1929"/>
        <v>#VALUE!</v>
      </c>
      <c r="CA835" s="69" t="e">
        <f t="shared" ca="1" si="1929"/>
        <v>#VALUE!</v>
      </c>
      <c r="CB835" s="69" t="e">
        <f t="shared" ca="1" si="1929"/>
        <v>#VALUE!</v>
      </c>
      <c r="CC835" s="114" t="e">
        <f t="shared" ca="1" si="1929"/>
        <v>#VALUE!</v>
      </c>
      <c r="CD835" s="113" t="e">
        <f t="shared" ca="1" si="1929"/>
        <v>#VALUE!</v>
      </c>
      <c r="CE835" s="69" t="e">
        <f t="shared" ca="1" si="1929"/>
        <v>#VALUE!</v>
      </c>
      <c r="CF835" s="69" t="e">
        <f t="shared" ca="1" si="1929"/>
        <v>#VALUE!</v>
      </c>
      <c r="CG835" s="114" t="e">
        <f t="shared" ca="1" si="1929"/>
        <v>#VALUE!</v>
      </c>
      <c r="CH835" s="113">
        <f t="shared" ca="1" si="1929"/>
        <v>0</v>
      </c>
      <c r="CI835" s="69">
        <f t="shared" ca="1" si="1929"/>
        <v>0</v>
      </c>
      <c r="CJ835" s="69">
        <f t="shared" ca="1" si="1929"/>
        <v>0</v>
      </c>
      <c r="CK835" s="114">
        <f t="shared" ca="1" si="1929"/>
        <v>0</v>
      </c>
      <c r="CL835" s="113">
        <f t="shared" ca="1" si="1929"/>
        <v>0</v>
      </c>
      <c r="CM835" s="69">
        <f t="shared" ca="1" si="1929"/>
        <v>0</v>
      </c>
      <c r="CN835" s="69">
        <f t="shared" ca="1" si="1929"/>
        <v>0</v>
      </c>
      <c r="CO835" s="114">
        <f t="shared" ca="1" si="1929"/>
        <v>0</v>
      </c>
      <c r="CP835" s="113">
        <f t="shared" ca="1" si="1929"/>
        <v>0</v>
      </c>
      <c r="CQ835" s="69">
        <f t="shared" ca="1" si="1929"/>
        <v>0</v>
      </c>
      <c r="CR835" s="69">
        <f t="shared" ca="1" si="1929"/>
        <v>0</v>
      </c>
      <c r="CS835" s="114">
        <f t="shared" ca="1" si="1929"/>
        <v>0</v>
      </c>
      <c r="CT835" s="113">
        <f t="shared" ca="1" si="1929"/>
        <v>0</v>
      </c>
      <c r="CU835" s="69">
        <f t="shared" ca="1" si="1929"/>
        <v>0</v>
      </c>
      <c r="CV835" s="69">
        <f t="shared" ca="1" si="1929"/>
        <v>0</v>
      </c>
      <c r="CW835" s="114">
        <f t="shared" ca="1" si="1929"/>
        <v>0</v>
      </c>
      <c r="CX835" s="113">
        <f t="shared" ca="1" si="1929"/>
        <v>0</v>
      </c>
      <c r="CY835" s="69">
        <f t="shared" ca="1" si="1929"/>
        <v>0</v>
      </c>
      <c r="CZ835" s="69">
        <f t="shared" ca="1" si="1929"/>
        <v>0</v>
      </c>
      <c r="DA835" s="114">
        <f t="shared" ca="1" si="1929"/>
        <v>0</v>
      </c>
      <c r="DB835" s="113">
        <f t="shared" ca="1" si="1929"/>
        <v>0</v>
      </c>
      <c r="DC835" s="69">
        <f t="shared" ref="DC835:DI835" ca="1" si="1930">IF(DC$4="A",DC832,DC837)</f>
        <v>0</v>
      </c>
      <c r="DD835" s="69">
        <f t="shared" ca="1" si="1930"/>
        <v>0</v>
      </c>
      <c r="DE835" s="114">
        <f t="shared" ca="1" si="1930"/>
        <v>0</v>
      </c>
      <c r="DF835" s="113">
        <f t="shared" ca="1" si="1930"/>
        <v>0</v>
      </c>
      <c r="DG835" s="69">
        <f t="shared" ca="1" si="1930"/>
        <v>0</v>
      </c>
      <c r="DH835" s="69">
        <f t="shared" ca="1" si="1930"/>
        <v>0</v>
      </c>
      <c r="DI835" s="114">
        <f t="shared" ca="1" si="1930"/>
        <v>0</v>
      </c>
      <c r="DT835" s="69"/>
      <c r="DU835" s="69"/>
      <c r="DV835" s="69"/>
      <c r="DW835" s="69"/>
      <c r="DX835" s="69"/>
      <c r="DY835" s="69"/>
      <c r="DZ835" s="69"/>
      <c r="EA835" s="69"/>
      <c r="EB835" s="69"/>
      <c r="EC835" s="69"/>
      <c r="ED835" s="69"/>
      <c r="EE835" s="69"/>
      <c r="EF835" s="69"/>
      <c r="EG835" s="69"/>
      <c r="EH835" s="69"/>
      <c r="EI835" s="69"/>
      <c r="EJ835" s="69"/>
      <c r="EK835" s="69"/>
    </row>
    <row r="836" spans="1:141" outlineLevel="1" x14ac:dyDescent="0.25">
      <c r="A836" s="90"/>
      <c r="B836" s="90"/>
      <c r="C836" s="90"/>
      <c r="D836" s="90"/>
      <c r="F836" s="100"/>
      <c r="I836" s="101"/>
      <c r="J836" s="100"/>
      <c r="M836" s="101"/>
      <c r="N836" s="100"/>
      <c r="Q836" s="101"/>
      <c r="R836" s="100"/>
      <c r="U836" s="101"/>
      <c r="V836" s="100"/>
      <c r="Y836" s="101"/>
      <c r="Z836" s="100"/>
      <c r="AC836" s="101"/>
      <c r="AD836" s="100"/>
      <c r="AG836" s="101"/>
      <c r="AH836" s="100"/>
      <c r="AK836" s="101"/>
      <c r="AL836" s="100"/>
      <c r="AO836" s="101"/>
      <c r="AP836" s="102"/>
      <c r="AQ836" s="103"/>
      <c r="AR836" s="103"/>
      <c r="AS836" s="104"/>
      <c r="AT836" s="102"/>
      <c r="AU836" s="103"/>
      <c r="AV836" s="103"/>
      <c r="AW836" s="104"/>
      <c r="AX836" s="102"/>
      <c r="AY836" s="103"/>
      <c r="AZ836" s="103"/>
      <c r="BA836" s="104"/>
      <c r="BB836" s="102"/>
      <c r="BC836" s="103"/>
      <c r="BD836" s="103"/>
      <c r="BE836" s="104"/>
      <c r="BF836" s="102"/>
      <c r="BG836" s="103"/>
      <c r="BH836" s="103"/>
      <c r="BI836" s="104"/>
      <c r="BJ836" s="102"/>
      <c r="BK836" s="103"/>
      <c r="BL836" s="103"/>
      <c r="BM836" s="104"/>
      <c r="BN836" s="102"/>
      <c r="BO836" s="103"/>
      <c r="BP836" s="103"/>
      <c r="BQ836" s="104"/>
      <c r="BR836" s="102"/>
      <c r="BS836" s="103"/>
      <c r="BT836" s="103"/>
      <c r="BU836" s="104"/>
      <c r="BV836" s="102"/>
      <c r="BW836" s="103"/>
      <c r="BX836" s="103"/>
      <c r="BY836" s="104"/>
      <c r="BZ836" s="102"/>
      <c r="CA836" s="103"/>
      <c r="CB836" s="103"/>
      <c r="CC836" s="104"/>
      <c r="CD836" s="102"/>
      <c r="CE836" s="103"/>
      <c r="CF836" s="103"/>
      <c r="CG836" s="104"/>
      <c r="CH836" s="102"/>
      <c r="CI836" s="103"/>
      <c r="CJ836" s="103"/>
      <c r="CK836" s="104"/>
      <c r="CL836" s="102"/>
      <c r="CM836" s="103"/>
      <c r="CN836" s="103"/>
      <c r="CO836" s="104"/>
      <c r="CP836" s="102"/>
      <c r="CQ836" s="103"/>
      <c r="CR836" s="103"/>
      <c r="CS836" s="104"/>
      <c r="CT836" s="102"/>
      <c r="CU836" s="103"/>
      <c r="CV836" s="103"/>
      <c r="CW836" s="104"/>
      <c r="CX836" s="102"/>
      <c r="CY836" s="103"/>
      <c r="CZ836" s="103"/>
      <c r="DA836" s="104"/>
      <c r="DB836" s="102"/>
      <c r="DC836" s="103"/>
      <c r="DD836" s="103"/>
      <c r="DE836" s="104"/>
      <c r="DF836" s="102"/>
      <c r="DG836" s="103"/>
      <c r="DH836" s="103"/>
      <c r="DI836" s="104"/>
    </row>
    <row r="837" spans="1:141" outlineLevel="1" x14ac:dyDescent="0.25">
      <c r="A837" s="90"/>
      <c r="B837" s="90"/>
      <c r="C837" s="90"/>
      <c r="D837" s="90"/>
      <c r="E837" s="36" t="str">
        <f>CONCATENATE(E835," selected driver: ",$J$8," (",$J$9,")")</f>
        <v>Value selected driver: Default (Annual)</v>
      </c>
      <c r="F837" s="100"/>
      <c r="I837" s="101"/>
      <c r="J837" s="100"/>
      <c r="M837" s="101"/>
      <c r="N837" s="100"/>
      <c r="Q837" s="101"/>
      <c r="R837" s="100"/>
      <c r="U837" s="101"/>
      <c r="V837" s="100"/>
      <c r="Y837" s="101"/>
      <c r="Z837" s="100"/>
      <c r="AC837" s="101"/>
      <c r="AD837" s="100"/>
      <c r="AG837" s="101"/>
      <c r="AH837" s="100"/>
      <c r="AK837" s="101"/>
      <c r="AL837" s="100"/>
      <c r="AO837" s="101"/>
      <c r="AP837" s="147" t="e" cm="1">
        <f t="array" ref="AP837">IF($I$9=1,AP839,INDEX($DT839:$EK839,,MATCH(CONCATENATE("FY ",RIGHT(AP$3,4)),$DT$3:$EK$3,0)))</f>
        <v>#N/A</v>
      </c>
      <c r="AQ837" s="148" t="e" cm="1">
        <f t="array" ref="AQ837">IF($I$9=1,AQ839,INDEX($DT839:$EK839,,MATCH(CONCATENATE("FY ",RIGHT(AQ$3,4)),$DT$3:$EK$3,0)))</f>
        <v>#N/A</v>
      </c>
      <c r="AR837" s="148" t="e" cm="1">
        <f t="array" ref="AR837">IF($I$9=1,AR839,INDEX($DT839:$EK839,,MATCH(CONCATENATE("FY ",RIGHT(AR$3,4)),$DT$3:$EK$3,0)))</f>
        <v>#N/A</v>
      </c>
      <c r="AS837" s="149" t="e" cm="1">
        <f t="array" ref="AS837">IF($I$9=1,AS839,INDEX($DT839:$EK839,,MATCH(CONCATENATE("FY ",RIGHT(AS$3,4)),$DT$3:$EK$3,0)))</f>
        <v>#N/A</v>
      </c>
      <c r="AT837" s="147" t="e" cm="1">
        <f t="array" ref="AT837">IF($I$9=1,AT839,INDEX($DT839:$EK839,,MATCH(CONCATENATE("FY ",RIGHT(AT$3,4)),$DT$3:$EK$3,0)))</f>
        <v>#N/A</v>
      </c>
      <c r="AU837" s="148" t="e" cm="1">
        <f t="array" ref="AU837">IF($I$9=1,AU839,INDEX($DT839:$EK839,,MATCH(CONCATENATE("FY ",RIGHT(AU$3,4)),$DT$3:$EK$3,0)))</f>
        <v>#N/A</v>
      </c>
      <c r="AV837" s="148" t="e" cm="1">
        <f t="array" ref="AV837">IF($I$9=1,AV839,INDEX($DT839:$EK839,,MATCH(CONCATENATE("FY ",RIGHT(AV$3,4)),$DT$3:$EK$3,0)))</f>
        <v>#N/A</v>
      </c>
      <c r="AW837" s="149" t="e" cm="1">
        <f t="array" ref="AW837">IF($I$9=1,AW839,INDEX($DT839:$EK839,,MATCH(CONCATENATE("FY ",RIGHT(AW$3,4)),$DT$3:$EK$3,0)))</f>
        <v>#N/A</v>
      </c>
      <c r="AX837" s="147" t="e" cm="1">
        <f t="array" ref="AX837">IF($I$9=1,AX839,INDEX($DT839:$EK839,,MATCH(CONCATENATE("FY ",RIGHT(AX$3,4)),$DT$3:$EK$3,0)))</f>
        <v>#N/A</v>
      </c>
      <c r="AY837" s="148" t="e" cm="1">
        <f t="array" ref="AY837">IF($I$9=1,AY839,INDEX($DT839:$EK839,,MATCH(CONCATENATE("FY ",RIGHT(AY$3,4)),$DT$3:$EK$3,0)))</f>
        <v>#N/A</v>
      </c>
      <c r="AZ837" s="148" t="e" cm="1">
        <f t="array" ref="AZ837">IF($I$9=1,AZ839,INDEX($DT839:$EK839,,MATCH(CONCATENATE("FY ",RIGHT(AZ$3,4)),$DT$3:$EK$3,0)))</f>
        <v>#N/A</v>
      </c>
      <c r="BA837" s="149" t="e" cm="1">
        <f t="array" ref="BA837">IF($I$9=1,BA839,INDEX($DT839:$EK839,,MATCH(CONCATENATE("FY ",RIGHT(BA$3,4)),$DT$3:$EK$3,0)))</f>
        <v>#N/A</v>
      </c>
      <c r="BB837" s="147" t="e" cm="1">
        <f t="array" ref="BB837">IF($I$9=1,BB839,INDEX($DT839:$EK839,,MATCH(CONCATENATE("FY ",RIGHT(BB$3,4)),$DT$3:$EK$3,0)))</f>
        <v>#N/A</v>
      </c>
      <c r="BC837" s="148" t="e" cm="1">
        <f t="array" ref="BC837">IF($I$9=1,BC839,INDEX($DT839:$EK839,,MATCH(CONCATENATE("FY ",RIGHT(BC$3,4)),$DT$3:$EK$3,0)))</f>
        <v>#N/A</v>
      </c>
      <c r="BD837" s="148" t="e" cm="1">
        <f t="array" ref="BD837">IF($I$9=1,BD839,INDEX($DT839:$EK839,,MATCH(CONCATENATE("FY ",RIGHT(BD$3,4)),$DT$3:$EK$3,0)))</f>
        <v>#N/A</v>
      </c>
      <c r="BE837" s="149" t="e" cm="1">
        <f t="array" ref="BE837">IF($I$9=1,BE839,INDEX($DT839:$EK839,,MATCH(CONCATENATE("FY ",RIGHT(BE$3,4)),$DT$3:$EK$3,0)))</f>
        <v>#N/A</v>
      </c>
      <c r="BF837" s="147" t="e" cm="1">
        <f t="array" ref="BF837">IF($I$9=1,BF839,INDEX($DT839:$EK839,,MATCH(CONCATENATE("FY ",RIGHT(BF$3,4)),$DT$3:$EK$3,0)))</f>
        <v>#N/A</v>
      </c>
      <c r="BG837" s="148" t="e" cm="1">
        <f t="array" ref="BG837">IF($I$9=1,BG839,INDEX($DT839:$EK839,,MATCH(CONCATENATE("FY ",RIGHT(BG$3,4)),$DT$3:$EK$3,0)))</f>
        <v>#N/A</v>
      </c>
      <c r="BH837" s="148" t="e" cm="1">
        <f t="array" ref="BH837">IF($I$9=1,BH839,INDEX($DT839:$EK839,,MATCH(CONCATENATE("FY ",RIGHT(BH$3,4)),$DT$3:$EK$3,0)))</f>
        <v>#N/A</v>
      </c>
      <c r="BI837" s="149" t="e" cm="1">
        <f t="array" ref="BI837">IF($I$9=1,BI839,INDEX($DT839:$EK839,,MATCH(CONCATENATE("FY ",RIGHT(BI$3,4)),$DT$3:$EK$3,0)))</f>
        <v>#N/A</v>
      </c>
      <c r="BJ837" s="147" t="e" cm="1">
        <f t="array" ref="BJ837">IF($I$9=1,BJ839,INDEX($DT839:$EK839,,MATCH(CONCATENATE("FY ",RIGHT(BJ$3,4)),$DT$3:$EK$3,0)))</f>
        <v>#N/A</v>
      </c>
      <c r="BK837" s="148" t="e" cm="1">
        <f t="array" ref="BK837">IF($I$9=1,BK839,INDEX($DT839:$EK839,,MATCH(CONCATENATE("FY ",RIGHT(BK$3,4)),$DT$3:$EK$3,0)))</f>
        <v>#N/A</v>
      </c>
      <c r="BL837" s="148" t="e" cm="1">
        <f t="array" ref="BL837">IF($I$9=1,BL839,INDEX($DT839:$EK839,,MATCH(CONCATENATE("FY ",RIGHT(BL$3,4)),$DT$3:$EK$3,0)))</f>
        <v>#N/A</v>
      </c>
      <c r="BM837" s="149" t="e" cm="1">
        <f t="array" ref="BM837">IF($I$9=1,BM839,INDEX($DT839:$EK839,,MATCH(CONCATENATE("FY ",RIGHT(BM$3,4)),$DT$3:$EK$3,0)))</f>
        <v>#N/A</v>
      </c>
      <c r="BN837" s="147" t="e" cm="1">
        <f t="array" ref="BN837">IF($I$9=1,BN839,INDEX($DT839:$EK839,,MATCH(CONCATENATE("FY ",RIGHT(BN$3,4)),$DT$3:$EK$3,0)))</f>
        <v>#N/A</v>
      </c>
      <c r="BO837" s="148" t="e" cm="1">
        <f t="array" ref="BO837">IF($I$9=1,BO839,INDEX($DT839:$EK839,,MATCH(CONCATENATE("FY ",RIGHT(BO$3,4)),$DT$3:$EK$3,0)))</f>
        <v>#N/A</v>
      </c>
      <c r="BP837" s="148" t="e" cm="1">
        <f t="array" ref="BP837">IF($I$9=1,BP839,INDEX($DT839:$EK839,,MATCH(CONCATENATE("FY ",RIGHT(BP$3,4)),$DT$3:$EK$3,0)))</f>
        <v>#N/A</v>
      </c>
      <c r="BQ837" s="149" t="e" cm="1">
        <f t="array" ref="BQ837">IF($I$9=1,BQ839,INDEX($DT839:$EK839,,MATCH(CONCATENATE("FY ",RIGHT(BQ$3,4)),$DT$3:$EK$3,0)))</f>
        <v>#N/A</v>
      </c>
      <c r="BR837" s="147" t="e" cm="1">
        <f t="array" ref="BR837">IF($I$9=1,BR839,INDEX($DT839:$EK839,,MATCH(CONCATENATE("FY ",RIGHT(BR$3,4)),$DT$3:$EK$3,0)))</f>
        <v>#N/A</v>
      </c>
      <c r="BS837" s="148" t="e" cm="1">
        <f t="array" ref="BS837">IF($I$9=1,BS839,INDEX($DT839:$EK839,,MATCH(CONCATENATE("FY ",RIGHT(BS$3,4)),$DT$3:$EK$3,0)))</f>
        <v>#N/A</v>
      </c>
      <c r="BT837" s="148" t="e" cm="1">
        <f t="array" ref="BT837">IF($I$9=1,BT839,INDEX($DT839:$EK839,,MATCH(CONCATENATE("FY ",RIGHT(BT$3,4)),$DT$3:$EK$3,0)))</f>
        <v>#N/A</v>
      </c>
      <c r="BU837" s="149" t="e" cm="1">
        <f t="array" ref="BU837">IF($I$9=1,BU839,INDEX($DT839:$EK839,,MATCH(CONCATENATE("FY ",RIGHT(BU$3,4)),$DT$3:$EK$3,0)))</f>
        <v>#N/A</v>
      </c>
      <c r="BV837" s="147" t="e" cm="1">
        <f t="array" ref="BV837">IF($I$9=1,BV839,INDEX($DT839:$EK839,,MATCH(CONCATENATE("FY ",RIGHT(BV$3,4)),$DT$3:$EK$3,0)))</f>
        <v>#N/A</v>
      </c>
      <c r="BW837" s="148" t="e" cm="1">
        <f t="array" ref="BW837">IF($I$9=1,BW839,INDEX($DT839:$EK839,,MATCH(CONCATENATE("FY ",RIGHT(BW$3,4)),$DT$3:$EK$3,0)))</f>
        <v>#N/A</v>
      </c>
      <c r="BX837" s="148" t="e" cm="1">
        <f t="array" ref="BX837">IF($I$9=1,BX839,INDEX($DT839:$EK839,,MATCH(CONCATENATE("FY ",RIGHT(BX$3,4)),$DT$3:$EK$3,0)))</f>
        <v>#N/A</v>
      </c>
      <c r="BY837" s="149" t="e" cm="1">
        <f t="array" ref="BY837">IF($I$9=1,BY839,INDEX($DT839:$EK839,,MATCH(CONCATENATE("FY ",RIGHT(BY$3,4)),$DT$3:$EK$3,0)))</f>
        <v>#N/A</v>
      </c>
      <c r="BZ837" s="147" t="e" cm="1">
        <f t="array" ref="BZ837">IF($I$9=1,BZ839,INDEX($DT839:$EK839,,MATCH(CONCATENATE("FY ",RIGHT(BZ$3,4)),$DT$3:$EK$3,0)))</f>
        <v>#N/A</v>
      </c>
      <c r="CA837" s="148" t="e" cm="1">
        <f t="array" ref="CA837">IF($I$9=1,CA839,INDEX($DT839:$EK839,,MATCH(CONCATENATE("FY ",RIGHT(CA$3,4)),$DT$3:$EK$3,0)))</f>
        <v>#N/A</v>
      </c>
      <c r="CB837" s="148" t="e" cm="1">
        <f t="array" ref="CB837">IF($I$9=1,CB839,INDEX($DT839:$EK839,,MATCH(CONCATENATE("FY ",RIGHT(CB$3,4)),$DT$3:$EK$3,0)))</f>
        <v>#N/A</v>
      </c>
      <c r="CC837" s="149" t="e" cm="1">
        <f t="array" ref="CC837">IF($I$9=1,CC839,INDEX($DT839:$EK839,,MATCH(CONCATENATE("FY ",RIGHT(CC$3,4)),$DT$3:$EK$3,0)))</f>
        <v>#N/A</v>
      </c>
      <c r="CD837" s="147" t="e" cm="1">
        <f t="array" ref="CD837">IF($I$9=1,CD839,INDEX($DT839:$EK839,,MATCH(CONCATENATE("FY ",RIGHT(CD$3,4)),$DT$3:$EK$3,0)))</f>
        <v>#N/A</v>
      </c>
      <c r="CE837" s="148" t="e" cm="1">
        <f t="array" ref="CE837">IF($I$9=1,CE839,INDEX($DT839:$EK839,,MATCH(CONCATENATE("FY ",RIGHT(CE$3,4)),$DT$3:$EK$3,0)))</f>
        <v>#N/A</v>
      </c>
      <c r="CF837" s="148" t="e" cm="1">
        <f t="array" ref="CF837">IF($I$9=1,CF839,INDEX($DT839:$EK839,,MATCH(CONCATENATE("FY ",RIGHT(CF$3,4)),$DT$3:$EK$3,0)))</f>
        <v>#N/A</v>
      </c>
      <c r="CG837" s="149" t="e" cm="1">
        <f t="array" ref="CG837">IF($I$9=1,CG839,INDEX($DT839:$EK839,,MATCH(CONCATENATE("FY ",RIGHT(CG$3,4)),$DT$3:$EK$3,0)))</f>
        <v>#N/A</v>
      </c>
      <c r="CH837" s="147" t="e" cm="1">
        <f t="array" ref="CH837">IF($I$9=1,CH839,INDEX($DT839:$EK839,,MATCH(CONCATENATE("FY ",RIGHT(CH$3,4)),$DT$3:$EK$3,0)))</f>
        <v>#N/A</v>
      </c>
      <c r="CI837" s="148" t="e" cm="1">
        <f t="array" ref="CI837">IF($I$9=1,CI839,INDEX($DT839:$EK839,,MATCH(CONCATENATE("FY ",RIGHT(CI$3,4)),$DT$3:$EK$3,0)))</f>
        <v>#N/A</v>
      </c>
      <c r="CJ837" s="148" t="e" cm="1">
        <f t="array" ref="CJ837">IF($I$9=1,CJ839,INDEX($DT839:$EK839,,MATCH(CONCATENATE("FY ",RIGHT(CJ$3,4)),$DT$3:$EK$3,0)))</f>
        <v>#N/A</v>
      </c>
      <c r="CK837" s="149" t="e" cm="1">
        <f t="array" ref="CK837">IF($I$9=1,CK839,INDEX($DT839:$EK839,,MATCH(CONCATENATE("FY ",RIGHT(CK$3,4)),$DT$3:$EK$3,0)))</f>
        <v>#N/A</v>
      </c>
      <c r="CL837" s="147" t="e" cm="1">
        <f t="array" ref="CL837">IF($I$9=1,CL839,INDEX($DT839:$EK839,,MATCH(CONCATENATE("FY ",RIGHT(CL$3,4)),$DT$3:$EK$3,0)))</f>
        <v>#N/A</v>
      </c>
      <c r="CM837" s="148" t="e" cm="1">
        <f t="array" ref="CM837">IF($I$9=1,CM839,INDEX($DT839:$EK839,,MATCH(CONCATENATE("FY ",RIGHT(CM$3,4)),$DT$3:$EK$3,0)))</f>
        <v>#N/A</v>
      </c>
      <c r="CN837" s="148" t="e" cm="1">
        <f t="array" ref="CN837">IF($I$9=1,CN839,INDEX($DT839:$EK839,,MATCH(CONCATENATE("FY ",RIGHT(CN$3,4)),$DT$3:$EK$3,0)))</f>
        <v>#N/A</v>
      </c>
      <c r="CO837" s="149" t="e" cm="1">
        <f t="array" ref="CO837">IF($I$9=1,CO839,INDEX($DT839:$EK839,,MATCH(CONCATENATE("FY ",RIGHT(CO$3,4)),$DT$3:$EK$3,0)))</f>
        <v>#N/A</v>
      </c>
      <c r="CP837" s="147" t="e" cm="1">
        <f t="array" ref="CP837">IF($I$9=1,CP839,INDEX($DT839:$EK839,,MATCH(CONCATENATE("FY ",RIGHT(CP$3,4)),$DT$3:$EK$3,0)))</f>
        <v>#N/A</v>
      </c>
      <c r="CQ837" s="148" t="e" cm="1">
        <f t="array" ref="CQ837">IF($I$9=1,CQ839,INDEX($DT839:$EK839,,MATCH(CONCATENATE("FY ",RIGHT(CQ$3,4)),$DT$3:$EK$3,0)))</f>
        <v>#N/A</v>
      </c>
      <c r="CR837" s="148" t="e" cm="1">
        <f t="array" ref="CR837">IF($I$9=1,CR839,INDEX($DT839:$EK839,,MATCH(CONCATENATE("FY ",RIGHT(CR$3,4)),$DT$3:$EK$3,0)))</f>
        <v>#N/A</v>
      </c>
      <c r="CS837" s="149" t="e" cm="1">
        <f t="array" ref="CS837">IF($I$9=1,CS839,INDEX($DT839:$EK839,,MATCH(CONCATENATE("FY ",RIGHT(CS$3,4)),$DT$3:$EK$3,0)))</f>
        <v>#N/A</v>
      </c>
      <c r="CT837" s="147" t="e" cm="1">
        <f t="array" ref="CT837">IF($I$9=1,CT839,INDEX($DT839:$EK839,,MATCH(CONCATENATE("FY ",RIGHT(CT$3,4)),$DT$3:$EK$3,0)))</f>
        <v>#N/A</v>
      </c>
      <c r="CU837" s="148" t="e" cm="1">
        <f t="array" ref="CU837">IF($I$9=1,CU839,INDEX($DT839:$EK839,,MATCH(CONCATENATE("FY ",RIGHT(CU$3,4)),$DT$3:$EK$3,0)))</f>
        <v>#N/A</v>
      </c>
      <c r="CV837" s="148" t="e" cm="1">
        <f t="array" ref="CV837">IF($I$9=1,CV839,INDEX($DT839:$EK839,,MATCH(CONCATENATE("FY ",RIGHT(CV$3,4)),$DT$3:$EK$3,0)))</f>
        <v>#N/A</v>
      </c>
      <c r="CW837" s="149" t="e" cm="1">
        <f t="array" ref="CW837">IF($I$9=1,CW839,INDEX($DT839:$EK839,,MATCH(CONCATENATE("FY ",RIGHT(CW$3,4)),$DT$3:$EK$3,0)))</f>
        <v>#N/A</v>
      </c>
      <c r="CX837" s="147" t="e" cm="1">
        <f t="array" ref="CX837">IF($I$9=1,CX839,INDEX($DT839:$EK839,,MATCH(CONCATENATE("FY ",RIGHT(CX$3,4)),$DT$3:$EK$3,0)))</f>
        <v>#N/A</v>
      </c>
      <c r="CY837" s="148" t="e" cm="1">
        <f t="array" ref="CY837">IF($I$9=1,CY839,INDEX($DT839:$EK839,,MATCH(CONCATENATE("FY ",RIGHT(CY$3,4)),$DT$3:$EK$3,0)))</f>
        <v>#N/A</v>
      </c>
      <c r="CZ837" s="148" t="e" cm="1">
        <f t="array" ref="CZ837">IF($I$9=1,CZ839,INDEX($DT839:$EK839,,MATCH(CONCATENATE("FY ",RIGHT(CZ$3,4)),$DT$3:$EK$3,0)))</f>
        <v>#N/A</v>
      </c>
      <c r="DA837" s="149" t="e" cm="1">
        <f t="array" ref="DA837">IF($I$9=1,DA839,INDEX($DT839:$EK839,,MATCH(CONCATENATE("FY ",RIGHT(DA$3,4)),$DT$3:$EK$3,0)))</f>
        <v>#N/A</v>
      </c>
      <c r="DB837" s="147" t="e" cm="1">
        <f t="array" ref="DB837">IF($I$9=1,DB839,INDEX($DT839:$EK839,,MATCH(CONCATENATE("FY ",RIGHT(DB$3,4)),$DT$3:$EK$3,0)))</f>
        <v>#N/A</v>
      </c>
      <c r="DC837" s="148" t="e" cm="1">
        <f t="array" ref="DC837">IF($I$9=1,DC839,INDEX($DT839:$EK839,,MATCH(CONCATENATE("FY ",RIGHT(DC$3,4)),$DT$3:$EK$3,0)))</f>
        <v>#N/A</v>
      </c>
      <c r="DD837" s="148" t="e" cm="1">
        <f t="array" ref="DD837">IF($I$9=1,DD839,INDEX($DT839:$EK839,,MATCH(CONCATENATE("FY ",RIGHT(DD$3,4)),$DT$3:$EK$3,0)))</f>
        <v>#N/A</v>
      </c>
      <c r="DE837" s="149" t="e" cm="1">
        <f t="array" ref="DE837">IF($I$9=1,DE839,INDEX($DT839:$EK839,,MATCH(CONCATENATE("FY ",RIGHT(DE$3,4)),$DT$3:$EK$3,0)))</f>
        <v>#N/A</v>
      </c>
      <c r="DF837" s="147" t="e" cm="1">
        <f t="array" ref="DF837">IF($I$9=1,DF839,INDEX($DT839:$EK839,,MATCH(CONCATENATE("FY ",RIGHT(DF$3,4)),$DT$3:$EK$3,0)))</f>
        <v>#N/A</v>
      </c>
      <c r="DG837" s="148" t="e" cm="1">
        <f t="array" ref="DG837">IF($I$9=1,DG839,INDEX($DT839:$EK839,,MATCH(CONCATENATE("FY ",RIGHT(DG$3,4)),$DT$3:$EK$3,0)))</f>
        <v>#N/A</v>
      </c>
      <c r="DH837" s="148" t="e" cm="1">
        <f t="array" ref="DH837">IF($I$9=1,DH839,INDEX($DT839:$EK839,,MATCH(CONCATENATE("FY ",RIGHT(DH$3,4)),$DT$3:$EK$3,0)))</f>
        <v>#N/A</v>
      </c>
      <c r="DI837" s="149" t="e" cm="1">
        <f t="array" ref="DI837">IF($I$9=1,DI839,INDEX($DT839:$EK839,,MATCH(CONCATENATE("FY ",RIGHT(DI$3,4)),$DT$3:$EK$3,0)))</f>
        <v>#N/A</v>
      </c>
    </row>
    <row r="838" spans="1:141" outlineLevel="1" x14ac:dyDescent="0.25">
      <c r="A838" s="90"/>
      <c r="B838" s="90"/>
      <c r="C838" s="90"/>
      <c r="D838" s="90"/>
      <c r="F838" s="100"/>
      <c r="I838" s="101"/>
      <c r="J838" s="100"/>
      <c r="M838" s="101"/>
      <c r="N838" s="100"/>
      <c r="Q838" s="101"/>
      <c r="R838" s="100"/>
      <c r="U838" s="101"/>
      <c r="V838" s="100"/>
      <c r="Y838" s="101"/>
      <c r="Z838" s="100"/>
      <c r="AC838" s="101"/>
      <c r="AD838" s="100"/>
      <c r="AG838" s="101"/>
      <c r="AH838" s="100"/>
      <c r="AK838" s="101"/>
      <c r="AL838" s="100"/>
      <c r="AO838" s="101"/>
      <c r="AP838" s="100"/>
      <c r="AS838" s="101"/>
      <c r="AT838" s="100"/>
      <c r="AW838" s="101"/>
      <c r="AX838" s="100"/>
      <c r="BA838" s="101"/>
      <c r="BB838" s="100"/>
      <c r="BE838" s="101"/>
      <c r="BF838" s="100"/>
      <c r="BI838" s="101"/>
      <c r="BJ838" s="100"/>
      <c r="BM838" s="101"/>
      <c r="BN838" s="100"/>
      <c r="BQ838" s="101"/>
      <c r="BR838" s="100"/>
      <c r="BU838" s="101"/>
      <c r="BV838" s="100"/>
      <c r="BY838" s="101"/>
      <c r="BZ838" s="100"/>
      <c r="CC838" s="101"/>
      <c r="CD838" s="100"/>
      <c r="CG838" s="101"/>
      <c r="CH838" s="100"/>
      <c r="CK838" s="101"/>
      <c r="CL838" s="100"/>
      <c r="CO838" s="101"/>
      <c r="CP838" s="100"/>
      <c r="CS838" s="101"/>
      <c r="CT838" s="100"/>
      <c r="CW838" s="101"/>
      <c r="CX838" s="100"/>
      <c r="DA838" s="101"/>
      <c r="DB838" s="100"/>
      <c r="DE838" s="101"/>
      <c r="DF838" s="100"/>
      <c r="DI838" s="101"/>
    </row>
    <row r="839" spans="1:141" outlineLevel="1" x14ac:dyDescent="0.25">
      <c r="A839" s="90"/>
      <c r="B839" s="90"/>
      <c r="C839" s="90"/>
      <c r="D839" s="90"/>
      <c r="E839" t="str">
        <f>CONCATENATE(E835," scenario: ",$J$8)</f>
        <v>Value scenario: Default</v>
      </c>
      <c r="F839" s="100"/>
      <c r="I839" s="101"/>
      <c r="J839" s="100"/>
      <c r="M839" s="101"/>
      <c r="N839" s="100"/>
      <c r="Q839" s="101"/>
      <c r="R839" s="100"/>
      <c r="U839" s="101"/>
      <c r="V839" s="100"/>
      <c r="Y839" s="101"/>
      <c r="Z839" s="100"/>
      <c r="AC839" s="101"/>
      <c r="AD839" s="100"/>
      <c r="AG839" s="101"/>
      <c r="AH839" s="100"/>
      <c r="AK839" s="101"/>
      <c r="AL839" s="100"/>
      <c r="AO839" s="101"/>
      <c r="AP839" s="113">
        <f>CHOOSE($I$8,AP840,AP841,AP842,AP843,AP844)</f>
        <v>0</v>
      </c>
      <c r="AQ839" s="69">
        <f t="shared" ref="AQ839:DB839" si="1931">CHOOSE($I$8,AQ840,AQ841,AQ842,AQ843,AQ844)</f>
        <v>0</v>
      </c>
      <c r="AR839" s="69">
        <f t="shared" si="1931"/>
        <v>0</v>
      </c>
      <c r="AS839" s="114">
        <f t="shared" si="1931"/>
        <v>0</v>
      </c>
      <c r="AT839" s="113">
        <f t="shared" si="1931"/>
        <v>0</v>
      </c>
      <c r="AU839" s="69">
        <f t="shared" si="1931"/>
        <v>0</v>
      </c>
      <c r="AV839" s="69">
        <f t="shared" si="1931"/>
        <v>0</v>
      </c>
      <c r="AW839" s="114">
        <f t="shared" si="1931"/>
        <v>0</v>
      </c>
      <c r="AX839" s="113">
        <f t="shared" si="1931"/>
        <v>0</v>
      </c>
      <c r="AY839" s="69">
        <f t="shared" si="1931"/>
        <v>0</v>
      </c>
      <c r="AZ839" s="69">
        <f t="shared" si="1931"/>
        <v>0</v>
      </c>
      <c r="BA839" s="114">
        <f t="shared" si="1931"/>
        <v>0</v>
      </c>
      <c r="BB839" s="113">
        <f t="shared" si="1931"/>
        <v>0</v>
      </c>
      <c r="BC839" s="69">
        <f t="shared" si="1931"/>
        <v>0</v>
      </c>
      <c r="BD839" s="69">
        <f t="shared" si="1931"/>
        <v>0</v>
      </c>
      <c r="BE839" s="114">
        <f t="shared" si="1931"/>
        <v>0</v>
      </c>
      <c r="BF839" s="113">
        <f t="shared" si="1931"/>
        <v>0</v>
      </c>
      <c r="BG839" s="69">
        <f t="shared" si="1931"/>
        <v>0</v>
      </c>
      <c r="BH839" s="69">
        <f t="shared" si="1931"/>
        <v>0</v>
      </c>
      <c r="BI839" s="114">
        <f t="shared" si="1931"/>
        <v>0</v>
      </c>
      <c r="BJ839" s="113">
        <f t="shared" si="1931"/>
        <v>0</v>
      </c>
      <c r="BK839" s="69">
        <f t="shared" si="1931"/>
        <v>0</v>
      </c>
      <c r="BL839" s="69">
        <f t="shared" si="1931"/>
        <v>0</v>
      </c>
      <c r="BM839" s="114">
        <f t="shared" si="1931"/>
        <v>0</v>
      </c>
      <c r="BN839" s="113">
        <f t="shared" si="1931"/>
        <v>0</v>
      </c>
      <c r="BO839" s="69">
        <f t="shared" si="1931"/>
        <v>0</v>
      </c>
      <c r="BP839" s="69">
        <f t="shared" si="1931"/>
        <v>0</v>
      </c>
      <c r="BQ839" s="114">
        <f t="shared" si="1931"/>
        <v>0</v>
      </c>
      <c r="BR839" s="113">
        <f t="shared" si="1931"/>
        <v>0</v>
      </c>
      <c r="BS839" s="69">
        <f t="shared" si="1931"/>
        <v>0</v>
      </c>
      <c r="BT839" s="69">
        <f t="shared" si="1931"/>
        <v>0</v>
      </c>
      <c r="BU839" s="114">
        <f t="shared" si="1931"/>
        <v>0</v>
      </c>
      <c r="BV839" s="113">
        <f t="shared" si="1931"/>
        <v>0</v>
      </c>
      <c r="BW839" s="69">
        <f t="shared" si="1931"/>
        <v>0</v>
      </c>
      <c r="BX839" s="69">
        <f t="shared" si="1931"/>
        <v>0</v>
      </c>
      <c r="BY839" s="114">
        <f t="shared" si="1931"/>
        <v>0</v>
      </c>
      <c r="BZ839" s="113">
        <f t="shared" si="1931"/>
        <v>0</v>
      </c>
      <c r="CA839" s="69">
        <f t="shared" si="1931"/>
        <v>0</v>
      </c>
      <c r="CB839" s="69">
        <f t="shared" si="1931"/>
        <v>0</v>
      </c>
      <c r="CC839" s="114">
        <f t="shared" si="1931"/>
        <v>0</v>
      </c>
      <c r="CD839" s="113">
        <f t="shared" si="1931"/>
        <v>0</v>
      </c>
      <c r="CE839" s="69">
        <f t="shared" si="1931"/>
        <v>0</v>
      </c>
      <c r="CF839" s="69">
        <f t="shared" si="1931"/>
        <v>0</v>
      </c>
      <c r="CG839" s="114">
        <f t="shared" si="1931"/>
        <v>0</v>
      </c>
      <c r="CH839" s="113">
        <f t="shared" si="1931"/>
        <v>0</v>
      </c>
      <c r="CI839" s="69">
        <f t="shared" si="1931"/>
        <v>0</v>
      </c>
      <c r="CJ839" s="69">
        <f t="shared" si="1931"/>
        <v>0</v>
      </c>
      <c r="CK839" s="114">
        <f t="shared" si="1931"/>
        <v>0</v>
      </c>
      <c r="CL839" s="113">
        <f t="shared" si="1931"/>
        <v>0</v>
      </c>
      <c r="CM839" s="69">
        <f t="shared" si="1931"/>
        <v>0</v>
      </c>
      <c r="CN839" s="69">
        <f t="shared" si="1931"/>
        <v>0</v>
      </c>
      <c r="CO839" s="114">
        <f t="shared" si="1931"/>
        <v>0</v>
      </c>
      <c r="CP839" s="113">
        <f t="shared" si="1931"/>
        <v>0</v>
      </c>
      <c r="CQ839" s="69">
        <f t="shared" si="1931"/>
        <v>0</v>
      </c>
      <c r="CR839" s="69">
        <f t="shared" si="1931"/>
        <v>0</v>
      </c>
      <c r="CS839" s="114">
        <f t="shared" si="1931"/>
        <v>0</v>
      </c>
      <c r="CT839" s="113">
        <f t="shared" si="1931"/>
        <v>0</v>
      </c>
      <c r="CU839" s="69">
        <f t="shared" si="1931"/>
        <v>0</v>
      </c>
      <c r="CV839" s="69">
        <f t="shared" si="1931"/>
        <v>0</v>
      </c>
      <c r="CW839" s="114">
        <f t="shared" si="1931"/>
        <v>0</v>
      </c>
      <c r="CX839" s="113">
        <f t="shared" si="1931"/>
        <v>0</v>
      </c>
      <c r="CY839" s="69">
        <f t="shared" si="1931"/>
        <v>0</v>
      </c>
      <c r="CZ839" s="69">
        <f t="shared" si="1931"/>
        <v>0</v>
      </c>
      <c r="DA839" s="114">
        <f t="shared" si="1931"/>
        <v>0</v>
      </c>
      <c r="DB839" s="113">
        <f t="shared" si="1931"/>
        <v>0</v>
      </c>
      <c r="DC839" s="69">
        <f t="shared" ref="DC839:DI839" si="1932">CHOOSE($I$8,DC840,DC841,DC842,DC843,DC844)</f>
        <v>0</v>
      </c>
      <c r="DD839" s="69">
        <f t="shared" si="1932"/>
        <v>0</v>
      </c>
      <c r="DE839" s="114">
        <f t="shared" si="1932"/>
        <v>0</v>
      </c>
      <c r="DF839" s="113">
        <f t="shared" si="1932"/>
        <v>0</v>
      </c>
      <c r="DG839" s="69">
        <f t="shared" si="1932"/>
        <v>0</v>
      </c>
      <c r="DH839" s="69">
        <f t="shared" si="1932"/>
        <v>0</v>
      </c>
      <c r="DI839" s="114">
        <f t="shared" si="1932"/>
        <v>0</v>
      </c>
      <c r="DT839" s="69" t="e">
        <f t="shared" ref="DT839:EK839" ca="1" si="1933">CHOOSE($I$8,DT840,DT841,DT842,DT843,DT844)</f>
        <v>#VALUE!</v>
      </c>
      <c r="DU839" s="69" t="e">
        <f t="shared" ca="1" si="1933"/>
        <v>#VALUE!</v>
      </c>
      <c r="DV839" s="69" t="e">
        <f t="shared" ca="1" si="1933"/>
        <v>#VALUE!</v>
      </c>
      <c r="DW839" s="69" t="e">
        <f t="shared" ca="1" si="1933"/>
        <v>#VALUE!</v>
      </c>
      <c r="DX839" s="69" t="e">
        <f t="shared" ca="1" si="1933"/>
        <v>#VALUE!</v>
      </c>
      <c r="DY839" s="69" t="e">
        <f t="shared" ca="1" si="1933"/>
        <v>#VALUE!</v>
      </c>
      <c r="DZ839" s="69" t="e">
        <f t="shared" ca="1" si="1933"/>
        <v>#VALUE!</v>
      </c>
      <c r="EA839" s="69" t="e">
        <f t="shared" ca="1" si="1933"/>
        <v>#VALUE!</v>
      </c>
      <c r="EB839" s="69" t="e">
        <f t="shared" ca="1" si="1933"/>
        <v>#VALUE!</v>
      </c>
      <c r="EC839" s="69" t="e">
        <f t="shared" ca="1" si="1933"/>
        <v>#VALUE!</v>
      </c>
      <c r="ED839" s="69" t="e">
        <f t="shared" ca="1" si="1933"/>
        <v>#VALUE!</v>
      </c>
      <c r="EE839" s="69" t="e">
        <f t="shared" ca="1" si="1933"/>
        <v>#VALUE!</v>
      </c>
      <c r="EF839" s="69" t="e">
        <f t="shared" ca="1" si="1933"/>
        <v>#VALUE!</v>
      </c>
      <c r="EG839" s="69" t="e">
        <f t="shared" ca="1" si="1933"/>
        <v>#VALUE!</v>
      </c>
      <c r="EH839" s="69" t="e">
        <f t="shared" ca="1" si="1933"/>
        <v>#VALUE!</v>
      </c>
      <c r="EI839" s="69" t="e">
        <f t="shared" ca="1" si="1933"/>
        <v>#VALUE!</v>
      </c>
      <c r="EJ839" s="69" t="e">
        <f t="shared" ca="1" si="1933"/>
        <v>#VALUE!</v>
      </c>
      <c r="EK839" s="69" t="e">
        <f t="shared" ca="1" si="1933"/>
        <v>#VALUE!</v>
      </c>
    </row>
    <row r="840" spans="1:141" outlineLevel="1" x14ac:dyDescent="0.25">
      <c r="A840" s="90"/>
      <c r="B840" s="90"/>
      <c r="C840" s="90"/>
      <c r="D840" s="90"/>
      <c r="E840" t="str">
        <f>CONCATENATE("- ", $N$6,":")</f>
        <v>- Base:</v>
      </c>
      <c r="F840" s="100"/>
      <c r="I840" s="101"/>
      <c r="J840" s="100"/>
      <c r="M840" s="101"/>
      <c r="N840" s="100"/>
      <c r="Q840" s="101"/>
      <c r="R840" s="100"/>
      <c r="U840" s="101"/>
      <c r="V840" s="100"/>
      <c r="Y840" s="101"/>
      <c r="Z840" s="100"/>
      <c r="AC840" s="101"/>
      <c r="AD840" s="100"/>
      <c r="AG840" s="101"/>
      <c r="AH840" s="100"/>
      <c r="AK840" s="101"/>
      <c r="AL840" s="100"/>
      <c r="AO840" s="101"/>
      <c r="AP840" s="117">
        <v>0</v>
      </c>
      <c r="AQ840" s="118">
        <v>0</v>
      </c>
      <c r="AR840" s="118">
        <v>0</v>
      </c>
      <c r="AS840" s="119">
        <v>0</v>
      </c>
      <c r="AT840" s="117">
        <v>0</v>
      </c>
      <c r="AU840" s="118">
        <v>0</v>
      </c>
      <c r="AV840" s="118">
        <v>0</v>
      </c>
      <c r="AW840" s="119">
        <v>0</v>
      </c>
      <c r="AX840" s="117">
        <v>0</v>
      </c>
      <c r="AY840" s="118">
        <v>0</v>
      </c>
      <c r="AZ840" s="118">
        <v>0</v>
      </c>
      <c r="BA840" s="119">
        <v>0</v>
      </c>
      <c r="BB840" s="117">
        <v>0</v>
      </c>
      <c r="BC840" s="118">
        <v>0</v>
      </c>
      <c r="BD840" s="118">
        <v>0</v>
      </c>
      <c r="BE840" s="119">
        <v>0</v>
      </c>
      <c r="BF840" s="117">
        <v>0</v>
      </c>
      <c r="BG840" s="118">
        <v>0</v>
      </c>
      <c r="BH840" s="118">
        <v>0</v>
      </c>
      <c r="BI840" s="119">
        <v>0</v>
      </c>
      <c r="BJ840" s="117">
        <v>0</v>
      </c>
      <c r="BK840" s="118">
        <v>0</v>
      </c>
      <c r="BL840" s="118">
        <v>0</v>
      </c>
      <c r="BM840" s="119">
        <v>0</v>
      </c>
      <c r="BN840" s="117">
        <v>0</v>
      </c>
      <c r="BO840" s="118">
        <v>0</v>
      </c>
      <c r="BP840" s="118">
        <v>0</v>
      </c>
      <c r="BQ840" s="119">
        <v>0</v>
      </c>
      <c r="BR840" s="117">
        <v>0</v>
      </c>
      <c r="BS840" s="118">
        <v>0</v>
      </c>
      <c r="BT840" s="118">
        <v>0</v>
      </c>
      <c r="BU840" s="119">
        <v>0</v>
      </c>
      <c r="BV840" s="117">
        <v>0</v>
      </c>
      <c r="BW840" s="118">
        <v>0</v>
      </c>
      <c r="BX840" s="118">
        <v>0</v>
      </c>
      <c r="BY840" s="119">
        <v>0</v>
      </c>
      <c r="BZ840" s="117">
        <v>0</v>
      </c>
      <c r="CA840" s="118">
        <v>0</v>
      </c>
      <c r="CB840" s="118">
        <v>0</v>
      </c>
      <c r="CC840" s="119">
        <v>0</v>
      </c>
      <c r="CD840" s="117">
        <v>0</v>
      </c>
      <c r="CE840" s="118">
        <v>0</v>
      </c>
      <c r="CF840" s="118">
        <v>0</v>
      </c>
      <c r="CG840" s="119">
        <v>0</v>
      </c>
      <c r="CH840" s="117">
        <v>0</v>
      </c>
      <c r="CI840" s="118">
        <v>0</v>
      </c>
      <c r="CJ840" s="118">
        <v>0</v>
      </c>
      <c r="CK840" s="119">
        <v>0</v>
      </c>
      <c r="CL840" s="117">
        <v>0</v>
      </c>
      <c r="CM840" s="118">
        <v>0</v>
      </c>
      <c r="CN840" s="118">
        <v>0</v>
      </c>
      <c r="CO840" s="119">
        <v>0</v>
      </c>
      <c r="CP840" s="117">
        <v>0</v>
      </c>
      <c r="CQ840" s="118">
        <v>0</v>
      </c>
      <c r="CR840" s="118">
        <v>0</v>
      </c>
      <c r="CS840" s="119">
        <v>0</v>
      </c>
      <c r="CT840" s="117">
        <v>0</v>
      </c>
      <c r="CU840" s="118">
        <v>0</v>
      </c>
      <c r="CV840" s="118">
        <v>0</v>
      </c>
      <c r="CW840" s="119">
        <v>0</v>
      </c>
      <c r="CX840" s="117">
        <v>0</v>
      </c>
      <c r="CY840" s="118">
        <v>0</v>
      </c>
      <c r="CZ840" s="118">
        <v>0</v>
      </c>
      <c r="DA840" s="119">
        <v>0</v>
      </c>
      <c r="DB840" s="117">
        <v>0</v>
      </c>
      <c r="DC840" s="118">
        <v>0</v>
      </c>
      <c r="DD840" s="118">
        <v>0</v>
      </c>
      <c r="DE840" s="119">
        <v>0</v>
      </c>
      <c r="DF840" s="117">
        <v>0</v>
      </c>
      <c r="DG840" s="118">
        <v>0</v>
      </c>
      <c r="DH840" s="118">
        <v>0</v>
      </c>
      <c r="DI840" s="119">
        <v>0</v>
      </c>
      <c r="DT840" s="118">
        <v>0</v>
      </c>
      <c r="DU840" s="118">
        <v>0</v>
      </c>
      <c r="DV840" s="118">
        <v>0</v>
      </c>
      <c r="DW840" s="118">
        <v>0</v>
      </c>
      <c r="DX840" s="118">
        <v>0</v>
      </c>
      <c r="DY840" s="118">
        <v>0</v>
      </c>
      <c r="DZ840" s="118">
        <v>0</v>
      </c>
      <c r="EA840" s="118">
        <v>0</v>
      </c>
      <c r="EB840" s="118">
        <v>0</v>
      </c>
      <c r="EC840" s="118">
        <v>0</v>
      </c>
      <c r="ED840" s="118">
        <v>0</v>
      </c>
      <c r="EE840" s="118">
        <v>0</v>
      </c>
      <c r="EF840" s="118">
        <v>0</v>
      </c>
      <c r="EG840" s="118">
        <v>0</v>
      </c>
      <c r="EH840" s="118">
        <v>0</v>
      </c>
      <c r="EI840" s="118">
        <v>0</v>
      </c>
      <c r="EJ840" s="118">
        <v>0</v>
      </c>
      <c r="EK840" s="118">
        <v>0</v>
      </c>
    </row>
    <row r="841" spans="1:141" outlineLevel="1" x14ac:dyDescent="0.25">
      <c r="A841" s="90"/>
      <c r="B841" s="90"/>
      <c r="C841" s="90"/>
      <c r="D841" s="90"/>
      <c r="E841" t="str">
        <f>CONCATENATE("- ", $N$7,":")</f>
        <v>- Upside:</v>
      </c>
      <c r="F841" s="100"/>
      <c r="I841" s="101"/>
      <c r="J841" s="100"/>
      <c r="M841" s="101"/>
      <c r="N841" s="100"/>
      <c r="Q841" s="101"/>
      <c r="R841" s="100"/>
      <c r="U841" s="101"/>
      <c r="V841" s="100"/>
      <c r="Y841" s="101"/>
      <c r="Z841" s="100"/>
      <c r="AC841" s="101"/>
      <c r="AD841" s="100"/>
      <c r="AG841" s="101"/>
      <c r="AH841" s="100"/>
      <c r="AK841" s="101"/>
      <c r="AL841" s="100"/>
      <c r="AO841" s="101"/>
      <c r="AP841" s="117">
        <v>0</v>
      </c>
      <c r="AQ841" s="118">
        <v>0</v>
      </c>
      <c r="AR841" s="118">
        <v>0</v>
      </c>
      <c r="AS841" s="119">
        <v>0</v>
      </c>
      <c r="AT841" s="117">
        <v>0</v>
      </c>
      <c r="AU841" s="118">
        <v>0</v>
      </c>
      <c r="AV841" s="118">
        <v>0</v>
      </c>
      <c r="AW841" s="119">
        <v>0</v>
      </c>
      <c r="AX841" s="117">
        <v>0</v>
      </c>
      <c r="AY841" s="118">
        <v>0</v>
      </c>
      <c r="AZ841" s="118">
        <v>0</v>
      </c>
      <c r="BA841" s="119">
        <v>0</v>
      </c>
      <c r="BB841" s="117">
        <v>0</v>
      </c>
      <c r="BC841" s="118">
        <v>0</v>
      </c>
      <c r="BD841" s="118">
        <v>0</v>
      </c>
      <c r="BE841" s="119">
        <v>0</v>
      </c>
      <c r="BF841" s="117">
        <v>0</v>
      </c>
      <c r="BG841" s="118">
        <v>0</v>
      </c>
      <c r="BH841" s="118">
        <v>0</v>
      </c>
      <c r="BI841" s="119">
        <v>0</v>
      </c>
      <c r="BJ841" s="117">
        <v>0</v>
      </c>
      <c r="BK841" s="118">
        <v>0</v>
      </c>
      <c r="BL841" s="118">
        <v>0</v>
      </c>
      <c r="BM841" s="119">
        <v>0</v>
      </c>
      <c r="BN841" s="117">
        <v>0</v>
      </c>
      <c r="BO841" s="118">
        <v>0</v>
      </c>
      <c r="BP841" s="118">
        <v>0</v>
      </c>
      <c r="BQ841" s="119">
        <v>0</v>
      </c>
      <c r="BR841" s="117">
        <v>0</v>
      </c>
      <c r="BS841" s="118">
        <v>0</v>
      </c>
      <c r="BT841" s="118">
        <v>0</v>
      </c>
      <c r="BU841" s="119">
        <v>0</v>
      </c>
      <c r="BV841" s="117">
        <v>0</v>
      </c>
      <c r="BW841" s="118">
        <v>0</v>
      </c>
      <c r="BX841" s="118">
        <v>0</v>
      </c>
      <c r="BY841" s="119">
        <v>0</v>
      </c>
      <c r="BZ841" s="117">
        <v>0</v>
      </c>
      <c r="CA841" s="118">
        <v>0</v>
      </c>
      <c r="CB841" s="118">
        <v>0</v>
      </c>
      <c r="CC841" s="119">
        <v>0</v>
      </c>
      <c r="CD841" s="117">
        <v>0</v>
      </c>
      <c r="CE841" s="118">
        <v>0</v>
      </c>
      <c r="CF841" s="118">
        <v>0</v>
      </c>
      <c r="CG841" s="119">
        <v>0</v>
      </c>
      <c r="CH841" s="117">
        <v>0</v>
      </c>
      <c r="CI841" s="118">
        <v>0</v>
      </c>
      <c r="CJ841" s="118">
        <v>0</v>
      </c>
      <c r="CK841" s="119">
        <v>0</v>
      </c>
      <c r="CL841" s="117">
        <v>0</v>
      </c>
      <c r="CM841" s="118">
        <v>0</v>
      </c>
      <c r="CN841" s="118">
        <v>0</v>
      </c>
      <c r="CO841" s="119">
        <v>0</v>
      </c>
      <c r="CP841" s="117">
        <v>0</v>
      </c>
      <c r="CQ841" s="118">
        <v>0</v>
      </c>
      <c r="CR841" s="118">
        <v>0</v>
      </c>
      <c r="CS841" s="119">
        <v>0</v>
      </c>
      <c r="CT841" s="117">
        <v>0</v>
      </c>
      <c r="CU841" s="118">
        <v>0</v>
      </c>
      <c r="CV841" s="118">
        <v>0</v>
      </c>
      <c r="CW841" s="119">
        <v>0</v>
      </c>
      <c r="CX841" s="117">
        <v>0</v>
      </c>
      <c r="CY841" s="118">
        <v>0</v>
      </c>
      <c r="CZ841" s="118">
        <v>0</v>
      </c>
      <c r="DA841" s="119">
        <v>0</v>
      </c>
      <c r="DB841" s="117">
        <v>0</v>
      </c>
      <c r="DC841" s="118">
        <v>0</v>
      </c>
      <c r="DD841" s="118">
        <v>0</v>
      </c>
      <c r="DE841" s="119">
        <v>0</v>
      </c>
      <c r="DF841" s="117">
        <v>0</v>
      </c>
      <c r="DG841" s="118">
        <v>0</v>
      </c>
      <c r="DH841" s="118">
        <v>0</v>
      </c>
      <c r="DI841" s="119">
        <v>0</v>
      </c>
      <c r="DT841" s="118">
        <v>0</v>
      </c>
      <c r="DU841" s="118">
        <v>0</v>
      </c>
      <c r="DV841" s="118">
        <v>0</v>
      </c>
      <c r="DW841" s="118">
        <v>0</v>
      </c>
      <c r="DX841" s="118">
        <v>0</v>
      </c>
      <c r="DY841" s="118">
        <v>0</v>
      </c>
      <c r="DZ841" s="118">
        <v>0</v>
      </c>
      <c r="EA841" s="118">
        <v>0</v>
      </c>
      <c r="EB841" s="118">
        <v>0</v>
      </c>
      <c r="EC841" s="118">
        <v>0</v>
      </c>
      <c r="ED841" s="118">
        <v>0</v>
      </c>
      <c r="EE841" s="118">
        <v>0</v>
      </c>
      <c r="EF841" s="118">
        <v>0</v>
      </c>
      <c r="EG841" s="118">
        <v>0</v>
      </c>
      <c r="EH841" s="118">
        <v>0</v>
      </c>
      <c r="EI841" s="118">
        <v>0</v>
      </c>
      <c r="EJ841" s="118">
        <v>0</v>
      </c>
      <c r="EK841" s="118">
        <v>0</v>
      </c>
    </row>
    <row r="842" spans="1:141" outlineLevel="1" x14ac:dyDescent="0.25">
      <c r="A842" s="90"/>
      <c r="B842" s="90"/>
      <c r="C842" s="90"/>
      <c r="D842" s="90"/>
      <c r="E842" t="str">
        <f>CONCATENATE("- ", $N$8,":")</f>
        <v>- Downside:</v>
      </c>
      <c r="F842" s="100"/>
      <c r="I842" s="101"/>
      <c r="J842" s="100"/>
      <c r="M842" s="101"/>
      <c r="N842" s="100"/>
      <c r="Q842" s="101"/>
      <c r="R842" s="100"/>
      <c r="U842" s="101"/>
      <c r="V842" s="100"/>
      <c r="Y842" s="101"/>
      <c r="Z842" s="100"/>
      <c r="AC842" s="101"/>
      <c r="AD842" s="100"/>
      <c r="AG842" s="101"/>
      <c r="AH842" s="100"/>
      <c r="AK842" s="101"/>
      <c r="AL842" s="100"/>
      <c r="AO842" s="101"/>
      <c r="AP842" s="117">
        <v>0</v>
      </c>
      <c r="AQ842" s="118">
        <v>0</v>
      </c>
      <c r="AR842" s="118">
        <v>0</v>
      </c>
      <c r="AS842" s="119">
        <v>0</v>
      </c>
      <c r="AT842" s="117">
        <v>0</v>
      </c>
      <c r="AU842" s="118">
        <v>0</v>
      </c>
      <c r="AV842" s="118">
        <v>0</v>
      </c>
      <c r="AW842" s="119">
        <v>0</v>
      </c>
      <c r="AX842" s="117">
        <v>0</v>
      </c>
      <c r="AY842" s="118">
        <v>0</v>
      </c>
      <c r="AZ842" s="118">
        <v>0</v>
      </c>
      <c r="BA842" s="119">
        <v>0</v>
      </c>
      <c r="BB842" s="117">
        <v>0</v>
      </c>
      <c r="BC842" s="118">
        <v>0</v>
      </c>
      <c r="BD842" s="118">
        <v>0</v>
      </c>
      <c r="BE842" s="119">
        <v>0</v>
      </c>
      <c r="BF842" s="117">
        <v>0</v>
      </c>
      <c r="BG842" s="118">
        <v>0</v>
      </c>
      <c r="BH842" s="118">
        <v>0</v>
      </c>
      <c r="BI842" s="119">
        <v>0</v>
      </c>
      <c r="BJ842" s="117">
        <v>0</v>
      </c>
      <c r="BK842" s="118">
        <v>0</v>
      </c>
      <c r="BL842" s="118">
        <v>0</v>
      </c>
      <c r="BM842" s="119">
        <v>0</v>
      </c>
      <c r="BN842" s="117">
        <v>0</v>
      </c>
      <c r="BO842" s="118">
        <v>0</v>
      </c>
      <c r="BP842" s="118">
        <v>0</v>
      </c>
      <c r="BQ842" s="119">
        <v>0</v>
      </c>
      <c r="BR842" s="117">
        <v>0</v>
      </c>
      <c r="BS842" s="118">
        <v>0</v>
      </c>
      <c r="BT842" s="118">
        <v>0</v>
      </c>
      <c r="BU842" s="119">
        <v>0</v>
      </c>
      <c r="BV842" s="117">
        <v>0</v>
      </c>
      <c r="BW842" s="118">
        <v>0</v>
      </c>
      <c r="BX842" s="118">
        <v>0</v>
      </c>
      <c r="BY842" s="119">
        <v>0</v>
      </c>
      <c r="BZ842" s="117">
        <v>0</v>
      </c>
      <c r="CA842" s="118">
        <v>0</v>
      </c>
      <c r="CB842" s="118">
        <v>0</v>
      </c>
      <c r="CC842" s="119">
        <v>0</v>
      </c>
      <c r="CD842" s="117">
        <v>0</v>
      </c>
      <c r="CE842" s="118">
        <v>0</v>
      </c>
      <c r="CF842" s="118">
        <v>0</v>
      </c>
      <c r="CG842" s="119">
        <v>0</v>
      </c>
      <c r="CH842" s="117">
        <v>0</v>
      </c>
      <c r="CI842" s="118">
        <v>0</v>
      </c>
      <c r="CJ842" s="118">
        <v>0</v>
      </c>
      <c r="CK842" s="119">
        <v>0</v>
      </c>
      <c r="CL842" s="117">
        <v>0</v>
      </c>
      <c r="CM842" s="118">
        <v>0</v>
      </c>
      <c r="CN842" s="118">
        <v>0</v>
      </c>
      <c r="CO842" s="119">
        <v>0</v>
      </c>
      <c r="CP842" s="117">
        <v>0</v>
      </c>
      <c r="CQ842" s="118">
        <v>0</v>
      </c>
      <c r="CR842" s="118">
        <v>0</v>
      </c>
      <c r="CS842" s="119">
        <v>0</v>
      </c>
      <c r="CT842" s="117">
        <v>0</v>
      </c>
      <c r="CU842" s="118">
        <v>0</v>
      </c>
      <c r="CV842" s="118">
        <v>0</v>
      </c>
      <c r="CW842" s="119">
        <v>0</v>
      </c>
      <c r="CX842" s="117">
        <v>0</v>
      </c>
      <c r="CY842" s="118">
        <v>0</v>
      </c>
      <c r="CZ842" s="118">
        <v>0</v>
      </c>
      <c r="DA842" s="119">
        <v>0</v>
      </c>
      <c r="DB842" s="117">
        <v>0</v>
      </c>
      <c r="DC842" s="118">
        <v>0</v>
      </c>
      <c r="DD842" s="118">
        <v>0</v>
      </c>
      <c r="DE842" s="119">
        <v>0</v>
      </c>
      <c r="DF842" s="117">
        <v>0</v>
      </c>
      <c r="DG842" s="118">
        <v>0</v>
      </c>
      <c r="DH842" s="118">
        <v>0</v>
      </c>
      <c r="DI842" s="119">
        <v>0</v>
      </c>
      <c r="DT842" s="118">
        <v>0</v>
      </c>
      <c r="DU842" s="118">
        <v>0</v>
      </c>
      <c r="DV842" s="118">
        <v>0</v>
      </c>
      <c r="DW842" s="118">
        <v>0</v>
      </c>
      <c r="DX842" s="118">
        <v>0</v>
      </c>
      <c r="DY842" s="118">
        <v>0</v>
      </c>
      <c r="DZ842" s="118">
        <v>0</v>
      </c>
      <c r="EA842" s="118">
        <v>0</v>
      </c>
      <c r="EB842" s="118">
        <v>0</v>
      </c>
      <c r="EC842" s="118">
        <v>0</v>
      </c>
      <c r="ED842" s="118">
        <v>0</v>
      </c>
      <c r="EE842" s="118">
        <v>0</v>
      </c>
      <c r="EF842" s="118">
        <v>0</v>
      </c>
      <c r="EG842" s="118">
        <v>0</v>
      </c>
      <c r="EH842" s="118">
        <v>0</v>
      </c>
      <c r="EI842" s="118">
        <v>0</v>
      </c>
      <c r="EJ842" s="118">
        <v>0</v>
      </c>
      <c r="EK842" s="118">
        <v>0</v>
      </c>
    </row>
    <row r="843" spans="1:141" outlineLevel="1" x14ac:dyDescent="0.25">
      <c r="A843" s="90"/>
      <c r="B843" s="90"/>
      <c r="C843" s="90"/>
      <c r="D843" s="90"/>
      <c r="E843" t="str">
        <f>CONCATENATE("- ", $N$9,":")</f>
        <v>- Management:</v>
      </c>
      <c r="F843" s="100"/>
      <c r="I843" s="101"/>
      <c r="J843" s="100"/>
      <c r="M843" s="101"/>
      <c r="N843" s="100"/>
      <c r="Q843" s="101"/>
      <c r="R843" s="100"/>
      <c r="U843" s="101"/>
      <c r="V843" s="100"/>
      <c r="Y843" s="101"/>
      <c r="Z843" s="100"/>
      <c r="AC843" s="101"/>
      <c r="AD843" s="100"/>
      <c r="AG843" s="101"/>
      <c r="AH843" s="100"/>
      <c r="AK843" s="101"/>
      <c r="AL843" s="100"/>
      <c r="AO843" s="101"/>
      <c r="AP843" s="117">
        <v>0</v>
      </c>
      <c r="AQ843" s="118">
        <v>0</v>
      </c>
      <c r="AR843" s="118">
        <v>0</v>
      </c>
      <c r="AS843" s="119">
        <v>0</v>
      </c>
      <c r="AT843" s="117">
        <v>0</v>
      </c>
      <c r="AU843" s="118">
        <v>0</v>
      </c>
      <c r="AV843" s="118">
        <v>0</v>
      </c>
      <c r="AW843" s="119">
        <v>0</v>
      </c>
      <c r="AX843" s="117">
        <v>0</v>
      </c>
      <c r="AY843" s="118">
        <v>0</v>
      </c>
      <c r="AZ843" s="118">
        <v>0</v>
      </c>
      <c r="BA843" s="119">
        <v>0</v>
      </c>
      <c r="BB843" s="117">
        <v>0</v>
      </c>
      <c r="BC843" s="118">
        <v>0</v>
      </c>
      <c r="BD843" s="118">
        <v>0</v>
      </c>
      <c r="BE843" s="119">
        <v>0</v>
      </c>
      <c r="BF843" s="117">
        <v>0</v>
      </c>
      <c r="BG843" s="118">
        <v>0</v>
      </c>
      <c r="BH843" s="118">
        <v>0</v>
      </c>
      <c r="BI843" s="119">
        <v>0</v>
      </c>
      <c r="BJ843" s="117">
        <v>0</v>
      </c>
      <c r="BK843" s="118">
        <v>0</v>
      </c>
      <c r="BL843" s="118">
        <v>0</v>
      </c>
      <c r="BM843" s="119">
        <v>0</v>
      </c>
      <c r="BN843" s="117">
        <v>0</v>
      </c>
      <c r="BO843" s="118">
        <v>0</v>
      </c>
      <c r="BP843" s="118">
        <v>0</v>
      </c>
      <c r="BQ843" s="119">
        <v>0</v>
      </c>
      <c r="BR843" s="117">
        <v>0</v>
      </c>
      <c r="BS843" s="118">
        <v>0</v>
      </c>
      <c r="BT843" s="118">
        <v>0</v>
      </c>
      <c r="BU843" s="119">
        <v>0</v>
      </c>
      <c r="BV843" s="117">
        <v>0</v>
      </c>
      <c r="BW843" s="118">
        <v>0</v>
      </c>
      <c r="BX843" s="118">
        <v>0</v>
      </c>
      <c r="BY843" s="119">
        <v>0</v>
      </c>
      <c r="BZ843" s="117">
        <v>0</v>
      </c>
      <c r="CA843" s="118">
        <v>0</v>
      </c>
      <c r="CB843" s="118">
        <v>0</v>
      </c>
      <c r="CC843" s="119">
        <v>0</v>
      </c>
      <c r="CD843" s="117">
        <v>0</v>
      </c>
      <c r="CE843" s="118">
        <v>0</v>
      </c>
      <c r="CF843" s="118">
        <v>0</v>
      </c>
      <c r="CG843" s="119">
        <v>0</v>
      </c>
      <c r="CH843" s="117">
        <v>0</v>
      </c>
      <c r="CI843" s="118">
        <v>0</v>
      </c>
      <c r="CJ843" s="118">
        <v>0</v>
      </c>
      <c r="CK843" s="119">
        <v>0</v>
      </c>
      <c r="CL843" s="117">
        <v>0</v>
      </c>
      <c r="CM843" s="118">
        <v>0</v>
      </c>
      <c r="CN843" s="118">
        <v>0</v>
      </c>
      <c r="CO843" s="119">
        <v>0</v>
      </c>
      <c r="CP843" s="117">
        <v>0</v>
      </c>
      <c r="CQ843" s="118">
        <v>0</v>
      </c>
      <c r="CR843" s="118">
        <v>0</v>
      </c>
      <c r="CS843" s="119">
        <v>0</v>
      </c>
      <c r="CT843" s="117">
        <v>0</v>
      </c>
      <c r="CU843" s="118">
        <v>0</v>
      </c>
      <c r="CV843" s="118">
        <v>0</v>
      </c>
      <c r="CW843" s="119">
        <v>0</v>
      </c>
      <c r="CX843" s="117">
        <v>0</v>
      </c>
      <c r="CY843" s="118">
        <v>0</v>
      </c>
      <c r="CZ843" s="118">
        <v>0</v>
      </c>
      <c r="DA843" s="119">
        <v>0</v>
      </c>
      <c r="DB843" s="117">
        <v>0</v>
      </c>
      <c r="DC843" s="118">
        <v>0</v>
      </c>
      <c r="DD843" s="118">
        <v>0</v>
      </c>
      <c r="DE843" s="119">
        <v>0</v>
      </c>
      <c r="DF843" s="117">
        <v>0</v>
      </c>
      <c r="DG843" s="118">
        <v>0</v>
      </c>
      <c r="DH843" s="118">
        <v>0</v>
      </c>
      <c r="DI843" s="119">
        <v>0</v>
      </c>
      <c r="DT843" s="118">
        <v>0</v>
      </c>
      <c r="DU843" s="118">
        <v>0</v>
      </c>
      <c r="DV843" s="118">
        <v>0</v>
      </c>
      <c r="DW843" s="118">
        <v>0</v>
      </c>
      <c r="DX843" s="118">
        <v>0</v>
      </c>
      <c r="DY843" s="118">
        <v>0</v>
      </c>
      <c r="DZ843" s="118">
        <v>0</v>
      </c>
      <c r="EA843" s="118">
        <v>0</v>
      </c>
      <c r="EB843" s="118">
        <v>0</v>
      </c>
      <c r="EC843" s="118">
        <v>0</v>
      </c>
      <c r="ED843" s="118">
        <v>0</v>
      </c>
      <c r="EE843" s="118">
        <v>0</v>
      </c>
      <c r="EF843" s="118">
        <v>0</v>
      </c>
      <c r="EG843" s="118">
        <v>0</v>
      </c>
      <c r="EH843" s="118">
        <v>0</v>
      </c>
      <c r="EI843" s="118">
        <v>0</v>
      </c>
      <c r="EJ843" s="118">
        <v>0</v>
      </c>
      <c r="EK843" s="118">
        <v>0</v>
      </c>
    </row>
    <row r="844" spans="1:141" outlineLevel="1" x14ac:dyDescent="0.25">
      <c r="A844" s="90"/>
      <c r="B844" s="90"/>
      <c r="C844" s="90"/>
      <c r="D844" s="90"/>
      <c r="E844" t="str">
        <f>CONCATENATE("- ", $N$10,":")</f>
        <v>- Default:</v>
      </c>
      <c r="F844" s="100"/>
      <c r="I844" s="101"/>
      <c r="J844" s="100"/>
      <c r="M844" s="101"/>
      <c r="N844" s="100"/>
      <c r="Q844" s="101"/>
      <c r="R844" s="100"/>
      <c r="U844" s="101"/>
      <c r="V844" s="100"/>
      <c r="Y844" s="101"/>
      <c r="Z844" s="100"/>
      <c r="AC844" s="101"/>
      <c r="AD844" s="100"/>
      <c r="AG844" s="101"/>
      <c r="AH844" s="100"/>
      <c r="AK844" s="101"/>
      <c r="AL844" s="100"/>
      <c r="AO844" s="101"/>
      <c r="AP844" s="117">
        <v>0</v>
      </c>
      <c r="AQ844" s="118">
        <v>0</v>
      </c>
      <c r="AR844" s="118">
        <v>0</v>
      </c>
      <c r="AS844" s="119">
        <v>0</v>
      </c>
      <c r="AT844" s="117">
        <v>0</v>
      </c>
      <c r="AU844" s="118">
        <v>0</v>
      </c>
      <c r="AV844" s="118">
        <v>0</v>
      </c>
      <c r="AW844" s="119">
        <v>0</v>
      </c>
      <c r="AX844" s="117">
        <v>0</v>
      </c>
      <c r="AY844" s="118">
        <v>0</v>
      </c>
      <c r="AZ844" s="118">
        <v>0</v>
      </c>
      <c r="BA844" s="119">
        <v>0</v>
      </c>
      <c r="BB844" s="117">
        <v>0</v>
      </c>
      <c r="BC844" s="118">
        <v>0</v>
      </c>
      <c r="BD844" s="118">
        <v>0</v>
      </c>
      <c r="BE844" s="119">
        <v>0</v>
      </c>
      <c r="BF844" s="117">
        <v>0</v>
      </c>
      <c r="BG844" s="118">
        <v>0</v>
      </c>
      <c r="BH844" s="118">
        <v>0</v>
      </c>
      <c r="BI844" s="119">
        <v>0</v>
      </c>
      <c r="BJ844" s="117">
        <v>0</v>
      </c>
      <c r="BK844" s="118">
        <v>0</v>
      </c>
      <c r="BL844" s="118">
        <v>0</v>
      </c>
      <c r="BM844" s="119">
        <v>0</v>
      </c>
      <c r="BN844" s="117">
        <v>0</v>
      </c>
      <c r="BO844" s="118">
        <v>0</v>
      </c>
      <c r="BP844" s="118">
        <v>0</v>
      </c>
      <c r="BQ844" s="119">
        <v>0</v>
      </c>
      <c r="BR844" s="117">
        <v>0</v>
      </c>
      <c r="BS844" s="118">
        <v>0</v>
      </c>
      <c r="BT844" s="118">
        <v>0</v>
      </c>
      <c r="BU844" s="119">
        <v>0</v>
      </c>
      <c r="BV844" s="117">
        <v>0</v>
      </c>
      <c r="BW844" s="118">
        <v>0</v>
      </c>
      <c r="BX844" s="118">
        <v>0</v>
      </c>
      <c r="BY844" s="119">
        <v>0</v>
      </c>
      <c r="BZ844" s="117">
        <v>0</v>
      </c>
      <c r="CA844" s="118">
        <v>0</v>
      </c>
      <c r="CB844" s="118">
        <v>0</v>
      </c>
      <c r="CC844" s="119">
        <v>0</v>
      </c>
      <c r="CD844" s="117">
        <v>0</v>
      </c>
      <c r="CE844" s="118">
        <v>0</v>
      </c>
      <c r="CF844" s="118">
        <v>0</v>
      </c>
      <c r="CG844" s="119">
        <v>0</v>
      </c>
      <c r="CH844" s="117">
        <v>0</v>
      </c>
      <c r="CI844" s="118">
        <v>0</v>
      </c>
      <c r="CJ844" s="118">
        <v>0</v>
      </c>
      <c r="CK844" s="119">
        <v>0</v>
      </c>
      <c r="CL844" s="117">
        <v>0</v>
      </c>
      <c r="CM844" s="118">
        <v>0</v>
      </c>
      <c r="CN844" s="118">
        <v>0</v>
      </c>
      <c r="CO844" s="119">
        <v>0</v>
      </c>
      <c r="CP844" s="117">
        <v>0</v>
      </c>
      <c r="CQ844" s="118">
        <v>0</v>
      </c>
      <c r="CR844" s="118">
        <v>0</v>
      </c>
      <c r="CS844" s="119">
        <v>0</v>
      </c>
      <c r="CT844" s="117">
        <v>0</v>
      </c>
      <c r="CU844" s="118">
        <v>0</v>
      </c>
      <c r="CV844" s="118">
        <v>0</v>
      </c>
      <c r="CW844" s="119">
        <v>0</v>
      </c>
      <c r="CX844" s="117">
        <v>0</v>
      </c>
      <c r="CY844" s="118">
        <v>0</v>
      </c>
      <c r="CZ844" s="118">
        <v>0</v>
      </c>
      <c r="DA844" s="119">
        <v>0</v>
      </c>
      <c r="DB844" s="117">
        <v>0</v>
      </c>
      <c r="DC844" s="118">
        <v>0</v>
      </c>
      <c r="DD844" s="118">
        <v>0</v>
      </c>
      <c r="DE844" s="119">
        <v>0</v>
      </c>
      <c r="DF844" s="117">
        <v>0</v>
      </c>
      <c r="DG844" s="118">
        <v>0</v>
      </c>
      <c r="DH844" s="118">
        <v>0</v>
      </c>
      <c r="DI844" s="119">
        <v>0</v>
      </c>
      <c r="DT844" s="118" t="e" cm="1">
        <f t="array" aca="1" ref="DT844" ca="1">IF(DT$4="A",DT828,LOOKUP(2,1/($F$4:$DI$4="A"),$F832:$DI832))</f>
        <v>#VALUE!</v>
      </c>
      <c r="DU844" s="118" t="e" cm="1">
        <f t="array" aca="1" ref="DU844" ca="1">IF(DU$4="A",DU828,LOOKUP(2,1/($F$4:$DI$4="A"),$F832:$DI832))</f>
        <v>#VALUE!</v>
      </c>
      <c r="DV844" s="118" t="e">
        <f t="shared" ref="DV844" ca="1" si="1934">DU844</f>
        <v>#VALUE!</v>
      </c>
      <c r="DW844" s="118" t="e">
        <f t="shared" ref="DW844" ca="1" si="1935">DV844</f>
        <v>#VALUE!</v>
      </c>
      <c r="DX844" s="118" t="e">
        <f t="shared" ref="DX844" ca="1" si="1936">DW844</f>
        <v>#VALUE!</v>
      </c>
      <c r="DY844" s="118" t="e">
        <f t="shared" ref="DY844" ca="1" si="1937">DX844</f>
        <v>#VALUE!</v>
      </c>
      <c r="DZ844" s="118" t="e">
        <f t="shared" ref="DZ844" ca="1" si="1938">DY844</f>
        <v>#VALUE!</v>
      </c>
      <c r="EA844" s="118" t="e">
        <f t="shared" ref="EA844" ca="1" si="1939">DZ844</f>
        <v>#VALUE!</v>
      </c>
      <c r="EB844" s="118" t="e">
        <f t="shared" ref="EB844" ca="1" si="1940">EA844</f>
        <v>#VALUE!</v>
      </c>
      <c r="EC844" s="118" t="e">
        <f t="shared" ref="EC844" ca="1" si="1941">EB844</f>
        <v>#VALUE!</v>
      </c>
      <c r="ED844" s="118" t="e">
        <f t="shared" ref="ED844" ca="1" si="1942">EC844</f>
        <v>#VALUE!</v>
      </c>
      <c r="EE844" s="118" t="e">
        <f t="shared" ref="EE844" ca="1" si="1943">ED844</f>
        <v>#VALUE!</v>
      </c>
      <c r="EF844" s="118" t="e">
        <f t="shared" ref="EF844" ca="1" si="1944">EE844</f>
        <v>#VALUE!</v>
      </c>
      <c r="EG844" s="118" t="e">
        <f t="shared" ref="EG844" ca="1" si="1945">EF844</f>
        <v>#VALUE!</v>
      </c>
      <c r="EH844" s="118" t="e">
        <f t="shared" ref="EH844" ca="1" si="1946">EG844</f>
        <v>#VALUE!</v>
      </c>
      <c r="EI844" s="118" t="e">
        <f t="shared" ref="EI844" ca="1" si="1947">EH844</f>
        <v>#VALUE!</v>
      </c>
      <c r="EJ844" s="118" t="e">
        <f t="shared" ref="EJ844" ca="1" si="1948">EI844</f>
        <v>#VALUE!</v>
      </c>
      <c r="EK844" s="118" t="e">
        <f t="shared" ref="EK844" ca="1" si="1949">EJ844</f>
        <v>#VALUE!</v>
      </c>
    </row>
    <row r="845" spans="1:141" outlineLevel="1" x14ac:dyDescent="0.25">
      <c r="A845" s="129"/>
      <c r="B845" s="129"/>
      <c r="C845" s="129"/>
      <c r="D845" s="129"/>
      <c r="E845" s="122"/>
      <c r="F845" s="130"/>
      <c r="G845" s="122"/>
      <c r="H845" s="122"/>
      <c r="I845" s="122"/>
      <c r="J845" s="130"/>
      <c r="K845" s="122"/>
      <c r="L845" s="122"/>
      <c r="M845" s="122"/>
      <c r="N845" s="130"/>
      <c r="O845" s="122"/>
      <c r="P845" s="122"/>
      <c r="Q845" s="122"/>
      <c r="R845" s="130"/>
      <c r="S845" s="122"/>
      <c r="T845" s="122"/>
      <c r="U845" s="122"/>
      <c r="V845" s="130"/>
      <c r="W845" s="122"/>
      <c r="X845" s="122"/>
      <c r="Y845" s="122"/>
      <c r="Z845" s="130"/>
      <c r="AA845" s="122"/>
      <c r="AB845" s="122"/>
      <c r="AC845" s="122"/>
      <c r="AD845" s="130"/>
      <c r="AE845" s="122"/>
      <c r="AF845" s="122"/>
      <c r="AG845" s="122"/>
      <c r="AH845" s="130"/>
      <c r="AI845" s="122"/>
      <c r="AJ845" s="122"/>
      <c r="AK845" s="122"/>
      <c r="AL845" s="130"/>
      <c r="AM845" s="122"/>
      <c r="AN845" s="122"/>
      <c r="AO845" s="122"/>
      <c r="AP845" s="130"/>
      <c r="AQ845" s="122"/>
      <c r="AR845" s="122"/>
      <c r="AS845" s="122"/>
      <c r="AT845" s="130"/>
      <c r="AU845" s="122"/>
      <c r="AV845" s="122"/>
      <c r="AW845" s="122"/>
      <c r="AX845" s="130"/>
      <c r="AY845" s="122"/>
      <c r="AZ845" s="122"/>
      <c r="BA845" s="122"/>
      <c r="BB845" s="130"/>
      <c r="BC845" s="122"/>
      <c r="BD845" s="122"/>
      <c r="BE845" s="122"/>
      <c r="BF845" s="130"/>
      <c r="BG845" s="122"/>
      <c r="BH845" s="122"/>
      <c r="BI845" s="122"/>
      <c r="BJ845" s="130"/>
      <c r="BK845" s="122"/>
      <c r="BL845" s="122"/>
      <c r="BM845" s="122"/>
      <c r="BN845" s="130"/>
      <c r="BO845" s="122"/>
      <c r="BP845" s="122"/>
      <c r="BQ845" s="122"/>
      <c r="BR845" s="130"/>
      <c r="BS845" s="122"/>
      <c r="BT845" s="122"/>
      <c r="BU845" s="122"/>
      <c r="BV845" s="130"/>
      <c r="BW845" s="122"/>
      <c r="BX845" s="122"/>
      <c r="BY845" s="122"/>
      <c r="BZ845" s="130"/>
      <c r="CA845" s="122"/>
      <c r="CB845" s="122"/>
      <c r="CC845" s="122"/>
      <c r="CD845" s="130"/>
      <c r="CE845" s="122"/>
      <c r="CF845" s="122"/>
      <c r="CG845" s="122"/>
      <c r="CH845" s="130"/>
      <c r="CI845" s="122"/>
      <c r="CJ845" s="122"/>
      <c r="CK845" s="122"/>
      <c r="CL845" s="130"/>
      <c r="CM845" s="122"/>
      <c r="CN845" s="122"/>
      <c r="CO845" s="122"/>
      <c r="CP845" s="130"/>
      <c r="CQ845" s="122"/>
      <c r="CR845" s="122"/>
      <c r="CS845" s="122"/>
      <c r="CT845" s="130"/>
      <c r="CU845" s="122"/>
      <c r="CV845" s="122"/>
      <c r="CW845" s="122"/>
      <c r="CX845" s="130"/>
      <c r="CY845" s="122"/>
      <c r="CZ845" s="122"/>
      <c r="DA845" s="122"/>
      <c r="DB845" s="130"/>
      <c r="DC845" s="122"/>
      <c r="DD845" s="122"/>
      <c r="DE845" s="122"/>
      <c r="DF845" s="130"/>
      <c r="DG845" s="122"/>
      <c r="DH845" s="122"/>
      <c r="DI845" s="131"/>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2"/>
      <c r="EI845" s="122"/>
      <c r="EJ845" s="122"/>
      <c r="EK845" s="122"/>
    </row>
    <row r="846" spans="1:141" outlineLevel="1" x14ac:dyDescent="0.25">
      <c r="A846" s="90"/>
      <c r="B846" s="90"/>
      <c r="C846" s="90"/>
      <c r="D846" s="90"/>
      <c r="F846" s="100"/>
      <c r="I846" s="101"/>
      <c r="J846" s="100"/>
      <c r="M846" s="101"/>
      <c r="N846" s="100"/>
      <c r="Q846" s="101"/>
      <c r="R846" s="100"/>
      <c r="U846" s="101"/>
      <c r="V846" s="100"/>
      <c r="Y846" s="101"/>
      <c r="Z846" s="100"/>
      <c r="AC846" s="101"/>
      <c r="AD846" s="100"/>
      <c r="AG846" s="101"/>
      <c r="AH846" s="100"/>
      <c r="AK846" s="101"/>
      <c r="AL846" s="100"/>
      <c r="AO846" s="101"/>
      <c r="AP846" s="100"/>
      <c r="AS846" s="101"/>
      <c r="AT846" s="100"/>
      <c r="AW846" s="101"/>
      <c r="AX846" s="100"/>
      <c r="BA846" s="101"/>
      <c r="BB846" s="100"/>
      <c r="BE846" s="101"/>
      <c r="BF846" s="100"/>
      <c r="BI846" s="101"/>
      <c r="BJ846" s="100"/>
      <c r="BM846" s="101"/>
      <c r="BN846" s="100"/>
      <c r="BQ846" s="101"/>
      <c r="BR846" s="100"/>
      <c r="BU846" s="101"/>
      <c r="BV846" s="100"/>
      <c r="BY846" s="101"/>
      <c r="BZ846" s="100"/>
      <c r="CC846" s="101"/>
      <c r="CD846" s="100"/>
      <c r="CG846" s="101"/>
      <c r="CH846" s="100"/>
      <c r="CK846" s="101"/>
      <c r="CL846" s="100"/>
      <c r="CO846" s="101"/>
      <c r="CP846" s="100"/>
      <c r="CS846" s="101"/>
      <c r="CT846" s="100"/>
      <c r="CW846" s="101"/>
      <c r="CX846" s="100"/>
      <c r="DA846" s="101"/>
      <c r="DB846" s="100"/>
      <c r="DE846" s="101"/>
      <c r="DF846" s="100"/>
      <c r="DI846" s="101"/>
    </row>
    <row r="847" spans="1:141" outlineLevel="1" x14ac:dyDescent="0.25">
      <c r="A847" s="90"/>
      <c r="B847" s="90"/>
      <c r="C847" s="111"/>
      <c r="D847" s="90"/>
      <c r="E847" s="132" t="s">
        <v>277</v>
      </c>
      <c r="F847" s="105" t="str">
        <f t="shared" ref="F847:AK847" ca="1" si="1950">IF(ISNUMBER(F851),F851+IF($I$7=1,F849,0),IF(ISNUMBER(F853),F853+IF($I$7=1,F849,0),""))</f>
        <v/>
      </c>
      <c r="G847" s="106" t="str">
        <f t="shared" ca="1" si="1950"/>
        <v/>
      </c>
      <c r="H847" s="106" t="str">
        <f t="shared" ca="1" si="1950"/>
        <v/>
      </c>
      <c r="I847" s="107" t="str">
        <f t="shared" ca="1" si="1950"/>
        <v/>
      </c>
      <c r="J847" s="105" t="str">
        <f t="shared" ca="1" si="1950"/>
        <v/>
      </c>
      <c r="K847" s="106" t="str">
        <f t="shared" ca="1" si="1950"/>
        <v/>
      </c>
      <c r="L847" s="106" t="str">
        <f t="shared" ca="1" si="1950"/>
        <v/>
      </c>
      <c r="M847" s="107" t="str">
        <f t="shared" ca="1" si="1950"/>
        <v/>
      </c>
      <c r="N847" s="105" t="str">
        <f t="shared" ca="1" si="1950"/>
        <v/>
      </c>
      <c r="O847" s="106" t="str">
        <f t="shared" ca="1" si="1950"/>
        <v/>
      </c>
      <c r="P847" s="106" t="str">
        <f t="shared" ca="1" si="1950"/>
        <v/>
      </c>
      <c r="Q847" s="107" t="str">
        <f t="shared" ca="1" si="1950"/>
        <v/>
      </c>
      <c r="R847" s="105" t="str">
        <f t="shared" ca="1" si="1950"/>
        <v/>
      </c>
      <c r="S847" s="106" t="str">
        <f t="shared" ca="1" si="1950"/>
        <v/>
      </c>
      <c r="T847" s="106" t="str">
        <f t="shared" ca="1" si="1950"/>
        <v/>
      </c>
      <c r="U847" s="107" t="str">
        <f t="shared" ca="1" si="1950"/>
        <v/>
      </c>
      <c r="V847" s="105" t="str">
        <f t="shared" ca="1" si="1950"/>
        <v/>
      </c>
      <c r="W847" s="106" t="str">
        <f t="shared" ca="1" si="1950"/>
        <v/>
      </c>
      <c r="X847" s="106" t="str">
        <f t="shared" ca="1" si="1950"/>
        <v/>
      </c>
      <c r="Y847" s="107" t="str">
        <f t="shared" ca="1" si="1950"/>
        <v/>
      </c>
      <c r="Z847" s="105" t="str">
        <f t="shared" ca="1" si="1950"/>
        <v/>
      </c>
      <c r="AA847" s="106" t="str">
        <f t="shared" ca="1" si="1950"/>
        <v/>
      </c>
      <c r="AB847" s="106" t="str">
        <f t="shared" ca="1" si="1950"/>
        <v/>
      </c>
      <c r="AC847" s="107" t="str">
        <f t="shared" ca="1" si="1950"/>
        <v/>
      </c>
      <c r="AD847" s="105" t="str">
        <f t="shared" ca="1" si="1950"/>
        <v/>
      </c>
      <c r="AE847" s="106" t="str">
        <f t="shared" ca="1" si="1950"/>
        <v/>
      </c>
      <c r="AF847" s="106" t="str">
        <f t="shared" ca="1" si="1950"/>
        <v/>
      </c>
      <c r="AG847" s="107" t="str">
        <f t="shared" ca="1" si="1950"/>
        <v/>
      </c>
      <c r="AH847" s="105" t="str">
        <f t="shared" ca="1" si="1950"/>
        <v/>
      </c>
      <c r="AI847" s="106" t="str">
        <f t="shared" ca="1" si="1950"/>
        <v/>
      </c>
      <c r="AJ847" s="106" t="str">
        <f t="shared" ca="1" si="1950"/>
        <v/>
      </c>
      <c r="AK847" s="107" t="str">
        <f t="shared" ca="1" si="1950"/>
        <v/>
      </c>
      <c r="AL847" s="105" t="str">
        <f t="shared" ref="AL847:BQ847" ca="1" si="1951">IF(ISNUMBER(AL851),AL851+IF($I$7=1,AL849,0),IF(ISNUMBER(AL853),AL853+IF($I$7=1,AL849,0),""))</f>
        <v/>
      </c>
      <c r="AM847" s="106" t="str">
        <f t="shared" ca="1" si="1951"/>
        <v/>
      </c>
      <c r="AN847" s="106" t="str">
        <f t="shared" ca="1" si="1951"/>
        <v/>
      </c>
      <c r="AO847" s="107" t="str">
        <f t="shared" ca="1" si="1951"/>
        <v/>
      </c>
      <c r="AP847" s="105" t="str">
        <f t="shared" ca="1" si="1951"/>
        <v/>
      </c>
      <c r="AQ847" s="106" t="str">
        <f t="shared" ca="1" si="1951"/>
        <v/>
      </c>
      <c r="AR847" s="106" t="str">
        <f t="shared" ca="1" si="1951"/>
        <v/>
      </c>
      <c r="AS847" s="107" t="str">
        <f t="shared" ca="1" si="1951"/>
        <v/>
      </c>
      <c r="AT847" s="105" t="str">
        <f t="shared" ca="1" si="1951"/>
        <v/>
      </c>
      <c r="AU847" s="106" t="str">
        <f t="shared" ca="1" si="1951"/>
        <v/>
      </c>
      <c r="AV847" s="106" t="str">
        <f t="shared" ca="1" si="1951"/>
        <v/>
      </c>
      <c r="AW847" s="107" t="str">
        <f t="shared" ca="1" si="1951"/>
        <v/>
      </c>
      <c r="AX847" s="105" t="str">
        <f t="shared" ca="1" si="1951"/>
        <v/>
      </c>
      <c r="AY847" s="106" t="str">
        <f t="shared" ca="1" si="1951"/>
        <v/>
      </c>
      <c r="AZ847" s="106" t="str">
        <f t="shared" ca="1" si="1951"/>
        <v/>
      </c>
      <c r="BA847" s="107" t="str">
        <f t="shared" ca="1" si="1951"/>
        <v/>
      </c>
      <c r="BB847" s="105" t="str">
        <f t="shared" ca="1" si="1951"/>
        <v/>
      </c>
      <c r="BC847" s="106" t="str">
        <f t="shared" ca="1" si="1951"/>
        <v/>
      </c>
      <c r="BD847" s="106" t="str">
        <f t="shared" ca="1" si="1951"/>
        <v/>
      </c>
      <c r="BE847" s="107" t="str">
        <f t="shared" ca="1" si="1951"/>
        <v/>
      </c>
      <c r="BF847" s="105" t="str">
        <f t="shared" ca="1" si="1951"/>
        <v/>
      </c>
      <c r="BG847" s="106" t="str">
        <f t="shared" ca="1" si="1951"/>
        <v/>
      </c>
      <c r="BH847" s="106" t="str">
        <f t="shared" ca="1" si="1951"/>
        <v/>
      </c>
      <c r="BI847" s="107" t="str">
        <f t="shared" ca="1" si="1951"/>
        <v/>
      </c>
      <c r="BJ847" s="105" t="str">
        <f t="shared" ca="1" si="1951"/>
        <v/>
      </c>
      <c r="BK847" s="106" t="str">
        <f t="shared" ca="1" si="1951"/>
        <v/>
      </c>
      <c r="BL847" s="106" t="str">
        <f t="shared" ca="1" si="1951"/>
        <v/>
      </c>
      <c r="BM847" s="107" t="str">
        <f t="shared" ca="1" si="1951"/>
        <v/>
      </c>
      <c r="BN847" s="105" t="str">
        <f t="shared" ca="1" si="1951"/>
        <v/>
      </c>
      <c r="BO847" s="106" t="str">
        <f t="shared" ca="1" si="1951"/>
        <v/>
      </c>
      <c r="BP847" s="106" t="str">
        <f t="shared" ca="1" si="1951"/>
        <v/>
      </c>
      <c r="BQ847" s="107" t="str">
        <f t="shared" ca="1" si="1951"/>
        <v/>
      </c>
      <c r="BR847" s="105" t="str">
        <f t="shared" ref="BR847:CW847" ca="1" si="1952">IF(ISNUMBER(BR851),BR851+IF($I$7=1,BR849,0),IF(ISNUMBER(BR853),BR853+IF($I$7=1,BR849,0),""))</f>
        <v/>
      </c>
      <c r="BS847" s="106" t="str">
        <f t="shared" ca="1" si="1952"/>
        <v/>
      </c>
      <c r="BT847" s="106" t="str">
        <f t="shared" ca="1" si="1952"/>
        <v/>
      </c>
      <c r="BU847" s="107" t="str">
        <f t="shared" ca="1" si="1952"/>
        <v/>
      </c>
      <c r="BV847" s="105" t="str">
        <f t="shared" ca="1" si="1952"/>
        <v/>
      </c>
      <c r="BW847" s="106" t="str">
        <f t="shared" ca="1" si="1952"/>
        <v/>
      </c>
      <c r="BX847" s="106" t="str">
        <f t="shared" ca="1" si="1952"/>
        <v/>
      </c>
      <c r="BY847" s="107" t="str">
        <f t="shared" ca="1" si="1952"/>
        <v/>
      </c>
      <c r="BZ847" s="105" t="str">
        <f t="shared" ca="1" si="1952"/>
        <v/>
      </c>
      <c r="CA847" s="106" t="str">
        <f t="shared" ca="1" si="1952"/>
        <v/>
      </c>
      <c r="CB847" s="106" t="str">
        <f t="shared" ca="1" si="1952"/>
        <v/>
      </c>
      <c r="CC847" s="107" t="str">
        <f t="shared" ca="1" si="1952"/>
        <v/>
      </c>
      <c r="CD847" s="105" t="str">
        <f t="shared" ca="1" si="1952"/>
        <v/>
      </c>
      <c r="CE847" s="106" t="str">
        <f t="shared" ca="1" si="1952"/>
        <v/>
      </c>
      <c r="CF847" s="106" t="str">
        <f t="shared" ca="1" si="1952"/>
        <v/>
      </c>
      <c r="CG847" s="107" t="str">
        <f t="shared" ca="1" si="1952"/>
        <v/>
      </c>
      <c r="CH847" s="105">
        <f t="shared" ca="1" si="1952"/>
        <v>0</v>
      </c>
      <c r="CI847" s="106">
        <f t="shared" ca="1" si="1952"/>
        <v>0</v>
      </c>
      <c r="CJ847" s="106">
        <f t="shared" ca="1" si="1952"/>
        <v>0</v>
      </c>
      <c r="CK847" s="107">
        <f t="shared" ca="1" si="1952"/>
        <v>0</v>
      </c>
      <c r="CL847" s="105">
        <f t="shared" ca="1" si="1952"/>
        <v>0</v>
      </c>
      <c r="CM847" s="106">
        <f t="shared" ca="1" si="1952"/>
        <v>0</v>
      </c>
      <c r="CN847" s="106">
        <f t="shared" ca="1" si="1952"/>
        <v>0</v>
      </c>
      <c r="CO847" s="107">
        <f t="shared" ca="1" si="1952"/>
        <v>0</v>
      </c>
      <c r="CP847" s="105">
        <f t="shared" ca="1" si="1952"/>
        <v>0</v>
      </c>
      <c r="CQ847" s="106">
        <f t="shared" ca="1" si="1952"/>
        <v>0</v>
      </c>
      <c r="CR847" s="106">
        <f t="shared" ca="1" si="1952"/>
        <v>0</v>
      </c>
      <c r="CS847" s="107">
        <f t="shared" ca="1" si="1952"/>
        <v>0</v>
      </c>
      <c r="CT847" s="105">
        <f t="shared" ca="1" si="1952"/>
        <v>0</v>
      </c>
      <c r="CU847" s="106">
        <f t="shared" ca="1" si="1952"/>
        <v>0</v>
      </c>
      <c r="CV847" s="106">
        <f t="shared" ca="1" si="1952"/>
        <v>0</v>
      </c>
      <c r="CW847" s="107">
        <f t="shared" ca="1" si="1952"/>
        <v>0</v>
      </c>
      <c r="CX847" s="105">
        <f t="shared" ref="CX847:DI847" ca="1" si="1953">IF(ISNUMBER(CX851),CX851+IF($I$7=1,CX849,0),IF(ISNUMBER(CX853),CX853+IF($I$7=1,CX849,0),""))</f>
        <v>0</v>
      </c>
      <c r="CY847" s="106">
        <f t="shared" ca="1" si="1953"/>
        <v>0</v>
      </c>
      <c r="CZ847" s="106">
        <f t="shared" ca="1" si="1953"/>
        <v>0</v>
      </c>
      <c r="DA847" s="107">
        <f t="shared" ca="1" si="1953"/>
        <v>0</v>
      </c>
      <c r="DB847" s="105">
        <f t="shared" ca="1" si="1953"/>
        <v>0</v>
      </c>
      <c r="DC847" s="106">
        <f t="shared" ca="1" si="1953"/>
        <v>0</v>
      </c>
      <c r="DD847" s="106">
        <f t="shared" ca="1" si="1953"/>
        <v>0</v>
      </c>
      <c r="DE847" s="107">
        <f t="shared" ca="1" si="1953"/>
        <v>0</v>
      </c>
      <c r="DF847" s="105">
        <f t="shared" ca="1" si="1953"/>
        <v>0</v>
      </c>
      <c r="DG847" s="106">
        <f t="shared" ca="1" si="1953"/>
        <v>0</v>
      </c>
      <c r="DH847" s="106">
        <f t="shared" ca="1" si="1953"/>
        <v>0</v>
      </c>
      <c r="DI847" s="107">
        <f t="shared" ca="1" si="1953"/>
        <v>0</v>
      </c>
      <c r="DK847" s="106">
        <f t="shared" ref="DK847:EK847" ca="1" si="1954">SUM(OFFSET($E847,,MATCH(DK$3,$F$5:$DI$5,0)+3,,1))</f>
        <v>0</v>
      </c>
      <c r="DL847" s="106" t="e">
        <f t="shared" ca="1" si="1954"/>
        <v>#N/A</v>
      </c>
      <c r="DM847" s="106" t="e">
        <f t="shared" ca="1" si="1954"/>
        <v>#VALUE!</v>
      </c>
      <c r="DN847" s="106" t="e">
        <f t="shared" ca="1" si="1954"/>
        <v>#VALUE!</v>
      </c>
      <c r="DO847" s="106" t="e">
        <f t="shared" ca="1" si="1954"/>
        <v>#VALUE!</v>
      </c>
      <c r="DP847" s="106" t="e">
        <f t="shared" ca="1" si="1954"/>
        <v>#VALUE!</v>
      </c>
      <c r="DQ847" s="106" t="e">
        <f t="shared" ca="1" si="1954"/>
        <v>#VALUE!</v>
      </c>
      <c r="DR847" s="106" t="e">
        <f t="shared" ca="1" si="1954"/>
        <v>#VALUE!</v>
      </c>
      <c r="DS847" s="106" t="e">
        <f t="shared" ca="1" si="1954"/>
        <v>#VALUE!</v>
      </c>
      <c r="DT847" s="106" t="e">
        <f t="shared" ca="1" si="1954"/>
        <v>#VALUE!</v>
      </c>
      <c r="DU847" s="106" t="e">
        <f t="shared" ca="1" si="1954"/>
        <v>#VALUE!</v>
      </c>
      <c r="DV847" s="106" t="e">
        <f t="shared" ca="1" si="1954"/>
        <v>#VALUE!</v>
      </c>
      <c r="DW847" s="106" t="e">
        <f t="shared" ca="1" si="1954"/>
        <v>#VALUE!</v>
      </c>
      <c r="DX847" s="106" t="e">
        <f t="shared" ca="1" si="1954"/>
        <v>#VALUE!</v>
      </c>
      <c r="DY847" s="106" t="e">
        <f t="shared" ca="1" si="1954"/>
        <v>#VALUE!</v>
      </c>
      <c r="DZ847" s="106" t="e">
        <f t="shared" ca="1" si="1954"/>
        <v>#VALUE!</v>
      </c>
      <c r="EA847" s="106" t="e">
        <f t="shared" ca="1" si="1954"/>
        <v>#VALUE!</v>
      </c>
      <c r="EB847" s="106" t="e">
        <f t="shared" ca="1" si="1954"/>
        <v>#VALUE!</v>
      </c>
      <c r="EC847" s="106" t="e">
        <f t="shared" ca="1" si="1954"/>
        <v>#VALUE!</v>
      </c>
      <c r="ED847" s="106" t="e">
        <f t="shared" ca="1" si="1954"/>
        <v>#VALUE!</v>
      </c>
      <c r="EE847" s="106" t="e">
        <f t="shared" ca="1" si="1954"/>
        <v>#VALUE!</v>
      </c>
      <c r="EF847" s="106" t="e">
        <f t="shared" ca="1" si="1954"/>
        <v>#VALUE!</v>
      </c>
      <c r="EG847" s="106" t="e">
        <f t="shared" ca="1" si="1954"/>
        <v>#VALUE!</v>
      </c>
      <c r="EH847" s="106" t="e">
        <f t="shared" ca="1" si="1954"/>
        <v>#VALUE!</v>
      </c>
      <c r="EI847" s="106" t="e">
        <f t="shared" ca="1" si="1954"/>
        <v>#VALUE!</v>
      </c>
      <c r="EJ847" s="106" t="e">
        <f t="shared" ca="1" si="1954"/>
        <v>#VALUE!</v>
      </c>
      <c r="EK847" s="106" t="e">
        <f t="shared" ca="1" si="1954"/>
        <v>#VALUE!</v>
      </c>
    </row>
    <row r="848" spans="1:141" outlineLevel="1" x14ac:dyDescent="0.25">
      <c r="A848" s="90"/>
      <c r="B848" s="90"/>
      <c r="C848" s="90"/>
      <c r="D848" s="90"/>
      <c r="F848" s="100"/>
      <c r="I848" s="101"/>
      <c r="J848" s="100"/>
      <c r="M848" s="101"/>
      <c r="N848" s="100"/>
      <c r="Q848" s="101"/>
      <c r="R848" s="100"/>
      <c r="U848" s="101"/>
      <c r="V848" s="100"/>
      <c r="Y848" s="101"/>
      <c r="Z848" s="100"/>
      <c r="AC848" s="101"/>
      <c r="AD848" s="100"/>
      <c r="AG848" s="101"/>
      <c r="AH848" s="100"/>
      <c r="AK848" s="101"/>
      <c r="AL848" s="100"/>
      <c r="AO848" s="101"/>
      <c r="AP848" s="100"/>
      <c r="AS848" s="101"/>
      <c r="AT848" s="100"/>
      <c r="AW848" s="101"/>
      <c r="AX848" s="100"/>
      <c r="BA848" s="101"/>
      <c r="BB848" s="100"/>
      <c r="BE848" s="101"/>
      <c r="BF848" s="100"/>
      <c r="BI848" s="101"/>
      <c r="BJ848" s="100"/>
      <c r="BM848" s="101"/>
      <c r="BN848" s="100"/>
      <c r="BQ848" s="101"/>
      <c r="BR848" s="100"/>
      <c r="BU848" s="101"/>
      <c r="BV848" s="100"/>
      <c r="BY848" s="101"/>
      <c r="BZ848" s="100"/>
      <c r="CC848" s="101"/>
      <c r="CD848" s="100"/>
      <c r="CG848" s="101"/>
      <c r="CH848" s="100"/>
      <c r="CK848" s="101"/>
      <c r="CL848" s="100"/>
      <c r="CO848" s="101"/>
      <c r="CP848" s="100"/>
      <c r="CS848" s="101"/>
      <c r="CT848" s="100"/>
      <c r="CW848" s="101"/>
      <c r="CX848" s="100"/>
      <c r="DA848" s="101"/>
      <c r="DB848" s="100"/>
      <c r="DE848" s="101"/>
      <c r="DF848" s="100"/>
      <c r="DI848" s="101"/>
    </row>
    <row r="849" spans="1:141" outlineLevel="1" x14ac:dyDescent="0.25">
      <c r="A849" s="90" t="str">
        <f>A851</f>
        <v>bs</v>
      </c>
      <c r="B849" s="90" t="str">
        <f t="shared" ref="B849:C849" si="1955">B851</f>
        <v>retainedEarnings</v>
      </c>
      <c r="C849" s="90">
        <f t="shared" si="1955"/>
        <v>9.9999999999999995E-7</v>
      </c>
      <c r="D849" s="90"/>
      <c r="E849" t="str">
        <f>CONCATENATE(E847," - adjustment")</f>
        <v>Retained earnings - adjustment</v>
      </c>
      <c r="F849" s="117">
        <v>0</v>
      </c>
      <c r="G849" s="118">
        <v>0</v>
      </c>
      <c r="H849" s="118">
        <v>0</v>
      </c>
      <c r="I849" s="119" cm="1">
        <f t="array" aca="1" ref="I849" ca="1">IF(ISNUMBER(INDEX(DataModel!$ET$4:$FT$109,MATCH(1,(DataModel!$EO$4:$EO$109=$A849)*(DataModel!$EP$4:$EP$109=$B849),0),MATCH(CONCATENATE("FY ",RIGHT(I$3,4)),DataModel!$ET$2:$FT$2,0))*$C849),INDEX(DataModel!$ET$4:$FT$109,MATCH(1,(DataModel!$EO$4:$EO$109=$A849)*(DataModel!$EP$4:$EP$109=$B849),0),MATCH(CONCATENATE("FY ",RIGHT(I$3,4)),DataModel!$ET$2:$FT$2,0))*$C849,0)</f>
        <v>0</v>
      </c>
      <c r="J849" s="117">
        <v>0</v>
      </c>
      <c r="K849" s="118">
        <v>0</v>
      </c>
      <c r="L849" s="118">
        <v>0</v>
      </c>
      <c r="M849" s="119" cm="1">
        <f t="array" ref="M849">IF(ISNUMBER(INDEX(DataModel!$ET$4:$FT$109,MATCH(1,(DataModel!$EO$4:$EO$109=$A849)*(DataModel!$EP$4:$EP$109=$B849),0),MATCH(CONCATENATE("FY ",RIGHT(M$3,4)),DataModel!$ET$2:$FT$2,0))*$C849),INDEX(DataModel!$ET$4:$FT$109,MATCH(1,(DataModel!$EO$4:$EO$109=$A849)*(DataModel!$EP$4:$EP$109=$B849),0),MATCH(CONCATENATE("FY ",RIGHT(M$3,4)),DataModel!$ET$2:$FT$2,0))*$C849,0)</f>
        <v>0</v>
      </c>
      <c r="N849" s="117">
        <v>0</v>
      </c>
      <c r="O849" s="118">
        <v>0</v>
      </c>
      <c r="P849" s="118">
        <v>0</v>
      </c>
      <c r="Q849" s="119" cm="1">
        <f t="array" ref="Q849">IF(ISNUMBER(INDEX(DataModel!$ET$4:$FT$109,MATCH(1,(DataModel!$EO$4:$EO$109=$A849)*(DataModel!$EP$4:$EP$109=$B849),0),MATCH(CONCATENATE("FY ",RIGHT(Q$3,4)),DataModel!$ET$2:$FT$2,0))*$C849),INDEX(DataModel!$ET$4:$FT$109,MATCH(1,(DataModel!$EO$4:$EO$109=$A849)*(DataModel!$EP$4:$EP$109=$B849),0),MATCH(CONCATENATE("FY ",RIGHT(Q$3,4)),DataModel!$ET$2:$FT$2,0))*$C849,0)</f>
        <v>0</v>
      </c>
      <c r="R849" s="117">
        <v>0</v>
      </c>
      <c r="S849" s="118">
        <v>0</v>
      </c>
      <c r="T849" s="118">
        <v>0</v>
      </c>
      <c r="U849" s="119" cm="1">
        <f t="array" ref="U849">IF(ISNUMBER(INDEX(DataModel!$ET$4:$FT$109,MATCH(1,(DataModel!$EO$4:$EO$109=$A849)*(DataModel!$EP$4:$EP$109=$B849),0),MATCH(CONCATENATE("FY ",RIGHT(U$3,4)),DataModel!$ET$2:$FT$2,0))*$C849),INDEX(DataModel!$ET$4:$FT$109,MATCH(1,(DataModel!$EO$4:$EO$109=$A849)*(DataModel!$EP$4:$EP$109=$B849),0),MATCH(CONCATENATE("FY ",RIGHT(U$3,4)),DataModel!$ET$2:$FT$2,0))*$C849,0)</f>
        <v>0</v>
      </c>
      <c r="V849" s="117">
        <v>0</v>
      </c>
      <c r="W849" s="118">
        <v>0</v>
      </c>
      <c r="X849" s="118">
        <v>0</v>
      </c>
      <c r="Y849" s="119" cm="1">
        <f t="array" ref="Y849">IF(ISNUMBER(INDEX(DataModel!$ET$4:$FT$109,MATCH(1,(DataModel!$EO$4:$EO$109=$A849)*(DataModel!$EP$4:$EP$109=$B849),0),MATCH(CONCATENATE("FY ",RIGHT(Y$3,4)),DataModel!$ET$2:$FT$2,0))*$C849),INDEX(DataModel!$ET$4:$FT$109,MATCH(1,(DataModel!$EO$4:$EO$109=$A849)*(DataModel!$EP$4:$EP$109=$B849),0),MATCH(CONCATENATE("FY ",RIGHT(Y$3,4)),DataModel!$ET$2:$FT$2,0))*$C849,0)</f>
        <v>0</v>
      </c>
      <c r="Z849" s="117">
        <v>0</v>
      </c>
      <c r="AA849" s="118">
        <v>0</v>
      </c>
      <c r="AB849" s="118">
        <v>0</v>
      </c>
      <c r="AC849" s="119" cm="1">
        <f t="array" ref="AC849">IF(ISNUMBER(INDEX(DataModel!$ET$4:$FT$109,MATCH(1,(DataModel!$EO$4:$EO$109=$A849)*(DataModel!$EP$4:$EP$109=$B849),0),MATCH(CONCATENATE("FY ",RIGHT(AC$3,4)),DataModel!$ET$2:$FT$2,0))*$C849),INDEX(DataModel!$ET$4:$FT$109,MATCH(1,(DataModel!$EO$4:$EO$109=$A849)*(DataModel!$EP$4:$EP$109=$B849),0),MATCH(CONCATENATE("FY ",RIGHT(AC$3,4)),DataModel!$ET$2:$FT$2,0))*$C849,0)</f>
        <v>0</v>
      </c>
      <c r="AD849" s="117">
        <v>0</v>
      </c>
      <c r="AE849" s="118">
        <v>0</v>
      </c>
      <c r="AF849" s="118">
        <v>0</v>
      </c>
      <c r="AG849" s="119" cm="1">
        <f t="array" ref="AG849">IF(ISNUMBER(INDEX(DataModel!$ET$4:$FT$109,MATCH(1,(DataModel!$EO$4:$EO$109=$A849)*(DataModel!$EP$4:$EP$109=$B849),0),MATCH(CONCATENATE("FY ",RIGHT(AG$3,4)),DataModel!$ET$2:$FT$2,0))*$C849),INDEX(DataModel!$ET$4:$FT$109,MATCH(1,(DataModel!$EO$4:$EO$109=$A849)*(DataModel!$EP$4:$EP$109=$B849),0),MATCH(CONCATENATE("FY ",RIGHT(AG$3,4)),DataModel!$ET$2:$FT$2,0))*$C849,0)</f>
        <v>0</v>
      </c>
      <c r="AH849" s="117">
        <v>0</v>
      </c>
      <c r="AI849" s="118">
        <v>0</v>
      </c>
      <c r="AJ849" s="118">
        <v>0</v>
      </c>
      <c r="AK849" s="119" cm="1">
        <f t="array" ref="AK849">IF(ISNUMBER(INDEX(DataModel!$ET$4:$FT$109,MATCH(1,(DataModel!$EO$4:$EO$109=$A849)*(DataModel!$EP$4:$EP$109=$B849),0),MATCH(CONCATENATE("FY ",RIGHT(AK$3,4)),DataModel!$ET$2:$FT$2,0))*$C849),INDEX(DataModel!$ET$4:$FT$109,MATCH(1,(DataModel!$EO$4:$EO$109=$A849)*(DataModel!$EP$4:$EP$109=$B849),0),MATCH(CONCATENATE("FY ",RIGHT(AK$3,4)),DataModel!$ET$2:$FT$2,0))*$C849,0)</f>
        <v>0</v>
      </c>
      <c r="AL849" s="117">
        <v>0</v>
      </c>
      <c r="AM849" s="118">
        <v>0</v>
      </c>
      <c r="AN849" s="118">
        <v>0</v>
      </c>
      <c r="AO849" s="119" cm="1">
        <f t="array" ref="AO849">IF(ISNUMBER(INDEX(DataModel!$ET$4:$FT$109,MATCH(1,(DataModel!$EO$4:$EO$109=$A849)*(DataModel!$EP$4:$EP$109=$B849),0),MATCH(CONCATENATE("FY ",RIGHT(AO$3,4)),DataModel!$ET$2:$FT$2,0))*$C849),INDEX(DataModel!$ET$4:$FT$109,MATCH(1,(DataModel!$EO$4:$EO$109=$A849)*(DataModel!$EP$4:$EP$109=$B849),0),MATCH(CONCATENATE("FY ",RIGHT(AO$3,4)),DataModel!$ET$2:$FT$2,0))*$C849,0)</f>
        <v>0</v>
      </c>
      <c r="AP849" s="117">
        <v>0</v>
      </c>
      <c r="AQ849" s="118">
        <v>0</v>
      </c>
      <c r="AR849" s="118">
        <v>0</v>
      </c>
      <c r="AS849" s="119" cm="1">
        <f t="array" ref="AS849">IF(ISNUMBER(INDEX(DataModel!$ET$4:$FT$109,MATCH(1,(DataModel!$EO$4:$EO$109=$A849)*(DataModel!$EP$4:$EP$109=$B849),0),MATCH(CONCATENATE("FY ",RIGHT(AS$3,4)),DataModel!$ET$2:$FT$2,0))*$C849),INDEX(DataModel!$ET$4:$FT$109,MATCH(1,(DataModel!$EO$4:$EO$109=$A849)*(DataModel!$EP$4:$EP$109=$B849),0),MATCH(CONCATENATE("FY ",RIGHT(AS$3,4)),DataModel!$ET$2:$FT$2,0))*$C849,0)</f>
        <v>0</v>
      </c>
      <c r="AT849" s="117">
        <v>0</v>
      </c>
      <c r="AU849" s="118">
        <v>0</v>
      </c>
      <c r="AV849" s="118">
        <v>0</v>
      </c>
      <c r="AW849" s="119" cm="1">
        <f t="array" ref="AW849">IF(ISNUMBER(INDEX(DataModel!$ET$4:$FT$109,MATCH(1,(DataModel!$EO$4:$EO$109=$A849)*(DataModel!$EP$4:$EP$109=$B849),0),MATCH(CONCATENATE("FY ",RIGHT(AW$3,4)),DataModel!$ET$2:$FT$2,0))*$C849),INDEX(DataModel!$ET$4:$FT$109,MATCH(1,(DataModel!$EO$4:$EO$109=$A849)*(DataModel!$EP$4:$EP$109=$B849),0),MATCH(CONCATENATE("FY ",RIGHT(AW$3,4)),DataModel!$ET$2:$FT$2,0))*$C849,0)</f>
        <v>0</v>
      </c>
      <c r="AX849" s="117">
        <v>0</v>
      </c>
      <c r="AY849" s="118">
        <v>0</v>
      </c>
      <c r="AZ849" s="118">
        <v>0</v>
      </c>
      <c r="BA849" s="119" cm="1">
        <f t="array" ref="BA849">IF(ISNUMBER(INDEX(DataModel!$ET$4:$FT$109,MATCH(1,(DataModel!$EO$4:$EO$109=$A849)*(DataModel!$EP$4:$EP$109=$B849),0),MATCH(CONCATENATE("FY ",RIGHT(BA$3,4)),DataModel!$ET$2:$FT$2,0))*$C849),INDEX(DataModel!$ET$4:$FT$109,MATCH(1,(DataModel!$EO$4:$EO$109=$A849)*(DataModel!$EP$4:$EP$109=$B849),0),MATCH(CONCATENATE("FY ",RIGHT(BA$3,4)),DataModel!$ET$2:$FT$2,0))*$C849,0)</f>
        <v>0</v>
      </c>
      <c r="BB849" s="117">
        <v>0</v>
      </c>
      <c r="BC849" s="118">
        <v>0</v>
      </c>
      <c r="BD849" s="118">
        <v>0</v>
      </c>
      <c r="BE849" s="119" cm="1">
        <f t="array" ref="BE849">IF(ISNUMBER(INDEX(DataModel!$ET$4:$FT$109,MATCH(1,(DataModel!$EO$4:$EO$109=$A849)*(DataModel!$EP$4:$EP$109=$B849),0),MATCH(CONCATENATE("FY ",RIGHT(BE$3,4)),DataModel!$ET$2:$FT$2,0))*$C849),INDEX(DataModel!$ET$4:$FT$109,MATCH(1,(DataModel!$EO$4:$EO$109=$A849)*(DataModel!$EP$4:$EP$109=$B849),0),MATCH(CONCATENATE("FY ",RIGHT(BE$3,4)),DataModel!$ET$2:$FT$2,0))*$C849,0)</f>
        <v>0</v>
      </c>
      <c r="BF849" s="117">
        <v>0</v>
      </c>
      <c r="BG849" s="118">
        <v>0</v>
      </c>
      <c r="BH849" s="118">
        <v>0</v>
      </c>
      <c r="BI849" s="119" cm="1">
        <f t="array" ref="BI849">IF(ISNUMBER(INDEX(DataModel!$ET$4:$FT$109,MATCH(1,(DataModel!$EO$4:$EO$109=$A849)*(DataModel!$EP$4:$EP$109=$B849),0),MATCH(CONCATENATE("FY ",RIGHT(BI$3,4)),DataModel!$ET$2:$FT$2,0))*$C849),INDEX(DataModel!$ET$4:$FT$109,MATCH(1,(DataModel!$EO$4:$EO$109=$A849)*(DataModel!$EP$4:$EP$109=$B849),0),MATCH(CONCATENATE("FY ",RIGHT(BI$3,4)),DataModel!$ET$2:$FT$2,0))*$C849,0)</f>
        <v>0</v>
      </c>
      <c r="BJ849" s="117">
        <v>0</v>
      </c>
      <c r="BK849" s="118">
        <v>0</v>
      </c>
      <c r="BL849" s="118">
        <v>0</v>
      </c>
      <c r="BM849" s="119" cm="1">
        <f t="array" ref="BM849">IF(ISNUMBER(INDEX(DataModel!$ET$4:$FT$109,MATCH(1,(DataModel!$EO$4:$EO$109=$A849)*(DataModel!$EP$4:$EP$109=$B849),0),MATCH(CONCATENATE("FY ",RIGHT(BM$3,4)),DataModel!$ET$2:$FT$2,0))*$C849),INDEX(DataModel!$ET$4:$FT$109,MATCH(1,(DataModel!$EO$4:$EO$109=$A849)*(DataModel!$EP$4:$EP$109=$B849),0),MATCH(CONCATENATE("FY ",RIGHT(BM$3,4)),DataModel!$ET$2:$FT$2,0))*$C849,0)</f>
        <v>0</v>
      </c>
      <c r="BN849" s="117">
        <v>0</v>
      </c>
      <c r="BO849" s="118">
        <v>0</v>
      </c>
      <c r="BP849" s="118">
        <v>0</v>
      </c>
      <c r="BQ849" s="119" cm="1">
        <f t="array" ref="BQ849">IF(ISNUMBER(INDEX(DataModel!$ET$4:$FT$109,MATCH(1,(DataModel!$EO$4:$EO$109=$A849)*(DataModel!$EP$4:$EP$109=$B849),0),MATCH(CONCATENATE("FY ",RIGHT(BQ$3,4)),DataModel!$ET$2:$FT$2,0))*$C849),INDEX(DataModel!$ET$4:$FT$109,MATCH(1,(DataModel!$EO$4:$EO$109=$A849)*(DataModel!$EP$4:$EP$109=$B849),0),MATCH(CONCATENATE("FY ",RIGHT(BQ$3,4)),DataModel!$ET$2:$FT$2,0))*$C849,0)</f>
        <v>0</v>
      </c>
      <c r="BR849" s="117">
        <v>0</v>
      </c>
      <c r="BS849" s="118">
        <v>0</v>
      </c>
      <c r="BT849" s="118">
        <v>0</v>
      </c>
      <c r="BU849" s="119" cm="1">
        <f t="array" ref="BU849">IF(ISNUMBER(INDEX(DataModel!$ET$4:$FT$109,MATCH(1,(DataModel!$EO$4:$EO$109=$A849)*(DataModel!$EP$4:$EP$109=$B849),0),MATCH(CONCATENATE("FY ",RIGHT(BU$3,4)),DataModel!$ET$2:$FT$2,0))*$C849),INDEX(DataModel!$ET$4:$FT$109,MATCH(1,(DataModel!$EO$4:$EO$109=$A849)*(DataModel!$EP$4:$EP$109=$B849),0),MATCH(CONCATENATE("FY ",RIGHT(BU$3,4)),DataModel!$ET$2:$FT$2,0))*$C849,0)</f>
        <v>0</v>
      </c>
      <c r="BV849" s="117">
        <v>0</v>
      </c>
      <c r="BW849" s="118">
        <v>0</v>
      </c>
      <c r="BX849" s="118">
        <v>0</v>
      </c>
      <c r="BY849" s="119" cm="1">
        <f t="array" ref="BY849">IF(ISNUMBER(INDEX(DataModel!$ET$4:$FT$109,MATCH(1,(DataModel!$EO$4:$EO$109=$A849)*(DataModel!$EP$4:$EP$109=$B849),0),MATCH(CONCATENATE("FY ",RIGHT(BY$3,4)),DataModel!$ET$2:$FT$2,0))*$C849),INDEX(DataModel!$ET$4:$FT$109,MATCH(1,(DataModel!$EO$4:$EO$109=$A849)*(DataModel!$EP$4:$EP$109=$B849),0),MATCH(CONCATENATE("FY ",RIGHT(BY$3,4)),DataModel!$ET$2:$FT$2,0))*$C849,0)</f>
        <v>0</v>
      </c>
      <c r="BZ849" s="117">
        <v>0</v>
      </c>
      <c r="CA849" s="118">
        <v>0</v>
      </c>
      <c r="CB849" s="118">
        <v>0</v>
      </c>
      <c r="CC849" s="119" cm="1">
        <f t="array" ref="CC849">IF(ISNUMBER(INDEX(DataModel!$ET$4:$FT$109,MATCH(1,(DataModel!$EO$4:$EO$109=$A849)*(DataModel!$EP$4:$EP$109=$B849),0),MATCH(CONCATENATE("FY ",RIGHT(CC$3,4)),DataModel!$ET$2:$FT$2,0))*$C849),INDEX(DataModel!$ET$4:$FT$109,MATCH(1,(DataModel!$EO$4:$EO$109=$A849)*(DataModel!$EP$4:$EP$109=$B849),0),MATCH(CONCATENATE("FY ",RIGHT(CC$3,4)),DataModel!$ET$2:$FT$2,0))*$C849,0)</f>
        <v>0</v>
      </c>
      <c r="CD849" s="117">
        <v>0</v>
      </c>
      <c r="CE849" s="118">
        <v>0</v>
      </c>
      <c r="CF849" s="118">
        <v>0</v>
      </c>
      <c r="CG849" s="119" cm="1">
        <f t="array" ref="CG849">IF(ISNUMBER(INDEX(DataModel!$ET$4:$FT$109,MATCH(1,(DataModel!$EO$4:$EO$109=$A849)*(DataModel!$EP$4:$EP$109=$B849),0),MATCH(CONCATENATE("FY ",RIGHT(CG$3,4)),DataModel!$ET$2:$FT$2,0))*$C849),INDEX(DataModel!$ET$4:$FT$109,MATCH(1,(DataModel!$EO$4:$EO$109=$A849)*(DataModel!$EP$4:$EP$109=$B849),0),MATCH(CONCATENATE("FY ",RIGHT(CG$3,4)),DataModel!$ET$2:$FT$2,0))*$C849,0)</f>
        <v>0</v>
      </c>
      <c r="CH849" s="117">
        <v>0</v>
      </c>
      <c r="CI849" s="118">
        <v>0</v>
      </c>
      <c r="CJ849" s="118">
        <v>0</v>
      </c>
      <c r="CK849" s="119" cm="1">
        <f t="array" ref="CK849">IF(ISNUMBER(INDEX(DataModel!$ET$4:$FT$109,MATCH(1,(DataModel!$EO$4:$EO$109=$A849)*(DataModel!$EP$4:$EP$109=$B849),0),MATCH(CONCATENATE("FY ",RIGHT(CK$3,4)),DataModel!$ET$2:$FT$2,0))*$C849),INDEX(DataModel!$ET$4:$FT$109,MATCH(1,(DataModel!$EO$4:$EO$109=$A849)*(DataModel!$EP$4:$EP$109=$B849),0),MATCH(CONCATENATE("FY ",RIGHT(CK$3,4)),DataModel!$ET$2:$FT$2,0))*$C849,0)</f>
        <v>0</v>
      </c>
      <c r="CL849" s="117">
        <v>0</v>
      </c>
      <c r="CM849" s="118">
        <v>0</v>
      </c>
      <c r="CN849" s="118">
        <v>0</v>
      </c>
      <c r="CO849" s="119" cm="1">
        <f t="array" ref="CO849">IF(ISNUMBER(INDEX(DataModel!$ET$4:$FT$109,MATCH(1,(DataModel!$EO$4:$EO$109=$A849)*(DataModel!$EP$4:$EP$109=$B849),0),MATCH(CONCATENATE("FY ",RIGHT(CO$3,4)),DataModel!$ET$2:$FT$2,0))*$C849),INDEX(DataModel!$ET$4:$FT$109,MATCH(1,(DataModel!$EO$4:$EO$109=$A849)*(DataModel!$EP$4:$EP$109=$B849),0),MATCH(CONCATENATE("FY ",RIGHT(CO$3,4)),DataModel!$ET$2:$FT$2,0))*$C849,0)</f>
        <v>0</v>
      </c>
      <c r="CP849" s="117">
        <v>0</v>
      </c>
      <c r="CQ849" s="118">
        <v>0</v>
      </c>
      <c r="CR849" s="118">
        <v>0</v>
      </c>
      <c r="CS849" s="119" cm="1">
        <f t="array" ref="CS849">IF(ISNUMBER(INDEX(DataModel!$ET$4:$FT$109,MATCH(1,(DataModel!$EO$4:$EO$109=$A849)*(DataModel!$EP$4:$EP$109=$B849),0),MATCH(CONCATENATE("FY ",RIGHT(CS$3,4)),DataModel!$ET$2:$FT$2,0))*$C849),INDEX(DataModel!$ET$4:$FT$109,MATCH(1,(DataModel!$EO$4:$EO$109=$A849)*(DataModel!$EP$4:$EP$109=$B849),0),MATCH(CONCATENATE("FY ",RIGHT(CS$3,4)),DataModel!$ET$2:$FT$2,0))*$C849,0)</f>
        <v>0</v>
      </c>
      <c r="CT849" s="117">
        <v>0</v>
      </c>
      <c r="CU849" s="118">
        <v>0</v>
      </c>
      <c r="CV849" s="118">
        <v>0</v>
      </c>
      <c r="CW849" s="119" cm="1">
        <f t="array" ref="CW849">IF(ISNUMBER(INDEX(DataModel!$ET$4:$FT$109,MATCH(1,(DataModel!$EO$4:$EO$109=$A849)*(DataModel!$EP$4:$EP$109=$B849),0),MATCH(CONCATENATE("FY ",RIGHT(CW$3,4)),DataModel!$ET$2:$FT$2,0))*$C849),INDEX(DataModel!$ET$4:$FT$109,MATCH(1,(DataModel!$EO$4:$EO$109=$A849)*(DataModel!$EP$4:$EP$109=$B849),0),MATCH(CONCATENATE("FY ",RIGHT(CW$3,4)),DataModel!$ET$2:$FT$2,0))*$C849,0)</f>
        <v>0</v>
      </c>
      <c r="CX849" s="117">
        <v>0</v>
      </c>
      <c r="CY849" s="118">
        <v>0</v>
      </c>
      <c r="CZ849" s="118">
        <v>0</v>
      </c>
      <c r="DA849" s="119" cm="1">
        <f t="array" ref="DA849">IF(ISNUMBER(INDEX(DataModel!$ET$4:$FT$109,MATCH(1,(DataModel!$EO$4:$EO$109=$A849)*(DataModel!$EP$4:$EP$109=$B849),0),MATCH(CONCATENATE("FY ",RIGHT(DA$3,4)),DataModel!$ET$2:$FT$2,0))*$C849),INDEX(DataModel!$ET$4:$FT$109,MATCH(1,(DataModel!$EO$4:$EO$109=$A849)*(DataModel!$EP$4:$EP$109=$B849),0),MATCH(CONCATENATE("FY ",RIGHT(DA$3,4)),DataModel!$ET$2:$FT$2,0))*$C849,0)</f>
        <v>0</v>
      </c>
      <c r="DB849" s="117">
        <v>0</v>
      </c>
      <c r="DC849" s="118">
        <v>0</v>
      </c>
      <c r="DD849" s="118">
        <v>0</v>
      </c>
      <c r="DE849" s="119" cm="1">
        <f t="array" ref="DE849">IF(ISNUMBER(INDEX(DataModel!$ET$4:$FT$109,MATCH(1,(DataModel!$EO$4:$EO$109=$A849)*(DataModel!$EP$4:$EP$109=$B849),0),MATCH(CONCATENATE("FY ",RIGHT(DE$3,4)),DataModel!$ET$2:$FT$2,0))*$C849),INDEX(DataModel!$ET$4:$FT$109,MATCH(1,(DataModel!$EO$4:$EO$109=$A849)*(DataModel!$EP$4:$EP$109=$B849),0),MATCH(CONCATENATE("FY ",RIGHT(DE$3,4)),DataModel!$ET$2:$FT$2,0))*$C849,0)</f>
        <v>0</v>
      </c>
      <c r="DF849" s="117">
        <v>0</v>
      </c>
      <c r="DG849" s="118">
        <v>0</v>
      </c>
      <c r="DH849" s="118">
        <v>0</v>
      </c>
      <c r="DI849" s="119" cm="1">
        <f t="array" ref="DI849">IF(ISNUMBER(INDEX(DataModel!$ET$4:$FT$109,MATCH(1,(DataModel!$EO$4:$EO$109=$A849)*(DataModel!$EP$4:$EP$109=$B849),0),MATCH(CONCATENATE("FY ",RIGHT(DI$3,4)),DataModel!$ET$2:$FT$2,0))*$C849),INDEX(DataModel!$ET$4:$FT$109,MATCH(1,(DataModel!$EO$4:$EO$109=$A849)*(DataModel!$EP$4:$EP$109=$B849),0),MATCH(CONCATENATE("FY ",RIGHT(DI$3,4)),DataModel!$ET$2:$FT$2,0))*$C849,0)</f>
        <v>0</v>
      </c>
      <c r="DK849" s="69">
        <f t="shared" ref="DK849:EK849" ca="1" si="1956">SUM(OFFSET($E849,,MATCH(DK$3,$F$5:$DI$5,0)+3,,1))</f>
        <v>0</v>
      </c>
      <c r="DL849" s="69" t="e">
        <f t="shared" ca="1" si="1956"/>
        <v>#N/A</v>
      </c>
      <c r="DM849" s="69" t="e">
        <f t="shared" ca="1" si="1956"/>
        <v>#VALUE!</v>
      </c>
      <c r="DN849" s="69" t="e">
        <f t="shared" ca="1" si="1956"/>
        <v>#VALUE!</v>
      </c>
      <c r="DO849" s="69" t="e">
        <f t="shared" ca="1" si="1956"/>
        <v>#VALUE!</v>
      </c>
      <c r="DP849" s="69" t="e">
        <f t="shared" ca="1" si="1956"/>
        <v>#VALUE!</v>
      </c>
      <c r="DQ849" s="69" t="e">
        <f t="shared" ca="1" si="1956"/>
        <v>#VALUE!</v>
      </c>
      <c r="DR849" s="69" t="e">
        <f t="shared" ca="1" si="1956"/>
        <v>#VALUE!</v>
      </c>
      <c r="DS849" s="69" t="e">
        <f t="shared" ca="1" si="1956"/>
        <v>#VALUE!</v>
      </c>
      <c r="DT849" s="69" t="e">
        <f t="shared" ca="1" si="1956"/>
        <v>#VALUE!</v>
      </c>
      <c r="DU849" s="69" t="e">
        <f t="shared" ca="1" si="1956"/>
        <v>#VALUE!</v>
      </c>
      <c r="DV849" s="69" t="e">
        <f t="shared" ca="1" si="1956"/>
        <v>#VALUE!</v>
      </c>
      <c r="DW849" s="69" t="e">
        <f t="shared" ca="1" si="1956"/>
        <v>#VALUE!</v>
      </c>
      <c r="DX849" s="69" t="e">
        <f t="shared" ca="1" si="1956"/>
        <v>#VALUE!</v>
      </c>
      <c r="DY849" s="69" t="e">
        <f t="shared" ca="1" si="1956"/>
        <v>#VALUE!</v>
      </c>
      <c r="DZ849" s="69" t="e">
        <f t="shared" ca="1" si="1956"/>
        <v>#VALUE!</v>
      </c>
      <c r="EA849" s="69" t="e">
        <f t="shared" ca="1" si="1956"/>
        <v>#VALUE!</v>
      </c>
      <c r="EB849" s="69" t="e">
        <f t="shared" ca="1" si="1956"/>
        <v>#VALUE!</v>
      </c>
      <c r="EC849" s="69" t="e">
        <f t="shared" ca="1" si="1956"/>
        <v>#VALUE!</v>
      </c>
      <c r="ED849" s="69" t="e">
        <f t="shared" ca="1" si="1956"/>
        <v>#VALUE!</v>
      </c>
      <c r="EE849" s="69" t="e">
        <f t="shared" ca="1" si="1956"/>
        <v>#VALUE!</v>
      </c>
      <c r="EF849" s="69" t="e">
        <f t="shared" ca="1" si="1956"/>
        <v>#VALUE!</v>
      </c>
      <c r="EG849" s="69" t="e">
        <f t="shared" ca="1" si="1956"/>
        <v>#VALUE!</v>
      </c>
      <c r="EH849" s="69" t="e">
        <f t="shared" ca="1" si="1956"/>
        <v>#VALUE!</v>
      </c>
      <c r="EI849" s="69" t="e">
        <f t="shared" ca="1" si="1956"/>
        <v>#VALUE!</v>
      </c>
      <c r="EJ849" s="69" t="e">
        <f t="shared" ca="1" si="1956"/>
        <v>#VALUE!</v>
      </c>
      <c r="EK849" s="69" t="e">
        <f t="shared" ca="1" si="1956"/>
        <v>#VALUE!</v>
      </c>
    </row>
    <row r="850" spans="1:141" outlineLevel="1" x14ac:dyDescent="0.25">
      <c r="A850" s="90"/>
      <c r="B850" s="90"/>
      <c r="C850" s="90"/>
      <c r="D850" s="90"/>
      <c r="F850" s="100"/>
      <c r="I850" s="101"/>
      <c r="J850" s="100"/>
      <c r="M850" s="101"/>
      <c r="N850" s="100"/>
      <c r="Q850" s="101"/>
      <c r="R850" s="100"/>
      <c r="U850" s="101"/>
      <c r="V850" s="100"/>
      <c r="Y850" s="101"/>
      <c r="Z850" s="100"/>
      <c r="AC850" s="101"/>
      <c r="AD850" s="100"/>
      <c r="AG850" s="101"/>
      <c r="AH850" s="100"/>
      <c r="AK850" s="101"/>
      <c r="AL850" s="100"/>
      <c r="AO850" s="101"/>
      <c r="AP850" s="100"/>
      <c r="AS850" s="101"/>
      <c r="AT850" s="100"/>
      <c r="AW850" s="101"/>
      <c r="AX850" s="100"/>
      <c r="BA850" s="101"/>
      <c r="BB850" s="100"/>
      <c r="BE850" s="101"/>
      <c r="BF850" s="100"/>
      <c r="BI850" s="101"/>
      <c r="BJ850" s="100"/>
      <c r="BM850" s="101"/>
      <c r="BN850" s="100"/>
      <c r="BQ850" s="101"/>
      <c r="BR850" s="100"/>
      <c r="BU850" s="101"/>
      <c r="BV850" s="100"/>
      <c r="BY850" s="101"/>
      <c r="BZ850" s="100"/>
      <c r="CC850" s="101"/>
      <c r="CD850" s="100"/>
      <c r="CG850" s="101"/>
      <c r="CH850" s="100"/>
      <c r="CK850" s="101"/>
      <c r="CL850" s="100"/>
      <c r="CO850" s="101"/>
      <c r="CP850" s="100"/>
      <c r="CS850" s="101"/>
      <c r="CT850" s="100"/>
      <c r="CW850" s="101"/>
      <c r="CX850" s="100"/>
      <c r="DA850" s="101"/>
      <c r="DB850" s="100"/>
      <c r="DE850" s="101"/>
      <c r="DF850" s="100"/>
      <c r="DI850" s="101"/>
    </row>
    <row r="851" spans="1:141" outlineLevel="1" x14ac:dyDescent="0.25">
      <c r="A851" s="90" t="s">
        <v>157</v>
      </c>
      <c r="B851" s="90" t="s">
        <v>190</v>
      </c>
      <c r="C851" s="111">
        <f>$C$6</f>
        <v>9.9999999999999995E-7</v>
      </c>
      <c r="D851" s="90"/>
      <c r="E851" t="str">
        <f>CONCATENATE(E847," - history")</f>
        <v>Retained earnings - history</v>
      </c>
      <c r="F851" s="113" t="str" cm="1">
        <f t="array" aca="1" ref="F851" ca="1">IF(AND(F$4="A",ISNUMBER(DataModel!F$4)),INDEX(DataModel!$F$4:$BA$109,MATCH(1,(DataModel!$A$4:$A$109=$A851)*(DataModel!$B$4:$B$109=$B851),0),MATCH(F$3,DataModel!$F$2:$BA$2,0))*$C851,"")</f>
        <v/>
      </c>
      <c r="G851" s="69" t="str" cm="1">
        <f t="array" aca="1" ref="G851" ca="1">IF(AND(G$4="A",ISNUMBER(DataModel!G$4)),INDEX(DataModel!$F$4:$BA$109,MATCH(1,(DataModel!$A$4:$A$109=$A851)*(DataModel!$B$4:$B$109=$B851),0),MATCH(G$3,DataModel!$F$2:$BA$2,0))*$C851,"")</f>
        <v/>
      </c>
      <c r="H851" s="69" t="str" cm="1">
        <f t="array" aca="1" ref="H851" ca="1">IF(AND(H$4="A",ISNUMBER(DataModel!H$4)),INDEX(DataModel!$F$4:$BA$109,MATCH(1,(DataModel!$A$4:$A$109=$A851)*(DataModel!$B$4:$B$109=$B851),0),MATCH(H$3,DataModel!$F$2:$BA$2,0))*$C851,"")</f>
        <v/>
      </c>
      <c r="I851" s="114" t="str" cm="1">
        <f t="array" aca="1" ref="I851" ca="1">IF(AND(I$4="A",ISNUMBER(DataModel!I$4)),INDEX(DataModel!$F$4:$BA$109,MATCH(1,(DataModel!$A$4:$A$109=$A851)*(DataModel!$B$4:$B$109=$B851),0),MATCH(I$3,DataModel!$F$2:$BA$2,0))*$C851,"")</f>
        <v/>
      </c>
      <c r="J851" s="113" t="str" cm="1">
        <f t="array" aca="1" ref="J851" ca="1">IF(AND(J$4="A",ISNUMBER(DataModel!J$4)),INDEX(DataModel!$F$4:$BA$109,MATCH(1,(DataModel!$A$4:$A$109=$A851)*(DataModel!$B$4:$B$109=$B851),0),MATCH(J$3,DataModel!$F$2:$BA$2,0))*$C851,"")</f>
        <v/>
      </c>
      <c r="K851" s="69" t="str" cm="1">
        <f t="array" aca="1" ref="K851" ca="1">IF(AND(K$4="A",ISNUMBER(DataModel!K$4)),INDEX(DataModel!$F$4:$BA$109,MATCH(1,(DataModel!$A$4:$A$109=$A851)*(DataModel!$B$4:$B$109=$B851),0),MATCH(K$3,DataModel!$F$2:$BA$2,0))*$C851,"")</f>
        <v/>
      </c>
      <c r="L851" s="69" t="str" cm="1">
        <f t="array" aca="1" ref="L851" ca="1">IF(AND(L$4="A",ISNUMBER(DataModel!L$4)),INDEX(DataModel!$F$4:$BA$109,MATCH(1,(DataModel!$A$4:$A$109=$A851)*(DataModel!$B$4:$B$109=$B851),0),MATCH(L$3,DataModel!$F$2:$BA$2,0))*$C851,"")</f>
        <v/>
      </c>
      <c r="M851" s="114" t="str" cm="1">
        <f t="array" aca="1" ref="M851" ca="1">IF(AND(M$4="A",ISNUMBER(DataModel!M$4)),INDEX(DataModel!$F$4:$BA$109,MATCH(1,(DataModel!$A$4:$A$109=$A851)*(DataModel!$B$4:$B$109=$B851),0),MATCH(M$3,DataModel!$F$2:$BA$2,0))*$C851,"")</f>
        <v/>
      </c>
      <c r="N851" s="113" t="str" cm="1">
        <f t="array" aca="1" ref="N851" ca="1">IF(AND(N$4="A",ISNUMBER(DataModel!N$4)),INDEX(DataModel!$F$4:$BA$109,MATCH(1,(DataModel!$A$4:$A$109=$A851)*(DataModel!$B$4:$B$109=$B851),0),MATCH(N$3,DataModel!$F$2:$BA$2,0))*$C851,"")</f>
        <v/>
      </c>
      <c r="O851" s="69" t="str" cm="1">
        <f t="array" aca="1" ref="O851" ca="1">IF(AND(O$4="A",ISNUMBER(DataModel!O$4)),INDEX(DataModel!$F$4:$BA$109,MATCH(1,(DataModel!$A$4:$A$109=$A851)*(DataModel!$B$4:$B$109=$B851),0),MATCH(O$3,DataModel!$F$2:$BA$2,0))*$C851,"")</f>
        <v/>
      </c>
      <c r="P851" s="69" t="str" cm="1">
        <f t="array" aca="1" ref="P851" ca="1">IF(AND(P$4="A",ISNUMBER(DataModel!P$4)),INDEX(DataModel!$F$4:$BA$109,MATCH(1,(DataModel!$A$4:$A$109=$A851)*(DataModel!$B$4:$B$109=$B851),0),MATCH(P$3,DataModel!$F$2:$BA$2,0))*$C851,"")</f>
        <v/>
      </c>
      <c r="Q851" s="114" t="str" cm="1">
        <f t="array" aca="1" ref="Q851" ca="1">IF(AND(Q$4="A",ISNUMBER(DataModel!Q$4)),INDEX(DataModel!$F$4:$BA$109,MATCH(1,(DataModel!$A$4:$A$109=$A851)*(DataModel!$B$4:$B$109=$B851),0),MATCH(Q$3,DataModel!$F$2:$BA$2,0))*$C851,"")</f>
        <v/>
      </c>
      <c r="R851" s="113" t="str" cm="1">
        <f t="array" aca="1" ref="R851" ca="1">IF(AND(R$4="A",ISNUMBER(DataModel!R$4)),INDEX(DataModel!$F$4:$BA$109,MATCH(1,(DataModel!$A$4:$A$109=$A851)*(DataModel!$B$4:$B$109=$B851),0),MATCH(R$3,DataModel!$F$2:$BA$2,0))*$C851,"")</f>
        <v/>
      </c>
      <c r="S851" s="69" t="str" cm="1">
        <f t="array" aca="1" ref="S851" ca="1">IF(AND(S$4="A",ISNUMBER(DataModel!S$4)),INDEX(DataModel!$F$4:$BA$109,MATCH(1,(DataModel!$A$4:$A$109=$A851)*(DataModel!$B$4:$B$109=$B851),0),MATCH(S$3,DataModel!$F$2:$BA$2,0))*$C851,"")</f>
        <v/>
      </c>
      <c r="T851" s="69" t="str" cm="1">
        <f t="array" aca="1" ref="T851" ca="1">IF(AND(T$4="A",ISNUMBER(DataModel!T$4)),INDEX(DataModel!$F$4:$BA$109,MATCH(1,(DataModel!$A$4:$A$109=$A851)*(DataModel!$B$4:$B$109=$B851),0),MATCH(T$3,DataModel!$F$2:$BA$2,0))*$C851,"")</f>
        <v/>
      </c>
      <c r="U851" s="114" t="str" cm="1">
        <f t="array" aca="1" ref="U851" ca="1">IF(AND(U$4="A",ISNUMBER(DataModel!U$4)),INDEX(DataModel!$F$4:$BA$109,MATCH(1,(DataModel!$A$4:$A$109=$A851)*(DataModel!$B$4:$B$109=$B851),0),MATCH(U$3,DataModel!$F$2:$BA$2,0))*$C851,"")</f>
        <v/>
      </c>
      <c r="V851" s="113" t="str" cm="1">
        <f t="array" aca="1" ref="V851" ca="1">IF(AND(V$4="A",ISNUMBER(DataModel!V$4)),INDEX(DataModel!$F$4:$BA$109,MATCH(1,(DataModel!$A$4:$A$109=$A851)*(DataModel!$B$4:$B$109=$B851),0),MATCH(V$3,DataModel!$F$2:$BA$2,0))*$C851,"")</f>
        <v/>
      </c>
      <c r="W851" s="69" t="str" cm="1">
        <f t="array" aca="1" ref="W851" ca="1">IF(AND(W$4="A",ISNUMBER(DataModel!W$4)),INDEX(DataModel!$F$4:$BA$109,MATCH(1,(DataModel!$A$4:$A$109=$A851)*(DataModel!$B$4:$B$109=$B851),0),MATCH(W$3,DataModel!$F$2:$BA$2,0))*$C851,"")</f>
        <v/>
      </c>
      <c r="X851" s="69" t="str" cm="1">
        <f t="array" aca="1" ref="X851" ca="1">IF(AND(X$4="A",ISNUMBER(DataModel!X$4)),INDEX(DataModel!$F$4:$BA$109,MATCH(1,(DataModel!$A$4:$A$109=$A851)*(DataModel!$B$4:$B$109=$B851),0),MATCH(X$3,DataModel!$F$2:$BA$2,0))*$C851,"")</f>
        <v/>
      </c>
      <c r="Y851" s="114" t="str" cm="1">
        <f t="array" aca="1" ref="Y851" ca="1">IF(AND(Y$4="A",ISNUMBER(DataModel!Y$4)),INDEX(DataModel!$F$4:$BA$109,MATCH(1,(DataModel!$A$4:$A$109=$A851)*(DataModel!$B$4:$B$109=$B851),0),MATCH(Y$3,DataModel!$F$2:$BA$2,0))*$C851,"")</f>
        <v/>
      </c>
      <c r="Z851" s="113" t="str" cm="1">
        <f t="array" aca="1" ref="Z851" ca="1">IF(AND(Z$4="A",ISNUMBER(DataModel!Z$4)),INDEX(DataModel!$F$4:$BA$109,MATCH(1,(DataModel!$A$4:$A$109=$A851)*(DataModel!$B$4:$B$109=$B851),0),MATCH(Z$3,DataModel!$F$2:$BA$2,0))*$C851,"")</f>
        <v/>
      </c>
      <c r="AA851" s="69" t="str" cm="1">
        <f t="array" aca="1" ref="AA851" ca="1">IF(AND(AA$4="A",ISNUMBER(DataModel!AA$4)),INDEX(DataModel!$F$4:$BA$109,MATCH(1,(DataModel!$A$4:$A$109=$A851)*(DataModel!$B$4:$B$109=$B851),0),MATCH(AA$3,DataModel!$F$2:$BA$2,0))*$C851,"")</f>
        <v/>
      </c>
      <c r="AB851" s="69" t="str" cm="1">
        <f t="array" aca="1" ref="AB851" ca="1">IF(AND(AB$4="A",ISNUMBER(DataModel!AB$4)),INDEX(DataModel!$F$4:$BA$109,MATCH(1,(DataModel!$A$4:$A$109=$A851)*(DataModel!$B$4:$B$109=$B851),0),MATCH(AB$3,DataModel!$F$2:$BA$2,0))*$C851,"")</f>
        <v/>
      </c>
      <c r="AC851" s="114" t="str" cm="1">
        <f t="array" aca="1" ref="AC851" ca="1">IF(AND(AC$4="A",ISNUMBER(DataModel!AC$4)),INDEX(DataModel!$F$4:$BA$109,MATCH(1,(DataModel!$A$4:$A$109=$A851)*(DataModel!$B$4:$B$109=$B851),0),MATCH(AC$3,DataModel!$F$2:$BA$2,0))*$C851,"")</f>
        <v/>
      </c>
      <c r="AD851" s="113" t="str" cm="1">
        <f t="array" aca="1" ref="AD851" ca="1">IF(AND(AD$4="A",ISNUMBER(DataModel!AD$4)),INDEX(DataModel!$F$4:$BA$109,MATCH(1,(DataModel!$A$4:$A$109=$A851)*(DataModel!$B$4:$B$109=$B851),0),MATCH(AD$3,DataModel!$F$2:$BA$2,0))*$C851,"")</f>
        <v/>
      </c>
      <c r="AE851" s="69" t="str" cm="1">
        <f t="array" aca="1" ref="AE851" ca="1">IF(AND(AE$4="A",ISNUMBER(DataModel!AE$4)),INDEX(DataModel!$F$4:$BA$109,MATCH(1,(DataModel!$A$4:$A$109=$A851)*(DataModel!$B$4:$B$109=$B851),0),MATCH(AE$3,DataModel!$F$2:$BA$2,0))*$C851,"")</f>
        <v/>
      </c>
      <c r="AF851" s="69" t="str" cm="1">
        <f t="array" aca="1" ref="AF851" ca="1">IF(AND(AF$4="A",ISNUMBER(DataModel!AF$4)),INDEX(DataModel!$F$4:$BA$109,MATCH(1,(DataModel!$A$4:$A$109=$A851)*(DataModel!$B$4:$B$109=$B851),0),MATCH(AF$3,DataModel!$F$2:$BA$2,0))*$C851,"")</f>
        <v/>
      </c>
      <c r="AG851" s="114" t="str" cm="1">
        <f t="array" aca="1" ref="AG851" ca="1">IF(AND(AG$4="A",ISNUMBER(DataModel!AG$4)),INDEX(DataModel!$F$4:$BA$109,MATCH(1,(DataModel!$A$4:$A$109=$A851)*(DataModel!$B$4:$B$109=$B851),0),MATCH(AG$3,DataModel!$F$2:$BA$2,0))*$C851,"")</f>
        <v/>
      </c>
      <c r="AH851" s="113" t="str" cm="1">
        <f t="array" aca="1" ref="AH851" ca="1">IF(AND(AH$4="A",ISNUMBER(DataModel!AH$4)),INDEX(DataModel!$F$4:$BA$109,MATCH(1,(DataModel!$A$4:$A$109=$A851)*(DataModel!$B$4:$B$109=$B851),0),MATCH(AH$3,DataModel!$F$2:$BA$2,0))*$C851,"")</f>
        <v/>
      </c>
      <c r="AI851" s="69" t="str" cm="1">
        <f t="array" aca="1" ref="AI851" ca="1">IF(AND(AI$4="A",ISNUMBER(DataModel!AI$4)),INDEX(DataModel!$F$4:$BA$109,MATCH(1,(DataModel!$A$4:$A$109=$A851)*(DataModel!$B$4:$B$109=$B851),0),MATCH(AI$3,DataModel!$F$2:$BA$2,0))*$C851,"")</f>
        <v/>
      </c>
      <c r="AJ851" s="69" t="str" cm="1">
        <f t="array" aca="1" ref="AJ851" ca="1">IF(AND(AJ$4="A",ISNUMBER(DataModel!AJ$4)),INDEX(DataModel!$F$4:$BA$109,MATCH(1,(DataModel!$A$4:$A$109=$A851)*(DataModel!$B$4:$B$109=$B851),0),MATCH(AJ$3,DataModel!$F$2:$BA$2,0))*$C851,"")</f>
        <v/>
      </c>
      <c r="AK851" s="114" t="str" cm="1">
        <f t="array" aca="1" ref="AK851" ca="1">IF(AND(AK$4="A",ISNUMBER(DataModel!AK$4)),INDEX(DataModel!$F$4:$BA$109,MATCH(1,(DataModel!$A$4:$A$109=$A851)*(DataModel!$B$4:$B$109=$B851),0),MATCH(AK$3,DataModel!$F$2:$BA$2,0))*$C851,"")</f>
        <v/>
      </c>
      <c r="AL851" s="113" t="str" cm="1">
        <f t="array" aca="1" ref="AL851" ca="1">IF(AND(AL$4="A",ISNUMBER(DataModel!AL$4)),INDEX(DataModel!$F$4:$BA$109,MATCH(1,(DataModel!$A$4:$A$109=$A851)*(DataModel!$B$4:$B$109=$B851),0),MATCH(AL$3,DataModel!$F$2:$BA$2,0))*$C851,"")</f>
        <v/>
      </c>
      <c r="AM851" s="69" t="str" cm="1">
        <f t="array" aca="1" ref="AM851" ca="1">IF(AND(AM$4="A",ISNUMBER(DataModel!AM$4)),INDEX(DataModel!$F$4:$BA$109,MATCH(1,(DataModel!$A$4:$A$109=$A851)*(DataModel!$B$4:$B$109=$B851),0),MATCH(AM$3,DataModel!$F$2:$BA$2,0))*$C851,"")</f>
        <v/>
      </c>
      <c r="AN851" s="69" t="str" cm="1">
        <f t="array" aca="1" ref="AN851" ca="1">IF(AND(AN$4="A",ISNUMBER(DataModel!AN$4)),INDEX(DataModel!$F$4:$BA$109,MATCH(1,(DataModel!$A$4:$A$109=$A851)*(DataModel!$B$4:$B$109=$B851),0),MATCH(AN$3,DataModel!$F$2:$BA$2,0))*$C851,"")</f>
        <v/>
      </c>
      <c r="AO851" s="114" t="str" cm="1">
        <f t="array" aca="1" ref="AO851" ca="1">IF(AND(AO$4="A",ISNUMBER(DataModel!AO$4)),INDEX(DataModel!$F$4:$BA$109,MATCH(1,(DataModel!$A$4:$A$109=$A851)*(DataModel!$B$4:$B$109=$B851),0),MATCH(AO$3,DataModel!$F$2:$BA$2,0))*$C851,"")</f>
        <v/>
      </c>
      <c r="AP851" s="113" t="str" cm="1">
        <f t="array" aca="1" ref="AP851" ca="1">IF(AND(AP$4="A",ISNUMBER(DataModel!AP$4)),INDEX(DataModel!$F$4:$BA$109,MATCH(1,(DataModel!$A$4:$A$109=$A851)*(DataModel!$B$4:$B$109=$B851),0),MATCH(AP$3,DataModel!$F$2:$BA$2,0))*$C851,"")</f>
        <v/>
      </c>
      <c r="AQ851" s="69" t="str" cm="1">
        <f t="array" aca="1" ref="AQ851" ca="1">IF(AND(AQ$4="A",ISNUMBER(DataModel!AQ$4)),INDEX(DataModel!$F$4:$BA$109,MATCH(1,(DataModel!$A$4:$A$109=$A851)*(DataModel!$B$4:$B$109=$B851),0),MATCH(AQ$3,DataModel!$F$2:$BA$2,0))*$C851,"")</f>
        <v/>
      </c>
      <c r="AR851" s="69" t="str" cm="1">
        <f t="array" aca="1" ref="AR851" ca="1">IF(AND(AR$4="A",ISNUMBER(DataModel!AR$4)),INDEX(DataModel!$F$4:$BA$109,MATCH(1,(DataModel!$A$4:$A$109=$A851)*(DataModel!$B$4:$B$109=$B851),0),MATCH(AR$3,DataModel!$F$2:$BA$2,0))*$C851,"")</f>
        <v/>
      </c>
      <c r="AS851" s="114" t="str" cm="1">
        <f t="array" aca="1" ref="AS851" ca="1">IF(AND(AS$4="A",ISNUMBER(DataModel!AS$4)),INDEX(DataModel!$F$4:$BA$109,MATCH(1,(DataModel!$A$4:$A$109=$A851)*(DataModel!$B$4:$B$109=$B851),0),MATCH(AS$3,DataModel!$F$2:$BA$2,0))*$C851,"")</f>
        <v/>
      </c>
      <c r="AT851" s="113" t="e" cm="1">
        <f t="array" aca="1" ref="AT851" ca="1">IF(AND(AT$4="A",ISNUMBER(DataModel!AT$4)),INDEX(DataModel!$F$4:$BA$109,MATCH(1,(DataModel!$A$4:$A$109=$A851)*(DataModel!$B$4:$B$109=$B851),0),MATCH(AT$3,DataModel!$F$2:$BA$2,0))*$C851,"")</f>
        <v>#VALUE!</v>
      </c>
      <c r="AU851" s="69" t="e" cm="1">
        <f t="array" aca="1" ref="AU851" ca="1">IF(AND(AU$4="A",ISNUMBER(DataModel!AU$4)),INDEX(DataModel!$F$4:$BA$109,MATCH(1,(DataModel!$A$4:$A$109=$A851)*(DataModel!$B$4:$B$109=$B851),0),MATCH(AU$3,DataModel!$F$2:$BA$2,0))*$C851,"")</f>
        <v>#VALUE!</v>
      </c>
      <c r="AV851" s="69" t="e" cm="1">
        <f t="array" aca="1" ref="AV851" ca="1">IF(AND(AV$4="A",ISNUMBER(DataModel!AV$4)),INDEX(DataModel!$F$4:$BA$109,MATCH(1,(DataModel!$A$4:$A$109=$A851)*(DataModel!$B$4:$B$109=$B851),0),MATCH(AV$3,DataModel!$F$2:$BA$2,0))*$C851,"")</f>
        <v>#VALUE!</v>
      </c>
      <c r="AW851" s="114" t="e" cm="1">
        <f t="array" aca="1" ref="AW851" ca="1">IF(AND(AW$4="A",ISNUMBER(DataModel!AW$4)),INDEX(DataModel!$F$4:$BA$109,MATCH(1,(DataModel!$A$4:$A$109=$A851)*(DataModel!$B$4:$B$109=$B851),0),MATCH(AW$3,DataModel!$F$2:$BA$2,0))*$C851,"")</f>
        <v>#VALUE!</v>
      </c>
      <c r="AX851" s="113" t="e" cm="1">
        <f t="array" aca="1" ref="AX851" ca="1">IF(AND(AX$4="A",ISNUMBER(DataModel!AX$4)),INDEX(DataModel!$F$4:$BA$109,MATCH(1,(DataModel!$A$4:$A$109=$A851)*(DataModel!$B$4:$B$109=$B851),0),MATCH(AX$3,DataModel!$F$2:$BA$2,0))*$C851,"")</f>
        <v>#VALUE!</v>
      </c>
      <c r="AY851" s="69" t="e" cm="1">
        <f t="array" aca="1" ref="AY851" ca="1">IF(AND(AY$4="A",ISNUMBER(DataModel!AY$4)),INDEX(DataModel!$F$4:$BA$109,MATCH(1,(DataModel!$A$4:$A$109=$A851)*(DataModel!$B$4:$B$109=$B851),0),MATCH(AY$3,DataModel!$F$2:$BA$2,0))*$C851,"")</f>
        <v>#VALUE!</v>
      </c>
      <c r="AZ851" s="69" t="e" cm="1">
        <f t="array" aca="1" ref="AZ851" ca="1">IF(AND(AZ$4="A",ISNUMBER(DataModel!AZ$4)),INDEX(DataModel!$F$4:$BA$109,MATCH(1,(DataModel!$A$4:$A$109=$A851)*(DataModel!$B$4:$B$109=$B851),0),MATCH(AZ$3,DataModel!$F$2:$BA$2,0))*$C851,"")</f>
        <v>#VALUE!</v>
      </c>
      <c r="BA851" s="114" t="e" cm="1">
        <f t="array" aca="1" ref="BA851" ca="1">IF(AND(BA$4="A",ISNUMBER(DataModel!BA$4)),INDEX(DataModel!$F$4:$BA$109,MATCH(1,(DataModel!$A$4:$A$109=$A851)*(DataModel!$B$4:$B$109=$B851),0),MATCH(BA$3,DataModel!$F$2:$BA$2,0))*$C851,"")</f>
        <v>#VALUE!</v>
      </c>
      <c r="BB851" s="113"/>
      <c r="BC851" s="69"/>
      <c r="BD851" s="69"/>
      <c r="BE851" s="114"/>
      <c r="BF851" s="113"/>
      <c r="BG851" s="69"/>
      <c r="BH851" s="69"/>
      <c r="BI851" s="114"/>
      <c r="BJ851" s="113"/>
      <c r="BK851" s="69"/>
      <c r="BL851" s="69"/>
      <c r="BM851" s="114"/>
      <c r="BN851" s="113"/>
      <c r="BO851" s="69"/>
      <c r="BP851" s="69"/>
      <c r="BQ851" s="114"/>
      <c r="BR851" s="113"/>
      <c r="BS851" s="69"/>
      <c r="BT851" s="69"/>
      <c r="BU851" s="114"/>
      <c r="BV851" s="113"/>
      <c r="BW851" s="69"/>
      <c r="BX851" s="69"/>
      <c r="BY851" s="114"/>
      <c r="BZ851" s="113"/>
      <c r="CA851" s="69"/>
      <c r="CB851" s="69"/>
      <c r="CC851" s="114"/>
      <c r="CD851" s="113"/>
      <c r="CE851" s="69"/>
      <c r="CF851" s="69"/>
      <c r="CG851" s="114"/>
      <c r="CH851" s="113"/>
      <c r="CI851" s="69"/>
      <c r="CJ851" s="69"/>
      <c r="CK851" s="114"/>
      <c r="CL851" s="113"/>
      <c r="CM851" s="69"/>
      <c r="CN851" s="69"/>
      <c r="CO851" s="114"/>
      <c r="CP851" s="113"/>
      <c r="CQ851" s="69"/>
      <c r="CR851" s="69"/>
      <c r="CS851" s="114"/>
      <c r="CT851" s="113"/>
      <c r="CU851" s="69"/>
      <c r="CV851" s="69"/>
      <c r="CW851" s="114"/>
      <c r="CX851" s="113"/>
      <c r="CY851" s="69"/>
      <c r="CZ851" s="69"/>
      <c r="DA851" s="114"/>
      <c r="DB851" s="113"/>
      <c r="DC851" s="69"/>
      <c r="DD851" s="69"/>
      <c r="DE851" s="114"/>
      <c r="DF851" s="113"/>
      <c r="DG851" s="69"/>
      <c r="DH851" s="69"/>
      <c r="DI851" s="114"/>
      <c r="DK851" s="69">
        <f t="shared" ref="DK851:EK851" ca="1" si="1957">SUM(OFFSET($E851,,MATCH(DK$3,$F$5:$DI$5,0)+3,,1))</f>
        <v>0</v>
      </c>
      <c r="DL851" s="69" t="e">
        <f t="shared" ca="1" si="1957"/>
        <v>#N/A</v>
      </c>
      <c r="DM851" s="69" t="e">
        <f t="shared" ca="1" si="1957"/>
        <v>#VALUE!</v>
      </c>
      <c r="DN851" s="69" t="e">
        <f t="shared" ca="1" si="1957"/>
        <v>#VALUE!</v>
      </c>
      <c r="DO851" s="69" t="e">
        <f t="shared" ca="1" si="1957"/>
        <v>#VALUE!</v>
      </c>
      <c r="DP851" s="69" t="e">
        <f t="shared" ca="1" si="1957"/>
        <v>#VALUE!</v>
      </c>
      <c r="DQ851" s="69" t="e">
        <f t="shared" ca="1" si="1957"/>
        <v>#VALUE!</v>
      </c>
      <c r="DR851" s="69" t="e">
        <f t="shared" ca="1" si="1957"/>
        <v>#VALUE!</v>
      </c>
      <c r="DS851" s="69" t="e">
        <f t="shared" ca="1" si="1957"/>
        <v>#VALUE!</v>
      </c>
      <c r="DT851" s="69" t="e">
        <f t="shared" ca="1" si="1957"/>
        <v>#VALUE!</v>
      </c>
      <c r="DU851" s="69" t="e">
        <f t="shared" ca="1" si="1957"/>
        <v>#VALUE!</v>
      </c>
      <c r="DV851" s="69" t="e">
        <f t="shared" ca="1" si="1957"/>
        <v>#VALUE!</v>
      </c>
      <c r="DW851" s="69" t="e">
        <f t="shared" ca="1" si="1957"/>
        <v>#VALUE!</v>
      </c>
      <c r="DX851" s="69" t="e">
        <f t="shared" ca="1" si="1957"/>
        <v>#VALUE!</v>
      </c>
      <c r="DY851" s="69" t="e">
        <f t="shared" ca="1" si="1957"/>
        <v>#VALUE!</v>
      </c>
      <c r="DZ851" s="69" t="e">
        <f t="shared" ca="1" si="1957"/>
        <v>#VALUE!</v>
      </c>
      <c r="EA851" s="69" t="e">
        <f t="shared" ca="1" si="1957"/>
        <v>#VALUE!</v>
      </c>
      <c r="EB851" s="69" t="e">
        <f t="shared" ca="1" si="1957"/>
        <v>#VALUE!</v>
      </c>
      <c r="EC851" s="69" t="e">
        <f t="shared" ca="1" si="1957"/>
        <v>#VALUE!</v>
      </c>
      <c r="ED851" s="69" t="e">
        <f t="shared" ca="1" si="1957"/>
        <v>#VALUE!</v>
      </c>
      <c r="EE851" s="69" t="e">
        <f t="shared" ca="1" si="1957"/>
        <v>#VALUE!</v>
      </c>
      <c r="EF851" s="69" t="e">
        <f t="shared" ca="1" si="1957"/>
        <v>#VALUE!</v>
      </c>
      <c r="EG851" s="69" t="e">
        <f t="shared" ca="1" si="1957"/>
        <v>#VALUE!</v>
      </c>
      <c r="EH851" s="69" t="e">
        <f t="shared" ca="1" si="1957"/>
        <v>#VALUE!</v>
      </c>
      <c r="EI851" s="69" t="e">
        <f t="shared" ca="1" si="1957"/>
        <v>#VALUE!</v>
      </c>
      <c r="EJ851" s="69" t="e">
        <f t="shared" ca="1" si="1957"/>
        <v>#VALUE!</v>
      </c>
      <c r="EK851" s="69" t="e">
        <f t="shared" ca="1" si="1957"/>
        <v>#VALUE!</v>
      </c>
    </row>
    <row r="852" spans="1:141" outlineLevel="1" x14ac:dyDescent="0.25">
      <c r="A852" s="90"/>
      <c r="B852" s="90"/>
      <c r="C852" s="90"/>
      <c r="D852" s="90"/>
      <c r="F852" s="100"/>
      <c r="I852" s="101"/>
      <c r="J852" s="100"/>
      <c r="M852" s="101"/>
      <c r="N852" s="100"/>
      <c r="Q852" s="101"/>
      <c r="R852" s="100"/>
      <c r="U852" s="101"/>
      <c r="V852" s="100"/>
      <c r="Y852" s="101"/>
      <c r="Z852" s="100"/>
      <c r="AC852" s="101"/>
      <c r="AD852" s="100"/>
      <c r="AG852" s="101"/>
      <c r="AH852" s="100"/>
      <c r="AK852" s="101"/>
      <c r="AL852" s="100"/>
      <c r="AO852" s="101"/>
      <c r="AP852" s="100"/>
      <c r="AS852" s="101"/>
      <c r="AT852" s="100"/>
      <c r="AW852" s="101"/>
      <c r="AX852" s="100"/>
      <c r="BA852" s="101"/>
      <c r="BB852" s="100"/>
      <c r="BE852" s="101"/>
      <c r="BF852" s="100"/>
      <c r="BI852" s="101"/>
      <c r="BJ852" s="100"/>
      <c r="BM852" s="101"/>
      <c r="BN852" s="100"/>
      <c r="BQ852" s="101"/>
      <c r="BR852" s="100"/>
      <c r="BU852" s="101"/>
      <c r="BV852" s="100"/>
      <c r="BY852" s="101"/>
      <c r="BZ852" s="100"/>
      <c r="CC852" s="101"/>
      <c r="CD852" s="100"/>
      <c r="CG852" s="101"/>
      <c r="CH852" s="100"/>
      <c r="CK852" s="101"/>
      <c r="CL852" s="100"/>
      <c r="CO852" s="101"/>
      <c r="CP852" s="100"/>
      <c r="CS852" s="101"/>
      <c r="CT852" s="100"/>
      <c r="CW852" s="101"/>
      <c r="CX852" s="100"/>
      <c r="DA852" s="101"/>
      <c r="DB852" s="100"/>
      <c r="DE852" s="101"/>
      <c r="DF852" s="100"/>
      <c r="DI852" s="101"/>
    </row>
    <row r="853" spans="1:141" outlineLevel="1" x14ac:dyDescent="0.25">
      <c r="A853" s="90"/>
      <c r="B853" s="90"/>
      <c r="C853" s="90"/>
      <c r="D853" s="90"/>
      <c r="E853" t="str">
        <f>CONCATENATE(E847," - model")</f>
        <v>Retained earnings - model</v>
      </c>
      <c r="F853" s="100"/>
      <c r="I853" s="101"/>
      <c r="J853" s="100"/>
      <c r="M853" s="101"/>
      <c r="N853" s="100"/>
      <c r="Q853" s="101"/>
      <c r="R853" s="100"/>
      <c r="U853" s="101"/>
      <c r="V853" s="100"/>
      <c r="Y853" s="101"/>
      <c r="Z853" s="100"/>
      <c r="AC853" s="101"/>
      <c r="AD853" s="100"/>
      <c r="AG853" s="101"/>
      <c r="AH853" s="100"/>
      <c r="AK853" s="101"/>
      <c r="AL853" s="113" t="str">
        <f ca="1">AL851</f>
        <v/>
      </c>
      <c r="AM853" s="69" t="str">
        <f t="shared" ref="AM853:AO853" ca="1" si="1958">AM851</f>
        <v/>
      </c>
      <c r="AN853" s="69" t="str">
        <f t="shared" ca="1" si="1958"/>
        <v/>
      </c>
      <c r="AO853" s="114" t="str">
        <f t="shared" ca="1" si="1958"/>
        <v/>
      </c>
      <c r="AP853" s="113" t="e">
        <f t="shared" ref="AP853:BU853" ca="1" si="1959">IF(AP$4="A",AP851,AO847+AP44)</f>
        <v>#VALUE!</v>
      </c>
      <c r="AQ853" s="69" t="e">
        <f t="shared" ca="1" si="1959"/>
        <v>#VALUE!</v>
      </c>
      <c r="AR853" s="69" t="e">
        <f t="shared" ca="1" si="1959"/>
        <v>#VALUE!</v>
      </c>
      <c r="AS853" s="114" t="e">
        <f t="shared" ca="1" si="1959"/>
        <v>#VALUE!</v>
      </c>
      <c r="AT853" s="113" t="e">
        <f t="shared" ca="1" si="1959"/>
        <v>#VALUE!</v>
      </c>
      <c r="AU853" s="69" t="e">
        <f t="shared" ca="1" si="1959"/>
        <v>#VALUE!</v>
      </c>
      <c r="AV853" s="69" t="e">
        <f t="shared" ca="1" si="1959"/>
        <v>#VALUE!</v>
      </c>
      <c r="AW853" s="114" t="e">
        <f t="shared" ca="1" si="1959"/>
        <v>#VALUE!</v>
      </c>
      <c r="AX853" s="113" t="e">
        <f t="shared" ca="1" si="1959"/>
        <v>#VALUE!</v>
      </c>
      <c r="AY853" s="69" t="e">
        <f t="shared" ca="1" si="1959"/>
        <v>#VALUE!</v>
      </c>
      <c r="AZ853" s="69" t="e">
        <f t="shared" ca="1" si="1959"/>
        <v>#VALUE!</v>
      </c>
      <c r="BA853" s="114" t="e">
        <f t="shared" ca="1" si="1959"/>
        <v>#VALUE!</v>
      </c>
      <c r="BB853" s="113" t="e">
        <f t="shared" ca="1" si="1959"/>
        <v>#VALUE!</v>
      </c>
      <c r="BC853" s="69" t="e">
        <f t="shared" ca="1" si="1959"/>
        <v>#VALUE!</v>
      </c>
      <c r="BD853" s="69" t="e">
        <f t="shared" ca="1" si="1959"/>
        <v>#VALUE!</v>
      </c>
      <c r="BE853" s="114" t="e">
        <f t="shared" ca="1" si="1959"/>
        <v>#VALUE!</v>
      </c>
      <c r="BF853" s="113" t="e">
        <f t="shared" ca="1" si="1959"/>
        <v>#VALUE!</v>
      </c>
      <c r="BG853" s="69" t="e">
        <f t="shared" ca="1" si="1959"/>
        <v>#VALUE!</v>
      </c>
      <c r="BH853" s="69" t="e">
        <f t="shared" ca="1" si="1959"/>
        <v>#VALUE!</v>
      </c>
      <c r="BI853" s="114" t="e">
        <f t="shared" ca="1" si="1959"/>
        <v>#VALUE!</v>
      </c>
      <c r="BJ853" s="113" t="e">
        <f t="shared" ca="1" si="1959"/>
        <v>#VALUE!</v>
      </c>
      <c r="BK853" s="69" t="e">
        <f t="shared" ca="1" si="1959"/>
        <v>#VALUE!</v>
      </c>
      <c r="BL853" s="69" t="e">
        <f t="shared" ca="1" si="1959"/>
        <v>#VALUE!</v>
      </c>
      <c r="BM853" s="114" t="e">
        <f t="shared" ca="1" si="1959"/>
        <v>#VALUE!</v>
      </c>
      <c r="BN853" s="113" t="e">
        <f t="shared" ca="1" si="1959"/>
        <v>#VALUE!</v>
      </c>
      <c r="BO853" s="69" t="e">
        <f t="shared" ca="1" si="1959"/>
        <v>#VALUE!</v>
      </c>
      <c r="BP853" s="69" t="e">
        <f t="shared" ca="1" si="1959"/>
        <v>#VALUE!</v>
      </c>
      <c r="BQ853" s="114" t="e">
        <f t="shared" ca="1" si="1959"/>
        <v>#VALUE!</v>
      </c>
      <c r="BR853" s="113" t="e">
        <f t="shared" ca="1" si="1959"/>
        <v>#VALUE!</v>
      </c>
      <c r="BS853" s="69" t="e">
        <f t="shared" ca="1" si="1959"/>
        <v>#VALUE!</v>
      </c>
      <c r="BT853" s="69" t="e">
        <f t="shared" ca="1" si="1959"/>
        <v>#VALUE!</v>
      </c>
      <c r="BU853" s="114" t="e">
        <f t="shared" ca="1" si="1959"/>
        <v>#VALUE!</v>
      </c>
      <c r="BV853" s="113" t="e">
        <f t="shared" ref="BV853:DA853" ca="1" si="1960">IF(BV$4="A",BV851,BU847+BV44)</f>
        <v>#VALUE!</v>
      </c>
      <c r="BW853" s="69" t="e">
        <f t="shared" ca="1" si="1960"/>
        <v>#VALUE!</v>
      </c>
      <c r="BX853" s="69" t="e">
        <f t="shared" ca="1" si="1960"/>
        <v>#VALUE!</v>
      </c>
      <c r="BY853" s="114" t="e">
        <f t="shared" ca="1" si="1960"/>
        <v>#VALUE!</v>
      </c>
      <c r="BZ853" s="113" t="e">
        <f t="shared" ca="1" si="1960"/>
        <v>#VALUE!</v>
      </c>
      <c r="CA853" s="69" t="e">
        <f t="shared" ca="1" si="1960"/>
        <v>#VALUE!</v>
      </c>
      <c r="CB853" s="69" t="e">
        <f t="shared" ca="1" si="1960"/>
        <v>#VALUE!</v>
      </c>
      <c r="CC853" s="114" t="e">
        <f t="shared" ca="1" si="1960"/>
        <v>#VALUE!</v>
      </c>
      <c r="CD853" s="113" t="e">
        <f t="shared" ca="1" si="1960"/>
        <v>#VALUE!</v>
      </c>
      <c r="CE853" s="69" t="e">
        <f t="shared" ca="1" si="1960"/>
        <v>#VALUE!</v>
      </c>
      <c r="CF853" s="69" t="e">
        <f t="shared" ca="1" si="1960"/>
        <v>#VALUE!</v>
      </c>
      <c r="CG853" s="114" t="e">
        <f t="shared" ca="1" si="1960"/>
        <v>#VALUE!</v>
      </c>
      <c r="CH853" s="113">
        <f t="shared" ca="1" si="1960"/>
        <v>0</v>
      </c>
      <c r="CI853" s="69">
        <f t="shared" ca="1" si="1960"/>
        <v>0</v>
      </c>
      <c r="CJ853" s="69">
        <f t="shared" ca="1" si="1960"/>
        <v>0</v>
      </c>
      <c r="CK853" s="114">
        <f t="shared" ca="1" si="1960"/>
        <v>0</v>
      </c>
      <c r="CL853" s="113">
        <f t="shared" ca="1" si="1960"/>
        <v>0</v>
      </c>
      <c r="CM853" s="69">
        <f t="shared" ca="1" si="1960"/>
        <v>0</v>
      </c>
      <c r="CN853" s="69">
        <f t="shared" ca="1" si="1960"/>
        <v>0</v>
      </c>
      <c r="CO853" s="114">
        <f t="shared" ca="1" si="1960"/>
        <v>0</v>
      </c>
      <c r="CP853" s="113">
        <f t="shared" ca="1" si="1960"/>
        <v>0</v>
      </c>
      <c r="CQ853" s="69">
        <f t="shared" ca="1" si="1960"/>
        <v>0</v>
      </c>
      <c r="CR853" s="69">
        <f t="shared" ca="1" si="1960"/>
        <v>0</v>
      </c>
      <c r="CS853" s="114">
        <f t="shared" ca="1" si="1960"/>
        <v>0</v>
      </c>
      <c r="CT853" s="113">
        <f t="shared" ca="1" si="1960"/>
        <v>0</v>
      </c>
      <c r="CU853" s="69">
        <f t="shared" ca="1" si="1960"/>
        <v>0</v>
      </c>
      <c r="CV853" s="69">
        <f t="shared" ca="1" si="1960"/>
        <v>0</v>
      </c>
      <c r="CW853" s="114">
        <f t="shared" ca="1" si="1960"/>
        <v>0</v>
      </c>
      <c r="CX853" s="113">
        <f t="shared" ca="1" si="1960"/>
        <v>0</v>
      </c>
      <c r="CY853" s="69">
        <f t="shared" ca="1" si="1960"/>
        <v>0</v>
      </c>
      <c r="CZ853" s="69">
        <f t="shared" ca="1" si="1960"/>
        <v>0</v>
      </c>
      <c r="DA853" s="114">
        <f t="shared" ca="1" si="1960"/>
        <v>0</v>
      </c>
      <c r="DB853" s="113">
        <f t="shared" ref="DB853:DI853" ca="1" si="1961">IF(DB$4="A",DB851,DA847+DB44)</f>
        <v>0</v>
      </c>
      <c r="DC853" s="69">
        <f t="shared" ca="1" si="1961"/>
        <v>0</v>
      </c>
      <c r="DD853" s="69">
        <f t="shared" ca="1" si="1961"/>
        <v>0</v>
      </c>
      <c r="DE853" s="114">
        <f t="shared" ca="1" si="1961"/>
        <v>0</v>
      </c>
      <c r="DF853" s="113">
        <f t="shared" ca="1" si="1961"/>
        <v>0</v>
      </c>
      <c r="DG853" s="69">
        <f t="shared" ca="1" si="1961"/>
        <v>0</v>
      </c>
      <c r="DH853" s="69">
        <f t="shared" ca="1" si="1961"/>
        <v>0</v>
      </c>
      <c r="DI853" s="114">
        <f t="shared" ca="1" si="1961"/>
        <v>0</v>
      </c>
      <c r="DK853" s="69">
        <f t="shared" ref="DK853:EK853" ca="1" si="1962">SUM(OFFSET($E853,,MATCH(DK$3,$F$5:$DI$5,0)+3,,1))</f>
        <v>0</v>
      </c>
      <c r="DL853" s="69" t="e">
        <f t="shared" ca="1" si="1962"/>
        <v>#N/A</v>
      </c>
      <c r="DM853" s="69" t="e">
        <f t="shared" ca="1" si="1962"/>
        <v>#VALUE!</v>
      </c>
      <c r="DN853" s="69" t="e">
        <f t="shared" ca="1" si="1962"/>
        <v>#VALUE!</v>
      </c>
      <c r="DO853" s="69" t="e">
        <f t="shared" ca="1" si="1962"/>
        <v>#VALUE!</v>
      </c>
      <c r="DP853" s="69" t="e">
        <f t="shared" ca="1" si="1962"/>
        <v>#VALUE!</v>
      </c>
      <c r="DQ853" s="69" t="e">
        <f t="shared" ca="1" si="1962"/>
        <v>#VALUE!</v>
      </c>
      <c r="DR853" s="69" t="e">
        <f t="shared" ca="1" si="1962"/>
        <v>#VALUE!</v>
      </c>
      <c r="DS853" s="69" t="e">
        <f t="shared" ca="1" si="1962"/>
        <v>#VALUE!</v>
      </c>
      <c r="DT853" s="69" t="e">
        <f t="shared" ca="1" si="1962"/>
        <v>#VALUE!</v>
      </c>
      <c r="DU853" s="69" t="e">
        <f t="shared" ca="1" si="1962"/>
        <v>#VALUE!</v>
      </c>
      <c r="DV853" s="69" t="e">
        <f t="shared" ca="1" si="1962"/>
        <v>#VALUE!</v>
      </c>
      <c r="DW853" s="69" t="e">
        <f t="shared" ca="1" si="1962"/>
        <v>#VALUE!</v>
      </c>
      <c r="DX853" s="69" t="e">
        <f t="shared" ca="1" si="1962"/>
        <v>#VALUE!</v>
      </c>
      <c r="DY853" s="69" t="e">
        <f t="shared" ca="1" si="1962"/>
        <v>#VALUE!</v>
      </c>
      <c r="DZ853" s="69" t="e">
        <f t="shared" ca="1" si="1962"/>
        <v>#VALUE!</v>
      </c>
      <c r="EA853" s="69" t="e">
        <f t="shared" ca="1" si="1962"/>
        <v>#VALUE!</v>
      </c>
      <c r="EB853" s="69" t="e">
        <f t="shared" ca="1" si="1962"/>
        <v>#VALUE!</v>
      </c>
      <c r="EC853" s="69" t="e">
        <f t="shared" ca="1" si="1962"/>
        <v>#VALUE!</v>
      </c>
      <c r="ED853" s="69" t="e">
        <f t="shared" ca="1" si="1962"/>
        <v>#VALUE!</v>
      </c>
      <c r="EE853" s="69" t="e">
        <f t="shared" ca="1" si="1962"/>
        <v>#VALUE!</v>
      </c>
      <c r="EF853" s="69" t="e">
        <f t="shared" ca="1" si="1962"/>
        <v>#VALUE!</v>
      </c>
      <c r="EG853" s="69" t="e">
        <f t="shared" ca="1" si="1962"/>
        <v>#VALUE!</v>
      </c>
      <c r="EH853" s="69" t="e">
        <f t="shared" ca="1" si="1962"/>
        <v>#VALUE!</v>
      </c>
      <c r="EI853" s="69" t="e">
        <f t="shared" ca="1" si="1962"/>
        <v>#VALUE!</v>
      </c>
      <c r="EJ853" s="69" t="e">
        <f t="shared" ca="1" si="1962"/>
        <v>#VALUE!</v>
      </c>
      <c r="EK853" s="69" t="e">
        <f t="shared" ca="1" si="1962"/>
        <v>#VALUE!</v>
      </c>
    </row>
    <row r="854" spans="1:141" outlineLevel="1" x14ac:dyDescent="0.25">
      <c r="A854" s="129"/>
      <c r="B854" s="129"/>
      <c r="C854" s="129"/>
      <c r="D854" s="129"/>
      <c r="E854" s="122"/>
      <c r="F854" s="130"/>
      <c r="G854" s="122"/>
      <c r="H854" s="122"/>
      <c r="I854" s="122"/>
      <c r="J854" s="130"/>
      <c r="K854" s="122"/>
      <c r="L854" s="122"/>
      <c r="M854" s="122"/>
      <c r="N854" s="130"/>
      <c r="O854" s="122"/>
      <c r="P854" s="122"/>
      <c r="Q854" s="122"/>
      <c r="R854" s="130"/>
      <c r="S854" s="122"/>
      <c r="T854" s="122"/>
      <c r="U854" s="122"/>
      <c r="V854" s="130"/>
      <c r="W854" s="122"/>
      <c r="X854" s="122"/>
      <c r="Y854" s="122"/>
      <c r="Z854" s="130"/>
      <c r="AA854" s="122"/>
      <c r="AB854" s="122"/>
      <c r="AC854" s="122"/>
      <c r="AD854" s="130"/>
      <c r="AE854" s="122"/>
      <c r="AF854" s="122"/>
      <c r="AG854" s="122"/>
      <c r="AH854" s="130"/>
      <c r="AI854" s="122"/>
      <c r="AJ854" s="122"/>
      <c r="AK854" s="122"/>
      <c r="AL854" s="130"/>
      <c r="AM854" s="122"/>
      <c r="AN854" s="122"/>
      <c r="AO854" s="122"/>
      <c r="AP854" s="130"/>
      <c r="AQ854" s="122"/>
      <c r="AR854" s="122"/>
      <c r="AS854" s="122"/>
      <c r="AT854" s="130"/>
      <c r="AU854" s="122"/>
      <c r="AV854" s="122"/>
      <c r="AW854" s="122"/>
      <c r="AX854" s="130"/>
      <c r="AY854" s="122"/>
      <c r="AZ854" s="122"/>
      <c r="BA854" s="122"/>
      <c r="BB854" s="130"/>
      <c r="BC854" s="122"/>
      <c r="BD854" s="122"/>
      <c r="BE854" s="122"/>
      <c r="BF854" s="130"/>
      <c r="BG854" s="122"/>
      <c r="BH854" s="122"/>
      <c r="BI854" s="122"/>
      <c r="BJ854" s="130"/>
      <c r="BK854" s="122"/>
      <c r="BL854" s="122"/>
      <c r="BM854" s="122"/>
      <c r="BN854" s="130"/>
      <c r="BO854" s="122"/>
      <c r="BP854" s="122"/>
      <c r="BQ854" s="122"/>
      <c r="BR854" s="130"/>
      <c r="BS854" s="122"/>
      <c r="BT854" s="122"/>
      <c r="BU854" s="122"/>
      <c r="BV854" s="130"/>
      <c r="BW854" s="122"/>
      <c r="BX854" s="122"/>
      <c r="BY854" s="122"/>
      <c r="BZ854" s="130"/>
      <c r="CA854" s="122"/>
      <c r="CB854" s="122"/>
      <c r="CC854" s="122"/>
      <c r="CD854" s="130"/>
      <c r="CE854" s="122"/>
      <c r="CF854" s="122"/>
      <c r="CG854" s="122"/>
      <c r="CH854" s="130"/>
      <c r="CI854" s="122"/>
      <c r="CJ854" s="122"/>
      <c r="CK854" s="122"/>
      <c r="CL854" s="130"/>
      <c r="CM854" s="122"/>
      <c r="CN854" s="122"/>
      <c r="CO854" s="122"/>
      <c r="CP854" s="130"/>
      <c r="CQ854" s="122"/>
      <c r="CR854" s="122"/>
      <c r="CS854" s="122"/>
      <c r="CT854" s="130"/>
      <c r="CU854" s="122"/>
      <c r="CV854" s="122"/>
      <c r="CW854" s="122"/>
      <c r="CX854" s="130"/>
      <c r="CY854" s="122"/>
      <c r="CZ854" s="122"/>
      <c r="DA854" s="122"/>
      <c r="DB854" s="130"/>
      <c r="DC854" s="122"/>
      <c r="DD854" s="122"/>
      <c r="DE854" s="122"/>
      <c r="DF854" s="130"/>
      <c r="DG854" s="122"/>
      <c r="DH854" s="122"/>
      <c r="DI854" s="131"/>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2"/>
      <c r="EI854" s="122"/>
      <c r="EJ854" s="122"/>
      <c r="EK854" s="122"/>
    </row>
    <row r="855" spans="1:141" outlineLevel="1" x14ac:dyDescent="0.25">
      <c r="A855" s="90"/>
      <c r="B855" s="90"/>
      <c r="C855" s="90"/>
      <c r="D855" s="90"/>
    </row>
    <row r="856" spans="1:141" x14ac:dyDescent="0.25">
      <c r="A856" s="90"/>
      <c r="B856" s="90"/>
      <c r="C856" s="90"/>
      <c r="D856" s="90"/>
    </row>
    <row r="857" spans="1:141" x14ac:dyDescent="0.25">
      <c r="A857" s="90"/>
      <c r="B857" s="90"/>
      <c r="C857" s="90"/>
      <c r="D857" s="90"/>
    </row>
    <row r="858" spans="1:141" x14ac:dyDescent="0.25">
      <c r="A858" s="90"/>
      <c r="B858" s="90"/>
      <c r="C858" s="90"/>
      <c r="D858" s="90"/>
      <c r="E858" s="3" t="s">
        <v>369</v>
      </c>
      <c r="F858" s="5"/>
      <c r="G858" s="5"/>
      <c r="H858" s="5"/>
      <c r="I858" s="5"/>
      <c r="J858" s="5"/>
      <c r="K858" s="5"/>
      <c r="L858" s="122"/>
      <c r="M858" s="122"/>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row>
    <row r="859" spans="1:141" x14ac:dyDescent="0.25">
      <c r="A859" s="90"/>
      <c r="B859" s="90"/>
      <c r="C859" s="90"/>
      <c r="D859" s="90"/>
      <c r="E859" s="169"/>
    </row>
    <row r="860" spans="1:141" x14ac:dyDescent="0.25">
      <c r="A860" s="90"/>
      <c r="B860" s="90"/>
      <c r="C860" s="90"/>
      <c r="D860" s="90"/>
      <c r="E860" t="s">
        <v>370</v>
      </c>
      <c r="F860" s="113"/>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c r="BS860" s="69"/>
      <c r="BT860" s="69"/>
      <c r="BU860" s="69"/>
      <c r="BV860" s="69"/>
      <c r="BW860" s="69"/>
      <c r="BX860" s="69"/>
      <c r="BY860" s="69"/>
      <c r="BZ860" s="69"/>
      <c r="CA860" s="69"/>
      <c r="CB860" s="69"/>
      <c r="CC860" s="69"/>
      <c r="CD860" s="69"/>
      <c r="CE860" s="69"/>
      <c r="CF860" s="69"/>
      <c r="CG860" s="69"/>
      <c r="CH860" s="69"/>
      <c r="CI860" s="69"/>
      <c r="CJ860" s="69"/>
      <c r="CK860" s="69"/>
      <c r="CL860" s="69"/>
      <c r="CM860" s="69"/>
      <c r="CN860" s="69"/>
      <c r="CO860" s="69"/>
      <c r="CP860" s="69"/>
      <c r="CQ860" s="69"/>
      <c r="CR860" s="69"/>
      <c r="CS860" s="69"/>
      <c r="CT860" s="69"/>
      <c r="CU860" s="69"/>
      <c r="CV860" s="69"/>
      <c r="CW860" s="69"/>
      <c r="CX860" s="69"/>
      <c r="CY860" s="69"/>
      <c r="CZ860" s="69"/>
      <c r="DA860" s="69"/>
      <c r="DB860" s="69"/>
      <c r="DC860" s="69"/>
      <c r="DD860" s="69"/>
      <c r="DE860" s="69"/>
      <c r="DF860" s="69"/>
      <c r="DG860" s="69"/>
      <c r="DH860" s="69"/>
      <c r="DI860" s="69"/>
      <c r="DJ860" s="69"/>
      <c r="DK860" s="69">
        <f t="shared" ref="DK860:EK860" ca="1" si="1963">DK27</f>
        <v>0</v>
      </c>
      <c r="DL860" s="69" t="str">
        <f t="shared" ca="1" si="1963"/>
        <v/>
      </c>
      <c r="DM860" s="69" t="str">
        <f t="shared" ca="1" si="1963"/>
        <v/>
      </c>
      <c r="DN860" s="69" t="str">
        <f t="shared" ca="1" si="1963"/>
        <v/>
      </c>
      <c r="DO860" s="69" t="str">
        <f t="shared" ca="1" si="1963"/>
        <v/>
      </c>
      <c r="DP860" s="69" t="str">
        <f t="shared" ca="1" si="1963"/>
        <v/>
      </c>
      <c r="DQ860" s="69" t="str">
        <f t="shared" ca="1" si="1963"/>
        <v/>
      </c>
      <c r="DR860" s="69" t="str">
        <f t="shared" ca="1" si="1963"/>
        <v/>
      </c>
      <c r="DS860" s="69" t="str">
        <f t="shared" ca="1" si="1963"/>
        <v/>
      </c>
      <c r="DT860" s="69" t="str">
        <f t="shared" ca="1" si="1963"/>
        <v/>
      </c>
      <c r="DU860" s="69" t="str">
        <f t="shared" ca="1" si="1963"/>
        <v/>
      </c>
      <c r="DV860" s="69" t="str">
        <f t="shared" ca="1" si="1963"/>
        <v/>
      </c>
      <c r="DW860" s="69" t="str">
        <f t="shared" ca="1" si="1963"/>
        <v/>
      </c>
      <c r="DX860" s="69" t="str">
        <f t="shared" ca="1" si="1963"/>
        <v/>
      </c>
      <c r="DY860" s="69" t="str">
        <f t="shared" ca="1" si="1963"/>
        <v/>
      </c>
      <c r="DZ860" s="69" t="str">
        <f t="shared" ca="1" si="1963"/>
        <v/>
      </c>
      <c r="EA860" s="69" t="str">
        <f t="shared" ca="1" si="1963"/>
        <v/>
      </c>
      <c r="EB860" s="69" t="str">
        <f t="shared" ca="1" si="1963"/>
        <v/>
      </c>
      <c r="EC860" s="69" t="str">
        <f t="shared" ca="1" si="1963"/>
        <v/>
      </c>
      <c r="ED860" s="69" t="str">
        <f t="shared" ca="1" si="1963"/>
        <v/>
      </c>
      <c r="EE860" s="69" t="str">
        <f t="shared" ca="1" si="1963"/>
        <v/>
      </c>
      <c r="EF860" s="69" t="str">
        <f t="shared" ca="1" si="1963"/>
        <v/>
      </c>
      <c r="EG860" s="69" t="str">
        <f t="shared" ca="1" si="1963"/>
        <v/>
      </c>
      <c r="EH860" s="69" t="str">
        <f t="shared" ca="1" si="1963"/>
        <v/>
      </c>
      <c r="EI860" s="69" t="str">
        <f t="shared" ca="1" si="1963"/>
        <v/>
      </c>
      <c r="EJ860" s="69" t="str">
        <f t="shared" ca="1" si="1963"/>
        <v/>
      </c>
      <c r="EK860" s="69" t="str">
        <f t="shared" ca="1" si="1963"/>
        <v/>
      </c>
    </row>
    <row r="861" spans="1:141" s="37" customFormat="1" x14ac:dyDescent="0.25">
      <c r="A861" s="192"/>
      <c r="B861" s="192"/>
      <c r="C861" s="192"/>
      <c r="D861" s="192"/>
      <c r="E861" s="37" t="s">
        <v>375</v>
      </c>
      <c r="DK861" s="109" t="str">
        <f t="shared" ref="DK861:EK861" ca="1" si="1964">DK245</f>
        <v/>
      </c>
      <c r="DL861" s="109" t="str">
        <f t="shared" ca="1" si="1964"/>
        <v/>
      </c>
      <c r="DM861" s="109" t="str">
        <f t="shared" ca="1" si="1964"/>
        <v/>
      </c>
      <c r="DN861" s="109" t="str">
        <f t="shared" ca="1" si="1964"/>
        <v/>
      </c>
      <c r="DO861" s="109" t="str">
        <f t="shared" ca="1" si="1964"/>
        <v/>
      </c>
      <c r="DP861" s="109" t="str">
        <f t="shared" ca="1" si="1964"/>
        <v/>
      </c>
      <c r="DQ861" s="109" t="str">
        <f t="shared" ca="1" si="1964"/>
        <v/>
      </c>
      <c r="DR861" s="109" t="str">
        <f t="shared" ca="1" si="1964"/>
        <v/>
      </c>
      <c r="DS861" s="109" t="str">
        <f t="shared" ca="1" si="1964"/>
        <v/>
      </c>
      <c r="DT861" s="109" t="str">
        <f t="shared" ca="1" si="1964"/>
        <v/>
      </c>
      <c r="DU861" s="109" t="str">
        <f t="shared" ca="1" si="1964"/>
        <v/>
      </c>
      <c r="DV861" s="109" t="str">
        <f t="shared" ca="1" si="1964"/>
        <v/>
      </c>
      <c r="DW861" s="109" t="str">
        <f t="shared" ca="1" si="1964"/>
        <v/>
      </c>
      <c r="DX861" s="109" t="str">
        <f t="shared" ca="1" si="1964"/>
        <v/>
      </c>
      <c r="DY861" s="109" t="str">
        <f t="shared" ca="1" si="1964"/>
        <v/>
      </c>
      <c r="DZ861" s="109" t="str">
        <f t="shared" ca="1" si="1964"/>
        <v/>
      </c>
      <c r="EA861" s="109" t="str">
        <f t="shared" ca="1" si="1964"/>
        <v/>
      </c>
      <c r="EB861" s="109" t="str">
        <f t="shared" ca="1" si="1964"/>
        <v/>
      </c>
      <c r="EC861" s="109" t="str">
        <f t="shared" ca="1" si="1964"/>
        <v/>
      </c>
      <c r="ED861" s="109" t="str">
        <f t="shared" ca="1" si="1964"/>
        <v/>
      </c>
      <c r="EE861" s="109" t="str">
        <f t="shared" ca="1" si="1964"/>
        <v/>
      </c>
      <c r="EF861" s="109" t="str">
        <f t="shared" ca="1" si="1964"/>
        <v/>
      </c>
      <c r="EG861" s="109" t="str">
        <f t="shared" ca="1" si="1964"/>
        <v/>
      </c>
      <c r="EH861" s="109" t="str">
        <f t="shared" ca="1" si="1964"/>
        <v/>
      </c>
      <c r="EI861" s="109" t="str">
        <f t="shared" ca="1" si="1964"/>
        <v/>
      </c>
      <c r="EJ861" s="109" t="str">
        <f t="shared" ca="1" si="1964"/>
        <v/>
      </c>
      <c r="EK861" s="109" t="str">
        <f t="shared" ca="1" si="1964"/>
        <v/>
      </c>
    </row>
    <row r="862" spans="1:141" x14ac:dyDescent="0.25">
      <c r="A862" s="90"/>
      <c r="B862" s="90"/>
      <c r="C862" s="90"/>
      <c r="D862" s="90"/>
      <c r="F862" s="113"/>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c r="BS862" s="69"/>
      <c r="BT862" s="69"/>
      <c r="BU862" s="69"/>
      <c r="BV862" s="69"/>
      <c r="BW862" s="69"/>
      <c r="BX862" s="69"/>
      <c r="BY862" s="69"/>
      <c r="BZ862" s="69"/>
      <c r="CA862" s="69"/>
      <c r="CB862" s="69"/>
      <c r="CC862" s="69"/>
      <c r="CD862" s="69"/>
      <c r="CE862" s="69"/>
      <c r="CF862" s="69"/>
      <c r="CG862" s="69"/>
      <c r="CH862" s="69"/>
      <c r="CI862" s="69"/>
      <c r="CJ862" s="69"/>
      <c r="CK862" s="69"/>
      <c r="CL862" s="69"/>
      <c r="CM862" s="69"/>
      <c r="CN862" s="69"/>
      <c r="CO862" s="69"/>
      <c r="CP862" s="69"/>
      <c r="CQ862" s="69"/>
      <c r="CR862" s="69"/>
      <c r="CS862" s="69"/>
      <c r="CT862" s="69"/>
      <c r="CU862" s="69"/>
      <c r="CV862" s="69"/>
      <c r="CW862" s="69"/>
      <c r="CX862" s="69"/>
      <c r="CY862" s="69"/>
      <c r="CZ862" s="69"/>
      <c r="DA862" s="69"/>
      <c r="DB862" s="69"/>
      <c r="DC862" s="69"/>
      <c r="DD862" s="69"/>
      <c r="DE862" s="69"/>
      <c r="DF862" s="69"/>
      <c r="DG862" s="69"/>
      <c r="DH862" s="69"/>
      <c r="DI862" s="69"/>
      <c r="DJ862" s="69"/>
      <c r="DK862" s="69"/>
      <c r="DL862" s="69"/>
      <c r="DM862" s="69"/>
      <c r="DN862" s="69"/>
      <c r="DO862" s="69"/>
      <c r="DP862" s="69"/>
      <c r="DQ862" s="69"/>
      <c r="DR862" s="69"/>
      <c r="DS862" s="69"/>
      <c r="DT862" s="69"/>
      <c r="DU862" s="69"/>
      <c r="DV862" s="69"/>
      <c r="DW862" s="69"/>
      <c r="DX862" s="69"/>
      <c r="DY862" s="69"/>
      <c r="DZ862" s="69"/>
      <c r="EA862" s="69"/>
      <c r="EB862" s="69"/>
      <c r="EC862" s="69"/>
      <c r="ED862" s="69"/>
      <c r="EE862" s="69"/>
      <c r="EF862" s="69"/>
      <c r="EG862" s="69"/>
      <c r="EH862" s="69"/>
      <c r="EI862" s="69"/>
      <c r="EJ862" s="69"/>
      <c r="EK862" s="69"/>
    </row>
    <row r="863" spans="1:141" x14ac:dyDescent="0.25">
      <c r="A863" s="90"/>
      <c r="B863" s="90"/>
      <c r="C863" s="90"/>
      <c r="D863" s="90"/>
      <c r="E863" t="s">
        <v>384</v>
      </c>
      <c r="DK863" s="199" t="str">
        <f t="shared" ref="DK863:EK863" ca="1" si="1965">IF(NOT(DK$4="A"),IF(ISNUMBER($E$864),$E$864,IF(ISNUMBER(DJ863),DJ863,DK861)),"")</f>
        <v/>
      </c>
      <c r="DL863" s="199" t="str">
        <f t="shared" ca="1" si="1965"/>
        <v/>
      </c>
      <c r="DM863" s="199" t="str">
        <f t="shared" ca="1" si="1965"/>
        <v/>
      </c>
      <c r="DN863" s="199" t="str">
        <f t="shared" ca="1" si="1965"/>
        <v/>
      </c>
      <c r="DO863" s="199" t="str">
        <f t="shared" ca="1" si="1965"/>
        <v/>
      </c>
      <c r="DP863" s="199" t="str">
        <f t="shared" ca="1" si="1965"/>
        <v/>
      </c>
      <c r="DQ863" s="199" t="str">
        <f t="shared" ca="1" si="1965"/>
        <v/>
      </c>
      <c r="DR863" s="199" t="str">
        <f t="shared" ca="1" si="1965"/>
        <v/>
      </c>
      <c r="DS863" s="199" t="str">
        <f t="shared" ca="1" si="1965"/>
        <v/>
      </c>
      <c r="DT863" s="199" t="str">
        <f t="shared" ca="1" si="1965"/>
        <v/>
      </c>
      <c r="DU863" s="199" t="str">
        <f t="shared" ca="1" si="1965"/>
        <v/>
      </c>
      <c r="DV863" s="199" t="str">
        <f t="shared" ca="1" si="1965"/>
        <v/>
      </c>
      <c r="DW863" s="199" t="str">
        <f t="shared" ca="1" si="1965"/>
        <v/>
      </c>
      <c r="DX863" s="199" t="str">
        <f t="shared" ca="1" si="1965"/>
        <v/>
      </c>
      <c r="DY863" s="199" t="str">
        <f t="shared" ca="1" si="1965"/>
        <v/>
      </c>
      <c r="DZ863" s="199" t="str">
        <f t="shared" ca="1" si="1965"/>
        <v/>
      </c>
      <c r="EA863" s="199" t="str">
        <f t="shared" ca="1" si="1965"/>
        <v/>
      </c>
      <c r="EB863" s="199" t="str">
        <f t="shared" ca="1" si="1965"/>
        <v/>
      </c>
      <c r="EC863" s="199" t="str">
        <f t="shared" ca="1" si="1965"/>
        <v/>
      </c>
      <c r="ED863" s="199" t="str">
        <f t="shared" ca="1" si="1965"/>
        <v/>
      </c>
      <c r="EE863" s="199" t="str">
        <f t="shared" ca="1" si="1965"/>
        <v/>
      </c>
      <c r="EF863" s="199" t="str">
        <f t="shared" ca="1" si="1965"/>
        <v/>
      </c>
      <c r="EG863" s="199" t="str">
        <f t="shared" ca="1" si="1965"/>
        <v/>
      </c>
      <c r="EH863" s="199" t="str">
        <f t="shared" ca="1" si="1965"/>
        <v/>
      </c>
      <c r="EI863" s="199" t="str">
        <f t="shared" ca="1" si="1965"/>
        <v/>
      </c>
      <c r="EJ863" s="199" t="str">
        <f t="shared" ca="1" si="1965"/>
        <v/>
      </c>
      <c r="EK863" s="199" t="str">
        <f t="shared" ca="1" si="1965"/>
        <v/>
      </c>
    </row>
    <row r="864" spans="1:141" s="37" customFormat="1" x14ac:dyDescent="0.25">
      <c r="A864" s="192"/>
      <c r="B864" s="192"/>
      <c r="C864" s="192"/>
      <c r="D864" s="192"/>
      <c r="E864" s="195"/>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row>
    <row r="865" spans="1:141" s="37" customFormat="1" x14ac:dyDescent="0.25">
      <c r="A865" s="192"/>
      <c r="B865" s="192"/>
      <c r="C865" s="192"/>
      <c r="D865" s="192"/>
      <c r="E865" s="193" t="s">
        <v>399</v>
      </c>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row>
    <row r="866" spans="1:141" s="37" customFormat="1" x14ac:dyDescent="0.25">
      <c r="A866" s="192"/>
      <c r="B866" s="192"/>
      <c r="C866" s="192"/>
      <c r="D866" s="192"/>
      <c r="E866"/>
      <c r="DK866" s="109"/>
      <c r="DL866" s="109"/>
      <c r="DM866" s="109"/>
      <c r="DN866" s="109"/>
      <c r="DO866" s="109"/>
      <c r="DP866" s="109"/>
      <c r="DQ866" s="109"/>
      <c r="DR866" s="109"/>
      <c r="DS866" s="109"/>
      <c r="DT866" s="109"/>
      <c r="DU866" s="109"/>
      <c r="DV866" s="109"/>
      <c r="DW866" s="109"/>
      <c r="DX866" s="109"/>
      <c r="DY866" s="109"/>
      <c r="DZ866" s="109"/>
      <c r="EA866" s="109"/>
      <c r="EB866" s="109"/>
      <c r="EC866" s="109"/>
      <c r="ED866" s="109"/>
      <c r="EE866" s="109"/>
      <c r="EF866" s="109"/>
      <c r="EG866" s="109"/>
      <c r="EH866" s="109"/>
      <c r="EI866" s="109"/>
      <c r="EJ866" s="109"/>
      <c r="EK866" s="109"/>
    </row>
    <row r="867" spans="1:141" s="37" customFormat="1" x14ac:dyDescent="0.25">
      <c r="A867" s="192"/>
      <c r="B867" s="192"/>
      <c r="C867" s="192"/>
      <c r="D867" s="192"/>
      <c r="E867" t="s">
        <v>376</v>
      </c>
      <c r="DK867" s="109"/>
      <c r="DL867" s="109"/>
      <c r="DM867" s="109"/>
      <c r="DN867" s="109"/>
      <c r="DO867" s="109"/>
      <c r="DP867" s="109"/>
      <c r="DQ867" s="109"/>
      <c r="DR867" s="3" t="s">
        <v>389</v>
      </c>
      <c r="DS867" s="3"/>
      <c r="DT867" s="3"/>
      <c r="DU867" s="3"/>
      <c r="DV867" s="266"/>
      <c r="DW867" s="267"/>
      <c r="DX867" s="3"/>
      <c r="DY867" s="3"/>
      <c r="DZ867" s="3"/>
      <c r="EA867" s="214" t="s">
        <v>390</v>
      </c>
      <c r="EB867" s="109"/>
      <c r="EC867" s="109"/>
      <c r="ED867" s="109"/>
      <c r="EE867" s="109"/>
      <c r="EF867" s="109"/>
      <c r="EG867" s="109"/>
      <c r="EH867" s="109"/>
      <c r="EI867" s="109"/>
      <c r="EJ867" s="109"/>
      <c r="EK867" s="109"/>
    </row>
    <row r="868" spans="1:141" s="37" customFormat="1" x14ac:dyDescent="0.25">
      <c r="A868" s="192"/>
      <c r="B868" s="192"/>
      <c r="C868" s="192"/>
      <c r="D868" s="192"/>
      <c r="E868" s="194">
        <f ca="1">TODAY()</f>
        <v>45671</v>
      </c>
      <c r="DK868" s="109"/>
      <c r="DL868" s="109"/>
      <c r="DM868" s="109"/>
      <c r="DN868" s="109"/>
      <c r="DO868" s="109"/>
      <c r="DP868" s="109"/>
      <c r="DQ868" s="109"/>
      <c r="DR868" s="202" t="s">
        <v>391</v>
      </c>
      <c r="DS868" s="203"/>
      <c r="DT868" s="203"/>
      <c r="DU868" s="203"/>
      <c r="DV868" s="211">
        <f>E884</f>
        <v>0.03</v>
      </c>
      <c r="DW868" s="202" t="s">
        <v>403</v>
      </c>
      <c r="DX868" s="203"/>
      <c r="DY868" s="203"/>
      <c r="DZ868" s="203"/>
      <c r="EA868" s="212">
        <f>E886</f>
        <v>10</v>
      </c>
      <c r="EB868" s="109"/>
      <c r="EC868" s="109"/>
      <c r="ED868" s="109"/>
      <c r="EE868" s="109"/>
      <c r="EF868" s="109"/>
      <c r="EG868" s="109"/>
      <c r="EH868" s="109"/>
      <c r="EI868" s="109"/>
      <c r="EJ868" s="109"/>
      <c r="EK868" s="109"/>
    </row>
    <row r="869" spans="1:141" s="37" customFormat="1" x14ac:dyDescent="0.25">
      <c r="A869" s="192"/>
      <c r="B869" s="192"/>
      <c r="C869" s="192"/>
      <c r="D869" s="192"/>
      <c r="E869" t="s">
        <v>377</v>
      </c>
      <c r="DK869" s="109"/>
      <c r="DL869" s="109"/>
      <c r="DM869" s="109"/>
      <c r="DN869" s="109"/>
      <c r="DO869" s="109"/>
      <c r="DP869" s="109"/>
      <c r="DQ869" s="109"/>
      <c r="DR869" s="204" t="s">
        <v>392</v>
      </c>
      <c r="DS869" s="109"/>
      <c r="DT869" s="109"/>
      <c r="DU869" s="109"/>
      <c r="DV869" s="205" t="str" cm="1">
        <f t="array" aca="1" ref="DV869" ca="1">IFERROR(IFERROR(INDEX(DK903:EK903, SMALL(IF(DK903:EK903&lt;&gt;"", COLUMN(DK903:EK903)-COLUMN(DK903)+1), $E$880)), "")*(1+E884)/(E873-E884),"")</f>
        <v/>
      </c>
      <c r="DW869" s="204" t="s">
        <v>392</v>
      </c>
      <c r="DX869" s="109"/>
      <c r="DY869" s="109"/>
      <c r="DZ869" s="109"/>
      <c r="EA869" s="205" t="str" cm="1">
        <f t="array" aca="1" ref="EA869" ca="1">IFERROR(INDEX(A32:EK32,,IFERROR(SMALL(IF(DK903:EK903&lt;&gt;"", COLUMN(DK903:EK903)), $E$880), ""))*E886,"")</f>
        <v/>
      </c>
      <c r="EB869" s="109"/>
      <c r="EC869" s="109"/>
      <c r="ED869" s="109"/>
      <c r="EE869" s="109"/>
      <c r="EF869" s="109"/>
      <c r="EG869" s="109"/>
      <c r="EH869" s="109"/>
      <c r="EI869" s="109"/>
      <c r="EJ869" s="109"/>
      <c r="EK869" s="109"/>
    </row>
    <row r="870" spans="1:141" s="37" customFormat="1" x14ac:dyDescent="0.25">
      <c r="A870" s="192"/>
      <c r="B870" s="192"/>
      <c r="C870" s="192"/>
      <c r="D870" s="192"/>
      <c r="E870" s="23">
        <f ca="1">DATE(YEAR(TODAY()),12,31)-E868</f>
        <v>351</v>
      </c>
      <c r="DK870" s="109"/>
      <c r="DL870" s="109"/>
      <c r="DM870" s="109"/>
      <c r="DN870" s="109"/>
      <c r="DO870" s="109"/>
      <c r="DP870" s="109"/>
      <c r="DQ870" s="109"/>
      <c r="DR870" s="209" t="s">
        <v>393</v>
      </c>
      <c r="DS870" s="109"/>
      <c r="DT870" s="109"/>
      <c r="DU870" s="109"/>
      <c r="DV870" s="206" t="str" cm="1">
        <f t="array" aca="1" ref="DV870" ca="1">IFERROR(DV869/INDEX(A32:EK32,,IFERROR(SMALL(IF(DK903:EK903&lt;&gt;"", COLUMN(DK903:EK903)), $E$880), "")),"")</f>
        <v/>
      </c>
      <c r="DW870" s="209" t="s">
        <v>515</v>
      </c>
      <c r="DX870" s="109"/>
      <c r="DY870" s="109"/>
      <c r="DZ870" s="109"/>
      <c r="EA870" s="213" t="str" cm="1">
        <f t="array" aca="1" ref="EA870" ca="1">IFERROR((EA869*E873-INDEX(DK903:EK903, SMALL(IF(DK903:EK903&lt;&gt;"", COLUMN(DK903:EK903)-COLUMN(DK903)+1), $E$880)))/(INDEX(DK903:EK903, SMALL(IF(DK903:EK903&lt;&gt;"", COLUMN(DK903:EK903)-COLUMN(DK903)+1), $E$880))+EA869),"")</f>
        <v/>
      </c>
      <c r="EB870" s="109"/>
      <c r="EC870" s="109"/>
      <c r="ED870" s="109"/>
      <c r="EE870" s="109"/>
      <c r="EF870" s="109"/>
      <c r="EG870" s="109"/>
      <c r="EH870" s="109"/>
      <c r="EI870" s="109"/>
      <c r="EJ870" s="109"/>
      <c r="EK870" s="109"/>
    </row>
    <row r="871" spans="1:141" s="37" customFormat="1" x14ac:dyDescent="0.25">
      <c r="A871" s="192"/>
      <c r="B871" s="192"/>
      <c r="C871" s="192"/>
      <c r="D871" s="192"/>
      <c r="E871"/>
      <c r="DK871" s="109"/>
      <c r="DL871" s="109"/>
      <c r="DM871" s="109"/>
      <c r="DN871" s="109"/>
      <c r="DO871" s="109"/>
      <c r="DP871" s="109"/>
      <c r="DQ871" s="109"/>
      <c r="DR871" s="204" t="s">
        <v>394</v>
      </c>
      <c r="DS871" s="109"/>
      <c r="DT871" s="109"/>
      <c r="DU871" s="109"/>
      <c r="DV871" s="205" t="str">
        <f ca="1">IFERROR(DV869/((1+$E$873)^(E870/365+E880-1)),"")</f>
        <v/>
      </c>
      <c r="DW871" s="204" t="s">
        <v>394</v>
      </c>
      <c r="DX871" s="109"/>
      <c r="DY871" s="109"/>
      <c r="DZ871" s="109"/>
      <c r="EA871" s="205" t="str">
        <f ca="1">IFERROR(EA869/((1+$E$873)^(E870/365+E880-1)),"")</f>
        <v/>
      </c>
      <c r="EB871" s="109"/>
      <c r="EC871" s="109"/>
      <c r="ED871" s="109"/>
      <c r="EE871" s="109"/>
      <c r="EF871" s="109"/>
      <c r="EG871" s="109"/>
      <c r="EH871" s="109"/>
      <c r="EI871" s="109"/>
      <c r="EJ871" s="109"/>
      <c r="EK871" s="109"/>
    </row>
    <row r="872" spans="1:141" s="37" customFormat="1" x14ac:dyDescent="0.25">
      <c r="A872" s="192"/>
      <c r="B872" s="192"/>
      <c r="C872" s="192"/>
      <c r="D872" s="192"/>
      <c r="E872" t="s">
        <v>378</v>
      </c>
      <c r="DK872" s="109"/>
      <c r="DL872" s="109"/>
      <c r="DM872" s="109"/>
      <c r="DN872" s="109"/>
      <c r="DO872" s="109"/>
      <c r="DP872" s="109"/>
      <c r="DQ872" s="109"/>
      <c r="DR872" s="209" t="s">
        <v>395</v>
      </c>
      <c r="DS872" s="109"/>
      <c r="DT872" s="109"/>
      <c r="DU872" s="109"/>
      <c r="DV872" s="110" t="str">
        <f ca="1">IFERROR(DV871/DV873,"")</f>
        <v/>
      </c>
      <c r="DW872" s="209" t="s">
        <v>395</v>
      </c>
      <c r="DX872" s="109"/>
      <c r="DY872" s="109"/>
      <c r="DZ872" s="109"/>
      <c r="EA872" s="110" t="str">
        <f ca="1">IFERROR(EA871/EA873,"")</f>
        <v/>
      </c>
      <c r="EB872" s="109"/>
      <c r="EC872" s="109"/>
      <c r="ED872" s="109"/>
      <c r="EE872" s="109"/>
      <c r="EF872" s="109"/>
      <c r="EG872" s="109"/>
      <c r="EH872" s="109"/>
      <c r="EI872" s="109"/>
      <c r="EJ872" s="109"/>
      <c r="EK872" s="109"/>
    </row>
    <row r="873" spans="1:141" s="37" customFormat="1" x14ac:dyDescent="0.25">
      <c r="A873" s="192"/>
      <c r="B873" s="192"/>
      <c r="C873" s="192"/>
      <c r="D873" s="192"/>
      <c r="E873" s="195">
        <v>0.08</v>
      </c>
      <c r="DK873" s="109"/>
      <c r="DL873" s="109"/>
      <c r="DM873" s="109"/>
      <c r="DN873" s="109"/>
      <c r="DO873" s="109"/>
      <c r="DP873" s="109"/>
      <c r="DQ873" s="109"/>
      <c r="DR873" s="204" t="s">
        <v>396</v>
      </c>
      <c r="DS873" s="109"/>
      <c r="DT873" s="109"/>
      <c r="DU873" s="109"/>
      <c r="DV873" s="205" t="str" cm="1">
        <f t="array" aca="1" ref="DV873" ca="1">IFERROR(DV871+INDEX(A909:EK909,,IFERROR(SMALL(IF(DK903:EK903&lt;&gt;"", COLUMN(DK903:EK903)), $E$880), "")),"")</f>
        <v/>
      </c>
      <c r="DW873" s="204" t="s">
        <v>396</v>
      </c>
      <c r="DX873" s="109"/>
      <c r="DY873" s="109"/>
      <c r="DZ873" s="109"/>
      <c r="EA873" s="205" t="str" cm="1">
        <f t="array" aca="1" ref="EA873" ca="1">IFERROR(EA871+INDEX(A909:EK909,,IFERROR(SMALL(IF(DK903:EK903&lt;&gt;"", COLUMN(DK903:EK903)), $E$880), "")),"")</f>
        <v/>
      </c>
      <c r="EB873" s="109"/>
      <c r="EC873" s="109"/>
      <c r="ED873" s="109"/>
      <c r="EE873" s="109"/>
      <c r="EF873" s="109"/>
      <c r="EG873" s="109"/>
      <c r="EH873" s="109"/>
      <c r="EI873" s="109"/>
      <c r="EJ873" s="109"/>
      <c r="EK873" s="109"/>
    </row>
    <row r="874" spans="1:141" s="37" customFormat="1" x14ac:dyDescent="0.25">
      <c r="A874" s="192"/>
      <c r="B874" s="192"/>
      <c r="C874" s="192"/>
      <c r="D874" s="192"/>
      <c r="E874"/>
      <c r="DK874" s="109"/>
      <c r="DL874" s="109"/>
      <c r="DM874" s="109"/>
      <c r="DN874" s="109"/>
      <c r="DO874" s="109"/>
      <c r="DP874" s="109"/>
      <c r="DQ874" s="109"/>
      <c r="DR874" s="204" t="s">
        <v>397</v>
      </c>
      <c r="DS874" s="109"/>
      <c r="DT874" s="109"/>
      <c r="DU874" s="109"/>
      <c r="DV874" s="205">
        <f ca="1">IFERROR(SUM(DV873,-E894),"")</f>
        <v>0</v>
      </c>
      <c r="DW874" s="204" t="s">
        <v>397</v>
      </c>
      <c r="DX874" s="109"/>
      <c r="DY874" s="109"/>
      <c r="DZ874" s="109"/>
      <c r="EA874" s="205">
        <f ca="1">IFERROR(SUM(EA873,-E894),"")</f>
        <v>0</v>
      </c>
      <c r="EB874" s="109"/>
      <c r="EC874" s="109"/>
      <c r="ED874" s="109"/>
      <c r="EE874" s="109"/>
      <c r="EF874" s="109"/>
      <c r="EG874" s="109"/>
      <c r="EH874" s="109"/>
      <c r="EI874" s="109"/>
      <c r="EJ874" s="109"/>
      <c r="EK874" s="109"/>
    </row>
    <row r="875" spans="1:141" s="37" customFormat="1" x14ac:dyDescent="0.25">
      <c r="A875" s="192"/>
      <c r="B875" s="192"/>
      <c r="C875" s="192"/>
      <c r="D875" s="192"/>
      <c r="E875" t="s">
        <v>379</v>
      </c>
      <c r="DK875" s="109"/>
      <c r="DL875" s="109"/>
      <c r="DM875" s="109"/>
      <c r="DN875" s="109"/>
      <c r="DO875" s="109"/>
      <c r="DP875" s="109"/>
      <c r="DQ875" s="109"/>
      <c r="DR875" s="210" t="s">
        <v>402</v>
      </c>
      <c r="DS875" s="207"/>
      <c r="DT875" s="207"/>
      <c r="DU875" s="207"/>
      <c r="DV875" s="208" t="str">
        <f ca="1">IFERROR((DV874/$C$6)/E889,"")</f>
        <v/>
      </c>
      <c r="DW875" s="210" t="s">
        <v>402</v>
      </c>
      <c r="DX875" s="207"/>
      <c r="DY875" s="207"/>
      <c r="DZ875" s="207"/>
      <c r="EA875" s="208" t="str">
        <f ca="1">IFERROR((EA874/$C$6)/E889,"")</f>
        <v/>
      </c>
      <c r="EB875" s="109"/>
      <c r="EC875" s="109"/>
      <c r="ED875" s="109"/>
      <c r="EE875" s="109"/>
      <c r="EF875" s="109"/>
      <c r="EG875" s="109"/>
      <c r="EH875" s="109"/>
      <c r="EI875" s="109"/>
      <c r="EJ875" s="109"/>
      <c r="EK875" s="109"/>
    </row>
    <row r="876" spans="1:141" s="37" customFormat="1" x14ac:dyDescent="0.25">
      <c r="A876" s="192"/>
      <c r="B876" s="192"/>
      <c r="C876" s="192"/>
      <c r="D876" s="192"/>
      <c r="E876" s="196">
        <v>1</v>
      </c>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row>
    <row r="877" spans="1:141" s="37" customFormat="1" x14ac:dyDescent="0.25">
      <c r="A877" s="192"/>
      <c r="B877" s="192"/>
      <c r="C877" s="192"/>
      <c r="D877" s="192"/>
      <c r="E877" s="193" t="s">
        <v>380</v>
      </c>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row>
    <row r="878" spans="1:141" s="37" customFormat="1" x14ac:dyDescent="0.25">
      <c r="A878" s="192"/>
      <c r="B878" s="192"/>
      <c r="C878" s="192"/>
      <c r="D878" s="192"/>
      <c r="E878"/>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row>
    <row r="879" spans="1:141" s="37" customFormat="1" x14ac:dyDescent="0.25">
      <c r="A879" s="192"/>
      <c r="B879" s="192"/>
      <c r="C879" s="192"/>
      <c r="D879" s="192"/>
      <c r="E879" t="s">
        <v>387</v>
      </c>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row>
    <row r="880" spans="1:141" s="37" customFormat="1" x14ac:dyDescent="0.25">
      <c r="A880" s="192"/>
      <c r="B880" s="192"/>
      <c r="C880" s="192"/>
      <c r="D880" s="192"/>
      <c r="E880" s="198">
        <v>7</v>
      </c>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row>
    <row r="881" spans="1:141" s="37" customFormat="1" x14ac:dyDescent="0.25">
      <c r="A881" s="192"/>
      <c r="B881" s="192"/>
      <c r="C881" s="192"/>
      <c r="D881" s="192"/>
      <c r="E881" s="193" t="s">
        <v>388</v>
      </c>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row>
    <row r="882" spans="1:141" s="37" customFormat="1" x14ac:dyDescent="0.25">
      <c r="A882" s="192"/>
      <c r="B882" s="192"/>
      <c r="C882" s="192"/>
      <c r="D882" s="192"/>
      <c r="E882"/>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row>
    <row r="883" spans="1:141" s="37" customFormat="1" x14ac:dyDescent="0.25">
      <c r="A883" s="192"/>
      <c r="B883" s="192"/>
      <c r="C883" s="192"/>
      <c r="D883" s="192"/>
      <c r="E883" t="s">
        <v>381</v>
      </c>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row>
    <row r="884" spans="1:141" s="37" customFormat="1" x14ac:dyDescent="0.25">
      <c r="A884" s="192"/>
      <c r="B884" s="192"/>
      <c r="C884" s="192"/>
      <c r="D884" s="192"/>
      <c r="E884" s="195">
        <v>0.03</v>
      </c>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row>
    <row r="885" spans="1:141" s="37" customFormat="1" x14ac:dyDescent="0.25">
      <c r="A885" s="192"/>
      <c r="B885" s="192"/>
      <c r="C885" s="192"/>
      <c r="D885" s="192"/>
      <c r="E885" t="s">
        <v>382</v>
      </c>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row>
    <row r="886" spans="1:141" s="37" customFormat="1" x14ac:dyDescent="0.25">
      <c r="A886" s="192"/>
      <c r="B886" s="192"/>
      <c r="C886" s="192"/>
      <c r="D886" s="192"/>
      <c r="E886" s="197">
        <v>10</v>
      </c>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row>
    <row r="887" spans="1:141" s="37" customFormat="1" x14ac:dyDescent="0.25">
      <c r="A887" s="192"/>
      <c r="B887" s="192"/>
      <c r="C887" s="192"/>
      <c r="D887" s="192"/>
      <c r="E887"/>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row>
    <row r="888" spans="1:141" s="37" customFormat="1" x14ac:dyDescent="0.25">
      <c r="A888" s="192"/>
      <c r="B888" s="192"/>
      <c r="C888" s="192"/>
      <c r="D888" s="192"/>
      <c r="E888" t="s">
        <v>383</v>
      </c>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row>
    <row r="889" spans="1:141" s="37" customFormat="1" x14ac:dyDescent="0.25">
      <c r="A889" s="192"/>
      <c r="B889" s="192"/>
      <c r="C889" s="192"/>
      <c r="D889" s="192"/>
      <c r="E889" s="23" t="e" cm="1">
        <f t="array" ref="E889">IF(ISNUMBER(E890),E890,LOOKUP(2,1/(ISNUMBER(DataModel!F31:DI31)),DataModel!F31:DI31))</f>
        <v>#N/A</v>
      </c>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row>
    <row r="890" spans="1:141" s="37" customFormat="1" x14ac:dyDescent="0.25">
      <c r="A890" s="192"/>
      <c r="B890" s="192"/>
      <c r="C890" s="192"/>
      <c r="D890" s="192"/>
      <c r="E890" s="198"/>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row>
    <row r="891" spans="1:141" s="37" customFormat="1" x14ac:dyDescent="0.25">
      <c r="A891" s="192"/>
      <c r="B891" s="192"/>
      <c r="C891" s="192"/>
      <c r="D891" s="192"/>
      <c r="E891" s="193" t="s">
        <v>400</v>
      </c>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row>
    <row r="892" spans="1:141" s="37" customFormat="1" x14ac:dyDescent="0.25">
      <c r="A892" s="192"/>
      <c r="B892" s="192"/>
      <c r="C892" s="192"/>
      <c r="D892" s="192"/>
      <c r="E892"/>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row>
    <row r="893" spans="1:141" s="37" customFormat="1" x14ac:dyDescent="0.25">
      <c r="A893" s="192"/>
      <c r="B893" s="192"/>
      <c r="C893" s="192"/>
      <c r="D893" s="192"/>
      <c r="E893" t="s">
        <v>398</v>
      </c>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row>
    <row r="894" spans="1:141" s="37" customFormat="1" x14ac:dyDescent="0.25">
      <c r="A894" s="192"/>
      <c r="B894" s="192"/>
      <c r="C894" s="192"/>
      <c r="D894" s="192"/>
      <c r="E894" s="23" cm="1">
        <f t="array" aca="1" ref="E894" ca="1">IFERROR(IF(ISNUMBER(E895),E895,LOOKUP(2,1/($F$4:$DI$4="A"),$F$395:$DI$395)),"")</f>
        <v>0</v>
      </c>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row>
    <row r="895" spans="1:141" s="37" customFormat="1" x14ac:dyDescent="0.25">
      <c r="A895" s="192"/>
      <c r="B895" s="192"/>
      <c r="C895" s="192"/>
      <c r="D895" s="192"/>
      <c r="E895" s="198"/>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row>
    <row r="896" spans="1:141" s="37" customFormat="1" x14ac:dyDescent="0.25">
      <c r="A896" s="192"/>
      <c r="B896" s="192"/>
      <c r="C896" s="192"/>
      <c r="D896" s="192"/>
      <c r="E896" s="193" t="s">
        <v>401</v>
      </c>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row>
    <row r="897" spans="1:141" x14ac:dyDescent="0.25">
      <c r="A897" s="90"/>
      <c r="B897" s="90"/>
      <c r="C897" s="90"/>
      <c r="D897" s="90"/>
      <c r="E897" s="122"/>
      <c r="F897" s="5"/>
      <c r="G897" s="5"/>
      <c r="H897" s="5"/>
      <c r="I897" s="5"/>
      <c r="J897" s="5"/>
      <c r="K897" s="5"/>
      <c r="L897" s="122"/>
      <c r="M897" s="122"/>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row>
    <row r="898" spans="1:141" x14ac:dyDescent="0.25">
      <c r="A898" s="90"/>
      <c r="B898" s="90"/>
      <c r="C898" s="90"/>
      <c r="D898" s="90"/>
    </row>
    <row r="899" spans="1:141" x14ac:dyDescent="0.25">
      <c r="A899" s="90"/>
      <c r="B899" s="90"/>
      <c r="C899" s="90"/>
      <c r="D899" s="90"/>
      <c r="E899" t="s">
        <v>371</v>
      </c>
      <c r="F899" s="113"/>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c r="BS899" s="69"/>
      <c r="BT899" s="69"/>
      <c r="BU899" s="69"/>
      <c r="BV899" s="69"/>
      <c r="BW899" s="69"/>
      <c r="BX899" s="69"/>
      <c r="BY899" s="69"/>
      <c r="BZ899" s="69"/>
      <c r="CA899" s="69"/>
      <c r="CB899" s="69"/>
      <c r="CC899" s="69"/>
      <c r="CD899" s="69"/>
      <c r="CE899" s="69"/>
      <c r="CF899" s="69"/>
      <c r="CG899" s="69"/>
      <c r="CH899" s="69"/>
      <c r="CI899" s="69"/>
      <c r="CJ899" s="69"/>
      <c r="CK899" s="69"/>
      <c r="CL899" s="69"/>
      <c r="CM899" s="69"/>
      <c r="CN899" s="69"/>
      <c r="CO899" s="69"/>
      <c r="CP899" s="69"/>
      <c r="CQ899" s="69"/>
      <c r="CR899" s="69"/>
      <c r="CS899" s="69"/>
      <c r="CT899" s="69"/>
      <c r="CU899" s="69"/>
      <c r="CV899" s="69"/>
      <c r="CW899" s="69"/>
      <c r="CX899" s="69"/>
      <c r="CY899" s="69"/>
      <c r="CZ899" s="69"/>
      <c r="DA899" s="69"/>
      <c r="DB899" s="69"/>
      <c r="DC899" s="69"/>
      <c r="DD899" s="69"/>
      <c r="DE899" s="69"/>
      <c r="DF899" s="69"/>
      <c r="DG899" s="69"/>
      <c r="DH899" s="69"/>
      <c r="DI899" s="69"/>
      <c r="DJ899" s="69"/>
      <c r="DK899" s="69" t="str">
        <f ca="1">IF(NOT(DK$4="A"),DK860*(1-DK863),"")</f>
        <v/>
      </c>
      <c r="DL899" s="69" t="str">
        <f t="shared" ref="DL899:EK899" ca="1" si="1966">IF(NOT(DL$4="A"),DL860*(1-DL863),"")</f>
        <v/>
      </c>
      <c r="DM899" s="69" t="str">
        <f t="shared" ca="1" si="1966"/>
        <v/>
      </c>
      <c r="DN899" s="69" t="str">
        <f t="shared" ca="1" si="1966"/>
        <v/>
      </c>
      <c r="DO899" s="69" t="str">
        <f t="shared" ca="1" si="1966"/>
        <v/>
      </c>
      <c r="DP899" s="69" t="str">
        <f t="shared" ca="1" si="1966"/>
        <v/>
      </c>
      <c r="DQ899" s="69" t="str">
        <f t="shared" ca="1" si="1966"/>
        <v/>
      </c>
      <c r="DR899" s="69" t="str">
        <f t="shared" ca="1" si="1966"/>
        <v/>
      </c>
      <c r="DS899" s="69" t="str">
        <f t="shared" ca="1" si="1966"/>
        <v/>
      </c>
      <c r="DT899" s="69" t="str">
        <f t="shared" ca="1" si="1966"/>
        <v/>
      </c>
      <c r="DU899" s="69" t="str">
        <f t="shared" ca="1" si="1966"/>
        <v/>
      </c>
      <c r="DV899" s="69" t="str">
        <f t="shared" ca="1" si="1966"/>
        <v/>
      </c>
      <c r="DW899" s="69" t="str">
        <f t="shared" ca="1" si="1966"/>
        <v/>
      </c>
      <c r="DX899" s="69" t="str">
        <f t="shared" ca="1" si="1966"/>
        <v/>
      </c>
      <c r="DY899" s="69" t="str">
        <f t="shared" ca="1" si="1966"/>
        <v/>
      </c>
      <c r="DZ899" s="69" t="str">
        <f t="shared" ca="1" si="1966"/>
        <v/>
      </c>
      <c r="EA899" s="69" t="str">
        <f t="shared" ca="1" si="1966"/>
        <v/>
      </c>
      <c r="EB899" s="69" t="str">
        <f t="shared" ca="1" si="1966"/>
        <v/>
      </c>
      <c r="EC899" s="69" t="str">
        <f t="shared" ca="1" si="1966"/>
        <v/>
      </c>
      <c r="ED899" s="69" t="str">
        <f t="shared" ca="1" si="1966"/>
        <v/>
      </c>
      <c r="EE899" s="69" t="str">
        <f t="shared" ca="1" si="1966"/>
        <v/>
      </c>
      <c r="EF899" s="69" t="str">
        <f t="shared" ca="1" si="1966"/>
        <v/>
      </c>
      <c r="EG899" s="69" t="str">
        <f t="shared" ca="1" si="1966"/>
        <v/>
      </c>
      <c r="EH899" s="69" t="str">
        <f t="shared" ca="1" si="1966"/>
        <v/>
      </c>
      <c r="EI899" s="69" t="str">
        <f t="shared" ca="1" si="1966"/>
        <v/>
      </c>
      <c r="EJ899" s="69" t="str">
        <f t="shared" ca="1" si="1966"/>
        <v/>
      </c>
      <c r="EK899" s="69" t="str">
        <f t="shared" ca="1" si="1966"/>
        <v/>
      </c>
    </row>
    <row r="900" spans="1:141" x14ac:dyDescent="0.25">
      <c r="A900" s="90"/>
      <c r="B900" s="90"/>
      <c r="C900" s="90"/>
      <c r="D900" s="90"/>
      <c r="E900" t="s">
        <v>249</v>
      </c>
      <c r="F900" s="113"/>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c r="BS900" s="69"/>
      <c r="BT900" s="69"/>
      <c r="BU900" s="69"/>
      <c r="BV900" s="69"/>
      <c r="BW900" s="69"/>
      <c r="BX900" s="69"/>
      <c r="BY900" s="69"/>
      <c r="BZ900" s="69"/>
      <c r="CA900" s="69"/>
      <c r="CB900" s="69"/>
      <c r="CC900" s="69"/>
      <c r="CD900" s="69"/>
      <c r="CE900" s="69"/>
      <c r="CF900" s="69"/>
      <c r="CG900" s="69"/>
      <c r="CH900" s="69"/>
      <c r="CI900" s="69"/>
      <c r="CJ900" s="69"/>
      <c r="CK900" s="69"/>
      <c r="CL900" s="69"/>
      <c r="CM900" s="69"/>
      <c r="CN900" s="69"/>
      <c r="CO900" s="69"/>
      <c r="CP900" s="69"/>
      <c r="CQ900" s="69"/>
      <c r="CR900" s="69"/>
      <c r="CS900" s="69"/>
      <c r="CT900" s="69"/>
      <c r="CU900" s="69"/>
      <c r="CV900" s="69"/>
      <c r="CW900" s="69"/>
      <c r="CX900" s="69"/>
      <c r="CY900" s="69"/>
      <c r="CZ900" s="69"/>
      <c r="DA900" s="69"/>
      <c r="DB900" s="69"/>
      <c r="DC900" s="69"/>
      <c r="DD900" s="69"/>
      <c r="DE900" s="69"/>
      <c r="DF900" s="69"/>
      <c r="DG900" s="69"/>
      <c r="DH900" s="69"/>
      <c r="DI900" s="69"/>
      <c r="DJ900" s="69"/>
      <c r="DK900" s="69" t="str">
        <f t="shared" ref="DK900:EK900" ca="1" si="1967">IF(NOT(DK$4="A"),SUM(DK294),"")</f>
        <v/>
      </c>
      <c r="DL900" s="69" t="str">
        <f t="shared" ca="1" si="1967"/>
        <v/>
      </c>
      <c r="DM900" s="69" t="str">
        <f t="shared" ca="1" si="1967"/>
        <v/>
      </c>
      <c r="DN900" s="69" t="str">
        <f t="shared" ca="1" si="1967"/>
        <v/>
      </c>
      <c r="DO900" s="69" t="str">
        <f t="shared" ca="1" si="1967"/>
        <v/>
      </c>
      <c r="DP900" s="69" t="str">
        <f t="shared" ca="1" si="1967"/>
        <v/>
      </c>
      <c r="DQ900" s="69" t="str">
        <f t="shared" ca="1" si="1967"/>
        <v/>
      </c>
      <c r="DR900" s="69" t="str">
        <f t="shared" ca="1" si="1967"/>
        <v/>
      </c>
      <c r="DS900" s="69" t="str">
        <f t="shared" ca="1" si="1967"/>
        <v/>
      </c>
      <c r="DT900" s="69" t="str">
        <f t="shared" ca="1" si="1967"/>
        <v/>
      </c>
      <c r="DU900" s="69" t="str">
        <f t="shared" ca="1" si="1967"/>
        <v/>
      </c>
      <c r="DV900" s="69" t="str">
        <f t="shared" ca="1" si="1967"/>
        <v/>
      </c>
      <c r="DW900" s="69" t="str">
        <f t="shared" ca="1" si="1967"/>
        <v/>
      </c>
      <c r="DX900" s="69" t="str">
        <f t="shared" ca="1" si="1967"/>
        <v/>
      </c>
      <c r="DY900" s="69" t="str">
        <f t="shared" ca="1" si="1967"/>
        <v/>
      </c>
      <c r="DZ900" s="69" t="str">
        <f t="shared" ca="1" si="1967"/>
        <v/>
      </c>
      <c r="EA900" s="69" t="str">
        <f t="shared" ca="1" si="1967"/>
        <v/>
      </c>
      <c r="EB900" s="69" t="str">
        <f t="shared" ca="1" si="1967"/>
        <v/>
      </c>
      <c r="EC900" s="69" t="str">
        <f t="shared" ca="1" si="1967"/>
        <v/>
      </c>
      <c r="ED900" s="69" t="str">
        <f t="shared" ca="1" si="1967"/>
        <v/>
      </c>
      <c r="EE900" s="69" t="str">
        <f t="shared" ca="1" si="1967"/>
        <v/>
      </c>
      <c r="EF900" s="69" t="str">
        <f t="shared" ca="1" si="1967"/>
        <v/>
      </c>
      <c r="EG900" s="69" t="str">
        <f t="shared" ca="1" si="1967"/>
        <v/>
      </c>
      <c r="EH900" s="69" t="str">
        <f t="shared" ca="1" si="1967"/>
        <v/>
      </c>
      <c r="EI900" s="69" t="str">
        <f t="shared" ca="1" si="1967"/>
        <v/>
      </c>
      <c r="EJ900" s="69" t="str">
        <f t="shared" ca="1" si="1967"/>
        <v/>
      </c>
      <c r="EK900" s="69" t="str">
        <f t="shared" ca="1" si="1967"/>
        <v/>
      </c>
    </row>
    <row r="901" spans="1:141" x14ac:dyDescent="0.25">
      <c r="A901" s="90"/>
      <c r="B901" s="90"/>
      <c r="C901" s="90"/>
      <c r="D901" s="90"/>
      <c r="E901" t="s">
        <v>300</v>
      </c>
      <c r="F901" s="113"/>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c r="BS901" s="69"/>
      <c r="BT901" s="69"/>
      <c r="BU901" s="69"/>
      <c r="BV901" s="69"/>
      <c r="BW901" s="69"/>
      <c r="BX901" s="69"/>
      <c r="BY901" s="69"/>
      <c r="BZ901" s="69"/>
      <c r="CA901" s="69"/>
      <c r="CB901" s="69"/>
      <c r="CC901" s="69"/>
      <c r="CD901" s="69"/>
      <c r="CE901" s="69"/>
      <c r="CF901" s="69"/>
      <c r="CG901" s="69"/>
      <c r="CH901" s="69"/>
      <c r="CI901" s="69"/>
      <c r="CJ901" s="69"/>
      <c r="CK901" s="69"/>
      <c r="CL901" s="69"/>
      <c r="CM901" s="69"/>
      <c r="CN901" s="69"/>
      <c r="CO901" s="69"/>
      <c r="CP901" s="69"/>
      <c r="CQ901" s="69"/>
      <c r="CR901" s="69"/>
      <c r="CS901" s="69"/>
      <c r="CT901" s="69"/>
      <c r="CU901" s="69"/>
      <c r="CV901" s="69"/>
      <c r="CW901" s="69"/>
      <c r="CX901" s="69"/>
      <c r="CY901" s="69"/>
      <c r="CZ901" s="69"/>
      <c r="DA901" s="69"/>
      <c r="DB901" s="69"/>
      <c r="DC901" s="69"/>
      <c r="DD901" s="69"/>
      <c r="DE901" s="69"/>
      <c r="DF901" s="69"/>
      <c r="DG901" s="69"/>
      <c r="DH901" s="69"/>
      <c r="DI901" s="69"/>
      <c r="DJ901" s="69"/>
      <c r="DK901" s="69" t="str">
        <f t="shared" ref="DK901:EK901" ca="1" si="1968">IF(NOT(DK$4="A"),-SUM(DK275),"")</f>
        <v/>
      </c>
      <c r="DL901" s="69" t="str">
        <f t="shared" ca="1" si="1968"/>
        <v/>
      </c>
      <c r="DM901" s="69" t="str">
        <f t="shared" ca="1" si="1968"/>
        <v/>
      </c>
      <c r="DN901" s="69" t="str">
        <f t="shared" ca="1" si="1968"/>
        <v/>
      </c>
      <c r="DO901" s="69" t="str">
        <f t="shared" ca="1" si="1968"/>
        <v/>
      </c>
      <c r="DP901" s="69" t="str">
        <f t="shared" ca="1" si="1968"/>
        <v/>
      </c>
      <c r="DQ901" s="69" t="str">
        <f t="shared" ca="1" si="1968"/>
        <v/>
      </c>
      <c r="DR901" s="69" t="str">
        <f t="shared" ca="1" si="1968"/>
        <v/>
      </c>
      <c r="DS901" s="69" t="str">
        <f t="shared" ca="1" si="1968"/>
        <v/>
      </c>
      <c r="DT901" s="69" t="str">
        <f t="shared" ca="1" si="1968"/>
        <v/>
      </c>
      <c r="DU901" s="69" t="str">
        <f t="shared" ca="1" si="1968"/>
        <v/>
      </c>
      <c r="DV901" s="69" t="str">
        <f t="shared" ca="1" si="1968"/>
        <v/>
      </c>
      <c r="DW901" s="69" t="str">
        <f t="shared" ca="1" si="1968"/>
        <v/>
      </c>
      <c r="DX901" s="69" t="str">
        <f t="shared" ca="1" si="1968"/>
        <v/>
      </c>
      <c r="DY901" s="69" t="str">
        <f t="shared" ca="1" si="1968"/>
        <v/>
      </c>
      <c r="DZ901" s="69" t="str">
        <f t="shared" ca="1" si="1968"/>
        <v/>
      </c>
      <c r="EA901" s="69" t="str">
        <f t="shared" ca="1" si="1968"/>
        <v/>
      </c>
      <c r="EB901" s="69" t="str">
        <f t="shared" ca="1" si="1968"/>
        <v/>
      </c>
      <c r="EC901" s="69" t="str">
        <f t="shared" ca="1" si="1968"/>
        <v/>
      </c>
      <c r="ED901" s="69" t="str">
        <f t="shared" ca="1" si="1968"/>
        <v/>
      </c>
      <c r="EE901" s="69" t="str">
        <f t="shared" ca="1" si="1968"/>
        <v/>
      </c>
      <c r="EF901" s="69" t="str">
        <f t="shared" ca="1" si="1968"/>
        <v/>
      </c>
      <c r="EG901" s="69" t="str">
        <f t="shared" ca="1" si="1968"/>
        <v/>
      </c>
      <c r="EH901" s="69" t="str">
        <f t="shared" ca="1" si="1968"/>
        <v/>
      </c>
      <c r="EI901" s="69" t="str">
        <f t="shared" ca="1" si="1968"/>
        <v/>
      </c>
      <c r="EJ901" s="69" t="str">
        <f t="shared" ca="1" si="1968"/>
        <v/>
      </c>
      <c r="EK901" s="69" t="str">
        <f t="shared" ca="1" si="1968"/>
        <v/>
      </c>
    </row>
    <row r="902" spans="1:141" x14ac:dyDescent="0.25">
      <c r="A902" s="90"/>
      <c r="B902" s="90"/>
      <c r="C902" s="111"/>
      <c r="D902" s="90"/>
      <c r="E902" s="135" t="s">
        <v>373</v>
      </c>
      <c r="F902" s="136"/>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137"/>
      <c r="BL902" s="137"/>
      <c r="BM902" s="137"/>
      <c r="BN902" s="137"/>
      <c r="BO902" s="137"/>
      <c r="BP902" s="137"/>
      <c r="BQ902" s="137"/>
      <c r="BR902" s="137"/>
      <c r="BS902" s="137"/>
      <c r="BT902" s="137"/>
      <c r="BU902" s="137"/>
      <c r="BV902" s="137"/>
      <c r="BW902" s="137"/>
      <c r="BX902" s="137"/>
      <c r="BY902" s="137"/>
      <c r="BZ902" s="137"/>
      <c r="CA902" s="137"/>
      <c r="CB902" s="137"/>
      <c r="CC902" s="137"/>
      <c r="CD902" s="137"/>
      <c r="CE902" s="137"/>
      <c r="CF902" s="137"/>
      <c r="CG902" s="137"/>
      <c r="CH902" s="137"/>
      <c r="CI902" s="137"/>
      <c r="CJ902" s="137"/>
      <c r="CK902" s="137"/>
      <c r="CL902" s="137"/>
      <c r="CM902" s="137"/>
      <c r="CN902" s="137"/>
      <c r="CO902" s="137"/>
      <c r="CP902" s="137"/>
      <c r="CQ902" s="137"/>
      <c r="CR902" s="137"/>
      <c r="CS902" s="137"/>
      <c r="CT902" s="137"/>
      <c r="CU902" s="137"/>
      <c r="CV902" s="137"/>
      <c r="CW902" s="137"/>
      <c r="CX902" s="137"/>
      <c r="CY902" s="137"/>
      <c r="CZ902" s="137"/>
      <c r="DA902" s="137"/>
      <c r="DB902" s="137"/>
      <c r="DC902" s="137"/>
      <c r="DD902" s="137"/>
      <c r="DE902" s="137"/>
      <c r="DF902" s="137"/>
      <c r="DG902" s="137"/>
      <c r="DH902" s="137"/>
      <c r="DI902" s="137"/>
      <c r="DJ902" s="69"/>
      <c r="DK902" s="137" t="str">
        <f t="shared" ref="DK902:EK902" ca="1" si="1969">IF(NOT(DK$4="A"),-SUM(DK983),"")</f>
        <v/>
      </c>
      <c r="DL902" s="137" t="str">
        <f t="shared" ca="1" si="1969"/>
        <v/>
      </c>
      <c r="DM902" s="137" t="str">
        <f t="shared" ca="1" si="1969"/>
        <v/>
      </c>
      <c r="DN902" s="137" t="str">
        <f t="shared" ca="1" si="1969"/>
        <v/>
      </c>
      <c r="DO902" s="137" t="str">
        <f t="shared" ca="1" si="1969"/>
        <v/>
      </c>
      <c r="DP902" s="137" t="str">
        <f t="shared" ca="1" si="1969"/>
        <v/>
      </c>
      <c r="DQ902" s="137" t="str">
        <f t="shared" ca="1" si="1969"/>
        <v/>
      </c>
      <c r="DR902" s="137" t="str">
        <f t="shared" ca="1" si="1969"/>
        <v/>
      </c>
      <c r="DS902" s="137" t="str">
        <f t="shared" ca="1" si="1969"/>
        <v/>
      </c>
      <c r="DT902" s="137" t="str">
        <f t="shared" ca="1" si="1969"/>
        <v/>
      </c>
      <c r="DU902" s="137" t="str">
        <f t="shared" ca="1" si="1969"/>
        <v/>
      </c>
      <c r="DV902" s="137" t="str">
        <f t="shared" ca="1" si="1969"/>
        <v/>
      </c>
      <c r="DW902" s="137" t="str">
        <f t="shared" ca="1" si="1969"/>
        <v/>
      </c>
      <c r="DX902" s="137" t="str">
        <f t="shared" ca="1" si="1969"/>
        <v/>
      </c>
      <c r="DY902" s="137" t="str">
        <f t="shared" ca="1" si="1969"/>
        <v/>
      </c>
      <c r="DZ902" s="137" t="str">
        <f t="shared" ca="1" si="1969"/>
        <v/>
      </c>
      <c r="EA902" s="137" t="str">
        <f t="shared" ca="1" si="1969"/>
        <v/>
      </c>
      <c r="EB902" s="137" t="str">
        <f t="shared" ca="1" si="1969"/>
        <v/>
      </c>
      <c r="EC902" s="137" t="str">
        <f t="shared" ca="1" si="1969"/>
        <v/>
      </c>
      <c r="ED902" s="137" t="str">
        <f t="shared" ca="1" si="1969"/>
        <v/>
      </c>
      <c r="EE902" s="137" t="str">
        <f t="shared" ca="1" si="1969"/>
        <v/>
      </c>
      <c r="EF902" s="137" t="str">
        <f t="shared" ca="1" si="1969"/>
        <v/>
      </c>
      <c r="EG902" s="137" t="str">
        <f t="shared" ca="1" si="1969"/>
        <v/>
      </c>
      <c r="EH902" s="137" t="str">
        <f t="shared" ca="1" si="1969"/>
        <v/>
      </c>
      <c r="EI902" s="137" t="str">
        <f t="shared" ca="1" si="1969"/>
        <v/>
      </c>
      <c r="EJ902" s="137" t="str">
        <f t="shared" ca="1" si="1969"/>
        <v/>
      </c>
      <c r="EK902" s="137" t="str">
        <f t="shared" ca="1" si="1969"/>
        <v/>
      </c>
    </row>
    <row r="903" spans="1:141" x14ac:dyDescent="0.25">
      <c r="A903" s="90"/>
      <c r="B903" s="90"/>
      <c r="C903" s="111"/>
      <c r="D903" s="90"/>
      <c r="E903" s="36" t="s">
        <v>374</v>
      </c>
      <c r="F903" s="105"/>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69"/>
      <c r="DK903" s="106" t="str">
        <f ca="1">IF(NOT(DK$4="A"),SUM(DK899:DK902),"")</f>
        <v/>
      </c>
      <c r="DL903" s="106" t="str">
        <f t="shared" ref="DL903:EK903" ca="1" si="1970">IF(NOT(DL$4="A"),SUM(DL899:DL902),"")</f>
        <v/>
      </c>
      <c r="DM903" s="106" t="str">
        <f t="shared" ca="1" si="1970"/>
        <v/>
      </c>
      <c r="DN903" s="106" t="str">
        <f t="shared" ca="1" si="1970"/>
        <v/>
      </c>
      <c r="DO903" s="106" t="str">
        <f t="shared" ca="1" si="1970"/>
        <v/>
      </c>
      <c r="DP903" s="106" t="str">
        <f t="shared" ca="1" si="1970"/>
        <v/>
      </c>
      <c r="DQ903" s="106" t="str">
        <f t="shared" ca="1" si="1970"/>
        <v/>
      </c>
      <c r="DR903" s="106" t="str">
        <f t="shared" ca="1" si="1970"/>
        <v/>
      </c>
      <c r="DS903" s="106" t="str">
        <f t="shared" ca="1" si="1970"/>
        <v/>
      </c>
      <c r="DT903" s="106" t="str">
        <f t="shared" ca="1" si="1970"/>
        <v/>
      </c>
      <c r="DU903" s="106" t="str">
        <f t="shared" ca="1" si="1970"/>
        <v/>
      </c>
      <c r="DV903" s="106" t="str">
        <f t="shared" ca="1" si="1970"/>
        <v/>
      </c>
      <c r="DW903" s="106" t="str">
        <f t="shared" ca="1" si="1970"/>
        <v/>
      </c>
      <c r="DX903" s="106" t="str">
        <f t="shared" ca="1" si="1970"/>
        <v/>
      </c>
      <c r="DY903" s="106" t="str">
        <f t="shared" ca="1" si="1970"/>
        <v/>
      </c>
      <c r="DZ903" s="106" t="str">
        <f t="shared" ca="1" si="1970"/>
        <v/>
      </c>
      <c r="EA903" s="106" t="str">
        <f t="shared" ca="1" si="1970"/>
        <v/>
      </c>
      <c r="EB903" s="106" t="str">
        <f t="shared" ca="1" si="1970"/>
        <v/>
      </c>
      <c r="EC903" s="106" t="str">
        <f t="shared" ca="1" si="1970"/>
        <v/>
      </c>
      <c r="ED903" s="106" t="str">
        <f t="shared" ca="1" si="1970"/>
        <v/>
      </c>
      <c r="EE903" s="106" t="str">
        <f t="shared" ca="1" si="1970"/>
        <v/>
      </c>
      <c r="EF903" s="106" t="str">
        <f t="shared" ca="1" si="1970"/>
        <v/>
      </c>
      <c r="EG903" s="106" t="str">
        <f t="shared" ca="1" si="1970"/>
        <v/>
      </c>
      <c r="EH903" s="106" t="str">
        <f t="shared" ca="1" si="1970"/>
        <v/>
      </c>
      <c r="EI903" s="106" t="str">
        <f t="shared" ca="1" si="1970"/>
        <v/>
      </c>
      <c r="EJ903" s="106" t="str">
        <f t="shared" ca="1" si="1970"/>
        <v/>
      </c>
      <c r="EK903" s="106" t="str">
        <f t="shared" ca="1" si="1970"/>
        <v/>
      </c>
    </row>
    <row r="904" spans="1:141" s="37" customFormat="1" x14ac:dyDescent="0.25">
      <c r="A904" s="192"/>
      <c r="B904" s="192"/>
      <c r="C904" s="192"/>
      <c r="D904" s="192"/>
      <c r="E904" s="37" t="s">
        <v>315</v>
      </c>
      <c r="DK904" s="109" t="str">
        <f ca="1">IF(ISERROR(DK903/DK$139),"",DK903/DK$139)</f>
        <v/>
      </c>
      <c r="DL904" s="109" t="str">
        <f t="shared" ref="DL904:EK904" ca="1" si="1971">IF(ISERROR(DL903/DL$139),"",DL903/DL$139)</f>
        <v/>
      </c>
      <c r="DM904" s="109" t="str">
        <f t="shared" ca="1" si="1971"/>
        <v/>
      </c>
      <c r="DN904" s="109" t="str">
        <f t="shared" ca="1" si="1971"/>
        <v/>
      </c>
      <c r="DO904" s="109" t="str">
        <f t="shared" ca="1" si="1971"/>
        <v/>
      </c>
      <c r="DP904" s="109" t="str">
        <f t="shared" ca="1" si="1971"/>
        <v/>
      </c>
      <c r="DQ904" s="109" t="str">
        <f t="shared" ca="1" si="1971"/>
        <v/>
      </c>
      <c r="DR904" s="109" t="str">
        <f t="shared" ca="1" si="1971"/>
        <v/>
      </c>
      <c r="DS904" s="109" t="str">
        <f t="shared" ca="1" si="1971"/>
        <v/>
      </c>
      <c r="DT904" s="109" t="str">
        <f t="shared" ca="1" si="1971"/>
        <v/>
      </c>
      <c r="DU904" s="109" t="str">
        <f t="shared" ca="1" si="1971"/>
        <v/>
      </c>
      <c r="DV904" s="109" t="str">
        <f t="shared" ca="1" si="1971"/>
        <v/>
      </c>
      <c r="DW904" s="109" t="str">
        <f t="shared" ca="1" si="1971"/>
        <v/>
      </c>
      <c r="DX904" s="109" t="str">
        <f t="shared" ca="1" si="1971"/>
        <v/>
      </c>
      <c r="DY904" s="109" t="str">
        <f t="shared" ca="1" si="1971"/>
        <v/>
      </c>
      <c r="DZ904" s="109" t="str">
        <f t="shared" ca="1" si="1971"/>
        <v/>
      </c>
      <c r="EA904" s="109" t="str">
        <f t="shared" ca="1" si="1971"/>
        <v/>
      </c>
      <c r="EB904" s="109" t="str">
        <f t="shared" ca="1" si="1971"/>
        <v/>
      </c>
      <c r="EC904" s="109" t="str">
        <f t="shared" ca="1" si="1971"/>
        <v/>
      </c>
      <c r="ED904" s="109" t="str">
        <f t="shared" ca="1" si="1971"/>
        <v/>
      </c>
      <c r="EE904" s="109" t="str">
        <f t="shared" ca="1" si="1971"/>
        <v/>
      </c>
      <c r="EF904" s="109" t="str">
        <f t="shared" ca="1" si="1971"/>
        <v/>
      </c>
      <c r="EG904" s="109" t="str">
        <f t="shared" ca="1" si="1971"/>
        <v/>
      </c>
      <c r="EH904" s="109" t="str">
        <f t="shared" ca="1" si="1971"/>
        <v/>
      </c>
      <c r="EI904" s="109" t="str">
        <f t="shared" ca="1" si="1971"/>
        <v/>
      </c>
      <c r="EJ904" s="109" t="str">
        <f t="shared" ca="1" si="1971"/>
        <v/>
      </c>
      <c r="EK904" s="109" t="str">
        <f t="shared" ca="1" si="1971"/>
        <v/>
      </c>
    </row>
    <row r="905" spans="1:141" x14ac:dyDescent="0.25">
      <c r="A905" s="90"/>
      <c r="B905" s="90"/>
      <c r="C905" s="90"/>
      <c r="D905" s="90"/>
      <c r="F905" s="113"/>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c r="BS905" s="69"/>
      <c r="BT905" s="69"/>
      <c r="BU905" s="69"/>
      <c r="BV905" s="69"/>
      <c r="BW905" s="69"/>
      <c r="BX905" s="69"/>
      <c r="BY905" s="69"/>
      <c r="BZ905" s="69"/>
      <c r="CA905" s="69"/>
      <c r="CB905" s="69"/>
      <c r="CC905" s="69"/>
      <c r="CD905" s="69"/>
      <c r="CE905" s="69"/>
      <c r="CF905" s="69"/>
      <c r="CG905" s="69"/>
      <c r="CH905" s="69"/>
      <c r="CI905" s="69"/>
      <c r="CJ905" s="69"/>
      <c r="CK905" s="69"/>
      <c r="CL905" s="69"/>
      <c r="CM905" s="69"/>
      <c r="CN905" s="69"/>
      <c r="CO905" s="69"/>
      <c r="CP905" s="69"/>
      <c r="CQ905" s="69"/>
      <c r="CR905" s="69"/>
      <c r="CS905" s="69"/>
      <c r="CT905" s="69"/>
      <c r="CU905" s="69"/>
      <c r="CV905" s="69"/>
      <c r="CW905" s="69"/>
      <c r="CX905" s="69"/>
      <c r="CY905" s="69"/>
      <c r="CZ905" s="69"/>
      <c r="DA905" s="69"/>
      <c r="DB905" s="69"/>
      <c r="DC905" s="69"/>
      <c r="DD905" s="69"/>
      <c r="DE905" s="69"/>
      <c r="DF905" s="69"/>
      <c r="DG905" s="69"/>
      <c r="DH905" s="69"/>
      <c r="DI905" s="69"/>
      <c r="DJ905" s="69"/>
      <c r="DK905" s="69"/>
      <c r="DL905" s="69"/>
      <c r="DM905" s="69"/>
      <c r="DN905" s="69"/>
      <c r="DO905" s="69"/>
      <c r="DP905" s="69"/>
      <c r="DQ905" s="69"/>
      <c r="DR905" s="69"/>
      <c r="DS905" s="69"/>
      <c r="DT905" s="69"/>
      <c r="DU905" s="69"/>
      <c r="DV905" s="69"/>
      <c r="DW905" s="69"/>
      <c r="DX905" s="69"/>
      <c r="DY905" s="69"/>
      <c r="DZ905" s="69"/>
      <c r="EA905" s="69"/>
      <c r="EB905" s="69"/>
      <c r="EC905" s="69"/>
      <c r="ED905" s="69"/>
      <c r="EE905" s="69"/>
      <c r="EF905" s="69"/>
      <c r="EG905" s="69"/>
      <c r="EH905" s="69"/>
      <c r="EI905" s="69"/>
      <c r="EJ905" s="69"/>
      <c r="EK905" s="69"/>
    </row>
    <row r="906" spans="1:141" x14ac:dyDescent="0.25">
      <c r="A906" s="90"/>
      <c r="B906" s="90"/>
      <c r="C906" s="90"/>
      <c r="D906" s="90"/>
      <c r="E906" t="str">
        <f>CONCATENATE("Discount factor: ",CHOOSE(E876,"Mid-Period Convention","End-of-Period Convention"))</f>
        <v>Discount factor: Mid-Period Convention</v>
      </c>
      <c r="F906" s="113"/>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c r="CS906" s="69"/>
      <c r="CT906" s="69"/>
      <c r="CU906" s="69"/>
      <c r="CV906" s="69"/>
      <c r="CW906" s="69"/>
      <c r="CX906" s="69"/>
      <c r="CY906" s="69"/>
      <c r="CZ906" s="69"/>
      <c r="DA906" s="69"/>
      <c r="DB906" s="69"/>
      <c r="DC906" s="69"/>
      <c r="DD906" s="69"/>
      <c r="DE906" s="69"/>
      <c r="DF906" s="69"/>
      <c r="DG906" s="69"/>
      <c r="DH906" s="69"/>
      <c r="DI906" s="69"/>
      <c r="DJ906" s="69"/>
      <c r="DK906" s="15" t="str">
        <f t="shared" ref="DK906:EK906" ca="1" si="1972">IF(NOT(DK$4="A"),IF(AND(ISNUMBER(DJ906),OR(DJ4="A",DJ4="E")),IF(ISNUMBER(DI906),DJ906+1,CHOOSE($E$876,$E$870/365+0.5,DJ906+1)),CHOOSE($E$876,$E$870/365/2,$E$870/365)),"")</f>
        <v/>
      </c>
      <c r="DL906" s="15" t="str">
        <f t="shared" ca="1" si="1972"/>
        <v/>
      </c>
      <c r="DM906" s="15" t="str">
        <f t="shared" ca="1" si="1972"/>
        <v/>
      </c>
      <c r="DN906" s="15" t="str">
        <f t="shared" ca="1" si="1972"/>
        <v/>
      </c>
      <c r="DO906" s="15" t="str">
        <f t="shared" ca="1" si="1972"/>
        <v/>
      </c>
      <c r="DP906" s="15" t="str">
        <f t="shared" ca="1" si="1972"/>
        <v/>
      </c>
      <c r="DQ906" s="15" t="str">
        <f t="shared" ca="1" si="1972"/>
        <v/>
      </c>
      <c r="DR906" s="15" t="str">
        <f t="shared" ca="1" si="1972"/>
        <v/>
      </c>
      <c r="DS906" s="15" t="str">
        <f t="shared" ca="1" si="1972"/>
        <v/>
      </c>
      <c r="DT906" s="15" t="str">
        <f t="shared" ca="1" si="1972"/>
        <v/>
      </c>
      <c r="DU906" s="15" t="str">
        <f t="shared" ca="1" si="1972"/>
        <v/>
      </c>
      <c r="DV906" s="15" t="str">
        <f t="shared" ca="1" si="1972"/>
        <v/>
      </c>
      <c r="DW906" s="15" t="str">
        <f t="shared" ca="1" si="1972"/>
        <v/>
      </c>
      <c r="DX906" s="15" t="str">
        <f t="shared" ca="1" si="1972"/>
        <v/>
      </c>
      <c r="DY906" s="15" t="str">
        <f t="shared" ca="1" si="1972"/>
        <v/>
      </c>
      <c r="DZ906" s="15" t="str">
        <f t="shared" ca="1" si="1972"/>
        <v/>
      </c>
      <c r="EA906" s="15" t="str">
        <f t="shared" ca="1" si="1972"/>
        <v/>
      </c>
      <c r="EB906" s="15" t="str">
        <f t="shared" ca="1" si="1972"/>
        <v/>
      </c>
      <c r="EC906" s="15" t="str">
        <f t="shared" ca="1" si="1972"/>
        <v/>
      </c>
      <c r="ED906" s="15" t="str">
        <f t="shared" ca="1" si="1972"/>
        <v/>
      </c>
      <c r="EE906" s="15" t="str">
        <f t="shared" ca="1" si="1972"/>
        <v/>
      </c>
      <c r="EF906" s="15" t="str">
        <f t="shared" ca="1" si="1972"/>
        <v/>
      </c>
      <c r="EG906" s="15" t="str">
        <f t="shared" ca="1" si="1972"/>
        <v/>
      </c>
      <c r="EH906" s="15" t="str">
        <f t="shared" ca="1" si="1972"/>
        <v/>
      </c>
      <c r="EI906" s="15" t="str">
        <f t="shared" ca="1" si="1972"/>
        <v/>
      </c>
      <c r="EJ906" s="15" t="str">
        <f t="shared" ca="1" si="1972"/>
        <v/>
      </c>
      <c r="EK906" s="15" t="str">
        <f t="shared" ca="1" si="1972"/>
        <v/>
      </c>
    </row>
    <row r="907" spans="1:141" x14ac:dyDescent="0.25">
      <c r="A907" s="90"/>
      <c r="B907" s="90"/>
      <c r="C907" s="90"/>
      <c r="D907" s="90"/>
      <c r="F907" s="113"/>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c r="BS907" s="69"/>
      <c r="BT907" s="69"/>
      <c r="BU907" s="69"/>
      <c r="BV907" s="69"/>
      <c r="BW907" s="69"/>
      <c r="BX907" s="69"/>
      <c r="BY907" s="69"/>
      <c r="BZ907" s="69"/>
      <c r="CA907" s="69"/>
      <c r="CB907" s="69"/>
      <c r="CC907" s="69"/>
      <c r="CD907" s="69"/>
      <c r="CE907" s="69"/>
      <c r="CF907" s="69"/>
      <c r="CG907" s="69"/>
      <c r="CH907" s="69"/>
      <c r="CI907" s="69"/>
      <c r="CJ907" s="69"/>
      <c r="CK907" s="69"/>
      <c r="CL907" s="69"/>
      <c r="CM907" s="69"/>
      <c r="CN907" s="69"/>
      <c r="CO907" s="69"/>
      <c r="CP907" s="69"/>
      <c r="CQ907" s="69"/>
      <c r="CR907" s="69"/>
      <c r="CS907" s="69"/>
      <c r="CT907" s="69"/>
      <c r="CU907" s="69"/>
      <c r="CV907" s="69"/>
      <c r="CW907" s="69"/>
      <c r="CX907" s="69"/>
      <c r="CY907" s="69"/>
      <c r="CZ907" s="69"/>
      <c r="DA907" s="69"/>
      <c r="DB907" s="69"/>
      <c r="DC907" s="69"/>
      <c r="DD907" s="69"/>
      <c r="DE907" s="69"/>
      <c r="DF907" s="69"/>
      <c r="DG907" s="69"/>
      <c r="DH907" s="69"/>
      <c r="DI907" s="69"/>
      <c r="DJ907" s="69"/>
      <c r="DK907" s="69"/>
      <c r="DL907" s="69"/>
      <c r="DM907" s="69"/>
      <c r="DN907" s="69"/>
      <c r="DO907" s="69"/>
      <c r="DP907" s="69"/>
      <c r="DQ907" s="69"/>
      <c r="DR907" s="69"/>
      <c r="DS907" s="69"/>
      <c r="DT907" s="69"/>
      <c r="DU907" s="69"/>
      <c r="DV907" s="69"/>
      <c r="DW907" s="69"/>
      <c r="DX907" s="69"/>
      <c r="DY907" s="69"/>
      <c r="DZ907" s="69"/>
      <c r="EA907" s="69"/>
      <c r="EB907" s="69"/>
      <c r="EC907" s="69"/>
      <c r="ED907" s="69"/>
      <c r="EE907" s="69"/>
      <c r="EF907" s="69"/>
      <c r="EG907" s="69"/>
      <c r="EH907" s="69"/>
      <c r="EI907" s="69"/>
      <c r="EJ907" s="69"/>
      <c r="EK907" s="69"/>
    </row>
    <row r="908" spans="1:141" x14ac:dyDescent="0.25">
      <c r="A908" s="90"/>
      <c r="B908" s="90"/>
      <c r="C908" s="90"/>
      <c r="D908" s="90"/>
      <c r="E908" t="s">
        <v>385</v>
      </c>
      <c r="F908" s="113"/>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c r="BS908" s="69"/>
      <c r="BT908" s="69"/>
      <c r="BU908" s="69"/>
      <c r="BV908" s="69"/>
      <c r="BW908" s="69"/>
      <c r="BX908" s="69"/>
      <c r="BY908" s="69"/>
      <c r="BZ908" s="69"/>
      <c r="CA908" s="69"/>
      <c r="CB908" s="69"/>
      <c r="CC908" s="69"/>
      <c r="CD908" s="69"/>
      <c r="CE908" s="69"/>
      <c r="CF908" s="69"/>
      <c r="CG908" s="69"/>
      <c r="CH908" s="69"/>
      <c r="CI908" s="69"/>
      <c r="CJ908" s="69"/>
      <c r="CK908" s="69"/>
      <c r="CL908" s="69"/>
      <c r="CM908" s="69"/>
      <c r="CN908" s="69"/>
      <c r="CO908" s="69"/>
      <c r="CP908" s="69"/>
      <c r="CQ908" s="69"/>
      <c r="CR908" s="69"/>
      <c r="CS908" s="69"/>
      <c r="CT908" s="69"/>
      <c r="CU908" s="69"/>
      <c r="CV908" s="69"/>
      <c r="CW908" s="69"/>
      <c r="CX908" s="69"/>
      <c r="CY908" s="69"/>
      <c r="CZ908" s="69"/>
      <c r="DA908" s="69"/>
      <c r="DB908" s="69"/>
      <c r="DC908" s="69"/>
      <c r="DD908" s="69"/>
      <c r="DE908" s="69"/>
      <c r="DF908" s="69"/>
      <c r="DG908" s="69"/>
      <c r="DH908" s="69"/>
      <c r="DI908" s="69"/>
      <c r="DJ908" s="69"/>
      <c r="DK908" s="69" t="str">
        <f ca="1">IF(ISNUMBER(DK906),IF(ISNUMBER(DJ908),1,$E$870/365)*DK903/(1+$E$873)^DK906,"")</f>
        <v/>
      </c>
      <c r="DL908" s="69" t="str">
        <f t="shared" ref="DL908" ca="1" si="1973">IF(ISNUMBER(DL906),IF(ISNUMBER(DK908),1,$E$870/365)*DL903/(1+$E$873)^DL906,"")</f>
        <v/>
      </c>
      <c r="DM908" s="69" t="str">
        <f t="shared" ref="DM908" ca="1" si="1974">IF(ISNUMBER(DM906),IF(ISNUMBER(DL908),1,$E$870/365)*DM903/(1+$E$873)^DM906,"")</f>
        <v/>
      </c>
      <c r="DN908" s="69" t="str">
        <f t="shared" ref="DN908" ca="1" si="1975">IF(ISNUMBER(DN906),IF(ISNUMBER(DM908),1,$E$870/365)*DN903/(1+$E$873)^DN906,"")</f>
        <v/>
      </c>
      <c r="DO908" s="69" t="str">
        <f t="shared" ref="DO908" ca="1" si="1976">IF(ISNUMBER(DO906),IF(ISNUMBER(DN908),1,$E$870/365)*DO903/(1+$E$873)^DO906,"")</f>
        <v/>
      </c>
      <c r="DP908" s="69" t="str">
        <f t="shared" ref="DP908" ca="1" si="1977">IF(ISNUMBER(DP906),IF(ISNUMBER(DO908),1,$E$870/365)*DP903/(1+$E$873)^DP906,"")</f>
        <v/>
      </c>
      <c r="DQ908" s="69" t="str">
        <f t="shared" ref="DQ908" ca="1" si="1978">IF(ISNUMBER(DQ906),IF(ISNUMBER(DP908),1,$E$870/365)*DQ903/(1+$E$873)^DQ906,"")</f>
        <v/>
      </c>
      <c r="DR908" s="69" t="str">
        <f t="shared" ref="DR908" ca="1" si="1979">IF(ISNUMBER(DR906),IF(ISNUMBER(DQ908),1,$E$870/365)*DR903/(1+$E$873)^DR906,"")</f>
        <v/>
      </c>
      <c r="DS908" s="69" t="str">
        <f t="shared" ref="DS908" ca="1" si="1980">IF(ISNUMBER(DS906),IF(ISNUMBER(DR908),1,$E$870/365)*DS903/(1+$E$873)^DS906,"")</f>
        <v/>
      </c>
      <c r="DT908" s="69" t="str">
        <f t="shared" ref="DT908" ca="1" si="1981">IF(ISNUMBER(DT906),IF(ISNUMBER(DS908),1,$E$870/365)*DT903/(1+$E$873)^DT906,"")</f>
        <v/>
      </c>
      <c r="DU908" s="69" t="str">
        <f t="shared" ref="DU908" ca="1" si="1982">IF(ISNUMBER(DU906),IF(ISNUMBER(DT908),1,$E$870/365)*DU903/(1+$E$873)^DU906,"")</f>
        <v/>
      </c>
      <c r="DV908" s="69" t="str">
        <f t="shared" ref="DV908" ca="1" si="1983">IF(ISNUMBER(DV906),IF(ISNUMBER(DU908),1,$E$870/365)*DV903/(1+$E$873)^DV906,"")</f>
        <v/>
      </c>
      <c r="DW908" s="69" t="str">
        <f t="shared" ref="DW908" ca="1" si="1984">IF(ISNUMBER(DW906),IF(ISNUMBER(DV908),1,$E$870/365)*DW903/(1+$E$873)^DW906,"")</f>
        <v/>
      </c>
      <c r="DX908" s="69" t="str">
        <f t="shared" ref="DX908" ca="1" si="1985">IF(ISNUMBER(DX906),IF(ISNUMBER(DW908),1,$E$870/365)*DX903/(1+$E$873)^DX906,"")</f>
        <v/>
      </c>
      <c r="DY908" s="69" t="str">
        <f t="shared" ref="DY908" ca="1" si="1986">IF(ISNUMBER(DY906),IF(ISNUMBER(DX908),1,$E$870/365)*DY903/(1+$E$873)^DY906,"")</f>
        <v/>
      </c>
      <c r="DZ908" s="69" t="str">
        <f t="shared" ref="DZ908" ca="1" si="1987">IF(ISNUMBER(DZ906),IF(ISNUMBER(DY908),1,$E$870/365)*DZ903/(1+$E$873)^DZ906,"")</f>
        <v/>
      </c>
      <c r="EA908" s="69" t="str">
        <f t="shared" ref="EA908" ca="1" si="1988">IF(ISNUMBER(EA906),IF(ISNUMBER(DZ908),1,$E$870/365)*EA903/(1+$E$873)^EA906,"")</f>
        <v/>
      </c>
      <c r="EB908" s="69" t="str">
        <f t="shared" ref="EB908" ca="1" si="1989">IF(ISNUMBER(EB906),IF(ISNUMBER(EA908),1,$E$870/365)*EB903/(1+$E$873)^EB906,"")</f>
        <v/>
      </c>
      <c r="EC908" s="69" t="str">
        <f t="shared" ref="EC908" ca="1" si="1990">IF(ISNUMBER(EC906),IF(ISNUMBER(EB908),1,$E$870/365)*EC903/(1+$E$873)^EC906,"")</f>
        <v/>
      </c>
      <c r="ED908" s="69" t="str">
        <f t="shared" ref="ED908" ca="1" si="1991">IF(ISNUMBER(ED906),IF(ISNUMBER(EC908),1,$E$870/365)*ED903/(1+$E$873)^ED906,"")</f>
        <v/>
      </c>
      <c r="EE908" s="69" t="str">
        <f t="shared" ref="EE908" ca="1" si="1992">IF(ISNUMBER(EE906),IF(ISNUMBER(ED908),1,$E$870/365)*EE903/(1+$E$873)^EE906,"")</f>
        <v/>
      </c>
      <c r="EF908" s="69" t="str">
        <f t="shared" ref="EF908" ca="1" si="1993">IF(ISNUMBER(EF906),IF(ISNUMBER(EE908),1,$E$870/365)*EF903/(1+$E$873)^EF906,"")</f>
        <v/>
      </c>
      <c r="EG908" s="69" t="str">
        <f t="shared" ref="EG908" ca="1" si="1994">IF(ISNUMBER(EG906),IF(ISNUMBER(EF908),1,$E$870/365)*EG903/(1+$E$873)^EG906,"")</f>
        <v/>
      </c>
      <c r="EH908" s="69" t="str">
        <f t="shared" ref="EH908" ca="1" si="1995">IF(ISNUMBER(EH906),IF(ISNUMBER(EG908),1,$E$870/365)*EH903/(1+$E$873)^EH906,"")</f>
        <v/>
      </c>
      <c r="EI908" s="69" t="str">
        <f t="shared" ref="EI908" ca="1" si="1996">IF(ISNUMBER(EI906),IF(ISNUMBER(EH908),1,$E$870/365)*EI903/(1+$E$873)^EI906,"")</f>
        <v/>
      </c>
      <c r="EJ908" s="69" t="str">
        <f t="shared" ref="EJ908" ca="1" si="1997">IF(ISNUMBER(EJ906),IF(ISNUMBER(EI908),1,$E$870/365)*EJ903/(1+$E$873)^EJ906,"")</f>
        <v/>
      </c>
      <c r="EK908" s="69" t="str">
        <f t="shared" ref="EK908" ca="1" si="1998">IF(ISNUMBER(EK906),IF(ISNUMBER(EJ908),1,$E$870/365)*EK903/(1+$E$873)^EK906,"")</f>
        <v/>
      </c>
    </row>
    <row r="909" spans="1:141" s="37" customFormat="1" x14ac:dyDescent="0.25">
      <c r="A909" s="192"/>
      <c r="B909" s="192"/>
      <c r="C909" s="192"/>
      <c r="D909" s="192"/>
      <c r="E909" s="37" t="s">
        <v>386</v>
      </c>
      <c r="F909" s="200"/>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1"/>
      <c r="CW909" s="201"/>
      <c r="CX909" s="201"/>
      <c r="CY909" s="201"/>
      <c r="CZ909" s="201"/>
      <c r="DA909" s="201"/>
      <c r="DB909" s="201"/>
      <c r="DC909" s="201"/>
      <c r="DD909" s="201"/>
      <c r="DE909" s="201"/>
      <c r="DF909" s="201"/>
      <c r="DG909" s="201"/>
      <c r="DH909" s="201"/>
      <c r="DI909" s="201"/>
      <c r="DJ909" s="201"/>
      <c r="DK909" s="201" t="str">
        <f ca="1">IF(ISNUMBER(DK908),SUM($DK$908:DK$908),"")</f>
        <v/>
      </c>
      <c r="DL909" s="201" t="str">
        <f ca="1">IF(ISNUMBER(DL908),SUM($DK$908:DL$908),"")</f>
        <v/>
      </c>
      <c r="DM909" s="201" t="str">
        <f ca="1">IF(ISNUMBER(DM908),SUM($DK$908:DM$908),"")</f>
        <v/>
      </c>
      <c r="DN909" s="201" t="str">
        <f ca="1">IF(ISNUMBER(DN908),SUM($DK$908:DN$908),"")</f>
        <v/>
      </c>
      <c r="DO909" s="201" t="str">
        <f ca="1">IF(ISNUMBER(DO908),SUM($DK$908:DO$908),"")</f>
        <v/>
      </c>
      <c r="DP909" s="201" t="str">
        <f ca="1">IF(ISNUMBER(DP908),SUM($DK$908:DP$908),"")</f>
        <v/>
      </c>
      <c r="DQ909" s="201" t="str">
        <f ca="1">IF(ISNUMBER(DQ908),SUM($DK$908:DQ$908),"")</f>
        <v/>
      </c>
      <c r="DR909" s="201" t="str">
        <f ca="1">IF(ISNUMBER(DR908),SUM($DK$908:DR$908),"")</f>
        <v/>
      </c>
      <c r="DS909" s="201" t="str">
        <f ca="1">IF(ISNUMBER(DS908),SUM($DK$908:DS$908),"")</f>
        <v/>
      </c>
      <c r="DT909" s="201" t="str">
        <f ca="1">IF(ISNUMBER(DT908),SUM($DK$908:DT$908),"")</f>
        <v/>
      </c>
      <c r="DU909" s="201" t="str">
        <f ca="1">IF(ISNUMBER(DU908),SUM($DK$908:DU$908),"")</f>
        <v/>
      </c>
      <c r="DV909" s="201" t="str">
        <f ca="1">IF(ISNUMBER(DV908),SUM($DK$908:DV$908),"")</f>
        <v/>
      </c>
      <c r="DW909" s="201" t="str">
        <f ca="1">IF(ISNUMBER(DW908),SUM($DK$908:DW$908),"")</f>
        <v/>
      </c>
      <c r="DX909" s="201" t="str">
        <f ca="1">IF(ISNUMBER(DX908),SUM($DK$908:DX$908),"")</f>
        <v/>
      </c>
      <c r="DY909" s="201" t="str">
        <f ca="1">IF(ISNUMBER(DY908),SUM($DK$908:DY$908),"")</f>
        <v/>
      </c>
      <c r="DZ909" s="201" t="str">
        <f ca="1">IF(ISNUMBER(DZ908),SUM($DK$908:DZ$908),"")</f>
        <v/>
      </c>
      <c r="EA909" s="201" t="str">
        <f ca="1">IF(ISNUMBER(EA908),SUM($DK$908:EA$908),"")</f>
        <v/>
      </c>
      <c r="EB909" s="201" t="str">
        <f ca="1">IF(ISNUMBER(EB908),SUM($DK$908:EB$908),"")</f>
        <v/>
      </c>
      <c r="EC909" s="201" t="str">
        <f ca="1">IF(ISNUMBER(EC908),SUM($DK$908:EC$908),"")</f>
        <v/>
      </c>
      <c r="ED909" s="201" t="str">
        <f ca="1">IF(ISNUMBER(ED908),SUM($DK$908:ED$908),"")</f>
        <v/>
      </c>
      <c r="EE909" s="201" t="str">
        <f ca="1">IF(ISNUMBER(EE908),SUM($DK$908:EE$908),"")</f>
        <v/>
      </c>
      <c r="EF909" s="201" t="str">
        <f ca="1">IF(ISNUMBER(EF908),SUM($DK$908:EF$908),"")</f>
        <v/>
      </c>
      <c r="EG909" s="201" t="str">
        <f ca="1">IF(ISNUMBER(EG908),SUM($DK$908:EG$908),"")</f>
        <v/>
      </c>
      <c r="EH909" s="201" t="str">
        <f ca="1">IF(ISNUMBER(EH908),SUM($DK$908:EH$908),"")</f>
        <v/>
      </c>
      <c r="EI909" s="201" t="str">
        <f ca="1">IF(ISNUMBER(EI908),SUM($DK$908:EI$908),"")</f>
        <v/>
      </c>
      <c r="EJ909" s="201" t="str">
        <f ca="1">IF(ISNUMBER(EJ908),SUM($DK$908:EJ$908),"")</f>
        <v/>
      </c>
      <c r="EK909" s="201" t="str">
        <f ca="1">IF(ISNUMBER(EK908),SUM($DK$908:EK$908),"")</f>
        <v/>
      </c>
    </row>
    <row r="910" spans="1:141" x14ac:dyDescent="0.25">
      <c r="A910" s="90"/>
      <c r="B910" s="90"/>
      <c r="C910" s="90"/>
      <c r="D910" s="90"/>
      <c r="E910" s="122"/>
      <c r="F910" s="5"/>
      <c r="G910" s="5"/>
      <c r="H910" s="5"/>
      <c r="I910" s="5"/>
      <c r="J910" s="5"/>
      <c r="K910" s="5"/>
      <c r="L910" s="122"/>
      <c r="M910" s="122"/>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row>
    <row r="911" spans="1:141" x14ac:dyDescent="0.25">
      <c r="A911" s="90"/>
      <c r="B911" s="90"/>
      <c r="C911" s="90"/>
      <c r="D911" s="90"/>
      <c r="F911" s="113"/>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c r="BS911" s="69"/>
      <c r="BT911" s="69"/>
      <c r="BU911" s="69"/>
      <c r="BV911" s="69"/>
      <c r="BW911" s="69"/>
      <c r="BX911" s="69"/>
      <c r="BY911" s="69"/>
      <c r="BZ911" s="69"/>
      <c r="CA911" s="69"/>
      <c r="CB911" s="69"/>
      <c r="CC911" s="69"/>
      <c r="CD911" s="69"/>
      <c r="CE911" s="69"/>
      <c r="CF911" s="69"/>
      <c r="CG911" s="69"/>
      <c r="CH911" s="69"/>
      <c r="CI911" s="69"/>
      <c r="CJ911" s="69"/>
      <c r="CK911" s="69"/>
      <c r="CL911" s="69"/>
      <c r="CM911" s="69"/>
      <c r="CN911" s="69"/>
      <c r="CO911" s="69"/>
      <c r="CP911" s="69"/>
      <c r="CQ911" s="69"/>
      <c r="CR911" s="69"/>
      <c r="CS911" s="69"/>
      <c r="CT911" s="69"/>
      <c r="CU911" s="69"/>
      <c r="CV911" s="69"/>
      <c r="CW911" s="69"/>
      <c r="CX911" s="69"/>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c r="EK911" s="69"/>
    </row>
    <row r="912" spans="1:141" x14ac:dyDescent="0.25">
      <c r="A912" s="90"/>
      <c r="B912" s="90"/>
      <c r="C912" s="90"/>
      <c r="D912" s="90"/>
      <c r="F912" s="113"/>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c r="BS912" s="69"/>
      <c r="BT912" s="69"/>
      <c r="BU912" s="69"/>
      <c r="BV912" s="69"/>
      <c r="BW912" s="69"/>
      <c r="BX912" s="69"/>
      <c r="BY912" s="69"/>
      <c r="BZ912" s="69"/>
      <c r="CA912" s="69"/>
      <c r="CB912" s="69"/>
      <c r="CC912" s="69"/>
      <c r="CD912" s="69"/>
      <c r="CE912" s="69"/>
      <c r="CF912" s="69"/>
      <c r="CG912" s="69"/>
      <c r="CH912" s="69"/>
      <c r="CI912" s="69"/>
      <c r="CJ912" s="69"/>
      <c r="CK912" s="69"/>
      <c r="CL912" s="69"/>
      <c r="CM912" s="69"/>
      <c r="CN912" s="69"/>
      <c r="CO912" s="69"/>
      <c r="CP912" s="69"/>
      <c r="CQ912" s="69"/>
      <c r="CR912" s="69"/>
      <c r="CS912" s="69"/>
      <c r="CT912" s="69"/>
      <c r="CU912" s="69"/>
      <c r="CV912" s="69"/>
      <c r="CW912" s="69"/>
      <c r="CX912" s="69"/>
      <c r="CY912" s="69"/>
      <c r="CZ912" s="69"/>
      <c r="DA912" s="69"/>
      <c r="DB912" s="69"/>
      <c r="DC912" s="69"/>
      <c r="DD912" s="69"/>
      <c r="DE912" s="69"/>
      <c r="DF912" s="69"/>
      <c r="DG912" s="69"/>
      <c r="DH912" s="69"/>
      <c r="DI912" s="69"/>
      <c r="DJ912" s="69"/>
      <c r="DK912" s="69"/>
      <c r="DL912" s="69"/>
      <c r="DM912" s="69"/>
      <c r="DN912" s="69"/>
      <c r="DO912" s="69"/>
      <c r="DP912" s="69"/>
      <c r="DQ912" s="69"/>
      <c r="DR912" s="69"/>
      <c r="DS912" s="69"/>
      <c r="DT912" s="69"/>
      <c r="DU912" s="69"/>
      <c r="DV912" s="69"/>
      <c r="DW912" s="69"/>
      <c r="DX912" s="69"/>
      <c r="DY912" s="69"/>
      <c r="DZ912" s="69"/>
      <c r="EA912" s="69"/>
      <c r="EB912" s="69"/>
      <c r="EC912" s="69"/>
      <c r="ED912" s="69"/>
      <c r="EE912" s="69"/>
      <c r="EF912" s="69"/>
      <c r="EG912" s="69"/>
      <c r="EH912" s="69"/>
      <c r="EI912" s="69"/>
      <c r="EJ912" s="69"/>
      <c r="EK912" s="69"/>
    </row>
    <row r="913" spans="1:141" x14ac:dyDescent="0.25">
      <c r="A913" s="90"/>
      <c r="B913" s="90"/>
      <c r="C913" s="90"/>
      <c r="D913" s="90"/>
      <c r="E913" s="3" t="s">
        <v>407</v>
      </c>
      <c r="F913" s="5"/>
      <c r="G913" s="5"/>
      <c r="H913" s="5"/>
      <c r="I913" s="5"/>
      <c r="J913" s="5"/>
      <c r="K913" s="5"/>
      <c r="L913" s="122"/>
      <c r="M913" s="122"/>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row>
    <row r="914" spans="1:141" x14ac:dyDescent="0.25">
      <c r="A914" s="90"/>
      <c r="B914" s="90"/>
      <c r="C914" s="90"/>
      <c r="D914" s="90"/>
      <c r="F914" s="100"/>
      <c r="J914" s="100"/>
      <c r="N914" s="100"/>
      <c r="R914" s="100"/>
      <c r="V914" s="100"/>
      <c r="Z914" s="100"/>
      <c r="AD914" s="100"/>
      <c r="AH914" s="100"/>
      <c r="AL914" s="100"/>
      <c r="AP914" s="100"/>
      <c r="AT914" s="100"/>
      <c r="AX914" s="100"/>
      <c r="BB914" s="100"/>
      <c r="BF914" s="100"/>
      <c r="BJ914" s="100"/>
      <c r="BN914" s="100"/>
      <c r="BR914" s="100"/>
      <c r="BV914" s="100"/>
      <c r="BZ914" s="100"/>
      <c r="CD914" s="100"/>
      <c r="CH914" s="100"/>
      <c r="CL914" s="100"/>
      <c r="CP914" s="100"/>
      <c r="CT914" s="100"/>
      <c r="CX914" s="100"/>
      <c r="DB914" s="100"/>
      <c r="DF914" s="100"/>
      <c r="DI914" s="101"/>
    </row>
    <row r="915" spans="1:141" x14ac:dyDescent="0.25">
      <c r="A915" s="90"/>
      <c r="B915" s="90"/>
      <c r="C915" s="111"/>
      <c r="D915" s="90"/>
      <c r="E915" s="132" t="s">
        <v>404</v>
      </c>
      <c r="F915" s="105"/>
      <c r="G915" s="106"/>
      <c r="H915" s="106"/>
      <c r="I915" s="107"/>
      <c r="J915" s="105"/>
      <c r="K915" s="106"/>
      <c r="L915" s="106"/>
      <c r="M915" s="107"/>
      <c r="N915" s="105"/>
      <c r="O915" s="106"/>
      <c r="P915" s="106"/>
      <c r="Q915" s="107"/>
      <c r="R915" s="105"/>
      <c r="S915" s="106"/>
      <c r="T915" s="106"/>
      <c r="U915" s="107"/>
      <c r="V915" s="105"/>
      <c r="W915" s="106"/>
      <c r="X915" s="106"/>
      <c r="Y915" s="107"/>
      <c r="Z915" s="105"/>
      <c r="AA915" s="106"/>
      <c r="AB915" s="106"/>
      <c r="AC915" s="107"/>
      <c r="AD915" s="105"/>
      <c r="AE915" s="106"/>
      <c r="AF915" s="106"/>
      <c r="AG915" s="107"/>
      <c r="AH915" s="105"/>
      <c r="AI915" s="106"/>
      <c r="AJ915" s="106"/>
      <c r="AK915" s="107"/>
      <c r="AL915" s="105"/>
      <c r="AM915" s="106"/>
      <c r="AN915" s="106"/>
      <c r="AO915" s="107"/>
      <c r="AP915" s="105"/>
      <c r="AQ915" s="106"/>
      <c r="AR915" s="106"/>
      <c r="AS915" s="107"/>
      <c r="AT915" s="105"/>
      <c r="AU915" s="106"/>
      <c r="AV915" s="106"/>
      <c r="AW915" s="107"/>
      <c r="AX915" s="105"/>
      <c r="AY915" s="106"/>
      <c r="AZ915" s="106"/>
      <c r="BA915" s="107"/>
      <c r="BB915" s="105"/>
      <c r="BC915" s="106"/>
      <c r="BD915" s="106"/>
      <c r="BE915" s="107"/>
      <c r="BF915" s="105"/>
      <c r="BG915" s="106"/>
      <c r="BH915" s="106"/>
      <c r="BI915" s="107"/>
      <c r="BJ915" s="105"/>
      <c r="BK915" s="106"/>
      <c r="BL915" s="106"/>
      <c r="BM915" s="107"/>
      <c r="BN915" s="105"/>
      <c r="BO915" s="106"/>
      <c r="BP915" s="106"/>
      <c r="BQ915" s="107"/>
      <c r="BR915" s="105"/>
      <c r="BS915" s="106"/>
      <c r="BT915" s="106"/>
      <c r="BU915" s="107"/>
      <c r="BV915" s="105"/>
      <c r="BW915" s="106"/>
      <c r="BX915" s="106"/>
      <c r="BY915" s="107"/>
      <c r="BZ915" s="105"/>
      <c r="CA915" s="106"/>
      <c r="CB915" s="106"/>
      <c r="CC915" s="107"/>
      <c r="CD915" s="105"/>
      <c r="CE915" s="106"/>
      <c r="CF915" s="106"/>
      <c r="CG915" s="107"/>
      <c r="CH915" s="105"/>
      <c r="CI915" s="106"/>
      <c r="CJ915" s="106"/>
      <c r="CK915" s="107"/>
      <c r="CL915" s="105"/>
      <c r="CM915" s="106"/>
      <c r="CN915" s="106"/>
      <c r="CO915" s="107"/>
      <c r="CP915" s="105"/>
      <c r="CQ915" s="106"/>
      <c r="CR915" s="106"/>
      <c r="CS915" s="107"/>
      <c r="CT915" s="105"/>
      <c r="CU915" s="106"/>
      <c r="CV915" s="106"/>
      <c r="CW915" s="107"/>
      <c r="CX915" s="105"/>
      <c r="CY915" s="106"/>
      <c r="CZ915" s="106"/>
      <c r="DA915" s="107"/>
      <c r="DB915" s="105"/>
      <c r="DC915" s="106"/>
      <c r="DD915" s="106"/>
      <c r="DE915" s="107"/>
      <c r="DF915" s="105"/>
      <c r="DG915" s="106"/>
      <c r="DH915" s="106"/>
      <c r="DI915" s="107"/>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row>
    <row r="916" spans="1:141" x14ac:dyDescent="0.25">
      <c r="A916" s="90"/>
      <c r="B916" s="90"/>
      <c r="C916" s="90"/>
      <c r="D916" s="90"/>
      <c r="F916" s="100"/>
      <c r="J916" s="100"/>
      <c r="N916" s="100"/>
      <c r="R916" s="100"/>
      <c r="V916" s="100"/>
      <c r="Z916" s="100"/>
      <c r="AD916" s="100"/>
      <c r="AH916" s="100"/>
      <c r="AL916" s="100"/>
      <c r="AP916" s="100"/>
      <c r="AT916" s="100"/>
      <c r="AX916" s="100"/>
      <c r="BB916" s="100"/>
      <c r="BF916" s="100"/>
      <c r="BJ916" s="100"/>
      <c r="BN916" s="100"/>
      <c r="BR916" s="100"/>
      <c r="BV916" s="100"/>
      <c r="BZ916" s="100"/>
      <c r="CD916" s="100"/>
      <c r="CH916" s="100"/>
      <c r="CL916" s="100"/>
      <c r="CP916" s="100"/>
      <c r="CT916" s="100"/>
      <c r="CX916" s="100"/>
      <c r="DB916" s="100"/>
      <c r="DF916" s="100"/>
      <c r="DI916" s="101"/>
    </row>
    <row r="917" spans="1:141" x14ac:dyDescent="0.25">
      <c r="A917" s="90"/>
      <c r="B917" s="90"/>
      <c r="C917" s="90"/>
      <c r="D917" s="90"/>
      <c r="E917" t="s">
        <v>36</v>
      </c>
      <c r="F917" s="215"/>
      <c r="G917" s="199"/>
      <c r="H917" s="199"/>
      <c r="I917" s="216"/>
      <c r="J917" s="215" t="str">
        <f ca="1">IF(ISERROR(J16/F16),"",J16/F16-1)</f>
        <v/>
      </c>
      <c r="K917" s="199" t="str">
        <f t="shared" ref="K917:BV917" ca="1" si="1999">IF(ISERROR(K16/G16),"",K16/G16-1)</f>
        <v/>
      </c>
      <c r="L917" s="199" t="str">
        <f t="shared" ca="1" si="1999"/>
        <v/>
      </c>
      <c r="M917" s="216" t="str">
        <f t="shared" ca="1" si="1999"/>
        <v/>
      </c>
      <c r="N917" s="215" t="str">
        <f t="shared" ca="1" si="1999"/>
        <v/>
      </c>
      <c r="O917" s="199" t="str">
        <f t="shared" ca="1" si="1999"/>
        <v/>
      </c>
      <c r="P917" s="199" t="str">
        <f t="shared" ca="1" si="1999"/>
        <v/>
      </c>
      <c r="Q917" s="216" t="str">
        <f t="shared" ca="1" si="1999"/>
        <v/>
      </c>
      <c r="R917" s="215" t="str">
        <f t="shared" ca="1" si="1999"/>
        <v/>
      </c>
      <c r="S917" s="199" t="str">
        <f t="shared" ca="1" si="1999"/>
        <v/>
      </c>
      <c r="T917" s="199" t="str">
        <f t="shared" ca="1" si="1999"/>
        <v/>
      </c>
      <c r="U917" s="216" t="str">
        <f t="shared" ca="1" si="1999"/>
        <v/>
      </c>
      <c r="V917" s="215" t="str">
        <f t="shared" ca="1" si="1999"/>
        <v/>
      </c>
      <c r="W917" s="199" t="str">
        <f t="shared" ca="1" si="1999"/>
        <v/>
      </c>
      <c r="X917" s="199" t="str">
        <f t="shared" ca="1" si="1999"/>
        <v/>
      </c>
      <c r="Y917" s="216" t="str">
        <f t="shared" ca="1" si="1999"/>
        <v/>
      </c>
      <c r="Z917" s="215" t="str">
        <f t="shared" ca="1" si="1999"/>
        <v/>
      </c>
      <c r="AA917" s="199" t="str">
        <f t="shared" ca="1" si="1999"/>
        <v/>
      </c>
      <c r="AB917" s="199" t="str">
        <f t="shared" ca="1" si="1999"/>
        <v/>
      </c>
      <c r="AC917" s="216" t="str">
        <f t="shared" ca="1" si="1999"/>
        <v/>
      </c>
      <c r="AD917" s="215" t="str">
        <f t="shared" ca="1" si="1999"/>
        <v/>
      </c>
      <c r="AE917" s="199" t="str">
        <f t="shared" ca="1" si="1999"/>
        <v/>
      </c>
      <c r="AF917" s="199" t="str">
        <f t="shared" ca="1" si="1999"/>
        <v/>
      </c>
      <c r="AG917" s="216" t="str">
        <f t="shared" ca="1" si="1999"/>
        <v/>
      </c>
      <c r="AH917" s="215" t="str">
        <f t="shared" ca="1" si="1999"/>
        <v/>
      </c>
      <c r="AI917" s="199" t="str">
        <f t="shared" ca="1" si="1999"/>
        <v/>
      </c>
      <c r="AJ917" s="199" t="str">
        <f t="shared" ca="1" si="1999"/>
        <v/>
      </c>
      <c r="AK917" s="216" t="str">
        <f t="shared" ca="1" si="1999"/>
        <v/>
      </c>
      <c r="AL917" s="215" t="str">
        <f t="shared" ca="1" si="1999"/>
        <v/>
      </c>
      <c r="AM917" s="199" t="str">
        <f t="shared" ca="1" si="1999"/>
        <v/>
      </c>
      <c r="AN917" s="199" t="str">
        <f t="shared" ca="1" si="1999"/>
        <v/>
      </c>
      <c r="AO917" s="216" t="str">
        <f t="shared" ca="1" si="1999"/>
        <v/>
      </c>
      <c r="AP917" s="215" t="str">
        <f t="shared" ca="1" si="1999"/>
        <v/>
      </c>
      <c r="AQ917" s="199" t="str">
        <f t="shared" ca="1" si="1999"/>
        <v/>
      </c>
      <c r="AR917" s="199" t="str">
        <f t="shared" ca="1" si="1999"/>
        <v/>
      </c>
      <c r="AS917" s="216" t="str">
        <f t="shared" ca="1" si="1999"/>
        <v/>
      </c>
      <c r="AT917" s="215" t="str">
        <f t="shared" ca="1" si="1999"/>
        <v/>
      </c>
      <c r="AU917" s="199" t="str">
        <f t="shared" ca="1" si="1999"/>
        <v/>
      </c>
      <c r="AV917" s="199" t="str">
        <f t="shared" ca="1" si="1999"/>
        <v/>
      </c>
      <c r="AW917" s="216" t="str">
        <f t="shared" ca="1" si="1999"/>
        <v/>
      </c>
      <c r="AX917" s="215" t="str">
        <f t="shared" ca="1" si="1999"/>
        <v/>
      </c>
      <c r="AY917" s="199" t="str">
        <f t="shared" ca="1" si="1999"/>
        <v/>
      </c>
      <c r="AZ917" s="199" t="str">
        <f t="shared" ca="1" si="1999"/>
        <v/>
      </c>
      <c r="BA917" s="216" t="str">
        <f t="shared" ca="1" si="1999"/>
        <v/>
      </c>
      <c r="BB917" s="215" t="str">
        <f t="shared" ca="1" si="1999"/>
        <v/>
      </c>
      <c r="BC917" s="199" t="str">
        <f t="shared" ca="1" si="1999"/>
        <v/>
      </c>
      <c r="BD917" s="199" t="str">
        <f t="shared" ca="1" si="1999"/>
        <v/>
      </c>
      <c r="BE917" s="216" t="str">
        <f t="shared" ca="1" si="1999"/>
        <v/>
      </c>
      <c r="BF917" s="215" t="str">
        <f t="shared" ca="1" si="1999"/>
        <v/>
      </c>
      <c r="BG917" s="199" t="str">
        <f t="shared" ca="1" si="1999"/>
        <v/>
      </c>
      <c r="BH917" s="199" t="str">
        <f t="shared" ca="1" si="1999"/>
        <v/>
      </c>
      <c r="BI917" s="216" t="str">
        <f t="shared" ca="1" si="1999"/>
        <v/>
      </c>
      <c r="BJ917" s="215" t="str">
        <f t="shared" ca="1" si="1999"/>
        <v/>
      </c>
      <c r="BK917" s="199" t="str">
        <f t="shared" ca="1" si="1999"/>
        <v/>
      </c>
      <c r="BL917" s="199" t="str">
        <f t="shared" ca="1" si="1999"/>
        <v/>
      </c>
      <c r="BM917" s="216" t="str">
        <f t="shared" ca="1" si="1999"/>
        <v/>
      </c>
      <c r="BN917" s="215" t="str">
        <f t="shared" ca="1" si="1999"/>
        <v/>
      </c>
      <c r="BO917" s="199" t="str">
        <f t="shared" ca="1" si="1999"/>
        <v/>
      </c>
      <c r="BP917" s="199" t="str">
        <f t="shared" ca="1" si="1999"/>
        <v/>
      </c>
      <c r="BQ917" s="216" t="str">
        <f t="shared" ca="1" si="1999"/>
        <v/>
      </c>
      <c r="BR917" s="215" t="str">
        <f t="shared" ca="1" si="1999"/>
        <v/>
      </c>
      <c r="BS917" s="199" t="str">
        <f t="shared" ca="1" si="1999"/>
        <v/>
      </c>
      <c r="BT917" s="199" t="str">
        <f t="shared" ca="1" si="1999"/>
        <v/>
      </c>
      <c r="BU917" s="216" t="str">
        <f t="shared" ca="1" si="1999"/>
        <v/>
      </c>
      <c r="BV917" s="215" t="str">
        <f t="shared" ca="1" si="1999"/>
        <v/>
      </c>
      <c r="BW917" s="199" t="str">
        <f t="shared" ref="BW917:DI917" ca="1" si="2000">IF(ISERROR(BW16/BS16),"",BW16/BS16-1)</f>
        <v/>
      </c>
      <c r="BX917" s="199" t="str">
        <f t="shared" ca="1" si="2000"/>
        <v/>
      </c>
      <c r="BY917" s="216" t="str">
        <f t="shared" ca="1" si="2000"/>
        <v/>
      </c>
      <c r="BZ917" s="215" t="str">
        <f t="shared" ca="1" si="2000"/>
        <v/>
      </c>
      <c r="CA917" s="199" t="str">
        <f t="shared" ca="1" si="2000"/>
        <v/>
      </c>
      <c r="CB917" s="199" t="str">
        <f t="shared" ca="1" si="2000"/>
        <v/>
      </c>
      <c r="CC917" s="216" t="str">
        <f t="shared" ca="1" si="2000"/>
        <v/>
      </c>
      <c r="CD917" s="215" t="str">
        <f t="shared" ca="1" si="2000"/>
        <v/>
      </c>
      <c r="CE917" s="199" t="str">
        <f t="shared" ca="1" si="2000"/>
        <v/>
      </c>
      <c r="CF917" s="199" t="str">
        <f t="shared" ca="1" si="2000"/>
        <v/>
      </c>
      <c r="CG917" s="216" t="str">
        <f t="shared" ca="1" si="2000"/>
        <v/>
      </c>
      <c r="CH917" s="215" t="str">
        <f t="shared" ca="1" si="2000"/>
        <v/>
      </c>
      <c r="CI917" s="199" t="str">
        <f t="shared" ca="1" si="2000"/>
        <v/>
      </c>
      <c r="CJ917" s="199" t="str">
        <f t="shared" ca="1" si="2000"/>
        <v/>
      </c>
      <c r="CK917" s="216" t="str">
        <f t="shared" ca="1" si="2000"/>
        <v/>
      </c>
      <c r="CL917" s="215" t="str">
        <f t="shared" ca="1" si="2000"/>
        <v/>
      </c>
      <c r="CM917" s="199" t="str">
        <f t="shared" ca="1" si="2000"/>
        <v/>
      </c>
      <c r="CN917" s="199" t="str">
        <f t="shared" ca="1" si="2000"/>
        <v/>
      </c>
      <c r="CO917" s="216" t="str">
        <f t="shared" ca="1" si="2000"/>
        <v/>
      </c>
      <c r="CP917" s="215" t="str">
        <f t="shared" ca="1" si="2000"/>
        <v/>
      </c>
      <c r="CQ917" s="199" t="str">
        <f t="shared" ca="1" si="2000"/>
        <v/>
      </c>
      <c r="CR917" s="199" t="str">
        <f t="shared" ca="1" si="2000"/>
        <v/>
      </c>
      <c r="CS917" s="216" t="str">
        <f t="shared" ca="1" si="2000"/>
        <v/>
      </c>
      <c r="CT917" s="215" t="str">
        <f t="shared" ca="1" si="2000"/>
        <v/>
      </c>
      <c r="CU917" s="199" t="str">
        <f t="shared" ca="1" si="2000"/>
        <v/>
      </c>
      <c r="CV917" s="199" t="str">
        <f t="shared" ca="1" si="2000"/>
        <v/>
      </c>
      <c r="CW917" s="216" t="str">
        <f t="shared" ca="1" si="2000"/>
        <v/>
      </c>
      <c r="CX917" s="215" t="str">
        <f t="shared" ca="1" si="2000"/>
        <v/>
      </c>
      <c r="CY917" s="199" t="str">
        <f t="shared" ca="1" si="2000"/>
        <v/>
      </c>
      <c r="CZ917" s="199" t="str">
        <f t="shared" ca="1" si="2000"/>
        <v/>
      </c>
      <c r="DA917" s="216" t="str">
        <f t="shared" ca="1" si="2000"/>
        <v/>
      </c>
      <c r="DB917" s="215" t="str">
        <f t="shared" ca="1" si="2000"/>
        <v/>
      </c>
      <c r="DC917" s="199" t="str">
        <f t="shared" ca="1" si="2000"/>
        <v/>
      </c>
      <c r="DD917" s="199" t="str">
        <f t="shared" ca="1" si="2000"/>
        <v/>
      </c>
      <c r="DE917" s="216" t="str">
        <f t="shared" ca="1" si="2000"/>
        <v/>
      </c>
      <c r="DF917" s="215" t="str">
        <f t="shared" ca="1" si="2000"/>
        <v/>
      </c>
      <c r="DG917" s="199" t="str">
        <f t="shared" ca="1" si="2000"/>
        <v/>
      </c>
      <c r="DH917" s="199" t="str">
        <f ca="1">IF(ISERROR(DH16/DD16),"",DH16/DD16-1)</f>
        <v/>
      </c>
      <c r="DI917" s="216" t="str">
        <f t="shared" ca="1" si="2000"/>
        <v/>
      </c>
      <c r="DL917" s="199" t="str">
        <f ca="1">IF(ISERROR(DL16/DK16),"",DL16/DK16-1)</f>
        <v/>
      </c>
      <c r="DM917" s="199" t="str">
        <f t="shared" ref="DM917:EK917" ca="1" si="2001">IF(ISERROR(DM16/DL16),"",DM16/DL16-1)</f>
        <v/>
      </c>
      <c r="DN917" s="199" t="str">
        <f t="shared" ca="1" si="2001"/>
        <v/>
      </c>
      <c r="DO917" s="199" t="str">
        <f t="shared" ca="1" si="2001"/>
        <v/>
      </c>
      <c r="DP917" s="199" t="str">
        <f t="shared" ca="1" si="2001"/>
        <v/>
      </c>
      <c r="DQ917" s="199" t="str">
        <f t="shared" ca="1" si="2001"/>
        <v/>
      </c>
      <c r="DR917" s="199" t="str">
        <f t="shared" ca="1" si="2001"/>
        <v/>
      </c>
      <c r="DS917" s="199" t="str">
        <f t="shared" ca="1" si="2001"/>
        <v/>
      </c>
      <c r="DT917" s="199" t="str">
        <f t="shared" ca="1" si="2001"/>
        <v/>
      </c>
      <c r="DU917" s="199" t="str">
        <f t="shared" ca="1" si="2001"/>
        <v/>
      </c>
      <c r="DV917" s="199" t="str">
        <f t="shared" ca="1" si="2001"/>
        <v/>
      </c>
      <c r="DW917" s="199" t="str">
        <f t="shared" ca="1" si="2001"/>
        <v/>
      </c>
      <c r="DX917" s="199" t="str">
        <f t="shared" ca="1" si="2001"/>
        <v/>
      </c>
      <c r="DY917" s="199" t="str">
        <f t="shared" ca="1" si="2001"/>
        <v/>
      </c>
      <c r="DZ917" s="199" t="str">
        <f t="shared" ca="1" si="2001"/>
        <v/>
      </c>
      <c r="EA917" s="199" t="str">
        <f t="shared" ca="1" si="2001"/>
        <v/>
      </c>
      <c r="EB917" s="199" t="str">
        <f t="shared" ca="1" si="2001"/>
        <v/>
      </c>
      <c r="EC917" s="199" t="str">
        <f t="shared" ca="1" si="2001"/>
        <v/>
      </c>
      <c r="ED917" s="199" t="str">
        <f t="shared" ca="1" si="2001"/>
        <v/>
      </c>
      <c r="EE917" s="199" t="str">
        <f t="shared" ca="1" si="2001"/>
        <v/>
      </c>
      <c r="EF917" s="199" t="str">
        <f t="shared" ca="1" si="2001"/>
        <v/>
      </c>
      <c r="EG917" s="199" t="str">
        <f t="shared" ca="1" si="2001"/>
        <v/>
      </c>
      <c r="EH917" s="199" t="str">
        <f t="shared" ca="1" si="2001"/>
        <v/>
      </c>
      <c r="EI917" s="199" t="str">
        <f t="shared" ca="1" si="2001"/>
        <v/>
      </c>
      <c r="EJ917" s="199" t="str">
        <f t="shared" ca="1" si="2001"/>
        <v/>
      </c>
      <c r="EK917" s="199" t="str">
        <f t="shared" ca="1" si="2001"/>
        <v/>
      </c>
    </row>
    <row r="918" spans="1:141" x14ac:dyDescent="0.25">
      <c r="A918" s="90"/>
      <c r="B918" s="90"/>
      <c r="C918" s="90"/>
      <c r="D918" s="90"/>
      <c r="E918" t="s">
        <v>38</v>
      </c>
      <c r="F918" s="215"/>
      <c r="G918" s="199"/>
      <c r="H918" s="199"/>
      <c r="I918" s="216"/>
      <c r="J918" s="215" t="str">
        <f ca="1">IF(ISERROR(J22/F22),"",J22/F22-1)</f>
        <v/>
      </c>
      <c r="K918" s="199" t="str">
        <f t="shared" ref="K918:BV918" ca="1" si="2002">IF(ISERROR(K22/G22),"",K22/G22-1)</f>
        <v/>
      </c>
      <c r="L918" s="199" t="str">
        <f t="shared" ca="1" si="2002"/>
        <v/>
      </c>
      <c r="M918" s="216" t="str">
        <f t="shared" ca="1" si="2002"/>
        <v/>
      </c>
      <c r="N918" s="215" t="str">
        <f t="shared" ca="1" si="2002"/>
        <v/>
      </c>
      <c r="O918" s="199" t="str">
        <f t="shared" ca="1" si="2002"/>
        <v/>
      </c>
      <c r="P918" s="199" t="str">
        <f t="shared" ca="1" si="2002"/>
        <v/>
      </c>
      <c r="Q918" s="216" t="str">
        <f t="shared" ca="1" si="2002"/>
        <v/>
      </c>
      <c r="R918" s="215" t="str">
        <f t="shared" ca="1" si="2002"/>
        <v/>
      </c>
      <c r="S918" s="199" t="str">
        <f t="shared" ca="1" si="2002"/>
        <v/>
      </c>
      <c r="T918" s="199" t="str">
        <f t="shared" ca="1" si="2002"/>
        <v/>
      </c>
      <c r="U918" s="216" t="str">
        <f t="shared" ca="1" si="2002"/>
        <v/>
      </c>
      <c r="V918" s="215" t="str">
        <f t="shared" ca="1" si="2002"/>
        <v/>
      </c>
      <c r="W918" s="199" t="str">
        <f t="shared" ca="1" si="2002"/>
        <v/>
      </c>
      <c r="X918" s="199" t="str">
        <f t="shared" ca="1" si="2002"/>
        <v/>
      </c>
      <c r="Y918" s="216" t="str">
        <f t="shared" ca="1" si="2002"/>
        <v/>
      </c>
      <c r="Z918" s="215" t="str">
        <f t="shared" ca="1" si="2002"/>
        <v/>
      </c>
      <c r="AA918" s="199" t="str">
        <f t="shared" ca="1" si="2002"/>
        <v/>
      </c>
      <c r="AB918" s="199" t="str">
        <f t="shared" ca="1" si="2002"/>
        <v/>
      </c>
      <c r="AC918" s="216" t="str">
        <f t="shared" ca="1" si="2002"/>
        <v/>
      </c>
      <c r="AD918" s="215" t="str">
        <f t="shared" ca="1" si="2002"/>
        <v/>
      </c>
      <c r="AE918" s="199" t="str">
        <f t="shared" ca="1" si="2002"/>
        <v/>
      </c>
      <c r="AF918" s="199" t="str">
        <f t="shared" ca="1" si="2002"/>
        <v/>
      </c>
      <c r="AG918" s="216" t="str">
        <f t="shared" ca="1" si="2002"/>
        <v/>
      </c>
      <c r="AH918" s="215" t="str">
        <f t="shared" ca="1" si="2002"/>
        <v/>
      </c>
      <c r="AI918" s="199" t="str">
        <f t="shared" ca="1" si="2002"/>
        <v/>
      </c>
      <c r="AJ918" s="199" t="str">
        <f t="shared" ca="1" si="2002"/>
        <v/>
      </c>
      <c r="AK918" s="216" t="str">
        <f t="shared" ca="1" si="2002"/>
        <v/>
      </c>
      <c r="AL918" s="215" t="str">
        <f t="shared" ca="1" si="2002"/>
        <v/>
      </c>
      <c r="AM918" s="199" t="str">
        <f t="shared" ca="1" si="2002"/>
        <v/>
      </c>
      <c r="AN918" s="199" t="str">
        <f t="shared" ca="1" si="2002"/>
        <v/>
      </c>
      <c r="AO918" s="216" t="str">
        <f t="shared" ca="1" si="2002"/>
        <v/>
      </c>
      <c r="AP918" s="215" t="str">
        <f t="shared" ca="1" si="2002"/>
        <v/>
      </c>
      <c r="AQ918" s="199" t="str">
        <f t="shared" ca="1" si="2002"/>
        <v/>
      </c>
      <c r="AR918" s="199" t="str">
        <f t="shared" ca="1" si="2002"/>
        <v/>
      </c>
      <c r="AS918" s="216" t="str">
        <f t="shared" ca="1" si="2002"/>
        <v/>
      </c>
      <c r="AT918" s="215" t="str">
        <f t="shared" ca="1" si="2002"/>
        <v/>
      </c>
      <c r="AU918" s="199" t="str">
        <f t="shared" ca="1" si="2002"/>
        <v/>
      </c>
      <c r="AV918" s="199" t="str">
        <f t="shared" ca="1" si="2002"/>
        <v/>
      </c>
      <c r="AW918" s="216" t="str">
        <f t="shared" ca="1" si="2002"/>
        <v/>
      </c>
      <c r="AX918" s="215" t="str">
        <f t="shared" ca="1" si="2002"/>
        <v/>
      </c>
      <c r="AY918" s="199" t="str">
        <f t="shared" ca="1" si="2002"/>
        <v/>
      </c>
      <c r="AZ918" s="199" t="str">
        <f t="shared" ca="1" si="2002"/>
        <v/>
      </c>
      <c r="BA918" s="216" t="str">
        <f t="shared" ca="1" si="2002"/>
        <v/>
      </c>
      <c r="BB918" s="215" t="str">
        <f t="shared" ca="1" si="2002"/>
        <v/>
      </c>
      <c r="BC918" s="199" t="str">
        <f t="shared" ca="1" si="2002"/>
        <v/>
      </c>
      <c r="BD918" s="199" t="str">
        <f t="shared" ca="1" si="2002"/>
        <v/>
      </c>
      <c r="BE918" s="216" t="str">
        <f t="shared" ca="1" si="2002"/>
        <v/>
      </c>
      <c r="BF918" s="215" t="str">
        <f t="shared" ca="1" si="2002"/>
        <v/>
      </c>
      <c r="BG918" s="199" t="str">
        <f t="shared" ca="1" si="2002"/>
        <v/>
      </c>
      <c r="BH918" s="199" t="str">
        <f t="shared" ca="1" si="2002"/>
        <v/>
      </c>
      <c r="BI918" s="216" t="str">
        <f t="shared" ca="1" si="2002"/>
        <v/>
      </c>
      <c r="BJ918" s="215" t="str">
        <f t="shared" ca="1" si="2002"/>
        <v/>
      </c>
      <c r="BK918" s="199" t="str">
        <f t="shared" ca="1" si="2002"/>
        <v/>
      </c>
      <c r="BL918" s="199" t="str">
        <f t="shared" ca="1" si="2002"/>
        <v/>
      </c>
      <c r="BM918" s="216" t="str">
        <f t="shared" ca="1" si="2002"/>
        <v/>
      </c>
      <c r="BN918" s="215" t="str">
        <f t="shared" ca="1" si="2002"/>
        <v/>
      </c>
      <c r="BO918" s="199" t="str">
        <f t="shared" ca="1" si="2002"/>
        <v/>
      </c>
      <c r="BP918" s="199" t="str">
        <f t="shared" ca="1" si="2002"/>
        <v/>
      </c>
      <c r="BQ918" s="216" t="str">
        <f t="shared" ca="1" si="2002"/>
        <v/>
      </c>
      <c r="BR918" s="215" t="str">
        <f t="shared" ca="1" si="2002"/>
        <v/>
      </c>
      <c r="BS918" s="199" t="str">
        <f t="shared" ca="1" si="2002"/>
        <v/>
      </c>
      <c r="BT918" s="199" t="str">
        <f t="shared" ca="1" si="2002"/>
        <v/>
      </c>
      <c r="BU918" s="216" t="str">
        <f t="shared" ca="1" si="2002"/>
        <v/>
      </c>
      <c r="BV918" s="215" t="str">
        <f t="shared" ca="1" si="2002"/>
        <v/>
      </c>
      <c r="BW918" s="199" t="str">
        <f t="shared" ref="BW918:DI918" ca="1" si="2003">IF(ISERROR(BW22/BS22),"",BW22/BS22-1)</f>
        <v/>
      </c>
      <c r="BX918" s="199" t="str">
        <f t="shared" ca="1" si="2003"/>
        <v/>
      </c>
      <c r="BY918" s="216" t="str">
        <f t="shared" ca="1" si="2003"/>
        <v/>
      </c>
      <c r="BZ918" s="215" t="str">
        <f t="shared" ca="1" si="2003"/>
        <v/>
      </c>
      <c r="CA918" s="199" t="str">
        <f t="shared" ca="1" si="2003"/>
        <v/>
      </c>
      <c r="CB918" s="199" t="str">
        <f t="shared" ca="1" si="2003"/>
        <v/>
      </c>
      <c r="CC918" s="216" t="str">
        <f t="shared" ca="1" si="2003"/>
        <v/>
      </c>
      <c r="CD918" s="215" t="str">
        <f t="shared" ca="1" si="2003"/>
        <v/>
      </c>
      <c r="CE918" s="199" t="str">
        <f t="shared" ca="1" si="2003"/>
        <v/>
      </c>
      <c r="CF918" s="199" t="str">
        <f t="shared" ca="1" si="2003"/>
        <v/>
      </c>
      <c r="CG918" s="216" t="str">
        <f t="shared" ca="1" si="2003"/>
        <v/>
      </c>
      <c r="CH918" s="215" t="str">
        <f t="shared" ca="1" si="2003"/>
        <v/>
      </c>
      <c r="CI918" s="199" t="str">
        <f t="shared" ca="1" si="2003"/>
        <v/>
      </c>
      <c r="CJ918" s="199" t="str">
        <f t="shared" ca="1" si="2003"/>
        <v/>
      </c>
      <c r="CK918" s="216" t="str">
        <f t="shared" ca="1" si="2003"/>
        <v/>
      </c>
      <c r="CL918" s="215" t="str">
        <f t="shared" ca="1" si="2003"/>
        <v/>
      </c>
      <c r="CM918" s="199" t="str">
        <f t="shared" ca="1" si="2003"/>
        <v/>
      </c>
      <c r="CN918" s="199" t="str">
        <f t="shared" ca="1" si="2003"/>
        <v/>
      </c>
      <c r="CO918" s="216" t="str">
        <f t="shared" ca="1" si="2003"/>
        <v/>
      </c>
      <c r="CP918" s="215" t="str">
        <f t="shared" ca="1" si="2003"/>
        <v/>
      </c>
      <c r="CQ918" s="199" t="str">
        <f t="shared" ca="1" si="2003"/>
        <v/>
      </c>
      <c r="CR918" s="199" t="str">
        <f t="shared" ca="1" si="2003"/>
        <v/>
      </c>
      <c r="CS918" s="216" t="str">
        <f t="shared" ca="1" si="2003"/>
        <v/>
      </c>
      <c r="CT918" s="215" t="str">
        <f t="shared" ca="1" si="2003"/>
        <v/>
      </c>
      <c r="CU918" s="199" t="str">
        <f t="shared" ca="1" si="2003"/>
        <v/>
      </c>
      <c r="CV918" s="199" t="str">
        <f t="shared" ca="1" si="2003"/>
        <v/>
      </c>
      <c r="CW918" s="216" t="str">
        <f t="shared" ca="1" si="2003"/>
        <v/>
      </c>
      <c r="CX918" s="215" t="str">
        <f t="shared" ca="1" si="2003"/>
        <v/>
      </c>
      <c r="CY918" s="199" t="str">
        <f t="shared" ca="1" si="2003"/>
        <v/>
      </c>
      <c r="CZ918" s="199" t="str">
        <f t="shared" ca="1" si="2003"/>
        <v/>
      </c>
      <c r="DA918" s="216" t="str">
        <f t="shared" ca="1" si="2003"/>
        <v/>
      </c>
      <c r="DB918" s="215" t="str">
        <f t="shared" ca="1" si="2003"/>
        <v/>
      </c>
      <c r="DC918" s="199" t="str">
        <f t="shared" ca="1" si="2003"/>
        <v/>
      </c>
      <c r="DD918" s="199" t="str">
        <f t="shared" ca="1" si="2003"/>
        <v/>
      </c>
      <c r="DE918" s="216" t="str">
        <f t="shared" ca="1" si="2003"/>
        <v/>
      </c>
      <c r="DF918" s="215" t="str">
        <f t="shared" ca="1" si="2003"/>
        <v/>
      </c>
      <c r="DG918" s="199" t="str">
        <f t="shared" ca="1" si="2003"/>
        <v/>
      </c>
      <c r="DH918" s="199" t="str">
        <f t="shared" ca="1" si="2003"/>
        <v/>
      </c>
      <c r="DI918" s="216" t="str">
        <f t="shared" ca="1" si="2003"/>
        <v/>
      </c>
      <c r="DL918" s="199" t="str">
        <f ca="1">IF(ISERROR(DL22/DK22),"",DL22/DK22-1)</f>
        <v/>
      </c>
      <c r="DM918" s="199" t="str">
        <f t="shared" ref="DM918:EK918" ca="1" si="2004">IF(ISERROR(DM22/DL22),"",DM22/DL22-1)</f>
        <v/>
      </c>
      <c r="DN918" s="199" t="str">
        <f t="shared" ca="1" si="2004"/>
        <v/>
      </c>
      <c r="DO918" s="199" t="str">
        <f t="shared" ca="1" si="2004"/>
        <v/>
      </c>
      <c r="DP918" s="199" t="str">
        <f t="shared" ca="1" si="2004"/>
        <v/>
      </c>
      <c r="DQ918" s="199" t="str">
        <f t="shared" ca="1" si="2004"/>
        <v/>
      </c>
      <c r="DR918" s="199" t="str">
        <f t="shared" ca="1" si="2004"/>
        <v/>
      </c>
      <c r="DS918" s="199" t="str">
        <f t="shared" ca="1" si="2004"/>
        <v/>
      </c>
      <c r="DT918" s="199" t="str">
        <f t="shared" ca="1" si="2004"/>
        <v/>
      </c>
      <c r="DU918" s="199" t="str">
        <f t="shared" ca="1" si="2004"/>
        <v/>
      </c>
      <c r="DV918" s="199" t="str">
        <f t="shared" ca="1" si="2004"/>
        <v/>
      </c>
      <c r="DW918" s="199" t="str">
        <f t="shared" ca="1" si="2004"/>
        <v/>
      </c>
      <c r="DX918" s="199" t="str">
        <f t="shared" ca="1" si="2004"/>
        <v/>
      </c>
      <c r="DY918" s="199" t="str">
        <f t="shared" ca="1" si="2004"/>
        <v/>
      </c>
      <c r="DZ918" s="199" t="str">
        <f t="shared" ca="1" si="2004"/>
        <v/>
      </c>
      <c r="EA918" s="199" t="str">
        <f t="shared" ca="1" si="2004"/>
        <v/>
      </c>
      <c r="EB918" s="199" t="str">
        <f t="shared" ca="1" si="2004"/>
        <v/>
      </c>
      <c r="EC918" s="199" t="str">
        <f t="shared" ca="1" si="2004"/>
        <v/>
      </c>
      <c r="ED918" s="199" t="str">
        <f t="shared" ca="1" si="2004"/>
        <v/>
      </c>
      <c r="EE918" s="199" t="str">
        <f t="shared" ca="1" si="2004"/>
        <v/>
      </c>
      <c r="EF918" s="199" t="str">
        <f t="shared" ca="1" si="2004"/>
        <v/>
      </c>
      <c r="EG918" s="199" t="str">
        <f t="shared" ca="1" si="2004"/>
        <v/>
      </c>
      <c r="EH918" s="199" t="str">
        <f t="shared" ca="1" si="2004"/>
        <v/>
      </c>
      <c r="EI918" s="199" t="str">
        <f t="shared" ca="1" si="2004"/>
        <v/>
      </c>
      <c r="EJ918" s="199" t="str">
        <f t="shared" ca="1" si="2004"/>
        <v/>
      </c>
      <c r="EK918" s="199" t="str">
        <f t="shared" ca="1" si="2004"/>
        <v/>
      </c>
    </row>
    <row r="919" spans="1:141" x14ac:dyDescent="0.25">
      <c r="A919" s="90"/>
      <c r="B919" s="90"/>
      <c r="C919" s="90"/>
      <c r="D919" s="90"/>
      <c r="E919" t="s">
        <v>248</v>
      </c>
      <c r="F919" s="215"/>
      <c r="G919" s="199"/>
      <c r="H919" s="199"/>
      <c r="I919" s="216"/>
      <c r="J919" s="215" t="str">
        <f ca="1">IF(ISERROR(J27/F27),"",J27/F27-1)</f>
        <v/>
      </c>
      <c r="K919" s="199" t="str">
        <f t="shared" ref="K919:BV919" ca="1" si="2005">IF(ISERROR(K27/G27),"",K27/G27-1)</f>
        <v/>
      </c>
      <c r="L919" s="199" t="str">
        <f t="shared" ca="1" si="2005"/>
        <v/>
      </c>
      <c r="M919" s="216" t="str">
        <f t="shared" ca="1" si="2005"/>
        <v/>
      </c>
      <c r="N919" s="215" t="str">
        <f t="shared" ca="1" si="2005"/>
        <v/>
      </c>
      <c r="O919" s="199" t="str">
        <f t="shared" ca="1" si="2005"/>
        <v/>
      </c>
      <c r="P919" s="199" t="str">
        <f t="shared" ca="1" si="2005"/>
        <v/>
      </c>
      <c r="Q919" s="216" t="str">
        <f t="shared" ca="1" si="2005"/>
        <v/>
      </c>
      <c r="R919" s="215" t="str">
        <f t="shared" ca="1" si="2005"/>
        <v/>
      </c>
      <c r="S919" s="199" t="str">
        <f t="shared" ca="1" si="2005"/>
        <v/>
      </c>
      <c r="T919" s="199" t="str">
        <f t="shared" ca="1" si="2005"/>
        <v/>
      </c>
      <c r="U919" s="216" t="str">
        <f t="shared" ca="1" si="2005"/>
        <v/>
      </c>
      <c r="V919" s="215" t="str">
        <f t="shared" ca="1" si="2005"/>
        <v/>
      </c>
      <c r="W919" s="199" t="str">
        <f t="shared" ca="1" si="2005"/>
        <v/>
      </c>
      <c r="X919" s="199" t="str">
        <f t="shared" ca="1" si="2005"/>
        <v/>
      </c>
      <c r="Y919" s="216" t="str">
        <f t="shared" ca="1" si="2005"/>
        <v/>
      </c>
      <c r="Z919" s="215" t="str">
        <f t="shared" ca="1" si="2005"/>
        <v/>
      </c>
      <c r="AA919" s="199" t="str">
        <f t="shared" ca="1" si="2005"/>
        <v/>
      </c>
      <c r="AB919" s="199" t="str">
        <f t="shared" ca="1" si="2005"/>
        <v/>
      </c>
      <c r="AC919" s="216" t="str">
        <f t="shared" ca="1" si="2005"/>
        <v/>
      </c>
      <c r="AD919" s="215" t="str">
        <f t="shared" ca="1" si="2005"/>
        <v/>
      </c>
      <c r="AE919" s="199" t="str">
        <f t="shared" ca="1" si="2005"/>
        <v/>
      </c>
      <c r="AF919" s="199" t="str">
        <f t="shared" ca="1" si="2005"/>
        <v/>
      </c>
      <c r="AG919" s="216" t="str">
        <f t="shared" ca="1" si="2005"/>
        <v/>
      </c>
      <c r="AH919" s="215" t="str">
        <f t="shared" ca="1" si="2005"/>
        <v/>
      </c>
      <c r="AI919" s="199" t="str">
        <f t="shared" ca="1" si="2005"/>
        <v/>
      </c>
      <c r="AJ919" s="199" t="str">
        <f t="shared" ca="1" si="2005"/>
        <v/>
      </c>
      <c r="AK919" s="216" t="str">
        <f t="shared" ca="1" si="2005"/>
        <v/>
      </c>
      <c r="AL919" s="215" t="str">
        <f t="shared" ca="1" si="2005"/>
        <v/>
      </c>
      <c r="AM919" s="199" t="str">
        <f t="shared" ca="1" si="2005"/>
        <v/>
      </c>
      <c r="AN919" s="199" t="str">
        <f t="shared" ca="1" si="2005"/>
        <v/>
      </c>
      <c r="AO919" s="216" t="str">
        <f t="shared" ca="1" si="2005"/>
        <v/>
      </c>
      <c r="AP919" s="215" t="str">
        <f t="shared" ca="1" si="2005"/>
        <v/>
      </c>
      <c r="AQ919" s="199" t="str">
        <f t="shared" ca="1" si="2005"/>
        <v/>
      </c>
      <c r="AR919" s="199" t="str">
        <f t="shared" ca="1" si="2005"/>
        <v/>
      </c>
      <c r="AS919" s="216" t="str">
        <f t="shared" ca="1" si="2005"/>
        <v/>
      </c>
      <c r="AT919" s="215" t="str">
        <f t="shared" ca="1" si="2005"/>
        <v/>
      </c>
      <c r="AU919" s="199" t="str">
        <f t="shared" ca="1" si="2005"/>
        <v/>
      </c>
      <c r="AV919" s="199" t="str">
        <f t="shared" ca="1" si="2005"/>
        <v/>
      </c>
      <c r="AW919" s="216" t="str">
        <f t="shared" ca="1" si="2005"/>
        <v/>
      </c>
      <c r="AX919" s="215" t="str">
        <f t="shared" ca="1" si="2005"/>
        <v/>
      </c>
      <c r="AY919" s="199" t="str">
        <f t="shared" ca="1" si="2005"/>
        <v/>
      </c>
      <c r="AZ919" s="199" t="str">
        <f t="shared" ca="1" si="2005"/>
        <v/>
      </c>
      <c r="BA919" s="216" t="str">
        <f t="shared" ca="1" si="2005"/>
        <v/>
      </c>
      <c r="BB919" s="215" t="str">
        <f t="shared" ca="1" si="2005"/>
        <v/>
      </c>
      <c r="BC919" s="199" t="str">
        <f t="shared" ca="1" si="2005"/>
        <v/>
      </c>
      <c r="BD919" s="199" t="str">
        <f t="shared" ca="1" si="2005"/>
        <v/>
      </c>
      <c r="BE919" s="216" t="str">
        <f t="shared" ca="1" si="2005"/>
        <v/>
      </c>
      <c r="BF919" s="215" t="str">
        <f t="shared" ca="1" si="2005"/>
        <v/>
      </c>
      <c r="BG919" s="199" t="str">
        <f t="shared" ca="1" si="2005"/>
        <v/>
      </c>
      <c r="BH919" s="199" t="str">
        <f t="shared" ca="1" si="2005"/>
        <v/>
      </c>
      <c r="BI919" s="216" t="str">
        <f t="shared" ca="1" si="2005"/>
        <v/>
      </c>
      <c r="BJ919" s="215" t="str">
        <f t="shared" ca="1" si="2005"/>
        <v/>
      </c>
      <c r="BK919" s="199" t="str">
        <f t="shared" ca="1" si="2005"/>
        <v/>
      </c>
      <c r="BL919" s="199" t="str">
        <f t="shared" ca="1" si="2005"/>
        <v/>
      </c>
      <c r="BM919" s="216" t="str">
        <f t="shared" ca="1" si="2005"/>
        <v/>
      </c>
      <c r="BN919" s="215" t="str">
        <f t="shared" ca="1" si="2005"/>
        <v/>
      </c>
      <c r="BO919" s="199" t="str">
        <f t="shared" ca="1" si="2005"/>
        <v/>
      </c>
      <c r="BP919" s="199" t="str">
        <f t="shared" ca="1" si="2005"/>
        <v/>
      </c>
      <c r="BQ919" s="216" t="str">
        <f t="shared" ca="1" si="2005"/>
        <v/>
      </c>
      <c r="BR919" s="215" t="str">
        <f t="shared" ca="1" si="2005"/>
        <v/>
      </c>
      <c r="BS919" s="199" t="str">
        <f t="shared" ca="1" si="2005"/>
        <v/>
      </c>
      <c r="BT919" s="199" t="str">
        <f t="shared" ca="1" si="2005"/>
        <v/>
      </c>
      <c r="BU919" s="216" t="str">
        <f t="shared" ca="1" si="2005"/>
        <v/>
      </c>
      <c r="BV919" s="215" t="str">
        <f t="shared" ca="1" si="2005"/>
        <v/>
      </c>
      <c r="BW919" s="199" t="str">
        <f t="shared" ref="BW919:DI919" ca="1" si="2006">IF(ISERROR(BW27/BS27),"",BW27/BS27-1)</f>
        <v/>
      </c>
      <c r="BX919" s="199" t="str">
        <f t="shared" ca="1" si="2006"/>
        <v/>
      </c>
      <c r="BY919" s="216" t="str">
        <f t="shared" ca="1" si="2006"/>
        <v/>
      </c>
      <c r="BZ919" s="215" t="str">
        <f t="shared" ca="1" si="2006"/>
        <v/>
      </c>
      <c r="CA919" s="199" t="str">
        <f t="shared" ca="1" si="2006"/>
        <v/>
      </c>
      <c r="CB919" s="199" t="str">
        <f t="shared" ca="1" si="2006"/>
        <v/>
      </c>
      <c r="CC919" s="216" t="str">
        <f t="shared" ca="1" si="2006"/>
        <v/>
      </c>
      <c r="CD919" s="215" t="str">
        <f t="shared" ca="1" si="2006"/>
        <v/>
      </c>
      <c r="CE919" s="199" t="str">
        <f t="shared" ca="1" si="2006"/>
        <v/>
      </c>
      <c r="CF919" s="199" t="str">
        <f t="shared" ca="1" si="2006"/>
        <v/>
      </c>
      <c r="CG919" s="216" t="str">
        <f t="shared" ca="1" si="2006"/>
        <v/>
      </c>
      <c r="CH919" s="215" t="str">
        <f t="shared" ca="1" si="2006"/>
        <v/>
      </c>
      <c r="CI919" s="199" t="str">
        <f t="shared" ca="1" si="2006"/>
        <v/>
      </c>
      <c r="CJ919" s="199" t="str">
        <f t="shared" ca="1" si="2006"/>
        <v/>
      </c>
      <c r="CK919" s="216" t="str">
        <f t="shared" ca="1" si="2006"/>
        <v/>
      </c>
      <c r="CL919" s="215" t="str">
        <f t="shared" ca="1" si="2006"/>
        <v/>
      </c>
      <c r="CM919" s="199" t="str">
        <f t="shared" ca="1" si="2006"/>
        <v/>
      </c>
      <c r="CN919" s="199" t="str">
        <f t="shared" ca="1" si="2006"/>
        <v/>
      </c>
      <c r="CO919" s="216" t="str">
        <f t="shared" ca="1" si="2006"/>
        <v/>
      </c>
      <c r="CP919" s="215" t="str">
        <f t="shared" ca="1" si="2006"/>
        <v/>
      </c>
      <c r="CQ919" s="199" t="str">
        <f t="shared" ca="1" si="2006"/>
        <v/>
      </c>
      <c r="CR919" s="199" t="str">
        <f t="shared" ca="1" si="2006"/>
        <v/>
      </c>
      <c r="CS919" s="216" t="str">
        <f t="shared" ca="1" si="2006"/>
        <v/>
      </c>
      <c r="CT919" s="215" t="str">
        <f t="shared" ca="1" si="2006"/>
        <v/>
      </c>
      <c r="CU919" s="199" t="str">
        <f t="shared" ca="1" si="2006"/>
        <v/>
      </c>
      <c r="CV919" s="199" t="str">
        <f t="shared" ca="1" si="2006"/>
        <v/>
      </c>
      <c r="CW919" s="216" t="str">
        <f t="shared" ca="1" si="2006"/>
        <v/>
      </c>
      <c r="CX919" s="215" t="str">
        <f t="shared" ca="1" si="2006"/>
        <v/>
      </c>
      <c r="CY919" s="199" t="str">
        <f t="shared" ca="1" si="2006"/>
        <v/>
      </c>
      <c r="CZ919" s="199" t="str">
        <f t="shared" ca="1" si="2006"/>
        <v/>
      </c>
      <c r="DA919" s="216" t="str">
        <f t="shared" ca="1" si="2006"/>
        <v/>
      </c>
      <c r="DB919" s="215" t="str">
        <f t="shared" ca="1" si="2006"/>
        <v/>
      </c>
      <c r="DC919" s="199" t="str">
        <f t="shared" ca="1" si="2006"/>
        <v/>
      </c>
      <c r="DD919" s="199" t="str">
        <f t="shared" ca="1" si="2006"/>
        <v/>
      </c>
      <c r="DE919" s="216" t="str">
        <f t="shared" ca="1" si="2006"/>
        <v/>
      </c>
      <c r="DF919" s="215" t="str">
        <f t="shared" ca="1" si="2006"/>
        <v/>
      </c>
      <c r="DG919" s="199" t="str">
        <f t="shared" ca="1" si="2006"/>
        <v/>
      </c>
      <c r="DH919" s="199" t="str">
        <f t="shared" ca="1" si="2006"/>
        <v/>
      </c>
      <c r="DI919" s="216" t="str">
        <f t="shared" ca="1" si="2006"/>
        <v/>
      </c>
      <c r="DL919" s="199" t="str">
        <f ca="1">IF(ISERROR(DL27/DK27),"",DL27/DK27-1)</f>
        <v/>
      </c>
      <c r="DM919" s="199" t="str">
        <f t="shared" ref="DM919:EK919" ca="1" si="2007">IF(ISERROR(DM27/DL27),"",DM27/DL27-1)</f>
        <v/>
      </c>
      <c r="DN919" s="199" t="str">
        <f t="shared" ca="1" si="2007"/>
        <v/>
      </c>
      <c r="DO919" s="199" t="str">
        <f t="shared" ca="1" si="2007"/>
        <v/>
      </c>
      <c r="DP919" s="199" t="str">
        <f t="shared" ca="1" si="2007"/>
        <v/>
      </c>
      <c r="DQ919" s="199" t="str">
        <f t="shared" ca="1" si="2007"/>
        <v/>
      </c>
      <c r="DR919" s="199" t="str">
        <f t="shared" ca="1" si="2007"/>
        <v/>
      </c>
      <c r="DS919" s="199" t="str">
        <f t="shared" ca="1" si="2007"/>
        <v/>
      </c>
      <c r="DT919" s="199" t="str">
        <f t="shared" ca="1" si="2007"/>
        <v/>
      </c>
      <c r="DU919" s="199" t="str">
        <f t="shared" ca="1" si="2007"/>
        <v/>
      </c>
      <c r="DV919" s="199" t="str">
        <f t="shared" ca="1" si="2007"/>
        <v/>
      </c>
      <c r="DW919" s="199" t="str">
        <f t="shared" ca="1" si="2007"/>
        <v/>
      </c>
      <c r="DX919" s="199" t="str">
        <f t="shared" ca="1" si="2007"/>
        <v/>
      </c>
      <c r="DY919" s="199" t="str">
        <f t="shared" ca="1" si="2007"/>
        <v/>
      </c>
      <c r="DZ919" s="199" t="str">
        <f t="shared" ca="1" si="2007"/>
        <v/>
      </c>
      <c r="EA919" s="199" t="str">
        <f t="shared" ca="1" si="2007"/>
        <v/>
      </c>
      <c r="EB919" s="199" t="str">
        <f t="shared" ca="1" si="2007"/>
        <v/>
      </c>
      <c r="EC919" s="199" t="str">
        <f t="shared" ca="1" si="2007"/>
        <v/>
      </c>
      <c r="ED919" s="199" t="str">
        <f t="shared" ca="1" si="2007"/>
        <v/>
      </c>
      <c r="EE919" s="199" t="str">
        <f t="shared" ca="1" si="2007"/>
        <v/>
      </c>
      <c r="EF919" s="199" t="str">
        <f t="shared" ca="1" si="2007"/>
        <v/>
      </c>
      <c r="EG919" s="199" t="str">
        <f t="shared" ca="1" si="2007"/>
        <v/>
      </c>
      <c r="EH919" s="199" t="str">
        <f t="shared" ca="1" si="2007"/>
        <v/>
      </c>
      <c r="EI919" s="199" t="str">
        <f t="shared" ca="1" si="2007"/>
        <v/>
      </c>
      <c r="EJ919" s="199" t="str">
        <f t="shared" ca="1" si="2007"/>
        <v/>
      </c>
      <c r="EK919" s="199" t="str">
        <f t="shared" ca="1" si="2007"/>
        <v/>
      </c>
    </row>
    <row r="920" spans="1:141" x14ac:dyDescent="0.25">
      <c r="A920" s="90"/>
      <c r="B920" s="90"/>
      <c r="C920" s="90"/>
      <c r="D920" s="90"/>
      <c r="E920" t="s">
        <v>250</v>
      </c>
      <c r="F920" s="215"/>
      <c r="G920" s="199"/>
      <c r="H920" s="199"/>
      <c r="I920" s="216"/>
      <c r="J920" s="215" t="str">
        <f ca="1">IF(ISERROR(J32/F32),"",J32/F32-1)</f>
        <v/>
      </c>
      <c r="K920" s="199" t="str">
        <f t="shared" ref="K920:BV920" ca="1" si="2008">IF(ISERROR(K32/G32),"",K32/G32-1)</f>
        <v/>
      </c>
      <c r="L920" s="199" t="str">
        <f t="shared" ca="1" si="2008"/>
        <v/>
      </c>
      <c r="M920" s="216" t="str">
        <f t="shared" ca="1" si="2008"/>
        <v/>
      </c>
      <c r="N920" s="215" t="str">
        <f t="shared" ca="1" si="2008"/>
        <v/>
      </c>
      <c r="O920" s="199" t="str">
        <f t="shared" ca="1" si="2008"/>
        <v/>
      </c>
      <c r="P920" s="199" t="str">
        <f t="shared" ca="1" si="2008"/>
        <v/>
      </c>
      <c r="Q920" s="216" t="str">
        <f t="shared" ca="1" si="2008"/>
        <v/>
      </c>
      <c r="R920" s="215" t="str">
        <f t="shared" ca="1" si="2008"/>
        <v/>
      </c>
      <c r="S920" s="199" t="str">
        <f t="shared" ca="1" si="2008"/>
        <v/>
      </c>
      <c r="T920" s="199" t="str">
        <f t="shared" ca="1" si="2008"/>
        <v/>
      </c>
      <c r="U920" s="216" t="str">
        <f t="shared" ca="1" si="2008"/>
        <v/>
      </c>
      <c r="V920" s="215" t="str">
        <f t="shared" ca="1" si="2008"/>
        <v/>
      </c>
      <c r="W920" s="199" t="str">
        <f t="shared" ca="1" si="2008"/>
        <v/>
      </c>
      <c r="X920" s="199" t="str">
        <f t="shared" ca="1" si="2008"/>
        <v/>
      </c>
      <c r="Y920" s="216" t="str">
        <f t="shared" ca="1" si="2008"/>
        <v/>
      </c>
      <c r="Z920" s="215" t="str">
        <f t="shared" ca="1" si="2008"/>
        <v/>
      </c>
      <c r="AA920" s="199" t="str">
        <f t="shared" ca="1" si="2008"/>
        <v/>
      </c>
      <c r="AB920" s="199" t="str">
        <f t="shared" ca="1" si="2008"/>
        <v/>
      </c>
      <c r="AC920" s="216" t="str">
        <f t="shared" ca="1" si="2008"/>
        <v/>
      </c>
      <c r="AD920" s="215" t="str">
        <f t="shared" ca="1" si="2008"/>
        <v/>
      </c>
      <c r="AE920" s="199" t="str">
        <f t="shared" ca="1" si="2008"/>
        <v/>
      </c>
      <c r="AF920" s="199" t="str">
        <f t="shared" ca="1" si="2008"/>
        <v/>
      </c>
      <c r="AG920" s="216" t="str">
        <f t="shared" ca="1" si="2008"/>
        <v/>
      </c>
      <c r="AH920" s="215" t="str">
        <f t="shared" ca="1" si="2008"/>
        <v/>
      </c>
      <c r="AI920" s="199" t="str">
        <f t="shared" ca="1" si="2008"/>
        <v/>
      </c>
      <c r="AJ920" s="199" t="str">
        <f t="shared" ca="1" si="2008"/>
        <v/>
      </c>
      <c r="AK920" s="216" t="str">
        <f t="shared" ca="1" si="2008"/>
        <v/>
      </c>
      <c r="AL920" s="215" t="str">
        <f t="shared" ca="1" si="2008"/>
        <v/>
      </c>
      <c r="AM920" s="199" t="str">
        <f t="shared" ca="1" si="2008"/>
        <v/>
      </c>
      <c r="AN920" s="199" t="str">
        <f t="shared" ca="1" si="2008"/>
        <v/>
      </c>
      <c r="AO920" s="216" t="str">
        <f t="shared" ca="1" si="2008"/>
        <v/>
      </c>
      <c r="AP920" s="215" t="str">
        <f t="shared" ca="1" si="2008"/>
        <v/>
      </c>
      <c r="AQ920" s="199" t="str">
        <f t="shared" ca="1" si="2008"/>
        <v/>
      </c>
      <c r="AR920" s="199" t="str">
        <f t="shared" ca="1" si="2008"/>
        <v/>
      </c>
      <c r="AS920" s="216" t="str">
        <f t="shared" ca="1" si="2008"/>
        <v/>
      </c>
      <c r="AT920" s="215" t="str">
        <f t="shared" ca="1" si="2008"/>
        <v/>
      </c>
      <c r="AU920" s="199" t="str">
        <f t="shared" ca="1" si="2008"/>
        <v/>
      </c>
      <c r="AV920" s="199" t="str">
        <f t="shared" ca="1" si="2008"/>
        <v/>
      </c>
      <c r="AW920" s="216" t="str">
        <f t="shared" ca="1" si="2008"/>
        <v/>
      </c>
      <c r="AX920" s="215" t="str">
        <f t="shared" ca="1" si="2008"/>
        <v/>
      </c>
      <c r="AY920" s="199" t="str">
        <f t="shared" ca="1" si="2008"/>
        <v/>
      </c>
      <c r="AZ920" s="199" t="str">
        <f t="shared" ca="1" si="2008"/>
        <v/>
      </c>
      <c r="BA920" s="216" t="str">
        <f t="shared" ca="1" si="2008"/>
        <v/>
      </c>
      <c r="BB920" s="215" t="str">
        <f t="shared" ca="1" si="2008"/>
        <v/>
      </c>
      <c r="BC920" s="199" t="str">
        <f t="shared" ca="1" si="2008"/>
        <v/>
      </c>
      <c r="BD920" s="199" t="str">
        <f t="shared" ca="1" si="2008"/>
        <v/>
      </c>
      <c r="BE920" s="216" t="str">
        <f t="shared" ca="1" si="2008"/>
        <v/>
      </c>
      <c r="BF920" s="215" t="str">
        <f t="shared" ca="1" si="2008"/>
        <v/>
      </c>
      <c r="BG920" s="199" t="str">
        <f t="shared" ca="1" si="2008"/>
        <v/>
      </c>
      <c r="BH920" s="199" t="str">
        <f t="shared" ca="1" si="2008"/>
        <v/>
      </c>
      <c r="BI920" s="216" t="str">
        <f t="shared" ca="1" si="2008"/>
        <v/>
      </c>
      <c r="BJ920" s="215" t="str">
        <f t="shared" ca="1" si="2008"/>
        <v/>
      </c>
      <c r="BK920" s="199" t="str">
        <f t="shared" ca="1" si="2008"/>
        <v/>
      </c>
      <c r="BL920" s="199" t="str">
        <f t="shared" ca="1" si="2008"/>
        <v/>
      </c>
      <c r="BM920" s="216" t="str">
        <f t="shared" ca="1" si="2008"/>
        <v/>
      </c>
      <c r="BN920" s="215" t="str">
        <f t="shared" ca="1" si="2008"/>
        <v/>
      </c>
      <c r="BO920" s="199" t="str">
        <f t="shared" ca="1" si="2008"/>
        <v/>
      </c>
      <c r="BP920" s="199" t="str">
        <f t="shared" ca="1" si="2008"/>
        <v/>
      </c>
      <c r="BQ920" s="216" t="str">
        <f t="shared" ca="1" si="2008"/>
        <v/>
      </c>
      <c r="BR920" s="215" t="str">
        <f t="shared" ca="1" si="2008"/>
        <v/>
      </c>
      <c r="BS920" s="199" t="str">
        <f t="shared" ca="1" si="2008"/>
        <v/>
      </c>
      <c r="BT920" s="199" t="str">
        <f t="shared" ca="1" si="2008"/>
        <v/>
      </c>
      <c r="BU920" s="216" t="str">
        <f t="shared" ca="1" si="2008"/>
        <v/>
      </c>
      <c r="BV920" s="215" t="str">
        <f t="shared" ca="1" si="2008"/>
        <v/>
      </c>
      <c r="BW920" s="199" t="str">
        <f t="shared" ref="BW920:DI920" ca="1" si="2009">IF(ISERROR(BW32/BS32),"",BW32/BS32-1)</f>
        <v/>
      </c>
      <c r="BX920" s="199" t="str">
        <f t="shared" ca="1" si="2009"/>
        <v/>
      </c>
      <c r="BY920" s="216" t="str">
        <f t="shared" ca="1" si="2009"/>
        <v/>
      </c>
      <c r="BZ920" s="215" t="str">
        <f t="shared" ca="1" si="2009"/>
        <v/>
      </c>
      <c r="CA920" s="199" t="str">
        <f t="shared" ca="1" si="2009"/>
        <v/>
      </c>
      <c r="CB920" s="199" t="str">
        <f t="shared" ca="1" si="2009"/>
        <v/>
      </c>
      <c r="CC920" s="216" t="str">
        <f t="shared" ca="1" si="2009"/>
        <v/>
      </c>
      <c r="CD920" s="215" t="str">
        <f t="shared" ca="1" si="2009"/>
        <v/>
      </c>
      <c r="CE920" s="199" t="str">
        <f t="shared" ca="1" si="2009"/>
        <v/>
      </c>
      <c r="CF920" s="199" t="str">
        <f t="shared" ca="1" si="2009"/>
        <v/>
      </c>
      <c r="CG920" s="216" t="str">
        <f t="shared" ca="1" si="2009"/>
        <v/>
      </c>
      <c r="CH920" s="215" t="str">
        <f t="shared" ca="1" si="2009"/>
        <v/>
      </c>
      <c r="CI920" s="199" t="str">
        <f t="shared" ca="1" si="2009"/>
        <v/>
      </c>
      <c r="CJ920" s="199" t="str">
        <f t="shared" ca="1" si="2009"/>
        <v/>
      </c>
      <c r="CK920" s="216" t="str">
        <f t="shared" ca="1" si="2009"/>
        <v/>
      </c>
      <c r="CL920" s="215" t="str">
        <f t="shared" ca="1" si="2009"/>
        <v/>
      </c>
      <c r="CM920" s="199" t="str">
        <f t="shared" ca="1" si="2009"/>
        <v/>
      </c>
      <c r="CN920" s="199" t="str">
        <f t="shared" ca="1" si="2009"/>
        <v/>
      </c>
      <c r="CO920" s="216" t="str">
        <f t="shared" ca="1" si="2009"/>
        <v/>
      </c>
      <c r="CP920" s="215" t="str">
        <f t="shared" ca="1" si="2009"/>
        <v/>
      </c>
      <c r="CQ920" s="199" t="str">
        <f t="shared" ca="1" si="2009"/>
        <v/>
      </c>
      <c r="CR920" s="199" t="str">
        <f t="shared" ca="1" si="2009"/>
        <v/>
      </c>
      <c r="CS920" s="216" t="str">
        <f t="shared" ca="1" si="2009"/>
        <v/>
      </c>
      <c r="CT920" s="215" t="str">
        <f t="shared" ca="1" si="2009"/>
        <v/>
      </c>
      <c r="CU920" s="199" t="str">
        <f t="shared" ca="1" si="2009"/>
        <v/>
      </c>
      <c r="CV920" s="199" t="str">
        <f t="shared" ca="1" si="2009"/>
        <v/>
      </c>
      <c r="CW920" s="216" t="str">
        <f t="shared" ca="1" si="2009"/>
        <v/>
      </c>
      <c r="CX920" s="215" t="str">
        <f t="shared" ca="1" si="2009"/>
        <v/>
      </c>
      <c r="CY920" s="199" t="str">
        <f t="shared" ca="1" si="2009"/>
        <v/>
      </c>
      <c r="CZ920" s="199" t="str">
        <f t="shared" ca="1" si="2009"/>
        <v/>
      </c>
      <c r="DA920" s="216" t="str">
        <f t="shared" ca="1" si="2009"/>
        <v/>
      </c>
      <c r="DB920" s="215" t="str">
        <f t="shared" ca="1" si="2009"/>
        <v/>
      </c>
      <c r="DC920" s="199" t="str">
        <f t="shared" ca="1" si="2009"/>
        <v/>
      </c>
      <c r="DD920" s="199" t="str">
        <f t="shared" ca="1" si="2009"/>
        <v/>
      </c>
      <c r="DE920" s="216" t="str">
        <f t="shared" ca="1" si="2009"/>
        <v/>
      </c>
      <c r="DF920" s="215" t="str">
        <f t="shared" ca="1" si="2009"/>
        <v/>
      </c>
      <c r="DG920" s="199" t="str">
        <f t="shared" ca="1" si="2009"/>
        <v/>
      </c>
      <c r="DH920" s="199" t="str">
        <f t="shared" ca="1" si="2009"/>
        <v/>
      </c>
      <c r="DI920" s="216" t="str">
        <f t="shared" ca="1" si="2009"/>
        <v/>
      </c>
      <c r="DL920" s="199" t="str">
        <f ca="1">IF(ISERROR(DL32/DK32),"",DL32/DK32-1)</f>
        <v/>
      </c>
      <c r="DM920" s="199" t="str">
        <f t="shared" ref="DM920:EK920" ca="1" si="2010">IF(ISERROR(DM32/DL32),"",DM32/DL32-1)</f>
        <v/>
      </c>
      <c r="DN920" s="199" t="str">
        <f t="shared" ca="1" si="2010"/>
        <v/>
      </c>
      <c r="DO920" s="199" t="str">
        <f t="shared" ca="1" si="2010"/>
        <v/>
      </c>
      <c r="DP920" s="199" t="str">
        <f t="shared" ca="1" si="2010"/>
        <v/>
      </c>
      <c r="DQ920" s="199" t="str">
        <f t="shared" ca="1" si="2010"/>
        <v/>
      </c>
      <c r="DR920" s="199" t="str">
        <f t="shared" ca="1" si="2010"/>
        <v/>
      </c>
      <c r="DS920" s="199" t="str">
        <f t="shared" ca="1" si="2010"/>
        <v/>
      </c>
      <c r="DT920" s="199" t="str">
        <f t="shared" ca="1" si="2010"/>
        <v/>
      </c>
      <c r="DU920" s="199" t="str">
        <f t="shared" ca="1" si="2010"/>
        <v/>
      </c>
      <c r="DV920" s="199" t="str">
        <f t="shared" ca="1" si="2010"/>
        <v/>
      </c>
      <c r="DW920" s="199" t="str">
        <f t="shared" ca="1" si="2010"/>
        <v/>
      </c>
      <c r="DX920" s="199" t="str">
        <f t="shared" ca="1" si="2010"/>
        <v/>
      </c>
      <c r="DY920" s="199" t="str">
        <f t="shared" ca="1" si="2010"/>
        <v/>
      </c>
      <c r="DZ920" s="199" t="str">
        <f t="shared" ca="1" si="2010"/>
        <v/>
      </c>
      <c r="EA920" s="199" t="str">
        <f t="shared" ca="1" si="2010"/>
        <v/>
      </c>
      <c r="EB920" s="199" t="str">
        <f t="shared" ca="1" si="2010"/>
        <v/>
      </c>
      <c r="EC920" s="199" t="str">
        <f t="shared" ca="1" si="2010"/>
        <v/>
      </c>
      <c r="ED920" s="199" t="str">
        <f t="shared" ca="1" si="2010"/>
        <v/>
      </c>
      <c r="EE920" s="199" t="str">
        <f t="shared" ca="1" si="2010"/>
        <v/>
      </c>
      <c r="EF920" s="199" t="str">
        <f t="shared" ca="1" si="2010"/>
        <v/>
      </c>
      <c r="EG920" s="199" t="str">
        <f t="shared" ca="1" si="2010"/>
        <v/>
      </c>
      <c r="EH920" s="199" t="str">
        <f t="shared" ca="1" si="2010"/>
        <v/>
      </c>
      <c r="EI920" s="199" t="str">
        <f t="shared" ca="1" si="2010"/>
        <v/>
      </c>
      <c r="EJ920" s="199" t="str">
        <f t="shared" ca="1" si="2010"/>
        <v/>
      </c>
      <c r="EK920" s="199" t="str">
        <f t="shared" ca="1" si="2010"/>
        <v/>
      </c>
    </row>
    <row r="921" spans="1:141" x14ac:dyDescent="0.25">
      <c r="A921" s="90"/>
      <c r="B921" s="90"/>
      <c r="C921" s="90"/>
      <c r="D921" s="90"/>
      <c r="E921" t="s">
        <v>42</v>
      </c>
      <c r="F921" s="215"/>
      <c r="G921" s="199"/>
      <c r="H921" s="199"/>
      <c r="I921" s="216"/>
      <c r="J921" s="215" t="str">
        <f ca="1">IF(ISERROR(J44/F44),"",J44/F44-1)</f>
        <v/>
      </c>
      <c r="K921" s="199" t="str">
        <f t="shared" ref="K921:BV921" ca="1" si="2011">IF(ISERROR(K44/G44),"",K44/G44-1)</f>
        <v/>
      </c>
      <c r="L921" s="199" t="str">
        <f t="shared" ca="1" si="2011"/>
        <v/>
      </c>
      <c r="M921" s="216" t="str">
        <f t="shared" ca="1" si="2011"/>
        <v/>
      </c>
      <c r="N921" s="215" t="str">
        <f t="shared" ca="1" si="2011"/>
        <v/>
      </c>
      <c r="O921" s="199" t="str">
        <f t="shared" ca="1" si="2011"/>
        <v/>
      </c>
      <c r="P921" s="199" t="str">
        <f t="shared" ca="1" si="2011"/>
        <v/>
      </c>
      <c r="Q921" s="216" t="str">
        <f t="shared" ca="1" si="2011"/>
        <v/>
      </c>
      <c r="R921" s="215" t="str">
        <f t="shared" ca="1" si="2011"/>
        <v/>
      </c>
      <c r="S921" s="199" t="str">
        <f t="shared" ca="1" si="2011"/>
        <v/>
      </c>
      <c r="T921" s="199" t="str">
        <f t="shared" ca="1" si="2011"/>
        <v/>
      </c>
      <c r="U921" s="216" t="str">
        <f t="shared" ca="1" si="2011"/>
        <v/>
      </c>
      <c r="V921" s="215" t="str">
        <f t="shared" ca="1" si="2011"/>
        <v/>
      </c>
      <c r="W921" s="199" t="str">
        <f t="shared" ca="1" si="2011"/>
        <v/>
      </c>
      <c r="X921" s="199" t="str">
        <f t="shared" ca="1" si="2011"/>
        <v/>
      </c>
      <c r="Y921" s="216" t="str">
        <f t="shared" ca="1" si="2011"/>
        <v/>
      </c>
      <c r="Z921" s="215" t="str">
        <f t="shared" ca="1" si="2011"/>
        <v/>
      </c>
      <c r="AA921" s="199" t="str">
        <f t="shared" ca="1" si="2011"/>
        <v/>
      </c>
      <c r="AB921" s="199" t="str">
        <f t="shared" ca="1" si="2011"/>
        <v/>
      </c>
      <c r="AC921" s="216" t="str">
        <f t="shared" ca="1" si="2011"/>
        <v/>
      </c>
      <c r="AD921" s="215" t="str">
        <f t="shared" ca="1" si="2011"/>
        <v/>
      </c>
      <c r="AE921" s="199" t="str">
        <f t="shared" ca="1" si="2011"/>
        <v/>
      </c>
      <c r="AF921" s="199" t="str">
        <f t="shared" ca="1" si="2011"/>
        <v/>
      </c>
      <c r="AG921" s="216" t="str">
        <f t="shared" ca="1" si="2011"/>
        <v/>
      </c>
      <c r="AH921" s="215" t="str">
        <f t="shared" ca="1" si="2011"/>
        <v/>
      </c>
      <c r="AI921" s="199" t="str">
        <f t="shared" ca="1" si="2011"/>
        <v/>
      </c>
      <c r="AJ921" s="199" t="str">
        <f t="shared" ca="1" si="2011"/>
        <v/>
      </c>
      <c r="AK921" s="216" t="str">
        <f t="shared" ca="1" si="2011"/>
        <v/>
      </c>
      <c r="AL921" s="215" t="str">
        <f t="shared" ca="1" si="2011"/>
        <v/>
      </c>
      <c r="AM921" s="199" t="str">
        <f t="shared" ca="1" si="2011"/>
        <v/>
      </c>
      <c r="AN921" s="199" t="str">
        <f t="shared" ca="1" si="2011"/>
        <v/>
      </c>
      <c r="AO921" s="216" t="str">
        <f t="shared" ca="1" si="2011"/>
        <v/>
      </c>
      <c r="AP921" s="215" t="str">
        <f t="shared" ca="1" si="2011"/>
        <v/>
      </c>
      <c r="AQ921" s="199" t="str">
        <f t="shared" ca="1" si="2011"/>
        <v/>
      </c>
      <c r="AR921" s="199" t="str">
        <f t="shared" ca="1" si="2011"/>
        <v/>
      </c>
      <c r="AS921" s="216" t="str">
        <f t="shared" ca="1" si="2011"/>
        <v/>
      </c>
      <c r="AT921" s="215" t="str">
        <f t="shared" ca="1" si="2011"/>
        <v/>
      </c>
      <c r="AU921" s="199" t="str">
        <f t="shared" ca="1" si="2011"/>
        <v/>
      </c>
      <c r="AV921" s="199" t="str">
        <f t="shared" ca="1" si="2011"/>
        <v/>
      </c>
      <c r="AW921" s="216" t="str">
        <f t="shared" ca="1" si="2011"/>
        <v/>
      </c>
      <c r="AX921" s="215" t="str">
        <f t="shared" ca="1" si="2011"/>
        <v/>
      </c>
      <c r="AY921" s="199" t="str">
        <f t="shared" ca="1" si="2011"/>
        <v/>
      </c>
      <c r="AZ921" s="199" t="str">
        <f t="shared" ca="1" si="2011"/>
        <v/>
      </c>
      <c r="BA921" s="216" t="str">
        <f t="shared" ca="1" si="2011"/>
        <v/>
      </c>
      <c r="BB921" s="215" t="str">
        <f t="shared" ca="1" si="2011"/>
        <v/>
      </c>
      <c r="BC921" s="199" t="str">
        <f t="shared" ca="1" si="2011"/>
        <v/>
      </c>
      <c r="BD921" s="199" t="str">
        <f t="shared" ca="1" si="2011"/>
        <v/>
      </c>
      <c r="BE921" s="216" t="str">
        <f t="shared" ca="1" si="2011"/>
        <v/>
      </c>
      <c r="BF921" s="215" t="str">
        <f t="shared" ca="1" si="2011"/>
        <v/>
      </c>
      <c r="BG921" s="199" t="str">
        <f t="shared" ca="1" si="2011"/>
        <v/>
      </c>
      <c r="BH921" s="199" t="str">
        <f t="shared" ca="1" si="2011"/>
        <v/>
      </c>
      <c r="BI921" s="216" t="str">
        <f t="shared" ca="1" si="2011"/>
        <v/>
      </c>
      <c r="BJ921" s="215" t="str">
        <f t="shared" ca="1" si="2011"/>
        <v/>
      </c>
      <c r="BK921" s="199" t="str">
        <f t="shared" ca="1" si="2011"/>
        <v/>
      </c>
      <c r="BL921" s="199" t="str">
        <f t="shared" ca="1" si="2011"/>
        <v/>
      </c>
      <c r="BM921" s="216" t="str">
        <f t="shared" ca="1" si="2011"/>
        <v/>
      </c>
      <c r="BN921" s="215" t="str">
        <f t="shared" ca="1" si="2011"/>
        <v/>
      </c>
      <c r="BO921" s="199" t="str">
        <f t="shared" ca="1" si="2011"/>
        <v/>
      </c>
      <c r="BP921" s="199" t="str">
        <f t="shared" ca="1" si="2011"/>
        <v/>
      </c>
      <c r="BQ921" s="216" t="str">
        <f t="shared" ca="1" si="2011"/>
        <v/>
      </c>
      <c r="BR921" s="215" t="str">
        <f t="shared" ca="1" si="2011"/>
        <v/>
      </c>
      <c r="BS921" s="199" t="str">
        <f t="shared" ca="1" si="2011"/>
        <v/>
      </c>
      <c r="BT921" s="199" t="str">
        <f t="shared" ca="1" si="2011"/>
        <v/>
      </c>
      <c r="BU921" s="216" t="str">
        <f t="shared" ca="1" si="2011"/>
        <v/>
      </c>
      <c r="BV921" s="215" t="str">
        <f t="shared" ca="1" si="2011"/>
        <v/>
      </c>
      <c r="BW921" s="199" t="str">
        <f t="shared" ref="BW921:DI921" ca="1" si="2012">IF(ISERROR(BW44/BS44),"",BW44/BS44-1)</f>
        <v/>
      </c>
      <c r="BX921" s="199" t="str">
        <f t="shared" ca="1" si="2012"/>
        <v/>
      </c>
      <c r="BY921" s="216" t="str">
        <f t="shared" ca="1" si="2012"/>
        <v/>
      </c>
      <c r="BZ921" s="215" t="str">
        <f t="shared" ca="1" si="2012"/>
        <v/>
      </c>
      <c r="CA921" s="199" t="str">
        <f t="shared" ca="1" si="2012"/>
        <v/>
      </c>
      <c r="CB921" s="199" t="str">
        <f t="shared" ca="1" si="2012"/>
        <v/>
      </c>
      <c r="CC921" s="216" t="str">
        <f t="shared" ca="1" si="2012"/>
        <v/>
      </c>
      <c r="CD921" s="215" t="str">
        <f t="shared" ca="1" si="2012"/>
        <v/>
      </c>
      <c r="CE921" s="199" t="str">
        <f t="shared" ca="1" si="2012"/>
        <v/>
      </c>
      <c r="CF921" s="199" t="str">
        <f t="shared" ca="1" si="2012"/>
        <v/>
      </c>
      <c r="CG921" s="216" t="str">
        <f t="shared" ca="1" si="2012"/>
        <v/>
      </c>
      <c r="CH921" s="215" t="str">
        <f t="shared" ca="1" si="2012"/>
        <v/>
      </c>
      <c r="CI921" s="199" t="str">
        <f t="shared" ca="1" si="2012"/>
        <v/>
      </c>
      <c r="CJ921" s="199" t="str">
        <f t="shared" ca="1" si="2012"/>
        <v/>
      </c>
      <c r="CK921" s="216" t="str">
        <f t="shared" ca="1" si="2012"/>
        <v/>
      </c>
      <c r="CL921" s="215" t="str">
        <f t="shared" ca="1" si="2012"/>
        <v/>
      </c>
      <c r="CM921" s="199" t="str">
        <f t="shared" ca="1" si="2012"/>
        <v/>
      </c>
      <c r="CN921" s="199" t="str">
        <f t="shared" ca="1" si="2012"/>
        <v/>
      </c>
      <c r="CO921" s="216" t="str">
        <f t="shared" ca="1" si="2012"/>
        <v/>
      </c>
      <c r="CP921" s="215" t="str">
        <f t="shared" ca="1" si="2012"/>
        <v/>
      </c>
      <c r="CQ921" s="199" t="str">
        <f t="shared" ca="1" si="2012"/>
        <v/>
      </c>
      <c r="CR921" s="199" t="str">
        <f t="shared" ca="1" si="2012"/>
        <v/>
      </c>
      <c r="CS921" s="216" t="str">
        <f t="shared" ca="1" si="2012"/>
        <v/>
      </c>
      <c r="CT921" s="215" t="str">
        <f t="shared" ca="1" si="2012"/>
        <v/>
      </c>
      <c r="CU921" s="199" t="str">
        <f t="shared" ca="1" si="2012"/>
        <v/>
      </c>
      <c r="CV921" s="199" t="str">
        <f t="shared" ca="1" si="2012"/>
        <v/>
      </c>
      <c r="CW921" s="216" t="str">
        <f t="shared" ca="1" si="2012"/>
        <v/>
      </c>
      <c r="CX921" s="215" t="str">
        <f t="shared" ca="1" si="2012"/>
        <v/>
      </c>
      <c r="CY921" s="199" t="str">
        <f t="shared" ca="1" si="2012"/>
        <v/>
      </c>
      <c r="CZ921" s="199" t="str">
        <f t="shared" ca="1" si="2012"/>
        <v/>
      </c>
      <c r="DA921" s="216" t="str">
        <f t="shared" ca="1" si="2012"/>
        <v/>
      </c>
      <c r="DB921" s="215" t="str">
        <f t="shared" ca="1" si="2012"/>
        <v/>
      </c>
      <c r="DC921" s="199" t="str">
        <f t="shared" ca="1" si="2012"/>
        <v/>
      </c>
      <c r="DD921" s="199" t="str">
        <f t="shared" ca="1" si="2012"/>
        <v/>
      </c>
      <c r="DE921" s="216" t="str">
        <f t="shared" ca="1" si="2012"/>
        <v/>
      </c>
      <c r="DF921" s="215" t="str">
        <f t="shared" ca="1" si="2012"/>
        <v/>
      </c>
      <c r="DG921" s="199" t="str">
        <f t="shared" ca="1" si="2012"/>
        <v/>
      </c>
      <c r="DH921" s="199" t="str">
        <f t="shared" ca="1" si="2012"/>
        <v/>
      </c>
      <c r="DI921" s="216" t="str">
        <f t="shared" ca="1" si="2012"/>
        <v/>
      </c>
      <c r="DL921" s="199" t="str">
        <f ca="1">IF(ISERROR(DL44/DK44),"",DL44/DK44-1)</f>
        <v/>
      </c>
      <c r="DM921" s="199" t="str">
        <f t="shared" ref="DM921:EK921" ca="1" si="2013">IF(ISERROR(DM44/DL44),"",DM44/DL44-1)</f>
        <v/>
      </c>
      <c r="DN921" s="199" t="str">
        <f t="shared" ca="1" si="2013"/>
        <v/>
      </c>
      <c r="DO921" s="199" t="str">
        <f t="shared" ca="1" si="2013"/>
        <v/>
      </c>
      <c r="DP921" s="199" t="str">
        <f t="shared" ca="1" si="2013"/>
        <v/>
      </c>
      <c r="DQ921" s="199" t="str">
        <f t="shared" ca="1" si="2013"/>
        <v/>
      </c>
      <c r="DR921" s="199" t="str">
        <f t="shared" ca="1" si="2013"/>
        <v/>
      </c>
      <c r="DS921" s="199" t="str">
        <f t="shared" ca="1" si="2013"/>
        <v/>
      </c>
      <c r="DT921" s="199" t="str">
        <f t="shared" ca="1" si="2013"/>
        <v/>
      </c>
      <c r="DU921" s="199" t="str">
        <f t="shared" ca="1" si="2013"/>
        <v/>
      </c>
      <c r="DV921" s="199" t="str">
        <f t="shared" ca="1" si="2013"/>
        <v/>
      </c>
      <c r="DW921" s="199" t="str">
        <f t="shared" ca="1" si="2013"/>
        <v/>
      </c>
      <c r="DX921" s="199" t="str">
        <f t="shared" ca="1" si="2013"/>
        <v/>
      </c>
      <c r="DY921" s="199" t="str">
        <f t="shared" ca="1" si="2013"/>
        <v/>
      </c>
      <c r="DZ921" s="199" t="str">
        <f t="shared" ca="1" si="2013"/>
        <v/>
      </c>
      <c r="EA921" s="199" t="str">
        <f t="shared" ca="1" si="2013"/>
        <v/>
      </c>
      <c r="EB921" s="199" t="str">
        <f t="shared" ca="1" si="2013"/>
        <v/>
      </c>
      <c r="EC921" s="199" t="str">
        <f t="shared" ca="1" si="2013"/>
        <v/>
      </c>
      <c r="ED921" s="199" t="str">
        <f t="shared" ca="1" si="2013"/>
        <v/>
      </c>
      <c r="EE921" s="199" t="str">
        <f t="shared" ca="1" si="2013"/>
        <v/>
      </c>
      <c r="EF921" s="199" t="str">
        <f t="shared" ca="1" si="2013"/>
        <v/>
      </c>
      <c r="EG921" s="199" t="str">
        <f t="shared" ca="1" si="2013"/>
        <v/>
      </c>
      <c r="EH921" s="199" t="str">
        <f t="shared" ca="1" si="2013"/>
        <v/>
      </c>
      <c r="EI921" s="199" t="str">
        <f t="shared" ca="1" si="2013"/>
        <v/>
      </c>
      <c r="EJ921" s="199" t="str">
        <f t="shared" ca="1" si="2013"/>
        <v/>
      </c>
      <c r="EK921" s="199" t="str">
        <f t="shared" ca="1" si="2013"/>
        <v/>
      </c>
    </row>
    <row r="922" spans="1:141" x14ac:dyDescent="0.25">
      <c r="A922" s="90"/>
      <c r="B922" s="90"/>
      <c r="C922" s="90"/>
      <c r="D922" s="90"/>
      <c r="E922" t="s">
        <v>48</v>
      </c>
      <c r="F922" s="215"/>
      <c r="G922" s="199"/>
      <c r="H922" s="199"/>
      <c r="I922" s="216"/>
      <c r="J922" s="215" t="str">
        <f ca="1">IF(ISERROR(J50/F50),"",J50/F50-1)</f>
        <v/>
      </c>
      <c r="K922" s="199" t="str">
        <f t="shared" ref="K922:BV922" ca="1" si="2014">IF(ISERROR(K50/G50),"",K50/G50-1)</f>
        <v/>
      </c>
      <c r="L922" s="199" t="str">
        <f t="shared" ca="1" si="2014"/>
        <v/>
      </c>
      <c r="M922" s="216" t="str">
        <f t="shared" ca="1" si="2014"/>
        <v/>
      </c>
      <c r="N922" s="215" t="str">
        <f t="shared" ca="1" si="2014"/>
        <v/>
      </c>
      <c r="O922" s="199" t="str">
        <f t="shared" ca="1" si="2014"/>
        <v/>
      </c>
      <c r="P922" s="199" t="str">
        <f t="shared" ca="1" si="2014"/>
        <v/>
      </c>
      <c r="Q922" s="216" t="str">
        <f t="shared" ca="1" si="2014"/>
        <v/>
      </c>
      <c r="R922" s="215" t="str">
        <f t="shared" ca="1" si="2014"/>
        <v/>
      </c>
      <c r="S922" s="199" t="str">
        <f t="shared" ca="1" si="2014"/>
        <v/>
      </c>
      <c r="T922" s="199" t="str">
        <f t="shared" ca="1" si="2014"/>
        <v/>
      </c>
      <c r="U922" s="216" t="str">
        <f t="shared" ca="1" si="2014"/>
        <v/>
      </c>
      <c r="V922" s="215" t="str">
        <f t="shared" ca="1" si="2014"/>
        <v/>
      </c>
      <c r="W922" s="199" t="str">
        <f t="shared" ca="1" si="2014"/>
        <v/>
      </c>
      <c r="X922" s="199" t="str">
        <f t="shared" ca="1" si="2014"/>
        <v/>
      </c>
      <c r="Y922" s="216" t="str">
        <f t="shared" ca="1" si="2014"/>
        <v/>
      </c>
      <c r="Z922" s="215" t="str">
        <f t="shared" ca="1" si="2014"/>
        <v/>
      </c>
      <c r="AA922" s="199" t="str">
        <f t="shared" ca="1" si="2014"/>
        <v/>
      </c>
      <c r="AB922" s="199" t="str">
        <f t="shared" ca="1" si="2014"/>
        <v/>
      </c>
      <c r="AC922" s="216" t="str">
        <f t="shared" ca="1" si="2014"/>
        <v/>
      </c>
      <c r="AD922" s="215" t="str">
        <f t="shared" ca="1" si="2014"/>
        <v/>
      </c>
      <c r="AE922" s="199" t="str">
        <f t="shared" ca="1" si="2014"/>
        <v/>
      </c>
      <c r="AF922" s="199" t="str">
        <f t="shared" ca="1" si="2014"/>
        <v/>
      </c>
      <c r="AG922" s="216" t="str">
        <f t="shared" ca="1" si="2014"/>
        <v/>
      </c>
      <c r="AH922" s="215" t="str">
        <f t="shared" ca="1" si="2014"/>
        <v/>
      </c>
      <c r="AI922" s="199" t="str">
        <f t="shared" ca="1" si="2014"/>
        <v/>
      </c>
      <c r="AJ922" s="199" t="str">
        <f t="shared" ca="1" si="2014"/>
        <v/>
      </c>
      <c r="AK922" s="216" t="str">
        <f t="shared" ca="1" si="2014"/>
        <v/>
      </c>
      <c r="AL922" s="215" t="str">
        <f t="shared" ca="1" si="2014"/>
        <v/>
      </c>
      <c r="AM922" s="199" t="str">
        <f t="shared" ca="1" si="2014"/>
        <v/>
      </c>
      <c r="AN922" s="199" t="str">
        <f t="shared" ca="1" si="2014"/>
        <v/>
      </c>
      <c r="AO922" s="216" t="str">
        <f t="shared" ca="1" si="2014"/>
        <v/>
      </c>
      <c r="AP922" s="215" t="str">
        <f t="shared" ca="1" si="2014"/>
        <v/>
      </c>
      <c r="AQ922" s="199" t="str">
        <f t="shared" ca="1" si="2014"/>
        <v/>
      </c>
      <c r="AR922" s="199" t="str">
        <f t="shared" ca="1" si="2014"/>
        <v/>
      </c>
      <c r="AS922" s="216" t="str">
        <f t="shared" ca="1" si="2014"/>
        <v/>
      </c>
      <c r="AT922" s="215" t="str">
        <f t="shared" ca="1" si="2014"/>
        <v/>
      </c>
      <c r="AU922" s="199" t="str">
        <f t="shared" ca="1" si="2014"/>
        <v/>
      </c>
      <c r="AV922" s="199" t="str">
        <f t="shared" ca="1" si="2014"/>
        <v/>
      </c>
      <c r="AW922" s="216" t="str">
        <f t="shared" ca="1" si="2014"/>
        <v/>
      </c>
      <c r="AX922" s="215" t="str">
        <f t="shared" ca="1" si="2014"/>
        <v/>
      </c>
      <c r="AY922" s="199" t="str">
        <f t="shared" ca="1" si="2014"/>
        <v/>
      </c>
      <c r="AZ922" s="199" t="str">
        <f t="shared" ca="1" si="2014"/>
        <v/>
      </c>
      <c r="BA922" s="216" t="str">
        <f t="shared" ca="1" si="2014"/>
        <v/>
      </c>
      <c r="BB922" s="215" t="str">
        <f t="shared" ca="1" si="2014"/>
        <v/>
      </c>
      <c r="BC922" s="199" t="str">
        <f t="shared" ca="1" si="2014"/>
        <v/>
      </c>
      <c r="BD922" s="199" t="str">
        <f t="shared" ca="1" si="2014"/>
        <v/>
      </c>
      <c r="BE922" s="216" t="str">
        <f t="shared" ca="1" si="2014"/>
        <v/>
      </c>
      <c r="BF922" s="215" t="str">
        <f t="shared" ca="1" si="2014"/>
        <v/>
      </c>
      <c r="BG922" s="199" t="str">
        <f t="shared" ca="1" si="2014"/>
        <v/>
      </c>
      <c r="BH922" s="199" t="str">
        <f t="shared" ca="1" si="2014"/>
        <v/>
      </c>
      <c r="BI922" s="216" t="str">
        <f t="shared" ca="1" si="2014"/>
        <v/>
      </c>
      <c r="BJ922" s="215" t="str">
        <f t="shared" ca="1" si="2014"/>
        <v/>
      </c>
      <c r="BK922" s="199" t="str">
        <f t="shared" ca="1" si="2014"/>
        <v/>
      </c>
      <c r="BL922" s="199" t="str">
        <f t="shared" ca="1" si="2014"/>
        <v/>
      </c>
      <c r="BM922" s="216" t="str">
        <f t="shared" ca="1" si="2014"/>
        <v/>
      </c>
      <c r="BN922" s="215" t="str">
        <f t="shared" ca="1" si="2014"/>
        <v/>
      </c>
      <c r="BO922" s="199" t="str">
        <f t="shared" ca="1" si="2014"/>
        <v/>
      </c>
      <c r="BP922" s="199" t="str">
        <f t="shared" ca="1" si="2014"/>
        <v/>
      </c>
      <c r="BQ922" s="216" t="str">
        <f t="shared" ca="1" si="2014"/>
        <v/>
      </c>
      <c r="BR922" s="215" t="str">
        <f t="shared" ca="1" si="2014"/>
        <v/>
      </c>
      <c r="BS922" s="199" t="str">
        <f t="shared" ca="1" si="2014"/>
        <v/>
      </c>
      <c r="BT922" s="199" t="str">
        <f t="shared" ca="1" si="2014"/>
        <v/>
      </c>
      <c r="BU922" s="216" t="str">
        <f t="shared" ca="1" si="2014"/>
        <v/>
      </c>
      <c r="BV922" s="215" t="str">
        <f t="shared" ca="1" si="2014"/>
        <v/>
      </c>
      <c r="BW922" s="199" t="str">
        <f t="shared" ref="BW922:DI922" ca="1" si="2015">IF(ISERROR(BW50/BS50),"",BW50/BS50-1)</f>
        <v/>
      </c>
      <c r="BX922" s="199" t="str">
        <f t="shared" ca="1" si="2015"/>
        <v/>
      </c>
      <c r="BY922" s="216" t="str">
        <f t="shared" ca="1" si="2015"/>
        <v/>
      </c>
      <c r="BZ922" s="215" t="str">
        <f t="shared" ca="1" si="2015"/>
        <v/>
      </c>
      <c r="CA922" s="199" t="str">
        <f t="shared" ca="1" si="2015"/>
        <v/>
      </c>
      <c r="CB922" s="199" t="str">
        <f t="shared" ca="1" si="2015"/>
        <v/>
      </c>
      <c r="CC922" s="216" t="str">
        <f t="shared" ca="1" si="2015"/>
        <v/>
      </c>
      <c r="CD922" s="215" t="str">
        <f t="shared" ca="1" si="2015"/>
        <v/>
      </c>
      <c r="CE922" s="199" t="str">
        <f t="shared" ca="1" si="2015"/>
        <v/>
      </c>
      <c r="CF922" s="199" t="str">
        <f t="shared" ca="1" si="2015"/>
        <v/>
      </c>
      <c r="CG922" s="216" t="str">
        <f t="shared" ca="1" si="2015"/>
        <v/>
      </c>
      <c r="CH922" s="215" t="str">
        <f t="shared" ca="1" si="2015"/>
        <v/>
      </c>
      <c r="CI922" s="199" t="str">
        <f t="shared" ca="1" si="2015"/>
        <v/>
      </c>
      <c r="CJ922" s="199" t="str">
        <f t="shared" ca="1" si="2015"/>
        <v/>
      </c>
      <c r="CK922" s="216" t="str">
        <f t="shared" ca="1" si="2015"/>
        <v/>
      </c>
      <c r="CL922" s="215" t="str">
        <f t="shared" ca="1" si="2015"/>
        <v/>
      </c>
      <c r="CM922" s="199" t="str">
        <f t="shared" ca="1" si="2015"/>
        <v/>
      </c>
      <c r="CN922" s="199" t="str">
        <f t="shared" ca="1" si="2015"/>
        <v/>
      </c>
      <c r="CO922" s="216" t="str">
        <f t="shared" ca="1" si="2015"/>
        <v/>
      </c>
      <c r="CP922" s="215" t="str">
        <f t="shared" ca="1" si="2015"/>
        <v/>
      </c>
      <c r="CQ922" s="199" t="str">
        <f t="shared" ca="1" si="2015"/>
        <v/>
      </c>
      <c r="CR922" s="199" t="str">
        <f t="shared" ca="1" si="2015"/>
        <v/>
      </c>
      <c r="CS922" s="216" t="str">
        <f t="shared" ca="1" si="2015"/>
        <v/>
      </c>
      <c r="CT922" s="215" t="str">
        <f t="shared" ca="1" si="2015"/>
        <v/>
      </c>
      <c r="CU922" s="199" t="str">
        <f t="shared" ca="1" si="2015"/>
        <v/>
      </c>
      <c r="CV922" s="199" t="str">
        <f t="shared" ca="1" si="2015"/>
        <v/>
      </c>
      <c r="CW922" s="216" t="str">
        <f t="shared" ca="1" si="2015"/>
        <v/>
      </c>
      <c r="CX922" s="215" t="str">
        <f t="shared" ca="1" si="2015"/>
        <v/>
      </c>
      <c r="CY922" s="199" t="str">
        <f t="shared" ca="1" si="2015"/>
        <v/>
      </c>
      <c r="CZ922" s="199" t="str">
        <f t="shared" ca="1" si="2015"/>
        <v/>
      </c>
      <c r="DA922" s="216" t="str">
        <f t="shared" ca="1" si="2015"/>
        <v/>
      </c>
      <c r="DB922" s="215" t="str">
        <f t="shared" ca="1" si="2015"/>
        <v/>
      </c>
      <c r="DC922" s="199" t="str">
        <f t="shared" ca="1" si="2015"/>
        <v/>
      </c>
      <c r="DD922" s="199" t="str">
        <f t="shared" ca="1" si="2015"/>
        <v/>
      </c>
      <c r="DE922" s="216" t="str">
        <f t="shared" ca="1" si="2015"/>
        <v/>
      </c>
      <c r="DF922" s="215" t="str">
        <f t="shared" ca="1" si="2015"/>
        <v/>
      </c>
      <c r="DG922" s="199" t="str">
        <f t="shared" ca="1" si="2015"/>
        <v/>
      </c>
      <c r="DH922" s="199" t="str">
        <f t="shared" ca="1" si="2015"/>
        <v/>
      </c>
      <c r="DI922" s="216" t="str">
        <f t="shared" ca="1" si="2015"/>
        <v/>
      </c>
      <c r="DL922" s="199" t="str">
        <f ca="1">IF(ISERROR(DL50/DK50),"",DL50/DK50-1)</f>
        <v/>
      </c>
      <c r="DM922" s="199" t="str">
        <f t="shared" ref="DM922:EK922" ca="1" si="2016">IF(ISERROR(DM50/DL50),"",DM50/DL50-1)</f>
        <v/>
      </c>
      <c r="DN922" s="199" t="str">
        <f t="shared" ca="1" si="2016"/>
        <v/>
      </c>
      <c r="DO922" s="199" t="str">
        <f t="shared" ca="1" si="2016"/>
        <v/>
      </c>
      <c r="DP922" s="199" t="str">
        <f t="shared" ca="1" si="2016"/>
        <v/>
      </c>
      <c r="DQ922" s="199" t="str">
        <f t="shared" ca="1" si="2016"/>
        <v/>
      </c>
      <c r="DR922" s="199" t="str">
        <f t="shared" ca="1" si="2016"/>
        <v/>
      </c>
      <c r="DS922" s="199" t="str">
        <f t="shared" ca="1" si="2016"/>
        <v/>
      </c>
      <c r="DT922" s="199" t="str">
        <f t="shared" ca="1" si="2016"/>
        <v/>
      </c>
      <c r="DU922" s="199" t="str">
        <f t="shared" ca="1" si="2016"/>
        <v/>
      </c>
      <c r="DV922" s="199" t="str">
        <f t="shared" ca="1" si="2016"/>
        <v/>
      </c>
      <c r="DW922" s="199" t="str">
        <f t="shared" ca="1" si="2016"/>
        <v/>
      </c>
      <c r="DX922" s="199" t="str">
        <f t="shared" ca="1" si="2016"/>
        <v/>
      </c>
      <c r="DY922" s="199" t="str">
        <f t="shared" ca="1" si="2016"/>
        <v/>
      </c>
      <c r="DZ922" s="199" t="str">
        <f t="shared" ca="1" si="2016"/>
        <v/>
      </c>
      <c r="EA922" s="199" t="str">
        <f t="shared" ca="1" si="2016"/>
        <v/>
      </c>
      <c r="EB922" s="199" t="str">
        <f t="shared" ca="1" si="2016"/>
        <v/>
      </c>
      <c r="EC922" s="199" t="str">
        <f t="shared" ca="1" si="2016"/>
        <v/>
      </c>
      <c r="ED922" s="199" t="str">
        <f t="shared" ca="1" si="2016"/>
        <v/>
      </c>
      <c r="EE922" s="199" t="str">
        <f t="shared" ca="1" si="2016"/>
        <v/>
      </c>
      <c r="EF922" s="199" t="str">
        <f t="shared" ca="1" si="2016"/>
        <v/>
      </c>
      <c r="EG922" s="199" t="str">
        <f t="shared" ca="1" si="2016"/>
        <v/>
      </c>
      <c r="EH922" s="199" t="str">
        <f t="shared" ca="1" si="2016"/>
        <v/>
      </c>
      <c r="EI922" s="199" t="str">
        <f t="shared" ca="1" si="2016"/>
        <v/>
      </c>
      <c r="EJ922" s="199" t="str">
        <f t="shared" ca="1" si="2016"/>
        <v/>
      </c>
      <c r="EK922" s="199" t="str">
        <f t="shared" ca="1" si="2016"/>
        <v/>
      </c>
    </row>
    <row r="923" spans="1:141" x14ac:dyDescent="0.25">
      <c r="A923" s="90"/>
      <c r="B923" s="90"/>
      <c r="C923" s="90"/>
      <c r="D923" s="90"/>
      <c r="E923" t="s">
        <v>59</v>
      </c>
      <c r="F923" s="215"/>
      <c r="G923" s="199"/>
      <c r="H923" s="199"/>
      <c r="I923" s="216"/>
      <c r="J923" s="215" t="str">
        <f ca="1">IF(ISERROR(J395/F395),"",J395/F395-1)</f>
        <v/>
      </c>
      <c r="K923" s="199" t="str">
        <f t="shared" ref="K923:BV923" ca="1" si="2017">IF(ISERROR(K395/G395),"",K395/G395-1)</f>
        <v/>
      </c>
      <c r="L923" s="199" t="str">
        <f t="shared" ca="1" si="2017"/>
        <v/>
      </c>
      <c r="M923" s="216" t="str">
        <f t="shared" ca="1" si="2017"/>
        <v/>
      </c>
      <c r="N923" s="215" t="str">
        <f t="shared" ca="1" si="2017"/>
        <v/>
      </c>
      <c r="O923" s="199" t="str">
        <f t="shared" ca="1" si="2017"/>
        <v/>
      </c>
      <c r="P923" s="199" t="str">
        <f t="shared" ca="1" si="2017"/>
        <v/>
      </c>
      <c r="Q923" s="216" t="str">
        <f t="shared" ca="1" si="2017"/>
        <v/>
      </c>
      <c r="R923" s="215" t="str">
        <f t="shared" ca="1" si="2017"/>
        <v/>
      </c>
      <c r="S923" s="199" t="str">
        <f t="shared" ca="1" si="2017"/>
        <v/>
      </c>
      <c r="T923" s="199" t="str">
        <f t="shared" ca="1" si="2017"/>
        <v/>
      </c>
      <c r="U923" s="216" t="str">
        <f t="shared" ca="1" si="2017"/>
        <v/>
      </c>
      <c r="V923" s="215" t="str">
        <f t="shared" ca="1" si="2017"/>
        <v/>
      </c>
      <c r="W923" s="199" t="str">
        <f t="shared" ca="1" si="2017"/>
        <v/>
      </c>
      <c r="X923" s="199" t="str">
        <f t="shared" ca="1" si="2017"/>
        <v/>
      </c>
      <c r="Y923" s="216" t="str">
        <f t="shared" ca="1" si="2017"/>
        <v/>
      </c>
      <c r="Z923" s="215" t="str">
        <f t="shared" ca="1" si="2017"/>
        <v/>
      </c>
      <c r="AA923" s="199" t="str">
        <f t="shared" ca="1" si="2017"/>
        <v/>
      </c>
      <c r="AB923" s="199" t="str">
        <f t="shared" ca="1" si="2017"/>
        <v/>
      </c>
      <c r="AC923" s="216" t="str">
        <f t="shared" ca="1" si="2017"/>
        <v/>
      </c>
      <c r="AD923" s="215" t="str">
        <f t="shared" ca="1" si="2017"/>
        <v/>
      </c>
      <c r="AE923" s="199" t="str">
        <f t="shared" ca="1" si="2017"/>
        <v/>
      </c>
      <c r="AF923" s="199" t="str">
        <f t="shared" ca="1" si="2017"/>
        <v/>
      </c>
      <c r="AG923" s="216" t="str">
        <f t="shared" ca="1" si="2017"/>
        <v/>
      </c>
      <c r="AH923" s="215" t="str">
        <f t="shared" ca="1" si="2017"/>
        <v/>
      </c>
      <c r="AI923" s="199" t="str">
        <f t="shared" ca="1" si="2017"/>
        <v/>
      </c>
      <c r="AJ923" s="199" t="str">
        <f t="shared" ca="1" si="2017"/>
        <v/>
      </c>
      <c r="AK923" s="216" t="str">
        <f t="shared" ca="1" si="2017"/>
        <v/>
      </c>
      <c r="AL923" s="215" t="str">
        <f t="shared" ca="1" si="2017"/>
        <v/>
      </c>
      <c r="AM923" s="199" t="str">
        <f t="shared" ca="1" si="2017"/>
        <v/>
      </c>
      <c r="AN923" s="199" t="str">
        <f t="shared" ca="1" si="2017"/>
        <v/>
      </c>
      <c r="AO923" s="216" t="str">
        <f t="shared" ca="1" si="2017"/>
        <v/>
      </c>
      <c r="AP923" s="215" t="str">
        <f t="shared" ca="1" si="2017"/>
        <v/>
      </c>
      <c r="AQ923" s="199" t="str">
        <f t="shared" ca="1" si="2017"/>
        <v/>
      </c>
      <c r="AR923" s="199" t="str">
        <f t="shared" ca="1" si="2017"/>
        <v/>
      </c>
      <c r="AS923" s="216" t="str">
        <f t="shared" ca="1" si="2017"/>
        <v/>
      </c>
      <c r="AT923" s="215" t="str">
        <f t="shared" ca="1" si="2017"/>
        <v/>
      </c>
      <c r="AU923" s="199" t="str">
        <f t="shared" ca="1" si="2017"/>
        <v/>
      </c>
      <c r="AV923" s="199" t="str">
        <f t="shared" ca="1" si="2017"/>
        <v/>
      </c>
      <c r="AW923" s="216" t="str">
        <f t="shared" ca="1" si="2017"/>
        <v/>
      </c>
      <c r="AX923" s="215" t="str">
        <f t="shared" ca="1" si="2017"/>
        <v/>
      </c>
      <c r="AY923" s="199" t="str">
        <f t="shared" ca="1" si="2017"/>
        <v/>
      </c>
      <c r="AZ923" s="199" t="str">
        <f t="shared" ca="1" si="2017"/>
        <v/>
      </c>
      <c r="BA923" s="216" t="str">
        <f t="shared" ca="1" si="2017"/>
        <v/>
      </c>
      <c r="BB923" s="215" t="str">
        <f t="shared" ca="1" si="2017"/>
        <v/>
      </c>
      <c r="BC923" s="199" t="str">
        <f t="shared" ca="1" si="2017"/>
        <v/>
      </c>
      <c r="BD923" s="199" t="str">
        <f t="shared" ca="1" si="2017"/>
        <v/>
      </c>
      <c r="BE923" s="216" t="str">
        <f t="shared" ca="1" si="2017"/>
        <v/>
      </c>
      <c r="BF923" s="215" t="str">
        <f t="shared" ca="1" si="2017"/>
        <v/>
      </c>
      <c r="BG923" s="199" t="str">
        <f t="shared" ca="1" si="2017"/>
        <v/>
      </c>
      <c r="BH923" s="199" t="str">
        <f t="shared" ca="1" si="2017"/>
        <v/>
      </c>
      <c r="BI923" s="216" t="str">
        <f t="shared" ca="1" si="2017"/>
        <v/>
      </c>
      <c r="BJ923" s="215" t="str">
        <f t="shared" ca="1" si="2017"/>
        <v/>
      </c>
      <c r="BK923" s="199" t="str">
        <f t="shared" ca="1" si="2017"/>
        <v/>
      </c>
      <c r="BL923" s="199" t="str">
        <f t="shared" ca="1" si="2017"/>
        <v/>
      </c>
      <c r="BM923" s="216" t="str">
        <f t="shared" ca="1" si="2017"/>
        <v/>
      </c>
      <c r="BN923" s="215" t="str">
        <f t="shared" ca="1" si="2017"/>
        <v/>
      </c>
      <c r="BO923" s="199" t="str">
        <f t="shared" ca="1" si="2017"/>
        <v/>
      </c>
      <c r="BP923" s="199" t="str">
        <f t="shared" ca="1" si="2017"/>
        <v/>
      </c>
      <c r="BQ923" s="216" t="str">
        <f t="shared" ca="1" si="2017"/>
        <v/>
      </c>
      <c r="BR923" s="215" t="str">
        <f t="shared" ca="1" si="2017"/>
        <v/>
      </c>
      <c r="BS923" s="199" t="str">
        <f t="shared" ca="1" si="2017"/>
        <v/>
      </c>
      <c r="BT923" s="199" t="str">
        <f t="shared" ca="1" si="2017"/>
        <v/>
      </c>
      <c r="BU923" s="216" t="str">
        <f t="shared" ca="1" si="2017"/>
        <v/>
      </c>
      <c r="BV923" s="215" t="str">
        <f t="shared" ca="1" si="2017"/>
        <v/>
      </c>
      <c r="BW923" s="199" t="str">
        <f t="shared" ref="BW923:DI923" ca="1" si="2018">IF(ISERROR(BW395/BS395),"",BW395/BS395-1)</f>
        <v/>
      </c>
      <c r="BX923" s="199" t="str">
        <f t="shared" ca="1" si="2018"/>
        <v/>
      </c>
      <c r="BY923" s="216" t="str">
        <f t="shared" ca="1" si="2018"/>
        <v/>
      </c>
      <c r="BZ923" s="215" t="str">
        <f t="shared" ca="1" si="2018"/>
        <v/>
      </c>
      <c r="CA923" s="199" t="str">
        <f t="shared" ca="1" si="2018"/>
        <v/>
      </c>
      <c r="CB923" s="199" t="str">
        <f t="shared" ca="1" si="2018"/>
        <v/>
      </c>
      <c r="CC923" s="216" t="str">
        <f t="shared" ca="1" si="2018"/>
        <v/>
      </c>
      <c r="CD923" s="215" t="str">
        <f t="shared" ca="1" si="2018"/>
        <v/>
      </c>
      <c r="CE923" s="199" t="str">
        <f t="shared" ca="1" si="2018"/>
        <v/>
      </c>
      <c r="CF923" s="199" t="str">
        <f t="shared" ca="1" si="2018"/>
        <v/>
      </c>
      <c r="CG923" s="216" t="str">
        <f t="shared" ca="1" si="2018"/>
        <v/>
      </c>
      <c r="CH923" s="215" t="str">
        <f t="shared" ca="1" si="2018"/>
        <v/>
      </c>
      <c r="CI923" s="199" t="str">
        <f t="shared" ca="1" si="2018"/>
        <v/>
      </c>
      <c r="CJ923" s="199" t="str">
        <f t="shared" ca="1" si="2018"/>
        <v/>
      </c>
      <c r="CK923" s="216" t="str">
        <f t="shared" ca="1" si="2018"/>
        <v/>
      </c>
      <c r="CL923" s="215" t="str">
        <f t="shared" ca="1" si="2018"/>
        <v/>
      </c>
      <c r="CM923" s="199" t="str">
        <f t="shared" ca="1" si="2018"/>
        <v/>
      </c>
      <c r="CN923" s="199" t="str">
        <f t="shared" ca="1" si="2018"/>
        <v/>
      </c>
      <c r="CO923" s="216" t="str">
        <f t="shared" ca="1" si="2018"/>
        <v/>
      </c>
      <c r="CP923" s="215" t="str">
        <f t="shared" ca="1" si="2018"/>
        <v/>
      </c>
      <c r="CQ923" s="199" t="str">
        <f t="shared" ca="1" si="2018"/>
        <v/>
      </c>
      <c r="CR923" s="199" t="str">
        <f t="shared" ca="1" si="2018"/>
        <v/>
      </c>
      <c r="CS923" s="216" t="str">
        <f t="shared" ca="1" si="2018"/>
        <v/>
      </c>
      <c r="CT923" s="215" t="str">
        <f t="shared" ca="1" si="2018"/>
        <v/>
      </c>
      <c r="CU923" s="199" t="str">
        <f t="shared" ca="1" si="2018"/>
        <v/>
      </c>
      <c r="CV923" s="199" t="str">
        <f t="shared" ca="1" si="2018"/>
        <v/>
      </c>
      <c r="CW923" s="216" t="str">
        <f t="shared" ca="1" si="2018"/>
        <v/>
      </c>
      <c r="CX923" s="215" t="str">
        <f t="shared" ca="1" si="2018"/>
        <v/>
      </c>
      <c r="CY923" s="199" t="str">
        <f t="shared" ca="1" si="2018"/>
        <v/>
      </c>
      <c r="CZ923" s="199" t="str">
        <f t="shared" ca="1" si="2018"/>
        <v/>
      </c>
      <c r="DA923" s="216" t="str">
        <f t="shared" ca="1" si="2018"/>
        <v/>
      </c>
      <c r="DB923" s="215" t="str">
        <f t="shared" ca="1" si="2018"/>
        <v/>
      </c>
      <c r="DC923" s="199" t="str">
        <f t="shared" ca="1" si="2018"/>
        <v/>
      </c>
      <c r="DD923" s="199" t="str">
        <f t="shared" ca="1" si="2018"/>
        <v/>
      </c>
      <c r="DE923" s="216" t="str">
        <f t="shared" ca="1" si="2018"/>
        <v/>
      </c>
      <c r="DF923" s="215" t="str">
        <f t="shared" ca="1" si="2018"/>
        <v/>
      </c>
      <c r="DG923" s="199" t="str">
        <f t="shared" ca="1" si="2018"/>
        <v/>
      </c>
      <c r="DH923" s="199" t="str">
        <f t="shared" ca="1" si="2018"/>
        <v/>
      </c>
      <c r="DI923" s="216" t="str">
        <f t="shared" ca="1" si="2018"/>
        <v/>
      </c>
      <c r="DL923" s="199" t="str">
        <f ca="1">IF(ISERROR(DL395/DK395),"",DL395/DK395-1)</f>
        <v/>
      </c>
      <c r="DM923" s="199" t="str">
        <f t="shared" ref="DM923:EK923" ca="1" si="2019">IF(ISERROR(DM395/DL395),"",DM395/DL395-1)</f>
        <v/>
      </c>
      <c r="DN923" s="199" t="str">
        <f t="shared" ca="1" si="2019"/>
        <v/>
      </c>
      <c r="DO923" s="199" t="str">
        <f t="shared" ca="1" si="2019"/>
        <v/>
      </c>
      <c r="DP923" s="199" t="str">
        <f t="shared" ca="1" si="2019"/>
        <v/>
      </c>
      <c r="DQ923" s="199" t="str">
        <f t="shared" ca="1" si="2019"/>
        <v/>
      </c>
      <c r="DR923" s="199" t="str">
        <f t="shared" ca="1" si="2019"/>
        <v/>
      </c>
      <c r="DS923" s="199" t="str">
        <f t="shared" ca="1" si="2019"/>
        <v/>
      </c>
      <c r="DT923" s="199" t="str">
        <f t="shared" ca="1" si="2019"/>
        <v/>
      </c>
      <c r="DU923" s="199" t="str">
        <f t="shared" ca="1" si="2019"/>
        <v/>
      </c>
      <c r="DV923" s="199" t="str">
        <f t="shared" ca="1" si="2019"/>
        <v/>
      </c>
      <c r="DW923" s="199" t="str">
        <f t="shared" ca="1" si="2019"/>
        <v/>
      </c>
      <c r="DX923" s="199" t="str">
        <f t="shared" ca="1" si="2019"/>
        <v/>
      </c>
      <c r="DY923" s="199" t="str">
        <f t="shared" ca="1" si="2019"/>
        <v/>
      </c>
      <c r="DZ923" s="199" t="str">
        <f t="shared" ca="1" si="2019"/>
        <v/>
      </c>
      <c r="EA923" s="199" t="str">
        <f t="shared" ca="1" si="2019"/>
        <v/>
      </c>
      <c r="EB923" s="199" t="str">
        <f t="shared" ca="1" si="2019"/>
        <v/>
      </c>
      <c r="EC923" s="199" t="str">
        <f t="shared" ca="1" si="2019"/>
        <v/>
      </c>
      <c r="ED923" s="199" t="str">
        <f t="shared" ca="1" si="2019"/>
        <v/>
      </c>
      <c r="EE923" s="199" t="str">
        <f t="shared" ca="1" si="2019"/>
        <v/>
      </c>
      <c r="EF923" s="199" t="str">
        <f t="shared" ca="1" si="2019"/>
        <v/>
      </c>
      <c r="EG923" s="199" t="str">
        <f t="shared" ca="1" si="2019"/>
        <v/>
      </c>
      <c r="EH923" s="199" t="str">
        <f t="shared" ca="1" si="2019"/>
        <v/>
      </c>
      <c r="EI923" s="199" t="str">
        <f t="shared" ca="1" si="2019"/>
        <v/>
      </c>
      <c r="EJ923" s="199" t="str">
        <f t="shared" ca="1" si="2019"/>
        <v/>
      </c>
      <c r="EK923" s="199" t="str">
        <f t="shared" ca="1" si="2019"/>
        <v/>
      </c>
    </row>
    <row r="924" spans="1:141" x14ac:dyDescent="0.25">
      <c r="A924" s="90"/>
      <c r="B924" s="90"/>
      <c r="C924" s="90"/>
      <c r="D924" s="90"/>
      <c r="E924" t="s">
        <v>54</v>
      </c>
      <c r="F924" s="215"/>
      <c r="G924" s="199"/>
      <c r="H924" s="199"/>
      <c r="I924" s="216"/>
      <c r="J924" s="215" t="str">
        <f ca="1">IF(ISERROR(J64/F64),"",J64/F64-1)</f>
        <v/>
      </c>
      <c r="K924" s="199" t="str">
        <f t="shared" ref="K924:BV924" ca="1" si="2020">IF(ISERROR(K64/G64),"",K64/G64-1)</f>
        <v/>
      </c>
      <c r="L924" s="199" t="str">
        <f t="shared" ca="1" si="2020"/>
        <v/>
      </c>
      <c r="M924" s="216" t="str">
        <f t="shared" ca="1" si="2020"/>
        <v/>
      </c>
      <c r="N924" s="215" t="str">
        <f t="shared" ca="1" si="2020"/>
        <v/>
      </c>
      <c r="O924" s="199" t="str">
        <f t="shared" ca="1" si="2020"/>
        <v/>
      </c>
      <c r="P924" s="199" t="str">
        <f t="shared" ca="1" si="2020"/>
        <v/>
      </c>
      <c r="Q924" s="216" t="str">
        <f t="shared" ca="1" si="2020"/>
        <v/>
      </c>
      <c r="R924" s="215" t="str">
        <f t="shared" ca="1" si="2020"/>
        <v/>
      </c>
      <c r="S924" s="199" t="str">
        <f t="shared" ca="1" si="2020"/>
        <v/>
      </c>
      <c r="T924" s="199" t="str">
        <f t="shared" ca="1" si="2020"/>
        <v/>
      </c>
      <c r="U924" s="216" t="str">
        <f t="shared" ca="1" si="2020"/>
        <v/>
      </c>
      <c r="V924" s="215" t="str">
        <f t="shared" ca="1" si="2020"/>
        <v/>
      </c>
      <c r="W924" s="199" t="str">
        <f t="shared" ca="1" si="2020"/>
        <v/>
      </c>
      <c r="X924" s="199" t="str">
        <f t="shared" ca="1" si="2020"/>
        <v/>
      </c>
      <c r="Y924" s="216" t="str">
        <f t="shared" ca="1" si="2020"/>
        <v/>
      </c>
      <c r="Z924" s="215" t="str">
        <f t="shared" ca="1" si="2020"/>
        <v/>
      </c>
      <c r="AA924" s="199" t="str">
        <f t="shared" ca="1" si="2020"/>
        <v/>
      </c>
      <c r="AB924" s="199" t="str">
        <f t="shared" ca="1" si="2020"/>
        <v/>
      </c>
      <c r="AC924" s="216" t="str">
        <f t="shared" ca="1" si="2020"/>
        <v/>
      </c>
      <c r="AD924" s="215" t="str">
        <f t="shared" ca="1" si="2020"/>
        <v/>
      </c>
      <c r="AE924" s="199" t="str">
        <f t="shared" ca="1" si="2020"/>
        <v/>
      </c>
      <c r="AF924" s="199" t="str">
        <f t="shared" ca="1" si="2020"/>
        <v/>
      </c>
      <c r="AG924" s="216" t="str">
        <f t="shared" ca="1" si="2020"/>
        <v/>
      </c>
      <c r="AH924" s="215" t="str">
        <f t="shared" ca="1" si="2020"/>
        <v/>
      </c>
      <c r="AI924" s="199" t="str">
        <f t="shared" ca="1" si="2020"/>
        <v/>
      </c>
      <c r="AJ924" s="199" t="str">
        <f t="shared" ca="1" si="2020"/>
        <v/>
      </c>
      <c r="AK924" s="216" t="str">
        <f t="shared" ca="1" si="2020"/>
        <v/>
      </c>
      <c r="AL924" s="215" t="str">
        <f t="shared" ca="1" si="2020"/>
        <v/>
      </c>
      <c r="AM924" s="199" t="str">
        <f t="shared" ca="1" si="2020"/>
        <v/>
      </c>
      <c r="AN924" s="199" t="str">
        <f t="shared" ca="1" si="2020"/>
        <v/>
      </c>
      <c r="AO924" s="216" t="str">
        <f t="shared" ca="1" si="2020"/>
        <v/>
      </c>
      <c r="AP924" s="215" t="str">
        <f t="shared" ca="1" si="2020"/>
        <v/>
      </c>
      <c r="AQ924" s="199" t="str">
        <f t="shared" ca="1" si="2020"/>
        <v/>
      </c>
      <c r="AR924" s="199" t="str">
        <f t="shared" ca="1" si="2020"/>
        <v/>
      </c>
      <c r="AS924" s="216" t="str">
        <f t="shared" ca="1" si="2020"/>
        <v/>
      </c>
      <c r="AT924" s="215" t="str">
        <f t="shared" ca="1" si="2020"/>
        <v/>
      </c>
      <c r="AU924" s="199" t="str">
        <f t="shared" ca="1" si="2020"/>
        <v/>
      </c>
      <c r="AV924" s="199" t="str">
        <f t="shared" ca="1" si="2020"/>
        <v/>
      </c>
      <c r="AW924" s="216" t="str">
        <f t="shared" ca="1" si="2020"/>
        <v/>
      </c>
      <c r="AX924" s="215" t="str">
        <f t="shared" ca="1" si="2020"/>
        <v/>
      </c>
      <c r="AY924" s="199" t="str">
        <f t="shared" ca="1" si="2020"/>
        <v/>
      </c>
      <c r="AZ924" s="199" t="str">
        <f t="shared" ca="1" si="2020"/>
        <v/>
      </c>
      <c r="BA924" s="216" t="str">
        <f t="shared" ca="1" si="2020"/>
        <v/>
      </c>
      <c r="BB924" s="215" t="str">
        <f t="shared" ca="1" si="2020"/>
        <v/>
      </c>
      <c r="BC924" s="199" t="str">
        <f t="shared" ca="1" si="2020"/>
        <v/>
      </c>
      <c r="BD924" s="199" t="str">
        <f t="shared" ca="1" si="2020"/>
        <v/>
      </c>
      <c r="BE924" s="216" t="str">
        <f t="shared" ca="1" si="2020"/>
        <v/>
      </c>
      <c r="BF924" s="215" t="str">
        <f t="shared" ca="1" si="2020"/>
        <v/>
      </c>
      <c r="BG924" s="199" t="str">
        <f t="shared" ca="1" si="2020"/>
        <v/>
      </c>
      <c r="BH924" s="199" t="str">
        <f t="shared" ca="1" si="2020"/>
        <v/>
      </c>
      <c r="BI924" s="216" t="str">
        <f t="shared" ca="1" si="2020"/>
        <v/>
      </c>
      <c r="BJ924" s="215" t="str">
        <f t="shared" ca="1" si="2020"/>
        <v/>
      </c>
      <c r="BK924" s="199" t="str">
        <f t="shared" ca="1" si="2020"/>
        <v/>
      </c>
      <c r="BL924" s="199" t="str">
        <f t="shared" ca="1" si="2020"/>
        <v/>
      </c>
      <c r="BM924" s="216" t="str">
        <f t="shared" ca="1" si="2020"/>
        <v/>
      </c>
      <c r="BN924" s="215" t="str">
        <f t="shared" ca="1" si="2020"/>
        <v/>
      </c>
      <c r="BO924" s="199" t="str">
        <f t="shared" ca="1" si="2020"/>
        <v/>
      </c>
      <c r="BP924" s="199" t="str">
        <f t="shared" ca="1" si="2020"/>
        <v/>
      </c>
      <c r="BQ924" s="216" t="str">
        <f t="shared" ca="1" si="2020"/>
        <v/>
      </c>
      <c r="BR924" s="215" t="str">
        <f t="shared" ca="1" si="2020"/>
        <v/>
      </c>
      <c r="BS924" s="199" t="str">
        <f t="shared" ca="1" si="2020"/>
        <v/>
      </c>
      <c r="BT924" s="199" t="str">
        <f t="shared" ca="1" si="2020"/>
        <v/>
      </c>
      <c r="BU924" s="216" t="str">
        <f t="shared" ca="1" si="2020"/>
        <v/>
      </c>
      <c r="BV924" s="215" t="str">
        <f t="shared" ca="1" si="2020"/>
        <v/>
      </c>
      <c r="BW924" s="199" t="str">
        <f t="shared" ref="BW924:DI924" ca="1" si="2021">IF(ISERROR(BW64/BS64),"",BW64/BS64-1)</f>
        <v/>
      </c>
      <c r="BX924" s="199" t="str">
        <f t="shared" ca="1" si="2021"/>
        <v/>
      </c>
      <c r="BY924" s="216" t="str">
        <f t="shared" ca="1" si="2021"/>
        <v/>
      </c>
      <c r="BZ924" s="215" t="str">
        <f t="shared" ca="1" si="2021"/>
        <v/>
      </c>
      <c r="CA924" s="199" t="str">
        <f t="shared" ca="1" si="2021"/>
        <v/>
      </c>
      <c r="CB924" s="199" t="str">
        <f t="shared" ca="1" si="2021"/>
        <v/>
      </c>
      <c r="CC924" s="216" t="str">
        <f t="shared" ca="1" si="2021"/>
        <v/>
      </c>
      <c r="CD924" s="215" t="str">
        <f t="shared" ca="1" si="2021"/>
        <v/>
      </c>
      <c r="CE924" s="199" t="str">
        <f t="shared" ca="1" si="2021"/>
        <v/>
      </c>
      <c r="CF924" s="199" t="str">
        <f t="shared" ca="1" si="2021"/>
        <v/>
      </c>
      <c r="CG924" s="216" t="str">
        <f t="shared" ca="1" si="2021"/>
        <v/>
      </c>
      <c r="CH924" s="215" t="str">
        <f t="shared" ca="1" si="2021"/>
        <v/>
      </c>
      <c r="CI924" s="199" t="str">
        <f t="shared" ca="1" si="2021"/>
        <v/>
      </c>
      <c r="CJ924" s="199" t="str">
        <f t="shared" ca="1" si="2021"/>
        <v/>
      </c>
      <c r="CK924" s="216" t="str">
        <f t="shared" ca="1" si="2021"/>
        <v/>
      </c>
      <c r="CL924" s="215" t="str">
        <f t="shared" ca="1" si="2021"/>
        <v/>
      </c>
      <c r="CM924" s="199" t="str">
        <f t="shared" ca="1" si="2021"/>
        <v/>
      </c>
      <c r="CN924" s="199" t="str">
        <f t="shared" ca="1" si="2021"/>
        <v/>
      </c>
      <c r="CO924" s="216" t="str">
        <f t="shared" ca="1" si="2021"/>
        <v/>
      </c>
      <c r="CP924" s="215" t="str">
        <f t="shared" ca="1" si="2021"/>
        <v/>
      </c>
      <c r="CQ924" s="199" t="str">
        <f t="shared" ca="1" si="2021"/>
        <v/>
      </c>
      <c r="CR924" s="199" t="str">
        <f t="shared" ca="1" si="2021"/>
        <v/>
      </c>
      <c r="CS924" s="216" t="str">
        <f t="shared" ca="1" si="2021"/>
        <v/>
      </c>
      <c r="CT924" s="215" t="str">
        <f t="shared" ca="1" si="2021"/>
        <v/>
      </c>
      <c r="CU924" s="199" t="str">
        <f t="shared" ca="1" si="2021"/>
        <v/>
      </c>
      <c r="CV924" s="199" t="str">
        <f t="shared" ca="1" si="2021"/>
        <v/>
      </c>
      <c r="CW924" s="216" t="str">
        <f t="shared" ca="1" si="2021"/>
        <v/>
      </c>
      <c r="CX924" s="215" t="str">
        <f t="shared" ca="1" si="2021"/>
        <v/>
      </c>
      <c r="CY924" s="199" t="str">
        <f t="shared" ca="1" si="2021"/>
        <v/>
      </c>
      <c r="CZ924" s="199" t="str">
        <f t="shared" ca="1" si="2021"/>
        <v/>
      </c>
      <c r="DA924" s="216" t="str">
        <f t="shared" ca="1" si="2021"/>
        <v/>
      </c>
      <c r="DB924" s="215" t="str">
        <f t="shared" ca="1" si="2021"/>
        <v/>
      </c>
      <c r="DC924" s="199" t="str">
        <f t="shared" ca="1" si="2021"/>
        <v/>
      </c>
      <c r="DD924" s="199" t="str">
        <f t="shared" ca="1" si="2021"/>
        <v/>
      </c>
      <c r="DE924" s="216" t="str">
        <f t="shared" ca="1" si="2021"/>
        <v/>
      </c>
      <c r="DF924" s="215" t="str">
        <f t="shared" ca="1" si="2021"/>
        <v/>
      </c>
      <c r="DG924" s="199" t="str">
        <f t="shared" ca="1" si="2021"/>
        <v/>
      </c>
      <c r="DH924" s="199" t="str">
        <f t="shared" ca="1" si="2021"/>
        <v/>
      </c>
      <c r="DI924" s="216" t="str">
        <f t="shared" ca="1" si="2021"/>
        <v/>
      </c>
      <c r="DL924" s="199" t="str">
        <f ca="1">IF(ISERROR(DL64/DK64),"",DL64/DK64-1)</f>
        <v/>
      </c>
      <c r="DM924" s="199" t="str">
        <f t="shared" ref="DM924:EK924" ca="1" si="2022">IF(ISERROR(DM64/DL64),"",DM64/DL64-1)</f>
        <v/>
      </c>
      <c r="DN924" s="199" t="str">
        <f t="shared" ca="1" si="2022"/>
        <v/>
      </c>
      <c r="DO924" s="199" t="str">
        <f t="shared" ca="1" si="2022"/>
        <v/>
      </c>
      <c r="DP924" s="199" t="str">
        <f t="shared" ca="1" si="2022"/>
        <v/>
      </c>
      <c r="DQ924" s="199" t="str">
        <f t="shared" ca="1" si="2022"/>
        <v/>
      </c>
      <c r="DR924" s="199" t="str">
        <f t="shared" ca="1" si="2022"/>
        <v/>
      </c>
      <c r="DS924" s="199" t="str">
        <f t="shared" ca="1" si="2022"/>
        <v/>
      </c>
      <c r="DT924" s="199" t="str">
        <f t="shared" ca="1" si="2022"/>
        <v/>
      </c>
      <c r="DU924" s="199" t="str">
        <f t="shared" ca="1" si="2022"/>
        <v/>
      </c>
      <c r="DV924" s="199" t="str">
        <f t="shared" ca="1" si="2022"/>
        <v/>
      </c>
      <c r="DW924" s="199" t="str">
        <f t="shared" ca="1" si="2022"/>
        <v/>
      </c>
      <c r="DX924" s="199" t="str">
        <f t="shared" ca="1" si="2022"/>
        <v/>
      </c>
      <c r="DY924" s="199" t="str">
        <f t="shared" ca="1" si="2022"/>
        <v/>
      </c>
      <c r="DZ924" s="199" t="str">
        <f t="shared" ca="1" si="2022"/>
        <v/>
      </c>
      <c r="EA924" s="199" t="str">
        <f t="shared" ca="1" si="2022"/>
        <v/>
      </c>
      <c r="EB924" s="199" t="str">
        <f t="shared" ca="1" si="2022"/>
        <v/>
      </c>
      <c r="EC924" s="199" t="str">
        <f t="shared" ca="1" si="2022"/>
        <v/>
      </c>
      <c r="ED924" s="199" t="str">
        <f t="shared" ca="1" si="2022"/>
        <v/>
      </c>
      <c r="EE924" s="199" t="str">
        <f t="shared" ca="1" si="2022"/>
        <v/>
      </c>
      <c r="EF924" s="199" t="str">
        <f t="shared" ca="1" si="2022"/>
        <v/>
      </c>
      <c r="EG924" s="199" t="str">
        <f t="shared" ca="1" si="2022"/>
        <v/>
      </c>
      <c r="EH924" s="199" t="str">
        <f t="shared" ca="1" si="2022"/>
        <v/>
      </c>
      <c r="EI924" s="199" t="str">
        <f t="shared" ca="1" si="2022"/>
        <v/>
      </c>
      <c r="EJ924" s="199" t="str">
        <f t="shared" ca="1" si="2022"/>
        <v/>
      </c>
      <c r="EK924" s="199" t="str">
        <f t="shared" ca="1" si="2022"/>
        <v/>
      </c>
    </row>
    <row r="925" spans="1:141" x14ac:dyDescent="0.25">
      <c r="A925" s="129"/>
      <c r="B925" s="129"/>
      <c r="C925" s="129"/>
      <c r="D925" s="129"/>
      <c r="E925" s="122"/>
      <c r="F925" s="130"/>
      <c r="G925" s="122"/>
      <c r="H925" s="122"/>
      <c r="I925" s="122"/>
      <c r="J925" s="130"/>
      <c r="K925" s="122"/>
      <c r="L925" s="122"/>
      <c r="M925" s="122"/>
      <c r="N925" s="130"/>
      <c r="O925" s="122"/>
      <c r="P925" s="122"/>
      <c r="Q925" s="122"/>
      <c r="R925" s="130"/>
      <c r="S925" s="122"/>
      <c r="T925" s="122"/>
      <c r="U925" s="122"/>
      <c r="V925" s="130"/>
      <c r="W925" s="122"/>
      <c r="X925" s="122"/>
      <c r="Y925" s="122"/>
      <c r="Z925" s="130"/>
      <c r="AA925" s="122"/>
      <c r="AB925" s="122"/>
      <c r="AC925" s="122"/>
      <c r="AD925" s="130"/>
      <c r="AE925" s="122"/>
      <c r="AF925" s="122"/>
      <c r="AG925" s="122"/>
      <c r="AH925" s="130"/>
      <c r="AI925" s="122"/>
      <c r="AJ925" s="122"/>
      <c r="AK925" s="122"/>
      <c r="AL925" s="130"/>
      <c r="AM925" s="122"/>
      <c r="AN925" s="122"/>
      <c r="AO925" s="122"/>
      <c r="AP925" s="130"/>
      <c r="AQ925" s="122"/>
      <c r="AR925" s="122"/>
      <c r="AS925" s="122"/>
      <c r="AT925" s="130"/>
      <c r="AU925" s="122"/>
      <c r="AV925" s="122"/>
      <c r="AW925" s="122"/>
      <c r="AX925" s="130"/>
      <c r="AY925" s="122"/>
      <c r="AZ925" s="122"/>
      <c r="BA925" s="122"/>
      <c r="BB925" s="130"/>
      <c r="BC925" s="122"/>
      <c r="BD925" s="122"/>
      <c r="BE925" s="122"/>
      <c r="BF925" s="130"/>
      <c r="BG925" s="122"/>
      <c r="BH925" s="122"/>
      <c r="BI925" s="122"/>
      <c r="BJ925" s="130"/>
      <c r="BK925" s="122"/>
      <c r="BL925" s="122"/>
      <c r="BM925" s="122"/>
      <c r="BN925" s="130"/>
      <c r="BO925" s="122"/>
      <c r="BP925" s="122"/>
      <c r="BQ925" s="122"/>
      <c r="BR925" s="130"/>
      <c r="BS925" s="122"/>
      <c r="BT925" s="122"/>
      <c r="BU925" s="122"/>
      <c r="BV925" s="130"/>
      <c r="BW925" s="122"/>
      <c r="BX925" s="122"/>
      <c r="BY925" s="122"/>
      <c r="BZ925" s="130"/>
      <c r="CA925" s="122"/>
      <c r="CB925" s="122"/>
      <c r="CC925" s="122"/>
      <c r="CD925" s="130"/>
      <c r="CE925" s="122"/>
      <c r="CF925" s="122"/>
      <c r="CG925" s="122"/>
      <c r="CH925" s="130"/>
      <c r="CI925" s="122"/>
      <c r="CJ925" s="122"/>
      <c r="CK925" s="122"/>
      <c r="CL925" s="130"/>
      <c r="CM925" s="122"/>
      <c r="CN925" s="122"/>
      <c r="CO925" s="122"/>
      <c r="CP925" s="130"/>
      <c r="CQ925" s="122"/>
      <c r="CR925" s="122"/>
      <c r="CS925" s="122"/>
      <c r="CT925" s="130"/>
      <c r="CU925" s="122"/>
      <c r="CV925" s="122"/>
      <c r="CW925" s="122"/>
      <c r="CX925" s="130"/>
      <c r="CY925" s="122"/>
      <c r="CZ925" s="122"/>
      <c r="DA925" s="122"/>
      <c r="DB925" s="130"/>
      <c r="DC925" s="122"/>
      <c r="DD925" s="122"/>
      <c r="DE925" s="122"/>
      <c r="DF925" s="130"/>
      <c r="DG925" s="122"/>
      <c r="DH925" s="122"/>
      <c r="DI925" s="131"/>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2"/>
      <c r="EI925" s="122"/>
      <c r="EJ925" s="122"/>
      <c r="EK925" s="122"/>
    </row>
    <row r="926" spans="1:141" x14ac:dyDescent="0.25">
      <c r="A926" s="90"/>
      <c r="B926" s="90"/>
      <c r="C926" s="90"/>
      <c r="D926" s="90"/>
      <c r="F926" s="100"/>
      <c r="J926" s="100"/>
      <c r="N926" s="100"/>
      <c r="R926" s="100"/>
      <c r="V926" s="100"/>
      <c r="Z926" s="100"/>
      <c r="AD926" s="100"/>
      <c r="AH926" s="100"/>
      <c r="AL926" s="100"/>
      <c r="AP926" s="100"/>
      <c r="AT926" s="100"/>
      <c r="AX926" s="100"/>
      <c r="BB926" s="100"/>
      <c r="BF926" s="100"/>
      <c r="BJ926" s="100"/>
      <c r="BN926" s="100"/>
      <c r="BR926" s="100"/>
      <c r="BV926" s="100"/>
      <c r="BZ926" s="100"/>
      <c r="CD926" s="100"/>
      <c r="CH926" s="100"/>
      <c r="CL926" s="100"/>
      <c r="CP926" s="100"/>
      <c r="CT926" s="100"/>
      <c r="CX926" s="100"/>
      <c r="DB926" s="100"/>
      <c r="DF926" s="100"/>
      <c r="DI926" s="101"/>
    </row>
    <row r="927" spans="1:141" x14ac:dyDescent="0.25">
      <c r="A927" s="90"/>
      <c r="B927" s="90"/>
      <c r="C927" s="111"/>
      <c r="D927" s="90"/>
      <c r="E927" s="132" t="s">
        <v>405</v>
      </c>
      <c r="F927" s="105"/>
      <c r="G927" s="106"/>
      <c r="H927" s="106"/>
      <c r="I927" s="107"/>
      <c r="J927" s="105"/>
      <c r="K927" s="106"/>
      <c r="L927" s="106"/>
      <c r="M927" s="107"/>
      <c r="N927" s="105"/>
      <c r="O927" s="106"/>
      <c r="P927" s="106"/>
      <c r="Q927" s="107"/>
      <c r="R927" s="105"/>
      <c r="S927" s="106"/>
      <c r="T927" s="106"/>
      <c r="U927" s="107"/>
      <c r="V927" s="105"/>
      <c r="W927" s="106"/>
      <c r="X927" s="106"/>
      <c r="Y927" s="107"/>
      <c r="Z927" s="105"/>
      <c r="AA927" s="106"/>
      <c r="AB927" s="106"/>
      <c r="AC927" s="107"/>
      <c r="AD927" s="105"/>
      <c r="AE927" s="106"/>
      <c r="AF927" s="106"/>
      <c r="AG927" s="107"/>
      <c r="AH927" s="105"/>
      <c r="AI927" s="106"/>
      <c r="AJ927" s="106"/>
      <c r="AK927" s="107"/>
      <c r="AL927" s="105"/>
      <c r="AM927" s="106"/>
      <c r="AN927" s="106"/>
      <c r="AO927" s="107"/>
      <c r="AP927" s="105"/>
      <c r="AQ927" s="106"/>
      <c r="AR927" s="106"/>
      <c r="AS927" s="107"/>
      <c r="AT927" s="105"/>
      <c r="AU927" s="106"/>
      <c r="AV927" s="106"/>
      <c r="AW927" s="107"/>
      <c r="AX927" s="105"/>
      <c r="AY927" s="106"/>
      <c r="AZ927" s="106"/>
      <c r="BA927" s="107"/>
      <c r="BB927" s="105"/>
      <c r="BC927" s="106"/>
      <c r="BD927" s="106"/>
      <c r="BE927" s="107"/>
      <c r="BF927" s="105"/>
      <c r="BG927" s="106"/>
      <c r="BH927" s="106"/>
      <c r="BI927" s="107"/>
      <c r="BJ927" s="105"/>
      <c r="BK927" s="106"/>
      <c r="BL927" s="106"/>
      <c r="BM927" s="107"/>
      <c r="BN927" s="105"/>
      <c r="BO927" s="106"/>
      <c r="BP927" s="106"/>
      <c r="BQ927" s="107"/>
      <c r="BR927" s="105"/>
      <c r="BS927" s="106"/>
      <c r="BT927" s="106"/>
      <c r="BU927" s="107"/>
      <c r="BV927" s="105"/>
      <c r="BW927" s="106"/>
      <c r="BX927" s="106"/>
      <c r="BY927" s="107"/>
      <c r="BZ927" s="105"/>
      <c r="CA927" s="106"/>
      <c r="CB927" s="106"/>
      <c r="CC927" s="107"/>
      <c r="CD927" s="105"/>
      <c r="CE927" s="106"/>
      <c r="CF927" s="106"/>
      <c r="CG927" s="107"/>
      <c r="CH927" s="105"/>
      <c r="CI927" s="106"/>
      <c r="CJ927" s="106"/>
      <c r="CK927" s="107"/>
      <c r="CL927" s="105"/>
      <c r="CM927" s="106"/>
      <c r="CN927" s="106"/>
      <c r="CO927" s="107"/>
      <c r="CP927" s="105"/>
      <c r="CQ927" s="106"/>
      <c r="CR927" s="106"/>
      <c r="CS927" s="107"/>
      <c r="CT927" s="105"/>
      <c r="CU927" s="106"/>
      <c r="CV927" s="106"/>
      <c r="CW927" s="107"/>
      <c r="CX927" s="105"/>
      <c r="CY927" s="106"/>
      <c r="CZ927" s="106"/>
      <c r="DA927" s="107"/>
      <c r="DB927" s="105"/>
      <c r="DC927" s="106"/>
      <c r="DD927" s="106"/>
      <c r="DE927" s="107"/>
      <c r="DF927" s="105"/>
      <c r="DG927" s="106"/>
      <c r="DH927" s="106"/>
      <c r="DI927" s="107"/>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row>
    <row r="928" spans="1:141" x14ac:dyDescent="0.25">
      <c r="A928" s="90"/>
      <c r="B928" s="90"/>
      <c r="C928" s="90"/>
      <c r="D928" s="90"/>
      <c r="F928" s="100"/>
      <c r="J928" s="100"/>
      <c r="N928" s="100"/>
      <c r="R928" s="100"/>
      <c r="V928" s="100"/>
      <c r="Z928" s="100"/>
      <c r="AD928" s="100"/>
      <c r="AH928" s="100"/>
      <c r="AL928" s="100"/>
      <c r="AP928" s="100"/>
      <c r="AT928" s="100"/>
      <c r="AX928" s="100"/>
      <c r="BB928" s="100"/>
      <c r="BF928" s="100"/>
      <c r="BJ928" s="100"/>
      <c r="BN928" s="100"/>
      <c r="BR928" s="100"/>
      <c r="BV928" s="100"/>
      <c r="BZ928" s="100"/>
      <c r="CD928" s="100"/>
      <c r="CH928" s="100"/>
      <c r="CL928" s="100"/>
      <c r="CP928" s="100"/>
      <c r="CT928" s="100"/>
      <c r="CX928" s="100"/>
      <c r="DB928" s="100"/>
      <c r="DF928" s="100"/>
      <c r="DI928" s="101"/>
    </row>
    <row r="929" spans="1:141" x14ac:dyDescent="0.25">
      <c r="A929" s="90"/>
      <c r="B929" s="90"/>
      <c r="C929" s="90"/>
      <c r="D929" s="90"/>
      <c r="E929" t="s">
        <v>36</v>
      </c>
      <c r="F929" s="215"/>
      <c r="G929" s="199" t="str">
        <f ca="1">IF(ISERROR(G16/F16),"",G16/F16-1)</f>
        <v/>
      </c>
      <c r="H929" s="199" t="str">
        <f t="shared" ref="H929:BS929" ca="1" si="2023">IF(ISERROR(H16/G16),"",H16/G16-1)</f>
        <v/>
      </c>
      <c r="I929" s="216" t="str">
        <f t="shared" ca="1" si="2023"/>
        <v/>
      </c>
      <c r="J929" s="215" t="str">
        <f t="shared" ca="1" si="2023"/>
        <v/>
      </c>
      <c r="K929" s="199" t="str">
        <f t="shared" ca="1" si="2023"/>
        <v/>
      </c>
      <c r="L929" s="199" t="str">
        <f t="shared" ca="1" si="2023"/>
        <v/>
      </c>
      <c r="M929" s="216" t="str">
        <f t="shared" ca="1" si="2023"/>
        <v/>
      </c>
      <c r="N929" s="215" t="str">
        <f t="shared" ca="1" si="2023"/>
        <v/>
      </c>
      <c r="O929" s="199" t="str">
        <f t="shared" ca="1" si="2023"/>
        <v/>
      </c>
      <c r="P929" s="199" t="str">
        <f t="shared" ca="1" si="2023"/>
        <v/>
      </c>
      <c r="Q929" s="216" t="str">
        <f t="shared" ca="1" si="2023"/>
        <v/>
      </c>
      <c r="R929" s="215" t="str">
        <f t="shared" ca="1" si="2023"/>
        <v/>
      </c>
      <c r="S929" s="199" t="str">
        <f t="shared" ca="1" si="2023"/>
        <v/>
      </c>
      <c r="T929" s="199" t="str">
        <f t="shared" ca="1" si="2023"/>
        <v/>
      </c>
      <c r="U929" s="216" t="str">
        <f t="shared" ca="1" si="2023"/>
        <v/>
      </c>
      <c r="V929" s="215" t="str">
        <f t="shared" ca="1" si="2023"/>
        <v/>
      </c>
      <c r="W929" s="199" t="str">
        <f t="shared" ca="1" si="2023"/>
        <v/>
      </c>
      <c r="X929" s="199" t="str">
        <f t="shared" ca="1" si="2023"/>
        <v/>
      </c>
      <c r="Y929" s="216" t="str">
        <f t="shared" ca="1" si="2023"/>
        <v/>
      </c>
      <c r="Z929" s="215" t="str">
        <f t="shared" ca="1" si="2023"/>
        <v/>
      </c>
      <c r="AA929" s="199" t="str">
        <f t="shared" ca="1" si="2023"/>
        <v/>
      </c>
      <c r="AB929" s="199" t="str">
        <f t="shared" ca="1" si="2023"/>
        <v/>
      </c>
      <c r="AC929" s="216" t="str">
        <f t="shared" ca="1" si="2023"/>
        <v/>
      </c>
      <c r="AD929" s="215" t="str">
        <f t="shared" ca="1" si="2023"/>
        <v/>
      </c>
      <c r="AE929" s="199" t="str">
        <f t="shared" ca="1" si="2023"/>
        <v/>
      </c>
      <c r="AF929" s="199" t="str">
        <f t="shared" ca="1" si="2023"/>
        <v/>
      </c>
      <c r="AG929" s="216" t="str">
        <f t="shared" ca="1" si="2023"/>
        <v/>
      </c>
      <c r="AH929" s="215" t="str">
        <f t="shared" ca="1" si="2023"/>
        <v/>
      </c>
      <c r="AI929" s="199" t="str">
        <f t="shared" ca="1" si="2023"/>
        <v/>
      </c>
      <c r="AJ929" s="199" t="str">
        <f t="shared" ca="1" si="2023"/>
        <v/>
      </c>
      <c r="AK929" s="216" t="str">
        <f t="shared" ca="1" si="2023"/>
        <v/>
      </c>
      <c r="AL929" s="215" t="str">
        <f t="shared" ca="1" si="2023"/>
        <v/>
      </c>
      <c r="AM929" s="199" t="str">
        <f t="shared" ca="1" si="2023"/>
        <v/>
      </c>
      <c r="AN929" s="199" t="str">
        <f t="shared" ca="1" si="2023"/>
        <v/>
      </c>
      <c r="AO929" s="216" t="str">
        <f t="shared" ca="1" si="2023"/>
        <v/>
      </c>
      <c r="AP929" s="215" t="str">
        <f t="shared" ca="1" si="2023"/>
        <v/>
      </c>
      <c r="AQ929" s="199" t="str">
        <f t="shared" ca="1" si="2023"/>
        <v/>
      </c>
      <c r="AR929" s="199" t="str">
        <f t="shared" ca="1" si="2023"/>
        <v/>
      </c>
      <c r="AS929" s="216" t="str">
        <f t="shared" ca="1" si="2023"/>
        <v/>
      </c>
      <c r="AT929" s="215" t="str">
        <f t="shared" ca="1" si="2023"/>
        <v/>
      </c>
      <c r="AU929" s="199" t="str">
        <f t="shared" ca="1" si="2023"/>
        <v/>
      </c>
      <c r="AV929" s="199" t="str">
        <f t="shared" ca="1" si="2023"/>
        <v/>
      </c>
      <c r="AW929" s="216" t="str">
        <f t="shared" ca="1" si="2023"/>
        <v/>
      </c>
      <c r="AX929" s="215" t="str">
        <f t="shared" ca="1" si="2023"/>
        <v/>
      </c>
      <c r="AY929" s="199" t="str">
        <f t="shared" ca="1" si="2023"/>
        <v/>
      </c>
      <c r="AZ929" s="199" t="str">
        <f t="shared" ca="1" si="2023"/>
        <v/>
      </c>
      <c r="BA929" s="216" t="str">
        <f t="shared" ca="1" si="2023"/>
        <v/>
      </c>
      <c r="BB929" s="215" t="str">
        <f t="shared" ca="1" si="2023"/>
        <v/>
      </c>
      <c r="BC929" s="199" t="str">
        <f t="shared" ca="1" si="2023"/>
        <v/>
      </c>
      <c r="BD929" s="199" t="str">
        <f t="shared" ca="1" si="2023"/>
        <v/>
      </c>
      <c r="BE929" s="216" t="str">
        <f t="shared" ca="1" si="2023"/>
        <v/>
      </c>
      <c r="BF929" s="215" t="str">
        <f t="shared" ca="1" si="2023"/>
        <v/>
      </c>
      <c r="BG929" s="199" t="str">
        <f t="shared" ca="1" si="2023"/>
        <v/>
      </c>
      <c r="BH929" s="199" t="str">
        <f t="shared" ca="1" si="2023"/>
        <v/>
      </c>
      <c r="BI929" s="216" t="str">
        <f t="shared" ca="1" si="2023"/>
        <v/>
      </c>
      <c r="BJ929" s="215" t="str">
        <f t="shared" ca="1" si="2023"/>
        <v/>
      </c>
      <c r="BK929" s="199" t="str">
        <f t="shared" ca="1" si="2023"/>
        <v/>
      </c>
      <c r="BL929" s="199" t="str">
        <f t="shared" ca="1" si="2023"/>
        <v/>
      </c>
      <c r="BM929" s="216" t="str">
        <f t="shared" ca="1" si="2023"/>
        <v/>
      </c>
      <c r="BN929" s="215" t="str">
        <f t="shared" ca="1" si="2023"/>
        <v/>
      </c>
      <c r="BO929" s="199" t="str">
        <f t="shared" ca="1" si="2023"/>
        <v/>
      </c>
      <c r="BP929" s="199" t="str">
        <f t="shared" ca="1" si="2023"/>
        <v/>
      </c>
      <c r="BQ929" s="216" t="str">
        <f t="shared" ca="1" si="2023"/>
        <v/>
      </c>
      <c r="BR929" s="215" t="str">
        <f t="shared" ca="1" si="2023"/>
        <v/>
      </c>
      <c r="BS929" s="199" t="str">
        <f t="shared" ca="1" si="2023"/>
        <v/>
      </c>
      <c r="BT929" s="199" t="str">
        <f t="shared" ref="BT929:DI929" ca="1" si="2024">IF(ISERROR(BT16/BS16),"",BT16/BS16-1)</f>
        <v/>
      </c>
      <c r="BU929" s="216" t="str">
        <f t="shared" ca="1" si="2024"/>
        <v/>
      </c>
      <c r="BV929" s="215" t="str">
        <f t="shared" ca="1" si="2024"/>
        <v/>
      </c>
      <c r="BW929" s="199" t="str">
        <f t="shared" ca="1" si="2024"/>
        <v/>
      </c>
      <c r="BX929" s="199" t="str">
        <f t="shared" ca="1" si="2024"/>
        <v/>
      </c>
      <c r="BY929" s="216" t="str">
        <f t="shared" ca="1" si="2024"/>
        <v/>
      </c>
      <c r="BZ929" s="215" t="str">
        <f t="shared" ca="1" si="2024"/>
        <v/>
      </c>
      <c r="CA929" s="199" t="str">
        <f t="shared" ca="1" si="2024"/>
        <v/>
      </c>
      <c r="CB929" s="199" t="str">
        <f t="shared" ca="1" si="2024"/>
        <v/>
      </c>
      <c r="CC929" s="216" t="str">
        <f t="shared" ca="1" si="2024"/>
        <v/>
      </c>
      <c r="CD929" s="215" t="str">
        <f t="shared" ca="1" si="2024"/>
        <v/>
      </c>
      <c r="CE929" s="199" t="str">
        <f t="shared" ca="1" si="2024"/>
        <v/>
      </c>
      <c r="CF929" s="199" t="str">
        <f t="shared" ca="1" si="2024"/>
        <v/>
      </c>
      <c r="CG929" s="216" t="str">
        <f t="shared" ca="1" si="2024"/>
        <v/>
      </c>
      <c r="CH929" s="215" t="str">
        <f t="shared" ca="1" si="2024"/>
        <v/>
      </c>
      <c r="CI929" s="199" t="str">
        <f t="shared" ca="1" si="2024"/>
        <v/>
      </c>
      <c r="CJ929" s="199" t="str">
        <f t="shared" ca="1" si="2024"/>
        <v/>
      </c>
      <c r="CK929" s="216" t="str">
        <f t="shared" ca="1" si="2024"/>
        <v/>
      </c>
      <c r="CL929" s="215" t="str">
        <f t="shared" ca="1" si="2024"/>
        <v/>
      </c>
      <c r="CM929" s="199" t="str">
        <f t="shared" ca="1" si="2024"/>
        <v/>
      </c>
      <c r="CN929" s="199" t="str">
        <f t="shared" ca="1" si="2024"/>
        <v/>
      </c>
      <c r="CO929" s="216" t="str">
        <f t="shared" ca="1" si="2024"/>
        <v/>
      </c>
      <c r="CP929" s="215" t="str">
        <f t="shared" ca="1" si="2024"/>
        <v/>
      </c>
      <c r="CQ929" s="199" t="str">
        <f t="shared" ca="1" si="2024"/>
        <v/>
      </c>
      <c r="CR929" s="199" t="str">
        <f t="shared" ca="1" si="2024"/>
        <v/>
      </c>
      <c r="CS929" s="216" t="str">
        <f t="shared" ca="1" si="2024"/>
        <v/>
      </c>
      <c r="CT929" s="215" t="str">
        <f t="shared" ca="1" si="2024"/>
        <v/>
      </c>
      <c r="CU929" s="199" t="str">
        <f t="shared" ca="1" si="2024"/>
        <v/>
      </c>
      <c r="CV929" s="199" t="str">
        <f t="shared" ca="1" si="2024"/>
        <v/>
      </c>
      <c r="CW929" s="216" t="str">
        <f t="shared" ca="1" si="2024"/>
        <v/>
      </c>
      <c r="CX929" s="215" t="str">
        <f t="shared" ca="1" si="2024"/>
        <v/>
      </c>
      <c r="CY929" s="199" t="str">
        <f t="shared" ca="1" si="2024"/>
        <v/>
      </c>
      <c r="CZ929" s="199" t="str">
        <f t="shared" ca="1" si="2024"/>
        <v/>
      </c>
      <c r="DA929" s="216" t="str">
        <f t="shared" ca="1" si="2024"/>
        <v/>
      </c>
      <c r="DB929" s="215" t="str">
        <f t="shared" ca="1" si="2024"/>
        <v/>
      </c>
      <c r="DC929" s="199" t="str">
        <f t="shared" ca="1" si="2024"/>
        <v/>
      </c>
      <c r="DD929" s="199" t="str">
        <f t="shared" ca="1" si="2024"/>
        <v/>
      </c>
      <c r="DE929" s="216" t="str">
        <f t="shared" ca="1" si="2024"/>
        <v/>
      </c>
      <c r="DF929" s="215" t="str">
        <f t="shared" ca="1" si="2024"/>
        <v/>
      </c>
      <c r="DG929" s="199" t="str">
        <f t="shared" ca="1" si="2024"/>
        <v/>
      </c>
      <c r="DH929" s="199" t="str">
        <f t="shared" ca="1" si="2024"/>
        <v/>
      </c>
      <c r="DI929" s="216" t="str">
        <f t="shared" ca="1" si="2024"/>
        <v/>
      </c>
      <c r="DL929" s="199"/>
      <c r="DM929" s="199"/>
      <c r="DN929" s="199"/>
      <c r="DO929" s="199"/>
      <c r="DP929" s="199"/>
      <c r="DQ929" s="199"/>
      <c r="DR929" s="199"/>
      <c r="DS929" s="199"/>
      <c r="DT929" s="199"/>
      <c r="DU929" s="199"/>
      <c r="DV929" s="199"/>
      <c r="DW929" s="199"/>
      <c r="DX929" s="199"/>
      <c r="DY929" s="199"/>
      <c r="DZ929" s="199"/>
      <c r="EA929" s="199"/>
      <c r="EB929" s="199"/>
      <c r="EC929" s="199"/>
      <c r="ED929" s="199"/>
      <c r="EE929" s="199"/>
      <c r="EF929" s="199"/>
      <c r="EG929" s="199"/>
      <c r="EH929" s="199"/>
      <c r="EI929" s="199"/>
      <c r="EJ929" s="199"/>
      <c r="EK929" s="199"/>
    </row>
    <row r="930" spans="1:141" x14ac:dyDescent="0.25">
      <c r="A930" s="90"/>
      <c r="B930" s="90"/>
      <c r="C930" s="90"/>
      <c r="D930" s="90"/>
      <c r="E930" t="s">
        <v>38</v>
      </c>
      <c r="F930" s="215"/>
      <c r="G930" s="199" t="str">
        <f ca="1">IF(ISERROR(G22/F22),"",G22/F22-1)</f>
        <v/>
      </c>
      <c r="H930" s="199" t="str">
        <f t="shared" ref="H930:BS930" ca="1" si="2025">IF(ISERROR(H22/G22),"",H22/G22-1)</f>
        <v/>
      </c>
      <c r="I930" s="216" t="str">
        <f t="shared" ca="1" si="2025"/>
        <v/>
      </c>
      <c r="J930" s="215" t="str">
        <f t="shared" ca="1" si="2025"/>
        <v/>
      </c>
      <c r="K930" s="199" t="str">
        <f t="shared" ca="1" si="2025"/>
        <v/>
      </c>
      <c r="L930" s="199" t="str">
        <f t="shared" ca="1" si="2025"/>
        <v/>
      </c>
      <c r="M930" s="216" t="str">
        <f t="shared" ca="1" si="2025"/>
        <v/>
      </c>
      <c r="N930" s="215" t="str">
        <f t="shared" ca="1" si="2025"/>
        <v/>
      </c>
      <c r="O930" s="199" t="str">
        <f t="shared" ca="1" si="2025"/>
        <v/>
      </c>
      <c r="P930" s="199" t="str">
        <f t="shared" ca="1" si="2025"/>
        <v/>
      </c>
      <c r="Q930" s="216" t="str">
        <f t="shared" ca="1" si="2025"/>
        <v/>
      </c>
      <c r="R930" s="215" t="str">
        <f t="shared" ca="1" si="2025"/>
        <v/>
      </c>
      <c r="S930" s="199" t="str">
        <f t="shared" ca="1" si="2025"/>
        <v/>
      </c>
      <c r="T930" s="199" t="str">
        <f t="shared" ca="1" si="2025"/>
        <v/>
      </c>
      <c r="U930" s="216" t="str">
        <f t="shared" ca="1" si="2025"/>
        <v/>
      </c>
      <c r="V930" s="215" t="str">
        <f t="shared" ca="1" si="2025"/>
        <v/>
      </c>
      <c r="W930" s="199" t="str">
        <f t="shared" ca="1" si="2025"/>
        <v/>
      </c>
      <c r="X930" s="199" t="str">
        <f t="shared" ca="1" si="2025"/>
        <v/>
      </c>
      <c r="Y930" s="216" t="str">
        <f t="shared" ca="1" si="2025"/>
        <v/>
      </c>
      <c r="Z930" s="215" t="str">
        <f t="shared" ca="1" si="2025"/>
        <v/>
      </c>
      <c r="AA930" s="199" t="str">
        <f t="shared" ca="1" si="2025"/>
        <v/>
      </c>
      <c r="AB930" s="199" t="str">
        <f t="shared" ca="1" si="2025"/>
        <v/>
      </c>
      <c r="AC930" s="216" t="str">
        <f t="shared" ca="1" si="2025"/>
        <v/>
      </c>
      <c r="AD930" s="215" t="str">
        <f t="shared" ca="1" si="2025"/>
        <v/>
      </c>
      <c r="AE930" s="199" t="str">
        <f t="shared" ca="1" si="2025"/>
        <v/>
      </c>
      <c r="AF930" s="199" t="str">
        <f t="shared" ca="1" si="2025"/>
        <v/>
      </c>
      <c r="AG930" s="216" t="str">
        <f t="shared" ca="1" si="2025"/>
        <v/>
      </c>
      <c r="AH930" s="215" t="str">
        <f t="shared" ca="1" si="2025"/>
        <v/>
      </c>
      <c r="AI930" s="199" t="str">
        <f t="shared" ca="1" si="2025"/>
        <v/>
      </c>
      <c r="AJ930" s="199" t="str">
        <f t="shared" ca="1" si="2025"/>
        <v/>
      </c>
      <c r="AK930" s="216" t="str">
        <f t="shared" ca="1" si="2025"/>
        <v/>
      </c>
      <c r="AL930" s="215" t="str">
        <f t="shared" ca="1" si="2025"/>
        <v/>
      </c>
      <c r="AM930" s="199" t="str">
        <f t="shared" ca="1" si="2025"/>
        <v/>
      </c>
      <c r="AN930" s="199" t="str">
        <f t="shared" ca="1" si="2025"/>
        <v/>
      </c>
      <c r="AO930" s="216" t="str">
        <f t="shared" ca="1" si="2025"/>
        <v/>
      </c>
      <c r="AP930" s="215" t="str">
        <f t="shared" ca="1" si="2025"/>
        <v/>
      </c>
      <c r="AQ930" s="199" t="str">
        <f t="shared" ca="1" si="2025"/>
        <v/>
      </c>
      <c r="AR930" s="199" t="str">
        <f t="shared" ca="1" si="2025"/>
        <v/>
      </c>
      <c r="AS930" s="216" t="str">
        <f t="shared" ca="1" si="2025"/>
        <v/>
      </c>
      <c r="AT930" s="215" t="str">
        <f t="shared" ca="1" si="2025"/>
        <v/>
      </c>
      <c r="AU930" s="199" t="str">
        <f t="shared" ca="1" si="2025"/>
        <v/>
      </c>
      <c r="AV930" s="199" t="str">
        <f t="shared" ca="1" si="2025"/>
        <v/>
      </c>
      <c r="AW930" s="216" t="str">
        <f t="shared" ca="1" si="2025"/>
        <v/>
      </c>
      <c r="AX930" s="215" t="str">
        <f t="shared" ca="1" si="2025"/>
        <v/>
      </c>
      <c r="AY930" s="199" t="str">
        <f t="shared" ca="1" si="2025"/>
        <v/>
      </c>
      <c r="AZ930" s="199" t="str">
        <f t="shared" ca="1" si="2025"/>
        <v/>
      </c>
      <c r="BA930" s="216" t="str">
        <f t="shared" ca="1" si="2025"/>
        <v/>
      </c>
      <c r="BB930" s="215" t="str">
        <f t="shared" ca="1" si="2025"/>
        <v/>
      </c>
      <c r="BC930" s="199" t="str">
        <f t="shared" ca="1" si="2025"/>
        <v/>
      </c>
      <c r="BD930" s="199" t="str">
        <f t="shared" ca="1" si="2025"/>
        <v/>
      </c>
      <c r="BE930" s="216" t="str">
        <f t="shared" ca="1" si="2025"/>
        <v/>
      </c>
      <c r="BF930" s="215" t="str">
        <f t="shared" ca="1" si="2025"/>
        <v/>
      </c>
      <c r="BG930" s="199" t="str">
        <f t="shared" ca="1" si="2025"/>
        <v/>
      </c>
      <c r="BH930" s="199" t="str">
        <f t="shared" ca="1" si="2025"/>
        <v/>
      </c>
      <c r="BI930" s="216" t="str">
        <f t="shared" ca="1" si="2025"/>
        <v/>
      </c>
      <c r="BJ930" s="215" t="str">
        <f t="shared" ca="1" si="2025"/>
        <v/>
      </c>
      <c r="BK930" s="199" t="str">
        <f t="shared" ca="1" si="2025"/>
        <v/>
      </c>
      <c r="BL930" s="199" t="str">
        <f t="shared" ca="1" si="2025"/>
        <v/>
      </c>
      <c r="BM930" s="216" t="str">
        <f t="shared" ca="1" si="2025"/>
        <v/>
      </c>
      <c r="BN930" s="215" t="str">
        <f t="shared" ca="1" si="2025"/>
        <v/>
      </c>
      <c r="BO930" s="199" t="str">
        <f t="shared" ca="1" si="2025"/>
        <v/>
      </c>
      <c r="BP930" s="199" t="str">
        <f t="shared" ca="1" si="2025"/>
        <v/>
      </c>
      <c r="BQ930" s="216" t="str">
        <f t="shared" ca="1" si="2025"/>
        <v/>
      </c>
      <c r="BR930" s="215" t="str">
        <f t="shared" ca="1" si="2025"/>
        <v/>
      </c>
      <c r="BS930" s="199" t="str">
        <f t="shared" ca="1" si="2025"/>
        <v/>
      </c>
      <c r="BT930" s="199" t="str">
        <f t="shared" ref="BT930:DI930" ca="1" si="2026">IF(ISERROR(BT22/BS22),"",BT22/BS22-1)</f>
        <v/>
      </c>
      <c r="BU930" s="216" t="str">
        <f t="shared" ca="1" si="2026"/>
        <v/>
      </c>
      <c r="BV930" s="215" t="str">
        <f t="shared" ca="1" si="2026"/>
        <v/>
      </c>
      <c r="BW930" s="199" t="str">
        <f t="shared" ca="1" si="2026"/>
        <v/>
      </c>
      <c r="BX930" s="199" t="str">
        <f t="shared" ca="1" si="2026"/>
        <v/>
      </c>
      <c r="BY930" s="216" t="str">
        <f t="shared" ca="1" si="2026"/>
        <v/>
      </c>
      <c r="BZ930" s="215" t="str">
        <f t="shared" ca="1" si="2026"/>
        <v/>
      </c>
      <c r="CA930" s="199" t="str">
        <f t="shared" ca="1" si="2026"/>
        <v/>
      </c>
      <c r="CB930" s="199" t="str">
        <f t="shared" ca="1" si="2026"/>
        <v/>
      </c>
      <c r="CC930" s="216" t="str">
        <f t="shared" ca="1" si="2026"/>
        <v/>
      </c>
      <c r="CD930" s="215" t="str">
        <f t="shared" ca="1" si="2026"/>
        <v/>
      </c>
      <c r="CE930" s="199" t="str">
        <f t="shared" ca="1" si="2026"/>
        <v/>
      </c>
      <c r="CF930" s="199" t="str">
        <f t="shared" ca="1" si="2026"/>
        <v/>
      </c>
      <c r="CG930" s="216" t="str">
        <f t="shared" ca="1" si="2026"/>
        <v/>
      </c>
      <c r="CH930" s="215" t="str">
        <f t="shared" ca="1" si="2026"/>
        <v/>
      </c>
      <c r="CI930" s="199" t="str">
        <f t="shared" ca="1" si="2026"/>
        <v/>
      </c>
      <c r="CJ930" s="199" t="str">
        <f t="shared" ca="1" si="2026"/>
        <v/>
      </c>
      <c r="CK930" s="216" t="str">
        <f t="shared" ca="1" si="2026"/>
        <v/>
      </c>
      <c r="CL930" s="215" t="str">
        <f t="shared" ca="1" si="2026"/>
        <v/>
      </c>
      <c r="CM930" s="199" t="str">
        <f t="shared" ca="1" si="2026"/>
        <v/>
      </c>
      <c r="CN930" s="199" t="str">
        <f t="shared" ca="1" si="2026"/>
        <v/>
      </c>
      <c r="CO930" s="216" t="str">
        <f t="shared" ca="1" si="2026"/>
        <v/>
      </c>
      <c r="CP930" s="215" t="str">
        <f t="shared" ca="1" si="2026"/>
        <v/>
      </c>
      <c r="CQ930" s="199" t="str">
        <f t="shared" ca="1" si="2026"/>
        <v/>
      </c>
      <c r="CR930" s="199" t="str">
        <f t="shared" ca="1" si="2026"/>
        <v/>
      </c>
      <c r="CS930" s="216" t="str">
        <f t="shared" ca="1" si="2026"/>
        <v/>
      </c>
      <c r="CT930" s="215" t="str">
        <f t="shared" ca="1" si="2026"/>
        <v/>
      </c>
      <c r="CU930" s="199" t="str">
        <f t="shared" ca="1" si="2026"/>
        <v/>
      </c>
      <c r="CV930" s="199" t="str">
        <f t="shared" ca="1" si="2026"/>
        <v/>
      </c>
      <c r="CW930" s="216" t="str">
        <f t="shared" ca="1" si="2026"/>
        <v/>
      </c>
      <c r="CX930" s="215" t="str">
        <f t="shared" ca="1" si="2026"/>
        <v/>
      </c>
      <c r="CY930" s="199" t="str">
        <f t="shared" ca="1" si="2026"/>
        <v/>
      </c>
      <c r="CZ930" s="199" t="str">
        <f t="shared" ca="1" si="2026"/>
        <v/>
      </c>
      <c r="DA930" s="216" t="str">
        <f t="shared" ca="1" si="2026"/>
        <v/>
      </c>
      <c r="DB930" s="215" t="str">
        <f t="shared" ca="1" si="2026"/>
        <v/>
      </c>
      <c r="DC930" s="199" t="str">
        <f t="shared" ca="1" si="2026"/>
        <v/>
      </c>
      <c r="DD930" s="199" t="str">
        <f t="shared" ca="1" si="2026"/>
        <v/>
      </c>
      <c r="DE930" s="216" t="str">
        <f t="shared" ca="1" si="2026"/>
        <v/>
      </c>
      <c r="DF930" s="215" t="str">
        <f t="shared" ca="1" si="2026"/>
        <v/>
      </c>
      <c r="DG930" s="199" t="str">
        <f t="shared" ca="1" si="2026"/>
        <v/>
      </c>
      <c r="DH930" s="199" t="str">
        <f t="shared" ca="1" si="2026"/>
        <v/>
      </c>
      <c r="DI930" s="216" t="str">
        <f t="shared" ca="1" si="2026"/>
        <v/>
      </c>
      <c r="DL930" s="199"/>
      <c r="DM930" s="199"/>
      <c r="DN930" s="199"/>
      <c r="DO930" s="199"/>
      <c r="DP930" s="199"/>
      <c r="DQ930" s="199"/>
      <c r="DR930" s="199"/>
      <c r="DS930" s="199"/>
      <c r="DT930" s="199"/>
      <c r="DU930" s="199"/>
      <c r="DV930" s="199"/>
      <c r="DW930" s="199"/>
      <c r="DX930" s="199"/>
      <c r="DY930" s="199"/>
      <c r="DZ930" s="199"/>
      <c r="EA930" s="199"/>
      <c r="EB930" s="199"/>
      <c r="EC930" s="199"/>
      <c r="ED930" s="199"/>
      <c r="EE930" s="199"/>
      <c r="EF930" s="199"/>
      <c r="EG930" s="199"/>
      <c r="EH930" s="199"/>
      <c r="EI930" s="199"/>
      <c r="EJ930" s="199"/>
      <c r="EK930" s="199"/>
    </row>
    <row r="931" spans="1:141" x14ac:dyDescent="0.25">
      <c r="A931" s="90"/>
      <c r="B931" s="90"/>
      <c r="C931" s="90"/>
      <c r="D931" s="90"/>
      <c r="E931" t="s">
        <v>248</v>
      </c>
      <c r="F931" s="215"/>
      <c r="G931" s="199" t="str">
        <f ca="1">IF(ISERROR(G27/F27),"",G27/F27-1)</f>
        <v/>
      </c>
      <c r="H931" s="199" t="str">
        <f t="shared" ref="H931:BS931" ca="1" si="2027">IF(ISERROR(H27/G27),"",H27/G27-1)</f>
        <v/>
      </c>
      <c r="I931" s="216" t="str">
        <f t="shared" ca="1" si="2027"/>
        <v/>
      </c>
      <c r="J931" s="215" t="str">
        <f t="shared" ca="1" si="2027"/>
        <v/>
      </c>
      <c r="K931" s="199" t="str">
        <f t="shared" ca="1" si="2027"/>
        <v/>
      </c>
      <c r="L931" s="199" t="str">
        <f t="shared" ca="1" si="2027"/>
        <v/>
      </c>
      <c r="M931" s="216" t="str">
        <f t="shared" ca="1" si="2027"/>
        <v/>
      </c>
      <c r="N931" s="215" t="str">
        <f t="shared" ca="1" si="2027"/>
        <v/>
      </c>
      <c r="O931" s="199" t="str">
        <f t="shared" ca="1" si="2027"/>
        <v/>
      </c>
      <c r="P931" s="199" t="str">
        <f t="shared" ca="1" si="2027"/>
        <v/>
      </c>
      <c r="Q931" s="216" t="str">
        <f t="shared" ca="1" si="2027"/>
        <v/>
      </c>
      <c r="R931" s="215" t="str">
        <f t="shared" ca="1" si="2027"/>
        <v/>
      </c>
      <c r="S931" s="199" t="str">
        <f t="shared" ca="1" si="2027"/>
        <v/>
      </c>
      <c r="T931" s="199" t="str">
        <f t="shared" ca="1" si="2027"/>
        <v/>
      </c>
      <c r="U931" s="216" t="str">
        <f t="shared" ca="1" si="2027"/>
        <v/>
      </c>
      <c r="V931" s="215" t="str">
        <f t="shared" ca="1" si="2027"/>
        <v/>
      </c>
      <c r="W931" s="199" t="str">
        <f t="shared" ca="1" si="2027"/>
        <v/>
      </c>
      <c r="X931" s="199" t="str">
        <f t="shared" ca="1" si="2027"/>
        <v/>
      </c>
      <c r="Y931" s="216" t="str">
        <f t="shared" ca="1" si="2027"/>
        <v/>
      </c>
      <c r="Z931" s="215" t="str">
        <f t="shared" ca="1" si="2027"/>
        <v/>
      </c>
      <c r="AA931" s="199" t="str">
        <f t="shared" ca="1" si="2027"/>
        <v/>
      </c>
      <c r="AB931" s="199" t="str">
        <f t="shared" ca="1" si="2027"/>
        <v/>
      </c>
      <c r="AC931" s="216" t="str">
        <f t="shared" ca="1" si="2027"/>
        <v/>
      </c>
      <c r="AD931" s="215" t="str">
        <f t="shared" ca="1" si="2027"/>
        <v/>
      </c>
      <c r="AE931" s="199" t="str">
        <f t="shared" ca="1" si="2027"/>
        <v/>
      </c>
      <c r="AF931" s="199" t="str">
        <f t="shared" ca="1" si="2027"/>
        <v/>
      </c>
      <c r="AG931" s="216" t="str">
        <f t="shared" ca="1" si="2027"/>
        <v/>
      </c>
      <c r="AH931" s="215" t="str">
        <f t="shared" ca="1" si="2027"/>
        <v/>
      </c>
      <c r="AI931" s="199" t="str">
        <f t="shared" ca="1" si="2027"/>
        <v/>
      </c>
      <c r="AJ931" s="199" t="str">
        <f t="shared" ca="1" si="2027"/>
        <v/>
      </c>
      <c r="AK931" s="216" t="str">
        <f t="shared" ca="1" si="2027"/>
        <v/>
      </c>
      <c r="AL931" s="215" t="str">
        <f t="shared" ca="1" si="2027"/>
        <v/>
      </c>
      <c r="AM931" s="199" t="str">
        <f t="shared" ca="1" si="2027"/>
        <v/>
      </c>
      <c r="AN931" s="199" t="str">
        <f t="shared" ca="1" si="2027"/>
        <v/>
      </c>
      <c r="AO931" s="216" t="str">
        <f t="shared" ca="1" si="2027"/>
        <v/>
      </c>
      <c r="AP931" s="215" t="str">
        <f t="shared" ca="1" si="2027"/>
        <v/>
      </c>
      <c r="AQ931" s="199" t="str">
        <f t="shared" ca="1" si="2027"/>
        <v/>
      </c>
      <c r="AR931" s="199" t="str">
        <f t="shared" ca="1" si="2027"/>
        <v/>
      </c>
      <c r="AS931" s="216" t="str">
        <f t="shared" ca="1" si="2027"/>
        <v/>
      </c>
      <c r="AT931" s="215" t="str">
        <f t="shared" ca="1" si="2027"/>
        <v/>
      </c>
      <c r="AU931" s="199" t="str">
        <f t="shared" ca="1" si="2027"/>
        <v/>
      </c>
      <c r="AV931" s="199" t="str">
        <f t="shared" ca="1" si="2027"/>
        <v/>
      </c>
      <c r="AW931" s="216" t="str">
        <f t="shared" ca="1" si="2027"/>
        <v/>
      </c>
      <c r="AX931" s="215" t="str">
        <f t="shared" ca="1" si="2027"/>
        <v/>
      </c>
      <c r="AY931" s="199" t="str">
        <f t="shared" ca="1" si="2027"/>
        <v/>
      </c>
      <c r="AZ931" s="199" t="str">
        <f t="shared" ca="1" si="2027"/>
        <v/>
      </c>
      <c r="BA931" s="216" t="str">
        <f t="shared" ca="1" si="2027"/>
        <v/>
      </c>
      <c r="BB931" s="215" t="str">
        <f t="shared" ca="1" si="2027"/>
        <v/>
      </c>
      <c r="BC931" s="199" t="str">
        <f t="shared" ca="1" si="2027"/>
        <v/>
      </c>
      <c r="BD931" s="199" t="str">
        <f t="shared" ca="1" si="2027"/>
        <v/>
      </c>
      <c r="BE931" s="216" t="str">
        <f t="shared" ca="1" si="2027"/>
        <v/>
      </c>
      <c r="BF931" s="215" t="str">
        <f t="shared" ca="1" si="2027"/>
        <v/>
      </c>
      <c r="BG931" s="199" t="str">
        <f t="shared" ca="1" si="2027"/>
        <v/>
      </c>
      <c r="BH931" s="199" t="str">
        <f t="shared" ca="1" si="2027"/>
        <v/>
      </c>
      <c r="BI931" s="216" t="str">
        <f t="shared" ca="1" si="2027"/>
        <v/>
      </c>
      <c r="BJ931" s="215" t="str">
        <f t="shared" ca="1" si="2027"/>
        <v/>
      </c>
      <c r="BK931" s="199" t="str">
        <f t="shared" ca="1" si="2027"/>
        <v/>
      </c>
      <c r="BL931" s="199" t="str">
        <f t="shared" ca="1" si="2027"/>
        <v/>
      </c>
      <c r="BM931" s="216" t="str">
        <f t="shared" ca="1" si="2027"/>
        <v/>
      </c>
      <c r="BN931" s="215" t="str">
        <f t="shared" ca="1" si="2027"/>
        <v/>
      </c>
      <c r="BO931" s="199" t="str">
        <f t="shared" ca="1" si="2027"/>
        <v/>
      </c>
      <c r="BP931" s="199" t="str">
        <f t="shared" ca="1" si="2027"/>
        <v/>
      </c>
      <c r="BQ931" s="216" t="str">
        <f t="shared" ca="1" si="2027"/>
        <v/>
      </c>
      <c r="BR931" s="215" t="str">
        <f t="shared" ca="1" si="2027"/>
        <v/>
      </c>
      <c r="BS931" s="199" t="str">
        <f t="shared" ca="1" si="2027"/>
        <v/>
      </c>
      <c r="BT931" s="199" t="str">
        <f t="shared" ref="BT931:DI931" ca="1" si="2028">IF(ISERROR(BT27/BS27),"",BT27/BS27-1)</f>
        <v/>
      </c>
      <c r="BU931" s="216" t="str">
        <f t="shared" ca="1" si="2028"/>
        <v/>
      </c>
      <c r="BV931" s="215" t="str">
        <f t="shared" ca="1" si="2028"/>
        <v/>
      </c>
      <c r="BW931" s="199" t="str">
        <f t="shared" ca="1" si="2028"/>
        <v/>
      </c>
      <c r="BX931" s="199" t="str">
        <f t="shared" ca="1" si="2028"/>
        <v/>
      </c>
      <c r="BY931" s="216" t="str">
        <f t="shared" ca="1" si="2028"/>
        <v/>
      </c>
      <c r="BZ931" s="215" t="str">
        <f t="shared" ca="1" si="2028"/>
        <v/>
      </c>
      <c r="CA931" s="199" t="str">
        <f t="shared" ca="1" si="2028"/>
        <v/>
      </c>
      <c r="CB931" s="199" t="str">
        <f t="shared" ca="1" si="2028"/>
        <v/>
      </c>
      <c r="CC931" s="216" t="str">
        <f t="shared" ca="1" si="2028"/>
        <v/>
      </c>
      <c r="CD931" s="215" t="str">
        <f t="shared" ca="1" si="2028"/>
        <v/>
      </c>
      <c r="CE931" s="199" t="str">
        <f t="shared" ca="1" si="2028"/>
        <v/>
      </c>
      <c r="CF931" s="199" t="str">
        <f t="shared" ca="1" si="2028"/>
        <v/>
      </c>
      <c r="CG931" s="216" t="str">
        <f t="shared" ca="1" si="2028"/>
        <v/>
      </c>
      <c r="CH931" s="215" t="str">
        <f t="shared" ca="1" si="2028"/>
        <v/>
      </c>
      <c r="CI931" s="199" t="str">
        <f t="shared" ca="1" si="2028"/>
        <v/>
      </c>
      <c r="CJ931" s="199" t="str">
        <f t="shared" ca="1" si="2028"/>
        <v/>
      </c>
      <c r="CK931" s="216" t="str">
        <f t="shared" ca="1" si="2028"/>
        <v/>
      </c>
      <c r="CL931" s="215" t="str">
        <f t="shared" ca="1" si="2028"/>
        <v/>
      </c>
      <c r="CM931" s="199" t="str">
        <f t="shared" ca="1" si="2028"/>
        <v/>
      </c>
      <c r="CN931" s="199" t="str">
        <f t="shared" ca="1" si="2028"/>
        <v/>
      </c>
      <c r="CO931" s="216" t="str">
        <f t="shared" ca="1" si="2028"/>
        <v/>
      </c>
      <c r="CP931" s="215" t="str">
        <f t="shared" ca="1" si="2028"/>
        <v/>
      </c>
      <c r="CQ931" s="199" t="str">
        <f t="shared" ca="1" si="2028"/>
        <v/>
      </c>
      <c r="CR931" s="199" t="str">
        <f t="shared" ca="1" si="2028"/>
        <v/>
      </c>
      <c r="CS931" s="216" t="str">
        <f t="shared" ca="1" si="2028"/>
        <v/>
      </c>
      <c r="CT931" s="215" t="str">
        <f t="shared" ca="1" si="2028"/>
        <v/>
      </c>
      <c r="CU931" s="199" t="str">
        <f t="shared" ca="1" si="2028"/>
        <v/>
      </c>
      <c r="CV931" s="199" t="str">
        <f t="shared" ca="1" si="2028"/>
        <v/>
      </c>
      <c r="CW931" s="216" t="str">
        <f t="shared" ca="1" si="2028"/>
        <v/>
      </c>
      <c r="CX931" s="215" t="str">
        <f t="shared" ca="1" si="2028"/>
        <v/>
      </c>
      <c r="CY931" s="199" t="str">
        <f t="shared" ca="1" si="2028"/>
        <v/>
      </c>
      <c r="CZ931" s="199" t="str">
        <f t="shared" ca="1" si="2028"/>
        <v/>
      </c>
      <c r="DA931" s="216" t="str">
        <f t="shared" ca="1" si="2028"/>
        <v/>
      </c>
      <c r="DB931" s="215" t="str">
        <f t="shared" ca="1" si="2028"/>
        <v/>
      </c>
      <c r="DC931" s="199" t="str">
        <f t="shared" ca="1" si="2028"/>
        <v/>
      </c>
      <c r="DD931" s="199" t="str">
        <f t="shared" ca="1" si="2028"/>
        <v/>
      </c>
      <c r="DE931" s="216" t="str">
        <f t="shared" ca="1" si="2028"/>
        <v/>
      </c>
      <c r="DF931" s="215" t="str">
        <f t="shared" ca="1" si="2028"/>
        <v/>
      </c>
      <c r="DG931" s="199" t="str">
        <f t="shared" ca="1" si="2028"/>
        <v/>
      </c>
      <c r="DH931" s="199" t="str">
        <f t="shared" ca="1" si="2028"/>
        <v/>
      </c>
      <c r="DI931" s="216" t="str">
        <f t="shared" ca="1" si="2028"/>
        <v/>
      </c>
      <c r="DL931" s="199"/>
      <c r="DM931" s="199"/>
      <c r="DN931" s="199"/>
      <c r="DO931" s="199"/>
      <c r="DP931" s="199"/>
      <c r="DQ931" s="199"/>
      <c r="DR931" s="199"/>
      <c r="DS931" s="199"/>
      <c r="DT931" s="199"/>
      <c r="DU931" s="199"/>
      <c r="DV931" s="199"/>
      <c r="DW931" s="199"/>
      <c r="DX931" s="199"/>
      <c r="DY931" s="199"/>
      <c r="DZ931" s="199"/>
      <c r="EA931" s="199"/>
      <c r="EB931" s="199"/>
      <c r="EC931" s="199"/>
      <c r="ED931" s="199"/>
      <c r="EE931" s="199"/>
      <c r="EF931" s="199"/>
      <c r="EG931" s="199"/>
      <c r="EH931" s="199"/>
      <c r="EI931" s="199"/>
      <c r="EJ931" s="199"/>
      <c r="EK931" s="199"/>
    </row>
    <row r="932" spans="1:141" x14ac:dyDescent="0.25">
      <c r="A932" s="90"/>
      <c r="B932" s="90"/>
      <c r="C932" s="90"/>
      <c r="D932" s="90"/>
      <c r="E932" t="s">
        <v>250</v>
      </c>
      <c r="F932" s="215"/>
      <c r="G932" s="199" t="str">
        <f ca="1">IF(ISERROR(G32/F32),"",G32/F32-1)</f>
        <v/>
      </c>
      <c r="H932" s="199" t="str">
        <f t="shared" ref="H932:BS932" ca="1" si="2029">IF(ISERROR(H32/G32),"",H32/G32-1)</f>
        <v/>
      </c>
      <c r="I932" s="216" t="str">
        <f t="shared" ca="1" si="2029"/>
        <v/>
      </c>
      <c r="J932" s="215" t="str">
        <f t="shared" ca="1" si="2029"/>
        <v/>
      </c>
      <c r="K932" s="199" t="str">
        <f t="shared" ca="1" si="2029"/>
        <v/>
      </c>
      <c r="L932" s="199" t="str">
        <f t="shared" ca="1" si="2029"/>
        <v/>
      </c>
      <c r="M932" s="216" t="str">
        <f t="shared" ca="1" si="2029"/>
        <v/>
      </c>
      <c r="N932" s="215" t="str">
        <f t="shared" ca="1" si="2029"/>
        <v/>
      </c>
      <c r="O932" s="199" t="str">
        <f t="shared" ca="1" si="2029"/>
        <v/>
      </c>
      <c r="P932" s="199" t="str">
        <f t="shared" ca="1" si="2029"/>
        <v/>
      </c>
      <c r="Q932" s="216" t="str">
        <f t="shared" ca="1" si="2029"/>
        <v/>
      </c>
      <c r="R932" s="215" t="str">
        <f t="shared" ca="1" si="2029"/>
        <v/>
      </c>
      <c r="S932" s="199" t="str">
        <f t="shared" ca="1" si="2029"/>
        <v/>
      </c>
      <c r="T932" s="199" t="str">
        <f t="shared" ca="1" si="2029"/>
        <v/>
      </c>
      <c r="U932" s="216" t="str">
        <f t="shared" ca="1" si="2029"/>
        <v/>
      </c>
      <c r="V932" s="215" t="str">
        <f t="shared" ca="1" si="2029"/>
        <v/>
      </c>
      <c r="W932" s="199" t="str">
        <f t="shared" ca="1" si="2029"/>
        <v/>
      </c>
      <c r="X932" s="199" t="str">
        <f t="shared" ca="1" si="2029"/>
        <v/>
      </c>
      <c r="Y932" s="216" t="str">
        <f t="shared" ca="1" si="2029"/>
        <v/>
      </c>
      <c r="Z932" s="215" t="str">
        <f t="shared" ca="1" si="2029"/>
        <v/>
      </c>
      <c r="AA932" s="199" t="str">
        <f t="shared" ca="1" si="2029"/>
        <v/>
      </c>
      <c r="AB932" s="199" t="str">
        <f t="shared" ca="1" si="2029"/>
        <v/>
      </c>
      <c r="AC932" s="216" t="str">
        <f t="shared" ca="1" si="2029"/>
        <v/>
      </c>
      <c r="AD932" s="215" t="str">
        <f t="shared" ca="1" si="2029"/>
        <v/>
      </c>
      <c r="AE932" s="199" t="str">
        <f t="shared" ca="1" si="2029"/>
        <v/>
      </c>
      <c r="AF932" s="199" t="str">
        <f t="shared" ca="1" si="2029"/>
        <v/>
      </c>
      <c r="AG932" s="216" t="str">
        <f t="shared" ca="1" si="2029"/>
        <v/>
      </c>
      <c r="AH932" s="215" t="str">
        <f t="shared" ca="1" si="2029"/>
        <v/>
      </c>
      <c r="AI932" s="199" t="str">
        <f t="shared" ca="1" si="2029"/>
        <v/>
      </c>
      <c r="AJ932" s="199" t="str">
        <f t="shared" ca="1" si="2029"/>
        <v/>
      </c>
      <c r="AK932" s="216" t="str">
        <f t="shared" ca="1" si="2029"/>
        <v/>
      </c>
      <c r="AL932" s="215" t="str">
        <f t="shared" ca="1" si="2029"/>
        <v/>
      </c>
      <c r="AM932" s="199" t="str">
        <f t="shared" ca="1" si="2029"/>
        <v/>
      </c>
      <c r="AN932" s="199" t="str">
        <f t="shared" ca="1" si="2029"/>
        <v/>
      </c>
      <c r="AO932" s="216" t="str">
        <f t="shared" ca="1" si="2029"/>
        <v/>
      </c>
      <c r="AP932" s="215" t="str">
        <f t="shared" ca="1" si="2029"/>
        <v/>
      </c>
      <c r="AQ932" s="199" t="str">
        <f t="shared" ca="1" si="2029"/>
        <v/>
      </c>
      <c r="AR932" s="199" t="str">
        <f t="shared" ca="1" si="2029"/>
        <v/>
      </c>
      <c r="AS932" s="216" t="str">
        <f t="shared" ca="1" si="2029"/>
        <v/>
      </c>
      <c r="AT932" s="215" t="str">
        <f t="shared" ca="1" si="2029"/>
        <v/>
      </c>
      <c r="AU932" s="199" t="str">
        <f t="shared" ca="1" si="2029"/>
        <v/>
      </c>
      <c r="AV932" s="199" t="str">
        <f t="shared" ca="1" si="2029"/>
        <v/>
      </c>
      <c r="AW932" s="216" t="str">
        <f t="shared" ca="1" si="2029"/>
        <v/>
      </c>
      <c r="AX932" s="215" t="str">
        <f t="shared" ca="1" si="2029"/>
        <v/>
      </c>
      <c r="AY932" s="199" t="str">
        <f t="shared" ca="1" si="2029"/>
        <v/>
      </c>
      <c r="AZ932" s="199" t="str">
        <f t="shared" ca="1" si="2029"/>
        <v/>
      </c>
      <c r="BA932" s="216" t="str">
        <f t="shared" ca="1" si="2029"/>
        <v/>
      </c>
      <c r="BB932" s="215" t="str">
        <f t="shared" ca="1" si="2029"/>
        <v/>
      </c>
      <c r="BC932" s="199" t="str">
        <f t="shared" ca="1" si="2029"/>
        <v/>
      </c>
      <c r="BD932" s="199" t="str">
        <f t="shared" ca="1" si="2029"/>
        <v/>
      </c>
      <c r="BE932" s="216" t="str">
        <f t="shared" ca="1" si="2029"/>
        <v/>
      </c>
      <c r="BF932" s="215" t="str">
        <f t="shared" ca="1" si="2029"/>
        <v/>
      </c>
      <c r="BG932" s="199" t="str">
        <f t="shared" ca="1" si="2029"/>
        <v/>
      </c>
      <c r="BH932" s="199" t="str">
        <f t="shared" ca="1" si="2029"/>
        <v/>
      </c>
      <c r="BI932" s="216" t="str">
        <f t="shared" ca="1" si="2029"/>
        <v/>
      </c>
      <c r="BJ932" s="215" t="str">
        <f t="shared" ca="1" si="2029"/>
        <v/>
      </c>
      <c r="BK932" s="199" t="str">
        <f t="shared" ca="1" si="2029"/>
        <v/>
      </c>
      <c r="BL932" s="199" t="str">
        <f t="shared" ca="1" si="2029"/>
        <v/>
      </c>
      <c r="BM932" s="216" t="str">
        <f t="shared" ca="1" si="2029"/>
        <v/>
      </c>
      <c r="BN932" s="215" t="str">
        <f t="shared" ca="1" si="2029"/>
        <v/>
      </c>
      <c r="BO932" s="199" t="str">
        <f t="shared" ca="1" si="2029"/>
        <v/>
      </c>
      <c r="BP932" s="199" t="str">
        <f t="shared" ca="1" si="2029"/>
        <v/>
      </c>
      <c r="BQ932" s="216" t="str">
        <f t="shared" ca="1" si="2029"/>
        <v/>
      </c>
      <c r="BR932" s="215" t="str">
        <f t="shared" ca="1" si="2029"/>
        <v/>
      </c>
      <c r="BS932" s="199" t="str">
        <f t="shared" ca="1" si="2029"/>
        <v/>
      </c>
      <c r="BT932" s="199" t="str">
        <f t="shared" ref="BT932:DI932" ca="1" si="2030">IF(ISERROR(BT32/BS32),"",BT32/BS32-1)</f>
        <v/>
      </c>
      <c r="BU932" s="216" t="str">
        <f t="shared" ca="1" si="2030"/>
        <v/>
      </c>
      <c r="BV932" s="215" t="str">
        <f t="shared" ca="1" si="2030"/>
        <v/>
      </c>
      <c r="BW932" s="199" t="str">
        <f t="shared" ca="1" si="2030"/>
        <v/>
      </c>
      <c r="BX932" s="199" t="str">
        <f t="shared" ca="1" si="2030"/>
        <v/>
      </c>
      <c r="BY932" s="216" t="str">
        <f t="shared" ca="1" si="2030"/>
        <v/>
      </c>
      <c r="BZ932" s="215" t="str">
        <f t="shared" ca="1" si="2030"/>
        <v/>
      </c>
      <c r="CA932" s="199" t="str">
        <f t="shared" ca="1" si="2030"/>
        <v/>
      </c>
      <c r="CB932" s="199" t="str">
        <f t="shared" ca="1" si="2030"/>
        <v/>
      </c>
      <c r="CC932" s="216" t="str">
        <f t="shared" ca="1" si="2030"/>
        <v/>
      </c>
      <c r="CD932" s="215" t="str">
        <f t="shared" ca="1" si="2030"/>
        <v/>
      </c>
      <c r="CE932" s="199" t="str">
        <f t="shared" ca="1" si="2030"/>
        <v/>
      </c>
      <c r="CF932" s="199" t="str">
        <f t="shared" ca="1" si="2030"/>
        <v/>
      </c>
      <c r="CG932" s="216" t="str">
        <f t="shared" ca="1" si="2030"/>
        <v/>
      </c>
      <c r="CH932" s="215" t="str">
        <f t="shared" ca="1" si="2030"/>
        <v/>
      </c>
      <c r="CI932" s="199" t="str">
        <f t="shared" ca="1" si="2030"/>
        <v/>
      </c>
      <c r="CJ932" s="199" t="str">
        <f t="shared" ca="1" si="2030"/>
        <v/>
      </c>
      <c r="CK932" s="216" t="str">
        <f t="shared" ca="1" si="2030"/>
        <v/>
      </c>
      <c r="CL932" s="215" t="str">
        <f t="shared" ca="1" si="2030"/>
        <v/>
      </c>
      <c r="CM932" s="199" t="str">
        <f t="shared" ca="1" si="2030"/>
        <v/>
      </c>
      <c r="CN932" s="199" t="str">
        <f t="shared" ca="1" si="2030"/>
        <v/>
      </c>
      <c r="CO932" s="216" t="str">
        <f t="shared" ca="1" si="2030"/>
        <v/>
      </c>
      <c r="CP932" s="215" t="str">
        <f t="shared" ca="1" si="2030"/>
        <v/>
      </c>
      <c r="CQ932" s="199" t="str">
        <f t="shared" ca="1" si="2030"/>
        <v/>
      </c>
      <c r="CR932" s="199" t="str">
        <f t="shared" ca="1" si="2030"/>
        <v/>
      </c>
      <c r="CS932" s="216" t="str">
        <f t="shared" ca="1" si="2030"/>
        <v/>
      </c>
      <c r="CT932" s="215" t="str">
        <f t="shared" ca="1" si="2030"/>
        <v/>
      </c>
      <c r="CU932" s="199" t="str">
        <f t="shared" ca="1" si="2030"/>
        <v/>
      </c>
      <c r="CV932" s="199" t="str">
        <f t="shared" ca="1" si="2030"/>
        <v/>
      </c>
      <c r="CW932" s="216" t="str">
        <f t="shared" ca="1" si="2030"/>
        <v/>
      </c>
      <c r="CX932" s="215" t="str">
        <f t="shared" ca="1" si="2030"/>
        <v/>
      </c>
      <c r="CY932" s="199" t="str">
        <f t="shared" ca="1" si="2030"/>
        <v/>
      </c>
      <c r="CZ932" s="199" t="str">
        <f t="shared" ca="1" si="2030"/>
        <v/>
      </c>
      <c r="DA932" s="216" t="str">
        <f t="shared" ca="1" si="2030"/>
        <v/>
      </c>
      <c r="DB932" s="215" t="str">
        <f t="shared" ca="1" si="2030"/>
        <v/>
      </c>
      <c r="DC932" s="199" t="str">
        <f t="shared" ca="1" si="2030"/>
        <v/>
      </c>
      <c r="DD932" s="199" t="str">
        <f t="shared" ca="1" si="2030"/>
        <v/>
      </c>
      <c r="DE932" s="216" t="str">
        <f t="shared" ca="1" si="2030"/>
        <v/>
      </c>
      <c r="DF932" s="215" t="str">
        <f t="shared" ca="1" si="2030"/>
        <v/>
      </c>
      <c r="DG932" s="199" t="str">
        <f t="shared" ca="1" si="2030"/>
        <v/>
      </c>
      <c r="DH932" s="199" t="str">
        <f t="shared" ca="1" si="2030"/>
        <v/>
      </c>
      <c r="DI932" s="216" t="str">
        <f t="shared" ca="1" si="2030"/>
        <v/>
      </c>
      <c r="DL932" s="199"/>
      <c r="DM932" s="199"/>
      <c r="DN932" s="199"/>
      <c r="DO932" s="199"/>
      <c r="DP932" s="199"/>
      <c r="DQ932" s="199"/>
      <c r="DR932" s="199"/>
      <c r="DS932" s="199"/>
      <c r="DT932" s="199"/>
      <c r="DU932" s="199"/>
      <c r="DV932" s="199"/>
      <c r="DW932" s="199"/>
      <c r="DX932" s="199"/>
      <c r="DY932" s="199"/>
      <c r="DZ932" s="199"/>
      <c r="EA932" s="199"/>
      <c r="EB932" s="199"/>
      <c r="EC932" s="199"/>
      <c r="ED932" s="199"/>
      <c r="EE932" s="199"/>
      <c r="EF932" s="199"/>
      <c r="EG932" s="199"/>
      <c r="EH932" s="199"/>
      <c r="EI932" s="199"/>
      <c r="EJ932" s="199"/>
      <c r="EK932" s="199"/>
    </row>
    <row r="933" spans="1:141" x14ac:dyDescent="0.25">
      <c r="A933" s="90"/>
      <c r="B933" s="90"/>
      <c r="C933" s="90"/>
      <c r="D933" s="90"/>
      <c r="E933" t="s">
        <v>42</v>
      </c>
      <c r="F933" s="215"/>
      <c r="G933" s="199" t="str">
        <f ca="1">IF(ISERROR(G44/F44),"",G44/F44-1)</f>
        <v/>
      </c>
      <c r="H933" s="199" t="str">
        <f t="shared" ref="H933:BS933" ca="1" si="2031">IF(ISERROR(H44/G44),"",H44/G44-1)</f>
        <v/>
      </c>
      <c r="I933" s="216" t="str">
        <f t="shared" ca="1" si="2031"/>
        <v/>
      </c>
      <c r="J933" s="215" t="str">
        <f t="shared" ca="1" si="2031"/>
        <v/>
      </c>
      <c r="K933" s="199" t="str">
        <f t="shared" ca="1" si="2031"/>
        <v/>
      </c>
      <c r="L933" s="199" t="str">
        <f t="shared" ca="1" si="2031"/>
        <v/>
      </c>
      <c r="M933" s="216" t="str">
        <f t="shared" ca="1" si="2031"/>
        <v/>
      </c>
      <c r="N933" s="215" t="str">
        <f t="shared" ca="1" si="2031"/>
        <v/>
      </c>
      <c r="O933" s="199" t="str">
        <f t="shared" ca="1" si="2031"/>
        <v/>
      </c>
      <c r="P933" s="199" t="str">
        <f t="shared" ca="1" si="2031"/>
        <v/>
      </c>
      <c r="Q933" s="216" t="str">
        <f t="shared" ca="1" si="2031"/>
        <v/>
      </c>
      <c r="R933" s="215" t="str">
        <f t="shared" ca="1" si="2031"/>
        <v/>
      </c>
      <c r="S933" s="199" t="str">
        <f t="shared" ca="1" si="2031"/>
        <v/>
      </c>
      <c r="T933" s="199" t="str">
        <f t="shared" ca="1" si="2031"/>
        <v/>
      </c>
      <c r="U933" s="216" t="str">
        <f t="shared" ca="1" si="2031"/>
        <v/>
      </c>
      <c r="V933" s="215" t="str">
        <f t="shared" ca="1" si="2031"/>
        <v/>
      </c>
      <c r="W933" s="199" t="str">
        <f t="shared" ca="1" si="2031"/>
        <v/>
      </c>
      <c r="X933" s="199" t="str">
        <f t="shared" ca="1" si="2031"/>
        <v/>
      </c>
      <c r="Y933" s="216" t="str">
        <f t="shared" ca="1" si="2031"/>
        <v/>
      </c>
      <c r="Z933" s="215" t="str">
        <f t="shared" ca="1" si="2031"/>
        <v/>
      </c>
      <c r="AA933" s="199" t="str">
        <f t="shared" ca="1" si="2031"/>
        <v/>
      </c>
      <c r="AB933" s="199" t="str">
        <f t="shared" ca="1" si="2031"/>
        <v/>
      </c>
      <c r="AC933" s="216" t="str">
        <f t="shared" ca="1" si="2031"/>
        <v/>
      </c>
      <c r="AD933" s="215" t="str">
        <f t="shared" ca="1" si="2031"/>
        <v/>
      </c>
      <c r="AE933" s="199" t="str">
        <f t="shared" ca="1" si="2031"/>
        <v/>
      </c>
      <c r="AF933" s="199" t="str">
        <f t="shared" ca="1" si="2031"/>
        <v/>
      </c>
      <c r="AG933" s="216" t="str">
        <f t="shared" ca="1" si="2031"/>
        <v/>
      </c>
      <c r="AH933" s="215" t="str">
        <f t="shared" ca="1" si="2031"/>
        <v/>
      </c>
      <c r="AI933" s="199" t="str">
        <f t="shared" ca="1" si="2031"/>
        <v/>
      </c>
      <c r="AJ933" s="199" t="str">
        <f t="shared" ca="1" si="2031"/>
        <v/>
      </c>
      <c r="AK933" s="216" t="str">
        <f t="shared" ca="1" si="2031"/>
        <v/>
      </c>
      <c r="AL933" s="215" t="str">
        <f t="shared" ca="1" si="2031"/>
        <v/>
      </c>
      <c r="AM933" s="199" t="str">
        <f t="shared" ca="1" si="2031"/>
        <v/>
      </c>
      <c r="AN933" s="199" t="str">
        <f t="shared" ca="1" si="2031"/>
        <v/>
      </c>
      <c r="AO933" s="216" t="str">
        <f t="shared" ca="1" si="2031"/>
        <v/>
      </c>
      <c r="AP933" s="215" t="str">
        <f t="shared" ca="1" si="2031"/>
        <v/>
      </c>
      <c r="AQ933" s="199" t="str">
        <f t="shared" ca="1" si="2031"/>
        <v/>
      </c>
      <c r="AR933" s="199" t="str">
        <f t="shared" ca="1" si="2031"/>
        <v/>
      </c>
      <c r="AS933" s="216" t="str">
        <f t="shared" ca="1" si="2031"/>
        <v/>
      </c>
      <c r="AT933" s="215" t="str">
        <f t="shared" ca="1" si="2031"/>
        <v/>
      </c>
      <c r="AU933" s="199" t="str">
        <f t="shared" ca="1" si="2031"/>
        <v/>
      </c>
      <c r="AV933" s="199" t="str">
        <f t="shared" ca="1" si="2031"/>
        <v/>
      </c>
      <c r="AW933" s="216" t="str">
        <f t="shared" ca="1" si="2031"/>
        <v/>
      </c>
      <c r="AX933" s="215" t="str">
        <f t="shared" ca="1" si="2031"/>
        <v/>
      </c>
      <c r="AY933" s="199" t="str">
        <f t="shared" ca="1" si="2031"/>
        <v/>
      </c>
      <c r="AZ933" s="199" t="str">
        <f t="shared" ca="1" si="2031"/>
        <v/>
      </c>
      <c r="BA933" s="216" t="str">
        <f t="shared" ca="1" si="2031"/>
        <v/>
      </c>
      <c r="BB933" s="215" t="str">
        <f t="shared" ca="1" si="2031"/>
        <v/>
      </c>
      <c r="BC933" s="199" t="str">
        <f t="shared" ca="1" si="2031"/>
        <v/>
      </c>
      <c r="BD933" s="199" t="str">
        <f t="shared" ca="1" si="2031"/>
        <v/>
      </c>
      <c r="BE933" s="216" t="str">
        <f t="shared" ca="1" si="2031"/>
        <v/>
      </c>
      <c r="BF933" s="215" t="str">
        <f t="shared" ca="1" si="2031"/>
        <v/>
      </c>
      <c r="BG933" s="199" t="str">
        <f t="shared" ca="1" si="2031"/>
        <v/>
      </c>
      <c r="BH933" s="199" t="str">
        <f t="shared" ca="1" si="2031"/>
        <v/>
      </c>
      <c r="BI933" s="216" t="str">
        <f t="shared" ca="1" si="2031"/>
        <v/>
      </c>
      <c r="BJ933" s="215" t="str">
        <f t="shared" ca="1" si="2031"/>
        <v/>
      </c>
      <c r="BK933" s="199" t="str">
        <f t="shared" ca="1" si="2031"/>
        <v/>
      </c>
      <c r="BL933" s="199" t="str">
        <f t="shared" ca="1" si="2031"/>
        <v/>
      </c>
      <c r="BM933" s="216" t="str">
        <f t="shared" ca="1" si="2031"/>
        <v/>
      </c>
      <c r="BN933" s="215" t="str">
        <f t="shared" ca="1" si="2031"/>
        <v/>
      </c>
      <c r="BO933" s="199" t="str">
        <f t="shared" ca="1" si="2031"/>
        <v/>
      </c>
      <c r="BP933" s="199" t="str">
        <f t="shared" ca="1" si="2031"/>
        <v/>
      </c>
      <c r="BQ933" s="216" t="str">
        <f t="shared" ca="1" si="2031"/>
        <v/>
      </c>
      <c r="BR933" s="215" t="str">
        <f t="shared" ca="1" si="2031"/>
        <v/>
      </c>
      <c r="BS933" s="199" t="str">
        <f t="shared" ca="1" si="2031"/>
        <v/>
      </c>
      <c r="BT933" s="199" t="str">
        <f t="shared" ref="BT933:DI933" ca="1" si="2032">IF(ISERROR(BT44/BS44),"",BT44/BS44-1)</f>
        <v/>
      </c>
      <c r="BU933" s="216" t="str">
        <f t="shared" ca="1" si="2032"/>
        <v/>
      </c>
      <c r="BV933" s="215" t="str">
        <f t="shared" ca="1" si="2032"/>
        <v/>
      </c>
      <c r="BW933" s="199" t="str">
        <f t="shared" ca="1" si="2032"/>
        <v/>
      </c>
      <c r="BX933" s="199" t="str">
        <f t="shared" ca="1" si="2032"/>
        <v/>
      </c>
      <c r="BY933" s="216" t="str">
        <f t="shared" ca="1" si="2032"/>
        <v/>
      </c>
      <c r="BZ933" s="215" t="str">
        <f t="shared" ca="1" si="2032"/>
        <v/>
      </c>
      <c r="CA933" s="199" t="str">
        <f t="shared" ca="1" si="2032"/>
        <v/>
      </c>
      <c r="CB933" s="199" t="str">
        <f t="shared" ca="1" si="2032"/>
        <v/>
      </c>
      <c r="CC933" s="216" t="str">
        <f t="shared" ca="1" si="2032"/>
        <v/>
      </c>
      <c r="CD933" s="215" t="str">
        <f t="shared" ca="1" si="2032"/>
        <v/>
      </c>
      <c r="CE933" s="199" t="str">
        <f t="shared" ca="1" si="2032"/>
        <v/>
      </c>
      <c r="CF933" s="199" t="str">
        <f t="shared" ca="1" si="2032"/>
        <v/>
      </c>
      <c r="CG933" s="216" t="str">
        <f t="shared" ca="1" si="2032"/>
        <v/>
      </c>
      <c r="CH933" s="215" t="str">
        <f t="shared" ca="1" si="2032"/>
        <v/>
      </c>
      <c r="CI933" s="199" t="str">
        <f t="shared" ca="1" si="2032"/>
        <v/>
      </c>
      <c r="CJ933" s="199" t="str">
        <f t="shared" ca="1" si="2032"/>
        <v/>
      </c>
      <c r="CK933" s="216" t="str">
        <f t="shared" ca="1" si="2032"/>
        <v/>
      </c>
      <c r="CL933" s="215" t="str">
        <f t="shared" ca="1" si="2032"/>
        <v/>
      </c>
      <c r="CM933" s="199" t="str">
        <f t="shared" ca="1" si="2032"/>
        <v/>
      </c>
      <c r="CN933" s="199" t="str">
        <f t="shared" ca="1" si="2032"/>
        <v/>
      </c>
      <c r="CO933" s="216" t="str">
        <f t="shared" ca="1" si="2032"/>
        <v/>
      </c>
      <c r="CP933" s="215" t="str">
        <f t="shared" ca="1" si="2032"/>
        <v/>
      </c>
      <c r="CQ933" s="199" t="str">
        <f t="shared" ca="1" si="2032"/>
        <v/>
      </c>
      <c r="CR933" s="199" t="str">
        <f t="shared" ca="1" si="2032"/>
        <v/>
      </c>
      <c r="CS933" s="216" t="str">
        <f t="shared" ca="1" si="2032"/>
        <v/>
      </c>
      <c r="CT933" s="215" t="str">
        <f t="shared" ca="1" si="2032"/>
        <v/>
      </c>
      <c r="CU933" s="199" t="str">
        <f t="shared" ca="1" si="2032"/>
        <v/>
      </c>
      <c r="CV933" s="199" t="str">
        <f t="shared" ca="1" si="2032"/>
        <v/>
      </c>
      <c r="CW933" s="216" t="str">
        <f t="shared" ca="1" si="2032"/>
        <v/>
      </c>
      <c r="CX933" s="215" t="str">
        <f t="shared" ca="1" si="2032"/>
        <v/>
      </c>
      <c r="CY933" s="199" t="str">
        <f t="shared" ca="1" si="2032"/>
        <v/>
      </c>
      <c r="CZ933" s="199" t="str">
        <f t="shared" ca="1" si="2032"/>
        <v/>
      </c>
      <c r="DA933" s="216" t="str">
        <f t="shared" ca="1" si="2032"/>
        <v/>
      </c>
      <c r="DB933" s="215" t="str">
        <f t="shared" ca="1" si="2032"/>
        <v/>
      </c>
      <c r="DC933" s="199" t="str">
        <f t="shared" ca="1" si="2032"/>
        <v/>
      </c>
      <c r="DD933" s="199" t="str">
        <f t="shared" ca="1" si="2032"/>
        <v/>
      </c>
      <c r="DE933" s="216" t="str">
        <f t="shared" ca="1" si="2032"/>
        <v/>
      </c>
      <c r="DF933" s="215" t="str">
        <f t="shared" ca="1" si="2032"/>
        <v/>
      </c>
      <c r="DG933" s="199" t="str">
        <f t="shared" ca="1" si="2032"/>
        <v/>
      </c>
      <c r="DH933" s="199" t="str">
        <f t="shared" ca="1" si="2032"/>
        <v/>
      </c>
      <c r="DI933" s="216" t="str">
        <f t="shared" ca="1" si="2032"/>
        <v/>
      </c>
      <c r="DL933" s="199"/>
      <c r="DM933" s="199"/>
      <c r="DN933" s="199"/>
      <c r="DO933" s="199"/>
      <c r="DP933" s="199"/>
      <c r="DQ933" s="199"/>
      <c r="DR933" s="199"/>
      <c r="DS933" s="199"/>
      <c r="DT933" s="199"/>
      <c r="DU933" s="199"/>
      <c r="DV933" s="199"/>
      <c r="DW933" s="199"/>
      <c r="DX933" s="199"/>
      <c r="DY933" s="199"/>
      <c r="DZ933" s="199"/>
      <c r="EA933" s="199"/>
      <c r="EB933" s="199"/>
      <c r="EC933" s="199"/>
      <c r="ED933" s="199"/>
      <c r="EE933" s="199"/>
      <c r="EF933" s="199"/>
      <c r="EG933" s="199"/>
      <c r="EH933" s="199"/>
      <c r="EI933" s="199"/>
      <c r="EJ933" s="199"/>
      <c r="EK933" s="199"/>
    </row>
    <row r="934" spans="1:141" x14ac:dyDescent="0.25">
      <c r="A934" s="90"/>
      <c r="B934" s="90"/>
      <c r="C934" s="90"/>
      <c r="D934" s="90"/>
      <c r="E934" t="s">
        <v>48</v>
      </c>
      <c r="F934" s="215"/>
      <c r="G934" s="199" t="str">
        <f ca="1">IF(ISERROR(G50/F50),"",G50/F50-1)</f>
        <v/>
      </c>
      <c r="H934" s="199" t="str">
        <f t="shared" ref="H934:BS934" ca="1" si="2033">IF(ISERROR(H50/G50),"",H50/G50-1)</f>
        <v/>
      </c>
      <c r="I934" s="216" t="str">
        <f t="shared" ca="1" si="2033"/>
        <v/>
      </c>
      <c r="J934" s="215" t="str">
        <f t="shared" ca="1" si="2033"/>
        <v/>
      </c>
      <c r="K934" s="199" t="str">
        <f t="shared" ca="1" si="2033"/>
        <v/>
      </c>
      <c r="L934" s="199" t="str">
        <f t="shared" ca="1" si="2033"/>
        <v/>
      </c>
      <c r="M934" s="216" t="str">
        <f t="shared" ca="1" si="2033"/>
        <v/>
      </c>
      <c r="N934" s="215" t="str">
        <f t="shared" ca="1" si="2033"/>
        <v/>
      </c>
      <c r="O934" s="199" t="str">
        <f t="shared" ca="1" si="2033"/>
        <v/>
      </c>
      <c r="P934" s="199" t="str">
        <f t="shared" ca="1" si="2033"/>
        <v/>
      </c>
      <c r="Q934" s="216" t="str">
        <f t="shared" ca="1" si="2033"/>
        <v/>
      </c>
      <c r="R934" s="215" t="str">
        <f t="shared" ca="1" si="2033"/>
        <v/>
      </c>
      <c r="S934" s="199" t="str">
        <f t="shared" ca="1" si="2033"/>
        <v/>
      </c>
      <c r="T934" s="199" t="str">
        <f t="shared" ca="1" si="2033"/>
        <v/>
      </c>
      <c r="U934" s="216" t="str">
        <f t="shared" ca="1" si="2033"/>
        <v/>
      </c>
      <c r="V934" s="215" t="str">
        <f t="shared" ca="1" si="2033"/>
        <v/>
      </c>
      <c r="W934" s="199" t="str">
        <f t="shared" ca="1" si="2033"/>
        <v/>
      </c>
      <c r="X934" s="199" t="str">
        <f t="shared" ca="1" si="2033"/>
        <v/>
      </c>
      <c r="Y934" s="216" t="str">
        <f t="shared" ca="1" si="2033"/>
        <v/>
      </c>
      <c r="Z934" s="215" t="str">
        <f t="shared" ca="1" si="2033"/>
        <v/>
      </c>
      <c r="AA934" s="199" t="str">
        <f t="shared" ca="1" si="2033"/>
        <v/>
      </c>
      <c r="AB934" s="199" t="str">
        <f t="shared" ca="1" si="2033"/>
        <v/>
      </c>
      <c r="AC934" s="216" t="str">
        <f t="shared" ca="1" si="2033"/>
        <v/>
      </c>
      <c r="AD934" s="215" t="str">
        <f t="shared" ca="1" si="2033"/>
        <v/>
      </c>
      <c r="AE934" s="199" t="str">
        <f t="shared" ca="1" si="2033"/>
        <v/>
      </c>
      <c r="AF934" s="199" t="str">
        <f t="shared" ca="1" si="2033"/>
        <v/>
      </c>
      <c r="AG934" s="216" t="str">
        <f t="shared" ca="1" si="2033"/>
        <v/>
      </c>
      <c r="AH934" s="215" t="str">
        <f t="shared" ca="1" si="2033"/>
        <v/>
      </c>
      <c r="AI934" s="199" t="str">
        <f t="shared" ca="1" si="2033"/>
        <v/>
      </c>
      <c r="AJ934" s="199" t="str">
        <f t="shared" ca="1" si="2033"/>
        <v/>
      </c>
      <c r="AK934" s="216" t="str">
        <f t="shared" ca="1" si="2033"/>
        <v/>
      </c>
      <c r="AL934" s="215" t="str">
        <f t="shared" ca="1" si="2033"/>
        <v/>
      </c>
      <c r="AM934" s="199" t="str">
        <f t="shared" ca="1" si="2033"/>
        <v/>
      </c>
      <c r="AN934" s="199" t="str">
        <f t="shared" ca="1" si="2033"/>
        <v/>
      </c>
      <c r="AO934" s="216" t="str">
        <f t="shared" ca="1" si="2033"/>
        <v/>
      </c>
      <c r="AP934" s="215" t="str">
        <f t="shared" ca="1" si="2033"/>
        <v/>
      </c>
      <c r="AQ934" s="199" t="str">
        <f t="shared" ca="1" si="2033"/>
        <v/>
      </c>
      <c r="AR934" s="199" t="str">
        <f t="shared" ca="1" si="2033"/>
        <v/>
      </c>
      <c r="AS934" s="216" t="str">
        <f t="shared" ca="1" si="2033"/>
        <v/>
      </c>
      <c r="AT934" s="215" t="str">
        <f t="shared" ca="1" si="2033"/>
        <v/>
      </c>
      <c r="AU934" s="199" t="str">
        <f t="shared" ca="1" si="2033"/>
        <v/>
      </c>
      <c r="AV934" s="199" t="str">
        <f t="shared" ca="1" si="2033"/>
        <v/>
      </c>
      <c r="AW934" s="216" t="str">
        <f t="shared" ca="1" si="2033"/>
        <v/>
      </c>
      <c r="AX934" s="215" t="str">
        <f t="shared" ca="1" si="2033"/>
        <v/>
      </c>
      <c r="AY934" s="199" t="str">
        <f t="shared" ca="1" si="2033"/>
        <v/>
      </c>
      <c r="AZ934" s="199" t="str">
        <f t="shared" ca="1" si="2033"/>
        <v/>
      </c>
      <c r="BA934" s="216" t="str">
        <f t="shared" ca="1" si="2033"/>
        <v/>
      </c>
      <c r="BB934" s="215" t="str">
        <f t="shared" ca="1" si="2033"/>
        <v/>
      </c>
      <c r="BC934" s="199" t="str">
        <f t="shared" ca="1" si="2033"/>
        <v/>
      </c>
      <c r="BD934" s="199" t="str">
        <f t="shared" ca="1" si="2033"/>
        <v/>
      </c>
      <c r="BE934" s="216" t="str">
        <f t="shared" ca="1" si="2033"/>
        <v/>
      </c>
      <c r="BF934" s="215" t="str">
        <f t="shared" ca="1" si="2033"/>
        <v/>
      </c>
      <c r="BG934" s="199" t="str">
        <f t="shared" ca="1" si="2033"/>
        <v/>
      </c>
      <c r="BH934" s="199" t="str">
        <f t="shared" ca="1" si="2033"/>
        <v/>
      </c>
      <c r="BI934" s="216" t="str">
        <f t="shared" ca="1" si="2033"/>
        <v/>
      </c>
      <c r="BJ934" s="215" t="str">
        <f t="shared" ca="1" si="2033"/>
        <v/>
      </c>
      <c r="BK934" s="199" t="str">
        <f t="shared" ca="1" si="2033"/>
        <v/>
      </c>
      <c r="BL934" s="199" t="str">
        <f t="shared" ca="1" si="2033"/>
        <v/>
      </c>
      <c r="BM934" s="216" t="str">
        <f t="shared" ca="1" si="2033"/>
        <v/>
      </c>
      <c r="BN934" s="215" t="str">
        <f t="shared" ca="1" si="2033"/>
        <v/>
      </c>
      <c r="BO934" s="199" t="str">
        <f t="shared" ca="1" si="2033"/>
        <v/>
      </c>
      <c r="BP934" s="199" t="str">
        <f t="shared" ca="1" si="2033"/>
        <v/>
      </c>
      <c r="BQ934" s="216" t="str">
        <f t="shared" ca="1" si="2033"/>
        <v/>
      </c>
      <c r="BR934" s="215" t="str">
        <f t="shared" ca="1" si="2033"/>
        <v/>
      </c>
      <c r="BS934" s="199" t="str">
        <f t="shared" ca="1" si="2033"/>
        <v/>
      </c>
      <c r="BT934" s="199" t="str">
        <f t="shared" ref="BT934:DI934" ca="1" si="2034">IF(ISERROR(BT50/BS50),"",BT50/BS50-1)</f>
        <v/>
      </c>
      <c r="BU934" s="216" t="str">
        <f t="shared" ca="1" si="2034"/>
        <v/>
      </c>
      <c r="BV934" s="215" t="str">
        <f t="shared" ca="1" si="2034"/>
        <v/>
      </c>
      <c r="BW934" s="199" t="str">
        <f t="shared" ca="1" si="2034"/>
        <v/>
      </c>
      <c r="BX934" s="199" t="str">
        <f t="shared" ca="1" si="2034"/>
        <v/>
      </c>
      <c r="BY934" s="216" t="str">
        <f t="shared" ca="1" si="2034"/>
        <v/>
      </c>
      <c r="BZ934" s="215" t="str">
        <f t="shared" ca="1" si="2034"/>
        <v/>
      </c>
      <c r="CA934" s="199" t="str">
        <f t="shared" ca="1" si="2034"/>
        <v/>
      </c>
      <c r="CB934" s="199" t="str">
        <f t="shared" ca="1" si="2034"/>
        <v/>
      </c>
      <c r="CC934" s="216" t="str">
        <f t="shared" ca="1" si="2034"/>
        <v/>
      </c>
      <c r="CD934" s="215" t="str">
        <f t="shared" ca="1" si="2034"/>
        <v/>
      </c>
      <c r="CE934" s="199" t="str">
        <f t="shared" ca="1" si="2034"/>
        <v/>
      </c>
      <c r="CF934" s="199" t="str">
        <f t="shared" ca="1" si="2034"/>
        <v/>
      </c>
      <c r="CG934" s="216" t="str">
        <f t="shared" ca="1" si="2034"/>
        <v/>
      </c>
      <c r="CH934" s="215" t="str">
        <f t="shared" ca="1" si="2034"/>
        <v/>
      </c>
      <c r="CI934" s="199" t="str">
        <f t="shared" ca="1" si="2034"/>
        <v/>
      </c>
      <c r="CJ934" s="199" t="str">
        <f t="shared" ca="1" si="2034"/>
        <v/>
      </c>
      <c r="CK934" s="216" t="str">
        <f t="shared" ca="1" si="2034"/>
        <v/>
      </c>
      <c r="CL934" s="215" t="str">
        <f t="shared" ca="1" si="2034"/>
        <v/>
      </c>
      <c r="CM934" s="199" t="str">
        <f t="shared" ca="1" si="2034"/>
        <v/>
      </c>
      <c r="CN934" s="199" t="str">
        <f t="shared" ca="1" si="2034"/>
        <v/>
      </c>
      <c r="CO934" s="216" t="str">
        <f t="shared" ca="1" si="2034"/>
        <v/>
      </c>
      <c r="CP934" s="215" t="str">
        <f t="shared" ca="1" si="2034"/>
        <v/>
      </c>
      <c r="CQ934" s="199" t="str">
        <f t="shared" ca="1" si="2034"/>
        <v/>
      </c>
      <c r="CR934" s="199" t="str">
        <f t="shared" ca="1" si="2034"/>
        <v/>
      </c>
      <c r="CS934" s="216" t="str">
        <f t="shared" ca="1" si="2034"/>
        <v/>
      </c>
      <c r="CT934" s="215" t="str">
        <f t="shared" ca="1" si="2034"/>
        <v/>
      </c>
      <c r="CU934" s="199" t="str">
        <f t="shared" ca="1" si="2034"/>
        <v/>
      </c>
      <c r="CV934" s="199" t="str">
        <f t="shared" ca="1" si="2034"/>
        <v/>
      </c>
      <c r="CW934" s="216" t="str">
        <f t="shared" ca="1" si="2034"/>
        <v/>
      </c>
      <c r="CX934" s="215" t="str">
        <f t="shared" ca="1" si="2034"/>
        <v/>
      </c>
      <c r="CY934" s="199" t="str">
        <f t="shared" ca="1" si="2034"/>
        <v/>
      </c>
      <c r="CZ934" s="199" t="str">
        <f t="shared" ca="1" si="2034"/>
        <v/>
      </c>
      <c r="DA934" s="216" t="str">
        <f t="shared" ca="1" si="2034"/>
        <v/>
      </c>
      <c r="DB934" s="215" t="str">
        <f t="shared" ca="1" si="2034"/>
        <v/>
      </c>
      <c r="DC934" s="199" t="str">
        <f t="shared" ca="1" si="2034"/>
        <v/>
      </c>
      <c r="DD934" s="199" t="str">
        <f t="shared" ca="1" si="2034"/>
        <v/>
      </c>
      <c r="DE934" s="216" t="str">
        <f t="shared" ca="1" si="2034"/>
        <v/>
      </c>
      <c r="DF934" s="215" t="str">
        <f t="shared" ca="1" si="2034"/>
        <v/>
      </c>
      <c r="DG934" s="199" t="str">
        <f t="shared" ca="1" si="2034"/>
        <v/>
      </c>
      <c r="DH934" s="199" t="str">
        <f t="shared" ca="1" si="2034"/>
        <v/>
      </c>
      <c r="DI934" s="216" t="str">
        <f t="shared" ca="1" si="2034"/>
        <v/>
      </c>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row>
    <row r="935" spans="1:141" x14ac:dyDescent="0.25">
      <c r="A935" s="90"/>
      <c r="B935" s="90"/>
      <c r="C935" s="90"/>
      <c r="D935" s="90"/>
      <c r="E935" t="s">
        <v>59</v>
      </c>
      <c r="F935" s="215"/>
      <c r="G935" s="199" t="str">
        <f ca="1">IF(ISERROR(G395/F395),"",G395/F395-1)</f>
        <v/>
      </c>
      <c r="H935" s="199" t="str">
        <f t="shared" ref="H935:BS935" ca="1" si="2035">IF(ISERROR(H395/G395),"",H395/G395-1)</f>
        <v/>
      </c>
      <c r="I935" s="216" t="str">
        <f t="shared" ca="1" si="2035"/>
        <v/>
      </c>
      <c r="J935" s="215" t="str">
        <f t="shared" ca="1" si="2035"/>
        <v/>
      </c>
      <c r="K935" s="199" t="str">
        <f t="shared" ca="1" si="2035"/>
        <v/>
      </c>
      <c r="L935" s="199" t="str">
        <f t="shared" ca="1" si="2035"/>
        <v/>
      </c>
      <c r="M935" s="216" t="str">
        <f t="shared" ca="1" si="2035"/>
        <v/>
      </c>
      <c r="N935" s="215" t="str">
        <f t="shared" ca="1" si="2035"/>
        <v/>
      </c>
      <c r="O935" s="199" t="str">
        <f t="shared" ca="1" si="2035"/>
        <v/>
      </c>
      <c r="P935" s="199" t="str">
        <f t="shared" ca="1" si="2035"/>
        <v/>
      </c>
      <c r="Q935" s="216" t="str">
        <f t="shared" ca="1" si="2035"/>
        <v/>
      </c>
      <c r="R935" s="215" t="str">
        <f t="shared" ca="1" si="2035"/>
        <v/>
      </c>
      <c r="S935" s="199" t="str">
        <f t="shared" ca="1" si="2035"/>
        <v/>
      </c>
      <c r="T935" s="199" t="str">
        <f t="shared" ca="1" si="2035"/>
        <v/>
      </c>
      <c r="U935" s="216" t="str">
        <f t="shared" ca="1" si="2035"/>
        <v/>
      </c>
      <c r="V935" s="215" t="str">
        <f t="shared" ca="1" si="2035"/>
        <v/>
      </c>
      <c r="W935" s="199" t="str">
        <f t="shared" ca="1" si="2035"/>
        <v/>
      </c>
      <c r="X935" s="199" t="str">
        <f t="shared" ca="1" si="2035"/>
        <v/>
      </c>
      <c r="Y935" s="216" t="str">
        <f t="shared" ca="1" si="2035"/>
        <v/>
      </c>
      <c r="Z935" s="215" t="str">
        <f t="shared" ca="1" si="2035"/>
        <v/>
      </c>
      <c r="AA935" s="199" t="str">
        <f t="shared" ca="1" si="2035"/>
        <v/>
      </c>
      <c r="AB935" s="199" t="str">
        <f t="shared" ca="1" si="2035"/>
        <v/>
      </c>
      <c r="AC935" s="216" t="str">
        <f t="shared" ca="1" si="2035"/>
        <v/>
      </c>
      <c r="AD935" s="215" t="str">
        <f t="shared" ca="1" si="2035"/>
        <v/>
      </c>
      <c r="AE935" s="199" t="str">
        <f t="shared" ca="1" si="2035"/>
        <v/>
      </c>
      <c r="AF935" s="199" t="str">
        <f t="shared" ca="1" si="2035"/>
        <v/>
      </c>
      <c r="AG935" s="216" t="str">
        <f t="shared" ca="1" si="2035"/>
        <v/>
      </c>
      <c r="AH935" s="215" t="str">
        <f t="shared" ca="1" si="2035"/>
        <v/>
      </c>
      <c r="AI935" s="199" t="str">
        <f t="shared" ca="1" si="2035"/>
        <v/>
      </c>
      <c r="AJ935" s="199" t="str">
        <f t="shared" ca="1" si="2035"/>
        <v/>
      </c>
      <c r="AK935" s="216" t="str">
        <f t="shared" ca="1" si="2035"/>
        <v/>
      </c>
      <c r="AL935" s="215" t="str">
        <f t="shared" ca="1" si="2035"/>
        <v/>
      </c>
      <c r="AM935" s="199" t="str">
        <f t="shared" ca="1" si="2035"/>
        <v/>
      </c>
      <c r="AN935" s="199" t="str">
        <f t="shared" ca="1" si="2035"/>
        <v/>
      </c>
      <c r="AO935" s="216" t="str">
        <f t="shared" ca="1" si="2035"/>
        <v/>
      </c>
      <c r="AP935" s="215" t="str">
        <f t="shared" ca="1" si="2035"/>
        <v/>
      </c>
      <c r="AQ935" s="199" t="str">
        <f t="shared" ca="1" si="2035"/>
        <v/>
      </c>
      <c r="AR935" s="199" t="str">
        <f t="shared" ca="1" si="2035"/>
        <v/>
      </c>
      <c r="AS935" s="216" t="str">
        <f t="shared" ca="1" si="2035"/>
        <v/>
      </c>
      <c r="AT935" s="215" t="str">
        <f t="shared" ca="1" si="2035"/>
        <v/>
      </c>
      <c r="AU935" s="199" t="str">
        <f t="shared" ca="1" si="2035"/>
        <v/>
      </c>
      <c r="AV935" s="199" t="str">
        <f t="shared" ca="1" si="2035"/>
        <v/>
      </c>
      <c r="AW935" s="216" t="str">
        <f t="shared" ca="1" si="2035"/>
        <v/>
      </c>
      <c r="AX935" s="215" t="str">
        <f t="shared" ca="1" si="2035"/>
        <v/>
      </c>
      <c r="AY935" s="199" t="str">
        <f t="shared" ca="1" si="2035"/>
        <v/>
      </c>
      <c r="AZ935" s="199" t="str">
        <f t="shared" ca="1" si="2035"/>
        <v/>
      </c>
      <c r="BA935" s="216" t="str">
        <f t="shared" ca="1" si="2035"/>
        <v/>
      </c>
      <c r="BB935" s="215" t="str">
        <f t="shared" ca="1" si="2035"/>
        <v/>
      </c>
      <c r="BC935" s="199" t="str">
        <f t="shared" ca="1" si="2035"/>
        <v/>
      </c>
      <c r="BD935" s="199" t="str">
        <f t="shared" ca="1" si="2035"/>
        <v/>
      </c>
      <c r="BE935" s="216" t="str">
        <f t="shared" ca="1" si="2035"/>
        <v/>
      </c>
      <c r="BF935" s="215" t="str">
        <f t="shared" ca="1" si="2035"/>
        <v/>
      </c>
      <c r="BG935" s="199" t="str">
        <f t="shared" ca="1" si="2035"/>
        <v/>
      </c>
      <c r="BH935" s="199" t="str">
        <f t="shared" ca="1" si="2035"/>
        <v/>
      </c>
      <c r="BI935" s="216" t="str">
        <f t="shared" ca="1" si="2035"/>
        <v/>
      </c>
      <c r="BJ935" s="215" t="str">
        <f t="shared" ca="1" si="2035"/>
        <v/>
      </c>
      <c r="BK935" s="199" t="str">
        <f t="shared" ca="1" si="2035"/>
        <v/>
      </c>
      <c r="BL935" s="199" t="str">
        <f t="shared" ca="1" si="2035"/>
        <v/>
      </c>
      <c r="BM935" s="216" t="str">
        <f t="shared" ca="1" si="2035"/>
        <v/>
      </c>
      <c r="BN935" s="215" t="str">
        <f t="shared" ca="1" si="2035"/>
        <v/>
      </c>
      <c r="BO935" s="199" t="str">
        <f t="shared" ca="1" si="2035"/>
        <v/>
      </c>
      <c r="BP935" s="199" t="str">
        <f t="shared" ca="1" si="2035"/>
        <v/>
      </c>
      <c r="BQ935" s="216" t="str">
        <f t="shared" ca="1" si="2035"/>
        <v/>
      </c>
      <c r="BR935" s="215" t="str">
        <f t="shared" ca="1" si="2035"/>
        <v/>
      </c>
      <c r="BS935" s="199" t="str">
        <f t="shared" ca="1" si="2035"/>
        <v/>
      </c>
      <c r="BT935" s="199" t="str">
        <f t="shared" ref="BT935:DI935" ca="1" si="2036">IF(ISERROR(BT395/BS395),"",BT395/BS395-1)</f>
        <v/>
      </c>
      <c r="BU935" s="216" t="str">
        <f t="shared" ca="1" si="2036"/>
        <v/>
      </c>
      <c r="BV935" s="215" t="str">
        <f t="shared" ca="1" si="2036"/>
        <v/>
      </c>
      <c r="BW935" s="199" t="str">
        <f t="shared" ca="1" si="2036"/>
        <v/>
      </c>
      <c r="BX935" s="199" t="str">
        <f t="shared" ca="1" si="2036"/>
        <v/>
      </c>
      <c r="BY935" s="216" t="str">
        <f t="shared" ca="1" si="2036"/>
        <v/>
      </c>
      <c r="BZ935" s="215" t="str">
        <f t="shared" ca="1" si="2036"/>
        <v/>
      </c>
      <c r="CA935" s="199" t="str">
        <f t="shared" ca="1" si="2036"/>
        <v/>
      </c>
      <c r="CB935" s="199" t="str">
        <f t="shared" ca="1" si="2036"/>
        <v/>
      </c>
      <c r="CC935" s="216" t="str">
        <f t="shared" ca="1" si="2036"/>
        <v/>
      </c>
      <c r="CD935" s="215" t="str">
        <f t="shared" ca="1" si="2036"/>
        <v/>
      </c>
      <c r="CE935" s="199" t="str">
        <f t="shared" ca="1" si="2036"/>
        <v/>
      </c>
      <c r="CF935" s="199" t="str">
        <f t="shared" ca="1" si="2036"/>
        <v/>
      </c>
      <c r="CG935" s="216" t="str">
        <f t="shared" ca="1" si="2036"/>
        <v/>
      </c>
      <c r="CH935" s="215" t="str">
        <f t="shared" ca="1" si="2036"/>
        <v/>
      </c>
      <c r="CI935" s="199" t="str">
        <f t="shared" ca="1" si="2036"/>
        <v/>
      </c>
      <c r="CJ935" s="199" t="str">
        <f t="shared" ca="1" si="2036"/>
        <v/>
      </c>
      <c r="CK935" s="216" t="str">
        <f t="shared" ca="1" si="2036"/>
        <v/>
      </c>
      <c r="CL935" s="215" t="str">
        <f t="shared" ca="1" si="2036"/>
        <v/>
      </c>
      <c r="CM935" s="199" t="str">
        <f t="shared" ca="1" si="2036"/>
        <v/>
      </c>
      <c r="CN935" s="199" t="str">
        <f t="shared" ca="1" si="2036"/>
        <v/>
      </c>
      <c r="CO935" s="216" t="str">
        <f t="shared" ca="1" si="2036"/>
        <v/>
      </c>
      <c r="CP935" s="215" t="str">
        <f t="shared" ca="1" si="2036"/>
        <v/>
      </c>
      <c r="CQ935" s="199" t="str">
        <f t="shared" ca="1" si="2036"/>
        <v/>
      </c>
      <c r="CR935" s="199" t="str">
        <f t="shared" ca="1" si="2036"/>
        <v/>
      </c>
      <c r="CS935" s="216" t="str">
        <f t="shared" ca="1" si="2036"/>
        <v/>
      </c>
      <c r="CT935" s="215" t="str">
        <f t="shared" ca="1" si="2036"/>
        <v/>
      </c>
      <c r="CU935" s="199" t="str">
        <f t="shared" ca="1" si="2036"/>
        <v/>
      </c>
      <c r="CV935" s="199" t="str">
        <f t="shared" ca="1" si="2036"/>
        <v/>
      </c>
      <c r="CW935" s="216" t="str">
        <f t="shared" ca="1" si="2036"/>
        <v/>
      </c>
      <c r="CX935" s="215" t="str">
        <f t="shared" ca="1" si="2036"/>
        <v/>
      </c>
      <c r="CY935" s="199" t="str">
        <f t="shared" ca="1" si="2036"/>
        <v/>
      </c>
      <c r="CZ935" s="199" t="str">
        <f t="shared" ca="1" si="2036"/>
        <v/>
      </c>
      <c r="DA935" s="216" t="str">
        <f t="shared" ca="1" si="2036"/>
        <v/>
      </c>
      <c r="DB935" s="215" t="str">
        <f t="shared" ca="1" si="2036"/>
        <v/>
      </c>
      <c r="DC935" s="199" t="str">
        <f t="shared" ca="1" si="2036"/>
        <v/>
      </c>
      <c r="DD935" s="199" t="str">
        <f t="shared" ca="1" si="2036"/>
        <v/>
      </c>
      <c r="DE935" s="216" t="str">
        <f t="shared" ca="1" si="2036"/>
        <v/>
      </c>
      <c r="DF935" s="215" t="str">
        <f t="shared" ca="1" si="2036"/>
        <v/>
      </c>
      <c r="DG935" s="199" t="str">
        <f t="shared" ca="1" si="2036"/>
        <v/>
      </c>
      <c r="DH935" s="199" t="str">
        <f t="shared" ca="1" si="2036"/>
        <v/>
      </c>
      <c r="DI935" s="216" t="str">
        <f t="shared" ca="1" si="2036"/>
        <v/>
      </c>
      <c r="DL935" s="199"/>
      <c r="DM935" s="199"/>
      <c r="DN935" s="199"/>
      <c r="DO935" s="199"/>
      <c r="DP935" s="199"/>
      <c r="DQ935" s="199"/>
      <c r="DR935" s="199"/>
      <c r="DS935" s="199"/>
      <c r="DT935" s="199"/>
      <c r="DU935" s="199"/>
      <c r="DV935" s="199"/>
      <c r="DW935" s="199"/>
      <c r="DX935" s="199"/>
      <c r="DY935" s="199"/>
      <c r="DZ935" s="199"/>
      <c r="EA935" s="199"/>
      <c r="EB935" s="199"/>
      <c r="EC935" s="199"/>
      <c r="ED935" s="199"/>
      <c r="EE935" s="199"/>
      <c r="EF935" s="199"/>
      <c r="EG935" s="199"/>
      <c r="EH935" s="199"/>
      <c r="EI935" s="199"/>
      <c r="EJ935" s="199"/>
      <c r="EK935" s="199"/>
    </row>
    <row r="936" spans="1:141" x14ac:dyDescent="0.25">
      <c r="A936" s="90"/>
      <c r="B936" s="90"/>
      <c r="C936" s="90"/>
      <c r="D936" s="90"/>
      <c r="E936" t="s">
        <v>54</v>
      </c>
      <c r="F936" s="215"/>
      <c r="G936" s="199" t="str">
        <f ca="1">IF(ISERROR(G64/F64),"",G64/F64-1)</f>
        <v/>
      </c>
      <c r="H936" s="199" t="str">
        <f t="shared" ref="H936:BS936" ca="1" si="2037">IF(ISERROR(H64/G64),"",H64/G64-1)</f>
        <v/>
      </c>
      <c r="I936" s="216" t="str">
        <f t="shared" ca="1" si="2037"/>
        <v/>
      </c>
      <c r="J936" s="215" t="str">
        <f t="shared" ca="1" si="2037"/>
        <v/>
      </c>
      <c r="K936" s="199" t="str">
        <f t="shared" ca="1" si="2037"/>
        <v/>
      </c>
      <c r="L936" s="199" t="str">
        <f t="shared" ca="1" si="2037"/>
        <v/>
      </c>
      <c r="M936" s="216" t="str">
        <f t="shared" ca="1" si="2037"/>
        <v/>
      </c>
      <c r="N936" s="215" t="str">
        <f t="shared" ca="1" si="2037"/>
        <v/>
      </c>
      <c r="O936" s="199" t="str">
        <f t="shared" ca="1" si="2037"/>
        <v/>
      </c>
      <c r="P936" s="199" t="str">
        <f t="shared" ca="1" si="2037"/>
        <v/>
      </c>
      <c r="Q936" s="216" t="str">
        <f t="shared" ca="1" si="2037"/>
        <v/>
      </c>
      <c r="R936" s="215" t="str">
        <f t="shared" ca="1" si="2037"/>
        <v/>
      </c>
      <c r="S936" s="199" t="str">
        <f t="shared" ca="1" si="2037"/>
        <v/>
      </c>
      <c r="T936" s="199" t="str">
        <f t="shared" ca="1" si="2037"/>
        <v/>
      </c>
      <c r="U936" s="216" t="str">
        <f t="shared" ca="1" si="2037"/>
        <v/>
      </c>
      <c r="V936" s="215" t="str">
        <f t="shared" ca="1" si="2037"/>
        <v/>
      </c>
      <c r="W936" s="199" t="str">
        <f t="shared" ca="1" si="2037"/>
        <v/>
      </c>
      <c r="X936" s="199" t="str">
        <f t="shared" ca="1" si="2037"/>
        <v/>
      </c>
      <c r="Y936" s="216" t="str">
        <f t="shared" ca="1" si="2037"/>
        <v/>
      </c>
      <c r="Z936" s="215" t="str">
        <f t="shared" ca="1" si="2037"/>
        <v/>
      </c>
      <c r="AA936" s="199" t="str">
        <f t="shared" ca="1" si="2037"/>
        <v/>
      </c>
      <c r="AB936" s="199" t="str">
        <f t="shared" ca="1" si="2037"/>
        <v/>
      </c>
      <c r="AC936" s="216" t="str">
        <f t="shared" ca="1" si="2037"/>
        <v/>
      </c>
      <c r="AD936" s="215" t="str">
        <f t="shared" ca="1" si="2037"/>
        <v/>
      </c>
      <c r="AE936" s="199" t="str">
        <f t="shared" ca="1" si="2037"/>
        <v/>
      </c>
      <c r="AF936" s="199" t="str">
        <f t="shared" ca="1" si="2037"/>
        <v/>
      </c>
      <c r="AG936" s="216" t="str">
        <f t="shared" ca="1" si="2037"/>
        <v/>
      </c>
      <c r="AH936" s="215" t="str">
        <f t="shared" ca="1" si="2037"/>
        <v/>
      </c>
      <c r="AI936" s="199" t="str">
        <f t="shared" ca="1" si="2037"/>
        <v/>
      </c>
      <c r="AJ936" s="199" t="str">
        <f t="shared" ca="1" si="2037"/>
        <v/>
      </c>
      <c r="AK936" s="216" t="str">
        <f t="shared" ca="1" si="2037"/>
        <v/>
      </c>
      <c r="AL936" s="215" t="str">
        <f t="shared" ca="1" si="2037"/>
        <v/>
      </c>
      <c r="AM936" s="199" t="str">
        <f t="shared" ca="1" si="2037"/>
        <v/>
      </c>
      <c r="AN936" s="199" t="str">
        <f t="shared" ca="1" si="2037"/>
        <v/>
      </c>
      <c r="AO936" s="216" t="str">
        <f t="shared" ca="1" si="2037"/>
        <v/>
      </c>
      <c r="AP936" s="215" t="str">
        <f t="shared" ca="1" si="2037"/>
        <v/>
      </c>
      <c r="AQ936" s="199" t="str">
        <f t="shared" ca="1" si="2037"/>
        <v/>
      </c>
      <c r="AR936" s="199" t="str">
        <f t="shared" ca="1" si="2037"/>
        <v/>
      </c>
      <c r="AS936" s="216" t="str">
        <f t="shared" ca="1" si="2037"/>
        <v/>
      </c>
      <c r="AT936" s="215" t="str">
        <f t="shared" ca="1" si="2037"/>
        <v/>
      </c>
      <c r="AU936" s="199" t="str">
        <f t="shared" ca="1" si="2037"/>
        <v/>
      </c>
      <c r="AV936" s="199" t="str">
        <f t="shared" ca="1" si="2037"/>
        <v/>
      </c>
      <c r="AW936" s="216" t="str">
        <f t="shared" ca="1" si="2037"/>
        <v/>
      </c>
      <c r="AX936" s="215" t="str">
        <f t="shared" ca="1" si="2037"/>
        <v/>
      </c>
      <c r="AY936" s="199" t="str">
        <f t="shared" ca="1" si="2037"/>
        <v/>
      </c>
      <c r="AZ936" s="199" t="str">
        <f t="shared" ca="1" si="2037"/>
        <v/>
      </c>
      <c r="BA936" s="216" t="str">
        <f t="shared" ca="1" si="2037"/>
        <v/>
      </c>
      <c r="BB936" s="215" t="str">
        <f t="shared" ca="1" si="2037"/>
        <v/>
      </c>
      <c r="BC936" s="199" t="str">
        <f t="shared" ca="1" si="2037"/>
        <v/>
      </c>
      <c r="BD936" s="199" t="str">
        <f t="shared" ca="1" si="2037"/>
        <v/>
      </c>
      <c r="BE936" s="216" t="str">
        <f t="shared" ca="1" si="2037"/>
        <v/>
      </c>
      <c r="BF936" s="215" t="str">
        <f t="shared" ca="1" si="2037"/>
        <v/>
      </c>
      <c r="BG936" s="199" t="str">
        <f t="shared" ca="1" si="2037"/>
        <v/>
      </c>
      <c r="BH936" s="199" t="str">
        <f t="shared" ca="1" si="2037"/>
        <v/>
      </c>
      <c r="BI936" s="216" t="str">
        <f t="shared" ca="1" si="2037"/>
        <v/>
      </c>
      <c r="BJ936" s="215" t="str">
        <f t="shared" ca="1" si="2037"/>
        <v/>
      </c>
      <c r="BK936" s="199" t="str">
        <f t="shared" ca="1" si="2037"/>
        <v/>
      </c>
      <c r="BL936" s="199" t="str">
        <f t="shared" ca="1" si="2037"/>
        <v/>
      </c>
      <c r="BM936" s="216" t="str">
        <f t="shared" ca="1" si="2037"/>
        <v/>
      </c>
      <c r="BN936" s="215" t="str">
        <f t="shared" ca="1" si="2037"/>
        <v/>
      </c>
      <c r="BO936" s="199" t="str">
        <f t="shared" ca="1" si="2037"/>
        <v/>
      </c>
      <c r="BP936" s="199" t="str">
        <f t="shared" ca="1" si="2037"/>
        <v/>
      </c>
      <c r="BQ936" s="216" t="str">
        <f t="shared" ca="1" si="2037"/>
        <v/>
      </c>
      <c r="BR936" s="215" t="str">
        <f t="shared" ca="1" si="2037"/>
        <v/>
      </c>
      <c r="BS936" s="199" t="str">
        <f t="shared" ca="1" si="2037"/>
        <v/>
      </c>
      <c r="BT936" s="199" t="str">
        <f t="shared" ref="BT936:DI936" ca="1" si="2038">IF(ISERROR(BT64/BS64),"",BT64/BS64-1)</f>
        <v/>
      </c>
      <c r="BU936" s="216" t="str">
        <f t="shared" ca="1" si="2038"/>
        <v/>
      </c>
      <c r="BV936" s="215" t="str">
        <f t="shared" ca="1" si="2038"/>
        <v/>
      </c>
      <c r="BW936" s="199" t="str">
        <f t="shared" ca="1" si="2038"/>
        <v/>
      </c>
      <c r="BX936" s="199" t="str">
        <f t="shared" ca="1" si="2038"/>
        <v/>
      </c>
      <c r="BY936" s="216" t="str">
        <f t="shared" ca="1" si="2038"/>
        <v/>
      </c>
      <c r="BZ936" s="215" t="str">
        <f t="shared" ca="1" si="2038"/>
        <v/>
      </c>
      <c r="CA936" s="199" t="str">
        <f t="shared" ca="1" si="2038"/>
        <v/>
      </c>
      <c r="CB936" s="199" t="str">
        <f t="shared" ca="1" si="2038"/>
        <v/>
      </c>
      <c r="CC936" s="216" t="str">
        <f t="shared" ca="1" si="2038"/>
        <v/>
      </c>
      <c r="CD936" s="215" t="str">
        <f t="shared" ca="1" si="2038"/>
        <v/>
      </c>
      <c r="CE936" s="199" t="str">
        <f t="shared" ca="1" si="2038"/>
        <v/>
      </c>
      <c r="CF936" s="199" t="str">
        <f t="shared" ca="1" si="2038"/>
        <v/>
      </c>
      <c r="CG936" s="216" t="str">
        <f t="shared" ca="1" si="2038"/>
        <v/>
      </c>
      <c r="CH936" s="215" t="str">
        <f t="shared" ca="1" si="2038"/>
        <v/>
      </c>
      <c r="CI936" s="199" t="str">
        <f t="shared" ca="1" si="2038"/>
        <v/>
      </c>
      <c r="CJ936" s="199" t="str">
        <f t="shared" ca="1" si="2038"/>
        <v/>
      </c>
      <c r="CK936" s="216" t="str">
        <f t="shared" ca="1" si="2038"/>
        <v/>
      </c>
      <c r="CL936" s="215" t="str">
        <f t="shared" ca="1" si="2038"/>
        <v/>
      </c>
      <c r="CM936" s="199" t="str">
        <f t="shared" ca="1" si="2038"/>
        <v/>
      </c>
      <c r="CN936" s="199" t="str">
        <f t="shared" ca="1" si="2038"/>
        <v/>
      </c>
      <c r="CO936" s="216" t="str">
        <f t="shared" ca="1" si="2038"/>
        <v/>
      </c>
      <c r="CP936" s="215" t="str">
        <f t="shared" ca="1" si="2038"/>
        <v/>
      </c>
      <c r="CQ936" s="199" t="str">
        <f t="shared" ca="1" si="2038"/>
        <v/>
      </c>
      <c r="CR936" s="199" t="str">
        <f t="shared" ca="1" si="2038"/>
        <v/>
      </c>
      <c r="CS936" s="216" t="str">
        <f t="shared" ca="1" si="2038"/>
        <v/>
      </c>
      <c r="CT936" s="215" t="str">
        <f t="shared" ca="1" si="2038"/>
        <v/>
      </c>
      <c r="CU936" s="199" t="str">
        <f t="shared" ca="1" si="2038"/>
        <v/>
      </c>
      <c r="CV936" s="199" t="str">
        <f t="shared" ca="1" si="2038"/>
        <v/>
      </c>
      <c r="CW936" s="216" t="str">
        <f t="shared" ca="1" si="2038"/>
        <v/>
      </c>
      <c r="CX936" s="215" t="str">
        <f t="shared" ca="1" si="2038"/>
        <v/>
      </c>
      <c r="CY936" s="199" t="str">
        <f t="shared" ca="1" si="2038"/>
        <v/>
      </c>
      <c r="CZ936" s="199" t="str">
        <f t="shared" ca="1" si="2038"/>
        <v/>
      </c>
      <c r="DA936" s="216" t="str">
        <f t="shared" ca="1" si="2038"/>
        <v/>
      </c>
      <c r="DB936" s="215" t="str">
        <f t="shared" ca="1" si="2038"/>
        <v/>
      </c>
      <c r="DC936" s="199" t="str">
        <f t="shared" ca="1" si="2038"/>
        <v/>
      </c>
      <c r="DD936" s="199" t="str">
        <f t="shared" ca="1" si="2038"/>
        <v/>
      </c>
      <c r="DE936" s="216" t="str">
        <f t="shared" ca="1" si="2038"/>
        <v/>
      </c>
      <c r="DF936" s="215" t="str">
        <f t="shared" ca="1" si="2038"/>
        <v/>
      </c>
      <c r="DG936" s="199" t="str">
        <f t="shared" ca="1" si="2038"/>
        <v/>
      </c>
      <c r="DH936" s="199" t="str">
        <f t="shared" ca="1" si="2038"/>
        <v/>
      </c>
      <c r="DI936" s="216" t="str">
        <f t="shared" ca="1" si="2038"/>
        <v/>
      </c>
      <c r="DL936" s="199"/>
      <c r="DM936" s="199"/>
      <c r="DN936" s="199"/>
      <c r="DO936" s="199"/>
      <c r="DP936" s="199"/>
      <c r="DQ936" s="199"/>
      <c r="DR936" s="199"/>
      <c r="DS936" s="199"/>
      <c r="DT936" s="199"/>
      <c r="DU936" s="199"/>
      <c r="DV936" s="199"/>
      <c r="DW936" s="199"/>
      <c r="DX936" s="199"/>
      <c r="DY936" s="199"/>
      <c r="DZ936" s="199"/>
      <c r="EA936" s="199"/>
      <c r="EB936" s="199"/>
      <c r="EC936" s="199"/>
      <c r="ED936" s="199"/>
      <c r="EE936" s="199"/>
      <c r="EF936" s="199"/>
      <c r="EG936" s="199"/>
      <c r="EH936" s="199"/>
      <c r="EI936" s="199"/>
      <c r="EJ936" s="199"/>
      <c r="EK936" s="199"/>
    </row>
    <row r="937" spans="1:141" x14ac:dyDescent="0.25">
      <c r="A937" s="129"/>
      <c r="B937" s="129"/>
      <c r="C937" s="129"/>
      <c r="D937" s="129"/>
      <c r="E937" s="122"/>
      <c r="F937" s="130"/>
      <c r="G937" s="122"/>
      <c r="H937" s="122"/>
      <c r="I937" s="122"/>
      <c r="J937" s="130"/>
      <c r="K937" s="122"/>
      <c r="L937" s="122"/>
      <c r="M937" s="122"/>
      <c r="N937" s="130"/>
      <c r="O937" s="122"/>
      <c r="P937" s="122"/>
      <c r="Q937" s="122"/>
      <c r="R937" s="130"/>
      <c r="S937" s="122"/>
      <c r="T937" s="122"/>
      <c r="U937" s="122"/>
      <c r="V937" s="130"/>
      <c r="W937" s="122"/>
      <c r="X937" s="122"/>
      <c r="Y937" s="122"/>
      <c r="Z937" s="130"/>
      <c r="AA937" s="122"/>
      <c r="AB937" s="122"/>
      <c r="AC937" s="122"/>
      <c r="AD937" s="130"/>
      <c r="AE937" s="122"/>
      <c r="AF937" s="122"/>
      <c r="AG937" s="122"/>
      <c r="AH937" s="130"/>
      <c r="AI937" s="122"/>
      <c r="AJ937" s="122"/>
      <c r="AK937" s="122"/>
      <c r="AL937" s="130"/>
      <c r="AM937" s="122"/>
      <c r="AN937" s="122"/>
      <c r="AO937" s="122"/>
      <c r="AP937" s="130"/>
      <c r="AQ937" s="122"/>
      <c r="AR937" s="122"/>
      <c r="AS937" s="122"/>
      <c r="AT937" s="130"/>
      <c r="AU937" s="122"/>
      <c r="AV937" s="122"/>
      <c r="AW937" s="122"/>
      <c r="AX937" s="130"/>
      <c r="AY937" s="122"/>
      <c r="AZ937" s="122"/>
      <c r="BA937" s="122"/>
      <c r="BB937" s="130"/>
      <c r="BC937" s="122"/>
      <c r="BD937" s="122"/>
      <c r="BE937" s="122"/>
      <c r="BF937" s="130"/>
      <c r="BG937" s="122"/>
      <c r="BH937" s="122"/>
      <c r="BI937" s="122"/>
      <c r="BJ937" s="130"/>
      <c r="BK937" s="122"/>
      <c r="BL937" s="122"/>
      <c r="BM937" s="122"/>
      <c r="BN937" s="130"/>
      <c r="BO937" s="122"/>
      <c r="BP937" s="122"/>
      <c r="BQ937" s="122"/>
      <c r="BR937" s="130"/>
      <c r="BS937" s="122"/>
      <c r="BT937" s="122"/>
      <c r="BU937" s="122"/>
      <c r="BV937" s="130"/>
      <c r="BW937" s="122"/>
      <c r="BX937" s="122"/>
      <c r="BY937" s="122"/>
      <c r="BZ937" s="130"/>
      <c r="CA937" s="122"/>
      <c r="CB937" s="122"/>
      <c r="CC937" s="122"/>
      <c r="CD937" s="130"/>
      <c r="CE937" s="122"/>
      <c r="CF937" s="122"/>
      <c r="CG937" s="122"/>
      <c r="CH937" s="130"/>
      <c r="CI937" s="122"/>
      <c r="CJ937" s="122"/>
      <c r="CK937" s="122"/>
      <c r="CL937" s="130"/>
      <c r="CM937" s="122"/>
      <c r="CN937" s="122"/>
      <c r="CO937" s="122"/>
      <c r="CP937" s="130"/>
      <c r="CQ937" s="122"/>
      <c r="CR937" s="122"/>
      <c r="CS937" s="122"/>
      <c r="CT937" s="130"/>
      <c r="CU937" s="122"/>
      <c r="CV937" s="122"/>
      <c r="CW937" s="122"/>
      <c r="CX937" s="130"/>
      <c r="CY937" s="122"/>
      <c r="CZ937" s="122"/>
      <c r="DA937" s="122"/>
      <c r="DB937" s="130"/>
      <c r="DC937" s="122"/>
      <c r="DD937" s="122"/>
      <c r="DE937" s="122"/>
      <c r="DF937" s="130"/>
      <c r="DG937" s="122"/>
      <c r="DH937" s="122"/>
      <c r="DI937" s="131"/>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22"/>
      <c r="EJ937" s="122"/>
      <c r="EK937" s="122"/>
    </row>
    <row r="938" spans="1:141" x14ac:dyDescent="0.25">
      <c r="A938" s="90"/>
      <c r="B938" s="90"/>
      <c r="C938" s="90"/>
      <c r="D938" s="90"/>
      <c r="F938" s="100"/>
      <c r="J938" s="100"/>
      <c r="N938" s="100"/>
      <c r="R938" s="100"/>
      <c r="V938" s="100"/>
      <c r="Z938" s="100"/>
      <c r="AD938" s="100"/>
      <c r="AH938" s="100"/>
      <c r="AL938" s="100"/>
      <c r="AP938" s="100"/>
      <c r="AT938" s="100"/>
      <c r="AX938" s="100"/>
      <c r="BB938" s="100"/>
      <c r="BF938" s="100"/>
      <c r="BJ938" s="100"/>
      <c r="BN938" s="100"/>
      <c r="BR938" s="100"/>
      <c r="BV938" s="100"/>
      <c r="BZ938" s="100"/>
      <c r="CD938" s="100"/>
      <c r="CH938" s="100"/>
      <c r="CL938" s="100"/>
      <c r="CP938" s="100"/>
      <c r="CT938" s="100"/>
      <c r="CX938" s="100"/>
      <c r="DB938" s="100"/>
      <c r="DF938" s="100"/>
      <c r="DI938" s="101"/>
    </row>
    <row r="939" spans="1:141" x14ac:dyDescent="0.25">
      <c r="A939" s="90"/>
      <c r="B939" s="90"/>
      <c r="C939" s="111"/>
      <c r="D939" s="90"/>
      <c r="E939" s="132" t="s">
        <v>406</v>
      </c>
      <c r="F939" s="105"/>
      <c r="G939" s="106"/>
      <c r="H939" s="106"/>
      <c r="I939" s="107"/>
      <c r="J939" s="105"/>
      <c r="K939" s="106"/>
      <c r="L939" s="106"/>
      <c r="M939" s="107"/>
      <c r="N939" s="105"/>
      <c r="O939" s="106"/>
      <c r="P939" s="106"/>
      <c r="Q939" s="107"/>
      <c r="R939" s="105"/>
      <c r="S939" s="106"/>
      <c r="T939" s="106"/>
      <c r="U939" s="107"/>
      <c r="V939" s="105"/>
      <c r="W939" s="106"/>
      <c r="X939" s="106"/>
      <c r="Y939" s="107"/>
      <c r="Z939" s="105"/>
      <c r="AA939" s="106"/>
      <c r="AB939" s="106"/>
      <c r="AC939" s="107"/>
      <c r="AD939" s="105"/>
      <c r="AE939" s="106"/>
      <c r="AF939" s="106"/>
      <c r="AG939" s="107"/>
      <c r="AH939" s="105"/>
      <c r="AI939" s="106"/>
      <c r="AJ939" s="106"/>
      <c r="AK939" s="107"/>
      <c r="AL939" s="105"/>
      <c r="AM939" s="106"/>
      <c r="AN939" s="106"/>
      <c r="AO939" s="107"/>
      <c r="AP939" s="105"/>
      <c r="AQ939" s="106"/>
      <c r="AR939" s="106"/>
      <c r="AS939" s="107"/>
      <c r="AT939" s="105"/>
      <c r="AU939" s="106"/>
      <c r="AV939" s="106"/>
      <c r="AW939" s="107"/>
      <c r="AX939" s="105"/>
      <c r="AY939" s="106"/>
      <c r="AZ939" s="106"/>
      <c r="BA939" s="107"/>
      <c r="BB939" s="105"/>
      <c r="BC939" s="106"/>
      <c r="BD939" s="106"/>
      <c r="BE939" s="107"/>
      <c r="BF939" s="105"/>
      <c r="BG939" s="106"/>
      <c r="BH939" s="106"/>
      <c r="BI939" s="107"/>
      <c r="BJ939" s="105"/>
      <c r="BK939" s="106"/>
      <c r="BL939" s="106"/>
      <c r="BM939" s="107"/>
      <c r="BN939" s="105"/>
      <c r="BO939" s="106"/>
      <c r="BP939" s="106"/>
      <c r="BQ939" s="107"/>
      <c r="BR939" s="105"/>
      <c r="BS939" s="106"/>
      <c r="BT939" s="106"/>
      <c r="BU939" s="107"/>
      <c r="BV939" s="105"/>
      <c r="BW939" s="106"/>
      <c r="BX939" s="106"/>
      <c r="BY939" s="107"/>
      <c r="BZ939" s="105"/>
      <c r="CA939" s="106"/>
      <c r="CB939" s="106"/>
      <c r="CC939" s="107"/>
      <c r="CD939" s="105"/>
      <c r="CE939" s="106"/>
      <c r="CF939" s="106"/>
      <c r="CG939" s="107"/>
      <c r="CH939" s="105"/>
      <c r="CI939" s="106"/>
      <c r="CJ939" s="106"/>
      <c r="CK939" s="107"/>
      <c r="CL939" s="105"/>
      <c r="CM939" s="106"/>
      <c r="CN939" s="106"/>
      <c r="CO939" s="107"/>
      <c r="CP939" s="105"/>
      <c r="CQ939" s="106"/>
      <c r="CR939" s="106"/>
      <c r="CS939" s="107"/>
      <c r="CT939" s="105"/>
      <c r="CU939" s="106"/>
      <c r="CV939" s="106"/>
      <c r="CW939" s="107"/>
      <c r="CX939" s="105"/>
      <c r="CY939" s="106"/>
      <c r="CZ939" s="106"/>
      <c r="DA939" s="107"/>
      <c r="DB939" s="105"/>
      <c r="DC939" s="106"/>
      <c r="DD939" s="106"/>
      <c r="DE939" s="107"/>
      <c r="DF939" s="105"/>
      <c r="DG939" s="106"/>
      <c r="DH939" s="106"/>
      <c r="DI939" s="107"/>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row>
    <row r="940" spans="1:141" x14ac:dyDescent="0.25">
      <c r="A940" s="90"/>
      <c r="B940" s="90"/>
      <c r="C940" s="90"/>
      <c r="D940" s="90"/>
      <c r="F940" s="100"/>
      <c r="J940" s="100"/>
      <c r="N940" s="100"/>
      <c r="R940" s="100"/>
      <c r="V940" s="100"/>
      <c r="Z940" s="100"/>
      <c r="AD940" s="100"/>
      <c r="AH940" s="100"/>
      <c r="AL940" s="100"/>
      <c r="AP940" s="100"/>
      <c r="AT940" s="100"/>
      <c r="AX940" s="100"/>
      <c r="BB940" s="100"/>
      <c r="BF940" s="100"/>
      <c r="BJ940" s="100"/>
      <c r="BN940" s="100"/>
      <c r="BR940" s="100"/>
      <c r="BV940" s="100"/>
      <c r="BZ940" s="100"/>
      <c r="CD940" s="100"/>
      <c r="CH940" s="100"/>
      <c r="CL940" s="100"/>
      <c r="CP940" s="100"/>
      <c r="CT940" s="100"/>
      <c r="CX940" s="100"/>
      <c r="DB940" s="100"/>
      <c r="DF940" s="100"/>
      <c r="DI940" s="101"/>
    </row>
    <row r="941" spans="1:141" x14ac:dyDescent="0.25">
      <c r="A941" s="90"/>
      <c r="B941" s="90"/>
      <c r="C941" s="90"/>
      <c r="D941" s="90"/>
      <c r="E941" t="s">
        <v>39</v>
      </c>
      <c r="F941" s="215" t="str">
        <f ca="1">F23</f>
        <v/>
      </c>
      <c r="G941" s="199" t="str">
        <f t="shared" ref="G941:BR941" ca="1" si="2039">G23</f>
        <v/>
      </c>
      <c r="H941" s="199" t="str">
        <f t="shared" ca="1" si="2039"/>
        <v/>
      </c>
      <c r="I941" s="216" t="str">
        <f t="shared" ca="1" si="2039"/>
        <v/>
      </c>
      <c r="J941" s="215" t="str">
        <f t="shared" ca="1" si="2039"/>
        <v/>
      </c>
      <c r="K941" s="199" t="str">
        <f t="shared" ca="1" si="2039"/>
        <v/>
      </c>
      <c r="L941" s="199" t="str">
        <f t="shared" ca="1" si="2039"/>
        <v/>
      </c>
      <c r="M941" s="216" t="str">
        <f t="shared" ca="1" si="2039"/>
        <v/>
      </c>
      <c r="N941" s="215" t="str">
        <f t="shared" ca="1" si="2039"/>
        <v/>
      </c>
      <c r="O941" s="199" t="str">
        <f t="shared" ca="1" si="2039"/>
        <v/>
      </c>
      <c r="P941" s="199" t="str">
        <f t="shared" ca="1" si="2039"/>
        <v/>
      </c>
      <c r="Q941" s="216" t="str">
        <f t="shared" ca="1" si="2039"/>
        <v/>
      </c>
      <c r="R941" s="215" t="str">
        <f t="shared" ca="1" si="2039"/>
        <v/>
      </c>
      <c r="S941" s="199" t="str">
        <f t="shared" ca="1" si="2039"/>
        <v/>
      </c>
      <c r="T941" s="199" t="str">
        <f t="shared" ca="1" si="2039"/>
        <v/>
      </c>
      <c r="U941" s="216" t="str">
        <f t="shared" ca="1" si="2039"/>
        <v/>
      </c>
      <c r="V941" s="215" t="str">
        <f t="shared" ca="1" si="2039"/>
        <v/>
      </c>
      <c r="W941" s="199" t="str">
        <f t="shared" ca="1" si="2039"/>
        <v/>
      </c>
      <c r="X941" s="199" t="str">
        <f t="shared" ca="1" si="2039"/>
        <v/>
      </c>
      <c r="Y941" s="216" t="str">
        <f t="shared" ca="1" si="2039"/>
        <v/>
      </c>
      <c r="Z941" s="215" t="str">
        <f t="shared" ca="1" si="2039"/>
        <v/>
      </c>
      <c r="AA941" s="199" t="str">
        <f t="shared" ca="1" si="2039"/>
        <v/>
      </c>
      <c r="AB941" s="199" t="str">
        <f t="shared" ca="1" si="2039"/>
        <v/>
      </c>
      <c r="AC941" s="216" t="str">
        <f t="shared" ca="1" si="2039"/>
        <v/>
      </c>
      <c r="AD941" s="215" t="str">
        <f t="shared" ca="1" si="2039"/>
        <v/>
      </c>
      <c r="AE941" s="199" t="str">
        <f t="shared" ca="1" si="2039"/>
        <v/>
      </c>
      <c r="AF941" s="199" t="str">
        <f t="shared" ca="1" si="2039"/>
        <v/>
      </c>
      <c r="AG941" s="216" t="str">
        <f t="shared" ca="1" si="2039"/>
        <v/>
      </c>
      <c r="AH941" s="215" t="str">
        <f t="shared" ca="1" si="2039"/>
        <v/>
      </c>
      <c r="AI941" s="199" t="str">
        <f t="shared" ca="1" si="2039"/>
        <v/>
      </c>
      <c r="AJ941" s="199" t="str">
        <f t="shared" ca="1" si="2039"/>
        <v/>
      </c>
      <c r="AK941" s="216" t="str">
        <f t="shared" ca="1" si="2039"/>
        <v/>
      </c>
      <c r="AL941" s="215" t="str">
        <f t="shared" ca="1" si="2039"/>
        <v/>
      </c>
      <c r="AM941" s="199" t="str">
        <f t="shared" ca="1" si="2039"/>
        <v/>
      </c>
      <c r="AN941" s="199" t="str">
        <f t="shared" ca="1" si="2039"/>
        <v/>
      </c>
      <c r="AO941" s="216" t="str">
        <f t="shared" ca="1" si="2039"/>
        <v/>
      </c>
      <c r="AP941" s="215" t="str">
        <f t="shared" ca="1" si="2039"/>
        <v/>
      </c>
      <c r="AQ941" s="199" t="str">
        <f t="shared" ca="1" si="2039"/>
        <v/>
      </c>
      <c r="AR941" s="199" t="str">
        <f t="shared" ca="1" si="2039"/>
        <v/>
      </c>
      <c r="AS941" s="216" t="str">
        <f t="shared" ca="1" si="2039"/>
        <v/>
      </c>
      <c r="AT941" s="215" t="str">
        <f t="shared" ca="1" si="2039"/>
        <v/>
      </c>
      <c r="AU941" s="199" t="str">
        <f t="shared" ca="1" si="2039"/>
        <v/>
      </c>
      <c r="AV941" s="199" t="str">
        <f t="shared" ca="1" si="2039"/>
        <v/>
      </c>
      <c r="AW941" s="216" t="str">
        <f t="shared" ca="1" si="2039"/>
        <v/>
      </c>
      <c r="AX941" s="215" t="str">
        <f t="shared" ca="1" si="2039"/>
        <v/>
      </c>
      <c r="AY941" s="199" t="str">
        <f t="shared" ca="1" si="2039"/>
        <v/>
      </c>
      <c r="AZ941" s="199" t="str">
        <f t="shared" ca="1" si="2039"/>
        <v/>
      </c>
      <c r="BA941" s="216" t="str">
        <f t="shared" ca="1" si="2039"/>
        <v/>
      </c>
      <c r="BB941" s="215" t="str">
        <f t="shared" ca="1" si="2039"/>
        <v/>
      </c>
      <c r="BC941" s="199" t="str">
        <f t="shared" ca="1" si="2039"/>
        <v/>
      </c>
      <c r="BD941" s="199" t="str">
        <f t="shared" ca="1" si="2039"/>
        <v/>
      </c>
      <c r="BE941" s="216" t="str">
        <f t="shared" ca="1" si="2039"/>
        <v/>
      </c>
      <c r="BF941" s="215" t="str">
        <f t="shared" ca="1" si="2039"/>
        <v/>
      </c>
      <c r="BG941" s="199" t="str">
        <f t="shared" ca="1" si="2039"/>
        <v/>
      </c>
      <c r="BH941" s="199" t="str">
        <f t="shared" ca="1" si="2039"/>
        <v/>
      </c>
      <c r="BI941" s="216" t="str">
        <f t="shared" ca="1" si="2039"/>
        <v/>
      </c>
      <c r="BJ941" s="215" t="str">
        <f t="shared" ca="1" si="2039"/>
        <v/>
      </c>
      <c r="BK941" s="199" t="str">
        <f t="shared" ca="1" si="2039"/>
        <v/>
      </c>
      <c r="BL941" s="199" t="str">
        <f t="shared" ca="1" si="2039"/>
        <v/>
      </c>
      <c r="BM941" s="216" t="str">
        <f t="shared" ca="1" si="2039"/>
        <v/>
      </c>
      <c r="BN941" s="215" t="str">
        <f t="shared" ca="1" si="2039"/>
        <v/>
      </c>
      <c r="BO941" s="199" t="str">
        <f t="shared" ca="1" si="2039"/>
        <v/>
      </c>
      <c r="BP941" s="199" t="str">
        <f t="shared" ca="1" si="2039"/>
        <v/>
      </c>
      <c r="BQ941" s="216" t="str">
        <f t="shared" ca="1" si="2039"/>
        <v/>
      </c>
      <c r="BR941" s="215" t="str">
        <f t="shared" ca="1" si="2039"/>
        <v/>
      </c>
      <c r="BS941" s="199" t="str">
        <f t="shared" ref="BS941:DI941" ca="1" si="2040">BS23</f>
        <v/>
      </c>
      <c r="BT941" s="199" t="str">
        <f t="shared" ca="1" si="2040"/>
        <v/>
      </c>
      <c r="BU941" s="216" t="str">
        <f t="shared" ca="1" si="2040"/>
        <v/>
      </c>
      <c r="BV941" s="215" t="str">
        <f t="shared" ca="1" si="2040"/>
        <v/>
      </c>
      <c r="BW941" s="199" t="str">
        <f t="shared" ca="1" si="2040"/>
        <v/>
      </c>
      <c r="BX941" s="199" t="str">
        <f t="shared" ca="1" si="2040"/>
        <v/>
      </c>
      <c r="BY941" s="216" t="str">
        <f t="shared" ca="1" si="2040"/>
        <v/>
      </c>
      <c r="BZ941" s="215" t="str">
        <f t="shared" ca="1" si="2040"/>
        <v/>
      </c>
      <c r="CA941" s="199" t="str">
        <f t="shared" ca="1" si="2040"/>
        <v/>
      </c>
      <c r="CB941" s="199" t="str">
        <f t="shared" ca="1" si="2040"/>
        <v/>
      </c>
      <c r="CC941" s="216" t="str">
        <f t="shared" ca="1" si="2040"/>
        <v/>
      </c>
      <c r="CD941" s="215" t="str">
        <f t="shared" ca="1" si="2040"/>
        <v/>
      </c>
      <c r="CE941" s="199" t="str">
        <f t="shared" ca="1" si="2040"/>
        <v/>
      </c>
      <c r="CF941" s="199" t="str">
        <f t="shared" ca="1" si="2040"/>
        <v/>
      </c>
      <c r="CG941" s="216" t="str">
        <f t="shared" ca="1" si="2040"/>
        <v/>
      </c>
      <c r="CH941" s="215" t="str">
        <f t="shared" ca="1" si="2040"/>
        <v/>
      </c>
      <c r="CI941" s="199" t="str">
        <f t="shared" ca="1" si="2040"/>
        <v/>
      </c>
      <c r="CJ941" s="199" t="str">
        <f t="shared" ca="1" si="2040"/>
        <v/>
      </c>
      <c r="CK941" s="216" t="str">
        <f t="shared" ca="1" si="2040"/>
        <v/>
      </c>
      <c r="CL941" s="215" t="str">
        <f t="shared" ca="1" si="2040"/>
        <v/>
      </c>
      <c r="CM941" s="199" t="str">
        <f t="shared" ca="1" si="2040"/>
        <v/>
      </c>
      <c r="CN941" s="199" t="str">
        <f t="shared" ca="1" si="2040"/>
        <v/>
      </c>
      <c r="CO941" s="216" t="str">
        <f t="shared" ca="1" si="2040"/>
        <v/>
      </c>
      <c r="CP941" s="215" t="str">
        <f t="shared" ca="1" si="2040"/>
        <v/>
      </c>
      <c r="CQ941" s="199" t="str">
        <f t="shared" ca="1" si="2040"/>
        <v/>
      </c>
      <c r="CR941" s="199" t="str">
        <f t="shared" ca="1" si="2040"/>
        <v/>
      </c>
      <c r="CS941" s="216" t="str">
        <f t="shared" ca="1" si="2040"/>
        <v/>
      </c>
      <c r="CT941" s="215" t="str">
        <f t="shared" ca="1" si="2040"/>
        <v/>
      </c>
      <c r="CU941" s="199" t="str">
        <f t="shared" ca="1" si="2040"/>
        <v/>
      </c>
      <c r="CV941" s="199" t="str">
        <f t="shared" ca="1" si="2040"/>
        <v/>
      </c>
      <c r="CW941" s="216" t="str">
        <f t="shared" ca="1" si="2040"/>
        <v/>
      </c>
      <c r="CX941" s="215" t="str">
        <f t="shared" ca="1" si="2040"/>
        <v/>
      </c>
      <c r="CY941" s="199" t="str">
        <f t="shared" ca="1" si="2040"/>
        <v/>
      </c>
      <c r="CZ941" s="199" t="str">
        <f t="shared" ca="1" si="2040"/>
        <v/>
      </c>
      <c r="DA941" s="216" t="str">
        <f t="shared" ca="1" si="2040"/>
        <v/>
      </c>
      <c r="DB941" s="215" t="str">
        <f t="shared" ca="1" si="2040"/>
        <v/>
      </c>
      <c r="DC941" s="199" t="str">
        <f t="shared" ca="1" si="2040"/>
        <v/>
      </c>
      <c r="DD941" s="199" t="str">
        <f t="shared" ca="1" si="2040"/>
        <v/>
      </c>
      <c r="DE941" s="216" t="str">
        <f t="shared" ca="1" si="2040"/>
        <v/>
      </c>
      <c r="DF941" s="215" t="str">
        <f t="shared" ca="1" si="2040"/>
        <v/>
      </c>
      <c r="DG941" s="199" t="str">
        <f t="shared" ca="1" si="2040"/>
        <v/>
      </c>
      <c r="DH941" s="199" t="str">
        <f t="shared" ca="1" si="2040"/>
        <v/>
      </c>
      <c r="DI941" s="216" t="str">
        <f t="shared" ca="1" si="2040"/>
        <v/>
      </c>
      <c r="DK941" s="199" t="str">
        <f t="shared" ref="DK941:EK941" ca="1" si="2041">DK23</f>
        <v/>
      </c>
      <c r="DL941" s="199" t="str">
        <f t="shared" ca="1" si="2041"/>
        <v/>
      </c>
      <c r="DM941" s="199" t="str">
        <f t="shared" ca="1" si="2041"/>
        <v/>
      </c>
      <c r="DN941" s="199" t="str">
        <f t="shared" ca="1" si="2041"/>
        <v/>
      </c>
      <c r="DO941" s="199" t="str">
        <f t="shared" ca="1" si="2041"/>
        <v/>
      </c>
      <c r="DP941" s="199" t="str">
        <f t="shared" ca="1" si="2041"/>
        <v/>
      </c>
      <c r="DQ941" s="199" t="str">
        <f t="shared" ca="1" si="2041"/>
        <v/>
      </c>
      <c r="DR941" s="199" t="str">
        <f t="shared" ca="1" si="2041"/>
        <v/>
      </c>
      <c r="DS941" s="199" t="str">
        <f t="shared" ca="1" si="2041"/>
        <v/>
      </c>
      <c r="DT941" s="199" t="str">
        <f t="shared" ca="1" si="2041"/>
        <v/>
      </c>
      <c r="DU941" s="199" t="str">
        <f t="shared" ca="1" si="2041"/>
        <v/>
      </c>
      <c r="DV941" s="199" t="str">
        <f t="shared" ca="1" si="2041"/>
        <v/>
      </c>
      <c r="DW941" s="199" t="str">
        <f t="shared" ca="1" si="2041"/>
        <v/>
      </c>
      <c r="DX941" s="199" t="str">
        <f t="shared" ca="1" si="2041"/>
        <v/>
      </c>
      <c r="DY941" s="199" t="str">
        <f t="shared" ca="1" si="2041"/>
        <v/>
      </c>
      <c r="DZ941" s="199" t="str">
        <f t="shared" ca="1" si="2041"/>
        <v/>
      </c>
      <c r="EA941" s="199" t="str">
        <f t="shared" ca="1" si="2041"/>
        <v/>
      </c>
      <c r="EB941" s="199" t="str">
        <f t="shared" ca="1" si="2041"/>
        <v/>
      </c>
      <c r="EC941" s="199" t="str">
        <f t="shared" ca="1" si="2041"/>
        <v/>
      </c>
      <c r="ED941" s="199" t="str">
        <f t="shared" ca="1" si="2041"/>
        <v/>
      </c>
      <c r="EE941" s="199" t="str">
        <f t="shared" ca="1" si="2041"/>
        <v/>
      </c>
      <c r="EF941" s="199" t="str">
        <f t="shared" ca="1" si="2041"/>
        <v/>
      </c>
      <c r="EG941" s="199" t="str">
        <f t="shared" ca="1" si="2041"/>
        <v/>
      </c>
      <c r="EH941" s="199" t="str">
        <f t="shared" ca="1" si="2041"/>
        <v/>
      </c>
      <c r="EI941" s="199" t="str">
        <f t="shared" ca="1" si="2041"/>
        <v/>
      </c>
      <c r="EJ941" s="199" t="str">
        <f t="shared" ca="1" si="2041"/>
        <v/>
      </c>
      <c r="EK941" s="199" t="str">
        <f t="shared" ca="1" si="2041"/>
        <v/>
      </c>
    </row>
    <row r="942" spans="1:141" x14ac:dyDescent="0.25">
      <c r="A942" s="90"/>
      <c r="B942" s="90"/>
      <c r="C942" s="90"/>
      <c r="D942" s="90"/>
      <c r="E942" t="s">
        <v>41</v>
      </c>
      <c r="F942" s="215" t="str">
        <f ca="1">F28</f>
        <v/>
      </c>
      <c r="G942" s="199" t="str">
        <f t="shared" ref="G942:BR942" ca="1" si="2042">G28</f>
        <v/>
      </c>
      <c r="H942" s="199" t="str">
        <f t="shared" ca="1" si="2042"/>
        <v/>
      </c>
      <c r="I942" s="216" t="str">
        <f t="shared" ca="1" si="2042"/>
        <v/>
      </c>
      <c r="J942" s="215" t="str">
        <f t="shared" ca="1" si="2042"/>
        <v/>
      </c>
      <c r="K942" s="199" t="str">
        <f t="shared" ca="1" si="2042"/>
        <v/>
      </c>
      <c r="L942" s="199" t="str">
        <f t="shared" ca="1" si="2042"/>
        <v/>
      </c>
      <c r="M942" s="216" t="str">
        <f t="shared" ca="1" si="2042"/>
        <v/>
      </c>
      <c r="N942" s="215" t="str">
        <f t="shared" ca="1" si="2042"/>
        <v/>
      </c>
      <c r="O942" s="199" t="str">
        <f t="shared" ca="1" si="2042"/>
        <v/>
      </c>
      <c r="P942" s="199" t="str">
        <f t="shared" ca="1" si="2042"/>
        <v/>
      </c>
      <c r="Q942" s="216" t="str">
        <f t="shared" ca="1" si="2042"/>
        <v/>
      </c>
      <c r="R942" s="215" t="str">
        <f t="shared" ca="1" si="2042"/>
        <v/>
      </c>
      <c r="S942" s="199" t="str">
        <f t="shared" ca="1" si="2042"/>
        <v/>
      </c>
      <c r="T942" s="199" t="str">
        <f t="shared" ca="1" si="2042"/>
        <v/>
      </c>
      <c r="U942" s="216" t="str">
        <f t="shared" ca="1" si="2042"/>
        <v/>
      </c>
      <c r="V942" s="215" t="str">
        <f t="shared" ca="1" si="2042"/>
        <v/>
      </c>
      <c r="W942" s="199" t="str">
        <f t="shared" ca="1" si="2042"/>
        <v/>
      </c>
      <c r="X942" s="199" t="str">
        <f t="shared" ca="1" si="2042"/>
        <v/>
      </c>
      <c r="Y942" s="216" t="str">
        <f t="shared" ca="1" si="2042"/>
        <v/>
      </c>
      <c r="Z942" s="215" t="str">
        <f t="shared" ca="1" si="2042"/>
        <v/>
      </c>
      <c r="AA942" s="199" t="str">
        <f t="shared" ca="1" si="2042"/>
        <v/>
      </c>
      <c r="AB942" s="199" t="str">
        <f t="shared" ca="1" si="2042"/>
        <v/>
      </c>
      <c r="AC942" s="216" t="str">
        <f t="shared" ca="1" si="2042"/>
        <v/>
      </c>
      <c r="AD942" s="215" t="str">
        <f t="shared" ca="1" si="2042"/>
        <v/>
      </c>
      <c r="AE942" s="199" t="str">
        <f t="shared" ca="1" si="2042"/>
        <v/>
      </c>
      <c r="AF942" s="199" t="str">
        <f t="shared" ca="1" si="2042"/>
        <v/>
      </c>
      <c r="AG942" s="216" t="str">
        <f t="shared" ca="1" si="2042"/>
        <v/>
      </c>
      <c r="AH942" s="215" t="str">
        <f t="shared" ca="1" si="2042"/>
        <v/>
      </c>
      <c r="AI942" s="199" t="str">
        <f t="shared" ca="1" si="2042"/>
        <v/>
      </c>
      <c r="AJ942" s="199" t="str">
        <f t="shared" ca="1" si="2042"/>
        <v/>
      </c>
      <c r="AK942" s="216" t="str">
        <f t="shared" ca="1" si="2042"/>
        <v/>
      </c>
      <c r="AL942" s="215" t="str">
        <f t="shared" ca="1" si="2042"/>
        <v/>
      </c>
      <c r="AM942" s="199" t="str">
        <f t="shared" ca="1" si="2042"/>
        <v/>
      </c>
      <c r="AN942" s="199" t="str">
        <f t="shared" ca="1" si="2042"/>
        <v/>
      </c>
      <c r="AO942" s="216" t="str">
        <f t="shared" ca="1" si="2042"/>
        <v/>
      </c>
      <c r="AP942" s="215" t="str">
        <f t="shared" ca="1" si="2042"/>
        <v/>
      </c>
      <c r="AQ942" s="199" t="str">
        <f t="shared" ca="1" si="2042"/>
        <v/>
      </c>
      <c r="AR942" s="199" t="str">
        <f t="shared" ca="1" si="2042"/>
        <v/>
      </c>
      <c r="AS942" s="216" t="str">
        <f t="shared" ca="1" si="2042"/>
        <v/>
      </c>
      <c r="AT942" s="215" t="str">
        <f t="shared" ca="1" si="2042"/>
        <v/>
      </c>
      <c r="AU942" s="199" t="str">
        <f t="shared" ca="1" si="2042"/>
        <v/>
      </c>
      <c r="AV942" s="199" t="str">
        <f t="shared" ca="1" si="2042"/>
        <v/>
      </c>
      <c r="AW942" s="216" t="str">
        <f t="shared" ca="1" si="2042"/>
        <v/>
      </c>
      <c r="AX942" s="215" t="str">
        <f t="shared" ca="1" si="2042"/>
        <v/>
      </c>
      <c r="AY942" s="199" t="str">
        <f t="shared" ca="1" si="2042"/>
        <v/>
      </c>
      <c r="AZ942" s="199" t="str">
        <f t="shared" ca="1" si="2042"/>
        <v/>
      </c>
      <c r="BA942" s="216" t="str">
        <f t="shared" ca="1" si="2042"/>
        <v/>
      </c>
      <c r="BB942" s="215" t="str">
        <f t="shared" ca="1" si="2042"/>
        <v/>
      </c>
      <c r="BC942" s="199" t="str">
        <f t="shared" ca="1" si="2042"/>
        <v/>
      </c>
      <c r="BD942" s="199" t="str">
        <f t="shared" ca="1" si="2042"/>
        <v/>
      </c>
      <c r="BE942" s="216" t="str">
        <f t="shared" ca="1" si="2042"/>
        <v/>
      </c>
      <c r="BF942" s="215" t="str">
        <f t="shared" ca="1" si="2042"/>
        <v/>
      </c>
      <c r="BG942" s="199" t="str">
        <f t="shared" ca="1" si="2042"/>
        <v/>
      </c>
      <c r="BH942" s="199" t="str">
        <f t="shared" ca="1" si="2042"/>
        <v/>
      </c>
      <c r="BI942" s="216" t="str">
        <f t="shared" ca="1" si="2042"/>
        <v/>
      </c>
      <c r="BJ942" s="215" t="str">
        <f t="shared" ca="1" si="2042"/>
        <v/>
      </c>
      <c r="BK942" s="199" t="str">
        <f t="shared" ca="1" si="2042"/>
        <v/>
      </c>
      <c r="BL942" s="199" t="str">
        <f t="shared" ca="1" si="2042"/>
        <v/>
      </c>
      <c r="BM942" s="216" t="str">
        <f t="shared" ca="1" si="2042"/>
        <v/>
      </c>
      <c r="BN942" s="215" t="str">
        <f t="shared" ca="1" si="2042"/>
        <v/>
      </c>
      <c r="BO942" s="199" t="str">
        <f t="shared" ca="1" si="2042"/>
        <v/>
      </c>
      <c r="BP942" s="199" t="str">
        <f t="shared" ca="1" si="2042"/>
        <v/>
      </c>
      <c r="BQ942" s="216" t="str">
        <f t="shared" ca="1" si="2042"/>
        <v/>
      </c>
      <c r="BR942" s="215" t="str">
        <f t="shared" ca="1" si="2042"/>
        <v/>
      </c>
      <c r="BS942" s="199" t="str">
        <f t="shared" ref="BS942:DI942" ca="1" si="2043">BS28</f>
        <v/>
      </c>
      <c r="BT942" s="199" t="str">
        <f t="shared" ca="1" si="2043"/>
        <v/>
      </c>
      <c r="BU942" s="216" t="str">
        <f t="shared" ca="1" si="2043"/>
        <v/>
      </c>
      <c r="BV942" s="215" t="str">
        <f t="shared" ca="1" si="2043"/>
        <v/>
      </c>
      <c r="BW942" s="199" t="str">
        <f t="shared" ca="1" si="2043"/>
        <v/>
      </c>
      <c r="BX942" s="199" t="str">
        <f t="shared" ca="1" si="2043"/>
        <v/>
      </c>
      <c r="BY942" s="216" t="str">
        <f t="shared" ca="1" si="2043"/>
        <v/>
      </c>
      <c r="BZ942" s="215" t="str">
        <f t="shared" ca="1" si="2043"/>
        <v/>
      </c>
      <c r="CA942" s="199" t="str">
        <f t="shared" ca="1" si="2043"/>
        <v/>
      </c>
      <c r="CB942" s="199" t="str">
        <f t="shared" ca="1" si="2043"/>
        <v/>
      </c>
      <c r="CC942" s="216" t="str">
        <f t="shared" ca="1" si="2043"/>
        <v/>
      </c>
      <c r="CD942" s="215" t="str">
        <f t="shared" ca="1" si="2043"/>
        <v/>
      </c>
      <c r="CE942" s="199" t="str">
        <f t="shared" ca="1" si="2043"/>
        <v/>
      </c>
      <c r="CF942" s="199" t="str">
        <f t="shared" ca="1" si="2043"/>
        <v/>
      </c>
      <c r="CG942" s="216" t="str">
        <f t="shared" ca="1" si="2043"/>
        <v/>
      </c>
      <c r="CH942" s="215" t="str">
        <f t="shared" ca="1" si="2043"/>
        <v/>
      </c>
      <c r="CI942" s="199" t="str">
        <f t="shared" ca="1" si="2043"/>
        <v/>
      </c>
      <c r="CJ942" s="199" t="str">
        <f t="shared" ca="1" si="2043"/>
        <v/>
      </c>
      <c r="CK942" s="216" t="str">
        <f t="shared" ca="1" si="2043"/>
        <v/>
      </c>
      <c r="CL942" s="215" t="str">
        <f t="shared" ca="1" si="2043"/>
        <v/>
      </c>
      <c r="CM942" s="199" t="str">
        <f t="shared" ca="1" si="2043"/>
        <v/>
      </c>
      <c r="CN942" s="199" t="str">
        <f t="shared" ca="1" si="2043"/>
        <v/>
      </c>
      <c r="CO942" s="216" t="str">
        <f t="shared" ca="1" si="2043"/>
        <v/>
      </c>
      <c r="CP942" s="215" t="str">
        <f t="shared" ca="1" si="2043"/>
        <v/>
      </c>
      <c r="CQ942" s="199" t="str">
        <f t="shared" ca="1" si="2043"/>
        <v/>
      </c>
      <c r="CR942" s="199" t="str">
        <f t="shared" ca="1" si="2043"/>
        <v/>
      </c>
      <c r="CS942" s="216" t="str">
        <f t="shared" ca="1" si="2043"/>
        <v/>
      </c>
      <c r="CT942" s="215" t="str">
        <f t="shared" ca="1" si="2043"/>
        <v/>
      </c>
      <c r="CU942" s="199" t="str">
        <f t="shared" ca="1" si="2043"/>
        <v/>
      </c>
      <c r="CV942" s="199" t="str">
        <f t="shared" ca="1" si="2043"/>
        <v/>
      </c>
      <c r="CW942" s="216" t="str">
        <f t="shared" ca="1" si="2043"/>
        <v/>
      </c>
      <c r="CX942" s="215" t="str">
        <f t="shared" ca="1" si="2043"/>
        <v/>
      </c>
      <c r="CY942" s="199" t="str">
        <f t="shared" ca="1" si="2043"/>
        <v/>
      </c>
      <c r="CZ942" s="199" t="str">
        <f t="shared" ca="1" si="2043"/>
        <v/>
      </c>
      <c r="DA942" s="216" t="str">
        <f t="shared" ca="1" si="2043"/>
        <v/>
      </c>
      <c r="DB942" s="215" t="str">
        <f t="shared" ca="1" si="2043"/>
        <v/>
      </c>
      <c r="DC942" s="199" t="str">
        <f t="shared" ca="1" si="2043"/>
        <v/>
      </c>
      <c r="DD942" s="199" t="str">
        <f t="shared" ca="1" si="2043"/>
        <v/>
      </c>
      <c r="DE942" s="216" t="str">
        <f t="shared" ca="1" si="2043"/>
        <v/>
      </c>
      <c r="DF942" s="215" t="str">
        <f t="shared" ca="1" si="2043"/>
        <v/>
      </c>
      <c r="DG942" s="199" t="str">
        <f t="shared" ca="1" si="2043"/>
        <v/>
      </c>
      <c r="DH942" s="199" t="str">
        <f t="shared" ca="1" si="2043"/>
        <v/>
      </c>
      <c r="DI942" s="216" t="str">
        <f t="shared" ca="1" si="2043"/>
        <v/>
      </c>
      <c r="DK942" s="199" t="str">
        <f t="shared" ref="DK942:EK942" ca="1" si="2044">DK28</f>
        <v/>
      </c>
      <c r="DL942" s="199" t="str">
        <f t="shared" ca="1" si="2044"/>
        <v/>
      </c>
      <c r="DM942" s="199" t="str">
        <f t="shared" ca="1" si="2044"/>
        <v/>
      </c>
      <c r="DN942" s="199" t="str">
        <f t="shared" ca="1" si="2044"/>
        <v/>
      </c>
      <c r="DO942" s="199" t="str">
        <f t="shared" ca="1" si="2044"/>
        <v/>
      </c>
      <c r="DP942" s="199" t="str">
        <f t="shared" ca="1" si="2044"/>
        <v/>
      </c>
      <c r="DQ942" s="199" t="str">
        <f t="shared" ca="1" si="2044"/>
        <v/>
      </c>
      <c r="DR942" s="199" t="str">
        <f t="shared" ca="1" si="2044"/>
        <v/>
      </c>
      <c r="DS942" s="199" t="str">
        <f t="shared" ca="1" si="2044"/>
        <v/>
      </c>
      <c r="DT942" s="199" t="str">
        <f t="shared" ca="1" si="2044"/>
        <v/>
      </c>
      <c r="DU942" s="199" t="str">
        <f t="shared" ca="1" si="2044"/>
        <v/>
      </c>
      <c r="DV942" s="199" t="str">
        <f t="shared" ca="1" si="2044"/>
        <v/>
      </c>
      <c r="DW942" s="199" t="str">
        <f t="shared" ca="1" si="2044"/>
        <v/>
      </c>
      <c r="DX942" s="199" t="str">
        <f t="shared" ca="1" si="2044"/>
        <v/>
      </c>
      <c r="DY942" s="199" t="str">
        <f t="shared" ca="1" si="2044"/>
        <v/>
      </c>
      <c r="DZ942" s="199" t="str">
        <f t="shared" ca="1" si="2044"/>
        <v/>
      </c>
      <c r="EA942" s="199" t="str">
        <f t="shared" ca="1" si="2044"/>
        <v/>
      </c>
      <c r="EB942" s="199" t="str">
        <f t="shared" ca="1" si="2044"/>
        <v/>
      </c>
      <c r="EC942" s="199" t="str">
        <f t="shared" ca="1" si="2044"/>
        <v/>
      </c>
      <c r="ED942" s="199" t="str">
        <f t="shared" ca="1" si="2044"/>
        <v/>
      </c>
      <c r="EE942" s="199" t="str">
        <f t="shared" ca="1" si="2044"/>
        <v/>
      </c>
      <c r="EF942" s="199" t="str">
        <f t="shared" ca="1" si="2044"/>
        <v/>
      </c>
      <c r="EG942" s="199" t="str">
        <f t="shared" ca="1" si="2044"/>
        <v/>
      </c>
      <c r="EH942" s="199" t="str">
        <f t="shared" ca="1" si="2044"/>
        <v/>
      </c>
      <c r="EI942" s="199" t="str">
        <f t="shared" ca="1" si="2044"/>
        <v/>
      </c>
      <c r="EJ942" s="199" t="str">
        <f t="shared" ca="1" si="2044"/>
        <v/>
      </c>
      <c r="EK942" s="199" t="str">
        <f t="shared" ca="1" si="2044"/>
        <v/>
      </c>
    </row>
    <row r="943" spans="1:141" x14ac:dyDescent="0.25">
      <c r="A943" s="90"/>
      <c r="B943" s="90"/>
      <c r="C943" s="90"/>
      <c r="D943" s="90"/>
      <c r="E943" t="s">
        <v>251</v>
      </c>
      <c r="F943" s="215" t="str">
        <f ca="1">F33</f>
        <v/>
      </c>
      <c r="G943" s="199" t="str">
        <f t="shared" ref="G943:BR943" ca="1" si="2045">G33</f>
        <v/>
      </c>
      <c r="H943" s="199" t="str">
        <f t="shared" ca="1" si="2045"/>
        <v/>
      </c>
      <c r="I943" s="199" t="str">
        <f t="shared" ca="1" si="2045"/>
        <v/>
      </c>
      <c r="J943" s="215" t="str">
        <f t="shared" ca="1" si="2045"/>
        <v/>
      </c>
      <c r="K943" s="199" t="str">
        <f t="shared" ca="1" si="2045"/>
        <v/>
      </c>
      <c r="L943" s="199" t="str">
        <f t="shared" ca="1" si="2045"/>
        <v/>
      </c>
      <c r="M943" s="199" t="str">
        <f t="shared" ca="1" si="2045"/>
        <v/>
      </c>
      <c r="N943" s="215" t="str">
        <f t="shared" ca="1" si="2045"/>
        <v/>
      </c>
      <c r="O943" s="199" t="str">
        <f t="shared" ca="1" si="2045"/>
        <v/>
      </c>
      <c r="P943" s="199" t="str">
        <f t="shared" ca="1" si="2045"/>
        <v/>
      </c>
      <c r="Q943" s="199" t="str">
        <f t="shared" ca="1" si="2045"/>
        <v/>
      </c>
      <c r="R943" s="215" t="str">
        <f t="shared" ca="1" si="2045"/>
        <v/>
      </c>
      <c r="S943" s="199" t="str">
        <f t="shared" ca="1" si="2045"/>
        <v/>
      </c>
      <c r="T943" s="199" t="str">
        <f t="shared" ca="1" si="2045"/>
        <v/>
      </c>
      <c r="U943" s="199" t="str">
        <f t="shared" ca="1" si="2045"/>
        <v/>
      </c>
      <c r="V943" s="215" t="str">
        <f t="shared" ca="1" si="2045"/>
        <v/>
      </c>
      <c r="W943" s="199" t="str">
        <f t="shared" ca="1" si="2045"/>
        <v/>
      </c>
      <c r="X943" s="199" t="str">
        <f t="shared" ca="1" si="2045"/>
        <v/>
      </c>
      <c r="Y943" s="199" t="str">
        <f t="shared" ca="1" si="2045"/>
        <v/>
      </c>
      <c r="Z943" s="215" t="str">
        <f t="shared" ca="1" si="2045"/>
        <v/>
      </c>
      <c r="AA943" s="199" t="str">
        <f t="shared" ca="1" si="2045"/>
        <v/>
      </c>
      <c r="AB943" s="199" t="str">
        <f t="shared" ca="1" si="2045"/>
        <v/>
      </c>
      <c r="AC943" s="199" t="str">
        <f t="shared" ca="1" si="2045"/>
        <v/>
      </c>
      <c r="AD943" s="215" t="str">
        <f t="shared" ca="1" si="2045"/>
        <v/>
      </c>
      <c r="AE943" s="199" t="str">
        <f t="shared" ca="1" si="2045"/>
        <v/>
      </c>
      <c r="AF943" s="199" t="str">
        <f t="shared" ca="1" si="2045"/>
        <v/>
      </c>
      <c r="AG943" s="199" t="str">
        <f t="shared" ca="1" si="2045"/>
        <v/>
      </c>
      <c r="AH943" s="215" t="str">
        <f t="shared" ca="1" si="2045"/>
        <v/>
      </c>
      <c r="AI943" s="199" t="str">
        <f t="shared" ca="1" si="2045"/>
        <v/>
      </c>
      <c r="AJ943" s="199" t="str">
        <f t="shared" ca="1" si="2045"/>
        <v/>
      </c>
      <c r="AK943" s="199" t="str">
        <f t="shared" ca="1" si="2045"/>
        <v/>
      </c>
      <c r="AL943" s="215" t="str">
        <f t="shared" ca="1" si="2045"/>
        <v/>
      </c>
      <c r="AM943" s="199" t="str">
        <f t="shared" ca="1" si="2045"/>
        <v/>
      </c>
      <c r="AN943" s="199" t="str">
        <f t="shared" ca="1" si="2045"/>
        <v/>
      </c>
      <c r="AO943" s="199" t="str">
        <f t="shared" ca="1" si="2045"/>
        <v/>
      </c>
      <c r="AP943" s="215" t="str">
        <f t="shared" ca="1" si="2045"/>
        <v/>
      </c>
      <c r="AQ943" s="199" t="str">
        <f t="shared" ca="1" si="2045"/>
        <v/>
      </c>
      <c r="AR943" s="199" t="str">
        <f t="shared" ca="1" si="2045"/>
        <v/>
      </c>
      <c r="AS943" s="199" t="str">
        <f t="shared" ca="1" si="2045"/>
        <v/>
      </c>
      <c r="AT943" s="215" t="str">
        <f t="shared" ca="1" si="2045"/>
        <v/>
      </c>
      <c r="AU943" s="199" t="str">
        <f t="shared" ca="1" si="2045"/>
        <v/>
      </c>
      <c r="AV943" s="199" t="str">
        <f t="shared" ca="1" si="2045"/>
        <v/>
      </c>
      <c r="AW943" s="199" t="str">
        <f t="shared" ca="1" si="2045"/>
        <v/>
      </c>
      <c r="AX943" s="215" t="str">
        <f t="shared" ca="1" si="2045"/>
        <v/>
      </c>
      <c r="AY943" s="199" t="str">
        <f t="shared" ca="1" si="2045"/>
        <v/>
      </c>
      <c r="AZ943" s="199" t="str">
        <f t="shared" ca="1" si="2045"/>
        <v/>
      </c>
      <c r="BA943" s="199" t="str">
        <f t="shared" ca="1" si="2045"/>
        <v/>
      </c>
      <c r="BB943" s="215" t="str">
        <f t="shared" ca="1" si="2045"/>
        <v/>
      </c>
      <c r="BC943" s="199" t="str">
        <f t="shared" ca="1" si="2045"/>
        <v/>
      </c>
      <c r="BD943" s="199" t="str">
        <f t="shared" ca="1" si="2045"/>
        <v/>
      </c>
      <c r="BE943" s="199" t="str">
        <f t="shared" ca="1" si="2045"/>
        <v/>
      </c>
      <c r="BF943" s="215" t="str">
        <f t="shared" ca="1" si="2045"/>
        <v/>
      </c>
      <c r="BG943" s="199" t="str">
        <f t="shared" ca="1" si="2045"/>
        <v/>
      </c>
      <c r="BH943" s="199" t="str">
        <f t="shared" ca="1" si="2045"/>
        <v/>
      </c>
      <c r="BI943" s="199" t="str">
        <f t="shared" ca="1" si="2045"/>
        <v/>
      </c>
      <c r="BJ943" s="215" t="str">
        <f t="shared" ca="1" si="2045"/>
        <v/>
      </c>
      <c r="BK943" s="199" t="str">
        <f t="shared" ca="1" si="2045"/>
        <v/>
      </c>
      <c r="BL943" s="199" t="str">
        <f t="shared" ca="1" si="2045"/>
        <v/>
      </c>
      <c r="BM943" s="199" t="str">
        <f t="shared" ca="1" si="2045"/>
        <v/>
      </c>
      <c r="BN943" s="215" t="str">
        <f t="shared" ca="1" si="2045"/>
        <v/>
      </c>
      <c r="BO943" s="199" t="str">
        <f t="shared" ca="1" si="2045"/>
        <v/>
      </c>
      <c r="BP943" s="199" t="str">
        <f t="shared" ca="1" si="2045"/>
        <v/>
      </c>
      <c r="BQ943" s="199" t="str">
        <f t="shared" ca="1" si="2045"/>
        <v/>
      </c>
      <c r="BR943" s="215" t="str">
        <f t="shared" ca="1" si="2045"/>
        <v/>
      </c>
      <c r="BS943" s="199" t="str">
        <f t="shared" ref="BS943:DI943" ca="1" si="2046">BS33</f>
        <v/>
      </c>
      <c r="BT943" s="199" t="str">
        <f t="shared" ca="1" si="2046"/>
        <v/>
      </c>
      <c r="BU943" s="199" t="str">
        <f t="shared" ca="1" si="2046"/>
        <v/>
      </c>
      <c r="BV943" s="215" t="str">
        <f t="shared" ca="1" si="2046"/>
        <v/>
      </c>
      <c r="BW943" s="199" t="str">
        <f t="shared" ca="1" si="2046"/>
        <v/>
      </c>
      <c r="BX943" s="199" t="str">
        <f t="shared" ca="1" si="2046"/>
        <v/>
      </c>
      <c r="BY943" s="199" t="str">
        <f t="shared" ca="1" si="2046"/>
        <v/>
      </c>
      <c r="BZ943" s="215" t="str">
        <f t="shared" ca="1" si="2046"/>
        <v/>
      </c>
      <c r="CA943" s="199" t="str">
        <f t="shared" ca="1" si="2046"/>
        <v/>
      </c>
      <c r="CB943" s="199" t="str">
        <f t="shared" ca="1" si="2046"/>
        <v/>
      </c>
      <c r="CC943" s="199" t="str">
        <f t="shared" ca="1" si="2046"/>
        <v/>
      </c>
      <c r="CD943" s="215" t="str">
        <f t="shared" ca="1" si="2046"/>
        <v/>
      </c>
      <c r="CE943" s="199" t="str">
        <f t="shared" ca="1" si="2046"/>
        <v/>
      </c>
      <c r="CF943" s="199" t="str">
        <f t="shared" ca="1" si="2046"/>
        <v/>
      </c>
      <c r="CG943" s="199" t="str">
        <f t="shared" ca="1" si="2046"/>
        <v/>
      </c>
      <c r="CH943" s="215" t="str">
        <f t="shared" ca="1" si="2046"/>
        <v/>
      </c>
      <c r="CI943" s="199" t="str">
        <f t="shared" ca="1" si="2046"/>
        <v/>
      </c>
      <c r="CJ943" s="199" t="str">
        <f t="shared" ca="1" si="2046"/>
        <v/>
      </c>
      <c r="CK943" s="199" t="str">
        <f t="shared" ca="1" si="2046"/>
        <v/>
      </c>
      <c r="CL943" s="215" t="str">
        <f t="shared" ca="1" si="2046"/>
        <v/>
      </c>
      <c r="CM943" s="199" t="str">
        <f t="shared" ca="1" si="2046"/>
        <v/>
      </c>
      <c r="CN943" s="199" t="str">
        <f t="shared" ca="1" si="2046"/>
        <v/>
      </c>
      <c r="CO943" s="199" t="str">
        <f t="shared" ca="1" si="2046"/>
        <v/>
      </c>
      <c r="CP943" s="215" t="str">
        <f t="shared" ca="1" si="2046"/>
        <v/>
      </c>
      <c r="CQ943" s="199" t="str">
        <f t="shared" ca="1" si="2046"/>
        <v/>
      </c>
      <c r="CR943" s="199" t="str">
        <f t="shared" ca="1" si="2046"/>
        <v/>
      </c>
      <c r="CS943" s="199" t="str">
        <f t="shared" ca="1" si="2046"/>
        <v/>
      </c>
      <c r="CT943" s="215" t="str">
        <f t="shared" ca="1" si="2046"/>
        <v/>
      </c>
      <c r="CU943" s="199" t="str">
        <f t="shared" ca="1" si="2046"/>
        <v/>
      </c>
      <c r="CV943" s="199" t="str">
        <f t="shared" ca="1" si="2046"/>
        <v/>
      </c>
      <c r="CW943" s="199" t="str">
        <f t="shared" ca="1" si="2046"/>
        <v/>
      </c>
      <c r="CX943" s="215" t="str">
        <f t="shared" ca="1" si="2046"/>
        <v/>
      </c>
      <c r="CY943" s="199" t="str">
        <f t="shared" ca="1" si="2046"/>
        <v/>
      </c>
      <c r="CZ943" s="199" t="str">
        <f t="shared" ca="1" si="2046"/>
        <v/>
      </c>
      <c r="DA943" s="199" t="str">
        <f t="shared" ca="1" si="2046"/>
        <v/>
      </c>
      <c r="DB943" s="215" t="str">
        <f t="shared" ca="1" si="2046"/>
        <v/>
      </c>
      <c r="DC943" s="199" t="str">
        <f t="shared" ca="1" si="2046"/>
        <v/>
      </c>
      <c r="DD943" s="199" t="str">
        <f t="shared" ca="1" si="2046"/>
        <v/>
      </c>
      <c r="DE943" s="199" t="str">
        <f t="shared" ca="1" si="2046"/>
        <v/>
      </c>
      <c r="DF943" s="215" t="str">
        <f t="shared" ca="1" si="2046"/>
        <v/>
      </c>
      <c r="DG943" s="199" t="str">
        <f t="shared" ca="1" si="2046"/>
        <v/>
      </c>
      <c r="DH943" s="199" t="str">
        <f t="shared" ca="1" si="2046"/>
        <v/>
      </c>
      <c r="DI943" s="216" t="str">
        <f t="shared" ca="1" si="2046"/>
        <v/>
      </c>
      <c r="DK943" s="199" t="str">
        <f t="shared" ref="DK943:EK943" ca="1" si="2047">DK33</f>
        <v/>
      </c>
      <c r="DL943" s="199" t="str">
        <f t="shared" ca="1" si="2047"/>
        <v/>
      </c>
      <c r="DM943" s="199" t="str">
        <f t="shared" ca="1" si="2047"/>
        <v/>
      </c>
      <c r="DN943" s="199" t="str">
        <f t="shared" ca="1" si="2047"/>
        <v/>
      </c>
      <c r="DO943" s="199" t="str">
        <f t="shared" ca="1" si="2047"/>
        <v/>
      </c>
      <c r="DP943" s="199" t="str">
        <f t="shared" ca="1" si="2047"/>
        <v/>
      </c>
      <c r="DQ943" s="199" t="str">
        <f t="shared" ca="1" si="2047"/>
        <v/>
      </c>
      <c r="DR943" s="199" t="str">
        <f t="shared" ca="1" si="2047"/>
        <v/>
      </c>
      <c r="DS943" s="199" t="str">
        <f t="shared" ca="1" si="2047"/>
        <v/>
      </c>
      <c r="DT943" s="199" t="str">
        <f t="shared" ca="1" si="2047"/>
        <v/>
      </c>
      <c r="DU943" s="199" t="str">
        <f t="shared" ca="1" si="2047"/>
        <v/>
      </c>
      <c r="DV943" s="199" t="str">
        <f t="shared" ca="1" si="2047"/>
        <v/>
      </c>
      <c r="DW943" s="199" t="str">
        <f t="shared" ca="1" si="2047"/>
        <v/>
      </c>
      <c r="DX943" s="199" t="str">
        <f t="shared" ca="1" si="2047"/>
        <v/>
      </c>
      <c r="DY943" s="199" t="str">
        <f t="shared" ca="1" si="2047"/>
        <v/>
      </c>
      <c r="DZ943" s="199" t="str">
        <f t="shared" ca="1" si="2047"/>
        <v/>
      </c>
      <c r="EA943" s="199" t="str">
        <f t="shared" ca="1" si="2047"/>
        <v/>
      </c>
      <c r="EB943" s="199" t="str">
        <f t="shared" ca="1" si="2047"/>
        <v/>
      </c>
      <c r="EC943" s="199" t="str">
        <f t="shared" ca="1" si="2047"/>
        <v/>
      </c>
      <c r="ED943" s="199" t="str">
        <f t="shared" ca="1" si="2047"/>
        <v/>
      </c>
      <c r="EE943" s="199" t="str">
        <f t="shared" ca="1" si="2047"/>
        <v/>
      </c>
      <c r="EF943" s="199" t="str">
        <f t="shared" ca="1" si="2047"/>
        <v/>
      </c>
      <c r="EG943" s="199" t="str">
        <f t="shared" ca="1" si="2047"/>
        <v/>
      </c>
      <c r="EH943" s="199" t="str">
        <f t="shared" ca="1" si="2047"/>
        <v/>
      </c>
      <c r="EI943" s="199" t="str">
        <f t="shared" ca="1" si="2047"/>
        <v/>
      </c>
      <c r="EJ943" s="199" t="str">
        <f t="shared" ca="1" si="2047"/>
        <v/>
      </c>
      <c r="EK943" s="199" t="str">
        <f t="shared" ca="1" si="2047"/>
        <v/>
      </c>
    </row>
    <row r="944" spans="1:141" x14ac:dyDescent="0.25">
      <c r="A944" s="90"/>
      <c r="B944" s="90"/>
      <c r="C944" s="90"/>
      <c r="D944" s="90"/>
      <c r="E944" t="s">
        <v>43</v>
      </c>
      <c r="F944" s="215" t="str">
        <f ca="1">F45</f>
        <v/>
      </c>
      <c r="G944" s="199" t="str">
        <f t="shared" ref="G944:BR944" ca="1" si="2048">G45</f>
        <v/>
      </c>
      <c r="H944" s="199" t="str">
        <f t="shared" ca="1" si="2048"/>
        <v/>
      </c>
      <c r="I944" s="199" t="str">
        <f t="shared" ca="1" si="2048"/>
        <v/>
      </c>
      <c r="J944" s="215" t="str">
        <f t="shared" ca="1" si="2048"/>
        <v/>
      </c>
      <c r="K944" s="199" t="str">
        <f t="shared" ca="1" si="2048"/>
        <v/>
      </c>
      <c r="L944" s="199" t="str">
        <f t="shared" ca="1" si="2048"/>
        <v/>
      </c>
      <c r="M944" s="199" t="str">
        <f t="shared" ca="1" si="2048"/>
        <v/>
      </c>
      <c r="N944" s="215" t="str">
        <f t="shared" ca="1" si="2048"/>
        <v/>
      </c>
      <c r="O944" s="199" t="str">
        <f t="shared" ca="1" si="2048"/>
        <v/>
      </c>
      <c r="P944" s="199" t="str">
        <f t="shared" ca="1" si="2048"/>
        <v/>
      </c>
      <c r="Q944" s="199" t="str">
        <f t="shared" ca="1" si="2048"/>
        <v/>
      </c>
      <c r="R944" s="215" t="str">
        <f t="shared" ca="1" si="2048"/>
        <v/>
      </c>
      <c r="S944" s="199" t="str">
        <f t="shared" ca="1" si="2048"/>
        <v/>
      </c>
      <c r="T944" s="199" t="str">
        <f t="shared" ca="1" si="2048"/>
        <v/>
      </c>
      <c r="U944" s="199" t="str">
        <f t="shared" ca="1" si="2048"/>
        <v/>
      </c>
      <c r="V944" s="215" t="str">
        <f t="shared" ca="1" si="2048"/>
        <v/>
      </c>
      <c r="W944" s="199" t="str">
        <f t="shared" ca="1" si="2048"/>
        <v/>
      </c>
      <c r="X944" s="199" t="str">
        <f t="shared" ca="1" si="2048"/>
        <v/>
      </c>
      <c r="Y944" s="199" t="str">
        <f t="shared" ca="1" si="2048"/>
        <v/>
      </c>
      <c r="Z944" s="215" t="str">
        <f t="shared" ca="1" si="2048"/>
        <v/>
      </c>
      <c r="AA944" s="199" t="str">
        <f t="shared" ca="1" si="2048"/>
        <v/>
      </c>
      <c r="AB944" s="199" t="str">
        <f t="shared" ca="1" si="2048"/>
        <v/>
      </c>
      <c r="AC944" s="199" t="str">
        <f t="shared" ca="1" si="2048"/>
        <v/>
      </c>
      <c r="AD944" s="215" t="str">
        <f t="shared" ca="1" si="2048"/>
        <v/>
      </c>
      <c r="AE944" s="199" t="str">
        <f t="shared" ca="1" si="2048"/>
        <v/>
      </c>
      <c r="AF944" s="199" t="str">
        <f t="shared" ca="1" si="2048"/>
        <v/>
      </c>
      <c r="AG944" s="199" t="str">
        <f t="shared" ca="1" si="2048"/>
        <v/>
      </c>
      <c r="AH944" s="215" t="str">
        <f t="shared" ca="1" si="2048"/>
        <v/>
      </c>
      <c r="AI944" s="199" t="str">
        <f t="shared" ca="1" si="2048"/>
        <v/>
      </c>
      <c r="AJ944" s="199" t="str">
        <f t="shared" ca="1" si="2048"/>
        <v/>
      </c>
      <c r="AK944" s="199" t="str">
        <f t="shared" ca="1" si="2048"/>
        <v/>
      </c>
      <c r="AL944" s="215" t="str">
        <f t="shared" ca="1" si="2048"/>
        <v/>
      </c>
      <c r="AM944" s="199" t="str">
        <f t="shared" ca="1" si="2048"/>
        <v/>
      </c>
      <c r="AN944" s="199" t="str">
        <f t="shared" ca="1" si="2048"/>
        <v/>
      </c>
      <c r="AO944" s="199" t="str">
        <f t="shared" ca="1" si="2048"/>
        <v/>
      </c>
      <c r="AP944" s="215" t="str">
        <f t="shared" ca="1" si="2048"/>
        <v/>
      </c>
      <c r="AQ944" s="199" t="str">
        <f t="shared" ca="1" si="2048"/>
        <v/>
      </c>
      <c r="AR944" s="199" t="str">
        <f t="shared" ca="1" si="2048"/>
        <v/>
      </c>
      <c r="AS944" s="199" t="str">
        <f t="shared" ca="1" si="2048"/>
        <v/>
      </c>
      <c r="AT944" s="215" t="str">
        <f t="shared" ca="1" si="2048"/>
        <v/>
      </c>
      <c r="AU944" s="199" t="str">
        <f t="shared" ca="1" si="2048"/>
        <v/>
      </c>
      <c r="AV944" s="199" t="str">
        <f t="shared" ca="1" si="2048"/>
        <v/>
      </c>
      <c r="AW944" s="199" t="str">
        <f t="shared" ca="1" si="2048"/>
        <v/>
      </c>
      <c r="AX944" s="215" t="str">
        <f t="shared" ca="1" si="2048"/>
        <v/>
      </c>
      <c r="AY944" s="199" t="str">
        <f t="shared" ca="1" si="2048"/>
        <v/>
      </c>
      <c r="AZ944" s="199" t="str">
        <f t="shared" ca="1" si="2048"/>
        <v/>
      </c>
      <c r="BA944" s="199" t="str">
        <f t="shared" ca="1" si="2048"/>
        <v/>
      </c>
      <c r="BB944" s="215" t="str">
        <f t="shared" ca="1" si="2048"/>
        <v/>
      </c>
      <c r="BC944" s="199" t="str">
        <f t="shared" ca="1" si="2048"/>
        <v/>
      </c>
      <c r="BD944" s="199" t="str">
        <f t="shared" ca="1" si="2048"/>
        <v/>
      </c>
      <c r="BE944" s="199" t="str">
        <f t="shared" ca="1" si="2048"/>
        <v/>
      </c>
      <c r="BF944" s="215" t="str">
        <f t="shared" ca="1" si="2048"/>
        <v/>
      </c>
      <c r="BG944" s="199" t="str">
        <f t="shared" ca="1" si="2048"/>
        <v/>
      </c>
      <c r="BH944" s="199" t="str">
        <f t="shared" ca="1" si="2048"/>
        <v/>
      </c>
      <c r="BI944" s="199" t="str">
        <f t="shared" ca="1" si="2048"/>
        <v/>
      </c>
      <c r="BJ944" s="215" t="str">
        <f t="shared" ca="1" si="2048"/>
        <v/>
      </c>
      <c r="BK944" s="199" t="str">
        <f t="shared" ca="1" si="2048"/>
        <v/>
      </c>
      <c r="BL944" s="199" t="str">
        <f t="shared" ca="1" si="2048"/>
        <v/>
      </c>
      <c r="BM944" s="199" t="str">
        <f t="shared" ca="1" si="2048"/>
        <v/>
      </c>
      <c r="BN944" s="215" t="str">
        <f t="shared" ca="1" si="2048"/>
        <v/>
      </c>
      <c r="BO944" s="199" t="str">
        <f t="shared" ca="1" si="2048"/>
        <v/>
      </c>
      <c r="BP944" s="199" t="str">
        <f t="shared" ca="1" si="2048"/>
        <v/>
      </c>
      <c r="BQ944" s="199" t="str">
        <f t="shared" ca="1" si="2048"/>
        <v/>
      </c>
      <c r="BR944" s="215" t="str">
        <f t="shared" ca="1" si="2048"/>
        <v/>
      </c>
      <c r="BS944" s="199" t="str">
        <f t="shared" ref="BS944:DI944" ca="1" si="2049">BS45</f>
        <v/>
      </c>
      <c r="BT944" s="199" t="str">
        <f t="shared" ca="1" si="2049"/>
        <v/>
      </c>
      <c r="BU944" s="199" t="str">
        <f t="shared" ca="1" si="2049"/>
        <v/>
      </c>
      <c r="BV944" s="215" t="str">
        <f t="shared" ca="1" si="2049"/>
        <v/>
      </c>
      <c r="BW944" s="199" t="str">
        <f t="shared" ca="1" si="2049"/>
        <v/>
      </c>
      <c r="BX944" s="199" t="str">
        <f t="shared" ca="1" si="2049"/>
        <v/>
      </c>
      <c r="BY944" s="199" t="str">
        <f t="shared" ca="1" si="2049"/>
        <v/>
      </c>
      <c r="BZ944" s="215" t="str">
        <f t="shared" ca="1" si="2049"/>
        <v/>
      </c>
      <c r="CA944" s="199" t="str">
        <f t="shared" ca="1" si="2049"/>
        <v/>
      </c>
      <c r="CB944" s="199" t="str">
        <f t="shared" ca="1" si="2049"/>
        <v/>
      </c>
      <c r="CC944" s="199" t="str">
        <f t="shared" ca="1" si="2049"/>
        <v/>
      </c>
      <c r="CD944" s="215" t="str">
        <f t="shared" ca="1" si="2049"/>
        <v/>
      </c>
      <c r="CE944" s="199" t="str">
        <f t="shared" ca="1" si="2049"/>
        <v/>
      </c>
      <c r="CF944" s="199" t="str">
        <f t="shared" ca="1" si="2049"/>
        <v/>
      </c>
      <c r="CG944" s="199" t="str">
        <f t="shared" ca="1" si="2049"/>
        <v/>
      </c>
      <c r="CH944" s="215" t="str">
        <f t="shared" ca="1" si="2049"/>
        <v/>
      </c>
      <c r="CI944" s="199" t="str">
        <f t="shared" ca="1" si="2049"/>
        <v/>
      </c>
      <c r="CJ944" s="199" t="str">
        <f t="shared" ca="1" si="2049"/>
        <v/>
      </c>
      <c r="CK944" s="199" t="str">
        <f t="shared" ca="1" si="2049"/>
        <v/>
      </c>
      <c r="CL944" s="215" t="str">
        <f t="shared" ca="1" si="2049"/>
        <v/>
      </c>
      <c r="CM944" s="199" t="str">
        <f t="shared" ca="1" si="2049"/>
        <v/>
      </c>
      <c r="CN944" s="199" t="str">
        <f t="shared" ca="1" si="2049"/>
        <v/>
      </c>
      <c r="CO944" s="199" t="str">
        <f t="shared" ca="1" si="2049"/>
        <v/>
      </c>
      <c r="CP944" s="215" t="str">
        <f t="shared" ca="1" si="2049"/>
        <v/>
      </c>
      <c r="CQ944" s="199" t="str">
        <f t="shared" ca="1" si="2049"/>
        <v/>
      </c>
      <c r="CR944" s="199" t="str">
        <f t="shared" ca="1" si="2049"/>
        <v/>
      </c>
      <c r="CS944" s="199" t="str">
        <f t="shared" ca="1" si="2049"/>
        <v/>
      </c>
      <c r="CT944" s="215" t="str">
        <f t="shared" ca="1" si="2049"/>
        <v/>
      </c>
      <c r="CU944" s="199" t="str">
        <f t="shared" ca="1" si="2049"/>
        <v/>
      </c>
      <c r="CV944" s="199" t="str">
        <f t="shared" ca="1" si="2049"/>
        <v/>
      </c>
      <c r="CW944" s="199" t="str">
        <f t="shared" ca="1" si="2049"/>
        <v/>
      </c>
      <c r="CX944" s="215" t="str">
        <f t="shared" ca="1" si="2049"/>
        <v/>
      </c>
      <c r="CY944" s="199" t="str">
        <f t="shared" ca="1" si="2049"/>
        <v/>
      </c>
      <c r="CZ944" s="199" t="str">
        <f t="shared" ca="1" si="2049"/>
        <v/>
      </c>
      <c r="DA944" s="199" t="str">
        <f t="shared" ca="1" si="2049"/>
        <v/>
      </c>
      <c r="DB944" s="215" t="str">
        <f t="shared" ca="1" si="2049"/>
        <v/>
      </c>
      <c r="DC944" s="199" t="str">
        <f t="shared" ca="1" si="2049"/>
        <v/>
      </c>
      <c r="DD944" s="199" t="str">
        <f t="shared" ca="1" si="2049"/>
        <v/>
      </c>
      <c r="DE944" s="199" t="str">
        <f t="shared" ca="1" si="2049"/>
        <v/>
      </c>
      <c r="DF944" s="215" t="str">
        <f t="shared" ca="1" si="2049"/>
        <v/>
      </c>
      <c r="DG944" s="199" t="str">
        <f t="shared" ca="1" si="2049"/>
        <v/>
      </c>
      <c r="DH944" s="199" t="str">
        <f t="shared" ca="1" si="2049"/>
        <v/>
      </c>
      <c r="DI944" s="216" t="str">
        <f t="shared" ca="1" si="2049"/>
        <v/>
      </c>
      <c r="DK944" s="199" t="str">
        <f t="shared" ref="DK944:EK944" ca="1" si="2050">DK45</f>
        <v/>
      </c>
      <c r="DL944" s="199" t="str">
        <f t="shared" ca="1" si="2050"/>
        <v/>
      </c>
      <c r="DM944" s="199" t="str">
        <f t="shared" ca="1" si="2050"/>
        <v/>
      </c>
      <c r="DN944" s="199" t="str">
        <f t="shared" ca="1" si="2050"/>
        <v/>
      </c>
      <c r="DO944" s="199" t="str">
        <f t="shared" ca="1" si="2050"/>
        <v/>
      </c>
      <c r="DP944" s="199" t="str">
        <f t="shared" ca="1" si="2050"/>
        <v/>
      </c>
      <c r="DQ944" s="199" t="str">
        <f t="shared" ca="1" si="2050"/>
        <v/>
      </c>
      <c r="DR944" s="199" t="str">
        <f t="shared" ca="1" si="2050"/>
        <v/>
      </c>
      <c r="DS944" s="199" t="str">
        <f t="shared" ca="1" si="2050"/>
        <v/>
      </c>
      <c r="DT944" s="199" t="str">
        <f t="shared" ca="1" si="2050"/>
        <v/>
      </c>
      <c r="DU944" s="199" t="str">
        <f t="shared" ca="1" si="2050"/>
        <v/>
      </c>
      <c r="DV944" s="199" t="str">
        <f t="shared" ca="1" si="2050"/>
        <v/>
      </c>
      <c r="DW944" s="199" t="str">
        <f t="shared" ca="1" si="2050"/>
        <v/>
      </c>
      <c r="DX944" s="199" t="str">
        <f t="shared" ca="1" si="2050"/>
        <v/>
      </c>
      <c r="DY944" s="199" t="str">
        <f t="shared" ca="1" si="2050"/>
        <v/>
      </c>
      <c r="DZ944" s="199" t="str">
        <f t="shared" ca="1" si="2050"/>
        <v/>
      </c>
      <c r="EA944" s="199" t="str">
        <f t="shared" ca="1" si="2050"/>
        <v/>
      </c>
      <c r="EB944" s="199" t="str">
        <f t="shared" ca="1" si="2050"/>
        <v/>
      </c>
      <c r="EC944" s="199" t="str">
        <f t="shared" ca="1" si="2050"/>
        <v/>
      </c>
      <c r="ED944" s="199" t="str">
        <f t="shared" ca="1" si="2050"/>
        <v/>
      </c>
      <c r="EE944" s="199" t="str">
        <f t="shared" ca="1" si="2050"/>
        <v/>
      </c>
      <c r="EF944" s="199" t="str">
        <f t="shared" ca="1" si="2050"/>
        <v/>
      </c>
      <c r="EG944" s="199" t="str">
        <f t="shared" ca="1" si="2050"/>
        <v/>
      </c>
      <c r="EH944" s="199" t="str">
        <f t="shared" ca="1" si="2050"/>
        <v/>
      </c>
      <c r="EI944" s="199" t="str">
        <f t="shared" ca="1" si="2050"/>
        <v/>
      </c>
      <c r="EJ944" s="199" t="str">
        <f t="shared" ca="1" si="2050"/>
        <v/>
      </c>
      <c r="EK944" s="199" t="str">
        <f t="shared" ca="1" si="2050"/>
        <v/>
      </c>
    </row>
    <row r="945" spans="1:141" x14ac:dyDescent="0.25">
      <c r="A945" s="129"/>
      <c r="B945" s="129"/>
      <c r="C945" s="129"/>
      <c r="D945" s="129"/>
      <c r="E945" s="122"/>
      <c r="F945" s="130"/>
      <c r="G945" s="122"/>
      <c r="H945" s="122"/>
      <c r="I945" s="122"/>
      <c r="J945" s="130"/>
      <c r="K945" s="122"/>
      <c r="L945" s="122"/>
      <c r="M945" s="122"/>
      <c r="N945" s="130"/>
      <c r="O945" s="122"/>
      <c r="P945" s="122"/>
      <c r="Q945" s="122"/>
      <c r="R945" s="130"/>
      <c r="S945" s="122"/>
      <c r="T945" s="122"/>
      <c r="U945" s="122"/>
      <c r="V945" s="130"/>
      <c r="W945" s="122"/>
      <c r="X945" s="122"/>
      <c r="Y945" s="122"/>
      <c r="Z945" s="130"/>
      <c r="AA945" s="122"/>
      <c r="AB945" s="122"/>
      <c r="AC945" s="122"/>
      <c r="AD945" s="130"/>
      <c r="AE945" s="122"/>
      <c r="AF945" s="122"/>
      <c r="AG945" s="122"/>
      <c r="AH945" s="130"/>
      <c r="AI945" s="122"/>
      <c r="AJ945" s="122"/>
      <c r="AK945" s="122"/>
      <c r="AL945" s="130"/>
      <c r="AM945" s="122"/>
      <c r="AN945" s="122"/>
      <c r="AO945" s="122"/>
      <c r="AP945" s="130"/>
      <c r="AQ945" s="122"/>
      <c r="AR945" s="122"/>
      <c r="AS945" s="122"/>
      <c r="AT945" s="130"/>
      <c r="AU945" s="122"/>
      <c r="AV945" s="122"/>
      <c r="AW945" s="122"/>
      <c r="AX945" s="130"/>
      <c r="AY945" s="122"/>
      <c r="AZ945" s="122"/>
      <c r="BA945" s="122"/>
      <c r="BB945" s="130"/>
      <c r="BC945" s="122"/>
      <c r="BD945" s="122"/>
      <c r="BE945" s="122"/>
      <c r="BF945" s="130"/>
      <c r="BG945" s="122"/>
      <c r="BH945" s="122"/>
      <c r="BI945" s="122"/>
      <c r="BJ945" s="130"/>
      <c r="BK945" s="122"/>
      <c r="BL945" s="122"/>
      <c r="BM945" s="122"/>
      <c r="BN945" s="130"/>
      <c r="BO945" s="122"/>
      <c r="BP945" s="122"/>
      <c r="BQ945" s="122"/>
      <c r="BR945" s="130"/>
      <c r="BS945" s="122"/>
      <c r="BT945" s="122"/>
      <c r="BU945" s="122"/>
      <c r="BV945" s="130"/>
      <c r="BW945" s="122"/>
      <c r="BX945" s="122"/>
      <c r="BY945" s="122"/>
      <c r="BZ945" s="130"/>
      <c r="CA945" s="122"/>
      <c r="CB945" s="122"/>
      <c r="CC945" s="122"/>
      <c r="CD945" s="130"/>
      <c r="CE945" s="122"/>
      <c r="CF945" s="122"/>
      <c r="CG945" s="122"/>
      <c r="CH945" s="130"/>
      <c r="CI945" s="122"/>
      <c r="CJ945" s="122"/>
      <c r="CK945" s="122"/>
      <c r="CL945" s="130"/>
      <c r="CM945" s="122"/>
      <c r="CN945" s="122"/>
      <c r="CO945" s="122"/>
      <c r="CP945" s="130"/>
      <c r="CQ945" s="122"/>
      <c r="CR945" s="122"/>
      <c r="CS945" s="122"/>
      <c r="CT945" s="130"/>
      <c r="CU945" s="122"/>
      <c r="CV945" s="122"/>
      <c r="CW945" s="122"/>
      <c r="CX945" s="130"/>
      <c r="CY945" s="122"/>
      <c r="CZ945" s="122"/>
      <c r="DA945" s="122"/>
      <c r="DB945" s="130"/>
      <c r="DC945" s="122"/>
      <c r="DD945" s="122"/>
      <c r="DE945" s="122"/>
      <c r="DF945" s="130"/>
      <c r="DG945" s="122"/>
      <c r="DH945" s="122"/>
      <c r="DI945" s="131"/>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row>
    <row r="946" spans="1:141" x14ac:dyDescent="0.25">
      <c r="A946" s="90"/>
      <c r="B946" s="90"/>
      <c r="C946" s="90"/>
      <c r="D946" s="90"/>
      <c r="F946" s="100"/>
      <c r="J946" s="100"/>
      <c r="N946" s="100"/>
      <c r="R946" s="100"/>
      <c r="V946" s="100"/>
      <c r="Z946" s="100"/>
      <c r="AD946" s="100"/>
      <c r="AH946" s="100"/>
      <c r="AL946" s="100"/>
      <c r="AP946" s="100"/>
      <c r="AT946" s="100"/>
      <c r="AX946" s="100"/>
      <c r="BB946" s="100"/>
      <c r="BF946" s="100"/>
      <c r="BJ946" s="100"/>
      <c r="BN946" s="100"/>
      <c r="BR946" s="100"/>
      <c r="BV946" s="100"/>
      <c r="BZ946" s="100"/>
      <c r="CD946" s="100"/>
      <c r="CH946" s="100"/>
      <c r="CL946" s="100"/>
      <c r="CP946" s="100"/>
      <c r="CT946" s="100"/>
      <c r="CX946" s="100"/>
      <c r="DB946" s="100"/>
      <c r="DF946" s="100"/>
      <c r="DI946" s="101"/>
    </row>
    <row r="947" spans="1:141" x14ac:dyDescent="0.25">
      <c r="A947" s="90"/>
      <c r="B947" s="90"/>
      <c r="C947" s="111"/>
      <c r="D947" s="90"/>
      <c r="E947" s="132" t="s">
        <v>408</v>
      </c>
      <c r="F947" s="105"/>
      <c r="G947" s="106"/>
      <c r="H947" s="106"/>
      <c r="I947" s="107"/>
      <c r="J947" s="105"/>
      <c r="K947" s="106"/>
      <c r="L947" s="106"/>
      <c r="M947" s="107"/>
      <c r="N947" s="105"/>
      <c r="O947" s="106"/>
      <c r="P947" s="106"/>
      <c r="Q947" s="107"/>
      <c r="R947" s="105"/>
      <c r="S947" s="106"/>
      <c r="T947" s="106"/>
      <c r="U947" s="107"/>
      <c r="V947" s="105"/>
      <c r="W947" s="106"/>
      <c r="X947" s="106"/>
      <c r="Y947" s="107"/>
      <c r="Z947" s="105"/>
      <c r="AA947" s="106"/>
      <c r="AB947" s="106"/>
      <c r="AC947" s="107"/>
      <c r="AD947" s="105"/>
      <c r="AE947" s="106"/>
      <c r="AF947" s="106"/>
      <c r="AG947" s="107"/>
      <c r="AH947" s="105"/>
      <c r="AI947" s="106"/>
      <c r="AJ947" s="106"/>
      <c r="AK947" s="107"/>
      <c r="AL947" s="105"/>
      <c r="AM947" s="106"/>
      <c r="AN947" s="106"/>
      <c r="AO947" s="107"/>
      <c r="AP947" s="105"/>
      <c r="AQ947" s="106"/>
      <c r="AR947" s="106"/>
      <c r="AS947" s="107"/>
      <c r="AT947" s="105"/>
      <c r="AU947" s="106"/>
      <c r="AV947" s="106"/>
      <c r="AW947" s="107"/>
      <c r="AX947" s="105"/>
      <c r="AY947" s="106"/>
      <c r="AZ947" s="106"/>
      <c r="BA947" s="107"/>
      <c r="BB947" s="105"/>
      <c r="BC947" s="106"/>
      <c r="BD947" s="106"/>
      <c r="BE947" s="107"/>
      <c r="BF947" s="105"/>
      <c r="BG947" s="106"/>
      <c r="BH947" s="106"/>
      <c r="BI947" s="107"/>
      <c r="BJ947" s="105"/>
      <c r="BK947" s="106"/>
      <c r="BL947" s="106"/>
      <c r="BM947" s="107"/>
      <c r="BN947" s="105"/>
      <c r="BO947" s="106"/>
      <c r="BP947" s="106"/>
      <c r="BQ947" s="107"/>
      <c r="BR947" s="105"/>
      <c r="BS947" s="106"/>
      <c r="BT947" s="106"/>
      <c r="BU947" s="107"/>
      <c r="BV947" s="105"/>
      <c r="BW947" s="106"/>
      <c r="BX947" s="106"/>
      <c r="BY947" s="107"/>
      <c r="BZ947" s="105"/>
      <c r="CA947" s="106"/>
      <c r="CB947" s="106"/>
      <c r="CC947" s="107"/>
      <c r="CD947" s="105"/>
      <c r="CE947" s="106"/>
      <c r="CF947" s="106"/>
      <c r="CG947" s="107"/>
      <c r="CH947" s="105"/>
      <c r="CI947" s="106"/>
      <c r="CJ947" s="106"/>
      <c r="CK947" s="107"/>
      <c r="CL947" s="105"/>
      <c r="CM947" s="106"/>
      <c r="CN947" s="106"/>
      <c r="CO947" s="107"/>
      <c r="CP947" s="105"/>
      <c r="CQ947" s="106"/>
      <c r="CR947" s="106"/>
      <c r="CS947" s="107"/>
      <c r="CT947" s="105"/>
      <c r="CU947" s="106"/>
      <c r="CV947" s="106"/>
      <c r="CW947" s="107"/>
      <c r="CX947" s="105"/>
      <c r="CY947" s="106"/>
      <c r="CZ947" s="106"/>
      <c r="DA947" s="107"/>
      <c r="DB947" s="105"/>
      <c r="DC947" s="106"/>
      <c r="DD947" s="106"/>
      <c r="DE947" s="107"/>
      <c r="DF947" s="105"/>
      <c r="DG947" s="106"/>
      <c r="DH947" s="106"/>
      <c r="DI947" s="107"/>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row>
    <row r="948" spans="1:141" x14ac:dyDescent="0.25">
      <c r="A948" s="90"/>
      <c r="B948" s="90"/>
      <c r="C948" s="90"/>
      <c r="D948" s="90"/>
      <c r="F948" s="100"/>
      <c r="J948" s="100"/>
      <c r="N948" s="100"/>
      <c r="R948" s="100"/>
      <c r="V948" s="100"/>
      <c r="Z948" s="100"/>
      <c r="AD948" s="100"/>
      <c r="AH948" s="100"/>
      <c r="AL948" s="100"/>
      <c r="AP948" s="100"/>
      <c r="AT948" s="100"/>
      <c r="AX948" s="100"/>
      <c r="BB948" s="100"/>
      <c r="BF948" s="100"/>
      <c r="BJ948" s="100"/>
      <c r="BN948" s="100"/>
      <c r="BR948" s="100"/>
      <c r="BV948" s="100"/>
      <c r="BZ948" s="100"/>
      <c r="CD948" s="100"/>
      <c r="CH948" s="100"/>
      <c r="CL948" s="100"/>
      <c r="CP948" s="100"/>
      <c r="CT948" s="100"/>
      <c r="CX948" s="100"/>
      <c r="DB948" s="100"/>
      <c r="DF948" s="100"/>
      <c r="DI948" s="101"/>
    </row>
    <row r="949" spans="1:141" x14ac:dyDescent="0.25">
      <c r="A949" s="90"/>
      <c r="B949" s="90"/>
      <c r="C949" s="90"/>
      <c r="D949" s="90"/>
      <c r="E949" t="s">
        <v>414</v>
      </c>
      <c r="F949" s="100"/>
      <c r="J949" s="100"/>
      <c r="N949" s="100"/>
      <c r="R949" s="100"/>
      <c r="V949" s="100"/>
      <c r="Z949" s="100"/>
      <c r="AD949" s="100"/>
      <c r="AH949" s="100"/>
      <c r="AL949" s="100"/>
      <c r="AP949" s="100"/>
      <c r="AT949" s="100"/>
      <c r="AX949" s="100"/>
      <c r="BB949" s="100"/>
      <c r="BF949" s="100"/>
      <c r="BJ949" s="100"/>
      <c r="BN949" s="100"/>
      <c r="BR949" s="100"/>
      <c r="BV949" s="100"/>
      <c r="BZ949" s="100"/>
      <c r="CD949" s="100"/>
      <c r="CH949" s="100"/>
      <c r="CL949" s="100"/>
      <c r="CP949" s="100"/>
      <c r="CT949" s="100"/>
      <c r="CX949" s="100"/>
      <c r="DB949" s="100"/>
      <c r="DF949" s="100"/>
      <c r="DI949" s="101"/>
    </row>
    <row r="950" spans="1:141" x14ac:dyDescent="0.25">
      <c r="A950" s="90"/>
      <c r="B950" s="90"/>
      <c r="C950" s="90"/>
      <c r="D950" s="90"/>
      <c r="E950" s="195"/>
      <c r="F950" s="100"/>
      <c r="J950" s="100"/>
      <c r="N950" s="100"/>
      <c r="R950" s="100"/>
      <c r="V950" s="100"/>
      <c r="Z950" s="100"/>
      <c r="AD950" s="100"/>
      <c r="AH950" s="100"/>
      <c r="AL950" s="100"/>
      <c r="AP950" s="100"/>
      <c r="AT950" s="100"/>
      <c r="AX950" s="100"/>
      <c r="BB950" s="100"/>
      <c r="BF950" s="100"/>
      <c r="BJ950" s="100"/>
      <c r="BN950" s="100"/>
      <c r="BR950" s="100"/>
      <c r="BV950" s="100"/>
      <c r="BZ950" s="100"/>
      <c r="CD950" s="100"/>
      <c r="CH950" s="100"/>
      <c r="CL950" s="100"/>
      <c r="CP950" s="100"/>
      <c r="CT950" s="100"/>
      <c r="CX950" s="100"/>
      <c r="DB950" s="100"/>
      <c r="DF950" s="100"/>
      <c r="DI950" s="101"/>
    </row>
    <row r="951" spans="1:141" x14ac:dyDescent="0.25">
      <c r="A951" s="90"/>
      <c r="B951" s="90"/>
      <c r="C951" s="90"/>
      <c r="D951" s="90"/>
      <c r="E951" s="193" t="s">
        <v>399</v>
      </c>
      <c r="F951" s="100"/>
      <c r="J951" s="100"/>
      <c r="N951" s="100"/>
      <c r="R951" s="100"/>
      <c r="V951" s="100"/>
      <c r="Z951" s="100"/>
      <c r="AD951" s="100"/>
      <c r="AH951" s="100"/>
      <c r="AL951" s="100"/>
      <c r="AP951" s="100"/>
      <c r="AT951" s="100"/>
      <c r="AX951" s="100"/>
      <c r="BB951" s="100"/>
      <c r="BF951" s="100"/>
      <c r="BJ951" s="100"/>
      <c r="BN951" s="100"/>
      <c r="BR951" s="100"/>
      <c r="BV951" s="100"/>
      <c r="BZ951" s="100"/>
      <c r="CD951" s="100"/>
      <c r="CH951" s="100"/>
      <c r="CL951" s="100"/>
      <c r="CP951" s="100"/>
      <c r="CT951" s="100"/>
      <c r="CX951" s="100"/>
      <c r="DB951" s="100"/>
      <c r="DF951" s="100"/>
      <c r="DI951" s="101"/>
    </row>
    <row r="952" spans="1:141" x14ac:dyDescent="0.25">
      <c r="A952" s="90"/>
      <c r="B952" s="90"/>
      <c r="C952" s="90"/>
      <c r="D952" s="90"/>
      <c r="F952" s="100"/>
      <c r="J952" s="100"/>
      <c r="N952" s="100"/>
      <c r="R952" s="100"/>
      <c r="V952" s="100"/>
      <c r="Z952" s="100"/>
      <c r="AD952" s="100"/>
      <c r="AH952" s="100"/>
      <c r="AL952" s="100"/>
      <c r="AP952" s="100"/>
      <c r="AT952" s="100"/>
      <c r="AX952" s="100"/>
      <c r="BB952" s="100"/>
      <c r="BF952" s="100"/>
      <c r="BJ952" s="100"/>
      <c r="BN952" s="100"/>
      <c r="BR952" s="100"/>
      <c r="BV952" s="100"/>
      <c r="BZ952" s="100"/>
      <c r="CD952" s="100"/>
      <c r="CH952" s="100"/>
      <c r="CL952" s="100"/>
      <c r="CP952" s="100"/>
      <c r="CT952" s="100"/>
      <c r="CX952" s="100"/>
      <c r="DB952" s="100"/>
      <c r="DF952" s="100"/>
      <c r="DI952" s="101"/>
    </row>
    <row r="953" spans="1:141" x14ac:dyDescent="0.25">
      <c r="A953" s="90"/>
      <c r="B953" s="90"/>
      <c r="C953" s="111"/>
      <c r="D953" s="90"/>
      <c r="E953" t="s">
        <v>412</v>
      </c>
      <c r="F953" s="133">
        <f ca="1">SUM(F790,F847,F771)</f>
        <v>0</v>
      </c>
      <c r="G953" s="34">
        <f t="shared" ref="G953:I953" ca="1" si="2051">SUM(G790,G847,G771)</f>
        <v>0</v>
      </c>
      <c r="H953" s="34">
        <f t="shared" ca="1" si="2051"/>
        <v>0</v>
      </c>
      <c r="I953" s="134">
        <f t="shared" ca="1" si="2051"/>
        <v>0</v>
      </c>
      <c r="J953" s="133">
        <f t="shared" ref="J953:BU953" ca="1" si="2052">SUM(J790,J847,J771)</f>
        <v>0</v>
      </c>
      <c r="K953" s="34">
        <f t="shared" ca="1" si="2052"/>
        <v>0</v>
      </c>
      <c r="L953" s="34">
        <f t="shared" ca="1" si="2052"/>
        <v>0</v>
      </c>
      <c r="M953" s="134">
        <f t="shared" ca="1" si="2052"/>
        <v>0</v>
      </c>
      <c r="N953" s="133">
        <f t="shared" ca="1" si="2052"/>
        <v>0</v>
      </c>
      <c r="O953" s="34">
        <f t="shared" ca="1" si="2052"/>
        <v>0</v>
      </c>
      <c r="P953" s="34">
        <f t="shared" ca="1" si="2052"/>
        <v>0</v>
      </c>
      <c r="Q953" s="134">
        <f t="shared" ca="1" si="2052"/>
        <v>0</v>
      </c>
      <c r="R953" s="133">
        <f t="shared" ca="1" si="2052"/>
        <v>0</v>
      </c>
      <c r="S953" s="34">
        <f t="shared" ca="1" si="2052"/>
        <v>0</v>
      </c>
      <c r="T953" s="34">
        <f t="shared" ca="1" si="2052"/>
        <v>0</v>
      </c>
      <c r="U953" s="134">
        <f t="shared" ca="1" si="2052"/>
        <v>0</v>
      </c>
      <c r="V953" s="133">
        <f t="shared" ca="1" si="2052"/>
        <v>0</v>
      </c>
      <c r="W953" s="34">
        <f t="shared" ca="1" si="2052"/>
        <v>0</v>
      </c>
      <c r="X953" s="34">
        <f t="shared" ca="1" si="2052"/>
        <v>0</v>
      </c>
      <c r="Y953" s="134">
        <f t="shared" ca="1" si="2052"/>
        <v>0</v>
      </c>
      <c r="Z953" s="133">
        <f t="shared" ca="1" si="2052"/>
        <v>0</v>
      </c>
      <c r="AA953" s="34">
        <f t="shared" ca="1" si="2052"/>
        <v>0</v>
      </c>
      <c r="AB953" s="34">
        <f t="shared" ca="1" si="2052"/>
        <v>0</v>
      </c>
      <c r="AC953" s="134">
        <f t="shared" ca="1" si="2052"/>
        <v>0</v>
      </c>
      <c r="AD953" s="133">
        <f t="shared" ca="1" si="2052"/>
        <v>0</v>
      </c>
      <c r="AE953" s="34">
        <f t="shared" ca="1" si="2052"/>
        <v>0</v>
      </c>
      <c r="AF953" s="34">
        <f t="shared" ca="1" si="2052"/>
        <v>0</v>
      </c>
      <c r="AG953" s="134">
        <f t="shared" ca="1" si="2052"/>
        <v>0</v>
      </c>
      <c r="AH953" s="133">
        <f t="shared" ca="1" si="2052"/>
        <v>0</v>
      </c>
      <c r="AI953" s="34">
        <f t="shared" ca="1" si="2052"/>
        <v>0</v>
      </c>
      <c r="AJ953" s="34">
        <f t="shared" ca="1" si="2052"/>
        <v>0</v>
      </c>
      <c r="AK953" s="134">
        <f t="shared" ca="1" si="2052"/>
        <v>0</v>
      </c>
      <c r="AL953" s="133">
        <f t="shared" ca="1" si="2052"/>
        <v>0</v>
      </c>
      <c r="AM953" s="34">
        <f t="shared" ca="1" si="2052"/>
        <v>0</v>
      </c>
      <c r="AN953" s="34">
        <f t="shared" ca="1" si="2052"/>
        <v>0</v>
      </c>
      <c r="AO953" s="134">
        <f t="shared" ca="1" si="2052"/>
        <v>0</v>
      </c>
      <c r="AP953" s="133">
        <f t="shared" ca="1" si="2052"/>
        <v>0</v>
      </c>
      <c r="AQ953" s="34">
        <f t="shared" ca="1" si="2052"/>
        <v>0</v>
      </c>
      <c r="AR953" s="34">
        <f t="shared" ca="1" si="2052"/>
        <v>0</v>
      </c>
      <c r="AS953" s="134">
        <f t="shared" ca="1" si="2052"/>
        <v>0</v>
      </c>
      <c r="AT953" s="133">
        <f t="shared" ca="1" si="2052"/>
        <v>0</v>
      </c>
      <c r="AU953" s="34">
        <f t="shared" ca="1" si="2052"/>
        <v>0</v>
      </c>
      <c r="AV953" s="34">
        <f t="shared" ca="1" si="2052"/>
        <v>0</v>
      </c>
      <c r="AW953" s="134">
        <f t="shared" ca="1" si="2052"/>
        <v>0</v>
      </c>
      <c r="AX953" s="133">
        <f t="shared" ca="1" si="2052"/>
        <v>0</v>
      </c>
      <c r="AY953" s="34">
        <f t="shared" ca="1" si="2052"/>
        <v>0</v>
      </c>
      <c r="AZ953" s="34">
        <f t="shared" ca="1" si="2052"/>
        <v>0</v>
      </c>
      <c r="BA953" s="134">
        <f t="shared" ca="1" si="2052"/>
        <v>0</v>
      </c>
      <c r="BB953" s="133">
        <f t="shared" ca="1" si="2052"/>
        <v>0</v>
      </c>
      <c r="BC953" s="34">
        <f t="shared" ca="1" si="2052"/>
        <v>0</v>
      </c>
      <c r="BD953" s="34">
        <f t="shared" ca="1" si="2052"/>
        <v>0</v>
      </c>
      <c r="BE953" s="134">
        <f t="shared" ca="1" si="2052"/>
        <v>0</v>
      </c>
      <c r="BF953" s="133">
        <f t="shared" ca="1" si="2052"/>
        <v>0</v>
      </c>
      <c r="BG953" s="34">
        <f t="shared" ca="1" si="2052"/>
        <v>0</v>
      </c>
      <c r="BH953" s="34">
        <f t="shared" ca="1" si="2052"/>
        <v>0</v>
      </c>
      <c r="BI953" s="134">
        <f t="shared" ca="1" si="2052"/>
        <v>0</v>
      </c>
      <c r="BJ953" s="133">
        <f t="shared" ca="1" si="2052"/>
        <v>0</v>
      </c>
      <c r="BK953" s="34">
        <f t="shared" ca="1" si="2052"/>
        <v>0</v>
      </c>
      <c r="BL953" s="34">
        <f t="shared" ca="1" si="2052"/>
        <v>0</v>
      </c>
      <c r="BM953" s="134">
        <f t="shared" ca="1" si="2052"/>
        <v>0</v>
      </c>
      <c r="BN953" s="133">
        <f t="shared" ca="1" si="2052"/>
        <v>0</v>
      </c>
      <c r="BO953" s="34">
        <f t="shared" ca="1" si="2052"/>
        <v>0</v>
      </c>
      <c r="BP953" s="34">
        <f t="shared" ca="1" si="2052"/>
        <v>0</v>
      </c>
      <c r="BQ953" s="134">
        <f t="shared" ca="1" si="2052"/>
        <v>0</v>
      </c>
      <c r="BR953" s="133">
        <f t="shared" ca="1" si="2052"/>
        <v>0</v>
      </c>
      <c r="BS953" s="34">
        <f t="shared" ca="1" si="2052"/>
        <v>0</v>
      </c>
      <c r="BT953" s="34">
        <f t="shared" ca="1" si="2052"/>
        <v>0</v>
      </c>
      <c r="BU953" s="134">
        <f t="shared" ca="1" si="2052"/>
        <v>0</v>
      </c>
      <c r="BV953" s="133">
        <f t="shared" ref="BV953:DI953" ca="1" si="2053">SUM(BV790,BV847,BV771)</f>
        <v>0</v>
      </c>
      <c r="BW953" s="34">
        <f t="shared" ca="1" si="2053"/>
        <v>0</v>
      </c>
      <c r="BX953" s="34">
        <f t="shared" ca="1" si="2053"/>
        <v>0</v>
      </c>
      <c r="BY953" s="134">
        <f t="shared" ca="1" si="2053"/>
        <v>0</v>
      </c>
      <c r="BZ953" s="133">
        <f t="shared" ca="1" si="2053"/>
        <v>0</v>
      </c>
      <c r="CA953" s="34">
        <f t="shared" ca="1" si="2053"/>
        <v>0</v>
      </c>
      <c r="CB953" s="34">
        <f t="shared" ca="1" si="2053"/>
        <v>0</v>
      </c>
      <c r="CC953" s="134">
        <f t="shared" ca="1" si="2053"/>
        <v>0</v>
      </c>
      <c r="CD953" s="133">
        <f t="shared" ca="1" si="2053"/>
        <v>0</v>
      </c>
      <c r="CE953" s="34">
        <f t="shared" ca="1" si="2053"/>
        <v>0</v>
      </c>
      <c r="CF953" s="34">
        <f t="shared" ca="1" si="2053"/>
        <v>0</v>
      </c>
      <c r="CG953" s="134">
        <f t="shared" ca="1" si="2053"/>
        <v>0</v>
      </c>
      <c r="CH953" s="133">
        <f t="shared" ca="1" si="2053"/>
        <v>0</v>
      </c>
      <c r="CI953" s="34">
        <f t="shared" ca="1" si="2053"/>
        <v>0</v>
      </c>
      <c r="CJ953" s="34">
        <f t="shared" ca="1" si="2053"/>
        <v>0</v>
      </c>
      <c r="CK953" s="134">
        <f t="shared" ca="1" si="2053"/>
        <v>0</v>
      </c>
      <c r="CL953" s="133">
        <f t="shared" ca="1" si="2053"/>
        <v>0</v>
      </c>
      <c r="CM953" s="34">
        <f t="shared" ca="1" si="2053"/>
        <v>0</v>
      </c>
      <c r="CN953" s="34">
        <f t="shared" ca="1" si="2053"/>
        <v>0</v>
      </c>
      <c r="CO953" s="134">
        <f t="shared" ca="1" si="2053"/>
        <v>0</v>
      </c>
      <c r="CP953" s="133">
        <f t="shared" ca="1" si="2053"/>
        <v>0</v>
      </c>
      <c r="CQ953" s="34">
        <f t="shared" ca="1" si="2053"/>
        <v>0</v>
      </c>
      <c r="CR953" s="34">
        <f t="shared" ca="1" si="2053"/>
        <v>0</v>
      </c>
      <c r="CS953" s="134">
        <f t="shared" ca="1" si="2053"/>
        <v>0</v>
      </c>
      <c r="CT953" s="133">
        <f t="shared" ca="1" si="2053"/>
        <v>0</v>
      </c>
      <c r="CU953" s="34">
        <f t="shared" ca="1" si="2053"/>
        <v>0</v>
      </c>
      <c r="CV953" s="34">
        <f t="shared" ca="1" si="2053"/>
        <v>0</v>
      </c>
      <c r="CW953" s="134">
        <f t="shared" ca="1" si="2053"/>
        <v>0</v>
      </c>
      <c r="CX953" s="133">
        <f t="shared" ca="1" si="2053"/>
        <v>0</v>
      </c>
      <c r="CY953" s="34">
        <f t="shared" ca="1" si="2053"/>
        <v>0</v>
      </c>
      <c r="CZ953" s="34">
        <f t="shared" ca="1" si="2053"/>
        <v>0</v>
      </c>
      <c r="DA953" s="134">
        <f t="shared" ca="1" si="2053"/>
        <v>0</v>
      </c>
      <c r="DB953" s="133">
        <f t="shared" ca="1" si="2053"/>
        <v>0</v>
      </c>
      <c r="DC953" s="34">
        <f t="shared" ca="1" si="2053"/>
        <v>0</v>
      </c>
      <c r="DD953" s="34">
        <f t="shared" ca="1" si="2053"/>
        <v>0</v>
      </c>
      <c r="DE953" s="134">
        <f t="shared" ca="1" si="2053"/>
        <v>0</v>
      </c>
      <c r="DF953" s="133">
        <f t="shared" ca="1" si="2053"/>
        <v>0</v>
      </c>
      <c r="DG953" s="34">
        <f t="shared" ca="1" si="2053"/>
        <v>0</v>
      </c>
      <c r="DH953" s="34">
        <f t="shared" ca="1" si="2053"/>
        <v>0</v>
      </c>
      <c r="DI953" s="134">
        <f t="shared" ca="1" si="2053"/>
        <v>0</v>
      </c>
      <c r="DJ953" s="69"/>
      <c r="DK953" s="34">
        <f t="shared" ref="DK953:EK953" ca="1" si="2054">SUM(DK790,DK847,DK771)</f>
        <v>0</v>
      </c>
      <c r="DL953" s="34" t="e">
        <f t="shared" ca="1" si="2054"/>
        <v>#N/A</v>
      </c>
      <c r="DM953" s="34" t="e">
        <f t="shared" ca="1" si="2054"/>
        <v>#VALUE!</v>
      </c>
      <c r="DN953" s="34" t="e">
        <f t="shared" ca="1" si="2054"/>
        <v>#VALUE!</v>
      </c>
      <c r="DO953" s="34" t="e">
        <f t="shared" ca="1" si="2054"/>
        <v>#VALUE!</v>
      </c>
      <c r="DP953" s="34" t="e">
        <f t="shared" ca="1" si="2054"/>
        <v>#VALUE!</v>
      </c>
      <c r="DQ953" s="34" t="e">
        <f t="shared" ca="1" si="2054"/>
        <v>#VALUE!</v>
      </c>
      <c r="DR953" s="34" t="e">
        <f t="shared" ca="1" si="2054"/>
        <v>#VALUE!</v>
      </c>
      <c r="DS953" s="34" t="e">
        <f t="shared" ca="1" si="2054"/>
        <v>#VALUE!</v>
      </c>
      <c r="DT953" s="34" t="e">
        <f t="shared" ca="1" si="2054"/>
        <v>#VALUE!</v>
      </c>
      <c r="DU953" s="34" t="e">
        <f t="shared" ca="1" si="2054"/>
        <v>#VALUE!</v>
      </c>
      <c r="DV953" s="34" t="e">
        <f t="shared" ca="1" si="2054"/>
        <v>#VALUE!</v>
      </c>
      <c r="DW953" s="34" t="e">
        <f t="shared" ca="1" si="2054"/>
        <v>#VALUE!</v>
      </c>
      <c r="DX953" s="34" t="e">
        <f t="shared" ca="1" si="2054"/>
        <v>#VALUE!</v>
      </c>
      <c r="DY953" s="34" t="e">
        <f t="shared" ca="1" si="2054"/>
        <v>#VALUE!</v>
      </c>
      <c r="DZ953" s="34" t="e">
        <f t="shared" ca="1" si="2054"/>
        <v>#VALUE!</v>
      </c>
      <c r="EA953" s="34" t="e">
        <f t="shared" ca="1" si="2054"/>
        <v>#VALUE!</v>
      </c>
      <c r="EB953" s="34" t="e">
        <f t="shared" ca="1" si="2054"/>
        <v>#VALUE!</v>
      </c>
      <c r="EC953" s="34" t="e">
        <f t="shared" ca="1" si="2054"/>
        <v>#VALUE!</v>
      </c>
      <c r="ED953" s="34" t="e">
        <f t="shared" ca="1" si="2054"/>
        <v>#VALUE!</v>
      </c>
      <c r="EE953" s="34" t="e">
        <f t="shared" ca="1" si="2054"/>
        <v>#VALUE!</v>
      </c>
      <c r="EF953" s="34" t="e">
        <f t="shared" ca="1" si="2054"/>
        <v>#VALUE!</v>
      </c>
      <c r="EG953" s="34" t="e">
        <f t="shared" ca="1" si="2054"/>
        <v>#VALUE!</v>
      </c>
      <c r="EH953" s="34" t="e">
        <f t="shared" ca="1" si="2054"/>
        <v>#VALUE!</v>
      </c>
      <c r="EI953" s="34" t="e">
        <f t="shared" ca="1" si="2054"/>
        <v>#VALUE!</v>
      </c>
      <c r="EJ953" s="34" t="e">
        <f t="shared" ca="1" si="2054"/>
        <v>#VALUE!</v>
      </c>
      <c r="EK953" s="34" t="e">
        <f t="shared" ca="1" si="2054"/>
        <v>#VALUE!</v>
      </c>
    </row>
    <row r="954" spans="1:141" x14ac:dyDescent="0.25">
      <c r="A954" s="90"/>
      <c r="B954" s="90"/>
      <c r="C954" s="111"/>
      <c r="D954" s="90"/>
      <c r="E954" t="s">
        <v>413</v>
      </c>
      <c r="F954" s="133">
        <f ca="1">SUM(F847,F790,F771,F752,F352)</f>
        <v>0</v>
      </c>
      <c r="G954" s="34">
        <f t="shared" ref="G954:I954" ca="1" si="2055">SUM(G847,G790,G771,G752,G352)</f>
        <v>0</v>
      </c>
      <c r="H954" s="34">
        <f t="shared" ca="1" si="2055"/>
        <v>0</v>
      </c>
      <c r="I954" s="134">
        <f t="shared" ca="1" si="2055"/>
        <v>0</v>
      </c>
      <c r="J954" s="133">
        <f t="shared" ref="J954:BU954" ca="1" si="2056">SUM(J847,J790,J771,J752,J352)</f>
        <v>0</v>
      </c>
      <c r="K954" s="34">
        <f t="shared" ca="1" si="2056"/>
        <v>0</v>
      </c>
      <c r="L954" s="34">
        <f t="shared" ca="1" si="2056"/>
        <v>0</v>
      </c>
      <c r="M954" s="134">
        <f t="shared" ca="1" si="2056"/>
        <v>0</v>
      </c>
      <c r="N954" s="133">
        <f t="shared" ca="1" si="2056"/>
        <v>0</v>
      </c>
      <c r="O954" s="34">
        <f t="shared" ca="1" si="2056"/>
        <v>0</v>
      </c>
      <c r="P954" s="34">
        <f t="shared" ca="1" si="2056"/>
        <v>0</v>
      </c>
      <c r="Q954" s="134">
        <f t="shared" ca="1" si="2056"/>
        <v>0</v>
      </c>
      <c r="R954" s="133">
        <f t="shared" ca="1" si="2056"/>
        <v>0</v>
      </c>
      <c r="S954" s="34">
        <f t="shared" ca="1" si="2056"/>
        <v>0</v>
      </c>
      <c r="T954" s="34">
        <f t="shared" ca="1" si="2056"/>
        <v>0</v>
      </c>
      <c r="U954" s="134">
        <f t="shared" ca="1" si="2056"/>
        <v>0</v>
      </c>
      <c r="V954" s="133">
        <f t="shared" ca="1" si="2056"/>
        <v>0</v>
      </c>
      <c r="W954" s="34">
        <f t="shared" ca="1" si="2056"/>
        <v>0</v>
      </c>
      <c r="X954" s="34">
        <f t="shared" ca="1" si="2056"/>
        <v>0</v>
      </c>
      <c r="Y954" s="134">
        <f t="shared" ca="1" si="2056"/>
        <v>0</v>
      </c>
      <c r="Z954" s="133">
        <f t="shared" ca="1" si="2056"/>
        <v>0</v>
      </c>
      <c r="AA954" s="34">
        <f t="shared" ca="1" si="2056"/>
        <v>0</v>
      </c>
      <c r="AB954" s="34">
        <f t="shared" ca="1" si="2056"/>
        <v>0</v>
      </c>
      <c r="AC954" s="134">
        <f t="shared" ca="1" si="2056"/>
        <v>0</v>
      </c>
      <c r="AD954" s="133">
        <f t="shared" ca="1" si="2056"/>
        <v>0</v>
      </c>
      <c r="AE954" s="34">
        <f t="shared" ca="1" si="2056"/>
        <v>0</v>
      </c>
      <c r="AF954" s="34">
        <f t="shared" ca="1" si="2056"/>
        <v>0</v>
      </c>
      <c r="AG954" s="134">
        <f t="shared" ca="1" si="2056"/>
        <v>0</v>
      </c>
      <c r="AH954" s="133">
        <f t="shared" ca="1" si="2056"/>
        <v>0</v>
      </c>
      <c r="AI954" s="34">
        <f t="shared" ca="1" si="2056"/>
        <v>0</v>
      </c>
      <c r="AJ954" s="34">
        <f t="shared" ca="1" si="2056"/>
        <v>0</v>
      </c>
      <c r="AK954" s="134">
        <f t="shared" ca="1" si="2056"/>
        <v>0</v>
      </c>
      <c r="AL954" s="133">
        <f t="shared" ca="1" si="2056"/>
        <v>0</v>
      </c>
      <c r="AM954" s="34">
        <f t="shared" ca="1" si="2056"/>
        <v>0</v>
      </c>
      <c r="AN954" s="34">
        <f t="shared" ca="1" si="2056"/>
        <v>0</v>
      </c>
      <c r="AO954" s="134">
        <f t="shared" ca="1" si="2056"/>
        <v>0</v>
      </c>
      <c r="AP954" s="133">
        <f t="shared" ca="1" si="2056"/>
        <v>0</v>
      </c>
      <c r="AQ954" s="34">
        <f t="shared" ca="1" si="2056"/>
        <v>0</v>
      </c>
      <c r="AR954" s="34">
        <f t="shared" ca="1" si="2056"/>
        <v>0</v>
      </c>
      <c r="AS954" s="134">
        <f t="shared" ca="1" si="2056"/>
        <v>0</v>
      </c>
      <c r="AT954" s="133">
        <f t="shared" ca="1" si="2056"/>
        <v>0</v>
      </c>
      <c r="AU954" s="34">
        <f t="shared" ca="1" si="2056"/>
        <v>0</v>
      </c>
      <c r="AV954" s="34">
        <f t="shared" ca="1" si="2056"/>
        <v>0</v>
      </c>
      <c r="AW954" s="134">
        <f t="shared" ca="1" si="2056"/>
        <v>0</v>
      </c>
      <c r="AX954" s="133">
        <f t="shared" ca="1" si="2056"/>
        <v>0</v>
      </c>
      <c r="AY954" s="34">
        <f t="shared" ca="1" si="2056"/>
        <v>0</v>
      </c>
      <c r="AZ954" s="34">
        <f t="shared" ca="1" si="2056"/>
        <v>0</v>
      </c>
      <c r="BA954" s="134">
        <f t="shared" ca="1" si="2056"/>
        <v>0</v>
      </c>
      <c r="BB954" s="133">
        <f t="shared" ca="1" si="2056"/>
        <v>0</v>
      </c>
      <c r="BC954" s="34">
        <f t="shared" ca="1" si="2056"/>
        <v>0</v>
      </c>
      <c r="BD954" s="34">
        <f t="shared" ca="1" si="2056"/>
        <v>0</v>
      </c>
      <c r="BE954" s="134">
        <f t="shared" ca="1" si="2056"/>
        <v>0</v>
      </c>
      <c r="BF954" s="133">
        <f t="shared" ca="1" si="2056"/>
        <v>0</v>
      </c>
      <c r="BG954" s="34">
        <f t="shared" ca="1" si="2056"/>
        <v>0</v>
      </c>
      <c r="BH954" s="34">
        <f t="shared" ca="1" si="2056"/>
        <v>0</v>
      </c>
      <c r="BI954" s="134">
        <f t="shared" ca="1" si="2056"/>
        <v>0</v>
      </c>
      <c r="BJ954" s="133">
        <f t="shared" ca="1" si="2056"/>
        <v>0</v>
      </c>
      <c r="BK954" s="34">
        <f t="shared" ca="1" si="2056"/>
        <v>0</v>
      </c>
      <c r="BL954" s="34">
        <f t="shared" ca="1" si="2056"/>
        <v>0</v>
      </c>
      <c r="BM954" s="134">
        <f t="shared" ca="1" si="2056"/>
        <v>0</v>
      </c>
      <c r="BN954" s="133">
        <f t="shared" ca="1" si="2056"/>
        <v>0</v>
      </c>
      <c r="BO954" s="34">
        <f t="shared" ca="1" si="2056"/>
        <v>0</v>
      </c>
      <c r="BP954" s="34">
        <f t="shared" ca="1" si="2056"/>
        <v>0</v>
      </c>
      <c r="BQ954" s="134">
        <f t="shared" ca="1" si="2056"/>
        <v>0</v>
      </c>
      <c r="BR954" s="133">
        <f t="shared" ca="1" si="2056"/>
        <v>0</v>
      </c>
      <c r="BS954" s="34">
        <f t="shared" ca="1" si="2056"/>
        <v>0</v>
      </c>
      <c r="BT954" s="34">
        <f t="shared" ca="1" si="2056"/>
        <v>0</v>
      </c>
      <c r="BU954" s="134">
        <f t="shared" ca="1" si="2056"/>
        <v>0</v>
      </c>
      <c r="BV954" s="133">
        <f t="shared" ref="BV954:DI954" ca="1" si="2057">SUM(BV847,BV790,BV771,BV752,BV352)</f>
        <v>0</v>
      </c>
      <c r="BW954" s="34">
        <f t="shared" ca="1" si="2057"/>
        <v>0</v>
      </c>
      <c r="BX954" s="34">
        <f t="shared" ca="1" si="2057"/>
        <v>0</v>
      </c>
      <c r="BY954" s="134">
        <f t="shared" ca="1" si="2057"/>
        <v>0</v>
      </c>
      <c r="BZ954" s="133">
        <f t="shared" ca="1" si="2057"/>
        <v>0</v>
      </c>
      <c r="CA954" s="34">
        <f t="shared" ca="1" si="2057"/>
        <v>0</v>
      </c>
      <c r="CB954" s="34">
        <f t="shared" ca="1" si="2057"/>
        <v>0</v>
      </c>
      <c r="CC954" s="134">
        <f t="shared" ca="1" si="2057"/>
        <v>0</v>
      </c>
      <c r="CD954" s="133">
        <f t="shared" ca="1" si="2057"/>
        <v>0</v>
      </c>
      <c r="CE954" s="34">
        <f t="shared" ca="1" si="2057"/>
        <v>0</v>
      </c>
      <c r="CF954" s="34">
        <f t="shared" ca="1" si="2057"/>
        <v>0</v>
      </c>
      <c r="CG954" s="134">
        <f t="shared" ca="1" si="2057"/>
        <v>0</v>
      </c>
      <c r="CH954" s="133">
        <f t="shared" ca="1" si="2057"/>
        <v>0</v>
      </c>
      <c r="CI954" s="34">
        <f t="shared" ca="1" si="2057"/>
        <v>0</v>
      </c>
      <c r="CJ954" s="34">
        <f t="shared" ca="1" si="2057"/>
        <v>0</v>
      </c>
      <c r="CK954" s="134">
        <f t="shared" ca="1" si="2057"/>
        <v>0</v>
      </c>
      <c r="CL954" s="133">
        <f t="shared" ca="1" si="2057"/>
        <v>0</v>
      </c>
      <c r="CM954" s="34">
        <f t="shared" ca="1" si="2057"/>
        <v>0</v>
      </c>
      <c r="CN954" s="34">
        <f t="shared" ca="1" si="2057"/>
        <v>0</v>
      </c>
      <c r="CO954" s="134">
        <f t="shared" ca="1" si="2057"/>
        <v>0</v>
      </c>
      <c r="CP954" s="133">
        <f t="shared" ca="1" si="2057"/>
        <v>0</v>
      </c>
      <c r="CQ954" s="34">
        <f t="shared" ca="1" si="2057"/>
        <v>0</v>
      </c>
      <c r="CR954" s="34">
        <f t="shared" ca="1" si="2057"/>
        <v>0</v>
      </c>
      <c r="CS954" s="134">
        <f t="shared" ca="1" si="2057"/>
        <v>0</v>
      </c>
      <c r="CT954" s="133">
        <f t="shared" ca="1" si="2057"/>
        <v>0</v>
      </c>
      <c r="CU954" s="34">
        <f t="shared" ca="1" si="2057"/>
        <v>0</v>
      </c>
      <c r="CV954" s="34">
        <f t="shared" ca="1" si="2057"/>
        <v>0</v>
      </c>
      <c r="CW954" s="134">
        <f t="shared" ca="1" si="2057"/>
        <v>0</v>
      </c>
      <c r="CX954" s="133">
        <f t="shared" ca="1" si="2057"/>
        <v>0</v>
      </c>
      <c r="CY954" s="34">
        <f t="shared" ca="1" si="2057"/>
        <v>0</v>
      </c>
      <c r="CZ954" s="34">
        <f t="shared" ca="1" si="2057"/>
        <v>0</v>
      </c>
      <c r="DA954" s="134">
        <f t="shared" ca="1" si="2057"/>
        <v>0</v>
      </c>
      <c r="DB954" s="133">
        <f t="shared" ca="1" si="2057"/>
        <v>0</v>
      </c>
      <c r="DC954" s="34">
        <f t="shared" ca="1" si="2057"/>
        <v>0</v>
      </c>
      <c r="DD954" s="34">
        <f t="shared" ca="1" si="2057"/>
        <v>0</v>
      </c>
      <c r="DE954" s="134">
        <f t="shared" ca="1" si="2057"/>
        <v>0</v>
      </c>
      <c r="DF954" s="133">
        <f t="shared" ca="1" si="2057"/>
        <v>0</v>
      </c>
      <c r="DG954" s="34">
        <f t="shared" ca="1" si="2057"/>
        <v>0</v>
      </c>
      <c r="DH954" s="34">
        <f t="shared" ca="1" si="2057"/>
        <v>0</v>
      </c>
      <c r="DI954" s="134">
        <f t="shared" ca="1" si="2057"/>
        <v>0</v>
      </c>
      <c r="DJ954" s="69"/>
      <c r="DK954" s="34">
        <f t="shared" ref="DK954:EK954" ca="1" si="2058">SUM(DK847,DK790,DK771,DK752,DK352)</f>
        <v>0</v>
      </c>
      <c r="DL954" s="34" t="e">
        <f t="shared" ca="1" si="2058"/>
        <v>#N/A</v>
      </c>
      <c r="DM954" s="34" t="e">
        <f t="shared" ca="1" si="2058"/>
        <v>#VALUE!</v>
      </c>
      <c r="DN954" s="34" t="e">
        <f t="shared" ca="1" si="2058"/>
        <v>#VALUE!</v>
      </c>
      <c r="DO954" s="34" t="e">
        <f t="shared" ca="1" si="2058"/>
        <v>#VALUE!</v>
      </c>
      <c r="DP954" s="34" t="e">
        <f t="shared" ca="1" si="2058"/>
        <v>#VALUE!</v>
      </c>
      <c r="DQ954" s="34" t="e">
        <f t="shared" ca="1" si="2058"/>
        <v>#VALUE!</v>
      </c>
      <c r="DR954" s="34" t="e">
        <f t="shared" ca="1" si="2058"/>
        <v>#VALUE!</v>
      </c>
      <c r="DS954" s="34" t="e">
        <f t="shared" ca="1" si="2058"/>
        <v>#VALUE!</v>
      </c>
      <c r="DT954" s="34" t="e">
        <f t="shared" ca="1" si="2058"/>
        <v>#VALUE!</v>
      </c>
      <c r="DU954" s="34" t="e">
        <f t="shared" ca="1" si="2058"/>
        <v>#VALUE!</v>
      </c>
      <c r="DV954" s="34" t="e">
        <f t="shared" ca="1" si="2058"/>
        <v>#VALUE!</v>
      </c>
      <c r="DW954" s="34" t="e">
        <f t="shared" ca="1" si="2058"/>
        <v>#VALUE!</v>
      </c>
      <c r="DX954" s="34" t="e">
        <f t="shared" ca="1" si="2058"/>
        <v>#VALUE!</v>
      </c>
      <c r="DY954" s="34" t="e">
        <f t="shared" ca="1" si="2058"/>
        <v>#VALUE!</v>
      </c>
      <c r="DZ954" s="34" t="e">
        <f t="shared" ca="1" si="2058"/>
        <v>#VALUE!</v>
      </c>
      <c r="EA954" s="34" t="e">
        <f t="shared" ca="1" si="2058"/>
        <v>#VALUE!</v>
      </c>
      <c r="EB954" s="34" t="e">
        <f t="shared" ca="1" si="2058"/>
        <v>#VALUE!</v>
      </c>
      <c r="EC954" s="34" t="e">
        <f t="shared" ca="1" si="2058"/>
        <v>#VALUE!</v>
      </c>
      <c r="ED954" s="34" t="e">
        <f t="shared" ca="1" si="2058"/>
        <v>#VALUE!</v>
      </c>
      <c r="EE954" s="34" t="e">
        <f t="shared" ca="1" si="2058"/>
        <v>#VALUE!</v>
      </c>
      <c r="EF954" s="34" t="e">
        <f t="shared" ca="1" si="2058"/>
        <v>#VALUE!</v>
      </c>
      <c r="EG954" s="34" t="e">
        <f t="shared" ca="1" si="2058"/>
        <v>#VALUE!</v>
      </c>
      <c r="EH954" s="34" t="e">
        <f t="shared" ca="1" si="2058"/>
        <v>#VALUE!</v>
      </c>
      <c r="EI954" s="34" t="e">
        <f t="shared" ca="1" si="2058"/>
        <v>#VALUE!</v>
      </c>
      <c r="EJ954" s="34" t="e">
        <f t="shared" ca="1" si="2058"/>
        <v>#VALUE!</v>
      </c>
      <c r="EK954" s="34" t="e">
        <f t="shared" ca="1" si="2058"/>
        <v>#VALUE!</v>
      </c>
    </row>
    <row r="955" spans="1:141" x14ac:dyDescent="0.25">
      <c r="A955" s="90"/>
      <c r="B955" s="90"/>
      <c r="C955" s="90"/>
      <c r="D955" s="90"/>
      <c r="F955" s="100"/>
      <c r="J955" s="100"/>
      <c r="N955" s="100"/>
      <c r="R955" s="100"/>
      <c r="V955" s="100"/>
      <c r="Z955" s="100"/>
      <c r="AD955" s="100"/>
      <c r="AH955" s="100"/>
      <c r="AL955" s="100"/>
      <c r="AP955" s="100"/>
      <c r="AT955" s="100"/>
      <c r="AX955" s="100"/>
      <c r="BB955" s="100"/>
      <c r="BF955" s="100"/>
      <c r="BJ955" s="100"/>
      <c r="BN955" s="100"/>
      <c r="BR955" s="100"/>
      <c r="BV955" s="100"/>
      <c r="BZ955" s="100"/>
      <c r="CD955" s="100"/>
      <c r="CH955" s="100"/>
      <c r="CL955" s="100"/>
      <c r="CP955" s="100"/>
      <c r="CT955" s="100"/>
      <c r="CX955" s="100"/>
      <c r="DB955" s="100"/>
      <c r="DF955" s="100"/>
      <c r="DI955" s="101"/>
    </row>
    <row r="956" spans="1:141" x14ac:dyDescent="0.25">
      <c r="A956" s="90"/>
      <c r="B956" s="90"/>
      <c r="C956" s="90"/>
      <c r="D956" s="90"/>
      <c r="E956" t="s">
        <v>409</v>
      </c>
      <c r="F956" s="215"/>
      <c r="G956" s="199"/>
      <c r="H956" s="199"/>
      <c r="I956" s="216" t="str">
        <f ca="1">IFERROR(SUM(F44:I44)/I953,"")</f>
        <v/>
      </c>
      <c r="J956" s="215" t="str">
        <f t="shared" ref="J956:BU956" ca="1" si="2059">IFERROR(SUM(G44:J44)/J953,"")</f>
        <v/>
      </c>
      <c r="K956" s="199" t="str">
        <f t="shared" ca="1" si="2059"/>
        <v/>
      </c>
      <c r="L956" s="199" t="str">
        <f t="shared" ca="1" si="2059"/>
        <v/>
      </c>
      <c r="M956" s="216" t="str">
        <f t="shared" ca="1" si="2059"/>
        <v/>
      </c>
      <c r="N956" s="215" t="str">
        <f t="shared" ca="1" si="2059"/>
        <v/>
      </c>
      <c r="O956" s="199" t="str">
        <f t="shared" ca="1" si="2059"/>
        <v/>
      </c>
      <c r="P956" s="199" t="str">
        <f t="shared" ca="1" si="2059"/>
        <v/>
      </c>
      <c r="Q956" s="216" t="str">
        <f t="shared" ca="1" si="2059"/>
        <v/>
      </c>
      <c r="R956" s="215" t="str">
        <f t="shared" ca="1" si="2059"/>
        <v/>
      </c>
      <c r="S956" s="199" t="str">
        <f t="shared" ca="1" si="2059"/>
        <v/>
      </c>
      <c r="T956" s="199" t="str">
        <f t="shared" ca="1" si="2059"/>
        <v/>
      </c>
      <c r="U956" s="216" t="str">
        <f t="shared" ca="1" si="2059"/>
        <v/>
      </c>
      <c r="V956" s="215" t="str">
        <f t="shared" ca="1" si="2059"/>
        <v/>
      </c>
      <c r="W956" s="199" t="str">
        <f t="shared" ca="1" si="2059"/>
        <v/>
      </c>
      <c r="X956" s="199" t="str">
        <f t="shared" ca="1" si="2059"/>
        <v/>
      </c>
      <c r="Y956" s="216" t="str">
        <f t="shared" ca="1" si="2059"/>
        <v/>
      </c>
      <c r="Z956" s="215" t="str">
        <f t="shared" ca="1" si="2059"/>
        <v/>
      </c>
      <c r="AA956" s="199" t="str">
        <f t="shared" ca="1" si="2059"/>
        <v/>
      </c>
      <c r="AB956" s="199" t="str">
        <f t="shared" ca="1" si="2059"/>
        <v/>
      </c>
      <c r="AC956" s="216" t="str">
        <f t="shared" ca="1" si="2059"/>
        <v/>
      </c>
      <c r="AD956" s="215" t="str">
        <f t="shared" ca="1" si="2059"/>
        <v/>
      </c>
      <c r="AE956" s="199" t="str">
        <f t="shared" ca="1" si="2059"/>
        <v/>
      </c>
      <c r="AF956" s="199" t="str">
        <f t="shared" ca="1" si="2059"/>
        <v/>
      </c>
      <c r="AG956" s="216" t="str">
        <f t="shared" ca="1" si="2059"/>
        <v/>
      </c>
      <c r="AH956" s="215" t="str">
        <f t="shared" ca="1" si="2059"/>
        <v/>
      </c>
      <c r="AI956" s="199" t="str">
        <f t="shared" ca="1" si="2059"/>
        <v/>
      </c>
      <c r="AJ956" s="199" t="str">
        <f t="shared" ca="1" si="2059"/>
        <v/>
      </c>
      <c r="AK956" s="216" t="str">
        <f t="shared" ca="1" si="2059"/>
        <v/>
      </c>
      <c r="AL956" s="215" t="str">
        <f t="shared" ca="1" si="2059"/>
        <v/>
      </c>
      <c r="AM956" s="199" t="str">
        <f t="shared" ca="1" si="2059"/>
        <v/>
      </c>
      <c r="AN956" s="199" t="str">
        <f t="shared" ca="1" si="2059"/>
        <v/>
      </c>
      <c r="AO956" s="216" t="str">
        <f t="shared" ca="1" si="2059"/>
        <v/>
      </c>
      <c r="AP956" s="215" t="str">
        <f t="shared" ca="1" si="2059"/>
        <v/>
      </c>
      <c r="AQ956" s="199" t="str">
        <f t="shared" ca="1" si="2059"/>
        <v/>
      </c>
      <c r="AR956" s="199" t="str">
        <f t="shared" ca="1" si="2059"/>
        <v/>
      </c>
      <c r="AS956" s="216" t="str">
        <f t="shared" ca="1" si="2059"/>
        <v/>
      </c>
      <c r="AT956" s="215" t="str">
        <f t="shared" ca="1" si="2059"/>
        <v/>
      </c>
      <c r="AU956" s="199" t="str">
        <f t="shared" ca="1" si="2059"/>
        <v/>
      </c>
      <c r="AV956" s="199" t="str">
        <f t="shared" ca="1" si="2059"/>
        <v/>
      </c>
      <c r="AW956" s="216" t="str">
        <f t="shared" ca="1" si="2059"/>
        <v/>
      </c>
      <c r="AX956" s="215" t="str">
        <f t="shared" ca="1" si="2059"/>
        <v/>
      </c>
      <c r="AY956" s="199" t="str">
        <f t="shared" ca="1" si="2059"/>
        <v/>
      </c>
      <c r="AZ956" s="199" t="str">
        <f t="shared" ca="1" si="2059"/>
        <v/>
      </c>
      <c r="BA956" s="216" t="str">
        <f t="shared" ca="1" si="2059"/>
        <v/>
      </c>
      <c r="BB956" s="215" t="str">
        <f t="shared" ca="1" si="2059"/>
        <v/>
      </c>
      <c r="BC956" s="199" t="str">
        <f t="shared" ca="1" si="2059"/>
        <v/>
      </c>
      <c r="BD956" s="199" t="str">
        <f t="shared" ca="1" si="2059"/>
        <v/>
      </c>
      <c r="BE956" s="216" t="str">
        <f t="shared" ca="1" si="2059"/>
        <v/>
      </c>
      <c r="BF956" s="215" t="str">
        <f t="shared" ca="1" si="2059"/>
        <v/>
      </c>
      <c r="BG956" s="199" t="str">
        <f t="shared" ca="1" si="2059"/>
        <v/>
      </c>
      <c r="BH956" s="199" t="str">
        <f t="shared" ca="1" si="2059"/>
        <v/>
      </c>
      <c r="BI956" s="216" t="str">
        <f t="shared" ca="1" si="2059"/>
        <v/>
      </c>
      <c r="BJ956" s="215" t="str">
        <f t="shared" ca="1" si="2059"/>
        <v/>
      </c>
      <c r="BK956" s="199" t="str">
        <f t="shared" ca="1" si="2059"/>
        <v/>
      </c>
      <c r="BL956" s="199" t="str">
        <f t="shared" ca="1" si="2059"/>
        <v/>
      </c>
      <c r="BM956" s="216" t="str">
        <f t="shared" ca="1" si="2059"/>
        <v/>
      </c>
      <c r="BN956" s="215" t="str">
        <f t="shared" ca="1" si="2059"/>
        <v/>
      </c>
      <c r="BO956" s="199" t="str">
        <f t="shared" ca="1" si="2059"/>
        <v/>
      </c>
      <c r="BP956" s="199" t="str">
        <f t="shared" ca="1" si="2059"/>
        <v/>
      </c>
      <c r="BQ956" s="216" t="str">
        <f t="shared" ca="1" si="2059"/>
        <v/>
      </c>
      <c r="BR956" s="215" t="str">
        <f t="shared" ca="1" si="2059"/>
        <v/>
      </c>
      <c r="BS956" s="199" t="str">
        <f t="shared" ca="1" si="2059"/>
        <v/>
      </c>
      <c r="BT956" s="199" t="str">
        <f t="shared" ca="1" si="2059"/>
        <v/>
      </c>
      <c r="BU956" s="216" t="str">
        <f t="shared" ca="1" si="2059"/>
        <v/>
      </c>
      <c r="BV956" s="215" t="str">
        <f t="shared" ref="BV956:DI956" ca="1" si="2060">IFERROR(SUM(BS44:BV44)/BV953,"")</f>
        <v/>
      </c>
      <c r="BW956" s="199" t="str">
        <f t="shared" ca="1" si="2060"/>
        <v/>
      </c>
      <c r="BX956" s="199" t="str">
        <f t="shared" ca="1" si="2060"/>
        <v/>
      </c>
      <c r="BY956" s="216" t="str">
        <f t="shared" ca="1" si="2060"/>
        <v/>
      </c>
      <c r="BZ956" s="215" t="str">
        <f t="shared" ca="1" si="2060"/>
        <v/>
      </c>
      <c r="CA956" s="199" t="str">
        <f t="shared" ca="1" si="2060"/>
        <v/>
      </c>
      <c r="CB956" s="199" t="str">
        <f t="shared" ca="1" si="2060"/>
        <v/>
      </c>
      <c r="CC956" s="216" t="str">
        <f t="shared" ca="1" si="2060"/>
        <v/>
      </c>
      <c r="CD956" s="215" t="str">
        <f t="shared" ca="1" si="2060"/>
        <v/>
      </c>
      <c r="CE956" s="199" t="str">
        <f t="shared" ca="1" si="2060"/>
        <v/>
      </c>
      <c r="CF956" s="199" t="str">
        <f t="shared" ca="1" si="2060"/>
        <v/>
      </c>
      <c r="CG956" s="216" t="str">
        <f t="shared" ca="1" si="2060"/>
        <v/>
      </c>
      <c r="CH956" s="215" t="str">
        <f t="shared" ca="1" si="2060"/>
        <v/>
      </c>
      <c r="CI956" s="199" t="str">
        <f t="shared" ca="1" si="2060"/>
        <v/>
      </c>
      <c r="CJ956" s="199" t="str">
        <f t="shared" ca="1" si="2060"/>
        <v/>
      </c>
      <c r="CK956" s="216" t="str">
        <f t="shared" ca="1" si="2060"/>
        <v/>
      </c>
      <c r="CL956" s="215" t="str">
        <f t="shared" ca="1" si="2060"/>
        <v/>
      </c>
      <c r="CM956" s="199" t="str">
        <f t="shared" ca="1" si="2060"/>
        <v/>
      </c>
      <c r="CN956" s="199" t="str">
        <f t="shared" ca="1" si="2060"/>
        <v/>
      </c>
      <c r="CO956" s="216" t="str">
        <f t="shared" ca="1" si="2060"/>
        <v/>
      </c>
      <c r="CP956" s="215" t="str">
        <f t="shared" ca="1" si="2060"/>
        <v/>
      </c>
      <c r="CQ956" s="199" t="str">
        <f t="shared" ca="1" si="2060"/>
        <v/>
      </c>
      <c r="CR956" s="199" t="str">
        <f t="shared" ca="1" si="2060"/>
        <v/>
      </c>
      <c r="CS956" s="216" t="str">
        <f t="shared" ca="1" si="2060"/>
        <v/>
      </c>
      <c r="CT956" s="215" t="str">
        <f t="shared" ca="1" si="2060"/>
        <v/>
      </c>
      <c r="CU956" s="199" t="str">
        <f t="shared" ca="1" si="2060"/>
        <v/>
      </c>
      <c r="CV956" s="199" t="str">
        <f t="shared" ca="1" si="2060"/>
        <v/>
      </c>
      <c r="CW956" s="216" t="str">
        <f t="shared" ca="1" si="2060"/>
        <v/>
      </c>
      <c r="CX956" s="215" t="str">
        <f t="shared" ca="1" si="2060"/>
        <v/>
      </c>
      <c r="CY956" s="199" t="str">
        <f t="shared" ca="1" si="2060"/>
        <v/>
      </c>
      <c r="CZ956" s="199" t="str">
        <f t="shared" ca="1" si="2060"/>
        <v/>
      </c>
      <c r="DA956" s="216" t="str">
        <f t="shared" ca="1" si="2060"/>
        <v/>
      </c>
      <c r="DB956" s="215" t="str">
        <f t="shared" ca="1" si="2060"/>
        <v/>
      </c>
      <c r="DC956" s="199" t="str">
        <f t="shared" ca="1" si="2060"/>
        <v/>
      </c>
      <c r="DD956" s="199" t="str">
        <f t="shared" ca="1" si="2060"/>
        <v/>
      </c>
      <c r="DE956" s="216" t="str">
        <f t="shared" ca="1" si="2060"/>
        <v/>
      </c>
      <c r="DF956" s="215" t="str">
        <f t="shared" ca="1" si="2060"/>
        <v/>
      </c>
      <c r="DG956" s="199" t="str">
        <f t="shared" ca="1" si="2060"/>
        <v/>
      </c>
      <c r="DH956" s="199" t="str">
        <f t="shared" ca="1" si="2060"/>
        <v/>
      </c>
      <c r="DI956" s="216" t="str">
        <f t="shared" ca="1" si="2060"/>
        <v/>
      </c>
      <c r="DK956" s="199" t="str">
        <f ca="1">IFERROR(SUM(DK44)/DK953,"")</f>
        <v/>
      </c>
      <c r="DL956" s="199" t="str">
        <f t="shared" ref="DL956:EK956" ca="1" si="2061">IFERROR(SUM(DL44)/DL953,"")</f>
        <v/>
      </c>
      <c r="DM956" s="199" t="str">
        <f t="shared" ca="1" si="2061"/>
        <v/>
      </c>
      <c r="DN956" s="199" t="str">
        <f t="shared" ca="1" si="2061"/>
        <v/>
      </c>
      <c r="DO956" s="199" t="str">
        <f t="shared" ca="1" si="2061"/>
        <v/>
      </c>
      <c r="DP956" s="199" t="str">
        <f t="shared" ca="1" si="2061"/>
        <v/>
      </c>
      <c r="DQ956" s="199" t="str">
        <f t="shared" ca="1" si="2061"/>
        <v/>
      </c>
      <c r="DR956" s="199" t="str">
        <f t="shared" ca="1" si="2061"/>
        <v/>
      </c>
      <c r="DS956" s="199" t="str">
        <f t="shared" ca="1" si="2061"/>
        <v/>
      </c>
      <c r="DT956" s="199" t="str">
        <f t="shared" ca="1" si="2061"/>
        <v/>
      </c>
      <c r="DU956" s="199" t="str">
        <f t="shared" ca="1" si="2061"/>
        <v/>
      </c>
      <c r="DV956" s="199" t="str">
        <f t="shared" ca="1" si="2061"/>
        <v/>
      </c>
      <c r="DW956" s="199" t="str">
        <f t="shared" ca="1" si="2061"/>
        <v/>
      </c>
      <c r="DX956" s="199" t="str">
        <f t="shared" ca="1" si="2061"/>
        <v/>
      </c>
      <c r="DY956" s="199" t="str">
        <f t="shared" ca="1" si="2061"/>
        <v/>
      </c>
      <c r="DZ956" s="199" t="str">
        <f t="shared" ca="1" si="2061"/>
        <v/>
      </c>
      <c r="EA956" s="199" t="str">
        <f t="shared" ca="1" si="2061"/>
        <v/>
      </c>
      <c r="EB956" s="199" t="str">
        <f t="shared" ca="1" si="2061"/>
        <v/>
      </c>
      <c r="EC956" s="199" t="str">
        <f t="shared" ca="1" si="2061"/>
        <v/>
      </c>
      <c r="ED956" s="199" t="str">
        <f t="shared" ca="1" si="2061"/>
        <v/>
      </c>
      <c r="EE956" s="199" t="str">
        <f t="shared" ca="1" si="2061"/>
        <v/>
      </c>
      <c r="EF956" s="199" t="str">
        <f t="shared" ca="1" si="2061"/>
        <v/>
      </c>
      <c r="EG956" s="199" t="str">
        <f t="shared" ca="1" si="2061"/>
        <v/>
      </c>
      <c r="EH956" s="199" t="str">
        <f t="shared" ca="1" si="2061"/>
        <v/>
      </c>
      <c r="EI956" s="199" t="str">
        <f t="shared" ca="1" si="2061"/>
        <v/>
      </c>
      <c r="EJ956" s="199" t="str">
        <f t="shared" ca="1" si="2061"/>
        <v/>
      </c>
      <c r="EK956" s="199" t="str">
        <f t="shared" ca="1" si="2061"/>
        <v/>
      </c>
    </row>
    <row r="957" spans="1:141" x14ac:dyDescent="0.25">
      <c r="A957" s="90"/>
      <c r="B957" s="90"/>
      <c r="C957" s="90"/>
      <c r="D957" s="90"/>
      <c r="E957" t="s">
        <v>410</v>
      </c>
      <c r="F957" s="215"/>
      <c r="G957" s="199"/>
      <c r="H957" s="199"/>
      <c r="I957" s="216" t="str">
        <f ca="1">IFERROR(SUM(F44:I44)/I64,"")</f>
        <v/>
      </c>
      <c r="J957" s="215" t="str">
        <f t="shared" ref="J957:BU957" ca="1" si="2062">IFERROR(SUM(G44:J44)/J64,"")</f>
        <v/>
      </c>
      <c r="K957" s="199" t="str">
        <f t="shared" ca="1" si="2062"/>
        <v/>
      </c>
      <c r="L957" s="199" t="str">
        <f t="shared" ca="1" si="2062"/>
        <v/>
      </c>
      <c r="M957" s="216" t="str">
        <f t="shared" ca="1" si="2062"/>
        <v/>
      </c>
      <c r="N957" s="215" t="str">
        <f t="shared" ca="1" si="2062"/>
        <v/>
      </c>
      <c r="O957" s="199" t="str">
        <f t="shared" ca="1" si="2062"/>
        <v/>
      </c>
      <c r="P957" s="199" t="str">
        <f t="shared" ca="1" si="2062"/>
        <v/>
      </c>
      <c r="Q957" s="216" t="str">
        <f t="shared" ca="1" si="2062"/>
        <v/>
      </c>
      <c r="R957" s="215" t="str">
        <f t="shared" ca="1" si="2062"/>
        <v/>
      </c>
      <c r="S957" s="199" t="str">
        <f t="shared" ca="1" si="2062"/>
        <v/>
      </c>
      <c r="T957" s="199" t="str">
        <f t="shared" ca="1" si="2062"/>
        <v/>
      </c>
      <c r="U957" s="216" t="str">
        <f t="shared" ca="1" si="2062"/>
        <v/>
      </c>
      <c r="V957" s="215" t="str">
        <f t="shared" ca="1" si="2062"/>
        <v/>
      </c>
      <c r="W957" s="199" t="str">
        <f t="shared" ca="1" si="2062"/>
        <v/>
      </c>
      <c r="X957" s="199" t="str">
        <f t="shared" ca="1" si="2062"/>
        <v/>
      </c>
      <c r="Y957" s="216" t="str">
        <f t="shared" ca="1" si="2062"/>
        <v/>
      </c>
      <c r="Z957" s="215" t="str">
        <f t="shared" ca="1" si="2062"/>
        <v/>
      </c>
      <c r="AA957" s="199" t="str">
        <f t="shared" ca="1" si="2062"/>
        <v/>
      </c>
      <c r="AB957" s="199" t="str">
        <f t="shared" ca="1" si="2062"/>
        <v/>
      </c>
      <c r="AC957" s="216" t="str">
        <f t="shared" ca="1" si="2062"/>
        <v/>
      </c>
      <c r="AD957" s="215" t="str">
        <f t="shared" ca="1" si="2062"/>
        <v/>
      </c>
      <c r="AE957" s="199" t="str">
        <f t="shared" ca="1" si="2062"/>
        <v/>
      </c>
      <c r="AF957" s="199" t="str">
        <f t="shared" ca="1" si="2062"/>
        <v/>
      </c>
      <c r="AG957" s="216" t="str">
        <f t="shared" ca="1" si="2062"/>
        <v/>
      </c>
      <c r="AH957" s="215" t="str">
        <f t="shared" ca="1" si="2062"/>
        <v/>
      </c>
      <c r="AI957" s="199" t="str">
        <f t="shared" ca="1" si="2062"/>
        <v/>
      </c>
      <c r="AJ957" s="199" t="str">
        <f t="shared" ca="1" si="2062"/>
        <v/>
      </c>
      <c r="AK957" s="216" t="str">
        <f t="shared" ca="1" si="2062"/>
        <v/>
      </c>
      <c r="AL957" s="215" t="str">
        <f t="shared" ca="1" si="2062"/>
        <v/>
      </c>
      <c r="AM957" s="199" t="str">
        <f t="shared" ca="1" si="2062"/>
        <v/>
      </c>
      <c r="AN957" s="199" t="str">
        <f t="shared" ca="1" si="2062"/>
        <v/>
      </c>
      <c r="AO957" s="216" t="str">
        <f t="shared" ca="1" si="2062"/>
        <v/>
      </c>
      <c r="AP957" s="215" t="str">
        <f t="shared" ca="1" si="2062"/>
        <v/>
      </c>
      <c r="AQ957" s="199" t="str">
        <f t="shared" ca="1" si="2062"/>
        <v/>
      </c>
      <c r="AR957" s="199" t="str">
        <f t="shared" ca="1" si="2062"/>
        <v/>
      </c>
      <c r="AS957" s="216" t="str">
        <f t="shared" ca="1" si="2062"/>
        <v/>
      </c>
      <c r="AT957" s="215" t="str">
        <f t="shared" ca="1" si="2062"/>
        <v/>
      </c>
      <c r="AU957" s="199" t="str">
        <f t="shared" ca="1" si="2062"/>
        <v/>
      </c>
      <c r="AV957" s="199" t="str">
        <f t="shared" ca="1" si="2062"/>
        <v/>
      </c>
      <c r="AW957" s="216" t="str">
        <f t="shared" ca="1" si="2062"/>
        <v/>
      </c>
      <c r="AX957" s="215" t="str">
        <f t="shared" ca="1" si="2062"/>
        <v/>
      </c>
      <c r="AY957" s="199" t="str">
        <f t="shared" ca="1" si="2062"/>
        <v/>
      </c>
      <c r="AZ957" s="199" t="str">
        <f t="shared" ca="1" si="2062"/>
        <v/>
      </c>
      <c r="BA957" s="216" t="str">
        <f t="shared" ca="1" si="2062"/>
        <v/>
      </c>
      <c r="BB957" s="215" t="str">
        <f t="shared" ca="1" si="2062"/>
        <v/>
      </c>
      <c r="BC957" s="199" t="str">
        <f t="shared" ca="1" si="2062"/>
        <v/>
      </c>
      <c r="BD957" s="199" t="str">
        <f t="shared" ca="1" si="2062"/>
        <v/>
      </c>
      <c r="BE957" s="216" t="str">
        <f t="shared" ca="1" si="2062"/>
        <v/>
      </c>
      <c r="BF957" s="215" t="str">
        <f t="shared" ca="1" si="2062"/>
        <v/>
      </c>
      <c r="BG957" s="199" t="str">
        <f t="shared" ca="1" si="2062"/>
        <v/>
      </c>
      <c r="BH957" s="199" t="str">
        <f t="shared" ca="1" si="2062"/>
        <v/>
      </c>
      <c r="BI957" s="216" t="str">
        <f t="shared" ca="1" si="2062"/>
        <v/>
      </c>
      <c r="BJ957" s="215" t="str">
        <f t="shared" ca="1" si="2062"/>
        <v/>
      </c>
      <c r="BK957" s="199" t="str">
        <f t="shared" ca="1" si="2062"/>
        <v/>
      </c>
      <c r="BL957" s="199" t="str">
        <f t="shared" ca="1" si="2062"/>
        <v/>
      </c>
      <c r="BM957" s="216" t="str">
        <f t="shared" ca="1" si="2062"/>
        <v/>
      </c>
      <c r="BN957" s="215" t="str">
        <f t="shared" ca="1" si="2062"/>
        <v/>
      </c>
      <c r="BO957" s="199" t="str">
        <f t="shared" ca="1" si="2062"/>
        <v/>
      </c>
      <c r="BP957" s="199" t="str">
        <f t="shared" ca="1" si="2062"/>
        <v/>
      </c>
      <c r="BQ957" s="216" t="str">
        <f t="shared" ca="1" si="2062"/>
        <v/>
      </c>
      <c r="BR957" s="215" t="str">
        <f t="shared" ca="1" si="2062"/>
        <v/>
      </c>
      <c r="BS957" s="199" t="str">
        <f t="shared" ca="1" si="2062"/>
        <v/>
      </c>
      <c r="BT957" s="199" t="str">
        <f t="shared" ca="1" si="2062"/>
        <v/>
      </c>
      <c r="BU957" s="216" t="str">
        <f t="shared" ca="1" si="2062"/>
        <v/>
      </c>
      <c r="BV957" s="215" t="str">
        <f t="shared" ref="BV957:DI957" ca="1" si="2063">IFERROR(SUM(BS44:BV44)/BV64,"")</f>
        <v/>
      </c>
      <c r="BW957" s="199" t="str">
        <f t="shared" ca="1" si="2063"/>
        <v/>
      </c>
      <c r="BX957" s="199" t="str">
        <f t="shared" ca="1" si="2063"/>
        <v/>
      </c>
      <c r="BY957" s="216" t="str">
        <f t="shared" ca="1" si="2063"/>
        <v/>
      </c>
      <c r="BZ957" s="215" t="str">
        <f t="shared" ca="1" si="2063"/>
        <v/>
      </c>
      <c r="CA957" s="199" t="str">
        <f t="shared" ca="1" si="2063"/>
        <v/>
      </c>
      <c r="CB957" s="199" t="str">
        <f t="shared" ca="1" si="2063"/>
        <v/>
      </c>
      <c r="CC957" s="216" t="str">
        <f t="shared" ca="1" si="2063"/>
        <v/>
      </c>
      <c r="CD957" s="215" t="str">
        <f t="shared" ca="1" si="2063"/>
        <v/>
      </c>
      <c r="CE957" s="199" t="str">
        <f t="shared" ca="1" si="2063"/>
        <v/>
      </c>
      <c r="CF957" s="199" t="str">
        <f t="shared" ca="1" si="2063"/>
        <v/>
      </c>
      <c r="CG957" s="216" t="str">
        <f t="shared" ca="1" si="2063"/>
        <v/>
      </c>
      <c r="CH957" s="215" t="str">
        <f t="shared" ca="1" si="2063"/>
        <v/>
      </c>
      <c r="CI957" s="199" t="str">
        <f t="shared" ca="1" si="2063"/>
        <v/>
      </c>
      <c r="CJ957" s="199" t="str">
        <f t="shared" ca="1" si="2063"/>
        <v/>
      </c>
      <c r="CK957" s="216" t="str">
        <f t="shared" ca="1" si="2063"/>
        <v/>
      </c>
      <c r="CL957" s="215" t="str">
        <f t="shared" ca="1" si="2063"/>
        <v/>
      </c>
      <c r="CM957" s="199" t="str">
        <f t="shared" ca="1" si="2063"/>
        <v/>
      </c>
      <c r="CN957" s="199" t="str">
        <f t="shared" ca="1" si="2063"/>
        <v/>
      </c>
      <c r="CO957" s="216" t="str">
        <f t="shared" ca="1" si="2063"/>
        <v/>
      </c>
      <c r="CP957" s="215" t="str">
        <f t="shared" ca="1" si="2063"/>
        <v/>
      </c>
      <c r="CQ957" s="199" t="str">
        <f t="shared" ca="1" si="2063"/>
        <v/>
      </c>
      <c r="CR957" s="199" t="str">
        <f t="shared" ca="1" si="2063"/>
        <v/>
      </c>
      <c r="CS957" s="216" t="str">
        <f t="shared" ca="1" si="2063"/>
        <v/>
      </c>
      <c r="CT957" s="215" t="str">
        <f t="shared" ca="1" si="2063"/>
        <v/>
      </c>
      <c r="CU957" s="199" t="str">
        <f t="shared" ca="1" si="2063"/>
        <v/>
      </c>
      <c r="CV957" s="199" t="str">
        <f t="shared" ca="1" si="2063"/>
        <v/>
      </c>
      <c r="CW957" s="216" t="str">
        <f t="shared" ca="1" si="2063"/>
        <v/>
      </c>
      <c r="CX957" s="215" t="str">
        <f t="shared" ca="1" si="2063"/>
        <v/>
      </c>
      <c r="CY957" s="199" t="str">
        <f t="shared" ca="1" si="2063"/>
        <v/>
      </c>
      <c r="CZ957" s="199" t="str">
        <f t="shared" ca="1" si="2063"/>
        <v/>
      </c>
      <c r="DA957" s="216" t="str">
        <f t="shared" ca="1" si="2063"/>
        <v/>
      </c>
      <c r="DB957" s="215" t="str">
        <f t="shared" ca="1" si="2063"/>
        <v/>
      </c>
      <c r="DC957" s="199" t="str">
        <f t="shared" ca="1" si="2063"/>
        <v/>
      </c>
      <c r="DD957" s="199" t="str">
        <f t="shared" ca="1" si="2063"/>
        <v/>
      </c>
      <c r="DE957" s="216" t="str">
        <f t="shared" ca="1" si="2063"/>
        <v/>
      </c>
      <c r="DF957" s="215" t="str">
        <f t="shared" ca="1" si="2063"/>
        <v/>
      </c>
      <c r="DG957" s="199" t="str">
        <f t="shared" ca="1" si="2063"/>
        <v/>
      </c>
      <c r="DH957" s="199" t="str">
        <f t="shared" ca="1" si="2063"/>
        <v/>
      </c>
      <c r="DI957" s="216" t="str">
        <f t="shared" ca="1" si="2063"/>
        <v/>
      </c>
      <c r="DK957" s="199" t="str">
        <f ca="1">IFERROR(SUM(DK44)/DK64,"")</f>
        <v/>
      </c>
      <c r="DL957" s="199" t="str">
        <f t="shared" ref="DL957:EK957" ca="1" si="2064">IFERROR(SUM(DL44)/DL64,"")</f>
        <v/>
      </c>
      <c r="DM957" s="199" t="str">
        <f t="shared" ca="1" si="2064"/>
        <v/>
      </c>
      <c r="DN957" s="199" t="str">
        <f t="shared" ca="1" si="2064"/>
        <v/>
      </c>
      <c r="DO957" s="199" t="str">
        <f t="shared" ca="1" si="2064"/>
        <v/>
      </c>
      <c r="DP957" s="199" t="str">
        <f t="shared" ca="1" si="2064"/>
        <v/>
      </c>
      <c r="DQ957" s="199" t="str">
        <f t="shared" ca="1" si="2064"/>
        <v/>
      </c>
      <c r="DR957" s="199" t="str">
        <f t="shared" ca="1" si="2064"/>
        <v/>
      </c>
      <c r="DS957" s="199" t="str">
        <f t="shared" ca="1" si="2064"/>
        <v/>
      </c>
      <c r="DT957" s="199" t="str">
        <f t="shared" ca="1" si="2064"/>
        <v/>
      </c>
      <c r="DU957" s="199" t="str">
        <f t="shared" ca="1" si="2064"/>
        <v/>
      </c>
      <c r="DV957" s="199" t="str">
        <f t="shared" ca="1" si="2064"/>
        <v/>
      </c>
      <c r="DW957" s="199" t="str">
        <f t="shared" ca="1" si="2064"/>
        <v/>
      </c>
      <c r="DX957" s="199" t="str">
        <f t="shared" ca="1" si="2064"/>
        <v/>
      </c>
      <c r="DY957" s="199" t="str">
        <f t="shared" ca="1" si="2064"/>
        <v/>
      </c>
      <c r="DZ957" s="199" t="str">
        <f t="shared" ca="1" si="2064"/>
        <v/>
      </c>
      <c r="EA957" s="199" t="str">
        <f t="shared" ca="1" si="2064"/>
        <v/>
      </c>
      <c r="EB957" s="199" t="str">
        <f t="shared" ca="1" si="2064"/>
        <v/>
      </c>
      <c r="EC957" s="199" t="str">
        <f t="shared" ca="1" si="2064"/>
        <v/>
      </c>
      <c r="ED957" s="199" t="str">
        <f t="shared" ca="1" si="2064"/>
        <v/>
      </c>
      <c r="EE957" s="199" t="str">
        <f t="shared" ca="1" si="2064"/>
        <v/>
      </c>
      <c r="EF957" s="199" t="str">
        <f t="shared" ca="1" si="2064"/>
        <v/>
      </c>
      <c r="EG957" s="199" t="str">
        <f t="shared" ca="1" si="2064"/>
        <v/>
      </c>
      <c r="EH957" s="199" t="str">
        <f t="shared" ca="1" si="2064"/>
        <v/>
      </c>
      <c r="EI957" s="199" t="str">
        <f t="shared" ca="1" si="2064"/>
        <v/>
      </c>
      <c r="EJ957" s="199" t="str">
        <f t="shared" ca="1" si="2064"/>
        <v/>
      </c>
      <c r="EK957" s="199" t="str">
        <f t="shared" ca="1" si="2064"/>
        <v/>
      </c>
    </row>
    <row r="958" spans="1:141" x14ac:dyDescent="0.25">
      <c r="A958" s="90"/>
      <c r="B958" s="90"/>
      <c r="C958" s="90"/>
      <c r="D958" s="90"/>
      <c r="E958" t="s">
        <v>411</v>
      </c>
      <c r="F958" s="215"/>
      <c r="G958" s="199"/>
      <c r="H958" s="199"/>
      <c r="I958" s="216" t="str">
        <f ca="1">IFERROR(SUM(F27:I27)*(1-IF(ISNUMBER($E$950),$E$950,I245))/I954,"")</f>
        <v/>
      </c>
      <c r="J958" s="215" t="str">
        <f t="shared" ref="J958:BU958" ca="1" si="2065">IFERROR(SUM(G27:J27)*(1-IF(ISNUMBER($E$950),$E$950,J245))/J954,"")</f>
        <v/>
      </c>
      <c r="K958" s="199" t="str">
        <f t="shared" ca="1" si="2065"/>
        <v/>
      </c>
      <c r="L958" s="199" t="str">
        <f t="shared" ca="1" si="2065"/>
        <v/>
      </c>
      <c r="M958" s="216" t="str">
        <f t="shared" ca="1" si="2065"/>
        <v/>
      </c>
      <c r="N958" s="215" t="str">
        <f t="shared" ca="1" si="2065"/>
        <v/>
      </c>
      <c r="O958" s="199" t="str">
        <f t="shared" ca="1" si="2065"/>
        <v/>
      </c>
      <c r="P958" s="199" t="str">
        <f t="shared" ca="1" si="2065"/>
        <v/>
      </c>
      <c r="Q958" s="216" t="str">
        <f t="shared" ca="1" si="2065"/>
        <v/>
      </c>
      <c r="R958" s="215" t="str">
        <f t="shared" ca="1" si="2065"/>
        <v/>
      </c>
      <c r="S958" s="199" t="str">
        <f t="shared" ca="1" si="2065"/>
        <v/>
      </c>
      <c r="T958" s="199" t="str">
        <f t="shared" ca="1" si="2065"/>
        <v/>
      </c>
      <c r="U958" s="216" t="str">
        <f t="shared" ca="1" si="2065"/>
        <v/>
      </c>
      <c r="V958" s="215" t="str">
        <f t="shared" ca="1" si="2065"/>
        <v/>
      </c>
      <c r="W958" s="199" t="str">
        <f t="shared" ca="1" si="2065"/>
        <v/>
      </c>
      <c r="X958" s="199" t="str">
        <f t="shared" ca="1" si="2065"/>
        <v/>
      </c>
      <c r="Y958" s="216" t="str">
        <f t="shared" ca="1" si="2065"/>
        <v/>
      </c>
      <c r="Z958" s="215" t="str">
        <f t="shared" ca="1" si="2065"/>
        <v/>
      </c>
      <c r="AA958" s="199" t="str">
        <f t="shared" ca="1" si="2065"/>
        <v/>
      </c>
      <c r="AB958" s="199" t="str">
        <f t="shared" ca="1" si="2065"/>
        <v/>
      </c>
      <c r="AC958" s="216" t="str">
        <f t="shared" ca="1" si="2065"/>
        <v/>
      </c>
      <c r="AD958" s="215" t="str">
        <f t="shared" ca="1" si="2065"/>
        <v/>
      </c>
      <c r="AE958" s="199" t="str">
        <f t="shared" ca="1" si="2065"/>
        <v/>
      </c>
      <c r="AF958" s="199" t="str">
        <f t="shared" ca="1" si="2065"/>
        <v/>
      </c>
      <c r="AG958" s="216" t="str">
        <f t="shared" ca="1" si="2065"/>
        <v/>
      </c>
      <c r="AH958" s="215" t="str">
        <f t="shared" ca="1" si="2065"/>
        <v/>
      </c>
      <c r="AI958" s="199" t="str">
        <f t="shared" ca="1" si="2065"/>
        <v/>
      </c>
      <c r="AJ958" s="199" t="str">
        <f t="shared" ca="1" si="2065"/>
        <v/>
      </c>
      <c r="AK958" s="216" t="str">
        <f t="shared" ca="1" si="2065"/>
        <v/>
      </c>
      <c r="AL958" s="215" t="str">
        <f t="shared" ca="1" si="2065"/>
        <v/>
      </c>
      <c r="AM958" s="199" t="str">
        <f t="shared" ca="1" si="2065"/>
        <v/>
      </c>
      <c r="AN958" s="199" t="str">
        <f t="shared" ca="1" si="2065"/>
        <v/>
      </c>
      <c r="AO958" s="216" t="str">
        <f t="shared" ca="1" si="2065"/>
        <v/>
      </c>
      <c r="AP958" s="215" t="str">
        <f t="shared" ca="1" si="2065"/>
        <v/>
      </c>
      <c r="AQ958" s="199" t="str">
        <f t="shared" ca="1" si="2065"/>
        <v/>
      </c>
      <c r="AR958" s="199" t="str">
        <f t="shared" ca="1" si="2065"/>
        <v/>
      </c>
      <c r="AS958" s="216" t="str">
        <f t="shared" ca="1" si="2065"/>
        <v/>
      </c>
      <c r="AT958" s="215" t="str">
        <f t="shared" ca="1" si="2065"/>
        <v/>
      </c>
      <c r="AU958" s="199" t="str">
        <f t="shared" ca="1" si="2065"/>
        <v/>
      </c>
      <c r="AV958" s="199" t="str">
        <f t="shared" ca="1" si="2065"/>
        <v/>
      </c>
      <c r="AW958" s="216" t="str">
        <f t="shared" ca="1" si="2065"/>
        <v/>
      </c>
      <c r="AX958" s="215" t="str">
        <f t="shared" ca="1" si="2065"/>
        <v/>
      </c>
      <c r="AY958" s="199" t="str">
        <f t="shared" ca="1" si="2065"/>
        <v/>
      </c>
      <c r="AZ958" s="199" t="str">
        <f t="shared" ca="1" si="2065"/>
        <v/>
      </c>
      <c r="BA958" s="216" t="str">
        <f t="shared" ca="1" si="2065"/>
        <v/>
      </c>
      <c r="BB958" s="215" t="str">
        <f t="shared" ca="1" si="2065"/>
        <v/>
      </c>
      <c r="BC958" s="199" t="str">
        <f t="shared" ca="1" si="2065"/>
        <v/>
      </c>
      <c r="BD958" s="199" t="str">
        <f t="shared" ca="1" si="2065"/>
        <v/>
      </c>
      <c r="BE958" s="216" t="str">
        <f t="shared" ca="1" si="2065"/>
        <v/>
      </c>
      <c r="BF958" s="215" t="str">
        <f t="shared" ca="1" si="2065"/>
        <v/>
      </c>
      <c r="BG958" s="199" t="str">
        <f t="shared" ca="1" si="2065"/>
        <v/>
      </c>
      <c r="BH958" s="199" t="str">
        <f t="shared" ca="1" si="2065"/>
        <v/>
      </c>
      <c r="BI958" s="216" t="str">
        <f t="shared" ca="1" si="2065"/>
        <v/>
      </c>
      <c r="BJ958" s="215" t="str">
        <f t="shared" ca="1" si="2065"/>
        <v/>
      </c>
      <c r="BK958" s="199" t="str">
        <f t="shared" ca="1" si="2065"/>
        <v/>
      </c>
      <c r="BL958" s="199" t="str">
        <f t="shared" ca="1" si="2065"/>
        <v/>
      </c>
      <c r="BM958" s="216" t="str">
        <f t="shared" ca="1" si="2065"/>
        <v/>
      </c>
      <c r="BN958" s="215" t="str">
        <f t="shared" ca="1" si="2065"/>
        <v/>
      </c>
      <c r="BO958" s="199" t="str">
        <f t="shared" ca="1" si="2065"/>
        <v/>
      </c>
      <c r="BP958" s="199" t="str">
        <f t="shared" ca="1" si="2065"/>
        <v/>
      </c>
      <c r="BQ958" s="216" t="str">
        <f t="shared" ca="1" si="2065"/>
        <v/>
      </c>
      <c r="BR958" s="215" t="str">
        <f t="shared" ca="1" si="2065"/>
        <v/>
      </c>
      <c r="BS958" s="199" t="str">
        <f t="shared" ca="1" si="2065"/>
        <v/>
      </c>
      <c r="BT958" s="199" t="str">
        <f t="shared" ca="1" si="2065"/>
        <v/>
      </c>
      <c r="BU958" s="216" t="str">
        <f t="shared" ca="1" si="2065"/>
        <v/>
      </c>
      <c r="BV958" s="215" t="str">
        <f t="shared" ref="BV958:DI958" ca="1" si="2066">IFERROR(SUM(BS27:BV27)*(1-IF(ISNUMBER($E$950),$E$950,BV245))/BV954,"")</f>
        <v/>
      </c>
      <c r="BW958" s="199" t="str">
        <f t="shared" ca="1" si="2066"/>
        <v/>
      </c>
      <c r="BX958" s="199" t="str">
        <f t="shared" ca="1" si="2066"/>
        <v/>
      </c>
      <c r="BY958" s="216" t="str">
        <f t="shared" ca="1" si="2066"/>
        <v/>
      </c>
      <c r="BZ958" s="215" t="str">
        <f t="shared" ca="1" si="2066"/>
        <v/>
      </c>
      <c r="CA958" s="199" t="str">
        <f t="shared" ca="1" si="2066"/>
        <v/>
      </c>
      <c r="CB958" s="199" t="str">
        <f t="shared" ca="1" si="2066"/>
        <v/>
      </c>
      <c r="CC958" s="216" t="str">
        <f t="shared" ca="1" si="2066"/>
        <v/>
      </c>
      <c r="CD958" s="215" t="str">
        <f t="shared" ca="1" si="2066"/>
        <v/>
      </c>
      <c r="CE958" s="199" t="str">
        <f t="shared" ca="1" si="2066"/>
        <v/>
      </c>
      <c r="CF958" s="199" t="str">
        <f t="shared" ca="1" si="2066"/>
        <v/>
      </c>
      <c r="CG958" s="216" t="str">
        <f t="shared" ca="1" si="2066"/>
        <v/>
      </c>
      <c r="CH958" s="215" t="str">
        <f t="shared" ca="1" si="2066"/>
        <v/>
      </c>
      <c r="CI958" s="199" t="str">
        <f t="shared" ca="1" si="2066"/>
        <v/>
      </c>
      <c r="CJ958" s="199" t="str">
        <f t="shared" ca="1" si="2066"/>
        <v/>
      </c>
      <c r="CK958" s="216" t="str">
        <f t="shared" ca="1" si="2066"/>
        <v/>
      </c>
      <c r="CL958" s="215" t="str">
        <f t="shared" ca="1" si="2066"/>
        <v/>
      </c>
      <c r="CM958" s="199" t="str">
        <f t="shared" ca="1" si="2066"/>
        <v/>
      </c>
      <c r="CN958" s="199" t="str">
        <f t="shared" ca="1" si="2066"/>
        <v/>
      </c>
      <c r="CO958" s="216" t="str">
        <f t="shared" ca="1" si="2066"/>
        <v/>
      </c>
      <c r="CP958" s="215" t="str">
        <f t="shared" ca="1" si="2066"/>
        <v/>
      </c>
      <c r="CQ958" s="199" t="str">
        <f t="shared" ca="1" si="2066"/>
        <v/>
      </c>
      <c r="CR958" s="199" t="str">
        <f t="shared" ca="1" si="2066"/>
        <v/>
      </c>
      <c r="CS958" s="216" t="str">
        <f t="shared" ca="1" si="2066"/>
        <v/>
      </c>
      <c r="CT958" s="215" t="str">
        <f t="shared" ca="1" si="2066"/>
        <v/>
      </c>
      <c r="CU958" s="199" t="str">
        <f t="shared" ca="1" si="2066"/>
        <v/>
      </c>
      <c r="CV958" s="199" t="str">
        <f t="shared" ca="1" si="2066"/>
        <v/>
      </c>
      <c r="CW958" s="216" t="str">
        <f t="shared" ca="1" si="2066"/>
        <v/>
      </c>
      <c r="CX958" s="215" t="str">
        <f t="shared" ca="1" si="2066"/>
        <v/>
      </c>
      <c r="CY958" s="199" t="str">
        <f t="shared" ca="1" si="2066"/>
        <v/>
      </c>
      <c r="CZ958" s="199" t="str">
        <f t="shared" ca="1" si="2066"/>
        <v/>
      </c>
      <c r="DA958" s="216" t="str">
        <f t="shared" ca="1" si="2066"/>
        <v/>
      </c>
      <c r="DB958" s="215" t="str">
        <f t="shared" ca="1" si="2066"/>
        <v/>
      </c>
      <c r="DC958" s="199" t="str">
        <f t="shared" ca="1" si="2066"/>
        <v/>
      </c>
      <c r="DD958" s="199" t="str">
        <f t="shared" ca="1" si="2066"/>
        <v/>
      </c>
      <c r="DE958" s="216" t="str">
        <f t="shared" ca="1" si="2066"/>
        <v/>
      </c>
      <c r="DF958" s="215" t="str">
        <f t="shared" ca="1" si="2066"/>
        <v/>
      </c>
      <c r="DG958" s="199" t="str">
        <f t="shared" ca="1" si="2066"/>
        <v/>
      </c>
      <c r="DH958" s="199" t="str">
        <f t="shared" ca="1" si="2066"/>
        <v/>
      </c>
      <c r="DI958" s="216" t="str">
        <f t="shared" ca="1" si="2066"/>
        <v/>
      </c>
      <c r="DK958" s="199" t="str">
        <f ca="1">IFERROR(SUM(DK27)*(1-IF(ISNUMBER($E$950),$E$950,DK245))/DK954,"")</f>
        <v/>
      </c>
      <c r="DL958" s="199" t="str">
        <f t="shared" ref="DL958:EK958" ca="1" si="2067">IFERROR(SUM(DL27)*(1-IF(ISNUMBER($E$950),$E$950,DL245))/DL954,"")</f>
        <v/>
      </c>
      <c r="DM958" s="199" t="str">
        <f t="shared" ca="1" si="2067"/>
        <v/>
      </c>
      <c r="DN958" s="199" t="str">
        <f t="shared" ca="1" si="2067"/>
        <v/>
      </c>
      <c r="DO958" s="199" t="str">
        <f t="shared" ca="1" si="2067"/>
        <v/>
      </c>
      <c r="DP958" s="199" t="str">
        <f t="shared" ca="1" si="2067"/>
        <v/>
      </c>
      <c r="DQ958" s="199" t="str">
        <f t="shared" ca="1" si="2067"/>
        <v/>
      </c>
      <c r="DR958" s="199" t="str">
        <f t="shared" ca="1" si="2067"/>
        <v/>
      </c>
      <c r="DS958" s="199" t="str">
        <f t="shared" ca="1" si="2067"/>
        <v/>
      </c>
      <c r="DT958" s="199" t="str">
        <f t="shared" ca="1" si="2067"/>
        <v/>
      </c>
      <c r="DU958" s="199" t="str">
        <f t="shared" ca="1" si="2067"/>
        <v/>
      </c>
      <c r="DV958" s="199" t="str">
        <f t="shared" ca="1" si="2067"/>
        <v/>
      </c>
      <c r="DW958" s="199" t="str">
        <f t="shared" ca="1" si="2067"/>
        <v/>
      </c>
      <c r="DX958" s="199" t="str">
        <f t="shared" ca="1" si="2067"/>
        <v/>
      </c>
      <c r="DY958" s="199" t="str">
        <f t="shared" ca="1" si="2067"/>
        <v/>
      </c>
      <c r="DZ958" s="199" t="str">
        <f t="shared" ca="1" si="2067"/>
        <v/>
      </c>
      <c r="EA958" s="199" t="str">
        <f t="shared" ca="1" si="2067"/>
        <v/>
      </c>
      <c r="EB958" s="199" t="str">
        <f t="shared" ca="1" si="2067"/>
        <v/>
      </c>
      <c r="EC958" s="199" t="str">
        <f t="shared" ca="1" si="2067"/>
        <v/>
      </c>
      <c r="ED958" s="199" t="str">
        <f t="shared" ca="1" si="2067"/>
        <v/>
      </c>
      <c r="EE958" s="199" t="str">
        <f t="shared" ca="1" si="2067"/>
        <v/>
      </c>
      <c r="EF958" s="199" t="str">
        <f t="shared" ca="1" si="2067"/>
        <v/>
      </c>
      <c r="EG958" s="199" t="str">
        <f t="shared" ca="1" si="2067"/>
        <v/>
      </c>
      <c r="EH958" s="199" t="str">
        <f t="shared" ca="1" si="2067"/>
        <v/>
      </c>
      <c r="EI958" s="199" t="str">
        <f t="shared" ca="1" si="2067"/>
        <v/>
      </c>
      <c r="EJ958" s="199" t="str">
        <f t="shared" ca="1" si="2067"/>
        <v/>
      </c>
      <c r="EK958" s="199" t="str">
        <f t="shared" ca="1" si="2067"/>
        <v/>
      </c>
    </row>
    <row r="959" spans="1:141" x14ac:dyDescent="0.25">
      <c r="A959" s="129"/>
      <c r="B959" s="129"/>
      <c r="C959" s="129"/>
      <c r="D959" s="129"/>
      <c r="E959" s="122"/>
      <c r="F959" s="130"/>
      <c r="G959" s="122"/>
      <c r="H959" s="122"/>
      <c r="I959" s="122"/>
      <c r="J959" s="130"/>
      <c r="K959" s="122"/>
      <c r="L959" s="122"/>
      <c r="M959" s="122"/>
      <c r="N959" s="130"/>
      <c r="O959" s="122"/>
      <c r="P959" s="122"/>
      <c r="Q959" s="122"/>
      <c r="R959" s="130"/>
      <c r="S959" s="122"/>
      <c r="T959" s="122"/>
      <c r="U959" s="122"/>
      <c r="V959" s="130"/>
      <c r="W959" s="122"/>
      <c r="X959" s="122"/>
      <c r="Y959" s="122"/>
      <c r="Z959" s="130"/>
      <c r="AA959" s="122"/>
      <c r="AB959" s="122"/>
      <c r="AC959" s="122"/>
      <c r="AD959" s="130"/>
      <c r="AE959" s="122"/>
      <c r="AF959" s="122"/>
      <c r="AG959" s="122"/>
      <c r="AH959" s="130"/>
      <c r="AI959" s="122"/>
      <c r="AJ959" s="122"/>
      <c r="AK959" s="122"/>
      <c r="AL959" s="130"/>
      <c r="AM959" s="122"/>
      <c r="AN959" s="122"/>
      <c r="AO959" s="122"/>
      <c r="AP959" s="130"/>
      <c r="AQ959" s="122"/>
      <c r="AR959" s="122"/>
      <c r="AS959" s="122"/>
      <c r="AT959" s="130"/>
      <c r="AU959" s="122"/>
      <c r="AV959" s="122"/>
      <c r="AW959" s="122"/>
      <c r="AX959" s="130"/>
      <c r="AY959" s="122"/>
      <c r="AZ959" s="122"/>
      <c r="BA959" s="122"/>
      <c r="BB959" s="130"/>
      <c r="BC959" s="122"/>
      <c r="BD959" s="122"/>
      <c r="BE959" s="122"/>
      <c r="BF959" s="130"/>
      <c r="BG959" s="122"/>
      <c r="BH959" s="122"/>
      <c r="BI959" s="122"/>
      <c r="BJ959" s="130"/>
      <c r="BK959" s="122"/>
      <c r="BL959" s="122"/>
      <c r="BM959" s="122"/>
      <c r="BN959" s="130"/>
      <c r="BO959" s="122"/>
      <c r="BP959" s="122"/>
      <c r="BQ959" s="122"/>
      <c r="BR959" s="130"/>
      <c r="BS959" s="122"/>
      <c r="BT959" s="122"/>
      <c r="BU959" s="122"/>
      <c r="BV959" s="130"/>
      <c r="BW959" s="122"/>
      <c r="BX959" s="122"/>
      <c r="BY959" s="122"/>
      <c r="BZ959" s="130"/>
      <c r="CA959" s="122"/>
      <c r="CB959" s="122"/>
      <c r="CC959" s="122"/>
      <c r="CD959" s="130"/>
      <c r="CE959" s="122"/>
      <c r="CF959" s="122"/>
      <c r="CG959" s="122"/>
      <c r="CH959" s="130"/>
      <c r="CI959" s="122"/>
      <c r="CJ959" s="122"/>
      <c r="CK959" s="122"/>
      <c r="CL959" s="130"/>
      <c r="CM959" s="122"/>
      <c r="CN959" s="122"/>
      <c r="CO959" s="122"/>
      <c r="CP959" s="130"/>
      <c r="CQ959" s="122"/>
      <c r="CR959" s="122"/>
      <c r="CS959" s="122"/>
      <c r="CT959" s="130"/>
      <c r="CU959" s="122"/>
      <c r="CV959" s="122"/>
      <c r="CW959" s="122"/>
      <c r="CX959" s="130"/>
      <c r="CY959" s="122"/>
      <c r="CZ959" s="122"/>
      <c r="DA959" s="122"/>
      <c r="DB959" s="130"/>
      <c r="DC959" s="122"/>
      <c r="DD959" s="122"/>
      <c r="DE959" s="122"/>
      <c r="DF959" s="130"/>
      <c r="DG959" s="122"/>
      <c r="DH959" s="122"/>
      <c r="DI959" s="131"/>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2"/>
      <c r="EI959" s="122"/>
      <c r="EJ959" s="122"/>
      <c r="EK959" s="122"/>
    </row>
    <row r="960" spans="1:141" x14ac:dyDescent="0.25">
      <c r="A960" s="90"/>
      <c r="B960" s="90"/>
      <c r="C960" s="90"/>
      <c r="D960" s="90"/>
      <c r="F960" s="100"/>
      <c r="J960" s="100"/>
      <c r="N960" s="100"/>
      <c r="R960" s="100"/>
      <c r="V960" s="100"/>
      <c r="Z960" s="100"/>
      <c r="AD960" s="100"/>
      <c r="AH960" s="100"/>
      <c r="AL960" s="100"/>
      <c r="AP960" s="100"/>
      <c r="AT960" s="100"/>
      <c r="AX960" s="100"/>
      <c r="BB960" s="100"/>
      <c r="BF960" s="100"/>
      <c r="BJ960" s="100"/>
      <c r="BN960" s="100"/>
      <c r="BR960" s="100"/>
      <c r="BV960" s="100"/>
      <c r="BZ960" s="100"/>
      <c r="CD960" s="100"/>
      <c r="CH960" s="100"/>
      <c r="CL960" s="100"/>
      <c r="CP960" s="100"/>
      <c r="CT960" s="100"/>
      <c r="CX960" s="100"/>
      <c r="DB960" s="100"/>
      <c r="DF960" s="100"/>
      <c r="DI960" s="101"/>
    </row>
    <row r="961" spans="1:141" x14ac:dyDescent="0.25">
      <c r="A961" s="90"/>
      <c r="B961" s="90"/>
      <c r="C961" s="90"/>
      <c r="D961" s="90"/>
      <c r="E961" s="132" t="s">
        <v>419</v>
      </c>
      <c r="F961" s="100"/>
      <c r="J961" s="100"/>
      <c r="N961" s="100"/>
      <c r="R961" s="100"/>
      <c r="V961" s="100"/>
      <c r="Z961" s="100"/>
      <c r="AD961" s="100"/>
      <c r="AH961" s="100"/>
      <c r="AL961" s="100"/>
      <c r="AP961" s="100"/>
      <c r="AT961" s="100"/>
      <c r="AX961" s="100"/>
      <c r="BB961" s="100"/>
      <c r="BF961" s="100"/>
      <c r="BJ961" s="100"/>
      <c r="BN961" s="100"/>
      <c r="BR961" s="100"/>
      <c r="BV961" s="100"/>
      <c r="BZ961" s="100"/>
      <c r="CD961" s="100"/>
      <c r="CH961" s="100"/>
      <c r="CL961" s="100"/>
      <c r="CP961" s="100"/>
      <c r="CT961" s="100"/>
      <c r="CX961" s="100"/>
      <c r="DB961" s="100"/>
      <c r="DF961" s="100"/>
      <c r="DI961" s="101"/>
    </row>
    <row r="962" spans="1:141" x14ac:dyDescent="0.25">
      <c r="A962" s="90"/>
      <c r="B962" s="90"/>
      <c r="C962" s="90"/>
      <c r="D962" s="90"/>
      <c r="F962" s="100"/>
      <c r="J962" s="100"/>
      <c r="N962" s="100"/>
      <c r="R962" s="100"/>
      <c r="V962" s="100"/>
      <c r="Z962" s="100"/>
      <c r="AD962" s="100"/>
      <c r="AH962" s="100"/>
      <c r="AL962" s="100"/>
      <c r="AP962" s="100"/>
      <c r="AT962" s="100"/>
      <c r="AX962" s="100"/>
      <c r="BB962" s="100"/>
      <c r="BF962" s="100"/>
      <c r="BJ962" s="100"/>
      <c r="BN962" s="100"/>
      <c r="BR962" s="100"/>
      <c r="BV962" s="100"/>
      <c r="BZ962" s="100"/>
      <c r="CD962" s="100"/>
      <c r="CH962" s="100"/>
      <c r="CL962" s="100"/>
      <c r="CP962" s="100"/>
      <c r="CT962" s="100"/>
      <c r="CX962" s="100"/>
      <c r="DB962" s="100"/>
      <c r="DF962" s="100"/>
      <c r="DI962" s="101"/>
    </row>
    <row r="963" spans="1:141" x14ac:dyDescent="0.25">
      <c r="A963" s="90"/>
      <c r="B963" s="90"/>
      <c r="C963" s="90"/>
      <c r="D963" s="90"/>
      <c r="E963" t="s">
        <v>415</v>
      </c>
      <c r="F963" s="142" t="str">
        <f ca="1">IFERROR(F55/F71,"")</f>
        <v/>
      </c>
      <c r="G963" s="16" t="str">
        <f t="shared" ref="G963:I963" ca="1" si="2068">IFERROR(G55/G71,"")</f>
        <v/>
      </c>
      <c r="H963" s="16" t="str">
        <f t="shared" ca="1" si="2068"/>
        <v/>
      </c>
      <c r="I963" s="16" t="str">
        <f t="shared" ca="1" si="2068"/>
        <v/>
      </c>
      <c r="J963" s="142" t="str">
        <f t="shared" ref="J963:BU963" ca="1" si="2069">IFERROR(J55/J71,"")</f>
        <v/>
      </c>
      <c r="K963" s="16" t="str">
        <f t="shared" ca="1" si="2069"/>
        <v/>
      </c>
      <c r="L963" s="16" t="str">
        <f t="shared" ca="1" si="2069"/>
        <v/>
      </c>
      <c r="M963" s="16" t="str">
        <f t="shared" ca="1" si="2069"/>
        <v/>
      </c>
      <c r="N963" s="142" t="str">
        <f t="shared" ca="1" si="2069"/>
        <v/>
      </c>
      <c r="O963" s="16" t="str">
        <f t="shared" ca="1" si="2069"/>
        <v/>
      </c>
      <c r="P963" s="16" t="str">
        <f t="shared" ca="1" si="2069"/>
        <v/>
      </c>
      <c r="Q963" s="16" t="str">
        <f t="shared" ca="1" si="2069"/>
        <v/>
      </c>
      <c r="R963" s="142" t="str">
        <f t="shared" ca="1" si="2069"/>
        <v/>
      </c>
      <c r="S963" s="16" t="str">
        <f t="shared" ca="1" si="2069"/>
        <v/>
      </c>
      <c r="T963" s="16" t="str">
        <f t="shared" ca="1" si="2069"/>
        <v/>
      </c>
      <c r="U963" s="16" t="str">
        <f t="shared" ca="1" si="2069"/>
        <v/>
      </c>
      <c r="V963" s="142" t="str">
        <f t="shared" ca="1" si="2069"/>
        <v/>
      </c>
      <c r="W963" s="16" t="str">
        <f t="shared" ca="1" si="2069"/>
        <v/>
      </c>
      <c r="X963" s="16" t="str">
        <f t="shared" ca="1" si="2069"/>
        <v/>
      </c>
      <c r="Y963" s="16" t="str">
        <f t="shared" ca="1" si="2069"/>
        <v/>
      </c>
      <c r="Z963" s="142" t="str">
        <f t="shared" ca="1" si="2069"/>
        <v/>
      </c>
      <c r="AA963" s="16" t="str">
        <f t="shared" ca="1" si="2069"/>
        <v/>
      </c>
      <c r="AB963" s="16" t="str">
        <f t="shared" ca="1" si="2069"/>
        <v/>
      </c>
      <c r="AC963" s="16" t="str">
        <f t="shared" ca="1" si="2069"/>
        <v/>
      </c>
      <c r="AD963" s="142" t="str">
        <f t="shared" ca="1" si="2069"/>
        <v/>
      </c>
      <c r="AE963" s="16" t="str">
        <f t="shared" ca="1" si="2069"/>
        <v/>
      </c>
      <c r="AF963" s="16" t="str">
        <f t="shared" ca="1" si="2069"/>
        <v/>
      </c>
      <c r="AG963" s="16" t="str">
        <f t="shared" ca="1" si="2069"/>
        <v/>
      </c>
      <c r="AH963" s="142" t="str">
        <f t="shared" ca="1" si="2069"/>
        <v/>
      </c>
      <c r="AI963" s="16" t="str">
        <f t="shared" ca="1" si="2069"/>
        <v/>
      </c>
      <c r="AJ963" s="16" t="str">
        <f t="shared" ca="1" si="2069"/>
        <v/>
      </c>
      <c r="AK963" s="16" t="str">
        <f t="shared" ca="1" si="2069"/>
        <v/>
      </c>
      <c r="AL963" s="142" t="str">
        <f t="shared" ca="1" si="2069"/>
        <v/>
      </c>
      <c r="AM963" s="16" t="str">
        <f t="shared" ca="1" si="2069"/>
        <v/>
      </c>
      <c r="AN963" s="16" t="str">
        <f t="shared" ca="1" si="2069"/>
        <v/>
      </c>
      <c r="AO963" s="16" t="str">
        <f t="shared" ca="1" si="2069"/>
        <v/>
      </c>
      <c r="AP963" s="142" t="str">
        <f t="shared" ca="1" si="2069"/>
        <v/>
      </c>
      <c r="AQ963" s="16" t="str">
        <f t="shared" ca="1" si="2069"/>
        <v/>
      </c>
      <c r="AR963" s="16" t="str">
        <f t="shared" ca="1" si="2069"/>
        <v/>
      </c>
      <c r="AS963" s="16" t="str">
        <f t="shared" ca="1" si="2069"/>
        <v/>
      </c>
      <c r="AT963" s="142" t="str">
        <f t="shared" ca="1" si="2069"/>
        <v/>
      </c>
      <c r="AU963" s="16" t="str">
        <f t="shared" ca="1" si="2069"/>
        <v/>
      </c>
      <c r="AV963" s="16" t="str">
        <f t="shared" ca="1" si="2069"/>
        <v/>
      </c>
      <c r="AW963" s="16" t="str">
        <f t="shared" ca="1" si="2069"/>
        <v/>
      </c>
      <c r="AX963" s="142" t="str">
        <f t="shared" ca="1" si="2069"/>
        <v/>
      </c>
      <c r="AY963" s="16" t="str">
        <f t="shared" ca="1" si="2069"/>
        <v/>
      </c>
      <c r="AZ963" s="16" t="str">
        <f t="shared" ca="1" si="2069"/>
        <v/>
      </c>
      <c r="BA963" s="16" t="str">
        <f t="shared" ca="1" si="2069"/>
        <v/>
      </c>
      <c r="BB963" s="142" t="str">
        <f t="shared" ca="1" si="2069"/>
        <v/>
      </c>
      <c r="BC963" s="16" t="str">
        <f t="shared" ca="1" si="2069"/>
        <v/>
      </c>
      <c r="BD963" s="16" t="str">
        <f t="shared" ca="1" si="2069"/>
        <v/>
      </c>
      <c r="BE963" s="16" t="str">
        <f t="shared" ca="1" si="2069"/>
        <v/>
      </c>
      <c r="BF963" s="142" t="str">
        <f t="shared" ca="1" si="2069"/>
        <v/>
      </c>
      <c r="BG963" s="16" t="str">
        <f t="shared" ca="1" si="2069"/>
        <v/>
      </c>
      <c r="BH963" s="16" t="str">
        <f t="shared" ca="1" si="2069"/>
        <v/>
      </c>
      <c r="BI963" s="16" t="str">
        <f t="shared" ca="1" si="2069"/>
        <v/>
      </c>
      <c r="BJ963" s="142" t="str">
        <f t="shared" ca="1" si="2069"/>
        <v/>
      </c>
      <c r="BK963" s="16" t="str">
        <f t="shared" ca="1" si="2069"/>
        <v/>
      </c>
      <c r="BL963" s="16" t="str">
        <f t="shared" ca="1" si="2069"/>
        <v/>
      </c>
      <c r="BM963" s="16" t="str">
        <f t="shared" ca="1" si="2069"/>
        <v/>
      </c>
      <c r="BN963" s="142" t="str">
        <f t="shared" ca="1" si="2069"/>
        <v/>
      </c>
      <c r="BO963" s="16" t="str">
        <f t="shared" ca="1" si="2069"/>
        <v/>
      </c>
      <c r="BP963" s="16" t="str">
        <f t="shared" ca="1" si="2069"/>
        <v/>
      </c>
      <c r="BQ963" s="16" t="str">
        <f t="shared" ca="1" si="2069"/>
        <v/>
      </c>
      <c r="BR963" s="142" t="str">
        <f t="shared" ca="1" si="2069"/>
        <v/>
      </c>
      <c r="BS963" s="16" t="str">
        <f t="shared" ca="1" si="2069"/>
        <v/>
      </c>
      <c r="BT963" s="16" t="str">
        <f t="shared" ca="1" si="2069"/>
        <v/>
      </c>
      <c r="BU963" s="16" t="str">
        <f t="shared" ca="1" si="2069"/>
        <v/>
      </c>
      <c r="BV963" s="142" t="str">
        <f t="shared" ref="BV963:DI963" ca="1" si="2070">IFERROR(BV55/BV71,"")</f>
        <v/>
      </c>
      <c r="BW963" s="16" t="str">
        <f t="shared" ca="1" si="2070"/>
        <v/>
      </c>
      <c r="BX963" s="16" t="str">
        <f t="shared" ca="1" si="2070"/>
        <v/>
      </c>
      <c r="BY963" s="16" t="str">
        <f t="shared" ca="1" si="2070"/>
        <v/>
      </c>
      <c r="BZ963" s="142" t="str">
        <f t="shared" ca="1" si="2070"/>
        <v/>
      </c>
      <c r="CA963" s="16" t="str">
        <f t="shared" ca="1" si="2070"/>
        <v/>
      </c>
      <c r="CB963" s="16" t="str">
        <f t="shared" ca="1" si="2070"/>
        <v/>
      </c>
      <c r="CC963" s="16" t="str">
        <f t="shared" ca="1" si="2070"/>
        <v/>
      </c>
      <c r="CD963" s="142" t="str">
        <f t="shared" ca="1" si="2070"/>
        <v/>
      </c>
      <c r="CE963" s="16" t="str">
        <f t="shared" ca="1" si="2070"/>
        <v/>
      </c>
      <c r="CF963" s="16" t="str">
        <f t="shared" ca="1" si="2070"/>
        <v/>
      </c>
      <c r="CG963" s="16" t="str">
        <f t="shared" ca="1" si="2070"/>
        <v/>
      </c>
      <c r="CH963" s="142" t="str">
        <f t="shared" ca="1" si="2070"/>
        <v/>
      </c>
      <c r="CI963" s="16" t="str">
        <f t="shared" ca="1" si="2070"/>
        <v/>
      </c>
      <c r="CJ963" s="16" t="str">
        <f t="shared" ca="1" si="2070"/>
        <v/>
      </c>
      <c r="CK963" s="16" t="str">
        <f t="shared" ca="1" si="2070"/>
        <v/>
      </c>
      <c r="CL963" s="142" t="str">
        <f t="shared" ca="1" si="2070"/>
        <v/>
      </c>
      <c r="CM963" s="16" t="str">
        <f t="shared" ca="1" si="2070"/>
        <v/>
      </c>
      <c r="CN963" s="16" t="str">
        <f t="shared" ca="1" si="2070"/>
        <v/>
      </c>
      <c r="CO963" s="16" t="str">
        <f t="shared" ca="1" si="2070"/>
        <v/>
      </c>
      <c r="CP963" s="142" t="str">
        <f t="shared" ca="1" si="2070"/>
        <v/>
      </c>
      <c r="CQ963" s="16" t="str">
        <f t="shared" ca="1" si="2070"/>
        <v/>
      </c>
      <c r="CR963" s="16" t="str">
        <f t="shared" ca="1" si="2070"/>
        <v/>
      </c>
      <c r="CS963" s="16" t="str">
        <f t="shared" ca="1" si="2070"/>
        <v/>
      </c>
      <c r="CT963" s="142" t="str">
        <f t="shared" ca="1" si="2070"/>
        <v/>
      </c>
      <c r="CU963" s="16" t="str">
        <f t="shared" ca="1" si="2070"/>
        <v/>
      </c>
      <c r="CV963" s="16" t="str">
        <f t="shared" ca="1" si="2070"/>
        <v/>
      </c>
      <c r="CW963" s="16" t="str">
        <f t="shared" ca="1" si="2070"/>
        <v/>
      </c>
      <c r="CX963" s="142" t="str">
        <f t="shared" ca="1" si="2070"/>
        <v/>
      </c>
      <c r="CY963" s="16" t="str">
        <f t="shared" ca="1" si="2070"/>
        <v/>
      </c>
      <c r="CZ963" s="16" t="str">
        <f t="shared" ca="1" si="2070"/>
        <v/>
      </c>
      <c r="DA963" s="16" t="str">
        <f t="shared" ca="1" si="2070"/>
        <v/>
      </c>
      <c r="DB963" s="142" t="str">
        <f t="shared" ca="1" si="2070"/>
        <v/>
      </c>
      <c r="DC963" s="16" t="str">
        <f t="shared" ca="1" si="2070"/>
        <v/>
      </c>
      <c r="DD963" s="16" t="str">
        <f t="shared" ca="1" si="2070"/>
        <v/>
      </c>
      <c r="DE963" s="16" t="str">
        <f t="shared" ca="1" si="2070"/>
        <v/>
      </c>
      <c r="DF963" s="142" t="str">
        <f t="shared" ca="1" si="2070"/>
        <v/>
      </c>
      <c r="DG963" s="16" t="str">
        <f t="shared" ca="1" si="2070"/>
        <v/>
      </c>
      <c r="DH963" s="16" t="str">
        <f t="shared" ca="1" si="2070"/>
        <v/>
      </c>
      <c r="DI963" s="143" t="str">
        <f t="shared" ca="1" si="2070"/>
        <v/>
      </c>
      <c r="DJ963" s="16"/>
      <c r="DK963" s="16" t="str">
        <f t="shared" ref="DK963:EK963" ca="1" si="2071">IFERROR(DK55/DK71,"")</f>
        <v/>
      </c>
      <c r="DL963" s="16" t="str">
        <f t="shared" ca="1" si="2071"/>
        <v/>
      </c>
      <c r="DM963" s="16" t="str">
        <f t="shared" ca="1" si="2071"/>
        <v/>
      </c>
      <c r="DN963" s="16" t="str">
        <f t="shared" ca="1" si="2071"/>
        <v/>
      </c>
      <c r="DO963" s="16" t="str">
        <f t="shared" ca="1" si="2071"/>
        <v/>
      </c>
      <c r="DP963" s="16" t="str">
        <f t="shared" ca="1" si="2071"/>
        <v/>
      </c>
      <c r="DQ963" s="16" t="str">
        <f t="shared" ca="1" si="2071"/>
        <v/>
      </c>
      <c r="DR963" s="16" t="str">
        <f t="shared" ca="1" si="2071"/>
        <v/>
      </c>
      <c r="DS963" s="16" t="str">
        <f t="shared" ca="1" si="2071"/>
        <v/>
      </c>
      <c r="DT963" s="16" t="str">
        <f t="shared" ca="1" si="2071"/>
        <v/>
      </c>
      <c r="DU963" s="16" t="str">
        <f t="shared" ca="1" si="2071"/>
        <v/>
      </c>
      <c r="DV963" s="16" t="str">
        <f t="shared" ca="1" si="2071"/>
        <v/>
      </c>
      <c r="DW963" s="16" t="str">
        <f t="shared" ca="1" si="2071"/>
        <v/>
      </c>
      <c r="DX963" s="16" t="str">
        <f t="shared" ca="1" si="2071"/>
        <v/>
      </c>
      <c r="DY963" s="16" t="str">
        <f t="shared" ca="1" si="2071"/>
        <v/>
      </c>
      <c r="DZ963" s="16" t="str">
        <f t="shared" ca="1" si="2071"/>
        <v/>
      </c>
      <c r="EA963" s="16" t="str">
        <f t="shared" ca="1" si="2071"/>
        <v/>
      </c>
      <c r="EB963" s="16" t="str">
        <f t="shared" ca="1" si="2071"/>
        <v/>
      </c>
      <c r="EC963" s="16" t="str">
        <f t="shared" ca="1" si="2071"/>
        <v/>
      </c>
      <c r="ED963" s="16" t="str">
        <f t="shared" ca="1" si="2071"/>
        <v/>
      </c>
      <c r="EE963" s="16" t="str">
        <f t="shared" ca="1" si="2071"/>
        <v/>
      </c>
      <c r="EF963" s="16" t="str">
        <f t="shared" ca="1" si="2071"/>
        <v/>
      </c>
      <c r="EG963" s="16" t="str">
        <f t="shared" ca="1" si="2071"/>
        <v/>
      </c>
      <c r="EH963" s="16" t="str">
        <f t="shared" ca="1" si="2071"/>
        <v/>
      </c>
      <c r="EI963" s="16" t="str">
        <f t="shared" ca="1" si="2071"/>
        <v/>
      </c>
      <c r="EJ963" s="16" t="str">
        <f t="shared" ca="1" si="2071"/>
        <v/>
      </c>
      <c r="EK963" s="16" t="str">
        <f t="shared" ca="1" si="2071"/>
        <v/>
      </c>
    </row>
    <row r="964" spans="1:141" x14ac:dyDescent="0.25">
      <c r="A964" s="90"/>
      <c r="B964" s="90"/>
      <c r="C964" s="90"/>
      <c r="D964" s="90"/>
      <c r="E964" t="s">
        <v>416</v>
      </c>
      <c r="F964" s="142" t="str">
        <f ca="1">IFERROR(SUM(F50,F51,F52)/F71,"")</f>
        <v/>
      </c>
      <c r="G964" s="16" t="str">
        <f t="shared" ref="G964:I964" ca="1" si="2072">IFERROR(SUM(G50,G51,G52)/G71,"")</f>
        <v/>
      </c>
      <c r="H964" s="16" t="str">
        <f t="shared" ca="1" si="2072"/>
        <v/>
      </c>
      <c r="I964" s="16" t="str">
        <f t="shared" ca="1" si="2072"/>
        <v/>
      </c>
      <c r="J964" s="142" t="str">
        <f t="shared" ref="J964:BU964" ca="1" si="2073">IFERROR(SUM(J50,J51,J52)/J71,"")</f>
        <v/>
      </c>
      <c r="K964" s="16" t="str">
        <f t="shared" ca="1" si="2073"/>
        <v/>
      </c>
      <c r="L964" s="16" t="str">
        <f t="shared" ca="1" si="2073"/>
        <v/>
      </c>
      <c r="M964" s="16" t="str">
        <f t="shared" ca="1" si="2073"/>
        <v/>
      </c>
      <c r="N964" s="142" t="str">
        <f t="shared" ca="1" si="2073"/>
        <v/>
      </c>
      <c r="O964" s="16" t="str">
        <f t="shared" ca="1" si="2073"/>
        <v/>
      </c>
      <c r="P964" s="16" t="str">
        <f t="shared" ca="1" si="2073"/>
        <v/>
      </c>
      <c r="Q964" s="16" t="str">
        <f t="shared" ca="1" si="2073"/>
        <v/>
      </c>
      <c r="R964" s="142" t="str">
        <f t="shared" ca="1" si="2073"/>
        <v/>
      </c>
      <c r="S964" s="16" t="str">
        <f t="shared" ca="1" si="2073"/>
        <v/>
      </c>
      <c r="T964" s="16" t="str">
        <f t="shared" ca="1" si="2073"/>
        <v/>
      </c>
      <c r="U964" s="16" t="str">
        <f t="shared" ca="1" si="2073"/>
        <v/>
      </c>
      <c r="V964" s="142" t="str">
        <f t="shared" ca="1" si="2073"/>
        <v/>
      </c>
      <c r="W964" s="16" t="str">
        <f t="shared" ca="1" si="2073"/>
        <v/>
      </c>
      <c r="X964" s="16" t="str">
        <f t="shared" ca="1" si="2073"/>
        <v/>
      </c>
      <c r="Y964" s="16" t="str">
        <f t="shared" ca="1" si="2073"/>
        <v/>
      </c>
      <c r="Z964" s="142" t="str">
        <f t="shared" ca="1" si="2073"/>
        <v/>
      </c>
      <c r="AA964" s="16" t="str">
        <f t="shared" ca="1" si="2073"/>
        <v/>
      </c>
      <c r="AB964" s="16" t="str">
        <f t="shared" ca="1" si="2073"/>
        <v/>
      </c>
      <c r="AC964" s="16" t="str">
        <f t="shared" ca="1" si="2073"/>
        <v/>
      </c>
      <c r="AD964" s="142" t="str">
        <f t="shared" ca="1" si="2073"/>
        <v/>
      </c>
      <c r="AE964" s="16" t="str">
        <f t="shared" ca="1" si="2073"/>
        <v/>
      </c>
      <c r="AF964" s="16" t="str">
        <f t="shared" ca="1" si="2073"/>
        <v/>
      </c>
      <c r="AG964" s="16" t="str">
        <f t="shared" ca="1" si="2073"/>
        <v/>
      </c>
      <c r="AH964" s="142" t="str">
        <f t="shared" ca="1" si="2073"/>
        <v/>
      </c>
      <c r="AI964" s="16" t="str">
        <f t="shared" ca="1" si="2073"/>
        <v/>
      </c>
      <c r="AJ964" s="16" t="str">
        <f t="shared" ca="1" si="2073"/>
        <v/>
      </c>
      <c r="AK964" s="16" t="str">
        <f t="shared" ca="1" si="2073"/>
        <v/>
      </c>
      <c r="AL964" s="142" t="str">
        <f t="shared" ca="1" si="2073"/>
        <v/>
      </c>
      <c r="AM964" s="16" t="str">
        <f t="shared" ca="1" si="2073"/>
        <v/>
      </c>
      <c r="AN964" s="16" t="str">
        <f t="shared" ca="1" si="2073"/>
        <v/>
      </c>
      <c r="AO964" s="16" t="str">
        <f t="shared" ca="1" si="2073"/>
        <v/>
      </c>
      <c r="AP964" s="142" t="str">
        <f t="shared" ca="1" si="2073"/>
        <v/>
      </c>
      <c r="AQ964" s="16" t="str">
        <f t="shared" ca="1" si="2073"/>
        <v/>
      </c>
      <c r="AR964" s="16" t="str">
        <f t="shared" ca="1" si="2073"/>
        <v/>
      </c>
      <c r="AS964" s="16" t="str">
        <f t="shared" ca="1" si="2073"/>
        <v/>
      </c>
      <c r="AT964" s="142" t="str">
        <f t="shared" ca="1" si="2073"/>
        <v/>
      </c>
      <c r="AU964" s="16" t="str">
        <f t="shared" ca="1" si="2073"/>
        <v/>
      </c>
      <c r="AV964" s="16" t="str">
        <f t="shared" ca="1" si="2073"/>
        <v/>
      </c>
      <c r="AW964" s="16" t="str">
        <f t="shared" ca="1" si="2073"/>
        <v/>
      </c>
      <c r="AX964" s="142" t="str">
        <f t="shared" ca="1" si="2073"/>
        <v/>
      </c>
      <c r="AY964" s="16" t="str">
        <f t="shared" ca="1" si="2073"/>
        <v/>
      </c>
      <c r="AZ964" s="16" t="str">
        <f t="shared" ca="1" si="2073"/>
        <v/>
      </c>
      <c r="BA964" s="16" t="str">
        <f t="shared" ca="1" si="2073"/>
        <v/>
      </c>
      <c r="BB964" s="142" t="str">
        <f t="shared" ca="1" si="2073"/>
        <v/>
      </c>
      <c r="BC964" s="16" t="str">
        <f t="shared" ca="1" si="2073"/>
        <v/>
      </c>
      <c r="BD964" s="16" t="str">
        <f t="shared" ca="1" si="2073"/>
        <v/>
      </c>
      <c r="BE964" s="16" t="str">
        <f t="shared" ca="1" si="2073"/>
        <v/>
      </c>
      <c r="BF964" s="142" t="str">
        <f t="shared" ca="1" si="2073"/>
        <v/>
      </c>
      <c r="BG964" s="16" t="str">
        <f t="shared" ca="1" si="2073"/>
        <v/>
      </c>
      <c r="BH964" s="16" t="str">
        <f t="shared" ca="1" si="2073"/>
        <v/>
      </c>
      <c r="BI964" s="16" t="str">
        <f t="shared" ca="1" si="2073"/>
        <v/>
      </c>
      <c r="BJ964" s="142" t="str">
        <f t="shared" ca="1" si="2073"/>
        <v/>
      </c>
      <c r="BK964" s="16" t="str">
        <f t="shared" ca="1" si="2073"/>
        <v/>
      </c>
      <c r="BL964" s="16" t="str">
        <f t="shared" ca="1" si="2073"/>
        <v/>
      </c>
      <c r="BM964" s="16" t="str">
        <f t="shared" ca="1" si="2073"/>
        <v/>
      </c>
      <c r="BN964" s="142" t="str">
        <f t="shared" ca="1" si="2073"/>
        <v/>
      </c>
      <c r="BO964" s="16" t="str">
        <f t="shared" ca="1" si="2073"/>
        <v/>
      </c>
      <c r="BP964" s="16" t="str">
        <f t="shared" ca="1" si="2073"/>
        <v/>
      </c>
      <c r="BQ964" s="16" t="str">
        <f t="shared" ca="1" si="2073"/>
        <v/>
      </c>
      <c r="BR964" s="142" t="str">
        <f t="shared" ca="1" si="2073"/>
        <v/>
      </c>
      <c r="BS964" s="16" t="str">
        <f t="shared" ca="1" si="2073"/>
        <v/>
      </c>
      <c r="BT964" s="16" t="str">
        <f t="shared" ca="1" si="2073"/>
        <v/>
      </c>
      <c r="BU964" s="16" t="str">
        <f t="shared" ca="1" si="2073"/>
        <v/>
      </c>
      <c r="BV964" s="142" t="str">
        <f t="shared" ref="BV964:DI964" ca="1" si="2074">IFERROR(SUM(BV50,BV51,BV52)/BV71,"")</f>
        <v/>
      </c>
      <c r="BW964" s="16" t="str">
        <f t="shared" ca="1" si="2074"/>
        <v/>
      </c>
      <c r="BX964" s="16" t="str">
        <f t="shared" ca="1" si="2074"/>
        <v/>
      </c>
      <c r="BY964" s="16" t="str">
        <f t="shared" ca="1" si="2074"/>
        <v/>
      </c>
      <c r="BZ964" s="142" t="str">
        <f t="shared" ca="1" si="2074"/>
        <v/>
      </c>
      <c r="CA964" s="16" t="str">
        <f t="shared" ca="1" si="2074"/>
        <v/>
      </c>
      <c r="CB964" s="16" t="str">
        <f t="shared" ca="1" si="2074"/>
        <v/>
      </c>
      <c r="CC964" s="16" t="str">
        <f t="shared" ca="1" si="2074"/>
        <v/>
      </c>
      <c r="CD964" s="142" t="str">
        <f t="shared" ca="1" si="2074"/>
        <v/>
      </c>
      <c r="CE964" s="16" t="str">
        <f t="shared" ca="1" si="2074"/>
        <v/>
      </c>
      <c r="CF964" s="16" t="str">
        <f t="shared" ca="1" si="2074"/>
        <v/>
      </c>
      <c r="CG964" s="16" t="str">
        <f t="shared" ca="1" si="2074"/>
        <v/>
      </c>
      <c r="CH964" s="142" t="str">
        <f t="shared" ca="1" si="2074"/>
        <v/>
      </c>
      <c r="CI964" s="16" t="str">
        <f t="shared" ca="1" si="2074"/>
        <v/>
      </c>
      <c r="CJ964" s="16" t="str">
        <f t="shared" ca="1" si="2074"/>
        <v/>
      </c>
      <c r="CK964" s="16" t="str">
        <f t="shared" ca="1" si="2074"/>
        <v/>
      </c>
      <c r="CL964" s="142" t="str">
        <f t="shared" ca="1" si="2074"/>
        <v/>
      </c>
      <c r="CM964" s="16" t="str">
        <f t="shared" ca="1" si="2074"/>
        <v/>
      </c>
      <c r="CN964" s="16" t="str">
        <f t="shared" ca="1" si="2074"/>
        <v/>
      </c>
      <c r="CO964" s="16" t="str">
        <f t="shared" ca="1" si="2074"/>
        <v/>
      </c>
      <c r="CP964" s="142" t="str">
        <f t="shared" ca="1" si="2074"/>
        <v/>
      </c>
      <c r="CQ964" s="16" t="str">
        <f t="shared" ca="1" si="2074"/>
        <v/>
      </c>
      <c r="CR964" s="16" t="str">
        <f t="shared" ca="1" si="2074"/>
        <v/>
      </c>
      <c r="CS964" s="16" t="str">
        <f t="shared" ca="1" si="2074"/>
        <v/>
      </c>
      <c r="CT964" s="142" t="str">
        <f t="shared" ca="1" si="2074"/>
        <v/>
      </c>
      <c r="CU964" s="16" t="str">
        <f t="shared" ca="1" si="2074"/>
        <v/>
      </c>
      <c r="CV964" s="16" t="str">
        <f t="shared" ca="1" si="2074"/>
        <v/>
      </c>
      <c r="CW964" s="16" t="str">
        <f t="shared" ca="1" si="2074"/>
        <v/>
      </c>
      <c r="CX964" s="142" t="str">
        <f t="shared" ca="1" si="2074"/>
        <v/>
      </c>
      <c r="CY964" s="16" t="str">
        <f t="shared" ca="1" si="2074"/>
        <v/>
      </c>
      <c r="CZ964" s="16" t="str">
        <f t="shared" ca="1" si="2074"/>
        <v/>
      </c>
      <c r="DA964" s="16" t="str">
        <f t="shared" ca="1" si="2074"/>
        <v/>
      </c>
      <c r="DB964" s="142" t="str">
        <f t="shared" ca="1" si="2074"/>
        <v/>
      </c>
      <c r="DC964" s="16" t="str">
        <f t="shared" ca="1" si="2074"/>
        <v/>
      </c>
      <c r="DD964" s="16" t="str">
        <f t="shared" ca="1" si="2074"/>
        <v/>
      </c>
      <c r="DE964" s="16" t="str">
        <f t="shared" ca="1" si="2074"/>
        <v/>
      </c>
      <c r="DF964" s="142" t="str">
        <f t="shared" ca="1" si="2074"/>
        <v/>
      </c>
      <c r="DG964" s="16" t="str">
        <f t="shared" ca="1" si="2074"/>
        <v/>
      </c>
      <c r="DH964" s="16" t="str">
        <f t="shared" ca="1" si="2074"/>
        <v/>
      </c>
      <c r="DI964" s="143" t="str">
        <f t="shared" ca="1" si="2074"/>
        <v/>
      </c>
      <c r="DJ964" s="16"/>
      <c r="DK964" s="16" t="str">
        <f t="shared" ref="DK964:EK964" ca="1" si="2075">IFERROR(SUM(DK50,DK51,DK52)/DK71,"")</f>
        <v/>
      </c>
      <c r="DL964" s="16" t="str">
        <f t="shared" ca="1" si="2075"/>
        <v/>
      </c>
      <c r="DM964" s="16" t="str">
        <f t="shared" ca="1" si="2075"/>
        <v/>
      </c>
      <c r="DN964" s="16" t="str">
        <f t="shared" ca="1" si="2075"/>
        <v/>
      </c>
      <c r="DO964" s="16" t="str">
        <f t="shared" ca="1" si="2075"/>
        <v/>
      </c>
      <c r="DP964" s="16" t="str">
        <f t="shared" ca="1" si="2075"/>
        <v/>
      </c>
      <c r="DQ964" s="16" t="str">
        <f t="shared" ca="1" si="2075"/>
        <v/>
      </c>
      <c r="DR964" s="16" t="str">
        <f t="shared" ca="1" si="2075"/>
        <v/>
      </c>
      <c r="DS964" s="16" t="str">
        <f t="shared" ca="1" si="2075"/>
        <v/>
      </c>
      <c r="DT964" s="16" t="str">
        <f t="shared" ca="1" si="2075"/>
        <v/>
      </c>
      <c r="DU964" s="16" t="str">
        <f t="shared" ca="1" si="2075"/>
        <v/>
      </c>
      <c r="DV964" s="16" t="str">
        <f t="shared" ca="1" si="2075"/>
        <v/>
      </c>
      <c r="DW964" s="16" t="str">
        <f t="shared" ca="1" si="2075"/>
        <v/>
      </c>
      <c r="DX964" s="16" t="str">
        <f t="shared" ca="1" si="2075"/>
        <v/>
      </c>
      <c r="DY964" s="16" t="str">
        <f t="shared" ca="1" si="2075"/>
        <v/>
      </c>
      <c r="DZ964" s="16" t="str">
        <f t="shared" ca="1" si="2075"/>
        <v/>
      </c>
      <c r="EA964" s="16" t="str">
        <f t="shared" ca="1" si="2075"/>
        <v/>
      </c>
      <c r="EB964" s="16" t="str">
        <f t="shared" ca="1" si="2075"/>
        <v/>
      </c>
      <c r="EC964" s="16" t="str">
        <f t="shared" ca="1" si="2075"/>
        <v/>
      </c>
      <c r="ED964" s="16" t="str">
        <f t="shared" ca="1" si="2075"/>
        <v/>
      </c>
      <c r="EE964" s="16" t="str">
        <f t="shared" ca="1" si="2075"/>
        <v/>
      </c>
      <c r="EF964" s="16" t="str">
        <f t="shared" ca="1" si="2075"/>
        <v/>
      </c>
      <c r="EG964" s="16" t="str">
        <f t="shared" ca="1" si="2075"/>
        <v/>
      </c>
      <c r="EH964" s="16" t="str">
        <f t="shared" ca="1" si="2075"/>
        <v/>
      </c>
      <c r="EI964" s="16" t="str">
        <f t="shared" ca="1" si="2075"/>
        <v/>
      </c>
      <c r="EJ964" s="16" t="str">
        <f t="shared" ca="1" si="2075"/>
        <v/>
      </c>
      <c r="EK964" s="16" t="str">
        <f t="shared" ca="1" si="2075"/>
        <v/>
      </c>
    </row>
    <row r="965" spans="1:141" x14ac:dyDescent="0.25">
      <c r="A965" s="90"/>
      <c r="B965" s="90"/>
      <c r="C965" s="90"/>
      <c r="D965" s="90"/>
      <c r="E965" t="s">
        <v>417</v>
      </c>
      <c r="F965" s="142" t="str">
        <f ca="1">IFERROR(SUM(F50)/F71,"")</f>
        <v/>
      </c>
      <c r="G965" s="16" t="str">
        <f t="shared" ref="G965:I965" ca="1" si="2076">IFERROR(SUM(G50)/G71,"")</f>
        <v/>
      </c>
      <c r="H965" s="16" t="str">
        <f t="shared" ca="1" si="2076"/>
        <v/>
      </c>
      <c r="I965" s="16" t="str">
        <f t="shared" ca="1" si="2076"/>
        <v/>
      </c>
      <c r="J965" s="142" t="str">
        <f t="shared" ref="J965:BU965" ca="1" si="2077">IFERROR(SUM(J50)/J71,"")</f>
        <v/>
      </c>
      <c r="K965" s="16" t="str">
        <f t="shared" ca="1" si="2077"/>
        <v/>
      </c>
      <c r="L965" s="16" t="str">
        <f t="shared" ca="1" si="2077"/>
        <v/>
      </c>
      <c r="M965" s="16" t="str">
        <f t="shared" ca="1" si="2077"/>
        <v/>
      </c>
      <c r="N965" s="142" t="str">
        <f t="shared" ca="1" si="2077"/>
        <v/>
      </c>
      <c r="O965" s="16" t="str">
        <f t="shared" ca="1" si="2077"/>
        <v/>
      </c>
      <c r="P965" s="16" t="str">
        <f t="shared" ca="1" si="2077"/>
        <v/>
      </c>
      <c r="Q965" s="16" t="str">
        <f t="shared" ca="1" si="2077"/>
        <v/>
      </c>
      <c r="R965" s="142" t="str">
        <f t="shared" ca="1" si="2077"/>
        <v/>
      </c>
      <c r="S965" s="16" t="str">
        <f t="shared" ca="1" si="2077"/>
        <v/>
      </c>
      <c r="T965" s="16" t="str">
        <f t="shared" ca="1" si="2077"/>
        <v/>
      </c>
      <c r="U965" s="16" t="str">
        <f t="shared" ca="1" si="2077"/>
        <v/>
      </c>
      <c r="V965" s="142" t="str">
        <f t="shared" ca="1" si="2077"/>
        <v/>
      </c>
      <c r="W965" s="16" t="str">
        <f t="shared" ca="1" si="2077"/>
        <v/>
      </c>
      <c r="X965" s="16" t="str">
        <f t="shared" ca="1" si="2077"/>
        <v/>
      </c>
      <c r="Y965" s="16" t="str">
        <f t="shared" ca="1" si="2077"/>
        <v/>
      </c>
      <c r="Z965" s="142" t="str">
        <f t="shared" ca="1" si="2077"/>
        <v/>
      </c>
      <c r="AA965" s="16" t="str">
        <f t="shared" ca="1" si="2077"/>
        <v/>
      </c>
      <c r="AB965" s="16" t="str">
        <f t="shared" ca="1" si="2077"/>
        <v/>
      </c>
      <c r="AC965" s="16" t="str">
        <f t="shared" ca="1" si="2077"/>
        <v/>
      </c>
      <c r="AD965" s="142" t="str">
        <f t="shared" ca="1" si="2077"/>
        <v/>
      </c>
      <c r="AE965" s="16" t="str">
        <f t="shared" ca="1" si="2077"/>
        <v/>
      </c>
      <c r="AF965" s="16" t="str">
        <f t="shared" ca="1" si="2077"/>
        <v/>
      </c>
      <c r="AG965" s="16" t="str">
        <f t="shared" ca="1" si="2077"/>
        <v/>
      </c>
      <c r="AH965" s="142" t="str">
        <f t="shared" ca="1" si="2077"/>
        <v/>
      </c>
      <c r="AI965" s="16" t="str">
        <f t="shared" ca="1" si="2077"/>
        <v/>
      </c>
      <c r="AJ965" s="16" t="str">
        <f t="shared" ca="1" si="2077"/>
        <v/>
      </c>
      <c r="AK965" s="16" t="str">
        <f t="shared" ca="1" si="2077"/>
        <v/>
      </c>
      <c r="AL965" s="142" t="str">
        <f t="shared" ca="1" si="2077"/>
        <v/>
      </c>
      <c r="AM965" s="16" t="str">
        <f t="shared" ca="1" si="2077"/>
        <v/>
      </c>
      <c r="AN965" s="16" t="str">
        <f t="shared" ca="1" si="2077"/>
        <v/>
      </c>
      <c r="AO965" s="16" t="str">
        <f t="shared" ca="1" si="2077"/>
        <v/>
      </c>
      <c r="AP965" s="142" t="str">
        <f t="shared" ca="1" si="2077"/>
        <v/>
      </c>
      <c r="AQ965" s="16" t="str">
        <f t="shared" ca="1" si="2077"/>
        <v/>
      </c>
      <c r="AR965" s="16" t="str">
        <f t="shared" ca="1" si="2077"/>
        <v/>
      </c>
      <c r="AS965" s="16" t="str">
        <f t="shared" ca="1" si="2077"/>
        <v/>
      </c>
      <c r="AT965" s="142" t="str">
        <f t="shared" ca="1" si="2077"/>
        <v/>
      </c>
      <c r="AU965" s="16" t="str">
        <f t="shared" ca="1" si="2077"/>
        <v/>
      </c>
      <c r="AV965" s="16" t="str">
        <f t="shared" ca="1" si="2077"/>
        <v/>
      </c>
      <c r="AW965" s="16" t="str">
        <f t="shared" ca="1" si="2077"/>
        <v/>
      </c>
      <c r="AX965" s="142" t="str">
        <f t="shared" ca="1" si="2077"/>
        <v/>
      </c>
      <c r="AY965" s="16" t="str">
        <f t="shared" ca="1" si="2077"/>
        <v/>
      </c>
      <c r="AZ965" s="16" t="str">
        <f t="shared" ca="1" si="2077"/>
        <v/>
      </c>
      <c r="BA965" s="16" t="str">
        <f t="shared" ca="1" si="2077"/>
        <v/>
      </c>
      <c r="BB965" s="142" t="str">
        <f t="shared" ca="1" si="2077"/>
        <v/>
      </c>
      <c r="BC965" s="16" t="str">
        <f t="shared" ca="1" si="2077"/>
        <v/>
      </c>
      <c r="BD965" s="16" t="str">
        <f t="shared" ca="1" si="2077"/>
        <v/>
      </c>
      <c r="BE965" s="16" t="str">
        <f t="shared" ca="1" si="2077"/>
        <v/>
      </c>
      <c r="BF965" s="142" t="str">
        <f t="shared" ca="1" si="2077"/>
        <v/>
      </c>
      <c r="BG965" s="16" t="str">
        <f t="shared" ca="1" si="2077"/>
        <v/>
      </c>
      <c r="BH965" s="16" t="str">
        <f t="shared" ca="1" si="2077"/>
        <v/>
      </c>
      <c r="BI965" s="16" t="str">
        <f t="shared" ca="1" si="2077"/>
        <v/>
      </c>
      <c r="BJ965" s="142" t="str">
        <f t="shared" ca="1" si="2077"/>
        <v/>
      </c>
      <c r="BK965" s="16" t="str">
        <f t="shared" ca="1" si="2077"/>
        <v/>
      </c>
      <c r="BL965" s="16" t="str">
        <f t="shared" ca="1" si="2077"/>
        <v/>
      </c>
      <c r="BM965" s="16" t="str">
        <f t="shared" ca="1" si="2077"/>
        <v/>
      </c>
      <c r="BN965" s="142" t="str">
        <f t="shared" ca="1" si="2077"/>
        <v/>
      </c>
      <c r="BO965" s="16" t="str">
        <f t="shared" ca="1" si="2077"/>
        <v/>
      </c>
      <c r="BP965" s="16" t="str">
        <f t="shared" ca="1" si="2077"/>
        <v/>
      </c>
      <c r="BQ965" s="16" t="str">
        <f t="shared" ca="1" si="2077"/>
        <v/>
      </c>
      <c r="BR965" s="142" t="str">
        <f t="shared" ca="1" si="2077"/>
        <v/>
      </c>
      <c r="BS965" s="16" t="str">
        <f t="shared" ca="1" si="2077"/>
        <v/>
      </c>
      <c r="BT965" s="16" t="str">
        <f t="shared" ca="1" si="2077"/>
        <v/>
      </c>
      <c r="BU965" s="16" t="str">
        <f t="shared" ca="1" si="2077"/>
        <v/>
      </c>
      <c r="BV965" s="142" t="str">
        <f t="shared" ref="BV965:DI965" ca="1" si="2078">IFERROR(SUM(BV50)/BV71,"")</f>
        <v/>
      </c>
      <c r="BW965" s="16" t="str">
        <f t="shared" ca="1" si="2078"/>
        <v/>
      </c>
      <c r="BX965" s="16" t="str">
        <f t="shared" ca="1" si="2078"/>
        <v/>
      </c>
      <c r="BY965" s="16" t="str">
        <f t="shared" ca="1" si="2078"/>
        <v/>
      </c>
      <c r="BZ965" s="142" t="str">
        <f t="shared" ca="1" si="2078"/>
        <v/>
      </c>
      <c r="CA965" s="16" t="str">
        <f t="shared" ca="1" si="2078"/>
        <v/>
      </c>
      <c r="CB965" s="16" t="str">
        <f t="shared" ca="1" si="2078"/>
        <v/>
      </c>
      <c r="CC965" s="16" t="str">
        <f t="shared" ca="1" si="2078"/>
        <v/>
      </c>
      <c r="CD965" s="142" t="str">
        <f t="shared" ca="1" si="2078"/>
        <v/>
      </c>
      <c r="CE965" s="16" t="str">
        <f t="shared" ca="1" si="2078"/>
        <v/>
      </c>
      <c r="CF965" s="16" t="str">
        <f t="shared" ca="1" si="2078"/>
        <v/>
      </c>
      <c r="CG965" s="16" t="str">
        <f t="shared" ca="1" si="2078"/>
        <v/>
      </c>
      <c r="CH965" s="142" t="str">
        <f t="shared" ca="1" si="2078"/>
        <v/>
      </c>
      <c r="CI965" s="16" t="str">
        <f t="shared" ca="1" si="2078"/>
        <v/>
      </c>
      <c r="CJ965" s="16" t="str">
        <f t="shared" ca="1" si="2078"/>
        <v/>
      </c>
      <c r="CK965" s="16" t="str">
        <f t="shared" ca="1" si="2078"/>
        <v/>
      </c>
      <c r="CL965" s="142" t="str">
        <f t="shared" ca="1" si="2078"/>
        <v/>
      </c>
      <c r="CM965" s="16" t="str">
        <f t="shared" ca="1" si="2078"/>
        <v/>
      </c>
      <c r="CN965" s="16" t="str">
        <f t="shared" ca="1" si="2078"/>
        <v/>
      </c>
      <c r="CO965" s="16" t="str">
        <f t="shared" ca="1" si="2078"/>
        <v/>
      </c>
      <c r="CP965" s="142" t="str">
        <f t="shared" ca="1" si="2078"/>
        <v/>
      </c>
      <c r="CQ965" s="16" t="str">
        <f t="shared" ca="1" si="2078"/>
        <v/>
      </c>
      <c r="CR965" s="16" t="str">
        <f t="shared" ca="1" si="2078"/>
        <v/>
      </c>
      <c r="CS965" s="16" t="str">
        <f t="shared" ca="1" si="2078"/>
        <v/>
      </c>
      <c r="CT965" s="142" t="str">
        <f t="shared" ca="1" si="2078"/>
        <v/>
      </c>
      <c r="CU965" s="16" t="str">
        <f t="shared" ca="1" si="2078"/>
        <v/>
      </c>
      <c r="CV965" s="16" t="str">
        <f t="shared" ca="1" si="2078"/>
        <v/>
      </c>
      <c r="CW965" s="16" t="str">
        <f t="shared" ca="1" si="2078"/>
        <v/>
      </c>
      <c r="CX965" s="142" t="str">
        <f t="shared" ca="1" si="2078"/>
        <v/>
      </c>
      <c r="CY965" s="16" t="str">
        <f t="shared" ca="1" si="2078"/>
        <v/>
      </c>
      <c r="CZ965" s="16" t="str">
        <f t="shared" ca="1" si="2078"/>
        <v/>
      </c>
      <c r="DA965" s="16" t="str">
        <f t="shared" ca="1" si="2078"/>
        <v/>
      </c>
      <c r="DB965" s="142" t="str">
        <f t="shared" ca="1" si="2078"/>
        <v/>
      </c>
      <c r="DC965" s="16" t="str">
        <f t="shared" ca="1" si="2078"/>
        <v/>
      </c>
      <c r="DD965" s="16" t="str">
        <f t="shared" ca="1" si="2078"/>
        <v/>
      </c>
      <c r="DE965" s="16" t="str">
        <f t="shared" ca="1" si="2078"/>
        <v/>
      </c>
      <c r="DF965" s="142" t="str">
        <f t="shared" ca="1" si="2078"/>
        <v/>
      </c>
      <c r="DG965" s="16" t="str">
        <f t="shared" ca="1" si="2078"/>
        <v/>
      </c>
      <c r="DH965" s="16" t="str">
        <f t="shared" ca="1" si="2078"/>
        <v/>
      </c>
      <c r="DI965" s="143" t="str">
        <f t="shared" ca="1" si="2078"/>
        <v/>
      </c>
      <c r="DJ965" s="16"/>
      <c r="DK965" s="16" t="str">
        <f t="shared" ref="DK965:EK965" ca="1" si="2079">IFERROR(SUM(DK50)/DK71,"")</f>
        <v/>
      </c>
      <c r="DL965" s="16" t="str">
        <f t="shared" ca="1" si="2079"/>
        <v/>
      </c>
      <c r="DM965" s="16" t="str">
        <f t="shared" ca="1" si="2079"/>
        <v/>
      </c>
      <c r="DN965" s="16" t="str">
        <f t="shared" ca="1" si="2079"/>
        <v/>
      </c>
      <c r="DO965" s="16" t="str">
        <f t="shared" ca="1" si="2079"/>
        <v/>
      </c>
      <c r="DP965" s="16" t="str">
        <f t="shared" ca="1" si="2079"/>
        <v/>
      </c>
      <c r="DQ965" s="16" t="str">
        <f t="shared" ca="1" si="2079"/>
        <v/>
      </c>
      <c r="DR965" s="16" t="str">
        <f t="shared" ca="1" si="2079"/>
        <v/>
      </c>
      <c r="DS965" s="16" t="str">
        <f t="shared" ca="1" si="2079"/>
        <v/>
      </c>
      <c r="DT965" s="16" t="str">
        <f t="shared" ca="1" si="2079"/>
        <v/>
      </c>
      <c r="DU965" s="16" t="str">
        <f t="shared" ca="1" si="2079"/>
        <v/>
      </c>
      <c r="DV965" s="16" t="str">
        <f t="shared" ca="1" si="2079"/>
        <v/>
      </c>
      <c r="DW965" s="16" t="str">
        <f t="shared" ca="1" si="2079"/>
        <v/>
      </c>
      <c r="DX965" s="16" t="str">
        <f t="shared" ca="1" si="2079"/>
        <v/>
      </c>
      <c r="DY965" s="16" t="str">
        <f t="shared" ca="1" si="2079"/>
        <v/>
      </c>
      <c r="DZ965" s="16" t="str">
        <f t="shared" ca="1" si="2079"/>
        <v/>
      </c>
      <c r="EA965" s="16" t="str">
        <f t="shared" ca="1" si="2079"/>
        <v/>
      </c>
      <c r="EB965" s="16" t="str">
        <f t="shared" ca="1" si="2079"/>
        <v/>
      </c>
      <c r="EC965" s="16" t="str">
        <f t="shared" ca="1" si="2079"/>
        <v/>
      </c>
      <c r="ED965" s="16" t="str">
        <f t="shared" ca="1" si="2079"/>
        <v/>
      </c>
      <c r="EE965" s="16" t="str">
        <f t="shared" ca="1" si="2079"/>
        <v/>
      </c>
      <c r="EF965" s="16" t="str">
        <f t="shared" ca="1" si="2079"/>
        <v/>
      </c>
      <c r="EG965" s="16" t="str">
        <f t="shared" ca="1" si="2079"/>
        <v/>
      </c>
      <c r="EH965" s="16" t="str">
        <f t="shared" ca="1" si="2079"/>
        <v/>
      </c>
      <c r="EI965" s="16" t="str">
        <f t="shared" ca="1" si="2079"/>
        <v/>
      </c>
      <c r="EJ965" s="16" t="str">
        <f t="shared" ca="1" si="2079"/>
        <v/>
      </c>
      <c r="EK965" s="16" t="str">
        <f t="shared" ca="1" si="2079"/>
        <v/>
      </c>
    </row>
    <row r="966" spans="1:141" x14ac:dyDescent="0.25">
      <c r="A966" s="90"/>
      <c r="B966" s="90"/>
      <c r="C966" s="90"/>
      <c r="D966" s="90"/>
      <c r="E966" t="s">
        <v>418</v>
      </c>
      <c r="F966" s="142" t="str">
        <f ca="1">IFERROR(F27/F38,"")</f>
        <v/>
      </c>
      <c r="G966" s="16" t="str">
        <f t="shared" ref="G966:I966" ca="1" si="2080">IFERROR(G27/G38,"")</f>
        <v/>
      </c>
      <c r="H966" s="16" t="str">
        <f t="shared" ca="1" si="2080"/>
        <v/>
      </c>
      <c r="I966" s="16" t="str">
        <f t="shared" ca="1" si="2080"/>
        <v/>
      </c>
      <c r="J966" s="142" t="str">
        <f t="shared" ref="J966:BU966" ca="1" si="2081">IFERROR(J27/J38,"")</f>
        <v/>
      </c>
      <c r="K966" s="16" t="str">
        <f t="shared" ca="1" si="2081"/>
        <v/>
      </c>
      <c r="L966" s="16" t="str">
        <f t="shared" ca="1" si="2081"/>
        <v/>
      </c>
      <c r="M966" s="16" t="str">
        <f t="shared" ca="1" si="2081"/>
        <v/>
      </c>
      <c r="N966" s="142" t="str">
        <f t="shared" ca="1" si="2081"/>
        <v/>
      </c>
      <c r="O966" s="16" t="str">
        <f t="shared" ca="1" si="2081"/>
        <v/>
      </c>
      <c r="P966" s="16" t="str">
        <f t="shared" ca="1" si="2081"/>
        <v/>
      </c>
      <c r="Q966" s="16" t="str">
        <f t="shared" ca="1" si="2081"/>
        <v/>
      </c>
      <c r="R966" s="142" t="str">
        <f t="shared" ca="1" si="2081"/>
        <v/>
      </c>
      <c r="S966" s="16" t="str">
        <f t="shared" ca="1" si="2081"/>
        <v/>
      </c>
      <c r="T966" s="16" t="str">
        <f t="shared" ca="1" si="2081"/>
        <v/>
      </c>
      <c r="U966" s="16" t="str">
        <f t="shared" ca="1" si="2081"/>
        <v/>
      </c>
      <c r="V966" s="142" t="str">
        <f t="shared" ca="1" si="2081"/>
        <v/>
      </c>
      <c r="W966" s="16" t="str">
        <f t="shared" ca="1" si="2081"/>
        <v/>
      </c>
      <c r="X966" s="16" t="str">
        <f t="shared" ca="1" si="2081"/>
        <v/>
      </c>
      <c r="Y966" s="16" t="str">
        <f t="shared" ca="1" si="2081"/>
        <v/>
      </c>
      <c r="Z966" s="142" t="str">
        <f t="shared" ca="1" si="2081"/>
        <v/>
      </c>
      <c r="AA966" s="16" t="str">
        <f t="shared" ca="1" si="2081"/>
        <v/>
      </c>
      <c r="AB966" s="16" t="str">
        <f t="shared" ca="1" si="2081"/>
        <v/>
      </c>
      <c r="AC966" s="16" t="str">
        <f t="shared" ca="1" si="2081"/>
        <v/>
      </c>
      <c r="AD966" s="142" t="str">
        <f t="shared" ca="1" si="2081"/>
        <v/>
      </c>
      <c r="AE966" s="16" t="str">
        <f t="shared" ca="1" si="2081"/>
        <v/>
      </c>
      <c r="AF966" s="16" t="str">
        <f t="shared" ca="1" si="2081"/>
        <v/>
      </c>
      <c r="AG966" s="16" t="str">
        <f t="shared" ca="1" si="2081"/>
        <v/>
      </c>
      <c r="AH966" s="142" t="str">
        <f t="shared" ca="1" si="2081"/>
        <v/>
      </c>
      <c r="AI966" s="16" t="str">
        <f t="shared" ca="1" si="2081"/>
        <v/>
      </c>
      <c r="AJ966" s="16" t="str">
        <f t="shared" ca="1" si="2081"/>
        <v/>
      </c>
      <c r="AK966" s="16" t="str">
        <f t="shared" ca="1" si="2081"/>
        <v/>
      </c>
      <c r="AL966" s="142" t="str">
        <f t="shared" ca="1" si="2081"/>
        <v/>
      </c>
      <c r="AM966" s="16" t="str">
        <f t="shared" ca="1" si="2081"/>
        <v/>
      </c>
      <c r="AN966" s="16" t="str">
        <f t="shared" ca="1" si="2081"/>
        <v/>
      </c>
      <c r="AO966" s="16" t="str">
        <f t="shared" ca="1" si="2081"/>
        <v/>
      </c>
      <c r="AP966" s="142" t="str">
        <f t="shared" ca="1" si="2081"/>
        <v/>
      </c>
      <c r="AQ966" s="16" t="str">
        <f t="shared" ca="1" si="2081"/>
        <v/>
      </c>
      <c r="AR966" s="16" t="str">
        <f t="shared" ca="1" si="2081"/>
        <v/>
      </c>
      <c r="AS966" s="16" t="str">
        <f t="shared" ca="1" si="2081"/>
        <v/>
      </c>
      <c r="AT966" s="142" t="str">
        <f t="shared" ca="1" si="2081"/>
        <v/>
      </c>
      <c r="AU966" s="16" t="str">
        <f t="shared" ca="1" si="2081"/>
        <v/>
      </c>
      <c r="AV966" s="16" t="str">
        <f t="shared" ca="1" si="2081"/>
        <v/>
      </c>
      <c r="AW966" s="16" t="str">
        <f t="shared" ca="1" si="2081"/>
        <v/>
      </c>
      <c r="AX966" s="142" t="str">
        <f t="shared" ca="1" si="2081"/>
        <v/>
      </c>
      <c r="AY966" s="16" t="str">
        <f t="shared" ca="1" si="2081"/>
        <v/>
      </c>
      <c r="AZ966" s="16" t="str">
        <f t="shared" ca="1" si="2081"/>
        <v/>
      </c>
      <c r="BA966" s="16" t="str">
        <f t="shared" ca="1" si="2081"/>
        <v/>
      </c>
      <c r="BB966" s="142" t="str">
        <f t="shared" ca="1" si="2081"/>
        <v/>
      </c>
      <c r="BC966" s="16" t="str">
        <f t="shared" ca="1" si="2081"/>
        <v/>
      </c>
      <c r="BD966" s="16" t="str">
        <f t="shared" ca="1" si="2081"/>
        <v/>
      </c>
      <c r="BE966" s="16" t="str">
        <f t="shared" ca="1" si="2081"/>
        <v/>
      </c>
      <c r="BF966" s="142" t="str">
        <f t="shared" ca="1" si="2081"/>
        <v/>
      </c>
      <c r="BG966" s="16" t="str">
        <f t="shared" ca="1" si="2081"/>
        <v/>
      </c>
      <c r="BH966" s="16" t="str">
        <f t="shared" ca="1" si="2081"/>
        <v/>
      </c>
      <c r="BI966" s="16" t="str">
        <f t="shared" ca="1" si="2081"/>
        <v/>
      </c>
      <c r="BJ966" s="142" t="str">
        <f t="shared" ca="1" si="2081"/>
        <v/>
      </c>
      <c r="BK966" s="16" t="str">
        <f t="shared" ca="1" si="2081"/>
        <v/>
      </c>
      <c r="BL966" s="16" t="str">
        <f t="shared" ca="1" si="2081"/>
        <v/>
      </c>
      <c r="BM966" s="16" t="str">
        <f t="shared" ca="1" si="2081"/>
        <v/>
      </c>
      <c r="BN966" s="142" t="str">
        <f t="shared" ca="1" si="2081"/>
        <v/>
      </c>
      <c r="BO966" s="16" t="str">
        <f t="shared" ca="1" si="2081"/>
        <v/>
      </c>
      <c r="BP966" s="16" t="str">
        <f t="shared" ca="1" si="2081"/>
        <v/>
      </c>
      <c r="BQ966" s="16" t="str">
        <f t="shared" ca="1" si="2081"/>
        <v/>
      </c>
      <c r="BR966" s="142" t="str">
        <f t="shared" ca="1" si="2081"/>
        <v/>
      </c>
      <c r="BS966" s="16" t="str">
        <f t="shared" ca="1" si="2081"/>
        <v/>
      </c>
      <c r="BT966" s="16" t="str">
        <f t="shared" ca="1" si="2081"/>
        <v/>
      </c>
      <c r="BU966" s="16" t="str">
        <f t="shared" ca="1" si="2081"/>
        <v/>
      </c>
      <c r="BV966" s="142" t="str">
        <f t="shared" ref="BV966:DI966" ca="1" si="2082">IFERROR(BV27/BV38,"")</f>
        <v/>
      </c>
      <c r="BW966" s="16" t="str">
        <f t="shared" ca="1" si="2082"/>
        <v/>
      </c>
      <c r="BX966" s="16" t="str">
        <f t="shared" ca="1" si="2082"/>
        <v/>
      </c>
      <c r="BY966" s="16" t="str">
        <f t="shared" ca="1" si="2082"/>
        <v/>
      </c>
      <c r="BZ966" s="142" t="str">
        <f t="shared" ca="1" si="2082"/>
        <v/>
      </c>
      <c r="CA966" s="16" t="str">
        <f t="shared" ca="1" si="2082"/>
        <v/>
      </c>
      <c r="CB966" s="16" t="str">
        <f t="shared" ca="1" si="2082"/>
        <v/>
      </c>
      <c r="CC966" s="16" t="str">
        <f t="shared" ca="1" si="2082"/>
        <v/>
      </c>
      <c r="CD966" s="142" t="str">
        <f t="shared" ca="1" si="2082"/>
        <v/>
      </c>
      <c r="CE966" s="16" t="str">
        <f t="shared" ca="1" si="2082"/>
        <v/>
      </c>
      <c r="CF966" s="16" t="str">
        <f t="shared" ca="1" si="2082"/>
        <v/>
      </c>
      <c r="CG966" s="16" t="str">
        <f t="shared" ca="1" si="2082"/>
        <v/>
      </c>
      <c r="CH966" s="142" t="str">
        <f t="shared" ca="1" si="2082"/>
        <v/>
      </c>
      <c r="CI966" s="16" t="str">
        <f t="shared" ca="1" si="2082"/>
        <v/>
      </c>
      <c r="CJ966" s="16" t="str">
        <f t="shared" ca="1" si="2082"/>
        <v/>
      </c>
      <c r="CK966" s="16" t="str">
        <f t="shared" ca="1" si="2082"/>
        <v/>
      </c>
      <c r="CL966" s="142" t="str">
        <f t="shared" ca="1" si="2082"/>
        <v/>
      </c>
      <c r="CM966" s="16" t="str">
        <f t="shared" ca="1" si="2082"/>
        <v/>
      </c>
      <c r="CN966" s="16" t="str">
        <f t="shared" ca="1" si="2082"/>
        <v/>
      </c>
      <c r="CO966" s="16" t="str">
        <f t="shared" ca="1" si="2082"/>
        <v/>
      </c>
      <c r="CP966" s="142" t="str">
        <f t="shared" ca="1" si="2082"/>
        <v/>
      </c>
      <c r="CQ966" s="16" t="str">
        <f t="shared" ca="1" si="2082"/>
        <v/>
      </c>
      <c r="CR966" s="16" t="str">
        <f t="shared" ca="1" si="2082"/>
        <v/>
      </c>
      <c r="CS966" s="16" t="str">
        <f t="shared" ca="1" si="2082"/>
        <v/>
      </c>
      <c r="CT966" s="142" t="str">
        <f t="shared" ca="1" si="2082"/>
        <v/>
      </c>
      <c r="CU966" s="16" t="str">
        <f t="shared" ca="1" si="2082"/>
        <v/>
      </c>
      <c r="CV966" s="16" t="str">
        <f t="shared" ca="1" si="2082"/>
        <v/>
      </c>
      <c r="CW966" s="16" t="str">
        <f t="shared" ca="1" si="2082"/>
        <v/>
      </c>
      <c r="CX966" s="142" t="str">
        <f t="shared" ca="1" si="2082"/>
        <v/>
      </c>
      <c r="CY966" s="16" t="str">
        <f t="shared" ca="1" si="2082"/>
        <v/>
      </c>
      <c r="CZ966" s="16" t="str">
        <f t="shared" ca="1" si="2082"/>
        <v/>
      </c>
      <c r="DA966" s="16" t="str">
        <f t="shared" ca="1" si="2082"/>
        <v/>
      </c>
      <c r="DB966" s="142" t="str">
        <f t="shared" ca="1" si="2082"/>
        <v/>
      </c>
      <c r="DC966" s="16" t="str">
        <f t="shared" ca="1" si="2082"/>
        <v/>
      </c>
      <c r="DD966" s="16" t="str">
        <f t="shared" ca="1" si="2082"/>
        <v/>
      </c>
      <c r="DE966" s="16" t="str">
        <f t="shared" ca="1" si="2082"/>
        <v/>
      </c>
      <c r="DF966" s="142" t="str">
        <f t="shared" ca="1" si="2082"/>
        <v/>
      </c>
      <c r="DG966" s="16" t="str">
        <f t="shared" ca="1" si="2082"/>
        <v/>
      </c>
      <c r="DH966" s="16" t="str">
        <f t="shared" ca="1" si="2082"/>
        <v/>
      </c>
      <c r="DI966" s="143" t="str">
        <f t="shared" ca="1" si="2082"/>
        <v/>
      </c>
      <c r="DJ966" s="16"/>
      <c r="DK966" s="16" t="str">
        <f t="shared" ref="DK966:EK966" ca="1" si="2083">IFERROR(DK27/DK38,"")</f>
        <v/>
      </c>
      <c r="DL966" s="16" t="str">
        <f t="shared" ca="1" si="2083"/>
        <v/>
      </c>
      <c r="DM966" s="16" t="str">
        <f t="shared" ca="1" si="2083"/>
        <v/>
      </c>
      <c r="DN966" s="16" t="str">
        <f t="shared" ca="1" si="2083"/>
        <v/>
      </c>
      <c r="DO966" s="16" t="str">
        <f t="shared" ca="1" si="2083"/>
        <v/>
      </c>
      <c r="DP966" s="16" t="str">
        <f t="shared" ca="1" si="2083"/>
        <v/>
      </c>
      <c r="DQ966" s="16" t="str">
        <f t="shared" ca="1" si="2083"/>
        <v/>
      </c>
      <c r="DR966" s="16" t="str">
        <f t="shared" ca="1" si="2083"/>
        <v/>
      </c>
      <c r="DS966" s="16" t="str">
        <f t="shared" ca="1" si="2083"/>
        <v/>
      </c>
      <c r="DT966" s="16" t="str">
        <f t="shared" ca="1" si="2083"/>
        <v/>
      </c>
      <c r="DU966" s="16" t="str">
        <f t="shared" ca="1" si="2083"/>
        <v/>
      </c>
      <c r="DV966" s="16" t="str">
        <f t="shared" ca="1" si="2083"/>
        <v/>
      </c>
      <c r="DW966" s="16" t="str">
        <f t="shared" ca="1" si="2083"/>
        <v/>
      </c>
      <c r="DX966" s="16" t="str">
        <f t="shared" ca="1" si="2083"/>
        <v/>
      </c>
      <c r="DY966" s="16" t="str">
        <f t="shared" ca="1" si="2083"/>
        <v/>
      </c>
      <c r="DZ966" s="16" t="str">
        <f t="shared" ca="1" si="2083"/>
        <v/>
      </c>
      <c r="EA966" s="16" t="str">
        <f t="shared" ca="1" si="2083"/>
        <v/>
      </c>
      <c r="EB966" s="16" t="str">
        <f t="shared" ca="1" si="2083"/>
        <v/>
      </c>
      <c r="EC966" s="16" t="str">
        <f t="shared" ca="1" si="2083"/>
        <v/>
      </c>
      <c r="ED966" s="16" t="str">
        <f t="shared" ca="1" si="2083"/>
        <v/>
      </c>
      <c r="EE966" s="16" t="str">
        <f t="shared" ca="1" si="2083"/>
        <v/>
      </c>
      <c r="EF966" s="16" t="str">
        <f t="shared" ca="1" si="2083"/>
        <v/>
      </c>
      <c r="EG966" s="16" t="str">
        <f t="shared" ca="1" si="2083"/>
        <v/>
      </c>
      <c r="EH966" s="16" t="str">
        <f t="shared" ca="1" si="2083"/>
        <v/>
      </c>
      <c r="EI966" s="16" t="str">
        <f t="shared" ca="1" si="2083"/>
        <v/>
      </c>
      <c r="EJ966" s="16" t="str">
        <f t="shared" ca="1" si="2083"/>
        <v/>
      </c>
      <c r="EK966" s="16" t="str">
        <f t="shared" ca="1" si="2083"/>
        <v/>
      </c>
    </row>
    <row r="967" spans="1:141" x14ac:dyDescent="0.25">
      <c r="A967" s="90"/>
      <c r="B967" s="90"/>
      <c r="C967" s="90"/>
      <c r="D967" s="90"/>
      <c r="E967" t="s">
        <v>425</v>
      </c>
      <c r="F967" s="142" t="str">
        <f ca="1">IFERROR(F352/F953,"")</f>
        <v/>
      </c>
      <c r="G967" s="16" t="str">
        <f t="shared" ref="G967:I967" ca="1" si="2084">IFERROR(G352/G953,"")</f>
        <v/>
      </c>
      <c r="H967" s="16" t="str">
        <f t="shared" ca="1" si="2084"/>
        <v/>
      </c>
      <c r="I967" s="16" t="str">
        <f t="shared" ca="1" si="2084"/>
        <v/>
      </c>
      <c r="J967" s="142" t="str">
        <f t="shared" ref="J967:BU967" ca="1" si="2085">IFERROR(J352/J953,"")</f>
        <v/>
      </c>
      <c r="K967" s="16" t="str">
        <f t="shared" ca="1" si="2085"/>
        <v/>
      </c>
      <c r="L967" s="16" t="str">
        <f t="shared" ca="1" si="2085"/>
        <v/>
      </c>
      <c r="M967" s="16" t="str">
        <f t="shared" ca="1" si="2085"/>
        <v/>
      </c>
      <c r="N967" s="142" t="str">
        <f t="shared" ca="1" si="2085"/>
        <v/>
      </c>
      <c r="O967" s="16" t="str">
        <f t="shared" ca="1" si="2085"/>
        <v/>
      </c>
      <c r="P967" s="16" t="str">
        <f t="shared" ca="1" si="2085"/>
        <v/>
      </c>
      <c r="Q967" s="16" t="str">
        <f t="shared" ca="1" si="2085"/>
        <v/>
      </c>
      <c r="R967" s="142" t="str">
        <f t="shared" ca="1" si="2085"/>
        <v/>
      </c>
      <c r="S967" s="16" t="str">
        <f t="shared" ca="1" si="2085"/>
        <v/>
      </c>
      <c r="T967" s="16" t="str">
        <f t="shared" ca="1" si="2085"/>
        <v/>
      </c>
      <c r="U967" s="16" t="str">
        <f t="shared" ca="1" si="2085"/>
        <v/>
      </c>
      <c r="V967" s="142" t="str">
        <f t="shared" ca="1" si="2085"/>
        <v/>
      </c>
      <c r="W967" s="16" t="str">
        <f t="shared" ca="1" si="2085"/>
        <v/>
      </c>
      <c r="X967" s="16" t="str">
        <f t="shared" ca="1" si="2085"/>
        <v/>
      </c>
      <c r="Y967" s="16" t="str">
        <f t="shared" ca="1" si="2085"/>
        <v/>
      </c>
      <c r="Z967" s="142" t="str">
        <f t="shared" ca="1" si="2085"/>
        <v/>
      </c>
      <c r="AA967" s="16" t="str">
        <f t="shared" ca="1" si="2085"/>
        <v/>
      </c>
      <c r="AB967" s="16" t="str">
        <f t="shared" ca="1" si="2085"/>
        <v/>
      </c>
      <c r="AC967" s="16" t="str">
        <f t="shared" ca="1" si="2085"/>
        <v/>
      </c>
      <c r="AD967" s="142" t="str">
        <f t="shared" ca="1" si="2085"/>
        <v/>
      </c>
      <c r="AE967" s="16" t="str">
        <f t="shared" ca="1" si="2085"/>
        <v/>
      </c>
      <c r="AF967" s="16" t="str">
        <f t="shared" ca="1" si="2085"/>
        <v/>
      </c>
      <c r="AG967" s="16" t="str">
        <f t="shared" ca="1" si="2085"/>
        <v/>
      </c>
      <c r="AH967" s="142" t="str">
        <f t="shared" ca="1" si="2085"/>
        <v/>
      </c>
      <c r="AI967" s="16" t="str">
        <f t="shared" ca="1" si="2085"/>
        <v/>
      </c>
      <c r="AJ967" s="16" t="str">
        <f t="shared" ca="1" si="2085"/>
        <v/>
      </c>
      <c r="AK967" s="16" t="str">
        <f t="shared" ca="1" si="2085"/>
        <v/>
      </c>
      <c r="AL967" s="142" t="str">
        <f t="shared" ca="1" si="2085"/>
        <v/>
      </c>
      <c r="AM967" s="16" t="str">
        <f t="shared" ca="1" si="2085"/>
        <v/>
      </c>
      <c r="AN967" s="16" t="str">
        <f t="shared" ca="1" si="2085"/>
        <v/>
      </c>
      <c r="AO967" s="16" t="str">
        <f t="shared" ca="1" si="2085"/>
        <v/>
      </c>
      <c r="AP967" s="142" t="str">
        <f t="shared" ca="1" si="2085"/>
        <v/>
      </c>
      <c r="AQ967" s="16" t="str">
        <f t="shared" ca="1" si="2085"/>
        <v/>
      </c>
      <c r="AR967" s="16" t="str">
        <f t="shared" ca="1" si="2085"/>
        <v/>
      </c>
      <c r="AS967" s="16" t="str">
        <f t="shared" ca="1" si="2085"/>
        <v/>
      </c>
      <c r="AT967" s="142" t="str">
        <f t="shared" ca="1" si="2085"/>
        <v/>
      </c>
      <c r="AU967" s="16" t="str">
        <f t="shared" ca="1" si="2085"/>
        <v/>
      </c>
      <c r="AV967" s="16" t="str">
        <f t="shared" ca="1" si="2085"/>
        <v/>
      </c>
      <c r="AW967" s="16" t="str">
        <f t="shared" ca="1" si="2085"/>
        <v/>
      </c>
      <c r="AX967" s="142" t="str">
        <f t="shared" ca="1" si="2085"/>
        <v/>
      </c>
      <c r="AY967" s="16" t="str">
        <f t="shared" ca="1" si="2085"/>
        <v/>
      </c>
      <c r="AZ967" s="16" t="str">
        <f t="shared" ca="1" si="2085"/>
        <v/>
      </c>
      <c r="BA967" s="16" t="str">
        <f t="shared" ca="1" si="2085"/>
        <v/>
      </c>
      <c r="BB967" s="142" t="str">
        <f t="shared" ca="1" si="2085"/>
        <v/>
      </c>
      <c r="BC967" s="16" t="str">
        <f t="shared" ca="1" si="2085"/>
        <v/>
      </c>
      <c r="BD967" s="16" t="str">
        <f t="shared" ca="1" si="2085"/>
        <v/>
      </c>
      <c r="BE967" s="16" t="str">
        <f t="shared" ca="1" si="2085"/>
        <v/>
      </c>
      <c r="BF967" s="142" t="str">
        <f t="shared" ca="1" si="2085"/>
        <v/>
      </c>
      <c r="BG967" s="16" t="str">
        <f t="shared" ca="1" si="2085"/>
        <v/>
      </c>
      <c r="BH967" s="16" t="str">
        <f t="shared" ca="1" si="2085"/>
        <v/>
      </c>
      <c r="BI967" s="16" t="str">
        <f t="shared" ca="1" si="2085"/>
        <v/>
      </c>
      <c r="BJ967" s="142" t="str">
        <f t="shared" ca="1" si="2085"/>
        <v/>
      </c>
      <c r="BK967" s="16" t="str">
        <f t="shared" ca="1" si="2085"/>
        <v/>
      </c>
      <c r="BL967" s="16" t="str">
        <f t="shared" ca="1" si="2085"/>
        <v/>
      </c>
      <c r="BM967" s="16" t="str">
        <f t="shared" ca="1" si="2085"/>
        <v/>
      </c>
      <c r="BN967" s="142" t="str">
        <f t="shared" ca="1" si="2085"/>
        <v/>
      </c>
      <c r="BO967" s="16" t="str">
        <f t="shared" ca="1" si="2085"/>
        <v/>
      </c>
      <c r="BP967" s="16" t="str">
        <f t="shared" ca="1" si="2085"/>
        <v/>
      </c>
      <c r="BQ967" s="16" t="str">
        <f t="shared" ca="1" si="2085"/>
        <v/>
      </c>
      <c r="BR967" s="142" t="str">
        <f t="shared" ca="1" si="2085"/>
        <v/>
      </c>
      <c r="BS967" s="16" t="str">
        <f t="shared" ca="1" si="2085"/>
        <v/>
      </c>
      <c r="BT967" s="16" t="str">
        <f t="shared" ca="1" si="2085"/>
        <v/>
      </c>
      <c r="BU967" s="16" t="str">
        <f t="shared" ca="1" si="2085"/>
        <v/>
      </c>
      <c r="BV967" s="142" t="str">
        <f t="shared" ref="BV967:DI967" ca="1" si="2086">IFERROR(BV352/BV953,"")</f>
        <v/>
      </c>
      <c r="BW967" s="16" t="str">
        <f t="shared" ca="1" si="2086"/>
        <v/>
      </c>
      <c r="BX967" s="16" t="str">
        <f t="shared" ca="1" si="2086"/>
        <v/>
      </c>
      <c r="BY967" s="16" t="str">
        <f t="shared" ca="1" si="2086"/>
        <v/>
      </c>
      <c r="BZ967" s="142" t="str">
        <f t="shared" ca="1" si="2086"/>
        <v/>
      </c>
      <c r="CA967" s="16" t="str">
        <f t="shared" ca="1" si="2086"/>
        <v/>
      </c>
      <c r="CB967" s="16" t="str">
        <f t="shared" ca="1" si="2086"/>
        <v/>
      </c>
      <c r="CC967" s="16" t="str">
        <f t="shared" ca="1" si="2086"/>
        <v/>
      </c>
      <c r="CD967" s="142" t="str">
        <f t="shared" ca="1" si="2086"/>
        <v/>
      </c>
      <c r="CE967" s="16" t="str">
        <f t="shared" ca="1" si="2086"/>
        <v/>
      </c>
      <c r="CF967" s="16" t="str">
        <f t="shared" ca="1" si="2086"/>
        <v/>
      </c>
      <c r="CG967" s="16" t="str">
        <f t="shared" ca="1" si="2086"/>
        <v/>
      </c>
      <c r="CH967" s="142" t="str">
        <f t="shared" ca="1" si="2086"/>
        <v/>
      </c>
      <c r="CI967" s="16" t="str">
        <f t="shared" ca="1" si="2086"/>
        <v/>
      </c>
      <c r="CJ967" s="16" t="str">
        <f t="shared" ca="1" si="2086"/>
        <v/>
      </c>
      <c r="CK967" s="16" t="str">
        <f t="shared" ca="1" si="2086"/>
        <v/>
      </c>
      <c r="CL967" s="142" t="str">
        <f t="shared" ca="1" si="2086"/>
        <v/>
      </c>
      <c r="CM967" s="16" t="str">
        <f t="shared" ca="1" si="2086"/>
        <v/>
      </c>
      <c r="CN967" s="16" t="str">
        <f t="shared" ca="1" si="2086"/>
        <v/>
      </c>
      <c r="CO967" s="16" t="str">
        <f t="shared" ca="1" si="2086"/>
        <v/>
      </c>
      <c r="CP967" s="142" t="str">
        <f t="shared" ca="1" si="2086"/>
        <v/>
      </c>
      <c r="CQ967" s="16" t="str">
        <f t="shared" ca="1" si="2086"/>
        <v/>
      </c>
      <c r="CR967" s="16" t="str">
        <f t="shared" ca="1" si="2086"/>
        <v/>
      </c>
      <c r="CS967" s="16" t="str">
        <f t="shared" ca="1" si="2086"/>
        <v/>
      </c>
      <c r="CT967" s="142" t="str">
        <f t="shared" ca="1" si="2086"/>
        <v/>
      </c>
      <c r="CU967" s="16" t="str">
        <f t="shared" ca="1" si="2086"/>
        <v/>
      </c>
      <c r="CV967" s="16" t="str">
        <f t="shared" ca="1" si="2086"/>
        <v/>
      </c>
      <c r="CW967" s="16" t="str">
        <f t="shared" ca="1" si="2086"/>
        <v/>
      </c>
      <c r="CX967" s="142" t="str">
        <f t="shared" ca="1" si="2086"/>
        <v/>
      </c>
      <c r="CY967" s="16" t="str">
        <f t="shared" ca="1" si="2086"/>
        <v/>
      </c>
      <c r="CZ967" s="16" t="str">
        <f t="shared" ca="1" si="2086"/>
        <v/>
      </c>
      <c r="DA967" s="16" t="str">
        <f t="shared" ca="1" si="2086"/>
        <v/>
      </c>
      <c r="DB967" s="142" t="str">
        <f t="shared" ca="1" si="2086"/>
        <v/>
      </c>
      <c r="DC967" s="16" t="str">
        <f t="shared" ca="1" si="2086"/>
        <v/>
      </c>
      <c r="DD967" s="16" t="str">
        <f t="shared" ca="1" si="2086"/>
        <v/>
      </c>
      <c r="DE967" s="16" t="str">
        <f t="shared" ca="1" si="2086"/>
        <v/>
      </c>
      <c r="DF967" s="142" t="str">
        <f t="shared" ca="1" si="2086"/>
        <v/>
      </c>
      <c r="DG967" s="16" t="str">
        <f t="shared" ca="1" si="2086"/>
        <v/>
      </c>
      <c r="DH967" s="16" t="str">
        <f t="shared" ca="1" si="2086"/>
        <v/>
      </c>
      <c r="DI967" s="143" t="str">
        <f t="shared" ca="1" si="2086"/>
        <v/>
      </c>
      <c r="DJ967" s="16"/>
      <c r="DK967" s="16" t="str">
        <f t="shared" ref="DK967:EK967" ca="1" si="2087">IFERROR(DK352/DK953,"")</f>
        <v/>
      </c>
      <c r="DL967" s="16" t="str">
        <f t="shared" ca="1" si="2087"/>
        <v/>
      </c>
      <c r="DM967" s="16" t="str">
        <f t="shared" ca="1" si="2087"/>
        <v/>
      </c>
      <c r="DN967" s="16" t="str">
        <f t="shared" ca="1" si="2087"/>
        <v/>
      </c>
      <c r="DO967" s="16" t="str">
        <f t="shared" ca="1" si="2087"/>
        <v/>
      </c>
      <c r="DP967" s="16" t="str">
        <f t="shared" ca="1" si="2087"/>
        <v/>
      </c>
      <c r="DQ967" s="16" t="str">
        <f t="shared" ca="1" si="2087"/>
        <v/>
      </c>
      <c r="DR967" s="16" t="str">
        <f t="shared" ca="1" si="2087"/>
        <v/>
      </c>
      <c r="DS967" s="16" t="str">
        <f t="shared" ca="1" si="2087"/>
        <v/>
      </c>
      <c r="DT967" s="16" t="str">
        <f t="shared" ca="1" si="2087"/>
        <v/>
      </c>
      <c r="DU967" s="16" t="str">
        <f t="shared" ca="1" si="2087"/>
        <v/>
      </c>
      <c r="DV967" s="16" t="str">
        <f t="shared" ca="1" si="2087"/>
        <v/>
      </c>
      <c r="DW967" s="16" t="str">
        <f t="shared" ca="1" si="2087"/>
        <v/>
      </c>
      <c r="DX967" s="16" t="str">
        <f t="shared" ca="1" si="2087"/>
        <v/>
      </c>
      <c r="DY967" s="16" t="str">
        <f t="shared" ca="1" si="2087"/>
        <v/>
      </c>
      <c r="DZ967" s="16" t="str">
        <f t="shared" ca="1" si="2087"/>
        <v/>
      </c>
      <c r="EA967" s="16" t="str">
        <f t="shared" ca="1" si="2087"/>
        <v/>
      </c>
      <c r="EB967" s="16" t="str">
        <f t="shared" ca="1" si="2087"/>
        <v/>
      </c>
      <c r="EC967" s="16" t="str">
        <f t="shared" ca="1" si="2087"/>
        <v/>
      </c>
      <c r="ED967" s="16" t="str">
        <f t="shared" ca="1" si="2087"/>
        <v/>
      </c>
      <c r="EE967" s="16" t="str">
        <f t="shared" ca="1" si="2087"/>
        <v/>
      </c>
      <c r="EF967" s="16" t="str">
        <f t="shared" ca="1" si="2087"/>
        <v/>
      </c>
      <c r="EG967" s="16" t="str">
        <f t="shared" ca="1" si="2087"/>
        <v/>
      </c>
      <c r="EH967" s="16" t="str">
        <f t="shared" ca="1" si="2087"/>
        <v/>
      </c>
      <c r="EI967" s="16" t="str">
        <f t="shared" ca="1" si="2087"/>
        <v/>
      </c>
      <c r="EJ967" s="16" t="str">
        <f t="shared" ca="1" si="2087"/>
        <v/>
      </c>
      <c r="EK967" s="16" t="str">
        <f t="shared" ca="1" si="2087"/>
        <v/>
      </c>
    </row>
    <row r="968" spans="1:141" x14ac:dyDescent="0.25">
      <c r="A968" s="90"/>
      <c r="B968" s="90"/>
      <c r="C968" s="90"/>
      <c r="D968" s="90"/>
      <c r="E968" t="s">
        <v>426</v>
      </c>
      <c r="F968" s="142" t="str">
        <f ca="1">IFERROR(F352/F64,"")</f>
        <v/>
      </c>
      <c r="G968" s="16" t="str">
        <f t="shared" ref="G968:I968" ca="1" si="2088">IFERROR(G352/G64,"")</f>
        <v/>
      </c>
      <c r="H968" s="16" t="str">
        <f t="shared" ca="1" si="2088"/>
        <v/>
      </c>
      <c r="I968" s="16" t="str">
        <f t="shared" ca="1" si="2088"/>
        <v/>
      </c>
      <c r="J968" s="142" t="str">
        <f t="shared" ref="J968:BU968" ca="1" si="2089">IFERROR(J352/J64,"")</f>
        <v/>
      </c>
      <c r="K968" s="16" t="str">
        <f t="shared" ca="1" si="2089"/>
        <v/>
      </c>
      <c r="L968" s="16" t="str">
        <f t="shared" ca="1" si="2089"/>
        <v/>
      </c>
      <c r="M968" s="16" t="str">
        <f t="shared" ca="1" si="2089"/>
        <v/>
      </c>
      <c r="N968" s="142" t="str">
        <f t="shared" ca="1" si="2089"/>
        <v/>
      </c>
      <c r="O968" s="16" t="str">
        <f t="shared" ca="1" si="2089"/>
        <v/>
      </c>
      <c r="P968" s="16" t="str">
        <f t="shared" ca="1" si="2089"/>
        <v/>
      </c>
      <c r="Q968" s="16" t="str">
        <f t="shared" ca="1" si="2089"/>
        <v/>
      </c>
      <c r="R968" s="142" t="str">
        <f t="shared" ca="1" si="2089"/>
        <v/>
      </c>
      <c r="S968" s="16" t="str">
        <f t="shared" ca="1" si="2089"/>
        <v/>
      </c>
      <c r="T968" s="16" t="str">
        <f t="shared" ca="1" si="2089"/>
        <v/>
      </c>
      <c r="U968" s="16" t="str">
        <f t="shared" ca="1" si="2089"/>
        <v/>
      </c>
      <c r="V968" s="142" t="str">
        <f t="shared" ca="1" si="2089"/>
        <v/>
      </c>
      <c r="W968" s="16" t="str">
        <f t="shared" ca="1" si="2089"/>
        <v/>
      </c>
      <c r="X968" s="16" t="str">
        <f t="shared" ca="1" si="2089"/>
        <v/>
      </c>
      <c r="Y968" s="16" t="str">
        <f t="shared" ca="1" si="2089"/>
        <v/>
      </c>
      <c r="Z968" s="142" t="str">
        <f t="shared" ca="1" si="2089"/>
        <v/>
      </c>
      <c r="AA968" s="16" t="str">
        <f t="shared" ca="1" si="2089"/>
        <v/>
      </c>
      <c r="AB968" s="16" t="str">
        <f t="shared" ca="1" si="2089"/>
        <v/>
      </c>
      <c r="AC968" s="16" t="str">
        <f t="shared" ca="1" si="2089"/>
        <v/>
      </c>
      <c r="AD968" s="142" t="str">
        <f t="shared" ca="1" si="2089"/>
        <v/>
      </c>
      <c r="AE968" s="16" t="str">
        <f t="shared" ca="1" si="2089"/>
        <v/>
      </c>
      <c r="AF968" s="16" t="str">
        <f t="shared" ca="1" si="2089"/>
        <v/>
      </c>
      <c r="AG968" s="16" t="str">
        <f t="shared" ca="1" si="2089"/>
        <v/>
      </c>
      <c r="AH968" s="142" t="str">
        <f t="shared" ca="1" si="2089"/>
        <v/>
      </c>
      <c r="AI968" s="16" t="str">
        <f t="shared" ca="1" si="2089"/>
        <v/>
      </c>
      <c r="AJ968" s="16" t="str">
        <f t="shared" ca="1" si="2089"/>
        <v/>
      </c>
      <c r="AK968" s="16" t="str">
        <f t="shared" ca="1" si="2089"/>
        <v/>
      </c>
      <c r="AL968" s="142" t="str">
        <f t="shared" ca="1" si="2089"/>
        <v/>
      </c>
      <c r="AM968" s="16" t="str">
        <f t="shared" ca="1" si="2089"/>
        <v/>
      </c>
      <c r="AN968" s="16" t="str">
        <f t="shared" ca="1" si="2089"/>
        <v/>
      </c>
      <c r="AO968" s="16" t="str">
        <f t="shared" ca="1" si="2089"/>
        <v/>
      </c>
      <c r="AP968" s="142" t="str">
        <f t="shared" ca="1" si="2089"/>
        <v/>
      </c>
      <c r="AQ968" s="16" t="str">
        <f t="shared" ca="1" si="2089"/>
        <v/>
      </c>
      <c r="AR968" s="16" t="str">
        <f t="shared" ca="1" si="2089"/>
        <v/>
      </c>
      <c r="AS968" s="16" t="str">
        <f t="shared" ca="1" si="2089"/>
        <v/>
      </c>
      <c r="AT968" s="142" t="str">
        <f t="shared" ca="1" si="2089"/>
        <v/>
      </c>
      <c r="AU968" s="16" t="str">
        <f t="shared" ca="1" si="2089"/>
        <v/>
      </c>
      <c r="AV968" s="16" t="str">
        <f t="shared" ca="1" si="2089"/>
        <v/>
      </c>
      <c r="AW968" s="16" t="str">
        <f t="shared" ca="1" si="2089"/>
        <v/>
      </c>
      <c r="AX968" s="142" t="str">
        <f t="shared" ca="1" si="2089"/>
        <v/>
      </c>
      <c r="AY968" s="16" t="str">
        <f t="shared" ca="1" si="2089"/>
        <v/>
      </c>
      <c r="AZ968" s="16" t="str">
        <f t="shared" ca="1" si="2089"/>
        <v/>
      </c>
      <c r="BA968" s="16" t="str">
        <f t="shared" ca="1" si="2089"/>
        <v/>
      </c>
      <c r="BB968" s="142" t="str">
        <f t="shared" ca="1" si="2089"/>
        <v/>
      </c>
      <c r="BC968" s="16" t="str">
        <f t="shared" ca="1" si="2089"/>
        <v/>
      </c>
      <c r="BD968" s="16" t="str">
        <f t="shared" ca="1" si="2089"/>
        <v/>
      </c>
      <c r="BE968" s="16" t="str">
        <f t="shared" ca="1" si="2089"/>
        <v/>
      </c>
      <c r="BF968" s="142" t="str">
        <f t="shared" ca="1" si="2089"/>
        <v/>
      </c>
      <c r="BG968" s="16" t="str">
        <f t="shared" ca="1" si="2089"/>
        <v/>
      </c>
      <c r="BH968" s="16" t="str">
        <f t="shared" ca="1" si="2089"/>
        <v/>
      </c>
      <c r="BI968" s="16" t="str">
        <f t="shared" ca="1" si="2089"/>
        <v/>
      </c>
      <c r="BJ968" s="142" t="str">
        <f t="shared" ca="1" si="2089"/>
        <v/>
      </c>
      <c r="BK968" s="16" t="str">
        <f t="shared" ca="1" si="2089"/>
        <v/>
      </c>
      <c r="BL968" s="16" t="str">
        <f t="shared" ca="1" si="2089"/>
        <v/>
      </c>
      <c r="BM968" s="16" t="str">
        <f t="shared" ca="1" si="2089"/>
        <v/>
      </c>
      <c r="BN968" s="142" t="str">
        <f t="shared" ca="1" si="2089"/>
        <v/>
      </c>
      <c r="BO968" s="16" t="str">
        <f t="shared" ca="1" si="2089"/>
        <v/>
      </c>
      <c r="BP968" s="16" t="str">
        <f t="shared" ca="1" si="2089"/>
        <v/>
      </c>
      <c r="BQ968" s="16" t="str">
        <f t="shared" ca="1" si="2089"/>
        <v/>
      </c>
      <c r="BR968" s="142" t="str">
        <f t="shared" ca="1" si="2089"/>
        <v/>
      </c>
      <c r="BS968" s="16" t="str">
        <f t="shared" ca="1" si="2089"/>
        <v/>
      </c>
      <c r="BT968" s="16" t="str">
        <f t="shared" ca="1" si="2089"/>
        <v/>
      </c>
      <c r="BU968" s="16" t="str">
        <f t="shared" ca="1" si="2089"/>
        <v/>
      </c>
      <c r="BV968" s="142" t="str">
        <f t="shared" ref="BV968:DI968" ca="1" si="2090">IFERROR(BV352/BV64,"")</f>
        <v/>
      </c>
      <c r="BW968" s="16" t="str">
        <f t="shared" ca="1" si="2090"/>
        <v/>
      </c>
      <c r="BX968" s="16" t="str">
        <f t="shared" ca="1" si="2090"/>
        <v/>
      </c>
      <c r="BY968" s="16" t="str">
        <f t="shared" ca="1" si="2090"/>
        <v/>
      </c>
      <c r="BZ968" s="142" t="str">
        <f t="shared" ca="1" si="2090"/>
        <v/>
      </c>
      <c r="CA968" s="16" t="str">
        <f t="shared" ca="1" si="2090"/>
        <v/>
      </c>
      <c r="CB968" s="16" t="str">
        <f t="shared" ca="1" si="2090"/>
        <v/>
      </c>
      <c r="CC968" s="16" t="str">
        <f t="shared" ca="1" si="2090"/>
        <v/>
      </c>
      <c r="CD968" s="142" t="str">
        <f t="shared" ca="1" si="2090"/>
        <v/>
      </c>
      <c r="CE968" s="16" t="str">
        <f t="shared" ca="1" si="2090"/>
        <v/>
      </c>
      <c r="CF968" s="16" t="str">
        <f t="shared" ca="1" si="2090"/>
        <v/>
      </c>
      <c r="CG968" s="16" t="str">
        <f t="shared" ca="1" si="2090"/>
        <v/>
      </c>
      <c r="CH968" s="142" t="str">
        <f t="shared" ca="1" si="2090"/>
        <v/>
      </c>
      <c r="CI968" s="16" t="str">
        <f t="shared" ca="1" si="2090"/>
        <v/>
      </c>
      <c r="CJ968" s="16" t="str">
        <f t="shared" ca="1" si="2090"/>
        <v/>
      </c>
      <c r="CK968" s="16" t="str">
        <f t="shared" ca="1" si="2090"/>
        <v/>
      </c>
      <c r="CL968" s="142" t="str">
        <f t="shared" ca="1" si="2090"/>
        <v/>
      </c>
      <c r="CM968" s="16" t="str">
        <f t="shared" ca="1" si="2090"/>
        <v/>
      </c>
      <c r="CN968" s="16" t="str">
        <f t="shared" ca="1" si="2090"/>
        <v/>
      </c>
      <c r="CO968" s="16" t="str">
        <f t="shared" ca="1" si="2090"/>
        <v/>
      </c>
      <c r="CP968" s="142" t="str">
        <f t="shared" ca="1" si="2090"/>
        <v/>
      </c>
      <c r="CQ968" s="16" t="str">
        <f t="shared" ca="1" si="2090"/>
        <v/>
      </c>
      <c r="CR968" s="16" t="str">
        <f t="shared" ca="1" si="2090"/>
        <v/>
      </c>
      <c r="CS968" s="16" t="str">
        <f t="shared" ca="1" si="2090"/>
        <v/>
      </c>
      <c r="CT968" s="142" t="str">
        <f t="shared" ca="1" si="2090"/>
        <v/>
      </c>
      <c r="CU968" s="16" t="str">
        <f t="shared" ca="1" si="2090"/>
        <v/>
      </c>
      <c r="CV968" s="16" t="str">
        <f t="shared" ca="1" si="2090"/>
        <v/>
      </c>
      <c r="CW968" s="16" t="str">
        <f t="shared" ca="1" si="2090"/>
        <v/>
      </c>
      <c r="CX968" s="142" t="str">
        <f t="shared" ca="1" si="2090"/>
        <v/>
      </c>
      <c r="CY968" s="16" t="str">
        <f t="shared" ca="1" si="2090"/>
        <v/>
      </c>
      <c r="CZ968" s="16" t="str">
        <f t="shared" ca="1" si="2090"/>
        <v/>
      </c>
      <c r="DA968" s="16" t="str">
        <f t="shared" ca="1" si="2090"/>
        <v/>
      </c>
      <c r="DB968" s="142" t="str">
        <f t="shared" ca="1" si="2090"/>
        <v/>
      </c>
      <c r="DC968" s="16" t="str">
        <f t="shared" ca="1" si="2090"/>
        <v/>
      </c>
      <c r="DD968" s="16" t="str">
        <f t="shared" ca="1" si="2090"/>
        <v/>
      </c>
      <c r="DE968" s="16" t="str">
        <f t="shared" ca="1" si="2090"/>
        <v/>
      </c>
      <c r="DF968" s="142" t="str">
        <f t="shared" ca="1" si="2090"/>
        <v/>
      </c>
      <c r="DG968" s="16" t="str">
        <f t="shared" ca="1" si="2090"/>
        <v/>
      </c>
      <c r="DH968" s="16" t="str">
        <f t="shared" ca="1" si="2090"/>
        <v/>
      </c>
      <c r="DI968" s="143" t="str">
        <f t="shared" ca="1" si="2090"/>
        <v/>
      </c>
      <c r="DJ968" s="16"/>
      <c r="DK968" s="16" t="str">
        <f t="shared" ref="DK968:EK968" ca="1" si="2091">IFERROR(DK352/DK64,"")</f>
        <v/>
      </c>
      <c r="DL968" s="16" t="str">
        <f t="shared" ca="1" si="2091"/>
        <v/>
      </c>
      <c r="DM968" s="16" t="str">
        <f t="shared" ca="1" si="2091"/>
        <v/>
      </c>
      <c r="DN968" s="16" t="str">
        <f t="shared" ca="1" si="2091"/>
        <v/>
      </c>
      <c r="DO968" s="16" t="str">
        <f t="shared" ca="1" si="2091"/>
        <v/>
      </c>
      <c r="DP968" s="16" t="str">
        <f t="shared" ca="1" si="2091"/>
        <v/>
      </c>
      <c r="DQ968" s="16" t="str">
        <f t="shared" ca="1" si="2091"/>
        <v/>
      </c>
      <c r="DR968" s="16" t="str">
        <f t="shared" ca="1" si="2091"/>
        <v/>
      </c>
      <c r="DS968" s="16" t="str">
        <f t="shared" ca="1" si="2091"/>
        <v/>
      </c>
      <c r="DT968" s="16" t="str">
        <f t="shared" ca="1" si="2091"/>
        <v/>
      </c>
      <c r="DU968" s="16" t="str">
        <f t="shared" ca="1" si="2091"/>
        <v/>
      </c>
      <c r="DV968" s="16" t="str">
        <f t="shared" ca="1" si="2091"/>
        <v/>
      </c>
      <c r="DW968" s="16" t="str">
        <f t="shared" ca="1" si="2091"/>
        <v/>
      </c>
      <c r="DX968" s="16" t="str">
        <f t="shared" ca="1" si="2091"/>
        <v/>
      </c>
      <c r="DY968" s="16" t="str">
        <f t="shared" ca="1" si="2091"/>
        <v/>
      </c>
      <c r="DZ968" s="16" t="str">
        <f t="shared" ca="1" si="2091"/>
        <v/>
      </c>
      <c r="EA968" s="16" t="str">
        <f t="shared" ca="1" si="2091"/>
        <v/>
      </c>
      <c r="EB968" s="16" t="str">
        <f t="shared" ca="1" si="2091"/>
        <v/>
      </c>
      <c r="EC968" s="16" t="str">
        <f t="shared" ca="1" si="2091"/>
        <v/>
      </c>
      <c r="ED968" s="16" t="str">
        <f t="shared" ca="1" si="2091"/>
        <v/>
      </c>
      <c r="EE968" s="16" t="str">
        <f t="shared" ca="1" si="2091"/>
        <v/>
      </c>
      <c r="EF968" s="16" t="str">
        <f t="shared" ca="1" si="2091"/>
        <v/>
      </c>
      <c r="EG968" s="16" t="str">
        <f t="shared" ca="1" si="2091"/>
        <v/>
      </c>
      <c r="EH968" s="16" t="str">
        <f t="shared" ca="1" si="2091"/>
        <v/>
      </c>
      <c r="EI968" s="16" t="str">
        <f t="shared" ca="1" si="2091"/>
        <v/>
      </c>
      <c r="EJ968" s="16" t="str">
        <f t="shared" ca="1" si="2091"/>
        <v/>
      </c>
      <c r="EK968" s="16" t="str">
        <f t="shared" ca="1" si="2091"/>
        <v/>
      </c>
    </row>
    <row r="969" spans="1:141" x14ac:dyDescent="0.25">
      <c r="A969" s="90"/>
      <c r="B969" s="90"/>
      <c r="C969" s="90"/>
      <c r="D969" s="90"/>
      <c r="E969" t="s">
        <v>420</v>
      </c>
      <c r="F969" s="142"/>
      <c r="G969" s="16"/>
      <c r="H969" s="16"/>
      <c r="I969" s="16" t="str">
        <f ca="1">IFERROR(I395/SUM(F32:I32),"")</f>
        <v/>
      </c>
      <c r="J969" s="142" t="str">
        <f t="shared" ref="J969:BU969" ca="1" si="2092">IFERROR(J395/SUM(G32:J32),"")</f>
        <v/>
      </c>
      <c r="K969" s="16" t="str">
        <f t="shared" ca="1" si="2092"/>
        <v/>
      </c>
      <c r="L969" s="16" t="str">
        <f t="shared" ca="1" si="2092"/>
        <v/>
      </c>
      <c r="M969" s="16" t="str">
        <f t="shared" ca="1" si="2092"/>
        <v/>
      </c>
      <c r="N969" s="142" t="str">
        <f t="shared" ca="1" si="2092"/>
        <v/>
      </c>
      <c r="O969" s="16" t="str">
        <f t="shared" ca="1" si="2092"/>
        <v/>
      </c>
      <c r="P969" s="16" t="str">
        <f t="shared" ca="1" si="2092"/>
        <v/>
      </c>
      <c r="Q969" s="16" t="str">
        <f t="shared" ca="1" si="2092"/>
        <v/>
      </c>
      <c r="R969" s="142" t="str">
        <f t="shared" ca="1" si="2092"/>
        <v/>
      </c>
      <c r="S969" s="16" t="str">
        <f t="shared" ca="1" si="2092"/>
        <v/>
      </c>
      <c r="T969" s="16" t="str">
        <f t="shared" ca="1" si="2092"/>
        <v/>
      </c>
      <c r="U969" s="16" t="str">
        <f t="shared" ca="1" si="2092"/>
        <v/>
      </c>
      <c r="V969" s="142" t="str">
        <f t="shared" ca="1" si="2092"/>
        <v/>
      </c>
      <c r="W969" s="16" t="str">
        <f t="shared" ca="1" si="2092"/>
        <v/>
      </c>
      <c r="X969" s="16" t="str">
        <f t="shared" ca="1" si="2092"/>
        <v/>
      </c>
      <c r="Y969" s="16" t="str">
        <f t="shared" ca="1" si="2092"/>
        <v/>
      </c>
      <c r="Z969" s="142" t="str">
        <f t="shared" ca="1" si="2092"/>
        <v/>
      </c>
      <c r="AA969" s="16" t="str">
        <f t="shared" ca="1" si="2092"/>
        <v/>
      </c>
      <c r="AB969" s="16" t="str">
        <f t="shared" ca="1" si="2092"/>
        <v/>
      </c>
      <c r="AC969" s="16" t="str">
        <f t="shared" ca="1" si="2092"/>
        <v/>
      </c>
      <c r="AD969" s="142" t="str">
        <f t="shared" ca="1" si="2092"/>
        <v/>
      </c>
      <c r="AE969" s="16" t="str">
        <f t="shared" ca="1" si="2092"/>
        <v/>
      </c>
      <c r="AF969" s="16" t="str">
        <f t="shared" ca="1" si="2092"/>
        <v/>
      </c>
      <c r="AG969" s="16" t="str">
        <f t="shared" ca="1" si="2092"/>
        <v/>
      </c>
      <c r="AH969" s="142" t="str">
        <f t="shared" ca="1" si="2092"/>
        <v/>
      </c>
      <c r="AI969" s="16" t="str">
        <f t="shared" ca="1" si="2092"/>
        <v/>
      </c>
      <c r="AJ969" s="16" t="str">
        <f t="shared" ca="1" si="2092"/>
        <v/>
      </c>
      <c r="AK969" s="16" t="str">
        <f t="shared" ca="1" si="2092"/>
        <v/>
      </c>
      <c r="AL969" s="142" t="str">
        <f t="shared" ca="1" si="2092"/>
        <v/>
      </c>
      <c r="AM969" s="16" t="str">
        <f t="shared" ca="1" si="2092"/>
        <v/>
      </c>
      <c r="AN969" s="16" t="str">
        <f t="shared" ca="1" si="2092"/>
        <v/>
      </c>
      <c r="AO969" s="16" t="str">
        <f t="shared" ca="1" si="2092"/>
        <v/>
      </c>
      <c r="AP969" s="142" t="str">
        <f t="shared" ca="1" si="2092"/>
        <v/>
      </c>
      <c r="AQ969" s="16" t="str">
        <f t="shared" ca="1" si="2092"/>
        <v/>
      </c>
      <c r="AR969" s="16" t="str">
        <f t="shared" ca="1" si="2092"/>
        <v/>
      </c>
      <c r="AS969" s="16" t="str">
        <f t="shared" ca="1" si="2092"/>
        <v/>
      </c>
      <c r="AT969" s="142" t="str">
        <f t="shared" ca="1" si="2092"/>
        <v/>
      </c>
      <c r="AU969" s="16" t="str">
        <f t="shared" ca="1" si="2092"/>
        <v/>
      </c>
      <c r="AV969" s="16" t="str">
        <f t="shared" ca="1" si="2092"/>
        <v/>
      </c>
      <c r="AW969" s="16" t="str">
        <f t="shared" ca="1" si="2092"/>
        <v/>
      </c>
      <c r="AX969" s="142" t="str">
        <f t="shared" ca="1" si="2092"/>
        <v/>
      </c>
      <c r="AY969" s="16" t="str">
        <f t="shared" ca="1" si="2092"/>
        <v/>
      </c>
      <c r="AZ969" s="16" t="str">
        <f t="shared" ca="1" si="2092"/>
        <v/>
      </c>
      <c r="BA969" s="16" t="str">
        <f t="shared" ca="1" si="2092"/>
        <v/>
      </c>
      <c r="BB969" s="142" t="str">
        <f t="shared" ca="1" si="2092"/>
        <v/>
      </c>
      <c r="BC969" s="16" t="str">
        <f t="shared" ca="1" si="2092"/>
        <v/>
      </c>
      <c r="BD969" s="16" t="str">
        <f t="shared" ca="1" si="2092"/>
        <v/>
      </c>
      <c r="BE969" s="16" t="str">
        <f t="shared" ca="1" si="2092"/>
        <v/>
      </c>
      <c r="BF969" s="142" t="str">
        <f t="shared" ca="1" si="2092"/>
        <v/>
      </c>
      <c r="BG969" s="16" t="str">
        <f t="shared" ca="1" si="2092"/>
        <v/>
      </c>
      <c r="BH969" s="16" t="str">
        <f t="shared" ca="1" si="2092"/>
        <v/>
      </c>
      <c r="BI969" s="16" t="str">
        <f t="shared" ca="1" si="2092"/>
        <v/>
      </c>
      <c r="BJ969" s="142" t="str">
        <f t="shared" ca="1" si="2092"/>
        <v/>
      </c>
      <c r="BK969" s="16" t="str">
        <f t="shared" ca="1" si="2092"/>
        <v/>
      </c>
      <c r="BL969" s="16" t="str">
        <f t="shared" ca="1" si="2092"/>
        <v/>
      </c>
      <c r="BM969" s="16" t="str">
        <f t="shared" ca="1" si="2092"/>
        <v/>
      </c>
      <c r="BN969" s="142" t="str">
        <f t="shared" ca="1" si="2092"/>
        <v/>
      </c>
      <c r="BO969" s="16" t="str">
        <f t="shared" ca="1" si="2092"/>
        <v/>
      </c>
      <c r="BP969" s="16" t="str">
        <f t="shared" ca="1" si="2092"/>
        <v/>
      </c>
      <c r="BQ969" s="16" t="str">
        <f t="shared" ca="1" si="2092"/>
        <v/>
      </c>
      <c r="BR969" s="142" t="str">
        <f t="shared" ca="1" si="2092"/>
        <v/>
      </c>
      <c r="BS969" s="16" t="str">
        <f t="shared" ca="1" si="2092"/>
        <v/>
      </c>
      <c r="BT969" s="16" t="str">
        <f t="shared" ca="1" si="2092"/>
        <v/>
      </c>
      <c r="BU969" s="16" t="str">
        <f t="shared" ca="1" si="2092"/>
        <v/>
      </c>
      <c r="BV969" s="142" t="str">
        <f t="shared" ref="BV969:DI969" ca="1" si="2093">IFERROR(BV395/SUM(BS32:BV32),"")</f>
        <v/>
      </c>
      <c r="BW969" s="16" t="str">
        <f t="shared" ca="1" si="2093"/>
        <v/>
      </c>
      <c r="BX969" s="16" t="str">
        <f t="shared" ca="1" si="2093"/>
        <v/>
      </c>
      <c r="BY969" s="16" t="str">
        <f t="shared" ca="1" si="2093"/>
        <v/>
      </c>
      <c r="BZ969" s="142" t="str">
        <f t="shared" ca="1" si="2093"/>
        <v/>
      </c>
      <c r="CA969" s="16" t="str">
        <f t="shared" ca="1" si="2093"/>
        <v/>
      </c>
      <c r="CB969" s="16" t="str">
        <f t="shared" ca="1" si="2093"/>
        <v/>
      </c>
      <c r="CC969" s="16" t="str">
        <f t="shared" ca="1" si="2093"/>
        <v/>
      </c>
      <c r="CD969" s="142" t="str">
        <f t="shared" ca="1" si="2093"/>
        <v/>
      </c>
      <c r="CE969" s="16" t="str">
        <f t="shared" ca="1" si="2093"/>
        <v/>
      </c>
      <c r="CF969" s="16" t="str">
        <f t="shared" ca="1" si="2093"/>
        <v/>
      </c>
      <c r="CG969" s="16" t="str">
        <f t="shared" ca="1" si="2093"/>
        <v/>
      </c>
      <c r="CH969" s="142" t="str">
        <f t="shared" ca="1" si="2093"/>
        <v/>
      </c>
      <c r="CI969" s="16" t="str">
        <f t="shared" ca="1" si="2093"/>
        <v/>
      </c>
      <c r="CJ969" s="16" t="str">
        <f t="shared" ca="1" si="2093"/>
        <v/>
      </c>
      <c r="CK969" s="16" t="str">
        <f t="shared" ca="1" si="2093"/>
        <v/>
      </c>
      <c r="CL969" s="142" t="str">
        <f t="shared" ca="1" si="2093"/>
        <v/>
      </c>
      <c r="CM969" s="16" t="str">
        <f t="shared" ca="1" si="2093"/>
        <v/>
      </c>
      <c r="CN969" s="16" t="str">
        <f t="shared" ca="1" si="2093"/>
        <v/>
      </c>
      <c r="CO969" s="16" t="str">
        <f t="shared" ca="1" si="2093"/>
        <v/>
      </c>
      <c r="CP969" s="142" t="str">
        <f t="shared" ca="1" si="2093"/>
        <v/>
      </c>
      <c r="CQ969" s="16" t="str">
        <f t="shared" ca="1" si="2093"/>
        <v/>
      </c>
      <c r="CR969" s="16" t="str">
        <f t="shared" ca="1" si="2093"/>
        <v/>
      </c>
      <c r="CS969" s="16" t="str">
        <f t="shared" ca="1" si="2093"/>
        <v/>
      </c>
      <c r="CT969" s="142" t="str">
        <f t="shared" ca="1" si="2093"/>
        <v/>
      </c>
      <c r="CU969" s="16" t="str">
        <f t="shared" ca="1" si="2093"/>
        <v/>
      </c>
      <c r="CV969" s="16" t="str">
        <f t="shared" ca="1" si="2093"/>
        <v/>
      </c>
      <c r="CW969" s="16" t="str">
        <f t="shared" ca="1" si="2093"/>
        <v/>
      </c>
      <c r="CX969" s="142" t="str">
        <f t="shared" ca="1" si="2093"/>
        <v/>
      </c>
      <c r="CY969" s="16" t="str">
        <f t="shared" ca="1" si="2093"/>
        <v/>
      </c>
      <c r="CZ969" s="16" t="str">
        <f t="shared" ca="1" si="2093"/>
        <v/>
      </c>
      <c r="DA969" s="16" t="str">
        <f t="shared" ca="1" si="2093"/>
        <v/>
      </c>
      <c r="DB969" s="142" t="str">
        <f t="shared" ca="1" si="2093"/>
        <v/>
      </c>
      <c r="DC969" s="16" t="str">
        <f t="shared" ca="1" si="2093"/>
        <v/>
      </c>
      <c r="DD969" s="16" t="str">
        <f t="shared" ca="1" si="2093"/>
        <v/>
      </c>
      <c r="DE969" s="16" t="str">
        <f t="shared" ca="1" si="2093"/>
        <v/>
      </c>
      <c r="DF969" s="142" t="str">
        <f t="shared" ca="1" si="2093"/>
        <v/>
      </c>
      <c r="DG969" s="16" t="str">
        <f t="shared" ca="1" si="2093"/>
        <v/>
      </c>
      <c r="DH969" s="16" t="str">
        <f t="shared" ca="1" si="2093"/>
        <v/>
      </c>
      <c r="DI969" s="143" t="str">
        <f t="shared" ca="1" si="2093"/>
        <v/>
      </c>
      <c r="DJ969" s="16"/>
      <c r="DK969" s="16" t="str">
        <f ca="1">IFERROR(DK395/SUM(DK32),"")</f>
        <v/>
      </c>
      <c r="DL969" s="16" t="str">
        <f t="shared" ref="DL969:EK969" ca="1" si="2094">IFERROR(DL395/SUM(DL32),"")</f>
        <v/>
      </c>
      <c r="DM969" s="16" t="str">
        <f t="shared" ca="1" si="2094"/>
        <v/>
      </c>
      <c r="DN969" s="16" t="str">
        <f t="shared" ca="1" si="2094"/>
        <v/>
      </c>
      <c r="DO969" s="16" t="str">
        <f t="shared" ca="1" si="2094"/>
        <v/>
      </c>
      <c r="DP969" s="16" t="str">
        <f t="shared" ca="1" si="2094"/>
        <v/>
      </c>
      <c r="DQ969" s="16" t="str">
        <f t="shared" ca="1" si="2094"/>
        <v/>
      </c>
      <c r="DR969" s="16" t="str">
        <f t="shared" ca="1" si="2094"/>
        <v/>
      </c>
      <c r="DS969" s="16" t="str">
        <f t="shared" ca="1" si="2094"/>
        <v/>
      </c>
      <c r="DT969" s="16" t="str">
        <f t="shared" ca="1" si="2094"/>
        <v/>
      </c>
      <c r="DU969" s="16" t="str">
        <f t="shared" ca="1" si="2094"/>
        <v/>
      </c>
      <c r="DV969" s="16" t="str">
        <f t="shared" ca="1" si="2094"/>
        <v/>
      </c>
      <c r="DW969" s="16" t="str">
        <f t="shared" ca="1" si="2094"/>
        <v/>
      </c>
      <c r="DX969" s="16" t="str">
        <f t="shared" ca="1" si="2094"/>
        <v/>
      </c>
      <c r="DY969" s="16" t="str">
        <f t="shared" ca="1" si="2094"/>
        <v/>
      </c>
      <c r="DZ969" s="16" t="str">
        <f t="shared" ca="1" si="2094"/>
        <v/>
      </c>
      <c r="EA969" s="16" t="str">
        <f t="shared" ca="1" si="2094"/>
        <v/>
      </c>
      <c r="EB969" s="16" t="str">
        <f t="shared" ca="1" si="2094"/>
        <v/>
      </c>
      <c r="EC969" s="16" t="str">
        <f t="shared" ca="1" si="2094"/>
        <v/>
      </c>
      <c r="ED969" s="16" t="str">
        <f t="shared" ca="1" si="2094"/>
        <v/>
      </c>
      <c r="EE969" s="16" t="str">
        <f t="shared" ca="1" si="2094"/>
        <v/>
      </c>
      <c r="EF969" s="16" t="str">
        <f t="shared" ca="1" si="2094"/>
        <v/>
      </c>
      <c r="EG969" s="16" t="str">
        <f t="shared" ca="1" si="2094"/>
        <v/>
      </c>
      <c r="EH969" s="16" t="str">
        <f t="shared" ca="1" si="2094"/>
        <v/>
      </c>
      <c r="EI969" s="16" t="str">
        <f t="shared" ca="1" si="2094"/>
        <v/>
      </c>
      <c r="EJ969" s="16" t="str">
        <f t="shared" ca="1" si="2094"/>
        <v/>
      </c>
      <c r="EK969" s="16" t="str">
        <f t="shared" ca="1" si="2094"/>
        <v/>
      </c>
    </row>
    <row r="970" spans="1:141" x14ac:dyDescent="0.25">
      <c r="A970" s="129"/>
      <c r="B970" s="129"/>
      <c r="C970" s="129"/>
      <c r="D970" s="129"/>
      <c r="E970" s="122"/>
      <c r="F970" s="130"/>
      <c r="G970" s="122"/>
      <c r="H970" s="122"/>
      <c r="I970" s="122"/>
      <c r="J970" s="130"/>
      <c r="K970" s="122"/>
      <c r="L970" s="122"/>
      <c r="M970" s="122"/>
      <c r="N970" s="130"/>
      <c r="O970" s="122"/>
      <c r="P970" s="122"/>
      <c r="Q970" s="122"/>
      <c r="R970" s="130"/>
      <c r="S970" s="122"/>
      <c r="T970" s="122"/>
      <c r="U970" s="122"/>
      <c r="V970" s="130"/>
      <c r="W970" s="122"/>
      <c r="X970" s="122"/>
      <c r="Y970" s="122"/>
      <c r="Z970" s="130"/>
      <c r="AA970" s="122"/>
      <c r="AB970" s="122"/>
      <c r="AC970" s="122"/>
      <c r="AD970" s="130"/>
      <c r="AE970" s="122"/>
      <c r="AF970" s="122"/>
      <c r="AG970" s="122"/>
      <c r="AH970" s="130"/>
      <c r="AI970" s="122"/>
      <c r="AJ970" s="122"/>
      <c r="AK970" s="122"/>
      <c r="AL970" s="130"/>
      <c r="AM970" s="122"/>
      <c r="AN970" s="122"/>
      <c r="AO970" s="122"/>
      <c r="AP970" s="130"/>
      <c r="AQ970" s="122"/>
      <c r="AR970" s="122"/>
      <c r="AS970" s="122"/>
      <c r="AT970" s="130"/>
      <c r="AU970" s="122"/>
      <c r="AV970" s="122"/>
      <c r="AW970" s="122"/>
      <c r="AX970" s="130"/>
      <c r="AY970" s="122"/>
      <c r="AZ970" s="122"/>
      <c r="BA970" s="122"/>
      <c r="BB970" s="130"/>
      <c r="BC970" s="122"/>
      <c r="BD970" s="122"/>
      <c r="BE970" s="122"/>
      <c r="BF970" s="130"/>
      <c r="BG970" s="122"/>
      <c r="BH970" s="122"/>
      <c r="BI970" s="122"/>
      <c r="BJ970" s="130"/>
      <c r="BK970" s="122"/>
      <c r="BL970" s="122"/>
      <c r="BM970" s="122"/>
      <c r="BN970" s="130"/>
      <c r="BO970" s="122"/>
      <c r="BP970" s="122"/>
      <c r="BQ970" s="122"/>
      <c r="BR970" s="130"/>
      <c r="BS970" s="122"/>
      <c r="BT970" s="122"/>
      <c r="BU970" s="122"/>
      <c r="BV970" s="130"/>
      <c r="BW970" s="122"/>
      <c r="BX970" s="122"/>
      <c r="BY970" s="122"/>
      <c r="BZ970" s="130"/>
      <c r="CA970" s="122"/>
      <c r="CB970" s="122"/>
      <c r="CC970" s="122"/>
      <c r="CD970" s="130"/>
      <c r="CE970" s="122"/>
      <c r="CF970" s="122"/>
      <c r="CG970" s="122"/>
      <c r="CH970" s="130"/>
      <c r="CI970" s="122"/>
      <c r="CJ970" s="122"/>
      <c r="CK970" s="122"/>
      <c r="CL970" s="130"/>
      <c r="CM970" s="122"/>
      <c r="CN970" s="122"/>
      <c r="CO970" s="122"/>
      <c r="CP970" s="130"/>
      <c r="CQ970" s="122"/>
      <c r="CR970" s="122"/>
      <c r="CS970" s="122"/>
      <c r="CT970" s="130"/>
      <c r="CU970" s="122"/>
      <c r="CV970" s="122"/>
      <c r="CW970" s="122"/>
      <c r="CX970" s="130"/>
      <c r="CY970" s="122"/>
      <c r="CZ970" s="122"/>
      <c r="DA970" s="122"/>
      <c r="DB970" s="130"/>
      <c r="DC970" s="122"/>
      <c r="DD970" s="122"/>
      <c r="DE970" s="122"/>
      <c r="DF970" s="130"/>
      <c r="DG970" s="122"/>
      <c r="DH970" s="122"/>
      <c r="DI970" s="131"/>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row>
    <row r="971" spans="1:141" x14ac:dyDescent="0.25">
      <c r="A971" s="90"/>
      <c r="B971" s="90"/>
      <c r="C971" s="90"/>
      <c r="D971" s="90"/>
    </row>
    <row r="972" spans="1:141" x14ac:dyDescent="0.25">
      <c r="A972" s="90"/>
      <c r="B972" s="90"/>
      <c r="C972" s="90"/>
      <c r="D972" s="90"/>
      <c r="E972" s="132" t="s">
        <v>368</v>
      </c>
    </row>
    <row r="973" spans="1:141" x14ac:dyDescent="0.25">
      <c r="A973" s="90"/>
      <c r="B973" s="90"/>
      <c r="C973" s="90"/>
      <c r="D973" s="90"/>
    </row>
    <row r="974" spans="1:141" x14ac:dyDescent="0.25">
      <c r="A974" s="90"/>
      <c r="B974" s="90"/>
      <c r="C974" s="90"/>
      <c r="D974" s="90"/>
      <c r="E974" t="s">
        <v>361</v>
      </c>
      <c r="F974" s="113"/>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c r="BS974" s="69"/>
      <c r="BT974" s="69"/>
      <c r="BU974" s="69"/>
      <c r="BV974" s="69"/>
      <c r="BW974" s="69"/>
      <c r="BX974" s="69"/>
      <c r="BY974" s="69"/>
      <c r="BZ974" s="69"/>
      <c r="CA974" s="69"/>
      <c r="CB974" s="69"/>
      <c r="CC974" s="69"/>
      <c r="CD974" s="69"/>
      <c r="CE974" s="69"/>
      <c r="CF974" s="69"/>
      <c r="CG974" s="69"/>
      <c r="CH974" s="69"/>
      <c r="CI974" s="69"/>
      <c r="CJ974" s="69"/>
      <c r="CK974" s="69"/>
      <c r="CL974" s="69"/>
      <c r="CM974" s="69"/>
      <c r="CN974" s="69"/>
      <c r="CO974" s="69"/>
      <c r="CP974" s="69"/>
      <c r="CQ974" s="69"/>
      <c r="CR974" s="69"/>
      <c r="CS974" s="69"/>
      <c r="CT974" s="69"/>
      <c r="CU974" s="69"/>
      <c r="CV974" s="69"/>
      <c r="CW974" s="69"/>
      <c r="CX974" s="69"/>
      <c r="CY974" s="69"/>
      <c r="CZ974" s="69"/>
      <c r="DA974" s="69"/>
      <c r="DB974" s="69"/>
      <c r="DC974" s="69"/>
      <c r="DD974" s="69"/>
      <c r="DE974" s="69"/>
      <c r="DF974" s="69"/>
      <c r="DG974" s="69"/>
      <c r="DH974" s="69"/>
      <c r="DI974" s="69"/>
      <c r="DJ974" s="69"/>
      <c r="DK974" s="69">
        <f t="shared" ref="DK974:EK974" ca="1" si="2095">DK52</f>
        <v>0</v>
      </c>
      <c r="DL974" s="69" t="str">
        <f t="shared" ca="1" si="2095"/>
        <v/>
      </c>
      <c r="DM974" s="69" t="str">
        <f t="shared" ca="1" si="2095"/>
        <v/>
      </c>
      <c r="DN974" s="69" t="str">
        <f t="shared" ca="1" si="2095"/>
        <v/>
      </c>
      <c r="DO974" s="69" t="str">
        <f t="shared" ca="1" si="2095"/>
        <v/>
      </c>
      <c r="DP974" s="69" t="str">
        <f t="shared" ca="1" si="2095"/>
        <v/>
      </c>
      <c r="DQ974" s="69" t="str">
        <f t="shared" ca="1" si="2095"/>
        <v/>
      </c>
      <c r="DR974" s="69" t="str">
        <f t="shared" ca="1" si="2095"/>
        <v/>
      </c>
      <c r="DS974" s="69" t="str">
        <f t="shared" ca="1" si="2095"/>
        <v/>
      </c>
      <c r="DT974" s="69" t="str">
        <f t="shared" ca="1" si="2095"/>
        <v/>
      </c>
      <c r="DU974" s="69" t="str">
        <f t="shared" ca="1" si="2095"/>
        <v/>
      </c>
      <c r="DV974" s="69" t="str">
        <f t="shared" ca="1" si="2095"/>
        <v/>
      </c>
      <c r="DW974" s="69" t="str">
        <f t="shared" ca="1" si="2095"/>
        <v/>
      </c>
      <c r="DX974" s="69" t="str">
        <f t="shared" ca="1" si="2095"/>
        <v/>
      </c>
      <c r="DY974" s="69" t="str">
        <f t="shared" ca="1" si="2095"/>
        <v/>
      </c>
      <c r="DZ974" s="69" t="str">
        <f t="shared" ca="1" si="2095"/>
        <v/>
      </c>
      <c r="EA974" s="69" t="str">
        <f t="shared" ca="1" si="2095"/>
        <v/>
      </c>
      <c r="EB974" s="69" t="str">
        <f t="shared" ca="1" si="2095"/>
        <v/>
      </c>
      <c r="EC974" s="69" t="str">
        <f t="shared" ca="1" si="2095"/>
        <v/>
      </c>
      <c r="ED974" s="69" t="str">
        <f t="shared" ca="1" si="2095"/>
        <v/>
      </c>
      <c r="EE974" s="69" t="str">
        <f t="shared" ca="1" si="2095"/>
        <v/>
      </c>
      <c r="EF974" s="69" t="str">
        <f t="shared" ca="1" si="2095"/>
        <v/>
      </c>
      <c r="EG974" s="69" t="str">
        <f t="shared" ca="1" si="2095"/>
        <v/>
      </c>
      <c r="EH974" s="69" t="str">
        <f t="shared" ca="1" si="2095"/>
        <v/>
      </c>
      <c r="EI974" s="69" t="str">
        <f t="shared" ca="1" si="2095"/>
        <v/>
      </c>
      <c r="EJ974" s="69" t="str">
        <f t="shared" ca="1" si="2095"/>
        <v/>
      </c>
      <c r="EK974" s="69" t="str">
        <f t="shared" ca="1" si="2095"/>
        <v/>
      </c>
    </row>
    <row r="975" spans="1:141" x14ac:dyDescent="0.25">
      <c r="A975" s="90"/>
      <c r="B975" s="90"/>
      <c r="C975" s="90"/>
      <c r="D975" s="90"/>
      <c r="E975" t="s">
        <v>362</v>
      </c>
      <c r="F975" s="113"/>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9"/>
      <c r="BN975" s="69"/>
      <c r="BO975" s="69"/>
      <c r="BP975" s="69"/>
      <c r="BQ975" s="69"/>
      <c r="BR975" s="69"/>
      <c r="BS975" s="69"/>
      <c r="BT975" s="69"/>
      <c r="BU975" s="69"/>
      <c r="BV975" s="69"/>
      <c r="BW975" s="69"/>
      <c r="BX975" s="69"/>
      <c r="BY975" s="69"/>
      <c r="BZ975" s="69"/>
      <c r="CA975" s="69"/>
      <c r="CB975" s="69"/>
      <c r="CC975" s="69"/>
      <c r="CD975" s="69"/>
      <c r="CE975" s="69"/>
      <c r="CF975" s="69"/>
      <c r="CG975" s="69"/>
      <c r="CH975" s="69"/>
      <c r="CI975" s="69"/>
      <c r="CJ975" s="69"/>
      <c r="CK975" s="69"/>
      <c r="CL975" s="69"/>
      <c r="CM975" s="69"/>
      <c r="CN975" s="69"/>
      <c r="CO975" s="69"/>
      <c r="CP975" s="69"/>
      <c r="CQ975" s="69"/>
      <c r="CR975" s="69"/>
      <c r="CS975" s="69"/>
      <c r="CT975" s="69"/>
      <c r="CU975" s="69"/>
      <c r="CV975" s="69"/>
      <c r="CW975" s="69"/>
      <c r="CX975" s="69"/>
      <c r="CY975" s="69"/>
      <c r="CZ975" s="69"/>
      <c r="DA975" s="69"/>
      <c r="DB975" s="69"/>
      <c r="DC975" s="69"/>
      <c r="DD975" s="69"/>
      <c r="DE975" s="69"/>
      <c r="DF975" s="69"/>
      <c r="DG975" s="69"/>
      <c r="DH975" s="69"/>
      <c r="DI975" s="69"/>
      <c r="DJ975" s="69"/>
      <c r="DK975" s="69">
        <f t="shared" ref="DK975:EK975" ca="1" si="2096">DK53</f>
        <v>0</v>
      </c>
      <c r="DL975" s="69" t="str">
        <f t="shared" ca="1" si="2096"/>
        <v/>
      </c>
      <c r="DM975" s="69" t="str">
        <f t="shared" ca="1" si="2096"/>
        <v/>
      </c>
      <c r="DN975" s="69" t="str">
        <f t="shared" ca="1" si="2096"/>
        <v/>
      </c>
      <c r="DO975" s="69" t="str">
        <f t="shared" ca="1" si="2096"/>
        <v/>
      </c>
      <c r="DP975" s="69" t="str">
        <f t="shared" ca="1" si="2096"/>
        <v/>
      </c>
      <c r="DQ975" s="69" t="str">
        <f t="shared" ca="1" si="2096"/>
        <v/>
      </c>
      <c r="DR975" s="69" t="str">
        <f t="shared" ca="1" si="2096"/>
        <v/>
      </c>
      <c r="DS975" s="69" t="str">
        <f t="shared" ca="1" si="2096"/>
        <v/>
      </c>
      <c r="DT975" s="69" t="str">
        <f t="shared" ca="1" si="2096"/>
        <v/>
      </c>
      <c r="DU975" s="69" t="str">
        <f t="shared" ca="1" si="2096"/>
        <v/>
      </c>
      <c r="DV975" s="69" t="str">
        <f t="shared" ca="1" si="2096"/>
        <v/>
      </c>
      <c r="DW975" s="69" t="str">
        <f t="shared" ca="1" si="2096"/>
        <v/>
      </c>
      <c r="DX975" s="69" t="str">
        <f t="shared" ca="1" si="2096"/>
        <v/>
      </c>
      <c r="DY975" s="69" t="str">
        <f t="shared" ca="1" si="2096"/>
        <v/>
      </c>
      <c r="DZ975" s="69" t="str">
        <f t="shared" ca="1" si="2096"/>
        <v/>
      </c>
      <c r="EA975" s="69" t="str">
        <f t="shared" ca="1" si="2096"/>
        <v/>
      </c>
      <c r="EB975" s="69" t="str">
        <f t="shared" ca="1" si="2096"/>
        <v/>
      </c>
      <c r="EC975" s="69" t="str">
        <f t="shared" ca="1" si="2096"/>
        <v/>
      </c>
      <c r="ED975" s="69" t="str">
        <f t="shared" ca="1" si="2096"/>
        <v/>
      </c>
      <c r="EE975" s="69" t="str">
        <f t="shared" ca="1" si="2096"/>
        <v/>
      </c>
      <c r="EF975" s="69" t="str">
        <f t="shared" ca="1" si="2096"/>
        <v/>
      </c>
      <c r="EG975" s="69" t="str">
        <f t="shared" ca="1" si="2096"/>
        <v/>
      </c>
      <c r="EH975" s="69" t="str">
        <f t="shared" ca="1" si="2096"/>
        <v/>
      </c>
      <c r="EI975" s="69" t="str">
        <f t="shared" ca="1" si="2096"/>
        <v/>
      </c>
      <c r="EJ975" s="69" t="str">
        <f t="shared" ca="1" si="2096"/>
        <v/>
      </c>
      <c r="EK975" s="69" t="str">
        <f t="shared" ca="1" si="2096"/>
        <v/>
      </c>
    </row>
    <row r="976" spans="1:141" x14ac:dyDescent="0.25">
      <c r="A976" s="90"/>
      <c r="B976" s="90"/>
      <c r="C976" s="90"/>
      <c r="D976" s="90"/>
      <c r="E976" t="s">
        <v>363</v>
      </c>
      <c r="F976" s="113"/>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9"/>
      <c r="BN976" s="69"/>
      <c r="BO976" s="69"/>
      <c r="BP976" s="69"/>
      <c r="BQ976" s="69"/>
      <c r="BR976" s="69"/>
      <c r="BS976" s="69"/>
      <c r="BT976" s="69"/>
      <c r="BU976" s="69"/>
      <c r="BV976" s="69"/>
      <c r="BW976" s="69"/>
      <c r="BX976" s="69"/>
      <c r="BY976" s="69"/>
      <c r="BZ976" s="69"/>
      <c r="CA976" s="69"/>
      <c r="CB976" s="69"/>
      <c r="CC976" s="69"/>
      <c r="CD976" s="69"/>
      <c r="CE976" s="69"/>
      <c r="CF976" s="69"/>
      <c r="CG976" s="69"/>
      <c r="CH976" s="69"/>
      <c r="CI976" s="69"/>
      <c r="CJ976" s="69"/>
      <c r="CK976" s="69"/>
      <c r="CL976" s="69"/>
      <c r="CM976" s="69"/>
      <c r="CN976" s="69"/>
      <c r="CO976" s="69"/>
      <c r="CP976" s="69"/>
      <c r="CQ976" s="69"/>
      <c r="CR976" s="69"/>
      <c r="CS976" s="69"/>
      <c r="CT976" s="69"/>
      <c r="CU976" s="69"/>
      <c r="CV976" s="69"/>
      <c r="CW976" s="69"/>
      <c r="CX976" s="69"/>
      <c r="CY976" s="69"/>
      <c r="CZ976" s="69"/>
      <c r="DA976" s="69"/>
      <c r="DB976" s="69"/>
      <c r="DC976" s="69"/>
      <c r="DD976" s="69"/>
      <c r="DE976" s="69"/>
      <c r="DF976" s="69"/>
      <c r="DG976" s="69"/>
      <c r="DH976" s="69"/>
      <c r="DI976" s="69"/>
      <c r="DJ976" s="69"/>
      <c r="DK976" s="69">
        <f t="shared" ref="DK976:EK976" ca="1" si="2097">DK54</f>
        <v>0</v>
      </c>
      <c r="DL976" s="69" t="str">
        <f t="shared" ca="1" si="2097"/>
        <v/>
      </c>
      <c r="DM976" s="69" t="str">
        <f t="shared" ca="1" si="2097"/>
        <v/>
      </c>
      <c r="DN976" s="69" t="str">
        <f t="shared" ca="1" si="2097"/>
        <v/>
      </c>
      <c r="DO976" s="69" t="str">
        <f t="shared" ca="1" si="2097"/>
        <v/>
      </c>
      <c r="DP976" s="69" t="str">
        <f t="shared" ca="1" si="2097"/>
        <v/>
      </c>
      <c r="DQ976" s="69" t="str">
        <f t="shared" ca="1" si="2097"/>
        <v/>
      </c>
      <c r="DR976" s="69" t="str">
        <f t="shared" ca="1" si="2097"/>
        <v/>
      </c>
      <c r="DS976" s="69" t="str">
        <f t="shared" ca="1" si="2097"/>
        <v/>
      </c>
      <c r="DT976" s="69" t="str">
        <f t="shared" ca="1" si="2097"/>
        <v/>
      </c>
      <c r="DU976" s="69" t="str">
        <f t="shared" ca="1" si="2097"/>
        <v/>
      </c>
      <c r="DV976" s="69" t="str">
        <f t="shared" ca="1" si="2097"/>
        <v/>
      </c>
      <c r="DW976" s="69" t="str">
        <f t="shared" ca="1" si="2097"/>
        <v/>
      </c>
      <c r="DX976" s="69" t="str">
        <f t="shared" ca="1" si="2097"/>
        <v/>
      </c>
      <c r="DY976" s="69" t="str">
        <f t="shared" ca="1" si="2097"/>
        <v/>
      </c>
      <c r="DZ976" s="69" t="str">
        <f t="shared" ca="1" si="2097"/>
        <v/>
      </c>
      <c r="EA976" s="69" t="str">
        <f t="shared" ca="1" si="2097"/>
        <v/>
      </c>
      <c r="EB976" s="69" t="str">
        <f t="shared" ca="1" si="2097"/>
        <v/>
      </c>
      <c r="EC976" s="69" t="str">
        <f t="shared" ca="1" si="2097"/>
        <v/>
      </c>
      <c r="ED976" s="69" t="str">
        <f t="shared" ca="1" si="2097"/>
        <v/>
      </c>
      <c r="EE976" s="69" t="str">
        <f t="shared" ca="1" si="2097"/>
        <v/>
      </c>
      <c r="EF976" s="69" t="str">
        <f t="shared" ca="1" si="2097"/>
        <v/>
      </c>
      <c r="EG976" s="69" t="str">
        <f t="shared" ca="1" si="2097"/>
        <v/>
      </c>
      <c r="EH976" s="69" t="str">
        <f t="shared" ca="1" si="2097"/>
        <v/>
      </c>
      <c r="EI976" s="69" t="str">
        <f t="shared" ca="1" si="2097"/>
        <v/>
      </c>
      <c r="EJ976" s="69" t="str">
        <f t="shared" ca="1" si="2097"/>
        <v/>
      </c>
      <c r="EK976" s="69" t="str">
        <f t="shared" ca="1" si="2097"/>
        <v/>
      </c>
    </row>
    <row r="977" spans="1:141" x14ac:dyDescent="0.25">
      <c r="A977" s="90"/>
      <c r="B977" s="90"/>
      <c r="C977" s="90"/>
      <c r="D977" s="90"/>
      <c r="E977" t="s">
        <v>364</v>
      </c>
      <c r="F977" s="113"/>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9"/>
      <c r="BN977" s="69"/>
      <c r="BO977" s="69"/>
      <c r="BP977" s="69"/>
      <c r="BQ977" s="69"/>
      <c r="BR977" s="69"/>
      <c r="BS977" s="69"/>
      <c r="BT977" s="69"/>
      <c r="BU977" s="69"/>
      <c r="BV977" s="69"/>
      <c r="BW977" s="69"/>
      <c r="BX977" s="69"/>
      <c r="BY977" s="69"/>
      <c r="BZ977" s="69"/>
      <c r="CA977" s="69"/>
      <c r="CB977" s="69"/>
      <c r="CC977" s="69"/>
      <c r="CD977" s="69"/>
      <c r="CE977" s="69"/>
      <c r="CF977" s="69"/>
      <c r="CG977" s="69"/>
      <c r="CH977" s="69"/>
      <c r="CI977" s="69"/>
      <c r="CJ977" s="69"/>
      <c r="CK977" s="69"/>
      <c r="CL977" s="69"/>
      <c r="CM977" s="69"/>
      <c r="CN977" s="69"/>
      <c r="CO977" s="69"/>
      <c r="CP977" s="69"/>
      <c r="CQ977" s="69"/>
      <c r="CR977" s="69"/>
      <c r="CS977" s="69"/>
      <c r="CT977" s="69"/>
      <c r="CU977" s="69"/>
      <c r="CV977" s="69"/>
      <c r="CW977" s="69"/>
      <c r="CX977" s="69"/>
      <c r="CY977" s="69"/>
      <c r="CZ977" s="69"/>
      <c r="DA977" s="69"/>
      <c r="DB977" s="69"/>
      <c r="DC977" s="69"/>
      <c r="DD977" s="69"/>
      <c r="DE977" s="69"/>
      <c r="DF977" s="69"/>
      <c r="DG977" s="69"/>
      <c r="DH977" s="69"/>
      <c r="DI977" s="69"/>
      <c r="DJ977" s="69"/>
      <c r="DK977" s="69">
        <f t="shared" ref="DK977:EK977" ca="1" si="2098">DK67</f>
        <v>0</v>
      </c>
      <c r="DL977" s="69" t="e">
        <f t="shared" ca="1" si="2098"/>
        <v>#N/A</v>
      </c>
      <c r="DM977" s="69" t="e">
        <f t="shared" ca="1" si="2098"/>
        <v>#VALUE!</v>
      </c>
      <c r="DN977" s="69" t="e">
        <f t="shared" ca="1" si="2098"/>
        <v>#VALUE!</v>
      </c>
      <c r="DO977" s="69" t="e">
        <f t="shared" ca="1" si="2098"/>
        <v>#VALUE!</v>
      </c>
      <c r="DP977" s="69" t="e">
        <f t="shared" ca="1" si="2098"/>
        <v>#VALUE!</v>
      </c>
      <c r="DQ977" s="69" t="e">
        <f t="shared" ca="1" si="2098"/>
        <v>#VALUE!</v>
      </c>
      <c r="DR977" s="69" t="e">
        <f t="shared" ca="1" si="2098"/>
        <v>#VALUE!</v>
      </c>
      <c r="DS977" s="69" t="e">
        <f t="shared" ca="1" si="2098"/>
        <v>#VALUE!</v>
      </c>
      <c r="DT977" s="69" t="e">
        <f t="shared" ca="1" si="2098"/>
        <v>#VALUE!</v>
      </c>
      <c r="DU977" s="69" t="e">
        <f t="shared" ca="1" si="2098"/>
        <v>#VALUE!</v>
      </c>
      <c r="DV977" s="69" t="e">
        <f t="shared" ca="1" si="2098"/>
        <v>#VALUE!</v>
      </c>
      <c r="DW977" s="69" t="e">
        <f t="shared" ca="1" si="2098"/>
        <v>#VALUE!</v>
      </c>
      <c r="DX977" s="69" t="e">
        <f t="shared" ca="1" si="2098"/>
        <v>#VALUE!</v>
      </c>
      <c r="DY977" s="69" t="e">
        <f t="shared" ca="1" si="2098"/>
        <v>#VALUE!</v>
      </c>
      <c r="DZ977" s="69" t="e">
        <f t="shared" ca="1" si="2098"/>
        <v>#VALUE!</v>
      </c>
      <c r="EA977" s="69" t="e">
        <f t="shared" ca="1" si="2098"/>
        <v>#VALUE!</v>
      </c>
      <c r="EB977" s="69" t="e">
        <f t="shared" ca="1" si="2098"/>
        <v>#VALUE!</v>
      </c>
      <c r="EC977" s="69" t="e">
        <f t="shared" ca="1" si="2098"/>
        <v>#VALUE!</v>
      </c>
      <c r="ED977" s="69" t="e">
        <f t="shared" ca="1" si="2098"/>
        <v>#VALUE!</v>
      </c>
      <c r="EE977" s="69" t="e">
        <f t="shared" ca="1" si="2098"/>
        <v>#VALUE!</v>
      </c>
      <c r="EF977" s="69" t="e">
        <f t="shared" ca="1" si="2098"/>
        <v>#VALUE!</v>
      </c>
      <c r="EG977" s="69" t="e">
        <f t="shared" ca="1" si="2098"/>
        <v>#VALUE!</v>
      </c>
      <c r="EH977" s="69" t="e">
        <f t="shared" ca="1" si="2098"/>
        <v>#VALUE!</v>
      </c>
      <c r="EI977" s="69" t="e">
        <f t="shared" ca="1" si="2098"/>
        <v>#VALUE!</v>
      </c>
      <c r="EJ977" s="69" t="e">
        <f t="shared" ca="1" si="2098"/>
        <v>#VALUE!</v>
      </c>
      <c r="EK977" s="69" t="e">
        <f t="shared" ca="1" si="2098"/>
        <v>#VALUE!</v>
      </c>
    </row>
    <row r="978" spans="1:141" x14ac:dyDescent="0.25">
      <c r="A978" s="90"/>
      <c r="B978" s="90"/>
      <c r="C978" s="90"/>
      <c r="D978" s="90"/>
      <c r="E978" t="s">
        <v>365</v>
      </c>
      <c r="F978" s="113"/>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c r="BS978" s="69"/>
      <c r="BT978" s="69"/>
      <c r="BU978" s="69"/>
      <c r="BV978" s="69"/>
      <c r="BW978" s="69"/>
      <c r="BX978" s="69"/>
      <c r="BY978" s="69"/>
      <c r="BZ978" s="69"/>
      <c r="CA978" s="69"/>
      <c r="CB978" s="69"/>
      <c r="CC978" s="69"/>
      <c r="CD978" s="69"/>
      <c r="CE978" s="69"/>
      <c r="CF978" s="69"/>
      <c r="CG978" s="69"/>
      <c r="CH978" s="69"/>
      <c r="CI978" s="69"/>
      <c r="CJ978" s="69"/>
      <c r="CK978" s="69"/>
      <c r="CL978" s="69"/>
      <c r="CM978" s="69"/>
      <c r="CN978" s="69"/>
      <c r="CO978" s="69"/>
      <c r="CP978" s="69"/>
      <c r="CQ978" s="69"/>
      <c r="CR978" s="69"/>
      <c r="CS978" s="69"/>
      <c r="CT978" s="69"/>
      <c r="CU978" s="69"/>
      <c r="CV978" s="69"/>
      <c r="CW978" s="69"/>
      <c r="CX978" s="69"/>
      <c r="CY978" s="69"/>
      <c r="CZ978" s="69"/>
      <c r="DA978" s="69"/>
      <c r="DB978" s="69"/>
      <c r="DC978" s="69"/>
      <c r="DD978" s="69"/>
      <c r="DE978" s="69"/>
      <c r="DF978" s="69"/>
      <c r="DG978" s="69"/>
      <c r="DH978" s="69"/>
      <c r="DI978" s="69"/>
      <c r="DJ978" s="69"/>
      <c r="DK978" s="69">
        <f t="shared" ref="DK978:EK978" ca="1" si="2099">DK69</f>
        <v>0</v>
      </c>
      <c r="DL978" s="69" t="e">
        <f t="shared" ca="1" si="2099"/>
        <v>#N/A</v>
      </c>
      <c r="DM978" s="69" t="e">
        <f t="shared" ca="1" si="2099"/>
        <v>#VALUE!</v>
      </c>
      <c r="DN978" s="69" t="e">
        <f t="shared" ca="1" si="2099"/>
        <v>#VALUE!</v>
      </c>
      <c r="DO978" s="69" t="e">
        <f t="shared" ca="1" si="2099"/>
        <v>#VALUE!</v>
      </c>
      <c r="DP978" s="69" t="e">
        <f t="shared" ca="1" si="2099"/>
        <v>#VALUE!</v>
      </c>
      <c r="DQ978" s="69" t="e">
        <f t="shared" ca="1" si="2099"/>
        <v>#VALUE!</v>
      </c>
      <c r="DR978" s="69" t="e">
        <f t="shared" ca="1" si="2099"/>
        <v>#VALUE!</v>
      </c>
      <c r="DS978" s="69" t="e">
        <f t="shared" ca="1" si="2099"/>
        <v>#VALUE!</v>
      </c>
      <c r="DT978" s="69" t="e">
        <f t="shared" ca="1" si="2099"/>
        <v>#VALUE!</v>
      </c>
      <c r="DU978" s="69" t="e">
        <f t="shared" ca="1" si="2099"/>
        <v>#VALUE!</v>
      </c>
      <c r="DV978" s="69" t="e">
        <f t="shared" ca="1" si="2099"/>
        <v>#VALUE!</v>
      </c>
      <c r="DW978" s="69" t="e">
        <f t="shared" ca="1" si="2099"/>
        <v>#VALUE!</v>
      </c>
      <c r="DX978" s="69" t="e">
        <f t="shared" ca="1" si="2099"/>
        <v>#VALUE!</v>
      </c>
      <c r="DY978" s="69" t="e">
        <f t="shared" ca="1" si="2099"/>
        <v>#VALUE!</v>
      </c>
      <c r="DZ978" s="69" t="e">
        <f t="shared" ca="1" si="2099"/>
        <v>#VALUE!</v>
      </c>
      <c r="EA978" s="69" t="e">
        <f t="shared" ca="1" si="2099"/>
        <v>#VALUE!</v>
      </c>
      <c r="EB978" s="69" t="e">
        <f t="shared" ca="1" si="2099"/>
        <v>#VALUE!</v>
      </c>
      <c r="EC978" s="69" t="e">
        <f t="shared" ca="1" si="2099"/>
        <v>#VALUE!</v>
      </c>
      <c r="ED978" s="69" t="e">
        <f t="shared" ca="1" si="2099"/>
        <v>#VALUE!</v>
      </c>
      <c r="EE978" s="69" t="e">
        <f t="shared" ca="1" si="2099"/>
        <v>#VALUE!</v>
      </c>
      <c r="EF978" s="69" t="e">
        <f t="shared" ca="1" si="2099"/>
        <v>#VALUE!</v>
      </c>
      <c r="EG978" s="69" t="e">
        <f t="shared" ca="1" si="2099"/>
        <v>#VALUE!</v>
      </c>
      <c r="EH978" s="69" t="e">
        <f t="shared" ca="1" si="2099"/>
        <v>#VALUE!</v>
      </c>
      <c r="EI978" s="69" t="e">
        <f t="shared" ca="1" si="2099"/>
        <v>#VALUE!</v>
      </c>
      <c r="EJ978" s="69" t="e">
        <f t="shared" ca="1" si="2099"/>
        <v>#VALUE!</v>
      </c>
      <c r="EK978" s="69" t="e">
        <f t="shared" ca="1" si="2099"/>
        <v>#VALUE!</v>
      </c>
    </row>
    <row r="979" spans="1:141" x14ac:dyDescent="0.25">
      <c r="A979" s="90"/>
      <c r="B979" s="90"/>
      <c r="C979" s="111"/>
      <c r="D979" s="90"/>
      <c r="E979" s="135" t="s">
        <v>366</v>
      </c>
      <c r="F979" s="136"/>
      <c r="G979" s="137"/>
      <c r="H979" s="137"/>
      <c r="I979" s="137"/>
      <c r="J979" s="137"/>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37"/>
      <c r="AH979" s="137"/>
      <c r="AI979" s="137"/>
      <c r="AJ979" s="137"/>
      <c r="AK979" s="137"/>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c r="BG979" s="137"/>
      <c r="BH979" s="137"/>
      <c r="BI979" s="137"/>
      <c r="BJ979" s="137"/>
      <c r="BK979" s="137"/>
      <c r="BL979" s="137"/>
      <c r="BM979" s="137"/>
      <c r="BN979" s="137"/>
      <c r="BO979" s="137"/>
      <c r="BP979" s="137"/>
      <c r="BQ979" s="137"/>
      <c r="BR979" s="137"/>
      <c r="BS979" s="137"/>
      <c r="BT979" s="137"/>
      <c r="BU979" s="137"/>
      <c r="BV979" s="137"/>
      <c r="BW979" s="137"/>
      <c r="BX979" s="137"/>
      <c r="BY979" s="137"/>
      <c r="BZ979" s="137"/>
      <c r="CA979" s="137"/>
      <c r="CB979" s="137"/>
      <c r="CC979" s="137"/>
      <c r="CD979" s="137"/>
      <c r="CE979" s="137"/>
      <c r="CF979" s="137"/>
      <c r="CG979" s="137"/>
      <c r="CH979" s="137"/>
      <c r="CI979" s="137"/>
      <c r="CJ979" s="137"/>
      <c r="CK979" s="137"/>
      <c r="CL979" s="137"/>
      <c r="CM979" s="137"/>
      <c r="CN979" s="137"/>
      <c r="CO979" s="137"/>
      <c r="CP979" s="137"/>
      <c r="CQ979" s="137"/>
      <c r="CR979" s="137"/>
      <c r="CS979" s="137"/>
      <c r="CT979" s="137"/>
      <c r="CU979" s="137"/>
      <c r="CV979" s="137"/>
      <c r="CW979" s="137"/>
      <c r="CX979" s="137"/>
      <c r="CY979" s="137"/>
      <c r="CZ979" s="137"/>
      <c r="DA979" s="137"/>
      <c r="DB979" s="137"/>
      <c r="DC979" s="137"/>
      <c r="DD979" s="137"/>
      <c r="DE979" s="137"/>
      <c r="DF979" s="137"/>
      <c r="DG979" s="137"/>
      <c r="DH979" s="137"/>
      <c r="DI979" s="137"/>
      <c r="DJ979" s="69"/>
      <c r="DK979" s="137">
        <f t="shared" ref="DK979:EK979" ca="1" si="2100">DK70</f>
        <v>0</v>
      </c>
      <c r="DL979" s="137" t="e">
        <f t="shared" ca="1" si="2100"/>
        <v>#N/A</v>
      </c>
      <c r="DM979" s="137" t="e">
        <f t="shared" ca="1" si="2100"/>
        <v>#VALUE!</v>
      </c>
      <c r="DN979" s="137" t="e">
        <f t="shared" ca="1" si="2100"/>
        <v>#VALUE!</v>
      </c>
      <c r="DO979" s="137" t="e">
        <f t="shared" ca="1" si="2100"/>
        <v>#VALUE!</v>
      </c>
      <c r="DP979" s="137" t="e">
        <f t="shared" ca="1" si="2100"/>
        <v>#VALUE!</v>
      </c>
      <c r="DQ979" s="137" t="e">
        <f t="shared" ca="1" si="2100"/>
        <v>#VALUE!</v>
      </c>
      <c r="DR979" s="137" t="e">
        <f t="shared" ca="1" si="2100"/>
        <v>#VALUE!</v>
      </c>
      <c r="DS979" s="137" t="e">
        <f t="shared" ca="1" si="2100"/>
        <v>#VALUE!</v>
      </c>
      <c r="DT979" s="137" t="e">
        <f t="shared" ca="1" si="2100"/>
        <v>#VALUE!</v>
      </c>
      <c r="DU979" s="137" t="e">
        <f t="shared" ca="1" si="2100"/>
        <v>#VALUE!</v>
      </c>
      <c r="DV979" s="137" t="e">
        <f t="shared" ca="1" si="2100"/>
        <v>#VALUE!</v>
      </c>
      <c r="DW979" s="137" t="e">
        <f t="shared" ca="1" si="2100"/>
        <v>#VALUE!</v>
      </c>
      <c r="DX979" s="137" t="e">
        <f t="shared" ca="1" si="2100"/>
        <v>#VALUE!</v>
      </c>
      <c r="DY979" s="137" t="e">
        <f t="shared" ca="1" si="2100"/>
        <v>#VALUE!</v>
      </c>
      <c r="DZ979" s="137" t="e">
        <f t="shared" ca="1" si="2100"/>
        <v>#VALUE!</v>
      </c>
      <c r="EA979" s="137" t="e">
        <f t="shared" ca="1" si="2100"/>
        <v>#VALUE!</v>
      </c>
      <c r="EB979" s="137" t="e">
        <f t="shared" ca="1" si="2100"/>
        <v>#VALUE!</v>
      </c>
      <c r="EC979" s="137" t="e">
        <f t="shared" ca="1" si="2100"/>
        <v>#VALUE!</v>
      </c>
      <c r="ED979" s="137" t="e">
        <f t="shared" ca="1" si="2100"/>
        <v>#VALUE!</v>
      </c>
      <c r="EE979" s="137" t="e">
        <f t="shared" ca="1" si="2100"/>
        <v>#VALUE!</v>
      </c>
      <c r="EF979" s="137" t="e">
        <f t="shared" ca="1" si="2100"/>
        <v>#VALUE!</v>
      </c>
      <c r="EG979" s="137" t="e">
        <f t="shared" ca="1" si="2100"/>
        <v>#VALUE!</v>
      </c>
      <c r="EH979" s="137" t="e">
        <f t="shared" ca="1" si="2100"/>
        <v>#VALUE!</v>
      </c>
      <c r="EI979" s="137" t="e">
        <f t="shared" ca="1" si="2100"/>
        <v>#VALUE!</v>
      </c>
      <c r="EJ979" s="137" t="e">
        <f t="shared" ca="1" si="2100"/>
        <v>#VALUE!</v>
      </c>
      <c r="EK979" s="137" t="e">
        <f t="shared" ca="1" si="2100"/>
        <v>#VALUE!</v>
      </c>
    </row>
    <row r="980" spans="1:141" x14ac:dyDescent="0.25">
      <c r="A980" s="90"/>
      <c r="B980" s="90"/>
      <c r="C980" s="111"/>
      <c r="D980" s="90"/>
      <c r="E980" s="36" t="s">
        <v>367</v>
      </c>
      <c r="F980" s="105"/>
      <c r="G980" s="106"/>
      <c r="H980" s="106"/>
      <c r="I980" s="106"/>
      <c r="J980" s="106"/>
      <c r="K980" s="106"/>
      <c r="L980" s="106"/>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69"/>
      <c r="DK980" s="106">
        <f ca="1">SUM(DK974,DK975,DK976,-DK977,-DK978,-DK979)</f>
        <v>0</v>
      </c>
      <c r="DL980" s="106" t="e">
        <f t="shared" ref="DL980:EK980" ca="1" si="2101">SUM(DL974,DL975,DL976,-DL977,-DL978,-DL979)</f>
        <v>#N/A</v>
      </c>
      <c r="DM980" s="106" t="e">
        <f t="shared" ca="1" si="2101"/>
        <v>#VALUE!</v>
      </c>
      <c r="DN980" s="106" t="e">
        <f t="shared" ca="1" si="2101"/>
        <v>#VALUE!</v>
      </c>
      <c r="DO980" s="106" t="e">
        <f t="shared" ca="1" si="2101"/>
        <v>#VALUE!</v>
      </c>
      <c r="DP980" s="106" t="e">
        <f t="shared" ca="1" si="2101"/>
        <v>#VALUE!</v>
      </c>
      <c r="DQ980" s="106" t="e">
        <f t="shared" ca="1" si="2101"/>
        <v>#VALUE!</v>
      </c>
      <c r="DR980" s="106" t="e">
        <f t="shared" ca="1" si="2101"/>
        <v>#VALUE!</v>
      </c>
      <c r="DS980" s="106" t="e">
        <f t="shared" ca="1" si="2101"/>
        <v>#VALUE!</v>
      </c>
      <c r="DT980" s="106" t="e">
        <f t="shared" ca="1" si="2101"/>
        <v>#VALUE!</v>
      </c>
      <c r="DU980" s="106" t="e">
        <f t="shared" ca="1" si="2101"/>
        <v>#VALUE!</v>
      </c>
      <c r="DV980" s="106" t="e">
        <f t="shared" ca="1" si="2101"/>
        <v>#VALUE!</v>
      </c>
      <c r="DW980" s="106" t="e">
        <f t="shared" ca="1" si="2101"/>
        <v>#VALUE!</v>
      </c>
      <c r="DX980" s="106" t="e">
        <f t="shared" ca="1" si="2101"/>
        <v>#VALUE!</v>
      </c>
      <c r="DY980" s="106" t="e">
        <f t="shared" ca="1" si="2101"/>
        <v>#VALUE!</v>
      </c>
      <c r="DZ980" s="106" t="e">
        <f t="shared" ca="1" si="2101"/>
        <v>#VALUE!</v>
      </c>
      <c r="EA980" s="106" t="e">
        <f t="shared" ca="1" si="2101"/>
        <v>#VALUE!</v>
      </c>
      <c r="EB980" s="106" t="e">
        <f t="shared" ca="1" si="2101"/>
        <v>#VALUE!</v>
      </c>
      <c r="EC980" s="106" t="e">
        <f t="shared" ca="1" si="2101"/>
        <v>#VALUE!</v>
      </c>
      <c r="ED980" s="106" t="e">
        <f t="shared" ca="1" si="2101"/>
        <v>#VALUE!</v>
      </c>
      <c r="EE980" s="106" t="e">
        <f t="shared" ca="1" si="2101"/>
        <v>#VALUE!</v>
      </c>
      <c r="EF980" s="106" t="e">
        <f t="shared" ca="1" si="2101"/>
        <v>#VALUE!</v>
      </c>
      <c r="EG980" s="106" t="e">
        <f t="shared" ca="1" si="2101"/>
        <v>#VALUE!</v>
      </c>
      <c r="EH980" s="106" t="e">
        <f t="shared" ca="1" si="2101"/>
        <v>#VALUE!</v>
      </c>
      <c r="EI980" s="106" t="e">
        <f t="shared" ca="1" si="2101"/>
        <v>#VALUE!</v>
      </c>
      <c r="EJ980" s="106" t="e">
        <f t="shared" ca="1" si="2101"/>
        <v>#VALUE!</v>
      </c>
      <c r="EK980" s="106" t="e">
        <f t="shared" ca="1" si="2101"/>
        <v>#VALUE!</v>
      </c>
    </row>
    <row r="981" spans="1:141" s="37" customFormat="1" x14ac:dyDescent="0.25">
      <c r="A981" s="192"/>
      <c r="B981" s="192"/>
      <c r="C981" s="192"/>
      <c r="D981" s="192"/>
      <c r="E981" s="37" t="s">
        <v>315</v>
      </c>
      <c r="DK981" s="109" t="str">
        <f t="shared" ref="DK981:EK981" ca="1" si="2102">IF(ISERROR(DK980/DK$139),"",DK980/DK$139)</f>
        <v/>
      </c>
      <c r="DL981" s="109" t="str">
        <f t="shared" ca="1" si="2102"/>
        <v/>
      </c>
      <c r="DM981" s="109" t="str">
        <f t="shared" ca="1" si="2102"/>
        <v/>
      </c>
      <c r="DN981" s="109" t="str">
        <f t="shared" ca="1" si="2102"/>
        <v/>
      </c>
      <c r="DO981" s="109" t="str">
        <f t="shared" ca="1" si="2102"/>
        <v/>
      </c>
      <c r="DP981" s="109" t="str">
        <f t="shared" ca="1" si="2102"/>
        <v/>
      </c>
      <c r="DQ981" s="109" t="str">
        <f t="shared" ca="1" si="2102"/>
        <v/>
      </c>
      <c r="DR981" s="109" t="str">
        <f t="shared" ca="1" si="2102"/>
        <v/>
      </c>
      <c r="DS981" s="109" t="str">
        <f t="shared" ca="1" si="2102"/>
        <v/>
      </c>
      <c r="DT981" s="109" t="str">
        <f t="shared" ca="1" si="2102"/>
        <v/>
      </c>
      <c r="DU981" s="109" t="str">
        <f t="shared" ca="1" si="2102"/>
        <v/>
      </c>
      <c r="DV981" s="109" t="str">
        <f t="shared" ca="1" si="2102"/>
        <v/>
      </c>
      <c r="DW981" s="109" t="str">
        <f t="shared" ca="1" si="2102"/>
        <v/>
      </c>
      <c r="DX981" s="109" t="str">
        <f t="shared" ca="1" si="2102"/>
        <v/>
      </c>
      <c r="DY981" s="109" t="str">
        <f t="shared" ca="1" si="2102"/>
        <v/>
      </c>
      <c r="DZ981" s="109" t="str">
        <f t="shared" ca="1" si="2102"/>
        <v/>
      </c>
      <c r="EA981" s="109" t="str">
        <f t="shared" ca="1" si="2102"/>
        <v/>
      </c>
      <c r="EB981" s="109" t="str">
        <f t="shared" ca="1" si="2102"/>
        <v/>
      </c>
      <c r="EC981" s="109" t="str">
        <f t="shared" ca="1" si="2102"/>
        <v/>
      </c>
      <c r="ED981" s="109" t="str">
        <f t="shared" ca="1" si="2102"/>
        <v/>
      </c>
      <c r="EE981" s="109" t="str">
        <f t="shared" ca="1" si="2102"/>
        <v/>
      </c>
      <c r="EF981" s="109" t="str">
        <f t="shared" ca="1" si="2102"/>
        <v/>
      </c>
      <c r="EG981" s="109" t="str">
        <f t="shared" ca="1" si="2102"/>
        <v/>
      </c>
      <c r="EH981" s="109" t="str">
        <f t="shared" ca="1" si="2102"/>
        <v/>
      </c>
      <c r="EI981" s="109" t="str">
        <f t="shared" ca="1" si="2102"/>
        <v/>
      </c>
      <c r="EJ981" s="109" t="str">
        <f t="shared" ca="1" si="2102"/>
        <v/>
      </c>
      <c r="EK981" s="109" t="str">
        <f t="shared" ca="1" si="2102"/>
        <v/>
      </c>
    </row>
    <row r="982" spans="1:141" x14ac:dyDescent="0.25">
      <c r="A982" s="90"/>
      <c r="B982" s="90"/>
      <c r="C982" s="90"/>
      <c r="D982" s="90"/>
      <c r="F982" s="113"/>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69"/>
      <c r="BK982" s="69"/>
      <c r="BL982" s="69"/>
      <c r="BM982" s="69"/>
      <c r="BN982" s="69"/>
      <c r="BO982" s="69"/>
      <c r="BP982" s="69"/>
      <c r="BQ982" s="69"/>
      <c r="BR982" s="69"/>
      <c r="BS982" s="69"/>
      <c r="BT982" s="69"/>
      <c r="BU982" s="69"/>
      <c r="BV982" s="69"/>
      <c r="BW982" s="69"/>
      <c r="BX982" s="69"/>
      <c r="BY982" s="69"/>
      <c r="BZ982" s="69"/>
      <c r="CA982" s="69"/>
      <c r="CB982" s="69"/>
      <c r="CC982" s="69"/>
      <c r="CD982" s="69"/>
      <c r="CE982" s="69"/>
      <c r="CF982" s="69"/>
      <c r="CG982" s="69"/>
      <c r="CH982" s="69"/>
      <c r="CI982" s="69"/>
      <c r="CJ982" s="69"/>
      <c r="CK982" s="69"/>
      <c r="CL982" s="69"/>
      <c r="CM982" s="69"/>
      <c r="CN982" s="69"/>
      <c r="CO982" s="69"/>
      <c r="CP982" s="69"/>
      <c r="CQ982" s="69"/>
      <c r="CR982" s="69"/>
      <c r="CS982" s="69"/>
      <c r="CT982" s="69"/>
      <c r="CU982" s="69"/>
      <c r="CV982" s="69"/>
      <c r="CW982" s="69"/>
      <c r="CX982" s="69"/>
      <c r="CY982" s="69"/>
      <c r="CZ982" s="69"/>
      <c r="DA982" s="69"/>
      <c r="DB982" s="69"/>
      <c r="DC982" s="69"/>
      <c r="DD982" s="69"/>
      <c r="DE982" s="69"/>
      <c r="DF982" s="69"/>
      <c r="DG982" s="69"/>
      <c r="DH982" s="69"/>
      <c r="DI982" s="69"/>
      <c r="DJ982" s="69"/>
      <c r="DK982" s="69"/>
      <c r="DL982" s="69"/>
      <c r="DM982" s="69"/>
      <c r="DN982" s="69"/>
      <c r="DO982" s="69"/>
      <c r="DP982" s="69"/>
      <c r="DQ982" s="69"/>
      <c r="DR982" s="69"/>
      <c r="DS982" s="69"/>
      <c r="DT982" s="69"/>
      <c r="DU982" s="69"/>
      <c r="DV982" s="69"/>
      <c r="DW982" s="69"/>
      <c r="DX982" s="69"/>
      <c r="DY982" s="69"/>
      <c r="DZ982" s="69"/>
      <c r="EA982" s="69"/>
      <c r="EB982" s="69"/>
      <c r="EC982" s="69"/>
      <c r="ED982" s="69"/>
      <c r="EE982" s="69"/>
      <c r="EF982" s="69"/>
      <c r="EG982" s="69"/>
      <c r="EH982" s="69"/>
      <c r="EI982" s="69"/>
      <c r="EJ982" s="69"/>
      <c r="EK982" s="69"/>
    </row>
    <row r="983" spans="1:141" x14ac:dyDescent="0.25">
      <c r="A983" s="90"/>
      <c r="B983" s="90"/>
      <c r="C983" s="90"/>
      <c r="D983" s="90"/>
      <c r="E983" t="s">
        <v>372</v>
      </c>
      <c r="F983" s="113"/>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69"/>
      <c r="BK983" s="69"/>
      <c r="BL983" s="69"/>
      <c r="BM983" s="69"/>
      <c r="BN983" s="69"/>
      <c r="BO983" s="69"/>
      <c r="BP983" s="69"/>
      <c r="BQ983" s="69"/>
      <c r="BR983" s="69"/>
      <c r="BS983" s="69"/>
      <c r="BT983" s="69"/>
      <c r="BU983" s="69"/>
      <c r="BV983" s="69"/>
      <c r="BW983" s="69"/>
      <c r="BX983" s="69"/>
      <c r="BY983" s="69"/>
      <c r="BZ983" s="69"/>
      <c r="CA983" s="69"/>
      <c r="CB983" s="69"/>
      <c r="CC983" s="69"/>
      <c r="CD983" s="69"/>
      <c r="CE983" s="69"/>
      <c r="CF983" s="69"/>
      <c r="CG983" s="69"/>
      <c r="CH983" s="69"/>
      <c r="CI983" s="69"/>
      <c r="CJ983" s="69"/>
      <c r="CK983" s="69"/>
      <c r="CL983" s="69"/>
      <c r="CM983" s="69"/>
      <c r="CN983" s="69"/>
      <c r="CO983" s="69"/>
      <c r="CP983" s="69"/>
      <c r="CQ983" s="69"/>
      <c r="CR983" s="69"/>
      <c r="CS983" s="69"/>
      <c r="CT983" s="69"/>
      <c r="CU983" s="69"/>
      <c r="CV983" s="69"/>
      <c r="CW983" s="69"/>
      <c r="CX983" s="69"/>
      <c r="CY983" s="69"/>
      <c r="CZ983" s="69"/>
      <c r="DA983" s="69"/>
      <c r="DB983" s="69"/>
      <c r="DC983" s="69"/>
      <c r="DD983" s="69"/>
      <c r="DE983" s="69"/>
      <c r="DF983" s="69"/>
      <c r="DG983" s="69"/>
      <c r="DH983" s="69"/>
      <c r="DI983" s="69"/>
      <c r="DJ983" s="69"/>
      <c r="DK983" s="69"/>
      <c r="DL983" s="69" t="e">
        <f ca="1">SUM(DL980,-DK980)</f>
        <v>#N/A</v>
      </c>
      <c r="DM983" s="69" t="e">
        <f t="shared" ref="DM983:EK983" ca="1" si="2103">SUM(DM980,-DL980)</f>
        <v>#N/A</v>
      </c>
      <c r="DN983" s="69" t="e">
        <f t="shared" ca="1" si="2103"/>
        <v>#VALUE!</v>
      </c>
      <c r="DO983" s="69" t="e">
        <f t="shared" ca="1" si="2103"/>
        <v>#VALUE!</v>
      </c>
      <c r="DP983" s="69" t="e">
        <f t="shared" ca="1" si="2103"/>
        <v>#VALUE!</v>
      </c>
      <c r="DQ983" s="69" t="e">
        <f t="shared" ca="1" si="2103"/>
        <v>#VALUE!</v>
      </c>
      <c r="DR983" s="69" t="e">
        <f t="shared" ca="1" si="2103"/>
        <v>#VALUE!</v>
      </c>
      <c r="DS983" s="69" t="e">
        <f t="shared" ca="1" si="2103"/>
        <v>#VALUE!</v>
      </c>
      <c r="DT983" s="69" t="e">
        <f t="shared" ca="1" si="2103"/>
        <v>#VALUE!</v>
      </c>
      <c r="DU983" s="69" t="e">
        <f t="shared" ca="1" si="2103"/>
        <v>#VALUE!</v>
      </c>
      <c r="DV983" s="69" t="e">
        <f t="shared" ca="1" si="2103"/>
        <v>#VALUE!</v>
      </c>
      <c r="DW983" s="69" t="e">
        <f t="shared" ca="1" si="2103"/>
        <v>#VALUE!</v>
      </c>
      <c r="DX983" s="69" t="e">
        <f t="shared" ca="1" si="2103"/>
        <v>#VALUE!</v>
      </c>
      <c r="DY983" s="69" t="e">
        <f t="shared" ca="1" si="2103"/>
        <v>#VALUE!</v>
      </c>
      <c r="DZ983" s="69" t="e">
        <f t="shared" ca="1" si="2103"/>
        <v>#VALUE!</v>
      </c>
      <c r="EA983" s="69" t="e">
        <f t="shared" ca="1" si="2103"/>
        <v>#VALUE!</v>
      </c>
      <c r="EB983" s="69" t="e">
        <f t="shared" ca="1" si="2103"/>
        <v>#VALUE!</v>
      </c>
      <c r="EC983" s="69" t="e">
        <f t="shared" ca="1" si="2103"/>
        <v>#VALUE!</v>
      </c>
      <c r="ED983" s="69" t="e">
        <f t="shared" ca="1" si="2103"/>
        <v>#VALUE!</v>
      </c>
      <c r="EE983" s="69" t="e">
        <f t="shared" ca="1" si="2103"/>
        <v>#VALUE!</v>
      </c>
      <c r="EF983" s="69" t="e">
        <f t="shared" ca="1" si="2103"/>
        <v>#VALUE!</v>
      </c>
      <c r="EG983" s="69" t="e">
        <f t="shared" ca="1" si="2103"/>
        <v>#VALUE!</v>
      </c>
      <c r="EH983" s="69" t="e">
        <f t="shared" ca="1" si="2103"/>
        <v>#VALUE!</v>
      </c>
      <c r="EI983" s="69" t="e">
        <f t="shared" ca="1" si="2103"/>
        <v>#VALUE!</v>
      </c>
      <c r="EJ983" s="69" t="e">
        <f t="shared" ca="1" si="2103"/>
        <v>#VALUE!</v>
      </c>
      <c r="EK983" s="69" t="e">
        <f t="shared" ca="1" si="2103"/>
        <v>#VALUE!</v>
      </c>
    </row>
    <row r="984" spans="1:141" x14ac:dyDescent="0.25">
      <c r="A984" s="90"/>
      <c r="B984" s="90"/>
      <c r="C984" s="90"/>
      <c r="D984" s="90"/>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69"/>
      <c r="BK984" s="69"/>
      <c r="BL984" s="69"/>
      <c r="BM984" s="69"/>
      <c r="BN984" s="69"/>
      <c r="BO984" s="69"/>
      <c r="BP984" s="69"/>
      <c r="BQ984" s="69"/>
      <c r="BR984" s="69"/>
      <c r="BS984" s="69"/>
      <c r="BT984" s="69"/>
      <c r="BU984" s="69"/>
      <c r="BV984" s="69"/>
      <c r="BW984" s="69"/>
      <c r="BX984" s="69"/>
      <c r="BY984" s="69"/>
      <c r="BZ984" s="69"/>
      <c r="CA984" s="69"/>
      <c r="CB984" s="69"/>
      <c r="CC984" s="69"/>
      <c r="CD984" s="69"/>
      <c r="CE984" s="69"/>
      <c r="CF984" s="69"/>
      <c r="CG984" s="69"/>
      <c r="CH984" s="69"/>
      <c r="CI984" s="69"/>
      <c r="CJ984" s="69"/>
      <c r="CK984" s="69"/>
      <c r="CL984" s="69"/>
      <c r="CM984" s="69"/>
      <c r="CN984" s="69"/>
      <c r="CO984" s="69"/>
      <c r="CP984" s="69"/>
      <c r="CQ984" s="69"/>
      <c r="CR984" s="69"/>
      <c r="CS984" s="69"/>
      <c r="CT984" s="69"/>
      <c r="CU984" s="69"/>
      <c r="CV984" s="69"/>
      <c r="CW984" s="69"/>
      <c r="CX984" s="69"/>
      <c r="CY984" s="69"/>
      <c r="CZ984" s="69"/>
      <c r="DA984" s="69"/>
      <c r="DB984" s="69"/>
      <c r="DC984" s="69"/>
      <c r="DD984" s="69"/>
      <c r="DE984" s="69"/>
      <c r="DF984" s="69"/>
      <c r="DG984" s="69"/>
      <c r="DH984" s="69"/>
      <c r="DI984" s="69"/>
      <c r="DJ984" s="69"/>
      <c r="DK984" s="69"/>
      <c r="DL984" s="69"/>
      <c r="DM984" s="69"/>
      <c r="DN984" s="69"/>
      <c r="DO984" s="69"/>
      <c r="DP984" s="69"/>
      <c r="DQ984" s="69"/>
      <c r="DR984" s="69"/>
      <c r="DS984" s="69"/>
      <c r="DT984" s="69"/>
      <c r="DU984" s="69"/>
      <c r="DV984" s="69"/>
      <c r="DW984" s="69"/>
      <c r="DX984" s="69"/>
      <c r="DY984" s="69"/>
      <c r="DZ984" s="69"/>
      <c r="EA984" s="69"/>
      <c r="EB984" s="69"/>
      <c r="EC984" s="69"/>
      <c r="ED984" s="69"/>
      <c r="EE984" s="69"/>
      <c r="EF984" s="69"/>
      <c r="EG984" s="69"/>
      <c r="EH984" s="69"/>
      <c r="EI984" s="69"/>
      <c r="EJ984" s="69"/>
      <c r="EK984" s="69"/>
    </row>
    <row r="985" spans="1:141" x14ac:dyDescent="0.25">
      <c r="A985" s="90"/>
      <c r="B985" s="90"/>
      <c r="C985" s="90"/>
      <c r="D985" s="90"/>
      <c r="E985" t="s">
        <v>422</v>
      </c>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69"/>
      <c r="BK985" s="69"/>
      <c r="BL985" s="69"/>
      <c r="BM985" s="69"/>
      <c r="BN985" s="69"/>
      <c r="BO985" s="69"/>
      <c r="BP985" s="69"/>
      <c r="BQ985" s="69"/>
      <c r="BR985" s="69"/>
      <c r="BS985" s="69"/>
      <c r="BT985" s="69"/>
      <c r="BU985" s="69"/>
      <c r="BV985" s="69"/>
      <c r="BW985" s="69"/>
      <c r="BX985" s="69"/>
      <c r="BY985" s="69"/>
      <c r="BZ985" s="69"/>
      <c r="CA985" s="69"/>
      <c r="CB985" s="69"/>
      <c r="CC985" s="69"/>
      <c r="CD985" s="69"/>
      <c r="CE985" s="69"/>
      <c r="CF985" s="69"/>
      <c r="CG985" s="69"/>
      <c r="CH985" s="69"/>
      <c r="CI985" s="69"/>
      <c r="CJ985" s="69"/>
      <c r="CK985" s="69"/>
      <c r="CL985" s="69"/>
      <c r="CM985" s="69"/>
      <c r="CN985" s="69"/>
      <c r="CO985" s="69"/>
      <c r="CP985" s="69"/>
      <c r="CQ985" s="69"/>
      <c r="CR985" s="69"/>
      <c r="CS985" s="69"/>
      <c r="CT985" s="69"/>
      <c r="CU985" s="69"/>
      <c r="CV985" s="69"/>
      <c r="CW985" s="69"/>
      <c r="CX985" s="69"/>
      <c r="CY985" s="69"/>
      <c r="CZ985" s="69"/>
      <c r="DA985" s="69"/>
      <c r="DB985" s="69"/>
      <c r="DC985" s="69"/>
      <c r="DD985" s="69"/>
      <c r="DE985" s="69"/>
      <c r="DF985" s="69"/>
      <c r="DG985" s="69"/>
      <c r="DH985" s="69"/>
      <c r="DI985" s="69"/>
      <c r="DJ985" s="69"/>
      <c r="DK985" s="16" t="str">
        <f t="shared" ref="DK985:EK985" ca="1" si="2104">IF(ISERROR(DK974/DK16),"",365*DK974/DK16)</f>
        <v/>
      </c>
      <c r="DL985" s="16" t="str">
        <f t="shared" ca="1" si="2104"/>
        <v/>
      </c>
      <c r="DM985" s="16" t="str">
        <f t="shared" ca="1" si="2104"/>
        <v/>
      </c>
      <c r="DN985" s="16" t="str">
        <f t="shared" ca="1" si="2104"/>
        <v/>
      </c>
      <c r="DO985" s="16" t="str">
        <f t="shared" ca="1" si="2104"/>
        <v/>
      </c>
      <c r="DP985" s="16" t="str">
        <f t="shared" ca="1" si="2104"/>
        <v/>
      </c>
      <c r="DQ985" s="16" t="str">
        <f t="shared" ca="1" si="2104"/>
        <v/>
      </c>
      <c r="DR985" s="16" t="str">
        <f t="shared" ca="1" si="2104"/>
        <v/>
      </c>
      <c r="DS985" s="16" t="str">
        <f t="shared" ca="1" si="2104"/>
        <v/>
      </c>
      <c r="DT985" s="16" t="str">
        <f t="shared" ca="1" si="2104"/>
        <v/>
      </c>
      <c r="DU985" s="16" t="str">
        <f t="shared" ca="1" si="2104"/>
        <v/>
      </c>
      <c r="DV985" s="16" t="str">
        <f t="shared" ca="1" si="2104"/>
        <v/>
      </c>
      <c r="DW985" s="16" t="str">
        <f t="shared" ca="1" si="2104"/>
        <v/>
      </c>
      <c r="DX985" s="16" t="str">
        <f t="shared" ca="1" si="2104"/>
        <v/>
      </c>
      <c r="DY985" s="16" t="str">
        <f t="shared" ca="1" si="2104"/>
        <v/>
      </c>
      <c r="DZ985" s="16" t="str">
        <f t="shared" ca="1" si="2104"/>
        <v/>
      </c>
      <c r="EA985" s="16" t="str">
        <f t="shared" ca="1" si="2104"/>
        <v/>
      </c>
      <c r="EB985" s="16" t="str">
        <f t="shared" ca="1" si="2104"/>
        <v/>
      </c>
      <c r="EC985" s="16" t="str">
        <f t="shared" ca="1" si="2104"/>
        <v/>
      </c>
      <c r="ED985" s="16" t="str">
        <f t="shared" ca="1" si="2104"/>
        <v/>
      </c>
      <c r="EE985" s="16" t="str">
        <f t="shared" ca="1" si="2104"/>
        <v/>
      </c>
      <c r="EF985" s="16" t="str">
        <f t="shared" ca="1" si="2104"/>
        <v/>
      </c>
      <c r="EG985" s="16" t="str">
        <f t="shared" ca="1" si="2104"/>
        <v/>
      </c>
      <c r="EH985" s="16" t="str">
        <f t="shared" ca="1" si="2104"/>
        <v/>
      </c>
      <c r="EI985" s="16" t="str">
        <f t="shared" ca="1" si="2104"/>
        <v/>
      </c>
      <c r="EJ985" s="16" t="str">
        <f t="shared" ca="1" si="2104"/>
        <v/>
      </c>
      <c r="EK985" s="16" t="str">
        <f t="shared" ca="1" si="2104"/>
        <v/>
      </c>
    </row>
    <row r="986" spans="1:141" x14ac:dyDescent="0.25">
      <c r="A986" s="90"/>
      <c r="B986" s="90"/>
      <c r="C986" s="90"/>
      <c r="D986" s="90"/>
      <c r="E986" t="s">
        <v>423</v>
      </c>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c r="BQ986" s="69"/>
      <c r="BR986" s="69"/>
      <c r="BS986" s="69"/>
      <c r="BT986" s="69"/>
      <c r="BU986" s="69"/>
      <c r="BV986" s="69"/>
      <c r="BW986" s="69"/>
      <c r="BX986" s="69"/>
      <c r="BY986" s="69"/>
      <c r="BZ986" s="69"/>
      <c r="CA986" s="69"/>
      <c r="CB986" s="69"/>
      <c r="CC986" s="69"/>
      <c r="CD986" s="69"/>
      <c r="CE986" s="69"/>
      <c r="CF986" s="69"/>
      <c r="CG986" s="69"/>
      <c r="CH986" s="69"/>
      <c r="CI986" s="69"/>
      <c r="CJ986" s="69"/>
      <c r="CK986" s="69"/>
      <c r="CL986" s="69"/>
      <c r="CM986" s="69"/>
      <c r="CN986" s="69"/>
      <c r="CO986" s="69"/>
      <c r="CP986" s="69"/>
      <c r="CQ986" s="69"/>
      <c r="CR986" s="69"/>
      <c r="CS986" s="69"/>
      <c r="CT986" s="69"/>
      <c r="CU986" s="69"/>
      <c r="CV986" s="69"/>
      <c r="CW986" s="69"/>
      <c r="CX986" s="69"/>
      <c r="CY986" s="69"/>
      <c r="CZ986" s="69"/>
      <c r="DA986" s="69"/>
      <c r="DB986" s="69"/>
      <c r="DC986" s="69"/>
      <c r="DD986" s="69"/>
      <c r="DE986" s="69"/>
      <c r="DF986" s="69"/>
      <c r="DG986" s="69"/>
      <c r="DH986" s="69"/>
      <c r="DI986" s="69"/>
      <c r="DJ986" s="69"/>
      <c r="DK986" s="16" t="str">
        <f t="shared" ref="DK986:EK986" ca="1" si="2105">IF(ISERROR(DK975/DK20),"",365*DK975/DK20)</f>
        <v/>
      </c>
      <c r="DL986" s="16" t="str">
        <f t="shared" ca="1" si="2105"/>
        <v/>
      </c>
      <c r="DM986" s="16" t="str">
        <f t="shared" ca="1" si="2105"/>
        <v/>
      </c>
      <c r="DN986" s="16" t="str">
        <f t="shared" ca="1" si="2105"/>
        <v/>
      </c>
      <c r="DO986" s="16" t="str">
        <f t="shared" ca="1" si="2105"/>
        <v/>
      </c>
      <c r="DP986" s="16" t="str">
        <f t="shared" ca="1" si="2105"/>
        <v/>
      </c>
      <c r="DQ986" s="16" t="str">
        <f t="shared" ca="1" si="2105"/>
        <v/>
      </c>
      <c r="DR986" s="16" t="str">
        <f t="shared" ca="1" si="2105"/>
        <v/>
      </c>
      <c r="DS986" s="16" t="str">
        <f t="shared" ca="1" si="2105"/>
        <v/>
      </c>
      <c r="DT986" s="16" t="str">
        <f t="shared" ca="1" si="2105"/>
        <v/>
      </c>
      <c r="DU986" s="16" t="str">
        <f t="shared" ca="1" si="2105"/>
        <v/>
      </c>
      <c r="DV986" s="16" t="str">
        <f t="shared" ca="1" si="2105"/>
        <v/>
      </c>
      <c r="DW986" s="16" t="str">
        <f t="shared" ca="1" si="2105"/>
        <v/>
      </c>
      <c r="DX986" s="16" t="str">
        <f t="shared" ca="1" si="2105"/>
        <v/>
      </c>
      <c r="DY986" s="16" t="str">
        <f t="shared" ca="1" si="2105"/>
        <v/>
      </c>
      <c r="DZ986" s="16" t="str">
        <f t="shared" ca="1" si="2105"/>
        <v/>
      </c>
      <c r="EA986" s="16" t="str">
        <f t="shared" ca="1" si="2105"/>
        <v/>
      </c>
      <c r="EB986" s="16" t="str">
        <f t="shared" ca="1" si="2105"/>
        <v/>
      </c>
      <c r="EC986" s="16" t="str">
        <f t="shared" ca="1" si="2105"/>
        <v/>
      </c>
      <c r="ED986" s="16" t="str">
        <f t="shared" ca="1" si="2105"/>
        <v/>
      </c>
      <c r="EE986" s="16" t="str">
        <f t="shared" ca="1" si="2105"/>
        <v/>
      </c>
      <c r="EF986" s="16" t="str">
        <f t="shared" ca="1" si="2105"/>
        <v/>
      </c>
      <c r="EG986" s="16" t="str">
        <f t="shared" ca="1" si="2105"/>
        <v/>
      </c>
      <c r="EH986" s="16" t="str">
        <f t="shared" ca="1" si="2105"/>
        <v/>
      </c>
      <c r="EI986" s="16" t="str">
        <f t="shared" ca="1" si="2105"/>
        <v/>
      </c>
      <c r="EJ986" s="16" t="str">
        <f t="shared" ca="1" si="2105"/>
        <v/>
      </c>
      <c r="EK986" s="16" t="str">
        <f t="shared" ca="1" si="2105"/>
        <v/>
      </c>
    </row>
    <row r="987" spans="1:141" x14ac:dyDescent="0.25">
      <c r="A987" s="90"/>
      <c r="B987" s="90"/>
      <c r="C987" s="111"/>
      <c r="D987" s="90"/>
      <c r="E987" s="135" t="s">
        <v>424</v>
      </c>
      <c r="F987" s="136"/>
      <c r="G987" s="137"/>
      <c r="H987" s="137"/>
      <c r="I987" s="137"/>
      <c r="J987" s="137"/>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37"/>
      <c r="AH987" s="137"/>
      <c r="AI987" s="137"/>
      <c r="AJ987" s="137"/>
      <c r="AK987" s="137"/>
      <c r="AL987" s="137"/>
      <c r="AM987" s="137"/>
      <c r="AN987" s="137"/>
      <c r="AO987" s="137"/>
      <c r="AP987" s="137"/>
      <c r="AQ987" s="137"/>
      <c r="AR987" s="137"/>
      <c r="AS987" s="137"/>
      <c r="AT987" s="137"/>
      <c r="AU987" s="137"/>
      <c r="AV987" s="137"/>
      <c r="AW987" s="137"/>
      <c r="AX987" s="137"/>
      <c r="AY987" s="137"/>
      <c r="AZ987" s="137"/>
      <c r="BA987" s="137"/>
      <c r="BB987" s="137"/>
      <c r="BC987" s="137"/>
      <c r="BD987" s="137"/>
      <c r="BE987" s="137"/>
      <c r="BF987" s="137"/>
      <c r="BG987" s="137"/>
      <c r="BH987" s="137"/>
      <c r="BI987" s="137"/>
      <c r="BJ987" s="137"/>
      <c r="BK987" s="137"/>
      <c r="BL987" s="137"/>
      <c r="BM987" s="137"/>
      <c r="BN987" s="137"/>
      <c r="BO987" s="137"/>
      <c r="BP987" s="137"/>
      <c r="BQ987" s="137"/>
      <c r="BR987" s="137"/>
      <c r="BS987" s="137"/>
      <c r="BT987" s="137"/>
      <c r="BU987" s="137"/>
      <c r="BV987" s="137"/>
      <c r="BW987" s="137"/>
      <c r="BX987" s="137"/>
      <c r="BY987" s="137"/>
      <c r="BZ987" s="137"/>
      <c r="CA987" s="137"/>
      <c r="CB987" s="137"/>
      <c r="CC987" s="137"/>
      <c r="CD987" s="137"/>
      <c r="CE987" s="137"/>
      <c r="CF987" s="137"/>
      <c r="CG987" s="137"/>
      <c r="CH987" s="137"/>
      <c r="CI987" s="137"/>
      <c r="CJ987" s="137"/>
      <c r="CK987" s="137"/>
      <c r="CL987" s="137"/>
      <c r="CM987" s="137"/>
      <c r="CN987" s="137"/>
      <c r="CO987" s="137"/>
      <c r="CP987" s="137"/>
      <c r="CQ987" s="137"/>
      <c r="CR987" s="137"/>
      <c r="CS987" s="137"/>
      <c r="CT987" s="137"/>
      <c r="CU987" s="137"/>
      <c r="CV987" s="137"/>
      <c r="CW987" s="137"/>
      <c r="CX987" s="137"/>
      <c r="CY987" s="137"/>
      <c r="CZ987" s="137"/>
      <c r="DA987" s="137"/>
      <c r="DB987" s="137"/>
      <c r="DC987" s="137"/>
      <c r="DD987" s="137"/>
      <c r="DE987" s="137"/>
      <c r="DF987" s="137"/>
      <c r="DG987" s="137"/>
      <c r="DH987" s="137"/>
      <c r="DI987" s="137"/>
      <c r="DJ987" s="69"/>
      <c r="DK987" s="217" t="str">
        <f t="shared" ref="DK987:EK987" ca="1" si="2106">IF(ISERROR(DK977/DK20),"",365*DK977/DK20)</f>
        <v/>
      </c>
      <c r="DL987" s="217" t="str">
        <f t="shared" ca="1" si="2106"/>
        <v/>
      </c>
      <c r="DM987" s="217" t="str">
        <f t="shared" ca="1" si="2106"/>
        <v/>
      </c>
      <c r="DN987" s="217" t="str">
        <f t="shared" ca="1" si="2106"/>
        <v/>
      </c>
      <c r="DO987" s="217" t="str">
        <f t="shared" ca="1" si="2106"/>
        <v/>
      </c>
      <c r="DP987" s="217" t="str">
        <f t="shared" ca="1" si="2106"/>
        <v/>
      </c>
      <c r="DQ987" s="217" t="str">
        <f t="shared" ca="1" si="2106"/>
        <v/>
      </c>
      <c r="DR987" s="217" t="str">
        <f t="shared" ca="1" si="2106"/>
        <v/>
      </c>
      <c r="DS987" s="217" t="str">
        <f t="shared" ca="1" si="2106"/>
        <v/>
      </c>
      <c r="DT987" s="217" t="str">
        <f t="shared" ca="1" si="2106"/>
        <v/>
      </c>
      <c r="DU987" s="217" t="str">
        <f t="shared" ca="1" si="2106"/>
        <v/>
      </c>
      <c r="DV987" s="217" t="str">
        <f t="shared" ca="1" si="2106"/>
        <v/>
      </c>
      <c r="DW987" s="217" t="str">
        <f t="shared" ca="1" si="2106"/>
        <v/>
      </c>
      <c r="DX987" s="217" t="str">
        <f t="shared" ca="1" si="2106"/>
        <v/>
      </c>
      <c r="DY987" s="217" t="str">
        <f t="shared" ca="1" si="2106"/>
        <v/>
      </c>
      <c r="DZ987" s="217" t="str">
        <f t="shared" ca="1" si="2106"/>
        <v/>
      </c>
      <c r="EA987" s="217" t="str">
        <f t="shared" ca="1" si="2106"/>
        <v/>
      </c>
      <c r="EB987" s="217" t="str">
        <f t="shared" ca="1" si="2106"/>
        <v/>
      </c>
      <c r="EC987" s="217" t="str">
        <f t="shared" ca="1" si="2106"/>
        <v/>
      </c>
      <c r="ED987" s="217" t="str">
        <f t="shared" ca="1" si="2106"/>
        <v/>
      </c>
      <c r="EE987" s="217" t="str">
        <f t="shared" ca="1" si="2106"/>
        <v/>
      </c>
      <c r="EF987" s="217" t="str">
        <f t="shared" ca="1" si="2106"/>
        <v/>
      </c>
      <c r="EG987" s="217" t="str">
        <f t="shared" ca="1" si="2106"/>
        <v/>
      </c>
      <c r="EH987" s="217" t="str">
        <f t="shared" ca="1" si="2106"/>
        <v/>
      </c>
      <c r="EI987" s="217" t="str">
        <f t="shared" ca="1" si="2106"/>
        <v/>
      </c>
      <c r="EJ987" s="217" t="str">
        <f t="shared" ca="1" si="2106"/>
        <v/>
      </c>
      <c r="EK987" s="217" t="str">
        <f t="shared" ca="1" si="2106"/>
        <v/>
      </c>
    </row>
    <row r="988" spans="1:141" x14ac:dyDescent="0.25">
      <c r="A988" s="90"/>
      <c r="B988" s="90"/>
      <c r="C988" s="90"/>
      <c r="D988" s="90"/>
      <c r="E988" t="s">
        <v>421</v>
      </c>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c r="BS988" s="69"/>
      <c r="BT988" s="69"/>
      <c r="BU988" s="69"/>
      <c r="BV988" s="69"/>
      <c r="BW988" s="69"/>
      <c r="BX988" s="69"/>
      <c r="BY988" s="69"/>
      <c r="BZ988" s="69"/>
      <c r="CA988" s="69"/>
      <c r="CB988" s="69"/>
      <c r="CC988" s="69"/>
      <c r="CD988" s="69"/>
      <c r="CE988" s="69"/>
      <c r="CF988" s="69"/>
      <c r="CG988" s="69"/>
      <c r="CH988" s="69"/>
      <c r="CI988" s="69"/>
      <c r="CJ988" s="69"/>
      <c r="CK988" s="69"/>
      <c r="CL988" s="69"/>
      <c r="CM988" s="69"/>
      <c r="CN988" s="69"/>
      <c r="CO988" s="69"/>
      <c r="CP988" s="69"/>
      <c r="CQ988" s="69"/>
      <c r="CR988" s="69"/>
      <c r="CS988" s="69"/>
      <c r="CT988" s="69"/>
      <c r="CU988" s="69"/>
      <c r="CV988" s="69"/>
      <c r="CW988" s="69"/>
      <c r="CX988" s="69"/>
      <c r="CY988" s="69"/>
      <c r="CZ988" s="69"/>
      <c r="DA988" s="69"/>
      <c r="DB988" s="69"/>
      <c r="DC988" s="69"/>
      <c r="DD988" s="69"/>
      <c r="DE988" s="69"/>
      <c r="DF988" s="69"/>
      <c r="DG988" s="69"/>
      <c r="DH988" s="69"/>
      <c r="DI988" s="69"/>
      <c r="DJ988" s="69"/>
      <c r="DK988" s="16" t="e">
        <f ca="1">SUM(DK985,DK986,-DK987)</f>
        <v>#VALUE!</v>
      </c>
      <c r="DL988" s="16" t="e">
        <f t="shared" ref="DL988:EK988" ca="1" si="2107">SUM(DL985,DL986,-DL987)</f>
        <v>#VALUE!</v>
      </c>
      <c r="DM988" s="16" t="e">
        <f t="shared" ca="1" si="2107"/>
        <v>#VALUE!</v>
      </c>
      <c r="DN988" s="16" t="e">
        <f t="shared" ca="1" si="2107"/>
        <v>#VALUE!</v>
      </c>
      <c r="DO988" s="16" t="e">
        <f t="shared" ca="1" si="2107"/>
        <v>#VALUE!</v>
      </c>
      <c r="DP988" s="16" t="e">
        <f t="shared" ca="1" si="2107"/>
        <v>#VALUE!</v>
      </c>
      <c r="DQ988" s="16" t="e">
        <f t="shared" ca="1" si="2107"/>
        <v>#VALUE!</v>
      </c>
      <c r="DR988" s="16" t="e">
        <f t="shared" ca="1" si="2107"/>
        <v>#VALUE!</v>
      </c>
      <c r="DS988" s="16" t="e">
        <f t="shared" ca="1" si="2107"/>
        <v>#VALUE!</v>
      </c>
      <c r="DT988" s="16" t="e">
        <f t="shared" ca="1" si="2107"/>
        <v>#VALUE!</v>
      </c>
      <c r="DU988" s="16" t="e">
        <f t="shared" ca="1" si="2107"/>
        <v>#VALUE!</v>
      </c>
      <c r="DV988" s="16" t="e">
        <f t="shared" ca="1" si="2107"/>
        <v>#VALUE!</v>
      </c>
      <c r="DW988" s="16" t="e">
        <f t="shared" ca="1" si="2107"/>
        <v>#VALUE!</v>
      </c>
      <c r="DX988" s="16" t="e">
        <f t="shared" ca="1" si="2107"/>
        <v>#VALUE!</v>
      </c>
      <c r="DY988" s="16" t="e">
        <f t="shared" ca="1" si="2107"/>
        <v>#VALUE!</v>
      </c>
      <c r="DZ988" s="16" t="e">
        <f t="shared" ca="1" si="2107"/>
        <v>#VALUE!</v>
      </c>
      <c r="EA988" s="16" t="e">
        <f t="shared" ca="1" si="2107"/>
        <v>#VALUE!</v>
      </c>
      <c r="EB988" s="16" t="e">
        <f t="shared" ca="1" si="2107"/>
        <v>#VALUE!</v>
      </c>
      <c r="EC988" s="16" t="e">
        <f t="shared" ca="1" si="2107"/>
        <v>#VALUE!</v>
      </c>
      <c r="ED988" s="16" t="e">
        <f t="shared" ca="1" si="2107"/>
        <v>#VALUE!</v>
      </c>
      <c r="EE988" s="16" t="e">
        <f t="shared" ca="1" si="2107"/>
        <v>#VALUE!</v>
      </c>
      <c r="EF988" s="16" t="e">
        <f t="shared" ca="1" si="2107"/>
        <v>#VALUE!</v>
      </c>
      <c r="EG988" s="16" t="e">
        <f t="shared" ca="1" si="2107"/>
        <v>#VALUE!</v>
      </c>
      <c r="EH988" s="16" t="e">
        <f t="shared" ca="1" si="2107"/>
        <v>#VALUE!</v>
      </c>
      <c r="EI988" s="16" t="e">
        <f t="shared" ca="1" si="2107"/>
        <v>#VALUE!</v>
      </c>
      <c r="EJ988" s="16" t="e">
        <f t="shared" ca="1" si="2107"/>
        <v>#VALUE!</v>
      </c>
      <c r="EK988" s="16" t="e">
        <f t="shared" ca="1" si="2107"/>
        <v>#VALUE!</v>
      </c>
    </row>
    <row r="989" spans="1:141" x14ac:dyDescent="0.25">
      <c r="A989" s="90"/>
      <c r="B989" s="90"/>
      <c r="C989" s="90"/>
      <c r="D989" s="90"/>
      <c r="E989" s="122"/>
      <c r="F989" s="5"/>
      <c r="G989" s="5"/>
      <c r="H989" s="5"/>
      <c r="I989" s="5"/>
      <c r="J989" s="5"/>
      <c r="K989" s="5"/>
      <c r="L989" s="122"/>
      <c r="M989" s="122"/>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row>
    <row r="990" spans="1:141" x14ac:dyDescent="0.25">
      <c r="A990" s="90"/>
      <c r="B990" s="90"/>
      <c r="C990" s="90"/>
      <c r="D990" s="90"/>
    </row>
    <row r="991" spans="1:141" x14ac:dyDescent="0.25">
      <c r="A991" s="90"/>
      <c r="B991" s="90"/>
      <c r="C991" s="90"/>
      <c r="D991" s="90"/>
    </row>
    <row r="992" spans="1:141" x14ac:dyDescent="0.25">
      <c r="A992" s="90"/>
      <c r="B992" s="90"/>
      <c r="C992" s="90"/>
      <c r="D992" s="90"/>
      <c r="E992" s="3" t="s">
        <v>474</v>
      </c>
      <c r="F992" s="5"/>
      <c r="G992" s="5"/>
      <c r="H992" s="5"/>
      <c r="I992" s="5"/>
      <c r="J992" s="5"/>
      <c r="K992" s="5"/>
      <c r="L992" s="122"/>
      <c r="M992" s="122"/>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row>
    <row r="993" spans="1:141" x14ac:dyDescent="0.25">
      <c r="A993" s="90"/>
      <c r="B993" s="90"/>
      <c r="C993" s="90"/>
      <c r="D993" s="90"/>
      <c r="F993" s="215"/>
      <c r="G993" s="199"/>
      <c r="H993" s="199"/>
      <c r="I993" s="216"/>
      <c r="J993" s="215"/>
      <c r="K993" s="199"/>
      <c r="L993" s="199"/>
      <c r="M993" s="216"/>
      <c r="N993" s="215"/>
      <c r="O993" s="199"/>
      <c r="P993" s="199"/>
      <c r="Q993" s="216"/>
      <c r="R993" s="215"/>
      <c r="S993" s="199"/>
      <c r="T993" s="199"/>
      <c r="U993" s="216"/>
      <c r="V993" s="215"/>
      <c r="W993" s="199"/>
      <c r="X993" s="199"/>
      <c r="Y993" s="216"/>
      <c r="Z993" s="215"/>
      <c r="AA993" s="199"/>
      <c r="AB993" s="199"/>
      <c r="AC993" s="216"/>
      <c r="AD993" s="215"/>
      <c r="AE993" s="199"/>
      <c r="AF993" s="199"/>
      <c r="AG993" s="216"/>
      <c r="AH993" s="215"/>
      <c r="AI993" s="199"/>
      <c r="AJ993" s="199"/>
      <c r="AK993" s="216"/>
      <c r="AL993" s="215"/>
      <c r="AM993" s="199"/>
      <c r="AN993" s="199"/>
      <c r="AO993" s="216"/>
      <c r="AP993" s="215"/>
      <c r="AQ993" s="199"/>
      <c r="AR993" s="199"/>
      <c r="AS993" s="216"/>
      <c r="AT993" s="215"/>
      <c r="AU993" s="199"/>
      <c r="AV993" s="199"/>
      <c r="AW993" s="216"/>
      <c r="AX993" s="215"/>
      <c r="AY993" s="199"/>
      <c r="AZ993" s="199"/>
      <c r="BA993" s="216"/>
      <c r="BB993" s="215"/>
      <c r="BC993" s="199"/>
      <c r="BD993" s="199"/>
      <c r="BE993" s="216"/>
      <c r="BF993" s="215"/>
      <c r="BG993" s="199"/>
      <c r="BH993" s="199"/>
      <c r="BI993" s="216"/>
      <c r="BJ993" s="215"/>
      <c r="BK993" s="199"/>
      <c r="BL993" s="199"/>
      <c r="BM993" s="216"/>
      <c r="BN993" s="215"/>
      <c r="BO993" s="199"/>
      <c r="BP993" s="199"/>
      <c r="BQ993" s="216"/>
      <c r="BR993" s="215"/>
      <c r="BS993" s="199"/>
      <c r="BT993" s="199"/>
      <c r="BU993" s="216"/>
      <c r="BV993" s="215"/>
      <c r="BW993" s="199"/>
      <c r="BX993" s="199"/>
      <c r="BY993" s="216"/>
      <c r="BZ993" s="215"/>
      <c r="CA993" s="199"/>
      <c r="CB993" s="199"/>
      <c r="CC993" s="216"/>
      <c r="CD993" s="215"/>
      <c r="CE993" s="199"/>
      <c r="CF993" s="199"/>
      <c r="CG993" s="216"/>
      <c r="CH993" s="215"/>
      <c r="CI993" s="199"/>
      <c r="CJ993" s="199"/>
      <c r="CK993" s="216"/>
      <c r="CL993" s="215"/>
      <c r="CM993" s="199"/>
      <c r="CN993" s="199"/>
      <c r="CO993" s="216"/>
      <c r="CP993" s="215"/>
      <c r="CQ993" s="199"/>
      <c r="CR993" s="199"/>
      <c r="CS993" s="216"/>
      <c r="CT993" s="215"/>
      <c r="CU993" s="199"/>
      <c r="CV993" s="199"/>
      <c r="CW993" s="216"/>
      <c r="CX993" s="215"/>
      <c r="CY993" s="199"/>
      <c r="CZ993" s="199"/>
      <c r="DA993" s="216"/>
      <c r="DB993" s="215"/>
      <c r="DC993" s="199"/>
      <c r="DD993" s="199"/>
      <c r="DE993" s="216"/>
      <c r="DF993" s="215"/>
      <c r="DG993" s="199"/>
      <c r="DH993" s="199"/>
      <c r="DI993" s="216"/>
      <c r="DL993" s="199"/>
      <c r="DM993" s="199"/>
      <c r="DN993" s="199"/>
      <c r="DO993" s="199"/>
      <c r="DP993" s="199"/>
      <c r="DQ993" s="199"/>
      <c r="DR993" s="199"/>
      <c r="DS993" s="199"/>
      <c r="DT993" s="199"/>
      <c r="DU993" s="199"/>
      <c r="DV993" s="199"/>
      <c r="DW993" s="199"/>
      <c r="DX993" s="199"/>
      <c r="DY993" s="199"/>
      <c r="DZ993" s="199"/>
      <c r="EA993" s="199"/>
      <c r="EB993" s="199"/>
      <c r="EC993" s="199"/>
      <c r="ED993" s="199"/>
      <c r="EE993" s="199"/>
      <c r="EF993" s="199"/>
      <c r="EG993" s="199"/>
      <c r="EH993" s="199"/>
      <c r="EI993" s="199"/>
      <c r="EJ993" s="199"/>
      <c r="EK993" s="199"/>
    </row>
    <row r="994" spans="1:141" x14ac:dyDescent="0.25">
      <c r="A994" s="90"/>
      <c r="B994" s="90"/>
      <c r="C994" s="111"/>
      <c r="D994" s="90"/>
      <c r="E994" s="132" t="s">
        <v>469</v>
      </c>
      <c r="F994" s="105"/>
      <c r="G994" s="106"/>
      <c r="H994" s="106"/>
      <c r="I994" s="107"/>
      <c r="J994" s="105"/>
      <c r="K994" s="106"/>
      <c r="L994" s="106"/>
      <c r="M994" s="107"/>
      <c r="N994" s="105"/>
      <c r="O994" s="106"/>
      <c r="P994" s="106"/>
      <c r="Q994" s="107"/>
      <c r="R994" s="105"/>
      <c r="S994" s="106"/>
      <c r="T994" s="106"/>
      <c r="U994" s="107"/>
      <c r="V994" s="105"/>
      <c r="W994" s="106"/>
      <c r="X994" s="106"/>
      <c r="Y994" s="107"/>
      <c r="Z994" s="105"/>
      <c r="AA994" s="106"/>
      <c r="AB994" s="106"/>
      <c r="AC994" s="107"/>
      <c r="AD994" s="105"/>
      <c r="AE994" s="106"/>
      <c r="AF994" s="106"/>
      <c r="AG994" s="107"/>
      <c r="AH994" s="105"/>
      <c r="AI994" s="106"/>
      <c r="AJ994" s="106"/>
      <c r="AK994" s="107"/>
      <c r="AL994" s="105"/>
      <c r="AM994" s="106"/>
      <c r="AN994" s="106"/>
      <c r="AO994" s="107"/>
      <c r="AP994" s="105"/>
      <c r="AQ994" s="106"/>
      <c r="AR994" s="106"/>
      <c r="AS994" s="107"/>
      <c r="AT994" s="105"/>
      <c r="AU994" s="106"/>
      <c r="AV994" s="106"/>
      <c r="AW994" s="107"/>
      <c r="AX994" s="105"/>
      <c r="AY994" s="106"/>
      <c r="AZ994" s="106"/>
      <c r="BA994" s="107"/>
      <c r="BB994" s="105"/>
      <c r="BC994" s="106"/>
      <c r="BD994" s="106"/>
      <c r="BE994" s="107"/>
      <c r="BF994" s="105"/>
      <c r="BG994" s="106"/>
      <c r="BH994" s="106"/>
      <c r="BI994" s="107"/>
      <c r="BJ994" s="105"/>
      <c r="BK994" s="106"/>
      <c r="BL994" s="106"/>
      <c r="BM994" s="107"/>
      <c r="BN994" s="105"/>
      <c r="BO994" s="106"/>
      <c r="BP994" s="106"/>
      <c r="BQ994" s="107"/>
      <c r="BR994" s="105"/>
      <c r="BS994" s="106"/>
      <c r="BT994" s="106"/>
      <c r="BU994" s="107"/>
      <c r="BV994" s="105"/>
      <c r="BW994" s="106"/>
      <c r="BX994" s="106"/>
      <c r="BY994" s="107"/>
      <c r="BZ994" s="105"/>
      <c r="CA994" s="106"/>
      <c r="CB994" s="106"/>
      <c r="CC994" s="107"/>
      <c r="CD994" s="105"/>
      <c r="CE994" s="106"/>
      <c r="CF994" s="106"/>
      <c r="CG994" s="107"/>
      <c r="CH994" s="105"/>
      <c r="CI994" s="106"/>
      <c r="CJ994" s="106"/>
      <c r="CK994" s="107"/>
      <c r="CL994" s="105"/>
      <c r="CM994" s="106"/>
      <c r="CN994" s="106"/>
      <c r="CO994" s="107"/>
      <c r="CP994" s="105"/>
      <c r="CQ994" s="106"/>
      <c r="CR994" s="106"/>
      <c r="CS994" s="107"/>
      <c r="CT994" s="105"/>
      <c r="CU994" s="106"/>
      <c r="CV994" s="106"/>
      <c r="CW994" s="107"/>
      <c r="CX994" s="105"/>
      <c r="CY994" s="106"/>
      <c r="CZ994" s="106"/>
      <c r="DA994" s="107"/>
      <c r="DB994" s="105"/>
      <c r="DC994" s="106"/>
      <c r="DD994" s="106"/>
      <c r="DE994" s="107"/>
      <c r="DF994" s="105"/>
      <c r="DG994" s="106"/>
      <c r="DH994" s="106"/>
      <c r="DI994" s="107"/>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row>
    <row r="995" spans="1:141" x14ac:dyDescent="0.25">
      <c r="A995" s="90"/>
      <c r="B995" s="90"/>
      <c r="C995" s="90"/>
      <c r="D995" s="90"/>
      <c r="F995" s="215"/>
      <c r="G995" s="199"/>
      <c r="H995" s="199"/>
      <c r="I995" s="216"/>
      <c r="J995" s="215"/>
      <c r="K995" s="199"/>
      <c r="L995" s="199"/>
      <c r="M995" s="216"/>
      <c r="N995" s="215"/>
      <c r="O995" s="199"/>
      <c r="P995" s="199"/>
      <c r="Q995" s="216"/>
      <c r="R995" s="215"/>
      <c r="S995" s="199"/>
      <c r="T995" s="199"/>
      <c r="U995" s="216"/>
      <c r="V995" s="215"/>
      <c r="W995" s="199"/>
      <c r="X995" s="199"/>
      <c r="Y995" s="216"/>
      <c r="Z995" s="215"/>
      <c r="AA995" s="199"/>
      <c r="AB995" s="199"/>
      <c r="AC995" s="216"/>
      <c r="AD995" s="215"/>
      <c r="AE995" s="199"/>
      <c r="AF995" s="199"/>
      <c r="AG995" s="216"/>
      <c r="AH995" s="215"/>
      <c r="AI995" s="199"/>
      <c r="AJ995" s="199"/>
      <c r="AK995" s="216"/>
      <c r="AL995" s="215"/>
      <c r="AM995" s="199"/>
      <c r="AN995" s="199"/>
      <c r="AO995" s="216"/>
      <c r="AP995" s="215"/>
      <c r="AQ995" s="199"/>
      <c r="AR995" s="199"/>
      <c r="AS995" s="216"/>
      <c r="AT995" s="215"/>
      <c r="AU995" s="199"/>
      <c r="AV995" s="199"/>
      <c r="AW995" s="216"/>
      <c r="AX995" s="215"/>
      <c r="AY995" s="199"/>
      <c r="AZ995" s="199"/>
      <c r="BA995" s="216"/>
      <c r="BB995" s="215"/>
      <c r="BC995" s="199"/>
      <c r="BD995" s="199"/>
      <c r="BE995" s="216"/>
      <c r="BF995" s="215"/>
      <c r="BG995" s="199"/>
      <c r="BH995" s="199"/>
      <c r="BI995" s="216"/>
      <c r="BJ995" s="215"/>
      <c r="BK995" s="199"/>
      <c r="BL995" s="199"/>
      <c r="BM995" s="216"/>
      <c r="BN995" s="215"/>
      <c r="BO995" s="199"/>
      <c r="BP995" s="199"/>
      <c r="BQ995" s="216"/>
      <c r="BR995" s="215"/>
      <c r="BS995" s="199"/>
      <c r="BT995" s="199"/>
      <c r="BU995" s="216"/>
      <c r="BV995" s="215"/>
      <c r="BW995" s="199"/>
      <c r="BX995" s="199"/>
      <c r="BY995" s="216"/>
      <c r="BZ995" s="215"/>
      <c r="CA995" s="199"/>
      <c r="CB995" s="199"/>
      <c r="CC995" s="216"/>
      <c r="CD995" s="215"/>
      <c r="CE995" s="199"/>
      <c r="CF995" s="199"/>
      <c r="CG995" s="216"/>
      <c r="CH995" s="215"/>
      <c r="CI995" s="199"/>
      <c r="CJ995" s="199"/>
      <c r="CK995" s="216"/>
      <c r="CL995" s="215"/>
      <c r="CM995" s="199"/>
      <c r="CN995" s="199"/>
      <c r="CO995" s="216"/>
      <c r="CP995" s="215"/>
      <c r="CQ995" s="199"/>
      <c r="CR995" s="199"/>
      <c r="CS995" s="216"/>
      <c r="CT995" s="215"/>
      <c r="CU995" s="199"/>
      <c r="CV995" s="199"/>
      <c r="CW995" s="216"/>
      <c r="CX995" s="215"/>
      <c r="CY995" s="199"/>
      <c r="CZ995" s="199"/>
      <c r="DA995" s="216"/>
      <c r="DB995" s="215"/>
      <c r="DC995" s="199"/>
      <c r="DD995" s="199"/>
      <c r="DE995" s="216"/>
      <c r="DF995" s="215"/>
      <c r="DG995" s="199"/>
      <c r="DH995" s="199"/>
      <c r="DI995" s="216"/>
      <c r="DL995" s="199"/>
      <c r="DM995" s="199"/>
      <c r="DN995" s="199"/>
      <c r="DO995" s="199"/>
      <c r="DP995" s="199"/>
      <c r="DQ995" s="199"/>
      <c r="DR995" s="199"/>
      <c r="DS995" s="199"/>
      <c r="DT995" s="199"/>
      <c r="DU995" s="199"/>
      <c r="DV995" s="199"/>
      <c r="DW995" s="199"/>
      <c r="DX995" s="199"/>
      <c r="DY995" s="199"/>
      <c r="DZ995" s="199"/>
      <c r="EA995" s="199"/>
      <c r="EB995" s="199"/>
      <c r="EC995" s="199"/>
      <c r="ED995" s="199"/>
      <c r="EE995" s="199"/>
      <c r="EF995" s="199"/>
      <c r="EG995" s="199"/>
      <c r="EH995" s="199"/>
      <c r="EI995" s="199"/>
      <c r="EJ995" s="199"/>
      <c r="EK995" s="199"/>
    </row>
    <row r="996" spans="1:141" x14ac:dyDescent="0.25">
      <c r="A996" s="90"/>
      <c r="B996" s="90"/>
      <c r="C996" s="90"/>
      <c r="D996" s="90"/>
      <c r="E996" t="s">
        <v>472</v>
      </c>
      <c r="F996" s="215"/>
      <c r="G996" s="199"/>
      <c r="H996" s="199"/>
      <c r="I996" s="216"/>
      <c r="J996" s="215"/>
      <c r="K996" s="199"/>
      <c r="L996" s="199"/>
      <c r="M996" s="216"/>
      <c r="N996" s="215"/>
      <c r="O996" s="199"/>
      <c r="P996" s="199"/>
      <c r="Q996" s="216"/>
      <c r="R996" s="215"/>
      <c r="S996" s="199"/>
      <c r="T996" s="199"/>
      <c r="U996" s="216"/>
      <c r="V996" s="215"/>
      <c r="W996" s="199"/>
      <c r="X996" s="199"/>
      <c r="Y996" s="216"/>
      <c r="Z996" s="215"/>
      <c r="AA996" s="199"/>
      <c r="AB996" s="199"/>
      <c r="AC996" s="216"/>
      <c r="AD996" s="215"/>
      <c r="AE996" s="199"/>
      <c r="AF996" s="199"/>
      <c r="AG996" s="216"/>
      <c r="AH996" s="215"/>
      <c r="AI996" s="199"/>
      <c r="AJ996" s="199"/>
      <c r="AK996" s="216"/>
      <c r="AL996" s="215"/>
      <c r="AM996" s="199"/>
      <c r="AN996" s="199"/>
      <c r="AO996" s="216"/>
      <c r="AP996" s="215"/>
      <c r="AQ996" s="199"/>
      <c r="AR996" s="199"/>
      <c r="AS996" s="216"/>
      <c r="AT996" s="215"/>
      <c r="AU996" s="199"/>
      <c r="AV996" s="199"/>
      <c r="AW996" s="216"/>
      <c r="AX996" s="215"/>
      <c r="AY996" s="199"/>
      <c r="AZ996" s="199"/>
      <c r="BA996" s="216"/>
      <c r="BB996" s="215"/>
      <c r="BC996" s="199"/>
      <c r="BD996" s="199"/>
      <c r="BE996" s="216"/>
      <c r="BF996" s="215"/>
      <c r="BG996" s="199"/>
      <c r="BH996" s="199"/>
      <c r="BI996" s="216"/>
      <c r="BJ996" s="215"/>
      <c r="BK996" s="199"/>
      <c r="BL996" s="199"/>
      <c r="BM996" s="216"/>
      <c r="BN996" s="215"/>
      <c r="BO996" s="199"/>
      <c r="BP996" s="199"/>
      <c r="BQ996" s="216"/>
      <c r="BR996" s="215"/>
      <c r="BS996" s="199"/>
      <c r="BT996" s="199"/>
      <c r="BU996" s="216"/>
      <c r="BV996" s="215"/>
      <c r="BW996" s="199"/>
      <c r="BX996" s="199"/>
      <c r="BY996" s="216"/>
      <c r="BZ996" s="215"/>
      <c r="CA996" s="199"/>
      <c r="CB996" s="199"/>
      <c r="CC996" s="216"/>
      <c r="CD996" s="215"/>
      <c r="CE996" s="199"/>
      <c r="CF996" s="199"/>
      <c r="CG996" s="216"/>
      <c r="CH996" s="215"/>
      <c r="CI996" s="199"/>
      <c r="CJ996" s="199"/>
      <c r="CK996" s="216"/>
      <c r="CL996" s="215"/>
      <c r="CM996" s="199"/>
      <c r="CN996" s="199"/>
      <c r="CO996" s="216"/>
      <c r="CP996" s="215"/>
      <c r="CQ996" s="199"/>
      <c r="CR996" s="199"/>
      <c r="CS996" s="216"/>
      <c r="CT996" s="215"/>
      <c r="CU996" s="199"/>
      <c r="CV996" s="199"/>
      <c r="CW996" s="216"/>
      <c r="CX996" s="215"/>
      <c r="CY996" s="199"/>
      <c r="CZ996" s="199"/>
      <c r="DA996" s="216"/>
      <c r="DB996" s="215"/>
      <c r="DC996" s="199"/>
      <c r="DD996" s="199"/>
      <c r="DE996" s="216"/>
      <c r="DF996" s="215"/>
      <c r="DG996" s="199"/>
      <c r="DH996" s="199"/>
      <c r="DI996" s="216"/>
      <c r="DL996" s="199"/>
      <c r="DM996" s="199"/>
      <c r="DN996" s="199"/>
      <c r="DO996" s="199"/>
      <c r="DP996" s="199"/>
      <c r="DQ996" s="199"/>
      <c r="DR996" s="199"/>
      <c r="DS996" s="199"/>
      <c r="DT996" s="199"/>
      <c r="DU996" s="199"/>
      <c r="DV996" s="199"/>
      <c r="DW996" s="199"/>
      <c r="DX996" s="199"/>
      <c r="DY996" s="199"/>
      <c r="DZ996" s="199"/>
      <c r="EA996" s="199"/>
      <c r="EB996" s="199"/>
      <c r="EC996" s="199"/>
      <c r="ED996" s="199"/>
      <c r="EE996" s="199"/>
      <c r="EF996" s="199"/>
      <c r="EG996" s="199"/>
      <c r="EH996" s="199"/>
      <c r="EI996" s="199"/>
      <c r="EJ996" s="199"/>
      <c r="EK996" s="199"/>
    </row>
    <row r="997" spans="1:141" x14ac:dyDescent="0.25">
      <c r="A997" s="90"/>
      <c r="B997" s="90"/>
      <c r="C997" s="90"/>
      <c r="D997" s="90"/>
      <c r="E997" s="116">
        <v>1</v>
      </c>
      <c r="F997" s="215"/>
      <c r="G997" s="199"/>
      <c r="H997" s="199"/>
      <c r="I997" s="216"/>
      <c r="J997" s="215"/>
      <c r="K997" s="199"/>
      <c r="L997" s="199"/>
      <c r="M997" s="216"/>
      <c r="N997" s="215"/>
      <c r="O997" s="199"/>
      <c r="P997" s="199"/>
      <c r="Q997" s="216"/>
      <c r="R997" s="215"/>
      <c r="S997" s="199"/>
      <c r="T997" s="199"/>
      <c r="U997" s="216"/>
      <c r="V997" s="215"/>
      <c r="W997" s="199"/>
      <c r="X997" s="199"/>
      <c r="Y997" s="216"/>
      <c r="Z997" s="215"/>
      <c r="AA997" s="199"/>
      <c r="AB997" s="199"/>
      <c r="AC997" s="216"/>
      <c r="AD997" s="215"/>
      <c r="AE997" s="199"/>
      <c r="AF997" s="199"/>
      <c r="AG997" s="216"/>
      <c r="AH997" s="215"/>
      <c r="AI997" s="199"/>
      <c r="AJ997" s="199"/>
      <c r="AK997" s="216"/>
      <c r="AL997" s="215"/>
      <c r="AM997" s="199"/>
      <c r="AN997" s="199"/>
      <c r="AO997" s="216"/>
      <c r="AP997" s="215"/>
      <c r="AQ997" s="199"/>
      <c r="AR997" s="199"/>
      <c r="AS997" s="216"/>
      <c r="AT997" s="215"/>
      <c r="AU997" s="199"/>
      <c r="AV997" s="199"/>
      <c r="AW997" s="216"/>
      <c r="AX997" s="215"/>
      <c r="AY997" s="199"/>
      <c r="AZ997" s="199"/>
      <c r="BA997" s="216"/>
      <c r="BB997" s="215"/>
      <c r="BC997" s="199"/>
      <c r="BD997" s="199"/>
      <c r="BE997" s="216"/>
      <c r="BF997" s="215"/>
      <c r="BG997" s="199"/>
      <c r="BH997" s="199"/>
      <c r="BI997" s="216"/>
      <c r="BJ997" s="215"/>
      <c r="BK997" s="199"/>
      <c r="BL997" s="199"/>
      <c r="BM997" s="216"/>
      <c r="BN997" s="215"/>
      <c r="BO997" s="199"/>
      <c r="BP997" s="199"/>
      <c r="BQ997" s="216"/>
      <c r="BR997" s="215"/>
      <c r="BS997" s="199"/>
      <c r="BT997" s="199"/>
      <c r="BU997" s="216"/>
      <c r="BV997" s="215"/>
      <c r="BW997" s="199"/>
      <c r="BX997" s="199"/>
      <c r="BY997" s="216"/>
      <c r="BZ997" s="215"/>
      <c r="CA997" s="199"/>
      <c r="CB997" s="199"/>
      <c r="CC997" s="216"/>
      <c r="CD997" s="215"/>
      <c r="CE997" s="199"/>
      <c r="CF997" s="199"/>
      <c r="CG997" s="216"/>
      <c r="CH997" s="215"/>
      <c r="CI997" s="199"/>
      <c r="CJ997" s="199"/>
      <c r="CK997" s="216"/>
      <c r="CL997" s="215"/>
      <c r="CM997" s="199"/>
      <c r="CN997" s="199"/>
      <c r="CO997" s="216"/>
      <c r="CP997" s="215"/>
      <c r="CQ997" s="199"/>
      <c r="CR997" s="199"/>
      <c r="CS997" s="216"/>
      <c r="CT997" s="215"/>
      <c r="CU997" s="199"/>
      <c r="CV997" s="199"/>
      <c r="CW997" s="216"/>
      <c r="CX997" s="215"/>
      <c r="CY997" s="199"/>
      <c r="CZ997" s="199"/>
      <c r="DA997" s="216"/>
      <c r="DB997" s="215"/>
      <c r="DC997" s="199"/>
      <c r="DD997" s="199"/>
      <c r="DE997" s="216"/>
      <c r="DF997" s="215"/>
      <c r="DG997" s="199"/>
      <c r="DH997" s="199"/>
      <c r="DI997" s="216"/>
      <c r="DL997" s="199"/>
      <c r="DM997" s="199"/>
      <c r="DN997" s="199"/>
      <c r="DO997" s="199"/>
      <c r="DP997" s="199"/>
      <c r="DQ997" s="199"/>
      <c r="DR997" s="199"/>
      <c r="DS997" s="199"/>
      <c r="DT997" s="199"/>
      <c r="DU997" s="199"/>
      <c r="DV997" s="199"/>
      <c r="DW997" s="199"/>
      <c r="DX997" s="199"/>
      <c r="DY997" s="199"/>
      <c r="DZ997" s="199"/>
      <c r="EA997" s="199"/>
      <c r="EB997" s="199"/>
      <c r="EC997" s="199"/>
      <c r="ED997" s="199"/>
      <c r="EE997" s="199"/>
      <c r="EF997" s="199"/>
      <c r="EG997" s="199"/>
      <c r="EH997" s="199"/>
      <c r="EI997" s="199"/>
      <c r="EJ997" s="199"/>
      <c r="EK997" s="199"/>
    </row>
    <row r="998" spans="1:141" x14ac:dyDescent="0.25">
      <c r="A998" s="90"/>
      <c r="B998" s="90"/>
      <c r="C998" s="90"/>
      <c r="D998" s="90"/>
      <c r="F998" s="215"/>
      <c r="G998" s="199"/>
      <c r="H998" s="199"/>
      <c r="I998" s="216"/>
      <c r="J998" s="215"/>
      <c r="K998" s="199"/>
      <c r="L998" s="199"/>
      <c r="M998" s="216"/>
      <c r="N998" s="215"/>
      <c r="O998" s="199"/>
      <c r="P998" s="199"/>
      <c r="Q998" s="216"/>
      <c r="R998" s="215"/>
      <c r="S998" s="199"/>
      <c r="T998" s="199"/>
      <c r="U998" s="216"/>
      <c r="V998" s="215"/>
      <c r="W998" s="199"/>
      <c r="X998" s="199"/>
      <c r="Y998" s="216"/>
      <c r="Z998" s="215"/>
      <c r="AA998" s="199"/>
      <c r="AB998" s="199"/>
      <c r="AC998" s="216"/>
      <c r="AD998" s="215"/>
      <c r="AE998" s="199"/>
      <c r="AF998" s="199"/>
      <c r="AG998" s="216"/>
      <c r="AH998" s="215"/>
      <c r="AI998" s="199"/>
      <c r="AJ998" s="199"/>
      <c r="AK998" s="216"/>
      <c r="AL998" s="215"/>
      <c r="AM998" s="199"/>
      <c r="AN998" s="199"/>
      <c r="AO998" s="216"/>
      <c r="AP998" s="215"/>
      <c r="AQ998" s="199"/>
      <c r="AR998" s="199"/>
      <c r="AS998" s="216"/>
      <c r="AT998" s="215"/>
      <c r="AU998" s="199"/>
      <c r="AV998" s="199"/>
      <c r="AW998" s="216"/>
      <c r="AX998" s="215"/>
      <c r="AY998" s="199"/>
      <c r="AZ998" s="199"/>
      <c r="BA998" s="216"/>
      <c r="BB998" s="215"/>
      <c r="BC998" s="199"/>
      <c r="BD998" s="199"/>
      <c r="BE998" s="216"/>
      <c r="BF998" s="215"/>
      <c r="BG998" s="199"/>
      <c r="BH998" s="199"/>
      <c r="BI998" s="216"/>
      <c r="BJ998" s="215"/>
      <c r="BK998" s="199"/>
      <c r="BL998" s="199"/>
      <c r="BM998" s="216"/>
      <c r="BN998" s="215"/>
      <c r="BO998" s="199"/>
      <c r="BP998" s="199"/>
      <c r="BQ998" s="216"/>
      <c r="BR998" s="215"/>
      <c r="BS998" s="199"/>
      <c r="BT998" s="199"/>
      <c r="BU998" s="216"/>
      <c r="BV998" s="215"/>
      <c r="BW998" s="199"/>
      <c r="BX998" s="199"/>
      <c r="BY998" s="216"/>
      <c r="BZ998" s="215"/>
      <c r="CA998" s="199"/>
      <c r="CB998" s="199"/>
      <c r="CC998" s="216"/>
      <c r="CD998" s="215"/>
      <c r="CE998" s="199"/>
      <c r="CF998" s="199"/>
      <c r="CG998" s="216"/>
      <c r="CH998" s="215"/>
      <c r="CI998" s="199"/>
      <c r="CJ998" s="199"/>
      <c r="CK998" s="216"/>
      <c r="CL998" s="215"/>
      <c r="CM998" s="199"/>
      <c r="CN998" s="199"/>
      <c r="CO998" s="216"/>
      <c r="CP998" s="215"/>
      <c r="CQ998" s="199"/>
      <c r="CR998" s="199"/>
      <c r="CS998" s="216"/>
      <c r="CT998" s="215"/>
      <c r="CU998" s="199"/>
      <c r="CV998" s="199"/>
      <c r="CW998" s="216"/>
      <c r="CX998" s="215"/>
      <c r="CY998" s="199"/>
      <c r="CZ998" s="199"/>
      <c r="DA998" s="216"/>
      <c r="DB998" s="215"/>
      <c r="DC998" s="199"/>
      <c r="DD998" s="199"/>
      <c r="DE998" s="216"/>
      <c r="DF998" s="215"/>
      <c r="DG998" s="199"/>
      <c r="DH998" s="199"/>
      <c r="DI998" s="216"/>
      <c r="DL998" s="199"/>
      <c r="DM998" s="199"/>
      <c r="DN998" s="199"/>
      <c r="DO998" s="199"/>
      <c r="DP998" s="199"/>
      <c r="DQ998" s="199"/>
      <c r="DR998" s="199"/>
      <c r="DS998" s="199"/>
      <c r="DT998" s="199"/>
      <c r="DU998" s="199"/>
      <c r="DV998" s="199"/>
      <c r="DW998" s="199"/>
      <c r="DX998" s="199"/>
      <c r="DY998" s="199"/>
      <c r="DZ998" s="199"/>
      <c r="EA998" s="199"/>
      <c r="EB998" s="199"/>
      <c r="EC998" s="199"/>
      <c r="ED998" s="199"/>
      <c r="EE998" s="199"/>
      <c r="EF998" s="199"/>
      <c r="EG998" s="199"/>
      <c r="EH998" s="199"/>
      <c r="EI998" s="199"/>
      <c r="EJ998" s="199"/>
      <c r="EK998" s="199"/>
    </row>
    <row r="999" spans="1:141" s="36" customFormat="1" x14ac:dyDescent="0.25">
      <c r="A999" s="170"/>
      <c r="B999" s="170"/>
      <c r="C999" s="171"/>
      <c r="D999" s="170"/>
      <c r="E999" s="36" t="s">
        <v>36</v>
      </c>
      <c r="F999" s="105" t="str">
        <f>IFERROR(CHOOSE($E$997,F1000,F1001,F1002),"")</f>
        <v/>
      </c>
      <c r="G999" s="106" t="str">
        <f t="shared" ref="G999:BR999" si="2108">IFERROR(CHOOSE($E$997,G1000,G1001,G1002),"")</f>
        <v/>
      </c>
      <c r="H999" s="106" t="str">
        <f t="shared" si="2108"/>
        <v/>
      </c>
      <c r="I999" s="107" t="str">
        <f t="shared" si="2108"/>
        <v/>
      </c>
      <c r="J999" s="105" t="str">
        <f t="shared" si="2108"/>
        <v/>
      </c>
      <c r="K999" s="106" t="str">
        <f t="shared" si="2108"/>
        <v/>
      </c>
      <c r="L999" s="106" t="str">
        <f t="shared" si="2108"/>
        <v/>
      </c>
      <c r="M999" s="107" t="str">
        <f t="shared" si="2108"/>
        <v/>
      </c>
      <c r="N999" s="105" t="str">
        <f t="shared" si="2108"/>
        <v/>
      </c>
      <c r="O999" s="106" t="str">
        <f t="shared" si="2108"/>
        <v/>
      </c>
      <c r="P999" s="106" t="str">
        <f t="shared" si="2108"/>
        <v/>
      </c>
      <c r="Q999" s="107" t="str">
        <f t="shared" si="2108"/>
        <v/>
      </c>
      <c r="R999" s="105" t="str">
        <f t="shared" si="2108"/>
        <v/>
      </c>
      <c r="S999" s="106" t="str">
        <f t="shared" si="2108"/>
        <v/>
      </c>
      <c r="T999" s="106" t="str">
        <f t="shared" si="2108"/>
        <v/>
      </c>
      <c r="U999" s="107" t="str">
        <f t="shared" si="2108"/>
        <v/>
      </c>
      <c r="V999" s="105" t="str">
        <f t="shared" si="2108"/>
        <v/>
      </c>
      <c r="W999" s="106" t="str">
        <f t="shared" si="2108"/>
        <v/>
      </c>
      <c r="X999" s="106" t="str">
        <f t="shared" si="2108"/>
        <v/>
      </c>
      <c r="Y999" s="107" t="str">
        <f t="shared" si="2108"/>
        <v/>
      </c>
      <c r="Z999" s="105" t="str">
        <f t="shared" si="2108"/>
        <v/>
      </c>
      <c r="AA999" s="106" t="str">
        <f t="shared" si="2108"/>
        <v/>
      </c>
      <c r="AB999" s="106" t="str">
        <f t="shared" si="2108"/>
        <v/>
      </c>
      <c r="AC999" s="107" t="str">
        <f t="shared" si="2108"/>
        <v/>
      </c>
      <c r="AD999" s="105" t="str">
        <f t="shared" si="2108"/>
        <v/>
      </c>
      <c r="AE999" s="106" t="str">
        <f t="shared" si="2108"/>
        <v/>
      </c>
      <c r="AF999" s="106" t="str">
        <f t="shared" si="2108"/>
        <v/>
      </c>
      <c r="AG999" s="107" t="str">
        <f t="shared" si="2108"/>
        <v/>
      </c>
      <c r="AH999" s="105" t="str">
        <f t="shared" si="2108"/>
        <v/>
      </c>
      <c r="AI999" s="106" t="str">
        <f t="shared" si="2108"/>
        <v/>
      </c>
      <c r="AJ999" s="106" t="str">
        <f t="shared" si="2108"/>
        <v/>
      </c>
      <c r="AK999" s="107" t="str">
        <f t="shared" si="2108"/>
        <v/>
      </c>
      <c r="AL999" s="105" t="str">
        <f t="shared" si="2108"/>
        <v/>
      </c>
      <c r="AM999" s="106" t="str">
        <f t="shared" si="2108"/>
        <v/>
      </c>
      <c r="AN999" s="106" t="str">
        <f t="shared" si="2108"/>
        <v/>
      </c>
      <c r="AO999" s="107" t="str">
        <f t="shared" si="2108"/>
        <v/>
      </c>
      <c r="AP999" s="105" t="str">
        <f t="shared" si="2108"/>
        <v/>
      </c>
      <c r="AQ999" s="106" t="str">
        <f t="shared" si="2108"/>
        <v/>
      </c>
      <c r="AR999" s="106" t="str">
        <f t="shared" si="2108"/>
        <v/>
      </c>
      <c r="AS999" s="107" t="str">
        <f t="shared" si="2108"/>
        <v/>
      </c>
      <c r="AT999" s="105" t="str">
        <f t="shared" si="2108"/>
        <v/>
      </c>
      <c r="AU999" s="106" t="str">
        <f t="shared" si="2108"/>
        <v/>
      </c>
      <c r="AV999" s="106" t="str">
        <f t="shared" si="2108"/>
        <v/>
      </c>
      <c r="AW999" s="107" t="str">
        <f t="shared" si="2108"/>
        <v/>
      </c>
      <c r="AX999" s="105" t="str">
        <f t="shared" si="2108"/>
        <v/>
      </c>
      <c r="AY999" s="106" t="str">
        <f t="shared" si="2108"/>
        <v/>
      </c>
      <c r="AZ999" s="106" t="str">
        <f t="shared" si="2108"/>
        <v/>
      </c>
      <c r="BA999" s="107" t="str">
        <f t="shared" si="2108"/>
        <v/>
      </c>
      <c r="BB999" s="105" t="str">
        <f t="shared" si="2108"/>
        <v/>
      </c>
      <c r="BC999" s="106" t="str">
        <f t="shared" si="2108"/>
        <v/>
      </c>
      <c r="BD999" s="106" t="str">
        <f t="shared" si="2108"/>
        <v/>
      </c>
      <c r="BE999" s="107" t="str">
        <f t="shared" si="2108"/>
        <v/>
      </c>
      <c r="BF999" s="105" t="str">
        <f t="shared" si="2108"/>
        <v/>
      </c>
      <c r="BG999" s="106" t="str">
        <f t="shared" si="2108"/>
        <v/>
      </c>
      <c r="BH999" s="106" t="str">
        <f t="shared" si="2108"/>
        <v/>
      </c>
      <c r="BI999" s="107" t="str">
        <f t="shared" si="2108"/>
        <v/>
      </c>
      <c r="BJ999" s="105" t="str">
        <f t="shared" si="2108"/>
        <v/>
      </c>
      <c r="BK999" s="106" t="str">
        <f t="shared" si="2108"/>
        <v/>
      </c>
      <c r="BL999" s="106" t="str">
        <f t="shared" si="2108"/>
        <v/>
      </c>
      <c r="BM999" s="107" t="str">
        <f t="shared" si="2108"/>
        <v/>
      </c>
      <c r="BN999" s="105" t="str">
        <f t="shared" si="2108"/>
        <v/>
      </c>
      <c r="BO999" s="106" t="str">
        <f t="shared" si="2108"/>
        <v/>
      </c>
      <c r="BP999" s="106" t="str">
        <f t="shared" si="2108"/>
        <v/>
      </c>
      <c r="BQ999" s="107" t="str">
        <f t="shared" si="2108"/>
        <v/>
      </c>
      <c r="BR999" s="105" t="str">
        <f t="shared" si="2108"/>
        <v/>
      </c>
      <c r="BS999" s="106" t="str">
        <f t="shared" ref="BS999:DK999" si="2109">IFERROR(CHOOSE($E$997,BS1000,BS1001,BS1002),"")</f>
        <v/>
      </c>
      <c r="BT999" s="106" t="str">
        <f t="shared" si="2109"/>
        <v/>
      </c>
      <c r="BU999" s="107" t="str">
        <f t="shared" si="2109"/>
        <v/>
      </c>
      <c r="BV999" s="105" t="str">
        <f t="shared" si="2109"/>
        <v/>
      </c>
      <c r="BW999" s="106" t="str">
        <f t="shared" si="2109"/>
        <v/>
      </c>
      <c r="BX999" s="106" t="str">
        <f t="shared" si="2109"/>
        <v/>
      </c>
      <c r="BY999" s="107" t="str">
        <f t="shared" si="2109"/>
        <v/>
      </c>
      <c r="BZ999" s="105" t="str">
        <f t="shared" si="2109"/>
        <v/>
      </c>
      <c r="CA999" s="106" t="str">
        <f t="shared" si="2109"/>
        <v/>
      </c>
      <c r="CB999" s="106" t="str">
        <f t="shared" si="2109"/>
        <v/>
      </c>
      <c r="CC999" s="107" t="str">
        <f t="shared" si="2109"/>
        <v/>
      </c>
      <c r="CD999" s="105" t="str">
        <f t="shared" si="2109"/>
        <v/>
      </c>
      <c r="CE999" s="106" t="str">
        <f t="shared" si="2109"/>
        <v/>
      </c>
      <c r="CF999" s="106" t="str">
        <f t="shared" si="2109"/>
        <v/>
      </c>
      <c r="CG999" s="107" t="str">
        <f t="shared" si="2109"/>
        <v/>
      </c>
      <c r="CH999" s="105" t="str">
        <f t="shared" si="2109"/>
        <v/>
      </c>
      <c r="CI999" s="106" t="str">
        <f t="shared" si="2109"/>
        <v/>
      </c>
      <c r="CJ999" s="106" t="str">
        <f t="shared" si="2109"/>
        <v/>
      </c>
      <c r="CK999" s="107" t="str">
        <f t="shared" si="2109"/>
        <v/>
      </c>
      <c r="CL999" s="105" t="str">
        <f t="shared" si="2109"/>
        <v/>
      </c>
      <c r="CM999" s="106" t="str">
        <f t="shared" si="2109"/>
        <v/>
      </c>
      <c r="CN999" s="106" t="str">
        <f t="shared" si="2109"/>
        <v/>
      </c>
      <c r="CO999" s="107" t="str">
        <f t="shared" si="2109"/>
        <v/>
      </c>
      <c r="CP999" s="105" t="str">
        <f t="shared" si="2109"/>
        <v/>
      </c>
      <c r="CQ999" s="106" t="str">
        <f t="shared" si="2109"/>
        <v/>
      </c>
      <c r="CR999" s="106" t="str">
        <f t="shared" si="2109"/>
        <v/>
      </c>
      <c r="CS999" s="107" t="str">
        <f t="shared" si="2109"/>
        <v/>
      </c>
      <c r="CT999" s="105" t="str">
        <f t="shared" si="2109"/>
        <v/>
      </c>
      <c r="CU999" s="106" t="str">
        <f t="shared" si="2109"/>
        <v/>
      </c>
      <c r="CV999" s="106" t="str">
        <f t="shared" si="2109"/>
        <v/>
      </c>
      <c r="CW999" s="107" t="str">
        <f t="shared" si="2109"/>
        <v/>
      </c>
      <c r="CX999" s="105" t="str">
        <f t="shared" si="2109"/>
        <v/>
      </c>
      <c r="CY999" s="106" t="str">
        <f t="shared" si="2109"/>
        <v/>
      </c>
      <c r="CZ999" s="106" t="str">
        <f t="shared" si="2109"/>
        <v/>
      </c>
      <c r="DA999" s="107" t="str">
        <f t="shared" si="2109"/>
        <v/>
      </c>
      <c r="DB999" s="105" t="str">
        <f t="shared" si="2109"/>
        <v/>
      </c>
      <c r="DC999" s="106" t="str">
        <f t="shared" si="2109"/>
        <v/>
      </c>
      <c r="DD999" s="106" t="str">
        <f t="shared" si="2109"/>
        <v/>
      </c>
      <c r="DE999" s="107" t="str">
        <f t="shared" si="2109"/>
        <v/>
      </c>
      <c r="DF999" s="105" t="str">
        <f t="shared" si="2109"/>
        <v/>
      </c>
      <c r="DG999" s="106" t="str">
        <f t="shared" si="2109"/>
        <v/>
      </c>
      <c r="DH999" s="106" t="str">
        <f t="shared" si="2109"/>
        <v/>
      </c>
      <c r="DI999" s="107" t="str">
        <f t="shared" si="2109"/>
        <v/>
      </c>
      <c r="DJ999" s="148"/>
      <c r="DK999" s="106" t="str">
        <f t="shared" si="2109"/>
        <v/>
      </c>
      <c r="DL999" s="106" t="str">
        <f t="shared" ref="DL999" si="2110">IFERROR(CHOOSE($E$997,DL1000,DL1001,DL1002),"")</f>
        <v/>
      </c>
      <c r="DM999" s="106" t="str">
        <f t="shared" ref="DM999" si="2111">IFERROR(CHOOSE($E$997,DM1000,DM1001,DM1002),"")</f>
        <v/>
      </c>
      <c r="DN999" s="106" t="str">
        <f t="shared" ref="DN999" si="2112">IFERROR(CHOOSE($E$997,DN1000,DN1001,DN1002),"")</f>
        <v/>
      </c>
      <c r="DO999" s="106" t="str">
        <f t="shared" ref="DO999" si="2113">IFERROR(CHOOSE($E$997,DO1000,DO1001,DO1002),"")</f>
        <v/>
      </c>
      <c r="DP999" s="106" t="str">
        <f t="shared" ref="DP999" si="2114">IFERROR(CHOOSE($E$997,DP1000,DP1001,DP1002),"")</f>
        <v/>
      </c>
      <c r="DQ999" s="106" t="str">
        <f t="shared" ref="DQ999" si="2115">IFERROR(CHOOSE($E$997,DQ1000,DQ1001,DQ1002),"")</f>
        <v/>
      </c>
      <c r="DR999" s="106" t="str">
        <f t="shared" ref="DR999" si="2116">IFERROR(CHOOSE($E$997,DR1000,DR1001,DR1002),"")</f>
        <v/>
      </c>
      <c r="DS999" s="106" t="str">
        <f t="shared" ref="DS999" si="2117">IFERROR(CHOOSE($E$997,DS1000,DS1001,DS1002),"")</f>
        <v/>
      </c>
      <c r="DT999" s="106" t="str">
        <f t="shared" ref="DT999" si="2118">IFERROR(CHOOSE($E$997,DT1000,DT1001,DT1002),"")</f>
        <v/>
      </c>
      <c r="DU999" s="106" t="str">
        <f t="shared" ref="DU999" si="2119">IFERROR(CHOOSE($E$997,DU1000,DU1001,DU1002),"")</f>
        <v/>
      </c>
      <c r="DV999" s="106" t="str">
        <f t="shared" ref="DV999" si="2120">IFERROR(CHOOSE($E$997,DV1000,DV1001,DV1002),"")</f>
        <v/>
      </c>
      <c r="DW999" s="106" t="str">
        <f t="shared" ref="DW999" si="2121">IFERROR(CHOOSE($E$997,DW1000,DW1001,DW1002),"")</f>
        <v/>
      </c>
      <c r="DX999" s="106" t="str">
        <f t="shared" ref="DX999" si="2122">IFERROR(CHOOSE($E$997,DX1000,DX1001,DX1002),"")</f>
        <v/>
      </c>
      <c r="DY999" s="106" t="str">
        <f t="shared" ref="DY999" si="2123">IFERROR(CHOOSE($E$997,DY1000,DY1001,DY1002),"")</f>
        <v/>
      </c>
      <c r="DZ999" s="106" t="str">
        <f t="shared" ref="DZ999" si="2124">IFERROR(CHOOSE($E$997,DZ1000,DZ1001,DZ1002),"")</f>
        <v/>
      </c>
      <c r="EA999" s="106" t="str">
        <f t="shared" ref="EA999" si="2125">IFERROR(CHOOSE($E$997,EA1000,EA1001,EA1002),"")</f>
        <v/>
      </c>
      <c r="EB999" s="106" t="str">
        <f t="shared" ref="EB999" si="2126">IFERROR(CHOOSE($E$997,EB1000,EB1001,EB1002),"")</f>
        <v/>
      </c>
      <c r="EC999" s="106" t="str">
        <f t="shared" ref="EC999" si="2127">IFERROR(CHOOSE($E$997,EC1000,EC1001,EC1002),"")</f>
        <v/>
      </c>
      <c r="ED999" s="106" t="str">
        <f t="shared" ref="ED999" si="2128">IFERROR(CHOOSE($E$997,ED1000,ED1001,ED1002),"")</f>
        <v/>
      </c>
      <c r="EE999" s="106" t="str">
        <f t="shared" ref="EE999" si="2129">IFERROR(CHOOSE($E$997,EE1000,EE1001,EE1002),"")</f>
        <v/>
      </c>
      <c r="EF999" s="106" t="str">
        <f t="shared" ref="EF999" si="2130">IFERROR(CHOOSE($E$997,EF1000,EF1001,EF1002),"")</f>
        <v/>
      </c>
      <c r="EG999" s="106" t="str">
        <f t="shared" ref="EG999" si="2131">IFERROR(CHOOSE($E$997,EG1000,EG1001,EG1002),"")</f>
        <v/>
      </c>
      <c r="EH999" s="106" t="str">
        <f t="shared" ref="EH999" si="2132">IFERROR(CHOOSE($E$997,EH1000,EH1001,EH1002),"")</f>
        <v/>
      </c>
      <c r="EI999" s="106" t="str">
        <f t="shared" ref="EI999" si="2133">IFERROR(CHOOSE($E$997,EI1000,EI1001,EI1002),"")</f>
        <v/>
      </c>
      <c r="EJ999" s="106" t="str">
        <f t="shared" ref="EJ999" si="2134">IFERROR(CHOOSE($E$997,EJ1000,EJ1001,EJ1002),"")</f>
        <v/>
      </c>
      <c r="EK999" s="106" t="str">
        <f t="shared" ref="EK999" si="2135">IFERROR(CHOOSE($E$997,EK1000,EK1001,EK1002),"")</f>
        <v/>
      </c>
    </row>
    <row r="1000" spans="1:141" x14ac:dyDescent="0.25">
      <c r="A1000" s="90" t="s">
        <v>453</v>
      </c>
      <c r="B1000" s="90" t="s">
        <v>454</v>
      </c>
      <c r="C1000" s="111">
        <f>$C$6</f>
        <v>9.9999999999999995E-7</v>
      </c>
      <c r="D1000" s="90"/>
      <c r="E1000" t="s">
        <v>473</v>
      </c>
      <c r="F1000" s="133" t="str" cm="1">
        <f t="array" ref="F1000">IF(ISNUMBER(DataModel!F$112),INDEX(DataModel!$F$4:$DI$130,MATCH(1,(DataModel!$A$4:$A$130=$A1000)*(DataModel!$B$4:$B$130=$B1000),0),MATCH(F$3,DataModel!$F$2:$DI$2,0))*$C1000,"")</f>
        <v/>
      </c>
      <c r="G1000" s="34" t="str" cm="1">
        <f t="array" ref="G1000">IF(ISNUMBER(DataModel!G$112),INDEX(DataModel!$F$4:$DI$130,MATCH(1,(DataModel!$A$4:$A$130=$A1000)*(DataModel!$B$4:$B$130=$B1000),0),MATCH(G$3,DataModel!$F$2:$DI$2,0))*$C1000,"")</f>
        <v/>
      </c>
      <c r="H1000" s="34" t="str" cm="1">
        <f t="array" ref="H1000">IF(ISNUMBER(DataModel!H$112),INDEX(DataModel!$F$4:$DI$130,MATCH(1,(DataModel!$A$4:$A$130=$A1000)*(DataModel!$B$4:$B$130=$B1000),0),MATCH(H$3,DataModel!$F$2:$DI$2,0))*$C1000,"")</f>
        <v/>
      </c>
      <c r="I1000" s="134" t="str" cm="1">
        <f t="array" ref="I1000">IF(ISNUMBER(DataModel!I$112),INDEX(DataModel!$F$4:$DI$130,MATCH(1,(DataModel!$A$4:$A$130=$A1000)*(DataModel!$B$4:$B$130=$B1000),0),MATCH(I$3,DataModel!$F$2:$DI$2,0))*$C1000,"")</f>
        <v/>
      </c>
      <c r="J1000" s="133" t="str" cm="1">
        <f t="array" ref="J1000">IF(ISNUMBER(DataModel!J$112),INDEX(DataModel!$F$4:$DI$130,MATCH(1,(DataModel!$A$4:$A$130=$A1000)*(DataModel!$B$4:$B$130=$B1000),0),MATCH(J$3,DataModel!$F$2:$DI$2,0))*$C1000,"")</f>
        <v/>
      </c>
      <c r="K1000" s="34" t="str" cm="1">
        <f t="array" ref="K1000">IF(ISNUMBER(DataModel!K$112),INDEX(DataModel!$F$4:$DI$130,MATCH(1,(DataModel!$A$4:$A$130=$A1000)*(DataModel!$B$4:$B$130=$B1000),0),MATCH(K$3,DataModel!$F$2:$DI$2,0))*$C1000,"")</f>
        <v/>
      </c>
      <c r="L1000" s="34" t="str" cm="1">
        <f t="array" ref="L1000">IF(ISNUMBER(DataModel!L$112),INDEX(DataModel!$F$4:$DI$130,MATCH(1,(DataModel!$A$4:$A$130=$A1000)*(DataModel!$B$4:$B$130=$B1000),0),MATCH(L$3,DataModel!$F$2:$DI$2,0))*$C1000,"")</f>
        <v/>
      </c>
      <c r="M1000" s="134" t="str" cm="1">
        <f t="array" ref="M1000">IF(ISNUMBER(DataModel!M$112),INDEX(DataModel!$F$4:$DI$130,MATCH(1,(DataModel!$A$4:$A$130=$A1000)*(DataModel!$B$4:$B$130=$B1000),0),MATCH(M$3,DataModel!$F$2:$DI$2,0))*$C1000,"")</f>
        <v/>
      </c>
      <c r="N1000" s="133" t="str" cm="1">
        <f t="array" ref="N1000">IF(ISNUMBER(DataModel!N$112),INDEX(DataModel!$F$4:$DI$130,MATCH(1,(DataModel!$A$4:$A$130=$A1000)*(DataModel!$B$4:$B$130=$B1000),0),MATCH(N$3,DataModel!$F$2:$DI$2,0))*$C1000,"")</f>
        <v/>
      </c>
      <c r="O1000" s="34" t="str" cm="1">
        <f t="array" ref="O1000">IF(ISNUMBER(DataModel!O$112),INDEX(DataModel!$F$4:$DI$130,MATCH(1,(DataModel!$A$4:$A$130=$A1000)*(DataModel!$B$4:$B$130=$B1000),0),MATCH(O$3,DataModel!$F$2:$DI$2,0))*$C1000,"")</f>
        <v/>
      </c>
      <c r="P1000" s="34" t="str" cm="1">
        <f t="array" ref="P1000">IF(ISNUMBER(DataModel!P$112),INDEX(DataModel!$F$4:$DI$130,MATCH(1,(DataModel!$A$4:$A$130=$A1000)*(DataModel!$B$4:$B$130=$B1000),0),MATCH(P$3,DataModel!$F$2:$DI$2,0))*$C1000,"")</f>
        <v/>
      </c>
      <c r="Q1000" s="134" t="str" cm="1">
        <f t="array" ref="Q1000">IF(ISNUMBER(DataModel!Q$112),INDEX(DataModel!$F$4:$DI$130,MATCH(1,(DataModel!$A$4:$A$130=$A1000)*(DataModel!$B$4:$B$130=$B1000),0),MATCH(Q$3,DataModel!$F$2:$DI$2,0))*$C1000,"")</f>
        <v/>
      </c>
      <c r="R1000" s="133" t="str" cm="1">
        <f t="array" ref="R1000">IF(ISNUMBER(DataModel!R$112),INDEX(DataModel!$F$4:$DI$130,MATCH(1,(DataModel!$A$4:$A$130=$A1000)*(DataModel!$B$4:$B$130=$B1000),0),MATCH(R$3,DataModel!$F$2:$DI$2,0))*$C1000,"")</f>
        <v/>
      </c>
      <c r="S1000" s="34" t="str" cm="1">
        <f t="array" ref="S1000">IF(ISNUMBER(DataModel!S$112),INDEX(DataModel!$F$4:$DI$130,MATCH(1,(DataModel!$A$4:$A$130=$A1000)*(DataModel!$B$4:$B$130=$B1000),0),MATCH(S$3,DataModel!$F$2:$DI$2,0))*$C1000,"")</f>
        <v/>
      </c>
      <c r="T1000" s="34" t="str" cm="1">
        <f t="array" ref="T1000">IF(ISNUMBER(DataModel!T$112),INDEX(DataModel!$F$4:$DI$130,MATCH(1,(DataModel!$A$4:$A$130=$A1000)*(DataModel!$B$4:$B$130=$B1000),0),MATCH(T$3,DataModel!$F$2:$DI$2,0))*$C1000,"")</f>
        <v/>
      </c>
      <c r="U1000" s="134" t="str" cm="1">
        <f t="array" ref="U1000">IF(ISNUMBER(DataModel!U$112),INDEX(DataModel!$F$4:$DI$130,MATCH(1,(DataModel!$A$4:$A$130=$A1000)*(DataModel!$B$4:$B$130=$B1000),0),MATCH(U$3,DataModel!$F$2:$DI$2,0))*$C1000,"")</f>
        <v/>
      </c>
      <c r="V1000" s="133" t="str" cm="1">
        <f t="array" ref="V1000">IF(ISNUMBER(DataModel!V$112),INDEX(DataModel!$F$4:$DI$130,MATCH(1,(DataModel!$A$4:$A$130=$A1000)*(DataModel!$B$4:$B$130=$B1000),0),MATCH(V$3,DataModel!$F$2:$DI$2,0))*$C1000,"")</f>
        <v/>
      </c>
      <c r="W1000" s="34" t="str" cm="1">
        <f t="array" ref="W1000">IF(ISNUMBER(DataModel!W$112),INDEX(DataModel!$F$4:$DI$130,MATCH(1,(DataModel!$A$4:$A$130=$A1000)*(DataModel!$B$4:$B$130=$B1000),0),MATCH(W$3,DataModel!$F$2:$DI$2,0))*$C1000,"")</f>
        <v/>
      </c>
      <c r="X1000" s="34" t="str" cm="1">
        <f t="array" ref="X1000">IF(ISNUMBER(DataModel!X$112),INDEX(DataModel!$F$4:$DI$130,MATCH(1,(DataModel!$A$4:$A$130=$A1000)*(DataModel!$B$4:$B$130=$B1000),0),MATCH(X$3,DataModel!$F$2:$DI$2,0))*$C1000,"")</f>
        <v/>
      </c>
      <c r="Y1000" s="134" t="str" cm="1">
        <f t="array" ref="Y1000">IF(ISNUMBER(DataModel!Y$112),INDEX(DataModel!$F$4:$DI$130,MATCH(1,(DataModel!$A$4:$A$130=$A1000)*(DataModel!$B$4:$B$130=$B1000),0),MATCH(Y$3,DataModel!$F$2:$DI$2,0))*$C1000,"")</f>
        <v/>
      </c>
      <c r="Z1000" s="133" t="str" cm="1">
        <f t="array" ref="Z1000">IF(ISNUMBER(DataModel!Z$112),INDEX(DataModel!$F$4:$DI$130,MATCH(1,(DataModel!$A$4:$A$130=$A1000)*(DataModel!$B$4:$B$130=$B1000),0),MATCH(Z$3,DataModel!$F$2:$DI$2,0))*$C1000,"")</f>
        <v/>
      </c>
      <c r="AA1000" s="34" t="str" cm="1">
        <f t="array" ref="AA1000">IF(ISNUMBER(DataModel!AA$112),INDEX(DataModel!$F$4:$DI$130,MATCH(1,(DataModel!$A$4:$A$130=$A1000)*(DataModel!$B$4:$B$130=$B1000),0),MATCH(AA$3,DataModel!$F$2:$DI$2,0))*$C1000,"")</f>
        <v/>
      </c>
      <c r="AB1000" s="34" t="str" cm="1">
        <f t="array" ref="AB1000">IF(ISNUMBER(DataModel!AB$112),INDEX(DataModel!$F$4:$DI$130,MATCH(1,(DataModel!$A$4:$A$130=$A1000)*(DataModel!$B$4:$B$130=$B1000),0),MATCH(AB$3,DataModel!$F$2:$DI$2,0))*$C1000,"")</f>
        <v/>
      </c>
      <c r="AC1000" s="134" t="str" cm="1">
        <f t="array" ref="AC1000">IF(ISNUMBER(DataModel!AC$112),INDEX(DataModel!$F$4:$DI$130,MATCH(1,(DataModel!$A$4:$A$130=$A1000)*(DataModel!$B$4:$B$130=$B1000),0),MATCH(AC$3,DataModel!$F$2:$DI$2,0))*$C1000,"")</f>
        <v/>
      </c>
      <c r="AD1000" s="133" t="str" cm="1">
        <f t="array" ref="AD1000">IF(ISNUMBER(DataModel!AD$112),INDEX(DataModel!$F$4:$DI$130,MATCH(1,(DataModel!$A$4:$A$130=$A1000)*(DataModel!$B$4:$B$130=$B1000),0),MATCH(AD$3,DataModel!$F$2:$DI$2,0))*$C1000,"")</f>
        <v/>
      </c>
      <c r="AE1000" s="34" t="str" cm="1">
        <f t="array" ref="AE1000">IF(ISNUMBER(DataModel!AE$112),INDEX(DataModel!$F$4:$DI$130,MATCH(1,(DataModel!$A$4:$A$130=$A1000)*(DataModel!$B$4:$B$130=$B1000),0),MATCH(AE$3,DataModel!$F$2:$DI$2,0))*$C1000,"")</f>
        <v/>
      </c>
      <c r="AF1000" s="34" t="str" cm="1">
        <f t="array" ref="AF1000">IF(ISNUMBER(DataModel!AF$112),INDEX(DataModel!$F$4:$DI$130,MATCH(1,(DataModel!$A$4:$A$130=$A1000)*(DataModel!$B$4:$B$130=$B1000),0),MATCH(AF$3,DataModel!$F$2:$DI$2,0))*$C1000,"")</f>
        <v/>
      </c>
      <c r="AG1000" s="134" t="str" cm="1">
        <f t="array" ref="AG1000">IF(ISNUMBER(DataModel!AG$112),INDEX(DataModel!$F$4:$DI$130,MATCH(1,(DataModel!$A$4:$A$130=$A1000)*(DataModel!$B$4:$B$130=$B1000),0),MATCH(AG$3,DataModel!$F$2:$DI$2,0))*$C1000,"")</f>
        <v/>
      </c>
      <c r="AH1000" s="133" t="str" cm="1">
        <f t="array" ref="AH1000">IF(ISNUMBER(DataModel!AH$112),INDEX(DataModel!$F$4:$DI$130,MATCH(1,(DataModel!$A$4:$A$130=$A1000)*(DataModel!$B$4:$B$130=$B1000),0),MATCH(AH$3,DataModel!$F$2:$DI$2,0))*$C1000,"")</f>
        <v/>
      </c>
      <c r="AI1000" s="34" t="str" cm="1">
        <f t="array" ref="AI1000">IF(ISNUMBER(DataModel!AI$112),INDEX(DataModel!$F$4:$DI$130,MATCH(1,(DataModel!$A$4:$A$130=$A1000)*(DataModel!$B$4:$B$130=$B1000),0),MATCH(AI$3,DataModel!$F$2:$DI$2,0))*$C1000,"")</f>
        <v/>
      </c>
      <c r="AJ1000" s="34" t="str" cm="1">
        <f t="array" ref="AJ1000">IF(ISNUMBER(DataModel!AJ$112),INDEX(DataModel!$F$4:$DI$130,MATCH(1,(DataModel!$A$4:$A$130=$A1000)*(DataModel!$B$4:$B$130=$B1000),0),MATCH(AJ$3,DataModel!$F$2:$DI$2,0))*$C1000,"")</f>
        <v/>
      </c>
      <c r="AK1000" s="134" t="str" cm="1">
        <f t="array" ref="AK1000">IF(ISNUMBER(DataModel!AK$112),INDEX(DataModel!$F$4:$DI$130,MATCH(1,(DataModel!$A$4:$A$130=$A1000)*(DataModel!$B$4:$B$130=$B1000),0),MATCH(AK$3,DataModel!$F$2:$DI$2,0))*$C1000,"")</f>
        <v/>
      </c>
      <c r="AL1000" s="133" t="str" cm="1">
        <f t="array" ref="AL1000">IF(ISNUMBER(DataModel!AL$112),INDEX(DataModel!$F$4:$DI$130,MATCH(1,(DataModel!$A$4:$A$130=$A1000)*(DataModel!$B$4:$B$130=$B1000),0),MATCH(AL$3,DataModel!$F$2:$DI$2,0))*$C1000,"")</f>
        <v/>
      </c>
      <c r="AM1000" s="34" t="str" cm="1">
        <f t="array" ref="AM1000">IF(ISNUMBER(DataModel!AM$112),INDEX(DataModel!$F$4:$DI$130,MATCH(1,(DataModel!$A$4:$A$130=$A1000)*(DataModel!$B$4:$B$130=$B1000),0),MATCH(AM$3,DataModel!$F$2:$DI$2,0))*$C1000,"")</f>
        <v/>
      </c>
      <c r="AN1000" s="34" t="str" cm="1">
        <f t="array" ref="AN1000">IF(ISNUMBER(DataModel!AN$112),INDEX(DataModel!$F$4:$DI$130,MATCH(1,(DataModel!$A$4:$A$130=$A1000)*(DataModel!$B$4:$B$130=$B1000),0),MATCH(AN$3,DataModel!$F$2:$DI$2,0))*$C1000,"")</f>
        <v/>
      </c>
      <c r="AO1000" s="134" t="str" cm="1">
        <f t="array" ref="AO1000">IF(ISNUMBER(DataModel!AO$112),INDEX(DataModel!$F$4:$DI$130,MATCH(1,(DataModel!$A$4:$A$130=$A1000)*(DataModel!$B$4:$B$130=$B1000),0),MATCH(AO$3,DataModel!$F$2:$DI$2,0))*$C1000,"")</f>
        <v/>
      </c>
      <c r="AP1000" s="133" t="str" cm="1">
        <f t="array" ref="AP1000">IF(ISNUMBER(DataModel!AP$112),INDEX(DataModel!$F$4:$DI$130,MATCH(1,(DataModel!$A$4:$A$130=$A1000)*(DataModel!$B$4:$B$130=$B1000),0),MATCH(AP$3,DataModel!$F$2:$DI$2,0))*$C1000,"")</f>
        <v/>
      </c>
      <c r="AQ1000" s="34" t="str" cm="1">
        <f t="array" ref="AQ1000">IF(ISNUMBER(DataModel!AQ$112),INDEX(DataModel!$F$4:$DI$130,MATCH(1,(DataModel!$A$4:$A$130=$A1000)*(DataModel!$B$4:$B$130=$B1000),0),MATCH(AQ$3,DataModel!$F$2:$DI$2,0))*$C1000,"")</f>
        <v/>
      </c>
      <c r="AR1000" s="34" t="str" cm="1">
        <f t="array" ref="AR1000">IF(ISNUMBER(DataModel!AR$112),INDEX(DataModel!$F$4:$DI$130,MATCH(1,(DataModel!$A$4:$A$130=$A1000)*(DataModel!$B$4:$B$130=$B1000),0),MATCH(AR$3,DataModel!$F$2:$DI$2,0))*$C1000,"")</f>
        <v/>
      </c>
      <c r="AS1000" s="134" t="str" cm="1">
        <f t="array" ref="AS1000">IF(ISNUMBER(DataModel!AS$112),INDEX(DataModel!$F$4:$DI$130,MATCH(1,(DataModel!$A$4:$A$130=$A1000)*(DataModel!$B$4:$B$130=$B1000),0),MATCH(AS$3,DataModel!$F$2:$DI$2,0))*$C1000,"")</f>
        <v/>
      </c>
      <c r="AT1000" s="133" t="str" cm="1">
        <f t="array" ref="AT1000">IF(ISNUMBER(DataModel!AT$112),INDEX(DataModel!$F$4:$DI$130,MATCH(1,(DataModel!$A$4:$A$130=$A1000)*(DataModel!$B$4:$B$130=$B1000),0),MATCH(AT$3,DataModel!$F$2:$DI$2,0))*$C1000,"")</f>
        <v/>
      </c>
      <c r="AU1000" s="34" t="str" cm="1">
        <f t="array" ref="AU1000">IF(ISNUMBER(DataModel!AU$112),INDEX(DataModel!$F$4:$DI$130,MATCH(1,(DataModel!$A$4:$A$130=$A1000)*(DataModel!$B$4:$B$130=$B1000),0),MATCH(AU$3,DataModel!$F$2:$DI$2,0))*$C1000,"")</f>
        <v/>
      </c>
      <c r="AV1000" s="34" t="str" cm="1">
        <f t="array" ref="AV1000">IF(ISNUMBER(DataModel!AV$112),INDEX(DataModel!$F$4:$DI$130,MATCH(1,(DataModel!$A$4:$A$130=$A1000)*(DataModel!$B$4:$B$130=$B1000),0),MATCH(AV$3,DataModel!$F$2:$DI$2,0))*$C1000,"")</f>
        <v/>
      </c>
      <c r="AW1000" s="134" t="str" cm="1">
        <f t="array" ref="AW1000">IF(ISNUMBER(DataModel!AW$112),INDEX(DataModel!$F$4:$DI$130,MATCH(1,(DataModel!$A$4:$A$130=$A1000)*(DataModel!$B$4:$B$130=$B1000),0),MATCH(AW$3,DataModel!$F$2:$DI$2,0))*$C1000,"")</f>
        <v/>
      </c>
      <c r="AX1000" s="133" t="str" cm="1">
        <f t="array" ref="AX1000">IF(ISNUMBER(DataModel!AX$112),INDEX(DataModel!$F$4:$DI$130,MATCH(1,(DataModel!$A$4:$A$130=$A1000)*(DataModel!$B$4:$B$130=$B1000),0),MATCH(AX$3,DataModel!$F$2:$DI$2,0))*$C1000,"")</f>
        <v/>
      </c>
      <c r="AY1000" s="34" t="str" cm="1">
        <f t="array" ref="AY1000">IF(ISNUMBER(DataModel!AY$112),INDEX(DataModel!$F$4:$DI$130,MATCH(1,(DataModel!$A$4:$A$130=$A1000)*(DataModel!$B$4:$B$130=$B1000),0),MATCH(AY$3,DataModel!$F$2:$DI$2,0))*$C1000,"")</f>
        <v/>
      </c>
      <c r="AZ1000" s="34" t="str" cm="1">
        <f t="array" ref="AZ1000">IF(ISNUMBER(DataModel!AZ$112),INDEX(DataModel!$F$4:$DI$130,MATCH(1,(DataModel!$A$4:$A$130=$A1000)*(DataModel!$B$4:$B$130=$B1000),0),MATCH(AZ$3,DataModel!$F$2:$DI$2,0))*$C1000,"")</f>
        <v/>
      </c>
      <c r="BA1000" s="134" t="str" cm="1">
        <f t="array" ref="BA1000">IF(ISNUMBER(DataModel!BA$112),INDEX(DataModel!$F$4:$DI$130,MATCH(1,(DataModel!$A$4:$A$130=$A1000)*(DataModel!$B$4:$B$130=$B1000),0),MATCH(BA$3,DataModel!$F$2:$DI$2,0))*$C1000,"")</f>
        <v/>
      </c>
      <c r="BB1000" s="133" t="str" cm="1">
        <f t="array" ref="BB1000">IF(ISNUMBER(DataModel!BB$112),INDEX(DataModel!$F$4:$DI$130,MATCH(1,(DataModel!$A$4:$A$130=$A1000)*(DataModel!$B$4:$B$130=$B1000),0),MATCH(BB$3,DataModel!$F$2:$DI$2,0))*$C1000,"")</f>
        <v/>
      </c>
      <c r="BC1000" s="34" t="str" cm="1">
        <f t="array" ref="BC1000">IF(ISNUMBER(DataModel!BC$112),INDEX(DataModel!$F$4:$DI$130,MATCH(1,(DataModel!$A$4:$A$130=$A1000)*(DataModel!$B$4:$B$130=$B1000),0),MATCH(BC$3,DataModel!$F$2:$DI$2,0))*$C1000,"")</f>
        <v/>
      </c>
      <c r="BD1000" s="34" t="str" cm="1">
        <f t="array" ref="BD1000">IF(ISNUMBER(DataModel!BD$112),INDEX(DataModel!$F$4:$DI$130,MATCH(1,(DataModel!$A$4:$A$130=$A1000)*(DataModel!$B$4:$B$130=$B1000),0),MATCH(BD$3,DataModel!$F$2:$DI$2,0))*$C1000,"")</f>
        <v/>
      </c>
      <c r="BE1000" s="134" t="str" cm="1">
        <f t="array" ref="BE1000">IF(ISNUMBER(DataModel!BE$112),INDEX(DataModel!$F$4:$DI$130,MATCH(1,(DataModel!$A$4:$A$130=$A1000)*(DataModel!$B$4:$B$130=$B1000),0),MATCH(BE$3,DataModel!$F$2:$DI$2,0))*$C1000,"")</f>
        <v/>
      </c>
      <c r="BF1000" s="133" t="str" cm="1">
        <f t="array" ref="BF1000">IF(ISNUMBER(DataModel!BF$112),INDEX(DataModel!$F$4:$DI$130,MATCH(1,(DataModel!$A$4:$A$130=$A1000)*(DataModel!$B$4:$B$130=$B1000),0),MATCH(BF$3,DataModel!$F$2:$DI$2,0))*$C1000,"")</f>
        <v/>
      </c>
      <c r="BG1000" s="34" t="str" cm="1">
        <f t="array" ref="BG1000">IF(ISNUMBER(DataModel!BG$112),INDEX(DataModel!$F$4:$DI$130,MATCH(1,(DataModel!$A$4:$A$130=$A1000)*(DataModel!$B$4:$B$130=$B1000),0),MATCH(BG$3,DataModel!$F$2:$DI$2,0))*$C1000,"")</f>
        <v/>
      </c>
      <c r="BH1000" s="34" t="str" cm="1">
        <f t="array" ref="BH1000">IF(ISNUMBER(DataModel!BH$112),INDEX(DataModel!$F$4:$DI$130,MATCH(1,(DataModel!$A$4:$A$130=$A1000)*(DataModel!$B$4:$B$130=$B1000),0),MATCH(BH$3,DataModel!$F$2:$DI$2,0))*$C1000,"")</f>
        <v/>
      </c>
      <c r="BI1000" s="134" t="str" cm="1">
        <f t="array" ref="BI1000">IF(ISNUMBER(DataModel!BI$112),INDEX(DataModel!$F$4:$DI$130,MATCH(1,(DataModel!$A$4:$A$130=$A1000)*(DataModel!$B$4:$B$130=$B1000),0),MATCH(BI$3,DataModel!$F$2:$DI$2,0))*$C1000,"")</f>
        <v/>
      </c>
      <c r="BJ1000" s="133" t="str" cm="1">
        <f t="array" ref="BJ1000">IF(ISNUMBER(DataModel!BJ$112),INDEX(DataModel!$F$4:$DI$130,MATCH(1,(DataModel!$A$4:$A$130=$A1000)*(DataModel!$B$4:$B$130=$B1000),0),MATCH(BJ$3,DataModel!$F$2:$DI$2,0))*$C1000,"")</f>
        <v/>
      </c>
      <c r="BK1000" s="34" t="str" cm="1">
        <f t="array" ref="BK1000">IF(ISNUMBER(DataModel!BK$112),INDEX(DataModel!$F$4:$DI$130,MATCH(1,(DataModel!$A$4:$A$130=$A1000)*(DataModel!$B$4:$B$130=$B1000),0),MATCH(BK$3,DataModel!$F$2:$DI$2,0))*$C1000,"")</f>
        <v/>
      </c>
      <c r="BL1000" s="34" t="str" cm="1">
        <f t="array" ref="BL1000">IF(ISNUMBER(DataModel!BL$112),INDEX(DataModel!$F$4:$DI$130,MATCH(1,(DataModel!$A$4:$A$130=$A1000)*(DataModel!$B$4:$B$130=$B1000),0),MATCH(BL$3,DataModel!$F$2:$DI$2,0))*$C1000,"")</f>
        <v/>
      </c>
      <c r="BM1000" s="134" t="str" cm="1">
        <f t="array" ref="BM1000">IF(ISNUMBER(DataModel!BM$112),INDEX(DataModel!$F$4:$DI$130,MATCH(1,(DataModel!$A$4:$A$130=$A1000)*(DataModel!$B$4:$B$130=$B1000),0),MATCH(BM$3,DataModel!$F$2:$DI$2,0))*$C1000,"")</f>
        <v/>
      </c>
      <c r="BN1000" s="133" t="str" cm="1">
        <f t="array" ref="BN1000">IF(ISNUMBER(DataModel!BN$112),INDEX(DataModel!$F$4:$DI$130,MATCH(1,(DataModel!$A$4:$A$130=$A1000)*(DataModel!$B$4:$B$130=$B1000),0),MATCH(BN$3,DataModel!$F$2:$DI$2,0))*$C1000,"")</f>
        <v/>
      </c>
      <c r="BO1000" s="34" t="str" cm="1">
        <f t="array" ref="BO1000">IF(ISNUMBER(DataModel!BO$112),INDEX(DataModel!$F$4:$DI$130,MATCH(1,(DataModel!$A$4:$A$130=$A1000)*(DataModel!$B$4:$B$130=$B1000),0),MATCH(BO$3,DataModel!$F$2:$DI$2,0))*$C1000,"")</f>
        <v/>
      </c>
      <c r="BP1000" s="34" t="str" cm="1">
        <f t="array" ref="BP1000">IF(ISNUMBER(DataModel!BP$112),INDEX(DataModel!$F$4:$DI$130,MATCH(1,(DataModel!$A$4:$A$130=$A1000)*(DataModel!$B$4:$B$130=$B1000),0),MATCH(BP$3,DataModel!$F$2:$DI$2,0))*$C1000,"")</f>
        <v/>
      </c>
      <c r="BQ1000" s="134" t="str" cm="1">
        <f t="array" ref="BQ1000">IF(ISNUMBER(DataModel!BQ$112),INDEX(DataModel!$F$4:$DI$130,MATCH(1,(DataModel!$A$4:$A$130=$A1000)*(DataModel!$B$4:$B$130=$B1000),0),MATCH(BQ$3,DataModel!$F$2:$DI$2,0))*$C1000,"")</f>
        <v/>
      </c>
      <c r="BR1000" s="133" t="str" cm="1">
        <f t="array" ref="BR1000">IF(ISNUMBER(DataModel!BR$112),INDEX(DataModel!$F$4:$DI$130,MATCH(1,(DataModel!$A$4:$A$130=$A1000)*(DataModel!$B$4:$B$130=$B1000),0),MATCH(BR$3,DataModel!$F$2:$DI$2,0))*$C1000,"")</f>
        <v/>
      </c>
      <c r="BS1000" s="34" t="str" cm="1">
        <f t="array" ref="BS1000">IF(ISNUMBER(DataModel!BS$112),INDEX(DataModel!$F$4:$DI$130,MATCH(1,(DataModel!$A$4:$A$130=$A1000)*(DataModel!$B$4:$B$130=$B1000),0),MATCH(BS$3,DataModel!$F$2:$DI$2,0))*$C1000,"")</f>
        <v/>
      </c>
      <c r="BT1000" s="34" t="str" cm="1">
        <f t="array" ref="BT1000">IF(ISNUMBER(DataModel!BT$112),INDEX(DataModel!$F$4:$DI$130,MATCH(1,(DataModel!$A$4:$A$130=$A1000)*(DataModel!$B$4:$B$130=$B1000),0),MATCH(BT$3,DataModel!$F$2:$DI$2,0))*$C1000,"")</f>
        <v/>
      </c>
      <c r="BU1000" s="134" t="str" cm="1">
        <f t="array" ref="BU1000">IF(ISNUMBER(DataModel!BU$112),INDEX(DataModel!$F$4:$DI$130,MATCH(1,(DataModel!$A$4:$A$130=$A1000)*(DataModel!$B$4:$B$130=$B1000),0),MATCH(BU$3,DataModel!$F$2:$DI$2,0))*$C1000,"")</f>
        <v/>
      </c>
      <c r="BV1000" s="133" t="str" cm="1">
        <f t="array" ref="BV1000">IF(ISNUMBER(DataModel!BV$112),INDEX(DataModel!$F$4:$DI$130,MATCH(1,(DataModel!$A$4:$A$130=$A1000)*(DataModel!$B$4:$B$130=$B1000),0),MATCH(BV$3,DataModel!$F$2:$DI$2,0))*$C1000,"")</f>
        <v/>
      </c>
      <c r="BW1000" s="34" t="str" cm="1">
        <f t="array" ref="BW1000">IF(ISNUMBER(DataModel!BW$112),INDEX(DataModel!$F$4:$DI$130,MATCH(1,(DataModel!$A$4:$A$130=$A1000)*(DataModel!$B$4:$B$130=$B1000),0),MATCH(BW$3,DataModel!$F$2:$DI$2,0))*$C1000,"")</f>
        <v/>
      </c>
      <c r="BX1000" s="34" t="str" cm="1">
        <f t="array" ref="BX1000">IF(ISNUMBER(DataModel!BX$112),INDEX(DataModel!$F$4:$DI$130,MATCH(1,(DataModel!$A$4:$A$130=$A1000)*(DataModel!$B$4:$B$130=$B1000),0),MATCH(BX$3,DataModel!$F$2:$DI$2,0))*$C1000,"")</f>
        <v/>
      </c>
      <c r="BY1000" s="134" t="str" cm="1">
        <f t="array" ref="BY1000">IF(ISNUMBER(DataModel!BY$112),INDEX(DataModel!$F$4:$DI$130,MATCH(1,(DataModel!$A$4:$A$130=$A1000)*(DataModel!$B$4:$B$130=$B1000),0),MATCH(BY$3,DataModel!$F$2:$DI$2,0))*$C1000,"")</f>
        <v/>
      </c>
      <c r="BZ1000" s="133" t="str" cm="1">
        <f t="array" ref="BZ1000">IF(ISNUMBER(DataModel!BZ$112),INDEX(DataModel!$F$4:$DI$130,MATCH(1,(DataModel!$A$4:$A$130=$A1000)*(DataModel!$B$4:$B$130=$B1000),0),MATCH(BZ$3,DataModel!$F$2:$DI$2,0))*$C1000,"")</f>
        <v/>
      </c>
      <c r="CA1000" s="34" t="str" cm="1">
        <f t="array" ref="CA1000">IF(ISNUMBER(DataModel!CA$112),INDEX(DataModel!$F$4:$DI$130,MATCH(1,(DataModel!$A$4:$A$130=$A1000)*(DataModel!$B$4:$B$130=$B1000),0),MATCH(CA$3,DataModel!$F$2:$DI$2,0))*$C1000,"")</f>
        <v/>
      </c>
      <c r="CB1000" s="34" t="str" cm="1">
        <f t="array" ref="CB1000">IF(ISNUMBER(DataModel!CB$112),INDEX(DataModel!$F$4:$DI$130,MATCH(1,(DataModel!$A$4:$A$130=$A1000)*(DataModel!$B$4:$B$130=$B1000),0),MATCH(CB$3,DataModel!$F$2:$DI$2,0))*$C1000,"")</f>
        <v/>
      </c>
      <c r="CC1000" s="134" t="str" cm="1">
        <f t="array" ref="CC1000">IF(ISNUMBER(DataModel!CC$112),INDEX(DataModel!$F$4:$DI$130,MATCH(1,(DataModel!$A$4:$A$130=$A1000)*(DataModel!$B$4:$B$130=$B1000),0),MATCH(CC$3,DataModel!$F$2:$DI$2,0))*$C1000,"")</f>
        <v/>
      </c>
      <c r="CD1000" s="133" t="str" cm="1">
        <f t="array" ref="CD1000">IF(ISNUMBER(DataModel!CD$112),INDEX(DataModel!$F$4:$DI$130,MATCH(1,(DataModel!$A$4:$A$130=$A1000)*(DataModel!$B$4:$B$130=$B1000),0),MATCH(CD$3,DataModel!$F$2:$DI$2,0))*$C1000,"")</f>
        <v/>
      </c>
      <c r="CE1000" s="34" t="str" cm="1">
        <f t="array" ref="CE1000">IF(ISNUMBER(DataModel!CE$112),INDEX(DataModel!$F$4:$DI$130,MATCH(1,(DataModel!$A$4:$A$130=$A1000)*(DataModel!$B$4:$B$130=$B1000),0),MATCH(CE$3,DataModel!$F$2:$DI$2,0))*$C1000,"")</f>
        <v/>
      </c>
      <c r="CF1000" s="34" t="str" cm="1">
        <f t="array" ref="CF1000">IF(ISNUMBER(DataModel!CF$112),INDEX(DataModel!$F$4:$DI$130,MATCH(1,(DataModel!$A$4:$A$130=$A1000)*(DataModel!$B$4:$B$130=$B1000),0),MATCH(CF$3,DataModel!$F$2:$DI$2,0))*$C1000,"")</f>
        <v/>
      </c>
      <c r="CG1000" s="134" t="str" cm="1">
        <f t="array" ref="CG1000">IF(ISNUMBER(DataModel!CG$112),INDEX(DataModel!$F$4:$DI$130,MATCH(1,(DataModel!$A$4:$A$130=$A1000)*(DataModel!$B$4:$B$130=$B1000),0),MATCH(CG$3,DataModel!$F$2:$DI$2,0))*$C1000,"")</f>
        <v/>
      </c>
      <c r="CH1000" s="133" t="str" cm="1">
        <f t="array" ref="CH1000">IF(ISNUMBER(DataModel!CH$112),INDEX(DataModel!$F$4:$DI$130,MATCH(1,(DataModel!$A$4:$A$130=$A1000)*(DataModel!$B$4:$B$130=$B1000),0),MATCH(CH$3,DataModel!$F$2:$DI$2,0))*$C1000,"")</f>
        <v/>
      </c>
      <c r="CI1000" s="34" t="str" cm="1">
        <f t="array" ref="CI1000">IF(ISNUMBER(DataModel!CI$112),INDEX(DataModel!$F$4:$DI$130,MATCH(1,(DataModel!$A$4:$A$130=$A1000)*(DataModel!$B$4:$B$130=$B1000),0),MATCH(CI$3,DataModel!$F$2:$DI$2,0))*$C1000,"")</f>
        <v/>
      </c>
      <c r="CJ1000" s="34" t="str" cm="1">
        <f t="array" ref="CJ1000">IF(ISNUMBER(DataModel!CJ$112),INDEX(DataModel!$F$4:$DI$130,MATCH(1,(DataModel!$A$4:$A$130=$A1000)*(DataModel!$B$4:$B$130=$B1000),0),MATCH(CJ$3,DataModel!$F$2:$DI$2,0))*$C1000,"")</f>
        <v/>
      </c>
      <c r="CK1000" s="134" t="str" cm="1">
        <f t="array" ref="CK1000">IF(ISNUMBER(DataModel!CK$112),INDEX(DataModel!$F$4:$DI$130,MATCH(1,(DataModel!$A$4:$A$130=$A1000)*(DataModel!$B$4:$B$130=$B1000),0),MATCH(CK$3,DataModel!$F$2:$DI$2,0))*$C1000,"")</f>
        <v/>
      </c>
      <c r="CL1000" s="133" t="str" cm="1">
        <f t="array" ref="CL1000">IF(ISNUMBER(DataModel!CL$112),INDEX(DataModel!$F$4:$DI$130,MATCH(1,(DataModel!$A$4:$A$130=$A1000)*(DataModel!$B$4:$B$130=$B1000),0),MATCH(CL$3,DataModel!$F$2:$DI$2,0))*$C1000,"")</f>
        <v/>
      </c>
      <c r="CM1000" s="34" t="str" cm="1">
        <f t="array" ref="CM1000">IF(ISNUMBER(DataModel!CM$112),INDEX(DataModel!$F$4:$DI$130,MATCH(1,(DataModel!$A$4:$A$130=$A1000)*(DataModel!$B$4:$B$130=$B1000),0),MATCH(CM$3,DataModel!$F$2:$DI$2,0))*$C1000,"")</f>
        <v/>
      </c>
      <c r="CN1000" s="34" t="str" cm="1">
        <f t="array" ref="CN1000">IF(ISNUMBER(DataModel!CN$112),INDEX(DataModel!$F$4:$DI$130,MATCH(1,(DataModel!$A$4:$A$130=$A1000)*(DataModel!$B$4:$B$130=$B1000),0),MATCH(CN$3,DataModel!$F$2:$DI$2,0))*$C1000,"")</f>
        <v/>
      </c>
      <c r="CO1000" s="134" t="str" cm="1">
        <f t="array" ref="CO1000">IF(ISNUMBER(DataModel!CO$112),INDEX(DataModel!$F$4:$DI$130,MATCH(1,(DataModel!$A$4:$A$130=$A1000)*(DataModel!$B$4:$B$130=$B1000),0),MATCH(CO$3,DataModel!$F$2:$DI$2,0))*$C1000,"")</f>
        <v/>
      </c>
      <c r="CP1000" s="133" t="str" cm="1">
        <f t="array" ref="CP1000">IF(ISNUMBER(DataModel!CP$112),INDEX(DataModel!$F$4:$DI$130,MATCH(1,(DataModel!$A$4:$A$130=$A1000)*(DataModel!$B$4:$B$130=$B1000),0),MATCH(CP$3,DataModel!$F$2:$DI$2,0))*$C1000,"")</f>
        <v/>
      </c>
      <c r="CQ1000" s="34" t="str" cm="1">
        <f t="array" ref="CQ1000">IF(ISNUMBER(DataModel!CQ$112),INDEX(DataModel!$F$4:$DI$130,MATCH(1,(DataModel!$A$4:$A$130=$A1000)*(DataModel!$B$4:$B$130=$B1000),0),MATCH(CQ$3,DataModel!$F$2:$DI$2,0))*$C1000,"")</f>
        <v/>
      </c>
      <c r="CR1000" s="34" t="str" cm="1">
        <f t="array" ref="CR1000">IF(ISNUMBER(DataModel!CR$112),INDEX(DataModel!$F$4:$DI$130,MATCH(1,(DataModel!$A$4:$A$130=$A1000)*(DataModel!$B$4:$B$130=$B1000),0),MATCH(CR$3,DataModel!$F$2:$DI$2,0))*$C1000,"")</f>
        <v/>
      </c>
      <c r="CS1000" s="134" t="str" cm="1">
        <f t="array" ref="CS1000">IF(ISNUMBER(DataModel!CS$112),INDEX(DataModel!$F$4:$DI$130,MATCH(1,(DataModel!$A$4:$A$130=$A1000)*(DataModel!$B$4:$B$130=$B1000),0),MATCH(CS$3,DataModel!$F$2:$DI$2,0))*$C1000,"")</f>
        <v/>
      </c>
      <c r="CT1000" s="133" t="str" cm="1">
        <f t="array" ref="CT1000">IF(ISNUMBER(DataModel!CT$112),INDEX(DataModel!$F$4:$DI$130,MATCH(1,(DataModel!$A$4:$A$130=$A1000)*(DataModel!$B$4:$B$130=$B1000),0),MATCH(CT$3,DataModel!$F$2:$DI$2,0))*$C1000,"")</f>
        <v/>
      </c>
      <c r="CU1000" s="34" t="str" cm="1">
        <f t="array" ref="CU1000">IF(ISNUMBER(DataModel!CU$112),INDEX(DataModel!$F$4:$DI$130,MATCH(1,(DataModel!$A$4:$A$130=$A1000)*(DataModel!$B$4:$B$130=$B1000),0),MATCH(CU$3,DataModel!$F$2:$DI$2,0))*$C1000,"")</f>
        <v/>
      </c>
      <c r="CV1000" s="34" t="str" cm="1">
        <f t="array" ref="CV1000">IF(ISNUMBER(DataModel!CV$112),INDEX(DataModel!$F$4:$DI$130,MATCH(1,(DataModel!$A$4:$A$130=$A1000)*(DataModel!$B$4:$B$130=$B1000),0),MATCH(CV$3,DataModel!$F$2:$DI$2,0))*$C1000,"")</f>
        <v/>
      </c>
      <c r="CW1000" s="134" t="str" cm="1">
        <f t="array" ref="CW1000">IF(ISNUMBER(DataModel!CW$112),INDEX(DataModel!$F$4:$DI$130,MATCH(1,(DataModel!$A$4:$A$130=$A1000)*(DataModel!$B$4:$B$130=$B1000),0),MATCH(CW$3,DataModel!$F$2:$DI$2,0))*$C1000,"")</f>
        <v/>
      </c>
      <c r="CX1000" s="133" t="str" cm="1">
        <f t="array" ref="CX1000">IF(ISNUMBER(DataModel!CX$112),INDEX(DataModel!$F$4:$DI$130,MATCH(1,(DataModel!$A$4:$A$130=$A1000)*(DataModel!$B$4:$B$130=$B1000),0),MATCH(CX$3,DataModel!$F$2:$DI$2,0))*$C1000,"")</f>
        <v/>
      </c>
      <c r="CY1000" s="34" t="str" cm="1">
        <f t="array" ref="CY1000">IF(ISNUMBER(DataModel!CY$112),INDEX(DataModel!$F$4:$DI$130,MATCH(1,(DataModel!$A$4:$A$130=$A1000)*(DataModel!$B$4:$B$130=$B1000),0),MATCH(CY$3,DataModel!$F$2:$DI$2,0))*$C1000,"")</f>
        <v/>
      </c>
      <c r="CZ1000" s="34" t="str" cm="1">
        <f t="array" ref="CZ1000">IF(ISNUMBER(DataModel!CZ$112),INDEX(DataModel!$F$4:$DI$130,MATCH(1,(DataModel!$A$4:$A$130=$A1000)*(DataModel!$B$4:$B$130=$B1000),0),MATCH(CZ$3,DataModel!$F$2:$DI$2,0))*$C1000,"")</f>
        <v/>
      </c>
      <c r="DA1000" s="134" t="str" cm="1">
        <f t="array" ref="DA1000">IF(ISNUMBER(DataModel!DA$112),INDEX(DataModel!$F$4:$DI$130,MATCH(1,(DataModel!$A$4:$A$130=$A1000)*(DataModel!$B$4:$B$130=$B1000),0),MATCH(DA$3,DataModel!$F$2:$DI$2,0))*$C1000,"")</f>
        <v/>
      </c>
      <c r="DB1000" s="133" t="str" cm="1">
        <f t="array" ref="DB1000">IF(ISNUMBER(DataModel!DB$112),INDEX(DataModel!$F$4:$DI$130,MATCH(1,(DataModel!$A$4:$A$130=$A1000)*(DataModel!$B$4:$B$130=$B1000),0),MATCH(DB$3,DataModel!$F$2:$DI$2,0))*$C1000,"")</f>
        <v/>
      </c>
      <c r="DC1000" s="34" t="str" cm="1">
        <f t="array" ref="DC1000">IF(ISNUMBER(DataModel!DC$112),INDEX(DataModel!$F$4:$DI$130,MATCH(1,(DataModel!$A$4:$A$130=$A1000)*(DataModel!$B$4:$B$130=$B1000),0),MATCH(DC$3,DataModel!$F$2:$DI$2,0))*$C1000,"")</f>
        <v/>
      </c>
      <c r="DD1000" s="34" t="str" cm="1">
        <f t="array" ref="DD1000">IF(ISNUMBER(DataModel!DD$112),INDEX(DataModel!$F$4:$DI$130,MATCH(1,(DataModel!$A$4:$A$130=$A1000)*(DataModel!$B$4:$B$130=$B1000),0),MATCH(DD$3,DataModel!$F$2:$DI$2,0))*$C1000,"")</f>
        <v/>
      </c>
      <c r="DE1000" s="134" t="str" cm="1">
        <f t="array" ref="DE1000">IF(ISNUMBER(DataModel!DE$112),INDEX(DataModel!$F$4:$DI$130,MATCH(1,(DataModel!$A$4:$A$130=$A1000)*(DataModel!$B$4:$B$130=$B1000),0),MATCH(DE$3,DataModel!$F$2:$DI$2,0))*$C1000,"")</f>
        <v/>
      </c>
      <c r="DF1000" s="133" t="str" cm="1">
        <f t="array" ref="DF1000">IF(ISNUMBER(DataModel!DF$112),INDEX(DataModel!$F$4:$DI$130,MATCH(1,(DataModel!$A$4:$A$130=$A1000)*(DataModel!$B$4:$B$130=$B1000),0),MATCH(DF$3,DataModel!$F$2:$DI$2,0))*$C1000,"")</f>
        <v/>
      </c>
      <c r="DG1000" s="34" t="str" cm="1">
        <f t="array" ref="DG1000">IF(ISNUMBER(DataModel!DG$112),INDEX(DataModel!$F$4:$DI$130,MATCH(1,(DataModel!$A$4:$A$130=$A1000)*(DataModel!$B$4:$B$130=$B1000),0),MATCH(DG$3,DataModel!$F$2:$DI$2,0))*$C1000,"")</f>
        <v/>
      </c>
      <c r="DH1000" s="34" t="str" cm="1">
        <f t="array" ref="DH1000">IF(ISNUMBER(DataModel!DH$112),INDEX(DataModel!$F$4:$DI$130,MATCH(1,(DataModel!$A$4:$A$130=$A1000)*(DataModel!$B$4:$B$130=$B1000),0),MATCH(DH$3,DataModel!$F$2:$DI$2,0))*$C1000,"")</f>
        <v/>
      </c>
      <c r="DI1000" s="134" t="str" cm="1">
        <f t="array" ref="DI1000">IF(ISNUMBER(DataModel!DI$112),INDEX(DataModel!$F$4:$DI$130,MATCH(1,(DataModel!$A$4:$A$130=$A1000)*(DataModel!$B$4:$B$130=$B1000),0),MATCH(DI$3,DataModel!$F$2:$DI$2,0))*$C1000,"")</f>
        <v/>
      </c>
      <c r="DJ1000" s="69"/>
      <c r="DK1000" s="34" t="str" cm="1">
        <f t="array" ref="DK1000">IF(ISNUMBER(DataModel!DK$112),INDEX(DataModel!$DK$4:$EK$130,MATCH(1,(DataModel!$A$4:$A$130=$A1000)*(DataModel!$B$4:$B$130=$B1000),0),MATCH(DK$3,DataModel!$DK$2:$EK$2,0))*$C1000,"")</f>
        <v/>
      </c>
      <c r="DL1000" s="34" t="str" cm="1">
        <f t="array" ref="DL1000">IF(ISNUMBER(DataModel!DL$112),INDEX(DataModel!$DK$4:$EK$130,MATCH(1,(DataModel!$A$4:$A$130=$A1000)*(DataModel!$B$4:$B$130=$B1000),0),MATCH(DL$3,DataModel!$DK$2:$EK$2,0))*$C1000,"")</f>
        <v/>
      </c>
      <c r="DM1000" s="34" t="str" cm="1">
        <f t="array" ref="DM1000">IF(ISNUMBER(DataModel!DM$112),INDEX(DataModel!$DK$4:$EK$130,MATCH(1,(DataModel!$A$4:$A$130=$A1000)*(DataModel!$B$4:$B$130=$B1000),0),MATCH(DM$3,DataModel!$DK$2:$EK$2,0))*$C1000,"")</f>
        <v/>
      </c>
      <c r="DN1000" s="34" t="str" cm="1">
        <f t="array" ref="DN1000">IF(ISNUMBER(DataModel!DN$112),INDEX(DataModel!$DK$4:$EK$130,MATCH(1,(DataModel!$A$4:$A$130=$A1000)*(DataModel!$B$4:$B$130=$B1000),0),MATCH(DN$3,DataModel!$DK$2:$EK$2,0))*$C1000,"")</f>
        <v/>
      </c>
      <c r="DO1000" s="34" t="str" cm="1">
        <f t="array" ref="DO1000">IF(ISNUMBER(DataModel!DO$112),INDEX(DataModel!$DK$4:$EK$130,MATCH(1,(DataModel!$A$4:$A$130=$A1000)*(DataModel!$B$4:$B$130=$B1000),0),MATCH(DO$3,DataModel!$DK$2:$EK$2,0))*$C1000,"")</f>
        <v/>
      </c>
      <c r="DP1000" s="34" t="str" cm="1">
        <f t="array" ref="DP1000">IF(ISNUMBER(DataModel!DP$112),INDEX(DataModel!$DK$4:$EK$130,MATCH(1,(DataModel!$A$4:$A$130=$A1000)*(DataModel!$B$4:$B$130=$B1000),0),MATCH(DP$3,DataModel!$DK$2:$EK$2,0))*$C1000,"")</f>
        <v/>
      </c>
      <c r="DQ1000" s="34" t="str" cm="1">
        <f t="array" ref="DQ1000">IF(ISNUMBER(DataModel!DQ$112),INDEX(DataModel!$DK$4:$EK$130,MATCH(1,(DataModel!$A$4:$A$130=$A1000)*(DataModel!$B$4:$B$130=$B1000),0),MATCH(DQ$3,DataModel!$DK$2:$EK$2,0))*$C1000,"")</f>
        <v/>
      </c>
      <c r="DR1000" s="34" t="str" cm="1">
        <f t="array" ref="DR1000">IF(ISNUMBER(DataModel!DR$112),INDEX(DataModel!$DK$4:$EK$130,MATCH(1,(DataModel!$A$4:$A$130=$A1000)*(DataModel!$B$4:$B$130=$B1000),0),MATCH(DR$3,DataModel!$DK$2:$EK$2,0))*$C1000,"")</f>
        <v/>
      </c>
      <c r="DS1000" s="34" t="str" cm="1">
        <f t="array" ref="DS1000">IF(ISNUMBER(DataModel!DS$112),INDEX(DataModel!$DK$4:$EK$130,MATCH(1,(DataModel!$A$4:$A$130=$A1000)*(DataModel!$B$4:$B$130=$B1000),0),MATCH(DS$3,DataModel!$DK$2:$EK$2,0))*$C1000,"")</f>
        <v/>
      </c>
      <c r="DT1000" s="34" t="str" cm="1">
        <f t="array" ref="DT1000">IF(ISNUMBER(DataModel!DT$112),INDEX(DataModel!$DK$4:$EK$130,MATCH(1,(DataModel!$A$4:$A$130=$A1000)*(DataModel!$B$4:$B$130=$B1000),0),MATCH(DT$3,DataModel!$DK$2:$EK$2,0))*$C1000,"")</f>
        <v/>
      </c>
      <c r="DU1000" s="34" t="str" cm="1">
        <f t="array" ref="DU1000">IF(ISNUMBER(DataModel!DU$112),INDEX(DataModel!$DK$4:$EK$130,MATCH(1,(DataModel!$A$4:$A$130=$A1000)*(DataModel!$B$4:$B$130=$B1000),0),MATCH(DU$3,DataModel!$DK$2:$EK$2,0))*$C1000,"")</f>
        <v/>
      </c>
      <c r="DV1000" s="34" t="str" cm="1">
        <f t="array" ref="DV1000">IF(ISNUMBER(DataModel!DV$112),INDEX(DataModel!$DK$4:$EK$130,MATCH(1,(DataModel!$A$4:$A$130=$A1000)*(DataModel!$B$4:$B$130=$B1000),0),MATCH(DV$3,DataModel!$DK$2:$EK$2,0))*$C1000,"")</f>
        <v/>
      </c>
      <c r="DW1000" s="34" t="str" cm="1">
        <f t="array" ref="DW1000">IF(ISNUMBER(DataModel!DW$112),INDEX(DataModel!$DK$4:$EK$130,MATCH(1,(DataModel!$A$4:$A$130=$A1000)*(DataModel!$B$4:$B$130=$B1000),0),MATCH(DW$3,DataModel!$DK$2:$EK$2,0))*$C1000,"")</f>
        <v/>
      </c>
      <c r="DX1000" s="34" t="str" cm="1">
        <f t="array" ref="DX1000">IF(ISNUMBER(DataModel!DX$112),INDEX(DataModel!$DK$4:$EK$130,MATCH(1,(DataModel!$A$4:$A$130=$A1000)*(DataModel!$B$4:$B$130=$B1000),0),MATCH(DX$3,DataModel!$DK$2:$EK$2,0))*$C1000,"")</f>
        <v/>
      </c>
      <c r="DY1000" s="34" t="str" cm="1">
        <f t="array" ref="DY1000">IF(ISNUMBER(DataModel!DY$112),INDEX(DataModel!$DK$4:$EK$130,MATCH(1,(DataModel!$A$4:$A$130=$A1000)*(DataModel!$B$4:$B$130=$B1000),0),MATCH(DY$3,DataModel!$DK$2:$EK$2,0))*$C1000,"")</f>
        <v/>
      </c>
      <c r="DZ1000" s="34" t="str" cm="1">
        <f t="array" ref="DZ1000">IF(ISNUMBER(DataModel!DZ$112),INDEX(DataModel!$DK$4:$EK$130,MATCH(1,(DataModel!$A$4:$A$130=$A1000)*(DataModel!$B$4:$B$130=$B1000),0),MATCH(DZ$3,DataModel!$DK$2:$EK$2,0))*$C1000,"")</f>
        <v/>
      </c>
      <c r="EA1000" s="34" t="str" cm="1">
        <f t="array" ref="EA1000">IF(ISNUMBER(DataModel!EA$112),INDEX(DataModel!$DK$4:$EK$130,MATCH(1,(DataModel!$A$4:$A$130=$A1000)*(DataModel!$B$4:$B$130=$B1000),0),MATCH(EA$3,DataModel!$DK$2:$EK$2,0))*$C1000,"")</f>
        <v/>
      </c>
      <c r="EB1000" s="34" t="str" cm="1">
        <f t="array" ref="EB1000">IF(ISNUMBER(DataModel!EB$112),INDEX(DataModel!$DK$4:$EK$130,MATCH(1,(DataModel!$A$4:$A$130=$A1000)*(DataModel!$B$4:$B$130=$B1000),0),MATCH(EB$3,DataModel!$DK$2:$EK$2,0))*$C1000,"")</f>
        <v/>
      </c>
      <c r="EC1000" s="34" t="str" cm="1">
        <f t="array" ref="EC1000">IF(ISNUMBER(DataModel!EC$112),INDEX(DataModel!$DK$4:$EK$130,MATCH(1,(DataModel!$A$4:$A$130=$A1000)*(DataModel!$B$4:$B$130=$B1000),0),MATCH(EC$3,DataModel!$DK$2:$EK$2,0))*$C1000,"")</f>
        <v/>
      </c>
      <c r="ED1000" s="34" t="str" cm="1">
        <f t="array" ref="ED1000">IF(ISNUMBER(DataModel!ED$112),INDEX(DataModel!$DK$4:$EK$130,MATCH(1,(DataModel!$A$4:$A$130=$A1000)*(DataModel!$B$4:$B$130=$B1000),0),MATCH(ED$3,DataModel!$DK$2:$EK$2,0))*$C1000,"")</f>
        <v/>
      </c>
      <c r="EE1000" s="34" t="str" cm="1">
        <f t="array" ref="EE1000">IF(ISNUMBER(DataModel!EE$112),INDEX(DataModel!$DK$4:$EK$130,MATCH(1,(DataModel!$A$4:$A$130=$A1000)*(DataModel!$B$4:$B$130=$B1000),0),MATCH(EE$3,DataModel!$DK$2:$EK$2,0))*$C1000,"")</f>
        <v/>
      </c>
      <c r="EF1000" s="34" t="str" cm="1">
        <f t="array" ref="EF1000">IF(ISNUMBER(DataModel!EF$112),INDEX(DataModel!$DK$4:$EK$130,MATCH(1,(DataModel!$A$4:$A$130=$A1000)*(DataModel!$B$4:$B$130=$B1000),0),MATCH(EF$3,DataModel!$DK$2:$EK$2,0))*$C1000,"")</f>
        <v/>
      </c>
      <c r="EG1000" s="34" t="str" cm="1">
        <f t="array" ref="EG1000">IF(ISNUMBER(DataModel!EG$112),INDEX(DataModel!$DK$4:$EK$130,MATCH(1,(DataModel!$A$4:$A$130=$A1000)*(DataModel!$B$4:$B$130=$B1000),0),MATCH(EG$3,DataModel!$DK$2:$EK$2,0))*$C1000,"")</f>
        <v/>
      </c>
      <c r="EH1000" s="34" t="str" cm="1">
        <f t="array" ref="EH1000">IF(ISNUMBER(DataModel!EH$112),INDEX(DataModel!$DK$4:$EK$130,MATCH(1,(DataModel!$A$4:$A$130=$A1000)*(DataModel!$B$4:$B$130=$B1000),0),MATCH(EH$3,DataModel!$DK$2:$EK$2,0))*$C1000,"")</f>
        <v/>
      </c>
      <c r="EI1000" s="34" t="str" cm="1">
        <f t="array" ref="EI1000">IF(ISNUMBER(DataModel!EI$112),INDEX(DataModel!$DK$4:$EK$130,MATCH(1,(DataModel!$A$4:$A$130=$A1000)*(DataModel!$B$4:$B$130=$B1000),0),MATCH(EI$3,DataModel!$DK$2:$EK$2,0))*$C1000,"")</f>
        <v/>
      </c>
      <c r="EJ1000" s="34" t="str" cm="1">
        <f t="array" ref="EJ1000">IF(ISNUMBER(DataModel!EJ$112),INDEX(DataModel!$DK$4:$EK$130,MATCH(1,(DataModel!$A$4:$A$130=$A1000)*(DataModel!$B$4:$B$130=$B1000),0),MATCH(EJ$3,DataModel!$DK$2:$EK$2,0))*$C1000,"")</f>
        <v/>
      </c>
      <c r="EK1000" s="34" t="str" cm="1">
        <f t="array" ref="EK1000">IF(ISNUMBER(DataModel!EK$112),INDEX(DataModel!$DK$4:$EK$130,MATCH(1,(DataModel!$A$4:$A$130=$A1000)*(DataModel!$B$4:$B$130=$B1000),0),MATCH(EK$3,DataModel!$DK$2:$EK$2,0))*$C1000,"")</f>
        <v/>
      </c>
    </row>
    <row r="1001" spans="1:141" x14ac:dyDescent="0.25">
      <c r="A1001" s="90" t="s">
        <v>453</v>
      </c>
      <c r="B1001" s="90" t="s">
        <v>455</v>
      </c>
      <c r="C1001" s="111">
        <f t="shared" ref="C1001:C1002" si="2136">$C$6</f>
        <v>9.9999999999999995E-7</v>
      </c>
      <c r="D1001" s="90"/>
      <c r="E1001" t="s">
        <v>470</v>
      </c>
      <c r="F1001" s="133" t="str" cm="1">
        <f t="array" ref="F1001">IF(ISNUMBER(DataModel!F$112),INDEX(DataModel!$F$4:$DI$130,MATCH(1,(DataModel!$A$4:$A$130=$A1001)*(DataModel!$B$4:$B$130=$B1001),0),MATCH(F$3,DataModel!$F$2:$DI$2,0))*$C1001,"")</f>
        <v/>
      </c>
      <c r="G1001" s="34" t="str" cm="1">
        <f t="array" ref="G1001">IF(ISNUMBER(DataModel!G$112),INDEX(DataModel!$F$4:$DI$130,MATCH(1,(DataModel!$A$4:$A$130=$A1001)*(DataModel!$B$4:$B$130=$B1001),0),MATCH(G$3,DataModel!$F$2:$DI$2,0))*$C1001,"")</f>
        <v/>
      </c>
      <c r="H1001" s="34" t="str" cm="1">
        <f t="array" ref="H1001">IF(ISNUMBER(DataModel!H$112),INDEX(DataModel!$F$4:$DI$130,MATCH(1,(DataModel!$A$4:$A$130=$A1001)*(DataModel!$B$4:$B$130=$B1001),0),MATCH(H$3,DataModel!$F$2:$DI$2,0))*$C1001,"")</f>
        <v/>
      </c>
      <c r="I1001" s="134" t="str" cm="1">
        <f t="array" ref="I1001">IF(ISNUMBER(DataModel!I$112),INDEX(DataModel!$F$4:$DI$130,MATCH(1,(DataModel!$A$4:$A$130=$A1001)*(DataModel!$B$4:$B$130=$B1001),0),MATCH(I$3,DataModel!$F$2:$DI$2,0))*$C1001,"")</f>
        <v/>
      </c>
      <c r="J1001" s="133" t="str" cm="1">
        <f t="array" ref="J1001">IF(ISNUMBER(DataModel!J$112),INDEX(DataModel!$F$4:$DI$130,MATCH(1,(DataModel!$A$4:$A$130=$A1001)*(DataModel!$B$4:$B$130=$B1001),0),MATCH(J$3,DataModel!$F$2:$DI$2,0))*$C1001,"")</f>
        <v/>
      </c>
      <c r="K1001" s="34" t="str" cm="1">
        <f t="array" ref="K1001">IF(ISNUMBER(DataModel!K$112),INDEX(DataModel!$F$4:$DI$130,MATCH(1,(DataModel!$A$4:$A$130=$A1001)*(DataModel!$B$4:$B$130=$B1001),0),MATCH(K$3,DataModel!$F$2:$DI$2,0))*$C1001,"")</f>
        <v/>
      </c>
      <c r="L1001" s="34" t="str" cm="1">
        <f t="array" ref="L1001">IF(ISNUMBER(DataModel!L$112),INDEX(DataModel!$F$4:$DI$130,MATCH(1,(DataModel!$A$4:$A$130=$A1001)*(DataModel!$B$4:$B$130=$B1001),0),MATCH(L$3,DataModel!$F$2:$DI$2,0))*$C1001,"")</f>
        <v/>
      </c>
      <c r="M1001" s="134" t="str" cm="1">
        <f t="array" ref="M1001">IF(ISNUMBER(DataModel!M$112),INDEX(DataModel!$F$4:$DI$130,MATCH(1,(DataModel!$A$4:$A$130=$A1001)*(DataModel!$B$4:$B$130=$B1001),0),MATCH(M$3,DataModel!$F$2:$DI$2,0))*$C1001,"")</f>
        <v/>
      </c>
      <c r="N1001" s="133" t="str" cm="1">
        <f t="array" ref="N1001">IF(ISNUMBER(DataModel!N$112),INDEX(DataModel!$F$4:$DI$130,MATCH(1,(DataModel!$A$4:$A$130=$A1001)*(DataModel!$B$4:$B$130=$B1001),0),MATCH(N$3,DataModel!$F$2:$DI$2,0))*$C1001,"")</f>
        <v/>
      </c>
      <c r="O1001" s="34" t="str" cm="1">
        <f t="array" ref="O1001">IF(ISNUMBER(DataModel!O$112),INDEX(DataModel!$F$4:$DI$130,MATCH(1,(DataModel!$A$4:$A$130=$A1001)*(DataModel!$B$4:$B$130=$B1001),0),MATCH(O$3,DataModel!$F$2:$DI$2,0))*$C1001,"")</f>
        <v/>
      </c>
      <c r="P1001" s="34" t="str" cm="1">
        <f t="array" ref="P1001">IF(ISNUMBER(DataModel!P$112),INDEX(DataModel!$F$4:$DI$130,MATCH(1,(DataModel!$A$4:$A$130=$A1001)*(DataModel!$B$4:$B$130=$B1001),0),MATCH(P$3,DataModel!$F$2:$DI$2,0))*$C1001,"")</f>
        <v/>
      </c>
      <c r="Q1001" s="134" t="str" cm="1">
        <f t="array" ref="Q1001">IF(ISNUMBER(DataModel!Q$112),INDEX(DataModel!$F$4:$DI$130,MATCH(1,(DataModel!$A$4:$A$130=$A1001)*(DataModel!$B$4:$B$130=$B1001),0),MATCH(Q$3,DataModel!$F$2:$DI$2,0))*$C1001,"")</f>
        <v/>
      </c>
      <c r="R1001" s="133" t="str" cm="1">
        <f t="array" ref="R1001">IF(ISNUMBER(DataModel!R$112),INDEX(DataModel!$F$4:$DI$130,MATCH(1,(DataModel!$A$4:$A$130=$A1001)*(DataModel!$B$4:$B$130=$B1001),0),MATCH(R$3,DataModel!$F$2:$DI$2,0))*$C1001,"")</f>
        <v/>
      </c>
      <c r="S1001" s="34" t="str" cm="1">
        <f t="array" ref="S1001">IF(ISNUMBER(DataModel!S$112),INDEX(DataModel!$F$4:$DI$130,MATCH(1,(DataModel!$A$4:$A$130=$A1001)*(DataModel!$B$4:$B$130=$B1001),0),MATCH(S$3,DataModel!$F$2:$DI$2,0))*$C1001,"")</f>
        <v/>
      </c>
      <c r="T1001" s="34" t="str" cm="1">
        <f t="array" ref="T1001">IF(ISNUMBER(DataModel!T$112),INDEX(DataModel!$F$4:$DI$130,MATCH(1,(DataModel!$A$4:$A$130=$A1001)*(DataModel!$B$4:$B$130=$B1001),0),MATCH(T$3,DataModel!$F$2:$DI$2,0))*$C1001,"")</f>
        <v/>
      </c>
      <c r="U1001" s="134" t="str" cm="1">
        <f t="array" ref="U1001">IF(ISNUMBER(DataModel!U$112),INDEX(DataModel!$F$4:$DI$130,MATCH(1,(DataModel!$A$4:$A$130=$A1001)*(DataModel!$B$4:$B$130=$B1001),0),MATCH(U$3,DataModel!$F$2:$DI$2,0))*$C1001,"")</f>
        <v/>
      </c>
      <c r="V1001" s="133" t="str" cm="1">
        <f t="array" ref="V1001">IF(ISNUMBER(DataModel!V$112),INDEX(DataModel!$F$4:$DI$130,MATCH(1,(DataModel!$A$4:$A$130=$A1001)*(DataModel!$B$4:$B$130=$B1001),0),MATCH(V$3,DataModel!$F$2:$DI$2,0))*$C1001,"")</f>
        <v/>
      </c>
      <c r="W1001" s="34" t="str" cm="1">
        <f t="array" ref="W1001">IF(ISNUMBER(DataModel!W$112),INDEX(DataModel!$F$4:$DI$130,MATCH(1,(DataModel!$A$4:$A$130=$A1001)*(DataModel!$B$4:$B$130=$B1001),0),MATCH(W$3,DataModel!$F$2:$DI$2,0))*$C1001,"")</f>
        <v/>
      </c>
      <c r="X1001" s="34" t="str" cm="1">
        <f t="array" ref="X1001">IF(ISNUMBER(DataModel!X$112),INDEX(DataModel!$F$4:$DI$130,MATCH(1,(DataModel!$A$4:$A$130=$A1001)*(DataModel!$B$4:$B$130=$B1001),0),MATCH(X$3,DataModel!$F$2:$DI$2,0))*$C1001,"")</f>
        <v/>
      </c>
      <c r="Y1001" s="134" t="str" cm="1">
        <f t="array" ref="Y1001">IF(ISNUMBER(DataModel!Y$112),INDEX(DataModel!$F$4:$DI$130,MATCH(1,(DataModel!$A$4:$A$130=$A1001)*(DataModel!$B$4:$B$130=$B1001),0),MATCH(Y$3,DataModel!$F$2:$DI$2,0))*$C1001,"")</f>
        <v/>
      </c>
      <c r="Z1001" s="133" t="str" cm="1">
        <f t="array" ref="Z1001">IF(ISNUMBER(DataModel!Z$112),INDEX(DataModel!$F$4:$DI$130,MATCH(1,(DataModel!$A$4:$A$130=$A1001)*(DataModel!$B$4:$B$130=$B1001),0),MATCH(Z$3,DataModel!$F$2:$DI$2,0))*$C1001,"")</f>
        <v/>
      </c>
      <c r="AA1001" s="34" t="str" cm="1">
        <f t="array" ref="AA1001">IF(ISNUMBER(DataModel!AA$112),INDEX(DataModel!$F$4:$DI$130,MATCH(1,(DataModel!$A$4:$A$130=$A1001)*(DataModel!$B$4:$B$130=$B1001),0),MATCH(AA$3,DataModel!$F$2:$DI$2,0))*$C1001,"")</f>
        <v/>
      </c>
      <c r="AB1001" s="34" t="str" cm="1">
        <f t="array" ref="AB1001">IF(ISNUMBER(DataModel!AB$112),INDEX(DataModel!$F$4:$DI$130,MATCH(1,(DataModel!$A$4:$A$130=$A1001)*(DataModel!$B$4:$B$130=$B1001),0),MATCH(AB$3,DataModel!$F$2:$DI$2,0))*$C1001,"")</f>
        <v/>
      </c>
      <c r="AC1001" s="134" t="str" cm="1">
        <f t="array" ref="AC1001">IF(ISNUMBER(DataModel!AC$112),INDEX(DataModel!$F$4:$DI$130,MATCH(1,(DataModel!$A$4:$A$130=$A1001)*(DataModel!$B$4:$B$130=$B1001),0),MATCH(AC$3,DataModel!$F$2:$DI$2,0))*$C1001,"")</f>
        <v/>
      </c>
      <c r="AD1001" s="133" t="str" cm="1">
        <f t="array" ref="AD1001">IF(ISNUMBER(DataModel!AD$112),INDEX(DataModel!$F$4:$DI$130,MATCH(1,(DataModel!$A$4:$A$130=$A1001)*(DataModel!$B$4:$B$130=$B1001),0),MATCH(AD$3,DataModel!$F$2:$DI$2,0))*$C1001,"")</f>
        <v/>
      </c>
      <c r="AE1001" s="34" t="str" cm="1">
        <f t="array" ref="AE1001">IF(ISNUMBER(DataModel!AE$112),INDEX(DataModel!$F$4:$DI$130,MATCH(1,(DataModel!$A$4:$A$130=$A1001)*(DataModel!$B$4:$B$130=$B1001),0),MATCH(AE$3,DataModel!$F$2:$DI$2,0))*$C1001,"")</f>
        <v/>
      </c>
      <c r="AF1001" s="34" t="str" cm="1">
        <f t="array" ref="AF1001">IF(ISNUMBER(DataModel!AF$112),INDEX(DataModel!$F$4:$DI$130,MATCH(1,(DataModel!$A$4:$A$130=$A1001)*(DataModel!$B$4:$B$130=$B1001),0),MATCH(AF$3,DataModel!$F$2:$DI$2,0))*$C1001,"")</f>
        <v/>
      </c>
      <c r="AG1001" s="134" t="str" cm="1">
        <f t="array" ref="AG1001">IF(ISNUMBER(DataModel!AG$112),INDEX(DataModel!$F$4:$DI$130,MATCH(1,(DataModel!$A$4:$A$130=$A1001)*(DataModel!$B$4:$B$130=$B1001),0),MATCH(AG$3,DataModel!$F$2:$DI$2,0))*$C1001,"")</f>
        <v/>
      </c>
      <c r="AH1001" s="133" t="str" cm="1">
        <f t="array" ref="AH1001">IF(ISNUMBER(DataModel!AH$112),INDEX(DataModel!$F$4:$DI$130,MATCH(1,(DataModel!$A$4:$A$130=$A1001)*(DataModel!$B$4:$B$130=$B1001),0),MATCH(AH$3,DataModel!$F$2:$DI$2,0))*$C1001,"")</f>
        <v/>
      </c>
      <c r="AI1001" s="34" t="str" cm="1">
        <f t="array" ref="AI1001">IF(ISNUMBER(DataModel!AI$112),INDEX(DataModel!$F$4:$DI$130,MATCH(1,(DataModel!$A$4:$A$130=$A1001)*(DataModel!$B$4:$B$130=$B1001),0),MATCH(AI$3,DataModel!$F$2:$DI$2,0))*$C1001,"")</f>
        <v/>
      </c>
      <c r="AJ1001" s="34" t="str" cm="1">
        <f t="array" ref="AJ1001">IF(ISNUMBER(DataModel!AJ$112),INDEX(DataModel!$F$4:$DI$130,MATCH(1,(DataModel!$A$4:$A$130=$A1001)*(DataModel!$B$4:$B$130=$B1001),0),MATCH(AJ$3,DataModel!$F$2:$DI$2,0))*$C1001,"")</f>
        <v/>
      </c>
      <c r="AK1001" s="134" t="str" cm="1">
        <f t="array" ref="AK1001">IF(ISNUMBER(DataModel!AK$112),INDEX(DataModel!$F$4:$DI$130,MATCH(1,(DataModel!$A$4:$A$130=$A1001)*(DataModel!$B$4:$B$130=$B1001),0),MATCH(AK$3,DataModel!$F$2:$DI$2,0))*$C1001,"")</f>
        <v/>
      </c>
      <c r="AL1001" s="133" t="str" cm="1">
        <f t="array" ref="AL1001">IF(ISNUMBER(DataModel!AL$112),INDEX(DataModel!$F$4:$DI$130,MATCH(1,(DataModel!$A$4:$A$130=$A1001)*(DataModel!$B$4:$B$130=$B1001),0),MATCH(AL$3,DataModel!$F$2:$DI$2,0))*$C1001,"")</f>
        <v/>
      </c>
      <c r="AM1001" s="34" t="str" cm="1">
        <f t="array" ref="AM1001">IF(ISNUMBER(DataModel!AM$112),INDEX(DataModel!$F$4:$DI$130,MATCH(1,(DataModel!$A$4:$A$130=$A1001)*(DataModel!$B$4:$B$130=$B1001),0),MATCH(AM$3,DataModel!$F$2:$DI$2,0))*$C1001,"")</f>
        <v/>
      </c>
      <c r="AN1001" s="34" t="str" cm="1">
        <f t="array" ref="AN1001">IF(ISNUMBER(DataModel!AN$112),INDEX(DataModel!$F$4:$DI$130,MATCH(1,(DataModel!$A$4:$A$130=$A1001)*(DataModel!$B$4:$B$130=$B1001),0),MATCH(AN$3,DataModel!$F$2:$DI$2,0))*$C1001,"")</f>
        <v/>
      </c>
      <c r="AO1001" s="134" t="str" cm="1">
        <f t="array" ref="AO1001">IF(ISNUMBER(DataModel!AO$112),INDEX(DataModel!$F$4:$DI$130,MATCH(1,(DataModel!$A$4:$A$130=$A1001)*(DataModel!$B$4:$B$130=$B1001),0),MATCH(AO$3,DataModel!$F$2:$DI$2,0))*$C1001,"")</f>
        <v/>
      </c>
      <c r="AP1001" s="133" t="str" cm="1">
        <f t="array" ref="AP1001">IF(ISNUMBER(DataModel!AP$112),INDEX(DataModel!$F$4:$DI$130,MATCH(1,(DataModel!$A$4:$A$130=$A1001)*(DataModel!$B$4:$B$130=$B1001),0),MATCH(AP$3,DataModel!$F$2:$DI$2,0))*$C1001,"")</f>
        <v/>
      </c>
      <c r="AQ1001" s="34" t="str" cm="1">
        <f t="array" ref="AQ1001">IF(ISNUMBER(DataModel!AQ$112),INDEX(DataModel!$F$4:$DI$130,MATCH(1,(DataModel!$A$4:$A$130=$A1001)*(DataModel!$B$4:$B$130=$B1001),0),MATCH(AQ$3,DataModel!$F$2:$DI$2,0))*$C1001,"")</f>
        <v/>
      </c>
      <c r="AR1001" s="34" t="str" cm="1">
        <f t="array" ref="AR1001">IF(ISNUMBER(DataModel!AR$112),INDEX(DataModel!$F$4:$DI$130,MATCH(1,(DataModel!$A$4:$A$130=$A1001)*(DataModel!$B$4:$B$130=$B1001),0),MATCH(AR$3,DataModel!$F$2:$DI$2,0))*$C1001,"")</f>
        <v/>
      </c>
      <c r="AS1001" s="134" t="str" cm="1">
        <f t="array" ref="AS1001">IF(ISNUMBER(DataModel!AS$112),INDEX(DataModel!$F$4:$DI$130,MATCH(1,(DataModel!$A$4:$A$130=$A1001)*(DataModel!$B$4:$B$130=$B1001),0),MATCH(AS$3,DataModel!$F$2:$DI$2,0))*$C1001,"")</f>
        <v/>
      </c>
      <c r="AT1001" s="133" t="str" cm="1">
        <f t="array" ref="AT1001">IF(ISNUMBER(DataModel!AT$112),INDEX(DataModel!$F$4:$DI$130,MATCH(1,(DataModel!$A$4:$A$130=$A1001)*(DataModel!$B$4:$B$130=$B1001),0),MATCH(AT$3,DataModel!$F$2:$DI$2,0))*$C1001,"")</f>
        <v/>
      </c>
      <c r="AU1001" s="34" t="str" cm="1">
        <f t="array" ref="AU1001">IF(ISNUMBER(DataModel!AU$112),INDEX(DataModel!$F$4:$DI$130,MATCH(1,(DataModel!$A$4:$A$130=$A1001)*(DataModel!$B$4:$B$130=$B1001),0),MATCH(AU$3,DataModel!$F$2:$DI$2,0))*$C1001,"")</f>
        <v/>
      </c>
      <c r="AV1001" s="34" t="str" cm="1">
        <f t="array" ref="AV1001">IF(ISNUMBER(DataModel!AV$112),INDEX(DataModel!$F$4:$DI$130,MATCH(1,(DataModel!$A$4:$A$130=$A1001)*(DataModel!$B$4:$B$130=$B1001),0),MATCH(AV$3,DataModel!$F$2:$DI$2,0))*$C1001,"")</f>
        <v/>
      </c>
      <c r="AW1001" s="134" t="str" cm="1">
        <f t="array" ref="AW1001">IF(ISNUMBER(DataModel!AW$112),INDEX(DataModel!$F$4:$DI$130,MATCH(1,(DataModel!$A$4:$A$130=$A1001)*(DataModel!$B$4:$B$130=$B1001),0),MATCH(AW$3,DataModel!$F$2:$DI$2,0))*$C1001,"")</f>
        <v/>
      </c>
      <c r="AX1001" s="133" t="str" cm="1">
        <f t="array" ref="AX1001">IF(ISNUMBER(DataModel!AX$112),INDEX(DataModel!$F$4:$DI$130,MATCH(1,(DataModel!$A$4:$A$130=$A1001)*(DataModel!$B$4:$B$130=$B1001),0),MATCH(AX$3,DataModel!$F$2:$DI$2,0))*$C1001,"")</f>
        <v/>
      </c>
      <c r="AY1001" s="34" t="str" cm="1">
        <f t="array" ref="AY1001">IF(ISNUMBER(DataModel!AY$112),INDEX(DataModel!$F$4:$DI$130,MATCH(1,(DataModel!$A$4:$A$130=$A1001)*(DataModel!$B$4:$B$130=$B1001),0),MATCH(AY$3,DataModel!$F$2:$DI$2,0))*$C1001,"")</f>
        <v/>
      </c>
      <c r="AZ1001" s="34" t="str" cm="1">
        <f t="array" ref="AZ1001">IF(ISNUMBER(DataModel!AZ$112),INDEX(DataModel!$F$4:$DI$130,MATCH(1,(DataModel!$A$4:$A$130=$A1001)*(DataModel!$B$4:$B$130=$B1001),0),MATCH(AZ$3,DataModel!$F$2:$DI$2,0))*$C1001,"")</f>
        <v/>
      </c>
      <c r="BA1001" s="134" t="str" cm="1">
        <f t="array" ref="BA1001">IF(ISNUMBER(DataModel!BA$112),INDEX(DataModel!$F$4:$DI$130,MATCH(1,(DataModel!$A$4:$A$130=$A1001)*(DataModel!$B$4:$B$130=$B1001),0),MATCH(BA$3,DataModel!$F$2:$DI$2,0))*$C1001,"")</f>
        <v/>
      </c>
      <c r="BB1001" s="133" t="str" cm="1">
        <f t="array" ref="BB1001">IF(ISNUMBER(DataModel!BB$112),INDEX(DataModel!$F$4:$DI$130,MATCH(1,(DataModel!$A$4:$A$130=$A1001)*(DataModel!$B$4:$B$130=$B1001),0),MATCH(BB$3,DataModel!$F$2:$DI$2,0))*$C1001,"")</f>
        <v/>
      </c>
      <c r="BC1001" s="34" t="str" cm="1">
        <f t="array" ref="BC1001">IF(ISNUMBER(DataModel!BC$112),INDEX(DataModel!$F$4:$DI$130,MATCH(1,(DataModel!$A$4:$A$130=$A1001)*(DataModel!$B$4:$B$130=$B1001),0),MATCH(BC$3,DataModel!$F$2:$DI$2,0))*$C1001,"")</f>
        <v/>
      </c>
      <c r="BD1001" s="34" t="str" cm="1">
        <f t="array" ref="BD1001">IF(ISNUMBER(DataModel!BD$112),INDEX(DataModel!$F$4:$DI$130,MATCH(1,(DataModel!$A$4:$A$130=$A1001)*(DataModel!$B$4:$B$130=$B1001),0),MATCH(BD$3,DataModel!$F$2:$DI$2,0))*$C1001,"")</f>
        <v/>
      </c>
      <c r="BE1001" s="134" t="str" cm="1">
        <f t="array" ref="BE1001">IF(ISNUMBER(DataModel!BE$112),INDEX(DataModel!$F$4:$DI$130,MATCH(1,(DataModel!$A$4:$A$130=$A1001)*(DataModel!$B$4:$B$130=$B1001),0),MATCH(BE$3,DataModel!$F$2:$DI$2,0))*$C1001,"")</f>
        <v/>
      </c>
      <c r="BF1001" s="133" t="str" cm="1">
        <f t="array" ref="BF1001">IF(ISNUMBER(DataModel!BF$112),INDEX(DataModel!$F$4:$DI$130,MATCH(1,(DataModel!$A$4:$A$130=$A1001)*(DataModel!$B$4:$B$130=$B1001),0),MATCH(BF$3,DataModel!$F$2:$DI$2,0))*$C1001,"")</f>
        <v/>
      </c>
      <c r="BG1001" s="34" t="str" cm="1">
        <f t="array" ref="BG1001">IF(ISNUMBER(DataModel!BG$112),INDEX(DataModel!$F$4:$DI$130,MATCH(1,(DataModel!$A$4:$A$130=$A1001)*(DataModel!$B$4:$B$130=$B1001),0),MATCH(BG$3,DataModel!$F$2:$DI$2,0))*$C1001,"")</f>
        <v/>
      </c>
      <c r="BH1001" s="34" t="str" cm="1">
        <f t="array" ref="BH1001">IF(ISNUMBER(DataModel!BH$112),INDEX(DataModel!$F$4:$DI$130,MATCH(1,(DataModel!$A$4:$A$130=$A1001)*(DataModel!$B$4:$B$130=$B1001),0),MATCH(BH$3,DataModel!$F$2:$DI$2,0))*$C1001,"")</f>
        <v/>
      </c>
      <c r="BI1001" s="134" t="str" cm="1">
        <f t="array" ref="BI1001">IF(ISNUMBER(DataModel!BI$112),INDEX(DataModel!$F$4:$DI$130,MATCH(1,(DataModel!$A$4:$A$130=$A1001)*(DataModel!$B$4:$B$130=$B1001),0),MATCH(BI$3,DataModel!$F$2:$DI$2,0))*$C1001,"")</f>
        <v/>
      </c>
      <c r="BJ1001" s="133" t="str" cm="1">
        <f t="array" ref="BJ1001">IF(ISNUMBER(DataModel!BJ$112),INDEX(DataModel!$F$4:$DI$130,MATCH(1,(DataModel!$A$4:$A$130=$A1001)*(DataModel!$B$4:$B$130=$B1001),0),MATCH(BJ$3,DataModel!$F$2:$DI$2,0))*$C1001,"")</f>
        <v/>
      </c>
      <c r="BK1001" s="34" t="str" cm="1">
        <f t="array" ref="BK1001">IF(ISNUMBER(DataModel!BK$112),INDEX(DataModel!$F$4:$DI$130,MATCH(1,(DataModel!$A$4:$A$130=$A1001)*(DataModel!$B$4:$B$130=$B1001),0),MATCH(BK$3,DataModel!$F$2:$DI$2,0))*$C1001,"")</f>
        <v/>
      </c>
      <c r="BL1001" s="34" t="str" cm="1">
        <f t="array" ref="BL1001">IF(ISNUMBER(DataModel!BL$112),INDEX(DataModel!$F$4:$DI$130,MATCH(1,(DataModel!$A$4:$A$130=$A1001)*(DataModel!$B$4:$B$130=$B1001),0),MATCH(BL$3,DataModel!$F$2:$DI$2,0))*$C1001,"")</f>
        <v/>
      </c>
      <c r="BM1001" s="134" t="str" cm="1">
        <f t="array" ref="BM1001">IF(ISNUMBER(DataModel!BM$112),INDEX(DataModel!$F$4:$DI$130,MATCH(1,(DataModel!$A$4:$A$130=$A1001)*(DataModel!$B$4:$B$130=$B1001),0),MATCH(BM$3,DataModel!$F$2:$DI$2,0))*$C1001,"")</f>
        <v/>
      </c>
      <c r="BN1001" s="133" t="str" cm="1">
        <f t="array" ref="BN1001">IF(ISNUMBER(DataModel!BN$112),INDEX(DataModel!$F$4:$DI$130,MATCH(1,(DataModel!$A$4:$A$130=$A1001)*(DataModel!$B$4:$B$130=$B1001),0),MATCH(BN$3,DataModel!$F$2:$DI$2,0))*$C1001,"")</f>
        <v/>
      </c>
      <c r="BO1001" s="34" t="str" cm="1">
        <f t="array" ref="BO1001">IF(ISNUMBER(DataModel!BO$112),INDEX(DataModel!$F$4:$DI$130,MATCH(1,(DataModel!$A$4:$A$130=$A1001)*(DataModel!$B$4:$B$130=$B1001),0),MATCH(BO$3,DataModel!$F$2:$DI$2,0))*$C1001,"")</f>
        <v/>
      </c>
      <c r="BP1001" s="34" t="str" cm="1">
        <f t="array" ref="BP1001">IF(ISNUMBER(DataModel!BP$112),INDEX(DataModel!$F$4:$DI$130,MATCH(1,(DataModel!$A$4:$A$130=$A1001)*(DataModel!$B$4:$B$130=$B1001),0),MATCH(BP$3,DataModel!$F$2:$DI$2,0))*$C1001,"")</f>
        <v/>
      </c>
      <c r="BQ1001" s="134" t="str" cm="1">
        <f t="array" ref="BQ1001">IF(ISNUMBER(DataModel!BQ$112),INDEX(DataModel!$F$4:$DI$130,MATCH(1,(DataModel!$A$4:$A$130=$A1001)*(DataModel!$B$4:$B$130=$B1001),0),MATCH(BQ$3,DataModel!$F$2:$DI$2,0))*$C1001,"")</f>
        <v/>
      </c>
      <c r="BR1001" s="133" t="str" cm="1">
        <f t="array" ref="BR1001">IF(ISNUMBER(DataModel!BR$112),INDEX(DataModel!$F$4:$DI$130,MATCH(1,(DataModel!$A$4:$A$130=$A1001)*(DataModel!$B$4:$B$130=$B1001),0),MATCH(BR$3,DataModel!$F$2:$DI$2,0))*$C1001,"")</f>
        <v/>
      </c>
      <c r="BS1001" s="34" t="str" cm="1">
        <f t="array" ref="BS1001">IF(ISNUMBER(DataModel!BS$112),INDEX(DataModel!$F$4:$DI$130,MATCH(1,(DataModel!$A$4:$A$130=$A1001)*(DataModel!$B$4:$B$130=$B1001),0),MATCH(BS$3,DataModel!$F$2:$DI$2,0))*$C1001,"")</f>
        <v/>
      </c>
      <c r="BT1001" s="34" t="str" cm="1">
        <f t="array" ref="BT1001">IF(ISNUMBER(DataModel!BT$112),INDEX(DataModel!$F$4:$DI$130,MATCH(1,(DataModel!$A$4:$A$130=$A1001)*(DataModel!$B$4:$B$130=$B1001),0),MATCH(BT$3,DataModel!$F$2:$DI$2,0))*$C1001,"")</f>
        <v/>
      </c>
      <c r="BU1001" s="134" t="str" cm="1">
        <f t="array" ref="BU1001">IF(ISNUMBER(DataModel!BU$112),INDEX(DataModel!$F$4:$DI$130,MATCH(1,(DataModel!$A$4:$A$130=$A1001)*(DataModel!$B$4:$B$130=$B1001),0),MATCH(BU$3,DataModel!$F$2:$DI$2,0))*$C1001,"")</f>
        <v/>
      </c>
      <c r="BV1001" s="133" t="str" cm="1">
        <f t="array" ref="BV1001">IF(ISNUMBER(DataModel!BV$112),INDEX(DataModel!$F$4:$DI$130,MATCH(1,(DataModel!$A$4:$A$130=$A1001)*(DataModel!$B$4:$B$130=$B1001),0),MATCH(BV$3,DataModel!$F$2:$DI$2,0))*$C1001,"")</f>
        <v/>
      </c>
      <c r="BW1001" s="34" t="str" cm="1">
        <f t="array" ref="BW1001">IF(ISNUMBER(DataModel!BW$112),INDEX(DataModel!$F$4:$DI$130,MATCH(1,(DataModel!$A$4:$A$130=$A1001)*(DataModel!$B$4:$B$130=$B1001),0),MATCH(BW$3,DataModel!$F$2:$DI$2,0))*$C1001,"")</f>
        <v/>
      </c>
      <c r="BX1001" s="34" t="str" cm="1">
        <f t="array" ref="BX1001">IF(ISNUMBER(DataModel!BX$112),INDEX(DataModel!$F$4:$DI$130,MATCH(1,(DataModel!$A$4:$A$130=$A1001)*(DataModel!$B$4:$B$130=$B1001),0),MATCH(BX$3,DataModel!$F$2:$DI$2,0))*$C1001,"")</f>
        <v/>
      </c>
      <c r="BY1001" s="134" t="str" cm="1">
        <f t="array" ref="BY1001">IF(ISNUMBER(DataModel!BY$112),INDEX(DataModel!$F$4:$DI$130,MATCH(1,(DataModel!$A$4:$A$130=$A1001)*(DataModel!$B$4:$B$130=$B1001),0),MATCH(BY$3,DataModel!$F$2:$DI$2,0))*$C1001,"")</f>
        <v/>
      </c>
      <c r="BZ1001" s="133" t="str" cm="1">
        <f t="array" ref="BZ1001">IF(ISNUMBER(DataModel!BZ$112),INDEX(DataModel!$F$4:$DI$130,MATCH(1,(DataModel!$A$4:$A$130=$A1001)*(DataModel!$B$4:$B$130=$B1001),0),MATCH(BZ$3,DataModel!$F$2:$DI$2,0))*$C1001,"")</f>
        <v/>
      </c>
      <c r="CA1001" s="34" t="str" cm="1">
        <f t="array" ref="CA1001">IF(ISNUMBER(DataModel!CA$112),INDEX(DataModel!$F$4:$DI$130,MATCH(1,(DataModel!$A$4:$A$130=$A1001)*(DataModel!$B$4:$B$130=$B1001),0),MATCH(CA$3,DataModel!$F$2:$DI$2,0))*$C1001,"")</f>
        <v/>
      </c>
      <c r="CB1001" s="34" t="str" cm="1">
        <f t="array" ref="CB1001">IF(ISNUMBER(DataModel!CB$112),INDEX(DataModel!$F$4:$DI$130,MATCH(1,(DataModel!$A$4:$A$130=$A1001)*(DataModel!$B$4:$B$130=$B1001),0),MATCH(CB$3,DataModel!$F$2:$DI$2,0))*$C1001,"")</f>
        <v/>
      </c>
      <c r="CC1001" s="134" t="str" cm="1">
        <f t="array" ref="CC1001">IF(ISNUMBER(DataModel!CC$112),INDEX(DataModel!$F$4:$DI$130,MATCH(1,(DataModel!$A$4:$A$130=$A1001)*(DataModel!$B$4:$B$130=$B1001),0),MATCH(CC$3,DataModel!$F$2:$DI$2,0))*$C1001,"")</f>
        <v/>
      </c>
      <c r="CD1001" s="133" t="str" cm="1">
        <f t="array" ref="CD1001">IF(ISNUMBER(DataModel!CD$112),INDEX(DataModel!$F$4:$DI$130,MATCH(1,(DataModel!$A$4:$A$130=$A1001)*(DataModel!$B$4:$B$130=$B1001),0),MATCH(CD$3,DataModel!$F$2:$DI$2,0))*$C1001,"")</f>
        <v/>
      </c>
      <c r="CE1001" s="34" t="str" cm="1">
        <f t="array" ref="CE1001">IF(ISNUMBER(DataModel!CE$112),INDEX(DataModel!$F$4:$DI$130,MATCH(1,(DataModel!$A$4:$A$130=$A1001)*(DataModel!$B$4:$B$130=$B1001),0),MATCH(CE$3,DataModel!$F$2:$DI$2,0))*$C1001,"")</f>
        <v/>
      </c>
      <c r="CF1001" s="34" t="str" cm="1">
        <f t="array" ref="CF1001">IF(ISNUMBER(DataModel!CF$112),INDEX(DataModel!$F$4:$DI$130,MATCH(1,(DataModel!$A$4:$A$130=$A1001)*(DataModel!$B$4:$B$130=$B1001),0),MATCH(CF$3,DataModel!$F$2:$DI$2,0))*$C1001,"")</f>
        <v/>
      </c>
      <c r="CG1001" s="134" t="str" cm="1">
        <f t="array" ref="CG1001">IF(ISNUMBER(DataModel!CG$112),INDEX(DataModel!$F$4:$DI$130,MATCH(1,(DataModel!$A$4:$A$130=$A1001)*(DataModel!$B$4:$B$130=$B1001),0),MATCH(CG$3,DataModel!$F$2:$DI$2,0))*$C1001,"")</f>
        <v/>
      </c>
      <c r="CH1001" s="133" t="str" cm="1">
        <f t="array" ref="CH1001">IF(ISNUMBER(DataModel!CH$112),INDEX(DataModel!$F$4:$DI$130,MATCH(1,(DataModel!$A$4:$A$130=$A1001)*(DataModel!$B$4:$B$130=$B1001),0),MATCH(CH$3,DataModel!$F$2:$DI$2,0))*$C1001,"")</f>
        <v/>
      </c>
      <c r="CI1001" s="34" t="str" cm="1">
        <f t="array" ref="CI1001">IF(ISNUMBER(DataModel!CI$112),INDEX(DataModel!$F$4:$DI$130,MATCH(1,(DataModel!$A$4:$A$130=$A1001)*(DataModel!$B$4:$B$130=$B1001),0),MATCH(CI$3,DataModel!$F$2:$DI$2,0))*$C1001,"")</f>
        <v/>
      </c>
      <c r="CJ1001" s="34" t="str" cm="1">
        <f t="array" ref="CJ1001">IF(ISNUMBER(DataModel!CJ$112),INDEX(DataModel!$F$4:$DI$130,MATCH(1,(DataModel!$A$4:$A$130=$A1001)*(DataModel!$B$4:$B$130=$B1001),0),MATCH(CJ$3,DataModel!$F$2:$DI$2,0))*$C1001,"")</f>
        <v/>
      </c>
      <c r="CK1001" s="134" t="str" cm="1">
        <f t="array" ref="CK1001">IF(ISNUMBER(DataModel!CK$112),INDEX(DataModel!$F$4:$DI$130,MATCH(1,(DataModel!$A$4:$A$130=$A1001)*(DataModel!$B$4:$B$130=$B1001),0),MATCH(CK$3,DataModel!$F$2:$DI$2,0))*$C1001,"")</f>
        <v/>
      </c>
      <c r="CL1001" s="133" t="str" cm="1">
        <f t="array" ref="CL1001">IF(ISNUMBER(DataModel!CL$112),INDEX(DataModel!$F$4:$DI$130,MATCH(1,(DataModel!$A$4:$A$130=$A1001)*(DataModel!$B$4:$B$130=$B1001),0),MATCH(CL$3,DataModel!$F$2:$DI$2,0))*$C1001,"")</f>
        <v/>
      </c>
      <c r="CM1001" s="34" t="str" cm="1">
        <f t="array" ref="CM1001">IF(ISNUMBER(DataModel!CM$112),INDEX(DataModel!$F$4:$DI$130,MATCH(1,(DataModel!$A$4:$A$130=$A1001)*(DataModel!$B$4:$B$130=$B1001),0),MATCH(CM$3,DataModel!$F$2:$DI$2,0))*$C1001,"")</f>
        <v/>
      </c>
      <c r="CN1001" s="34" t="str" cm="1">
        <f t="array" ref="CN1001">IF(ISNUMBER(DataModel!CN$112),INDEX(DataModel!$F$4:$DI$130,MATCH(1,(DataModel!$A$4:$A$130=$A1001)*(DataModel!$B$4:$B$130=$B1001),0),MATCH(CN$3,DataModel!$F$2:$DI$2,0))*$C1001,"")</f>
        <v/>
      </c>
      <c r="CO1001" s="134" t="str" cm="1">
        <f t="array" ref="CO1001">IF(ISNUMBER(DataModel!CO$112),INDEX(DataModel!$F$4:$DI$130,MATCH(1,(DataModel!$A$4:$A$130=$A1001)*(DataModel!$B$4:$B$130=$B1001),0),MATCH(CO$3,DataModel!$F$2:$DI$2,0))*$C1001,"")</f>
        <v/>
      </c>
      <c r="CP1001" s="133" t="str" cm="1">
        <f t="array" ref="CP1001">IF(ISNUMBER(DataModel!CP$112),INDEX(DataModel!$F$4:$DI$130,MATCH(1,(DataModel!$A$4:$A$130=$A1001)*(DataModel!$B$4:$B$130=$B1001),0),MATCH(CP$3,DataModel!$F$2:$DI$2,0))*$C1001,"")</f>
        <v/>
      </c>
      <c r="CQ1001" s="34" t="str" cm="1">
        <f t="array" ref="CQ1001">IF(ISNUMBER(DataModel!CQ$112),INDEX(DataModel!$F$4:$DI$130,MATCH(1,(DataModel!$A$4:$A$130=$A1001)*(DataModel!$B$4:$B$130=$B1001),0),MATCH(CQ$3,DataModel!$F$2:$DI$2,0))*$C1001,"")</f>
        <v/>
      </c>
      <c r="CR1001" s="34" t="str" cm="1">
        <f t="array" ref="CR1001">IF(ISNUMBER(DataModel!CR$112),INDEX(DataModel!$F$4:$DI$130,MATCH(1,(DataModel!$A$4:$A$130=$A1001)*(DataModel!$B$4:$B$130=$B1001),0),MATCH(CR$3,DataModel!$F$2:$DI$2,0))*$C1001,"")</f>
        <v/>
      </c>
      <c r="CS1001" s="134" t="str" cm="1">
        <f t="array" ref="CS1001">IF(ISNUMBER(DataModel!CS$112),INDEX(DataModel!$F$4:$DI$130,MATCH(1,(DataModel!$A$4:$A$130=$A1001)*(DataModel!$B$4:$B$130=$B1001),0),MATCH(CS$3,DataModel!$F$2:$DI$2,0))*$C1001,"")</f>
        <v/>
      </c>
      <c r="CT1001" s="133" t="str" cm="1">
        <f t="array" ref="CT1001">IF(ISNUMBER(DataModel!CT$112),INDEX(DataModel!$F$4:$DI$130,MATCH(1,(DataModel!$A$4:$A$130=$A1001)*(DataModel!$B$4:$B$130=$B1001),0),MATCH(CT$3,DataModel!$F$2:$DI$2,0))*$C1001,"")</f>
        <v/>
      </c>
      <c r="CU1001" s="34" t="str" cm="1">
        <f t="array" ref="CU1001">IF(ISNUMBER(DataModel!CU$112),INDEX(DataModel!$F$4:$DI$130,MATCH(1,(DataModel!$A$4:$A$130=$A1001)*(DataModel!$B$4:$B$130=$B1001),0),MATCH(CU$3,DataModel!$F$2:$DI$2,0))*$C1001,"")</f>
        <v/>
      </c>
      <c r="CV1001" s="34" t="str" cm="1">
        <f t="array" ref="CV1001">IF(ISNUMBER(DataModel!CV$112),INDEX(DataModel!$F$4:$DI$130,MATCH(1,(DataModel!$A$4:$A$130=$A1001)*(DataModel!$B$4:$B$130=$B1001),0),MATCH(CV$3,DataModel!$F$2:$DI$2,0))*$C1001,"")</f>
        <v/>
      </c>
      <c r="CW1001" s="134" t="str" cm="1">
        <f t="array" ref="CW1001">IF(ISNUMBER(DataModel!CW$112),INDEX(DataModel!$F$4:$DI$130,MATCH(1,(DataModel!$A$4:$A$130=$A1001)*(DataModel!$B$4:$B$130=$B1001),0),MATCH(CW$3,DataModel!$F$2:$DI$2,0))*$C1001,"")</f>
        <v/>
      </c>
      <c r="CX1001" s="133" t="str" cm="1">
        <f t="array" ref="CX1001">IF(ISNUMBER(DataModel!CX$112),INDEX(DataModel!$F$4:$DI$130,MATCH(1,(DataModel!$A$4:$A$130=$A1001)*(DataModel!$B$4:$B$130=$B1001),0),MATCH(CX$3,DataModel!$F$2:$DI$2,0))*$C1001,"")</f>
        <v/>
      </c>
      <c r="CY1001" s="34" t="str" cm="1">
        <f t="array" ref="CY1001">IF(ISNUMBER(DataModel!CY$112),INDEX(DataModel!$F$4:$DI$130,MATCH(1,(DataModel!$A$4:$A$130=$A1001)*(DataModel!$B$4:$B$130=$B1001),0),MATCH(CY$3,DataModel!$F$2:$DI$2,0))*$C1001,"")</f>
        <v/>
      </c>
      <c r="CZ1001" s="34" t="str" cm="1">
        <f t="array" ref="CZ1001">IF(ISNUMBER(DataModel!CZ$112),INDEX(DataModel!$F$4:$DI$130,MATCH(1,(DataModel!$A$4:$A$130=$A1001)*(DataModel!$B$4:$B$130=$B1001),0),MATCH(CZ$3,DataModel!$F$2:$DI$2,0))*$C1001,"")</f>
        <v/>
      </c>
      <c r="DA1001" s="134" t="str" cm="1">
        <f t="array" ref="DA1001">IF(ISNUMBER(DataModel!DA$112),INDEX(DataModel!$F$4:$DI$130,MATCH(1,(DataModel!$A$4:$A$130=$A1001)*(DataModel!$B$4:$B$130=$B1001),0),MATCH(DA$3,DataModel!$F$2:$DI$2,0))*$C1001,"")</f>
        <v/>
      </c>
      <c r="DB1001" s="133" t="str" cm="1">
        <f t="array" ref="DB1001">IF(ISNUMBER(DataModel!DB$112),INDEX(DataModel!$F$4:$DI$130,MATCH(1,(DataModel!$A$4:$A$130=$A1001)*(DataModel!$B$4:$B$130=$B1001),0),MATCH(DB$3,DataModel!$F$2:$DI$2,0))*$C1001,"")</f>
        <v/>
      </c>
      <c r="DC1001" s="34" t="str" cm="1">
        <f t="array" ref="DC1001">IF(ISNUMBER(DataModel!DC$112),INDEX(DataModel!$F$4:$DI$130,MATCH(1,(DataModel!$A$4:$A$130=$A1001)*(DataModel!$B$4:$B$130=$B1001),0),MATCH(DC$3,DataModel!$F$2:$DI$2,0))*$C1001,"")</f>
        <v/>
      </c>
      <c r="DD1001" s="34" t="str" cm="1">
        <f t="array" ref="DD1001">IF(ISNUMBER(DataModel!DD$112),INDEX(DataModel!$F$4:$DI$130,MATCH(1,(DataModel!$A$4:$A$130=$A1001)*(DataModel!$B$4:$B$130=$B1001),0),MATCH(DD$3,DataModel!$F$2:$DI$2,0))*$C1001,"")</f>
        <v/>
      </c>
      <c r="DE1001" s="134" t="str" cm="1">
        <f t="array" ref="DE1001">IF(ISNUMBER(DataModel!DE$112),INDEX(DataModel!$F$4:$DI$130,MATCH(1,(DataModel!$A$4:$A$130=$A1001)*(DataModel!$B$4:$B$130=$B1001),0),MATCH(DE$3,DataModel!$F$2:$DI$2,0))*$C1001,"")</f>
        <v/>
      </c>
      <c r="DF1001" s="133" t="str" cm="1">
        <f t="array" ref="DF1001">IF(ISNUMBER(DataModel!DF$112),INDEX(DataModel!$F$4:$DI$130,MATCH(1,(DataModel!$A$4:$A$130=$A1001)*(DataModel!$B$4:$B$130=$B1001),0),MATCH(DF$3,DataModel!$F$2:$DI$2,0))*$C1001,"")</f>
        <v/>
      </c>
      <c r="DG1001" s="34" t="str" cm="1">
        <f t="array" ref="DG1001">IF(ISNUMBER(DataModel!DG$112),INDEX(DataModel!$F$4:$DI$130,MATCH(1,(DataModel!$A$4:$A$130=$A1001)*(DataModel!$B$4:$B$130=$B1001),0),MATCH(DG$3,DataModel!$F$2:$DI$2,0))*$C1001,"")</f>
        <v/>
      </c>
      <c r="DH1001" s="34" t="str" cm="1">
        <f t="array" ref="DH1001">IF(ISNUMBER(DataModel!DH$112),INDEX(DataModel!$F$4:$DI$130,MATCH(1,(DataModel!$A$4:$A$130=$A1001)*(DataModel!$B$4:$B$130=$B1001),0),MATCH(DH$3,DataModel!$F$2:$DI$2,0))*$C1001,"")</f>
        <v/>
      </c>
      <c r="DI1001" s="134" t="str" cm="1">
        <f t="array" ref="DI1001">IF(ISNUMBER(DataModel!DI$112),INDEX(DataModel!$F$4:$DI$130,MATCH(1,(DataModel!$A$4:$A$130=$A1001)*(DataModel!$B$4:$B$130=$B1001),0),MATCH(DI$3,DataModel!$F$2:$DI$2,0))*$C1001,"")</f>
        <v/>
      </c>
      <c r="DJ1001" s="69"/>
      <c r="DK1001" s="34" t="str" cm="1">
        <f t="array" ref="DK1001">IF(ISNUMBER(DataModel!DK$112),INDEX(DataModel!$DK$4:$EK$130,MATCH(1,(DataModel!$A$4:$A$130=$A1001)*(DataModel!$B$4:$B$130=$B1001),0),MATCH(DK$3,DataModel!$DK$2:$EK$2,0))*$C1001,"")</f>
        <v/>
      </c>
      <c r="DL1001" s="34" t="str" cm="1">
        <f t="array" ref="DL1001">IF(ISNUMBER(DataModel!DL$112),INDEX(DataModel!$DK$4:$EK$130,MATCH(1,(DataModel!$A$4:$A$130=$A1001)*(DataModel!$B$4:$B$130=$B1001),0),MATCH(DL$3,DataModel!$DK$2:$EK$2,0))*$C1001,"")</f>
        <v/>
      </c>
      <c r="DM1001" s="34" t="str" cm="1">
        <f t="array" ref="DM1001">IF(ISNUMBER(DataModel!DM$112),INDEX(DataModel!$DK$4:$EK$130,MATCH(1,(DataModel!$A$4:$A$130=$A1001)*(DataModel!$B$4:$B$130=$B1001),0),MATCH(DM$3,DataModel!$DK$2:$EK$2,0))*$C1001,"")</f>
        <v/>
      </c>
      <c r="DN1001" s="34" t="str" cm="1">
        <f t="array" ref="DN1001">IF(ISNUMBER(DataModel!DN$112),INDEX(DataModel!$DK$4:$EK$130,MATCH(1,(DataModel!$A$4:$A$130=$A1001)*(DataModel!$B$4:$B$130=$B1001),0),MATCH(DN$3,DataModel!$DK$2:$EK$2,0))*$C1001,"")</f>
        <v/>
      </c>
      <c r="DO1001" s="34" t="str" cm="1">
        <f t="array" ref="DO1001">IF(ISNUMBER(DataModel!DO$112),INDEX(DataModel!$DK$4:$EK$130,MATCH(1,(DataModel!$A$4:$A$130=$A1001)*(DataModel!$B$4:$B$130=$B1001),0),MATCH(DO$3,DataModel!$DK$2:$EK$2,0))*$C1001,"")</f>
        <v/>
      </c>
      <c r="DP1001" s="34" t="str" cm="1">
        <f t="array" ref="DP1001">IF(ISNUMBER(DataModel!DP$112),INDEX(DataModel!$DK$4:$EK$130,MATCH(1,(DataModel!$A$4:$A$130=$A1001)*(DataModel!$B$4:$B$130=$B1001),0),MATCH(DP$3,DataModel!$DK$2:$EK$2,0))*$C1001,"")</f>
        <v/>
      </c>
      <c r="DQ1001" s="34" t="str" cm="1">
        <f t="array" ref="DQ1001">IF(ISNUMBER(DataModel!DQ$112),INDEX(DataModel!$DK$4:$EK$130,MATCH(1,(DataModel!$A$4:$A$130=$A1001)*(DataModel!$B$4:$B$130=$B1001),0),MATCH(DQ$3,DataModel!$DK$2:$EK$2,0))*$C1001,"")</f>
        <v/>
      </c>
      <c r="DR1001" s="34" t="str" cm="1">
        <f t="array" ref="DR1001">IF(ISNUMBER(DataModel!DR$112),INDEX(DataModel!$DK$4:$EK$130,MATCH(1,(DataModel!$A$4:$A$130=$A1001)*(DataModel!$B$4:$B$130=$B1001),0),MATCH(DR$3,DataModel!$DK$2:$EK$2,0))*$C1001,"")</f>
        <v/>
      </c>
      <c r="DS1001" s="34" t="str" cm="1">
        <f t="array" ref="DS1001">IF(ISNUMBER(DataModel!DS$112),INDEX(DataModel!$DK$4:$EK$130,MATCH(1,(DataModel!$A$4:$A$130=$A1001)*(DataModel!$B$4:$B$130=$B1001),0),MATCH(DS$3,DataModel!$DK$2:$EK$2,0))*$C1001,"")</f>
        <v/>
      </c>
      <c r="DT1001" s="34" t="str" cm="1">
        <f t="array" ref="DT1001">IF(ISNUMBER(DataModel!DT$112),INDEX(DataModel!$DK$4:$EK$130,MATCH(1,(DataModel!$A$4:$A$130=$A1001)*(DataModel!$B$4:$B$130=$B1001),0),MATCH(DT$3,DataModel!$DK$2:$EK$2,0))*$C1001,"")</f>
        <v/>
      </c>
      <c r="DU1001" s="34" t="str" cm="1">
        <f t="array" ref="DU1001">IF(ISNUMBER(DataModel!DU$112),INDEX(DataModel!$DK$4:$EK$130,MATCH(1,(DataModel!$A$4:$A$130=$A1001)*(DataModel!$B$4:$B$130=$B1001),0),MATCH(DU$3,DataModel!$DK$2:$EK$2,0))*$C1001,"")</f>
        <v/>
      </c>
      <c r="DV1001" s="34" t="str" cm="1">
        <f t="array" ref="DV1001">IF(ISNUMBER(DataModel!DV$112),INDEX(DataModel!$DK$4:$EK$130,MATCH(1,(DataModel!$A$4:$A$130=$A1001)*(DataModel!$B$4:$B$130=$B1001),0),MATCH(DV$3,DataModel!$DK$2:$EK$2,0))*$C1001,"")</f>
        <v/>
      </c>
      <c r="DW1001" s="34" t="str" cm="1">
        <f t="array" ref="DW1001">IF(ISNUMBER(DataModel!DW$112),INDEX(DataModel!$DK$4:$EK$130,MATCH(1,(DataModel!$A$4:$A$130=$A1001)*(DataModel!$B$4:$B$130=$B1001),0),MATCH(DW$3,DataModel!$DK$2:$EK$2,0))*$C1001,"")</f>
        <v/>
      </c>
      <c r="DX1001" s="34" t="str" cm="1">
        <f t="array" ref="DX1001">IF(ISNUMBER(DataModel!DX$112),INDEX(DataModel!$DK$4:$EK$130,MATCH(1,(DataModel!$A$4:$A$130=$A1001)*(DataModel!$B$4:$B$130=$B1001),0),MATCH(DX$3,DataModel!$DK$2:$EK$2,0))*$C1001,"")</f>
        <v/>
      </c>
      <c r="DY1001" s="34" t="str" cm="1">
        <f t="array" ref="DY1001">IF(ISNUMBER(DataModel!DY$112),INDEX(DataModel!$DK$4:$EK$130,MATCH(1,(DataModel!$A$4:$A$130=$A1001)*(DataModel!$B$4:$B$130=$B1001),0),MATCH(DY$3,DataModel!$DK$2:$EK$2,0))*$C1001,"")</f>
        <v/>
      </c>
      <c r="DZ1001" s="34" t="str" cm="1">
        <f t="array" ref="DZ1001">IF(ISNUMBER(DataModel!DZ$112),INDEX(DataModel!$DK$4:$EK$130,MATCH(1,(DataModel!$A$4:$A$130=$A1001)*(DataModel!$B$4:$B$130=$B1001),0),MATCH(DZ$3,DataModel!$DK$2:$EK$2,0))*$C1001,"")</f>
        <v/>
      </c>
      <c r="EA1001" s="34" t="str" cm="1">
        <f t="array" ref="EA1001">IF(ISNUMBER(DataModel!EA$112),INDEX(DataModel!$DK$4:$EK$130,MATCH(1,(DataModel!$A$4:$A$130=$A1001)*(DataModel!$B$4:$B$130=$B1001),0),MATCH(EA$3,DataModel!$DK$2:$EK$2,0))*$C1001,"")</f>
        <v/>
      </c>
      <c r="EB1001" s="34" t="str" cm="1">
        <f t="array" ref="EB1001">IF(ISNUMBER(DataModel!EB$112),INDEX(DataModel!$DK$4:$EK$130,MATCH(1,(DataModel!$A$4:$A$130=$A1001)*(DataModel!$B$4:$B$130=$B1001),0),MATCH(EB$3,DataModel!$DK$2:$EK$2,0))*$C1001,"")</f>
        <v/>
      </c>
      <c r="EC1001" s="34" t="str" cm="1">
        <f t="array" ref="EC1001">IF(ISNUMBER(DataModel!EC$112),INDEX(DataModel!$DK$4:$EK$130,MATCH(1,(DataModel!$A$4:$A$130=$A1001)*(DataModel!$B$4:$B$130=$B1001),0),MATCH(EC$3,DataModel!$DK$2:$EK$2,0))*$C1001,"")</f>
        <v/>
      </c>
      <c r="ED1001" s="34" t="str" cm="1">
        <f t="array" ref="ED1001">IF(ISNUMBER(DataModel!ED$112),INDEX(DataModel!$DK$4:$EK$130,MATCH(1,(DataModel!$A$4:$A$130=$A1001)*(DataModel!$B$4:$B$130=$B1001),0),MATCH(ED$3,DataModel!$DK$2:$EK$2,0))*$C1001,"")</f>
        <v/>
      </c>
      <c r="EE1001" s="34" t="str" cm="1">
        <f t="array" ref="EE1001">IF(ISNUMBER(DataModel!EE$112),INDEX(DataModel!$DK$4:$EK$130,MATCH(1,(DataModel!$A$4:$A$130=$A1001)*(DataModel!$B$4:$B$130=$B1001),0),MATCH(EE$3,DataModel!$DK$2:$EK$2,0))*$C1001,"")</f>
        <v/>
      </c>
      <c r="EF1001" s="34" t="str" cm="1">
        <f t="array" ref="EF1001">IF(ISNUMBER(DataModel!EF$112),INDEX(DataModel!$DK$4:$EK$130,MATCH(1,(DataModel!$A$4:$A$130=$A1001)*(DataModel!$B$4:$B$130=$B1001),0),MATCH(EF$3,DataModel!$DK$2:$EK$2,0))*$C1001,"")</f>
        <v/>
      </c>
      <c r="EG1001" s="34" t="str" cm="1">
        <f t="array" ref="EG1001">IF(ISNUMBER(DataModel!EG$112),INDEX(DataModel!$DK$4:$EK$130,MATCH(1,(DataModel!$A$4:$A$130=$A1001)*(DataModel!$B$4:$B$130=$B1001),0),MATCH(EG$3,DataModel!$DK$2:$EK$2,0))*$C1001,"")</f>
        <v/>
      </c>
      <c r="EH1001" s="34" t="str" cm="1">
        <f t="array" ref="EH1001">IF(ISNUMBER(DataModel!EH$112),INDEX(DataModel!$DK$4:$EK$130,MATCH(1,(DataModel!$A$4:$A$130=$A1001)*(DataModel!$B$4:$B$130=$B1001),0),MATCH(EH$3,DataModel!$DK$2:$EK$2,0))*$C1001,"")</f>
        <v/>
      </c>
      <c r="EI1001" s="34" t="str" cm="1">
        <f t="array" ref="EI1001">IF(ISNUMBER(DataModel!EI$112),INDEX(DataModel!$DK$4:$EK$130,MATCH(1,(DataModel!$A$4:$A$130=$A1001)*(DataModel!$B$4:$B$130=$B1001),0),MATCH(EI$3,DataModel!$DK$2:$EK$2,0))*$C1001,"")</f>
        <v/>
      </c>
      <c r="EJ1001" s="34" t="str" cm="1">
        <f t="array" ref="EJ1001">IF(ISNUMBER(DataModel!EJ$112),INDEX(DataModel!$DK$4:$EK$130,MATCH(1,(DataModel!$A$4:$A$130=$A1001)*(DataModel!$B$4:$B$130=$B1001),0),MATCH(EJ$3,DataModel!$DK$2:$EK$2,0))*$C1001,"")</f>
        <v/>
      </c>
      <c r="EK1001" s="34" t="str" cm="1">
        <f t="array" ref="EK1001">IF(ISNUMBER(DataModel!EK$112),INDEX(DataModel!$DK$4:$EK$130,MATCH(1,(DataModel!$A$4:$A$130=$A1001)*(DataModel!$B$4:$B$130=$B1001),0),MATCH(EK$3,DataModel!$DK$2:$EK$2,0))*$C1001,"")</f>
        <v/>
      </c>
    </row>
    <row r="1002" spans="1:141" x14ac:dyDescent="0.25">
      <c r="A1002" s="90" t="s">
        <v>453</v>
      </c>
      <c r="B1002" s="90" t="s">
        <v>456</v>
      </c>
      <c r="C1002" s="111">
        <f t="shared" si="2136"/>
        <v>9.9999999999999995E-7</v>
      </c>
      <c r="D1002" s="90"/>
      <c r="E1002" t="s">
        <v>471</v>
      </c>
      <c r="F1002" s="133" t="str" cm="1">
        <f t="array" ref="F1002">IF(ISNUMBER(DataModel!F$112),INDEX(DataModel!$F$4:$DI$130,MATCH(1,(DataModel!$A$4:$A$130=$A1002)*(DataModel!$B$4:$B$130=$B1002),0),MATCH(F$3,DataModel!$F$2:$DI$2,0))*$C1002,"")</f>
        <v/>
      </c>
      <c r="G1002" s="34" t="str" cm="1">
        <f t="array" ref="G1002">IF(ISNUMBER(DataModel!G$112),INDEX(DataModel!$F$4:$DI$130,MATCH(1,(DataModel!$A$4:$A$130=$A1002)*(DataModel!$B$4:$B$130=$B1002),0),MATCH(G$3,DataModel!$F$2:$DI$2,0))*$C1002,"")</f>
        <v/>
      </c>
      <c r="H1002" s="34" t="str" cm="1">
        <f t="array" ref="H1002">IF(ISNUMBER(DataModel!H$112),INDEX(DataModel!$F$4:$DI$130,MATCH(1,(DataModel!$A$4:$A$130=$A1002)*(DataModel!$B$4:$B$130=$B1002),0),MATCH(H$3,DataModel!$F$2:$DI$2,0))*$C1002,"")</f>
        <v/>
      </c>
      <c r="I1002" s="134" t="str" cm="1">
        <f t="array" ref="I1002">IF(ISNUMBER(DataModel!I$112),INDEX(DataModel!$F$4:$DI$130,MATCH(1,(DataModel!$A$4:$A$130=$A1002)*(DataModel!$B$4:$B$130=$B1002),0),MATCH(I$3,DataModel!$F$2:$DI$2,0))*$C1002,"")</f>
        <v/>
      </c>
      <c r="J1002" s="133" t="str" cm="1">
        <f t="array" ref="J1002">IF(ISNUMBER(DataModel!J$112),INDEX(DataModel!$F$4:$DI$130,MATCH(1,(DataModel!$A$4:$A$130=$A1002)*(DataModel!$B$4:$B$130=$B1002),0),MATCH(J$3,DataModel!$F$2:$DI$2,0))*$C1002,"")</f>
        <v/>
      </c>
      <c r="K1002" s="34" t="str" cm="1">
        <f t="array" ref="K1002">IF(ISNUMBER(DataModel!K$112),INDEX(DataModel!$F$4:$DI$130,MATCH(1,(DataModel!$A$4:$A$130=$A1002)*(DataModel!$B$4:$B$130=$B1002),0),MATCH(K$3,DataModel!$F$2:$DI$2,0))*$C1002,"")</f>
        <v/>
      </c>
      <c r="L1002" s="34" t="str" cm="1">
        <f t="array" ref="L1002">IF(ISNUMBER(DataModel!L$112),INDEX(DataModel!$F$4:$DI$130,MATCH(1,(DataModel!$A$4:$A$130=$A1002)*(DataModel!$B$4:$B$130=$B1002),0),MATCH(L$3,DataModel!$F$2:$DI$2,0))*$C1002,"")</f>
        <v/>
      </c>
      <c r="M1002" s="134" t="str" cm="1">
        <f t="array" ref="M1002">IF(ISNUMBER(DataModel!M$112),INDEX(DataModel!$F$4:$DI$130,MATCH(1,(DataModel!$A$4:$A$130=$A1002)*(DataModel!$B$4:$B$130=$B1002),0),MATCH(M$3,DataModel!$F$2:$DI$2,0))*$C1002,"")</f>
        <v/>
      </c>
      <c r="N1002" s="133" t="str" cm="1">
        <f t="array" ref="N1002">IF(ISNUMBER(DataModel!N$112),INDEX(DataModel!$F$4:$DI$130,MATCH(1,(DataModel!$A$4:$A$130=$A1002)*(DataModel!$B$4:$B$130=$B1002),0),MATCH(N$3,DataModel!$F$2:$DI$2,0))*$C1002,"")</f>
        <v/>
      </c>
      <c r="O1002" s="34" t="str" cm="1">
        <f t="array" ref="O1002">IF(ISNUMBER(DataModel!O$112),INDEX(DataModel!$F$4:$DI$130,MATCH(1,(DataModel!$A$4:$A$130=$A1002)*(DataModel!$B$4:$B$130=$B1002),0),MATCH(O$3,DataModel!$F$2:$DI$2,0))*$C1002,"")</f>
        <v/>
      </c>
      <c r="P1002" s="34" t="str" cm="1">
        <f t="array" ref="P1002">IF(ISNUMBER(DataModel!P$112),INDEX(DataModel!$F$4:$DI$130,MATCH(1,(DataModel!$A$4:$A$130=$A1002)*(DataModel!$B$4:$B$130=$B1002),0),MATCH(P$3,DataModel!$F$2:$DI$2,0))*$C1002,"")</f>
        <v/>
      </c>
      <c r="Q1002" s="134" t="str" cm="1">
        <f t="array" ref="Q1002">IF(ISNUMBER(DataModel!Q$112),INDEX(DataModel!$F$4:$DI$130,MATCH(1,(DataModel!$A$4:$A$130=$A1002)*(DataModel!$B$4:$B$130=$B1002),0),MATCH(Q$3,DataModel!$F$2:$DI$2,0))*$C1002,"")</f>
        <v/>
      </c>
      <c r="R1002" s="133" t="str" cm="1">
        <f t="array" ref="R1002">IF(ISNUMBER(DataModel!R$112),INDEX(DataModel!$F$4:$DI$130,MATCH(1,(DataModel!$A$4:$A$130=$A1002)*(DataModel!$B$4:$B$130=$B1002),0),MATCH(R$3,DataModel!$F$2:$DI$2,0))*$C1002,"")</f>
        <v/>
      </c>
      <c r="S1002" s="34" t="str" cm="1">
        <f t="array" ref="S1002">IF(ISNUMBER(DataModel!S$112),INDEX(DataModel!$F$4:$DI$130,MATCH(1,(DataModel!$A$4:$A$130=$A1002)*(DataModel!$B$4:$B$130=$B1002),0),MATCH(S$3,DataModel!$F$2:$DI$2,0))*$C1002,"")</f>
        <v/>
      </c>
      <c r="T1002" s="34" t="str" cm="1">
        <f t="array" ref="T1002">IF(ISNUMBER(DataModel!T$112),INDEX(DataModel!$F$4:$DI$130,MATCH(1,(DataModel!$A$4:$A$130=$A1002)*(DataModel!$B$4:$B$130=$B1002),0),MATCH(T$3,DataModel!$F$2:$DI$2,0))*$C1002,"")</f>
        <v/>
      </c>
      <c r="U1002" s="134" t="str" cm="1">
        <f t="array" ref="U1002">IF(ISNUMBER(DataModel!U$112),INDEX(DataModel!$F$4:$DI$130,MATCH(1,(DataModel!$A$4:$A$130=$A1002)*(DataModel!$B$4:$B$130=$B1002),0),MATCH(U$3,DataModel!$F$2:$DI$2,0))*$C1002,"")</f>
        <v/>
      </c>
      <c r="V1002" s="133" t="str" cm="1">
        <f t="array" ref="V1002">IF(ISNUMBER(DataModel!V$112),INDEX(DataModel!$F$4:$DI$130,MATCH(1,(DataModel!$A$4:$A$130=$A1002)*(DataModel!$B$4:$B$130=$B1002),0),MATCH(V$3,DataModel!$F$2:$DI$2,0))*$C1002,"")</f>
        <v/>
      </c>
      <c r="W1002" s="34" t="str" cm="1">
        <f t="array" ref="W1002">IF(ISNUMBER(DataModel!W$112),INDEX(DataModel!$F$4:$DI$130,MATCH(1,(DataModel!$A$4:$A$130=$A1002)*(DataModel!$B$4:$B$130=$B1002),0),MATCH(W$3,DataModel!$F$2:$DI$2,0))*$C1002,"")</f>
        <v/>
      </c>
      <c r="X1002" s="34" t="str" cm="1">
        <f t="array" ref="X1002">IF(ISNUMBER(DataModel!X$112),INDEX(DataModel!$F$4:$DI$130,MATCH(1,(DataModel!$A$4:$A$130=$A1002)*(DataModel!$B$4:$B$130=$B1002),0),MATCH(X$3,DataModel!$F$2:$DI$2,0))*$C1002,"")</f>
        <v/>
      </c>
      <c r="Y1002" s="134" t="str" cm="1">
        <f t="array" ref="Y1002">IF(ISNUMBER(DataModel!Y$112),INDEX(DataModel!$F$4:$DI$130,MATCH(1,(DataModel!$A$4:$A$130=$A1002)*(DataModel!$B$4:$B$130=$B1002),0),MATCH(Y$3,DataModel!$F$2:$DI$2,0))*$C1002,"")</f>
        <v/>
      </c>
      <c r="Z1002" s="133" t="str" cm="1">
        <f t="array" ref="Z1002">IF(ISNUMBER(DataModel!Z$112),INDEX(DataModel!$F$4:$DI$130,MATCH(1,(DataModel!$A$4:$A$130=$A1002)*(DataModel!$B$4:$B$130=$B1002),0),MATCH(Z$3,DataModel!$F$2:$DI$2,0))*$C1002,"")</f>
        <v/>
      </c>
      <c r="AA1002" s="34" t="str" cm="1">
        <f t="array" ref="AA1002">IF(ISNUMBER(DataModel!AA$112),INDEX(DataModel!$F$4:$DI$130,MATCH(1,(DataModel!$A$4:$A$130=$A1002)*(DataModel!$B$4:$B$130=$B1002),0),MATCH(AA$3,DataModel!$F$2:$DI$2,0))*$C1002,"")</f>
        <v/>
      </c>
      <c r="AB1002" s="34" t="str" cm="1">
        <f t="array" ref="AB1002">IF(ISNUMBER(DataModel!AB$112),INDEX(DataModel!$F$4:$DI$130,MATCH(1,(DataModel!$A$4:$A$130=$A1002)*(DataModel!$B$4:$B$130=$B1002),0),MATCH(AB$3,DataModel!$F$2:$DI$2,0))*$C1002,"")</f>
        <v/>
      </c>
      <c r="AC1002" s="134" t="str" cm="1">
        <f t="array" ref="AC1002">IF(ISNUMBER(DataModel!AC$112),INDEX(DataModel!$F$4:$DI$130,MATCH(1,(DataModel!$A$4:$A$130=$A1002)*(DataModel!$B$4:$B$130=$B1002),0),MATCH(AC$3,DataModel!$F$2:$DI$2,0))*$C1002,"")</f>
        <v/>
      </c>
      <c r="AD1002" s="133" t="str" cm="1">
        <f t="array" ref="AD1002">IF(ISNUMBER(DataModel!AD$112),INDEX(DataModel!$F$4:$DI$130,MATCH(1,(DataModel!$A$4:$A$130=$A1002)*(DataModel!$B$4:$B$130=$B1002),0),MATCH(AD$3,DataModel!$F$2:$DI$2,0))*$C1002,"")</f>
        <v/>
      </c>
      <c r="AE1002" s="34" t="str" cm="1">
        <f t="array" ref="AE1002">IF(ISNUMBER(DataModel!AE$112),INDEX(DataModel!$F$4:$DI$130,MATCH(1,(DataModel!$A$4:$A$130=$A1002)*(DataModel!$B$4:$B$130=$B1002),0),MATCH(AE$3,DataModel!$F$2:$DI$2,0))*$C1002,"")</f>
        <v/>
      </c>
      <c r="AF1002" s="34" t="str" cm="1">
        <f t="array" ref="AF1002">IF(ISNUMBER(DataModel!AF$112),INDEX(DataModel!$F$4:$DI$130,MATCH(1,(DataModel!$A$4:$A$130=$A1002)*(DataModel!$B$4:$B$130=$B1002),0),MATCH(AF$3,DataModel!$F$2:$DI$2,0))*$C1002,"")</f>
        <v/>
      </c>
      <c r="AG1002" s="134" t="str" cm="1">
        <f t="array" ref="AG1002">IF(ISNUMBER(DataModel!AG$112),INDEX(DataModel!$F$4:$DI$130,MATCH(1,(DataModel!$A$4:$A$130=$A1002)*(DataModel!$B$4:$B$130=$B1002),0),MATCH(AG$3,DataModel!$F$2:$DI$2,0))*$C1002,"")</f>
        <v/>
      </c>
      <c r="AH1002" s="133" t="str" cm="1">
        <f t="array" ref="AH1002">IF(ISNUMBER(DataModel!AH$112),INDEX(DataModel!$F$4:$DI$130,MATCH(1,(DataModel!$A$4:$A$130=$A1002)*(DataModel!$B$4:$B$130=$B1002),0),MATCH(AH$3,DataModel!$F$2:$DI$2,0))*$C1002,"")</f>
        <v/>
      </c>
      <c r="AI1002" s="34" t="str" cm="1">
        <f t="array" ref="AI1002">IF(ISNUMBER(DataModel!AI$112),INDEX(DataModel!$F$4:$DI$130,MATCH(1,(DataModel!$A$4:$A$130=$A1002)*(DataModel!$B$4:$B$130=$B1002),0),MATCH(AI$3,DataModel!$F$2:$DI$2,0))*$C1002,"")</f>
        <v/>
      </c>
      <c r="AJ1002" s="34" t="str" cm="1">
        <f t="array" ref="AJ1002">IF(ISNUMBER(DataModel!AJ$112),INDEX(DataModel!$F$4:$DI$130,MATCH(1,(DataModel!$A$4:$A$130=$A1002)*(DataModel!$B$4:$B$130=$B1002),0),MATCH(AJ$3,DataModel!$F$2:$DI$2,0))*$C1002,"")</f>
        <v/>
      </c>
      <c r="AK1002" s="134" t="str" cm="1">
        <f t="array" ref="AK1002">IF(ISNUMBER(DataModel!AK$112),INDEX(DataModel!$F$4:$DI$130,MATCH(1,(DataModel!$A$4:$A$130=$A1002)*(DataModel!$B$4:$B$130=$B1002),0),MATCH(AK$3,DataModel!$F$2:$DI$2,0))*$C1002,"")</f>
        <v/>
      </c>
      <c r="AL1002" s="133" t="str" cm="1">
        <f t="array" ref="AL1002">IF(ISNUMBER(DataModel!AL$112),INDEX(DataModel!$F$4:$DI$130,MATCH(1,(DataModel!$A$4:$A$130=$A1002)*(DataModel!$B$4:$B$130=$B1002),0),MATCH(AL$3,DataModel!$F$2:$DI$2,0))*$C1002,"")</f>
        <v/>
      </c>
      <c r="AM1002" s="34" t="str" cm="1">
        <f t="array" ref="AM1002">IF(ISNUMBER(DataModel!AM$112),INDEX(DataModel!$F$4:$DI$130,MATCH(1,(DataModel!$A$4:$A$130=$A1002)*(DataModel!$B$4:$B$130=$B1002),0),MATCH(AM$3,DataModel!$F$2:$DI$2,0))*$C1002,"")</f>
        <v/>
      </c>
      <c r="AN1002" s="34" t="str" cm="1">
        <f t="array" ref="AN1002">IF(ISNUMBER(DataModel!AN$112),INDEX(DataModel!$F$4:$DI$130,MATCH(1,(DataModel!$A$4:$A$130=$A1002)*(DataModel!$B$4:$B$130=$B1002),0),MATCH(AN$3,DataModel!$F$2:$DI$2,0))*$C1002,"")</f>
        <v/>
      </c>
      <c r="AO1002" s="134" t="str" cm="1">
        <f t="array" ref="AO1002">IF(ISNUMBER(DataModel!AO$112),INDEX(DataModel!$F$4:$DI$130,MATCH(1,(DataModel!$A$4:$A$130=$A1002)*(DataModel!$B$4:$B$130=$B1002),0),MATCH(AO$3,DataModel!$F$2:$DI$2,0))*$C1002,"")</f>
        <v/>
      </c>
      <c r="AP1002" s="133" t="str" cm="1">
        <f t="array" ref="AP1002">IF(ISNUMBER(DataModel!AP$112),INDEX(DataModel!$F$4:$DI$130,MATCH(1,(DataModel!$A$4:$A$130=$A1002)*(DataModel!$B$4:$B$130=$B1002),0),MATCH(AP$3,DataModel!$F$2:$DI$2,0))*$C1002,"")</f>
        <v/>
      </c>
      <c r="AQ1002" s="34" t="str" cm="1">
        <f t="array" ref="AQ1002">IF(ISNUMBER(DataModel!AQ$112),INDEX(DataModel!$F$4:$DI$130,MATCH(1,(DataModel!$A$4:$A$130=$A1002)*(DataModel!$B$4:$B$130=$B1002),0),MATCH(AQ$3,DataModel!$F$2:$DI$2,0))*$C1002,"")</f>
        <v/>
      </c>
      <c r="AR1002" s="34" t="str" cm="1">
        <f t="array" ref="AR1002">IF(ISNUMBER(DataModel!AR$112),INDEX(DataModel!$F$4:$DI$130,MATCH(1,(DataModel!$A$4:$A$130=$A1002)*(DataModel!$B$4:$B$130=$B1002),0),MATCH(AR$3,DataModel!$F$2:$DI$2,0))*$C1002,"")</f>
        <v/>
      </c>
      <c r="AS1002" s="134" t="str" cm="1">
        <f t="array" ref="AS1002">IF(ISNUMBER(DataModel!AS$112),INDEX(DataModel!$F$4:$DI$130,MATCH(1,(DataModel!$A$4:$A$130=$A1002)*(DataModel!$B$4:$B$130=$B1002),0),MATCH(AS$3,DataModel!$F$2:$DI$2,0))*$C1002,"")</f>
        <v/>
      </c>
      <c r="AT1002" s="133" t="str" cm="1">
        <f t="array" ref="AT1002">IF(ISNUMBER(DataModel!AT$112),INDEX(DataModel!$F$4:$DI$130,MATCH(1,(DataModel!$A$4:$A$130=$A1002)*(DataModel!$B$4:$B$130=$B1002),0),MATCH(AT$3,DataModel!$F$2:$DI$2,0))*$C1002,"")</f>
        <v/>
      </c>
      <c r="AU1002" s="34" t="str" cm="1">
        <f t="array" ref="AU1002">IF(ISNUMBER(DataModel!AU$112),INDEX(DataModel!$F$4:$DI$130,MATCH(1,(DataModel!$A$4:$A$130=$A1002)*(DataModel!$B$4:$B$130=$B1002),0),MATCH(AU$3,DataModel!$F$2:$DI$2,0))*$C1002,"")</f>
        <v/>
      </c>
      <c r="AV1002" s="34" t="str" cm="1">
        <f t="array" ref="AV1002">IF(ISNUMBER(DataModel!AV$112),INDEX(DataModel!$F$4:$DI$130,MATCH(1,(DataModel!$A$4:$A$130=$A1002)*(DataModel!$B$4:$B$130=$B1002),0),MATCH(AV$3,DataModel!$F$2:$DI$2,0))*$C1002,"")</f>
        <v/>
      </c>
      <c r="AW1002" s="134" t="str" cm="1">
        <f t="array" ref="AW1002">IF(ISNUMBER(DataModel!AW$112),INDEX(DataModel!$F$4:$DI$130,MATCH(1,(DataModel!$A$4:$A$130=$A1002)*(DataModel!$B$4:$B$130=$B1002),0),MATCH(AW$3,DataModel!$F$2:$DI$2,0))*$C1002,"")</f>
        <v/>
      </c>
      <c r="AX1002" s="133" t="str" cm="1">
        <f t="array" ref="AX1002">IF(ISNUMBER(DataModel!AX$112),INDEX(DataModel!$F$4:$DI$130,MATCH(1,(DataModel!$A$4:$A$130=$A1002)*(DataModel!$B$4:$B$130=$B1002),0),MATCH(AX$3,DataModel!$F$2:$DI$2,0))*$C1002,"")</f>
        <v/>
      </c>
      <c r="AY1002" s="34" t="str" cm="1">
        <f t="array" ref="AY1002">IF(ISNUMBER(DataModel!AY$112),INDEX(DataModel!$F$4:$DI$130,MATCH(1,(DataModel!$A$4:$A$130=$A1002)*(DataModel!$B$4:$B$130=$B1002),0),MATCH(AY$3,DataModel!$F$2:$DI$2,0))*$C1002,"")</f>
        <v/>
      </c>
      <c r="AZ1002" s="34" t="str" cm="1">
        <f t="array" ref="AZ1002">IF(ISNUMBER(DataModel!AZ$112),INDEX(DataModel!$F$4:$DI$130,MATCH(1,(DataModel!$A$4:$A$130=$A1002)*(DataModel!$B$4:$B$130=$B1002),0),MATCH(AZ$3,DataModel!$F$2:$DI$2,0))*$C1002,"")</f>
        <v/>
      </c>
      <c r="BA1002" s="134" t="str" cm="1">
        <f t="array" ref="BA1002">IF(ISNUMBER(DataModel!BA$112),INDEX(DataModel!$F$4:$DI$130,MATCH(1,(DataModel!$A$4:$A$130=$A1002)*(DataModel!$B$4:$B$130=$B1002),0),MATCH(BA$3,DataModel!$F$2:$DI$2,0))*$C1002,"")</f>
        <v/>
      </c>
      <c r="BB1002" s="133" t="str" cm="1">
        <f t="array" ref="BB1002">IF(ISNUMBER(DataModel!BB$112),INDEX(DataModel!$F$4:$DI$130,MATCH(1,(DataModel!$A$4:$A$130=$A1002)*(DataModel!$B$4:$B$130=$B1002),0),MATCH(BB$3,DataModel!$F$2:$DI$2,0))*$C1002,"")</f>
        <v/>
      </c>
      <c r="BC1002" s="34" t="str" cm="1">
        <f t="array" ref="BC1002">IF(ISNUMBER(DataModel!BC$112),INDEX(DataModel!$F$4:$DI$130,MATCH(1,(DataModel!$A$4:$A$130=$A1002)*(DataModel!$B$4:$B$130=$B1002),0),MATCH(BC$3,DataModel!$F$2:$DI$2,0))*$C1002,"")</f>
        <v/>
      </c>
      <c r="BD1002" s="34" t="str" cm="1">
        <f t="array" ref="BD1002">IF(ISNUMBER(DataModel!BD$112),INDEX(DataModel!$F$4:$DI$130,MATCH(1,(DataModel!$A$4:$A$130=$A1002)*(DataModel!$B$4:$B$130=$B1002),0),MATCH(BD$3,DataModel!$F$2:$DI$2,0))*$C1002,"")</f>
        <v/>
      </c>
      <c r="BE1002" s="134" t="str" cm="1">
        <f t="array" ref="BE1002">IF(ISNUMBER(DataModel!BE$112),INDEX(DataModel!$F$4:$DI$130,MATCH(1,(DataModel!$A$4:$A$130=$A1002)*(DataModel!$B$4:$B$130=$B1002),0),MATCH(BE$3,DataModel!$F$2:$DI$2,0))*$C1002,"")</f>
        <v/>
      </c>
      <c r="BF1002" s="133" t="str" cm="1">
        <f t="array" ref="BF1002">IF(ISNUMBER(DataModel!BF$112),INDEX(DataModel!$F$4:$DI$130,MATCH(1,(DataModel!$A$4:$A$130=$A1002)*(DataModel!$B$4:$B$130=$B1002),0),MATCH(BF$3,DataModel!$F$2:$DI$2,0))*$C1002,"")</f>
        <v/>
      </c>
      <c r="BG1002" s="34" t="str" cm="1">
        <f t="array" ref="BG1002">IF(ISNUMBER(DataModel!BG$112),INDEX(DataModel!$F$4:$DI$130,MATCH(1,(DataModel!$A$4:$A$130=$A1002)*(DataModel!$B$4:$B$130=$B1002),0),MATCH(BG$3,DataModel!$F$2:$DI$2,0))*$C1002,"")</f>
        <v/>
      </c>
      <c r="BH1002" s="34" t="str" cm="1">
        <f t="array" ref="BH1002">IF(ISNUMBER(DataModel!BH$112),INDEX(DataModel!$F$4:$DI$130,MATCH(1,(DataModel!$A$4:$A$130=$A1002)*(DataModel!$B$4:$B$130=$B1002),0),MATCH(BH$3,DataModel!$F$2:$DI$2,0))*$C1002,"")</f>
        <v/>
      </c>
      <c r="BI1002" s="134" t="str" cm="1">
        <f t="array" ref="BI1002">IF(ISNUMBER(DataModel!BI$112),INDEX(DataModel!$F$4:$DI$130,MATCH(1,(DataModel!$A$4:$A$130=$A1002)*(DataModel!$B$4:$B$130=$B1002),0),MATCH(BI$3,DataModel!$F$2:$DI$2,0))*$C1002,"")</f>
        <v/>
      </c>
      <c r="BJ1002" s="133" t="str" cm="1">
        <f t="array" ref="BJ1002">IF(ISNUMBER(DataModel!BJ$112),INDEX(DataModel!$F$4:$DI$130,MATCH(1,(DataModel!$A$4:$A$130=$A1002)*(DataModel!$B$4:$B$130=$B1002),0),MATCH(BJ$3,DataModel!$F$2:$DI$2,0))*$C1002,"")</f>
        <v/>
      </c>
      <c r="BK1002" s="34" t="str" cm="1">
        <f t="array" ref="BK1002">IF(ISNUMBER(DataModel!BK$112),INDEX(DataModel!$F$4:$DI$130,MATCH(1,(DataModel!$A$4:$A$130=$A1002)*(DataModel!$B$4:$B$130=$B1002),0),MATCH(BK$3,DataModel!$F$2:$DI$2,0))*$C1002,"")</f>
        <v/>
      </c>
      <c r="BL1002" s="34" t="str" cm="1">
        <f t="array" ref="BL1002">IF(ISNUMBER(DataModel!BL$112),INDEX(DataModel!$F$4:$DI$130,MATCH(1,(DataModel!$A$4:$A$130=$A1002)*(DataModel!$B$4:$B$130=$B1002),0),MATCH(BL$3,DataModel!$F$2:$DI$2,0))*$C1002,"")</f>
        <v/>
      </c>
      <c r="BM1002" s="134" t="str" cm="1">
        <f t="array" ref="BM1002">IF(ISNUMBER(DataModel!BM$112),INDEX(DataModel!$F$4:$DI$130,MATCH(1,(DataModel!$A$4:$A$130=$A1002)*(DataModel!$B$4:$B$130=$B1002),0),MATCH(BM$3,DataModel!$F$2:$DI$2,0))*$C1002,"")</f>
        <v/>
      </c>
      <c r="BN1002" s="133" t="str" cm="1">
        <f t="array" ref="BN1002">IF(ISNUMBER(DataModel!BN$112),INDEX(DataModel!$F$4:$DI$130,MATCH(1,(DataModel!$A$4:$A$130=$A1002)*(DataModel!$B$4:$B$130=$B1002),0),MATCH(BN$3,DataModel!$F$2:$DI$2,0))*$C1002,"")</f>
        <v/>
      </c>
      <c r="BO1002" s="34" t="str" cm="1">
        <f t="array" ref="BO1002">IF(ISNUMBER(DataModel!BO$112),INDEX(DataModel!$F$4:$DI$130,MATCH(1,(DataModel!$A$4:$A$130=$A1002)*(DataModel!$B$4:$B$130=$B1002),0),MATCH(BO$3,DataModel!$F$2:$DI$2,0))*$C1002,"")</f>
        <v/>
      </c>
      <c r="BP1002" s="34" t="str" cm="1">
        <f t="array" ref="BP1002">IF(ISNUMBER(DataModel!BP$112),INDEX(DataModel!$F$4:$DI$130,MATCH(1,(DataModel!$A$4:$A$130=$A1002)*(DataModel!$B$4:$B$130=$B1002),0),MATCH(BP$3,DataModel!$F$2:$DI$2,0))*$C1002,"")</f>
        <v/>
      </c>
      <c r="BQ1002" s="134" t="str" cm="1">
        <f t="array" ref="BQ1002">IF(ISNUMBER(DataModel!BQ$112),INDEX(DataModel!$F$4:$DI$130,MATCH(1,(DataModel!$A$4:$A$130=$A1002)*(DataModel!$B$4:$B$130=$B1002),0),MATCH(BQ$3,DataModel!$F$2:$DI$2,0))*$C1002,"")</f>
        <v/>
      </c>
      <c r="BR1002" s="133" t="str" cm="1">
        <f t="array" ref="BR1002">IF(ISNUMBER(DataModel!BR$112),INDEX(DataModel!$F$4:$DI$130,MATCH(1,(DataModel!$A$4:$A$130=$A1002)*(DataModel!$B$4:$B$130=$B1002),0),MATCH(BR$3,DataModel!$F$2:$DI$2,0))*$C1002,"")</f>
        <v/>
      </c>
      <c r="BS1002" s="34" t="str" cm="1">
        <f t="array" ref="BS1002">IF(ISNUMBER(DataModel!BS$112),INDEX(DataModel!$F$4:$DI$130,MATCH(1,(DataModel!$A$4:$A$130=$A1002)*(DataModel!$B$4:$B$130=$B1002),0),MATCH(BS$3,DataModel!$F$2:$DI$2,0))*$C1002,"")</f>
        <v/>
      </c>
      <c r="BT1002" s="34" t="str" cm="1">
        <f t="array" ref="BT1002">IF(ISNUMBER(DataModel!BT$112),INDEX(DataModel!$F$4:$DI$130,MATCH(1,(DataModel!$A$4:$A$130=$A1002)*(DataModel!$B$4:$B$130=$B1002),0),MATCH(BT$3,DataModel!$F$2:$DI$2,0))*$C1002,"")</f>
        <v/>
      </c>
      <c r="BU1002" s="134" t="str" cm="1">
        <f t="array" ref="BU1002">IF(ISNUMBER(DataModel!BU$112),INDEX(DataModel!$F$4:$DI$130,MATCH(1,(DataModel!$A$4:$A$130=$A1002)*(DataModel!$B$4:$B$130=$B1002),0),MATCH(BU$3,DataModel!$F$2:$DI$2,0))*$C1002,"")</f>
        <v/>
      </c>
      <c r="BV1002" s="133" t="str" cm="1">
        <f t="array" ref="BV1002">IF(ISNUMBER(DataModel!BV$112),INDEX(DataModel!$F$4:$DI$130,MATCH(1,(DataModel!$A$4:$A$130=$A1002)*(DataModel!$B$4:$B$130=$B1002),0),MATCH(BV$3,DataModel!$F$2:$DI$2,0))*$C1002,"")</f>
        <v/>
      </c>
      <c r="BW1002" s="34" t="str" cm="1">
        <f t="array" ref="BW1002">IF(ISNUMBER(DataModel!BW$112),INDEX(DataModel!$F$4:$DI$130,MATCH(1,(DataModel!$A$4:$A$130=$A1002)*(DataModel!$B$4:$B$130=$B1002),0),MATCH(BW$3,DataModel!$F$2:$DI$2,0))*$C1002,"")</f>
        <v/>
      </c>
      <c r="BX1002" s="34" t="str" cm="1">
        <f t="array" ref="BX1002">IF(ISNUMBER(DataModel!BX$112),INDEX(DataModel!$F$4:$DI$130,MATCH(1,(DataModel!$A$4:$A$130=$A1002)*(DataModel!$B$4:$B$130=$B1002),0),MATCH(BX$3,DataModel!$F$2:$DI$2,0))*$C1002,"")</f>
        <v/>
      </c>
      <c r="BY1002" s="134" t="str" cm="1">
        <f t="array" ref="BY1002">IF(ISNUMBER(DataModel!BY$112),INDEX(DataModel!$F$4:$DI$130,MATCH(1,(DataModel!$A$4:$A$130=$A1002)*(DataModel!$B$4:$B$130=$B1002),0),MATCH(BY$3,DataModel!$F$2:$DI$2,0))*$C1002,"")</f>
        <v/>
      </c>
      <c r="BZ1002" s="133" t="str" cm="1">
        <f t="array" ref="BZ1002">IF(ISNUMBER(DataModel!BZ$112),INDEX(DataModel!$F$4:$DI$130,MATCH(1,(DataModel!$A$4:$A$130=$A1002)*(DataModel!$B$4:$B$130=$B1002),0),MATCH(BZ$3,DataModel!$F$2:$DI$2,0))*$C1002,"")</f>
        <v/>
      </c>
      <c r="CA1002" s="34" t="str" cm="1">
        <f t="array" ref="CA1002">IF(ISNUMBER(DataModel!CA$112),INDEX(DataModel!$F$4:$DI$130,MATCH(1,(DataModel!$A$4:$A$130=$A1002)*(DataModel!$B$4:$B$130=$B1002),0),MATCH(CA$3,DataModel!$F$2:$DI$2,0))*$C1002,"")</f>
        <v/>
      </c>
      <c r="CB1002" s="34" t="str" cm="1">
        <f t="array" ref="CB1002">IF(ISNUMBER(DataModel!CB$112),INDEX(DataModel!$F$4:$DI$130,MATCH(1,(DataModel!$A$4:$A$130=$A1002)*(DataModel!$B$4:$B$130=$B1002),0),MATCH(CB$3,DataModel!$F$2:$DI$2,0))*$C1002,"")</f>
        <v/>
      </c>
      <c r="CC1002" s="134" t="str" cm="1">
        <f t="array" ref="CC1002">IF(ISNUMBER(DataModel!CC$112),INDEX(DataModel!$F$4:$DI$130,MATCH(1,(DataModel!$A$4:$A$130=$A1002)*(DataModel!$B$4:$B$130=$B1002),0),MATCH(CC$3,DataModel!$F$2:$DI$2,0))*$C1002,"")</f>
        <v/>
      </c>
      <c r="CD1002" s="133" t="str" cm="1">
        <f t="array" ref="CD1002">IF(ISNUMBER(DataModel!CD$112),INDEX(DataModel!$F$4:$DI$130,MATCH(1,(DataModel!$A$4:$A$130=$A1002)*(DataModel!$B$4:$B$130=$B1002),0),MATCH(CD$3,DataModel!$F$2:$DI$2,0))*$C1002,"")</f>
        <v/>
      </c>
      <c r="CE1002" s="34" t="str" cm="1">
        <f t="array" ref="CE1002">IF(ISNUMBER(DataModel!CE$112),INDEX(DataModel!$F$4:$DI$130,MATCH(1,(DataModel!$A$4:$A$130=$A1002)*(DataModel!$B$4:$B$130=$B1002),0),MATCH(CE$3,DataModel!$F$2:$DI$2,0))*$C1002,"")</f>
        <v/>
      </c>
      <c r="CF1002" s="34" t="str" cm="1">
        <f t="array" ref="CF1002">IF(ISNUMBER(DataModel!CF$112),INDEX(DataModel!$F$4:$DI$130,MATCH(1,(DataModel!$A$4:$A$130=$A1002)*(DataModel!$B$4:$B$130=$B1002),0),MATCH(CF$3,DataModel!$F$2:$DI$2,0))*$C1002,"")</f>
        <v/>
      </c>
      <c r="CG1002" s="134" t="str" cm="1">
        <f t="array" ref="CG1002">IF(ISNUMBER(DataModel!CG$112),INDEX(DataModel!$F$4:$DI$130,MATCH(1,(DataModel!$A$4:$A$130=$A1002)*(DataModel!$B$4:$B$130=$B1002),0),MATCH(CG$3,DataModel!$F$2:$DI$2,0))*$C1002,"")</f>
        <v/>
      </c>
      <c r="CH1002" s="133" t="str" cm="1">
        <f t="array" ref="CH1002">IF(ISNUMBER(DataModel!CH$112),INDEX(DataModel!$F$4:$DI$130,MATCH(1,(DataModel!$A$4:$A$130=$A1002)*(DataModel!$B$4:$B$130=$B1002),0),MATCH(CH$3,DataModel!$F$2:$DI$2,0))*$C1002,"")</f>
        <v/>
      </c>
      <c r="CI1002" s="34" t="str" cm="1">
        <f t="array" ref="CI1002">IF(ISNUMBER(DataModel!CI$112),INDEX(DataModel!$F$4:$DI$130,MATCH(1,(DataModel!$A$4:$A$130=$A1002)*(DataModel!$B$4:$B$130=$B1002),0),MATCH(CI$3,DataModel!$F$2:$DI$2,0))*$C1002,"")</f>
        <v/>
      </c>
      <c r="CJ1002" s="34" t="str" cm="1">
        <f t="array" ref="CJ1002">IF(ISNUMBER(DataModel!CJ$112),INDEX(DataModel!$F$4:$DI$130,MATCH(1,(DataModel!$A$4:$A$130=$A1002)*(DataModel!$B$4:$B$130=$B1002),0),MATCH(CJ$3,DataModel!$F$2:$DI$2,0))*$C1002,"")</f>
        <v/>
      </c>
      <c r="CK1002" s="134" t="str" cm="1">
        <f t="array" ref="CK1002">IF(ISNUMBER(DataModel!CK$112),INDEX(DataModel!$F$4:$DI$130,MATCH(1,(DataModel!$A$4:$A$130=$A1002)*(DataModel!$B$4:$B$130=$B1002),0),MATCH(CK$3,DataModel!$F$2:$DI$2,0))*$C1002,"")</f>
        <v/>
      </c>
      <c r="CL1002" s="133" t="str" cm="1">
        <f t="array" ref="CL1002">IF(ISNUMBER(DataModel!CL$112),INDEX(DataModel!$F$4:$DI$130,MATCH(1,(DataModel!$A$4:$A$130=$A1002)*(DataModel!$B$4:$B$130=$B1002),0),MATCH(CL$3,DataModel!$F$2:$DI$2,0))*$C1002,"")</f>
        <v/>
      </c>
      <c r="CM1002" s="34" t="str" cm="1">
        <f t="array" ref="CM1002">IF(ISNUMBER(DataModel!CM$112),INDEX(DataModel!$F$4:$DI$130,MATCH(1,(DataModel!$A$4:$A$130=$A1002)*(DataModel!$B$4:$B$130=$B1002),0),MATCH(CM$3,DataModel!$F$2:$DI$2,0))*$C1002,"")</f>
        <v/>
      </c>
      <c r="CN1002" s="34" t="str" cm="1">
        <f t="array" ref="CN1002">IF(ISNUMBER(DataModel!CN$112),INDEX(DataModel!$F$4:$DI$130,MATCH(1,(DataModel!$A$4:$A$130=$A1002)*(DataModel!$B$4:$B$130=$B1002),0),MATCH(CN$3,DataModel!$F$2:$DI$2,0))*$C1002,"")</f>
        <v/>
      </c>
      <c r="CO1002" s="134" t="str" cm="1">
        <f t="array" ref="CO1002">IF(ISNUMBER(DataModel!CO$112),INDEX(DataModel!$F$4:$DI$130,MATCH(1,(DataModel!$A$4:$A$130=$A1002)*(DataModel!$B$4:$B$130=$B1002),0),MATCH(CO$3,DataModel!$F$2:$DI$2,0))*$C1002,"")</f>
        <v/>
      </c>
      <c r="CP1002" s="133" t="str" cm="1">
        <f t="array" ref="CP1002">IF(ISNUMBER(DataModel!CP$112),INDEX(DataModel!$F$4:$DI$130,MATCH(1,(DataModel!$A$4:$A$130=$A1002)*(DataModel!$B$4:$B$130=$B1002),0),MATCH(CP$3,DataModel!$F$2:$DI$2,0))*$C1002,"")</f>
        <v/>
      </c>
      <c r="CQ1002" s="34" t="str" cm="1">
        <f t="array" ref="CQ1002">IF(ISNUMBER(DataModel!CQ$112),INDEX(DataModel!$F$4:$DI$130,MATCH(1,(DataModel!$A$4:$A$130=$A1002)*(DataModel!$B$4:$B$130=$B1002),0),MATCH(CQ$3,DataModel!$F$2:$DI$2,0))*$C1002,"")</f>
        <v/>
      </c>
      <c r="CR1002" s="34" t="str" cm="1">
        <f t="array" ref="CR1002">IF(ISNUMBER(DataModel!CR$112),INDEX(DataModel!$F$4:$DI$130,MATCH(1,(DataModel!$A$4:$A$130=$A1002)*(DataModel!$B$4:$B$130=$B1002),0),MATCH(CR$3,DataModel!$F$2:$DI$2,0))*$C1002,"")</f>
        <v/>
      </c>
      <c r="CS1002" s="134" t="str" cm="1">
        <f t="array" ref="CS1002">IF(ISNUMBER(DataModel!CS$112),INDEX(DataModel!$F$4:$DI$130,MATCH(1,(DataModel!$A$4:$A$130=$A1002)*(DataModel!$B$4:$B$130=$B1002),0),MATCH(CS$3,DataModel!$F$2:$DI$2,0))*$C1002,"")</f>
        <v/>
      </c>
      <c r="CT1002" s="133" t="str" cm="1">
        <f t="array" ref="CT1002">IF(ISNUMBER(DataModel!CT$112),INDEX(DataModel!$F$4:$DI$130,MATCH(1,(DataModel!$A$4:$A$130=$A1002)*(DataModel!$B$4:$B$130=$B1002),0),MATCH(CT$3,DataModel!$F$2:$DI$2,0))*$C1002,"")</f>
        <v/>
      </c>
      <c r="CU1002" s="34" t="str" cm="1">
        <f t="array" ref="CU1002">IF(ISNUMBER(DataModel!CU$112),INDEX(DataModel!$F$4:$DI$130,MATCH(1,(DataModel!$A$4:$A$130=$A1002)*(DataModel!$B$4:$B$130=$B1002),0),MATCH(CU$3,DataModel!$F$2:$DI$2,0))*$C1002,"")</f>
        <v/>
      </c>
      <c r="CV1002" s="34" t="str" cm="1">
        <f t="array" ref="CV1002">IF(ISNUMBER(DataModel!CV$112),INDEX(DataModel!$F$4:$DI$130,MATCH(1,(DataModel!$A$4:$A$130=$A1002)*(DataModel!$B$4:$B$130=$B1002),0),MATCH(CV$3,DataModel!$F$2:$DI$2,0))*$C1002,"")</f>
        <v/>
      </c>
      <c r="CW1002" s="134" t="str" cm="1">
        <f t="array" ref="CW1002">IF(ISNUMBER(DataModel!CW$112),INDEX(DataModel!$F$4:$DI$130,MATCH(1,(DataModel!$A$4:$A$130=$A1002)*(DataModel!$B$4:$B$130=$B1002),0),MATCH(CW$3,DataModel!$F$2:$DI$2,0))*$C1002,"")</f>
        <v/>
      </c>
      <c r="CX1002" s="133" t="str" cm="1">
        <f t="array" ref="CX1002">IF(ISNUMBER(DataModel!CX$112),INDEX(DataModel!$F$4:$DI$130,MATCH(1,(DataModel!$A$4:$A$130=$A1002)*(DataModel!$B$4:$B$130=$B1002),0),MATCH(CX$3,DataModel!$F$2:$DI$2,0))*$C1002,"")</f>
        <v/>
      </c>
      <c r="CY1002" s="34" t="str" cm="1">
        <f t="array" ref="CY1002">IF(ISNUMBER(DataModel!CY$112),INDEX(DataModel!$F$4:$DI$130,MATCH(1,(DataModel!$A$4:$A$130=$A1002)*(DataModel!$B$4:$B$130=$B1002),0),MATCH(CY$3,DataModel!$F$2:$DI$2,0))*$C1002,"")</f>
        <v/>
      </c>
      <c r="CZ1002" s="34" t="str" cm="1">
        <f t="array" ref="CZ1002">IF(ISNUMBER(DataModel!CZ$112),INDEX(DataModel!$F$4:$DI$130,MATCH(1,(DataModel!$A$4:$A$130=$A1002)*(DataModel!$B$4:$B$130=$B1002),0),MATCH(CZ$3,DataModel!$F$2:$DI$2,0))*$C1002,"")</f>
        <v/>
      </c>
      <c r="DA1002" s="134" t="str" cm="1">
        <f t="array" ref="DA1002">IF(ISNUMBER(DataModel!DA$112),INDEX(DataModel!$F$4:$DI$130,MATCH(1,(DataModel!$A$4:$A$130=$A1002)*(DataModel!$B$4:$B$130=$B1002),0),MATCH(DA$3,DataModel!$F$2:$DI$2,0))*$C1002,"")</f>
        <v/>
      </c>
      <c r="DB1002" s="133" t="str" cm="1">
        <f t="array" ref="DB1002">IF(ISNUMBER(DataModel!DB$112),INDEX(DataModel!$F$4:$DI$130,MATCH(1,(DataModel!$A$4:$A$130=$A1002)*(DataModel!$B$4:$B$130=$B1002),0),MATCH(DB$3,DataModel!$F$2:$DI$2,0))*$C1002,"")</f>
        <v/>
      </c>
      <c r="DC1002" s="34" t="str" cm="1">
        <f t="array" ref="DC1002">IF(ISNUMBER(DataModel!DC$112),INDEX(DataModel!$F$4:$DI$130,MATCH(1,(DataModel!$A$4:$A$130=$A1002)*(DataModel!$B$4:$B$130=$B1002),0),MATCH(DC$3,DataModel!$F$2:$DI$2,0))*$C1002,"")</f>
        <v/>
      </c>
      <c r="DD1002" s="34" t="str" cm="1">
        <f t="array" ref="DD1002">IF(ISNUMBER(DataModel!DD$112),INDEX(DataModel!$F$4:$DI$130,MATCH(1,(DataModel!$A$4:$A$130=$A1002)*(DataModel!$B$4:$B$130=$B1002),0),MATCH(DD$3,DataModel!$F$2:$DI$2,0))*$C1002,"")</f>
        <v/>
      </c>
      <c r="DE1002" s="134" t="str" cm="1">
        <f t="array" ref="DE1002">IF(ISNUMBER(DataModel!DE$112),INDEX(DataModel!$F$4:$DI$130,MATCH(1,(DataModel!$A$4:$A$130=$A1002)*(DataModel!$B$4:$B$130=$B1002),0),MATCH(DE$3,DataModel!$F$2:$DI$2,0))*$C1002,"")</f>
        <v/>
      </c>
      <c r="DF1002" s="133" t="str" cm="1">
        <f t="array" ref="DF1002">IF(ISNUMBER(DataModel!DF$112),INDEX(DataModel!$F$4:$DI$130,MATCH(1,(DataModel!$A$4:$A$130=$A1002)*(DataModel!$B$4:$B$130=$B1002),0),MATCH(DF$3,DataModel!$F$2:$DI$2,0))*$C1002,"")</f>
        <v/>
      </c>
      <c r="DG1002" s="34" t="str" cm="1">
        <f t="array" ref="DG1002">IF(ISNUMBER(DataModel!DG$112),INDEX(DataModel!$F$4:$DI$130,MATCH(1,(DataModel!$A$4:$A$130=$A1002)*(DataModel!$B$4:$B$130=$B1002),0),MATCH(DG$3,DataModel!$F$2:$DI$2,0))*$C1002,"")</f>
        <v/>
      </c>
      <c r="DH1002" s="34" t="str" cm="1">
        <f t="array" ref="DH1002">IF(ISNUMBER(DataModel!DH$112),INDEX(DataModel!$F$4:$DI$130,MATCH(1,(DataModel!$A$4:$A$130=$A1002)*(DataModel!$B$4:$B$130=$B1002),0),MATCH(DH$3,DataModel!$F$2:$DI$2,0))*$C1002,"")</f>
        <v/>
      </c>
      <c r="DI1002" s="134" t="str" cm="1">
        <f t="array" ref="DI1002">IF(ISNUMBER(DataModel!DI$112),INDEX(DataModel!$F$4:$DI$130,MATCH(1,(DataModel!$A$4:$A$130=$A1002)*(DataModel!$B$4:$B$130=$B1002),0),MATCH(DI$3,DataModel!$F$2:$DI$2,0))*$C1002,"")</f>
        <v/>
      </c>
      <c r="DJ1002" s="69"/>
      <c r="DK1002" s="34" t="str" cm="1">
        <f t="array" ref="DK1002">IF(ISNUMBER(DataModel!DK$112),INDEX(DataModel!$DK$4:$EK$130,MATCH(1,(DataModel!$A$4:$A$130=$A1002)*(DataModel!$B$4:$B$130=$B1002),0),MATCH(DK$3,DataModel!$DK$2:$EK$2,0))*$C1002,"")</f>
        <v/>
      </c>
      <c r="DL1002" s="34" t="str" cm="1">
        <f t="array" ref="DL1002">IF(ISNUMBER(DataModel!DL$112),INDEX(DataModel!$DK$4:$EK$130,MATCH(1,(DataModel!$A$4:$A$130=$A1002)*(DataModel!$B$4:$B$130=$B1002),0),MATCH(DL$3,DataModel!$DK$2:$EK$2,0))*$C1002,"")</f>
        <v/>
      </c>
      <c r="DM1002" s="34" t="str" cm="1">
        <f t="array" ref="DM1002">IF(ISNUMBER(DataModel!DM$112),INDEX(DataModel!$DK$4:$EK$130,MATCH(1,(DataModel!$A$4:$A$130=$A1002)*(DataModel!$B$4:$B$130=$B1002),0),MATCH(DM$3,DataModel!$DK$2:$EK$2,0))*$C1002,"")</f>
        <v/>
      </c>
      <c r="DN1002" s="34" t="str" cm="1">
        <f t="array" ref="DN1002">IF(ISNUMBER(DataModel!DN$112),INDEX(DataModel!$DK$4:$EK$130,MATCH(1,(DataModel!$A$4:$A$130=$A1002)*(DataModel!$B$4:$B$130=$B1002),0),MATCH(DN$3,DataModel!$DK$2:$EK$2,0))*$C1002,"")</f>
        <v/>
      </c>
      <c r="DO1002" s="34" t="str" cm="1">
        <f t="array" ref="DO1002">IF(ISNUMBER(DataModel!DO$112),INDEX(DataModel!$DK$4:$EK$130,MATCH(1,(DataModel!$A$4:$A$130=$A1002)*(DataModel!$B$4:$B$130=$B1002),0),MATCH(DO$3,DataModel!$DK$2:$EK$2,0))*$C1002,"")</f>
        <v/>
      </c>
      <c r="DP1002" s="34" t="str" cm="1">
        <f t="array" ref="DP1002">IF(ISNUMBER(DataModel!DP$112),INDEX(DataModel!$DK$4:$EK$130,MATCH(1,(DataModel!$A$4:$A$130=$A1002)*(DataModel!$B$4:$B$130=$B1002),0),MATCH(DP$3,DataModel!$DK$2:$EK$2,0))*$C1002,"")</f>
        <v/>
      </c>
      <c r="DQ1002" s="34" t="str" cm="1">
        <f t="array" ref="DQ1002">IF(ISNUMBER(DataModel!DQ$112),INDEX(DataModel!$DK$4:$EK$130,MATCH(1,(DataModel!$A$4:$A$130=$A1002)*(DataModel!$B$4:$B$130=$B1002),0),MATCH(DQ$3,DataModel!$DK$2:$EK$2,0))*$C1002,"")</f>
        <v/>
      </c>
      <c r="DR1002" s="34" t="str" cm="1">
        <f t="array" ref="DR1002">IF(ISNUMBER(DataModel!DR$112),INDEX(DataModel!$DK$4:$EK$130,MATCH(1,(DataModel!$A$4:$A$130=$A1002)*(DataModel!$B$4:$B$130=$B1002),0),MATCH(DR$3,DataModel!$DK$2:$EK$2,0))*$C1002,"")</f>
        <v/>
      </c>
      <c r="DS1002" s="34" t="str" cm="1">
        <f t="array" ref="DS1002">IF(ISNUMBER(DataModel!DS$112),INDEX(DataModel!$DK$4:$EK$130,MATCH(1,(DataModel!$A$4:$A$130=$A1002)*(DataModel!$B$4:$B$130=$B1002),0),MATCH(DS$3,DataModel!$DK$2:$EK$2,0))*$C1002,"")</f>
        <v/>
      </c>
      <c r="DT1002" s="34" t="str" cm="1">
        <f t="array" ref="DT1002">IF(ISNUMBER(DataModel!DT$112),INDEX(DataModel!$DK$4:$EK$130,MATCH(1,(DataModel!$A$4:$A$130=$A1002)*(DataModel!$B$4:$B$130=$B1002),0),MATCH(DT$3,DataModel!$DK$2:$EK$2,0))*$C1002,"")</f>
        <v/>
      </c>
      <c r="DU1002" s="34" t="str" cm="1">
        <f t="array" ref="DU1002">IF(ISNUMBER(DataModel!DU$112),INDEX(DataModel!$DK$4:$EK$130,MATCH(1,(DataModel!$A$4:$A$130=$A1002)*(DataModel!$B$4:$B$130=$B1002),0),MATCH(DU$3,DataModel!$DK$2:$EK$2,0))*$C1002,"")</f>
        <v/>
      </c>
      <c r="DV1002" s="34" t="str" cm="1">
        <f t="array" ref="DV1002">IF(ISNUMBER(DataModel!DV$112),INDEX(DataModel!$DK$4:$EK$130,MATCH(1,(DataModel!$A$4:$A$130=$A1002)*(DataModel!$B$4:$B$130=$B1002),0),MATCH(DV$3,DataModel!$DK$2:$EK$2,0))*$C1002,"")</f>
        <v/>
      </c>
      <c r="DW1002" s="34" t="str" cm="1">
        <f t="array" ref="DW1002">IF(ISNUMBER(DataModel!DW$112),INDEX(DataModel!$DK$4:$EK$130,MATCH(1,(DataModel!$A$4:$A$130=$A1002)*(DataModel!$B$4:$B$130=$B1002),0),MATCH(DW$3,DataModel!$DK$2:$EK$2,0))*$C1002,"")</f>
        <v/>
      </c>
      <c r="DX1002" s="34" t="str" cm="1">
        <f t="array" ref="DX1002">IF(ISNUMBER(DataModel!DX$112),INDEX(DataModel!$DK$4:$EK$130,MATCH(1,(DataModel!$A$4:$A$130=$A1002)*(DataModel!$B$4:$B$130=$B1002),0),MATCH(DX$3,DataModel!$DK$2:$EK$2,0))*$C1002,"")</f>
        <v/>
      </c>
      <c r="DY1002" s="34" t="str" cm="1">
        <f t="array" ref="DY1002">IF(ISNUMBER(DataModel!DY$112),INDEX(DataModel!$DK$4:$EK$130,MATCH(1,(DataModel!$A$4:$A$130=$A1002)*(DataModel!$B$4:$B$130=$B1002),0),MATCH(DY$3,DataModel!$DK$2:$EK$2,0))*$C1002,"")</f>
        <v/>
      </c>
      <c r="DZ1002" s="34" t="str" cm="1">
        <f t="array" ref="DZ1002">IF(ISNUMBER(DataModel!DZ$112),INDEX(DataModel!$DK$4:$EK$130,MATCH(1,(DataModel!$A$4:$A$130=$A1002)*(DataModel!$B$4:$B$130=$B1002),0),MATCH(DZ$3,DataModel!$DK$2:$EK$2,0))*$C1002,"")</f>
        <v/>
      </c>
      <c r="EA1002" s="34" t="str" cm="1">
        <f t="array" ref="EA1002">IF(ISNUMBER(DataModel!EA$112),INDEX(DataModel!$DK$4:$EK$130,MATCH(1,(DataModel!$A$4:$A$130=$A1002)*(DataModel!$B$4:$B$130=$B1002),0),MATCH(EA$3,DataModel!$DK$2:$EK$2,0))*$C1002,"")</f>
        <v/>
      </c>
      <c r="EB1002" s="34" t="str" cm="1">
        <f t="array" ref="EB1002">IF(ISNUMBER(DataModel!EB$112),INDEX(DataModel!$DK$4:$EK$130,MATCH(1,(DataModel!$A$4:$A$130=$A1002)*(DataModel!$B$4:$B$130=$B1002),0),MATCH(EB$3,DataModel!$DK$2:$EK$2,0))*$C1002,"")</f>
        <v/>
      </c>
      <c r="EC1002" s="34" t="str" cm="1">
        <f t="array" ref="EC1002">IF(ISNUMBER(DataModel!EC$112),INDEX(DataModel!$DK$4:$EK$130,MATCH(1,(DataModel!$A$4:$A$130=$A1002)*(DataModel!$B$4:$B$130=$B1002),0),MATCH(EC$3,DataModel!$DK$2:$EK$2,0))*$C1002,"")</f>
        <v/>
      </c>
      <c r="ED1002" s="34" t="str" cm="1">
        <f t="array" ref="ED1002">IF(ISNUMBER(DataModel!ED$112),INDEX(DataModel!$DK$4:$EK$130,MATCH(1,(DataModel!$A$4:$A$130=$A1002)*(DataModel!$B$4:$B$130=$B1002),0),MATCH(ED$3,DataModel!$DK$2:$EK$2,0))*$C1002,"")</f>
        <v/>
      </c>
      <c r="EE1002" s="34" t="str" cm="1">
        <f t="array" ref="EE1002">IF(ISNUMBER(DataModel!EE$112),INDEX(DataModel!$DK$4:$EK$130,MATCH(1,(DataModel!$A$4:$A$130=$A1002)*(DataModel!$B$4:$B$130=$B1002),0),MATCH(EE$3,DataModel!$DK$2:$EK$2,0))*$C1002,"")</f>
        <v/>
      </c>
      <c r="EF1002" s="34" t="str" cm="1">
        <f t="array" ref="EF1002">IF(ISNUMBER(DataModel!EF$112),INDEX(DataModel!$DK$4:$EK$130,MATCH(1,(DataModel!$A$4:$A$130=$A1002)*(DataModel!$B$4:$B$130=$B1002),0),MATCH(EF$3,DataModel!$DK$2:$EK$2,0))*$C1002,"")</f>
        <v/>
      </c>
      <c r="EG1002" s="34" t="str" cm="1">
        <f t="array" ref="EG1002">IF(ISNUMBER(DataModel!EG$112),INDEX(DataModel!$DK$4:$EK$130,MATCH(1,(DataModel!$A$4:$A$130=$A1002)*(DataModel!$B$4:$B$130=$B1002),0),MATCH(EG$3,DataModel!$DK$2:$EK$2,0))*$C1002,"")</f>
        <v/>
      </c>
      <c r="EH1002" s="34" t="str" cm="1">
        <f t="array" ref="EH1002">IF(ISNUMBER(DataModel!EH$112),INDEX(DataModel!$DK$4:$EK$130,MATCH(1,(DataModel!$A$4:$A$130=$A1002)*(DataModel!$B$4:$B$130=$B1002),0),MATCH(EH$3,DataModel!$DK$2:$EK$2,0))*$C1002,"")</f>
        <v/>
      </c>
      <c r="EI1002" s="34" t="str" cm="1">
        <f t="array" ref="EI1002">IF(ISNUMBER(DataModel!EI$112),INDEX(DataModel!$DK$4:$EK$130,MATCH(1,(DataModel!$A$4:$A$130=$A1002)*(DataModel!$B$4:$B$130=$B1002),0),MATCH(EI$3,DataModel!$DK$2:$EK$2,0))*$C1002,"")</f>
        <v/>
      </c>
      <c r="EJ1002" s="34" t="str" cm="1">
        <f t="array" ref="EJ1002">IF(ISNUMBER(DataModel!EJ$112),INDEX(DataModel!$DK$4:$EK$130,MATCH(1,(DataModel!$A$4:$A$130=$A1002)*(DataModel!$B$4:$B$130=$B1002),0),MATCH(EJ$3,DataModel!$DK$2:$EK$2,0))*$C1002,"")</f>
        <v/>
      </c>
      <c r="EK1002" s="34" t="str" cm="1">
        <f t="array" ref="EK1002">IF(ISNUMBER(DataModel!EK$112),INDEX(DataModel!$DK$4:$EK$130,MATCH(1,(DataModel!$A$4:$A$130=$A1002)*(DataModel!$B$4:$B$130=$B1002),0),MATCH(EK$3,DataModel!$DK$2:$EK$2,0))*$C1002,"")</f>
        <v/>
      </c>
    </row>
    <row r="1003" spans="1:141" x14ac:dyDescent="0.25">
      <c r="A1003" s="90"/>
      <c r="B1003" s="90"/>
      <c r="C1003" s="90"/>
      <c r="D1003" s="90"/>
      <c r="F1003" s="215"/>
      <c r="G1003" s="199"/>
      <c r="H1003" s="199"/>
      <c r="I1003" s="216"/>
      <c r="J1003" s="215"/>
      <c r="K1003" s="199"/>
      <c r="L1003" s="199"/>
      <c r="M1003" s="216"/>
      <c r="N1003" s="215"/>
      <c r="O1003" s="199"/>
      <c r="P1003" s="199"/>
      <c r="Q1003" s="216"/>
      <c r="R1003" s="215"/>
      <c r="S1003" s="199"/>
      <c r="T1003" s="199"/>
      <c r="U1003" s="216"/>
      <c r="V1003" s="215"/>
      <c r="W1003" s="199"/>
      <c r="X1003" s="199"/>
      <c r="Y1003" s="216"/>
      <c r="Z1003" s="215"/>
      <c r="AA1003" s="199"/>
      <c r="AB1003" s="199"/>
      <c r="AC1003" s="216"/>
      <c r="AD1003" s="215"/>
      <c r="AE1003" s="199"/>
      <c r="AF1003" s="199"/>
      <c r="AG1003" s="216"/>
      <c r="AH1003" s="215"/>
      <c r="AI1003" s="199"/>
      <c r="AJ1003" s="199"/>
      <c r="AK1003" s="216"/>
      <c r="AL1003" s="215"/>
      <c r="AM1003" s="199"/>
      <c r="AN1003" s="199"/>
      <c r="AO1003" s="216"/>
      <c r="AP1003" s="215"/>
      <c r="AQ1003" s="199"/>
      <c r="AR1003" s="199"/>
      <c r="AS1003" s="216"/>
      <c r="AT1003" s="215"/>
      <c r="AU1003" s="199"/>
      <c r="AV1003" s="199"/>
      <c r="AW1003" s="216"/>
      <c r="AX1003" s="215"/>
      <c r="AY1003" s="199"/>
      <c r="AZ1003" s="199"/>
      <c r="BA1003" s="216"/>
      <c r="BB1003" s="215"/>
      <c r="BC1003" s="199"/>
      <c r="BD1003" s="199"/>
      <c r="BE1003" s="216"/>
      <c r="BF1003" s="215"/>
      <c r="BG1003" s="199"/>
      <c r="BH1003" s="199"/>
      <c r="BI1003" s="216"/>
      <c r="BJ1003" s="215"/>
      <c r="BK1003" s="199"/>
      <c r="BL1003" s="199"/>
      <c r="BM1003" s="216"/>
      <c r="BN1003" s="215"/>
      <c r="BO1003" s="199"/>
      <c r="BP1003" s="199"/>
      <c r="BQ1003" s="216"/>
      <c r="BR1003" s="215"/>
      <c r="BS1003" s="199"/>
      <c r="BT1003" s="199"/>
      <c r="BU1003" s="216"/>
      <c r="BV1003" s="215"/>
      <c r="BW1003" s="199"/>
      <c r="BX1003" s="199"/>
      <c r="BY1003" s="216"/>
      <c r="BZ1003" s="215"/>
      <c r="CA1003" s="199"/>
      <c r="CB1003" s="199"/>
      <c r="CC1003" s="216"/>
      <c r="CD1003" s="215"/>
      <c r="CE1003" s="199"/>
      <c r="CF1003" s="199"/>
      <c r="CG1003" s="216"/>
      <c r="CH1003" s="215"/>
      <c r="CI1003" s="199"/>
      <c r="CJ1003" s="199"/>
      <c r="CK1003" s="216"/>
      <c r="CL1003" s="215"/>
      <c r="CM1003" s="199"/>
      <c r="CN1003" s="199"/>
      <c r="CO1003" s="216"/>
      <c r="CP1003" s="215"/>
      <c r="CQ1003" s="199"/>
      <c r="CR1003" s="199"/>
      <c r="CS1003" s="216"/>
      <c r="CT1003" s="215"/>
      <c r="CU1003" s="199"/>
      <c r="CV1003" s="199"/>
      <c r="CW1003" s="216"/>
      <c r="CX1003" s="215"/>
      <c r="CY1003" s="199"/>
      <c r="CZ1003" s="199"/>
      <c r="DA1003" s="216"/>
      <c r="DB1003" s="215"/>
      <c r="DC1003" s="199"/>
      <c r="DD1003" s="199"/>
      <c r="DE1003" s="216"/>
      <c r="DF1003" s="215"/>
      <c r="DG1003" s="199"/>
      <c r="DH1003" s="199"/>
      <c r="DI1003" s="216"/>
      <c r="DL1003" s="199"/>
      <c r="DM1003" s="199"/>
      <c r="DN1003" s="199"/>
      <c r="DO1003" s="199"/>
      <c r="DP1003" s="199"/>
      <c r="DQ1003" s="199"/>
      <c r="DR1003" s="199"/>
      <c r="DS1003" s="199"/>
      <c r="DT1003" s="199"/>
      <c r="DU1003" s="199"/>
      <c r="DV1003" s="199"/>
      <c r="DW1003" s="199"/>
      <c r="DX1003" s="199"/>
      <c r="DY1003" s="199"/>
      <c r="DZ1003" s="199"/>
      <c r="EA1003" s="199"/>
      <c r="EB1003" s="199"/>
      <c r="EC1003" s="199"/>
      <c r="ED1003" s="199"/>
      <c r="EE1003" s="199"/>
      <c r="EF1003" s="199"/>
      <c r="EG1003" s="199"/>
      <c r="EH1003" s="199"/>
      <c r="EI1003" s="199"/>
      <c r="EJ1003" s="199"/>
      <c r="EK1003" s="199"/>
    </row>
    <row r="1004" spans="1:141" s="37" customFormat="1" x14ac:dyDescent="0.25">
      <c r="A1004" s="192"/>
      <c r="B1004" s="192"/>
      <c r="C1004" s="192"/>
      <c r="D1004" s="192"/>
      <c r="E1004" s="37" t="s">
        <v>313</v>
      </c>
      <c r="F1004" s="108"/>
      <c r="G1004" s="109"/>
      <c r="H1004" s="109"/>
      <c r="I1004" s="110"/>
      <c r="J1004" s="108" t="str">
        <f>IF(ISERROR(J999/F999),"",J999/F999-1)</f>
        <v/>
      </c>
      <c r="K1004" s="109" t="str">
        <f t="shared" ref="K1004:BV1004" si="2137">IF(ISERROR(K999/G999),"",K999/G999-1)</f>
        <v/>
      </c>
      <c r="L1004" s="109" t="str">
        <f t="shared" si="2137"/>
        <v/>
      </c>
      <c r="M1004" s="110" t="str">
        <f t="shared" si="2137"/>
        <v/>
      </c>
      <c r="N1004" s="108" t="str">
        <f t="shared" si="2137"/>
        <v/>
      </c>
      <c r="O1004" s="109" t="str">
        <f t="shared" si="2137"/>
        <v/>
      </c>
      <c r="P1004" s="109" t="str">
        <f t="shared" si="2137"/>
        <v/>
      </c>
      <c r="Q1004" s="110" t="str">
        <f t="shared" si="2137"/>
        <v/>
      </c>
      <c r="R1004" s="108" t="str">
        <f t="shared" si="2137"/>
        <v/>
      </c>
      <c r="S1004" s="109" t="str">
        <f t="shared" si="2137"/>
        <v/>
      </c>
      <c r="T1004" s="109" t="str">
        <f t="shared" si="2137"/>
        <v/>
      </c>
      <c r="U1004" s="110" t="str">
        <f t="shared" si="2137"/>
        <v/>
      </c>
      <c r="V1004" s="108" t="str">
        <f t="shared" si="2137"/>
        <v/>
      </c>
      <c r="W1004" s="109" t="str">
        <f t="shared" si="2137"/>
        <v/>
      </c>
      <c r="X1004" s="109" t="str">
        <f t="shared" si="2137"/>
        <v/>
      </c>
      <c r="Y1004" s="110" t="str">
        <f t="shared" si="2137"/>
        <v/>
      </c>
      <c r="Z1004" s="108" t="str">
        <f t="shared" si="2137"/>
        <v/>
      </c>
      <c r="AA1004" s="109" t="str">
        <f t="shared" si="2137"/>
        <v/>
      </c>
      <c r="AB1004" s="109" t="str">
        <f t="shared" si="2137"/>
        <v/>
      </c>
      <c r="AC1004" s="110" t="str">
        <f t="shared" si="2137"/>
        <v/>
      </c>
      <c r="AD1004" s="108" t="str">
        <f t="shared" si="2137"/>
        <v/>
      </c>
      <c r="AE1004" s="109" t="str">
        <f t="shared" si="2137"/>
        <v/>
      </c>
      <c r="AF1004" s="109" t="str">
        <f t="shared" si="2137"/>
        <v/>
      </c>
      <c r="AG1004" s="110" t="str">
        <f t="shared" si="2137"/>
        <v/>
      </c>
      <c r="AH1004" s="108" t="str">
        <f t="shared" si="2137"/>
        <v/>
      </c>
      <c r="AI1004" s="109" t="str">
        <f t="shared" si="2137"/>
        <v/>
      </c>
      <c r="AJ1004" s="109" t="str">
        <f t="shared" si="2137"/>
        <v/>
      </c>
      <c r="AK1004" s="110" t="str">
        <f t="shared" si="2137"/>
        <v/>
      </c>
      <c r="AL1004" s="108" t="str">
        <f t="shared" si="2137"/>
        <v/>
      </c>
      <c r="AM1004" s="109" t="str">
        <f t="shared" si="2137"/>
        <v/>
      </c>
      <c r="AN1004" s="109" t="str">
        <f t="shared" si="2137"/>
        <v/>
      </c>
      <c r="AO1004" s="110" t="str">
        <f t="shared" si="2137"/>
        <v/>
      </c>
      <c r="AP1004" s="108" t="str">
        <f t="shared" si="2137"/>
        <v/>
      </c>
      <c r="AQ1004" s="109" t="str">
        <f t="shared" si="2137"/>
        <v/>
      </c>
      <c r="AR1004" s="109" t="str">
        <f t="shared" si="2137"/>
        <v/>
      </c>
      <c r="AS1004" s="110" t="str">
        <f t="shared" si="2137"/>
        <v/>
      </c>
      <c r="AT1004" s="108" t="str">
        <f t="shared" si="2137"/>
        <v/>
      </c>
      <c r="AU1004" s="109" t="str">
        <f t="shared" si="2137"/>
        <v/>
      </c>
      <c r="AV1004" s="109" t="str">
        <f t="shared" si="2137"/>
        <v/>
      </c>
      <c r="AW1004" s="110" t="str">
        <f t="shared" si="2137"/>
        <v/>
      </c>
      <c r="AX1004" s="108" t="str">
        <f t="shared" si="2137"/>
        <v/>
      </c>
      <c r="AY1004" s="109" t="str">
        <f t="shared" si="2137"/>
        <v/>
      </c>
      <c r="AZ1004" s="109" t="str">
        <f t="shared" si="2137"/>
        <v/>
      </c>
      <c r="BA1004" s="110" t="str">
        <f t="shared" si="2137"/>
        <v/>
      </c>
      <c r="BB1004" s="108" t="str">
        <f t="shared" si="2137"/>
        <v/>
      </c>
      <c r="BC1004" s="109" t="str">
        <f t="shared" si="2137"/>
        <v/>
      </c>
      <c r="BD1004" s="109" t="str">
        <f t="shared" si="2137"/>
        <v/>
      </c>
      <c r="BE1004" s="110" t="str">
        <f t="shared" si="2137"/>
        <v/>
      </c>
      <c r="BF1004" s="108" t="str">
        <f t="shared" si="2137"/>
        <v/>
      </c>
      <c r="BG1004" s="109" t="str">
        <f t="shared" si="2137"/>
        <v/>
      </c>
      <c r="BH1004" s="109" t="str">
        <f t="shared" si="2137"/>
        <v/>
      </c>
      <c r="BI1004" s="110" t="str">
        <f t="shared" si="2137"/>
        <v/>
      </c>
      <c r="BJ1004" s="108" t="str">
        <f t="shared" si="2137"/>
        <v/>
      </c>
      <c r="BK1004" s="109" t="str">
        <f t="shared" si="2137"/>
        <v/>
      </c>
      <c r="BL1004" s="109" t="str">
        <f t="shared" si="2137"/>
        <v/>
      </c>
      <c r="BM1004" s="110" t="str">
        <f t="shared" si="2137"/>
        <v/>
      </c>
      <c r="BN1004" s="108" t="str">
        <f t="shared" si="2137"/>
        <v/>
      </c>
      <c r="BO1004" s="109" t="str">
        <f t="shared" si="2137"/>
        <v/>
      </c>
      <c r="BP1004" s="109" t="str">
        <f t="shared" si="2137"/>
        <v/>
      </c>
      <c r="BQ1004" s="110" t="str">
        <f t="shared" si="2137"/>
        <v/>
      </c>
      <c r="BR1004" s="108" t="str">
        <f t="shared" si="2137"/>
        <v/>
      </c>
      <c r="BS1004" s="109" t="str">
        <f t="shared" si="2137"/>
        <v/>
      </c>
      <c r="BT1004" s="109" t="str">
        <f t="shared" si="2137"/>
        <v/>
      </c>
      <c r="BU1004" s="110" t="str">
        <f t="shared" si="2137"/>
        <v/>
      </c>
      <c r="BV1004" s="108" t="str">
        <f t="shared" si="2137"/>
        <v/>
      </c>
      <c r="BW1004" s="109" t="str">
        <f t="shared" ref="BW1004:DI1004" si="2138">IF(ISERROR(BW999/BS999),"",BW999/BS999-1)</f>
        <v/>
      </c>
      <c r="BX1004" s="109" t="str">
        <f t="shared" si="2138"/>
        <v/>
      </c>
      <c r="BY1004" s="110" t="str">
        <f t="shared" si="2138"/>
        <v/>
      </c>
      <c r="BZ1004" s="108" t="str">
        <f t="shared" si="2138"/>
        <v/>
      </c>
      <c r="CA1004" s="109" t="str">
        <f t="shared" si="2138"/>
        <v/>
      </c>
      <c r="CB1004" s="109" t="str">
        <f t="shared" si="2138"/>
        <v/>
      </c>
      <c r="CC1004" s="110" t="str">
        <f t="shared" si="2138"/>
        <v/>
      </c>
      <c r="CD1004" s="108" t="str">
        <f t="shared" si="2138"/>
        <v/>
      </c>
      <c r="CE1004" s="109" t="str">
        <f t="shared" si="2138"/>
        <v/>
      </c>
      <c r="CF1004" s="109" t="str">
        <f t="shared" si="2138"/>
        <v/>
      </c>
      <c r="CG1004" s="110" t="str">
        <f t="shared" si="2138"/>
        <v/>
      </c>
      <c r="CH1004" s="108" t="str">
        <f t="shared" si="2138"/>
        <v/>
      </c>
      <c r="CI1004" s="109" t="str">
        <f t="shared" si="2138"/>
        <v/>
      </c>
      <c r="CJ1004" s="109" t="str">
        <f t="shared" si="2138"/>
        <v/>
      </c>
      <c r="CK1004" s="110" t="str">
        <f t="shared" si="2138"/>
        <v/>
      </c>
      <c r="CL1004" s="108" t="str">
        <f t="shared" si="2138"/>
        <v/>
      </c>
      <c r="CM1004" s="109" t="str">
        <f t="shared" si="2138"/>
        <v/>
      </c>
      <c r="CN1004" s="109" t="str">
        <f t="shared" si="2138"/>
        <v/>
      </c>
      <c r="CO1004" s="110" t="str">
        <f t="shared" si="2138"/>
        <v/>
      </c>
      <c r="CP1004" s="108" t="str">
        <f t="shared" si="2138"/>
        <v/>
      </c>
      <c r="CQ1004" s="109" t="str">
        <f t="shared" si="2138"/>
        <v/>
      </c>
      <c r="CR1004" s="109" t="str">
        <f t="shared" si="2138"/>
        <v/>
      </c>
      <c r="CS1004" s="110" t="str">
        <f t="shared" si="2138"/>
        <v/>
      </c>
      <c r="CT1004" s="108" t="str">
        <f t="shared" si="2138"/>
        <v/>
      </c>
      <c r="CU1004" s="109" t="str">
        <f t="shared" si="2138"/>
        <v/>
      </c>
      <c r="CV1004" s="109" t="str">
        <f t="shared" si="2138"/>
        <v/>
      </c>
      <c r="CW1004" s="110" t="str">
        <f t="shared" si="2138"/>
        <v/>
      </c>
      <c r="CX1004" s="108" t="str">
        <f t="shared" si="2138"/>
        <v/>
      </c>
      <c r="CY1004" s="109" t="str">
        <f t="shared" si="2138"/>
        <v/>
      </c>
      <c r="CZ1004" s="109" t="str">
        <f t="shared" si="2138"/>
        <v/>
      </c>
      <c r="DA1004" s="110" t="str">
        <f t="shared" si="2138"/>
        <v/>
      </c>
      <c r="DB1004" s="108" t="str">
        <f t="shared" si="2138"/>
        <v/>
      </c>
      <c r="DC1004" s="109" t="str">
        <f t="shared" si="2138"/>
        <v/>
      </c>
      <c r="DD1004" s="109" t="str">
        <f t="shared" si="2138"/>
        <v/>
      </c>
      <c r="DE1004" s="110" t="str">
        <f t="shared" si="2138"/>
        <v/>
      </c>
      <c r="DF1004" s="108" t="str">
        <f t="shared" si="2138"/>
        <v/>
      </c>
      <c r="DG1004" s="109" t="str">
        <f t="shared" si="2138"/>
        <v/>
      </c>
      <c r="DH1004" s="109" t="str">
        <f t="shared" si="2138"/>
        <v/>
      </c>
      <c r="DI1004" s="110" t="str">
        <f t="shared" si="2138"/>
        <v/>
      </c>
      <c r="DK1004" s="109"/>
      <c r="DL1004" s="109" t="str">
        <f>IFERROR(DL999/DK999-1,"")</f>
        <v/>
      </c>
      <c r="DM1004" s="109" t="str">
        <f t="shared" ref="DM1004:EK1004" si="2139">IFERROR(DM999/DL999-1,"")</f>
        <v/>
      </c>
      <c r="DN1004" s="109" t="str">
        <f t="shared" si="2139"/>
        <v/>
      </c>
      <c r="DO1004" s="109" t="str">
        <f t="shared" si="2139"/>
        <v/>
      </c>
      <c r="DP1004" s="109" t="str">
        <f t="shared" si="2139"/>
        <v/>
      </c>
      <c r="DQ1004" s="109" t="str">
        <f t="shared" si="2139"/>
        <v/>
      </c>
      <c r="DR1004" s="109" t="str">
        <f t="shared" si="2139"/>
        <v/>
      </c>
      <c r="DS1004" s="109" t="str">
        <f t="shared" si="2139"/>
        <v/>
      </c>
      <c r="DT1004" s="109" t="str">
        <f t="shared" si="2139"/>
        <v/>
      </c>
      <c r="DU1004" s="109" t="str">
        <f t="shared" si="2139"/>
        <v/>
      </c>
      <c r="DV1004" s="109" t="str">
        <f t="shared" si="2139"/>
        <v/>
      </c>
      <c r="DW1004" s="109" t="str">
        <f t="shared" si="2139"/>
        <v/>
      </c>
      <c r="DX1004" s="109" t="str">
        <f t="shared" si="2139"/>
        <v/>
      </c>
      <c r="DY1004" s="109" t="str">
        <f t="shared" si="2139"/>
        <v/>
      </c>
      <c r="DZ1004" s="109" t="str">
        <f t="shared" si="2139"/>
        <v/>
      </c>
      <c r="EA1004" s="109" t="str">
        <f t="shared" si="2139"/>
        <v/>
      </c>
      <c r="EB1004" s="109" t="str">
        <f t="shared" si="2139"/>
        <v/>
      </c>
      <c r="EC1004" s="109" t="str">
        <f t="shared" si="2139"/>
        <v/>
      </c>
      <c r="ED1004" s="109" t="str">
        <f t="shared" si="2139"/>
        <v/>
      </c>
      <c r="EE1004" s="109" t="str">
        <f t="shared" si="2139"/>
        <v/>
      </c>
      <c r="EF1004" s="109" t="str">
        <f t="shared" si="2139"/>
        <v/>
      </c>
      <c r="EG1004" s="109" t="str">
        <f t="shared" si="2139"/>
        <v/>
      </c>
      <c r="EH1004" s="109" t="str">
        <f t="shared" si="2139"/>
        <v/>
      </c>
      <c r="EI1004" s="109" t="str">
        <f t="shared" si="2139"/>
        <v/>
      </c>
      <c r="EJ1004" s="109" t="str">
        <f t="shared" si="2139"/>
        <v/>
      </c>
      <c r="EK1004" s="109" t="str">
        <f t="shared" si="2139"/>
        <v/>
      </c>
    </row>
    <row r="1005" spans="1:141" x14ac:dyDescent="0.25">
      <c r="A1005" s="129"/>
      <c r="B1005" s="129"/>
      <c r="C1005" s="129"/>
      <c r="D1005" s="129"/>
      <c r="E1005" s="122"/>
      <c r="F1005" s="130"/>
      <c r="G1005" s="122"/>
      <c r="H1005" s="122"/>
      <c r="I1005" s="122"/>
      <c r="J1005" s="130"/>
      <c r="K1005" s="122"/>
      <c r="L1005" s="122"/>
      <c r="M1005" s="122"/>
      <c r="N1005" s="130"/>
      <c r="O1005" s="122"/>
      <c r="P1005" s="122"/>
      <c r="Q1005" s="122"/>
      <c r="R1005" s="130"/>
      <c r="S1005" s="122"/>
      <c r="T1005" s="122"/>
      <c r="U1005" s="122"/>
      <c r="V1005" s="130"/>
      <c r="W1005" s="122"/>
      <c r="X1005" s="122"/>
      <c r="Y1005" s="122"/>
      <c r="Z1005" s="130"/>
      <c r="AA1005" s="122"/>
      <c r="AB1005" s="122"/>
      <c r="AC1005" s="122"/>
      <c r="AD1005" s="130"/>
      <c r="AE1005" s="122"/>
      <c r="AF1005" s="122"/>
      <c r="AG1005" s="122"/>
      <c r="AH1005" s="130"/>
      <c r="AI1005" s="122"/>
      <c r="AJ1005" s="122"/>
      <c r="AK1005" s="122"/>
      <c r="AL1005" s="130"/>
      <c r="AM1005" s="122"/>
      <c r="AN1005" s="122"/>
      <c r="AO1005" s="122"/>
      <c r="AP1005" s="130"/>
      <c r="AQ1005" s="122"/>
      <c r="AR1005" s="122"/>
      <c r="AS1005" s="122"/>
      <c r="AT1005" s="130"/>
      <c r="AU1005" s="122"/>
      <c r="AV1005" s="122"/>
      <c r="AW1005" s="122"/>
      <c r="AX1005" s="130"/>
      <c r="AY1005" s="122"/>
      <c r="AZ1005" s="122"/>
      <c r="BA1005" s="122"/>
      <c r="BB1005" s="130"/>
      <c r="BC1005" s="122"/>
      <c r="BD1005" s="122"/>
      <c r="BE1005" s="122"/>
      <c r="BF1005" s="130"/>
      <c r="BG1005" s="122"/>
      <c r="BH1005" s="122"/>
      <c r="BI1005" s="122"/>
      <c r="BJ1005" s="130"/>
      <c r="BK1005" s="122"/>
      <c r="BL1005" s="122"/>
      <c r="BM1005" s="122"/>
      <c r="BN1005" s="130"/>
      <c r="BO1005" s="122"/>
      <c r="BP1005" s="122"/>
      <c r="BQ1005" s="122"/>
      <c r="BR1005" s="130"/>
      <c r="BS1005" s="122"/>
      <c r="BT1005" s="122"/>
      <c r="BU1005" s="122"/>
      <c r="BV1005" s="130"/>
      <c r="BW1005" s="122"/>
      <c r="BX1005" s="122"/>
      <c r="BY1005" s="122"/>
      <c r="BZ1005" s="130"/>
      <c r="CA1005" s="122"/>
      <c r="CB1005" s="122"/>
      <c r="CC1005" s="122"/>
      <c r="CD1005" s="130"/>
      <c r="CE1005" s="122"/>
      <c r="CF1005" s="122"/>
      <c r="CG1005" s="122"/>
      <c r="CH1005" s="130"/>
      <c r="CI1005" s="122"/>
      <c r="CJ1005" s="122"/>
      <c r="CK1005" s="122"/>
      <c r="CL1005" s="130"/>
      <c r="CM1005" s="122"/>
      <c r="CN1005" s="122"/>
      <c r="CO1005" s="122"/>
      <c r="CP1005" s="130"/>
      <c r="CQ1005" s="122"/>
      <c r="CR1005" s="122"/>
      <c r="CS1005" s="122"/>
      <c r="CT1005" s="130"/>
      <c r="CU1005" s="122"/>
      <c r="CV1005" s="122"/>
      <c r="CW1005" s="122"/>
      <c r="CX1005" s="130"/>
      <c r="CY1005" s="122"/>
      <c r="CZ1005" s="122"/>
      <c r="DA1005" s="122"/>
      <c r="DB1005" s="130"/>
      <c r="DC1005" s="122"/>
      <c r="DD1005" s="122"/>
      <c r="DE1005" s="122"/>
      <c r="DF1005" s="130"/>
      <c r="DG1005" s="122"/>
      <c r="DH1005" s="122"/>
      <c r="DI1005" s="131"/>
      <c r="DK1005" s="122"/>
      <c r="DL1005" s="122"/>
      <c r="DM1005" s="122"/>
      <c r="DN1005" s="122"/>
      <c r="DO1005" s="122"/>
      <c r="DP1005" s="122"/>
      <c r="DQ1005" s="122"/>
      <c r="DR1005" s="122"/>
      <c r="DS1005" s="122"/>
      <c r="DT1005" s="122"/>
      <c r="DU1005" s="122"/>
      <c r="DV1005" s="122"/>
      <c r="DW1005" s="122"/>
      <c r="DX1005" s="122"/>
      <c r="DY1005" s="122"/>
      <c r="DZ1005" s="122"/>
      <c r="EA1005" s="122"/>
      <c r="EB1005" s="122"/>
      <c r="EC1005" s="122"/>
      <c r="ED1005" s="122"/>
      <c r="EE1005" s="122"/>
      <c r="EF1005" s="122"/>
      <c r="EG1005" s="122"/>
      <c r="EH1005" s="122"/>
      <c r="EI1005" s="122"/>
      <c r="EJ1005" s="122"/>
      <c r="EK1005" s="122"/>
    </row>
    <row r="1006" spans="1:141" x14ac:dyDescent="0.25">
      <c r="A1006" s="90"/>
      <c r="B1006" s="90"/>
      <c r="C1006" s="90"/>
      <c r="D1006" s="90"/>
      <c r="F1006" s="100"/>
      <c r="J1006" s="100"/>
      <c r="N1006" s="100"/>
      <c r="R1006" s="100"/>
      <c r="V1006" s="100"/>
      <c r="Z1006" s="100"/>
      <c r="AD1006" s="100"/>
      <c r="AH1006" s="100"/>
      <c r="AL1006" s="100"/>
      <c r="AP1006" s="100"/>
      <c r="AT1006" s="100"/>
      <c r="AX1006" s="100"/>
      <c r="BB1006" s="100"/>
      <c r="BF1006" s="100"/>
      <c r="BJ1006" s="100"/>
      <c r="BN1006" s="100"/>
      <c r="BR1006" s="100"/>
      <c r="BV1006" s="100"/>
      <c r="BZ1006" s="100"/>
      <c r="CD1006" s="100"/>
      <c r="CH1006" s="100"/>
      <c r="CL1006" s="100"/>
      <c r="CP1006" s="100"/>
      <c r="CT1006" s="100"/>
      <c r="CX1006" s="100"/>
      <c r="DB1006" s="100"/>
      <c r="DF1006" s="100"/>
      <c r="DI1006" s="101"/>
    </row>
    <row r="1007" spans="1:141" s="36" customFormat="1" x14ac:dyDescent="0.25">
      <c r="A1007" s="170"/>
      <c r="B1007" s="170"/>
      <c r="C1007" s="171"/>
      <c r="D1007" s="170"/>
      <c r="E1007" s="36" t="s">
        <v>120</v>
      </c>
      <c r="F1007" s="268" t="str">
        <f>IFERROR(CHOOSE($E$997,F1008,F1009,F1010),"")</f>
        <v/>
      </c>
      <c r="G1007" s="269" t="str">
        <f t="shared" ref="G1007" si="2140">IFERROR(CHOOSE($E$997,G1008,G1009,G1010),"")</f>
        <v/>
      </c>
      <c r="H1007" s="269" t="str">
        <f t="shared" ref="H1007" si="2141">IFERROR(CHOOSE($E$997,H1008,H1009,H1010),"")</f>
        <v/>
      </c>
      <c r="I1007" s="270" t="str">
        <f t="shared" ref="I1007" si="2142">IFERROR(CHOOSE($E$997,I1008,I1009,I1010),"")</f>
        <v/>
      </c>
      <c r="J1007" s="268" t="str">
        <f t="shared" ref="J1007" si="2143">IFERROR(CHOOSE($E$997,J1008,J1009,J1010),"")</f>
        <v/>
      </c>
      <c r="K1007" s="269" t="str">
        <f t="shared" ref="K1007" si="2144">IFERROR(CHOOSE($E$997,K1008,K1009,K1010),"")</f>
        <v/>
      </c>
      <c r="L1007" s="269" t="str">
        <f t="shared" ref="L1007" si="2145">IFERROR(CHOOSE($E$997,L1008,L1009,L1010),"")</f>
        <v/>
      </c>
      <c r="M1007" s="270" t="str">
        <f t="shared" ref="M1007" si="2146">IFERROR(CHOOSE($E$997,M1008,M1009,M1010),"")</f>
        <v/>
      </c>
      <c r="N1007" s="268" t="str">
        <f t="shared" ref="N1007" si="2147">IFERROR(CHOOSE($E$997,N1008,N1009,N1010),"")</f>
        <v/>
      </c>
      <c r="O1007" s="269" t="str">
        <f t="shared" ref="O1007" si="2148">IFERROR(CHOOSE($E$997,O1008,O1009,O1010),"")</f>
        <v/>
      </c>
      <c r="P1007" s="269" t="str">
        <f t="shared" ref="P1007" si="2149">IFERROR(CHOOSE($E$997,P1008,P1009,P1010),"")</f>
        <v/>
      </c>
      <c r="Q1007" s="270" t="str">
        <f t="shared" ref="Q1007" si="2150">IFERROR(CHOOSE($E$997,Q1008,Q1009,Q1010),"")</f>
        <v/>
      </c>
      <c r="R1007" s="268" t="str">
        <f t="shared" ref="R1007" si="2151">IFERROR(CHOOSE($E$997,R1008,R1009,R1010),"")</f>
        <v/>
      </c>
      <c r="S1007" s="269" t="str">
        <f t="shared" ref="S1007" si="2152">IFERROR(CHOOSE($E$997,S1008,S1009,S1010),"")</f>
        <v/>
      </c>
      <c r="T1007" s="269" t="str">
        <f t="shared" ref="T1007" si="2153">IFERROR(CHOOSE($E$997,T1008,T1009,T1010),"")</f>
        <v/>
      </c>
      <c r="U1007" s="270" t="str">
        <f t="shared" ref="U1007" si="2154">IFERROR(CHOOSE($E$997,U1008,U1009,U1010),"")</f>
        <v/>
      </c>
      <c r="V1007" s="268" t="str">
        <f t="shared" ref="V1007" si="2155">IFERROR(CHOOSE($E$997,V1008,V1009,V1010),"")</f>
        <v/>
      </c>
      <c r="W1007" s="269" t="str">
        <f t="shared" ref="W1007" si="2156">IFERROR(CHOOSE($E$997,W1008,W1009,W1010),"")</f>
        <v/>
      </c>
      <c r="X1007" s="269" t="str">
        <f t="shared" ref="X1007" si="2157">IFERROR(CHOOSE($E$997,X1008,X1009,X1010),"")</f>
        <v/>
      </c>
      <c r="Y1007" s="270" t="str">
        <f t="shared" ref="Y1007" si="2158">IFERROR(CHOOSE($E$997,Y1008,Y1009,Y1010),"")</f>
        <v/>
      </c>
      <c r="Z1007" s="268" t="str">
        <f t="shared" ref="Z1007" si="2159">IFERROR(CHOOSE($E$997,Z1008,Z1009,Z1010),"")</f>
        <v/>
      </c>
      <c r="AA1007" s="269" t="str">
        <f t="shared" ref="AA1007" si="2160">IFERROR(CHOOSE($E$997,AA1008,AA1009,AA1010),"")</f>
        <v/>
      </c>
      <c r="AB1007" s="269" t="str">
        <f t="shared" ref="AB1007" si="2161">IFERROR(CHOOSE($E$997,AB1008,AB1009,AB1010),"")</f>
        <v/>
      </c>
      <c r="AC1007" s="270" t="str">
        <f t="shared" ref="AC1007" si="2162">IFERROR(CHOOSE($E$997,AC1008,AC1009,AC1010),"")</f>
        <v/>
      </c>
      <c r="AD1007" s="268" t="str">
        <f t="shared" ref="AD1007" si="2163">IFERROR(CHOOSE($E$997,AD1008,AD1009,AD1010),"")</f>
        <v/>
      </c>
      <c r="AE1007" s="269" t="str">
        <f t="shared" ref="AE1007" si="2164">IFERROR(CHOOSE($E$997,AE1008,AE1009,AE1010),"")</f>
        <v/>
      </c>
      <c r="AF1007" s="269" t="str">
        <f t="shared" ref="AF1007" si="2165">IFERROR(CHOOSE($E$997,AF1008,AF1009,AF1010),"")</f>
        <v/>
      </c>
      <c r="AG1007" s="270" t="str">
        <f t="shared" ref="AG1007" si="2166">IFERROR(CHOOSE($E$997,AG1008,AG1009,AG1010),"")</f>
        <v/>
      </c>
      <c r="AH1007" s="268" t="str">
        <f t="shared" ref="AH1007" si="2167">IFERROR(CHOOSE($E$997,AH1008,AH1009,AH1010),"")</f>
        <v/>
      </c>
      <c r="AI1007" s="269" t="str">
        <f t="shared" ref="AI1007" si="2168">IFERROR(CHOOSE($E$997,AI1008,AI1009,AI1010),"")</f>
        <v/>
      </c>
      <c r="AJ1007" s="269" t="str">
        <f t="shared" ref="AJ1007" si="2169">IFERROR(CHOOSE($E$997,AJ1008,AJ1009,AJ1010),"")</f>
        <v/>
      </c>
      <c r="AK1007" s="270" t="str">
        <f t="shared" ref="AK1007" si="2170">IFERROR(CHOOSE($E$997,AK1008,AK1009,AK1010),"")</f>
        <v/>
      </c>
      <c r="AL1007" s="268" t="str">
        <f t="shared" ref="AL1007" si="2171">IFERROR(CHOOSE($E$997,AL1008,AL1009,AL1010),"")</f>
        <v/>
      </c>
      <c r="AM1007" s="269" t="str">
        <f t="shared" ref="AM1007" si="2172">IFERROR(CHOOSE($E$997,AM1008,AM1009,AM1010),"")</f>
        <v/>
      </c>
      <c r="AN1007" s="269" t="str">
        <f t="shared" ref="AN1007" si="2173">IFERROR(CHOOSE($E$997,AN1008,AN1009,AN1010),"")</f>
        <v/>
      </c>
      <c r="AO1007" s="270" t="str">
        <f t="shared" ref="AO1007" si="2174">IFERROR(CHOOSE($E$997,AO1008,AO1009,AO1010),"")</f>
        <v/>
      </c>
      <c r="AP1007" s="268" t="str">
        <f t="shared" ref="AP1007" si="2175">IFERROR(CHOOSE($E$997,AP1008,AP1009,AP1010),"")</f>
        <v/>
      </c>
      <c r="AQ1007" s="269" t="str">
        <f t="shared" ref="AQ1007" si="2176">IFERROR(CHOOSE($E$997,AQ1008,AQ1009,AQ1010),"")</f>
        <v/>
      </c>
      <c r="AR1007" s="269" t="str">
        <f t="shared" ref="AR1007" si="2177">IFERROR(CHOOSE($E$997,AR1008,AR1009,AR1010),"")</f>
        <v/>
      </c>
      <c r="AS1007" s="270" t="str">
        <f t="shared" ref="AS1007" si="2178">IFERROR(CHOOSE($E$997,AS1008,AS1009,AS1010),"")</f>
        <v/>
      </c>
      <c r="AT1007" s="268" t="str">
        <f t="shared" ref="AT1007" si="2179">IFERROR(CHOOSE($E$997,AT1008,AT1009,AT1010),"")</f>
        <v/>
      </c>
      <c r="AU1007" s="269" t="str">
        <f t="shared" ref="AU1007" si="2180">IFERROR(CHOOSE($E$997,AU1008,AU1009,AU1010),"")</f>
        <v/>
      </c>
      <c r="AV1007" s="269" t="str">
        <f t="shared" ref="AV1007" si="2181">IFERROR(CHOOSE($E$997,AV1008,AV1009,AV1010),"")</f>
        <v/>
      </c>
      <c r="AW1007" s="270" t="str">
        <f t="shared" ref="AW1007" si="2182">IFERROR(CHOOSE($E$997,AW1008,AW1009,AW1010),"")</f>
        <v/>
      </c>
      <c r="AX1007" s="268" t="str">
        <f t="shared" ref="AX1007" si="2183">IFERROR(CHOOSE($E$997,AX1008,AX1009,AX1010),"")</f>
        <v/>
      </c>
      <c r="AY1007" s="269" t="str">
        <f t="shared" ref="AY1007" si="2184">IFERROR(CHOOSE($E$997,AY1008,AY1009,AY1010),"")</f>
        <v/>
      </c>
      <c r="AZ1007" s="269" t="str">
        <f t="shared" ref="AZ1007" si="2185">IFERROR(CHOOSE($E$997,AZ1008,AZ1009,AZ1010),"")</f>
        <v/>
      </c>
      <c r="BA1007" s="270" t="str">
        <f t="shared" ref="BA1007" si="2186">IFERROR(CHOOSE($E$997,BA1008,BA1009,BA1010),"")</f>
        <v/>
      </c>
      <c r="BB1007" s="268" t="str">
        <f t="shared" ref="BB1007" si="2187">IFERROR(CHOOSE($E$997,BB1008,BB1009,BB1010),"")</f>
        <v/>
      </c>
      <c r="BC1007" s="269" t="str">
        <f t="shared" ref="BC1007" si="2188">IFERROR(CHOOSE($E$997,BC1008,BC1009,BC1010),"")</f>
        <v/>
      </c>
      <c r="BD1007" s="269" t="str">
        <f t="shared" ref="BD1007" si="2189">IFERROR(CHOOSE($E$997,BD1008,BD1009,BD1010),"")</f>
        <v/>
      </c>
      <c r="BE1007" s="270" t="str">
        <f t="shared" ref="BE1007" si="2190">IFERROR(CHOOSE($E$997,BE1008,BE1009,BE1010),"")</f>
        <v/>
      </c>
      <c r="BF1007" s="268" t="str">
        <f t="shared" ref="BF1007" si="2191">IFERROR(CHOOSE($E$997,BF1008,BF1009,BF1010),"")</f>
        <v/>
      </c>
      <c r="BG1007" s="269" t="str">
        <f t="shared" ref="BG1007" si="2192">IFERROR(CHOOSE($E$997,BG1008,BG1009,BG1010),"")</f>
        <v/>
      </c>
      <c r="BH1007" s="269" t="str">
        <f t="shared" ref="BH1007" si="2193">IFERROR(CHOOSE($E$997,BH1008,BH1009,BH1010),"")</f>
        <v/>
      </c>
      <c r="BI1007" s="270" t="str">
        <f t="shared" ref="BI1007" si="2194">IFERROR(CHOOSE($E$997,BI1008,BI1009,BI1010),"")</f>
        <v/>
      </c>
      <c r="BJ1007" s="268" t="str">
        <f t="shared" ref="BJ1007" si="2195">IFERROR(CHOOSE($E$997,BJ1008,BJ1009,BJ1010),"")</f>
        <v/>
      </c>
      <c r="BK1007" s="269" t="str">
        <f t="shared" ref="BK1007" si="2196">IFERROR(CHOOSE($E$997,BK1008,BK1009,BK1010),"")</f>
        <v/>
      </c>
      <c r="BL1007" s="269" t="str">
        <f t="shared" ref="BL1007" si="2197">IFERROR(CHOOSE($E$997,BL1008,BL1009,BL1010),"")</f>
        <v/>
      </c>
      <c r="BM1007" s="270" t="str">
        <f t="shared" ref="BM1007" si="2198">IFERROR(CHOOSE($E$997,BM1008,BM1009,BM1010),"")</f>
        <v/>
      </c>
      <c r="BN1007" s="268" t="str">
        <f t="shared" ref="BN1007" si="2199">IFERROR(CHOOSE($E$997,BN1008,BN1009,BN1010),"")</f>
        <v/>
      </c>
      <c r="BO1007" s="269" t="str">
        <f t="shared" ref="BO1007" si="2200">IFERROR(CHOOSE($E$997,BO1008,BO1009,BO1010),"")</f>
        <v/>
      </c>
      <c r="BP1007" s="269" t="str">
        <f t="shared" ref="BP1007" si="2201">IFERROR(CHOOSE($E$997,BP1008,BP1009,BP1010),"")</f>
        <v/>
      </c>
      <c r="BQ1007" s="270" t="str">
        <f t="shared" ref="BQ1007" si="2202">IFERROR(CHOOSE($E$997,BQ1008,BQ1009,BQ1010),"")</f>
        <v/>
      </c>
      <c r="BR1007" s="268" t="str">
        <f t="shared" ref="BR1007" si="2203">IFERROR(CHOOSE($E$997,BR1008,BR1009,BR1010),"")</f>
        <v/>
      </c>
      <c r="BS1007" s="269" t="str">
        <f t="shared" ref="BS1007" si="2204">IFERROR(CHOOSE($E$997,BS1008,BS1009,BS1010),"")</f>
        <v/>
      </c>
      <c r="BT1007" s="269" t="str">
        <f t="shared" ref="BT1007" si="2205">IFERROR(CHOOSE($E$997,BT1008,BT1009,BT1010),"")</f>
        <v/>
      </c>
      <c r="BU1007" s="270" t="str">
        <f t="shared" ref="BU1007" si="2206">IFERROR(CHOOSE($E$997,BU1008,BU1009,BU1010),"")</f>
        <v/>
      </c>
      <c r="BV1007" s="268" t="str">
        <f t="shared" ref="BV1007" si="2207">IFERROR(CHOOSE($E$997,BV1008,BV1009,BV1010),"")</f>
        <v/>
      </c>
      <c r="BW1007" s="269" t="str">
        <f t="shared" ref="BW1007" si="2208">IFERROR(CHOOSE($E$997,BW1008,BW1009,BW1010),"")</f>
        <v/>
      </c>
      <c r="BX1007" s="269" t="str">
        <f t="shared" ref="BX1007" si="2209">IFERROR(CHOOSE($E$997,BX1008,BX1009,BX1010),"")</f>
        <v/>
      </c>
      <c r="BY1007" s="270" t="str">
        <f t="shared" ref="BY1007" si="2210">IFERROR(CHOOSE($E$997,BY1008,BY1009,BY1010),"")</f>
        <v/>
      </c>
      <c r="BZ1007" s="268" t="str">
        <f t="shared" ref="BZ1007" si="2211">IFERROR(CHOOSE($E$997,BZ1008,BZ1009,BZ1010),"")</f>
        <v/>
      </c>
      <c r="CA1007" s="269" t="str">
        <f t="shared" ref="CA1007" si="2212">IFERROR(CHOOSE($E$997,CA1008,CA1009,CA1010),"")</f>
        <v/>
      </c>
      <c r="CB1007" s="269" t="str">
        <f t="shared" ref="CB1007" si="2213">IFERROR(CHOOSE($E$997,CB1008,CB1009,CB1010),"")</f>
        <v/>
      </c>
      <c r="CC1007" s="270" t="str">
        <f t="shared" ref="CC1007" si="2214">IFERROR(CHOOSE($E$997,CC1008,CC1009,CC1010),"")</f>
        <v/>
      </c>
      <c r="CD1007" s="268" t="str">
        <f t="shared" ref="CD1007" si="2215">IFERROR(CHOOSE($E$997,CD1008,CD1009,CD1010),"")</f>
        <v/>
      </c>
      <c r="CE1007" s="269" t="str">
        <f t="shared" ref="CE1007" si="2216">IFERROR(CHOOSE($E$997,CE1008,CE1009,CE1010),"")</f>
        <v/>
      </c>
      <c r="CF1007" s="269" t="str">
        <f t="shared" ref="CF1007" si="2217">IFERROR(CHOOSE($E$997,CF1008,CF1009,CF1010),"")</f>
        <v/>
      </c>
      <c r="CG1007" s="270" t="str">
        <f t="shared" ref="CG1007" si="2218">IFERROR(CHOOSE($E$997,CG1008,CG1009,CG1010),"")</f>
        <v/>
      </c>
      <c r="CH1007" s="268" t="str">
        <f t="shared" ref="CH1007" si="2219">IFERROR(CHOOSE($E$997,CH1008,CH1009,CH1010),"")</f>
        <v/>
      </c>
      <c r="CI1007" s="269" t="str">
        <f t="shared" ref="CI1007" si="2220">IFERROR(CHOOSE($E$997,CI1008,CI1009,CI1010),"")</f>
        <v/>
      </c>
      <c r="CJ1007" s="269" t="str">
        <f t="shared" ref="CJ1007" si="2221">IFERROR(CHOOSE($E$997,CJ1008,CJ1009,CJ1010),"")</f>
        <v/>
      </c>
      <c r="CK1007" s="270" t="str">
        <f t="shared" ref="CK1007" si="2222">IFERROR(CHOOSE($E$997,CK1008,CK1009,CK1010),"")</f>
        <v/>
      </c>
      <c r="CL1007" s="268" t="str">
        <f t="shared" ref="CL1007" si="2223">IFERROR(CHOOSE($E$997,CL1008,CL1009,CL1010),"")</f>
        <v/>
      </c>
      <c r="CM1007" s="269" t="str">
        <f t="shared" ref="CM1007" si="2224">IFERROR(CHOOSE($E$997,CM1008,CM1009,CM1010),"")</f>
        <v/>
      </c>
      <c r="CN1007" s="269" t="str">
        <f t="shared" ref="CN1007" si="2225">IFERROR(CHOOSE($E$997,CN1008,CN1009,CN1010),"")</f>
        <v/>
      </c>
      <c r="CO1007" s="270" t="str">
        <f t="shared" ref="CO1007" si="2226">IFERROR(CHOOSE($E$997,CO1008,CO1009,CO1010),"")</f>
        <v/>
      </c>
      <c r="CP1007" s="268" t="str">
        <f t="shared" ref="CP1007" si="2227">IFERROR(CHOOSE($E$997,CP1008,CP1009,CP1010),"")</f>
        <v/>
      </c>
      <c r="CQ1007" s="269" t="str">
        <f t="shared" ref="CQ1007" si="2228">IFERROR(CHOOSE($E$997,CQ1008,CQ1009,CQ1010),"")</f>
        <v/>
      </c>
      <c r="CR1007" s="269" t="str">
        <f t="shared" ref="CR1007" si="2229">IFERROR(CHOOSE($E$997,CR1008,CR1009,CR1010),"")</f>
        <v/>
      </c>
      <c r="CS1007" s="270" t="str">
        <f t="shared" ref="CS1007" si="2230">IFERROR(CHOOSE($E$997,CS1008,CS1009,CS1010),"")</f>
        <v/>
      </c>
      <c r="CT1007" s="268" t="str">
        <f t="shared" ref="CT1007" si="2231">IFERROR(CHOOSE($E$997,CT1008,CT1009,CT1010),"")</f>
        <v/>
      </c>
      <c r="CU1007" s="269" t="str">
        <f t="shared" ref="CU1007" si="2232">IFERROR(CHOOSE($E$997,CU1008,CU1009,CU1010),"")</f>
        <v/>
      </c>
      <c r="CV1007" s="269" t="str">
        <f t="shared" ref="CV1007" si="2233">IFERROR(CHOOSE($E$997,CV1008,CV1009,CV1010),"")</f>
        <v/>
      </c>
      <c r="CW1007" s="270" t="str">
        <f t="shared" ref="CW1007" si="2234">IFERROR(CHOOSE($E$997,CW1008,CW1009,CW1010),"")</f>
        <v/>
      </c>
      <c r="CX1007" s="268" t="str">
        <f t="shared" ref="CX1007" si="2235">IFERROR(CHOOSE($E$997,CX1008,CX1009,CX1010),"")</f>
        <v/>
      </c>
      <c r="CY1007" s="269" t="str">
        <f t="shared" ref="CY1007" si="2236">IFERROR(CHOOSE($E$997,CY1008,CY1009,CY1010),"")</f>
        <v/>
      </c>
      <c r="CZ1007" s="269" t="str">
        <f t="shared" ref="CZ1007" si="2237">IFERROR(CHOOSE($E$997,CZ1008,CZ1009,CZ1010),"")</f>
        <v/>
      </c>
      <c r="DA1007" s="270" t="str">
        <f t="shared" ref="DA1007" si="2238">IFERROR(CHOOSE($E$997,DA1008,DA1009,DA1010),"")</f>
        <v/>
      </c>
      <c r="DB1007" s="268" t="str">
        <f t="shared" ref="DB1007" si="2239">IFERROR(CHOOSE($E$997,DB1008,DB1009,DB1010),"")</f>
        <v/>
      </c>
      <c r="DC1007" s="269" t="str">
        <f t="shared" ref="DC1007" si="2240">IFERROR(CHOOSE($E$997,DC1008,DC1009,DC1010),"")</f>
        <v/>
      </c>
      <c r="DD1007" s="269" t="str">
        <f t="shared" ref="DD1007" si="2241">IFERROR(CHOOSE($E$997,DD1008,DD1009,DD1010),"")</f>
        <v/>
      </c>
      <c r="DE1007" s="270" t="str">
        <f t="shared" ref="DE1007" si="2242">IFERROR(CHOOSE($E$997,DE1008,DE1009,DE1010),"")</f>
        <v/>
      </c>
      <c r="DF1007" s="268" t="str">
        <f t="shared" ref="DF1007" si="2243">IFERROR(CHOOSE($E$997,DF1008,DF1009,DF1010),"")</f>
        <v/>
      </c>
      <c r="DG1007" s="269" t="str">
        <f t="shared" ref="DG1007" si="2244">IFERROR(CHOOSE($E$997,DG1008,DG1009,DG1010),"")</f>
        <v/>
      </c>
      <c r="DH1007" s="269" t="str">
        <f t="shared" ref="DH1007" si="2245">IFERROR(CHOOSE($E$997,DH1008,DH1009,DH1010),"")</f>
        <v/>
      </c>
      <c r="DI1007" s="270" t="str">
        <f t="shared" ref="DI1007" si="2246">IFERROR(CHOOSE($E$997,DI1008,DI1009,DI1010),"")</f>
        <v/>
      </c>
      <c r="DJ1007" s="271"/>
      <c r="DK1007" s="269" t="str">
        <f t="shared" ref="DK1007" si="2247">IFERROR(CHOOSE($E$997,DK1008,DK1009,DK1010),"")</f>
        <v/>
      </c>
      <c r="DL1007" s="269" t="str">
        <f t="shared" ref="DL1007" si="2248">IFERROR(CHOOSE($E$997,DL1008,DL1009,DL1010),"")</f>
        <v/>
      </c>
      <c r="DM1007" s="269" t="str">
        <f t="shared" ref="DM1007" si="2249">IFERROR(CHOOSE($E$997,DM1008,DM1009,DM1010),"")</f>
        <v/>
      </c>
      <c r="DN1007" s="269" t="str">
        <f t="shared" ref="DN1007" si="2250">IFERROR(CHOOSE($E$997,DN1008,DN1009,DN1010),"")</f>
        <v/>
      </c>
      <c r="DO1007" s="269" t="str">
        <f t="shared" ref="DO1007" si="2251">IFERROR(CHOOSE($E$997,DO1008,DO1009,DO1010),"")</f>
        <v/>
      </c>
      <c r="DP1007" s="269" t="str">
        <f t="shared" ref="DP1007" si="2252">IFERROR(CHOOSE($E$997,DP1008,DP1009,DP1010),"")</f>
        <v/>
      </c>
      <c r="DQ1007" s="269" t="str">
        <f t="shared" ref="DQ1007" si="2253">IFERROR(CHOOSE($E$997,DQ1008,DQ1009,DQ1010),"")</f>
        <v/>
      </c>
      <c r="DR1007" s="269" t="str">
        <f t="shared" ref="DR1007" si="2254">IFERROR(CHOOSE($E$997,DR1008,DR1009,DR1010),"")</f>
        <v/>
      </c>
      <c r="DS1007" s="269" t="str">
        <f t="shared" ref="DS1007" si="2255">IFERROR(CHOOSE($E$997,DS1008,DS1009,DS1010),"")</f>
        <v/>
      </c>
      <c r="DT1007" s="269" t="str">
        <f t="shared" ref="DT1007" si="2256">IFERROR(CHOOSE($E$997,DT1008,DT1009,DT1010),"")</f>
        <v/>
      </c>
      <c r="DU1007" s="269" t="str">
        <f t="shared" ref="DU1007" si="2257">IFERROR(CHOOSE($E$997,DU1008,DU1009,DU1010),"")</f>
        <v/>
      </c>
      <c r="DV1007" s="269" t="str">
        <f t="shared" ref="DV1007" si="2258">IFERROR(CHOOSE($E$997,DV1008,DV1009,DV1010),"")</f>
        <v/>
      </c>
      <c r="DW1007" s="269" t="str">
        <f t="shared" ref="DW1007" si="2259">IFERROR(CHOOSE($E$997,DW1008,DW1009,DW1010),"")</f>
        <v/>
      </c>
      <c r="DX1007" s="269" t="str">
        <f t="shared" ref="DX1007" si="2260">IFERROR(CHOOSE($E$997,DX1008,DX1009,DX1010),"")</f>
        <v/>
      </c>
      <c r="DY1007" s="269" t="str">
        <f t="shared" ref="DY1007" si="2261">IFERROR(CHOOSE($E$997,DY1008,DY1009,DY1010),"")</f>
        <v/>
      </c>
      <c r="DZ1007" s="269" t="str">
        <f t="shared" ref="DZ1007" si="2262">IFERROR(CHOOSE($E$997,DZ1008,DZ1009,DZ1010),"")</f>
        <v/>
      </c>
      <c r="EA1007" s="269" t="str">
        <f t="shared" ref="EA1007" si="2263">IFERROR(CHOOSE($E$997,EA1008,EA1009,EA1010),"")</f>
        <v/>
      </c>
      <c r="EB1007" s="269" t="str">
        <f t="shared" ref="EB1007" si="2264">IFERROR(CHOOSE($E$997,EB1008,EB1009,EB1010),"")</f>
        <v/>
      </c>
      <c r="EC1007" s="269" t="str">
        <f t="shared" ref="EC1007" si="2265">IFERROR(CHOOSE($E$997,EC1008,EC1009,EC1010),"")</f>
        <v/>
      </c>
      <c r="ED1007" s="269" t="str">
        <f t="shared" ref="ED1007" si="2266">IFERROR(CHOOSE($E$997,ED1008,ED1009,ED1010),"")</f>
        <v/>
      </c>
      <c r="EE1007" s="269" t="str">
        <f t="shared" ref="EE1007" si="2267">IFERROR(CHOOSE($E$997,EE1008,EE1009,EE1010),"")</f>
        <v/>
      </c>
      <c r="EF1007" s="269" t="str">
        <f t="shared" ref="EF1007" si="2268">IFERROR(CHOOSE($E$997,EF1008,EF1009,EF1010),"")</f>
        <v/>
      </c>
      <c r="EG1007" s="269" t="str">
        <f t="shared" ref="EG1007" si="2269">IFERROR(CHOOSE($E$997,EG1008,EG1009,EG1010),"")</f>
        <v/>
      </c>
      <c r="EH1007" s="269" t="str">
        <f t="shared" ref="EH1007" si="2270">IFERROR(CHOOSE($E$997,EH1008,EH1009,EH1010),"")</f>
        <v/>
      </c>
      <c r="EI1007" s="269" t="str">
        <f t="shared" ref="EI1007" si="2271">IFERROR(CHOOSE($E$997,EI1008,EI1009,EI1010),"")</f>
        <v/>
      </c>
      <c r="EJ1007" s="269" t="str">
        <f t="shared" ref="EJ1007" si="2272">IFERROR(CHOOSE($E$997,EJ1008,EJ1009,EJ1010),"")</f>
        <v/>
      </c>
      <c r="EK1007" s="269" t="str">
        <f t="shared" ref="EK1007" si="2273">IFERROR(CHOOSE($E$997,EK1008,EK1009,EK1010),"")</f>
        <v/>
      </c>
    </row>
    <row r="1008" spans="1:141" x14ac:dyDescent="0.25">
      <c r="A1008" s="90" t="s">
        <v>453</v>
      </c>
      <c r="B1008" s="90" t="s">
        <v>457</v>
      </c>
      <c r="C1008" s="111">
        <v>1</v>
      </c>
      <c r="D1008" s="90"/>
      <c r="E1008" t="s">
        <v>473</v>
      </c>
      <c r="F1008" s="272" t="str" cm="1">
        <f t="array" ref="F1008">IF(ISNUMBER(DataModel!F$112),INDEX(DataModel!$F$4:$DI$130,MATCH(1,(DataModel!$A$4:$A$130=$A1008)*(DataModel!$B$4:$B$130=$B1008),0),MATCH(F$3,DataModel!$F$2:$DI$2,0))*$C1008,"")</f>
        <v/>
      </c>
      <c r="G1008" s="273" t="str" cm="1">
        <f t="array" ref="G1008">IF(ISNUMBER(DataModel!G$112),INDEX(DataModel!$F$4:$DI$130,MATCH(1,(DataModel!$A$4:$A$130=$A1008)*(DataModel!$B$4:$B$130=$B1008),0),MATCH(G$3,DataModel!$F$2:$DI$2,0))*$C1008,"")</f>
        <v/>
      </c>
      <c r="H1008" s="273" t="str" cm="1">
        <f t="array" ref="H1008">IF(ISNUMBER(DataModel!H$112),INDEX(DataModel!$F$4:$DI$130,MATCH(1,(DataModel!$A$4:$A$130=$A1008)*(DataModel!$B$4:$B$130=$B1008),0),MATCH(H$3,DataModel!$F$2:$DI$2,0))*$C1008,"")</f>
        <v/>
      </c>
      <c r="I1008" s="274" t="str" cm="1">
        <f t="array" ref="I1008">IF(ISNUMBER(DataModel!I$112),INDEX(DataModel!$F$4:$DI$130,MATCH(1,(DataModel!$A$4:$A$130=$A1008)*(DataModel!$B$4:$B$130=$B1008),0),MATCH(I$3,DataModel!$F$2:$DI$2,0))*$C1008,"")</f>
        <v/>
      </c>
      <c r="J1008" s="272" t="str" cm="1">
        <f t="array" ref="J1008">IF(ISNUMBER(DataModel!J$112),INDEX(DataModel!$F$4:$DI$130,MATCH(1,(DataModel!$A$4:$A$130=$A1008)*(DataModel!$B$4:$B$130=$B1008),0),MATCH(J$3,DataModel!$F$2:$DI$2,0))*$C1008,"")</f>
        <v/>
      </c>
      <c r="K1008" s="273" t="str" cm="1">
        <f t="array" ref="K1008">IF(ISNUMBER(DataModel!K$112),INDEX(DataModel!$F$4:$DI$130,MATCH(1,(DataModel!$A$4:$A$130=$A1008)*(DataModel!$B$4:$B$130=$B1008),0),MATCH(K$3,DataModel!$F$2:$DI$2,0))*$C1008,"")</f>
        <v/>
      </c>
      <c r="L1008" s="273" t="str" cm="1">
        <f t="array" ref="L1008">IF(ISNUMBER(DataModel!L$112),INDEX(DataModel!$F$4:$DI$130,MATCH(1,(DataModel!$A$4:$A$130=$A1008)*(DataModel!$B$4:$B$130=$B1008),0),MATCH(L$3,DataModel!$F$2:$DI$2,0))*$C1008,"")</f>
        <v/>
      </c>
      <c r="M1008" s="274" t="str" cm="1">
        <f t="array" ref="M1008">IF(ISNUMBER(DataModel!M$112),INDEX(DataModel!$F$4:$DI$130,MATCH(1,(DataModel!$A$4:$A$130=$A1008)*(DataModel!$B$4:$B$130=$B1008),0),MATCH(M$3,DataModel!$F$2:$DI$2,0))*$C1008,"")</f>
        <v/>
      </c>
      <c r="N1008" s="272" t="str" cm="1">
        <f t="array" ref="N1008">IF(ISNUMBER(DataModel!N$112),INDEX(DataModel!$F$4:$DI$130,MATCH(1,(DataModel!$A$4:$A$130=$A1008)*(DataModel!$B$4:$B$130=$B1008),0),MATCH(N$3,DataModel!$F$2:$DI$2,0))*$C1008,"")</f>
        <v/>
      </c>
      <c r="O1008" s="273" t="str" cm="1">
        <f t="array" ref="O1008">IF(ISNUMBER(DataModel!O$112),INDEX(DataModel!$F$4:$DI$130,MATCH(1,(DataModel!$A$4:$A$130=$A1008)*(DataModel!$B$4:$B$130=$B1008),0),MATCH(O$3,DataModel!$F$2:$DI$2,0))*$C1008,"")</f>
        <v/>
      </c>
      <c r="P1008" s="273" t="str" cm="1">
        <f t="array" ref="P1008">IF(ISNUMBER(DataModel!P$112),INDEX(DataModel!$F$4:$DI$130,MATCH(1,(DataModel!$A$4:$A$130=$A1008)*(DataModel!$B$4:$B$130=$B1008),0),MATCH(P$3,DataModel!$F$2:$DI$2,0))*$C1008,"")</f>
        <v/>
      </c>
      <c r="Q1008" s="274" t="str" cm="1">
        <f t="array" ref="Q1008">IF(ISNUMBER(DataModel!Q$112),INDEX(DataModel!$F$4:$DI$130,MATCH(1,(DataModel!$A$4:$A$130=$A1008)*(DataModel!$B$4:$B$130=$B1008),0),MATCH(Q$3,DataModel!$F$2:$DI$2,0))*$C1008,"")</f>
        <v/>
      </c>
      <c r="R1008" s="272" t="str" cm="1">
        <f t="array" ref="R1008">IF(ISNUMBER(DataModel!R$112),INDEX(DataModel!$F$4:$DI$130,MATCH(1,(DataModel!$A$4:$A$130=$A1008)*(DataModel!$B$4:$B$130=$B1008),0),MATCH(R$3,DataModel!$F$2:$DI$2,0))*$C1008,"")</f>
        <v/>
      </c>
      <c r="S1008" s="273" t="str" cm="1">
        <f t="array" ref="S1008">IF(ISNUMBER(DataModel!S$112),INDEX(DataModel!$F$4:$DI$130,MATCH(1,(DataModel!$A$4:$A$130=$A1008)*(DataModel!$B$4:$B$130=$B1008),0),MATCH(S$3,DataModel!$F$2:$DI$2,0))*$C1008,"")</f>
        <v/>
      </c>
      <c r="T1008" s="273" t="str" cm="1">
        <f t="array" ref="T1008">IF(ISNUMBER(DataModel!T$112),INDEX(DataModel!$F$4:$DI$130,MATCH(1,(DataModel!$A$4:$A$130=$A1008)*(DataModel!$B$4:$B$130=$B1008),0),MATCH(T$3,DataModel!$F$2:$DI$2,0))*$C1008,"")</f>
        <v/>
      </c>
      <c r="U1008" s="274" t="str" cm="1">
        <f t="array" ref="U1008">IF(ISNUMBER(DataModel!U$112),INDEX(DataModel!$F$4:$DI$130,MATCH(1,(DataModel!$A$4:$A$130=$A1008)*(DataModel!$B$4:$B$130=$B1008),0),MATCH(U$3,DataModel!$F$2:$DI$2,0))*$C1008,"")</f>
        <v/>
      </c>
      <c r="V1008" s="272" t="str" cm="1">
        <f t="array" ref="V1008">IF(ISNUMBER(DataModel!V$112),INDEX(DataModel!$F$4:$DI$130,MATCH(1,(DataModel!$A$4:$A$130=$A1008)*(DataModel!$B$4:$B$130=$B1008),0),MATCH(V$3,DataModel!$F$2:$DI$2,0))*$C1008,"")</f>
        <v/>
      </c>
      <c r="W1008" s="273" t="str" cm="1">
        <f t="array" ref="W1008">IF(ISNUMBER(DataModel!W$112),INDEX(DataModel!$F$4:$DI$130,MATCH(1,(DataModel!$A$4:$A$130=$A1008)*(DataModel!$B$4:$B$130=$B1008),0),MATCH(W$3,DataModel!$F$2:$DI$2,0))*$C1008,"")</f>
        <v/>
      </c>
      <c r="X1008" s="273" t="str" cm="1">
        <f t="array" ref="X1008">IF(ISNUMBER(DataModel!X$112),INDEX(DataModel!$F$4:$DI$130,MATCH(1,(DataModel!$A$4:$A$130=$A1008)*(DataModel!$B$4:$B$130=$B1008),0),MATCH(X$3,DataModel!$F$2:$DI$2,0))*$C1008,"")</f>
        <v/>
      </c>
      <c r="Y1008" s="274" t="str" cm="1">
        <f t="array" ref="Y1008">IF(ISNUMBER(DataModel!Y$112),INDEX(DataModel!$F$4:$DI$130,MATCH(1,(DataModel!$A$4:$A$130=$A1008)*(DataModel!$B$4:$B$130=$B1008),0),MATCH(Y$3,DataModel!$F$2:$DI$2,0))*$C1008,"")</f>
        <v/>
      </c>
      <c r="Z1008" s="272" t="str" cm="1">
        <f t="array" ref="Z1008">IF(ISNUMBER(DataModel!Z$112),INDEX(DataModel!$F$4:$DI$130,MATCH(1,(DataModel!$A$4:$A$130=$A1008)*(DataModel!$B$4:$B$130=$B1008),0),MATCH(Z$3,DataModel!$F$2:$DI$2,0))*$C1008,"")</f>
        <v/>
      </c>
      <c r="AA1008" s="273" t="str" cm="1">
        <f t="array" ref="AA1008">IF(ISNUMBER(DataModel!AA$112),INDEX(DataModel!$F$4:$DI$130,MATCH(1,(DataModel!$A$4:$A$130=$A1008)*(DataModel!$B$4:$B$130=$B1008),0),MATCH(AA$3,DataModel!$F$2:$DI$2,0))*$C1008,"")</f>
        <v/>
      </c>
      <c r="AB1008" s="273" t="str" cm="1">
        <f t="array" ref="AB1008">IF(ISNUMBER(DataModel!AB$112),INDEX(DataModel!$F$4:$DI$130,MATCH(1,(DataModel!$A$4:$A$130=$A1008)*(DataModel!$B$4:$B$130=$B1008),0),MATCH(AB$3,DataModel!$F$2:$DI$2,0))*$C1008,"")</f>
        <v/>
      </c>
      <c r="AC1008" s="274" t="str" cm="1">
        <f t="array" ref="AC1008">IF(ISNUMBER(DataModel!AC$112),INDEX(DataModel!$F$4:$DI$130,MATCH(1,(DataModel!$A$4:$A$130=$A1008)*(DataModel!$B$4:$B$130=$B1008),0),MATCH(AC$3,DataModel!$F$2:$DI$2,0))*$C1008,"")</f>
        <v/>
      </c>
      <c r="AD1008" s="272" t="str" cm="1">
        <f t="array" ref="AD1008">IF(ISNUMBER(DataModel!AD$112),INDEX(DataModel!$F$4:$DI$130,MATCH(1,(DataModel!$A$4:$A$130=$A1008)*(DataModel!$B$4:$B$130=$B1008),0),MATCH(AD$3,DataModel!$F$2:$DI$2,0))*$C1008,"")</f>
        <v/>
      </c>
      <c r="AE1008" s="273" t="str" cm="1">
        <f t="array" ref="AE1008">IF(ISNUMBER(DataModel!AE$112),INDEX(DataModel!$F$4:$DI$130,MATCH(1,(DataModel!$A$4:$A$130=$A1008)*(DataModel!$B$4:$B$130=$B1008),0),MATCH(AE$3,DataModel!$F$2:$DI$2,0))*$C1008,"")</f>
        <v/>
      </c>
      <c r="AF1008" s="273" t="str" cm="1">
        <f t="array" ref="AF1008">IF(ISNUMBER(DataModel!AF$112),INDEX(DataModel!$F$4:$DI$130,MATCH(1,(DataModel!$A$4:$A$130=$A1008)*(DataModel!$B$4:$B$130=$B1008),0),MATCH(AF$3,DataModel!$F$2:$DI$2,0))*$C1008,"")</f>
        <v/>
      </c>
      <c r="AG1008" s="274" t="str" cm="1">
        <f t="array" ref="AG1008">IF(ISNUMBER(DataModel!AG$112),INDEX(DataModel!$F$4:$DI$130,MATCH(1,(DataModel!$A$4:$A$130=$A1008)*(DataModel!$B$4:$B$130=$B1008),0),MATCH(AG$3,DataModel!$F$2:$DI$2,0))*$C1008,"")</f>
        <v/>
      </c>
      <c r="AH1008" s="272" t="str" cm="1">
        <f t="array" ref="AH1008">IF(ISNUMBER(DataModel!AH$112),INDEX(DataModel!$F$4:$DI$130,MATCH(1,(DataModel!$A$4:$A$130=$A1008)*(DataModel!$B$4:$B$130=$B1008),0),MATCH(AH$3,DataModel!$F$2:$DI$2,0))*$C1008,"")</f>
        <v/>
      </c>
      <c r="AI1008" s="273" t="str" cm="1">
        <f t="array" ref="AI1008">IF(ISNUMBER(DataModel!AI$112),INDEX(DataModel!$F$4:$DI$130,MATCH(1,(DataModel!$A$4:$A$130=$A1008)*(DataModel!$B$4:$B$130=$B1008),0),MATCH(AI$3,DataModel!$F$2:$DI$2,0))*$C1008,"")</f>
        <v/>
      </c>
      <c r="AJ1008" s="273" t="str" cm="1">
        <f t="array" ref="AJ1008">IF(ISNUMBER(DataModel!AJ$112),INDEX(DataModel!$F$4:$DI$130,MATCH(1,(DataModel!$A$4:$A$130=$A1008)*(DataModel!$B$4:$B$130=$B1008),0),MATCH(AJ$3,DataModel!$F$2:$DI$2,0))*$C1008,"")</f>
        <v/>
      </c>
      <c r="AK1008" s="274" t="str" cm="1">
        <f t="array" ref="AK1008">IF(ISNUMBER(DataModel!AK$112),INDEX(DataModel!$F$4:$DI$130,MATCH(1,(DataModel!$A$4:$A$130=$A1008)*(DataModel!$B$4:$B$130=$B1008),0),MATCH(AK$3,DataModel!$F$2:$DI$2,0))*$C1008,"")</f>
        <v/>
      </c>
      <c r="AL1008" s="272" t="str" cm="1">
        <f t="array" ref="AL1008">IF(ISNUMBER(DataModel!AL$112),INDEX(DataModel!$F$4:$DI$130,MATCH(1,(DataModel!$A$4:$A$130=$A1008)*(DataModel!$B$4:$B$130=$B1008),0),MATCH(AL$3,DataModel!$F$2:$DI$2,0))*$C1008,"")</f>
        <v/>
      </c>
      <c r="AM1008" s="273" t="str" cm="1">
        <f t="array" ref="AM1008">IF(ISNUMBER(DataModel!AM$112),INDEX(DataModel!$F$4:$DI$130,MATCH(1,(DataModel!$A$4:$A$130=$A1008)*(DataModel!$B$4:$B$130=$B1008),0),MATCH(AM$3,DataModel!$F$2:$DI$2,0))*$C1008,"")</f>
        <v/>
      </c>
      <c r="AN1008" s="273" t="str" cm="1">
        <f t="array" ref="AN1008">IF(ISNUMBER(DataModel!AN$112),INDEX(DataModel!$F$4:$DI$130,MATCH(1,(DataModel!$A$4:$A$130=$A1008)*(DataModel!$B$4:$B$130=$B1008),0),MATCH(AN$3,DataModel!$F$2:$DI$2,0))*$C1008,"")</f>
        <v/>
      </c>
      <c r="AO1008" s="274" t="str" cm="1">
        <f t="array" ref="AO1008">IF(ISNUMBER(DataModel!AO$112),INDEX(DataModel!$F$4:$DI$130,MATCH(1,(DataModel!$A$4:$A$130=$A1008)*(DataModel!$B$4:$B$130=$B1008),0),MATCH(AO$3,DataModel!$F$2:$DI$2,0))*$C1008,"")</f>
        <v/>
      </c>
      <c r="AP1008" s="272" t="str" cm="1">
        <f t="array" ref="AP1008">IF(ISNUMBER(DataModel!AP$112),INDEX(DataModel!$F$4:$DI$130,MATCH(1,(DataModel!$A$4:$A$130=$A1008)*(DataModel!$B$4:$B$130=$B1008),0),MATCH(AP$3,DataModel!$F$2:$DI$2,0))*$C1008,"")</f>
        <v/>
      </c>
      <c r="AQ1008" s="273" t="str" cm="1">
        <f t="array" ref="AQ1008">IF(ISNUMBER(DataModel!AQ$112),INDEX(DataModel!$F$4:$DI$130,MATCH(1,(DataModel!$A$4:$A$130=$A1008)*(DataModel!$B$4:$B$130=$B1008),0),MATCH(AQ$3,DataModel!$F$2:$DI$2,0))*$C1008,"")</f>
        <v/>
      </c>
      <c r="AR1008" s="273" t="str" cm="1">
        <f t="array" ref="AR1008">IF(ISNUMBER(DataModel!AR$112),INDEX(DataModel!$F$4:$DI$130,MATCH(1,(DataModel!$A$4:$A$130=$A1008)*(DataModel!$B$4:$B$130=$B1008),0),MATCH(AR$3,DataModel!$F$2:$DI$2,0))*$C1008,"")</f>
        <v/>
      </c>
      <c r="AS1008" s="274" t="str" cm="1">
        <f t="array" ref="AS1008">IF(ISNUMBER(DataModel!AS$112),INDEX(DataModel!$F$4:$DI$130,MATCH(1,(DataModel!$A$4:$A$130=$A1008)*(DataModel!$B$4:$B$130=$B1008),0),MATCH(AS$3,DataModel!$F$2:$DI$2,0))*$C1008,"")</f>
        <v/>
      </c>
      <c r="AT1008" s="272" t="str" cm="1">
        <f t="array" ref="AT1008">IF(ISNUMBER(DataModel!AT$112),INDEX(DataModel!$F$4:$DI$130,MATCH(1,(DataModel!$A$4:$A$130=$A1008)*(DataModel!$B$4:$B$130=$B1008),0),MATCH(AT$3,DataModel!$F$2:$DI$2,0))*$C1008,"")</f>
        <v/>
      </c>
      <c r="AU1008" s="273" t="str" cm="1">
        <f t="array" ref="AU1008">IF(ISNUMBER(DataModel!AU$112),INDEX(DataModel!$F$4:$DI$130,MATCH(1,(DataModel!$A$4:$A$130=$A1008)*(DataModel!$B$4:$B$130=$B1008),0),MATCH(AU$3,DataModel!$F$2:$DI$2,0))*$C1008,"")</f>
        <v/>
      </c>
      <c r="AV1008" s="273" t="str" cm="1">
        <f t="array" ref="AV1008">IF(ISNUMBER(DataModel!AV$112),INDEX(DataModel!$F$4:$DI$130,MATCH(1,(DataModel!$A$4:$A$130=$A1008)*(DataModel!$B$4:$B$130=$B1008),0),MATCH(AV$3,DataModel!$F$2:$DI$2,0))*$C1008,"")</f>
        <v/>
      </c>
      <c r="AW1008" s="274" t="str" cm="1">
        <f t="array" ref="AW1008">IF(ISNUMBER(DataModel!AW$112),INDEX(DataModel!$F$4:$DI$130,MATCH(1,(DataModel!$A$4:$A$130=$A1008)*(DataModel!$B$4:$B$130=$B1008),0),MATCH(AW$3,DataModel!$F$2:$DI$2,0))*$C1008,"")</f>
        <v/>
      </c>
      <c r="AX1008" s="272" t="str" cm="1">
        <f t="array" ref="AX1008">IF(ISNUMBER(DataModel!AX$112),INDEX(DataModel!$F$4:$DI$130,MATCH(1,(DataModel!$A$4:$A$130=$A1008)*(DataModel!$B$4:$B$130=$B1008),0),MATCH(AX$3,DataModel!$F$2:$DI$2,0))*$C1008,"")</f>
        <v/>
      </c>
      <c r="AY1008" s="273" t="str" cm="1">
        <f t="array" ref="AY1008">IF(ISNUMBER(DataModel!AY$112),INDEX(DataModel!$F$4:$DI$130,MATCH(1,(DataModel!$A$4:$A$130=$A1008)*(DataModel!$B$4:$B$130=$B1008),0),MATCH(AY$3,DataModel!$F$2:$DI$2,0))*$C1008,"")</f>
        <v/>
      </c>
      <c r="AZ1008" s="273" t="str" cm="1">
        <f t="array" ref="AZ1008">IF(ISNUMBER(DataModel!AZ$112),INDEX(DataModel!$F$4:$DI$130,MATCH(1,(DataModel!$A$4:$A$130=$A1008)*(DataModel!$B$4:$B$130=$B1008),0),MATCH(AZ$3,DataModel!$F$2:$DI$2,0))*$C1008,"")</f>
        <v/>
      </c>
      <c r="BA1008" s="274" t="str" cm="1">
        <f t="array" ref="BA1008">IF(ISNUMBER(DataModel!BA$112),INDEX(DataModel!$F$4:$DI$130,MATCH(1,(DataModel!$A$4:$A$130=$A1008)*(DataModel!$B$4:$B$130=$B1008),0),MATCH(BA$3,DataModel!$F$2:$DI$2,0))*$C1008,"")</f>
        <v/>
      </c>
      <c r="BB1008" s="272" t="str" cm="1">
        <f t="array" ref="BB1008">IF(ISNUMBER(DataModel!BB$112),INDEX(DataModel!$F$4:$DI$130,MATCH(1,(DataModel!$A$4:$A$130=$A1008)*(DataModel!$B$4:$B$130=$B1008),0),MATCH(BB$3,DataModel!$F$2:$DI$2,0))*$C1008,"")</f>
        <v/>
      </c>
      <c r="BC1008" s="273" t="str" cm="1">
        <f t="array" ref="BC1008">IF(ISNUMBER(DataModel!BC$112),INDEX(DataModel!$F$4:$DI$130,MATCH(1,(DataModel!$A$4:$A$130=$A1008)*(DataModel!$B$4:$B$130=$B1008),0),MATCH(BC$3,DataModel!$F$2:$DI$2,0))*$C1008,"")</f>
        <v/>
      </c>
      <c r="BD1008" s="273" t="str" cm="1">
        <f t="array" ref="BD1008">IF(ISNUMBER(DataModel!BD$112),INDEX(DataModel!$F$4:$DI$130,MATCH(1,(DataModel!$A$4:$A$130=$A1008)*(DataModel!$B$4:$B$130=$B1008),0),MATCH(BD$3,DataModel!$F$2:$DI$2,0))*$C1008,"")</f>
        <v/>
      </c>
      <c r="BE1008" s="274" t="str" cm="1">
        <f t="array" ref="BE1008">IF(ISNUMBER(DataModel!BE$112),INDEX(DataModel!$F$4:$DI$130,MATCH(1,(DataModel!$A$4:$A$130=$A1008)*(DataModel!$B$4:$B$130=$B1008),0),MATCH(BE$3,DataModel!$F$2:$DI$2,0))*$C1008,"")</f>
        <v/>
      </c>
      <c r="BF1008" s="272" t="str" cm="1">
        <f t="array" ref="BF1008">IF(ISNUMBER(DataModel!BF$112),INDEX(DataModel!$F$4:$DI$130,MATCH(1,(DataModel!$A$4:$A$130=$A1008)*(DataModel!$B$4:$B$130=$B1008),0),MATCH(BF$3,DataModel!$F$2:$DI$2,0))*$C1008,"")</f>
        <v/>
      </c>
      <c r="BG1008" s="273" t="str" cm="1">
        <f t="array" ref="BG1008">IF(ISNUMBER(DataModel!BG$112),INDEX(DataModel!$F$4:$DI$130,MATCH(1,(DataModel!$A$4:$A$130=$A1008)*(DataModel!$B$4:$B$130=$B1008),0),MATCH(BG$3,DataModel!$F$2:$DI$2,0))*$C1008,"")</f>
        <v/>
      </c>
      <c r="BH1008" s="273" t="str" cm="1">
        <f t="array" ref="BH1008">IF(ISNUMBER(DataModel!BH$112),INDEX(DataModel!$F$4:$DI$130,MATCH(1,(DataModel!$A$4:$A$130=$A1008)*(DataModel!$B$4:$B$130=$B1008),0),MATCH(BH$3,DataModel!$F$2:$DI$2,0))*$C1008,"")</f>
        <v/>
      </c>
      <c r="BI1008" s="274" t="str" cm="1">
        <f t="array" ref="BI1008">IF(ISNUMBER(DataModel!BI$112),INDEX(DataModel!$F$4:$DI$130,MATCH(1,(DataModel!$A$4:$A$130=$A1008)*(DataModel!$B$4:$B$130=$B1008),0),MATCH(BI$3,DataModel!$F$2:$DI$2,0))*$C1008,"")</f>
        <v/>
      </c>
      <c r="BJ1008" s="272" t="str" cm="1">
        <f t="array" ref="BJ1008">IF(ISNUMBER(DataModel!BJ$112),INDEX(DataModel!$F$4:$DI$130,MATCH(1,(DataModel!$A$4:$A$130=$A1008)*(DataModel!$B$4:$B$130=$B1008),0),MATCH(BJ$3,DataModel!$F$2:$DI$2,0))*$C1008,"")</f>
        <v/>
      </c>
      <c r="BK1008" s="273" t="str" cm="1">
        <f t="array" ref="BK1008">IF(ISNUMBER(DataModel!BK$112),INDEX(DataModel!$F$4:$DI$130,MATCH(1,(DataModel!$A$4:$A$130=$A1008)*(DataModel!$B$4:$B$130=$B1008),0),MATCH(BK$3,DataModel!$F$2:$DI$2,0))*$C1008,"")</f>
        <v/>
      </c>
      <c r="BL1008" s="273" t="str" cm="1">
        <f t="array" ref="BL1008">IF(ISNUMBER(DataModel!BL$112),INDEX(DataModel!$F$4:$DI$130,MATCH(1,(DataModel!$A$4:$A$130=$A1008)*(DataModel!$B$4:$B$130=$B1008),0),MATCH(BL$3,DataModel!$F$2:$DI$2,0))*$C1008,"")</f>
        <v/>
      </c>
      <c r="BM1008" s="274" t="str" cm="1">
        <f t="array" ref="BM1008">IF(ISNUMBER(DataModel!BM$112),INDEX(DataModel!$F$4:$DI$130,MATCH(1,(DataModel!$A$4:$A$130=$A1008)*(DataModel!$B$4:$B$130=$B1008),0),MATCH(BM$3,DataModel!$F$2:$DI$2,0))*$C1008,"")</f>
        <v/>
      </c>
      <c r="BN1008" s="272" t="str" cm="1">
        <f t="array" ref="BN1008">IF(ISNUMBER(DataModel!BN$112),INDEX(DataModel!$F$4:$DI$130,MATCH(1,(DataModel!$A$4:$A$130=$A1008)*(DataModel!$B$4:$B$130=$B1008),0),MATCH(BN$3,DataModel!$F$2:$DI$2,0))*$C1008,"")</f>
        <v/>
      </c>
      <c r="BO1008" s="273" t="str" cm="1">
        <f t="array" ref="BO1008">IF(ISNUMBER(DataModel!BO$112),INDEX(DataModel!$F$4:$DI$130,MATCH(1,(DataModel!$A$4:$A$130=$A1008)*(DataModel!$B$4:$B$130=$B1008),0),MATCH(BO$3,DataModel!$F$2:$DI$2,0))*$C1008,"")</f>
        <v/>
      </c>
      <c r="BP1008" s="273" t="str" cm="1">
        <f t="array" ref="BP1008">IF(ISNUMBER(DataModel!BP$112),INDEX(DataModel!$F$4:$DI$130,MATCH(1,(DataModel!$A$4:$A$130=$A1008)*(DataModel!$B$4:$B$130=$B1008),0),MATCH(BP$3,DataModel!$F$2:$DI$2,0))*$C1008,"")</f>
        <v/>
      </c>
      <c r="BQ1008" s="274" t="str" cm="1">
        <f t="array" ref="BQ1008">IF(ISNUMBER(DataModel!BQ$112),INDEX(DataModel!$F$4:$DI$130,MATCH(1,(DataModel!$A$4:$A$130=$A1008)*(DataModel!$B$4:$B$130=$B1008),0),MATCH(BQ$3,DataModel!$F$2:$DI$2,0))*$C1008,"")</f>
        <v/>
      </c>
      <c r="BR1008" s="272" t="str" cm="1">
        <f t="array" ref="BR1008">IF(ISNUMBER(DataModel!BR$112),INDEX(DataModel!$F$4:$DI$130,MATCH(1,(DataModel!$A$4:$A$130=$A1008)*(DataModel!$B$4:$B$130=$B1008),0),MATCH(BR$3,DataModel!$F$2:$DI$2,0))*$C1008,"")</f>
        <v/>
      </c>
      <c r="BS1008" s="273" t="str" cm="1">
        <f t="array" ref="BS1008">IF(ISNUMBER(DataModel!BS$112),INDEX(DataModel!$F$4:$DI$130,MATCH(1,(DataModel!$A$4:$A$130=$A1008)*(DataModel!$B$4:$B$130=$B1008),0),MATCH(BS$3,DataModel!$F$2:$DI$2,0))*$C1008,"")</f>
        <v/>
      </c>
      <c r="BT1008" s="273" t="str" cm="1">
        <f t="array" ref="BT1008">IF(ISNUMBER(DataModel!BT$112),INDEX(DataModel!$F$4:$DI$130,MATCH(1,(DataModel!$A$4:$A$130=$A1008)*(DataModel!$B$4:$B$130=$B1008),0),MATCH(BT$3,DataModel!$F$2:$DI$2,0))*$C1008,"")</f>
        <v/>
      </c>
      <c r="BU1008" s="274" t="str" cm="1">
        <f t="array" ref="BU1008">IF(ISNUMBER(DataModel!BU$112),INDEX(DataModel!$F$4:$DI$130,MATCH(1,(DataModel!$A$4:$A$130=$A1008)*(DataModel!$B$4:$B$130=$B1008),0),MATCH(BU$3,DataModel!$F$2:$DI$2,0))*$C1008,"")</f>
        <v/>
      </c>
      <c r="BV1008" s="272" t="str" cm="1">
        <f t="array" ref="BV1008">IF(ISNUMBER(DataModel!BV$112),INDEX(DataModel!$F$4:$DI$130,MATCH(1,(DataModel!$A$4:$A$130=$A1008)*(DataModel!$B$4:$B$130=$B1008),0),MATCH(BV$3,DataModel!$F$2:$DI$2,0))*$C1008,"")</f>
        <v/>
      </c>
      <c r="BW1008" s="273" t="str" cm="1">
        <f t="array" ref="BW1008">IF(ISNUMBER(DataModel!BW$112),INDEX(DataModel!$F$4:$DI$130,MATCH(1,(DataModel!$A$4:$A$130=$A1008)*(DataModel!$B$4:$B$130=$B1008),0),MATCH(BW$3,DataModel!$F$2:$DI$2,0))*$C1008,"")</f>
        <v/>
      </c>
      <c r="BX1008" s="273" t="str" cm="1">
        <f t="array" ref="BX1008">IF(ISNUMBER(DataModel!BX$112),INDEX(DataModel!$F$4:$DI$130,MATCH(1,(DataModel!$A$4:$A$130=$A1008)*(DataModel!$B$4:$B$130=$B1008),0),MATCH(BX$3,DataModel!$F$2:$DI$2,0))*$C1008,"")</f>
        <v/>
      </c>
      <c r="BY1008" s="274" t="str" cm="1">
        <f t="array" ref="BY1008">IF(ISNUMBER(DataModel!BY$112),INDEX(DataModel!$F$4:$DI$130,MATCH(1,(DataModel!$A$4:$A$130=$A1008)*(DataModel!$B$4:$B$130=$B1008),0),MATCH(BY$3,DataModel!$F$2:$DI$2,0))*$C1008,"")</f>
        <v/>
      </c>
      <c r="BZ1008" s="272" t="str" cm="1">
        <f t="array" ref="BZ1008">IF(ISNUMBER(DataModel!BZ$112),INDEX(DataModel!$F$4:$DI$130,MATCH(1,(DataModel!$A$4:$A$130=$A1008)*(DataModel!$B$4:$B$130=$B1008),0),MATCH(BZ$3,DataModel!$F$2:$DI$2,0))*$C1008,"")</f>
        <v/>
      </c>
      <c r="CA1008" s="273" t="str" cm="1">
        <f t="array" ref="CA1008">IF(ISNUMBER(DataModel!CA$112),INDEX(DataModel!$F$4:$DI$130,MATCH(1,(DataModel!$A$4:$A$130=$A1008)*(DataModel!$B$4:$B$130=$B1008),0),MATCH(CA$3,DataModel!$F$2:$DI$2,0))*$C1008,"")</f>
        <v/>
      </c>
      <c r="CB1008" s="273" t="str" cm="1">
        <f t="array" ref="CB1008">IF(ISNUMBER(DataModel!CB$112),INDEX(DataModel!$F$4:$DI$130,MATCH(1,(DataModel!$A$4:$A$130=$A1008)*(DataModel!$B$4:$B$130=$B1008),0),MATCH(CB$3,DataModel!$F$2:$DI$2,0))*$C1008,"")</f>
        <v/>
      </c>
      <c r="CC1008" s="274" t="str" cm="1">
        <f t="array" ref="CC1008">IF(ISNUMBER(DataModel!CC$112),INDEX(DataModel!$F$4:$DI$130,MATCH(1,(DataModel!$A$4:$A$130=$A1008)*(DataModel!$B$4:$B$130=$B1008),0),MATCH(CC$3,DataModel!$F$2:$DI$2,0))*$C1008,"")</f>
        <v/>
      </c>
      <c r="CD1008" s="272" t="str" cm="1">
        <f t="array" ref="CD1008">IF(ISNUMBER(DataModel!CD$112),INDEX(DataModel!$F$4:$DI$130,MATCH(1,(DataModel!$A$4:$A$130=$A1008)*(DataModel!$B$4:$B$130=$B1008),0),MATCH(CD$3,DataModel!$F$2:$DI$2,0))*$C1008,"")</f>
        <v/>
      </c>
      <c r="CE1008" s="273" t="str" cm="1">
        <f t="array" ref="CE1008">IF(ISNUMBER(DataModel!CE$112),INDEX(DataModel!$F$4:$DI$130,MATCH(1,(DataModel!$A$4:$A$130=$A1008)*(DataModel!$B$4:$B$130=$B1008),0),MATCH(CE$3,DataModel!$F$2:$DI$2,0))*$C1008,"")</f>
        <v/>
      </c>
      <c r="CF1008" s="273" t="str" cm="1">
        <f t="array" ref="CF1008">IF(ISNUMBER(DataModel!CF$112),INDEX(DataModel!$F$4:$DI$130,MATCH(1,(DataModel!$A$4:$A$130=$A1008)*(DataModel!$B$4:$B$130=$B1008),0),MATCH(CF$3,DataModel!$F$2:$DI$2,0))*$C1008,"")</f>
        <v/>
      </c>
      <c r="CG1008" s="274" t="str" cm="1">
        <f t="array" ref="CG1008">IF(ISNUMBER(DataModel!CG$112),INDEX(DataModel!$F$4:$DI$130,MATCH(1,(DataModel!$A$4:$A$130=$A1008)*(DataModel!$B$4:$B$130=$B1008),0),MATCH(CG$3,DataModel!$F$2:$DI$2,0))*$C1008,"")</f>
        <v/>
      </c>
      <c r="CH1008" s="272" t="str" cm="1">
        <f t="array" ref="CH1008">IF(ISNUMBER(DataModel!CH$112),INDEX(DataModel!$F$4:$DI$130,MATCH(1,(DataModel!$A$4:$A$130=$A1008)*(DataModel!$B$4:$B$130=$B1008),0),MATCH(CH$3,DataModel!$F$2:$DI$2,0))*$C1008,"")</f>
        <v/>
      </c>
      <c r="CI1008" s="273" t="str" cm="1">
        <f t="array" ref="CI1008">IF(ISNUMBER(DataModel!CI$112),INDEX(DataModel!$F$4:$DI$130,MATCH(1,(DataModel!$A$4:$A$130=$A1008)*(DataModel!$B$4:$B$130=$B1008),0),MATCH(CI$3,DataModel!$F$2:$DI$2,0))*$C1008,"")</f>
        <v/>
      </c>
      <c r="CJ1008" s="273" t="str" cm="1">
        <f t="array" ref="CJ1008">IF(ISNUMBER(DataModel!CJ$112),INDEX(DataModel!$F$4:$DI$130,MATCH(1,(DataModel!$A$4:$A$130=$A1008)*(DataModel!$B$4:$B$130=$B1008),0),MATCH(CJ$3,DataModel!$F$2:$DI$2,0))*$C1008,"")</f>
        <v/>
      </c>
      <c r="CK1008" s="274" t="str" cm="1">
        <f t="array" ref="CK1008">IF(ISNUMBER(DataModel!CK$112),INDEX(DataModel!$F$4:$DI$130,MATCH(1,(DataModel!$A$4:$A$130=$A1008)*(DataModel!$B$4:$B$130=$B1008),0),MATCH(CK$3,DataModel!$F$2:$DI$2,0))*$C1008,"")</f>
        <v/>
      </c>
      <c r="CL1008" s="272" t="str" cm="1">
        <f t="array" ref="CL1008">IF(ISNUMBER(DataModel!CL$112),INDEX(DataModel!$F$4:$DI$130,MATCH(1,(DataModel!$A$4:$A$130=$A1008)*(DataModel!$B$4:$B$130=$B1008),0),MATCH(CL$3,DataModel!$F$2:$DI$2,0))*$C1008,"")</f>
        <v/>
      </c>
      <c r="CM1008" s="273" t="str" cm="1">
        <f t="array" ref="CM1008">IF(ISNUMBER(DataModel!CM$112),INDEX(DataModel!$F$4:$DI$130,MATCH(1,(DataModel!$A$4:$A$130=$A1008)*(DataModel!$B$4:$B$130=$B1008),0),MATCH(CM$3,DataModel!$F$2:$DI$2,0))*$C1008,"")</f>
        <v/>
      </c>
      <c r="CN1008" s="273" t="str" cm="1">
        <f t="array" ref="CN1008">IF(ISNUMBER(DataModel!CN$112),INDEX(DataModel!$F$4:$DI$130,MATCH(1,(DataModel!$A$4:$A$130=$A1008)*(DataModel!$B$4:$B$130=$B1008),0),MATCH(CN$3,DataModel!$F$2:$DI$2,0))*$C1008,"")</f>
        <v/>
      </c>
      <c r="CO1008" s="274" t="str" cm="1">
        <f t="array" ref="CO1008">IF(ISNUMBER(DataModel!CO$112),INDEX(DataModel!$F$4:$DI$130,MATCH(1,(DataModel!$A$4:$A$130=$A1008)*(DataModel!$B$4:$B$130=$B1008),0),MATCH(CO$3,DataModel!$F$2:$DI$2,0))*$C1008,"")</f>
        <v/>
      </c>
      <c r="CP1008" s="272" t="str" cm="1">
        <f t="array" ref="CP1008">IF(ISNUMBER(DataModel!CP$112),INDEX(DataModel!$F$4:$DI$130,MATCH(1,(DataModel!$A$4:$A$130=$A1008)*(DataModel!$B$4:$B$130=$B1008),0),MATCH(CP$3,DataModel!$F$2:$DI$2,0))*$C1008,"")</f>
        <v/>
      </c>
      <c r="CQ1008" s="273" t="str" cm="1">
        <f t="array" ref="CQ1008">IF(ISNUMBER(DataModel!CQ$112),INDEX(DataModel!$F$4:$DI$130,MATCH(1,(DataModel!$A$4:$A$130=$A1008)*(DataModel!$B$4:$B$130=$B1008),0),MATCH(CQ$3,DataModel!$F$2:$DI$2,0))*$C1008,"")</f>
        <v/>
      </c>
      <c r="CR1008" s="273" t="str" cm="1">
        <f t="array" ref="CR1008">IF(ISNUMBER(DataModel!CR$112),INDEX(DataModel!$F$4:$DI$130,MATCH(1,(DataModel!$A$4:$A$130=$A1008)*(DataModel!$B$4:$B$130=$B1008),0),MATCH(CR$3,DataModel!$F$2:$DI$2,0))*$C1008,"")</f>
        <v/>
      </c>
      <c r="CS1008" s="274" t="str" cm="1">
        <f t="array" ref="CS1008">IF(ISNUMBER(DataModel!CS$112),INDEX(DataModel!$F$4:$DI$130,MATCH(1,(DataModel!$A$4:$A$130=$A1008)*(DataModel!$B$4:$B$130=$B1008),0),MATCH(CS$3,DataModel!$F$2:$DI$2,0))*$C1008,"")</f>
        <v/>
      </c>
      <c r="CT1008" s="272" t="str" cm="1">
        <f t="array" ref="CT1008">IF(ISNUMBER(DataModel!CT$112),INDEX(DataModel!$F$4:$DI$130,MATCH(1,(DataModel!$A$4:$A$130=$A1008)*(DataModel!$B$4:$B$130=$B1008),0),MATCH(CT$3,DataModel!$F$2:$DI$2,0))*$C1008,"")</f>
        <v/>
      </c>
      <c r="CU1008" s="273" t="str" cm="1">
        <f t="array" ref="CU1008">IF(ISNUMBER(DataModel!CU$112),INDEX(DataModel!$F$4:$DI$130,MATCH(1,(DataModel!$A$4:$A$130=$A1008)*(DataModel!$B$4:$B$130=$B1008),0),MATCH(CU$3,DataModel!$F$2:$DI$2,0))*$C1008,"")</f>
        <v/>
      </c>
      <c r="CV1008" s="273" t="str" cm="1">
        <f t="array" ref="CV1008">IF(ISNUMBER(DataModel!CV$112),INDEX(DataModel!$F$4:$DI$130,MATCH(1,(DataModel!$A$4:$A$130=$A1008)*(DataModel!$B$4:$B$130=$B1008),0),MATCH(CV$3,DataModel!$F$2:$DI$2,0))*$C1008,"")</f>
        <v/>
      </c>
      <c r="CW1008" s="274" t="str" cm="1">
        <f t="array" ref="CW1008">IF(ISNUMBER(DataModel!CW$112),INDEX(DataModel!$F$4:$DI$130,MATCH(1,(DataModel!$A$4:$A$130=$A1008)*(DataModel!$B$4:$B$130=$B1008),0),MATCH(CW$3,DataModel!$F$2:$DI$2,0))*$C1008,"")</f>
        <v/>
      </c>
      <c r="CX1008" s="272" t="str" cm="1">
        <f t="array" ref="CX1008">IF(ISNUMBER(DataModel!CX$112),INDEX(DataModel!$F$4:$DI$130,MATCH(1,(DataModel!$A$4:$A$130=$A1008)*(DataModel!$B$4:$B$130=$B1008),0),MATCH(CX$3,DataModel!$F$2:$DI$2,0))*$C1008,"")</f>
        <v/>
      </c>
      <c r="CY1008" s="273" t="str" cm="1">
        <f t="array" ref="CY1008">IF(ISNUMBER(DataModel!CY$112),INDEX(DataModel!$F$4:$DI$130,MATCH(1,(DataModel!$A$4:$A$130=$A1008)*(DataModel!$B$4:$B$130=$B1008),0),MATCH(CY$3,DataModel!$F$2:$DI$2,0))*$C1008,"")</f>
        <v/>
      </c>
      <c r="CZ1008" s="273" t="str" cm="1">
        <f t="array" ref="CZ1008">IF(ISNUMBER(DataModel!CZ$112),INDEX(DataModel!$F$4:$DI$130,MATCH(1,(DataModel!$A$4:$A$130=$A1008)*(DataModel!$B$4:$B$130=$B1008),0),MATCH(CZ$3,DataModel!$F$2:$DI$2,0))*$C1008,"")</f>
        <v/>
      </c>
      <c r="DA1008" s="274" t="str" cm="1">
        <f t="array" ref="DA1008">IF(ISNUMBER(DataModel!DA$112),INDEX(DataModel!$F$4:$DI$130,MATCH(1,(DataModel!$A$4:$A$130=$A1008)*(DataModel!$B$4:$B$130=$B1008),0),MATCH(DA$3,DataModel!$F$2:$DI$2,0))*$C1008,"")</f>
        <v/>
      </c>
      <c r="DB1008" s="272" t="str" cm="1">
        <f t="array" ref="DB1008">IF(ISNUMBER(DataModel!DB$112),INDEX(DataModel!$F$4:$DI$130,MATCH(1,(DataModel!$A$4:$A$130=$A1008)*(DataModel!$B$4:$B$130=$B1008),0),MATCH(DB$3,DataModel!$F$2:$DI$2,0))*$C1008,"")</f>
        <v/>
      </c>
      <c r="DC1008" s="273" t="str" cm="1">
        <f t="array" ref="DC1008">IF(ISNUMBER(DataModel!DC$112),INDEX(DataModel!$F$4:$DI$130,MATCH(1,(DataModel!$A$4:$A$130=$A1008)*(DataModel!$B$4:$B$130=$B1008),0),MATCH(DC$3,DataModel!$F$2:$DI$2,0))*$C1008,"")</f>
        <v/>
      </c>
      <c r="DD1008" s="273" t="str" cm="1">
        <f t="array" ref="DD1008">IF(ISNUMBER(DataModel!DD$112),INDEX(DataModel!$F$4:$DI$130,MATCH(1,(DataModel!$A$4:$A$130=$A1008)*(DataModel!$B$4:$B$130=$B1008),0),MATCH(DD$3,DataModel!$F$2:$DI$2,0))*$C1008,"")</f>
        <v/>
      </c>
      <c r="DE1008" s="274" t="str" cm="1">
        <f t="array" ref="DE1008">IF(ISNUMBER(DataModel!DE$112),INDEX(DataModel!$F$4:$DI$130,MATCH(1,(DataModel!$A$4:$A$130=$A1008)*(DataModel!$B$4:$B$130=$B1008),0),MATCH(DE$3,DataModel!$F$2:$DI$2,0))*$C1008,"")</f>
        <v/>
      </c>
      <c r="DF1008" s="272" t="str" cm="1">
        <f t="array" ref="DF1008">IF(ISNUMBER(DataModel!DF$112),INDEX(DataModel!$F$4:$DI$130,MATCH(1,(DataModel!$A$4:$A$130=$A1008)*(DataModel!$B$4:$B$130=$B1008),0),MATCH(DF$3,DataModel!$F$2:$DI$2,0))*$C1008,"")</f>
        <v/>
      </c>
      <c r="DG1008" s="273" t="str" cm="1">
        <f t="array" ref="DG1008">IF(ISNUMBER(DataModel!DG$112),INDEX(DataModel!$F$4:$DI$130,MATCH(1,(DataModel!$A$4:$A$130=$A1008)*(DataModel!$B$4:$B$130=$B1008),0),MATCH(DG$3,DataModel!$F$2:$DI$2,0))*$C1008,"")</f>
        <v/>
      </c>
      <c r="DH1008" s="273" t="str" cm="1">
        <f t="array" ref="DH1008">IF(ISNUMBER(DataModel!DH$112),INDEX(DataModel!$F$4:$DI$130,MATCH(1,(DataModel!$A$4:$A$130=$A1008)*(DataModel!$B$4:$B$130=$B1008),0),MATCH(DH$3,DataModel!$F$2:$DI$2,0))*$C1008,"")</f>
        <v/>
      </c>
      <c r="DI1008" s="274" t="str" cm="1">
        <f t="array" ref="DI1008">IF(ISNUMBER(DataModel!DI$112),INDEX(DataModel!$F$4:$DI$130,MATCH(1,(DataModel!$A$4:$A$130=$A1008)*(DataModel!$B$4:$B$130=$B1008),0),MATCH(DI$3,DataModel!$F$2:$DI$2,0))*$C1008,"")</f>
        <v/>
      </c>
      <c r="DJ1008" s="15"/>
      <c r="DK1008" s="273" t="str" cm="1">
        <f t="array" ref="DK1008">IF(ISNUMBER(DataModel!DK$112),INDEX(DataModel!$DK$4:$EK$130,MATCH(1,(DataModel!$A$4:$A$130=$A1008)*(DataModel!$B$4:$B$130=$B1008),0),MATCH(DK$3,DataModel!$DK$2:$EK$2,0))*$C1008,"")</f>
        <v/>
      </c>
      <c r="DL1008" s="273" t="str" cm="1">
        <f t="array" ref="DL1008">IF(ISNUMBER(DataModel!DL$112),INDEX(DataModel!$DK$4:$EK$130,MATCH(1,(DataModel!$A$4:$A$130=$A1008)*(DataModel!$B$4:$B$130=$B1008),0),MATCH(DL$3,DataModel!$DK$2:$EK$2,0))*$C1008,"")</f>
        <v/>
      </c>
      <c r="DM1008" s="273" t="str" cm="1">
        <f t="array" ref="DM1008">IF(ISNUMBER(DataModel!DM$112),INDEX(DataModel!$DK$4:$EK$130,MATCH(1,(DataModel!$A$4:$A$130=$A1008)*(DataModel!$B$4:$B$130=$B1008),0),MATCH(DM$3,DataModel!$DK$2:$EK$2,0))*$C1008,"")</f>
        <v/>
      </c>
      <c r="DN1008" s="273" t="str" cm="1">
        <f t="array" ref="DN1008">IF(ISNUMBER(DataModel!DN$112),INDEX(DataModel!$DK$4:$EK$130,MATCH(1,(DataModel!$A$4:$A$130=$A1008)*(DataModel!$B$4:$B$130=$B1008),0),MATCH(DN$3,DataModel!$DK$2:$EK$2,0))*$C1008,"")</f>
        <v/>
      </c>
      <c r="DO1008" s="273" t="str" cm="1">
        <f t="array" ref="DO1008">IF(ISNUMBER(DataModel!DO$112),INDEX(DataModel!$DK$4:$EK$130,MATCH(1,(DataModel!$A$4:$A$130=$A1008)*(DataModel!$B$4:$B$130=$B1008),0),MATCH(DO$3,DataModel!$DK$2:$EK$2,0))*$C1008,"")</f>
        <v/>
      </c>
      <c r="DP1008" s="273" t="str" cm="1">
        <f t="array" ref="DP1008">IF(ISNUMBER(DataModel!DP$112),INDEX(DataModel!$DK$4:$EK$130,MATCH(1,(DataModel!$A$4:$A$130=$A1008)*(DataModel!$B$4:$B$130=$B1008),0),MATCH(DP$3,DataModel!$DK$2:$EK$2,0))*$C1008,"")</f>
        <v/>
      </c>
      <c r="DQ1008" s="273" t="str" cm="1">
        <f t="array" ref="DQ1008">IF(ISNUMBER(DataModel!DQ$112),INDEX(DataModel!$DK$4:$EK$130,MATCH(1,(DataModel!$A$4:$A$130=$A1008)*(DataModel!$B$4:$B$130=$B1008),0),MATCH(DQ$3,DataModel!$DK$2:$EK$2,0))*$C1008,"")</f>
        <v/>
      </c>
      <c r="DR1008" s="273" t="str" cm="1">
        <f t="array" ref="DR1008">IF(ISNUMBER(DataModel!DR$112),INDEX(DataModel!$DK$4:$EK$130,MATCH(1,(DataModel!$A$4:$A$130=$A1008)*(DataModel!$B$4:$B$130=$B1008),0),MATCH(DR$3,DataModel!$DK$2:$EK$2,0))*$C1008,"")</f>
        <v/>
      </c>
      <c r="DS1008" s="273" t="str" cm="1">
        <f t="array" ref="DS1008">IF(ISNUMBER(DataModel!DS$112),INDEX(DataModel!$DK$4:$EK$130,MATCH(1,(DataModel!$A$4:$A$130=$A1008)*(DataModel!$B$4:$B$130=$B1008),0),MATCH(DS$3,DataModel!$DK$2:$EK$2,0))*$C1008,"")</f>
        <v/>
      </c>
      <c r="DT1008" s="273" t="str" cm="1">
        <f t="array" ref="DT1008">IF(ISNUMBER(DataModel!DT$112),INDEX(DataModel!$DK$4:$EK$130,MATCH(1,(DataModel!$A$4:$A$130=$A1008)*(DataModel!$B$4:$B$130=$B1008),0),MATCH(DT$3,DataModel!$DK$2:$EK$2,0))*$C1008,"")</f>
        <v/>
      </c>
      <c r="DU1008" s="273" t="str" cm="1">
        <f t="array" ref="DU1008">IF(ISNUMBER(DataModel!DU$112),INDEX(DataModel!$DK$4:$EK$130,MATCH(1,(DataModel!$A$4:$A$130=$A1008)*(DataModel!$B$4:$B$130=$B1008),0),MATCH(DU$3,DataModel!$DK$2:$EK$2,0))*$C1008,"")</f>
        <v/>
      </c>
      <c r="DV1008" s="273" t="str" cm="1">
        <f t="array" ref="DV1008">IF(ISNUMBER(DataModel!DV$112),INDEX(DataModel!$DK$4:$EK$130,MATCH(1,(DataModel!$A$4:$A$130=$A1008)*(DataModel!$B$4:$B$130=$B1008),0),MATCH(DV$3,DataModel!$DK$2:$EK$2,0))*$C1008,"")</f>
        <v/>
      </c>
      <c r="DW1008" s="273" t="str" cm="1">
        <f t="array" ref="DW1008">IF(ISNUMBER(DataModel!DW$112),INDEX(DataModel!$DK$4:$EK$130,MATCH(1,(DataModel!$A$4:$A$130=$A1008)*(DataModel!$B$4:$B$130=$B1008),0),MATCH(DW$3,DataModel!$DK$2:$EK$2,0))*$C1008,"")</f>
        <v/>
      </c>
      <c r="DX1008" s="273" t="str" cm="1">
        <f t="array" ref="DX1008">IF(ISNUMBER(DataModel!DX$112),INDEX(DataModel!$DK$4:$EK$130,MATCH(1,(DataModel!$A$4:$A$130=$A1008)*(DataModel!$B$4:$B$130=$B1008),0),MATCH(DX$3,DataModel!$DK$2:$EK$2,0))*$C1008,"")</f>
        <v/>
      </c>
      <c r="DY1008" s="273" t="str" cm="1">
        <f t="array" ref="DY1008">IF(ISNUMBER(DataModel!DY$112),INDEX(DataModel!$DK$4:$EK$130,MATCH(1,(DataModel!$A$4:$A$130=$A1008)*(DataModel!$B$4:$B$130=$B1008),0),MATCH(DY$3,DataModel!$DK$2:$EK$2,0))*$C1008,"")</f>
        <v/>
      </c>
      <c r="DZ1008" s="273" t="str" cm="1">
        <f t="array" ref="DZ1008">IF(ISNUMBER(DataModel!DZ$112),INDEX(DataModel!$DK$4:$EK$130,MATCH(1,(DataModel!$A$4:$A$130=$A1008)*(DataModel!$B$4:$B$130=$B1008),0),MATCH(DZ$3,DataModel!$DK$2:$EK$2,0))*$C1008,"")</f>
        <v/>
      </c>
      <c r="EA1008" s="273" t="str" cm="1">
        <f t="array" ref="EA1008">IF(ISNUMBER(DataModel!EA$112),INDEX(DataModel!$DK$4:$EK$130,MATCH(1,(DataModel!$A$4:$A$130=$A1008)*(DataModel!$B$4:$B$130=$B1008),0),MATCH(EA$3,DataModel!$DK$2:$EK$2,0))*$C1008,"")</f>
        <v/>
      </c>
      <c r="EB1008" s="273" t="str" cm="1">
        <f t="array" ref="EB1008">IF(ISNUMBER(DataModel!EB$112),INDEX(DataModel!$DK$4:$EK$130,MATCH(1,(DataModel!$A$4:$A$130=$A1008)*(DataModel!$B$4:$B$130=$B1008),0),MATCH(EB$3,DataModel!$DK$2:$EK$2,0))*$C1008,"")</f>
        <v/>
      </c>
      <c r="EC1008" s="273" t="str" cm="1">
        <f t="array" ref="EC1008">IF(ISNUMBER(DataModel!EC$112),INDEX(DataModel!$DK$4:$EK$130,MATCH(1,(DataModel!$A$4:$A$130=$A1008)*(DataModel!$B$4:$B$130=$B1008),0),MATCH(EC$3,DataModel!$DK$2:$EK$2,0))*$C1008,"")</f>
        <v/>
      </c>
      <c r="ED1008" s="273" t="str" cm="1">
        <f t="array" ref="ED1008">IF(ISNUMBER(DataModel!ED$112),INDEX(DataModel!$DK$4:$EK$130,MATCH(1,(DataModel!$A$4:$A$130=$A1008)*(DataModel!$B$4:$B$130=$B1008),0),MATCH(ED$3,DataModel!$DK$2:$EK$2,0))*$C1008,"")</f>
        <v/>
      </c>
      <c r="EE1008" s="273" t="str" cm="1">
        <f t="array" ref="EE1008">IF(ISNUMBER(DataModel!EE$112),INDEX(DataModel!$DK$4:$EK$130,MATCH(1,(DataModel!$A$4:$A$130=$A1008)*(DataModel!$B$4:$B$130=$B1008),0),MATCH(EE$3,DataModel!$DK$2:$EK$2,0))*$C1008,"")</f>
        <v/>
      </c>
      <c r="EF1008" s="273" t="str" cm="1">
        <f t="array" ref="EF1008">IF(ISNUMBER(DataModel!EF$112),INDEX(DataModel!$DK$4:$EK$130,MATCH(1,(DataModel!$A$4:$A$130=$A1008)*(DataModel!$B$4:$B$130=$B1008),0),MATCH(EF$3,DataModel!$DK$2:$EK$2,0))*$C1008,"")</f>
        <v/>
      </c>
      <c r="EG1008" s="273" t="str" cm="1">
        <f t="array" ref="EG1008">IF(ISNUMBER(DataModel!EG$112),INDEX(DataModel!$DK$4:$EK$130,MATCH(1,(DataModel!$A$4:$A$130=$A1008)*(DataModel!$B$4:$B$130=$B1008),0),MATCH(EG$3,DataModel!$DK$2:$EK$2,0))*$C1008,"")</f>
        <v/>
      </c>
      <c r="EH1008" s="273" t="str" cm="1">
        <f t="array" ref="EH1008">IF(ISNUMBER(DataModel!EH$112),INDEX(DataModel!$DK$4:$EK$130,MATCH(1,(DataModel!$A$4:$A$130=$A1008)*(DataModel!$B$4:$B$130=$B1008),0),MATCH(EH$3,DataModel!$DK$2:$EK$2,0))*$C1008,"")</f>
        <v/>
      </c>
      <c r="EI1008" s="273" t="str" cm="1">
        <f t="array" ref="EI1008">IF(ISNUMBER(DataModel!EI$112),INDEX(DataModel!$DK$4:$EK$130,MATCH(1,(DataModel!$A$4:$A$130=$A1008)*(DataModel!$B$4:$B$130=$B1008),0),MATCH(EI$3,DataModel!$DK$2:$EK$2,0))*$C1008,"")</f>
        <v/>
      </c>
      <c r="EJ1008" s="273" t="str" cm="1">
        <f t="array" ref="EJ1008">IF(ISNUMBER(DataModel!EJ$112),INDEX(DataModel!$DK$4:$EK$130,MATCH(1,(DataModel!$A$4:$A$130=$A1008)*(DataModel!$B$4:$B$130=$B1008),0),MATCH(EJ$3,DataModel!$DK$2:$EK$2,0))*$C1008,"")</f>
        <v/>
      </c>
      <c r="EK1008" s="273" t="str" cm="1">
        <f t="array" ref="EK1008">IF(ISNUMBER(DataModel!EK$112),INDEX(DataModel!$DK$4:$EK$130,MATCH(1,(DataModel!$A$4:$A$130=$A1008)*(DataModel!$B$4:$B$130=$B1008),0),MATCH(EK$3,DataModel!$DK$2:$EK$2,0))*$C1008,"")</f>
        <v/>
      </c>
    </row>
    <row r="1009" spans="1:141" x14ac:dyDescent="0.25">
      <c r="A1009" s="90" t="s">
        <v>453</v>
      </c>
      <c r="B1009" s="90" t="s">
        <v>458</v>
      </c>
      <c r="C1009" s="111">
        <v>1</v>
      </c>
      <c r="D1009" s="90"/>
      <c r="E1009" t="s">
        <v>470</v>
      </c>
      <c r="F1009" s="272" t="str" cm="1">
        <f t="array" ref="F1009">IF(ISNUMBER(DataModel!F$112),INDEX(DataModel!$F$4:$DI$130,MATCH(1,(DataModel!$A$4:$A$130=$A1009)*(DataModel!$B$4:$B$130=$B1009),0),MATCH(F$3,DataModel!$F$2:$DI$2,0))*$C1009,"")</f>
        <v/>
      </c>
      <c r="G1009" s="273" t="str" cm="1">
        <f t="array" ref="G1009">IF(ISNUMBER(DataModel!G$112),INDEX(DataModel!$F$4:$DI$130,MATCH(1,(DataModel!$A$4:$A$130=$A1009)*(DataModel!$B$4:$B$130=$B1009),0),MATCH(G$3,DataModel!$F$2:$DI$2,0))*$C1009,"")</f>
        <v/>
      </c>
      <c r="H1009" s="273" t="str" cm="1">
        <f t="array" ref="H1009">IF(ISNUMBER(DataModel!H$112),INDEX(DataModel!$F$4:$DI$130,MATCH(1,(DataModel!$A$4:$A$130=$A1009)*(DataModel!$B$4:$B$130=$B1009),0),MATCH(H$3,DataModel!$F$2:$DI$2,0))*$C1009,"")</f>
        <v/>
      </c>
      <c r="I1009" s="274" t="str" cm="1">
        <f t="array" ref="I1009">IF(ISNUMBER(DataModel!I$112),INDEX(DataModel!$F$4:$DI$130,MATCH(1,(DataModel!$A$4:$A$130=$A1009)*(DataModel!$B$4:$B$130=$B1009),0),MATCH(I$3,DataModel!$F$2:$DI$2,0))*$C1009,"")</f>
        <v/>
      </c>
      <c r="J1009" s="272" t="str" cm="1">
        <f t="array" ref="J1009">IF(ISNUMBER(DataModel!J$112),INDEX(DataModel!$F$4:$DI$130,MATCH(1,(DataModel!$A$4:$A$130=$A1009)*(DataModel!$B$4:$B$130=$B1009),0),MATCH(J$3,DataModel!$F$2:$DI$2,0))*$C1009,"")</f>
        <v/>
      </c>
      <c r="K1009" s="273" t="str" cm="1">
        <f t="array" ref="K1009">IF(ISNUMBER(DataModel!K$112),INDEX(DataModel!$F$4:$DI$130,MATCH(1,(DataModel!$A$4:$A$130=$A1009)*(DataModel!$B$4:$B$130=$B1009),0),MATCH(K$3,DataModel!$F$2:$DI$2,0))*$C1009,"")</f>
        <v/>
      </c>
      <c r="L1009" s="273" t="str" cm="1">
        <f t="array" ref="L1009">IF(ISNUMBER(DataModel!L$112),INDEX(DataModel!$F$4:$DI$130,MATCH(1,(DataModel!$A$4:$A$130=$A1009)*(DataModel!$B$4:$B$130=$B1009),0),MATCH(L$3,DataModel!$F$2:$DI$2,0))*$C1009,"")</f>
        <v/>
      </c>
      <c r="M1009" s="274" t="str" cm="1">
        <f t="array" ref="M1009">IF(ISNUMBER(DataModel!M$112),INDEX(DataModel!$F$4:$DI$130,MATCH(1,(DataModel!$A$4:$A$130=$A1009)*(DataModel!$B$4:$B$130=$B1009),0),MATCH(M$3,DataModel!$F$2:$DI$2,0))*$C1009,"")</f>
        <v/>
      </c>
      <c r="N1009" s="272" t="str" cm="1">
        <f t="array" ref="N1009">IF(ISNUMBER(DataModel!N$112),INDEX(DataModel!$F$4:$DI$130,MATCH(1,(DataModel!$A$4:$A$130=$A1009)*(DataModel!$B$4:$B$130=$B1009),0),MATCH(N$3,DataModel!$F$2:$DI$2,0))*$C1009,"")</f>
        <v/>
      </c>
      <c r="O1009" s="273" t="str" cm="1">
        <f t="array" ref="O1009">IF(ISNUMBER(DataModel!O$112),INDEX(DataModel!$F$4:$DI$130,MATCH(1,(DataModel!$A$4:$A$130=$A1009)*(DataModel!$B$4:$B$130=$B1009),0),MATCH(O$3,DataModel!$F$2:$DI$2,0))*$C1009,"")</f>
        <v/>
      </c>
      <c r="P1009" s="273" t="str" cm="1">
        <f t="array" ref="P1009">IF(ISNUMBER(DataModel!P$112),INDEX(DataModel!$F$4:$DI$130,MATCH(1,(DataModel!$A$4:$A$130=$A1009)*(DataModel!$B$4:$B$130=$B1009),0),MATCH(P$3,DataModel!$F$2:$DI$2,0))*$C1009,"")</f>
        <v/>
      </c>
      <c r="Q1009" s="274" t="str" cm="1">
        <f t="array" ref="Q1009">IF(ISNUMBER(DataModel!Q$112),INDEX(DataModel!$F$4:$DI$130,MATCH(1,(DataModel!$A$4:$A$130=$A1009)*(DataModel!$B$4:$B$130=$B1009),0),MATCH(Q$3,DataModel!$F$2:$DI$2,0))*$C1009,"")</f>
        <v/>
      </c>
      <c r="R1009" s="272" t="str" cm="1">
        <f t="array" ref="R1009">IF(ISNUMBER(DataModel!R$112),INDEX(DataModel!$F$4:$DI$130,MATCH(1,(DataModel!$A$4:$A$130=$A1009)*(DataModel!$B$4:$B$130=$B1009),0),MATCH(R$3,DataModel!$F$2:$DI$2,0))*$C1009,"")</f>
        <v/>
      </c>
      <c r="S1009" s="273" t="str" cm="1">
        <f t="array" ref="S1009">IF(ISNUMBER(DataModel!S$112),INDEX(DataModel!$F$4:$DI$130,MATCH(1,(DataModel!$A$4:$A$130=$A1009)*(DataModel!$B$4:$B$130=$B1009),0),MATCH(S$3,DataModel!$F$2:$DI$2,0))*$C1009,"")</f>
        <v/>
      </c>
      <c r="T1009" s="273" t="str" cm="1">
        <f t="array" ref="T1009">IF(ISNUMBER(DataModel!T$112),INDEX(DataModel!$F$4:$DI$130,MATCH(1,(DataModel!$A$4:$A$130=$A1009)*(DataModel!$B$4:$B$130=$B1009),0),MATCH(T$3,DataModel!$F$2:$DI$2,0))*$C1009,"")</f>
        <v/>
      </c>
      <c r="U1009" s="274" t="str" cm="1">
        <f t="array" ref="U1009">IF(ISNUMBER(DataModel!U$112),INDEX(DataModel!$F$4:$DI$130,MATCH(1,(DataModel!$A$4:$A$130=$A1009)*(DataModel!$B$4:$B$130=$B1009),0),MATCH(U$3,DataModel!$F$2:$DI$2,0))*$C1009,"")</f>
        <v/>
      </c>
      <c r="V1009" s="272" t="str" cm="1">
        <f t="array" ref="V1009">IF(ISNUMBER(DataModel!V$112),INDEX(DataModel!$F$4:$DI$130,MATCH(1,(DataModel!$A$4:$A$130=$A1009)*(DataModel!$B$4:$B$130=$B1009),0),MATCH(V$3,DataModel!$F$2:$DI$2,0))*$C1009,"")</f>
        <v/>
      </c>
      <c r="W1009" s="273" t="str" cm="1">
        <f t="array" ref="W1009">IF(ISNUMBER(DataModel!W$112),INDEX(DataModel!$F$4:$DI$130,MATCH(1,(DataModel!$A$4:$A$130=$A1009)*(DataModel!$B$4:$B$130=$B1009),0),MATCH(W$3,DataModel!$F$2:$DI$2,0))*$C1009,"")</f>
        <v/>
      </c>
      <c r="X1009" s="273" t="str" cm="1">
        <f t="array" ref="X1009">IF(ISNUMBER(DataModel!X$112),INDEX(DataModel!$F$4:$DI$130,MATCH(1,(DataModel!$A$4:$A$130=$A1009)*(DataModel!$B$4:$B$130=$B1009),0),MATCH(X$3,DataModel!$F$2:$DI$2,0))*$C1009,"")</f>
        <v/>
      </c>
      <c r="Y1009" s="274" t="str" cm="1">
        <f t="array" ref="Y1009">IF(ISNUMBER(DataModel!Y$112),INDEX(DataModel!$F$4:$DI$130,MATCH(1,(DataModel!$A$4:$A$130=$A1009)*(DataModel!$B$4:$B$130=$B1009),0),MATCH(Y$3,DataModel!$F$2:$DI$2,0))*$C1009,"")</f>
        <v/>
      </c>
      <c r="Z1009" s="272" t="str" cm="1">
        <f t="array" ref="Z1009">IF(ISNUMBER(DataModel!Z$112),INDEX(DataModel!$F$4:$DI$130,MATCH(1,(DataModel!$A$4:$A$130=$A1009)*(DataModel!$B$4:$B$130=$B1009),0),MATCH(Z$3,DataModel!$F$2:$DI$2,0))*$C1009,"")</f>
        <v/>
      </c>
      <c r="AA1009" s="273" t="str" cm="1">
        <f t="array" ref="AA1009">IF(ISNUMBER(DataModel!AA$112),INDEX(DataModel!$F$4:$DI$130,MATCH(1,(DataModel!$A$4:$A$130=$A1009)*(DataModel!$B$4:$B$130=$B1009),0),MATCH(AA$3,DataModel!$F$2:$DI$2,0))*$C1009,"")</f>
        <v/>
      </c>
      <c r="AB1009" s="273" t="str" cm="1">
        <f t="array" ref="AB1009">IF(ISNUMBER(DataModel!AB$112),INDEX(DataModel!$F$4:$DI$130,MATCH(1,(DataModel!$A$4:$A$130=$A1009)*(DataModel!$B$4:$B$130=$B1009),0),MATCH(AB$3,DataModel!$F$2:$DI$2,0))*$C1009,"")</f>
        <v/>
      </c>
      <c r="AC1009" s="274" t="str" cm="1">
        <f t="array" ref="AC1009">IF(ISNUMBER(DataModel!AC$112),INDEX(DataModel!$F$4:$DI$130,MATCH(1,(DataModel!$A$4:$A$130=$A1009)*(DataModel!$B$4:$B$130=$B1009),0),MATCH(AC$3,DataModel!$F$2:$DI$2,0))*$C1009,"")</f>
        <v/>
      </c>
      <c r="AD1009" s="272" t="str" cm="1">
        <f t="array" ref="AD1009">IF(ISNUMBER(DataModel!AD$112),INDEX(DataModel!$F$4:$DI$130,MATCH(1,(DataModel!$A$4:$A$130=$A1009)*(DataModel!$B$4:$B$130=$B1009),0),MATCH(AD$3,DataModel!$F$2:$DI$2,0))*$C1009,"")</f>
        <v/>
      </c>
      <c r="AE1009" s="273" t="str" cm="1">
        <f t="array" ref="AE1009">IF(ISNUMBER(DataModel!AE$112),INDEX(DataModel!$F$4:$DI$130,MATCH(1,(DataModel!$A$4:$A$130=$A1009)*(DataModel!$B$4:$B$130=$B1009),0),MATCH(AE$3,DataModel!$F$2:$DI$2,0))*$C1009,"")</f>
        <v/>
      </c>
      <c r="AF1009" s="273" t="str" cm="1">
        <f t="array" ref="AF1009">IF(ISNUMBER(DataModel!AF$112),INDEX(DataModel!$F$4:$DI$130,MATCH(1,(DataModel!$A$4:$A$130=$A1009)*(DataModel!$B$4:$B$130=$B1009),0),MATCH(AF$3,DataModel!$F$2:$DI$2,0))*$C1009,"")</f>
        <v/>
      </c>
      <c r="AG1009" s="274" t="str" cm="1">
        <f t="array" ref="AG1009">IF(ISNUMBER(DataModel!AG$112),INDEX(DataModel!$F$4:$DI$130,MATCH(1,(DataModel!$A$4:$A$130=$A1009)*(DataModel!$B$4:$B$130=$B1009),0),MATCH(AG$3,DataModel!$F$2:$DI$2,0))*$C1009,"")</f>
        <v/>
      </c>
      <c r="AH1009" s="272" t="str" cm="1">
        <f t="array" ref="AH1009">IF(ISNUMBER(DataModel!AH$112),INDEX(DataModel!$F$4:$DI$130,MATCH(1,(DataModel!$A$4:$A$130=$A1009)*(DataModel!$B$4:$B$130=$B1009),0),MATCH(AH$3,DataModel!$F$2:$DI$2,0))*$C1009,"")</f>
        <v/>
      </c>
      <c r="AI1009" s="273" t="str" cm="1">
        <f t="array" ref="AI1009">IF(ISNUMBER(DataModel!AI$112),INDEX(DataModel!$F$4:$DI$130,MATCH(1,(DataModel!$A$4:$A$130=$A1009)*(DataModel!$B$4:$B$130=$B1009),0),MATCH(AI$3,DataModel!$F$2:$DI$2,0))*$C1009,"")</f>
        <v/>
      </c>
      <c r="AJ1009" s="273" t="str" cm="1">
        <f t="array" ref="AJ1009">IF(ISNUMBER(DataModel!AJ$112),INDEX(DataModel!$F$4:$DI$130,MATCH(1,(DataModel!$A$4:$A$130=$A1009)*(DataModel!$B$4:$B$130=$B1009),0),MATCH(AJ$3,DataModel!$F$2:$DI$2,0))*$C1009,"")</f>
        <v/>
      </c>
      <c r="AK1009" s="274" t="str" cm="1">
        <f t="array" ref="AK1009">IF(ISNUMBER(DataModel!AK$112),INDEX(DataModel!$F$4:$DI$130,MATCH(1,(DataModel!$A$4:$A$130=$A1009)*(DataModel!$B$4:$B$130=$B1009),0),MATCH(AK$3,DataModel!$F$2:$DI$2,0))*$C1009,"")</f>
        <v/>
      </c>
      <c r="AL1009" s="272" t="str" cm="1">
        <f t="array" ref="AL1009">IF(ISNUMBER(DataModel!AL$112),INDEX(DataModel!$F$4:$DI$130,MATCH(1,(DataModel!$A$4:$A$130=$A1009)*(DataModel!$B$4:$B$130=$B1009),0),MATCH(AL$3,DataModel!$F$2:$DI$2,0))*$C1009,"")</f>
        <v/>
      </c>
      <c r="AM1009" s="273" t="str" cm="1">
        <f t="array" ref="AM1009">IF(ISNUMBER(DataModel!AM$112),INDEX(DataModel!$F$4:$DI$130,MATCH(1,(DataModel!$A$4:$A$130=$A1009)*(DataModel!$B$4:$B$130=$B1009),0),MATCH(AM$3,DataModel!$F$2:$DI$2,0))*$C1009,"")</f>
        <v/>
      </c>
      <c r="AN1009" s="273" t="str" cm="1">
        <f t="array" ref="AN1009">IF(ISNUMBER(DataModel!AN$112),INDEX(DataModel!$F$4:$DI$130,MATCH(1,(DataModel!$A$4:$A$130=$A1009)*(DataModel!$B$4:$B$130=$B1009),0),MATCH(AN$3,DataModel!$F$2:$DI$2,0))*$C1009,"")</f>
        <v/>
      </c>
      <c r="AO1009" s="274" t="str" cm="1">
        <f t="array" ref="AO1009">IF(ISNUMBER(DataModel!AO$112),INDEX(DataModel!$F$4:$DI$130,MATCH(1,(DataModel!$A$4:$A$130=$A1009)*(DataModel!$B$4:$B$130=$B1009),0),MATCH(AO$3,DataModel!$F$2:$DI$2,0))*$C1009,"")</f>
        <v/>
      </c>
      <c r="AP1009" s="272" t="str" cm="1">
        <f t="array" ref="AP1009">IF(ISNUMBER(DataModel!AP$112),INDEX(DataModel!$F$4:$DI$130,MATCH(1,(DataModel!$A$4:$A$130=$A1009)*(DataModel!$B$4:$B$130=$B1009),0),MATCH(AP$3,DataModel!$F$2:$DI$2,0))*$C1009,"")</f>
        <v/>
      </c>
      <c r="AQ1009" s="273" t="str" cm="1">
        <f t="array" ref="AQ1009">IF(ISNUMBER(DataModel!AQ$112),INDEX(DataModel!$F$4:$DI$130,MATCH(1,(DataModel!$A$4:$A$130=$A1009)*(DataModel!$B$4:$B$130=$B1009),0),MATCH(AQ$3,DataModel!$F$2:$DI$2,0))*$C1009,"")</f>
        <v/>
      </c>
      <c r="AR1009" s="273" t="str" cm="1">
        <f t="array" ref="AR1009">IF(ISNUMBER(DataModel!AR$112),INDEX(DataModel!$F$4:$DI$130,MATCH(1,(DataModel!$A$4:$A$130=$A1009)*(DataModel!$B$4:$B$130=$B1009),0),MATCH(AR$3,DataModel!$F$2:$DI$2,0))*$C1009,"")</f>
        <v/>
      </c>
      <c r="AS1009" s="274" t="str" cm="1">
        <f t="array" ref="AS1009">IF(ISNUMBER(DataModel!AS$112),INDEX(DataModel!$F$4:$DI$130,MATCH(1,(DataModel!$A$4:$A$130=$A1009)*(DataModel!$B$4:$B$130=$B1009),0),MATCH(AS$3,DataModel!$F$2:$DI$2,0))*$C1009,"")</f>
        <v/>
      </c>
      <c r="AT1009" s="272" t="str" cm="1">
        <f t="array" ref="AT1009">IF(ISNUMBER(DataModel!AT$112),INDEX(DataModel!$F$4:$DI$130,MATCH(1,(DataModel!$A$4:$A$130=$A1009)*(DataModel!$B$4:$B$130=$B1009),0),MATCH(AT$3,DataModel!$F$2:$DI$2,0))*$C1009,"")</f>
        <v/>
      </c>
      <c r="AU1009" s="273" t="str" cm="1">
        <f t="array" ref="AU1009">IF(ISNUMBER(DataModel!AU$112),INDEX(DataModel!$F$4:$DI$130,MATCH(1,(DataModel!$A$4:$A$130=$A1009)*(DataModel!$B$4:$B$130=$B1009),0),MATCH(AU$3,DataModel!$F$2:$DI$2,0))*$C1009,"")</f>
        <v/>
      </c>
      <c r="AV1009" s="273" t="str" cm="1">
        <f t="array" ref="AV1009">IF(ISNUMBER(DataModel!AV$112),INDEX(DataModel!$F$4:$DI$130,MATCH(1,(DataModel!$A$4:$A$130=$A1009)*(DataModel!$B$4:$B$130=$B1009),0),MATCH(AV$3,DataModel!$F$2:$DI$2,0))*$C1009,"")</f>
        <v/>
      </c>
      <c r="AW1009" s="274" t="str" cm="1">
        <f t="array" ref="AW1009">IF(ISNUMBER(DataModel!AW$112),INDEX(DataModel!$F$4:$DI$130,MATCH(1,(DataModel!$A$4:$A$130=$A1009)*(DataModel!$B$4:$B$130=$B1009),0),MATCH(AW$3,DataModel!$F$2:$DI$2,0))*$C1009,"")</f>
        <v/>
      </c>
      <c r="AX1009" s="272" t="str" cm="1">
        <f t="array" ref="AX1009">IF(ISNUMBER(DataModel!AX$112),INDEX(DataModel!$F$4:$DI$130,MATCH(1,(DataModel!$A$4:$A$130=$A1009)*(DataModel!$B$4:$B$130=$B1009),0),MATCH(AX$3,DataModel!$F$2:$DI$2,0))*$C1009,"")</f>
        <v/>
      </c>
      <c r="AY1009" s="273" t="str" cm="1">
        <f t="array" ref="AY1009">IF(ISNUMBER(DataModel!AY$112),INDEX(DataModel!$F$4:$DI$130,MATCH(1,(DataModel!$A$4:$A$130=$A1009)*(DataModel!$B$4:$B$130=$B1009),0),MATCH(AY$3,DataModel!$F$2:$DI$2,0))*$C1009,"")</f>
        <v/>
      </c>
      <c r="AZ1009" s="273" t="str" cm="1">
        <f t="array" ref="AZ1009">IF(ISNUMBER(DataModel!AZ$112),INDEX(DataModel!$F$4:$DI$130,MATCH(1,(DataModel!$A$4:$A$130=$A1009)*(DataModel!$B$4:$B$130=$B1009),0),MATCH(AZ$3,DataModel!$F$2:$DI$2,0))*$C1009,"")</f>
        <v/>
      </c>
      <c r="BA1009" s="274" t="str" cm="1">
        <f t="array" ref="BA1009">IF(ISNUMBER(DataModel!BA$112),INDEX(DataModel!$F$4:$DI$130,MATCH(1,(DataModel!$A$4:$A$130=$A1009)*(DataModel!$B$4:$B$130=$B1009),0),MATCH(BA$3,DataModel!$F$2:$DI$2,0))*$C1009,"")</f>
        <v/>
      </c>
      <c r="BB1009" s="272" t="str" cm="1">
        <f t="array" ref="BB1009">IF(ISNUMBER(DataModel!BB$112),INDEX(DataModel!$F$4:$DI$130,MATCH(1,(DataModel!$A$4:$A$130=$A1009)*(DataModel!$B$4:$B$130=$B1009),0),MATCH(BB$3,DataModel!$F$2:$DI$2,0))*$C1009,"")</f>
        <v/>
      </c>
      <c r="BC1009" s="273" t="str" cm="1">
        <f t="array" ref="BC1009">IF(ISNUMBER(DataModel!BC$112),INDEX(DataModel!$F$4:$DI$130,MATCH(1,(DataModel!$A$4:$A$130=$A1009)*(DataModel!$B$4:$B$130=$B1009),0),MATCH(BC$3,DataModel!$F$2:$DI$2,0))*$C1009,"")</f>
        <v/>
      </c>
      <c r="BD1009" s="273" t="str" cm="1">
        <f t="array" ref="BD1009">IF(ISNUMBER(DataModel!BD$112),INDEX(DataModel!$F$4:$DI$130,MATCH(1,(DataModel!$A$4:$A$130=$A1009)*(DataModel!$B$4:$B$130=$B1009),0),MATCH(BD$3,DataModel!$F$2:$DI$2,0))*$C1009,"")</f>
        <v/>
      </c>
      <c r="BE1009" s="274" t="str" cm="1">
        <f t="array" ref="BE1009">IF(ISNUMBER(DataModel!BE$112),INDEX(DataModel!$F$4:$DI$130,MATCH(1,(DataModel!$A$4:$A$130=$A1009)*(DataModel!$B$4:$B$130=$B1009),0),MATCH(BE$3,DataModel!$F$2:$DI$2,0))*$C1009,"")</f>
        <v/>
      </c>
      <c r="BF1009" s="272" t="str" cm="1">
        <f t="array" ref="BF1009">IF(ISNUMBER(DataModel!BF$112),INDEX(DataModel!$F$4:$DI$130,MATCH(1,(DataModel!$A$4:$A$130=$A1009)*(DataModel!$B$4:$B$130=$B1009),0),MATCH(BF$3,DataModel!$F$2:$DI$2,0))*$C1009,"")</f>
        <v/>
      </c>
      <c r="BG1009" s="273" t="str" cm="1">
        <f t="array" ref="BG1009">IF(ISNUMBER(DataModel!BG$112),INDEX(DataModel!$F$4:$DI$130,MATCH(1,(DataModel!$A$4:$A$130=$A1009)*(DataModel!$B$4:$B$130=$B1009),0),MATCH(BG$3,DataModel!$F$2:$DI$2,0))*$C1009,"")</f>
        <v/>
      </c>
      <c r="BH1009" s="273" t="str" cm="1">
        <f t="array" ref="BH1009">IF(ISNUMBER(DataModel!BH$112),INDEX(DataModel!$F$4:$DI$130,MATCH(1,(DataModel!$A$4:$A$130=$A1009)*(DataModel!$B$4:$B$130=$B1009),0),MATCH(BH$3,DataModel!$F$2:$DI$2,0))*$C1009,"")</f>
        <v/>
      </c>
      <c r="BI1009" s="274" t="str" cm="1">
        <f t="array" ref="BI1009">IF(ISNUMBER(DataModel!BI$112),INDEX(DataModel!$F$4:$DI$130,MATCH(1,(DataModel!$A$4:$A$130=$A1009)*(DataModel!$B$4:$B$130=$B1009),0),MATCH(BI$3,DataModel!$F$2:$DI$2,0))*$C1009,"")</f>
        <v/>
      </c>
      <c r="BJ1009" s="272" t="str" cm="1">
        <f t="array" ref="BJ1009">IF(ISNUMBER(DataModel!BJ$112),INDEX(DataModel!$F$4:$DI$130,MATCH(1,(DataModel!$A$4:$A$130=$A1009)*(DataModel!$B$4:$B$130=$B1009),0),MATCH(BJ$3,DataModel!$F$2:$DI$2,0))*$C1009,"")</f>
        <v/>
      </c>
      <c r="BK1009" s="273" t="str" cm="1">
        <f t="array" ref="BK1009">IF(ISNUMBER(DataModel!BK$112),INDEX(DataModel!$F$4:$DI$130,MATCH(1,(DataModel!$A$4:$A$130=$A1009)*(DataModel!$B$4:$B$130=$B1009),0),MATCH(BK$3,DataModel!$F$2:$DI$2,0))*$C1009,"")</f>
        <v/>
      </c>
      <c r="BL1009" s="273" t="str" cm="1">
        <f t="array" ref="BL1009">IF(ISNUMBER(DataModel!BL$112),INDEX(DataModel!$F$4:$DI$130,MATCH(1,(DataModel!$A$4:$A$130=$A1009)*(DataModel!$B$4:$B$130=$B1009),0),MATCH(BL$3,DataModel!$F$2:$DI$2,0))*$C1009,"")</f>
        <v/>
      </c>
      <c r="BM1009" s="274" t="str" cm="1">
        <f t="array" ref="BM1009">IF(ISNUMBER(DataModel!BM$112),INDEX(DataModel!$F$4:$DI$130,MATCH(1,(DataModel!$A$4:$A$130=$A1009)*(DataModel!$B$4:$B$130=$B1009),0),MATCH(BM$3,DataModel!$F$2:$DI$2,0))*$C1009,"")</f>
        <v/>
      </c>
      <c r="BN1009" s="272" t="str" cm="1">
        <f t="array" ref="BN1009">IF(ISNUMBER(DataModel!BN$112),INDEX(DataModel!$F$4:$DI$130,MATCH(1,(DataModel!$A$4:$A$130=$A1009)*(DataModel!$B$4:$B$130=$B1009),0),MATCH(BN$3,DataModel!$F$2:$DI$2,0))*$C1009,"")</f>
        <v/>
      </c>
      <c r="BO1009" s="273" t="str" cm="1">
        <f t="array" ref="BO1009">IF(ISNUMBER(DataModel!BO$112),INDEX(DataModel!$F$4:$DI$130,MATCH(1,(DataModel!$A$4:$A$130=$A1009)*(DataModel!$B$4:$B$130=$B1009),0),MATCH(BO$3,DataModel!$F$2:$DI$2,0))*$C1009,"")</f>
        <v/>
      </c>
      <c r="BP1009" s="273" t="str" cm="1">
        <f t="array" ref="BP1009">IF(ISNUMBER(DataModel!BP$112),INDEX(DataModel!$F$4:$DI$130,MATCH(1,(DataModel!$A$4:$A$130=$A1009)*(DataModel!$B$4:$B$130=$B1009),0),MATCH(BP$3,DataModel!$F$2:$DI$2,0))*$C1009,"")</f>
        <v/>
      </c>
      <c r="BQ1009" s="274" t="str" cm="1">
        <f t="array" ref="BQ1009">IF(ISNUMBER(DataModel!BQ$112),INDEX(DataModel!$F$4:$DI$130,MATCH(1,(DataModel!$A$4:$A$130=$A1009)*(DataModel!$B$4:$B$130=$B1009),0),MATCH(BQ$3,DataModel!$F$2:$DI$2,0))*$C1009,"")</f>
        <v/>
      </c>
      <c r="BR1009" s="272" t="str" cm="1">
        <f t="array" ref="BR1009">IF(ISNUMBER(DataModel!BR$112),INDEX(DataModel!$F$4:$DI$130,MATCH(1,(DataModel!$A$4:$A$130=$A1009)*(DataModel!$B$4:$B$130=$B1009),0),MATCH(BR$3,DataModel!$F$2:$DI$2,0))*$C1009,"")</f>
        <v/>
      </c>
      <c r="BS1009" s="273" t="str" cm="1">
        <f t="array" ref="BS1009">IF(ISNUMBER(DataModel!BS$112),INDEX(DataModel!$F$4:$DI$130,MATCH(1,(DataModel!$A$4:$A$130=$A1009)*(DataModel!$B$4:$B$130=$B1009),0),MATCH(BS$3,DataModel!$F$2:$DI$2,0))*$C1009,"")</f>
        <v/>
      </c>
      <c r="BT1009" s="273" t="str" cm="1">
        <f t="array" ref="BT1009">IF(ISNUMBER(DataModel!BT$112),INDEX(DataModel!$F$4:$DI$130,MATCH(1,(DataModel!$A$4:$A$130=$A1009)*(DataModel!$B$4:$B$130=$B1009),0),MATCH(BT$3,DataModel!$F$2:$DI$2,0))*$C1009,"")</f>
        <v/>
      </c>
      <c r="BU1009" s="274" t="str" cm="1">
        <f t="array" ref="BU1009">IF(ISNUMBER(DataModel!BU$112),INDEX(DataModel!$F$4:$DI$130,MATCH(1,(DataModel!$A$4:$A$130=$A1009)*(DataModel!$B$4:$B$130=$B1009),0),MATCH(BU$3,DataModel!$F$2:$DI$2,0))*$C1009,"")</f>
        <v/>
      </c>
      <c r="BV1009" s="272" t="str" cm="1">
        <f t="array" ref="BV1009">IF(ISNUMBER(DataModel!BV$112),INDEX(DataModel!$F$4:$DI$130,MATCH(1,(DataModel!$A$4:$A$130=$A1009)*(DataModel!$B$4:$B$130=$B1009),0),MATCH(BV$3,DataModel!$F$2:$DI$2,0))*$C1009,"")</f>
        <v/>
      </c>
      <c r="BW1009" s="273" t="str" cm="1">
        <f t="array" ref="BW1009">IF(ISNUMBER(DataModel!BW$112),INDEX(DataModel!$F$4:$DI$130,MATCH(1,(DataModel!$A$4:$A$130=$A1009)*(DataModel!$B$4:$B$130=$B1009),0),MATCH(BW$3,DataModel!$F$2:$DI$2,0))*$C1009,"")</f>
        <v/>
      </c>
      <c r="BX1009" s="273" t="str" cm="1">
        <f t="array" ref="BX1009">IF(ISNUMBER(DataModel!BX$112),INDEX(DataModel!$F$4:$DI$130,MATCH(1,(DataModel!$A$4:$A$130=$A1009)*(DataModel!$B$4:$B$130=$B1009),0),MATCH(BX$3,DataModel!$F$2:$DI$2,0))*$C1009,"")</f>
        <v/>
      </c>
      <c r="BY1009" s="274" t="str" cm="1">
        <f t="array" ref="BY1009">IF(ISNUMBER(DataModel!BY$112),INDEX(DataModel!$F$4:$DI$130,MATCH(1,(DataModel!$A$4:$A$130=$A1009)*(DataModel!$B$4:$B$130=$B1009),0),MATCH(BY$3,DataModel!$F$2:$DI$2,0))*$C1009,"")</f>
        <v/>
      </c>
      <c r="BZ1009" s="272" t="str" cm="1">
        <f t="array" ref="BZ1009">IF(ISNUMBER(DataModel!BZ$112),INDEX(DataModel!$F$4:$DI$130,MATCH(1,(DataModel!$A$4:$A$130=$A1009)*(DataModel!$B$4:$B$130=$B1009),0),MATCH(BZ$3,DataModel!$F$2:$DI$2,0))*$C1009,"")</f>
        <v/>
      </c>
      <c r="CA1009" s="273" t="str" cm="1">
        <f t="array" ref="CA1009">IF(ISNUMBER(DataModel!CA$112),INDEX(DataModel!$F$4:$DI$130,MATCH(1,(DataModel!$A$4:$A$130=$A1009)*(DataModel!$B$4:$B$130=$B1009),0),MATCH(CA$3,DataModel!$F$2:$DI$2,0))*$C1009,"")</f>
        <v/>
      </c>
      <c r="CB1009" s="273" t="str" cm="1">
        <f t="array" ref="CB1009">IF(ISNUMBER(DataModel!CB$112),INDEX(DataModel!$F$4:$DI$130,MATCH(1,(DataModel!$A$4:$A$130=$A1009)*(DataModel!$B$4:$B$130=$B1009),0),MATCH(CB$3,DataModel!$F$2:$DI$2,0))*$C1009,"")</f>
        <v/>
      </c>
      <c r="CC1009" s="274" t="str" cm="1">
        <f t="array" ref="CC1009">IF(ISNUMBER(DataModel!CC$112),INDEX(DataModel!$F$4:$DI$130,MATCH(1,(DataModel!$A$4:$A$130=$A1009)*(DataModel!$B$4:$B$130=$B1009),0),MATCH(CC$3,DataModel!$F$2:$DI$2,0))*$C1009,"")</f>
        <v/>
      </c>
      <c r="CD1009" s="272" t="str" cm="1">
        <f t="array" ref="CD1009">IF(ISNUMBER(DataModel!CD$112),INDEX(DataModel!$F$4:$DI$130,MATCH(1,(DataModel!$A$4:$A$130=$A1009)*(DataModel!$B$4:$B$130=$B1009),0),MATCH(CD$3,DataModel!$F$2:$DI$2,0))*$C1009,"")</f>
        <v/>
      </c>
      <c r="CE1009" s="273" t="str" cm="1">
        <f t="array" ref="CE1009">IF(ISNUMBER(DataModel!CE$112),INDEX(DataModel!$F$4:$DI$130,MATCH(1,(DataModel!$A$4:$A$130=$A1009)*(DataModel!$B$4:$B$130=$B1009),0),MATCH(CE$3,DataModel!$F$2:$DI$2,0))*$C1009,"")</f>
        <v/>
      </c>
      <c r="CF1009" s="273" t="str" cm="1">
        <f t="array" ref="CF1009">IF(ISNUMBER(DataModel!CF$112),INDEX(DataModel!$F$4:$DI$130,MATCH(1,(DataModel!$A$4:$A$130=$A1009)*(DataModel!$B$4:$B$130=$B1009),0),MATCH(CF$3,DataModel!$F$2:$DI$2,0))*$C1009,"")</f>
        <v/>
      </c>
      <c r="CG1009" s="274" t="str" cm="1">
        <f t="array" ref="CG1009">IF(ISNUMBER(DataModel!CG$112),INDEX(DataModel!$F$4:$DI$130,MATCH(1,(DataModel!$A$4:$A$130=$A1009)*(DataModel!$B$4:$B$130=$B1009),0),MATCH(CG$3,DataModel!$F$2:$DI$2,0))*$C1009,"")</f>
        <v/>
      </c>
      <c r="CH1009" s="272" t="str" cm="1">
        <f t="array" ref="CH1009">IF(ISNUMBER(DataModel!CH$112),INDEX(DataModel!$F$4:$DI$130,MATCH(1,(DataModel!$A$4:$A$130=$A1009)*(DataModel!$B$4:$B$130=$B1009),0),MATCH(CH$3,DataModel!$F$2:$DI$2,0))*$C1009,"")</f>
        <v/>
      </c>
      <c r="CI1009" s="273" t="str" cm="1">
        <f t="array" ref="CI1009">IF(ISNUMBER(DataModel!CI$112),INDEX(DataModel!$F$4:$DI$130,MATCH(1,(DataModel!$A$4:$A$130=$A1009)*(DataModel!$B$4:$B$130=$B1009),0),MATCH(CI$3,DataModel!$F$2:$DI$2,0))*$C1009,"")</f>
        <v/>
      </c>
      <c r="CJ1009" s="273" t="str" cm="1">
        <f t="array" ref="CJ1009">IF(ISNUMBER(DataModel!CJ$112),INDEX(DataModel!$F$4:$DI$130,MATCH(1,(DataModel!$A$4:$A$130=$A1009)*(DataModel!$B$4:$B$130=$B1009),0),MATCH(CJ$3,DataModel!$F$2:$DI$2,0))*$C1009,"")</f>
        <v/>
      </c>
      <c r="CK1009" s="274" t="str" cm="1">
        <f t="array" ref="CK1009">IF(ISNUMBER(DataModel!CK$112),INDEX(DataModel!$F$4:$DI$130,MATCH(1,(DataModel!$A$4:$A$130=$A1009)*(DataModel!$B$4:$B$130=$B1009),0),MATCH(CK$3,DataModel!$F$2:$DI$2,0))*$C1009,"")</f>
        <v/>
      </c>
      <c r="CL1009" s="272" t="str" cm="1">
        <f t="array" ref="CL1009">IF(ISNUMBER(DataModel!CL$112),INDEX(DataModel!$F$4:$DI$130,MATCH(1,(DataModel!$A$4:$A$130=$A1009)*(DataModel!$B$4:$B$130=$B1009),0),MATCH(CL$3,DataModel!$F$2:$DI$2,0))*$C1009,"")</f>
        <v/>
      </c>
      <c r="CM1009" s="273" t="str" cm="1">
        <f t="array" ref="CM1009">IF(ISNUMBER(DataModel!CM$112),INDEX(DataModel!$F$4:$DI$130,MATCH(1,(DataModel!$A$4:$A$130=$A1009)*(DataModel!$B$4:$B$130=$B1009),0),MATCH(CM$3,DataModel!$F$2:$DI$2,0))*$C1009,"")</f>
        <v/>
      </c>
      <c r="CN1009" s="273" t="str" cm="1">
        <f t="array" ref="CN1009">IF(ISNUMBER(DataModel!CN$112),INDEX(DataModel!$F$4:$DI$130,MATCH(1,(DataModel!$A$4:$A$130=$A1009)*(DataModel!$B$4:$B$130=$B1009),0),MATCH(CN$3,DataModel!$F$2:$DI$2,0))*$C1009,"")</f>
        <v/>
      </c>
      <c r="CO1009" s="274" t="str" cm="1">
        <f t="array" ref="CO1009">IF(ISNUMBER(DataModel!CO$112),INDEX(DataModel!$F$4:$DI$130,MATCH(1,(DataModel!$A$4:$A$130=$A1009)*(DataModel!$B$4:$B$130=$B1009),0),MATCH(CO$3,DataModel!$F$2:$DI$2,0))*$C1009,"")</f>
        <v/>
      </c>
      <c r="CP1009" s="272" t="str" cm="1">
        <f t="array" ref="CP1009">IF(ISNUMBER(DataModel!CP$112),INDEX(DataModel!$F$4:$DI$130,MATCH(1,(DataModel!$A$4:$A$130=$A1009)*(DataModel!$B$4:$B$130=$B1009),0),MATCH(CP$3,DataModel!$F$2:$DI$2,0))*$C1009,"")</f>
        <v/>
      </c>
      <c r="CQ1009" s="273" t="str" cm="1">
        <f t="array" ref="CQ1009">IF(ISNUMBER(DataModel!CQ$112),INDEX(DataModel!$F$4:$DI$130,MATCH(1,(DataModel!$A$4:$A$130=$A1009)*(DataModel!$B$4:$B$130=$B1009),0),MATCH(CQ$3,DataModel!$F$2:$DI$2,0))*$C1009,"")</f>
        <v/>
      </c>
      <c r="CR1009" s="273" t="str" cm="1">
        <f t="array" ref="CR1009">IF(ISNUMBER(DataModel!CR$112),INDEX(DataModel!$F$4:$DI$130,MATCH(1,(DataModel!$A$4:$A$130=$A1009)*(DataModel!$B$4:$B$130=$B1009),0),MATCH(CR$3,DataModel!$F$2:$DI$2,0))*$C1009,"")</f>
        <v/>
      </c>
      <c r="CS1009" s="274" t="str" cm="1">
        <f t="array" ref="CS1009">IF(ISNUMBER(DataModel!CS$112),INDEX(DataModel!$F$4:$DI$130,MATCH(1,(DataModel!$A$4:$A$130=$A1009)*(DataModel!$B$4:$B$130=$B1009),0),MATCH(CS$3,DataModel!$F$2:$DI$2,0))*$C1009,"")</f>
        <v/>
      </c>
      <c r="CT1009" s="272" t="str" cm="1">
        <f t="array" ref="CT1009">IF(ISNUMBER(DataModel!CT$112),INDEX(DataModel!$F$4:$DI$130,MATCH(1,(DataModel!$A$4:$A$130=$A1009)*(DataModel!$B$4:$B$130=$B1009),0),MATCH(CT$3,DataModel!$F$2:$DI$2,0))*$C1009,"")</f>
        <v/>
      </c>
      <c r="CU1009" s="273" t="str" cm="1">
        <f t="array" ref="CU1009">IF(ISNUMBER(DataModel!CU$112),INDEX(DataModel!$F$4:$DI$130,MATCH(1,(DataModel!$A$4:$A$130=$A1009)*(DataModel!$B$4:$B$130=$B1009),0),MATCH(CU$3,DataModel!$F$2:$DI$2,0))*$C1009,"")</f>
        <v/>
      </c>
      <c r="CV1009" s="273" t="str" cm="1">
        <f t="array" ref="CV1009">IF(ISNUMBER(DataModel!CV$112),INDEX(DataModel!$F$4:$DI$130,MATCH(1,(DataModel!$A$4:$A$130=$A1009)*(DataModel!$B$4:$B$130=$B1009),0),MATCH(CV$3,DataModel!$F$2:$DI$2,0))*$C1009,"")</f>
        <v/>
      </c>
      <c r="CW1009" s="274" t="str" cm="1">
        <f t="array" ref="CW1009">IF(ISNUMBER(DataModel!CW$112),INDEX(DataModel!$F$4:$DI$130,MATCH(1,(DataModel!$A$4:$A$130=$A1009)*(DataModel!$B$4:$B$130=$B1009),0),MATCH(CW$3,DataModel!$F$2:$DI$2,0))*$C1009,"")</f>
        <v/>
      </c>
      <c r="CX1009" s="272" t="str" cm="1">
        <f t="array" ref="CX1009">IF(ISNUMBER(DataModel!CX$112),INDEX(DataModel!$F$4:$DI$130,MATCH(1,(DataModel!$A$4:$A$130=$A1009)*(DataModel!$B$4:$B$130=$B1009),0),MATCH(CX$3,DataModel!$F$2:$DI$2,0))*$C1009,"")</f>
        <v/>
      </c>
      <c r="CY1009" s="273" t="str" cm="1">
        <f t="array" ref="CY1009">IF(ISNUMBER(DataModel!CY$112),INDEX(DataModel!$F$4:$DI$130,MATCH(1,(DataModel!$A$4:$A$130=$A1009)*(DataModel!$B$4:$B$130=$B1009),0),MATCH(CY$3,DataModel!$F$2:$DI$2,0))*$C1009,"")</f>
        <v/>
      </c>
      <c r="CZ1009" s="273" t="str" cm="1">
        <f t="array" ref="CZ1009">IF(ISNUMBER(DataModel!CZ$112),INDEX(DataModel!$F$4:$DI$130,MATCH(1,(DataModel!$A$4:$A$130=$A1009)*(DataModel!$B$4:$B$130=$B1009),0),MATCH(CZ$3,DataModel!$F$2:$DI$2,0))*$C1009,"")</f>
        <v/>
      </c>
      <c r="DA1009" s="274" t="str" cm="1">
        <f t="array" ref="DA1009">IF(ISNUMBER(DataModel!DA$112),INDEX(DataModel!$F$4:$DI$130,MATCH(1,(DataModel!$A$4:$A$130=$A1009)*(DataModel!$B$4:$B$130=$B1009),0),MATCH(DA$3,DataModel!$F$2:$DI$2,0))*$C1009,"")</f>
        <v/>
      </c>
      <c r="DB1009" s="272" t="str" cm="1">
        <f t="array" ref="DB1009">IF(ISNUMBER(DataModel!DB$112),INDEX(DataModel!$F$4:$DI$130,MATCH(1,(DataModel!$A$4:$A$130=$A1009)*(DataModel!$B$4:$B$130=$B1009),0),MATCH(DB$3,DataModel!$F$2:$DI$2,0))*$C1009,"")</f>
        <v/>
      </c>
      <c r="DC1009" s="273" t="str" cm="1">
        <f t="array" ref="DC1009">IF(ISNUMBER(DataModel!DC$112),INDEX(DataModel!$F$4:$DI$130,MATCH(1,(DataModel!$A$4:$A$130=$A1009)*(DataModel!$B$4:$B$130=$B1009),0),MATCH(DC$3,DataModel!$F$2:$DI$2,0))*$C1009,"")</f>
        <v/>
      </c>
      <c r="DD1009" s="273" t="str" cm="1">
        <f t="array" ref="DD1009">IF(ISNUMBER(DataModel!DD$112),INDEX(DataModel!$F$4:$DI$130,MATCH(1,(DataModel!$A$4:$A$130=$A1009)*(DataModel!$B$4:$B$130=$B1009),0),MATCH(DD$3,DataModel!$F$2:$DI$2,0))*$C1009,"")</f>
        <v/>
      </c>
      <c r="DE1009" s="274" t="str" cm="1">
        <f t="array" ref="DE1009">IF(ISNUMBER(DataModel!DE$112),INDEX(DataModel!$F$4:$DI$130,MATCH(1,(DataModel!$A$4:$A$130=$A1009)*(DataModel!$B$4:$B$130=$B1009),0),MATCH(DE$3,DataModel!$F$2:$DI$2,0))*$C1009,"")</f>
        <v/>
      </c>
      <c r="DF1009" s="272" t="str" cm="1">
        <f t="array" ref="DF1009">IF(ISNUMBER(DataModel!DF$112),INDEX(DataModel!$F$4:$DI$130,MATCH(1,(DataModel!$A$4:$A$130=$A1009)*(DataModel!$B$4:$B$130=$B1009),0),MATCH(DF$3,DataModel!$F$2:$DI$2,0))*$C1009,"")</f>
        <v/>
      </c>
      <c r="DG1009" s="273" t="str" cm="1">
        <f t="array" ref="DG1009">IF(ISNUMBER(DataModel!DG$112),INDEX(DataModel!$F$4:$DI$130,MATCH(1,(DataModel!$A$4:$A$130=$A1009)*(DataModel!$B$4:$B$130=$B1009),0),MATCH(DG$3,DataModel!$F$2:$DI$2,0))*$C1009,"")</f>
        <v/>
      </c>
      <c r="DH1009" s="273" t="str" cm="1">
        <f t="array" ref="DH1009">IF(ISNUMBER(DataModel!DH$112),INDEX(DataModel!$F$4:$DI$130,MATCH(1,(DataModel!$A$4:$A$130=$A1009)*(DataModel!$B$4:$B$130=$B1009),0),MATCH(DH$3,DataModel!$F$2:$DI$2,0))*$C1009,"")</f>
        <v/>
      </c>
      <c r="DI1009" s="274" t="str" cm="1">
        <f t="array" ref="DI1009">IF(ISNUMBER(DataModel!DI$112),INDEX(DataModel!$F$4:$DI$130,MATCH(1,(DataModel!$A$4:$A$130=$A1009)*(DataModel!$B$4:$B$130=$B1009),0),MATCH(DI$3,DataModel!$F$2:$DI$2,0))*$C1009,"")</f>
        <v/>
      </c>
      <c r="DJ1009" s="15"/>
      <c r="DK1009" s="273" t="str" cm="1">
        <f t="array" ref="DK1009">IF(ISNUMBER(DataModel!DK$112),INDEX(DataModel!$DK$4:$EK$130,MATCH(1,(DataModel!$A$4:$A$130=$A1009)*(DataModel!$B$4:$B$130=$B1009),0),MATCH(DK$3,DataModel!$DK$2:$EK$2,0))*$C1009,"")</f>
        <v/>
      </c>
      <c r="DL1009" s="273" t="str" cm="1">
        <f t="array" ref="DL1009">IF(ISNUMBER(DataModel!DL$112),INDEX(DataModel!$DK$4:$EK$130,MATCH(1,(DataModel!$A$4:$A$130=$A1009)*(DataModel!$B$4:$B$130=$B1009),0),MATCH(DL$3,DataModel!$DK$2:$EK$2,0))*$C1009,"")</f>
        <v/>
      </c>
      <c r="DM1009" s="273" t="str" cm="1">
        <f t="array" ref="DM1009">IF(ISNUMBER(DataModel!DM$112),INDEX(DataModel!$DK$4:$EK$130,MATCH(1,(DataModel!$A$4:$A$130=$A1009)*(DataModel!$B$4:$B$130=$B1009),0),MATCH(DM$3,DataModel!$DK$2:$EK$2,0))*$C1009,"")</f>
        <v/>
      </c>
      <c r="DN1009" s="273" t="str" cm="1">
        <f t="array" ref="DN1009">IF(ISNUMBER(DataModel!DN$112),INDEX(DataModel!$DK$4:$EK$130,MATCH(1,(DataModel!$A$4:$A$130=$A1009)*(DataModel!$B$4:$B$130=$B1009),0),MATCH(DN$3,DataModel!$DK$2:$EK$2,0))*$C1009,"")</f>
        <v/>
      </c>
      <c r="DO1009" s="273" t="str" cm="1">
        <f t="array" ref="DO1009">IF(ISNUMBER(DataModel!DO$112),INDEX(DataModel!$DK$4:$EK$130,MATCH(1,(DataModel!$A$4:$A$130=$A1009)*(DataModel!$B$4:$B$130=$B1009),0),MATCH(DO$3,DataModel!$DK$2:$EK$2,0))*$C1009,"")</f>
        <v/>
      </c>
      <c r="DP1009" s="273" t="str" cm="1">
        <f t="array" ref="DP1009">IF(ISNUMBER(DataModel!DP$112),INDEX(DataModel!$DK$4:$EK$130,MATCH(1,(DataModel!$A$4:$A$130=$A1009)*(DataModel!$B$4:$B$130=$B1009),0),MATCH(DP$3,DataModel!$DK$2:$EK$2,0))*$C1009,"")</f>
        <v/>
      </c>
      <c r="DQ1009" s="273" t="str" cm="1">
        <f t="array" ref="DQ1009">IF(ISNUMBER(DataModel!DQ$112),INDEX(DataModel!$DK$4:$EK$130,MATCH(1,(DataModel!$A$4:$A$130=$A1009)*(DataModel!$B$4:$B$130=$B1009),0),MATCH(DQ$3,DataModel!$DK$2:$EK$2,0))*$C1009,"")</f>
        <v/>
      </c>
      <c r="DR1009" s="273" t="str" cm="1">
        <f t="array" ref="DR1009">IF(ISNUMBER(DataModel!DR$112),INDEX(DataModel!$DK$4:$EK$130,MATCH(1,(DataModel!$A$4:$A$130=$A1009)*(DataModel!$B$4:$B$130=$B1009),0),MATCH(DR$3,DataModel!$DK$2:$EK$2,0))*$C1009,"")</f>
        <v/>
      </c>
      <c r="DS1009" s="273" t="str" cm="1">
        <f t="array" ref="DS1009">IF(ISNUMBER(DataModel!DS$112),INDEX(DataModel!$DK$4:$EK$130,MATCH(1,(DataModel!$A$4:$A$130=$A1009)*(DataModel!$B$4:$B$130=$B1009),0),MATCH(DS$3,DataModel!$DK$2:$EK$2,0))*$C1009,"")</f>
        <v/>
      </c>
      <c r="DT1009" s="273" t="str" cm="1">
        <f t="array" ref="DT1009">IF(ISNUMBER(DataModel!DT$112),INDEX(DataModel!$DK$4:$EK$130,MATCH(1,(DataModel!$A$4:$A$130=$A1009)*(DataModel!$B$4:$B$130=$B1009),0),MATCH(DT$3,DataModel!$DK$2:$EK$2,0))*$C1009,"")</f>
        <v/>
      </c>
      <c r="DU1009" s="273" t="str" cm="1">
        <f t="array" ref="DU1009">IF(ISNUMBER(DataModel!DU$112),INDEX(DataModel!$DK$4:$EK$130,MATCH(1,(DataModel!$A$4:$A$130=$A1009)*(DataModel!$B$4:$B$130=$B1009),0),MATCH(DU$3,DataModel!$DK$2:$EK$2,0))*$C1009,"")</f>
        <v/>
      </c>
      <c r="DV1009" s="273" t="str" cm="1">
        <f t="array" ref="DV1009">IF(ISNUMBER(DataModel!DV$112),INDEX(DataModel!$DK$4:$EK$130,MATCH(1,(DataModel!$A$4:$A$130=$A1009)*(DataModel!$B$4:$B$130=$B1009),0),MATCH(DV$3,DataModel!$DK$2:$EK$2,0))*$C1009,"")</f>
        <v/>
      </c>
      <c r="DW1009" s="273" t="str" cm="1">
        <f t="array" ref="DW1009">IF(ISNUMBER(DataModel!DW$112),INDEX(DataModel!$DK$4:$EK$130,MATCH(1,(DataModel!$A$4:$A$130=$A1009)*(DataModel!$B$4:$B$130=$B1009),0),MATCH(DW$3,DataModel!$DK$2:$EK$2,0))*$C1009,"")</f>
        <v/>
      </c>
      <c r="DX1009" s="273" t="str" cm="1">
        <f t="array" ref="DX1009">IF(ISNUMBER(DataModel!DX$112),INDEX(DataModel!$DK$4:$EK$130,MATCH(1,(DataModel!$A$4:$A$130=$A1009)*(DataModel!$B$4:$B$130=$B1009),0),MATCH(DX$3,DataModel!$DK$2:$EK$2,0))*$C1009,"")</f>
        <v/>
      </c>
      <c r="DY1009" s="273" t="str" cm="1">
        <f t="array" ref="DY1009">IF(ISNUMBER(DataModel!DY$112),INDEX(DataModel!$DK$4:$EK$130,MATCH(1,(DataModel!$A$4:$A$130=$A1009)*(DataModel!$B$4:$B$130=$B1009),0),MATCH(DY$3,DataModel!$DK$2:$EK$2,0))*$C1009,"")</f>
        <v/>
      </c>
      <c r="DZ1009" s="273" t="str" cm="1">
        <f t="array" ref="DZ1009">IF(ISNUMBER(DataModel!DZ$112),INDEX(DataModel!$DK$4:$EK$130,MATCH(1,(DataModel!$A$4:$A$130=$A1009)*(DataModel!$B$4:$B$130=$B1009),0),MATCH(DZ$3,DataModel!$DK$2:$EK$2,0))*$C1009,"")</f>
        <v/>
      </c>
      <c r="EA1009" s="273" t="str" cm="1">
        <f t="array" ref="EA1009">IF(ISNUMBER(DataModel!EA$112),INDEX(DataModel!$DK$4:$EK$130,MATCH(1,(DataModel!$A$4:$A$130=$A1009)*(DataModel!$B$4:$B$130=$B1009),0),MATCH(EA$3,DataModel!$DK$2:$EK$2,0))*$C1009,"")</f>
        <v/>
      </c>
      <c r="EB1009" s="273" t="str" cm="1">
        <f t="array" ref="EB1009">IF(ISNUMBER(DataModel!EB$112),INDEX(DataModel!$DK$4:$EK$130,MATCH(1,(DataModel!$A$4:$A$130=$A1009)*(DataModel!$B$4:$B$130=$B1009),0),MATCH(EB$3,DataModel!$DK$2:$EK$2,0))*$C1009,"")</f>
        <v/>
      </c>
      <c r="EC1009" s="273" t="str" cm="1">
        <f t="array" ref="EC1009">IF(ISNUMBER(DataModel!EC$112),INDEX(DataModel!$DK$4:$EK$130,MATCH(1,(DataModel!$A$4:$A$130=$A1009)*(DataModel!$B$4:$B$130=$B1009),0),MATCH(EC$3,DataModel!$DK$2:$EK$2,0))*$C1009,"")</f>
        <v/>
      </c>
      <c r="ED1009" s="273" t="str" cm="1">
        <f t="array" ref="ED1009">IF(ISNUMBER(DataModel!ED$112),INDEX(DataModel!$DK$4:$EK$130,MATCH(1,(DataModel!$A$4:$A$130=$A1009)*(DataModel!$B$4:$B$130=$B1009),0),MATCH(ED$3,DataModel!$DK$2:$EK$2,0))*$C1009,"")</f>
        <v/>
      </c>
      <c r="EE1009" s="273" t="str" cm="1">
        <f t="array" ref="EE1009">IF(ISNUMBER(DataModel!EE$112),INDEX(DataModel!$DK$4:$EK$130,MATCH(1,(DataModel!$A$4:$A$130=$A1009)*(DataModel!$B$4:$B$130=$B1009),0),MATCH(EE$3,DataModel!$DK$2:$EK$2,0))*$C1009,"")</f>
        <v/>
      </c>
      <c r="EF1009" s="273" t="str" cm="1">
        <f t="array" ref="EF1009">IF(ISNUMBER(DataModel!EF$112),INDEX(DataModel!$DK$4:$EK$130,MATCH(1,(DataModel!$A$4:$A$130=$A1009)*(DataModel!$B$4:$B$130=$B1009),0),MATCH(EF$3,DataModel!$DK$2:$EK$2,0))*$C1009,"")</f>
        <v/>
      </c>
      <c r="EG1009" s="273" t="str" cm="1">
        <f t="array" ref="EG1009">IF(ISNUMBER(DataModel!EG$112),INDEX(DataModel!$DK$4:$EK$130,MATCH(1,(DataModel!$A$4:$A$130=$A1009)*(DataModel!$B$4:$B$130=$B1009),0),MATCH(EG$3,DataModel!$DK$2:$EK$2,0))*$C1009,"")</f>
        <v/>
      </c>
      <c r="EH1009" s="273" t="str" cm="1">
        <f t="array" ref="EH1009">IF(ISNUMBER(DataModel!EH$112),INDEX(DataModel!$DK$4:$EK$130,MATCH(1,(DataModel!$A$4:$A$130=$A1009)*(DataModel!$B$4:$B$130=$B1009),0),MATCH(EH$3,DataModel!$DK$2:$EK$2,0))*$C1009,"")</f>
        <v/>
      </c>
      <c r="EI1009" s="273" t="str" cm="1">
        <f t="array" ref="EI1009">IF(ISNUMBER(DataModel!EI$112),INDEX(DataModel!$DK$4:$EK$130,MATCH(1,(DataModel!$A$4:$A$130=$A1009)*(DataModel!$B$4:$B$130=$B1009),0),MATCH(EI$3,DataModel!$DK$2:$EK$2,0))*$C1009,"")</f>
        <v/>
      </c>
      <c r="EJ1009" s="273" t="str" cm="1">
        <f t="array" ref="EJ1009">IF(ISNUMBER(DataModel!EJ$112),INDEX(DataModel!$DK$4:$EK$130,MATCH(1,(DataModel!$A$4:$A$130=$A1009)*(DataModel!$B$4:$B$130=$B1009),0),MATCH(EJ$3,DataModel!$DK$2:$EK$2,0))*$C1009,"")</f>
        <v/>
      </c>
      <c r="EK1009" s="273" t="str" cm="1">
        <f t="array" ref="EK1009">IF(ISNUMBER(DataModel!EK$112),INDEX(DataModel!$DK$4:$EK$130,MATCH(1,(DataModel!$A$4:$A$130=$A1009)*(DataModel!$B$4:$B$130=$B1009),0),MATCH(EK$3,DataModel!$DK$2:$EK$2,0))*$C1009,"")</f>
        <v/>
      </c>
    </row>
    <row r="1010" spans="1:141" x14ac:dyDescent="0.25">
      <c r="A1010" s="90" t="s">
        <v>453</v>
      </c>
      <c r="B1010" s="90" t="s">
        <v>459</v>
      </c>
      <c r="C1010" s="111">
        <v>1</v>
      </c>
      <c r="D1010" s="90"/>
      <c r="E1010" t="s">
        <v>471</v>
      </c>
      <c r="F1010" s="272" t="str" cm="1">
        <f t="array" ref="F1010">IF(ISNUMBER(DataModel!F$112),INDEX(DataModel!$F$4:$DI$130,MATCH(1,(DataModel!$A$4:$A$130=$A1010)*(DataModel!$B$4:$B$130=$B1010),0),MATCH(F$3,DataModel!$F$2:$DI$2,0))*$C1010,"")</f>
        <v/>
      </c>
      <c r="G1010" s="273" t="str" cm="1">
        <f t="array" ref="G1010">IF(ISNUMBER(DataModel!G$112),INDEX(DataModel!$F$4:$DI$130,MATCH(1,(DataModel!$A$4:$A$130=$A1010)*(DataModel!$B$4:$B$130=$B1010),0),MATCH(G$3,DataModel!$F$2:$DI$2,0))*$C1010,"")</f>
        <v/>
      </c>
      <c r="H1010" s="273" t="str" cm="1">
        <f t="array" ref="H1010">IF(ISNUMBER(DataModel!H$112),INDEX(DataModel!$F$4:$DI$130,MATCH(1,(DataModel!$A$4:$A$130=$A1010)*(DataModel!$B$4:$B$130=$B1010),0),MATCH(H$3,DataModel!$F$2:$DI$2,0))*$C1010,"")</f>
        <v/>
      </c>
      <c r="I1010" s="274" t="str" cm="1">
        <f t="array" ref="I1010">IF(ISNUMBER(DataModel!I$112),INDEX(DataModel!$F$4:$DI$130,MATCH(1,(DataModel!$A$4:$A$130=$A1010)*(DataModel!$B$4:$B$130=$B1010),0),MATCH(I$3,DataModel!$F$2:$DI$2,0))*$C1010,"")</f>
        <v/>
      </c>
      <c r="J1010" s="272" t="str" cm="1">
        <f t="array" ref="J1010">IF(ISNUMBER(DataModel!J$112),INDEX(DataModel!$F$4:$DI$130,MATCH(1,(DataModel!$A$4:$A$130=$A1010)*(DataModel!$B$4:$B$130=$B1010),0),MATCH(J$3,DataModel!$F$2:$DI$2,0))*$C1010,"")</f>
        <v/>
      </c>
      <c r="K1010" s="273" t="str" cm="1">
        <f t="array" ref="K1010">IF(ISNUMBER(DataModel!K$112),INDEX(DataModel!$F$4:$DI$130,MATCH(1,(DataModel!$A$4:$A$130=$A1010)*(DataModel!$B$4:$B$130=$B1010),0),MATCH(K$3,DataModel!$F$2:$DI$2,0))*$C1010,"")</f>
        <v/>
      </c>
      <c r="L1010" s="273" t="str" cm="1">
        <f t="array" ref="L1010">IF(ISNUMBER(DataModel!L$112),INDEX(DataModel!$F$4:$DI$130,MATCH(1,(DataModel!$A$4:$A$130=$A1010)*(DataModel!$B$4:$B$130=$B1010),0),MATCH(L$3,DataModel!$F$2:$DI$2,0))*$C1010,"")</f>
        <v/>
      </c>
      <c r="M1010" s="274" t="str" cm="1">
        <f t="array" ref="M1010">IF(ISNUMBER(DataModel!M$112),INDEX(DataModel!$F$4:$DI$130,MATCH(1,(DataModel!$A$4:$A$130=$A1010)*(DataModel!$B$4:$B$130=$B1010),0),MATCH(M$3,DataModel!$F$2:$DI$2,0))*$C1010,"")</f>
        <v/>
      </c>
      <c r="N1010" s="272" t="str" cm="1">
        <f t="array" ref="N1010">IF(ISNUMBER(DataModel!N$112),INDEX(DataModel!$F$4:$DI$130,MATCH(1,(DataModel!$A$4:$A$130=$A1010)*(DataModel!$B$4:$B$130=$B1010),0),MATCH(N$3,DataModel!$F$2:$DI$2,0))*$C1010,"")</f>
        <v/>
      </c>
      <c r="O1010" s="273" t="str" cm="1">
        <f t="array" ref="O1010">IF(ISNUMBER(DataModel!O$112),INDEX(DataModel!$F$4:$DI$130,MATCH(1,(DataModel!$A$4:$A$130=$A1010)*(DataModel!$B$4:$B$130=$B1010),0),MATCH(O$3,DataModel!$F$2:$DI$2,0))*$C1010,"")</f>
        <v/>
      </c>
      <c r="P1010" s="273" t="str" cm="1">
        <f t="array" ref="P1010">IF(ISNUMBER(DataModel!P$112),INDEX(DataModel!$F$4:$DI$130,MATCH(1,(DataModel!$A$4:$A$130=$A1010)*(DataModel!$B$4:$B$130=$B1010),0),MATCH(P$3,DataModel!$F$2:$DI$2,0))*$C1010,"")</f>
        <v/>
      </c>
      <c r="Q1010" s="274" t="str" cm="1">
        <f t="array" ref="Q1010">IF(ISNUMBER(DataModel!Q$112),INDEX(DataModel!$F$4:$DI$130,MATCH(1,(DataModel!$A$4:$A$130=$A1010)*(DataModel!$B$4:$B$130=$B1010),0),MATCH(Q$3,DataModel!$F$2:$DI$2,0))*$C1010,"")</f>
        <v/>
      </c>
      <c r="R1010" s="272" t="str" cm="1">
        <f t="array" ref="R1010">IF(ISNUMBER(DataModel!R$112),INDEX(DataModel!$F$4:$DI$130,MATCH(1,(DataModel!$A$4:$A$130=$A1010)*(DataModel!$B$4:$B$130=$B1010),0),MATCH(R$3,DataModel!$F$2:$DI$2,0))*$C1010,"")</f>
        <v/>
      </c>
      <c r="S1010" s="273" t="str" cm="1">
        <f t="array" ref="S1010">IF(ISNUMBER(DataModel!S$112),INDEX(DataModel!$F$4:$DI$130,MATCH(1,(DataModel!$A$4:$A$130=$A1010)*(DataModel!$B$4:$B$130=$B1010),0),MATCH(S$3,DataModel!$F$2:$DI$2,0))*$C1010,"")</f>
        <v/>
      </c>
      <c r="T1010" s="273" t="str" cm="1">
        <f t="array" ref="T1010">IF(ISNUMBER(DataModel!T$112),INDEX(DataModel!$F$4:$DI$130,MATCH(1,(DataModel!$A$4:$A$130=$A1010)*(DataModel!$B$4:$B$130=$B1010),0),MATCH(T$3,DataModel!$F$2:$DI$2,0))*$C1010,"")</f>
        <v/>
      </c>
      <c r="U1010" s="274" t="str" cm="1">
        <f t="array" ref="U1010">IF(ISNUMBER(DataModel!U$112),INDEX(DataModel!$F$4:$DI$130,MATCH(1,(DataModel!$A$4:$A$130=$A1010)*(DataModel!$B$4:$B$130=$B1010),0),MATCH(U$3,DataModel!$F$2:$DI$2,0))*$C1010,"")</f>
        <v/>
      </c>
      <c r="V1010" s="272" t="str" cm="1">
        <f t="array" ref="V1010">IF(ISNUMBER(DataModel!V$112),INDEX(DataModel!$F$4:$DI$130,MATCH(1,(DataModel!$A$4:$A$130=$A1010)*(DataModel!$B$4:$B$130=$B1010),0),MATCH(V$3,DataModel!$F$2:$DI$2,0))*$C1010,"")</f>
        <v/>
      </c>
      <c r="W1010" s="273" t="str" cm="1">
        <f t="array" ref="W1010">IF(ISNUMBER(DataModel!W$112),INDEX(DataModel!$F$4:$DI$130,MATCH(1,(DataModel!$A$4:$A$130=$A1010)*(DataModel!$B$4:$B$130=$B1010),0),MATCH(W$3,DataModel!$F$2:$DI$2,0))*$C1010,"")</f>
        <v/>
      </c>
      <c r="X1010" s="273" t="str" cm="1">
        <f t="array" ref="X1010">IF(ISNUMBER(DataModel!X$112),INDEX(DataModel!$F$4:$DI$130,MATCH(1,(DataModel!$A$4:$A$130=$A1010)*(DataModel!$B$4:$B$130=$B1010),0),MATCH(X$3,DataModel!$F$2:$DI$2,0))*$C1010,"")</f>
        <v/>
      </c>
      <c r="Y1010" s="274" t="str" cm="1">
        <f t="array" ref="Y1010">IF(ISNUMBER(DataModel!Y$112),INDEX(DataModel!$F$4:$DI$130,MATCH(1,(DataModel!$A$4:$A$130=$A1010)*(DataModel!$B$4:$B$130=$B1010),0),MATCH(Y$3,DataModel!$F$2:$DI$2,0))*$C1010,"")</f>
        <v/>
      </c>
      <c r="Z1010" s="272" t="str" cm="1">
        <f t="array" ref="Z1010">IF(ISNUMBER(DataModel!Z$112),INDEX(DataModel!$F$4:$DI$130,MATCH(1,(DataModel!$A$4:$A$130=$A1010)*(DataModel!$B$4:$B$130=$B1010),0),MATCH(Z$3,DataModel!$F$2:$DI$2,0))*$C1010,"")</f>
        <v/>
      </c>
      <c r="AA1010" s="273" t="str" cm="1">
        <f t="array" ref="AA1010">IF(ISNUMBER(DataModel!AA$112),INDEX(DataModel!$F$4:$DI$130,MATCH(1,(DataModel!$A$4:$A$130=$A1010)*(DataModel!$B$4:$B$130=$B1010),0),MATCH(AA$3,DataModel!$F$2:$DI$2,0))*$C1010,"")</f>
        <v/>
      </c>
      <c r="AB1010" s="273" t="str" cm="1">
        <f t="array" ref="AB1010">IF(ISNUMBER(DataModel!AB$112),INDEX(DataModel!$F$4:$DI$130,MATCH(1,(DataModel!$A$4:$A$130=$A1010)*(DataModel!$B$4:$B$130=$B1010),0),MATCH(AB$3,DataModel!$F$2:$DI$2,0))*$C1010,"")</f>
        <v/>
      </c>
      <c r="AC1010" s="274" t="str" cm="1">
        <f t="array" ref="AC1010">IF(ISNUMBER(DataModel!AC$112),INDEX(DataModel!$F$4:$DI$130,MATCH(1,(DataModel!$A$4:$A$130=$A1010)*(DataModel!$B$4:$B$130=$B1010),0),MATCH(AC$3,DataModel!$F$2:$DI$2,0))*$C1010,"")</f>
        <v/>
      </c>
      <c r="AD1010" s="272" t="str" cm="1">
        <f t="array" ref="AD1010">IF(ISNUMBER(DataModel!AD$112),INDEX(DataModel!$F$4:$DI$130,MATCH(1,(DataModel!$A$4:$A$130=$A1010)*(DataModel!$B$4:$B$130=$B1010),0),MATCH(AD$3,DataModel!$F$2:$DI$2,0))*$C1010,"")</f>
        <v/>
      </c>
      <c r="AE1010" s="273" t="str" cm="1">
        <f t="array" ref="AE1010">IF(ISNUMBER(DataModel!AE$112),INDEX(DataModel!$F$4:$DI$130,MATCH(1,(DataModel!$A$4:$A$130=$A1010)*(DataModel!$B$4:$B$130=$B1010),0),MATCH(AE$3,DataModel!$F$2:$DI$2,0))*$C1010,"")</f>
        <v/>
      </c>
      <c r="AF1010" s="273" t="str" cm="1">
        <f t="array" ref="AF1010">IF(ISNUMBER(DataModel!AF$112),INDEX(DataModel!$F$4:$DI$130,MATCH(1,(DataModel!$A$4:$A$130=$A1010)*(DataModel!$B$4:$B$130=$B1010),0),MATCH(AF$3,DataModel!$F$2:$DI$2,0))*$C1010,"")</f>
        <v/>
      </c>
      <c r="AG1010" s="274" t="str" cm="1">
        <f t="array" ref="AG1010">IF(ISNUMBER(DataModel!AG$112),INDEX(DataModel!$F$4:$DI$130,MATCH(1,(DataModel!$A$4:$A$130=$A1010)*(DataModel!$B$4:$B$130=$B1010),0),MATCH(AG$3,DataModel!$F$2:$DI$2,0))*$C1010,"")</f>
        <v/>
      </c>
      <c r="AH1010" s="272" t="str" cm="1">
        <f t="array" ref="AH1010">IF(ISNUMBER(DataModel!AH$112),INDEX(DataModel!$F$4:$DI$130,MATCH(1,(DataModel!$A$4:$A$130=$A1010)*(DataModel!$B$4:$B$130=$B1010),0),MATCH(AH$3,DataModel!$F$2:$DI$2,0))*$C1010,"")</f>
        <v/>
      </c>
      <c r="AI1010" s="273" t="str" cm="1">
        <f t="array" ref="AI1010">IF(ISNUMBER(DataModel!AI$112),INDEX(DataModel!$F$4:$DI$130,MATCH(1,(DataModel!$A$4:$A$130=$A1010)*(DataModel!$B$4:$B$130=$B1010),0),MATCH(AI$3,DataModel!$F$2:$DI$2,0))*$C1010,"")</f>
        <v/>
      </c>
      <c r="AJ1010" s="273" t="str" cm="1">
        <f t="array" ref="AJ1010">IF(ISNUMBER(DataModel!AJ$112),INDEX(DataModel!$F$4:$DI$130,MATCH(1,(DataModel!$A$4:$A$130=$A1010)*(DataModel!$B$4:$B$130=$B1010),0),MATCH(AJ$3,DataModel!$F$2:$DI$2,0))*$C1010,"")</f>
        <v/>
      </c>
      <c r="AK1010" s="274" t="str" cm="1">
        <f t="array" ref="AK1010">IF(ISNUMBER(DataModel!AK$112),INDEX(DataModel!$F$4:$DI$130,MATCH(1,(DataModel!$A$4:$A$130=$A1010)*(DataModel!$B$4:$B$130=$B1010),0),MATCH(AK$3,DataModel!$F$2:$DI$2,0))*$C1010,"")</f>
        <v/>
      </c>
      <c r="AL1010" s="272" t="str" cm="1">
        <f t="array" ref="AL1010">IF(ISNUMBER(DataModel!AL$112),INDEX(DataModel!$F$4:$DI$130,MATCH(1,(DataModel!$A$4:$A$130=$A1010)*(DataModel!$B$4:$B$130=$B1010),0),MATCH(AL$3,DataModel!$F$2:$DI$2,0))*$C1010,"")</f>
        <v/>
      </c>
      <c r="AM1010" s="273" t="str" cm="1">
        <f t="array" ref="AM1010">IF(ISNUMBER(DataModel!AM$112),INDEX(DataModel!$F$4:$DI$130,MATCH(1,(DataModel!$A$4:$A$130=$A1010)*(DataModel!$B$4:$B$130=$B1010),0),MATCH(AM$3,DataModel!$F$2:$DI$2,0))*$C1010,"")</f>
        <v/>
      </c>
      <c r="AN1010" s="273" t="str" cm="1">
        <f t="array" ref="AN1010">IF(ISNUMBER(DataModel!AN$112),INDEX(DataModel!$F$4:$DI$130,MATCH(1,(DataModel!$A$4:$A$130=$A1010)*(DataModel!$B$4:$B$130=$B1010),0),MATCH(AN$3,DataModel!$F$2:$DI$2,0))*$C1010,"")</f>
        <v/>
      </c>
      <c r="AO1010" s="274" t="str" cm="1">
        <f t="array" ref="AO1010">IF(ISNUMBER(DataModel!AO$112),INDEX(DataModel!$F$4:$DI$130,MATCH(1,(DataModel!$A$4:$A$130=$A1010)*(DataModel!$B$4:$B$130=$B1010),0),MATCH(AO$3,DataModel!$F$2:$DI$2,0))*$C1010,"")</f>
        <v/>
      </c>
      <c r="AP1010" s="272" t="str" cm="1">
        <f t="array" ref="AP1010">IF(ISNUMBER(DataModel!AP$112),INDEX(DataModel!$F$4:$DI$130,MATCH(1,(DataModel!$A$4:$A$130=$A1010)*(DataModel!$B$4:$B$130=$B1010),0),MATCH(AP$3,DataModel!$F$2:$DI$2,0))*$C1010,"")</f>
        <v/>
      </c>
      <c r="AQ1010" s="273" t="str" cm="1">
        <f t="array" ref="AQ1010">IF(ISNUMBER(DataModel!AQ$112),INDEX(DataModel!$F$4:$DI$130,MATCH(1,(DataModel!$A$4:$A$130=$A1010)*(DataModel!$B$4:$B$130=$B1010),0),MATCH(AQ$3,DataModel!$F$2:$DI$2,0))*$C1010,"")</f>
        <v/>
      </c>
      <c r="AR1010" s="273" t="str" cm="1">
        <f t="array" ref="AR1010">IF(ISNUMBER(DataModel!AR$112),INDEX(DataModel!$F$4:$DI$130,MATCH(1,(DataModel!$A$4:$A$130=$A1010)*(DataModel!$B$4:$B$130=$B1010),0),MATCH(AR$3,DataModel!$F$2:$DI$2,0))*$C1010,"")</f>
        <v/>
      </c>
      <c r="AS1010" s="274" t="str" cm="1">
        <f t="array" ref="AS1010">IF(ISNUMBER(DataModel!AS$112),INDEX(DataModel!$F$4:$DI$130,MATCH(1,(DataModel!$A$4:$A$130=$A1010)*(DataModel!$B$4:$B$130=$B1010),0),MATCH(AS$3,DataModel!$F$2:$DI$2,0))*$C1010,"")</f>
        <v/>
      </c>
      <c r="AT1010" s="272" t="str" cm="1">
        <f t="array" ref="AT1010">IF(ISNUMBER(DataModel!AT$112),INDEX(DataModel!$F$4:$DI$130,MATCH(1,(DataModel!$A$4:$A$130=$A1010)*(DataModel!$B$4:$B$130=$B1010),0),MATCH(AT$3,DataModel!$F$2:$DI$2,0))*$C1010,"")</f>
        <v/>
      </c>
      <c r="AU1010" s="273" t="str" cm="1">
        <f t="array" ref="AU1010">IF(ISNUMBER(DataModel!AU$112),INDEX(DataModel!$F$4:$DI$130,MATCH(1,(DataModel!$A$4:$A$130=$A1010)*(DataModel!$B$4:$B$130=$B1010),0),MATCH(AU$3,DataModel!$F$2:$DI$2,0))*$C1010,"")</f>
        <v/>
      </c>
      <c r="AV1010" s="273" t="str" cm="1">
        <f t="array" ref="AV1010">IF(ISNUMBER(DataModel!AV$112),INDEX(DataModel!$F$4:$DI$130,MATCH(1,(DataModel!$A$4:$A$130=$A1010)*(DataModel!$B$4:$B$130=$B1010),0),MATCH(AV$3,DataModel!$F$2:$DI$2,0))*$C1010,"")</f>
        <v/>
      </c>
      <c r="AW1010" s="274" t="str" cm="1">
        <f t="array" ref="AW1010">IF(ISNUMBER(DataModel!AW$112),INDEX(DataModel!$F$4:$DI$130,MATCH(1,(DataModel!$A$4:$A$130=$A1010)*(DataModel!$B$4:$B$130=$B1010),0),MATCH(AW$3,DataModel!$F$2:$DI$2,0))*$C1010,"")</f>
        <v/>
      </c>
      <c r="AX1010" s="272" t="str" cm="1">
        <f t="array" ref="AX1010">IF(ISNUMBER(DataModel!AX$112),INDEX(DataModel!$F$4:$DI$130,MATCH(1,(DataModel!$A$4:$A$130=$A1010)*(DataModel!$B$4:$B$130=$B1010),0),MATCH(AX$3,DataModel!$F$2:$DI$2,0))*$C1010,"")</f>
        <v/>
      </c>
      <c r="AY1010" s="273" t="str" cm="1">
        <f t="array" ref="AY1010">IF(ISNUMBER(DataModel!AY$112),INDEX(DataModel!$F$4:$DI$130,MATCH(1,(DataModel!$A$4:$A$130=$A1010)*(DataModel!$B$4:$B$130=$B1010),0),MATCH(AY$3,DataModel!$F$2:$DI$2,0))*$C1010,"")</f>
        <v/>
      </c>
      <c r="AZ1010" s="273" t="str" cm="1">
        <f t="array" ref="AZ1010">IF(ISNUMBER(DataModel!AZ$112),INDEX(DataModel!$F$4:$DI$130,MATCH(1,(DataModel!$A$4:$A$130=$A1010)*(DataModel!$B$4:$B$130=$B1010),0),MATCH(AZ$3,DataModel!$F$2:$DI$2,0))*$C1010,"")</f>
        <v/>
      </c>
      <c r="BA1010" s="274" t="str" cm="1">
        <f t="array" ref="BA1010">IF(ISNUMBER(DataModel!BA$112),INDEX(DataModel!$F$4:$DI$130,MATCH(1,(DataModel!$A$4:$A$130=$A1010)*(DataModel!$B$4:$B$130=$B1010),0),MATCH(BA$3,DataModel!$F$2:$DI$2,0))*$C1010,"")</f>
        <v/>
      </c>
      <c r="BB1010" s="272" t="str" cm="1">
        <f t="array" ref="BB1010">IF(ISNUMBER(DataModel!BB$112),INDEX(DataModel!$F$4:$DI$130,MATCH(1,(DataModel!$A$4:$A$130=$A1010)*(DataModel!$B$4:$B$130=$B1010),0),MATCH(BB$3,DataModel!$F$2:$DI$2,0))*$C1010,"")</f>
        <v/>
      </c>
      <c r="BC1010" s="273" t="str" cm="1">
        <f t="array" ref="BC1010">IF(ISNUMBER(DataModel!BC$112),INDEX(DataModel!$F$4:$DI$130,MATCH(1,(DataModel!$A$4:$A$130=$A1010)*(DataModel!$B$4:$B$130=$B1010),0),MATCH(BC$3,DataModel!$F$2:$DI$2,0))*$C1010,"")</f>
        <v/>
      </c>
      <c r="BD1010" s="273" t="str" cm="1">
        <f t="array" ref="BD1010">IF(ISNUMBER(DataModel!BD$112),INDEX(DataModel!$F$4:$DI$130,MATCH(1,(DataModel!$A$4:$A$130=$A1010)*(DataModel!$B$4:$B$130=$B1010),0),MATCH(BD$3,DataModel!$F$2:$DI$2,0))*$C1010,"")</f>
        <v/>
      </c>
      <c r="BE1010" s="274" t="str" cm="1">
        <f t="array" ref="BE1010">IF(ISNUMBER(DataModel!BE$112),INDEX(DataModel!$F$4:$DI$130,MATCH(1,(DataModel!$A$4:$A$130=$A1010)*(DataModel!$B$4:$B$130=$B1010),0),MATCH(BE$3,DataModel!$F$2:$DI$2,0))*$C1010,"")</f>
        <v/>
      </c>
      <c r="BF1010" s="272" t="str" cm="1">
        <f t="array" ref="BF1010">IF(ISNUMBER(DataModel!BF$112),INDEX(DataModel!$F$4:$DI$130,MATCH(1,(DataModel!$A$4:$A$130=$A1010)*(DataModel!$B$4:$B$130=$B1010),0),MATCH(BF$3,DataModel!$F$2:$DI$2,0))*$C1010,"")</f>
        <v/>
      </c>
      <c r="BG1010" s="273" t="str" cm="1">
        <f t="array" ref="BG1010">IF(ISNUMBER(DataModel!BG$112),INDEX(DataModel!$F$4:$DI$130,MATCH(1,(DataModel!$A$4:$A$130=$A1010)*(DataModel!$B$4:$B$130=$B1010),0),MATCH(BG$3,DataModel!$F$2:$DI$2,0))*$C1010,"")</f>
        <v/>
      </c>
      <c r="BH1010" s="273" t="str" cm="1">
        <f t="array" ref="BH1010">IF(ISNUMBER(DataModel!BH$112),INDEX(DataModel!$F$4:$DI$130,MATCH(1,(DataModel!$A$4:$A$130=$A1010)*(DataModel!$B$4:$B$130=$B1010),0),MATCH(BH$3,DataModel!$F$2:$DI$2,0))*$C1010,"")</f>
        <v/>
      </c>
      <c r="BI1010" s="274" t="str" cm="1">
        <f t="array" ref="BI1010">IF(ISNUMBER(DataModel!BI$112),INDEX(DataModel!$F$4:$DI$130,MATCH(1,(DataModel!$A$4:$A$130=$A1010)*(DataModel!$B$4:$B$130=$B1010),0),MATCH(BI$3,DataModel!$F$2:$DI$2,0))*$C1010,"")</f>
        <v/>
      </c>
      <c r="BJ1010" s="272" t="str" cm="1">
        <f t="array" ref="BJ1010">IF(ISNUMBER(DataModel!BJ$112),INDEX(DataModel!$F$4:$DI$130,MATCH(1,(DataModel!$A$4:$A$130=$A1010)*(DataModel!$B$4:$B$130=$B1010),0),MATCH(BJ$3,DataModel!$F$2:$DI$2,0))*$C1010,"")</f>
        <v/>
      </c>
      <c r="BK1010" s="273" t="str" cm="1">
        <f t="array" ref="BK1010">IF(ISNUMBER(DataModel!BK$112),INDEX(DataModel!$F$4:$DI$130,MATCH(1,(DataModel!$A$4:$A$130=$A1010)*(DataModel!$B$4:$B$130=$B1010),0),MATCH(BK$3,DataModel!$F$2:$DI$2,0))*$C1010,"")</f>
        <v/>
      </c>
      <c r="BL1010" s="273" t="str" cm="1">
        <f t="array" ref="BL1010">IF(ISNUMBER(DataModel!BL$112),INDEX(DataModel!$F$4:$DI$130,MATCH(1,(DataModel!$A$4:$A$130=$A1010)*(DataModel!$B$4:$B$130=$B1010),0),MATCH(BL$3,DataModel!$F$2:$DI$2,0))*$C1010,"")</f>
        <v/>
      </c>
      <c r="BM1010" s="274" t="str" cm="1">
        <f t="array" ref="BM1010">IF(ISNUMBER(DataModel!BM$112),INDEX(DataModel!$F$4:$DI$130,MATCH(1,(DataModel!$A$4:$A$130=$A1010)*(DataModel!$B$4:$B$130=$B1010),0),MATCH(BM$3,DataModel!$F$2:$DI$2,0))*$C1010,"")</f>
        <v/>
      </c>
      <c r="BN1010" s="272" t="str" cm="1">
        <f t="array" ref="BN1010">IF(ISNUMBER(DataModel!BN$112),INDEX(DataModel!$F$4:$DI$130,MATCH(1,(DataModel!$A$4:$A$130=$A1010)*(DataModel!$B$4:$B$130=$B1010),0),MATCH(BN$3,DataModel!$F$2:$DI$2,0))*$C1010,"")</f>
        <v/>
      </c>
      <c r="BO1010" s="273" t="str" cm="1">
        <f t="array" ref="BO1010">IF(ISNUMBER(DataModel!BO$112),INDEX(DataModel!$F$4:$DI$130,MATCH(1,(DataModel!$A$4:$A$130=$A1010)*(DataModel!$B$4:$B$130=$B1010),0),MATCH(BO$3,DataModel!$F$2:$DI$2,0))*$C1010,"")</f>
        <v/>
      </c>
      <c r="BP1010" s="273" t="str" cm="1">
        <f t="array" ref="BP1010">IF(ISNUMBER(DataModel!BP$112),INDEX(DataModel!$F$4:$DI$130,MATCH(1,(DataModel!$A$4:$A$130=$A1010)*(DataModel!$B$4:$B$130=$B1010),0),MATCH(BP$3,DataModel!$F$2:$DI$2,0))*$C1010,"")</f>
        <v/>
      </c>
      <c r="BQ1010" s="274" t="str" cm="1">
        <f t="array" ref="BQ1010">IF(ISNUMBER(DataModel!BQ$112),INDEX(DataModel!$F$4:$DI$130,MATCH(1,(DataModel!$A$4:$A$130=$A1010)*(DataModel!$B$4:$B$130=$B1010),0),MATCH(BQ$3,DataModel!$F$2:$DI$2,0))*$C1010,"")</f>
        <v/>
      </c>
      <c r="BR1010" s="272" t="str" cm="1">
        <f t="array" ref="BR1010">IF(ISNUMBER(DataModel!BR$112),INDEX(DataModel!$F$4:$DI$130,MATCH(1,(DataModel!$A$4:$A$130=$A1010)*(DataModel!$B$4:$B$130=$B1010),0),MATCH(BR$3,DataModel!$F$2:$DI$2,0))*$C1010,"")</f>
        <v/>
      </c>
      <c r="BS1010" s="273" t="str" cm="1">
        <f t="array" ref="BS1010">IF(ISNUMBER(DataModel!BS$112),INDEX(DataModel!$F$4:$DI$130,MATCH(1,(DataModel!$A$4:$A$130=$A1010)*(DataModel!$B$4:$B$130=$B1010),0),MATCH(BS$3,DataModel!$F$2:$DI$2,0))*$C1010,"")</f>
        <v/>
      </c>
      <c r="BT1010" s="273" t="str" cm="1">
        <f t="array" ref="BT1010">IF(ISNUMBER(DataModel!BT$112),INDEX(DataModel!$F$4:$DI$130,MATCH(1,(DataModel!$A$4:$A$130=$A1010)*(DataModel!$B$4:$B$130=$B1010),0),MATCH(BT$3,DataModel!$F$2:$DI$2,0))*$C1010,"")</f>
        <v/>
      </c>
      <c r="BU1010" s="274" t="str" cm="1">
        <f t="array" ref="BU1010">IF(ISNUMBER(DataModel!BU$112),INDEX(DataModel!$F$4:$DI$130,MATCH(1,(DataModel!$A$4:$A$130=$A1010)*(DataModel!$B$4:$B$130=$B1010),0),MATCH(BU$3,DataModel!$F$2:$DI$2,0))*$C1010,"")</f>
        <v/>
      </c>
      <c r="BV1010" s="272" t="str" cm="1">
        <f t="array" ref="BV1010">IF(ISNUMBER(DataModel!BV$112),INDEX(DataModel!$F$4:$DI$130,MATCH(1,(DataModel!$A$4:$A$130=$A1010)*(DataModel!$B$4:$B$130=$B1010),0),MATCH(BV$3,DataModel!$F$2:$DI$2,0))*$C1010,"")</f>
        <v/>
      </c>
      <c r="BW1010" s="273" t="str" cm="1">
        <f t="array" ref="BW1010">IF(ISNUMBER(DataModel!BW$112),INDEX(DataModel!$F$4:$DI$130,MATCH(1,(DataModel!$A$4:$A$130=$A1010)*(DataModel!$B$4:$B$130=$B1010),0),MATCH(BW$3,DataModel!$F$2:$DI$2,0))*$C1010,"")</f>
        <v/>
      </c>
      <c r="BX1010" s="273" t="str" cm="1">
        <f t="array" ref="BX1010">IF(ISNUMBER(DataModel!BX$112),INDEX(DataModel!$F$4:$DI$130,MATCH(1,(DataModel!$A$4:$A$130=$A1010)*(DataModel!$B$4:$B$130=$B1010),0),MATCH(BX$3,DataModel!$F$2:$DI$2,0))*$C1010,"")</f>
        <v/>
      </c>
      <c r="BY1010" s="274" t="str" cm="1">
        <f t="array" ref="BY1010">IF(ISNUMBER(DataModel!BY$112),INDEX(DataModel!$F$4:$DI$130,MATCH(1,(DataModel!$A$4:$A$130=$A1010)*(DataModel!$B$4:$B$130=$B1010),0),MATCH(BY$3,DataModel!$F$2:$DI$2,0))*$C1010,"")</f>
        <v/>
      </c>
      <c r="BZ1010" s="272" t="str" cm="1">
        <f t="array" ref="BZ1010">IF(ISNUMBER(DataModel!BZ$112),INDEX(DataModel!$F$4:$DI$130,MATCH(1,(DataModel!$A$4:$A$130=$A1010)*(DataModel!$B$4:$B$130=$B1010),0),MATCH(BZ$3,DataModel!$F$2:$DI$2,0))*$C1010,"")</f>
        <v/>
      </c>
      <c r="CA1010" s="273" t="str" cm="1">
        <f t="array" ref="CA1010">IF(ISNUMBER(DataModel!CA$112),INDEX(DataModel!$F$4:$DI$130,MATCH(1,(DataModel!$A$4:$A$130=$A1010)*(DataModel!$B$4:$B$130=$B1010),0),MATCH(CA$3,DataModel!$F$2:$DI$2,0))*$C1010,"")</f>
        <v/>
      </c>
      <c r="CB1010" s="273" t="str" cm="1">
        <f t="array" ref="CB1010">IF(ISNUMBER(DataModel!CB$112),INDEX(DataModel!$F$4:$DI$130,MATCH(1,(DataModel!$A$4:$A$130=$A1010)*(DataModel!$B$4:$B$130=$B1010),0),MATCH(CB$3,DataModel!$F$2:$DI$2,0))*$C1010,"")</f>
        <v/>
      </c>
      <c r="CC1010" s="274" t="str" cm="1">
        <f t="array" ref="CC1010">IF(ISNUMBER(DataModel!CC$112),INDEX(DataModel!$F$4:$DI$130,MATCH(1,(DataModel!$A$4:$A$130=$A1010)*(DataModel!$B$4:$B$130=$B1010),0),MATCH(CC$3,DataModel!$F$2:$DI$2,0))*$C1010,"")</f>
        <v/>
      </c>
      <c r="CD1010" s="272" t="str" cm="1">
        <f t="array" ref="CD1010">IF(ISNUMBER(DataModel!CD$112),INDEX(DataModel!$F$4:$DI$130,MATCH(1,(DataModel!$A$4:$A$130=$A1010)*(DataModel!$B$4:$B$130=$B1010),0),MATCH(CD$3,DataModel!$F$2:$DI$2,0))*$C1010,"")</f>
        <v/>
      </c>
      <c r="CE1010" s="273" t="str" cm="1">
        <f t="array" ref="CE1010">IF(ISNUMBER(DataModel!CE$112),INDEX(DataModel!$F$4:$DI$130,MATCH(1,(DataModel!$A$4:$A$130=$A1010)*(DataModel!$B$4:$B$130=$B1010),0),MATCH(CE$3,DataModel!$F$2:$DI$2,0))*$C1010,"")</f>
        <v/>
      </c>
      <c r="CF1010" s="273" t="str" cm="1">
        <f t="array" ref="CF1010">IF(ISNUMBER(DataModel!CF$112),INDEX(DataModel!$F$4:$DI$130,MATCH(1,(DataModel!$A$4:$A$130=$A1010)*(DataModel!$B$4:$B$130=$B1010),0),MATCH(CF$3,DataModel!$F$2:$DI$2,0))*$C1010,"")</f>
        <v/>
      </c>
      <c r="CG1010" s="274" t="str" cm="1">
        <f t="array" ref="CG1010">IF(ISNUMBER(DataModel!CG$112),INDEX(DataModel!$F$4:$DI$130,MATCH(1,(DataModel!$A$4:$A$130=$A1010)*(DataModel!$B$4:$B$130=$B1010),0),MATCH(CG$3,DataModel!$F$2:$DI$2,0))*$C1010,"")</f>
        <v/>
      </c>
      <c r="CH1010" s="272" t="str" cm="1">
        <f t="array" ref="CH1010">IF(ISNUMBER(DataModel!CH$112),INDEX(DataModel!$F$4:$DI$130,MATCH(1,(DataModel!$A$4:$A$130=$A1010)*(DataModel!$B$4:$B$130=$B1010),0),MATCH(CH$3,DataModel!$F$2:$DI$2,0))*$C1010,"")</f>
        <v/>
      </c>
      <c r="CI1010" s="273" t="str" cm="1">
        <f t="array" ref="CI1010">IF(ISNUMBER(DataModel!CI$112),INDEX(DataModel!$F$4:$DI$130,MATCH(1,(DataModel!$A$4:$A$130=$A1010)*(DataModel!$B$4:$B$130=$B1010),0),MATCH(CI$3,DataModel!$F$2:$DI$2,0))*$C1010,"")</f>
        <v/>
      </c>
      <c r="CJ1010" s="273" t="str" cm="1">
        <f t="array" ref="CJ1010">IF(ISNUMBER(DataModel!CJ$112),INDEX(DataModel!$F$4:$DI$130,MATCH(1,(DataModel!$A$4:$A$130=$A1010)*(DataModel!$B$4:$B$130=$B1010),0),MATCH(CJ$3,DataModel!$F$2:$DI$2,0))*$C1010,"")</f>
        <v/>
      </c>
      <c r="CK1010" s="274" t="str" cm="1">
        <f t="array" ref="CK1010">IF(ISNUMBER(DataModel!CK$112),INDEX(DataModel!$F$4:$DI$130,MATCH(1,(DataModel!$A$4:$A$130=$A1010)*(DataModel!$B$4:$B$130=$B1010),0),MATCH(CK$3,DataModel!$F$2:$DI$2,0))*$C1010,"")</f>
        <v/>
      </c>
      <c r="CL1010" s="272" t="str" cm="1">
        <f t="array" ref="CL1010">IF(ISNUMBER(DataModel!CL$112),INDEX(DataModel!$F$4:$DI$130,MATCH(1,(DataModel!$A$4:$A$130=$A1010)*(DataModel!$B$4:$B$130=$B1010),0),MATCH(CL$3,DataModel!$F$2:$DI$2,0))*$C1010,"")</f>
        <v/>
      </c>
      <c r="CM1010" s="273" t="str" cm="1">
        <f t="array" ref="CM1010">IF(ISNUMBER(DataModel!CM$112),INDEX(DataModel!$F$4:$DI$130,MATCH(1,(DataModel!$A$4:$A$130=$A1010)*(DataModel!$B$4:$B$130=$B1010),0),MATCH(CM$3,DataModel!$F$2:$DI$2,0))*$C1010,"")</f>
        <v/>
      </c>
      <c r="CN1010" s="273" t="str" cm="1">
        <f t="array" ref="CN1010">IF(ISNUMBER(DataModel!CN$112),INDEX(DataModel!$F$4:$DI$130,MATCH(1,(DataModel!$A$4:$A$130=$A1010)*(DataModel!$B$4:$B$130=$B1010),0),MATCH(CN$3,DataModel!$F$2:$DI$2,0))*$C1010,"")</f>
        <v/>
      </c>
      <c r="CO1010" s="274" t="str" cm="1">
        <f t="array" ref="CO1010">IF(ISNUMBER(DataModel!CO$112),INDEX(DataModel!$F$4:$DI$130,MATCH(1,(DataModel!$A$4:$A$130=$A1010)*(DataModel!$B$4:$B$130=$B1010),0),MATCH(CO$3,DataModel!$F$2:$DI$2,0))*$C1010,"")</f>
        <v/>
      </c>
      <c r="CP1010" s="272" t="str" cm="1">
        <f t="array" ref="CP1010">IF(ISNUMBER(DataModel!CP$112),INDEX(DataModel!$F$4:$DI$130,MATCH(1,(DataModel!$A$4:$A$130=$A1010)*(DataModel!$B$4:$B$130=$B1010),0),MATCH(CP$3,DataModel!$F$2:$DI$2,0))*$C1010,"")</f>
        <v/>
      </c>
      <c r="CQ1010" s="273" t="str" cm="1">
        <f t="array" ref="CQ1010">IF(ISNUMBER(DataModel!CQ$112),INDEX(DataModel!$F$4:$DI$130,MATCH(1,(DataModel!$A$4:$A$130=$A1010)*(DataModel!$B$4:$B$130=$B1010),0),MATCH(CQ$3,DataModel!$F$2:$DI$2,0))*$C1010,"")</f>
        <v/>
      </c>
      <c r="CR1010" s="273" t="str" cm="1">
        <f t="array" ref="CR1010">IF(ISNUMBER(DataModel!CR$112),INDEX(DataModel!$F$4:$DI$130,MATCH(1,(DataModel!$A$4:$A$130=$A1010)*(DataModel!$B$4:$B$130=$B1010),0),MATCH(CR$3,DataModel!$F$2:$DI$2,0))*$C1010,"")</f>
        <v/>
      </c>
      <c r="CS1010" s="274" t="str" cm="1">
        <f t="array" ref="CS1010">IF(ISNUMBER(DataModel!CS$112),INDEX(DataModel!$F$4:$DI$130,MATCH(1,(DataModel!$A$4:$A$130=$A1010)*(DataModel!$B$4:$B$130=$B1010),0),MATCH(CS$3,DataModel!$F$2:$DI$2,0))*$C1010,"")</f>
        <v/>
      </c>
      <c r="CT1010" s="272" t="str" cm="1">
        <f t="array" ref="CT1010">IF(ISNUMBER(DataModel!CT$112),INDEX(DataModel!$F$4:$DI$130,MATCH(1,(DataModel!$A$4:$A$130=$A1010)*(DataModel!$B$4:$B$130=$B1010),0),MATCH(CT$3,DataModel!$F$2:$DI$2,0))*$C1010,"")</f>
        <v/>
      </c>
      <c r="CU1010" s="273" t="str" cm="1">
        <f t="array" ref="CU1010">IF(ISNUMBER(DataModel!CU$112),INDEX(DataModel!$F$4:$DI$130,MATCH(1,(DataModel!$A$4:$A$130=$A1010)*(DataModel!$B$4:$B$130=$B1010),0),MATCH(CU$3,DataModel!$F$2:$DI$2,0))*$C1010,"")</f>
        <v/>
      </c>
      <c r="CV1010" s="273" t="str" cm="1">
        <f t="array" ref="CV1010">IF(ISNUMBER(DataModel!CV$112),INDEX(DataModel!$F$4:$DI$130,MATCH(1,(DataModel!$A$4:$A$130=$A1010)*(DataModel!$B$4:$B$130=$B1010),0),MATCH(CV$3,DataModel!$F$2:$DI$2,0))*$C1010,"")</f>
        <v/>
      </c>
      <c r="CW1010" s="274" t="str" cm="1">
        <f t="array" ref="CW1010">IF(ISNUMBER(DataModel!CW$112),INDEX(DataModel!$F$4:$DI$130,MATCH(1,(DataModel!$A$4:$A$130=$A1010)*(DataModel!$B$4:$B$130=$B1010),0),MATCH(CW$3,DataModel!$F$2:$DI$2,0))*$C1010,"")</f>
        <v/>
      </c>
      <c r="CX1010" s="272" t="str" cm="1">
        <f t="array" ref="CX1010">IF(ISNUMBER(DataModel!CX$112),INDEX(DataModel!$F$4:$DI$130,MATCH(1,(DataModel!$A$4:$A$130=$A1010)*(DataModel!$B$4:$B$130=$B1010),0),MATCH(CX$3,DataModel!$F$2:$DI$2,0))*$C1010,"")</f>
        <v/>
      </c>
      <c r="CY1010" s="273" t="str" cm="1">
        <f t="array" ref="CY1010">IF(ISNUMBER(DataModel!CY$112),INDEX(DataModel!$F$4:$DI$130,MATCH(1,(DataModel!$A$4:$A$130=$A1010)*(DataModel!$B$4:$B$130=$B1010),0),MATCH(CY$3,DataModel!$F$2:$DI$2,0))*$C1010,"")</f>
        <v/>
      </c>
      <c r="CZ1010" s="273" t="str" cm="1">
        <f t="array" ref="CZ1010">IF(ISNUMBER(DataModel!CZ$112),INDEX(DataModel!$F$4:$DI$130,MATCH(1,(DataModel!$A$4:$A$130=$A1010)*(DataModel!$B$4:$B$130=$B1010),0),MATCH(CZ$3,DataModel!$F$2:$DI$2,0))*$C1010,"")</f>
        <v/>
      </c>
      <c r="DA1010" s="274" t="str" cm="1">
        <f t="array" ref="DA1010">IF(ISNUMBER(DataModel!DA$112),INDEX(DataModel!$F$4:$DI$130,MATCH(1,(DataModel!$A$4:$A$130=$A1010)*(DataModel!$B$4:$B$130=$B1010),0),MATCH(DA$3,DataModel!$F$2:$DI$2,0))*$C1010,"")</f>
        <v/>
      </c>
      <c r="DB1010" s="272" t="str" cm="1">
        <f t="array" ref="DB1010">IF(ISNUMBER(DataModel!DB$112),INDEX(DataModel!$F$4:$DI$130,MATCH(1,(DataModel!$A$4:$A$130=$A1010)*(DataModel!$B$4:$B$130=$B1010),0),MATCH(DB$3,DataModel!$F$2:$DI$2,0))*$C1010,"")</f>
        <v/>
      </c>
      <c r="DC1010" s="273" t="str" cm="1">
        <f t="array" ref="DC1010">IF(ISNUMBER(DataModel!DC$112),INDEX(DataModel!$F$4:$DI$130,MATCH(1,(DataModel!$A$4:$A$130=$A1010)*(DataModel!$B$4:$B$130=$B1010),0),MATCH(DC$3,DataModel!$F$2:$DI$2,0))*$C1010,"")</f>
        <v/>
      </c>
      <c r="DD1010" s="273" t="str" cm="1">
        <f t="array" ref="DD1010">IF(ISNUMBER(DataModel!DD$112),INDEX(DataModel!$F$4:$DI$130,MATCH(1,(DataModel!$A$4:$A$130=$A1010)*(DataModel!$B$4:$B$130=$B1010),0),MATCH(DD$3,DataModel!$F$2:$DI$2,0))*$C1010,"")</f>
        <v/>
      </c>
      <c r="DE1010" s="274" t="str" cm="1">
        <f t="array" ref="DE1010">IF(ISNUMBER(DataModel!DE$112),INDEX(DataModel!$F$4:$DI$130,MATCH(1,(DataModel!$A$4:$A$130=$A1010)*(DataModel!$B$4:$B$130=$B1010),0),MATCH(DE$3,DataModel!$F$2:$DI$2,0))*$C1010,"")</f>
        <v/>
      </c>
      <c r="DF1010" s="272" t="str" cm="1">
        <f t="array" ref="DF1010">IF(ISNUMBER(DataModel!DF$112),INDEX(DataModel!$F$4:$DI$130,MATCH(1,(DataModel!$A$4:$A$130=$A1010)*(DataModel!$B$4:$B$130=$B1010),0),MATCH(DF$3,DataModel!$F$2:$DI$2,0))*$C1010,"")</f>
        <v/>
      </c>
      <c r="DG1010" s="273" t="str" cm="1">
        <f t="array" ref="DG1010">IF(ISNUMBER(DataModel!DG$112),INDEX(DataModel!$F$4:$DI$130,MATCH(1,(DataModel!$A$4:$A$130=$A1010)*(DataModel!$B$4:$B$130=$B1010),0),MATCH(DG$3,DataModel!$F$2:$DI$2,0))*$C1010,"")</f>
        <v/>
      </c>
      <c r="DH1010" s="273" t="str" cm="1">
        <f t="array" ref="DH1010">IF(ISNUMBER(DataModel!DH$112),INDEX(DataModel!$F$4:$DI$130,MATCH(1,(DataModel!$A$4:$A$130=$A1010)*(DataModel!$B$4:$B$130=$B1010),0),MATCH(DH$3,DataModel!$F$2:$DI$2,0))*$C1010,"")</f>
        <v/>
      </c>
      <c r="DI1010" s="274" t="str" cm="1">
        <f t="array" ref="DI1010">IF(ISNUMBER(DataModel!DI$112),INDEX(DataModel!$F$4:$DI$130,MATCH(1,(DataModel!$A$4:$A$130=$A1010)*(DataModel!$B$4:$B$130=$B1010),0),MATCH(DI$3,DataModel!$F$2:$DI$2,0))*$C1010,"")</f>
        <v/>
      </c>
      <c r="DJ1010" s="15"/>
      <c r="DK1010" s="273" t="str" cm="1">
        <f t="array" ref="DK1010">IF(ISNUMBER(DataModel!DK$112),INDEX(DataModel!$DK$4:$EK$130,MATCH(1,(DataModel!$A$4:$A$130=$A1010)*(DataModel!$B$4:$B$130=$B1010),0),MATCH(DK$3,DataModel!$DK$2:$EK$2,0))*$C1010,"")</f>
        <v/>
      </c>
      <c r="DL1010" s="273" t="str" cm="1">
        <f t="array" ref="DL1010">IF(ISNUMBER(DataModel!DL$112),INDEX(DataModel!$DK$4:$EK$130,MATCH(1,(DataModel!$A$4:$A$130=$A1010)*(DataModel!$B$4:$B$130=$B1010),0),MATCH(DL$3,DataModel!$DK$2:$EK$2,0))*$C1010,"")</f>
        <v/>
      </c>
      <c r="DM1010" s="273" t="str" cm="1">
        <f t="array" ref="DM1010">IF(ISNUMBER(DataModel!DM$112),INDEX(DataModel!$DK$4:$EK$130,MATCH(1,(DataModel!$A$4:$A$130=$A1010)*(DataModel!$B$4:$B$130=$B1010),0),MATCH(DM$3,DataModel!$DK$2:$EK$2,0))*$C1010,"")</f>
        <v/>
      </c>
      <c r="DN1010" s="273" t="str" cm="1">
        <f t="array" ref="DN1010">IF(ISNUMBER(DataModel!DN$112),INDEX(DataModel!$DK$4:$EK$130,MATCH(1,(DataModel!$A$4:$A$130=$A1010)*(DataModel!$B$4:$B$130=$B1010),0),MATCH(DN$3,DataModel!$DK$2:$EK$2,0))*$C1010,"")</f>
        <v/>
      </c>
      <c r="DO1010" s="273" t="str" cm="1">
        <f t="array" ref="DO1010">IF(ISNUMBER(DataModel!DO$112),INDEX(DataModel!$DK$4:$EK$130,MATCH(1,(DataModel!$A$4:$A$130=$A1010)*(DataModel!$B$4:$B$130=$B1010),0),MATCH(DO$3,DataModel!$DK$2:$EK$2,0))*$C1010,"")</f>
        <v/>
      </c>
      <c r="DP1010" s="273" t="str" cm="1">
        <f t="array" ref="DP1010">IF(ISNUMBER(DataModel!DP$112),INDEX(DataModel!$DK$4:$EK$130,MATCH(1,(DataModel!$A$4:$A$130=$A1010)*(DataModel!$B$4:$B$130=$B1010),0),MATCH(DP$3,DataModel!$DK$2:$EK$2,0))*$C1010,"")</f>
        <v/>
      </c>
      <c r="DQ1010" s="273" t="str" cm="1">
        <f t="array" ref="DQ1010">IF(ISNUMBER(DataModel!DQ$112),INDEX(DataModel!$DK$4:$EK$130,MATCH(1,(DataModel!$A$4:$A$130=$A1010)*(DataModel!$B$4:$B$130=$B1010),0),MATCH(DQ$3,DataModel!$DK$2:$EK$2,0))*$C1010,"")</f>
        <v/>
      </c>
      <c r="DR1010" s="273" t="str" cm="1">
        <f t="array" ref="DR1010">IF(ISNUMBER(DataModel!DR$112),INDEX(DataModel!$DK$4:$EK$130,MATCH(1,(DataModel!$A$4:$A$130=$A1010)*(DataModel!$B$4:$B$130=$B1010),0),MATCH(DR$3,DataModel!$DK$2:$EK$2,0))*$C1010,"")</f>
        <v/>
      </c>
      <c r="DS1010" s="273" t="str" cm="1">
        <f t="array" ref="DS1010">IF(ISNUMBER(DataModel!DS$112),INDEX(DataModel!$DK$4:$EK$130,MATCH(1,(DataModel!$A$4:$A$130=$A1010)*(DataModel!$B$4:$B$130=$B1010),0),MATCH(DS$3,DataModel!$DK$2:$EK$2,0))*$C1010,"")</f>
        <v/>
      </c>
      <c r="DT1010" s="273" t="str" cm="1">
        <f t="array" ref="DT1010">IF(ISNUMBER(DataModel!DT$112),INDEX(DataModel!$DK$4:$EK$130,MATCH(1,(DataModel!$A$4:$A$130=$A1010)*(DataModel!$B$4:$B$130=$B1010),0),MATCH(DT$3,DataModel!$DK$2:$EK$2,0))*$C1010,"")</f>
        <v/>
      </c>
      <c r="DU1010" s="273" t="str" cm="1">
        <f t="array" ref="DU1010">IF(ISNUMBER(DataModel!DU$112),INDEX(DataModel!$DK$4:$EK$130,MATCH(1,(DataModel!$A$4:$A$130=$A1010)*(DataModel!$B$4:$B$130=$B1010),0),MATCH(DU$3,DataModel!$DK$2:$EK$2,0))*$C1010,"")</f>
        <v/>
      </c>
      <c r="DV1010" s="273" t="str" cm="1">
        <f t="array" ref="DV1010">IF(ISNUMBER(DataModel!DV$112),INDEX(DataModel!$DK$4:$EK$130,MATCH(1,(DataModel!$A$4:$A$130=$A1010)*(DataModel!$B$4:$B$130=$B1010),0),MATCH(DV$3,DataModel!$DK$2:$EK$2,0))*$C1010,"")</f>
        <v/>
      </c>
      <c r="DW1010" s="273" t="str" cm="1">
        <f t="array" ref="DW1010">IF(ISNUMBER(DataModel!DW$112),INDEX(DataModel!$DK$4:$EK$130,MATCH(1,(DataModel!$A$4:$A$130=$A1010)*(DataModel!$B$4:$B$130=$B1010),0),MATCH(DW$3,DataModel!$DK$2:$EK$2,0))*$C1010,"")</f>
        <v/>
      </c>
      <c r="DX1010" s="273" t="str" cm="1">
        <f t="array" ref="DX1010">IF(ISNUMBER(DataModel!DX$112),INDEX(DataModel!$DK$4:$EK$130,MATCH(1,(DataModel!$A$4:$A$130=$A1010)*(DataModel!$B$4:$B$130=$B1010),0),MATCH(DX$3,DataModel!$DK$2:$EK$2,0))*$C1010,"")</f>
        <v/>
      </c>
      <c r="DY1010" s="273" t="str" cm="1">
        <f t="array" ref="DY1010">IF(ISNUMBER(DataModel!DY$112),INDEX(DataModel!$DK$4:$EK$130,MATCH(1,(DataModel!$A$4:$A$130=$A1010)*(DataModel!$B$4:$B$130=$B1010),0),MATCH(DY$3,DataModel!$DK$2:$EK$2,0))*$C1010,"")</f>
        <v/>
      </c>
      <c r="DZ1010" s="273" t="str" cm="1">
        <f t="array" ref="DZ1010">IF(ISNUMBER(DataModel!DZ$112),INDEX(DataModel!$DK$4:$EK$130,MATCH(1,(DataModel!$A$4:$A$130=$A1010)*(DataModel!$B$4:$B$130=$B1010),0),MATCH(DZ$3,DataModel!$DK$2:$EK$2,0))*$C1010,"")</f>
        <v/>
      </c>
      <c r="EA1010" s="273" t="str" cm="1">
        <f t="array" ref="EA1010">IF(ISNUMBER(DataModel!EA$112),INDEX(DataModel!$DK$4:$EK$130,MATCH(1,(DataModel!$A$4:$A$130=$A1010)*(DataModel!$B$4:$B$130=$B1010),0),MATCH(EA$3,DataModel!$DK$2:$EK$2,0))*$C1010,"")</f>
        <v/>
      </c>
      <c r="EB1010" s="273" t="str" cm="1">
        <f t="array" ref="EB1010">IF(ISNUMBER(DataModel!EB$112),INDEX(DataModel!$DK$4:$EK$130,MATCH(1,(DataModel!$A$4:$A$130=$A1010)*(DataModel!$B$4:$B$130=$B1010),0),MATCH(EB$3,DataModel!$DK$2:$EK$2,0))*$C1010,"")</f>
        <v/>
      </c>
      <c r="EC1010" s="273" t="str" cm="1">
        <f t="array" ref="EC1010">IF(ISNUMBER(DataModel!EC$112),INDEX(DataModel!$DK$4:$EK$130,MATCH(1,(DataModel!$A$4:$A$130=$A1010)*(DataModel!$B$4:$B$130=$B1010),0),MATCH(EC$3,DataModel!$DK$2:$EK$2,0))*$C1010,"")</f>
        <v/>
      </c>
      <c r="ED1010" s="273" t="str" cm="1">
        <f t="array" ref="ED1010">IF(ISNUMBER(DataModel!ED$112),INDEX(DataModel!$DK$4:$EK$130,MATCH(1,(DataModel!$A$4:$A$130=$A1010)*(DataModel!$B$4:$B$130=$B1010),0),MATCH(ED$3,DataModel!$DK$2:$EK$2,0))*$C1010,"")</f>
        <v/>
      </c>
      <c r="EE1010" s="273" t="str" cm="1">
        <f t="array" ref="EE1010">IF(ISNUMBER(DataModel!EE$112),INDEX(DataModel!$DK$4:$EK$130,MATCH(1,(DataModel!$A$4:$A$130=$A1010)*(DataModel!$B$4:$B$130=$B1010),0),MATCH(EE$3,DataModel!$DK$2:$EK$2,0))*$C1010,"")</f>
        <v/>
      </c>
      <c r="EF1010" s="273" t="str" cm="1">
        <f t="array" ref="EF1010">IF(ISNUMBER(DataModel!EF$112),INDEX(DataModel!$DK$4:$EK$130,MATCH(1,(DataModel!$A$4:$A$130=$A1010)*(DataModel!$B$4:$B$130=$B1010),0),MATCH(EF$3,DataModel!$DK$2:$EK$2,0))*$C1010,"")</f>
        <v/>
      </c>
      <c r="EG1010" s="273" t="str" cm="1">
        <f t="array" ref="EG1010">IF(ISNUMBER(DataModel!EG$112),INDEX(DataModel!$DK$4:$EK$130,MATCH(1,(DataModel!$A$4:$A$130=$A1010)*(DataModel!$B$4:$B$130=$B1010),0),MATCH(EG$3,DataModel!$DK$2:$EK$2,0))*$C1010,"")</f>
        <v/>
      </c>
      <c r="EH1010" s="273" t="str" cm="1">
        <f t="array" ref="EH1010">IF(ISNUMBER(DataModel!EH$112),INDEX(DataModel!$DK$4:$EK$130,MATCH(1,(DataModel!$A$4:$A$130=$A1010)*(DataModel!$B$4:$B$130=$B1010),0),MATCH(EH$3,DataModel!$DK$2:$EK$2,0))*$C1010,"")</f>
        <v/>
      </c>
      <c r="EI1010" s="273" t="str" cm="1">
        <f t="array" ref="EI1010">IF(ISNUMBER(DataModel!EI$112),INDEX(DataModel!$DK$4:$EK$130,MATCH(1,(DataModel!$A$4:$A$130=$A1010)*(DataModel!$B$4:$B$130=$B1010),0),MATCH(EI$3,DataModel!$DK$2:$EK$2,0))*$C1010,"")</f>
        <v/>
      </c>
      <c r="EJ1010" s="273" t="str" cm="1">
        <f t="array" ref="EJ1010">IF(ISNUMBER(DataModel!EJ$112),INDEX(DataModel!$DK$4:$EK$130,MATCH(1,(DataModel!$A$4:$A$130=$A1010)*(DataModel!$B$4:$B$130=$B1010),0),MATCH(EJ$3,DataModel!$DK$2:$EK$2,0))*$C1010,"")</f>
        <v/>
      </c>
      <c r="EK1010" s="273" t="str" cm="1">
        <f t="array" ref="EK1010">IF(ISNUMBER(DataModel!EK$112),INDEX(DataModel!$DK$4:$EK$130,MATCH(1,(DataModel!$A$4:$A$130=$A1010)*(DataModel!$B$4:$B$130=$B1010),0),MATCH(EK$3,DataModel!$DK$2:$EK$2,0))*$C1010,"")</f>
        <v/>
      </c>
    </row>
    <row r="1011" spans="1:141" x14ac:dyDescent="0.25">
      <c r="A1011" s="129"/>
      <c r="B1011" s="129"/>
      <c r="C1011" s="129"/>
      <c r="D1011" s="129"/>
      <c r="E1011" s="122"/>
      <c r="F1011" s="130"/>
      <c r="G1011" s="122"/>
      <c r="H1011" s="122"/>
      <c r="I1011" s="122"/>
      <c r="J1011" s="130"/>
      <c r="K1011" s="122"/>
      <c r="L1011" s="122"/>
      <c r="M1011" s="122"/>
      <c r="N1011" s="130"/>
      <c r="O1011" s="122"/>
      <c r="P1011" s="122"/>
      <c r="Q1011" s="122"/>
      <c r="R1011" s="130"/>
      <c r="S1011" s="122"/>
      <c r="T1011" s="122"/>
      <c r="U1011" s="122"/>
      <c r="V1011" s="130"/>
      <c r="W1011" s="122"/>
      <c r="X1011" s="122"/>
      <c r="Y1011" s="122"/>
      <c r="Z1011" s="130"/>
      <c r="AA1011" s="122"/>
      <c r="AB1011" s="122"/>
      <c r="AC1011" s="122"/>
      <c r="AD1011" s="130"/>
      <c r="AE1011" s="122"/>
      <c r="AF1011" s="122"/>
      <c r="AG1011" s="122"/>
      <c r="AH1011" s="130"/>
      <c r="AI1011" s="122"/>
      <c r="AJ1011" s="122"/>
      <c r="AK1011" s="122"/>
      <c r="AL1011" s="130"/>
      <c r="AM1011" s="122"/>
      <c r="AN1011" s="122"/>
      <c r="AO1011" s="122"/>
      <c r="AP1011" s="130"/>
      <c r="AQ1011" s="122"/>
      <c r="AR1011" s="122"/>
      <c r="AS1011" s="122"/>
      <c r="AT1011" s="130"/>
      <c r="AU1011" s="122"/>
      <c r="AV1011" s="122"/>
      <c r="AW1011" s="122"/>
      <c r="AX1011" s="130"/>
      <c r="AY1011" s="122"/>
      <c r="AZ1011" s="122"/>
      <c r="BA1011" s="122"/>
      <c r="BB1011" s="130"/>
      <c r="BC1011" s="122"/>
      <c r="BD1011" s="122"/>
      <c r="BE1011" s="122"/>
      <c r="BF1011" s="130"/>
      <c r="BG1011" s="122"/>
      <c r="BH1011" s="122"/>
      <c r="BI1011" s="122"/>
      <c r="BJ1011" s="130"/>
      <c r="BK1011" s="122"/>
      <c r="BL1011" s="122"/>
      <c r="BM1011" s="122"/>
      <c r="BN1011" s="130"/>
      <c r="BO1011" s="122"/>
      <c r="BP1011" s="122"/>
      <c r="BQ1011" s="122"/>
      <c r="BR1011" s="130"/>
      <c r="BS1011" s="122"/>
      <c r="BT1011" s="122"/>
      <c r="BU1011" s="122"/>
      <c r="BV1011" s="130"/>
      <c r="BW1011" s="122"/>
      <c r="BX1011" s="122"/>
      <c r="BY1011" s="122"/>
      <c r="BZ1011" s="130"/>
      <c r="CA1011" s="122"/>
      <c r="CB1011" s="122"/>
      <c r="CC1011" s="122"/>
      <c r="CD1011" s="130"/>
      <c r="CE1011" s="122"/>
      <c r="CF1011" s="122"/>
      <c r="CG1011" s="122"/>
      <c r="CH1011" s="130"/>
      <c r="CI1011" s="122"/>
      <c r="CJ1011" s="122"/>
      <c r="CK1011" s="122"/>
      <c r="CL1011" s="130"/>
      <c r="CM1011" s="122"/>
      <c r="CN1011" s="122"/>
      <c r="CO1011" s="122"/>
      <c r="CP1011" s="130"/>
      <c r="CQ1011" s="122"/>
      <c r="CR1011" s="122"/>
      <c r="CS1011" s="122"/>
      <c r="CT1011" s="130"/>
      <c r="CU1011" s="122"/>
      <c r="CV1011" s="122"/>
      <c r="CW1011" s="122"/>
      <c r="CX1011" s="130"/>
      <c r="CY1011" s="122"/>
      <c r="CZ1011" s="122"/>
      <c r="DA1011" s="122"/>
      <c r="DB1011" s="130"/>
      <c r="DC1011" s="122"/>
      <c r="DD1011" s="122"/>
      <c r="DE1011" s="122"/>
      <c r="DF1011" s="130"/>
      <c r="DG1011" s="122"/>
      <c r="DH1011" s="122"/>
      <c r="DI1011" s="131"/>
      <c r="DK1011" s="122"/>
      <c r="DL1011" s="122"/>
      <c r="DM1011" s="122"/>
      <c r="DN1011" s="122"/>
      <c r="DO1011" s="122"/>
      <c r="DP1011" s="122"/>
      <c r="DQ1011" s="122"/>
      <c r="DR1011" s="122"/>
      <c r="DS1011" s="122"/>
      <c r="DT1011" s="122"/>
      <c r="DU1011" s="122"/>
      <c r="DV1011" s="122"/>
      <c r="DW1011" s="122"/>
      <c r="DX1011" s="122"/>
      <c r="DY1011" s="122"/>
      <c r="DZ1011" s="122"/>
      <c r="EA1011" s="122"/>
      <c r="EB1011" s="122"/>
      <c r="EC1011" s="122"/>
      <c r="ED1011" s="122"/>
      <c r="EE1011" s="122"/>
      <c r="EF1011" s="122"/>
      <c r="EG1011" s="122"/>
      <c r="EH1011" s="122"/>
      <c r="EI1011" s="122"/>
      <c r="EJ1011" s="122"/>
      <c r="EK1011" s="122"/>
    </row>
    <row r="1012" spans="1:141" x14ac:dyDescent="0.25">
      <c r="A1012" s="129"/>
      <c r="B1012" s="129"/>
      <c r="C1012" s="129"/>
      <c r="D1012" s="129"/>
      <c r="E1012" s="275"/>
      <c r="F1012" s="276"/>
      <c r="G1012" s="275"/>
      <c r="H1012" s="275"/>
      <c r="I1012" s="275"/>
      <c r="J1012" s="276"/>
      <c r="K1012" s="275"/>
      <c r="L1012" s="275"/>
      <c r="M1012" s="275"/>
      <c r="N1012" s="276"/>
      <c r="O1012" s="275"/>
      <c r="P1012" s="275"/>
      <c r="Q1012" s="275"/>
      <c r="R1012" s="276"/>
      <c r="S1012" s="275"/>
      <c r="T1012" s="275"/>
      <c r="U1012" s="275"/>
      <c r="V1012" s="276"/>
      <c r="W1012" s="275"/>
      <c r="X1012" s="275"/>
      <c r="Y1012" s="275"/>
      <c r="Z1012" s="276"/>
      <c r="AA1012" s="275"/>
      <c r="AB1012" s="275"/>
      <c r="AC1012" s="275"/>
      <c r="AD1012" s="276"/>
      <c r="AE1012" s="275"/>
      <c r="AF1012" s="275"/>
      <c r="AG1012" s="275"/>
      <c r="AH1012" s="276"/>
      <c r="AI1012" s="275"/>
      <c r="AJ1012" s="275"/>
      <c r="AK1012" s="275"/>
      <c r="AL1012" s="276"/>
      <c r="AM1012" s="275"/>
      <c r="AN1012" s="275"/>
      <c r="AO1012" s="275"/>
      <c r="AP1012" s="276"/>
      <c r="AQ1012" s="275"/>
      <c r="AR1012" s="275"/>
      <c r="AS1012" s="275"/>
      <c r="AT1012" s="276"/>
      <c r="AU1012" s="275"/>
      <c r="AV1012" s="275"/>
      <c r="AW1012" s="275"/>
      <c r="AX1012" s="276"/>
      <c r="AY1012" s="275"/>
      <c r="AZ1012" s="275"/>
      <c r="BA1012" s="275"/>
      <c r="BB1012" s="276"/>
      <c r="BC1012" s="275"/>
      <c r="BD1012" s="275"/>
      <c r="BE1012" s="275"/>
      <c r="BF1012" s="276"/>
      <c r="BG1012" s="275"/>
      <c r="BH1012" s="275"/>
      <c r="BI1012" s="275"/>
      <c r="BJ1012" s="276"/>
      <c r="BK1012" s="275"/>
      <c r="BL1012" s="275"/>
      <c r="BM1012" s="275"/>
      <c r="BN1012" s="276"/>
      <c r="BO1012" s="275"/>
      <c r="BP1012" s="275"/>
      <c r="BQ1012" s="275"/>
      <c r="BR1012" s="276"/>
      <c r="BS1012" s="275"/>
      <c r="BT1012" s="275"/>
      <c r="BU1012" s="275"/>
      <c r="BV1012" s="276"/>
      <c r="BW1012" s="275"/>
      <c r="BX1012" s="275"/>
      <c r="BY1012" s="275"/>
      <c r="BZ1012" s="276"/>
      <c r="CA1012" s="275"/>
      <c r="CB1012" s="275"/>
      <c r="CC1012" s="275"/>
      <c r="CD1012" s="276"/>
      <c r="CE1012" s="275"/>
      <c r="CF1012" s="275"/>
      <c r="CG1012" s="275"/>
      <c r="CH1012" s="276"/>
      <c r="CI1012" s="275"/>
      <c r="CJ1012" s="275"/>
      <c r="CK1012" s="275"/>
      <c r="CL1012" s="276"/>
      <c r="CM1012" s="275"/>
      <c r="CN1012" s="275"/>
      <c r="CO1012" s="275"/>
      <c r="CP1012" s="276"/>
      <c r="CQ1012" s="275"/>
      <c r="CR1012" s="275"/>
      <c r="CS1012" s="275"/>
      <c r="CT1012" s="276"/>
      <c r="CU1012" s="275"/>
      <c r="CV1012" s="275"/>
      <c r="CW1012" s="275"/>
      <c r="CX1012" s="276"/>
      <c r="CY1012" s="275"/>
      <c r="CZ1012" s="275"/>
      <c r="DA1012" s="275"/>
      <c r="DB1012" s="276"/>
      <c r="DC1012" s="275"/>
      <c r="DD1012" s="275"/>
      <c r="DE1012" s="275"/>
      <c r="DF1012" s="276"/>
      <c r="DG1012" s="275"/>
      <c r="DH1012" s="275"/>
      <c r="DI1012" s="277"/>
      <c r="DK1012" s="275"/>
      <c r="DL1012" s="275"/>
      <c r="DM1012" s="275"/>
      <c r="DN1012" s="275"/>
      <c r="DO1012" s="275"/>
      <c r="DP1012" s="275"/>
      <c r="DQ1012" s="275"/>
      <c r="DR1012" s="275"/>
      <c r="DS1012" s="275"/>
      <c r="DT1012" s="275"/>
      <c r="DU1012" s="275"/>
      <c r="DV1012" s="275"/>
      <c r="DW1012" s="275"/>
      <c r="DX1012" s="275"/>
      <c r="DY1012" s="275"/>
      <c r="DZ1012" s="275"/>
      <c r="EA1012" s="275"/>
      <c r="EB1012" s="275"/>
      <c r="EC1012" s="275"/>
      <c r="ED1012" s="275"/>
      <c r="EE1012" s="275"/>
      <c r="EF1012" s="275"/>
      <c r="EG1012" s="275"/>
      <c r="EH1012" s="275"/>
      <c r="EI1012" s="275"/>
      <c r="EJ1012" s="275"/>
      <c r="EK1012" s="275"/>
    </row>
    <row r="1013" spans="1:141" s="36" customFormat="1" x14ac:dyDescent="0.25">
      <c r="A1013" s="170"/>
      <c r="B1013" s="170"/>
      <c r="C1013" s="171"/>
      <c r="D1013" s="170"/>
      <c r="E1013" s="36" t="s">
        <v>250</v>
      </c>
      <c r="F1013" s="105" t="str">
        <f>IFERROR(CHOOSE($E$997,F1014,F1015,F1016),"")</f>
        <v/>
      </c>
      <c r="G1013" s="106" t="str">
        <f t="shared" ref="G1013" si="2274">IFERROR(CHOOSE($E$997,G1014,G1015,G1016),"")</f>
        <v/>
      </c>
      <c r="H1013" s="106" t="str">
        <f t="shared" ref="H1013" si="2275">IFERROR(CHOOSE($E$997,H1014,H1015,H1016),"")</f>
        <v/>
      </c>
      <c r="I1013" s="107" t="str">
        <f t="shared" ref="I1013" si="2276">IFERROR(CHOOSE($E$997,I1014,I1015,I1016),"")</f>
        <v/>
      </c>
      <c r="J1013" s="105" t="str">
        <f t="shared" ref="J1013" si="2277">IFERROR(CHOOSE($E$997,J1014,J1015,J1016),"")</f>
        <v/>
      </c>
      <c r="K1013" s="106" t="str">
        <f t="shared" ref="K1013" si="2278">IFERROR(CHOOSE($E$997,K1014,K1015,K1016),"")</f>
        <v/>
      </c>
      <c r="L1013" s="106" t="str">
        <f t="shared" ref="L1013" si="2279">IFERROR(CHOOSE($E$997,L1014,L1015,L1016),"")</f>
        <v/>
      </c>
      <c r="M1013" s="107" t="str">
        <f t="shared" ref="M1013" si="2280">IFERROR(CHOOSE($E$997,M1014,M1015,M1016),"")</f>
        <v/>
      </c>
      <c r="N1013" s="105" t="str">
        <f t="shared" ref="N1013" si="2281">IFERROR(CHOOSE($E$997,N1014,N1015,N1016),"")</f>
        <v/>
      </c>
      <c r="O1013" s="106" t="str">
        <f t="shared" ref="O1013" si="2282">IFERROR(CHOOSE($E$997,O1014,O1015,O1016),"")</f>
        <v/>
      </c>
      <c r="P1013" s="106" t="str">
        <f t="shared" ref="P1013" si="2283">IFERROR(CHOOSE($E$997,P1014,P1015,P1016),"")</f>
        <v/>
      </c>
      <c r="Q1013" s="107" t="str">
        <f t="shared" ref="Q1013" si="2284">IFERROR(CHOOSE($E$997,Q1014,Q1015,Q1016),"")</f>
        <v/>
      </c>
      <c r="R1013" s="105" t="str">
        <f t="shared" ref="R1013" si="2285">IFERROR(CHOOSE($E$997,R1014,R1015,R1016),"")</f>
        <v/>
      </c>
      <c r="S1013" s="106" t="str">
        <f t="shared" ref="S1013" si="2286">IFERROR(CHOOSE($E$997,S1014,S1015,S1016),"")</f>
        <v/>
      </c>
      <c r="T1013" s="106" t="str">
        <f t="shared" ref="T1013" si="2287">IFERROR(CHOOSE($E$997,T1014,T1015,T1016),"")</f>
        <v/>
      </c>
      <c r="U1013" s="107" t="str">
        <f t="shared" ref="U1013" si="2288">IFERROR(CHOOSE($E$997,U1014,U1015,U1016),"")</f>
        <v/>
      </c>
      <c r="V1013" s="105" t="str">
        <f t="shared" ref="V1013" si="2289">IFERROR(CHOOSE($E$997,V1014,V1015,V1016),"")</f>
        <v/>
      </c>
      <c r="W1013" s="106" t="str">
        <f t="shared" ref="W1013" si="2290">IFERROR(CHOOSE($E$997,W1014,W1015,W1016),"")</f>
        <v/>
      </c>
      <c r="X1013" s="106" t="str">
        <f t="shared" ref="X1013" si="2291">IFERROR(CHOOSE($E$997,X1014,X1015,X1016),"")</f>
        <v/>
      </c>
      <c r="Y1013" s="107" t="str">
        <f t="shared" ref="Y1013" si="2292">IFERROR(CHOOSE($E$997,Y1014,Y1015,Y1016),"")</f>
        <v/>
      </c>
      <c r="Z1013" s="105" t="str">
        <f t="shared" ref="Z1013" si="2293">IFERROR(CHOOSE($E$997,Z1014,Z1015,Z1016),"")</f>
        <v/>
      </c>
      <c r="AA1013" s="106" t="str">
        <f t="shared" ref="AA1013" si="2294">IFERROR(CHOOSE($E$997,AA1014,AA1015,AA1016),"")</f>
        <v/>
      </c>
      <c r="AB1013" s="106" t="str">
        <f t="shared" ref="AB1013" si="2295">IFERROR(CHOOSE($E$997,AB1014,AB1015,AB1016),"")</f>
        <v/>
      </c>
      <c r="AC1013" s="107" t="str">
        <f t="shared" ref="AC1013" si="2296">IFERROR(CHOOSE($E$997,AC1014,AC1015,AC1016),"")</f>
        <v/>
      </c>
      <c r="AD1013" s="105" t="str">
        <f t="shared" ref="AD1013" si="2297">IFERROR(CHOOSE($E$997,AD1014,AD1015,AD1016),"")</f>
        <v/>
      </c>
      <c r="AE1013" s="106" t="str">
        <f t="shared" ref="AE1013" si="2298">IFERROR(CHOOSE($E$997,AE1014,AE1015,AE1016),"")</f>
        <v/>
      </c>
      <c r="AF1013" s="106" t="str">
        <f t="shared" ref="AF1013" si="2299">IFERROR(CHOOSE($E$997,AF1014,AF1015,AF1016),"")</f>
        <v/>
      </c>
      <c r="AG1013" s="107" t="str">
        <f t="shared" ref="AG1013" si="2300">IFERROR(CHOOSE($E$997,AG1014,AG1015,AG1016),"")</f>
        <v/>
      </c>
      <c r="AH1013" s="105" t="str">
        <f t="shared" ref="AH1013" si="2301">IFERROR(CHOOSE($E$997,AH1014,AH1015,AH1016),"")</f>
        <v/>
      </c>
      <c r="AI1013" s="106" t="str">
        <f t="shared" ref="AI1013" si="2302">IFERROR(CHOOSE($E$997,AI1014,AI1015,AI1016),"")</f>
        <v/>
      </c>
      <c r="AJ1013" s="106" t="str">
        <f t="shared" ref="AJ1013" si="2303">IFERROR(CHOOSE($E$997,AJ1014,AJ1015,AJ1016),"")</f>
        <v/>
      </c>
      <c r="AK1013" s="107" t="str">
        <f t="shared" ref="AK1013" si="2304">IFERROR(CHOOSE($E$997,AK1014,AK1015,AK1016),"")</f>
        <v/>
      </c>
      <c r="AL1013" s="105" t="str">
        <f t="shared" ref="AL1013" si="2305">IFERROR(CHOOSE($E$997,AL1014,AL1015,AL1016),"")</f>
        <v/>
      </c>
      <c r="AM1013" s="106" t="str">
        <f t="shared" ref="AM1013" si="2306">IFERROR(CHOOSE($E$997,AM1014,AM1015,AM1016),"")</f>
        <v/>
      </c>
      <c r="AN1013" s="106" t="str">
        <f t="shared" ref="AN1013" si="2307">IFERROR(CHOOSE($E$997,AN1014,AN1015,AN1016),"")</f>
        <v/>
      </c>
      <c r="AO1013" s="107" t="str">
        <f t="shared" ref="AO1013" si="2308">IFERROR(CHOOSE($E$997,AO1014,AO1015,AO1016),"")</f>
        <v/>
      </c>
      <c r="AP1013" s="105" t="str">
        <f t="shared" ref="AP1013" si="2309">IFERROR(CHOOSE($E$997,AP1014,AP1015,AP1016),"")</f>
        <v/>
      </c>
      <c r="AQ1013" s="106" t="str">
        <f t="shared" ref="AQ1013" si="2310">IFERROR(CHOOSE($E$997,AQ1014,AQ1015,AQ1016),"")</f>
        <v/>
      </c>
      <c r="AR1013" s="106" t="str">
        <f t="shared" ref="AR1013" si="2311">IFERROR(CHOOSE($E$997,AR1014,AR1015,AR1016),"")</f>
        <v/>
      </c>
      <c r="AS1013" s="107" t="str">
        <f t="shared" ref="AS1013" si="2312">IFERROR(CHOOSE($E$997,AS1014,AS1015,AS1016),"")</f>
        <v/>
      </c>
      <c r="AT1013" s="105" t="str">
        <f t="shared" ref="AT1013" si="2313">IFERROR(CHOOSE($E$997,AT1014,AT1015,AT1016),"")</f>
        <v/>
      </c>
      <c r="AU1013" s="106" t="str">
        <f t="shared" ref="AU1013" si="2314">IFERROR(CHOOSE($E$997,AU1014,AU1015,AU1016),"")</f>
        <v/>
      </c>
      <c r="AV1013" s="106" t="str">
        <f t="shared" ref="AV1013" si="2315">IFERROR(CHOOSE($E$997,AV1014,AV1015,AV1016),"")</f>
        <v/>
      </c>
      <c r="AW1013" s="107" t="str">
        <f t="shared" ref="AW1013" si="2316">IFERROR(CHOOSE($E$997,AW1014,AW1015,AW1016),"")</f>
        <v/>
      </c>
      <c r="AX1013" s="105" t="str">
        <f t="shared" ref="AX1013" si="2317">IFERROR(CHOOSE($E$997,AX1014,AX1015,AX1016),"")</f>
        <v/>
      </c>
      <c r="AY1013" s="106" t="str">
        <f t="shared" ref="AY1013" si="2318">IFERROR(CHOOSE($E$997,AY1014,AY1015,AY1016),"")</f>
        <v/>
      </c>
      <c r="AZ1013" s="106" t="str">
        <f t="shared" ref="AZ1013" si="2319">IFERROR(CHOOSE($E$997,AZ1014,AZ1015,AZ1016),"")</f>
        <v/>
      </c>
      <c r="BA1013" s="107" t="str">
        <f t="shared" ref="BA1013" si="2320">IFERROR(CHOOSE($E$997,BA1014,BA1015,BA1016),"")</f>
        <v/>
      </c>
      <c r="BB1013" s="105" t="str">
        <f t="shared" ref="BB1013" si="2321">IFERROR(CHOOSE($E$997,BB1014,BB1015,BB1016),"")</f>
        <v/>
      </c>
      <c r="BC1013" s="106" t="str">
        <f t="shared" ref="BC1013" si="2322">IFERROR(CHOOSE($E$997,BC1014,BC1015,BC1016),"")</f>
        <v/>
      </c>
      <c r="BD1013" s="106" t="str">
        <f t="shared" ref="BD1013" si="2323">IFERROR(CHOOSE($E$997,BD1014,BD1015,BD1016),"")</f>
        <v/>
      </c>
      <c r="BE1013" s="107" t="str">
        <f t="shared" ref="BE1013" si="2324">IFERROR(CHOOSE($E$997,BE1014,BE1015,BE1016),"")</f>
        <v/>
      </c>
      <c r="BF1013" s="105" t="str">
        <f t="shared" ref="BF1013" si="2325">IFERROR(CHOOSE($E$997,BF1014,BF1015,BF1016),"")</f>
        <v/>
      </c>
      <c r="BG1013" s="106" t="str">
        <f t="shared" ref="BG1013" si="2326">IFERROR(CHOOSE($E$997,BG1014,BG1015,BG1016),"")</f>
        <v/>
      </c>
      <c r="BH1013" s="106" t="str">
        <f t="shared" ref="BH1013" si="2327">IFERROR(CHOOSE($E$997,BH1014,BH1015,BH1016),"")</f>
        <v/>
      </c>
      <c r="BI1013" s="107" t="str">
        <f t="shared" ref="BI1013" si="2328">IFERROR(CHOOSE($E$997,BI1014,BI1015,BI1016),"")</f>
        <v/>
      </c>
      <c r="BJ1013" s="105" t="str">
        <f t="shared" ref="BJ1013" si="2329">IFERROR(CHOOSE($E$997,BJ1014,BJ1015,BJ1016),"")</f>
        <v/>
      </c>
      <c r="BK1013" s="106" t="str">
        <f t="shared" ref="BK1013" si="2330">IFERROR(CHOOSE($E$997,BK1014,BK1015,BK1016),"")</f>
        <v/>
      </c>
      <c r="BL1013" s="106" t="str">
        <f t="shared" ref="BL1013" si="2331">IFERROR(CHOOSE($E$997,BL1014,BL1015,BL1016),"")</f>
        <v/>
      </c>
      <c r="BM1013" s="107" t="str">
        <f t="shared" ref="BM1013" si="2332">IFERROR(CHOOSE($E$997,BM1014,BM1015,BM1016),"")</f>
        <v/>
      </c>
      <c r="BN1013" s="105" t="str">
        <f t="shared" ref="BN1013" si="2333">IFERROR(CHOOSE($E$997,BN1014,BN1015,BN1016),"")</f>
        <v/>
      </c>
      <c r="BO1013" s="106" t="str">
        <f t="shared" ref="BO1013" si="2334">IFERROR(CHOOSE($E$997,BO1014,BO1015,BO1016),"")</f>
        <v/>
      </c>
      <c r="BP1013" s="106" t="str">
        <f t="shared" ref="BP1013" si="2335">IFERROR(CHOOSE($E$997,BP1014,BP1015,BP1016),"")</f>
        <v/>
      </c>
      <c r="BQ1013" s="107" t="str">
        <f t="shared" ref="BQ1013" si="2336">IFERROR(CHOOSE($E$997,BQ1014,BQ1015,BQ1016),"")</f>
        <v/>
      </c>
      <c r="BR1013" s="105" t="str">
        <f t="shared" ref="BR1013" si="2337">IFERROR(CHOOSE($E$997,BR1014,BR1015,BR1016),"")</f>
        <v/>
      </c>
      <c r="BS1013" s="106" t="str">
        <f t="shared" ref="BS1013" si="2338">IFERROR(CHOOSE($E$997,BS1014,BS1015,BS1016),"")</f>
        <v/>
      </c>
      <c r="BT1013" s="106" t="str">
        <f t="shared" ref="BT1013" si="2339">IFERROR(CHOOSE($E$997,BT1014,BT1015,BT1016),"")</f>
        <v/>
      </c>
      <c r="BU1013" s="107" t="str">
        <f t="shared" ref="BU1013" si="2340">IFERROR(CHOOSE($E$997,BU1014,BU1015,BU1016),"")</f>
        <v/>
      </c>
      <c r="BV1013" s="105" t="str">
        <f t="shared" ref="BV1013" si="2341">IFERROR(CHOOSE($E$997,BV1014,BV1015,BV1016),"")</f>
        <v/>
      </c>
      <c r="BW1013" s="106" t="str">
        <f t="shared" ref="BW1013" si="2342">IFERROR(CHOOSE($E$997,BW1014,BW1015,BW1016),"")</f>
        <v/>
      </c>
      <c r="BX1013" s="106" t="str">
        <f t="shared" ref="BX1013" si="2343">IFERROR(CHOOSE($E$997,BX1014,BX1015,BX1016),"")</f>
        <v/>
      </c>
      <c r="BY1013" s="107" t="str">
        <f t="shared" ref="BY1013" si="2344">IFERROR(CHOOSE($E$997,BY1014,BY1015,BY1016),"")</f>
        <v/>
      </c>
      <c r="BZ1013" s="105" t="str">
        <f t="shared" ref="BZ1013" si="2345">IFERROR(CHOOSE($E$997,BZ1014,BZ1015,BZ1016),"")</f>
        <v/>
      </c>
      <c r="CA1013" s="106" t="str">
        <f t="shared" ref="CA1013" si="2346">IFERROR(CHOOSE($E$997,CA1014,CA1015,CA1016),"")</f>
        <v/>
      </c>
      <c r="CB1013" s="106" t="str">
        <f t="shared" ref="CB1013" si="2347">IFERROR(CHOOSE($E$997,CB1014,CB1015,CB1016),"")</f>
        <v/>
      </c>
      <c r="CC1013" s="107" t="str">
        <f t="shared" ref="CC1013" si="2348">IFERROR(CHOOSE($E$997,CC1014,CC1015,CC1016),"")</f>
        <v/>
      </c>
      <c r="CD1013" s="105" t="str">
        <f t="shared" ref="CD1013" si="2349">IFERROR(CHOOSE($E$997,CD1014,CD1015,CD1016),"")</f>
        <v/>
      </c>
      <c r="CE1013" s="106" t="str">
        <f t="shared" ref="CE1013" si="2350">IFERROR(CHOOSE($E$997,CE1014,CE1015,CE1016),"")</f>
        <v/>
      </c>
      <c r="CF1013" s="106" t="str">
        <f t="shared" ref="CF1013" si="2351">IFERROR(CHOOSE($E$997,CF1014,CF1015,CF1016),"")</f>
        <v/>
      </c>
      <c r="CG1013" s="107" t="str">
        <f t="shared" ref="CG1013" si="2352">IFERROR(CHOOSE($E$997,CG1014,CG1015,CG1016),"")</f>
        <v/>
      </c>
      <c r="CH1013" s="105" t="str">
        <f t="shared" ref="CH1013" si="2353">IFERROR(CHOOSE($E$997,CH1014,CH1015,CH1016),"")</f>
        <v/>
      </c>
      <c r="CI1013" s="106" t="str">
        <f t="shared" ref="CI1013" si="2354">IFERROR(CHOOSE($E$997,CI1014,CI1015,CI1016),"")</f>
        <v/>
      </c>
      <c r="CJ1013" s="106" t="str">
        <f t="shared" ref="CJ1013" si="2355">IFERROR(CHOOSE($E$997,CJ1014,CJ1015,CJ1016),"")</f>
        <v/>
      </c>
      <c r="CK1013" s="107" t="str">
        <f t="shared" ref="CK1013" si="2356">IFERROR(CHOOSE($E$997,CK1014,CK1015,CK1016),"")</f>
        <v/>
      </c>
      <c r="CL1013" s="105" t="str">
        <f t="shared" ref="CL1013" si="2357">IFERROR(CHOOSE($E$997,CL1014,CL1015,CL1016),"")</f>
        <v/>
      </c>
      <c r="CM1013" s="106" t="str">
        <f t="shared" ref="CM1013" si="2358">IFERROR(CHOOSE($E$997,CM1014,CM1015,CM1016),"")</f>
        <v/>
      </c>
      <c r="CN1013" s="106" t="str">
        <f t="shared" ref="CN1013" si="2359">IFERROR(CHOOSE($E$997,CN1014,CN1015,CN1016),"")</f>
        <v/>
      </c>
      <c r="CO1013" s="107" t="str">
        <f t="shared" ref="CO1013" si="2360">IFERROR(CHOOSE($E$997,CO1014,CO1015,CO1016),"")</f>
        <v/>
      </c>
      <c r="CP1013" s="105" t="str">
        <f t="shared" ref="CP1013" si="2361">IFERROR(CHOOSE($E$997,CP1014,CP1015,CP1016),"")</f>
        <v/>
      </c>
      <c r="CQ1013" s="106" t="str">
        <f t="shared" ref="CQ1013" si="2362">IFERROR(CHOOSE($E$997,CQ1014,CQ1015,CQ1016),"")</f>
        <v/>
      </c>
      <c r="CR1013" s="106" t="str">
        <f t="shared" ref="CR1013" si="2363">IFERROR(CHOOSE($E$997,CR1014,CR1015,CR1016),"")</f>
        <v/>
      </c>
      <c r="CS1013" s="107" t="str">
        <f t="shared" ref="CS1013" si="2364">IFERROR(CHOOSE($E$997,CS1014,CS1015,CS1016),"")</f>
        <v/>
      </c>
      <c r="CT1013" s="105" t="str">
        <f t="shared" ref="CT1013" si="2365">IFERROR(CHOOSE($E$997,CT1014,CT1015,CT1016),"")</f>
        <v/>
      </c>
      <c r="CU1013" s="106" t="str">
        <f t="shared" ref="CU1013" si="2366">IFERROR(CHOOSE($E$997,CU1014,CU1015,CU1016),"")</f>
        <v/>
      </c>
      <c r="CV1013" s="106" t="str">
        <f t="shared" ref="CV1013" si="2367">IFERROR(CHOOSE($E$997,CV1014,CV1015,CV1016),"")</f>
        <v/>
      </c>
      <c r="CW1013" s="107" t="str">
        <f t="shared" ref="CW1013" si="2368">IFERROR(CHOOSE($E$997,CW1014,CW1015,CW1016),"")</f>
        <v/>
      </c>
      <c r="CX1013" s="105" t="str">
        <f t="shared" ref="CX1013" si="2369">IFERROR(CHOOSE($E$997,CX1014,CX1015,CX1016),"")</f>
        <v/>
      </c>
      <c r="CY1013" s="106" t="str">
        <f t="shared" ref="CY1013" si="2370">IFERROR(CHOOSE($E$997,CY1014,CY1015,CY1016),"")</f>
        <v/>
      </c>
      <c r="CZ1013" s="106" t="str">
        <f t="shared" ref="CZ1013" si="2371">IFERROR(CHOOSE($E$997,CZ1014,CZ1015,CZ1016),"")</f>
        <v/>
      </c>
      <c r="DA1013" s="107" t="str">
        <f t="shared" ref="DA1013" si="2372">IFERROR(CHOOSE($E$997,DA1014,DA1015,DA1016),"")</f>
        <v/>
      </c>
      <c r="DB1013" s="105" t="str">
        <f t="shared" ref="DB1013" si="2373">IFERROR(CHOOSE($E$997,DB1014,DB1015,DB1016),"")</f>
        <v/>
      </c>
      <c r="DC1013" s="106" t="str">
        <f t="shared" ref="DC1013" si="2374">IFERROR(CHOOSE($E$997,DC1014,DC1015,DC1016),"")</f>
        <v/>
      </c>
      <c r="DD1013" s="106" t="str">
        <f t="shared" ref="DD1013" si="2375">IFERROR(CHOOSE($E$997,DD1014,DD1015,DD1016),"")</f>
        <v/>
      </c>
      <c r="DE1013" s="107" t="str">
        <f t="shared" ref="DE1013" si="2376">IFERROR(CHOOSE($E$997,DE1014,DE1015,DE1016),"")</f>
        <v/>
      </c>
      <c r="DF1013" s="105" t="str">
        <f t="shared" ref="DF1013" si="2377">IFERROR(CHOOSE($E$997,DF1014,DF1015,DF1016),"")</f>
        <v/>
      </c>
      <c r="DG1013" s="106" t="str">
        <f t="shared" ref="DG1013" si="2378">IFERROR(CHOOSE($E$997,DG1014,DG1015,DG1016),"")</f>
        <v/>
      </c>
      <c r="DH1013" s="106" t="str">
        <f t="shared" ref="DH1013" si="2379">IFERROR(CHOOSE($E$997,DH1014,DH1015,DH1016),"")</f>
        <v/>
      </c>
      <c r="DI1013" s="107" t="str">
        <f t="shared" ref="DI1013" si="2380">IFERROR(CHOOSE($E$997,DI1014,DI1015,DI1016),"")</f>
        <v/>
      </c>
      <c r="DJ1013" s="148"/>
      <c r="DK1013" s="106" t="str">
        <f t="shared" ref="DK1013" si="2381">IFERROR(CHOOSE($E$997,DK1014,DK1015,DK1016),"")</f>
        <v/>
      </c>
      <c r="DL1013" s="106" t="str">
        <f t="shared" ref="DL1013" si="2382">IFERROR(CHOOSE($E$997,DL1014,DL1015,DL1016),"")</f>
        <v/>
      </c>
      <c r="DM1013" s="106" t="str">
        <f t="shared" ref="DM1013" si="2383">IFERROR(CHOOSE($E$997,DM1014,DM1015,DM1016),"")</f>
        <v/>
      </c>
      <c r="DN1013" s="106" t="str">
        <f t="shared" ref="DN1013" si="2384">IFERROR(CHOOSE($E$997,DN1014,DN1015,DN1016),"")</f>
        <v/>
      </c>
      <c r="DO1013" s="106" t="str">
        <f t="shared" ref="DO1013" si="2385">IFERROR(CHOOSE($E$997,DO1014,DO1015,DO1016),"")</f>
        <v/>
      </c>
      <c r="DP1013" s="106" t="str">
        <f t="shared" ref="DP1013" si="2386">IFERROR(CHOOSE($E$997,DP1014,DP1015,DP1016),"")</f>
        <v/>
      </c>
      <c r="DQ1013" s="106" t="str">
        <f t="shared" ref="DQ1013" si="2387">IFERROR(CHOOSE($E$997,DQ1014,DQ1015,DQ1016),"")</f>
        <v/>
      </c>
      <c r="DR1013" s="106" t="str">
        <f t="shared" ref="DR1013" si="2388">IFERROR(CHOOSE($E$997,DR1014,DR1015,DR1016),"")</f>
        <v/>
      </c>
      <c r="DS1013" s="106" t="str">
        <f t="shared" ref="DS1013" si="2389">IFERROR(CHOOSE($E$997,DS1014,DS1015,DS1016),"")</f>
        <v/>
      </c>
      <c r="DT1013" s="106" t="str">
        <f t="shared" ref="DT1013" si="2390">IFERROR(CHOOSE($E$997,DT1014,DT1015,DT1016),"")</f>
        <v/>
      </c>
      <c r="DU1013" s="106" t="str">
        <f t="shared" ref="DU1013" si="2391">IFERROR(CHOOSE($E$997,DU1014,DU1015,DU1016),"")</f>
        <v/>
      </c>
      <c r="DV1013" s="106" t="str">
        <f t="shared" ref="DV1013" si="2392">IFERROR(CHOOSE($E$997,DV1014,DV1015,DV1016),"")</f>
        <v/>
      </c>
      <c r="DW1013" s="106" t="str">
        <f t="shared" ref="DW1013" si="2393">IFERROR(CHOOSE($E$997,DW1014,DW1015,DW1016),"")</f>
        <v/>
      </c>
      <c r="DX1013" s="106" t="str">
        <f t="shared" ref="DX1013" si="2394">IFERROR(CHOOSE($E$997,DX1014,DX1015,DX1016),"")</f>
        <v/>
      </c>
      <c r="DY1013" s="106" t="str">
        <f t="shared" ref="DY1013" si="2395">IFERROR(CHOOSE($E$997,DY1014,DY1015,DY1016),"")</f>
        <v/>
      </c>
      <c r="DZ1013" s="106" t="str">
        <f t="shared" ref="DZ1013" si="2396">IFERROR(CHOOSE($E$997,DZ1014,DZ1015,DZ1016),"")</f>
        <v/>
      </c>
      <c r="EA1013" s="106" t="str">
        <f t="shared" ref="EA1013" si="2397">IFERROR(CHOOSE($E$997,EA1014,EA1015,EA1016),"")</f>
        <v/>
      </c>
      <c r="EB1013" s="106" t="str">
        <f t="shared" ref="EB1013" si="2398">IFERROR(CHOOSE($E$997,EB1014,EB1015,EB1016),"")</f>
        <v/>
      </c>
      <c r="EC1013" s="106" t="str">
        <f t="shared" ref="EC1013" si="2399">IFERROR(CHOOSE($E$997,EC1014,EC1015,EC1016),"")</f>
        <v/>
      </c>
      <c r="ED1013" s="106" t="str">
        <f t="shared" ref="ED1013" si="2400">IFERROR(CHOOSE($E$997,ED1014,ED1015,ED1016),"")</f>
        <v/>
      </c>
      <c r="EE1013" s="106" t="str">
        <f t="shared" ref="EE1013" si="2401">IFERROR(CHOOSE($E$997,EE1014,EE1015,EE1016),"")</f>
        <v/>
      </c>
      <c r="EF1013" s="106" t="str">
        <f t="shared" ref="EF1013" si="2402">IFERROR(CHOOSE($E$997,EF1014,EF1015,EF1016),"")</f>
        <v/>
      </c>
      <c r="EG1013" s="106" t="str">
        <f t="shared" ref="EG1013" si="2403">IFERROR(CHOOSE($E$997,EG1014,EG1015,EG1016),"")</f>
        <v/>
      </c>
      <c r="EH1013" s="106" t="str">
        <f t="shared" ref="EH1013" si="2404">IFERROR(CHOOSE($E$997,EH1014,EH1015,EH1016),"")</f>
        <v/>
      </c>
      <c r="EI1013" s="106" t="str">
        <f t="shared" ref="EI1013" si="2405">IFERROR(CHOOSE($E$997,EI1014,EI1015,EI1016),"")</f>
        <v/>
      </c>
      <c r="EJ1013" s="106" t="str">
        <f t="shared" ref="EJ1013" si="2406">IFERROR(CHOOSE($E$997,EJ1014,EJ1015,EJ1016),"")</f>
        <v/>
      </c>
      <c r="EK1013" s="106" t="str">
        <f t="shared" ref="EK1013" si="2407">IFERROR(CHOOSE($E$997,EK1014,EK1015,EK1016),"")</f>
        <v/>
      </c>
    </row>
    <row r="1014" spans="1:141" x14ac:dyDescent="0.25">
      <c r="A1014" s="90" t="s">
        <v>453</v>
      </c>
      <c r="B1014" s="90" t="s">
        <v>460</v>
      </c>
      <c r="C1014" s="111">
        <f>$C$6</f>
        <v>9.9999999999999995E-7</v>
      </c>
      <c r="D1014" s="90"/>
      <c r="E1014" t="s">
        <v>473</v>
      </c>
      <c r="F1014" s="133" t="str" cm="1">
        <f t="array" ref="F1014">IF(ISNUMBER(DataModel!F$112),INDEX(DataModel!$F$4:$DI$130,MATCH(1,(DataModel!$A$4:$A$130=$A1014)*(DataModel!$B$4:$B$130=$B1014),0),MATCH(F$3,DataModel!$F$2:$DI$2,0))*$C1014,"")</f>
        <v/>
      </c>
      <c r="G1014" s="34" t="str" cm="1">
        <f t="array" ref="G1014">IF(ISNUMBER(DataModel!G$112),INDEX(DataModel!$F$4:$DI$130,MATCH(1,(DataModel!$A$4:$A$130=$A1014)*(DataModel!$B$4:$B$130=$B1014),0),MATCH(G$3,DataModel!$F$2:$DI$2,0))*$C1014,"")</f>
        <v/>
      </c>
      <c r="H1014" s="34" t="str" cm="1">
        <f t="array" ref="H1014">IF(ISNUMBER(DataModel!H$112),INDEX(DataModel!$F$4:$DI$130,MATCH(1,(DataModel!$A$4:$A$130=$A1014)*(DataModel!$B$4:$B$130=$B1014),0),MATCH(H$3,DataModel!$F$2:$DI$2,0))*$C1014,"")</f>
        <v/>
      </c>
      <c r="I1014" s="134" t="str" cm="1">
        <f t="array" ref="I1014">IF(ISNUMBER(DataModel!I$112),INDEX(DataModel!$F$4:$DI$130,MATCH(1,(DataModel!$A$4:$A$130=$A1014)*(DataModel!$B$4:$B$130=$B1014),0),MATCH(I$3,DataModel!$F$2:$DI$2,0))*$C1014,"")</f>
        <v/>
      </c>
      <c r="J1014" s="133" t="str" cm="1">
        <f t="array" ref="J1014">IF(ISNUMBER(DataModel!J$112),INDEX(DataModel!$F$4:$DI$130,MATCH(1,(DataModel!$A$4:$A$130=$A1014)*(DataModel!$B$4:$B$130=$B1014),0),MATCH(J$3,DataModel!$F$2:$DI$2,0))*$C1014,"")</f>
        <v/>
      </c>
      <c r="K1014" s="34" t="str" cm="1">
        <f t="array" ref="K1014">IF(ISNUMBER(DataModel!K$112),INDEX(DataModel!$F$4:$DI$130,MATCH(1,(DataModel!$A$4:$A$130=$A1014)*(DataModel!$B$4:$B$130=$B1014),0),MATCH(K$3,DataModel!$F$2:$DI$2,0))*$C1014,"")</f>
        <v/>
      </c>
      <c r="L1014" s="34" t="str" cm="1">
        <f t="array" ref="L1014">IF(ISNUMBER(DataModel!L$112),INDEX(DataModel!$F$4:$DI$130,MATCH(1,(DataModel!$A$4:$A$130=$A1014)*(DataModel!$B$4:$B$130=$B1014),0),MATCH(L$3,DataModel!$F$2:$DI$2,0))*$C1014,"")</f>
        <v/>
      </c>
      <c r="M1014" s="134" t="str" cm="1">
        <f t="array" ref="M1014">IF(ISNUMBER(DataModel!M$112),INDEX(DataModel!$F$4:$DI$130,MATCH(1,(DataModel!$A$4:$A$130=$A1014)*(DataModel!$B$4:$B$130=$B1014),0),MATCH(M$3,DataModel!$F$2:$DI$2,0))*$C1014,"")</f>
        <v/>
      </c>
      <c r="N1014" s="133" t="str" cm="1">
        <f t="array" ref="N1014">IF(ISNUMBER(DataModel!N$112),INDEX(DataModel!$F$4:$DI$130,MATCH(1,(DataModel!$A$4:$A$130=$A1014)*(DataModel!$B$4:$B$130=$B1014),0),MATCH(N$3,DataModel!$F$2:$DI$2,0))*$C1014,"")</f>
        <v/>
      </c>
      <c r="O1014" s="34" t="str" cm="1">
        <f t="array" ref="O1014">IF(ISNUMBER(DataModel!O$112),INDEX(DataModel!$F$4:$DI$130,MATCH(1,(DataModel!$A$4:$A$130=$A1014)*(DataModel!$B$4:$B$130=$B1014),0),MATCH(O$3,DataModel!$F$2:$DI$2,0))*$C1014,"")</f>
        <v/>
      </c>
      <c r="P1014" s="34" t="str" cm="1">
        <f t="array" ref="P1014">IF(ISNUMBER(DataModel!P$112),INDEX(DataModel!$F$4:$DI$130,MATCH(1,(DataModel!$A$4:$A$130=$A1014)*(DataModel!$B$4:$B$130=$B1014),0),MATCH(P$3,DataModel!$F$2:$DI$2,0))*$C1014,"")</f>
        <v/>
      </c>
      <c r="Q1014" s="134" t="str" cm="1">
        <f t="array" ref="Q1014">IF(ISNUMBER(DataModel!Q$112),INDEX(DataModel!$F$4:$DI$130,MATCH(1,(DataModel!$A$4:$A$130=$A1014)*(DataModel!$B$4:$B$130=$B1014),0),MATCH(Q$3,DataModel!$F$2:$DI$2,0))*$C1014,"")</f>
        <v/>
      </c>
      <c r="R1014" s="133" t="str" cm="1">
        <f t="array" ref="R1014">IF(ISNUMBER(DataModel!R$112),INDEX(DataModel!$F$4:$DI$130,MATCH(1,(DataModel!$A$4:$A$130=$A1014)*(DataModel!$B$4:$B$130=$B1014),0),MATCH(R$3,DataModel!$F$2:$DI$2,0))*$C1014,"")</f>
        <v/>
      </c>
      <c r="S1014" s="34" t="str" cm="1">
        <f t="array" ref="S1014">IF(ISNUMBER(DataModel!S$112),INDEX(DataModel!$F$4:$DI$130,MATCH(1,(DataModel!$A$4:$A$130=$A1014)*(DataModel!$B$4:$B$130=$B1014),0),MATCH(S$3,DataModel!$F$2:$DI$2,0))*$C1014,"")</f>
        <v/>
      </c>
      <c r="T1014" s="34" t="str" cm="1">
        <f t="array" ref="T1014">IF(ISNUMBER(DataModel!T$112),INDEX(DataModel!$F$4:$DI$130,MATCH(1,(DataModel!$A$4:$A$130=$A1014)*(DataModel!$B$4:$B$130=$B1014),0),MATCH(T$3,DataModel!$F$2:$DI$2,0))*$C1014,"")</f>
        <v/>
      </c>
      <c r="U1014" s="134" t="str" cm="1">
        <f t="array" ref="U1014">IF(ISNUMBER(DataModel!U$112),INDEX(DataModel!$F$4:$DI$130,MATCH(1,(DataModel!$A$4:$A$130=$A1014)*(DataModel!$B$4:$B$130=$B1014),0),MATCH(U$3,DataModel!$F$2:$DI$2,0))*$C1014,"")</f>
        <v/>
      </c>
      <c r="V1014" s="133" t="str" cm="1">
        <f t="array" ref="V1014">IF(ISNUMBER(DataModel!V$112),INDEX(DataModel!$F$4:$DI$130,MATCH(1,(DataModel!$A$4:$A$130=$A1014)*(DataModel!$B$4:$B$130=$B1014),0),MATCH(V$3,DataModel!$F$2:$DI$2,0))*$C1014,"")</f>
        <v/>
      </c>
      <c r="W1014" s="34" t="str" cm="1">
        <f t="array" ref="W1014">IF(ISNUMBER(DataModel!W$112),INDEX(DataModel!$F$4:$DI$130,MATCH(1,(DataModel!$A$4:$A$130=$A1014)*(DataModel!$B$4:$B$130=$B1014),0),MATCH(W$3,DataModel!$F$2:$DI$2,0))*$C1014,"")</f>
        <v/>
      </c>
      <c r="X1014" s="34" t="str" cm="1">
        <f t="array" ref="X1014">IF(ISNUMBER(DataModel!X$112),INDEX(DataModel!$F$4:$DI$130,MATCH(1,(DataModel!$A$4:$A$130=$A1014)*(DataModel!$B$4:$B$130=$B1014),0),MATCH(X$3,DataModel!$F$2:$DI$2,0))*$C1014,"")</f>
        <v/>
      </c>
      <c r="Y1014" s="134" t="str" cm="1">
        <f t="array" ref="Y1014">IF(ISNUMBER(DataModel!Y$112),INDEX(DataModel!$F$4:$DI$130,MATCH(1,(DataModel!$A$4:$A$130=$A1014)*(DataModel!$B$4:$B$130=$B1014),0),MATCH(Y$3,DataModel!$F$2:$DI$2,0))*$C1014,"")</f>
        <v/>
      </c>
      <c r="Z1014" s="133" t="str" cm="1">
        <f t="array" ref="Z1014">IF(ISNUMBER(DataModel!Z$112),INDEX(DataModel!$F$4:$DI$130,MATCH(1,(DataModel!$A$4:$A$130=$A1014)*(DataModel!$B$4:$B$130=$B1014),0),MATCH(Z$3,DataModel!$F$2:$DI$2,0))*$C1014,"")</f>
        <v/>
      </c>
      <c r="AA1014" s="34" t="str" cm="1">
        <f t="array" ref="AA1014">IF(ISNUMBER(DataModel!AA$112),INDEX(DataModel!$F$4:$DI$130,MATCH(1,(DataModel!$A$4:$A$130=$A1014)*(DataModel!$B$4:$B$130=$B1014),0),MATCH(AA$3,DataModel!$F$2:$DI$2,0))*$C1014,"")</f>
        <v/>
      </c>
      <c r="AB1014" s="34" t="str" cm="1">
        <f t="array" ref="AB1014">IF(ISNUMBER(DataModel!AB$112),INDEX(DataModel!$F$4:$DI$130,MATCH(1,(DataModel!$A$4:$A$130=$A1014)*(DataModel!$B$4:$B$130=$B1014),0),MATCH(AB$3,DataModel!$F$2:$DI$2,0))*$C1014,"")</f>
        <v/>
      </c>
      <c r="AC1014" s="134" t="str" cm="1">
        <f t="array" ref="AC1014">IF(ISNUMBER(DataModel!AC$112),INDEX(DataModel!$F$4:$DI$130,MATCH(1,(DataModel!$A$4:$A$130=$A1014)*(DataModel!$B$4:$B$130=$B1014),0),MATCH(AC$3,DataModel!$F$2:$DI$2,0))*$C1014,"")</f>
        <v/>
      </c>
      <c r="AD1014" s="133" t="str" cm="1">
        <f t="array" ref="AD1014">IF(ISNUMBER(DataModel!AD$112),INDEX(DataModel!$F$4:$DI$130,MATCH(1,(DataModel!$A$4:$A$130=$A1014)*(DataModel!$B$4:$B$130=$B1014),0),MATCH(AD$3,DataModel!$F$2:$DI$2,0))*$C1014,"")</f>
        <v/>
      </c>
      <c r="AE1014" s="34" t="str" cm="1">
        <f t="array" ref="AE1014">IF(ISNUMBER(DataModel!AE$112),INDEX(DataModel!$F$4:$DI$130,MATCH(1,(DataModel!$A$4:$A$130=$A1014)*(DataModel!$B$4:$B$130=$B1014),0),MATCH(AE$3,DataModel!$F$2:$DI$2,0))*$C1014,"")</f>
        <v/>
      </c>
      <c r="AF1014" s="34" t="str" cm="1">
        <f t="array" ref="AF1014">IF(ISNUMBER(DataModel!AF$112),INDEX(DataModel!$F$4:$DI$130,MATCH(1,(DataModel!$A$4:$A$130=$A1014)*(DataModel!$B$4:$B$130=$B1014),0),MATCH(AF$3,DataModel!$F$2:$DI$2,0))*$C1014,"")</f>
        <v/>
      </c>
      <c r="AG1014" s="134" t="str" cm="1">
        <f t="array" ref="AG1014">IF(ISNUMBER(DataModel!AG$112),INDEX(DataModel!$F$4:$DI$130,MATCH(1,(DataModel!$A$4:$A$130=$A1014)*(DataModel!$B$4:$B$130=$B1014),0),MATCH(AG$3,DataModel!$F$2:$DI$2,0))*$C1014,"")</f>
        <v/>
      </c>
      <c r="AH1014" s="133" t="str" cm="1">
        <f t="array" ref="AH1014">IF(ISNUMBER(DataModel!AH$112),INDEX(DataModel!$F$4:$DI$130,MATCH(1,(DataModel!$A$4:$A$130=$A1014)*(DataModel!$B$4:$B$130=$B1014),0),MATCH(AH$3,DataModel!$F$2:$DI$2,0))*$C1014,"")</f>
        <v/>
      </c>
      <c r="AI1014" s="34" t="str" cm="1">
        <f t="array" ref="AI1014">IF(ISNUMBER(DataModel!AI$112),INDEX(DataModel!$F$4:$DI$130,MATCH(1,(DataModel!$A$4:$A$130=$A1014)*(DataModel!$B$4:$B$130=$B1014),0),MATCH(AI$3,DataModel!$F$2:$DI$2,0))*$C1014,"")</f>
        <v/>
      </c>
      <c r="AJ1014" s="34" t="str" cm="1">
        <f t="array" ref="AJ1014">IF(ISNUMBER(DataModel!AJ$112),INDEX(DataModel!$F$4:$DI$130,MATCH(1,(DataModel!$A$4:$A$130=$A1014)*(DataModel!$B$4:$B$130=$B1014),0),MATCH(AJ$3,DataModel!$F$2:$DI$2,0))*$C1014,"")</f>
        <v/>
      </c>
      <c r="AK1014" s="134" t="str" cm="1">
        <f t="array" ref="AK1014">IF(ISNUMBER(DataModel!AK$112),INDEX(DataModel!$F$4:$DI$130,MATCH(1,(DataModel!$A$4:$A$130=$A1014)*(DataModel!$B$4:$B$130=$B1014),0),MATCH(AK$3,DataModel!$F$2:$DI$2,0))*$C1014,"")</f>
        <v/>
      </c>
      <c r="AL1014" s="133" t="str" cm="1">
        <f t="array" ref="AL1014">IF(ISNUMBER(DataModel!AL$112),INDEX(DataModel!$F$4:$DI$130,MATCH(1,(DataModel!$A$4:$A$130=$A1014)*(DataModel!$B$4:$B$130=$B1014),0),MATCH(AL$3,DataModel!$F$2:$DI$2,0))*$C1014,"")</f>
        <v/>
      </c>
      <c r="AM1014" s="34" t="str" cm="1">
        <f t="array" ref="AM1014">IF(ISNUMBER(DataModel!AM$112),INDEX(DataModel!$F$4:$DI$130,MATCH(1,(DataModel!$A$4:$A$130=$A1014)*(DataModel!$B$4:$B$130=$B1014),0),MATCH(AM$3,DataModel!$F$2:$DI$2,0))*$C1014,"")</f>
        <v/>
      </c>
      <c r="AN1014" s="34" t="str" cm="1">
        <f t="array" ref="AN1014">IF(ISNUMBER(DataModel!AN$112),INDEX(DataModel!$F$4:$DI$130,MATCH(1,(DataModel!$A$4:$A$130=$A1014)*(DataModel!$B$4:$B$130=$B1014),0),MATCH(AN$3,DataModel!$F$2:$DI$2,0))*$C1014,"")</f>
        <v/>
      </c>
      <c r="AO1014" s="134" t="str" cm="1">
        <f t="array" ref="AO1014">IF(ISNUMBER(DataModel!AO$112),INDEX(DataModel!$F$4:$DI$130,MATCH(1,(DataModel!$A$4:$A$130=$A1014)*(DataModel!$B$4:$B$130=$B1014),0),MATCH(AO$3,DataModel!$F$2:$DI$2,0))*$C1014,"")</f>
        <v/>
      </c>
      <c r="AP1014" s="133" t="str" cm="1">
        <f t="array" ref="AP1014">IF(ISNUMBER(DataModel!AP$112),INDEX(DataModel!$F$4:$DI$130,MATCH(1,(DataModel!$A$4:$A$130=$A1014)*(DataModel!$B$4:$B$130=$B1014),0),MATCH(AP$3,DataModel!$F$2:$DI$2,0))*$C1014,"")</f>
        <v/>
      </c>
      <c r="AQ1014" s="34" t="str" cm="1">
        <f t="array" ref="AQ1014">IF(ISNUMBER(DataModel!AQ$112),INDEX(DataModel!$F$4:$DI$130,MATCH(1,(DataModel!$A$4:$A$130=$A1014)*(DataModel!$B$4:$B$130=$B1014),0),MATCH(AQ$3,DataModel!$F$2:$DI$2,0))*$C1014,"")</f>
        <v/>
      </c>
      <c r="AR1014" s="34" t="str" cm="1">
        <f t="array" ref="AR1014">IF(ISNUMBER(DataModel!AR$112),INDEX(DataModel!$F$4:$DI$130,MATCH(1,(DataModel!$A$4:$A$130=$A1014)*(DataModel!$B$4:$B$130=$B1014),0),MATCH(AR$3,DataModel!$F$2:$DI$2,0))*$C1014,"")</f>
        <v/>
      </c>
      <c r="AS1014" s="134" t="str" cm="1">
        <f t="array" ref="AS1014">IF(ISNUMBER(DataModel!AS$112),INDEX(DataModel!$F$4:$DI$130,MATCH(1,(DataModel!$A$4:$A$130=$A1014)*(DataModel!$B$4:$B$130=$B1014),0),MATCH(AS$3,DataModel!$F$2:$DI$2,0))*$C1014,"")</f>
        <v/>
      </c>
      <c r="AT1014" s="133" t="str" cm="1">
        <f t="array" ref="AT1014">IF(ISNUMBER(DataModel!AT$112),INDEX(DataModel!$F$4:$DI$130,MATCH(1,(DataModel!$A$4:$A$130=$A1014)*(DataModel!$B$4:$B$130=$B1014),0),MATCH(AT$3,DataModel!$F$2:$DI$2,0))*$C1014,"")</f>
        <v/>
      </c>
      <c r="AU1014" s="34" t="str" cm="1">
        <f t="array" ref="AU1014">IF(ISNUMBER(DataModel!AU$112),INDEX(DataModel!$F$4:$DI$130,MATCH(1,(DataModel!$A$4:$A$130=$A1014)*(DataModel!$B$4:$B$130=$B1014),0),MATCH(AU$3,DataModel!$F$2:$DI$2,0))*$C1014,"")</f>
        <v/>
      </c>
      <c r="AV1014" s="34" t="str" cm="1">
        <f t="array" ref="AV1014">IF(ISNUMBER(DataModel!AV$112),INDEX(DataModel!$F$4:$DI$130,MATCH(1,(DataModel!$A$4:$A$130=$A1014)*(DataModel!$B$4:$B$130=$B1014),0),MATCH(AV$3,DataModel!$F$2:$DI$2,0))*$C1014,"")</f>
        <v/>
      </c>
      <c r="AW1014" s="134" t="str" cm="1">
        <f t="array" ref="AW1014">IF(ISNUMBER(DataModel!AW$112),INDEX(DataModel!$F$4:$DI$130,MATCH(1,(DataModel!$A$4:$A$130=$A1014)*(DataModel!$B$4:$B$130=$B1014),0),MATCH(AW$3,DataModel!$F$2:$DI$2,0))*$C1014,"")</f>
        <v/>
      </c>
      <c r="AX1014" s="133" t="str" cm="1">
        <f t="array" ref="AX1014">IF(ISNUMBER(DataModel!AX$112),INDEX(DataModel!$F$4:$DI$130,MATCH(1,(DataModel!$A$4:$A$130=$A1014)*(DataModel!$B$4:$B$130=$B1014),0),MATCH(AX$3,DataModel!$F$2:$DI$2,0))*$C1014,"")</f>
        <v/>
      </c>
      <c r="AY1014" s="34" t="str" cm="1">
        <f t="array" ref="AY1014">IF(ISNUMBER(DataModel!AY$112),INDEX(DataModel!$F$4:$DI$130,MATCH(1,(DataModel!$A$4:$A$130=$A1014)*(DataModel!$B$4:$B$130=$B1014),0),MATCH(AY$3,DataModel!$F$2:$DI$2,0))*$C1014,"")</f>
        <v/>
      </c>
      <c r="AZ1014" s="34" t="str" cm="1">
        <f t="array" ref="AZ1014">IF(ISNUMBER(DataModel!AZ$112),INDEX(DataModel!$F$4:$DI$130,MATCH(1,(DataModel!$A$4:$A$130=$A1014)*(DataModel!$B$4:$B$130=$B1014),0),MATCH(AZ$3,DataModel!$F$2:$DI$2,0))*$C1014,"")</f>
        <v/>
      </c>
      <c r="BA1014" s="134" t="str" cm="1">
        <f t="array" ref="BA1014">IF(ISNUMBER(DataModel!BA$112),INDEX(DataModel!$F$4:$DI$130,MATCH(1,(DataModel!$A$4:$A$130=$A1014)*(DataModel!$B$4:$B$130=$B1014),0),MATCH(BA$3,DataModel!$F$2:$DI$2,0))*$C1014,"")</f>
        <v/>
      </c>
      <c r="BB1014" s="133" t="str" cm="1">
        <f t="array" ref="BB1014">IF(ISNUMBER(DataModel!BB$112),INDEX(DataModel!$F$4:$DI$130,MATCH(1,(DataModel!$A$4:$A$130=$A1014)*(DataModel!$B$4:$B$130=$B1014),0),MATCH(BB$3,DataModel!$F$2:$DI$2,0))*$C1014,"")</f>
        <v/>
      </c>
      <c r="BC1014" s="34" t="str" cm="1">
        <f t="array" ref="BC1014">IF(ISNUMBER(DataModel!BC$112),INDEX(DataModel!$F$4:$DI$130,MATCH(1,(DataModel!$A$4:$A$130=$A1014)*(DataModel!$B$4:$B$130=$B1014),0),MATCH(BC$3,DataModel!$F$2:$DI$2,0))*$C1014,"")</f>
        <v/>
      </c>
      <c r="BD1014" s="34" t="str" cm="1">
        <f t="array" ref="BD1014">IF(ISNUMBER(DataModel!BD$112),INDEX(DataModel!$F$4:$DI$130,MATCH(1,(DataModel!$A$4:$A$130=$A1014)*(DataModel!$B$4:$B$130=$B1014),0),MATCH(BD$3,DataModel!$F$2:$DI$2,0))*$C1014,"")</f>
        <v/>
      </c>
      <c r="BE1014" s="134" t="str" cm="1">
        <f t="array" ref="BE1014">IF(ISNUMBER(DataModel!BE$112),INDEX(DataModel!$F$4:$DI$130,MATCH(1,(DataModel!$A$4:$A$130=$A1014)*(DataModel!$B$4:$B$130=$B1014),0),MATCH(BE$3,DataModel!$F$2:$DI$2,0))*$C1014,"")</f>
        <v/>
      </c>
      <c r="BF1014" s="133" t="str" cm="1">
        <f t="array" ref="BF1014">IF(ISNUMBER(DataModel!BF$112),INDEX(DataModel!$F$4:$DI$130,MATCH(1,(DataModel!$A$4:$A$130=$A1014)*(DataModel!$B$4:$B$130=$B1014),0),MATCH(BF$3,DataModel!$F$2:$DI$2,0))*$C1014,"")</f>
        <v/>
      </c>
      <c r="BG1014" s="34" t="str" cm="1">
        <f t="array" ref="BG1014">IF(ISNUMBER(DataModel!BG$112),INDEX(DataModel!$F$4:$DI$130,MATCH(1,(DataModel!$A$4:$A$130=$A1014)*(DataModel!$B$4:$B$130=$B1014),0),MATCH(BG$3,DataModel!$F$2:$DI$2,0))*$C1014,"")</f>
        <v/>
      </c>
      <c r="BH1014" s="34" t="str" cm="1">
        <f t="array" ref="BH1014">IF(ISNUMBER(DataModel!BH$112),INDEX(DataModel!$F$4:$DI$130,MATCH(1,(DataModel!$A$4:$A$130=$A1014)*(DataModel!$B$4:$B$130=$B1014),0),MATCH(BH$3,DataModel!$F$2:$DI$2,0))*$C1014,"")</f>
        <v/>
      </c>
      <c r="BI1014" s="134" t="str" cm="1">
        <f t="array" ref="BI1014">IF(ISNUMBER(DataModel!BI$112),INDEX(DataModel!$F$4:$DI$130,MATCH(1,(DataModel!$A$4:$A$130=$A1014)*(DataModel!$B$4:$B$130=$B1014),0),MATCH(BI$3,DataModel!$F$2:$DI$2,0))*$C1014,"")</f>
        <v/>
      </c>
      <c r="BJ1014" s="133" t="str" cm="1">
        <f t="array" ref="BJ1014">IF(ISNUMBER(DataModel!BJ$112),INDEX(DataModel!$F$4:$DI$130,MATCH(1,(DataModel!$A$4:$A$130=$A1014)*(DataModel!$B$4:$B$130=$B1014),0),MATCH(BJ$3,DataModel!$F$2:$DI$2,0))*$C1014,"")</f>
        <v/>
      </c>
      <c r="BK1014" s="34" t="str" cm="1">
        <f t="array" ref="BK1014">IF(ISNUMBER(DataModel!BK$112),INDEX(DataModel!$F$4:$DI$130,MATCH(1,(DataModel!$A$4:$A$130=$A1014)*(DataModel!$B$4:$B$130=$B1014),0),MATCH(BK$3,DataModel!$F$2:$DI$2,0))*$C1014,"")</f>
        <v/>
      </c>
      <c r="BL1014" s="34" t="str" cm="1">
        <f t="array" ref="BL1014">IF(ISNUMBER(DataModel!BL$112),INDEX(DataModel!$F$4:$DI$130,MATCH(1,(DataModel!$A$4:$A$130=$A1014)*(DataModel!$B$4:$B$130=$B1014),0),MATCH(BL$3,DataModel!$F$2:$DI$2,0))*$C1014,"")</f>
        <v/>
      </c>
      <c r="BM1014" s="134" t="str" cm="1">
        <f t="array" ref="BM1014">IF(ISNUMBER(DataModel!BM$112),INDEX(DataModel!$F$4:$DI$130,MATCH(1,(DataModel!$A$4:$A$130=$A1014)*(DataModel!$B$4:$B$130=$B1014),0),MATCH(BM$3,DataModel!$F$2:$DI$2,0))*$C1014,"")</f>
        <v/>
      </c>
      <c r="BN1014" s="133" t="str" cm="1">
        <f t="array" ref="BN1014">IF(ISNUMBER(DataModel!BN$112),INDEX(DataModel!$F$4:$DI$130,MATCH(1,(DataModel!$A$4:$A$130=$A1014)*(DataModel!$B$4:$B$130=$B1014),0),MATCH(BN$3,DataModel!$F$2:$DI$2,0))*$C1014,"")</f>
        <v/>
      </c>
      <c r="BO1014" s="34" t="str" cm="1">
        <f t="array" ref="BO1014">IF(ISNUMBER(DataModel!BO$112),INDEX(DataModel!$F$4:$DI$130,MATCH(1,(DataModel!$A$4:$A$130=$A1014)*(DataModel!$B$4:$B$130=$B1014),0),MATCH(BO$3,DataModel!$F$2:$DI$2,0))*$C1014,"")</f>
        <v/>
      </c>
      <c r="BP1014" s="34" t="str" cm="1">
        <f t="array" ref="BP1014">IF(ISNUMBER(DataModel!BP$112),INDEX(DataModel!$F$4:$DI$130,MATCH(1,(DataModel!$A$4:$A$130=$A1014)*(DataModel!$B$4:$B$130=$B1014),0),MATCH(BP$3,DataModel!$F$2:$DI$2,0))*$C1014,"")</f>
        <v/>
      </c>
      <c r="BQ1014" s="134" t="str" cm="1">
        <f t="array" ref="BQ1014">IF(ISNUMBER(DataModel!BQ$112),INDEX(DataModel!$F$4:$DI$130,MATCH(1,(DataModel!$A$4:$A$130=$A1014)*(DataModel!$B$4:$B$130=$B1014),0),MATCH(BQ$3,DataModel!$F$2:$DI$2,0))*$C1014,"")</f>
        <v/>
      </c>
      <c r="BR1014" s="133" t="str" cm="1">
        <f t="array" ref="BR1014">IF(ISNUMBER(DataModel!BR$112),INDEX(DataModel!$F$4:$DI$130,MATCH(1,(DataModel!$A$4:$A$130=$A1014)*(DataModel!$B$4:$B$130=$B1014),0),MATCH(BR$3,DataModel!$F$2:$DI$2,0))*$C1014,"")</f>
        <v/>
      </c>
      <c r="BS1014" s="34" t="str" cm="1">
        <f t="array" ref="BS1014">IF(ISNUMBER(DataModel!BS$112),INDEX(DataModel!$F$4:$DI$130,MATCH(1,(DataModel!$A$4:$A$130=$A1014)*(DataModel!$B$4:$B$130=$B1014),0),MATCH(BS$3,DataModel!$F$2:$DI$2,0))*$C1014,"")</f>
        <v/>
      </c>
      <c r="BT1014" s="34" t="str" cm="1">
        <f t="array" ref="BT1014">IF(ISNUMBER(DataModel!BT$112),INDEX(DataModel!$F$4:$DI$130,MATCH(1,(DataModel!$A$4:$A$130=$A1014)*(DataModel!$B$4:$B$130=$B1014),0),MATCH(BT$3,DataModel!$F$2:$DI$2,0))*$C1014,"")</f>
        <v/>
      </c>
      <c r="BU1014" s="134" t="str" cm="1">
        <f t="array" ref="BU1014">IF(ISNUMBER(DataModel!BU$112),INDEX(DataModel!$F$4:$DI$130,MATCH(1,(DataModel!$A$4:$A$130=$A1014)*(DataModel!$B$4:$B$130=$B1014),0),MATCH(BU$3,DataModel!$F$2:$DI$2,0))*$C1014,"")</f>
        <v/>
      </c>
      <c r="BV1014" s="133" t="str" cm="1">
        <f t="array" ref="BV1014">IF(ISNUMBER(DataModel!BV$112),INDEX(DataModel!$F$4:$DI$130,MATCH(1,(DataModel!$A$4:$A$130=$A1014)*(DataModel!$B$4:$B$130=$B1014),0),MATCH(BV$3,DataModel!$F$2:$DI$2,0))*$C1014,"")</f>
        <v/>
      </c>
      <c r="BW1014" s="34" t="str" cm="1">
        <f t="array" ref="BW1014">IF(ISNUMBER(DataModel!BW$112),INDEX(DataModel!$F$4:$DI$130,MATCH(1,(DataModel!$A$4:$A$130=$A1014)*(DataModel!$B$4:$B$130=$B1014),0),MATCH(BW$3,DataModel!$F$2:$DI$2,0))*$C1014,"")</f>
        <v/>
      </c>
      <c r="BX1014" s="34" t="str" cm="1">
        <f t="array" ref="BX1014">IF(ISNUMBER(DataModel!BX$112),INDEX(DataModel!$F$4:$DI$130,MATCH(1,(DataModel!$A$4:$A$130=$A1014)*(DataModel!$B$4:$B$130=$B1014),0),MATCH(BX$3,DataModel!$F$2:$DI$2,0))*$C1014,"")</f>
        <v/>
      </c>
      <c r="BY1014" s="134" t="str" cm="1">
        <f t="array" ref="BY1014">IF(ISNUMBER(DataModel!BY$112),INDEX(DataModel!$F$4:$DI$130,MATCH(1,(DataModel!$A$4:$A$130=$A1014)*(DataModel!$B$4:$B$130=$B1014),0),MATCH(BY$3,DataModel!$F$2:$DI$2,0))*$C1014,"")</f>
        <v/>
      </c>
      <c r="BZ1014" s="133" t="str" cm="1">
        <f t="array" ref="BZ1014">IF(ISNUMBER(DataModel!BZ$112),INDEX(DataModel!$F$4:$DI$130,MATCH(1,(DataModel!$A$4:$A$130=$A1014)*(DataModel!$B$4:$B$130=$B1014),0),MATCH(BZ$3,DataModel!$F$2:$DI$2,0))*$C1014,"")</f>
        <v/>
      </c>
      <c r="CA1014" s="34" t="str" cm="1">
        <f t="array" ref="CA1014">IF(ISNUMBER(DataModel!CA$112),INDEX(DataModel!$F$4:$DI$130,MATCH(1,(DataModel!$A$4:$A$130=$A1014)*(DataModel!$B$4:$B$130=$B1014),0),MATCH(CA$3,DataModel!$F$2:$DI$2,0))*$C1014,"")</f>
        <v/>
      </c>
      <c r="CB1014" s="34" t="str" cm="1">
        <f t="array" ref="CB1014">IF(ISNUMBER(DataModel!CB$112),INDEX(DataModel!$F$4:$DI$130,MATCH(1,(DataModel!$A$4:$A$130=$A1014)*(DataModel!$B$4:$B$130=$B1014),0),MATCH(CB$3,DataModel!$F$2:$DI$2,0))*$C1014,"")</f>
        <v/>
      </c>
      <c r="CC1014" s="134" t="str" cm="1">
        <f t="array" ref="CC1014">IF(ISNUMBER(DataModel!CC$112),INDEX(DataModel!$F$4:$DI$130,MATCH(1,(DataModel!$A$4:$A$130=$A1014)*(DataModel!$B$4:$B$130=$B1014),0),MATCH(CC$3,DataModel!$F$2:$DI$2,0))*$C1014,"")</f>
        <v/>
      </c>
      <c r="CD1014" s="133" t="str" cm="1">
        <f t="array" ref="CD1014">IF(ISNUMBER(DataModel!CD$112),INDEX(DataModel!$F$4:$DI$130,MATCH(1,(DataModel!$A$4:$A$130=$A1014)*(DataModel!$B$4:$B$130=$B1014),0),MATCH(CD$3,DataModel!$F$2:$DI$2,0))*$C1014,"")</f>
        <v/>
      </c>
      <c r="CE1014" s="34" t="str" cm="1">
        <f t="array" ref="CE1014">IF(ISNUMBER(DataModel!CE$112),INDEX(DataModel!$F$4:$DI$130,MATCH(1,(DataModel!$A$4:$A$130=$A1014)*(DataModel!$B$4:$B$130=$B1014),0),MATCH(CE$3,DataModel!$F$2:$DI$2,0))*$C1014,"")</f>
        <v/>
      </c>
      <c r="CF1014" s="34" t="str" cm="1">
        <f t="array" ref="CF1014">IF(ISNUMBER(DataModel!CF$112),INDEX(DataModel!$F$4:$DI$130,MATCH(1,(DataModel!$A$4:$A$130=$A1014)*(DataModel!$B$4:$B$130=$B1014),0),MATCH(CF$3,DataModel!$F$2:$DI$2,0))*$C1014,"")</f>
        <v/>
      </c>
      <c r="CG1014" s="134" t="str" cm="1">
        <f t="array" ref="CG1014">IF(ISNUMBER(DataModel!CG$112),INDEX(DataModel!$F$4:$DI$130,MATCH(1,(DataModel!$A$4:$A$130=$A1014)*(DataModel!$B$4:$B$130=$B1014),0),MATCH(CG$3,DataModel!$F$2:$DI$2,0))*$C1014,"")</f>
        <v/>
      </c>
      <c r="CH1014" s="133" t="str" cm="1">
        <f t="array" ref="CH1014">IF(ISNUMBER(DataModel!CH$112),INDEX(DataModel!$F$4:$DI$130,MATCH(1,(DataModel!$A$4:$A$130=$A1014)*(DataModel!$B$4:$B$130=$B1014),0),MATCH(CH$3,DataModel!$F$2:$DI$2,0))*$C1014,"")</f>
        <v/>
      </c>
      <c r="CI1014" s="34" t="str" cm="1">
        <f t="array" ref="CI1014">IF(ISNUMBER(DataModel!CI$112),INDEX(DataModel!$F$4:$DI$130,MATCH(1,(DataModel!$A$4:$A$130=$A1014)*(DataModel!$B$4:$B$130=$B1014),0),MATCH(CI$3,DataModel!$F$2:$DI$2,0))*$C1014,"")</f>
        <v/>
      </c>
      <c r="CJ1014" s="34" t="str" cm="1">
        <f t="array" ref="CJ1014">IF(ISNUMBER(DataModel!CJ$112),INDEX(DataModel!$F$4:$DI$130,MATCH(1,(DataModel!$A$4:$A$130=$A1014)*(DataModel!$B$4:$B$130=$B1014),0),MATCH(CJ$3,DataModel!$F$2:$DI$2,0))*$C1014,"")</f>
        <v/>
      </c>
      <c r="CK1014" s="134" t="str" cm="1">
        <f t="array" ref="CK1014">IF(ISNUMBER(DataModel!CK$112),INDEX(DataModel!$F$4:$DI$130,MATCH(1,(DataModel!$A$4:$A$130=$A1014)*(DataModel!$B$4:$B$130=$B1014),0),MATCH(CK$3,DataModel!$F$2:$DI$2,0))*$C1014,"")</f>
        <v/>
      </c>
      <c r="CL1014" s="133" t="str" cm="1">
        <f t="array" ref="CL1014">IF(ISNUMBER(DataModel!CL$112),INDEX(DataModel!$F$4:$DI$130,MATCH(1,(DataModel!$A$4:$A$130=$A1014)*(DataModel!$B$4:$B$130=$B1014),0),MATCH(CL$3,DataModel!$F$2:$DI$2,0))*$C1014,"")</f>
        <v/>
      </c>
      <c r="CM1014" s="34" t="str" cm="1">
        <f t="array" ref="CM1014">IF(ISNUMBER(DataModel!CM$112),INDEX(DataModel!$F$4:$DI$130,MATCH(1,(DataModel!$A$4:$A$130=$A1014)*(DataModel!$B$4:$B$130=$B1014),0),MATCH(CM$3,DataModel!$F$2:$DI$2,0))*$C1014,"")</f>
        <v/>
      </c>
      <c r="CN1014" s="34" t="str" cm="1">
        <f t="array" ref="CN1014">IF(ISNUMBER(DataModel!CN$112),INDEX(DataModel!$F$4:$DI$130,MATCH(1,(DataModel!$A$4:$A$130=$A1014)*(DataModel!$B$4:$B$130=$B1014),0),MATCH(CN$3,DataModel!$F$2:$DI$2,0))*$C1014,"")</f>
        <v/>
      </c>
      <c r="CO1014" s="134" t="str" cm="1">
        <f t="array" ref="CO1014">IF(ISNUMBER(DataModel!CO$112),INDEX(DataModel!$F$4:$DI$130,MATCH(1,(DataModel!$A$4:$A$130=$A1014)*(DataModel!$B$4:$B$130=$B1014),0),MATCH(CO$3,DataModel!$F$2:$DI$2,0))*$C1014,"")</f>
        <v/>
      </c>
      <c r="CP1014" s="133" t="str" cm="1">
        <f t="array" ref="CP1014">IF(ISNUMBER(DataModel!CP$112),INDEX(DataModel!$F$4:$DI$130,MATCH(1,(DataModel!$A$4:$A$130=$A1014)*(DataModel!$B$4:$B$130=$B1014),0),MATCH(CP$3,DataModel!$F$2:$DI$2,0))*$C1014,"")</f>
        <v/>
      </c>
      <c r="CQ1014" s="34" t="str" cm="1">
        <f t="array" ref="CQ1014">IF(ISNUMBER(DataModel!CQ$112),INDEX(DataModel!$F$4:$DI$130,MATCH(1,(DataModel!$A$4:$A$130=$A1014)*(DataModel!$B$4:$B$130=$B1014),0),MATCH(CQ$3,DataModel!$F$2:$DI$2,0))*$C1014,"")</f>
        <v/>
      </c>
      <c r="CR1014" s="34" t="str" cm="1">
        <f t="array" ref="CR1014">IF(ISNUMBER(DataModel!CR$112),INDEX(DataModel!$F$4:$DI$130,MATCH(1,(DataModel!$A$4:$A$130=$A1014)*(DataModel!$B$4:$B$130=$B1014),0),MATCH(CR$3,DataModel!$F$2:$DI$2,0))*$C1014,"")</f>
        <v/>
      </c>
      <c r="CS1014" s="134" t="str" cm="1">
        <f t="array" ref="CS1014">IF(ISNUMBER(DataModel!CS$112),INDEX(DataModel!$F$4:$DI$130,MATCH(1,(DataModel!$A$4:$A$130=$A1014)*(DataModel!$B$4:$B$130=$B1014),0),MATCH(CS$3,DataModel!$F$2:$DI$2,0))*$C1014,"")</f>
        <v/>
      </c>
      <c r="CT1014" s="133" t="str" cm="1">
        <f t="array" ref="CT1014">IF(ISNUMBER(DataModel!CT$112),INDEX(DataModel!$F$4:$DI$130,MATCH(1,(DataModel!$A$4:$A$130=$A1014)*(DataModel!$B$4:$B$130=$B1014),0),MATCH(CT$3,DataModel!$F$2:$DI$2,0))*$C1014,"")</f>
        <v/>
      </c>
      <c r="CU1014" s="34" t="str" cm="1">
        <f t="array" ref="CU1014">IF(ISNUMBER(DataModel!CU$112),INDEX(DataModel!$F$4:$DI$130,MATCH(1,(DataModel!$A$4:$A$130=$A1014)*(DataModel!$B$4:$B$130=$B1014),0),MATCH(CU$3,DataModel!$F$2:$DI$2,0))*$C1014,"")</f>
        <v/>
      </c>
      <c r="CV1014" s="34" t="str" cm="1">
        <f t="array" ref="CV1014">IF(ISNUMBER(DataModel!CV$112),INDEX(DataModel!$F$4:$DI$130,MATCH(1,(DataModel!$A$4:$A$130=$A1014)*(DataModel!$B$4:$B$130=$B1014),0),MATCH(CV$3,DataModel!$F$2:$DI$2,0))*$C1014,"")</f>
        <v/>
      </c>
      <c r="CW1014" s="134" t="str" cm="1">
        <f t="array" ref="CW1014">IF(ISNUMBER(DataModel!CW$112),INDEX(DataModel!$F$4:$DI$130,MATCH(1,(DataModel!$A$4:$A$130=$A1014)*(DataModel!$B$4:$B$130=$B1014),0),MATCH(CW$3,DataModel!$F$2:$DI$2,0))*$C1014,"")</f>
        <v/>
      </c>
      <c r="CX1014" s="133" t="str" cm="1">
        <f t="array" ref="CX1014">IF(ISNUMBER(DataModel!CX$112),INDEX(DataModel!$F$4:$DI$130,MATCH(1,(DataModel!$A$4:$A$130=$A1014)*(DataModel!$B$4:$B$130=$B1014),0),MATCH(CX$3,DataModel!$F$2:$DI$2,0))*$C1014,"")</f>
        <v/>
      </c>
      <c r="CY1014" s="34" t="str" cm="1">
        <f t="array" ref="CY1014">IF(ISNUMBER(DataModel!CY$112),INDEX(DataModel!$F$4:$DI$130,MATCH(1,(DataModel!$A$4:$A$130=$A1014)*(DataModel!$B$4:$B$130=$B1014),0),MATCH(CY$3,DataModel!$F$2:$DI$2,0))*$C1014,"")</f>
        <v/>
      </c>
      <c r="CZ1014" s="34" t="str" cm="1">
        <f t="array" ref="CZ1014">IF(ISNUMBER(DataModel!CZ$112),INDEX(DataModel!$F$4:$DI$130,MATCH(1,(DataModel!$A$4:$A$130=$A1014)*(DataModel!$B$4:$B$130=$B1014),0),MATCH(CZ$3,DataModel!$F$2:$DI$2,0))*$C1014,"")</f>
        <v/>
      </c>
      <c r="DA1014" s="134" t="str" cm="1">
        <f t="array" ref="DA1014">IF(ISNUMBER(DataModel!DA$112),INDEX(DataModel!$F$4:$DI$130,MATCH(1,(DataModel!$A$4:$A$130=$A1014)*(DataModel!$B$4:$B$130=$B1014),0),MATCH(DA$3,DataModel!$F$2:$DI$2,0))*$C1014,"")</f>
        <v/>
      </c>
      <c r="DB1014" s="133" t="str" cm="1">
        <f t="array" ref="DB1014">IF(ISNUMBER(DataModel!DB$112),INDEX(DataModel!$F$4:$DI$130,MATCH(1,(DataModel!$A$4:$A$130=$A1014)*(DataModel!$B$4:$B$130=$B1014),0),MATCH(DB$3,DataModel!$F$2:$DI$2,0))*$C1014,"")</f>
        <v/>
      </c>
      <c r="DC1014" s="34" t="str" cm="1">
        <f t="array" ref="DC1014">IF(ISNUMBER(DataModel!DC$112),INDEX(DataModel!$F$4:$DI$130,MATCH(1,(DataModel!$A$4:$A$130=$A1014)*(DataModel!$B$4:$B$130=$B1014),0),MATCH(DC$3,DataModel!$F$2:$DI$2,0))*$C1014,"")</f>
        <v/>
      </c>
      <c r="DD1014" s="34" t="str" cm="1">
        <f t="array" ref="DD1014">IF(ISNUMBER(DataModel!DD$112),INDEX(DataModel!$F$4:$DI$130,MATCH(1,(DataModel!$A$4:$A$130=$A1014)*(DataModel!$B$4:$B$130=$B1014),0),MATCH(DD$3,DataModel!$F$2:$DI$2,0))*$C1014,"")</f>
        <v/>
      </c>
      <c r="DE1014" s="134" t="str" cm="1">
        <f t="array" ref="DE1014">IF(ISNUMBER(DataModel!DE$112),INDEX(DataModel!$F$4:$DI$130,MATCH(1,(DataModel!$A$4:$A$130=$A1014)*(DataModel!$B$4:$B$130=$B1014),0),MATCH(DE$3,DataModel!$F$2:$DI$2,0))*$C1014,"")</f>
        <v/>
      </c>
      <c r="DF1014" s="133" t="str" cm="1">
        <f t="array" ref="DF1014">IF(ISNUMBER(DataModel!DF$112),INDEX(DataModel!$F$4:$DI$130,MATCH(1,(DataModel!$A$4:$A$130=$A1014)*(DataModel!$B$4:$B$130=$B1014),0),MATCH(DF$3,DataModel!$F$2:$DI$2,0))*$C1014,"")</f>
        <v/>
      </c>
      <c r="DG1014" s="34" t="str" cm="1">
        <f t="array" ref="DG1014">IF(ISNUMBER(DataModel!DG$112),INDEX(DataModel!$F$4:$DI$130,MATCH(1,(DataModel!$A$4:$A$130=$A1014)*(DataModel!$B$4:$B$130=$B1014),0),MATCH(DG$3,DataModel!$F$2:$DI$2,0))*$C1014,"")</f>
        <v/>
      </c>
      <c r="DH1014" s="34" t="str" cm="1">
        <f t="array" ref="DH1014">IF(ISNUMBER(DataModel!DH$112),INDEX(DataModel!$F$4:$DI$130,MATCH(1,(DataModel!$A$4:$A$130=$A1014)*(DataModel!$B$4:$B$130=$B1014),0),MATCH(DH$3,DataModel!$F$2:$DI$2,0))*$C1014,"")</f>
        <v/>
      </c>
      <c r="DI1014" s="134" t="str" cm="1">
        <f t="array" ref="DI1014">IF(ISNUMBER(DataModel!DI$112),INDEX(DataModel!$F$4:$DI$130,MATCH(1,(DataModel!$A$4:$A$130=$A1014)*(DataModel!$B$4:$B$130=$B1014),0),MATCH(DI$3,DataModel!$F$2:$DI$2,0))*$C1014,"")</f>
        <v/>
      </c>
      <c r="DJ1014" s="69"/>
      <c r="DK1014" s="34" t="str" cm="1">
        <f t="array" ref="DK1014">IF(ISNUMBER(DataModel!DK$112),INDEX(DataModel!$DK$4:$EK$130,MATCH(1,(DataModel!$A$4:$A$130=$A1014)*(DataModel!$B$4:$B$130=$B1014),0),MATCH(DK$3,DataModel!$DK$2:$EK$2,0))*$C1014,"")</f>
        <v/>
      </c>
      <c r="DL1014" s="34" t="str" cm="1">
        <f t="array" ref="DL1014">IF(ISNUMBER(DataModel!DL$112),INDEX(DataModel!$DK$4:$EK$130,MATCH(1,(DataModel!$A$4:$A$130=$A1014)*(DataModel!$B$4:$B$130=$B1014),0),MATCH(DL$3,DataModel!$DK$2:$EK$2,0))*$C1014,"")</f>
        <v/>
      </c>
      <c r="DM1014" s="34" t="str" cm="1">
        <f t="array" ref="DM1014">IF(ISNUMBER(DataModel!DM$112),INDEX(DataModel!$DK$4:$EK$130,MATCH(1,(DataModel!$A$4:$A$130=$A1014)*(DataModel!$B$4:$B$130=$B1014),0),MATCH(DM$3,DataModel!$DK$2:$EK$2,0))*$C1014,"")</f>
        <v/>
      </c>
      <c r="DN1014" s="34" t="str" cm="1">
        <f t="array" ref="DN1014">IF(ISNUMBER(DataModel!DN$112),INDEX(DataModel!$DK$4:$EK$130,MATCH(1,(DataModel!$A$4:$A$130=$A1014)*(DataModel!$B$4:$B$130=$B1014),0),MATCH(DN$3,DataModel!$DK$2:$EK$2,0))*$C1014,"")</f>
        <v/>
      </c>
      <c r="DO1014" s="34" t="str" cm="1">
        <f t="array" ref="DO1014">IF(ISNUMBER(DataModel!DO$112),INDEX(DataModel!$DK$4:$EK$130,MATCH(1,(DataModel!$A$4:$A$130=$A1014)*(DataModel!$B$4:$B$130=$B1014),0),MATCH(DO$3,DataModel!$DK$2:$EK$2,0))*$C1014,"")</f>
        <v/>
      </c>
      <c r="DP1014" s="34" t="str" cm="1">
        <f t="array" ref="DP1014">IF(ISNUMBER(DataModel!DP$112),INDEX(DataModel!$DK$4:$EK$130,MATCH(1,(DataModel!$A$4:$A$130=$A1014)*(DataModel!$B$4:$B$130=$B1014),0),MATCH(DP$3,DataModel!$DK$2:$EK$2,0))*$C1014,"")</f>
        <v/>
      </c>
      <c r="DQ1014" s="34" t="str" cm="1">
        <f t="array" ref="DQ1014">IF(ISNUMBER(DataModel!DQ$112),INDEX(DataModel!$DK$4:$EK$130,MATCH(1,(DataModel!$A$4:$A$130=$A1014)*(DataModel!$B$4:$B$130=$B1014),0),MATCH(DQ$3,DataModel!$DK$2:$EK$2,0))*$C1014,"")</f>
        <v/>
      </c>
      <c r="DR1014" s="34" t="str" cm="1">
        <f t="array" ref="DR1014">IF(ISNUMBER(DataModel!DR$112),INDEX(DataModel!$DK$4:$EK$130,MATCH(1,(DataModel!$A$4:$A$130=$A1014)*(DataModel!$B$4:$B$130=$B1014),0),MATCH(DR$3,DataModel!$DK$2:$EK$2,0))*$C1014,"")</f>
        <v/>
      </c>
      <c r="DS1014" s="34" t="str" cm="1">
        <f t="array" ref="DS1014">IF(ISNUMBER(DataModel!DS$112),INDEX(DataModel!$DK$4:$EK$130,MATCH(1,(DataModel!$A$4:$A$130=$A1014)*(DataModel!$B$4:$B$130=$B1014),0),MATCH(DS$3,DataModel!$DK$2:$EK$2,0))*$C1014,"")</f>
        <v/>
      </c>
      <c r="DT1014" s="34" t="str" cm="1">
        <f t="array" ref="DT1014">IF(ISNUMBER(DataModel!DT$112),INDEX(DataModel!$DK$4:$EK$130,MATCH(1,(DataModel!$A$4:$A$130=$A1014)*(DataModel!$B$4:$B$130=$B1014),0),MATCH(DT$3,DataModel!$DK$2:$EK$2,0))*$C1014,"")</f>
        <v/>
      </c>
      <c r="DU1014" s="34" t="str" cm="1">
        <f t="array" ref="DU1014">IF(ISNUMBER(DataModel!DU$112),INDEX(DataModel!$DK$4:$EK$130,MATCH(1,(DataModel!$A$4:$A$130=$A1014)*(DataModel!$B$4:$B$130=$B1014),0),MATCH(DU$3,DataModel!$DK$2:$EK$2,0))*$C1014,"")</f>
        <v/>
      </c>
      <c r="DV1014" s="34" t="str" cm="1">
        <f t="array" ref="DV1014">IF(ISNUMBER(DataModel!DV$112),INDEX(DataModel!$DK$4:$EK$130,MATCH(1,(DataModel!$A$4:$A$130=$A1014)*(DataModel!$B$4:$B$130=$B1014),0),MATCH(DV$3,DataModel!$DK$2:$EK$2,0))*$C1014,"")</f>
        <v/>
      </c>
      <c r="DW1014" s="34" t="str" cm="1">
        <f t="array" ref="DW1014">IF(ISNUMBER(DataModel!DW$112),INDEX(DataModel!$DK$4:$EK$130,MATCH(1,(DataModel!$A$4:$A$130=$A1014)*(DataModel!$B$4:$B$130=$B1014),0),MATCH(DW$3,DataModel!$DK$2:$EK$2,0))*$C1014,"")</f>
        <v/>
      </c>
      <c r="DX1014" s="34" t="str" cm="1">
        <f t="array" ref="DX1014">IF(ISNUMBER(DataModel!DX$112),INDEX(DataModel!$DK$4:$EK$130,MATCH(1,(DataModel!$A$4:$A$130=$A1014)*(DataModel!$B$4:$B$130=$B1014),0),MATCH(DX$3,DataModel!$DK$2:$EK$2,0))*$C1014,"")</f>
        <v/>
      </c>
      <c r="DY1014" s="34" t="str" cm="1">
        <f t="array" ref="DY1014">IF(ISNUMBER(DataModel!DY$112),INDEX(DataModel!$DK$4:$EK$130,MATCH(1,(DataModel!$A$4:$A$130=$A1014)*(DataModel!$B$4:$B$130=$B1014),0),MATCH(DY$3,DataModel!$DK$2:$EK$2,0))*$C1014,"")</f>
        <v/>
      </c>
      <c r="DZ1014" s="34" t="str" cm="1">
        <f t="array" ref="DZ1014">IF(ISNUMBER(DataModel!DZ$112),INDEX(DataModel!$DK$4:$EK$130,MATCH(1,(DataModel!$A$4:$A$130=$A1014)*(DataModel!$B$4:$B$130=$B1014),0),MATCH(DZ$3,DataModel!$DK$2:$EK$2,0))*$C1014,"")</f>
        <v/>
      </c>
      <c r="EA1014" s="34" t="str" cm="1">
        <f t="array" ref="EA1014">IF(ISNUMBER(DataModel!EA$112),INDEX(DataModel!$DK$4:$EK$130,MATCH(1,(DataModel!$A$4:$A$130=$A1014)*(DataModel!$B$4:$B$130=$B1014),0),MATCH(EA$3,DataModel!$DK$2:$EK$2,0))*$C1014,"")</f>
        <v/>
      </c>
      <c r="EB1014" s="34" t="str" cm="1">
        <f t="array" ref="EB1014">IF(ISNUMBER(DataModel!EB$112),INDEX(DataModel!$DK$4:$EK$130,MATCH(1,(DataModel!$A$4:$A$130=$A1014)*(DataModel!$B$4:$B$130=$B1014),0),MATCH(EB$3,DataModel!$DK$2:$EK$2,0))*$C1014,"")</f>
        <v/>
      </c>
      <c r="EC1014" s="34" t="str" cm="1">
        <f t="array" ref="EC1014">IF(ISNUMBER(DataModel!EC$112),INDEX(DataModel!$DK$4:$EK$130,MATCH(1,(DataModel!$A$4:$A$130=$A1014)*(DataModel!$B$4:$B$130=$B1014),0),MATCH(EC$3,DataModel!$DK$2:$EK$2,0))*$C1014,"")</f>
        <v/>
      </c>
      <c r="ED1014" s="34" t="str" cm="1">
        <f t="array" ref="ED1014">IF(ISNUMBER(DataModel!ED$112),INDEX(DataModel!$DK$4:$EK$130,MATCH(1,(DataModel!$A$4:$A$130=$A1014)*(DataModel!$B$4:$B$130=$B1014),0),MATCH(ED$3,DataModel!$DK$2:$EK$2,0))*$C1014,"")</f>
        <v/>
      </c>
      <c r="EE1014" s="34" t="str" cm="1">
        <f t="array" ref="EE1014">IF(ISNUMBER(DataModel!EE$112),INDEX(DataModel!$DK$4:$EK$130,MATCH(1,(DataModel!$A$4:$A$130=$A1014)*(DataModel!$B$4:$B$130=$B1014),0),MATCH(EE$3,DataModel!$DK$2:$EK$2,0))*$C1014,"")</f>
        <v/>
      </c>
      <c r="EF1014" s="34" t="str" cm="1">
        <f t="array" ref="EF1014">IF(ISNUMBER(DataModel!EF$112),INDEX(DataModel!$DK$4:$EK$130,MATCH(1,(DataModel!$A$4:$A$130=$A1014)*(DataModel!$B$4:$B$130=$B1014),0),MATCH(EF$3,DataModel!$DK$2:$EK$2,0))*$C1014,"")</f>
        <v/>
      </c>
      <c r="EG1014" s="34" t="str" cm="1">
        <f t="array" ref="EG1014">IF(ISNUMBER(DataModel!EG$112),INDEX(DataModel!$DK$4:$EK$130,MATCH(1,(DataModel!$A$4:$A$130=$A1014)*(DataModel!$B$4:$B$130=$B1014),0),MATCH(EG$3,DataModel!$DK$2:$EK$2,0))*$C1014,"")</f>
        <v/>
      </c>
      <c r="EH1014" s="34" t="str" cm="1">
        <f t="array" ref="EH1014">IF(ISNUMBER(DataModel!EH$112),INDEX(DataModel!$DK$4:$EK$130,MATCH(1,(DataModel!$A$4:$A$130=$A1014)*(DataModel!$B$4:$B$130=$B1014),0),MATCH(EH$3,DataModel!$DK$2:$EK$2,0))*$C1014,"")</f>
        <v/>
      </c>
      <c r="EI1014" s="34" t="str" cm="1">
        <f t="array" ref="EI1014">IF(ISNUMBER(DataModel!EI$112),INDEX(DataModel!$DK$4:$EK$130,MATCH(1,(DataModel!$A$4:$A$130=$A1014)*(DataModel!$B$4:$B$130=$B1014),0),MATCH(EI$3,DataModel!$DK$2:$EK$2,0))*$C1014,"")</f>
        <v/>
      </c>
      <c r="EJ1014" s="34" t="str" cm="1">
        <f t="array" ref="EJ1014">IF(ISNUMBER(DataModel!EJ$112),INDEX(DataModel!$DK$4:$EK$130,MATCH(1,(DataModel!$A$4:$A$130=$A1014)*(DataModel!$B$4:$B$130=$B1014),0),MATCH(EJ$3,DataModel!$DK$2:$EK$2,0))*$C1014,"")</f>
        <v/>
      </c>
      <c r="EK1014" s="34" t="str" cm="1">
        <f t="array" ref="EK1014">IF(ISNUMBER(DataModel!EK$112),INDEX(DataModel!$DK$4:$EK$130,MATCH(1,(DataModel!$A$4:$A$130=$A1014)*(DataModel!$B$4:$B$130=$B1014),0),MATCH(EK$3,DataModel!$DK$2:$EK$2,0))*$C1014,"")</f>
        <v/>
      </c>
    </row>
    <row r="1015" spans="1:141" x14ac:dyDescent="0.25">
      <c r="A1015" s="90" t="s">
        <v>453</v>
      </c>
      <c r="B1015" s="90" t="s">
        <v>461</v>
      </c>
      <c r="C1015" s="111">
        <f t="shared" ref="C1015:C1016" si="2408">$C$6</f>
        <v>9.9999999999999995E-7</v>
      </c>
      <c r="D1015" s="90"/>
      <c r="E1015" t="s">
        <v>470</v>
      </c>
      <c r="F1015" s="133" t="str" cm="1">
        <f t="array" ref="F1015">IF(ISNUMBER(DataModel!F$112),INDEX(DataModel!$F$4:$DI$130,MATCH(1,(DataModel!$A$4:$A$130=$A1015)*(DataModel!$B$4:$B$130=$B1015),0),MATCH(F$3,DataModel!$F$2:$DI$2,0))*$C1015,"")</f>
        <v/>
      </c>
      <c r="G1015" s="34" t="str" cm="1">
        <f t="array" ref="G1015">IF(ISNUMBER(DataModel!G$112),INDEX(DataModel!$F$4:$DI$130,MATCH(1,(DataModel!$A$4:$A$130=$A1015)*(DataModel!$B$4:$B$130=$B1015),0),MATCH(G$3,DataModel!$F$2:$DI$2,0))*$C1015,"")</f>
        <v/>
      </c>
      <c r="H1015" s="34" t="str" cm="1">
        <f t="array" ref="H1015">IF(ISNUMBER(DataModel!H$112),INDEX(DataModel!$F$4:$DI$130,MATCH(1,(DataModel!$A$4:$A$130=$A1015)*(DataModel!$B$4:$B$130=$B1015),0),MATCH(H$3,DataModel!$F$2:$DI$2,0))*$C1015,"")</f>
        <v/>
      </c>
      <c r="I1015" s="134" t="str" cm="1">
        <f t="array" ref="I1015">IF(ISNUMBER(DataModel!I$112),INDEX(DataModel!$F$4:$DI$130,MATCH(1,(DataModel!$A$4:$A$130=$A1015)*(DataModel!$B$4:$B$130=$B1015),0),MATCH(I$3,DataModel!$F$2:$DI$2,0))*$C1015,"")</f>
        <v/>
      </c>
      <c r="J1015" s="133" t="str" cm="1">
        <f t="array" ref="J1015">IF(ISNUMBER(DataModel!J$112),INDEX(DataModel!$F$4:$DI$130,MATCH(1,(DataModel!$A$4:$A$130=$A1015)*(DataModel!$B$4:$B$130=$B1015),0),MATCH(J$3,DataModel!$F$2:$DI$2,0))*$C1015,"")</f>
        <v/>
      </c>
      <c r="K1015" s="34" t="str" cm="1">
        <f t="array" ref="K1015">IF(ISNUMBER(DataModel!K$112),INDEX(DataModel!$F$4:$DI$130,MATCH(1,(DataModel!$A$4:$A$130=$A1015)*(DataModel!$B$4:$B$130=$B1015),0),MATCH(K$3,DataModel!$F$2:$DI$2,0))*$C1015,"")</f>
        <v/>
      </c>
      <c r="L1015" s="34" t="str" cm="1">
        <f t="array" ref="L1015">IF(ISNUMBER(DataModel!L$112),INDEX(DataModel!$F$4:$DI$130,MATCH(1,(DataModel!$A$4:$A$130=$A1015)*(DataModel!$B$4:$B$130=$B1015),0),MATCH(L$3,DataModel!$F$2:$DI$2,0))*$C1015,"")</f>
        <v/>
      </c>
      <c r="M1015" s="134" t="str" cm="1">
        <f t="array" ref="M1015">IF(ISNUMBER(DataModel!M$112),INDEX(DataModel!$F$4:$DI$130,MATCH(1,(DataModel!$A$4:$A$130=$A1015)*(DataModel!$B$4:$B$130=$B1015),0),MATCH(M$3,DataModel!$F$2:$DI$2,0))*$C1015,"")</f>
        <v/>
      </c>
      <c r="N1015" s="133" t="str" cm="1">
        <f t="array" ref="N1015">IF(ISNUMBER(DataModel!N$112),INDEX(DataModel!$F$4:$DI$130,MATCH(1,(DataModel!$A$4:$A$130=$A1015)*(DataModel!$B$4:$B$130=$B1015),0),MATCH(N$3,DataModel!$F$2:$DI$2,0))*$C1015,"")</f>
        <v/>
      </c>
      <c r="O1015" s="34" t="str" cm="1">
        <f t="array" ref="O1015">IF(ISNUMBER(DataModel!O$112),INDEX(DataModel!$F$4:$DI$130,MATCH(1,(DataModel!$A$4:$A$130=$A1015)*(DataModel!$B$4:$B$130=$B1015),0),MATCH(O$3,DataModel!$F$2:$DI$2,0))*$C1015,"")</f>
        <v/>
      </c>
      <c r="P1015" s="34" t="str" cm="1">
        <f t="array" ref="P1015">IF(ISNUMBER(DataModel!P$112),INDEX(DataModel!$F$4:$DI$130,MATCH(1,(DataModel!$A$4:$A$130=$A1015)*(DataModel!$B$4:$B$130=$B1015),0),MATCH(P$3,DataModel!$F$2:$DI$2,0))*$C1015,"")</f>
        <v/>
      </c>
      <c r="Q1015" s="134" t="str" cm="1">
        <f t="array" ref="Q1015">IF(ISNUMBER(DataModel!Q$112),INDEX(DataModel!$F$4:$DI$130,MATCH(1,(DataModel!$A$4:$A$130=$A1015)*(DataModel!$B$4:$B$130=$B1015),0),MATCH(Q$3,DataModel!$F$2:$DI$2,0))*$C1015,"")</f>
        <v/>
      </c>
      <c r="R1015" s="133" t="str" cm="1">
        <f t="array" ref="R1015">IF(ISNUMBER(DataModel!R$112),INDEX(DataModel!$F$4:$DI$130,MATCH(1,(DataModel!$A$4:$A$130=$A1015)*(DataModel!$B$4:$B$130=$B1015),0),MATCH(R$3,DataModel!$F$2:$DI$2,0))*$C1015,"")</f>
        <v/>
      </c>
      <c r="S1015" s="34" t="str" cm="1">
        <f t="array" ref="S1015">IF(ISNUMBER(DataModel!S$112),INDEX(DataModel!$F$4:$DI$130,MATCH(1,(DataModel!$A$4:$A$130=$A1015)*(DataModel!$B$4:$B$130=$B1015),0),MATCH(S$3,DataModel!$F$2:$DI$2,0))*$C1015,"")</f>
        <v/>
      </c>
      <c r="T1015" s="34" t="str" cm="1">
        <f t="array" ref="T1015">IF(ISNUMBER(DataModel!T$112),INDEX(DataModel!$F$4:$DI$130,MATCH(1,(DataModel!$A$4:$A$130=$A1015)*(DataModel!$B$4:$B$130=$B1015),0),MATCH(T$3,DataModel!$F$2:$DI$2,0))*$C1015,"")</f>
        <v/>
      </c>
      <c r="U1015" s="134" t="str" cm="1">
        <f t="array" ref="U1015">IF(ISNUMBER(DataModel!U$112),INDEX(DataModel!$F$4:$DI$130,MATCH(1,(DataModel!$A$4:$A$130=$A1015)*(DataModel!$B$4:$B$130=$B1015),0),MATCH(U$3,DataModel!$F$2:$DI$2,0))*$C1015,"")</f>
        <v/>
      </c>
      <c r="V1015" s="133" t="str" cm="1">
        <f t="array" ref="V1015">IF(ISNUMBER(DataModel!V$112),INDEX(DataModel!$F$4:$DI$130,MATCH(1,(DataModel!$A$4:$A$130=$A1015)*(DataModel!$B$4:$B$130=$B1015),0),MATCH(V$3,DataModel!$F$2:$DI$2,0))*$C1015,"")</f>
        <v/>
      </c>
      <c r="W1015" s="34" t="str" cm="1">
        <f t="array" ref="W1015">IF(ISNUMBER(DataModel!W$112),INDEX(DataModel!$F$4:$DI$130,MATCH(1,(DataModel!$A$4:$A$130=$A1015)*(DataModel!$B$4:$B$130=$B1015),0),MATCH(W$3,DataModel!$F$2:$DI$2,0))*$C1015,"")</f>
        <v/>
      </c>
      <c r="X1015" s="34" t="str" cm="1">
        <f t="array" ref="X1015">IF(ISNUMBER(DataModel!X$112),INDEX(DataModel!$F$4:$DI$130,MATCH(1,(DataModel!$A$4:$A$130=$A1015)*(DataModel!$B$4:$B$130=$B1015),0),MATCH(X$3,DataModel!$F$2:$DI$2,0))*$C1015,"")</f>
        <v/>
      </c>
      <c r="Y1015" s="134" t="str" cm="1">
        <f t="array" ref="Y1015">IF(ISNUMBER(DataModel!Y$112),INDEX(DataModel!$F$4:$DI$130,MATCH(1,(DataModel!$A$4:$A$130=$A1015)*(DataModel!$B$4:$B$130=$B1015),0),MATCH(Y$3,DataModel!$F$2:$DI$2,0))*$C1015,"")</f>
        <v/>
      </c>
      <c r="Z1015" s="133" t="str" cm="1">
        <f t="array" ref="Z1015">IF(ISNUMBER(DataModel!Z$112),INDEX(DataModel!$F$4:$DI$130,MATCH(1,(DataModel!$A$4:$A$130=$A1015)*(DataModel!$B$4:$B$130=$B1015),0),MATCH(Z$3,DataModel!$F$2:$DI$2,0))*$C1015,"")</f>
        <v/>
      </c>
      <c r="AA1015" s="34" t="str" cm="1">
        <f t="array" ref="AA1015">IF(ISNUMBER(DataModel!AA$112),INDEX(DataModel!$F$4:$DI$130,MATCH(1,(DataModel!$A$4:$A$130=$A1015)*(DataModel!$B$4:$B$130=$B1015),0),MATCH(AA$3,DataModel!$F$2:$DI$2,0))*$C1015,"")</f>
        <v/>
      </c>
      <c r="AB1015" s="34" t="str" cm="1">
        <f t="array" ref="AB1015">IF(ISNUMBER(DataModel!AB$112),INDEX(DataModel!$F$4:$DI$130,MATCH(1,(DataModel!$A$4:$A$130=$A1015)*(DataModel!$B$4:$B$130=$B1015),0),MATCH(AB$3,DataModel!$F$2:$DI$2,0))*$C1015,"")</f>
        <v/>
      </c>
      <c r="AC1015" s="134" t="str" cm="1">
        <f t="array" ref="AC1015">IF(ISNUMBER(DataModel!AC$112),INDEX(DataModel!$F$4:$DI$130,MATCH(1,(DataModel!$A$4:$A$130=$A1015)*(DataModel!$B$4:$B$130=$B1015),0),MATCH(AC$3,DataModel!$F$2:$DI$2,0))*$C1015,"")</f>
        <v/>
      </c>
      <c r="AD1015" s="133" t="str" cm="1">
        <f t="array" ref="AD1015">IF(ISNUMBER(DataModel!AD$112),INDEX(DataModel!$F$4:$DI$130,MATCH(1,(DataModel!$A$4:$A$130=$A1015)*(DataModel!$B$4:$B$130=$B1015),0),MATCH(AD$3,DataModel!$F$2:$DI$2,0))*$C1015,"")</f>
        <v/>
      </c>
      <c r="AE1015" s="34" t="str" cm="1">
        <f t="array" ref="AE1015">IF(ISNUMBER(DataModel!AE$112),INDEX(DataModel!$F$4:$DI$130,MATCH(1,(DataModel!$A$4:$A$130=$A1015)*(DataModel!$B$4:$B$130=$B1015),0),MATCH(AE$3,DataModel!$F$2:$DI$2,0))*$C1015,"")</f>
        <v/>
      </c>
      <c r="AF1015" s="34" t="str" cm="1">
        <f t="array" ref="AF1015">IF(ISNUMBER(DataModel!AF$112),INDEX(DataModel!$F$4:$DI$130,MATCH(1,(DataModel!$A$4:$A$130=$A1015)*(DataModel!$B$4:$B$130=$B1015),0),MATCH(AF$3,DataModel!$F$2:$DI$2,0))*$C1015,"")</f>
        <v/>
      </c>
      <c r="AG1015" s="134" t="str" cm="1">
        <f t="array" ref="AG1015">IF(ISNUMBER(DataModel!AG$112),INDEX(DataModel!$F$4:$DI$130,MATCH(1,(DataModel!$A$4:$A$130=$A1015)*(DataModel!$B$4:$B$130=$B1015),0),MATCH(AG$3,DataModel!$F$2:$DI$2,0))*$C1015,"")</f>
        <v/>
      </c>
      <c r="AH1015" s="133" t="str" cm="1">
        <f t="array" ref="AH1015">IF(ISNUMBER(DataModel!AH$112),INDEX(DataModel!$F$4:$DI$130,MATCH(1,(DataModel!$A$4:$A$130=$A1015)*(DataModel!$B$4:$B$130=$B1015),0),MATCH(AH$3,DataModel!$F$2:$DI$2,0))*$C1015,"")</f>
        <v/>
      </c>
      <c r="AI1015" s="34" t="str" cm="1">
        <f t="array" ref="AI1015">IF(ISNUMBER(DataModel!AI$112),INDEX(DataModel!$F$4:$DI$130,MATCH(1,(DataModel!$A$4:$A$130=$A1015)*(DataModel!$B$4:$B$130=$B1015),0),MATCH(AI$3,DataModel!$F$2:$DI$2,0))*$C1015,"")</f>
        <v/>
      </c>
      <c r="AJ1015" s="34" t="str" cm="1">
        <f t="array" ref="AJ1015">IF(ISNUMBER(DataModel!AJ$112),INDEX(DataModel!$F$4:$DI$130,MATCH(1,(DataModel!$A$4:$A$130=$A1015)*(DataModel!$B$4:$B$130=$B1015),0),MATCH(AJ$3,DataModel!$F$2:$DI$2,0))*$C1015,"")</f>
        <v/>
      </c>
      <c r="AK1015" s="134" t="str" cm="1">
        <f t="array" ref="AK1015">IF(ISNUMBER(DataModel!AK$112),INDEX(DataModel!$F$4:$DI$130,MATCH(1,(DataModel!$A$4:$A$130=$A1015)*(DataModel!$B$4:$B$130=$B1015),0),MATCH(AK$3,DataModel!$F$2:$DI$2,0))*$C1015,"")</f>
        <v/>
      </c>
      <c r="AL1015" s="133" t="str" cm="1">
        <f t="array" ref="AL1015">IF(ISNUMBER(DataModel!AL$112),INDEX(DataModel!$F$4:$DI$130,MATCH(1,(DataModel!$A$4:$A$130=$A1015)*(DataModel!$B$4:$B$130=$B1015),0),MATCH(AL$3,DataModel!$F$2:$DI$2,0))*$C1015,"")</f>
        <v/>
      </c>
      <c r="AM1015" s="34" t="str" cm="1">
        <f t="array" ref="AM1015">IF(ISNUMBER(DataModel!AM$112),INDEX(DataModel!$F$4:$DI$130,MATCH(1,(DataModel!$A$4:$A$130=$A1015)*(DataModel!$B$4:$B$130=$B1015),0),MATCH(AM$3,DataModel!$F$2:$DI$2,0))*$C1015,"")</f>
        <v/>
      </c>
      <c r="AN1015" s="34" t="str" cm="1">
        <f t="array" ref="AN1015">IF(ISNUMBER(DataModel!AN$112),INDEX(DataModel!$F$4:$DI$130,MATCH(1,(DataModel!$A$4:$A$130=$A1015)*(DataModel!$B$4:$B$130=$B1015),0),MATCH(AN$3,DataModel!$F$2:$DI$2,0))*$C1015,"")</f>
        <v/>
      </c>
      <c r="AO1015" s="134" t="str" cm="1">
        <f t="array" ref="AO1015">IF(ISNUMBER(DataModel!AO$112),INDEX(DataModel!$F$4:$DI$130,MATCH(1,(DataModel!$A$4:$A$130=$A1015)*(DataModel!$B$4:$B$130=$B1015),0),MATCH(AO$3,DataModel!$F$2:$DI$2,0))*$C1015,"")</f>
        <v/>
      </c>
      <c r="AP1015" s="133" t="str" cm="1">
        <f t="array" ref="AP1015">IF(ISNUMBER(DataModel!AP$112),INDEX(DataModel!$F$4:$DI$130,MATCH(1,(DataModel!$A$4:$A$130=$A1015)*(DataModel!$B$4:$B$130=$B1015),0),MATCH(AP$3,DataModel!$F$2:$DI$2,0))*$C1015,"")</f>
        <v/>
      </c>
      <c r="AQ1015" s="34" t="str" cm="1">
        <f t="array" ref="AQ1015">IF(ISNUMBER(DataModel!AQ$112),INDEX(DataModel!$F$4:$DI$130,MATCH(1,(DataModel!$A$4:$A$130=$A1015)*(DataModel!$B$4:$B$130=$B1015),0),MATCH(AQ$3,DataModel!$F$2:$DI$2,0))*$C1015,"")</f>
        <v/>
      </c>
      <c r="AR1015" s="34" t="str" cm="1">
        <f t="array" ref="AR1015">IF(ISNUMBER(DataModel!AR$112),INDEX(DataModel!$F$4:$DI$130,MATCH(1,(DataModel!$A$4:$A$130=$A1015)*(DataModel!$B$4:$B$130=$B1015),0),MATCH(AR$3,DataModel!$F$2:$DI$2,0))*$C1015,"")</f>
        <v/>
      </c>
      <c r="AS1015" s="134" t="str" cm="1">
        <f t="array" ref="AS1015">IF(ISNUMBER(DataModel!AS$112),INDEX(DataModel!$F$4:$DI$130,MATCH(1,(DataModel!$A$4:$A$130=$A1015)*(DataModel!$B$4:$B$130=$B1015),0),MATCH(AS$3,DataModel!$F$2:$DI$2,0))*$C1015,"")</f>
        <v/>
      </c>
      <c r="AT1015" s="133" t="str" cm="1">
        <f t="array" ref="AT1015">IF(ISNUMBER(DataModel!AT$112),INDEX(DataModel!$F$4:$DI$130,MATCH(1,(DataModel!$A$4:$A$130=$A1015)*(DataModel!$B$4:$B$130=$B1015),0),MATCH(AT$3,DataModel!$F$2:$DI$2,0))*$C1015,"")</f>
        <v/>
      </c>
      <c r="AU1015" s="34" t="str" cm="1">
        <f t="array" ref="AU1015">IF(ISNUMBER(DataModel!AU$112),INDEX(DataModel!$F$4:$DI$130,MATCH(1,(DataModel!$A$4:$A$130=$A1015)*(DataModel!$B$4:$B$130=$B1015),0),MATCH(AU$3,DataModel!$F$2:$DI$2,0))*$C1015,"")</f>
        <v/>
      </c>
      <c r="AV1015" s="34" t="str" cm="1">
        <f t="array" ref="AV1015">IF(ISNUMBER(DataModel!AV$112),INDEX(DataModel!$F$4:$DI$130,MATCH(1,(DataModel!$A$4:$A$130=$A1015)*(DataModel!$B$4:$B$130=$B1015),0),MATCH(AV$3,DataModel!$F$2:$DI$2,0))*$C1015,"")</f>
        <v/>
      </c>
      <c r="AW1015" s="134" t="str" cm="1">
        <f t="array" ref="AW1015">IF(ISNUMBER(DataModel!AW$112),INDEX(DataModel!$F$4:$DI$130,MATCH(1,(DataModel!$A$4:$A$130=$A1015)*(DataModel!$B$4:$B$130=$B1015),0),MATCH(AW$3,DataModel!$F$2:$DI$2,0))*$C1015,"")</f>
        <v/>
      </c>
      <c r="AX1015" s="133" t="str" cm="1">
        <f t="array" ref="AX1015">IF(ISNUMBER(DataModel!AX$112),INDEX(DataModel!$F$4:$DI$130,MATCH(1,(DataModel!$A$4:$A$130=$A1015)*(DataModel!$B$4:$B$130=$B1015),0),MATCH(AX$3,DataModel!$F$2:$DI$2,0))*$C1015,"")</f>
        <v/>
      </c>
      <c r="AY1015" s="34" t="str" cm="1">
        <f t="array" ref="AY1015">IF(ISNUMBER(DataModel!AY$112),INDEX(DataModel!$F$4:$DI$130,MATCH(1,(DataModel!$A$4:$A$130=$A1015)*(DataModel!$B$4:$B$130=$B1015),0),MATCH(AY$3,DataModel!$F$2:$DI$2,0))*$C1015,"")</f>
        <v/>
      </c>
      <c r="AZ1015" s="34" t="str" cm="1">
        <f t="array" ref="AZ1015">IF(ISNUMBER(DataModel!AZ$112),INDEX(DataModel!$F$4:$DI$130,MATCH(1,(DataModel!$A$4:$A$130=$A1015)*(DataModel!$B$4:$B$130=$B1015),0),MATCH(AZ$3,DataModel!$F$2:$DI$2,0))*$C1015,"")</f>
        <v/>
      </c>
      <c r="BA1015" s="134" t="str" cm="1">
        <f t="array" ref="BA1015">IF(ISNUMBER(DataModel!BA$112),INDEX(DataModel!$F$4:$DI$130,MATCH(1,(DataModel!$A$4:$A$130=$A1015)*(DataModel!$B$4:$B$130=$B1015),0),MATCH(BA$3,DataModel!$F$2:$DI$2,0))*$C1015,"")</f>
        <v/>
      </c>
      <c r="BB1015" s="133" t="str" cm="1">
        <f t="array" ref="BB1015">IF(ISNUMBER(DataModel!BB$112),INDEX(DataModel!$F$4:$DI$130,MATCH(1,(DataModel!$A$4:$A$130=$A1015)*(DataModel!$B$4:$B$130=$B1015),0),MATCH(BB$3,DataModel!$F$2:$DI$2,0))*$C1015,"")</f>
        <v/>
      </c>
      <c r="BC1015" s="34" t="str" cm="1">
        <f t="array" ref="BC1015">IF(ISNUMBER(DataModel!BC$112),INDEX(DataModel!$F$4:$DI$130,MATCH(1,(DataModel!$A$4:$A$130=$A1015)*(DataModel!$B$4:$B$130=$B1015),0),MATCH(BC$3,DataModel!$F$2:$DI$2,0))*$C1015,"")</f>
        <v/>
      </c>
      <c r="BD1015" s="34" t="str" cm="1">
        <f t="array" ref="BD1015">IF(ISNUMBER(DataModel!BD$112),INDEX(DataModel!$F$4:$DI$130,MATCH(1,(DataModel!$A$4:$A$130=$A1015)*(DataModel!$B$4:$B$130=$B1015),0),MATCH(BD$3,DataModel!$F$2:$DI$2,0))*$C1015,"")</f>
        <v/>
      </c>
      <c r="BE1015" s="134" t="str" cm="1">
        <f t="array" ref="BE1015">IF(ISNUMBER(DataModel!BE$112),INDEX(DataModel!$F$4:$DI$130,MATCH(1,(DataModel!$A$4:$A$130=$A1015)*(DataModel!$B$4:$B$130=$B1015),0),MATCH(BE$3,DataModel!$F$2:$DI$2,0))*$C1015,"")</f>
        <v/>
      </c>
      <c r="BF1015" s="133" t="str" cm="1">
        <f t="array" ref="BF1015">IF(ISNUMBER(DataModel!BF$112),INDEX(DataModel!$F$4:$DI$130,MATCH(1,(DataModel!$A$4:$A$130=$A1015)*(DataModel!$B$4:$B$130=$B1015),0),MATCH(BF$3,DataModel!$F$2:$DI$2,0))*$C1015,"")</f>
        <v/>
      </c>
      <c r="BG1015" s="34" t="str" cm="1">
        <f t="array" ref="BG1015">IF(ISNUMBER(DataModel!BG$112),INDEX(DataModel!$F$4:$DI$130,MATCH(1,(DataModel!$A$4:$A$130=$A1015)*(DataModel!$B$4:$B$130=$B1015),0),MATCH(BG$3,DataModel!$F$2:$DI$2,0))*$C1015,"")</f>
        <v/>
      </c>
      <c r="BH1015" s="34" t="str" cm="1">
        <f t="array" ref="BH1015">IF(ISNUMBER(DataModel!BH$112),INDEX(DataModel!$F$4:$DI$130,MATCH(1,(DataModel!$A$4:$A$130=$A1015)*(DataModel!$B$4:$B$130=$B1015),0),MATCH(BH$3,DataModel!$F$2:$DI$2,0))*$C1015,"")</f>
        <v/>
      </c>
      <c r="BI1015" s="134" t="str" cm="1">
        <f t="array" ref="BI1015">IF(ISNUMBER(DataModel!BI$112),INDEX(DataModel!$F$4:$DI$130,MATCH(1,(DataModel!$A$4:$A$130=$A1015)*(DataModel!$B$4:$B$130=$B1015),0),MATCH(BI$3,DataModel!$F$2:$DI$2,0))*$C1015,"")</f>
        <v/>
      </c>
      <c r="BJ1015" s="133" t="str" cm="1">
        <f t="array" ref="BJ1015">IF(ISNUMBER(DataModel!BJ$112),INDEX(DataModel!$F$4:$DI$130,MATCH(1,(DataModel!$A$4:$A$130=$A1015)*(DataModel!$B$4:$B$130=$B1015),0),MATCH(BJ$3,DataModel!$F$2:$DI$2,0))*$C1015,"")</f>
        <v/>
      </c>
      <c r="BK1015" s="34" t="str" cm="1">
        <f t="array" ref="BK1015">IF(ISNUMBER(DataModel!BK$112),INDEX(DataModel!$F$4:$DI$130,MATCH(1,(DataModel!$A$4:$A$130=$A1015)*(DataModel!$B$4:$B$130=$B1015),0),MATCH(BK$3,DataModel!$F$2:$DI$2,0))*$C1015,"")</f>
        <v/>
      </c>
      <c r="BL1015" s="34" t="str" cm="1">
        <f t="array" ref="BL1015">IF(ISNUMBER(DataModel!BL$112),INDEX(DataModel!$F$4:$DI$130,MATCH(1,(DataModel!$A$4:$A$130=$A1015)*(DataModel!$B$4:$B$130=$B1015),0),MATCH(BL$3,DataModel!$F$2:$DI$2,0))*$C1015,"")</f>
        <v/>
      </c>
      <c r="BM1015" s="134" t="str" cm="1">
        <f t="array" ref="BM1015">IF(ISNUMBER(DataModel!BM$112),INDEX(DataModel!$F$4:$DI$130,MATCH(1,(DataModel!$A$4:$A$130=$A1015)*(DataModel!$B$4:$B$130=$B1015),0),MATCH(BM$3,DataModel!$F$2:$DI$2,0))*$C1015,"")</f>
        <v/>
      </c>
      <c r="BN1015" s="133" t="str" cm="1">
        <f t="array" ref="BN1015">IF(ISNUMBER(DataModel!BN$112),INDEX(DataModel!$F$4:$DI$130,MATCH(1,(DataModel!$A$4:$A$130=$A1015)*(DataModel!$B$4:$B$130=$B1015),0),MATCH(BN$3,DataModel!$F$2:$DI$2,0))*$C1015,"")</f>
        <v/>
      </c>
      <c r="BO1015" s="34" t="str" cm="1">
        <f t="array" ref="BO1015">IF(ISNUMBER(DataModel!BO$112),INDEX(DataModel!$F$4:$DI$130,MATCH(1,(DataModel!$A$4:$A$130=$A1015)*(DataModel!$B$4:$B$130=$B1015),0),MATCH(BO$3,DataModel!$F$2:$DI$2,0))*$C1015,"")</f>
        <v/>
      </c>
      <c r="BP1015" s="34" t="str" cm="1">
        <f t="array" ref="BP1015">IF(ISNUMBER(DataModel!BP$112),INDEX(DataModel!$F$4:$DI$130,MATCH(1,(DataModel!$A$4:$A$130=$A1015)*(DataModel!$B$4:$B$130=$B1015),0),MATCH(BP$3,DataModel!$F$2:$DI$2,0))*$C1015,"")</f>
        <v/>
      </c>
      <c r="BQ1015" s="134" t="str" cm="1">
        <f t="array" ref="BQ1015">IF(ISNUMBER(DataModel!BQ$112),INDEX(DataModel!$F$4:$DI$130,MATCH(1,(DataModel!$A$4:$A$130=$A1015)*(DataModel!$B$4:$B$130=$B1015),0),MATCH(BQ$3,DataModel!$F$2:$DI$2,0))*$C1015,"")</f>
        <v/>
      </c>
      <c r="BR1015" s="133" t="str" cm="1">
        <f t="array" ref="BR1015">IF(ISNUMBER(DataModel!BR$112),INDEX(DataModel!$F$4:$DI$130,MATCH(1,(DataModel!$A$4:$A$130=$A1015)*(DataModel!$B$4:$B$130=$B1015),0),MATCH(BR$3,DataModel!$F$2:$DI$2,0))*$C1015,"")</f>
        <v/>
      </c>
      <c r="BS1015" s="34" t="str" cm="1">
        <f t="array" ref="BS1015">IF(ISNUMBER(DataModel!BS$112),INDEX(DataModel!$F$4:$DI$130,MATCH(1,(DataModel!$A$4:$A$130=$A1015)*(DataModel!$B$4:$B$130=$B1015),0),MATCH(BS$3,DataModel!$F$2:$DI$2,0))*$C1015,"")</f>
        <v/>
      </c>
      <c r="BT1015" s="34" t="str" cm="1">
        <f t="array" ref="BT1015">IF(ISNUMBER(DataModel!BT$112),INDEX(DataModel!$F$4:$DI$130,MATCH(1,(DataModel!$A$4:$A$130=$A1015)*(DataModel!$B$4:$B$130=$B1015),0),MATCH(BT$3,DataModel!$F$2:$DI$2,0))*$C1015,"")</f>
        <v/>
      </c>
      <c r="BU1015" s="134" t="str" cm="1">
        <f t="array" ref="BU1015">IF(ISNUMBER(DataModel!BU$112),INDEX(DataModel!$F$4:$DI$130,MATCH(1,(DataModel!$A$4:$A$130=$A1015)*(DataModel!$B$4:$B$130=$B1015),0),MATCH(BU$3,DataModel!$F$2:$DI$2,0))*$C1015,"")</f>
        <v/>
      </c>
      <c r="BV1015" s="133" t="str" cm="1">
        <f t="array" ref="BV1015">IF(ISNUMBER(DataModel!BV$112),INDEX(DataModel!$F$4:$DI$130,MATCH(1,(DataModel!$A$4:$A$130=$A1015)*(DataModel!$B$4:$B$130=$B1015),0),MATCH(BV$3,DataModel!$F$2:$DI$2,0))*$C1015,"")</f>
        <v/>
      </c>
      <c r="BW1015" s="34" t="str" cm="1">
        <f t="array" ref="BW1015">IF(ISNUMBER(DataModel!BW$112),INDEX(DataModel!$F$4:$DI$130,MATCH(1,(DataModel!$A$4:$A$130=$A1015)*(DataModel!$B$4:$B$130=$B1015),0),MATCH(BW$3,DataModel!$F$2:$DI$2,0))*$C1015,"")</f>
        <v/>
      </c>
      <c r="BX1015" s="34" t="str" cm="1">
        <f t="array" ref="BX1015">IF(ISNUMBER(DataModel!BX$112),INDEX(DataModel!$F$4:$DI$130,MATCH(1,(DataModel!$A$4:$A$130=$A1015)*(DataModel!$B$4:$B$130=$B1015),0),MATCH(BX$3,DataModel!$F$2:$DI$2,0))*$C1015,"")</f>
        <v/>
      </c>
      <c r="BY1015" s="134" t="str" cm="1">
        <f t="array" ref="BY1015">IF(ISNUMBER(DataModel!BY$112),INDEX(DataModel!$F$4:$DI$130,MATCH(1,(DataModel!$A$4:$A$130=$A1015)*(DataModel!$B$4:$B$130=$B1015),0),MATCH(BY$3,DataModel!$F$2:$DI$2,0))*$C1015,"")</f>
        <v/>
      </c>
      <c r="BZ1015" s="133" t="str" cm="1">
        <f t="array" ref="BZ1015">IF(ISNUMBER(DataModel!BZ$112),INDEX(DataModel!$F$4:$DI$130,MATCH(1,(DataModel!$A$4:$A$130=$A1015)*(DataModel!$B$4:$B$130=$B1015),0),MATCH(BZ$3,DataModel!$F$2:$DI$2,0))*$C1015,"")</f>
        <v/>
      </c>
      <c r="CA1015" s="34" t="str" cm="1">
        <f t="array" ref="CA1015">IF(ISNUMBER(DataModel!CA$112),INDEX(DataModel!$F$4:$DI$130,MATCH(1,(DataModel!$A$4:$A$130=$A1015)*(DataModel!$B$4:$B$130=$B1015),0),MATCH(CA$3,DataModel!$F$2:$DI$2,0))*$C1015,"")</f>
        <v/>
      </c>
      <c r="CB1015" s="34" t="str" cm="1">
        <f t="array" ref="CB1015">IF(ISNUMBER(DataModel!CB$112),INDEX(DataModel!$F$4:$DI$130,MATCH(1,(DataModel!$A$4:$A$130=$A1015)*(DataModel!$B$4:$B$130=$B1015),0),MATCH(CB$3,DataModel!$F$2:$DI$2,0))*$C1015,"")</f>
        <v/>
      </c>
      <c r="CC1015" s="134" t="str" cm="1">
        <f t="array" ref="CC1015">IF(ISNUMBER(DataModel!CC$112),INDEX(DataModel!$F$4:$DI$130,MATCH(1,(DataModel!$A$4:$A$130=$A1015)*(DataModel!$B$4:$B$130=$B1015),0),MATCH(CC$3,DataModel!$F$2:$DI$2,0))*$C1015,"")</f>
        <v/>
      </c>
      <c r="CD1015" s="133" t="str" cm="1">
        <f t="array" ref="CD1015">IF(ISNUMBER(DataModel!CD$112),INDEX(DataModel!$F$4:$DI$130,MATCH(1,(DataModel!$A$4:$A$130=$A1015)*(DataModel!$B$4:$B$130=$B1015),0),MATCH(CD$3,DataModel!$F$2:$DI$2,0))*$C1015,"")</f>
        <v/>
      </c>
      <c r="CE1015" s="34" t="str" cm="1">
        <f t="array" ref="CE1015">IF(ISNUMBER(DataModel!CE$112),INDEX(DataModel!$F$4:$DI$130,MATCH(1,(DataModel!$A$4:$A$130=$A1015)*(DataModel!$B$4:$B$130=$B1015),0),MATCH(CE$3,DataModel!$F$2:$DI$2,0))*$C1015,"")</f>
        <v/>
      </c>
      <c r="CF1015" s="34" t="str" cm="1">
        <f t="array" ref="CF1015">IF(ISNUMBER(DataModel!CF$112),INDEX(DataModel!$F$4:$DI$130,MATCH(1,(DataModel!$A$4:$A$130=$A1015)*(DataModel!$B$4:$B$130=$B1015),0),MATCH(CF$3,DataModel!$F$2:$DI$2,0))*$C1015,"")</f>
        <v/>
      </c>
      <c r="CG1015" s="134" t="str" cm="1">
        <f t="array" ref="CG1015">IF(ISNUMBER(DataModel!CG$112),INDEX(DataModel!$F$4:$DI$130,MATCH(1,(DataModel!$A$4:$A$130=$A1015)*(DataModel!$B$4:$B$130=$B1015),0),MATCH(CG$3,DataModel!$F$2:$DI$2,0))*$C1015,"")</f>
        <v/>
      </c>
      <c r="CH1015" s="133" t="str" cm="1">
        <f t="array" ref="CH1015">IF(ISNUMBER(DataModel!CH$112),INDEX(DataModel!$F$4:$DI$130,MATCH(1,(DataModel!$A$4:$A$130=$A1015)*(DataModel!$B$4:$B$130=$B1015),0),MATCH(CH$3,DataModel!$F$2:$DI$2,0))*$C1015,"")</f>
        <v/>
      </c>
      <c r="CI1015" s="34" t="str" cm="1">
        <f t="array" ref="CI1015">IF(ISNUMBER(DataModel!CI$112),INDEX(DataModel!$F$4:$DI$130,MATCH(1,(DataModel!$A$4:$A$130=$A1015)*(DataModel!$B$4:$B$130=$B1015),0),MATCH(CI$3,DataModel!$F$2:$DI$2,0))*$C1015,"")</f>
        <v/>
      </c>
      <c r="CJ1015" s="34" t="str" cm="1">
        <f t="array" ref="CJ1015">IF(ISNUMBER(DataModel!CJ$112),INDEX(DataModel!$F$4:$DI$130,MATCH(1,(DataModel!$A$4:$A$130=$A1015)*(DataModel!$B$4:$B$130=$B1015),0),MATCH(CJ$3,DataModel!$F$2:$DI$2,0))*$C1015,"")</f>
        <v/>
      </c>
      <c r="CK1015" s="134" t="str" cm="1">
        <f t="array" ref="CK1015">IF(ISNUMBER(DataModel!CK$112),INDEX(DataModel!$F$4:$DI$130,MATCH(1,(DataModel!$A$4:$A$130=$A1015)*(DataModel!$B$4:$B$130=$B1015),0),MATCH(CK$3,DataModel!$F$2:$DI$2,0))*$C1015,"")</f>
        <v/>
      </c>
      <c r="CL1015" s="133" t="str" cm="1">
        <f t="array" ref="CL1015">IF(ISNUMBER(DataModel!CL$112),INDEX(DataModel!$F$4:$DI$130,MATCH(1,(DataModel!$A$4:$A$130=$A1015)*(DataModel!$B$4:$B$130=$B1015),0),MATCH(CL$3,DataModel!$F$2:$DI$2,0))*$C1015,"")</f>
        <v/>
      </c>
      <c r="CM1015" s="34" t="str" cm="1">
        <f t="array" ref="CM1015">IF(ISNUMBER(DataModel!CM$112),INDEX(DataModel!$F$4:$DI$130,MATCH(1,(DataModel!$A$4:$A$130=$A1015)*(DataModel!$B$4:$B$130=$B1015),0),MATCH(CM$3,DataModel!$F$2:$DI$2,0))*$C1015,"")</f>
        <v/>
      </c>
      <c r="CN1015" s="34" t="str" cm="1">
        <f t="array" ref="CN1015">IF(ISNUMBER(DataModel!CN$112),INDEX(DataModel!$F$4:$DI$130,MATCH(1,(DataModel!$A$4:$A$130=$A1015)*(DataModel!$B$4:$B$130=$B1015),0),MATCH(CN$3,DataModel!$F$2:$DI$2,0))*$C1015,"")</f>
        <v/>
      </c>
      <c r="CO1015" s="134" t="str" cm="1">
        <f t="array" ref="CO1015">IF(ISNUMBER(DataModel!CO$112),INDEX(DataModel!$F$4:$DI$130,MATCH(1,(DataModel!$A$4:$A$130=$A1015)*(DataModel!$B$4:$B$130=$B1015),0),MATCH(CO$3,DataModel!$F$2:$DI$2,0))*$C1015,"")</f>
        <v/>
      </c>
      <c r="CP1015" s="133" t="str" cm="1">
        <f t="array" ref="CP1015">IF(ISNUMBER(DataModel!CP$112),INDEX(DataModel!$F$4:$DI$130,MATCH(1,(DataModel!$A$4:$A$130=$A1015)*(DataModel!$B$4:$B$130=$B1015),0),MATCH(CP$3,DataModel!$F$2:$DI$2,0))*$C1015,"")</f>
        <v/>
      </c>
      <c r="CQ1015" s="34" t="str" cm="1">
        <f t="array" ref="CQ1015">IF(ISNUMBER(DataModel!CQ$112),INDEX(DataModel!$F$4:$DI$130,MATCH(1,(DataModel!$A$4:$A$130=$A1015)*(DataModel!$B$4:$B$130=$B1015),0),MATCH(CQ$3,DataModel!$F$2:$DI$2,0))*$C1015,"")</f>
        <v/>
      </c>
      <c r="CR1015" s="34" t="str" cm="1">
        <f t="array" ref="CR1015">IF(ISNUMBER(DataModel!CR$112),INDEX(DataModel!$F$4:$DI$130,MATCH(1,(DataModel!$A$4:$A$130=$A1015)*(DataModel!$B$4:$B$130=$B1015),0),MATCH(CR$3,DataModel!$F$2:$DI$2,0))*$C1015,"")</f>
        <v/>
      </c>
      <c r="CS1015" s="134" t="str" cm="1">
        <f t="array" ref="CS1015">IF(ISNUMBER(DataModel!CS$112),INDEX(DataModel!$F$4:$DI$130,MATCH(1,(DataModel!$A$4:$A$130=$A1015)*(DataModel!$B$4:$B$130=$B1015),0),MATCH(CS$3,DataModel!$F$2:$DI$2,0))*$C1015,"")</f>
        <v/>
      </c>
      <c r="CT1015" s="133" t="str" cm="1">
        <f t="array" ref="CT1015">IF(ISNUMBER(DataModel!CT$112),INDEX(DataModel!$F$4:$DI$130,MATCH(1,(DataModel!$A$4:$A$130=$A1015)*(DataModel!$B$4:$B$130=$B1015),0),MATCH(CT$3,DataModel!$F$2:$DI$2,0))*$C1015,"")</f>
        <v/>
      </c>
      <c r="CU1015" s="34" t="str" cm="1">
        <f t="array" ref="CU1015">IF(ISNUMBER(DataModel!CU$112),INDEX(DataModel!$F$4:$DI$130,MATCH(1,(DataModel!$A$4:$A$130=$A1015)*(DataModel!$B$4:$B$130=$B1015),0),MATCH(CU$3,DataModel!$F$2:$DI$2,0))*$C1015,"")</f>
        <v/>
      </c>
      <c r="CV1015" s="34" t="str" cm="1">
        <f t="array" ref="CV1015">IF(ISNUMBER(DataModel!CV$112),INDEX(DataModel!$F$4:$DI$130,MATCH(1,(DataModel!$A$4:$A$130=$A1015)*(DataModel!$B$4:$B$130=$B1015),0),MATCH(CV$3,DataModel!$F$2:$DI$2,0))*$C1015,"")</f>
        <v/>
      </c>
      <c r="CW1015" s="134" t="str" cm="1">
        <f t="array" ref="CW1015">IF(ISNUMBER(DataModel!CW$112),INDEX(DataModel!$F$4:$DI$130,MATCH(1,(DataModel!$A$4:$A$130=$A1015)*(DataModel!$B$4:$B$130=$B1015),0),MATCH(CW$3,DataModel!$F$2:$DI$2,0))*$C1015,"")</f>
        <v/>
      </c>
      <c r="CX1015" s="133" t="str" cm="1">
        <f t="array" ref="CX1015">IF(ISNUMBER(DataModel!CX$112),INDEX(DataModel!$F$4:$DI$130,MATCH(1,(DataModel!$A$4:$A$130=$A1015)*(DataModel!$B$4:$B$130=$B1015),0),MATCH(CX$3,DataModel!$F$2:$DI$2,0))*$C1015,"")</f>
        <v/>
      </c>
      <c r="CY1015" s="34" t="str" cm="1">
        <f t="array" ref="CY1015">IF(ISNUMBER(DataModel!CY$112),INDEX(DataModel!$F$4:$DI$130,MATCH(1,(DataModel!$A$4:$A$130=$A1015)*(DataModel!$B$4:$B$130=$B1015),0),MATCH(CY$3,DataModel!$F$2:$DI$2,0))*$C1015,"")</f>
        <v/>
      </c>
      <c r="CZ1015" s="34" t="str" cm="1">
        <f t="array" ref="CZ1015">IF(ISNUMBER(DataModel!CZ$112),INDEX(DataModel!$F$4:$DI$130,MATCH(1,(DataModel!$A$4:$A$130=$A1015)*(DataModel!$B$4:$B$130=$B1015),0),MATCH(CZ$3,DataModel!$F$2:$DI$2,0))*$C1015,"")</f>
        <v/>
      </c>
      <c r="DA1015" s="134" t="str" cm="1">
        <f t="array" ref="DA1015">IF(ISNUMBER(DataModel!DA$112),INDEX(DataModel!$F$4:$DI$130,MATCH(1,(DataModel!$A$4:$A$130=$A1015)*(DataModel!$B$4:$B$130=$B1015),0),MATCH(DA$3,DataModel!$F$2:$DI$2,0))*$C1015,"")</f>
        <v/>
      </c>
      <c r="DB1015" s="133" t="str" cm="1">
        <f t="array" ref="DB1015">IF(ISNUMBER(DataModel!DB$112),INDEX(DataModel!$F$4:$DI$130,MATCH(1,(DataModel!$A$4:$A$130=$A1015)*(DataModel!$B$4:$B$130=$B1015),0),MATCH(DB$3,DataModel!$F$2:$DI$2,0))*$C1015,"")</f>
        <v/>
      </c>
      <c r="DC1015" s="34" t="str" cm="1">
        <f t="array" ref="DC1015">IF(ISNUMBER(DataModel!DC$112),INDEX(DataModel!$F$4:$DI$130,MATCH(1,(DataModel!$A$4:$A$130=$A1015)*(DataModel!$B$4:$B$130=$B1015),0),MATCH(DC$3,DataModel!$F$2:$DI$2,0))*$C1015,"")</f>
        <v/>
      </c>
      <c r="DD1015" s="34" t="str" cm="1">
        <f t="array" ref="DD1015">IF(ISNUMBER(DataModel!DD$112),INDEX(DataModel!$F$4:$DI$130,MATCH(1,(DataModel!$A$4:$A$130=$A1015)*(DataModel!$B$4:$B$130=$B1015),0),MATCH(DD$3,DataModel!$F$2:$DI$2,0))*$C1015,"")</f>
        <v/>
      </c>
      <c r="DE1015" s="134" t="str" cm="1">
        <f t="array" ref="DE1015">IF(ISNUMBER(DataModel!DE$112),INDEX(DataModel!$F$4:$DI$130,MATCH(1,(DataModel!$A$4:$A$130=$A1015)*(DataModel!$B$4:$B$130=$B1015),0),MATCH(DE$3,DataModel!$F$2:$DI$2,0))*$C1015,"")</f>
        <v/>
      </c>
      <c r="DF1015" s="133" t="str" cm="1">
        <f t="array" ref="DF1015">IF(ISNUMBER(DataModel!DF$112),INDEX(DataModel!$F$4:$DI$130,MATCH(1,(DataModel!$A$4:$A$130=$A1015)*(DataModel!$B$4:$B$130=$B1015),0),MATCH(DF$3,DataModel!$F$2:$DI$2,0))*$C1015,"")</f>
        <v/>
      </c>
      <c r="DG1015" s="34" t="str" cm="1">
        <f t="array" ref="DG1015">IF(ISNUMBER(DataModel!DG$112),INDEX(DataModel!$F$4:$DI$130,MATCH(1,(DataModel!$A$4:$A$130=$A1015)*(DataModel!$B$4:$B$130=$B1015),0),MATCH(DG$3,DataModel!$F$2:$DI$2,0))*$C1015,"")</f>
        <v/>
      </c>
      <c r="DH1015" s="34" t="str" cm="1">
        <f t="array" ref="DH1015">IF(ISNUMBER(DataModel!DH$112),INDEX(DataModel!$F$4:$DI$130,MATCH(1,(DataModel!$A$4:$A$130=$A1015)*(DataModel!$B$4:$B$130=$B1015),0),MATCH(DH$3,DataModel!$F$2:$DI$2,0))*$C1015,"")</f>
        <v/>
      </c>
      <c r="DI1015" s="134" t="str" cm="1">
        <f t="array" ref="DI1015">IF(ISNUMBER(DataModel!DI$112),INDEX(DataModel!$F$4:$DI$130,MATCH(1,(DataModel!$A$4:$A$130=$A1015)*(DataModel!$B$4:$B$130=$B1015),0),MATCH(DI$3,DataModel!$F$2:$DI$2,0))*$C1015,"")</f>
        <v/>
      </c>
      <c r="DJ1015" s="69"/>
      <c r="DK1015" s="34" t="str" cm="1">
        <f t="array" ref="DK1015">IF(ISNUMBER(DataModel!DK$112),INDEX(DataModel!$DK$4:$EK$130,MATCH(1,(DataModel!$A$4:$A$130=$A1015)*(DataModel!$B$4:$B$130=$B1015),0),MATCH(DK$3,DataModel!$DK$2:$EK$2,0))*$C1015,"")</f>
        <v/>
      </c>
      <c r="DL1015" s="34" t="str" cm="1">
        <f t="array" ref="DL1015">IF(ISNUMBER(DataModel!DL$112),INDEX(DataModel!$DK$4:$EK$130,MATCH(1,(DataModel!$A$4:$A$130=$A1015)*(DataModel!$B$4:$B$130=$B1015),0),MATCH(DL$3,DataModel!$DK$2:$EK$2,0))*$C1015,"")</f>
        <v/>
      </c>
      <c r="DM1015" s="34" t="str" cm="1">
        <f t="array" ref="DM1015">IF(ISNUMBER(DataModel!DM$112),INDEX(DataModel!$DK$4:$EK$130,MATCH(1,(DataModel!$A$4:$A$130=$A1015)*(DataModel!$B$4:$B$130=$B1015),0),MATCH(DM$3,DataModel!$DK$2:$EK$2,0))*$C1015,"")</f>
        <v/>
      </c>
      <c r="DN1015" s="34" t="str" cm="1">
        <f t="array" ref="DN1015">IF(ISNUMBER(DataModel!DN$112),INDEX(DataModel!$DK$4:$EK$130,MATCH(1,(DataModel!$A$4:$A$130=$A1015)*(DataModel!$B$4:$B$130=$B1015),0),MATCH(DN$3,DataModel!$DK$2:$EK$2,0))*$C1015,"")</f>
        <v/>
      </c>
      <c r="DO1015" s="34" t="str" cm="1">
        <f t="array" ref="DO1015">IF(ISNUMBER(DataModel!DO$112),INDEX(DataModel!$DK$4:$EK$130,MATCH(1,(DataModel!$A$4:$A$130=$A1015)*(DataModel!$B$4:$B$130=$B1015),0),MATCH(DO$3,DataModel!$DK$2:$EK$2,0))*$C1015,"")</f>
        <v/>
      </c>
      <c r="DP1015" s="34" t="str" cm="1">
        <f t="array" ref="DP1015">IF(ISNUMBER(DataModel!DP$112),INDEX(DataModel!$DK$4:$EK$130,MATCH(1,(DataModel!$A$4:$A$130=$A1015)*(DataModel!$B$4:$B$130=$B1015),0),MATCH(DP$3,DataModel!$DK$2:$EK$2,0))*$C1015,"")</f>
        <v/>
      </c>
      <c r="DQ1015" s="34" t="str" cm="1">
        <f t="array" ref="DQ1015">IF(ISNUMBER(DataModel!DQ$112),INDEX(DataModel!$DK$4:$EK$130,MATCH(1,(DataModel!$A$4:$A$130=$A1015)*(DataModel!$B$4:$B$130=$B1015),0),MATCH(DQ$3,DataModel!$DK$2:$EK$2,0))*$C1015,"")</f>
        <v/>
      </c>
      <c r="DR1015" s="34" t="str" cm="1">
        <f t="array" ref="DR1015">IF(ISNUMBER(DataModel!DR$112),INDEX(DataModel!$DK$4:$EK$130,MATCH(1,(DataModel!$A$4:$A$130=$A1015)*(DataModel!$B$4:$B$130=$B1015),0),MATCH(DR$3,DataModel!$DK$2:$EK$2,0))*$C1015,"")</f>
        <v/>
      </c>
      <c r="DS1015" s="34" t="str" cm="1">
        <f t="array" ref="DS1015">IF(ISNUMBER(DataModel!DS$112),INDEX(DataModel!$DK$4:$EK$130,MATCH(1,(DataModel!$A$4:$A$130=$A1015)*(DataModel!$B$4:$B$130=$B1015),0),MATCH(DS$3,DataModel!$DK$2:$EK$2,0))*$C1015,"")</f>
        <v/>
      </c>
      <c r="DT1015" s="34" t="str" cm="1">
        <f t="array" ref="DT1015">IF(ISNUMBER(DataModel!DT$112),INDEX(DataModel!$DK$4:$EK$130,MATCH(1,(DataModel!$A$4:$A$130=$A1015)*(DataModel!$B$4:$B$130=$B1015),0),MATCH(DT$3,DataModel!$DK$2:$EK$2,0))*$C1015,"")</f>
        <v/>
      </c>
      <c r="DU1015" s="34" t="str" cm="1">
        <f t="array" ref="DU1015">IF(ISNUMBER(DataModel!DU$112),INDEX(DataModel!$DK$4:$EK$130,MATCH(1,(DataModel!$A$4:$A$130=$A1015)*(DataModel!$B$4:$B$130=$B1015),0),MATCH(DU$3,DataModel!$DK$2:$EK$2,0))*$C1015,"")</f>
        <v/>
      </c>
      <c r="DV1015" s="34" t="str" cm="1">
        <f t="array" ref="DV1015">IF(ISNUMBER(DataModel!DV$112),INDEX(DataModel!$DK$4:$EK$130,MATCH(1,(DataModel!$A$4:$A$130=$A1015)*(DataModel!$B$4:$B$130=$B1015),0),MATCH(DV$3,DataModel!$DK$2:$EK$2,0))*$C1015,"")</f>
        <v/>
      </c>
      <c r="DW1015" s="34" t="str" cm="1">
        <f t="array" ref="DW1015">IF(ISNUMBER(DataModel!DW$112),INDEX(DataModel!$DK$4:$EK$130,MATCH(1,(DataModel!$A$4:$A$130=$A1015)*(DataModel!$B$4:$B$130=$B1015),0),MATCH(DW$3,DataModel!$DK$2:$EK$2,0))*$C1015,"")</f>
        <v/>
      </c>
      <c r="DX1015" s="34" t="str" cm="1">
        <f t="array" ref="DX1015">IF(ISNUMBER(DataModel!DX$112),INDEX(DataModel!$DK$4:$EK$130,MATCH(1,(DataModel!$A$4:$A$130=$A1015)*(DataModel!$B$4:$B$130=$B1015),0),MATCH(DX$3,DataModel!$DK$2:$EK$2,0))*$C1015,"")</f>
        <v/>
      </c>
      <c r="DY1015" s="34" t="str" cm="1">
        <f t="array" ref="DY1015">IF(ISNUMBER(DataModel!DY$112),INDEX(DataModel!$DK$4:$EK$130,MATCH(1,(DataModel!$A$4:$A$130=$A1015)*(DataModel!$B$4:$B$130=$B1015),0),MATCH(DY$3,DataModel!$DK$2:$EK$2,0))*$C1015,"")</f>
        <v/>
      </c>
      <c r="DZ1015" s="34" t="str" cm="1">
        <f t="array" ref="DZ1015">IF(ISNUMBER(DataModel!DZ$112),INDEX(DataModel!$DK$4:$EK$130,MATCH(1,(DataModel!$A$4:$A$130=$A1015)*(DataModel!$B$4:$B$130=$B1015),0),MATCH(DZ$3,DataModel!$DK$2:$EK$2,0))*$C1015,"")</f>
        <v/>
      </c>
      <c r="EA1015" s="34" t="str" cm="1">
        <f t="array" ref="EA1015">IF(ISNUMBER(DataModel!EA$112),INDEX(DataModel!$DK$4:$EK$130,MATCH(1,(DataModel!$A$4:$A$130=$A1015)*(DataModel!$B$4:$B$130=$B1015),0),MATCH(EA$3,DataModel!$DK$2:$EK$2,0))*$C1015,"")</f>
        <v/>
      </c>
      <c r="EB1015" s="34" t="str" cm="1">
        <f t="array" ref="EB1015">IF(ISNUMBER(DataModel!EB$112),INDEX(DataModel!$DK$4:$EK$130,MATCH(1,(DataModel!$A$4:$A$130=$A1015)*(DataModel!$B$4:$B$130=$B1015),0),MATCH(EB$3,DataModel!$DK$2:$EK$2,0))*$C1015,"")</f>
        <v/>
      </c>
      <c r="EC1015" s="34" t="str" cm="1">
        <f t="array" ref="EC1015">IF(ISNUMBER(DataModel!EC$112),INDEX(DataModel!$DK$4:$EK$130,MATCH(1,(DataModel!$A$4:$A$130=$A1015)*(DataModel!$B$4:$B$130=$B1015),0),MATCH(EC$3,DataModel!$DK$2:$EK$2,0))*$C1015,"")</f>
        <v/>
      </c>
      <c r="ED1015" s="34" t="str" cm="1">
        <f t="array" ref="ED1015">IF(ISNUMBER(DataModel!ED$112),INDEX(DataModel!$DK$4:$EK$130,MATCH(1,(DataModel!$A$4:$A$130=$A1015)*(DataModel!$B$4:$B$130=$B1015),0),MATCH(ED$3,DataModel!$DK$2:$EK$2,0))*$C1015,"")</f>
        <v/>
      </c>
      <c r="EE1015" s="34" t="str" cm="1">
        <f t="array" ref="EE1015">IF(ISNUMBER(DataModel!EE$112),INDEX(DataModel!$DK$4:$EK$130,MATCH(1,(DataModel!$A$4:$A$130=$A1015)*(DataModel!$B$4:$B$130=$B1015),0),MATCH(EE$3,DataModel!$DK$2:$EK$2,0))*$C1015,"")</f>
        <v/>
      </c>
      <c r="EF1015" s="34" t="str" cm="1">
        <f t="array" ref="EF1015">IF(ISNUMBER(DataModel!EF$112),INDEX(DataModel!$DK$4:$EK$130,MATCH(1,(DataModel!$A$4:$A$130=$A1015)*(DataModel!$B$4:$B$130=$B1015),0),MATCH(EF$3,DataModel!$DK$2:$EK$2,0))*$C1015,"")</f>
        <v/>
      </c>
      <c r="EG1015" s="34" t="str" cm="1">
        <f t="array" ref="EG1015">IF(ISNUMBER(DataModel!EG$112),INDEX(DataModel!$DK$4:$EK$130,MATCH(1,(DataModel!$A$4:$A$130=$A1015)*(DataModel!$B$4:$B$130=$B1015),0),MATCH(EG$3,DataModel!$DK$2:$EK$2,0))*$C1015,"")</f>
        <v/>
      </c>
      <c r="EH1015" s="34" t="str" cm="1">
        <f t="array" ref="EH1015">IF(ISNUMBER(DataModel!EH$112),INDEX(DataModel!$DK$4:$EK$130,MATCH(1,(DataModel!$A$4:$A$130=$A1015)*(DataModel!$B$4:$B$130=$B1015),0),MATCH(EH$3,DataModel!$DK$2:$EK$2,0))*$C1015,"")</f>
        <v/>
      </c>
      <c r="EI1015" s="34" t="str" cm="1">
        <f t="array" ref="EI1015">IF(ISNUMBER(DataModel!EI$112),INDEX(DataModel!$DK$4:$EK$130,MATCH(1,(DataModel!$A$4:$A$130=$A1015)*(DataModel!$B$4:$B$130=$B1015),0),MATCH(EI$3,DataModel!$DK$2:$EK$2,0))*$C1015,"")</f>
        <v/>
      </c>
      <c r="EJ1015" s="34" t="str" cm="1">
        <f t="array" ref="EJ1015">IF(ISNUMBER(DataModel!EJ$112),INDEX(DataModel!$DK$4:$EK$130,MATCH(1,(DataModel!$A$4:$A$130=$A1015)*(DataModel!$B$4:$B$130=$B1015),0),MATCH(EJ$3,DataModel!$DK$2:$EK$2,0))*$C1015,"")</f>
        <v/>
      </c>
      <c r="EK1015" s="34" t="str" cm="1">
        <f t="array" ref="EK1015">IF(ISNUMBER(DataModel!EK$112),INDEX(DataModel!$DK$4:$EK$130,MATCH(1,(DataModel!$A$4:$A$130=$A1015)*(DataModel!$B$4:$B$130=$B1015),0),MATCH(EK$3,DataModel!$DK$2:$EK$2,0))*$C1015,"")</f>
        <v/>
      </c>
    </row>
    <row r="1016" spans="1:141" x14ac:dyDescent="0.25">
      <c r="A1016" s="90" t="s">
        <v>453</v>
      </c>
      <c r="B1016" s="90" t="s">
        <v>462</v>
      </c>
      <c r="C1016" s="111">
        <f t="shared" si="2408"/>
        <v>9.9999999999999995E-7</v>
      </c>
      <c r="D1016" s="90"/>
      <c r="E1016" t="s">
        <v>471</v>
      </c>
      <c r="F1016" s="133" t="str" cm="1">
        <f t="array" ref="F1016">IF(ISNUMBER(DataModel!F$112),INDEX(DataModel!$F$4:$DI$130,MATCH(1,(DataModel!$A$4:$A$130=$A1016)*(DataModel!$B$4:$B$130=$B1016),0),MATCH(F$3,DataModel!$F$2:$DI$2,0))*$C1016,"")</f>
        <v/>
      </c>
      <c r="G1016" s="34" t="str" cm="1">
        <f t="array" ref="G1016">IF(ISNUMBER(DataModel!G$112),INDEX(DataModel!$F$4:$DI$130,MATCH(1,(DataModel!$A$4:$A$130=$A1016)*(DataModel!$B$4:$B$130=$B1016),0),MATCH(G$3,DataModel!$F$2:$DI$2,0))*$C1016,"")</f>
        <v/>
      </c>
      <c r="H1016" s="34" t="str" cm="1">
        <f t="array" ref="H1016">IF(ISNUMBER(DataModel!H$112),INDEX(DataModel!$F$4:$DI$130,MATCH(1,(DataModel!$A$4:$A$130=$A1016)*(DataModel!$B$4:$B$130=$B1016),0),MATCH(H$3,DataModel!$F$2:$DI$2,0))*$C1016,"")</f>
        <v/>
      </c>
      <c r="I1016" s="134" t="str" cm="1">
        <f t="array" ref="I1016">IF(ISNUMBER(DataModel!I$112),INDEX(DataModel!$F$4:$DI$130,MATCH(1,(DataModel!$A$4:$A$130=$A1016)*(DataModel!$B$4:$B$130=$B1016),0),MATCH(I$3,DataModel!$F$2:$DI$2,0))*$C1016,"")</f>
        <v/>
      </c>
      <c r="J1016" s="133" t="str" cm="1">
        <f t="array" ref="J1016">IF(ISNUMBER(DataModel!J$112),INDEX(DataModel!$F$4:$DI$130,MATCH(1,(DataModel!$A$4:$A$130=$A1016)*(DataModel!$B$4:$B$130=$B1016),0),MATCH(J$3,DataModel!$F$2:$DI$2,0))*$C1016,"")</f>
        <v/>
      </c>
      <c r="K1016" s="34" t="str" cm="1">
        <f t="array" ref="K1016">IF(ISNUMBER(DataModel!K$112),INDEX(DataModel!$F$4:$DI$130,MATCH(1,(DataModel!$A$4:$A$130=$A1016)*(DataModel!$B$4:$B$130=$B1016),0),MATCH(K$3,DataModel!$F$2:$DI$2,0))*$C1016,"")</f>
        <v/>
      </c>
      <c r="L1016" s="34" t="str" cm="1">
        <f t="array" ref="L1016">IF(ISNUMBER(DataModel!L$112),INDEX(DataModel!$F$4:$DI$130,MATCH(1,(DataModel!$A$4:$A$130=$A1016)*(DataModel!$B$4:$B$130=$B1016),0),MATCH(L$3,DataModel!$F$2:$DI$2,0))*$C1016,"")</f>
        <v/>
      </c>
      <c r="M1016" s="134" t="str" cm="1">
        <f t="array" ref="M1016">IF(ISNUMBER(DataModel!M$112),INDEX(DataModel!$F$4:$DI$130,MATCH(1,(DataModel!$A$4:$A$130=$A1016)*(DataModel!$B$4:$B$130=$B1016),0),MATCH(M$3,DataModel!$F$2:$DI$2,0))*$C1016,"")</f>
        <v/>
      </c>
      <c r="N1016" s="133" t="str" cm="1">
        <f t="array" ref="N1016">IF(ISNUMBER(DataModel!N$112),INDEX(DataModel!$F$4:$DI$130,MATCH(1,(DataModel!$A$4:$A$130=$A1016)*(DataModel!$B$4:$B$130=$B1016),0),MATCH(N$3,DataModel!$F$2:$DI$2,0))*$C1016,"")</f>
        <v/>
      </c>
      <c r="O1016" s="34" t="str" cm="1">
        <f t="array" ref="O1016">IF(ISNUMBER(DataModel!O$112),INDEX(DataModel!$F$4:$DI$130,MATCH(1,(DataModel!$A$4:$A$130=$A1016)*(DataModel!$B$4:$B$130=$B1016),0),MATCH(O$3,DataModel!$F$2:$DI$2,0))*$C1016,"")</f>
        <v/>
      </c>
      <c r="P1016" s="34" t="str" cm="1">
        <f t="array" ref="P1016">IF(ISNUMBER(DataModel!P$112),INDEX(DataModel!$F$4:$DI$130,MATCH(1,(DataModel!$A$4:$A$130=$A1016)*(DataModel!$B$4:$B$130=$B1016),0),MATCH(P$3,DataModel!$F$2:$DI$2,0))*$C1016,"")</f>
        <v/>
      </c>
      <c r="Q1016" s="134" t="str" cm="1">
        <f t="array" ref="Q1016">IF(ISNUMBER(DataModel!Q$112),INDEX(DataModel!$F$4:$DI$130,MATCH(1,(DataModel!$A$4:$A$130=$A1016)*(DataModel!$B$4:$B$130=$B1016),0),MATCH(Q$3,DataModel!$F$2:$DI$2,0))*$C1016,"")</f>
        <v/>
      </c>
      <c r="R1016" s="133" t="str" cm="1">
        <f t="array" ref="R1016">IF(ISNUMBER(DataModel!R$112),INDEX(DataModel!$F$4:$DI$130,MATCH(1,(DataModel!$A$4:$A$130=$A1016)*(DataModel!$B$4:$B$130=$B1016),0),MATCH(R$3,DataModel!$F$2:$DI$2,0))*$C1016,"")</f>
        <v/>
      </c>
      <c r="S1016" s="34" t="str" cm="1">
        <f t="array" ref="S1016">IF(ISNUMBER(DataModel!S$112),INDEX(DataModel!$F$4:$DI$130,MATCH(1,(DataModel!$A$4:$A$130=$A1016)*(DataModel!$B$4:$B$130=$B1016),0),MATCH(S$3,DataModel!$F$2:$DI$2,0))*$C1016,"")</f>
        <v/>
      </c>
      <c r="T1016" s="34" t="str" cm="1">
        <f t="array" ref="T1016">IF(ISNUMBER(DataModel!T$112),INDEX(DataModel!$F$4:$DI$130,MATCH(1,(DataModel!$A$4:$A$130=$A1016)*(DataModel!$B$4:$B$130=$B1016),0),MATCH(T$3,DataModel!$F$2:$DI$2,0))*$C1016,"")</f>
        <v/>
      </c>
      <c r="U1016" s="134" t="str" cm="1">
        <f t="array" ref="U1016">IF(ISNUMBER(DataModel!U$112),INDEX(DataModel!$F$4:$DI$130,MATCH(1,(DataModel!$A$4:$A$130=$A1016)*(DataModel!$B$4:$B$130=$B1016),0),MATCH(U$3,DataModel!$F$2:$DI$2,0))*$C1016,"")</f>
        <v/>
      </c>
      <c r="V1016" s="133" t="str" cm="1">
        <f t="array" ref="V1016">IF(ISNUMBER(DataModel!V$112),INDEX(DataModel!$F$4:$DI$130,MATCH(1,(DataModel!$A$4:$A$130=$A1016)*(DataModel!$B$4:$B$130=$B1016),0),MATCH(V$3,DataModel!$F$2:$DI$2,0))*$C1016,"")</f>
        <v/>
      </c>
      <c r="W1016" s="34" t="str" cm="1">
        <f t="array" ref="W1016">IF(ISNUMBER(DataModel!W$112),INDEX(DataModel!$F$4:$DI$130,MATCH(1,(DataModel!$A$4:$A$130=$A1016)*(DataModel!$B$4:$B$130=$B1016),0),MATCH(W$3,DataModel!$F$2:$DI$2,0))*$C1016,"")</f>
        <v/>
      </c>
      <c r="X1016" s="34" t="str" cm="1">
        <f t="array" ref="X1016">IF(ISNUMBER(DataModel!X$112),INDEX(DataModel!$F$4:$DI$130,MATCH(1,(DataModel!$A$4:$A$130=$A1016)*(DataModel!$B$4:$B$130=$B1016),0),MATCH(X$3,DataModel!$F$2:$DI$2,0))*$C1016,"")</f>
        <v/>
      </c>
      <c r="Y1016" s="134" t="str" cm="1">
        <f t="array" ref="Y1016">IF(ISNUMBER(DataModel!Y$112),INDEX(DataModel!$F$4:$DI$130,MATCH(1,(DataModel!$A$4:$A$130=$A1016)*(DataModel!$B$4:$B$130=$B1016),0),MATCH(Y$3,DataModel!$F$2:$DI$2,0))*$C1016,"")</f>
        <v/>
      </c>
      <c r="Z1016" s="133" t="str" cm="1">
        <f t="array" ref="Z1016">IF(ISNUMBER(DataModel!Z$112),INDEX(DataModel!$F$4:$DI$130,MATCH(1,(DataModel!$A$4:$A$130=$A1016)*(DataModel!$B$4:$B$130=$B1016),0),MATCH(Z$3,DataModel!$F$2:$DI$2,0))*$C1016,"")</f>
        <v/>
      </c>
      <c r="AA1016" s="34" t="str" cm="1">
        <f t="array" ref="AA1016">IF(ISNUMBER(DataModel!AA$112),INDEX(DataModel!$F$4:$DI$130,MATCH(1,(DataModel!$A$4:$A$130=$A1016)*(DataModel!$B$4:$B$130=$B1016),0),MATCH(AA$3,DataModel!$F$2:$DI$2,0))*$C1016,"")</f>
        <v/>
      </c>
      <c r="AB1016" s="34" t="str" cm="1">
        <f t="array" ref="AB1016">IF(ISNUMBER(DataModel!AB$112),INDEX(DataModel!$F$4:$DI$130,MATCH(1,(DataModel!$A$4:$A$130=$A1016)*(DataModel!$B$4:$B$130=$B1016),0),MATCH(AB$3,DataModel!$F$2:$DI$2,0))*$C1016,"")</f>
        <v/>
      </c>
      <c r="AC1016" s="134" t="str" cm="1">
        <f t="array" ref="AC1016">IF(ISNUMBER(DataModel!AC$112),INDEX(DataModel!$F$4:$DI$130,MATCH(1,(DataModel!$A$4:$A$130=$A1016)*(DataModel!$B$4:$B$130=$B1016),0),MATCH(AC$3,DataModel!$F$2:$DI$2,0))*$C1016,"")</f>
        <v/>
      </c>
      <c r="AD1016" s="133" t="str" cm="1">
        <f t="array" ref="AD1016">IF(ISNUMBER(DataModel!AD$112),INDEX(DataModel!$F$4:$DI$130,MATCH(1,(DataModel!$A$4:$A$130=$A1016)*(DataModel!$B$4:$B$130=$B1016),0),MATCH(AD$3,DataModel!$F$2:$DI$2,0))*$C1016,"")</f>
        <v/>
      </c>
      <c r="AE1016" s="34" t="str" cm="1">
        <f t="array" ref="AE1016">IF(ISNUMBER(DataModel!AE$112),INDEX(DataModel!$F$4:$DI$130,MATCH(1,(DataModel!$A$4:$A$130=$A1016)*(DataModel!$B$4:$B$130=$B1016),0),MATCH(AE$3,DataModel!$F$2:$DI$2,0))*$C1016,"")</f>
        <v/>
      </c>
      <c r="AF1016" s="34" t="str" cm="1">
        <f t="array" ref="AF1016">IF(ISNUMBER(DataModel!AF$112),INDEX(DataModel!$F$4:$DI$130,MATCH(1,(DataModel!$A$4:$A$130=$A1016)*(DataModel!$B$4:$B$130=$B1016),0),MATCH(AF$3,DataModel!$F$2:$DI$2,0))*$C1016,"")</f>
        <v/>
      </c>
      <c r="AG1016" s="134" t="str" cm="1">
        <f t="array" ref="AG1016">IF(ISNUMBER(DataModel!AG$112),INDEX(DataModel!$F$4:$DI$130,MATCH(1,(DataModel!$A$4:$A$130=$A1016)*(DataModel!$B$4:$B$130=$B1016),0),MATCH(AG$3,DataModel!$F$2:$DI$2,0))*$C1016,"")</f>
        <v/>
      </c>
      <c r="AH1016" s="133" t="str" cm="1">
        <f t="array" ref="AH1016">IF(ISNUMBER(DataModel!AH$112),INDEX(DataModel!$F$4:$DI$130,MATCH(1,(DataModel!$A$4:$A$130=$A1016)*(DataModel!$B$4:$B$130=$B1016),0),MATCH(AH$3,DataModel!$F$2:$DI$2,0))*$C1016,"")</f>
        <v/>
      </c>
      <c r="AI1016" s="34" t="str" cm="1">
        <f t="array" ref="AI1016">IF(ISNUMBER(DataModel!AI$112),INDEX(DataModel!$F$4:$DI$130,MATCH(1,(DataModel!$A$4:$A$130=$A1016)*(DataModel!$B$4:$B$130=$B1016),0),MATCH(AI$3,DataModel!$F$2:$DI$2,0))*$C1016,"")</f>
        <v/>
      </c>
      <c r="AJ1016" s="34" t="str" cm="1">
        <f t="array" ref="AJ1016">IF(ISNUMBER(DataModel!AJ$112),INDEX(DataModel!$F$4:$DI$130,MATCH(1,(DataModel!$A$4:$A$130=$A1016)*(DataModel!$B$4:$B$130=$B1016),0),MATCH(AJ$3,DataModel!$F$2:$DI$2,0))*$C1016,"")</f>
        <v/>
      </c>
      <c r="AK1016" s="134" t="str" cm="1">
        <f t="array" ref="AK1016">IF(ISNUMBER(DataModel!AK$112),INDEX(DataModel!$F$4:$DI$130,MATCH(1,(DataModel!$A$4:$A$130=$A1016)*(DataModel!$B$4:$B$130=$B1016),0),MATCH(AK$3,DataModel!$F$2:$DI$2,0))*$C1016,"")</f>
        <v/>
      </c>
      <c r="AL1016" s="133" t="str" cm="1">
        <f t="array" ref="AL1016">IF(ISNUMBER(DataModel!AL$112),INDEX(DataModel!$F$4:$DI$130,MATCH(1,(DataModel!$A$4:$A$130=$A1016)*(DataModel!$B$4:$B$130=$B1016),0),MATCH(AL$3,DataModel!$F$2:$DI$2,0))*$C1016,"")</f>
        <v/>
      </c>
      <c r="AM1016" s="34" t="str" cm="1">
        <f t="array" ref="AM1016">IF(ISNUMBER(DataModel!AM$112),INDEX(DataModel!$F$4:$DI$130,MATCH(1,(DataModel!$A$4:$A$130=$A1016)*(DataModel!$B$4:$B$130=$B1016),0),MATCH(AM$3,DataModel!$F$2:$DI$2,0))*$C1016,"")</f>
        <v/>
      </c>
      <c r="AN1016" s="34" t="str" cm="1">
        <f t="array" ref="AN1016">IF(ISNUMBER(DataModel!AN$112),INDEX(DataModel!$F$4:$DI$130,MATCH(1,(DataModel!$A$4:$A$130=$A1016)*(DataModel!$B$4:$B$130=$B1016),0),MATCH(AN$3,DataModel!$F$2:$DI$2,0))*$C1016,"")</f>
        <v/>
      </c>
      <c r="AO1016" s="134" t="str" cm="1">
        <f t="array" ref="AO1016">IF(ISNUMBER(DataModel!AO$112),INDEX(DataModel!$F$4:$DI$130,MATCH(1,(DataModel!$A$4:$A$130=$A1016)*(DataModel!$B$4:$B$130=$B1016),0),MATCH(AO$3,DataModel!$F$2:$DI$2,0))*$C1016,"")</f>
        <v/>
      </c>
      <c r="AP1016" s="133" t="str" cm="1">
        <f t="array" ref="AP1016">IF(ISNUMBER(DataModel!AP$112),INDEX(DataModel!$F$4:$DI$130,MATCH(1,(DataModel!$A$4:$A$130=$A1016)*(DataModel!$B$4:$B$130=$B1016),0),MATCH(AP$3,DataModel!$F$2:$DI$2,0))*$C1016,"")</f>
        <v/>
      </c>
      <c r="AQ1016" s="34" t="str" cm="1">
        <f t="array" ref="AQ1016">IF(ISNUMBER(DataModel!AQ$112),INDEX(DataModel!$F$4:$DI$130,MATCH(1,(DataModel!$A$4:$A$130=$A1016)*(DataModel!$B$4:$B$130=$B1016),0),MATCH(AQ$3,DataModel!$F$2:$DI$2,0))*$C1016,"")</f>
        <v/>
      </c>
      <c r="AR1016" s="34" t="str" cm="1">
        <f t="array" ref="AR1016">IF(ISNUMBER(DataModel!AR$112),INDEX(DataModel!$F$4:$DI$130,MATCH(1,(DataModel!$A$4:$A$130=$A1016)*(DataModel!$B$4:$B$130=$B1016),0),MATCH(AR$3,DataModel!$F$2:$DI$2,0))*$C1016,"")</f>
        <v/>
      </c>
      <c r="AS1016" s="134" t="str" cm="1">
        <f t="array" ref="AS1016">IF(ISNUMBER(DataModel!AS$112),INDEX(DataModel!$F$4:$DI$130,MATCH(1,(DataModel!$A$4:$A$130=$A1016)*(DataModel!$B$4:$B$130=$B1016),0),MATCH(AS$3,DataModel!$F$2:$DI$2,0))*$C1016,"")</f>
        <v/>
      </c>
      <c r="AT1016" s="133" t="str" cm="1">
        <f t="array" ref="AT1016">IF(ISNUMBER(DataModel!AT$112),INDEX(DataModel!$F$4:$DI$130,MATCH(1,(DataModel!$A$4:$A$130=$A1016)*(DataModel!$B$4:$B$130=$B1016),0),MATCH(AT$3,DataModel!$F$2:$DI$2,0))*$C1016,"")</f>
        <v/>
      </c>
      <c r="AU1016" s="34" t="str" cm="1">
        <f t="array" ref="AU1016">IF(ISNUMBER(DataModel!AU$112),INDEX(DataModel!$F$4:$DI$130,MATCH(1,(DataModel!$A$4:$A$130=$A1016)*(DataModel!$B$4:$B$130=$B1016),0),MATCH(AU$3,DataModel!$F$2:$DI$2,0))*$C1016,"")</f>
        <v/>
      </c>
      <c r="AV1016" s="34" t="str" cm="1">
        <f t="array" ref="AV1016">IF(ISNUMBER(DataModel!AV$112),INDEX(DataModel!$F$4:$DI$130,MATCH(1,(DataModel!$A$4:$A$130=$A1016)*(DataModel!$B$4:$B$130=$B1016),0),MATCH(AV$3,DataModel!$F$2:$DI$2,0))*$C1016,"")</f>
        <v/>
      </c>
      <c r="AW1016" s="134" t="str" cm="1">
        <f t="array" ref="AW1016">IF(ISNUMBER(DataModel!AW$112),INDEX(DataModel!$F$4:$DI$130,MATCH(1,(DataModel!$A$4:$A$130=$A1016)*(DataModel!$B$4:$B$130=$B1016),0),MATCH(AW$3,DataModel!$F$2:$DI$2,0))*$C1016,"")</f>
        <v/>
      </c>
      <c r="AX1016" s="133" t="str" cm="1">
        <f t="array" ref="AX1016">IF(ISNUMBER(DataModel!AX$112),INDEX(DataModel!$F$4:$DI$130,MATCH(1,(DataModel!$A$4:$A$130=$A1016)*(DataModel!$B$4:$B$130=$B1016),0),MATCH(AX$3,DataModel!$F$2:$DI$2,0))*$C1016,"")</f>
        <v/>
      </c>
      <c r="AY1016" s="34" t="str" cm="1">
        <f t="array" ref="AY1016">IF(ISNUMBER(DataModel!AY$112),INDEX(DataModel!$F$4:$DI$130,MATCH(1,(DataModel!$A$4:$A$130=$A1016)*(DataModel!$B$4:$B$130=$B1016),0),MATCH(AY$3,DataModel!$F$2:$DI$2,0))*$C1016,"")</f>
        <v/>
      </c>
      <c r="AZ1016" s="34" t="str" cm="1">
        <f t="array" ref="AZ1016">IF(ISNUMBER(DataModel!AZ$112),INDEX(DataModel!$F$4:$DI$130,MATCH(1,(DataModel!$A$4:$A$130=$A1016)*(DataModel!$B$4:$B$130=$B1016),0),MATCH(AZ$3,DataModel!$F$2:$DI$2,0))*$C1016,"")</f>
        <v/>
      </c>
      <c r="BA1016" s="134" t="str" cm="1">
        <f t="array" ref="BA1016">IF(ISNUMBER(DataModel!BA$112),INDEX(DataModel!$F$4:$DI$130,MATCH(1,(DataModel!$A$4:$A$130=$A1016)*(DataModel!$B$4:$B$130=$B1016),0),MATCH(BA$3,DataModel!$F$2:$DI$2,0))*$C1016,"")</f>
        <v/>
      </c>
      <c r="BB1016" s="133" t="str" cm="1">
        <f t="array" ref="BB1016">IF(ISNUMBER(DataModel!BB$112),INDEX(DataModel!$F$4:$DI$130,MATCH(1,(DataModel!$A$4:$A$130=$A1016)*(DataModel!$B$4:$B$130=$B1016),0),MATCH(BB$3,DataModel!$F$2:$DI$2,0))*$C1016,"")</f>
        <v/>
      </c>
      <c r="BC1016" s="34" t="str" cm="1">
        <f t="array" ref="BC1016">IF(ISNUMBER(DataModel!BC$112),INDEX(DataModel!$F$4:$DI$130,MATCH(1,(DataModel!$A$4:$A$130=$A1016)*(DataModel!$B$4:$B$130=$B1016),0),MATCH(BC$3,DataModel!$F$2:$DI$2,0))*$C1016,"")</f>
        <v/>
      </c>
      <c r="BD1016" s="34" t="str" cm="1">
        <f t="array" ref="BD1016">IF(ISNUMBER(DataModel!BD$112),INDEX(DataModel!$F$4:$DI$130,MATCH(1,(DataModel!$A$4:$A$130=$A1016)*(DataModel!$B$4:$B$130=$B1016),0),MATCH(BD$3,DataModel!$F$2:$DI$2,0))*$C1016,"")</f>
        <v/>
      </c>
      <c r="BE1016" s="134" t="str" cm="1">
        <f t="array" ref="BE1016">IF(ISNUMBER(DataModel!BE$112),INDEX(DataModel!$F$4:$DI$130,MATCH(1,(DataModel!$A$4:$A$130=$A1016)*(DataModel!$B$4:$B$130=$B1016),0),MATCH(BE$3,DataModel!$F$2:$DI$2,0))*$C1016,"")</f>
        <v/>
      </c>
      <c r="BF1016" s="133" t="str" cm="1">
        <f t="array" ref="BF1016">IF(ISNUMBER(DataModel!BF$112),INDEX(DataModel!$F$4:$DI$130,MATCH(1,(DataModel!$A$4:$A$130=$A1016)*(DataModel!$B$4:$B$130=$B1016),0),MATCH(BF$3,DataModel!$F$2:$DI$2,0))*$C1016,"")</f>
        <v/>
      </c>
      <c r="BG1016" s="34" t="str" cm="1">
        <f t="array" ref="BG1016">IF(ISNUMBER(DataModel!BG$112),INDEX(DataModel!$F$4:$DI$130,MATCH(1,(DataModel!$A$4:$A$130=$A1016)*(DataModel!$B$4:$B$130=$B1016),0),MATCH(BG$3,DataModel!$F$2:$DI$2,0))*$C1016,"")</f>
        <v/>
      </c>
      <c r="BH1016" s="34" t="str" cm="1">
        <f t="array" ref="BH1016">IF(ISNUMBER(DataModel!BH$112),INDEX(DataModel!$F$4:$DI$130,MATCH(1,(DataModel!$A$4:$A$130=$A1016)*(DataModel!$B$4:$B$130=$B1016),0),MATCH(BH$3,DataModel!$F$2:$DI$2,0))*$C1016,"")</f>
        <v/>
      </c>
      <c r="BI1016" s="134" t="str" cm="1">
        <f t="array" ref="BI1016">IF(ISNUMBER(DataModel!BI$112),INDEX(DataModel!$F$4:$DI$130,MATCH(1,(DataModel!$A$4:$A$130=$A1016)*(DataModel!$B$4:$B$130=$B1016),0),MATCH(BI$3,DataModel!$F$2:$DI$2,0))*$C1016,"")</f>
        <v/>
      </c>
      <c r="BJ1016" s="133" t="str" cm="1">
        <f t="array" ref="BJ1016">IF(ISNUMBER(DataModel!BJ$112),INDEX(DataModel!$F$4:$DI$130,MATCH(1,(DataModel!$A$4:$A$130=$A1016)*(DataModel!$B$4:$B$130=$B1016),0),MATCH(BJ$3,DataModel!$F$2:$DI$2,0))*$C1016,"")</f>
        <v/>
      </c>
      <c r="BK1016" s="34" t="str" cm="1">
        <f t="array" ref="BK1016">IF(ISNUMBER(DataModel!BK$112),INDEX(DataModel!$F$4:$DI$130,MATCH(1,(DataModel!$A$4:$A$130=$A1016)*(DataModel!$B$4:$B$130=$B1016),0),MATCH(BK$3,DataModel!$F$2:$DI$2,0))*$C1016,"")</f>
        <v/>
      </c>
      <c r="BL1016" s="34" t="str" cm="1">
        <f t="array" ref="BL1016">IF(ISNUMBER(DataModel!BL$112),INDEX(DataModel!$F$4:$DI$130,MATCH(1,(DataModel!$A$4:$A$130=$A1016)*(DataModel!$B$4:$B$130=$B1016),0),MATCH(BL$3,DataModel!$F$2:$DI$2,0))*$C1016,"")</f>
        <v/>
      </c>
      <c r="BM1016" s="134" t="str" cm="1">
        <f t="array" ref="BM1016">IF(ISNUMBER(DataModel!BM$112),INDEX(DataModel!$F$4:$DI$130,MATCH(1,(DataModel!$A$4:$A$130=$A1016)*(DataModel!$B$4:$B$130=$B1016),0),MATCH(BM$3,DataModel!$F$2:$DI$2,0))*$C1016,"")</f>
        <v/>
      </c>
      <c r="BN1016" s="133" t="str" cm="1">
        <f t="array" ref="BN1016">IF(ISNUMBER(DataModel!BN$112),INDEX(DataModel!$F$4:$DI$130,MATCH(1,(DataModel!$A$4:$A$130=$A1016)*(DataModel!$B$4:$B$130=$B1016),0),MATCH(BN$3,DataModel!$F$2:$DI$2,0))*$C1016,"")</f>
        <v/>
      </c>
      <c r="BO1016" s="34" t="str" cm="1">
        <f t="array" ref="BO1016">IF(ISNUMBER(DataModel!BO$112),INDEX(DataModel!$F$4:$DI$130,MATCH(1,(DataModel!$A$4:$A$130=$A1016)*(DataModel!$B$4:$B$130=$B1016),0),MATCH(BO$3,DataModel!$F$2:$DI$2,0))*$C1016,"")</f>
        <v/>
      </c>
      <c r="BP1016" s="34" t="str" cm="1">
        <f t="array" ref="BP1016">IF(ISNUMBER(DataModel!BP$112),INDEX(DataModel!$F$4:$DI$130,MATCH(1,(DataModel!$A$4:$A$130=$A1016)*(DataModel!$B$4:$B$130=$B1016),0),MATCH(BP$3,DataModel!$F$2:$DI$2,0))*$C1016,"")</f>
        <v/>
      </c>
      <c r="BQ1016" s="134" t="str" cm="1">
        <f t="array" ref="BQ1016">IF(ISNUMBER(DataModel!BQ$112),INDEX(DataModel!$F$4:$DI$130,MATCH(1,(DataModel!$A$4:$A$130=$A1016)*(DataModel!$B$4:$B$130=$B1016),0),MATCH(BQ$3,DataModel!$F$2:$DI$2,0))*$C1016,"")</f>
        <v/>
      </c>
      <c r="BR1016" s="133" t="str" cm="1">
        <f t="array" ref="BR1016">IF(ISNUMBER(DataModel!BR$112),INDEX(DataModel!$F$4:$DI$130,MATCH(1,(DataModel!$A$4:$A$130=$A1016)*(DataModel!$B$4:$B$130=$B1016),0),MATCH(BR$3,DataModel!$F$2:$DI$2,0))*$C1016,"")</f>
        <v/>
      </c>
      <c r="BS1016" s="34" t="str" cm="1">
        <f t="array" ref="BS1016">IF(ISNUMBER(DataModel!BS$112),INDEX(DataModel!$F$4:$DI$130,MATCH(1,(DataModel!$A$4:$A$130=$A1016)*(DataModel!$B$4:$B$130=$B1016),0),MATCH(BS$3,DataModel!$F$2:$DI$2,0))*$C1016,"")</f>
        <v/>
      </c>
      <c r="BT1016" s="34" t="str" cm="1">
        <f t="array" ref="BT1016">IF(ISNUMBER(DataModel!BT$112),INDEX(DataModel!$F$4:$DI$130,MATCH(1,(DataModel!$A$4:$A$130=$A1016)*(DataModel!$B$4:$B$130=$B1016),0),MATCH(BT$3,DataModel!$F$2:$DI$2,0))*$C1016,"")</f>
        <v/>
      </c>
      <c r="BU1016" s="134" t="str" cm="1">
        <f t="array" ref="BU1016">IF(ISNUMBER(DataModel!BU$112),INDEX(DataModel!$F$4:$DI$130,MATCH(1,(DataModel!$A$4:$A$130=$A1016)*(DataModel!$B$4:$B$130=$B1016),0),MATCH(BU$3,DataModel!$F$2:$DI$2,0))*$C1016,"")</f>
        <v/>
      </c>
      <c r="BV1016" s="133" t="str" cm="1">
        <f t="array" ref="BV1016">IF(ISNUMBER(DataModel!BV$112),INDEX(DataModel!$F$4:$DI$130,MATCH(1,(DataModel!$A$4:$A$130=$A1016)*(DataModel!$B$4:$B$130=$B1016),0),MATCH(BV$3,DataModel!$F$2:$DI$2,0))*$C1016,"")</f>
        <v/>
      </c>
      <c r="BW1016" s="34" t="str" cm="1">
        <f t="array" ref="BW1016">IF(ISNUMBER(DataModel!BW$112),INDEX(DataModel!$F$4:$DI$130,MATCH(1,(DataModel!$A$4:$A$130=$A1016)*(DataModel!$B$4:$B$130=$B1016),0),MATCH(BW$3,DataModel!$F$2:$DI$2,0))*$C1016,"")</f>
        <v/>
      </c>
      <c r="BX1016" s="34" t="str" cm="1">
        <f t="array" ref="BX1016">IF(ISNUMBER(DataModel!BX$112),INDEX(DataModel!$F$4:$DI$130,MATCH(1,(DataModel!$A$4:$A$130=$A1016)*(DataModel!$B$4:$B$130=$B1016),0),MATCH(BX$3,DataModel!$F$2:$DI$2,0))*$C1016,"")</f>
        <v/>
      </c>
      <c r="BY1016" s="134" t="str" cm="1">
        <f t="array" ref="BY1016">IF(ISNUMBER(DataModel!BY$112),INDEX(DataModel!$F$4:$DI$130,MATCH(1,(DataModel!$A$4:$A$130=$A1016)*(DataModel!$B$4:$B$130=$B1016),0),MATCH(BY$3,DataModel!$F$2:$DI$2,0))*$C1016,"")</f>
        <v/>
      </c>
      <c r="BZ1016" s="133" t="str" cm="1">
        <f t="array" ref="BZ1016">IF(ISNUMBER(DataModel!BZ$112),INDEX(DataModel!$F$4:$DI$130,MATCH(1,(DataModel!$A$4:$A$130=$A1016)*(DataModel!$B$4:$B$130=$B1016),0),MATCH(BZ$3,DataModel!$F$2:$DI$2,0))*$C1016,"")</f>
        <v/>
      </c>
      <c r="CA1016" s="34" t="str" cm="1">
        <f t="array" ref="CA1016">IF(ISNUMBER(DataModel!CA$112),INDEX(DataModel!$F$4:$DI$130,MATCH(1,(DataModel!$A$4:$A$130=$A1016)*(DataModel!$B$4:$B$130=$B1016),0),MATCH(CA$3,DataModel!$F$2:$DI$2,0))*$C1016,"")</f>
        <v/>
      </c>
      <c r="CB1016" s="34" t="str" cm="1">
        <f t="array" ref="CB1016">IF(ISNUMBER(DataModel!CB$112),INDEX(DataModel!$F$4:$DI$130,MATCH(1,(DataModel!$A$4:$A$130=$A1016)*(DataModel!$B$4:$B$130=$B1016),0),MATCH(CB$3,DataModel!$F$2:$DI$2,0))*$C1016,"")</f>
        <v/>
      </c>
      <c r="CC1016" s="134" t="str" cm="1">
        <f t="array" ref="CC1016">IF(ISNUMBER(DataModel!CC$112),INDEX(DataModel!$F$4:$DI$130,MATCH(1,(DataModel!$A$4:$A$130=$A1016)*(DataModel!$B$4:$B$130=$B1016),0),MATCH(CC$3,DataModel!$F$2:$DI$2,0))*$C1016,"")</f>
        <v/>
      </c>
      <c r="CD1016" s="133" t="str" cm="1">
        <f t="array" ref="CD1016">IF(ISNUMBER(DataModel!CD$112),INDEX(DataModel!$F$4:$DI$130,MATCH(1,(DataModel!$A$4:$A$130=$A1016)*(DataModel!$B$4:$B$130=$B1016),0),MATCH(CD$3,DataModel!$F$2:$DI$2,0))*$C1016,"")</f>
        <v/>
      </c>
      <c r="CE1016" s="34" t="str" cm="1">
        <f t="array" ref="CE1016">IF(ISNUMBER(DataModel!CE$112),INDEX(DataModel!$F$4:$DI$130,MATCH(1,(DataModel!$A$4:$A$130=$A1016)*(DataModel!$B$4:$B$130=$B1016),0),MATCH(CE$3,DataModel!$F$2:$DI$2,0))*$C1016,"")</f>
        <v/>
      </c>
      <c r="CF1016" s="34" t="str" cm="1">
        <f t="array" ref="CF1016">IF(ISNUMBER(DataModel!CF$112),INDEX(DataModel!$F$4:$DI$130,MATCH(1,(DataModel!$A$4:$A$130=$A1016)*(DataModel!$B$4:$B$130=$B1016),0),MATCH(CF$3,DataModel!$F$2:$DI$2,0))*$C1016,"")</f>
        <v/>
      </c>
      <c r="CG1016" s="134" t="str" cm="1">
        <f t="array" ref="CG1016">IF(ISNUMBER(DataModel!CG$112),INDEX(DataModel!$F$4:$DI$130,MATCH(1,(DataModel!$A$4:$A$130=$A1016)*(DataModel!$B$4:$B$130=$B1016),0),MATCH(CG$3,DataModel!$F$2:$DI$2,0))*$C1016,"")</f>
        <v/>
      </c>
      <c r="CH1016" s="133" t="str" cm="1">
        <f t="array" ref="CH1016">IF(ISNUMBER(DataModel!CH$112),INDEX(DataModel!$F$4:$DI$130,MATCH(1,(DataModel!$A$4:$A$130=$A1016)*(DataModel!$B$4:$B$130=$B1016),0),MATCH(CH$3,DataModel!$F$2:$DI$2,0))*$C1016,"")</f>
        <v/>
      </c>
      <c r="CI1016" s="34" t="str" cm="1">
        <f t="array" ref="CI1016">IF(ISNUMBER(DataModel!CI$112),INDEX(DataModel!$F$4:$DI$130,MATCH(1,(DataModel!$A$4:$A$130=$A1016)*(DataModel!$B$4:$B$130=$B1016),0),MATCH(CI$3,DataModel!$F$2:$DI$2,0))*$C1016,"")</f>
        <v/>
      </c>
      <c r="CJ1016" s="34" t="str" cm="1">
        <f t="array" ref="CJ1016">IF(ISNUMBER(DataModel!CJ$112),INDEX(DataModel!$F$4:$DI$130,MATCH(1,(DataModel!$A$4:$A$130=$A1016)*(DataModel!$B$4:$B$130=$B1016),0),MATCH(CJ$3,DataModel!$F$2:$DI$2,0))*$C1016,"")</f>
        <v/>
      </c>
      <c r="CK1016" s="134" t="str" cm="1">
        <f t="array" ref="CK1016">IF(ISNUMBER(DataModel!CK$112),INDEX(DataModel!$F$4:$DI$130,MATCH(1,(DataModel!$A$4:$A$130=$A1016)*(DataModel!$B$4:$B$130=$B1016),0),MATCH(CK$3,DataModel!$F$2:$DI$2,0))*$C1016,"")</f>
        <v/>
      </c>
      <c r="CL1016" s="133" t="str" cm="1">
        <f t="array" ref="CL1016">IF(ISNUMBER(DataModel!CL$112),INDEX(DataModel!$F$4:$DI$130,MATCH(1,(DataModel!$A$4:$A$130=$A1016)*(DataModel!$B$4:$B$130=$B1016),0),MATCH(CL$3,DataModel!$F$2:$DI$2,0))*$C1016,"")</f>
        <v/>
      </c>
      <c r="CM1016" s="34" t="str" cm="1">
        <f t="array" ref="CM1016">IF(ISNUMBER(DataModel!CM$112),INDEX(DataModel!$F$4:$DI$130,MATCH(1,(DataModel!$A$4:$A$130=$A1016)*(DataModel!$B$4:$B$130=$B1016),0),MATCH(CM$3,DataModel!$F$2:$DI$2,0))*$C1016,"")</f>
        <v/>
      </c>
      <c r="CN1016" s="34" t="str" cm="1">
        <f t="array" ref="CN1016">IF(ISNUMBER(DataModel!CN$112),INDEX(DataModel!$F$4:$DI$130,MATCH(1,(DataModel!$A$4:$A$130=$A1016)*(DataModel!$B$4:$B$130=$B1016),0),MATCH(CN$3,DataModel!$F$2:$DI$2,0))*$C1016,"")</f>
        <v/>
      </c>
      <c r="CO1016" s="134" t="str" cm="1">
        <f t="array" ref="CO1016">IF(ISNUMBER(DataModel!CO$112),INDEX(DataModel!$F$4:$DI$130,MATCH(1,(DataModel!$A$4:$A$130=$A1016)*(DataModel!$B$4:$B$130=$B1016),0),MATCH(CO$3,DataModel!$F$2:$DI$2,0))*$C1016,"")</f>
        <v/>
      </c>
      <c r="CP1016" s="133" t="str" cm="1">
        <f t="array" ref="CP1016">IF(ISNUMBER(DataModel!CP$112),INDEX(DataModel!$F$4:$DI$130,MATCH(1,(DataModel!$A$4:$A$130=$A1016)*(DataModel!$B$4:$B$130=$B1016),0),MATCH(CP$3,DataModel!$F$2:$DI$2,0))*$C1016,"")</f>
        <v/>
      </c>
      <c r="CQ1016" s="34" t="str" cm="1">
        <f t="array" ref="CQ1016">IF(ISNUMBER(DataModel!CQ$112),INDEX(DataModel!$F$4:$DI$130,MATCH(1,(DataModel!$A$4:$A$130=$A1016)*(DataModel!$B$4:$B$130=$B1016),0),MATCH(CQ$3,DataModel!$F$2:$DI$2,0))*$C1016,"")</f>
        <v/>
      </c>
      <c r="CR1016" s="34" t="str" cm="1">
        <f t="array" ref="CR1016">IF(ISNUMBER(DataModel!CR$112),INDEX(DataModel!$F$4:$DI$130,MATCH(1,(DataModel!$A$4:$A$130=$A1016)*(DataModel!$B$4:$B$130=$B1016),0),MATCH(CR$3,DataModel!$F$2:$DI$2,0))*$C1016,"")</f>
        <v/>
      </c>
      <c r="CS1016" s="134" t="str" cm="1">
        <f t="array" ref="CS1016">IF(ISNUMBER(DataModel!CS$112),INDEX(DataModel!$F$4:$DI$130,MATCH(1,(DataModel!$A$4:$A$130=$A1016)*(DataModel!$B$4:$B$130=$B1016),0),MATCH(CS$3,DataModel!$F$2:$DI$2,0))*$C1016,"")</f>
        <v/>
      </c>
      <c r="CT1016" s="133" t="str" cm="1">
        <f t="array" ref="CT1016">IF(ISNUMBER(DataModel!CT$112),INDEX(DataModel!$F$4:$DI$130,MATCH(1,(DataModel!$A$4:$A$130=$A1016)*(DataModel!$B$4:$B$130=$B1016),0),MATCH(CT$3,DataModel!$F$2:$DI$2,0))*$C1016,"")</f>
        <v/>
      </c>
      <c r="CU1016" s="34" t="str" cm="1">
        <f t="array" ref="CU1016">IF(ISNUMBER(DataModel!CU$112),INDEX(DataModel!$F$4:$DI$130,MATCH(1,(DataModel!$A$4:$A$130=$A1016)*(DataModel!$B$4:$B$130=$B1016),0),MATCH(CU$3,DataModel!$F$2:$DI$2,0))*$C1016,"")</f>
        <v/>
      </c>
      <c r="CV1016" s="34" t="str" cm="1">
        <f t="array" ref="CV1016">IF(ISNUMBER(DataModel!CV$112),INDEX(DataModel!$F$4:$DI$130,MATCH(1,(DataModel!$A$4:$A$130=$A1016)*(DataModel!$B$4:$B$130=$B1016),0),MATCH(CV$3,DataModel!$F$2:$DI$2,0))*$C1016,"")</f>
        <v/>
      </c>
      <c r="CW1016" s="134" t="str" cm="1">
        <f t="array" ref="CW1016">IF(ISNUMBER(DataModel!CW$112),INDEX(DataModel!$F$4:$DI$130,MATCH(1,(DataModel!$A$4:$A$130=$A1016)*(DataModel!$B$4:$B$130=$B1016),0),MATCH(CW$3,DataModel!$F$2:$DI$2,0))*$C1016,"")</f>
        <v/>
      </c>
      <c r="CX1016" s="133" t="str" cm="1">
        <f t="array" ref="CX1016">IF(ISNUMBER(DataModel!CX$112),INDEX(DataModel!$F$4:$DI$130,MATCH(1,(DataModel!$A$4:$A$130=$A1016)*(DataModel!$B$4:$B$130=$B1016),0),MATCH(CX$3,DataModel!$F$2:$DI$2,0))*$C1016,"")</f>
        <v/>
      </c>
      <c r="CY1016" s="34" t="str" cm="1">
        <f t="array" ref="CY1016">IF(ISNUMBER(DataModel!CY$112),INDEX(DataModel!$F$4:$DI$130,MATCH(1,(DataModel!$A$4:$A$130=$A1016)*(DataModel!$B$4:$B$130=$B1016),0),MATCH(CY$3,DataModel!$F$2:$DI$2,0))*$C1016,"")</f>
        <v/>
      </c>
      <c r="CZ1016" s="34" t="str" cm="1">
        <f t="array" ref="CZ1016">IF(ISNUMBER(DataModel!CZ$112),INDEX(DataModel!$F$4:$DI$130,MATCH(1,(DataModel!$A$4:$A$130=$A1016)*(DataModel!$B$4:$B$130=$B1016),0),MATCH(CZ$3,DataModel!$F$2:$DI$2,0))*$C1016,"")</f>
        <v/>
      </c>
      <c r="DA1016" s="134" t="str" cm="1">
        <f t="array" ref="DA1016">IF(ISNUMBER(DataModel!DA$112),INDEX(DataModel!$F$4:$DI$130,MATCH(1,(DataModel!$A$4:$A$130=$A1016)*(DataModel!$B$4:$B$130=$B1016),0),MATCH(DA$3,DataModel!$F$2:$DI$2,0))*$C1016,"")</f>
        <v/>
      </c>
      <c r="DB1016" s="133" t="str" cm="1">
        <f t="array" ref="DB1016">IF(ISNUMBER(DataModel!DB$112),INDEX(DataModel!$F$4:$DI$130,MATCH(1,(DataModel!$A$4:$A$130=$A1016)*(DataModel!$B$4:$B$130=$B1016),0),MATCH(DB$3,DataModel!$F$2:$DI$2,0))*$C1016,"")</f>
        <v/>
      </c>
      <c r="DC1016" s="34" t="str" cm="1">
        <f t="array" ref="DC1016">IF(ISNUMBER(DataModel!DC$112),INDEX(DataModel!$F$4:$DI$130,MATCH(1,(DataModel!$A$4:$A$130=$A1016)*(DataModel!$B$4:$B$130=$B1016),0),MATCH(DC$3,DataModel!$F$2:$DI$2,0))*$C1016,"")</f>
        <v/>
      </c>
      <c r="DD1016" s="34" t="str" cm="1">
        <f t="array" ref="DD1016">IF(ISNUMBER(DataModel!DD$112),INDEX(DataModel!$F$4:$DI$130,MATCH(1,(DataModel!$A$4:$A$130=$A1016)*(DataModel!$B$4:$B$130=$B1016),0),MATCH(DD$3,DataModel!$F$2:$DI$2,0))*$C1016,"")</f>
        <v/>
      </c>
      <c r="DE1016" s="134" t="str" cm="1">
        <f t="array" ref="DE1016">IF(ISNUMBER(DataModel!DE$112),INDEX(DataModel!$F$4:$DI$130,MATCH(1,(DataModel!$A$4:$A$130=$A1016)*(DataModel!$B$4:$B$130=$B1016),0),MATCH(DE$3,DataModel!$F$2:$DI$2,0))*$C1016,"")</f>
        <v/>
      </c>
      <c r="DF1016" s="133" t="str" cm="1">
        <f t="array" ref="DF1016">IF(ISNUMBER(DataModel!DF$112),INDEX(DataModel!$F$4:$DI$130,MATCH(1,(DataModel!$A$4:$A$130=$A1016)*(DataModel!$B$4:$B$130=$B1016),0),MATCH(DF$3,DataModel!$F$2:$DI$2,0))*$C1016,"")</f>
        <v/>
      </c>
      <c r="DG1016" s="34" t="str" cm="1">
        <f t="array" ref="DG1016">IF(ISNUMBER(DataModel!DG$112),INDEX(DataModel!$F$4:$DI$130,MATCH(1,(DataModel!$A$4:$A$130=$A1016)*(DataModel!$B$4:$B$130=$B1016),0),MATCH(DG$3,DataModel!$F$2:$DI$2,0))*$C1016,"")</f>
        <v/>
      </c>
      <c r="DH1016" s="34" t="str" cm="1">
        <f t="array" ref="DH1016">IF(ISNUMBER(DataModel!DH$112),INDEX(DataModel!$F$4:$DI$130,MATCH(1,(DataModel!$A$4:$A$130=$A1016)*(DataModel!$B$4:$B$130=$B1016),0),MATCH(DH$3,DataModel!$F$2:$DI$2,0))*$C1016,"")</f>
        <v/>
      </c>
      <c r="DI1016" s="134" t="str" cm="1">
        <f t="array" ref="DI1016">IF(ISNUMBER(DataModel!DI$112),INDEX(DataModel!$F$4:$DI$130,MATCH(1,(DataModel!$A$4:$A$130=$A1016)*(DataModel!$B$4:$B$130=$B1016),0),MATCH(DI$3,DataModel!$F$2:$DI$2,0))*$C1016,"")</f>
        <v/>
      </c>
      <c r="DJ1016" s="69"/>
      <c r="DK1016" s="34" t="str" cm="1">
        <f t="array" ref="DK1016">IF(ISNUMBER(DataModel!DK$112),INDEX(DataModel!$DK$4:$EK$130,MATCH(1,(DataModel!$A$4:$A$130=$A1016)*(DataModel!$B$4:$B$130=$B1016),0),MATCH(DK$3,DataModel!$DK$2:$EK$2,0))*$C1016,"")</f>
        <v/>
      </c>
      <c r="DL1016" s="34" t="str" cm="1">
        <f t="array" ref="DL1016">IF(ISNUMBER(DataModel!DL$112),INDEX(DataModel!$DK$4:$EK$130,MATCH(1,(DataModel!$A$4:$A$130=$A1016)*(DataModel!$B$4:$B$130=$B1016),0),MATCH(DL$3,DataModel!$DK$2:$EK$2,0))*$C1016,"")</f>
        <v/>
      </c>
      <c r="DM1016" s="34" t="str" cm="1">
        <f t="array" ref="DM1016">IF(ISNUMBER(DataModel!DM$112),INDEX(DataModel!$DK$4:$EK$130,MATCH(1,(DataModel!$A$4:$A$130=$A1016)*(DataModel!$B$4:$B$130=$B1016),0),MATCH(DM$3,DataModel!$DK$2:$EK$2,0))*$C1016,"")</f>
        <v/>
      </c>
      <c r="DN1016" s="34" t="str" cm="1">
        <f t="array" ref="DN1016">IF(ISNUMBER(DataModel!DN$112),INDEX(DataModel!$DK$4:$EK$130,MATCH(1,(DataModel!$A$4:$A$130=$A1016)*(DataModel!$B$4:$B$130=$B1016),0),MATCH(DN$3,DataModel!$DK$2:$EK$2,0))*$C1016,"")</f>
        <v/>
      </c>
      <c r="DO1016" s="34" t="str" cm="1">
        <f t="array" ref="DO1016">IF(ISNUMBER(DataModel!DO$112),INDEX(DataModel!$DK$4:$EK$130,MATCH(1,(DataModel!$A$4:$A$130=$A1016)*(DataModel!$B$4:$B$130=$B1016),0),MATCH(DO$3,DataModel!$DK$2:$EK$2,0))*$C1016,"")</f>
        <v/>
      </c>
      <c r="DP1016" s="34" t="str" cm="1">
        <f t="array" ref="DP1016">IF(ISNUMBER(DataModel!DP$112),INDEX(DataModel!$DK$4:$EK$130,MATCH(1,(DataModel!$A$4:$A$130=$A1016)*(DataModel!$B$4:$B$130=$B1016),0),MATCH(DP$3,DataModel!$DK$2:$EK$2,0))*$C1016,"")</f>
        <v/>
      </c>
      <c r="DQ1016" s="34" t="str" cm="1">
        <f t="array" ref="DQ1016">IF(ISNUMBER(DataModel!DQ$112),INDEX(DataModel!$DK$4:$EK$130,MATCH(1,(DataModel!$A$4:$A$130=$A1016)*(DataModel!$B$4:$B$130=$B1016),0),MATCH(DQ$3,DataModel!$DK$2:$EK$2,0))*$C1016,"")</f>
        <v/>
      </c>
      <c r="DR1016" s="34" t="str" cm="1">
        <f t="array" ref="DR1016">IF(ISNUMBER(DataModel!DR$112),INDEX(DataModel!$DK$4:$EK$130,MATCH(1,(DataModel!$A$4:$A$130=$A1016)*(DataModel!$B$4:$B$130=$B1016),0),MATCH(DR$3,DataModel!$DK$2:$EK$2,0))*$C1016,"")</f>
        <v/>
      </c>
      <c r="DS1016" s="34" t="str" cm="1">
        <f t="array" ref="DS1016">IF(ISNUMBER(DataModel!DS$112),INDEX(DataModel!$DK$4:$EK$130,MATCH(1,(DataModel!$A$4:$A$130=$A1016)*(DataModel!$B$4:$B$130=$B1016),0),MATCH(DS$3,DataModel!$DK$2:$EK$2,0))*$C1016,"")</f>
        <v/>
      </c>
      <c r="DT1016" s="34" t="str" cm="1">
        <f t="array" ref="DT1016">IF(ISNUMBER(DataModel!DT$112),INDEX(DataModel!$DK$4:$EK$130,MATCH(1,(DataModel!$A$4:$A$130=$A1016)*(DataModel!$B$4:$B$130=$B1016),0),MATCH(DT$3,DataModel!$DK$2:$EK$2,0))*$C1016,"")</f>
        <v/>
      </c>
      <c r="DU1016" s="34" t="str" cm="1">
        <f t="array" ref="DU1016">IF(ISNUMBER(DataModel!DU$112),INDEX(DataModel!$DK$4:$EK$130,MATCH(1,(DataModel!$A$4:$A$130=$A1016)*(DataModel!$B$4:$B$130=$B1016),0),MATCH(DU$3,DataModel!$DK$2:$EK$2,0))*$C1016,"")</f>
        <v/>
      </c>
      <c r="DV1016" s="34" t="str" cm="1">
        <f t="array" ref="DV1016">IF(ISNUMBER(DataModel!DV$112),INDEX(DataModel!$DK$4:$EK$130,MATCH(1,(DataModel!$A$4:$A$130=$A1016)*(DataModel!$B$4:$B$130=$B1016),0),MATCH(DV$3,DataModel!$DK$2:$EK$2,0))*$C1016,"")</f>
        <v/>
      </c>
      <c r="DW1016" s="34" t="str" cm="1">
        <f t="array" ref="DW1016">IF(ISNUMBER(DataModel!DW$112),INDEX(DataModel!$DK$4:$EK$130,MATCH(1,(DataModel!$A$4:$A$130=$A1016)*(DataModel!$B$4:$B$130=$B1016),0),MATCH(DW$3,DataModel!$DK$2:$EK$2,0))*$C1016,"")</f>
        <v/>
      </c>
      <c r="DX1016" s="34" t="str" cm="1">
        <f t="array" ref="DX1016">IF(ISNUMBER(DataModel!DX$112),INDEX(DataModel!$DK$4:$EK$130,MATCH(1,(DataModel!$A$4:$A$130=$A1016)*(DataModel!$B$4:$B$130=$B1016),0),MATCH(DX$3,DataModel!$DK$2:$EK$2,0))*$C1016,"")</f>
        <v/>
      </c>
      <c r="DY1016" s="34" t="str" cm="1">
        <f t="array" ref="DY1016">IF(ISNUMBER(DataModel!DY$112),INDEX(DataModel!$DK$4:$EK$130,MATCH(1,(DataModel!$A$4:$A$130=$A1016)*(DataModel!$B$4:$B$130=$B1016),0),MATCH(DY$3,DataModel!$DK$2:$EK$2,0))*$C1016,"")</f>
        <v/>
      </c>
      <c r="DZ1016" s="34" t="str" cm="1">
        <f t="array" ref="DZ1016">IF(ISNUMBER(DataModel!DZ$112),INDEX(DataModel!$DK$4:$EK$130,MATCH(1,(DataModel!$A$4:$A$130=$A1016)*(DataModel!$B$4:$B$130=$B1016),0),MATCH(DZ$3,DataModel!$DK$2:$EK$2,0))*$C1016,"")</f>
        <v/>
      </c>
      <c r="EA1016" s="34" t="str" cm="1">
        <f t="array" ref="EA1016">IF(ISNUMBER(DataModel!EA$112),INDEX(DataModel!$DK$4:$EK$130,MATCH(1,(DataModel!$A$4:$A$130=$A1016)*(DataModel!$B$4:$B$130=$B1016),0),MATCH(EA$3,DataModel!$DK$2:$EK$2,0))*$C1016,"")</f>
        <v/>
      </c>
      <c r="EB1016" s="34" t="str" cm="1">
        <f t="array" ref="EB1016">IF(ISNUMBER(DataModel!EB$112),INDEX(DataModel!$DK$4:$EK$130,MATCH(1,(DataModel!$A$4:$A$130=$A1016)*(DataModel!$B$4:$B$130=$B1016),0),MATCH(EB$3,DataModel!$DK$2:$EK$2,0))*$C1016,"")</f>
        <v/>
      </c>
      <c r="EC1016" s="34" t="str" cm="1">
        <f t="array" ref="EC1016">IF(ISNUMBER(DataModel!EC$112),INDEX(DataModel!$DK$4:$EK$130,MATCH(1,(DataModel!$A$4:$A$130=$A1016)*(DataModel!$B$4:$B$130=$B1016),0),MATCH(EC$3,DataModel!$DK$2:$EK$2,0))*$C1016,"")</f>
        <v/>
      </c>
      <c r="ED1016" s="34" t="str" cm="1">
        <f t="array" ref="ED1016">IF(ISNUMBER(DataModel!ED$112),INDEX(DataModel!$DK$4:$EK$130,MATCH(1,(DataModel!$A$4:$A$130=$A1016)*(DataModel!$B$4:$B$130=$B1016),0),MATCH(ED$3,DataModel!$DK$2:$EK$2,0))*$C1016,"")</f>
        <v/>
      </c>
      <c r="EE1016" s="34" t="str" cm="1">
        <f t="array" ref="EE1016">IF(ISNUMBER(DataModel!EE$112),INDEX(DataModel!$DK$4:$EK$130,MATCH(1,(DataModel!$A$4:$A$130=$A1016)*(DataModel!$B$4:$B$130=$B1016),0),MATCH(EE$3,DataModel!$DK$2:$EK$2,0))*$C1016,"")</f>
        <v/>
      </c>
      <c r="EF1016" s="34" t="str" cm="1">
        <f t="array" ref="EF1016">IF(ISNUMBER(DataModel!EF$112),INDEX(DataModel!$DK$4:$EK$130,MATCH(1,(DataModel!$A$4:$A$130=$A1016)*(DataModel!$B$4:$B$130=$B1016),0),MATCH(EF$3,DataModel!$DK$2:$EK$2,0))*$C1016,"")</f>
        <v/>
      </c>
      <c r="EG1016" s="34" t="str" cm="1">
        <f t="array" ref="EG1016">IF(ISNUMBER(DataModel!EG$112),INDEX(DataModel!$DK$4:$EK$130,MATCH(1,(DataModel!$A$4:$A$130=$A1016)*(DataModel!$B$4:$B$130=$B1016),0),MATCH(EG$3,DataModel!$DK$2:$EK$2,0))*$C1016,"")</f>
        <v/>
      </c>
      <c r="EH1016" s="34" t="str" cm="1">
        <f t="array" ref="EH1016">IF(ISNUMBER(DataModel!EH$112),INDEX(DataModel!$DK$4:$EK$130,MATCH(1,(DataModel!$A$4:$A$130=$A1016)*(DataModel!$B$4:$B$130=$B1016),0),MATCH(EH$3,DataModel!$DK$2:$EK$2,0))*$C1016,"")</f>
        <v/>
      </c>
      <c r="EI1016" s="34" t="str" cm="1">
        <f t="array" ref="EI1016">IF(ISNUMBER(DataModel!EI$112),INDEX(DataModel!$DK$4:$EK$130,MATCH(1,(DataModel!$A$4:$A$130=$A1016)*(DataModel!$B$4:$B$130=$B1016),0),MATCH(EI$3,DataModel!$DK$2:$EK$2,0))*$C1016,"")</f>
        <v/>
      </c>
      <c r="EJ1016" s="34" t="str" cm="1">
        <f t="array" ref="EJ1016">IF(ISNUMBER(DataModel!EJ$112),INDEX(DataModel!$DK$4:$EK$130,MATCH(1,(DataModel!$A$4:$A$130=$A1016)*(DataModel!$B$4:$B$130=$B1016),0),MATCH(EJ$3,DataModel!$DK$2:$EK$2,0))*$C1016,"")</f>
        <v/>
      </c>
      <c r="EK1016" s="34" t="str" cm="1">
        <f t="array" ref="EK1016">IF(ISNUMBER(DataModel!EK$112),INDEX(DataModel!$DK$4:$EK$130,MATCH(1,(DataModel!$A$4:$A$130=$A1016)*(DataModel!$B$4:$B$130=$B1016),0),MATCH(EK$3,DataModel!$DK$2:$EK$2,0))*$C1016,"")</f>
        <v/>
      </c>
    </row>
    <row r="1017" spans="1:141" x14ac:dyDescent="0.25">
      <c r="A1017" s="90"/>
      <c r="B1017" s="90"/>
      <c r="C1017" s="90"/>
      <c r="D1017" s="90"/>
      <c r="F1017" s="215"/>
      <c r="G1017" s="199"/>
      <c r="H1017" s="199"/>
      <c r="I1017" s="216"/>
      <c r="J1017" s="215"/>
      <c r="K1017" s="199"/>
      <c r="L1017" s="199"/>
      <c r="M1017" s="216"/>
      <c r="N1017" s="215"/>
      <c r="O1017" s="199"/>
      <c r="P1017" s="199"/>
      <c r="Q1017" s="216"/>
      <c r="R1017" s="215"/>
      <c r="S1017" s="199"/>
      <c r="T1017" s="199"/>
      <c r="U1017" s="216"/>
      <c r="V1017" s="215"/>
      <c r="W1017" s="199"/>
      <c r="X1017" s="199"/>
      <c r="Y1017" s="216"/>
      <c r="Z1017" s="215"/>
      <c r="AA1017" s="199"/>
      <c r="AB1017" s="199"/>
      <c r="AC1017" s="216"/>
      <c r="AD1017" s="215"/>
      <c r="AE1017" s="199"/>
      <c r="AF1017" s="199"/>
      <c r="AG1017" s="216"/>
      <c r="AH1017" s="215"/>
      <c r="AI1017" s="199"/>
      <c r="AJ1017" s="199"/>
      <c r="AK1017" s="216"/>
      <c r="AL1017" s="215"/>
      <c r="AM1017" s="199"/>
      <c r="AN1017" s="199"/>
      <c r="AO1017" s="216"/>
      <c r="AP1017" s="215"/>
      <c r="AQ1017" s="199"/>
      <c r="AR1017" s="199"/>
      <c r="AS1017" s="216"/>
      <c r="AT1017" s="215"/>
      <c r="AU1017" s="199"/>
      <c r="AV1017" s="199"/>
      <c r="AW1017" s="216"/>
      <c r="AX1017" s="215"/>
      <c r="AY1017" s="199"/>
      <c r="AZ1017" s="199"/>
      <c r="BA1017" s="216"/>
      <c r="BB1017" s="215"/>
      <c r="BC1017" s="199"/>
      <c r="BD1017" s="199"/>
      <c r="BE1017" s="216"/>
      <c r="BF1017" s="215"/>
      <c r="BG1017" s="199"/>
      <c r="BH1017" s="199"/>
      <c r="BI1017" s="216"/>
      <c r="BJ1017" s="215"/>
      <c r="BK1017" s="199"/>
      <c r="BL1017" s="199"/>
      <c r="BM1017" s="216"/>
      <c r="BN1017" s="215"/>
      <c r="BO1017" s="199"/>
      <c r="BP1017" s="199"/>
      <c r="BQ1017" s="216"/>
      <c r="BR1017" s="215"/>
      <c r="BS1017" s="199"/>
      <c r="BT1017" s="199"/>
      <c r="BU1017" s="216"/>
      <c r="BV1017" s="215"/>
      <c r="BW1017" s="199"/>
      <c r="BX1017" s="199"/>
      <c r="BY1017" s="216"/>
      <c r="BZ1017" s="215"/>
      <c r="CA1017" s="199"/>
      <c r="CB1017" s="199"/>
      <c r="CC1017" s="216"/>
      <c r="CD1017" s="215"/>
      <c r="CE1017" s="199"/>
      <c r="CF1017" s="199"/>
      <c r="CG1017" s="216"/>
      <c r="CH1017" s="215"/>
      <c r="CI1017" s="199"/>
      <c r="CJ1017" s="199"/>
      <c r="CK1017" s="216"/>
      <c r="CL1017" s="215"/>
      <c r="CM1017" s="199"/>
      <c r="CN1017" s="199"/>
      <c r="CO1017" s="216"/>
      <c r="CP1017" s="215"/>
      <c r="CQ1017" s="199"/>
      <c r="CR1017" s="199"/>
      <c r="CS1017" s="216"/>
      <c r="CT1017" s="215"/>
      <c r="CU1017" s="199"/>
      <c r="CV1017" s="199"/>
      <c r="CW1017" s="216"/>
      <c r="CX1017" s="215"/>
      <c r="CY1017" s="199"/>
      <c r="CZ1017" s="199"/>
      <c r="DA1017" s="216"/>
      <c r="DB1017" s="215"/>
      <c r="DC1017" s="199"/>
      <c r="DD1017" s="199"/>
      <c r="DE1017" s="216"/>
      <c r="DF1017" s="215"/>
      <c r="DG1017" s="199"/>
      <c r="DH1017" s="199"/>
      <c r="DI1017" s="216"/>
      <c r="DL1017" s="199"/>
      <c r="DM1017" s="199"/>
      <c r="DN1017" s="199"/>
      <c r="DO1017" s="199"/>
      <c r="DP1017" s="199"/>
      <c r="DQ1017" s="199"/>
      <c r="DR1017" s="199"/>
      <c r="DS1017" s="199"/>
      <c r="DT1017" s="199"/>
      <c r="DU1017" s="199"/>
      <c r="DV1017" s="199"/>
      <c r="DW1017" s="199"/>
      <c r="DX1017" s="199"/>
      <c r="DY1017" s="199"/>
      <c r="DZ1017" s="199"/>
      <c r="EA1017" s="199"/>
      <c r="EB1017" s="199"/>
      <c r="EC1017" s="199"/>
      <c r="ED1017" s="199"/>
      <c r="EE1017" s="199"/>
      <c r="EF1017" s="199"/>
      <c r="EG1017" s="199"/>
      <c r="EH1017" s="199"/>
      <c r="EI1017" s="199"/>
      <c r="EJ1017" s="199"/>
      <c r="EK1017" s="199"/>
    </row>
    <row r="1018" spans="1:141" s="37" customFormat="1" x14ac:dyDescent="0.25">
      <c r="A1018" s="192"/>
      <c r="B1018" s="192"/>
      <c r="C1018" s="192"/>
      <c r="D1018" s="192"/>
      <c r="E1018" s="37" t="s">
        <v>475</v>
      </c>
      <c r="F1018" s="108" t="str">
        <f>IFERROR(F1013/F$999,"")</f>
        <v/>
      </c>
      <c r="G1018" s="109" t="str">
        <f t="shared" ref="G1018:BR1018" si="2409">IFERROR(G1013/G$999,"")</f>
        <v/>
      </c>
      <c r="H1018" s="109" t="str">
        <f t="shared" si="2409"/>
        <v/>
      </c>
      <c r="I1018" s="110" t="str">
        <f t="shared" si="2409"/>
        <v/>
      </c>
      <c r="J1018" s="108" t="str">
        <f t="shared" si="2409"/>
        <v/>
      </c>
      <c r="K1018" s="109" t="str">
        <f t="shared" si="2409"/>
        <v/>
      </c>
      <c r="L1018" s="109" t="str">
        <f t="shared" si="2409"/>
        <v/>
      </c>
      <c r="M1018" s="110" t="str">
        <f t="shared" si="2409"/>
        <v/>
      </c>
      <c r="N1018" s="108" t="str">
        <f t="shared" si="2409"/>
        <v/>
      </c>
      <c r="O1018" s="109" t="str">
        <f t="shared" si="2409"/>
        <v/>
      </c>
      <c r="P1018" s="109" t="str">
        <f t="shared" si="2409"/>
        <v/>
      </c>
      <c r="Q1018" s="110" t="str">
        <f t="shared" si="2409"/>
        <v/>
      </c>
      <c r="R1018" s="108" t="str">
        <f t="shared" si="2409"/>
        <v/>
      </c>
      <c r="S1018" s="109" t="str">
        <f t="shared" si="2409"/>
        <v/>
      </c>
      <c r="T1018" s="109" t="str">
        <f t="shared" si="2409"/>
        <v/>
      </c>
      <c r="U1018" s="110" t="str">
        <f t="shared" si="2409"/>
        <v/>
      </c>
      <c r="V1018" s="108" t="str">
        <f t="shared" si="2409"/>
        <v/>
      </c>
      <c r="W1018" s="109" t="str">
        <f t="shared" si="2409"/>
        <v/>
      </c>
      <c r="X1018" s="109" t="str">
        <f t="shared" si="2409"/>
        <v/>
      </c>
      <c r="Y1018" s="110" t="str">
        <f t="shared" si="2409"/>
        <v/>
      </c>
      <c r="Z1018" s="108" t="str">
        <f t="shared" si="2409"/>
        <v/>
      </c>
      <c r="AA1018" s="109" t="str">
        <f t="shared" si="2409"/>
        <v/>
      </c>
      <c r="AB1018" s="109" t="str">
        <f t="shared" si="2409"/>
        <v/>
      </c>
      <c r="AC1018" s="110" t="str">
        <f t="shared" si="2409"/>
        <v/>
      </c>
      <c r="AD1018" s="108" t="str">
        <f t="shared" si="2409"/>
        <v/>
      </c>
      <c r="AE1018" s="109" t="str">
        <f t="shared" si="2409"/>
        <v/>
      </c>
      <c r="AF1018" s="109" t="str">
        <f t="shared" si="2409"/>
        <v/>
      </c>
      <c r="AG1018" s="110" t="str">
        <f t="shared" si="2409"/>
        <v/>
      </c>
      <c r="AH1018" s="108" t="str">
        <f t="shared" si="2409"/>
        <v/>
      </c>
      <c r="AI1018" s="109" t="str">
        <f t="shared" si="2409"/>
        <v/>
      </c>
      <c r="AJ1018" s="109" t="str">
        <f t="shared" si="2409"/>
        <v/>
      </c>
      <c r="AK1018" s="110" t="str">
        <f t="shared" si="2409"/>
        <v/>
      </c>
      <c r="AL1018" s="108" t="str">
        <f t="shared" si="2409"/>
        <v/>
      </c>
      <c r="AM1018" s="109" t="str">
        <f t="shared" si="2409"/>
        <v/>
      </c>
      <c r="AN1018" s="109" t="str">
        <f t="shared" si="2409"/>
        <v/>
      </c>
      <c r="AO1018" s="110" t="str">
        <f t="shared" si="2409"/>
        <v/>
      </c>
      <c r="AP1018" s="108" t="str">
        <f t="shared" si="2409"/>
        <v/>
      </c>
      <c r="AQ1018" s="109" t="str">
        <f t="shared" si="2409"/>
        <v/>
      </c>
      <c r="AR1018" s="109" t="str">
        <f t="shared" si="2409"/>
        <v/>
      </c>
      <c r="AS1018" s="110" t="str">
        <f t="shared" si="2409"/>
        <v/>
      </c>
      <c r="AT1018" s="108" t="str">
        <f t="shared" si="2409"/>
        <v/>
      </c>
      <c r="AU1018" s="109" t="str">
        <f t="shared" si="2409"/>
        <v/>
      </c>
      <c r="AV1018" s="109" t="str">
        <f t="shared" si="2409"/>
        <v/>
      </c>
      <c r="AW1018" s="110" t="str">
        <f t="shared" si="2409"/>
        <v/>
      </c>
      <c r="AX1018" s="108" t="str">
        <f t="shared" si="2409"/>
        <v/>
      </c>
      <c r="AY1018" s="109" t="str">
        <f t="shared" si="2409"/>
        <v/>
      </c>
      <c r="AZ1018" s="109" t="str">
        <f t="shared" si="2409"/>
        <v/>
      </c>
      <c r="BA1018" s="110" t="str">
        <f t="shared" si="2409"/>
        <v/>
      </c>
      <c r="BB1018" s="108" t="str">
        <f t="shared" si="2409"/>
        <v/>
      </c>
      <c r="BC1018" s="109" t="str">
        <f t="shared" si="2409"/>
        <v/>
      </c>
      <c r="BD1018" s="109" t="str">
        <f t="shared" si="2409"/>
        <v/>
      </c>
      <c r="BE1018" s="110" t="str">
        <f t="shared" si="2409"/>
        <v/>
      </c>
      <c r="BF1018" s="108" t="str">
        <f t="shared" si="2409"/>
        <v/>
      </c>
      <c r="BG1018" s="109" t="str">
        <f t="shared" si="2409"/>
        <v/>
      </c>
      <c r="BH1018" s="109" t="str">
        <f t="shared" si="2409"/>
        <v/>
      </c>
      <c r="BI1018" s="110" t="str">
        <f t="shared" si="2409"/>
        <v/>
      </c>
      <c r="BJ1018" s="108" t="str">
        <f t="shared" si="2409"/>
        <v/>
      </c>
      <c r="BK1018" s="109" t="str">
        <f t="shared" si="2409"/>
        <v/>
      </c>
      <c r="BL1018" s="109" t="str">
        <f t="shared" si="2409"/>
        <v/>
      </c>
      <c r="BM1018" s="110" t="str">
        <f t="shared" si="2409"/>
        <v/>
      </c>
      <c r="BN1018" s="108" t="str">
        <f t="shared" si="2409"/>
        <v/>
      </c>
      <c r="BO1018" s="109" t="str">
        <f t="shared" si="2409"/>
        <v/>
      </c>
      <c r="BP1018" s="109" t="str">
        <f t="shared" si="2409"/>
        <v/>
      </c>
      <c r="BQ1018" s="110" t="str">
        <f t="shared" si="2409"/>
        <v/>
      </c>
      <c r="BR1018" s="108" t="str">
        <f t="shared" si="2409"/>
        <v/>
      </c>
      <c r="BS1018" s="109" t="str">
        <f t="shared" ref="BS1018:ED1018" si="2410">IFERROR(BS1013/BS$999,"")</f>
        <v/>
      </c>
      <c r="BT1018" s="109" t="str">
        <f t="shared" si="2410"/>
        <v/>
      </c>
      <c r="BU1018" s="110" t="str">
        <f t="shared" si="2410"/>
        <v/>
      </c>
      <c r="BV1018" s="108" t="str">
        <f t="shared" si="2410"/>
        <v/>
      </c>
      <c r="BW1018" s="109" t="str">
        <f t="shared" si="2410"/>
        <v/>
      </c>
      <c r="BX1018" s="109" t="str">
        <f t="shared" si="2410"/>
        <v/>
      </c>
      <c r="BY1018" s="110" t="str">
        <f t="shared" si="2410"/>
        <v/>
      </c>
      <c r="BZ1018" s="108" t="str">
        <f t="shared" si="2410"/>
        <v/>
      </c>
      <c r="CA1018" s="109" t="str">
        <f t="shared" si="2410"/>
        <v/>
      </c>
      <c r="CB1018" s="109" t="str">
        <f t="shared" si="2410"/>
        <v/>
      </c>
      <c r="CC1018" s="110" t="str">
        <f t="shared" si="2410"/>
        <v/>
      </c>
      <c r="CD1018" s="108" t="str">
        <f t="shared" si="2410"/>
        <v/>
      </c>
      <c r="CE1018" s="109" t="str">
        <f t="shared" si="2410"/>
        <v/>
      </c>
      <c r="CF1018" s="109" t="str">
        <f t="shared" si="2410"/>
        <v/>
      </c>
      <c r="CG1018" s="110" t="str">
        <f t="shared" si="2410"/>
        <v/>
      </c>
      <c r="CH1018" s="108" t="str">
        <f t="shared" si="2410"/>
        <v/>
      </c>
      <c r="CI1018" s="109" t="str">
        <f t="shared" si="2410"/>
        <v/>
      </c>
      <c r="CJ1018" s="109" t="str">
        <f t="shared" si="2410"/>
        <v/>
      </c>
      <c r="CK1018" s="110" t="str">
        <f t="shared" si="2410"/>
        <v/>
      </c>
      <c r="CL1018" s="108" t="str">
        <f t="shared" si="2410"/>
        <v/>
      </c>
      <c r="CM1018" s="109" t="str">
        <f t="shared" si="2410"/>
        <v/>
      </c>
      <c r="CN1018" s="109" t="str">
        <f t="shared" si="2410"/>
        <v/>
      </c>
      <c r="CO1018" s="110" t="str">
        <f t="shared" si="2410"/>
        <v/>
      </c>
      <c r="CP1018" s="108" t="str">
        <f t="shared" si="2410"/>
        <v/>
      </c>
      <c r="CQ1018" s="109" t="str">
        <f t="shared" si="2410"/>
        <v/>
      </c>
      <c r="CR1018" s="109" t="str">
        <f t="shared" si="2410"/>
        <v/>
      </c>
      <c r="CS1018" s="110" t="str">
        <f t="shared" si="2410"/>
        <v/>
      </c>
      <c r="CT1018" s="108" t="str">
        <f t="shared" si="2410"/>
        <v/>
      </c>
      <c r="CU1018" s="109" t="str">
        <f t="shared" si="2410"/>
        <v/>
      </c>
      <c r="CV1018" s="109" t="str">
        <f t="shared" si="2410"/>
        <v/>
      </c>
      <c r="CW1018" s="110" t="str">
        <f t="shared" si="2410"/>
        <v/>
      </c>
      <c r="CX1018" s="108" t="str">
        <f t="shared" si="2410"/>
        <v/>
      </c>
      <c r="CY1018" s="109" t="str">
        <f t="shared" si="2410"/>
        <v/>
      </c>
      <c r="CZ1018" s="109" t="str">
        <f t="shared" si="2410"/>
        <v/>
      </c>
      <c r="DA1018" s="110" t="str">
        <f t="shared" si="2410"/>
        <v/>
      </c>
      <c r="DB1018" s="108" t="str">
        <f t="shared" si="2410"/>
        <v/>
      </c>
      <c r="DC1018" s="109" t="str">
        <f t="shared" si="2410"/>
        <v/>
      </c>
      <c r="DD1018" s="109" t="str">
        <f t="shared" si="2410"/>
        <v/>
      </c>
      <c r="DE1018" s="110" t="str">
        <f t="shared" si="2410"/>
        <v/>
      </c>
      <c r="DF1018" s="108" t="str">
        <f t="shared" si="2410"/>
        <v/>
      </c>
      <c r="DG1018" s="109" t="str">
        <f t="shared" si="2410"/>
        <v/>
      </c>
      <c r="DH1018" s="109" t="str">
        <f t="shared" si="2410"/>
        <v/>
      </c>
      <c r="DI1018" s="110" t="str">
        <f t="shared" si="2410"/>
        <v/>
      </c>
      <c r="DK1018" s="109" t="str">
        <f t="shared" si="2410"/>
        <v/>
      </c>
      <c r="DL1018" s="109" t="str">
        <f t="shared" si="2410"/>
        <v/>
      </c>
      <c r="DM1018" s="109" t="str">
        <f t="shared" si="2410"/>
        <v/>
      </c>
      <c r="DN1018" s="109" t="str">
        <f t="shared" si="2410"/>
        <v/>
      </c>
      <c r="DO1018" s="109" t="str">
        <f t="shared" si="2410"/>
        <v/>
      </c>
      <c r="DP1018" s="109" t="str">
        <f t="shared" si="2410"/>
        <v/>
      </c>
      <c r="DQ1018" s="109" t="str">
        <f t="shared" si="2410"/>
        <v/>
      </c>
      <c r="DR1018" s="109" t="str">
        <f t="shared" si="2410"/>
        <v/>
      </c>
      <c r="DS1018" s="109" t="str">
        <f t="shared" si="2410"/>
        <v/>
      </c>
      <c r="DT1018" s="109" t="str">
        <f t="shared" si="2410"/>
        <v/>
      </c>
      <c r="DU1018" s="109" t="str">
        <f t="shared" si="2410"/>
        <v/>
      </c>
      <c r="DV1018" s="109" t="str">
        <f t="shared" si="2410"/>
        <v/>
      </c>
      <c r="DW1018" s="109" t="str">
        <f t="shared" si="2410"/>
        <v/>
      </c>
      <c r="DX1018" s="109" t="str">
        <f t="shared" si="2410"/>
        <v/>
      </c>
      <c r="DY1018" s="109" t="str">
        <f t="shared" si="2410"/>
        <v/>
      </c>
      <c r="DZ1018" s="109" t="str">
        <f t="shared" si="2410"/>
        <v/>
      </c>
      <c r="EA1018" s="109" t="str">
        <f t="shared" si="2410"/>
        <v/>
      </c>
      <c r="EB1018" s="109" t="str">
        <f t="shared" si="2410"/>
        <v/>
      </c>
      <c r="EC1018" s="109" t="str">
        <f t="shared" si="2410"/>
        <v/>
      </c>
      <c r="ED1018" s="109" t="str">
        <f t="shared" si="2410"/>
        <v/>
      </c>
      <c r="EE1018" s="109" t="str">
        <f t="shared" ref="EE1018:EK1018" si="2411">IFERROR(EE1013/EE$999,"")</f>
        <v/>
      </c>
      <c r="EF1018" s="109" t="str">
        <f t="shared" si="2411"/>
        <v/>
      </c>
      <c r="EG1018" s="109" t="str">
        <f t="shared" si="2411"/>
        <v/>
      </c>
      <c r="EH1018" s="109" t="str">
        <f t="shared" si="2411"/>
        <v/>
      </c>
      <c r="EI1018" s="109" t="str">
        <f t="shared" si="2411"/>
        <v/>
      </c>
      <c r="EJ1018" s="109" t="str">
        <f t="shared" si="2411"/>
        <v/>
      </c>
      <c r="EK1018" s="109" t="str">
        <f t="shared" si="2411"/>
        <v/>
      </c>
    </row>
    <row r="1019" spans="1:141" x14ac:dyDescent="0.25">
      <c r="A1019" s="129"/>
      <c r="B1019" s="129"/>
      <c r="C1019" s="129"/>
      <c r="D1019" s="129"/>
      <c r="E1019" s="122"/>
      <c r="F1019" s="130"/>
      <c r="G1019" s="122"/>
      <c r="H1019" s="122"/>
      <c r="I1019" s="122"/>
      <c r="J1019" s="130"/>
      <c r="K1019" s="122"/>
      <c r="L1019" s="122"/>
      <c r="M1019" s="122"/>
      <c r="N1019" s="130"/>
      <c r="O1019" s="122"/>
      <c r="P1019" s="122"/>
      <c r="Q1019" s="122"/>
      <c r="R1019" s="130"/>
      <c r="S1019" s="122"/>
      <c r="T1019" s="122"/>
      <c r="U1019" s="122"/>
      <c r="V1019" s="130"/>
      <c r="W1019" s="122"/>
      <c r="X1019" s="122"/>
      <c r="Y1019" s="122"/>
      <c r="Z1019" s="130"/>
      <c r="AA1019" s="122"/>
      <c r="AB1019" s="122"/>
      <c r="AC1019" s="122"/>
      <c r="AD1019" s="130"/>
      <c r="AE1019" s="122"/>
      <c r="AF1019" s="122"/>
      <c r="AG1019" s="122"/>
      <c r="AH1019" s="130"/>
      <c r="AI1019" s="122"/>
      <c r="AJ1019" s="122"/>
      <c r="AK1019" s="122"/>
      <c r="AL1019" s="130"/>
      <c r="AM1019" s="122"/>
      <c r="AN1019" s="122"/>
      <c r="AO1019" s="122"/>
      <c r="AP1019" s="130"/>
      <c r="AQ1019" s="122"/>
      <c r="AR1019" s="122"/>
      <c r="AS1019" s="122"/>
      <c r="AT1019" s="130"/>
      <c r="AU1019" s="122"/>
      <c r="AV1019" s="122"/>
      <c r="AW1019" s="122"/>
      <c r="AX1019" s="130"/>
      <c r="AY1019" s="122"/>
      <c r="AZ1019" s="122"/>
      <c r="BA1019" s="122"/>
      <c r="BB1019" s="130"/>
      <c r="BC1019" s="122"/>
      <c r="BD1019" s="122"/>
      <c r="BE1019" s="122"/>
      <c r="BF1019" s="130"/>
      <c r="BG1019" s="122"/>
      <c r="BH1019" s="122"/>
      <c r="BI1019" s="122"/>
      <c r="BJ1019" s="130"/>
      <c r="BK1019" s="122"/>
      <c r="BL1019" s="122"/>
      <c r="BM1019" s="122"/>
      <c r="BN1019" s="130"/>
      <c r="BO1019" s="122"/>
      <c r="BP1019" s="122"/>
      <c r="BQ1019" s="122"/>
      <c r="BR1019" s="130"/>
      <c r="BS1019" s="122"/>
      <c r="BT1019" s="122"/>
      <c r="BU1019" s="122"/>
      <c r="BV1019" s="130"/>
      <c r="BW1019" s="122"/>
      <c r="BX1019" s="122"/>
      <c r="BY1019" s="122"/>
      <c r="BZ1019" s="130"/>
      <c r="CA1019" s="122"/>
      <c r="CB1019" s="122"/>
      <c r="CC1019" s="122"/>
      <c r="CD1019" s="130"/>
      <c r="CE1019" s="122"/>
      <c r="CF1019" s="122"/>
      <c r="CG1019" s="122"/>
      <c r="CH1019" s="130"/>
      <c r="CI1019" s="122"/>
      <c r="CJ1019" s="122"/>
      <c r="CK1019" s="122"/>
      <c r="CL1019" s="130"/>
      <c r="CM1019" s="122"/>
      <c r="CN1019" s="122"/>
      <c r="CO1019" s="122"/>
      <c r="CP1019" s="130"/>
      <c r="CQ1019" s="122"/>
      <c r="CR1019" s="122"/>
      <c r="CS1019" s="122"/>
      <c r="CT1019" s="130"/>
      <c r="CU1019" s="122"/>
      <c r="CV1019" s="122"/>
      <c r="CW1019" s="122"/>
      <c r="CX1019" s="130"/>
      <c r="CY1019" s="122"/>
      <c r="CZ1019" s="122"/>
      <c r="DA1019" s="122"/>
      <c r="DB1019" s="130"/>
      <c r="DC1019" s="122"/>
      <c r="DD1019" s="122"/>
      <c r="DE1019" s="122"/>
      <c r="DF1019" s="130"/>
      <c r="DG1019" s="122"/>
      <c r="DH1019" s="122"/>
      <c r="DI1019" s="131"/>
      <c r="DK1019" s="122"/>
      <c r="DL1019" s="122"/>
      <c r="DM1019" s="122"/>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22"/>
    </row>
    <row r="1020" spans="1:141" x14ac:dyDescent="0.25">
      <c r="A1020" s="129"/>
      <c r="B1020" s="129"/>
      <c r="C1020" s="129"/>
      <c r="D1020" s="129"/>
      <c r="E1020" s="275"/>
      <c r="F1020" s="276"/>
      <c r="G1020" s="275"/>
      <c r="H1020" s="275"/>
      <c r="I1020" s="275"/>
      <c r="J1020" s="276"/>
      <c r="K1020" s="275"/>
      <c r="L1020" s="275"/>
      <c r="M1020" s="275"/>
      <c r="N1020" s="276"/>
      <c r="O1020" s="275"/>
      <c r="P1020" s="275"/>
      <c r="Q1020" s="275"/>
      <c r="R1020" s="276"/>
      <c r="S1020" s="275"/>
      <c r="T1020" s="275"/>
      <c r="U1020" s="275"/>
      <c r="V1020" s="276"/>
      <c r="W1020" s="275"/>
      <c r="X1020" s="275"/>
      <c r="Y1020" s="275"/>
      <c r="Z1020" s="276"/>
      <c r="AA1020" s="275"/>
      <c r="AB1020" s="275"/>
      <c r="AC1020" s="275"/>
      <c r="AD1020" s="276"/>
      <c r="AE1020" s="275"/>
      <c r="AF1020" s="275"/>
      <c r="AG1020" s="275"/>
      <c r="AH1020" s="276"/>
      <c r="AI1020" s="275"/>
      <c r="AJ1020" s="275"/>
      <c r="AK1020" s="275"/>
      <c r="AL1020" s="276"/>
      <c r="AM1020" s="275"/>
      <c r="AN1020" s="275"/>
      <c r="AO1020" s="275"/>
      <c r="AP1020" s="276"/>
      <c r="AQ1020" s="275"/>
      <c r="AR1020" s="275"/>
      <c r="AS1020" s="275"/>
      <c r="AT1020" s="276"/>
      <c r="AU1020" s="275"/>
      <c r="AV1020" s="275"/>
      <c r="AW1020" s="275"/>
      <c r="AX1020" s="276"/>
      <c r="AY1020" s="275"/>
      <c r="AZ1020" s="275"/>
      <c r="BA1020" s="275"/>
      <c r="BB1020" s="276"/>
      <c r="BC1020" s="275"/>
      <c r="BD1020" s="275"/>
      <c r="BE1020" s="275"/>
      <c r="BF1020" s="276"/>
      <c r="BG1020" s="275"/>
      <c r="BH1020" s="275"/>
      <c r="BI1020" s="275"/>
      <c r="BJ1020" s="276"/>
      <c r="BK1020" s="275"/>
      <c r="BL1020" s="275"/>
      <c r="BM1020" s="275"/>
      <c r="BN1020" s="276"/>
      <c r="BO1020" s="275"/>
      <c r="BP1020" s="275"/>
      <c r="BQ1020" s="275"/>
      <c r="BR1020" s="276"/>
      <c r="BS1020" s="275"/>
      <c r="BT1020" s="275"/>
      <c r="BU1020" s="275"/>
      <c r="BV1020" s="276"/>
      <c r="BW1020" s="275"/>
      <c r="BX1020" s="275"/>
      <c r="BY1020" s="275"/>
      <c r="BZ1020" s="276"/>
      <c r="CA1020" s="275"/>
      <c r="CB1020" s="275"/>
      <c r="CC1020" s="275"/>
      <c r="CD1020" s="276"/>
      <c r="CE1020" s="275"/>
      <c r="CF1020" s="275"/>
      <c r="CG1020" s="275"/>
      <c r="CH1020" s="276"/>
      <c r="CI1020" s="275"/>
      <c r="CJ1020" s="275"/>
      <c r="CK1020" s="275"/>
      <c r="CL1020" s="276"/>
      <c r="CM1020" s="275"/>
      <c r="CN1020" s="275"/>
      <c r="CO1020" s="275"/>
      <c r="CP1020" s="276"/>
      <c r="CQ1020" s="275"/>
      <c r="CR1020" s="275"/>
      <c r="CS1020" s="275"/>
      <c r="CT1020" s="276"/>
      <c r="CU1020" s="275"/>
      <c r="CV1020" s="275"/>
      <c r="CW1020" s="275"/>
      <c r="CX1020" s="276"/>
      <c r="CY1020" s="275"/>
      <c r="CZ1020" s="275"/>
      <c r="DA1020" s="275"/>
      <c r="DB1020" s="276"/>
      <c r="DC1020" s="275"/>
      <c r="DD1020" s="275"/>
      <c r="DE1020" s="275"/>
      <c r="DF1020" s="276"/>
      <c r="DG1020" s="275"/>
      <c r="DH1020" s="275"/>
      <c r="DI1020" s="277"/>
      <c r="DK1020" s="275"/>
      <c r="DL1020" s="275"/>
      <c r="DM1020" s="275"/>
      <c r="DN1020" s="275"/>
      <c r="DO1020" s="275"/>
      <c r="DP1020" s="275"/>
      <c r="DQ1020" s="275"/>
      <c r="DR1020" s="275"/>
      <c r="DS1020" s="275"/>
      <c r="DT1020" s="275"/>
      <c r="DU1020" s="275"/>
      <c r="DV1020" s="275"/>
      <c r="DW1020" s="275"/>
      <c r="DX1020" s="275"/>
      <c r="DY1020" s="275"/>
      <c r="DZ1020" s="275"/>
      <c r="EA1020" s="275"/>
      <c r="EB1020" s="275"/>
      <c r="EC1020" s="275"/>
      <c r="ED1020" s="275"/>
      <c r="EE1020" s="275"/>
      <c r="EF1020" s="275"/>
      <c r="EG1020" s="275"/>
      <c r="EH1020" s="275"/>
      <c r="EI1020" s="275"/>
      <c r="EJ1020" s="275"/>
      <c r="EK1020" s="275"/>
    </row>
    <row r="1021" spans="1:141" s="36" customFormat="1" x14ac:dyDescent="0.25">
      <c r="A1021" s="170"/>
      <c r="B1021" s="170"/>
      <c r="C1021" s="171"/>
      <c r="D1021" s="170"/>
      <c r="E1021" s="36" t="s">
        <v>40</v>
      </c>
      <c r="F1021" s="105" t="str">
        <f>IFERROR(CHOOSE($E$997,F1022,F1023,F1024),"")</f>
        <v/>
      </c>
      <c r="G1021" s="106" t="str">
        <f t="shared" ref="G1021" si="2412">IFERROR(CHOOSE($E$997,G1022,G1023,G1024),"")</f>
        <v/>
      </c>
      <c r="H1021" s="106" t="str">
        <f t="shared" ref="H1021" si="2413">IFERROR(CHOOSE($E$997,H1022,H1023,H1024),"")</f>
        <v/>
      </c>
      <c r="I1021" s="107" t="str">
        <f t="shared" ref="I1021" si="2414">IFERROR(CHOOSE($E$997,I1022,I1023,I1024),"")</f>
        <v/>
      </c>
      <c r="J1021" s="105" t="str">
        <f t="shared" ref="J1021" si="2415">IFERROR(CHOOSE($E$997,J1022,J1023,J1024),"")</f>
        <v/>
      </c>
      <c r="K1021" s="106" t="str">
        <f t="shared" ref="K1021" si="2416">IFERROR(CHOOSE($E$997,K1022,K1023,K1024),"")</f>
        <v/>
      </c>
      <c r="L1021" s="106" t="str">
        <f t="shared" ref="L1021" si="2417">IFERROR(CHOOSE($E$997,L1022,L1023,L1024),"")</f>
        <v/>
      </c>
      <c r="M1021" s="107" t="str">
        <f t="shared" ref="M1021" si="2418">IFERROR(CHOOSE($E$997,M1022,M1023,M1024),"")</f>
        <v/>
      </c>
      <c r="N1021" s="105" t="str">
        <f t="shared" ref="N1021" si="2419">IFERROR(CHOOSE($E$997,N1022,N1023,N1024),"")</f>
        <v/>
      </c>
      <c r="O1021" s="106" t="str">
        <f t="shared" ref="O1021" si="2420">IFERROR(CHOOSE($E$997,O1022,O1023,O1024),"")</f>
        <v/>
      </c>
      <c r="P1021" s="106" t="str">
        <f t="shared" ref="P1021" si="2421">IFERROR(CHOOSE($E$997,P1022,P1023,P1024),"")</f>
        <v/>
      </c>
      <c r="Q1021" s="107" t="str">
        <f t="shared" ref="Q1021" si="2422">IFERROR(CHOOSE($E$997,Q1022,Q1023,Q1024),"")</f>
        <v/>
      </c>
      <c r="R1021" s="105" t="str">
        <f t="shared" ref="R1021" si="2423">IFERROR(CHOOSE($E$997,R1022,R1023,R1024),"")</f>
        <v/>
      </c>
      <c r="S1021" s="106" t="str">
        <f t="shared" ref="S1021" si="2424">IFERROR(CHOOSE($E$997,S1022,S1023,S1024),"")</f>
        <v/>
      </c>
      <c r="T1021" s="106" t="str">
        <f t="shared" ref="T1021" si="2425">IFERROR(CHOOSE($E$997,T1022,T1023,T1024),"")</f>
        <v/>
      </c>
      <c r="U1021" s="107" t="str">
        <f t="shared" ref="U1021" si="2426">IFERROR(CHOOSE($E$997,U1022,U1023,U1024),"")</f>
        <v/>
      </c>
      <c r="V1021" s="105" t="str">
        <f t="shared" ref="V1021" si="2427">IFERROR(CHOOSE($E$997,V1022,V1023,V1024),"")</f>
        <v/>
      </c>
      <c r="W1021" s="106" t="str">
        <f t="shared" ref="W1021" si="2428">IFERROR(CHOOSE($E$997,W1022,W1023,W1024),"")</f>
        <v/>
      </c>
      <c r="X1021" s="106" t="str">
        <f t="shared" ref="X1021" si="2429">IFERROR(CHOOSE($E$997,X1022,X1023,X1024),"")</f>
        <v/>
      </c>
      <c r="Y1021" s="107" t="str">
        <f t="shared" ref="Y1021" si="2430">IFERROR(CHOOSE($E$997,Y1022,Y1023,Y1024),"")</f>
        <v/>
      </c>
      <c r="Z1021" s="105" t="str">
        <f t="shared" ref="Z1021" si="2431">IFERROR(CHOOSE($E$997,Z1022,Z1023,Z1024),"")</f>
        <v/>
      </c>
      <c r="AA1021" s="106" t="str">
        <f t="shared" ref="AA1021" si="2432">IFERROR(CHOOSE($E$997,AA1022,AA1023,AA1024),"")</f>
        <v/>
      </c>
      <c r="AB1021" s="106" t="str">
        <f t="shared" ref="AB1021" si="2433">IFERROR(CHOOSE($E$997,AB1022,AB1023,AB1024),"")</f>
        <v/>
      </c>
      <c r="AC1021" s="107" t="str">
        <f t="shared" ref="AC1021" si="2434">IFERROR(CHOOSE($E$997,AC1022,AC1023,AC1024),"")</f>
        <v/>
      </c>
      <c r="AD1021" s="105" t="str">
        <f t="shared" ref="AD1021" si="2435">IFERROR(CHOOSE($E$997,AD1022,AD1023,AD1024),"")</f>
        <v/>
      </c>
      <c r="AE1021" s="106" t="str">
        <f t="shared" ref="AE1021" si="2436">IFERROR(CHOOSE($E$997,AE1022,AE1023,AE1024),"")</f>
        <v/>
      </c>
      <c r="AF1021" s="106" t="str">
        <f t="shared" ref="AF1021" si="2437">IFERROR(CHOOSE($E$997,AF1022,AF1023,AF1024),"")</f>
        <v/>
      </c>
      <c r="AG1021" s="107" t="str">
        <f t="shared" ref="AG1021" si="2438">IFERROR(CHOOSE($E$997,AG1022,AG1023,AG1024),"")</f>
        <v/>
      </c>
      <c r="AH1021" s="105" t="str">
        <f t="shared" ref="AH1021" si="2439">IFERROR(CHOOSE($E$997,AH1022,AH1023,AH1024),"")</f>
        <v/>
      </c>
      <c r="AI1021" s="106" t="str">
        <f t="shared" ref="AI1021" si="2440">IFERROR(CHOOSE($E$997,AI1022,AI1023,AI1024),"")</f>
        <v/>
      </c>
      <c r="AJ1021" s="106" t="str">
        <f t="shared" ref="AJ1021" si="2441">IFERROR(CHOOSE($E$997,AJ1022,AJ1023,AJ1024),"")</f>
        <v/>
      </c>
      <c r="AK1021" s="107" t="str">
        <f t="shared" ref="AK1021" si="2442">IFERROR(CHOOSE($E$997,AK1022,AK1023,AK1024),"")</f>
        <v/>
      </c>
      <c r="AL1021" s="105" t="str">
        <f t="shared" ref="AL1021" si="2443">IFERROR(CHOOSE($E$997,AL1022,AL1023,AL1024),"")</f>
        <v/>
      </c>
      <c r="AM1021" s="106" t="str">
        <f t="shared" ref="AM1021" si="2444">IFERROR(CHOOSE($E$997,AM1022,AM1023,AM1024),"")</f>
        <v/>
      </c>
      <c r="AN1021" s="106" t="str">
        <f t="shared" ref="AN1021" si="2445">IFERROR(CHOOSE($E$997,AN1022,AN1023,AN1024),"")</f>
        <v/>
      </c>
      <c r="AO1021" s="107" t="str">
        <f t="shared" ref="AO1021" si="2446">IFERROR(CHOOSE($E$997,AO1022,AO1023,AO1024),"")</f>
        <v/>
      </c>
      <c r="AP1021" s="105" t="str">
        <f t="shared" ref="AP1021" si="2447">IFERROR(CHOOSE($E$997,AP1022,AP1023,AP1024),"")</f>
        <v/>
      </c>
      <c r="AQ1021" s="106" t="str">
        <f t="shared" ref="AQ1021" si="2448">IFERROR(CHOOSE($E$997,AQ1022,AQ1023,AQ1024),"")</f>
        <v/>
      </c>
      <c r="AR1021" s="106" t="str">
        <f t="shared" ref="AR1021" si="2449">IFERROR(CHOOSE($E$997,AR1022,AR1023,AR1024),"")</f>
        <v/>
      </c>
      <c r="AS1021" s="107" t="str">
        <f t="shared" ref="AS1021" si="2450">IFERROR(CHOOSE($E$997,AS1022,AS1023,AS1024),"")</f>
        <v/>
      </c>
      <c r="AT1021" s="105" t="str">
        <f t="shared" ref="AT1021" si="2451">IFERROR(CHOOSE($E$997,AT1022,AT1023,AT1024),"")</f>
        <v/>
      </c>
      <c r="AU1021" s="106" t="str">
        <f t="shared" ref="AU1021" si="2452">IFERROR(CHOOSE($E$997,AU1022,AU1023,AU1024),"")</f>
        <v/>
      </c>
      <c r="AV1021" s="106" t="str">
        <f t="shared" ref="AV1021" si="2453">IFERROR(CHOOSE($E$997,AV1022,AV1023,AV1024),"")</f>
        <v/>
      </c>
      <c r="AW1021" s="107" t="str">
        <f t="shared" ref="AW1021" si="2454">IFERROR(CHOOSE($E$997,AW1022,AW1023,AW1024),"")</f>
        <v/>
      </c>
      <c r="AX1021" s="105" t="str">
        <f t="shared" ref="AX1021" si="2455">IFERROR(CHOOSE($E$997,AX1022,AX1023,AX1024),"")</f>
        <v/>
      </c>
      <c r="AY1021" s="106" t="str">
        <f t="shared" ref="AY1021" si="2456">IFERROR(CHOOSE($E$997,AY1022,AY1023,AY1024),"")</f>
        <v/>
      </c>
      <c r="AZ1021" s="106" t="str">
        <f t="shared" ref="AZ1021" si="2457">IFERROR(CHOOSE($E$997,AZ1022,AZ1023,AZ1024),"")</f>
        <v/>
      </c>
      <c r="BA1021" s="107" t="str">
        <f t="shared" ref="BA1021" si="2458">IFERROR(CHOOSE($E$997,BA1022,BA1023,BA1024),"")</f>
        <v/>
      </c>
      <c r="BB1021" s="105" t="str">
        <f t="shared" ref="BB1021" si="2459">IFERROR(CHOOSE($E$997,BB1022,BB1023,BB1024),"")</f>
        <v/>
      </c>
      <c r="BC1021" s="106" t="str">
        <f t="shared" ref="BC1021" si="2460">IFERROR(CHOOSE($E$997,BC1022,BC1023,BC1024),"")</f>
        <v/>
      </c>
      <c r="BD1021" s="106" t="str">
        <f t="shared" ref="BD1021" si="2461">IFERROR(CHOOSE($E$997,BD1022,BD1023,BD1024),"")</f>
        <v/>
      </c>
      <c r="BE1021" s="107" t="str">
        <f t="shared" ref="BE1021" si="2462">IFERROR(CHOOSE($E$997,BE1022,BE1023,BE1024),"")</f>
        <v/>
      </c>
      <c r="BF1021" s="105" t="str">
        <f t="shared" ref="BF1021" si="2463">IFERROR(CHOOSE($E$997,BF1022,BF1023,BF1024),"")</f>
        <v/>
      </c>
      <c r="BG1021" s="106" t="str">
        <f t="shared" ref="BG1021" si="2464">IFERROR(CHOOSE($E$997,BG1022,BG1023,BG1024),"")</f>
        <v/>
      </c>
      <c r="BH1021" s="106" t="str">
        <f t="shared" ref="BH1021" si="2465">IFERROR(CHOOSE($E$997,BH1022,BH1023,BH1024),"")</f>
        <v/>
      </c>
      <c r="BI1021" s="107" t="str">
        <f t="shared" ref="BI1021" si="2466">IFERROR(CHOOSE($E$997,BI1022,BI1023,BI1024),"")</f>
        <v/>
      </c>
      <c r="BJ1021" s="105" t="str">
        <f t="shared" ref="BJ1021" si="2467">IFERROR(CHOOSE($E$997,BJ1022,BJ1023,BJ1024),"")</f>
        <v/>
      </c>
      <c r="BK1021" s="106" t="str">
        <f t="shared" ref="BK1021" si="2468">IFERROR(CHOOSE($E$997,BK1022,BK1023,BK1024),"")</f>
        <v/>
      </c>
      <c r="BL1021" s="106" t="str">
        <f t="shared" ref="BL1021" si="2469">IFERROR(CHOOSE($E$997,BL1022,BL1023,BL1024),"")</f>
        <v/>
      </c>
      <c r="BM1021" s="107" t="str">
        <f t="shared" ref="BM1021" si="2470">IFERROR(CHOOSE($E$997,BM1022,BM1023,BM1024),"")</f>
        <v/>
      </c>
      <c r="BN1021" s="105" t="str">
        <f t="shared" ref="BN1021" si="2471">IFERROR(CHOOSE($E$997,BN1022,BN1023,BN1024),"")</f>
        <v/>
      </c>
      <c r="BO1021" s="106" t="str">
        <f t="shared" ref="BO1021" si="2472">IFERROR(CHOOSE($E$997,BO1022,BO1023,BO1024),"")</f>
        <v/>
      </c>
      <c r="BP1021" s="106" t="str">
        <f t="shared" ref="BP1021" si="2473">IFERROR(CHOOSE($E$997,BP1022,BP1023,BP1024),"")</f>
        <v/>
      </c>
      <c r="BQ1021" s="107" t="str">
        <f t="shared" ref="BQ1021" si="2474">IFERROR(CHOOSE($E$997,BQ1022,BQ1023,BQ1024),"")</f>
        <v/>
      </c>
      <c r="BR1021" s="105" t="str">
        <f t="shared" ref="BR1021" si="2475">IFERROR(CHOOSE($E$997,BR1022,BR1023,BR1024),"")</f>
        <v/>
      </c>
      <c r="BS1021" s="106" t="str">
        <f t="shared" ref="BS1021" si="2476">IFERROR(CHOOSE($E$997,BS1022,BS1023,BS1024),"")</f>
        <v/>
      </c>
      <c r="BT1021" s="106" t="str">
        <f t="shared" ref="BT1021" si="2477">IFERROR(CHOOSE($E$997,BT1022,BT1023,BT1024),"")</f>
        <v/>
      </c>
      <c r="BU1021" s="107" t="str">
        <f t="shared" ref="BU1021" si="2478">IFERROR(CHOOSE($E$997,BU1022,BU1023,BU1024),"")</f>
        <v/>
      </c>
      <c r="BV1021" s="105" t="str">
        <f t="shared" ref="BV1021" si="2479">IFERROR(CHOOSE($E$997,BV1022,BV1023,BV1024),"")</f>
        <v/>
      </c>
      <c r="BW1021" s="106" t="str">
        <f t="shared" ref="BW1021" si="2480">IFERROR(CHOOSE($E$997,BW1022,BW1023,BW1024),"")</f>
        <v/>
      </c>
      <c r="BX1021" s="106" t="str">
        <f t="shared" ref="BX1021" si="2481">IFERROR(CHOOSE($E$997,BX1022,BX1023,BX1024),"")</f>
        <v/>
      </c>
      <c r="BY1021" s="107" t="str">
        <f t="shared" ref="BY1021" si="2482">IFERROR(CHOOSE($E$997,BY1022,BY1023,BY1024),"")</f>
        <v/>
      </c>
      <c r="BZ1021" s="105" t="str">
        <f t="shared" ref="BZ1021" si="2483">IFERROR(CHOOSE($E$997,BZ1022,BZ1023,BZ1024),"")</f>
        <v/>
      </c>
      <c r="CA1021" s="106" t="str">
        <f t="shared" ref="CA1021" si="2484">IFERROR(CHOOSE($E$997,CA1022,CA1023,CA1024),"")</f>
        <v/>
      </c>
      <c r="CB1021" s="106" t="str">
        <f t="shared" ref="CB1021" si="2485">IFERROR(CHOOSE($E$997,CB1022,CB1023,CB1024),"")</f>
        <v/>
      </c>
      <c r="CC1021" s="107" t="str">
        <f t="shared" ref="CC1021" si="2486">IFERROR(CHOOSE($E$997,CC1022,CC1023,CC1024),"")</f>
        <v/>
      </c>
      <c r="CD1021" s="105" t="str">
        <f t="shared" ref="CD1021" si="2487">IFERROR(CHOOSE($E$997,CD1022,CD1023,CD1024),"")</f>
        <v/>
      </c>
      <c r="CE1021" s="106" t="str">
        <f t="shared" ref="CE1021" si="2488">IFERROR(CHOOSE($E$997,CE1022,CE1023,CE1024),"")</f>
        <v/>
      </c>
      <c r="CF1021" s="106" t="str">
        <f t="shared" ref="CF1021" si="2489">IFERROR(CHOOSE($E$997,CF1022,CF1023,CF1024),"")</f>
        <v/>
      </c>
      <c r="CG1021" s="107" t="str">
        <f t="shared" ref="CG1021" si="2490">IFERROR(CHOOSE($E$997,CG1022,CG1023,CG1024),"")</f>
        <v/>
      </c>
      <c r="CH1021" s="105" t="str">
        <f t="shared" ref="CH1021" si="2491">IFERROR(CHOOSE($E$997,CH1022,CH1023,CH1024),"")</f>
        <v/>
      </c>
      <c r="CI1021" s="106" t="str">
        <f t="shared" ref="CI1021" si="2492">IFERROR(CHOOSE($E$997,CI1022,CI1023,CI1024),"")</f>
        <v/>
      </c>
      <c r="CJ1021" s="106" t="str">
        <f t="shared" ref="CJ1021" si="2493">IFERROR(CHOOSE($E$997,CJ1022,CJ1023,CJ1024),"")</f>
        <v/>
      </c>
      <c r="CK1021" s="107" t="str">
        <f t="shared" ref="CK1021" si="2494">IFERROR(CHOOSE($E$997,CK1022,CK1023,CK1024),"")</f>
        <v/>
      </c>
      <c r="CL1021" s="105" t="str">
        <f t="shared" ref="CL1021" si="2495">IFERROR(CHOOSE($E$997,CL1022,CL1023,CL1024),"")</f>
        <v/>
      </c>
      <c r="CM1021" s="106" t="str">
        <f t="shared" ref="CM1021" si="2496">IFERROR(CHOOSE($E$997,CM1022,CM1023,CM1024),"")</f>
        <v/>
      </c>
      <c r="CN1021" s="106" t="str">
        <f t="shared" ref="CN1021" si="2497">IFERROR(CHOOSE($E$997,CN1022,CN1023,CN1024),"")</f>
        <v/>
      </c>
      <c r="CO1021" s="107" t="str">
        <f t="shared" ref="CO1021" si="2498">IFERROR(CHOOSE($E$997,CO1022,CO1023,CO1024),"")</f>
        <v/>
      </c>
      <c r="CP1021" s="105" t="str">
        <f t="shared" ref="CP1021" si="2499">IFERROR(CHOOSE($E$997,CP1022,CP1023,CP1024),"")</f>
        <v/>
      </c>
      <c r="CQ1021" s="106" t="str">
        <f t="shared" ref="CQ1021" si="2500">IFERROR(CHOOSE($E$997,CQ1022,CQ1023,CQ1024),"")</f>
        <v/>
      </c>
      <c r="CR1021" s="106" t="str">
        <f t="shared" ref="CR1021" si="2501">IFERROR(CHOOSE($E$997,CR1022,CR1023,CR1024),"")</f>
        <v/>
      </c>
      <c r="CS1021" s="107" t="str">
        <f t="shared" ref="CS1021" si="2502">IFERROR(CHOOSE($E$997,CS1022,CS1023,CS1024),"")</f>
        <v/>
      </c>
      <c r="CT1021" s="105" t="str">
        <f t="shared" ref="CT1021" si="2503">IFERROR(CHOOSE($E$997,CT1022,CT1023,CT1024),"")</f>
        <v/>
      </c>
      <c r="CU1021" s="106" t="str">
        <f t="shared" ref="CU1021" si="2504">IFERROR(CHOOSE($E$997,CU1022,CU1023,CU1024),"")</f>
        <v/>
      </c>
      <c r="CV1021" s="106" t="str">
        <f t="shared" ref="CV1021" si="2505">IFERROR(CHOOSE($E$997,CV1022,CV1023,CV1024),"")</f>
        <v/>
      </c>
      <c r="CW1021" s="107" t="str">
        <f t="shared" ref="CW1021" si="2506">IFERROR(CHOOSE($E$997,CW1022,CW1023,CW1024),"")</f>
        <v/>
      </c>
      <c r="CX1021" s="105" t="str">
        <f t="shared" ref="CX1021" si="2507">IFERROR(CHOOSE($E$997,CX1022,CX1023,CX1024),"")</f>
        <v/>
      </c>
      <c r="CY1021" s="106" t="str">
        <f t="shared" ref="CY1021" si="2508">IFERROR(CHOOSE($E$997,CY1022,CY1023,CY1024),"")</f>
        <v/>
      </c>
      <c r="CZ1021" s="106" t="str">
        <f t="shared" ref="CZ1021" si="2509">IFERROR(CHOOSE($E$997,CZ1022,CZ1023,CZ1024),"")</f>
        <v/>
      </c>
      <c r="DA1021" s="107" t="str">
        <f t="shared" ref="DA1021" si="2510">IFERROR(CHOOSE($E$997,DA1022,DA1023,DA1024),"")</f>
        <v/>
      </c>
      <c r="DB1021" s="105" t="str">
        <f t="shared" ref="DB1021" si="2511">IFERROR(CHOOSE($E$997,DB1022,DB1023,DB1024),"")</f>
        <v/>
      </c>
      <c r="DC1021" s="106" t="str">
        <f t="shared" ref="DC1021" si="2512">IFERROR(CHOOSE($E$997,DC1022,DC1023,DC1024),"")</f>
        <v/>
      </c>
      <c r="DD1021" s="106" t="str">
        <f t="shared" ref="DD1021" si="2513">IFERROR(CHOOSE($E$997,DD1022,DD1023,DD1024),"")</f>
        <v/>
      </c>
      <c r="DE1021" s="107" t="str">
        <f t="shared" ref="DE1021" si="2514">IFERROR(CHOOSE($E$997,DE1022,DE1023,DE1024),"")</f>
        <v/>
      </c>
      <c r="DF1021" s="105" t="str">
        <f t="shared" ref="DF1021" si="2515">IFERROR(CHOOSE($E$997,DF1022,DF1023,DF1024),"")</f>
        <v/>
      </c>
      <c r="DG1021" s="106" t="str">
        <f t="shared" ref="DG1021" si="2516">IFERROR(CHOOSE($E$997,DG1022,DG1023,DG1024),"")</f>
        <v/>
      </c>
      <c r="DH1021" s="106" t="str">
        <f t="shared" ref="DH1021" si="2517">IFERROR(CHOOSE($E$997,DH1022,DH1023,DH1024),"")</f>
        <v/>
      </c>
      <c r="DI1021" s="107" t="str">
        <f t="shared" ref="DI1021" si="2518">IFERROR(CHOOSE($E$997,DI1022,DI1023,DI1024),"")</f>
        <v/>
      </c>
      <c r="DJ1021" s="148"/>
      <c r="DK1021" s="106" t="str">
        <f t="shared" ref="DK1021" si="2519">IFERROR(CHOOSE($E$997,DK1022,DK1023,DK1024),"")</f>
        <v/>
      </c>
      <c r="DL1021" s="106" t="str">
        <f t="shared" ref="DL1021" si="2520">IFERROR(CHOOSE($E$997,DL1022,DL1023,DL1024),"")</f>
        <v/>
      </c>
      <c r="DM1021" s="106" t="str">
        <f t="shared" ref="DM1021" si="2521">IFERROR(CHOOSE($E$997,DM1022,DM1023,DM1024),"")</f>
        <v/>
      </c>
      <c r="DN1021" s="106" t="str">
        <f t="shared" ref="DN1021" si="2522">IFERROR(CHOOSE($E$997,DN1022,DN1023,DN1024),"")</f>
        <v/>
      </c>
      <c r="DO1021" s="106" t="str">
        <f t="shared" ref="DO1021" si="2523">IFERROR(CHOOSE($E$997,DO1022,DO1023,DO1024),"")</f>
        <v/>
      </c>
      <c r="DP1021" s="106" t="str">
        <f t="shared" ref="DP1021" si="2524">IFERROR(CHOOSE($E$997,DP1022,DP1023,DP1024),"")</f>
        <v/>
      </c>
      <c r="DQ1021" s="106" t="str">
        <f t="shared" ref="DQ1021" si="2525">IFERROR(CHOOSE($E$997,DQ1022,DQ1023,DQ1024),"")</f>
        <v/>
      </c>
      <c r="DR1021" s="106" t="str">
        <f t="shared" ref="DR1021" si="2526">IFERROR(CHOOSE($E$997,DR1022,DR1023,DR1024),"")</f>
        <v/>
      </c>
      <c r="DS1021" s="106" t="str">
        <f t="shared" ref="DS1021" si="2527">IFERROR(CHOOSE($E$997,DS1022,DS1023,DS1024),"")</f>
        <v/>
      </c>
      <c r="DT1021" s="106" t="str">
        <f t="shared" ref="DT1021" si="2528">IFERROR(CHOOSE($E$997,DT1022,DT1023,DT1024),"")</f>
        <v/>
      </c>
      <c r="DU1021" s="106" t="str">
        <f t="shared" ref="DU1021" si="2529">IFERROR(CHOOSE($E$997,DU1022,DU1023,DU1024),"")</f>
        <v/>
      </c>
      <c r="DV1021" s="106" t="str">
        <f t="shared" ref="DV1021" si="2530">IFERROR(CHOOSE($E$997,DV1022,DV1023,DV1024),"")</f>
        <v/>
      </c>
      <c r="DW1021" s="106" t="str">
        <f t="shared" ref="DW1021" si="2531">IFERROR(CHOOSE($E$997,DW1022,DW1023,DW1024),"")</f>
        <v/>
      </c>
      <c r="DX1021" s="106" t="str">
        <f t="shared" ref="DX1021" si="2532">IFERROR(CHOOSE($E$997,DX1022,DX1023,DX1024),"")</f>
        <v/>
      </c>
      <c r="DY1021" s="106" t="str">
        <f t="shared" ref="DY1021" si="2533">IFERROR(CHOOSE($E$997,DY1022,DY1023,DY1024),"")</f>
        <v/>
      </c>
      <c r="DZ1021" s="106" t="str">
        <f t="shared" ref="DZ1021" si="2534">IFERROR(CHOOSE($E$997,DZ1022,DZ1023,DZ1024),"")</f>
        <v/>
      </c>
      <c r="EA1021" s="106" t="str">
        <f t="shared" ref="EA1021" si="2535">IFERROR(CHOOSE($E$997,EA1022,EA1023,EA1024),"")</f>
        <v/>
      </c>
      <c r="EB1021" s="106" t="str">
        <f t="shared" ref="EB1021" si="2536">IFERROR(CHOOSE($E$997,EB1022,EB1023,EB1024),"")</f>
        <v/>
      </c>
      <c r="EC1021" s="106" t="str">
        <f t="shared" ref="EC1021" si="2537">IFERROR(CHOOSE($E$997,EC1022,EC1023,EC1024),"")</f>
        <v/>
      </c>
      <c r="ED1021" s="106" t="str">
        <f t="shared" ref="ED1021" si="2538">IFERROR(CHOOSE($E$997,ED1022,ED1023,ED1024),"")</f>
        <v/>
      </c>
      <c r="EE1021" s="106" t="str">
        <f t="shared" ref="EE1021" si="2539">IFERROR(CHOOSE($E$997,EE1022,EE1023,EE1024),"")</f>
        <v/>
      </c>
      <c r="EF1021" s="106" t="str">
        <f t="shared" ref="EF1021" si="2540">IFERROR(CHOOSE($E$997,EF1022,EF1023,EF1024),"")</f>
        <v/>
      </c>
      <c r="EG1021" s="106" t="str">
        <f t="shared" ref="EG1021" si="2541">IFERROR(CHOOSE($E$997,EG1022,EG1023,EG1024),"")</f>
        <v/>
      </c>
      <c r="EH1021" s="106" t="str">
        <f t="shared" ref="EH1021" si="2542">IFERROR(CHOOSE($E$997,EH1022,EH1023,EH1024),"")</f>
        <v/>
      </c>
      <c r="EI1021" s="106" t="str">
        <f t="shared" ref="EI1021" si="2543">IFERROR(CHOOSE($E$997,EI1022,EI1023,EI1024),"")</f>
        <v/>
      </c>
      <c r="EJ1021" s="106" t="str">
        <f t="shared" ref="EJ1021" si="2544">IFERROR(CHOOSE($E$997,EJ1022,EJ1023,EJ1024),"")</f>
        <v/>
      </c>
      <c r="EK1021" s="106" t="str">
        <f t="shared" ref="EK1021" si="2545">IFERROR(CHOOSE($E$997,EK1022,EK1023,EK1024),"")</f>
        <v/>
      </c>
    </row>
    <row r="1022" spans="1:141" x14ac:dyDescent="0.25">
      <c r="A1022" s="90" t="s">
        <v>453</v>
      </c>
      <c r="B1022" s="90" t="s">
        <v>463</v>
      </c>
      <c r="C1022" s="111">
        <f>$C$6</f>
        <v>9.9999999999999995E-7</v>
      </c>
      <c r="D1022" s="90"/>
      <c r="E1022" t="s">
        <v>473</v>
      </c>
      <c r="F1022" s="133" t="str" cm="1">
        <f t="array" ref="F1022">IF(ISNUMBER(DataModel!F$112),INDEX(DataModel!$F$4:$DI$130,MATCH(1,(DataModel!$A$4:$A$130=$A1022)*(DataModel!$B$4:$B$130=$B1022),0),MATCH(F$3,DataModel!$F$2:$DI$2,0))*$C1022,"")</f>
        <v/>
      </c>
      <c r="G1022" s="34" t="str" cm="1">
        <f t="array" ref="G1022">IF(ISNUMBER(DataModel!G$112),INDEX(DataModel!$F$4:$DI$130,MATCH(1,(DataModel!$A$4:$A$130=$A1022)*(DataModel!$B$4:$B$130=$B1022),0),MATCH(G$3,DataModel!$F$2:$DI$2,0))*$C1022,"")</f>
        <v/>
      </c>
      <c r="H1022" s="34" t="str" cm="1">
        <f t="array" ref="H1022">IF(ISNUMBER(DataModel!H$112),INDEX(DataModel!$F$4:$DI$130,MATCH(1,(DataModel!$A$4:$A$130=$A1022)*(DataModel!$B$4:$B$130=$B1022),0),MATCH(H$3,DataModel!$F$2:$DI$2,0))*$C1022,"")</f>
        <v/>
      </c>
      <c r="I1022" s="134" t="str" cm="1">
        <f t="array" ref="I1022">IF(ISNUMBER(DataModel!I$112),INDEX(DataModel!$F$4:$DI$130,MATCH(1,(DataModel!$A$4:$A$130=$A1022)*(DataModel!$B$4:$B$130=$B1022),0),MATCH(I$3,DataModel!$F$2:$DI$2,0))*$C1022,"")</f>
        <v/>
      </c>
      <c r="J1022" s="133" t="str" cm="1">
        <f t="array" ref="J1022">IF(ISNUMBER(DataModel!J$112),INDEX(DataModel!$F$4:$DI$130,MATCH(1,(DataModel!$A$4:$A$130=$A1022)*(DataModel!$B$4:$B$130=$B1022),0),MATCH(J$3,DataModel!$F$2:$DI$2,0))*$C1022,"")</f>
        <v/>
      </c>
      <c r="K1022" s="34" t="str" cm="1">
        <f t="array" ref="K1022">IF(ISNUMBER(DataModel!K$112),INDEX(DataModel!$F$4:$DI$130,MATCH(1,(DataModel!$A$4:$A$130=$A1022)*(DataModel!$B$4:$B$130=$B1022),0),MATCH(K$3,DataModel!$F$2:$DI$2,0))*$C1022,"")</f>
        <v/>
      </c>
      <c r="L1022" s="34" t="str" cm="1">
        <f t="array" ref="L1022">IF(ISNUMBER(DataModel!L$112),INDEX(DataModel!$F$4:$DI$130,MATCH(1,(DataModel!$A$4:$A$130=$A1022)*(DataModel!$B$4:$B$130=$B1022),0),MATCH(L$3,DataModel!$F$2:$DI$2,0))*$C1022,"")</f>
        <v/>
      </c>
      <c r="M1022" s="134" t="str" cm="1">
        <f t="array" ref="M1022">IF(ISNUMBER(DataModel!M$112),INDEX(DataModel!$F$4:$DI$130,MATCH(1,(DataModel!$A$4:$A$130=$A1022)*(DataModel!$B$4:$B$130=$B1022),0),MATCH(M$3,DataModel!$F$2:$DI$2,0))*$C1022,"")</f>
        <v/>
      </c>
      <c r="N1022" s="133" t="str" cm="1">
        <f t="array" ref="N1022">IF(ISNUMBER(DataModel!N$112),INDEX(DataModel!$F$4:$DI$130,MATCH(1,(DataModel!$A$4:$A$130=$A1022)*(DataModel!$B$4:$B$130=$B1022),0),MATCH(N$3,DataModel!$F$2:$DI$2,0))*$C1022,"")</f>
        <v/>
      </c>
      <c r="O1022" s="34" t="str" cm="1">
        <f t="array" ref="O1022">IF(ISNUMBER(DataModel!O$112),INDEX(DataModel!$F$4:$DI$130,MATCH(1,(DataModel!$A$4:$A$130=$A1022)*(DataModel!$B$4:$B$130=$B1022),0),MATCH(O$3,DataModel!$F$2:$DI$2,0))*$C1022,"")</f>
        <v/>
      </c>
      <c r="P1022" s="34" t="str" cm="1">
        <f t="array" ref="P1022">IF(ISNUMBER(DataModel!P$112),INDEX(DataModel!$F$4:$DI$130,MATCH(1,(DataModel!$A$4:$A$130=$A1022)*(DataModel!$B$4:$B$130=$B1022),0),MATCH(P$3,DataModel!$F$2:$DI$2,0))*$C1022,"")</f>
        <v/>
      </c>
      <c r="Q1022" s="134" t="str" cm="1">
        <f t="array" ref="Q1022">IF(ISNUMBER(DataModel!Q$112),INDEX(DataModel!$F$4:$DI$130,MATCH(1,(DataModel!$A$4:$A$130=$A1022)*(DataModel!$B$4:$B$130=$B1022),0),MATCH(Q$3,DataModel!$F$2:$DI$2,0))*$C1022,"")</f>
        <v/>
      </c>
      <c r="R1022" s="133" t="str" cm="1">
        <f t="array" ref="R1022">IF(ISNUMBER(DataModel!R$112),INDEX(DataModel!$F$4:$DI$130,MATCH(1,(DataModel!$A$4:$A$130=$A1022)*(DataModel!$B$4:$B$130=$B1022),0),MATCH(R$3,DataModel!$F$2:$DI$2,0))*$C1022,"")</f>
        <v/>
      </c>
      <c r="S1022" s="34" t="str" cm="1">
        <f t="array" ref="S1022">IF(ISNUMBER(DataModel!S$112),INDEX(DataModel!$F$4:$DI$130,MATCH(1,(DataModel!$A$4:$A$130=$A1022)*(DataModel!$B$4:$B$130=$B1022),0),MATCH(S$3,DataModel!$F$2:$DI$2,0))*$C1022,"")</f>
        <v/>
      </c>
      <c r="T1022" s="34" t="str" cm="1">
        <f t="array" ref="T1022">IF(ISNUMBER(DataModel!T$112),INDEX(DataModel!$F$4:$DI$130,MATCH(1,(DataModel!$A$4:$A$130=$A1022)*(DataModel!$B$4:$B$130=$B1022),0),MATCH(T$3,DataModel!$F$2:$DI$2,0))*$C1022,"")</f>
        <v/>
      </c>
      <c r="U1022" s="134" t="str" cm="1">
        <f t="array" ref="U1022">IF(ISNUMBER(DataModel!U$112),INDEX(DataModel!$F$4:$DI$130,MATCH(1,(DataModel!$A$4:$A$130=$A1022)*(DataModel!$B$4:$B$130=$B1022),0),MATCH(U$3,DataModel!$F$2:$DI$2,0))*$C1022,"")</f>
        <v/>
      </c>
      <c r="V1022" s="133" t="str" cm="1">
        <f t="array" ref="V1022">IF(ISNUMBER(DataModel!V$112),INDEX(DataModel!$F$4:$DI$130,MATCH(1,(DataModel!$A$4:$A$130=$A1022)*(DataModel!$B$4:$B$130=$B1022),0),MATCH(V$3,DataModel!$F$2:$DI$2,0))*$C1022,"")</f>
        <v/>
      </c>
      <c r="W1022" s="34" t="str" cm="1">
        <f t="array" ref="W1022">IF(ISNUMBER(DataModel!W$112),INDEX(DataModel!$F$4:$DI$130,MATCH(1,(DataModel!$A$4:$A$130=$A1022)*(DataModel!$B$4:$B$130=$B1022),0),MATCH(W$3,DataModel!$F$2:$DI$2,0))*$C1022,"")</f>
        <v/>
      </c>
      <c r="X1022" s="34" t="str" cm="1">
        <f t="array" ref="X1022">IF(ISNUMBER(DataModel!X$112),INDEX(DataModel!$F$4:$DI$130,MATCH(1,(DataModel!$A$4:$A$130=$A1022)*(DataModel!$B$4:$B$130=$B1022),0),MATCH(X$3,DataModel!$F$2:$DI$2,0))*$C1022,"")</f>
        <v/>
      </c>
      <c r="Y1022" s="134" t="str" cm="1">
        <f t="array" ref="Y1022">IF(ISNUMBER(DataModel!Y$112),INDEX(DataModel!$F$4:$DI$130,MATCH(1,(DataModel!$A$4:$A$130=$A1022)*(DataModel!$B$4:$B$130=$B1022),0),MATCH(Y$3,DataModel!$F$2:$DI$2,0))*$C1022,"")</f>
        <v/>
      </c>
      <c r="Z1022" s="133" t="str" cm="1">
        <f t="array" ref="Z1022">IF(ISNUMBER(DataModel!Z$112),INDEX(DataModel!$F$4:$DI$130,MATCH(1,(DataModel!$A$4:$A$130=$A1022)*(DataModel!$B$4:$B$130=$B1022),0),MATCH(Z$3,DataModel!$F$2:$DI$2,0))*$C1022,"")</f>
        <v/>
      </c>
      <c r="AA1022" s="34" t="str" cm="1">
        <f t="array" ref="AA1022">IF(ISNUMBER(DataModel!AA$112),INDEX(DataModel!$F$4:$DI$130,MATCH(1,(DataModel!$A$4:$A$130=$A1022)*(DataModel!$B$4:$B$130=$B1022),0),MATCH(AA$3,DataModel!$F$2:$DI$2,0))*$C1022,"")</f>
        <v/>
      </c>
      <c r="AB1022" s="34" t="str" cm="1">
        <f t="array" ref="AB1022">IF(ISNUMBER(DataModel!AB$112),INDEX(DataModel!$F$4:$DI$130,MATCH(1,(DataModel!$A$4:$A$130=$A1022)*(DataModel!$B$4:$B$130=$B1022),0),MATCH(AB$3,DataModel!$F$2:$DI$2,0))*$C1022,"")</f>
        <v/>
      </c>
      <c r="AC1022" s="134" t="str" cm="1">
        <f t="array" ref="AC1022">IF(ISNUMBER(DataModel!AC$112),INDEX(DataModel!$F$4:$DI$130,MATCH(1,(DataModel!$A$4:$A$130=$A1022)*(DataModel!$B$4:$B$130=$B1022),0),MATCH(AC$3,DataModel!$F$2:$DI$2,0))*$C1022,"")</f>
        <v/>
      </c>
      <c r="AD1022" s="133" t="str" cm="1">
        <f t="array" ref="AD1022">IF(ISNUMBER(DataModel!AD$112),INDEX(DataModel!$F$4:$DI$130,MATCH(1,(DataModel!$A$4:$A$130=$A1022)*(DataModel!$B$4:$B$130=$B1022),0),MATCH(AD$3,DataModel!$F$2:$DI$2,0))*$C1022,"")</f>
        <v/>
      </c>
      <c r="AE1022" s="34" t="str" cm="1">
        <f t="array" ref="AE1022">IF(ISNUMBER(DataModel!AE$112),INDEX(DataModel!$F$4:$DI$130,MATCH(1,(DataModel!$A$4:$A$130=$A1022)*(DataModel!$B$4:$B$130=$B1022),0),MATCH(AE$3,DataModel!$F$2:$DI$2,0))*$C1022,"")</f>
        <v/>
      </c>
      <c r="AF1022" s="34" t="str" cm="1">
        <f t="array" ref="AF1022">IF(ISNUMBER(DataModel!AF$112),INDEX(DataModel!$F$4:$DI$130,MATCH(1,(DataModel!$A$4:$A$130=$A1022)*(DataModel!$B$4:$B$130=$B1022),0),MATCH(AF$3,DataModel!$F$2:$DI$2,0))*$C1022,"")</f>
        <v/>
      </c>
      <c r="AG1022" s="134" t="str" cm="1">
        <f t="array" ref="AG1022">IF(ISNUMBER(DataModel!AG$112),INDEX(DataModel!$F$4:$DI$130,MATCH(1,(DataModel!$A$4:$A$130=$A1022)*(DataModel!$B$4:$B$130=$B1022),0),MATCH(AG$3,DataModel!$F$2:$DI$2,0))*$C1022,"")</f>
        <v/>
      </c>
      <c r="AH1022" s="133" t="str" cm="1">
        <f t="array" ref="AH1022">IF(ISNUMBER(DataModel!AH$112),INDEX(DataModel!$F$4:$DI$130,MATCH(1,(DataModel!$A$4:$A$130=$A1022)*(DataModel!$B$4:$B$130=$B1022),0),MATCH(AH$3,DataModel!$F$2:$DI$2,0))*$C1022,"")</f>
        <v/>
      </c>
      <c r="AI1022" s="34" t="str" cm="1">
        <f t="array" ref="AI1022">IF(ISNUMBER(DataModel!AI$112),INDEX(DataModel!$F$4:$DI$130,MATCH(1,(DataModel!$A$4:$A$130=$A1022)*(DataModel!$B$4:$B$130=$B1022),0),MATCH(AI$3,DataModel!$F$2:$DI$2,0))*$C1022,"")</f>
        <v/>
      </c>
      <c r="AJ1022" s="34" t="str" cm="1">
        <f t="array" ref="AJ1022">IF(ISNUMBER(DataModel!AJ$112),INDEX(DataModel!$F$4:$DI$130,MATCH(1,(DataModel!$A$4:$A$130=$A1022)*(DataModel!$B$4:$B$130=$B1022),0),MATCH(AJ$3,DataModel!$F$2:$DI$2,0))*$C1022,"")</f>
        <v/>
      </c>
      <c r="AK1022" s="134" t="str" cm="1">
        <f t="array" ref="AK1022">IF(ISNUMBER(DataModel!AK$112),INDEX(DataModel!$F$4:$DI$130,MATCH(1,(DataModel!$A$4:$A$130=$A1022)*(DataModel!$B$4:$B$130=$B1022),0),MATCH(AK$3,DataModel!$F$2:$DI$2,0))*$C1022,"")</f>
        <v/>
      </c>
      <c r="AL1022" s="133" t="str" cm="1">
        <f t="array" ref="AL1022">IF(ISNUMBER(DataModel!AL$112),INDEX(DataModel!$F$4:$DI$130,MATCH(1,(DataModel!$A$4:$A$130=$A1022)*(DataModel!$B$4:$B$130=$B1022),0),MATCH(AL$3,DataModel!$F$2:$DI$2,0))*$C1022,"")</f>
        <v/>
      </c>
      <c r="AM1022" s="34" t="str" cm="1">
        <f t="array" ref="AM1022">IF(ISNUMBER(DataModel!AM$112),INDEX(DataModel!$F$4:$DI$130,MATCH(1,(DataModel!$A$4:$A$130=$A1022)*(DataModel!$B$4:$B$130=$B1022),0),MATCH(AM$3,DataModel!$F$2:$DI$2,0))*$C1022,"")</f>
        <v/>
      </c>
      <c r="AN1022" s="34" t="str" cm="1">
        <f t="array" ref="AN1022">IF(ISNUMBER(DataModel!AN$112),INDEX(DataModel!$F$4:$DI$130,MATCH(1,(DataModel!$A$4:$A$130=$A1022)*(DataModel!$B$4:$B$130=$B1022),0),MATCH(AN$3,DataModel!$F$2:$DI$2,0))*$C1022,"")</f>
        <v/>
      </c>
      <c r="AO1022" s="134" t="str" cm="1">
        <f t="array" ref="AO1022">IF(ISNUMBER(DataModel!AO$112),INDEX(DataModel!$F$4:$DI$130,MATCH(1,(DataModel!$A$4:$A$130=$A1022)*(DataModel!$B$4:$B$130=$B1022),0),MATCH(AO$3,DataModel!$F$2:$DI$2,0))*$C1022,"")</f>
        <v/>
      </c>
      <c r="AP1022" s="133" t="str" cm="1">
        <f t="array" ref="AP1022">IF(ISNUMBER(DataModel!AP$112),INDEX(DataModel!$F$4:$DI$130,MATCH(1,(DataModel!$A$4:$A$130=$A1022)*(DataModel!$B$4:$B$130=$B1022),0),MATCH(AP$3,DataModel!$F$2:$DI$2,0))*$C1022,"")</f>
        <v/>
      </c>
      <c r="AQ1022" s="34" t="str" cm="1">
        <f t="array" ref="AQ1022">IF(ISNUMBER(DataModel!AQ$112),INDEX(DataModel!$F$4:$DI$130,MATCH(1,(DataModel!$A$4:$A$130=$A1022)*(DataModel!$B$4:$B$130=$B1022),0),MATCH(AQ$3,DataModel!$F$2:$DI$2,0))*$C1022,"")</f>
        <v/>
      </c>
      <c r="AR1022" s="34" t="str" cm="1">
        <f t="array" ref="AR1022">IF(ISNUMBER(DataModel!AR$112),INDEX(DataModel!$F$4:$DI$130,MATCH(1,(DataModel!$A$4:$A$130=$A1022)*(DataModel!$B$4:$B$130=$B1022),0),MATCH(AR$3,DataModel!$F$2:$DI$2,0))*$C1022,"")</f>
        <v/>
      </c>
      <c r="AS1022" s="134" t="str" cm="1">
        <f t="array" ref="AS1022">IF(ISNUMBER(DataModel!AS$112),INDEX(DataModel!$F$4:$DI$130,MATCH(1,(DataModel!$A$4:$A$130=$A1022)*(DataModel!$B$4:$B$130=$B1022),0),MATCH(AS$3,DataModel!$F$2:$DI$2,0))*$C1022,"")</f>
        <v/>
      </c>
      <c r="AT1022" s="133" t="str" cm="1">
        <f t="array" ref="AT1022">IF(ISNUMBER(DataModel!AT$112),INDEX(DataModel!$F$4:$DI$130,MATCH(1,(DataModel!$A$4:$A$130=$A1022)*(DataModel!$B$4:$B$130=$B1022),0),MATCH(AT$3,DataModel!$F$2:$DI$2,0))*$C1022,"")</f>
        <v/>
      </c>
      <c r="AU1022" s="34" t="str" cm="1">
        <f t="array" ref="AU1022">IF(ISNUMBER(DataModel!AU$112),INDEX(DataModel!$F$4:$DI$130,MATCH(1,(DataModel!$A$4:$A$130=$A1022)*(DataModel!$B$4:$B$130=$B1022),0),MATCH(AU$3,DataModel!$F$2:$DI$2,0))*$C1022,"")</f>
        <v/>
      </c>
      <c r="AV1022" s="34" t="str" cm="1">
        <f t="array" ref="AV1022">IF(ISNUMBER(DataModel!AV$112),INDEX(DataModel!$F$4:$DI$130,MATCH(1,(DataModel!$A$4:$A$130=$A1022)*(DataModel!$B$4:$B$130=$B1022),0),MATCH(AV$3,DataModel!$F$2:$DI$2,0))*$C1022,"")</f>
        <v/>
      </c>
      <c r="AW1022" s="134" t="str" cm="1">
        <f t="array" ref="AW1022">IF(ISNUMBER(DataModel!AW$112),INDEX(DataModel!$F$4:$DI$130,MATCH(1,(DataModel!$A$4:$A$130=$A1022)*(DataModel!$B$4:$B$130=$B1022),0),MATCH(AW$3,DataModel!$F$2:$DI$2,0))*$C1022,"")</f>
        <v/>
      </c>
      <c r="AX1022" s="133" t="str" cm="1">
        <f t="array" ref="AX1022">IF(ISNUMBER(DataModel!AX$112),INDEX(DataModel!$F$4:$DI$130,MATCH(1,(DataModel!$A$4:$A$130=$A1022)*(DataModel!$B$4:$B$130=$B1022),0),MATCH(AX$3,DataModel!$F$2:$DI$2,0))*$C1022,"")</f>
        <v/>
      </c>
      <c r="AY1022" s="34" t="str" cm="1">
        <f t="array" ref="AY1022">IF(ISNUMBER(DataModel!AY$112),INDEX(DataModel!$F$4:$DI$130,MATCH(1,(DataModel!$A$4:$A$130=$A1022)*(DataModel!$B$4:$B$130=$B1022),0),MATCH(AY$3,DataModel!$F$2:$DI$2,0))*$C1022,"")</f>
        <v/>
      </c>
      <c r="AZ1022" s="34" t="str" cm="1">
        <f t="array" ref="AZ1022">IF(ISNUMBER(DataModel!AZ$112),INDEX(DataModel!$F$4:$DI$130,MATCH(1,(DataModel!$A$4:$A$130=$A1022)*(DataModel!$B$4:$B$130=$B1022),0),MATCH(AZ$3,DataModel!$F$2:$DI$2,0))*$C1022,"")</f>
        <v/>
      </c>
      <c r="BA1022" s="134" t="str" cm="1">
        <f t="array" ref="BA1022">IF(ISNUMBER(DataModel!BA$112),INDEX(DataModel!$F$4:$DI$130,MATCH(1,(DataModel!$A$4:$A$130=$A1022)*(DataModel!$B$4:$B$130=$B1022),0),MATCH(BA$3,DataModel!$F$2:$DI$2,0))*$C1022,"")</f>
        <v/>
      </c>
      <c r="BB1022" s="133" t="str" cm="1">
        <f t="array" ref="BB1022">IF(ISNUMBER(DataModel!BB$112),INDEX(DataModel!$F$4:$DI$130,MATCH(1,(DataModel!$A$4:$A$130=$A1022)*(DataModel!$B$4:$B$130=$B1022),0),MATCH(BB$3,DataModel!$F$2:$DI$2,0))*$C1022,"")</f>
        <v/>
      </c>
      <c r="BC1022" s="34" t="str" cm="1">
        <f t="array" ref="BC1022">IF(ISNUMBER(DataModel!BC$112),INDEX(DataModel!$F$4:$DI$130,MATCH(1,(DataModel!$A$4:$A$130=$A1022)*(DataModel!$B$4:$B$130=$B1022),0),MATCH(BC$3,DataModel!$F$2:$DI$2,0))*$C1022,"")</f>
        <v/>
      </c>
      <c r="BD1022" s="34" t="str" cm="1">
        <f t="array" ref="BD1022">IF(ISNUMBER(DataModel!BD$112),INDEX(DataModel!$F$4:$DI$130,MATCH(1,(DataModel!$A$4:$A$130=$A1022)*(DataModel!$B$4:$B$130=$B1022),0),MATCH(BD$3,DataModel!$F$2:$DI$2,0))*$C1022,"")</f>
        <v/>
      </c>
      <c r="BE1022" s="134" t="str" cm="1">
        <f t="array" ref="BE1022">IF(ISNUMBER(DataModel!BE$112),INDEX(DataModel!$F$4:$DI$130,MATCH(1,(DataModel!$A$4:$A$130=$A1022)*(DataModel!$B$4:$B$130=$B1022),0),MATCH(BE$3,DataModel!$F$2:$DI$2,0))*$C1022,"")</f>
        <v/>
      </c>
      <c r="BF1022" s="133" t="str" cm="1">
        <f t="array" ref="BF1022">IF(ISNUMBER(DataModel!BF$112),INDEX(DataModel!$F$4:$DI$130,MATCH(1,(DataModel!$A$4:$A$130=$A1022)*(DataModel!$B$4:$B$130=$B1022),0),MATCH(BF$3,DataModel!$F$2:$DI$2,0))*$C1022,"")</f>
        <v/>
      </c>
      <c r="BG1022" s="34" t="str" cm="1">
        <f t="array" ref="BG1022">IF(ISNUMBER(DataModel!BG$112),INDEX(DataModel!$F$4:$DI$130,MATCH(1,(DataModel!$A$4:$A$130=$A1022)*(DataModel!$B$4:$B$130=$B1022),0),MATCH(BG$3,DataModel!$F$2:$DI$2,0))*$C1022,"")</f>
        <v/>
      </c>
      <c r="BH1022" s="34" t="str" cm="1">
        <f t="array" ref="BH1022">IF(ISNUMBER(DataModel!BH$112),INDEX(DataModel!$F$4:$DI$130,MATCH(1,(DataModel!$A$4:$A$130=$A1022)*(DataModel!$B$4:$B$130=$B1022),0),MATCH(BH$3,DataModel!$F$2:$DI$2,0))*$C1022,"")</f>
        <v/>
      </c>
      <c r="BI1022" s="134" t="str" cm="1">
        <f t="array" ref="BI1022">IF(ISNUMBER(DataModel!BI$112),INDEX(DataModel!$F$4:$DI$130,MATCH(1,(DataModel!$A$4:$A$130=$A1022)*(DataModel!$B$4:$B$130=$B1022),0),MATCH(BI$3,DataModel!$F$2:$DI$2,0))*$C1022,"")</f>
        <v/>
      </c>
      <c r="BJ1022" s="133" t="str" cm="1">
        <f t="array" ref="BJ1022">IF(ISNUMBER(DataModel!BJ$112),INDEX(DataModel!$F$4:$DI$130,MATCH(1,(DataModel!$A$4:$A$130=$A1022)*(DataModel!$B$4:$B$130=$B1022),0),MATCH(BJ$3,DataModel!$F$2:$DI$2,0))*$C1022,"")</f>
        <v/>
      </c>
      <c r="BK1022" s="34" t="str" cm="1">
        <f t="array" ref="BK1022">IF(ISNUMBER(DataModel!BK$112),INDEX(DataModel!$F$4:$DI$130,MATCH(1,(DataModel!$A$4:$A$130=$A1022)*(DataModel!$B$4:$B$130=$B1022),0),MATCH(BK$3,DataModel!$F$2:$DI$2,0))*$C1022,"")</f>
        <v/>
      </c>
      <c r="BL1022" s="34" t="str" cm="1">
        <f t="array" ref="BL1022">IF(ISNUMBER(DataModel!BL$112),INDEX(DataModel!$F$4:$DI$130,MATCH(1,(DataModel!$A$4:$A$130=$A1022)*(DataModel!$B$4:$B$130=$B1022),0),MATCH(BL$3,DataModel!$F$2:$DI$2,0))*$C1022,"")</f>
        <v/>
      </c>
      <c r="BM1022" s="134" t="str" cm="1">
        <f t="array" ref="BM1022">IF(ISNUMBER(DataModel!BM$112),INDEX(DataModel!$F$4:$DI$130,MATCH(1,(DataModel!$A$4:$A$130=$A1022)*(DataModel!$B$4:$B$130=$B1022),0),MATCH(BM$3,DataModel!$F$2:$DI$2,0))*$C1022,"")</f>
        <v/>
      </c>
      <c r="BN1022" s="133" t="str" cm="1">
        <f t="array" ref="BN1022">IF(ISNUMBER(DataModel!BN$112),INDEX(DataModel!$F$4:$DI$130,MATCH(1,(DataModel!$A$4:$A$130=$A1022)*(DataModel!$B$4:$B$130=$B1022),0),MATCH(BN$3,DataModel!$F$2:$DI$2,0))*$C1022,"")</f>
        <v/>
      </c>
      <c r="BO1022" s="34" t="str" cm="1">
        <f t="array" ref="BO1022">IF(ISNUMBER(DataModel!BO$112),INDEX(DataModel!$F$4:$DI$130,MATCH(1,(DataModel!$A$4:$A$130=$A1022)*(DataModel!$B$4:$B$130=$B1022),0),MATCH(BO$3,DataModel!$F$2:$DI$2,0))*$C1022,"")</f>
        <v/>
      </c>
      <c r="BP1022" s="34" t="str" cm="1">
        <f t="array" ref="BP1022">IF(ISNUMBER(DataModel!BP$112),INDEX(DataModel!$F$4:$DI$130,MATCH(1,(DataModel!$A$4:$A$130=$A1022)*(DataModel!$B$4:$B$130=$B1022),0),MATCH(BP$3,DataModel!$F$2:$DI$2,0))*$C1022,"")</f>
        <v/>
      </c>
      <c r="BQ1022" s="134" t="str" cm="1">
        <f t="array" ref="BQ1022">IF(ISNUMBER(DataModel!BQ$112),INDEX(DataModel!$F$4:$DI$130,MATCH(1,(DataModel!$A$4:$A$130=$A1022)*(DataModel!$B$4:$B$130=$B1022),0),MATCH(BQ$3,DataModel!$F$2:$DI$2,0))*$C1022,"")</f>
        <v/>
      </c>
      <c r="BR1022" s="133" t="str" cm="1">
        <f t="array" ref="BR1022">IF(ISNUMBER(DataModel!BR$112),INDEX(DataModel!$F$4:$DI$130,MATCH(1,(DataModel!$A$4:$A$130=$A1022)*(DataModel!$B$4:$B$130=$B1022),0),MATCH(BR$3,DataModel!$F$2:$DI$2,0))*$C1022,"")</f>
        <v/>
      </c>
      <c r="BS1022" s="34" t="str" cm="1">
        <f t="array" ref="BS1022">IF(ISNUMBER(DataModel!BS$112),INDEX(DataModel!$F$4:$DI$130,MATCH(1,(DataModel!$A$4:$A$130=$A1022)*(DataModel!$B$4:$B$130=$B1022),0),MATCH(BS$3,DataModel!$F$2:$DI$2,0))*$C1022,"")</f>
        <v/>
      </c>
      <c r="BT1022" s="34" t="str" cm="1">
        <f t="array" ref="BT1022">IF(ISNUMBER(DataModel!BT$112),INDEX(DataModel!$F$4:$DI$130,MATCH(1,(DataModel!$A$4:$A$130=$A1022)*(DataModel!$B$4:$B$130=$B1022),0),MATCH(BT$3,DataModel!$F$2:$DI$2,0))*$C1022,"")</f>
        <v/>
      </c>
      <c r="BU1022" s="134" t="str" cm="1">
        <f t="array" ref="BU1022">IF(ISNUMBER(DataModel!BU$112),INDEX(DataModel!$F$4:$DI$130,MATCH(1,(DataModel!$A$4:$A$130=$A1022)*(DataModel!$B$4:$B$130=$B1022),0),MATCH(BU$3,DataModel!$F$2:$DI$2,0))*$C1022,"")</f>
        <v/>
      </c>
      <c r="BV1022" s="133" t="str" cm="1">
        <f t="array" ref="BV1022">IF(ISNUMBER(DataModel!BV$112),INDEX(DataModel!$F$4:$DI$130,MATCH(1,(DataModel!$A$4:$A$130=$A1022)*(DataModel!$B$4:$B$130=$B1022),0),MATCH(BV$3,DataModel!$F$2:$DI$2,0))*$C1022,"")</f>
        <v/>
      </c>
      <c r="BW1022" s="34" t="str" cm="1">
        <f t="array" ref="BW1022">IF(ISNUMBER(DataModel!BW$112),INDEX(DataModel!$F$4:$DI$130,MATCH(1,(DataModel!$A$4:$A$130=$A1022)*(DataModel!$B$4:$B$130=$B1022),0),MATCH(BW$3,DataModel!$F$2:$DI$2,0))*$C1022,"")</f>
        <v/>
      </c>
      <c r="BX1022" s="34" t="str" cm="1">
        <f t="array" ref="BX1022">IF(ISNUMBER(DataModel!BX$112),INDEX(DataModel!$F$4:$DI$130,MATCH(1,(DataModel!$A$4:$A$130=$A1022)*(DataModel!$B$4:$B$130=$B1022),0),MATCH(BX$3,DataModel!$F$2:$DI$2,0))*$C1022,"")</f>
        <v/>
      </c>
      <c r="BY1022" s="134" t="str" cm="1">
        <f t="array" ref="BY1022">IF(ISNUMBER(DataModel!BY$112),INDEX(DataModel!$F$4:$DI$130,MATCH(1,(DataModel!$A$4:$A$130=$A1022)*(DataModel!$B$4:$B$130=$B1022),0),MATCH(BY$3,DataModel!$F$2:$DI$2,0))*$C1022,"")</f>
        <v/>
      </c>
      <c r="BZ1022" s="133" t="str" cm="1">
        <f t="array" ref="BZ1022">IF(ISNUMBER(DataModel!BZ$112),INDEX(DataModel!$F$4:$DI$130,MATCH(1,(DataModel!$A$4:$A$130=$A1022)*(DataModel!$B$4:$B$130=$B1022),0),MATCH(BZ$3,DataModel!$F$2:$DI$2,0))*$C1022,"")</f>
        <v/>
      </c>
      <c r="CA1022" s="34" t="str" cm="1">
        <f t="array" ref="CA1022">IF(ISNUMBER(DataModel!CA$112),INDEX(DataModel!$F$4:$DI$130,MATCH(1,(DataModel!$A$4:$A$130=$A1022)*(DataModel!$B$4:$B$130=$B1022),0),MATCH(CA$3,DataModel!$F$2:$DI$2,0))*$C1022,"")</f>
        <v/>
      </c>
      <c r="CB1022" s="34" t="str" cm="1">
        <f t="array" ref="CB1022">IF(ISNUMBER(DataModel!CB$112),INDEX(DataModel!$F$4:$DI$130,MATCH(1,(DataModel!$A$4:$A$130=$A1022)*(DataModel!$B$4:$B$130=$B1022),0),MATCH(CB$3,DataModel!$F$2:$DI$2,0))*$C1022,"")</f>
        <v/>
      </c>
      <c r="CC1022" s="134" t="str" cm="1">
        <f t="array" ref="CC1022">IF(ISNUMBER(DataModel!CC$112),INDEX(DataModel!$F$4:$DI$130,MATCH(1,(DataModel!$A$4:$A$130=$A1022)*(DataModel!$B$4:$B$130=$B1022),0),MATCH(CC$3,DataModel!$F$2:$DI$2,0))*$C1022,"")</f>
        <v/>
      </c>
      <c r="CD1022" s="133" t="str" cm="1">
        <f t="array" ref="CD1022">IF(ISNUMBER(DataModel!CD$112),INDEX(DataModel!$F$4:$DI$130,MATCH(1,(DataModel!$A$4:$A$130=$A1022)*(DataModel!$B$4:$B$130=$B1022),0),MATCH(CD$3,DataModel!$F$2:$DI$2,0))*$C1022,"")</f>
        <v/>
      </c>
      <c r="CE1022" s="34" t="str" cm="1">
        <f t="array" ref="CE1022">IF(ISNUMBER(DataModel!CE$112),INDEX(DataModel!$F$4:$DI$130,MATCH(1,(DataModel!$A$4:$A$130=$A1022)*(DataModel!$B$4:$B$130=$B1022),0),MATCH(CE$3,DataModel!$F$2:$DI$2,0))*$C1022,"")</f>
        <v/>
      </c>
      <c r="CF1022" s="34" t="str" cm="1">
        <f t="array" ref="CF1022">IF(ISNUMBER(DataModel!CF$112),INDEX(DataModel!$F$4:$DI$130,MATCH(1,(DataModel!$A$4:$A$130=$A1022)*(DataModel!$B$4:$B$130=$B1022),0),MATCH(CF$3,DataModel!$F$2:$DI$2,0))*$C1022,"")</f>
        <v/>
      </c>
      <c r="CG1022" s="134" t="str" cm="1">
        <f t="array" ref="CG1022">IF(ISNUMBER(DataModel!CG$112),INDEX(DataModel!$F$4:$DI$130,MATCH(1,(DataModel!$A$4:$A$130=$A1022)*(DataModel!$B$4:$B$130=$B1022),0),MATCH(CG$3,DataModel!$F$2:$DI$2,0))*$C1022,"")</f>
        <v/>
      </c>
      <c r="CH1022" s="133" t="str" cm="1">
        <f t="array" ref="CH1022">IF(ISNUMBER(DataModel!CH$112),INDEX(DataModel!$F$4:$DI$130,MATCH(1,(DataModel!$A$4:$A$130=$A1022)*(DataModel!$B$4:$B$130=$B1022),0),MATCH(CH$3,DataModel!$F$2:$DI$2,0))*$C1022,"")</f>
        <v/>
      </c>
      <c r="CI1022" s="34" t="str" cm="1">
        <f t="array" ref="CI1022">IF(ISNUMBER(DataModel!CI$112),INDEX(DataModel!$F$4:$DI$130,MATCH(1,(DataModel!$A$4:$A$130=$A1022)*(DataModel!$B$4:$B$130=$B1022),0),MATCH(CI$3,DataModel!$F$2:$DI$2,0))*$C1022,"")</f>
        <v/>
      </c>
      <c r="CJ1022" s="34" t="str" cm="1">
        <f t="array" ref="CJ1022">IF(ISNUMBER(DataModel!CJ$112),INDEX(DataModel!$F$4:$DI$130,MATCH(1,(DataModel!$A$4:$A$130=$A1022)*(DataModel!$B$4:$B$130=$B1022),0),MATCH(CJ$3,DataModel!$F$2:$DI$2,0))*$C1022,"")</f>
        <v/>
      </c>
      <c r="CK1022" s="134" t="str" cm="1">
        <f t="array" ref="CK1022">IF(ISNUMBER(DataModel!CK$112),INDEX(DataModel!$F$4:$DI$130,MATCH(1,(DataModel!$A$4:$A$130=$A1022)*(DataModel!$B$4:$B$130=$B1022),0),MATCH(CK$3,DataModel!$F$2:$DI$2,0))*$C1022,"")</f>
        <v/>
      </c>
      <c r="CL1022" s="133" t="str" cm="1">
        <f t="array" ref="CL1022">IF(ISNUMBER(DataModel!CL$112),INDEX(DataModel!$F$4:$DI$130,MATCH(1,(DataModel!$A$4:$A$130=$A1022)*(DataModel!$B$4:$B$130=$B1022),0),MATCH(CL$3,DataModel!$F$2:$DI$2,0))*$C1022,"")</f>
        <v/>
      </c>
      <c r="CM1022" s="34" t="str" cm="1">
        <f t="array" ref="CM1022">IF(ISNUMBER(DataModel!CM$112),INDEX(DataModel!$F$4:$DI$130,MATCH(1,(DataModel!$A$4:$A$130=$A1022)*(DataModel!$B$4:$B$130=$B1022),0),MATCH(CM$3,DataModel!$F$2:$DI$2,0))*$C1022,"")</f>
        <v/>
      </c>
      <c r="CN1022" s="34" t="str" cm="1">
        <f t="array" ref="CN1022">IF(ISNUMBER(DataModel!CN$112),INDEX(DataModel!$F$4:$DI$130,MATCH(1,(DataModel!$A$4:$A$130=$A1022)*(DataModel!$B$4:$B$130=$B1022),0),MATCH(CN$3,DataModel!$F$2:$DI$2,0))*$C1022,"")</f>
        <v/>
      </c>
      <c r="CO1022" s="134" t="str" cm="1">
        <f t="array" ref="CO1022">IF(ISNUMBER(DataModel!CO$112),INDEX(DataModel!$F$4:$DI$130,MATCH(1,(DataModel!$A$4:$A$130=$A1022)*(DataModel!$B$4:$B$130=$B1022),0),MATCH(CO$3,DataModel!$F$2:$DI$2,0))*$C1022,"")</f>
        <v/>
      </c>
      <c r="CP1022" s="133" t="str" cm="1">
        <f t="array" ref="CP1022">IF(ISNUMBER(DataModel!CP$112),INDEX(DataModel!$F$4:$DI$130,MATCH(1,(DataModel!$A$4:$A$130=$A1022)*(DataModel!$B$4:$B$130=$B1022),0),MATCH(CP$3,DataModel!$F$2:$DI$2,0))*$C1022,"")</f>
        <v/>
      </c>
      <c r="CQ1022" s="34" t="str" cm="1">
        <f t="array" ref="CQ1022">IF(ISNUMBER(DataModel!CQ$112),INDEX(DataModel!$F$4:$DI$130,MATCH(1,(DataModel!$A$4:$A$130=$A1022)*(DataModel!$B$4:$B$130=$B1022),0),MATCH(CQ$3,DataModel!$F$2:$DI$2,0))*$C1022,"")</f>
        <v/>
      </c>
      <c r="CR1022" s="34" t="str" cm="1">
        <f t="array" ref="CR1022">IF(ISNUMBER(DataModel!CR$112),INDEX(DataModel!$F$4:$DI$130,MATCH(1,(DataModel!$A$4:$A$130=$A1022)*(DataModel!$B$4:$B$130=$B1022),0),MATCH(CR$3,DataModel!$F$2:$DI$2,0))*$C1022,"")</f>
        <v/>
      </c>
      <c r="CS1022" s="134" t="str" cm="1">
        <f t="array" ref="CS1022">IF(ISNUMBER(DataModel!CS$112),INDEX(DataModel!$F$4:$DI$130,MATCH(1,(DataModel!$A$4:$A$130=$A1022)*(DataModel!$B$4:$B$130=$B1022),0),MATCH(CS$3,DataModel!$F$2:$DI$2,0))*$C1022,"")</f>
        <v/>
      </c>
      <c r="CT1022" s="133" t="str" cm="1">
        <f t="array" ref="CT1022">IF(ISNUMBER(DataModel!CT$112),INDEX(DataModel!$F$4:$DI$130,MATCH(1,(DataModel!$A$4:$A$130=$A1022)*(DataModel!$B$4:$B$130=$B1022),0),MATCH(CT$3,DataModel!$F$2:$DI$2,0))*$C1022,"")</f>
        <v/>
      </c>
      <c r="CU1022" s="34" t="str" cm="1">
        <f t="array" ref="CU1022">IF(ISNUMBER(DataModel!CU$112),INDEX(DataModel!$F$4:$DI$130,MATCH(1,(DataModel!$A$4:$A$130=$A1022)*(DataModel!$B$4:$B$130=$B1022),0),MATCH(CU$3,DataModel!$F$2:$DI$2,0))*$C1022,"")</f>
        <v/>
      </c>
      <c r="CV1022" s="34" t="str" cm="1">
        <f t="array" ref="CV1022">IF(ISNUMBER(DataModel!CV$112),INDEX(DataModel!$F$4:$DI$130,MATCH(1,(DataModel!$A$4:$A$130=$A1022)*(DataModel!$B$4:$B$130=$B1022),0),MATCH(CV$3,DataModel!$F$2:$DI$2,0))*$C1022,"")</f>
        <v/>
      </c>
      <c r="CW1022" s="134" t="str" cm="1">
        <f t="array" ref="CW1022">IF(ISNUMBER(DataModel!CW$112),INDEX(DataModel!$F$4:$DI$130,MATCH(1,(DataModel!$A$4:$A$130=$A1022)*(DataModel!$B$4:$B$130=$B1022),0),MATCH(CW$3,DataModel!$F$2:$DI$2,0))*$C1022,"")</f>
        <v/>
      </c>
      <c r="CX1022" s="133" t="str" cm="1">
        <f t="array" ref="CX1022">IF(ISNUMBER(DataModel!CX$112),INDEX(DataModel!$F$4:$DI$130,MATCH(1,(DataModel!$A$4:$A$130=$A1022)*(DataModel!$B$4:$B$130=$B1022),0),MATCH(CX$3,DataModel!$F$2:$DI$2,0))*$C1022,"")</f>
        <v/>
      </c>
      <c r="CY1022" s="34" t="str" cm="1">
        <f t="array" ref="CY1022">IF(ISNUMBER(DataModel!CY$112),INDEX(DataModel!$F$4:$DI$130,MATCH(1,(DataModel!$A$4:$A$130=$A1022)*(DataModel!$B$4:$B$130=$B1022),0),MATCH(CY$3,DataModel!$F$2:$DI$2,0))*$C1022,"")</f>
        <v/>
      </c>
      <c r="CZ1022" s="34" t="str" cm="1">
        <f t="array" ref="CZ1022">IF(ISNUMBER(DataModel!CZ$112),INDEX(DataModel!$F$4:$DI$130,MATCH(1,(DataModel!$A$4:$A$130=$A1022)*(DataModel!$B$4:$B$130=$B1022),0),MATCH(CZ$3,DataModel!$F$2:$DI$2,0))*$C1022,"")</f>
        <v/>
      </c>
      <c r="DA1022" s="134" t="str" cm="1">
        <f t="array" ref="DA1022">IF(ISNUMBER(DataModel!DA$112),INDEX(DataModel!$F$4:$DI$130,MATCH(1,(DataModel!$A$4:$A$130=$A1022)*(DataModel!$B$4:$B$130=$B1022),0),MATCH(DA$3,DataModel!$F$2:$DI$2,0))*$C1022,"")</f>
        <v/>
      </c>
      <c r="DB1022" s="133" t="str" cm="1">
        <f t="array" ref="DB1022">IF(ISNUMBER(DataModel!DB$112),INDEX(DataModel!$F$4:$DI$130,MATCH(1,(DataModel!$A$4:$A$130=$A1022)*(DataModel!$B$4:$B$130=$B1022),0),MATCH(DB$3,DataModel!$F$2:$DI$2,0))*$C1022,"")</f>
        <v/>
      </c>
      <c r="DC1022" s="34" t="str" cm="1">
        <f t="array" ref="DC1022">IF(ISNUMBER(DataModel!DC$112),INDEX(DataModel!$F$4:$DI$130,MATCH(1,(DataModel!$A$4:$A$130=$A1022)*(DataModel!$B$4:$B$130=$B1022),0),MATCH(DC$3,DataModel!$F$2:$DI$2,0))*$C1022,"")</f>
        <v/>
      </c>
      <c r="DD1022" s="34" t="str" cm="1">
        <f t="array" ref="DD1022">IF(ISNUMBER(DataModel!DD$112),INDEX(DataModel!$F$4:$DI$130,MATCH(1,(DataModel!$A$4:$A$130=$A1022)*(DataModel!$B$4:$B$130=$B1022),0),MATCH(DD$3,DataModel!$F$2:$DI$2,0))*$C1022,"")</f>
        <v/>
      </c>
      <c r="DE1022" s="134" t="str" cm="1">
        <f t="array" ref="DE1022">IF(ISNUMBER(DataModel!DE$112),INDEX(DataModel!$F$4:$DI$130,MATCH(1,(DataModel!$A$4:$A$130=$A1022)*(DataModel!$B$4:$B$130=$B1022),0),MATCH(DE$3,DataModel!$F$2:$DI$2,0))*$C1022,"")</f>
        <v/>
      </c>
      <c r="DF1022" s="133" t="str" cm="1">
        <f t="array" ref="DF1022">IF(ISNUMBER(DataModel!DF$112),INDEX(DataModel!$F$4:$DI$130,MATCH(1,(DataModel!$A$4:$A$130=$A1022)*(DataModel!$B$4:$B$130=$B1022),0),MATCH(DF$3,DataModel!$F$2:$DI$2,0))*$C1022,"")</f>
        <v/>
      </c>
      <c r="DG1022" s="34" t="str" cm="1">
        <f t="array" ref="DG1022">IF(ISNUMBER(DataModel!DG$112),INDEX(DataModel!$F$4:$DI$130,MATCH(1,(DataModel!$A$4:$A$130=$A1022)*(DataModel!$B$4:$B$130=$B1022),0),MATCH(DG$3,DataModel!$F$2:$DI$2,0))*$C1022,"")</f>
        <v/>
      </c>
      <c r="DH1022" s="34" t="str" cm="1">
        <f t="array" ref="DH1022">IF(ISNUMBER(DataModel!DH$112),INDEX(DataModel!$F$4:$DI$130,MATCH(1,(DataModel!$A$4:$A$130=$A1022)*(DataModel!$B$4:$B$130=$B1022),0),MATCH(DH$3,DataModel!$F$2:$DI$2,0))*$C1022,"")</f>
        <v/>
      </c>
      <c r="DI1022" s="134" t="str" cm="1">
        <f t="array" ref="DI1022">IF(ISNUMBER(DataModel!DI$112),INDEX(DataModel!$F$4:$DI$130,MATCH(1,(DataModel!$A$4:$A$130=$A1022)*(DataModel!$B$4:$B$130=$B1022),0),MATCH(DI$3,DataModel!$F$2:$DI$2,0))*$C1022,"")</f>
        <v/>
      </c>
      <c r="DJ1022" s="69"/>
      <c r="DK1022" s="34" t="str" cm="1">
        <f t="array" ref="DK1022">IF(ISNUMBER(DataModel!DK$112),INDEX(DataModel!$DK$4:$EK$130,MATCH(1,(DataModel!$A$4:$A$130=$A1022)*(DataModel!$B$4:$B$130=$B1022),0),MATCH(DK$3,DataModel!$DK$2:$EK$2,0))*$C1022,"")</f>
        <v/>
      </c>
      <c r="DL1022" s="34" t="str" cm="1">
        <f t="array" ref="DL1022">IF(ISNUMBER(DataModel!DL$112),INDEX(DataModel!$DK$4:$EK$130,MATCH(1,(DataModel!$A$4:$A$130=$A1022)*(DataModel!$B$4:$B$130=$B1022),0),MATCH(DL$3,DataModel!$DK$2:$EK$2,0))*$C1022,"")</f>
        <v/>
      </c>
      <c r="DM1022" s="34" t="str" cm="1">
        <f t="array" ref="DM1022">IF(ISNUMBER(DataModel!DM$112),INDEX(DataModel!$DK$4:$EK$130,MATCH(1,(DataModel!$A$4:$A$130=$A1022)*(DataModel!$B$4:$B$130=$B1022),0),MATCH(DM$3,DataModel!$DK$2:$EK$2,0))*$C1022,"")</f>
        <v/>
      </c>
      <c r="DN1022" s="34" t="str" cm="1">
        <f t="array" ref="DN1022">IF(ISNUMBER(DataModel!DN$112),INDEX(DataModel!$DK$4:$EK$130,MATCH(1,(DataModel!$A$4:$A$130=$A1022)*(DataModel!$B$4:$B$130=$B1022),0),MATCH(DN$3,DataModel!$DK$2:$EK$2,0))*$C1022,"")</f>
        <v/>
      </c>
      <c r="DO1022" s="34" t="str" cm="1">
        <f t="array" ref="DO1022">IF(ISNUMBER(DataModel!DO$112),INDEX(DataModel!$DK$4:$EK$130,MATCH(1,(DataModel!$A$4:$A$130=$A1022)*(DataModel!$B$4:$B$130=$B1022),0),MATCH(DO$3,DataModel!$DK$2:$EK$2,0))*$C1022,"")</f>
        <v/>
      </c>
      <c r="DP1022" s="34" t="str" cm="1">
        <f t="array" ref="DP1022">IF(ISNUMBER(DataModel!DP$112),INDEX(DataModel!$DK$4:$EK$130,MATCH(1,(DataModel!$A$4:$A$130=$A1022)*(DataModel!$B$4:$B$130=$B1022),0),MATCH(DP$3,DataModel!$DK$2:$EK$2,0))*$C1022,"")</f>
        <v/>
      </c>
      <c r="DQ1022" s="34" t="str" cm="1">
        <f t="array" ref="DQ1022">IF(ISNUMBER(DataModel!DQ$112),INDEX(DataModel!$DK$4:$EK$130,MATCH(1,(DataModel!$A$4:$A$130=$A1022)*(DataModel!$B$4:$B$130=$B1022),0),MATCH(DQ$3,DataModel!$DK$2:$EK$2,0))*$C1022,"")</f>
        <v/>
      </c>
      <c r="DR1022" s="34" t="str" cm="1">
        <f t="array" ref="DR1022">IF(ISNUMBER(DataModel!DR$112),INDEX(DataModel!$DK$4:$EK$130,MATCH(1,(DataModel!$A$4:$A$130=$A1022)*(DataModel!$B$4:$B$130=$B1022),0),MATCH(DR$3,DataModel!$DK$2:$EK$2,0))*$C1022,"")</f>
        <v/>
      </c>
      <c r="DS1022" s="34" t="str" cm="1">
        <f t="array" ref="DS1022">IF(ISNUMBER(DataModel!DS$112),INDEX(DataModel!$DK$4:$EK$130,MATCH(1,(DataModel!$A$4:$A$130=$A1022)*(DataModel!$B$4:$B$130=$B1022),0),MATCH(DS$3,DataModel!$DK$2:$EK$2,0))*$C1022,"")</f>
        <v/>
      </c>
      <c r="DT1022" s="34" t="str" cm="1">
        <f t="array" ref="DT1022">IF(ISNUMBER(DataModel!DT$112),INDEX(DataModel!$DK$4:$EK$130,MATCH(1,(DataModel!$A$4:$A$130=$A1022)*(DataModel!$B$4:$B$130=$B1022),0),MATCH(DT$3,DataModel!$DK$2:$EK$2,0))*$C1022,"")</f>
        <v/>
      </c>
      <c r="DU1022" s="34" t="str" cm="1">
        <f t="array" ref="DU1022">IF(ISNUMBER(DataModel!DU$112),INDEX(DataModel!$DK$4:$EK$130,MATCH(1,(DataModel!$A$4:$A$130=$A1022)*(DataModel!$B$4:$B$130=$B1022),0),MATCH(DU$3,DataModel!$DK$2:$EK$2,0))*$C1022,"")</f>
        <v/>
      </c>
      <c r="DV1022" s="34" t="str" cm="1">
        <f t="array" ref="DV1022">IF(ISNUMBER(DataModel!DV$112),INDEX(DataModel!$DK$4:$EK$130,MATCH(1,(DataModel!$A$4:$A$130=$A1022)*(DataModel!$B$4:$B$130=$B1022),0),MATCH(DV$3,DataModel!$DK$2:$EK$2,0))*$C1022,"")</f>
        <v/>
      </c>
      <c r="DW1022" s="34" t="str" cm="1">
        <f t="array" ref="DW1022">IF(ISNUMBER(DataModel!DW$112),INDEX(DataModel!$DK$4:$EK$130,MATCH(1,(DataModel!$A$4:$A$130=$A1022)*(DataModel!$B$4:$B$130=$B1022),0),MATCH(DW$3,DataModel!$DK$2:$EK$2,0))*$C1022,"")</f>
        <v/>
      </c>
      <c r="DX1022" s="34" t="str" cm="1">
        <f t="array" ref="DX1022">IF(ISNUMBER(DataModel!DX$112),INDEX(DataModel!$DK$4:$EK$130,MATCH(1,(DataModel!$A$4:$A$130=$A1022)*(DataModel!$B$4:$B$130=$B1022),0),MATCH(DX$3,DataModel!$DK$2:$EK$2,0))*$C1022,"")</f>
        <v/>
      </c>
      <c r="DY1022" s="34" t="str" cm="1">
        <f t="array" ref="DY1022">IF(ISNUMBER(DataModel!DY$112),INDEX(DataModel!$DK$4:$EK$130,MATCH(1,(DataModel!$A$4:$A$130=$A1022)*(DataModel!$B$4:$B$130=$B1022),0),MATCH(DY$3,DataModel!$DK$2:$EK$2,0))*$C1022,"")</f>
        <v/>
      </c>
      <c r="DZ1022" s="34" t="str" cm="1">
        <f t="array" ref="DZ1022">IF(ISNUMBER(DataModel!DZ$112),INDEX(DataModel!$DK$4:$EK$130,MATCH(1,(DataModel!$A$4:$A$130=$A1022)*(DataModel!$B$4:$B$130=$B1022),0),MATCH(DZ$3,DataModel!$DK$2:$EK$2,0))*$C1022,"")</f>
        <v/>
      </c>
      <c r="EA1022" s="34" t="str" cm="1">
        <f t="array" ref="EA1022">IF(ISNUMBER(DataModel!EA$112),INDEX(DataModel!$DK$4:$EK$130,MATCH(1,(DataModel!$A$4:$A$130=$A1022)*(DataModel!$B$4:$B$130=$B1022),0),MATCH(EA$3,DataModel!$DK$2:$EK$2,0))*$C1022,"")</f>
        <v/>
      </c>
      <c r="EB1022" s="34" t="str" cm="1">
        <f t="array" ref="EB1022">IF(ISNUMBER(DataModel!EB$112),INDEX(DataModel!$DK$4:$EK$130,MATCH(1,(DataModel!$A$4:$A$130=$A1022)*(DataModel!$B$4:$B$130=$B1022),0),MATCH(EB$3,DataModel!$DK$2:$EK$2,0))*$C1022,"")</f>
        <v/>
      </c>
      <c r="EC1022" s="34" t="str" cm="1">
        <f t="array" ref="EC1022">IF(ISNUMBER(DataModel!EC$112),INDEX(DataModel!$DK$4:$EK$130,MATCH(1,(DataModel!$A$4:$A$130=$A1022)*(DataModel!$B$4:$B$130=$B1022),0),MATCH(EC$3,DataModel!$DK$2:$EK$2,0))*$C1022,"")</f>
        <v/>
      </c>
      <c r="ED1022" s="34" t="str" cm="1">
        <f t="array" ref="ED1022">IF(ISNUMBER(DataModel!ED$112),INDEX(DataModel!$DK$4:$EK$130,MATCH(1,(DataModel!$A$4:$A$130=$A1022)*(DataModel!$B$4:$B$130=$B1022),0),MATCH(ED$3,DataModel!$DK$2:$EK$2,0))*$C1022,"")</f>
        <v/>
      </c>
      <c r="EE1022" s="34" t="str" cm="1">
        <f t="array" ref="EE1022">IF(ISNUMBER(DataModel!EE$112),INDEX(DataModel!$DK$4:$EK$130,MATCH(1,(DataModel!$A$4:$A$130=$A1022)*(DataModel!$B$4:$B$130=$B1022),0),MATCH(EE$3,DataModel!$DK$2:$EK$2,0))*$C1022,"")</f>
        <v/>
      </c>
      <c r="EF1022" s="34" t="str" cm="1">
        <f t="array" ref="EF1022">IF(ISNUMBER(DataModel!EF$112),INDEX(DataModel!$DK$4:$EK$130,MATCH(1,(DataModel!$A$4:$A$130=$A1022)*(DataModel!$B$4:$B$130=$B1022),0),MATCH(EF$3,DataModel!$DK$2:$EK$2,0))*$C1022,"")</f>
        <v/>
      </c>
      <c r="EG1022" s="34" t="str" cm="1">
        <f t="array" ref="EG1022">IF(ISNUMBER(DataModel!EG$112),INDEX(DataModel!$DK$4:$EK$130,MATCH(1,(DataModel!$A$4:$A$130=$A1022)*(DataModel!$B$4:$B$130=$B1022),0),MATCH(EG$3,DataModel!$DK$2:$EK$2,0))*$C1022,"")</f>
        <v/>
      </c>
      <c r="EH1022" s="34" t="str" cm="1">
        <f t="array" ref="EH1022">IF(ISNUMBER(DataModel!EH$112),INDEX(DataModel!$DK$4:$EK$130,MATCH(1,(DataModel!$A$4:$A$130=$A1022)*(DataModel!$B$4:$B$130=$B1022),0),MATCH(EH$3,DataModel!$DK$2:$EK$2,0))*$C1022,"")</f>
        <v/>
      </c>
      <c r="EI1022" s="34" t="str" cm="1">
        <f t="array" ref="EI1022">IF(ISNUMBER(DataModel!EI$112),INDEX(DataModel!$DK$4:$EK$130,MATCH(1,(DataModel!$A$4:$A$130=$A1022)*(DataModel!$B$4:$B$130=$B1022),0),MATCH(EI$3,DataModel!$DK$2:$EK$2,0))*$C1022,"")</f>
        <v/>
      </c>
      <c r="EJ1022" s="34" t="str" cm="1">
        <f t="array" ref="EJ1022">IF(ISNUMBER(DataModel!EJ$112),INDEX(DataModel!$DK$4:$EK$130,MATCH(1,(DataModel!$A$4:$A$130=$A1022)*(DataModel!$B$4:$B$130=$B1022),0),MATCH(EJ$3,DataModel!$DK$2:$EK$2,0))*$C1022,"")</f>
        <v/>
      </c>
      <c r="EK1022" s="34" t="str" cm="1">
        <f t="array" ref="EK1022">IF(ISNUMBER(DataModel!EK$112),INDEX(DataModel!$DK$4:$EK$130,MATCH(1,(DataModel!$A$4:$A$130=$A1022)*(DataModel!$B$4:$B$130=$B1022),0),MATCH(EK$3,DataModel!$DK$2:$EK$2,0))*$C1022,"")</f>
        <v/>
      </c>
    </row>
    <row r="1023" spans="1:141" x14ac:dyDescent="0.25">
      <c r="A1023" s="90" t="s">
        <v>453</v>
      </c>
      <c r="B1023" s="90" t="s">
        <v>464</v>
      </c>
      <c r="C1023" s="111">
        <f t="shared" ref="C1023:C1024" si="2546">$C$6</f>
        <v>9.9999999999999995E-7</v>
      </c>
      <c r="D1023" s="90"/>
      <c r="E1023" t="s">
        <v>470</v>
      </c>
      <c r="F1023" s="133" t="str" cm="1">
        <f t="array" ref="F1023">IF(ISNUMBER(DataModel!F$112),INDEX(DataModel!$F$4:$DI$130,MATCH(1,(DataModel!$A$4:$A$130=$A1023)*(DataModel!$B$4:$B$130=$B1023),0),MATCH(F$3,DataModel!$F$2:$DI$2,0))*$C1023,"")</f>
        <v/>
      </c>
      <c r="G1023" s="34" t="str" cm="1">
        <f t="array" ref="G1023">IF(ISNUMBER(DataModel!G$112),INDEX(DataModel!$F$4:$DI$130,MATCH(1,(DataModel!$A$4:$A$130=$A1023)*(DataModel!$B$4:$B$130=$B1023),0),MATCH(G$3,DataModel!$F$2:$DI$2,0))*$C1023,"")</f>
        <v/>
      </c>
      <c r="H1023" s="34" t="str" cm="1">
        <f t="array" ref="H1023">IF(ISNUMBER(DataModel!H$112),INDEX(DataModel!$F$4:$DI$130,MATCH(1,(DataModel!$A$4:$A$130=$A1023)*(DataModel!$B$4:$B$130=$B1023),0),MATCH(H$3,DataModel!$F$2:$DI$2,0))*$C1023,"")</f>
        <v/>
      </c>
      <c r="I1023" s="134" t="str" cm="1">
        <f t="array" ref="I1023">IF(ISNUMBER(DataModel!I$112),INDEX(DataModel!$F$4:$DI$130,MATCH(1,(DataModel!$A$4:$A$130=$A1023)*(DataModel!$B$4:$B$130=$B1023),0),MATCH(I$3,DataModel!$F$2:$DI$2,0))*$C1023,"")</f>
        <v/>
      </c>
      <c r="J1023" s="133" t="str" cm="1">
        <f t="array" ref="J1023">IF(ISNUMBER(DataModel!J$112),INDEX(DataModel!$F$4:$DI$130,MATCH(1,(DataModel!$A$4:$A$130=$A1023)*(DataModel!$B$4:$B$130=$B1023),0),MATCH(J$3,DataModel!$F$2:$DI$2,0))*$C1023,"")</f>
        <v/>
      </c>
      <c r="K1023" s="34" t="str" cm="1">
        <f t="array" ref="K1023">IF(ISNUMBER(DataModel!K$112),INDEX(DataModel!$F$4:$DI$130,MATCH(1,(DataModel!$A$4:$A$130=$A1023)*(DataModel!$B$4:$B$130=$B1023),0),MATCH(K$3,DataModel!$F$2:$DI$2,0))*$C1023,"")</f>
        <v/>
      </c>
      <c r="L1023" s="34" t="str" cm="1">
        <f t="array" ref="L1023">IF(ISNUMBER(DataModel!L$112),INDEX(DataModel!$F$4:$DI$130,MATCH(1,(DataModel!$A$4:$A$130=$A1023)*(DataModel!$B$4:$B$130=$B1023),0),MATCH(L$3,DataModel!$F$2:$DI$2,0))*$C1023,"")</f>
        <v/>
      </c>
      <c r="M1023" s="134" t="str" cm="1">
        <f t="array" ref="M1023">IF(ISNUMBER(DataModel!M$112),INDEX(DataModel!$F$4:$DI$130,MATCH(1,(DataModel!$A$4:$A$130=$A1023)*(DataModel!$B$4:$B$130=$B1023),0),MATCH(M$3,DataModel!$F$2:$DI$2,0))*$C1023,"")</f>
        <v/>
      </c>
      <c r="N1023" s="133" t="str" cm="1">
        <f t="array" ref="N1023">IF(ISNUMBER(DataModel!N$112),INDEX(DataModel!$F$4:$DI$130,MATCH(1,(DataModel!$A$4:$A$130=$A1023)*(DataModel!$B$4:$B$130=$B1023),0),MATCH(N$3,DataModel!$F$2:$DI$2,0))*$C1023,"")</f>
        <v/>
      </c>
      <c r="O1023" s="34" t="str" cm="1">
        <f t="array" ref="O1023">IF(ISNUMBER(DataModel!O$112),INDEX(DataModel!$F$4:$DI$130,MATCH(1,(DataModel!$A$4:$A$130=$A1023)*(DataModel!$B$4:$B$130=$B1023),0),MATCH(O$3,DataModel!$F$2:$DI$2,0))*$C1023,"")</f>
        <v/>
      </c>
      <c r="P1023" s="34" t="str" cm="1">
        <f t="array" ref="P1023">IF(ISNUMBER(DataModel!P$112),INDEX(DataModel!$F$4:$DI$130,MATCH(1,(DataModel!$A$4:$A$130=$A1023)*(DataModel!$B$4:$B$130=$B1023),0),MATCH(P$3,DataModel!$F$2:$DI$2,0))*$C1023,"")</f>
        <v/>
      </c>
      <c r="Q1023" s="134" t="str" cm="1">
        <f t="array" ref="Q1023">IF(ISNUMBER(DataModel!Q$112),INDEX(DataModel!$F$4:$DI$130,MATCH(1,(DataModel!$A$4:$A$130=$A1023)*(DataModel!$B$4:$B$130=$B1023),0),MATCH(Q$3,DataModel!$F$2:$DI$2,0))*$C1023,"")</f>
        <v/>
      </c>
      <c r="R1023" s="133" t="str" cm="1">
        <f t="array" ref="R1023">IF(ISNUMBER(DataModel!R$112),INDEX(DataModel!$F$4:$DI$130,MATCH(1,(DataModel!$A$4:$A$130=$A1023)*(DataModel!$B$4:$B$130=$B1023),0),MATCH(R$3,DataModel!$F$2:$DI$2,0))*$C1023,"")</f>
        <v/>
      </c>
      <c r="S1023" s="34" t="str" cm="1">
        <f t="array" ref="S1023">IF(ISNUMBER(DataModel!S$112),INDEX(DataModel!$F$4:$DI$130,MATCH(1,(DataModel!$A$4:$A$130=$A1023)*(DataModel!$B$4:$B$130=$B1023),0),MATCH(S$3,DataModel!$F$2:$DI$2,0))*$C1023,"")</f>
        <v/>
      </c>
      <c r="T1023" s="34" t="str" cm="1">
        <f t="array" ref="T1023">IF(ISNUMBER(DataModel!T$112),INDEX(DataModel!$F$4:$DI$130,MATCH(1,(DataModel!$A$4:$A$130=$A1023)*(DataModel!$B$4:$B$130=$B1023),0),MATCH(T$3,DataModel!$F$2:$DI$2,0))*$C1023,"")</f>
        <v/>
      </c>
      <c r="U1023" s="134" t="str" cm="1">
        <f t="array" ref="U1023">IF(ISNUMBER(DataModel!U$112),INDEX(DataModel!$F$4:$DI$130,MATCH(1,(DataModel!$A$4:$A$130=$A1023)*(DataModel!$B$4:$B$130=$B1023),0),MATCH(U$3,DataModel!$F$2:$DI$2,0))*$C1023,"")</f>
        <v/>
      </c>
      <c r="V1023" s="133" t="str" cm="1">
        <f t="array" ref="V1023">IF(ISNUMBER(DataModel!V$112),INDEX(DataModel!$F$4:$DI$130,MATCH(1,(DataModel!$A$4:$A$130=$A1023)*(DataModel!$B$4:$B$130=$B1023),0),MATCH(V$3,DataModel!$F$2:$DI$2,0))*$C1023,"")</f>
        <v/>
      </c>
      <c r="W1023" s="34" t="str" cm="1">
        <f t="array" ref="W1023">IF(ISNUMBER(DataModel!W$112),INDEX(DataModel!$F$4:$DI$130,MATCH(1,(DataModel!$A$4:$A$130=$A1023)*(DataModel!$B$4:$B$130=$B1023),0),MATCH(W$3,DataModel!$F$2:$DI$2,0))*$C1023,"")</f>
        <v/>
      </c>
      <c r="X1023" s="34" t="str" cm="1">
        <f t="array" ref="X1023">IF(ISNUMBER(DataModel!X$112),INDEX(DataModel!$F$4:$DI$130,MATCH(1,(DataModel!$A$4:$A$130=$A1023)*(DataModel!$B$4:$B$130=$B1023),0),MATCH(X$3,DataModel!$F$2:$DI$2,0))*$C1023,"")</f>
        <v/>
      </c>
      <c r="Y1023" s="134" t="str" cm="1">
        <f t="array" ref="Y1023">IF(ISNUMBER(DataModel!Y$112),INDEX(DataModel!$F$4:$DI$130,MATCH(1,(DataModel!$A$4:$A$130=$A1023)*(DataModel!$B$4:$B$130=$B1023),0),MATCH(Y$3,DataModel!$F$2:$DI$2,0))*$C1023,"")</f>
        <v/>
      </c>
      <c r="Z1023" s="133" t="str" cm="1">
        <f t="array" ref="Z1023">IF(ISNUMBER(DataModel!Z$112),INDEX(DataModel!$F$4:$DI$130,MATCH(1,(DataModel!$A$4:$A$130=$A1023)*(DataModel!$B$4:$B$130=$B1023),0),MATCH(Z$3,DataModel!$F$2:$DI$2,0))*$C1023,"")</f>
        <v/>
      </c>
      <c r="AA1023" s="34" t="str" cm="1">
        <f t="array" ref="AA1023">IF(ISNUMBER(DataModel!AA$112),INDEX(DataModel!$F$4:$DI$130,MATCH(1,(DataModel!$A$4:$A$130=$A1023)*(DataModel!$B$4:$B$130=$B1023),0),MATCH(AA$3,DataModel!$F$2:$DI$2,0))*$C1023,"")</f>
        <v/>
      </c>
      <c r="AB1023" s="34" t="str" cm="1">
        <f t="array" ref="AB1023">IF(ISNUMBER(DataModel!AB$112),INDEX(DataModel!$F$4:$DI$130,MATCH(1,(DataModel!$A$4:$A$130=$A1023)*(DataModel!$B$4:$B$130=$B1023),0),MATCH(AB$3,DataModel!$F$2:$DI$2,0))*$C1023,"")</f>
        <v/>
      </c>
      <c r="AC1023" s="134" t="str" cm="1">
        <f t="array" ref="AC1023">IF(ISNUMBER(DataModel!AC$112),INDEX(DataModel!$F$4:$DI$130,MATCH(1,(DataModel!$A$4:$A$130=$A1023)*(DataModel!$B$4:$B$130=$B1023),0),MATCH(AC$3,DataModel!$F$2:$DI$2,0))*$C1023,"")</f>
        <v/>
      </c>
      <c r="AD1023" s="133" t="str" cm="1">
        <f t="array" ref="AD1023">IF(ISNUMBER(DataModel!AD$112),INDEX(DataModel!$F$4:$DI$130,MATCH(1,(DataModel!$A$4:$A$130=$A1023)*(DataModel!$B$4:$B$130=$B1023),0),MATCH(AD$3,DataModel!$F$2:$DI$2,0))*$C1023,"")</f>
        <v/>
      </c>
      <c r="AE1023" s="34" t="str" cm="1">
        <f t="array" ref="AE1023">IF(ISNUMBER(DataModel!AE$112),INDEX(DataModel!$F$4:$DI$130,MATCH(1,(DataModel!$A$4:$A$130=$A1023)*(DataModel!$B$4:$B$130=$B1023),0),MATCH(AE$3,DataModel!$F$2:$DI$2,0))*$C1023,"")</f>
        <v/>
      </c>
      <c r="AF1023" s="34" t="str" cm="1">
        <f t="array" ref="AF1023">IF(ISNUMBER(DataModel!AF$112),INDEX(DataModel!$F$4:$DI$130,MATCH(1,(DataModel!$A$4:$A$130=$A1023)*(DataModel!$B$4:$B$130=$B1023),0),MATCH(AF$3,DataModel!$F$2:$DI$2,0))*$C1023,"")</f>
        <v/>
      </c>
      <c r="AG1023" s="134" t="str" cm="1">
        <f t="array" ref="AG1023">IF(ISNUMBER(DataModel!AG$112),INDEX(DataModel!$F$4:$DI$130,MATCH(1,(DataModel!$A$4:$A$130=$A1023)*(DataModel!$B$4:$B$130=$B1023),0),MATCH(AG$3,DataModel!$F$2:$DI$2,0))*$C1023,"")</f>
        <v/>
      </c>
      <c r="AH1023" s="133" t="str" cm="1">
        <f t="array" ref="AH1023">IF(ISNUMBER(DataModel!AH$112),INDEX(DataModel!$F$4:$DI$130,MATCH(1,(DataModel!$A$4:$A$130=$A1023)*(DataModel!$B$4:$B$130=$B1023),0),MATCH(AH$3,DataModel!$F$2:$DI$2,0))*$C1023,"")</f>
        <v/>
      </c>
      <c r="AI1023" s="34" t="str" cm="1">
        <f t="array" ref="AI1023">IF(ISNUMBER(DataModel!AI$112),INDEX(DataModel!$F$4:$DI$130,MATCH(1,(DataModel!$A$4:$A$130=$A1023)*(DataModel!$B$4:$B$130=$B1023),0),MATCH(AI$3,DataModel!$F$2:$DI$2,0))*$C1023,"")</f>
        <v/>
      </c>
      <c r="AJ1023" s="34" t="str" cm="1">
        <f t="array" ref="AJ1023">IF(ISNUMBER(DataModel!AJ$112),INDEX(DataModel!$F$4:$DI$130,MATCH(1,(DataModel!$A$4:$A$130=$A1023)*(DataModel!$B$4:$B$130=$B1023),0),MATCH(AJ$3,DataModel!$F$2:$DI$2,0))*$C1023,"")</f>
        <v/>
      </c>
      <c r="AK1023" s="134" t="str" cm="1">
        <f t="array" ref="AK1023">IF(ISNUMBER(DataModel!AK$112),INDEX(DataModel!$F$4:$DI$130,MATCH(1,(DataModel!$A$4:$A$130=$A1023)*(DataModel!$B$4:$B$130=$B1023),0),MATCH(AK$3,DataModel!$F$2:$DI$2,0))*$C1023,"")</f>
        <v/>
      </c>
      <c r="AL1023" s="133" t="str" cm="1">
        <f t="array" ref="AL1023">IF(ISNUMBER(DataModel!AL$112),INDEX(DataModel!$F$4:$DI$130,MATCH(1,(DataModel!$A$4:$A$130=$A1023)*(DataModel!$B$4:$B$130=$B1023),0),MATCH(AL$3,DataModel!$F$2:$DI$2,0))*$C1023,"")</f>
        <v/>
      </c>
      <c r="AM1023" s="34" t="str" cm="1">
        <f t="array" ref="AM1023">IF(ISNUMBER(DataModel!AM$112),INDEX(DataModel!$F$4:$DI$130,MATCH(1,(DataModel!$A$4:$A$130=$A1023)*(DataModel!$B$4:$B$130=$B1023),0),MATCH(AM$3,DataModel!$F$2:$DI$2,0))*$C1023,"")</f>
        <v/>
      </c>
      <c r="AN1023" s="34" t="str" cm="1">
        <f t="array" ref="AN1023">IF(ISNUMBER(DataModel!AN$112),INDEX(DataModel!$F$4:$DI$130,MATCH(1,(DataModel!$A$4:$A$130=$A1023)*(DataModel!$B$4:$B$130=$B1023),0),MATCH(AN$3,DataModel!$F$2:$DI$2,0))*$C1023,"")</f>
        <v/>
      </c>
      <c r="AO1023" s="134" t="str" cm="1">
        <f t="array" ref="AO1023">IF(ISNUMBER(DataModel!AO$112),INDEX(DataModel!$F$4:$DI$130,MATCH(1,(DataModel!$A$4:$A$130=$A1023)*(DataModel!$B$4:$B$130=$B1023),0),MATCH(AO$3,DataModel!$F$2:$DI$2,0))*$C1023,"")</f>
        <v/>
      </c>
      <c r="AP1023" s="133" t="str" cm="1">
        <f t="array" ref="AP1023">IF(ISNUMBER(DataModel!AP$112),INDEX(DataModel!$F$4:$DI$130,MATCH(1,(DataModel!$A$4:$A$130=$A1023)*(DataModel!$B$4:$B$130=$B1023),0),MATCH(AP$3,DataModel!$F$2:$DI$2,0))*$C1023,"")</f>
        <v/>
      </c>
      <c r="AQ1023" s="34" t="str" cm="1">
        <f t="array" ref="AQ1023">IF(ISNUMBER(DataModel!AQ$112),INDEX(DataModel!$F$4:$DI$130,MATCH(1,(DataModel!$A$4:$A$130=$A1023)*(DataModel!$B$4:$B$130=$B1023),0),MATCH(AQ$3,DataModel!$F$2:$DI$2,0))*$C1023,"")</f>
        <v/>
      </c>
      <c r="AR1023" s="34" t="str" cm="1">
        <f t="array" ref="AR1023">IF(ISNUMBER(DataModel!AR$112),INDEX(DataModel!$F$4:$DI$130,MATCH(1,(DataModel!$A$4:$A$130=$A1023)*(DataModel!$B$4:$B$130=$B1023),0),MATCH(AR$3,DataModel!$F$2:$DI$2,0))*$C1023,"")</f>
        <v/>
      </c>
      <c r="AS1023" s="134" t="str" cm="1">
        <f t="array" ref="AS1023">IF(ISNUMBER(DataModel!AS$112),INDEX(DataModel!$F$4:$DI$130,MATCH(1,(DataModel!$A$4:$A$130=$A1023)*(DataModel!$B$4:$B$130=$B1023),0),MATCH(AS$3,DataModel!$F$2:$DI$2,0))*$C1023,"")</f>
        <v/>
      </c>
      <c r="AT1023" s="133" t="str" cm="1">
        <f t="array" ref="AT1023">IF(ISNUMBER(DataModel!AT$112),INDEX(DataModel!$F$4:$DI$130,MATCH(1,(DataModel!$A$4:$A$130=$A1023)*(DataModel!$B$4:$B$130=$B1023),0),MATCH(AT$3,DataModel!$F$2:$DI$2,0))*$C1023,"")</f>
        <v/>
      </c>
      <c r="AU1023" s="34" t="str" cm="1">
        <f t="array" ref="AU1023">IF(ISNUMBER(DataModel!AU$112),INDEX(DataModel!$F$4:$DI$130,MATCH(1,(DataModel!$A$4:$A$130=$A1023)*(DataModel!$B$4:$B$130=$B1023),0),MATCH(AU$3,DataModel!$F$2:$DI$2,0))*$C1023,"")</f>
        <v/>
      </c>
      <c r="AV1023" s="34" t="str" cm="1">
        <f t="array" ref="AV1023">IF(ISNUMBER(DataModel!AV$112),INDEX(DataModel!$F$4:$DI$130,MATCH(1,(DataModel!$A$4:$A$130=$A1023)*(DataModel!$B$4:$B$130=$B1023),0),MATCH(AV$3,DataModel!$F$2:$DI$2,0))*$C1023,"")</f>
        <v/>
      </c>
      <c r="AW1023" s="134" t="str" cm="1">
        <f t="array" ref="AW1023">IF(ISNUMBER(DataModel!AW$112),INDEX(DataModel!$F$4:$DI$130,MATCH(1,(DataModel!$A$4:$A$130=$A1023)*(DataModel!$B$4:$B$130=$B1023),0),MATCH(AW$3,DataModel!$F$2:$DI$2,0))*$C1023,"")</f>
        <v/>
      </c>
      <c r="AX1023" s="133" t="str" cm="1">
        <f t="array" ref="AX1023">IF(ISNUMBER(DataModel!AX$112),INDEX(DataModel!$F$4:$DI$130,MATCH(1,(DataModel!$A$4:$A$130=$A1023)*(DataModel!$B$4:$B$130=$B1023),0),MATCH(AX$3,DataModel!$F$2:$DI$2,0))*$C1023,"")</f>
        <v/>
      </c>
      <c r="AY1023" s="34" t="str" cm="1">
        <f t="array" ref="AY1023">IF(ISNUMBER(DataModel!AY$112),INDEX(DataModel!$F$4:$DI$130,MATCH(1,(DataModel!$A$4:$A$130=$A1023)*(DataModel!$B$4:$B$130=$B1023),0),MATCH(AY$3,DataModel!$F$2:$DI$2,0))*$C1023,"")</f>
        <v/>
      </c>
      <c r="AZ1023" s="34" t="str" cm="1">
        <f t="array" ref="AZ1023">IF(ISNUMBER(DataModel!AZ$112),INDEX(DataModel!$F$4:$DI$130,MATCH(1,(DataModel!$A$4:$A$130=$A1023)*(DataModel!$B$4:$B$130=$B1023),0),MATCH(AZ$3,DataModel!$F$2:$DI$2,0))*$C1023,"")</f>
        <v/>
      </c>
      <c r="BA1023" s="134" t="str" cm="1">
        <f t="array" ref="BA1023">IF(ISNUMBER(DataModel!BA$112),INDEX(DataModel!$F$4:$DI$130,MATCH(1,(DataModel!$A$4:$A$130=$A1023)*(DataModel!$B$4:$B$130=$B1023),0),MATCH(BA$3,DataModel!$F$2:$DI$2,0))*$C1023,"")</f>
        <v/>
      </c>
      <c r="BB1023" s="133" t="str" cm="1">
        <f t="array" ref="BB1023">IF(ISNUMBER(DataModel!BB$112),INDEX(DataModel!$F$4:$DI$130,MATCH(1,(DataModel!$A$4:$A$130=$A1023)*(DataModel!$B$4:$B$130=$B1023),0),MATCH(BB$3,DataModel!$F$2:$DI$2,0))*$C1023,"")</f>
        <v/>
      </c>
      <c r="BC1023" s="34" t="str" cm="1">
        <f t="array" ref="BC1023">IF(ISNUMBER(DataModel!BC$112),INDEX(DataModel!$F$4:$DI$130,MATCH(1,(DataModel!$A$4:$A$130=$A1023)*(DataModel!$B$4:$B$130=$B1023),0),MATCH(BC$3,DataModel!$F$2:$DI$2,0))*$C1023,"")</f>
        <v/>
      </c>
      <c r="BD1023" s="34" t="str" cm="1">
        <f t="array" ref="BD1023">IF(ISNUMBER(DataModel!BD$112),INDEX(DataModel!$F$4:$DI$130,MATCH(1,(DataModel!$A$4:$A$130=$A1023)*(DataModel!$B$4:$B$130=$B1023),0),MATCH(BD$3,DataModel!$F$2:$DI$2,0))*$C1023,"")</f>
        <v/>
      </c>
      <c r="BE1023" s="134" t="str" cm="1">
        <f t="array" ref="BE1023">IF(ISNUMBER(DataModel!BE$112),INDEX(DataModel!$F$4:$DI$130,MATCH(1,(DataModel!$A$4:$A$130=$A1023)*(DataModel!$B$4:$B$130=$B1023),0),MATCH(BE$3,DataModel!$F$2:$DI$2,0))*$C1023,"")</f>
        <v/>
      </c>
      <c r="BF1023" s="133" t="str" cm="1">
        <f t="array" ref="BF1023">IF(ISNUMBER(DataModel!BF$112),INDEX(DataModel!$F$4:$DI$130,MATCH(1,(DataModel!$A$4:$A$130=$A1023)*(DataModel!$B$4:$B$130=$B1023),0),MATCH(BF$3,DataModel!$F$2:$DI$2,0))*$C1023,"")</f>
        <v/>
      </c>
      <c r="BG1023" s="34" t="str" cm="1">
        <f t="array" ref="BG1023">IF(ISNUMBER(DataModel!BG$112),INDEX(DataModel!$F$4:$DI$130,MATCH(1,(DataModel!$A$4:$A$130=$A1023)*(DataModel!$B$4:$B$130=$B1023),0),MATCH(BG$3,DataModel!$F$2:$DI$2,0))*$C1023,"")</f>
        <v/>
      </c>
      <c r="BH1023" s="34" t="str" cm="1">
        <f t="array" ref="BH1023">IF(ISNUMBER(DataModel!BH$112),INDEX(DataModel!$F$4:$DI$130,MATCH(1,(DataModel!$A$4:$A$130=$A1023)*(DataModel!$B$4:$B$130=$B1023),0),MATCH(BH$3,DataModel!$F$2:$DI$2,0))*$C1023,"")</f>
        <v/>
      </c>
      <c r="BI1023" s="134" t="str" cm="1">
        <f t="array" ref="BI1023">IF(ISNUMBER(DataModel!BI$112),INDEX(DataModel!$F$4:$DI$130,MATCH(1,(DataModel!$A$4:$A$130=$A1023)*(DataModel!$B$4:$B$130=$B1023),0),MATCH(BI$3,DataModel!$F$2:$DI$2,0))*$C1023,"")</f>
        <v/>
      </c>
      <c r="BJ1023" s="133" t="str" cm="1">
        <f t="array" ref="BJ1023">IF(ISNUMBER(DataModel!BJ$112),INDEX(DataModel!$F$4:$DI$130,MATCH(1,(DataModel!$A$4:$A$130=$A1023)*(DataModel!$B$4:$B$130=$B1023),0),MATCH(BJ$3,DataModel!$F$2:$DI$2,0))*$C1023,"")</f>
        <v/>
      </c>
      <c r="BK1023" s="34" t="str" cm="1">
        <f t="array" ref="BK1023">IF(ISNUMBER(DataModel!BK$112),INDEX(DataModel!$F$4:$DI$130,MATCH(1,(DataModel!$A$4:$A$130=$A1023)*(DataModel!$B$4:$B$130=$B1023),0),MATCH(BK$3,DataModel!$F$2:$DI$2,0))*$C1023,"")</f>
        <v/>
      </c>
      <c r="BL1023" s="34" t="str" cm="1">
        <f t="array" ref="BL1023">IF(ISNUMBER(DataModel!BL$112),INDEX(DataModel!$F$4:$DI$130,MATCH(1,(DataModel!$A$4:$A$130=$A1023)*(DataModel!$B$4:$B$130=$B1023),0),MATCH(BL$3,DataModel!$F$2:$DI$2,0))*$C1023,"")</f>
        <v/>
      </c>
      <c r="BM1023" s="134" t="str" cm="1">
        <f t="array" ref="BM1023">IF(ISNUMBER(DataModel!BM$112),INDEX(DataModel!$F$4:$DI$130,MATCH(1,(DataModel!$A$4:$A$130=$A1023)*(DataModel!$B$4:$B$130=$B1023),0),MATCH(BM$3,DataModel!$F$2:$DI$2,0))*$C1023,"")</f>
        <v/>
      </c>
      <c r="BN1023" s="133" t="str" cm="1">
        <f t="array" ref="BN1023">IF(ISNUMBER(DataModel!BN$112),INDEX(DataModel!$F$4:$DI$130,MATCH(1,(DataModel!$A$4:$A$130=$A1023)*(DataModel!$B$4:$B$130=$B1023),0),MATCH(BN$3,DataModel!$F$2:$DI$2,0))*$C1023,"")</f>
        <v/>
      </c>
      <c r="BO1023" s="34" t="str" cm="1">
        <f t="array" ref="BO1023">IF(ISNUMBER(DataModel!BO$112),INDEX(DataModel!$F$4:$DI$130,MATCH(1,(DataModel!$A$4:$A$130=$A1023)*(DataModel!$B$4:$B$130=$B1023),0),MATCH(BO$3,DataModel!$F$2:$DI$2,0))*$C1023,"")</f>
        <v/>
      </c>
      <c r="BP1023" s="34" t="str" cm="1">
        <f t="array" ref="BP1023">IF(ISNUMBER(DataModel!BP$112),INDEX(DataModel!$F$4:$DI$130,MATCH(1,(DataModel!$A$4:$A$130=$A1023)*(DataModel!$B$4:$B$130=$B1023),0),MATCH(BP$3,DataModel!$F$2:$DI$2,0))*$C1023,"")</f>
        <v/>
      </c>
      <c r="BQ1023" s="134" t="str" cm="1">
        <f t="array" ref="BQ1023">IF(ISNUMBER(DataModel!BQ$112),INDEX(DataModel!$F$4:$DI$130,MATCH(1,(DataModel!$A$4:$A$130=$A1023)*(DataModel!$B$4:$B$130=$B1023),0),MATCH(BQ$3,DataModel!$F$2:$DI$2,0))*$C1023,"")</f>
        <v/>
      </c>
      <c r="BR1023" s="133" t="str" cm="1">
        <f t="array" ref="BR1023">IF(ISNUMBER(DataModel!BR$112),INDEX(DataModel!$F$4:$DI$130,MATCH(1,(DataModel!$A$4:$A$130=$A1023)*(DataModel!$B$4:$B$130=$B1023),0),MATCH(BR$3,DataModel!$F$2:$DI$2,0))*$C1023,"")</f>
        <v/>
      </c>
      <c r="BS1023" s="34" t="str" cm="1">
        <f t="array" ref="BS1023">IF(ISNUMBER(DataModel!BS$112),INDEX(DataModel!$F$4:$DI$130,MATCH(1,(DataModel!$A$4:$A$130=$A1023)*(DataModel!$B$4:$B$130=$B1023),0),MATCH(BS$3,DataModel!$F$2:$DI$2,0))*$C1023,"")</f>
        <v/>
      </c>
      <c r="BT1023" s="34" t="str" cm="1">
        <f t="array" ref="BT1023">IF(ISNUMBER(DataModel!BT$112),INDEX(DataModel!$F$4:$DI$130,MATCH(1,(DataModel!$A$4:$A$130=$A1023)*(DataModel!$B$4:$B$130=$B1023),0),MATCH(BT$3,DataModel!$F$2:$DI$2,0))*$C1023,"")</f>
        <v/>
      </c>
      <c r="BU1023" s="134" t="str" cm="1">
        <f t="array" ref="BU1023">IF(ISNUMBER(DataModel!BU$112),INDEX(DataModel!$F$4:$DI$130,MATCH(1,(DataModel!$A$4:$A$130=$A1023)*(DataModel!$B$4:$B$130=$B1023),0),MATCH(BU$3,DataModel!$F$2:$DI$2,0))*$C1023,"")</f>
        <v/>
      </c>
      <c r="BV1023" s="133" t="str" cm="1">
        <f t="array" ref="BV1023">IF(ISNUMBER(DataModel!BV$112),INDEX(DataModel!$F$4:$DI$130,MATCH(1,(DataModel!$A$4:$A$130=$A1023)*(DataModel!$B$4:$B$130=$B1023),0),MATCH(BV$3,DataModel!$F$2:$DI$2,0))*$C1023,"")</f>
        <v/>
      </c>
      <c r="BW1023" s="34" t="str" cm="1">
        <f t="array" ref="BW1023">IF(ISNUMBER(DataModel!BW$112),INDEX(DataModel!$F$4:$DI$130,MATCH(1,(DataModel!$A$4:$A$130=$A1023)*(DataModel!$B$4:$B$130=$B1023),0),MATCH(BW$3,DataModel!$F$2:$DI$2,0))*$C1023,"")</f>
        <v/>
      </c>
      <c r="BX1023" s="34" t="str" cm="1">
        <f t="array" ref="BX1023">IF(ISNUMBER(DataModel!BX$112),INDEX(DataModel!$F$4:$DI$130,MATCH(1,(DataModel!$A$4:$A$130=$A1023)*(DataModel!$B$4:$B$130=$B1023),0),MATCH(BX$3,DataModel!$F$2:$DI$2,0))*$C1023,"")</f>
        <v/>
      </c>
      <c r="BY1023" s="134" t="str" cm="1">
        <f t="array" ref="BY1023">IF(ISNUMBER(DataModel!BY$112),INDEX(DataModel!$F$4:$DI$130,MATCH(1,(DataModel!$A$4:$A$130=$A1023)*(DataModel!$B$4:$B$130=$B1023),0),MATCH(BY$3,DataModel!$F$2:$DI$2,0))*$C1023,"")</f>
        <v/>
      </c>
      <c r="BZ1023" s="133" t="str" cm="1">
        <f t="array" ref="BZ1023">IF(ISNUMBER(DataModel!BZ$112),INDEX(DataModel!$F$4:$DI$130,MATCH(1,(DataModel!$A$4:$A$130=$A1023)*(DataModel!$B$4:$B$130=$B1023),0),MATCH(BZ$3,DataModel!$F$2:$DI$2,0))*$C1023,"")</f>
        <v/>
      </c>
      <c r="CA1023" s="34" t="str" cm="1">
        <f t="array" ref="CA1023">IF(ISNUMBER(DataModel!CA$112),INDEX(DataModel!$F$4:$DI$130,MATCH(1,(DataModel!$A$4:$A$130=$A1023)*(DataModel!$B$4:$B$130=$B1023),0),MATCH(CA$3,DataModel!$F$2:$DI$2,0))*$C1023,"")</f>
        <v/>
      </c>
      <c r="CB1023" s="34" t="str" cm="1">
        <f t="array" ref="CB1023">IF(ISNUMBER(DataModel!CB$112),INDEX(DataModel!$F$4:$DI$130,MATCH(1,(DataModel!$A$4:$A$130=$A1023)*(DataModel!$B$4:$B$130=$B1023),0),MATCH(CB$3,DataModel!$F$2:$DI$2,0))*$C1023,"")</f>
        <v/>
      </c>
      <c r="CC1023" s="134" t="str" cm="1">
        <f t="array" ref="CC1023">IF(ISNUMBER(DataModel!CC$112),INDEX(DataModel!$F$4:$DI$130,MATCH(1,(DataModel!$A$4:$A$130=$A1023)*(DataModel!$B$4:$B$130=$B1023),0),MATCH(CC$3,DataModel!$F$2:$DI$2,0))*$C1023,"")</f>
        <v/>
      </c>
      <c r="CD1023" s="133" t="str" cm="1">
        <f t="array" ref="CD1023">IF(ISNUMBER(DataModel!CD$112),INDEX(DataModel!$F$4:$DI$130,MATCH(1,(DataModel!$A$4:$A$130=$A1023)*(DataModel!$B$4:$B$130=$B1023),0),MATCH(CD$3,DataModel!$F$2:$DI$2,0))*$C1023,"")</f>
        <v/>
      </c>
      <c r="CE1023" s="34" t="str" cm="1">
        <f t="array" ref="CE1023">IF(ISNUMBER(DataModel!CE$112),INDEX(DataModel!$F$4:$DI$130,MATCH(1,(DataModel!$A$4:$A$130=$A1023)*(DataModel!$B$4:$B$130=$B1023),0),MATCH(CE$3,DataModel!$F$2:$DI$2,0))*$C1023,"")</f>
        <v/>
      </c>
      <c r="CF1023" s="34" t="str" cm="1">
        <f t="array" ref="CF1023">IF(ISNUMBER(DataModel!CF$112),INDEX(DataModel!$F$4:$DI$130,MATCH(1,(DataModel!$A$4:$A$130=$A1023)*(DataModel!$B$4:$B$130=$B1023),0),MATCH(CF$3,DataModel!$F$2:$DI$2,0))*$C1023,"")</f>
        <v/>
      </c>
      <c r="CG1023" s="134" t="str" cm="1">
        <f t="array" ref="CG1023">IF(ISNUMBER(DataModel!CG$112),INDEX(DataModel!$F$4:$DI$130,MATCH(1,(DataModel!$A$4:$A$130=$A1023)*(DataModel!$B$4:$B$130=$B1023),0),MATCH(CG$3,DataModel!$F$2:$DI$2,0))*$C1023,"")</f>
        <v/>
      </c>
      <c r="CH1023" s="133" t="str" cm="1">
        <f t="array" ref="CH1023">IF(ISNUMBER(DataModel!CH$112),INDEX(DataModel!$F$4:$DI$130,MATCH(1,(DataModel!$A$4:$A$130=$A1023)*(DataModel!$B$4:$B$130=$B1023),0),MATCH(CH$3,DataModel!$F$2:$DI$2,0))*$C1023,"")</f>
        <v/>
      </c>
      <c r="CI1023" s="34" t="str" cm="1">
        <f t="array" ref="CI1023">IF(ISNUMBER(DataModel!CI$112),INDEX(DataModel!$F$4:$DI$130,MATCH(1,(DataModel!$A$4:$A$130=$A1023)*(DataModel!$B$4:$B$130=$B1023),0),MATCH(CI$3,DataModel!$F$2:$DI$2,0))*$C1023,"")</f>
        <v/>
      </c>
      <c r="CJ1023" s="34" t="str" cm="1">
        <f t="array" ref="CJ1023">IF(ISNUMBER(DataModel!CJ$112),INDEX(DataModel!$F$4:$DI$130,MATCH(1,(DataModel!$A$4:$A$130=$A1023)*(DataModel!$B$4:$B$130=$B1023),0),MATCH(CJ$3,DataModel!$F$2:$DI$2,0))*$C1023,"")</f>
        <v/>
      </c>
      <c r="CK1023" s="134" t="str" cm="1">
        <f t="array" ref="CK1023">IF(ISNUMBER(DataModel!CK$112),INDEX(DataModel!$F$4:$DI$130,MATCH(1,(DataModel!$A$4:$A$130=$A1023)*(DataModel!$B$4:$B$130=$B1023),0),MATCH(CK$3,DataModel!$F$2:$DI$2,0))*$C1023,"")</f>
        <v/>
      </c>
      <c r="CL1023" s="133" t="str" cm="1">
        <f t="array" ref="CL1023">IF(ISNUMBER(DataModel!CL$112),INDEX(DataModel!$F$4:$DI$130,MATCH(1,(DataModel!$A$4:$A$130=$A1023)*(DataModel!$B$4:$B$130=$B1023),0),MATCH(CL$3,DataModel!$F$2:$DI$2,0))*$C1023,"")</f>
        <v/>
      </c>
      <c r="CM1023" s="34" t="str" cm="1">
        <f t="array" ref="CM1023">IF(ISNUMBER(DataModel!CM$112),INDEX(DataModel!$F$4:$DI$130,MATCH(1,(DataModel!$A$4:$A$130=$A1023)*(DataModel!$B$4:$B$130=$B1023),0),MATCH(CM$3,DataModel!$F$2:$DI$2,0))*$C1023,"")</f>
        <v/>
      </c>
      <c r="CN1023" s="34" t="str" cm="1">
        <f t="array" ref="CN1023">IF(ISNUMBER(DataModel!CN$112),INDEX(DataModel!$F$4:$DI$130,MATCH(1,(DataModel!$A$4:$A$130=$A1023)*(DataModel!$B$4:$B$130=$B1023),0),MATCH(CN$3,DataModel!$F$2:$DI$2,0))*$C1023,"")</f>
        <v/>
      </c>
      <c r="CO1023" s="134" t="str" cm="1">
        <f t="array" ref="CO1023">IF(ISNUMBER(DataModel!CO$112),INDEX(DataModel!$F$4:$DI$130,MATCH(1,(DataModel!$A$4:$A$130=$A1023)*(DataModel!$B$4:$B$130=$B1023),0),MATCH(CO$3,DataModel!$F$2:$DI$2,0))*$C1023,"")</f>
        <v/>
      </c>
      <c r="CP1023" s="133" t="str" cm="1">
        <f t="array" ref="CP1023">IF(ISNUMBER(DataModel!CP$112),INDEX(DataModel!$F$4:$DI$130,MATCH(1,(DataModel!$A$4:$A$130=$A1023)*(DataModel!$B$4:$B$130=$B1023),0),MATCH(CP$3,DataModel!$F$2:$DI$2,0))*$C1023,"")</f>
        <v/>
      </c>
      <c r="CQ1023" s="34" t="str" cm="1">
        <f t="array" ref="CQ1023">IF(ISNUMBER(DataModel!CQ$112),INDEX(DataModel!$F$4:$DI$130,MATCH(1,(DataModel!$A$4:$A$130=$A1023)*(DataModel!$B$4:$B$130=$B1023),0),MATCH(CQ$3,DataModel!$F$2:$DI$2,0))*$C1023,"")</f>
        <v/>
      </c>
      <c r="CR1023" s="34" t="str" cm="1">
        <f t="array" ref="CR1023">IF(ISNUMBER(DataModel!CR$112),INDEX(DataModel!$F$4:$DI$130,MATCH(1,(DataModel!$A$4:$A$130=$A1023)*(DataModel!$B$4:$B$130=$B1023),0),MATCH(CR$3,DataModel!$F$2:$DI$2,0))*$C1023,"")</f>
        <v/>
      </c>
      <c r="CS1023" s="134" t="str" cm="1">
        <f t="array" ref="CS1023">IF(ISNUMBER(DataModel!CS$112),INDEX(DataModel!$F$4:$DI$130,MATCH(1,(DataModel!$A$4:$A$130=$A1023)*(DataModel!$B$4:$B$130=$B1023),0),MATCH(CS$3,DataModel!$F$2:$DI$2,0))*$C1023,"")</f>
        <v/>
      </c>
      <c r="CT1023" s="133" t="str" cm="1">
        <f t="array" ref="CT1023">IF(ISNUMBER(DataModel!CT$112),INDEX(DataModel!$F$4:$DI$130,MATCH(1,(DataModel!$A$4:$A$130=$A1023)*(DataModel!$B$4:$B$130=$B1023),0),MATCH(CT$3,DataModel!$F$2:$DI$2,0))*$C1023,"")</f>
        <v/>
      </c>
      <c r="CU1023" s="34" t="str" cm="1">
        <f t="array" ref="CU1023">IF(ISNUMBER(DataModel!CU$112),INDEX(DataModel!$F$4:$DI$130,MATCH(1,(DataModel!$A$4:$A$130=$A1023)*(DataModel!$B$4:$B$130=$B1023),0),MATCH(CU$3,DataModel!$F$2:$DI$2,0))*$C1023,"")</f>
        <v/>
      </c>
      <c r="CV1023" s="34" t="str" cm="1">
        <f t="array" ref="CV1023">IF(ISNUMBER(DataModel!CV$112),INDEX(DataModel!$F$4:$DI$130,MATCH(1,(DataModel!$A$4:$A$130=$A1023)*(DataModel!$B$4:$B$130=$B1023),0),MATCH(CV$3,DataModel!$F$2:$DI$2,0))*$C1023,"")</f>
        <v/>
      </c>
      <c r="CW1023" s="134" t="str" cm="1">
        <f t="array" ref="CW1023">IF(ISNUMBER(DataModel!CW$112),INDEX(DataModel!$F$4:$DI$130,MATCH(1,(DataModel!$A$4:$A$130=$A1023)*(DataModel!$B$4:$B$130=$B1023),0),MATCH(CW$3,DataModel!$F$2:$DI$2,0))*$C1023,"")</f>
        <v/>
      </c>
      <c r="CX1023" s="133" t="str" cm="1">
        <f t="array" ref="CX1023">IF(ISNUMBER(DataModel!CX$112),INDEX(DataModel!$F$4:$DI$130,MATCH(1,(DataModel!$A$4:$A$130=$A1023)*(DataModel!$B$4:$B$130=$B1023),0),MATCH(CX$3,DataModel!$F$2:$DI$2,0))*$C1023,"")</f>
        <v/>
      </c>
      <c r="CY1023" s="34" t="str" cm="1">
        <f t="array" ref="CY1023">IF(ISNUMBER(DataModel!CY$112),INDEX(DataModel!$F$4:$DI$130,MATCH(1,(DataModel!$A$4:$A$130=$A1023)*(DataModel!$B$4:$B$130=$B1023),0),MATCH(CY$3,DataModel!$F$2:$DI$2,0))*$C1023,"")</f>
        <v/>
      </c>
      <c r="CZ1023" s="34" t="str" cm="1">
        <f t="array" ref="CZ1023">IF(ISNUMBER(DataModel!CZ$112),INDEX(DataModel!$F$4:$DI$130,MATCH(1,(DataModel!$A$4:$A$130=$A1023)*(DataModel!$B$4:$B$130=$B1023),0),MATCH(CZ$3,DataModel!$F$2:$DI$2,0))*$C1023,"")</f>
        <v/>
      </c>
      <c r="DA1023" s="134" t="str" cm="1">
        <f t="array" ref="DA1023">IF(ISNUMBER(DataModel!DA$112),INDEX(DataModel!$F$4:$DI$130,MATCH(1,(DataModel!$A$4:$A$130=$A1023)*(DataModel!$B$4:$B$130=$B1023),0),MATCH(DA$3,DataModel!$F$2:$DI$2,0))*$C1023,"")</f>
        <v/>
      </c>
      <c r="DB1023" s="133" t="str" cm="1">
        <f t="array" ref="DB1023">IF(ISNUMBER(DataModel!DB$112),INDEX(DataModel!$F$4:$DI$130,MATCH(1,(DataModel!$A$4:$A$130=$A1023)*(DataModel!$B$4:$B$130=$B1023),0),MATCH(DB$3,DataModel!$F$2:$DI$2,0))*$C1023,"")</f>
        <v/>
      </c>
      <c r="DC1023" s="34" t="str" cm="1">
        <f t="array" ref="DC1023">IF(ISNUMBER(DataModel!DC$112),INDEX(DataModel!$F$4:$DI$130,MATCH(1,(DataModel!$A$4:$A$130=$A1023)*(DataModel!$B$4:$B$130=$B1023),0),MATCH(DC$3,DataModel!$F$2:$DI$2,0))*$C1023,"")</f>
        <v/>
      </c>
      <c r="DD1023" s="34" t="str" cm="1">
        <f t="array" ref="DD1023">IF(ISNUMBER(DataModel!DD$112),INDEX(DataModel!$F$4:$DI$130,MATCH(1,(DataModel!$A$4:$A$130=$A1023)*(DataModel!$B$4:$B$130=$B1023),0),MATCH(DD$3,DataModel!$F$2:$DI$2,0))*$C1023,"")</f>
        <v/>
      </c>
      <c r="DE1023" s="134" t="str" cm="1">
        <f t="array" ref="DE1023">IF(ISNUMBER(DataModel!DE$112),INDEX(DataModel!$F$4:$DI$130,MATCH(1,(DataModel!$A$4:$A$130=$A1023)*(DataModel!$B$4:$B$130=$B1023),0),MATCH(DE$3,DataModel!$F$2:$DI$2,0))*$C1023,"")</f>
        <v/>
      </c>
      <c r="DF1023" s="133" t="str" cm="1">
        <f t="array" ref="DF1023">IF(ISNUMBER(DataModel!DF$112),INDEX(DataModel!$F$4:$DI$130,MATCH(1,(DataModel!$A$4:$A$130=$A1023)*(DataModel!$B$4:$B$130=$B1023),0),MATCH(DF$3,DataModel!$F$2:$DI$2,0))*$C1023,"")</f>
        <v/>
      </c>
      <c r="DG1023" s="34" t="str" cm="1">
        <f t="array" ref="DG1023">IF(ISNUMBER(DataModel!DG$112),INDEX(DataModel!$F$4:$DI$130,MATCH(1,(DataModel!$A$4:$A$130=$A1023)*(DataModel!$B$4:$B$130=$B1023),0),MATCH(DG$3,DataModel!$F$2:$DI$2,0))*$C1023,"")</f>
        <v/>
      </c>
      <c r="DH1023" s="34" t="str" cm="1">
        <f t="array" ref="DH1023">IF(ISNUMBER(DataModel!DH$112),INDEX(DataModel!$F$4:$DI$130,MATCH(1,(DataModel!$A$4:$A$130=$A1023)*(DataModel!$B$4:$B$130=$B1023),0),MATCH(DH$3,DataModel!$F$2:$DI$2,0))*$C1023,"")</f>
        <v/>
      </c>
      <c r="DI1023" s="134" t="str" cm="1">
        <f t="array" ref="DI1023">IF(ISNUMBER(DataModel!DI$112),INDEX(DataModel!$F$4:$DI$130,MATCH(1,(DataModel!$A$4:$A$130=$A1023)*(DataModel!$B$4:$B$130=$B1023),0),MATCH(DI$3,DataModel!$F$2:$DI$2,0))*$C1023,"")</f>
        <v/>
      </c>
      <c r="DJ1023" s="69"/>
      <c r="DK1023" s="34" t="str" cm="1">
        <f t="array" ref="DK1023">IF(ISNUMBER(DataModel!DK$112),INDEX(DataModel!$DK$4:$EK$130,MATCH(1,(DataModel!$A$4:$A$130=$A1023)*(DataModel!$B$4:$B$130=$B1023),0),MATCH(DK$3,DataModel!$DK$2:$EK$2,0))*$C1023,"")</f>
        <v/>
      </c>
      <c r="DL1023" s="34" t="str" cm="1">
        <f t="array" ref="DL1023">IF(ISNUMBER(DataModel!DL$112),INDEX(DataModel!$DK$4:$EK$130,MATCH(1,(DataModel!$A$4:$A$130=$A1023)*(DataModel!$B$4:$B$130=$B1023),0),MATCH(DL$3,DataModel!$DK$2:$EK$2,0))*$C1023,"")</f>
        <v/>
      </c>
      <c r="DM1023" s="34" t="str" cm="1">
        <f t="array" ref="DM1023">IF(ISNUMBER(DataModel!DM$112),INDEX(DataModel!$DK$4:$EK$130,MATCH(1,(DataModel!$A$4:$A$130=$A1023)*(DataModel!$B$4:$B$130=$B1023),0),MATCH(DM$3,DataModel!$DK$2:$EK$2,0))*$C1023,"")</f>
        <v/>
      </c>
      <c r="DN1023" s="34" t="str" cm="1">
        <f t="array" ref="DN1023">IF(ISNUMBER(DataModel!DN$112),INDEX(DataModel!$DK$4:$EK$130,MATCH(1,(DataModel!$A$4:$A$130=$A1023)*(DataModel!$B$4:$B$130=$B1023),0),MATCH(DN$3,DataModel!$DK$2:$EK$2,0))*$C1023,"")</f>
        <v/>
      </c>
      <c r="DO1023" s="34" t="str" cm="1">
        <f t="array" ref="DO1023">IF(ISNUMBER(DataModel!DO$112),INDEX(DataModel!$DK$4:$EK$130,MATCH(1,(DataModel!$A$4:$A$130=$A1023)*(DataModel!$B$4:$B$130=$B1023),0),MATCH(DO$3,DataModel!$DK$2:$EK$2,0))*$C1023,"")</f>
        <v/>
      </c>
      <c r="DP1023" s="34" t="str" cm="1">
        <f t="array" ref="DP1023">IF(ISNUMBER(DataModel!DP$112),INDEX(DataModel!$DK$4:$EK$130,MATCH(1,(DataModel!$A$4:$A$130=$A1023)*(DataModel!$B$4:$B$130=$B1023),0),MATCH(DP$3,DataModel!$DK$2:$EK$2,0))*$C1023,"")</f>
        <v/>
      </c>
      <c r="DQ1023" s="34" t="str" cm="1">
        <f t="array" ref="DQ1023">IF(ISNUMBER(DataModel!DQ$112),INDEX(DataModel!$DK$4:$EK$130,MATCH(1,(DataModel!$A$4:$A$130=$A1023)*(DataModel!$B$4:$B$130=$B1023),0),MATCH(DQ$3,DataModel!$DK$2:$EK$2,0))*$C1023,"")</f>
        <v/>
      </c>
      <c r="DR1023" s="34" t="str" cm="1">
        <f t="array" ref="DR1023">IF(ISNUMBER(DataModel!DR$112),INDEX(DataModel!$DK$4:$EK$130,MATCH(1,(DataModel!$A$4:$A$130=$A1023)*(DataModel!$B$4:$B$130=$B1023),0),MATCH(DR$3,DataModel!$DK$2:$EK$2,0))*$C1023,"")</f>
        <v/>
      </c>
      <c r="DS1023" s="34" t="str" cm="1">
        <f t="array" ref="DS1023">IF(ISNUMBER(DataModel!DS$112),INDEX(DataModel!$DK$4:$EK$130,MATCH(1,(DataModel!$A$4:$A$130=$A1023)*(DataModel!$B$4:$B$130=$B1023),0),MATCH(DS$3,DataModel!$DK$2:$EK$2,0))*$C1023,"")</f>
        <v/>
      </c>
      <c r="DT1023" s="34" t="str" cm="1">
        <f t="array" ref="DT1023">IF(ISNUMBER(DataModel!DT$112),INDEX(DataModel!$DK$4:$EK$130,MATCH(1,(DataModel!$A$4:$A$130=$A1023)*(DataModel!$B$4:$B$130=$B1023),0),MATCH(DT$3,DataModel!$DK$2:$EK$2,0))*$C1023,"")</f>
        <v/>
      </c>
      <c r="DU1023" s="34" t="str" cm="1">
        <f t="array" ref="DU1023">IF(ISNUMBER(DataModel!DU$112),INDEX(DataModel!$DK$4:$EK$130,MATCH(1,(DataModel!$A$4:$A$130=$A1023)*(DataModel!$B$4:$B$130=$B1023),0),MATCH(DU$3,DataModel!$DK$2:$EK$2,0))*$C1023,"")</f>
        <v/>
      </c>
      <c r="DV1023" s="34" t="str" cm="1">
        <f t="array" ref="DV1023">IF(ISNUMBER(DataModel!DV$112),INDEX(DataModel!$DK$4:$EK$130,MATCH(1,(DataModel!$A$4:$A$130=$A1023)*(DataModel!$B$4:$B$130=$B1023),0),MATCH(DV$3,DataModel!$DK$2:$EK$2,0))*$C1023,"")</f>
        <v/>
      </c>
      <c r="DW1023" s="34" t="str" cm="1">
        <f t="array" ref="DW1023">IF(ISNUMBER(DataModel!DW$112),INDEX(DataModel!$DK$4:$EK$130,MATCH(1,(DataModel!$A$4:$A$130=$A1023)*(DataModel!$B$4:$B$130=$B1023),0),MATCH(DW$3,DataModel!$DK$2:$EK$2,0))*$C1023,"")</f>
        <v/>
      </c>
      <c r="DX1023" s="34" t="str" cm="1">
        <f t="array" ref="DX1023">IF(ISNUMBER(DataModel!DX$112),INDEX(DataModel!$DK$4:$EK$130,MATCH(1,(DataModel!$A$4:$A$130=$A1023)*(DataModel!$B$4:$B$130=$B1023),0),MATCH(DX$3,DataModel!$DK$2:$EK$2,0))*$C1023,"")</f>
        <v/>
      </c>
      <c r="DY1023" s="34" t="str" cm="1">
        <f t="array" ref="DY1023">IF(ISNUMBER(DataModel!DY$112),INDEX(DataModel!$DK$4:$EK$130,MATCH(1,(DataModel!$A$4:$A$130=$A1023)*(DataModel!$B$4:$B$130=$B1023),0),MATCH(DY$3,DataModel!$DK$2:$EK$2,0))*$C1023,"")</f>
        <v/>
      </c>
      <c r="DZ1023" s="34" t="str" cm="1">
        <f t="array" ref="DZ1023">IF(ISNUMBER(DataModel!DZ$112),INDEX(DataModel!$DK$4:$EK$130,MATCH(1,(DataModel!$A$4:$A$130=$A1023)*(DataModel!$B$4:$B$130=$B1023),0),MATCH(DZ$3,DataModel!$DK$2:$EK$2,0))*$C1023,"")</f>
        <v/>
      </c>
      <c r="EA1023" s="34" t="str" cm="1">
        <f t="array" ref="EA1023">IF(ISNUMBER(DataModel!EA$112),INDEX(DataModel!$DK$4:$EK$130,MATCH(1,(DataModel!$A$4:$A$130=$A1023)*(DataModel!$B$4:$B$130=$B1023),0),MATCH(EA$3,DataModel!$DK$2:$EK$2,0))*$C1023,"")</f>
        <v/>
      </c>
      <c r="EB1023" s="34" t="str" cm="1">
        <f t="array" ref="EB1023">IF(ISNUMBER(DataModel!EB$112),INDEX(DataModel!$DK$4:$EK$130,MATCH(1,(DataModel!$A$4:$A$130=$A1023)*(DataModel!$B$4:$B$130=$B1023),0),MATCH(EB$3,DataModel!$DK$2:$EK$2,0))*$C1023,"")</f>
        <v/>
      </c>
      <c r="EC1023" s="34" t="str" cm="1">
        <f t="array" ref="EC1023">IF(ISNUMBER(DataModel!EC$112),INDEX(DataModel!$DK$4:$EK$130,MATCH(1,(DataModel!$A$4:$A$130=$A1023)*(DataModel!$B$4:$B$130=$B1023),0),MATCH(EC$3,DataModel!$DK$2:$EK$2,0))*$C1023,"")</f>
        <v/>
      </c>
      <c r="ED1023" s="34" t="str" cm="1">
        <f t="array" ref="ED1023">IF(ISNUMBER(DataModel!ED$112),INDEX(DataModel!$DK$4:$EK$130,MATCH(1,(DataModel!$A$4:$A$130=$A1023)*(DataModel!$B$4:$B$130=$B1023),0),MATCH(ED$3,DataModel!$DK$2:$EK$2,0))*$C1023,"")</f>
        <v/>
      </c>
      <c r="EE1023" s="34" t="str" cm="1">
        <f t="array" ref="EE1023">IF(ISNUMBER(DataModel!EE$112),INDEX(DataModel!$DK$4:$EK$130,MATCH(1,(DataModel!$A$4:$A$130=$A1023)*(DataModel!$B$4:$B$130=$B1023),0),MATCH(EE$3,DataModel!$DK$2:$EK$2,0))*$C1023,"")</f>
        <v/>
      </c>
      <c r="EF1023" s="34" t="str" cm="1">
        <f t="array" ref="EF1023">IF(ISNUMBER(DataModel!EF$112),INDEX(DataModel!$DK$4:$EK$130,MATCH(1,(DataModel!$A$4:$A$130=$A1023)*(DataModel!$B$4:$B$130=$B1023),0),MATCH(EF$3,DataModel!$DK$2:$EK$2,0))*$C1023,"")</f>
        <v/>
      </c>
      <c r="EG1023" s="34" t="str" cm="1">
        <f t="array" ref="EG1023">IF(ISNUMBER(DataModel!EG$112),INDEX(DataModel!$DK$4:$EK$130,MATCH(1,(DataModel!$A$4:$A$130=$A1023)*(DataModel!$B$4:$B$130=$B1023),0),MATCH(EG$3,DataModel!$DK$2:$EK$2,0))*$C1023,"")</f>
        <v/>
      </c>
      <c r="EH1023" s="34" t="str" cm="1">
        <f t="array" ref="EH1023">IF(ISNUMBER(DataModel!EH$112),INDEX(DataModel!$DK$4:$EK$130,MATCH(1,(DataModel!$A$4:$A$130=$A1023)*(DataModel!$B$4:$B$130=$B1023),0),MATCH(EH$3,DataModel!$DK$2:$EK$2,0))*$C1023,"")</f>
        <v/>
      </c>
      <c r="EI1023" s="34" t="str" cm="1">
        <f t="array" ref="EI1023">IF(ISNUMBER(DataModel!EI$112),INDEX(DataModel!$DK$4:$EK$130,MATCH(1,(DataModel!$A$4:$A$130=$A1023)*(DataModel!$B$4:$B$130=$B1023),0),MATCH(EI$3,DataModel!$DK$2:$EK$2,0))*$C1023,"")</f>
        <v/>
      </c>
      <c r="EJ1023" s="34" t="str" cm="1">
        <f t="array" ref="EJ1023">IF(ISNUMBER(DataModel!EJ$112),INDEX(DataModel!$DK$4:$EK$130,MATCH(1,(DataModel!$A$4:$A$130=$A1023)*(DataModel!$B$4:$B$130=$B1023),0),MATCH(EJ$3,DataModel!$DK$2:$EK$2,0))*$C1023,"")</f>
        <v/>
      </c>
      <c r="EK1023" s="34" t="str" cm="1">
        <f t="array" ref="EK1023">IF(ISNUMBER(DataModel!EK$112),INDEX(DataModel!$DK$4:$EK$130,MATCH(1,(DataModel!$A$4:$A$130=$A1023)*(DataModel!$B$4:$B$130=$B1023),0),MATCH(EK$3,DataModel!$DK$2:$EK$2,0))*$C1023,"")</f>
        <v/>
      </c>
    </row>
    <row r="1024" spans="1:141" x14ac:dyDescent="0.25">
      <c r="A1024" s="90" t="s">
        <v>453</v>
      </c>
      <c r="B1024" s="90" t="s">
        <v>465</v>
      </c>
      <c r="C1024" s="111">
        <f t="shared" si="2546"/>
        <v>9.9999999999999995E-7</v>
      </c>
      <c r="D1024" s="90"/>
      <c r="E1024" t="s">
        <v>471</v>
      </c>
      <c r="F1024" s="133" t="str" cm="1">
        <f t="array" ref="F1024">IF(ISNUMBER(DataModel!F$112),INDEX(DataModel!$F$4:$DI$130,MATCH(1,(DataModel!$A$4:$A$130=$A1024)*(DataModel!$B$4:$B$130=$B1024),0),MATCH(F$3,DataModel!$F$2:$DI$2,0))*$C1024,"")</f>
        <v/>
      </c>
      <c r="G1024" s="34" t="str" cm="1">
        <f t="array" ref="G1024">IF(ISNUMBER(DataModel!G$112),INDEX(DataModel!$F$4:$DI$130,MATCH(1,(DataModel!$A$4:$A$130=$A1024)*(DataModel!$B$4:$B$130=$B1024),0),MATCH(G$3,DataModel!$F$2:$DI$2,0))*$C1024,"")</f>
        <v/>
      </c>
      <c r="H1024" s="34" t="str" cm="1">
        <f t="array" ref="H1024">IF(ISNUMBER(DataModel!H$112),INDEX(DataModel!$F$4:$DI$130,MATCH(1,(DataModel!$A$4:$A$130=$A1024)*(DataModel!$B$4:$B$130=$B1024),0),MATCH(H$3,DataModel!$F$2:$DI$2,0))*$C1024,"")</f>
        <v/>
      </c>
      <c r="I1024" s="134" t="str" cm="1">
        <f t="array" ref="I1024">IF(ISNUMBER(DataModel!I$112),INDEX(DataModel!$F$4:$DI$130,MATCH(1,(DataModel!$A$4:$A$130=$A1024)*(DataModel!$B$4:$B$130=$B1024),0),MATCH(I$3,DataModel!$F$2:$DI$2,0))*$C1024,"")</f>
        <v/>
      </c>
      <c r="J1024" s="133" t="str" cm="1">
        <f t="array" ref="J1024">IF(ISNUMBER(DataModel!J$112),INDEX(DataModel!$F$4:$DI$130,MATCH(1,(DataModel!$A$4:$A$130=$A1024)*(DataModel!$B$4:$B$130=$B1024),0),MATCH(J$3,DataModel!$F$2:$DI$2,0))*$C1024,"")</f>
        <v/>
      </c>
      <c r="K1024" s="34" t="str" cm="1">
        <f t="array" ref="K1024">IF(ISNUMBER(DataModel!K$112),INDEX(DataModel!$F$4:$DI$130,MATCH(1,(DataModel!$A$4:$A$130=$A1024)*(DataModel!$B$4:$B$130=$B1024),0),MATCH(K$3,DataModel!$F$2:$DI$2,0))*$C1024,"")</f>
        <v/>
      </c>
      <c r="L1024" s="34" t="str" cm="1">
        <f t="array" ref="L1024">IF(ISNUMBER(DataModel!L$112),INDEX(DataModel!$F$4:$DI$130,MATCH(1,(DataModel!$A$4:$A$130=$A1024)*(DataModel!$B$4:$B$130=$B1024),0),MATCH(L$3,DataModel!$F$2:$DI$2,0))*$C1024,"")</f>
        <v/>
      </c>
      <c r="M1024" s="134" t="str" cm="1">
        <f t="array" ref="M1024">IF(ISNUMBER(DataModel!M$112),INDEX(DataModel!$F$4:$DI$130,MATCH(1,(DataModel!$A$4:$A$130=$A1024)*(DataModel!$B$4:$B$130=$B1024),0),MATCH(M$3,DataModel!$F$2:$DI$2,0))*$C1024,"")</f>
        <v/>
      </c>
      <c r="N1024" s="133" t="str" cm="1">
        <f t="array" ref="N1024">IF(ISNUMBER(DataModel!N$112),INDEX(DataModel!$F$4:$DI$130,MATCH(1,(DataModel!$A$4:$A$130=$A1024)*(DataModel!$B$4:$B$130=$B1024),0),MATCH(N$3,DataModel!$F$2:$DI$2,0))*$C1024,"")</f>
        <v/>
      </c>
      <c r="O1024" s="34" t="str" cm="1">
        <f t="array" ref="O1024">IF(ISNUMBER(DataModel!O$112),INDEX(DataModel!$F$4:$DI$130,MATCH(1,(DataModel!$A$4:$A$130=$A1024)*(DataModel!$B$4:$B$130=$B1024),0),MATCH(O$3,DataModel!$F$2:$DI$2,0))*$C1024,"")</f>
        <v/>
      </c>
      <c r="P1024" s="34" t="str" cm="1">
        <f t="array" ref="P1024">IF(ISNUMBER(DataModel!P$112),INDEX(DataModel!$F$4:$DI$130,MATCH(1,(DataModel!$A$4:$A$130=$A1024)*(DataModel!$B$4:$B$130=$B1024),0),MATCH(P$3,DataModel!$F$2:$DI$2,0))*$C1024,"")</f>
        <v/>
      </c>
      <c r="Q1024" s="134" t="str" cm="1">
        <f t="array" ref="Q1024">IF(ISNUMBER(DataModel!Q$112),INDEX(DataModel!$F$4:$DI$130,MATCH(1,(DataModel!$A$4:$A$130=$A1024)*(DataModel!$B$4:$B$130=$B1024),0),MATCH(Q$3,DataModel!$F$2:$DI$2,0))*$C1024,"")</f>
        <v/>
      </c>
      <c r="R1024" s="133" t="str" cm="1">
        <f t="array" ref="R1024">IF(ISNUMBER(DataModel!R$112),INDEX(DataModel!$F$4:$DI$130,MATCH(1,(DataModel!$A$4:$A$130=$A1024)*(DataModel!$B$4:$B$130=$B1024),0),MATCH(R$3,DataModel!$F$2:$DI$2,0))*$C1024,"")</f>
        <v/>
      </c>
      <c r="S1024" s="34" t="str" cm="1">
        <f t="array" ref="S1024">IF(ISNUMBER(DataModel!S$112),INDEX(DataModel!$F$4:$DI$130,MATCH(1,(DataModel!$A$4:$A$130=$A1024)*(DataModel!$B$4:$B$130=$B1024),0),MATCH(S$3,DataModel!$F$2:$DI$2,0))*$C1024,"")</f>
        <v/>
      </c>
      <c r="T1024" s="34" t="str" cm="1">
        <f t="array" ref="T1024">IF(ISNUMBER(DataModel!T$112),INDEX(DataModel!$F$4:$DI$130,MATCH(1,(DataModel!$A$4:$A$130=$A1024)*(DataModel!$B$4:$B$130=$B1024),0),MATCH(T$3,DataModel!$F$2:$DI$2,0))*$C1024,"")</f>
        <v/>
      </c>
      <c r="U1024" s="134" t="str" cm="1">
        <f t="array" ref="U1024">IF(ISNUMBER(DataModel!U$112),INDEX(DataModel!$F$4:$DI$130,MATCH(1,(DataModel!$A$4:$A$130=$A1024)*(DataModel!$B$4:$B$130=$B1024),0),MATCH(U$3,DataModel!$F$2:$DI$2,0))*$C1024,"")</f>
        <v/>
      </c>
      <c r="V1024" s="133" t="str" cm="1">
        <f t="array" ref="V1024">IF(ISNUMBER(DataModel!V$112),INDEX(DataModel!$F$4:$DI$130,MATCH(1,(DataModel!$A$4:$A$130=$A1024)*(DataModel!$B$4:$B$130=$B1024),0),MATCH(V$3,DataModel!$F$2:$DI$2,0))*$C1024,"")</f>
        <v/>
      </c>
      <c r="W1024" s="34" t="str" cm="1">
        <f t="array" ref="W1024">IF(ISNUMBER(DataModel!W$112),INDEX(DataModel!$F$4:$DI$130,MATCH(1,(DataModel!$A$4:$A$130=$A1024)*(DataModel!$B$4:$B$130=$B1024),0),MATCH(W$3,DataModel!$F$2:$DI$2,0))*$C1024,"")</f>
        <v/>
      </c>
      <c r="X1024" s="34" t="str" cm="1">
        <f t="array" ref="X1024">IF(ISNUMBER(DataModel!X$112),INDEX(DataModel!$F$4:$DI$130,MATCH(1,(DataModel!$A$4:$A$130=$A1024)*(DataModel!$B$4:$B$130=$B1024),0),MATCH(X$3,DataModel!$F$2:$DI$2,0))*$C1024,"")</f>
        <v/>
      </c>
      <c r="Y1024" s="134" t="str" cm="1">
        <f t="array" ref="Y1024">IF(ISNUMBER(DataModel!Y$112),INDEX(DataModel!$F$4:$DI$130,MATCH(1,(DataModel!$A$4:$A$130=$A1024)*(DataModel!$B$4:$B$130=$B1024),0),MATCH(Y$3,DataModel!$F$2:$DI$2,0))*$C1024,"")</f>
        <v/>
      </c>
      <c r="Z1024" s="133" t="str" cm="1">
        <f t="array" ref="Z1024">IF(ISNUMBER(DataModel!Z$112),INDEX(DataModel!$F$4:$DI$130,MATCH(1,(DataModel!$A$4:$A$130=$A1024)*(DataModel!$B$4:$B$130=$B1024),0),MATCH(Z$3,DataModel!$F$2:$DI$2,0))*$C1024,"")</f>
        <v/>
      </c>
      <c r="AA1024" s="34" t="str" cm="1">
        <f t="array" ref="AA1024">IF(ISNUMBER(DataModel!AA$112),INDEX(DataModel!$F$4:$DI$130,MATCH(1,(DataModel!$A$4:$A$130=$A1024)*(DataModel!$B$4:$B$130=$B1024),0),MATCH(AA$3,DataModel!$F$2:$DI$2,0))*$C1024,"")</f>
        <v/>
      </c>
      <c r="AB1024" s="34" t="str" cm="1">
        <f t="array" ref="AB1024">IF(ISNUMBER(DataModel!AB$112),INDEX(DataModel!$F$4:$DI$130,MATCH(1,(DataModel!$A$4:$A$130=$A1024)*(DataModel!$B$4:$B$130=$B1024),0),MATCH(AB$3,DataModel!$F$2:$DI$2,0))*$C1024,"")</f>
        <v/>
      </c>
      <c r="AC1024" s="134" t="str" cm="1">
        <f t="array" ref="AC1024">IF(ISNUMBER(DataModel!AC$112),INDEX(DataModel!$F$4:$DI$130,MATCH(1,(DataModel!$A$4:$A$130=$A1024)*(DataModel!$B$4:$B$130=$B1024),0),MATCH(AC$3,DataModel!$F$2:$DI$2,0))*$C1024,"")</f>
        <v/>
      </c>
      <c r="AD1024" s="133" t="str" cm="1">
        <f t="array" ref="AD1024">IF(ISNUMBER(DataModel!AD$112),INDEX(DataModel!$F$4:$DI$130,MATCH(1,(DataModel!$A$4:$A$130=$A1024)*(DataModel!$B$4:$B$130=$B1024),0),MATCH(AD$3,DataModel!$F$2:$DI$2,0))*$C1024,"")</f>
        <v/>
      </c>
      <c r="AE1024" s="34" t="str" cm="1">
        <f t="array" ref="AE1024">IF(ISNUMBER(DataModel!AE$112),INDEX(DataModel!$F$4:$DI$130,MATCH(1,(DataModel!$A$4:$A$130=$A1024)*(DataModel!$B$4:$B$130=$B1024),0),MATCH(AE$3,DataModel!$F$2:$DI$2,0))*$C1024,"")</f>
        <v/>
      </c>
      <c r="AF1024" s="34" t="str" cm="1">
        <f t="array" ref="AF1024">IF(ISNUMBER(DataModel!AF$112),INDEX(DataModel!$F$4:$DI$130,MATCH(1,(DataModel!$A$4:$A$130=$A1024)*(DataModel!$B$4:$B$130=$B1024),0),MATCH(AF$3,DataModel!$F$2:$DI$2,0))*$C1024,"")</f>
        <v/>
      </c>
      <c r="AG1024" s="134" t="str" cm="1">
        <f t="array" ref="AG1024">IF(ISNUMBER(DataModel!AG$112),INDEX(DataModel!$F$4:$DI$130,MATCH(1,(DataModel!$A$4:$A$130=$A1024)*(DataModel!$B$4:$B$130=$B1024),0),MATCH(AG$3,DataModel!$F$2:$DI$2,0))*$C1024,"")</f>
        <v/>
      </c>
      <c r="AH1024" s="133" t="str" cm="1">
        <f t="array" ref="AH1024">IF(ISNUMBER(DataModel!AH$112),INDEX(DataModel!$F$4:$DI$130,MATCH(1,(DataModel!$A$4:$A$130=$A1024)*(DataModel!$B$4:$B$130=$B1024),0),MATCH(AH$3,DataModel!$F$2:$DI$2,0))*$C1024,"")</f>
        <v/>
      </c>
      <c r="AI1024" s="34" t="str" cm="1">
        <f t="array" ref="AI1024">IF(ISNUMBER(DataModel!AI$112),INDEX(DataModel!$F$4:$DI$130,MATCH(1,(DataModel!$A$4:$A$130=$A1024)*(DataModel!$B$4:$B$130=$B1024),0),MATCH(AI$3,DataModel!$F$2:$DI$2,0))*$C1024,"")</f>
        <v/>
      </c>
      <c r="AJ1024" s="34" t="str" cm="1">
        <f t="array" ref="AJ1024">IF(ISNUMBER(DataModel!AJ$112),INDEX(DataModel!$F$4:$DI$130,MATCH(1,(DataModel!$A$4:$A$130=$A1024)*(DataModel!$B$4:$B$130=$B1024),0),MATCH(AJ$3,DataModel!$F$2:$DI$2,0))*$C1024,"")</f>
        <v/>
      </c>
      <c r="AK1024" s="134" t="str" cm="1">
        <f t="array" ref="AK1024">IF(ISNUMBER(DataModel!AK$112),INDEX(DataModel!$F$4:$DI$130,MATCH(1,(DataModel!$A$4:$A$130=$A1024)*(DataModel!$B$4:$B$130=$B1024),0),MATCH(AK$3,DataModel!$F$2:$DI$2,0))*$C1024,"")</f>
        <v/>
      </c>
      <c r="AL1024" s="133" t="str" cm="1">
        <f t="array" ref="AL1024">IF(ISNUMBER(DataModel!AL$112),INDEX(DataModel!$F$4:$DI$130,MATCH(1,(DataModel!$A$4:$A$130=$A1024)*(DataModel!$B$4:$B$130=$B1024),0),MATCH(AL$3,DataModel!$F$2:$DI$2,0))*$C1024,"")</f>
        <v/>
      </c>
      <c r="AM1024" s="34" t="str" cm="1">
        <f t="array" ref="AM1024">IF(ISNUMBER(DataModel!AM$112),INDEX(DataModel!$F$4:$DI$130,MATCH(1,(DataModel!$A$4:$A$130=$A1024)*(DataModel!$B$4:$B$130=$B1024),0),MATCH(AM$3,DataModel!$F$2:$DI$2,0))*$C1024,"")</f>
        <v/>
      </c>
      <c r="AN1024" s="34" t="str" cm="1">
        <f t="array" ref="AN1024">IF(ISNUMBER(DataModel!AN$112),INDEX(DataModel!$F$4:$DI$130,MATCH(1,(DataModel!$A$4:$A$130=$A1024)*(DataModel!$B$4:$B$130=$B1024),0),MATCH(AN$3,DataModel!$F$2:$DI$2,0))*$C1024,"")</f>
        <v/>
      </c>
      <c r="AO1024" s="134" t="str" cm="1">
        <f t="array" ref="AO1024">IF(ISNUMBER(DataModel!AO$112),INDEX(DataModel!$F$4:$DI$130,MATCH(1,(DataModel!$A$4:$A$130=$A1024)*(DataModel!$B$4:$B$130=$B1024),0),MATCH(AO$3,DataModel!$F$2:$DI$2,0))*$C1024,"")</f>
        <v/>
      </c>
      <c r="AP1024" s="133" t="str" cm="1">
        <f t="array" ref="AP1024">IF(ISNUMBER(DataModel!AP$112),INDEX(DataModel!$F$4:$DI$130,MATCH(1,(DataModel!$A$4:$A$130=$A1024)*(DataModel!$B$4:$B$130=$B1024),0),MATCH(AP$3,DataModel!$F$2:$DI$2,0))*$C1024,"")</f>
        <v/>
      </c>
      <c r="AQ1024" s="34" t="str" cm="1">
        <f t="array" ref="AQ1024">IF(ISNUMBER(DataModel!AQ$112),INDEX(DataModel!$F$4:$DI$130,MATCH(1,(DataModel!$A$4:$A$130=$A1024)*(DataModel!$B$4:$B$130=$B1024),0),MATCH(AQ$3,DataModel!$F$2:$DI$2,0))*$C1024,"")</f>
        <v/>
      </c>
      <c r="AR1024" s="34" t="str" cm="1">
        <f t="array" ref="AR1024">IF(ISNUMBER(DataModel!AR$112),INDEX(DataModel!$F$4:$DI$130,MATCH(1,(DataModel!$A$4:$A$130=$A1024)*(DataModel!$B$4:$B$130=$B1024),0),MATCH(AR$3,DataModel!$F$2:$DI$2,0))*$C1024,"")</f>
        <v/>
      </c>
      <c r="AS1024" s="134" t="str" cm="1">
        <f t="array" ref="AS1024">IF(ISNUMBER(DataModel!AS$112),INDEX(DataModel!$F$4:$DI$130,MATCH(1,(DataModel!$A$4:$A$130=$A1024)*(DataModel!$B$4:$B$130=$B1024),0),MATCH(AS$3,DataModel!$F$2:$DI$2,0))*$C1024,"")</f>
        <v/>
      </c>
      <c r="AT1024" s="133" t="str" cm="1">
        <f t="array" ref="AT1024">IF(ISNUMBER(DataModel!AT$112),INDEX(DataModel!$F$4:$DI$130,MATCH(1,(DataModel!$A$4:$A$130=$A1024)*(DataModel!$B$4:$B$130=$B1024),0),MATCH(AT$3,DataModel!$F$2:$DI$2,0))*$C1024,"")</f>
        <v/>
      </c>
      <c r="AU1024" s="34" t="str" cm="1">
        <f t="array" ref="AU1024">IF(ISNUMBER(DataModel!AU$112),INDEX(DataModel!$F$4:$DI$130,MATCH(1,(DataModel!$A$4:$A$130=$A1024)*(DataModel!$B$4:$B$130=$B1024),0),MATCH(AU$3,DataModel!$F$2:$DI$2,0))*$C1024,"")</f>
        <v/>
      </c>
      <c r="AV1024" s="34" t="str" cm="1">
        <f t="array" ref="AV1024">IF(ISNUMBER(DataModel!AV$112),INDEX(DataModel!$F$4:$DI$130,MATCH(1,(DataModel!$A$4:$A$130=$A1024)*(DataModel!$B$4:$B$130=$B1024),0),MATCH(AV$3,DataModel!$F$2:$DI$2,0))*$C1024,"")</f>
        <v/>
      </c>
      <c r="AW1024" s="134" t="str" cm="1">
        <f t="array" ref="AW1024">IF(ISNUMBER(DataModel!AW$112),INDEX(DataModel!$F$4:$DI$130,MATCH(1,(DataModel!$A$4:$A$130=$A1024)*(DataModel!$B$4:$B$130=$B1024),0),MATCH(AW$3,DataModel!$F$2:$DI$2,0))*$C1024,"")</f>
        <v/>
      </c>
      <c r="AX1024" s="133" t="str" cm="1">
        <f t="array" ref="AX1024">IF(ISNUMBER(DataModel!AX$112),INDEX(DataModel!$F$4:$DI$130,MATCH(1,(DataModel!$A$4:$A$130=$A1024)*(DataModel!$B$4:$B$130=$B1024),0),MATCH(AX$3,DataModel!$F$2:$DI$2,0))*$C1024,"")</f>
        <v/>
      </c>
      <c r="AY1024" s="34" t="str" cm="1">
        <f t="array" ref="AY1024">IF(ISNUMBER(DataModel!AY$112),INDEX(DataModel!$F$4:$DI$130,MATCH(1,(DataModel!$A$4:$A$130=$A1024)*(DataModel!$B$4:$B$130=$B1024),0),MATCH(AY$3,DataModel!$F$2:$DI$2,0))*$C1024,"")</f>
        <v/>
      </c>
      <c r="AZ1024" s="34" t="str" cm="1">
        <f t="array" ref="AZ1024">IF(ISNUMBER(DataModel!AZ$112),INDEX(DataModel!$F$4:$DI$130,MATCH(1,(DataModel!$A$4:$A$130=$A1024)*(DataModel!$B$4:$B$130=$B1024),0),MATCH(AZ$3,DataModel!$F$2:$DI$2,0))*$C1024,"")</f>
        <v/>
      </c>
      <c r="BA1024" s="134" t="str" cm="1">
        <f t="array" ref="BA1024">IF(ISNUMBER(DataModel!BA$112),INDEX(DataModel!$F$4:$DI$130,MATCH(1,(DataModel!$A$4:$A$130=$A1024)*(DataModel!$B$4:$B$130=$B1024),0),MATCH(BA$3,DataModel!$F$2:$DI$2,0))*$C1024,"")</f>
        <v/>
      </c>
      <c r="BB1024" s="133" t="str" cm="1">
        <f t="array" ref="BB1024">IF(ISNUMBER(DataModel!BB$112),INDEX(DataModel!$F$4:$DI$130,MATCH(1,(DataModel!$A$4:$A$130=$A1024)*(DataModel!$B$4:$B$130=$B1024),0),MATCH(BB$3,DataModel!$F$2:$DI$2,0))*$C1024,"")</f>
        <v/>
      </c>
      <c r="BC1024" s="34" t="str" cm="1">
        <f t="array" ref="BC1024">IF(ISNUMBER(DataModel!BC$112),INDEX(DataModel!$F$4:$DI$130,MATCH(1,(DataModel!$A$4:$A$130=$A1024)*(DataModel!$B$4:$B$130=$B1024),0),MATCH(BC$3,DataModel!$F$2:$DI$2,0))*$C1024,"")</f>
        <v/>
      </c>
      <c r="BD1024" s="34" t="str" cm="1">
        <f t="array" ref="BD1024">IF(ISNUMBER(DataModel!BD$112),INDEX(DataModel!$F$4:$DI$130,MATCH(1,(DataModel!$A$4:$A$130=$A1024)*(DataModel!$B$4:$B$130=$B1024),0),MATCH(BD$3,DataModel!$F$2:$DI$2,0))*$C1024,"")</f>
        <v/>
      </c>
      <c r="BE1024" s="134" t="str" cm="1">
        <f t="array" ref="BE1024">IF(ISNUMBER(DataModel!BE$112),INDEX(DataModel!$F$4:$DI$130,MATCH(1,(DataModel!$A$4:$A$130=$A1024)*(DataModel!$B$4:$B$130=$B1024),0),MATCH(BE$3,DataModel!$F$2:$DI$2,0))*$C1024,"")</f>
        <v/>
      </c>
      <c r="BF1024" s="133" t="str" cm="1">
        <f t="array" ref="BF1024">IF(ISNUMBER(DataModel!BF$112),INDEX(DataModel!$F$4:$DI$130,MATCH(1,(DataModel!$A$4:$A$130=$A1024)*(DataModel!$B$4:$B$130=$B1024),0),MATCH(BF$3,DataModel!$F$2:$DI$2,0))*$C1024,"")</f>
        <v/>
      </c>
      <c r="BG1024" s="34" t="str" cm="1">
        <f t="array" ref="BG1024">IF(ISNUMBER(DataModel!BG$112),INDEX(DataModel!$F$4:$DI$130,MATCH(1,(DataModel!$A$4:$A$130=$A1024)*(DataModel!$B$4:$B$130=$B1024),0),MATCH(BG$3,DataModel!$F$2:$DI$2,0))*$C1024,"")</f>
        <v/>
      </c>
      <c r="BH1024" s="34" t="str" cm="1">
        <f t="array" ref="BH1024">IF(ISNUMBER(DataModel!BH$112),INDEX(DataModel!$F$4:$DI$130,MATCH(1,(DataModel!$A$4:$A$130=$A1024)*(DataModel!$B$4:$B$130=$B1024),0),MATCH(BH$3,DataModel!$F$2:$DI$2,0))*$C1024,"")</f>
        <v/>
      </c>
      <c r="BI1024" s="134" t="str" cm="1">
        <f t="array" ref="BI1024">IF(ISNUMBER(DataModel!BI$112),INDEX(DataModel!$F$4:$DI$130,MATCH(1,(DataModel!$A$4:$A$130=$A1024)*(DataModel!$B$4:$B$130=$B1024),0),MATCH(BI$3,DataModel!$F$2:$DI$2,0))*$C1024,"")</f>
        <v/>
      </c>
      <c r="BJ1024" s="133" t="str" cm="1">
        <f t="array" ref="BJ1024">IF(ISNUMBER(DataModel!BJ$112),INDEX(DataModel!$F$4:$DI$130,MATCH(1,(DataModel!$A$4:$A$130=$A1024)*(DataModel!$B$4:$B$130=$B1024),0),MATCH(BJ$3,DataModel!$F$2:$DI$2,0))*$C1024,"")</f>
        <v/>
      </c>
      <c r="BK1024" s="34" t="str" cm="1">
        <f t="array" ref="BK1024">IF(ISNUMBER(DataModel!BK$112),INDEX(DataModel!$F$4:$DI$130,MATCH(1,(DataModel!$A$4:$A$130=$A1024)*(DataModel!$B$4:$B$130=$B1024),0),MATCH(BK$3,DataModel!$F$2:$DI$2,0))*$C1024,"")</f>
        <v/>
      </c>
      <c r="BL1024" s="34" t="str" cm="1">
        <f t="array" ref="BL1024">IF(ISNUMBER(DataModel!BL$112),INDEX(DataModel!$F$4:$DI$130,MATCH(1,(DataModel!$A$4:$A$130=$A1024)*(DataModel!$B$4:$B$130=$B1024),0),MATCH(BL$3,DataModel!$F$2:$DI$2,0))*$C1024,"")</f>
        <v/>
      </c>
      <c r="BM1024" s="134" t="str" cm="1">
        <f t="array" ref="BM1024">IF(ISNUMBER(DataModel!BM$112),INDEX(DataModel!$F$4:$DI$130,MATCH(1,(DataModel!$A$4:$A$130=$A1024)*(DataModel!$B$4:$B$130=$B1024),0),MATCH(BM$3,DataModel!$F$2:$DI$2,0))*$C1024,"")</f>
        <v/>
      </c>
      <c r="BN1024" s="133" t="str" cm="1">
        <f t="array" ref="BN1024">IF(ISNUMBER(DataModel!BN$112),INDEX(DataModel!$F$4:$DI$130,MATCH(1,(DataModel!$A$4:$A$130=$A1024)*(DataModel!$B$4:$B$130=$B1024),0),MATCH(BN$3,DataModel!$F$2:$DI$2,0))*$C1024,"")</f>
        <v/>
      </c>
      <c r="BO1024" s="34" t="str" cm="1">
        <f t="array" ref="BO1024">IF(ISNUMBER(DataModel!BO$112),INDEX(DataModel!$F$4:$DI$130,MATCH(1,(DataModel!$A$4:$A$130=$A1024)*(DataModel!$B$4:$B$130=$B1024),0),MATCH(BO$3,DataModel!$F$2:$DI$2,0))*$C1024,"")</f>
        <v/>
      </c>
      <c r="BP1024" s="34" t="str" cm="1">
        <f t="array" ref="BP1024">IF(ISNUMBER(DataModel!BP$112),INDEX(DataModel!$F$4:$DI$130,MATCH(1,(DataModel!$A$4:$A$130=$A1024)*(DataModel!$B$4:$B$130=$B1024),0),MATCH(BP$3,DataModel!$F$2:$DI$2,0))*$C1024,"")</f>
        <v/>
      </c>
      <c r="BQ1024" s="134" t="str" cm="1">
        <f t="array" ref="BQ1024">IF(ISNUMBER(DataModel!BQ$112),INDEX(DataModel!$F$4:$DI$130,MATCH(1,(DataModel!$A$4:$A$130=$A1024)*(DataModel!$B$4:$B$130=$B1024),0),MATCH(BQ$3,DataModel!$F$2:$DI$2,0))*$C1024,"")</f>
        <v/>
      </c>
      <c r="BR1024" s="133" t="str" cm="1">
        <f t="array" ref="BR1024">IF(ISNUMBER(DataModel!BR$112),INDEX(DataModel!$F$4:$DI$130,MATCH(1,(DataModel!$A$4:$A$130=$A1024)*(DataModel!$B$4:$B$130=$B1024),0),MATCH(BR$3,DataModel!$F$2:$DI$2,0))*$C1024,"")</f>
        <v/>
      </c>
      <c r="BS1024" s="34" t="str" cm="1">
        <f t="array" ref="BS1024">IF(ISNUMBER(DataModel!BS$112),INDEX(DataModel!$F$4:$DI$130,MATCH(1,(DataModel!$A$4:$A$130=$A1024)*(DataModel!$B$4:$B$130=$B1024),0),MATCH(BS$3,DataModel!$F$2:$DI$2,0))*$C1024,"")</f>
        <v/>
      </c>
      <c r="BT1024" s="34" t="str" cm="1">
        <f t="array" ref="BT1024">IF(ISNUMBER(DataModel!BT$112),INDEX(DataModel!$F$4:$DI$130,MATCH(1,(DataModel!$A$4:$A$130=$A1024)*(DataModel!$B$4:$B$130=$B1024),0),MATCH(BT$3,DataModel!$F$2:$DI$2,0))*$C1024,"")</f>
        <v/>
      </c>
      <c r="BU1024" s="134" t="str" cm="1">
        <f t="array" ref="BU1024">IF(ISNUMBER(DataModel!BU$112),INDEX(DataModel!$F$4:$DI$130,MATCH(1,(DataModel!$A$4:$A$130=$A1024)*(DataModel!$B$4:$B$130=$B1024),0),MATCH(BU$3,DataModel!$F$2:$DI$2,0))*$C1024,"")</f>
        <v/>
      </c>
      <c r="BV1024" s="133" t="str" cm="1">
        <f t="array" ref="BV1024">IF(ISNUMBER(DataModel!BV$112),INDEX(DataModel!$F$4:$DI$130,MATCH(1,(DataModel!$A$4:$A$130=$A1024)*(DataModel!$B$4:$B$130=$B1024),0),MATCH(BV$3,DataModel!$F$2:$DI$2,0))*$C1024,"")</f>
        <v/>
      </c>
      <c r="BW1024" s="34" t="str" cm="1">
        <f t="array" ref="BW1024">IF(ISNUMBER(DataModel!BW$112),INDEX(DataModel!$F$4:$DI$130,MATCH(1,(DataModel!$A$4:$A$130=$A1024)*(DataModel!$B$4:$B$130=$B1024),0),MATCH(BW$3,DataModel!$F$2:$DI$2,0))*$C1024,"")</f>
        <v/>
      </c>
      <c r="BX1024" s="34" t="str" cm="1">
        <f t="array" ref="BX1024">IF(ISNUMBER(DataModel!BX$112),INDEX(DataModel!$F$4:$DI$130,MATCH(1,(DataModel!$A$4:$A$130=$A1024)*(DataModel!$B$4:$B$130=$B1024),0),MATCH(BX$3,DataModel!$F$2:$DI$2,0))*$C1024,"")</f>
        <v/>
      </c>
      <c r="BY1024" s="134" t="str" cm="1">
        <f t="array" ref="BY1024">IF(ISNUMBER(DataModel!BY$112),INDEX(DataModel!$F$4:$DI$130,MATCH(1,(DataModel!$A$4:$A$130=$A1024)*(DataModel!$B$4:$B$130=$B1024),0),MATCH(BY$3,DataModel!$F$2:$DI$2,0))*$C1024,"")</f>
        <v/>
      </c>
      <c r="BZ1024" s="133" t="str" cm="1">
        <f t="array" ref="BZ1024">IF(ISNUMBER(DataModel!BZ$112),INDEX(DataModel!$F$4:$DI$130,MATCH(1,(DataModel!$A$4:$A$130=$A1024)*(DataModel!$B$4:$B$130=$B1024),0),MATCH(BZ$3,DataModel!$F$2:$DI$2,0))*$C1024,"")</f>
        <v/>
      </c>
      <c r="CA1024" s="34" t="str" cm="1">
        <f t="array" ref="CA1024">IF(ISNUMBER(DataModel!CA$112),INDEX(DataModel!$F$4:$DI$130,MATCH(1,(DataModel!$A$4:$A$130=$A1024)*(DataModel!$B$4:$B$130=$B1024),0),MATCH(CA$3,DataModel!$F$2:$DI$2,0))*$C1024,"")</f>
        <v/>
      </c>
      <c r="CB1024" s="34" t="str" cm="1">
        <f t="array" ref="CB1024">IF(ISNUMBER(DataModel!CB$112),INDEX(DataModel!$F$4:$DI$130,MATCH(1,(DataModel!$A$4:$A$130=$A1024)*(DataModel!$B$4:$B$130=$B1024),0),MATCH(CB$3,DataModel!$F$2:$DI$2,0))*$C1024,"")</f>
        <v/>
      </c>
      <c r="CC1024" s="134" t="str" cm="1">
        <f t="array" ref="CC1024">IF(ISNUMBER(DataModel!CC$112),INDEX(DataModel!$F$4:$DI$130,MATCH(1,(DataModel!$A$4:$A$130=$A1024)*(DataModel!$B$4:$B$130=$B1024),0),MATCH(CC$3,DataModel!$F$2:$DI$2,0))*$C1024,"")</f>
        <v/>
      </c>
      <c r="CD1024" s="133" t="str" cm="1">
        <f t="array" ref="CD1024">IF(ISNUMBER(DataModel!CD$112),INDEX(DataModel!$F$4:$DI$130,MATCH(1,(DataModel!$A$4:$A$130=$A1024)*(DataModel!$B$4:$B$130=$B1024),0),MATCH(CD$3,DataModel!$F$2:$DI$2,0))*$C1024,"")</f>
        <v/>
      </c>
      <c r="CE1024" s="34" t="str" cm="1">
        <f t="array" ref="CE1024">IF(ISNUMBER(DataModel!CE$112),INDEX(DataModel!$F$4:$DI$130,MATCH(1,(DataModel!$A$4:$A$130=$A1024)*(DataModel!$B$4:$B$130=$B1024),0),MATCH(CE$3,DataModel!$F$2:$DI$2,0))*$C1024,"")</f>
        <v/>
      </c>
      <c r="CF1024" s="34" t="str" cm="1">
        <f t="array" ref="CF1024">IF(ISNUMBER(DataModel!CF$112),INDEX(DataModel!$F$4:$DI$130,MATCH(1,(DataModel!$A$4:$A$130=$A1024)*(DataModel!$B$4:$B$130=$B1024),0),MATCH(CF$3,DataModel!$F$2:$DI$2,0))*$C1024,"")</f>
        <v/>
      </c>
      <c r="CG1024" s="134" t="str" cm="1">
        <f t="array" ref="CG1024">IF(ISNUMBER(DataModel!CG$112),INDEX(DataModel!$F$4:$DI$130,MATCH(1,(DataModel!$A$4:$A$130=$A1024)*(DataModel!$B$4:$B$130=$B1024),0),MATCH(CG$3,DataModel!$F$2:$DI$2,0))*$C1024,"")</f>
        <v/>
      </c>
      <c r="CH1024" s="133" t="str" cm="1">
        <f t="array" ref="CH1024">IF(ISNUMBER(DataModel!CH$112),INDEX(DataModel!$F$4:$DI$130,MATCH(1,(DataModel!$A$4:$A$130=$A1024)*(DataModel!$B$4:$B$130=$B1024),0),MATCH(CH$3,DataModel!$F$2:$DI$2,0))*$C1024,"")</f>
        <v/>
      </c>
      <c r="CI1024" s="34" t="str" cm="1">
        <f t="array" ref="CI1024">IF(ISNUMBER(DataModel!CI$112),INDEX(DataModel!$F$4:$DI$130,MATCH(1,(DataModel!$A$4:$A$130=$A1024)*(DataModel!$B$4:$B$130=$B1024),0),MATCH(CI$3,DataModel!$F$2:$DI$2,0))*$C1024,"")</f>
        <v/>
      </c>
      <c r="CJ1024" s="34" t="str" cm="1">
        <f t="array" ref="CJ1024">IF(ISNUMBER(DataModel!CJ$112),INDEX(DataModel!$F$4:$DI$130,MATCH(1,(DataModel!$A$4:$A$130=$A1024)*(DataModel!$B$4:$B$130=$B1024),0),MATCH(CJ$3,DataModel!$F$2:$DI$2,0))*$C1024,"")</f>
        <v/>
      </c>
      <c r="CK1024" s="134" t="str" cm="1">
        <f t="array" ref="CK1024">IF(ISNUMBER(DataModel!CK$112),INDEX(DataModel!$F$4:$DI$130,MATCH(1,(DataModel!$A$4:$A$130=$A1024)*(DataModel!$B$4:$B$130=$B1024),0),MATCH(CK$3,DataModel!$F$2:$DI$2,0))*$C1024,"")</f>
        <v/>
      </c>
      <c r="CL1024" s="133" t="str" cm="1">
        <f t="array" ref="CL1024">IF(ISNUMBER(DataModel!CL$112),INDEX(DataModel!$F$4:$DI$130,MATCH(1,(DataModel!$A$4:$A$130=$A1024)*(DataModel!$B$4:$B$130=$B1024),0),MATCH(CL$3,DataModel!$F$2:$DI$2,0))*$C1024,"")</f>
        <v/>
      </c>
      <c r="CM1024" s="34" t="str" cm="1">
        <f t="array" ref="CM1024">IF(ISNUMBER(DataModel!CM$112),INDEX(DataModel!$F$4:$DI$130,MATCH(1,(DataModel!$A$4:$A$130=$A1024)*(DataModel!$B$4:$B$130=$B1024),0),MATCH(CM$3,DataModel!$F$2:$DI$2,0))*$C1024,"")</f>
        <v/>
      </c>
      <c r="CN1024" s="34" t="str" cm="1">
        <f t="array" ref="CN1024">IF(ISNUMBER(DataModel!CN$112),INDEX(DataModel!$F$4:$DI$130,MATCH(1,(DataModel!$A$4:$A$130=$A1024)*(DataModel!$B$4:$B$130=$B1024),0),MATCH(CN$3,DataModel!$F$2:$DI$2,0))*$C1024,"")</f>
        <v/>
      </c>
      <c r="CO1024" s="134" t="str" cm="1">
        <f t="array" ref="CO1024">IF(ISNUMBER(DataModel!CO$112),INDEX(DataModel!$F$4:$DI$130,MATCH(1,(DataModel!$A$4:$A$130=$A1024)*(DataModel!$B$4:$B$130=$B1024),0),MATCH(CO$3,DataModel!$F$2:$DI$2,0))*$C1024,"")</f>
        <v/>
      </c>
      <c r="CP1024" s="133" t="str" cm="1">
        <f t="array" ref="CP1024">IF(ISNUMBER(DataModel!CP$112),INDEX(DataModel!$F$4:$DI$130,MATCH(1,(DataModel!$A$4:$A$130=$A1024)*(DataModel!$B$4:$B$130=$B1024),0),MATCH(CP$3,DataModel!$F$2:$DI$2,0))*$C1024,"")</f>
        <v/>
      </c>
      <c r="CQ1024" s="34" t="str" cm="1">
        <f t="array" ref="CQ1024">IF(ISNUMBER(DataModel!CQ$112),INDEX(DataModel!$F$4:$DI$130,MATCH(1,(DataModel!$A$4:$A$130=$A1024)*(DataModel!$B$4:$B$130=$B1024),0),MATCH(CQ$3,DataModel!$F$2:$DI$2,0))*$C1024,"")</f>
        <v/>
      </c>
      <c r="CR1024" s="34" t="str" cm="1">
        <f t="array" ref="CR1024">IF(ISNUMBER(DataModel!CR$112),INDEX(DataModel!$F$4:$DI$130,MATCH(1,(DataModel!$A$4:$A$130=$A1024)*(DataModel!$B$4:$B$130=$B1024),0),MATCH(CR$3,DataModel!$F$2:$DI$2,0))*$C1024,"")</f>
        <v/>
      </c>
      <c r="CS1024" s="134" t="str" cm="1">
        <f t="array" ref="CS1024">IF(ISNUMBER(DataModel!CS$112),INDEX(DataModel!$F$4:$DI$130,MATCH(1,(DataModel!$A$4:$A$130=$A1024)*(DataModel!$B$4:$B$130=$B1024),0),MATCH(CS$3,DataModel!$F$2:$DI$2,0))*$C1024,"")</f>
        <v/>
      </c>
      <c r="CT1024" s="133" t="str" cm="1">
        <f t="array" ref="CT1024">IF(ISNUMBER(DataModel!CT$112),INDEX(DataModel!$F$4:$DI$130,MATCH(1,(DataModel!$A$4:$A$130=$A1024)*(DataModel!$B$4:$B$130=$B1024),0),MATCH(CT$3,DataModel!$F$2:$DI$2,0))*$C1024,"")</f>
        <v/>
      </c>
      <c r="CU1024" s="34" t="str" cm="1">
        <f t="array" ref="CU1024">IF(ISNUMBER(DataModel!CU$112),INDEX(DataModel!$F$4:$DI$130,MATCH(1,(DataModel!$A$4:$A$130=$A1024)*(DataModel!$B$4:$B$130=$B1024),0),MATCH(CU$3,DataModel!$F$2:$DI$2,0))*$C1024,"")</f>
        <v/>
      </c>
      <c r="CV1024" s="34" t="str" cm="1">
        <f t="array" ref="CV1024">IF(ISNUMBER(DataModel!CV$112),INDEX(DataModel!$F$4:$DI$130,MATCH(1,(DataModel!$A$4:$A$130=$A1024)*(DataModel!$B$4:$B$130=$B1024),0),MATCH(CV$3,DataModel!$F$2:$DI$2,0))*$C1024,"")</f>
        <v/>
      </c>
      <c r="CW1024" s="134" t="str" cm="1">
        <f t="array" ref="CW1024">IF(ISNUMBER(DataModel!CW$112),INDEX(DataModel!$F$4:$DI$130,MATCH(1,(DataModel!$A$4:$A$130=$A1024)*(DataModel!$B$4:$B$130=$B1024),0),MATCH(CW$3,DataModel!$F$2:$DI$2,0))*$C1024,"")</f>
        <v/>
      </c>
      <c r="CX1024" s="133" t="str" cm="1">
        <f t="array" ref="CX1024">IF(ISNUMBER(DataModel!CX$112),INDEX(DataModel!$F$4:$DI$130,MATCH(1,(DataModel!$A$4:$A$130=$A1024)*(DataModel!$B$4:$B$130=$B1024),0),MATCH(CX$3,DataModel!$F$2:$DI$2,0))*$C1024,"")</f>
        <v/>
      </c>
      <c r="CY1024" s="34" t="str" cm="1">
        <f t="array" ref="CY1024">IF(ISNUMBER(DataModel!CY$112),INDEX(DataModel!$F$4:$DI$130,MATCH(1,(DataModel!$A$4:$A$130=$A1024)*(DataModel!$B$4:$B$130=$B1024),0),MATCH(CY$3,DataModel!$F$2:$DI$2,0))*$C1024,"")</f>
        <v/>
      </c>
      <c r="CZ1024" s="34" t="str" cm="1">
        <f t="array" ref="CZ1024">IF(ISNUMBER(DataModel!CZ$112),INDEX(DataModel!$F$4:$DI$130,MATCH(1,(DataModel!$A$4:$A$130=$A1024)*(DataModel!$B$4:$B$130=$B1024),0),MATCH(CZ$3,DataModel!$F$2:$DI$2,0))*$C1024,"")</f>
        <v/>
      </c>
      <c r="DA1024" s="134" t="str" cm="1">
        <f t="array" ref="DA1024">IF(ISNUMBER(DataModel!DA$112),INDEX(DataModel!$F$4:$DI$130,MATCH(1,(DataModel!$A$4:$A$130=$A1024)*(DataModel!$B$4:$B$130=$B1024),0),MATCH(DA$3,DataModel!$F$2:$DI$2,0))*$C1024,"")</f>
        <v/>
      </c>
      <c r="DB1024" s="133" t="str" cm="1">
        <f t="array" ref="DB1024">IF(ISNUMBER(DataModel!DB$112),INDEX(DataModel!$F$4:$DI$130,MATCH(1,(DataModel!$A$4:$A$130=$A1024)*(DataModel!$B$4:$B$130=$B1024),0),MATCH(DB$3,DataModel!$F$2:$DI$2,0))*$C1024,"")</f>
        <v/>
      </c>
      <c r="DC1024" s="34" t="str" cm="1">
        <f t="array" ref="DC1024">IF(ISNUMBER(DataModel!DC$112),INDEX(DataModel!$F$4:$DI$130,MATCH(1,(DataModel!$A$4:$A$130=$A1024)*(DataModel!$B$4:$B$130=$B1024),0),MATCH(DC$3,DataModel!$F$2:$DI$2,0))*$C1024,"")</f>
        <v/>
      </c>
      <c r="DD1024" s="34" t="str" cm="1">
        <f t="array" ref="DD1024">IF(ISNUMBER(DataModel!DD$112),INDEX(DataModel!$F$4:$DI$130,MATCH(1,(DataModel!$A$4:$A$130=$A1024)*(DataModel!$B$4:$B$130=$B1024),0),MATCH(DD$3,DataModel!$F$2:$DI$2,0))*$C1024,"")</f>
        <v/>
      </c>
      <c r="DE1024" s="134" t="str" cm="1">
        <f t="array" ref="DE1024">IF(ISNUMBER(DataModel!DE$112),INDEX(DataModel!$F$4:$DI$130,MATCH(1,(DataModel!$A$4:$A$130=$A1024)*(DataModel!$B$4:$B$130=$B1024),0),MATCH(DE$3,DataModel!$F$2:$DI$2,0))*$C1024,"")</f>
        <v/>
      </c>
      <c r="DF1024" s="133" t="str" cm="1">
        <f t="array" ref="DF1024">IF(ISNUMBER(DataModel!DF$112),INDEX(DataModel!$F$4:$DI$130,MATCH(1,(DataModel!$A$4:$A$130=$A1024)*(DataModel!$B$4:$B$130=$B1024),0),MATCH(DF$3,DataModel!$F$2:$DI$2,0))*$C1024,"")</f>
        <v/>
      </c>
      <c r="DG1024" s="34" t="str" cm="1">
        <f t="array" ref="DG1024">IF(ISNUMBER(DataModel!DG$112),INDEX(DataModel!$F$4:$DI$130,MATCH(1,(DataModel!$A$4:$A$130=$A1024)*(DataModel!$B$4:$B$130=$B1024),0),MATCH(DG$3,DataModel!$F$2:$DI$2,0))*$C1024,"")</f>
        <v/>
      </c>
      <c r="DH1024" s="34" t="str" cm="1">
        <f t="array" ref="DH1024">IF(ISNUMBER(DataModel!DH$112),INDEX(DataModel!$F$4:$DI$130,MATCH(1,(DataModel!$A$4:$A$130=$A1024)*(DataModel!$B$4:$B$130=$B1024),0),MATCH(DH$3,DataModel!$F$2:$DI$2,0))*$C1024,"")</f>
        <v/>
      </c>
      <c r="DI1024" s="134" t="str" cm="1">
        <f t="array" ref="DI1024">IF(ISNUMBER(DataModel!DI$112),INDEX(DataModel!$F$4:$DI$130,MATCH(1,(DataModel!$A$4:$A$130=$A1024)*(DataModel!$B$4:$B$130=$B1024),0),MATCH(DI$3,DataModel!$F$2:$DI$2,0))*$C1024,"")</f>
        <v/>
      </c>
      <c r="DJ1024" s="69"/>
      <c r="DK1024" s="34" t="str" cm="1">
        <f t="array" ref="DK1024">IF(ISNUMBER(DataModel!DK$112),INDEX(DataModel!$DK$4:$EK$130,MATCH(1,(DataModel!$A$4:$A$130=$A1024)*(DataModel!$B$4:$B$130=$B1024),0),MATCH(DK$3,DataModel!$DK$2:$EK$2,0))*$C1024,"")</f>
        <v/>
      </c>
      <c r="DL1024" s="34" t="str" cm="1">
        <f t="array" ref="DL1024">IF(ISNUMBER(DataModel!DL$112),INDEX(DataModel!$DK$4:$EK$130,MATCH(1,(DataModel!$A$4:$A$130=$A1024)*(DataModel!$B$4:$B$130=$B1024),0),MATCH(DL$3,DataModel!$DK$2:$EK$2,0))*$C1024,"")</f>
        <v/>
      </c>
      <c r="DM1024" s="34" t="str" cm="1">
        <f t="array" ref="DM1024">IF(ISNUMBER(DataModel!DM$112),INDEX(DataModel!$DK$4:$EK$130,MATCH(1,(DataModel!$A$4:$A$130=$A1024)*(DataModel!$B$4:$B$130=$B1024),0),MATCH(DM$3,DataModel!$DK$2:$EK$2,0))*$C1024,"")</f>
        <v/>
      </c>
      <c r="DN1024" s="34" t="str" cm="1">
        <f t="array" ref="DN1024">IF(ISNUMBER(DataModel!DN$112),INDEX(DataModel!$DK$4:$EK$130,MATCH(1,(DataModel!$A$4:$A$130=$A1024)*(DataModel!$B$4:$B$130=$B1024),0),MATCH(DN$3,DataModel!$DK$2:$EK$2,0))*$C1024,"")</f>
        <v/>
      </c>
      <c r="DO1024" s="34" t="str" cm="1">
        <f t="array" ref="DO1024">IF(ISNUMBER(DataModel!DO$112),INDEX(DataModel!$DK$4:$EK$130,MATCH(1,(DataModel!$A$4:$A$130=$A1024)*(DataModel!$B$4:$B$130=$B1024),0),MATCH(DO$3,DataModel!$DK$2:$EK$2,0))*$C1024,"")</f>
        <v/>
      </c>
      <c r="DP1024" s="34" t="str" cm="1">
        <f t="array" ref="DP1024">IF(ISNUMBER(DataModel!DP$112),INDEX(DataModel!$DK$4:$EK$130,MATCH(1,(DataModel!$A$4:$A$130=$A1024)*(DataModel!$B$4:$B$130=$B1024),0),MATCH(DP$3,DataModel!$DK$2:$EK$2,0))*$C1024,"")</f>
        <v/>
      </c>
      <c r="DQ1024" s="34" t="str" cm="1">
        <f t="array" ref="DQ1024">IF(ISNUMBER(DataModel!DQ$112),INDEX(DataModel!$DK$4:$EK$130,MATCH(1,(DataModel!$A$4:$A$130=$A1024)*(DataModel!$B$4:$B$130=$B1024),0),MATCH(DQ$3,DataModel!$DK$2:$EK$2,0))*$C1024,"")</f>
        <v/>
      </c>
      <c r="DR1024" s="34" t="str" cm="1">
        <f t="array" ref="DR1024">IF(ISNUMBER(DataModel!DR$112),INDEX(DataModel!$DK$4:$EK$130,MATCH(1,(DataModel!$A$4:$A$130=$A1024)*(DataModel!$B$4:$B$130=$B1024),0),MATCH(DR$3,DataModel!$DK$2:$EK$2,0))*$C1024,"")</f>
        <v/>
      </c>
      <c r="DS1024" s="34" t="str" cm="1">
        <f t="array" ref="DS1024">IF(ISNUMBER(DataModel!DS$112),INDEX(DataModel!$DK$4:$EK$130,MATCH(1,(DataModel!$A$4:$A$130=$A1024)*(DataModel!$B$4:$B$130=$B1024),0),MATCH(DS$3,DataModel!$DK$2:$EK$2,0))*$C1024,"")</f>
        <v/>
      </c>
      <c r="DT1024" s="34" t="str" cm="1">
        <f t="array" ref="DT1024">IF(ISNUMBER(DataModel!DT$112),INDEX(DataModel!$DK$4:$EK$130,MATCH(1,(DataModel!$A$4:$A$130=$A1024)*(DataModel!$B$4:$B$130=$B1024),0),MATCH(DT$3,DataModel!$DK$2:$EK$2,0))*$C1024,"")</f>
        <v/>
      </c>
      <c r="DU1024" s="34" t="str" cm="1">
        <f t="array" ref="DU1024">IF(ISNUMBER(DataModel!DU$112),INDEX(DataModel!$DK$4:$EK$130,MATCH(1,(DataModel!$A$4:$A$130=$A1024)*(DataModel!$B$4:$B$130=$B1024),0),MATCH(DU$3,DataModel!$DK$2:$EK$2,0))*$C1024,"")</f>
        <v/>
      </c>
      <c r="DV1024" s="34" t="str" cm="1">
        <f t="array" ref="DV1024">IF(ISNUMBER(DataModel!DV$112),INDEX(DataModel!$DK$4:$EK$130,MATCH(1,(DataModel!$A$4:$A$130=$A1024)*(DataModel!$B$4:$B$130=$B1024),0),MATCH(DV$3,DataModel!$DK$2:$EK$2,0))*$C1024,"")</f>
        <v/>
      </c>
      <c r="DW1024" s="34" t="str" cm="1">
        <f t="array" ref="DW1024">IF(ISNUMBER(DataModel!DW$112),INDEX(DataModel!$DK$4:$EK$130,MATCH(1,(DataModel!$A$4:$A$130=$A1024)*(DataModel!$B$4:$B$130=$B1024),0),MATCH(DW$3,DataModel!$DK$2:$EK$2,0))*$C1024,"")</f>
        <v/>
      </c>
      <c r="DX1024" s="34" t="str" cm="1">
        <f t="array" ref="DX1024">IF(ISNUMBER(DataModel!DX$112),INDEX(DataModel!$DK$4:$EK$130,MATCH(1,(DataModel!$A$4:$A$130=$A1024)*(DataModel!$B$4:$B$130=$B1024),0),MATCH(DX$3,DataModel!$DK$2:$EK$2,0))*$C1024,"")</f>
        <v/>
      </c>
      <c r="DY1024" s="34" t="str" cm="1">
        <f t="array" ref="DY1024">IF(ISNUMBER(DataModel!DY$112),INDEX(DataModel!$DK$4:$EK$130,MATCH(1,(DataModel!$A$4:$A$130=$A1024)*(DataModel!$B$4:$B$130=$B1024),0),MATCH(DY$3,DataModel!$DK$2:$EK$2,0))*$C1024,"")</f>
        <v/>
      </c>
      <c r="DZ1024" s="34" t="str" cm="1">
        <f t="array" ref="DZ1024">IF(ISNUMBER(DataModel!DZ$112),INDEX(DataModel!$DK$4:$EK$130,MATCH(1,(DataModel!$A$4:$A$130=$A1024)*(DataModel!$B$4:$B$130=$B1024),0),MATCH(DZ$3,DataModel!$DK$2:$EK$2,0))*$C1024,"")</f>
        <v/>
      </c>
      <c r="EA1024" s="34" t="str" cm="1">
        <f t="array" ref="EA1024">IF(ISNUMBER(DataModel!EA$112),INDEX(DataModel!$DK$4:$EK$130,MATCH(1,(DataModel!$A$4:$A$130=$A1024)*(DataModel!$B$4:$B$130=$B1024),0),MATCH(EA$3,DataModel!$DK$2:$EK$2,0))*$C1024,"")</f>
        <v/>
      </c>
      <c r="EB1024" s="34" t="str" cm="1">
        <f t="array" ref="EB1024">IF(ISNUMBER(DataModel!EB$112),INDEX(DataModel!$DK$4:$EK$130,MATCH(1,(DataModel!$A$4:$A$130=$A1024)*(DataModel!$B$4:$B$130=$B1024),0),MATCH(EB$3,DataModel!$DK$2:$EK$2,0))*$C1024,"")</f>
        <v/>
      </c>
      <c r="EC1024" s="34" t="str" cm="1">
        <f t="array" ref="EC1024">IF(ISNUMBER(DataModel!EC$112),INDEX(DataModel!$DK$4:$EK$130,MATCH(1,(DataModel!$A$4:$A$130=$A1024)*(DataModel!$B$4:$B$130=$B1024),0),MATCH(EC$3,DataModel!$DK$2:$EK$2,0))*$C1024,"")</f>
        <v/>
      </c>
      <c r="ED1024" s="34" t="str" cm="1">
        <f t="array" ref="ED1024">IF(ISNUMBER(DataModel!ED$112),INDEX(DataModel!$DK$4:$EK$130,MATCH(1,(DataModel!$A$4:$A$130=$A1024)*(DataModel!$B$4:$B$130=$B1024),0),MATCH(ED$3,DataModel!$DK$2:$EK$2,0))*$C1024,"")</f>
        <v/>
      </c>
      <c r="EE1024" s="34" t="str" cm="1">
        <f t="array" ref="EE1024">IF(ISNUMBER(DataModel!EE$112),INDEX(DataModel!$DK$4:$EK$130,MATCH(1,(DataModel!$A$4:$A$130=$A1024)*(DataModel!$B$4:$B$130=$B1024),0),MATCH(EE$3,DataModel!$DK$2:$EK$2,0))*$C1024,"")</f>
        <v/>
      </c>
      <c r="EF1024" s="34" t="str" cm="1">
        <f t="array" ref="EF1024">IF(ISNUMBER(DataModel!EF$112),INDEX(DataModel!$DK$4:$EK$130,MATCH(1,(DataModel!$A$4:$A$130=$A1024)*(DataModel!$B$4:$B$130=$B1024),0),MATCH(EF$3,DataModel!$DK$2:$EK$2,0))*$C1024,"")</f>
        <v/>
      </c>
      <c r="EG1024" s="34" t="str" cm="1">
        <f t="array" ref="EG1024">IF(ISNUMBER(DataModel!EG$112),INDEX(DataModel!$DK$4:$EK$130,MATCH(1,(DataModel!$A$4:$A$130=$A1024)*(DataModel!$B$4:$B$130=$B1024),0),MATCH(EG$3,DataModel!$DK$2:$EK$2,0))*$C1024,"")</f>
        <v/>
      </c>
      <c r="EH1024" s="34" t="str" cm="1">
        <f t="array" ref="EH1024">IF(ISNUMBER(DataModel!EH$112),INDEX(DataModel!$DK$4:$EK$130,MATCH(1,(DataModel!$A$4:$A$130=$A1024)*(DataModel!$B$4:$B$130=$B1024),0),MATCH(EH$3,DataModel!$DK$2:$EK$2,0))*$C1024,"")</f>
        <v/>
      </c>
      <c r="EI1024" s="34" t="str" cm="1">
        <f t="array" ref="EI1024">IF(ISNUMBER(DataModel!EI$112),INDEX(DataModel!$DK$4:$EK$130,MATCH(1,(DataModel!$A$4:$A$130=$A1024)*(DataModel!$B$4:$B$130=$B1024),0),MATCH(EI$3,DataModel!$DK$2:$EK$2,0))*$C1024,"")</f>
        <v/>
      </c>
      <c r="EJ1024" s="34" t="str" cm="1">
        <f t="array" ref="EJ1024">IF(ISNUMBER(DataModel!EJ$112),INDEX(DataModel!$DK$4:$EK$130,MATCH(1,(DataModel!$A$4:$A$130=$A1024)*(DataModel!$B$4:$B$130=$B1024),0),MATCH(EJ$3,DataModel!$DK$2:$EK$2,0))*$C1024,"")</f>
        <v/>
      </c>
      <c r="EK1024" s="34" t="str" cm="1">
        <f t="array" ref="EK1024">IF(ISNUMBER(DataModel!EK$112),INDEX(DataModel!$DK$4:$EK$130,MATCH(1,(DataModel!$A$4:$A$130=$A1024)*(DataModel!$B$4:$B$130=$B1024),0),MATCH(EK$3,DataModel!$DK$2:$EK$2,0))*$C1024,"")</f>
        <v/>
      </c>
    </row>
    <row r="1025" spans="1:141" x14ac:dyDescent="0.25">
      <c r="A1025" s="90"/>
      <c r="B1025" s="90"/>
      <c r="C1025" s="90"/>
      <c r="D1025" s="90"/>
      <c r="F1025" s="215"/>
      <c r="G1025" s="199"/>
      <c r="H1025" s="199"/>
      <c r="I1025" s="216"/>
      <c r="J1025" s="215"/>
      <c r="K1025" s="199"/>
      <c r="L1025" s="199"/>
      <c r="M1025" s="216"/>
      <c r="N1025" s="215"/>
      <c r="O1025" s="199"/>
      <c r="P1025" s="199"/>
      <c r="Q1025" s="216"/>
      <c r="R1025" s="215"/>
      <c r="S1025" s="199"/>
      <c r="T1025" s="199"/>
      <c r="U1025" s="216"/>
      <c r="V1025" s="215"/>
      <c r="W1025" s="199"/>
      <c r="X1025" s="199"/>
      <c r="Y1025" s="216"/>
      <c r="Z1025" s="215"/>
      <c r="AA1025" s="199"/>
      <c r="AB1025" s="199"/>
      <c r="AC1025" s="216"/>
      <c r="AD1025" s="215"/>
      <c r="AE1025" s="199"/>
      <c r="AF1025" s="199"/>
      <c r="AG1025" s="216"/>
      <c r="AH1025" s="215"/>
      <c r="AI1025" s="199"/>
      <c r="AJ1025" s="199"/>
      <c r="AK1025" s="216"/>
      <c r="AL1025" s="215"/>
      <c r="AM1025" s="199"/>
      <c r="AN1025" s="199"/>
      <c r="AO1025" s="216"/>
      <c r="AP1025" s="215"/>
      <c r="AQ1025" s="199"/>
      <c r="AR1025" s="199"/>
      <c r="AS1025" s="216"/>
      <c r="AT1025" s="215"/>
      <c r="AU1025" s="199"/>
      <c r="AV1025" s="199"/>
      <c r="AW1025" s="216"/>
      <c r="AX1025" s="215"/>
      <c r="AY1025" s="199"/>
      <c r="AZ1025" s="199"/>
      <c r="BA1025" s="216"/>
      <c r="BB1025" s="215"/>
      <c r="BC1025" s="199"/>
      <c r="BD1025" s="199"/>
      <c r="BE1025" s="216"/>
      <c r="BF1025" s="215"/>
      <c r="BG1025" s="199"/>
      <c r="BH1025" s="199"/>
      <c r="BI1025" s="216"/>
      <c r="BJ1025" s="215"/>
      <c r="BK1025" s="199"/>
      <c r="BL1025" s="199"/>
      <c r="BM1025" s="216"/>
      <c r="BN1025" s="215"/>
      <c r="BO1025" s="199"/>
      <c r="BP1025" s="199"/>
      <c r="BQ1025" s="216"/>
      <c r="BR1025" s="215"/>
      <c r="BS1025" s="199"/>
      <c r="BT1025" s="199"/>
      <c r="BU1025" s="216"/>
      <c r="BV1025" s="215"/>
      <c r="BW1025" s="199"/>
      <c r="BX1025" s="199"/>
      <c r="BY1025" s="216"/>
      <c r="BZ1025" s="215"/>
      <c r="CA1025" s="199"/>
      <c r="CB1025" s="199"/>
      <c r="CC1025" s="216"/>
      <c r="CD1025" s="215"/>
      <c r="CE1025" s="199"/>
      <c r="CF1025" s="199"/>
      <c r="CG1025" s="216"/>
      <c r="CH1025" s="215"/>
      <c r="CI1025" s="199"/>
      <c r="CJ1025" s="199"/>
      <c r="CK1025" s="216"/>
      <c r="CL1025" s="215"/>
      <c r="CM1025" s="199"/>
      <c r="CN1025" s="199"/>
      <c r="CO1025" s="216"/>
      <c r="CP1025" s="215"/>
      <c r="CQ1025" s="199"/>
      <c r="CR1025" s="199"/>
      <c r="CS1025" s="216"/>
      <c r="CT1025" s="215"/>
      <c r="CU1025" s="199"/>
      <c r="CV1025" s="199"/>
      <c r="CW1025" s="216"/>
      <c r="CX1025" s="215"/>
      <c r="CY1025" s="199"/>
      <c r="CZ1025" s="199"/>
      <c r="DA1025" s="216"/>
      <c r="DB1025" s="215"/>
      <c r="DC1025" s="199"/>
      <c r="DD1025" s="199"/>
      <c r="DE1025" s="216"/>
      <c r="DF1025" s="215"/>
      <c r="DG1025" s="199"/>
      <c r="DH1025" s="199"/>
      <c r="DI1025" s="216"/>
      <c r="DL1025" s="199"/>
      <c r="DM1025" s="199"/>
      <c r="DN1025" s="199"/>
      <c r="DO1025" s="199"/>
      <c r="DP1025" s="199"/>
      <c r="DQ1025" s="199"/>
      <c r="DR1025" s="199"/>
      <c r="DS1025" s="199"/>
      <c r="DT1025" s="199"/>
      <c r="DU1025" s="199"/>
      <c r="DV1025" s="199"/>
      <c r="DW1025" s="199"/>
      <c r="DX1025" s="199"/>
      <c r="DY1025" s="199"/>
      <c r="DZ1025" s="199"/>
      <c r="EA1025" s="199"/>
      <c r="EB1025" s="199"/>
      <c r="EC1025" s="199"/>
      <c r="ED1025" s="199"/>
      <c r="EE1025" s="199"/>
      <c r="EF1025" s="199"/>
      <c r="EG1025" s="199"/>
      <c r="EH1025" s="199"/>
      <c r="EI1025" s="199"/>
      <c r="EJ1025" s="199"/>
      <c r="EK1025" s="199"/>
    </row>
    <row r="1026" spans="1:141" s="37" customFormat="1" x14ac:dyDescent="0.25">
      <c r="A1026" s="192"/>
      <c r="B1026" s="192"/>
      <c r="C1026" s="192"/>
      <c r="D1026" s="192"/>
      <c r="E1026" s="37" t="s">
        <v>475</v>
      </c>
      <c r="F1026" s="108" t="str">
        <f>IFERROR(F1021/F$999,"")</f>
        <v/>
      </c>
      <c r="G1026" s="109" t="str">
        <f t="shared" ref="G1026:BR1026" si="2547">IFERROR(G1021/G$999,"")</f>
        <v/>
      </c>
      <c r="H1026" s="109" t="str">
        <f t="shared" si="2547"/>
        <v/>
      </c>
      <c r="I1026" s="110" t="str">
        <f t="shared" si="2547"/>
        <v/>
      </c>
      <c r="J1026" s="108" t="str">
        <f t="shared" si="2547"/>
        <v/>
      </c>
      <c r="K1026" s="109" t="str">
        <f t="shared" si="2547"/>
        <v/>
      </c>
      <c r="L1026" s="109" t="str">
        <f t="shared" si="2547"/>
        <v/>
      </c>
      <c r="M1026" s="110" t="str">
        <f t="shared" si="2547"/>
        <v/>
      </c>
      <c r="N1026" s="108" t="str">
        <f t="shared" si="2547"/>
        <v/>
      </c>
      <c r="O1026" s="109" t="str">
        <f t="shared" si="2547"/>
        <v/>
      </c>
      <c r="P1026" s="109" t="str">
        <f t="shared" si="2547"/>
        <v/>
      </c>
      <c r="Q1026" s="110" t="str">
        <f t="shared" si="2547"/>
        <v/>
      </c>
      <c r="R1026" s="108" t="str">
        <f t="shared" si="2547"/>
        <v/>
      </c>
      <c r="S1026" s="109" t="str">
        <f t="shared" si="2547"/>
        <v/>
      </c>
      <c r="T1026" s="109" t="str">
        <f t="shared" si="2547"/>
        <v/>
      </c>
      <c r="U1026" s="110" t="str">
        <f t="shared" si="2547"/>
        <v/>
      </c>
      <c r="V1026" s="108" t="str">
        <f t="shared" si="2547"/>
        <v/>
      </c>
      <c r="W1026" s="109" t="str">
        <f t="shared" si="2547"/>
        <v/>
      </c>
      <c r="X1026" s="109" t="str">
        <f t="shared" si="2547"/>
        <v/>
      </c>
      <c r="Y1026" s="110" t="str">
        <f t="shared" si="2547"/>
        <v/>
      </c>
      <c r="Z1026" s="108" t="str">
        <f t="shared" si="2547"/>
        <v/>
      </c>
      <c r="AA1026" s="109" t="str">
        <f t="shared" si="2547"/>
        <v/>
      </c>
      <c r="AB1026" s="109" t="str">
        <f t="shared" si="2547"/>
        <v/>
      </c>
      <c r="AC1026" s="110" t="str">
        <f t="shared" si="2547"/>
        <v/>
      </c>
      <c r="AD1026" s="108" t="str">
        <f t="shared" si="2547"/>
        <v/>
      </c>
      <c r="AE1026" s="109" t="str">
        <f t="shared" si="2547"/>
        <v/>
      </c>
      <c r="AF1026" s="109" t="str">
        <f t="shared" si="2547"/>
        <v/>
      </c>
      <c r="AG1026" s="110" t="str">
        <f t="shared" si="2547"/>
        <v/>
      </c>
      <c r="AH1026" s="108" t="str">
        <f t="shared" si="2547"/>
        <v/>
      </c>
      <c r="AI1026" s="109" t="str">
        <f t="shared" si="2547"/>
        <v/>
      </c>
      <c r="AJ1026" s="109" t="str">
        <f t="shared" si="2547"/>
        <v/>
      </c>
      <c r="AK1026" s="110" t="str">
        <f t="shared" si="2547"/>
        <v/>
      </c>
      <c r="AL1026" s="108" t="str">
        <f t="shared" si="2547"/>
        <v/>
      </c>
      <c r="AM1026" s="109" t="str">
        <f t="shared" si="2547"/>
        <v/>
      </c>
      <c r="AN1026" s="109" t="str">
        <f t="shared" si="2547"/>
        <v/>
      </c>
      <c r="AO1026" s="110" t="str">
        <f t="shared" si="2547"/>
        <v/>
      </c>
      <c r="AP1026" s="108" t="str">
        <f t="shared" si="2547"/>
        <v/>
      </c>
      <c r="AQ1026" s="109" t="str">
        <f t="shared" si="2547"/>
        <v/>
      </c>
      <c r="AR1026" s="109" t="str">
        <f t="shared" si="2547"/>
        <v/>
      </c>
      <c r="AS1026" s="110" t="str">
        <f t="shared" si="2547"/>
        <v/>
      </c>
      <c r="AT1026" s="108" t="str">
        <f t="shared" si="2547"/>
        <v/>
      </c>
      <c r="AU1026" s="109" t="str">
        <f t="shared" si="2547"/>
        <v/>
      </c>
      <c r="AV1026" s="109" t="str">
        <f t="shared" si="2547"/>
        <v/>
      </c>
      <c r="AW1026" s="110" t="str">
        <f t="shared" si="2547"/>
        <v/>
      </c>
      <c r="AX1026" s="108" t="str">
        <f t="shared" si="2547"/>
        <v/>
      </c>
      <c r="AY1026" s="109" t="str">
        <f t="shared" si="2547"/>
        <v/>
      </c>
      <c r="AZ1026" s="109" t="str">
        <f t="shared" si="2547"/>
        <v/>
      </c>
      <c r="BA1026" s="110" t="str">
        <f t="shared" si="2547"/>
        <v/>
      </c>
      <c r="BB1026" s="108" t="str">
        <f t="shared" si="2547"/>
        <v/>
      </c>
      <c r="BC1026" s="109" t="str">
        <f t="shared" si="2547"/>
        <v/>
      </c>
      <c r="BD1026" s="109" t="str">
        <f t="shared" si="2547"/>
        <v/>
      </c>
      <c r="BE1026" s="110" t="str">
        <f t="shared" si="2547"/>
        <v/>
      </c>
      <c r="BF1026" s="108" t="str">
        <f t="shared" si="2547"/>
        <v/>
      </c>
      <c r="BG1026" s="109" t="str">
        <f t="shared" si="2547"/>
        <v/>
      </c>
      <c r="BH1026" s="109" t="str">
        <f t="shared" si="2547"/>
        <v/>
      </c>
      <c r="BI1026" s="110" t="str">
        <f t="shared" si="2547"/>
        <v/>
      </c>
      <c r="BJ1026" s="108" t="str">
        <f t="shared" si="2547"/>
        <v/>
      </c>
      <c r="BK1026" s="109" t="str">
        <f t="shared" si="2547"/>
        <v/>
      </c>
      <c r="BL1026" s="109" t="str">
        <f t="shared" si="2547"/>
        <v/>
      </c>
      <c r="BM1026" s="110" t="str">
        <f t="shared" si="2547"/>
        <v/>
      </c>
      <c r="BN1026" s="108" t="str">
        <f t="shared" si="2547"/>
        <v/>
      </c>
      <c r="BO1026" s="109" t="str">
        <f t="shared" si="2547"/>
        <v/>
      </c>
      <c r="BP1026" s="109" t="str">
        <f t="shared" si="2547"/>
        <v/>
      </c>
      <c r="BQ1026" s="110" t="str">
        <f t="shared" si="2547"/>
        <v/>
      </c>
      <c r="BR1026" s="108" t="str">
        <f t="shared" si="2547"/>
        <v/>
      </c>
      <c r="BS1026" s="109" t="str">
        <f t="shared" ref="BS1026:DI1026" si="2548">IFERROR(BS1021/BS$999,"")</f>
        <v/>
      </c>
      <c r="BT1026" s="109" t="str">
        <f t="shared" si="2548"/>
        <v/>
      </c>
      <c r="BU1026" s="110" t="str">
        <f t="shared" si="2548"/>
        <v/>
      </c>
      <c r="BV1026" s="108" t="str">
        <f t="shared" si="2548"/>
        <v/>
      </c>
      <c r="BW1026" s="109" t="str">
        <f t="shared" si="2548"/>
        <v/>
      </c>
      <c r="BX1026" s="109" t="str">
        <f t="shared" si="2548"/>
        <v/>
      </c>
      <c r="BY1026" s="110" t="str">
        <f t="shared" si="2548"/>
        <v/>
      </c>
      <c r="BZ1026" s="108" t="str">
        <f t="shared" si="2548"/>
        <v/>
      </c>
      <c r="CA1026" s="109" t="str">
        <f t="shared" si="2548"/>
        <v/>
      </c>
      <c r="CB1026" s="109" t="str">
        <f t="shared" si="2548"/>
        <v/>
      </c>
      <c r="CC1026" s="110" t="str">
        <f t="shared" si="2548"/>
        <v/>
      </c>
      <c r="CD1026" s="108" t="str">
        <f t="shared" si="2548"/>
        <v/>
      </c>
      <c r="CE1026" s="109" t="str">
        <f t="shared" si="2548"/>
        <v/>
      </c>
      <c r="CF1026" s="109" t="str">
        <f t="shared" si="2548"/>
        <v/>
      </c>
      <c r="CG1026" s="110" t="str">
        <f t="shared" si="2548"/>
        <v/>
      </c>
      <c r="CH1026" s="108" t="str">
        <f t="shared" si="2548"/>
        <v/>
      </c>
      <c r="CI1026" s="109" t="str">
        <f t="shared" si="2548"/>
        <v/>
      </c>
      <c r="CJ1026" s="109" t="str">
        <f t="shared" si="2548"/>
        <v/>
      </c>
      <c r="CK1026" s="110" t="str">
        <f t="shared" si="2548"/>
        <v/>
      </c>
      <c r="CL1026" s="108" t="str">
        <f t="shared" si="2548"/>
        <v/>
      </c>
      <c r="CM1026" s="109" t="str">
        <f t="shared" si="2548"/>
        <v/>
      </c>
      <c r="CN1026" s="109" t="str">
        <f t="shared" si="2548"/>
        <v/>
      </c>
      <c r="CO1026" s="110" t="str">
        <f t="shared" si="2548"/>
        <v/>
      </c>
      <c r="CP1026" s="108" t="str">
        <f t="shared" si="2548"/>
        <v/>
      </c>
      <c r="CQ1026" s="109" t="str">
        <f t="shared" si="2548"/>
        <v/>
      </c>
      <c r="CR1026" s="109" t="str">
        <f t="shared" si="2548"/>
        <v/>
      </c>
      <c r="CS1026" s="110" t="str">
        <f t="shared" si="2548"/>
        <v/>
      </c>
      <c r="CT1026" s="108" t="str">
        <f t="shared" si="2548"/>
        <v/>
      </c>
      <c r="CU1026" s="109" t="str">
        <f t="shared" si="2548"/>
        <v/>
      </c>
      <c r="CV1026" s="109" t="str">
        <f t="shared" si="2548"/>
        <v/>
      </c>
      <c r="CW1026" s="110" t="str">
        <f t="shared" si="2548"/>
        <v/>
      </c>
      <c r="CX1026" s="108" t="str">
        <f t="shared" si="2548"/>
        <v/>
      </c>
      <c r="CY1026" s="109" t="str">
        <f t="shared" si="2548"/>
        <v/>
      </c>
      <c r="CZ1026" s="109" t="str">
        <f t="shared" si="2548"/>
        <v/>
      </c>
      <c r="DA1026" s="110" t="str">
        <f t="shared" si="2548"/>
        <v/>
      </c>
      <c r="DB1026" s="108" t="str">
        <f t="shared" si="2548"/>
        <v/>
      </c>
      <c r="DC1026" s="109" t="str">
        <f t="shared" si="2548"/>
        <v/>
      </c>
      <c r="DD1026" s="109" t="str">
        <f t="shared" si="2548"/>
        <v/>
      </c>
      <c r="DE1026" s="110" t="str">
        <f t="shared" si="2548"/>
        <v/>
      </c>
      <c r="DF1026" s="108" t="str">
        <f t="shared" si="2548"/>
        <v/>
      </c>
      <c r="DG1026" s="109" t="str">
        <f t="shared" si="2548"/>
        <v/>
      </c>
      <c r="DH1026" s="109" t="str">
        <f t="shared" si="2548"/>
        <v/>
      </c>
      <c r="DI1026" s="110" t="str">
        <f t="shared" si="2548"/>
        <v/>
      </c>
      <c r="DK1026" s="109" t="str">
        <f t="shared" ref="DK1026:EK1026" si="2549">IFERROR(DK1021/DK$999,"")</f>
        <v/>
      </c>
      <c r="DL1026" s="109" t="str">
        <f t="shared" si="2549"/>
        <v/>
      </c>
      <c r="DM1026" s="109" t="str">
        <f t="shared" si="2549"/>
        <v/>
      </c>
      <c r="DN1026" s="109" t="str">
        <f t="shared" si="2549"/>
        <v/>
      </c>
      <c r="DO1026" s="109" t="str">
        <f t="shared" si="2549"/>
        <v/>
      </c>
      <c r="DP1026" s="109" t="str">
        <f t="shared" si="2549"/>
        <v/>
      </c>
      <c r="DQ1026" s="109" t="str">
        <f t="shared" si="2549"/>
        <v/>
      </c>
      <c r="DR1026" s="109" t="str">
        <f t="shared" si="2549"/>
        <v/>
      </c>
      <c r="DS1026" s="109" t="str">
        <f t="shared" si="2549"/>
        <v/>
      </c>
      <c r="DT1026" s="109" t="str">
        <f t="shared" si="2549"/>
        <v/>
      </c>
      <c r="DU1026" s="109" t="str">
        <f t="shared" si="2549"/>
        <v/>
      </c>
      <c r="DV1026" s="109" t="str">
        <f t="shared" si="2549"/>
        <v/>
      </c>
      <c r="DW1026" s="109" t="str">
        <f t="shared" si="2549"/>
        <v/>
      </c>
      <c r="DX1026" s="109" t="str">
        <f t="shared" si="2549"/>
        <v/>
      </c>
      <c r="DY1026" s="109" t="str">
        <f t="shared" si="2549"/>
        <v/>
      </c>
      <c r="DZ1026" s="109" t="str">
        <f t="shared" si="2549"/>
        <v/>
      </c>
      <c r="EA1026" s="109" t="str">
        <f t="shared" si="2549"/>
        <v/>
      </c>
      <c r="EB1026" s="109" t="str">
        <f t="shared" si="2549"/>
        <v/>
      </c>
      <c r="EC1026" s="109" t="str">
        <f t="shared" si="2549"/>
        <v/>
      </c>
      <c r="ED1026" s="109" t="str">
        <f t="shared" si="2549"/>
        <v/>
      </c>
      <c r="EE1026" s="109" t="str">
        <f t="shared" si="2549"/>
        <v/>
      </c>
      <c r="EF1026" s="109" t="str">
        <f t="shared" si="2549"/>
        <v/>
      </c>
      <c r="EG1026" s="109" t="str">
        <f t="shared" si="2549"/>
        <v/>
      </c>
      <c r="EH1026" s="109" t="str">
        <f t="shared" si="2549"/>
        <v/>
      </c>
      <c r="EI1026" s="109" t="str">
        <f t="shared" si="2549"/>
        <v/>
      </c>
      <c r="EJ1026" s="109" t="str">
        <f t="shared" si="2549"/>
        <v/>
      </c>
      <c r="EK1026" s="109" t="str">
        <f t="shared" si="2549"/>
        <v/>
      </c>
    </row>
    <row r="1027" spans="1:141" x14ac:dyDescent="0.25">
      <c r="A1027" s="129"/>
      <c r="B1027" s="129"/>
      <c r="C1027" s="129"/>
      <c r="D1027" s="129"/>
      <c r="E1027" s="122"/>
      <c r="F1027" s="130"/>
      <c r="G1027" s="122"/>
      <c r="H1027" s="122"/>
      <c r="I1027" s="122"/>
      <c r="J1027" s="130"/>
      <c r="K1027" s="122"/>
      <c r="L1027" s="122"/>
      <c r="M1027" s="122"/>
      <c r="N1027" s="130"/>
      <c r="O1027" s="122"/>
      <c r="P1027" s="122"/>
      <c r="Q1027" s="122"/>
      <c r="R1027" s="130"/>
      <c r="S1027" s="122"/>
      <c r="T1027" s="122"/>
      <c r="U1027" s="122"/>
      <c r="V1027" s="130"/>
      <c r="W1027" s="122"/>
      <c r="X1027" s="122"/>
      <c r="Y1027" s="122"/>
      <c r="Z1027" s="130"/>
      <c r="AA1027" s="122"/>
      <c r="AB1027" s="122"/>
      <c r="AC1027" s="122"/>
      <c r="AD1027" s="130"/>
      <c r="AE1027" s="122"/>
      <c r="AF1027" s="122"/>
      <c r="AG1027" s="122"/>
      <c r="AH1027" s="130"/>
      <c r="AI1027" s="122"/>
      <c r="AJ1027" s="122"/>
      <c r="AK1027" s="122"/>
      <c r="AL1027" s="130"/>
      <c r="AM1027" s="122"/>
      <c r="AN1027" s="122"/>
      <c r="AO1027" s="122"/>
      <c r="AP1027" s="130"/>
      <c r="AQ1027" s="122"/>
      <c r="AR1027" s="122"/>
      <c r="AS1027" s="122"/>
      <c r="AT1027" s="130"/>
      <c r="AU1027" s="122"/>
      <c r="AV1027" s="122"/>
      <c r="AW1027" s="122"/>
      <c r="AX1027" s="130"/>
      <c r="AY1027" s="122"/>
      <c r="AZ1027" s="122"/>
      <c r="BA1027" s="122"/>
      <c r="BB1027" s="130"/>
      <c r="BC1027" s="122"/>
      <c r="BD1027" s="122"/>
      <c r="BE1027" s="122"/>
      <c r="BF1027" s="130"/>
      <c r="BG1027" s="122"/>
      <c r="BH1027" s="122"/>
      <c r="BI1027" s="122"/>
      <c r="BJ1027" s="130"/>
      <c r="BK1027" s="122"/>
      <c r="BL1027" s="122"/>
      <c r="BM1027" s="122"/>
      <c r="BN1027" s="130"/>
      <c r="BO1027" s="122"/>
      <c r="BP1027" s="122"/>
      <c r="BQ1027" s="122"/>
      <c r="BR1027" s="130"/>
      <c r="BS1027" s="122"/>
      <c r="BT1027" s="122"/>
      <c r="BU1027" s="122"/>
      <c r="BV1027" s="130"/>
      <c r="BW1027" s="122"/>
      <c r="BX1027" s="122"/>
      <c r="BY1027" s="122"/>
      <c r="BZ1027" s="130"/>
      <c r="CA1027" s="122"/>
      <c r="CB1027" s="122"/>
      <c r="CC1027" s="122"/>
      <c r="CD1027" s="130"/>
      <c r="CE1027" s="122"/>
      <c r="CF1027" s="122"/>
      <c r="CG1027" s="122"/>
      <c r="CH1027" s="130"/>
      <c r="CI1027" s="122"/>
      <c r="CJ1027" s="122"/>
      <c r="CK1027" s="122"/>
      <c r="CL1027" s="130"/>
      <c r="CM1027" s="122"/>
      <c r="CN1027" s="122"/>
      <c r="CO1027" s="122"/>
      <c r="CP1027" s="130"/>
      <c r="CQ1027" s="122"/>
      <c r="CR1027" s="122"/>
      <c r="CS1027" s="122"/>
      <c r="CT1027" s="130"/>
      <c r="CU1027" s="122"/>
      <c r="CV1027" s="122"/>
      <c r="CW1027" s="122"/>
      <c r="CX1027" s="130"/>
      <c r="CY1027" s="122"/>
      <c r="CZ1027" s="122"/>
      <c r="DA1027" s="122"/>
      <c r="DB1027" s="130"/>
      <c r="DC1027" s="122"/>
      <c r="DD1027" s="122"/>
      <c r="DE1027" s="122"/>
      <c r="DF1027" s="130"/>
      <c r="DG1027" s="122"/>
      <c r="DH1027" s="122"/>
      <c r="DI1027" s="131"/>
      <c r="DK1027" s="122"/>
      <c r="DL1027" s="122"/>
      <c r="DM1027" s="122"/>
      <c r="DN1027" s="122"/>
      <c r="DO1027" s="122"/>
      <c r="DP1027" s="122"/>
      <c r="DQ1027" s="122"/>
      <c r="DR1027" s="122"/>
      <c r="DS1027" s="122"/>
      <c r="DT1027" s="122"/>
      <c r="DU1027" s="122"/>
      <c r="DV1027" s="122"/>
      <c r="DW1027" s="122"/>
      <c r="DX1027" s="122"/>
      <c r="DY1027" s="122"/>
      <c r="DZ1027" s="122"/>
      <c r="EA1027" s="122"/>
      <c r="EB1027" s="122"/>
      <c r="EC1027" s="122"/>
      <c r="ED1027" s="122"/>
      <c r="EE1027" s="122"/>
      <c r="EF1027" s="122"/>
      <c r="EG1027" s="122"/>
      <c r="EH1027" s="122"/>
      <c r="EI1027" s="122"/>
      <c r="EJ1027" s="122"/>
      <c r="EK1027" s="122"/>
    </row>
    <row r="1028" spans="1:141" x14ac:dyDescent="0.25">
      <c r="A1028" s="129"/>
      <c r="B1028" s="129"/>
      <c r="C1028" s="129"/>
      <c r="D1028" s="129"/>
      <c r="E1028" s="275"/>
      <c r="F1028" s="276"/>
      <c r="G1028" s="275"/>
      <c r="H1028" s="275"/>
      <c r="I1028" s="275"/>
      <c r="J1028" s="276"/>
      <c r="K1028" s="275"/>
      <c r="L1028" s="275"/>
      <c r="M1028" s="275"/>
      <c r="N1028" s="276"/>
      <c r="O1028" s="275"/>
      <c r="P1028" s="275"/>
      <c r="Q1028" s="275"/>
      <c r="R1028" s="276"/>
      <c r="S1028" s="275"/>
      <c r="T1028" s="275"/>
      <c r="U1028" s="275"/>
      <c r="V1028" s="276"/>
      <c r="W1028" s="275"/>
      <c r="X1028" s="275"/>
      <c r="Y1028" s="275"/>
      <c r="Z1028" s="276"/>
      <c r="AA1028" s="275"/>
      <c r="AB1028" s="275"/>
      <c r="AC1028" s="275"/>
      <c r="AD1028" s="276"/>
      <c r="AE1028" s="275"/>
      <c r="AF1028" s="275"/>
      <c r="AG1028" s="275"/>
      <c r="AH1028" s="276"/>
      <c r="AI1028" s="275"/>
      <c r="AJ1028" s="275"/>
      <c r="AK1028" s="275"/>
      <c r="AL1028" s="276"/>
      <c r="AM1028" s="275"/>
      <c r="AN1028" s="275"/>
      <c r="AO1028" s="275"/>
      <c r="AP1028" s="276"/>
      <c r="AQ1028" s="275"/>
      <c r="AR1028" s="275"/>
      <c r="AS1028" s="275"/>
      <c r="AT1028" s="276"/>
      <c r="AU1028" s="275"/>
      <c r="AV1028" s="275"/>
      <c r="AW1028" s="275"/>
      <c r="AX1028" s="276"/>
      <c r="AY1028" s="275"/>
      <c r="AZ1028" s="275"/>
      <c r="BA1028" s="275"/>
      <c r="BB1028" s="276"/>
      <c r="BC1028" s="275"/>
      <c r="BD1028" s="275"/>
      <c r="BE1028" s="275"/>
      <c r="BF1028" s="276"/>
      <c r="BG1028" s="275"/>
      <c r="BH1028" s="275"/>
      <c r="BI1028" s="275"/>
      <c r="BJ1028" s="276"/>
      <c r="BK1028" s="275"/>
      <c r="BL1028" s="275"/>
      <c r="BM1028" s="275"/>
      <c r="BN1028" s="276"/>
      <c r="BO1028" s="275"/>
      <c r="BP1028" s="275"/>
      <c r="BQ1028" s="275"/>
      <c r="BR1028" s="276"/>
      <c r="BS1028" s="275"/>
      <c r="BT1028" s="275"/>
      <c r="BU1028" s="275"/>
      <c r="BV1028" s="276"/>
      <c r="BW1028" s="275"/>
      <c r="BX1028" s="275"/>
      <c r="BY1028" s="275"/>
      <c r="BZ1028" s="276"/>
      <c r="CA1028" s="275"/>
      <c r="CB1028" s="275"/>
      <c r="CC1028" s="275"/>
      <c r="CD1028" s="276"/>
      <c r="CE1028" s="275"/>
      <c r="CF1028" s="275"/>
      <c r="CG1028" s="275"/>
      <c r="CH1028" s="276"/>
      <c r="CI1028" s="275"/>
      <c r="CJ1028" s="275"/>
      <c r="CK1028" s="275"/>
      <c r="CL1028" s="276"/>
      <c r="CM1028" s="275"/>
      <c r="CN1028" s="275"/>
      <c r="CO1028" s="275"/>
      <c r="CP1028" s="276"/>
      <c r="CQ1028" s="275"/>
      <c r="CR1028" s="275"/>
      <c r="CS1028" s="275"/>
      <c r="CT1028" s="276"/>
      <c r="CU1028" s="275"/>
      <c r="CV1028" s="275"/>
      <c r="CW1028" s="275"/>
      <c r="CX1028" s="276"/>
      <c r="CY1028" s="275"/>
      <c r="CZ1028" s="275"/>
      <c r="DA1028" s="275"/>
      <c r="DB1028" s="276"/>
      <c r="DC1028" s="275"/>
      <c r="DD1028" s="275"/>
      <c r="DE1028" s="275"/>
      <c r="DF1028" s="276"/>
      <c r="DG1028" s="275"/>
      <c r="DH1028" s="275"/>
      <c r="DI1028" s="277"/>
      <c r="DK1028" s="275"/>
      <c r="DL1028" s="275"/>
      <c r="DM1028" s="275"/>
      <c r="DN1028" s="275"/>
      <c r="DO1028" s="275"/>
      <c r="DP1028" s="275"/>
      <c r="DQ1028" s="275"/>
      <c r="DR1028" s="275"/>
      <c r="DS1028" s="275"/>
      <c r="DT1028" s="275"/>
      <c r="DU1028" s="275"/>
      <c r="DV1028" s="275"/>
      <c r="DW1028" s="275"/>
      <c r="DX1028" s="275"/>
      <c r="DY1028" s="275"/>
      <c r="DZ1028" s="275"/>
      <c r="EA1028" s="275"/>
      <c r="EB1028" s="275"/>
      <c r="EC1028" s="275"/>
      <c r="ED1028" s="275"/>
      <c r="EE1028" s="275"/>
      <c r="EF1028" s="275"/>
      <c r="EG1028" s="275"/>
      <c r="EH1028" s="275"/>
      <c r="EI1028" s="275"/>
      <c r="EJ1028" s="275"/>
      <c r="EK1028" s="275"/>
    </row>
    <row r="1029" spans="1:141" s="36" customFormat="1" x14ac:dyDescent="0.25">
      <c r="A1029" s="170"/>
      <c r="B1029" s="170"/>
      <c r="C1029" s="171"/>
      <c r="D1029" s="170"/>
      <c r="E1029" s="36" t="s">
        <v>42</v>
      </c>
      <c r="F1029" s="105" t="str">
        <f>IFERROR(CHOOSE($E$997,F1030,F1031,F1032),"")</f>
        <v/>
      </c>
      <c r="G1029" s="106" t="str">
        <f t="shared" ref="G1029" si="2550">IFERROR(CHOOSE($E$997,G1030,G1031,G1032),"")</f>
        <v/>
      </c>
      <c r="H1029" s="106" t="str">
        <f t="shared" ref="H1029" si="2551">IFERROR(CHOOSE($E$997,H1030,H1031,H1032),"")</f>
        <v/>
      </c>
      <c r="I1029" s="107" t="str">
        <f t="shared" ref="I1029" si="2552">IFERROR(CHOOSE($E$997,I1030,I1031,I1032),"")</f>
        <v/>
      </c>
      <c r="J1029" s="105" t="str">
        <f t="shared" ref="J1029" si="2553">IFERROR(CHOOSE($E$997,J1030,J1031,J1032),"")</f>
        <v/>
      </c>
      <c r="K1029" s="106" t="str">
        <f t="shared" ref="K1029" si="2554">IFERROR(CHOOSE($E$997,K1030,K1031,K1032),"")</f>
        <v/>
      </c>
      <c r="L1029" s="106" t="str">
        <f t="shared" ref="L1029" si="2555">IFERROR(CHOOSE($E$997,L1030,L1031,L1032),"")</f>
        <v/>
      </c>
      <c r="M1029" s="107" t="str">
        <f t="shared" ref="M1029" si="2556">IFERROR(CHOOSE($E$997,M1030,M1031,M1032),"")</f>
        <v/>
      </c>
      <c r="N1029" s="105" t="str">
        <f t="shared" ref="N1029" si="2557">IFERROR(CHOOSE($E$997,N1030,N1031,N1032),"")</f>
        <v/>
      </c>
      <c r="O1029" s="106" t="str">
        <f t="shared" ref="O1029" si="2558">IFERROR(CHOOSE($E$997,O1030,O1031,O1032),"")</f>
        <v/>
      </c>
      <c r="P1029" s="106" t="str">
        <f t="shared" ref="P1029" si="2559">IFERROR(CHOOSE($E$997,P1030,P1031,P1032),"")</f>
        <v/>
      </c>
      <c r="Q1029" s="107" t="str">
        <f t="shared" ref="Q1029" si="2560">IFERROR(CHOOSE($E$997,Q1030,Q1031,Q1032),"")</f>
        <v/>
      </c>
      <c r="R1029" s="105" t="str">
        <f t="shared" ref="R1029" si="2561">IFERROR(CHOOSE($E$997,R1030,R1031,R1032),"")</f>
        <v/>
      </c>
      <c r="S1029" s="106" t="str">
        <f t="shared" ref="S1029" si="2562">IFERROR(CHOOSE($E$997,S1030,S1031,S1032),"")</f>
        <v/>
      </c>
      <c r="T1029" s="106" t="str">
        <f t="shared" ref="T1029" si="2563">IFERROR(CHOOSE($E$997,T1030,T1031,T1032),"")</f>
        <v/>
      </c>
      <c r="U1029" s="107" t="str">
        <f t="shared" ref="U1029" si="2564">IFERROR(CHOOSE($E$997,U1030,U1031,U1032),"")</f>
        <v/>
      </c>
      <c r="V1029" s="105" t="str">
        <f t="shared" ref="V1029" si="2565">IFERROR(CHOOSE($E$997,V1030,V1031,V1032),"")</f>
        <v/>
      </c>
      <c r="W1029" s="106" t="str">
        <f t="shared" ref="W1029" si="2566">IFERROR(CHOOSE($E$997,W1030,W1031,W1032),"")</f>
        <v/>
      </c>
      <c r="X1029" s="106" t="str">
        <f t="shared" ref="X1029" si="2567">IFERROR(CHOOSE($E$997,X1030,X1031,X1032),"")</f>
        <v/>
      </c>
      <c r="Y1029" s="107" t="str">
        <f t="shared" ref="Y1029" si="2568">IFERROR(CHOOSE($E$997,Y1030,Y1031,Y1032),"")</f>
        <v/>
      </c>
      <c r="Z1029" s="105" t="str">
        <f t="shared" ref="Z1029" si="2569">IFERROR(CHOOSE($E$997,Z1030,Z1031,Z1032),"")</f>
        <v/>
      </c>
      <c r="AA1029" s="106" t="str">
        <f t="shared" ref="AA1029" si="2570">IFERROR(CHOOSE($E$997,AA1030,AA1031,AA1032),"")</f>
        <v/>
      </c>
      <c r="AB1029" s="106" t="str">
        <f t="shared" ref="AB1029" si="2571">IFERROR(CHOOSE($E$997,AB1030,AB1031,AB1032),"")</f>
        <v/>
      </c>
      <c r="AC1029" s="107" t="str">
        <f t="shared" ref="AC1029" si="2572">IFERROR(CHOOSE($E$997,AC1030,AC1031,AC1032),"")</f>
        <v/>
      </c>
      <c r="AD1029" s="105" t="str">
        <f t="shared" ref="AD1029" si="2573">IFERROR(CHOOSE($E$997,AD1030,AD1031,AD1032),"")</f>
        <v/>
      </c>
      <c r="AE1029" s="106" t="str">
        <f t="shared" ref="AE1029" si="2574">IFERROR(CHOOSE($E$997,AE1030,AE1031,AE1032),"")</f>
        <v/>
      </c>
      <c r="AF1029" s="106" t="str">
        <f t="shared" ref="AF1029" si="2575">IFERROR(CHOOSE($E$997,AF1030,AF1031,AF1032),"")</f>
        <v/>
      </c>
      <c r="AG1029" s="107" t="str">
        <f t="shared" ref="AG1029" si="2576">IFERROR(CHOOSE($E$997,AG1030,AG1031,AG1032),"")</f>
        <v/>
      </c>
      <c r="AH1029" s="105" t="str">
        <f t="shared" ref="AH1029" si="2577">IFERROR(CHOOSE($E$997,AH1030,AH1031,AH1032),"")</f>
        <v/>
      </c>
      <c r="AI1029" s="106" t="str">
        <f t="shared" ref="AI1029" si="2578">IFERROR(CHOOSE($E$997,AI1030,AI1031,AI1032),"")</f>
        <v/>
      </c>
      <c r="AJ1029" s="106" t="str">
        <f t="shared" ref="AJ1029" si="2579">IFERROR(CHOOSE($E$997,AJ1030,AJ1031,AJ1032),"")</f>
        <v/>
      </c>
      <c r="AK1029" s="107" t="str">
        <f t="shared" ref="AK1029" si="2580">IFERROR(CHOOSE($E$997,AK1030,AK1031,AK1032),"")</f>
        <v/>
      </c>
      <c r="AL1029" s="105" t="str">
        <f t="shared" ref="AL1029" si="2581">IFERROR(CHOOSE($E$997,AL1030,AL1031,AL1032),"")</f>
        <v/>
      </c>
      <c r="AM1029" s="106" t="str">
        <f t="shared" ref="AM1029" si="2582">IFERROR(CHOOSE($E$997,AM1030,AM1031,AM1032),"")</f>
        <v/>
      </c>
      <c r="AN1029" s="106" t="str">
        <f t="shared" ref="AN1029" si="2583">IFERROR(CHOOSE($E$997,AN1030,AN1031,AN1032),"")</f>
        <v/>
      </c>
      <c r="AO1029" s="107" t="str">
        <f t="shared" ref="AO1029" si="2584">IFERROR(CHOOSE($E$997,AO1030,AO1031,AO1032),"")</f>
        <v/>
      </c>
      <c r="AP1029" s="105" t="str">
        <f t="shared" ref="AP1029" si="2585">IFERROR(CHOOSE($E$997,AP1030,AP1031,AP1032),"")</f>
        <v/>
      </c>
      <c r="AQ1029" s="106" t="str">
        <f t="shared" ref="AQ1029" si="2586">IFERROR(CHOOSE($E$997,AQ1030,AQ1031,AQ1032),"")</f>
        <v/>
      </c>
      <c r="AR1029" s="106" t="str">
        <f t="shared" ref="AR1029" si="2587">IFERROR(CHOOSE($E$997,AR1030,AR1031,AR1032),"")</f>
        <v/>
      </c>
      <c r="AS1029" s="107" t="str">
        <f t="shared" ref="AS1029" si="2588">IFERROR(CHOOSE($E$997,AS1030,AS1031,AS1032),"")</f>
        <v/>
      </c>
      <c r="AT1029" s="105" t="str">
        <f t="shared" ref="AT1029" si="2589">IFERROR(CHOOSE($E$997,AT1030,AT1031,AT1032),"")</f>
        <v/>
      </c>
      <c r="AU1029" s="106" t="str">
        <f t="shared" ref="AU1029" si="2590">IFERROR(CHOOSE($E$997,AU1030,AU1031,AU1032),"")</f>
        <v/>
      </c>
      <c r="AV1029" s="106" t="str">
        <f t="shared" ref="AV1029" si="2591">IFERROR(CHOOSE($E$997,AV1030,AV1031,AV1032),"")</f>
        <v/>
      </c>
      <c r="AW1029" s="107" t="str">
        <f t="shared" ref="AW1029" si="2592">IFERROR(CHOOSE($E$997,AW1030,AW1031,AW1032),"")</f>
        <v/>
      </c>
      <c r="AX1029" s="105" t="str">
        <f t="shared" ref="AX1029" si="2593">IFERROR(CHOOSE($E$997,AX1030,AX1031,AX1032),"")</f>
        <v/>
      </c>
      <c r="AY1029" s="106" t="str">
        <f t="shared" ref="AY1029" si="2594">IFERROR(CHOOSE($E$997,AY1030,AY1031,AY1032),"")</f>
        <v/>
      </c>
      <c r="AZ1029" s="106" t="str">
        <f t="shared" ref="AZ1029" si="2595">IFERROR(CHOOSE($E$997,AZ1030,AZ1031,AZ1032),"")</f>
        <v/>
      </c>
      <c r="BA1029" s="107" t="str">
        <f t="shared" ref="BA1029" si="2596">IFERROR(CHOOSE($E$997,BA1030,BA1031,BA1032),"")</f>
        <v/>
      </c>
      <c r="BB1029" s="105" t="str">
        <f t="shared" ref="BB1029" si="2597">IFERROR(CHOOSE($E$997,BB1030,BB1031,BB1032),"")</f>
        <v/>
      </c>
      <c r="BC1029" s="106" t="str">
        <f t="shared" ref="BC1029" si="2598">IFERROR(CHOOSE($E$997,BC1030,BC1031,BC1032),"")</f>
        <v/>
      </c>
      <c r="BD1029" s="106" t="str">
        <f t="shared" ref="BD1029" si="2599">IFERROR(CHOOSE($E$997,BD1030,BD1031,BD1032),"")</f>
        <v/>
      </c>
      <c r="BE1029" s="107" t="str">
        <f t="shared" ref="BE1029" si="2600">IFERROR(CHOOSE($E$997,BE1030,BE1031,BE1032),"")</f>
        <v/>
      </c>
      <c r="BF1029" s="105" t="str">
        <f t="shared" ref="BF1029" si="2601">IFERROR(CHOOSE($E$997,BF1030,BF1031,BF1032),"")</f>
        <v/>
      </c>
      <c r="BG1029" s="106" t="str">
        <f t="shared" ref="BG1029" si="2602">IFERROR(CHOOSE($E$997,BG1030,BG1031,BG1032),"")</f>
        <v/>
      </c>
      <c r="BH1029" s="106" t="str">
        <f t="shared" ref="BH1029" si="2603">IFERROR(CHOOSE($E$997,BH1030,BH1031,BH1032),"")</f>
        <v/>
      </c>
      <c r="BI1029" s="107" t="str">
        <f t="shared" ref="BI1029" si="2604">IFERROR(CHOOSE($E$997,BI1030,BI1031,BI1032),"")</f>
        <v/>
      </c>
      <c r="BJ1029" s="105" t="str">
        <f t="shared" ref="BJ1029" si="2605">IFERROR(CHOOSE($E$997,BJ1030,BJ1031,BJ1032),"")</f>
        <v/>
      </c>
      <c r="BK1029" s="106" t="str">
        <f t="shared" ref="BK1029" si="2606">IFERROR(CHOOSE($E$997,BK1030,BK1031,BK1032),"")</f>
        <v/>
      </c>
      <c r="BL1029" s="106" t="str">
        <f t="shared" ref="BL1029" si="2607">IFERROR(CHOOSE($E$997,BL1030,BL1031,BL1032),"")</f>
        <v/>
      </c>
      <c r="BM1029" s="107" t="str">
        <f t="shared" ref="BM1029" si="2608">IFERROR(CHOOSE($E$997,BM1030,BM1031,BM1032),"")</f>
        <v/>
      </c>
      <c r="BN1029" s="105" t="str">
        <f t="shared" ref="BN1029" si="2609">IFERROR(CHOOSE($E$997,BN1030,BN1031,BN1032),"")</f>
        <v/>
      </c>
      <c r="BO1029" s="106" t="str">
        <f t="shared" ref="BO1029" si="2610">IFERROR(CHOOSE($E$997,BO1030,BO1031,BO1032),"")</f>
        <v/>
      </c>
      <c r="BP1029" s="106" t="str">
        <f t="shared" ref="BP1029" si="2611">IFERROR(CHOOSE($E$997,BP1030,BP1031,BP1032),"")</f>
        <v/>
      </c>
      <c r="BQ1029" s="107" t="str">
        <f t="shared" ref="BQ1029" si="2612">IFERROR(CHOOSE($E$997,BQ1030,BQ1031,BQ1032),"")</f>
        <v/>
      </c>
      <c r="BR1029" s="105" t="str">
        <f t="shared" ref="BR1029" si="2613">IFERROR(CHOOSE($E$997,BR1030,BR1031,BR1032),"")</f>
        <v/>
      </c>
      <c r="BS1029" s="106" t="str">
        <f t="shared" ref="BS1029" si="2614">IFERROR(CHOOSE($E$997,BS1030,BS1031,BS1032),"")</f>
        <v/>
      </c>
      <c r="BT1029" s="106" t="str">
        <f t="shared" ref="BT1029" si="2615">IFERROR(CHOOSE($E$997,BT1030,BT1031,BT1032),"")</f>
        <v/>
      </c>
      <c r="BU1029" s="107" t="str">
        <f t="shared" ref="BU1029" si="2616">IFERROR(CHOOSE($E$997,BU1030,BU1031,BU1032),"")</f>
        <v/>
      </c>
      <c r="BV1029" s="105" t="str">
        <f t="shared" ref="BV1029" si="2617">IFERROR(CHOOSE($E$997,BV1030,BV1031,BV1032),"")</f>
        <v/>
      </c>
      <c r="BW1029" s="106" t="str">
        <f t="shared" ref="BW1029" si="2618">IFERROR(CHOOSE($E$997,BW1030,BW1031,BW1032),"")</f>
        <v/>
      </c>
      <c r="BX1029" s="106" t="str">
        <f t="shared" ref="BX1029" si="2619">IFERROR(CHOOSE($E$997,BX1030,BX1031,BX1032),"")</f>
        <v/>
      </c>
      <c r="BY1029" s="107" t="str">
        <f t="shared" ref="BY1029" si="2620">IFERROR(CHOOSE($E$997,BY1030,BY1031,BY1032),"")</f>
        <v/>
      </c>
      <c r="BZ1029" s="105" t="str">
        <f t="shared" ref="BZ1029" si="2621">IFERROR(CHOOSE($E$997,BZ1030,BZ1031,BZ1032),"")</f>
        <v/>
      </c>
      <c r="CA1029" s="106" t="str">
        <f t="shared" ref="CA1029" si="2622">IFERROR(CHOOSE($E$997,CA1030,CA1031,CA1032),"")</f>
        <v/>
      </c>
      <c r="CB1029" s="106" t="str">
        <f t="shared" ref="CB1029" si="2623">IFERROR(CHOOSE($E$997,CB1030,CB1031,CB1032),"")</f>
        <v/>
      </c>
      <c r="CC1029" s="107" t="str">
        <f t="shared" ref="CC1029" si="2624">IFERROR(CHOOSE($E$997,CC1030,CC1031,CC1032),"")</f>
        <v/>
      </c>
      <c r="CD1029" s="105" t="str">
        <f t="shared" ref="CD1029" si="2625">IFERROR(CHOOSE($E$997,CD1030,CD1031,CD1032),"")</f>
        <v/>
      </c>
      <c r="CE1029" s="106" t="str">
        <f t="shared" ref="CE1029" si="2626">IFERROR(CHOOSE($E$997,CE1030,CE1031,CE1032),"")</f>
        <v/>
      </c>
      <c r="CF1029" s="106" t="str">
        <f t="shared" ref="CF1029" si="2627">IFERROR(CHOOSE($E$997,CF1030,CF1031,CF1032),"")</f>
        <v/>
      </c>
      <c r="CG1029" s="107" t="str">
        <f t="shared" ref="CG1029" si="2628">IFERROR(CHOOSE($E$997,CG1030,CG1031,CG1032),"")</f>
        <v/>
      </c>
      <c r="CH1029" s="105" t="str">
        <f t="shared" ref="CH1029" si="2629">IFERROR(CHOOSE($E$997,CH1030,CH1031,CH1032),"")</f>
        <v/>
      </c>
      <c r="CI1029" s="106" t="str">
        <f t="shared" ref="CI1029" si="2630">IFERROR(CHOOSE($E$997,CI1030,CI1031,CI1032),"")</f>
        <v/>
      </c>
      <c r="CJ1029" s="106" t="str">
        <f t="shared" ref="CJ1029" si="2631">IFERROR(CHOOSE($E$997,CJ1030,CJ1031,CJ1032),"")</f>
        <v/>
      </c>
      <c r="CK1029" s="107" t="str">
        <f t="shared" ref="CK1029" si="2632">IFERROR(CHOOSE($E$997,CK1030,CK1031,CK1032),"")</f>
        <v/>
      </c>
      <c r="CL1029" s="105" t="str">
        <f t="shared" ref="CL1029" si="2633">IFERROR(CHOOSE($E$997,CL1030,CL1031,CL1032),"")</f>
        <v/>
      </c>
      <c r="CM1029" s="106" t="str">
        <f t="shared" ref="CM1029" si="2634">IFERROR(CHOOSE($E$997,CM1030,CM1031,CM1032),"")</f>
        <v/>
      </c>
      <c r="CN1029" s="106" t="str">
        <f t="shared" ref="CN1029" si="2635">IFERROR(CHOOSE($E$997,CN1030,CN1031,CN1032),"")</f>
        <v/>
      </c>
      <c r="CO1029" s="107" t="str">
        <f t="shared" ref="CO1029" si="2636">IFERROR(CHOOSE($E$997,CO1030,CO1031,CO1032),"")</f>
        <v/>
      </c>
      <c r="CP1029" s="105" t="str">
        <f t="shared" ref="CP1029" si="2637">IFERROR(CHOOSE($E$997,CP1030,CP1031,CP1032),"")</f>
        <v/>
      </c>
      <c r="CQ1029" s="106" t="str">
        <f t="shared" ref="CQ1029" si="2638">IFERROR(CHOOSE($E$997,CQ1030,CQ1031,CQ1032),"")</f>
        <v/>
      </c>
      <c r="CR1029" s="106" t="str">
        <f t="shared" ref="CR1029" si="2639">IFERROR(CHOOSE($E$997,CR1030,CR1031,CR1032),"")</f>
        <v/>
      </c>
      <c r="CS1029" s="107" t="str">
        <f t="shared" ref="CS1029" si="2640">IFERROR(CHOOSE($E$997,CS1030,CS1031,CS1032),"")</f>
        <v/>
      </c>
      <c r="CT1029" s="105" t="str">
        <f t="shared" ref="CT1029" si="2641">IFERROR(CHOOSE($E$997,CT1030,CT1031,CT1032),"")</f>
        <v/>
      </c>
      <c r="CU1029" s="106" t="str">
        <f t="shared" ref="CU1029" si="2642">IFERROR(CHOOSE($E$997,CU1030,CU1031,CU1032),"")</f>
        <v/>
      </c>
      <c r="CV1029" s="106" t="str">
        <f t="shared" ref="CV1029" si="2643">IFERROR(CHOOSE($E$997,CV1030,CV1031,CV1032),"")</f>
        <v/>
      </c>
      <c r="CW1029" s="107" t="str">
        <f t="shared" ref="CW1029" si="2644">IFERROR(CHOOSE($E$997,CW1030,CW1031,CW1032),"")</f>
        <v/>
      </c>
      <c r="CX1029" s="105" t="str">
        <f t="shared" ref="CX1029" si="2645">IFERROR(CHOOSE($E$997,CX1030,CX1031,CX1032),"")</f>
        <v/>
      </c>
      <c r="CY1029" s="106" t="str">
        <f t="shared" ref="CY1029" si="2646">IFERROR(CHOOSE($E$997,CY1030,CY1031,CY1032),"")</f>
        <v/>
      </c>
      <c r="CZ1029" s="106" t="str">
        <f t="shared" ref="CZ1029" si="2647">IFERROR(CHOOSE($E$997,CZ1030,CZ1031,CZ1032),"")</f>
        <v/>
      </c>
      <c r="DA1029" s="107" t="str">
        <f t="shared" ref="DA1029" si="2648">IFERROR(CHOOSE($E$997,DA1030,DA1031,DA1032),"")</f>
        <v/>
      </c>
      <c r="DB1029" s="105" t="str">
        <f t="shared" ref="DB1029" si="2649">IFERROR(CHOOSE($E$997,DB1030,DB1031,DB1032),"")</f>
        <v/>
      </c>
      <c r="DC1029" s="106" t="str">
        <f t="shared" ref="DC1029" si="2650">IFERROR(CHOOSE($E$997,DC1030,DC1031,DC1032),"")</f>
        <v/>
      </c>
      <c r="DD1029" s="106" t="str">
        <f t="shared" ref="DD1029" si="2651">IFERROR(CHOOSE($E$997,DD1030,DD1031,DD1032),"")</f>
        <v/>
      </c>
      <c r="DE1029" s="107" t="str">
        <f t="shared" ref="DE1029" si="2652">IFERROR(CHOOSE($E$997,DE1030,DE1031,DE1032),"")</f>
        <v/>
      </c>
      <c r="DF1029" s="105" t="str">
        <f t="shared" ref="DF1029" si="2653">IFERROR(CHOOSE($E$997,DF1030,DF1031,DF1032),"")</f>
        <v/>
      </c>
      <c r="DG1029" s="106" t="str">
        <f t="shared" ref="DG1029" si="2654">IFERROR(CHOOSE($E$997,DG1030,DG1031,DG1032),"")</f>
        <v/>
      </c>
      <c r="DH1029" s="106" t="str">
        <f t="shared" ref="DH1029" si="2655">IFERROR(CHOOSE($E$997,DH1030,DH1031,DH1032),"")</f>
        <v/>
      </c>
      <c r="DI1029" s="107" t="str">
        <f t="shared" ref="DI1029" si="2656">IFERROR(CHOOSE($E$997,DI1030,DI1031,DI1032),"")</f>
        <v/>
      </c>
      <c r="DJ1029" s="148"/>
      <c r="DK1029" s="106" t="str">
        <f t="shared" ref="DK1029" si="2657">IFERROR(CHOOSE($E$997,DK1030,DK1031,DK1032),"")</f>
        <v/>
      </c>
      <c r="DL1029" s="106" t="str">
        <f t="shared" ref="DL1029" si="2658">IFERROR(CHOOSE($E$997,DL1030,DL1031,DL1032),"")</f>
        <v/>
      </c>
      <c r="DM1029" s="106" t="str">
        <f t="shared" ref="DM1029" si="2659">IFERROR(CHOOSE($E$997,DM1030,DM1031,DM1032),"")</f>
        <v/>
      </c>
      <c r="DN1029" s="106" t="str">
        <f t="shared" ref="DN1029" si="2660">IFERROR(CHOOSE($E$997,DN1030,DN1031,DN1032),"")</f>
        <v/>
      </c>
      <c r="DO1029" s="106" t="str">
        <f t="shared" ref="DO1029" si="2661">IFERROR(CHOOSE($E$997,DO1030,DO1031,DO1032),"")</f>
        <v/>
      </c>
      <c r="DP1029" s="106" t="str">
        <f t="shared" ref="DP1029" si="2662">IFERROR(CHOOSE($E$997,DP1030,DP1031,DP1032),"")</f>
        <v/>
      </c>
      <c r="DQ1029" s="106" t="str">
        <f t="shared" ref="DQ1029" si="2663">IFERROR(CHOOSE($E$997,DQ1030,DQ1031,DQ1032),"")</f>
        <v/>
      </c>
      <c r="DR1029" s="106" t="str">
        <f t="shared" ref="DR1029" si="2664">IFERROR(CHOOSE($E$997,DR1030,DR1031,DR1032),"")</f>
        <v/>
      </c>
      <c r="DS1029" s="106" t="str">
        <f t="shared" ref="DS1029" si="2665">IFERROR(CHOOSE($E$997,DS1030,DS1031,DS1032),"")</f>
        <v/>
      </c>
      <c r="DT1029" s="106" t="str">
        <f t="shared" ref="DT1029" si="2666">IFERROR(CHOOSE($E$997,DT1030,DT1031,DT1032),"")</f>
        <v/>
      </c>
      <c r="DU1029" s="106" t="str">
        <f t="shared" ref="DU1029" si="2667">IFERROR(CHOOSE($E$997,DU1030,DU1031,DU1032),"")</f>
        <v/>
      </c>
      <c r="DV1029" s="106" t="str">
        <f t="shared" ref="DV1029" si="2668">IFERROR(CHOOSE($E$997,DV1030,DV1031,DV1032),"")</f>
        <v/>
      </c>
      <c r="DW1029" s="106" t="str">
        <f t="shared" ref="DW1029" si="2669">IFERROR(CHOOSE($E$997,DW1030,DW1031,DW1032),"")</f>
        <v/>
      </c>
      <c r="DX1029" s="106" t="str">
        <f t="shared" ref="DX1029" si="2670">IFERROR(CHOOSE($E$997,DX1030,DX1031,DX1032),"")</f>
        <v/>
      </c>
      <c r="DY1029" s="106" t="str">
        <f t="shared" ref="DY1029" si="2671">IFERROR(CHOOSE($E$997,DY1030,DY1031,DY1032),"")</f>
        <v/>
      </c>
      <c r="DZ1029" s="106" t="str">
        <f t="shared" ref="DZ1029" si="2672">IFERROR(CHOOSE($E$997,DZ1030,DZ1031,DZ1032),"")</f>
        <v/>
      </c>
      <c r="EA1029" s="106" t="str">
        <f t="shared" ref="EA1029" si="2673">IFERROR(CHOOSE($E$997,EA1030,EA1031,EA1032),"")</f>
        <v/>
      </c>
      <c r="EB1029" s="106" t="str">
        <f t="shared" ref="EB1029" si="2674">IFERROR(CHOOSE($E$997,EB1030,EB1031,EB1032),"")</f>
        <v/>
      </c>
      <c r="EC1029" s="106" t="str">
        <f t="shared" ref="EC1029" si="2675">IFERROR(CHOOSE($E$997,EC1030,EC1031,EC1032),"")</f>
        <v/>
      </c>
      <c r="ED1029" s="106" t="str">
        <f t="shared" ref="ED1029" si="2676">IFERROR(CHOOSE($E$997,ED1030,ED1031,ED1032),"")</f>
        <v/>
      </c>
      <c r="EE1029" s="106" t="str">
        <f t="shared" ref="EE1029" si="2677">IFERROR(CHOOSE($E$997,EE1030,EE1031,EE1032),"")</f>
        <v/>
      </c>
      <c r="EF1029" s="106" t="str">
        <f t="shared" ref="EF1029" si="2678">IFERROR(CHOOSE($E$997,EF1030,EF1031,EF1032),"")</f>
        <v/>
      </c>
      <c r="EG1029" s="106" t="str">
        <f t="shared" ref="EG1029" si="2679">IFERROR(CHOOSE($E$997,EG1030,EG1031,EG1032),"")</f>
        <v/>
      </c>
      <c r="EH1029" s="106" t="str">
        <f t="shared" ref="EH1029" si="2680">IFERROR(CHOOSE($E$997,EH1030,EH1031,EH1032),"")</f>
        <v/>
      </c>
      <c r="EI1029" s="106" t="str">
        <f t="shared" ref="EI1029" si="2681">IFERROR(CHOOSE($E$997,EI1030,EI1031,EI1032),"")</f>
        <v/>
      </c>
      <c r="EJ1029" s="106" t="str">
        <f t="shared" ref="EJ1029" si="2682">IFERROR(CHOOSE($E$997,EJ1030,EJ1031,EJ1032),"")</f>
        <v/>
      </c>
      <c r="EK1029" s="106" t="str">
        <f t="shared" ref="EK1029" si="2683">IFERROR(CHOOSE($E$997,EK1030,EK1031,EK1032),"")</f>
        <v/>
      </c>
    </row>
    <row r="1030" spans="1:141" x14ac:dyDescent="0.25">
      <c r="A1030" s="90" t="s">
        <v>453</v>
      </c>
      <c r="B1030" s="90" t="s">
        <v>466</v>
      </c>
      <c r="C1030" s="111">
        <f>$C$6</f>
        <v>9.9999999999999995E-7</v>
      </c>
      <c r="D1030" s="90"/>
      <c r="E1030" t="s">
        <v>473</v>
      </c>
      <c r="F1030" s="133" t="str" cm="1">
        <f t="array" ref="F1030">IF(ISNUMBER(DataModel!F$112),INDEX(DataModel!$F$4:$DI$130,MATCH(1,(DataModel!$A$4:$A$130=$A1030)*(DataModel!$B$4:$B$130=$B1030),0),MATCH(F$3,DataModel!$F$2:$DI$2,0))*$C1030,"")</f>
        <v/>
      </c>
      <c r="G1030" s="34" t="str" cm="1">
        <f t="array" ref="G1030">IF(ISNUMBER(DataModel!G$112),INDEX(DataModel!$F$4:$DI$130,MATCH(1,(DataModel!$A$4:$A$130=$A1030)*(DataModel!$B$4:$B$130=$B1030),0),MATCH(G$3,DataModel!$F$2:$DI$2,0))*$C1030,"")</f>
        <v/>
      </c>
      <c r="H1030" s="34" t="str" cm="1">
        <f t="array" ref="H1030">IF(ISNUMBER(DataModel!H$112),INDEX(DataModel!$F$4:$DI$130,MATCH(1,(DataModel!$A$4:$A$130=$A1030)*(DataModel!$B$4:$B$130=$B1030),0),MATCH(H$3,DataModel!$F$2:$DI$2,0))*$C1030,"")</f>
        <v/>
      </c>
      <c r="I1030" s="134" t="str" cm="1">
        <f t="array" ref="I1030">IF(ISNUMBER(DataModel!I$112),INDEX(DataModel!$F$4:$DI$130,MATCH(1,(DataModel!$A$4:$A$130=$A1030)*(DataModel!$B$4:$B$130=$B1030),0),MATCH(I$3,DataModel!$F$2:$DI$2,0))*$C1030,"")</f>
        <v/>
      </c>
      <c r="J1030" s="133" t="str" cm="1">
        <f t="array" ref="J1030">IF(ISNUMBER(DataModel!J$112),INDEX(DataModel!$F$4:$DI$130,MATCH(1,(DataModel!$A$4:$A$130=$A1030)*(DataModel!$B$4:$B$130=$B1030),0),MATCH(J$3,DataModel!$F$2:$DI$2,0))*$C1030,"")</f>
        <v/>
      </c>
      <c r="K1030" s="34" t="str" cm="1">
        <f t="array" ref="K1030">IF(ISNUMBER(DataModel!K$112),INDEX(DataModel!$F$4:$DI$130,MATCH(1,(DataModel!$A$4:$A$130=$A1030)*(DataModel!$B$4:$B$130=$B1030),0),MATCH(K$3,DataModel!$F$2:$DI$2,0))*$C1030,"")</f>
        <v/>
      </c>
      <c r="L1030" s="34" t="str" cm="1">
        <f t="array" ref="L1030">IF(ISNUMBER(DataModel!L$112),INDEX(DataModel!$F$4:$DI$130,MATCH(1,(DataModel!$A$4:$A$130=$A1030)*(DataModel!$B$4:$B$130=$B1030),0),MATCH(L$3,DataModel!$F$2:$DI$2,0))*$C1030,"")</f>
        <v/>
      </c>
      <c r="M1030" s="134" t="str" cm="1">
        <f t="array" ref="M1030">IF(ISNUMBER(DataModel!M$112),INDEX(DataModel!$F$4:$DI$130,MATCH(1,(DataModel!$A$4:$A$130=$A1030)*(DataModel!$B$4:$B$130=$B1030),0),MATCH(M$3,DataModel!$F$2:$DI$2,0))*$C1030,"")</f>
        <v/>
      </c>
      <c r="N1030" s="133" t="str" cm="1">
        <f t="array" ref="N1030">IF(ISNUMBER(DataModel!N$112),INDEX(DataModel!$F$4:$DI$130,MATCH(1,(DataModel!$A$4:$A$130=$A1030)*(DataModel!$B$4:$B$130=$B1030),0),MATCH(N$3,DataModel!$F$2:$DI$2,0))*$C1030,"")</f>
        <v/>
      </c>
      <c r="O1030" s="34" t="str" cm="1">
        <f t="array" ref="O1030">IF(ISNUMBER(DataModel!O$112),INDEX(DataModel!$F$4:$DI$130,MATCH(1,(DataModel!$A$4:$A$130=$A1030)*(DataModel!$B$4:$B$130=$B1030),0),MATCH(O$3,DataModel!$F$2:$DI$2,0))*$C1030,"")</f>
        <v/>
      </c>
      <c r="P1030" s="34" t="str" cm="1">
        <f t="array" ref="P1030">IF(ISNUMBER(DataModel!P$112),INDEX(DataModel!$F$4:$DI$130,MATCH(1,(DataModel!$A$4:$A$130=$A1030)*(DataModel!$B$4:$B$130=$B1030),0),MATCH(P$3,DataModel!$F$2:$DI$2,0))*$C1030,"")</f>
        <v/>
      </c>
      <c r="Q1030" s="134" t="str" cm="1">
        <f t="array" ref="Q1030">IF(ISNUMBER(DataModel!Q$112),INDEX(DataModel!$F$4:$DI$130,MATCH(1,(DataModel!$A$4:$A$130=$A1030)*(DataModel!$B$4:$B$130=$B1030),0),MATCH(Q$3,DataModel!$F$2:$DI$2,0))*$C1030,"")</f>
        <v/>
      </c>
      <c r="R1030" s="133" t="str" cm="1">
        <f t="array" ref="R1030">IF(ISNUMBER(DataModel!R$112),INDEX(DataModel!$F$4:$DI$130,MATCH(1,(DataModel!$A$4:$A$130=$A1030)*(DataModel!$B$4:$B$130=$B1030),0),MATCH(R$3,DataModel!$F$2:$DI$2,0))*$C1030,"")</f>
        <v/>
      </c>
      <c r="S1030" s="34" t="str" cm="1">
        <f t="array" ref="S1030">IF(ISNUMBER(DataModel!S$112),INDEX(DataModel!$F$4:$DI$130,MATCH(1,(DataModel!$A$4:$A$130=$A1030)*(DataModel!$B$4:$B$130=$B1030),0),MATCH(S$3,DataModel!$F$2:$DI$2,0))*$C1030,"")</f>
        <v/>
      </c>
      <c r="T1030" s="34" t="str" cm="1">
        <f t="array" ref="T1030">IF(ISNUMBER(DataModel!T$112),INDEX(DataModel!$F$4:$DI$130,MATCH(1,(DataModel!$A$4:$A$130=$A1030)*(DataModel!$B$4:$B$130=$B1030),0),MATCH(T$3,DataModel!$F$2:$DI$2,0))*$C1030,"")</f>
        <v/>
      </c>
      <c r="U1030" s="134" t="str" cm="1">
        <f t="array" ref="U1030">IF(ISNUMBER(DataModel!U$112),INDEX(DataModel!$F$4:$DI$130,MATCH(1,(DataModel!$A$4:$A$130=$A1030)*(DataModel!$B$4:$B$130=$B1030),0),MATCH(U$3,DataModel!$F$2:$DI$2,0))*$C1030,"")</f>
        <v/>
      </c>
      <c r="V1030" s="133" t="str" cm="1">
        <f t="array" ref="V1030">IF(ISNUMBER(DataModel!V$112),INDEX(DataModel!$F$4:$DI$130,MATCH(1,(DataModel!$A$4:$A$130=$A1030)*(DataModel!$B$4:$B$130=$B1030),0),MATCH(V$3,DataModel!$F$2:$DI$2,0))*$C1030,"")</f>
        <v/>
      </c>
      <c r="W1030" s="34" t="str" cm="1">
        <f t="array" ref="W1030">IF(ISNUMBER(DataModel!W$112),INDEX(DataModel!$F$4:$DI$130,MATCH(1,(DataModel!$A$4:$A$130=$A1030)*(DataModel!$B$4:$B$130=$B1030),0),MATCH(W$3,DataModel!$F$2:$DI$2,0))*$C1030,"")</f>
        <v/>
      </c>
      <c r="X1030" s="34" t="str" cm="1">
        <f t="array" ref="X1030">IF(ISNUMBER(DataModel!X$112),INDEX(DataModel!$F$4:$DI$130,MATCH(1,(DataModel!$A$4:$A$130=$A1030)*(DataModel!$B$4:$B$130=$B1030),0),MATCH(X$3,DataModel!$F$2:$DI$2,0))*$C1030,"")</f>
        <v/>
      </c>
      <c r="Y1030" s="134" t="str" cm="1">
        <f t="array" ref="Y1030">IF(ISNUMBER(DataModel!Y$112),INDEX(DataModel!$F$4:$DI$130,MATCH(1,(DataModel!$A$4:$A$130=$A1030)*(DataModel!$B$4:$B$130=$B1030),0),MATCH(Y$3,DataModel!$F$2:$DI$2,0))*$C1030,"")</f>
        <v/>
      </c>
      <c r="Z1030" s="133" t="str" cm="1">
        <f t="array" ref="Z1030">IF(ISNUMBER(DataModel!Z$112),INDEX(DataModel!$F$4:$DI$130,MATCH(1,(DataModel!$A$4:$A$130=$A1030)*(DataModel!$B$4:$B$130=$B1030),0),MATCH(Z$3,DataModel!$F$2:$DI$2,0))*$C1030,"")</f>
        <v/>
      </c>
      <c r="AA1030" s="34" t="str" cm="1">
        <f t="array" ref="AA1030">IF(ISNUMBER(DataModel!AA$112),INDEX(DataModel!$F$4:$DI$130,MATCH(1,(DataModel!$A$4:$A$130=$A1030)*(DataModel!$B$4:$B$130=$B1030),0),MATCH(AA$3,DataModel!$F$2:$DI$2,0))*$C1030,"")</f>
        <v/>
      </c>
      <c r="AB1030" s="34" t="str" cm="1">
        <f t="array" ref="AB1030">IF(ISNUMBER(DataModel!AB$112),INDEX(DataModel!$F$4:$DI$130,MATCH(1,(DataModel!$A$4:$A$130=$A1030)*(DataModel!$B$4:$B$130=$B1030),0),MATCH(AB$3,DataModel!$F$2:$DI$2,0))*$C1030,"")</f>
        <v/>
      </c>
      <c r="AC1030" s="134" t="str" cm="1">
        <f t="array" ref="AC1030">IF(ISNUMBER(DataModel!AC$112),INDEX(DataModel!$F$4:$DI$130,MATCH(1,(DataModel!$A$4:$A$130=$A1030)*(DataModel!$B$4:$B$130=$B1030),0),MATCH(AC$3,DataModel!$F$2:$DI$2,0))*$C1030,"")</f>
        <v/>
      </c>
      <c r="AD1030" s="133" t="str" cm="1">
        <f t="array" ref="AD1030">IF(ISNUMBER(DataModel!AD$112),INDEX(DataModel!$F$4:$DI$130,MATCH(1,(DataModel!$A$4:$A$130=$A1030)*(DataModel!$B$4:$B$130=$B1030),0),MATCH(AD$3,DataModel!$F$2:$DI$2,0))*$C1030,"")</f>
        <v/>
      </c>
      <c r="AE1030" s="34" t="str" cm="1">
        <f t="array" ref="AE1030">IF(ISNUMBER(DataModel!AE$112),INDEX(DataModel!$F$4:$DI$130,MATCH(1,(DataModel!$A$4:$A$130=$A1030)*(DataModel!$B$4:$B$130=$B1030),0),MATCH(AE$3,DataModel!$F$2:$DI$2,0))*$C1030,"")</f>
        <v/>
      </c>
      <c r="AF1030" s="34" t="str" cm="1">
        <f t="array" ref="AF1030">IF(ISNUMBER(DataModel!AF$112),INDEX(DataModel!$F$4:$DI$130,MATCH(1,(DataModel!$A$4:$A$130=$A1030)*(DataModel!$B$4:$B$130=$B1030),0),MATCH(AF$3,DataModel!$F$2:$DI$2,0))*$C1030,"")</f>
        <v/>
      </c>
      <c r="AG1030" s="134" t="str" cm="1">
        <f t="array" ref="AG1030">IF(ISNUMBER(DataModel!AG$112),INDEX(DataModel!$F$4:$DI$130,MATCH(1,(DataModel!$A$4:$A$130=$A1030)*(DataModel!$B$4:$B$130=$B1030),0),MATCH(AG$3,DataModel!$F$2:$DI$2,0))*$C1030,"")</f>
        <v/>
      </c>
      <c r="AH1030" s="133" t="str" cm="1">
        <f t="array" ref="AH1030">IF(ISNUMBER(DataModel!AH$112),INDEX(DataModel!$F$4:$DI$130,MATCH(1,(DataModel!$A$4:$A$130=$A1030)*(DataModel!$B$4:$B$130=$B1030),0),MATCH(AH$3,DataModel!$F$2:$DI$2,0))*$C1030,"")</f>
        <v/>
      </c>
      <c r="AI1030" s="34" t="str" cm="1">
        <f t="array" ref="AI1030">IF(ISNUMBER(DataModel!AI$112),INDEX(DataModel!$F$4:$DI$130,MATCH(1,(DataModel!$A$4:$A$130=$A1030)*(DataModel!$B$4:$B$130=$B1030),0),MATCH(AI$3,DataModel!$F$2:$DI$2,0))*$C1030,"")</f>
        <v/>
      </c>
      <c r="AJ1030" s="34" t="str" cm="1">
        <f t="array" ref="AJ1030">IF(ISNUMBER(DataModel!AJ$112),INDEX(DataModel!$F$4:$DI$130,MATCH(1,(DataModel!$A$4:$A$130=$A1030)*(DataModel!$B$4:$B$130=$B1030),0),MATCH(AJ$3,DataModel!$F$2:$DI$2,0))*$C1030,"")</f>
        <v/>
      </c>
      <c r="AK1030" s="134" t="str" cm="1">
        <f t="array" ref="AK1030">IF(ISNUMBER(DataModel!AK$112),INDEX(DataModel!$F$4:$DI$130,MATCH(1,(DataModel!$A$4:$A$130=$A1030)*(DataModel!$B$4:$B$130=$B1030),0),MATCH(AK$3,DataModel!$F$2:$DI$2,0))*$C1030,"")</f>
        <v/>
      </c>
      <c r="AL1030" s="133" t="str" cm="1">
        <f t="array" ref="AL1030">IF(ISNUMBER(DataModel!AL$112),INDEX(DataModel!$F$4:$DI$130,MATCH(1,(DataModel!$A$4:$A$130=$A1030)*(DataModel!$B$4:$B$130=$B1030),0),MATCH(AL$3,DataModel!$F$2:$DI$2,0))*$C1030,"")</f>
        <v/>
      </c>
      <c r="AM1030" s="34" t="str" cm="1">
        <f t="array" ref="AM1030">IF(ISNUMBER(DataModel!AM$112),INDEX(DataModel!$F$4:$DI$130,MATCH(1,(DataModel!$A$4:$A$130=$A1030)*(DataModel!$B$4:$B$130=$B1030),0),MATCH(AM$3,DataModel!$F$2:$DI$2,0))*$C1030,"")</f>
        <v/>
      </c>
      <c r="AN1030" s="34" t="str" cm="1">
        <f t="array" ref="AN1030">IF(ISNUMBER(DataModel!AN$112),INDEX(DataModel!$F$4:$DI$130,MATCH(1,(DataModel!$A$4:$A$130=$A1030)*(DataModel!$B$4:$B$130=$B1030),0),MATCH(AN$3,DataModel!$F$2:$DI$2,0))*$C1030,"")</f>
        <v/>
      </c>
      <c r="AO1030" s="134" t="str" cm="1">
        <f t="array" ref="AO1030">IF(ISNUMBER(DataModel!AO$112),INDEX(DataModel!$F$4:$DI$130,MATCH(1,(DataModel!$A$4:$A$130=$A1030)*(DataModel!$B$4:$B$130=$B1030),0),MATCH(AO$3,DataModel!$F$2:$DI$2,0))*$C1030,"")</f>
        <v/>
      </c>
      <c r="AP1030" s="133" t="str" cm="1">
        <f t="array" ref="AP1030">IF(ISNUMBER(DataModel!AP$112),INDEX(DataModel!$F$4:$DI$130,MATCH(1,(DataModel!$A$4:$A$130=$A1030)*(DataModel!$B$4:$B$130=$B1030),0),MATCH(AP$3,DataModel!$F$2:$DI$2,0))*$C1030,"")</f>
        <v/>
      </c>
      <c r="AQ1030" s="34" t="str" cm="1">
        <f t="array" ref="AQ1030">IF(ISNUMBER(DataModel!AQ$112),INDEX(DataModel!$F$4:$DI$130,MATCH(1,(DataModel!$A$4:$A$130=$A1030)*(DataModel!$B$4:$B$130=$B1030),0),MATCH(AQ$3,DataModel!$F$2:$DI$2,0))*$C1030,"")</f>
        <v/>
      </c>
      <c r="AR1030" s="34" t="str" cm="1">
        <f t="array" ref="AR1030">IF(ISNUMBER(DataModel!AR$112),INDEX(DataModel!$F$4:$DI$130,MATCH(1,(DataModel!$A$4:$A$130=$A1030)*(DataModel!$B$4:$B$130=$B1030),0),MATCH(AR$3,DataModel!$F$2:$DI$2,0))*$C1030,"")</f>
        <v/>
      </c>
      <c r="AS1030" s="134" t="str" cm="1">
        <f t="array" ref="AS1030">IF(ISNUMBER(DataModel!AS$112),INDEX(DataModel!$F$4:$DI$130,MATCH(1,(DataModel!$A$4:$A$130=$A1030)*(DataModel!$B$4:$B$130=$B1030),0),MATCH(AS$3,DataModel!$F$2:$DI$2,0))*$C1030,"")</f>
        <v/>
      </c>
      <c r="AT1030" s="133" t="str" cm="1">
        <f t="array" ref="AT1030">IF(ISNUMBER(DataModel!AT$112),INDEX(DataModel!$F$4:$DI$130,MATCH(1,(DataModel!$A$4:$A$130=$A1030)*(DataModel!$B$4:$B$130=$B1030),0),MATCH(AT$3,DataModel!$F$2:$DI$2,0))*$C1030,"")</f>
        <v/>
      </c>
      <c r="AU1030" s="34" t="str" cm="1">
        <f t="array" ref="AU1030">IF(ISNUMBER(DataModel!AU$112),INDEX(DataModel!$F$4:$DI$130,MATCH(1,(DataModel!$A$4:$A$130=$A1030)*(DataModel!$B$4:$B$130=$B1030),0),MATCH(AU$3,DataModel!$F$2:$DI$2,0))*$C1030,"")</f>
        <v/>
      </c>
      <c r="AV1030" s="34" t="str" cm="1">
        <f t="array" ref="AV1030">IF(ISNUMBER(DataModel!AV$112),INDEX(DataModel!$F$4:$DI$130,MATCH(1,(DataModel!$A$4:$A$130=$A1030)*(DataModel!$B$4:$B$130=$B1030),0),MATCH(AV$3,DataModel!$F$2:$DI$2,0))*$C1030,"")</f>
        <v/>
      </c>
      <c r="AW1030" s="134" t="str" cm="1">
        <f t="array" ref="AW1030">IF(ISNUMBER(DataModel!AW$112),INDEX(DataModel!$F$4:$DI$130,MATCH(1,(DataModel!$A$4:$A$130=$A1030)*(DataModel!$B$4:$B$130=$B1030),0),MATCH(AW$3,DataModel!$F$2:$DI$2,0))*$C1030,"")</f>
        <v/>
      </c>
      <c r="AX1030" s="133" t="str" cm="1">
        <f t="array" ref="AX1030">IF(ISNUMBER(DataModel!AX$112),INDEX(DataModel!$F$4:$DI$130,MATCH(1,(DataModel!$A$4:$A$130=$A1030)*(DataModel!$B$4:$B$130=$B1030),0),MATCH(AX$3,DataModel!$F$2:$DI$2,0))*$C1030,"")</f>
        <v/>
      </c>
      <c r="AY1030" s="34" t="str" cm="1">
        <f t="array" ref="AY1030">IF(ISNUMBER(DataModel!AY$112),INDEX(DataModel!$F$4:$DI$130,MATCH(1,(DataModel!$A$4:$A$130=$A1030)*(DataModel!$B$4:$B$130=$B1030),0),MATCH(AY$3,DataModel!$F$2:$DI$2,0))*$C1030,"")</f>
        <v/>
      </c>
      <c r="AZ1030" s="34" t="str" cm="1">
        <f t="array" ref="AZ1030">IF(ISNUMBER(DataModel!AZ$112),INDEX(DataModel!$F$4:$DI$130,MATCH(1,(DataModel!$A$4:$A$130=$A1030)*(DataModel!$B$4:$B$130=$B1030),0),MATCH(AZ$3,DataModel!$F$2:$DI$2,0))*$C1030,"")</f>
        <v/>
      </c>
      <c r="BA1030" s="134" t="str" cm="1">
        <f t="array" ref="BA1030">IF(ISNUMBER(DataModel!BA$112),INDEX(DataModel!$F$4:$DI$130,MATCH(1,(DataModel!$A$4:$A$130=$A1030)*(DataModel!$B$4:$B$130=$B1030),0),MATCH(BA$3,DataModel!$F$2:$DI$2,0))*$C1030,"")</f>
        <v/>
      </c>
      <c r="BB1030" s="133" t="str" cm="1">
        <f t="array" ref="BB1030">IF(ISNUMBER(DataModel!BB$112),INDEX(DataModel!$F$4:$DI$130,MATCH(1,(DataModel!$A$4:$A$130=$A1030)*(DataModel!$B$4:$B$130=$B1030),0),MATCH(BB$3,DataModel!$F$2:$DI$2,0))*$C1030,"")</f>
        <v/>
      </c>
      <c r="BC1030" s="34" t="str" cm="1">
        <f t="array" ref="BC1030">IF(ISNUMBER(DataModel!BC$112),INDEX(DataModel!$F$4:$DI$130,MATCH(1,(DataModel!$A$4:$A$130=$A1030)*(DataModel!$B$4:$B$130=$B1030),0),MATCH(BC$3,DataModel!$F$2:$DI$2,0))*$C1030,"")</f>
        <v/>
      </c>
      <c r="BD1030" s="34" t="str" cm="1">
        <f t="array" ref="BD1030">IF(ISNUMBER(DataModel!BD$112),INDEX(DataModel!$F$4:$DI$130,MATCH(1,(DataModel!$A$4:$A$130=$A1030)*(DataModel!$B$4:$B$130=$B1030),0),MATCH(BD$3,DataModel!$F$2:$DI$2,0))*$C1030,"")</f>
        <v/>
      </c>
      <c r="BE1030" s="134" t="str" cm="1">
        <f t="array" ref="BE1030">IF(ISNUMBER(DataModel!BE$112),INDEX(DataModel!$F$4:$DI$130,MATCH(1,(DataModel!$A$4:$A$130=$A1030)*(DataModel!$B$4:$B$130=$B1030),0),MATCH(BE$3,DataModel!$F$2:$DI$2,0))*$C1030,"")</f>
        <v/>
      </c>
      <c r="BF1030" s="133" t="str" cm="1">
        <f t="array" ref="BF1030">IF(ISNUMBER(DataModel!BF$112),INDEX(DataModel!$F$4:$DI$130,MATCH(1,(DataModel!$A$4:$A$130=$A1030)*(DataModel!$B$4:$B$130=$B1030),0),MATCH(BF$3,DataModel!$F$2:$DI$2,0))*$C1030,"")</f>
        <v/>
      </c>
      <c r="BG1030" s="34" t="str" cm="1">
        <f t="array" ref="BG1030">IF(ISNUMBER(DataModel!BG$112),INDEX(DataModel!$F$4:$DI$130,MATCH(1,(DataModel!$A$4:$A$130=$A1030)*(DataModel!$B$4:$B$130=$B1030),0),MATCH(BG$3,DataModel!$F$2:$DI$2,0))*$C1030,"")</f>
        <v/>
      </c>
      <c r="BH1030" s="34" t="str" cm="1">
        <f t="array" ref="BH1030">IF(ISNUMBER(DataModel!BH$112),INDEX(DataModel!$F$4:$DI$130,MATCH(1,(DataModel!$A$4:$A$130=$A1030)*(DataModel!$B$4:$B$130=$B1030),0),MATCH(BH$3,DataModel!$F$2:$DI$2,0))*$C1030,"")</f>
        <v/>
      </c>
      <c r="BI1030" s="134" t="str" cm="1">
        <f t="array" ref="BI1030">IF(ISNUMBER(DataModel!BI$112),INDEX(DataModel!$F$4:$DI$130,MATCH(1,(DataModel!$A$4:$A$130=$A1030)*(DataModel!$B$4:$B$130=$B1030),0),MATCH(BI$3,DataModel!$F$2:$DI$2,0))*$C1030,"")</f>
        <v/>
      </c>
      <c r="BJ1030" s="133" t="str" cm="1">
        <f t="array" ref="BJ1030">IF(ISNUMBER(DataModel!BJ$112),INDEX(DataModel!$F$4:$DI$130,MATCH(1,(DataModel!$A$4:$A$130=$A1030)*(DataModel!$B$4:$B$130=$B1030),0),MATCH(BJ$3,DataModel!$F$2:$DI$2,0))*$C1030,"")</f>
        <v/>
      </c>
      <c r="BK1030" s="34" t="str" cm="1">
        <f t="array" ref="BK1030">IF(ISNUMBER(DataModel!BK$112),INDEX(DataModel!$F$4:$DI$130,MATCH(1,(DataModel!$A$4:$A$130=$A1030)*(DataModel!$B$4:$B$130=$B1030),0),MATCH(BK$3,DataModel!$F$2:$DI$2,0))*$C1030,"")</f>
        <v/>
      </c>
      <c r="BL1030" s="34" t="str" cm="1">
        <f t="array" ref="BL1030">IF(ISNUMBER(DataModel!BL$112),INDEX(DataModel!$F$4:$DI$130,MATCH(1,(DataModel!$A$4:$A$130=$A1030)*(DataModel!$B$4:$B$130=$B1030),0),MATCH(BL$3,DataModel!$F$2:$DI$2,0))*$C1030,"")</f>
        <v/>
      </c>
      <c r="BM1030" s="134" t="str" cm="1">
        <f t="array" ref="BM1030">IF(ISNUMBER(DataModel!BM$112),INDEX(DataModel!$F$4:$DI$130,MATCH(1,(DataModel!$A$4:$A$130=$A1030)*(DataModel!$B$4:$B$130=$B1030),0),MATCH(BM$3,DataModel!$F$2:$DI$2,0))*$C1030,"")</f>
        <v/>
      </c>
      <c r="BN1030" s="133" t="str" cm="1">
        <f t="array" ref="BN1030">IF(ISNUMBER(DataModel!BN$112),INDEX(DataModel!$F$4:$DI$130,MATCH(1,(DataModel!$A$4:$A$130=$A1030)*(DataModel!$B$4:$B$130=$B1030),0),MATCH(BN$3,DataModel!$F$2:$DI$2,0))*$C1030,"")</f>
        <v/>
      </c>
      <c r="BO1030" s="34" t="str" cm="1">
        <f t="array" ref="BO1030">IF(ISNUMBER(DataModel!BO$112),INDEX(DataModel!$F$4:$DI$130,MATCH(1,(DataModel!$A$4:$A$130=$A1030)*(DataModel!$B$4:$B$130=$B1030),0),MATCH(BO$3,DataModel!$F$2:$DI$2,0))*$C1030,"")</f>
        <v/>
      </c>
      <c r="BP1030" s="34" t="str" cm="1">
        <f t="array" ref="BP1030">IF(ISNUMBER(DataModel!BP$112),INDEX(DataModel!$F$4:$DI$130,MATCH(1,(DataModel!$A$4:$A$130=$A1030)*(DataModel!$B$4:$B$130=$B1030),0),MATCH(BP$3,DataModel!$F$2:$DI$2,0))*$C1030,"")</f>
        <v/>
      </c>
      <c r="BQ1030" s="134" t="str" cm="1">
        <f t="array" ref="BQ1030">IF(ISNUMBER(DataModel!BQ$112),INDEX(DataModel!$F$4:$DI$130,MATCH(1,(DataModel!$A$4:$A$130=$A1030)*(DataModel!$B$4:$B$130=$B1030),0),MATCH(BQ$3,DataModel!$F$2:$DI$2,0))*$C1030,"")</f>
        <v/>
      </c>
      <c r="BR1030" s="133" t="str" cm="1">
        <f t="array" ref="BR1030">IF(ISNUMBER(DataModel!BR$112),INDEX(DataModel!$F$4:$DI$130,MATCH(1,(DataModel!$A$4:$A$130=$A1030)*(DataModel!$B$4:$B$130=$B1030),0),MATCH(BR$3,DataModel!$F$2:$DI$2,0))*$C1030,"")</f>
        <v/>
      </c>
      <c r="BS1030" s="34" t="str" cm="1">
        <f t="array" ref="BS1030">IF(ISNUMBER(DataModel!BS$112),INDEX(DataModel!$F$4:$DI$130,MATCH(1,(DataModel!$A$4:$A$130=$A1030)*(DataModel!$B$4:$B$130=$B1030),0),MATCH(BS$3,DataModel!$F$2:$DI$2,0))*$C1030,"")</f>
        <v/>
      </c>
      <c r="BT1030" s="34" t="str" cm="1">
        <f t="array" ref="BT1030">IF(ISNUMBER(DataModel!BT$112),INDEX(DataModel!$F$4:$DI$130,MATCH(1,(DataModel!$A$4:$A$130=$A1030)*(DataModel!$B$4:$B$130=$B1030),0),MATCH(BT$3,DataModel!$F$2:$DI$2,0))*$C1030,"")</f>
        <v/>
      </c>
      <c r="BU1030" s="134" t="str" cm="1">
        <f t="array" ref="BU1030">IF(ISNUMBER(DataModel!BU$112),INDEX(DataModel!$F$4:$DI$130,MATCH(1,(DataModel!$A$4:$A$130=$A1030)*(DataModel!$B$4:$B$130=$B1030),0),MATCH(BU$3,DataModel!$F$2:$DI$2,0))*$C1030,"")</f>
        <v/>
      </c>
      <c r="BV1030" s="133" t="str" cm="1">
        <f t="array" ref="BV1030">IF(ISNUMBER(DataModel!BV$112),INDEX(DataModel!$F$4:$DI$130,MATCH(1,(DataModel!$A$4:$A$130=$A1030)*(DataModel!$B$4:$B$130=$B1030),0),MATCH(BV$3,DataModel!$F$2:$DI$2,0))*$C1030,"")</f>
        <v/>
      </c>
      <c r="BW1030" s="34" t="str" cm="1">
        <f t="array" ref="BW1030">IF(ISNUMBER(DataModel!BW$112),INDEX(DataModel!$F$4:$DI$130,MATCH(1,(DataModel!$A$4:$A$130=$A1030)*(DataModel!$B$4:$B$130=$B1030),0),MATCH(BW$3,DataModel!$F$2:$DI$2,0))*$C1030,"")</f>
        <v/>
      </c>
      <c r="BX1030" s="34" t="str" cm="1">
        <f t="array" ref="BX1030">IF(ISNUMBER(DataModel!BX$112),INDEX(DataModel!$F$4:$DI$130,MATCH(1,(DataModel!$A$4:$A$130=$A1030)*(DataModel!$B$4:$B$130=$B1030),0),MATCH(BX$3,DataModel!$F$2:$DI$2,0))*$C1030,"")</f>
        <v/>
      </c>
      <c r="BY1030" s="134" t="str" cm="1">
        <f t="array" ref="BY1030">IF(ISNUMBER(DataModel!BY$112),INDEX(DataModel!$F$4:$DI$130,MATCH(1,(DataModel!$A$4:$A$130=$A1030)*(DataModel!$B$4:$B$130=$B1030),0),MATCH(BY$3,DataModel!$F$2:$DI$2,0))*$C1030,"")</f>
        <v/>
      </c>
      <c r="BZ1030" s="133" t="str" cm="1">
        <f t="array" ref="BZ1030">IF(ISNUMBER(DataModel!BZ$112),INDEX(DataModel!$F$4:$DI$130,MATCH(1,(DataModel!$A$4:$A$130=$A1030)*(DataModel!$B$4:$B$130=$B1030),0),MATCH(BZ$3,DataModel!$F$2:$DI$2,0))*$C1030,"")</f>
        <v/>
      </c>
      <c r="CA1030" s="34" t="str" cm="1">
        <f t="array" ref="CA1030">IF(ISNUMBER(DataModel!CA$112),INDEX(DataModel!$F$4:$DI$130,MATCH(1,(DataModel!$A$4:$A$130=$A1030)*(DataModel!$B$4:$B$130=$B1030),0),MATCH(CA$3,DataModel!$F$2:$DI$2,0))*$C1030,"")</f>
        <v/>
      </c>
      <c r="CB1030" s="34" t="str" cm="1">
        <f t="array" ref="CB1030">IF(ISNUMBER(DataModel!CB$112),INDEX(DataModel!$F$4:$DI$130,MATCH(1,(DataModel!$A$4:$A$130=$A1030)*(DataModel!$B$4:$B$130=$B1030),0),MATCH(CB$3,DataModel!$F$2:$DI$2,0))*$C1030,"")</f>
        <v/>
      </c>
      <c r="CC1030" s="134" t="str" cm="1">
        <f t="array" ref="CC1030">IF(ISNUMBER(DataModel!CC$112),INDEX(DataModel!$F$4:$DI$130,MATCH(1,(DataModel!$A$4:$A$130=$A1030)*(DataModel!$B$4:$B$130=$B1030),0),MATCH(CC$3,DataModel!$F$2:$DI$2,0))*$C1030,"")</f>
        <v/>
      </c>
      <c r="CD1030" s="133" t="str" cm="1">
        <f t="array" ref="CD1030">IF(ISNUMBER(DataModel!CD$112),INDEX(DataModel!$F$4:$DI$130,MATCH(1,(DataModel!$A$4:$A$130=$A1030)*(DataModel!$B$4:$B$130=$B1030),0),MATCH(CD$3,DataModel!$F$2:$DI$2,0))*$C1030,"")</f>
        <v/>
      </c>
      <c r="CE1030" s="34" t="str" cm="1">
        <f t="array" ref="CE1030">IF(ISNUMBER(DataModel!CE$112),INDEX(DataModel!$F$4:$DI$130,MATCH(1,(DataModel!$A$4:$A$130=$A1030)*(DataModel!$B$4:$B$130=$B1030),0),MATCH(CE$3,DataModel!$F$2:$DI$2,0))*$C1030,"")</f>
        <v/>
      </c>
      <c r="CF1030" s="34" t="str" cm="1">
        <f t="array" ref="CF1030">IF(ISNUMBER(DataModel!CF$112),INDEX(DataModel!$F$4:$DI$130,MATCH(1,(DataModel!$A$4:$A$130=$A1030)*(DataModel!$B$4:$B$130=$B1030),0),MATCH(CF$3,DataModel!$F$2:$DI$2,0))*$C1030,"")</f>
        <v/>
      </c>
      <c r="CG1030" s="134" t="str" cm="1">
        <f t="array" ref="CG1030">IF(ISNUMBER(DataModel!CG$112),INDEX(DataModel!$F$4:$DI$130,MATCH(1,(DataModel!$A$4:$A$130=$A1030)*(DataModel!$B$4:$B$130=$B1030),0),MATCH(CG$3,DataModel!$F$2:$DI$2,0))*$C1030,"")</f>
        <v/>
      </c>
      <c r="CH1030" s="133" t="str" cm="1">
        <f t="array" ref="CH1030">IF(ISNUMBER(DataModel!CH$112),INDEX(DataModel!$F$4:$DI$130,MATCH(1,(DataModel!$A$4:$A$130=$A1030)*(DataModel!$B$4:$B$130=$B1030),0),MATCH(CH$3,DataModel!$F$2:$DI$2,0))*$C1030,"")</f>
        <v/>
      </c>
      <c r="CI1030" s="34" t="str" cm="1">
        <f t="array" ref="CI1030">IF(ISNUMBER(DataModel!CI$112),INDEX(DataModel!$F$4:$DI$130,MATCH(1,(DataModel!$A$4:$A$130=$A1030)*(DataModel!$B$4:$B$130=$B1030),0),MATCH(CI$3,DataModel!$F$2:$DI$2,0))*$C1030,"")</f>
        <v/>
      </c>
      <c r="CJ1030" s="34" t="str" cm="1">
        <f t="array" ref="CJ1030">IF(ISNUMBER(DataModel!CJ$112),INDEX(DataModel!$F$4:$DI$130,MATCH(1,(DataModel!$A$4:$A$130=$A1030)*(DataModel!$B$4:$B$130=$B1030),0),MATCH(CJ$3,DataModel!$F$2:$DI$2,0))*$C1030,"")</f>
        <v/>
      </c>
      <c r="CK1030" s="134" t="str" cm="1">
        <f t="array" ref="CK1030">IF(ISNUMBER(DataModel!CK$112),INDEX(DataModel!$F$4:$DI$130,MATCH(1,(DataModel!$A$4:$A$130=$A1030)*(DataModel!$B$4:$B$130=$B1030),0),MATCH(CK$3,DataModel!$F$2:$DI$2,0))*$C1030,"")</f>
        <v/>
      </c>
      <c r="CL1030" s="133" t="str" cm="1">
        <f t="array" ref="CL1030">IF(ISNUMBER(DataModel!CL$112),INDEX(DataModel!$F$4:$DI$130,MATCH(1,(DataModel!$A$4:$A$130=$A1030)*(DataModel!$B$4:$B$130=$B1030),0),MATCH(CL$3,DataModel!$F$2:$DI$2,0))*$C1030,"")</f>
        <v/>
      </c>
      <c r="CM1030" s="34" t="str" cm="1">
        <f t="array" ref="CM1030">IF(ISNUMBER(DataModel!CM$112),INDEX(DataModel!$F$4:$DI$130,MATCH(1,(DataModel!$A$4:$A$130=$A1030)*(DataModel!$B$4:$B$130=$B1030),0),MATCH(CM$3,DataModel!$F$2:$DI$2,0))*$C1030,"")</f>
        <v/>
      </c>
      <c r="CN1030" s="34" t="str" cm="1">
        <f t="array" ref="CN1030">IF(ISNUMBER(DataModel!CN$112),INDEX(DataModel!$F$4:$DI$130,MATCH(1,(DataModel!$A$4:$A$130=$A1030)*(DataModel!$B$4:$B$130=$B1030),0),MATCH(CN$3,DataModel!$F$2:$DI$2,0))*$C1030,"")</f>
        <v/>
      </c>
      <c r="CO1030" s="134" t="str" cm="1">
        <f t="array" ref="CO1030">IF(ISNUMBER(DataModel!CO$112),INDEX(DataModel!$F$4:$DI$130,MATCH(1,(DataModel!$A$4:$A$130=$A1030)*(DataModel!$B$4:$B$130=$B1030),0),MATCH(CO$3,DataModel!$F$2:$DI$2,0))*$C1030,"")</f>
        <v/>
      </c>
      <c r="CP1030" s="133" t="str" cm="1">
        <f t="array" ref="CP1030">IF(ISNUMBER(DataModel!CP$112),INDEX(DataModel!$F$4:$DI$130,MATCH(1,(DataModel!$A$4:$A$130=$A1030)*(DataModel!$B$4:$B$130=$B1030),0),MATCH(CP$3,DataModel!$F$2:$DI$2,0))*$C1030,"")</f>
        <v/>
      </c>
      <c r="CQ1030" s="34" t="str" cm="1">
        <f t="array" ref="CQ1030">IF(ISNUMBER(DataModel!CQ$112),INDEX(DataModel!$F$4:$DI$130,MATCH(1,(DataModel!$A$4:$A$130=$A1030)*(DataModel!$B$4:$B$130=$B1030),0),MATCH(CQ$3,DataModel!$F$2:$DI$2,0))*$C1030,"")</f>
        <v/>
      </c>
      <c r="CR1030" s="34" t="str" cm="1">
        <f t="array" ref="CR1030">IF(ISNUMBER(DataModel!CR$112),INDEX(DataModel!$F$4:$DI$130,MATCH(1,(DataModel!$A$4:$A$130=$A1030)*(DataModel!$B$4:$B$130=$B1030),0),MATCH(CR$3,DataModel!$F$2:$DI$2,0))*$C1030,"")</f>
        <v/>
      </c>
      <c r="CS1030" s="134" t="str" cm="1">
        <f t="array" ref="CS1030">IF(ISNUMBER(DataModel!CS$112),INDEX(DataModel!$F$4:$DI$130,MATCH(1,(DataModel!$A$4:$A$130=$A1030)*(DataModel!$B$4:$B$130=$B1030),0),MATCH(CS$3,DataModel!$F$2:$DI$2,0))*$C1030,"")</f>
        <v/>
      </c>
      <c r="CT1030" s="133" t="str" cm="1">
        <f t="array" ref="CT1030">IF(ISNUMBER(DataModel!CT$112),INDEX(DataModel!$F$4:$DI$130,MATCH(1,(DataModel!$A$4:$A$130=$A1030)*(DataModel!$B$4:$B$130=$B1030),0),MATCH(CT$3,DataModel!$F$2:$DI$2,0))*$C1030,"")</f>
        <v/>
      </c>
      <c r="CU1030" s="34" t="str" cm="1">
        <f t="array" ref="CU1030">IF(ISNUMBER(DataModel!CU$112),INDEX(DataModel!$F$4:$DI$130,MATCH(1,(DataModel!$A$4:$A$130=$A1030)*(DataModel!$B$4:$B$130=$B1030),0),MATCH(CU$3,DataModel!$F$2:$DI$2,0))*$C1030,"")</f>
        <v/>
      </c>
      <c r="CV1030" s="34" t="str" cm="1">
        <f t="array" ref="CV1030">IF(ISNUMBER(DataModel!CV$112),INDEX(DataModel!$F$4:$DI$130,MATCH(1,(DataModel!$A$4:$A$130=$A1030)*(DataModel!$B$4:$B$130=$B1030),0),MATCH(CV$3,DataModel!$F$2:$DI$2,0))*$C1030,"")</f>
        <v/>
      </c>
      <c r="CW1030" s="134" t="str" cm="1">
        <f t="array" ref="CW1030">IF(ISNUMBER(DataModel!CW$112),INDEX(DataModel!$F$4:$DI$130,MATCH(1,(DataModel!$A$4:$A$130=$A1030)*(DataModel!$B$4:$B$130=$B1030),0),MATCH(CW$3,DataModel!$F$2:$DI$2,0))*$C1030,"")</f>
        <v/>
      </c>
      <c r="CX1030" s="133" t="str" cm="1">
        <f t="array" ref="CX1030">IF(ISNUMBER(DataModel!CX$112),INDEX(DataModel!$F$4:$DI$130,MATCH(1,(DataModel!$A$4:$A$130=$A1030)*(DataModel!$B$4:$B$130=$B1030),0),MATCH(CX$3,DataModel!$F$2:$DI$2,0))*$C1030,"")</f>
        <v/>
      </c>
      <c r="CY1030" s="34" t="str" cm="1">
        <f t="array" ref="CY1030">IF(ISNUMBER(DataModel!CY$112),INDEX(DataModel!$F$4:$DI$130,MATCH(1,(DataModel!$A$4:$A$130=$A1030)*(DataModel!$B$4:$B$130=$B1030),0),MATCH(CY$3,DataModel!$F$2:$DI$2,0))*$C1030,"")</f>
        <v/>
      </c>
      <c r="CZ1030" s="34" t="str" cm="1">
        <f t="array" ref="CZ1030">IF(ISNUMBER(DataModel!CZ$112),INDEX(DataModel!$F$4:$DI$130,MATCH(1,(DataModel!$A$4:$A$130=$A1030)*(DataModel!$B$4:$B$130=$B1030),0),MATCH(CZ$3,DataModel!$F$2:$DI$2,0))*$C1030,"")</f>
        <v/>
      </c>
      <c r="DA1030" s="134" t="str" cm="1">
        <f t="array" ref="DA1030">IF(ISNUMBER(DataModel!DA$112),INDEX(DataModel!$F$4:$DI$130,MATCH(1,(DataModel!$A$4:$A$130=$A1030)*(DataModel!$B$4:$B$130=$B1030),0),MATCH(DA$3,DataModel!$F$2:$DI$2,0))*$C1030,"")</f>
        <v/>
      </c>
      <c r="DB1030" s="133" t="str" cm="1">
        <f t="array" ref="DB1030">IF(ISNUMBER(DataModel!DB$112),INDEX(DataModel!$F$4:$DI$130,MATCH(1,(DataModel!$A$4:$A$130=$A1030)*(DataModel!$B$4:$B$130=$B1030),0),MATCH(DB$3,DataModel!$F$2:$DI$2,0))*$C1030,"")</f>
        <v/>
      </c>
      <c r="DC1030" s="34" t="str" cm="1">
        <f t="array" ref="DC1030">IF(ISNUMBER(DataModel!DC$112),INDEX(DataModel!$F$4:$DI$130,MATCH(1,(DataModel!$A$4:$A$130=$A1030)*(DataModel!$B$4:$B$130=$B1030),0),MATCH(DC$3,DataModel!$F$2:$DI$2,0))*$C1030,"")</f>
        <v/>
      </c>
      <c r="DD1030" s="34" t="str" cm="1">
        <f t="array" ref="DD1030">IF(ISNUMBER(DataModel!DD$112),INDEX(DataModel!$F$4:$DI$130,MATCH(1,(DataModel!$A$4:$A$130=$A1030)*(DataModel!$B$4:$B$130=$B1030),0),MATCH(DD$3,DataModel!$F$2:$DI$2,0))*$C1030,"")</f>
        <v/>
      </c>
      <c r="DE1030" s="134" t="str" cm="1">
        <f t="array" ref="DE1030">IF(ISNUMBER(DataModel!DE$112),INDEX(DataModel!$F$4:$DI$130,MATCH(1,(DataModel!$A$4:$A$130=$A1030)*(DataModel!$B$4:$B$130=$B1030),0),MATCH(DE$3,DataModel!$F$2:$DI$2,0))*$C1030,"")</f>
        <v/>
      </c>
      <c r="DF1030" s="133" t="str" cm="1">
        <f t="array" ref="DF1030">IF(ISNUMBER(DataModel!DF$112),INDEX(DataModel!$F$4:$DI$130,MATCH(1,(DataModel!$A$4:$A$130=$A1030)*(DataModel!$B$4:$B$130=$B1030),0),MATCH(DF$3,DataModel!$F$2:$DI$2,0))*$C1030,"")</f>
        <v/>
      </c>
      <c r="DG1030" s="34" t="str" cm="1">
        <f t="array" ref="DG1030">IF(ISNUMBER(DataModel!DG$112),INDEX(DataModel!$F$4:$DI$130,MATCH(1,(DataModel!$A$4:$A$130=$A1030)*(DataModel!$B$4:$B$130=$B1030),0),MATCH(DG$3,DataModel!$F$2:$DI$2,0))*$C1030,"")</f>
        <v/>
      </c>
      <c r="DH1030" s="34" t="str" cm="1">
        <f t="array" ref="DH1030">IF(ISNUMBER(DataModel!DH$112),INDEX(DataModel!$F$4:$DI$130,MATCH(1,(DataModel!$A$4:$A$130=$A1030)*(DataModel!$B$4:$B$130=$B1030),0),MATCH(DH$3,DataModel!$F$2:$DI$2,0))*$C1030,"")</f>
        <v/>
      </c>
      <c r="DI1030" s="134" t="str" cm="1">
        <f t="array" ref="DI1030">IF(ISNUMBER(DataModel!DI$112),INDEX(DataModel!$F$4:$DI$130,MATCH(1,(DataModel!$A$4:$A$130=$A1030)*(DataModel!$B$4:$B$130=$B1030),0),MATCH(DI$3,DataModel!$F$2:$DI$2,0))*$C1030,"")</f>
        <v/>
      </c>
      <c r="DJ1030" s="69"/>
      <c r="DK1030" s="34" t="str" cm="1">
        <f t="array" ref="DK1030">IF(ISNUMBER(DataModel!DK$112),INDEX(DataModel!$DK$4:$EK$130,MATCH(1,(DataModel!$A$4:$A$130=$A1030)*(DataModel!$B$4:$B$130=$B1030),0),MATCH(DK$3,DataModel!$DK$2:$EK$2,0))*$C1030,"")</f>
        <v/>
      </c>
      <c r="DL1030" s="34" t="str" cm="1">
        <f t="array" ref="DL1030">IF(ISNUMBER(DataModel!DL$112),INDEX(DataModel!$DK$4:$EK$130,MATCH(1,(DataModel!$A$4:$A$130=$A1030)*(DataModel!$B$4:$B$130=$B1030),0),MATCH(DL$3,DataModel!$DK$2:$EK$2,0))*$C1030,"")</f>
        <v/>
      </c>
      <c r="DM1030" s="34" t="str" cm="1">
        <f t="array" ref="DM1030">IF(ISNUMBER(DataModel!DM$112),INDEX(DataModel!$DK$4:$EK$130,MATCH(1,(DataModel!$A$4:$A$130=$A1030)*(DataModel!$B$4:$B$130=$B1030),0),MATCH(DM$3,DataModel!$DK$2:$EK$2,0))*$C1030,"")</f>
        <v/>
      </c>
      <c r="DN1030" s="34" t="str" cm="1">
        <f t="array" ref="DN1030">IF(ISNUMBER(DataModel!DN$112),INDEX(DataModel!$DK$4:$EK$130,MATCH(1,(DataModel!$A$4:$A$130=$A1030)*(DataModel!$B$4:$B$130=$B1030),0),MATCH(DN$3,DataModel!$DK$2:$EK$2,0))*$C1030,"")</f>
        <v/>
      </c>
      <c r="DO1030" s="34" t="str" cm="1">
        <f t="array" ref="DO1030">IF(ISNUMBER(DataModel!DO$112),INDEX(DataModel!$DK$4:$EK$130,MATCH(1,(DataModel!$A$4:$A$130=$A1030)*(DataModel!$B$4:$B$130=$B1030),0),MATCH(DO$3,DataModel!$DK$2:$EK$2,0))*$C1030,"")</f>
        <v/>
      </c>
      <c r="DP1030" s="34" t="str" cm="1">
        <f t="array" ref="DP1030">IF(ISNUMBER(DataModel!DP$112),INDEX(DataModel!$DK$4:$EK$130,MATCH(1,(DataModel!$A$4:$A$130=$A1030)*(DataModel!$B$4:$B$130=$B1030),0),MATCH(DP$3,DataModel!$DK$2:$EK$2,0))*$C1030,"")</f>
        <v/>
      </c>
      <c r="DQ1030" s="34" t="str" cm="1">
        <f t="array" ref="DQ1030">IF(ISNUMBER(DataModel!DQ$112),INDEX(DataModel!$DK$4:$EK$130,MATCH(1,(DataModel!$A$4:$A$130=$A1030)*(DataModel!$B$4:$B$130=$B1030),0),MATCH(DQ$3,DataModel!$DK$2:$EK$2,0))*$C1030,"")</f>
        <v/>
      </c>
      <c r="DR1030" s="34" t="str" cm="1">
        <f t="array" ref="DR1030">IF(ISNUMBER(DataModel!DR$112),INDEX(DataModel!$DK$4:$EK$130,MATCH(1,(DataModel!$A$4:$A$130=$A1030)*(DataModel!$B$4:$B$130=$B1030),0),MATCH(DR$3,DataModel!$DK$2:$EK$2,0))*$C1030,"")</f>
        <v/>
      </c>
      <c r="DS1030" s="34" t="str" cm="1">
        <f t="array" ref="DS1030">IF(ISNUMBER(DataModel!DS$112),INDEX(DataModel!$DK$4:$EK$130,MATCH(1,(DataModel!$A$4:$A$130=$A1030)*(DataModel!$B$4:$B$130=$B1030),0),MATCH(DS$3,DataModel!$DK$2:$EK$2,0))*$C1030,"")</f>
        <v/>
      </c>
      <c r="DT1030" s="34" t="str" cm="1">
        <f t="array" ref="DT1030">IF(ISNUMBER(DataModel!DT$112),INDEX(DataModel!$DK$4:$EK$130,MATCH(1,(DataModel!$A$4:$A$130=$A1030)*(DataModel!$B$4:$B$130=$B1030),0),MATCH(DT$3,DataModel!$DK$2:$EK$2,0))*$C1030,"")</f>
        <v/>
      </c>
      <c r="DU1030" s="34" t="str" cm="1">
        <f t="array" ref="DU1030">IF(ISNUMBER(DataModel!DU$112),INDEX(DataModel!$DK$4:$EK$130,MATCH(1,(DataModel!$A$4:$A$130=$A1030)*(DataModel!$B$4:$B$130=$B1030),0),MATCH(DU$3,DataModel!$DK$2:$EK$2,0))*$C1030,"")</f>
        <v/>
      </c>
      <c r="DV1030" s="34" t="str" cm="1">
        <f t="array" ref="DV1030">IF(ISNUMBER(DataModel!DV$112),INDEX(DataModel!$DK$4:$EK$130,MATCH(1,(DataModel!$A$4:$A$130=$A1030)*(DataModel!$B$4:$B$130=$B1030),0),MATCH(DV$3,DataModel!$DK$2:$EK$2,0))*$C1030,"")</f>
        <v/>
      </c>
      <c r="DW1030" s="34" t="str" cm="1">
        <f t="array" ref="DW1030">IF(ISNUMBER(DataModel!DW$112),INDEX(DataModel!$DK$4:$EK$130,MATCH(1,(DataModel!$A$4:$A$130=$A1030)*(DataModel!$B$4:$B$130=$B1030),0),MATCH(DW$3,DataModel!$DK$2:$EK$2,0))*$C1030,"")</f>
        <v/>
      </c>
      <c r="DX1030" s="34" t="str" cm="1">
        <f t="array" ref="DX1030">IF(ISNUMBER(DataModel!DX$112),INDEX(DataModel!$DK$4:$EK$130,MATCH(1,(DataModel!$A$4:$A$130=$A1030)*(DataModel!$B$4:$B$130=$B1030),0),MATCH(DX$3,DataModel!$DK$2:$EK$2,0))*$C1030,"")</f>
        <v/>
      </c>
      <c r="DY1030" s="34" t="str" cm="1">
        <f t="array" ref="DY1030">IF(ISNUMBER(DataModel!DY$112),INDEX(DataModel!$DK$4:$EK$130,MATCH(1,(DataModel!$A$4:$A$130=$A1030)*(DataModel!$B$4:$B$130=$B1030),0),MATCH(DY$3,DataModel!$DK$2:$EK$2,0))*$C1030,"")</f>
        <v/>
      </c>
      <c r="DZ1030" s="34" t="str" cm="1">
        <f t="array" ref="DZ1030">IF(ISNUMBER(DataModel!DZ$112),INDEX(DataModel!$DK$4:$EK$130,MATCH(1,(DataModel!$A$4:$A$130=$A1030)*(DataModel!$B$4:$B$130=$B1030),0),MATCH(DZ$3,DataModel!$DK$2:$EK$2,0))*$C1030,"")</f>
        <v/>
      </c>
      <c r="EA1030" s="34" t="str" cm="1">
        <f t="array" ref="EA1030">IF(ISNUMBER(DataModel!EA$112),INDEX(DataModel!$DK$4:$EK$130,MATCH(1,(DataModel!$A$4:$A$130=$A1030)*(DataModel!$B$4:$B$130=$B1030),0),MATCH(EA$3,DataModel!$DK$2:$EK$2,0))*$C1030,"")</f>
        <v/>
      </c>
      <c r="EB1030" s="34" t="str" cm="1">
        <f t="array" ref="EB1030">IF(ISNUMBER(DataModel!EB$112),INDEX(DataModel!$DK$4:$EK$130,MATCH(1,(DataModel!$A$4:$A$130=$A1030)*(DataModel!$B$4:$B$130=$B1030),0),MATCH(EB$3,DataModel!$DK$2:$EK$2,0))*$C1030,"")</f>
        <v/>
      </c>
      <c r="EC1030" s="34" t="str" cm="1">
        <f t="array" ref="EC1030">IF(ISNUMBER(DataModel!EC$112),INDEX(DataModel!$DK$4:$EK$130,MATCH(1,(DataModel!$A$4:$A$130=$A1030)*(DataModel!$B$4:$B$130=$B1030),0),MATCH(EC$3,DataModel!$DK$2:$EK$2,0))*$C1030,"")</f>
        <v/>
      </c>
      <c r="ED1030" s="34" t="str" cm="1">
        <f t="array" ref="ED1030">IF(ISNUMBER(DataModel!ED$112),INDEX(DataModel!$DK$4:$EK$130,MATCH(1,(DataModel!$A$4:$A$130=$A1030)*(DataModel!$B$4:$B$130=$B1030),0),MATCH(ED$3,DataModel!$DK$2:$EK$2,0))*$C1030,"")</f>
        <v/>
      </c>
      <c r="EE1030" s="34" t="str" cm="1">
        <f t="array" ref="EE1030">IF(ISNUMBER(DataModel!EE$112),INDEX(DataModel!$DK$4:$EK$130,MATCH(1,(DataModel!$A$4:$A$130=$A1030)*(DataModel!$B$4:$B$130=$B1030),0),MATCH(EE$3,DataModel!$DK$2:$EK$2,0))*$C1030,"")</f>
        <v/>
      </c>
      <c r="EF1030" s="34" t="str" cm="1">
        <f t="array" ref="EF1030">IF(ISNUMBER(DataModel!EF$112),INDEX(DataModel!$DK$4:$EK$130,MATCH(1,(DataModel!$A$4:$A$130=$A1030)*(DataModel!$B$4:$B$130=$B1030),0),MATCH(EF$3,DataModel!$DK$2:$EK$2,0))*$C1030,"")</f>
        <v/>
      </c>
      <c r="EG1030" s="34" t="str" cm="1">
        <f t="array" ref="EG1030">IF(ISNUMBER(DataModel!EG$112),INDEX(DataModel!$DK$4:$EK$130,MATCH(1,(DataModel!$A$4:$A$130=$A1030)*(DataModel!$B$4:$B$130=$B1030),0),MATCH(EG$3,DataModel!$DK$2:$EK$2,0))*$C1030,"")</f>
        <v/>
      </c>
      <c r="EH1030" s="34" t="str" cm="1">
        <f t="array" ref="EH1030">IF(ISNUMBER(DataModel!EH$112),INDEX(DataModel!$DK$4:$EK$130,MATCH(1,(DataModel!$A$4:$A$130=$A1030)*(DataModel!$B$4:$B$130=$B1030),0),MATCH(EH$3,DataModel!$DK$2:$EK$2,0))*$C1030,"")</f>
        <v/>
      </c>
      <c r="EI1030" s="34" t="str" cm="1">
        <f t="array" ref="EI1030">IF(ISNUMBER(DataModel!EI$112),INDEX(DataModel!$DK$4:$EK$130,MATCH(1,(DataModel!$A$4:$A$130=$A1030)*(DataModel!$B$4:$B$130=$B1030),0),MATCH(EI$3,DataModel!$DK$2:$EK$2,0))*$C1030,"")</f>
        <v/>
      </c>
      <c r="EJ1030" s="34" t="str" cm="1">
        <f t="array" ref="EJ1030">IF(ISNUMBER(DataModel!EJ$112),INDEX(DataModel!$DK$4:$EK$130,MATCH(1,(DataModel!$A$4:$A$130=$A1030)*(DataModel!$B$4:$B$130=$B1030),0),MATCH(EJ$3,DataModel!$DK$2:$EK$2,0))*$C1030,"")</f>
        <v/>
      </c>
      <c r="EK1030" s="34" t="str" cm="1">
        <f t="array" ref="EK1030">IF(ISNUMBER(DataModel!EK$112),INDEX(DataModel!$DK$4:$EK$130,MATCH(1,(DataModel!$A$4:$A$130=$A1030)*(DataModel!$B$4:$B$130=$B1030),0),MATCH(EK$3,DataModel!$DK$2:$EK$2,0))*$C1030,"")</f>
        <v/>
      </c>
    </row>
    <row r="1031" spans="1:141" x14ac:dyDescent="0.25">
      <c r="A1031" s="90" t="s">
        <v>453</v>
      </c>
      <c r="B1031" s="90" t="s">
        <v>467</v>
      </c>
      <c r="C1031" s="111">
        <f t="shared" ref="C1031:C1032" si="2684">$C$6</f>
        <v>9.9999999999999995E-7</v>
      </c>
      <c r="D1031" s="90"/>
      <c r="E1031" t="s">
        <v>470</v>
      </c>
      <c r="F1031" s="133" t="str" cm="1">
        <f t="array" ref="F1031">IF(ISNUMBER(DataModel!F$112),INDEX(DataModel!$F$4:$DI$130,MATCH(1,(DataModel!$A$4:$A$130=$A1031)*(DataModel!$B$4:$B$130=$B1031),0),MATCH(F$3,DataModel!$F$2:$DI$2,0))*$C1031,"")</f>
        <v/>
      </c>
      <c r="G1031" s="34" t="str" cm="1">
        <f t="array" ref="G1031">IF(ISNUMBER(DataModel!G$112),INDEX(DataModel!$F$4:$DI$130,MATCH(1,(DataModel!$A$4:$A$130=$A1031)*(DataModel!$B$4:$B$130=$B1031),0),MATCH(G$3,DataModel!$F$2:$DI$2,0))*$C1031,"")</f>
        <v/>
      </c>
      <c r="H1031" s="34" t="str" cm="1">
        <f t="array" ref="H1031">IF(ISNUMBER(DataModel!H$112),INDEX(DataModel!$F$4:$DI$130,MATCH(1,(DataModel!$A$4:$A$130=$A1031)*(DataModel!$B$4:$B$130=$B1031),0),MATCH(H$3,DataModel!$F$2:$DI$2,0))*$C1031,"")</f>
        <v/>
      </c>
      <c r="I1031" s="134" t="str" cm="1">
        <f t="array" ref="I1031">IF(ISNUMBER(DataModel!I$112),INDEX(DataModel!$F$4:$DI$130,MATCH(1,(DataModel!$A$4:$A$130=$A1031)*(DataModel!$B$4:$B$130=$B1031),0),MATCH(I$3,DataModel!$F$2:$DI$2,0))*$C1031,"")</f>
        <v/>
      </c>
      <c r="J1031" s="133" t="str" cm="1">
        <f t="array" ref="J1031">IF(ISNUMBER(DataModel!J$112),INDEX(DataModel!$F$4:$DI$130,MATCH(1,(DataModel!$A$4:$A$130=$A1031)*(DataModel!$B$4:$B$130=$B1031),0),MATCH(J$3,DataModel!$F$2:$DI$2,0))*$C1031,"")</f>
        <v/>
      </c>
      <c r="K1031" s="34" t="str" cm="1">
        <f t="array" ref="K1031">IF(ISNUMBER(DataModel!K$112),INDEX(DataModel!$F$4:$DI$130,MATCH(1,(DataModel!$A$4:$A$130=$A1031)*(DataModel!$B$4:$B$130=$B1031),0),MATCH(K$3,DataModel!$F$2:$DI$2,0))*$C1031,"")</f>
        <v/>
      </c>
      <c r="L1031" s="34" t="str" cm="1">
        <f t="array" ref="L1031">IF(ISNUMBER(DataModel!L$112),INDEX(DataModel!$F$4:$DI$130,MATCH(1,(DataModel!$A$4:$A$130=$A1031)*(DataModel!$B$4:$B$130=$B1031),0),MATCH(L$3,DataModel!$F$2:$DI$2,0))*$C1031,"")</f>
        <v/>
      </c>
      <c r="M1031" s="134" t="str" cm="1">
        <f t="array" ref="M1031">IF(ISNUMBER(DataModel!M$112),INDEX(DataModel!$F$4:$DI$130,MATCH(1,(DataModel!$A$4:$A$130=$A1031)*(DataModel!$B$4:$B$130=$B1031),0),MATCH(M$3,DataModel!$F$2:$DI$2,0))*$C1031,"")</f>
        <v/>
      </c>
      <c r="N1031" s="133" t="str" cm="1">
        <f t="array" ref="N1031">IF(ISNUMBER(DataModel!N$112),INDEX(DataModel!$F$4:$DI$130,MATCH(1,(DataModel!$A$4:$A$130=$A1031)*(DataModel!$B$4:$B$130=$B1031),0),MATCH(N$3,DataModel!$F$2:$DI$2,0))*$C1031,"")</f>
        <v/>
      </c>
      <c r="O1031" s="34" t="str" cm="1">
        <f t="array" ref="O1031">IF(ISNUMBER(DataModel!O$112),INDEX(DataModel!$F$4:$DI$130,MATCH(1,(DataModel!$A$4:$A$130=$A1031)*(DataModel!$B$4:$B$130=$B1031),0),MATCH(O$3,DataModel!$F$2:$DI$2,0))*$C1031,"")</f>
        <v/>
      </c>
      <c r="P1031" s="34" t="str" cm="1">
        <f t="array" ref="P1031">IF(ISNUMBER(DataModel!P$112),INDEX(DataModel!$F$4:$DI$130,MATCH(1,(DataModel!$A$4:$A$130=$A1031)*(DataModel!$B$4:$B$130=$B1031),0),MATCH(P$3,DataModel!$F$2:$DI$2,0))*$C1031,"")</f>
        <v/>
      </c>
      <c r="Q1031" s="134" t="str" cm="1">
        <f t="array" ref="Q1031">IF(ISNUMBER(DataModel!Q$112),INDEX(DataModel!$F$4:$DI$130,MATCH(1,(DataModel!$A$4:$A$130=$A1031)*(DataModel!$B$4:$B$130=$B1031),0),MATCH(Q$3,DataModel!$F$2:$DI$2,0))*$C1031,"")</f>
        <v/>
      </c>
      <c r="R1031" s="133" t="str" cm="1">
        <f t="array" ref="R1031">IF(ISNUMBER(DataModel!R$112),INDEX(DataModel!$F$4:$DI$130,MATCH(1,(DataModel!$A$4:$A$130=$A1031)*(DataModel!$B$4:$B$130=$B1031),0),MATCH(R$3,DataModel!$F$2:$DI$2,0))*$C1031,"")</f>
        <v/>
      </c>
      <c r="S1031" s="34" t="str" cm="1">
        <f t="array" ref="S1031">IF(ISNUMBER(DataModel!S$112),INDEX(DataModel!$F$4:$DI$130,MATCH(1,(DataModel!$A$4:$A$130=$A1031)*(DataModel!$B$4:$B$130=$B1031),0),MATCH(S$3,DataModel!$F$2:$DI$2,0))*$C1031,"")</f>
        <v/>
      </c>
      <c r="T1031" s="34" t="str" cm="1">
        <f t="array" ref="T1031">IF(ISNUMBER(DataModel!T$112),INDEX(DataModel!$F$4:$DI$130,MATCH(1,(DataModel!$A$4:$A$130=$A1031)*(DataModel!$B$4:$B$130=$B1031),0),MATCH(T$3,DataModel!$F$2:$DI$2,0))*$C1031,"")</f>
        <v/>
      </c>
      <c r="U1031" s="134" t="str" cm="1">
        <f t="array" ref="U1031">IF(ISNUMBER(DataModel!U$112),INDEX(DataModel!$F$4:$DI$130,MATCH(1,(DataModel!$A$4:$A$130=$A1031)*(DataModel!$B$4:$B$130=$B1031),0),MATCH(U$3,DataModel!$F$2:$DI$2,0))*$C1031,"")</f>
        <v/>
      </c>
      <c r="V1031" s="133" t="str" cm="1">
        <f t="array" ref="V1031">IF(ISNUMBER(DataModel!V$112),INDEX(DataModel!$F$4:$DI$130,MATCH(1,(DataModel!$A$4:$A$130=$A1031)*(DataModel!$B$4:$B$130=$B1031),0),MATCH(V$3,DataModel!$F$2:$DI$2,0))*$C1031,"")</f>
        <v/>
      </c>
      <c r="W1031" s="34" t="str" cm="1">
        <f t="array" ref="W1031">IF(ISNUMBER(DataModel!W$112),INDEX(DataModel!$F$4:$DI$130,MATCH(1,(DataModel!$A$4:$A$130=$A1031)*(DataModel!$B$4:$B$130=$B1031),0),MATCH(W$3,DataModel!$F$2:$DI$2,0))*$C1031,"")</f>
        <v/>
      </c>
      <c r="X1031" s="34" t="str" cm="1">
        <f t="array" ref="X1031">IF(ISNUMBER(DataModel!X$112),INDEX(DataModel!$F$4:$DI$130,MATCH(1,(DataModel!$A$4:$A$130=$A1031)*(DataModel!$B$4:$B$130=$B1031),0),MATCH(X$3,DataModel!$F$2:$DI$2,0))*$C1031,"")</f>
        <v/>
      </c>
      <c r="Y1031" s="134" t="str" cm="1">
        <f t="array" ref="Y1031">IF(ISNUMBER(DataModel!Y$112),INDEX(DataModel!$F$4:$DI$130,MATCH(1,(DataModel!$A$4:$A$130=$A1031)*(DataModel!$B$4:$B$130=$B1031),0),MATCH(Y$3,DataModel!$F$2:$DI$2,0))*$C1031,"")</f>
        <v/>
      </c>
      <c r="Z1031" s="133" t="str" cm="1">
        <f t="array" ref="Z1031">IF(ISNUMBER(DataModel!Z$112),INDEX(DataModel!$F$4:$DI$130,MATCH(1,(DataModel!$A$4:$A$130=$A1031)*(DataModel!$B$4:$B$130=$B1031),0),MATCH(Z$3,DataModel!$F$2:$DI$2,0))*$C1031,"")</f>
        <v/>
      </c>
      <c r="AA1031" s="34" t="str" cm="1">
        <f t="array" ref="AA1031">IF(ISNUMBER(DataModel!AA$112),INDEX(DataModel!$F$4:$DI$130,MATCH(1,(DataModel!$A$4:$A$130=$A1031)*(DataModel!$B$4:$B$130=$B1031),0),MATCH(AA$3,DataModel!$F$2:$DI$2,0))*$C1031,"")</f>
        <v/>
      </c>
      <c r="AB1031" s="34" t="str" cm="1">
        <f t="array" ref="AB1031">IF(ISNUMBER(DataModel!AB$112),INDEX(DataModel!$F$4:$DI$130,MATCH(1,(DataModel!$A$4:$A$130=$A1031)*(DataModel!$B$4:$B$130=$B1031),0),MATCH(AB$3,DataModel!$F$2:$DI$2,0))*$C1031,"")</f>
        <v/>
      </c>
      <c r="AC1031" s="134" t="str" cm="1">
        <f t="array" ref="AC1031">IF(ISNUMBER(DataModel!AC$112),INDEX(DataModel!$F$4:$DI$130,MATCH(1,(DataModel!$A$4:$A$130=$A1031)*(DataModel!$B$4:$B$130=$B1031),0),MATCH(AC$3,DataModel!$F$2:$DI$2,0))*$C1031,"")</f>
        <v/>
      </c>
      <c r="AD1031" s="133" t="str" cm="1">
        <f t="array" ref="AD1031">IF(ISNUMBER(DataModel!AD$112),INDEX(DataModel!$F$4:$DI$130,MATCH(1,(DataModel!$A$4:$A$130=$A1031)*(DataModel!$B$4:$B$130=$B1031),0),MATCH(AD$3,DataModel!$F$2:$DI$2,0))*$C1031,"")</f>
        <v/>
      </c>
      <c r="AE1031" s="34" t="str" cm="1">
        <f t="array" ref="AE1031">IF(ISNUMBER(DataModel!AE$112),INDEX(DataModel!$F$4:$DI$130,MATCH(1,(DataModel!$A$4:$A$130=$A1031)*(DataModel!$B$4:$B$130=$B1031),0),MATCH(AE$3,DataModel!$F$2:$DI$2,0))*$C1031,"")</f>
        <v/>
      </c>
      <c r="AF1031" s="34" t="str" cm="1">
        <f t="array" ref="AF1031">IF(ISNUMBER(DataModel!AF$112),INDEX(DataModel!$F$4:$DI$130,MATCH(1,(DataModel!$A$4:$A$130=$A1031)*(DataModel!$B$4:$B$130=$B1031),0),MATCH(AF$3,DataModel!$F$2:$DI$2,0))*$C1031,"")</f>
        <v/>
      </c>
      <c r="AG1031" s="134" t="str" cm="1">
        <f t="array" ref="AG1031">IF(ISNUMBER(DataModel!AG$112),INDEX(DataModel!$F$4:$DI$130,MATCH(1,(DataModel!$A$4:$A$130=$A1031)*(DataModel!$B$4:$B$130=$B1031),0),MATCH(AG$3,DataModel!$F$2:$DI$2,0))*$C1031,"")</f>
        <v/>
      </c>
      <c r="AH1031" s="133" t="str" cm="1">
        <f t="array" ref="AH1031">IF(ISNUMBER(DataModel!AH$112),INDEX(DataModel!$F$4:$DI$130,MATCH(1,(DataModel!$A$4:$A$130=$A1031)*(DataModel!$B$4:$B$130=$B1031),0),MATCH(AH$3,DataModel!$F$2:$DI$2,0))*$C1031,"")</f>
        <v/>
      </c>
      <c r="AI1031" s="34" t="str" cm="1">
        <f t="array" ref="AI1031">IF(ISNUMBER(DataModel!AI$112),INDEX(DataModel!$F$4:$DI$130,MATCH(1,(DataModel!$A$4:$A$130=$A1031)*(DataModel!$B$4:$B$130=$B1031),0),MATCH(AI$3,DataModel!$F$2:$DI$2,0))*$C1031,"")</f>
        <v/>
      </c>
      <c r="AJ1031" s="34" t="str" cm="1">
        <f t="array" ref="AJ1031">IF(ISNUMBER(DataModel!AJ$112),INDEX(DataModel!$F$4:$DI$130,MATCH(1,(DataModel!$A$4:$A$130=$A1031)*(DataModel!$B$4:$B$130=$B1031),0),MATCH(AJ$3,DataModel!$F$2:$DI$2,0))*$C1031,"")</f>
        <v/>
      </c>
      <c r="AK1031" s="134" t="str" cm="1">
        <f t="array" ref="AK1031">IF(ISNUMBER(DataModel!AK$112),INDEX(DataModel!$F$4:$DI$130,MATCH(1,(DataModel!$A$4:$A$130=$A1031)*(DataModel!$B$4:$B$130=$B1031),0),MATCH(AK$3,DataModel!$F$2:$DI$2,0))*$C1031,"")</f>
        <v/>
      </c>
      <c r="AL1031" s="133" t="str" cm="1">
        <f t="array" ref="AL1031">IF(ISNUMBER(DataModel!AL$112),INDEX(DataModel!$F$4:$DI$130,MATCH(1,(DataModel!$A$4:$A$130=$A1031)*(DataModel!$B$4:$B$130=$B1031),0),MATCH(AL$3,DataModel!$F$2:$DI$2,0))*$C1031,"")</f>
        <v/>
      </c>
      <c r="AM1031" s="34" t="str" cm="1">
        <f t="array" ref="AM1031">IF(ISNUMBER(DataModel!AM$112),INDEX(DataModel!$F$4:$DI$130,MATCH(1,(DataModel!$A$4:$A$130=$A1031)*(DataModel!$B$4:$B$130=$B1031),0),MATCH(AM$3,DataModel!$F$2:$DI$2,0))*$C1031,"")</f>
        <v/>
      </c>
      <c r="AN1031" s="34" t="str" cm="1">
        <f t="array" ref="AN1031">IF(ISNUMBER(DataModel!AN$112),INDEX(DataModel!$F$4:$DI$130,MATCH(1,(DataModel!$A$4:$A$130=$A1031)*(DataModel!$B$4:$B$130=$B1031),0),MATCH(AN$3,DataModel!$F$2:$DI$2,0))*$C1031,"")</f>
        <v/>
      </c>
      <c r="AO1031" s="134" t="str" cm="1">
        <f t="array" ref="AO1031">IF(ISNUMBER(DataModel!AO$112),INDEX(DataModel!$F$4:$DI$130,MATCH(1,(DataModel!$A$4:$A$130=$A1031)*(DataModel!$B$4:$B$130=$B1031),0),MATCH(AO$3,DataModel!$F$2:$DI$2,0))*$C1031,"")</f>
        <v/>
      </c>
      <c r="AP1031" s="133" t="str" cm="1">
        <f t="array" ref="AP1031">IF(ISNUMBER(DataModel!AP$112),INDEX(DataModel!$F$4:$DI$130,MATCH(1,(DataModel!$A$4:$A$130=$A1031)*(DataModel!$B$4:$B$130=$B1031),0),MATCH(AP$3,DataModel!$F$2:$DI$2,0))*$C1031,"")</f>
        <v/>
      </c>
      <c r="AQ1031" s="34" t="str" cm="1">
        <f t="array" ref="AQ1031">IF(ISNUMBER(DataModel!AQ$112),INDEX(DataModel!$F$4:$DI$130,MATCH(1,(DataModel!$A$4:$A$130=$A1031)*(DataModel!$B$4:$B$130=$B1031),0),MATCH(AQ$3,DataModel!$F$2:$DI$2,0))*$C1031,"")</f>
        <v/>
      </c>
      <c r="AR1031" s="34" t="str" cm="1">
        <f t="array" ref="AR1031">IF(ISNUMBER(DataModel!AR$112),INDEX(DataModel!$F$4:$DI$130,MATCH(1,(DataModel!$A$4:$A$130=$A1031)*(DataModel!$B$4:$B$130=$B1031),0),MATCH(AR$3,DataModel!$F$2:$DI$2,0))*$C1031,"")</f>
        <v/>
      </c>
      <c r="AS1031" s="134" t="str" cm="1">
        <f t="array" ref="AS1031">IF(ISNUMBER(DataModel!AS$112),INDEX(DataModel!$F$4:$DI$130,MATCH(1,(DataModel!$A$4:$A$130=$A1031)*(DataModel!$B$4:$B$130=$B1031),0),MATCH(AS$3,DataModel!$F$2:$DI$2,0))*$C1031,"")</f>
        <v/>
      </c>
      <c r="AT1031" s="133" t="str" cm="1">
        <f t="array" ref="AT1031">IF(ISNUMBER(DataModel!AT$112),INDEX(DataModel!$F$4:$DI$130,MATCH(1,(DataModel!$A$4:$A$130=$A1031)*(DataModel!$B$4:$B$130=$B1031),0),MATCH(AT$3,DataModel!$F$2:$DI$2,0))*$C1031,"")</f>
        <v/>
      </c>
      <c r="AU1031" s="34" t="str" cm="1">
        <f t="array" ref="AU1031">IF(ISNUMBER(DataModel!AU$112),INDEX(DataModel!$F$4:$DI$130,MATCH(1,(DataModel!$A$4:$A$130=$A1031)*(DataModel!$B$4:$B$130=$B1031),0),MATCH(AU$3,DataModel!$F$2:$DI$2,0))*$C1031,"")</f>
        <v/>
      </c>
      <c r="AV1031" s="34" t="str" cm="1">
        <f t="array" ref="AV1031">IF(ISNUMBER(DataModel!AV$112),INDEX(DataModel!$F$4:$DI$130,MATCH(1,(DataModel!$A$4:$A$130=$A1031)*(DataModel!$B$4:$B$130=$B1031),0),MATCH(AV$3,DataModel!$F$2:$DI$2,0))*$C1031,"")</f>
        <v/>
      </c>
      <c r="AW1031" s="134" t="str" cm="1">
        <f t="array" ref="AW1031">IF(ISNUMBER(DataModel!AW$112),INDEX(DataModel!$F$4:$DI$130,MATCH(1,(DataModel!$A$4:$A$130=$A1031)*(DataModel!$B$4:$B$130=$B1031),0),MATCH(AW$3,DataModel!$F$2:$DI$2,0))*$C1031,"")</f>
        <v/>
      </c>
      <c r="AX1031" s="133" t="str" cm="1">
        <f t="array" ref="AX1031">IF(ISNUMBER(DataModel!AX$112),INDEX(DataModel!$F$4:$DI$130,MATCH(1,(DataModel!$A$4:$A$130=$A1031)*(DataModel!$B$4:$B$130=$B1031),0),MATCH(AX$3,DataModel!$F$2:$DI$2,0))*$C1031,"")</f>
        <v/>
      </c>
      <c r="AY1031" s="34" t="str" cm="1">
        <f t="array" ref="AY1031">IF(ISNUMBER(DataModel!AY$112),INDEX(DataModel!$F$4:$DI$130,MATCH(1,(DataModel!$A$4:$A$130=$A1031)*(DataModel!$B$4:$B$130=$B1031),0),MATCH(AY$3,DataModel!$F$2:$DI$2,0))*$C1031,"")</f>
        <v/>
      </c>
      <c r="AZ1031" s="34" t="str" cm="1">
        <f t="array" ref="AZ1031">IF(ISNUMBER(DataModel!AZ$112),INDEX(DataModel!$F$4:$DI$130,MATCH(1,(DataModel!$A$4:$A$130=$A1031)*(DataModel!$B$4:$B$130=$B1031),0),MATCH(AZ$3,DataModel!$F$2:$DI$2,0))*$C1031,"")</f>
        <v/>
      </c>
      <c r="BA1031" s="134" t="str" cm="1">
        <f t="array" ref="BA1031">IF(ISNUMBER(DataModel!BA$112),INDEX(DataModel!$F$4:$DI$130,MATCH(1,(DataModel!$A$4:$A$130=$A1031)*(DataModel!$B$4:$B$130=$B1031),0),MATCH(BA$3,DataModel!$F$2:$DI$2,0))*$C1031,"")</f>
        <v/>
      </c>
      <c r="BB1031" s="133" t="str" cm="1">
        <f t="array" ref="BB1031">IF(ISNUMBER(DataModel!BB$112),INDEX(DataModel!$F$4:$DI$130,MATCH(1,(DataModel!$A$4:$A$130=$A1031)*(DataModel!$B$4:$B$130=$B1031),0),MATCH(BB$3,DataModel!$F$2:$DI$2,0))*$C1031,"")</f>
        <v/>
      </c>
      <c r="BC1031" s="34" t="str" cm="1">
        <f t="array" ref="BC1031">IF(ISNUMBER(DataModel!BC$112),INDEX(DataModel!$F$4:$DI$130,MATCH(1,(DataModel!$A$4:$A$130=$A1031)*(DataModel!$B$4:$B$130=$B1031),0),MATCH(BC$3,DataModel!$F$2:$DI$2,0))*$C1031,"")</f>
        <v/>
      </c>
      <c r="BD1031" s="34" t="str" cm="1">
        <f t="array" ref="BD1031">IF(ISNUMBER(DataModel!BD$112),INDEX(DataModel!$F$4:$DI$130,MATCH(1,(DataModel!$A$4:$A$130=$A1031)*(DataModel!$B$4:$B$130=$B1031),0),MATCH(BD$3,DataModel!$F$2:$DI$2,0))*$C1031,"")</f>
        <v/>
      </c>
      <c r="BE1031" s="134" t="str" cm="1">
        <f t="array" ref="BE1031">IF(ISNUMBER(DataModel!BE$112),INDEX(DataModel!$F$4:$DI$130,MATCH(1,(DataModel!$A$4:$A$130=$A1031)*(DataModel!$B$4:$B$130=$B1031),0),MATCH(BE$3,DataModel!$F$2:$DI$2,0))*$C1031,"")</f>
        <v/>
      </c>
      <c r="BF1031" s="133" t="str" cm="1">
        <f t="array" ref="BF1031">IF(ISNUMBER(DataModel!BF$112),INDEX(DataModel!$F$4:$DI$130,MATCH(1,(DataModel!$A$4:$A$130=$A1031)*(DataModel!$B$4:$B$130=$B1031),0),MATCH(BF$3,DataModel!$F$2:$DI$2,0))*$C1031,"")</f>
        <v/>
      </c>
      <c r="BG1031" s="34" t="str" cm="1">
        <f t="array" ref="BG1031">IF(ISNUMBER(DataModel!BG$112),INDEX(DataModel!$F$4:$DI$130,MATCH(1,(DataModel!$A$4:$A$130=$A1031)*(DataModel!$B$4:$B$130=$B1031),0),MATCH(BG$3,DataModel!$F$2:$DI$2,0))*$C1031,"")</f>
        <v/>
      </c>
      <c r="BH1031" s="34" t="str" cm="1">
        <f t="array" ref="BH1031">IF(ISNUMBER(DataModel!BH$112),INDEX(DataModel!$F$4:$DI$130,MATCH(1,(DataModel!$A$4:$A$130=$A1031)*(DataModel!$B$4:$B$130=$B1031),0),MATCH(BH$3,DataModel!$F$2:$DI$2,0))*$C1031,"")</f>
        <v/>
      </c>
      <c r="BI1031" s="134" t="str" cm="1">
        <f t="array" ref="BI1031">IF(ISNUMBER(DataModel!BI$112),INDEX(DataModel!$F$4:$DI$130,MATCH(1,(DataModel!$A$4:$A$130=$A1031)*(DataModel!$B$4:$B$130=$B1031),0),MATCH(BI$3,DataModel!$F$2:$DI$2,0))*$C1031,"")</f>
        <v/>
      </c>
      <c r="BJ1031" s="133" t="str" cm="1">
        <f t="array" ref="BJ1031">IF(ISNUMBER(DataModel!BJ$112),INDEX(DataModel!$F$4:$DI$130,MATCH(1,(DataModel!$A$4:$A$130=$A1031)*(DataModel!$B$4:$B$130=$B1031),0),MATCH(BJ$3,DataModel!$F$2:$DI$2,0))*$C1031,"")</f>
        <v/>
      </c>
      <c r="BK1031" s="34" t="str" cm="1">
        <f t="array" ref="BK1031">IF(ISNUMBER(DataModel!BK$112),INDEX(DataModel!$F$4:$DI$130,MATCH(1,(DataModel!$A$4:$A$130=$A1031)*(DataModel!$B$4:$B$130=$B1031),0),MATCH(BK$3,DataModel!$F$2:$DI$2,0))*$C1031,"")</f>
        <v/>
      </c>
      <c r="BL1031" s="34" t="str" cm="1">
        <f t="array" ref="BL1031">IF(ISNUMBER(DataModel!BL$112),INDEX(DataModel!$F$4:$DI$130,MATCH(1,(DataModel!$A$4:$A$130=$A1031)*(DataModel!$B$4:$B$130=$B1031),0),MATCH(BL$3,DataModel!$F$2:$DI$2,0))*$C1031,"")</f>
        <v/>
      </c>
      <c r="BM1031" s="134" t="str" cm="1">
        <f t="array" ref="BM1031">IF(ISNUMBER(DataModel!BM$112),INDEX(DataModel!$F$4:$DI$130,MATCH(1,(DataModel!$A$4:$A$130=$A1031)*(DataModel!$B$4:$B$130=$B1031),0),MATCH(BM$3,DataModel!$F$2:$DI$2,0))*$C1031,"")</f>
        <v/>
      </c>
      <c r="BN1031" s="133" t="str" cm="1">
        <f t="array" ref="BN1031">IF(ISNUMBER(DataModel!BN$112),INDEX(DataModel!$F$4:$DI$130,MATCH(1,(DataModel!$A$4:$A$130=$A1031)*(DataModel!$B$4:$B$130=$B1031),0),MATCH(BN$3,DataModel!$F$2:$DI$2,0))*$C1031,"")</f>
        <v/>
      </c>
      <c r="BO1031" s="34" t="str" cm="1">
        <f t="array" ref="BO1031">IF(ISNUMBER(DataModel!BO$112),INDEX(DataModel!$F$4:$DI$130,MATCH(1,(DataModel!$A$4:$A$130=$A1031)*(DataModel!$B$4:$B$130=$B1031),0),MATCH(BO$3,DataModel!$F$2:$DI$2,0))*$C1031,"")</f>
        <v/>
      </c>
      <c r="BP1031" s="34" t="str" cm="1">
        <f t="array" ref="BP1031">IF(ISNUMBER(DataModel!BP$112),INDEX(DataModel!$F$4:$DI$130,MATCH(1,(DataModel!$A$4:$A$130=$A1031)*(DataModel!$B$4:$B$130=$B1031),0),MATCH(BP$3,DataModel!$F$2:$DI$2,0))*$C1031,"")</f>
        <v/>
      </c>
      <c r="BQ1031" s="134" t="str" cm="1">
        <f t="array" ref="BQ1031">IF(ISNUMBER(DataModel!BQ$112),INDEX(DataModel!$F$4:$DI$130,MATCH(1,(DataModel!$A$4:$A$130=$A1031)*(DataModel!$B$4:$B$130=$B1031),0),MATCH(BQ$3,DataModel!$F$2:$DI$2,0))*$C1031,"")</f>
        <v/>
      </c>
      <c r="BR1031" s="133" t="str" cm="1">
        <f t="array" ref="BR1031">IF(ISNUMBER(DataModel!BR$112),INDEX(DataModel!$F$4:$DI$130,MATCH(1,(DataModel!$A$4:$A$130=$A1031)*(DataModel!$B$4:$B$130=$B1031),0),MATCH(BR$3,DataModel!$F$2:$DI$2,0))*$C1031,"")</f>
        <v/>
      </c>
      <c r="BS1031" s="34" t="str" cm="1">
        <f t="array" ref="BS1031">IF(ISNUMBER(DataModel!BS$112),INDEX(DataModel!$F$4:$DI$130,MATCH(1,(DataModel!$A$4:$A$130=$A1031)*(DataModel!$B$4:$B$130=$B1031),0),MATCH(BS$3,DataModel!$F$2:$DI$2,0))*$C1031,"")</f>
        <v/>
      </c>
      <c r="BT1031" s="34" t="str" cm="1">
        <f t="array" ref="BT1031">IF(ISNUMBER(DataModel!BT$112),INDEX(DataModel!$F$4:$DI$130,MATCH(1,(DataModel!$A$4:$A$130=$A1031)*(DataModel!$B$4:$B$130=$B1031),0),MATCH(BT$3,DataModel!$F$2:$DI$2,0))*$C1031,"")</f>
        <v/>
      </c>
      <c r="BU1031" s="134" t="str" cm="1">
        <f t="array" ref="BU1031">IF(ISNUMBER(DataModel!BU$112),INDEX(DataModel!$F$4:$DI$130,MATCH(1,(DataModel!$A$4:$A$130=$A1031)*(DataModel!$B$4:$B$130=$B1031),0),MATCH(BU$3,DataModel!$F$2:$DI$2,0))*$C1031,"")</f>
        <v/>
      </c>
      <c r="BV1031" s="133" t="str" cm="1">
        <f t="array" ref="BV1031">IF(ISNUMBER(DataModel!BV$112),INDEX(DataModel!$F$4:$DI$130,MATCH(1,(DataModel!$A$4:$A$130=$A1031)*(DataModel!$B$4:$B$130=$B1031),0),MATCH(BV$3,DataModel!$F$2:$DI$2,0))*$C1031,"")</f>
        <v/>
      </c>
      <c r="BW1031" s="34" t="str" cm="1">
        <f t="array" ref="BW1031">IF(ISNUMBER(DataModel!BW$112),INDEX(DataModel!$F$4:$DI$130,MATCH(1,(DataModel!$A$4:$A$130=$A1031)*(DataModel!$B$4:$B$130=$B1031),0),MATCH(BW$3,DataModel!$F$2:$DI$2,0))*$C1031,"")</f>
        <v/>
      </c>
      <c r="BX1031" s="34" t="str" cm="1">
        <f t="array" ref="BX1031">IF(ISNUMBER(DataModel!BX$112),INDEX(DataModel!$F$4:$DI$130,MATCH(1,(DataModel!$A$4:$A$130=$A1031)*(DataModel!$B$4:$B$130=$B1031),0),MATCH(BX$3,DataModel!$F$2:$DI$2,0))*$C1031,"")</f>
        <v/>
      </c>
      <c r="BY1031" s="134" t="str" cm="1">
        <f t="array" ref="BY1031">IF(ISNUMBER(DataModel!BY$112),INDEX(DataModel!$F$4:$DI$130,MATCH(1,(DataModel!$A$4:$A$130=$A1031)*(DataModel!$B$4:$B$130=$B1031),0),MATCH(BY$3,DataModel!$F$2:$DI$2,0))*$C1031,"")</f>
        <v/>
      </c>
      <c r="BZ1031" s="133" t="str" cm="1">
        <f t="array" ref="BZ1031">IF(ISNUMBER(DataModel!BZ$112),INDEX(DataModel!$F$4:$DI$130,MATCH(1,(DataModel!$A$4:$A$130=$A1031)*(DataModel!$B$4:$B$130=$B1031),0),MATCH(BZ$3,DataModel!$F$2:$DI$2,0))*$C1031,"")</f>
        <v/>
      </c>
      <c r="CA1031" s="34" t="str" cm="1">
        <f t="array" ref="CA1031">IF(ISNUMBER(DataModel!CA$112),INDEX(DataModel!$F$4:$DI$130,MATCH(1,(DataModel!$A$4:$A$130=$A1031)*(DataModel!$B$4:$B$130=$B1031),0),MATCH(CA$3,DataModel!$F$2:$DI$2,0))*$C1031,"")</f>
        <v/>
      </c>
      <c r="CB1031" s="34" t="str" cm="1">
        <f t="array" ref="CB1031">IF(ISNUMBER(DataModel!CB$112),INDEX(DataModel!$F$4:$DI$130,MATCH(1,(DataModel!$A$4:$A$130=$A1031)*(DataModel!$B$4:$B$130=$B1031),0),MATCH(CB$3,DataModel!$F$2:$DI$2,0))*$C1031,"")</f>
        <v/>
      </c>
      <c r="CC1031" s="134" t="str" cm="1">
        <f t="array" ref="CC1031">IF(ISNUMBER(DataModel!CC$112),INDEX(DataModel!$F$4:$DI$130,MATCH(1,(DataModel!$A$4:$A$130=$A1031)*(DataModel!$B$4:$B$130=$B1031),0),MATCH(CC$3,DataModel!$F$2:$DI$2,0))*$C1031,"")</f>
        <v/>
      </c>
      <c r="CD1031" s="133" t="str" cm="1">
        <f t="array" ref="CD1031">IF(ISNUMBER(DataModel!CD$112),INDEX(DataModel!$F$4:$DI$130,MATCH(1,(DataModel!$A$4:$A$130=$A1031)*(DataModel!$B$4:$B$130=$B1031),0),MATCH(CD$3,DataModel!$F$2:$DI$2,0))*$C1031,"")</f>
        <v/>
      </c>
      <c r="CE1031" s="34" t="str" cm="1">
        <f t="array" ref="CE1031">IF(ISNUMBER(DataModel!CE$112),INDEX(DataModel!$F$4:$DI$130,MATCH(1,(DataModel!$A$4:$A$130=$A1031)*(DataModel!$B$4:$B$130=$B1031),0),MATCH(CE$3,DataModel!$F$2:$DI$2,0))*$C1031,"")</f>
        <v/>
      </c>
      <c r="CF1031" s="34" t="str" cm="1">
        <f t="array" ref="CF1031">IF(ISNUMBER(DataModel!CF$112),INDEX(DataModel!$F$4:$DI$130,MATCH(1,(DataModel!$A$4:$A$130=$A1031)*(DataModel!$B$4:$B$130=$B1031),0),MATCH(CF$3,DataModel!$F$2:$DI$2,0))*$C1031,"")</f>
        <v/>
      </c>
      <c r="CG1031" s="134" t="str" cm="1">
        <f t="array" ref="CG1031">IF(ISNUMBER(DataModel!CG$112),INDEX(DataModel!$F$4:$DI$130,MATCH(1,(DataModel!$A$4:$A$130=$A1031)*(DataModel!$B$4:$B$130=$B1031),0),MATCH(CG$3,DataModel!$F$2:$DI$2,0))*$C1031,"")</f>
        <v/>
      </c>
      <c r="CH1031" s="133" t="str" cm="1">
        <f t="array" ref="CH1031">IF(ISNUMBER(DataModel!CH$112),INDEX(DataModel!$F$4:$DI$130,MATCH(1,(DataModel!$A$4:$A$130=$A1031)*(DataModel!$B$4:$B$130=$B1031),0),MATCH(CH$3,DataModel!$F$2:$DI$2,0))*$C1031,"")</f>
        <v/>
      </c>
      <c r="CI1031" s="34" t="str" cm="1">
        <f t="array" ref="CI1031">IF(ISNUMBER(DataModel!CI$112),INDEX(DataModel!$F$4:$DI$130,MATCH(1,(DataModel!$A$4:$A$130=$A1031)*(DataModel!$B$4:$B$130=$B1031),0),MATCH(CI$3,DataModel!$F$2:$DI$2,0))*$C1031,"")</f>
        <v/>
      </c>
      <c r="CJ1031" s="34" t="str" cm="1">
        <f t="array" ref="CJ1031">IF(ISNUMBER(DataModel!CJ$112),INDEX(DataModel!$F$4:$DI$130,MATCH(1,(DataModel!$A$4:$A$130=$A1031)*(DataModel!$B$4:$B$130=$B1031),0),MATCH(CJ$3,DataModel!$F$2:$DI$2,0))*$C1031,"")</f>
        <v/>
      </c>
      <c r="CK1031" s="134" t="str" cm="1">
        <f t="array" ref="CK1031">IF(ISNUMBER(DataModel!CK$112),INDEX(DataModel!$F$4:$DI$130,MATCH(1,(DataModel!$A$4:$A$130=$A1031)*(DataModel!$B$4:$B$130=$B1031),0),MATCH(CK$3,DataModel!$F$2:$DI$2,0))*$C1031,"")</f>
        <v/>
      </c>
      <c r="CL1031" s="133" t="str" cm="1">
        <f t="array" ref="CL1031">IF(ISNUMBER(DataModel!CL$112),INDEX(DataModel!$F$4:$DI$130,MATCH(1,(DataModel!$A$4:$A$130=$A1031)*(DataModel!$B$4:$B$130=$B1031),0),MATCH(CL$3,DataModel!$F$2:$DI$2,0))*$C1031,"")</f>
        <v/>
      </c>
      <c r="CM1031" s="34" t="str" cm="1">
        <f t="array" ref="CM1031">IF(ISNUMBER(DataModel!CM$112),INDEX(DataModel!$F$4:$DI$130,MATCH(1,(DataModel!$A$4:$A$130=$A1031)*(DataModel!$B$4:$B$130=$B1031),0),MATCH(CM$3,DataModel!$F$2:$DI$2,0))*$C1031,"")</f>
        <v/>
      </c>
      <c r="CN1031" s="34" t="str" cm="1">
        <f t="array" ref="CN1031">IF(ISNUMBER(DataModel!CN$112),INDEX(DataModel!$F$4:$DI$130,MATCH(1,(DataModel!$A$4:$A$130=$A1031)*(DataModel!$B$4:$B$130=$B1031),0),MATCH(CN$3,DataModel!$F$2:$DI$2,0))*$C1031,"")</f>
        <v/>
      </c>
      <c r="CO1031" s="134" t="str" cm="1">
        <f t="array" ref="CO1031">IF(ISNUMBER(DataModel!CO$112),INDEX(DataModel!$F$4:$DI$130,MATCH(1,(DataModel!$A$4:$A$130=$A1031)*(DataModel!$B$4:$B$130=$B1031),0),MATCH(CO$3,DataModel!$F$2:$DI$2,0))*$C1031,"")</f>
        <v/>
      </c>
      <c r="CP1031" s="133" t="str" cm="1">
        <f t="array" ref="CP1031">IF(ISNUMBER(DataModel!CP$112),INDEX(DataModel!$F$4:$DI$130,MATCH(1,(DataModel!$A$4:$A$130=$A1031)*(DataModel!$B$4:$B$130=$B1031),0),MATCH(CP$3,DataModel!$F$2:$DI$2,0))*$C1031,"")</f>
        <v/>
      </c>
      <c r="CQ1031" s="34" t="str" cm="1">
        <f t="array" ref="CQ1031">IF(ISNUMBER(DataModel!CQ$112),INDEX(DataModel!$F$4:$DI$130,MATCH(1,(DataModel!$A$4:$A$130=$A1031)*(DataModel!$B$4:$B$130=$B1031),0),MATCH(CQ$3,DataModel!$F$2:$DI$2,0))*$C1031,"")</f>
        <v/>
      </c>
      <c r="CR1031" s="34" t="str" cm="1">
        <f t="array" ref="CR1031">IF(ISNUMBER(DataModel!CR$112),INDEX(DataModel!$F$4:$DI$130,MATCH(1,(DataModel!$A$4:$A$130=$A1031)*(DataModel!$B$4:$B$130=$B1031),0),MATCH(CR$3,DataModel!$F$2:$DI$2,0))*$C1031,"")</f>
        <v/>
      </c>
      <c r="CS1031" s="134" t="str" cm="1">
        <f t="array" ref="CS1031">IF(ISNUMBER(DataModel!CS$112),INDEX(DataModel!$F$4:$DI$130,MATCH(1,(DataModel!$A$4:$A$130=$A1031)*(DataModel!$B$4:$B$130=$B1031),0),MATCH(CS$3,DataModel!$F$2:$DI$2,0))*$C1031,"")</f>
        <v/>
      </c>
      <c r="CT1031" s="133" t="str" cm="1">
        <f t="array" ref="CT1031">IF(ISNUMBER(DataModel!CT$112),INDEX(DataModel!$F$4:$DI$130,MATCH(1,(DataModel!$A$4:$A$130=$A1031)*(DataModel!$B$4:$B$130=$B1031),0),MATCH(CT$3,DataModel!$F$2:$DI$2,0))*$C1031,"")</f>
        <v/>
      </c>
      <c r="CU1031" s="34" t="str" cm="1">
        <f t="array" ref="CU1031">IF(ISNUMBER(DataModel!CU$112),INDEX(DataModel!$F$4:$DI$130,MATCH(1,(DataModel!$A$4:$A$130=$A1031)*(DataModel!$B$4:$B$130=$B1031),0),MATCH(CU$3,DataModel!$F$2:$DI$2,0))*$C1031,"")</f>
        <v/>
      </c>
      <c r="CV1031" s="34" t="str" cm="1">
        <f t="array" ref="CV1031">IF(ISNUMBER(DataModel!CV$112),INDEX(DataModel!$F$4:$DI$130,MATCH(1,(DataModel!$A$4:$A$130=$A1031)*(DataModel!$B$4:$B$130=$B1031),0),MATCH(CV$3,DataModel!$F$2:$DI$2,0))*$C1031,"")</f>
        <v/>
      </c>
      <c r="CW1031" s="134" t="str" cm="1">
        <f t="array" ref="CW1031">IF(ISNUMBER(DataModel!CW$112),INDEX(DataModel!$F$4:$DI$130,MATCH(1,(DataModel!$A$4:$A$130=$A1031)*(DataModel!$B$4:$B$130=$B1031),0),MATCH(CW$3,DataModel!$F$2:$DI$2,0))*$C1031,"")</f>
        <v/>
      </c>
      <c r="CX1031" s="133" t="str" cm="1">
        <f t="array" ref="CX1031">IF(ISNUMBER(DataModel!CX$112),INDEX(DataModel!$F$4:$DI$130,MATCH(1,(DataModel!$A$4:$A$130=$A1031)*(DataModel!$B$4:$B$130=$B1031),0),MATCH(CX$3,DataModel!$F$2:$DI$2,0))*$C1031,"")</f>
        <v/>
      </c>
      <c r="CY1031" s="34" t="str" cm="1">
        <f t="array" ref="CY1031">IF(ISNUMBER(DataModel!CY$112),INDEX(DataModel!$F$4:$DI$130,MATCH(1,(DataModel!$A$4:$A$130=$A1031)*(DataModel!$B$4:$B$130=$B1031),0),MATCH(CY$3,DataModel!$F$2:$DI$2,0))*$C1031,"")</f>
        <v/>
      </c>
      <c r="CZ1031" s="34" t="str" cm="1">
        <f t="array" ref="CZ1031">IF(ISNUMBER(DataModel!CZ$112),INDEX(DataModel!$F$4:$DI$130,MATCH(1,(DataModel!$A$4:$A$130=$A1031)*(DataModel!$B$4:$B$130=$B1031),0),MATCH(CZ$3,DataModel!$F$2:$DI$2,0))*$C1031,"")</f>
        <v/>
      </c>
      <c r="DA1031" s="134" t="str" cm="1">
        <f t="array" ref="DA1031">IF(ISNUMBER(DataModel!DA$112),INDEX(DataModel!$F$4:$DI$130,MATCH(1,(DataModel!$A$4:$A$130=$A1031)*(DataModel!$B$4:$B$130=$B1031),0),MATCH(DA$3,DataModel!$F$2:$DI$2,0))*$C1031,"")</f>
        <v/>
      </c>
      <c r="DB1031" s="133" t="str" cm="1">
        <f t="array" ref="DB1031">IF(ISNUMBER(DataModel!DB$112),INDEX(DataModel!$F$4:$DI$130,MATCH(1,(DataModel!$A$4:$A$130=$A1031)*(DataModel!$B$4:$B$130=$B1031),0),MATCH(DB$3,DataModel!$F$2:$DI$2,0))*$C1031,"")</f>
        <v/>
      </c>
      <c r="DC1031" s="34" t="str" cm="1">
        <f t="array" ref="DC1031">IF(ISNUMBER(DataModel!DC$112),INDEX(DataModel!$F$4:$DI$130,MATCH(1,(DataModel!$A$4:$A$130=$A1031)*(DataModel!$B$4:$B$130=$B1031),0),MATCH(DC$3,DataModel!$F$2:$DI$2,0))*$C1031,"")</f>
        <v/>
      </c>
      <c r="DD1031" s="34" t="str" cm="1">
        <f t="array" ref="DD1031">IF(ISNUMBER(DataModel!DD$112),INDEX(DataModel!$F$4:$DI$130,MATCH(1,(DataModel!$A$4:$A$130=$A1031)*(DataModel!$B$4:$B$130=$B1031),0),MATCH(DD$3,DataModel!$F$2:$DI$2,0))*$C1031,"")</f>
        <v/>
      </c>
      <c r="DE1031" s="134" t="str" cm="1">
        <f t="array" ref="DE1031">IF(ISNUMBER(DataModel!DE$112),INDEX(DataModel!$F$4:$DI$130,MATCH(1,(DataModel!$A$4:$A$130=$A1031)*(DataModel!$B$4:$B$130=$B1031),0),MATCH(DE$3,DataModel!$F$2:$DI$2,0))*$C1031,"")</f>
        <v/>
      </c>
      <c r="DF1031" s="133" t="str" cm="1">
        <f t="array" ref="DF1031">IF(ISNUMBER(DataModel!DF$112),INDEX(DataModel!$F$4:$DI$130,MATCH(1,(DataModel!$A$4:$A$130=$A1031)*(DataModel!$B$4:$B$130=$B1031),0),MATCH(DF$3,DataModel!$F$2:$DI$2,0))*$C1031,"")</f>
        <v/>
      </c>
      <c r="DG1031" s="34" t="str" cm="1">
        <f t="array" ref="DG1031">IF(ISNUMBER(DataModel!DG$112),INDEX(DataModel!$F$4:$DI$130,MATCH(1,(DataModel!$A$4:$A$130=$A1031)*(DataModel!$B$4:$B$130=$B1031),0),MATCH(DG$3,DataModel!$F$2:$DI$2,0))*$C1031,"")</f>
        <v/>
      </c>
      <c r="DH1031" s="34" t="str" cm="1">
        <f t="array" ref="DH1031">IF(ISNUMBER(DataModel!DH$112),INDEX(DataModel!$F$4:$DI$130,MATCH(1,(DataModel!$A$4:$A$130=$A1031)*(DataModel!$B$4:$B$130=$B1031),0),MATCH(DH$3,DataModel!$F$2:$DI$2,0))*$C1031,"")</f>
        <v/>
      </c>
      <c r="DI1031" s="134" t="str" cm="1">
        <f t="array" ref="DI1031">IF(ISNUMBER(DataModel!DI$112),INDEX(DataModel!$F$4:$DI$130,MATCH(1,(DataModel!$A$4:$A$130=$A1031)*(DataModel!$B$4:$B$130=$B1031),0),MATCH(DI$3,DataModel!$F$2:$DI$2,0))*$C1031,"")</f>
        <v/>
      </c>
      <c r="DJ1031" s="69"/>
      <c r="DK1031" s="34" t="str" cm="1">
        <f t="array" ref="DK1031">IF(ISNUMBER(DataModel!DK$112),INDEX(DataModel!$DK$4:$EK$130,MATCH(1,(DataModel!$A$4:$A$130=$A1031)*(DataModel!$B$4:$B$130=$B1031),0),MATCH(DK$3,DataModel!$DK$2:$EK$2,0))*$C1031,"")</f>
        <v/>
      </c>
      <c r="DL1031" s="34" t="str" cm="1">
        <f t="array" ref="DL1031">IF(ISNUMBER(DataModel!DL$112),INDEX(DataModel!$DK$4:$EK$130,MATCH(1,(DataModel!$A$4:$A$130=$A1031)*(DataModel!$B$4:$B$130=$B1031),0),MATCH(DL$3,DataModel!$DK$2:$EK$2,0))*$C1031,"")</f>
        <v/>
      </c>
      <c r="DM1031" s="34" t="str" cm="1">
        <f t="array" ref="DM1031">IF(ISNUMBER(DataModel!DM$112),INDEX(DataModel!$DK$4:$EK$130,MATCH(1,(DataModel!$A$4:$A$130=$A1031)*(DataModel!$B$4:$B$130=$B1031),0),MATCH(DM$3,DataModel!$DK$2:$EK$2,0))*$C1031,"")</f>
        <v/>
      </c>
      <c r="DN1031" s="34" t="str" cm="1">
        <f t="array" ref="DN1031">IF(ISNUMBER(DataModel!DN$112),INDEX(DataModel!$DK$4:$EK$130,MATCH(1,(DataModel!$A$4:$A$130=$A1031)*(DataModel!$B$4:$B$130=$B1031),0),MATCH(DN$3,DataModel!$DK$2:$EK$2,0))*$C1031,"")</f>
        <v/>
      </c>
      <c r="DO1031" s="34" t="str" cm="1">
        <f t="array" ref="DO1031">IF(ISNUMBER(DataModel!DO$112),INDEX(DataModel!$DK$4:$EK$130,MATCH(1,(DataModel!$A$4:$A$130=$A1031)*(DataModel!$B$4:$B$130=$B1031),0),MATCH(DO$3,DataModel!$DK$2:$EK$2,0))*$C1031,"")</f>
        <v/>
      </c>
      <c r="DP1031" s="34" t="str" cm="1">
        <f t="array" ref="DP1031">IF(ISNUMBER(DataModel!DP$112),INDEX(DataModel!$DK$4:$EK$130,MATCH(1,(DataModel!$A$4:$A$130=$A1031)*(DataModel!$B$4:$B$130=$B1031),0),MATCH(DP$3,DataModel!$DK$2:$EK$2,0))*$C1031,"")</f>
        <v/>
      </c>
      <c r="DQ1031" s="34" t="str" cm="1">
        <f t="array" ref="DQ1031">IF(ISNUMBER(DataModel!DQ$112),INDEX(DataModel!$DK$4:$EK$130,MATCH(1,(DataModel!$A$4:$A$130=$A1031)*(DataModel!$B$4:$B$130=$B1031),0),MATCH(DQ$3,DataModel!$DK$2:$EK$2,0))*$C1031,"")</f>
        <v/>
      </c>
      <c r="DR1031" s="34" t="str" cm="1">
        <f t="array" ref="DR1031">IF(ISNUMBER(DataModel!DR$112),INDEX(DataModel!$DK$4:$EK$130,MATCH(1,(DataModel!$A$4:$A$130=$A1031)*(DataModel!$B$4:$B$130=$B1031),0),MATCH(DR$3,DataModel!$DK$2:$EK$2,0))*$C1031,"")</f>
        <v/>
      </c>
      <c r="DS1031" s="34" t="str" cm="1">
        <f t="array" ref="DS1031">IF(ISNUMBER(DataModel!DS$112),INDEX(DataModel!$DK$4:$EK$130,MATCH(1,(DataModel!$A$4:$A$130=$A1031)*(DataModel!$B$4:$B$130=$B1031),0),MATCH(DS$3,DataModel!$DK$2:$EK$2,0))*$C1031,"")</f>
        <v/>
      </c>
      <c r="DT1031" s="34" t="str" cm="1">
        <f t="array" ref="DT1031">IF(ISNUMBER(DataModel!DT$112),INDEX(DataModel!$DK$4:$EK$130,MATCH(1,(DataModel!$A$4:$A$130=$A1031)*(DataModel!$B$4:$B$130=$B1031),0),MATCH(DT$3,DataModel!$DK$2:$EK$2,0))*$C1031,"")</f>
        <v/>
      </c>
      <c r="DU1031" s="34" t="str" cm="1">
        <f t="array" ref="DU1031">IF(ISNUMBER(DataModel!DU$112),INDEX(DataModel!$DK$4:$EK$130,MATCH(1,(DataModel!$A$4:$A$130=$A1031)*(DataModel!$B$4:$B$130=$B1031),0),MATCH(DU$3,DataModel!$DK$2:$EK$2,0))*$C1031,"")</f>
        <v/>
      </c>
      <c r="DV1031" s="34" t="str" cm="1">
        <f t="array" ref="DV1031">IF(ISNUMBER(DataModel!DV$112),INDEX(DataModel!$DK$4:$EK$130,MATCH(1,(DataModel!$A$4:$A$130=$A1031)*(DataModel!$B$4:$B$130=$B1031),0),MATCH(DV$3,DataModel!$DK$2:$EK$2,0))*$C1031,"")</f>
        <v/>
      </c>
      <c r="DW1031" s="34" t="str" cm="1">
        <f t="array" ref="DW1031">IF(ISNUMBER(DataModel!DW$112),INDEX(DataModel!$DK$4:$EK$130,MATCH(1,(DataModel!$A$4:$A$130=$A1031)*(DataModel!$B$4:$B$130=$B1031),0),MATCH(DW$3,DataModel!$DK$2:$EK$2,0))*$C1031,"")</f>
        <v/>
      </c>
      <c r="DX1031" s="34" t="str" cm="1">
        <f t="array" ref="DX1031">IF(ISNUMBER(DataModel!DX$112),INDEX(DataModel!$DK$4:$EK$130,MATCH(1,(DataModel!$A$4:$A$130=$A1031)*(DataModel!$B$4:$B$130=$B1031),0),MATCH(DX$3,DataModel!$DK$2:$EK$2,0))*$C1031,"")</f>
        <v/>
      </c>
      <c r="DY1031" s="34" t="str" cm="1">
        <f t="array" ref="DY1031">IF(ISNUMBER(DataModel!DY$112),INDEX(DataModel!$DK$4:$EK$130,MATCH(1,(DataModel!$A$4:$A$130=$A1031)*(DataModel!$B$4:$B$130=$B1031),0),MATCH(DY$3,DataModel!$DK$2:$EK$2,0))*$C1031,"")</f>
        <v/>
      </c>
      <c r="DZ1031" s="34" t="str" cm="1">
        <f t="array" ref="DZ1031">IF(ISNUMBER(DataModel!DZ$112),INDEX(DataModel!$DK$4:$EK$130,MATCH(1,(DataModel!$A$4:$A$130=$A1031)*(DataModel!$B$4:$B$130=$B1031),0),MATCH(DZ$3,DataModel!$DK$2:$EK$2,0))*$C1031,"")</f>
        <v/>
      </c>
      <c r="EA1031" s="34" t="str" cm="1">
        <f t="array" ref="EA1031">IF(ISNUMBER(DataModel!EA$112),INDEX(DataModel!$DK$4:$EK$130,MATCH(1,(DataModel!$A$4:$A$130=$A1031)*(DataModel!$B$4:$B$130=$B1031),0),MATCH(EA$3,DataModel!$DK$2:$EK$2,0))*$C1031,"")</f>
        <v/>
      </c>
      <c r="EB1031" s="34" t="str" cm="1">
        <f t="array" ref="EB1031">IF(ISNUMBER(DataModel!EB$112),INDEX(DataModel!$DK$4:$EK$130,MATCH(1,(DataModel!$A$4:$A$130=$A1031)*(DataModel!$B$4:$B$130=$B1031),0),MATCH(EB$3,DataModel!$DK$2:$EK$2,0))*$C1031,"")</f>
        <v/>
      </c>
      <c r="EC1031" s="34" t="str" cm="1">
        <f t="array" ref="EC1031">IF(ISNUMBER(DataModel!EC$112),INDEX(DataModel!$DK$4:$EK$130,MATCH(1,(DataModel!$A$4:$A$130=$A1031)*(DataModel!$B$4:$B$130=$B1031),0),MATCH(EC$3,DataModel!$DK$2:$EK$2,0))*$C1031,"")</f>
        <v/>
      </c>
      <c r="ED1031" s="34" t="str" cm="1">
        <f t="array" ref="ED1031">IF(ISNUMBER(DataModel!ED$112),INDEX(DataModel!$DK$4:$EK$130,MATCH(1,(DataModel!$A$4:$A$130=$A1031)*(DataModel!$B$4:$B$130=$B1031),0),MATCH(ED$3,DataModel!$DK$2:$EK$2,0))*$C1031,"")</f>
        <v/>
      </c>
      <c r="EE1031" s="34" t="str" cm="1">
        <f t="array" ref="EE1031">IF(ISNUMBER(DataModel!EE$112),INDEX(DataModel!$DK$4:$EK$130,MATCH(1,(DataModel!$A$4:$A$130=$A1031)*(DataModel!$B$4:$B$130=$B1031),0),MATCH(EE$3,DataModel!$DK$2:$EK$2,0))*$C1031,"")</f>
        <v/>
      </c>
      <c r="EF1031" s="34" t="str" cm="1">
        <f t="array" ref="EF1031">IF(ISNUMBER(DataModel!EF$112),INDEX(DataModel!$DK$4:$EK$130,MATCH(1,(DataModel!$A$4:$A$130=$A1031)*(DataModel!$B$4:$B$130=$B1031),0),MATCH(EF$3,DataModel!$DK$2:$EK$2,0))*$C1031,"")</f>
        <v/>
      </c>
      <c r="EG1031" s="34" t="str" cm="1">
        <f t="array" ref="EG1031">IF(ISNUMBER(DataModel!EG$112),INDEX(DataModel!$DK$4:$EK$130,MATCH(1,(DataModel!$A$4:$A$130=$A1031)*(DataModel!$B$4:$B$130=$B1031),0),MATCH(EG$3,DataModel!$DK$2:$EK$2,0))*$C1031,"")</f>
        <v/>
      </c>
      <c r="EH1031" s="34" t="str" cm="1">
        <f t="array" ref="EH1031">IF(ISNUMBER(DataModel!EH$112),INDEX(DataModel!$DK$4:$EK$130,MATCH(1,(DataModel!$A$4:$A$130=$A1031)*(DataModel!$B$4:$B$130=$B1031),0),MATCH(EH$3,DataModel!$DK$2:$EK$2,0))*$C1031,"")</f>
        <v/>
      </c>
      <c r="EI1031" s="34" t="str" cm="1">
        <f t="array" ref="EI1031">IF(ISNUMBER(DataModel!EI$112),INDEX(DataModel!$DK$4:$EK$130,MATCH(1,(DataModel!$A$4:$A$130=$A1031)*(DataModel!$B$4:$B$130=$B1031),0),MATCH(EI$3,DataModel!$DK$2:$EK$2,0))*$C1031,"")</f>
        <v/>
      </c>
      <c r="EJ1031" s="34" t="str" cm="1">
        <f t="array" ref="EJ1031">IF(ISNUMBER(DataModel!EJ$112),INDEX(DataModel!$DK$4:$EK$130,MATCH(1,(DataModel!$A$4:$A$130=$A1031)*(DataModel!$B$4:$B$130=$B1031),0),MATCH(EJ$3,DataModel!$DK$2:$EK$2,0))*$C1031,"")</f>
        <v/>
      </c>
      <c r="EK1031" s="34" t="str" cm="1">
        <f t="array" ref="EK1031">IF(ISNUMBER(DataModel!EK$112),INDEX(DataModel!$DK$4:$EK$130,MATCH(1,(DataModel!$A$4:$A$130=$A1031)*(DataModel!$B$4:$B$130=$B1031),0),MATCH(EK$3,DataModel!$DK$2:$EK$2,0))*$C1031,"")</f>
        <v/>
      </c>
    </row>
    <row r="1032" spans="1:141" x14ac:dyDescent="0.25">
      <c r="A1032" s="90" t="s">
        <v>453</v>
      </c>
      <c r="B1032" s="90" t="s">
        <v>468</v>
      </c>
      <c r="C1032" s="111">
        <f t="shared" si="2684"/>
        <v>9.9999999999999995E-7</v>
      </c>
      <c r="D1032" s="90"/>
      <c r="E1032" t="s">
        <v>471</v>
      </c>
      <c r="F1032" s="133" t="str" cm="1">
        <f t="array" ref="F1032">IF(ISNUMBER(DataModel!F$112),INDEX(DataModel!$F$4:$DI$130,MATCH(1,(DataModel!$A$4:$A$130=$A1032)*(DataModel!$B$4:$B$130=$B1032),0),MATCH(F$3,DataModel!$F$2:$DI$2,0))*$C1032,"")</f>
        <v/>
      </c>
      <c r="G1032" s="34" t="str" cm="1">
        <f t="array" ref="G1032">IF(ISNUMBER(DataModel!G$112),INDEX(DataModel!$F$4:$DI$130,MATCH(1,(DataModel!$A$4:$A$130=$A1032)*(DataModel!$B$4:$B$130=$B1032),0),MATCH(G$3,DataModel!$F$2:$DI$2,0))*$C1032,"")</f>
        <v/>
      </c>
      <c r="H1032" s="34" t="str" cm="1">
        <f t="array" ref="H1032">IF(ISNUMBER(DataModel!H$112),INDEX(DataModel!$F$4:$DI$130,MATCH(1,(DataModel!$A$4:$A$130=$A1032)*(DataModel!$B$4:$B$130=$B1032),0),MATCH(H$3,DataModel!$F$2:$DI$2,0))*$C1032,"")</f>
        <v/>
      </c>
      <c r="I1032" s="134" t="str" cm="1">
        <f t="array" ref="I1032">IF(ISNUMBER(DataModel!I$112),INDEX(DataModel!$F$4:$DI$130,MATCH(1,(DataModel!$A$4:$A$130=$A1032)*(DataModel!$B$4:$B$130=$B1032),0),MATCH(I$3,DataModel!$F$2:$DI$2,0))*$C1032,"")</f>
        <v/>
      </c>
      <c r="J1032" s="133" t="str" cm="1">
        <f t="array" ref="J1032">IF(ISNUMBER(DataModel!J$112),INDEX(DataModel!$F$4:$DI$130,MATCH(1,(DataModel!$A$4:$A$130=$A1032)*(DataModel!$B$4:$B$130=$B1032),0),MATCH(J$3,DataModel!$F$2:$DI$2,0))*$C1032,"")</f>
        <v/>
      </c>
      <c r="K1032" s="34" t="str" cm="1">
        <f t="array" ref="K1032">IF(ISNUMBER(DataModel!K$112),INDEX(DataModel!$F$4:$DI$130,MATCH(1,(DataModel!$A$4:$A$130=$A1032)*(DataModel!$B$4:$B$130=$B1032),0),MATCH(K$3,DataModel!$F$2:$DI$2,0))*$C1032,"")</f>
        <v/>
      </c>
      <c r="L1032" s="34" t="str" cm="1">
        <f t="array" ref="L1032">IF(ISNUMBER(DataModel!L$112),INDEX(DataModel!$F$4:$DI$130,MATCH(1,(DataModel!$A$4:$A$130=$A1032)*(DataModel!$B$4:$B$130=$B1032),0),MATCH(L$3,DataModel!$F$2:$DI$2,0))*$C1032,"")</f>
        <v/>
      </c>
      <c r="M1032" s="134" t="str" cm="1">
        <f t="array" ref="M1032">IF(ISNUMBER(DataModel!M$112),INDEX(DataModel!$F$4:$DI$130,MATCH(1,(DataModel!$A$4:$A$130=$A1032)*(DataModel!$B$4:$B$130=$B1032),0),MATCH(M$3,DataModel!$F$2:$DI$2,0))*$C1032,"")</f>
        <v/>
      </c>
      <c r="N1032" s="133" t="str" cm="1">
        <f t="array" ref="N1032">IF(ISNUMBER(DataModel!N$112),INDEX(DataModel!$F$4:$DI$130,MATCH(1,(DataModel!$A$4:$A$130=$A1032)*(DataModel!$B$4:$B$130=$B1032),0),MATCH(N$3,DataModel!$F$2:$DI$2,0))*$C1032,"")</f>
        <v/>
      </c>
      <c r="O1032" s="34" t="str" cm="1">
        <f t="array" ref="O1032">IF(ISNUMBER(DataModel!O$112),INDEX(DataModel!$F$4:$DI$130,MATCH(1,(DataModel!$A$4:$A$130=$A1032)*(DataModel!$B$4:$B$130=$B1032),0),MATCH(O$3,DataModel!$F$2:$DI$2,0))*$C1032,"")</f>
        <v/>
      </c>
      <c r="P1032" s="34" t="str" cm="1">
        <f t="array" ref="P1032">IF(ISNUMBER(DataModel!P$112),INDEX(DataModel!$F$4:$DI$130,MATCH(1,(DataModel!$A$4:$A$130=$A1032)*(DataModel!$B$4:$B$130=$B1032),0),MATCH(P$3,DataModel!$F$2:$DI$2,0))*$C1032,"")</f>
        <v/>
      </c>
      <c r="Q1032" s="134" t="str" cm="1">
        <f t="array" ref="Q1032">IF(ISNUMBER(DataModel!Q$112),INDEX(DataModel!$F$4:$DI$130,MATCH(1,(DataModel!$A$4:$A$130=$A1032)*(DataModel!$B$4:$B$130=$B1032),0),MATCH(Q$3,DataModel!$F$2:$DI$2,0))*$C1032,"")</f>
        <v/>
      </c>
      <c r="R1032" s="133" t="str" cm="1">
        <f t="array" ref="R1032">IF(ISNUMBER(DataModel!R$112),INDEX(DataModel!$F$4:$DI$130,MATCH(1,(DataModel!$A$4:$A$130=$A1032)*(DataModel!$B$4:$B$130=$B1032),0),MATCH(R$3,DataModel!$F$2:$DI$2,0))*$C1032,"")</f>
        <v/>
      </c>
      <c r="S1032" s="34" t="str" cm="1">
        <f t="array" ref="S1032">IF(ISNUMBER(DataModel!S$112),INDEX(DataModel!$F$4:$DI$130,MATCH(1,(DataModel!$A$4:$A$130=$A1032)*(DataModel!$B$4:$B$130=$B1032),0),MATCH(S$3,DataModel!$F$2:$DI$2,0))*$C1032,"")</f>
        <v/>
      </c>
      <c r="T1032" s="34" t="str" cm="1">
        <f t="array" ref="T1032">IF(ISNUMBER(DataModel!T$112),INDEX(DataModel!$F$4:$DI$130,MATCH(1,(DataModel!$A$4:$A$130=$A1032)*(DataModel!$B$4:$B$130=$B1032),0),MATCH(T$3,DataModel!$F$2:$DI$2,0))*$C1032,"")</f>
        <v/>
      </c>
      <c r="U1032" s="134" t="str" cm="1">
        <f t="array" ref="U1032">IF(ISNUMBER(DataModel!U$112),INDEX(DataModel!$F$4:$DI$130,MATCH(1,(DataModel!$A$4:$A$130=$A1032)*(DataModel!$B$4:$B$130=$B1032),0),MATCH(U$3,DataModel!$F$2:$DI$2,0))*$C1032,"")</f>
        <v/>
      </c>
      <c r="V1032" s="133" t="str" cm="1">
        <f t="array" ref="V1032">IF(ISNUMBER(DataModel!V$112),INDEX(DataModel!$F$4:$DI$130,MATCH(1,(DataModel!$A$4:$A$130=$A1032)*(DataModel!$B$4:$B$130=$B1032),0),MATCH(V$3,DataModel!$F$2:$DI$2,0))*$C1032,"")</f>
        <v/>
      </c>
      <c r="W1032" s="34" t="str" cm="1">
        <f t="array" ref="W1032">IF(ISNUMBER(DataModel!W$112),INDEX(DataModel!$F$4:$DI$130,MATCH(1,(DataModel!$A$4:$A$130=$A1032)*(DataModel!$B$4:$B$130=$B1032),0),MATCH(W$3,DataModel!$F$2:$DI$2,0))*$C1032,"")</f>
        <v/>
      </c>
      <c r="X1032" s="34" t="str" cm="1">
        <f t="array" ref="X1032">IF(ISNUMBER(DataModel!X$112),INDEX(DataModel!$F$4:$DI$130,MATCH(1,(DataModel!$A$4:$A$130=$A1032)*(DataModel!$B$4:$B$130=$B1032),0),MATCH(X$3,DataModel!$F$2:$DI$2,0))*$C1032,"")</f>
        <v/>
      </c>
      <c r="Y1032" s="134" t="str" cm="1">
        <f t="array" ref="Y1032">IF(ISNUMBER(DataModel!Y$112),INDEX(DataModel!$F$4:$DI$130,MATCH(1,(DataModel!$A$4:$A$130=$A1032)*(DataModel!$B$4:$B$130=$B1032),0),MATCH(Y$3,DataModel!$F$2:$DI$2,0))*$C1032,"")</f>
        <v/>
      </c>
      <c r="Z1032" s="133" t="str" cm="1">
        <f t="array" ref="Z1032">IF(ISNUMBER(DataModel!Z$112),INDEX(DataModel!$F$4:$DI$130,MATCH(1,(DataModel!$A$4:$A$130=$A1032)*(DataModel!$B$4:$B$130=$B1032),0),MATCH(Z$3,DataModel!$F$2:$DI$2,0))*$C1032,"")</f>
        <v/>
      </c>
      <c r="AA1032" s="34" t="str" cm="1">
        <f t="array" ref="AA1032">IF(ISNUMBER(DataModel!AA$112),INDEX(DataModel!$F$4:$DI$130,MATCH(1,(DataModel!$A$4:$A$130=$A1032)*(DataModel!$B$4:$B$130=$B1032),0),MATCH(AA$3,DataModel!$F$2:$DI$2,0))*$C1032,"")</f>
        <v/>
      </c>
      <c r="AB1032" s="34" t="str" cm="1">
        <f t="array" ref="AB1032">IF(ISNUMBER(DataModel!AB$112),INDEX(DataModel!$F$4:$DI$130,MATCH(1,(DataModel!$A$4:$A$130=$A1032)*(DataModel!$B$4:$B$130=$B1032),0),MATCH(AB$3,DataModel!$F$2:$DI$2,0))*$C1032,"")</f>
        <v/>
      </c>
      <c r="AC1032" s="134" t="str" cm="1">
        <f t="array" ref="AC1032">IF(ISNUMBER(DataModel!AC$112),INDEX(DataModel!$F$4:$DI$130,MATCH(1,(DataModel!$A$4:$A$130=$A1032)*(DataModel!$B$4:$B$130=$B1032),0),MATCH(AC$3,DataModel!$F$2:$DI$2,0))*$C1032,"")</f>
        <v/>
      </c>
      <c r="AD1032" s="133" t="str" cm="1">
        <f t="array" ref="AD1032">IF(ISNUMBER(DataModel!AD$112),INDEX(DataModel!$F$4:$DI$130,MATCH(1,(DataModel!$A$4:$A$130=$A1032)*(DataModel!$B$4:$B$130=$B1032),0),MATCH(AD$3,DataModel!$F$2:$DI$2,0))*$C1032,"")</f>
        <v/>
      </c>
      <c r="AE1032" s="34" t="str" cm="1">
        <f t="array" ref="AE1032">IF(ISNUMBER(DataModel!AE$112),INDEX(DataModel!$F$4:$DI$130,MATCH(1,(DataModel!$A$4:$A$130=$A1032)*(DataModel!$B$4:$B$130=$B1032),0),MATCH(AE$3,DataModel!$F$2:$DI$2,0))*$C1032,"")</f>
        <v/>
      </c>
      <c r="AF1032" s="34" t="str" cm="1">
        <f t="array" ref="AF1032">IF(ISNUMBER(DataModel!AF$112),INDEX(DataModel!$F$4:$DI$130,MATCH(1,(DataModel!$A$4:$A$130=$A1032)*(DataModel!$B$4:$B$130=$B1032),0),MATCH(AF$3,DataModel!$F$2:$DI$2,0))*$C1032,"")</f>
        <v/>
      </c>
      <c r="AG1032" s="134" t="str" cm="1">
        <f t="array" ref="AG1032">IF(ISNUMBER(DataModel!AG$112),INDEX(DataModel!$F$4:$DI$130,MATCH(1,(DataModel!$A$4:$A$130=$A1032)*(DataModel!$B$4:$B$130=$B1032),0),MATCH(AG$3,DataModel!$F$2:$DI$2,0))*$C1032,"")</f>
        <v/>
      </c>
      <c r="AH1032" s="133" t="str" cm="1">
        <f t="array" ref="AH1032">IF(ISNUMBER(DataModel!AH$112),INDEX(DataModel!$F$4:$DI$130,MATCH(1,(DataModel!$A$4:$A$130=$A1032)*(DataModel!$B$4:$B$130=$B1032),0),MATCH(AH$3,DataModel!$F$2:$DI$2,0))*$C1032,"")</f>
        <v/>
      </c>
      <c r="AI1032" s="34" t="str" cm="1">
        <f t="array" ref="AI1032">IF(ISNUMBER(DataModel!AI$112),INDEX(DataModel!$F$4:$DI$130,MATCH(1,(DataModel!$A$4:$A$130=$A1032)*(DataModel!$B$4:$B$130=$B1032),0),MATCH(AI$3,DataModel!$F$2:$DI$2,0))*$C1032,"")</f>
        <v/>
      </c>
      <c r="AJ1032" s="34" t="str" cm="1">
        <f t="array" ref="AJ1032">IF(ISNUMBER(DataModel!AJ$112),INDEX(DataModel!$F$4:$DI$130,MATCH(1,(DataModel!$A$4:$A$130=$A1032)*(DataModel!$B$4:$B$130=$B1032),0),MATCH(AJ$3,DataModel!$F$2:$DI$2,0))*$C1032,"")</f>
        <v/>
      </c>
      <c r="AK1032" s="134" t="str" cm="1">
        <f t="array" ref="AK1032">IF(ISNUMBER(DataModel!AK$112),INDEX(DataModel!$F$4:$DI$130,MATCH(1,(DataModel!$A$4:$A$130=$A1032)*(DataModel!$B$4:$B$130=$B1032),0),MATCH(AK$3,DataModel!$F$2:$DI$2,0))*$C1032,"")</f>
        <v/>
      </c>
      <c r="AL1032" s="133" t="str" cm="1">
        <f t="array" ref="AL1032">IF(ISNUMBER(DataModel!AL$112),INDEX(DataModel!$F$4:$DI$130,MATCH(1,(DataModel!$A$4:$A$130=$A1032)*(DataModel!$B$4:$B$130=$B1032),0),MATCH(AL$3,DataModel!$F$2:$DI$2,0))*$C1032,"")</f>
        <v/>
      </c>
      <c r="AM1032" s="34" t="str" cm="1">
        <f t="array" ref="AM1032">IF(ISNUMBER(DataModel!AM$112),INDEX(DataModel!$F$4:$DI$130,MATCH(1,(DataModel!$A$4:$A$130=$A1032)*(DataModel!$B$4:$B$130=$B1032),0),MATCH(AM$3,DataModel!$F$2:$DI$2,0))*$C1032,"")</f>
        <v/>
      </c>
      <c r="AN1032" s="34" t="str" cm="1">
        <f t="array" ref="AN1032">IF(ISNUMBER(DataModel!AN$112),INDEX(DataModel!$F$4:$DI$130,MATCH(1,(DataModel!$A$4:$A$130=$A1032)*(DataModel!$B$4:$B$130=$B1032),0),MATCH(AN$3,DataModel!$F$2:$DI$2,0))*$C1032,"")</f>
        <v/>
      </c>
      <c r="AO1032" s="134" t="str" cm="1">
        <f t="array" ref="AO1032">IF(ISNUMBER(DataModel!AO$112),INDEX(DataModel!$F$4:$DI$130,MATCH(1,(DataModel!$A$4:$A$130=$A1032)*(DataModel!$B$4:$B$130=$B1032),0),MATCH(AO$3,DataModel!$F$2:$DI$2,0))*$C1032,"")</f>
        <v/>
      </c>
      <c r="AP1032" s="133" t="str" cm="1">
        <f t="array" ref="AP1032">IF(ISNUMBER(DataModel!AP$112),INDEX(DataModel!$F$4:$DI$130,MATCH(1,(DataModel!$A$4:$A$130=$A1032)*(DataModel!$B$4:$B$130=$B1032),0),MATCH(AP$3,DataModel!$F$2:$DI$2,0))*$C1032,"")</f>
        <v/>
      </c>
      <c r="AQ1032" s="34" t="str" cm="1">
        <f t="array" ref="AQ1032">IF(ISNUMBER(DataModel!AQ$112),INDEX(DataModel!$F$4:$DI$130,MATCH(1,(DataModel!$A$4:$A$130=$A1032)*(DataModel!$B$4:$B$130=$B1032),0),MATCH(AQ$3,DataModel!$F$2:$DI$2,0))*$C1032,"")</f>
        <v/>
      </c>
      <c r="AR1032" s="34" t="str" cm="1">
        <f t="array" ref="AR1032">IF(ISNUMBER(DataModel!AR$112),INDEX(DataModel!$F$4:$DI$130,MATCH(1,(DataModel!$A$4:$A$130=$A1032)*(DataModel!$B$4:$B$130=$B1032),0),MATCH(AR$3,DataModel!$F$2:$DI$2,0))*$C1032,"")</f>
        <v/>
      </c>
      <c r="AS1032" s="134" t="str" cm="1">
        <f t="array" ref="AS1032">IF(ISNUMBER(DataModel!AS$112),INDEX(DataModel!$F$4:$DI$130,MATCH(1,(DataModel!$A$4:$A$130=$A1032)*(DataModel!$B$4:$B$130=$B1032),0),MATCH(AS$3,DataModel!$F$2:$DI$2,0))*$C1032,"")</f>
        <v/>
      </c>
      <c r="AT1032" s="133" t="str" cm="1">
        <f t="array" ref="AT1032">IF(ISNUMBER(DataModel!AT$112),INDEX(DataModel!$F$4:$DI$130,MATCH(1,(DataModel!$A$4:$A$130=$A1032)*(DataModel!$B$4:$B$130=$B1032),0),MATCH(AT$3,DataModel!$F$2:$DI$2,0))*$C1032,"")</f>
        <v/>
      </c>
      <c r="AU1032" s="34" t="str" cm="1">
        <f t="array" ref="AU1032">IF(ISNUMBER(DataModel!AU$112),INDEX(DataModel!$F$4:$DI$130,MATCH(1,(DataModel!$A$4:$A$130=$A1032)*(DataModel!$B$4:$B$130=$B1032),0),MATCH(AU$3,DataModel!$F$2:$DI$2,0))*$C1032,"")</f>
        <v/>
      </c>
      <c r="AV1032" s="34" t="str" cm="1">
        <f t="array" ref="AV1032">IF(ISNUMBER(DataModel!AV$112),INDEX(DataModel!$F$4:$DI$130,MATCH(1,(DataModel!$A$4:$A$130=$A1032)*(DataModel!$B$4:$B$130=$B1032),0),MATCH(AV$3,DataModel!$F$2:$DI$2,0))*$C1032,"")</f>
        <v/>
      </c>
      <c r="AW1032" s="134" t="str" cm="1">
        <f t="array" ref="AW1032">IF(ISNUMBER(DataModel!AW$112),INDEX(DataModel!$F$4:$DI$130,MATCH(1,(DataModel!$A$4:$A$130=$A1032)*(DataModel!$B$4:$B$130=$B1032),0),MATCH(AW$3,DataModel!$F$2:$DI$2,0))*$C1032,"")</f>
        <v/>
      </c>
      <c r="AX1032" s="133" t="str" cm="1">
        <f t="array" ref="AX1032">IF(ISNUMBER(DataModel!AX$112),INDEX(DataModel!$F$4:$DI$130,MATCH(1,(DataModel!$A$4:$A$130=$A1032)*(DataModel!$B$4:$B$130=$B1032),0),MATCH(AX$3,DataModel!$F$2:$DI$2,0))*$C1032,"")</f>
        <v/>
      </c>
      <c r="AY1032" s="34" t="str" cm="1">
        <f t="array" ref="AY1032">IF(ISNUMBER(DataModel!AY$112),INDEX(DataModel!$F$4:$DI$130,MATCH(1,(DataModel!$A$4:$A$130=$A1032)*(DataModel!$B$4:$B$130=$B1032),0),MATCH(AY$3,DataModel!$F$2:$DI$2,0))*$C1032,"")</f>
        <v/>
      </c>
      <c r="AZ1032" s="34" t="str" cm="1">
        <f t="array" ref="AZ1032">IF(ISNUMBER(DataModel!AZ$112),INDEX(DataModel!$F$4:$DI$130,MATCH(1,(DataModel!$A$4:$A$130=$A1032)*(DataModel!$B$4:$B$130=$B1032),0),MATCH(AZ$3,DataModel!$F$2:$DI$2,0))*$C1032,"")</f>
        <v/>
      </c>
      <c r="BA1032" s="134" t="str" cm="1">
        <f t="array" ref="BA1032">IF(ISNUMBER(DataModel!BA$112),INDEX(DataModel!$F$4:$DI$130,MATCH(1,(DataModel!$A$4:$A$130=$A1032)*(DataModel!$B$4:$B$130=$B1032),0),MATCH(BA$3,DataModel!$F$2:$DI$2,0))*$C1032,"")</f>
        <v/>
      </c>
      <c r="BB1032" s="133" t="str" cm="1">
        <f t="array" ref="BB1032">IF(ISNUMBER(DataModel!BB$112),INDEX(DataModel!$F$4:$DI$130,MATCH(1,(DataModel!$A$4:$A$130=$A1032)*(DataModel!$B$4:$B$130=$B1032),0),MATCH(BB$3,DataModel!$F$2:$DI$2,0))*$C1032,"")</f>
        <v/>
      </c>
      <c r="BC1032" s="34" t="str" cm="1">
        <f t="array" ref="BC1032">IF(ISNUMBER(DataModel!BC$112),INDEX(DataModel!$F$4:$DI$130,MATCH(1,(DataModel!$A$4:$A$130=$A1032)*(DataModel!$B$4:$B$130=$B1032),0),MATCH(BC$3,DataModel!$F$2:$DI$2,0))*$C1032,"")</f>
        <v/>
      </c>
      <c r="BD1032" s="34" t="str" cm="1">
        <f t="array" ref="BD1032">IF(ISNUMBER(DataModel!BD$112),INDEX(DataModel!$F$4:$DI$130,MATCH(1,(DataModel!$A$4:$A$130=$A1032)*(DataModel!$B$4:$B$130=$B1032),0),MATCH(BD$3,DataModel!$F$2:$DI$2,0))*$C1032,"")</f>
        <v/>
      </c>
      <c r="BE1032" s="134" t="str" cm="1">
        <f t="array" ref="BE1032">IF(ISNUMBER(DataModel!BE$112),INDEX(DataModel!$F$4:$DI$130,MATCH(1,(DataModel!$A$4:$A$130=$A1032)*(DataModel!$B$4:$B$130=$B1032),0),MATCH(BE$3,DataModel!$F$2:$DI$2,0))*$C1032,"")</f>
        <v/>
      </c>
      <c r="BF1032" s="133" t="str" cm="1">
        <f t="array" ref="BF1032">IF(ISNUMBER(DataModel!BF$112),INDEX(DataModel!$F$4:$DI$130,MATCH(1,(DataModel!$A$4:$A$130=$A1032)*(DataModel!$B$4:$B$130=$B1032),0),MATCH(BF$3,DataModel!$F$2:$DI$2,0))*$C1032,"")</f>
        <v/>
      </c>
      <c r="BG1032" s="34" t="str" cm="1">
        <f t="array" ref="BG1032">IF(ISNUMBER(DataModel!BG$112),INDEX(DataModel!$F$4:$DI$130,MATCH(1,(DataModel!$A$4:$A$130=$A1032)*(DataModel!$B$4:$B$130=$B1032),0),MATCH(BG$3,DataModel!$F$2:$DI$2,0))*$C1032,"")</f>
        <v/>
      </c>
      <c r="BH1032" s="34" t="str" cm="1">
        <f t="array" ref="BH1032">IF(ISNUMBER(DataModel!BH$112),INDEX(DataModel!$F$4:$DI$130,MATCH(1,(DataModel!$A$4:$A$130=$A1032)*(DataModel!$B$4:$B$130=$B1032),0),MATCH(BH$3,DataModel!$F$2:$DI$2,0))*$C1032,"")</f>
        <v/>
      </c>
      <c r="BI1032" s="134" t="str" cm="1">
        <f t="array" ref="BI1032">IF(ISNUMBER(DataModel!BI$112),INDEX(DataModel!$F$4:$DI$130,MATCH(1,(DataModel!$A$4:$A$130=$A1032)*(DataModel!$B$4:$B$130=$B1032),0),MATCH(BI$3,DataModel!$F$2:$DI$2,0))*$C1032,"")</f>
        <v/>
      </c>
      <c r="BJ1032" s="133" t="str" cm="1">
        <f t="array" ref="BJ1032">IF(ISNUMBER(DataModel!BJ$112),INDEX(DataModel!$F$4:$DI$130,MATCH(1,(DataModel!$A$4:$A$130=$A1032)*(DataModel!$B$4:$B$130=$B1032),0),MATCH(BJ$3,DataModel!$F$2:$DI$2,0))*$C1032,"")</f>
        <v/>
      </c>
      <c r="BK1032" s="34" t="str" cm="1">
        <f t="array" ref="BK1032">IF(ISNUMBER(DataModel!BK$112),INDEX(DataModel!$F$4:$DI$130,MATCH(1,(DataModel!$A$4:$A$130=$A1032)*(DataModel!$B$4:$B$130=$B1032),0),MATCH(BK$3,DataModel!$F$2:$DI$2,0))*$C1032,"")</f>
        <v/>
      </c>
      <c r="BL1032" s="34" t="str" cm="1">
        <f t="array" ref="BL1032">IF(ISNUMBER(DataModel!BL$112),INDEX(DataModel!$F$4:$DI$130,MATCH(1,(DataModel!$A$4:$A$130=$A1032)*(DataModel!$B$4:$B$130=$B1032),0),MATCH(BL$3,DataModel!$F$2:$DI$2,0))*$C1032,"")</f>
        <v/>
      </c>
      <c r="BM1032" s="134" t="str" cm="1">
        <f t="array" ref="BM1032">IF(ISNUMBER(DataModel!BM$112),INDEX(DataModel!$F$4:$DI$130,MATCH(1,(DataModel!$A$4:$A$130=$A1032)*(DataModel!$B$4:$B$130=$B1032),0),MATCH(BM$3,DataModel!$F$2:$DI$2,0))*$C1032,"")</f>
        <v/>
      </c>
      <c r="BN1032" s="133" t="str" cm="1">
        <f t="array" ref="BN1032">IF(ISNUMBER(DataModel!BN$112),INDEX(DataModel!$F$4:$DI$130,MATCH(1,(DataModel!$A$4:$A$130=$A1032)*(DataModel!$B$4:$B$130=$B1032),0),MATCH(BN$3,DataModel!$F$2:$DI$2,0))*$C1032,"")</f>
        <v/>
      </c>
      <c r="BO1032" s="34" t="str" cm="1">
        <f t="array" ref="BO1032">IF(ISNUMBER(DataModel!BO$112),INDEX(DataModel!$F$4:$DI$130,MATCH(1,(DataModel!$A$4:$A$130=$A1032)*(DataModel!$B$4:$B$130=$B1032),0),MATCH(BO$3,DataModel!$F$2:$DI$2,0))*$C1032,"")</f>
        <v/>
      </c>
      <c r="BP1032" s="34" t="str" cm="1">
        <f t="array" ref="BP1032">IF(ISNUMBER(DataModel!BP$112),INDEX(DataModel!$F$4:$DI$130,MATCH(1,(DataModel!$A$4:$A$130=$A1032)*(DataModel!$B$4:$B$130=$B1032),0),MATCH(BP$3,DataModel!$F$2:$DI$2,0))*$C1032,"")</f>
        <v/>
      </c>
      <c r="BQ1032" s="134" t="str" cm="1">
        <f t="array" ref="BQ1032">IF(ISNUMBER(DataModel!BQ$112),INDEX(DataModel!$F$4:$DI$130,MATCH(1,(DataModel!$A$4:$A$130=$A1032)*(DataModel!$B$4:$B$130=$B1032),0),MATCH(BQ$3,DataModel!$F$2:$DI$2,0))*$C1032,"")</f>
        <v/>
      </c>
      <c r="BR1032" s="133" t="str" cm="1">
        <f t="array" ref="BR1032">IF(ISNUMBER(DataModel!BR$112),INDEX(DataModel!$F$4:$DI$130,MATCH(1,(DataModel!$A$4:$A$130=$A1032)*(DataModel!$B$4:$B$130=$B1032),0),MATCH(BR$3,DataModel!$F$2:$DI$2,0))*$C1032,"")</f>
        <v/>
      </c>
      <c r="BS1032" s="34" t="str" cm="1">
        <f t="array" ref="BS1032">IF(ISNUMBER(DataModel!BS$112),INDEX(DataModel!$F$4:$DI$130,MATCH(1,(DataModel!$A$4:$A$130=$A1032)*(DataModel!$B$4:$B$130=$B1032),0),MATCH(BS$3,DataModel!$F$2:$DI$2,0))*$C1032,"")</f>
        <v/>
      </c>
      <c r="BT1032" s="34" t="str" cm="1">
        <f t="array" ref="BT1032">IF(ISNUMBER(DataModel!BT$112),INDEX(DataModel!$F$4:$DI$130,MATCH(1,(DataModel!$A$4:$A$130=$A1032)*(DataModel!$B$4:$B$130=$B1032),0),MATCH(BT$3,DataModel!$F$2:$DI$2,0))*$C1032,"")</f>
        <v/>
      </c>
      <c r="BU1032" s="134" t="str" cm="1">
        <f t="array" ref="BU1032">IF(ISNUMBER(DataModel!BU$112),INDEX(DataModel!$F$4:$DI$130,MATCH(1,(DataModel!$A$4:$A$130=$A1032)*(DataModel!$B$4:$B$130=$B1032),0),MATCH(BU$3,DataModel!$F$2:$DI$2,0))*$C1032,"")</f>
        <v/>
      </c>
      <c r="BV1032" s="133" t="str" cm="1">
        <f t="array" ref="BV1032">IF(ISNUMBER(DataModel!BV$112),INDEX(DataModel!$F$4:$DI$130,MATCH(1,(DataModel!$A$4:$A$130=$A1032)*(DataModel!$B$4:$B$130=$B1032),0),MATCH(BV$3,DataModel!$F$2:$DI$2,0))*$C1032,"")</f>
        <v/>
      </c>
      <c r="BW1032" s="34" t="str" cm="1">
        <f t="array" ref="BW1032">IF(ISNUMBER(DataModel!BW$112),INDEX(DataModel!$F$4:$DI$130,MATCH(1,(DataModel!$A$4:$A$130=$A1032)*(DataModel!$B$4:$B$130=$B1032),0),MATCH(BW$3,DataModel!$F$2:$DI$2,0))*$C1032,"")</f>
        <v/>
      </c>
      <c r="BX1032" s="34" t="str" cm="1">
        <f t="array" ref="BX1032">IF(ISNUMBER(DataModel!BX$112),INDEX(DataModel!$F$4:$DI$130,MATCH(1,(DataModel!$A$4:$A$130=$A1032)*(DataModel!$B$4:$B$130=$B1032),0),MATCH(BX$3,DataModel!$F$2:$DI$2,0))*$C1032,"")</f>
        <v/>
      </c>
      <c r="BY1032" s="134" t="str" cm="1">
        <f t="array" ref="BY1032">IF(ISNUMBER(DataModel!BY$112),INDEX(DataModel!$F$4:$DI$130,MATCH(1,(DataModel!$A$4:$A$130=$A1032)*(DataModel!$B$4:$B$130=$B1032),0),MATCH(BY$3,DataModel!$F$2:$DI$2,0))*$C1032,"")</f>
        <v/>
      </c>
      <c r="BZ1032" s="133" t="str" cm="1">
        <f t="array" ref="BZ1032">IF(ISNUMBER(DataModel!BZ$112),INDEX(DataModel!$F$4:$DI$130,MATCH(1,(DataModel!$A$4:$A$130=$A1032)*(DataModel!$B$4:$B$130=$B1032),0),MATCH(BZ$3,DataModel!$F$2:$DI$2,0))*$C1032,"")</f>
        <v/>
      </c>
      <c r="CA1032" s="34" t="str" cm="1">
        <f t="array" ref="CA1032">IF(ISNUMBER(DataModel!CA$112),INDEX(DataModel!$F$4:$DI$130,MATCH(1,(DataModel!$A$4:$A$130=$A1032)*(DataModel!$B$4:$B$130=$B1032),0),MATCH(CA$3,DataModel!$F$2:$DI$2,0))*$C1032,"")</f>
        <v/>
      </c>
      <c r="CB1032" s="34" t="str" cm="1">
        <f t="array" ref="CB1032">IF(ISNUMBER(DataModel!CB$112),INDEX(DataModel!$F$4:$DI$130,MATCH(1,(DataModel!$A$4:$A$130=$A1032)*(DataModel!$B$4:$B$130=$B1032),0),MATCH(CB$3,DataModel!$F$2:$DI$2,0))*$C1032,"")</f>
        <v/>
      </c>
      <c r="CC1032" s="134" t="str" cm="1">
        <f t="array" ref="CC1032">IF(ISNUMBER(DataModel!CC$112),INDEX(DataModel!$F$4:$DI$130,MATCH(1,(DataModel!$A$4:$A$130=$A1032)*(DataModel!$B$4:$B$130=$B1032),0),MATCH(CC$3,DataModel!$F$2:$DI$2,0))*$C1032,"")</f>
        <v/>
      </c>
      <c r="CD1032" s="133" t="str" cm="1">
        <f t="array" ref="CD1032">IF(ISNUMBER(DataModel!CD$112),INDEX(DataModel!$F$4:$DI$130,MATCH(1,(DataModel!$A$4:$A$130=$A1032)*(DataModel!$B$4:$B$130=$B1032),0),MATCH(CD$3,DataModel!$F$2:$DI$2,0))*$C1032,"")</f>
        <v/>
      </c>
      <c r="CE1032" s="34" t="str" cm="1">
        <f t="array" ref="CE1032">IF(ISNUMBER(DataModel!CE$112),INDEX(DataModel!$F$4:$DI$130,MATCH(1,(DataModel!$A$4:$A$130=$A1032)*(DataModel!$B$4:$B$130=$B1032),0),MATCH(CE$3,DataModel!$F$2:$DI$2,0))*$C1032,"")</f>
        <v/>
      </c>
      <c r="CF1032" s="34" t="str" cm="1">
        <f t="array" ref="CF1032">IF(ISNUMBER(DataModel!CF$112),INDEX(DataModel!$F$4:$DI$130,MATCH(1,(DataModel!$A$4:$A$130=$A1032)*(DataModel!$B$4:$B$130=$B1032),0),MATCH(CF$3,DataModel!$F$2:$DI$2,0))*$C1032,"")</f>
        <v/>
      </c>
      <c r="CG1032" s="134" t="str" cm="1">
        <f t="array" ref="CG1032">IF(ISNUMBER(DataModel!CG$112),INDEX(DataModel!$F$4:$DI$130,MATCH(1,(DataModel!$A$4:$A$130=$A1032)*(DataModel!$B$4:$B$130=$B1032),0),MATCH(CG$3,DataModel!$F$2:$DI$2,0))*$C1032,"")</f>
        <v/>
      </c>
      <c r="CH1032" s="133" t="str" cm="1">
        <f t="array" ref="CH1032">IF(ISNUMBER(DataModel!CH$112),INDEX(DataModel!$F$4:$DI$130,MATCH(1,(DataModel!$A$4:$A$130=$A1032)*(DataModel!$B$4:$B$130=$B1032),0),MATCH(CH$3,DataModel!$F$2:$DI$2,0))*$C1032,"")</f>
        <v/>
      </c>
      <c r="CI1032" s="34" t="str" cm="1">
        <f t="array" ref="CI1032">IF(ISNUMBER(DataModel!CI$112),INDEX(DataModel!$F$4:$DI$130,MATCH(1,(DataModel!$A$4:$A$130=$A1032)*(DataModel!$B$4:$B$130=$B1032),0),MATCH(CI$3,DataModel!$F$2:$DI$2,0))*$C1032,"")</f>
        <v/>
      </c>
      <c r="CJ1032" s="34" t="str" cm="1">
        <f t="array" ref="CJ1032">IF(ISNUMBER(DataModel!CJ$112),INDEX(DataModel!$F$4:$DI$130,MATCH(1,(DataModel!$A$4:$A$130=$A1032)*(DataModel!$B$4:$B$130=$B1032),0),MATCH(CJ$3,DataModel!$F$2:$DI$2,0))*$C1032,"")</f>
        <v/>
      </c>
      <c r="CK1032" s="134" t="str" cm="1">
        <f t="array" ref="CK1032">IF(ISNUMBER(DataModel!CK$112),INDEX(DataModel!$F$4:$DI$130,MATCH(1,(DataModel!$A$4:$A$130=$A1032)*(DataModel!$B$4:$B$130=$B1032),0),MATCH(CK$3,DataModel!$F$2:$DI$2,0))*$C1032,"")</f>
        <v/>
      </c>
      <c r="CL1032" s="133" t="str" cm="1">
        <f t="array" ref="CL1032">IF(ISNUMBER(DataModel!CL$112),INDEX(DataModel!$F$4:$DI$130,MATCH(1,(DataModel!$A$4:$A$130=$A1032)*(DataModel!$B$4:$B$130=$B1032),0),MATCH(CL$3,DataModel!$F$2:$DI$2,0))*$C1032,"")</f>
        <v/>
      </c>
      <c r="CM1032" s="34" t="str" cm="1">
        <f t="array" ref="CM1032">IF(ISNUMBER(DataModel!CM$112),INDEX(DataModel!$F$4:$DI$130,MATCH(1,(DataModel!$A$4:$A$130=$A1032)*(DataModel!$B$4:$B$130=$B1032),0),MATCH(CM$3,DataModel!$F$2:$DI$2,0))*$C1032,"")</f>
        <v/>
      </c>
      <c r="CN1032" s="34" t="str" cm="1">
        <f t="array" ref="CN1032">IF(ISNUMBER(DataModel!CN$112),INDEX(DataModel!$F$4:$DI$130,MATCH(1,(DataModel!$A$4:$A$130=$A1032)*(DataModel!$B$4:$B$130=$B1032),0),MATCH(CN$3,DataModel!$F$2:$DI$2,0))*$C1032,"")</f>
        <v/>
      </c>
      <c r="CO1032" s="134" t="str" cm="1">
        <f t="array" ref="CO1032">IF(ISNUMBER(DataModel!CO$112),INDEX(DataModel!$F$4:$DI$130,MATCH(1,(DataModel!$A$4:$A$130=$A1032)*(DataModel!$B$4:$B$130=$B1032),0),MATCH(CO$3,DataModel!$F$2:$DI$2,0))*$C1032,"")</f>
        <v/>
      </c>
      <c r="CP1032" s="133" t="str" cm="1">
        <f t="array" ref="CP1032">IF(ISNUMBER(DataModel!CP$112),INDEX(DataModel!$F$4:$DI$130,MATCH(1,(DataModel!$A$4:$A$130=$A1032)*(DataModel!$B$4:$B$130=$B1032),0),MATCH(CP$3,DataModel!$F$2:$DI$2,0))*$C1032,"")</f>
        <v/>
      </c>
      <c r="CQ1032" s="34" t="str" cm="1">
        <f t="array" ref="CQ1032">IF(ISNUMBER(DataModel!CQ$112),INDEX(DataModel!$F$4:$DI$130,MATCH(1,(DataModel!$A$4:$A$130=$A1032)*(DataModel!$B$4:$B$130=$B1032),0),MATCH(CQ$3,DataModel!$F$2:$DI$2,0))*$C1032,"")</f>
        <v/>
      </c>
      <c r="CR1032" s="34" t="str" cm="1">
        <f t="array" ref="CR1032">IF(ISNUMBER(DataModel!CR$112),INDEX(DataModel!$F$4:$DI$130,MATCH(1,(DataModel!$A$4:$A$130=$A1032)*(DataModel!$B$4:$B$130=$B1032),0),MATCH(CR$3,DataModel!$F$2:$DI$2,0))*$C1032,"")</f>
        <v/>
      </c>
      <c r="CS1032" s="134" t="str" cm="1">
        <f t="array" ref="CS1032">IF(ISNUMBER(DataModel!CS$112),INDEX(DataModel!$F$4:$DI$130,MATCH(1,(DataModel!$A$4:$A$130=$A1032)*(DataModel!$B$4:$B$130=$B1032),0),MATCH(CS$3,DataModel!$F$2:$DI$2,0))*$C1032,"")</f>
        <v/>
      </c>
      <c r="CT1032" s="133" t="str" cm="1">
        <f t="array" ref="CT1032">IF(ISNUMBER(DataModel!CT$112),INDEX(DataModel!$F$4:$DI$130,MATCH(1,(DataModel!$A$4:$A$130=$A1032)*(DataModel!$B$4:$B$130=$B1032),0),MATCH(CT$3,DataModel!$F$2:$DI$2,0))*$C1032,"")</f>
        <v/>
      </c>
      <c r="CU1032" s="34" t="str" cm="1">
        <f t="array" ref="CU1032">IF(ISNUMBER(DataModel!CU$112),INDEX(DataModel!$F$4:$DI$130,MATCH(1,(DataModel!$A$4:$A$130=$A1032)*(DataModel!$B$4:$B$130=$B1032),0),MATCH(CU$3,DataModel!$F$2:$DI$2,0))*$C1032,"")</f>
        <v/>
      </c>
      <c r="CV1032" s="34" t="str" cm="1">
        <f t="array" ref="CV1032">IF(ISNUMBER(DataModel!CV$112),INDEX(DataModel!$F$4:$DI$130,MATCH(1,(DataModel!$A$4:$A$130=$A1032)*(DataModel!$B$4:$B$130=$B1032),0),MATCH(CV$3,DataModel!$F$2:$DI$2,0))*$C1032,"")</f>
        <v/>
      </c>
      <c r="CW1032" s="134" t="str" cm="1">
        <f t="array" ref="CW1032">IF(ISNUMBER(DataModel!CW$112),INDEX(DataModel!$F$4:$DI$130,MATCH(1,(DataModel!$A$4:$A$130=$A1032)*(DataModel!$B$4:$B$130=$B1032),0),MATCH(CW$3,DataModel!$F$2:$DI$2,0))*$C1032,"")</f>
        <v/>
      </c>
      <c r="CX1032" s="133" t="str" cm="1">
        <f t="array" ref="CX1032">IF(ISNUMBER(DataModel!CX$112),INDEX(DataModel!$F$4:$DI$130,MATCH(1,(DataModel!$A$4:$A$130=$A1032)*(DataModel!$B$4:$B$130=$B1032),0),MATCH(CX$3,DataModel!$F$2:$DI$2,0))*$C1032,"")</f>
        <v/>
      </c>
      <c r="CY1032" s="34" t="str" cm="1">
        <f t="array" ref="CY1032">IF(ISNUMBER(DataModel!CY$112),INDEX(DataModel!$F$4:$DI$130,MATCH(1,(DataModel!$A$4:$A$130=$A1032)*(DataModel!$B$4:$B$130=$B1032),0),MATCH(CY$3,DataModel!$F$2:$DI$2,0))*$C1032,"")</f>
        <v/>
      </c>
      <c r="CZ1032" s="34" t="str" cm="1">
        <f t="array" ref="CZ1032">IF(ISNUMBER(DataModel!CZ$112),INDEX(DataModel!$F$4:$DI$130,MATCH(1,(DataModel!$A$4:$A$130=$A1032)*(DataModel!$B$4:$B$130=$B1032),0),MATCH(CZ$3,DataModel!$F$2:$DI$2,0))*$C1032,"")</f>
        <v/>
      </c>
      <c r="DA1032" s="134" t="str" cm="1">
        <f t="array" ref="DA1032">IF(ISNUMBER(DataModel!DA$112),INDEX(DataModel!$F$4:$DI$130,MATCH(1,(DataModel!$A$4:$A$130=$A1032)*(DataModel!$B$4:$B$130=$B1032),0),MATCH(DA$3,DataModel!$F$2:$DI$2,0))*$C1032,"")</f>
        <v/>
      </c>
      <c r="DB1032" s="133" t="str" cm="1">
        <f t="array" ref="DB1032">IF(ISNUMBER(DataModel!DB$112),INDEX(DataModel!$F$4:$DI$130,MATCH(1,(DataModel!$A$4:$A$130=$A1032)*(DataModel!$B$4:$B$130=$B1032),0),MATCH(DB$3,DataModel!$F$2:$DI$2,0))*$C1032,"")</f>
        <v/>
      </c>
      <c r="DC1032" s="34" t="str" cm="1">
        <f t="array" ref="DC1032">IF(ISNUMBER(DataModel!DC$112),INDEX(DataModel!$F$4:$DI$130,MATCH(1,(DataModel!$A$4:$A$130=$A1032)*(DataModel!$B$4:$B$130=$B1032),0),MATCH(DC$3,DataModel!$F$2:$DI$2,0))*$C1032,"")</f>
        <v/>
      </c>
      <c r="DD1032" s="34" t="str" cm="1">
        <f t="array" ref="DD1032">IF(ISNUMBER(DataModel!DD$112),INDEX(DataModel!$F$4:$DI$130,MATCH(1,(DataModel!$A$4:$A$130=$A1032)*(DataModel!$B$4:$B$130=$B1032),0),MATCH(DD$3,DataModel!$F$2:$DI$2,0))*$C1032,"")</f>
        <v/>
      </c>
      <c r="DE1032" s="134" t="str" cm="1">
        <f t="array" ref="DE1032">IF(ISNUMBER(DataModel!DE$112),INDEX(DataModel!$F$4:$DI$130,MATCH(1,(DataModel!$A$4:$A$130=$A1032)*(DataModel!$B$4:$B$130=$B1032),0),MATCH(DE$3,DataModel!$F$2:$DI$2,0))*$C1032,"")</f>
        <v/>
      </c>
      <c r="DF1032" s="133" t="str" cm="1">
        <f t="array" ref="DF1032">IF(ISNUMBER(DataModel!DF$112),INDEX(DataModel!$F$4:$DI$130,MATCH(1,(DataModel!$A$4:$A$130=$A1032)*(DataModel!$B$4:$B$130=$B1032),0),MATCH(DF$3,DataModel!$F$2:$DI$2,0))*$C1032,"")</f>
        <v/>
      </c>
      <c r="DG1032" s="34" t="str" cm="1">
        <f t="array" ref="DG1032">IF(ISNUMBER(DataModel!DG$112),INDEX(DataModel!$F$4:$DI$130,MATCH(1,(DataModel!$A$4:$A$130=$A1032)*(DataModel!$B$4:$B$130=$B1032),0),MATCH(DG$3,DataModel!$F$2:$DI$2,0))*$C1032,"")</f>
        <v/>
      </c>
      <c r="DH1032" s="34" t="str" cm="1">
        <f t="array" ref="DH1032">IF(ISNUMBER(DataModel!DH$112),INDEX(DataModel!$F$4:$DI$130,MATCH(1,(DataModel!$A$4:$A$130=$A1032)*(DataModel!$B$4:$B$130=$B1032),0),MATCH(DH$3,DataModel!$F$2:$DI$2,0))*$C1032,"")</f>
        <v/>
      </c>
      <c r="DI1032" s="134" t="str" cm="1">
        <f t="array" ref="DI1032">IF(ISNUMBER(DataModel!DI$112),INDEX(DataModel!$F$4:$DI$130,MATCH(1,(DataModel!$A$4:$A$130=$A1032)*(DataModel!$B$4:$B$130=$B1032),0),MATCH(DI$3,DataModel!$F$2:$DI$2,0))*$C1032,"")</f>
        <v/>
      </c>
      <c r="DJ1032" s="69"/>
      <c r="DK1032" s="34" t="str" cm="1">
        <f t="array" ref="DK1032">IF(ISNUMBER(DataModel!DK$112),INDEX(DataModel!$DK$4:$EK$130,MATCH(1,(DataModel!$A$4:$A$130=$A1032)*(DataModel!$B$4:$B$130=$B1032),0),MATCH(DK$3,DataModel!$DK$2:$EK$2,0))*$C1032,"")</f>
        <v/>
      </c>
      <c r="DL1032" s="34" t="str" cm="1">
        <f t="array" ref="DL1032">IF(ISNUMBER(DataModel!DL$112),INDEX(DataModel!$DK$4:$EK$130,MATCH(1,(DataModel!$A$4:$A$130=$A1032)*(DataModel!$B$4:$B$130=$B1032),0),MATCH(DL$3,DataModel!$DK$2:$EK$2,0))*$C1032,"")</f>
        <v/>
      </c>
      <c r="DM1032" s="34" t="str" cm="1">
        <f t="array" ref="DM1032">IF(ISNUMBER(DataModel!DM$112),INDEX(DataModel!$DK$4:$EK$130,MATCH(1,(DataModel!$A$4:$A$130=$A1032)*(DataModel!$B$4:$B$130=$B1032),0),MATCH(DM$3,DataModel!$DK$2:$EK$2,0))*$C1032,"")</f>
        <v/>
      </c>
      <c r="DN1032" s="34" t="str" cm="1">
        <f t="array" ref="DN1032">IF(ISNUMBER(DataModel!DN$112),INDEX(DataModel!$DK$4:$EK$130,MATCH(1,(DataModel!$A$4:$A$130=$A1032)*(DataModel!$B$4:$B$130=$B1032),0),MATCH(DN$3,DataModel!$DK$2:$EK$2,0))*$C1032,"")</f>
        <v/>
      </c>
      <c r="DO1032" s="34" t="str" cm="1">
        <f t="array" ref="DO1032">IF(ISNUMBER(DataModel!DO$112),INDEX(DataModel!$DK$4:$EK$130,MATCH(1,(DataModel!$A$4:$A$130=$A1032)*(DataModel!$B$4:$B$130=$B1032),0),MATCH(DO$3,DataModel!$DK$2:$EK$2,0))*$C1032,"")</f>
        <v/>
      </c>
      <c r="DP1032" s="34" t="str" cm="1">
        <f t="array" ref="DP1032">IF(ISNUMBER(DataModel!DP$112),INDEX(DataModel!$DK$4:$EK$130,MATCH(1,(DataModel!$A$4:$A$130=$A1032)*(DataModel!$B$4:$B$130=$B1032),0),MATCH(DP$3,DataModel!$DK$2:$EK$2,0))*$C1032,"")</f>
        <v/>
      </c>
      <c r="DQ1032" s="34" t="str" cm="1">
        <f t="array" ref="DQ1032">IF(ISNUMBER(DataModel!DQ$112),INDEX(DataModel!$DK$4:$EK$130,MATCH(1,(DataModel!$A$4:$A$130=$A1032)*(DataModel!$B$4:$B$130=$B1032),0),MATCH(DQ$3,DataModel!$DK$2:$EK$2,0))*$C1032,"")</f>
        <v/>
      </c>
      <c r="DR1032" s="34" t="str" cm="1">
        <f t="array" ref="DR1032">IF(ISNUMBER(DataModel!DR$112),INDEX(DataModel!$DK$4:$EK$130,MATCH(1,(DataModel!$A$4:$A$130=$A1032)*(DataModel!$B$4:$B$130=$B1032),0),MATCH(DR$3,DataModel!$DK$2:$EK$2,0))*$C1032,"")</f>
        <v/>
      </c>
      <c r="DS1032" s="34" t="str" cm="1">
        <f t="array" ref="DS1032">IF(ISNUMBER(DataModel!DS$112),INDEX(DataModel!$DK$4:$EK$130,MATCH(1,(DataModel!$A$4:$A$130=$A1032)*(DataModel!$B$4:$B$130=$B1032),0),MATCH(DS$3,DataModel!$DK$2:$EK$2,0))*$C1032,"")</f>
        <v/>
      </c>
      <c r="DT1032" s="34" t="str" cm="1">
        <f t="array" ref="DT1032">IF(ISNUMBER(DataModel!DT$112),INDEX(DataModel!$DK$4:$EK$130,MATCH(1,(DataModel!$A$4:$A$130=$A1032)*(DataModel!$B$4:$B$130=$B1032),0),MATCH(DT$3,DataModel!$DK$2:$EK$2,0))*$C1032,"")</f>
        <v/>
      </c>
      <c r="DU1032" s="34" t="str" cm="1">
        <f t="array" ref="DU1032">IF(ISNUMBER(DataModel!DU$112),INDEX(DataModel!$DK$4:$EK$130,MATCH(1,(DataModel!$A$4:$A$130=$A1032)*(DataModel!$B$4:$B$130=$B1032),0),MATCH(DU$3,DataModel!$DK$2:$EK$2,0))*$C1032,"")</f>
        <v/>
      </c>
      <c r="DV1032" s="34" t="str" cm="1">
        <f t="array" ref="DV1032">IF(ISNUMBER(DataModel!DV$112),INDEX(DataModel!$DK$4:$EK$130,MATCH(1,(DataModel!$A$4:$A$130=$A1032)*(DataModel!$B$4:$B$130=$B1032),0),MATCH(DV$3,DataModel!$DK$2:$EK$2,0))*$C1032,"")</f>
        <v/>
      </c>
      <c r="DW1032" s="34" t="str" cm="1">
        <f t="array" ref="DW1032">IF(ISNUMBER(DataModel!DW$112),INDEX(DataModel!$DK$4:$EK$130,MATCH(1,(DataModel!$A$4:$A$130=$A1032)*(DataModel!$B$4:$B$130=$B1032),0),MATCH(DW$3,DataModel!$DK$2:$EK$2,0))*$C1032,"")</f>
        <v/>
      </c>
      <c r="DX1032" s="34" t="str" cm="1">
        <f t="array" ref="DX1032">IF(ISNUMBER(DataModel!DX$112),INDEX(DataModel!$DK$4:$EK$130,MATCH(1,(DataModel!$A$4:$A$130=$A1032)*(DataModel!$B$4:$B$130=$B1032),0),MATCH(DX$3,DataModel!$DK$2:$EK$2,0))*$C1032,"")</f>
        <v/>
      </c>
      <c r="DY1032" s="34" t="str" cm="1">
        <f t="array" ref="DY1032">IF(ISNUMBER(DataModel!DY$112),INDEX(DataModel!$DK$4:$EK$130,MATCH(1,(DataModel!$A$4:$A$130=$A1032)*(DataModel!$B$4:$B$130=$B1032),0),MATCH(DY$3,DataModel!$DK$2:$EK$2,0))*$C1032,"")</f>
        <v/>
      </c>
      <c r="DZ1032" s="34" t="str" cm="1">
        <f t="array" ref="DZ1032">IF(ISNUMBER(DataModel!DZ$112),INDEX(DataModel!$DK$4:$EK$130,MATCH(1,(DataModel!$A$4:$A$130=$A1032)*(DataModel!$B$4:$B$130=$B1032),0),MATCH(DZ$3,DataModel!$DK$2:$EK$2,0))*$C1032,"")</f>
        <v/>
      </c>
      <c r="EA1032" s="34" t="str" cm="1">
        <f t="array" ref="EA1032">IF(ISNUMBER(DataModel!EA$112),INDEX(DataModel!$DK$4:$EK$130,MATCH(1,(DataModel!$A$4:$A$130=$A1032)*(DataModel!$B$4:$B$130=$B1032),0),MATCH(EA$3,DataModel!$DK$2:$EK$2,0))*$C1032,"")</f>
        <v/>
      </c>
      <c r="EB1032" s="34" t="str" cm="1">
        <f t="array" ref="EB1032">IF(ISNUMBER(DataModel!EB$112),INDEX(DataModel!$DK$4:$EK$130,MATCH(1,(DataModel!$A$4:$A$130=$A1032)*(DataModel!$B$4:$B$130=$B1032),0),MATCH(EB$3,DataModel!$DK$2:$EK$2,0))*$C1032,"")</f>
        <v/>
      </c>
      <c r="EC1032" s="34" t="str" cm="1">
        <f t="array" ref="EC1032">IF(ISNUMBER(DataModel!EC$112),INDEX(DataModel!$DK$4:$EK$130,MATCH(1,(DataModel!$A$4:$A$130=$A1032)*(DataModel!$B$4:$B$130=$B1032),0),MATCH(EC$3,DataModel!$DK$2:$EK$2,0))*$C1032,"")</f>
        <v/>
      </c>
      <c r="ED1032" s="34" t="str" cm="1">
        <f t="array" ref="ED1032">IF(ISNUMBER(DataModel!ED$112),INDEX(DataModel!$DK$4:$EK$130,MATCH(1,(DataModel!$A$4:$A$130=$A1032)*(DataModel!$B$4:$B$130=$B1032),0),MATCH(ED$3,DataModel!$DK$2:$EK$2,0))*$C1032,"")</f>
        <v/>
      </c>
      <c r="EE1032" s="34" t="str" cm="1">
        <f t="array" ref="EE1032">IF(ISNUMBER(DataModel!EE$112),INDEX(DataModel!$DK$4:$EK$130,MATCH(1,(DataModel!$A$4:$A$130=$A1032)*(DataModel!$B$4:$B$130=$B1032),0),MATCH(EE$3,DataModel!$DK$2:$EK$2,0))*$C1032,"")</f>
        <v/>
      </c>
      <c r="EF1032" s="34" t="str" cm="1">
        <f t="array" ref="EF1032">IF(ISNUMBER(DataModel!EF$112),INDEX(DataModel!$DK$4:$EK$130,MATCH(1,(DataModel!$A$4:$A$130=$A1032)*(DataModel!$B$4:$B$130=$B1032),0),MATCH(EF$3,DataModel!$DK$2:$EK$2,0))*$C1032,"")</f>
        <v/>
      </c>
      <c r="EG1032" s="34" t="str" cm="1">
        <f t="array" ref="EG1032">IF(ISNUMBER(DataModel!EG$112),INDEX(DataModel!$DK$4:$EK$130,MATCH(1,(DataModel!$A$4:$A$130=$A1032)*(DataModel!$B$4:$B$130=$B1032),0),MATCH(EG$3,DataModel!$DK$2:$EK$2,0))*$C1032,"")</f>
        <v/>
      </c>
      <c r="EH1032" s="34" t="str" cm="1">
        <f t="array" ref="EH1032">IF(ISNUMBER(DataModel!EH$112),INDEX(DataModel!$DK$4:$EK$130,MATCH(1,(DataModel!$A$4:$A$130=$A1032)*(DataModel!$B$4:$B$130=$B1032),0),MATCH(EH$3,DataModel!$DK$2:$EK$2,0))*$C1032,"")</f>
        <v/>
      </c>
      <c r="EI1032" s="34" t="str" cm="1">
        <f t="array" ref="EI1032">IF(ISNUMBER(DataModel!EI$112),INDEX(DataModel!$DK$4:$EK$130,MATCH(1,(DataModel!$A$4:$A$130=$A1032)*(DataModel!$B$4:$B$130=$B1032),0),MATCH(EI$3,DataModel!$DK$2:$EK$2,0))*$C1032,"")</f>
        <v/>
      </c>
      <c r="EJ1032" s="34" t="str" cm="1">
        <f t="array" ref="EJ1032">IF(ISNUMBER(DataModel!EJ$112),INDEX(DataModel!$DK$4:$EK$130,MATCH(1,(DataModel!$A$4:$A$130=$A1032)*(DataModel!$B$4:$B$130=$B1032),0),MATCH(EJ$3,DataModel!$DK$2:$EK$2,0))*$C1032,"")</f>
        <v/>
      </c>
      <c r="EK1032" s="34" t="str" cm="1">
        <f t="array" ref="EK1032">IF(ISNUMBER(DataModel!EK$112),INDEX(DataModel!$DK$4:$EK$130,MATCH(1,(DataModel!$A$4:$A$130=$A1032)*(DataModel!$B$4:$B$130=$B1032),0),MATCH(EK$3,DataModel!$DK$2:$EK$2,0))*$C1032,"")</f>
        <v/>
      </c>
    </row>
    <row r="1033" spans="1:141" x14ac:dyDescent="0.25">
      <c r="A1033" s="90"/>
      <c r="B1033" s="90"/>
      <c r="C1033" s="90"/>
      <c r="D1033" s="90"/>
      <c r="F1033" s="215"/>
      <c r="G1033" s="199"/>
      <c r="H1033" s="199"/>
      <c r="I1033" s="216"/>
      <c r="J1033" s="215"/>
      <c r="K1033" s="199"/>
      <c r="L1033" s="199"/>
      <c r="M1033" s="216"/>
      <c r="N1033" s="215"/>
      <c r="O1033" s="199"/>
      <c r="P1033" s="199"/>
      <c r="Q1033" s="216"/>
      <c r="R1033" s="215"/>
      <c r="S1033" s="199"/>
      <c r="T1033" s="199"/>
      <c r="U1033" s="216"/>
      <c r="V1033" s="215"/>
      <c r="W1033" s="199"/>
      <c r="X1033" s="199"/>
      <c r="Y1033" s="216"/>
      <c r="Z1033" s="215"/>
      <c r="AA1033" s="199"/>
      <c r="AB1033" s="199"/>
      <c r="AC1033" s="216"/>
      <c r="AD1033" s="215"/>
      <c r="AE1033" s="199"/>
      <c r="AF1033" s="199"/>
      <c r="AG1033" s="216"/>
      <c r="AH1033" s="215"/>
      <c r="AI1033" s="199"/>
      <c r="AJ1033" s="199"/>
      <c r="AK1033" s="216"/>
      <c r="AL1033" s="215"/>
      <c r="AM1033" s="199"/>
      <c r="AN1033" s="199"/>
      <c r="AO1033" s="216"/>
      <c r="AP1033" s="215"/>
      <c r="AQ1033" s="199"/>
      <c r="AR1033" s="199"/>
      <c r="AS1033" s="216"/>
      <c r="AT1033" s="215"/>
      <c r="AU1033" s="199"/>
      <c r="AV1033" s="199"/>
      <c r="AW1033" s="216"/>
      <c r="AX1033" s="215"/>
      <c r="AY1033" s="199"/>
      <c r="AZ1033" s="199"/>
      <c r="BA1033" s="216"/>
      <c r="BB1033" s="215"/>
      <c r="BC1033" s="199"/>
      <c r="BD1033" s="199"/>
      <c r="BE1033" s="216"/>
      <c r="BF1033" s="215"/>
      <c r="BG1033" s="199"/>
      <c r="BH1033" s="199"/>
      <c r="BI1033" s="216"/>
      <c r="BJ1033" s="215"/>
      <c r="BK1033" s="199"/>
      <c r="BL1033" s="199"/>
      <c r="BM1033" s="216"/>
      <c r="BN1033" s="215"/>
      <c r="BO1033" s="199"/>
      <c r="BP1033" s="199"/>
      <c r="BQ1033" s="216"/>
      <c r="BR1033" s="215"/>
      <c r="BS1033" s="199"/>
      <c r="BT1033" s="199"/>
      <c r="BU1033" s="216"/>
      <c r="BV1033" s="215"/>
      <c r="BW1033" s="199"/>
      <c r="BX1033" s="199"/>
      <c r="BY1033" s="216"/>
      <c r="BZ1033" s="215"/>
      <c r="CA1033" s="199"/>
      <c r="CB1033" s="199"/>
      <c r="CC1033" s="216"/>
      <c r="CD1033" s="215"/>
      <c r="CE1033" s="199"/>
      <c r="CF1033" s="199"/>
      <c r="CG1033" s="216"/>
      <c r="CH1033" s="215"/>
      <c r="CI1033" s="199"/>
      <c r="CJ1033" s="199"/>
      <c r="CK1033" s="216"/>
      <c r="CL1033" s="215"/>
      <c r="CM1033" s="199"/>
      <c r="CN1033" s="199"/>
      <c r="CO1033" s="216"/>
      <c r="CP1033" s="215"/>
      <c r="CQ1033" s="199"/>
      <c r="CR1033" s="199"/>
      <c r="CS1033" s="216"/>
      <c r="CT1033" s="215"/>
      <c r="CU1033" s="199"/>
      <c r="CV1033" s="199"/>
      <c r="CW1033" s="216"/>
      <c r="CX1033" s="215"/>
      <c r="CY1033" s="199"/>
      <c r="CZ1033" s="199"/>
      <c r="DA1033" s="216"/>
      <c r="DB1033" s="215"/>
      <c r="DC1033" s="199"/>
      <c r="DD1033" s="199"/>
      <c r="DE1033" s="216"/>
      <c r="DF1033" s="215"/>
      <c r="DG1033" s="199"/>
      <c r="DH1033" s="199"/>
      <c r="DI1033" s="216"/>
      <c r="DL1033" s="199"/>
      <c r="DM1033" s="199"/>
      <c r="DN1033" s="199"/>
      <c r="DO1033" s="199"/>
      <c r="DP1033" s="199"/>
      <c r="DQ1033" s="199"/>
      <c r="DR1033" s="199"/>
      <c r="DS1033" s="199"/>
      <c r="DT1033" s="199"/>
      <c r="DU1033" s="199"/>
      <c r="DV1033" s="199"/>
      <c r="DW1033" s="199"/>
      <c r="DX1033" s="199"/>
      <c r="DY1033" s="199"/>
      <c r="DZ1033" s="199"/>
      <c r="EA1033" s="199"/>
      <c r="EB1033" s="199"/>
      <c r="EC1033" s="199"/>
      <c r="ED1033" s="199"/>
      <c r="EE1033" s="199"/>
      <c r="EF1033" s="199"/>
      <c r="EG1033" s="199"/>
      <c r="EH1033" s="199"/>
      <c r="EI1033" s="199"/>
      <c r="EJ1033" s="199"/>
      <c r="EK1033" s="199"/>
    </row>
    <row r="1034" spans="1:141" s="37" customFormat="1" x14ac:dyDescent="0.25">
      <c r="A1034" s="192"/>
      <c r="B1034" s="192"/>
      <c r="C1034" s="192"/>
      <c r="D1034" s="192"/>
      <c r="E1034" s="37" t="s">
        <v>475</v>
      </c>
      <c r="F1034" s="108" t="str">
        <f>IFERROR(F1029/F$999,"")</f>
        <v/>
      </c>
      <c r="G1034" s="109" t="str">
        <f t="shared" ref="G1034:BR1034" si="2685">IFERROR(G1029/G$999,"")</f>
        <v/>
      </c>
      <c r="H1034" s="109" t="str">
        <f t="shared" si="2685"/>
        <v/>
      </c>
      <c r="I1034" s="110" t="str">
        <f t="shared" si="2685"/>
        <v/>
      </c>
      <c r="J1034" s="108" t="str">
        <f t="shared" si="2685"/>
        <v/>
      </c>
      <c r="K1034" s="109" t="str">
        <f t="shared" si="2685"/>
        <v/>
      </c>
      <c r="L1034" s="109" t="str">
        <f t="shared" si="2685"/>
        <v/>
      </c>
      <c r="M1034" s="110" t="str">
        <f t="shared" si="2685"/>
        <v/>
      </c>
      <c r="N1034" s="108" t="str">
        <f t="shared" si="2685"/>
        <v/>
      </c>
      <c r="O1034" s="109" t="str">
        <f t="shared" si="2685"/>
        <v/>
      </c>
      <c r="P1034" s="109" t="str">
        <f t="shared" si="2685"/>
        <v/>
      </c>
      <c r="Q1034" s="110" t="str">
        <f t="shared" si="2685"/>
        <v/>
      </c>
      <c r="R1034" s="108" t="str">
        <f t="shared" si="2685"/>
        <v/>
      </c>
      <c r="S1034" s="109" t="str">
        <f t="shared" si="2685"/>
        <v/>
      </c>
      <c r="T1034" s="109" t="str">
        <f t="shared" si="2685"/>
        <v/>
      </c>
      <c r="U1034" s="110" t="str">
        <f t="shared" si="2685"/>
        <v/>
      </c>
      <c r="V1034" s="108" t="str">
        <f t="shared" si="2685"/>
        <v/>
      </c>
      <c r="W1034" s="109" t="str">
        <f t="shared" si="2685"/>
        <v/>
      </c>
      <c r="X1034" s="109" t="str">
        <f t="shared" si="2685"/>
        <v/>
      </c>
      <c r="Y1034" s="110" t="str">
        <f t="shared" si="2685"/>
        <v/>
      </c>
      <c r="Z1034" s="108" t="str">
        <f t="shared" si="2685"/>
        <v/>
      </c>
      <c r="AA1034" s="109" t="str">
        <f t="shared" si="2685"/>
        <v/>
      </c>
      <c r="AB1034" s="109" t="str">
        <f t="shared" si="2685"/>
        <v/>
      </c>
      <c r="AC1034" s="110" t="str">
        <f t="shared" si="2685"/>
        <v/>
      </c>
      <c r="AD1034" s="108" t="str">
        <f t="shared" si="2685"/>
        <v/>
      </c>
      <c r="AE1034" s="109" t="str">
        <f t="shared" si="2685"/>
        <v/>
      </c>
      <c r="AF1034" s="109" t="str">
        <f t="shared" si="2685"/>
        <v/>
      </c>
      <c r="AG1034" s="110" t="str">
        <f t="shared" si="2685"/>
        <v/>
      </c>
      <c r="AH1034" s="108" t="str">
        <f t="shared" si="2685"/>
        <v/>
      </c>
      <c r="AI1034" s="109" t="str">
        <f t="shared" si="2685"/>
        <v/>
      </c>
      <c r="AJ1034" s="109" t="str">
        <f t="shared" si="2685"/>
        <v/>
      </c>
      <c r="AK1034" s="110" t="str">
        <f t="shared" si="2685"/>
        <v/>
      </c>
      <c r="AL1034" s="108" t="str">
        <f t="shared" si="2685"/>
        <v/>
      </c>
      <c r="AM1034" s="109" t="str">
        <f t="shared" si="2685"/>
        <v/>
      </c>
      <c r="AN1034" s="109" t="str">
        <f t="shared" si="2685"/>
        <v/>
      </c>
      <c r="AO1034" s="110" t="str">
        <f t="shared" si="2685"/>
        <v/>
      </c>
      <c r="AP1034" s="108" t="str">
        <f t="shared" si="2685"/>
        <v/>
      </c>
      <c r="AQ1034" s="109" t="str">
        <f t="shared" si="2685"/>
        <v/>
      </c>
      <c r="AR1034" s="109" t="str">
        <f t="shared" si="2685"/>
        <v/>
      </c>
      <c r="AS1034" s="110" t="str">
        <f t="shared" si="2685"/>
        <v/>
      </c>
      <c r="AT1034" s="108" t="str">
        <f t="shared" si="2685"/>
        <v/>
      </c>
      <c r="AU1034" s="109" t="str">
        <f t="shared" si="2685"/>
        <v/>
      </c>
      <c r="AV1034" s="109" t="str">
        <f t="shared" si="2685"/>
        <v/>
      </c>
      <c r="AW1034" s="110" t="str">
        <f t="shared" si="2685"/>
        <v/>
      </c>
      <c r="AX1034" s="108" t="str">
        <f t="shared" si="2685"/>
        <v/>
      </c>
      <c r="AY1034" s="109" t="str">
        <f t="shared" si="2685"/>
        <v/>
      </c>
      <c r="AZ1034" s="109" t="str">
        <f t="shared" si="2685"/>
        <v/>
      </c>
      <c r="BA1034" s="110" t="str">
        <f t="shared" si="2685"/>
        <v/>
      </c>
      <c r="BB1034" s="108" t="str">
        <f t="shared" si="2685"/>
        <v/>
      </c>
      <c r="BC1034" s="109" t="str">
        <f t="shared" si="2685"/>
        <v/>
      </c>
      <c r="BD1034" s="109" t="str">
        <f t="shared" si="2685"/>
        <v/>
      </c>
      <c r="BE1034" s="110" t="str">
        <f t="shared" si="2685"/>
        <v/>
      </c>
      <c r="BF1034" s="108" t="str">
        <f t="shared" si="2685"/>
        <v/>
      </c>
      <c r="BG1034" s="109" t="str">
        <f t="shared" si="2685"/>
        <v/>
      </c>
      <c r="BH1034" s="109" t="str">
        <f t="shared" si="2685"/>
        <v/>
      </c>
      <c r="BI1034" s="110" t="str">
        <f t="shared" si="2685"/>
        <v/>
      </c>
      <c r="BJ1034" s="108" t="str">
        <f t="shared" si="2685"/>
        <v/>
      </c>
      <c r="BK1034" s="109" t="str">
        <f t="shared" si="2685"/>
        <v/>
      </c>
      <c r="BL1034" s="109" t="str">
        <f t="shared" si="2685"/>
        <v/>
      </c>
      <c r="BM1034" s="110" t="str">
        <f t="shared" si="2685"/>
        <v/>
      </c>
      <c r="BN1034" s="108" t="str">
        <f t="shared" si="2685"/>
        <v/>
      </c>
      <c r="BO1034" s="109" t="str">
        <f t="shared" si="2685"/>
        <v/>
      </c>
      <c r="BP1034" s="109" t="str">
        <f t="shared" si="2685"/>
        <v/>
      </c>
      <c r="BQ1034" s="110" t="str">
        <f t="shared" si="2685"/>
        <v/>
      </c>
      <c r="BR1034" s="108" t="str">
        <f t="shared" si="2685"/>
        <v/>
      </c>
      <c r="BS1034" s="109" t="str">
        <f t="shared" ref="BS1034:DI1034" si="2686">IFERROR(BS1029/BS$999,"")</f>
        <v/>
      </c>
      <c r="BT1034" s="109" t="str">
        <f t="shared" si="2686"/>
        <v/>
      </c>
      <c r="BU1034" s="110" t="str">
        <f t="shared" si="2686"/>
        <v/>
      </c>
      <c r="BV1034" s="108" t="str">
        <f t="shared" si="2686"/>
        <v/>
      </c>
      <c r="BW1034" s="109" t="str">
        <f t="shared" si="2686"/>
        <v/>
      </c>
      <c r="BX1034" s="109" t="str">
        <f t="shared" si="2686"/>
        <v/>
      </c>
      <c r="BY1034" s="110" t="str">
        <f t="shared" si="2686"/>
        <v/>
      </c>
      <c r="BZ1034" s="108" t="str">
        <f t="shared" si="2686"/>
        <v/>
      </c>
      <c r="CA1034" s="109" t="str">
        <f t="shared" si="2686"/>
        <v/>
      </c>
      <c r="CB1034" s="109" t="str">
        <f t="shared" si="2686"/>
        <v/>
      </c>
      <c r="CC1034" s="110" t="str">
        <f t="shared" si="2686"/>
        <v/>
      </c>
      <c r="CD1034" s="108" t="str">
        <f t="shared" si="2686"/>
        <v/>
      </c>
      <c r="CE1034" s="109" t="str">
        <f t="shared" si="2686"/>
        <v/>
      </c>
      <c r="CF1034" s="109" t="str">
        <f t="shared" si="2686"/>
        <v/>
      </c>
      <c r="CG1034" s="110" t="str">
        <f t="shared" si="2686"/>
        <v/>
      </c>
      <c r="CH1034" s="108" t="str">
        <f t="shared" si="2686"/>
        <v/>
      </c>
      <c r="CI1034" s="109" t="str">
        <f t="shared" si="2686"/>
        <v/>
      </c>
      <c r="CJ1034" s="109" t="str">
        <f t="shared" si="2686"/>
        <v/>
      </c>
      <c r="CK1034" s="110" t="str">
        <f t="shared" si="2686"/>
        <v/>
      </c>
      <c r="CL1034" s="108" t="str">
        <f t="shared" si="2686"/>
        <v/>
      </c>
      <c r="CM1034" s="109" t="str">
        <f t="shared" si="2686"/>
        <v/>
      </c>
      <c r="CN1034" s="109" t="str">
        <f t="shared" si="2686"/>
        <v/>
      </c>
      <c r="CO1034" s="110" t="str">
        <f t="shared" si="2686"/>
        <v/>
      </c>
      <c r="CP1034" s="108" t="str">
        <f t="shared" si="2686"/>
        <v/>
      </c>
      <c r="CQ1034" s="109" t="str">
        <f t="shared" si="2686"/>
        <v/>
      </c>
      <c r="CR1034" s="109" t="str">
        <f t="shared" si="2686"/>
        <v/>
      </c>
      <c r="CS1034" s="110" t="str">
        <f t="shared" si="2686"/>
        <v/>
      </c>
      <c r="CT1034" s="108" t="str">
        <f t="shared" si="2686"/>
        <v/>
      </c>
      <c r="CU1034" s="109" t="str">
        <f t="shared" si="2686"/>
        <v/>
      </c>
      <c r="CV1034" s="109" t="str">
        <f t="shared" si="2686"/>
        <v/>
      </c>
      <c r="CW1034" s="110" t="str">
        <f t="shared" si="2686"/>
        <v/>
      </c>
      <c r="CX1034" s="108" t="str">
        <f t="shared" si="2686"/>
        <v/>
      </c>
      <c r="CY1034" s="109" t="str">
        <f t="shared" si="2686"/>
        <v/>
      </c>
      <c r="CZ1034" s="109" t="str">
        <f t="shared" si="2686"/>
        <v/>
      </c>
      <c r="DA1034" s="110" t="str">
        <f t="shared" si="2686"/>
        <v/>
      </c>
      <c r="DB1034" s="108" t="str">
        <f t="shared" si="2686"/>
        <v/>
      </c>
      <c r="DC1034" s="109" t="str">
        <f t="shared" si="2686"/>
        <v/>
      </c>
      <c r="DD1034" s="109" t="str">
        <f t="shared" si="2686"/>
        <v/>
      </c>
      <c r="DE1034" s="110" t="str">
        <f t="shared" si="2686"/>
        <v/>
      </c>
      <c r="DF1034" s="108" t="str">
        <f t="shared" si="2686"/>
        <v/>
      </c>
      <c r="DG1034" s="109" t="str">
        <f t="shared" si="2686"/>
        <v/>
      </c>
      <c r="DH1034" s="109" t="str">
        <f t="shared" si="2686"/>
        <v/>
      </c>
      <c r="DI1034" s="110" t="str">
        <f t="shared" si="2686"/>
        <v/>
      </c>
      <c r="DK1034" s="109" t="str">
        <f t="shared" ref="DK1034:EK1034" si="2687">IFERROR(DK1029/DK$999,"")</f>
        <v/>
      </c>
      <c r="DL1034" s="109" t="str">
        <f t="shared" si="2687"/>
        <v/>
      </c>
      <c r="DM1034" s="109" t="str">
        <f t="shared" si="2687"/>
        <v/>
      </c>
      <c r="DN1034" s="109" t="str">
        <f t="shared" si="2687"/>
        <v/>
      </c>
      <c r="DO1034" s="109" t="str">
        <f t="shared" si="2687"/>
        <v/>
      </c>
      <c r="DP1034" s="109" t="str">
        <f t="shared" si="2687"/>
        <v/>
      </c>
      <c r="DQ1034" s="109" t="str">
        <f t="shared" si="2687"/>
        <v/>
      </c>
      <c r="DR1034" s="109" t="str">
        <f t="shared" si="2687"/>
        <v/>
      </c>
      <c r="DS1034" s="109" t="str">
        <f t="shared" si="2687"/>
        <v/>
      </c>
      <c r="DT1034" s="109" t="str">
        <f t="shared" si="2687"/>
        <v/>
      </c>
      <c r="DU1034" s="109" t="str">
        <f t="shared" si="2687"/>
        <v/>
      </c>
      <c r="DV1034" s="109" t="str">
        <f t="shared" si="2687"/>
        <v/>
      </c>
      <c r="DW1034" s="109" t="str">
        <f t="shared" si="2687"/>
        <v/>
      </c>
      <c r="DX1034" s="109" t="str">
        <f t="shared" si="2687"/>
        <v/>
      </c>
      <c r="DY1034" s="109" t="str">
        <f t="shared" si="2687"/>
        <v/>
      </c>
      <c r="DZ1034" s="109" t="str">
        <f t="shared" si="2687"/>
        <v/>
      </c>
      <c r="EA1034" s="109" t="str">
        <f t="shared" si="2687"/>
        <v/>
      </c>
      <c r="EB1034" s="109" t="str">
        <f t="shared" si="2687"/>
        <v/>
      </c>
      <c r="EC1034" s="109" t="str">
        <f t="shared" si="2687"/>
        <v/>
      </c>
      <c r="ED1034" s="109" t="str">
        <f t="shared" si="2687"/>
        <v/>
      </c>
      <c r="EE1034" s="109" t="str">
        <f t="shared" si="2687"/>
        <v/>
      </c>
      <c r="EF1034" s="109" t="str">
        <f t="shared" si="2687"/>
        <v/>
      </c>
      <c r="EG1034" s="109" t="str">
        <f t="shared" si="2687"/>
        <v/>
      </c>
      <c r="EH1034" s="109" t="str">
        <f t="shared" si="2687"/>
        <v/>
      </c>
      <c r="EI1034" s="109" t="str">
        <f t="shared" si="2687"/>
        <v/>
      </c>
      <c r="EJ1034" s="109" t="str">
        <f t="shared" si="2687"/>
        <v/>
      </c>
      <c r="EK1034" s="109" t="str">
        <f t="shared" si="2687"/>
        <v/>
      </c>
    </row>
    <row r="1035" spans="1:141" x14ac:dyDescent="0.25">
      <c r="A1035" s="129"/>
      <c r="B1035" s="129"/>
      <c r="C1035" s="129"/>
      <c r="D1035" s="129"/>
      <c r="E1035" s="122"/>
      <c r="F1035" s="130"/>
      <c r="G1035" s="122"/>
      <c r="H1035" s="122"/>
      <c r="I1035" s="122"/>
      <c r="J1035" s="130"/>
      <c r="K1035" s="122"/>
      <c r="L1035" s="122"/>
      <c r="M1035" s="122"/>
      <c r="N1035" s="130"/>
      <c r="O1035" s="122"/>
      <c r="P1035" s="122"/>
      <c r="Q1035" s="122"/>
      <c r="R1035" s="130"/>
      <c r="S1035" s="122"/>
      <c r="T1035" s="122"/>
      <c r="U1035" s="122"/>
      <c r="V1035" s="130"/>
      <c r="W1035" s="122"/>
      <c r="X1035" s="122"/>
      <c r="Y1035" s="122"/>
      <c r="Z1035" s="130"/>
      <c r="AA1035" s="122"/>
      <c r="AB1035" s="122"/>
      <c r="AC1035" s="122"/>
      <c r="AD1035" s="130"/>
      <c r="AE1035" s="122"/>
      <c r="AF1035" s="122"/>
      <c r="AG1035" s="122"/>
      <c r="AH1035" s="130"/>
      <c r="AI1035" s="122"/>
      <c r="AJ1035" s="122"/>
      <c r="AK1035" s="122"/>
      <c r="AL1035" s="130"/>
      <c r="AM1035" s="122"/>
      <c r="AN1035" s="122"/>
      <c r="AO1035" s="122"/>
      <c r="AP1035" s="130"/>
      <c r="AQ1035" s="122"/>
      <c r="AR1035" s="122"/>
      <c r="AS1035" s="122"/>
      <c r="AT1035" s="130"/>
      <c r="AU1035" s="122"/>
      <c r="AV1035" s="122"/>
      <c r="AW1035" s="122"/>
      <c r="AX1035" s="130"/>
      <c r="AY1035" s="122"/>
      <c r="AZ1035" s="122"/>
      <c r="BA1035" s="122"/>
      <c r="BB1035" s="130"/>
      <c r="BC1035" s="122"/>
      <c r="BD1035" s="122"/>
      <c r="BE1035" s="122"/>
      <c r="BF1035" s="130"/>
      <c r="BG1035" s="122"/>
      <c r="BH1035" s="122"/>
      <c r="BI1035" s="122"/>
      <c r="BJ1035" s="130"/>
      <c r="BK1035" s="122"/>
      <c r="BL1035" s="122"/>
      <c r="BM1035" s="122"/>
      <c r="BN1035" s="130"/>
      <c r="BO1035" s="122"/>
      <c r="BP1035" s="122"/>
      <c r="BQ1035" s="122"/>
      <c r="BR1035" s="130"/>
      <c r="BS1035" s="122"/>
      <c r="BT1035" s="122"/>
      <c r="BU1035" s="122"/>
      <c r="BV1035" s="130"/>
      <c r="BW1035" s="122"/>
      <c r="BX1035" s="122"/>
      <c r="BY1035" s="122"/>
      <c r="BZ1035" s="130"/>
      <c r="CA1035" s="122"/>
      <c r="CB1035" s="122"/>
      <c r="CC1035" s="122"/>
      <c r="CD1035" s="130"/>
      <c r="CE1035" s="122"/>
      <c r="CF1035" s="122"/>
      <c r="CG1035" s="122"/>
      <c r="CH1035" s="130"/>
      <c r="CI1035" s="122"/>
      <c r="CJ1035" s="122"/>
      <c r="CK1035" s="122"/>
      <c r="CL1035" s="130"/>
      <c r="CM1035" s="122"/>
      <c r="CN1035" s="122"/>
      <c r="CO1035" s="122"/>
      <c r="CP1035" s="130"/>
      <c r="CQ1035" s="122"/>
      <c r="CR1035" s="122"/>
      <c r="CS1035" s="122"/>
      <c r="CT1035" s="130"/>
      <c r="CU1035" s="122"/>
      <c r="CV1035" s="122"/>
      <c r="CW1035" s="122"/>
      <c r="CX1035" s="130"/>
      <c r="CY1035" s="122"/>
      <c r="CZ1035" s="122"/>
      <c r="DA1035" s="122"/>
      <c r="DB1035" s="130"/>
      <c r="DC1035" s="122"/>
      <c r="DD1035" s="122"/>
      <c r="DE1035" s="122"/>
      <c r="DF1035" s="130"/>
      <c r="DG1035" s="122"/>
      <c r="DH1035" s="122"/>
      <c r="DI1035" s="131"/>
      <c r="DK1035" s="122"/>
      <c r="DL1035" s="122"/>
      <c r="DM1035" s="122"/>
      <c r="DN1035" s="122"/>
      <c r="DO1035" s="122"/>
      <c r="DP1035" s="122"/>
      <c r="DQ1035" s="122"/>
      <c r="DR1035" s="122"/>
      <c r="DS1035" s="122"/>
      <c r="DT1035" s="122"/>
      <c r="DU1035" s="122"/>
      <c r="DV1035" s="122"/>
      <c r="DW1035" s="122"/>
      <c r="DX1035" s="122"/>
      <c r="DY1035" s="122"/>
      <c r="DZ1035" s="122"/>
      <c r="EA1035" s="122"/>
      <c r="EB1035" s="122"/>
      <c r="EC1035" s="122"/>
      <c r="ED1035" s="122"/>
      <c r="EE1035" s="122"/>
      <c r="EF1035" s="122"/>
      <c r="EG1035" s="122"/>
      <c r="EH1035" s="122"/>
      <c r="EI1035" s="122"/>
      <c r="EJ1035" s="122"/>
      <c r="EK1035" s="122"/>
    </row>
    <row r="1036" spans="1:141" x14ac:dyDescent="0.25">
      <c r="A1036" s="90"/>
      <c r="B1036" s="90"/>
      <c r="C1036" s="90"/>
      <c r="D1036" s="90"/>
      <c r="F1036" s="113"/>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69"/>
      <c r="AM1036" s="69"/>
      <c r="AN1036" s="69"/>
      <c r="AO1036" s="69"/>
      <c r="AP1036" s="69"/>
      <c r="AQ1036" s="69"/>
      <c r="AR1036" s="69"/>
      <c r="AS1036" s="69"/>
      <c r="AT1036" s="69"/>
      <c r="AU1036" s="69"/>
      <c r="AV1036" s="69"/>
      <c r="AW1036" s="69"/>
      <c r="AX1036" s="69"/>
      <c r="AY1036" s="69"/>
      <c r="AZ1036" s="69"/>
      <c r="BA1036" s="69"/>
      <c r="BB1036" s="69"/>
      <c r="BC1036" s="69"/>
      <c r="BD1036" s="69"/>
      <c r="BE1036" s="69"/>
      <c r="BF1036" s="69"/>
      <c r="BG1036" s="69"/>
      <c r="BH1036" s="69"/>
      <c r="BI1036" s="69"/>
      <c r="BJ1036" s="69"/>
      <c r="BK1036" s="69"/>
      <c r="BL1036" s="69"/>
      <c r="BM1036" s="69"/>
      <c r="BN1036" s="69"/>
      <c r="BO1036" s="69"/>
      <c r="BP1036" s="69"/>
      <c r="BQ1036" s="69"/>
      <c r="BR1036" s="69"/>
      <c r="BS1036" s="69"/>
      <c r="BT1036" s="69"/>
      <c r="BU1036" s="69"/>
      <c r="BV1036" s="69"/>
      <c r="BW1036" s="69"/>
      <c r="BX1036" s="69"/>
      <c r="BY1036" s="69"/>
      <c r="BZ1036" s="69"/>
      <c r="CA1036" s="69"/>
      <c r="CB1036" s="69"/>
      <c r="CC1036" s="69"/>
      <c r="CD1036" s="69"/>
      <c r="CE1036" s="69"/>
      <c r="CF1036" s="69"/>
      <c r="CG1036" s="69"/>
      <c r="CH1036" s="69"/>
      <c r="CI1036" s="69"/>
      <c r="CJ1036" s="69"/>
      <c r="CK1036" s="69"/>
      <c r="CL1036" s="69"/>
      <c r="CM1036" s="69"/>
      <c r="CN1036" s="69"/>
      <c r="CO1036" s="69"/>
      <c r="CP1036" s="69"/>
      <c r="CQ1036" s="69"/>
      <c r="CR1036" s="69"/>
      <c r="CS1036" s="69"/>
      <c r="CT1036" s="69"/>
      <c r="CU1036" s="69"/>
      <c r="CV1036" s="69"/>
      <c r="CW1036" s="69"/>
      <c r="CX1036" s="69"/>
      <c r="CY1036" s="69"/>
      <c r="CZ1036" s="69"/>
      <c r="DA1036" s="69"/>
      <c r="DB1036" s="69"/>
      <c r="DC1036" s="69"/>
      <c r="DD1036" s="69"/>
      <c r="DE1036" s="69"/>
      <c r="DF1036" s="69"/>
      <c r="DG1036" s="69"/>
      <c r="DH1036" s="69"/>
      <c r="DI1036" s="69"/>
      <c r="DJ1036" s="69"/>
      <c r="DK1036" s="69"/>
      <c r="DL1036" s="69"/>
      <c r="DM1036" s="69"/>
      <c r="DN1036" s="69"/>
      <c r="DO1036" s="69"/>
      <c r="DP1036" s="69"/>
      <c r="DQ1036" s="69"/>
      <c r="DR1036" s="69"/>
      <c r="DS1036" s="69"/>
      <c r="DT1036" s="69"/>
      <c r="DU1036" s="69"/>
      <c r="DV1036" s="69"/>
      <c r="DW1036" s="69"/>
      <c r="DX1036" s="69"/>
      <c r="DY1036" s="69"/>
      <c r="DZ1036" s="69"/>
      <c r="EA1036" s="69"/>
      <c r="EB1036" s="69"/>
      <c r="EC1036" s="69"/>
      <c r="ED1036" s="69"/>
      <c r="EE1036" s="69"/>
      <c r="EF1036" s="69"/>
      <c r="EG1036" s="69"/>
      <c r="EH1036" s="69"/>
      <c r="EI1036" s="69"/>
      <c r="EJ1036" s="69"/>
      <c r="EK1036" s="69"/>
    </row>
    <row r="1037" spans="1:141" x14ac:dyDescent="0.25">
      <c r="A1037" s="90"/>
      <c r="B1037" s="90"/>
      <c r="C1037" s="90"/>
      <c r="D1037" s="90"/>
      <c r="F1037" s="113"/>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c r="AL1037" s="69"/>
      <c r="AM1037" s="69"/>
      <c r="AN1037" s="69"/>
      <c r="AO1037" s="69"/>
      <c r="AP1037" s="69"/>
      <c r="AQ1037" s="69"/>
      <c r="AR1037" s="69"/>
      <c r="AS1037" s="69"/>
      <c r="AT1037" s="69"/>
      <c r="AU1037" s="69"/>
      <c r="AV1037" s="69"/>
      <c r="AW1037" s="69"/>
      <c r="AX1037" s="69"/>
      <c r="AY1037" s="69"/>
      <c r="AZ1037" s="69"/>
      <c r="BA1037" s="69"/>
      <c r="BB1037" s="69"/>
      <c r="BC1037" s="69"/>
      <c r="BD1037" s="69"/>
      <c r="BE1037" s="69"/>
      <c r="BF1037" s="69"/>
      <c r="BG1037" s="69"/>
      <c r="BH1037" s="69"/>
      <c r="BI1037" s="69"/>
      <c r="BJ1037" s="69"/>
      <c r="BK1037" s="69"/>
      <c r="BL1037" s="69"/>
      <c r="BM1037" s="69"/>
      <c r="BN1037" s="69"/>
      <c r="BO1037" s="69"/>
      <c r="BP1037" s="69"/>
      <c r="BQ1037" s="69"/>
      <c r="BR1037" s="69"/>
      <c r="BS1037" s="69"/>
      <c r="BT1037" s="69"/>
      <c r="BU1037" s="69"/>
      <c r="BV1037" s="69"/>
      <c r="BW1037" s="69"/>
      <c r="BX1037" s="69"/>
      <c r="BY1037" s="69"/>
      <c r="BZ1037" s="69"/>
      <c r="CA1037" s="69"/>
      <c r="CB1037" s="69"/>
      <c r="CC1037" s="69"/>
      <c r="CD1037" s="69"/>
      <c r="CE1037" s="69"/>
      <c r="CF1037" s="69"/>
      <c r="CG1037" s="69"/>
      <c r="CH1037" s="69"/>
      <c r="CI1037" s="69"/>
      <c r="CJ1037" s="69"/>
      <c r="CK1037" s="69"/>
      <c r="CL1037" s="69"/>
      <c r="CM1037" s="69"/>
      <c r="CN1037" s="69"/>
      <c r="CO1037" s="69"/>
      <c r="CP1037" s="69"/>
      <c r="CQ1037" s="69"/>
      <c r="CR1037" s="69"/>
      <c r="CS1037" s="69"/>
      <c r="CT1037" s="69"/>
      <c r="CU1037" s="69"/>
      <c r="CV1037" s="69"/>
      <c r="CW1037" s="69"/>
      <c r="CX1037" s="69"/>
      <c r="CY1037" s="69"/>
      <c r="CZ1037" s="69"/>
      <c r="DA1037" s="69"/>
      <c r="DB1037" s="69"/>
      <c r="DC1037" s="69"/>
      <c r="DD1037" s="69"/>
      <c r="DE1037" s="69"/>
      <c r="DF1037" s="69"/>
      <c r="DG1037" s="69"/>
      <c r="DH1037" s="69"/>
      <c r="DI1037" s="69"/>
      <c r="DJ1037" s="69"/>
      <c r="DK1037" s="69"/>
      <c r="DL1037" s="69"/>
      <c r="DM1037" s="69"/>
      <c r="DN1037" s="69"/>
      <c r="DO1037" s="69"/>
      <c r="DP1037" s="69"/>
      <c r="DQ1037" s="69"/>
      <c r="DR1037" s="69"/>
      <c r="DS1037" s="69"/>
      <c r="DT1037" s="69"/>
      <c r="DU1037" s="69"/>
      <c r="DV1037" s="69"/>
      <c r="DW1037" s="69"/>
      <c r="DX1037" s="69"/>
      <c r="DY1037" s="69"/>
      <c r="DZ1037" s="69"/>
      <c r="EA1037" s="69"/>
      <c r="EB1037" s="69"/>
      <c r="EC1037" s="69"/>
      <c r="ED1037" s="69"/>
      <c r="EE1037" s="69"/>
      <c r="EF1037" s="69"/>
      <c r="EG1037" s="69"/>
      <c r="EH1037" s="69"/>
      <c r="EI1037" s="69"/>
      <c r="EJ1037" s="69"/>
      <c r="EK1037" s="69"/>
    </row>
    <row r="1038" spans="1:141" x14ac:dyDescent="0.25">
      <c r="A1038" s="90"/>
      <c r="B1038" s="90"/>
      <c r="C1038" s="90"/>
      <c r="D1038" s="90"/>
      <c r="F1038" s="113"/>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69"/>
      <c r="AK1038" s="69"/>
      <c r="AL1038" s="69"/>
      <c r="AM1038" s="69"/>
      <c r="AN1038" s="69"/>
      <c r="AO1038" s="69"/>
      <c r="AP1038" s="69"/>
      <c r="AQ1038" s="69"/>
      <c r="AR1038" s="69"/>
      <c r="AS1038" s="69"/>
      <c r="AT1038" s="69"/>
      <c r="AU1038" s="69"/>
      <c r="AV1038" s="69"/>
      <c r="AW1038" s="69"/>
      <c r="AX1038" s="69"/>
      <c r="AY1038" s="69"/>
      <c r="AZ1038" s="69"/>
      <c r="BA1038" s="69"/>
      <c r="BB1038" s="69"/>
      <c r="BC1038" s="69"/>
      <c r="BD1038" s="69"/>
      <c r="BE1038" s="69"/>
      <c r="BF1038" s="69"/>
      <c r="BG1038" s="69"/>
      <c r="BH1038" s="69"/>
      <c r="BI1038" s="69"/>
      <c r="BJ1038" s="69"/>
      <c r="BK1038" s="69"/>
      <c r="BL1038" s="69"/>
      <c r="BM1038" s="69"/>
      <c r="BN1038" s="69"/>
      <c r="BO1038" s="69"/>
      <c r="BP1038" s="69"/>
      <c r="BQ1038" s="69"/>
      <c r="BR1038" s="69"/>
      <c r="BS1038" s="69"/>
      <c r="BT1038" s="69"/>
      <c r="BU1038" s="69"/>
      <c r="BV1038" s="69"/>
      <c r="BW1038" s="69"/>
      <c r="BX1038" s="69"/>
      <c r="BY1038" s="69"/>
      <c r="BZ1038" s="69"/>
      <c r="CA1038" s="69"/>
      <c r="CB1038" s="69"/>
      <c r="CC1038" s="69"/>
      <c r="CD1038" s="69"/>
      <c r="CE1038" s="69"/>
      <c r="CF1038" s="69"/>
      <c r="CG1038" s="69"/>
      <c r="CH1038" s="69"/>
      <c r="CI1038" s="69"/>
      <c r="CJ1038" s="69"/>
      <c r="CK1038" s="69"/>
      <c r="CL1038" s="69"/>
      <c r="CM1038" s="69"/>
      <c r="CN1038" s="69"/>
      <c r="CO1038" s="69"/>
      <c r="CP1038" s="69"/>
      <c r="CQ1038" s="69"/>
      <c r="CR1038" s="69"/>
      <c r="CS1038" s="69"/>
      <c r="CT1038" s="69"/>
      <c r="CU1038" s="69"/>
      <c r="CV1038" s="69"/>
      <c r="CW1038" s="69"/>
      <c r="CX1038" s="69"/>
      <c r="CY1038" s="69"/>
      <c r="CZ1038" s="69"/>
      <c r="DA1038" s="69"/>
      <c r="DB1038" s="69"/>
      <c r="DC1038" s="69"/>
      <c r="DD1038" s="69"/>
      <c r="DE1038" s="69"/>
      <c r="DF1038" s="69"/>
      <c r="DG1038" s="69"/>
      <c r="DH1038" s="69"/>
      <c r="DI1038" s="69"/>
      <c r="DJ1038" s="69"/>
      <c r="DK1038" s="69"/>
      <c r="DL1038" s="69"/>
      <c r="DM1038" s="69"/>
      <c r="DN1038" s="69"/>
      <c r="DO1038" s="69"/>
      <c r="DP1038" s="69"/>
      <c r="DQ1038" s="69"/>
      <c r="DR1038" s="69"/>
      <c r="DS1038" s="69"/>
      <c r="DT1038" s="69"/>
      <c r="DU1038" s="69"/>
      <c r="DV1038" s="69"/>
      <c r="DW1038" s="69"/>
      <c r="DX1038" s="69"/>
      <c r="DY1038" s="69"/>
      <c r="DZ1038" s="69"/>
      <c r="EA1038" s="69"/>
      <c r="EB1038" s="69"/>
      <c r="EC1038" s="69"/>
      <c r="ED1038" s="69"/>
      <c r="EE1038" s="69"/>
      <c r="EF1038" s="69"/>
      <c r="EG1038" s="69"/>
      <c r="EH1038" s="69"/>
      <c r="EI1038" s="69"/>
      <c r="EJ1038" s="69"/>
      <c r="EK1038" s="69"/>
    </row>
    <row r="1039" spans="1:141" x14ac:dyDescent="0.25">
      <c r="A1039" s="90"/>
      <c r="B1039" s="90"/>
      <c r="C1039" s="90"/>
      <c r="D1039" s="90"/>
      <c r="F1039" s="113"/>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69"/>
      <c r="AQ1039" s="69"/>
      <c r="AR1039" s="69"/>
      <c r="AS1039" s="69"/>
      <c r="AT1039" s="69"/>
      <c r="AU1039" s="69"/>
      <c r="AV1039" s="69"/>
      <c r="AW1039" s="69"/>
      <c r="AX1039" s="69"/>
      <c r="AY1039" s="69"/>
      <c r="AZ1039" s="69"/>
      <c r="BA1039" s="69"/>
      <c r="BB1039" s="69"/>
      <c r="BC1039" s="69"/>
      <c r="BD1039" s="69"/>
      <c r="BE1039" s="69"/>
      <c r="BF1039" s="69"/>
      <c r="BG1039" s="69"/>
      <c r="BH1039" s="69"/>
      <c r="BI1039" s="69"/>
      <c r="BJ1039" s="69"/>
      <c r="BK1039" s="69"/>
      <c r="BL1039" s="69"/>
      <c r="BM1039" s="69"/>
      <c r="BN1039" s="69"/>
      <c r="BO1039" s="69"/>
      <c r="BP1039" s="69"/>
      <c r="BQ1039" s="69"/>
      <c r="BR1039" s="69"/>
      <c r="BS1039" s="69"/>
      <c r="BT1039" s="69"/>
      <c r="BU1039" s="69"/>
      <c r="BV1039" s="69"/>
      <c r="BW1039" s="69"/>
      <c r="BX1039" s="69"/>
      <c r="BY1039" s="69"/>
      <c r="BZ1039" s="69"/>
      <c r="CA1039" s="69"/>
      <c r="CB1039" s="69"/>
      <c r="CC1039" s="69"/>
      <c r="CD1039" s="69"/>
      <c r="CE1039" s="69"/>
      <c r="CF1039" s="69"/>
      <c r="CG1039" s="69"/>
      <c r="CH1039" s="69"/>
      <c r="CI1039" s="69"/>
      <c r="CJ1039" s="69"/>
      <c r="CK1039" s="69"/>
      <c r="CL1039" s="69"/>
      <c r="CM1039" s="69"/>
      <c r="CN1039" s="69"/>
      <c r="CO1039" s="69"/>
      <c r="CP1039" s="69"/>
      <c r="CQ1039" s="69"/>
      <c r="CR1039" s="69"/>
      <c r="CS1039" s="69"/>
      <c r="CT1039" s="69"/>
      <c r="CU1039" s="69"/>
      <c r="CV1039" s="69"/>
      <c r="CW1039" s="69"/>
      <c r="CX1039" s="69"/>
      <c r="CY1039" s="69"/>
      <c r="CZ1039" s="69"/>
      <c r="DA1039" s="69"/>
      <c r="DB1039" s="69"/>
      <c r="DC1039" s="69"/>
      <c r="DD1039" s="69"/>
      <c r="DE1039" s="69"/>
      <c r="DF1039" s="69"/>
      <c r="DG1039" s="69"/>
      <c r="DH1039" s="69"/>
      <c r="DI1039" s="69"/>
      <c r="DJ1039" s="69"/>
      <c r="DK1039" s="69"/>
      <c r="DL1039" s="69"/>
      <c r="DM1039" s="69"/>
      <c r="DN1039" s="69"/>
      <c r="DO1039" s="69"/>
      <c r="DP1039" s="69"/>
      <c r="DQ1039" s="69"/>
      <c r="DR1039" s="69"/>
      <c r="DS1039" s="69"/>
      <c r="DT1039" s="69"/>
      <c r="DU1039" s="69"/>
      <c r="DV1039" s="69"/>
      <c r="DW1039" s="69"/>
      <c r="DX1039" s="69"/>
      <c r="DY1039" s="69"/>
      <c r="DZ1039" s="69"/>
      <c r="EA1039" s="69"/>
      <c r="EB1039" s="69"/>
      <c r="EC1039" s="69"/>
      <c r="ED1039" s="69"/>
      <c r="EE1039" s="69"/>
      <c r="EF1039" s="69"/>
      <c r="EG1039" s="69"/>
      <c r="EH1039" s="69"/>
      <c r="EI1039" s="69"/>
      <c r="EJ1039" s="69"/>
      <c r="EK1039" s="69"/>
    </row>
    <row r="1040" spans="1:141" x14ac:dyDescent="0.25">
      <c r="A1040" s="90"/>
      <c r="B1040" s="90"/>
      <c r="C1040" s="90"/>
      <c r="D1040" s="90"/>
      <c r="F1040" s="113"/>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69"/>
      <c r="AK1040" s="69"/>
      <c r="AL1040" s="69"/>
      <c r="AM1040" s="69"/>
      <c r="AN1040" s="69"/>
      <c r="AO1040" s="69"/>
      <c r="AP1040" s="69"/>
      <c r="AQ1040" s="69"/>
      <c r="AR1040" s="69"/>
      <c r="AS1040" s="69"/>
      <c r="AT1040" s="69"/>
      <c r="AU1040" s="69"/>
      <c r="AV1040" s="69"/>
      <c r="AW1040" s="69"/>
      <c r="AX1040" s="69"/>
      <c r="AY1040" s="69"/>
      <c r="AZ1040" s="69"/>
      <c r="BA1040" s="69"/>
      <c r="BB1040" s="69"/>
      <c r="BC1040" s="69"/>
      <c r="BD1040" s="69"/>
      <c r="BE1040" s="69"/>
      <c r="BF1040" s="69"/>
      <c r="BG1040" s="69"/>
      <c r="BH1040" s="69"/>
      <c r="BI1040" s="69"/>
      <c r="BJ1040" s="69"/>
      <c r="BK1040" s="69"/>
      <c r="BL1040" s="69"/>
      <c r="BM1040" s="69"/>
      <c r="BN1040" s="69"/>
      <c r="BO1040" s="69"/>
      <c r="BP1040" s="69"/>
      <c r="BQ1040" s="69"/>
      <c r="BR1040" s="69"/>
      <c r="BS1040" s="69"/>
      <c r="BT1040" s="69"/>
      <c r="BU1040" s="69"/>
      <c r="BV1040" s="69"/>
      <c r="BW1040" s="69"/>
      <c r="BX1040" s="69"/>
      <c r="BY1040" s="69"/>
      <c r="BZ1040" s="69"/>
      <c r="CA1040" s="69"/>
      <c r="CB1040" s="69"/>
      <c r="CC1040" s="69"/>
      <c r="CD1040" s="69"/>
      <c r="CE1040" s="69"/>
      <c r="CF1040" s="69"/>
      <c r="CG1040" s="69"/>
      <c r="CH1040" s="69"/>
      <c r="CI1040" s="69"/>
      <c r="CJ1040" s="69"/>
      <c r="CK1040" s="69"/>
      <c r="CL1040" s="69"/>
      <c r="CM1040" s="69"/>
      <c r="CN1040" s="69"/>
      <c r="CO1040" s="69"/>
      <c r="CP1040" s="69"/>
      <c r="CQ1040" s="69"/>
      <c r="CR1040" s="69"/>
      <c r="CS1040" s="69"/>
      <c r="CT1040" s="69"/>
      <c r="CU1040" s="69"/>
      <c r="CV1040" s="69"/>
      <c r="CW1040" s="69"/>
      <c r="CX1040" s="69"/>
      <c r="CY1040" s="69"/>
      <c r="CZ1040" s="69"/>
      <c r="DA1040" s="69"/>
      <c r="DB1040" s="69"/>
      <c r="DC1040" s="69"/>
      <c r="DD1040" s="69"/>
      <c r="DE1040" s="69"/>
      <c r="DF1040" s="69"/>
      <c r="DG1040" s="69"/>
      <c r="DH1040" s="69"/>
      <c r="DI1040" s="69"/>
      <c r="DJ1040" s="69"/>
      <c r="DK1040" s="69"/>
      <c r="DL1040" s="69"/>
      <c r="DM1040" s="69"/>
      <c r="DN1040" s="69"/>
      <c r="DO1040" s="69"/>
      <c r="DP1040" s="69"/>
      <c r="DQ1040" s="69"/>
      <c r="DR1040" s="69"/>
      <c r="DS1040" s="69"/>
      <c r="DT1040" s="69"/>
      <c r="DU1040" s="69"/>
      <c r="DV1040" s="69"/>
      <c r="DW1040" s="69"/>
      <c r="DX1040" s="69"/>
      <c r="DY1040" s="69"/>
      <c r="DZ1040" s="69"/>
      <c r="EA1040" s="69"/>
      <c r="EB1040" s="69"/>
      <c r="EC1040" s="69"/>
      <c r="ED1040" s="69"/>
      <c r="EE1040" s="69"/>
      <c r="EF1040" s="69"/>
      <c r="EG1040" s="69"/>
      <c r="EH1040" s="69"/>
      <c r="EI1040" s="69"/>
      <c r="EJ1040" s="69"/>
      <c r="EK1040" s="69"/>
    </row>
    <row r="1041" spans="1:141" x14ac:dyDescent="0.25">
      <c r="A1041" s="90"/>
      <c r="B1041" s="90"/>
      <c r="C1041" s="90"/>
      <c r="D1041" s="90"/>
      <c r="F1041" s="113"/>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c r="BC1041" s="69"/>
      <c r="BD1041" s="69"/>
      <c r="BE1041" s="69"/>
      <c r="BF1041" s="69"/>
      <c r="BG1041" s="69"/>
      <c r="BH1041" s="69"/>
      <c r="BI1041" s="69"/>
      <c r="BJ1041" s="69"/>
      <c r="BK1041" s="69"/>
      <c r="BL1041" s="69"/>
      <c r="BM1041" s="69"/>
      <c r="BN1041" s="69"/>
      <c r="BO1041" s="69"/>
      <c r="BP1041" s="69"/>
      <c r="BQ1041" s="69"/>
      <c r="BR1041" s="69"/>
      <c r="BS1041" s="69"/>
      <c r="BT1041" s="69"/>
      <c r="BU1041" s="69"/>
      <c r="BV1041" s="69"/>
      <c r="BW1041" s="69"/>
      <c r="BX1041" s="69"/>
      <c r="BY1041" s="69"/>
      <c r="BZ1041" s="69"/>
      <c r="CA1041" s="69"/>
      <c r="CB1041" s="69"/>
      <c r="CC1041" s="69"/>
      <c r="CD1041" s="69"/>
      <c r="CE1041" s="69"/>
      <c r="CF1041" s="69"/>
      <c r="CG1041" s="69"/>
      <c r="CH1041" s="69"/>
      <c r="CI1041" s="69"/>
      <c r="CJ1041" s="69"/>
      <c r="CK1041" s="69"/>
      <c r="CL1041" s="69"/>
      <c r="CM1041" s="69"/>
      <c r="CN1041" s="69"/>
      <c r="CO1041" s="69"/>
      <c r="CP1041" s="69"/>
      <c r="CQ1041" s="69"/>
      <c r="CR1041" s="69"/>
      <c r="CS1041" s="69"/>
      <c r="CT1041" s="69"/>
      <c r="CU1041" s="69"/>
      <c r="CV1041" s="69"/>
      <c r="CW1041" s="69"/>
      <c r="CX1041" s="69"/>
      <c r="CY1041" s="69"/>
      <c r="CZ1041" s="69"/>
      <c r="DA1041" s="69"/>
      <c r="DB1041" s="69"/>
      <c r="DC1041" s="69"/>
      <c r="DD1041" s="69"/>
      <c r="DE1041" s="69"/>
      <c r="DF1041" s="69"/>
      <c r="DG1041" s="69"/>
      <c r="DH1041" s="69"/>
      <c r="DI1041" s="69"/>
      <c r="DJ1041" s="69"/>
      <c r="DK1041" s="69"/>
      <c r="DL1041" s="69"/>
      <c r="DM1041" s="69"/>
      <c r="DN1041" s="69"/>
      <c r="DO1041" s="69"/>
      <c r="DP1041" s="69"/>
      <c r="DQ1041" s="69"/>
      <c r="DR1041" s="69"/>
      <c r="DS1041" s="69"/>
      <c r="DT1041" s="69"/>
      <c r="DU1041" s="69"/>
      <c r="DV1041" s="69"/>
      <c r="DW1041" s="69"/>
      <c r="DX1041" s="69"/>
      <c r="DY1041" s="69"/>
      <c r="DZ1041" s="69"/>
      <c r="EA1041" s="69"/>
      <c r="EB1041" s="69"/>
      <c r="EC1041" s="69"/>
      <c r="ED1041" s="69"/>
      <c r="EE1041" s="69"/>
      <c r="EF1041" s="69"/>
      <c r="EG1041" s="69"/>
      <c r="EH1041" s="69"/>
      <c r="EI1041" s="69"/>
      <c r="EJ1041" s="69"/>
      <c r="EK1041" s="69"/>
    </row>
    <row r="1042" spans="1:141" x14ac:dyDescent="0.25">
      <c r="A1042" s="90"/>
      <c r="B1042" s="90"/>
      <c r="C1042" s="90"/>
      <c r="D1042" s="90"/>
      <c r="F1042" s="113"/>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c r="BC1042" s="69"/>
      <c r="BD1042" s="69"/>
      <c r="BE1042" s="69"/>
      <c r="BF1042" s="69"/>
      <c r="BG1042" s="69"/>
      <c r="BH1042" s="69"/>
      <c r="BI1042" s="69"/>
      <c r="BJ1042" s="69"/>
      <c r="BK1042" s="69"/>
      <c r="BL1042" s="69"/>
      <c r="BM1042" s="69"/>
      <c r="BN1042" s="69"/>
      <c r="BO1042" s="69"/>
      <c r="BP1042" s="69"/>
      <c r="BQ1042" s="69"/>
      <c r="BR1042" s="69"/>
      <c r="BS1042" s="69"/>
      <c r="BT1042" s="69"/>
      <c r="BU1042" s="69"/>
      <c r="BV1042" s="69"/>
      <c r="BW1042" s="69"/>
      <c r="BX1042" s="69"/>
      <c r="BY1042" s="69"/>
      <c r="BZ1042" s="69"/>
      <c r="CA1042" s="69"/>
      <c r="CB1042" s="69"/>
      <c r="CC1042" s="69"/>
      <c r="CD1042" s="69"/>
      <c r="CE1042" s="69"/>
      <c r="CF1042" s="69"/>
      <c r="CG1042" s="69"/>
      <c r="CH1042" s="69"/>
      <c r="CI1042" s="69"/>
      <c r="CJ1042" s="69"/>
      <c r="CK1042" s="69"/>
      <c r="CL1042" s="69"/>
      <c r="CM1042" s="69"/>
      <c r="CN1042" s="69"/>
      <c r="CO1042" s="69"/>
      <c r="CP1042" s="69"/>
      <c r="CQ1042" s="69"/>
      <c r="CR1042" s="69"/>
      <c r="CS1042" s="69"/>
      <c r="CT1042" s="69"/>
      <c r="CU1042" s="69"/>
      <c r="CV1042" s="69"/>
      <c r="CW1042" s="69"/>
      <c r="CX1042" s="69"/>
      <c r="CY1042" s="69"/>
      <c r="CZ1042" s="69"/>
      <c r="DA1042" s="69"/>
      <c r="DB1042" s="69"/>
      <c r="DC1042" s="69"/>
      <c r="DD1042" s="69"/>
      <c r="DE1042" s="69"/>
      <c r="DF1042" s="69"/>
      <c r="DG1042" s="69"/>
      <c r="DH1042" s="69"/>
      <c r="DI1042" s="69"/>
      <c r="DJ1042" s="69"/>
      <c r="DK1042" s="69"/>
      <c r="DL1042" s="69"/>
      <c r="DM1042" s="69"/>
      <c r="DN1042" s="69"/>
      <c r="DO1042" s="69"/>
      <c r="DP1042" s="69"/>
      <c r="DQ1042" s="69"/>
      <c r="DR1042" s="69"/>
      <c r="DS1042" s="69"/>
      <c r="DT1042" s="69"/>
      <c r="DU1042" s="69"/>
      <c r="DV1042" s="69"/>
      <c r="DW1042" s="69"/>
      <c r="DX1042" s="69"/>
      <c r="DY1042" s="69"/>
      <c r="DZ1042" s="69"/>
      <c r="EA1042" s="69"/>
      <c r="EB1042" s="69"/>
      <c r="EC1042" s="69"/>
      <c r="ED1042" s="69"/>
      <c r="EE1042" s="69"/>
      <c r="EF1042" s="69"/>
      <c r="EG1042" s="69"/>
      <c r="EH1042" s="69"/>
      <c r="EI1042" s="69"/>
      <c r="EJ1042" s="69"/>
      <c r="EK1042" s="69"/>
    </row>
    <row r="1043" spans="1:141" x14ac:dyDescent="0.25">
      <c r="A1043" s="90"/>
      <c r="B1043" s="90"/>
      <c r="C1043" s="90"/>
      <c r="D1043" s="90"/>
      <c r="F1043" s="113"/>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c r="BC1043" s="69"/>
      <c r="BD1043" s="69"/>
      <c r="BE1043" s="69"/>
      <c r="BF1043" s="69"/>
      <c r="BG1043" s="69"/>
      <c r="BH1043" s="69"/>
      <c r="BI1043" s="69"/>
      <c r="BJ1043" s="69"/>
      <c r="BK1043" s="69"/>
      <c r="BL1043" s="69"/>
      <c r="BM1043" s="69"/>
      <c r="BN1043" s="69"/>
      <c r="BO1043" s="69"/>
      <c r="BP1043" s="69"/>
      <c r="BQ1043" s="69"/>
      <c r="BR1043" s="69"/>
      <c r="BS1043" s="69"/>
      <c r="BT1043" s="69"/>
      <c r="BU1043" s="69"/>
      <c r="BV1043" s="69"/>
      <c r="BW1043" s="69"/>
      <c r="BX1043" s="69"/>
      <c r="BY1043" s="69"/>
      <c r="BZ1043" s="69"/>
      <c r="CA1043" s="69"/>
      <c r="CB1043" s="69"/>
      <c r="CC1043" s="69"/>
      <c r="CD1043" s="69"/>
      <c r="CE1043" s="69"/>
      <c r="CF1043" s="69"/>
      <c r="CG1043" s="69"/>
      <c r="CH1043" s="69"/>
      <c r="CI1043" s="69"/>
      <c r="CJ1043" s="69"/>
      <c r="CK1043" s="69"/>
      <c r="CL1043" s="69"/>
      <c r="CM1043" s="69"/>
      <c r="CN1043" s="69"/>
      <c r="CO1043" s="69"/>
      <c r="CP1043" s="69"/>
      <c r="CQ1043" s="69"/>
      <c r="CR1043" s="69"/>
      <c r="CS1043" s="69"/>
      <c r="CT1043" s="69"/>
      <c r="CU1043" s="69"/>
      <c r="CV1043" s="69"/>
      <c r="CW1043" s="69"/>
      <c r="CX1043" s="69"/>
      <c r="CY1043" s="69"/>
      <c r="CZ1043" s="69"/>
      <c r="DA1043" s="69"/>
      <c r="DB1043" s="69"/>
      <c r="DC1043" s="69"/>
      <c r="DD1043" s="69"/>
      <c r="DE1043" s="69"/>
      <c r="DF1043" s="69"/>
      <c r="DG1043" s="69"/>
      <c r="DH1043" s="69"/>
      <c r="DI1043" s="69"/>
      <c r="DJ1043" s="69"/>
      <c r="DK1043" s="69"/>
      <c r="DL1043" s="69"/>
      <c r="DM1043" s="69"/>
      <c r="DN1043" s="69"/>
      <c r="DO1043" s="69"/>
      <c r="DP1043" s="69"/>
      <c r="DQ1043" s="69"/>
      <c r="DR1043" s="69"/>
      <c r="DS1043" s="69"/>
      <c r="DT1043" s="69"/>
      <c r="DU1043" s="69"/>
      <c r="DV1043" s="69"/>
      <c r="DW1043" s="69"/>
      <c r="DX1043" s="69"/>
      <c r="DY1043" s="69"/>
      <c r="DZ1043" s="69"/>
      <c r="EA1043" s="69"/>
      <c r="EB1043" s="69"/>
      <c r="EC1043" s="69"/>
      <c r="ED1043" s="69"/>
      <c r="EE1043" s="69"/>
      <c r="EF1043" s="69"/>
      <c r="EG1043" s="69"/>
      <c r="EH1043" s="69"/>
      <c r="EI1043" s="69"/>
      <c r="EJ1043" s="69"/>
      <c r="EK1043" s="69"/>
    </row>
    <row r="1044" spans="1:141" x14ac:dyDescent="0.25">
      <c r="A1044" s="90"/>
      <c r="B1044" s="90"/>
      <c r="C1044" s="90"/>
      <c r="D1044" s="90"/>
      <c r="F1044" s="113"/>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c r="BC1044" s="69"/>
      <c r="BD1044" s="69"/>
      <c r="BE1044" s="69"/>
      <c r="BF1044" s="69"/>
      <c r="BG1044" s="69"/>
      <c r="BH1044" s="69"/>
      <c r="BI1044" s="69"/>
      <c r="BJ1044" s="69"/>
      <c r="BK1044" s="69"/>
      <c r="BL1044" s="69"/>
      <c r="BM1044" s="69"/>
      <c r="BN1044" s="69"/>
      <c r="BO1044" s="69"/>
      <c r="BP1044" s="69"/>
      <c r="BQ1044" s="69"/>
      <c r="BR1044" s="69"/>
      <c r="BS1044" s="69"/>
      <c r="BT1044" s="69"/>
      <c r="BU1044" s="69"/>
      <c r="BV1044" s="69"/>
      <c r="BW1044" s="69"/>
      <c r="BX1044" s="69"/>
      <c r="BY1044" s="69"/>
      <c r="BZ1044" s="69"/>
      <c r="CA1044" s="69"/>
      <c r="CB1044" s="69"/>
      <c r="CC1044" s="69"/>
      <c r="CD1044" s="69"/>
      <c r="CE1044" s="69"/>
      <c r="CF1044" s="69"/>
      <c r="CG1044" s="69"/>
      <c r="CH1044" s="69"/>
      <c r="CI1044" s="69"/>
      <c r="CJ1044" s="69"/>
      <c r="CK1044" s="69"/>
      <c r="CL1044" s="69"/>
      <c r="CM1044" s="69"/>
      <c r="CN1044" s="69"/>
      <c r="CO1044" s="69"/>
      <c r="CP1044" s="69"/>
      <c r="CQ1044" s="69"/>
      <c r="CR1044" s="69"/>
      <c r="CS1044" s="69"/>
      <c r="CT1044" s="69"/>
      <c r="CU1044" s="69"/>
      <c r="CV1044" s="69"/>
      <c r="CW1044" s="69"/>
      <c r="CX1044" s="69"/>
      <c r="CY1044" s="69"/>
      <c r="CZ1044" s="69"/>
      <c r="DA1044" s="69"/>
      <c r="DB1044" s="69"/>
      <c r="DC1044" s="69"/>
      <c r="DD1044" s="69"/>
      <c r="DE1044" s="69"/>
      <c r="DF1044" s="69"/>
      <c r="DG1044" s="69"/>
      <c r="DH1044" s="69"/>
      <c r="DI1044" s="69"/>
      <c r="DJ1044" s="69"/>
      <c r="DK1044" s="69"/>
      <c r="DL1044" s="69"/>
      <c r="DM1044" s="69"/>
      <c r="DN1044" s="69"/>
      <c r="DO1044" s="69"/>
      <c r="DP1044" s="69"/>
      <c r="DQ1044" s="69"/>
      <c r="DR1044" s="69"/>
      <c r="DS1044" s="69"/>
      <c r="DT1044" s="69"/>
      <c r="DU1044" s="69"/>
      <c r="DV1044" s="69"/>
      <c r="DW1044" s="69"/>
      <c r="DX1044" s="69"/>
      <c r="DY1044" s="69"/>
      <c r="DZ1044" s="69"/>
      <c r="EA1044" s="69"/>
      <c r="EB1044" s="69"/>
      <c r="EC1044" s="69"/>
      <c r="ED1044" s="69"/>
      <c r="EE1044" s="69"/>
      <c r="EF1044" s="69"/>
      <c r="EG1044" s="69"/>
      <c r="EH1044" s="69"/>
      <c r="EI1044" s="69"/>
      <c r="EJ1044" s="69"/>
      <c r="EK1044" s="69"/>
    </row>
    <row r="1045" spans="1:141" x14ac:dyDescent="0.25">
      <c r="A1045" s="90"/>
      <c r="B1045" s="90"/>
      <c r="C1045" s="90"/>
      <c r="D1045" s="90"/>
      <c r="F1045" s="113"/>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c r="AL1045" s="69"/>
      <c r="AM1045" s="69"/>
      <c r="AN1045" s="69"/>
      <c r="AO1045" s="69"/>
      <c r="AP1045" s="69"/>
      <c r="AQ1045" s="69"/>
      <c r="AR1045" s="69"/>
      <c r="AS1045" s="69"/>
      <c r="AT1045" s="69"/>
      <c r="AU1045" s="69"/>
      <c r="AV1045" s="69"/>
      <c r="AW1045" s="69"/>
      <c r="AX1045" s="69"/>
      <c r="AY1045" s="69"/>
      <c r="AZ1045" s="69"/>
      <c r="BA1045" s="69"/>
      <c r="BB1045" s="69"/>
      <c r="BC1045" s="69"/>
      <c r="BD1045" s="69"/>
      <c r="BE1045" s="69"/>
      <c r="BF1045" s="69"/>
      <c r="BG1045" s="69"/>
      <c r="BH1045" s="69"/>
      <c r="BI1045" s="69"/>
      <c r="BJ1045" s="69"/>
      <c r="BK1045" s="69"/>
      <c r="BL1045" s="69"/>
      <c r="BM1045" s="69"/>
      <c r="BN1045" s="69"/>
      <c r="BO1045" s="69"/>
      <c r="BP1045" s="69"/>
      <c r="BQ1045" s="69"/>
      <c r="BR1045" s="69"/>
      <c r="BS1045" s="69"/>
      <c r="BT1045" s="69"/>
      <c r="BU1045" s="69"/>
      <c r="BV1045" s="69"/>
      <c r="BW1045" s="69"/>
      <c r="BX1045" s="69"/>
      <c r="BY1045" s="69"/>
      <c r="BZ1045" s="69"/>
      <c r="CA1045" s="69"/>
      <c r="CB1045" s="69"/>
      <c r="CC1045" s="69"/>
      <c r="CD1045" s="69"/>
      <c r="CE1045" s="69"/>
      <c r="CF1045" s="69"/>
      <c r="CG1045" s="69"/>
      <c r="CH1045" s="69"/>
      <c r="CI1045" s="69"/>
      <c r="CJ1045" s="69"/>
      <c r="CK1045" s="69"/>
      <c r="CL1045" s="69"/>
      <c r="CM1045" s="69"/>
      <c r="CN1045" s="69"/>
      <c r="CO1045" s="69"/>
      <c r="CP1045" s="69"/>
      <c r="CQ1045" s="69"/>
      <c r="CR1045" s="69"/>
      <c r="CS1045" s="69"/>
      <c r="CT1045" s="69"/>
      <c r="CU1045" s="69"/>
      <c r="CV1045" s="69"/>
      <c r="CW1045" s="69"/>
      <c r="CX1045" s="69"/>
      <c r="CY1045" s="69"/>
      <c r="CZ1045" s="69"/>
      <c r="DA1045" s="69"/>
      <c r="DB1045" s="69"/>
      <c r="DC1045" s="69"/>
      <c r="DD1045" s="69"/>
      <c r="DE1045" s="69"/>
      <c r="DF1045" s="69"/>
      <c r="DG1045" s="69"/>
      <c r="DH1045" s="69"/>
      <c r="DI1045" s="69"/>
      <c r="DJ1045" s="69"/>
      <c r="DK1045" s="69"/>
      <c r="DL1045" s="69"/>
      <c r="DM1045" s="69"/>
      <c r="DN1045" s="69"/>
      <c r="DO1045" s="69"/>
      <c r="DP1045" s="69"/>
      <c r="DQ1045" s="69"/>
      <c r="DR1045" s="69"/>
      <c r="DS1045" s="69"/>
      <c r="DT1045" s="69"/>
      <c r="DU1045" s="69"/>
      <c r="DV1045" s="69"/>
      <c r="DW1045" s="69"/>
      <c r="DX1045" s="69"/>
      <c r="DY1045" s="69"/>
      <c r="DZ1045" s="69"/>
      <c r="EA1045" s="69"/>
      <c r="EB1045" s="69"/>
      <c r="EC1045" s="69"/>
      <c r="ED1045" s="69"/>
      <c r="EE1045" s="69"/>
      <c r="EF1045" s="69"/>
      <c r="EG1045" s="69"/>
      <c r="EH1045" s="69"/>
      <c r="EI1045" s="69"/>
      <c r="EJ1045" s="69"/>
      <c r="EK1045" s="69"/>
    </row>
    <row r="1046" spans="1:141" x14ac:dyDescent="0.25">
      <c r="A1046" s="90"/>
      <c r="B1046" s="90"/>
      <c r="C1046" s="90"/>
      <c r="D1046" s="90"/>
      <c r="F1046" s="113"/>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c r="AL1046" s="69"/>
      <c r="AM1046" s="69"/>
      <c r="AN1046" s="69"/>
      <c r="AO1046" s="69"/>
      <c r="AP1046" s="69"/>
      <c r="AQ1046" s="69"/>
      <c r="AR1046" s="69"/>
      <c r="AS1046" s="69"/>
      <c r="AT1046" s="69"/>
      <c r="AU1046" s="69"/>
      <c r="AV1046" s="69"/>
      <c r="AW1046" s="69"/>
      <c r="AX1046" s="69"/>
      <c r="AY1046" s="69"/>
      <c r="AZ1046" s="69"/>
      <c r="BA1046" s="69"/>
      <c r="BB1046" s="69"/>
      <c r="BC1046" s="69"/>
      <c r="BD1046" s="69"/>
      <c r="BE1046" s="69"/>
      <c r="BF1046" s="69"/>
      <c r="BG1046" s="69"/>
      <c r="BH1046" s="69"/>
      <c r="BI1046" s="69"/>
      <c r="BJ1046" s="69"/>
      <c r="BK1046" s="69"/>
      <c r="BL1046" s="69"/>
      <c r="BM1046" s="69"/>
      <c r="BN1046" s="69"/>
      <c r="BO1046" s="69"/>
      <c r="BP1046" s="69"/>
      <c r="BQ1046" s="69"/>
      <c r="BR1046" s="69"/>
      <c r="BS1046" s="69"/>
      <c r="BT1046" s="69"/>
      <c r="BU1046" s="69"/>
      <c r="BV1046" s="69"/>
      <c r="BW1046" s="69"/>
      <c r="BX1046" s="69"/>
      <c r="BY1046" s="69"/>
      <c r="BZ1046" s="69"/>
      <c r="CA1046" s="69"/>
      <c r="CB1046" s="69"/>
      <c r="CC1046" s="69"/>
      <c r="CD1046" s="69"/>
      <c r="CE1046" s="69"/>
      <c r="CF1046" s="69"/>
      <c r="CG1046" s="69"/>
      <c r="CH1046" s="69"/>
      <c r="CI1046" s="69"/>
      <c r="CJ1046" s="69"/>
      <c r="CK1046" s="69"/>
      <c r="CL1046" s="69"/>
      <c r="CM1046" s="69"/>
      <c r="CN1046" s="69"/>
      <c r="CO1046" s="69"/>
      <c r="CP1046" s="69"/>
      <c r="CQ1046" s="69"/>
      <c r="CR1046" s="69"/>
      <c r="CS1046" s="69"/>
      <c r="CT1046" s="69"/>
      <c r="CU1046" s="69"/>
      <c r="CV1046" s="69"/>
      <c r="CW1046" s="69"/>
      <c r="CX1046" s="69"/>
      <c r="CY1046" s="69"/>
      <c r="CZ1046" s="69"/>
      <c r="DA1046" s="69"/>
      <c r="DB1046" s="69"/>
      <c r="DC1046" s="69"/>
      <c r="DD1046" s="69"/>
      <c r="DE1046" s="69"/>
      <c r="DF1046" s="69"/>
      <c r="DG1046" s="69"/>
      <c r="DH1046" s="69"/>
      <c r="DI1046" s="69"/>
      <c r="DJ1046" s="69"/>
      <c r="DK1046" s="69"/>
      <c r="DL1046" s="69"/>
      <c r="DM1046" s="69"/>
      <c r="DN1046" s="69"/>
      <c r="DO1046" s="69"/>
      <c r="DP1046" s="69"/>
      <c r="DQ1046" s="69"/>
      <c r="DR1046" s="69"/>
      <c r="DS1046" s="69"/>
      <c r="DT1046" s="69"/>
      <c r="DU1046" s="69"/>
      <c r="DV1046" s="69"/>
      <c r="DW1046" s="69"/>
      <c r="DX1046" s="69"/>
      <c r="DY1046" s="69"/>
      <c r="DZ1046" s="69"/>
      <c r="EA1046" s="69"/>
      <c r="EB1046" s="69"/>
      <c r="EC1046" s="69"/>
      <c r="ED1046" s="69"/>
      <c r="EE1046" s="69"/>
      <c r="EF1046" s="69"/>
      <c r="EG1046" s="69"/>
      <c r="EH1046" s="69"/>
      <c r="EI1046" s="69"/>
      <c r="EJ1046" s="69"/>
      <c r="EK1046" s="69"/>
    </row>
    <row r="1047" spans="1:141" x14ac:dyDescent="0.25">
      <c r="A1047" s="90"/>
      <c r="B1047" s="90"/>
      <c r="C1047" s="90"/>
      <c r="D1047" s="90"/>
      <c r="F1047" s="113"/>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s="69"/>
      <c r="AX1047" s="69"/>
      <c r="AY1047" s="69"/>
      <c r="AZ1047" s="69"/>
      <c r="BA1047" s="69"/>
      <c r="BB1047" s="69"/>
      <c r="BC1047" s="69"/>
      <c r="BD1047" s="69"/>
      <c r="BE1047" s="69"/>
      <c r="BF1047" s="69"/>
      <c r="BG1047" s="69"/>
      <c r="BH1047" s="69"/>
      <c r="BI1047" s="69"/>
      <c r="BJ1047" s="69"/>
      <c r="BK1047" s="69"/>
      <c r="BL1047" s="69"/>
      <c r="BM1047" s="69"/>
      <c r="BN1047" s="69"/>
      <c r="BO1047" s="69"/>
      <c r="BP1047" s="69"/>
      <c r="BQ1047" s="69"/>
      <c r="BR1047" s="69"/>
      <c r="BS1047" s="69"/>
      <c r="BT1047" s="69"/>
      <c r="BU1047" s="69"/>
      <c r="BV1047" s="69"/>
      <c r="BW1047" s="69"/>
      <c r="BX1047" s="69"/>
      <c r="BY1047" s="69"/>
      <c r="BZ1047" s="69"/>
      <c r="CA1047" s="69"/>
      <c r="CB1047" s="69"/>
      <c r="CC1047" s="69"/>
      <c r="CD1047" s="69"/>
      <c r="CE1047" s="69"/>
      <c r="CF1047" s="69"/>
      <c r="CG1047" s="69"/>
      <c r="CH1047" s="69"/>
      <c r="CI1047" s="69"/>
      <c r="CJ1047" s="69"/>
      <c r="CK1047" s="69"/>
      <c r="CL1047" s="69"/>
      <c r="CM1047" s="69"/>
      <c r="CN1047" s="69"/>
      <c r="CO1047" s="69"/>
      <c r="CP1047" s="69"/>
      <c r="CQ1047" s="69"/>
      <c r="CR1047" s="69"/>
      <c r="CS1047" s="69"/>
      <c r="CT1047" s="69"/>
      <c r="CU1047" s="69"/>
      <c r="CV1047" s="69"/>
      <c r="CW1047" s="69"/>
      <c r="CX1047" s="69"/>
      <c r="CY1047" s="69"/>
      <c r="CZ1047" s="69"/>
      <c r="DA1047" s="69"/>
      <c r="DB1047" s="69"/>
      <c r="DC1047" s="69"/>
      <c r="DD1047" s="69"/>
      <c r="DE1047" s="69"/>
      <c r="DF1047" s="69"/>
      <c r="DG1047" s="69"/>
      <c r="DH1047" s="69"/>
      <c r="DI1047" s="69"/>
      <c r="DJ1047" s="69"/>
      <c r="DK1047" s="69"/>
      <c r="DL1047" s="69"/>
      <c r="DM1047" s="69"/>
      <c r="DN1047" s="69"/>
      <c r="DO1047" s="69"/>
      <c r="DP1047" s="69"/>
      <c r="DQ1047" s="69"/>
      <c r="DR1047" s="69"/>
      <c r="DS1047" s="69"/>
      <c r="DT1047" s="69"/>
      <c r="DU1047" s="69"/>
      <c r="DV1047" s="69"/>
      <c r="DW1047" s="69"/>
      <c r="DX1047" s="69"/>
      <c r="DY1047" s="69"/>
      <c r="DZ1047" s="69"/>
      <c r="EA1047" s="69"/>
      <c r="EB1047" s="69"/>
      <c r="EC1047" s="69"/>
      <c r="ED1047" s="69"/>
      <c r="EE1047" s="69"/>
      <c r="EF1047" s="69"/>
      <c r="EG1047" s="69"/>
      <c r="EH1047" s="69"/>
      <c r="EI1047" s="69"/>
      <c r="EJ1047" s="69"/>
      <c r="EK1047" s="69"/>
    </row>
    <row r="1048" spans="1:141" x14ac:dyDescent="0.25">
      <c r="A1048" s="90"/>
      <c r="B1048" s="90"/>
      <c r="C1048" s="90"/>
      <c r="D1048" s="90"/>
      <c r="F1048" s="113"/>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69"/>
      <c r="AN1048" s="69"/>
      <c r="AO1048" s="69"/>
      <c r="AP1048" s="69"/>
      <c r="AQ1048" s="69"/>
      <c r="AR1048" s="69"/>
      <c r="AS1048" s="69"/>
      <c r="AT1048" s="69"/>
      <c r="AU1048" s="69"/>
      <c r="AV1048" s="69"/>
      <c r="AW1048" s="69"/>
      <c r="AX1048" s="69"/>
      <c r="AY1048" s="69"/>
      <c r="AZ1048" s="69"/>
      <c r="BA1048" s="69"/>
      <c r="BB1048" s="69"/>
      <c r="BC1048" s="69"/>
      <c r="BD1048" s="69"/>
      <c r="BE1048" s="69"/>
      <c r="BF1048" s="69"/>
      <c r="BG1048" s="69"/>
      <c r="BH1048" s="69"/>
      <c r="BI1048" s="69"/>
      <c r="BJ1048" s="69"/>
      <c r="BK1048" s="69"/>
      <c r="BL1048" s="69"/>
      <c r="BM1048" s="69"/>
      <c r="BN1048" s="69"/>
      <c r="BO1048" s="69"/>
      <c r="BP1048" s="69"/>
      <c r="BQ1048" s="69"/>
      <c r="BR1048" s="69"/>
      <c r="BS1048" s="69"/>
      <c r="BT1048" s="69"/>
      <c r="BU1048" s="69"/>
      <c r="BV1048" s="69"/>
      <c r="BW1048" s="69"/>
      <c r="BX1048" s="69"/>
      <c r="BY1048" s="69"/>
      <c r="BZ1048" s="69"/>
      <c r="CA1048" s="69"/>
      <c r="CB1048" s="69"/>
      <c r="CC1048" s="69"/>
      <c r="CD1048" s="69"/>
      <c r="CE1048" s="69"/>
      <c r="CF1048" s="69"/>
      <c r="CG1048" s="69"/>
      <c r="CH1048" s="69"/>
      <c r="CI1048" s="69"/>
      <c r="CJ1048" s="69"/>
      <c r="CK1048" s="69"/>
      <c r="CL1048" s="69"/>
      <c r="CM1048" s="69"/>
      <c r="CN1048" s="69"/>
      <c r="CO1048" s="69"/>
      <c r="CP1048" s="69"/>
      <c r="CQ1048" s="69"/>
      <c r="CR1048" s="69"/>
      <c r="CS1048" s="69"/>
      <c r="CT1048" s="69"/>
      <c r="CU1048" s="69"/>
      <c r="CV1048" s="69"/>
      <c r="CW1048" s="69"/>
      <c r="CX1048" s="69"/>
      <c r="CY1048" s="69"/>
      <c r="CZ1048" s="69"/>
      <c r="DA1048" s="69"/>
      <c r="DB1048" s="69"/>
      <c r="DC1048" s="69"/>
      <c r="DD1048" s="69"/>
      <c r="DE1048" s="69"/>
      <c r="DF1048" s="69"/>
      <c r="DG1048" s="69"/>
      <c r="DH1048" s="69"/>
      <c r="DI1048" s="69"/>
      <c r="DJ1048" s="69"/>
      <c r="DK1048" s="69"/>
      <c r="DL1048" s="69"/>
      <c r="DM1048" s="69"/>
      <c r="DN1048" s="69"/>
      <c r="DO1048" s="69"/>
      <c r="DP1048" s="69"/>
      <c r="DQ1048" s="69"/>
      <c r="DR1048" s="69"/>
      <c r="DS1048" s="69"/>
      <c r="DT1048" s="69"/>
      <c r="DU1048" s="69"/>
      <c r="DV1048" s="69"/>
      <c r="DW1048" s="69"/>
      <c r="DX1048" s="69"/>
      <c r="DY1048" s="69"/>
      <c r="DZ1048" s="69"/>
      <c r="EA1048" s="69"/>
      <c r="EB1048" s="69"/>
      <c r="EC1048" s="69"/>
      <c r="ED1048" s="69"/>
      <c r="EE1048" s="69"/>
      <c r="EF1048" s="69"/>
      <c r="EG1048" s="69"/>
      <c r="EH1048" s="69"/>
      <c r="EI1048" s="69"/>
      <c r="EJ1048" s="69"/>
      <c r="EK1048" s="69"/>
    </row>
    <row r="1049" spans="1:141" x14ac:dyDescent="0.25">
      <c r="A1049" s="90"/>
      <c r="B1049" s="90"/>
      <c r="C1049" s="90"/>
      <c r="D1049" s="90"/>
      <c r="F1049" s="113"/>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c r="AL1049" s="69"/>
      <c r="AM1049" s="69"/>
      <c r="AN1049" s="69"/>
      <c r="AO1049" s="69"/>
      <c r="AP1049" s="69"/>
      <c r="AQ1049" s="69"/>
      <c r="AR1049" s="69"/>
      <c r="AS1049" s="69"/>
      <c r="AT1049" s="69"/>
      <c r="AU1049" s="69"/>
      <c r="AV1049" s="69"/>
      <c r="AW1049" s="69"/>
      <c r="AX1049" s="69"/>
      <c r="AY1049" s="69"/>
      <c r="AZ1049" s="69"/>
      <c r="BA1049" s="69"/>
      <c r="BB1049" s="69"/>
      <c r="BC1049" s="69"/>
      <c r="BD1049" s="69"/>
      <c r="BE1049" s="69"/>
      <c r="BF1049" s="69"/>
      <c r="BG1049" s="69"/>
      <c r="BH1049" s="69"/>
      <c r="BI1049" s="69"/>
      <c r="BJ1049" s="69"/>
      <c r="BK1049" s="69"/>
      <c r="BL1049" s="69"/>
      <c r="BM1049" s="69"/>
      <c r="BN1049" s="69"/>
      <c r="BO1049" s="69"/>
      <c r="BP1049" s="69"/>
      <c r="BQ1049" s="69"/>
      <c r="BR1049" s="69"/>
      <c r="BS1049" s="69"/>
      <c r="BT1049" s="69"/>
      <c r="BU1049" s="69"/>
      <c r="BV1049" s="69"/>
      <c r="BW1049" s="69"/>
      <c r="BX1049" s="69"/>
      <c r="BY1049" s="69"/>
      <c r="BZ1049" s="69"/>
      <c r="CA1049" s="69"/>
      <c r="CB1049" s="69"/>
      <c r="CC1049" s="69"/>
      <c r="CD1049" s="69"/>
      <c r="CE1049" s="69"/>
      <c r="CF1049" s="69"/>
      <c r="CG1049" s="69"/>
      <c r="CH1049" s="69"/>
      <c r="CI1049" s="69"/>
      <c r="CJ1049" s="69"/>
      <c r="CK1049" s="69"/>
      <c r="CL1049" s="69"/>
      <c r="CM1049" s="69"/>
      <c r="CN1049" s="69"/>
      <c r="CO1049" s="69"/>
      <c r="CP1049" s="69"/>
      <c r="CQ1049" s="69"/>
      <c r="CR1049" s="69"/>
      <c r="CS1049" s="69"/>
      <c r="CT1049" s="69"/>
      <c r="CU1049" s="69"/>
      <c r="CV1049" s="69"/>
      <c r="CW1049" s="69"/>
      <c r="CX1049" s="69"/>
      <c r="CY1049" s="69"/>
      <c r="CZ1049" s="69"/>
      <c r="DA1049" s="69"/>
      <c r="DB1049" s="69"/>
      <c r="DC1049" s="69"/>
      <c r="DD1049" s="69"/>
      <c r="DE1049" s="69"/>
      <c r="DF1049" s="69"/>
      <c r="DG1049" s="69"/>
      <c r="DH1049" s="69"/>
      <c r="DI1049" s="69"/>
      <c r="DJ1049" s="69"/>
      <c r="DK1049" s="69"/>
      <c r="DL1049" s="69"/>
      <c r="DM1049" s="69"/>
      <c r="DN1049" s="69"/>
      <c r="DO1049" s="69"/>
      <c r="DP1049" s="69"/>
      <c r="DQ1049" s="69"/>
      <c r="DR1049" s="69"/>
      <c r="DS1049" s="69"/>
      <c r="DT1049" s="69"/>
      <c r="DU1049" s="69"/>
      <c r="DV1049" s="69"/>
      <c r="DW1049" s="69"/>
      <c r="DX1049" s="69"/>
      <c r="DY1049" s="69"/>
      <c r="DZ1049" s="69"/>
      <c r="EA1049" s="69"/>
      <c r="EB1049" s="69"/>
      <c r="EC1049" s="69"/>
      <c r="ED1049" s="69"/>
      <c r="EE1049" s="69"/>
      <c r="EF1049" s="69"/>
      <c r="EG1049" s="69"/>
      <c r="EH1049" s="69"/>
      <c r="EI1049" s="69"/>
      <c r="EJ1049" s="69"/>
      <c r="EK1049" s="69"/>
    </row>
    <row r="1050" spans="1:141" x14ac:dyDescent="0.25">
      <c r="A1050" s="90"/>
      <c r="B1050" s="90"/>
      <c r="C1050" s="90"/>
      <c r="D1050" s="90"/>
      <c r="F1050" s="113"/>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c r="AL1050" s="69"/>
      <c r="AM1050" s="69"/>
      <c r="AN1050" s="69"/>
      <c r="AO1050" s="69"/>
      <c r="AP1050" s="69"/>
      <c r="AQ1050" s="69"/>
      <c r="AR1050" s="69"/>
      <c r="AS1050" s="69"/>
      <c r="AT1050" s="69"/>
      <c r="AU1050" s="69"/>
      <c r="AV1050" s="69"/>
      <c r="AW1050" s="69"/>
      <c r="AX1050" s="69"/>
      <c r="AY1050" s="69"/>
      <c r="AZ1050" s="69"/>
      <c r="BA1050" s="69"/>
      <c r="BB1050" s="69"/>
      <c r="BC1050" s="69"/>
      <c r="BD1050" s="69"/>
      <c r="BE1050" s="69"/>
      <c r="BF1050" s="69"/>
      <c r="BG1050" s="69"/>
      <c r="BH1050" s="69"/>
      <c r="BI1050" s="69"/>
      <c r="BJ1050" s="69"/>
      <c r="BK1050" s="69"/>
      <c r="BL1050" s="69"/>
      <c r="BM1050" s="69"/>
      <c r="BN1050" s="69"/>
      <c r="BO1050" s="69"/>
      <c r="BP1050" s="69"/>
      <c r="BQ1050" s="69"/>
      <c r="BR1050" s="69"/>
      <c r="BS1050" s="69"/>
      <c r="BT1050" s="69"/>
      <c r="BU1050" s="69"/>
      <c r="BV1050" s="69"/>
      <c r="BW1050" s="69"/>
      <c r="BX1050" s="69"/>
      <c r="BY1050" s="69"/>
      <c r="BZ1050" s="69"/>
      <c r="CA1050" s="69"/>
      <c r="CB1050" s="69"/>
      <c r="CC1050" s="69"/>
      <c r="CD1050" s="69"/>
      <c r="CE1050" s="69"/>
      <c r="CF1050" s="69"/>
      <c r="CG1050" s="69"/>
      <c r="CH1050" s="69"/>
      <c r="CI1050" s="69"/>
      <c r="CJ1050" s="69"/>
      <c r="CK1050" s="69"/>
      <c r="CL1050" s="69"/>
      <c r="CM1050" s="69"/>
      <c r="CN1050" s="69"/>
      <c r="CO1050" s="69"/>
      <c r="CP1050" s="69"/>
      <c r="CQ1050" s="69"/>
      <c r="CR1050" s="69"/>
      <c r="CS1050" s="69"/>
      <c r="CT1050" s="69"/>
      <c r="CU1050" s="69"/>
      <c r="CV1050" s="69"/>
      <c r="CW1050" s="69"/>
      <c r="CX1050" s="69"/>
      <c r="CY1050" s="69"/>
      <c r="CZ1050" s="69"/>
      <c r="DA1050" s="69"/>
      <c r="DB1050" s="69"/>
      <c r="DC1050" s="69"/>
      <c r="DD1050" s="69"/>
      <c r="DE1050" s="69"/>
      <c r="DF1050" s="69"/>
      <c r="DG1050" s="69"/>
      <c r="DH1050" s="69"/>
      <c r="DI1050" s="69"/>
      <c r="DJ1050" s="69"/>
      <c r="DK1050" s="69"/>
      <c r="DL1050" s="69"/>
      <c r="DM1050" s="69"/>
      <c r="DN1050" s="69"/>
      <c r="DO1050" s="69"/>
      <c r="DP1050" s="69"/>
      <c r="DQ1050" s="69"/>
      <c r="DR1050" s="69"/>
      <c r="DS1050" s="69"/>
      <c r="DT1050" s="69"/>
      <c r="DU1050" s="69"/>
      <c r="DV1050" s="69"/>
      <c r="DW1050" s="69"/>
      <c r="DX1050" s="69"/>
      <c r="DY1050" s="69"/>
      <c r="DZ1050" s="69"/>
      <c r="EA1050" s="69"/>
      <c r="EB1050" s="69"/>
      <c r="EC1050" s="69"/>
      <c r="ED1050" s="69"/>
      <c r="EE1050" s="69"/>
      <c r="EF1050" s="69"/>
      <c r="EG1050" s="69"/>
      <c r="EH1050" s="69"/>
      <c r="EI1050" s="69"/>
      <c r="EJ1050" s="69"/>
      <c r="EK1050" s="69"/>
    </row>
  </sheetData>
  <phoneticPr fontId="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0E8F-49AA-4371-A88A-A74534BBED62}">
  <dimension ref="A1:FT126"/>
  <sheetViews>
    <sheetView showGridLines="0" topLeftCell="A82" workbookViewId="0">
      <selection activeCell="F135" sqref="F135"/>
    </sheetView>
  </sheetViews>
  <sheetFormatPr defaultRowHeight="15" x14ac:dyDescent="0.25"/>
  <sheetData>
    <row r="1" spans="1:176" x14ac:dyDescent="0.25">
      <c r="A1" s="32" t="s">
        <v>125</v>
      </c>
      <c r="B1" s="32"/>
      <c r="C1" s="32"/>
      <c r="D1" s="32"/>
      <c r="E1" s="32"/>
      <c r="F1" s="179" t="str">
        <f>IF(LEFT(F2,2)=$F$3,CONCATENATE("FY ",RIGHT(F2,4)),"")</f>
        <v>FY  -10</v>
      </c>
      <c r="G1" s="179" t="str">
        <f t="shared" ref="G1:BR1" si="0">IF(LEFT(G2,2)=$F$3,CONCATENATE("FY ",RIGHT(G2,4)),"")</f>
        <v/>
      </c>
      <c r="H1" s="179" t="str">
        <f t="shared" si="0"/>
        <v/>
      </c>
      <c r="I1" s="179" t="str">
        <f t="shared" si="0"/>
        <v/>
      </c>
      <c r="J1" s="179" t="str">
        <f t="shared" si="0"/>
        <v>FY 1 -9</v>
      </c>
      <c r="K1" s="179" t="str">
        <f t="shared" si="0"/>
        <v/>
      </c>
      <c r="L1" s="179" t="str">
        <f t="shared" si="0"/>
        <v/>
      </c>
      <c r="M1" s="179" t="str">
        <f t="shared" si="0"/>
        <v/>
      </c>
      <c r="N1" s="179" t="str">
        <f t="shared" si="0"/>
        <v>FY 1 -8</v>
      </c>
      <c r="O1" s="179" t="str">
        <f t="shared" si="0"/>
        <v/>
      </c>
      <c r="P1" s="179" t="str">
        <f t="shared" si="0"/>
        <v/>
      </c>
      <c r="Q1" s="179" t="str">
        <f t="shared" si="0"/>
        <v/>
      </c>
      <c r="R1" s="179" t="str">
        <f t="shared" si="0"/>
        <v>FY 1 -7</v>
      </c>
      <c r="S1" s="179" t="str">
        <f t="shared" si="0"/>
        <v/>
      </c>
      <c r="T1" s="179" t="str">
        <f t="shared" si="0"/>
        <v/>
      </c>
      <c r="U1" s="179" t="str">
        <f t="shared" si="0"/>
        <v/>
      </c>
      <c r="V1" s="179" t="str">
        <f t="shared" si="0"/>
        <v>FY 1 -6</v>
      </c>
      <c r="W1" s="179" t="str">
        <f t="shared" si="0"/>
        <v/>
      </c>
      <c r="X1" s="179" t="str">
        <f t="shared" si="0"/>
        <v/>
      </c>
      <c r="Y1" s="179" t="str">
        <f t="shared" si="0"/>
        <v/>
      </c>
      <c r="Z1" s="179" t="str">
        <f t="shared" si="0"/>
        <v>FY 1 -5</v>
      </c>
      <c r="AA1" s="179" t="str">
        <f t="shared" si="0"/>
        <v/>
      </c>
      <c r="AB1" s="179" t="str">
        <f t="shared" si="0"/>
        <v/>
      </c>
      <c r="AC1" s="179" t="str">
        <f t="shared" si="0"/>
        <v/>
      </c>
      <c r="AD1" s="179" t="str">
        <f t="shared" si="0"/>
        <v>FY 1 -4</v>
      </c>
      <c r="AE1" s="179" t="str">
        <f t="shared" si="0"/>
        <v/>
      </c>
      <c r="AF1" s="179" t="str">
        <f t="shared" si="0"/>
        <v/>
      </c>
      <c r="AG1" s="179" t="str">
        <f t="shared" si="0"/>
        <v/>
      </c>
      <c r="AH1" s="179" t="str">
        <f t="shared" si="0"/>
        <v>FY 1 -3</v>
      </c>
      <c r="AI1" s="179" t="str">
        <f t="shared" si="0"/>
        <v/>
      </c>
      <c r="AJ1" s="179" t="str">
        <f t="shared" si="0"/>
        <v/>
      </c>
      <c r="AK1" s="179" t="str">
        <f t="shared" si="0"/>
        <v/>
      </c>
      <c r="AL1" s="179" t="str">
        <f t="shared" si="0"/>
        <v>FY 1 -2</v>
      </c>
      <c r="AM1" s="179" t="str">
        <f t="shared" si="0"/>
        <v/>
      </c>
      <c r="AN1" s="179" t="str">
        <f t="shared" si="0"/>
        <v/>
      </c>
      <c r="AO1" s="179" t="str">
        <f t="shared" si="0"/>
        <v/>
      </c>
      <c r="AP1" s="179" t="str">
        <f t="shared" si="0"/>
        <v>FY 1 -1</v>
      </c>
      <c r="AQ1" s="179" t="str">
        <f t="shared" si="0"/>
        <v/>
      </c>
      <c r="AR1" s="179" t="str">
        <f t="shared" si="0"/>
        <v/>
      </c>
      <c r="AS1" s="179" t="str">
        <f t="shared" si="0"/>
        <v/>
      </c>
      <c r="AT1" s="179" t="str">
        <f t="shared" si="0"/>
        <v>FY Q1 0</v>
      </c>
      <c r="AU1" s="179" t="str">
        <f t="shared" si="0"/>
        <v/>
      </c>
      <c r="AV1" s="179" t="str">
        <f t="shared" si="0"/>
        <v/>
      </c>
      <c r="AW1" s="179" t="str">
        <f t="shared" si="0"/>
        <v/>
      </c>
      <c r="AX1" s="179" t="str">
        <f t="shared" si="0"/>
        <v>FY Q1 1</v>
      </c>
      <c r="AY1" s="179" t="str">
        <f t="shared" si="0"/>
        <v/>
      </c>
      <c r="AZ1" s="179" t="str">
        <f t="shared" si="0"/>
        <v/>
      </c>
      <c r="BA1" s="179" t="str">
        <f t="shared" si="0"/>
        <v/>
      </c>
      <c r="BB1" s="179" t="str">
        <f t="shared" si="0"/>
        <v>FY Q1 2</v>
      </c>
      <c r="BC1" s="179" t="str">
        <f t="shared" si="0"/>
        <v/>
      </c>
      <c r="BD1" s="179" t="str">
        <f t="shared" si="0"/>
        <v/>
      </c>
      <c r="BE1" s="179" t="str">
        <f t="shared" si="0"/>
        <v/>
      </c>
      <c r="BF1" s="179" t="str">
        <f t="shared" si="0"/>
        <v>FY Q1 3</v>
      </c>
      <c r="BG1" s="179" t="str">
        <f t="shared" si="0"/>
        <v/>
      </c>
      <c r="BH1" s="179" t="str">
        <f t="shared" si="0"/>
        <v/>
      </c>
      <c r="BI1" s="179" t="str">
        <f t="shared" si="0"/>
        <v/>
      </c>
      <c r="BJ1" s="179" t="str">
        <f t="shared" si="0"/>
        <v>FY Q1 4</v>
      </c>
      <c r="BK1" s="179" t="str">
        <f t="shared" si="0"/>
        <v/>
      </c>
      <c r="BL1" s="179" t="str">
        <f t="shared" si="0"/>
        <v/>
      </c>
      <c r="BM1" s="179" t="str">
        <f t="shared" si="0"/>
        <v/>
      </c>
      <c r="BN1" s="179" t="str">
        <f t="shared" si="0"/>
        <v>FY Q1 5</v>
      </c>
      <c r="BO1" s="179" t="str">
        <f t="shared" si="0"/>
        <v/>
      </c>
      <c r="BP1" s="179" t="str">
        <f t="shared" si="0"/>
        <v/>
      </c>
      <c r="BQ1" s="179" t="str">
        <f t="shared" si="0"/>
        <v/>
      </c>
      <c r="BR1" s="179" t="str">
        <f t="shared" si="0"/>
        <v>FY Q1 6</v>
      </c>
      <c r="BS1" s="179" t="str">
        <f t="shared" ref="BS1:DI1" si="1">IF(LEFT(BS2,2)=$F$3,CONCATENATE("FY ",RIGHT(BS2,4)),"")</f>
        <v/>
      </c>
      <c r="BT1" s="179" t="str">
        <f t="shared" si="1"/>
        <v/>
      </c>
      <c r="BU1" s="179" t="str">
        <f t="shared" si="1"/>
        <v/>
      </c>
      <c r="BV1" s="179" t="str">
        <f t="shared" si="1"/>
        <v>FY Q1 7</v>
      </c>
      <c r="BW1" s="179" t="str">
        <f t="shared" si="1"/>
        <v/>
      </c>
      <c r="BX1" s="179" t="str">
        <f t="shared" si="1"/>
        <v/>
      </c>
      <c r="BY1" s="179" t="str">
        <f t="shared" si="1"/>
        <v/>
      </c>
      <c r="BZ1" s="179" t="str">
        <f t="shared" si="1"/>
        <v>FY Q1 8</v>
      </c>
      <c r="CA1" s="179" t="str">
        <f t="shared" si="1"/>
        <v/>
      </c>
      <c r="CB1" s="179" t="str">
        <f t="shared" si="1"/>
        <v/>
      </c>
      <c r="CC1" s="179" t="str">
        <f t="shared" si="1"/>
        <v/>
      </c>
      <c r="CD1" s="179" t="str">
        <f t="shared" si="1"/>
        <v>FY Q1 9</v>
      </c>
      <c r="CE1" s="179" t="str">
        <f t="shared" si="1"/>
        <v/>
      </c>
      <c r="CF1" s="179" t="str">
        <f t="shared" si="1"/>
        <v/>
      </c>
      <c r="CG1" s="179" t="str">
        <f t="shared" si="1"/>
        <v/>
      </c>
      <c r="CH1" s="179" t="str">
        <f t="shared" si="1"/>
        <v>FY 1 10</v>
      </c>
      <c r="CI1" s="179" t="str">
        <f t="shared" si="1"/>
        <v/>
      </c>
      <c r="CJ1" s="179" t="str">
        <f t="shared" si="1"/>
        <v/>
      </c>
      <c r="CK1" s="179" t="str">
        <f t="shared" si="1"/>
        <v/>
      </c>
      <c r="CL1" s="179" t="str">
        <f t="shared" si="1"/>
        <v>FY 1 11</v>
      </c>
      <c r="CM1" s="179" t="str">
        <f t="shared" si="1"/>
        <v/>
      </c>
      <c r="CN1" s="179" t="str">
        <f t="shared" si="1"/>
        <v/>
      </c>
      <c r="CO1" s="179" t="str">
        <f t="shared" si="1"/>
        <v/>
      </c>
      <c r="CP1" s="179" t="str">
        <f t="shared" si="1"/>
        <v>FY 1 12</v>
      </c>
      <c r="CQ1" s="179" t="str">
        <f t="shared" si="1"/>
        <v/>
      </c>
      <c r="CR1" s="179" t="str">
        <f t="shared" si="1"/>
        <v/>
      </c>
      <c r="CS1" s="179" t="str">
        <f t="shared" si="1"/>
        <v/>
      </c>
      <c r="CT1" s="179" t="str">
        <f t="shared" si="1"/>
        <v>FY 1 13</v>
      </c>
      <c r="CU1" s="179" t="str">
        <f t="shared" si="1"/>
        <v/>
      </c>
      <c r="CV1" s="179" t="str">
        <f t="shared" si="1"/>
        <v/>
      </c>
      <c r="CW1" s="179" t="str">
        <f t="shared" si="1"/>
        <v/>
      </c>
      <c r="CX1" s="179" t="str">
        <f t="shared" si="1"/>
        <v>FY 1 14</v>
      </c>
      <c r="CY1" s="179" t="str">
        <f t="shared" si="1"/>
        <v/>
      </c>
      <c r="CZ1" s="179" t="str">
        <f t="shared" si="1"/>
        <v/>
      </c>
      <c r="DA1" s="179" t="str">
        <f t="shared" si="1"/>
        <v/>
      </c>
      <c r="DB1" s="179" t="str">
        <f t="shared" si="1"/>
        <v>FY 1 15</v>
      </c>
      <c r="DC1" s="179" t="str">
        <f t="shared" si="1"/>
        <v/>
      </c>
      <c r="DD1" s="179" t="str">
        <f t="shared" si="1"/>
        <v/>
      </c>
      <c r="DE1" s="179" t="str">
        <f t="shared" si="1"/>
        <v/>
      </c>
      <c r="DF1" s="179" t="str">
        <f t="shared" si="1"/>
        <v>FY 1 16</v>
      </c>
      <c r="DG1" s="179" t="str">
        <f t="shared" si="1"/>
        <v/>
      </c>
      <c r="DH1" s="179" t="str">
        <f t="shared" si="1"/>
        <v/>
      </c>
      <c r="DI1" s="179" t="str">
        <f t="shared" si="1"/>
        <v/>
      </c>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O1" s="32" t="s">
        <v>126</v>
      </c>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row>
    <row r="2" spans="1:176" x14ac:dyDescent="0.25">
      <c r="A2" t="s">
        <v>127</v>
      </c>
      <c r="C2" s="89"/>
      <c r="F2" s="87" t="str">
        <f>CONCATENATE(F3," ",TEXT($C$2-(ROUNDUP((COLUMN($AT$2)-COLUMN(F2))/4,0)),"0"))</f>
        <v>Q1 -10</v>
      </c>
      <c r="G2" s="87" t="str">
        <f t="shared" ref="G2:AS2" si="2">CONCATENATE(G3," ",TEXT($C$2-(ROUNDUP((COLUMN($AT$2)-COLUMN(G2))/4,0)),"0"))</f>
        <v>Q2 -10</v>
      </c>
      <c r="H2" s="87" t="str">
        <f t="shared" si="2"/>
        <v>Q3 -10</v>
      </c>
      <c r="I2" s="87" t="str">
        <f t="shared" si="2"/>
        <v>Q4 -10</v>
      </c>
      <c r="J2" s="87" t="str">
        <f t="shared" si="2"/>
        <v>Q1 -9</v>
      </c>
      <c r="K2" s="87" t="str">
        <f t="shared" si="2"/>
        <v>Q2 -9</v>
      </c>
      <c r="L2" s="87" t="str">
        <f t="shared" si="2"/>
        <v>Q3 -9</v>
      </c>
      <c r="M2" s="87" t="str">
        <f t="shared" si="2"/>
        <v>Q4 -9</v>
      </c>
      <c r="N2" s="87" t="str">
        <f t="shared" si="2"/>
        <v>Q1 -8</v>
      </c>
      <c r="O2" s="87" t="str">
        <f t="shared" si="2"/>
        <v>Q2 -8</v>
      </c>
      <c r="P2" s="87" t="str">
        <f t="shared" si="2"/>
        <v>Q3 -8</v>
      </c>
      <c r="Q2" s="87" t="str">
        <f t="shared" si="2"/>
        <v>Q4 -8</v>
      </c>
      <c r="R2" s="87" t="str">
        <f t="shared" si="2"/>
        <v>Q1 -7</v>
      </c>
      <c r="S2" s="87" t="str">
        <f t="shared" si="2"/>
        <v>Q2 -7</v>
      </c>
      <c r="T2" s="87" t="str">
        <f t="shared" si="2"/>
        <v>Q3 -7</v>
      </c>
      <c r="U2" s="87" t="str">
        <f t="shared" si="2"/>
        <v>Q4 -7</v>
      </c>
      <c r="V2" s="87" t="str">
        <f t="shared" si="2"/>
        <v>Q1 -6</v>
      </c>
      <c r="W2" s="87" t="str">
        <f t="shared" si="2"/>
        <v>Q2 -6</v>
      </c>
      <c r="X2" s="87" t="str">
        <f t="shared" si="2"/>
        <v>Q3 -6</v>
      </c>
      <c r="Y2" s="87" t="str">
        <f t="shared" si="2"/>
        <v>Q4 -6</v>
      </c>
      <c r="Z2" s="87" t="str">
        <f t="shared" si="2"/>
        <v>Q1 -5</v>
      </c>
      <c r="AA2" s="87" t="str">
        <f t="shared" si="2"/>
        <v>Q2 -5</v>
      </c>
      <c r="AB2" s="87" t="str">
        <f t="shared" si="2"/>
        <v>Q3 -5</v>
      </c>
      <c r="AC2" s="87" t="str">
        <f t="shared" si="2"/>
        <v>Q4 -5</v>
      </c>
      <c r="AD2" s="87" t="str">
        <f t="shared" si="2"/>
        <v>Q1 -4</v>
      </c>
      <c r="AE2" s="87" t="str">
        <f t="shared" si="2"/>
        <v>Q2 -4</v>
      </c>
      <c r="AF2" s="87" t="str">
        <f t="shared" si="2"/>
        <v>Q3 -4</v>
      </c>
      <c r="AG2" s="87" t="str">
        <f t="shared" si="2"/>
        <v>Q4 -4</v>
      </c>
      <c r="AH2" s="87" t="str">
        <f t="shared" si="2"/>
        <v>Q1 -3</v>
      </c>
      <c r="AI2" s="87" t="str">
        <f t="shared" si="2"/>
        <v>Q2 -3</v>
      </c>
      <c r="AJ2" s="87" t="str">
        <f t="shared" si="2"/>
        <v>Q3 -3</v>
      </c>
      <c r="AK2" s="87" t="str">
        <f t="shared" si="2"/>
        <v>Q4 -3</v>
      </c>
      <c r="AL2" s="87" t="str">
        <f t="shared" si="2"/>
        <v>Q1 -2</v>
      </c>
      <c r="AM2" s="87" t="str">
        <f t="shared" si="2"/>
        <v>Q2 -2</v>
      </c>
      <c r="AN2" s="87" t="str">
        <f t="shared" si="2"/>
        <v>Q3 -2</v>
      </c>
      <c r="AO2" s="87" t="str">
        <f t="shared" si="2"/>
        <v>Q4 -2</v>
      </c>
      <c r="AP2" s="87" t="str">
        <f t="shared" si="2"/>
        <v>Q1 -1</v>
      </c>
      <c r="AQ2" s="87" t="str">
        <f t="shared" si="2"/>
        <v>Q2 -1</v>
      </c>
      <c r="AR2" s="87" t="str">
        <f t="shared" si="2"/>
        <v>Q3 -1</v>
      </c>
      <c r="AS2" s="87" t="str">
        <f t="shared" si="2"/>
        <v>Q4 -1</v>
      </c>
      <c r="AT2" s="87" t="str">
        <f>CONCATENATE(AT3," ",TEXT($C$2-(ROUNDDOWN((COLUMN($AT$2)-COLUMN(AT2))/4,0)),"0"))</f>
        <v>Q1 0</v>
      </c>
      <c r="AU2" s="87" t="str">
        <f t="shared" ref="AU2:DF2" si="3">CONCATENATE(AU3," ",TEXT($C$2-(ROUNDDOWN((COLUMN($AT$2)-COLUMN(AU2))/4,0)),"0"))</f>
        <v>Q2 0</v>
      </c>
      <c r="AV2" s="87" t="str">
        <f t="shared" si="3"/>
        <v>Q3 0</v>
      </c>
      <c r="AW2" s="87" t="str">
        <f t="shared" si="3"/>
        <v>Q4 0</v>
      </c>
      <c r="AX2" s="87" t="str">
        <f t="shared" si="3"/>
        <v>Q1 1</v>
      </c>
      <c r="AY2" s="87" t="str">
        <f t="shared" si="3"/>
        <v>Q2 1</v>
      </c>
      <c r="AZ2" s="87" t="str">
        <f t="shared" si="3"/>
        <v>Q3 1</v>
      </c>
      <c r="BA2" s="87" t="str">
        <f t="shared" si="3"/>
        <v>Q4 1</v>
      </c>
      <c r="BB2" s="87" t="str">
        <f t="shared" si="3"/>
        <v>Q1 2</v>
      </c>
      <c r="BC2" s="87" t="str">
        <f t="shared" si="3"/>
        <v>Q2 2</v>
      </c>
      <c r="BD2" s="87" t="str">
        <f t="shared" si="3"/>
        <v>Q3 2</v>
      </c>
      <c r="BE2" s="87" t="str">
        <f t="shared" si="3"/>
        <v>Q4 2</v>
      </c>
      <c r="BF2" s="87" t="str">
        <f t="shared" si="3"/>
        <v>Q1 3</v>
      </c>
      <c r="BG2" s="87" t="str">
        <f t="shared" si="3"/>
        <v>Q2 3</v>
      </c>
      <c r="BH2" s="87" t="str">
        <f t="shared" si="3"/>
        <v>Q3 3</v>
      </c>
      <c r="BI2" s="87" t="str">
        <f t="shared" si="3"/>
        <v>Q4 3</v>
      </c>
      <c r="BJ2" s="87" t="str">
        <f t="shared" si="3"/>
        <v>Q1 4</v>
      </c>
      <c r="BK2" s="87" t="str">
        <f t="shared" si="3"/>
        <v>Q2 4</v>
      </c>
      <c r="BL2" s="87" t="str">
        <f t="shared" si="3"/>
        <v>Q3 4</v>
      </c>
      <c r="BM2" s="87" t="str">
        <f t="shared" si="3"/>
        <v>Q4 4</v>
      </c>
      <c r="BN2" s="87" t="str">
        <f t="shared" si="3"/>
        <v>Q1 5</v>
      </c>
      <c r="BO2" s="87" t="str">
        <f t="shared" si="3"/>
        <v>Q2 5</v>
      </c>
      <c r="BP2" s="87" t="str">
        <f t="shared" si="3"/>
        <v>Q3 5</v>
      </c>
      <c r="BQ2" s="87" t="str">
        <f t="shared" si="3"/>
        <v>Q4 5</v>
      </c>
      <c r="BR2" s="87" t="str">
        <f t="shared" si="3"/>
        <v>Q1 6</v>
      </c>
      <c r="BS2" s="87" t="str">
        <f t="shared" si="3"/>
        <v>Q2 6</v>
      </c>
      <c r="BT2" s="87" t="str">
        <f t="shared" si="3"/>
        <v>Q3 6</v>
      </c>
      <c r="BU2" s="87" t="str">
        <f t="shared" si="3"/>
        <v>Q4 6</v>
      </c>
      <c r="BV2" s="87" t="str">
        <f t="shared" si="3"/>
        <v>Q1 7</v>
      </c>
      <c r="BW2" s="87" t="str">
        <f t="shared" si="3"/>
        <v>Q2 7</v>
      </c>
      <c r="BX2" s="87" t="str">
        <f t="shared" si="3"/>
        <v>Q3 7</v>
      </c>
      <c r="BY2" s="87" t="str">
        <f t="shared" si="3"/>
        <v>Q4 7</v>
      </c>
      <c r="BZ2" s="87" t="str">
        <f t="shared" si="3"/>
        <v>Q1 8</v>
      </c>
      <c r="CA2" s="87" t="str">
        <f t="shared" si="3"/>
        <v>Q2 8</v>
      </c>
      <c r="CB2" s="87" t="str">
        <f t="shared" si="3"/>
        <v>Q3 8</v>
      </c>
      <c r="CC2" s="87" t="str">
        <f t="shared" si="3"/>
        <v>Q4 8</v>
      </c>
      <c r="CD2" s="87" t="str">
        <f t="shared" si="3"/>
        <v>Q1 9</v>
      </c>
      <c r="CE2" s="87" t="str">
        <f t="shared" si="3"/>
        <v>Q2 9</v>
      </c>
      <c r="CF2" s="87" t="str">
        <f t="shared" si="3"/>
        <v>Q3 9</v>
      </c>
      <c r="CG2" s="87" t="str">
        <f t="shared" si="3"/>
        <v>Q4 9</v>
      </c>
      <c r="CH2" s="87" t="str">
        <f t="shared" si="3"/>
        <v>Q1 10</v>
      </c>
      <c r="CI2" s="87" t="str">
        <f t="shared" si="3"/>
        <v>Q2 10</v>
      </c>
      <c r="CJ2" s="87" t="str">
        <f t="shared" si="3"/>
        <v>Q3 10</v>
      </c>
      <c r="CK2" s="87" t="str">
        <f t="shared" si="3"/>
        <v>Q4 10</v>
      </c>
      <c r="CL2" s="87" t="str">
        <f t="shared" si="3"/>
        <v>Q1 11</v>
      </c>
      <c r="CM2" s="87" t="str">
        <f t="shared" si="3"/>
        <v>Q2 11</v>
      </c>
      <c r="CN2" s="87" t="str">
        <f t="shared" si="3"/>
        <v>Q3 11</v>
      </c>
      <c r="CO2" s="87" t="str">
        <f t="shared" si="3"/>
        <v>Q4 11</v>
      </c>
      <c r="CP2" s="87" t="str">
        <f t="shared" si="3"/>
        <v>Q1 12</v>
      </c>
      <c r="CQ2" s="87" t="str">
        <f t="shared" si="3"/>
        <v>Q2 12</v>
      </c>
      <c r="CR2" s="87" t="str">
        <f t="shared" si="3"/>
        <v>Q3 12</v>
      </c>
      <c r="CS2" s="87" t="str">
        <f t="shared" si="3"/>
        <v>Q4 12</v>
      </c>
      <c r="CT2" s="87" t="str">
        <f t="shared" si="3"/>
        <v>Q1 13</v>
      </c>
      <c r="CU2" s="87" t="str">
        <f t="shared" si="3"/>
        <v>Q2 13</v>
      </c>
      <c r="CV2" s="87" t="str">
        <f t="shared" si="3"/>
        <v>Q3 13</v>
      </c>
      <c r="CW2" s="87" t="str">
        <f t="shared" si="3"/>
        <v>Q4 13</v>
      </c>
      <c r="CX2" s="87" t="str">
        <f t="shared" si="3"/>
        <v>Q1 14</v>
      </c>
      <c r="CY2" s="87" t="str">
        <f t="shared" si="3"/>
        <v>Q2 14</v>
      </c>
      <c r="CZ2" s="87" t="str">
        <f t="shared" si="3"/>
        <v>Q3 14</v>
      </c>
      <c r="DA2" s="87" t="str">
        <f t="shared" si="3"/>
        <v>Q4 14</v>
      </c>
      <c r="DB2" s="87" t="str">
        <f t="shared" si="3"/>
        <v>Q1 15</v>
      </c>
      <c r="DC2" s="87" t="str">
        <f t="shared" si="3"/>
        <v>Q2 15</v>
      </c>
      <c r="DD2" s="87" t="str">
        <f t="shared" si="3"/>
        <v>Q3 15</v>
      </c>
      <c r="DE2" s="87" t="str">
        <f t="shared" si="3"/>
        <v>Q4 15</v>
      </c>
      <c r="DF2" s="87" t="str">
        <f t="shared" si="3"/>
        <v>Q1 16</v>
      </c>
      <c r="DG2" s="87" t="str">
        <f t="shared" ref="DG2:DI2" si="4">CONCATENATE(DG3," ",TEXT($C$2-(ROUNDDOWN((COLUMN($AT$2)-COLUMN(DG2))/4,0)),"0"))</f>
        <v>Q2 16</v>
      </c>
      <c r="DH2" s="87" t="str">
        <f t="shared" si="4"/>
        <v>Q3 16</v>
      </c>
      <c r="DI2" s="87" t="str">
        <f t="shared" si="4"/>
        <v>Q4 16</v>
      </c>
      <c r="DK2" s="87" t="str">
        <f>CONCATENATE("FY ",RIGHT(F2,4))</f>
        <v>FY  -10</v>
      </c>
      <c r="DL2" s="87" t="str">
        <f>CONCATENATE("FY ",_xlfn.NUMBERVALUE(RIGHT(DK2,4))+1)</f>
        <v>FY -9</v>
      </c>
      <c r="DM2" s="87" t="e">
        <f t="shared" ref="DM2:EK2" si="5">CONCATENATE("FY ",_xlfn.NUMBERVALUE(RIGHT(DL2,4))+1)</f>
        <v>#VALUE!</v>
      </c>
      <c r="DN2" s="87" t="e">
        <f t="shared" si="5"/>
        <v>#VALUE!</v>
      </c>
      <c r="DO2" s="87" t="e">
        <f t="shared" si="5"/>
        <v>#VALUE!</v>
      </c>
      <c r="DP2" s="87" t="e">
        <f t="shared" si="5"/>
        <v>#VALUE!</v>
      </c>
      <c r="DQ2" s="87" t="e">
        <f t="shared" si="5"/>
        <v>#VALUE!</v>
      </c>
      <c r="DR2" s="87" t="e">
        <f t="shared" si="5"/>
        <v>#VALUE!</v>
      </c>
      <c r="DS2" s="87" t="e">
        <f t="shared" si="5"/>
        <v>#VALUE!</v>
      </c>
      <c r="DT2" s="87" t="e">
        <f t="shared" si="5"/>
        <v>#VALUE!</v>
      </c>
      <c r="DU2" s="87" t="e">
        <f t="shared" si="5"/>
        <v>#VALUE!</v>
      </c>
      <c r="DV2" s="87" t="e">
        <f t="shared" si="5"/>
        <v>#VALUE!</v>
      </c>
      <c r="DW2" s="87" t="e">
        <f t="shared" si="5"/>
        <v>#VALUE!</v>
      </c>
      <c r="DX2" s="87" t="e">
        <f t="shared" si="5"/>
        <v>#VALUE!</v>
      </c>
      <c r="DY2" s="87" t="e">
        <f t="shared" si="5"/>
        <v>#VALUE!</v>
      </c>
      <c r="DZ2" s="87" t="e">
        <f t="shared" si="5"/>
        <v>#VALUE!</v>
      </c>
      <c r="EA2" s="87" t="e">
        <f t="shared" si="5"/>
        <v>#VALUE!</v>
      </c>
      <c r="EB2" s="87" t="e">
        <f t="shared" si="5"/>
        <v>#VALUE!</v>
      </c>
      <c r="EC2" s="87" t="e">
        <f t="shared" si="5"/>
        <v>#VALUE!</v>
      </c>
      <c r="ED2" s="87" t="e">
        <f t="shared" si="5"/>
        <v>#VALUE!</v>
      </c>
      <c r="EE2" s="87" t="e">
        <f t="shared" si="5"/>
        <v>#VALUE!</v>
      </c>
      <c r="EF2" s="87" t="e">
        <f t="shared" si="5"/>
        <v>#VALUE!</v>
      </c>
      <c r="EG2" s="87" t="e">
        <f t="shared" si="5"/>
        <v>#VALUE!</v>
      </c>
      <c r="EH2" s="87" t="e">
        <f t="shared" si="5"/>
        <v>#VALUE!</v>
      </c>
      <c r="EI2" s="87" t="e">
        <f t="shared" si="5"/>
        <v>#VALUE!</v>
      </c>
      <c r="EJ2" s="87" t="e">
        <f t="shared" si="5"/>
        <v>#VALUE!</v>
      </c>
      <c r="EK2" s="87" t="e">
        <f t="shared" si="5"/>
        <v>#VALUE!</v>
      </c>
      <c r="EO2" s="178"/>
      <c r="EP2" s="178"/>
      <c r="EQ2" s="178"/>
      <c r="ER2" s="178"/>
      <c r="ES2" s="178"/>
      <c r="ET2" s="178" t="str">
        <f>DK2</f>
        <v>FY  -10</v>
      </c>
      <c r="EU2" s="178" t="str">
        <f t="shared" ref="EU2:FT2" si="6">DL2</f>
        <v>FY -9</v>
      </c>
      <c r="EV2" s="178" t="e">
        <f t="shared" si="6"/>
        <v>#VALUE!</v>
      </c>
      <c r="EW2" s="178" t="e">
        <f t="shared" si="6"/>
        <v>#VALUE!</v>
      </c>
      <c r="EX2" s="178" t="e">
        <f t="shared" si="6"/>
        <v>#VALUE!</v>
      </c>
      <c r="EY2" s="178" t="e">
        <f t="shared" si="6"/>
        <v>#VALUE!</v>
      </c>
      <c r="EZ2" s="178" t="e">
        <f t="shared" si="6"/>
        <v>#VALUE!</v>
      </c>
      <c r="FA2" s="178" t="e">
        <f t="shared" si="6"/>
        <v>#VALUE!</v>
      </c>
      <c r="FB2" s="178" t="e">
        <f t="shared" si="6"/>
        <v>#VALUE!</v>
      </c>
      <c r="FC2" s="178" t="e">
        <f t="shared" si="6"/>
        <v>#VALUE!</v>
      </c>
      <c r="FD2" s="178" t="e">
        <f t="shared" si="6"/>
        <v>#VALUE!</v>
      </c>
      <c r="FE2" s="178" t="e">
        <f t="shared" si="6"/>
        <v>#VALUE!</v>
      </c>
      <c r="FF2" s="178" t="e">
        <f t="shared" si="6"/>
        <v>#VALUE!</v>
      </c>
      <c r="FG2" s="178" t="e">
        <f t="shared" si="6"/>
        <v>#VALUE!</v>
      </c>
      <c r="FH2" s="178" t="e">
        <f t="shared" si="6"/>
        <v>#VALUE!</v>
      </c>
      <c r="FI2" s="178" t="e">
        <f t="shared" si="6"/>
        <v>#VALUE!</v>
      </c>
      <c r="FJ2" s="178" t="e">
        <f t="shared" si="6"/>
        <v>#VALUE!</v>
      </c>
      <c r="FK2" s="178" t="e">
        <f t="shared" si="6"/>
        <v>#VALUE!</v>
      </c>
      <c r="FL2" s="178" t="e">
        <f t="shared" si="6"/>
        <v>#VALUE!</v>
      </c>
      <c r="FM2" s="178" t="e">
        <f t="shared" si="6"/>
        <v>#VALUE!</v>
      </c>
      <c r="FN2" s="178" t="e">
        <f t="shared" si="6"/>
        <v>#VALUE!</v>
      </c>
      <c r="FO2" s="178" t="e">
        <f t="shared" si="6"/>
        <v>#VALUE!</v>
      </c>
      <c r="FP2" s="178" t="e">
        <f t="shared" si="6"/>
        <v>#VALUE!</v>
      </c>
      <c r="FQ2" s="178" t="e">
        <f t="shared" si="6"/>
        <v>#VALUE!</v>
      </c>
      <c r="FR2" s="178" t="e">
        <f t="shared" si="6"/>
        <v>#VALUE!</v>
      </c>
      <c r="FS2" s="178" t="e">
        <f t="shared" si="6"/>
        <v>#VALUE!</v>
      </c>
      <c r="FT2" s="178" t="e">
        <f t="shared" si="6"/>
        <v>#VALUE!</v>
      </c>
    </row>
    <row r="3" spans="1:176" x14ac:dyDescent="0.25">
      <c r="A3" s="69"/>
      <c r="B3" s="69"/>
      <c r="C3" s="69"/>
      <c r="D3" s="69"/>
      <c r="E3" s="69"/>
      <c r="F3" s="88" t="s">
        <v>128</v>
      </c>
      <c r="G3" s="88" t="s">
        <v>129</v>
      </c>
      <c r="H3" s="88" t="s">
        <v>130</v>
      </c>
      <c r="I3" s="88" t="s">
        <v>131</v>
      </c>
      <c r="J3" s="88" t="s">
        <v>128</v>
      </c>
      <c r="K3" s="88" t="s">
        <v>129</v>
      </c>
      <c r="L3" s="88" t="s">
        <v>130</v>
      </c>
      <c r="M3" s="88" t="s">
        <v>131</v>
      </c>
      <c r="N3" s="88" t="s">
        <v>128</v>
      </c>
      <c r="O3" s="88" t="s">
        <v>129</v>
      </c>
      <c r="P3" s="88" t="s">
        <v>130</v>
      </c>
      <c r="Q3" s="88" t="s">
        <v>131</v>
      </c>
      <c r="R3" s="88" t="s">
        <v>128</v>
      </c>
      <c r="S3" s="88" t="s">
        <v>129</v>
      </c>
      <c r="T3" s="88" t="s">
        <v>130</v>
      </c>
      <c r="U3" s="88" t="s">
        <v>131</v>
      </c>
      <c r="V3" s="88" t="s">
        <v>128</v>
      </c>
      <c r="W3" s="88" t="s">
        <v>129</v>
      </c>
      <c r="X3" s="88" t="s">
        <v>130</v>
      </c>
      <c r="Y3" s="88" t="s">
        <v>131</v>
      </c>
      <c r="Z3" s="88" t="s">
        <v>128</v>
      </c>
      <c r="AA3" s="88" t="s">
        <v>129</v>
      </c>
      <c r="AB3" s="88" t="s">
        <v>130</v>
      </c>
      <c r="AC3" s="88" t="s">
        <v>131</v>
      </c>
      <c r="AD3" s="88" t="s">
        <v>128</v>
      </c>
      <c r="AE3" s="88" t="s">
        <v>129</v>
      </c>
      <c r="AF3" s="88" t="s">
        <v>130</v>
      </c>
      <c r="AG3" s="88" t="s">
        <v>131</v>
      </c>
      <c r="AH3" s="88" t="s">
        <v>128</v>
      </c>
      <c r="AI3" s="88" t="s">
        <v>129</v>
      </c>
      <c r="AJ3" s="88" t="s">
        <v>130</v>
      </c>
      <c r="AK3" s="88" t="s">
        <v>131</v>
      </c>
      <c r="AL3" s="88" t="s">
        <v>128</v>
      </c>
      <c r="AM3" s="88" t="s">
        <v>129</v>
      </c>
      <c r="AN3" s="88" t="s">
        <v>130</v>
      </c>
      <c r="AO3" s="88" t="s">
        <v>131</v>
      </c>
      <c r="AP3" s="88" t="s">
        <v>128</v>
      </c>
      <c r="AQ3" s="88" t="s">
        <v>129</v>
      </c>
      <c r="AR3" s="88" t="s">
        <v>130</v>
      </c>
      <c r="AS3" s="88" t="s">
        <v>131</v>
      </c>
      <c r="AT3" s="88" t="s">
        <v>128</v>
      </c>
      <c r="AU3" s="88" t="s">
        <v>129</v>
      </c>
      <c r="AV3" s="88" t="s">
        <v>130</v>
      </c>
      <c r="AW3" s="88" t="s">
        <v>131</v>
      </c>
      <c r="AX3" s="88" t="s">
        <v>128</v>
      </c>
      <c r="AY3" s="88" t="s">
        <v>129</v>
      </c>
      <c r="AZ3" s="88" t="s">
        <v>130</v>
      </c>
      <c r="BA3" s="88" t="s">
        <v>131</v>
      </c>
      <c r="BB3" s="88" t="s">
        <v>128</v>
      </c>
      <c r="BC3" s="88" t="s">
        <v>129</v>
      </c>
      <c r="BD3" s="88" t="s">
        <v>130</v>
      </c>
      <c r="BE3" s="88" t="s">
        <v>131</v>
      </c>
      <c r="BF3" s="88" t="s">
        <v>128</v>
      </c>
      <c r="BG3" s="88" t="s">
        <v>129</v>
      </c>
      <c r="BH3" s="88" t="s">
        <v>130</v>
      </c>
      <c r="BI3" s="88" t="s">
        <v>131</v>
      </c>
      <c r="BJ3" s="88" t="s">
        <v>128</v>
      </c>
      <c r="BK3" s="88" t="s">
        <v>129</v>
      </c>
      <c r="BL3" s="88" t="s">
        <v>130</v>
      </c>
      <c r="BM3" s="88" t="s">
        <v>131</v>
      </c>
      <c r="BN3" s="88" t="s">
        <v>128</v>
      </c>
      <c r="BO3" s="88" t="s">
        <v>129</v>
      </c>
      <c r="BP3" s="88" t="s">
        <v>130</v>
      </c>
      <c r="BQ3" s="88" t="s">
        <v>131</v>
      </c>
      <c r="BR3" s="88" t="s">
        <v>128</v>
      </c>
      <c r="BS3" s="88" t="s">
        <v>129</v>
      </c>
      <c r="BT3" s="88" t="s">
        <v>130</v>
      </c>
      <c r="BU3" s="88" t="s">
        <v>131</v>
      </c>
      <c r="BV3" s="88" t="s">
        <v>128</v>
      </c>
      <c r="BW3" s="88" t="s">
        <v>129</v>
      </c>
      <c r="BX3" s="88" t="s">
        <v>130</v>
      </c>
      <c r="BY3" s="88" t="s">
        <v>131</v>
      </c>
      <c r="BZ3" s="88" t="s">
        <v>128</v>
      </c>
      <c r="CA3" s="88" t="s">
        <v>129</v>
      </c>
      <c r="CB3" s="88" t="s">
        <v>130</v>
      </c>
      <c r="CC3" s="88" t="s">
        <v>131</v>
      </c>
      <c r="CD3" s="88" t="s">
        <v>128</v>
      </c>
      <c r="CE3" s="88" t="s">
        <v>129</v>
      </c>
      <c r="CF3" s="88" t="s">
        <v>130</v>
      </c>
      <c r="CG3" s="88" t="s">
        <v>131</v>
      </c>
      <c r="CH3" s="88" t="s">
        <v>128</v>
      </c>
      <c r="CI3" s="88" t="s">
        <v>129</v>
      </c>
      <c r="CJ3" s="88" t="s">
        <v>130</v>
      </c>
      <c r="CK3" s="88" t="s">
        <v>131</v>
      </c>
      <c r="CL3" s="88" t="s">
        <v>128</v>
      </c>
      <c r="CM3" s="88" t="s">
        <v>129</v>
      </c>
      <c r="CN3" s="88" t="s">
        <v>130</v>
      </c>
      <c r="CO3" s="88" t="s">
        <v>131</v>
      </c>
      <c r="CP3" s="88" t="s">
        <v>128</v>
      </c>
      <c r="CQ3" s="88" t="s">
        <v>129</v>
      </c>
      <c r="CR3" s="88" t="s">
        <v>130</v>
      </c>
      <c r="CS3" s="88" t="s">
        <v>131</v>
      </c>
      <c r="CT3" s="88" t="s">
        <v>128</v>
      </c>
      <c r="CU3" s="88" t="s">
        <v>129</v>
      </c>
      <c r="CV3" s="88" t="s">
        <v>130</v>
      </c>
      <c r="CW3" s="88" t="s">
        <v>131</v>
      </c>
      <c r="CX3" s="88" t="s">
        <v>128</v>
      </c>
      <c r="CY3" s="88" t="s">
        <v>129</v>
      </c>
      <c r="CZ3" s="88" t="s">
        <v>130</v>
      </c>
      <c r="DA3" s="88" t="s">
        <v>131</v>
      </c>
      <c r="DB3" s="88" t="s">
        <v>128</v>
      </c>
      <c r="DC3" s="88" t="s">
        <v>129</v>
      </c>
      <c r="DD3" s="88" t="s">
        <v>130</v>
      </c>
      <c r="DE3" s="88" t="s">
        <v>131</v>
      </c>
      <c r="DF3" s="88" t="s">
        <v>128</v>
      </c>
      <c r="DG3" s="88" t="s">
        <v>129</v>
      </c>
      <c r="DH3" s="88" t="s">
        <v>130</v>
      </c>
      <c r="DI3" s="88" t="s">
        <v>131</v>
      </c>
    </row>
    <row r="4" spans="1:176" x14ac:dyDescent="0.25">
      <c r="A4" t="s">
        <v>132</v>
      </c>
      <c r="B4" t="s">
        <v>88</v>
      </c>
      <c r="EN4">
        <v>1</v>
      </c>
      <c r="EO4" t="str">
        <f>A4</f>
        <v>p&amp;l</v>
      </c>
      <c r="EP4" t="str">
        <f t="shared" ref="EP4:EP67" si="7">B4</f>
        <v>revenue</v>
      </c>
      <c r="ET4" t="str" cm="1">
        <f t="array" aca="1" ref="ET4" ca="1">IF($EN4=1,IF(ISNUMBER(DK$4),IF(ABS(INDEX($F$4:$EK$109,MATCH(1,($A$4:$A$109=$EO4)*($B$4:$B$109=$EP4),0),MATCH(ET$2,$F$2:$EK$2,0))-SUM(OFFSET($E4,,MATCH(ET$2,$F$1:$EK$1,0),,4)))&gt;0,INDEX($F$4:$EK$109,MATCH(1,($A$4:$A$109=$EO4)*($B$4:$B$109=$EP4),0),MATCH(ET$2,$F$2:$EK$2,0))-SUM(OFFSET($E4,,MATCH(ET$2,$F$1:$EK$1,0),,4)),""),""),"")</f>
        <v/>
      </c>
      <c r="EU4" t="str" cm="1">
        <f t="array" aca="1" ref="EU4" ca="1">IF($EN4=1,IF(ISNUMBER(DL$4),IF(ABS(INDEX($F$4:$EK$109,MATCH(1,($A$4:$A$109=$EO4)*($B$4:$B$109=$EP4),0),MATCH(EU$2,$F$2:$EK$2,0))-SUM(OFFSET($E4,,MATCH(EU$2,$F$1:$EK$1,0),,4)))&gt;0,INDEX($F$4:$EK$109,MATCH(1,($A$4:$A$109=$EO4)*($B$4:$B$109=$EP4),0),MATCH(EU$2,$F$2:$EK$2,0))-SUM(OFFSET($E4,,MATCH(EU$2,$F$1:$EK$1,0),,4)),""),""),"")</f>
        <v/>
      </c>
      <c r="EV4" t="str" cm="1">
        <f t="array" aca="1" ref="EV4" ca="1">IF($EN4=1,IF(ISNUMBER(DM$4),IF(ABS(INDEX($F$4:$EK$109,MATCH(1,($A$4:$A$109=$EO4)*($B$4:$B$109=$EP4),0),MATCH(EV$2,$F$2:$EK$2,0))-SUM(OFFSET($E4,,MATCH(EV$2,$F$1:$EK$1,0),,4)))&gt;0,INDEX($F$4:$EK$109,MATCH(1,($A$4:$A$109=$EO4)*($B$4:$B$109=$EP4),0),MATCH(EV$2,$F$2:$EK$2,0))-SUM(OFFSET($E4,,MATCH(EV$2,$F$1:$EK$1,0),,4)),""),""),"")</f>
        <v/>
      </c>
      <c r="EW4" t="str" cm="1">
        <f t="array" aca="1" ref="EW4" ca="1">IF($EN4=1,IF(ISNUMBER(DN$4),IF(ABS(INDEX($F$4:$EK$109,MATCH(1,($A$4:$A$109=$EO4)*($B$4:$B$109=$EP4),0),MATCH(EW$2,$F$2:$EK$2,0))-SUM(OFFSET($E4,,MATCH(EW$2,$F$1:$EK$1,0),,4)))&gt;0,INDEX($F$4:$EK$109,MATCH(1,($A$4:$A$109=$EO4)*($B$4:$B$109=$EP4),0),MATCH(EW$2,$F$2:$EK$2,0))-SUM(OFFSET($E4,,MATCH(EW$2,$F$1:$EK$1,0),,4)),""),""),"")</f>
        <v/>
      </c>
      <c r="EX4" t="str" cm="1">
        <f t="array" aca="1" ref="EX4" ca="1">IF($EN4=1,IF(ISNUMBER(DO$4),IF(ABS(INDEX($F$4:$EK$109,MATCH(1,($A$4:$A$109=$EO4)*($B$4:$B$109=$EP4),0),MATCH(EX$2,$F$2:$EK$2,0))-SUM(OFFSET($E4,,MATCH(EX$2,$F$1:$EK$1,0),,4)))&gt;0,INDEX($F$4:$EK$109,MATCH(1,($A$4:$A$109=$EO4)*($B$4:$B$109=$EP4),0),MATCH(EX$2,$F$2:$EK$2,0))-SUM(OFFSET($E4,,MATCH(EX$2,$F$1:$EK$1,0),,4)),""),""),"")</f>
        <v/>
      </c>
      <c r="EY4" t="str" cm="1">
        <f t="array" aca="1" ref="EY4" ca="1">IF($EN4=1,IF(ISNUMBER(DP$4),IF(ABS(INDEX($F$4:$EK$109,MATCH(1,($A$4:$A$109=$EO4)*($B$4:$B$109=$EP4),0),MATCH(EY$2,$F$2:$EK$2,0))-SUM(OFFSET($E4,,MATCH(EY$2,$F$1:$EK$1,0),,4)))&gt;0,INDEX($F$4:$EK$109,MATCH(1,($A$4:$A$109=$EO4)*($B$4:$B$109=$EP4),0),MATCH(EY$2,$F$2:$EK$2,0))-SUM(OFFSET($E4,,MATCH(EY$2,$F$1:$EK$1,0),,4)),""),""),"")</f>
        <v/>
      </c>
      <c r="EZ4" t="str" cm="1">
        <f t="array" aca="1" ref="EZ4" ca="1">IF($EN4=1,IF(ISNUMBER(DQ$4),IF(ABS(INDEX($F$4:$EK$109,MATCH(1,($A$4:$A$109=$EO4)*($B$4:$B$109=$EP4),0),MATCH(EZ$2,$F$2:$EK$2,0))-SUM(OFFSET($E4,,MATCH(EZ$2,$F$1:$EK$1,0),,4)))&gt;0,INDEX($F$4:$EK$109,MATCH(1,($A$4:$A$109=$EO4)*($B$4:$B$109=$EP4),0),MATCH(EZ$2,$F$2:$EK$2,0))-SUM(OFFSET($E4,,MATCH(EZ$2,$F$1:$EK$1,0),,4)),""),""),"")</f>
        <v/>
      </c>
      <c r="FA4" t="str" cm="1">
        <f t="array" aca="1" ref="FA4" ca="1">IF($EN4=1,IF(ISNUMBER(DR$4),IF(ABS(INDEX($F$4:$EK$109,MATCH(1,($A$4:$A$109=$EO4)*($B$4:$B$109=$EP4),0),MATCH(FA$2,$F$2:$EK$2,0))-SUM(OFFSET($E4,,MATCH(FA$2,$F$1:$EK$1,0),,4)))&gt;0,INDEX($F$4:$EK$109,MATCH(1,($A$4:$A$109=$EO4)*($B$4:$B$109=$EP4),0),MATCH(FA$2,$F$2:$EK$2,0))-SUM(OFFSET($E4,,MATCH(FA$2,$F$1:$EK$1,0),,4)),""),""),"")</f>
        <v/>
      </c>
      <c r="FB4" t="str" cm="1">
        <f t="array" aca="1" ref="FB4" ca="1">IF($EN4=1,IF(ISNUMBER(DS$4),IF(ABS(INDEX($F$4:$EK$109,MATCH(1,($A$4:$A$109=$EO4)*($B$4:$B$109=$EP4),0),MATCH(FB$2,$F$2:$EK$2,0))-SUM(OFFSET($E4,,MATCH(FB$2,$F$1:$EK$1,0),,4)))&gt;0,INDEX($F$4:$EK$109,MATCH(1,($A$4:$A$109=$EO4)*($B$4:$B$109=$EP4),0),MATCH(FB$2,$F$2:$EK$2,0))-SUM(OFFSET($E4,,MATCH(FB$2,$F$1:$EK$1,0),,4)),""),""),"")</f>
        <v/>
      </c>
      <c r="FC4" t="str" cm="1">
        <f t="array" aca="1" ref="FC4" ca="1">IF($EN4=1,IF(ISNUMBER(DT$4),IF(ABS(INDEX($F$4:$EK$109,MATCH(1,($A$4:$A$109=$EO4)*($B$4:$B$109=$EP4),0),MATCH(FC$2,$F$2:$EK$2,0))-SUM(OFFSET($E4,,MATCH(FC$2,$F$1:$EK$1,0),,4)))&gt;0,INDEX($F$4:$EK$109,MATCH(1,($A$4:$A$109=$EO4)*($B$4:$B$109=$EP4),0),MATCH(FC$2,$F$2:$EK$2,0))-SUM(OFFSET($E4,,MATCH(FC$2,$F$1:$EK$1,0),,4)),""),""),"")</f>
        <v/>
      </c>
      <c r="FD4" t="str" cm="1">
        <f t="array" aca="1" ref="FD4" ca="1">IF($EN4=1,IF(ISNUMBER(DU$4),IF(ABS(INDEX($F$4:$EK$109,MATCH(1,($A$4:$A$109=$EO4)*($B$4:$B$109=$EP4),0),MATCH(FD$2,$F$2:$EK$2,0))-SUM(OFFSET($E4,,MATCH(FD$2,$F$1:$EK$1,0),,4)))&gt;0,INDEX($F$4:$EK$109,MATCH(1,($A$4:$A$109=$EO4)*($B$4:$B$109=$EP4),0),MATCH(FD$2,$F$2:$EK$2,0))-SUM(OFFSET($E4,,MATCH(FD$2,$F$1:$EK$1,0),,4)),""),""),"")</f>
        <v/>
      </c>
      <c r="FE4" t="str" cm="1">
        <f t="array" aca="1" ref="FE4" ca="1">IF($EN4=1,IF(ISNUMBER(DV$4),IF(ABS(INDEX($F$4:$EK$109,MATCH(1,($A$4:$A$109=$EO4)*($B$4:$B$109=$EP4),0),MATCH(FE$2,$F$2:$EK$2,0))-SUM(OFFSET($E4,,MATCH(FE$2,$F$1:$EK$1,0),,4)))&gt;0,INDEX($F$4:$EK$109,MATCH(1,($A$4:$A$109=$EO4)*($B$4:$B$109=$EP4),0),MATCH(FE$2,$F$2:$EK$2,0))-SUM(OFFSET($E4,,MATCH(FE$2,$F$1:$EK$1,0),,4)),""),""),"")</f>
        <v/>
      </c>
      <c r="FF4" t="str" cm="1">
        <f t="array" aca="1" ref="FF4" ca="1">IF($EN4=1,IF(ISNUMBER(DW$4),IF(ABS(INDEX($F$4:$EK$109,MATCH(1,($A$4:$A$109=$EO4)*($B$4:$B$109=$EP4),0),MATCH(FF$2,$F$2:$EK$2,0))-SUM(OFFSET($E4,,MATCH(FF$2,$F$1:$EK$1,0),,4)))&gt;0,INDEX($F$4:$EK$109,MATCH(1,($A$4:$A$109=$EO4)*($B$4:$B$109=$EP4),0),MATCH(FF$2,$F$2:$EK$2,0))-SUM(OFFSET($E4,,MATCH(FF$2,$F$1:$EK$1,0),,4)),""),""),"")</f>
        <v/>
      </c>
      <c r="FG4" t="str" cm="1">
        <f t="array" aca="1" ref="FG4" ca="1">IF($EN4=1,IF(ISNUMBER(DX$4),IF(ABS(INDEX($F$4:$EK$109,MATCH(1,($A$4:$A$109=$EO4)*($B$4:$B$109=$EP4),0),MATCH(FG$2,$F$2:$EK$2,0))-SUM(OFFSET($E4,,MATCH(FG$2,$F$1:$EK$1,0),,4)))&gt;0,INDEX($F$4:$EK$109,MATCH(1,($A$4:$A$109=$EO4)*($B$4:$B$109=$EP4),0),MATCH(FG$2,$F$2:$EK$2,0))-SUM(OFFSET($E4,,MATCH(FG$2,$F$1:$EK$1,0),,4)),""),""),"")</f>
        <v/>
      </c>
      <c r="FH4" t="str" cm="1">
        <f t="array" aca="1" ref="FH4" ca="1">IF($EN4=1,IF(ISNUMBER(DY$4),IF(ABS(INDEX($F$4:$EK$109,MATCH(1,($A$4:$A$109=$EO4)*($B$4:$B$109=$EP4),0),MATCH(FH$2,$F$2:$EK$2,0))-SUM(OFFSET($E4,,MATCH(FH$2,$F$1:$EK$1,0),,4)))&gt;0,INDEX($F$4:$EK$109,MATCH(1,($A$4:$A$109=$EO4)*($B$4:$B$109=$EP4),0),MATCH(FH$2,$F$2:$EK$2,0))-SUM(OFFSET($E4,,MATCH(FH$2,$F$1:$EK$1,0),,4)),""),""),"")</f>
        <v/>
      </c>
      <c r="FI4" t="str" cm="1">
        <f t="array" aca="1" ref="FI4" ca="1">IF($EN4=1,IF(ISNUMBER(DZ$4),IF(ABS(INDEX($F$4:$EK$109,MATCH(1,($A$4:$A$109=$EO4)*($B$4:$B$109=$EP4),0),MATCH(FI$2,$F$2:$EK$2,0))-SUM(OFFSET($E4,,MATCH(FI$2,$F$1:$EK$1,0),,4)))&gt;0,INDEX($F$4:$EK$109,MATCH(1,($A$4:$A$109=$EO4)*($B$4:$B$109=$EP4),0),MATCH(FI$2,$F$2:$EK$2,0))-SUM(OFFSET($E4,,MATCH(FI$2,$F$1:$EK$1,0),,4)),""),""),"")</f>
        <v/>
      </c>
      <c r="FJ4" t="str" cm="1">
        <f t="array" aca="1" ref="FJ4" ca="1">IF($EN4=1,IF(ISNUMBER(EA$4),IF(ABS(INDEX($F$4:$EK$109,MATCH(1,($A$4:$A$109=$EO4)*($B$4:$B$109=$EP4),0),MATCH(FJ$2,$F$2:$EK$2,0))-SUM(OFFSET($E4,,MATCH(FJ$2,$F$1:$EK$1,0),,4)))&gt;0,INDEX($F$4:$EK$109,MATCH(1,($A$4:$A$109=$EO4)*($B$4:$B$109=$EP4),0),MATCH(FJ$2,$F$2:$EK$2,0))-SUM(OFFSET($E4,,MATCH(FJ$2,$F$1:$EK$1,0),,4)),""),""),"")</f>
        <v/>
      </c>
      <c r="FK4" t="str" cm="1">
        <f t="array" aca="1" ref="FK4" ca="1">IF($EN4=1,IF(ISNUMBER(EB$4),IF(ABS(INDEX($F$4:$EK$109,MATCH(1,($A$4:$A$109=$EO4)*($B$4:$B$109=$EP4),0),MATCH(FK$2,$F$2:$EK$2,0))-SUM(OFFSET($E4,,MATCH(FK$2,$F$1:$EK$1,0),,4)))&gt;0,INDEX($F$4:$EK$109,MATCH(1,($A$4:$A$109=$EO4)*($B$4:$B$109=$EP4),0),MATCH(FK$2,$F$2:$EK$2,0))-SUM(OFFSET($E4,,MATCH(FK$2,$F$1:$EK$1,0),,4)),""),""),"")</f>
        <v/>
      </c>
      <c r="FL4" t="str" cm="1">
        <f t="array" aca="1" ref="FL4" ca="1">IF($EN4=1,IF(ISNUMBER(EC$4),IF(ABS(INDEX($F$4:$EK$109,MATCH(1,($A$4:$A$109=$EO4)*($B$4:$B$109=$EP4),0),MATCH(FL$2,$F$2:$EK$2,0))-SUM(OFFSET($E4,,MATCH(FL$2,$F$1:$EK$1,0),,4)))&gt;0,INDEX($F$4:$EK$109,MATCH(1,($A$4:$A$109=$EO4)*($B$4:$B$109=$EP4),0),MATCH(FL$2,$F$2:$EK$2,0))-SUM(OFFSET($E4,,MATCH(FL$2,$F$1:$EK$1,0),,4)),""),""),"")</f>
        <v/>
      </c>
      <c r="FM4" t="str" cm="1">
        <f t="array" aca="1" ref="FM4" ca="1">IF($EN4=1,IF(ISNUMBER(ED$4),IF(ABS(INDEX($F$4:$EK$109,MATCH(1,($A$4:$A$109=$EO4)*($B$4:$B$109=$EP4),0),MATCH(FM$2,$F$2:$EK$2,0))-SUM(OFFSET($E4,,MATCH(FM$2,$F$1:$EK$1,0),,4)))&gt;0,INDEX($F$4:$EK$109,MATCH(1,($A$4:$A$109=$EO4)*($B$4:$B$109=$EP4),0),MATCH(FM$2,$F$2:$EK$2,0))-SUM(OFFSET($E4,,MATCH(FM$2,$F$1:$EK$1,0),,4)),""),""),"")</f>
        <v/>
      </c>
      <c r="FN4" t="str" cm="1">
        <f t="array" aca="1" ref="FN4" ca="1">IF($EN4=1,IF(ISNUMBER(EE$4),IF(ABS(INDEX($F$4:$EK$109,MATCH(1,($A$4:$A$109=$EO4)*($B$4:$B$109=$EP4),0),MATCH(FN$2,$F$2:$EK$2,0))-SUM(OFFSET($E4,,MATCH(FN$2,$F$1:$EK$1,0),,4)))&gt;0,INDEX($F$4:$EK$109,MATCH(1,($A$4:$A$109=$EO4)*($B$4:$B$109=$EP4),0),MATCH(FN$2,$F$2:$EK$2,0))-SUM(OFFSET($E4,,MATCH(FN$2,$F$1:$EK$1,0),,4)),""),""),"")</f>
        <v/>
      </c>
      <c r="FO4" t="str" cm="1">
        <f t="array" aca="1" ref="FO4" ca="1">IF($EN4=1,IF(ISNUMBER(EF$4),IF(ABS(INDEX($F$4:$EK$109,MATCH(1,($A$4:$A$109=$EO4)*($B$4:$B$109=$EP4),0),MATCH(FO$2,$F$2:$EK$2,0))-SUM(OFFSET($E4,,MATCH(FO$2,$F$1:$EK$1,0),,4)))&gt;0,INDEX($F$4:$EK$109,MATCH(1,($A$4:$A$109=$EO4)*($B$4:$B$109=$EP4),0),MATCH(FO$2,$F$2:$EK$2,0))-SUM(OFFSET($E4,,MATCH(FO$2,$F$1:$EK$1,0),,4)),""),""),"")</f>
        <v/>
      </c>
      <c r="FP4" t="str" cm="1">
        <f t="array" aca="1" ref="FP4" ca="1">IF($EN4=1,IF(ISNUMBER(EG$4),IF(ABS(INDEX($F$4:$EK$109,MATCH(1,($A$4:$A$109=$EO4)*($B$4:$B$109=$EP4),0),MATCH(FP$2,$F$2:$EK$2,0))-SUM(OFFSET($E4,,MATCH(FP$2,$F$1:$EK$1,0),,4)))&gt;0,INDEX($F$4:$EK$109,MATCH(1,($A$4:$A$109=$EO4)*($B$4:$B$109=$EP4),0),MATCH(FP$2,$F$2:$EK$2,0))-SUM(OFFSET($E4,,MATCH(FP$2,$F$1:$EK$1,0),,4)),""),""),"")</f>
        <v/>
      </c>
      <c r="FQ4" t="str" cm="1">
        <f t="array" aca="1" ref="FQ4" ca="1">IF($EN4=1,IF(ISNUMBER(EH$4),IF(ABS(INDEX($F$4:$EK$109,MATCH(1,($A$4:$A$109=$EO4)*($B$4:$B$109=$EP4),0),MATCH(FQ$2,$F$2:$EK$2,0))-SUM(OFFSET($E4,,MATCH(FQ$2,$F$1:$EK$1,0),,4)))&gt;0,INDEX($F$4:$EK$109,MATCH(1,($A$4:$A$109=$EO4)*($B$4:$B$109=$EP4),0),MATCH(FQ$2,$F$2:$EK$2,0))-SUM(OFFSET($E4,,MATCH(FQ$2,$F$1:$EK$1,0),,4)),""),""),"")</f>
        <v/>
      </c>
      <c r="FR4" t="str" cm="1">
        <f t="array" aca="1" ref="FR4" ca="1">IF($EN4=1,IF(ISNUMBER(EI$4),IF(ABS(INDEX($F$4:$EK$109,MATCH(1,($A$4:$A$109=$EO4)*($B$4:$B$109=$EP4),0),MATCH(FR$2,$F$2:$EK$2,0))-SUM(OFFSET($E4,,MATCH(FR$2,$F$1:$EK$1,0),,4)))&gt;0,INDEX($F$4:$EK$109,MATCH(1,($A$4:$A$109=$EO4)*($B$4:$B$109=$EP4),0),MATCH(FR$2,$F$2:$EK$2,0))-SUM(OFFSET($E4,,MATCH(FR$2,$F$1:$EK$1,0),,4)),""),""),"")</f>
        <v/>
      </c>
      <c r="FS4" t="str" cm="1">
        <f t="array" aca="1" ref="FS4" ca="1">IF($EN4=1,IF(ISNUMBER(EJ$4),IF(ABS(INDEX($F$4:$EK$109,MATCH(1,($A$4:$A$109=$EO4)*($B$4:$B$109=$EP4),0),MATCH(FS$2,$F$2:$EK$2,0))-SUM(OFFSET($E4,,MATCH(FS$2,$F$1:$EK$1,0),,4)))&gt;0,INDEX($F$4:$EK$109,MATCH(1,($A$4:$A$109=$EO4)*($B$4:$B$109=$EP4),0),MATCH(FS$2,$F$2:$EK$2,0))-SUM(OFFSET($E4,,MATCH(FS$2,$F$1:$EK$1,0),,4)),""),""),"")</f>
        <v/>
      </c>
      <c r="FT4" t="str" cm="1">
        <f t="array" aca="1" ref="FT4" ca="1">IF($EN4=1,IF(ISNUMBER(EK$4),IF(ABS(INDEX($F$4:$EK$109,MATCH(1,($A$4:$A$109=$EO4)*($B$4:$B$109=$EP4),0),MATCH(FT$2,$F$2:$EK$2,0))-SUM(OFFSET($E4,,MATCH(FT$2,$F$1:$EK$1,0),,4)))&gt;0,INDEX($F$4:$EK$109,MATCH(1,($A$4:$A$109=$EO4)*($B$4:$B$109=$EP4),0),MATCH(FT$2,$F$2:$EK$2,0))-SUM(OFFSET($E4,,MATCH(FT$2,$F$1:$EK$1,0),,4)),""),""),"")</f>
        <v/>
      </c>
    </row>
    <row r="5" spans="1:176" x14ac:dyDescent="0.25">
      <c r="A5" t="s">
        <v>132</v>
      </c>
      <c r="B5" t="s">
        <v>133</v>
      </c>
      <c r="EN5">
        <v>1</v>
      </c>
      <c r="EO5" t="str">
        <f t="shared" ref="EO5:EP68" si="8">A5</f>
        <v>p&amp;l</v>
      </c>
      <c r="EP5" t="str">
        <f t="shared" si="7"/>
        <v>costOfRevenue</v>
      </c>
      <c r="ET5" t="str" cm="1">
        <f t="array" aca="1" ref="ET5" ca="1">IF($EN5=1,IF(ISNUMBER(DK$4),IF(ABS(INDEX($F$4:$EK$109,MATCH(1,($A$4:$A$109=$EO5)*($B$4:$B$109=$EP5),0),MATCH(ET$2,$F$2:$EK$2,0))-SUM(OFFSET($E5,,MATCH(ET$2,$F$1:$EK$1,0),,4)))&gt;0,INDEX($F$4:$EK$109,MATCH(1,($A$4:$A$109=$EO5)*($B$4:$B$109=$EP5),0),MATCH(ET$2,$F$2:$EK$2,0))-SUM(OFFSET($E5,,MATCH(ET$2,$F$1:$EK$1,0),,4)),""),""),"")</f>
        <v/>
      </c>
      <c r="EU5" t="str" cm="1">
        <f t="array" aca="1" ref="EU5" ca="1">IF($EN5=1,IF(ISNUMBER(DL$4),IF(ABS(INDEX($F$4:$EK$109,MATCH(1,($A$4:$A$109=$EO5)*($B$4:$B$109=$EP5),0),MATCH(EU$2,$F$2:$EK$2,0))-SUM(OFFSET($E5,,MATCH(EU$2,$F$1:$EK$1,0),,4)))&gt;0,INDEX($F$4:$EK$109,MATCH(1,($A$4:$A$109=$EO5)*($B$4:$B$109=$EP5),0),MATCH(EU$2,$F$2:$EK$2,0))-SUM(OFFSET($E5,,MATCH(EU$2,$F$1:$EK$1,0),,4)),""),""),"")</f>
        <v/>
      </c>
      <c r="EV5" t="str" cm="1">
        <f t="array" aca="1" ref="EV5" ca="1">IF($EN5=1,IF(ISNUMBER(DM$4),IF(ABS(INDEX($F$4:$EK$109,MATCH(1,($A$4:$A$109=$EO5)*($B$4:$B$109=$EP5),0),MATCH(EV$2,$F$2:$EK$2,0))-SUM(OFFSET($E5,,MATCH(EV$2,$F$1:$EK$1,0),,4)))&gt;0,INDEX($F$4:$EK$109,MATCH(1,($A$4:$A$109=$EO5)*($B$4:$B$109=$EP5),0),MATCH(EV$2,$F$2:$EK$2,0))-SUM(OFFSET($E5,,MATCH(EV$2,$F$1:$EK$1,0),,4)),""),""),"")</f>
        <v/>
      </c>
      <c r="EW5" t="str" cm="1">
        <f t="array" aca="1" ref="EW5" ca="1">IF($EN5=1,IF(ISNUMBER(DN$4),IF(ABS(INDEX($F$4:$EK$109,MATCH(1,($A$4:$A$109=$EO5)*($B$4:$B$109=$EP5),0),MATCH(EW$2,$F$2:$EK$2,0))-SUM(OFFSET($E5,,MATCH(EW$2,$F$1:$EK$1,0),,4)))&gt;0,INDEX($F$4:$EK$109,MATCH(1,($A$4:$A$109=$EO5)*($B$4:$B$109=$EP5),0),MATCH(EW$2,$F$2:$EK$2,0))-SUM(OFFSET($E5,,MATCH(EW$2,$F$1:$EK$1,0),,4)),""),""),"")</f>
        <v/>
      </c>
      <c r="EX5" t="str" cm="1">
        <f t="array" aca="1" ref="EX5" ca="1">IF($EN5=1,IF(ISNUMBER(DO$4),IF(ABS(INDEX($F$4:$EK$109,MATCH(1,($A$4:$A$109=$EO5)*($B$4:$B$109=$EP5),0),MATCH(EX$2,$F$2:$EK$2,0))-SUM(OFFSET($E5,,MATCH(EX$2,$F$1:$EK$1,0),,4)))&gt;0,INDEX($F$4:$EK$109,MATCH(1,($A$4:$A$109=$EO5)*($B$4:$B$109=$EP5),0),MATCH(EX$2,$F$2:$EK$2,0))-SUM(OFFSET($E5,,MATCH(EX$2,$F$1:$EK$1,0),,4)),""),""),"")</f>
        <v/>
      </c>
      <c r="EY5" t="str" cm="1">
        <f t="array" aca="1" ref="EY5" ca="1">IF($EN5=1,IF(ISNUMBER(DP$4),IF(ABS(INDEX($F$4:$EK$109,MATCH(1,($A$4:$A$109=$EO5)*($B$4:$B$109=$EP5),0),MATCH(EY$2,$F$2:$EK$2,0))-SUM(OFFSET($E5,,MATCH(EY$2,$F$1:$EK$1,0),,4)))&gt;0,INDEX($F$4:$EK$109,MATCH(1,($A$4:$A$109=$EO5)*($B$4:$B$109=$EP5),0),MATCH(EY$2,$F$2:$EK$2,0))-SUM(OFFSET($E5,,MATCH(EY$2,$F$1:$EK$1,0),,4)),""),""),"")</f>
        <v/>
      </c>
      <c r="EZ5" t="str" cm="1">
        <f t="array" aca="1" ref="EZ5" ca="1">IF($EN5=1,IF(ISNUMBER(DQ$4),IF(ABS(INDEX($F$4:$EK$109,MATCH(1,($A$4:$A$109=$EO5)*($B$4:$B$109=$EP5),0),MATCH(EZ$2,$F$2:$EK$2,0))-SUM(OFFSET($E5,,MATCH(EZ$2,$F$1:$EK$1,0),,4)))&gt;0,INDEX($F$4:$EK$109,MATCH(1,($A$4:$A$109=$EO5)*($B$4:$B$109=$EP5),0),MATCH(EZ$2,$F$2:$EK$2,0))-SUM(OFFSET($E5,,MATCH(EZ$2,$F$1:$EK$1,0),,4)),""),""),"")</f>
        <v/>
      </c>
      <c r="FA5" t="str" cm="1">
        <f t="array" aca="1" ref="FA5" ca="1">IF($EN5=1,IF(ISNUMBER(DR$4),IF(ABS(INDEX($F$4:$EK$109,MATCH(1,($A$4:$A$109=$EO5)*($B$4:$B$109=$EP5),0),MATCH(FA$2,$F$2:$EK$2,0))-SUM(OFFSET($E5,,MATCH(FA$2,$F$1:$EK$1,0),,4)))&gt;0,INDEX($F$4:$EK$109,MATCH(1,($A$4:$A$109=$EO5)*($B$4:$B$109=$EP5),0),MATCH(FA$2,$F$2:$EK$2,0))-SUM(OFFSET($E5,,MATCH(FA$2,$F$1:$EK$1,0),,4)),""),""),"")</f>
        <v/>
      </c>
      <c r="FB5" t="str" cm="1">
        <f t="array" aca="1" ref="FB5" ca="1">IF($EN5=1,IF(ISNUMBER(DS$4),IF(ABS(INDEX($F$4:$EK$109,MATCH(1,($A$4:$A$109=$EO5)*($B$4:$B$109=$EP5),0),MATCH(FB$2,$F$2:$EK$2,0))-SUM(OFFSET($E5,,MATCH(FB$2,$F$1:$EK$1,0),,4)))&gt;0,INDEX($F$4:$EK$109,MATCH(1,($A$4:$A$109=$EO5)*($B$4:$B$109=$EP5),0),MATCH(FB$2,$F$2:$EK$2,0))-SUM(OFFSET($E5,,MATCH(FB$2,$F$1:$EK$1,0),,4)),""),""),"")</f>
        <v/>
      </c>
      <c r="FC5" t="str" cm="1">
        <f t="array" aca="1" ref="FC5" ca="1">IF($EN5=1,IF(ISNUMBER(DT$4),IF(ABS(INDEX($F$4:$EK$109,MATCH(1,($A$4:$A$109=$EO5)*($B$4:$B$109=$EP5),0),MATCH(FC$2,$F$2:$EK$2,0))-SUM(OFFSET($E5,,MATCH(FC$2,$F$1:$EK$1,0),,4)))&gt;0,INDEX($F$4:$EK$109,MATCH(1,($A$4:$A$109=$EO5)*($B$4:$B$109=$EP5),0),MATCH(FC$2,$F$2:$EK$2,0))-SUM(OFFSET($E5,,MATCH(FC$2,$F$1:$EK$1,0),,4)),""),""),"")</f>
        <v/>
      </c>
      <c r="FD5" t="str" cm="1">
        <f t="array" aca="1" ref="FD5" ca="1">IF($EN5=1,IF(ISNUMBER(DU$4),IF(ABS(INDEX($F$4:$EK$109,MATCH(1,($A$4:$A$109=$EO5)*($B$4:$B$109=$EP5),0),MATCH(FD$2,$F$2:$EK$2,0))-SUM(OFFSET($E5,,MATCH(FD$2,$F$1:$EK$1,0),,4)))&gt;0,INDEX($F$4:$EK$109,MATCH(1,($A$4:$A$109=$EO5)*($B$4:$B$109=$EP5),0),MATCH(FD$2,$F$2:$EK$2,0))-SUM(OFFSET($E5,,MATCH(FD$2,$F$1:$EK$1,0),,4)),""),""),"")</f>
        <v/>
      </c>
      <c r="FE5" t="str" cm="1">
        <f t="array" aca="1" ref="FE5" ca="1">IF($EN5=1,IF(ISNUMBER(DV$4),IF(ABS(INDEX($F$4:$EK$109,MATCH(1,($A$4:$A$109=$EO5)*($B$4:$B$109=$EP5),0),MATCH(FE$2,$F$2:$EK$2,0))-SUM(OFFSET($E5,,MATCH(FE$2,$F$1:$EK$1,0),,4)))&gt;0,INDEX($F$4:$EK$109,MATCH(1,($A$4:$A$109=$EO5)*($B$4:$B$109=$EP5),0),MATCH(FE$2,$F$2:$EK$2,0))-SUM(OFFSET($E5,,MATCH(FE$2,$F$1:$EK$1,0),,4)),""),""),"")</f>
        <v/>
      </c>
      <c r="FF5" t="str" cm="1">
        <f t="array" aca="1" ref="FF5" ca="1">IF($EN5=1,IF(ISNUMBER(DW$4),IF(ABS(INDEX($F$4:$EK$109,MATCH(1,($A$4:$A$109=$EO5)*($B$4:$B$109=$EP5),0),MATCH(FF$2,$F$2:$EK$2,0))-SUM(OFFSET($E5,,MATCH(FF$2,$F$1:$EK$1,0),,4)))&gt;0,INDEX($F$4:$EK$109,MATCH(1,($A$4:$A$109=$EO5)*($B$4:$B$109=$EP5),0),MATCH(FF$2,$F$2:$EK$2,0))-SUM(OFFSET($E5,,MATCH(FF$2,$F$1:$EK$1,0),,4)),""),""),"")</f>
        <v/>
      </c>
      <c r="FG5" t="str" cm="1">
        <f t="array" aca="1" ref="FG5" ca="1">IF($EN5=1,IF(ISNUMBER(DX$4),IF(ABS(INDEX($F$4:$EK$109,MATCH(1,($A$4:$A$109=$EO5)*($B$4:$B$109=$EP5),0),MATCH(FG$2,$F$2:$EK$2,0))-SUM(OFFSET($E5,,MATCH(FG$2,$F$1:$EK$1,0),,4)))&gt;0,INDEX($F$4:$EK$109,MATCH(1,($A$4:$A$109=$EO5)*($B$4:$B$109=$EP5),0),MATCH(FG$2,$F$2:$EK$2,0))-SUM(OFFSET($E5,,MATCH(FG$2,$F$1:$EK$1,0),,4)),""),""),"")</f>
        <v/>
      </c>
      <c r="FH5" t="str" cm="1">
        <f t="array" aca="1" ref="FH5" ca="1">IF($EN5=1,IF(ISNUMBER(DY$4),IF(ABS(INDEX($F$4:$EK$109,MATCH(1,($A$4:$A$109=$EO5)*($B$4:$B$109=$EP5),0),MATCH(FH$2,$F$2:$EK$2,0))-SUM(OFFSET($E5,,MATCH(FH$2,$F$1:$EK$1,0),,4)))&gt;0,INDEX($F$4:$EK$109,MATCH(1,($A$4:$A$109=$EO5)*($B$4:$B$109=$EP5),0),MATCH(FH$2,$F$2:$EK$2,0))-SUM(OFFSET($E5,,MATCH(FH$2,$F$1:$EK$1,0),,4)),""),""),"")</f>
        <v/>
      </c>
      <c r="FI5" t="str" cm="1">
        <f t="array" aca="1" ref="FI5" ca="1">IF($EN5=1,IF(ISNUMBER(DZ$4),IF(ABS(INDEX($F$4:$EK$109,MATCH(1,($A$4:$A$109=$EO5)*($B$4:$B$109=$EP5),0),MATCH(FI$2,$F$2:$EK$2,0))-SUM(OFFSET($E5,,MATCH(FI$2,$F$1:$EK$1,0),,4)))&gt;0,INDEX($F$4:$EK$109,MATCH(1,($A$4:$A$109=$EO5)*($B$4:$B$109=$EP5),0),MATCH(FI$2,$F$2:$EK$2,0))-SUM(OFFSET($E5,,MATCH(FI$2,$F$1:$EK$1,0),,4)),""),""),"")</f>
        <v/>
      </c>
      <c r="FJ5" t="str" cm="1">
        <f t="array" aca="1" ref="FJ5" ca="1">IF($EN5=1,IF(ISNUMBER(EA$4),IF(ABS(INDEX($F$4:$EK$109,MATCH(1,($A$4:$A$109=$EO5)*($B$4:$B$109=$EP5),0),MATCH(FJ$2,$F$2:$EK$2,0))-SUM(OFFSET($E5,,MATCH(FJ$2,$F$1:$EK$1,0),,4)))&gt;0,INDEX($F$4:$EK$109,MATCH(1,($A$4:$A$109=$EO5)*($B$4:$B$109=$EP5),0),MATCH(FJ$2,$F$2:$EK$2,0))-SUM(OFFSET($E5,,MATCH(FJ$2,$F$1:$EK$1,0),,4)),""),""),"")</f>
        <v/>
      </c>
      <c r="FK5" t="str" cm="1">
        <f t="array" aca="1" ref="FK5" ca="1">IF($EN5=1,IF(ISNUMBER(EB$4),IF(ABS(INDEX($F$4:$EK$109,MATCH(1,($A$4:$A$109=$EO5)*($B$4:$B$109=$EP5),0),MATCH(FK$2,$F$2:$EK$2,0))-SUM(OFFSET($E5,,MATCH(FK$2,$F$1:$EK$1,0),,4)))&gt;0,INDEX($F$4:$EK$109,MATCH(1,($A$4:$A$109=$EO5)*($B$4:$B$109=$EP5),0),MATCH(FK$2,$F$2:$EK$2,0))-SUM(OFFSET($E5,,MATCH(FK$2,$F$1:$EK$1,0),,4)),""),""),"")</f>
        <v/>
      </c>
      <c r="FL5" t="str" cm="1">
        <f t="array" aca="1" ref="FL5" ca="1">IF($EN5=1,IF(ISNUMBER(EC$4),IF(ABS(INDEX($F$4:$EK$109,MATCH(1,($A$4:$A$109=$EO5)*($B$4:$B$109=$EP5),0),MATCH(FL$2,$F$2:$EK$2,0))-SUM(OFFSET($E5,,MATCH(FL$2,$F$1:$EK$1,0),,4)))&gt;0,INDEX($F$4:$EK$109,MATCH(1,($A$4:$A$109=$EO5)*($B$4:$B$109=$EP5),0),MATCH(FL$2,$F$2:$EK$2,0))-SUM(OFFSET($E5,,MATCH(FL$2,$F$1:$EK$1,0),,4)),""),""),"")</f>
        <v/>
      </c>
      <c r="FM5" t="str" cm="1">
        <f t="array" aca="1" ref="FM5" ca="1">IF($EN5=1,IF(ISNUMBER(ED$4),IF(ABS(INDEX($F$4:$EK$109,MATCH(1,($A$4:$A$109=$EO5)*($B$4:$B$109=$EP5),0),MATCH(FM$2,$F$2:$EK$2,0))-SUM(OFFSET($E5,,MATCH(FM$2,$F$1:$EK$1,0),,4)))&gt;0,INDEX($F$4:$EK$109,MATCH(1,($A$4:$A$109=$EO5)*($B$4:$B$109=$EP5),0),MATCH(FM$2,$F$2:$EK$2,0))-SUM(OFFSET($E5,,MATCH(FM$2,$F$1:$EK$1,0),,4)),""),""),"")</f>
        <v/>
      </c>
      <c r="FN5" t="str" cm="1">
        <f t="array" aca="1" ref="FN5" ca="1">IF($EN5=1,IF(ISNUMBER(EE$4),IF(ABS(INDEX($F$4:$EK$109,MATCH(1,($A$4:$A$109=$EO5)*($B$4:$B$109=$EP5),0),MATCH(FN$2,$F$2:$EK$2,0))-SUM(OFFSET($E5,,MATCH(FN$2,$F$1:$EK$1,0),,4)))&gt;0,INDEX($F$4:$EK$109,MATCH(1,($A$4:$A$109=$EO5)*($B$4:$B$109=$EP5),0),MATCH(FN$2,$F$2:$EK$2,0))-SUM(OFFSET($E5,,MATCH(FN$2,$F$1:$EK$1,0),,4)),""),""),"")</f>
        <v/>
      </c>
      <c r="FO5" t="str" cm="1">
        <f t="array" aca="1" ref="FO5" ca="1">IF($EN5=1,IF(ISNUMBER(EF$4),IF(ABS(INDEX($F$4:$EK$109,MATCH(1,($A$4:$A$109=$EO5)*($B$4:$B$109=$EP5),0),MATCH(FO$2,$F$2:$EK$2,0))-SUM(OFFSET($E5,,MATCH(FO$2,$F$1:$EK$1,0),,4)))&gt;0,INDEX($F$4:$EK$109,MATCH(1,($A$4:$A$109=$EO5)*($B$4:$B$109=$EP5),0),MATCH(FO$2,$F$2:$EK$2,0))-SUM(OFFSET($E5,,MATCH(FO$2,$F$1:$EK$1,0),,4)),""),""),"")</f>
        <v/>
      </c>
      <c r="FP5" t="str" cm="1">
        <f t="array" aca="1" ref="FP5" ca="1">IF($EN5=1,IF(ISNUMBER(EG$4),IF(ABS(INDEX($F$4:$EK$109,MATCH(1,($A$4:$A$109=$EO5)*($B$4:$B$109=$EP5),0),MATCH(FP$2,$F$2:$EK$2,0))-SUM(OFFSET($E5,,MATCH(FP$2,$F$1:$EK$1,0),,4)))&gt;0,INDEX($F$4:$EK$109,MATCH(1,($A$4:$A$109=$EO5)*($B$4:$B$109=$EP5),0),MATCH(FP$2,$F$2:$EK$2,0))-SUM(OFFSET($E5,,MATCH(FP$2,$F$1:$EK$1,0),,4)),""),""),"")</f>
        <v/>
      </c>
      <c r="FQ5" t="str" cm="1">
        <f t="array" aca="1" ref="FQ5" ca="1">IF($EN5=1,IF(ISNUMBER(EH$4),IF(ABS(INDEX($F$4:$EK$109,MATCH(1,($A$4:$A$109=$EO5)*($B$4:$B$109=$EP5),0),MATCH(FQ$2,$F$2:$EK$2,0))-SUM(OFFSET($E5,,MATCH(FQ$2,$F$1:$EK$1,0),,4)))&gt;0,INDEX($F$4:$EK$109,MATCH(1,($A$4:$A$109=$EO5)*($B$4:$B$109=$EP5),0),MATCH(FQ$2,$F$2:$EK$2,0))-SUM(OFFSET($E5,,MATCH(FQ$2,$F$1:$EK$1,0),,4)),""),""),"")</f>
        <v/>
      </c>
      <c r="FR5" t="str" cm="1">
        <f t="array" aca="1" ref="FR5" ca="1">IF($EN5=1,IF(ISNUMBER(EI$4),IF(ABS(INDEX($F$4:$EK$109,MATCH(1,($A$4:$A$109=$EO5)*($B$4:$B$109=$EP5),0),MATCH(FR$2,$F$2:$EK$2,0))-SUM(OFFSET($E5,,MATCH(FR$2,$F$1:$EK$1,0),,4)))&gt;0,INDEX($F$4:$EK$109,MATCH(1,($A$4:$A$109=$EO5)*($B$4:$B$109=$EP5),0),MATCH(FR$2,$F$2:$EK$2,0))-SUM(OFFSET($E5,,MATCH(FR$2,$F$1:$EK$1,0),,4)),""),""),"")</f>
        <v/>
      </c>
      <c r="FS5" t="str" cm="1">
        <f t="array" aca="1" ref="FS5" ca="1">IF($EN5=1,IF(ISNUMBER(EJ$4),IF(ABS(INDEX($F$4:$EK$109,MATCH(1,($A$4:$A$109=$EO5)*($B$4:$B$109=$EP5),0),MATCH(FS$2,$F$2:$EK$2,0))-SUM(OFFSET($E5,,MATCH(FS$2,$F$1:$EK$1,0),,4)))&gt;0,INDEX($F$4:$EK$109,MATCH(1,($A$4:$A$109=$EO5)*($B$4:$B$109=$EP5),0),MATCH(FS$2,$F$2:$EK$2,0))-SUM(OFFSET($E5,,MATCH(FS$2,$F$1:$EK$1,0),,4)),""),""),"")</f>
        <v/>
      </c>
      <c r="FT5" t="str" cm="1">
        <f t="array" aca="1" ref="FT5" ca="1">IF($EN5=1,IF(ISNUMBER(EK$4),IF(ABS(INDEX($F$4:$EK$109,MATCH(1,($A$4:$A$109=$EO5)*($B$4:$B$109=$EP5),0),MATCH(FT$2,$F$2:$EK$2,0))-SUM(OFFSET($E5,,MATCH(FT$2,$F$1:$EK$1,0),,4)))&gt;0,INDEX($F$4:$EK$109,MATCH(1,($A$4:$A$109=$EO5)*($B$4:$B$109=$EP5),0),MATCH(FT$2,$F$2:$EK$2,0))-SUM(OFFSET($E5,,MATCH(FT$2,$F$1:$EK$1,0),,4)),""),""),"")</f>
        <v/>
      </c>
    </row>
    <row r="6" spans="1:176" x14ac:dyDescent="0.25">
      <c r="A6" t="s">
        <v>132</v>
      </c>
      <c r="B6" t="s">
        <v>89</v>
      </c>
      <c r="EN6">
        <v>1</v>
      </c>
      <c r="EO6" t="str">
        <f t="shared" si="8"/>
        <v>p&amp;l</v>
      </c>
      <c r="EP6" t="str">
        <f t="shared" si="7"/>
        <v>grossProfit</v>
      </c>
      <c r="ET6" t="str" cm="1">
        <f t="array" aca="1" ref="ET6" ca="1">IF($EN6=1,IF(ISNUMBER(DK$4),IF(ABS(INDEX($F$4:$EK$109,MATCH(1,($A$4:$A$109=$EO6)*($B$4:$B$109=$EP6),0),MATCH(ET$2,$F$2:$EK$2,0))-SUM(OFFSET($E6,,MATCH(ET$2,$F$1:$EK$1,0),,4)))&gt;0,INDEX($F$4:$EK$109,MATCH(1,($A$4:$A$109=$EO6)*($B$4:$B$109=$EP6),0),MATCH(ET$2,$F$2:$EK$2,0))-SUM(OFFSET($E6,,MATCH(ET$2,$F$1:$EK$1,0),,4)),""),""),"")</f>
        <v/>
      </c>
      <c r="EU6" t="str" cm="1">
        <f t="array" aca="1" ref="EU6" ca="1">IF($EN6=1,IF(ISNUMBER(DL$4),IF(ABS(INDEX($F$4:$EK$109,MATCH(1,($A$4:$A$109=$EO6)*($B$4:$B$109=$EP6),0),MATCH(EU$2,$F$2:$EK$2,0))-SUM(OFFSET($E6,,MATCH(EU$2,$F$1:$EK$1,0),,4)))&gt;0,INDEX($F$4:$EK$109,MATCH(1,($A$4:$A$109=$EO6)*($B$4:$B$109=$EP6),0),MATCH(EU$2,$F$2:$EK$2,0))-SUM(OFFSET($E6,,MATCH(EU$2,$F$1:$EK$1,0),,4)),""),""),"")</f>
        <v/>
      </c>
      <c r="EV6" t="str" cm="1">
        <f t="array" aca="1" ref="EV6" ca="1">IF($EN6=1,IF(ISNUMBER(DM$4),IF(ABS(INDEX($F$4:$EK$109,MATCH(1,($A$4:$A$109=$EO6)*($B$4:$B$109=$EP6),0),MATCH(EV$2,$F$2:$EK$2,0))-SUM(OFFSET($E6,,MATCH(EV$2,$F$1:$EK$1,0),,4)))&gt;0,INDEX($F$4:$EK$109,MATCH(1,($A$4:$A$109=$EO6)*($B$4:$B$109=$EP6),0),MATCH(EV$2,$F$2:$EK$2,0))-SUM(OFFSET($E6,,MATCH(EV$2,$F$1:$EK$1,0),,4)),""),""),"")</f>
        <v/>
      </c>
      <c r="EW6" t="str" cm="1">
        <f t="array" aca="1" ref="EW6" ca="1">IF($EN6=1,IF(ISNUMBER(DN$4),IF(ABS(INDEX($F$4:$EK$109,MATCH(1,($A$4:$A$109=$EO6)*($B$4:$B$109=$EP6),0),MATCH(EW$2,$F$2:$EK$2,0))-SUM(OFFSET($E6,,MATCH(EW$2,$F$1:$EK$1,0),,4)))&gt;0,INDEX($F$4:$EK$109,MATCH(1,($A$4:$A$109=$EO6)*($B$4:$B$109=$EP6),0),MATCH(EW$2,$F$2:$EK$2,0))-SUM(OFFSET($E6,,MATCH(EW$2,$F$1:$EK$1,0),,4)),""),""),"")</f>
        <v/>
      </c>
      <c r="EX6" t="str" cm="1">
        <f t="array" aca="1" ref="EX6" ca="1">IF($EN6=1,IF(ISNUMBER(DO$4),IF(ABS(INDEX($F$4:$EK$109,MATCH(1,($A$4:$A$109=$EO6)*($B$4:$B$109=$EP6),0),MATCH(EX$2,$F$2:$EK$2,0))-SUM(OFFSET($E6,,MATCH(EX$2,$F$1:$EK$1,0),,4)))&gt;0,INDEX($F$4:$EK$109,MATCH(1,($A$4:$A$109=$EO6)*($B$4:$B$109=$EP6),0),MATCH(EX$2,$F$2:$EK$2,0))-SUM(OFFSET($E6,,MATCH(EX$2,$F$1:$EK$1,0),,4)),""),""),"")</f>
        <v/>
      </c>
      <c r="EY6" t="str" cm="1">
        <f t="array" aca="1" ref="EY6" ca="1">IF($EN6=1,IF(ISNUMBER(DP$4),IF(ABS(INDEX($F$4:$EK$109,MATCH(1,($A$4:$A$109=$EO6)*($B$4:$B$109=$EP6),0),MATCH(EY$2,$F$2:$EK$2,0))-SUM(OFFSET($E6,,MATCH(EY$2,$F$1:$EK$1,0),,4)))&gt;0,INDEX($F$4:$EK$109,MATCH(1,($A$4:$A$109=$EO6)*($B$4:$B$109=$EP6),0),MATCH(EY$2,$F$2:$EK$2,0))-SUM(OFFSET($E6,,MATCH(EY$2,$F$1:$EK$1,0),,4)),""),""),"")</f>
        <v/>
      </c>
      <c r="EZ6" t="str" cm="1">
        <f t="array" aca="1" ref="EZ6" ca="1">IF($EN6=1,IF(ISNUMBER(DQ$4),IF(ABS(INDEX($F$4:$EK$109,MATCH(1,($A$4:$A$109=$EO6)*($B$4:$B$109=$EP6),0),MATCH(EZ$2,$F$2:$EK$2,0))-SUM(OFFSET($E6,,MATCH(EZ$2,$F$1:$EK$1,0),,4)))&gt;0,INDEX($F$4:$EK$109,MATCH(1,($A$4:$A$109=$EO6)*($B$4:$B$109=$EP6),0),MATCH(EZ$2,$F$2:$EK$2,0))-SUM(OFFSET($E6,,MATCH(EZ$2,$F$1:$EK$1,0),,4)),""),""),"")</f>
        <v/>
      </c>
      <c r="FA6" t="str" cm="1">
        <f t="array" aca="1" ref="FA6" ca="1">IF($EN6=1,IF(ISNUMBER(DR$4),IF(ABS(INDEX($F$4:$EK$109,MATCH(1,($A$4:$A$109=$EO6)*($B$4:$B$109=$EP6),0),MATCH(FA$2,$F$2:$EK$2,0))-SUM(OFFSET($E6,,MATCH(FA$2,$F$1:$EK$1,0),,4)))&gt;0,INDEX($F$4:$EK$109,MATCH(1,($A$4:$A$109=$EO6)*($B$4:$B$109=$EP6),0),MATCH(FA$2,$F$2:$EK$2,0))-SUM(OFFSET($E6,,MATCH(FA$2,$F$1:$EK$1,0),,4)),""),""),"")</f>
        <v/>
      </c>
      <c r="FB6" t="str" cm="1">
        <f t="array" aca="1" ref="FB6" ca="1">IF($EN6=1,IF(ISNUMBER(DS$4),IF(ABS(INDEX($F$4:$EK$109,MATCH(1,($A$4:$A$109=$EO6)*($B$4:$B$109=$EP6),0),MATCH(FB$2,$F$2:$EK$2,0))-SUM(OFFSET($E6,,MATCH(FB$2,$F$1:$EK$1,0),,4)))&gt;0,INDEX($F$4:$EK$109,MATCH(1,($A$4:$A$109=$EO6)*($B$4:$B$109=$EP6),0),MATCH(FB$2,$F$2:$EK$2,0))-SUM(OFFSET($E6,,MATCH(FB$2,$F$1:$EK$1,0),,4)),""),""),"")</f>
        <v/>
      </c>
      <c r="FC6" t="str" cm="1">
        <f t="array" aca="1" ref="FC6" ca="1">IF($EN6=1,IF(ISNUMBER(DT$4),IF(ABS(INDEX($F$4:$EK$109,MATCH(1,($A$4:$A$109=$EO6)*($B$4:$B$109=$EP6),0),MATCH(FC$2,$F$2:$EK$2,0))-SUM(OFFSET($E6,,MATCH(FC$2,$F$1:$EK$1,0),,4)))&gt;0,INDEX($F$4:$EK$109,MATCH(1,($A$4:$A$109=$EO6)*($B$4:$B$109=$EP6),0),MATCH(FC$2,$F$2:$EK$2,0))-SUM(OFFSET($E6,,MATCH(FC$2,$F$1:$EK$1,0),,4)),""),""),"")</f>
        <v/>
      </c>
      <c r="FD6" t="str" cm="1">
        <f t="array" aca="1" ref="FD6" ca="1">IF($EN6=1,IF(ISNUMBER(DU$4),IF(ABS(INDEX($F$4:$EK$109,MATCH(1,($A$4:$A$109=$EO6)*($B$4:$B$109=$EP6),0),MATCH(FD$2,$F$2:$EK$2,0))-SUM(OFFSET($E6,,MATCH(FD$2,$F$1:$EK$1,0),,4)))&gt;0,INDEX($F$4:$EK$109,MATCH(1,($A$4:$A$109=$EO6)*($B$4:$B$109=$EP6),0),MATCH(FD$2,$F$2:$EK$2,0))-SUM(OFFSET($E6,,MATCH(FD$2,$F$1:$EK$1,0),,4)),""),""),"")</f>
        <v/>
      </c>
      <c r="FE6" t="str" cm="1">
        <f t="array" aca="1" ref="FE6" ca="1">IF($EN6=1,IF(ISNUMBER(DV$4),IF(ABS(INDEX($F$4:$EK$109,MATCH(1,($A$4:$A$109=$EO6)*($B$4:$B$109=$EP6),0),MATCH(FE$2,$F$2:$EK$2,0))-SUM(OFFSET($E6,,MATCH(FE$2,$F$1:$EK$1,0),,4)))&gt;0,INDEX($F$4:$EK$109,MATCH(1,($A$4:$A$109=$EO6)*($B$4:$B$109=$EP6),0),MATCH(FE$2,$F$2:$EK$2,0))-SUM(OFFSET($E6,,MATCH(FE$2,$F$1:$EK$1,0),,4)),""),""),"")</f>
        <v/>
      </c>
      <c r="FF6" t="str" cm="1">
        <f t="array" aca="1" ref="FF6" ca="1">IF($EN6=1,IF(ISNUMBER(DW$4),IF(ABS(INDEX($F$4:$EK$109,MATCH(1,($A$4:$A$109=$EO6)*($B$4:$B$109=$EP6),0),MATCH(FF$2,$F$2:$EK$2,0))-SUM(OFFSET($E6,,MATCH(FF$2,$F$1:$EK$1,0),,4)))&gt;0,INDEX($F$4:$EK$109,MATCH(1,($A$4:$A$109=$EO6)*($B$4:$B$109=$EP6),0),MATCH(FF$2,$F$2:$EK$2,0))-SUM(OFFSET($E6,,MATCH(FF$2,$F$1:$EK$1,0),,4)),""),""),"")</f>
        <v/>
      </c>
      <c r="FG6" t="str" cm="1">
        <f t="array" aca="1" ref="FG6" ca="1">IF($EN6=1,IF(ISNUMBER(DX$4),IF(ABS(INDEX($F$4:$EK$109,MATCH(1,($A$4:$A$109=$EO6)*($B$4:$B$109=$EP6),0),MATCH(FG$2,$F$2:$EK$2,0))-SUM(OFFSET($E6,,MATCH(FG$2,$F$1:$EK$1,0),,4)))&gt;0,INDEX($F$4:$EK$109,MATCH(1,($A$4:$A$109=$EO6)*($B$4:$B$109=$EP6),0),MATCH(FG$2,$F$2:$EK$2,0))-SUM(OFFSET($E6,,MATCH(FG$2,$F$1:$EK$1,0),,4)),""),""),"")</f>
        <v/>
      </c>
      <c r="FH6" t="str" cm="1">
        <f t="array" aca="1" ref="FH6" ca="1">IF($EN6=1,IF(ISNUMBER(DY$4),IF(ABS(INDEX($F$4:$EK$109,MATCH(1,($A$4:$A$109=$EO6)*($B$4:$B$109=$EP6),0),MATCH(FH$2,$F$2:$EK$2,0))-SUM(OFFSET($E6,,MATCH(FH$2,$F$1:$EK$1,0),,4)))&gt;0,INDEX($F$4:$EK$109,MATCH(1,($A$4:$A$109=$EO6)*($B$4:$B$109=$EP6),0),MATCH(FH$2,$F$2:$EK$2,0))-SUM(OFFSET($E6,,MATCH(FH$2,$F$1:$EK$1,0),,4)),""),""),"")</f>
        <v/>
      </c>
      <c r="FI6" t="str" cm="1">
        <f t="array" aca="1" ref="FI6" ca="1">IF($EN6=1,IF(ISNUMBER(DZ$4),IF(ABS(INDEX($F$4:$EK$109,MATCH(1,($A$4:$A$109=$EO6)*($B$4:$B$109=$EP6),0),MATCH(FI$2,$F$2:$EK$2,0))-SUM(OFFSET($E6,,MATCH(FI$2,$F$1:$EK$1,0),,4)))&gt;0,INDEX($F$4:$EK$109,MATCH(1,($A$4:$A$109=$EO6)*($B$4:$B$109=$EP6),0),MATCH(FI$2,$F$2:$EK$2,0))-SUM(OFFSET($E6,,MATCH(FI$2,$F$1:$EK$1,0),,4)),""),""),"")</f>
        <v/>
      </c>
      <c r="FJ6" t="str" cm="1">
        <f t="array" aca="1" ref="FJ6" ca="1">IF($EN6=1,IF(ISNUMBER(EA$4),IF(ABS(INDEX($F$4:$EK$109,MATCH(1,($A$4:$A$109=$EO6)*($B$4:$B$109=$EP6),0),MATCH(FJ$2,$F$2:$EK$2,0))-SUM(OFFSET($E6,,MATCH(FJ$2,$F$1:$EK$1,0),,4)))&gt;0,INDEX($F$4:$EK$109,MATCH(1,($A$4:$A$109=$EO6)*($B$4:$B$109=$EP6),0),MATCH(FJ$2,$F$2:$EK$2,0))-SUM(OFFSET($E6,,MATCH(FJ$2,$F$1:$EK$1,0),,4)),""),""),"")</f>
        <v/>
      </c>
      <c r="FK6" t="str" cm="1">
        <f t="array" aca="1" ref="FK6" ca="1">IF($EN6=1,IF(ISNUMBER(EB$4),IF(ABS(INDEX($F$4:$EK$109,MATCH(1,($A$4:$A$109=$EO6)*($B$4:$B$109=$EP6),0),MATCH(FK$2,$F$2:$EK$2,0))-SUM(OFFSET($E6,,MATCH(FK$2,$F$1:$EK$1,0),,4)))&gt;0,INDEX($F$4:$EK$109,MATCH(1,($A$4:$A$109=$EO6)*($B$4:$B$109=$EP6),0),MATCH(FK$2,$F$2:$EK$2,0))-SUM(OFFSET($E6,,MATCH(FK$2,$F$1:$EK$1,0),,4)),""),""),"")</f>
        <v/>
      </c>
      <c r="FL6" t="str" cm="1">
        <f t="array" aca="1" ref="FL6" ca="1">IF($EN6=1,IF(ISNUMBER(EC$4),IF(ABS(INDEX($F$4:$EK$109,MATCH(1,($A$4:$A$109=$EO6)*($B$4:$B$109=$EP6),0),MATCH(FL$2,$F$2:$EK$2,0))-SUM(OFFSET($E6,,MATCH(FL$2,$F$1:$EK$1,0),,4)))&gt;0,INDEX($F$4:$EK$109,MATCH(1,($A$4:$A$109=$EO6)*($B$4:$B$109=$EP6),0),MATCH(FL$2,$F$2:$EK$2,0))-SUM(OFFSET($E6,,MATCH(FL$2,$F$1:$EK$1,0),,4)),""),""),"")</f>
        <v/>
      </c>
      <c r="FM6" t="str" cm="1">
        <f t="array" aca="1" ref="FM6" ca="1">IF($EN6=1,IF(ISNUMBER(ED$4),IF(ABS(INDEX($F$4:$EK$109,MATCH(1,($A$4:$A$109=$EO6)*($B$4:$B$109=$EP6),0),MATCH(FM$2,$F$2:$EK$2,0))-SUM(OFFSET($E6,,MATCH(FM$2,$F$1:$EK$1,0),,4)))&gt;0,INDEX($F$4:$EK$109,MATCH(1,($A$4:$A$109=$EO6)*($B$4:$B$109=$EP6),0),MATCH(FM$2,$F$2:$EK$2,0))-SUM(OFFSET($E6,,MATCH(FM$2,$F$1:$EK$1,0),,4)),""),""),"")</f>
        <v/>
      </c>
      <c r="FN6" t="str" cm="1">
        <f t="array" aca="1" ref="FN6" ca="1">IF($EN6=1,IF(ISNUMBER(EE$4),IF(ABS(INDEX($F$4:$EK$109,MATCH(1,($A$4:$A$109=$EO6)*($B$4:$B$109=$EP6),0),MATCH(FN$2,$F$2:$EK$2,0))-SUM(OFFSET($E6,,MATCH(FN$2,$F$1:$EK$1,0),,4)))&gt;0,INDEX($F$4:$EK$109,MATCH(1,($A$4:$A$109=$EO6)*($B$4:$B$109=$EP6),0),MATCH(FN$2,$F$2:$EK$2,0))-SUM(OFFSET($E6,,MATCH(FN$2,$F$1:$EK$1,0),,4)),""),""),"")</f>
        <v/>
      </c>
      <c r="FO6" t="str" cm="1">
        <f t="array" aca="1" ref="FO6" ca="1">IF($EN6=1,IF(ISNUMBER(EF$4),IF(ABS(INDEX($F$4:$EK$109,MATCH(1,($A$4:$A$109=$EO6)*($B$4:$B$109=$EP6),0),MATCH(FO$2,$F$2:$EK$2,0))-SUM(OFFSET($E6,,MATCH(FO$2,$F$1:$EK$1,0),,4)))&gt;0,INDEX($F$4:$EK$109,MATCH(1,($A$4:$A$109=$EO6)*($B$4:$B$109=$EP6),0),MATCH(FO$2,$F$2:$EK$2,0))-SUM(OFFSET($E6,,MATCH(FO$2,$F$1:$EK$1,0),,4)),""),""),"")</f>
        <v/>
      </c>
      <c r="FP6" t="str" cm="1">
        <f t="array" aca="1" ref="FP6" ca="1">IF($EN6=1,IF(ISNUMBER(EG$4),IF(ABS(INDEX($F$4:$EK$109,MATCH(1,($A$4:$A$109=$EO6)*($B$4:$B$109=$EP6),0),MATCH(FP$2,$F$2:$EK$2,0))-SUM(OFFSET($E6,,MATCH(FP$2,$F$1:$EK$1,0),,4)))&gt;0,INDEX($F$4:$EK$109,MATCH(1,($A$4:$A$109=$EO6)*($B$4:$B$109=$EP6),0),MATCH(FP$2,$F$2:$EK$2,0))-SUM(OFFSET($E6,,MATCH(FP$2,$F$1:$EK$1,0),,4)),""),""),"")</f>
        <v/>
      </c>
      <c r="FQ6" t="str" cm="1">
        <f t="array" aca="1" ref="FQ6" ca="1">IF($EN6=1,IF(ISNUMBER(EH$4),IF(ABS(INDEX($F$4:$EK$109,MATCH(1,($A$4:$A$109=$EO6)*($B$4:$B$109=$EP6),0),MATCH(FQ$2,$F$2:$EK$2,0))-SUM(OFFSET($E6,,MATCH(FQ$2,$F$1:$EK$1,0),,4)))&gt;0,INDEX($F$4:$EK$109,MATCH(1,($A$4:$A$109=$EO6)*($B$4:$B$109=$EP6),0),MATCH(FQ$2,$F$2:$EK$2,0))-SUM(OFFSET($E6,,MATCH(FQ$2,$F$1:$EK$1,0),,4)),""),""),"")</f>
        <v/>
      </c>
      <c r="FR6" t="str" cm="1">
        <f t="array" aca="1" ref="FR6" ca="1">IF($EN6=1,IF(ISNUMBER(EI$4),IF(ABS(INDEX($F$4:$EK$109,MATCH(1,($A$4:$A$109=$EO6)*($B$4:$B$109=$EP6),0),MATCH(FR$2,$F$2:$EK$2,0))-SUM(OFFSET($E6,,MATCH(FR$2,$F$1:$EK$1,0),,4)))&gt;0,INDEX($F$4:$EK$109,MATCH(1,($A$4:$A$109=$EO6)*($B$4:$B$109=$EP6),0),MATCH(FR$2,$F$2:$EK$2,0))-SUM(OFFSET($E6,,MATCH(FR$2,$F$1:$EK$1,0),,4)),""),""),"")</f>
        <v/>
      </c>
      <c r="FS6" t="str" cm="1">
        <f t="array" aca="1" ref="FS6" ca="1">IF($EN6=1,IF(ISNUMBER(EJ$4),IF(ABS(INDEX($F$4:$EK$109,MATCH(1,($A$4:$A$109=$EO6)*($B$4:$B$109=$EP6),0),MATCH(FS$2,$F$2:$EK$2,0))-SUM(OFFSET($E6,,MATCH(FS$2,$F$1:$EK$1,0),,4)))&gt;0,INDEX($F$4:$EK$109,MATCH(1,($A$4:$A$109=$EO6)*($B$4:$B$109=$EP6),0),MATCH(FS$2,$F$2:$EK$2,0))-SUM(OFFSET($E6,,MATCH(FS$2,$F$1:$EK$1,0),,4)),""),""),"")</f>
        <v/>
      </c>
      <c r="FT6" t="str" cm="1">
        <f t="array" aca="1" ref="FT6" ca="1">IF($EN6=1,IF(ISNUMBER(EK$4),IF(ABS(INDEX($F$4:$EK$109,MATCH(1,($A$4:$A$109=$EO6)*($B$4:$B$109=$EP6),0),MATCH(FT$2,$F$2:$EK$2,0))-SUM(OFFSET($E6,,MATCH(FT$2,$F$1:$EK$1,0),,4)))&gt;0,INDEX($F$4:$EK$109,MATCH(1,($A$4:$A$109=$EO6)*($B$4:$B$109=$EP6),0),MATCH(FT$2,$F$2:$EK$2,0))-SUM(OFFSET($E6,,MATCH(FT$2,$F$1:$EK$1,0),,4)),""),""),"")</f>
        <v/>
      </c>
    </row>
    <row r="7" spans="1:176" x14ac:dyDescent="0.25">
      <c r="A7" t="s">
        <v>132</v>
      </c>
      <c r="B7" t="s">
        <v>134</v>
      </c>
      <c r="EN7">
        <v>0</v>
      </c>
      <c r="EO7" t="str">
        <f t="shared" si="8"/>
        <v>p&amp;l</v>
      </c>
      <c r="EP7" t="str">
        <f t="shared" si="7"/>
        <v>grossProfitRatio</v>
      </c>
      <c r="ET7" t="str" cm="1">
        <f t="array" aca="1" ref="ET7" ca="1">IF($EN7=1,IF(ISNUMBER(DK$4),IF(ABS(INDEX($F$4:$EK$109,MATCH(1,($A$4:$A$109=$EO7)*($B$4:$B$109=$EP7),0),MATCH(ET$2,$F$2:$EK$2,0))-SUM(OFFSET($E7,,MATCH(ET$2,$F$1:$EK$1,0),,4)))&gt;0,INDEX($F$4:$EK$109,MATCH(1,($A$4:$A$109=$EO7)*($B$4:$B$109=$EP7),0),MATCH(ET$2,$F$2:$EK$2,0))-SUM(OFFSET($E7,,MATCH(ET$2,$F$1:$EK$1,0),,4)),""),""),"")</f>
        <v/>
      </c>
      <c r="EU7" t="str" cm="1">
        <f t="array" aca="1" ref="EU7" ca="1">IF($EN7=1,IF(ISNUMBER(DL$4),IF(ABS(INDEX($F$4:$EK$109,MATCH(1,($A$4:$A$109=$EO7)*($B$4:$B$109=$EP7),0),MATCH(EU$2,$F$2:$EK$2,0))-SUM(OFFSET($E7,,MATCH(EU$2,$F$1:$EK$1,0),,4)))&gt;0,INDEX($F$4:$EK$109,MATCH(1,($A$4:$A$109=$EO7)*($B$4:$B$109=$EP7),0),MATCH(EU$2,$F$2:$EK$2,0))-SUM(OFFSET($E7,,MATCH(EU$2,$F$1:$EK$1,0),,4)),""),""),"")</f>
        <v/>
      </c>
      <c r="EV7" t="str" cm="1">
        <f t="array" aca="1" ref="EV7" ca="1">IF($EN7=1,IF(ISNUMBER(DM$4),IF(ABS(INDEX($F$4:$EK$109,MATCH(1,($A$4:$A$109=$EO7)*($B$4:$B$109=$EP7),0),MATCH(EV$2,$F$2:$EK$2,0))-SUM(OFFSET($E7,,MATCH(EV$2,$F$1:$EK$1,0),,4)))&gt;0,INDEX($F$4:$EK$109,MATCH(1,($A$4:$A$109=$EO7)*($B$4:$B$109=$EP7),0),MATCH(EV$2,$F$2:$EK$2,0))-SUM(OFFSET($E7,,MATCH(EV$2,$F$1:$EK$1,0),,4)),""),""),"")</f>
        <v/>
      </c>
      <c r="EW7" t="str" cm="1">
        <f t="array" aca="1" ref="EW7" ca="1">IF($EN7=1,IF(ISNUMBER(DN$4),IF(ABS(INDEX($F$4:$EK$109,MATCH(1,($A$4:$A$109=$EO7)*($B$4:$B$109=$EP7),0),MATCH(EW$2,$F$2:$EK$2,0))-SUM(OFFSET($E7,,MATCH(EW$2,$F$1:$EK$1,0),,4)))&gt;0,INDEX($F$4:$EK$109,MATCH(1,($A$4:$A$109=$EO7)*($B$4:$B$109=$EP7),0),MATCH(EW$2,$F$2:$EK$2,0))-SUM(OFFSET($E7,,MATCH(EW$2,$F$1:$EK$1,0),,4)),""),""),"")</f>
        <v/>
      </c>
      <c r="EX7" t="str" cm="1">
        <f t="array" aca="1" ref="EX7" ca="1">IF($EN7=1,IF(ISNUMBER(DO$4),IF(ABS(INDEX($F$4:$EK$109,MATCH(1,($A$4:$A$109=$EO7)*($B$4:$B$109=$EP7),0),MATCH(EX$2,$F$2:$EK$2,0))-SUM(OFFSET($E7,,MATCH(EX$2,$F$1:$EK$1,0),,4)))&gt;0,INDEX($F$4:$EK$109,MATCH(1,($A$4:$A$109=$EO7)*($B$4:$B$109=$EP7),0),MATCH(EX$2,$F$2:$EK$2,0))-SUM(OFFSET($E7,,MATCH(EX$2,$F$1:$EK$1,0),,4)),""),""),"")</f>
        <v/>
      </c>
      <c r="EY7" t="str" cm="1">
        <f t="array" aca="1" ref="EY7" ca="1">IF($EN7=1,IF(ISNUMBER(DP$4),IF(ABS(INDEX($F$4:$EK$109,MATCH(1,($A$4:$A$109=$EO7)*($B$4:$B$109=$EP7),0),MATCH(EY$2,$F$2:$EK$2,0))-SUM(OFFSET($E7,,MATCH(EY$2,$F$1:$EK$1,0),,4)))&gt;0,INDEX($F$4:$EK$109,MATCH(1,($A$4:$A$109=$EO7)*($B$4:$B$109=$EP7),0),MATCH(EY$2,$F$2:$EK$2,0))-SUM(OFFSET($E7,,MATCH(EY$2,$F$1:$EK$1,0),,4)),""),""),"")</f>
        <v/>
      </c>
      <c r="EZ7" t="str" cm="1">
        <f t="array" aca="1" ref="EZ7" ca="1">IF($EN7=1,IF(ISNUMBER(DQ$4),IF(ABS(INDEX($F$4:$EK$109,MATCH(1,($A$4:$A$109=$EO7)*($B$4:$B$109=$EP7),0),MATCH(EZ$2,$F$2:$EK$2,0))-SUM(OFFSET($E7,,MATCH(EZ$2,$F$1:$EK$1,0),,4)))&gt;0,INDEX($F$4:$EK$109,MATCH(1,($A$4:$A$109=$EO7)*($B$4:$B$109=$EP7),0),MATCH(EZ$2,$F$2:$EK$2,0))-SUM(OFFSET($E7,,MATCH(EZ$2,$F$1:$EK$1,0),,4)),""),""),"")</f>
        <v/>
      </c>
      <c r="FA7" t="str" cm="1">
        <f t="array" aca="1" ref="FA7" ca="1">IF($EN7=1,IF(ISNUMBER(DR$4),IF(ABS(INDEX($F$4:$EK$109,MATCH(1,($A$4:$A$109=$EO7)*($B$4:$B$109=$EP7),0),MATCH(FA$2,$F$2:$EK$2,0))-SUM(OFFSET($E7,,MATCH(FA$2,$F$1:$EK$1,0),,4)))&gt;0,INDEX($F$4:$EK$109,MATCH(1,($A$4:$A$109=$EO7)*($B$4:$B$109=$EP7),0),MATCH(FA$2,$F$2:$EK$2,0))-SUM(OFFSET($E7,,MATCH(FA$2,$F$1:$EK$1,0),,4)),""),""),"")</f>
        <v/>
      </c>
      <c r="FB7" t="str" cm="1">
        <f t="array" aca="1" ref="FB7" ca="1">IF($EN7=1,IF(ISNUMBER(DS$4),IF(ABS(INDEX($F$4:$EK$109,MATCH(1,($A$4:$A$109=$EO7)*($B$4:$B$109=$EP7),0),MATCH(FB$2,$F$2:$EK$2,0))-SUM(OFFSET($E7,,MATCH(FB$2,$F$1:$EK$1,0),,4)))&gt;0,INDEX($F$4:$EK$109,MATCH(1,($A$4:$A$109=$EO7)*($B$4:$B$109=$EP7),0),MATCH(FB$2,$F$2:$EK$2,0))-SUM(OFFSET($E7,,MATCH(FB$2,$F$1:$EK$1,0),,4)),""),""),"")</f>
        <v/>
      </c>
      <c r="FC7" t="str" cm="1">
        <f t="array" aca="1" ref="FC7" ca="1">IF($EN7=1,IF(ISNUMBER(DT$4),IF(ABS(INDEX($F$4:$EK$109,MATCH(1,($A$4:$A$109=$EO7)*($B$4:$B$109=$EP7),0),MATCH(FC$2,$F$2:$EK$2,0))-SUM(OFFSET($E7,,MATCH(FC$2,$F$1:$EK$1,0),,4)))&gt;0,INDEX($F$4:$EK$109,MATCH(1,($A$4:$A$109=$EO7)*($B$4:$B$109=$EP7),0),MATCH(FC$2,$F$2:$EK$2,0))-SUM(OFFSET($E7,,MATCH(FC$2,$F$1:$EK$1,0),,4)),""),""),"")</f>
        <v/>
      </c>
      <c r="FD7" t="str" cm="1">
        <f t="array" aca="1" ref="FD7" ca="1">IF($EN7=1,IF(ISNUMBER(DU$4),IF(ABS(INDEX($F$4:$EK$109,MATCH(1,($A$4:$A$109=$EO7)*($B$4:$B$109=$EP7),0),MATCH(FD$2,$F$2:$EK$2,0))-SUM(OFFSET($E7,,MATCH(FD$2,$F$1:$EK$1,0),,4)))&gt;0,INDEX($F$4:$EK$109,MATCH(1,($A$4:$A$109=$EO7)*($B$4:$B$109=$EP7),0),MATCH(FD$2,$F$2:$EK$2,0))-SUM(OFFSET($E7,,MATCH(FD$2,$F$1:$EK$1,0),,4)),""),""),"")</f>
        <v/>
      </c>
      <c r="FE7" t="str" cm="1">
        <f t="array" aca="1" ref="FE7" ca="1">IF($EN7=1,IF(ISNUMBER(DV$4),IF(ABS(INDEX($F$4:$EK$109,MATCH(1,($A$4:$A$109=$EO7)*($B$4:$B$109=$EP7),0),MATCH(FE$2,$F$2:$EK$2,0))-SUM(OFFSET($E7,,MATCH(FE$2,$F$1:$EK$1,0),,4)))&gt;0,INDEX($F$4:$EK$109,MATCH(1,($A$4:$A$109=$EO7)*($B$4:$B$109=$EP7),0),MATCH(FE$2,$F$2:$EK$2,0))-SUM(OFFSET($E7,,MATCH(FE$2,$F$1:$EK$1,0),,4)),""),""),"")</f>
        <v/>
      </c>
      <c r="FF7" t="str" cm="1">
        <f t="array" aca="1" ref="FF7" ca="1">IF($EN7=1,IF(ISNUMBER(DW$4),IF(ABS(INDEX($F$4:$EK$109,MATCH(1,($A$4:$A$109=$EO7)*($B$4:$B$109=$EP7),0),MATCH(FF$2,$F$2:$EK$2,0))-SUM(OFFSET($E7,,MATCH(FF$2,$F$1:$EK$1,0),,4)))&gt;0,INDEX($F$4:$EK$109,MATCH(1,($A$4:$A$109=$EO7)*($B$4:$B$109=$EP7),0),MATCH(FF$2,$F$2:$EK$2,0))-SUM(OFFSET($E7,,MATCH(FF$2,$F$1:$EK$1,0),,4)),""),""),"")</f>
        <v/>
      </c>
      <c r="FG7" t="str" cm="1">
        <f t="array" aca="1" ref="FG7" ca="1">IF($EN7=1,IF(ISNUMBER(DX$4),IF(ABS(INDEX($F$4:$EK$109,MATCH(1,($A$4:$A$109=$EO7)*($B$4:$B$109=$EP7),0),MATCH(FG$2,$F$2:$EK$2,0))-SUM(OFFSET($E7,,MATCH(FG$2,$F$1:$EK$1,0),,4)))&gt;0,INDEX($F$4:$EK$109,MATCH(1,($A$4:$A$109=$EO7)*($B$4:$B$109=$EP7),0),MATCH(FG$2,$F$2:$EK$2,0))-SUM(OFFSET($E7,,MATCH(FG$2,$F$1:$EK$1,0),,4)),""),""),"")</f>
        <v/>
      </c>
      <c r="FH7" t="str" cm="1">
        <f t="array" aca="1" ref="FH7" ca="1">IF($EN7=1,IF(ISNUMBER(DY$4),IF(ABS(INDEX($F$4:$EK$109,MATCH(1,($A$4:$A$109=$EO7)*($B$4:$B$109=$EP7),0),MATCH(FH$2,$F$2:$EK$2,0))-SUM(OFFSET($E7,,MATCH(FH$2,$F$1:$EK$1,0),,4)))&gt;0,INDEX($F$4:$EK$109,MATCH(1,($A$4:$A$109=$EO7)*($B$4:$B$109=$EP7),0),MATCH(FH$2,$F$2:$EK$2,0))-SUM(OFFSET($E7,,MATCH(FH$2,$F$1:$EK$1,0),,4)),""),""),"")</f>
        <v/>
      </c>
      <c r="FI7" t="str" cm="1">
        <f t="array" aca="1" ref="FI7" ca="1">IF($EN7=1,IF(ISNUMBER(DZ$4),IF(ABS(INDEX($F$4:$EK$109,MATCH(1,($A$4:$A$109=$EO7)*($B$4:$B$109=$EP7),0),MATCH(FI$2,$F$2:$EK$2,0))-SUM(OFFSET($E7,,MATCH(FI$2,$F$1:$EK$1,0),,4)))&gt;0,INDEX($F$4:$EK$109,MATCH(1,($A$4:$A$109=$EO7)*($B$4:$B$109=$EP7),0),MATCH(FI$2,$F$2:$EK$2,0))-SUM(OFFSET($E7,,MATCH(FI$2,$F$1:$EK$1,0),,4)),""),""),"")</f>
        <v/>
      </c>
      <c r="FJ7" t="str" cm="1">
        <f t="array" aca="1" ref="FJ7" ca="1">IF($EN7=1,IF(ISNUMBER(EA$4),IF(ABS(INDEX($F$4:$EK$109,MATCH(1,($A$4:$A$109=$EO7)*($B$4:$B$109=$EP7),0),MATCH(FJ$2,$F$2:$EK$2,0))-SUM(OFFSET($E7,,MATCH(FJ$2,$F$1:$EK$1,0),,4)))&gt;0,INDEX($F$4:$EK$109,MATCH(1,($A$4:$A$109=$EO7)*($B$4:$B$109=$EP7),0),MATCH(FJ$2,$F$2:$EK$2,0))-SUM(OFFSET($E7,,MATCH(FJ$2,$F$1:$EK$1,0),,4)),""),""),"")</f>
        <v/>
      </c>
      <c r="FK7" t="str" cm="1">
        <f t="array" aca="1" ref="FK7" ca="1">IF($EN7=1,IF(ISNUMBER(EB$4),IF(ABS(INDEX($F$4:$EK$109,MATCH(1,($A$4:$A$109=$EO7)*($B$4:$B$109=$EP7),0),MATCH(FK$2,$F$2:$EK$2,0))-SUM(OFFSET($E7,,MATCH(FK$2,$F$1:$EK$1,0),,4)))&gt;0,INDEX($F$4:$EK$109,MATCH(1,($A$4:$A$109=$EO7)*($B$4:$B$109=$EP7),0),MATCH(FK$2,$F$2:$EK$2,0))-SUM(OFFSET($E7,,MATCH(FK$2,$F$1:$EK$1,0),,4)),""),""),"")</f>
        <v/>
      </c>
      <c r="FL7" t="str" cm="1">
        <f t="array" aca="1" ref="FL7" ca="1">IF($EN7=1,IF(ISNUMBER(EC$4),IF(ABS(INDEX($F$4:$EK$109,MATCH(1,($A$4:$A$109=$EO7)*($B$4:$B$109=$EP7),0),MATCH(FL$2,$F$2:$EK$2,0))-SUM(OFFSET($E7,,MATCH(FL$2,$F$1:$EK$1,0),,4)))&gt;0,INDEX($F$4:$EK$109,MATCH(1,($A$4:$A$109=$EO7)*($B$4:$B$109=$EP7),0),MATCH(FL$2,$F$2:$EK$2,0))-SUM(OFFSET($E7,,MATCH(FL$2,$F$1:$EK$1,0),,4)),""),""),"")</f>
        <v/>
      </c>
      <c r="FM7" t="str" cm="1">
        <f t="array" aca="1" ref="FM7" ca="1">IF($EN7=1,IF(ISNUMBER(ED$4),IF(ABS(INDEX($F$4:$EK$109,MATCH(1,($A$4:$A$109=$EO7)*($B$4:$B$109=$EP7),0),MATCH(FM$2,$F$2:$EK$2,0))-SUM(OFFSET($E7,,MATCH(FM$2,$F$1:$EK$1,0),,4)))&gt;0,INDEX($F$4:$EK$109,MATCH(1,($A$4:$A$109=$EO7)*($B$4:$B$109=$EP7),0),MATCH(FM$2,$F$2:$EK$2,0))-SUM(OFFSET($E7,,MATCH(FM$2,$F$1:$EK$1,0),,4)),""),""),"")</f>
        <v/>
      </c>
      <c r="FN7" t="str" cm="1">
        <f t="array" aca="1" ref="FN7" ca="1">IF($EN7=1,IF(ISNUMBER(EE$4),IF(ABS(INDEX($F$4:$EK$109,MATCH(1,($A$4:$A$109=$EO7)*($B$4:$B$109=$EP7),0),MATCH(FN$2,$F$2:$EK$2,0))-SUM(OFFSET($E7,,MATCH(FN$2,$F$1:$EK$1,0),,4)))&gt;0,INDEX($F$4:$EK$109,MATCH(1,($A$4:$A$109=$EO7)*($B$4:$B$109=$EP7),0),MATCH(FN$2,$F$2:$EK$2,0))-SUM(OFFSET($E7,,MATCH(FN$2,$F$1:$EK$1,0),,4)),""),""),"")</f>
        <v/>
      </c>
      <c r="FO7" t="str" cm="1">
        <f t="array" aca="1" ref="FO7" ca="1">IF($EN7=1,IF(ISNUMBER(EF$4),IF(ABS(INDEX($F$4:$EK$109,MATCH(1,($A$4:$A$109=$EO7)*($B$4:$B$109=$EP7),0),MATCH(FO$2,$F$2:$EK$2,0))-SUM(OFFSET($E7,,MATCH(FO$2,$F$1:$EK$1,0),,4)))&gt;0,INDEX($F$4:$EK$109,MATCH(1,($A$4:$A$109=$EO7)*($B$4:$B$109=$EP7),0),MATCH(FO$2,$F$2:$EK$2,0))-SUM(OFFSET($E7,,MATCH(FO$2,$F$1:$EK$1,0),,4)),""),""),"")</f>
        <v/>
      </c>
      <c r="FP7" t="str" cm="1">
        <f t="array" aca="1" ref="FP7" ca="1">IF($EN7=1,IF(ISNUMBER(EG$4),IF(ABS(INDEX($F$4:$EK$109,MATCH(1,($A$4:$A$109=$EO7)*($B$4:$B$109=$EP7),0),MATCH(FP$2,$F$2:$EK$2,0))-SUM(OFFSET($E7,,MATCH(FP$2,$F$1:$EK$1,0),,4)))&gt;0,INDEX($F$4:$EK$109,MATCH(1,($A$4:$A$109=$EO7)*($B$4:$B$109=$EP7),0),MATCH(FP$2,$F$2:$EK$2,0))-SUM(OFFSET($E7,,MATCH(FP$2,$F$1:$EK$1,0),,4)),""),""),"")</f>
        <v/>
      </c>
      <c r="FQ7" t="str" cm="1">
        <f t="array" aca="1" ref="FQ7" ca="1">IF($EN7=1,IF(ISNUMBER(EH$4),IF(ABS(INDEX($F$4:$EK$109,MATCH(1,($A$4:$A$109=$EO7)*($B$4:$B$109=$EP7),0),MATCH(FQ$2,$F$2:$EK$2,0))-SUM(OFFSET($E7,,MATCH(FQ$2,$F$1:$EK$1,0),,4)))&gt;0,INDEX($F$4:$EK$109,MATCH(1,($A$4:$A$109=$EO7)*($B$4:$B$109=$EP7),0),MATCH(FQ$2,$F$2:$EK$2,0))-SUM(OFFSET($E7,,MATCH(FQ$2,$F$1:$EK$1,0),,4)),""),""),"")</f>
        <v/>
      </c>
      <c r="FR7" t="str" cm="1">
        <f t="array" aca="1" ref="FR7" ca="1">IF($EN7=1,IF(ISNUMBER(EI$4),IF(ABS(INDEX($F$4:$EK$109,MATCH(1,($A$4:$A$109=$EO7)*($B$4:$B$109=$EP7),0),MATCH(FR$2,$F$2:$EK$2,0))-SUM(OFFSET($E7,,MATCH(FR$2,$F$1:$EK$1,0),,4)))&gt;0,INDEX($F$4:$EK$109,MATCH(1,($A$4:$A$109=$EO7)*($B$4:$B$109=$EP7),0),MATCH(FR$2,$F$2:$EK$2,0))-SUM(OFFSET($E7,,MATCH(FR$2,$F$1:$EK$1,0),,4)),""),""),"")</f>
        <v/>
      </c>
      <c r="FS7" t="str" cm="1">
        <f t="array" aca="1" ref="FS7" ca="1">IF($EN7=1,IF(ISNUMBER(EJ$4),IF(ABS(INDEX($F$4:$EK$109,MATCH(1,($A$4:$A$109=$EO7)*($B$4:$B$109=$EP7),0),MATCH(FS$2,$F$2:$EK$2,0))-SUM(OFFSET($E7,,MATCH(FS$2,$F$1:$EK$1,0),,4)))&gt;0,INDEX($F$4:$EK$109,MATCH(1,($A$4:$A$109=$EO7)*($B$4:$B$109=$EP7),0),MATCH(FS$2,$F$2:$EK$2,0))-SUM(OFFSET($E7,,MATCH(FS$2,$F$1:$EK$1,0),,4)),""),""),"")</f>
        <v/>
      </c>
      <c r="FT7" t="str" cm="1">
        <f t="array" aca="1" ref="FT7" ca="1">IF($EN7=1,IF(ISNUMBER(EK$4),IF(ABS(INDEX($F$4:$EK$109,MATCH(1,($A$4:$A$109=$EO7)*($B$4:$B$109=$EP7),0),MATCH(FT$2,$F$2:$EK$2,0))-SUM(OFFSET($E7,,MATCH(FT$2,$F$1:$EK$1,0),,4)))&gt;0,INDEX($F$4:$EK$109,MATCH(1,($A$4:$A$109=$EO7)*($B$4:$B$109=$EP7),0),MATCH(FT$2,$F$2:$EK$2,0))-SUM(OFFSET($E7,,MATCH(FT$2,$F$1:$EK$1,0),,4)),""),""),"")</f>
        <v/>
      </c>
    </row>
    <row r="8" spans="1:176" x14ac:dyDescent="0.25">
      <c r="A8" t="s">
        <v>132</v>
      </c>
      <c r="B8" t="s">
        <v>135</v>
      </c>
      <c r="EN8">
        <v>1</v>
      </c>
      <c r="EO8" t="str">
        <f t="shared" si="8"/>
        <v>p&amp;l</v>
      </c>
      <c r="EP8" t="str">
        <f t="shared" si="7"/>
        <v>researchAndDevelopmentExpenses</v>
      </c>
      <c r="ET8" t="str" cm="1">
        <f t="array" aca="1" ref="ET8" ca="1">IF($EN8=1,IF(ISNUMBER(DK$4),IF(ABS(INDEX($F$4:$EK$109,MATCH(1,($A$4:$A$109=$EO8)*($B$4:$B$109=$EP8),0),MATCH(ET$2,$F$2:$EK$2,0))-SUM(OFFSET($E8,,MATCH(ET$2,$F$1:$EK$1,0),,4)))&gt;0,INDEX($F$4:$EK$109,MATCH(1,($A$4:$A$109=$EO8)*($B$4:$B$109=$EP8),0),MATCH(ET$2,$F$2:$EK$2,0))-SUM(OFFSET($E8,,MATCH(ET$2,$F$1:$EK$1,0),,4)),""),""),"")</f>
        <v/>
      </c>
      <c r="EU8" t="str" cm="1">
        <f t="array" aca="1" ref="EU8" ca="1">IF($EN8=1,IF(ISNUMBER(DL$4),IF(ABS(INDEX($F$4:$EK$109,MATCH(1,($A$4:$A$109=$EO8)*($B$4:$B$109=$EP8),0),MATCH(EU$2,$F$2:$EK$2,0))-SUM(OFFSET($E8,,MATCH(EU$2,$F$1:$EK$1,0),,4)))&gt;0,INDEX($F$4:$EK$109,MATCH(1,($A$4:$A$109=$EO8)*($B$4:$B$109=$EP8),0),MATCH(EU$2,$F$2:$EK$2,0))-SUM(OFFSET($E8,,MATCH(EU$2,$F$1:$EK$1,0),,4)),""),""),"")</f>
        <v/>
      </c>
      <c r="EV8" t="str" cm="1">
        <f t="array" aca="1" ref="EV8" ca="1">IF($EN8=1,IF(ISNUMBER(DM$4),IF(ABS(INDEX($F$4:$EK$109,MATCH(1,($A$4:$A$109=$EO8)*($B$4:$B$109=$EP8),0),MATCH(EV$2,$F$2:$EK$2,0))-SUM(OFFSET($E8,,MATCH(EV$2,$F$1:$EK$1,0),,4)))&gt;0,INDEX($F$4:$EK$109,MATCH(1,($A$4:$A$109=$EO8)*($B$4:$B$109=$EP8),0),MATCH(EV$2,$F$2:$EK$2,0))-SUM(OFFSET($E8,,MATCH(EV$2,$F$1:$EK$1,0),,4)),""),""),"")</f>
        <v/>
      </c>
      <c r="EW8" t="str" cm="1">
        <f t="array" aca="1" ref="EW8" ca="1">IF($EN8=1,IF(ISNUMBER(DN$4),IF(ABS(INDEX($F$4:$EK$109,MATCH(1,($A$4:$A$109=$EO8)*($B$4:$B$109=$EP8),0),MATCH(EW$2,$F$2:$EK$2,0))-SUM(OFFSET($E8,,MATCH(EW$2,$F$1:$EK$1,0),,4)))&gt;0,INDEX($F$4:$EK$109,MATCH(1,($A$4:$A$109=$EO8)*($B$4:$B$109=$EP8),0),MATCH(EW$2,$F$2:$EK$2,0))-SUM(OFFSET($E8,,MATCH(EW$2,$F$1:$EK$1,0),,4)),""),""),"")</f>
        <v/>
      </c>
      <c r="EX8" t="str" cm="1">
        <f t="array" aca="1" ref="EX8" ca="1">IF($EN8=1,IF(ISNUMBER(DO$4),IF(ABS(INDEX($F$4:$EK$109,MATCH(1,($A$4:$A$109=$EO8)*($B$4:$B$109=$EP8),0),MATCH(EX$2,$F$2:$EK$2,0))-SUM(OFFSET($E8,,MATCH(EX$2,$F$1:$EK$1,0),,4)))&gt;0,INDEX($F$4:$EK$109,MATCH(1,($A$4:$A$109=$EO8)*($B$4:$B$109=$EP8),0),MATCH(EX$2,$F$2:$EK$2,0))-SUM(OFFSET($E8,,MATCH(EX$2,$F$1:$EK$1,0),,4)),""),""),"")</f>
        <v/>
      </c>
      <c r="EY8" t="str" cm="1">
        <f t="array" aca="1" ref="EY8" ca="1">IF($EN8=1,IF(ISNUMBER(DP$4),IF(ABS(INDEX($F$4:$EK$109,MATCH(1,($A$4:$A$109=$EO8)*($B$4:$B$109=$EP8),0),MATCH(EY$2,$F$2:$EK$2,0))-SUM(OFFSET($E8,,MATCH(EY$2,$F$1:$EK$1,0),,4)))&gt;0,INDEX($F$4:$EK$109,MATCH(1,($A$4:$A$109=$EO8)*($B$4:$B$109=$EP8),0),MATCH(EY$2,$F$2:$EK$2,0))-SUM(OFFSET($E8,,MATCH(EY$2,$F$1:$EK$1,0),,4)),""),""),"")</f>
        <v/>
      </c>
      <c r="EZ8" t="str" cm="1">
        <f t="array" aca="1" ref="EZ8" ca="1">IF($EN8=1,IF(ISNUMBER(DQ$4),IF(ABS(INDEX($F$4:$EK$109,MATCH(1,($A$4:$A$109=$EO8)*($B$4:$B$109=$EP8),0),MATCH(EZ$2,$F$2:$EK$2,0))-SUM(OFFSET($E8,,MATCH(EZ$2,$F$1:$EK$1,0),,4)))&gt;0,INDEX($F$4:$EK$109,MATCH(1,($A$4:$A$109=$EO8)*($B$4:$B$109=$EP8),0),MATCH(EZ$2,$F$2:$EK$2,0))-SUM(OFFSET($E8,,MATCH(EZ$2,$F$1:$EK$1,0),,4)),""),""),"")</f>
        <v/>
      </c>
      <c r="FA8" t="str" cm="1">
        <f t="array" aca="1" ref="FA8" ca="1">IF($EN8=1,IF(ISNUMBER(DR$4),IF(ABS(INDEX($F$4:$EK$109,MATCH(1,($A$4:$A$109=$EO8)*($B$4:$B$109=$EP8),0),MATCH(FA$2,$F$2:$EK$2,0))-SUM(OFFSET($E8,,MATCH(FA$2,$F$1:$EK$1,0),,4)))&gt;0,INDEX($F$4:$EK$109,MATCH(1,($A$4:$A$109=$EO8)*($B$4:$B$109=$EP8),0),MATCH(FA$2,$F$2:$EK$2,0))-SUM(OFFSET($E8,,MATCH(FA$2,$F$1:$EK$1,0),,4)),""),""),"")</f>
        <v/>
      </c>
      <c r="FB8" t="str" cm="1">
        <f t="array" aca="1" ref="FB8" ca="1">IF($EN8=1,IF(ISNUMBER(DS$4),IF(ABS(INDEX($F$4:$EK$109,MATCH(1,($A$4:$A$109=$EO8)*($B$4:$B$109=$EP8),0),MATCH(FB$2,$F$2:$EK$2,0))-SUM(OFFSET($E8,,MATCH(FB$2,$F$1:$EK$1,0),,4)))&gt;0,INDEX($F$4:$EK$109,MATCH(1,($A$4:$A$109=$EO8)*($B$4:$B$109=$EP8),0),MATCH(FB$2,$F$2:$EK$2,0))-SUM(OFFSET($E8,,MATCH(FB$2,$F$1:$EK$1,0),,4)),""),""),"")</f>
        <v/>
      </c>
      <c r="FC8" t="str" cm="1">
        <f t="array" aca="1" ref="FC8" ca="1">IF($EN8=1,IF(ISNUMBER(DT$4),IF(ABS(INDEX($F$4:$EK$109,MATCH(1,($A$4:$A$109=$EO8)*($B$4:$B$109=$EP8),0),MATCH(FC$2,$F$2:$EK$2,0))-SUM(OFFSET($E8,,MATCH(FC$2,$F$1:$EK$1,0),,4)))&gt;0,INDEX($F$4:$EK$109,MATCH(1,($A$4:$A$109=$EO8)*($B$4:$B$109=$EP8),0),MATCH(FC$2,$F$2:$EK$2,0))-SUM(OFFSET($E8,,MATCH(FC$2,$F$1:$EK$1,0),,4)),""),""),"")</f>
        <v/>
      </c>
      <c r="FD8" t="str" cm="1">
        <f t="array" aca="1" ref="FD8" ca="1">IF($EN8=1,IF(ISNUMBER(DU$4),IF(ABS(INDEX($F$4:$EK$109,MATCH(1,($A$4:$A$109=$EO8)*($B$4:$B$109=$EP8),0),MATCH(FD$2,$F$2:$EK$2,0))-SUM(OFFSET($E8,,MATCH(FD$2,$F$1:$EK$1,0),,4)))&gt;0,INDEX($F$4:$EK$109,MATCH(1,($A$4:$A$109=$EO8)*($B$4:$B$109=$EP8),0),MATCH(FD$2,$F$2:$EK$2,0))-SUM(OFFSET($E8,,MATCH(FD$2,$F$1:$EK$1,0),,4)),""),""),"")</f>
        <v/>
      </c>
      <c r="FE8" t="str" cm="1">
        <f t="array" aca="1" ref="FE8" ca="1">IF($EN8=1,IF(ISNUMBER(DV$4),IF(ABS(INDEX($F$4:$EK$109,MATCH(1,($A$4:$A$109=$EO8)*($B$4:$B$109=$EP8),0),MATCH(FE$2,$F$2:$EK$2,0))-SUM(OFFSET($E8,,MATCH(FE$2,$F$1:$EK$1,0),,4)))&gt;0,INDEX($F$4:$EK$109,MATCH(1,($A$4:$A$109=$EO8)*($B$4:$B$109=$EP8),0),MATCH(FE$2,$F$2:$EK$2,0))-SUM(OFFSET($E8,,MATCH(FE$2,$F$1:$EK$1,0),,4)),""),""),"")</f>
        <v/>
      </c>
      <c r="FF8" t="str" cm="1">
        <f t="array" aca="1" ref="FF8" ca="1">IF($EN8=1,IF(ISNUMBER(DW$4),IF(ABS(INDEX($F$4:$EK$109,MATCH(1,($A$4:$A$109=$EO8)*($B$4:$B$109=$EP8),0),MATCH(FF$2,$F$2:$EK$2,0))-SUM(OFFSET($E8,,MATCH(FF$2,$F$1:$EK$1,0),,4)))&gt;0,INDEX($F$4:$EK$109,MATCH(1,($A$4:$A$109=$EO8)*($B$4:$B$109=$EP8),0),MATCH(FF$2,$F$2:$EK$2,0))-SUM(OFFSET($E8,,MATCH(FF$2,$F$1:$EK$1,0),,4)),""),""),"")</f>
        <v/>
      </c>
      <c r="FG8" t="str" cm="1">
        <f t="array" aca="1" ref="FG8" ca="1">IF($EN8=1,IF(ISNUMBER(DX$4),IF(ABS(INDEX($F$4:$EK$109,MATCH(1,($A$4:$A$109=$EO8)*($B$4:$B$109=$EP8),0),MATCH(FG$2,$F$2:$EK$2,0))-SUM(OFFSET($E8,,MATCH(FG$2,$F$1:$EK$1,0),,4)))&gt;0,INDEX($F$4:$EK$109,MATCH(1,($A$4:$A$109=$EO8)*($B$4:$B$109=$EP8),0),MATCH(FG$2,$F$2:$EK$2,0))-SUM(OFFSET($E8,,MATCH(FG$2,$F$1:$EK$1,0),,4)),""),""),"")</f>
        <v/>
      </c>
      <c r="FH8" t="str" cm="1">
        <f t="array" aca="1" ref="FH8" ca="1">IF($EN8=1,IF(ISNUMBER(DY$4),IF(ABS(INDEX($F$4:$EK$109,MATCH(1,($A$4:$A$109=$EO8)*($B$4:$B$109=$EP8),0),MATCH(FH$2,$F$2:$EK$2,0))-SUM(OFFSET($E8,,MATCH(FH$2,$F$1:$EK$1,0),,4)))&gt;0,INDEX($F$4:$EK$109,MATCH(1,($A$4:$A$109=$EO8)*($B$4:$B$109=$EP8),0),MATCH(FH$2,$F$2:$EK$2,0))-SUM(OFFSET($E8,,MATCH(FH$2,$F$1:$EK$1,0),,4)),""),""),"")</f>
        <v/>
      </c>
      <c r="FI8" t="str" cm="1">
        <f t="array" aca="1" ref="FI8" ca="1">IF($EN8=1,IF(ISNUMBER(DZ$4),IF(ABS(INDEX($F$4:$EK$109,MATCH(1,($A$4:$A$109=$EO8)*($B$4:$B$109=$EP8),0),MATCH(FI$2,$F$2:$EK$2,0))-SUM(OFFSET($E8,,MATCH(FI$2,$F$1:$EK$1,0),,4)))&gt;0,INDEX($F$4:$EK$109,MATCH(1,($A$4:$A$109=$EO8)*($B$4:$B$109=$EP8),0),MATCH(FI$2,$F$2:$EK$2,0))-SUM(OFFSET($E8,,MATCH(FI$2,$F$1:$EK$1,0),,4)),""),""),"")</f>
        <v/>
      </c>
      <c r="FJ8" t="str" cm="1">
        <f t="array" aca="1" ref="FJ8" ca="1">IF($EN8=1,IF(ISNUMBER(EA$4),IF(ABS(INDEX($F$4:$EK$109,MATCH(1,($A$4:$A$109=$EO8)*($B$4:$B$109=$EP8),0),MATCH(FJ$2,$F$2:$EK$2,0))-SUM(OFFSET($E8,,MATCH(FJ$2,$F$1:$EK$1,0),,4)))&gt;0,INDEX($F$4:$EK$109,MATCH(1,($A$4:$A$109=$EO8)*($B$4:$B$109=$EP8),0),MATCH(FJ$2,$F$2:$EK$2,0))-SUM(OFFSET($E8,,MATCH(FJ$2,$F$1:$EK$1,0),,4)),""),""),"")</f>
        <v/>
      </c>
      <c r="FK8" t="str" cm="1">
        <f t="array" aca="1" ref="FK8" ca="1">IF($EN8=1,IF(ISNUMBER(EB$4),IF(ABS(INDEX($F$4:$EK$109,MATCH(1,($A$4:$A$109=$EO8)*($B$4:$B$109=$EP8),0),MATCH(FK$2,$F$2:$EK$2,0))-SUM(OFFSET($E8,,MATCH(FK$2,$F$1:$EK$1,0),,4)))&gt;0,INDEX($F$4:$EK$109,MATCH(1,($A$4:$A$109=$EO8)*($B$4:$B$109=$EP8),0),MATCH(FK$2,$F$2:$EK$2,0))-SUM(OFFSET($E8,,MATCH(FK$2,$F$1:$EK$1,0),,4)),""),""),"")</f>
        <v/>
      </c>
      <c r="FL8" t="str" cm="1">
        <f t="array" aca="1" ref="FL8" ca="1">IF($EN8=1,IF(ISNUMBER(EC$4),IF(ABS(INDEX($F$4:$EK$109,MATCH(1,($A$4:$A$109=$EO8)*($B$4:$B$109=$EP8),0),MATCH(FL$2,$F$2:$EK$2,0))-SUM(OFFSET($E8,,MATCH(FL$2,$F$1:$EK$1,0),,4)))&gt;0,INDEX($F$4:$EK$109,MATCH(1,($A$4:$A$109=$EO8)*($B$4:$B$109=$EP8),0),MATCH(FL$2,$F$2:$EK$2,0))-SUM(OFFSET($E8,,MATCH(FL$2,$F$1:$EK$1,0),,4)),""),""),"")</f>
        <v/>
      </c>
      <c r="FM8" t="str" cm="1">
        <f t="array" aca="1" ref="FM8" ca="1">IF($EN8=1,IF(ISNUMBER(ED$4),IF(ABS(INDEX($F$4:$EK$109,MATCH(1,($A$4:$A$109=$EO8)*($B$4:$B$109=$EP8),0),MATCH(FM$2,$F$2:$EK$2,0))-SUM(OFFSET($E8,,MATCH(FM$2,$F$1:$EK$1,0),,4)))&gt;0,INDEX($F$4:$EK$109,MATCH(1,($A$4:$A$109=$EO8)*($B$4:$B$109=$EP8),0),MATCH(FM$2,$F$2:$EK$2,0))-SUM(OFFSET($E8,,MATCH(FM$2,$F$1:$EK$1,0),,4)),""),""),"")</f>
        <v/>
      </c>
      <c r="FN8" t="str" cm="1">
        <f t="array" aca="1" ref="FN8" ca="1">IF($EN8=1,IF(ISNUMBER(EE$4),IF(ABS(INDEX($F$4:$EK$109,MATCH(1,($A$4:$A$109=$EO8)*($B$4:$B$109=$EP8),0),MATCH(FN$2,$F$2:$EK$2,0))-SUM(OFFSET($E8,,MATCH(FN$2,$F$1:$EK$1,0),,4)))&gt;0,INDEX($F$4:$EK$109,MATCH(1,($A$4:$A$109=$EO8)*($B$4:$B$109=$EP8),0),MATCH(FN$2,$F$2:$EK$2,0))-SUM(OFFSET($E8,,MATCH(FN$2,$F$1:$EK$1,0),,4)),""),""),"")</f>
        <v/>
      </c>
      <c r="FO8" t="str" cm="1">
        <f t="array" aca="1" ref="FO8" ca="1">IF($EN8=1,IF(ISNUMBER(EF$4),IF(ABS(INDEX($F$4:$EK$109,MATCH(1,($A$4:$A$109=$EO8)*($B$4:$B$109=$EP8),0),MATCH(FO$2,$F$2:$EK$2,0))-SUM(OFFSET($E8,,MATCH(FO$2,$F$1:$EK$1,0),,4)))&gt;0,INDEX($F$4:$EK$109,MATCH(1,($A$4:$A$109=$EO8)*($B$4:$B$109=$EP8),0),MATCH(FO$2,$F$2:$EK$2,0))-SUM(OFFSET($E8,,MATCH(FO$2,$F$1:$EK$1,0),,4)),""),""),"")</f>
        <v/>
      </c>
      <c r="FP8" t="str" cm="1">
        <f t="array" aca="1" ref="FP8" ca="1">IF($EN8=1,IF(ISNUMBER(EG$4),IF(ABS(INDEX($F$4:$EK$109,MATCH(1,($A$4:$A$109=$EO8)*($B$4:$B$109=$EP8),0),MATCH(FP$2,$F$2:$EK$2,0))-SUM(OFFSET($E8,,MATCH(FP$2,$F$1:$EK$1,0),,4)))&gt;0,INDEX($F$4:$EK$109,MATCH(1,($A$4:$A$109=$EO8)*($B$4:$B$109=$EP8),0),MATCH(FP$2,$F$2:$EK$2,0))-SUM(OFFSET($E8,,MATCH(FP$2,$F$1:$EK$1,0),,4)),""),""),"")</f>
        <v/>
      </c>
      <c r="FQ8" t="str" cm="1">
        <f t="array" aca="1" ref="FQ8" ca="1">IF($EN8=1,IF(ISNUMBER(EH$4),IF(ABS(INDEX($F$4:$EK$109,MATCH(1,($A$4:$A$109=$EO8)*($B$4:$B$109=$EP8),0),MATCH(FQ$2,$F$2:$EK$2,0))-SUM(OFFSET($E8,,MATCH(FQ$2,$F$1:$EK$1,0),,4)))&gt;0,INDEX($F$4:$EK$109,MATCH(1,($A$4:$A$109=$EO8)*($B$4:$B$109=$EP8),0),MATCH(FQ$2,$F$2:$EK$2,0))-SUM(OFFSET($E8,,MATCH(FQ$2,$F$1:$EK$1,0),,4)),""),""),"")</f>
        <v/>
      </c>
      <c r="FR8" t="str" cm="1">
        <f t="array" aca="1" ref="FR8" ca="1">IF($EN8=1,IF(ISNUMBER(EI$4),IF(ABS(INDEX($F$4:$EK$109,MATCH(1,($A$4:$A$109=$EO8)*($B$4:$B$109=$EP8),0),MATCH(FR$2,$F$2:$EK$2,0))-SUM(OFFSET($E8,,MATCH(FR$2,$F$1:$EK$1,0),,4)))&gt;0,INDEX($F$4:$EK$109,MATCH(1,($A$4:$A$109=$EO8)*($B$4:$B$109=$EP8),0),MATCH(FR$2,$F$2:$EK$2,0))-SUM(OFFSET($E8,,MATCH(FR$2,$F$1:$EK$1,0),,4)),""),""),"")</f>
        <v/>
      </c>
      <c r="FS8" t="str" cm="1">
        <f t="array" aca="1" ref="FS8" ca="1">IF($EN8=1,IF(ISNUMBER(EJ$4),IF(ABS(INDEX($F$4:$EK$109,MATCH(1,($A$4:$A$109=$EO8)*($B$4:$B$109=$EP8),0),MATCH(FS$2,$F$2:$EK$2,0))-SUM(OFFSET($E8,,MATCH(FS$2,$F$1:$EK$1,0),,4)))&gt;0,INDEX($F$4:$EK$109,MATCH(1,($A$4:$A$109=$EO8)*($B$4:$B$109=$EP8),0),MATCH(FS$2,$F$2:$EK$2,0))-SUM(OFFSET($E8,,MATCH(FS$2,$F$1:$EK$1,0),,4)),""),""),"")</f>
        <v/>
      </c>
      <c r="FT8" t="str" cm="1">
        <f t="array" aca="1" ref="FT8" ca="1">IF($EN8=1,IF(ISNUMBER(EK$4),IF(ABS(INDEX($F$4:$EK$109,MATCH(1,($A$4:$A$109=$EO8)*($B$4:$B$109=$EP8),0),MATCH(FT$2,$F$2:$EK$2,0))-SUM(OFFSET($E8,,MATCH(FT$2,$F$1:$EK$1,0),,4)))&gt;0,INDEX($F$4:$EK$109,MATCH(1,($A$4:$A$109=$EO8)*($B$4:$B$109=$EP8),0),MATCH(FT$2,$F$2:$EK$2,0))-SUM(OFFSET($E8,,MATCH(FT$2,$F$1:$EK$1,0),,4)),""),""),"")</f>
        <v/>
      </c>
    </row>
    <row r="9" spans="1:176" x14ac:dyDescent="0.25">
      <c r="A9" t="s">
        <v>132</v>
      </c>
      <c r="B9" t="s">
        <v>136</v>
      </c>
      <c r="EN9">
        <v>1</v>
      </c>
      <c r="EO9" t="str">
        <f t="shared" si="8"/>
        <v>p&amp;l</v>
      </c>
      <c r="EP9" t="str">
        <f t="shared" si="7"/>
        <v>generalAndAdministrativeExpenses</v>
      </c>
      <c r="ET9" t="str" cm="1">
        <f t="array" aca="1" ref="ET9" ca="1">IF($EN9=1,IF(ISNUMBER(DK$4),IF(ABS(INDEX($F$4:$EK$109,MATCH(1,($A$4:$A$109=$EO9)*($B$4:$B$109=$EP9),0),MATCH(ET$2,$F$2:$EK$2,0))-SUM(OFFSET($E9,,MATCH(ET$2,$F$1:$EK$1,0),,4)))&gt;0,INDEX($F$4:$EK$109,MATCH(1,($A$4:$A$109=$EO9)*($B$4:$B$109=$EP9),0),MATCH(ET$2,$F$2:$EK$2,0))-SUM(OFFSET($E9,,MATCH(ET$2,$F$1:$EK$1,0),,4)),""),""),"")</f>
        <v/>
      </c>
      <c r="EU9" t="str" cm="1">
        <f t="array" aca="1" ref="EU9" ca="1">IF($EN9=1,IF(ISNUMBER(DL$4),IF(ABS(INDEX($F$4:$EK$109,MATCH(1,($A$4:$A$109=$EO9)*($B$4:$B$109=$EP9),0),MATCH(EU$2,$F$2:$EK$2,0))-SUM(OFFSET($E9,,MATCH(EU$2,$F$1:$EK$1,0),,4)))&gt;0,INDEX($F$4:$EK$109,MATCH(1,($A$4:$A$109=$EO9)*($B$4:$B$109=$EP9),0),MATCH(EU$2,$F$2:$EK$2,0))-SUM(OFFSET($E9,,MATCH(EU$2,$F$1:$EK$1,0),,4)),""),""),"")</f>
        <v/>
      </c>
      <c r="EV9" t="str" cm="1">
        <f t="array" aca="1" ref="EV9" ca="1">IF($EN9=1,IF(ISNUMBER(DM$4),IF(ABS(INDEX($F$4:$EK$109,MATCH(1,($A$4:$A$109=$EO9)*($B$4:$B$109=$EP9),0),MATCH(EV$2,$F$2:$EK$2,0))-SUM(OFFSET($E9,,MATCH(EV$2,$F$1:$EK$1,0),,4)))&gt;0,INDEX($F$4:$EK$109,MATCH(1,($A$4:$A$109=$EO9)*($B$4:$B$109=$EP9),0),MATCH(EV$2,$F$2:$EK$2,0))-SUM(OFFSET($E9,,MATCH(EV$2,$F$1:$EK$1,0),,4)),""),""),"")</f>
        <v/>
      </c>
      <c r="EW9" t="str" cm="1">
        <f t="array" aca="1" ref="EW9" ca="1">IF($EN9=1,IF(ISNUMBER(DN$4),IF(ABS(INDEX($F$4:$EK$109,MATCH(1,($A$4:$A$109=$EO9)*($B$4:$B$109=$EP9),0),MATCH(EW$2,$F$2:$EK$2,0))-SUM(OFFSET($E9,,MATCH(EW$2,$F$1:$EK$1,0),,4)))&gt;0,INDEX($F$4:$EK$109,MATCH(1,($A$4:$A$109=$EO9)*($B$4:$B$109=$EP9),0),MATCH(EW$2,$F$2:$EK$2,0))-SUM(OFFSET($E9,,MATCH(EW$2,$F$1:$EK$1,0),,4)),""),""),"")</f>
        <v/>
      </c>
      <c r="EX9" t="str" cm="1">
        <f t="array" aca="1" ref="EX9" ca="1">IF($EN9=1,IF(ISNUMBER(DO$4),IF(ABS(INDEX($F$4:$EK$109,MATCH(1,($A$4:$A$109=$EO9)*($B$4:$B$109=$EP9),0),MATCH(EX$2,$F$2:$EK$2,0))-SUM(OFFSET($E9,,MATCH(EX$2,$F$1:$EK$1,0),,4)))&gt;0,INDEX($F$4:$EK$109,MATCH(1,($A$4:$A$109=$EO9)*($B$4:$B$109=$EP9),0),MATCH(EX$2,$F$2:$EK$2,0))-SUM(OFFSET($E9,,MATCH(EX$2,$F$1:$EK$1,0),,4)),""),""),"")</f>
        <v/>
      </c>
      <c r="EY9" t="str" cm="1">
        <f t="array" aca="1" ref="EY9" ca="1">IF($EN9=1,IF(ISNUMBER(DP$4),IF(ABS(INDEX($F$4:$EK$109,MATCH(1,($A$4:$A$109=$EO9)*($B$4:$B$109=$EP9),0),MATCH(EY$2,$F$2:$EK$2,0))-SUM(OFFSET($E9,,MATCH(EY$2,$F$1:$EK$1,0),,4)))&gt;0,INDEX($F$4:$EK$109,MATCH(1,($A$4:$A$109=$EO9)*($B$4:$B$109=$EP9),0),MATCH(EY$2,$F$2:$EK$2,0))-SUM(OFFSET($E9,,MATCH(EY$2,$F$1:$EK$1,0),,4)),""),""),"")</f>
        <v/>
      </c>
      <c r="EZ9" t="str" cm="1">
        <f t="array" aca="1" ref="EZ9" ca="1">IF($EN9=1,IF(ISNUMBER(DQ$4),IF(ABS(INDEX($F$4:$EK$109,MATCH(1,($A$4:$A$109=$EO9)*($B$4:$B$109=$EP9),0),MATCH(EZ$2,$F$2:$EK$2,0))-SUM(OFFSET($E9,,MATCH(EZ$2,$F$1:$EK$1,0),,4)))&gt;0,INDEX($F$4:$EK$109,MATCH(1,($A$4:$A$109=$EO9)*($B$4:$B$109=$EP9),0),MATCH(EZ$2,$F$2:$EK$2,0))-SUM(OFFSET($E9,,MATCH(EZ$2,$F$1:$EK$1,0),,4)),""),""),"")</f>
        <v/>
      </c>
      <c r="FA9" t="str" cm="1">
        <f t="array" aca="1" ref="FA9" ca="1">IF($EN9=1,IF(ISNUMBER(DR$4),IF(ABS(INDEX($F$4:$EK$109,MATCH(1,($A$4:$A$109=$EO9)*($B$4:$B$109=$EP9),0),MATCH(FA$2,$F$2:$EK$2,0))-SUM(OFFSET($E9,,MATCH(FA$2,$F$1:$EK$1,0),,4)))&gt;0,INDEX($F$4:$EK$109,MATCH(1,($A$4:$A$109=$EO9)*($B$4:$B$109=$EP9),0),MATCH(FA$2,$F$2:$EK$2,0))-SUM(OFFSET($E9,,MATCH(FA$2,$F$1:$EK$1,0),,4)),""),""),"")</f>
        <v/>
      </c>
      <c r="FB9" t="str" cm="1">
        <f t="array" aca="1" ref="FB9" ca="1">IF($EN9=1,IF(ISNUMBER(DS$4),IF(ABS(INDEX($F$4:$EK$109,MATCH(1,($A$4:$A$109=$EO9)*($B$4:$B$109=$EP9),0),MATCH(FB$2,$F$2:$EK$2,0))-SUM(OFFSET($E9,,MATCH(FB$2,$F$1:$EK$1,0),,4)))&gt;0,INDEX($F$4:$EK$109,MATCH(1,($A$4:$A$109=$EO9)*($B$4:$B$109=$EP9),0),MATCH(FB$2,$F$2:$EK$2,0))-SUM(OFFSET($E9,,MATCH(FB$2,$F$1:$EK$1,0),,4)),""),""),"")</f>
        <v/>
      </c>
      <c r="FC9" t="str" cm="1">
        <f t="array" aca="1" ref="FC9" ca="1">IF($EN9=1,IF(ISNUMBER(DT$4),IF(ABS(INDEX($F$4:$EK$109,MATCH(1,($A$4:$A$109=$EO9)*($B$4:$B$109=$EP9),0),MATCH(FC$2,$F$2:$EK$2,0))-SUM(OFFSET($E9,,MATCH(FC$2,$F$1:$EK$1,0),,4)))&gt;0,INDEX($F$4:$EK$109,MATCH(1,($A$4:$A$109=$EO9)*($B$4:$B$109=$EP9),0),MATCH(FC$2,$F$2:$EK$2,0))-SUM(OFFSET($E9,,MATCH(FC$2,$F$1:$EK$1,0),,4)),""),""),"")</f>
        <v/>
      </c>
      <c r="FD9" t="str" cm="1">
        <f t="array" aca="1" ref="FD9" ca="1">IF($EN9=1,IF(ISNUMBER(DU$4),IF(ABS(INDEX($F$4:$EK$109,MATCH(1,($A$4:$A$109=$EO9)*($B$4:$B$109=$EP9),0),MATCH(FD$2,$F$2:$EK$2,0))-SUM(OFFSET($E9,,MATCH(FD$2,$F$1:$EK$1,0),,4)))&gt;0,INDEX($F$4:$EK$109,MATCH(1,($A$4:$A$109=$EO9)*($B$4:$B$109=$EP9),0),MATCH(FD$2,$F$2:$EK$2,0))-SUM(OFFSET($E9,,MATCH(FD$2,$F$1:$EK$1,0),,4)),""),""),"")</f>
        <v/>
      </c>
      <c r="FE9" t="str" cm="1">
        <f t="array" aca="1" ref="FE9" ca="1">IF($EN9=1,IF(ISNUMBER(DV$4),IF(ABS(INDEX($F$4:$EK$109,MATCH(1,($A$4:$A$109=$EO9)*($B$4:$B$109=$EP9),0),MATCH(FE$2,$F$2:$EK$2,0))-SUM(OFFSET($E9,,MATCH(FE$2,$F$1:$EK$1,0),,4)))&gt;0,INDEX($F$4:$EK$109,MATCH(1,($A$4:$A$109=$EO9)*($B$4:$B$109=$EP9),0),MATCH(FE$2,$F$2:$EK$2,0))-SUM(OFFSET($E9,,MATCH(FE$2,$F$1:$EK$1,0),,4)),""),""),"")</f>
        <v/>
      </c>
      <c r="FF9" t="str" cm="1">
        <f t="array" aca="1" ref="FF9" ca="1">IF($EN9=1,IF(ISNUMBER(DW$4),IF(ABS(INDEX($F$4:$EK$109,MATCH(1,($A$4:$A$109=$EO9)*($B$4:$B$109=$EP9),0),MATCH(FF$2,$F$2:$EK$2,0))-SUM(OFFSET($E9,,MATCH(FF$2,$F$1:$EK$1,0),,4)))&gt;0,INDEX($F$4:$EK$109,MATCH(1,($A$4:$A$109=$EO9)*($B$4:$B$109=$EP9),0),MATCH(FF$2,$F$2:$EK$2,0))-SUM(OFFSET($E9,,MATCH(FF$2,$F$1:$EK$1,0),,4)),""),""),"")</f>
        <v/>
      </c>
      <c r="FG9" t="str" cm="1">
        <f t="array" aca="1" ref="FG9" ca="1">IF($EN9=1,IF(ISNUMBER(DX$4),IF(ABS(INDEX($F$4:$EK$109,MATCH(1,($A$4:$A$109=$EO9)*($B$4:$B$109=$EP9),0),MATCH(FG$2,$F$2:$EK$2,0))-SUM(OFFSET($E9,,MATCH(FG$2,$F$1:$EK$1,0),,4)))&gt;0,INDEX($F$4:$EK$109,MATCH(1,($A$4:$A$109=$EO9)*($B$4:$B$109=$EP9),0),MATCH(FG$2,$F$2:$EK$2,0))-SUM(OFFSET($E9,,MATCH(FG$2,$F$1:$EK$1,0),,4)),""),""),"")</f>
        <v/>
      </c>
      <c r="FH9" t="str" cm="1">
        <f t="array" aca="1" ref="FH9" ca="1">IF($EN9=1,IF(ISNUMBER(DY$4),IF(ABS(INDEX($F$4:$EK$109,MATCH(1,($A$4:$A$109=$EO9)*($B$4:$B$109=$EP9),0),MATCH(FH$2,$F$2:$EK$2,0))-SUM(OFFSET($E9,,MATCH(FH$2,$F$1:$EK$1,0),,4)))&gt;0,INDEX($F$4:$EK$109,MATCH(1,($A$4:$A$109=$EO9)*($B$4:$B$109=$EP9),0),MATCH(FH$2,$F$2:$EK$2,0))-SUM(OFFSET($E9,,MATCH(FH$2,$F$1:$EK$1,0),,4)),""),""),"")</f>
        <v/>
      </c>
      <c r="FI9" t="str" cm="1">
        <f t="array" aca="1" ref="FI9" ca="1">IF($EN9=1,IF(ISNUMBER(DZ$4),IF(ABS(INDEX($F$4:$EK$109,MATCH(1,($A$4:$A$109=$EO9)*($B$4:$B$109=$EP9),0),MATCH(FI$2,$F$2:$EK$2,0))-SUM(OFFSET($E9,,MATCH(FI$2,$F$1:$EK$1,0),,4)))&gt;0,INDEX($F$4:$EK$109,MATCH(1,($A$4:$A$109=$EO9)*($B$4:$B$109=$EP9),0),MATCH(FI$2,$F$2:$EK$2,0))-SUM(OFFSET($E9,,MATCH(FI$2,$F$1:$EK$1,0),,4)),""),""),"")</f>
        <v/>
      </c>
      <c r="FJ9" t="str" cm="1">
        <f t="array" aca="1" ref="FJ9" ca="1">IF($EN9=1,IF(ISNUMBER(EA$4),IF(ABS(INDEX($F$4:$EK$109,MATCH(1,($A$4:$A$109=$EO9)*($B$4:$B$109=$EP9),0),MATCH(FJ$2,$F$2:$EK$2,0))-SUM(OFFSET($E9,,MATCH(FJ$2,$F$1:$EK$1,0),,4)))&gt;0,INDEX($F$4:$EK$109,MATCH(1,($A$4:$A$109=$EO9)*($B$4:$B$109=$EP9),0),MATCH(FJ$2,$F$2:$EK$2,0))-SUM(OFFSET($E9,,MATCH(FJ$2,$F$1:$EK$1,0),,4)),""),""),"")</f>
        <v/>
      </c>
      <c r="FK9" t="str" cm="1">
        <f t="array" aca="1" ref="FK9" ca="1">IF($EN9=1,IF(ISNUMBER(EB$4),IF(ABS(INDEX($F$4:$EK$109,MATCH(1,($A$4:$A$109=$EO9)*($B$4:$B$109=$EP9),0),MATCH(FK$2,$F$2:$EK$2,0))-SUM(OFFSET($E9,,MATCH(FK$2,$F$1:$EK$1,0),,4)))&gt;0,INDEX($F$4:$EK$109,MATCH(1,($A$4:$A$109=$EO9)*($B$4:$B$109=$EP9),0),MATCH(FK$2,$F$2:$EK$2,0))-SUM(OFFSET($E9,,MATCH(FK$2,$F$1:$EK$1,0),,4)),""),""),"")</f>
        <v/>
      </c>
      <c r="FL9" t="str" cm="1">
        <f t="array" aca="1" ref="FL9" ca="1">IF($EN9=1,IF(ISNUMBER(EC$4),IF(ABS(INDEX($F$4:$EK$109,MATCH(1,($A$4:$A$109=$EO9)*($B$4:$B$109=$EP9),0),MATCH(FL$2,$F$2:$EK$2,0))-SUM(OFFSET($E9,,MATCH(FL$2,$F$1:$EK$1,0),,4)))&gt;0,INDEX($F$4:$EK$109,MATCH(1,($A$4:$A$109=$EO9)*($B$4:$B$109=$EP9),0),MATCH(FL$2,$F$2:$EK$2,0))-SUM(OFFSET($E9,,MATCH(FL$2,$F$1:$EK$1,0),,4)),""),""),"")</f>
        <v/>
      </c>
      <c r="FM9" t="str" cm="1">
        <f t="array" aca="1" ref="FM9" ca="1">IF($EN9=1,IF(ISNUMBER(ED$4),IF(ABS(INDEX($F$4:$EK$109,MATCH(1,($A$4:$A$109=$EO9)*($B$4:$B$109=$EP9),0),MATCH(FM$2,$F$2:$EK$2,0))-SUM(OFFSET($E9,,MATCH(FM$2,$F$1:$EK$1,0),,4)))&gt;0,INDEX($F$4:$EK$109,MATCH(1,($A$4:$A$109=$EO9)*($B$4:$B$109=$EP9),0),MATCH(FM$2,$F$2:$EK$2,0))-SUM(OFFSET($E9,,MATCH(FM$2,$F$1:$EK$1,0),,4)),""),""),"")</f>
        <v/>
      </c>
      <c r="FN9" t="str" cm="1">
        <f t="array" aca="1" ref="FN9" ca="1">IF($EN9=1,IF(ISNUMBER(EE$4),IF(ABS(INDEX($F$4:$EK$109,MATCH(1,($A$4:$A$109=$EO9)*($B$4:$B$109=$EP9),0),MATCH(FN$2,$F$2:$EK$2,0))-SUM(OFFSET($E9,,MATCH(FN$2,$F$1:$EK$1,0),,4)))&gt;0,INDEX($F$4:$EK$109,MATCH(1,($A$4:$A$109=$EO9)*($B$4:$B$109=$EP9),0),MATCH(FN$2,$F$2:$EK$2,0))-SUM(OFFSET($E9,,MATCH(FN$2,$F$1:$EK$1,0),,4)),""),""),"")</f>
        <v/>
      </c>
      <c r="FO9" t="str" cm="1">
        <f t="array" aca="1" ref="FO9" ca="1">IF($EN9=1,IF(ISNUMBER(EF$4),IF(ABS(INDEX($F$4:$EK$109,MATCH(1,($A$4:$A$109=$EO9)*($B$4:$B$109=$EP9),0),MATCH(FO$2,$F$2:$EK$2,0))-SUM(OFFSET($E9,,MATCH(FO$2,$F$1:$EK$1,0),,4)))&gt;0,INDEX($F$4:$EK$109,MATCH(1,($A$4:$A$109=$EO9)*($B$4:$B$109=$EP9),0),MATCH(FO$2,$F$2:$EK$2,0))-SUM(OFFSET($E9,,MATCH(FO$2,$F$1:$EK$1,0),,4)),""),""),"")</f>
        <v/>
      </c>
      <c r="FP9" t="str" cm="1">
        <f t="array" aca="1" ref="FP9" ca="1">IF($EN9=1,IF(ISNUMBER(EG$4),IF(ABS(INDEX($F$4:$EK$109,MATCH(1,($A$4:$A$109=$EO9)*($B$4:$B$109=$EP9),0),MATCH(FP$2,$F$2:$EK$2,0))-SUM(OFFSET($E9,,MATCH(FP$2,$F$1:$EK$1,0),,4)))&gt;0,INDEX($F$4:$EK$109,MATCH(1,($A$4:$A$109=$EO9)*($B$4:$B$109=$EP9),0),MATCH(FP$2,$F$2:$EK$2,0))-SUM(OFFSET($E9,,MATCH(FP$2,$F$1:$EK$1,0),,4)),""),""),"")</f>
        <v/>
      </c>
      <c r="FQ9" t="str" cm="1">
        <f t="array" aca="1" ref="FQ9" ca="1">IF($EN9=1,IF(ISNUMBER(EH$4),IF(ABS(INDEX($F$4:$EK$109,MATCH(1,($A$4:$A$109=$EO9)*($B$4:$B$109=$EP9),0),MATCH(FQ$2,$F$2:$EK$2,0))-SUM(OFFSET($E9,,MATCH(FQ$2,$F$1:$EK$1,0),,4)))&gt;0,INDEX($F$4:$EK$109,MATCH(1,($A$4:$A$109=$EO9)*($B$4:$B$109=$EP9),0),MATCH(FQ$2,$F$2:$EK$2,0))-SUM(OFFSET($E9,,MATCH(FQ$2,$F$1:$EK$1,0),,4)),""),""),"")</f>
        <v/>
      </c>
      <c r="FR9" t="str" cm="1">
        <f t="array" aca="1" ref="FR9" ca="1">IF($EN9=1,IF(ISNUMBER(EI$4),IF(ABS(INDEX($F$4:$EK$109,MATCH(1,($A$4:$A$109=$EO9)*($B$4:$B$109=$EP9),0),MATCH(FR$2,$F$2:$EK$2,0))-SUM(OFFSET($E9,,MATCH(FR$2,$F$1:$EK$1,0),,4)))&gt;0,INDEX($F$4:$EK$109,MATCH(1,($A$4:$A$109=$EO9)*($B$4:$B$109=$EP9),0),MATCH(FR$2,$F$2:$EK$2,0))-SUM(OFFSET($E9,,MATCH(FR$2,$F$1:$EK$1,0),,4)),""),""),"")</f>
        <v/>
      </c>
      <c r="FS9" t="str" cm="1">
        <f t="array" aca="1" ref="FS9" ca="1">IF($EN9=1,IF(ISNUMBER(EJ$4),IF(ABS(INDEX($F$4:$EK$109,MATCH(1,($A$4:$A$109=$EO9)*($B$4:$B$109=$EP9),0),MATCH(FS$2,$F$2:$EK$2,0))-SUM(OFFSET($E9,,MATCH(FS$2,$F$1:$EK$1,0),,4)))&gt;0,INDEX($F$4:$EK$109,MATCH(1,($A$4:$A$109=$EO9)*($B$4:$B$109=$EP9),0),MATCH(FS$2,$F$2:$EK$2,0))-SUM(OFFSET($E9,,MATCH(FS$2,$F$1:$EK$1,0),,4)),""),""),"")</f>
        <v/>
      </c>
      <c r="FT9" t="str" cm="1">
        <f t="array" aca="1" ref="FT9" ca="1">IF($EN9=1,IF(ISNUMBER(EK$4),IF(ABS(INDEX($F$4:$EK$109,MATCH(1,($A$4:$A$109=$EO9)*($B$4:$B$109=$EP9),0),MATCH(FT$2,$F$2:$EK$2,0))-SUM(OFFSET($E9,,MATCH(FT$2,$F$1:$EK$1,0),,4)))&gt;0,INDEX($F$4:$EK$109,MATCH(1,($A$4:$A$109=$EO9)*($B$4:$B$109=$EP9),0),MATCH(FT$2,$F$2:$EK$2,0))-SUM(OFFSET($E9,,MATCH(FT$2,$F$1:$EK$1,0),,4)),""),""),"")</f>
        <v/>
      </c>
    </row>
    <row r="10" spans="1:176" x14ac:dyDescent="0.25">
      <c r="A10" t="s">
        <v>132</v>
      </c>
      <c r="B10" t="s">
        <v>137</v>
      </c>
      <c r="EN10">
        <v>1</v>
      </c>
      <c r="EO10" t="str">
        <f t="shared" si="8"/>
        <v>p&amp;l</v>
      </c>
      <c r="EP10" t="str">
        <f t="shared" si="7"/>
        <v>sellingAndMarketingExpenses</v>
      </c>
      <c r="ET10" t="str" cm="1">
        <f t="array" aca="1" ref="ET10" ca="1">IF($EN10=1,IF(ISNUMBER(DK$4),IF(ABS(INDEX($F$4:$EK$109,MATCH(1,($A$4:$A$109=$EO10)*($B$4:$B$109=$EP10),0),MATCH(ET$2,$F$2:$EK$2,0))-SUM(OFFSET($E10,,MATCH(ET$2,$F$1:$EK$1,0),,4)))&gt;0,INDEX($F$4:$EK$109,MATCH(1,($A$4:$A$109=$EO10)*($B$4:$B$109=$EP10),0),MATCH(ET$2,$F$2:$EK$2,0))-SUM(OFFSET($E10,,MATCH(ET$2,$F$1:$EK$1,0),,4)),""),""),"")</f>
        <v/>
      </c>
      <c r="EU10" t="str" cm="1">
        <f t="array" aca="1" ref="EU10" ca="1">IF($EN10=1,IF(ISNUMBER(DL$4),IF(ABS(INDEX($F$4:$EK$109,MATCH(1,($A$4:$A$109=$EO10)*($B$4:$B$109=$EP10),0),MATCH(EU$2,$F$2:$EK$2,0))-SUM(OFFSET($E10,,MATCH(EU$2,$F$1:$EK$1,0),,4)))&gt;0,INDEX($F$4:$EK$109,MATCH(1,($A$4:$A$109=$EO10)*($B$4:$B$109=$EP10),0),MATCH(EU$2,$F$2:$EK$2,0))-SUM(OFFSET($E10,,MATCH(EU$2,$F$1:$EK$1,0),,4)),""),""),"")</f>
        <v/>
      </c>
      <c r="EV10" t="str" cm="1">
        <f t="array" aca="1" ref="EV10" ca="1">IF($EN10=1,IF(ISNUMBER(DM$4),IF(ABS(INDEX($F$4:$EK$109,MATCH(1,($A$4:$A$109=$EO10)*($B$4:$B$109=$EP10),0),MATCH(EV$2,$F$2:$EK$2,0))-SUM(OFFSET($E10,,MATCH(EV$2,$F$1:$EK$1,0),,4)))&gt;0,INDEX($F$4:$EK$109,MATCH(1,($A$4:$A$109=$EO10)*($B$4:$B$109=$EP10),0),MATCH(EV$2,$F$2:$EK$2,0))-SUM(OFFSET($E10,,MATCH(EV$2,$F$1:$EK$1,0),,4)),""),""),"")</f>
        <v/>
      </c>
      <c r="EW10" t="str" cm="1">
        <f t="array" aca="1" ref="EW10" ca="1">IF($EN10=1,IF(ISNUMBER(DN$4),IF(ABS(INDEX($F$4:$EK$109,MATCH(1,($A$4:$A$109=$EO10)*($B$4:$B$109=$EP10),0),MATCH(EW$2,$F$2:$EK$2,0))-SUM(OFFSET($E10,,MATCH(EW$2,$F$1:$EK$1,0),,4)))&gt;0,INDEX($F$4:$EK$109,MATCH(1,($A$4:$A$109=$EO10)*($B$4:$B$109=$EP10),0),MATCH(EW$2,$F$2:$EK$2,0))-SUM(OFFSET($E10,,MATCH(EW$2,$F$1:$EK$1,0),,4)),""),""),"")</f>
        <v/>
      </c>
      <c r="EX10" t="str" cm="1">
        <f t="array" aca="1" ref="EX10" ca="1">IF($EN10=1,IF(ISNUMBER(DO$4),IF(ABS(INDEX($F$4:$EK$109,MATCH(1,($A$4:$A$109=$EO10)*($B$4:$B$109=$EP10),0),MATCH(EX$2,$F$2:$EK$2,0))-SUM(OFFSET($E10,,MATCH(EX$2,$F$1:$EK$1,0),,4)))&gt;0,INDEX($F$4:$EK$109,MATCH(1,($A$4:$A$109=$EO10)*($B$4:$B$109=$EP10),0),MATCH(EX$2,$F$2:$EK$2,0))-SUM(OFFSET($E10,,MATCH(EX$2,$F$1:$EK$1,0),,4)),""),""),"")</f>
        <v/>
      </c>
      <c r="EY10" t="str" cm="1">
        <f t="array" aca="1" ref="EY10" ca="1">IF($EN10=1,IF(ISNUMBER(DP$4),IF(ABS(INDEX($F$4:$EK$109,MATCH(1,($A$4:$A$109=$EO10)*($B$4:$B$109=$EP10),0),MATCH(EY$2,$F$2:$EK$2,0))-SUM(OFFSET($E10,,MATCH(EY$2,$F$1:$EK$1,0),,4)))&gt;0,INDEX($F$4:$EK$109,MATCH(1,($A$4:$A$109=$EO10)*($B$4:$B$109=$EP10),0),MATCH(EY$2,$F$2:$EK$2,0))-SUM(OFFSET($E10,,MATCH(EY$2,$F$1:$EK$1,0),,4)),""),""),"")</f>
        <v/>
      </c>
      <c r="EZ10" t="str" cm="1">
        <f t="array" aca="1" ref="EZ10" ca="1">IF($EN10=1,IF(ISNUMBER(DQ$4),IF(ABS(INDEX($F$4:$EK$109,MATCH(1,($A$4:$A$109=$EO10)*($B$4:$B$109=$EP10),0),MATCH(EZ$2,$F$2:$EK$2,0))-SUM(OFFSET($E10,,MATCH(EZ$2,$F$1:$EK$1,0),,4)))&gt;0,INDEX($F$4:$EK$109,MATCH(1,($A$4:$A$109=$EO10)*($B$4:$B$109=$EP10),0),MATCH(EZ$2,$F$2:$EK$2,0))-SUM(OFFSET($E10,,MATCH(EZ$2,$F$1:$EK$1,0),,4)),""),""),"")</f>
        <v/>
      </c>
      <c r="FA10" t="str" cm="1">
        <f t="array" aca="1" ref="FA10" ca="1">IF($EN10=1,IF(ISNUMBER(DR$4),IF(ABS(INDEX($F$4:$EK$109,MATCH(1,($A$4:$A$109=$EO10)*($B$4:$B$109=$EP10),0),MATCH(FA$2,$F$2:$EK$2,0))-SUM(OFFSET($E10,,MATCH(FA$2,$F$1:$EK$1,0),,4)))&gt;0,INDEX($F$4:$EK$109,MATCH(1,($A$4:$A$109=$EO10)*($B$4:$B$109=$EP10),0),MATCH(FA$2,$F$2:$EK$2,0))-SUM(OFFSET($E10,,MATCH(FA$2,$F$1:$EK$1,0),,4)),""),""),"")</f>
        <v/>
      </c>
      <c r="FB10" t="str" cm="1">
        <f t="array" aca="1" ref="FB10" ca="1">IF($EN10=1,IF(ISNUMBER(DS$4),IF(ABS(INDEX($F$4:$EK$109,MATCH(1,($A$4:$A$109=$EO10)*($B$4:$B$109=$EP10),0),MATCH(FB$2,$F$2:$EK$2,0))-SUM(OFFSET($E10,,MATCH(FB$2,$F$1:$EK$1,0),,4)))&gt;0,INDEX($F$4:$EK$109,MATCH(1,($A$4:$A$109=$EO10)*($B$4:$B$109=$EP10),0),MATCH(FB$2,$F$2:$EK$2,0))-SUM(OFFSET($E10,,MATCH(FB$2,$F$1:$EK$1,0),,4)),""),""),"")</f>
        <v/>
      </c>
      <c r="FC10" t="str" cm="1">
        <f t="array" aca="1" ref="FC10" ca="1">IF($EN10=1,IF(ISNUMBER(DT$4),IF(ABS(INDEX($F$4:$EK$109,MATCH(1,($A$4:$A$109=$EO10)*($B$4:$B$109=$EP10),0),MATCH(FC$2,$F$2:$EK$2,0))-SUM(OFFSET($E10,,MATCH(FC$2,$F$1:$EK$1,0),,4)))&gt;0,INDEX($F$4:$EK$109,MATCH(1,($A$4:$A$109=$EO10)*($B$4:$B$109=$EP10),0),MATCH(FC$2,$F$2:$EK$2,0))-SUM(OFFSET($E10,,MATCH(FC$2,$F$1:$EK$1,0),,4)),""),""),"")</f>
        <v/>
      </c>
      <c r="FD10" t="str" cm="1">
        <f t="array" aca="1" ref="FD10" ca="1">IF($EN10=1,IF(ISNUMBER(DU$4),IF(ABS(INDEX($F$4:$EK$109,MATCH(1,($A$4:$A$109=$EO10)*($B$4:$B$109=$EP10),0),MATCH(FD$2,$F$2:$EK$2,0))-SUM(OFFSET($E10,,MATCH(FD$2,$F$1:$EK$1,0),,4)))&gt;0,INDEX($F$4:$EK$109,MATCH(1,($A$4:$A$109=$EO10)*($B$4:$B$109=$EP10),0),MATCH(FD$2,$F$2:$EK$2,0))-SUM(OFFSET($E10,,MATCH(FD$2,$F$1:$EK$1,0),,4)),""),""),"")</f>
        <v/>
      </c>
      <c r="FE10" t="str" cm="1">
        <f t="array" aca="1" ref="FE10" ca="1">IF($EN10=1,IF(ISNUMBER(DV$4),IF(ABS(INDEX($F$4:$EK$109,MATCH(1,($A$4:$A$109=$EO10)*($B$4:$B$109=$EP10),0),MATCH(FE$2,$F$2:$EK$2,0))-SUM(OFFSET($E10,,MATCH(FE$2,$F$1:$EK$1,0),,4)))&gt;0,INDEX($F$4:$EK$109,MATCH(1,($A$4:$A$109=$EO10)*($B$4:$B$109=$EP10),0),MATCH(FE$2,$F$2:$EK$2,0))-SUM(OFFSET($E10,,MATCH(FE$2,$F$1:$EK$1,0),,4)),""),""),"")</f>
        <v/>
      </c>
      <c r="FF10" t="str" cm="1">
        <f t="array" aca="1" ref="FF10" ca="1">IF($EN10=1,IF(ISNUMBER(DW$4),IF(ABS(INDEX($F$4:$EK$109,MATCH(1,($A$4:$A$109=$EO10)*($B$4:$B$109=$EP10),0),MATCH(FF$2,$F$2:$EK$2,0))-SUM(OFFSET($E10,,MATCH(FF$2,$F$1:$EK$1,0),,4)))&gt;0,INDEX($F$4:$EK$109,MATCH(1,($A$4:$A$109=$EO10)*($B$4:$B$109=$EP10),0),MATCH(FF$2,$F$2:$EK$2,0))-SUM(OFFSET($E10,,MATCH(FF$2,$F$1:$EK$1,0),,4)),""),""),"")</f>
        <v/>
      </c>
      <c r="FG10" t="str" cm="1">
        <f t="array" aca="1" ref="FG10" ca="1">IF($EN10=1,IF(ISNUMBER(DX$4),IF(ABS(INDEX($F$4:$EK$109,MATCH(1,($A$4:$A$109=$EO10)*($B$4:$B$109=$EP10),0),MATCH(FG$2,$F$2:$EK$2,0))-SUM(OFFSET($E10,,MATCH(FG$2,$F$1:$EK$1,0),,4)))&gt;0,INDEX($F$4:$EK$109,MATCH(1,($A$4:$A$109=$EO10)*($B$4:$B$109=$EP10),0),MATCH(FG$2,$F$2:$EK$2,0))-SUM(OFFSET($E10,,MATCH(FG$2,$F$1:$EK$1,0),,4)),""),""),"")</f>
        <v/>
      </c>
      <c r="FH10" t="str" cm="1">
        <f t="array" aca="1" ref="FH10" ca="1">IF($EN10=1,IF(ISNUMBER(DY$4),IF(ABS(INDEX($F$4:$EK$109,MATCH(1,($A$4:$A$109=$EO10)*($B$4:$B$109=$EP10),0),MATCH(FH$2,$F$2:$EK$2,0))-SUM(OFFSET($E10,,MATCH(FH$2,$F$1:$EK$1,0),,4)))&gt;0,INDEX($F$4:$EK$109,MATCH(1,($A$4:$A$109=$EO10)*($B$4:$B$109=$EP10),0),MATCH(FH$2,$F$2:$EK$2,0))-SUM(OFFSET($E10,,MATCH(FH$2,$F$1:$EK$1,0),,4)),""),""),"")</f>
        <v/>
      </c>
      <c r="FI10" t="str" cm="1">
        <f t="array" aca="1" ref="FI10" ca="1">IF($EN10=1,IF(ISNUMBER(DZ$4),IF(ABS(INDEX($F$4:$EK$109,MATCH(1,($A$4:$A$109=$EO10)*($B$4:$B$109=$EP10),0),MATCH(FI$2,$F$2:$EK$2,0))-SUM(OFFSET($E10,,MATCH(FI$2,$F$1:$EK$1,0),,4)))&gt;0,INDEX($F$4:$EK$109,MATCH(1,($A$4:$A$109=$EO10)*($B$4:$B$109=$EP10),0),MATCH(FI$2,$F$2:$EK$2,0))-SUM(OFFSET($E10,,MATCH(FI$2,$F$1:$EK$1,0),,4)),""),""),"")</f>
        <v/>
      </c>
      <c r="FJ10" t="str" cm="1">
        <f t="array" aca="1" ref="FJ10" ca="1">IF($EN10=1,IF(ISNUMBER(EA$4),IF(ABS(INDEX($F$4:$EK$109,MATCH(1,($A$4:$A$109=$EO10)*($B$4:$B$109=$EP10),0),MATCH(FJ$2,$F$2:$EK$2,0))-SUM(OFFSET($E10,,MATCH(FJ$2,$F$1:$EK$1,0),,4)))&gt;0,INDEX($F$4:$EK$109,MATCH(1,($A$4:$A$109=$EO10)*($B$4:$B$109=$EP10),0),MATCH(FJ$2,$F$2:$EK$2,0))-SUM(OFFSET($E10,,MATCH(FJ$2,$F$1:$EK$1,0),,4)),""),""),"")</f>
        <v/>
      </c>
      <c r="FK10" t="str" cm="1">
        <f t="array" aca="1" ref="FK10" ca="1">IF($EN10=1,IF(ISNUMBER(EB$4),IF(ABS(INDEX($F$4:$EK$109,MATCH(1,($A$4:$A$109=$EO10)*($B$4:$B$109=$EP10),0),MATCH(FK$2,$F$2:$EK$2,0))-SUM(OFFSET($E10,,MATCH(FK$2,$F$1:$EK$1,0),,4)))&gt;0,INDEX($F$4:$EK$109,MATCH(1,($A$4:$A$109=$EO10)*($B$4:$B$109=$EP10),0),MATCH(FK$2,$F$2:$EK$2,0))-SUM(OFFSET($E10,,MATCH(FK$2,$F$1:$EK$1,0),,4)),""),""),"")</f>
        <v/>
      </c>
      <c r="FL10" t="str" cm="1">
        <f t="array" aca="1" ref="FL10" ca="1">IF($EN10=1,IF(ISNUMBER(EC$4),IF(ABS(INDEX($F$4:$EK$109,MATCH(1,($A$4:$A$109=$EO10)*($B$4:$B$109=$EP10),0),MATCH(FL$2,$F$2:$EK$2,0))-SUM(OFFSET($E10,,MATCH(FL$2,$F$1:$EK$1,0),,4)))&gt;0,INDEX($F$4:$EK$109,MATCH(1,($A$4:$A$109=$EO10)*($B$4:$B$109=$EP10),0),MATCH(FL$2,$F$2:$EK$2,0))-SUM(OFFSET($E10,,MATCH(FL$2,$F$1:$EK$1,0),,4)),""),""),"")</f>
        <v/>
      </c>
      <c r="FM10" t="str" cm="1">
        <f t="array" aca="1" ref="FM10" ca="1">IF($EN10=1,IF(ISNUMBER(ED$4),IF(ABS(INDEX($F$4:$EK$109,MATCH(1,($A$4:$A$109=$EO10)*($B$4:$B$109=$EP10),0),MATCH(FM$2,$F$2:$EK$2,0))-SUM(OFFSET($E10,,MATCH(FM$2,$F$1:$EK$1,0),,4)))&gt;0,INDEX($F$4:$EK$109,MATCH(1,($A$4:$A$109=$EO10)*($B$4:$B$109=$EP10),0),MATCH(FM$2,$F$2:$EK$2,0))-SUM(OFFSET($E10,,MATCH(FM$2,$F$1:$EK$1,0),,4)),""),""),"")</f>
        <v/>
      </c>
      <c r="FN10" t="str" cm="1">
        <f t="array" aca="1" ref="FN10" ca="1">IF($EN10=1,IF(ISNUMBER(EE$4),IF(ABS(INDEX($F$4:$EK$109,MATCH(1,($A$4:$A$109=$EO10)*($B$4:$B$109=$EP10),0),MATCH(FN$2,$F$2:$EK$2,0))-SUM(OFFSET($E10,,MATCH(FN$2,$F$1:$EK$1,0),,4)))&gt;0,INDEX($F$4:$EK$109,MATCH(1,($A$4:$A$109=$EO10)*($B$4:$B$109=$EP10),0),MATCH(FN$2,$F$2:$EK$2,0))-SUM(OFFSET($E10,,MATCH(FN$2,$F$1:$EK$1,0),,4)),""),""),"")</f>
        <v/>
      </c>
      <c r="FO10" t="str" cm="1">
        <f t="array" aca="1" ref="FO10" ca="1">IF($EN10=1,IF(ISNUMBER(EF$4),IF(ABS(INDEX($F$4:$EK$109,MATCH(1,($A$4:$A$109=$EO10)*($B$4:$B$109=$EP10),0),MATCH(FO$2,$F$2:$EK$2,0))-SUM(OFFSET($E10,,MATCH(FO$2,$F$1:$EK$1,0),,4)))&gt;0,INDEX($F$4:$EK$109,MATCH(1,($A$4:$A$109=$EO10)*($B$4:$B$109=$EP10),0),MATCH(FO$2,$F$2:$EK$2,0))-SUM(OFFSET($E10,,MATCH(FO$2,$F$1:$EK$1,0),,4)),""),""),"")</f>
        <v/>
      </c>
      <c r="FP10" t="str" cm="1">
        <f t="array" aca="1" ref="FP10" ca="1">IF($EN10=1,IF(ISNUMBER(EG$4),IF(ABS(INDEX($F$4:$EK$109,MATCH(1,($A$4:$A$109=$EO10)*($B$4:$B$109=$EP10),0),MATCH(FP$2,$F$2:$EK$2,0))-SUM(OFFSET($E10,,MATCH(FP$2,$F$1:$EK$1,0),,4)))&gt;0,INDEX($F$4:$EK$109,MATCH(1,($A$4:$A$109=$EO10)*($B$4:$B$109=$EP10),0),MATCH(FP$2,$F$2:$EK$2,0))-SUM(OFFSET($E10,,MATCH(FP$2,$F$1:$EK$1,0),,4)),""),""),"")</f>
        <v/>
      </c>
      <c r="FQ10" t="str" cm="1">
        <f t="array" aca="1" ref="FQ10" ca="1">IF($EN10=1,IF(ISNUMBER(EH$4),IF(ABS(INDEX($F$4:$EK$109,MATCH(1,($A$4:$A$109=$EO10)*($B$4:$B$109=$EP10),0),MATCH(FQ$2,$F$2:$EK$2,0))-SUM(OFFSET($E10,,MATCH(FQ$2,$F$1:$EK$1,0),,4)))&gt;0,INDEX($F$4:$EK$109,MATCH(1,($A$4:$A$109=$EO10)*($B$4:$B$109=$EP10),0),MATCH(FQ$2,$F$2:$EK$2,0))-SUM(OFFSET($E10,,MATCH(FQ$2,$F$1:$EK$1,0),,4)),""),""),"")</f>
        <v/>
      </c>
      <c r="FR10" t="str" cm="1">
        <f t="array" aca="1" ref="FR10" ca="1">IF($EN10=1,IF(ISNUMBER(EI$4),IF(ABS(INDEX($F$4:$EK$109,MATCH(1,($A$4:$A$109=$EO10)*($B$4:$B$109=$EP10),0),MATCH(FR$2,$F$2:$EK$2,0))-SUM(OFFSET($E10,,MATCH(FR$2,$F$1:$EK$1,0),,4)))&gt;0,INDEX($F$4:$EK$109,MATCH(1,($A$4:$A$109=$EO10)*($B$4:$B$109=$EP10),0),MATCH(FR$2,$F$2:$EK$2,0))-SUM(OFFSET($E10,,MATCH(FR$2,$F$1:$EK$1,0),,4)),""),""),"")</f>
        <v/>
      </c>
      <c r="FS10" t="str" cm="1">
        <f t="array" aca="1" ref="FS10" ca="1">IF($EN10=1,IF(ISNUMBER(EJ$4),IF(ABS(INDEX($F$4:$EK$109,MATCH(1,($A$4:$A$109=$EO10)*($B$4:$B$109=$EP10),0),MATCH(FS$2,$F$2:$EK$2,0))-SUM(OFFSET($E10,,MATCH(FS$2,$F$1:$EK$1,0),,4)))&gt;0,INDEX($F$4:$EK$109,MATCH(1,($A$4:$A$109=$EO10)*($B$4:$B$109=$EP10),0),MATCH(FS$2,$F$2:$EK$2,0))-SUM(OFFSET($E10,,MATCH(FS$2,$F$1:$EK$1,0),,4)),""),""),"")</f>
        <v/>
      </c>
      <c r="FT10" t="str" cm="1">
        <f t="array" aca="1" ref="FT10" ca="1">IF($EN10=1,IF(ISNUMBER(EK$4),IF(ABS(INDEX($F$4:$EK$109,MATCH(1,($A$4:$A$109=$EO10)*($B$4:$B$109=$EP10),0),MATCH(FT$2,$F$2:$EK$2,0))-SUM(OFFSET($E10,,MATCH(FT$2,$F$1:$EK$1,0),,4)))&gt;0,INDEX($F$4:$EK$109,MATCH(1,($A$4:$A$109=$EO10)*($B$4:$B$109=$EP10),0),MATCH(FT$2,$F$2:$EK$2,0))-SUM(OFFSET($E10,,MATCH(FT$2,$F$1:$EK$1,0),,4)),""),""),"")</f>
        <v/>
      </c>
    </row>
    <row r="11" spans="1:176" x14ac:dyDescent="0.25">
      <c r="A11" t="s">
        <v>132</v>
      </c>
      <c r="B11" t="s">
        <v>138</v>
      </c>
      <c r="EN11">
        <v>1</v>
      </c>
      <c r="EO11" t="str">
        <f t="shared" si="8"/>
        <v>p&amp;l</v>
      </c>
      <c r="EP11" t="str">
        <f t="shared" si="7"/>
        <v>sellingGeneralAndAdministrativeExpenses</v>
      </c>
      <c r="ET11" t="str" cm="1">
        <f t="array" aca="1" ref="ET11" ca="1">IF($EN11=1,IF(ISNUMBER(DK$4),IF(ABS(INDEX($F$4:$EK$109,MATCH(1,($A$4:$A$109=$EO11)*($B$4:$B$109=$EP11),0),MATCH(ET$2,$F$2:$EK$2,0))-SUM(OFFSET($E11,,MATCH(ET$2,$F$1:$EK$1,0),,4)))&gt;0,INDEX($F$4:$EK$109,MATCH(1,($A$4:$A$109=$EO11)*($B$4:$B$109=$EP11),0),MATCH(ET$2,$F$2:$EK$2,0))-SUM(OFFSET($E11,,MATCH(ET$2,$F$1:$EK$1,0),,4)),""),""),"")</f>
        <v/>
      </c>
      <c r="EU11" t="str" cm="1">
        <f t="array" aca="1" ref="EU11" ca="1">IF($EN11=1,IF(ISNUMBER(DL$4),IF(ABS(INDEX($F$4:$EK$109,MATCH(1,($A$4:$A$109=$EO11)*($B$4:$B$109=$EP11),0),MATCH(EU$2,$F$2:$EK$2,0))-SUM(OFFSET($E11,,MATCH(EU$2,$F$1:$EK$1,0),,4)))&gt;0,INDEX($F$4:$EK$109,MATCH(1,($A$4:$A$109=$EO11)*($B$4:$B$109=$EP11),0),MATCH(EU$2,$F$2:$EK$2,0))-SUM(OFFSET($E11,,MATCH(EU$2,$F$1:$EK$1,0),,4)),""),""),"")</f>
        <v/>
      </c>
      <c r="EV11" t="str" cm="1">
        <f t="array" aca="1" ref="EV11" ca="1">IF($EN11=1,IF(ISNUMBER(DM$4),IF(ABS(INDEX($F$4:$EK$109,MATCH(1,($A$4:$A$109=$EO11)*($B$4:$B$109=$EP11),0),MATCH(EV$2,$F$2:$EK$2,0))-SUM(OFFSET($E11,,MATCH(EV$2,$F$1:$EK$1,0),,4)))&gt;0,INDEX($F$4:$EK$109,MATCH(1,($A$4:$A$109=$EO11)*($B$4:$B$109=$EP11),0),MATCH(EV$2,$F$2:$EK$2,0))-SUM(OFFSET($E11,,MATCH(EV$2,$F$1:$EK$1,0),,4)),""),""),"")</f>
        <v/>
      </c>
      <c r="EW11" t="str" cm="1">
        <f t="array" aca="1" ref="EW11" ca="1">IF($EN11=1,IF(ISNUMBER(DN$4),IF(ABS(INDEX($F$4:$EK$109,MATCH(1,($A$4:$A$109=$EO11)*($B$4:$B$109=$EP11),0),MATCH(EW$2,$F$2:$EK$2,0))-SUM(OFFSET($E11,,MATCH(EW$2,$F$1:$EK$1,0),,4)))&gt;0,INDEX($F$4:$EK$109,MATCH(1,($A$4:$A$109=$EO11)*($B$4:$B$109=$EP11),0),MATCH(EW$2,$F$2:$EK$2,0))-SUM(OFFSET($E11,,MATCH(EW$2,$F$1:$EK$1,0),,4)),""),""),"")</f>
        <v/>
      </c>
      <c r="EX11" t="str" cm="1">
        <f t="array" aca="1" ref="EX11" ca="1">IF($EN11=1,IF(ISNUMBER(DO$4),IF(ABS(INDEX($F$4:$EK$109,MATCH(1,($A$4:$A$109=$EO11)*($B$4:$B$109=$EP11),0),MATCH(EX$2,$F$2:$EK$2,0))-SUM(OFFSET($E11,,MATCH(EX$2,$F$1:$EK$1,0),,4)))&gt;0,INDEX($F$4:$EK$109,MATCH(1,($A$4:$A$109=$EO11)*($B$4:$B$109=$EP11),0),MATCH(EX$2,$F$2:$EK$2,0))-SUM(OFFSET($E11,,MATCH(EX$2,$F$1:$EK$1,0),,4)),""),""),"")</f>
        <v/>
      </c>
      <c r="EY11" t="str" cm="1">
        <f t="array" aca="1" ref="EY11" ca="1">IF($EN11=1,IF(ISNUMBER(DP$4),IF(ABS(INDEX($F$4:$EK$109,MATCH(1,($A$4:$A$109=$EO11)*($B$4:$B$109=$EP11),0),MATCH(EY$2,$F$2:$EK$2,0))-SUM(OFFSET($E11,,MATCH(EY$2,$F$1:$EK$1,0),,4)))&gt;0,INDEX($F$4:$EK$109,MATCH(1,($A$4:$A$109=$EO11)*($B$4:$B$109=$EP11),0),MATCH(EY$2,$F$2:$EK$2,0))-SUM(OFFSET($E11,,MATCH(EY$2,$F$1:$EK$1,0),,4)),""),""),"")</f>
        <v/>
      </c>
      <c r="EZ11" t="str" cm="1">
        <f t="array" aca="1" ref="EZ11" ca="1">IF($EN11=1,IF(ISNUMBER(DQ$4),IF(ABS(INDEX($F$4:$EK$109,MATCH(1,($A$4:$A$109=$EO11)*($B$4:$B$109=$EP11),0),MATCH(EZ$2,$F$2:$EK$2,0))-SUM(OFFSET($E11,,MATCH(EZ$2,$F$1:$EK$1,0),,4)))&gt;0,INDEX($F$4:$EK$109,MATCH(1,($A$4:$A$109=$EO11)*($B$4:$B$109=$EP11),0),MATCH(EZ$2,$F$2:$EK$2,0))-SUM(OFFSET($E11,,MATCH(EZ$2,$F$1:$EK$1,0),,4)),""),""),"")</f>
        <v/>
      </c>
      <c r="FA11" t="str" cm="1">
        <f t="array" aca="1" ref="FA11" ca="1">IF($EN11=1,IF(ISNUMBER(DR$4),IF(ABS(INDEX($F$4:$EK$109,MATCH(1,($A$4:$A$109=$EO11)*($B$4:$B$109=$EP11),0),MATCH(FA$2,$F$2:$EK$2,0))-SUM(OFFSET($E11,,MATCH(FA$2,$F$1:$EK$1,0),,4)))&gt;0,INDEX($F$4:$EK$109,MATCH(1,($A$4:$A$109=$EO11)*($B$4:$B$109=$EP11),0),MATCH(FA$2,$F$2:$EK$2,0))-SUM(OFFSET($E11,,MATCH(FA$2,$F$1:$EK$1,0),,4)),""),""),"")</f>
        <v/>
      </c>
      <c r="FB11" t="str" cm="1">
        <f t="array" aca="1" ref="FB11" ca="1">IF($EN11=1,IF(ISNUMBER(DS$4),IF(ABS(INDEX($F$4:$EK$109,MATCH(1,($A$4:$A$109=$EO11)*($B$4:$B$109=$EP11),0),MATCH(FB$2,$F$2:$EK$2,0))-SUM(OFFSET($E11,,MATCH(FB$2,$F$1:$EK$1,0),,4)))&gt;0,INDEX($F$4:$EK$109,MATCH(1,($A$4:$A$109=$EO11)*($B$4:$B$109=$EP11),0),MATCH(FB$2,$F$2:$EK$2,0))-SUM(OFFSET($E11,,MATCH(FB$2,$F$1:$EK$1,0),,4)),""),""),"")</f>
        <v/>
      </c>
      <c r="FC11" t="str" cm="1">
        <f t="array" aca="1" ref="FC11" ca="1">IF($EN11=1,IF(ISNUMBER(DT$4),IF(ABS(INDEX($F$4:$EK$109,MATCH(1,($A$4:$A$109=$EO11)*($B$4:$B$109=$EP11),0),MATCH(FC$2,$F$2:$EK$2,0))-SUM(OFFSET($E11,,MATCH(FC$2,$F$1:$EK$1,0),,4)))&gt;0,INDEX($F$4:$EK$109,MATCH(1,($A$4:$A$109=$EO11)*($B$4:$B$109=$EP11),0),MATCH(FC$2,$F$2:$EK$2,0))-SUM(OFFSET($E11,,MATCH(FC$2,$F$1:$EK$1,0),,4)),""),""),"")</f>
        <v/>
      </c>
      <c r="FD11" t="str" cm="1">
        <f t="array" aca="1" ref="FD11" ca="1">IF($EN11=1,IF(ISNUMBER(DU$4),IF(ABS(INDEX($F$4:$EK$109,MATCH(1,($A$4:$A$109=$EO11)*($B$4:$B$109=$EP11),0),MATCH(FD$2,$F$2:$EK$2,0))-SUM(OFFSET($E11,,MATCH(FD$2,$F$1:$EK$1,0),,4)))&gt;0,INDEX($F$4:$EK$109,MATCH(1,($A$4:$A$109=$EO11)*($B$4:$B$109=$EP11),0),MATCH(FD$2,$F$2:$EK$2,0))-SUM(OFFSET($E11,,MATCH(FD$2,$F$1:$EK$1,0),,4)),""),""),"")</f>
        <v/>
      </c>
      <c r="FE11" t="str" cm="1">
        <f t="array" aca="1" ref="FE11" ca="1">IF($EN11=1,IF(ISNUMBER(DV$4),IF(ABS(INDEX($F$4:$EK$109,MATCH(1,($A$4:$A$109=$EO11)*($B$4:$B$109=$EP11),0),MATCH(FE$2,$F$2:$EK$2,0))-SUM(OFFSET($E11,,MATCH(FE$2,$F$1:$EK$1,0),,4)))&gt;0,INDEX($F$4:$EK$109,MATCH(1,($A$4:$A$109=$EO11)*($B$4:$B$109=$EP11),0),MATCH(FE$2,$F$2:$EK$2,0))-SUM(OFFSET($E11,,MATCH(FE$2,$F$1:$EK$1,0),,4)),""),""),"")</f>
        <v/>
      </c>
      <c r="FF11" t="str" cm="1">
        <f t="array" aca="1" ref="FF11" ca="1">IF($EN11=1,IF(ISNUMBER(DW$4),IF(ABS(INDEX($F$4:$EK$109,MATCH(1,($A$4:$A$109=$EO11)*($B$4:$B$109=$EP11),0),MATCH(FF$2,$F$2:$EK$2,0))-SUM(OFFSET($E11,,MATCH(FF$2,$F$1:$EK$1,0),,4)))&gt;0,INDEX($F$4:$EK$109,MATCH(1,($A$4:$A$109=$EO11)*($B$4:$B$109=$EP11),0),MATCH(FF$2,$F$2:$EK$2,0))-SUM(OFFSET($E11,,MATCH(FF$2,$F$1:$EK$1,0),,4)),""),""),"")</f>
        <v/>
      </c>
      <c r="FG11" t="str" cm="1">
        <f t="array" aca="1" ref="FG11" ca="1">IF($EN11=1,IF(ISNUMBER(DX$4),IF(ABS(INDEX($F$4:$EK$109,MATCH(1,($A$4:$A$109=$EO11)*($B$4:$B$109=$EP11),0),MATCH(FG$2,$F$2:$EK$2,0))-SUM(OFFSET($E11,,MATCH(FG$2,$F$1:$EK$1,0),,4)))&gt;0,INDEX($F$4:$EK$109,MATCH(1,($A$4:$A$109=$EO11)*($B$4:$B$109=$EP11),0),MATCH(FG$2,$F$2:$EK$2,0))-SUM(OFFSET($E11,,MATCH(FG$2,$F$1:$EK$1,0),,4)),""),""),"")</f>
        <v/>
      </c>
      <c r="FH11" t="str" cm="1">
        <f t="array" aca="1" ref="FH11" ca="1">IF($EN11=1,IF(ISNUMBER(DY$4),IF(ABS(INDEX($F$4:$EK$109,MATCH(1,($A$4:$A$109=$EO11)*($B$4:$B$109=$EP11),0),MATCH(FH$2,$F$2:$EK$2,0))-SUM(OFFSET($E11,,MATCH(FH$2,$F$1:$EK$1,0),,4)))&gt;0,INDEX($F$4:$EK$109,MATCH(1,($A$4:$A$109=$EO11)*($B$4:$B$109=$EP11),0),MATCH(FH$2,$F$2:$EK$2,0))-SUM(OFFSET($E11,,MATCH(FH$2,$F$1:$EK$1,0),,4)),""),""),"")</f>
        <v/>
      </c>
      <c r="FI11" t="str" cm="1">
        <f t="array" aca="1" ref="FI11" ca="1">IF($EN11=1,IF(ISNUMBER(DZ$4),IF(ABS(INDEX($F$4:$EK$109,MATCH(1,($A$4:$A$109=$EO11)*($B$4:$B$109=$EP11),0),MATCH(FI$2,$F$2:$EK$2,0))-SUM(OFFSET($E11,,MATCH(FI$2,$F$1:$EK$1,0),,4)))&gt;0,INDEX($F$4:$EK$109,MATCH(1,($A$4:$A$109=$EO11)*($B$4:$B$109=$EP11),0),MATCH(FI$2,$F$2:$EK$2,0))-SUM(OFFSET($E11,,MATCH(FI$2,$F$1:$EK$1,0),,4)),""),""),"")</f>
        <v/>
      </c>
      <c r="FJ11" t="str" cm="1">
        <f t="array" aca="1" ref="FJ11" ca="1">IF($EN11=1,IF(ISNUMBER(EA$4),IF(ABS(INDEX($F$4:$EK$109,MATCH(1,($A$4:$A$109=$EO11)*($B$4:$B$109=$EP11),0),MATCH(FJ$2,$F$2:$EK$2,0))-SUM(OFFSET($E11,,MATCH(FJ$2,$F$1:$EK$1,0),,4)))&gt;0,INDEX($F$4:$EK$109,MATCH(1,($A$4:$A$109=$EO11)*($B$4:$B$109=$EP11),0),MATCH(FJ$2,$F$2:$EK$2,0))-SUM(OFFSET($E11,,MATCH(FJ$2,$F$1:$EK$1,0),,4)),""),""),"")</f>
        <v/>
      </c>
      <c r="FK11" t="str" cm="1">
        <f t="array" aca="1" ref="FK11" ca="1">IF($EN11=1,IF(ISNUMBER(EB$4),IF(ABS(INDEX($F$4:$EK$109,MATCH(1,($A$4:$A$109=$EO11)*($B$4:$B$109=$EP11),0),MATCH(FK$2,$F$2:$EK$2,0))-SUM(OFFSET($E11,,MATCH(FK$2,$F$1:$EK$1,0),,4)))&gt;0,INDEX($F$4:$EK$109,MATCH(1,($A$4:$A$109=$EO11)*($B$4:$B$109=$EP11),0),MATCH(FK$2,$F$2:$EK$2,0))-SUM(OFFSET($E11,,MATCH(FK$2,$F$1:$EK$1,0),,4)),""),""),"")</f>
        <v/>
      </c>
      <c r="FL11" t="str" cm="1">
        <f t="array" aca="1" ref="FL11" ca="1">IF($EN11=1,IF(ISNUMBER(EC$4),IF(ABS(INDEX($F$4:$EK$109,MATCH(1,($A$4:$A$109=$EO11)*($B$4:$B$109=$EP11),0),MATCH(FL$2,$F$2:$EK$2,0))-SUM(OFFSET($E11,,MATCH(FL$2,$F$1:$EK$1,0),,4)))&gt;0,INDEX($F$4:$EK$109,MATCH(1,($A$4:$A$109=$EO11)*($B$4:$B$109=$EP11),0),MATCH(FL$2,$F$2:$EK$2,0))-SUM(OFFSET($E11,,MATCH(FL$2,$F$1:$EK$1,0),,4)),""),""),"")</f>
        <v/>
      </c>
      <c r="FM11" t="str" cm="1">
        <f t="array" aca="1" ref="FM11" ca="1">IF($EN11=1,IF(ISNUMBER(ED$4),IF(ABS(INDEX($F$4:$EK$109,MATCH(1,($A$4:$A$109=$EO11)*($B$4:$B$109=$EP11),0),MATCH(FM$2,$F$2:$EK$2,0))-SUM(OFFSET($E11,,MATCH(FM$2,$F$1:$EK$1,0),,4)))&gt;0,INDEX($F$4:$EK$109,MATCH(1,($A$4:$A$109=$EO11)*($B$4:$B$109=$EP11),0),MATCH(FM$2,$F$2:$EK$2,0))-SUM(OFFSET($E11,,MATCH(FM$2,$F$1:$EK$1,0),,4)),""),""),"")</f>
        <v/>
      </c>
      <c r="FN11" t="str" cm="1">
        <f t="array" aca="1" ref="FN11" ca="1">IF($EN11=1,IF(ISNUMBER(EE$4),IF(ABS(INDEX($F$4:$EK$109,MATCH(1,($A$4:$A$109=$EO11)*($B$4:$B$109=$EP11),0),MATCH(FN$2,$F$2:$EK$2,0))-SUM(OFFSET($E11,,MATCH(FN$2,$F$1:$EK$1,0),,4)))&gt;0,INDEX($F$4:$EK$109,MATCH(1,($A$4:$A$109=$EO11)*($B$4:$B$109=$EP11),0),MATCH(FN$2,$F$2:$EK$2,0))-SUM(OFFSET($E11,,MATCH(FN$2,$F$1:$EK$1,0),,4)),""),""),"")</f>
        <v/>
      </c>
      <c r="FO11" t="str" cm="1">
        <f t="array" aca="1" ref="FO11" ca="1">IF($EN11=1,IF(ISNUMBER(EF$4),IF(ABS(INDEX($F$4:$EK$109,MATCH(1,($A$4:$A$109=$EO11)*($B$4:$B$109=$EP11),0),MATCH(FO$2,$F$2:$EK$2,0))-SUM(OFFSET($E11,,MATCH(FO$2,$F$1:$EK$1,0),,4)))&gt;0,INDEX($F$4:$EK$109,MATCH(1,($A$4:$A$109=$EO11)*($B$4:$B$109=$EP11),0),MATCH(FO$2,$F$2:$EK$2,0))-SUM(OFFSET($E11,,MATCH(FO$2,$F$1:$EK$1,0),,4)),""),""),"")</f>
        <v/>
      </c>
      <c r="FP11" t="str" cm="1">
        <f t="array" aca="1" ref="FP11" ca="1">IF($EN11=1,IF(ISNUMBER(EG$4),IF(ABS(INDEX($F$4:$EK$109,MATCH(1,($A$4:$A$109=$EO11)*($B$4:$B$109=$EP11),0),MATCH(FP$2,$F$2:$EK$2,0))-SUM(OFFSET($E11,,MATCH(FP$2,$F$1:$EK$1,0),,4)))&gt;0,INDEX($F$4:$EK$109,MATCH(1,($A$4:$A$109=$EO11)*($B$4:$B$109=$EP11),0),MATCH(FP$2,$F$2:$EK$2,0))-SUM(OFFSET($E11,,MATCH(FP$2,$F$1:$EK$1,0),,4)),""),""),"")</f>
        <v/>
      </c>
      <c r="FQ11" t="str" cm="1">
        <f t="array" aca="1" ref="FQ11" ca="1">IF($EN11=1,IF(ISNUMBER(EH$4),IF(ABS(INDEX($F$4:$EK$109,MATCH(1,($A$4:$A$109=$EO11)*($B$4:$B$109=$EP11),0),MATCH(FQ$2,$F$2:$EK$2,0))-SUM(OFFSET($E11,,MATCH(FQ$2,$F$1:$EK$1,0),,4)))&gt;0,INDEX($F$4:$EK$109,MATCH(1,($A$4:$A$109=$EO11)*($B$4:$B$109=$EP11),0),MATCH(FQ$2,$F$2:$EK$2,0))-SUM(OFFSET($E11,,MATCH(FQ$2,$F$1:$EK$1,0),,4)),""),""),"")</f>
        <v/>
      </c>
      <c r="FR11" t="str" cm="1">
        <f t="array" aca="1" ref="FR11" ca="1">IF($EN11=1,IF(ISNUMBER(EI$4),IF(ABS(INDEX($F$4:$EK$109,MATCH(1,($A$4:$A$109=$EO11)*($B$4:$B$109=$EP11),0),MATCH(FR$2,$F$2:$EK$2,0))-SUM(OFFSET($E11,,MATCH(FR$2,$F$1:$EK$1,0),,4)))&gt;0,INDEX($F$4:$EK$109,MATCH(1,($A$4:$A$109=$EO11)*($B$4:$B$109=$EP11),0),MATCH(FR$2,$F$2:$EK$2,0))-SUM(OFFSET($E11,,MATCH(FR$2,$F$1:$EK$1,0),,4)),""),""),"")</f>
        <v/>
      </c>
      <c r="FS11" t="str" cm="1">
        <f t="array" aca="1" ref="FS11" ca="1">IF($EN11=1,IF(ISNUMBER(EJ$4),IF(ABS(INDEX($F$4:$EK$109,MATCH(1,($A$4:$A$109=$EO11)*($B$4:$B$109=$EP11),0),MATCH(FS$2,$F$2:$EK$2,0))-SUM(OFFSET($E11,,MATCH(FS$2,$F$1:$EK$1,0),,4)))&gt;0,INDEX($F$4:$EK$109,MATCH(1,($A$4:$A$109=$EO11)*($B$4:$B$109=$EP11),0),MATCH(FS$2,$F$2:$EK$2,0))-SUM(OFFSET($E11,,MATCH(FS$2,$F$1:$EK$1,0),,4)),""),""),"")</f>
        <v/>
      </c>
      <c r="FT11" t="str" cm="1">
        <f t="array" aca="1" ref="FT11" ca="1">IF($EN11=1,IF(ISNUMBER(EK$4),IF(ABS(INDEX($F$4:$EK$109,MATCH(1,($A$4:$A$109=$EO11)*($B$4:$B$109=$EP11),0),MATCH(FT$2,$F$2:$EK$2,0))-SUM(OFFSET($E11,,MATCH(FT$2,$F$1:$EK$1,0),,4)))&gt;0,INDEX($F$4:$EK$109,MATCH(1,($A$4:$A$109=$EO11)*($B$4:$B$109=$EP11),0),MATCH(FT$2,$F$2:$EK$2,0))-SUM(OFFSET($E11,,MATCH(FT$2,$F$1:$EK$1,0),,4)),""),""),"")</f>
        <v/>
      </c>
    </row>
    <row r="12" spans="1:176" x14ac:dyDescent="0.25">
      <c r="A12" t="s">
        <v>132</v>
      </c>
      <c r="B12" t="s">
        <v>139</v>
      </c>
      <c r="EN12">
        <v>1</v>
      </c>
      <c r="EO12" t="str">
        <f t="shared" si="8"/>
        <v>p&amp;l</v>
      </c>
      <c r="EP12" t="str">
        <f t="shared" si="7"/>
        <v>otherExpenses</v>
      </c>
      <c r="ET12" t="str" cm="1">
        <f t="array" aca="1" ref="ET12" ca="1">IF($EN12=1,IF(ISNUMBER(DK$4),IF(ABS(INDEX($F$4:$EK$109,MATCH(1,($A$4:$A$109=$EO12)*($B$4:$B$109=$EP12),0),MATCH(ET$2,$F$2:$EK$2,0))-SUM(OFFSET($E12,,MATCH(ET$2,$F$1:$EK$1,0),,4)))&gt;0,INDEX($F$4:$EK$109,MATCH(1,($A$4:$A$109=$EO12)*($B$4:$B$109=$EP12),0),MATCH(ET$2,$F$2:$EK$2,0))-SUM(OFFSET($E12,,MATCH(ET$2,$F$1:$EK$1,0),,4)),""),""),"")</f>
        <v/>
      </c>
      <c r="EU12" t="str" cm="1">
        <f t="array" aca="1" ref="EU12" ca="1">IF($EN12=1,IF(ISNUMBER(DL$4),IF(ABS(INDEX($F$4:$EK$109,MATCH(1,($A$4:$A$109=$EO12)*($B$4:$B$109=$EP12),0),MATCH(EU$2,$F$2:$EK$2,0))-SUM(OFFSET($E12,,MATCH(EU$2,$F$1:$EK$1,0),,4)))&gt;0,INDEX($F$4:$EK$109,MATCH(1,($A$4:$A$109=$EO12)*($B$4:$B$109=$EP12),0),MATCH(EU$2,$F$2:$EK$2,0))-SUM(OFFSET($E12,,MATCH(EU$2,$F$1:$EK$1,0),,4)),""),""),"")</f>
        <v/>
      </c>
      <c r="EV12" t="str" cm="1">
        <f t="array" aca="1" ref="EV12" ca="1">IF($EN12=1,IF(ISNUMBER(DM$4),IF(ABS(INDEX($F$4:$EK$109,MATCH(1,($A$4:$A$109=$EO12)*($B$4:$B$109=$EP12),0),MATCH(EV$2,$F$2:$EK$2,0))-SUM(OFFSET($E12,,MATCH(EV$2,$F$1:$EK$1,0),,4)))&gt;0,INDEX($F$4:$EK$109,MATCH(1,($A$4:$A$109=$EO12)*($B$4:$B$109=$EP12),0),MATCH(EV$2,$F$2:$EK$2,0))-SUM(OFFSET($E12,,MATCH(EV$2,$F$1:$EK$1,0),,4)),""),""),"")</f>
        <v/>
      </c>
      <c r="EW12" t="str" cm="1">
        <f t="array" aca="1" ref="EW12" ca="1">IF($EN12=1,IF(ISNUMBER(DN$4),IF(ABS(INDEX($F$4:$EK$109,MATCH(1,($A$4:$A$109=$EO12)*($B$4:$B$109=$EP12),0),MATCH(EW$2,$F$2:$EK$2,0))-SUM(OFFSET($E12,,MATCH(EW$2,$F$1:$EK$1,0),,4)))&gt;0,INDEX($F$4:$EK$109,MATCH(1,($A$4:$A$109=$EO12)*($B$4:$B$109=$EP12),0),MATCH(EW$2,$F$2:$EK$2,0))-SUM(OFFSET($E12,,MATCH(EW$2,$F$1:$EK$1,0),,4)),""),""),"")</f>
        <v/>
      </c>
      <c r="EX12" t="str" cm="1">
        <f t="array" aca="1" ref="EX12" ca="1">IF($EN12=1,IF(ISNUMBER(DO$4),IF(ABS(INDEX($F$4:$EK$109,MATCH(1,($A$4:$A$109=$EO12)*($B$4:$B$109=$EP12),0),MATCH(EX$2,$F$2:$EK$2,0))-SUM(OFFSET($E12,,MATCH(EX$2,$F$1:$EK$1,0),,4)))&gt;0,INDEX($F$4:$EK$109,MATCH(1,($A$4:$A$109=$EO12)*($B$4:$B$109=$EP12),0),MATCH(EX$2,$F$2:$EK$2,0))-SUM(OFFSET($E12,,MATCH(EX$2,$F$1:$EK$1,0),,4)),""),""),"")</f>
        <v/>
      </c>
      <c r="EY12" t="str" cm="1">
        <f t="array" aca="1" ref="EY12" ca="1">IF($EN12=1,IF(ISNUMBER(DP$4),IF(ABS(INDEX($F$4:$EK$109,MATCH(1,($A$4:$A$109=$EO12)*($B$4:$B$109=$EP12),0),MATCH(EY$2,$F$2:$EK$2,0))-SUM(OFFSET($E12,,MATCH(EY$2,$F$1:$EK$1,0),,4)))&gt;0,INDEX($F$4:$EK$109,MATCH(1,($A$4:$A$109=$EO12)*($B$4:$B$109=$EP12),0),MATCH(EY$2,$F$2:$EK$2,0))-SUM(OFFSET($E12,,MATCH(EY$2,$F$1:$EK$1,0),,4)),""),""),"")</f>
        <v/>
      </c>
      <c r="EZ12" t="str" cm="1">
        <f t="array" aca="1" ref="EZ12" ca="1">IF($EN12=1,IF(ISNUMBER(DQ$4),IF(ABS(INDEX($F$4:$EK$109,MATCH(1,($A$4:$A$109=$EO12)*($B$4:$B$109=$EP12),0),MATCH(EZ$2,$F$2:$EK$2,0))-SUM(OFFSET($E12,,MATCH(EZ$2,$F$1:$EK$1,0),,4)))&gt;0,INDEX($F$4:$EK$109,MATCH(1,($A$4:$A$109=$EO12)*($B$4:$B$109=$EP12),0),MATCH(EZ$2,$F$2:$EK$2,0))-SUM(OFFSET($E12,,MATCH(EZ$2,$F$1:$EK$1,0),,4)),""),""),"")</f>
        <v/>
      </c>
      <c r="FA12" t="str" cm="1">
        <f t="array" aca="1" ref="FA12" ca="1">IF($EN12=1,IF(ISNUMBER(DR$4),IF(ABS(INDEX($F$4:$EK$109,MATCH(1,($A$4:$A$109=$EO12)*($B$4:$B$109=$EP12),0),MATCH(FA$2,$F$2:$EK$2,0))-SUM(OFFSET($E12,,MATCH(FA$2,$F$1:$EK$1,0),,4)))&gt;0,INDEX($F$4:$EK$109,MATCH(1,($A$4:$A$109=$EO12)*($B$4:$B$109=$EP12),0),MATCH(FA$2,$F$2:$EK$2,0))-SUM(OFFSET($E12,,MATCH(FA$2,$F$1:$EK$1,0),,4)),""),""),"")</f>
        <v/>
      </c>
      <c r="FB12" t="str" cm="1">
        <f t="array" aca="1" ref="FB12" ca="1">IF($EN12=1,IF(ISNUMBER(DS$4),IF(ABS(INDEX($F$4:$EK$109,MATCH(1,($A$4:$A$109=$EO12)*($B$4:$B$109=$EP12),0),MATCH(FB$2,$F$2:$EK$2,0))-SUM(OFFSET($E12,,MATCH(FB$2,$F$1:$EK$1,0),,4)))&gt;0,INDEX($F$4:$EK$109,MATCH(1,($A$4:$A$109=$EO12)*($B$4:$B$109=$EP12),0),MATCH(FB$2,$F$2:$EK$2,0))-SUM(OFFSET($E12,,MATCH(FB$2,$F$1:$EK$1,0),,4)),""),""),"")</f>
        <v/>
      </c>
      <c r="FC12" t="str" cm="1">
        <f t="array" aca="1" ref="FC12" ca="1">IF($EN12=1,IF(ISNUMBER(DT$4),IF(ABS(INDEX($F$4:$EK$109,MATCH(1,($A$4:$A$109=$EO12)*($B$4:$B$109=$EP12),0),MATCH(FC$2,$F$2:$EK$2,0))-SUM(OFFSET($E12,,MATCH(FC$2,$F$1:$EK$1,0),,4)))&gt;0,INDEX($F$4:$EK$109,MATCH(1,($A$4:$A$109=$EO12)*($B$4:$B$109=$EP12),0),MATCH(FC$2,$F$2:$EK$2,0))-SUM(OFFSET($E12,,MATCH(FC$2,$F$1:$EK$1,0),,4)),""),""),"")</f>
        <v/>
      </c>
      <c r="FD12" t="str" cm="1">
        <f t="array" aca="1" ref="FD12" ca="1">IF($EN12=1,IF(ISNUMBER(DU$4),IF(ABS(INDEX($F$4:$EK$109,MATCH(1,($A$4:$A$109=$EO12)*($B$4:$B$109=$EP12),0),MATCH(FD$2,$F$2:$EK$2,0))-SUM(OFFSET($E12,,MATCH(FD$2,$F$1:$EK$1,0),,4)))&gt;0,INDEX($F$4:$EK$109,MATCH(1,($A$4:$A$109=$EO12)*($B$4:$B$109=$EP12),0),MATCH(FD$2,$F$2:$EK$2,0))-SUM(OFFSET($E12,,MATCH(FD$2,$F$1:$EK$1,0),,4)),""),""),"")</f>
        <v/>
      </c>
      <c r="FE12" t="str" cm="1">
        <f t="array" aca="1" ref="FE12" ca="1">IF($EN12=1,IF(ISNUMBER(DV$4),IF(ABS(INDEX($F$4:$EK$109,MATCH(1,($A$4:$A$109=$EO12)*($B$4:$B$109=$EP12),0),MATCH(FE$2,$F$2:$EK$2,0))-SUM(OFFSET($E12,,MATCH(FE$2,$F$1:$EK$1,0),,4)))&gt;0,INDEX($F$4:$EK$109,MATCH(1,($A$4:$A$109=$EO12)*($B$4:$B$109=$EP12),0),MATCH(FE$2,$F$2:$EK$2,0))-SUM(OFFSET($E12,,MATCH(FE$2,$F$1:$EK$1,0),,4)),""),""),"")</f>
        <v/>
      </c>
      <c r="FF12" t="str" cm="1">
        <f t="array" aca="1" ref="FF12" ca="1">IF($EN12=1,IF(ISNUMBER(DW$4),IF(ABS(INDEX($F$4:$EK$109,MATCH(1,($A$4:$A$109=$EO12)*($B$4:$B$109=$EP12),0),MATCH(FF$2,$F$2:$EK$2,0))-SUM(OFFSET($E12,,MATCH(FF$2,$F$1:$EK$1,0),,4)))&gt;0,INDEX($F$4:$EK$109,MATCH(1,($A$4:$A$109=$EO12)*($B$4:$B$109=$EP12),0),MATCH(FF$2,$F$2:$EK$2,0))-SUM(OFFSET($E12,,MATCH(FF$2,$F$1:$EK$1,0),,4)),""),""),"")</f>
        <v/>
      </c>
      <c r="FG12" t="str" cm="1">
        <f t="array" aca="1" ref="FG12" ca="1">IF($EN12=1,IF(ISNUMBER(DX$4),IF(ABS(INDEX($F$4:$EK$109,MATCH(1,($A$4:$A$109=$EO12)*($B$4:$B$109=$EP12),0),MATCH(FG$2,$F$2:$EK$2,0))-SUM(OFFSET($E12,,MATCH(FG$2,$F$1:$EK$1,0),,4)))&gt;0,INDEX($F$4:$EK$109,MATCH(1,($A$4:$A$109=$EO12)*($B$4:$B$109=$EP12),0),MATCH(FG$2,$F$2:$EK$2,0))-SUM(OFFSET($E12,,MATCH(FG$2,$F$1:$EK$1,0),,4)),""),""),"")</f>
        <v/>
      </c>
      <c r="FH12" t="str" cm="1">
        <f t="array" aca="1" ref="FH12" ca="1">IF($EN12=1,IF(ISNUMBER(DY$4),IF(ABS(INDEX($F$4:$EK$109,MATCH(1,($A$4:$A$109=$EO12)*($B$4:$B$109=$EP12),0),MATCH(FH$2,$F$2:$EK$2,0))-SUM(OFFSET($E12,,MATCH(FH$2,$F$1:$EK$1,0),,4)))&gt;0,INDEX($F$4:$EK$109,MATCH(1,($A$4:$A$109=$EO12)*($B$4:$B$109=$EP12),0),MATCH(FH$2,$F$2:$EK$2,0))-SUM(OFFSET($E12,,MATCH(FH$2,$F$1:$EK$1,0),,4)),""),""),"")</f>
        <v/>
      </c>
      <c r="FI12" t="str" cm="1">
        <f t="array" aca="1" ref="FI12" ca="1">IF($EN12=1,IF(ISNUMBER(DZ$4),IF(ABS(INDEX($F$4:$EK$109,MATCH(1,($A$4:$A$109=$EO12)*($B$4:$B$109=$EP12),0),MATCH(FI$2,$F$2:$EK$2,0))-SUM(OFFSET($E12,,MATCH(FI$2,$F$1:$EK$1,0),,4)))&gt;0,INDEX($F$4:$EK$109,MATCH(1,($A$4:$A$109=$EO12)*($B$4:$B$109=$EP12),0),MATCH(FI$2,$F$2:$EK$2,0))-SUM(OFFSET($E12,,MATCH(FI$2,$F$1:$EK$1,0),,4)),""),""),"")</f>
        <v/>
      </c>
      <c r="FJ12" t="str" cm="1">
        <f t="array" aca="1" ref="FJ12" ca="1">IF($EN12=1,IF(ISNUMBER(EA$4),IF(ABS(INDEX($F$4:$EK$109,MATCH(1,($A$4:$A$109=$EO12)*($B$4:$B$109=$EP12),0),MATCH(FJ$2,$F$2:$EK$2,0))-SUM(OFFSET($E12,,MATCH(FJ$2,$F$1:$EK$1,0),,4)))&gt;0,INDEX($F$4:$EK$109,MATCH(1,($A$4:$A$109=$EO12)*($B$4:$B$109=$EP12),0),MATCH(FJ$2,$F$2:$EK$2,0))-SUM(OFFSET($E12,,MATCH(FJ$2,$F$1:$EK$1,0),,4)),""),""),"")</f>
        <v/>
      </c>
      <c r="FK12" t="str" cm="1">
        <f t="array" aca="1" ref="FK12" ca="1">IF($EN12=1,IF(ISNUMBER(EB$4),IF(ABS(INDEX($F$4:$EK$109,MATCH(1,($A$4:$A$109=$EO12)*($B$4:$B$109=$EP12),0),MATCH(FK$2,$F$2:$EK$2,0))-SUM(OFFSET($E12,,MATCH(FK$2,$F$1:$EK$1,0),,4)))&gt;0,INDEX($F$4:$EK$109,MATCH(1,($A$4:$A$109=$EO12)*($B$4:$B$109=$EP12),0),MATCH(FK$2,$F$2:$EK$2,0))-SUM(OFFSET($E12,,MATCH(FK$2,$F$1:$EK$1,0),,4)),""),""),"")</f>
        <v/>
      </c>
      <c r="FL12" t="str" cm="1">
        <f t="array" aca="1" ref="FL12" ca="1">IF($EN12=1,IF(ISNUMBER(EC$4),IF(ABS(INDEX($F$4:$EK$109,MATCH(1,($A$4:$A$109=$EO12)*($B$4:$B$109=$EP12),0),MATCH(FL$2,$F$2:$EK$2,0))-SUM(OFFSET($E12,,MATCH(FL$2,$F$1:$EK$1,0),,4)))&gt;0,INDEX($F$4:$EK$109,MATCH(1,($A$4:$A$109=$EO12)*($B$4:$B$109=$EP12),0),MATCH(FL$2,$F$2:$EK$2,0))-SUM(OFFSET($E12,,MATCH(FL$2,$F$1:$EK$1,0),,4)),""),""),"")</f>
        <v/>
      </c>
      <c r="FM12" t="str" cm="1">
        <f t="array" aca="1" ref="FM12" ca="1">IF($EN12=1,IF(ISNUMBER(ED$4),IF(ABS(INDEX($F$4:$EK$109,MATCH(1,($A$4:$A$109=$EO12)*($B$4:$B$109=$EP12),0),MATCH(FM$2,$F$2:$EK$2,0))-SUM(OFFSET($E12,,MATCH(FM$2,$F$1:$EK$1,0),,4)))&gt;0,INDEX($F$4:$EK$109,MATCH(1,($A$4:$A$109=$EO12)*($B$4:$B$109=$EP12),0),MATCH(FM$2,$F$2:$EK$2,0))-SUM(OFFSET($E12,,MATCH(FM$2,$F$1:$EK$1,0),,4)),""),""),"")</f>
        <v/>
      </c>
      <c r="FN12" t="str" cm="1">
        <f t="array" aca="1" ref="FN12" ca="1">IF($EN12=1,IF(ISNUMBER(EE$4),IF(ABS(INDEX($F$4:$EK$109,MATCH(1,($A$4:$A$109=$EO12)*($B$4:$B$109=$EP12),0),MATCH(FN$2,$F$2:$EK$2,0))-SUM(OFFSET($E12,,MATCH(FN$2,$F$1:$EK$1,0),,4)))&gt;0,INDEX($F$4:$EK$109,MATCH(1,($A$4:$A$109=$EO12)*($B$4:$B$109=$EP12),0),MATCH(FN$2,$F$2:$EK$2,0))-SUM(OFFSET($E12,,MATCH(FN$2,$F$1:$EK$1,0),,4)),""),""),"")</f>
        <v/>
      </c>
      <c r="FO12" t="str" cm="1">
        <f t="array" aca="1" ref="FO12" ca="1">IF($EN12=1,IF(ISNUMBER(EF$4),IF(ABS(INDEX($F$4:$EK$109,MATCH(1,($A$4:$A$109=$EO12)*($B$4:$B$109=$EP12),0),MATCH(FO$2,$F$2:$EK$2,0))-SUM(OFFSET($E12,,MATCH(FO$2,$F$1:$EK$1,0),,4)))&gt;0,INDEX($F$4:$EK$109,MATCH(1,($A$4:$A$109=$EO12)*($B$4:$B$109=$EP12),0),MATCH(FO$2,$F$2:$EK$2,0))-SUM(OFFSET($E12,,MATCH(FO$2,$F$1:$EK$1,0),,4)),""),""),"")</f>
        <v/>
      </c>
      <c r="FP12" t="str" cm="1">
        <f t="array" aca="1" ref="FP12" ca="1">IF($EN12=1,IF(ISNUMBER(EG$4),IF(ABS(INDEX($F$4:$EK$109,MATCH(1,($A$4:$A$109=$EO12)*($B$4:$B$109=$EP12),0),MATCH(FP$2,$F$2:$EK$2,0))-SUM(OFFSET($E12,,MATCH(FP$2,$F$1:$EK$1,0),,4)))&gt;0,INDEX($F$4:$EK$109,MATCH(1,($A$4:$A$109=$EO12)*($B$4:$B$109=$EP12),0),MATCH(FP$2,$F$2:$EK$2,0))-SUM(OFFSET($E12,,MATCH(FP$2,$F$1:$EK$1,0),,4)),""),""),"")</f>
        <v/>
      </c>
      <c r="FQ12" t="str" cm="1">
        <f t="array" aca="1" ref="FQ12" ca="1">IF($EN12=1,IF(ISNUMBER(EH$4),IF(ABS(INDEX($F$4:$EK$109,MATCH(1,($A$4:$A$109=$EO12)*($B$4:$B$109=$EP12),0),MATCH(FQ$2,$F$2:$EK$2,0))-SUM(OFFSET($E12,,MATCH(FQ$2,$F$1:$EK$1,0),,4)))&gt;0,INDEX($F$4:$EK$109,MATCH(1,($A$4:$A$109=$EO12)*($B$4:$B$109=$EP12),0),MATCH(FQ$2,$F$2:$EK$2,0))-SUM(OFFSET($E12,,MATCH(FQ$2,$F$1:$EK$1,0),,4)),""),""),"")</f>
        <v/>
      </c>
      <c r="FR12" t="str" cm="1">
        <f t="array" aca="1" ref="FR12" ca="1">IF($EN12=1,IF(ISNUMBER(EI$4),IF(ABS(INDEX($F$4:$EK$109,MATCH(1,($A$4:$A$109=$EO12)*($B$4:$B$109=$EP12),0),MATCH(FR$2,$F$2:$EK$2,0))-SUM(OFFSET($E12,,MATCH(FR$2,$F$1:$EK$1,0),,4)))&gt;0,INDEX($F$4:$EK$109,MATCH(1,($A$4:$A$109=$EO12)*($B$4:$B$109=$EP12),0),MATCH(FR$2,$F$2:$EK$2,0))-SUM(OFFSET($E12,,MATCH(FR$2,$F$1:$EK$1,0),,4)),""),""),"")</f>
        <v/>
      </c>
      <c r="FS12" t="str" cm="1">
        <f t="array" aca="1" ref="FS12" ca="1">IF($EN12=1,IF(ISNUMBER(EJ$4),IF(ABS(INDEX($F$4:$EK$109,MATCH(1,($A$4:$A$109=$EO12)*($B$4:$B$109=$EP12),0),MATCH(FS$2,$F$2:$EK$2,0))-SUM(OFFSET($E12,,MATCH(FS$2,$F$1:$EK$1,0),,4)))&gt;0,INDEX($F$4:$EK$109,MATCH(1,($A$4:$A$109=$EO12)*($B$4:$B$109=$EP12),0),MATCH(FS$2,$F$2:$EK$2,0))-SUM(OFFSET($E12,,MATCH(FS$2,$F$1:$EK$1,0),,4)),""),""),"")</f>
        <v/>
      </c>
      <c r="FT12" t="str" cm="1">
        <f t="array" aca="1" ref="FT12" ca="1">IF($EN12=1,IF(ISNUMBER(EK$4),IF(ABS(INDEX($F$4:$EK$109,MATCH(1,($A$4:$A$109=$EO12)*($B$4:$B$109=$EP12),0),MATCH(FT$2,$F$2:$EK$2,0))-SUM(OFFSET($E12,,MATCH(FT$2,$F$1:$EK$1,0),,4)))&gt;0,INDEX($F$4:$EK$109,MATCH(1,($A$4:$A$109=$EO12)*($B$4:$B$109=$EP12),0),MATCH(FT$2,$F$2:$EK$2,0))-SUM(OFFSET($E12,,MATCH(FT$2,$F$1:$EK$1,0),,4)),""),""),"")</f>
        <v/>
      </c>
    </row>
    <row r="13" spans="1:176" x14ac:dyDescent="0.25">
      <c r="A13" t="s">
        <v>132</v>
      </c>
      <c r="B13" t="s">
        <v>140</v>
      </c>
      <c r="EN13">
        <v>1</v>
      </c>
      <c r="EO13" t="str">
        <f t="shared" si="8"/>
        <v>p&amp;l</v>
      </c>
      <c r="EP13" t="str">
        <f t="shared" si="7"/>
        <v>operatingExpenses</v>
      </c>
      <c r="ET13" t="str" cm="1">
        <f t="array" aca="1" ref="ET13" ca="1">IF($EN13=1,IF(ISNUMBER(DK$4),IF(ABS(INDEX($F$4:$EK$109,MATCH(1,($A$4:$A$109=$EO13)*($B$4:$B$109=$EP13),0),MATCH(ET$2,$F$2:$EK$2,0))-SUM(OFFSET($E13,,MATCH(ET$2,$F$1:$EK$1,0),,4)))&gt;0,INDEX($F$4:$EK$109,MATCH(1,($A$4:$A$109=$EO13)*($B$4:$B$109=$EP13),0),MATCH(ET$2,$F$2:$EK$2,0))-SUM(OFFSET($E13,,MATCH(ET$2,$F$1:$EK$1,0),,4)),""),""),"")</f>
        <v/>
      </c>
      <c r="EU13" t="str" cm="1">
        <f t="array" aca="1" ref="EU13" ca="1">IF($EN13=1,IF(ISNUMBER(DL$4),IF(ABS(INDEX($F$4:$EK$109,MATCH(1,($A$4:$A$109=$EO13)*($B$4:$B$109=$EP13),0),MATCH(EU$2,$F$2:$EK$2,0))-SUM(OFFSET($E13,,MATCH(EU$2,$F$1:$EK$1,0),,4)))&gt;0,INDEX($F$4:$EK$109,MATCH(1,($A$4:$A$109=$EO13)*($B$4:$B$109=$EP13),0),MATCH(EU$2,$F$2:$EK$2,0))-SUM(OFFSET($E13,,MATCH(EU$2,$F$1:$EK$1,0),,4)),""),""),"")</f>
        <v/>
      </c>
      <c r="EV13" t="str" cm="1">
        <f t="array" aca="1" ref="EV13" ca="1">IF($EN13=1,IF(ISNUMBER(DM$4),IF(ABS(INDEX($F$4:$EK$109,MATCH(1,($A$4:$A$109=$EO13)*($B$4:$B$109=$EP13),0),MATCH(EV$2,$F$2:$EK$2,0))-SUM(OFFSET($E13,,MATCH(EV$2,$F$1:$EK$1,0),,4)))&gt;0,INDEX($F$4:$EK$109,MATCH(1,($A$4:$A$109=$EO13)*($B$4:$B$109=$EP13),0),MATCH(EV$2,$F$2:$EK$2,0))-SUM(OFFSET($E13,,MATCH(EV$2,$F$1:$EK$1,0),,4)),""),""),"")</f>
        <v/>
      </c>
      <c r="EW13" t="str" cm="1">
        <f t="array" aca="1" ref="EW13" ca="1">IF($EN13=1,IF(ISNUMBER(DN$4),IF(ABS(INDEX($F$4:$EK$109,MATCH(1,($A$4:$A$109=$EO13)*($B$4:$B$109=$EP13),0),MATCH(EW$2,$F$2:$EK$2,0))-SUM(OFFSET($E13,,MATCH(EW$2,$F$1:$EK$1,0),,4)))&gt;0,INDEX($F$4:$EK$109,MATCH(1,($A$4:$A$109=$EO13)*($B$4:$B$109=$EP13),0),MATCH(EW$2,$F$2:$EK$2,0))-SUM(OFFSET($E13,,MATCH(EW$2,$F$1:$EK$1,0),,4)),""),""),"")</f>
        <v/>
      </c>
      <c r="EX13" t="str" cm="1">
        <f t="array" aca="1" ref="EX13" ca="1">IF($EN13=1,IF(ISNUMBER(DO$4),IF(ABS(INDEX($F$4:$EK$109,MATCH(1,($A$4:$A$109=$EO13)*($B$4:$B$109=$EP13),0),MATCH(EX$2,$F$2:$EK$2,0))-SUM(OFFSET($E13,,MATCH(EX$2,$F$1:$EK$1,0),,4)))&gt;0,INDEX($F$4:$EK$109,MATCH(1,($A$4:$A$109=$EO13)*($B$4:$B$109=$EP13),0),MATCH(EX$2,$F$2:$EK$2,0))-SUM(OFFSET($E13,,MATCH(EX$2,$F$1:$EK$1,0),,4)),""),""),"")</f>
        <v/>
      </c>
      <c r="EY13" t="str" cm="1">
        <f t="array" aca="1" ref="EY13" ca="1">IF($EN13=1,IF(ISNUMBER(DP$4),IF(ABS(INDEX($F$4:$EK$109,MATCH(1,($A$4:$A$109=$EO13)*($B$4:$B$109=$EP13),0),MATCH(EY$2,$F$2:$EK$2,0))-SUM(OFFSET($E13,,MATCH(EY$2,$F$1:$EK$1,0),,4)))&gt;0,INDEX($F$4:$EK$109,MATCH(1,($A$4:$A$109=$EO13)*($B$4:$B$109=$EP13),0),MATCH(EY$2,$F$2:$EK$2,0))-SUM(OFFSET($E13,,MATCH(EY$2,$F$1:$EK$1,0),,4)),""),""),"")</f>
        <v/>
      </c>
      <c r="EZ13" t="str" cm="1">
        <f t="array" aca="1" ref="EZ13" ca="1">IF($EN13=1,IF(ISNUMBER(DQ$4),IF(ABS(INDEX($F$4:$EK$109,MATCH(1,($A$4:$A$109=$EO13)*($B$4:$B$109=$EP13),0),MATCH(EZ$2,$F$2:$EK$2,0))-SUM(OFFSET($E13,,MATCH(EZ$2,$F$1:$EK$1,0),,4)))&gt;0,INDEX($F$4:$EK$109,MATCH(1,($A$4:$A$109=$EO13)*($B$4:$B$109=$EP13),0),MATCH(EZ$2,$F$2:$EK$2,0))-SUM(OFFSET($E13,,MATCH(EZ$2,$F$1:$EK$1,0),,4)),""),""),"")</f>
        <v/>
      </c>
      <c r="FA13" t="str" cm="1">
        <f t="array" aca="1" ref="FA13" ca="1">IF($EN13=1,IF(ISNUMBER(DR$4),IF(ABS(INDEX($F$4:$EK$109,MATCH(1,($A$4:$A$109=$EO13)*($B$4:$B$109=$EP13),0),MATCH(FA$2,$F$2:$EK$2,0))-SUM(OFFSET($E13,,MATCH(FA$2,$F$1:$EK$1,0),,4)))&gt;0,INDEX($F$4:$EK$109,MATCH(1,($A$4:$A$109=$EO13)*($B$4:$B$109=$EP13),0),MATCH(FA$2,$F$2:$EK$2,0))-SUM(OFFSET($E13,,MATCH(FA$2,$F$1:$EK$1,0),,4)),""),""),"")</f>
        <v/>
      </c>
      <c r="FB13" t="str" cm="1">
        <f t="array" aca="1" ref="FB13" ca="1">IF($EN13=1,IF(ISNUMBER(DS$4),IF(ABS(INDEX($F$4:$EK$109,MATCH(1,($A$4:$A$109=$EO13)*($B$4:$B$109=$EP13),0),MATCH(FB$2,$F$2:$EK$2,0))-SUM(OFFSET($E13,,MATCH(FB$2,$F$1:$EK$1,0),,4)))&gt;0,INDEX($F$4:$EK$109,MATCH(1,($A$4:$A$109=$EO13)*($B$4:$B$109=$EP13),0),MATCH(FB$2,$F$2:$EK$2,0))-SUM(OFFSET($E13,,MATCH(FB$2,$F$1:$EK$1,0),,4)),""),""),"")</f>
        <v/>
      </c>
      <c r="FC13" t="str" cm="1">
        <f t="array" aca="1" ref="FC13" ca="1">IF($EN13=1,IF(ISNUMBER(DT$4),IF(ABS(INDEX($F$4:$EK$109,MATCH(1,($A$4:$A$109=$EO13)*($B$4:$B$109=$EP13),0),MATCH(FC$2,$F$2:$EK$2,0))-SUM(OFFSET($E13,,MATCH(FC$2,$F$1:$EK$1,0),,4)))&gt;0,INDEX($F$4:$EK$109,MATCH(1,($A$4:$A$109=$EO13)*($B$4:$B$109=$EP13),0),MATCH(FC$2,$F$2:$EK$2,0))-SUM(OFFSET($E13,,MATCH(FC$2,$F$1:$EK$1,0),,4)),""),""),"")</f>
        <v/>
      </c>
      <c r="FD13" t="str" cm="1">
        <f t="array" aca="1" ref="FD13" ca="1">IF($EN13=1,IF(ISNUMBER(DU$4),IF(ABS(INDEX($F$4:$EK$109,MATCH(1,($A$4:$A$109=$EO13)*($B$4:$B$109=$EP13),0),MATCH(FD$2,$F$2:$EK$2,0))-SUM(OFFSET($E13,,MATCH(FD$2,$F$1:$EK$1,0),,4)))&gt;0,INDEX($F$4:$EK$109,MATCH(1,($A$4:$A$109=$EO13)*($B$4:$B$109=$EP13),0),MATCH(FD$2,$F$2:$EK$2,0))-SUM(OFFSET($E13,,MATCH(FD$2,$F$1:$EK$1,0),,4)),""),""),"")</f>
        <v/>
      </c>
      <c r="FE13" t="str" cm="1">
        <f t="array" aca="1" ref="FE13" ca="1">IF($EN13=1,IF(ISNUMBER(DV$4),IF(ABS(INDEX($F$4:$EK$109,MATCH(1,($A$4:$A$109=$EO13)*($B$4:$B$109=$EP13),0),MATCH(FE$2,$F$2:$EK$2,0))-SUM(OFFSET($E13,,MATCH(FE$2,$F$1:$EK$1,0),,4)))&gt;0,INDEX($F$4:$EK$109,MATCH(1,($A$4:$A$109=$EO13)*($B$4:$B$109=$EP13),0),MATCH(FE$2,$F$2:$EK$2,0))-SUM(OFFSET($E13,,MATCH(FE$2,$F$1:$EK$1,0),,4)),""),""),"")</f>
        <v/>
      </c>
      <c r="FF13" t="str" cm="1">
        <f t="array" aca="1" ref="FF13" ca="1">IF($EN13=1,IF(ISNUMBER(DW$4),IF(ABS(INDEX($F$4:$EK$109,MATCH(1,($A$4:$A$109=$EO13)*($B$4:$B$109=$EP13),0),MATCH(FF$2,$F$2:$EK$2,0))-SUM(OFFSET($E13,,MATCH(FF$2,$F$1:$EK$1,0),,4)))&gt;0,INDEX($F$4:$EK$109,MATCH(1,($A$4:$A$109=$EO13)*($B$4:$B$109=$EP13),0),MATCH(FF$2,$F$2:$EK$2,0))-SUM(OFFSET($E13,,MATCH(FF$2,$F$1:$EK$1,0),,4)),""),""),"")</f>
        <v/>
      </c>
      <c r="FG13" t="str" cm="1">
        <f t="array" aca="1" ref="FG13" ca="1">IF($EN13=1,IF(ISNUMBER(DX$4),IF(ABS(INDEX($F$4:$EK$109,MATCH(1,($A$4:$A$109=$EO13)*($B$4:$B$109=$EP13),0),MATCH(FG$2,$F$2:$EK$2,0))-SUM(OFFSET($E13,,MATCH(FG$2,$F$1:$EK$1,0),,4)))&gt;0,INDEX($F$4:$EK$109,MATCH(1,($A$4:$A$109=$EO13)*($B$4:$B$109=$EP13),0),MATCH(FG$2,$F$2:$EK$2,0))-SUM(OFFSET($E13,,MATCH(FG$2,$F$1:$EK$1,0),,4)),""),""),"")</f>
        <v/>
      </c>
      <c r="FH13" t="str" cm="1">
        <f t="array" aca="1" ref="FH13" ca="1">IF($EN13=1,IF(ISNUMBER(DY$4),IF(ABS(INDEX($F$4:$EK$109,MATCH(1,($A$4:$A$109=$EO13)*($B$4:$B$109=$EP13),0),MATCH(FH$2,$F$2:$EK$2,0))-SUM(OFFSET($E13,,MATCH(FH$2,$F$1:$EK$1,0),,4)))&gt;0,INDEX($F$4:$EK$109,MATCH(1,($A$4:$A$109=$EO13)*($B$4:$B$109=$EP13),0),MATCH(FH$2,$F$2:$EK$2,0))-SUM(OFFSET($E13,,MATCH(FH$2,$F$1:$EK$1,0),,4)),""),""),"")</f>
        <v/>
      </c>
      <c r="FI13" t="str" cm="1">
        <f t="array" aca="1" ref="FI13" ca="1">IF($EN13=1,IF(ISNUMBER(DZ$4),IF(ABS(INDEX($F$4:$EK$109,MATCH(1,($A$4:$A$109=$EO13)*($B$4:$B$109=$EP13),0),MATCH(FI$2,$F$2:$EK$2,0))-SUM(OFFSET($E13,,MATCH(FI$2,$F$1:$EK$1,0),,4)))&gt;0,INDEX($F$4:$EK$109,MATCH(1,($A$4:$A$109=$EO13)*($B$4:$B$109=$EP13),0),MATCH(FI$2,$F$2:$EK$2,0))-SUM(OFFSET($E13,,MATCH(FI$2,$F$1:$EK$1,0),,4)),""),""),"")</f>
        <v/>
      </c>
      <c r="FJ13" t="str" cm="1">
        <f t="array" aca="1" ref="FJ13" ca="1">IF($EN13=1,IF(ISNUMBER(EA$4),IF(ABS(INDEX($F$4:$EK$109,MATCH(1,($A$4:$A$109=$EO13)*($B$4:$B$109=$EP13),0),MATCH(FJ$2,$F$2:$EK$2,0))-SUM(OFFSET($E13,,MATCH(FJ$2,$F$1:$EK$1,0),,4)))&gt;0,INDEX($F$4:$EK$109,MATCH(1,($A$4:$A$109=$EO13)*($B$4:$B$109=$EP13),0),MATCH(FJ$2,$F$2:$EK$2,0))-SUM(OFFSET($E13,,MATCH(FJ$2,$F$1:$EK$1,0),,4)),""),""),"")</f>
        <v/>
      </c>
      <c r="FK13" t="str" cm="1">
        <f t="array" aca="1" ref="FK13" ca="1">IF($EN13=1,IF(ISNUMBER(EB$4),IF(ABS(INDEX($F$4:$EK$109,MATCH(1,($A$4:$A$109=$EO13)*($B$4:$B$109=$EP13),0),MATCH(FK$2,$F$2:$EK$2,0))-SUM(OFFSET($E13,,MATCH(FK$2,$F$1:$EK$1,0),,4)))&gt;0,INDEX($F$4:$EK$109,MATCH(1,($A$4:$A$109=$EO13)*($B$4:$B$109=$EP13),0),MATCH(FK$2,$F$2:$EK$2,0))-SUM(OFFSET($E13,,MATCH(FK$2,$F$1:$EK$1,0),,4)),""),""),"")</f>
        <v/>
      </c>
      <c r="FL13" t="str" cm="1">
        <f t="array" aca="1" ref="FL13" ca="1">IF($EN13=1,IF(ISNUMBER(EC$4),IF(ABS(INDEX($F$4:$EK$109,MATCH(1,($A$4:$A$109=$EO13)*($B$4:$B$109=$EP13),0),MATCH(FL$2,$F$2:$EK$2,0))-SUM(OFFSET($E13,,MATCH(FL$2,$F$1:$EK$1,0),,4)))&gt;0,INDEX($F$4:$EK$109,MATCH(1,($A$4:$A$109=$EO13)*($B$4:$B$109=$EP13),0),MATCH(FL$2,$F$2:$EK$2,0))-SUM(OFFSET($E13,,MATCH(FL$2,$F$1:$EK$1,0),,4)),""),""),"")</f>
        <v/>
      </c>
      <c r="FM13" t="str" cm="1">
        <f t="array" aca="1" ref="FM13" ca="1">IF($EN13=1,IF(ISNUMBER(ED$4),IF(ABS(INDEX($F$4:$EK$109,MATCH(1,($A$4:$A$109=$EO13)*($B$4:$B$109=$EP13),0),MATCH(FM$2,$F$2:$EK$2,0))-SUM(OFFSET($E13,,MATCH(FM$2,$F$1:$EK$1,0),,4)))&gt;0,INDEX($F$4:$EK$109,MATCH(1,($A$4:$A$109=$EO13)*($B$4:$B$109=$EP13),0),MATCH(FM$2,$F$2:$EK$2,0))-SUM(OFFSET($E13,,MATCH(FM$2,$F$1:$EK$1,0),,4)),""),""),"")</f>
        <v/>
      </c>
      <c r="FN13" t="str" cm="1">
        <f t="array" aca="1" ref="FN13" ca="1">IF($EN13=1,IF(ISNUMBER(EE$4),IF(ABS(INDEX($F$4:$EK$109,MATCH(1,($A$4:$A$109=$EO13)*($B$4:$B$109=$EP13),0),MATCH(FN$2,$F$2:$EK$2,0))-SUM(OFFSET($E13,,MATCH(FN$2,$F$1:$EK$1,0),,4)))&gt;0,INDEX($F$4:$EK$109,MATCH(1,($A$4:$A$109=$EO13)*($B$4:$B$109=$EP13),0),MATCH(FN$2,$F$2:$EK$2,0))-SUM(OFFSET($E13,,MATCH(FN$2,$F$1:$EK$1,0),,4)),""),""),"")</f>
        <v/>
      </c>
      <c r="FO13" t="str" cm="1">
        <f t="array" aca="1" ref="FO13" ca="1">IF($EN13=1,IF(ISNUMBER(EF$4),IF(ABS(INDEX($F$4:$EK$109,MATCH(1,($A$4:$A$109=$EO13)*($B$4:$B$109=$EP13),0),MATCH(FO$2,$F$2:$EK$2,0))-SUM(OFFSET($E13,,MATCH(FO$2,$F$1:$EK$1,0),,4)))&gt;0,INDEX($F$4:$EK$109,MATCH(1,($A$4:$A$109=$EO13)*($B$4:$B$109=$EP13),0),MATCH(FO$2,$F$2:$EK$2,0))-SUM(OFFSET($E13,,MATCH(FO$2,$F$1:$EK$1,0),,4)),""),""),"")</f>
        <v/>
      </c>
      <c r="FP13" t="str" cm="1">
        <f t="array" aca="1" ref="FP13" ca="1">IF($EN13=1,IF(ISNUMBER(EG$4),IF(ABS(INDEX($F$4:$EK$109,MATCH(1,($A$4:$A$109=$EO13)*($B$4:$B$109=$EP13),0),MATCH(FP$2,$F$2:$EK$2,0))-SUM(OFFSET($E13,,MATCH(FP$2,$F$1:$EK$1,0),,4)))&gt;0,INDEX($F$4:$EK$109,MATCH(1,($A$4:$A$109=$EO13)*($B$4:$B$109=$EP13),0),MATCH(FP$2,$F$2:$EK$2,0))-SUM(OFFSET($E13,,MATCH(FP$2,$F$1:$EK$1,0),,4)),""),""),"")</f>
        <v/>
      </c>
      <c r="FQ13" t="str" cm="1">
        <f t="array" aca="1" ref="FQ13" ca="1">IF($EN13=1,IF(ISNUMBER(EH$4),IF(ABS(INDEX($F$4:$EK$109,MATCH(1,($A$4:$A$109=$EO13)*($B$4:$B$109=$EP13),0),MATCH(FQ$2,$F$2:$EK$2,0))-SUM(OFFSET($E13,,MATCH(FQ$2,$F$1:$EK$1,0),,4)))&gt;0,INDEX($F$4:$EK$109,MATCH(1,($A$4:$A$109=$EO13)*($B$4:$B$109=$EP13),0),MATCH(FQ$2,$F$2:$EK$2,0))-SUM(OFFSET($E13,,MATCH(FQ$2,$F$1:$EK$1,0),,4)),""),""),"")</f>
        <v/>
      </c>
      <c r="FR13" t="str" cm="1">
        <f t="array" aca="1" ref="FR13" ca="1">IF($EN13=1,IF(ISNUMBER(EI$4),IF(ABS(INDEX($F$4:$EK$109,MATCH(1,($A$4:$A$109=$EO13)*($B$4:$B$109=$EP13),0),MATCH(FR$2,$F$2:$EK$2,0))-SUM(OFFSET($E13,,MATCH(FR$2,$F$1:$EK$1,0),,4)))&gt;0,INDEX($F$4:$EK$109,MATCH(1,($A$4:$A$109=$EO13)*($B$4:$B$109=$EP13),0),MATCH(FR$2,$F$2:$EK$2,0))-SUM(OFFSET($E13,,MATCH(FR$2,$F$1:$EK$1,0),,4)),""),""),"")</f>
        <v/>
      </c>
      <c r="FS13" t="str" cm="1">
        <f t="array" aca="1" ref="FS13" ca="1">IF($EN13=1,IF(ISNUMBER(EJ$4),IF(ABS(INDEX($F$4:$EK$109,MATCH(1,($A$4:$A$109=$EO13)*($B$4:$B$109=$EP13),0),MATCH(FS$2,$F$2:$EK$2,0))-SUM(OFFSET($E13,,MATCH(FS$2,$F$1:$EK$1,0),,4)))&gt;0,INDEX($F$4:$EK$109,MATCH(1,($A$4:$A$109=$EO13)*($B$4:$B$109=$EP13),0),MATCH(FS$2,$F$2:$EK$2,0))-SUM(OFFSET($E13,,MATCH(FS$2,$F$1:$EK$1,0),,4)),""),""),"")</f>
        <v/>
      </c>
      <c r="FT13" t="str" cm="1">
        <f t="array" aca="1" ref="FT13" ca="1">IF($EN13=1,IF(ISNUMBER(EK$4),IF(ABS(INDEX($F$4:$EK$109,MATCH(1,($A$4:$A$109=$EO13)*($B$4:$B$109=$EP13),0),MATCH(FT$2,$F$2:$EK$2,0))-SUM(OFFSET($E13,,MATCH(FT$2,$F$1:$EK$1,0),,4)))&gt;0,INDEX($F$4:$EK$109,MATCH(1,($A$4:$A$109=$EO13)*($B$4:$B$109=$EP13),0),MATCH(FT$2,$F$2:$EK$2,0))-SUM(OFFSET($E13,,MATCH(FT$2,$F$1:$EK$1,0),,4)),""),""),"")</f>
        <v/>
      </c>
    </row>
    <row r="14" spans="1:176" x14ac:dyDescent="0.25">
      <c r="A14" t="s">
        <v>132</v>
      </c>
      <c r="B14" t="s">
        <v>141</v>
      </c>
      <c r="EN14">
        <v>1</v>
      </c>
      <c r="EO14" t="str">
        <f t="shared" si="8"/>
        <v>p&amp;l</v>
      </c>
      <c r="EP14" t="str">
        <f t="shared" si="7"/>
        <v>costAndExpenses</v>
      </c>
      <c r="ET14" t="str" cm="1">
        <f t="array" aca="1" ref="ET14" ca="1">IF($EN14=1,IF(ISNUMBER(DK$4),IF(ABS(INDEX($F$4:$EK$109,MATCH(1,($A$4:$A$109=$EO14)*($B$4:$B$109=$EP14),0),MATCH(ET$2,$F$2:$EK$2,0))-SUM(OFFSET($E14,,MATCH(ET$2,$F$1:$EK$1,0),,4)))&gt;0,INDEX($F$4:$EK$109,MATCH(1,($A$4:$A$109=$EO14)*($B$4:$B$109=$EP14),0),MATCH(ET$2,$F$2:$EK$2,0))-SUM(OFFSET($E14,,MATCH(ET$2,$F$1:$EK$1,0),,4)),""),""),"")</f>
        <v/>
      </c>
      <c r="EU14" t="str" cm="1">
        <f t="array" aca="1" ref="EU14" ca="1">IF($EN14=1,IF(ISNUMBER(DL$4),IF(ABS(INDEX($F$4:$EK$109,MATCH(1,($A$4:$A$109=$EO14)*($B$4:$B$109=$EP14),0),MATCH(EU$2,$F$2:$EK$2,0))-SUM(OFFSET($E14,,MATCH(EU$2,$F$1:$EK$1,0),,4)))&gt;0,INDEX($F$4:$EK$109,MATCH(1,($A$4:$A$109=$EO14)*($B$4:$B$109=$EP14),0),MATCH(EU$2,$F$2:$EK$2,0))-SUM(OFFSET($E14,,MATCH(EU$2,$F$1:$EK$1,0),,4)),""),""),"")</f>
        <v/>
      </c>
      <c r="EV14" t="str" cm="1">
        <f t="array" aca="1" ref="EV14" ca="1">IF($EN14=1,IF(ISNUMBER(DM$4),IF(ABS(INDEX($F$4:$EK$109,MATCH(1,($A$4:$A$109=$EO14)*($B$4:$B$109=$EP14),0),MATCH(EV$2,$F$2:$EK$2,0))-SUM(OFFSET($E14,,MATCH(EV$2,$F$1:$EK$1,0),,4)))&gt;0,INDEX($F$4:$EK$109,MATCH(1,($A$4:$A$109=$EO14)*($B$4:$B$109=$EP14),0),MATCH(EV$2,$F$2:$EK$2,0))-SUM(OFFSET($E14,,MATCH(EV$2,$F$1:$EK$1,0),,4)),""),""),"")</f>
        <v/>
      </c>
      <c r="EW14" t="str" cm="1">
        <f t="array" aca="1" ref="EW14" ca="1">IF($EN14=1,IF(ISNUMBER(DN$4),IF(ABS(INDEX($F$4:$EK$109,MATCH(1,($A$4:$A$109=$EO14)*($B$4:$B$109=$EP14),0),MATCH(EW$2,$F$2:$EK$2,0))-SUM(OFFSET($E14,,MATCH(EW$2,$F$1:$EK$1,0),,4)))&gt;0,INDEX($F$4:$EK$109,MATCH(1,($A$4:$A$109=$EO14)*($B$4:$B$109=$EP14),0),MATCH(EW$2,$F$2:$EK$2,0))-SUM(OFFSET($E14,,MATCH(EW$2,$F$1:$EK$1,0),,4)),""),""),"")</f>
        <v/>
      </c>
      <c r="EX14" t="str" cm="1">
        <f t="array" aca="1" ref="EX14" ca="1">IF($EN14=1,IF(ISNUMBER(DO$4),IF(ABS(INDEX($F$4:$EK$109,MATCH(1,($A$4:$A$109=$EO14)*($B$4:$B$109=$EP14),0),MATCH(EX$2,$F$2:$EK$2,0))-SUM(OFFSET($E14,,MATCH(EX$2,$F$1:$EK$1,0),,4)))&gt;0,INDEX($F$4:$EK$109,MATCH(1,($A$4:$A$109=$EO14)*($B$4:$B$109=$EP14),0),MATCH(EX$2,$F$2:$EK$2,0))-SUM(OFFSET($E14,,MATCH(EX$2,$F$1:$EK$1,0),,4)),""),""),"")</f>
        <v/>
      </c>
      <c r="EY14" t="str" cm="1">
        <f t="array" aca="1" ref="EY14" ca="1">IF($EN14=1,IF(ISNUMBER(DP$4),IF(ABS(INDEX($F$4:$EK$109,MATCH(1,($A$4:$A$109=$EO14)*($B$4:$B$109=$EP14),0),MATCH(EY$2,$F$2:$EK$2,0))-SUM(OFFSET($E14,,MATCH(EY$2,$F$1:$EK$1,0),,4)))&gt;0,INDEX($F$4:$EK$109,MATCH(1,($A$4:$A$109=$EO14)*($B$4:$B$109=$EP14),0),MATCH(EY$2,$F$2:$EK$2,0))-SUM(OFFSET($E14,,MATCH(EY$2,$F$1:$EK$1,0),,4)),""),""),"")</f>
        <v/>
      </c>
      <c r="EZ14" t="str" cm="1">
        <f t="array" aca="1" ref="EZ14" ca="1">IF($EN14=1,IF(ISNUMBER(DQ$4),IF(ABS(INDEX($F$4:$EK$109,MATCH(1,($A$4:$A$109=$EO14)*($B$4:$B$109=$EP14),0),MATCH(EZ$2,$F$2:$EK$2,0))-SUM(OFFSET($E14,,MATCH(EZ$2,$F$1:$EK$1,0),,4)))&gt;0,INDEX($F$4:$EK$109,MATCH(1,($A$4:$A$109=$EO14)*($B$4:$B$109=$EP14),0),MATCH(EZ$2,$F$2:$EK$2,0))-SUM(OFFSET($E14,,MATCH(EZ$2,$F$1:$EK$1,0),,4)),""),""),"")</f>
        <v/>
      </c>
      <c r="FA14" t="str" cm="1">
        <f t="array" aca="1" ref="FA14" ca="1">IF($EN14=1,IF(ISNUMBER(DR$4),IF(ABS(INDEX($F$4:$EK$109,MATCH(1,($A$4:$A$109=$EO14)*($B$4:$B$109=$EP14),0),MATCH(FA$2,$F$2:$EK$2,0))-SUM(OFFSET($E14,,MATCH(FA$2,$F$1:$EK$1,0),,4)))&gt;0,INDEX($F$4:$EK$109,MATCH(1,($A$4:$A$109=$EO14)*($B$4:$B$109=$EP14),0),MATCH(FA$2,$F$2:$EK$2,0))-SUM(OFFSET($E14,,MATCH(FA$2,$F$1:$EK$1,0),,4)),""),""),"")</f>
        <v/>
      </c>
      <c r="FB14" t="str" cm="1">
        <f t="array" aca="1" ref="FB14" ca="1">IF($EN14=1,IF(ISNUMBER(DS$4),IF(ABS(INDEX($F$4:$EK$109,MATCH(1,($A$4:$A$109=$EO14)*($B$4:$B$109=$EP14),0),MATCH(FB$2,$F$2:$EK$2,0))-SUM(OFFSET($E14,,MATCH(FB$2,$F$1:$EK$1,0),,4)))&gt;0,INDEX($F$4:$EK$109,MATCH(1,($A$4:$A$109=$EO14)*($B$4:$B$109=$EP14),0),MATCH(FB$2,$F$2:$EK$2,0))-SUM(OFFSET($E14,,MATCH(FB$2,$F$1:$EK$1,0),,4)),""),""),"")</f>
        <v/>
      </c>
      <c r="FC14" t="str" cm="1">
        <f t="array" aca="1" ref="FC14" ca="1">IF($EN14=1,IF(ISNUMBER(DT$4),IF(ABS(INDEX($F$4:$EK$109,MATCH(1,($A$4:$A$109=$EO14)*($B$4:$B$109=$EP14),0),MATCH(FC$2,$F$2:$EK$2,0))-SUM(OFFSET($E14,,MATCH(FC$2,$F$1:$EK$1,0),,4)))&gt;0,INDEX($F$4:$EK$109,MATCH(1,($A$4:$A$109=$EO14)*($B$4:$B$109=$EP14),0),MATCH(FC$2,$F$2:$EK$2,0))-SUM(OFFSET($E14,,MATCH(FC$2,$F$1:$EK$1,0),,4)),""),""),"")</f>
        <v/>
      </c>
      <c r="FD14" t="str" cm="1">
        <f t="array" aca="1" ref="FD14" ca="1">IF($EN14=1,IF(ISNUMBER(DU$4),IF(ABS(INDEX($F$4:$EK$109,MATCH(1,($A$4:$A$109=$EO14)*($B$4:$B$109=$EP14),0),MATCH(FD$2,$F$2:$EK$2,0))-SUM(OFFSET($E14,,MATCH(FD$2,$F$1:$EK$1,0),,4)))&gt;0,INDEX($F$4:$EK$109,MATCH(1,($A$4:$A$109=$EO14)*($B$4:$B$109=$EP14),0),MATCH(FD$2,$F$2:$EK$2,0))-SUM(OFFSET($E14,,MATCH(FD$2,$F$1:$EK$1,0),,4)),""),""),"")</f>
        <v/>
      </c>
      <c r="FE14" t="str" cm="1">
        <f t="array" aca="1" ref="FE14" ca="1">IF($EN14=1,IF(ISNUMBER(DV$4),IF(ABS(INDEX($F$4:$EK$109,MATCH(1,($A$4:$A$109=$EO14)*($B$4:$B$109=$EP14),0),MATCH(FE$2,$F$2:$EK$2,0))-SUM(OFFSET($E14,,MATCH(FE$2,$F$1:$EK$1,0),,4)))&gt;0,INDEX($F$4:$EK$109,MATCH(1,($A$4:$A$109=$EO14)*($B$4:$B$109=$EP14),0),MATCH(FE$2,$F$2:$EK$2,0))-SUM(OFFSET($E14,,MATCH(FE$2,$F$1:$EK$1,0),,4)),""),""),"")</f>
        <v/>
      </c>
      <c r="FF14" t="str" cm="1">
        <f t="array" aca="1" ref="FF14" ca="1">IF($EN14=1,IF(ISNUMBER(DW$4),IF(ABS(INDEX($F$4:$EK$109,MATCH(1,($A$4:$A$109=$EO14)*($B$4:$B$109=$EP14),0),MATCH(FF$2,$F$2:$EK$2,0))-SUM(OFFSET($E14,,MATCH(FF$2,$F$1:$EK$1,0),,4)))&gt;0,INDEX($F$4:$EK$109,MATCH(1,($A$4:$A$109=$EO14)*($B$4:$B$109=$EP14),0),MATCH(FF$2,$F$2:$EK$2,0))-SUM(OFFSET($E14,,MATCH(FF$2,$F$1:$EK$1,0),,4)),""),""),"")</f>
        <v/>
      </c>
      <c r="FG14" t="str" cm="1">
        <f t="array" aca="1" ref="FG14" ca="1">IF($EN14=1,IF(ISNUMBER(DX$4),IF(ABS(INDEX($F$4:$EK$109,MATCH(1,($A$4:$A$109=$EO14)*($B$4:$B$109=$EP14),0),MATCH(FG$2,$F$2:$EK$2,0))-SUM(OFFSET($E14,,MATCH(FG$2,$F$1:$EK$1,0),,4)))&gt;0,INDEX($F$4:$EK$109,MATCH(1,($A$4:$A$109=$EO14)*($B$4:$B$109=$EP14),0),MATCH(FG$2,$F$2:$EK$2,0))-SUM(OFFSET($E14,,MATCH(FG$2,$F$1:$EK$1,0),,4)),""),""),"")</f>
        <v/>
      </c>
      <c r="FH14" t="str" cm="1">
        <f t="array" aca="1" ref="FH14" ca="1">IF($EN14=1,IF(ISNUMBER(DY$4),IF(ABS(INDEX($F$4:$EK$109,MATCH(1,($A$4:$A$109=$EO14)*($B$4:$B$109=$EP14),0),MATCH(FH$2,$F$2:$EK$2,0))-SUM(OFFSET($E14,,MATCH(FH$2,$F$1:$EK$1,0),,4)))&gt;0,INDEX($F$4:$EK$109,MATCH(1,($A$4:$A$109=$EO14)*($B$4:$B$109=$EP14),0),MATCH(FH$2,$F$2:$EK$2,0))-SUM(OFFSET($E14,,MATCH(FH$2,$F$1:$EK$1,0),,4)),""),""),"")</f>
        <v/>
      </c>
      <c r="FI14" t="str" cm="1">
        <f t="array" aca="1" ref="FI14" ca="1">IF($EN14=1,IF(ISNUMBER(DZ$4),IF(ABS(INDEX($F$4:$EK$109,MATCH(1,($A$4:$A$109=$EO14)*($B$4:$B$109=$EP14),0),MATCH(FI$2,$F$2:$EK$2,0))-SUM(OFFSET($E14,,MATCH(FI$2,$F$1:$EK$1,0),,4)))&gt;0,INDEX($F$4:$EK$109,MATCH(1,($A$4:$A$109=$EO14)*($B$4:$B$109=$EP14),0),MATCH(FI$2,$F$2:$EK$2,0))-SUM(OFFSET($E14,,MATCH(FI$2,$F$1:$EK$1,0),,4)),""),""),"")</f>
        <v/>
      </c>
      <c r="FJ14" t="str" cm="1">
        <f t="array" aca="1" ref="FJ14" ca="1">IF($EN14=1,IF(ISNUMBER(EA$4),IF(ABS(INDEX($F$4:$EK$109,MATCH(1,($A$4:$A$109=$EO14)*($B$4:$B$109=$EP14),0),MATCH(FJ$2,$F$2:$EK$2,0))-SUM(OFFSET($E14,,MATCH(FJ$2,$F$1:$EK$1,0),,4)))&gt;0,INDEX($F$4:$EK$109,MATCH(1,($A$4:$A$109=$EO14)*($B$4:$B$109=$EP14),0),MATCH(FJ$2,$F$2:$EK$2,0))-SUM(OFFSET($E14,,MATCH(FJ$2,$F$1:$EK$1,0),,4)),""),""),"")</f>
        <v/>
      </c>
      <c r="FK14" t="str" cm="1">
        <f t="array" aca="1" ref="FK14" ca="1">IF($EN14=1,IF(ISNUMBER(EB$4),IF(ABS(INDEX($F$4:$EK$109,MATCH(1,($A$4:$A$109=$EO14)*($B$4:$B$109=$EP14),0),MATCH(FK$2,$F$2:$EK$2,0))-SUM(OFFSET($E14,,MATCH(FK$2,$F$1:$EK$1,0),,4)))&gt;0,INDEX($F$4:$EK$109,MATCH(1,($A$4:$A$109=$EO14)*($B$4:$B$109=$EP14),0),MATCH(FK$2,$F$2:$EK$2,0))-SUM(OFFSET($E14,,MATCH(FK$2,$F$1:$EK$1,0),,4)),""),""),"")</f>
        <v/>
      </c>
      <c r="FL14" t="str" cm="1">
        <f t="array" aca="1" ref="FL14" ca="1">IF($EN14=1,IF(ISNUMBER(EC$4),IF(ABS(INDEX($F$4:$EK$109,MATCH(1,($A$4:$A$109=$EO14)*($B$4:$B$109=$EP14),0),MATCH(FL$2,$F$2:$EK$2,0))-SUM(OFFSET($E14,,MATCH(FL$2,$F$1:$EK$1,0),,4)))&gt;0,INDEX($F$4:$EK$109,MATCH(1,($A$4:$A$109=$EO14)*($B$4:$B$109=$EP14),0),MATCH(FL$2,$F$2:$EK$2,0))-SUM(OFFSET($E14,,MATCH(FL$2,$F$1:$EK$1,0),,4)),""),""),"")</f>
        <v/>
      </c>
      <c r="FM14" t="str" cm="1">
        <f t="array" aca="1" ref="FM14" ca="1">IF($EN14=1,IF(ISNUMBER(ED$4),IF(ABS(INDEX($F$4:$EK$109,MATCH(1,($A$4:$A$109=$EO14)*($B$4:$B$109=$EP14),0),MATCH(FM$2,$F$2:$EK$2,0))-SUM(OFFSET($E14,,MATCH(FM$2,$F$1:$EK$1,0),,4)))&gt;0,INDEX($F$4:$EK$109,MATCH(1,($A$4:$A$109=$EO14)*($B$4:$B$109=$EP14),0),MATCH(FM$2,$F$2:$EK$2,0))-SUM(OFFSET($E14,,MATCH(FM$2,$F$1:$EK$1,0),,4)),""),""),"")</f>
        <v/>
      </c>
      <c r="FN14" t="str" cm="1">
        <f t="array" aca="1" ref="FN14" ca="1">IF($EN14=1,IF(ISNUMBER(EE$4),IF(ABS(INDEX($F$4:$EK$109,MATCH(1,($A$4:$A$109=$EO14)*($B$4:$B$109=$EP14),0),MATCH(FN$2,$F$2:$EK$2,0))-SUM(OFFSET($E14,,MATCH(FN$2,$F$1:$EK$1,0),,4)))&gt;0,INDEX($F$4:$EK$109,MATCH(1,($A$4:$A$109=$EO14)*($B$4:$B$109=$EP14),0),MATCH(FN$2,$F$2:$EK$2,0))-SUM(OFFSET($E14,,MATCH(FN$2,$F$1:$EK$1,0),,4)),""),""),"")</f>
        <v/>
      </c>
      <c r="FO14" t="str" cm="1">
        <f t="array" aca="1" ref="FO14" ca="1">IF($EN14=1,IF(ISNUMBER(EF$4),IF(ABS(INDEX($F$4:$EK$109,MATCH(1,($A$4:$A$109=$EO14)*($B$4:$B$109=$EP14),0),MATCH(FO$2,$F$2:$EK$2,0))-SUM(OFFSET($E14,,MATCH(FO$2,$F$1:$EK$1,0),,4)))&gt;0,INDEX($F$4:$EK$109,MATCH(1,($A$4:$A$109=$EO14)*($B$4:$B$109=$EP14),0),MATCH(FO$2,$F$2:$EK$2,0))-SUM(OFFSET($E14,,MATCH(FO$2,$F$1:$EK$1,0),,4)),""),""),"")</f>
        <v/>
      </c>
      <c r="FP14" t="str" cm="1">
        <f t="array" aca="1" ref="FP14" ca="1">IF($EN14=1,IF(ISNUMBER(EG$4),IF(ABS(INDEX($F$4:$EK$109,MATCH(1,($A$4:$A$109=$EO14)*($B$4:$B$109=$EP14),0),MATCH(FP$2,$F$2:$EK$2,0))-SUM(OFFSET($E14,,MATCH(FP$2,$F$1:$EK$1,0),,4)))&gt;0,INDEX($F$4:$EK$109,MATCH(1,($A$4:$A$109=$EO14)*($B$4:$B$109=$EP14),0),MATCH(FP$2,$F$2:$EK$2,0))-SUM(OFFSET($E14,,MATCH(FP$2,$F$1:$EK$1,0),,4)),""),""),"")</f>
        <v/>
      </c>
      <c r="FQ14" t="str" cm="1">
        <f t="array" aca="1" ref="FQ14" ca="1">IF($EN14=1,IF(ISNUMBER(EH$4),IF(ABS(INDEX($F$4:$EK$109,MATCH(1,($A$4:$A$109=$EO14)*($B$4:$B$109=$EP14),0),MATCH(FQ$2,$F$2:$EK$2,0))-SUM(OFFSET($E14,,MATCH(FQ$2,$F$1:$EK$1,0),,4)))&gt;0,INDEX($F$4:$EK$109,MATCH(1,($A$4:$A$109=$EO14)*($B$4:$B$109=$EP14),0),MATCH(FQ$2,$F$2:$EK$2,0))-SUM(OFFSET($E14,,MATCH(FQ$2,$F$1:$EK$1,0),,4)),""),""),"")</f>
        <v/>
      </c>
      <c r="FR14" t="str" cm="1">
        <f t="array" aca="1" ref="FR14" ca="1">IF($EN14=1,IF(ISNUMBER(EI$4),IF(ABS(INDEX($F$4:$EK$109,MATCH(1,($A$4:$A$109=$EO14)*($B$4:$B$109=$EP14),0),MATCH(FR$2,$F$2:$EK$2,0))-SUM(OFFSET($E14,,MATCH(FR$2,$F$1:$EK$1,0),,4)))&gt;0,INDEX($F$4:$EK$109,MATCH(1,($A$4:$A$109=$EO14)*($B$4:$B$109=$EP14),0),MATCH(FR$2,$F$2:$EK$2,0))-SUM(OFFSET($E14,,MATCH(FR$2,$F$1:$EK$1,0),,4)),""),""),"")</f>
        <v/>
      </c>
      <c r="FS14" t="str" cm="1">
        <f t="array" aca="1" ref="FS14" ca="1">IF($EN14=1,IF(ISNUMBER(EJ$4),IF(ABS(INDEX($F$4:$EK$109,MATCH(1,($A$4:$A$109=$EO14)*($B$4:$B$109=$EP14),0),MATCH(FS$2,$F$2:$EK$2,0))-SUM(OFFSET($E14,,MATCH(FS$2,$F$1:$EK$1,0),,4)))&gt;0,INDEX($F$4:$EK$109,MATCH(1,($A$4:$A$109=$EO14)*($B$4:$B$109=$EP14),0),MATCH(FS$2,$F$2:$EK$2,0))-SUM(OFFSET($E14,,MATCH(FS$2,$F$1:$EK$1,0),,4)),""),""),"")</f>
        <v/>
      </c>
      <c r="FT14" t="str" cm="1">
        <f t="array" aca="1" ref="FT14" ca="1">IF($EN14=1,IF(ISNUMBER(EK$4),IF(ABS(INDEX($F$4:$EK$109,MATCH(1,($A$4:$A$109=$EO14)*($B$4:$B$109=$EP14),0),MATCH(FT$2,$F$2:$EK$2,0))-SUM(OFFSET($E14,,MATCH(FT$2,$F$1:$EK$1,0),,4)))&gt;0,INDEX($F$4:$EK$109,MATCH(1,($A$4:$A$109=$EO14)*($B$4:$B$109=$EP14),0),MATCH(FT$2,$F$2:$EK$2,0))-SUM(OFFSET($E14,,MATCH(FT$2,$F$1:$EK$1,0),,4)),""),""),"")</f>
        <v/>
      </c>
    </row>
    <row r="15" spans="1:176" x14ac:dyDescent="0.25">
      <c r="A15" t="s">
        <v>132</v>
      </c>
      <c r="B15" t="s">
        <v>142</v>
      </c>
      <c r="EN15">
        <v>1</v>
      </c>
      <c r="EO15" t="str">
        <f t="shared" si="8"/>
        <v>p&amp;l</v>
      </c>
      <c r="EP15" t="str">
        <f t="shared" si="7"/>
        <v>interestIncome</v>
      </c>
      <c r="ET15" t="str" cm="1">
        <f t="array" aca="1" ref="ET15" ca="1">IF($EN15=1,IF(ISNUMBER(DK$4),IF(ABS(INDEX($F$4:$EK$109,MATCH(1,($A$4:$A$109=$EO15)*($B$4:$B$109=$EP15),0),MATCH(ET$2,$F$2:$EK$2,0))-SUM(OFFSET($E15,,MATCH(ET$2,$F$1:$EK$1,0),,4)))&gt;0,INDEX($F$4:$EK$109,MATCH(1,($A$4:$A$109=$EO15)*($B$4:$B$109=$EP15),0),MATCH(ET$2,$F$2:$EK$2,0))-SUM(OFFSET($E15,,MATCH(ET$2,$F$1:$EK$1,0),,4)),""),""),"")</f>
        <v/>
      </c>
      <c r="EU15" t="str" cm="1">
        <f t="array" aca="1" ref="EU15" ca="1">IF($EN15=1,IF(ISNUMBER(DL$4),IF(ABS(INDEX($F$4:$EK$109,MATCH(1,($A$4:$A$109=$EO15)*($B$4:$B$109=$EP15),0),MATCH(EU$2,$F$2:$EK$2,0))-SUM(OFFSET($E15,,MATCH(EU$2,$F$1:$EK$1,0),,4)))&gt;0,INDEX($F$4:$EK$109,MATCH(1,($A$4:$A$109=$EO15)*($B$4:$B$109=$EP15),0),MATCH(EU$2,$F$2:$EK$2,0))-SUM(OFFSET($E15,,MATCH(EU$2,$F$1:$EK$1,0),,4)),""),""),"")</f>
        <v/>
      </c>
      <c r="EV15" t="str" cm="1">
        <f t="array" aca="1" ref="EV15" ca="1">IF($EN15=1,IF(ISNUMBER(DM$4),IF(ABS(INDEX($F$4:$EK$109,MATCH(1,($A$4:$A$109=$EO15)*($B$4:$B$109=$EP15),0),MATCH(EV$2,$F$2:$EK$2,0))-SUM(OFFSET($E15,,MATCH(EV$2,$F$1:$EK$1,0),,4)))&gt;0,INDEX($F$4:$EK$109,MATCH(1,($A$4:$A$109=$EO15)*($B$4:$B$109=$EP15),0),MATCH(EV$2,$F$2:$EK$2,0))-SUM(OFFSET($E15,,MATCH(EV$2,$F$1:$EK$1,0),,4)),""),""),"")</f>
        <v/>
      </c>
      <c r="EW15" t="str" cm="1">
        <f t="array" aca="1" ref="EW15" ca="1">IF($EN15=1,IF(ISNUMBER(DN$4),IF(ABS(INDEX($F$4:$EK$109,MATCH(1,($A$4:$A$109=$EO15)*($B$4:$B$109=$EP15),0),MATCH(EW$2,$F$2:$EK$2,0))-SUM(OFFSET($E15,,MATCH(EW$2,$F$1:$EK$1,0),,4)))&gt;0,INDEX($F$4:$EK$109,MATCH(1,($A$4:$A$109=$EO15)*($B$4:$B$109=$EP15),0),MATCH(EW$2,$F$2:$EK$2,0))-SUM(OFFSET($E15,,MATCH(EW$2,$F$1:$EK$1,0),,4)),""),""),"")</f>
        <v/>
      </c>
      <c r="EX15" t="str" cm="1">
        <f t="array" aca="1" ref="EX15" ca="1">IF($EN15=1,IF(ISNUMBER(DO$4),IF(ABS(INDEX($F$4:$EK$109,MATCH(1,($A$4:$A$109=$EO15)*($B$4:$B$109=$EP15),0),MATCH(EX$2,$F$2:$EK$2,0))-SUM(OFFSET($E15,,MATCH(EX$2,$F$1:$EK$1,0),,4)))&gt;0,INDEX($F$4:$EK$109,MATCH(1,($A$4:$A$109=$EO15)*($B$4:$B$109=$EP15),0),MATCH(EX$2,$F$2:$EK$2,0))-SUM(OFFSET($E15,,MATCH(EX$2,$F$1:$EK$1,0),,4)),""),""),"")</f>
        <v/>
      </c>
      <c r="EY15" t="str" cm="1">
        <f t="array" aca="1" ref="EY15" ca="1">IF($EN15=1,IF(ISNUMBER(DP$4),IF(ABS(INDEX($F$4:$EK$109,MATCH(1,($A$4:$A$109=$EO15)*($B$4:$B$109=$EP15),0),MATCH(EY$2,$F$2:$EK$2,0))-SUM(OFFSET($E15,,MATCH(EY$2,$F$1:$EK$1,0),,4)))&gt;0,INDEX($F$4:$EK$109,MATCH(1,($A$4:$A$109=$EO15)*($B$4:$B$109=$EP15),0),MATCH(EY$2,$F$2:$EK$2,0))-SUM(OFFSET($E15,,MATCH(EY$2,$F$1:$EK$1,0),,4)),""),""),"")</f>
        <v/>
      </c>
      <c r="EZ15" t="str" cm="1">
        <f t="array" aca="1" ref="EZ15" ca="1">IF($EN15=1,IF(ISNUMBER(DQ$4),IF(ABS(INDEX($F$4:$EK$109,MATCH(1,($A$4:$A$109=$EO15)*($B$4:$B$109=$EP15),0),MATCH(EZ$2,$F$2:$EK$2,0))-SUM(OFFSET($E15,,MATCH(EZ$2,$F$1:$EK$1,0),,4)))&gt;0,INDEX($F$4:$EK$109,MATCH(1,($A$4:$A$109=$EO15)*($B$4:$B$109=$EP15),0),MATCH(EZ$2,$F$2:$EK$2,0))-SUM(OFFSET($E15,,MATCH(EZ$2,$F$1:$EK$1,0),,4)),""),""),"")</f>
        <v/>
      </c>
      <c r="FA15" t="str" cm="1">
        <f t="array" aca="1" ref="FA15" ca="1">IF($EN15=1,IF(ISNUMBER(DR$4),IF(ABS(INDEX($F$4:$EK$109,MATCH(1,($A$4:$A$109=$EO15)*($B$4:$B$109=$EP15),0),MATCH(FA$2,$F$2:$EK$2,0))-SUM(OFFSET($E15,,MATCH(FA$2,$F$1:$EK$1,0),,4)))&gt;0,INDEX($F$4:$EK$109,MATCH(1,($A$4:$A$109=$EO15)*($B$4:$B$109=$EP15),0),MATCH(FA$2,$F$2:$EK$2,0))-SUM(OFFSET($E15,,MATCH(FA$2,$F$1:$EK$1,0),,4)),""),""),"")</f>
        <v/>
      </c>
      <c r="FB15" t="str" cm="1">
        <f t="array" aca="1" ref="FB15" ca="1">IF($EN15=1,IF(ISNUMBER(DS$4),IF(ABS(INDEX($F$4:$EK$109,MATCH(1,($A$4:$A$109=$EO15)*($B$4:$B$109=$EP15),0),MATCH(FB$2,$F$2:$EK$2,0))-SUM(OFFSET($E15,,MATCH(FB$2,$F$1:$EK$1,0),,4)))&gt;0,INDEX($F$4:$EK$109,MATCH(1,($A$4:$A$109=$EO15)*($B$4:$B$109=$EP15),0),MATCH(FB$2,$F$2:$EK$2,0))-SUM(OFFSET($E15,,MATCH(FB$2,$F$1:$EK$1,0),,4)),""),""),"")</f>
        <v/>
      </c>
      <c r="FC15" t="str" cm="1">
        <f t="array" aca="1" ref="FC15" ca="1">IF($EN15=1,IF(ISNUMBER(DT$4),IF(ABS(INDEX($F$4:$EK$109,MATCH(1,($A$4:$A$109=$EO15)*($B$4:$B$109=$EP15),0),MATCH(FC$2,$F$2:$EK$2,0))-SUM(OFFSET($E15,,MATCH(FC$2,$F$1:$EK$1,0),,4)))&gt;0,INDEX($F$4:$EK$109,MATCH(1,($A$4:$A$109=$EO15)*($B$4:$B$109=$EP15),0),MATCH(FC$2,$F$2:$EK$2,0))-SUM(OFFSET($E15,,MATCH(FC$2,$F$1:$EK$1,0),,4)),""),""),"")</f>
        <v/>
      </c>
      <c r="FD15" t="str" cm="1">
        <f t="array" aca="1" ref="FD15" ca="1">IF($EN15=1,IF(ISNUMBER(DU$4),IF(ABS(INDEX($F$4:$EK$109,MATCH(1,($A$4:$A$109=$EO15)*($B$4:$B$109=$EP15),0),MATCH(FD$2,$F$2:$EK$2,0))-SUM(OFFSET($E15,,MATCH(FD$2,$F$1:$EK$1,0),,4)))&gt;0,INDEX($F$4:$EK$109,MATCH(1,($A$4:$A$109=$EO15)*($B$4:$B$109=$EP15),0),MATCH(FD$2,$F$2:$EK$2,0))-SUM(OFFSET($E15,,MATCH(FD$2,$F$1:$EK$1,0),,4)),""),""),"")</f>
        <v/>
      </c>
      <c r="FE15" t="str" cm="1">
        <f t="array" aca="1" ref="FE15" ca="1">IF($EN15=1,IF(ISNUMBER(DV$4),IF(ABS(INDEX($F$4:$EK$109,MATCH(1,($A$4:$A$109=$EO15)*($B$4:$B$109=$EP15),0),MATCH(FE$2,$F$2:$EK$2,0))-SUM(OFFSET($E15,,MATCH(FE$2,$F$1:$EK$1,0),,4)))&gt;0,INDEX($F$4:$EK$109,MATCH(1,($A$4:$A$109=$EO15)*($B$4:$B$109=$EP15),0),MATCH(FE$2,$F$2:$EK$2,0))-SUM(OFFSET($E15,,MATCH(FE$2,$F$1:$EK$1,0),,4)),""),""),"")</f>
        <v/>
      </c>
      <c r="FF15" t="str" cm="1">
        <f t="array" aca="1" ref="FF15" ca="1">IF($EN15=1,IF(ISNUMBER(DW$4),IF(ABS(INDEX($F$4:$EK$109,MATCH(1,($A$4:$A$109=$EO15)*($B$4:$B$109=$EP15),0),MATCH(FF$2,$F$2:$EK$2,0))-SUM(OFFSET($E15,,MATCH(FF$2,$F$1:$EK$1,0),,4)))&gt;0,INDEX($F$4:$EK$109,MATCH(1,($A$4:$A$109=$EO15)*($B$4:$B$109=$EP15),0),MATCH(FF$2,$F$2:$EK$2,0))-SUM(OFFSET($E15,,MATCH(FF$2,$F$1:$EK$1,0),,4)),""),""),"")</f>
        <v/>
      </c>
      <c r="FG15" t="str" cm="1">
        <f t="array" aca="1" ref="FG15" ca="1">IF($EN15=1,IF(ISNUMBER(DX$4),IF(ABS(INDEX($F$4:$EK$109,MATCH(1,($A$4:$A$109=$EO15)*($B$4:$B$109=$EP15),0),MATCH(FG$2,$F$2:$EK$2,0))-SUM(OFFSET($E15,,MATCH(FG$2,$F$1:$EK$1,0),,4)))&gt;0,INDEX($F$4:$EK$109,MATCH(1,($A$4:$A$109=$EO15)*($B$4:$B$109=$EP15),0),MATCH(FG$2,$F$2:$EK$2,0))-SUM(OFFSET($E15,,MATCH(FG$2,$F$1:$EK$1,0),,4)),""),""),"")</f>
        <v/>
      </c>
      <c r="FH15" t="str" cm="1">
        <f t="array" aca="1" ref="FH15" ca="1">IF($EN15=1,IF(ISNUMBER(DY$4),IF(ABS(INDEX($F$4:$EK$109,MATCH(1,($A$4:$A$109=$EO15)*($B$4:$B$109=$EP15),0),MATCH(FH$2,$F$2:$EK$2,0))-SUM(OFFSET($E15,,MATCH(FH$2,$F$1:$EK$1,0),,4)))&gt;0,INDEX($F$4:$EK$109,MATCH(1,($A$4:$A$109=$EO15)*($B$4:$B$109=$EP15),0),MATCH(FH$2,$F$2:$EK$2,0))-SUM(OFFSET($E15,,MATCH(FH$2,$F$1:$EK$1,0),,4)),""),""),"")</f>
        <v/>
      </c>
      <c r="FI15" t="str" cm="1">
        <f t="array" aca="1" ref="FI15" ca="1">IF($EN15=1,IF(ISNUMBER(DZ$4),IF(ABS(INDEX($F$4:$EK$109,MATCH(1,($A$4:$A$109=$EO15)*($B$4:$B$109=$EP15),0),MATCH(FI$2,$F$2:$EK$2,0))-SUM(OFFSET($E15,,MATCH(FI$2,$F$1:$EK$1,0),,4)))&gt;0,INDEX($F$4:$EK$109,MATCH(1,($A$4:$A$109=$EO15)*($B$4:$B$109=$EP15),0),MATCH(FI$2,$F$2:$EK$2,0))-SUM(OFFSET($E15,,MATCH(FI$2,$F$1:$EK$1,0),,4)),""),""),"")</f>
        <v/>
      </c>
      <c r="FJ15" t="str" cm="1">
        <f t="array" aca="1" ref="FJ15" ca="1">IF($EN15=1,IF(ISNUMBER(EA$4),IF(ABS(INDEX($F$4:$EK$109,MATCH(1,($A$4:$A$109=$EO15)*($B$4:$B$109=$EP15),0),MATCH(FJ$2,$F$2:$EK$2,0))-SUM(OFFSET($E15,,MATCH(FJ$2,$F$1:$EK$1,0),,4)))&gt;0,INDEX($F$4:$EK$109,MATCH(1,($A$4:$A$109=$EO15)*($B$4:$B$109=$EP15),0),MATCH(FJ$2,$F$2:$EK$2,0))-SUM(OFFSET($E15,,MATCH(FJ$2,$F$1:$EK$1,0),,4)),""),""),"")</f>
        <v/>
      </c>
      <c r="FK15" t="str" cm="1">
        <f t="array" aca="1" ref="FK15" ca="1">IF($EN15=1,IF(ISNUMBER(EB$4),IF(ABS(INDEX($F$4:$EK$109,MATCH(1,($A$4:$A$109=$EO15)*($B$4:$B$109=$EP15),0),MATCH(FK$2,$F$2:$EK$2,0))-SUM(OFFSET($E15,,MATCH(FK$2,$F$1:$EK$1,0),,4)))&gt;0,INDEX($F$4:$EK$109,MATCH(1,($A$4:$A$109=$EO15)*($B$4:$B$109=$EP15),0),MATCH(FK$2,$F$2:$EK$2,0))-SUM(OFFSET($E15,,MATCH(FK$2,$F$1:$EK$1,0),,4)),""),""),"")</f>
        <v/>
      </c>
      <c r="FL15" t="str" cm="1">
        <f t="array" aca="1" ref="FL15" ca="1">IF($EN15=1,IF(ISNUMBER(EC$4),IF(ABS(INDEX($F$4:$EK$109,MATCH(1,($A$4:$A$109=$EO15)*($B$4:$B$109=$EP15),0),MATCH(FL$2,$F$2:$EK$2,0))-SUM(OFFSET($E15,,MATCH(FL$2,$F$1:$EK$1,0),,4)))&gt;0,INDEX($F$4:$EK$109,MATCH(1,($A$4:$A$109=$EO15)*($B$4:$B$109=$EP15),0),MATCH(FL$2,$F$2:$EK$2,0))-SUM(OFFSET($E15,,MATCH(FL$2,$F$1:$EK$1,0),,4)),""),""),"")</f>
        <v/>
      </c>
      <c r="FM15" t="str" cm="1">
        <f t="array" aca="1" ref="FM15" ca="1">IF($EN15=1,IF(ISNUMBER(ED$4),IF(ABS(INDEX($F$4:$EK$109,MATCH(1,($A$4:$A$109=$EO15)*($B$4:$B$109=$EP15),0),MATCH(FM$2,$F$2:$EK$2,0))-SUM(OFFSET($E15,,MATCH(FM$2,$F$1:$EK$1,0),,4)))&gt;0,INDEX($F$4:$EK$109,MATCH(1,($A$4:$A$109=$EO15)*($B$4:$B$109=$EP15),0),MATCH(FM$2,$F$2:$EK$2,0))-SUM(OFFSET($E15,,MATCH(FM$2,$F$1:$EK$1,0),,4)),""),""),"")</f>
        <v/>
      </c>
      <c r="FN15" t="str" cm="1">
        <f t="array" aca="1" ref="FN15" ca="1">IF($EN15=1,IF(ISNUMBER(EE$4),IF(ABS(INDEX($F$4:$EK$109,MATCH(1,($A$4:$A$109=$EO15)*($B$4:$B$109=$EP15),0),MATCH(FN$2,$F$2:$EK$2,0))-SUM(OFFSET($E15,,MATCH(FN$2,$F$1:$EK$1,0),,4)))&gt;0,INDEX($F$4:$EK$109,MATCH(1,($A$4:$A$109=$EO15)*($B$4:$B$109=$EP15),0),MATCH(FN$2,$F$2:$EK$2,0))-SUM(OFFSET($E15,,MATCH(FN$2,$F$1:$EK$1,0),,4)),""),""),"")</f>
        <v/>
      </c>
      <c r="FO15" t="str" cm="1">
        <f t="array" aca="1" ref="FO15" ca="1">IF($EN15=1,IF(ISNUMBER(EF$4),IF(ABS(INDEX($F$4:$EK$109,MATCH(1,($A$4:$A$109=$EO15)*($B$4:$B$109=$EP15),0),MATCH(FO$2,$F$2:$EK$2,0))-SUM(OFFSET($E15,,MATCH(FO$2,$F$1:$EK$1,0),,4)))&gt;0,INDEX($F$4:$EK$109,MATCH(1,($A$4:$A$109=$EO15)*($B$4:$B$109=$EP15),0),MATCH(FO$2,$F$2:$EK$2,0))-SUM(OFFSET($E15,,MATCH(FO$2,$F$1:$EK$1,0),,4)),""),""),"")</f>
        <v/>
      </c>
      <c r="FP15" t="str" cm="1">
        <f t="array" aca="1" ref="FP15" ca="1">IF($EN15=1,IF(ISNUMBER(EG$4),IF(ABS(INDEX($F$4:$EK$109,MATCH(1,($A$4:$A$109=$EO15)*($B$4:$B$109=$EP15),0),MATCH(FP$2,$F$2:$EK$2,0))-SUM(OFFSET($E15,,MATCH(FP$2,$F$1:$EK$1,0),,4)))&gt;0,INDEX($F$4:$EK$109,MATCH(1,($A$4:$A$109=$EO15)*($B$4:$B$109=$EP15),0),MATCH(FP$2,$F$2:$EK$2,0))-SUM(OFFSET($E15,,MATCH(FP$2,$F$1:$EK$1,0),,4)),""),""),"")</f>
        <v/>
      </c>
      <c r="FQ15" t="str" cm="1">
        <f t="array" aca="1" ref="FQ15" ca="1">IF($EN15=1,IF(ISNUMBER(EH$4),IF(ABS(INDEX($F$4:$EK$109,MATCH(1,($A$4:$A$109=$EO15)*($B$4:$B$109=$EP15),0),MATCH(FQ$2,$F$2:$EK$2,0))-SUM(OFFSET($E15,,MATCH(FQ$2,$F$1:$EK$1,0),,4)))&gt;0,INDEX($F$4:$EK$109,MATCH(1,($A$4:$A$109=$EO15)*($B$4:$B$109=$EP15),0),MATCH(FQ$2,$F$2:$EK$2,0))-SUM(OFFSET($E15,,MATCH(FQ$2,$F$1:$EK$1,0),,4)),""),""),"")</f>
        <v/>
      </c>
      <c r="FR15" t="str" cm="1">
        <f t="array" aca="1" ref="FR15" ca="1">IF($EN15=1,IF(ISNUMBER(EI$4),IF(ABS(INDEX($F$4:$EK$109,MATCH(1,($A$4:$A$109=$EO15)*($B$4:$B$109=$EP15),0),MATCH(FR$2,$F$2:$EK$2,0))-SUM(OFFSET($E15,,MATCH(FR$2,$F$1:$EK$1,0),,4)))&gt;0,INDEX($F$4:$EK$109,MATCH(1,($A$4:$A$109=$EO15)*($B$4:$B$109=$EP15),0),MATCH(FR$2,$F$2:$EK$2,0))-SUM(OFFSET($E15,,MATCH(FR$2,$F$1:$EK$1,0),,4)),""),""),"")</f>
        <v/>
      </c>
      <c r="FS15" t="str" cm="1">
        <f t="array" aca="1" ref="FS15" ca="1">IF($EN15=1,IF(ISNUMBER(EJ$4),IF(ABS(INDEX($F$4:$EK$109,MATCH(1,($A$4:$A$109=$EO15)*($B$4:$B$109=$EP15),0),MATCH(FS$2,$F$2:$EK$2,0))-SUM(OFFSET($E15,,MATCH(FS$2,$F$1:$EK$1,0),,4)))&gt;0,INDEX($F$4:$EK$109,MATCH(1,($A$4:$A$109=$EO15)*($B$4:$B$109=$EP15),0),MATCH(FS$2,$F$2:$EK$2,0))-SUM(OFFSET($E15,,MATCH(FS$2,$F$1:$EK$1,0),,4)),""),""),"")</f>
        <v/>
      </c>
      <c r="FT15" t="str" cm="1">
        <f t="array" aca="1" ref="FT15" ca="1">IF($EN15=1,IF(ISNUMBER(EK$4),IF(ABS(INDEX($F$4:$EK$109,MATCH(1,($A$4:$A$109=$EO15)*($B$4:$B$109=$EP15),0),MATCH(FT$2,$F$2:$EK$2,0))-SUM(OFFSET($E15,,MATCH(FT$2,$F$1:$EK$1,0),,4)))&gt;0,INDEX($F$4:$EK$109,MATCH(1,($A$4:$A$109=$EO15)*($B$4:$B$109=$EP15),0),MATCH(FT$2,$F$2:$EK$2,0))-SUM(OFFSET($E15,,MATCH(FT$2,$F$1:$EK$1,0),,4)),""),""),"")</f>
        <v/>
      </c>
    </row>
    <row r="16" spans="1:176" x14ac:dyDescent="0.25">
      <c r="A16" t="s">
        <v>132</v>
      </c>
      <c r="B16" t="s">
        <v>143</v>
      </c>
      <c r="EN16">
        <v>1</v>
      </c>
      <c r="EO16" t="str">
        <f t="shared" si="8"/>
        <v>p&amp;l</v>
      </c>
      <c r="EP16" t="str">
        <f t="shared" si="7"/>
        <v>interestExpense</v>
      </c>
      <c r="ET16" t="str" cm="1">
        <f t="array" aca="1" ref="ET16" ca="1">IF($EN16=1,IF(ISNUMBER(DK$4),IF(ABS(INDEX($F$4:$EK$109,MATCH(1,($A$4:$A$109=$EO16)*($B$4:$B$109=$EP16),0),MATCH(ET$2,$F$2:$EK$2,0))-SUM(OFFSET($E16,,MATCH(ET$2,$F$1:$EK$1,0),,4)))&gt;0,INDEX($F$4:$EK$109,MATCH(1,($A$4:$A$109=$EO16)*($B$4:$B$109=$EP16),0),MATCH(ET$2,$F$2:$EK$2,0))-SUM(OFFSET($E16,,MATCH(ET$2,$F$1:$EK$1,0),,4)),""),""),"")</f>
        <v/>
      </c>
      <c r="EU16" t="str" cm="1">
        <f t="array" aca="1" ref="EU16" ca="1">IF($EN16=1,IF(ISNUMBER(DL$4),IF(ABS(INDEX($F$4:$EK$109,MATCH(1,($A$4:$A$109=$EO16)*($B$4:$B$109=$EP16),0),MATCH(EU$2,$F$2:$EK$2,0))-SUM(OFFSET($E16,,MATCH(EU$2,$F$1:$EK$1,0),,4)))&gt;0,INDEX($F$4:$EK$109,MATCH(1,($A$4:$A$109=$EO16)*($B$4:$B$109=$EP16),0),MATCH(EU$2,$F$2:$EK$2,0))-SUM(OFFSET($E16,,MATCH(EU$2,$F$1:$EK$1,0),,4)),""),""),"")</f>
        <v/>
      </c>
      <c r="EV16" t="str" cm="1">
        <f t="array" aca="1" ref="EV16" ca="1">IF($EN16=1,IF(ISNUMBER(DM$4),IF(ABS(INDEX($F$4:$EK$109,MATCH(1,($A$4:$A$109=$EO16)*($B$4:$B$109=$EP16),0),MATCH(EV$2,$F$2:$EK$2,0))-SUM(OFFSET($E16,,MATCH(EV$2,$F$1:$EK$1,0),,4)))&gt;0,INDEX($F$4:$EK$109,MATCH(1,($A$4:$A$109=$EO16)*($B$4:$B$109=$EP16),0),MATCH(EV$2,$F$2:$EK$2,0))-SUM(OFFSET($E16,,MATCH(EV$2,$F$1:$EK$1,0),,4)),""),""),"")</f>
        <v/>
      </c>
      <c r="EW16" t="str" cm="1">
        <f t="array" aca="1" ref="EW16" ca="1">IF($EN16=1,IF(ISNUMBER(DN$4),IF(ABS(INDEX($F$4:$EK$109,MATCH(1,($A$4:$A$109=$EO16)*($B$4:$B$109=$EP16),0),MATCH(EW$2,$F$2:$EK$2,0))-SUM(OFFSET($E16,,MATCH(EW$2,$F$1:$EK$1,0),,4)))&gt;0,INDEX($F$4:$EK$109,MATCH(1,($A$4:$A$109=$EO16)*($B$4:$B$109=$EP16),0),MATCH(EW$2,$F$2:$EK$2,0))-SUM(OFFSET($E16,,MATCH(EW$2,$F$1:$EK$1,0),,4)),""),""),"")</f>
        <v/>
      </c>
      <c r="EX16" t="str" cm="1">
        <f t="array" aca="1" ref="EX16" ca="1">IF($EN16=1,IF(ISNUMBER(DO$4),IF(ABS(INDEX($F$4:$EK$109,MATCH(1,($A$4:$A$109=$EO16)*($B$4:$B$109=$EP16),0),MATCH(EX$2,$F$2:$EK$2,0))-SUM(OFFSET($E16,,MATCH(EX$2,$F$1:$EK$1,0),,4)))&gt;0,INDEX($F$4:$EK$109,MATCH(1,($A$4:$A$109=$EO16)*($B$4:$B$109=$EP16),0),MATCH(EX$2,$F$2:$EK$2,0))-SUM(OFFSET($E16,,MATCH(EX$2,$F$1:$EK$1,0),,4)),""),""),"")</f>
        <v/>
      </c>
      <c r="EY16" t="str" cm="1">
        <f t="array" aca="1" ref="EY16" ca="1">IF($EN16=1,IF(ISNUMBER(DP$4),IF(ABS(INDEX($F$4:$EK$109,MATCH(1,($A$4:$A$109=$EO16)*($B$4:$B$109=$EP16),0),MATCH(EY$2,$F$2:$EK$2,0))-SUM(OFFSET($E16,,MATCH(EY$2,$F$1:$EK$1,0),,4)))&gt;0,INDEX($F$4:$EK$109,MATCH(1,($A$4:$A$109=$EO16)*($B$4:$B$109=$EP16),0),MATCH(EY$2,$F$2:$EK$2,0))-SUM(OFFSET($E16,,MATCH(EY$2,$F$1:$EK$1,0),,4)),""),""),"")</f>
        <v/>
      </c>
      <c r="EZ16" t="str" cm="1">
        <f t="array" aca="1" ref="EZ16" ca="1">IF($EN16=1,IF(ISNUMBER(DQ$4),IF(ABS(INDEX($F$4:$EK$109,MATCH(1,($A$4:$A$109=$EO16)*($B$4:$B$109=$EP16),0),MATCH(EZ$2,$F$2:$EK$2,0))-SUM(OFFSET($E16,,MATCH(EZ$2,$F$1:$EK$1,0),,4)))&gt;0,INDEX($F$4:$EK$109,MATCH(1,($A$4:$A$109=$EO16)*($B$4:$B$109=$EP16),0),MATCH(EZ$2,$F$2:$EK$2,0))-SUM(OFFSET($E16,,MATCH(EZ$2,$F$1:$EK$1,0),,4)),""),""),"")</f>
        <v/>
      </c>
      <c r="FA16" t="str" cm="1">
        <f t="array" aca="1" ref="FA16" ca="1">IF($EN16=1,IF(ISNUMBER(DR$4),IF(ABS(INDEX($F$4:$EK$109,MATCH(1,($A$4:$A$109=$EO16)*($B$4:$B$109=$EP16),0),MATCH(FA$2,$F$2:$EK$2,0))-SUM(OFFSET($E16,,MATCH(FA$2,$F$1:$EK$1,0),,4)))&gt;0,INDEX($F$4:$EK$109,MATCH(1,($A$4:$A$109=$EO16)*($B$4:$B$109=$EP16),0),MATCH(FA$2,$F$2:$EK$2,0))-SUM(OFFSET($E16,,MATCH(FA$2,$F$1:$EK$1,0),,4)),""),""),"")</f>
        <v/>
      </c>
      <c r="FB16" t="str" cm="1">
        <f t="array" aca="1" ref="FB16" ca="1">IF($EN16=1,IF(ISNUMBER(DS$4),IF(ABS(INDEX($F$4:$EK$109,MATCH(1,($A$4:$A$109=$EO16)*($B$4:$B$109=$EP16),0),MATCH(FB$2,$F$2:$EK$2,0))-SUM(OFFSET($E16,,MATCH(FB$2,$F$1:$EK$1,0),,4)))&gt;0,INDEX($F$4:$EK$109,MATCH(1,($A$4:$A$109=$EO16)*($B$4:$B$109=$EP16),0),MATCH(FB$2,$F$2:$EK$2,0))-SUM(OFFSET($E16,,MATCH(FB$2,$F$1:$EK$1,0),,4)),""),""),"")</f>
        <v/>
      </c>
      <c r="FC16" t="str" cm="1">
        <f t="array" aca="1" ref="FC16" ca="1">IF($EN16=1,IF(ISNUMBER(DT$4),IF(ABS(INDEX($F$4:$EK$109,MATCH(1,($A$4:$A$109=$EO16)*($B$4:$B$109=$EP16),0),MATCH(FC$2,$F$2:$EK$2,0))-SUM(OFFSET($E16,,MATCH(FC$2,$F$1:$EK$1,0),,4)))&gt;0,INDEX($F$4:$EK$109,MATCH(1,($A$4:$A$109=$EO16)*($B$4:$B$109=$EP16),0),MATCH(FC$2,$F$2:$EK$2,0))-SUM(OFFSET($E16,,MATCH(FC$2,$F$1:$EK$1,0),,4)),""),""),"")</f>
        <v/>
      </c>
      <c r="FD16" t="str" cm="1">
        <f t="array" aca="1" ref="FD16" ca="1">IF($EN16=1,IF(ISNUMBER(DU$4),IF(ABS(INDEX($F$4:$EK$109,MATCH(1,($A$4:$A$109=$EO16)*($B$4:$B$109=$EP16),0),MATCH(FD$2,$F$2:$EK$2,0))-SUM(OFFSET($E16,,MATCH(FD$2,$F$1:$EK$1,0),,4)))&gt;0,INDEX($F$4:$EK$109,MATCH(1,($A$4:$A$109=$EO16)*($B$4:$B$109=$EP16),0),MATCH(FD$2,$F$2:$EK$2,0))-SUM(OFFSET($E16,,MATCH(FD$2,$F$1:$EK$1,0),,4)),""),""),"")</f>
        <v/>
      </c>
      <c r="FE16" t="str" cm="1">
        <f t="array" aca="1" ref="FE16" ca="1">IF($EN16=1,IF(ISNUMBER(DV$4),IF(ABS(INDEX($F$4:$EK$109,MATCH(1,($A$4:$A$109=$EO16)*($B$4:$B$109=$EP16),0),MATCH(FE$2,$F$2:$EK$2,0))-SUM(OFFSET($E16,,MATCH(FE$2,$F$1:$EK$1,0),,4)))&gt;0,INDEX($F$4:$EK$109,MATCH(1,($A$4:$A$109=$EO16)*($B$4:$B$109=$EP16),0),MATCH(FE$2,$F$2:$EK$2,0))-SUM(OFFSET($E16,,MATCH(FE$2,$F$1:$EK$1,0),,4)),""),""),"")</f>
        <v/>
      </c>
      <c r="FF16" t="str" cm="1">
        <f t="array" aca="1" ref="FF16" ca="1">IF($EN16=1,IF(ISNUMBER(DW$4),IF(ABS(INDEX($F$4:$EK$109,MATCH(1,($A$4:$A$109=$EO16)*($B$4:$B$109=$EP16),0),MATCH(FF$2,$F$2:$EK$2,0))-SUM(OFFSET($E16,,MATCH(FF$2,$F$1:$EK$1,0),,4)))&gt;0,INDEX($F$4:$EK$109,MATCH(1,($A$4:$A$109=$EO16)*($B$4:$B$109=$EP16),0),MATCH(FF$2,$F$2:$EK$2,0))-SUM(OFFSET($E16,,MATCH(FF$2,$F$1:$EK$1,0),,4)),""),""),"")</f>
        <v/>
      </c>
      <c r="FG16" t="str" cm="1">
        <f t="array" aca="1" ref="FG16" ca="1">IF($EN16=1,IF(ISNUMBER(DX$4),IF(ABS(INDEX($F$4:$EK$109,MATCH(1,($A$4:$A$109=$EO16)*($B$4:$B$109=$EP16),0),MATCH(FG$2,$F$2:$EK$2,0))-SUM(OFFSET($E16,,MATCH(FG$2,$F$1:$EK$1,0),,4)))&gt;0,INDEX($F$4:$EK$109,MATCH(1,($A$4:$A$109=$EO16)*($B$4:$B$109=$EP16),0),MATCH(FG$2,$F$2:$EK$2,0))-SUM(OFFSET($E16,,MATCH(FG$2,$F$1:$EK$1,0),,4)),""),""),"")</f>
        <v/>
      </c>
      <c r="FH16" t="str" cm="1">
        <f t="array" aca="1" ref="FH16" ca="1">IF($EN16=1,IF(ISNUMBER(DY$4),IF(ABS(INDEX($F$4:$EK$109,MATCH(1,($A$4:$A$109=$EO16)*($B$4:$B$109=$EP16),0),MATCH(FH$2,$F$2:$EK$2,0))-SUM(OFFSET($E16,,MATCH(FH$2,$F$1:$EK$1,0),,4)))&gt;0,INDEX($F$4:$EK$109,MATCH(1,($A$4:$A$109=$EO16)*($B$4:$B$109=$EP16),0),MATCH(FH$2,$F$2:$EK$2,0))-SUM(OFFSET($E16,,MATCH(FH$2,$F$1:$EK$1,0),,4)),""),""),"")</f>
        <v/>
      </c>
      <c r="FI16" t="str" cm="1">
        <f t="array" aca="1" ref="FI16" ca="1">IF($EN16=1,IF(ISNUMBER(DZ$4),IF(ABS(INDEX($F$4:$EK$109,MATCH(1,($A$4:$A$109=$EO16)*($B$4:$B$109=$EP16),0),MATCH(FI$2,$F$2:$EK$2,0))-SUM(OFFSET($E16,,MATCH(FI$2,$F$1:$EK$1,0),,4)))&gt;0,INDEX($F$4:$EK$109,MATCH(1,($A$4:$A$109=$EO16)*($B$4:$B$109=$EP16),0),MATCH(FI$2,$F$2:$EK$2,0))-SUM(OFFSET($E16,,MATCH(FI$2,$F$1:$EK$1,0),,4)),""),""),"")</f>
        <v/>
      </c>
      <c r="FJ16" t="str" cm="1">
        <f t="array" aca="1" ref="FJ16" ca="1">IF($EN16=1,IF(ISNUMBER(EA$4),IF(ABS(INDEX($F$4:$EK$109,MATCH(1,($A$4:$A$109=$EO16)*($B$4:$B$109=$EP16),0),MATCH(FJ$2,$F$2:$EK$2,0))-SUM(OFFSET($E16,,MATCH(FJ$2,$F$1:$EK$1,0),,4)))&gt;0,INDEX($F$4:$EK$109,MATCH(1,($A$4:$A$109=$EO16)*($B$4:$B$109=$EP16),0),MATCH(FJ$2,$F$2:$EK$2,0))-SUM(OFFSET($E16,,MATCH(FJ$2,$F$1:$EK$1,0),,4)),""),""),"")</f>
        <v/>
      </c>
      <c r="FK16" t="str" cm="1">
        <f t="array" aca="1" ref="FK16" ca="1">IF($EN16=1,IF(ISNUMBER(EB$4),IF(ABS(INDEX($F$4:$EK$109,MATCH(1,($A$4:$A$109=$EO16)*($B$4:$B$109=$EP16),0),MATCH(FK$2,$F$2:$EK$2,0))-SUM(OFFSET($E16,,MATCH(FK$2,$F$1:$EK$1,0),,4)))&gt;0,INDEX($F$4:$EK$109,MATCH(1,($A$4:$A$109=$EO16)*($B$4:$B$109=$EP16),0),MATCH(FK$2,$F$2:$EK$2,0))-SUM(OFFSET($E16,,MATCH(FK$2,$F$1:$EK$1,0),,4)),""),""),"")</f>
        <v/>
      </c>
      <c r="FL16" t="str" cm="1">
        <f t="array" aca="1" ref="FL16" ca="1">IF($EN16=1,IF(ISNUMBER(EC$4),IF(ABS(INDEX($F$4:$EK$109,MATCH(1,($A$4:$A$109=$EO16)*($B$4:$B$109=$EP16),0),MATCH(FL$2,$F$2:$EK$2,0))-SUM(OFFSET($E16,,MATCH(FL$2,$F$1:$EK$1,0),,4)))&gt;0,INDEX($F$4:$EK$109,MATCH(1,($A$4:$A$109=$EO16)*($B$4:$B$109=$EP16),0),MATCH(FL$2,$F$2:$EK$2,0))-SUM(OFFSET($E16,,MATCH(FL$2,$F$1:$EK$1,0),,4)),""),""),"")</f>
        <v/>
      </c>
      <c r="FM16" t="str" cm="1">
        <f t="array" aca="1" ref="FM16" ca="1">IF($EN16=1,IF(ISNUMBER(ED$4),IF(ABS(INDEX($F$4:$EK$109,MATCH(1,($A$4:$A$109=$EO16)*($B$4:$B$109=$EP16),0),MATCH(FM$2,$F$2:$EK$2,0))-SUM(OFFSET($E16,,MATCH(FM$2,$F$1:$EK$1,0),,4)))&gt;0,INDEX($F$4:$EK$109,MATCH(1,($A$4:$A$109=$EO16)*($B$4:$B$109=$EP16),0),MATCH(FM$2,$F$2:$EK$2,0))-SUM(OFFSET($E16,,MATCH(FM$2,$F$1:$EK$1,0),,4)),""),""),"")</f>
        <v/>
      </c>
      <c r="FN16" t="str" cm="1">
        <f t="array" aca="1" ref="FN16" ca="1">IF($EN16=1,IF(ISNUMBER(EE$4),IF(ABS(INDEX($F$4:$EK$109,MATCH(1,($A$4:$A$109=$EO16)*($B$4:$B$109=$EP16),0),MATCH(FN$2,$F$2:$EK$2,0))-SUM(OFFSET($E16,,MATCH(FN$2,$F$1:$EK$1,0),,4)))&gt;0,INDEX($F$4:$EK$109,MATCH(1,($A$4:$A$109=$EO16)*($B$4:$B$109=$EP16),0),MATCH(FN$2,$F$2:$EK$2,0))-SUM(OFFSET($E16,,MATCH(FN$2,$F$1:$EK$1,0),,4)),""),""),"")</f>
        <v/>
      </c>
      <c r="FO16" t="str" cm="1">
        <f t="array" aca="1" ref="FO16" ca="1">IF($EN16=1,IF(ISNUMBER(EF$4),IF(ABS(INDEX($F$4:$EK$109,MATCH(1,($A$4:$A$109=$EO16)*($B$4:$B$109=$EP16),0),MATCH(FO$2,$F$2:$EK$2,0))-SUM(OFFSET($E16,,MATCH(FO$2,$F$1:$EK$1,0),,4)))&gt;0,INDEX($F$4:$EK$109,MATCH(1,($A$4:$A$109=$EO16)*($B$4:$B$109=$EP16),0),MATCH(FO$2,$F$2:$EK$2,0))-SUM(OFFSET($E16,,MATCH(FO$2,$F$1:$EK$1,0),,4)),""),""),"")</f>
        <v/>
      </c>
      <c r="FP16" t="str" cm="1">
        <f t="array" aca="1" ref="FP16" ca="1">IF($EN16=1,IF(ISNUMBER(EG$4),IF(ABS(INDEX($F$4:$EK$109,MATCH(1,($A$4:$A$109=$EO16)*($B$4:$B$109=$EP16),0),MATCH(FP$2,$F$2:$EK$2,0))-SUM(OFFSET($E16,,MATCH(FP$2,$F$1:$EK$1,0),,4)))&gt;0,INDEX($F$4:$EK$109,MATCH(1,($A$4:$A$109=$EO16)*($B$4:$B$109=$EP16),0),MATCH(FP$2,$F$2:$EK$2,0))-SUM(OFFSET($E16,,MATCH(FP$2,$F$1:$EK$1,0),,4)),""),""),"")</f>
        <v/>
      </c>
      <c r="FQ16" t="str" cm="1">
        <f t="array" aca="1" ref="FQ16" ca="1">IF($EN16=1,IF(ISNUMBER(EH$4),IF(ABS(INDEX($F$4:$EK$109,MATCH(1,($A$4:$A$109=$EO16)*($B$4:$B$109=$EP16),0),MATCH(FQ$2,$F$2:$EK$2,0))-SUM(OFFSET($E16,,MATCH(FQ$2,$F$1:$EK$1,0),,4)))&gt;0,INDEX($F$4:$EK$109,MATCH(1,($A$4:$A$109=$EO16)*($B$4:$B$109=$EP16),0),MATCH(FQ$2,$F$2:$EK$2,0))-SUM(OFFSET($E16,,MATCH(FQ$2,$F$1:$EK$1,0),,4)),""),""),"")</f>
        <v/>
      </c>
      <c r="FR16" t="str" cm="1">
        <f t="array" aca="1" ref="FR16" ca="1">IF($EN16=1,IF(ISNUMBER(EI$4),IF(ABS(INDEX($F$4:$EK$109,MATCH(1,($A$4:$A$109=$EO16)*($B$4:$B$109=$EP16),0),MATCH(FR$2,$F$2:$EK$2,0))-SUM(OFFSET($E16,,MATCH(FR$2,$F$1:$EK$1,0),,4)))&gt;0,INDEX($F$4:$EK$109,MATCH(1,($A$4:$A$109=$EO16)*($B$4:$B$109=$EP16),0),MATCH(FR$2,$F$2:$EK$2,0))-SUM(OFFSET($E16,,MATCH(FR$2,$F$1:$EK$1,0),,4)),""),""),"")</f>
        <v/>
      </c>
      <c r="FS16" t="str" cm="1">
        <f t="array" aca="1" ref="FS16" ca="1">IF($EN16=1,IF(ISNUMBER(EJ$4),IF(ABS(INDEX($F$4:$EK$109,MATCH(1,($A$4:$A$109=$EO16)*($B$4:$B$109=$EP16),0),MATCH(FS$2,$F$2:$EK$2,0))-SUM(OFFSET($E16,,MATCH(FS$2,$F$1:$EK$1,0),,4)))&gt;0,INDEX($F$4:$EK$109,MATCH(1,($A$4:$A$109=$EO16)*($B$4:$B$109=$EP16),0),MATCH(FS$2,$F$2:$EK$2,0))-SUM(OFFSET($E16,,MATCH(FS$2,$F$1:$EK$1,0),,4)),""),""),"")</f>
        <v/>
      </c>
      <c r="FT16" t="str" cm="1">
        <f t="array" aca="1" ref="FT16" ca="1">IF($EN16=1,IF(ISNUMBER(EK$4),IF(ABS(INDEX($F$4:$EK$109,MATCH(1,($A$4:$A$109=$EO16)*($B$4:$B$109=$EP16),0),MATCH(FT$2,$F$2:$EK$2,0))-SUM(OFFSET($E16,,MATCH(FT$2,$F$1:$EK$1,0),,4)))&gt;0,INDEX($F$4:$EK$109,MATCH(1,($A$4:$A$109=$EO16)*($B$4:$B$109=$EP16),0),MATCH(FT$2,$F$2:$EK$2,0))-SUM(OFFSET($E16,,MATCH(FT$2,$F$1:$EK$1,0),,4)),""),""),"")</f>
        <v/>
      </c>
    </row>
    <row r="17" spans="1:176" x14ac:dyDescent="0.25">
      <c r="A17" t="s">
        <v>132</v>
      </c>
      <c r="B17" t="s">
        <v>144</v>
      </c>
      <c r="EN17">
        <v>1</v>
      </c>
      <c r="EO17" t="str">
        <f t="shared" si="8"/>
        <v>p&amp;l</v>
      </c>
      <c r="EP17" t="str">
        <f t="shared" si="7"/>
        <v>depreciationAndAmortization</v>
      </c>
      <c r="ET17" t="str" cm="1">
        <f t="array" aca="1" ref="ET17" ca="1">IF($EN17=1,IF(ISNUMBER(DK$4),IF(ABS(INDEX($F$4:$EK$109,MATCH(1,($A$4:$A$109=$EO17)*($B$4:$B$109=$EP17),0),MATCH(ET$2,$F$2:$EK$2,0))-SUM(OFFSET($E17,,MATCH(ET$2,$F$1:$EK$1,0),,4)))&gt;0,INDEX($F$4:$EK$109,MATCH(1,($A$4:$A$109=$EO17)*($B$4:$B$109=$EP17),0),MATCH(ET$2,$F$2:$EK$2,0))-SUM(OFFSET($E17,,MATCH(ET$2,$F$1:$EK$1,0),,4)),""),""),"")</f>
        <v/>
      </c>
      <c r="EU17" t="str" cm="1">
        <f t="array" aca="1" ref="EU17" ca="1">IF($EN17=1,IF(ISNUMBER(DL$4),IF(ABS(INDEX($F$4:$EK$109,MATCH(1,($A$4:$A$109=$EO17)*($B$4:$B$109=$EP17),0),MATCH(EU$2,$F$2:$EK$2,0))-SUM(OFFSET($E17,,MATCH(EU$2,$F$1:$EK$1,0),,4)))&gt;0,INDEX($F$4:$EK$109,MATCH(1,($A$4:$A$109=$EO17)*($B$4:$B$109=$EP17),0),MATCH(EU$2,$F$2:$EK$2,0))-SUM(OFFSET($E17,,MATCH(EU$2,$F$1:$EK$1,0),,4)),""),""),"")</f>
        <v/>
      </c>
      <c r="EV17" t="str" cm="1">
        <f t="array" aca="1" ref="EV17" ca="1">IF($EN17=1,IF(ISNUMBER(DM$4),IF(ABS(INDEX($F$4:$EK$109,MATCH(1,($A$4:$A$109=$EO17)*($B$4:$B$109=$EP17),0),MATCH(EV$2,$F$2:$EK$2,0))-SUM(OFFSET($E17,,MATCH(EV$2,$F$1:$EK$1,0),,4)))&gt;0,INDEX($F$4:$EK$109,MATCH(1,($A$4:$A$109=$EO17)*($B$4:$B$109=$EP17),0),MATCH(EV$2,$F$2:$EK$2,0))-SUM(OFFSET($E17,,MATCH(EV$2,$F$1:$EK$1,0),,4)),""),""),"")</f>
        <v/>
      </c>
      <c r="EW17" t="str" cm="1">
        <f t="array" aca="1" ref="EW17" ca="1">IF($EN17=1,IF(ISNUMBER(DN$4),IF(ABS(INDEX($F$4:$EK$109,MATCH(1,($A$4:$A$109=$EO17)*($B$4:$B$109=$EP17),0),MATCH(EW$2,$F$2:$EK$2,0))-SUM(OFFSET($E17,,MATCH(EW$2,$F$1:$EK$1,0),,4)))&gt;0,INDEX($F$4:$EK$109,MATCH(1,($A$4:$A$109=$EO17)*($B$4:$B$109=$EP17),0),MATCH(EW$2,$F$2:$EK$2,0))-SUM(OFFSET($E17,,MATCH(EW$2,$F$1:$EK$1,0),,4)),""),""),"")</f>
        <v/>
      </c>
      <c r="EX17" t="str" cm="1">
        <f t="array" aca="1" ref="EX17" ca="1">IF($EN17=1,IF(ISNUMBER(DO$4),IF(ABS(INDEX($F$4:$EK$109,MATCH(1,($A$4:$A$109=$EO17)*($B$4:$B$109=$EP17),0),MATCH(EX$2,$F$2:$EK$2,0))-SUM(OFFSET($E17,,MATCH(EX$2,$F$1:$EK$1,0),,4)))&gt;0,INDEX($F$4:$EK$109,MATCH(1,($A$4:$A$109=$EO17)*($B$4:$B$109=$EP17),0),MATCH(EX$2,$F$2:$EK$2,0))-SUM(OFFSET($E17,,MATCH(EX$2,$F$1:$EK$1,0),,4)),""),""),"")</f>
        <v/>
      </c>
      <c r="EY17" t="str" cm="1">
        <f t="array" aca="1" ref="EY17" ca="1">IF($EN17=1,IF(ISNUMBER(DP$4),IF(ABS(INDEX($F$4:$EK$109,MATCH(1,($A$4:$A$109=$EO17)*($B$4:$B$109=$EP17),0),MATCH(EY$2,$F$2:$EK$2,0))-SUM(OFFSET($E17,,MATCH(EY$2,$F$1:$EK$1,0),,4)))&gt;0,INDEX($F$4:$EK$109,MATCH(1,($A$4:$A$109=$EO17)*($B$4:$B$109=$EP17),0),MATCH(EY$2,$F$2:$EK$2,0))-SUM(OFFSET($E17,,MATCH(EY$2,$F$1:$EK$1,0),,4)),""),""),"")</f>
        <v/>
      </c>
      <c r="EZ17" t="str" cm="1">
        <f t="array" aca="1" ref="EZ17" ca="1">IF($EN17=1,IF(ISNUMBER(DQ$4),IF(ABS(INDEX($F$4:$EK$109,MATCH(1,($A$4:$A$109=$EO17)*($B$4:$B$109=$EP17),0),MATCH(EZ$2,$F$2:$EK$2,0))-SUM(OFFSET($E17,,MATCH(EZ$2,$F$1:$EK$1,0),,4)))&gt;0,INDEX($F$4:$EK$109,MATCH(1,($A$4:$A$109=$EO17)*($B$4:$B$109=$EP17),0),MATCH(EZ$2,$F$2:$EK$2,0))-SUM(OFFSET($E17,,MATCH(EZ$2,$F$1:$EK$1,0),,4)),""),""),"")</f>
        <v/>
      </c>
      <c r="FA17" t="str" cm="1">
        <f t="array" aca="1" ref="FA17" ca="1">IF($EN17=1,IF(ISNUMBER(DR$4),IF(ABS(INDEX($F$4:$EK$109,MATCH(1,($A$4:$A$109=$EO17)*($B$4:$B$109=$EP17),0),MATCH(FA$2,$F$2:$EK$2,0))-SUM(OFFSET($E17,,MATCH(FA$2,$F$1:$EK$1,0),,4)))&gt;0,INDEX($F$4:$EK$109,MATCH(1,($A$4:$A$109=$EO17)*($B$4:$B$109=$EP17),0),MATCH(FA$2,$F$2:$EK$2,0))-SUM(OFFSET($E17,,MATCH(FA$2,$F$1:$EK$1,0),,4)),""),""),"")</f>
        <v/>
      </c>
      <c r="FB17" t="str" cm="1">
        <f t="array" aca="1" ref="FB17" ca="1">IF($EN17=1,IF(ISNUMBER(DS$4),IF(ABS(INDEX($F$4:$EK$109,MATCH(1,($A$4:$A$109=$EO17)*($B$4:$B$109=$EP17),0),MATCH(FB$2,$F$2:$EK$2,0))-SUM(OFFSET($E17,,MATCH(FB$2,$F$1:$EK$1,0),,4)))&gt;0,INDEX($F$4:$EK$109,MATCH(1,($A$4:$A$109=$EO17)*($B$4:$B$109=$EP17),0),MATCH(FB$2,$F$2:$EK$2,0))-SUM(OFFSET($E17,,MATCH(FB$2,$F$1:$EK$1,0),,4)),""),""),"")</f>
        <v/>
      </c>
      <c r="FC17" t="str" cm="1">
        <f t="array" aca="1" ref="FC17" ca="1">IF($EN17=1,IF(ISNUMBER(DT$4),IF(ABS(INDEX($F$4:$EK$109,MATCH(1,($A$4:$A$109=$EO17)*($B$4:$B$109=$EP17),0),MATCH(FC$2,$F$2:$EK$2,0))-SUM(OFFSET($E17,,MATCH(FC$2,$F$1:$EK$1,0),,4)))&gt;0,INDEX($F$4:$EK$109,MATCH(1,($A$4:$A$109=$EO17)*($B$4:$B$109=$EP17),0),MATCH(FC$2,$F$2:$EK$2,0))-SUM(OFFSET($E17,,MATCH(FC$2,$F$1:$EK$1,0),,4)),""),""),"")</f>
        <v/>
      </c>
      <c r="FD17" t="str" cm="1">
        <f t="array" aca="1" ref="FD17" ca="1">IF($EN17=1,IF(ISNUMBER(DU$4),IF(ABS(INDEX($F$4:$EK$109,MATCH(1,($A$4:$A$109=$EO17)*($B$4:$B$109=$EP17),0),MATCH(FD$2,$F$2:$EK$2,0))-SUM(OFFSET($E17,,MATCH(FD$2,$F$1:$EK$1,0),,4)))&gt;0,INDEX($F$4:$EK$109,MATCH(1,($A$4:$A$109=$EO17)*($B$4:$B$109=$EP17),0),MATCH(FD$2,$F$2:$EK$2,0))-SUM(OFFSET($E17,,MATCH(FD$2,$F$1:$EK$1,0),,4)),""),""),"")</f>
        <v/>
      </c>
      <c r="FE17" t="str" cm="1">
        <f t="array" aca="1" ref="FE17" ca="1">IF($EN17=1,IF(ISNUMBER(DV$4),IF(ABS(INDEX($F$4:$EK$109,MATCH(1,($A$4:$A$109=$EO17)*($B$4:$B$109=$EP17),0),MATCH(FE$2,$F$2:$EK$2,0))-SUM(OFFSET($E17,,MATCH(FE$2,$F$1:$EK$1,0),,4)))&gt;0,INDEX($F$4:$EK$109,MATCH(1,($A$4:$A$109=$EO17)*($B$4:$B$109=$EP17),0),MATCH(FE$2,$F$2:$EK$2,0))-SUM(OFFSET($E17,,MATCH(FE$2,$F$1:$EK$1,0),,4)),""),""),"")</f>
        <v/>
      </c>
      <c r="FF17" t="str" cm="1">
        <f t="array" aca="1" ref="FF17" ca="1">IF($EN17=1,IF(ISNUMBER(DW$4),IF(ABS(INDEX($F$4:$EK$109,MATCH(1,($A$4:$A$109=$EO17)*($B$4:$B$109=$EP17),0),MATCH(FF$2,$F$2:$EK$2,0))-SUM(OFFSET($E17,,MATCH(FF$2,$F$1:$EK$1,0),,4)))&gt;0,INDEX($F$4:$EK$109,MATCH(1,($A$4:$A$109=$EO17)*($B$4:$B$109=$EP17),0),MATCH(FF$2,$F$2:$EK$2,0))-SUM(OFFSET($E17,,MATCH(FF$2,$F$1:$EK$1,0),,4)),""),""),"")</f>
        <v/>
      </c>
      <c r="FG17" t="str" cm="1">
        <f t="array" aca="1" ref="FG17" ca="1">IF($EN17=1,IF(ISNUMBER(DX$4),IF(ABS(INDEX($F$4:$EK$109,MATCH(1,($A$4:$A$109=$EO17)*($B$4:$B$109=$EP17),0),MATCH(FG$2,$F$2:$EK$2,0))-SUM(OFFSET($E17,,MATCH(FG$2,$F$1:$EK$1,0),,4)))&gt;0,INDEX($F$4:$EK$109,MATCH(1,($A$4:$A$109=$EO17)*($B$4:$B$109=$EP17),0),MATCH(FG$2,$F$2:$EK$2,0))-SUM(OFFSET($E17,,MATCH(FG$2,$F$1:$EK$1,0),,4)),""),""),"")</f>
        <v/>
      </c>
      <c r="FH17" t="str" cm="1">
        <f t="array" aca="1" ref="FH17" ca="1">IF($EN17=1,IF(ISNUMBER(DY$4),IF(ABS(INDEX($F$4:$EK$109,MATCH(1,($A$4:$A$109=$EO17)*($B$4:$B$109=$EP17),0),MATCH(FH$2,$F$2:$EK$2,0))-SUM(OFFSET($E17,,MATCH(FH$2,$F$1:$EK$1,0),,4)))&gt;0,INDEX($F$4:$EK$109,MATCH(1,($A$4:$A$109=$EO17)*($B$4:$B$109=$EP17),0),MATCH(FH$2,$F$2:$EK$2,0))-SUM(OFFSET($E17,,MATCH(FH$2,$F$1:$EK$1,0),,4)),""),""),"")</f>
        <v/>
      </c>
      <c r="FI17" t="str" cm="1">
        <f t="array" aca="1" ref="FI17" ca="1">IF($EN17=1,IF(ISNUMBER(DZ$4),IF(ABS(INDEX($F$4:$EK$109,MATCH(1,($A$4:$A$109=$EO17)*($B$4:$B$109=$EP17),0),MATCH(FI$2,$F$2:$EK$2,0))-SUM(OFFSET($E17,,MATCH(FI$2,$F$1:$EK$1,0),,4)))&gt;0,INDEX($F$4:$EK$109,MATCH(1,($A$4:$A$109=$EO17)*($B$4:$B$109=$EP17),0),MATCH(FI$2,$F$2:$EK$2,0))-SUM(OFFSET($E17,,MATCH(FI$2,$F$1:$EK$1,0),,4)),""),""),"")</f>
        <v/>
      </c>
      <c r="FJ17" t="str" cm="1">
        <f t="array" aca="1" ref="FJ17" ca="1">IF($EN17=1,IF(ISNUMBER(EA$4),IF(ABS(INDEX($F$4:$EK$109,MATCH(1,($A$4:$A$109=$EO17)*($B$4:$B$109=$EP17),0),MATCH(FJ$2,$F$2:$EK$2,0))-SUM(OFFSET($E17,,MATCH(FJ$2,$F$1:$EK$1,0),,4)))&gt;0,INDEX($F$4:$EK$109,MATCH(1,($A$4:$A$109=$EO17)*($B$4:$B$109=$EP17),0),MATCH(FJ$2,$F$2:$EK$2,0))-SUM(OFFSET($E17,,MATCH(FJ$2,$F$1:$EK$1,0),,4)),""),""),"")</f>
        <v/>
      </c>
      <c r="FK17" t="str" cm="1">
        <f t="array" aca="1" ref="FK17" ca="1">IF($EN17=1,IF(ISNUMBER(EB$4),IF(ABS(INDEX($F$4:$EK$109,MATCH(1,($A$4:$A$109=$EO17)*($B$4:$B$109=$EP17),0),MATCH(FK$2,$F$2:$EK$2,0))-SUM(OFFSET($E17,,MATCH(FK$2,$F$1:$EK$1,0),,4)))&gt;0,INDEX($F$4:$EK$109,MATCH(1,($A$4:$A$109=$EO17)*($B$4:$B$109=$EP17),0),MATCH(FK$2,$F$2:$EK$2,0))-SUM(OFFSET($E17,,MATCH(FK$2,$F$1:$EK$1,0),,4)),""),""),"")</f>
        <v/>
      </c>
      <c r="FL17" t="str" cm="1">
        <f t="array" aca="1" ref="FL17" ca="1">IF($EN17=1,IF(ISNUMBER(EC$4),IF(ABS(INDEX($F$4:$EK$109,MATCH(1,($A$4:$A$109=$EO17)*($B$4:$B$109=$EP17),0),MATCH(FL$2,$F$2:$EK$2,0))-SUM(OFFSET($E17,,MATCH(FL$2,$F$1:$EK$1,0),,4)))&gt;0,INDEX($F$4:$EK$109,MATCH(1,($A$4:$A$109=$EO17)*($B$4:$B$109=$EP17),0),MATCH(FL$2,$F$2:$EK$2,0))-SUM(OFFSET($E17,,MATCH(FL$2,$F$1:$EK$1,0),,4)),""),""),"")</f>
        <v/>
      </c>
      <c r="FM17" t="str" cm="1">
        <f t="array" aca="1" ref="FM17" ca="1">IF($EN17=1,IF(ISNUMBER(ED$4),IF(ABS(INDEX($F$4:$EK$109,MATCH(1,($A$4:$A$109=$EO17)*($B$4:$B$109=$EP17),0),MATCH(FM$2,$F$2:$EK$2,0))-SUM(OFFSET($E17,,MATCH(FM$2,$F$1:$EK$1,0),,4)))&gt;0,INDEX($F$4:$EK$109,MATCH(1,($A$4:$A$109=$EO17)*($B$4:$B$109=$EP17),0),MATCH(FM$2,$F$2:$EK$2,0))-SUM(OFFSET($E17,,MATCH(FM$2,$F$1:$EK$1,0),,4)),""),""),"")</f>
        <v/>
      </c>
      <c r="FN17" t="str" cm="1">
        <f t="array" aca="1" ref="FN17" ca="1">IF($EN17=1,IF(ISNUMBER(EE$4),IF(ABS(INDEX($F$4:$EK$109,MATCH(1,($A$4:$A$109=$EO17)*($B$4:$B$109=$EP17),0),MATCH(FN$2,$F$2:$EK$2,0))-SUM(OFFSET($E17,,MATCH(FN$2,$F$1:$EK$1,0),,4)))&gt;0,INDEX($F$4:$EK$109,MATCH(1,($A$4:$A$109=$EO17)*($B$4:$B$109=$EP17),0),MATCH(FN$2,$F$2:$EK$2,0))-SUM(OFFSET($E17,,MATCH(FN$2,$F$1:$EK$1,0),,4)),""),""),"")</f>
        <v/>
      </c>
      <c r="FO17" t="str" cm="1">
        <f t="array" aca="1" ref="FO17" ca="1">IF($EN17=1,IF(ISNUMBER(EF$4),IF(ABS(INDEX($F$4:$EK$109,MATCH(1,($A$4:$A$109=$EO17)*($B$4:$B$109=$EP17),0),MATCH(FO$2,$F$2:$EK$2,0))-SUM(OFFSET($E17,,MATCH(FO$2,$F$1:$EK$1,0),,4)))&gt;0,INDEX($F$4:$EK$109,MATCH(1,($A$4:$A$109=$EO17)*($B$4:$B$109=$EP17),0),MATCH(FO$2,$F$2:$EK$2,0))-SUM(OFFSET($E17,,MATCH(FO$2,$F$1:$EK$1,0),,4)),""),""),"")</f>
        <v/>
      </c>
      <c r="FP17" t="str" cm="1">
        <f t="array" aca="1" ref="FP17" ca="1">IF($EN17=1,IF(ISNUMBER(EG$4),IF(ABS(INDEX($F$4:$EK$109,MATCH(1,($A$4:$A$109=$EO17)*($B$4:$B$109=$EP17),0),MATCH(FP$2,$F$2:$EK$2,0))-SUM(OFFSET($E17,,MATCH(FP$2,$F$1:$EK$1,0),,4)))&gt;0,INDEX($F$4:$EK$109,MATCH(1,($A$4:$A$109=$EO17)*($B$4:$B$109=$EP17),0),MATCH(FP$2,$F$2:$EK$2,0))-SUM(OFFSET($E17,,MATCH(FP$2,$F$1:$EK$1,0),,4)),""),""),"")</f>
        <v/>
      </c>
      <c r="FQ17" t="str" cm="1">
        <f t="array" aca="1" ref="FQ17" ca="1">IF($EN17=1,IF(ISNUMBER(EH$4),IF(ABS(INDEX($F$4:$EK$109,MATCH(1,($A$4:$A$109=$EO17)*($B$4:$B$109=$EP17),0),MATCH(FQ$2,$F$2:$EK$2,0))-SUM(OFFSET($E17,,MATCH(FQ$2,$F$1:$EK$1,0),,4)))&gt;0,INDEX($F$4:$EK$109,MATCH(1,($A$4:$A$109=$EO17)*($B$4:$B$109=$EP17),0),MATCH(FQ$2,$F$2:$EK$2,0))-SUM(OFFSET($E17,,MATCH(FQ$2,$F$1:$EK$1,0),,4)),""),""),"")</f>
        <v/>
      </c>
      <c r="FR17" t="str" cm="1">
        <f t="array" aca="1" ref="FR17" ca="1">IF($EN17=1,IF(ISNUMBER(EI$4),IF(ABS(INDEX($F$4:$EK$109,MATCH(1,($A$4:$A$109=$EO17)*($B$4:$B$109=$EP17),0),MATCH(FR$2,$F$2:$EK$2,0))-SUM(OFFSET($E17,,MATCH(FR$2,$F$1:$EK$1,0),,4)))&gt;0,INDEX($F$4:$EK$109,MATCH(1,($A$4:$A$109=$EO17)*($B$4:$B$109=$EP17),0),MATCH(FR$2,$F$2:$EK$2,0))-SUM(OFFSET($E17,,MATCH(FR$2,$F$1:$EK$1,0),,4)),""),""),"")</f>
        <v/>
      </c>
      <c r="FS17" t="str" cm="1">
        <f t="array" aca="1" ref="FS17" ca="1">IF($EN17=1,IF(ISNUMBER(EJ$4),IF(ABS(INDEX($F$4:$EK$109,MATCH(1,($A$4:$A$109=$EO17)*($B$4:$B$109=$EP17),0),MATCH(FS$2,$F$2:$EK$2,0))-SUM(OFFSET($E17,,MATCH(FS$2,$F$1:$EK$1,0),,4)))&gt;0,INDEX($F$4:$EK$109,MATCH(1,($A$4:$A$109=$EO17)*($B$4:$B$109=$EP17),0),MATCH(FS$2,$F$2:$EK$2,0))-SUM(OFFSET($E17,,MATCH(FS$2,$F$1:$EK$1,0),,4)),""),""),"")</f>
        <v/>
      </c>
      <c r="FT17" t="str" cm="1">
        <f t="array" aca="1" ref="FT17" ca="1">IF($EN17=1,IF(ISNUMBER(EK$4),IF(ABS(INDEX($F$4:$EK$109,MATCH(1,($A$4:$A$109=$EO17)*($B$4:$B$109=$EP17),0),MATCH(FT$2,$F$2:$EK$2,0))-SUM(OFFSET($E17,,MATCH(FT$2,$F$1:$EK$1,0),,4)))&gt;0,INDEX($F$4:$EK$109,MATCH(1,($A$4:$A$109=$EO17)*($B$4:$B$109=$EP17),0),MATCH(FT$2,$F$2:$EK$2,0))-SUM(OFFSET($E17,,MATCH(FT$2,$F$1:$EK$1,0),,4)),""),""),"")</f>
        <v/>
      </c>
    </row>
    <row r="18" spans="1:176" x14ac:dyDescent="0.25">
      <c r="A18" t="s">
        <v>132</v>
      </c>
      <c r="B18" t="s">
        <v>145</v>
      </c>
      <c r="EN18">
        <v>1</v>
      </c>
      <c r="EO18" t="str">
        <f t="shared" si="8"/>
        <v>p&amp;l</v>
      </c>
      <c r="EP18" t="str">
        <f t="shared" si="7"/>
        <v>ebitda</v>
      </c>
      <c r="ET18" t="str" cm="1">
        <f t="array" aca="1" ref="ET18" ca="1">IF($EN18=1,IF(ISNUMBER(DK$4),IF(ABS(INDEX($F$4:$EK$109,MATCH(1,($A$4:$A$109=$EO18)*($B$4:$B$109=$EP18),0),MATCH(ET$2,$F$2:$EK$2,0))-SUM(OFFSET($E18,,MATCH(ET$2,$F$1:$EK$1,0),,4)))&gt;0,INDEX($F$4:$EK$109,MATCH(1,($A$4:$A$109=$EO18)*($B$4:$B$109=$EP18),0),MATCH(ET$2,$F$2:$EK$2,0))-SUM(OFFSET($E18,,MATCH(ET$2,$F$1:$EK$1,0),,4)),""),""),"")</f>
        <v/>
      </c>
      <c r="EU18" t="str" cm="1">
        <f t="array" aca="1" ref="EU18" ca="1">IF($EN18=1,IF(ISNUMBER(DL$4),IF(ABS(INDEX($F$4:$EK$109,MATCH(1,($A$4:$A$109=$EO18)*($B$4:$B$109=$EP18),0),MATCH(EU$2,$F$2:$EK$2,0))-SUM(OFFSET($E18,,MATCH(EU$2,$F$1:$EK$1,0),,4)))&gt;0,INDEX($F$4:$EK$109,MATCH(1,($A$4:$A$109=$EO18)*($B$4:$B$109=$EP18),0),MATCH(EU$2,$F$2:$EK$2,0))-SUM(OFFSET($E18,,MATCH(EU$2,$F$1:$EK$1,0),,4)),""),""),"")</f>
        <v/>
      </c>
      <c r="EV18" t="str" cm="1">
        <f t="array" aca="1" ref="EV18" ca="1">IF($EN18=1,IF(ISNUMBER(DM$4),IF(ABS(INDEX($F$4:$EK$109,MATCH(1,($A$4:$A$109=$EO18)*($B$4:$B$109=$EP18),0),MATCH(EV$2,$F$2:$EK$2,0))-SUM(OFFSET($E18,,MATCH(EV$2,$F$1:$EK$1,0),,4)))&gt;0,INDEX($F$4:$EK$109,MATCH(1,($A$4:$A$109=$EO18)*($B$4:$B$109=$EP18),0),MATCH(EV$2,$F$2:$EK$2,0))-SUM(OFFSET($E18,,MATCH(EV$2,$F$1:$EK$1,0),,4)),""),""),"")</f>
        <v/>
      </c>
      <c r="EW18" t="str" cm="1">
        <f t="array" aca="1" ref="EW18" ca="1">IF($EN18=1,IF(ISNUMBER(DN$4),IF(ABS(INDEX($F$4:$EK$109,MATCH(1,($A$4:$A$109=$EO18)*($B$4:$B$109=$EP18),0),MATCH(EW$2,$F$2:$EK$2,0))-SUM(OFFSET($E18,,MATCH(EW$2,$F$1:$EK$1,0),,4)))&gt;0,INDEX($F$4:$EK$109,MATCH(1,($A$4:$A$109=$EO18)*($B$4:$B$109=$EP18),0),MATCH(EW$2,$F$2:$EK$2,0))-SUM(OFFSET($E18,,MATCH(EW$2,$F$1:$EK$1,0),,4)),""),""),"")</f>
        <v/>
      </c>
      <c r="EX18" t="str" cm="1">
        <f t="array" aca="1" ref="EX18" ca="1">IF($EN18=1,IF(ISNUMBER(DO$4),IF(ABS(INDEX($F$4:$EK$109,MATCH(1,($A$4:$A$109=$EO18)*($B$4:$B$109=$EP18),0),MATCH(EX$2,$F$2:$EK$2,0))-SUM(OFFSET($E18,,MATCH(EX$2,$F$1:$EK$1,0),,4)))&gt;0,INDEX($F$4:$EK$109,MATCH(1,($A$4:$A$109=$EO18)*($B$4:$B$109=$EP18),0),MATCH(EX$2,$F$2:$EK$2,0))-SUM(OFFSET($E18,,MATCH(EX$2,$F$1:$EK$1,0),,4)),""),""),"")</f>
        <v/>
      </c>
      <c r="EY18" t="str" cm="1">
        <f t="array" aca="1" ref="EY18" ca="1">IF($EN18=1,IF(ISNUMBER(DP$4),IF(ABS(INDEX($F$4:$EK$109,MATCH(1,($A$4:$A$109=$EO18)*($B$4:$B$109=$EP18),0),MATCH(EY$2,$F$2:$EK$2,0))-SUM(OFFSET($E18,,MATCH(EY$2,$F$1:$EK$1,0),,4)))&gt;0,INDEX($F$4:$EK$109,MATCH(1,($A$4:$A$109=$EO18)*($B$4:$B$109=$EP18),0),MATCH(EY$2,$F$2:$EK$2,0))-SUM(OFFSET($E18,,MATCH(EY$2,$F$1:$EK$1,0),,4)),""),""),"")</f>
        <v/>
      </c>
      <c r="EZ18" t="str" cm="1">
        <f t="array" aca="1" ref="EZ18" ca="1">IF($EN18=1,IF(ISNUMBER(DQ$4),IF(ABS(INDEX($F$4:$EK$109,MATCH(1,($A$4:$A$109=$EO18)*($B$4:$B$109=$EP18),0),MATCH(EZ$2,$F$2:$EK$2,0))-SUM(OFFSET($E18,,MATCH(EZ$2,$F$1:$EK$1,0),,4)))&gt;0,INDEX($F$4:$EK$109,MATCH(1,($A$4:$A$109=$EO18)*($B$4:$B$109=$EP18),0),MATCH(EZ$2,$F$2:$EK$2,0))-SUM(OFFSET($E18,,MATCH(EZ$2,$F$1:$EK$1,0),,4)),""),""),"")</f>
        <v/>
      </c>
      <c r="FA18" t="str" cm="1">
        <f t="array" aca="1" ref="FA18" ca="1">IF($EN18=1,IF(ISNUMBER(DR$4),IF(ABS(INDEX($F$4:$EK$109,MATCH(1,($A$4:$A$109=$EO18)*($B$4:$B$109=$EP18),0),MATCH(FA$2,$F$2:$EK$2,0))-SUM(OFFSET($E18,,MATCH(FA$2,$F$1:$EK$1,0),,4)))&gt;0,INDEX($F$4:$EK$109,MATCH(1,($A$4:$A$109=$EO18)*($B$4:$B$109=$EP18),0),MATCH(FA$2,$F$2:$EK$2,0))-SUM(OFFSET($E18,,MATCH(FA$2,$F$1:$EK$1,0),,4)),""),""),"")</f>
        <v/>
      </c>
      <c r="FB18" t="str" cm="1">
        <f t="array" aca="1" ref="FB18" ca="1">IF($EN18=1,IF(ISNUMBER(DS$4),IF(ABS(INDEX($F$4:$EK$109,MATCH(1,($A$4:$A$109=$EO18)*($B$4:$B$109=$EP18),0),MATCH(FB$2,$F$2:$EK$2,0))-SUM(OFFSET($E18,,MATCH(FB$2,$F$1:$EK$1,0),,4)))&gt;0,INDEX($F$4:$EK$109,MATCH(1,($A$4:$A$109=$EO18)*($B$4:$B$109=$EP18),0),MATCH(FB$2,$F$2:$EK$2,0))-SUM(OFFSET($E18,,MATCH(FB$2,$F$1:$EK$1,0),,4)),""),""),"")</f>
        <v/>
      </c>
      <c r="FC18" t="str" cm="1">
        <f t="array" aca="1" ref="FC18" ca="1">IF($EN18=1,IF(ISNUMBER(DT$4),IF(ABS(INDEX($F$4:$EK$109,MATCH(1,($A$4:$A$109=$EO18)*($B$4:$B$109=$EP18),0),MATCH(FC$2,$F$2:$EK$2,0))-SUM(OFFSET($E18,,MATCH(FC$2,$F$1:$EK$1,0),,4)))&gt;0,INDEX($F$4:$EK$109,MATCH(1,($A$4:$A$109=$EO18)*($B$4:$B$109=$EP18),0),MATCH(FC$2,$F$2:$EK$2,0))-SUM(OFFSET($E18,,MATCH(FC$2,$F$1:$EK$1,0),,4)),""),""),"")</f>
        <v/>
      </c>
      <c r="FD18" t="str" cm="1">
        <f t="array" aca="1" ref="FD18" ca="1">IF($EN18=1,IF(ISNUMBER(DU$4),IF(ABS(INDEX($F$4:$EK$109,MATCH(1,($A$4:$A$109=$EO18)*($B$4:$B$109=$EP18),0),MATCH(FD$2,$F$2:$EK$2,0))-SUM(OFFSET($E18,,MATCH(FD$2,$F$1:$EK$1,0),,4)))&gt;0,INDEX($F$4:$EK$109,MATCH(1,($A$4:$A$109=$EO18)*($B$4:$B$109=$EP18),0),MATCH(FD$2,$F$2:$EK$2,0))-SUM(OFFSET($E18,,MATCH(FD$2,$F$1:$EK$1,0),,4)),""),""),"")</f>
        <v/>
      </c>
      <c r="FE18" t="str" cm="1">
        <f t="array" aca="1" ref="FE18" ca="1">IF($EN18=1,IF(ISNUMBER(DV$4),IF(ABS(INDEX($F$4:$EK$109,MATCH(1,($A$4:$A$109=$EO18)*($B$4:$B$109=$EP18),0),MATCH(FE$2,$F$2:$EK$2,0))-SUM(OFFSET($E18,,MATCH(FE$2,$F$1:$EK$1,0),,4)))&gt;0,INDEX($F$4:$EK$109,MATCH(1,($A$4:$A$109=$EO18)*($B$4:$B$109=$EP18),0),MATCH(FE$2,$F$2:$EK$2,0))-SUM(OFFSET($E18,,MATCH(FE$2,$F$1:$EK$1,0),,4)),""),""),"")</f>
        <v/>
      </c>
      <c r="FF18" t="str" cm="1">
        <f t="array" aca="1" ref="FF18" ca="1">IF($EN18=1,IF(ISNUMBER(DW$4),IF(ABS(INDEX($F$4:$EK$109,MATCH(1,($A$4:$A$109=$EO18)*($B$4:$B$109=$EP18),0),MATCH(FF$2,$F$2:$EK$2,0))-SUM(OFFSET($E18,,MATCH(FF$2,$F$1:$EK$1,0),,4)))&gt;0,INDEX($F$4:$EK$109,MATCH(1,($A$4:$A$109=$EO18)*($B$4:$B$109=$EP18),0),MATCH(FF$2,$F$2:$EK$2,0))-SUM(OFFSET($E18,,MATCH(FF$2,$F$1:$EK$1,0),,4)),""),""),"")</f>
        <v/>
      </c>
      <c r="FG18" t="str" cm="1">
        <f t="array" aca="1" ref="FG18" ca="1">IF($EN18=1,IF(ISNUMBER(DX$4),IF(ABS(INDEX($F$4:$EK$109,MATCH(1,($A$4:$A$109=$EO18)*($B$4:$B$109=$EP18),0),MATCH(FG$2,$F$2:$EK$2,0))-SUM(OFFSET($E18,,MATCH(FG$2,$F$1:$EK$1,0),,4)))&gt;0,INDEX($F$4:$EK$109,MATCH(1,($A$4:$A$109=$EO18)*($B$4:$B$109=$EP18),0),MATCH(FG$2,$F$2:$EK$2,0))-SUM(OFFSET($E18,,MATCH(FG$2,$F$1:$EK$1,0),,4)),""),""),"")</f>
        <v/>
      </c>
      <c r="FH18" t="str" cm="1">
        <f t="array" aca="1" ref="FH18" ca="1">IF($EN18=1,IF(ISNUMBER(DY$4),IF(ABS(INDEX($F$4:$EK$109,MATCH(1,($A$4:$A$109=$EO18)*($B$4:$B$109=$EP18),0),MATCH(FH$2,$F$2:$EK$2,0))-SUM(OFFSET($E18,,MATCH(FH$2,$F$1:$EK$1,0),,4)))&gt;0,INDEX($F$4:$EK$109,MATCH(1,($A$4:$A$109=$EO18)*($B$4:$B$109=$EP18),0),MATCH(FH$2,$F$2:$EK$2,0))-SUM(OFFSET($E18,,MATCH(FH$2,$F$1:$EK$1,0),,4)),""),""),"")</f>
        <v/>
      </c>
      <c r="FI18" t="str" cm="1">
        <f t="array" aca="1" ref="FI18" ca="1">IF($EN18=1,IF(ISNUMBER(DZ$4),IF(ABS(INDEX($F$4:$EK$109,MATCH(1,($A$4:$A$109=$EO18)*($B$4:$B$109=$EP18),0),MATCH(FI$2,$F$2:$EK$2,0))-SUM(OFFSET($E18,,MATCH(FI$2,$F$1:$EK$1,0),,4)))&gt;0,INDEX($F$4:$EK$109,MATCH(1,($A$4:$A$109=$EO18)*($B$4:$B$109=$EP18),0),MATCH(FI$2,$F$2:$EK$2,0))-SUM(OFFSET($E18,,MATCH(FI$2,$F$1:$EK$1,0),,4)),""),""),"")</f>
        <v/>
      </c>
      <c r="FJ18" t="str" cm="1">
        <f t="array" aca="1" ref="FJ18" ca="1">IF($EN18=1,IF(ISNUMBER(EA$4),IF(ABS(INDEX($F$4:$EK$109,MATCH(1,($A$4:$A$109=$EO18)*($B$4:$B$109=$EP18),0),MATCH(FJ$2,$F$2:$EK$2,0))-SUM(OFFSET($E18,,MATCH(FJ$2,$F$1:$EK$1,0),,4)))&gt;0,INDEX($F$4:$EK$109,MATCH(1,($A$4:$A$109=$EO18)*($B$4:$B$109=$EP18),0),MATCH(FJ$2,$F$2:$EK$2,0))-SUM(OFFSET($E18,,MATCH(FJ$2,$F$1:$EK$1,0),,4)),""),""),"")</f>
        <v/>
      </c>
      <c r="FK18" t="str" cm="1">
        <f t="array" aca="1" ref="FK18" ca="1">IF($EN18=1,IF(ISNUMBER(EB$4),IF(ABS(INDEX($F$4:$EK$109,MATCH(1,($A$4:$A$109=$EO18)*($B$4:$B$109=$EP18),0),MATCH(FK$2,$F$2:$EK$2,0))-SUM(OFFSET($E18,,MATCH(FK$2,$F$1:$EK$1,0),,4)))&gt;0,INDEX($F$4:$EK$109,MATCH(1,($A$4:$A$109=$EO18)*($B$4:$B$109=$EP18),0),MATCH(FK$2,$F$2:$EK$2,0))-SUM(OFFSET($E18,,MATCH(FK$2,$F$1:$EK$1,0),,4)),""),""),"")</f>
        <v/>
      </c>
      <c r="FL18" t="str" cm="1">
        <f t="array" aca="1" ref="FL18" ca="1">IF($EN18=1,IF(ISNUMBER(EC$4),IF(ABS(INDEX($F$4:$EK$109,MATCH(1,($A$4:$A$109=$EO18)*($B$4:$B$109=$EP18),0),MATCH(FL$2,$F$2:$EK$2,0))-SUM(OFFSET($E18,,MATCH(FL$2,$F$1:$EK$1,0),,4)))&gt;0,INDEX($F$4:$EK$109,MATCH(1,($A$4:$A$109=$EO18)*($B$4:$B$109=$EP18),0),MATCH(FL$2,$F$2:$EK$2,0))-SUM(OFFSET($E18,,MATCH(FL$2,$F$1:$EK$1,0),,4)),""),""),"")</f>
        <v/>
      </c>
      <c r="FM18" t="str" cm="1">
        <f t="array" aca="1" ref="FM18" ca="1">IF($EN18=1,IF(ISNUMBER(ED$4),IF(ABS(INDEX($F$4:$EK$109,MATCH(1,($A$4:$A$109=$EO18)*($B$4:$B$109=$EP18),0),MATCH(FM$2,$F$2:$EK$2,0))-SUM(OFFSET($E18,,MATCH(FM$2,$F$1:$EK$1,0),,4)))&gt;0,INDEX($F$4:$EK$109,MATCH(1,($A$4:$A$109=$EO18)*($B$4:$B$109=$EP18),0),MATCH(FM$2,$F$2:$EK$2,0))-SUM(OFFSET($E18,,MATCH(FM$2,$F$1:$EK$1,0),,4)),""),""),"")</f>
        <v/>
      </c>
      <c r="FN18" t="str" cm="1">
        <f t="array" aca="1" ref="FN18" ca="1">IF($EN18=1,IF(ISNUMBER(EE$4),IF(ABS(INDEX($F$4:$EK$109,MATCH(1,($A$4:$A$109=$EO18)*($B$4:$B$109=$EP18),0),MATCH(FN$2,$F$2:$EK$2,0))-SUM(OFFSET($E18,,MATCH(FN$2,$F$1:$EK$1,0),,4)))&gt;0,INDEX($F$4:$EK$109,MATCH(1,($A$4:$A$109=$EO18)*($B$4:$B$109=$EP18),0),MATCH(FN$2,$F$2:$EK$2,0))-SUM(OFFSET($E18,,MATCH(FN$2,$F$1:$EK$1,0),,4)),""),""),"")</f>
        <v/>
      </c>
      <c r="FO18" t="str" cm="1">
        <f t="array" aca="1" ref="FO18" ca="1">IF($EN18=1,IF(ISNUMBER(EF$4),IF(ABS(INDEX($F$4:$EK$109,MATCH(1,($A$4:$A$109=$EO18)*($B$4:$B$109=$EP18),0),MATCH(FO$2,$F$2:$EK$2,0))-SUM(OFFSET($E18,,MATCH(FO$2,$F$1:$EK$1,0),,4)))&gt;0,INDEX($F$4:$EK$109,MATCH(1,($A$4:$A$109=$EO18)*($B$4:$B$109=$EP18),0),MATCH(FO$2,$F$2:$EK$2,0))-SUM(OFFSET($E18,,MATCH(FO$2,$F$1:$EK$1,0),,4)),""),""),"")</f>
        <v/>
      </c>
      <c r="FP18" t="str" cm="1">
        <f t="array" aca="1" ref="FP18" ca="1">IF($EN18=1,IF(ISNUMBER(EG$4),IF(ABS(INDEX($F$4:$EK$109,MATCH(1,($A$4:$A$109=$EO18)*($B$4:$B$109=$EP18),0),MATCH(FP$2,$F$2:$EK$2,0))-SUM(OFFSET($E18,,MATCH(FP$2,$F$1:$EK$1,0),,4)))&gt;0,INDEX($F$4:$EK$109,MATCH(1,($A$4:$A$109=$EO18)*($B$4:$B$109=$EP18),0),MATCH(FP$2,$F$2:$EK$2,0))-SUM(OFFSET($E18,,MATCH(FP$2,$F$1:$EK$1,0),,4)),""),""),"")</f>
        <v/>
      </c>
      <c r="FQ18" t="str" cm="1">
        <f t="array" aca="1" ref="FQ18" ca="1">IF($EN18=1,IF(ISNUMBER(EH$4),IF(ABS(INDEX($F$4:$EK$109,MATCH(1,($A$4:$A$109=$EO18)*($B$4:$B$109=$EP18),0),MATCH(FQ$2,$F$2:$EK$2,0))-SUM(OFFSET($E18,,MATCH(FQ$2,$F$1:$EK$1,0),,4)))&gt;0,INDEX($F$4:$EK$109,MATCH(1,($A$4:$A$109=$EO18)*($B$4:$B$109=$EP18),0),MATCH(FQ$2,$F$2:$EK$2,0))-SUM(OFFSET($E18,,MATCH(FQ$2,$F$1:$EK$1,0),,4)),""),""),"")</f>
        <v/>
      </c>
      <c r="FR18" t="str" cm="1">
        <f t="array" aca="1" ref="FR18" ca="1">IF($EN18=1,IF(ISNUMBER(EI$4),IF(ABS(INDEX($F$4:$EK$109,MATCH(1,($A$4:$A$109=$EO18)*($B$4:$B$109=$EP18),0),MATCH(FR$2,$F$2:$EK$2,0))-SUM(OFFSET($E18,,MATCH(FR$2,$F$1:$EK$1,0),,4)))&gt;0,INDEX($F$4:$EK$109,MATCH(1,($A$4:$A$109=$EO18)*($B$4:$B$109=$EP18),0),MATCH(FR$2,$F$2:$EK$2,0))-SUM(OFFSET($E18,,MATCH(FR$2,$F$1:$EK$1,0),,4)),""),""),"")</f>
        <v/>
      </c>
      <c r="FS18" t="str" cm="1">
        <f t="array" aca="1" ref="FS18" ca="1">IF($EN18=1,IF(ISNUMBER(EJ$4),IF(ABS(INDEX($F$4:$EK$109,MATCH(1,($A$4:$A$109=$EO18)*($B$4:$B$109=$EP18),0),MATCH(FS$2,$F$2:$EK$2,0))-SUM(OFFSET($E18,,MATCH(FS$2,$F$1:$EK$1,0),,4)))&gt;0,INDEX($F$4:$EK$109,MATCH(1,($A$4:$A$109=$EO18)*($B$4:$B$109=$EP18),0),MATCH(FS$2,$F$2:$EK$2,0))-SUM(OFFSET($E18,,MATCH(FS$2,$F$1:$EK$1,0),,4)),""),""),"")</f>
        <v/>
      </c>
      <c r="FT18" t="str" cm="1">
        <f t="array" aca="1" ref="FT18" ca="1">IF($EN18=1,IF(ISNUMBER(EK$4),IF(ABS(INDEX($F$4:$EK$109,MATCH(1,($A$4:$A$109=$EO18)*($B$4:$B$109=$EP18),0),MATCH(FT$2,$F$2:$EK$2,0))-SUM(OFFSET($E18,,MATCH(FT$2,$F$1:$EK$1,0),,4)))&gt;0,INDEX($F$4:$EK$109,MATCH(1,($A$4:$A$109=$EO18)*($B$4:$B$109=$EP18),0),MATCH(FT$2,$F$2:$EK$2,0))-SUM(OFFSET($E18,,MATCH(FT$2,$F$1:$EK$1,0),,4)),""),""),"")</f>
        <v/>
      </c>
    </row>
    <row r="19" spans="1:176" x14ac:dyDescent="0.25">
      <c r="A19" t="s">
        <v>132</v>
      </c>
      <c r="B19" t="s">
        <v>146</v>
      </c>
      <c r="EN19">
        <v>0</v>
      </c>
      <c r="EO19" t="str">
        <f t="shared" si="8"/>
        <v>p&amp;l</v>
      </c>
      <c r="EP19" t="str">
        <f t="shared" si="7"/>
        <v>ebitdaratio</v>
      </c>
      <c r="ET19" t="str" cm="1">
        <f t="array" aca="1" ref="ET19" ca="1">IF($EN19=1,IF(ISNUMBER(DK$4),IF(ABS(INDEX($F$4:$EK$109,MATCH(1,($A$4:$A$109=$EO19)*($B$4:$B$109=$EP19),0),MATCH(ET$2,$F$2:$EK$2,0))-SUM(OFFSET($E19,,MATCH(ET$2,$F$1:$EK$1,0),,4)))&gt;0,INDEX($F$4:$EK$109,MATCH(1,($A$4:$A$109=$EO19)*($B$4:$B$109=$EP19),0),MATCH(ET$2,$F$2:$EK$2,0))-SUM(OFFSET($E19,,MATCH(ET$2,$F$1:$EK$1,0),,4)),""),""),"")</f>
        <v/>
      </c>
      <c r="EU19" t="str" cm="1">
        <f t="array" aca="1" ref="EU19" ca="1">IF($EN19=1,IF(ISNUMBER(DL$4),IF(ABS(INDEX($F$4:$EK$109,MATCH(1,($A$4:$A$109=$EO19)*($B$4:$B$109=$EP19),0),MATCH(EU$2,$F$2:$EK$2,0))-SUM(OFFSET($E19,,MATCH(EU$2,$F$1:$EK$1,0),,4)))&gt;0,INDEX($F$4:$EK$109,MATCH(1,($A$4:$A$109=$EO19)*($B$4:$B$109=$EP19),0),MATCH(EU$2,$F$2:$EK$2,0))-SUM(OFFSET($E19,,MATCH(EU$2,$F$1:$EK$1,0),,4)),""),""),"")</f>
        <v/>
      </c>
      <c r="EV19" t="str" cm="1">
        <f t="array" aca="1" ref="EV19" ca="1">IF($EN19=1,IF(ISNUMBER(DM$4),IF(ABS(INDEX($F$4:$EK$109,MATCH(1,($A$4:$A$109=$EO19)*($B$4:$B$109=$EP19),0),MATCH(EV$2,$F$2:$EK$2,0))-SUM(OFFSET($E19,,MATCH(EV$2,$F$1:$EK$1,0),,4)))&gt;0,INDEX($F$4:$EK$109,MATCH(1,($A$4:$A$109=$EO19)*($B$4:$B$109=$EP19),0),MATCH(EV$2,$F$2:$EK$2,0))-SUM(OFFSET($E19,,MATCH(EV$2,$F$1:$EK$1,0),,4)),""),""),"")</f>
        <v/>
      </c>
      <c r="EW19" t="str" cm="1">
        <f t="array" aca="1" ref="EW19" ca="1">IF($EN19=1,IF(ISNUMBER(DN$4),IF(ABS(INDEX($F$4:$EK$109,MATCH(1,($A$4:$A$109=$EO19)*($B$4:$B$109=$EP19),0),MATCH(EW$2,$F$2:$EK$2,0))-SUM(OFFSET($E19,,MATCH(EW$2,$F$1:$EK$1,0),,4)))&gt;0,INDEX($F$4:$EK$109,MATCH(1,($A$4:$A$109=$EO19)*($B$4:$B$109=$EP19),0),MATCH(EW$2,$F$2:$EK$2,0))-SUM(OFFSET($E19,,MATCH(EW$2,$F$1:$EK$1,0),,4)),""),""),"")</f>
        <v/>
      </c>
      <c r="EX19" t="str" cm="1">
        <f t="array" aca="1" ref="EX19" ca="1">IF($EN19=1,IF(ISNUMBER(DO$4),IF(ABS(INDEX($F$4:$EK$109,MATCH(1,($A$4:$A$109=$EO19)*($B$4:$B$109=$EP19),0),MATCH(EX$2,$F$2:$EK$2,0))-SUM(OFFSET($E19,,MATCH(EX$2,$F$1:$EK$1,0),,4)))&gt;0,INDEX($F$4:$EK$109,MATCH(1,($A$4:$A$109=$EO19)*($B$4:$B$109=$EP19),0),MATCH(EX$2,$F$2:$EK$2,0))-SUM(OFFSET($E19,,MATCH(EX$2,$F$1:$EK$1,0),,4)),""),""),"")</f>
        <v/>
      </c>
      <c r="EY19" t="str" cm="1">
        <f t="array" aca="1" ref="EY19" ca="1">IF($EN19=1,IF(ISNUMBER(DP$4),IF(ABS(INDEX($F$4:$EK$109,MATCH(1,($A$4:$A$109=$EO19)*($B$4:$B$109=$EP19),0),MATCH(EY$2,$F$2:$EK$2,0))-SUM(OFFSET($E19,,MATCH(EY$2,$F$1:$EK$1,0),,4)))&gt;0,INDEX($F$4:$EK$109,MATCH(1,($A$4:$A$109=$EO19)*($B$4:$B$109=$EP19),0),MATCH(EY$2,$F$2:$EK$2,0))-SUM(OFFSET($E19,,MATCH(EY$2,$F$1:$EK$1,0),,4)),""),""),"")</f>
        <v/>
      </c>
      <c r="EZ19" t="str" cm="1">
        <f t="array" aca="1" ref="EZ19" ca="1">IF($EN19=1,IF(ISNUMBER(DQ$4),IF(ABS(INDEX($F$4:$EK$109,MATCH(1,($A$4:$A$109=$EO19)*($B$4:$B$109=$EP19),0),MATCH(EZ$2,$F$2:$EK$2,0))-SUM(OFFSET($E19,,MATCH(EZ$2,$F$1:$EK$1,0),,4)))&gt;0,INDEX($F$4:$EK$109,MATCH(1,($A$4:$A$109=$EO19)*($B$4:$B$109=$EP19),0),MATCH(EZ$2,$F$2:$EK$2,0))-SUM(OFFSET($E19,,MATCH(EZ$2,$F$1:$EK$1,0),,4)),""),""),"")</f>
        <v/>
      </c>
      <c r="FA19" t="str" cm="1">
        <f t="array" aca="1" ref="FA19" ca="1">IF($EN19=1,IF(ISNUMBER(DR$4),IF(ABS(INDEX($F$4:$EK$109,MATCH(1,($A$4:$A$109=$EO19)*($B$4:$B$109=$EP19),0),MATCH(FA$2,$F$2:$EK$2,0))-SUM(OFFSET($E19,,MATCH(FA$2,$F$1:$EK$1,0),,4)))&gt;0,INDEX($F$4:$EK$109,MATCH(1,($A$4:$A$109=$EO19)*($B$4:$B$109=$EP19),0),MATCH(FA$2,$F$2:$EK$2,0))-SUM(OFFSET($E19,,MATCH(FA$2,$F$1:$EK$1,0),,4)),""),""),"")</f>
        <v/>
      </c>
      <c r="FB19" t="str" cm="1">
        <f t="array" aca="1" ref="FB19" ca="1">IF($EN19=1,IF(ISNUMBER(DS$4),IF(ABS(INDEX($F$4:$EK$109,MATCH(1,($A$4:$A$109=$EO19)*($B$4:$B$109=$EP19),0),MATCH(FB$2,$F$2:$EK$2,0))-SUM(OFFSET($E19,,MATCH(FB$2,$F$1:$EK$1,0),,4)))&gt;0,INDEX($F$4:$EK$109,MATCH(1,($A$4:$A$109=$EO19)*($B$4:$B$109=$EP19),0),MATCH(FB$2,$F$2:$EK$2,0))-SUM(OFFSET($E19,,MATCH(FB$2,$F$1:$EK$1,0),,4)),""),""),"")</f>
        <v/>
      </c>
      <c r="FC19" t="str" cm="1">
        <f t="array" aca="1" ref="FC19" ca="1">IF($EN19=1,IF(ISNUMBER(DT$4),IF(ABS(INDEX($F$4:$EK$109,MATCH(1,($A$4:$A$109=$EO19)*($B$4:$B$109=$EP19),0),MATCH(FC$2,$F$2:$EK$2,0))-SUM(OFFSET($E19,,MATCH(FC$2,$F$1:$EK$1,0),,4)))&gt;0,INDEX($F$4:$EK$109,MATCH(1,($A$4:$A$109=$EO19)*($B$4:$B$109=$EP19),0),MATCH(FC$2,$F$2:$EK$2,0))-SUM(OFFSET($E19,,MATCH(FC$2,$F$1:$EK$1,0),,4)),""),""),"")</f>
        <v/>
      </c>
      <c r="FD19" t="str" cm="1">
        <f t="array" aca="1" ref="FD19" ca="1">IF($EN19=1,IF(ISNUMBER(DU$4),IF(ABS(INDEX($F$4:$EK$109,MATCH(1,($A$4:$A$109=$EO19)*($B$4:$B$109=$EP19),0),MATCH(FD$2,$F$2:$EK$2,0))-SUM(OFFSET($E19,,MATCH(FD$2,$F$1:$EK$1,0),,4)))&gt;0,INDEX($F$4:$EK$109,MATCH(1,($A$4:$A$109=$EO19)*($B$4:$B$109=$EP19),0),MATCH(FD$2,$F$2:$EK$2,0))-SUM(OFFSET($E19,,MATCH(FD$2,$F$1:$EK$1,0),,4)),""),""),"")</f>
        <v/>
      </c>
      <c r="FE19" t="str" cm="1">
        <f t="array" aca="1" ref="FE19" ca="1">IF($EN19=1,IF(ISNUMBER(DV$4),IF(ABS(INDEX($F$4:$EK$109,MATCH(1,($A$4:$A$109=$EO19)*($B$4:$B$109=$EP19),0),MATCH(FE$2,$F$2:$EK$2,0))-SUM(OFFSET($E19,,MATCH(FE$2,$F$1:$EK$1,0),,4)))&gt;0,INDEX($F$4:$EK$109,MATCH(1,($A$4:$A$109=$EO19)*($B$4:$B$109=$EP19),0),MATCH(FE$2,$F$2:$EK$2,0))-SUM(OFFSET($E19,,MATCH(FE$2,$F$1:$EK$1,0),,4)),""),""),"")</f>
        <v/>
      </c>
      <c r="FF19" t="str" cm="1">
        <f t="array" aca="1" ref="FF19" ca="1">IF($EN19=1,IF(ISNUMBER(DW$4),IF(ABS(INDEX($F$4:$EK$109,MATCH(1,($A$4:$A$109=$EO19)*($B$4:$B$109=$EP19),0),MATCH(FF$2,$F$2:$EK$2,0))-SUM(OFFSET($E19,,MATCH(FF$2,$F$1:$EK$1,0),,4)))&gt;0,INDEX($F$4:$EK$109,MATCH(1,($A$4:$A$109=$EO19)*($B$4:$B$109=$EP19),0),MATCH(FF$2,$F$2:$EK$2,0))-SUM(OFFSET($E19,,MATCH(FF$2,$F$1:$EK$1,0),,4)),""),""),"")</f>
        <v/>
      </c>
      <c r="FG19" t="str" cm="1">
        <f t="array" aca="1" ref="FG19" ca="1">IF($EN19=1,IF(ISNUMBER(DX$4),IF(ABS(INDEX($F$4:$EK$109,MATCH(1,($A$4:$A$109=$EO19)*($B$4:$B$109=$EP19),0),MATCH(FG$2,$F$2:$EK$2,0))-SUM(OFFSET($E19,,MATCH(FG$2,$F$1:$EK$1,0),,4)))&gt;0,INDEX($F$4:$EK$109,MATCH(1,($A$4:$A$109=$EO19)*($B$4:$B$109=$EP19),0),MATCH(FG$2,$F$2:$EK$2,0))-SUM(OFFSET($E19,,MATCH(FG$2,$F$1:$EK$1,0),,4)),""),""),"")</f>
        <v/>
      </c>
      <c r="FH19" t="str" cm="1">
        <f t="array" aca="1" ref="FH19" ca="1">IF($EN19=1,IF(ISNUMBER(DY$4),IF(ABS(INDEX($F$4:$EK$109,MATCH(1,($A$4:$A$109=$EO19)*($B$4:$B$109=$EP19),0),MATCH(FH$2,$F$2:$EK$2,0))-SUM(OFFSET($E19,,MATCH(FH$2,$F$1:$EK$1,0),,4)))&gt;0,INDEX($F$4:$EK$109,MATCH(1,($A$4:$A$109=$EO19)*($B$4:$B$109=$EP19),0),MATCH(FH$2,$F$2:$EK$2,0))-SUM(OFFSET($E19,,MATCH(FH$2,$F$1:$EK$1,0),,4)),""),""),"")</f>
        <v/>
      </c>
      <c r="FI19" t="str" cm="1">
        <f t="array" aca="1" ref="FI19" ca="1">IF($EN19=1,IF(ISNUMBER(DZ$4),IF(ABS(INDEX($F$4:$EK$109,MATCH(1,($A$4:$A$109=$EO19)*($B$4:$B$109=$EP19),0),MATCH(FI$2,$F$2:$EK$2,0))-SUM(OFFSET($E19,,MATCH(FI$2,$F$1:$EK$1,0),,4)))&gt;0,INDEX($F$4:$EK$109,MATCH(1,($A$4:$A$109=$EO19)*($B$4:$B$109=$EP19),0),MATCH(FI$2,$F$2:$EK$2,0))-SUM(OFFSET($E19,,MATCH(FI$2,$F$1:$EK$1,0),,4)),""),""),"")</f>
        <v/>
      </c>
      <c r="FJ19" t="str" cm="1">
        <f t="array" aca="1" ref="FJ19" ca="1">IF($EN19=1,IF(ISNUMBER(EA$4),IF(ABS(INDEX($F$4:$EK$109,MATCH(1,($A$4:$A$109=$EO19)*($B$4:$B$109=$EP19),0),MATCH(FJ$2,$F$2:$EK$2,0))-SUM(OFFSET($E19,,MATCH(FJ$2,$F$1:$EK$1,0),,4)))&gt;0,INDEX($F$4:$EK$109,MATCH(1,($A$4:$A$109=$EO19)*($B$4:$B$109=$EP19),0),MATCH(FJ$2,$F$2:$EK$2,0))-SUM(OFFSET($E19,,MATCH(FJ$2,$F$1:$EK$1,0),,4)),""),""),"")</f>
        <v/>
      </c>
      <c r="FK19" t="str" cm="1">
        <f t="array" aca="1" ref="FK19" ca="1">IF($EN19=1,IF(ISNUMBER(EB$4),IF(ABS(INDEX($F$4:$EK$109,MATCH(1,($A$4:$A$109=$EO19)*($B$4:$B$109=$EP19),0),MATCH(FK$2,$F$2:$EK$2,0))-SUM(OFFSET($E19,,MATCH(FK$2,$F$1:$EK$1,0),,4)))&gt;0,INDEX($F$4:$EK$109,MATCH(1,($A$4:$A$109=$EO19)*($B$4:$B$109=$EP19),0),MATCH(FK$2,$F$2:$EK$2,0))-SUM(OFFSET($E19,,MATCH(FK$2,$F$1:$EK$1,0),,4)),""),""),"")</f>
        <v/>
      </c>
      <c r="FL19" t="str" cm="1">
        <f t="array" aca="1" ref="FL19" ca="1">IF($EN19=1,IF(ISNUMBER(EC$4),IF(ABS(INDEX($F$4:$EK$109,MATCH(1,($A$4:$A$109=$EO19)*($B$4:$B$109=$EP19),0),MATCH(FL$2,$F$2:$EK$2,0))-SUM(OFFSET($E19,,MATCH(FL$2,$F$1:$EK$1,0),,4)))&gt;0,INDEX($F$4:$EK$109,MATCH(1,($A$4:$A$109=$EO19)*($B$4:$B$109=$EP19),0),MATCH(FL$2,$F$2:$EK$2,0))-SUM(OFFSET($E19,,MATCH(FL$2,$F$1:$EK$1,0),,4)),""),""),"")</f>
        <v/>
      </c>
      <c r="FM19" t="str" cm="1">
        <f t="array" aca="1" ref="FM19" ca="1">IF($EN19=1,IF(ISNUMBER(ED$4),IF(ABS(INDEX($F$4:$EK$109,MATCH(1,($A$4:$A$109=$EO19)*($B$4:$B$109=$EP19),0),MATCH(FM$2,$F$2:$EK$2,0))-SUM(OFFSET($E19,,MATCH(FM$2,$F$1:$EK$1,0),,4)))&gt;0,INDEX($F$4:$EK$109,MATCH(1,($A$4:$A$109=$EO19)*($B$4:$B$109=$EP19),0),MATCH(FM$2,$F$2:$EK$2,0))-SUM(OFFSET($E19,,MATCH(FM$2,$F$1:$EK$1,0),,4)),""),""),"")</f>
        <v/>
      </c>
      <c r="FN19" t="str" cm="1">
        <f t="array" aca="1" ref="FN19" ca="1">IF($EN19=1,IF(ISNUMBER(EE$4),IF(ABS(INDEX($F$4:$EK$109,MATCH(1,($A$4:$A$109=$EO19)*($B$4:$B$109=$EP19),0),MATCH(FN$2,$F$2:$EK$2,0))-SUM(OFFSET($E19,,MATCH(FN$2,$F$1:$EK$1,0),,4)))&gt;0,INDEX($F$4:$EK$109,MATCH(1,($A$4:$A$109=$EO19)*($B$4:$B$109=$EP19),0),MATCH(FN$2,$F$2:$EK$2,0))-SUM(OFFSET($E19,,MATCH(FN$2,$F$1:$EK$1,0),,4)),""),""),"")</f>
        <v/>
      </c>
      <c r="FO19" t="str" cm="1">
        <f t="array" aca="1" ref="FO19" ca="1">IF($EN19=1,IF(ISNUMBER(EF$4),IF(ABS(INDEX($F$4:$EK$109,MATCH(1,($A$4:$A$109=$EO19)*($B$4:$B$109=$EP19),0),MATCH(FO$2,$F$2:$EK$2,0))-SUM(OFFSET($E19,,MATCH(FO$2,$F$1:$EK$1,0),,4)))&gt;0,INDEX($F$4:$EK$109,MATCH(1,($A$4:$A$109=$EO19)*($B$4:$B$109=$EP19),0),MATCH(FO$2,$F$2:$EK$2,0))-SUM(OFFSET($E19,,MATCH(FO$2,$F$1:$EK$1,0),,4)),""),""),"")</f>
        <v/>
      </c>
      <c r="FP19" t="str" cm="1">
        <f t="array" aca="1" ref="FP19" ca="1">IF($EN19=1,IF(ISNUMBER(EG$4),IF(ABS(INDEX($F$4:$EK$109,MATCH(1,($A$4:$A$109=$EO19)*($B$4:$B$109=$EP19),0),MATCH(FP$2,$F$2:$EK$2,0))-SUM(OFFSET($E19,,MATCH(FP$2,$F$1:$EK$1,0),,4)))&gt;0,INDEX($F$4:$EK$109,MATCH(1,($A$4:$A$109=$EO19)*($B$4:$B$109=$EP19),0),MATCH(FP$2,$F$2:$EK$2,0))-SUM(OFFSET($E19,,MATCH(FP$2,$F$1:$EK$1,0),,4)),""),""),"")</f>
        <v/>
      </c>
      <c r="FQ19" t="str" cm="1">
        <f t="array" aca="1" ref="FQ19" ca="1">IF($EN19=1,IF(ISNUMBER(EH$4),IF(ABS(INDEX($F$4:$EK$109,MATCH(1,($A$4:$A$109=$EO19)*($B$4:$B$109=$EP19),0),MATCH(FQ$2,$F$2:$EK$2,0))-SUM(OFFSET($E19,,MATCH(FQ$2,$F$1:$EK$1,0),,4)))&gt;0,INDEX($F$4:$EK$109,MATCH(1,($A$4:$A$109=$EO19)*($B$4:$B$109=$EP19),0),MATCH(FQ$2,$F$2:$EK$2,0))-SUM(OFFSET($E19,,MATCH(FQ$2,$F$1:$EK$1,0),,4)),""),""),"")</f>
        <v/>
      </c>
      <c r="FR19" t="str" cm="1">
        <f t="array" aca="1" ref="FR19" ca="1">IF($EN19=1,IF(ISNUMBER(EI$4),IF(ABS(INDEX($F$4:$EK$109,MATCH(1,($A$4:$A$109=$EO19)*($B$4:$B$109=$EP19),0),MATCH(FR$2,$F$2:$EK$2,0))-SUM(OFFSET($E19,,MATCH(FR$2,$F$1:$EK$1,0),,4)))&gt;0,INDEX($F$4:$EK$109,MATCH(1,($A$4:$A$109=$EO19)*($B$4:$B$109=$EP19),0),MATCH(FR$2,$F$2:$EK$2,0))-SUM(OFFSET($E19,,MATCH(FR$2,$F$1:$EK$1,0),,4)),""),""),"")</f>
        <v/>
      </c>
      <c r="FS19" t="str" cm="1">
        <f t="array" aca="1" ref="FS19" ca="1">IF($EN19=1,IF(ISNUMBER(EJ$4),IF(ABS(INDEX($F$4:$EK$109,MATCH(1,($A$4:$A$109=$EO19)*($B$4:$B$109=$EP19),0),MATCH(FS$2,$F$2:$EK$2,0))-SUM(OFFSET($E19,,MATCH(FS$2,$F$1:$EK$1,0),,4)))&gt;0,INDEX($F$4:$EK$109,MATCH(1,($A$4:$A$109=$EO19)*($B$4:$B$109=$EP19),0),MATCH(FS$2,$F$2:$EK$2,0))-SUM(OFFSET($E19,,MATCH(FS$2,$F$1:$EK$1,0),,4)),""),""),"")</f>
        <v/>
      </c>
      <c r="FT19" t="str" cm="1">
        <f t="array" aca="1" ref="FT19" ca="1">IF($EN19=1,IF(ISNUMBER(EK$4),IF(ABS(INDEX($F$4:$EK$109,MATCH(1,($A$4:$A$109=$EO19)*($B$4:$B$109=$EP19),0),MATCH(FT$2,$F$2:$EK$2,0))-SUM(OFFSET($E19,,MATCH(FT$2,$F$1:$EK$1,0),,4)))&gt;0,INDEX($F$4:$EK$109,MATCH(1,($A$4:$A$109=$EO19)*($B$4:$B$109=$EP19),0),MATCH(FT$2,$F$2:$EK$2,0))-SUM(OFFSET($E19,,MATCH(FT$2,$F$1:$EK$1,0),,4)),""),""),"")</f>
        <v/>
      </c>
    </row>
    <row r="20" spans="1:176" x14ac:dyDescent="0.25">
      <c r="A20" t="s">
        <v>132</v>
      </c>
      <c r="B20" t="s">
        <v>147</v>
      </c>
      <c r="EN20">
        <v>1</v>
      </c>
      <c r="EO20" t="str">
        <f t="shared" si="8"/>
        <v>p&amp;l</v>
      </c>
      <c r="EP20" t="str">
        <f t="shared" si="7"/>
        <v>operatingIncome</v>
      </c>
      <c r="ET20" t="str" cm="1">
        <f t="array" aca="1" ref="ET20" ca="1">IF($EN20=1,IF(ISNUMBER(DK$4),IF(ABS(INDEX($F$4:$EK$109,MATCH(1,($A$4:$A$109=$EO20)*($B$4:$B$109=$EP20),0),MATCH(ET$2,$F$2:$EK$2,0))-SUM(OFFSET($E20,,MATCH(ET$2,$F$1:$EK$1,0),,4)))&gt;0,INDEX($F$4:$EK$109,MATCH(1,($A$4:$A$109=$EO20)*($B$4:$B$109=$EP20),0),MATCH(ET$2,$F$2:$EK$2,0))-SUM(OFFSET($E20,,MATCH(ET$2,$F$1:$EK$1,0),,4)),""),""),"")</f>
        <v/>
      </c>
      <c r="EU20" t="str" cm="1">
        <f t="array" aca="1" ref="EU20" ca="1">IF($EN20=1,IF(ISNUMBER(DL$4),IF(ABS(INDEX($F$4:$EK$109,MATCH(1,($A$4:$A$109=$EO20)*($B$4:$B$109=$EP20),0),MATCH(EU$2,$F$2:$EK$2,0))-SUM(OFFSET($E20,,MATCH(EU$2,$F$1:$EK$1,0),,4)))&gt;0,INDEX($F$4:$EK$109,MATCH(1,($A$4:$A$109=$EO20)*($B$4:$B$109=$EP20),0),MATCH(EU$2,$F$2:$EK$2,0))-SUM(OFFSET($E20,,MATCH(EU$2,$F$1:$EK$1,0),,4)),""),""),"")</f>
        <v/>
      </c>
      <c r="EV20" t="str" cm="1">
        <f t="array" aca="1" ref="EV20" ca="1">IF($EN20=1,IF(ISNUMBER(DM$4),IF(ABS(INDEX($F$4:$EK$109,MATCH(1,($A$4:$A$109=$EO20)*($B$4:$B$109=$EP20),0),MATCH(EV$2,$F$2:$EK$2,0))-SUM(OFFSET($E20,,MATCH(EV$2,$F$1:$EK$1,0),,4)))&gt;0,INDEX($F$4:$EK$109,MATCH(1,($A$4:$A$109=$EO20)*($B$4:$B$109=$EP20),0),MATCH(EV$2,$F$2:$EK$2,0))-SUM(OFFSET($E20,,MATCH(EV$2,$F$1:$EK$1,0),,4)),""),""),"")</f>
        <v/>
      </c>
      <c r="EW20" t="str" cm="1">
        <f t="array" aca="1" ref="EW20" ca="1">IF($EN20=1,IF(ISNUMBER(DN$4),IF(ABS(INDEX($F$4:$EK$109,MATCH(1,($A$4:$A$109=$EO20)*($B$4:$B$109=$EP20),0),MATCH(EW$2,$F$2:$EK$2,0))-SUM(OFFSET($E20,,MATCH(EW$2,$F$1:$EK$1,0),,4)))&gt;0,INDEX($F$4:$EK$109,MATCH(1,($A$4:$A$109=$EO20)*($B$4:$B$109=$EP20),0),MATCH(EW$2,$F$2:$EK$2,0))-SUM(OFFSET($E20,,MATCH(EW$2,$F$1:$EK$1,0),,4)),""),""),"")</f>
        <v/>
      </c>
      <c r="EX20" t="str" cm="1">
        <f t="array" aca="1" ref="EX20" ca="1">IF($EN20=1,IF(ISNUMBER(DO$4),IF(ABS(INDEX($F$4:$EK$109,MATCH(1,($A$4:$A$109=$EO20)*($B$4:$B$109=$EP20),0),MATCH(EX$2,$F$2:$EK$2,0))-SUM(OFFSET($E20,,MATCH(EX$2,$F$1:$EK$1,0),,4)))&gt;0,INDEX($F$4:$EK$109,MATCH(1,($A$4:$A$109=$EO20)*($B$4:$B$109=$EP20),0),MATCH(EX$2,$F$2:$EK$2,0))-SUM(OFFSET($E20,,MATCH(EX$2,$F$1:$EK$1,0),,4)),""),""),"")</f>
        <v/>
      </c>
      <c r="EY20" t="str" cm="1">
        <f t="array" aca="1" ref="EY20" ca="1">IF($EN20=1,IF(ISNUMBER(DP$4),IF(ABS(INDEX($F$4:$EK$109,MATCH(1,($A$4:$A$109=$EO20)*($B$4:$B$109=$EP20),0),MATCH(EY$2,$F$2:$EK$2,0))-SUM(OFFSET($E20,,MATCH(EY$2,$F$1:$EK$1,0),,4)))&gt;0,INDEX($F$4:$EK$109,MATCH(1,($A$4:$A$109=$EO20)*($B$4:$B$109=$EP20),0),MATCH(EY$2,$F$2:$EK$2,0))-SUM(OFFSET($E20,,MATCH(EY$2,$F$1:$EK$1,0),,4)),""),""),"")</f>
        <v/>
      </c>
      <c r="EZ20" t="str" cm="1">
        <f t="array" aca="1" ref="EZ20" ca="1">IF($EN20=1,IF(ISNUMBER(DQ$4),IF(ABS(INDEX($F$4:$EK$109,MATCH(1,($A$4:$A$109=$EO20)*($B$4:$B$109=$EP20),0),MATCH(EZ$2,$F$2:$EK$2,0))-SUM(OFFSET($E20,,MATCH(EZ$2,$F$1:$EK$1,0),,4)))&gt;0,INDEX($F$4:$EK$109,MATCH(1,($A$4:$A$109=$EO20)*($B$4:$B$109=$EP20),0),MATCH(EZ$2,$F$2:$EK$2,0))-SUM(OFFSET($E20,,MATCH(EZ$2,$F$1:$EK$1,0),,4)),""),""),"")</f>
        <v/>
      </c>
      <c r="FA20" t="str" cm="1">
        <f t="array" aca="1" ref="FA20" ca="1">IF($EN20=1,IF(ISNUMBER(DR$4),IF(ABS(INDEX($F$4:$EK$109,MATCH(1,($A$4:$A$109=$EO20)*($B$4:$B$109=$EP20),0),MATCH(FA$2,$F$2:$EK$2,0))-SUM(OFFSET($E20,,MATCH(FA$2,$F$1:$EK$1,0),,4)))&gt;0,INDEX($F$4:$EK$109,MATCH(1,($A$4:$A$109=$EO20)*($B$4:$B$109=$EP20),0),MATCH(FA$2,$F$2:$EK$2,0))-SUM(OFFSET($E20,,MATCH(FA$2,$F$1:$EK$1,0),,4)),""),""),"")</f>
        <v/>
      </c>
      <c r="FB20" t="str" cm="1">
        <f t="array" aca="1" ref="FB20" ca="1">IF($EN20=1,IF(ISNUMBER(DS$4),IF(ABS(INDEX($F$4:$EK$109,MATCH(1,($A$4:$A$109=$EO20)*($B$4:$B$109=$EP20),0),MATCH(FB$2,$F$2:$EK$2,0))-SUM(OFFSET($E20,,MATCH(FB$2,$F$1:$EK$1,0),,4)))&gt;0,INDEX($F$4:$EK$109,MATCH(1,($A$4:$A$109=$EO20)*($B$4:$B$109=$EP20),0),MATCH(FB$2,$F$2:$EK$2,0))-SUM(OFFSET($E20,,MATCH(FB$2,$F$1:$EK$1,0),,4)),""),""),"")</f>
        <v/>
      </c>
      <c r="FC20" t="str" cm="1">
        <f t="array" aca="1" ref="FC20" ca="1">IF($EN20=1,IF(ISNUMBER(DT$4),IF(ABS(INDEX($F$4:$EK$109,MATCH(1,($A$4:$A$109=$EO20)*($B$4:$B$109=$EP20),0),MATCH(FC$2,$F$2:$EK$2,0))-SUM(OFFSET($E20,,MATCH(FC$2,$F$1:$EK$1,0),,4)))&gt;0,INDEX($F$4:$EK$109,MATCH(1,($A$4:$A$109=$EO20)*($B$4:$B$109=$EP20),0),MATCH(FC$2,$F$2:$EK$2,0))-SUM(OFFSET($E20,,MATCH(FC$2,$F$1:$EK$1,0),,4)),""),""),"")</f>
        <v/>
      </c>
      <c r="FD20" t="str" cm="1">
        <f t="array" aca="1" ref="FD20" ca="1">IF($EN20=1,IF(ISNUMBER(DU$4),IF(ABS(INDEX($F$4:$EK$109,MATCH(1,($A$4:$A$109=$EO20)*($B$4:$B$109=$EP20),0),MATCH(FD$2,$F$2:$EK$2,0))-SUM(OFFSET($E20,,MATCH(FD$2,$F$1:$EK$1,0),,4)))&gt;0,INDEX($F$4:$EK$109,MATCH(1,($A$4:$A$109=$EO20)*($B$4:$B$109=$EP20),0),MATCH(FD$2,$F$2:$EK$2,0))-SUM(OFFSET($E20,,MATCH(FD$2,$F$1:$EK$1,0),,4)),""),""),"")</f>
        <v/>
      </c>
      <c r="FE20" t="str" cm="1">
        <f t="array" aca="1" ref="FE20" ca="1">IF($EN20=1,IF(ISNUMBER(DV$4),IF(ABS(INDEX($F$4:$EK$109,MATCH(1,($A$4:$A$109=$EO20)*($B$4:$B$109=$EP20),0),MATCH(FE$2,$F$2:$EK$2,0))-SUM(OFFSET($E20,,MATCH(FE$2,$F$1:$EK$1,0),,4)))&gt;0,INDEX($F$4:$EK$109,MATCH(1,($A$4:$A$109=$EO20)*($B$4:$B$109=$EP20),0),MATCH(FE$2,$F$2:$EK$2,0))-SUM(OFFSET($E20,,MATCH(FE$2,$F$1:$EK$1,0),,4)),""),""),"")</f>
        <v/>
      </c>
      <c r="FF20" t="str" cm="1">
        <f t="array" aca="1" ref="FF20" ca="1">IF($EN20=1,IF(ISNUMBER(DW$4),IF(ABS(INDEX($F$4:$EK$109,MATCH(1,($A$4:$A$109=$EO20)*($B$4:$B$109=$EP20),0),MATCH(FF$2,$F$2:$EK$2,0))-SUM(OFFSET($E20,,MATCH(FF$2,$F$1:$EK$1,0),,4)))&gt;0,INDEX($F$4:$EK$109,MATCH(1,($A$4:$A$109=$EO20)*($B$4:$B$109=$EP20),0),MATCH(FF$2,$F$2:$EK$2,0))-SUM(OFFSET($E20,,MATCH(FF$2,$F$1:$EK$1,0),,4)),""),""),"")</f>
        <v/>
      </c>
      <c r="FG20" t="str" cm="1">
        <f t="array" aca="1" ref="FG20" ca="1">IF($EN20=1,IF(ISNUMBER(DX$4),IF(ABS(INDEX($F$4:$EK$109,MATCH(1,($A$4:$A$109=$EO20)*($B$4:$B$109=$EP20),0),MATCH(FG$2,$F$2:$EK$2,0))-SUM(OFFSET($E20,,MATCH(FG$2,$F$1:$EK$1,0),,4)))&gt;0,INDEX($F$4:$EK$109,MATCH(1,($A$4:$A$109=$EO20)*($B$4:$B$109=$EP20),0),MATCH(FG$2,$F$2:$EK$2,0))-SUM(OFFSET($E20,,MATCH(FG$2,$F$1:$EK$1,0),,4)),""),""),"")</f>
        <v/>
      </c>
      <c r="FH20" t="str" cm="1">
        <f t="array" aca="1" ref="FH20" ca="1">IF($EN20=1,IF(ISNUMBER(DY$4),IF(ABS(INDEX($F$4:$EK$109,MATCH(1,($A$4:$A$109=$EO20)*($B$4:$B$109=$EP20),0),MATCH(FH$2,$F$2:$EK$2,0))-SUM(OFFSET($E20,,MATCH(FH$2,$F$1:$EK$1,0),,4)))&gt;0,INDEX($F$4:$EK$109,MATCH(1,($A$4:$A$109=$EO20)*($B$4:$B$109=$EP20),0),MATCH(FH$2,$F$2:$EK$2,0))-SUM(OFFSET($E20,,MATCH(FH$2,$F$1:$EK$1,0),,4)),""),""),"")</f>
        <v/>
      </c>
      <c r="FI20" t="str" cm="1">
        <f t="array" aca="1" ref="FI20" ca="1">IF($EN20=1,IF(ISNUMBER(DZ$4),IF(ABS(INDEX($F$4:$EK$109,MATCH(1,($A$4:$A$109=$EO20)*($B$4:$B$109=$EP20),0),MATCH(FI$2,$F$2:$EK$2,0))-SUM(OFFSET($E20,,MATCH(FI$2,$F$1:$EK$1,0),,4)))&gt;0,INDEX($F$4:$EK$109,MATCH(1,($A$4:$A$109=$EO20)*($B$4:$B$109=$EP20),0),MATCH(FI$2,$F$2:$EK$2,0))-SUM(OFFSET($E20,,MATCH(FI$2,$F$1:$EK$1,0),,4)),""),""),"")</f>
        <v/>
      </c>
      <c r="FJ20" t="str" cm="1">
        <f t="array" aca="1" ref="FJ20" ca="1">IF($EN20=1,IF(ISNUMBER(EA$4),IF(ABS(INDEX($F$4:$EK$109,MATCH(1,($A$4:$A$109=$EO20)*($B$4:$B$109=$EP20),0),MATCH(FJ$2,$F$2:$EK$2,0))-SUM(OFFSET($E20,,MATCH(FJ$2,$F$1:$EK$1,0),,4)))&gt;0,INDEX($F$4:$EK$109,MATCH(1,($A$4:$A$109=$EO20)*($B$4:$B$109=$EP20),0),MATCH(FJ$2,$F$2:$EK$2,0))-SUM(OFFSET($E20,,MATCH(FJ$2,$F$1:$EK$1,0),,4)),""),""),"")</f>
        <v/>
      </c>
      <c r="FK20" t="str" cm="1">
        <f t="array" aca="1" ref="FK20" ca="1">IF($EN20=1,IF(ISNUMBER(EB$4),IF(ABS(INDEX($F$4:$EK$109,MATCH(1,($A$4:$A$109=$EO20)*($B$4:$B$109=$EP20),0),MATCH(FK$2,$F$2:$EK$2,0))-SUM(OFFSET($E20,,MATCH(FK$2,$F$1:$EK$1,0),,4)))&gt;0,INDEX($F$4:$EK$109,MATCH(1,($A$4:$A$109=$EO20)*($B$4:$B$109=$EP20),0),MATCH(FK$2,$F$2:$EK$2,0))-SUM(OFFSET($E20,,MATCH(FK$2,$F$1:$EK$1,0),,4)),""),""),"")</f>
        <v/>
      </c>
      <c r="FL20" t="str" cm="1">
        <f t="array" aca="1" ref="FL20" ca="1">IF($EN20=1,IF(ISNUMBER(EC$4),IF(ABS(INDEX($F$4:$EK$109,MATCH(1,($A$4:$A$109=$EO20)*($B$4:$B$109=$EP20),0),MATCH(FL$2,$F$2:$EK$2,0))-SUM(OFFSET($E20,,MATCH(FL$2,$F$1:$EK$1,0),,4)))&gt;0,INDEX($F$4:$EK$109,MATCH(1,($A$4:$A$109=$EO20)*($B$4:$B$109=$EP20),0),MATCH(FL$2,$F$2:$EK$2,0))-SUM(OFFSET($E20,,MATCH(FL$2,$F$1:$EK$1,0),,4)),""),""),"")</f>
        <v/>
      </c>
      <c r="FM20" t="str" cm="1">
        <f t="array" aca="1" ref="FM20" ca="1">IF($EN20=1,IF(ISNUMBER(ED$4),IF(ABS(INDEX($F$4:$EK$109,MATCH(1,($A$4:$A$109=$EO20)*($B$4:$B$109=$EP20),0),MATCH(FM$2,$F$2:$EK$2,0))-SUM(OFFSET($E20,,MATCH(FM$2,$F$1:$EK$1,0),,4)))&gt;0,INDEX($F$4:$EK$109,MATCH(1,($A$4:$A$109=$EO20)*($B$4:$B$109=$EP20),0),MATCH(FM$2,$F$2:$EK$2,0))-SUM(OFFSET($E20,,MATCH(FM$2,$F$1:$EK$1,0),,4)),""),""),"")</f>
        <v/>
      </c>
      <c r="FN20" t="str" cm="1">
        <f t="array" aca="1" ref="FN20" ca="1">IF($EN20=1,IF(ISNUMBER(EE$4),IF(ABS(INDEX($F$4:$EK$109,MATCH(1,($A$4:$A$109=$EO20)*($B$4:$B$109=$EP20),0),MATCH(FN$2,$F$2:$EK$2,0))-SUM(OFFSET($E20,,MATCH(FN$2,$F$1:$EK$1,0),,4)))&gt;0,INDEX($F$4:$EK$109,MATCH(1,($A$4:$A$109=$EO20)*($B$4:$B$109=$EP20),0),MATCH(FN$2,$F$2:$EK$2,0))-SUM(OFFSET($E20,,MATCH(FN$2,$F$1:$EK$1,0),,4)),""),""),"")</f>
        <v/>
      </c>
      <c r="FO20" t="str" cm="1">
        <f t="array" aca="1" ref="FO20" ca="1">IF($EN20=1,IF(ISNUMBER(EF$4),IF(ABS(INDEX($F$4:$EK$109,MATCH(1,($A$4:$A$109=$EO20)*($B$4:$B$109=$EP20),0),MATCH(FO$2,$F$2:$EK$2,0))-SUM(OFFSET($E20,,MATCH(FO$2,$F$1:$EK$1,0),,4)))&gt;0,INDEX($F$4:$EK$109,MATCH(1,($A$4:$A$109=$EO20)*($B$4:$B$109=$EP20),0),MATCH(FO$2,$F$2:$EK$2,0))-SUM(OFFSET($E20,,MATCH(FO$2,$F$1:$EK$1,0),,4)),""),""),"")</f>
        <v/>
      </c>
      <c r="FP20" t="str" cm="1">
        <f t="array" aca="1" ref="FP20" ca="1">IF($EN20=1,IF(ISNUMBER(EG$4),IF(ABS(INDEX($F$4:$EK$109,MATCH(1,($A$4:$A$109=$EO20)*($B$4:$B$109=$EP20),0),MATCH(FP$2,$F$2:$EK$2,0))-SUM(OFFSET($E20,,MATCH(FP$2,$F$1:$EK$1,0),,4)))&gt;0,INDEX($F$4:$EK$109,MATCH(1,($A$4:$A$109=$EO20)*($B$4:$B$109=$EP20),0),MATCH(FP$2,$F$2:$EK$2,0))-SUM(OFFSET($E20,,MATCH(FP$2,$F$1:$EK$1,0),,4)),""),""),"")</f>
        <v/>
      </c>
      <c r="FQ20" t="str" cm="1">
        <f t="array" aca="1" ref="FQ20" ca="1">IF($EN20=1,IF(ISNUMBER(EH$4),IF(ABS(INDEX($F$4:$EK$109,MATCH(1,($A$4:$A$109=$EO20)*($B$4:$B$109=$EP20),0),MATCH(FQ$2,$F$2:$EK$2,0))-SUM(OFFSET($E20,,MATCH(FQ$2,$F$1:$EK$1,0),,4)))&gt;0,INDEX($F$4:$EK$109,MATCH(1,($A$4:$A$109=$EO20)*($B$4:$B$109=$EP20),0),MATCH(FQ$2,$F$2:$EK$2,0))-SUM(OFFSET($E20,,MATCH(FQ$2,$F$1:$EK$1,0),,4)),""),""),"")</f>
        <v/>
      </c>
      <c r="FR20" t="str" cm="1">
        <f t="array" aca="1" ref="FR20" ca="1">IF($EN20=1,IF(ISNUMBER(EI$4),IF(ABS(INDEX($F$4:$EK$109,MATCH(1,($A$4:$A$109=$EO20)*($B$4:$B$109=$EP20),0),MATCH(FR$2,$F$2:$EK$2,0))-SUM(OFFSET($E20,,MATCH(FR$2,$F$1:$EK$1,0),,4)))&gt;0,INDEX($F$4:$EK$109,MATCH(1,($A$4:$A$109=$EO20)*($B$4:$B$109=$EP20),0),MATCH(FR$2,$F$2:$EK$2,0))-SUM(OFFSET($E20,,MATCH(FR$2,$F$1:$EK$1,0),,4)),""),""),"")</f>
        <v/>
      </c>
      <c r="FS20" t="str" cm="1">
        <f t="array" aca="1" ref="FS20" ca="1">IF($EN20=1,IF(ISNUMBER(EJ$4),IF(ABS(INDEX($F$4:$EK$109,MATCH(1,($A$4:$A$109=$EO20)*($B$4:$B$109=$EP20),0),MATCH(FS$2,$F$2:$EK$2,0))-SUM(OFFSET($E20,,MATCH(FS$2,$F$1:$EK$1,0),,4)))&gt;0,INDEX($F$4:$EK$109,MATCH(1,($A$4:$A$109=$EO20)*($B$4:$B$109=$EP20),0),MATCH(FS$2,$F$2:$EK$2,0))-SUM(OFFSET($E20,,MATCH(FS$2,$F$1:$EK$1,0),,4)),""),""),"")</f>
        <v/>
      </c>
      <c r="FT20" t="str" cm="1">
        <f t="array" aca="1" ref="FT20" ca="1">IF($EN20=1,IF(ISNUMBER(EK$4),IF(ABS(INDEX($F$4:$EK$109,MATCH(1,($A$4:$A$109=$EO20)*($B$4:$B$109=$EP20),0),MATCH(FT$2,$F$2:$EK$2,0))-SUM(OFFSET($E20,,MATCH(FT$2,$F$1:$EK$1,0),,4)))&gt;0,INDEX($F$4:$EK$109,MATCH(1,($A$4:$A$109=$EO20)*($B$4:$B$109=$EP20),0),MATCH(FT$2,$F$2:$EK$2,0))-SUM(OFFSET($E20,,MATCH(FT$2,$F$1:$EK$1,0),,4)),""),""),"")</f>
        <v/>
      </c>
    </row>
    <row r="21" spans="1:176" x14ac:dyDescent="0.25">
      <c r="A21" t="s">
        <v>132</v>
      </c>
      <c r="B21" t="s">
        <v>148</v>
      </c>
      <c r="EN21">
        <v>0</v>
      </c>
      <c r="EO21" t="str">
        <f t="shared" si="8"/>
        <v>p&amp;l</v>
      </c>
      <c r="EP21" t="str">
        <f t="shared" si="7"/>
        <v>operatingIncomeRatio</v>
      </c>
      <c r="ET21" t="str" cm="1">
        <f t="array" aca="1" ref="ET21" ca="1">IF($EN21=1,IF(ISNUMBER(DK$4),IF(ABS(INDEX($F$4:$EK$109,MATCH(1,($A$4:$A$109=$EO21)*($B$4:$B$109=$EP21),0),MATCH(ET$2,$F$2:$EK$2,0))-SUM(OFFSET($E21,,MATCH(ET$2,$F$1:$EK$1,0),,4)))&gt;0,INDEX($F$4:$EK$109,MATCH(1,($A$4:$A$109=$EO21)*($B$4:$B$109=$EP21),0),MATCH(ET$2,$F$2:$EK$2,0))-SUM(OFFSET($E21,,MATCH(ET$2,$F$1:$EK$1,0),,4)),""),""),"")</f>
        <v/>
      </c>
      <c r="EU21" t="str" cm="1">
        <f t="array" aca="1" ref="EU21" ca="1">IF($EN21=1,IF(ISNUMBER(DL$4),IF(ABS(INDEX($F$4:$EK$109,MATCH(1,($A$4:$A$109=$EO21)*($B$4:$B$109=$EP21),0),MATCH(EU$2,$F$2:$EK$2,0))-SUM(OFFSET($E21,,MATCH(EU$2,$F$1:$EK$1,0),,4)))&gt;0,INDEX($F$4:$EK$109,MATCH(1,($A$4:$A$109=$EO21)*($B$4:$B$109=$EP21),0),MATCH(EU$2,$F$2:$EK$2,0))-SUM(OFFSET($E21,,MATCH(EU$2,$F$1:$EK$1,0),,4)),""),""),"")</f>
        <v/>
      </c>
      <c r="EV21" t="str" cm="1">
        <f t="array" aca="1" ref="EV21" ca="1">IF($EN21=1,IF(ISNUMBER(DM$4),IF(ABS(INDEX($F$4:$EK$109,MATCH(1,($A$4:$A$109=$EO21)*($B$4:$B$109=$EP21),0),MATCH(EV$2,$F$2:$EK$2,0))-SUM(OFFSET($E21,,MATCH(EV$2,$F$1:$EK$1,0),,4)))&gt;0,INDEX($F$4:$EK$109,MATCH(1,($A$4:$A$109=$EO21)*($B$4:$B$109=$EP21),0),MATCH(EV$2,$F$2:$EK$2,0))-SUM(OFFSET($E21,,MATCH(EV$2,$F$1:$EK$1,0),,4)),""),""),"")</f>
        <v/>
      </c>
      <c r="EW21" t="str" cm="1">
        <f t="array" aca="1" ref="EW21" ca="1">IF($EN21=1,IF(ISNUMBER(DN$4),IF(ABS(INDEX($F$4:$EK$109,MATCH(1,($A$4:$A$109=$EO21)*($B$4:$B$109=$EP21),0),MATCH(EW$2,$F$2:$EK$2,0))-SUM(OFFSET($E21,,MATCH(EW$2,$F$1:$EK$1,0),,4)))&gt;0,INDEX($F$4:$EK$109,MATCH(1,($A$4:$A$109=$EO21)*($B$4:$B$109=$EP21),0),MATCH(EW$2,$F$2:$EK$2,0))-SUM(OFFSET($E21,,MATCH(EW$2,$F$1:$EK$1,0),,4)),""),""),"")</f>
        <v/>
      </c>
      <c r="EX21" t="str" cm="1">
        <f t="array" aca="1" ref="EX21" ca="1">IF($EN21=1,IF(ISNUMBER(DO$4),IF(ABS(INDEX($F$4:$EK$109,MATCH(1,($A$4:$A$109=$EO21)*($B$4:$B$109=$EP21),0),MATCH(EX$2,$F$2:$EK$2,0))-SUM(OFFSET($E21,,MATCH(EX$2,$F$1:$EK$1,0),,4)))&gt;0,INDEX($F$4:$EK$109,MATCH(1,($A$4:$A$109=$EO21)*($B$4:$B$109=$EP21),0),MATCH(EX$2,$F$2:$EK$2,0))-SUM(OFFSET($E21,,MATCH(EX$2,$F$1:$EK$1,0),,4)),""),""),"")</f>
        <v/>
      </c>
      <c r="EY21" t="str" cm="1">
        <f t="array" aca="1" ref="EY21" ca="1">IF($EN21=1,IF(ISNUMBER(DP$4),IF(ABS(INDEX($F$4:$EK$109,MATCH(1,($A$4:$A$109=$EO21)*($B$4:$B$109=$EP21),0),MATCH(EY$2,$F$2:$EK$2,0))-SUM(OFFSET($E21,,MATCH(EY$2,$F$1:$EK$1,0),,4)))&gt;0,INDEX($F$4:$EK$109,MATCH(1,($A$4:$A$109=$EO21)*($B$4:$B$109=$EP21),0),MATCH(EY$2,$F$2:$EK$2,0))-SUM(OFFSET($E21,,MATCH(EY$2,$F$1:$EK$1,0),,4)),""),""),"")</f>
        <v/>
      </c>
      <c r="EZ21" t="str" cm="1">
        <f t="array" aca="1" ref="EZ21" ca="1">IF($EN21=1,IF(ISNUMBER(DQ$4),IF(ABS(INDEX($F$4:$EK$109,MATCH(1,($A$4:$A$109=$EO21)*($B$4:$B$109=$EP21),0),MATCH(EZ$2,$F$2:$EK$2,0))-SUM(OFFSET($E21,,MATCH(EZ$2,$F$1:$EK$1,0),,4)))&gt;0,INDEX($F$4:$EK$109,MATCH(1,($A$4:$A$109=$EO21)*($B$4:$B$109=$EP21),0),MATCH(EZ$2,$F$2:$EK$2,0))-SUM(OFFSET($E21,,MATCH(EZ$2,$F$1:$EK$1,0),,4)),""),""),"")</f>
        <v/>
      </c>
      <c r="FA21" t="str" cm="1">
        <f t="array" aca="1" ref="FA21" ca="1">IF($EN21=1,IF(ISNUMBER(DR$4),IF(ABS(INDEX($F$4:$EK$109,MATCH(1,($A$4:$A$109=$EO21)*($B$4:$B$109=$EP21),0),MATCH(FA$2,$F$2:$EK$2,0))-SUM(OFFSET($E21,,MATCH(FA$2,$F$1:$EK$1,0),,4)))&gt;0,INDEX($F$4:$EK$109,MATCH(1,($A$4:$A$109=$EO21)*($B$4:$B$109=$EP21),0),MATCH(FA$2,$F$2:$EK$2,0))-SUM(OFFSET($E21,,MATCH(FA$2,$F$1:$EK$1,0),,4)),""),""),"")</f>
        <v/>
      </c>
      <c r="FB21" t="str" cm="1">
        <f t="array" aca="1" ref="FB21" ca="1">IF($EN21=1,IF(ISNUMBER(DS$4),IF(ABS(INDEX($F$4:$EK$109,MATCH(1,($A$4:$A$109=$EO21)*($B$4:$B$109=$EP21),0),MATCH(FB$2,$F$2:$EK$2,0))-SUM(OFFSET($E21,,MATCH(FB$2,$F$1:$EK$1,0),,4)))&gt;0,INDEX($F$4:$EK$109,MATCH(1,($A$4:$A$109=$EO21)*($B$4:$B$109=$EP21),0),MATCH(FB$2,$F$2:$EK$2,0))-SUM(OFFSET($E21,,MATCH(FB$2,$F$1:$EK$1,0),,4)),""),""),"")</f>
        <v/>
      </c>
      <c r="FC21" t="str" cm="1">
        <f t="array" aca="1" ref="FC21" ca="1">IF($EN21=1,IF(ISNUMBER(DT$4),IF(ABS(INDEX($F$4:$EK$109,MATCH(1,($A$4:$A$109=$EO21)*($B$4:$B$109=$EP21),0),MATCH(FC$2,$F$2:$EK$2,0))-SUM(OFFSET($E21,,MATCH(FC$2,$F$1:$EK$1,0),,4)))&gt;0,INDEX($F$4:$EK$109,MATCH(1,($A$4:$A$109=$EO21)*($B$4:$B$109=$EP21),0),MATCH(FC$2,$F$2:$EK$2,0))-SUM(OFFSET($E21,,MATCH(FC$2,$F$1:$EK$1,0),,4)),""),""),"")</f>
        <v/>
      </c>
      <c r="FD21" t="str" cm="1">
        <f t="array" aca="1" ref="FD21" ca="1">IF($EN21=1,IF(ISNUMBER(DU$4),IF(ABS(INDEX($F$4:$EK$109,MATCH(1,($A$4:$A$109=$EO21)*($B$4:$B$109=$EP21),0),MATCH(FD$2,$F$2:$EK$2,0))-SUM(OFFSET($E21,,MATCH(FD$2,$F$1:$EK$1,0),,4)))&gt;0,INDEX($F$4:$EK$109,MATCH(1,($A$4:$A$109=$EO21)*($B$4:$B$109=$EP21),0),MATCH(FD$2,$F$2:$EK$2,0))-SUM(OFFSET($E21,,MATCH(FD$2,$F$1:$EK$1,0),,4)),""),""),"")</f>
        <v/>
      </c>
      <c r="FE21" t="str" cm="1">
        <f t="array" aca="1" ref="FE21" ca="1">IF($EN21=1,IF(ISNUMBER(DV$4),IF(ABS(INDEX($F$4:$EK$109,MATCH(1,($A$4:$A$109=$EO21)*($B$4:$B$109=$EP21),0),MATCH(FE$2,$F$2:$EK$2,0))-SUM(OFFSET($E21,,MATCH(FE$2,$F$1:$EK$1,0),,4)))&gt;0,INDEX($F$4:$EK$109,MATCH(1,($A$4:$A$109=$EO21)*($B$4:$B$109=$EP21),0),MATCH(FE$2,$F$2:$EK$2,0))-SUM(OFFSET($E21,,MATCH(FE$2,$F$1:$EK$1,0),,4)),""),""),"")</f>
        <v/>
      </c>
      <c r="FF21" t="str" cm="1">
        <f t="array" aca="1" ref="FF21" ca="1">IF($EN21=1,IF(ISNUMBER(DW$4),IF(ABS(INDEX($F$4:$EK$109,MATCH(1,($A$4:$A$109=$EO21)*($B$4:$B$109=$EP21),0),MATCH(FF$2,$F$2:$EK$2,0))-SUM(OFFSET($E21,,MATCH(FF$2,$F$1:$EK$1,0),,4)))&gt;0,INDEX($F$4:$EK$109,MATCH(1,($A$4:$A$109=$EO21)*($B$4:$B$109=$EP21),0),MATCH(FF$2,$F$2:$EK$2,0))-SUM(OFFSET($E21,,MATCH(FF$2,$F$1:$EK$1,0),,4)),""),""),"")</f>
        <v/>
      </c>
      <c r="FG21" t="str" cm="1">
        <f t="array" aca="1" ref="FG21" ca="1">IF($EN21=1,IF(ISNUMBER(DX$4),IF(ABS(INDEX($F$4:$EK$109,MATCH(1,($A$4:$A$109=$EO21)*($B$4:$B$109=$EP21),0),MATCH(FG$2,$F$2:$EK$2,0))-SUM(OFFSET($E21,,MATCH(FG$2,$F$1:$EK$1,0),,4)))&gt;0,INDEX($F$4:$EK$109,MATCH(1,($A$4:$A$109=$EO21)*($B$4:$B$109=$EP21),0),MATCH(FG$2,$F$2:$EK$2,0))-SUM(OFFSET($E21,,MATCH(FG$2,$F$1:$EK$1,0),,4)),""),""),"")</f>
        <v/>
      </c>
      <c r="FH21" t="str" cm="1">
        <f t="array" aca="1" ref="FH21" ca="1">IF($EN21=1,IF(ISNUMBER(DY$4),IF(ABS(INDEX($F$4:$EK$109,MATCH(1,($A$4:$A$109=$EO21)*($B$4:$B$109=$EP21),0),MATCH(FH$2,$F$2:$EK$2,0))-SUM(OFFSET($E21,,MATCH(FH$2,$F$1:$EK$1,0),,4)))&gt;0,INDEX($F$4:$EK$109,MATCH(1,($A$4:$A$109=$EO21)*($B$4:$B$109=$EP21),0),MATCH(FH$2,$F$2:$EK$2,0))-SUM(OFFSET($E21,,MATCH(FH$2,$F$1:$EK$1,0),,4)),""),""),"")</f>
        <v/>
      </c>
      <c r="FI21" t="str" cm="1">
        <f t="array" aca="1" ref="FI21" ca="1">IF($EN21=1,IF(ISNUMBER(DZ$4),IF(ABS(INDEX($F$4:$EK$109,MATCH(1,($A$4:$A$109=$EO21)*($B$4:$B$109=$EP21),0),MATCH(FI$2,$F$2:$EK$2,0))-SUM(OFFSET($E21,,MATCH(FI$2,$F$1:$EK$1,0),,4)))&gt;0,INDEX($F$4:$EK$109,MATCH(1,($A$4:$A$109=$EO21)*($B$4:$B$109=$EP21),0),MATCH(FI$2,$F$2:$EK$2,0))-SUM(OFFSET($E21,,MATCH(FI$2,$F$1:$EK$1,0),,4)),""),""),"")</f>
        <v/>
      </c>
      <c r="FJ21" t="str" cm="1">
        <f t="array" aca="1" ref="FJ21" ca="1">IF($EN21=1,IF(ISNUMBER(EA$4),IF(ABS(INDEX($F$4:$EK$109,MATCH(1,($A$4:$A$109=$EO21)*($B$4:$B$109=$EP21),0),MATCH(FJ$2,$F$2:$EK$2,0))-SUM(OFFSET($E21,,MATCH(FJ$2,$F$1:$EK$1,0),,4)))&gt;0,INDEX($F$4:$EK$109,MATCH(1,($A$4:$A$109=$EO21)*($B$4:$B$109=$EP21),0),MATCH(FJ$2,$F$2:$EK$2,0))-SUM(OFFSET($E21,,MATCH(FJ$2,$F$1:$EK$1,0),,4)),""),""),"")</f>
        <v/>
      </c>
      <c r="FK21" t="str" cm="1">
        <f t="array" aca="1" ref="FK21" ca="1">IF($EN21=1,IF(ISNUMBER(EB$4),IF(ABS(INDEX($F$4:$EK$109,MATCH(1,($A$4:$A$109=$EO21)*($B$4:$B$109=$EP21),0),MATCH(FK$2,$F$2:$EK$2,0))-SUM(OFFSET($E21,,MATCH(FK$2,$F$1:$EK$1,0),,4)))&gt;0,INDEX($F$4:$EK$109,MATCH(1,($A$4:$A$109=$EO21)*($B$4:$B$109=$EP21),0),MATCH(FK$2,$F$2:$EK$2,0))-SUM(OFFSET($E21,,MATCH(FK$2,$F$1:$EK$1,0),,4)),""),""),"")</f>
        <v/>
      </c>
      <c r="FL21" t="str" cm="1">
        <f t="array" aca="1" ref="FL21" ca="1">IF($EN21=1,IF(ISNUMBER(EC$4),IF(ABS(INDEX($F$4:$EK$109,MATCH(1,($A$4:$A$109=$EO21)*($B$4:$B$109=$EP21),0),MATCH(FL$2,$F$2:$EK$2,0))-SUM(OFFSET($E21,,MATCH(FL$2,$F$1:$EK$1,0),,4)))&gt;0,INDEX($F$4:$EK$109,MATCH(1,($A$4:$A$109=$EO21)*($B$4:$B$109=$EP21),0),MATCH(FL$2,$F$2:$EK$2,0))-SUM(OFFSET($E21,,MATCH(FL$2,$F$1:$EK$1,0),,4)),""),""),"")</f>
        <v/>
      </c>
      <c r="FM21" t="str" cm="1">
        <f t="array" aca="1" ref="FM21" ca="1">IF($EN21=1,IF(ISNUMBER(ED$4),IF(ABS(INDEX($F$4:$EK$109,MATCH(1,($A$4:$A$109=$EO21)*($B$4:$B$109=$EP21),0),MATCH(FM$2,$F$2:$EK$2,0))-SUM(OFFSET($E21,,MATCH(FM$2,$F$1:$EK$1,0),,4)))&gt;0,INDEX($F$4:$EK$109,MATCH(1,($A$4:$A$109=$EO21)*($B$4:$B$109=$EP21),0),MATCH(FM$2,$F$2:$EK$2,0))-SUM(OFFSET($E21,,MATCH(FM$2,$F$1:$EK$1,0),,4)),""),""),"")</f>
        <v/>
      </c>
      <c r="FN21" t="str" cm="1">
        <f t="array" aca="1" ref="FN21" ca="1">IF($EN21=1,IF(ISNUMBER(EE$4),IF(ABS(INDEX($F$4:$EK$109,MATCH(1,($A$4:$A$109=$EO21)*($B$4:$B$109=$EP21),0),MATCH(FN$2,$F$2:$EK$2,0))-SUM(OFFSET($E21,,MATCH(FN$2,$F$1:$EK$1,0),,4)))&gt;0,INDEX($F$4:$EK$109,MATCH(1,($A$4:$A$109=$EO21)*($B$4:$B$109=$EP21),0),MATCH(FN$2,$F$2:$EK$2,0))-SUM(OFFSET($E21,,MATCH(FN$2,$F$1:$EK$1,0),,4)),""),""),"")</f>
        <v/>
      </c>
      <c r="FO21" t="str" cm="1">
        <f t="array" aca="1" ref="FO21" ca="1">IF($EN21=1,IF(ISNUMBER(EF$4),IF(ABS(INDEX($F$4:$EK$109,MATCH(1,($A$4:$A$109=$EO21)*($B$4:$B$109=$EP21),0),MATCH(FO$2,$F$2:$EK$2,0))-SUM(OFFSET($E21,,MATCH(FO$2,$F$1:$EK$1,0),,4)))&gt;0,INDEX($F$4:$EK$109,MATCH(1,($A$4:$A$109=$EO21)*($B$4:$B$109=$EP21),0),MATCH(FO$2,$F$2:$EK$2,0))-SUM(OFFSET($E21,,MATCH(FO$2,$F$1:$EK$1,0),,4)),""),""),"")</f>
        <v/>
      </c>
      <c r="FP21" t="str" cm="1">
        <f t="array" aca="1" ref="FP21" ca="1">IF($EN21=1,IF(ISNUMBER(EG$4),IF(ABS(INDEX($F$4:$EK$109,MATCH(1,($A$4:$A$109=$EO21)*($B$4:$B$109=$EP21),0),MATCH(FP$2,$F$2:$EK$2,0))-SUM(OFFSET($E21,,MATCH(FP$2,$F$1:$EK$1,0),,4)))&gt;0,INDEX($F$4:$EK$109,MATCH(1,($A$4:$A$109=$EO21)*($B$4:$B$109=$EP21),0),MATCH(FP$2,$F$2:$EK$2,0))-SUM(OFFSET($E21,,MATCH(FP$2,$F$1:$EK$1,0),,4)),""),""),"")</f>
        <v/>
      </c>
      <c r="FQ21" t="str" cm="1">
        <f t="array" aca="1" ref="FQ21" ca="1">IF($EN21=1,IF(ISNUMBER(EH$4),IF(ABS(INDEX($F$4:$EK$109,MATCH(1,($A$4:$A$109=$EO21)*($B$4:$B$109=$EP21),0),MATCH(FQ$2,$F$2:$EK$2,0))-SUM(OFFSET($E21,,MATCH(FQ$2,$F$1:$EK$1,0),,4)))&gt;0,INDEX($F$4:$EK$109,MATCH(1,($A$4:$A$109=$EO21)*($B$4:$B$109=$EP21),0),MATCH(FQ$2,$F$2:$EK$2,0))-SUM(OFFSET($E21,,MATCH(FQ$2,$F$1:$EK$1,0),,4)),""),""),"")</f>
        <v/>
      </c>
      <c r="FR21" t="str" cm="1">
        <f t="array" aca="1" ref="FR21" ca="1">IF($EN21=1,IF(ISNUMBER(EI$4),IF(ABS(INDEX($F$4:$EK$109,MATCH(1,($A$4:$A$109=$EO21)*($B$4:$B$109=$EP21),0),MATCH(FR$2,$F$2:$EK$2,0))-SUM(OFFSET($E21,,MATCH(FR$2,$F$1:$EK$1,0),,4)))&gt;0,INDEX($F$4:$EK$109,MATCH(1,($A$4:$A$109=$EO21)*($B$4:$B$109=$EP21),0),MATCH(FR$2,$F$2:$EK$2,0))-SUM(OFFSET($E21,,MATCH(FR$2,$F$1:$EK$1,0),,4)),""),""),"")</f>
        <v/>
      </c>
      <c r="FS21" t="str" cm="1">
        <f t="array" aca="1" ref="FS21" ca="1">IF($EN21=1,IF(ISNUMBER(EJ$4),IF(ABS(INDEX($F$4:$EK$109,MATCH(1,($A$4:$A$109=$EO21)*($B$4:$B$109=$EP21),0),MATCH(FS$2,$F$2:$EK$2,0))-SUM(OFFSET($E21,,MATCH(FS$2,$F$1:$EK$1,0),,4)))&gt;0,INDEX($F$4:$EK$109,MATCH(1,($A$4:$A$109=$EO21)*($B$4:$B$109=$EP21),0),MATCH(FS$2,$F$2:$EK$2,0))-SUM(OFFSET($E21,,MATCH(FS$2,$F$1:$EK$1,0),,4)),""),""),"")</f>
        <v/>
      </c>
      <c r="FT21" t="str" cm="1">
        <f t="array" aca="1" ref="FT21" ca="1">IF($EN21=1,IF(ISNUMBER(EK$4),IF(ABS(INDEX($F$4:$EK$109,MATCH(1,($A$4:$A$109=$EO21)*($B$4:$B$109=$EP21),0),MATCH(FT$2,$F$2:$EK$2,0))-SUM(OFFSET($E21,,MATCH(FT$2,$F$1:$EK$1,0),,4)))&gt;0,INDEX($F$4:$EK$109,MATCH(1,($A$4:$A$109=$EO21)*($B$4:$B$109=$EP21),0),MATCH(FT$2,$F$2:$EK$2,0))-SUM(OFFSET($E21,,MATCH(FT$2,$F$1:$EK$1,0),,4)),""),""),"")</f>
        <v/>
      </c>
    </row>
    <row r="22" spans="1:176" x14ac:dyDescent="0.25">
      <c r="A22" t="s">
        <v>132</v>
      </c>
      <c r="B22" t="s">
        <v>149</v>
      </c>
      <c r="EN22">
        <v>1</v>
      </c>
      <c r="EO22" t="str">
        <f t="shared" si="8"/>
        <v>p&amp;l</v>
      </c>
      <c r="EP22" t="str">
        <f t="shared" si="7"/>
        <v>totalOtherIncomeExpensesNet</v>
      </c>
      <c r="ET22" t="str" cm="1">
        <f t="array" aca="1" ref="ET22" ca="1">IF($EN22=1,IF(ISNUMBER(DK$4),IF(ABS(INDEX($F$4:$EK$109,MATCH(1,($A$4:$A$109=$EO22)*($B$4:$B$109=$EP22),0),MATCH(ET$2,$F$2:$EK$2,0))-SUM(OFFSET($E22,,MATCH(ET$2,$F$1:$EK$1,0),,4)))&gt;0,INDEX($F$4:$EK$109,MATCH(1,($A$4:$A$109=$EO22)*($B$4:$B$109=$EP22),0),MATCH(ET$2,$F$2:$EK$2,0))-SUM(OFFSET($E22,,MATCH(ET$2,$F$1:$EK$1,0),,4)),""),""),"")</f>
        <v/>
      </c>
      <c r="EU22" t="str" cm="1">
        <f t="array" aca="1" ref="EU22" ca="1">IF($EN22=1,IF(ISNUMBER(DL$4),IF(ABS(INDEX($F$4:$EK$109,MATCH(1,($A$4:$A$109=$EO22)*($B$4:$B$109=$EP22),0),MATCH(EU$2,$F$2:$EK$2,0))-SUM(OFFSET($E22,,MATCH(EU$2,$F$1:$EK$1,0),,4)))&gt;0,INDEX($F$4:$EK$109,MATCH(1,($A$4:$A$109=$EO22)*($B$4:$B$109=$EP22),0),MATCH(EU$2,$F$2:$EK$2,0))-SUM(OFFSET($E22,,MATCH(EU$2,$F$1:$EK$1,0),,4)),""),""),"")</f>
        <v/>
      </c>
      <c r="EV22" t="str" cm="1">
        <f t="array" aca="1" ref="EV22" ca="1">IF($EN22=1,IF(ISNUMBER(DM$4),IF(ABS(INDEX($F$4:$EK$109,MATCH(1,($A$4:$A$109=$EO22)*($B$4:$B$109=$EP22),0),MATCH(EV$2,$F$2:$EK$2,0))-SUM(OFFSET($E22,,MATCH(EV$2,$F$1:$EK$1,0),,4)))&gt;0,INDEX($F$4:$EK$109,MATCH(1,($A$4:$A$109=$EO22)*($B$4:$B$109=$EP22),0),MATCH(EV$2,$F$2:$EK$2,0))-SUM(OFFSET($E22,,MATCH(EV$2,$F$1:$EK$1,0),,4)),""),""),"")</f>
        <v/>
      </c>
      <c r="EW22" t="str" cm="1">
        <f t="array" aca="1" ref="EW22" ca="1">IF($EN22=1,IF(ISNUMBER(DN$4),IF(ABS(INDEX($F$4:$EK$109,MATCH(1,($A$4:$A$109=$EO22)*($B$4:$B$109=$EP22),0),MATCH(EW$2,$F$2:$EK$2,0))-SUM(OFFSET($E22,,MATCH(EW$2,$F$1:$EK$1,0),,4)))&gt;0,INDEX($F$4:$EK$109,MATCH(1,($A$4:$A$109=$EO22)*($B$4:$B$109=$EP22),0),MATCH(EW$2,$F$2:$EK$2,0))-SUM(OFFSET($E22,,MATCH(EW$2,$F$1:$EK$1,0),,4)),""),""),"")</f>
        <v/>
      </c>
      <c r="EX22" t="str" cm="1">
        <f t="array" aca="1" ref="EX22" ca="1">IF($EN22=1,IF(ISNUMBER(DO$4),IF(ABS(INDEX($F$4:$EK$109,MATCH(1,($A$4:$A$109=$EO22)*($B$4:$B$109=$EP22),0),MATCH(EX$2,$F$2:$EK$2,0))-SUM(OFFSET($E22,,MATCH(EX$2,$F$1:$EK$1,0),,4)))&gt;0,INDEX($F$4:$EK$109,MATCH(1,($A$4:$A$109=$EO22)*($B$4:$B$109=$EP22),0),MATCH(EX$2,$F$2:$EK$2,0))-SUM(OFFSET($E22,,MATCH(EX$2,$F$1:$EK$1,0),,4)),""),""),"")</f>
        <v/>
      </c>
      <c r="EY22" t="str" cm="1">
        <f t="array" aca="1" ref="EY22" ca="1">IF($EN22=1,IF(ISNUMBER(DP$4),IF(ABS(INDEX($F$4:$EK$109,MATCH(1,($A$4:$A$109=$EO22)*($B$4:$B$109=$EP22),0),MATCH(EY$2,$F$2:$EK$2,0))-SUM(OFFSET($E22,,MATCH(EY$2,$F$1:$EK$1,0),,4)))&gt;0,INDEX($F$4:$EK$109,MATCH(1,($A$4:$A$109=$EO22)*($B$4:$B$109=$EP22),0),MATCH(EY$2,$F$2:$EK$2,0))-SUM(OFFSET($E22,,MATCH(EY$2,$F$1:$EK$1,0),,4)),""),""),"")</f>
        <v/>
      </c>
      <c r="EZ22" t="str" cm="1">
        <f t="array" aca="1" ref="EZ22" ca="1">IF($EN22=1,IF(ISNUMBER(DQ$4),IF(ABS(INDEX($F$4:$EK$109,MATCH(1,($A$4:$A$109=$EO22)*($B$4:$B$109=$EP22),0),MATCH(EZ$2,$F$2:$EK$2,0))-SUM(OFFSET($E22,,MATCH(EZ$2,$F$1:$EK$1,0),,4)))&gt;0,INDEX($F$4:$EK$109,MATCH(1,($A$4:$A$109=$EO22)*($B$4:$B$109=$EP22),0),MATCH(EZ$2,$F$2:$EK$2,0))-SUM(OFFSET($E22,,MATCH(EZ$2,$F$1:$EK$1,0),,4)),""),""),"")</f>
        <v/>
      </c>
      <c r="FA22" t="str" cm="1">
        <f t="array" aca="1" ref="FA22" ca="1">IF($EN22=1,IF(ISNUMBER(DR$4),IF(ABS(INDEX($F$4:$EK$109,MATCH(1,($A$4:$A$109=$EO22)*($B$4:$B$109=$EP22),0),MATCH(FA$2,$F$2:$EK$2,0))-SUM(OFFSET($E22,,MATCH(FA$2,$F$1:$EK$1,0),,4)))&gt;0,INDEX($F$4:$EK$109,MATCH(1,($A$4:$A$109=$EO22)*($B$4:$B$109=$EP22),0),MATCH(FA$2,$F$2:$EK$2,0))-SUM(OFFSET($E22,,MATCH(FA$2,$F$1:$EK$1,0),,4)),""),""),"")</f>
        <v/>
      </c>
      <c r="FB22" t="str" cm="1">
        <f t="array" aca="1" ref="FB22" ca="1">IF($EN22=1,IF(ISNUMBER(DS$4),IF(ABS(INDEX($F$4:$EK$109,MATCH(1,($A$4:$A$109=$EO22)*($B$4:$B$109=$EP22),0),MATCH(FB$2,$F$2:$EK$2,0))-SUM(OFFSET($E22,,MATCH(FB$2,$F$1:$EK$1,0),,4)))&gt;0,INDEX($F$4:$EK$109,MATCH(1,($A$4:$A$109=$EO22)*($B$4:$B$109=$EP22),0),MATCH(FB$2,$F$2:$EK$2,0))-SUM(OFFSET($E22,,MATCH(FB$2,$F$1:$EK$1,0),,4)),""),""),"")</f>
        <v/>
      </c>
      <c r="FC22" t="str" cm="1">
        <f t="array" aca="1" ref="FC22" ca="1">IF($EN22=1,IF(ISNUMBER(DT$4),IF(ABS(INDEX($F$4:$EK$109,MATCH(1,($A$4:$A$109=$EO22)*($B$4:$B$109=$EP22),0),MATCH(FC$2,$F$2:$EK$2,0))-SUM(OFFSET($E22,,MATCH(FC$2,$F$1:$EK$1,0),,4)))&gt;0,INDEX($F$4:$EK$109,MATCH(1,($A$4:$A$109=$EO22)*($B$4:$B$109=$EP22),0),MATCH(FC$2,$F$2:$EK$2,0))-SUM(OFFSET($E22,,MATCH(FC$2,$F$1:$EK$1,0),,4)),""),""),"")</f>
        <v/>
      </c>
      <c r="FD22" t="str" cm="1">
        <f t="array" aca="1" ref="FD22" ca="1">IF($EN22=1,IF(ISNUMBER(DU$4),IF(ABS(INDEX($F$4:$EK$109,MATCH(1,($A$4:$A$109=$EO22)*($B$4:$B$109=$EP22),0),MATCH(FD$2,$F$2:$EK$2,0))-SUM(OFFSET($E22,,MATCH(FD$2,$F$1:$EK$1,0),,4)))&gt;0,INDEX($F$4:$EK$109,MATCH(1,($A$4:$A$109=$EO22)*($B$4:$B$109=$EP22),0),MATCH(FD$2,$F$2:$EK$2,0))-SUM(OFFSET($E22,,MATCH(FD$2,$F$1:$EK$1,0),,4)),""),""),"")</f>
        <v/>
      </c>
      <c r="FE22" t="str" cm="1">
        <f t="array" aca="1" ref="FE22" ca="1">IF($EN22=1,IF(ISNUMBER(DV$4),IF(ABS(INDEX($F$4:$EK$109,MATCH(1,($A$4:$A$109=$EO22)*($B$4:$B$109=$EP22),0),MATCH(FE$2,$F$2:$EK$2,0))-SUM(OFFSET($E22,,MATCH(FE$2,$F$1:$EK$1,0),,4)))&gt;0,INDEX($F$4:$EK$109,MATCH(1,($A$4:$A$109=$EO22)*($B$4:$B$109=$EP22),0),MATCH(FE$2,$F$2:$EK$2,0))-SUM(OFFSET($E22,,MATCH(FE$2,$F$1:$EK$1,0),,4)),""),""),"")</f>
        <v/>
      </c>
      <c r="FF22" t="str" cm="1">
        <f t="array" aca="1" ref="FF22" ca="1">IF($EN22=1,IF(ISNUMBER(DW$4),IF(ABS(INDEX($F$4:$EK$109,MATCH(1,($A$4:$A$109=$EO22)*($B$4:$B$109=$EP22),0),MATCH(FF$2,$F$2:$EK$2,0))-SUM(OFFSET($E22,,MATCH(FF$2,$F$1:$EK$1,0),,4)))&gt;0,INDEX($F$4:$EK$109,MATCH(1,($A$4:$A$109=$EO22)*($B$4:$B$109=$EP22),0),MATCH(FF$2,$F$2:$EK$2,0))-SUM(OFFSET($E22,,MATCH(FF$2,$F$1:$EK$1,0),,4)),""),""),"")</f>
        <v/>
      </c>
      <c r="FG22" t="str" cm="1">
        <f t="array" aca="1" ref="FG22" ca="1">IF($EN22=1,IF(ISNUMBER(DX$4),IF(ABS(INDEX($F$4:$EK$109,MATCH(1,($A$4:$A$109=$EO22)*($B$4:$B$109=$EP22),0),MATCH(FG$2,$F$2:$EK$2,0))-SUM(OFFSET($E22,,MATCH(FG$2,$F$1:$EK$1,0),,4)))&gt;0,INDEX($F$4:$EK$109,MATCH(1,($A$4:$A$109=$EO22)*($B$4:$B$109=$EP22),0),MATCH(FG$2,$F$2:$EK$2,0))-SUM(OFFSET($E22,,MATCH(FG$2,$F$1:$EK$1,0),,4)),""),""),"")</f>
        <v/>
      </c>
      <c r="FH22" t="str" cm="1">
        <f t="array" aca="1" ref="FH22" ca="1">IF($EN22=1,IF(ISNUMBER(DY$4),IF(ABS(INDEX($F$4:$EK$109,MATCH(1,($A$4:$A$109=$EO22)*($B$4:$B$109=$EP22),0),MATCH(FH$2,$F$2:$EK$2,0))-SUM(OFFSET($E22,,MATCH(FH$2,$F$1:$EK$1,0),,4)))&gt;0,INDEX($F$4:$EK$109,MATCH(1,($A$4:$A$109=$EO22)*($B$4:$B$109=$EP22),0),MATCH(FH$2,$F$2:$EK$2,0))-SUM(OFFSET($E22,,MATCH(FH$2,$F$1:$EK$1,0),,4)),""),""),"")</f>
        <v/>
      </c>
      <c r="FI22" t="str" cm="1">
        <f t="array" aca="1" ref="FI22" ca="1">IF($EN22=1,IF(ISNUMBER(DZ$4),IF(ABS(INDEX($F$4:$EK$109,MATCH(1,($A$4:$A$109=$EO22)*($B$4:$B$109=$EP22),0),MATCH(FI$2,$F$2:$EK$2,0))-SUM(OFFSET($E22,,MATCH(FI$2,$F$1:$EK$1,0),,4)))&gt;0,INDEX($F$4:$EK$109,MATCH(1,($A$4:$A$109=$EO22)*($B$4:$B$109=$EP22),0),MATCH(FI$2,$F$2:$EK$2,0))-SUM(OFFSET($E22,,MATCH(FI$2,$F$1:$EK$1,0),,4)),""),""),"")</f>
        <v/>
      </c>
      <c r="FJ22" t="str" cm="1">
        <f t="array" aca="1" ref="FJ22" ca="1">IF($EN22=1,IF(ISNUMBER(EA$4),IF(ABS(INDEX($F$4:$EK$109,MATCH(1,($A$4:$A$109=$EO22)*($B$4:$B$109=$EP22),0),MATCH(FJ$2,$F$2:$EK$2,0))-SUM(OFFSET($E22,,MATCH(FJ$2,$F$1:$EK$1,0),,4)))&gt;0,INDEX($F$4:$EK$109,MATCH(1,($A$4:$A$109=$EO22)*($B$4:$B$109=$EP22),0),MATCH(FJ$2,$F$2:$EK$2,0))-SUM(OFFSET($E22,,MATCH(FJ$2,$F$1:$EK$1,0),,4)),""),""),"")</f>
        <v/>
      </c>
      <c r="FK22" t="str" cm="1">
        <f t="array" aca="1" ref="FK22" ca="1">IF($EN22=1,IF(ISNUMBER(EB$4),IF(ABS(INDEX($F$4:$EK$109,MATCH(1,($A$4:$A$109=$EO22)*($B$4:$B$109=$EP22),0),MATCH(FK$2,$F$2:$EK$2,0))-SUM(OFFSET($E22,,MATCH(FK$2,$F$1:$EK$1,0),,4)))&gt;0,INDEX($F$4:$EK$109,MATCH(1,($A$4:$A$109=$EO22)*($B$4:$B$109=$EP22),0),MATCH(FK$2,$F$2:$EK$2,0))-SUM(OFFSET($E22,,MATCH(FK$2,$F$1:$EK$1,0),,4)),""),""),"")</f>
        <v/>
      </c>
      <c r="FL22" t="str" cm="1">
        <f t="array" aca="1" ref="FL22" ca="1">IF($EN22=1,IF(ISNUMBER(EC$4),IF(ABS(INDEX($F$4:$EK$109,MATCH(1,($A$4:$A$109=$EO22)*($B$4:$B$109=$EP22),0),MATCH(FL$2,$F$2:$EK$2,0))-SUM(OFFSET($E22,,MATCH(FL$2,$F$1:$EK$1,0),,4)))&gt;0,INDEX($F$4:$EK$109,MATCH(1,($A$4:$A$109=$EO22)*($B$4:$B$109=$EP22),0),MATCH(FL$2,$F$2:$EK$2,0))-SUM(OFFSET($E22,,MATCH(FL$2,$F$1:$EK$1,0),,4)),""),""),"")</f>
        <v/>
      </c>
      <c r="FM22" t="str" cm="1">
        <f t="array" aca="1" ref="FM22" ca="1">IF($EN22=1,IF(ISNUMBER(ED$4),IF(ABS(INDEX($F$4:$EK$109,MATCH(1,($A$4:$A$109=$EO22)*($B$4:$B$109=$EP22),0),MATCH(FM$2,$F$2:$EK$2,0))-SUM(OFFSET($E22,,MATCH(FM$2,$F$1:$EK$1,0),,4)))&gt;0,INDEX($F$4:$EK$109,MATCH(1,($A$4:$A$109=$EO22)*($B$4:$B$109=$EP22),0),MATCH(FM$2,$F$2:$EK$2,0))-SUM(OFFSET($E22,,MATCH(FM$2,$F$1:$EK$1,0),,4)),""),""),"")</f>
        <v/>
      </c>
      <c r="FN22" t="str" cm="1">
        <f t="array" aca="1" ref="FN22" ca="1">IF($EN22=1,IF(ISNUMBER(EE$4),IF(ABS(INDEX($F$4:$EK$109,MATCH(1,($A$4:$A$109=$EO22)*($B$4:$B$109=$EP22),0),MATCH(FN$2,$F$2:$EK$2,0))-SUM(OFFSET($E22,,MATCH(FN$2,$F$1:$EK$1,0),,4)))&gt;0,INDEX($F$4:$EK$109,MATCH(1,($A$4:$A$109=$EO22)*($B$4:$B$109=$EP22),0),MATCH(FN$2,$F$2:$EK$2,0))-SUM(OFFSET($E22,,MATCH(FN$2,$F$1:$EK$1,0),,4)),""),""),"")</f>
        <v/>
      </c>
      <c r="FO22" t="str" cm="1">
        <f t="array" aca="1" ref="FO22" ca="1">IF($EN22=1,IF(ISNUMBER(EF$4),IF(ABS(INDEX($F$4:$EK$109,MATCH(1,($A$4:$A$109=$EO22)*($B$4:$B$109=$EP22),0),MATCH(FO$2,$F$2:$EK$2,0))-SUM(OFFSET($E22,,MATCH(FO$2,$F$1:$EK$1,0),,4)))&gt;0,INDEX($F$4:$EK$109,MATCH(1,($A$4:$A$109=$EO22)*($B$4:$B$109=$EP22),0),MATCH(FO$2,$F$2:$EK$2,0))-SUM(OFFSET($E22,,MATCH(FO$2,$F$1:$EK$1,0),,4)),""),""),"")</f>
        <v/>
      </c>
      <c r="FP22" t="str" cm="1">
        <f t="array" aca="1" ref="FP22" ca="1">IF($EN22=1,IF(ISNUMBER(EG$4),IF(ABS(INDEX($F$4:$EK$109,MATCH(1,($A$4:$A$109=$EO22)*($B$4:$B$109=$EP22),0),MATCH(FP$2,$F$2:$EK$2,0))-SUM(OFFSET($E22,,MATCH(FP$2,$F$1:$EK$1,0),,4)))&gt;0,INDEX($F$4:$EK$109,MATCH(1,($A$4:$A$109=$EO22)*($B$4:$B$109=$EP22),0),MATCH(FP$2,$F$2:$EK$2,0))-SUM(OFFSET($E22,,MATCH(FP$2,$F$1:$EK$1,0),,4)),""),""),"")</f>
        <v/>
      </c>
      <c r="FQ22" t="str" cm="1">
        <f t="array" aca="1" ref="FQ22" ca="1">IF($EN22=1,IF(ISNUMBER(EH$4),IF(ABS(INDEX($F$4:$EK$109,MATCH(1,($A$4:$A$109=$EO22)*($B$4:$B$109=$EP22),0),MATCH(FQ$2,$F$2:$EK$2,0))-SUM(OFFSET($E22,,MATCH(FQ$2,$F$1:$EK$1,0),,4)))&gt;0,INDEX($F$4:$EK$109,MATCH(1,($A$4:$A$109=$EO22)*($B$4:$B$109=$EP22),0),MATCH(FQ$2,$F$2:$EK$2,0))-SUM(OFFSET($E22,,MATCH(FQ$2,$F$1:$EK$1,0),,4)),""),""),"")</f>
        <v/>
      </c>
      <c r="FR22" t="str" cm="1">
        <f t="array" aca="1" ref="FR22" ca="1">IF($EN22=1,IF(ISNUMBER(EI$4),IF(ABS(INDEX($F$4:$EK$109,MATCH(1,($A$4:$A$109=$EO22)*($B$4:$B$109=$EP22),0),MATCH(FR$2,$F$2:$EK$2,0))-SUM(OFFSET($E22,,MATCH(FR$2,$F$1:$EK$1,0),,4)))&gt;0,INDEX($F$4:$EK$109,MATCH(1,($A$4:$A$109=$EO22)*($B$4:$B$109=$EP22),0),MATCH(FR$2,$F$2:$EK$2,0))-SUM(OFFSET($E22,,MATCH(FR$2,$F$1:$EK$1,0),,4)),""),""),"")</f>
        <v/>
      </c>
      <c r="FS22" t="str" cm="1">
        <f t="array" aca="1" ref="FS22" ca="1">IF($EN22=1,IF(ISNUMBER(EJ$4),IF(ABS(INDEX($F$4:$EK$109,MATCH(1,($A$4:$A$109=$EO22)*($B$4:$B$109=$EP22),0),MATCH(FS$2,$F$2:$EK$2,0))-SUM(OFFSET($E22,,MATCH(FS$2,$F$1:$EK$1,0),,4)))&gt;0,INDEX($F$4:$EK$109,MATCH(1,($A$4:$A$109=$EO22)*($B$4:$B$109=$EP22),0),MATCH(FS$2,$F$2:$EK$2,0))-SUM(OFFSET($E22,,MATCH(FS$2,$F$1:$EK$1,0),,4)),""),""),"")</f>
        <v/>
      </c>
      <c r="FT22" t="str" cm="1">
        <f t="array" aca="1" ref="FT22" ca="1">IF($EN22=1,IF(ISNUMBER(EK$4),IF(ABS(INDEX($F$4:$EK$109,MATCH(1,($A$4:$A$109=$EO22)*($B$4:$B$109=$EP22),0),MATCH(FT$2,$F$2:$EK$2,0))-SUM(OFFSET($E22,,MATCH(FT$2,$F$1:$EK$1,0),,4)))&gt;0,INDEX($F$4:$EK$109,MATCH(1,($A$4:$A$109=$EO22)*($B$4:$B$109=$EP22),0),MATCH(FT$2,$F$2:$EK$2,0))-SUM(OFFSET($E22,,MATCH(FT$2,$F$1:$EK$1,0),,4)),""),""),"")</f>
        <v/>
      </c>
    </row>
    <row r="23" spans="1:176" x14ac:dyDescent="0.25">
      <c r="A23" t="s">
        <v>132</v>
      </c>
      <c r="B23" t="s">
        <v>150</v>
      </c>
      <c r="EN23">
        <v>1</v>
      </c>
      <c r="EO23" t="str">
        <f t="shared" si="8"/>
        <v>p&amp;l</v>
      </c>
      <c r="EP23" t="str">
        <f t="shared" si="7"/>
        <v>incomeBeforeTax</v>
      </c>
      <c r="ET23" t="str" cm="1">
        <f t="array" aca="1" ref="ET23" ca="1">IF($EN23=1,IF(ISNUMBER(DK$4),IF(ABS(INDEX($F$4:$EK$109,MATCH(1,($A$4:$A$109=$EO23)*($B$4:$B$109=$EP23),0),MATCH(ET$2,$F$2:$EK$2,0))-SUM(OFFSET($E23,,MATCH(ET$2,$F$1:$EK$1,0),,4)))&gt;0,INDEX($F$4:$EK$109,MATCH(1,($A$4:$A$109=$EO23)*($B$4:$B$109=$EP23),0),MATCH(ET$2,$F$2:$EK$2,0))-SUM(OFFSET($E23,,MATCH(ET$2,$F$1:$EK$1,0),,4)),""),""),"")</f>
        <v/>
      </c>
      <c r="EU23" t="str" cm="1">
        <f t="array" aca="1" ref="EU23" ca="1">IF($EN23=1,IF(ISNUMBER(DL$4),IF(ABS(INDEX($F$4:$EK$109,MATCH(1,($A$4:$A$109=$EO23)*($B$4:$B$109=$EP23),0),MATCH(EU$2,$F$2:$EK$2,0))-SUM(OFFSET($E23,,MATCH(EU$2,$F$1:$EK$1,0),,4)))&gt;0,INDEX($F$4:$EK$109,MATCH(1,($A$4:$A$109=$EO23)*($B$4:$B$109=$EP23),0),MATCH(EU$2,$F$2:$EK$2,0))-SUM(OFFSET($E23,,MATCH(EU$2,$F$1:$EK$1,0),,4)),""),""),"")</f>
        <v/>
      </c>
      <c r="EV23" t="str" cm="1">
        <f t="array" aca="1" ref="EV23" ca="1">IF($EN23=1,IF(ISNUMBER(DM$4),IF(ABS(INDEX($F$4:$EK$109,MATCH(1,($A$4:$A$109=$EO23)*($B$4:$B$109=$EP23),0),MATCH(EV$2,$F$2:$EK$2,0))-SUM(OFFSET($E23,,MATCH(EV$2,$F$1:$EK$1,0),,4)))&gt;0,INDEX($F$4:$EK$109,MATCH(1,($A$4:$A$109=$EO23)*($B$4:$B$109=$EP23),0),MATCH(EV$2,$F$2:$EK$2,0))-SUM(OFFSET($E23,,MATCH(EV$2,$F$1:$EK$1,0),,4)),""),""),"")</f>
        <v/>
      </c>
      <c r="EW23" t="str" cm="1">
        <f t="array" aca="1" ref="EW23" ca="1">IF($EN23=1,IF(ISNUMBER(DN$4),IF(ABS(INDEX($F$4:$EK$109,MATCH(1,($A$4:$A$109=$EO23)*($B$4:$B$109=$EP23),0),MATCH(EW$2,$F$2:$EK$2,0))-SUM(OFFSET($E23,,MATCH(EW$2,$F$1:$EK$1,0),,4)))&gt;0,INDEX($F$4:$EK$109,MATCH(1,($A$4:$A$109=$EO23)*($B$4:$B$109=$EP23),0),MATCH(EW$2,$F$2:$EK$2,0))-SUM(OFFSET($E23,,MATCH(EW$2,$F$1:$EK$1,0),,4)),""),""),"")</f>
        <v/>
      </c>
      <c r="EX23" t="str" cm="1">
        <f t="array" aca="1" ref="EX23" ca="1">IF($EN23=1,IF(ISNUMBER(DO$4),IF(ABS(INDEX($F$4:$EK$109,MATCH(1,($A$4:$A$109=$EO23)*($B$4:$B$109=$EP23),0),MATCH(EX$2,$F$2:$EK$2,0))-SUM(OFFSET($E23,,MATCH(EX$2,$F$1:$EK$1,0),,4)))&gt;0,INDEX($F$4:$EK$109,MATCH(1,($A$4:$A$109=$EO23)*($B$4:$B$109=$EP23),0),MATCH(EX$2,$F$2:$EK$2,0))-SUM(OFFSET($E23,,MATCH(EX$2,$F$1:$EK$1,0),,4)),""),""),"")</f>
        <v/>
      </c>
      <c r="EY23" t="str" cm="1">
        <f t="array" aca="1" ref="EY23" ca="1">IF($EN23=1,IF(ISNUMBER(DP$4),IF(ABS(INDEX($F$4:$EK$109,MATCH(1,($A$4:$A$109=$EO23)*($B$4:$B$109=$EP23),0),MATCH(EY$2,$F$2:$EK$2,0))-SUM(OFFSET($E23,,MATCH(EY$2,$F$1:$EK$1,0),,4)))&gt;0,INDEX($F$4:$EK$109,MATCH(1,($A$4:$A$109=$EO23)*($B$4:$B$109=$EP23),0),MATCH(EY$2,$F$2:$EK$2,0))-SUM(OFFSET($E23,,MATCH(EY$2,$F$1:$EK$1,0),,4)),""),""),"")</f>
        <v/>
      </c>
      <c r="EZ23" t="str" cm="1">
        <f t="array" aca="1" ref="EZ23" ca="1">IF($EN23=1,IF(ISNUMBER(DQ$4),IF(ABS(INDEX($F$4:$EK$109,MATCH(1,($A$4:$A$109=$EO23)*($B$4:$B$109=$EP23),0),MATCH(EZ$2,$F$2:$EK$2,0))-SUM(OFFSET($E23,,MATCH(EZ$2,$F$1:$EK$1,0),,4)))&gt;0,INDEX($F$4:$EK$109,MATCH(1,($A$4:$A$109=$EO23)*($B$4:$B$109=$EP23),0),MATCH(EZ$2,$F$2:$EK$2,0))-SUM(OFFSET($E23,,MATCH(EZ$2,$F$1:$EK$1,0),,4)),""),""),"")</f>
        <v/>
      </c>
      <c r="FA23" t="str" cm="1">
        <f t="array" aca="1" ref="FA23" ca="1">IF($EN23=1,IF(ISNUMBER(DR$4),IF(ABS(INDEX($F$4:$EK$109,MATCH(1,($A$4:$A$109=$EO23)*($B$4:$B$109=$EP23),0),MATCH(FA$2,$F$2:$EK$2,0))-SUM(OFFSET($E23,,MATCH(FA$2,$F$1:$EK$1,0),,4)))&gt;0,INDEX($F$4:$EK$109,MATCH(1,($A$4:$A$109=$EO23)*($B$4:$B$109=$EP23),0),MATCH(FA$2,$F$2:$EK$2,0))-SUM(OFFSET($E23,,MATCH(FA$2,$F$1:$EK$1,0),,4)),""),""),"")</f>
        <v/>
      </c>
      <c r="FB23" t="str" cm="1">
        <f t="array" aca="1" ref="FB23" ca="1">IF($EN23=1,IF(ISNUMBER(DS$4),IF(ABS(INDEX($F$4:$EK$109,MATCH(1,($A$4:$A$109=$EO23)*($B$4:$B$109=$EP23),0),MATCH(FB$2,$F$2:$EK$2,0))-SUM(OFFSET($E23,,MATCH(FB$2,$F$1:$EK$1,0),,4)))&gt;0,INDEX($F$4:$EK$109,MATCH(1,($A$4:$A$109=$EO23)*($B$4:$B$109=$EP23),0),MATCH(FB$2,$F$2:$EK$2,0))-SUM(OFFSET($E23,,MATCH(FB$2,$F$1:$EK$1,0),,4)),""),""),"")</f>
        <v/>
      </c>
      <c r="FC23" t="str" cm="1">
        <f t="array" aca="1" ref="FC23" ca="1">IF($EN23=1,IF(ISNUMBER(DT$4),IF(ABS(INDEX($F$4:$EK$109,MATCH(1,($A$4:$A$109=$EO23)*($B$4:$B$109=$EP23),0),MATCH(FC$2,$F$2:$EK$2,0))-SUM(OFFSET($E23,,MATCH(FC$2,$F$1:$EK$1,0),,4)))&gt;0,INDEX($F$4:$EK$109,MATCH(1,($A$4:$A$109=$EO23)*($B$4:$B$109=$EP23),0),MATCH(FC$2,$F$2:$EK$2,0))-SUM(OFFSET($E23,,MATCH(FC$2,$F$1:$EK$1,0),,4)),""),""),"")</f>
        <v/>
      </c>
      <c r="FD23" t="str" cm="1">
        <f t="array" aca="1" ref="FD23" ca="1">IF($EN23=1,IF(ISNUMBER(DU$4),IF(ABS(INDEX($F$4:$EK$109,MATCH(1,($A$4:$A$109=$EO23)*($B$4:$B$109=$EP23),0),MATCH(FD$2,$F$2:$EK$2,0))-SUM(OFFSET($E23,,MATCH(FD$2,$F$1:$EK$1,0),,4)))&gt;0,INDEX($F$4:$EK$109,MATCH(1,($A$4:$A$109=$EO23)*($B$4:$B$109=$EP23),0),MATCH(FD$2,$F$2:$EK$2,0))-SUM(OFFSET($E23,,MATCH(FD$2,$F$1:$EK$1,0),,4)),""),""),"")</f>
        <v/>
      </c>
      <c r="FE23" t="str" cm="1">
        <f t="array" aca="1" ref="FE23" ca="1">IF($EN23=1,IF(ISNUMBER(DV$4),IF(ABS(INDEX($F$4:$EK$109,MATCH(1,($A$4:$A$109=$EO23)*($B$4:$B$109=$EP23),0),MATCH(FE$2,$F$2:$EK$2,0))-SUM(OFFSET($E23,,MATCH(FE$2,$F$1:$EK$1,0),,4)))&gt;0,INDEX($F$4:$EK$109,MATCH(1,($A$4:$A$109=$EO23)*($B$4:$B$109=$EP23),0),MATCH(FE$2,$F$2:$EK$2,0))-SUM(OFFSET($E23,,MATCH(FE$2,$F$1:$EK$1,0),,4)),""),""),"")</f>
        <v/>
      </c>
      <c r="FF23" t="str" cm="1">
        <f t="array" aca="1" ref="FF23" ca="1">IF($EN23=1,IF(ISNUMBER(DW$4),IF(ABS(INDEX($F$4:$EK$109,MATCH(1,($A$4:$A$109=$EO23)*($B$4:$B$109=$EP23),0),MATCH(FF$2,$F$2:$EK$2,0))-SUM(OFFSET($E23,,MATCH(FF$2,$F$1:$EK$1,0),,4)))&gt;0,INDEX($F$4:$EK$109,MATCH(1,($A$4:$A$109=$EO23)*($B$4:$B$109=$EP23),0),MATCH(FF$2,$F$2:$EK$2,0))-SUM(OFFSET($E23,,MATCH(FF$2,$F$1:$EK$1,0),,4)),""),""),"")</f>
        <v/>
      </c>
      <c r="FG23" t="str" cm="1">
        <f t="array" aca="1" ref="FG23" ca="1">IF($EN23=1,IF(ISNUMBER(DX$4),IF(ABS(INDEX($F$4:$EK$109,MATCH(1,($A$4:$A$109=$EO23)*($B$4:$B$109=$EP23),0),MATCH(FG$2,$F$2:$EK$2,0))-SUM(OFFSET($E23,,MATCH(FG$2,$F$1:$EK$1,0),,4)))&gt;0,INDEX($F$4:$EK$109,MATCH(1,($A$4:$A$109=$EO23)*($B$4:$B$109=$EP23),0),MATCH(FG$2,$F$2:$EK$2,0))-SUM(OFFSET($E23,,MATCH(FG$2,$F$1:$EK$1,0),,4)),""),""),"")</f>
        <v/>
      </c>
      <c r="FH23" t="str" cm="1">
        <f t="array" aca="1" ref="FH23" ca="1">IF($EN23=1,IF(ISNUMBER(DY$4),IF(ABS(INDEX($F$4:$EK$109,MATCH(1,($A$4:$A$109=$EO23)*($B$4:$B$109=$EP23),0),MATCH(FH$2,$F$2:$EK$2,0))-SUM(OFFSET($E23,,MATCH(FH$2,$F$1:$EK$1,0),,4)))&gt;0,INDEX($F$4:$EK$109,MATCH(1,($A$4:$A$109=$EO23)*($B$4:$B$109=$EP23),0),MATCH(FH$2,$F$2:$EK$2,0))-SUM(OFFSET($E23,,MATCH(FH$2,$F$1:$EK$1,0),,4)),""),""),"")</f>
        <v/>
      </c>
      <c r="FI23" t="str" cm="1">
        <f t="array" aca="1" ref="FI23" ca="1">IF($EN23=1,IF(ISNUMBER(DZ$4),IF(ABS(INDEX($F$4:$EK$109,MATCH(1,($A$4:$A$109=$EO23)*($B$4:$B$109=$EP23),0),MATCH(FI$2,$F$2:$EK$2,0))-SUM(OFFSET($E23,,MATCH(FI$2,$F$1:$EK$1,0),,4)))&gt;0,INDEX($F$4:$EK$109,MATCH(1,($A$4:$A$109=$EO23)*($B$4:$B$109=$EP23),0),MATCH(FI$2,$F$2:$EK$2,0))-SUM(OFFSET($E23,,MATCH(FI$2,$F$1:$EK$1,0),,4)),""),""),"")</f>
        <v/>
      </c>
      <c r="FJ23" t="str" cm="1">
        <f t="array" aca="1" ref="FJ23" ca="1">IF($EN23=1,IF(ISNUMBER(EA$4),IF(ABS(INDEX($F$4:$EK$109,MATCH(1,($A$4:$A$109=$EO23)*($B$4:$B$109=$EP23),0),MATCH(FJ$2,$F$2:$EK$2,0))-SUM(OFFSET($E23,,MATCH(FJ$2,$F$1:$EK$1,0),,4)))&gt;0,INDEX($F$4:$EK$109,MATCH(1,($A$4:$A$109=$EO23)*($B$4:$B$109=$EP23),0),MATCH(FJ$2,$F$2:$EK$2,0))-SUM(OFFSET($E23,,MATCH(FJ$2,$F$1:$EK$1,0),,4)),""),""),"")</f>
        <v/>
      </c>
      <c r="FK23" t="str" cm="1">
        <f t="array" aca="1" ref="FK23" ca="1">IF($EN23=1,IF(ISNUMBER(EB$4),IF(ABS(INDEX($F$4:$EK$109,MATCH(1,($A$4:$A$109=$EO23)*($B$4:$B$109=$EP23),0),MATCH(FK$2,$F$2:$EK$2,0))-SUM(OFFSET($E23,,MATCH(FK$2,$F$1:$EK$1,0),,4)))&gt;0,INDEX($F$4:$EK$109,MATCH(1,($A$4:$A$109=$EO23)*($B$4:$B$109=$EP23),0),MATCH(FK$2,$F$2:$EK$2,0))-SUM(OFFSET($E23,,MATCH(FK$2,$F$1:$EK$1,0),,4)),""),""),"")</f>
        <v/>
      </c>
      <c r="FL23" t="str" cm="1">
        <f t="array" aca="1" ref="FL23" ca="1">IF($EN23=1,IF(ISNUMBER(EC$4),IF(ABS(INDEX($F$4:$EK$109,MATCH(1,($A$4:$A$109=$EO23)*($B$4:$B$109=$EP23),0),MATCH(FL$2,$F$2:$EK$2,0))-SUM(OFFSET($E23,,MATCH(FL$2,$F$1:$EK$1,0),,4)))&gt;0,INDEX($F$4:$EK$109,MATCH(1,($A$4:$A$109=$EO23)*($B$4:$B$109=$EP23),0),MATCH(FL$2,$F$2:$EK$2,0))-SUM(OFFSET($E23,,MATCH(FL$2,$F$1:$EK$1,0),,4)),""),""),"")</f>
        <v/>
      </c>
      <c r="FM23" t="str" cm="1">
        <f t="array" aca="1" ref="FM23" ca="1">IF($EN23=1,IF(ISNUMBER(ED$4),IF(ABS(INDEX($F$4:$EK$109,MATCH(1,($A$4:$A$109=$EO23)*($B$4:$B$109=$EP23),0),MATCH(FM$2,$F$2:$EK$2,0))-SUM(OFFSET($E23,,MATCH(FM$2,$F$1:$EK$1,0),,4)))&gt;0,INDEX($F$4:$EK$109,MATCH(1,($A$4:$A$109=$EO23)*($B$4:$B$109=$EP23),0),MATCH(FM$2,$F$2:$EK$2,0))-SUM(OFFSET($E23,,MATCH(FM$2,$F$1:$EK$1,0),,4)),""),""),"")</f>
        <v/>
      </c>
      <c r="FN23" t="str" cm="1">
        <f t="array" aca="1" ref="FN23" ca="1">IF($EN23=1,IF(ISNUMBER(EE$4),IF(ABS(INDEX($F$4:$EK$109,MATCH(1,($A$4:$A$109=$EO23)*($B$4:$B$109=$EP23),0),MATCH(FN$2,$F$2:$EK$2,0))-SUM(OFFSET($E23,,MATCH(FN$2,$F$1:$EK$1,0),,4)))&gt;0,INDEX($F$4:$EK$109,MATCH(1,($A$4:$A$109=$EO23)*($B$4:$B$109=$EP23),0),MATCH(FN$2,$F$2:$EK$2,0))-SUM(OFFSET($E23,,MATCH(FN$2,$F$1:$EK$1,0),,4)),""),""),"")</f>
        <v/>
      </c>
      <c r="FO23" t="str" cm="1">
        <f t="array" aca="1" ref="FO23" ca="1">IF($EN23=1,IF(ISNUMBER(EF$4),IF(ABS(INDEX($F$4:$EK$109,MATCH(1,($A$4:$A$109=$EO23)*($B$4:$B$109=$EP23),0),MATCH(FO$2,$F$2:$EK$2,0))-SUM(OFFSET($E23,,MATCH(FO$2,$F$1:$EK$1,0),,4)))&gt;0,INDEX($F$4:$EK$109,MATCH(1,($A$4:$A$109=$EO23)*($B$4:$B$109=$EP23),0),MATCH(FO$2,$F$2:$EK$2,0))-SUM(OFFSET($E23,,MATCH(FO$2,$F$1:$EK$1,0),,4)),""),""),"")</f>
        <v/>
      </c>
      <c r="FP23" t="str" cm="1">
        <f t="array" aca="1" ref="FP23" ca="1">IF($EN23=1,IF(ISNUMBER(EG$4),IF(ABS(INDEX($F$4:$EK$109,MATCH(1,($A$4:$A$109=$EO23)*($B$4:$B$109=$EP23),0),MATCH(FP$2,$F$2:$EK$2,0))-SUM(OFFSET($E23,,MATCH(FP$2,$F$1:$EK$1,0),,4)))&gt;0,INDEX($F$4:$EK$109,MATCH(1,($A$4:$A$109=$EO23)*($B$4:$B$109=$EP23),0),MATCH(FP$2,$F$2:$EK$2,0))-SUM(OFFSET($E23,,MATCH(FP$2,$F$1:$EK$1,0),,4)),""),""),"")</f>
        <v/>
      </c>
      <c r="FQ23" t="str" cm="1">
        <f t="array" aca="1" ref="FQ23" ca="1">IF($EN23=1,IF(ISNUMBER(EH$4),IF(ABS(INDEX($F$4:$EK$109,MATCH(1,($A$4:$A$109=$EO23)*($B$4:$B$109=$EP23),0),MATCH(FQ$2,$F$2:$EK$2,0))-SUM(OFFSET($E23,,MATCH(FQ$2,$F$1:$EK$1,0),,4)))&gt;0,INDEX($F$4:$EK$109,MATCH(1,($A$4:$A$109=$EO23)*($B$4:$B$109=$EP23),0),MATCH(FQ$2,$F$2:$EK$2,0))-SUM(OFFSET($E23,,MATCH(FQ$2,$F$1:$EK$1,0),,4)),""),""),"")</f>
        <v/>
      </c>
      <c r="FR23" t="str" cm="1">
        <f t="array" aca="1" ref="FR23" ca="1">IF($EN23=1,IF(ISNUMBER(EI$4),IF(ABS(INDEX($F$4:$EK$109,MATCH(1,($A$4:$A$109=$EO23)*($B$4:$B$109=$EP23),0),MATCH(FR$2,$F$2:$EK$2,0))-SUM(OFFSET($E23,,MATCH(FR$2,$F$1:$EK$1,0),,4)))&gt;0,INDEX($F$4:$EK$109,MATCH(1,($A$4:$A$109=$EO23)*($B$4:$B$109=$EP23),0),MATCH(FR$2,$F$2:$EK$2,0))-SUM(OFFSET($E23,,MATCH(FR$2,$F$1:$EK$1,0),,4)),""),""),"")</f>
        <v/>
      </c>
      <c r="FS23" t="str" cm="1">
        <f t="array" aca="1" ref="FS23" ca="1">IF($EN23=1,IF(ISNUMBER(EJ$4),IF(ABS(INDEX($F$4:$EK$109,MATCH(1,($A$4:$A$109=$EO23)*($B$4:$B$109=$EP23),0),MATCH(FS$2,$F$2:$EK$2,0))-SUM(OFFSET($E23,,MATCH(FS$2,$F$1:$EK$1,0),,4)))&gt;0,INDEX($F$4:$EK$109,MATCH(1,($A$4:$A$109=$EO23)*($B$4:$B$109=$EP23),0),MATCH(FS$2,$F$2:$EK$2,0))-SUM(OFFSET($E23,,MATCH(FS$2,$F$1:$EK$1,0),,4)),""),""),"")</f>
        <v/>
      </c>
      <c r="FT23" t="str" cm="1">
        <f t="array" aca="1" ref="FT23" ca="1">IF($EN23=1,IF(ISNUMBER(EK$4),IF(ABS(INDEX($F$4:$EK$109,MATCH(1,($A$4:$A$109=$EO23)*($B$4:$B$109=$EP23),0),MATCH(FT$2,$F$2:$EK$2,0))-SUM(OFFSET($E23,,MATCH(FT$2,$F$1:$EK$1,0),,4)))&gt;0,INDEX($F$4:$EK$109,MATCH(1,($A$4:$A$109=$EO23)*($B$4:$B$109=$EP23),0),MATCH(FT$2,$F$2:$EK$2,0))-SUM(OFFSET($E23,,MATCH(FT$2,$F$1:$EK$1,0),,4)),""),""),"")</f>
        <v/>
      </c>
    </row>
    <row r="24" spans="1:176" x14ac:dyDescent="0.25">
      <c r="A24" t="s">
        <v>132</v>
      </c>
      <c r="B24" t="s">
        <v>151</v>
      </c>
      <c r="EN24">
        <v>0</v>
      </c>
      <c r="EO24" t="str">
        <f t="shared" si="8"/>
        <v>p&amp;l</v>
      </c>
      <c r="EP24" t="str">
        <f t="shared" si="7"/>
        <v>incomeBeforeTaxRatio</v>
      </c>
      <c r="ET24" t="str" cm="1">
        <f t="array" aca="1" ref="ET24" ca="1">IF($EN24=1,IF(ISNUMBER(DK$4),IF(ABS(INDEX($F$4:$EK$109,MATCH(1,($A$4:$A$109=$EO24)*($B$4:$B$109=$EP24),0),MATCH(ET$2,$F$2:$EK$2,0))-SUM(OFFSET($E24,,MATCH(ET$2,$F$1:$EK$1,0),,4)))&gt;0,INDEX($F$4:$EK$109,MATCH(1,($A$4:$A$109=$EO24)*($B$4:$B$109=$EP24),0),MATCH(ET$2,$F$2:$EK$2,0))-SUM(OFFSET($E24,,MATCH(ET$2,$F$1:$EK$1,0),,4)),""),""),"")</f>
        <v/>
      </c>
      <c r="EU24" t="str" cm="1">
        <f t="array" aca="1" ref="EU24" ca="1">IF($EN24=1,IF(ISNUMBER(DL$4),IF(ABS(INDEX($F$4:$EK$109,MATCH(1,($A$4:$A$109=$EO24)*($B$4:$B$109=$EP24),0),MATCH(EU$2,$F$2:$EK$2,0))-SUM(OFFSET($E24,,MATCH(EU$2,$F$1:$EK$1,0),,4)))&gt;0,INDEX($F$4:$EK$109,MATCH(1,($A$4:$A$109=$EO24)*($B$4:$B$109=$EP24),0),MATCH(EU$2,$F$2:$EK$2,0))-SUM(OFFSET($E24,,MATCH(EU$2,$F$1:$EK$1,0),,4)),""),""),"")</f>
        <v/>
      </c>
      <c r="EV24" t="str" cm="1">
        <f t="array" aca="1" ref="EV24" ca="1">IF($EN24=1,IF(ISNUMBER(DM$4),IF(ABS(INDEX($F$4:$EK$109,MATCH(1,($A$4:$A$109=$EO24)*($B$4:$B$109=$EP24),0),MATCH(EV$2,$F$2:$EK$2,0))-SUM(OFFSET($E24,,MATCH(EV$2,$F$1:$EK$1,0),,4)))&gt;0,INDEX($F$4:$EK$109,MATCH(1,($A$4:$A$109=$EO24)*($B$4:$B$109=$EP24),0),MATCH(EV$2,$F$2:$EK$2,0))-SUM(OFFSET($E24,,MATCH(EV$2,$F$1:$EK$1,0),,4)),""),""),"")</f>
        <v/>
      </c>
      <c r="EW24" t="str" cm="1">
        <f t="array" aca="1" ref="EW24" ca="1">IF($EN24=1,IF(ISNUMBER(DN$4),IF(ABS(INDEX($F$4:$EK$109,MATCH(1,($A$4:$A$109=$EO24)*($B$4:$B$109=$EP24),0),MATCH(EW$2,$F$2:$EK$2,0))-SUM(OFFSET($E24,,MATCH(EW$2,$F$1:$EK$1,0),,4)))&gt;0,INDEX($F$4:$EK$109,MATCH(1,($A$4:$A$109=$EO24)*($B$4:$B$109=$EP24),0),MATCH(EW$2,$F$2:$EK$2,0))-SUM(OFFSET($E24,,MATCH(EW$2,$F$1:$EK$1,0),,4)),""),""),"")</f>
        <v/>
      </c>
      <c r="EX24" t="str" cm="1">
        <f t="array" aca="1" ref="EX24" ca="1">IF($EN24=1,IF(ISNUMBER(DO$4),IF(ABS(INDEX($F$4:$EK$109,MATCH(1,($A$4:$A$109=$EO24)*($B$4:$B$109=$EP24),0),MATCH(EX$2,$F$2:$EK$2,0))-SUM(OFFSET($E24,,MATCH(EX$2,$F$1:$EK$1,0),,4)))&gt;0,INDEX($F$4:$EK$109,MATCH(1,($A$4:$A$109=$EO24)*($B$4:$B$109=$EP24),0),MATCH(EX$2,$F$2:$EK$2,0))-SUM(OFFSET($E24,,MATCH(EX$2,$F$1:$EK$1,0),,4)),""),""),"")</f>
        <v/>
      </c>
      <c r="EY24" t="str" cm="1">
        <f t="array" aca="1" ref="EY24" ca="1">IF($EN24=1,IF(ISNUMBER(DP$4),IF(ABS(INDEX($F$4:$EK$109,MATCH(1,($A$4:$A$109=$EO24)*($B$4:$B$109=$EP24),0),MATCH(EY$2,$F$2:$EK$2,0))-SUM(OFFSET($E24,,MATCH(EY$2,$F$1:$EK$1,0),,4)))&gt;0,INDEX($F$4:$EK$109,MATCH(1,($A$4:$A$109=$EO24)*($B$4:$B$109=$EP24),0),MATCH(EY$2,$F$2:$EK$2,0))-SUM(OFFSET($E24,,MATCH(EY$2,$F$1:$EK$1,0),,4)),""),""),"")</f>
        <v/>
      </c>
      <c r="EZ24" t="str" cm="1">
        <f t="array" aca="1" ref="EZ24" ca="1">IF($EN24=1,IF(ISNUMBER(DQ$4),IF(ABS(INDEX($F$4:$EK$109,MATCH(1,($A$4:$A$109=$EO24)*($B$4:$B$109=$EP24),0),MATCH(EZ$2,$F$2:$EK$2,0))-SUM(OFFSET($E24,,MATCH(EZ$2,$F$1:$EK$1,0),,4)))&gt;0,INDEX($F$4:$EK$109,MATCH(1,($A$4:$A$109=$EO24)*($B$4:$B$109=$EP24),0),MATCH(EZ$2,$F$2:$EK$2,0))-SUM(OFFSET($E24,,MATCH(EZ$2,$F$1:$EK$1,0),,4)),""),""),"")</f>
        <v/>
      </c>
      <c r="FA24" t="str" cm="1">
        <f t="array" aca="1" ref="FA24" ca="1">IF($EN24=1,IF(ISNUMBER(DR$4),IF(ABS(INDEX($F$4:$EK$109,MATCH(1,($A$4:$A$109=$EO24)*($B$4:$B$109=$EP24),0),MATCH(FA$2,$F$2:$EK$2,0))-SUM(OFFSET($E24,,MATCH(FA$2,$F$1:$EK$1,0),,4)))&gt;0,INDEX($F$4:$EK$109,MATCH(1,($A$4:$A$109=$EO24)*($B$4:$B$109=$EP24),0),MATCH(FA$2,$F$2:$EK$2,0))-SUM(OFFSET($E24,,MATCH(FA$2,$F$1:$EK$1,0),,4)),""),""),"")</f>
        <v/>
      </c>
      <c r="FB24" t="str" cm="1">
        <f t="array" aca="1" ref="FB24" ca="1">IF($EN24=1,IF(ISNUMBER(DS$4),IF(ABS(INDEX($F$4:$EK$109,MATCH(1,($A$4:$A$109=$EO24)*($B$4:$B$109=$EP24),0),MATCH(FB$2,$F$2:$EK$2,0))-SUM(OFFSET($E24,,MATCH(FB$2,$F$1:$EK$1,0),,4)))&gt;0,INDEX($F$4:$EK$109,MATCH(1,($A$4:$A$109=$EO24)*($B$4:$B$109=$EP24),0),MATCH(FB$2,$F$2:$EK$2,0))-SUM(OFFSET($E24,,MATCH(FB$2,$F$1:$EK$1,0),,4)),""),""),"")</f>
        <v/>
      </c>
      <c r="FC24" t="str" cm="1">
        <f t="array" aca="1" ref="FC24" ca="1">IF($EN24=1,IF(ISNUMBER(DT$4),IF(ABS(INDEX($F$4:$EK$109,MATCH(1,($A$4:$A$109=$EO24)*($B$4:$B$109=$EP24),0),MATCH(FC$2,$F$2:$EK$2,0))-SUM(OFFSET($E24,,MATCH(FC$2,$F$1:$EK$1,0),,4)))&gt;0,INDEX($F$4:$EK$109,MATCH(1,($A$4:$A$109=$EO24)*($B$4:$B$109=$EP24),0),MATCH(FC$2,$F$2:$EK$2,0))-SUM(OFFSET($E24,,MATCH(FC$2,$F$1:$EK$1,0),,4)),""),""),"")</f>
        <v/>
      </c>
      <c r="FD24" t="str" cm="1">
        <f t="array" aca="1" ref="FD24" ca="1">IF($EN24=1,IF(ISNUMBER(DU$4),IF(ABS(INDEX($F$4:$EK$109,MATCH(1,($A$4:$A$109=$EO24)*($B$4:$B$109=$EP24),0),MATCH(FD$2,$F$2:$EK$2,0))-SUM(OFFSET($E24,,MATCH(FD$2,$F$1:$EK$1,0),,4)))&gt;0,INDEX($F$4:$EK$109,MATCH(1,($A$4:$A$109=$EO24)*($B$4:$B$109=$EP24),0),MATCH(FD$2,$F$2:$EK$2,0))-SUM(OFFSET($E24,,MATCH(FD$2,$F$1:$EK$1,0),,4)),""),""),"")</f>
        <v/>
      </c>
      <c r="FE24" t="str" cm="1">
        <f t="array" aca="1" ref="FE24" ca="1">IF($EN24=1,IF(ISNUMBER(DV$4),IF(ABS(INDEX($F$4:$EK$109,MATCH(1,($A$4:$A$109=$EO24)*($B$4:$B$109=$EP24),0),MATCH(FE$2,$F$2:$EK$2,0))-SUM(OFFSET($E24,,MATCH(FE$2,$F$1:$EK$1,0),,4)))&gt;0,INDEX($F$4:$EK$109,MATCH(1,($A$4:$A$109=$EO24)*($B$4:$B$109=$EP24),0),MATCH(FE$2,$F$2:$EK$2,0))-SUM(OFFSET($E24,,MATCH(FE$2,$F$1:$EK$1,0),,4)),""),""),"")</f>
        <v/>
      </c>
      <c r="FF24" t="str" cm="1">
        <f t="array" aca="1" ref="FF24" ca="1">IF($EN24=1,IF(ISNUMBER(DW$4),IF(ABS(INDEX($F$4:$EK$109,MATCH(1,($A$4:$A$109=$EO24)*($B$4:$B$109=$EP24),0),MATCH(FF$2,$F$2:$EK$2,0))-SUM(OFFSET($E24,,MATCH(FF$2,$F$1:$EK$1,0),,4)))&gt;0,INDEX($F$4:$EK$109,MATCH(1,($A$4:$A$109=$EO24)*($B$4:$B$109=$EP24),0),MATCH(FF$2,$F$2:$EK$2,0))-SUM(OFFSET($E24,,MATCH(FF$2,$F$1:$EK$1,0),,4)),""),""),"")</f>
        <v/>
      </c>
      <c r="FG24" t="str" cm="1">
        <f t="array" aca="1" ref="FG24" ca="1">IF($EN24=1,IF(ISNUMBER(DX$4),IF(ABS(INDEX($F$4:$EK$109,MATCH(1,($A$4:$A$109=$EO24)*($B$4:$B$109=$EP24),0),MATCH(FG$2,$F$2:$EK$2,0))-SUM(OFFSET($E24,,MATCH(FG$2,$F$1:$EK$1,0),,4)))&gt;0,INDEX($F$4:$EK$109,MATCH(1,($A$4:$A$109=$EO24)*($B$4:$B$109=$EP24),0),MATCH(FG$2,$F$2:$EK$2,0))-SUM(OFFSET($E24,,MATCH(FG$2,$F$1:$EK$1,0),,4)),""),""),"")</f>
        <v/>
      </c>
      <c r="FH24" t="str" cm="1">
        <f t="array" aca="1" ref="FH24" ca="1">IF($EN24=1,IF(ISNUMBER(DY$4),IF(ABS(INDEX($F$4:$EK$109,MATCH(1,($A$4:$A$109=$EO24)*($B$4:$B$109=$EP24),0),MATCH(FH$2,$F$2:$EK$2,0))-SUM(OFFSET($E24,,MATCH(FH$2,$F$1:$EK$1,0),,4)))&gt;0,INDEX($F$4:$EK$109,MATCH(1,($A$4:$A$109=$EO24)*($B$4:$B$109=$EP24),0),MATCH(FH$2,$F$2:$EK$2,0))-SUM(OFFSET($E24,,MATCH(FH$2,$F$1:$EK$1,0),,4)),""),""),"")</f>
        <v/>
      </c>
      <c r="FI24" t="str" cm="1">
        <f t="array" aca="1" ref="FI24" ca="1">IF($EN24=1,IF(ISNUMBER(DZ$4),IF(ABS(INDEX($F$4:$EK$109,MATCH(1,($A$4:$A$109=$EO24)*($B$4:$B$109=$EP24),0),MATCH(FI$2,$F$2:$EK$2,0))-SUM(OFFSET($E24,,MATCH(FI$2,$F$1:$EK$1,0),,4)))&gt;0,INDEX($F$4:$EK$109,MATCH(1,($A$4:$A$109=$EO24)*($B$4:$B$109=$EP24),0),MATCH(FI$2,$F$2:$EK$2,0))-SUM(OFFSET($E24,,MATCH(FI$2,$F$1:$EK$1,0),,4)),""),""),"")</f>
        <v/>
      </c>
      <c r="FJ24" t="str" cm="1">
        <f t="array" aca="1" ref="FJ24" ca="1">IF($EN24=1,IF(ISNUMBER(EA$4),IF(ABS(INDEX($F$4:$EK$109,MATCH(1,($A$4:$A$109=$EO24)*($B$4:$B$109=$EP24),0),MATCH(FJ$2,$F$2:$EK$2,0))-SUM(OFFSET($E24,,MATCH(FJ$2,$F$1:$EK$1,0),,4)))&gt;0,INDEX($F$4:$EK$109,MATCH(1,($A$4:$A$109=$EO24)*($B$4:$B$109=$EP24),0),MATCH(FJ$2,$F$2:$EK$2,0))-SUM(OFFSET($E24,,MATCH(FJ$2,$F$1:$EK$1,0),,4)),""),""),"")</f>
        <v/>
      </c>
      <c r="FK24" t="str" cm="1">
        <f t="array" aca="1" ref="FK24" ca="1">IF($EN24=1,IF(ISNUMBER(EB$4),IF(ABS(INDEX($F$4:$EK$109,MATCH(1,($A$4:$A$109=$EO24)*($B$4:$B$109=$EP24),0),MATCH(FK$2,$F$2:$EK$2,0))-SUM(OFFSET($E24,,MATCH(FK$2,$F$1:$EK$1,0),,4)))&gt;0,INDEX($F$4:$EK$109,MATCH(1,($A$4:$A$109=$EO24)*($B$4:$B$109=$EP24),0),MATCH(FK$2,$F$2:$EK$2,0))-SUM(OFFSET($E24,,MATCH(FK$2,$F$1:$EK$1,0),,4)),""),""),"")</f>
        <v/>
      </c>
      <c r="FL24" t="str" cm="1">
        <f t="array" aca="1" ref="FL24" ca="1">IF($EN24=1,IF(ISNUMBER(EC$4),IF(ABS(INDEX($F$4:$EK$109,MATCH(1,($A$4:$A$109=$EO24)*($B$4:$B$109=$EP24),0),MATCH(FL$2,$F$2:$EK$2,0))-SUM(OFFSET($E24,,MATCH(FL$2,$F$1:$EK$1,0),,4)))&gt;0,INDEX($F$4:$EK$109,MATCH(1,($A$4:$A$109=$EO24)*($B$4:$B$109=$EP24),0),MATCH(FL$2,$F$2:$EK$2,0))-SUM(OFFSET($E24,,MATCH(FL$2,$F$1:$EK$1,0),,4)),""),""),"")</f>
        <v/>
      </c>
      <c r="FM24" t="str" cm="1">
        <f t="array" aca="1" ref="FM24" ca="1">IF($EN24=1,IF(ISNUMBER(ED$4),IF(ABS(INDEX($F$4:$EK$109,MATCH(1,($A$4:$A$109=$EO24)*($B$4:$B$109=$EP24),0),MATCH(FM$2,$F$2:$EK$2,0))-SUM(OFFSET($E24,,MATCH(FM$2,$F$1:$EK$1,0),,4)))&gt;0,INDEX($F$4:$EK$109,MATCH(1,($A$4:$A$109=$EO24)*($B$4:$B$109=$EP24),0),MATCH(FM$2,$F$2:$EK$2,0))-SUM(OFFSET($E24,,MATCH(FM$2,$F$1:$EK$1,0),,4)),""),""),"")</f>
        <v/>
      </c>
      <c r="FN24" t="str" cm="1">
        <f t="array" aca="1" ref="FN24" ca="1">IF($EN24=1,IF(ISNUMBER(EE$4),IF(ABS(INDEX($F$4:$EK$109,MATCH(1,($A$4:$A$109=$EO24)*($B$4:$B$109=$EP24),0),MATCH(FN$2,$F$2:$EK$2,0))-SUM(OFFSET($E24,,MATCH(FN$2,$F$1:$EK$1,0),,4)))&gt;0,INDEX($F$4:$EK$109,MATCH(1,($A$4:$A$109=$EO24)*($B$4:$B$109=$EP24),0),MATCH(FN$2,$F$2:$EK$2,0))-SUM(OFFSET($E24,,MATCH(FN$2,$F$1:$EK$1,0),,4)),""),""),"")</f>
        <v/>
      </c>
      <c r="FO24" t="str" cm="1">
        <f t="array" aca="1" ref="FO24" ca="1">IF($EN24=1,IF(ISNUMBER(EF$4),IF(ABS(INDEX($F$4:$EK$109,MATCH(1,($A$4:$A$109=$EO24)*($B$4:$B$109=$EP24),0),MATCH(FO$2,$F$2:$EK$2,0))-SUM(OFFSET($E24,,MATCH(FO$2,$F$1:$EK$1,0),,4)))&gt;0,INDEX($F$4:$EK$109,MATCH(1,($A$4:$A$109=$EO24)*($B$4:$B$109=$EP24),0),MATCH(FO$2,$F$2:$EK$2,0))-SUM(OFFSET($E24,,MATCH(FO$2,$F$1:$EK$1,0),,4)),""),""),"")</f>
        <v/>
      </c>
      <c r="FP24" t="str" cm="1">
        <f t="array" aca="1" ref="FP24" ca="1">IF($EN24=1,IF(ISNUMBER(EG$4),IF(ABS(INDEX($F$4:$EK$109,MATCH(1,($A$4:$A$109=$EO24)*($B$4:$B$109=$EP24),0),MATCH(FP$2,$F$2:$EK$2,0))-SUM(OFFSET($E24,,MATCH(FP$2,$F$1:$EK$1,0),,4)))&gt;0,INDEX($F$4:$EK$109,MATCH(1,($A$4:$A$109=$EO24)*($B$4:$B$109=$EP24),0),MATCH(FP$2,$F$2:$EK$2,0))-SUM(OFFSET($E24,,MATCH(FP$2,$F$1:$EK$1,0),,4)),""),""),"")</f>
        <v/>
      </c>
      <c r="FQ24" t="str" cm="1">
        <f t="array" aca="1" ref="FQ24" ca="1">IF($EN24=1,IF(ISNUMBER(EH$4),IF(ABS(INDEX($F$4:$EK$109,MATCH(1,($A$4:$A$109=$EO24)*($B$4:$B$109=$EP24),0),MATCH(FQ$2,$F$2:$EK$2,0))-SUM(OFFSET($E24,,MATCH(FQ$2,$F$1:$EK$1,0),,4)))&gt;0,INDEX($F$4:$EK$109,MATCH(1,($A$4:$A$109=$EO24)*($B$4:$B$109=$EP24),0),MATCH(FQ$2,$F$2:$EK$2,0))-SUM(OFFSET($E24,,MATCH(FQ$2,$F$1:$EK$1,0),,4)),""),""),"")</f>
        <v/>
      </c>
      <c r="FR24" t="str" cm="1">
        <f t="array" aca="1" ref="FR24" ca="1">IF($EN24=1,IF(ISNUMBER(EI$4),IF(ABS(INDEX($F$4:$EK$109,MATCH(1,($A$4:$A$109=$EO24)*($B$4:$B$109=$EP24),0),MATCH(FR$2,$F$2:$EK$2,0))-SUM(OFFSET($E24,,MATCH(FR$2,$F$1:$EK$1,0),,4)))&gt;0,INDEX($F$4:$EK$109,MATCH(1,($A$4:$A$109=$EO24)*($B$4:$B$109=$EP24),0),MATCH(FR$2,$F$2:$EK$2,0))-SUM(OFFSET($E24,,MATCH(FR$2,$F$1:$EK$1,0),,4)),""),""),"")</f>
        <v/>
      </c>
      <c r="FS24" t="str" cm="1">
        <f t="array" aca="1" ref="FS24" ca="1">IF($EN24=1,IF(ISNUMBER(EJ$4),IF(ABS(INDEX($F$4:$EK$109,MATCH(1,($A$4:$A$109=$EO24)*($B$4:$B$109=$EP24),0),MATCH(FS$2,$F$2:$EK$2,0))-SUM(OFFSET($E24,,MATCH(FS$2,$F$1:$EK$1,0),,4)))&gt;0,INDEX($F$4:$EK$109,MATCH(1,($A$4:$A$109=$EO24)*($B$4:$B$109=$EP24),0),MATCH(FS$2,$F$2:$EK$2,0))-SUM(OFFSET($E24,,MATCH(FS$2,$F$1:$EK$1,0),,4)),""),""),"")</f>
        <v/>
      </c>
      <c r="FT24" t="str" cm="1">
        <f t="array" aca="1" ref="FT24" ca="1">IF($EN24=1,IF(ISNUMBER(EK$4),IF(ABS(INDEX($F$4:$EK$109,MATCH(1,($A$4:$A$109=$EO24)*($B$4:$B$109=$EP24),0),MATCH(FT$2,$F$2:$EK$2,0))-SUM(OFFSET($E24,,MATCH(FT$2,$F$1:$EK$1,0),,4)))&gt;0,INDEX($F$4:$EK$109,MATCH(1,($A$4:$A$109=$EO24)*($B$4:$B$109=$EP24),0),MATCH(FT$2,$F$2:$EK$2,0))-SUM(OFFSET($E24,,MATCH(FT$2,$F$1:$EK$1,0),,4)),""),""),"")</f>
        <v/>
      </c>
    </row>
    <row r="25" spans="1:176" x14ac:dyDescent="0.25">
      <c r="A25" t="s">
        <v>132</v>
      </c>
      <c r="B25" t="s">
        <v>152</v>
      </c>
      <c r="EN25">
        <v>1</v>
      </c>
      <c r="EO25" t="str">
        <f t="shared" si="8"/>
        <v>p&amp;l</v>
      </c>
      <c r="EP25" t="str">
        <f t="shared" si="7"/>
        <v>incomeTaxExpense</v>
      </c>
      <c r="ET25" t="str" cm="1">
        <f t="array" aca="1" ref="ET25" ca="1">IF($EN25=1,IF(ISNUMBER(DK$4),IF(ABS(INDEX($F$4:$EK$109,MATCH(1,($A$4:$A$109=$EO25)*($B$4:$B$109=$EP25),0),MATCH(ET$2,$F$2:$EK$2,0))-SUM(OFFSET($E25,,MATCH(ET$2,$F$1:$EK$1,0),,4)))&gt;0,INDEX($F$4:$EK$109,MATCH(1,($A$4:$A$109=$EO25)*($B$4:$B$109=$EP25),0),MATCH(ET$2,$F$2:$EK$2,0))-SUM(OFFSET($E25,,MATCH(ET$2,$F$1:$EK$1,0),,4)),""),""),"")</f>
        <v/>
      </c>
      <c r="EU25" t="str" cm="1">
        <f t="array" aca="1" ref="EU25" ca="1">IF($EN25=1,IF(ISNUMBER(DL$4),IF(ABS(INDEX($F$4:$EK$109,MATCH(1,($A$4:$A$109=$EO25)*($B$4:$B$109=$EP25),0),MATCH(EU$2,$F$2:$EK$2,0))-SUM(OFFSET($E25,,MATCH(EU$2,$F$1:$EK$1,0),,4)))&gt;0,INDEX($F$4:$EK$109,MATCH(1,($A$4:$A$109=$EO25)*($B$4:$B$109=$EP25),0),MATCH(EU$2,$F$2:$EK$2,0))-SUM(OFFSET($E25,,MATCH(EU$2,$F$1:$EK$1,0),,4)),""),""),"")</f>
        <v/>
      </c>
      <c r="EV25" t="str" cm="1">
        <f t="array" aca="1" ref="EV25" ca="1">IF($EN25=1,IF(ISNUMBER(DM$4),IF(ABS(INDEX($F$4:$EK$109,MATCH(1,($A$4:$A$109=$EO25)*($B$4:$B$109=$EP25),0),MATCH(EV$2,$F$2:$EK$2,0))-SUM(OFFSET($E25,,MATCH(EV$2,$F$1:$EK$1,0),,4)))&gt;0,INDEX($F$4:$EK$109,MATCH(1,($A$4:$A$109=$EO25)*($B$4:$B$109=$EP25),0),MATCH(EV$2,$F$2:$EK$2,0))-SUM(OFFSET($E25,,MATCH(EV$2,$F$1:$EK$1,0),,4)),""),""),"")</f>
        <v/>
      </c>
      <c r="EW25" t="str" cm="1">
        <f t="array" aca="1" ref="EW25" ca="1">IF($EN25=1,IF(ISNUMBER(DN$4),IF(ABS(INDEX($F$4:$EK$109,MATCH(1,($A$4:$A$109=$EO25)*($B$4:$B$109=$EP25),0),MATCH(EW$2,$F$2:$EK$2,0))-SUM(OFFSET($E25,,MATCH(EW$2,$F$1:$EK$1,0),,4)))&gt;0,INDEX($F$4:$EK$109,MATCH(1,($A$4:$A$109=$EO25)*($B$4:$B$109=$EP25),0),MATCH(EW$2,$F$2:$EK$2,0))-SUM(OFFSET($E25,,MATCH(EW$2,$F$1:$EK$1,0),,4)),""),""),"")</f>
        <v/>
      </c>
      <c r="EX25" t="str" cm="1">
        <f t="array" aca="1" ref="EX25" ca="1">IF($EN25=1,IF(ISNUMBER(DO$4),IF(ABS(INDEX($F$4:$EK$109,MATCH(1,($A$4:$A$109=$EO25)*($B$4:$B$109=$EP25),0),MATCH(EX$2,$F$2:$EK$2,0))-SUM(OFFSET($E25,,MATCH(EX$2,$F$1:$EK$1,0),,4)))&gt;0,INDEX($F$4:$EK$109,MATCH(1,($A$4:$A$109=$EO25)*($B$4:$B$109=$EP25),0),MATCH(EX$2,$F$2:$EK$2,0))-SUM(OFFSET($E25,,MATCH(EX$2,$F$1:$EK$1,0),,4)),""),""),"")</f>
        <v/>
      </c>
      <c r="EY25" t="str" cm="1">
        <f t="array" aca="1" ref="EY25" ca="1">IF($EN25=1,IF(ISNUMBER(DP$4),IF(ABS(INDEX($F$4:$EK$109,MATCH(1,($A$4:$A$109=$EO25)*($B$4:$B$109=$EP25),0),MATCH(EY$2,$F$2:$EK$2,0))-SUM(OFFSET($E25,,MATCH(EY$2,$F$1:$EK$1,0),,4)))&gt;0,INDEX($F$4:$EK$109,MATCH(1,($A$4:$A$109=$EO25)*($B$4:$B$109=$EP25),0),MATCH(EY$2,$F$2:$EK$2,0))-SUM(OFFSET($E25,,MATCH(EY$2,$F$1:$EK$1,0),,4)),""),""),"")</f>
        <v/>
      </c>
      <c r="EZ25" t="str" cm="1">
        <f t="array" aca="1" ref="EZ25" ca="1">IF($EN25=1,IF(ISNUMBER(DQ$4),IF(ABS(INDEX($F$4:$EK$109,MATCH(1,($A$4:$A$109=$EO25)*($B$4:$B$109=$EP25),0),MATCH(EZ$2,$F$2:$EK$2,0))-SUM(OFFSET($E25,,MATCH(EZ$2,$F$1:$EK$1,0),,4)))&gt;0,INDEX($F$4:$EK$109,MATCH(1,($A$4:$A$109=$EO25)*($B$4:$B$109=$EP25),0),MATCH(EZ$2,$F$2:$EK$2,0))-SUM(OFFSET($E25,,MATCH(EZ$2,$F$1:$EK$1,0),,4)),""),""),"")</f>
        <v/>
      </c>
      <c r="FA25" t="str" cm="1">
        <f t="array" aca="1" ref="FA25" ca="1">IF($EN25=1,IF(ISNUMBER(DR$4),IF(ABS(INDEX($F$4:$EK$109,MATCH(1,($A$4:$A$109=$EO25)*($B$4:$B$109=$EP25),0),MATCH(FA$2,$F$2:$EK$2,0))-SUM(OFFSET($E25,,MATCH(FA$2,$F$1:$EK$1,0),,4)))&gt;0,INDEX($F$4:$EK$109,MATCH(1,($A$4:$A$109=$EO25)*($B$4:$B$109=$EP25),0),MATCH(FA$2,$F$2:$EK$2,0))-SUM(OFFSET($E25,,MATCH(FA$2,$F$1:$EK$1,0),,4)),""),""),"")</f>
        <v/>
      </c>
      <c r="FB25" t="str" cm="1">
        <f t="array" aca="1" ref="FB25" ca="1">IF($EN25=1,IF(ISNUMBER(DS$4),IF(ABS(INDEX($F$4:$EK$109,MATCH(1,($A$4:$A$109=$EO25)*($B$4:$B$109=$EP25),0),MATCH(FB$2,$F$2:$EK$2,0))-SUM(OFFSET($E25,,MATCH(FB$2,$F$1:$EK$1,0),,4)))&gt;0,INDEX($F$4:$EK$109,MATCH(1,($A$4:$A$109=$EO25)*($B$4:$B$109=$EP25),0),MATCH(FB$2,$F$2:$EK$2,0))-SUM(OFFSET($E25,,MATCH(FB$2,$F$1:$EK$1,0),,4)),""),""),"")</f>
        <v/>
      </c>
      <c r="FC25" t="str" cm="1">
        <f t="array" aca="1" ref="FC25" ca="1">IF($EN25=1,IF(ISNUMBER(DT$4),IF(ABS(INDEX($F$4:$EK$109,MATCH(1,($A$4:$A$109=$EO25)*($B$4:$B$109=$EP25),0),MATCH(FC$2,$F$2:$EK$2,0))-SUM(OFFSET($E25,,MATCH(FC$2,$F$1:$EK$1,0),,4)))&gt;0,INDEX($F$4:$EK$109,MATCH(1,($A$4:$A$109=$EO25)*($B$4:$B$109=$EP25),0),MATCH(FC$2,$F$2:$EK$2,0))-SUM(OFFSET($E25,,MATCH(FC$2,$F$1:$EK$1,0),,4)),""),""),"")</f>
        <v/>
      </c>
      <c r="FD25" t="str" cm="1">
        <f t="array" aca="1" ref="FD25" ca="1">IF($EN25=1,IF(ISNUMBER(DU$4),IF(ABS(INDEX($F$4:$EK$109,MATCH(1,($A$4:$A$109=$EO25)*($B$4:$B$109=$EP25),0),MATCH(FD$2,$F$2:$EK$2,0))-SUM(OFFSET($E25,,MATCH(FD$2,$F$1:$EK$1,0),,4)))&gt;0,INDEX($F$4:$EK$109,MATCH(1,($A$4:$A$109=$EO25)*($B$4:$B$109=$EP25),0),MATCH(FD$2,$F$2:$EK$2,0))-SUM(OFFSET($E25,,MATCH(FD$2,$F$1:$EK$1,0),,4)),""),""),"")</f>
        <v/>
      </c>
      <c r="FE25" t="str" cm="1">
        <f t="array" aca="1" ref="FE25" ca="1">IF($EN25=1,IF(ISNUMBER(DV$4),IF(ABS(INDEX($F$4:$EK$109,MATCH(1,($A$4:$A$109=$EO25)*($B$4:$B$109=$EP25),0),MATCH(FE$2,$F$2:$EK$2,0))-SUM(OFFSET($E25,,MATCH(FE$2,$F$1:$EK$1,0),,4)))&gt;0,INDEX($F$4:$EK$109,MATCH(1,($A$4:$A$109=$EO25)*($B$4:$B$109=$EP25),0),MATCH(FE$2,$F$2:$EK$2,0))-SUM(OFFSET($E25,,MATCH(FE$2,$F$1:$EK$1,0),,4)),""),""),"")</f>
        <v/>
      </c>
      <c r="FF25" t="str" cm="1">
        <f t="array" aca="1" ref="FF25" ca="1">IF($EN25=1,IF(ISNUMBER(DW$4),IF(ABS(INDEX($F$4:$EK$109,MATCH(1,($A$4:$A$109=$EO25)*($B$4:$B$109=$EP25),0),MATCH(FF$2,$F$2:$EK$2,0))-SUM(OFFSET($E25,,MATCH(FF$2,$F$1:$EK$1,0),,4)))&gt;0,INDEX($F$4:$EK$109,MATCH(1,($A$4:$A$109=$EO25)*($B$4:$B$109=$EP25),0),MATCH(FF$2,$F$2:$EK$2,0))-SUM(OFFSET($E25,,MATCH(FF$2,$F$1:$EK$1,0),,4)),""),""),"")</f>
        <v/>
      </c>
      <c r="FG25" t="str" cm="1">
        <f t="array" aca="1" ref="FG25" ca="1">IF($EN25=1,IF(ISNUMBER(DX$4),IF(ABS(INDEX($F$4:$EK$109,MATCH(1,($A$4:$A$109=$EO25)*($B$4:$B$109=$EP25),0),MATCH(FG$2,$F$2:$EK$2,0))-SUM(OFFSET($E25,,MATCH(FG$2,$F$1:$EK$1,0),,4)))&gt;0,INDEX($F$4:$EK$109,MATCH(1,($A$4:$A$109=$EO25)*($B$4:$B$109=$EP25),0),MATCH(FG$2,$F$2:$EK$2,0))-SUM(OFFSET($E25,,MATCH(FG$2,$F$1:$EK$1,0),,4)),""),""),"")</f>
        <v/>
      </c>
      <c r="FH25" t="str" cm="1">
        <f t="array" aca="1" ref="FH25" ca="1">IF($EN25=1,IF(ISNUMBER(DY$4),IF(ABS(INDEX($F$4:$EK$109,MATCH(1,($A$4:$A$109=$EO25)*($B$4:$B$109=$EP25),0),MATCH(FH$2,$F$2:$EK$2,0))-SUM(OFFSET($E25,,MATCH(FH$2,$F$1:$EK$1,0),,4)))&gt;0,INDEX($F$4:$EK$109,MATCH(1,($A$4:$A$109=$EO25)*($B$4:$B$109=$EP25),0),MATCH(FH$2,$F$2:$EK$2,0))-SUM(OFFSET($E25,,MATCH(FH$2,$F$1:$EK$1,0),,4)),""),""),"")</f>
        <v/>
      </c>
      <c r="FI25" t="str" cm="1">
        <f t="array" aca="1" ref="FI25" ca="1">IF($EN25=1,IF(ISNUMBER(DZ$4),IF(ABS(INDEX($F$4:$EK$109,MATCH(1,($A$4:$A$109=$EO25)*($B$4:$B$109=$EP25),0),MATCH(FI$2,$F$2:$EK$2,0))-SUM(OFFSET($E25,,MATCH(FI$2,$F$1:$EK$1,0),,4)))&gt;0,INDEX($F$4:$EK$109,MATCH(1,($A$4:$A$109=$EO25)*($B$4:$B$109=$EP25),0),MATCH(FI$2,$F$2:$EK$2,0))-SUM(OFFSET($E25,,MATCH(FI$2,$F$1:$EK$1,0),,4)),""),""),"")</f>
        <v/>
      </c>
      <c r="FJ25" t="str" cm="1">
        <f t="array" aca="1" ref="FJ25" ca="1">IF($EN25=1,IF(ISNUMBER(EA$4),IF(ABS(INDEX($F$4:$EK$109,MATCH(1,($A$4:$A$109=$EO25)*($B$4:$B$109=$EP25),0),MATCH(FJ$2,$F$2:$EK$2,0))-SUM(OFFSET($E25,,MATCH(FJ$2,$F$1:$EK$1,0),,4)))&gt;0,INDEX($F$4:$EK$109,MATCH(1,($A$4:$A$109=$EO25)*($B$4:$B$109=$EP25),0),MATCH(FJ$2,$F$2:$EK$2,0))-SUM(OFFSET($E25,,MATCH(FJ$2,$F$1:$EK$1,0),,4)),""),""),"")</f>
        <v/>
      </c>
      <c r="FK25" t="str" cm="1">
        <f t="array" aca="1" ref="FK25" ca="1">IF($EN25=1,IF(ISNUMBER(EB$4),IF(ABS(INDEX($F$4:$EK$109,MATCH(1,($A$4:$A$109=$EO25)*($B$4:$B$109=$EP25),0),MATCH(FK$2,$F$2:$EK$2,0))-SUM(OFFSET($E25,,MATCH(FK$2,$F$1:$EK$1,0),,4)))&gt;0,INDEX($F$4:$EK$109,MATCH(1,($A$4:$A$109=$EO25)*($B$4:$B$109=$EP25),0),MATCH(FK$2,$F$2:$EK$2,0))-SUM(OFFSET($E25,,MATCH(FK$2,$F$1:$EK$1,0),,4)),""),""),"")</f>
        <v/>
      </c>
      <c r="FL25" t="str" cm="1">
        <f t="array" aca="1" ref="FL25" ca="1">IF($EN25=1,IF(ISNUMBER(EC$4),IF(ABS(INDEX($F$4:$EK$109,MATCH(1,($A$4:$A$109=$EO25)*($B$4:$B$109=$EP25),0),MATCH(FL$2,$F$2:$EK$2,0))-SUM(OFFSET($E25,,MATCH(FL$2,$F$1:$EK$1,0),,4)))&gt;0,INDEX($F$4:$EK$109,MATCH(1,($A$4:$A$109=$EO25)*($B$4:$B$109=$EP25),0),MATCH(FL$2,$F$2:$EK$2,0))-SUM(OFFSET($E25,,MATCH(FL$2,$F$1:$EK$1,0),,4)),""),""),"")</f>
        <v/>
      </c>
      <c r="FM25" t="str" cm="1">
        <f t="array" aca="1" ref="FM25" ca="1">IF($EN25=1,IF(ISNUMBER(ED$4),IF(ABS(INDEX($F$4:$EK$109,MATCH(1,($A$4:$A$109=$EO25)*($B$4:$B$109=$EP25),0),MATCH(FM$2,$F$2:$EK$2,0))-SUM(OFFSET($E25,,MATCH(FM$2,$F$1:$EK$1,0),,4)))&gt;0,INDEX($F$4:$EK$109,MATCH(1,($A$4:$A$109=$EO25)*($B$4:$B$109=$EP25),0),MATCH(FM$2,$F$2:$EK$2,0))-SUM(OFFSET($E25,,MATCH(FM$2,$F$1:$EK$1,0),,4)),""),""),"")</f>
        <v/>
      </c>
      <c r="FN25" t="str" cm="1">
        <f t="array" aca="1" ref="FN25" ca="1">IF($EN25=1,IF(ISNUMBER(EE$4),IF(ABS(INDEX($F$4:$EK$109,MATCH(1,($A$4:$A$109=$EO25)*($B$4:$B$109=$EP25),0),MATCH(FN$2,$F$2:$EK$2,0))-SUM(OFFSET($E25,,MATCH(FN$2,$F$1:$EK$1,0),,4)))&gt;0,INDEX($F$4:$EK$109,MATCH(1,($A$4:$A$109=$EO25)*($B$4:$B$109=$EP25),0),MATCH(FN$2,$F$2:$EK$2,0))-SUM(OFFSET($E25,,MATCH(FN$2,$F$1:$EK$1,0),,4)),""),""),"")</f>
        <v/>
      </c>
      <c r="FO25" t="str" cm="1">
        <f t="array" aca="1" ref="FO25" ca="1">IF($EN25=1,IF(ISNUMBER(EF$4),IF(ABS(INDEX($F$4:$EK$109,MATCH(1,($A$4:$A$109=$EO25)*($B$4:$B$109=$EP25),0),MATCH(FO$2,$F$2:$EK$2,0))-SUM(OFFSET($E25,,MATCH(FO$2,$F$1:$EK$1,0),,4)))&gt;0,INDEX($F$4:$EK$109,MATCH(1,($A$4:$A$109=$EO25)*($B$4:$B$109=$EP25),0),MATCH(FO$2,$F$2:$EK$2,0))-SUM(OFFSET($E25,,MATCH(FO$2,$F$1:$EK$1,0),,4)),""),""),"")</f>
        <v/>
      </c>
      <c r="FP25" t="str" cm="1">
        <f t="array" aca="1" ref="FP25" ca="1">IF($EN25=1,IF(ISNUMBER(EG$4),IF(ABS(INDEX($F$4:$EK$109,MATCH(1,($A$4:$A$109=$EO25)*($B$4:$B$109=$EP25),0),MATCH(FP$2,$F$2:$EK$2,0))-SUM(OFFSET($E25,,MATCH(FP$2,$F$1:$EK$1,0),,4)))&gt;0,INDEX($F$4:$EK$109,MATCH(1,($A$4:$A$109=$EO25)*($B$4:$B$109=$EP25),0),MATCH(FP$2,$F$2:$EK$2,0))-SUM(OFFSET($E25,,MATCH(FP$2,$F$1:$EK$1,0),,4)),""),""),"")</f>
        <v/>
      </c>
      <c r="FQ25" t="str" cm="1">
        <f t="array" aca="1" ref="FQ25" ca="1">IF($EN25=1,IF(ISNUMBER(EH$4),IF(ABS(INDEX($F$4:$EK$109,MATCH(1,($A$4:$A$109=$EO25)*($B$4:$B$109=$EP25),0),MATCH(FQ$2,$F$2:$EK$2,0))-SUM(OFFSET($E25,,MATCH(FQ$2,$F$1:$EK$1,0),,4)))&gt;0,INDEX($F$4:$EK$109,MATCH(1,($A$4:$A$109=$EO25)*($B$4:$B$109=$EP25),0),MATCH(FQ$2,$F$2:$EK$2,0))-SUM(OFFSET($E25,,MATCH(FQ$2,$F$1:$EK$1,0),,4)),""),""),"")</f>
        <v/>
      </c>
      <c r="FR25" t="str" cm="1">
        <f t="array" aca="1" ref="FR25" ca="1">IF($EN25=1,IF(ISNUMBER(EI$4),IF(ABS(INDEX($F$4:$EK$109,MATCH(1,($A$4:$A$109=$EO25)*($B$4:$B$109=$EP25),0),MATCH(FR$2,$F$2:$EK$2,0))-SUM(OFFSET($E25,,MATCH(FR$2,$F$1:$EK$1,0),,4)))&gt;0,INDEX($F$4:$EK$109,MATCH(1,($A$4:$A$109=$EO25)*($B$4:$B$109=$EP25),0),MATCH(FR$2,$F$2:$EK$2,0))-SUM(OFFSET($E25,,MATCH(FR$2,$F$1:$EK$1,0),,4)),""),""),"")</f>
        <v/>
      </c>
      <c r="FS25" t="str" cm="1">
        <f t="array" aca="1" ref="FS25" ca="1">IF($EN25=1,IF(ISNUMBER(EJ$4),IF(ABS(INDEX($F$4:$EK$109,MATCH(1,($A$4:$A$109=$EO25)*($B$4:$B$109=$EP25),0),MATCH(FS$2,$F$2:$EK$2,0))-SUM(OFFSET($E25,,MATCH(FS$2,$F$1:$EK$1,0),,4)))&gt;0,INDEX($F$4:$EK$109,MATCH(1,($A$4:$A$109=$EO25)*($B$4:$B$109=$EP25),0),MATCH(FS$2,$F$2:$EK$2,0))-SUM(OFFSET($E25,,MATCH(FS$2,$F$1:$EK$1,0),,4)),""),""),"")</f>
        <v/>
      </c>
      <c r="FT25" t="str" cm="1">
        <f t="array" aca="1" ref="FT25" ca="1">IF($EN25=1,IF(ISNUMBER(EK$4),IF(ABS(INDEX($F$4:$EK$109,MATCH(1,($A$4:$A$109=$EO25)*($B$4:$B$109=$EP25),0),MATCH(FT$2,$F$2:$EK$2,0))-SUM(OFFSET($E25,,MATCH(FT$2,$F$1:$EK$1,0),,4)))&gt;0,INDEX($F$4:$EK$109,MATCH(1,($A$4:$A$109=$EO25)*($B$4:$B$109=$EP25),0),MATCH(FT$2,$F$2:$EK$2,0))-SUM(OFFSET($E25,,MATCH(FT$2,$F$1:$EK$1,0),,4)),""),""),"")</f>
        <v/>
      </c>
    </row>
    <row r="26" spans="1:176" x14ac:dyDescent="0.25">
      <c r="A26" t="s">
        <v>132</v>
      </c>
      <c r="B26" t="s">
        <v>153</v>
      </c>
      <c r="EN26">
        <v>1</v>
      </c>
      <c r="EO26" t="str">
        <f t="shared" si="8"/>
        <v>p&amp;l</v>
      </c>
      <c r="EP26" t="str">
        <f t="shared" si="7"/>
        <v>netIncome</v>
      </c>
      <c r="ET26" t="str" cm="1">
        <f t="array" aca="1" ref="ET26" ca="1">IF($EN26=1,IF(ISNUMBER(DK$4),IF(ABS(INDEX($F$4:$EK$109,MATCH(1,($A$4:$A$109=$EO26)*($B$4:$B$109=$EP26),0),MATCH(ET$2,$F$2:$EK$2,0))-SUM(OFFSET($E26,,MATCH(ET$2,$F$1:$EK$1,0),,4)))&gt;0,INDEX($F$4:$EK$109,MATCH(1,($A$4:$A$109=$EO26)*($B$4:$B$109=$EP26),0),MATCH(ET$2,$F$2:$EK$2,0))-SUM(OFFSET($E26,,MATCH(ET$2,$F$1:$EK$1,0),,4)),""),""),"")</f>
        <v/>
      </c>
      <c r="EU26" t="str" cm="1">
        <f t="array" aca="1" ref="EU26" ca="1">IF($EN26=1,IF(ISNUMBER(DL$4),IF(ABS(INDEX($F$4:$EK$109,MATCH(1,($A$4:$A$109=$EO26)*($B$4:$B$109=$EP26),0),MATCH(EU$2,$F$2:$EK$2,0))-SUM(OFFSET($E26,,MATCH(EU$2,$F$1:$EK$1,0),,4)))&gt;0,INDEX($F$4:$EK$109,MATCH(1,($A$4:$A$109=$EO26)*($B$4:$B$109=$EP26),0),MATCH(EU$2,$F$2:$EK$2,0))-SUM(OFFSET($E26,,MATCH(EU$2,$F$1:$EK$1,0),,4)),""),""),"")</f>
        <v/>
      </c>
      <c r="EV26" t="str" cm="1">
        <f t="array" aca="1" ref="EV26" ca="1">IF($EN26=1,IF(ISNUMBER(DM$4),IF(ABS(INDEX($F$4:$EK$109,MATCH(1,($A$4:$A$109=$EO26)*($B$4:$B$109=$EP26),0),MATCH(EV$2,$F$2:$EK$2,0))-SUM(OFFSET($E26,,MATCH(EV$2,$F$1:$EK$1,0),,4)))&gt;0,INDEX($F$4:$EK$109,MATCH(1,($A$4:$A$109=$EO26)*($B$4:$B$109=$EP26),0),MATCH(EV$2,$F$2:$EK$2,0))-SUM(OFFSET($E26,,MATCH(EV$2,$F$1:$EK$1,0),,4)),""),""),"")</f>
        <v/>
      </c>
      <c r="EW26" t="str" cm="1">
        <f t="array" aca="1" ref="EW26" ca="1">IF($EN26=1,IF(ISNUMBER(DN$4),IF(ABS(INDEX($F$4:$EK$109,MATCH(1,($A$4:$A$109=$EO26)*($B$4:$B$109=$EP26),0),MATCH(EW$2,$F$2:$EK$2,0))-SUM(OFFSET($E26,,MATCH(EW$2,$F$1:$EK$1,0),,4)))&gt;0,INDEX($F$4:$EK$109,MATCH(1,($A$4:$A$109=$EO26)*($B$4:$B$109=$EP26),0),MATCH(EW$2,$F$2:$EK$2,0))-SUM(OFFSET($E26,,MATCH(EW$2,$F$1:$EK$1,0),,4)),""),""),"")</f>
        <v/>
      </c>
      <c r="EX26" t="str" cm="1">
        <f t="array" aca="1" ref="EX26" ca="1">IF($EN26=1,IF(ISNUMBER(DO$4),IF(ABS(INDEX($F$4:$EK$109,MATCH(1,($A$4:$A$109=$EO26)*($B$4:$B$109=$EP26),0),MATCH(EX$2,$F$2:$EK$2,0))-SUM(OFFSET($E26,,MATCH(EX$2,$F$1:$EK$1,0),,4)))&gt;0,INDEX($F$4:$EK$109,MATCH(1,($A$4:$A$109=$EO26)*($B$4:$B$109=$EP26),0),MATCH(EX$2,$F$2:$EK$2,0))-SUM(OFFSET($E26,,MATCH(EX$2,$F$1:$EK$1,0),,4)),""),""),"")</f>
        <v/>
      </c>
      <c r="EY26" t="str" cm="1">
        <f t="array" aca="1" ref="EY26" ca="1">IF($EN26=1,IF(ISNUMBER(DP$4),IF(ABS(INDEX($F$4:$EK$109,MATCH(1,($A$4:$A$109=$EO26)*($B$4:$B$109=$EP26),0),MATCH(EY$2,$F$2:$EK$2,0))-SUM(OFFSET($E26,,MATCH(EY$2,$F$1:$EK$1,0),,4)))&gt;0,INDEX($F$4:$EK$109,MATCH(1,($A$4:$A$109=$EO26)*($B$4:$B$109=$EP26),0),MATCH(EY$2,$F$2:$EK$2,0))-SUM(OFFSET($E26,,MATCH(EY$2,$F$1:$EK$1,0),,4)),""),""),"")</f>
        <v/>
      </c>
      <c r="EZ26" t="str" cm="1">
        <f t="array" aca="1" ref="EZ26" ca="1">IF($EN26=1,IF(ISNUMBER(DQ$4),IF(ABS(INDEX($F$4:$EK$109,MATCH(1,($A$4:$A$109=$EO26)*($B$4:$B$109=$EP26),0),MATCH(EZ$2,$F$2:$EK$2,0))-SUM(OFFSET($E26,,MATCH(EZ$2,$F$1:$EK$1,0),,4)))&gt;0,INDEX($F$4:$EK$109,MATCH(1,($A$4:$A$109=$EO26)*($B$4:$B$109=$EP26),0),MATCH(EZ$2,$F$2:$EK$2,0))-SUM(OFFSET($E26,,MATCH(EZ$2,$F$1:$EK$1,0),,4)),""),""),"")</f>
        <v/>
      </c>
      <c r="FA26" t="str" cm="1">
        <f t="array" aca="1" ref="FA26" ca="1">IF($EN26=1,IF(ISNUMBER(DR$4),IF(ABS(INDEX($F$4:$EK$109,MATCH(1,($A$4:$A$109=$EO26)*($B$4:$B$109=$EP26),0),MATCH(FA$2,$F$2:$EK$2,0))-SUM(OFFSET($E26,,MATCH(FA$2,$F$1:$EK$1,0),,4)))&gt;0,INDEX($F$4:$EK$109,MATCH(1,($A$4:$A$109=$EO26)*($B$4:$B$109=$EP26),0),MATCH(FA$2,$F$2:$EK$2,0))-SUM(OFFSET($E26,,MATCH(FA$2,$F$1:$EK$1,0),,4)),""),""),"")</f>
        <v/>
      </c>
      <c r="FB26" t="str" cm="1">
        <f t="array" aca="1" ref="FB26" ca="1">IF($EN26=1,IF(ISNUMBER(DS$4),IF(ABS(INDEX($F$4:$EK$109,MATCH(1,($A$4:$A$109=$EO26)*($B$4:$B$109=$EP26),0),MATCH(FB$2,$F$2:$EK$2,0))-SUM(OFFSET($E26,,MATCH(FB$2,$F$1:$EK$1,0),,4)))&gt;0,INDEX($F$4:$EK$109,MATCH(1,($A$4:$A$109=$EO26)*($B$4:$B$109=$EP26),0),MATCH(FB$2,$F$2:$EK$2,0))-SUM(OFFSET($E26,,MATCH(FB$2,$F$1:$EK$1,0),,4)),""),""),"")</f>
        <v/>
      </c>
      <c r="FC26" t="str" cm="1">
        <f t="array" aca="1" ref="FC26" ca="1">IF($EN26=1,IF(ISNUMBER(DT$4),IF(ABS(INDEX($F$4:$EK$109,MATCH(1,($A$4:$A$109=$EO26)*($B$4:$B$109=$EP26),0),MATCH(FC$2,$F$2:$EK$2,0))-SUM(OFFSET($E26,,MATCH(FC$2,$F$1:$EK$1,0),,4)))&gt;0,INDEX($F$4:$EK$109,MATCH(1,($A$4:$A$109=$EO26)*($B$4:$B$109=$EP26),0),MATCH(FC$2,$F$2:$EK$2,0))-SUM(OFFSET($E26,,MATCH(FC$2,$F$1:$EK$1,0),,4)),""),""),"")</f>
        <v/>
      </c>
      <c r="FD26" t="str" cm="1">
        <f t="array" aca="1" ref="FD26" ca="1">IF($EN26=1,IF(ISNUMBER(DU$4),IF(ABS(INDEX($F$4:$EK$109,MATCH(1,($A$4:$A$109=$EO26)*($B$4:$B$109=$EP26),0),MATCH(FD$2,$F$2:$EK$2,0))-SUM(OFFSET($E26,,MATCH(FD$2,$F$1:$EK$1,0),,4)))&gt;0,INDEX($F$4:$EK$109,MATCH(1,($A$4:$A$109=$EO26)*($B$4:$B$109=$EP26),0),MATCH(FD$2,$F$2:$EK$2,0))-SUM(OFFSET($E26,,MATCH(FD$2,$F$1:$EK$1,0),,4)),""),""),"")</f>
        <v/>
      </c>
      <c r="FE26" t="str" cm="1">
        <f t="array" aca="1" ref="FE26" ca="1">IF($EN26=1,IF(ISNUMBER(DV$4),IF(ABS(INDEX($F$4:$EK$109,MATCH(1,($A$4:$A$109=$EO26)*($B$4:$B$109=$EP26),0),MATCH(FE$2,$F$2:$EK$2,0))-SUM(OFFSET($E26,,MATCH(FE$2,$F$1:$EK$1,0),,4)))&gt;0,INDEX($F$4:$EK$109,MATCH(1,($A$4:$A$109=$EO26)*($B$4:$B$109=$EP26),0),MATCH(FE$2,$F$2:$EK$2,0))-SUM(OFFSET($E26,,MATCH(FE$2,$F$1:$EK$1,0),,4)),""),""),"")</f>
        <v/>
      </c>
      <c r="FF26" t="str" cm="1">
        <f t="array" aca="1" ref="FF26" ca="1">IF($EN26=1,IF(ISNUMBER(DW$4),IF(ABS(INDEX($F$4:$EK$109,MATCH(1,($A$4:$A$109=$EO26)*($B$4:$B$109=$EP26),0),MATCH(FF$2,$F$2:$EK$2,0))-SUM(OFFSET($E26,,MATCH(FF$2,$F$1:$EK$1,0),,4)))&gt;0,INDEX($F$4:$EK$109,MATCH(1,($A$4:$A$109=$EO26)*($B$4:$B$109=$EP26),0),MATCH(FF$2,$F$2:$EK$2,0))-SUM(OFFSET($E26,,MATCH(FF$2,$F$1:$EK$1,0),,4)),""),""),"")</f>
        <v/>
      </c>
      <c r="FG26" t="str" cm="1">
        <f t="array" aca="1" ref="FG26" ca="1">IF($EN26=1,IF(ISNUMBER(DX$4),IF(ABS(INDEX($F$4:$EK$109,MATCH(1,($A$4:$A$109=$EO26)*($B$4:$B$109=$EP26),0),MATCH(FG$2,$F$2:$EK$2,0))-SUM(OFFSET($E26,,MATCH(FG$2,$F$1:$EK$1,0),,4)))&gt;0,INDEX($F$4:$EK$109,MATCH(1,($A$4:$A$109=$EO26)*($B$4:$B$109=$EP26),0),MATCH(FG$2,$F$2:$EK$2,0))-SUM(OFFSET($E26,,MATCH(FG$2,$F$1:$EK$1,0),,4)),""),""),"")</f>
        <v/>
      </c>
      <c r="FH26" t="str" cm="1">
        <f t="array" aca="1" ref="FH26" ca="1">IF($EN26=1,IF(ISNUMBER(DY$4),IF(ABS(INDEX($F$4:$EK$109,MATCH(1,($A$4:$A$109=$EO26)*($B$4:$B$109=$EP26),0),MATCH(FH$2,$F$2:$EK$2,0))-SUM(OFFSET($E26,,MATCH(FH$2,$F$1:$EK$1,0),,4)))&gt;0,INDEX($F$4:$EK$109,MATCH(1,($A$4:$A$109=$EO26)*($B$4:$B$109=$EP26),0),MATCH(FH$2,$F$2:$EK$2,0))-SUM(OFFSET($E26,,MATCH(FH$2,$F$1:$EK$1,0),,4)),""),""),"")</f>
        <v/>
      </c>
      <c r="FI26" t="str" cm="1">
        <f t="array" aca="1" ref="FI26" ca="1">IF($EN26=1,IF(ISNUMBER(DZ$4),IF(ABS(INDEX($F$4:$EK$109,MATCH(1,($A$4:$A$109=$EO26)*($B$4:$B$109=$EP26),0),MATCH(FI$2,$F$2:$EK$2,0))-SUM(OFFSET($E26,,MATCH(FI$2,$F$1:$EK$1,0),,4)))&gt;0,INDEX($F$4:$EK$109,MATCH(1,($A$4:$A$109=$EO26)*($B$4:$B$109=$EP26),0),MATCH(FI$2,$F$2:$EK$2,0))-SUM(OFFSET($E26,,MATCH(FI$2,$F$1:$EK$1,0),,4)),""),""),"")</f>
        <v/>
      </c>
      <c r="FJ26" t="str" cm="1">
        <f t="array" aca="1" ref="FJ26" ca="1">IF($EN26=1,IF(ISNUMBER(EA$4),IF(ABS(INDEX($F$4:$EK$109,MATCH(1,($A$4:$A$109=$EO26)*($B$4:$B$109=$EP26),0),MATCH(FJ$2,$F$2:$EK$2,0))-SUM(OFFSET($E26,,MATCH(FJ$2,$F$1:$EK$1,0),,4)))&gt;0,INDEX($F$4:$EK$109,MATCH(1,($A$4:$A$109=$EO26)*($B$4:$B$109=$EP26),0),MATCH(FJ$2,$F$2:$EK$2,0))-SUM(OFFSET($E26,,MATCH(FJ$2,$F$1:$EK$1,0),,4)),""),""),"")</f>
        <v/>
      </c>
      <c r="FK26" t="str" cm="1">
        <f t="array" aca="1" ref="FK26" ca="1">IF($EN26=1,IF(ISNUMBER(EB$4),IF(ABS(INDEX($F$4:$EK$109,MATCH(1,($A$4:$A$109=$EO26)*($B$4:$B$109=$EP26),0),MATCH(FK$2,$F$2:$EK$2,0))-SUM(OFFSET($E26,,MATCH(FK$2,$F$1:$EK$1,0),,4)))&gt;0,INDEX($F$4:$EK$109,MATCH(1,($A$4:$A$109=$EO26)*($B$4:$B$109=$EP26),0),MATCH(FK$2,$F$2:$EK$2,0))-SUM(OFFSET($E26,,MATCH(FK$2,$F$1:$EK$1,0),,4)),""),""),"")</f>
        <v/>
      </c>
      <c r="FL26" t="str" cm="1">
        <f t="array" aca="1" ref="FL26" ca="1">IF($EN26=1,IF(ISNUMBER(EC$4),IF(ABS(INDEX($F$4:$EK$109,MATCH(1,($A$4:$A$109=$EO26)*($B$4:$B$109=$EP26),0),MATCH(FL$2,$F$2:$EK$2,0))-SUM(OFFSET($E26,,MATCH(FL$2,$F$1:$EK$1,0),,4)))&gt;0,INDEX($F$4:$EK$109,MATCH(1,($A$4:$A$109=$EO26)*($B$4:$B$109=$EP26),0),MATCH(FL$2,$F$2:$EK$2,0))-SUM(OFFSET($E26,,MATCH(FL$2,$F$1:$EK$1,0),,4)),""),""),"")</f>
        <v/>
      </c>
      <c r="FM26" t="str" cm="1">
        <f t="array" aca="1" ref="FM26" ca="1">IF($EN26=1,IF(ISNUMBER(ED$4),IF(ABS(INDEX($F$4:$EK$109,MATCH(1,($A$4:$A$109=$EO26)*($B$4:$B$109=$EP26),0),MATCH(FM$2,$F$2:$EK$2,0))-SUM(OFFSET($E26,,MATCH(FM$2,$F$1:$EK$1,0),,4)))&gt;0,INDEX($F$4:$EK$109,MATCH(1,($A$4:$A$109=$EO26)*($B$4:$B$109=$EP26),0),MATCH(FM$2,$F$2:$EK$2,0))-SUM(OFFSET($E26,,MATCH(FM$2,$F$1:$EK$1,0),,4)),""),""),"")</f>
        <v/>
      </c>
      <c r="FN26" t="str" cm="1">
        <f t="array" aca="1" ref="FN26" ca="1">IF($EN26=1,IF(ISNUMBER(EE$4),IF(ABS(INDEX($F$4:$EK$109,MATCH(1,($A$4:$A$109=$EO26)*($B$4:$B$109=$EP26),0),MATCH(FN$2,$F$2:$EK$2,0))-SUM(OFFSET($E26,,MATCH(FN$2,$F$1:$EK$1,0),,4)))&gt;0,INDEX($F$4:$EK$109,MATCH(1,($A$4:$A$109=$EO26)*($B$4:$B$109=$EP26),0),MATCH(FN$2,$F$2:$EK$2,0))-SUM(OFFSET($E26,,MATCH(FN$2,$F$1:$EK$1,0),,4)),""),""),"")</f>
        <v/>
      </c>
      <c r="FO26" t="str" cm="1">
        <f t="array" aca="1" ref="FO26" ca="1">IF($EN26=1,IF(ISNUMBER(EF$4),IF(ABS(INDEX($F$4:$EK$109,MATCH(1,($A$4:$A$109=$EO26)*($B$4:$B$109=$EP26),0),MATCH(FO$2,$F$2:$EK$2,0))-SUM(OFFSET($E26,,MATCH(FO$2,$F$1:$EK$1,0),,4)))&gt;0,INDEX($F$4:$EK$109,MATCH(1,($A$4:$A$109=$EO26)*($B$4:$B$109=$EP26),0),MATCH(FO$2,$F$2:$EK$2,0))-SUM(OFFSET($E26,,MATCH(FO$2,$F$1:$EK$1,0),,4)),""),""),"")</f>
        <v/>
      </c>
      <c r="FP26" t="str" cm="1">
        <f t="array" aca="1" ref="FP26" ca="1">IF($EN26=1,IF(ISNUMBER(EG$4),IF(ABS(INDEX($F$4:$EK$109,MATCH(1,($A$4:$A$109=$EO26)*($B$4:$B$109=$EP26),0),MATCH(FP$2,$F$2:$EK$2,0))-SUM(OFFSET($E26,,MATCH(FP$2,$F$1:$EK$1,0),,4)))&gt;0,INDEX($F$4:$EK$109,MATCH(1,($A$4:$A$109=$EO26)*($B$4:$B$109=$EP26),0),MATCH(FP$2,$F$2:$EK$2,0))-SUM(OFFSET($E26,,MATCH(FP$2,$F$1:$EK$1,0),,4)),""),""),"")</f>
        <v/>
      </c>
      <c r="FQ26" t="str" cm="1">
        <f t="array" aca="1" ref="FQ26" ca="1">IF($EN26=1,IF(ISNUMBER(EH$4),IF(ABS(INDEX($F$4:$EK$109,MATCH(1,($A$4:$A$109=$EO26)*($B$4:$B$109=$EP26),0),MATCH(FQ$2,$F$2:$EK$2,0))-SUM(OFFSET($E26,,MATCH(FQ$2,$F$1:$EK$1,0),,4)))&gt;0,INDEX($F$4:$EK$109,MATCH(1,($A$4:$A$109=$EO26)*($B$4:$B$109=$EP26),0),MATCH(FQ$2,$F$2:$EK$2,0))-SUM(OFFSET($E26,,MATCH(FQ$2,$F$1:$EK$1,0),,4)),""),""),"")</f>
        <v/>
      </c>
      <c r="FR26" t="str" cm="1">
        <f t="array" aca="1" ref="FR26" ca="1">IF($EN26=1,IF(ISNUMBER(EI$4),IF(ABS(INDEX($F$4:$EK$109,MATCH(1,($A$4:$A$109=$EO26)*($B$4:$B$109=$EP26),0),MATCH(FR$2,$F$2:$EK$2,0))-SUM(OFFSET($E26,,MATCH(FR$2,$F$1:$EK$1,0),,4)))&gt;0,INDEX($F$4:$EK$109,MATCH(1,($A$4:$A$109=$EO26)*($B$4:$B$109=$EP26),0),MATCH(FR$2,$F$2:$EK$2,0))-SUM(OFFSET($E26,,MATCH(FR$2,$F$1:$EK$1,0),,4)),""),""),"")</f>
        <v/>
      </c>
      <c r="FS26" t="str" cm="1">
        <f t="array" aca="1" ref="FS26" ca="1">IF($EN26=1,IF(ISNUMBER(EJ$4),IF(ABS(INDEX($F$4:$EK$109,MATCH(1,($A$4:$A$109=$EO26)*($B$4:$B$109=$EP26),0),MATCH(FS$2,$F$2:$EK$2,0))-SUM(OFFSET($E26,,MATCH(FS$2,$F$1:$EK$1,0),,4)))&gt;0,INDEX($F$4:$EK$109,MATCH(1,($A$4:$A$109=$EO26)*($B$4:$B$109=$EP26),0),MATCH(FS$2,$F$2:$EK$2,0))-SUM(OFFSET($E26,,MATCH(FS$2,$F$1:$EK$1,0),,4)),""),""),"")</f>
        <v/>
      </c>
      <c r="FT26" t="str" cm="1">
        <f t="array" aca="1" ref="FT26" ca="1">IF($EN26=1,IF(ISNUMBER(EK$4),IF(ABS(INDEX($F$4:$EK$109,MATCH(1,($A$4:$A$109=$EO26)*($B$4:$B$109=$EP26),0),MATCH(FT$2,$F$2:$EK$2,0))-SUM(OFFSET($E26,,MATCH(FT$2,$F$1:$EK$1,0),,4)))&gt;0,INDEX($F$4:$EK$109,MATCH(1,($A$4:$A$109=$EO26)*($B$4:$B$109=$EP26),0),MATCH(FT$2,$F$2:$EK$2,0))-SUM(OFFSET($E26,,MATCH(FT$2,$F$1:$EK$1,0),,4)),""),""),"")</f>
        <v/>
      </c>
    </row>
    <row r="27" spans="1:176" x14ac:dyDescent="0.25">
      <c r="A27" t="s">
        <v>132</v>
      </c>
      <c r="B27" t="s">
        <v>154</v>
      </c>
      <c r="EN27">
        <v>0</v>
      </c>
      <c r="EO27" t="str">
        <f t="shared" si="8"/>
        <v>p&amp;l</v>
      </c>
      <c r="EP27" t="str">
        <f t="shared" si="7"/>
        <v>netIncomeRatio</v>
      </c>
      <c r="ET27" t="str" cm="1">
        <f t="array" aca="1" ref="ET27" ca="1">IF($EN27=1,IF(ISNUMBER(DK$4),IF(ABS(INDEX($F$4:$EK$109,MATCH(1,($A$4:$A$109=$EO27)*($B$4:$B$109=$EP27),0),MATCH(ET$2,$F$2:$EK$2,0))-SUM(OFFSET($E27,,MATCH(ET$2,$F$1:$EK$1,0),,4)))&gt;0,INDEX($F$4:$EK$109,MATCH(1,($A$4:$A$109=$EO27)*($B$4:$B$109=$EP27),0),MATCH(ET$2,$F$2:$EK$2,0))-SUM(OFFSET($E27,,MATCH(ET$2,$F$1:$EK$1,0),,4)),""),""),"")</f>
        <v/>
      </c>
      <c r="EU27" t="str" cm="1">
        <f t="array" aca="1" ref="EU27" ca="1">IF($EN27=1,IF(ISNUMBER(DL$4),IF(ABS(INDEX($F$4:$EK$109,MATCH(1,($A$4:$A$109=$EO27)*($B$4:$B$109=$EP27),0),MATCH(EU$2,$F$2:$EK$2,0))-SUM(OFFSET($E27,,MATCH(EU$2,$F$1:$EK$1,0),,4)))&gt;0,INDEX($F$4:$EK$109,MATCH(1,($A$4:$A$109=$EO27)*($B$4:$B$109=$EP27),0),MATCH(EU$2,$F$2:$EK$2,0))-SUM(OFFSET($E27,,MATCH(EU$2,$F$1:$EK$1,0),,4)),""),""),"")</f>
        <v/>
      </c>
      <c r="EV27" t="str" cm="1">
        <f t="array" aca="1" ref="EV27" ca="1">IF($EN27=1,IF(ISNUMBER(DM$4),IF(ABS(INDEX($F$4:$EK$109,MATCH(1,($A$4:$A$109=$EO27)*($B$4:$B$109=$EP27),0),MATCH(EV$2,$F$2:$EK$2,0))-SUM(OFFSET($E27,,MATCH(EV$2,$F$1:$EK$1,0),,4)))&gt;0,INDEX($F$4:$EK$109,MATCH(1,($A$4:$A$109=$EO27)*($B$4:$B$109=$EP27),0),MATCH(EV$2,$F$2:$EK$2,0))-SUM(OFFSET($E27,,MATCH(EV$2,$F$1:$EK$1,0),,4)),""),""),"")</f>
        <v/>
      </c>
      <c r="EW27" t="str" cm="1">
        <f t="array" aca="1" ref="EW27" ca="1">IF($EN27=1,IF(ISNUMBER(DN$4),IF(ABS(INDEX($F$4:$EK$109,MATCH(1,($A$4:$A$109=$EO27)*($B$4:$B$109=$EP27),0),MATCH(EW$2,$F$2:$EK$2,0))-SUM(OFFSET($E27,,MATCH(EW$2,$F$1:$EK$1,0),,4)))&gt;0,INDEX($F$4:$EK$109,MATCH(1,($A$4:$A$109=$EO27)*($B$4:$B$109=$EP27),0),MATCH(EW$2,$F$2:$EK$2,0))-SUM(OFFSET($E27,,MATCH(EW$2,$F$1:$EK$1,0),,4)),""),""),"")</f>
        <v/>
      </c>
      <c r="EX27" t="str" cm="1">
        <f t="array" aca="1" ref="EX27" ca="1">IF($EN27=1,IF(ISNUMBER(DO$4),IF(ABS(INDEX($F$4:$EK$109,MATCH(1,($A$4:$A$109=$EO27)*($B$4:$B$109=$EP27),0),MATCH(EX$2,$F$2:$EK$2,0))-SUM(OFFSET($E27,,MATCH(EX$2,$F$1:$EK$1,0),,4)))&gt;0,INDEX($F$4:$EK$109,MATCH(1,($A$4:$A$109=$EO27)*($B$4:$B$109=$EP27),0),MATCH(EX$2,$F$2:$EK$2,0))-SUM(OFFSET($E27,,MATCH(EX$2,$F$1:$EK$1,0),,4)),""),""),"")</f>
        <v/>
      </c>
      <c r="EY27" t="str" cm="1">
        <f t="array" aca="1" ref="EY27" ca="1">IF($EN27=1,IF(ISNUMBER(DP$4),IF(ABS(INDEX($F$4:$EK$109,MATCH(1,($A$4:$A$109=$EO27)*($B$4:$B$109=$EP27),0),MATCH(EY$2,$F$2:$EK$2,0))-SUM(OFFSET($E27,,MATCH(EY$2,$F$1:$EK$1,0),,4)))&gt;0,INDEX($F$4:$EK$109,MATCH(1,($A$4:$A$109=$EO27)*($B$4:$B$109=$EP27),0),MATCH(EY$2,$F$2:$EK$2,0))-SUM(OFFSET($E27,,MATCH(EY$2,$F$1:$EK$1,0),,4)),""),""),"")</f>
        <v/>
      </c>
      <c r="EZ27" t="str" cm="1">
        <f t="array" aca="1" ref="EZ27" ca="1">IF($EN27=1,IF(ISNUMBER(DQ$4),IF(ABS(INDEX($F$4:$EK$109,MATCH(1,($A$4:$A$109=$EO27)*($B$4:$B$109=$EP27),0),MATCH(EZ$2,$F$2:$EK$2,0))-SUM(OFFSET($E27,,MATCH(EZ$2,$F$1:$EK$1,0),,4)))&gt;0,INDEX($F$4:$EK$109,MATCH(1,($A$4:$A$109=$EO27)*($B$4:$B$109=$EP27),0),MATCH(EZ$2,$F$2:$EK$2,0))-SUM(OFFSET($E27,,MATCH(EZ$2,$F$1:$EK$1,0),,4)),""),""),"")</f>
        <v/>
      </c>
      <c r="FA27" t="str" cm="1">
        <f t="array" aca="1" ref="FA27" ca="1">IF($EN27=1,IF(ISNUMBER(DR$4),IF(ABS(INDEX($F$4:$EK$109,MATCH(1,($A$4:$A$109=$EO27)*($B$4:$B$109=$EP27),0),MATCH(FA$2,$F$2:$EK$2,0))-SUM(OFFSET($E27,,MATCH(FA$2,$F$1:$EK$1,0),,4)))&gt;0,INDEX($F$4:$EK$109,MATCH(1,($A$4:$A$109=$EO27)*($B$4:$B$109=$EP27),0),MATCH(FA$2,$F$2:$EK$2,0))-SUM(OFFSET($E27,,MATCH(FA$2,$F$1:$EK$1,0),,4)),""),""),"")</f>
        <v/>
      </c>
      <c r="FB27" t="str" cm="1">
        <f t="array" aca="1" ref="FB27" ca="1">IF($EN27=1,IF(ISNUMBER(DS$4),IF(ABS(INDEX($F$4:$EK$109,MATCH(1,($A$4:$A$109=$EO27)*($B$4:$B$109=$EP27),0),MATCH(FB$2,$F$2:$EK$2,0))-SUM(OFFSET($E27,,MATCH(FB$2,$F$1:$EK$1,0),,4)))&gt;0,INDEX($F$4:$EK$109,MATCH(1,($A$4:$A$109=$EO27)*($B$4:$B$109=$EP27),0),MATCH(FB$2,$F$2:$EK$2,0))-SUM(OFFSET($E27,,MATCH(FB$2,$F$1:$EK$1,0),,4)),""),""),"")</f>
        <v/>
      </c>
      <c r="FC27" t="str" cm="1">
        <f t="array" aca="1" ref="FC27" ca="1">IF($EN27=1,IF(ISNUMBER(DT$4),IF(ABS(INDEX($F$4:$EK$109,MATCH(1,($A$4:$A$109=$EO27)*($B$4:$B$109=$EP27),0),MATCH(FC$2,$F$2:$EK$2,0))-SUM(OFFSET($E27,,MATCH(FC$2,$F$1:$EK$1,0),,4)))&gt;0,INDEX($F$4:$EK$109,MATCH(1,($A$4:$A$109=$EO27)*($B$4:$B$109=$EP27),0),MATCH(FC$2,$F$2:$EK$2,0))-SUM(OFFSET($E27,,MATCH(FC$2,$F$1:$EK$1,0),,4)),""),""),"")</f>
        <v/>
      </c>
      <c r="FD27" t="str" cm="1">
        <f t="array" aca="1" ref="FD27" ca="1">IF($EN27=1,IF(ISNUMBER(DU$4),IF(ABS(INDEX($F$4:$EK$109,MATCH(1,($A$4:$A$109=$EO27)*($B$4:$B$109=$EP27),0),MATCH(FD$2,$F$2:$EK$2,0))-SUM(OFFSET($E27,,MATCH(FD$2,$F$1:$EK$1,0),,4)))&gt;0,INDEX($F$4:$EK$109,MATCH(1,($A$4:$A$109=$EO27)*($B$4:$B$109=$EP27),0),MATCH(FD$2,$F$2:$EK$2,0))-SUM(OFFSET($E27,,MATCH(FD$2,$F$1:$EK$1,0),,4)),""),""),"")</f>
        <v/>
      </c>
      <c r="FE27" t="str" cm="1">
        <f t="array" aca="1" ref="FE27" ca="1">IF($EN27=1,IF(ISNUMBER(DV$4),IF(ABS(INDEX($F$4:$EK$109,MATCH(1,($A$4:$A$109=$EO27)*($B$4:$B$109=$EP27),0),MATCH(FE$2,$F$2:$EK$2,0))-SUM(OFFSET($E27,,MATCH(FE$2,$F$1:$EK$1,0),,4)))&gt;0,INDEX($F$4:$EK$109,MATCH(1,($A$4:$A$109=$EO27)*($B$4:$B$109=$EP27),0),MATCH(FE$2,$F$2:$EK$2,0))-SUM(OFFSET($E27,,MATCH(FE$2,$F$1:$EK$1,0),,4)),""),""),"")</f>
        <v/>
      </c>
      <c r="FF27" t="str" cm="1">
        <f t="array" aca="1" ref="FF27" ca="1">IF($EN27=1,IF(ISNUMBER(DW$4),IF(ABS(INDEX($F$4:$EK$109,MATCH(1,($A$4:$A$109=$EO27)*($B$4:$B$109=$EP27),0),MATCH(FF$2,$F$2:$EK$2,0))-SUM(OFFSET($E27,,MATCH(FF$2,$F$1:$EK$1,0),,4)))&gt;0,INDEX($F$4:$EK$109,MATCH(1,($A$4:$A$109=$EO27)*($B$4:$B$109=$EP27),0),MATCH(FF$2,$F$2:$EK$2,0))-SUM(OFFSET($E27,,MATCH(FF$2,$F$1:$EK$1,0),,4)),""),""),"")</f>
        <v/>
      </c>
      <c r="FG27" t="str" cm="1">
        <f t="array" aca="1" ref="FG27" ca="1">IF($EN27=1,IF(ISNUMBER(DX$4),IF(ABS(INDEX($F$4:$EK$109,MATCH(1,($A$4:$A$109=$EO27)*($B$4:$B$109=$EP27),0),MATCH(FG$2,$F$2:$EK$2,0))-SUM(OFFSET($E27,,MATCH(FG$2,$F$1:$EK$1,0),,4)))&gt;0,INDEX($F$4:$EK$109,MATCH(1,($A$4:$A$109=$EO27)*($B$4:$B$109=$EP27),0),MATCH(FG$2,$F$2:$EK$2,0))-SUM(OFFSET($E27,,MATCH(FG$2,$F$1:$EK$1,0),,4)),""),""),"")</f>
        <v/>
      </c>
      <c r="FH27" t="str" cm="1">
        <f t="array" aca="1" ref="FH27" ca="1">IF($EN27=1,IF(ISNUMBER(DY$4),IF(ABS(INDEX($F$4:$EK$109,MATCH(1,($A$4:$A$109=$EO27)*($B$4:$B$109=$EP27),0),MATCH(FH$2,$F$2:$EK$2,0))-SUM(OFFSET($E27,,MATCH(FH$2,$F$1:$EK$1,0),,4)))&gt;0,INDEX($F$4:$EK$109,MATCH(1,($A$4:$A$109=$EO27)*($B$4:$B$109=$EP27),0),MATCH(FH$2,$F$2:$EK$2,0))-SUM(OFFSET($E27,,MATCH(FH$2,$F$1:$EK$1,0),,4)),""),""),"")</f>
        <v/>
      </c>
      <c r="FI27" t="str" cm="1">
        <f t="array" aca="1" ref="FI27" ca="1">IF($EN27=1,IF(ISNUMBER(DZ$4),IF(ABS(INDEX($F$4:$EK$109,MATCH(1,($A$4:$A$109=$EO27)*($B$4:$B$109=$EP27),0),MATCH(FI$2,$F$2:$EK$2,0))-SUM(OFFSET($E27,,MATCH(FI$2,$F$1:$EK$1,0),,4)))&gt;0,INDEX($F$4:$EK$109,MATCH(1,($A$4:$A$109=$EO27)*($B$4:$B$109=$EP27),0),MATCH(FI$2,$F$2:$EK$2,0))-SUM(OFFSET($E27,,MATCH(FI$2,$F$1:$EK$1,0),,4)),""),""),"")</f>
        <v/>
      </c>
      <c r="FJ27" t="str" cm="1">
        <f t="array" aca="1" ref="FJ27" ca="1">IF($EN27=1,IF(ISNUMBER(EA$4),IF(ABS(INDEX($F$4:$EK$109,MATCH(1,($A$4:$A$109=$EO27)*($B$4:$B$109=$EP27),0),MATCH(FJ$2,$F$2:$EK$2,0))-SUM(OFFSET($E27,,MATCH(FJ$2,$F$1:$EK$1,0),,4)))&gt;0,INDEX($F$4:$EK$109,MATCH(1,($A$4:$A$109=$EO27)*($B$4:$B$109=$EP27),0),MATCH(FJ$2,$F$2:$EK$2,0))-SUM(OFFSET($E27,,MATCH(FJ$2,$F$1:$EK$1,0),,4)),""),""),"")</f>
        <v/>
      </c>
      <c r="FK27" t="str" cm="1">
        <f t="array" aca="1" ref="FK27" ca="1">IF($EN27=1,IF(ISNUMBER(EB$4),IF(ABS(INDEX($F$4:$EK$109,MATCH(1,($A$4:$A$109=$EO27)*($B$4:$B$109=$EP27),0),MATCH(FK$2,$F$2:$EK$2,0))-SUM(OFFSET($E27,,MATCH(FK$2,$F$1:$EK$1,0),,4)))&gt;0,INDEX($F$4:$EK$109,MATCH(1,($A$4:$A$109=$EO27)*($B$4:$B$109=$EP27),0),MATCH(FK$2,$F$2:$EK$2,0))-SUM(OFFSET($E27,,MATCH(FK$2,$F$1:$EK$1,0),,4)),""),""),"")</f>
        <v/>
      </c>
      <c r="FL27" t="str" cm="1">
        <f t="array" aca="1" ref="FL27" ca="1">IF($EN27=1,IF(ISNUMBER(EC$4),IF(ABS(INDEX($F$4:$EK$109,MATCH(1,($A$4:$A$109=$EO27)*($B$4:$B$109=$EP27),0),MATCH(FL$2,$F$2:$EK$2,0))-SUM(OFFSET($E27,,MATCH(FL$2,$F$1:$EK$1,0),,4)))&gt;0,INDEX($F$4:$EK$109,MATCH(1,($A$4:$A$109=$EO27)*($B$4:$B$109=$EP27),0),MATCH(FL$2,$F$2:$EK$2,0))-SUM(OFFSET($E27,,MATCH(FL$2,$F$1:$EK$1,0),,4)),""),""),"")</f>
        <v/>
      </c>
      <c r="FM27" t="str" cm="1">
        <f t="array" aca="1" ref="FM27" ca="1">IF($EN27=1,IF(ISNUMBER(ED$4),IF(ABS(INDEX($F$4:$EK$109,MATCH(1,($A$4:$A$109=$EO27)*($B$4:$B$109=$EP27),0),MATCH(FM$2,$F$2:$EK$2,0))-SUM(OFFSET($E27,,MATCH(FM$2,$F$1:$EK$1,0),,4)))&gt;0,INDEX($F$4:$EK$109,MATCH(1,($A$4:$A$109=$EO27)*($B$4:$B$109=$EP27),0),MATCH(FM$2,$F$2:$EK$2,0))-SUM(OFFSET($E27,,MATCH(FM$2,$F$1:$EK$1,0),,4)),""),""),"")</f>
        <v/>
      </c>
      <c r="FN27" t="str" cm="1">
        <f t="array" aca="1" ref="FN27" ca="1">IF($EN27=1,IF(ISNUMBER(EE$4),IF(ABS(INDEX($F$4:$EK$109,MATCH(1,($A$4:$A$109=$EO27)*($B$4:$B$109=$EP27),0),MATCH(FN$2,$F$2:$EK$2,0))-SUM(OFFSET($E27,,MATCH(FN$2,$F$1:$EK$1,0),,4)))&gt;0,INDEX($F$4:$EK$109,MATCH(1,($A$4:$A$109=$EO27)*($B$4:$B$109=$EP27),0),MATCH(FN$2,$F$2:$EK$2,0))-SUM(OFFSET($E27,,MATCH(FN$2,$F$1:$EK$1,0),,4)),""),""),"")</f>
        <v/>
      </c>
      <c r="FO27" t="str" cm="1">
        <f t="array" aca="1" ref="FO27" ca="1">IF($EN27=1,IF(ISNUMBER(EF$4),IF(ABS(INDEX($F$4:$EK$109,MATCH(1,($A$4:$A$109=$EO27)*($B$4:$B$109=$EP27),0),MATCH(FO$2,$F$2:$EK$2,0))-SUM(OFFSET($E27,,MATCH(FO$2,$F$1:$EK$1,0),,4)))&gt;0,INDEX($F$4:$EK$109,MATCH(1,($A$4:$A$109=$EO27)*($B$4:$B$109=$EP27),0),MATCH(FO$2,$F$2:$EK$2,0))-SUM(OFFSET($E27,,MATCH(FO$2,$F$1:$EK$1,0),,4)),""),""),"")</f>
        <v/>
      </c>
      <c r="FP27" t="str" cm="1">
        <f t="array" aca="1" ref="FP27" ca="1">IF($EN27=1,IF(ISNUMBER(EG$4),IF(ABS(INDEX($F$4:$EK$109,MATCH(1,($A$4:$A$109=$EO27)*($B$4:$B$109=$EP27),0),MATCH(FP$2,$F$2:$EK$2,0))-SUM(OFFSET($E27,,MATCH(FP$2,$F$1:$EK$1,0),,4)))&gt;0,INDEX($F$4:$EK$109,MATCH(1,($A$4:$A$109=$EO27)*($B$4:$B$109=$EP27),0),MATCH(FP$2,$F$2:$EK$2,0))-SUM(OFFSET($E27,,MATCH(FP$2,$F$1:$EK$1,0),,4)),""),""),"")</f>
        <v/>
      </c>
      <c r="FQ27" t="str" cm="1">
        <f t="array" aca="1" ref="FQ27" ca="1">IF($EN27=1,IF(ISNUMBER(EH$4),IF(ABS(INDEX($F$4:$EK$109,MATCH(1,($A$4:$A$109=$EO27)*($B$4:$B$109=$EP27),0),MATCH(FQ$2,$F$2:$EK$2,0))-SUM(OFFSET($E27,,MATCH(FQ$2,$F$1:$EK$1,0),,4)))&gt;0,INDEX($F$4:$EK$109,MATCH(1,($A$4:$A$109=$EO27)*($B$4:$B$109=$EP27),0),MATCH(FQ$2,$F$2:$EK$2,0))-SUM(OFFSET($E27,,MATCH(FQ$2,$F$1:$EK$1,0),,4)),""),""),"")</f>
        <v/>
      </c>
      <c r="FR27" t="str" cm="1">
        <f t="array" aca="1" ref="FR27" ca="1">IF($EN27=1,IF(ISNUMBER(EI$4),IF(ABS(INDEX($F$4:$EK$109,MATCH(1,($A$4:$A$109=$EO27)*($B$4:$B$109=$EP27),0),MATCH(FR$2,$F$2:$EK$2,0))-SUM(OFFSET($E27,,MATCH(FR$2,$F$1:$EK$1,0),,4)))&gt;0,INDEX($F$4:$EK$109,MATCH(1,($A$4:$A$109=$EO27)*($B$4:$B$109=$EP27),0),MATCH(FR$2,$F$2:$EK$2,0))-SUM(OFFSET($E27,,MATCH(FR$2,$F$1:$EK$1,0),,4)),""),""),"")</f>
        <v/>
      </c>
      <c r="FS27" t="str" cm="1">
        <f t="array" aca="1" ref="FS27" ca="1">IF($EN27=1,IF(ISNUMBER(EJ$4),IF(ABS(INDEX($F$4:$EK$109,MATCH(1,($A$4:$A$109=$EO27)*($B$4:$B$109=$EP27),0),MATCH(FS$2,$F$2:$EK$2,0))-SUM(OFFSET($E27,,MATCH(FS$2,$F$1:$EK$1,0),,4)))&gt;0,INDEX($F$4:$EK$109,MATCH(1,($A$4:$A$109=$EO27)*($B$4:$B$109=$EP27),0),MATCH(FS$2,$F$2:$EK$2,0))-SUM(OFFSET($E27,,MATCH(FS$2,$F$1:$EK$1,0),,4)),""),""),"")</f>
        <v/>
      </c>
      <c r="FT27" t="str" cm="1">
        <f t="array" aca="1" ref="FT27" ca="1">IF($EN27=1,IF(ISNUMBER(EK$4),IF(ABS(INDEX($F$4:$EK$109,MATCH(1,($A$4:$A$109=$EO27)*($B$4:$B$109=$EP27),0),MATCH(FT$2,$F$2:$EK$2,0))-SUM(OFFSET($E27,,MATCH(FT$2,$F$1:$EK$1,0),,4)))&gt;0,INDEX($F$4:$EK$109,MATCH(1,($A$4:$A$109=$EO27)*($B$4:$B$109=$EP27),0),MATCH(FT$2,$F$2:$EK$2,0))-SUM(OFFSET($E27,,MATCH(FT$2,$F$1:$EK$1,0),,4)),""),""),"")</f>
        <v/>
      </c>
    </row>
    <row r="28" spans="1:176" x14ac:dyDescent="0.25">
      <c r="A28" t="s">
        <v>132</v>
      </c>
      <c r="B28" t="s">
        <v>92</v>
      </c>
      <c r="EN28">
        <v>0</v>
      </c>
      <c r="EO28" t="str">
        <f t="shared" si="8"/>
        <v>p&amp;l</v>
      </c>
      <c r="EP28" t="str">
        <f t="shared" si="7"/>
        <v>eps</v>
      </c>
      <c r="ET28" t="str" cm="1">
        <f t="array" aca="1" ref="ET28" ca="1">IF($EN28=1,IF(ISNUMBER(DK$4),IF(ABS(INDEX($F$4:$EK$109,MATCH(1,($A$4:$A$109=$EO28)*($B$4:$B$109=$EP28),0),MATCH(ET$2,$F$2:$EK$2,0))-SUM(OFFSET($E28,,MATCH(ET$2,$F$1:$EK$1,0),,4)))&gt;0,INDEX($F$4:$EK$109,MATCH(1,($A$4:$A$109=$EO28)*($B$4:$B$109=$EP28),0),MATCH(ET$2,$F$2:$EK$2,0))-SUM(OFFSET($E28,,MATCH(ET$2,$F$1:$EK$1,0),,4)),""),""),"")</f>
        <v/>
      </c>
      <c r="EU28" t="str" cm="1">
        <f t="array" aca="1" ref="EU28" ca="1">IF($EN28=1,IF(ISNUMBER(DL$4),IF(ABS(INDEX($F$4:$EK$109,MATCH(1,($A$4:$A$109=$EO28)*($B$4:$B$109=$EP28),0),MATCH(EU$2,$F$2:$EK$2,0))-SUM(OFFSET($E28,,MATCH(EU$2,$F$1:$EK$1,0),,4)))&gt;0,INDEX($F$4:$EK$109,MATCH(1,($A$4:$A$109=$EO28)*($B$4:$B$109=$EP28),0),MATCH(EU$2,$F$2:$EK$2,0))-SUM(OFFSET($E28,,MATCH(EU$2,$F$1:$EK$1,0),,4)),""),""),"")</f>
        <v/>
      </c>
      <c r="EV28" t="str" cm="1">
        <f t="array" aca="1" ref="EV28" ca="1">IF($EN28=1,IF(ISNUMBER(DM$4),IF(ABS(INDEX($F$4:$EK$109,MATCH(1,($A$4:$A$109=$EO28)*($B$4:$B$109=$EP28),0),MATCH(EV$2,$F$2:$EK$2,0))-SUM(OFFSET($E28,,MATCH(EV$2,$F$1:$EK$1,0),,4)))&gt;0,INDEX($F$4:$EK$109,MATCH(1,($A$4:$A$109=$EO28)*($B$4:$B$109=$EP28),0),MATCH(EV$2,$F$2:$EK$2,0))-SUM(OFFSET($E28,,MATCH(EV$2,$F$1:$EK$1,0),,4)),""),""),"")</f>
        <v/>
      </c>
      <c r="EW28" t="str" cm="1">
        <f t="array" aca="1" ref="EW28" ca="1">IF($EN28=1,IF(ISNUMBER(DN$4),IF(ABS(INDEX($F$4:$EK$109,MATCH(1,($A$4:$A$109=$EO28)*($B$4:$B$109=$EP28),0),MATCH(EW$2,$F$2:$EK$2,0))-SUM(OFFSET($E28,,MATCH(EW$2,$F$1:$EK$1,0),,4)))&gt;0,INDEX($F$4:$EK$109,MATCH(1,($A$4:$A$109=$EO28)*($B$4:$B$109=$EP28),0),MATCH(EW$2,$F$2:$EK$2,0))-SUM(OFFSET($E28,,MATCH(EW$2,$F$1:$EK$1,0),,4)),""),""),"")</f>
        <v/>
      </c>
      <c r="EX28" t="str" cm="1">
        <f t="array" aca="1" ref="EX28" ca="1">IF($EN28=1,IF(ISNUMBER(DO$4),IF(ABS(INDEX($F$4:$EK$109,MATCH(1,($A$4:$A$109=$EO28)*($B$4:$B$109=$EP28),0),MATCH(EX$2,$F$2:$EK$2,0))-SUM(OFFSET($E28,,MATCH(EX$2,$F$1:$EK$1,0),,4)))&gt;0,INDEX($F$4:$EK$109,MATCH(1,($A$4:$A$109=$EO28)*($B$4:$B$109=$EP28),0),MATCH(EX$2,$F$2:$EK$2,0))-SUM(OFFSET($E28,,MATCH(EX$2,$F$1:$EK$1,0),,4)),""),""),"")</f>
        <v/>
      </c>
      <c r="EY28" t="str" cm="1">
        <f t="array" aca="1" ref="EY28" ca="1">IF($EN28=1,IF(ISNUMBER(DP$4),IF(ABS(INDEX($F$4:$EK$109,MATCH(1,($A$4:$A$109=$EO28)*($B$4:$B$109=$EP28),0),MATCH(EY$2,$F$2:$EK$2,0))-SUM(OFFSET($E28,,MATCH(EY$2,$F$1:$EK$1,0),,4)))&gt;0,INDEX($F$4:$EK$109,MATCH(1,($A$4:$A$109=$EO28)*($B$4:$B$109=$EP28),0),MATCH(EY$2,$F$2:$EK$2,0))-SUM(OFFSET($E28,,MATCH(EY$2,$F$1:$EK$1,0),,4)),""),""),"")</f>
        <v/>
      </c>
      <c r="EZ28" t="str" cm="1">
        <f t="array" aca="1" ref="EZ28" ca="1">IF($EN28=1,IF(ISNUMBER(DQ$4),IF(ABS(INDEX($F$4:$EK$109,MATCH(1,($A$4:$A$109=$EO28)*($B$4:$B$109=$EP28),0),MATCH(EZ$2,$F$2:$EK$2,0))-SUM(OFFSET($E28,,MATCH(EZ$2,$F$1:$EK$1,0),,4)))&gt;0,INDEX($F$4:$EK$109,MATCH(1,($A$4:$A$109=$EO28)*($B$4:$B$109=$EP28),0),MATCH(EZ$2,$F$2:$EK$2,0))-SUM(OFFSET($E28,,MATCH(EZ$2,$F$1:$EK$1,0),,4)),""),""),"")</f>
        <v/>
      </c>
      <c r="FA28" t="str" cm="1">
        <f t="array" aca="1" ref="FA28" ca="1">IF($EN28=1,IF(ISNUMBER(DR$4),IF(ABS(INDEX($F$4:$EK$109,MATCH(1,($A$4:$A$109=$EO28)*($B$4:$B$109=$EP28),0),MATCH(FA$2,$F$2:$EK$2,0))-SUM(OFFSET($E28,,MATCH(FA$2,$F$1:$EK$1,0),,4)))&gt;0,INDEX($F$4:$EK$109,MATCH(1,($A$4:$A$109=$EO28)*($B$4:$B$109=$EP28),0),MATCH(FA$2,$F$2:$EK$2,0))-SUM(OFFSET($E28,,MATCH(FA$2,$F$1:$EK$1,0),,4)),""),""),"")</f>
        <v/>
      </c>
      <c r="FB28" t="str" cm="1">
        <f t="array" aca="1" ref="FB28" ca="1">IF($EN28=1,IF(ISNUMBER(DS$4),IF(ABS(INDEX($F$4:$EK$109,MATCH(1,($A$4:$A$109=$EO28)*($B$4:$B$109=$EP28),0),MATCH(FB$2,$F$2:$EK$2,0))-SUM(OFFSET($E28,,MATCH(FB$2,$F$1:$EK$1,0),,4)))&gt;0,INDEX($F$4:$EK$109,MATCH(1,($A$4:$A$109=$EO28)*($B$4:$B$109=$EP28),0),MATCH(FB$2,$F$2:$EK$2,0))-SUM(OFFSET($E28,,MATCH(FB$2,$F$1:$EK$1,0),,4)),""),""),"")</f>
        <v/>
      </c>
      <c r="FC28" t="str" cm="1">
        <f t="array" aca="1" ref="FC28" ca="1">IF($EN28=1,IF(ISNUMBER(DT$4),IF(ABS(INDEX($F$4:$EK$109,MATCH(1,($A$4:$A$109=$EO28)*($B$4:$B$109=$EP28),0),MATCH(FC$2,$F$2:$EK$2,0))-SUM(OFFSET($E28,,MATCH(FC$2,$F$1:$EK$1,0),,4)))&gt;0,INDEX($F$4:$EK$109,MATCH(1,($A$4:$A$109=$EO28)*($B$4:$B$109=$EP28),0),MATCH(FC$2,$F$2:$EK$2,0))-SUM(OFFSET($E28,,MATCH(FC$2,$F$1:$EK$1,0),,4)),""),""),"")</f>
        <v/>
      </c>
      <c r="FD28" t="str" cm="1">
        <f t="array" aca="1" ref="FD28" ca="1">IF($EN28=1,IF(ISNUMBER(DU$4),IF(ABS(INDEX($F$4:$EK$109,MATCH(1,($A$4:$A$109=$EO28)*($B$4:$B$109=$EP28),0),MATCH(FD$2,$F$2:$EK$2,0))-SUM(OFFSET($E28,,MATCH(FD$2,$F$1:$EK$1,0),,4)))&gt;0,INDEX($F$4:$EK$109,MATCH(1,($A$4:$A$109=$EO28)*($B$4:$B$109=$EP28),0),MATCH(FD$2,$F$2:$EK$2,0))-SUM(OFFSET($E28,,MATCH(FD$2,$F$1:$EK$1,0),,4)),""),""),"")</f>
        <v/>
      </c>
      <c r="FE28" t="str" cm="1">
        <f t="array" aca="1" ref="FE28" ca="1">IF($EN28=1,IF(ISNUMBER(DV$4),IF(ABS(INDEX($F$4:$EK$109,MATCH(1,($A$4:$A$109=$EO28)*($B$4:$B$109=$EP28),0),MATCH(FE$2,$F$2:$EK$2,0))-SUM(OFFSET($E28,,MATCH(FE$2,$F$1:$EK$1,0),,4)))&gt;0,INDEX($F$4:$EK$109,MATCH(1,($A$4:$A$109=$EO28)*($B$4:$B$109=$EP28),0),MATCH(FE$2,$F$2:$EK$2,0))-SUM(OFFSET($E28,,MATCH(FE$2,$F$1:$EK$1,0),,4)),""),""),"")</f>
        <v/>
      </c>
      <c r="FF28" t="str" cm="1">
        <f t="array" aca="1" ref="FF28" ca="1">IF($EN28=1,IF(ISNUMBER(DW$4),IF(ABS(INDEX($F$4:$EK$109,MATCH(1,($A$4:$A$109=$EO28)*($B$4:$B$109=$EP28),0),MATCH(FF$2,$F$2:$EK$2,0))-SUM(OFFSET($E28,,MATCH(FF$2,$F$1:$EK$1,0),,4)))&gt;0,INDEX($F$4:$EK$109,MATCH(1,($A$4:$A$109=$EO28)*($B$4:$B$109=$EP28),0),MATCH(FF$2,$F$2:$EK$2,0))-SUM(OFFSET($E28,,MATCH(FF$2,$F$1:$EK$1,0),,4)),""),""),"")</f>
        <v/>
      </c>
      <c r="FG28" t="str" cm="1">
        <f t="array" aca="1" ref="FG28" ca="1">IF($EN28=1,IF(ISNUMBER(DX$4),IF(ABS(INDEX($F$4:$EK$109,MATCH(1,($A$4:$A$109=$EO28)*($B$4:$B$109=$EP28),0),MATCH(FG$2,$F$2:$EK$2,0))-SUM(OFFSET($E28,,MATCH(FG$2,$F$1:$EK$1,0),,4)))&gt;0,INDEX($F$4:$EK$109,MATCH(1,($A$4:$A$109=$EO28)*($B$4:$B$109=$EP28),0),MATCH(FG$2,$F$2:$EK$2,0))-SUM(OFFSET($E28,,MATCH(FG$2,$F$1:$EK$1,0),,4)),""),""),"")</f>
        <v/>
      </c>
      <c r="FH28" t="str" cm="1">
        <f t="array" aca="1" ref="FH28" ca="1">IF($EN28=1,IF(ISNUMBER(DY$4),IF(ABS(INDEX($F$4:$EK$109,MATCH(1,($A$4:$A$109=$EO28)*($B$4:$B$109=$EP28),0),MATCH(FH$2,$F$2:$EK$2,0))-SUM(OFFSET($E28,,MATCH(FH$2,$F$1:$EK$1,0),,4)))&gt;0,INDEX($F$4:$EK$109,MATCH(1,($A$4:$A$109=$EO28)*($B$4:$B$109=$EP28),0),MATCH(FH$2,$F$2:$EK$2,0))-SUM(OFFSET($E28,,MATCH(FH$2,$F$1:$EK$1,0),,4)),""),""),"")</f>
        <v/>
      </c>
      <c r="FI28" t="str" cm="1">
        <f t="array" aca="1" ref="FI28" ca="1">IF($EN28=1,IF(ISNUMBER(DZ$4),IF(ABS(INDEX($F$4:$EK$109,MATCH(1,($A$4:$A$109=$EO28)*($B$4:$B$109=$EP28),0),MATCH(FI$2,$F$2:$EK$2,0))-SUM(OFFSET($E28,,MATCH(FI$2,$F$1:$EK$1,0),,4)))&gt;0,INDEX($F$4:$EK$109,MATCH(1,($A$4:$A$109=$EO28)*($B$4:$B$109=$EP28),0),MATCH(FI$2,$F$2:$EK$2,0))-SUM(OFFSET($E28,,MATCH(FI$2,$F$1:$EK$1,0),,4)),""),""),"")</f>
        <v/>
      </c>
      <c r="FJ28" t="str" cm="1">
        <f t="array" aca="1" ref="FJ28" ca="1">IF($EN28=1,IF(ISNUMBER(EA$4),IF(ABS(INDEX($F$4:$EK$109,MATCH(1,($A$4:$A$109=$EO28)*($B$4:$B$109=$EP28),0),MATCH(FJ$2,$F$2:$EK$2,0))-SUM(OFFSET($E28,,MATCH(FJ$2,$F$1:$EK$1,0),,4)))&gt;0,INDEX($F$4:$EK$109,MATCH(1,($A$4:$A$109=$EO28)*($B$4:$B$109=$EP28),0),MATCH(FJ$2,$F$2:$EK$2,0))-SUM(OFFSET($E28,,MATCH(FJ$2,$F$1:$EK$1,0),,4)),""),""),"")</f>
        <v/>
      </c>
      <c r="FK28" t="str" cm="1">
        <f t="array" aca="1" ref="FK28" ca="1">IF($EN28=1,IF(ISNUMBER(EB$4),IF(ABS(INDEX($F$4:$EK$109,MATCH(1,($A$4:$A$109=$EO28)*($B$4:$B$109=$EP28),0),MATCH(FK$2,$F$2:$EK$2,0))-SUM(OFFSET($E28,,MATCH(FK$2,$F$1:$EK$1,0),,4)))&gt;0,INDEX($F$4:$EK$109,MATCH(1,($A$4:$A$109=$EO28)*($B$4:$B$109=$EP28),0),MATCH(FK$2,$F$2:$EK$2,0))-SUM(OFFSET($E28,,MATCH(FK$2,$F$1:$EK$1,0),,4)),""),""),"")</f>
        <v/>
      </c>
      <c r="FL28" t="str" cm="1">
        <f t="array" aca="1" ref="FL28" ca="1">IF($EN28=1,IF(ISNUMBER(EC$4),IF(ABS(INDEX($F$4:$EK$109,MATCH(1,($A$4:$A$109=$EO28)*($B$4:$B$109=$EP28),0),MATCH(FL$2,$F$2:$EK$2,0))-SUM(OFFSET($E28,,MATCH(FL$2,$F$1:$EK$1,0),,4)))&gt;0,INDEX($F$4:$EK$109,MATCH(1,($A$4:$A$109=$EO28)*($B$4:$B$109=$EP28),0),MATCH(FL$2,$F$2:$EK$2,0))-SUM(OFFSET($E28,,MATCH(FL$2,$F$1:$EK$1,0),,4)),""),""),"")</f>
        <v/>
      </c>
      <c r="FM28" t="str" cm="1">
        <f t="array" aca="1" ref="FM28" ca="1">IF($EN28=1,IF(ISNUMBER(ED$4),IF(ABS(INDEX($F$4:$EK$109,MATCH(1,($A$4:$A$109=$EO28)*($B$4:$B$109=$EP28),0),MATCH(FM$2,$F$2:$EK$2,0))-SUM(OFFSET($E28,,MATCH(FM$2,$F$1:$EK$1,0),,4)))&gt;0,INDEX($F$4:$EK$109,MATCH(1,($A$4:$A$109=$EO28)*($B$4:$B$109=$EP28),0),MATCH(FM$2,$F$2:$EK$2,0))-SUM(OFFSET($E28,,MATCH(FM$2,$F$1:$EK$1,0),,4)),""),""),"")</f>
        <v/>
      </c>
      <c r="FN28" t="str" cm="1">
        <f t="array" aca="1" ref="FN28" ca="1">IF($EN28=1,IF(ISNUMBER(EE$4),IF(ABS(INDEX($F$4:$EK$109,MATCH(1,($A$4:$A$109=$EO28)*($B$4:$B$109=$EP28),0),MATCH(FN$2,$F$2:$EK$2,0))-SUM(OFFSET($E28,,MATCH(FN$2,$F$1:$EK$1,0),,4)))&gt;0,INDEX($F$4:$EK$109,MATCH(1,($A$4:$A$109=$EO28)*($B$4:$B$109=$EP28),0),MATCH(FN$2,$F$2:$EK$2,0))-SUM(OFFSET($E28,,MATCH(FN$2,$F$1:$EK$1,0),,4)),""),""),"")</f>
        <v/>
      </c>
      <c r="FO28" t="str" cm="1">
        <f t="array" aca="1" ref="FO28" ca="1">IF($EN28=1,IF(ISNUMBER(EF$4),IF(ABS(INDEX($F$4:$EK$109,MATCH(1,($A$4:$A$109=$EO28)*($B$4:$B$109=$EP28),0),MATCH(FO$2,$F$2:$EK$2,0))-SUM(OFFSET($E28,,MATCH(FO$2,$F$1:$EK$1,0),,4)))&gt;0,INDEX($F$4:$EK$109,MATCH(1,($A$4:$A$109=$EO28)*($B$4:$B$109=$EP28),0),MATCH(FO$2,$F$2:$EK$2,0))-SUM(OFFSET($E28,,MATCH(FO$2,$F$1:$EK$1,0),,4)),""),""),"")</f>
        <v/>
      </c>
      <c r="FP28" t="str" cm="1">
        <f t="array" aca="1" ref="FP28" ca="1">IF($EN28=1,IF(ISNUMBER(EG$4),IF(ABS(INDEX($F$4:$EK$109,MATCH(1,($A$4:$A$109=$EO28)*($B$4:$B$109=$EP28),0),MATCH(FP$2,$F$2:$EK$2,0))-SUM(OFFSET($E28,,MATCH(FP$2,$F$1:$EK$1,0),,4)))&gt;0,INDEX($F$4:$EK$109,MATCH(1,($A$4:$A$109=$EO28)*($B$4:$B$109=$EP28),0),MATCH(FP$2,$F$2:$EK$2,0))-SUM(OFFSET($E28,,MATCH(FP$2,$F$1:$EK$1,0),,4)),""),""),"")</f>
        <v/>
      </c>
      <c r="FQ28" t="str" cm="1">
        <f t="array" aca="1" ref="FQ28" ca="1">IF($EN28=1,IF(ISNUMBER(EH$4),IF(ABS(INDEX($F$4:$EK$109,MATCH(1,($A$4:$A$109=$EO28)*($B$4:$B$109=$EP28),0),MATCH(FQ$2,$F$2:$EK$2,0))-SUM(OFFSET($E28,,MATCH(FQ$2,$F$1:$EK$1,0),,4)))&gt;0,INDEX($F$4:$EK$109,MATCH(1,($A$4:$A$109=$EO28)*($B$4:$B$109=$EP28),0),MATCH(FQ$2,$F$2:$EK$2,0))-SUM(OFFSET($E28,,MATCH(FQ$2,$F$1:$EK$1,0),,4)),""),""),"")</f>
        <v/>
      </c>
      <c r="FR28" t="str" cm="1">
        <f t="array" aca="1" ref="FR28" ca="1">IF($EN28=1,IF(ISNUMBER(EI$4),IF(ABS(INDEX($F$4:$EK$109,MATCH(1,($A$4:$A$109=$EO28)*($B$4:$B$109=$EP28),0),MATCH(FR$2,$F$2:$EK$2,0))-SUM(OFFSET($E28,,MATCH(FR$2,$F$1:$EK$1,0),,4)))&gt;0,INDEX($F$4:$EK$109,MATCH(1,($A$4:$A$109=$EO28)*($B$4:$B$109=$EP28),0),MATCH(FR$2,$F$2:$EK$2,0))-SUM(OFFSET($E28,,MATCH(FR$2,$F$1:$EK$1,0),,4)),""),""),"")</f>
        <v/>
      </c>
      <c r="FS28" t="str" cm="1">
        <f t="array" aca="1" ref="FS28" ca="1">IF($EN28=1,IF(ISNUMBER(EJ$4),IF(ABS(INDEX($F$4:$EK$109,MATCH(1,($A$4:$A$109=$EO28)*($B$4:$B$109=$EP28),0),MATCH(FS$2,$F$2:$EK$2,0))-SUM(OFFSET($E28,,MATCH(FS$2,$F$1:$EK$1,0),,4)))&gt;0,INDEX($F$4:$EK$109,MATCH(1,($A$4:$A$109=$EO28)*($B$4:$B$109=$EP28),0),MATCH(FS$2,$F$2:$EK$2,0))-SUM(OFFSET($E28,,MATCH(FS$2,$F$1:$EK$1,0),,4)),""),""),"")</f>
        <v/>
      </c>
      <c r="FT28" t="str" cm="1">
        <f t="array" aca="1" ref="FT28" ca="1">IF($EN28=1,IF(ISNUMBER(EK$4),IF(ABS(INDEX($F$4:$EK$109,MATCH(1,($A$4:$A$109=$EO28)*($B$4:$B$109=$EP28),0),MATCH(FT$2,$F$2:$EK$2,0))-SUM(OFFSET($E28,,MATCH(FT$2,$F$1:$EK$1,0),,4)))&gt;0,INDEX($F$4:$EK$109,MATCH(1,($A$4:$A$109=$EO28)*($B$4:$B$109=$EP28),0),MATCH(FT$2,$F$2:$EK$2,0))-SUM(OFFSET($E28,,MATCH(FT$2,$F$1:$EK$1,0),,4)),""),""),"")</f>
        <v/>
      </c>
    </row>
    <row r="29" spans="1:176" x14ac:dyDescent="0.25">
      <c r="A29" t="s">
        <v>132</v>
      </c>
      <c r="B29" t="s">
        <v>93</v>
      </c>
      <c r="EN29">
        <v>0</v>
      </c>
      <c r="EO29" t="str">
        <f t="shared" si="8"/>
        <v>p&amp;l</v>
      </c>
      <c r="EP29" t="str">
        <f t="shared" si="7"/>
        <v>epsdiluted</v>
      </c>
      <c r="ET29" t="str" cm="1">
        <f t="array" aca="1" ref="ET29" ca="1">IF($EN29=1,IF(ISNUMBER(DK$4),IF(ABS(INDEX($F$4:$EK$109,MATCH(1,($A$4:$A$109=$EO29)*($B$4:$B$109=$EP29),0),MATCH(ET$2,$F$2:$EK$2,0))-SUM(OFFSET($E29,,MATCH(ET$2,$F$1:$EK$1,0),,4)))&gt;0,INDEX($F$4:$EK$109,MATCH(1,($A$4:$A$109=$EO29)*($B$4:$B$109=$EP29),0),MATCH(ET$2,$F$2:$EK$2,0))-SUM(OFFSET($E29,,MATCH(ET$2,$F$1:$EK$1,0),,4)),""),""),"")</f>
        <v/>
      </c>
      <c r="EU29" t="str" cm="1">
        <f t="array" aca="1" ref="EU29" ca="1">IF($EN29=1,IF(ISNUMBER(DL$4),IF(ABS(INDEX($F$4:$EK$109,MATCH(1,($A$4:$A$109=$EO29)*($B$4:$B$109=$EP29),0),MATCH(EU$2,$F$2:$EK$2,0))-SUM(OFFSET($E29,,MATCH(EU$2,$F$1:$EK$1,0),,4)))&gt;0,INDEX($F$4:$EK$109,MATCH(1,($A$4:$A$109=$EO29)*($B$4:$B$109=$EP29),0),MATCH(EU$2,$F$2:$EK$2,0))-SUM(OFFSET($E29,,MATCH(EU$2,$F$1:$EK$1,0),,4)),""),""),"")</f>
        <v/>
      </c>
      <c r="EV29" t="str" cm="1">
        <f t="array" aca="1" ref="EV29" ca="1">IF($EN29=1,IF(ISNUMBER(DM$4),IF(ABS(INDEX($F$4:$EK$109,MATCH(1,($A$4:$A$109=$EO29)*($B$4:$B$109=$EP29),0),MATCH(EV$2,$F$2:$EK$2,0))-SUM(OFFSET($E29,,MATCH(EV$2,$F$1:$EK$1,0),,4)))&gt;0,INDEX($F$4:$EK$109,MATCH(1,($A$4:$A$109=$EO29)*($B$4:$B$109=$EP29),0),MATCH(EV$2,$F$2:$EK$2,0))-SUM(OFFSET($E29,,MATCH(EV$2,$F$1:$EK$1,0),,4)),""),""),"")</f>
        <v/>
      </c>
      <c r="EW29" t="str" cm="1">
        <f t="array" aca="1" ref="EW29" ca="1">IF($EN29=1,IF(ISNUMBER(DN$4),IF(ABS(INDEX($F$4:$EK$109,MATCH(1,($A$4:$A$109=$EO29)*($B$4:$B$109=$EP29),0),MATCH(EW$2,$F$2:$EK$2,0))-SUM(OFFSET($E29,,MATCH(EW$2,$F$1:$EK$1,0),,4)))&gt;0,INDEX($F$4:$EK$109,MATCH(1,($A$4:$A$109=$EO29)*($B$4:$B$109=$EP29),0),MATCH(EW$2,$F$2:$EK$2,0))-SUM(OFFSET($E29,,MATCH(EW$2,$F$1:$EK$1,0),,4)),""),""),"")</f>
        <v/>
      </c>
      <c r="EX29" t="str" cm="1">
        <f t="array" aca="1" ref="EX29" ca="1">IF($EN29=1,IF(ISNUMBER(DO$4),IF(ABS(INDEX($F$4:$EK$109,MATCH(1,($A$4:$A$109=$EO29)*($B$4:$B$109=$EP29),0),MATCH(EX$2,$F$2:$EK$2,0))-SUM(OFFSET($E29,,MATCH(EX$2,$F$1:$EK$1,0),,4)))&gt;0,INDEX($F$4:$EK$109,MATCH(1,($A$4:$A$109=$EO29)*($B$4:$B$109=$EP29),0),MATCH(EX$2,$F$2:$EK$2,0))-SUM(OFFSET($E29,,MATCH(EX$2,$F$1:$EK$1,0),,4)),""),""),"")</f>
        <v/>
      </c>
      <c r="EY29" t="str" cm="1">
        <f t="array" aca="1" ref="EY29" ca="1">IF($EN29=1,IF(ISNUMBER(DP$4),IF(ABS(INDEX($F$4:$EK$109,MATCH(1,($A$4:$A$109=$EO29)*($B$4:$B$109=$EP29),0),MATCH(EY$2,$F$2:$EK$2,0))-SUM(OFFSET($E29,,MATCH(EY$2,$F$1:$EK$1,0),,4)))&gt;0,INDEX($F$4:$EK$109,MATCH(1,($A$4:$A$109=$EO29)*($B$4:$B$109=$EP29),0),MATCH(EY$2,$F$2:$EK$2,0))-SUM(OFFSET($E29,,MATCH(EY$2,$F$1:$EK$1,0),,4)),""),""),"")</f>
        <v/>
      </c>
      <c r="EZ29" t="str" cm="1">
        <f t="array" aca="1" ref="EZ29" ca="1">IF($EN29=1,IF(ISNUMBER(DQ$4),IF(ABS(INDEX($F$4:$EK$109,MATCH(1,($A$4:$A$109=$EO29)*($B$4:$B$109=$EP29),0),MATCH(EZ$2,$F$2:$EK$2,0))-SUM(OFFSET($E29,,MATCH(EZ$2,$F$1:$EK$1,0),,4)))&gt;0,INDEX($F$4:$EK$109,MATCH(1,($A$4:$A$109=$EO29)*($B$4:$B$109=$EP29),0),MATCH(EZ$2,$F$2:$EK$2,0))-SUM(OFFSET($E29,,MATCH(EZ$2,$F$1:$EK$1,0),,4)),""),""),"")</f>
        <v/>
      </c>
      <c r="FA29" t="str" cm="1">
        <f t="array" aca="1" ref="FA29" ca="1">IF($EN29=1,IF(ISNUMBER(DR$4),IF(ABS(INDEX($F$4:$EK$109,MATCH(1,($A$4:$A$109=$EO29)*($B$4:$B$109=$EP29),0),MATCH(FA$2,$F$2:$EK$2,0))-SUM(OFFSET($E29,,MATCH(FA$2,$F$1:$EK$1,0),,4)))&gt;0,INDEX($F$4:$EK$109,MATCH(1,($A$4:$A$109=$EO29)*($B$4:$B$109=$EP29),0),MATCH(FA$2,$F$2:$EK$2,0))-SUM(OFFSET($E29,,MATCH(FA$2,$F$1:$EK$1,0),,4)),""),""),"")</f>
        <v/>
      </c>
      <c r="FB29" t="str" cm="1">
        <f t="array" aca="1" ref="FB29" ca="1">IF($EN29=1,IF(ISNUMBER(DS$4),IF(ABS(INDEX($F$4:$EK$109,MATCH(1,($A$4:$A$109=$EO29)*($B$4:$B$109=$EP29),0),MATCH(FB$2,$F$2:$EK$2,0))-SUM(OFFSET($E29,,MATCH(FB$2,$F$1:$EK$1,0),,4)))&gt;0,INDEX($F$4:$EK$109,MATCH(1,($A$4:$A$109=$EO29)*($B$4:$B$109=$EP29),0),MATCH(FB$2,$F$2:$EK$2,0))-SUM(OFFSET($E29,,MATCH(FB$2,$F$1:$EK$1,0),,4)),""),""),"")</f>
        <v/>
      </c>
      <c r="FC29" t="str" cm="1">
        <f t="array" aca="1" ref="FC29" ca="1">IF($EN29=1,IF(ISNUMBER(DT$4),IF(ABS(INDEX($F$4:$EK$109,MATCH(1,($A$4:$A$109=$EO29)*($B$4:$B$109=$EP29),0),MATCH(FC$2,$F$2:$EK$2,0))-SUM(OFFSET($E29,,MATCH(FC$2,$F$1:$EK$1,0),,4)))&gt;0,INDEX($F$4:$EK$109,MATCH(1,($A$4:$A$109=$EO29)*($B$4:$B$109=$EP29),0),MATCH(FC$2,$F$2:$EK$2,0))-SUM(OFFSET($E29,,MATCH(FC$2,$F$1:$EK$1,0),,4)),""),""),"")</f>
        <v/>
      </c>
      <c r="FD29" t="str" cm="1">
        <f t="array" aca="1" ref="FD29" ca="1">IF($EN29=1,IF(ISNUMBER(DU$4),IF(ABS(INDEX($F$4:$EK$109,MATCH(1,($A$4:$A$109=$EO29)*($B$4:$B$109=$EP29),0),MATCH(FD$2,$F$2:$EK$2,0))-SUM(OFFSET($E29,,MATCH(FD$2,$F$1:$EK$1,0),,4)))&gt;0,INDEX($F$4:$EK$109,MATCH(1,($A$4:$A$109=$EO29)*($B$4:$B$109=$EP29),0),MATCH(FD$2,$F$2:$EK$2,0))-SUM(OFFSET($E29,,MATCH(FD$2,$F$1:$EK$1,0),,4)),""),""),"")</f>
        <v/>
      </c>
      <c r="FE29" t="str" cm="1">
        <f t="array" aca="1" ref="FE29" ca="1">IF($EN29=1,IF(ISNUMBER(DV$4),IF(ABS(INDEX($F$4:$EK$109,MATCH(1,($A$4:$A$109=$EO29)*($B$4:$B$109=$EP29),0),MATCH(FE$2,$F$2:$EK$2,0))-SUM(OFFSET($E29,,MATCH(FE$2,$F$1:$EK$1,0),,4)))&gt;0,INDEX($F$4:$EK$109,MATCH(1,($A$4:$A$109=$EO29)*($B$4:$B$109=$EP29),0),MATCH(FE$2,$F$2:$EK$2,0))-SUM(OFFSET($E29,,MATCH(FE$2,$F$1:$EK$1,0),,4)),""),""),"")</f>
        <v/>
      </c>
      <c r="FF29" t="str" cm="1">
        <f t="array" aca="1" ref="FF29" ca="1">IF($EN29=1,IF(ISNUMBER(DW$4),IF(ABS(INDEX($F$4:$EK$109,MATCH(1,($A$4:$A$109=$EO29)*($B$4:$B$109=$EP29),0),MATCH(FF$2,$F$2:$EK$2,0))-SUM(OFFSET($E29,,MATCH(FF$2,$F$1:$EK$1,0),,4)))&gt;0,INDEX($F$4:$EK$109,MATCH(1,($A$4:$A$109=$EO29)*($B$4:$B$109=$EP29),0),MATCH(FF$2,$F$2:$EK$2,0))-SUM(OFFSET($E29,,MATCH(FF$2,$F$1:$EK$1,0),,4)),""),""),"")</f>
        <v/>
      </c>
      <c r="FG29" t="str" cm="1">
        <f t="array" aca="1" ref="FG29" ca="1">IF($EN29=1,IF(ISNUMBER(DX$4),IF(ABS(INDEX($F$4:$EK$109,MATCH(1,($A$4:$A$109=$EO29)*($B$4:$B$109=$EP29),0),MATCH(FG$2,$F$2:$EK$2,0))-SUM(OFFSET($E29,,MATCH(FG$2,$F$1:$EK$1,0),,4)))&gt;0,INDEX($F$4:$EK$109,MATCH(1,($A$4:$A$109=$EO29)*($B$4:$B$109=$EP29),0),MATCH(FG$2,$F$2:$EK$2,0))-SUM(OFFSET($E29,,MATCH(FG$2,$F$1:$EK$1,0),,4)),""),""),"")</f>
        <v/>
      </c>
      <c r="FH29" t="str" cm="1">
        <f t="array" aca="1" ref="FH29" ca="1">IF($EN29=1,IF(ISNUMBER(DY$4),IF(ABS(INDEX($F$4:$EK$109,MATCH(1,($A$4:$A$109=$EO29)*($B$4:$B$109=$EP29),0),MATCH(FH$2,$F$2:$EK$2,0))-SUM(OFFSET($E29,,MATCH(FH$2,$F$1:$EK$1,0),,4)))&gt;0,INDEX($F$4:$EK$109,MATCH(1,($A$4:$A$109=$EO29)*($B$4:$B$109=$EP29),0),MATCH(FH$2,$F$2:$EK$2,0))-SUM(OFFSET($E29,,MATCH(FH$2,$F$1:$EK$1,0),,4)),""),""),"")</f>
        <v/>
      </c>
      <c r="FI29" t="str" cm="1">
        <f t="array" aca="1" ref="FI29" ca="1">IF($EN29=1,IF(ISNUMBER(DZ$4),IF(ABS(INDEX($F$4:$EK$109,MATCH(1,($A$4:$A$109=$EO29)*($B$4:$B$109=$EP29),0),MATCH(FI$2,$F$2:$EK$2,0))-SUM(OFFSET($E29,,MATCH(FI$2,$F$1:$EK$1,0),,4)))&gt;0,INDEX($F$4:$EK$109,MATCH(1,($A$4:$A$109=$EO29)*($B$4:$B$109=$EP29),0),MATCH(FI$2,$F$2:$EK$2,0))-SUM(OFFSET($E29,,MATCH(FI$2,$F$1:$EK$1,0),,4)),""),""),"")</f>
        <v/>
      </c>
      <c r="FJ29" t="str" cm="1">
        <f t="array" aca="1" ref="FJ29" ca="1">IF($EN29=1,IF(ISNUMBER(EA$4),IF(ABS(INDEX($F$4:$EK$109,MATCH(1,($A$4:$A$109=$EO29)*($B$4:$B$109=$EP29),0),MATCH(FJ$2,$F$2:$EK$2,0))-SUM(OFFSET($E29,,MATCH(FJ$2,$F$1:$EK$1,0),,4)))&gt;0,INDEX($F$4:$EK$109,MATCH(1,($A$4:$A$109=$EO29)*($B$4:$B$109=$EP29),0),MATCH(FJ$2,$F$2:$EK$2,0))-SUM(OFFSET($E29,,MATCH(FJ$2,$F$1:$EK$1,0),,4)),""),""),"")</f>
        <v/>
      </c>
      <c r="FK29" t="str" cm="1">
        <f t="array" aca="1" ref="FK29" ca="1">IF($EN29=1,IF(ISNUMBER(EB$4),IF(ABS(INDEX($F$4:$EK$109,MATCH(1,($A$4:$A$109=$EO29)*($B$4:$B$109=$EP29),0),MATCH(FK$2,$F$2:$EK$2,0))-SUM(OFFSET($E29,,MATCH(FK$2,$F$1:$EK$1,0),,4)))&gt;0,INDEX($F$4:$EK$109,MATCH(1,($A$4:$A$109=$EO29)*($B$4:$B$109=$EP29),0),MATCH(FK$2,$F$2:$EK$2,0))-SUM(OFFSET($E29,,MATCH(FK$2,$F$1:$EK$1,0),,4)),""),""),"")</f>
        <v/>
      </c>
      <c r="FL29" t="str" cm="1">
        <f t="array" aca="1" ref="FL29" ca="1">IF($EN29=1,IF(ISNUMBER(EC$4),IF(ABS(INDEX($F$4:$EK$109,MATCH(1,($A$4:$A$109=$EO29)*($B$4:$B$109=$EP29),0),MATCH(FL$2,$F$2:$EK$2,0))-SUM(OFFSET($E29,,MATCH(FL$2,$F$1:$EK$1,0),,4)))&gt;0,INDEX($F$4:$EK$109,MATCH(1,($A$4:$A$109=$EO29)*($B$4:$B$109=$EP29),0),MATCH(FL$2,$F$2:$EK$2,0))-SUM(OFFSET($E29,,MATCH(FL$2,$F$1:$EK$1,0),,4)),""),""),"")</f>
        <v/>
      </c>
      <c r="FM29" t="str" cm="1">
        <f t="array" aca="1" ref="FM29" ca="1">IF($EN29=1,IF(ISNUMBER(ED$4),IF(ABS(INDEX($F$4:$EK$109,MATCH(1,($A$4:$A$109=$EO29)*($B$4:$B$109=$EP29),0),MATCH(FM$2,$F$2:$EK$2,0))-SUM(OFFSET($E29,,MATCH(FM$2,$F$1:$EK$1,0),,4)))&gt;0,INDEX($F$4:$EK$109,MATCH(1,($A$4:$A$109=$EO29)*($B$4:$B$109=$EP29),0),MATCH(FM$2,$F$2:$EK$2,0))-SUM(OFFSET($E29,,MATCH(FM$2,$F$1:$EK$1,0),,4)),""),""),"")</f>
        <v/>
      </c>
      <c r="FN29" t="str" cm="1">
        <f t="array" aca="1" ref="FN29" ca="1">IF($EN29=1,IF(ISNUMBER(EE$4),IF(ABS(INDEX($F$4:$EK$109,MATCH(1,($A$4:$A$109=$EO29)*($B$4:$B$109=$EP29),0),MATCH(FN$2,$F$2:$EK$2,0))-SUM(OFFSET($E29,,MATCH(FN$2,$F$1:$EK$1,0),,4)))&gt;0,INDEX($F$4:$EK$109,MATCH(1,($A$4:$A$109=$EO29)*($B$4:$B$109=$EP29),0),MATCH(FN$2,$F$2:$EK$2,0))-SUM(OFFSET($E29,,MATCH(FN$2,$F$1:$EK$1,0),,4)),""),""),"")</f>
        <v/>
      </c>
      <c r="FO29" t="str" cm="1">
        <f t="array" aca="1" ref="FO29" ca="1">IF($EN29=1,IF(ISNUMBER(EF$4),IF(ABS(INDEX($F$4:$EK$109,MATCH(1,($A$4:$A$109=$EO29)*($B$4:$B$109=$EP29),0),MATCH(FO$2,$F$2:$EK$2,0))-SUM(OFFSET($E29,,MATCH(FO$2,$F$1:$EK$1,0),,4)))&gt;0,INDEX($F$4:$EK$109,MATCH(1,($A$4:$A$109=$EO29)*($B$4:$B$109=$EP29),0),MATCH(FO$2,$F$2:$EK$2,0))-SUM(OFFSET($E29,,MATCH(FO$2,$F$1:$EK$1,0),,4)),""),""),"")</f>
        <v/>
      </c>
      <c r="FP29" t="str" cm="1">
        <f t="array" aca="1" ref="FP29" ca="1">IF($EN29=1,IF(ISNUMBER(EG$4),IF(ABS(INDEX($F$4:$EK$109,MATCH(1,($A$4:$A$109=$EO29)*($B$4:$B$109=$EP29),0),MATCH(FP$2,$F$2:$EK$2,0))-SUM(OFFSET($E29,,MATCH(FP$2,$F$1:$EK$1,0),,4)))&gt;0,INDEX($F$4:$EK$109,MATCH(1,($A$4:$A$109=$EO29)*($B$4:$B$109=$EP29),0),MATCH(FP$2,$F$2:$EK$2,0))-SUM(OFFSET($E29,,MATCH(FP$2,$F$1:$EK$1,0),,4)),""),""),"")</f>
        <v/>
      </c>
      <c r="FQ29" t="str" cm="1">
        <f t="array" aca="1" ref="FQ29" ca="1">IF($EN29=1,IF(ISNUMBER(EH$4),IF(ABS(INDEX($F$4:$EK$109,MATCH(1,($A$4:$A$109=$EO29)*($B$4:$B$109=$EP29),0),MATCH(FQ$2,$F$2:$EK$2,0))-SUM(OFFSET($E29,,MATCH(FQ$2,$F$1:$EK$1,0),,4)))&gt;0,INDEX($F$4:$EK$109,MATCH(1,($A$4:$A$109=$EO29)*($B$4:$B$109=$EP29),0),MATCH(FQ$2,$F$2:$EK$2,0))-SUM(OFFSET($E29,,MATCH(FQ$2,$F$1:$EK$1,0),,4)),""),""),"")</f>
        <v/>
      </c>
      <c r="FR29" t="str" cm="1">
        <f t="array" aca="1" ref="FR29" ca="1">IF($EN29=1,IF(ISNUMBER(EI$4),IF(ABS(INDEX($F$4:$EK$109,MATCH(1,($A$4:$A$109=$EO29)*($B$4:$B$109=$EP29),0),MATCH(FR$2,$F$2:$EK$2,0))-SUM(OFFSET($E29,,MATCH(FR$2,$F$1:$EK$1,0),,4)))&gt;0,INDEX($F$4:$EK$109,MATCH(1,($A$4:$A$109=$EO29)*($B$4:$B$109=$EP29),0),MATCH(FR$2,$F$2:$EK$2,0))-SUM(OFFSET($E29,,MATCH(FR$2,$F$1:$EK$1,0),,4)),""),""),"")</f>
        <v/>
      </c>
      <c r="FS29" t="str" cm="1">
        <f t="array" aca="1" ref="FS29" ca="1">IF($EN29=1,IF(ISNUMBER(EJ$4),IF(ABS(INDEX($F$4:$EK$109,MATCH(1,($A$4:$A$109=$EO29)*($B$4:$B$109=$EP29),0),MATCH(FS$2,$F$2:$EK$2,0))-SUM(OFFSET($E29,,MATCH(FS$2,$F$1:$EK$1,0),,4)))&gt;0,INDEX($F$4:$EK$109,MATCH(1,($A$4:$A$109=$EO29)*($B$4:$B$109=$EP29),0),MATCH(FS$2,$F$2:$EK$2,0))-SUM(OFFSET($E29,,MATCH(FS$2,$F$1:$EK$1,0),,4)),""),""),"")</f>
        <v/>
      </c>
      <c r="FT29" t="str" cm="1">
        <f t="array" aca="1" ref="FT29" ca="1">IF($EN29=1,IF(ISNUMBER(EK$4),IF(ABS(INDEX($F$4:$EK$109,MATCH(1,($A$4:$A$109=$EO29)*($B$4:$B$109=$EP29),0),MATCH(FT$2,$F$2:$EK$2,0))-SUM(OFFSET($E29,,MATCH(FT$2,$F$1:$EK$1,0),,4)))&gt;0,INDEX($F$4:$EK$109,MATCH(1,($A$4:$A$109=$EO29)*($B$4:$B$109=$EP29),0),MATCH(FT$2,$F$2:$EK$2,0))-SUM(OFFSET($E29,,MATCH(FT$2,$F$1:$EK$1,0),,4)),""),""),"")</f>
        <v/>
      </c>
    </row>
    <row r="30" spans="1:176" x14ac:dyDescent="0.25">
      <c r="A30" t="s">
        <v>132</v>
      </c>
      <c r="B30" t="s">
        <v>155</v>
      </c>
      <c r="EN30">
        <v>0</v>
      </c>
      <c r="EO30" t="str">
        <f t="shared" si="8"/>
        <v>p&amp;l</v>
      </c>
      <c r="EP30" t="str">
        <f t="shared" si="7"/>
        <v>weightedAverageShsOut</v>
      </c>
      <c r="ET30" t="str" cm="1">
        <f t="array" aca="1" ref="ET30" ca="1">IF($EN30=1,IF(ISNUMBER(DK$4),IF(ABS(INDEX($F$4:$EK$109,MATCH(1,($A$4:$A$109=$EO30)*($B$4:$B$109=$EP30),0),MATCH(ET$2,$F$2:$EK$2,0))-SUM(OFFSET($E30,,MATCH(ET$2,$F$1:$EK$1,0),,4)))&gt;0,INDEX($F$4:$EK$109,MATCH(1,($A$4:$A$109=$EO30)*($B$4:$B$109=$EP30),0),MATCH(ET$2,$F$2:$EK$2,0))-SUM(OFFSET($E30,,MATCH(ET$2,$F$1:$EK$1,0),,4)),""),""),"")</f>
        <v/>
      </c>
      <c r="EU30" t="str" cm="1">
        <f t="array" aca="1" ref="EU30" ca="1">IF($EN30=1,IF(ISNUMBER(DL$4),IF(ABS(INDEX($F$4:$EK$109,MATCH(1,($A$4:$A$109=$EO30)*($B$4:$B$109=$EP30),0),MATCH(EU$2,$F$2:$EK$2,0))-SUM(OFFSET($E30,,MATCH(EU$2,$F$1:$EK$1,0),,4)))&gt;0,INDEX($F$4:$EK$109,MATCH(1,($A$4:$A$109=$EO30)*($B$4:$B$109=$EP30),0),MATCH(EU$2,$F$2:$EK$2,0))-SUM(OFFSET($E30,,MATCH(EU$2,$F$1:$EK$1,0),,4)),""),""),"")</f>
        <v/>
      </c>
      <c r="EV30" t="str" cm="1">
        <f t="array" aca="1" ref="EV30" ca="1">IF($EN30=1,IF(ISNUMBER(DM$4),IF(ABS(INDEX($F$4:$EK$109,MATCH(1,($A$4:$A$109=$EO30)*($B$4:$B$109=$EP30),0),MATCH(EV$2,$F$2:$EK$2,0))-SUM(OFFSET($E30,,MATCH(EV$2,$F$1:$EK$1,0),,4)))&gt;0,INDEX($F$4:$EK$109,MATCH(1,($A$4:$A$109=$EO30)*($B$4:$B$109=$EP30),0),MATCH(EV$2,$F$2:$EK$2,0))-SUM(OFFSET($E30,,MATCH(EV$2,$F$1:$EK$1,0),,4)),""),""),"")</f>
        <v/>
      </c>
      <c r="EW30" t="str" cm="1">
        <f t="array" aca="1" ref="EW30" ca="1">IF($EN30=1,IF(ISNUMBER(DN$4),IF(ABS(INDEX($F$4:$EK$109,MATCH(1,($A$4:$A$109=$EO30)*($B$4:$B$109=$EP30),0),MATCH(EW$2,$F$2:$EK$2,0))-SUM(OFFSET($E30,,MATCH(EW$2,$F$1:$EK$1,0),,4)))&gt;0,INDEX($F$4:$EK$109,MATCH(1,($A$4:$A$109=$EO30)*($B$4:$B$109=$EP30),0),MATCH(EW$2,$F$2:$EK$2,0))-SUM(OFFSET($E30,,MATCH(EW$2,$F$1:$EK$1,0),,4)),""),""),"")</f>
        <v/>
      </c>
      <c r="EX30" t="str" cm="1">
        <f t="array" aca="1" ref="EX30" ca="1">IF($EN30=1,IF(ISNUMBER(DO$4),IF(ABS(INDEX($F$4:$EK$109,MATCH(1,($A$4:$A$109=$EO30)*($B$4:$B$109=$EP30),0),MATCH(EX$2,$F$2:$EK$2,0))-SUM(OFFSET($E30,,MATCH(EX$2,$F$1:$EK$1,0),,4)))&gt;0,INDEX($F$4:$EK$109,MATCH(1,($A$4:$A$109=$EO30)*($B$4:$B$109=$EP30),0),MATCH(EX$2,$F$2:$EK$2,0))-SUM(OFFSET($E30,,MATCH(EX$2,$F$1:$EK$1,0),,4)),""),""),"")</f>
        <v/>
      </c>
      <c r="EY30" t="str" cm="1">
        <f t="array" aca="1" ref="EY30" ca="1">IF($EN30=1,IF(ISNUMBER(DP$4),IF(ABS(INDEX($F$4:$EK$109,MATCH(1,($A$4:$A$109=$EO30)*($B$4:$B$109=$EP30),0),MATCH(EY$2,$F$2:$EK$2,0))-SUM(OFFSET($E30,,MATCH(EY$2,$F$1:$EK$1,0),,4)))&gt;0,INDEX($F$4:$EK$109,MATCH(1,($A$4:$A$109=$EO30)*($B$4:$B$109=$EP30),0),MATCH(EY$2,$F$2:$EK$2,0))-SUM(OFFSET($E30,,MATCH(EY$2,$F$1:$EK$1,0),,4)),""),""),"")</f>
        <v/>
      </c>
      <c r="EZ30" t="str" cm="1">
        <f t="array" aca="1" ref="EZ30" ca="1">IF($EN30=1,IF(ISNUMBER(DQ$4),IF(ABS(INDEX($F$4:$EK$109,MATCH(1,($A$4:$A$109=$EO30)*($B$4:$B$109=$EP30),0),MATCH(EZ$2,$F$2:$EK$2,0))-SUM(OFFSET($E30,,MATCH(EZ$2,$F$1:$EK$1,0),,4)))&gt;0,INDEX($F$4:$EK$109,MATCH(1,($A$4:$A$109=$EO30)*($B$4:$B$109=$EP30),0),MATCH(EZ$2,$F$2:$EK$2,0))-SUM(OFFSET($E30,,MATCH(EZ$2,$F$1:$EK$1,0),,4)),""),""),"")</f>
        <v/>
      </c>
      <c r="FA30" t="str" cm="1">
        <f t="array" aca="1" ref="FA30" ca="1">IF($EN30=1,IF(ISNUMBER(DR$4),IF(ABS(INDEX($F$4:$EK$109,MATCH(1,($A$4:$A$109=$EO30)*($B$4:$B$109=$EP30),0),MATCH(FA$2,$F$2:$EK$2,0))-SUM(OFFSET($E30,,MATCH(FA$2,$F$1:$EK$1,0),,4)))&gt;0,INDEX($F$4:$EK$109,MATCH(1,($A$4:$A$109=$EO30)*($B$4:$B$109=$EP30),0),MATCH(FA$2,$F$2:$EK$2,0))-SUM(OFFSET($E30,,MATCH(FA$2,$F$1:$EK$1,0),,4)),""),""),"")</f>
        <v/>
      </c>
      <c r="FB30" t="str" cm="1">
        <f t="array" aca="1" ref="FB30" ca="1">IF($EN30=1,IF(ISNUMBER(DS$4),IF(ABS(INDEX($F$4:$EK$109,MATCH(1,($A$4:$A$109=$EO30)*($B$4:$B$109=$EP30),0),MATCH(FB$2,$F$2:$EK$2,0))-SUM(OFFSET($E30,,MATCH(FB$2,$F$1:$EK$1,0),,4)))&gt;0,INDEX($F$4:$EK$109,MATCH(1,($A$4:$A$109=$EO30)*($B$4:$B$109=$EP30),0),MATCH(FB$2,$F$2:$EK$2,0))-SUM(OFFSET($E30,,MATCH(FB$2,$F$1:$EK$1,0),,4)),""),""),"")</f>
        <v/>
      </c>
      <c r="FC30" t="str" cm="1">
        <f t="array" aca="1" ref="FC30" ca="1">IF($EN30=1,IF(ISNUMBER(DT$4),IF(ABS(INDEX($F$4:$EK$109,MATCH(1,($A$4:$A$109=$EO30)*($B$4:$B$109=$EP30),0),MATCH(FC$2,$F$2:$EK$2,0))-SUM(OFFSET($E30,,MATCH(FC$2,$F$1:$EK$1,0),,4)))&gt;0,INDEX($F$4:$EK$109,MATCH(1,($A$4:$A$109=$EO30)*($B$4:$B$109=$EP30),0),MATCH(FC$2,$F$2:$EK$2,0))-SUM(OFFSET($E30,,MATCH(FC$2,$F$1:$EK$1,0),,4)),""),""),"")</f>
        <v/>
      </c>
      <c r="FD30" t="str" cm="1">
        <f t="array" aca="1" ref="FD30" ca="1">IF($EN30=1,IF(ISNUMBER(DU$4),IF(ABS(INDEX($F$4:$EK$109,MATCH(1,($A$4:$A$109=$EO30)*($B$4:$B$109=$EP30),0),MATCH(FD$2,$F$2:$EK$2,0))-SUM(OFFSET($E30,,MATCH(FD$2,$F$1:$EK$1,0),,4)))&gt;0,INDEX($F$4:$EK$109,MATCH(1,($A$4:$A$109=$EO30)*($B$4:$B$109=$EP30),0),MATCH(FD$2,$F$2:$EK$2,0))-SUM(OFFSET($E30,,MATCH(FD$2,$F$1:$EK$1,0),,4)),""),""),"")</f>
        <v/>
      </c>
      <c r="FE30" t="str" cm="1">
        <f t="array" aca="1" ref="FE30" ca="1">IF($EN30=1,IF(ISNUMBER(DV$4),IF(ABS(INDEX($F$4:$EK$109,MATCH(1,($A$4:$A$109=$EO30)*($B$4:$B$109=$EP30),0),MATCH(FE$2,$F$2:$EK$2,0))-SUM(OFFSET($E30,,MATCH(FE$2,$F$1:$EK$1,0),,4)))&gt;0,INDEX($F$4:$EK$109,MATCH(1,($A$4:$A$109=$EO30)*($B$4:$B$109=$EP30),0),MATCH(FE$2,$F$2:$EK$2,0))-SUM(OFFSET($E30,,MATCH(FE$2,$F$1:$EK$1,0),,4)),""),""),"")</f>
        <v/>
      </c>
      <c r="FF30" t="str" cm="1">
        <f t="array" aca="1" ref="FF30" ca="1">IF($EN30=1,IF(ISNUMBER(DW$4),IF(ABS(INDEX($F$4:$EK$109,MATCH(1,($A$4:$A$109=$EO30)*($B$4:$B$109=$EP30),0),MATCH(FF$2,$F$2:$EK$2,0))-SUM(OFFSET($E30,,MATCH(FF$2,$F$1:$EK$1,0),,4)))&gt;0,INDEX($F$4:$EK$109,MATCH(1,($A$4:$A$109=$EO30)*($B$4:$B$109=$EP30),0),MATCH(FF$2,$F$2:$EK$2,0))-SUM(OFFSET($E30,,MATCH(FF$2,$F$1:$EK$1,0),,4)),""),""),"")</f>
        <v/>
      </c>
      <c r="FG30" t="str" cm="1">
        <f t="array" aca="1" ref="FG30" ca="1">IF($EN30=1,IF(ISNUMBER(DX$4),IF(ABS(INDEX($F$4:$EK$109,MATCH(1,($A$4:$A$109=$EO30)*($B$4:$B$109=$EP30),0),MATCH(FG$2,$F$2:$EK$2,0))-SUM(OFFSET($E30,,MATCH(FG$2,$F$1:$EK$1,0),,4)))&gt;0,INDEX($F$4:$EK$109,MATCH(1,($A$4:$A$109=$EO30)*($B$4:$B$109=$EP30),0),MATCH(FG$2,$F$2:$EK$2,0))-SUM(OFFSET($E30,,MATCH(FG$2,$F$1:$EK$1,0),,4)),""),""),"")</f>
        <v/>
      </c>
      <c r="FH30" t="str" cm="1">
        <f t="array" aca="1" ref="FH30" ca="1">IF($EN30=1,IF(ISNUMBER(DY$4),IF(ABS(INDEX($F$4:$EK$109,MATCH(1,($A$4:$A$109=$EO30)*($B$4:$B$109=$EP30),0),MATCH(FH$2,$F$2:$EK$2,0))-SUM(OFFSET($E30,,MATCH(FH$2,$F$1:$EK$1,0),,4)))&gt;0,INDEX($F$4:$EK$109,MATCH(1,($A$4:$A$109=$EO30)*($B$4:$B$109=$EP30),0),MATCH(FH$2,$F$2:$EK$2,0))-SUM(OFFSET($E30,,MATCH(FH$2,$F$1:$EK$1,0),,4)),""),""),"")</f>
        <v/>
      </c>
      <c r="FI30" t="str" cm="1">
        <f t="array" aca="1" ref="FI30" ca="1">IF($EN30=1,IF(ISNUMBER(DZ$4),IF(ABS(INDEX($F$4:$EK$109,MATCH(1,($A$4:$A$109=$EO30)*($B$4:$B$109=$EP30),0),MATCH(FI$2,$F$2:$EK$2,0))-SUM(OFFSET($E30,,MATCH(FI$2,$F$1:$EK$1,0),,4)))&gt;0,INDEX($F$4:$EK$109,MATCH(1,($A$4:$A$109=$EO30)*($B$4:$B$109=$EP30),0),MATCH(FI$2,$F$2:$EK$2,0))-SUM(OFFSET($E30,,MATCH(FI$2,$F$1:$EK$1,0),,4)),""),""),"")</f>
        <v/>
      </c>
      <c r="FJ30" t="str" cm="1">
        <f t="array" aca="1" ref="FJ30" ca="1">IF($EN30=1,IF(ISNUMBER(EA$4),IF(ABS(INDEX($F$4:$EK$109,MATCH(1,($A$4:$A$109=$EO30)*($B$4:$B$109=$EP30),0),MATCH(FJ$2,$F$2:$EK$2,0))-SUM(OFFSET($E30,,MATCH(FJ$2,$F$1:$EK$1,0),,4)))&gt;0,INDEX($F$4:$EK$109,MATCH(1,($A$4:$A$109=$EO30)*($B$4:$B$109=$EP30),0),MATCH(FJ$2,$F$2:$EK$2,0))-SUM(OFFSET($E30,,MATCH(FJ$2,$F$1:$EK$1,0),,4)),""),""),"")</f>
        <v/>
      </c>
      <c r="FK30" t="str" cm="1">
        <f t="array" aca="1" ref="FK30" ca="1">IF($EN30=1,IF(ISNUMBER(EB$4),IF(ABS(INDEX($F$4:$EK$109,MATCH(1,($A$4:$A$109=$EO30)*($B$4:$B$109=$EP30),0),MATCH(FK$2,$F$2:$EK$2,0))-SUM(OFFSET($E30,,MATCH(FK$2,$F$1:$EK$1,0),,4)))&gt;0,INDEX($F$4:$EK$109,MATCH(1,($A$4:$A$109=$EO30)*($B$4:$B$109=$EP30),0),MATCH(FK$2,$F$2:$EK$2,0))-SUM(OFFSET($E30,,MATCH(FK$2,$F$1:$EK$1,0),,4)),""),""),"")</f>
        <v/>
      </c>
      <c r="FL30" t="str" cm="1">
        <f t="array" aca="1" ref="FL30" ca="1">IF($EN30=1,IF(ISNUMBER(EC$4),IF(ABS(INDEX($F$4:$EK$109,MATCH(1,($A$4:$A$109=$EO30)*($B$4:$B$109=$EP30),0),MATCH(FL$2,$F$2:$EK$2,0))-SUM(OFFSET($E30,,MATCH(FL$2,$F$1:$EK$1,0),,4)))&gt;0,INDEX($F$4:$EK$109,MATCH(1,($A$4:$A$109=$EO30)*($B$4:$B$109=$EP30),0),MATCH(FL$2,$F$2:$EK$2,0))-SUM(OFFSET($E30,,MATCH(FL$2,$F$1:$EK$1,0),,4)),""),""),"")</f>
        <v/>
      </c>
      <c r="FM30" t="str" cm="1">
        <f t="array" aca="1" ref="FM30" ca="1">IF($EN30=1,IF(ISNUMBER(ED$4),IF(ABS(INDEX($F$4:$EK$109,MATCH(1,($A$4:$A$109=$EO30)*($B$4:$B$109=$EP30),0),MATCH(FM$2,$F$2:$EK$2,0))-SUM(OFFSET($E30,,MATCH(FM$2,$F$1:$EK$1,0),,4)))&gt;0,INDEX($F$4:$EK$109,MATCH(1,($A$4:$A$109=$EO30)*($B$4:$B$109=$EP30),0),MATCH(FM$2,$F$2:$EK$2,0))-SUM(OFFSET($E30,,MATCH(FM$2,$F$1:$EK$1,0),,4)),""),""),"")</f>
        <v/>
      </c>
      <c r="FN30" t="str" cm="1">
        <f t="array" aca="1" ref="FN30" ca="1">IF($EN30=1,IF(ISNUMBER(EE$4),IF(ABS(INDEX($F$4:$EK$109,MATCH(1,($A$4:$A$109=$EO30)*($B$4:$B$109=$EP30),0),MATCH(FN$2,$F$2:$EK$2,0))-SUM(OFFSET($E30,,MATCH(FN$2,$F$1:$EK$1,0),,4)))&gt;0,INDEX($F$4:$EK$109,MATCH(1,($A$4:$A$109=$EO30)*($B$4:$B$109=$EP30),0),MATCH(FN$2,$F$2:$EK$2,0))-SUM(OFFSET($E30,,MATCH(FN$2,$F$1:$EK$1,0),,4)),""),""),"")</f>
        <v/>
      </c>
      <c r="FO30" t="str" cm="1">
        <f t="array" aca="1" ref="FO30" ca="1">IF($EN30=1,IF(ISNUMBER(EF$4),IF(ABS(INDEX($F$4:$EK$109,MATCH(1,($A$4:$A$109=$EO30)*($B$4:$B$109=$EP30),0),MATCH(FO$2,$F$2:$EK$2,0))-SUM(OFFSET($E30,,MATCH(FO$2,$F$1:$EK$1,0),,4)))&gt;0,INDEX($F$4:$EK$109,MATCH(1,($A$4:$A$109=$EO30)*($B$4:$B$109=$EP30),0),MATCH(FO$2,$F$2:$EK$2,0))-SUM(OFFSET($E30,,MATCH(FO$2,$F$1:$EK$1,0),,4)),""),""),"")</f>
        <v/>
      </c>
      <c r="FP30" t="str" cm="1">
        <f t="array" aca="1" ref="FP30" ca="1">IF($EN30=1,IF(ISNUMBER(EG$4),IF(ABS(INDEX($F$4:$EK$109,MATCH(1,($A$4:$A$109=$EO30)*($B$4:$B$109=$EP30),0),MATCH(FP$2,$F$2:$EK$2,0))-SUM(OFFSET($E30,,MATCH(FP$2,$F$1:$EK$1,0),,4)))&gt;0,INDEX($F$4:$EK$109,MATCH(1,($A$4:$A$109=$EO30)*($B$4:$B$109=$EP30),0),MATCH(FP$2,$F$2:$EK$2,0))-SUM(OFFSET($E30,,MATCH(FP$2,$F$1:$EK$1,0),,4)),""),""),"")</f>
        <v/>
      </c>
      <c r="FQ30" t="str" cm="1">
        <f t="array" aca="1" ref="FQ30" ca="1">IF($EN30=1,IF(ISNUMBER(EH$4),IF(ABS(INDEX($F$4:$EK$109,MATCH(1,($A$4:$A$109=$EO30)*($B$4:$B$109=$EP30),0),MATCH(FQ$2,$F$2:$EK$2,0))-SUM(OFFSET($E30,,MATCH(FQ$2,$F$1:$EK$1,0),,4)))&gt;0,INDEX($F$4:$EK$109,MATCH(1,($A$4:$A$109=$EO30)*($B$4:$B$109=$EP30),0),MATCH(FQ$2,$F$2:$EK$2,0))-SUM(OFFSET($E30,,MATCH(FQ$2,$F$1:$EK$1,0),,4)),""),""),"")</f>
        <v/>
      </c>
      <c r="FR30" t="str" cm="1">
        <f t="array" aca="1" ref="FR30" ca="1">IF($EN30=1,IF(ISNUMBER(EI$4),IF(ABS(INDEX($F$4:$EK$109,MATCH(1,($A$4:$A$109=$EO30)*($B$4:$B$109=$EP30),0),MATCH(FR$2,$F$2:$EK$2,0))-SUM(OFFSET($E30,,MATCH(FR$2,$F$1:$EK$1,0),,4)))&gt;0,INDEX($F$4:$EK$109,MATCH(1,($A$4:$A$109=$EO30)*($B$4:$B$109=$EP30),0),MATCH(FR$2,$F$2:$EK$2,0))-SUM(OFFSET($E30,,MATCH(FR$2,$F$1:$EK$1,0),,4)),""),""),"")</f>
        <v/>
      </c>
      <c r="FS30" t="str" cm="1">
        <f t="array" aca="1" ref="FS30" ca="1">IF($EN30=1,IF(ISNUMBER(EJ$4),IF(ABS(INDEX($F$4:$EK$109,MATCH(1,($A$4:$A$109=$EO30)*($B$4:$B$109=$EP30),0),MATCH(FS$2,$F$2:$EK$2,0))-SUM(OFFSET($E30,,MATCH(FS$2,$F$1:$EK$1,0),,4)))&gt;0,INDEX($F$4:$EK$109,MATCH(1,($A$4:$A$109=$EO30)*($B$4:$B$109=$EP30),0),MATCH(FS$2,$F$2:$EK$2,0))-SUM(OFFSET($E30,,MATCH(FS$2,$F$1:$EK$1,0),,4)),""),""),"")</f>
        <v/>
      </c>
      <c r="FT30" t="str" cm="1">
        <f t="array" aca="1" ref="FT30" ca="1">IF($EN30=1,IF(ISNUMBER(EK$4),IF(ABS(INDEX($F$4:$EK$109,MATCH(1,($A$4:$A$109=$EO30)*($B$4:$B$109=$EP30),0),MATCH(FT$2,$F$2:$EK$2,0))-SUM(OFFSET($E30,,MATCH(FT$2,$F$1:$EK$1,0),,4)))&gt;0,INDEX($F$4:$EK$109,MATCH(1,($A$4:$A$109=$EO30)*($B$4:$B$109=$EP30),0),MATCH(FT$2,$F$2:$EK$2,0))-SUM(OFFSET($E30,,MATCH(FT$2,$F$1:$EK$1,0),,4)),""),""),"")</f>
        <v/>
      </c>
    </row>
    <row r="31" spans="1:176" x14ac:dyDescent="0.25">
      <c r="A31" t="s">
        <v>132</v>
      </c>
      <c r="B31" t="s">
        <v>156</v>
      </c>
      <c r="EN31">
        <v>0</v>
      </c>
      <c r="EO31" t="str">
        <f t="shared" si="8"/>
        <v>p&amp;l</v>
      </c>
      <c r="EP31" t="str">
        <f t="shared" si="7"/>
        <v>weightedAverageShsOutDil</v>
      </c>
      <c r="ET31" t="str" cm="1">
        <f t="array" aca="1" ref="ET31" ca="1">IF($EN31=1,IF(ISNUMBER(DK$4),IF(ABS(INDEX($F$4:$EK$109,MATCH(1,($A$4:$A$109=$EO31)*($B$4:$B$109=$EP31),0),MATCH(ET$2,$F$2:$EK$2,0))-SUM(OFFSET($E31,,MATCH(ET$2,$F$1:$EK$1,0),,4)))&gt;0,INDEX($F$4:$EK$109,MATCH(1,($A$4:$A$109=$EO31)*($B$4:$B$109=$EP31),0),MATCH(ET$2,$F$2:$EK$2,0))-SUM(OFFSET($E31,,MATCH(ET$2,$F$1:$EK$1,0),,4)),""),""),"")</f>
        <v/>
      </c>
      <c r="EU31" t="str" cm="1">
        <f t="array" aca="1" ref="EU31" ca="1">IF($EN31=1,IF(ISNUMBER(DL$4),IF(ABS(INDEX($F$4:$EK$109,MATCH(1,($A$4:$A$109=$EO31)*($B$4:$B$109=$EP31),0),MATCH(EU$2,$F$2:$EK$2,0))-SUM(OFFSET($E31,,MATCH(EU$2,$F$1:$EK$1,0),,4)))&gt;0,INDEX($F$4:$EK$109,MATCH(1,($A$4:$A$109=$EO31)*($B$4:$B$109=$EP31),0),MATCH(EU$2,$F$2:$EK$2,0))-SUM(OFFSET($E31,,MATCH(EU$2,$F$1:$EK$1,0),,4)),""),""),"")</f>
        <v/>
      </c>
      <c r="EV31" t="str" cm="1">
        <f t="array" aca="1" ref="EV31" ca="1">IF($EN31=1,IF(ISNUMBER(DM$4),IF(ABS(INDEX($F$4:$EK$109,MATCH(1,($A$4:$A$109=$EO31)*($B$4:$B$109=$EP31),0),MATCH(EV$2,$F$2:$EK$2,0))-SUM(OFFSET($E31,,MATCH(EV$2,$F$1:$EK$1,0),,4)))&gt;0,INDEX($F$4:$EK$109,MATCH(1,($A$4:$A$109=$EO31)*($B$4:$B$109=$EP31),0),MATCH(EV$2,$F$2:$EK$2,0))-SUM(OFFSET($E31,,MATCH(EV$2,$F$1:$EK$1,0),,4)),""),""),"")</f>
        <v/>
      </c>
      <c r="EW31" t="str" cm="1">
        <f t="array" aca="1" ref="EW31" ca="1">IF($EN31=1,IF(ISNUMBER(DN$4),IF(ABS(INDEX($F$4:$EK$109,MATCH(1,($A$4:$A$109=$EO31)*($B$4:$B$109=$EP31),0),MATCH(EW$2,$F$2:$EK$2,0))-SUM(OFFSET($E31,,MATCH(EW$2,$F$1:$EK$1,0),,4)))&gt;0,INDEX($F$4:$EK$109,MATCH(1,($A$4:$A$109=$EO31)*($B$4:$B$109=$EP31),0),MATCH(EW$2,$F$2:$EK$2,0))-SUM(OFFSET($E31,,MATCH(EW$2,$F$1:$EK$1,0),,4)),""),""),"")</f>
        <v/>
      </c>
      <c r="EX31" t="str" cm="1">
        <f t="array" aca="1" ref="EX31" ca="1">IF($EN31=1,IF(ISNUMBER(DO$4),IF(ABS(INDEX($F$4:$EK$109,MATCH(1,($A$4:$A$109=$EO31)*($B$4:$B$109=$EP31),0),MATCH(EX$2,$F$2:$EK$2,0))-SUM(OFFSET($E31,,MATCH(EX$2,$F$1:$EK$1,0),,4)))&gt;0,INDEX($F$4:$EK$109,MATCH(1,($A$4:$A$109=$EO31)*($B$4:$B$109=$EP31),0),MATCH(EX$2,$F$2:$EK$2,0))-SUM(OFFSET($E31,,MATCH(EX$2,$F$1:$EK$1,0),,4)),""),""),"")</f>
        <v/>
      </c>
      <c r="EY31" t="str" cm="1">
        <f t="array" aca="1" ref="EY31" ca="1">IF($EN31=1,IF(ISNUMBER(DP$4),IF(ABS(INDEX($F$4:$EK$109,MATCH(1,($A$4:$A$109=$EO31)*($B$4:$B$109=$EP31),0),MATCH(EY$2,$F$2:$EK$2,0))-SUM(OFFSET($E31,,MATCH(EY$2,$F$1:$EK$1,0),,4)))&gt;0,INDEX($F$4:$EK$109,MATCH(1,($A$4:$A$109=$EO31)*($B$4:$B$109=$EP31),0),MATCH(EY$2,$F$2:$EK$2,0))-SUM(OFFSET($E31,,MATCH(EY$2,$F$1:$EK$1,0),,4)),""),""),"")</f>
        <v/>
      </c>
      <c r="EZ31" t="str" cm="1">
        <f t="array" aca="1" ref="EZ31" ca="1">IF($EN31=1,IF(ISNUMBER(DQ$4),IF(ABS(INDEX($F$4:$EK$109,MATCH(1,($A$4:$A$109=$EO31)*($B$4:$B$109=$EP31),0),MATCH(EZ$2,$F$2:$EK$2,0))-SUM(OFFSET($E31,,MATCH(EZ$2,$F$1:$EK$1,0),,4)))&gt;0,INDEX($F$4:$EK$109,MATCH(1,($A$4:$A$109=$EO31)*($B$4:$B$109=$EP31),0),MATCH(EZ$2,$F$2:$EK$2,0))-SUM(OFFSET($E31,,MATCH(EZ$2,$F$1:$EK$1,0),,4)),""),""),"")</f>
        <v/>
      </c>
      <c r="FA31" t="str" cm="1">
        <f t="array" aca="1" ref="FA31" ca="1">IF($EN31=1,IF(ISNUMBER(DR$4),IF(ABS(INDEX($F$4:$EK$109,MATCH(1,($A$4:$A$109=$EO31)*($B$4:$B$109=$EP31),0),MATCH(FA$2,$F$2:$EK$2,0))-SUM(OFFSET($E31,,MATCH(FA$2,$F$1:$EK$1,0),,4)))&gt;0,INDEX($F$4:$EK$109,MATCH(1,($A$4:$A$109=$EO31)*($B$4:$B$109=$EP31),0),MATCH(FA$2,$F$2:$EK$2,0))-SUM(OFFSET($E31,,MATCH(FA$2,$F$1:$EK$1,0),,4)),""),""),"")</f>
        <v/>
      </c>
      <c r="FB31" t="str" cm="1">
        <f t="array" aca="1" ref="FB31" ca="1">IF($EN31=1,IF(ISNUMBER(DS$4),IF(ABS(INDEX($F$4:$EK$109,MATCH(1,($A$4:$A$109=$EO31)*($B$4:$B$109=$EP31),0),MATCH(FB$2,$F$2:$EK$2,0))-SUM(OFFSET($E31,,MATCH(FB$2,$F$1:$EK$1,0),,4)))&gt;0,INDEX($F$4:$EK$109,MATCH(1,($A$4:$A$109=$EO31)*($B$4:$B$109=$EP31),0),MATCH(FB$2,$F$2:$EK$2,0))-SUM(OFFSET($E31,,MATCH(FB$2,$F$1:$EK$1,0),,4)),""),""),"")</f>
        <v/>
      </c>
      <c r="FC31" t="str" cm="1">
        <f t="array" aca="1" ref="FC31" ca="1">IF($EN31=1,IF(ISNUMBER(DT$4),IF(ABS(INDEX($F$4:$EK$109,MATCH(1,($A$4:$A$109=$EO31)*($B$4:$B$109=$EP31),0),MATCH(FC$2,$F$2:$EK$2,0))-SUM(OFFSET($E31,,MATCH(FC$2,$F$1:$EK$1,0),,4)))&gt;0,INDEX($F$4:$EK$109,MATCH(1,($A$4:$A$109=$EO31)*($B$4:$B$109=$EP31),0),MATCH(FC$2,$F$2:$EK$2,0))-SUM(OFFSET($E31,,MATCH(FC$2,$F$1:$EK$1,0),,4)),""),""),"")</f>
        <v/>
      </c>
      <c r="FD31" t="str" cm="1">
        <f t="array" aca="1" ref="FD31" ca="1">IF($EN31=1,IF(ISNUMBER(DU$4),IF(ABS(INDEX($F$4:$EK$109,MATCH(1,($A$4:$A$109=$EO31)*($B$4:$B$109=$EP31),0),MATCH(FD$2,$F$2:$EK$2,0))-SUM(OFFSET($E31,,MATCH(FD$2,$F$1:$EK$1,0),,4)))&gt;0,INDEX($F$4:$EK$109,MATCH(1,($A$4:$A$109=$EO31)*($B$4:$B$109=$EP31),0),MATCH(FD$2,$F$2:$EK$2,0))-SUM(OFFSET($E31,,MATCH(FD$2,$F$1:$EK$1,0),,4)),""),""),"")</f>
        <v/>
      </c>
      <c r="FE31" t="str" cm="1">
        <f t="array" aca="1" ref="FE31" ca="1">IF($EN31=1,IF(ISNUMBER(DV$4),IF(ABS(INDEX($F$4:$EK$109,MATCH(1,($A$4:$A$109=$EO31)*($B$4:$B$109=$EP31),0),MATCH(FE$2,$F$2:$EK$2,0))-SUM(OFFSET($E31,,MATCH(FE$2,$F$1:$EK$1,0),,4)))&gt;0,INDEX($F$4:$EK$109,MATCH(1,($A$4:$A$109=$EO31)*($B$4:$B$109=$EP31),0),MATCH(FE$2,$F$2:$EK$2,0))-SUM(OFFSET($E31,,MATCH(FE$2,$F$1:$EK$1,0),,4)),""),""),"")</f>
        <v/>
      </c>
      <c r="FF31" t="str" cm="1">
        <f t="array" aca="1" ref="FF31" ca="1">IF($EN31=1,IF(ISNUMBER(DW$4),IF(ABS(INDEX($F$4:$EK$109,MATCH(1,($A$4:$A$109=$EO31)*($B$4:$B$109=$EP31),0),MATCH(FF$2,$F$2:$EK$2,0))-SUM(OFFSET($E31,,MATCH(FF$2,$F$1:$EK$1,0),,4)))&gt;0,INDEX($F$4:$EK$109,MATCH(1,($A$4:$A$109=$EO31)*($B$4:$B$109=$EP31),0),MATCH(FF$2,$F$2:$EK$2,0))-SUM(OFFSET($E31,,MATCH(FF$2,$F$1:$EK$1,0),,4)),""),""),"")</f>
        <v/>
      </c>
      <c r="FG31" t="str" cm="1">
        <f t="array" aca="1" ref="FG31" ca="1">IF($EN31=1,IF(ISNUMBER(DX$4),IF(ABS(INDEX($F$4:$EK$109,MATCH(1,($A$4:$A$109=$EO31)*($B$4:$B$109=$EP31),0),MATCH(FG$2,$F$2:$EK$2,0))-SUM(OFFSET($E31,,MATCH(FG$2,$F$1:$EK$1,0),,4)))&gt;0,INDEX($F$4:$EK$109,MATCH(1,($A$4:$A$109=$EO31)*($B$4:$B$109=$EP31),0),MATCH(FG$2,$F$2:$EK$2,0))-SUM(OFFSET($E31,,MATCH(FG$2,$F$1:$EK$1,0),,4)),""),""),"")</f>
        <v/>
      </c>
      <c r="FH31" t="str" cm="1">
        <f t="array" aca="1" ref="FH31" ca="1">IF($EN31=1,IF(ISNUMBER(DY$4),IF(ABS(INDEX($F$4:$EK$109,MATCH(1,($A$4:$A$109=$EO31)*($B$4:$B$109=$EP31),0),MATCH(FH$2,$F$2:$EK$2,0))-SUM(OFFSET($E31,,MATCH(FH$2,$F$1:$EK$1,0),,4)))&gt;0,INDEX($F$4:$EK$109,MATCH(1,($A$4:$A$109=$EO31)*($B$4:$B$109=$EP31),0),MATCH(FH$2,$F$2:$EK$2,0))-SUM(OFFSET($E31,,MATCH(FH$2,$F$1:$EK$1,0),,4)),""),""),"")</f>
        <v/>
      </c>
      <c r="FI31" t="str" cm="1">
        <f t="array" aca="1" ref="FI31" ca="1">IF($EN31=1,IF(ISNUMBER(DZ$4),IF(ABS(INDEX($F$4:$EK$109,MATCH(1,($A$4:$A$109=$EO31)*($B$4:$B$109=$EP31),0),MATCH(FI$2,$F$2:$EK$2,0))-SUM(OFFSET($E31,,MATCH(FI$2,$F$1:$EK$1,0),,4)))&gt;0,INDEX($F$4:$EK$109,MATCH(1,($A$4:$A$109=$EO31)*($B$4:$B$109=$EP31),0),MATCH(FI$2,$F$2:$EK$2,0))-SUM(OFFSET($E31,,MATCH(FI$2,$F$1:$EK$1,0),,4)),""),""),"")</f>
        <v/>
      </c>
      <c r="FJ31" t="str" cm="1">
        <f t="array" aca="1" ref="FJ31" ca="1">IF($EN31=1,IF(ISNUMBER(EA$4),IF(ABS(INDEX($F$4:$EK$109,MATCH(1,($A$4:$A$109=$EO31)*($B$4:$B$109=$EP31),0),MATCH(FJ$2,$F$2:$EK$2,0))-SUM(OFFSET($E31,,MATCH(FJ$2,$F$1:$EK$1,0),,4)))&gt;0,INDEX($F$4:$EK$109,MATCH(1,($A$4:$A$109=$EO31)*($B$4:$B$109=$EP31),0),MATCH(FJ$2,$F$2:$EK$2,0))-SUM(OFFSET($E31,,MATCH(FJ$2,$F$1:$EK$1,0),,4)),""),""),"")</f>
        <v/>
      </c>
      <c r="FK31" t="str" cm="1">
        <f t="array" aca="1" ref="FK31" ca="1">IF($EN31=1,IF(ISNUMBER(EB$4),IF(ABS(INDEX($F$4:$EK$109,MATCH(1,($A$4:$A$109=$EO31)*($B$4:$B$109=$EP31),0),MATCH(FK$2,$F$2:$EK$2,0))-SUM(OFFSET($E31,,MATCH(FK$2,$F$1:$EK$1,0),,4)))&gt;0,INDEX($F$4:$EK$109,MATCH(1,($A$4:$A$109=$EO31)*($B$4:$B$109=$EP31),0),MATCH(FK$2,$F$2:$EK$2,0))-SUM(OFFSET($E31,,MATCH(FK$2,$F$1:$EK$1,0),,4)),""),""),"")</f>
        <v/>
      </c>
      <c r="FL31" t="str" cm="1">
        <f t="array" aca="1" ref="FL31" ca="1">IF($EN31=1,IF(ISNUMBER(EC$4),IF(ABS(INDEX($F$4:$EK$109,MATCH(1,($A$4:$A$109=$EO31)*($B$4:$B$109=$EP31),0),MATCH(FL$2,$F$2:$EK$2,0))-SUM(OFFSET($E31,,MATCH(FL$2,$F$1:$EK$1,0),,4)))&gt;0,INDEX($F$4:$EK$109,MATCH(1,($A$4:$A$109=$EO31)*($B$4:$B$109=$EP31),0),MATCH(FL$2,$F$2:$EK$2,0))-SUM(OFFSET($E31,,MATCH(FL$2,$F$1:$EK$1,0),,4)),""),""),"")</f>
        <v/>
      </c>
      <c r="FM31" t="str" cm="1">
        <f t="array" aca="1" ref="FM31" ca="1">IF($EN31=1,IF(ISNUMBER(ED$4),IF(ABS(INDEX($F$4:$EK$109,MATCH(1,($A$4:$A$109=$EO31)*($B$4:$B$109=$EP31),0),MATCH(FM$2,$F$2:$EK$2,0))-SUM(OFFSET($E31,,MATCH(FM$2,$F$1:$EK$1,0),,4)))&gt;0,INDEX($F$4:$EK$109,MATCH(1,($A$4:$A$109=$EO31)*($B$4:$B$109=$EP31),0),MATCH(FM$2,$F$2:$EK$2,0))-SUM(OFFSET($E31,,MATCH(FM$2,$F$1:$EK$1,0),,4)),""),""),"")</f>
        <v/>
      </c>
      <c r="FN31" t="str" cm="1">
        <f t="array" aca="1" ref="FN31" ca="1">IF($EN31=1,IF(ISNUMBER(EE$4),IF(ABS(INDEX($F$4:$EK$109,MATCH(1,($A$4:$A$109=$EO31)*($B$4:$B$109=$EP31),0),MATCH(FN$2,$F$2:$EK$2,0))-SUM(OFFSET($E31,,MATCH(FN$2,$F$1:$EK$1,0),,4)))&gt;0,INDEX($F$4:$EK$109,MATCH(1,($A$4:$A$109=$EO31)*($B$4:$B$109=$EP31),0),MATCH(FN$2,$F$2:$EK$2,0))-SUM(OFFSET($E31,,MATCH(FN$2,$F$1:$EK$1,0),,4)),""),""),"")</f>
        <v/>
      </c>
      <c r="FO31" t="str" cm="1">
        <f t="array" aca="1" ref="FO31" ca="1">IF($EN31=1,IF(ISNUMBER(EF$4),IF(ABS(INDEX($F$4:$EK$109,MATCH(1,($A$4:$A$109=$EO31)*($B$4:$B$109=$EP31),0),MATCH(FO$2,$F$2:$EK$2,0))-SUM(OFFSET($E31,,MATCH(FO$2,$F$1:$EK$1,0),,4)))&gt;0,INDEX($F$4:$EK$109,MATCH(1,($A$4:$A$109=$EO31)*($B$4:$B$109=$EP31),0),MATCH(FO$2,$F$2:$EK$2,0))-SUM(OFFSET($E31,,MATCH(FO$2,$F$1:$EK$1,0),,4)),""),""),"")</f>
        <v/>
      </c>
      <c r="FP31" t="str" cm="1">
        <f t="array" aca="1" ref="FP31" ca="1">IF($EN31=1,IF(ISNUMBER(EG$4),IF(ABS(INDEX($F$4:$EK$109,MATCH(1,($A$4:$A$109=$EO31)*($B$4:$B$109=$EP31),0),MATCH(FP$2,$F$2:$EK$2,0))-SUM(OFFSET($E31,,MATCH(FP$2,$F$1:$EK$1,0),,4)))&gt;0,INDEX($F$4:$EK$109,MATCH(1,($A$4:$A$109=$EO31)*($B$4:$B$109=$EP31),0),MATCH(FP$2,$F$2:$EK$2,0))-SUM(OFFSET($E31,,MATCH(FP$2,$F$1:$EK$1,0),,4)),""),""),"")</f>
        <v/>
      </c>
      <c r="FQ31" t="str" cm="1">
        <f t="array" aca="1" ref="FQ31" ca="1">IF($EN31=1,IF(ISNUMBER(EH$4),IF(ABS(INDEX($F$4:$EK$109,MATCH(1,($A$4:$A$109=$EO31)*($B$4:$B$109=$EP31),0),MATCH(FQ$2,$F$2:$EK$2,0))-SUM(OFFSET($E31,,MATCH(FQ$2,$F$1:$EK$1,0),,4)))&gt;0,INDEX($F$4:$EK$109,MATCH(1,($A$4:$A$109=$EO31)*($B$4:$B$109=$EP31),0),MATCH(FQ$2,$F$2:$EK$2,0))-SUM(OFFSET($E31,,MATCH(FQ$2,$F$1:$EK$1,0),,4)),""),""),"")</f>
        <v/>
      </c>
      <c r="FR31" t="str" cm="1">
        <f t="array" aca="1" ref="FR31" ca="1">IF($EN31=1,IF(ISNUMBER(EI$4),IF(ABS(INDEX($F$4:$EK$109,MATCH(1,($A$4:$A$109=$EO31)*($B$4:$B$109=$EP31),0),MATCH(FR$2,$F$2:$EK$2,0))-SUM(OFFSET($E31,,MATCH(FR$2,$F$1:$EK$1,0),,4)))&gt;0,INDEX($F$4:$EK$109,MATCH(1,($A$4:$A$109=$EO31)*($B$4:$B$109=$EP31),0),MATCH(FR$2,$F$2:$EK$2,0))-SUM(OFFSET($E31,,MATCH(FR$2,$F$1:$EK$1,0),,4)),""),""),"")</f>
        <v/>
      </c>
      <c r="FS31" t="str" cm="1">
        <f t="array" aca="1" ref="FS31" ca="1">IF($EN31=1,IF(ISNUMBER(EJ$4),IF(ABS(INDEX($F$4:$EK$109,MATCH(1,($A$4:$A$109=$EO31)*($B$4:$B$109=$EP31),0),MATCH(FS$2,$F$2:$EK$2,0))-SUM(OFFSET($E31,,MATCH(FS$2,$F$1:$EK$1,0),,4)))&gt;0,INDEX($F$4:$EK$109,MATCH(1,($A$4:$A$109=$EO31)*($B$4:$B$109=$EP31),0),MATCH(FS$2,$F$2:$EK$2,0))-SUM(OFFSET($E31,,MATCH(FS$2,$F$1:$EK$1,0),,4)),""),""),"")</f>
        <v/>
      </c>
      <c r="FT31" t="str" cm="1">
        <f t="array" aca="1" ref="FT31" ca="1">IF($EN31=1,IF(ISNUMBER(EK$4),IF(ABS(INDEX($F$4:$EK$109,MATCH(1,($A$4:$A$109=$EO31)*($B$4:$B$109=$EP31),0),MATCH(FT$2,$F$2:$EK$2,0))-SUM(OFFSET($E31,,MATCH(FT$2,$F$1:$EK$1,0),,4)))&gt;0,INDEX($F$4:$EK$109,MATCH(1,($A$4:$A$109=$EO31)*($B$4:$B$109=$EP31),0),MATCH(FT$2,$F$2:$EK$2,0))-SUM(OFFSET($E31,,MATCH(FT$2,$F$1:$EK$1,0),,4)),""),""),"")</f>
        <v/>
      </c>
    </row>
    <row r="34" spans="1:176" x14ac:dyDescent="0.25">
      <c r="A34" t="s">
        <v>157</v>
      </c>
      <c r="B34" t="s">
        <v>158</v>
      </c>
      <c r="EO34" t="str">
        <f t="shared" si="8"/>
        <v>bs</v>
      </c>
      <c r="EP34" t="str">
        <f t="shared" si="7"/>
        <v>cashAndCashEquivalents</v>
      </c>
      <c r="ET34" t="str" cm="1">
        <f t="array" aca="1" ref="ET34" ca="1">IF(ISNUMBER(DK$4),IF(ABS(INDEX($F$4:$EK$109,MATCH(1,($A$4:$A$109=$EO34)*($B$4:$B$109=$EP34),0),MATCH(ET$2,$F$2:$EK$2,0))-SUM(OFFSET($E34,,MATCH(ET$2,$F$1:$EK$1,0)+3,,1)))&gt;0,INDEX($F$4:$EK$109,MATCH(1,($A$4:$A$109=$EO34)*($B$4:$B$109=$EP34),0),MATCH(ET$2,$F$2:$EK$2,0))-SUM(OFFSET($E34,,MATCH(ET$2,$F$1:$EK$1,0)+3,,1)),""),"")</f>
        <v/>
      </c>
      <c r="EU34" t="str" cm="1">
        <f t="array" aca="1" ref="EU34" ca="1">IF(ISNUMBER(DL$4),IF(ABS(INDEX($F$4:$EK$109,MATCH(1,($A$4:$A$109=$EO34)*($B$4:$B$109=$EP34),0),MATCH(EU$2,$F$2:$EK$2,0))-SUM(OFFSET($E34,,MATCH(EU$2,$F$1:$EK$1,0)+3,,1)))&gt;0,INDEX($F$4:$EK$109,MATCH(1,($A$4:$A$109=$EO34)*($B$4:$B$109=$EP34),0),MATCH(EU$2,$F$2:$EK$2,0))-SUM(OFFSET($E34,,MATCH(EU$2,$F$1:$EK$1,0)+3,,1)),""),"")</f>
        <v/>
      </c>
      <c r="EV34" t="str" cm="1">
        <f t="array" aca="1" ref="EV34" ca="1">IF(ISNUMBER(DM$4),IF(ABS(INDEX($F$4:$EK$109,MATCH(1,($A$4:$A$109=$EO34)*($B$4:$B$109=$EP34),0),MATCH(EV$2,$F$2:$EK$2,0))-SUM(OFFSET($E34,,MATCH(EV$2,$F$1:$EK$1,0)+3,,1)))&gt;0,INDEX($F$4:$EK$109,MATCH(1,($A$4:$A$109=$EO34)*($B$4:$B$109=$EP34),0),MATCH(EV$2,$F$2:$EK$2,0))-SUM(OFFSET($E34,,MATCH(EV$2,$F$1:$EK$1,0)+3,,1)),""),"")</f>
        <v/>
      </c>
      <c r="EW34" t="str" cm="1">
        <f t="array" aca="1" ref="EW34" ca="1">IF(ISNUMBER(DN$4),IF(ABS(INDEX($F$4:$EK$109,MATCH(1,($A$4:$A$109=$EO34)*($B$4:$B$109=$EP34),0),MATCH(EW$2,$F$2:$EK$2,0))-SUM(OFFSET($E34,,MATCH(EW$2,$F$1:$EK$1,0)+3,,1)))&gt;0,INDEX($F$4:$EK$109,MATCH(1,($A$4:$A$109=$EO34)*($B$4:$B$109=$EP34),0),MATCH(EW$2,$F$2:$EK$2,0))-SUM(OFFSET($E34,,MATCH(EW$2,$F$1:$EK$1,0)+3,,1)),""),"")</f>
        <v/>
      </c>
      <c r="EX34" t="str" cm="1">
        <f t="array" aca="1" ref="EX34" ca="1">IF(ISNUMBER(DO$4),IF(ABS(INDEX($F$4:$EK$109,MATCH(1,($A$4:$A$109=$EO34)*($B$4:$B$109=$EP34),0),MATCH(EX$2,$F$2:$EK$2,0))-SUM(OFFSET($E34,,MATCH(EX$2,$F$1:$EK$1,0)+3,,1)))&gt;0,INDEX($F$4:$EK$109,MATCH(1,($A$4:$A$109=$EO34)*($B$4:$B$109=$EP34),0),MATCH(EX$2,$F$2:$EK$2,0))-SUM(OFFSET($E34,,MATCH(EX$2,$F$1:$EK$1,0)+3,,1)),""),"")</f>
        <v/>
      </c>
      <c r="EY34" t="str" cm="1">
        <f t="array" aca="1" ref="EY34" ca="1">IF(ISNUMBER(DP$4),IF(ABS(INDEX($F$4:$EK$109,MATCH(1,($A$4:$A$109=$EO34)*($B$4:$B$109=$EP34),0),MATCH(EY$2,$F$2:$EK$2,0))-SUM(OFFSET($E34,,MATCH(EY$2,$F$1:$EK$1,0)+3,,1)))&gt;0,INDEX($F$4:$EK$109,MATCH(1,($A$4:$A$109=$EO34)*($B$4:$B$109=$EP34),0),MATCH(EY$2,$F$2:$EK$2,0))-SUM(OFFSET($E34,,MATCH(EY$2,$F$1:$EK$1,0)+3,,1)),""),"")</f>
        <v/>
      </c>
      <c r="EZ34" t="str" cm="1">
        <f t="array" aca="1" ref="EZ34" ca="1">IF(ISNUMBER(DQ$4),IF(ABS(INDEX($F$4:$EK$109,MATCH(1,($A$4:$A$109=$EO34)*($B$4:$B$109=$EP34),0),MATCH(EZ$2,$F$2:$EK$2,0))-SUM(OFFSET($E34,,MATCH(EZ$2,$F$1:$EK$1,0)+3,,1)))&gt;0,INDEX($F$4:$EK$109,MATCH(1,($A$4:$A$109=$EO34)*($B$4:$B$109=$EP34),0),MATCH(EZ$2,$F$2:$EK$2,0))-SUM(OFFSET($E34,,MATCH(EZ$2,$F$1:$EK$1,0)+3,,1)),""),"")</f>
        <v/>
      </c>
      <c r="FA34" t="str" cm="1">
        <f t="array" aca="1" ref="FA34" ca="1">IF(ISNUMBER(DR$4),IF(ABS(INDEX($F$4:$EK$109,MATCH(1,($A$4:$A$109=$EO34)*($B$4:$B$109=$EP34),0),MATCH(FA$2,$F$2:$EK$2,0))-SUM(OFFSET($E34,,MATCH(FA$2,$F$1:$EK$1,0)+3,,1)))&gt;0,INDEX($F$4:$EK$109,MATCH(1,($A$4:$A$109=$EO34)*($B$4:$B$109=$EP34),0),MATCH(FA$2,$F$2:$EK$2,0))-SUM(OFFSET($E34,,MATCH(FA$2,$F$1:$EK$1,0)+3,,1)),""),"")</f>
        <v/>
      </c>
      <c r="FB34" t="str" cm="1">
        <f t="array" aca="1" ref="FB34" ca="1">IF(ISNUMBER(DS$4),IF(ABS(INDEX($F$4:$EK$109,MATCH(1,($A$4:$A$109=$EO34)*($B$4:$B$109=$EP34),0),MATCH(FB$2,$F$2:$EK$2,0))-SUM(OFFSET($E34,,MATCH(FB$2,$F$1:$EK$1,0)+3,,1)))&gt;0,INDEX($F$4:$EK$109,MATCH(1,($A$4:$A$109=$EO34)*($B$4:$B$109=$EP34),0),MATCH(FB$2,$F$2:$EK$2,0))-SUM(OFFSET($E34,,MATCH(FB$2,$F$1:$EK$1,0)+3,,1)),""),"")</f>
        <v/>
      </c>
      <c r="FC34" t="str" cm="1">
        <f t="array" aca="1" ref="FC34" ca="1">IF(ISNUMBER(DT$4),IF(ABS(INDEX($F$4:$EK$109,MATCH(1,($A$4:$A$109=$EO34)*($B$4:$B$109=$EP34),0),MATCH(FC$2,$F$2:$EK$2,0))-SUM(OFFSET($E34,,MATCH(FC$2,$F$1:$EK$1,0)+3,,1)))&gt;0,INDEX($F$4:$EK$109,MATCH(1,($A$4:$A$109=$EO34)*($B$4:$B$109=$EP34),0),MATCH(FC$2,$F$2:$EK$2,0))-SUM(OFFSET($E34,,MATCH(FC$2,$F$1:$EK$1,0)+3,,1)),""),"")</f>
        <v/>
      </c>
      <c r="FD34" t="str" cm="1">
        <f t="array" aca="1" ref="FD34" ca="1">IF(ISNUMBER(DU$4),IF(ABS(INDEX($F$4:$EK$109,MATCH(1,($A$4:$A$109=$EO34)*($B$4:$B$109=$EP34),0),MATCH(FD$2,$F$2:$EK$2,0))-SUM(OFFSET($E34,,MATCH(FD$2,$F$1:$EK$1,0)+3,,1)))&gt;0,INDEX($F$4:$EK$109,MATCH(1,($A$4:$A$109=$EO34)*($B$4:$B$109=$EP34),0),MATCH(FD$2,$F$2:$EK$2,0))-SUM(OFFSET($E34,,MATCH(FD$2,$F$1:$EK$1,0)+3,,1)),""),"")</f>
        <v/>
      </c>
      <c r="FE34" t="str" cm="1">
        <f t="array" aca="1" ref="FE34" ca="1">IF(ISNUMBER(DV$4),IF(ABS(INDEX($F$4:$EK$109,MATCH(1,($A$4:$A$109=$EO34)*($B$4:$B$109=$EP34),0),MATCH(FE$2,$F$2:$EK$2,0))-SUM(OFFSET($E34,,MATCH(FE$2,$F$1:$EK$1,0)+3,,1)))&gt;0,INDEX($F$4:$EK$109,MATCH(1,($A$4:$A$109=$EO34)*($B$4:$B$109=$EP34),0),MATCH(FE$2,$F$2:$EK$2,0))-SUM(OFFSET($E34,,MATCH(FE$2,$F$1:$EK$1,0)+3,,1)),""),"")</f>
        <v/>
      </c>
      <c r="FF34" t="str" cm="1">
        <f t="array" aca="1" ref="FF34" ca="1">IF(ISNUMBER(DW$4),IF(ABS(INDEX($F$4:$EK$109,MATCH(1,($A$4:$A$109=$EO34)*($B$4:$B$109=$EP34),0),MATCH(FF$2,$F$2:$EK$2,0))-SUM(OFFSET($E34,,MATCH(FF$2,$F$1:$EK$1,0)+3,,1)))&gt;0,INDEX($F$4:$EK$109,MATCH(1,($A$4:$A$109=$EO34)*($B$4:$B$109=$EP34),0),MATCH(FF$2,$F$2:$EK$2,0))-SUM(OFFSET($E34,,MATCH(FF$2,$F$1:$EK$1,0)+3,,1)),""),"")</f>
        <v/>
      </c>
      <c r="FG34" t="str" cm="1">
        <f t="array" aca="1" ref="FG34" ca="1">IF(ISNUMBER(DX$4),IF(ABS(INDEX($F$4:$EK$109,MATCH(1,($A$4:$A$109=$EO34)*($B$4:$B$109=$EP34),0),MATCH(FG$2,$F$2:$EK$2,0))-SUM(OFFSET($E34,,MATCH(FG$2,$F$1:$EK$1,0)+3,,1)))&gt;0,INDEX($F$4:$EK$109,MATCH(1,($A$4:$A$109=$EO34)*($B$4:$B$109=$EP34),0),MATCH(FG$2,$F$2:$EK$2,0))-SUM(OFFSET($E34,,MATCH(FG$2,$F$1:$EK$1,0)+3,,1)),""),"")</f>
        <v/>
      </c>
      <c r="FH34" t="str" cm="1">
        <f t="array" aca="1" ref="FH34" ca="1">IF(ISNUMBER(DY$4),IF(ABS(INDEX($F$4:$EK$109,MATCH(1,($A$4:$A$109=$EO34)*($B$4:$B$109=$EP34),0),MATCH(FH$2,$F$2:$EK$2,0))-SUM(OFFSET($E34,,MATCH(FH$2,$F$1:$EK$1,0)+3,,1)))&gt;0,INDEX($F$4:$EK$109,MATCH(1,($A$4:$A$109=$EO34)*($B$4:$B$109=$EP34),0),MATCH(FH$2,$F$2:$EK$2,0))-SUM(OFFSET($E34,,MATCH(FH$2,$F$1:$EK$1,0)+3,,1)),""),"")</f>
        <v/>
      </c>
      <c r="FI34" t="str" cm="1">
        <f t="array" aca="1" ref="FI34" ca="1">IF(ISNUMBER(DZ$4),IF(ABS(INDEX($F$4:$EK$109,MATCH(1,($A$4:$A$109=$EO34)*($B$4:$B$109=$EP34),0),MATCH(FI$2,$F$2:$EK$2,0))-SUM(OFFSET($E34,,MATCH(FI$2,$F$1:$EK$1,0)+3,,1)))&gt;0,INDEX($F$4:$EK$109,MATCH(1,($A$4:$A$109=$EO34)*($B$4:$B$109=$EP34),0),MATCH(FI$2,$F$2:$EK$2,0))-SUM(OFFSET($E34,,MATCH(FI$2,$F$1:$EK$1,0)+3,,1)),""),"")</f>
        <v/>
      </c>
      <c r="FJ34" t="str" cm="1">
        <f t="array" aca="1" ref="FJ34" ca="1">IF(ISNUMBER(EA$4),IF(ABS(INDEX($F$4:$EK$109,MATCH(1,($A$4:$A$109=$EO34)*($B$4:$B$109=$EP34),0),MATCH(FJ$2,$F$2:$EK$2,0))-SUM(OFFSET($E34,,MATCH(FJ$2,$F$1:$EK$1,0)+3,,1)))&gt;0,INDEX($F$4:$EK$109,MATCH(1,($A$4:$A$109=$EO34)*($B$4:$B$109=$EP34),0),MATCH(FJ$2,$F$2:$EK$2,0))-SUM(OFFSET($E34,,MATCH(FJ$2,$F$1:$EK$1,0)+3,,1)),""),"")</f>
        <v/>
      </c>
      <c r="FK34" t="str" cm="1">
        <f t="array" aca="1" ref="FK34" ca="1">IF(ISNUMBER(EB$4),IF(ABS(INDEX($F$4:$EK$109,MATCH(1,($A$4:$A$109=$EO34)*($B$4:$B$109=$EP34),0),MATCH(FK$2,$F$2:$EK$2,0))-SUM(OFFSET($E34,,MATCH(FK$2,$F$1:$EK$1,0)+3,,1)))&gt;0,INDEX($F$4:$EK$109,MATCH(1,($A$4:$A$109=$EO34)*($B$4:$B$109=$EP34),0),MATCH(FK$2,$F$2:$EK$2,0))-SUM(OFFSET($E34,,MATCH(FK$2,$F$1:$EK$1,0)+3,,1)),""),"")</f>
        <v/>
      </c>
      <c r="FL34" t="str" cm="1">
        <f t="array" aca="1" ref="FL34" ca="1">IF(ISNUMBER(EC$4),IF(ABS(INDEX($F$4:$EK$109,MATCH(1,($A$4:$A$109=$EO34)*($B$4:$B$109=$EP34),0),MATCH(FL$2,$F$2:$EK$2,0))-SUM(OFFSET($E34,,MATCH(FL$2,$F$1:$EK$1,0)+3,,1)))&gt;0,INDEX($F$4:$EK$109,MATCH(1,($A$4:$A$109=$EO34)*($B$4:$B$109=$EP34),0),MATCH(FL$2,$F$2:$EK$2,0))-SUM(OFFSET($E34,,MATCH(FL$2,$F$1:$EK$1,0)+3,,1)),""),"")</f>
        <v/>
      </c>
      <c r="FM34" t="str" cm="1">
        <f t="array" aca="1" ref="FM34" ca="1">IF(ISNUMBER(ED$4),IF(ABS(INDEX($F$4:$EK$109,MATCH(1,($A$4:$A$109=$EO34)*($B$4:$B$109=$EP34),0),MATCH(FM$2,$F$2:$EK$2,0))-SUM(OFFSET($E34,,MATCH(FM$2,$F$1:$EK$1,0)+3,,1)))&gt;0,INDEX($F$4:$EK$109,MATCH(1,($A$4:$A$109=$EO34)*($B$4:$B$109=$EP34),0),MATCH(FM$2,$F$2:$EK$2,0))-SUM(OFFSET($E34,,MATCH(FM$2,$F$1:$EK$1,0)+3,,1)),""),"")</f>
        <v/>
      </c>
      <c r="FN34" t="str" cm="1">
        <f t="array" aca="1" ref="FN34" ca="1">IF(ISNUMBER(EE$4),IF(ABS(INDEX($F$4:$EK$109,MATCH(1,($A$4:$A$109=$EO34)*($B$4:$B$109=$EP34),0),MATCH(FN$2,$F$2:$EK$2,0))-SUM(OFFSET($E34,,MATCH(FN$2,$F$1:$EK$1,0)+3,,1)))&gt;0,INDEX($F$4:$EK$109,MATCH(1,($A$4:$A$109=$EO34)*($B$4:$B$109=$EP34),0),MATCH(FN$2,$F$2:$EK$2,0))-SUM(OFFSET($E34,,MATCH(FN$2,$F$1:$EK$1,0)+3,,1)),""),"")</f>
        <v/>
      </c>
      <c r="FO34" t="str" cm="1">
        <f t="array" aca="1" ref="FO34" ca="1">IF(ISNUMBER(EF$4),IF(ABS(INDEX($F$4:$EK$109,MATCH(1,($A$4:$A$109=$EO34)*($B$4:$B$109=$EP34),0),MATCH(FO$2,$F$2:$EK$2,0))-SUM(OFFSET($E34,,MATCH(FO$2,$F$1:$EK$1,0)+3,,1)))&gt;0,INDEX($F$4:$EK$109,MATCH(1,($A$4:$A$109=$EO34)*($B$4:$B$109=$EP34),0),MATCH(FO$2,$F$2:$EK$2,0))-SUM(OFFSET($E34,,MATCH(FO$2,$F$1:$EK$1,0)+3,,1)),""),"")</f>
        <v/>
      </c>
      <c r="FP34" t="str" cm="1">
        <f t="array" aca="1" ref="FP34" ca="1">IF(ISNUMBER(EG$4),IF(ABS(INDEX($F$4:$EK$109,MATCH(1,($A$4:$A$109=$EO34)*($B$4:$B$109=$EP34),0),MATCH(FP$2,$F$2:$EK$2,0))-SUM(OFFSET($E34,,MATCH(FP$2,$F$1:$EK$1,0)+3,,1)))&gt;0,INDEX($F$4:$EK$109,MATCH(1,($A$4:$A$109=$EO34)*($B$4:$B$109=$EP34),0),MATCH(FP$2,$F$2:$EK$2,0))-SUM(OFFSET($E34,,MATCH(FP$2,$F$1:$EK$1,0)+3,,1)),""),"")</f>
        <v/>
      </c>
      <c r="FQ34" t="str" cm="1">
        <f t="array" aca="1" ref="FQ34" ca="1">IF(ISNUMBER(EH$4),IF(ABS(INDEX($F$4:$EK$109,MATCH(1,($A$4:$A$109=$EO34)*($B$4:$B$109=$EP34),0),MATCH(FQ$2,$F$2:$EK$2,0))-SUM(OFFSET($E34,,MATCH(FQ$2,$F$1:$EK$1,0)+3,,1)))&gt;0,INDEX($F$4:$EK$109,MATCH(1,($A$4:$A$109=$EO34)*($B$4:$B$109=$EP34),0),MATCH(FQ$2,$F$2:$EK$2,0))-SUM(OFFSET($E34,,MATCH(FQ$2,$F$1:$EK$1,0)+3,,1)),""),"")</f>
        <v/>
      </c>
      <c r="FR34" t="str" cm="1">
        <f t="array" aca="1" ref="FR34" ca="1">IF(ISNUMBER(EI$4),IF(ABS(INDEX($F$4:$EK$109,MATCH(1,($A$4:$A$109=$EO34)*($B$4:$B$109=$EP34),0),MATCH(FR$2,$F$2:$EK$2,0))-SUM(OFFSET($E34,,MATCH(FR$2,$F$1:$EK$1,0)+3,,1)))&gt;0,INDEX($F$4:$EK$109,MATCH(1,($A$4:$A$109=$EO34)*($B$4:$B$109=$EP34),0),MATCH(FR$2,$F$2:$EK$2,0))-SUM(OFFSET($E34,,MATCH(FR$2,$F$1:$EK$1,0)+3,,1)),""),"")</f>
        <v/>
      </c>
      <c r="FS34" t="str" cm="1">
        <f t="array" aca="1" ref="FS34" ca="1">IF(ISNUMBER(EJ$4),IF(ABS(INDEX($F$4:$EK$109,MATCH(1,($A$4:$A$109=$EO34)*($B$4:$B$109=$EP34),0),MATCH(FS$2,$F$2:$EK$2,0))-SUM(OFFSET($E34,,MATCH(FS$2,$F$1:$EK$1,0)+3,,1)))&gt;0,INDEX($F$4:$EK$109,MATCH(1,($A$4:$A$109=$EO34)*($B$4:$B$109=$EP34),0),MATCH(FS$2,$F$2:$EK$2,0))-SUM(OFFSET($E34,,MATCH(FS$2,$F$1:$EK$1,0)+3,,1)),""),"")</f>
        <v/>
      </c>
      <c r="FT34" t="str" cm="1">
        <f t="array" aca="1" ref="FT34" ca="1">IF(ISNUMBER(EK$4),IF(ABS(INDEX($F$4:$EK$109,MATCH(1,($A$4:$A$109=$EO34)*($B$4:$B$109=$EP34),0),MATCH(FT$2,$F$2:$EK$2,0))-SUM(OFFSET($E34,,MATCH(FT$2,$F$1:$EK$1,0)+3,,1)))&gt;0,INDEX($F$4:$EK$109,MATCH(1,($A$4:$A$109=$EO34)*($B$4:$B$109=$EP34),0),MATCH(FT$2,$F$2:$EK$2,0))-SUM(OFFSET($E34,,MATCH(FT$2,$F$1:$EK$1,0)+3,,1)),""),"")</f>
        <v/>
      </c>
    </row>
    <row r="35" spans="1:176" x14ac:dyDescent="0.25">
      <c r="A35" t="s">
        <v>157</v>
      </c>
      <c r="B35" t="s">
        <v>159</v>
      </c>
      <c r="EO35" t="str">
        <f t="shared" si="8"/>
        <v>bs</v>
      </c>
      <c r="EP35" t="str">
        <f t="shared" si="7"/>
        <v>shortTermInvestments</v>
      </c>
      <c r="ET35" t="str" cm="1">
        <f t="array" aca="1" ref="ET35" ca="1">IF(ISNUMBER(DK$4),IF(ABS(INDEX($F$4:$EK$109,MATCH(1,($A$4:$A$109=$EO35)*($B$4:$B$109=$EP35),0),MATCH(ET$2,$F$2:$EK$2,0))-SUM(OFFSET($E35,,MATCH(ET$2,$F$1:$EK$1,0)+3,,1)))&gt;0,INDEX($F$4:$EK$109,MATCH(1,($A$4:$A$109=$EO35)*($B$4:$B$109=$EP35),0),MATCH(ET$2,$F$2:$EK$2,0))-SUM(OFFSET($E35,,MATCH(ET$2,$F$1:$EK$1,0)+3,,1)),""),"")</f>
        <v/>
      </c>
      <c r="EU35" t="str" cm="1">
        <f t="array" aca="1" ref="EU35" ca="1">IF(ISNUMBER(DL$4),IF(ABS(INDEX($F$4:$EK$109,MATCH(1,($A$4:$A$109=$EO35)*($B$4:$B$109=$EP35),0),MATCH(EU$2,$F$2:$EK$2,0))-SUM(OFFSET($E35,,MATCH(EU$2,$F$1:$EK$1,0)+3,,1)))&gt;0,INDEX($F$4:$EK$109,MATCH(1,($A$4:$A$109=$EO35)*($B$4:$B$109=$EP35),0),MATCH(EU$2,$F$2:$EK$2,0))-SUM(OFFSET($E35,,MATCH(EU$2,$F$1:$EK$1,0)+3,,1)),""),"")</f>
        <v/>
      </c>
      <c r="EV35" t="str" cm="1">
        <f t="array" aca="1" ref="EV35" ca="1">IF(ISNUMBER(DM$4),IF(ABS(INDEX($F$4:$EK$109,MATCH(1,($A$4:$A$109=$EO35)*($B$4:$B$109=$EP35),0),MATCH(EV$2,$F$2:$EK$2,0))-SUM(OFFSET($E35,,MATCH(EV$2,$F$1:$EK$1,0)+3,,1)))&gt;0,INDEX($F$4:$EK$109,MATCH(1,($A$4:$A$109=$EO35)*($B$4:$B$109=$EP35),0),MATCH(EV$2,$F$2:$EK$2,0))-SUM(OFFSET($E35,,MATCH(EV$2,$F$1:$EK$1,0)+3,,1)),""),"")</f>
        <v/>
      </c>
      <c r="EW35" t="str" cm="1">
        <f t="array" aca="1" ref="EW35" ca="1">IF(ISNUMBER(DN$4),IF(ABS(INDEX($F$4:$EK$109,MATCH(1,($A$4:$A$109=$EO35)*($B$4:$B$109=$EP35),0),MATCH(EW$2,$F$2:$EK$2,0))-SUM(OFFSET($E35,,MATCH(EW$2,$F$1:$EK$1,0)+3,,1)))&gt;0,INDEX($F$4:$EK$109,MATCH(1,($A$4:$A$109=$EO35)*($B$4:$B$109=$EP35),0),MATCH(EW$2,$F$2:$EK$2,0))-SUM(OFFSET($E35,,MATCH(EW$2,$F$1:$EK$1,0)+3,,1)),""),"")</f>
        <v/>
      </c>
      <c r="EX35" t="str" cm="1">
        <f t="array" aca="1" ref="EX35" ca="1">IF(ISNUMBER(DO$4),IF(ABS(INDEX($F$4:$EK$109,MATCH(1,($A$4:$A$109=$EO35)*($B$4:$B$109=$EP35),0),MATCH(EX$2,$F$2:$EK$2,0))-SUM(OFFSET($E35,,MATCH(EX$2,$F$1:$EK$1,0)+3,,1)))&gt;0,INDEX($F$4:$EK$109,MATCH(1,($A$4:$A$109=$EO35)*($B$4:$B$109=$EP35),0),MATCH(EX$2,$F$2:$EK$2,0))-SUM(OFFSET($E35,,MATCH(EX$2,$F$1:$EK$1,0)+3,,1)),""),"")</f>
        <v/>
      </c>
      <c r="EY35" t="str" cm="1">
        <f t="array" aca="1" ref="EY35" ca="1">IF(ISNUMBER(DP$4),IF(ABS(INDEX($F$4:$EK$109,MATCH(1,($A$4:$A$109=$EO35)*($B$4:$B$109=$EP35),0),MATCH(EY$2,$F$2:$EK$2,0))-SUM(OFFSET($E35,,MATCH(EY$2,$F$1:$EK$1,0)+3,,1)))&gt;0,INDEX($F$4:$EK$109,MATCH(1,($A$4:$A$109=$EO35)*($B$4:$B$109=$EP35),0),MATCH(EY$2,$F$2:$EK$2,0))-SUM(OFFSET($E35,,MATCH(EY$2,$F$1:$EK$1,0)+3,,1)),""),"")</f>
        <v/>
      </c>
      <c r="EZ35" t="str" cm="1">
        <f t="array" aca="1" ref="EZ35" ca="1">IF(ISNUMBER(DQ$4),IF(ABS(INDEX($F$4:$EK$109,MATCH(1,($A$4:$A$109=$EO35)*($B$4:$B$109=$EP35),0),MATCH(EZ$2,$F$2:$EK$2,0))-SUM(OFFSET($E35,,MATCH(EZ$2,$F$1:$EK$1,0)+3,,1)))&gt;0,INDEX($F$4:$EK$109,MATCH(1,($A$4:$A$109=$EO35)*($B$4:$B$109=$EP35),0),MATCH(EZ$2,$F$2:$EK$2,0))-SUM(OFFSET($E35,,MATCH(EZ$2,$F$1:$EK$1,0)+3,,1)),""),"")</f>
        <v/>
      </c>
      <c r="FA35" t="str" cm="1">
        <f t="array" aca="1" ref="FA35" ca="1">IF(ISNUMBER(DR$4),IF(ABS(INDEX($F$4:$EK$109,MATCH(1,($A$4:$A$109=$EO35)*($B$4:$B$109=$EP35),0),MATCH(FA$2,$F$2:$EK$2,0))-SUM(OFFSET($E35,,MATCH(FA$2,$F$1:$EK$1,0)+3,,1)))&gt;0,INDEX($F$4:$EK$109,MATCH(1,($A$4:$A$109=$EO35)*($B$4:$B$109=$EP35),0),MATCH(FA$2,$F$2:$EK$2,0))-SUM(OFFSET($E35,,MATCH(FA$2,$F$1:$EK$1,0)+3,,1)),""),"")</f>
        <v/>
      </c>
      <c r="FB35" t="str" cm="1">
        <f t="array" aca="1" ref="FB35" ca="1">IF(ISNUMBER(DS$4),IF(ABS(INDEX($F$4:$EK$109,MATCH(1,($A$4:$A$109=$EO35)*($B$4:$B$109=$EP35),0),MATCH(FB$2,$F$2:$EK$2,0))-SUM(OFFSET($E35,,MATCH(FB$2,$F$1:$EK$1,0)+3,,1)))&gt;0,INDEX($F$4:$EK$109,MATCH(1,($A$4:$A$109=$EO35)*($B$4:$B$109=$EP35),0),MATCH(FB$2,$F$2:$EK$2,0))-SUM(OFFSET($E35,,MATCH(FB$2,$F$1:$EK$1,0)+3,,1)),""),"")</f>
        <v/>
      </c>
      <c r="FC35" t="str" cm="1">
        <f t="array" aca="1" ref="FC35" ca="1">IF(ISNUMBER(DT$4),IF(ABS(INDEX($F$4:$EK$109,MATCH(1,($A$4:$A$109=$EO35)*($B$4:$B$109=$EP35),0),MATCH(FC$2,$F$2:$EK$2,0))-SUM(OFFSET($E35,,MATCH(FC$2,$F$1:$EK$1,0)+3,,1)))&gt;0,INDEX($F$4:$EK$109,MATCH(1,($A$4:$A$109=$EO35)*($B$4:$B$109=$EP35),0),MATCH(FC$2,$F$2:$EK$2,0))-SUM(OFFSET($E35,,MATCH(FC$2,$F$1:$EK$1,0)+3,,1)),""),"")</f>
        <v/>
      </c>
      <c r="FD35" t="str" cm="1">
        <f t="array" aca="1" ref="FD35" ca="1">IF(ISNUMBER(DU$4),IF(ABS(INDEX($F$4:$EK$109,MATCH(1,($A$4:$A$109=$EO35)*($B$4:$B$109=$EP35),0),MATCH(FD$2,$F$2:$EK$2,0))-SUM(OFFSET($E35,,MATCH(FD$2,$F$1:$EK$1,0)+3,,1)))&gt;0,INDEX($F$4:$EK$109,MATCH(1,($A$4:$A$109=$EO35)*($B$4:$B$109=$EP35),0),MATCH(FD$2,$F$2:$EK$2,0))-SUM(OFFSET($E35,,MATCH(FD$2,$F$1:$EK$1,0)+3,,1)),""),"")</f>
        <v/>
      </c>
      <c r="FE35" t="str" cm="1">
        <f t="array" aca="1" ref="FE35" ca="1">IF(ISNUMBER(DV$4),IF(ABS(INDEX($F$4:$EK$109,MATCH(1,($A$4:$A$109=$EO35)*($B$4:$B$109=$EP35),0),MATCH(FE$2,$F$2:$EK$2,0))-SUM(OFFSET($E35,,MATCH(FE$2,$F$1:$EK$1,0)+3,,1)))&gt;0,INDEX($F$4:$EK$109,MATCH(1,($A$4:$A$109=$EO35)*($B$4:$B$109=$EP35),0),MATCH(FE$2,$F$2:$EK$2,0))-SUM(OFFSET($E35,,MATCH(FE$2,$F$1:$EK$1,0)+3,,1)),""),"")</f>
        <v/>
      </c>
      <c r="FF35" t="str" cm="1">
        <f t="array" aca="1" ref="FF35" ca="1">IF(ISNUMBER(DW$4),IF(ABS(INDEX($F$4:$EK$109,MATCH(1,($A$4:$A$109=$EO35)*($B$4:$B$109=$EP35),0),MATCH(FF$2,$F$2:$EK$2,0))-SUM(OFFSET($E35,,MATCH(FF$2,$F$1:$EK$1,0)+3,,1)))&gt;0,INDEX($F$4:$EK$109,MATCH(1,($A$4:$A$109=$EO35)*($B$4:$B$109=$EP35),0),MATCH(FF$2,$F$2:$EK$2,0))-SUM(OFFSET($E35,,MATCH(FF$2,$F$1:$EK$1,0)+3,,1)),""),"")</f>
        <v/>
      </c>
      <c r="FG35" t="str" cm="1">
        <f t="array" aca="1" ref="FG35" ca="1">IF(ISNUMBER(DX$4),IF(ABS(INDEX($F$4:$EK$109,MATCH(1,($A$4:$A$109=$EO35)*($B$4:$B$109=$EP35),0),MATCH(FG$2,$F$2:$EK$2,0))-SUM(OFFSET($E35,,MATCH(FG$2,$F$1:$EK$1,0)+3,,1)))&gt;0,INDEX($F$4:$EK$109,MATCH(1,($A$4:$A$109=$EO35)*($B$4:$B$109=$EP35),0),MATCH(FG$2,$F$2:$EK$2,0))-SUM(OFFSET($E35,,MATCH(FG$2,$F$1:$EK$1,0)+3,,1)),""),"")</f>
        <v/>
      </c>
      <c r="FH35" t="str" cm="1">
        <f t="array" aca="1" ref="FH35" ca="1">IF(ISNUMBER(DY$4),IF(ABS(INDEX($F$4:$EK$109,MATCH(1,($A$4:$A$109=$EO35)*($B$4:$B$109=$EP35),0),MATCH(FH$2,$F$2:$EK$2,0))-SUM(OFFSET($E35,,MATCH(FH$2,$F$1:$EK$1,0)+3,,1)))&gt;0,INDEX($F$4:$EK$109,MATCH(1,($A$4:$A$109=$EO35)*($B$4:$B$109=$EP35),0),MATCH(FH$2,$F$2:$EK$2,0))-SUM(OFFSET($E35,,MATCH(FH$2,$F$1:$EK$1,0)+3,,1)),""),"")</f>
        <v/>
      </c>
      <c r="FI35" t="str" cm="1">
        <f t="array" aca="1" ref="FI35" ca="1">IF(ISNUMBER(DZ$4),IF(ABS(INDEX($F$4:$EK$109,MATCH(1,($A$4:$A$109=$EO35)*($B$4:$B$109=$EP35),0),MATCH(FI$2,$F$2:$EK$2,0))-SUM(OFFSET($E35,,MATCH(FI$2,$F$1:$EK$1,0)+3,,1)))&gt;0,INDEX($F$4:$EK$109,MATCH(1,($A$4:$A$109=$EO35)*($B$4:$B$109=$EP35),0),MATCH(FI$2,$F$2:$EK$2,0))-SUM(OFFSET($E35,,MATCH(FI$2,$F$1:$EK$1,0)+3,,1)),""),"")</f>
        <v/>
      </c>
      <c r="FJ35" t="str" cm="1">
        <f t="array" aca="1" ref="FJ35" ca="1">IF(ISNUMBER(EA$4),IF(ABS(INDEX($F$4:$EK$109,MATCH(1,($A$4:$A$109=$EO35)*($B$4:$B$109=$EP35),0),MATCH(FJ$2,$F$2:$EK$2,0))-SUM(OFFSET($E35,,MATCH(FJ$2,$F$1:$EK$1,0)+3,,1)))&gt;0,INDEX($F$4:$EK$109,MATCH(1,($A$4:$A$109=$EO35)*($B$4:$B$109=$EP35),0),MATCH(FJ$2,$F$2:$EK$2,0))-SUM(OFFSET($E35,,MATCH(FJ$2,$F$1:$EK$1,0)+3,,1)),""),"")</f>
        <v/>
      </c>
      <c r="FK35" t="str" cm="1">
        <f t="array" aca="1" ref="FK35" ca="1">IF(ISNUMBER(EB$4),IF(ABS(INDEX($F$4:$EK$109,MATCH(1,($A$4:$A$109=$EO35)*($B$4:$B$109=$EP35),0),MATCH(FK$2,$F$2:$EK$2,0))-SUM(OFFSET($E35,,MATCH(FK$2,$F$1:$EK$1,0)+3,,1)))&gt;0,INDEX($F$4:$EK$109,MATCH(1,($A$4:$A$109=$EO35)*($B$4:$B$109=$EP35),0),MATCH(FK$2,$F$2:$EK$2,0))-SUM(OFFSET($E35,,MATCH(FK$2,$F$1:$EK$1,0)+3,,1)),""),"")</f>
        <v/>
      </c>
      <c r="FL35" t="str" cm="1">
        <f t="array" aca="1" ref="FL35" ca="1">IF(ISNUMBER(EC$4),IF(ABS(INDEX($F$4:$EK$109,MATCH(1,($A$4:$A$109=$EO35)*($B$4:$B$109=$EP35),0),MATCH(FL$2,$F$2:$EK$2,0))-SUM(OFFSET($E35,,MATCH(FL$2,$F$1:$EK$1,0)+3,,1)))&gt;0,INDEX($F$4:$EK$109,MATCH(1,($A$4:$A$109=$EO35)*($B$4:$B$109=$EP35),0),MATCH(FL$2,$F$2:$EK$2,0))-SUM(OFFSET($E35,,MATCH(FL$2,$F$1:$EK$1,0)+3,,1)),""),"")</f>
        <v/>
      </c>
      <c r="FM35" t="str" cm="1">
        <f t="array" aca="1" ref="FM35" ca="1">IF(ISNUMBER(ED$4),IF(ABS(INDEX($F$4:$EK$109,MATCH(1,($A$4:$A$109=$EO35)*($B$4:$B$109=$EP35),0),MATCH(FM$2,$F$2:$EK$2,0))-SUM(OFFSET($E35,,MATCH(FM$2,$F$1:$EK$1,0)+3,,1)))&gt;0,INDEX($F$4:$EK$109,MATCH(1,($A$4:$A$109=$EO35)*($B$4:$B$109=$EP35),0),MATCH(FM$2,$F$2:$EK$2,0))-SUM(OFFSET($E35,,MATCH(FM$2,$F$1:$EK$1,0)+3,,1)),""),"")</f>
        <v/>
      </c>
      <c r="FN35" t="str" cm="1">
        <f t="array" aca="1" ref="FN35" ca="1">IF(ISNUMBER(EE$4),IF(ABS(INDEX($F$4:$EK$109,MATCH(1,($A$4:$A$109=$EO35)*($B$4:$B$109=$EP35),0),MATCH(FN$2,$F$2:$EK$2,0))-SUM(OFFSET($E35,,MATCH(FN$2,$F$1:$EK$1,0)+3,,1)))&gt;0,INDEX($F$4:$EK$109,MATCH(1,($A$4:$A$109=$EO35)*($B$4:$B$109=$EP35),0),MATCH(FN$2,$F$2:$EK$2,0))-SUM(OFFSET($E35,,MATCH(FN$2,$F$1:$EK$1,0)+3,,1)),""),"")</f>
        <v/>
      </c>
      <c r="FO35" t="str" cm="1">
        <f t="array" aca="1" ref="FO35" ca="1">IF(ISNUMBER(EF$4),IF(ABS(INDEX($F$4:$EK$109,MATCH(1,($A$4:$A$109=$EO35)*($B$4:$B$109=$EP35),0),MATCH(FO$2,$F$2:$EK$2,0))-SUM(OFFSET($E35,,MATCH(FO$2,$F$1:$EK$1,0)+3,,1)))&gt;0,INDEX($F$4:$EK$109,MATCH(1,($A$4:$A$109=$EO35)*($B$4:$B$109=$EP35),0),MATCH(FO$2,$F$2:$EK$2,0))-SUM(OFFSET($E35,,MATCH(FO$2,$F$1:$EK$1,0)+3,,1)),""),"")</f>
        <v/>
      </c>
      <c r="FP35" t="str" cm="1">
        <f t="array" aca="1" ref="FP35" ca="1">IF(ISNUMBER(EG$4),IF(ABS(INDEX($F$4:$EK$109,MATCH(1,($A$4:$A$109=$EO35)*($B$4:$B$109=$EP35),0),MATCH(FP$2,$F$2:$EK$2,0))-SUM(OFFSET($E35,,MATCH(FP$2,$F$1:$EK$1,0)+3,,1)))&gt;0,INDEX($F$4:$EK$109,MATCH(1,($A$4:$A$109=$EO35)*($B$4:$B$109=$EP35),0),MATCH(FP$2,$F$2:$EK$2,0))-SUM(OFFSET($E35,,MATCH(FP$2,$F$1:$EK$1,0)+3,,1)),""),"")</f>
        <v/>
      </c>
      <c r="FQ35" t="str" cm="1">
        <f t="array" aca="1" ref="FQ35" ca="1">IF(ISNUMBER(EH$4),IF(ABS(INDEX($F$4:$EK$109,MATCH(1,($A$4:$A$109=$EO35)*($B$4:$B$109=$EP35),0),MATCH(FQ$2,$F$2:$EK$2,0))-SUM(OFFSET($E35,,MATCH(FQ$2,$F$1:$EK$1,0)+3,,1)))&gt;0,INDEX($F$4:$EK$109,MATCH(1,($A$4:$A$109=$EO35)*($B$4:$B$109=$EP35),0),MATCH(FQ$2,$F$2:$EK$2,0))-SUM(OFFSET($E35,,MATCH(FQ$2,$F$1:$EK$1,0)+3,,1)),""),"")</f>
        <v/>
      </c>
      <c r="FR35" t="str" cm="1">
        <f t="array" aca="1" ref="FR35" ca="1">IF(ISNUMBER(EI$4),IF(ABS(INDEX($F$4:$EK$109,MATCH(1,($A$4:$A$109=$EO35)*($B$4:$B$109=$EP35),0),MATCH(FR$2,$F$2:$EK$2,0))-SUM(OFFSET($E35,,MATCH(FR$2,$F$1:$EK$1,0)+3,,1)))&gt;0,INDEX($F$4:$EK$109,MATCH(1,($A$4:$A$109=$EO35)*($B$4:$B$109=$EP35),0),MATCH(FR$2,$F$2:$EK$2,0))-SUM(OFFSET($E35,,MATCH(FR$2,$F$1:$EK$1,0)+3,,1)),""),"")</f>
        <v/>
      </c>
      <c r="FS35" t="str" cm="1">
        <f t="array" aca="1" ref="FS35" ca="1">IF(ISNUMBER(EJ$4),IF(ABS(INDEX($F$4:$EK$109,MATCH(1,($A$4:$A$109=$EO35)*($B$4:$B$109=$EP35),0),MATCH(FS$2,$F$2:$EK$2,0))-SUM(OFFSET($E35,,MATCH(FS$2,$F$1:$EK$1,0)+3,,1)))&gt;0,INDEX($F$4:$EK$109,MATCH(1,($A$4:$A$109=$EO35)*($B$4:$B$109=$EP35),0),MATCH(FS$2,$F$2:$EK$2,0))-SUM(OFFSET($E35,,MATCH(FS$2,$F$1:$EK$1,0)+3,,1)),""),"")</f>
        <v/>
      </c>
      <c r="FT35" t="str" cm="1">
        <f t="array" aca="1" ref="FT35" ca="1">IF(ISNUMBER(EK$4),IF(ABS(INDEX($F$4:$EK$109,MATCH(1,($A$4:$A$109=$EO35)*($B$4:$B$109=$EP35),0),MATCH(FT$2,$F$2:$EK$2,0))-SUM(OFFSET($E35,,MATCH(FT$2,$F$1:$EK$1,0)+3,,1)))&gt;0,INDEX($F$4:$EK$109,MATCH(1,($A$4:$A$109=$EO35)*($B$4:$B$109=$EP35),0),MATCH(FT$2,$F$2:$EK$2,0))-SUM(OFFSET($E35,,MATCH(FT$2,$F$1:$EK$1,0)+3,,1)),""),"")</f>
        <v/>
      </c>
    </row>
    <row r="36" spans="1:176" x14ac:dyDescent="0.25">
      <c r="A36" t="s">
        <v>157</v>
      </c>
      <c r="B36" t="s">
        <v>160</v>
      </c>
      <c r="EO36" t="str">
        <f t="shared" si="8"/>
        <v>bs</v>
      </c>
      <c r="EP36" t="str">
        <f t="shared" si="7"/>
        <v>cashAndShortTermInvestments</v>
      </c>
      <c r="ET36" t="str" cm="1">
        <f t="array" aca="1" ref="ET36" ca="1">IF(ISNUMBER(DK$4),IF(ABS(INDEX($F$4:$EK$109,MATCH(1,($A$4:$A$109=$EO36)*($B$4:$B$109=$EP36),0),MATCH(ET$2,$F$2:$EK$2,0))-SUM(OFFSET($E36,,MATCH(ET$2,$F$1:$EK$1,0)+3,,1)))&gt;0,INDEX($F$4:$EK$109,MATCH(1,($A$4:$A$109=$EO36)*($B$4:$B$109=$EP36),0),MATCH(ET$2,$F$2:$EK$2,0))-SUM(OFFSET($E36,,MATCH(ET$2,$F$1:$EK$1,0)+3,,1)),""),"")</f>
        <v/>
      </c>
      <c r="EU36" t="str" cm="1">
        <f t="array" aca="1" ref="EU36" ca="1">IF(ISNUMBER(DL$4),IF(ABS(INDEX($F$4:$EK$109,MATCH(1,($A$4:$A$109=$EO36)*($B$4:$B$109=$EP36),0),MATCH(EU$2,$F$2:$EK$2,0))-SUM(OFFSET($E36,,MATCH(EU$2,$F$1:$EK$1,0)+3,,1)))&gt;0,INDEX($F$4:$EK$109,MATCH(1,($A$4:$A$109=$EO36)*($B$4:$B$109=$EP36),0),MATCH(EU$2,$F$2:$EK$2,0))-SUM(OFFSET($E36,,MATCH(EU$2,$F$1:$EK$1,0)+3,,1)),""),"")</f>
        <v/>
      </c>
      <c r="EV36" t="str" cm="1">
        <f t="array" aca="1" ref="EV36" ca="1">IF(ISNUMBER(DM$4),IF(ABS(INDEX($F$4:$EK$109,MATCH(1,($A$4:$A$109=$EO36)*($B$4:$B$109=$EP36),0),MATCH(EV$2,$F$2:$EK$2,0))-SUM(OFFSET($E36,,MATCH(EV$2,$F$1:$EK$1,0)+3,,1)))&gt;0,INDEX($F$4:$EK$109,MATCH(1,($A$4:$A$109=$EO36)*($B$4:$B$109=$EP36),0),MATCH(EV$2,$F$2:$EK$2,0))-SUM(OFFSET($E36,,MATCH(EV$2,$F$1:$EK$1,0)+3,,1)),""),"")</f>
        <v/>
      </c>
      <c r="EW36" t="str" cm="1">
        <f t="array" aca="1" ref="EW36" ca="1">IF(ISNUMBER(DN$4),IF(ABS(INDEX($F$4:$EK$109,MATCH(1,($A$4:$A$109=$EO36)*($B$4:$B$109=$EP36),0),MATCH(EW$2,$F$2:$EK$2,0))-SUM(OFFSET($E36,,MATCH(EW$2,$F$1:$EK$1,0)+3,,1)))&gt;0,INDEX($F$4:$EK$109,MATCH(1,($A$4:$A$109=$EO36)*($B$4:$B$109=$EP36),0),MATCH(EW$2,$F$2:$EK$2,0))-SUM(OFFSET($E36,,MATCH(EW$2,$F$1:$EK$1,0)+3,,1)),""),"")</f>
        <v/>
      </c>
      <c r="EX36" t="str" cm="1">
        <f t="array" aca="1" ref="EX36" ca="1">IF(ISNUMBER(DO$4),IF(ABS(INDEX($F$4:$EK$109,MATCH(1,($A$4:$A$109=$EO36)*($B$4:$B$109=$EP36),0),MATCH(EX$2,$F$2:$EK$2,0))-SUM(OFFSET($E36,,MATCH(EX$2,$F$1:$EK$1,0)+3,,1)))&gt;0,INDEX($F$4:$EK$109,MATCH(1,($A$4:$A$109=$EO36)*($B$4:$B$109=$EP36),0),MATCH(EX$2,$F$2:$EK$2,0))-SUM(OFFSET($E36,,MATCH(EX$2,$F$1:$EK$1,0)+3,,1)),""),"")</f>
        <v/>
      </c>
      <c r="EY36" t="str" cm="1">
        <f t="array" aca="1" ref="EY36" ca="1">IF(ISNUMBER(DP$4),IF(ABS(INDEX($F$4:$EK$109,MATCH(1,($A$4:$A$109=$EO36)*($B$4:$B$109=$EP36),0),MATCH(EY$2,$F$2:$EK$2,0))-SUM(OFFSET($E36,,MATCH(EY$2,$F$1:$EK$1,0)+3,,1)))&gt;0,INDEX($F$4:$EK$109,MATCH(1,($A$4:$A$109=$EO36)*($B$4:$B$109=$EP36),0),MATCH(EY$2,$F$2:$EK$2,0))-SUM(OFFSET($E36,,MATCH(EY$2,$F$1:$EK$1,0)+3,,1)),""),"")</f>
        <v/>
      </c>
      <c r="EZ36" t="str" cm="1">
        <f t="array" aca="1" ref="EZ36" ca="1">IF(ISNUMBER(DQ$4),IF(ABS(INDEX($F$4:$EK$109,MATCH(1,($A$4:$A$109=$EO36)*($B$4:$B$109=$EP36),0),MATCH(EZ$2,$F$2:$EK$2,0))-SUM(OFFSET($E36,,MATCH(EZ$2,$F$1:$EK$1,0)+3,,1)))&gt;0,INDEX($F$4:$EK$109,MATCH(1,($A$4:$A$109=$EO36)*($B$4:$B$109=$EP36),0),MATCH(EZ$2,$F$2:$EK$2,0))-SUM(OFFSET($E36,,MATCH(EZ$2,$F$1:$EK$1,0)+3,,1)),""),"")</f>
        <v/>
      </c>
      <c r="FA36" t="str" cm="1">
        <f t="array" aca="1" ref="FA36" ca="1">IF(ISNUMBER(DR$4),IF(ABS(INDEX($F$4:$EK$109,MATCH(1,($A$4:$A$109=$EO36)*($B$4:$B$109=$EP36),0),MATCH(FA$2,$F$2:$EK$2,0))-SUM(OFFSET($E36,,MATCH(FA$2,$F$1:$EK$1,0)+3,,1)))&gt;0,INDEX($F$4:$EK$109,MATCH(1,($A$4:$A$109=$EO36)*($B$4:$B$109=$EP36),0),MATCH(FA$2,$F$2:$EK$2,0))-SUM(OFFSET($E36,,MATCH(FA$2,$F$1:$EK$1,0)+3,,1)),""),"")</f>
        <v/>
      </c>
      <c r="FB36" t="str" cm="1">
        <f t="array" aca="1" ref="FB36" ca="1">IF(ISNUMBER(DS$4),IF(ABS(INDEX($F$4:$EK$109,MATCH(1,($A$4:$A$109=$EO36)*($B$4:$B$109=$EP36),0),MATCH(FB$2,$F$2:$EK$2,0))-SUM(OFFSET($E36,,MATCH(FB$2,$F$1:$EK$1,0)+3,,1)))&gt;0,INDEX($F$4:$EK$109,MATCH(1,($A$4:$A$109=$EO36)*($B$4:$B$109=$EP36),0),MATCH(FB$2,$F$2:$EK$2,0))-SUM(OFFSET($E36,,MATCH(FB$2,$F$1:$EK$1,0)+3,,1)),""),"")</f>
        <v/>
      </c>
      <c r="FC36" t="str" cm="1">
        <f t="array" aca="1" ref="FC36" ca="1">IF(ISNUMBER(DT$4),IF(ABS(INDEX($F$4:$EK$109,MATCH(1,($A$4:$A$109=$EO36)*($B$4:$B$109=$EP36),0),MATCH(FC$2,$F$2:$EK$2,0))-SUM(OFFSET($E36,,MATCH(FC$2,$F$1:$EK$1,0)+3,,1)))&gt;0,INDEX($F$4:$EK$109,MATCH(1,($A$4:$A$109=$EO36)*($B$4:$B$109=$EP36),0),MATCH(FC$2,$F$2:$EK$2,0))-SUM(OFFSET($E36,,MATCH(FC$2,$F$1:$EK$1,0)+3,,1)),""),"")</f>
        <v/>
      </c>
      <c r="FD36" t="str" cm="1">
        <f t="array" aca="1" ref="FD36" ca="1">IF(ISNUMBER(DU$4),IF(ABS(INDEX($F$4:$EK$109,MATCH(1,($A$4:$A$109=$EO36)*($B$4:$B$109=$EP36),0),MATCH(FD$2,$F$2:$EK$2,0))-SUM(OFFSET($E36,,MATCH(FD$2,$F$1:$EK$1,0)+3,,1)))&gt;0,INDEX($F$4:$EK$109,MATCH(1,($A$4:$A$109=$EO36)*($B$4:$B$109=$EP36),0),MATCH(FD$2,$F$2:$EK$2,0))-SUM(OFFSET($E36,,MATCH(FD$2,$F$1:$EK$1,0)+3,,1)),""),"")</f>
        <v/>
      </c>
      <c r="FE36" t="str" cm="1">
        <f t="array" aca="1" ref="FE36" ca="1">IF(ISNUMBER(DV$4),IF(ABS(INDEX($F$4:$EK$109,MATCH(1,($A$4:$A$109=$EO36)*($B$4:$B$109=$EP36),0),MATCH(FE$2,$F$2:$EK$2,0))-SUM(OFFSET($E36,,MATCH(FE$2,$F$1:$EK$1,0)+3,,1)))&gt;0,INDEX($F$4:$EK$109,MATCH(1,($A$4:$A$109=$EO36)*($B$4:$B$109=$EP36),0),MATCH(FE$2,$F$2:$EK$2,0))-SUM(OFFSET($E36,,MATCH(FE$2,$F$1:$EK$1,0)+3,,1)),""),"")</f>
        <v/>
      </c>
      <c r="FF36" t="str" cm="1">
        <f t="array" aca="1" ref="FF36" ca="1">IF(ISNUMBER(DW$4),IF(ABS(INDEX($F$4:$EK$109,MATCH(1,($A$4:$A$109=$EO36)*($B$4:$B$109=$EP36),0),MATCH(FF$2,$F$2:$EK$2,0))-SUM(OFFSET($E36,,MATCH(FF$2,$F$1:$EK$1,0)+3,,1)))&gt;0,INDEX($F$4:$EK$109,MATCH(1,($A$4:$A$109=$EO36)*($B$4:$B$109=$EP36),0),MATCH(FF$2,$F$2:$EK$2,0))-SUM(OFFSET($E36,,MATCH(FF$2,$F$1:$EK$1,0)+3,,1)),""),"")</f>
        <v/>
      </c>
      <c r="FG36" t="str" cm="1">
        <f t="array" aca="1" ref="FG36" ca="1">IF(ISNUMBER(DX$4),IF(ABS(INDEX($F$4:$EK$109,MATCH(1,($A$4:$A$109=$EO36)*($B$4:$B$109=$EP36),0),MATCH(FG$2,$F$2:$EK$2,0))-SUM(OFFSET($E36,,MATCH(FG$2,$F$1:$EK$1,0)+3,,1)))&gt;0,INDEX($F$4:$EK$109,MATCH(1,($A$4:$A$109=$EO36)*($B$4:$B$109=$EP36),0),MATCH(FG$2,$F$2:$EK$2,0))-SUM(OFFSET($E36,,MATCH(FG$2,$F$1:$EK$1,0)+3,,1)),""),"")</f>
        <v/>
      </c>
      <c r="FH36" t="str" cm="1">
        <f t="array" aca="1" ref="FH36" ca="1">IF(ISNUMBER(DY$4),IF(ABS(INDEX($F$4:$EK$109,MATCH(1,($A$4:$A$109=$EO36)*($B$4:$B$109=$EP36),0),MATCH(FH$2,$F$2:$EK$2,0))-SUM(OFFSET($E36,,MATCH(FH$2,$F$1:$EK$1,0)+3,,1)))&gt;0,INDEX($F$4:$EK$109,MATCH(1,($A$4:$A$109=$EO36)*($B$4:$B$109=$EP36),0),MATCH(FH$2,$F$2:$EK$2,0))-SUM(OFFSET($E36,,MATCH(FH$2,$F$1:$EK$1,0)+3,,1)),""),"")</f>
        <v/>
      </c>
      <c r="FI36" t="str" cm="1">
        <f t="array" aca="1" ref="FI36" ca="1">IF(ISNUMBER(DZ$4),IF(ABS(INDEX($F$4:$EK$109,MATCH(1,($A$4:$A$109=$EO36)*($B$4:$B$109=$EP36),0),MATCH(FI$2,$F$2:$EK$2,0))-SUM(OFFSET($E36,,MATCH(FI$2,$F$1:$EK$1,0)+3,,1)))&gt;0,INDEX($F$4:$EK$109,MATCH(1,($A$4:$A$109=$EO36)*($B$4:$B$109=$EP36),0),MATCH(FI$2,$F$2:$EK$2,0))-SUM(OFFSET($E36,,MATCH(FI$2,$F$1:$EK$1,0)+3,,1)),""),"")</f>
        <v/>
      </c>
      <c r="FJ36" t="str" cm="1">
        <f t="array" aca="1" ref="FJ36" ca="1">IF(ISNUMBER(EA$4),IF(ABS(INDEX($F$4:$EK$109,MATCH(1,($A$4:$A$109=$EO36)*($B$4:$B$109=$EP36),0),MATCH(FJ$2,$F$2:$EK$2,0))-SUM(OFFSET($E36,,MATCH(FJ$2,$F$1:$EK$1,0)+3,,1)))&gt;0,INDEX($F$4:$EK$109,MATCH(1,($A$4:$A$109=$EO36)*($B$4:$B$109=$EP36),0),MATCH(FJ$2,$F$2:$EK$2,0))-SUM(OFFSET($E36,,MATCH(FJ$2,$F$1:$EK$1,0)+3,,1)),""),"")</f>
        <v/>
      </c>
      <c r="FK36" t="str" cm="1">
        <f t="array" aca="1" ref="FK36" ca="1">IF(ISNUMBER(EB$4),IF(ABS(INDEX($F$4:$EK$109,MATCH(1,($A$4:$A$109=$EO36)*($B$4:$B$109=$EP36),0),MATCH(FK$2,$F$2:$EK$2,0))-SUM(OFFSET($E36,,MATCH(FK$2,$F$1:$EK$1,0)+3,,1)))&gt;0,INDEX($F$4:$EK$109,MATCH(1,($A$4:$A$109=$EO36)*($B$4:$B$109=$EP36),0),MATCH(FK$2,$F$2:$EK$2,0))-SUM(OFFSET($E36,,MATCH(FK$2,$F$1:$EK$1,0)+3,,1)),""),"")</f>
        <v/>
      </c>
      <c r="FL36" t="str" cm="1">
        <f t="array" aca="1" ref="FL36" ca="1">IF(ISNUMBER(EC$4),IF(ABS(INDEX($F$4:$EK$109,MATCH(1,($A$4:$A$109=$EO36)*($B$4:$B$109=$EP36),0),MATCH(FL$2,$F$2:$EK$2,0))-SUM(OFFSET($E36,,MATCH(FL$2,$F$1:$EK$1,0)+3,,1)))&gt;0,INDEX($F$4:$EK$109,MATCH(1,($A$4:$A$109=$EO36)*($B$4:$B$109=$EP36),0),MATCH(FL$2,$F$2:$EK$2,0))-SUM(OFFSET($E36,,MATCH(FL$2,$F$1:$EK$1,0)+3,,1)),""),"")</f>
        <v/>
      </c>
      <c r="FM36" t="str" cm="1">
        <f t="array" aca="1" ref="FM36" ca="1">IF(ISNUMBER(ED$4),IF(ABS(INDEX($F$4:$EK$109,MATCH(1,($A$4:$A$109=$EO36)*($B$4:$B$109=$EP36),0),MATCH(FM$2,$F$2:$EK$2,0))-SUM(OFFSET($E36,,MATCH(FM$2,$F$1:$EK$1,0)+3,,1)))&gt;0,INDEX($F$4:$EK$109,MATCH(1,($A$4:$A$109=$EO36)*($B$4:$B$109=$EP36),0),MATCH(FM$2,$F$2:$EK$2,0))-SUM(OFFSET($E36,,MATCH(FM$2,$F$1:$EK$1,0)+3,,1)),""),"")</f>
        <v/>
      </c>
      <c r="FN36" t="str" cm="1">
        <f t="array" aca="1" ref="FN36" ca="1">IF(ISNUMBER(EE$4),IF(ABS(INDEX($F$4:$EK$109,MATCH(1,($A$4:$A$109=$EO36)*($B$4:$B$109=$EP36),0),MATCH(FN$2,$F$2:$EK$2,0))-SUM(OFFSET($E36,,MATCH(FN$2,$F$1:$EK$1,0)+3,,1)))&gt;0,INDEX($F$4:$EK$109,MATCH(1,($A$4:$A$109=$EO36)*($B$4:$B$109=$EP36),0),MATCH(FN$2,$F$2:$EK$2,0))-SUM(OFFSET($E36,,MATCH(FN$2,$F$1:$EK$1,0)+3,,1)),""),"")</f>
        <v/>
      </c>
      <c r="FO36" t="str" cm="1">
        <f t="array" aca="1" ref="FO36" ca="1">IF(ISNUMBER(EF$4),IF(ABS(INDEX($F$4:$EK$109,MATCH(1,($A$4:$A$109=$EO36)*($B$4:$B$109=$EP36),0),MATCH(FO$2,$F$2:$EK$2,0))-SUM(OFFSET($E36,,MATCH(FO$2,$F$1:$EK$1,0)+3,,1)))&gt;0,INDEX($F$4:$EK$109,MATCH(1,($A$4:$A$109=$EO36)*($B$4:$B$109=$EP36),0),MATCH(FO$2,$F$2:$EK$2,0))-SUM(OFFSET($E36,,MATCH(FO$2,$F$1:$EK$1,0)+3,,1)),""),"")</f>
        <v/>
      </c>
      <c r="FP36" t="str" cm="1">
        <f t="array" aca="1" ref="FP36" ca="1">IF(ISNUMBER(EG$4),IF(ABS(INDEX($F$4:$EK$109,MATCH(1,($A$4:$A$109=$EO36)*($B$4:$B$109=$EP36),0),MATCH(FP$2,$F$2:$EK$2,0))-SUM(OFFSET($E36,,MATCH(FP$2,$F$1:$EK$1,0)+3,,1)))&gt;0,INDEX($F$4:$EK$109,MATCH(1,($A$4:$A$109=$EO36)*($B$4:$B$109=$EP36),0),MATCH(FP$2,$F$2:$EK$2,0))-SUM(OFFSET($E36,,MATCH(FP$2,$F$1:$EK$1,0)+3,,1)),""),"")</f>
        <v/>
      </c>
      <c r="FQ36" t="str" cm="1">
        <f t="array" aca="1" ref="FQ36" ca="1">IF(ISNUMBER(EH$4),IF(ABS(INDEX($F$4:$EK$109,MATCH(1,($A$4:$A$109=$EO36)*($B$4:$B$109=$EP36),0),MATCH(FQ$2,$F$2:$EK$2,0))-SUM(OFFSET($E36,,MATCH(FQ$2,$F$1:$EK$1,0)+3,,1)))&gt;0,INDEX($F$4:$EK$109,MATCH(1,($A$4:$A$109=$EO36)*($B$4:$B$109=$EP36),0),MATCH(FQ$2,$F$2:$EK$2,0))-SUM(OFFSET($E36,,MATCH(FQ$2,$F$1:$EK$1,0)+3,,1)),""),"")</f>
        <v/>
      </c>
      <c r="FR36" t="str" cm="1">
        <f t="array" aca="1" ref="FR36" ca="1">IF(ISNUMBER(EI$4),IF(ABS(INDEX($F$4:$EK$109,MATCH(1,($A$4:$A$109=$EO36)*($B$4:$B$109=$EP36),0),MATCH(FR$2,$F$2:$EK$2,0))-SUM(OFFSET($E36,,MATCH(FR$2,$F$1:$EK$1,0)+3,,1)))&gt;0,INDEX($F$4:$EK$109,MATCH(1,($A$4:$A$109=$EO36)*($B$4:$B$109=$EP36),0),MATCH(FR$2,$F$2:$EK$2,0))-SUM(OFFSET($E36,,MATCH(FR$2,$F$1:$EK$1,0)+3,,1)),""),"")</f>
        <v/>
      </c>
      <c r="FS36" t="str" cm="1">
        <f t="array" aca="1" ref="FS36" ca="1">IF(ISNUMBER(EJ$4),IF(ABS(INDEX($F$4:$EK$109,MATCH(1,($A$4:$A$109=$EO36)*($B$4:$B$109=$EP36),0),MATCH(FS$2,$F$2:$EK$2,0))-SUM(OFFSET($E36,,MATCH(FS$2,$F$1:$EK$1,0)+3,,1)))&gt;0,INDEX($F$4:$EK$109,MATCH(1,($A$4:$A$109=$EO36)*($B$4:$B$109=$EP36),0),MATCH(FS$2,$F$2:$EK$2,0))-SUM(OFFSET($E36,,MATCH(FS$2,$F$1:$EK$1,0)+3,,1)),""),"")</f>
        <v/>
      </c>
      <c r="FT36" t="str" cm="1">
        <f t="array" aca="1" ref="FT36" ca="1">IF(ISNUMBER(EK$4),IF(ABS(INDEX($F$4:$EK$109,MATCH(1,($A$4:$A$109=$EO36)*($B$4:$B$109=$EP36),0),MATCH(FT$2,$F$2:$EK$2,0))-SUM(OFFSET($E36,,MATCH(FT$2,$F$1:$EK$1,0)+3,,1)))&gt;0,INDEX($F$4:$EK$109,MATCH(1,($A$4:$A$109=$EO36)*($B$4:$B$109=$EP36),0),MATCH(FT$2,$F$2:$EK$2,0))-SUM(OFFSET($E36,,MATCH(FT$2,$F$1:$EK$1,0)+3,,1)),""),"")</f>
        <v/>
      </c>
    </row>
    <row r="37" spans="1:176" x14ac:dyDescent="0.25">
      <c r="A37" t="s">
        <v>157</v>
      </c>
      <c r="B37" t="s">
        <v>161</v>
      </c>
      <c r="EO37" t="str">
        <f t="shared" si="8"/>
        <v>bs</v>
      </c>
      <c r="EP37" t="str">
        <f t="shared" si="7"/>
        <v>netReceivables</v>
      </c>
      <c r="ET37" t="str" cm="1">
        <f t="array" aca="1" ref="ET37" ca="1">IF(ISNUMBER(DK$4),IF(ABS(INDEX($F$4:$EK$109,MATCH(1,($A$4:$A$109=$EO37)*($B$4:$B$109=$EP37),0),MATCH(ET$2,$F$2:$EK$2,0))-SUM(OFFSET($E37,,MATCH(ET$2,$F$1:$EK$1,0)+3,,1)))&gt;0,INDEX($F$4:$EK$109,MATCH(1,($A$4:$A$109=$EO37)*($B$4:$B$109=$EP37),0),MATCH(ET$2,$F$2:$EK$2,0))-SUM(OFFSET($E37,,MATCH(ET$2,$F$1:$EK$1,0)+3,,1)),""),"")</f>
        <v/>
      </c>
      <c r="EU37" t="str" cm="1">
        <f t="array" aca="1" ref="EU37" ca="1">IF(ISNUMBER(DL$4),IF(ABS(INDEX($F$4:$EK$109,MATCH(1,($A$4:$A$109=$EO37)*($B$4:$B$109=$EP37),0),MATCH(EU$2,$F$2:$EK$2,0))-SUM(OFFSET($E37,,MATCH(EU$2,$F$1:$EK$1,0)+3,,1)))&gt;0,INDEX($F$4:$EK$109,MATCH(1,($A$4:$A$109=$EO37)*($B$4:$B$109=$EP37),0),MATCH(EU$2,$F$2:$EK$2,0))-SUM(OFFSET($E37,,MATCH(EU$2,$F$1:$EK$1,0)+3,,1)),""),"")</f>
        <v/>
      </c>
      <c r="EV37" t="str" cm="1">
        <f t="array" aca="1" ref="EV37" ca="1">IF(ISNUMBER(DM$4),IF(ABS(INDEX($F$4:$EK$109,MATCH(1,($A$4:$A$109=$EO37)*($B$4:$B$109=$EP37),0),MATCH(EV$2,$F$2:$EK$2,0))-SUM(OFFSET($E37,,MATCH(EV$2,$F$1:$EK$1,0)+3,,1)))&gt;0,INDEX($F$4:$EK$109,MATCH(1,($A$4:$A$109=$EO37)*($B$4:$B$109=$EP37),0),MATCH(EV$2,$F$2:$EK$2,0))-SUM(OFFSET($E37,,MATCH(EV$2,$F$1:$EK$1,0)+3,,1)),""),"")</f>
        <v/>
      </c>
      <c r="EW37" t="str" cm="1">
        <f t="array" aca="1" ref="EW37" ca="1">IF(ISNUMBER(DN$4),IF(ABS(INDEX($F$4:$EK$109,MATCH(1,($A$4:$A$109=$EO37)*($B$4:$B$109=$EP37),0),MATCH(EW$2,$F$2:$EK$2,0))-SUM(OFFSET($E37,,MATCH(EW$2,$F$1:$EK$1,0)+3,,1)))&gt;0,INDEX($F$4:$EK$109,MATCH(1,($A$4:$A$109=$EO37)*($B$4:$B$109=$EP37),0),MATCH(EW$2,$F$2:$EK$2,0))-SUM(OFFSET($E37,,MATCH(EW$2,$F$1:$EK$1,0)+3,,1)),""),"")</f>
        <v/>
      </c>
      <c r="EX37" t="str" cm="1">
        <f t="array" aca="1" ref="EX37" ca="1">IF(ISNUMBER(DO$4),IF(ABS(INDEX($F$4:$EK$109,MATCH(1,($A$4:$A$109=$EO37)*($B$4:$B$109=$EP37),0),MATCH(EX$2,$F$2:$EK$2,0))-SUM(OFFSET($E37,,MATCH(EX$2,$F$1:$EK$1,0)+3,,1)))&gt;0,INDEX($F$4:$EK$109,MATCH(1,($A$4:$A$109=$EO37)*($B$4:$B$109=$EP37),0),MATCH(EX$2,$F$2:$EK$2,0))-SUM(OFFSET($E37,,MATCH(EX$2,$F$1:$EK$1,0)+3,,1)),""),"")</f>
        <v/>
      </c>
      <c r="EY37" t="str" cm="1">
        <f t="array" aca="1" ref="EY37" ca="1">IF(ISNUMBER(DP$4),IF(ABS(INDEX($F$4:$EK$109,MATCH(1,($A$4:$A$109=$EO37)*($B$4:$B$109=$EP37),0),MATCH(EY$2,$F$2:$EK$2,0))-SUM(OFFSET($E37,,MATCH(EY$2,$F$1:$EK$1,0)+3,,1)))&gt;0,INDEX($F$4:$EK$109,MATCH(1,($A$4:$A$109=$EO37)*($B$4:$B$109=$EP37),0),MATCH(EY$2,$F$2:$EK$2,0))-SUM(OFFSET($E37,,MATCH(EY$2,$F$1:$EK$1,0)+3,,1)),""),"")</f>
        <v/>
      </c>
      <c r="EZ37" t="str" cm="1">
        <f t="array" aca="1" ref="EZ37" ca="1">IF(ISNUMBER(DQ$4),IF(ABS(INDEX($F$4:$EK$109,MATCH(1,($A$4:$A$109=$EO37)*($B$4:$B$109=$EP37),0),MATCH(EZ$2,$F$2:$EK$2,0))-SUM(OFFSET($E37,,MATCH(EZ$2,$F$1:$EK$1,0)+3,,1)))&gt;0,INDEX($F$4:$EK$109,MATCH(1,($A$4:$A$109=$EO37)*($B$4:$B$109=$EP37),0),MATCH(EZ$2,$F$2:$EK$2,0))-SUM(OFFSET($E37,,MATCH(EZ$2,$F$1:$EK$1,0)+3,,1)),""),"")</f>
        <v/>
      </c>
      <c r="FA37" t="str" cm="1">
        <f t="array" aca="1" ref="FA37" ca="1">IF(ISNUMBER(DR$4),IF(ABS(INDEX($F$4:$EK$109,MATCH(1,($A$4:$A$109=$EO37)*($B$4:$B$109=$EP37),0),MATCH(FA$2,$F$2:$EK$2,0))-SUM(OFFSET($E37,,MATCH(FA$2,$F$1:$EK$1,0)+3,,1)))&gt;0,INDEX($F$4:$EK$109,MATCH(1,($A$4:$A$109=$EO37)*($B$4:$B$109=$EP37),0),MATCH(FA$2,$F$2:$EK$2,0))-SUM(OFFSET($E37,,MATCH(FA$2,$F$1:$EK$1,0)+3,,1)),""),"")</f>
        <v/>
      </c>
      <c r="FB37" t="str" cm="1">
        <f t="array" aca="1" ref="FB37" ca="1">IF(ISNUMBER(DS$4),IF(ABS(INDEX($F$4:$EK$109,MATCH(1,($A$4:$A$109=$EO37)*($B$4:$B$109=$EP37),0),MATCH(FB$2,$F$2:$EK$2,0))-SUM(OFFSET($E37,,MATCH(FB$2,$F$1:$EK$1,0)+3,,1)))&gt;0,INDEX($F$4:$EK$109,MATCH(1,($A$4:$A$109=$EO37)*($B$4:$B$109=$EP37),0),MATCH(FB$2,$F$2:$EK$2,0))-SUM(OFFSET($E37,,MATCH(FB$2,$F$1:$EK$1,0)+3,,1)),""),"")</f>
        <v/>
      </c>
      <c r="FC37" t="str" cm="1">
        <f t="array" aca="1" ref="FC37" ca="1">IF(ISNUMBER(DT$4),IF(ABS(INDEX($F$4:$EK$109,MATCH(1,($A$4:$A$109=$EO37)*($B$4:$B$109=$EP37),0),MATCH(FC$2,$F$2:$EK$2,0))-SUM(OFFSET($E37,,MATCH(FC$2,$F$1:$EK$1,0)+3,,1)))&gt;0,INDEX($F$4:$EK$109,MATCH(1,($A$4:$A$109=$EO37)*($B$4:$B$109=$EP37),0),MATCH(FC$2,$F$2:$EK$2,0))-SUM(OFFSET($E37,,MATCH(FC$2,$F$1:$EK$1,0)+3,,1)),""),"")</f>
        <v/>
      </c>
      <c r="FD37" t="str" cm="1">
        <f t="array" aca="1" ref="FD37" ca="1">IF(ISNUMBER(DU$4),IF(ABS(INDEX($F$4:$EK$109,MATCH(1,($A$4:$A$109=$EO37)*($B$4:$B$109=$EP37),0),MATCH(FD$2,$F$2:$EK$2,0))-SUM(OFFSET($E37,,MATCH(FD$2,$F$1:$EK$1,0)+3,,1)))&gt;0,INDEX($F$4:$EK$109,MATCH(1,($A$4:$A$109=$EO37)*($B$4:$B$109=$EP37),0),MATCH(FD$2,$F$2:$EK$2,0))-SUM(OFFSET($E37,,MATCH(FD$2,$F$1:$EK$1,0)+3,,1)),""),"")</f>
        <v/>
      </c>
      <c r="FE37" t="str" cm="1">
        <f t="array" aca="1" ref="FE37" ca="1">IF(ISNUMBER(DV$4),IF(ABS(INDEX($F$4:$EK$109,MATCH(1,($A$4:$A$109=$EO37)*($B$4:$B$109=$EP37),0),MATCH(FE$2,$F$2:$EK$2,0))-SUM(OFFSET($E37,,MATCH(FE$2,$F$1:$EK$1,0)+3,,1)))&gt;0,INDEX($F$4:$EK$109,MATCH(1,($A$4:$A$109=$EO37)*($B$4:$B$109=$EP37),0),MATCH(FE$2,$F$2:$EK$2,0))-SUM(OFFSET($E37,,MATCH(FE$2,$F$1:$EK$1,0)+3,,1)),""),"")</f>
        <v/>
      </c>
      <c r="FF37" t="str" cm="1">
        <f t="array" aca="1" ref="FF37" ca="1">IF(ISNUMBER(DW$4),IF(ABS(INDEX($F$4:$EK$109,MATCH(1,($A$4:$A$109=$EO37)*($B$4:$B$109=$EP37),0),MATCH(FF$2,$F$2:$EK$2,0))-SUM(OFFSET($E37,,MATCH(FF$2,$F$1:$EK$1,0)+3,,1)))&gt;0,INDEX($F$4:$EK$109,MATCH(1,($A$4:$A$109=$EO37)*($B$4:$B$109=$EP37),0),MATCH(FF$2,$F$2:$EK$2,0))-SUM(OFFSET($E37,,MATCH(FF$2,$F$1:$EK$1,0)+3,,1)),""),"")</f>
        <v/>
      </c>
      <c r="FG37" t="str" cm="1">
        <f t="array" aca="1" ref="FG37" ca="1">IF(ISNUMBER(DX$4),IF(ABS(INDEX($F$4:$EK$109,MATCH(1,($A$4:$A$109=$EO37)*($B$4:$B$109=$EP37),0),MATCH(FG$2,$F$2:$EK$2,0))-SUM(OFFSET($E37,,MATCH(FG$2,$F$1:$EK$1,0)+3,,1)))&gt;0,INDEX($F$4:$EK$109,MATCH(1,($A$4:$A$109=$EO37)*($B$4:$B$109=$EP37),0),MATCH(FG$2,$F$2:$EK$2,0))-SUM(OFFSET($E37,,MATCH(FG$2,$F$1:$EK$1,0)+3,,1)),""),"")</f>
        <v/>
      </c>
      <c r="FH37" t="str" cm="1">
        <f t="array" aca="1" ref="FH37" ca="1">IF(ISNUMBER(DY$4),IF(ABS(INDEX($F$4:$EK$109,MATCH(1,($A$4:$A$109=$EO37)*($B$4:$B$109=$EP37),0),MATCH(FH$2,$F$2:$EK$2,0))-SUM(OFFSET($E37,,MATCH(FH$2,$F$1:$EK$1,0)+3,,1)))&gt;0,INDEX($F$4:$EK$109,MATCH(1,($A$4:$A$109=$EO37)*($B$4:$B$109=$EP37),0),MATCH(FH$2,$F$2:$EK$2,0))-SUM(OFFSET($E37,,MATCH(FH$2,$F$1:$EK$1,0)+3,,1)),""),"")</f>
        <v/>
      </c>
      <c r="FI37" t="str" cm="1">
        <f t="array" aca="1" ref="FI37" ca="1">IF(ISNUMBER(DZ$4),IF(ABS(INDEX($F$4:$EK$109,MATCH(1,($A$4:$A$109=$EO37)*($B$4:$B$109=$EP37),0),MATCH(FI$2,$F$2:$EK$2,0))-SUM(OFFSET($E37,,MATCH(FI$2,$F$1:$EK$1,0)+3,,1)))&gt;0,INDEX($F$4:$EK$109,MATCH(1,($A$4:$A$109=$EO37)*($B$4:$B$109=$EP37),0),MATCH(FI$2,$F$2:$EK$2,0))-SUM(OFFSET($E37,,MATCH(FI$2,$F$1:$EK$1,0)+3,,1)),""),"")</f>
        <v/>
      </c>
      <c r="FJ37" t="str" cm="1">
        <f t="array" aca="1" ref="FJ37" ca="1">IF(ISNUMBER(EA$4),IF(ABS(INDEX($F$4:$EK$109,MATCH(1,($A$4:$A$109=$EO37)*($B$4:$B$109=$EP37),0),MATCH(FJ$2,$F$2:$EK$2,0))-SUM(OFFSET($E37,,MATCH(FJ$2,$F$1:$EK$1,0)+3,,1)))&gt;0,INDEX($F$4:$EK$109,MATCH(1,($A$4:$A$109=$EO37)*($B$4:$B$109=$EP37),0),MATCH(FJ$2,$F$2:$EK$2,0))-SUM(OFFSET($E37,,MATCH(FJ$2,$F$1:$EK$1,0)+3,,1)),""),"")</f>
        <v/>
      </c>
      <c r="FK37" t="str" cm="1">
        <f t="array" aca="1" ref="FK37" ca="1">IF(ISNUMBER(EB$4),IF(ABS(INDEX($F$4:$EK$109,MATCH(1,($A$4:$A$109=$EO37)*($B$4:$B$109=$EP37),0),MATCH(FK$2,$F$2:$EK$2,0))-SUM(OFFSET($E37,,MATCH(FK$2,$F$1:$EK$1,0)+3,,1)))&gt;0,INDEX($F$4:$EK$109,MATCH(1,($A$4:$A$109=$EO37)*($B$4:$B$109=$EP37),0),MATCH(FK$2,$F$2:$EK$2,0))-SUM(OFFSET($E37,,MATCH(FK$2,$F$1:$EK$1,0)+3,,1)),""),"")</f>
        <v/>
      </c>
      <c r="FL37" t="str" cm="1">
        <f t="array" aca="1" ref="FL37" ca="1">IF(ISNUMBER(EC$4),IF(ABS(INDEX($F$4:$EK$109,MATCH(1,($A$4:$A$109=$EO37)*($B$4:$B$109=$EP37),0),MATCH(FL$2,$F$2:$EK$2,0))-SUM(OFFSET($E37,,MATCH(FL$2,$F$1:$EK$1,0)+3,,1)))&gt;0,INDEX($F$4:$EK$109,MATCH(1,($A$4:$A$109=$EO37)*($B$4:$B$109=$EP37),0),MATCH(FL$2,$F$2:$EK$2,0))-SUM(OFFSET($E37,,MATCH(FL$2,$F$1:$EK$1,0)+3,,1)),""),"")</f>
        <v/>
      </c>
      <c r="FM37" t="str" cm="1">
        <f t="array" aca="1" ref="FM37" ca="1">IF(ISNUMBER(ED$4),IF(ABS(INDEX($F$4:$EK$109,MATCH(1,($A$4:$A$109=$EO37)*($B$4:$B$109=$EP37),0),MATCH(FM$2,$F$2:$EK$2,0))-SUM(OFFSET($E37,,MATCH(FM$2,$F$1:$EK$1,0)+3,,1)))&gt;0,INDEX($F$4:$EK$109,MATCH(1,($A$4:$A$109=$EO37)*($B$4:$B$109=$EP37),0),MATCH(FM$2,$F$2:$EK$2,0))-SUM(OFFSET($E37,,MATCH(FM$2,$F$1:$EK$1,0)+3,,1)),""),"")</f>
        <v/>
      </c>
      <c r="FN37" t="str" cm="1">
        <f t="array" aca="1" ref="FN37" ca="1">IF(ISNUMBER(EE$4),IF(ABS(INDEX($F$4:$EK$109,MATCH(1,($A$4:$A$109=$EO37)*($B$4:$B$109=$EP37),0),MATCH(FN$2,$F$2:$EK$2,0))-SUM(OFFSET($E37,,MATCH(FN$2,$F$1:$EK$1,0)+3,,1)))&gt;0,INDEX($F$4:$EK$109,MATCH(1,($A$4:$A$109=$EO37)*($B$4:$B$109=$EP37),0),MATCH(FN$2,$F$2:$EK$2,0))-SUM(OFFSET($E37,,MATCH(FN$2,$F$1:$EK$1,0)+3,,1)),""),"")</f>
        <v/>
      </c>
      <c r="FO37" t="str" cm="1">
        <f t="array" aca="1" ref="FO37" ca="1">IF(ISNUMBER(EF$4),IF(ABS(INDEX($F$4:$EK$109,MATCH(1,($A$4:$A$109=$EO37)*($B$4:$B$109=$EP37),0),MATCH(FO$2,$F$2:$EK$2,0))-SUM(OFFSET($E37,,MATCH(FO$2,$F$1:$EK$1,0)+3,,1)))&gt;0,INDEX($F$4:$EK$109,MATCH(1,($A$4:$A$109=$EO37)*($B$4:$B$109=$EP37),0),MATCH(FO$2,$F$2:$EK$2,0))-SUM(OFFSET($E37,,MATCH(FO$2,$F$1:$EK$1,0)+3,,1)),""),"")</f>
        <v/>
      </c>
      <c r="FP37" t="str" cm="1">
        <f t="array" aca="1" ref="FP37" ca="1">IF(ISNUMBER(EG$4),IF(ABS(INDEX($F$4:$EK$109,MATCH(1,($A$4:$A$109=$EO37)*($B$4:$B$109=$EP37),0),MATCH(FP$2,$F$2:$EK$2,0))-SUM(OFFSET($E37,,MATCH(FP$2,$F$1:$EK$1,0)+3,,1)))&gt;0,INDEX($F$4:$EK$109,MATCH(1,($A$4:$A$109=$EO37)*($B$4:$B$109=$EP37),0),MATCH(FP$2,$F$2:$EK$2,0))-SUM(OFFSET($E37,,MATCH(FP$2,$F$1:$EK$1,0)+3,,1)),""),"")</f>
        <v/>
      </c>
      <c r="FQ37" t="str" cm="1">
        <f t="array" aca="1" ref="FQ37" ca="1">IF(ISNUMBER(EH$4),IF(ABS(INDEX($F$4:$EK$109,MATCH(1,($A$4:$A$109=$EO37)*($B$4:$B$109=$EP37),0),MATCH(FQ$2,$F$2:$EK$2,0))-SUM(OFFSET($E37,,MATCH(FQ$2,$F$1:$EK$1,0)+3,,1)))&gt;0,INDEX($F$4:$EK$109,MATCH(1,($A$4:$A$109=$EO37)*($B$4:$B$109=$EP37),0),MATCH(FQ$2,$F$2:$EK$2,0))-SUM(OFFSET($E37,,MATCH(FQ$2,$F$1:$EK$1,0)+3,,1)),""),"")</f>
        <v/>
      </c>
      <c r="FR37" t="str" cm="1">
        <f t="array" aca="1" ref="FR37" ca="1">IF(ISNUMBER(EI$4),IF(ABS(INDEX($F$4:$EK$109,MATCH(1,($A$4:$A$109=$EO37)*($B$4:$B$109=$EP37),0),MATCH(FR$2,$F$2:$EK$2,0))-SUM(OFFSET($E37,,MATCH(FR$2,$F$1:$EK$1,0)+3,,1)))&gt;0,INDEX($F$4:$EK$109,MATCH(1,($A$4:$A$109=$EO37)*($B$4:$B$109=$EP37),0),MATCH(FR$2,$F$2:$EK$2,0))-SUM(OFFSET($E37,,MATCH(FR$2,$F$1:$EK$1,0)+3,,1)),""),"")</f>
        <v/>
      </c>
      <c r="FS37" t="str" cm="1">
        <f t="array" aca="1" ref="FS37" ca="1">IF(ISNUMBER(EJ$4),IF(ABS(INDEX($F$4:$EK$109,MATCH(1,($A$4:$A$109=$EO37)*($B$4:$B$109=$EP37),0),MATCH(FS$2,$F$2:$EK$2,0))-SUM(OFFSET($E37,,MATCH(FS$2,$F$1:$EK$1,0)+3,,1)))&gt;0,INDEX($F$4:$EK$109,MATCH(1,($A$4:$A$109=$EO37)*($B$4:$B$109=$EP37),0),MATCH(FS$2,$F$2:$EK$2,0))-SUM(OFFSET($E37,,MATCH(FS$2,$F$1:$EK$1,0)+3,,1)),""),"")</f>
        <v/>
      </c>
      <c r="FT37" t="str" cm="1">
        <f t="array" aca="1" ref="FT37" ca="1">IF(ISNUMBER(EK$4),IF(ABS(INDEX($F$4:$EK$109,MATCH(1,($A$4:$A$109=$EO37)*($B$4:$B$109=$EP37),0),MATCH(FT$2,$F$2:$EK$2,0))-SUM(OFFSET($E37,,MATCH(FT$2,$F$1:$EK$1,0)+3,,1)))&gt;0,INDEX($F$4:$EK$109,MATCH(1,($A$4:$A$109=$EO37)*($B$4:$B$109=$EP37),0),MATCH(FT$2,$F$2:$EK$2,0))-SUM(OFFSET($E37,,MATCH(FT$2,$F$1:$EK$1,0)+3,,1)),""),"")</f>
        <v/>
      </c>
    </row>
    <row r="38" spans="1:176" x14ac:dyDescent="0.25">
      <c r="A38" t="s">
        <v>157</v>
      </c>
      <c r="B38" t="s">
        <v>162</v>
      </c>
      <c r="EO38" t="str">
        <f t="shared" si="8"/>
        <v>bs</v>
      </c>
      <c r="EP38" t="str">
        <f t="shared" si="7"/>
        <v>inventory</v>
      </c>
      <c r="ET38" t="str" cm="1">
        <f t="array" aca="1" ref="ET38" ca="1">IF(ISNUMBER(DK$4),IF(ABS(INDEX($F$4:$EK$109,MATCH(1,($A$4:$A$109=$EO38)*($B$4:$B$109=$EP38),0),MATCH(ET$2,$F$2:$EK$2,0))-SUM(OFFSET($E38,,MATCH(ET$2,$F$1:$EK$1,0)+3,,1)))&gt;0,INDEX($F$4:$EK$109,MATCH(1,($A$4:$A$109=$EO38)*($B$4:$B$109=$EP38),0),MATCH(ET$2,$F$2:$EK$2,0))-SUM(OFFSET($E38,,MATCH(ET$2,$F$1:$EK$1,0)+3,,1)),""),"")</f>
        <v/>
      </c>
      <c r="EU38" t="str" cm="1">
        <f t="array" aca="1" ref="EU38" ca="1">IF(ISNUMBER(DL$4),IF(ABS(INDEX($F$4:$EK$109,MATCH(1,($A$4:$A$109=$EO38)*($B$4:$B$109=$EP38),0),MATCH(EU$2,$F$2:$EK$2,0))-SUM(OFFSET($E38,,MATCH(EU$2,$F$1:$EK$1,0)+3,,1)))&gt;0,INDEX($F$4:$EK$109,MATCH(1,($A$4:$A$109=$EO38)*($B$4:$B$109=$EP38),0),MATCH(EU$2,$F$2:$EK$2,0))-SUM(OFFSET($E38,,MATCH(EU$2,$F$1:$EK$1,0)+3,,1)),""),"")</f>
        <v/>
      </c>
      <c r="EV38" t="str" cm="1">
        <f t="array" aca="1" ref="EV38" ca="1">IF(ISNUMBER(DM$4),IF(ABS(INDEX($F$4:$EK$109,MATCH(1,($A$4:$A$109=$EO38)*($B$4:$B$109=$EP38),0),MATCH(EV$2,$F$2:$EK$2,0))-SUM(OFFSET($E38,,MATCH(EV$2,$F$1:$EK$1,0)+3,,1)))&gt;0,INDEX($F$4:$EK$109,MATCH(1,($A$4:$A$109=$EO38)*($B$4:$B$109=$EP38),0),MATCH(EV$2,$F$2:$EK$2,0))-SUM(OFFSET($E38,,MATCH(EV$2,$F$1:$EK$1,0)+3,,1)),""),"")</f>
        <v/>
      </c>
      <c r="EW38" t="str" cm="1">
        <f t="array" aca="1" ref="EW38" ca="1">IF(ISNUMBER(DN$4),IF(ABS(INDEX($F$4:$EK$109,MATCH(1,($A$4:$A$109=$EO38)*($B$4:$B$109=$EP38),0),MATCH(EW$2,$F$2:$EK$2,0))-SUM(OFFSET($E38,,MATCH(EW$2,$F$1:$EK$1,0)+3,,1)))&gt;0,INDEX($F$4:$EK$109,MATCH(1,($A$4:$A$109=$EO38)*($B$4:$B$109=$EP38),0),MATCH(EW$2,$F$2:$EK$2,0))-SUM(OFFSET($E38,,MATCH(EW$2,$F$1:$EK$1,0)+3,,1)),""),"")</f>
        <v/>
      </c>
      <c r="EX38" t="str" cm="1">
        <f t="array" aca="1" ref="EX38" ca="1">IF(ISNUMBER(DO$4),IF(ABS(INDEX($F$4:$EK$109,MATCH(1,($A$4:$A$109=$EO38)*($B$4:$B$109=$EP38),0),MATCH(EX$2,$F$2:$EK$2,0))-SUM(OFFSET($E38,,MATCH(EX$2,$F$1:$EK$1,0)+3,,1)))&gt;0,INDEX($F$4:$EK$109,MATCH(1,($A$4:$A$109=$EO38)*($B$4:$B$109=$EP38),0),MATCH(EX$2,$F$2:$EK$2,0))-SUM(OFFSET($E38,,MATCH(EX$2,$F$1:$EK$1,0)+3,,1)),""),"")</f>
        <v/>
      </c>
      <c r="EY38" t="str" cm="1">
        <f t="array" aca="1" ref="EY38" ca="1">IF(ISNUMBER(DP$4),IF(ABS(INDEX($F$4:$EK$109,MATCH(1,($A$4:$A$109=$EO38)*($B$4:$B$109=$EP38),0),MATCH(EY$2,$F$2:$EK$2,0))-SUM(OFFSET($E38,,MATCH(EY$2,$F$1:$EK$1,0)+3,,1)))&gt;0,INDEX($F$4:$EK$109,MATCH(1,($A$4:$A$109=$EO38)*($B$4:$B$109=$EP38),0),MATCH(EY$2,$F$2:$EK$2,0))-SUM(OFFSET($E38,,MATCH(EY$2,$F$1:$EK$1,0)+3,,1)),""),"")</f>
        <v/>
      </c>
      <c r="EZ38" t="str" cm="1">
        <f t="array" aca="1" ref="EZ38" ca="1">IF(ISNUMBER(DQ$4),IF(ABS(INDEX($F$4:$EK$109,MATCH(1,($A$4:$A$109=$EO38)*($B$4:$B$109=$EP38),0),MATCH(EZ$2,$F$2:$EK$2,0))-SUM(OFFSET($E38,,MATCH(EZ$2,$F$1:$EK$1,0)+3,,1)))&gt;0,INDEX($F$4:$EK$109,MATCH(1,($A$4:$A$109=$EO38)*($B$4:$B$109=$EP38),0),MATCH(EZ$2,$F$2:$EK$2,0))-SUM(OFFSET($E38,,MATCH(EZ$2,$F$1:$EK$1,0)+3,,1)),""),"")</f>
        <v/>
      </c>
      <c r="FA38" t="str" cm="1">
        <f t="array" aca="1" ref="FA38" ca="1">IF(ISNUMBER(DR$4),IF(ABS(INDEX($F$4:$EK$109,MATCH(1,($A$4:$A$109=$EO38)*($B$4:$B$109=$EP38),0),MATCH(FA$2,$F$2:$EK$2,0))-SUM(OFFSET($E38,,MATCH(FA$2,$F$1:$EK$1,0)+3,,1)))&gt;0,INDEX($F$4:$EK$109,MATCH(1,($A$4:$A$109=$EO38)*($B$4:$B$109=$EP38),0),MATCH(FA$2,$F$2:$EK$2,0))-SUM(OFFSET($E38,,MATCH(FA$2,$F$1:$EK$1,0)+3,,1)),""),"")</f>
        <v/>
      </c>
      <c r="FB38" t="str" cm="1">
        <f t="array" aca="1" ref="FB38" ca="1">IF(ISNUMBER(DS$4),IF(ABS(INDEX($F$4:$EK$109,MATCH(1,($A$4:$A$109=$EO38)*($B$4:$B$109=$EP38),0),MATCH(FB$2,$F$2:$EK$2,0))-SUM(OFFSET($E38,,MATCH(FB$2,$F$1:$EK$1,0)+3,,1)))&gt;0,INDEX($F$4:$EK$109,MATCH(1,($A$4:$A$109=$EO38)*($B$4:$B$109=$EP38),0),MATCH(FB$2,$F$2:$EK$2,0))-SUM(OFFSET($E38,,MATCH(FB$2,$F$1:$EK$1,0)+3,,1)),""),"")</f>
        <v/>
      </c>
      <c r="FC38" t="str" cm="1">
        <f t="array" aca="1" ref="FC38" ca="1">IF(ISNUMBER(DT$4),IF(ABS(INDEX($F$4:$EK$109,MATCH(1,($A$4:$A$109=$EO38)*($B$4:$B$109=$EP38),0),MATCH(FC$2,$F$2:$EK$2,0))-SUM(OFFSET($E38,,MATCH(FC$2,$F$1:$EK$1,0)+3,,1)))&gt;0,INDEX($F$4:$EK$109,MATCH(1,($A$4:$A$109=$EO38)*($B$4:$B$109=$EP38),0),MATCH(FC$2,$F$2:$EK$2,0))-SUM(OFFSET($E38,,MATCH(FC$2,$F$1:$EK$1,0)+3,,1)),""),"")</f>
        <v/>
      </c>
      <c r="FD38" t="str" cm="1">
        <f t="array" aca="1" ref="FD38" ca="1">IF(ISNUMBER(DU$4),IF(ABS(INDEX($F$4:$EK$109,MATCH(1,($A$4:$A$109=$EO38)*($B$4:$B$109=$EP38),0),MATCH(FD$2,$F$2:$EK$2,0))-SUM(OFFSET($E38,,MATCH(FD$2,$F$1:$EK$1,0)+3,,1)))&gt;0,INDEX($F$4:$EK$109,MATCH(1,($A$4:$A$109=$EO38)*($B$4:$B$109=$EP38),0),MATCH(FD$2,$F$2:$EK$2,0))-SUM(OFFSET($E38,,MATCH(FD$2,$F$1:$EK$1,0)+3,,1)),""),"")</f>
        <v/>
      </c>
      <c r="FE38" t="str" cm="1">
        <f t="array" aca="1" ref="FE38" ca="1">IF(ISNUMBER(DV$4),IF(ABS(INDEX($F$4:$EK$109,MATCH(1,($A$4:$A$109=$EO38)*($B$4:$B$109=$EP38),0),MATCH(FE$2,$F$2:$EK$2,0))-SUM(OFFSET($E38,,MATCH(FE$2,$F$1:$EK$1,0)+3,,1)))&gt;0,INDEX($F$4:$EK$109,MATCH(1,($A$4:$A$109=$EO38)*($B$4:$B$109=$EP38),0),MATCH(FE$2,$F$2:$EK$2,0))-SUM(OFFSET($E38,,MATCH(FE$2,$F$1:$EK$1,0)+3,,1)),""),"")</f>
        <v/>
      </c>
      <c r="FF38" t="str" cm="1">
        <f t="array" aca="1" ref="FF38" ca="1">IF(ISNUMBER(DW$4),IF(ABS(INDEX($F$4:$EK$109,MATCH(1,($A$4:$A$109=$EO38)*($B$4:$B$109=$EP38),0),MATCH(FF$2,$F$2:$EK$2,0))-SUM(OFFSET($E38,,MATCH(FF$2,$F$1:$EK$1,0)+3,,1)))&gt;0,INDEX($F$4:$EK$109,MATCH(1,($A$4:$A$109=$EO38)*($B$4:$B$109=$EP38),0),MATCH(FF$2,$F$2:$EK$2,0))-SUM(OFFSET($E38,,MATCH(FF$2,$F$1:$EK$1,0)+3,,1)),""),"")</f>
        <v/>
      </c>
      <c r="FG38" t="str" cm="1">
        <f t="array" aca="1" ref="FG38" ca="1">IF(ISNUMBER(DX$4),IF(ABS(INDEX($F$4:$EK$109,MATCH(1,($A$4:$A$109=$EO38)*($B$4:$B$109=$EP38),0),MATCH(FG$2,$F$2:$EK$2,0))-SUM(OFFSET($E38,,MATCH(FG$2,$F$1:$EK$1,0)+3,,1)))&gt;0,INDEX($F$4:$EK$109,MATCH(1,($A$4:$A$109=$EO38)*($B$4:$B$109=$EP38),0),MATCH(FG$2,$F$2:$EK$2,0))-SUM(OFFSET($E38,,MATCH(FG$2,$F$1:$EK$1,0)+3,,1)),""),"")</f>
        <v/>
      </c>
      <c r="FH38" t="str" cm="1">
        <f t="array" aca="1" ref="FH38" ca="1">IF(ISNUMBER(DY$4),IF(ABS(INDEX($F$4:$EK$109,MATCH(1,($A$4:$A$109=$EO38)*($B$4:$B$109=$EP38),0),MATCH(FH$2,$F$2:$EK$2,0))-SUM(OFFSET($E38,,MATCH(FH$2,$F$1:$EK$1,0)+3,,1)))&gt;0,INDEX($F$4:$EK$109,MATCH(1,($A$4:$A$109=$EO38)*($B$4:$B$109=$EP38),0),MATCH(FH$2,$F$2:$EK$2,0))-SUM(OFFSET($E38,,MATCH(FH$2,$F$1:$EK$1,0)+3,,1)),""),"")</f>
        <v/>
      </c>
      <c r="FI38" t="str" cm="1">
        <f t="array" aca="1" ref="FI38" ca="1">IF(ISNUMBER(DZ$4),IF(ABS(INDEX($F$4:$EK$109,MATCH(1,($A$4:$A$109=$EO38)*($B$4:$B$109=$EP38),0),MATCH(FI$2,$F$2:$EK$2,0))-SUM(OFFSET($E38,,MATCH(FI$2,$F$1:$EK$1,0)+3,,1)))&gt;0,INDEX($F$4:$EK$109,MATCH(1,($A$4:$A$109=$EO38)*($B$4:$B$109=$EP38),0),MATCH(FI$2,$F$2:$EK$2,0))-SUM(OFFSET($E38,,MATCH(FI$2,$F$1:$EK$1,0)+3,,1)),""),"")</f>
        <v/>
      </c>
      <c r="FJ38" t="str" cm="1">
        <f t="array" aca="1" ref="FJ38" ca="1">IF(ISNUMBER(EA$4),IF(ABS(INDEX($F$4:$EK$109,MATCH(1,($A$4:$A$109=$EO38)*($B$4:$B$109=$EP38),0),MATCH(FJ$2,$F$2:$EK$2,0))-SUM(OFFSET($E38,,MATCH(FJ$2,$F$1:$EK$1,0)+3,,1)))&gt;0,INDEX($F$4:$EK$109,MATCH(1,($A$4:$A$109=$EO38)*($B$4:$B$109=$EP38),0),MATCH(FJ$2,$F$2:$EK$2,0))-SUM(OFFSET($E38,,MATCH(FJ$2,$F$1:$EK$1,0)+3,,1)),""),"")</f>
        <v/>
      </c>
      <c r="FK38" t="str" cm="1">
        <f t="array" aca="1" ref="FK38" ca="1">IF(ISNUMBER(EB$4),IF(ABS(INDEX($F$4:$EK$109,MATCH(1,($A$4:$A$109=$EO38)*($B$4:$B$109=$EP38),0),MATCH(FK$2,$F$2:$EK$2,0))-SUM(OFFSET($E38,,MATCH(FK$2,$F$1:$EK$1,0)+3,,1)))&gt;0,INDEX($F$4:$EK$109,MATCH(1,($A$4:$A$109=$EO38)*($B$4:$B$109=$EP38),0),MATCH(FK$2,$F$2:$EK$2,0))-SUM(OFFSET($E38,,MATCH(FK$2,$F$1:$EK$1,0)+3,,1)),""),"")</f>
        <v/>
      </c>
      <c r="FL38" t="str" cm="1">
        <f t="array" aca="1" ref="FL38" ca="1">IF(ISNUMBER(EC$4),IF(ABS(INDEX($F$4:$EK$109,MATCH(1,($A$4:$A$109=$EO38)*($B$4:$B$109=$EP38),0),MATCH(FL$2,$F$2:$EK$2,0))-SUM(OFFSET($E38,,MATCH(FL$2,$F$1:$EK$1,0)+3,,1)))&gt;0,INDEX($F$4:$EK$109,MATCH(1,($A$4:$A$109=$EO38)*($B$4:$B$109=$EP38),0),MATCH(FL$2,$F$2:$EK$2,0))-SUM(OFFSET($E38,,MATCH(FL$2,$F$1:$EK$1,0)+3,,1)),""),"")</f>
        <v/>
      </c>
      <c r="FM38" t="str" cm="1">
        <f t="array" aca="1" ref="FM38" ca="1">IF(ISNUMBER(ED$4),IF(ABS(INDEX($F$4:$EK$109,MATCH(1,($A$4:$A$109=$EO38)*($B$4:$B$109=$EP38),0),MATCH(FM$2,$F$2:$EK$2,0))-SUM(OFFSET($E38,,MATCH(FM$2,$F$1:$EK$1,0)+3,,1)))&gt;0,INDEX($F$4:$EK$109,MATCH(1,($A$4:$A$109=$EO38)*($B$4:$B$109=$EP38),0),MATCH(FM$2,$F$2:$EK$2,0))-SUM(OFFSET($E38,,MATCH(FM$2,$F$1:$EK$1,0)+3,,1)),""),"")</f>
        <v/>
      </c>
      <c r="FN38" t="str" cm="1">
        <f t="array" aca="1" ref="FN38" ca="1">IF(ISNUMBER(EE$4),IF(ABS(INDEX($F$4:$EK$109,MATCH(1,($A$4:$A$109=$EO38)*($B$4:$B$109=$EP38),0),MATCH(FN$2,$F$2:$EK$2,0))-SUM(OFFSET($E38,,MATCH(FN$2,$F$1:$EK$1,0)+3,,1)))&gt;0,INDEX($F$4:$EK$109,MATCH(1,($A$4:$A$109=$EO38)*($B$4:$B$109=$EP38),0),MATCH(FN$2,$F$2:$EK$2,0))-SUM(OFFSET($E38,,MATCH(FN$2,$F$1:$EK$1,0)+3,,1)),""),"")</f>
        <v/>
      </c>
      <c r="FO38" t="str" cm="1">
        <f t="array" aca="1" ref="FO38" ca="1">IF(ISNUMBER(EF$4),IF(ABS(INDEX($F$4:$EK$109,MATCH(1,($A$4:$A$109=$EO38)*($B$4:$B$109=$EP38),0),MATCH(FO$2,$F$2:$EK$2,0))-SUM(OFFSET($E38,,MATCH(FO$2,$F$1:$EK$1,0)+3,,1)))&gt;0,INDEX($F$4:$EK$109,MATCH(1,($A$4:$A$109=$EO38)*($B$4:$B$109=$EP38),0),MATCH(FO$2,$F$2:$EK$2,0))-SUM(OFFSET($E38,,MATCH(FO$2,$F$1:$EK$1,0)+3,,1)),""),"")</f>
        <v/>
      </c>
      <c r="FP38" t="str" cm="1">
        <f t="array" aca="1" ref="FP38" ca="1">IF(ISNUMBER(EG$4),IF(ABS(INDEX($F$4:$EK$109,MATCH(1,($A$4:$A$109=$EO38)*($B$4:$B$109=$EP38),0),MATCH(FP$2,$F$2:$EK$2,0))-SUM(OFFSET($E38,,MATCH(FP$2,$F$1:$EK$1,0)+3,,1)))&gt;0,INDEX($F$4:$EK$109,MATCH(1,($A$4:$A$109=$EO38)*($B$4:$B$109=$EP38),0),MATCH(FP$2,$F$2:$EK$2,0))-SUM(OFFSET($E38,,MATCH(FP$2,$F$1:$EK$1,0)+3,,1)),""),"")</f>
        <v/>
      </c>
      <c r="FQ38" t="str" cm="1">
        <f t="array" aca="1" ref="FQ38" ca="1">IF(ISNUMBER(EH$4),IF(ABS(INDEX($F$4:$EK$109,MATCH(1,($A$4:$A$109=$EO38)*($B$4:$B$109=$EP38),0),MATCH(FQ$2,$F$2:$EK$2,0))-SUM(OFFSET($E38,,MATCH(FQ$2,$F$1:$EK$1,0)+3,,1)))&gt;0,INDEX($F$4:$EK$109,MATCH(1,($A$4:$A$109=$EO38)*($B$4:$B$109=$EP38),0),MATCH(FQ$2,$F$2:$EK$2,0))-SUM(OFFSET($E38,,MATCH(FQ$2,$F$1:$EK$1,0)+3,,1)),""),"")</f>
        <v/>
      </c>
      <c r="FR38" t="str" cm="1">
        <f t="array" aca="1" ref="FR38" ca="1">IF(ISNUMBER(EI$4),IF(ABS(INDEX($F$4:$EK$109,MATCH(1,($A$4:$A$109=$EO38)*($B$4:$B$109=$EP38),0),MATCH(FR$2,$F$2:$EK$2,0))-SUM(OFFSET($E38,,MATCH(FR$2,$F$1:$EK$1,0)+3,,1)))&gt;0,INDEX($F$4:$EK$109,MATCH(1,($A$4:$A$109=$EO38)*($B$4:$B$109=$EP38),0),MATCH(FR$2,$F$2:$EK$2,0))-SUM(OFFSET($E38,,MATCH(FR$2,$F$1:$EK$1,0)+3,,1)),""),"")</f>
        <v/>
      </c>
      <c r="FS38" t="str" cm="1">
        <f t="array" aca="1" ref="FS38" ca="1">IF(ISNUMBER(EJ$4),IF(ABS(INDEX($F$4:$EK$109,MATCH(1,($A$4:$A$109=$EO38)*($B$4:$B$109=$EP38),0),MATCH(FS$2,$F$2:$EK$2,0))-SUM(OFFSET($E38,,MATCH(FS$2,$F$1:$EK$1,0)+3,,1)))&gt;0,INDEX($F$4:$EK$109,MATCH(1,($A$4:$A$109=$EO38)*($B$4:$B$109=$EP38),0),MATCH(FS$2,$F$2:$EK$2,0))-SUM(OFFSET($E38,,MATCH(FS$2,$F$1:$EK$1,0)+3,,1)),""),"")</f>
        <v/>
      </c>
      <c r="FT38" t="str" cm="1">
        <f t="array" aca="1" ref="FT38" ca="1">IF(ISNUMBER(EK$4),IF(ABS(INDEX($F$4:$EK$109,MATCH(1,($A$4:$A$109=$EO38)*($B$4:$B$109=$EP38),0),MATCH(FT$2,$F$2:$EK$2,0))-SUM(OFFSET($E38,,MATCH(FT$2,$F$1:$EK$1,0)+3,,1)))&gt;0,INDEX($F$4:$EK$109,MATCH(1,($A$4:$A$109=$EO38)*($B$4:$B$109=$EP38),0),MATCH(FT$2,$F$2:$EK$2,0))-SUM(OFFSET($E38,,MATCH(FT$2,$F$1:$EK$1,0)+3,,1)),""),"")</f>
        <v/>
      </c>
    </row>
    <row r="39" spans="1:176" x14ac:dyDescent="0.25">
      <c r="A39" t="s">
        <v>157</v>
      </c>
      <c r="B39" t="s">
        <v>163</v>
      </c>
      <c r="EO39" t="str">
        <f t="shared" si="8"/>
        <v>bs</v>
      </c>
      <c r="EP39" t="str">
        <f t="shared" si="7"/>
        <v>otherCurrentAssets</v>
      </c>
      <c r="ET39" t="str" cm="1">
        <f t="array" aca="1" ref="ET39" ca="1">IF(ISNUMBER(DK$4),IF(ABS(INDEX($F$4:$EK$109,MATCH(1,($A$4:$A$109=$EO39)*($B$4:$B$109=$EP39),0),MATCH(ET$2,$F$2:$EK$2,0))-SUM(OFFSET($E39,,MATCH(ET$2,$F$1:$EK$1,0)+3,,1)))&gt;0,INDEX($F$4:$EK$109,MATCH(1,($A$4:$A$109=$EO39)*($B$4:$B$109=$EP39),0),MATCH(ET$2,$F$2:$EK$2,0))-SUM(OFFSET($E39,,MATCH(ET$2,$F$1:$EK$1,0)+3,,1)),""),"")</f>
        <v/>
      </c>
      <c r="EU39" t="str" cm="1">
        <f t="array" aca="1" ref="EU39" ca="1">IF(ISNUMBER(DL$4),IF(ABS(INDEX($F$4:$EK$109,MATCH(1,($A$4:$A$109=$EO39)*($B$4:$B$109=$EP39),0),MATCH(EU$2,$F$2:$EK$2,0))-SUM(OFFSET($E39,,MATCH(EU$2,$F$1:$EK$1,0)+3,,1)))&gt;0,INDEX($F$4:$EK$109,MATCH(1,($A$4:$A$109=$EO39)*($B$4:$B$109=$EP39),0),MATCH(EU$2,$F$2:$EK$2,0))-SUM(OFFSET($E39,,MATCH(EU$2,$F$1:$EK$1,0)+3,,1)),""),"")</f>
        <v/>
      </c>
      <c r="EV39" t="str" cm="1">
        <f t="array" aca="1" ref="EV39" ca="1">IF(ISNUMBER(DM$4),IF(ABS(INDEX($F$4:$EK$109,MATCH(1,($A$4:$A$109=$EO39)*($B$4:$B$109=$EP39),0),MATCH(EV$2,$F$2:$EK$2,0))-SUM(OFFSET($E39,,MATCH(EV$2,$F$1:$EK$1,0)+3,,1)))&gt;0,INDEX($F$4:$EK$109,MATCH(1,($A$4:$A$109=$EO39)*($B$4:$B$109=$EP39),0),MATCH(EV$2,$F$2:$EK$2,0))-SUM(OFFSET($E39,,MATCH(EV$2,$F$1:$EK$1,0)+3,,1)),""),"")</f>
        <v/>
      </c>
      <c r="EW39" t="str" cm="1">
        <f t="array" aca="1" ref="EW39" ca="1">IF(ISNUMBER(DN$4),IF(ABS(INDEX($F$4:$EK$109,MATCH(1,($A$4:$A$109=$EO39)*($B$4:$B$109=$EP39),0),MATCH(EW$2,$F$2:$EK$2,0))-SUM(OFFSET($E39,,MATCH(EW$2,$F$1:$EK$1,0)+3,,1)))&gt;0,INDEX($F$4:$EK$109,MATCH(1,($A$4:$A$109=$EO39)*($B$4:$B$109=$EP39),0),MATCH(EW$2,$F$2:$EK$2,0))-SUM(OFFSET($E39,,MATCH(EW$2,$F$1:$EK$1,0)+3,,1)),""),"")</f>
        <v/>
      </c>
      <c r="EX39" t="str" cm="1">
        <f t="array" aca="1" ref="EX39" ca="1">IF(ISNUMBER(DO$4),IF(ABS(INDEX($F$4:$EK$109,MATCH(1,($A$4:$A$109=$EO39)*($B$4:$B$109=$EP39),0),MATCH(EX$2,$F$2:$EK$2,0))-SUM(OFFSET($E39,,MATCH(EX$2,$F$1:$EK$1,0)+3,,1)))&gt;0,INDEX($F$4:$EK$109,MATCH(1,($A$4:$A$109=$EO39)*($B$4:$B$109=$EP39),0),MATCH(EX$2,$F$2:$EK$2,0))-SUM(OFFSET($E39,,MATCH(EX$2,$F$1:$EK$1,0)+3,,1)),""),"")</f>
        <v/>
      </c>
      <c r="EY39" t="str" cm="1">
        <f t="array" aca="1" ref="EY39" ca="1">IF(ISNUMBER(DP$4),IF(ABS(INDEX($F$4:$EK$109,MATCH(1,($A$4:$A$109=$EO39)*($B$4:$B$109=$EP39),0),MATCH(EY$2,$F$2:$EK$2,0))-SUM(OFFSET($E39,,MATCH(EY$2,$F$1:$EK$1,0)+3,,1)))&gt;0,INDEX($F$4:$EK$109,MATCH(1,($A$4:$A$109=$EO39)*($B$4:$B$109=$EP39),0),MATCH(EY$2,$F$2:$EK$2,0))-SUM(OFFSET($E39,,MATCH(EY$2,$F$1:$EK$1,0)+3,,1)),""),"")</f>
        <v/>
      </c>
      <c r="EZ39" t="str" cm="1">
        <f t="array" aca="1" ref="EZ39" ca="1">IF(ISNUMBER(DQ$4),IF(ABS(INDEX($F$4:$EK$109,MATCH(1,($A$4:$A$109=$EO39)*($B$4:$B$109=$EP39),0),MATCH(EZ$2,$F$2:$EK$2,0))-SUM(OFFSET($E39,,MATCH(EZ$2,$F$1:$EK$1,0)+3,,1)))&gt;0,INDEX($F$4:$EK$109,MATCH(1,($A$4:$A$109=$EO39)*($B$4:$B$109=$EP39),0),MATCH(EZ$2,$F$2:$EK$2,0))-SUM(OFFSET($E39,,MATCH(EZ$2,$F$1:$EK$1,0)+3,,1)),""),"")</f>
        <v/>
      </c>
      <c r="FA39" t="str" cm="1">
        <f t="array" aca="1" ref="FA39" ca="1">IF(ISNUMBER(DR$4),IF(ABS(INDEX($F$4:$EK$109,MATCH(1,($A$4:$A$109=$EO39)*($B$4:$B$109=$EP39),0),MATCH(FA$2,$F$2:$EK$2,0))-SUM(OFFSET($E39,,MATCH(FA$2,$F$1:$EK$1,0)+3,,1)))&gt;0,INDEX($F$4:$EK$109,MATCH(1,($A$4:$A$109=$EO39)*($B$4:$B$109=$EP39),0),MATCH(FA$2,$F$2:$EK$2,0))-SUM(OFFSET($E39,,MATCH(FA$2,$F$1:$EK$1,0)+3,,1)),""),"")</f>
        <v/>
      </c>
      <c r="FB39" t="str" cm="1">
        <f t="array" aca="1" ref="FB39" ca="1">IF(ISNUMBER(DS$4),IF(ABS(INDEX($F$4:$EK$109,MATCH(1,($A$4:$A$109=$EO39)*($B$4:$B$109=$EP39),0),MATCH(FB$2,$F$2:$EK$2,0))-SUM(OFFSET($E39,,MATCH(FB$2,$F$1:$EK$1,0)+3,,1)))&gt;0,INDEX($F$4:$EK$109,MATCH(1,($A$4:$A$109=$EO39)*($B$4:$B$109=$EP39),0),MATCH(FB$2,$F$2:$EK$2,0))-SUM(OFFSET($E39,,MATCH(FB$2,$F$1:$EK$1,0)+3,,1)),""),"")</f>
        <v/>
      </c>
      <c r="FC39" t="str" cm="1">
        <f t="array" aca="1" ref="FC39" ca="1">IF(ISNUMBER(DT$4),IF(ABS(INDEX($F$4:$EK$109,MATCH(1,($A$4:$A$109=$EO39)*($B$4:$B$109=$EP39),0),MATCH(FC$2,$F$2:$EK$2,0))-SUM(OFFSET($E39,,MATCH(FC$2,$F$1:$EK$1,0)+3,,1)))&gt;0,INDEX($F$4:$EK$109,MATCH(1,($A$4:$A$109=$EO39)*($B$4:$B$109=$EP39),0),MATCH(FC$2,$F$2:$EK$2,0))-SUM(OFFSET($E39,,MATCH(FC$2,$F$1:$EK$1,0)+3,,1)),""),"")</f>
        <v/>
      </c>
      <c r="FD39" t="str" cm="1">
        <f t="array" aca="1" ref="FD39" ca="1">IF(ISNUMBER(DU$4),IF(ABS(INDEX($F$4:$EK$109,MATCH(1,($A$4:$A$109=$EO39)*($B$4:$B$109=$EP39),0),MATCH(FD$2,$F$2:$EK$2,0))-SUM(OFFSET($E39,,MATCH(FD$2,$F$1:$EK$1,0)+3,,1)))&gt;0,INDEX($F$4:$EK$109,MATCH(1,($A$4:$A$109=$EO39)*($B$4:$B$109=$EP39),0),MATCH(FD$2,$F$2:$EK$2,0))-SUM(OFFSET($E39,,MATCH(FD$2,$F$1:$EK$1,0)+3,,1)),""),"")</f>
        <v/>
      </c>
      <c r="FE39" t="str" cm="1">
        <f t="array" aca="1" ref="FE39" ca="1">IF(ISNUMBER(DV$4),IF(ABS(INDEX($F$4:$EK$109,MATCH(1,($A$4:$A$109=$EO39)*($B$4:$B$109=$EP39),0),MATCH(FE$2,$F$2:$EK$2,0))-SUM(OFFSET($E39,,MATCH(FE$2,$F$1:$EK$1,0)+3,,1)))&gt;0,INDEX($F$4:$EK$109,MATCH(1,($A$4:$A$109=$EO39)*($B$4:$B$109=$EP39),0),MATCH(FE$2,$F$2:$EK$2,0))-SUM(OFFSET($E39,,MATCH(FE$2,$F$1:$EK$1,0)+3,,1)),""),"")</f>
        <v/>
      </c>
      <c r="FF39" t="str" cm="1">
        <f t="array" aca="1" ref="FF39" ca="1">IF(ISNUMBER(DW$4),IF(ABS(INDEX($F$4:$EK$109,MATCH(1,($A$4:$A$109=$EO39)*($B$4:$B$109=$EP39),0),MATCH(FF$2,$F$2:$EK$2,0))-SUM(OFFSET($E39,,MATCH(FF$2,$F$1:$EK$1,0)+3,,1)))&gt;0,INDEX($F$4:$EK$109,MATCH(1,($A$4:$A$109=$EO39)*($B$4:$B$109=$EP39),0),MATCH(FF$2,$F$2:$EK$2,0))-SUM(OFFSET($E39,,MATCH(FF$2,$F$1:$EK$1,0)+3,,1)),""),"")</f>
        <v/>
      </c>
      <c r="FG39" t="str" cm="1">
        <f t="array" aca="1" ref="FG39" ca="1">IF(ISNUMBER(DX$4),IF(ABS(INDEX($F$4:$EK$109,MATCH(1,($A$4:$A$109=$EO39)*($B$4:$B$109=$EP39),0),MATCH(FG$2,$F$2:$EK$2,0))-SUM(OFFSET($E39,,MATCH(FG$2,$F$1:$EK$1,0)+3,,1)))&gt;0,INDEX($F$4:$EK$109,MATCH(1,($A$4:$A$109=$EO39)*($B$4:$B$109=$EP39),0),MATCH(FG$2,$F$2:$EK$2,0))-SUM(OFFSET($E39,,MATCH(FG$2,$F$1:$EK$1,0)+3,,1)),""),"")</f>
        <v/>
      </c>
      <c r="FH39" t="str" cm="1">
        <f t="array" aca="1" ref="FH39" ca="1">IF(ISNUMBER(DY$4),IF(ABS(INDEX($F$4:$EK$109,MATCH(1,($A$4:$A$109=$EO39)*($B$4:$B$109=$EP39),0),MATCH(FH$2,$F$2:$EK$2,0))-SUM(OFFSET($E39,,MATCH(FH$2,$F$1:$EK$1,0)+3,,1)))&gt;0,INDEX($F$4:$EK$109,MATCH(1,($A$4:$A$109=$EO39)*($B$4:$B$109=$EP39),0),MATCH(FH$2,$F$2:$EK$2,0))-SUM(OFFSET($E39,,MATCH(FH$2,$F$1:$EK$1,0)+3,,1)),""),"")</f>
        <v/>
      </c>
      <c r="FI39" t="str" cm="1">
        <f t="array" aca="1" ref="FI39" ca="1">IF(ISNUMBER(DZ$4),IF(ABS(INDEX($F$4:$EK$109,MATCH(1,($A$4:$A$109=$EO39)*($B$4:$B$109=$EP39),0),MATCH(FI$2,$F$2:$EK$2,0))-SUM(OFFSET($E39,,MATCH(FI$2,$F$1:$EK$1,0)+3,,1)))&gt;0,INDEX($F$4:$EK$109,MATCH(1,($A$4:$A$109=$EO39)*($B$4:$B$109=$EP39),0),MATCH(FI$2,$F$2:$EK$2,0))-SUM(OFFSET($E39,,MATCH(FI$2,$F$1:$EK$1,0)+3,,1)),""),"")</f>
        <v/>
      </c>
      <c r="FJ39" t="str" cm="1">
        <f t="array" aca="1" ref="FJ39" ca="1">IF(ISNUMBER(EA$4),IF(ABS(INDEX($F$4:$EK$109,MATCH(1,($A$4:$A$109=$EO39)*($B$4:$B$109=$EP39),0),MATCH(FJ$2,$F$2:$EK$2,0))-SUM(OFFSET($E39,,MATCH(FJ$2,$F$1:$EK$1,0)+3,,1)))&gt;0,INDEX($F$4:$EK$109,MATCH(1,($A$4:$A$109=$EO39)*($B$4:$B$109=$EP39),0),MATCH(FJ$2,$F$2:$EK$2,0))-SUM(OFFSET($E39,,MATCH(FJ$2,$F$1:$EK$1,0)+3,,1)),""),"")</f>
        <v/>
      </c>
      <c r="FK39" t="str" cm="1">
        <f t="array" aca="1" ref="FK39" ca="1">IF(ISNUMBER(EB$4),IF(ABS(INDEX($F$4:$EK$109,MATCH(1,($A$4:$A$109=$EO39)*($B$4:$B$109=$EP39),0),MATCH(FK$2,$F$2:$EK$2,0))-SUM(OFFSET($E39,,MATCH(FK$2,$F$1:$EK$1,0)+3,,1)))&gt;0,INDEX($F$4:$EK$109,MATCH(1,($A$4:$A$109=$EO39)*($B$4:$B$109=$EP39),0),MATCH(FK$2,$F$2:$EK$2,0))-SUM(OFFSET($E39,,MATCH(FK$2,$F$1:$EK$1,0)+3,,1)),""),"")</f>
        <v/>
      </c>
      <c r="FL39" t="str" cm="1">
        <f t="array" aca="1" ref="FL39" ca="1">IF(ISNUMBER(EC$4),IF(ABS(INDEX($F$4:$EK$109,MATCH(1,($A$4:$A$109=$EO39)*($B$4:$B$109=$EP39),0),MATCH(FL$2,$F$2:$EK$2,0))-SUM(OFFSET($E39,,MATCH(FL$2,$F$1:$EK$1,0)+3,,1)))&gt;0,INDEX($F$4:$EK$109,MATCH(1,($A$4:$A$109=$EO39)*($B$4:$B$109=$EP39),0),MATCH(FL$2,$F$2:$EK$2,0))-SUM(OFFSET($E39,,MATCH(FL$2,$F$1:$EK$1,0)+3,,1)),""),"")</f>
        <v/>
      </c>
      <c r="FM39" t="str" cm="1">
        <f t="array" aca="1" ref="FM39" ca="1">IF(ISNUMBER(ED$4),IF(ABS(INDEX($F$4:$EK$109,MATCH(1,($A$4:$A$109=$EO39)*($B$4:$B$109=$EP39),0),MATCH(FM$2,$F$2:$EK$2,0))-SUM(OFFSET($E39,,MATCH(FM$2,$F$1:$EK$1,0)+3,,1)))&gt;0,INDEX($F$4:$EK$109,MATCH(1,($A$4:$A$109=$EO39)*($B$4:$B$109=$EP39),0),MATCH(FM$2,$F$2:$EK$2,0))-SUM(OFFSET($E39,,MATCH(FM$2,$F$1:$EK$1,0)+3,,1)),""),"")</f>
        <v/>
      </c>
      <c r="FN39" t="str" cm="1">
        <f t="array" aca="1" ref="FN39" ca="1">IF(ISNUMBER(EE$4),IF(ABS(INDEX($F$4:$EK$109,MATCH(1,($A$4:$A$109=$EO39)*($B$4:$B$109=$EP39),0),MATCH(FN$2,$F$2:$EK$2,0))-SUM(OFFSET($E39,,MATCH(FN$2,$F$1:$EK$1,0)+3,,1)))&gt;0,INDEX($F$4:$EK$109,MATCH(1,($A$4:$A$109=$EO39)*($B$4:$B$109=$EP39),0),MATCH(FN$2,$F$2:$EK$2,0))-SUM(OFFSET($E39,,MATCH(FN$2,$F$1:$EK$1,0)+3,,1)),""),"")</f>
        <v/>
      </c>
      <c r="FO39" t="str" cm="1">
        <f t="array" aca="1" ref="FO39" ca="1">IF(ISNUMBER(EF$4),IF(ABS(INDEX($F$4:$EK$109,MATCH(1,($A$4:$A$109=$EO39)*($B$4:$B$109=$EP39),0),MATCH(FO$2,$F$2:$EK$2,0))-SUM(OFFSET($E39,,MATCH(FO$2,$F$1:$EK$1,0)+3,,1)))&gt;0,INDEX($F$4:$EK$109,MATCH(1,($A$4:$A$109=$EO39)*($B$4:$B$109=$EP39),0),MATCH(FO$2,$F$2:$EK$2,0))-SUM(OFFSET($E39,,MATCH(FO$2,$F$1:$EK$1,0)+3,,1)),""),"")</f>
        <v/>
      </c>
      <c r="FP39" t="str" cm="1">
        <f t="array" aca="1" ref="FP39" ca="1">IF(ISNUMBER(EG$4),IF(ABS(INDEX($F$4:$EK$109,MATCH(1,($A$4:$A$109=$EO39)*($B$4:$B$109=$EP39),0),MATCH(FP$2,$F$2:$EK$2,0))-SUM(OFFSET($E39,,MATCH(FP$2,$F$1:$EK$1,0)+3,,1)))&gt;0,INDEX($F$4:$EK$109,MATCH(1,($A$4:$A$109=$EO39)*($B$4:$B$109=$EP39),0),MATCH(FP$2,$F$2:$EK$2,0))-SUM(OFFSET($E39,,MATCH(FP$2,$F$1:$EK$1,0)+3,,1)),""),"")</f>
        <v/>
      </c>
      <c r="FQ39" t="str" cm="1">
        <f t="array" aca="1" ref="FQ39" ca="1">IF(ISNUMBER(EH$4),IF(ABS(INDEX($F$4:$EK$109,MATCH(1,($A$4:$A$109=$EO39)*($B$4:$B$109=$EP39),0),MATCH(FQ$2,$F$2:$EK$2,0))-SUM(OFFSET($E39,,MATCH(FQ$2,$F$1:$EK$1,0)+3,,1)))&gt;0,INDEX($F$4:$EK$109,MATCH(1,($A$4:$A$109=$EO39)*($B$4:$B$109=$EP39),0),MATCH(FQ$2,$F$2:$EK$2,0))-SUM(OFFSET($E39,,MATCH(FQ$2,$F$1:$EK$1,0)+3,,1)),""),"")</f>
        <v/>
      </c>
      <c r="FR39" t="str" cm="1">
        <f t="array" aca="1" ref="FR39" ca="1">IF(ISNUMBER(EI$4),IF(ABS(INDEX($F$4:$EK$109,MATCH(1,($A$4:$A$109=$EO39)*($B$4:$B$109=$EP39),0),MATCH(FR$2,$F$2:$EK$2,0))-SUM(OFFSET($E39,,MATCH(FR$2,$F$1:$EK$1,0)+3,,1)))&gt;0,INDEX($F$4:$EK$109,MATCH(1,($A$4:$A$109=$EO39)*($B$4:$B$109=$EP39),0),MATCH(FR$2,$F$2:$EK$2,0))-SUM(OFFSET($E39,,MATCH(FR$2,$F$1:$EK$1,0)+3,,1)),""),"")</f>
        <v/>
      </c>
      <c r="FS39" t="str" cm="1">
        <f t="array" aca="1" ref="FS39" ca="1">IF(ISNUMBER(EJ$4),IF(ABS(INDEX($F$4:$EK$109,MATCH(1,($A$4:$A$109=$EO39)*($B$4:$B$109=$EP39),0),MATCH(FS$2,$F$2:$EK$2,0))-SUM(OFFSET($E39,,MATCH(FS$2,$F$1:$EK$1,0)+3,,1)))&gt;0,INDEX($F$4:$EK$109,MATCH(1,($A$4:$A$109=$EO39)*($B$4:$B$109=$EP39),0),MATCH(FS$2,$F$2:$EK$2,0))-SUM(OFFSET($E39,,MATCH(FS$2,$F$1:$EK$1,0)+3,,1)),""),"")</f>
        <v/>
      </c>
      <c r="FT39" t="str" cm="1">
        <f t="array" aca="1" ref="FT39" ca="1">IF(ISNUMBER(EK$4),IF(ABS(INDEX($F$4:$EK$109,MATCH(1,($A$4:$A$109=$EO39)*($B$4:$B$109=$EP39),0),MATCH(FT$2,$F$2:$EK$2,0))-SUM(OFFSET($E39,,MATCH(FT$2,$F$1:$EK$1,0)+3,,1)))&gt;0,INDEX($F$4:$EK$109,MATCH(1,($A$4:$A$109=$EO39)*($B$4:$B$109=$EP39),0),MATCH(FT$2,$F$2:$EK$2,0))-SUM(OFFSET($E39,,MATCH(FT$2,$F$1:$EK$1,0)+3,,1)),""),"")</f>
        <v/>
      </c>
    </row>
    <row r="40" spans="1:176" x14ac:dyDescent="0.25">
      <c r="A40" t="s">
        <v>157</v>
      </c>
      <c r="B40" t="s">
        <v>164</v>
      </c>
      <c r="EO40" t="str">
        <f t="shared" si="8"/>
        <v>bs</v>
      </c>
      <c r="EP40" t="str">
        <f t="shared" si="7"/>
        <v>totalCurrentAssets</v>
      </c>
      <c r="ET40" t="str" cm="1">
        <f t="array" aca="1" ref="ET40" ca="1">IF(ISNUMBER(DK$4),IF(ABS(INDEX($F$4:$EK$109,MATCH(1,($A$4:$A$109=$EO40)*($B$4:$B$109=$EP40),0),MATCH(ET$2,$F$2:$EK$2,0))-SUM(OFFSET($E40,,MATCH(ET$2,$F$1:$EK$1,0)+3,,1)))&gt;0,INDEX($F$4:$EK$109,MATCH(1,($A$4:$A$109=$EO40)*($B$4:$B$109=$EP40),0),MATCH(ET$2,$F$2:$EK$2,0))-SUM(OFFSET($E40,,MATCH(ET$2,$F$1:$EK$1,0)+3,,1)),""),"")</f>
        <v/>
      </c>
      <c r="EU40" t="str" cm="1">
        <f t="array" aca="1" ref="EU40" ca="1">IF(ISNUMBER(DL$4),IF(ABS(INDEX($F$4:$EK$109,MATCH(1,($A$4:$A$109=$EO40)*($B$4:$B$109=$EP40),0),MATCH(EU$2,$F$2:$EK$2,0))-SUM(OFFSET($E40,,MATCH(EU$2,$F$1:$EK$1,0)+3,,1)))&gt;0,INDEX($F$4:$EK$109,MATCH(1,($A$4:$A$109=$EO40)*($B$4:$B$109=$EP40),0),MATCH(EU$2,$F$2:$EK$2,0))-SUM(OFFSET($E40,,MATCH(EU$2,$F$1:$EK$1,0)+3,,1)),""),"")</f>
        <v/>
      </c>
      <c r="EV40" t="str" cm="1">
        <f t="array" aca="1" ref="EV40" ca="1">IF(ISNUMBER(DM$4),IF(ABS(INDEX($F$4:$EK$109,MATCH(1,($A$4:$A$109=$EO40)*($B$4:$B$109=$EP40),0),MATCH(EV$2,$F$2:$EK$2,0))-SUM(OFFSET($E40,,MATCH(EV$2,$F$1:$EK$1,0)+3,,1)))&gt;0,INDEX($F$4:$EK$109,MATCH(1,($A$4:$A$109=$EO40)*($B$4:$B$109=$EP40),0),MATCH(EV$2,$F$2:$EK$2,0))-SUM(OFFSET($E40,,MATCH(EV$2,$F$1:$EK$1,0)+3,,1)),""),"")</f>
        <v/>
      </c>
      <c r="EW40" t="str" cm="1">
        <f t="array" aca="1" ref="EW40" ca="1">IF(ISNUMBER(DN$4),IF(ABS(INDEX($F$4:$EK$109,MATCH(1,($A$4:$A$109=$EO40)*($B$4:$B$109=$EP40),0),MATCH(EW$2,$F$2:$EK$2,0))-SUM(OFFSET($E40,,MATCH(EW$2,$F$1:$EK$1,0)+3,,1)))&gt;0,INDEX($F$4:$EK$109,MATCH(1,($A$4:$A$109=$EO40)*($B$4:$B$109=$EP40),0),MATCH(EW$2,$F$2:$EK$2,0))-SUM(OFFSET($E40,,MATCH(EW$2,$F$1:$EK$1,0)+3,,1)),""),"")</f>
        <v/>
      </c>
      <c r="EX40" t="str" cm="1">
        <f t="array" aca="1" ref="EX40" ca="1">IF(ISNUMBER(DO$4),IF(ABS(INDEX($F$4:$EK$109,MATCH(1,($A$4:$A$109=$EO40)*($B$4:$B$109=$EP40),0),MATCH(EX$2,$F$2:$EK$2,0))-SUM(OFFSET($E40,,MATCH(EX$2,$F$1:$EK$1,0)+3,,1)))&gt;0,INDEX($F$4:$EK$109,MATCH(1,($A$4:$A$109=$EO40)*($B$4:$B$109=$EP40),0),MATCH(EX$2,$F$2:$EK$2,0))-SUM(OFFSET($E40,,MATCH(EX$2,$F$1:$EK$1,0)+3,,1)),""),"")</f>
        <v/>
      </c>
      <c r="EY40" t="str" cm="1">
        <f t="array" aca="1" ref="EY40" ca="1">IF(ISNUMBER(DP$4),IF(ABS(INDEX($F$4:$EK$109,MATCH(1,($A$4:$A$109=$EO40)*($B$4:$B$109=$EP40),0),MATCH(EY$2,$F$2:$EK$2,0))-SUM(OFFSET($E40,,MATCH(EY$2,$F$1:$EK$1,0)+3,,1)))&gt;0,INDEX($F$4:$EK$109,MATCH(1,($A$4:$A$109=$EO40)*($B$4:$B$109=$EP40),0),MATCH(EY$2,$F$2:$EK$2,0))-SUM(OFFSET($E40,,MATCH(EY$2,$F$1:$EK$1,0)+3,,1)),""),"")</f>
        <v/>
      </c>
      <c r="EZ40" t="str" cm="1">
        <f t="array" aca="1" ref="EZ40" ca="1">IF(ISNUMBER(DQ$4),IF(ABS(INDEX($F$4:$EK$109,MATCH(1,($A$4:$A$109=$EO40)*($B$4:$B$109=$EP40),0),MATCH(EZ$2,$F$2:$EK$2,0))-SUM(OFFSET($E40,,MATCH(EZ$2,$F$1:$EK$1,0)+3,,1)))&gt;0,INDEX($F$4:$EK$109,MATCH(1,($A$4:$A$109=$EO40)*($B$4:$B$109=$EP40),0),MATCH(EZ$2,$F$2:$EK$2,0))-SUM(OFFSET($E40,,MATCH(EZ$2,$F$1:$EK$1,0)+3,,1)),""),"")</f>
        <v/>
      </c>
      <c r="FA40" t="str" cm="1">
        <f t="array" aca="1" ref="FA40" ca="1">IF(ISNUMBER(DR$4),IF(ABS(INDEX($F$4:$EK$109,MATCH(1,($A$4:$A$109=$EO40)*($B$4:$B$109=$EP40),0),MATCH(FA$2,$F$2:$EK$2,0))-SUM(OFFSET($E40,,MATCH(FA$2,$F$1:$EK$1,0)+3,,1)))&gt;0,INDEX($F$4:$EK$109,MATCH(1,($A$4:$A$109=$EO40)*($B$4:$B$109=$EP40),0),MATCH(FA$2,$F$2:$EK$2,0))-SUM(OFFSET($E40,,MATCH(FA$2,$F$1:$EK$1,0)+3,,1)),""),"")</f>
        <v/>
      </c>
      <c r="FB40" t="str" cm="1">
        <f t="array" aca="1" ref="FB40" ca="1">IF(ISNUMBER(DS$4),IF(ABS(INDEX($F$4:$EK$109,MATCH(1,($A$4:$A$109=$EO40)*($B$4:$B$109=$EP40),0),MATCH(FB$2,$F$2:$EK$2,0))-SUM(OFFSET($E40,,MATCH(FB$2,$F$1:$EK$1,0)+3,,1)))&gt;0,INDEX($F$4:$EK$109,MATCH(1,($A$4:$A$109=$EO40)*($B$4:$B$109=$EP40),0),MATCH(FB$2,$F$2:$EK$2,0))-SUM(OFFSET($E40,,MATCH(FB$2,$F$1:$EK$1,0)+3,,1)),""),"")</f>
        <v/>
      </c>
      <c r="FC40" t="str" cm="1">
        <f t="array" aca="1" ref="FC40" ca="1">IF(ISNUMBER(DT$4),IF(ABS(INDEX($F$4:$EK$109,MATCH(1,($A$4:$A$109=$EO40)*($B$4:$B$109=$EP40),0),MATCH(FC$2,$F$2:$EK$2,0))-SUM(OFFSET($E40,,MATCH(FC$2,$F$1:$EK$1,0)+3,,1)))&gt;0,INDEX($F$4:$EK$109,MATCH(1,($A$4:$A$109=$EO40)*($B$4:$B$109=$EP40),0),MATCH(FC$2,$F$2:$EK$2,0))-SUM(OFFSET($E40,,MATCH(FC$2,$F$1:$EK$1,0)+3,,1)),""),"")</f>
        <v/>
      </c>
      <c r="FD40" t="str" cm="1">
        <f t="array" aca="1" ref="FD40" ca="1">IF(ISNUMBER(DU$4),IF(ABS(INDEX($F$4:$EK$109,MATCH(1,($A$4:$A$109=$EO40)*($B$4:$B$109=$EP40),0),MATCH(FD$2,$F$2:$EK$2,0))-SUM(OFFSET($E40,,MATCH(FD$2,$F$1:$EK$1,0)+3,,1)))&gt;0,INDEX($F$4:$EK$109,MATCH(1,($A$4:$A$109=$EO40)*($B$4:$B$109=$EP40),0),MATCH(FD$2,$F$2:$EK$2,0))-SUM(OFFSET($E40,,MATCH(FD$2,$F$1:$EK$1,0)+3,,1)),""),"")</f>
        <v/>
      </c>
      <c r="FE40" t="str" cm="1">
        <f t="array" aca="1" ref="FE40" ca="1">IF(ISNUMBER(DV$4),IF(ABS(INDEX($F$4:$EK$109,MATCH(1,($A$4:$A$109=$EO40)*($B$4:$B$109=$EP40),0),MATCH(FE$2,$F$2:$EK$2,0))-SUM(OFFSET($E40,,MATCH(FE$2,$F$1:$EK$1,0)+3,,1)))&gt;0,INDEX($F$4:$EK$109,MATCH(1,($A$4:$A$109=$EO40)*($B$4:$B$109=$EP40),0),MATCH(FE$2,$F$2:$EK$2,0))-SUM(OFFSET($E40,,MATCH(FE$2,$F$1:$EK$1,0)+3,,1)),""),"")</f>
        <v/>
      </c>
      <c r="FF40" t="str" cm="1">
        <f t="array" aca="1" ref="FF40" ca="1">IF(ISNUMBER(DW$4),IF(ABS(INDEX($F$4:$EK$109,MATCH(1,($A$4:$A$109=$EO40)*($B$4:$B$109=$EP40),0),MATCH(FF$2,$F$2:$EK$2,0))-SUM(OFFSET($E40,,MATCH(FF$2,$F$1:$EK$1,0)+3,,1)))&gt;0,INDEX($F$4:$EK$109,MATCH(1,($A$4:$A$109=$EO40)*($B$4:$B$109=$EP40),0),MATCH(FF$2,$F$2:$EK$2,0))-SUM(OFFSET($E40,,MATCH(FF$2,$F$1:$EK$1,0)+3,,1)),""),"")</f>
        <v/>
      </c>
      <c r="FG40" t="str" cm="1">
        <f t="array" aca="1" ref="FG40" ca="1">IF(ISNUMBER(DX$4),IF(ABS(INDEX($F$4:$EK$109,MATCH(1,($A$4:$A$109=$EO40)*($B$4:$B$109=$EP40),0),MATCH(FG$2,$F$2:$EK$2,0))-SUM(OFFSET($E40,,MATCH(FG$2,$F$1:$EK$1,0)+3,,1)))&gt;0,INDEX($F$4:$EK$109,MATCH(1,($A$4:$A$109=$EO40)*($B$4:$B$109=$EP40),0),MATCH(FG$2,$F$2:$EK$2,0))-SUM(OFFSET($E40,,MATCH(FG$2,$F$1:$EK$1,0)+3,,1)),""),"")</f>
        <v/>
      </c>
      <c r="FH40" t="str" cm="1">
        <f t="array" aca="1" ref="FH40" ca="1">IF(ISNUMBER(DY$4),IF(ABS(INDEX($F$4:$EK$109,MATCH(1,($A$4:$A$109=$EO40)*($B$4:$B$109=$EP40),0),MATCH(FH$2,$F$2:$EK$2,0))-SUM(OFFSET($E40,,MATCH(FH$2,$F$1:$EK$1,0)+3,,1)))&gt;0,INDEX($F$4:$EK$109,MATCH(1,($A$4:$A$109=$EO40)*($B$4:$B$109=$EP40),0),MATCH(FH$2,$F$2:$EK$2,0))-SUM(OFFSET($E40,,MATCH(FH$2,$F$1:$EK$1,0)+3,,1)),""),"")</f>
        <v/>
      </c>
      <c r="FI40" t="str" cm="1">
        <f t="array" aca="1" ref="FI40" ca="1">IF(ISNUMBER(DZ$4),IF(ABS(INDEX($F$4:$EK$109,MATCH(1,($A$4:$A$109=$EO40)*($B$4:$B$109=$EP40),0),MATCH(FI$2,$F$2:$EK$2,0))-SUM(OFFSET($E40,,MATCH(FI$2,$F$1:$EK$1,0)+3,,1)))&gt;0,INDEX($F$4:$EK$109,MATCH(1,($A$4:$A$109=$EO40)*($B$4:$B$109=$EP40),0),MATCH(FI$2,$F$2:$EK$2,0))-SUM(OFFSET($E40,,MATCH(FI$2,$F$1:$EK$1,0)+3,,1)),""),"")</f>
        <v/>
      </c>
      <c r="FJ40" t="str" cm="1">
        <f t="array" aca="1" ref="FJ40" ca="1">IF(ISNUMBER(EA$4),IF(ABS(INDEX($F$4:$EK$109,MATCH(1,($A$4:$A$109=$EO40)*($B$4:$B$109=$EP40),0),MATCH(FJ$2,$F$2:$EK$2,0))-SUM(OFFSET($E40,,MATCH(FJ$2,$F$1:$EK$1,0)+3,,1)))&gt;0,INDEX($F$4:$EK$109,MATCH(1,($A$4:$A$109=$EO40)*($B$4:$B$109=$EP40),0),MATCH(FJ$2,$F$2:$EK$2,0))-SUM(OFFSET($E40,,MATCH(FJ$2,$F$1:$EK$1,0)+3,,1)),""),"")</f>
        <v/>
      </c>
      <c r="FK40" t="str" cm="1">
        <f t="array" aca="1" ref="FK40" ca="1">IF(ISNUMBER(EB$4),IF(ABS(INDEX($F$4:$EK$109,MATCH(1,($A$4:$A$109=$EO40)*($B$4:$B$109=$EP40),0),MATCH(FK$2,$F$2:$EK$2,0))-SUM(OFFSET($E40,,MATCH(FK$2,$F$1:$EK$1,0)+3,,1)))&gt;0,INDEX($F$4:$EK$109,MATCH(1,($A$4:$A$109=$EO40)*($B$4:$B$109=$EP40),0),MATCH(FK$2,$F$2:$EK$2,0))-SUM(OFFSET($E40,,MATCH(FK$2,$F$1:$EK$1,0)+3,,1)),""),"")</f>
        <v/>
      </c>
      <c r="FL40" t="str" cm="1">
        <f t="array" aca="1" ref="FL40" ca="1">IF(ISNUMBER(EC$4),IF(ABS(INDEX($F$4:$EK$109,MATCH(1,($A$4:$A$109=$EO40)*($B$4:$B$109=$EP40),0),MATCH(FL$2,$F$2:$EK$2,0))-SUM(OFFSET($E40,,MATCH(FL$2,$F$1:$EK$1,0)+3,,1)))&gt;0,INDEX($F$4:$EK$109,MATCH(1,($A$4:$A$109=$EO40)*($B$4:$B$109=$EP40),0),MATCH(FL$2,$F$2:$EK$2,0))-SUM(OFFSET($E40,,MATCH(FL$2,$F$1:$EK$1,0)+3,,1)),""),"")</f>
        <v/>
      </c>
      <c r="FM40" t="str" cm="1">
        <f t="array" aca="1" ref="FM40" ca="1">IF(ISNUMBER(ED$4),IF(ABS(INDEX($F$4:$EK$109,MATCH(1,($A$4:$A$109=$EO40)*($B$4:$B$109=$EP40),0),MATCH(FM$2,$F$2:$EK$2,0))-SUM(OFFSET($E40,,MATCH(FM$2,$F$1:$EK$1,0)+3,,1)))&gt;0,INDEX($F$4:$EK$109,MATCH(1,($A$4:$A$109=$EO40)*($B$4:$B$109=$EP40),0),MATCH(FM$2,$F$2:$EK$2,0))-SUM(OFFSET($E40,,MATCH(FM$2,$F$1:$EK$1,0)+3,,1)),""),"")</f>
        <v/>
      </c>
      <c r="FN40" t="str" cm="1">
        <f t="array" aca="1" ref="FN40" ca="1">IF(ISNUMBER(EE$4),IF(ABS(INDEX($F$4:$EK$109,MATCH(1,($A$4:$A$109=$EO40)*($B$4:$B$109=$EP40),0),MATCH(FN$2,$F$2:$EK$2,0))-SUM(OFFSET($E40,,MATCH(FN$2,$F$1:$EK$1,0)+3,,1)))&gt;0,INDEX($F$4:$EK$109,MATCH(1,($A$4:$A$109=$EO40)*($B$4:$B$109=$EP40),0),MATCH(FN$2,$F$2:$EK$2,0))-SUM(OFFSET($E40,,MATCH(FN$2,$F$1:$EK$1,0)+3,,1)),""),"")</f>
        <v/>
      </c>
      <c r="FO40" t="str" cm="1">
        <f t="array" aca="1" ref="FO40" ca="1">IF(ISNUMBER(EF$4),IF(ABS(INDEX($F$4:$EK$109,MATCH(1,($A$4:$A$109=$EO40)*($B$4:$B$109=$EP40),0),MATCH(FO$2,$F$2:$EK$2,0))-SUM(OFFSET($E40,,MATCH(FO$2,$F$1:$EK$1,0)+3,,1)))&gt;0,INDEX($F$4:$EK$109,MATCH(1,($A$4:$A$109=$EO40)*($B$4:$B$109=$EP40),0),MATCH(FO$2,$F$2:$EK$2,0))-SUM(OFFSET($E40,,MATCH(FO$2,$F$1:$EK$1,0)+3,,1)),""),"")</f>
        <v/>
      </c>
      <c r="FP40" t="str" cm="1">
        <f t="array" aca="1" ref="FP40" ca="1">IF(ISNUMBER(EG$4),IF(ABS(INDEX($F$4:$EK$109,MATCH(1,($A$4:$A$109=$EO40)*($B$4:$B$109=$EP40),0),MATCH(FP$2,$F$2:$EK$2,0))-SUM(OFFSET($E40,,MATCH(FP$2,$F$1:$EK$1,0)+3,,1)))&gt;0,INDEX($F$4:$EK$109,MATCH(1,($A$4:$A$109=$EO40)*($B$4:$B$109=$EP40),0),MATCH(FP$2,$F$2:$EK$2,0))-SUM(OFFSET($E40,,MATCH(FP$2,$F$1:$EK$1,0)+3,,1)),""),"")</f>
        <v/>
      </c>
      <c r="FQ40" t="str" cm="1">
        <f t="array" aca="1" ref="FQ40" ca="1">IF(ISNUMBER(EH$4),IF(ABS(INDEX($F$4:$EK$109,MATCH(1,($A$4:$A$109=$EO40)*($B$4:$B$109=$EP40),0),MATCH(FQ$2,$F$2:$EK$2,0))-SUM(OFFSET($E40,,MATCH(FQ$2,$F$1:$EK$1,0)+3,,1)))&gt;0,INDEX($F$4:$EK$109,MATCH(1,($A$4:$A$109=$EO40)*($B$4:$B$109=$EP40),0),MATCH(FQ$2,$F$2:$EK$2,0))-SUM(OFFSET($E40,,MATCH(FQ$2,$F$1:$EK$1,0)+3,,1)),""),"")</f>
        <v/>
      </c>
      <c r="FR40" t="str" cm="1">
        <f t="array" aca="1" ref="FR40" ca="1">IF(ISNUMBER(EI$4),IF(ABS(INDEX($F$4:$EK$109,MATCH(1,($A$4:$A$109=$EO40)*($B$4:$B$109=$EP40),0),MATCH(FR$2,$F$2:$EK$2,0))-SUM(OFFSET($E40,,MATCH(FR$2,$F$1:$EK$1,0)+3,,1)))&gt;0,INDEX($F$4:$EK$109,MATCH(1,($A$4:$A$109=$EO40)*($B$4:$B$109=$EP40),0),MATCH(FR$2,$F$2:$EK$2,0))-SUM(OFFSET($E40,,MATCH(FR$2,$F$1:$EK$1,0)+3,,1)),""),"")</f>
        <v/>
      </c>
      <c r="FS40" t="str" cm="1">
        <f t="array" aca="1" ref="FS40" ca="1">IF(ISNUMBER(EJ$4),IF(ABS(INDEX($F$4:$EK$109,MATCH(1,($A$4:$A$109=$EO40)*($B$4:$B$109=$EP40),0),MATCH(FS$2,$F$2:$EK$2,0))-SUM(OFFSET($E40,,MATCH(FS$2,$F$1:$EK$1,0)+3,,1)))&gt;0,INDEX($F$4:$EK$109,MATCH(1,($A$4:$A$109=$EO40)*($B$4:$B$109=$EP40),0),MATCH(FS$2,$F$2:$EK$2,0))-SUM(OFFSET($E40,,MATCH(FS$2,$F$1:$EK$1,0)+3,,1)),""),"")</f>
        <v/>
      </c>
      <c r="FT40" t="str" cm="1">
        <f t="array" aca="1" ref="FT40" ca="1">IF(ISNUMBER(EK$4),IF(ABS(INDEX($F$4:$EK$109,MATCH(1,($A$4:$A$109=$EO40)*($B$4:$B$109=$EP40),0),MATCH(FT$2,$F$2:$EK$2,0))-SUM(OFFSET($E40,,MATCH(FT$2,$F$1:$EK$1,0)+3,,1)))&gt;0,INDEX($F$4:$EK$109,MATCH(1,($A$4:$A$109=$EO40)*($B$4:$B$109=$EP40),0),MATCH(FT$2,$F$2:$EK$2,0))-SUM(OFFSET($E40,,MATCH(FT$2,$F$1:$EK$1,0)+3,,1)),""),"")</f>
        <v/>
      </c>
    </row>
    <row r="41" spans="1:176" x14ac:dyDescent="0.25">
      <c r="A41" t="s">
        <v>157</v>
      </c>
      <c r="B41" t="s">
        <v>165</v>
      </c>
      <c r="EO41" t="str">
        <f t="shared" si="8"/>
        <v>bs</v>
      </c>
      <c r="EP41" t="str">
        <f t="shared" si="7"/>
        <v>propertyPlantEquipmentNet</v>
      </c>
      <c r="ET41" t="str" cm="1">
        <f t="array" aca="1" ref="ET41" ca="1">IF(ISNUMBER(DK$4),IF(ABS(INDEX($F$4:$EK$109,MATCH(1,($A$4:$A$109=$EO41)*($B$4:$B$109=$EP41),0),MATCH(ET$2,$F$2:$EK$2,0))-SUM(OFFSET($E41,,MATCH(ET$2,$F$1:$EK$1,0)+3,,1)))&gt;0,INDEX($F$4:$EK$109,MATCH(1,($A$4:$A$109=$EO41)*($B$4:$B$109=$EP41),0),MATCH(ET$2,$F$2:$EK$2,0))-SUM(OFFSET($E41,,MATCH(ET$2,$F$1:$EK$1,0)+3,,1)),""),"")</f>
        <v/>
      </c>
      <c r="EU41" t="str" cm="1">
        <f t="array" aca="1" ref="EU41" ca="1">IF(ISNUMBER(DL$4),IF(ABS(INDEX($F$4:$EK$109,MATCH(1,($A$4:$A$109=$EO41)*($B$4:$B$109=$EP41),0),MATCH(EU$2,$F$2:$EK$2,0))-SUM(OFFSET($E41,,MATCH(EU$2,$F$1:$EK$1,0)+3,,1)))&gt;0,INDEX($F$4:$EK$109,MATCH(1,($A$4:$A$109=$EO41)*($B$4:$B$109=$EP41),0),MATCH(EU$2,$F$2:$EK$2,0))-SUM(OFFSET($E41,,MATCH(EU$2,$F$1:$EK$1,0)+3,,1)),""),"")</f>
        <v/>
      </c>
      <c r="EV41" t="str" cm="1">
        <f t="array" aca="1" ref="EV41" ca="1">IF(ISNUMBER(DM$4),IF(ABS(INDEX($F$4:$EK$109,MATCH(1,($A$4:$A$109=$EO41)*($B$4:$B$109=$EP41),0),MATCH(EV$2,$F$2:$EK$2,0))-SUM(OFFSET($E41,,MATCH(EV$2,$F$1:$EK$1,0)+3,,1)))&gt;0,INDEX($F$4:$EK$109,MATCH(1,($A$4:$A$109=$EO41)*($B$4:$B$109=$EP41),0),MATCH(EV$2,$F$2:$EK$2,0))-SUM(OFFSET($E41,,MATCH(EV$2,$F$1:$EK$1,0)+3,,1)),""),"")</f>
        <v/>
      </c>
      <c r="EW41" t="str" cm="1">
        <f t="array" aca="1" ref="EW41" ca="1">IF(ISNUMBER(DN$4),IF(ABS(INDEX($F$4:$EK$109,MATCH(1,($A$4:$A$109=$EO41)*($B$4:$B$109=$EP41),0),MATCH(EW$2,$F$2:$EK$2,0))-SUM(OFFSET($E41,,MATCH(EW$2,$F$1:$EK$1,0)+3,,1)))&gt;0,INDEX($F$4:$EK$109,MATCH(1,($A$4:$A$109=$EO41)*($B$4:$B$109=$EP41),0),MATCH(EW$2,$F$2:$EK$2,0))-SUM(OFFSET($E41,,MATCH(EW$2,$F$1:$EK$1,0)+3,,1)),""),"")</f>
        <v/>
      </c>
      <c r="EX41" t="str" cm="1">
        <f t="array" aca="1" ref="EX41" ca="1">IF(ISNUMBER(DO$4),IF(ABS(INDEX($F$4:$EK$109,MATCH(1,($A$4:$A$109=$EO41)*($B$4:$B$109=$EP41),0),MATCH(EX$2,$F$2:$EK$2,0))-SUM(OFFSET($E41,,MATCH(EX$2,$F$1:$EK$1,0)+3,,1)))&gt;0,INDEX($F$4:$EK$109,MATCH(1,($A$4:$A$109=$EO41)*($B$4:$B$109=$EP41),0),MATCH(EX$2,$F$2:$EK$2,0))-SUM(OFFSET($E41,,MATCH(EX$2,$F$1:$EK$1,0)+3,,1)),""),"")</f>
        <v/>
      </c>
      <c r="EY41" t="str" cm="1">
        <f t="array" aca="1" ref="EY41" ca="1">IF(ISNUMBER(DP$4),IF(ABS(INDEX($F$4:$EK$109,MATCH(1,($A$4:$A$109=$EO41)*($B$4:$B$109=$EP41),0),MATCH(EY$2,$F$2:$EK$2,0))-SUM(OFFSET($E41,,MATCH(EY$2,$F$1:$EK$1,0)+3,,1)))&gt;0,INDEX($F$4:$EK$109,MATCH(1,($A$4:$A$109=$EO41)*($B$4:$B$109=$EP41),0),MATCH(EY$2,$F$2:$EK$2,0))-SUM(OFFSET($E41,,MATCH(EY$2,$F$1:$EK$1,0)+3,,1)),""),"")</f>
        <v/>
      </c>
      <c r="EZ41" t="str" cm="1">
        <f t="array" aca="1" ref="EZ41" ca="1">IF(ISNUMBER(DQ$4),IF(ABS(INDEX($F$4:$EK$109,MATCH(1,($A$4:$A$109=$EO41)*($B$4:$B$109=$EP41),0),MATCH(EZ$2,$F$2:$EK$2,0))-SUM(OFFSET($E41,,MATCH(EZ$2,$F$1:$EK$1,0)+3,,1)))&gt;0,INDEX($F$4:$EK$109,MATCH(1,($A$4:$A$109=$EO41)*($B$4:$B$109=$EP41),0),MATCH(EZ$2,$F$2:$EK$2,0))-SUM(OFFSET($E41,,MATCH(EZ$2,$F$1:$EK$1,0)+3,,1)),""),"")</f>
        <v/>
      </c>
      <c r="FA41" t="str" cm="1">
        <f t="array" aca="1" ref="FA41" ca="1">IF(ISNUMBER(DR$4),IF(ABS(INDEX($F$4:$EK$109,MATCH(1,($A$4:$A$109=$EO41)*($B$4:$B$109=$EP41),0),MATCH(FA$2,$F$2:$EK$2,0))-SUM(OFFSET($E41,,MATCH(FA$2,$F$1:$EK$1,0)+3,,1)))&gt;0,INDEX($F$4:$EK$109,MATCH(1,($A$4:$A$109=$EO41)*($B$4:$B$109=$EP41),0),MATCH(FA$2,$F$2:$EK$2,0))-SUM(OFFSET($E41,,MATCH(FA$2,$F$1:$EK$1,0)+3,,1)),""),"")</f>
        <v/>
      </c>
      <c r="FB41" t="str" cm="1">
        <f t="array" aca="1" ref="FB41" ca="1">IF(ISNUMBER(DS$4),IF(ABS(INDEX($F$4:$EK$109,MATCH(1,($A$4:$A$109=$EO41)*($B$4:$B$109=$EP41),0),MATCH(FB$2,$F$2:$EK$2,0))-SUM(OFFSET($E41,,MATCH(FB$2,$F$1:$EK$1,0)+3,,1)))&gt;0,INDEX($F$4:$EK$109,MATCH(1,($A$4:$A$109=$EO41)*($B$4:$B$109=$EP41),0),MATCH(FB$2,$F$2:$EK$2,0))-SUM(OFFSET($E41,,MATCH(FB$2,$F$1:$EK$1,0)+3,,1)),""),"")</f>
        <v/>
      </c>
      <c r="FC41" t="str" cm="1">
        <f t="array" aca="1" ref="FC41" ca="1">IF(ISNUMBER(DT$4),IF(ABS(INDEX($F$4:$EK$109,MATCH(1,($A$4:$A$109=$EO41)*($B$4:$B$109=$EP41),0),MATCH(FC$2,$F$2:$EK$2,0))-SUM(OFFSET($E41,,MATCH(FC$2,$F$1:$EK$1,0)+3,,1)))&gt;0,INDEX($F$4:$EK$109,MATCH(1,($A$4:$A$109=$EO41)*($B$4:$B$109=$EP41),0),MATCH(FC$2,$F$2:$EK$2,0))-SUM(OFFSET($E41,,MATCH(FC$2,$F$1:$EK$1,0)+3,,1)),""),"")</f>
        <v/>
      </c>
      <c r="FD41" t="str" cm="1">
        <f t="array" aca="1" ref="FD41" ca="1">IF(ISNUMBER(DU$4),IF(ABS(INDEX($F$4:$EK$109,MATCH(1,($A$4:$A$109=$EO41)*($B$4:$B$109=$EP41),0),MATCH(FD$2,$F$2:$EK$2,0))-SUM(OFFSET($E41,,MATCH(FD$2,$F$1:$EK$1,0)+3,,1)))&gt;0,INDEX($F$4:$EK$109,MATCH(1,($A$4:$A$109=$EO41)*($B$4:$B$109=$EP41),0),MATCH(FD$2,$F$2:$EK$2,0))-SUM(OFFSET($E41,,MATCH(FD$2,$F$1:$EK$1,0)+3,,1)),""),"")</f>
        <v/>
      </c>
      <c r="FE41" t="str" cm="1">
        <f t="array" aca="1" ref="FE41" ca="1">IF(ISNUMBER(DV$4),IF(ABS(INDEX($F$4:$EK$109,MATCH(1,($A$4:$A$109=$EO41)*($B$4:$B$109=$EP41),0),MATCH(FE$2,$F$2:$EK$2,0))-SUM(OFFSET($E41,,MATCH(FE$2,$F$1:$EK$1,0)+3,,1)))&gt;0,INDEX($F$4:$EK$109,MATCH(1,($A$4:$A$109=$EO41)*($B$4:$B$109=$EP41),0),MATCH(FE$2,$F$2:$EK$2,0))-SUM(OFFSET($E41,,MATCH(FE$2,$F$1:$EK$1,0)+3,,1)),""),"")</f>
        <v/>
      </c>
      <c r="FF41" t="str" cm="1">
        <f t="array" aca="1" ref="FF41" ca="1">IF(ISNUMBER(DW$4),IF(ABS(INDEX($F$4:$EK$109,MATCH(1,($A$4:$A$109=$EO41)*($B$4:$B$109=$EP41),0),MATCH(FF$2,$F$2:$EK$2,0))-SUM(OFFSET($E41,,MATCH(FF$2,$F$1:$EK$1,0)+3,,1)))&gt;0,INDEX($F$4:$EK$109,MATCH(1,($A$4:$A$109=$EO41)*($B$4:$B$109=$EP41),0),MATCH(FF$2,$F$2:$EK$2,0))-SUM(OFFSET($E41,,MATCH(FF$2,$F$1:$EK$1,0)+3,,1)),""),"")</f>
        <v/>
      </c>
      <c r="FG41" t="str" cm="1">
        <f t="array" aca="1" ref="FG41" ca="1">IF(ISNUMBER(DX$4),IF(ABS(INDEX($F$4:$EK$109,MATCH(1,($A$4:$A$109=$EO41)*($B$4:$B$109=$EP41),0),MATCH(FG$2,$F$2:$EK$2,0))-SUM(OFFSET($E41,,MATCH(FG$2,$F$1:$EK$1,0)+3,,1)))&gt;0,INDEX($F$4:$EK$109,MATCH(1,($A$4:$A$109=$EO41)*($B$4:$B$109=$EP41),0),MATCH(FG$2,$F$2:$EK$2,0))-SUM(OFFSET($E41,,MATCH(FG$2,$F$1:$EK$1,0)+3,,1)),""),"")</f>
        <v/>
      </c>
      <c r="FH41" t="str" cm="1">
        <f t="array" aca="1" ref="FH41" ca="1">IF(ISNUMBER(DY$4),IF(ABS(INDEX($F$4:$EK$109,MATCH(1,($A$4:$A$109=$EO41)*($B$4:$B$109=$EP41),0),MATCH(FH$2,$F$2:$EK$2,0))-SUM(OFFSET($E41,,MATCH(FH$2,$F$1:$EK$1,0)+3,,1)))&gt;0,INDEX($F$4:$EK$109,MATCH(1,($A$4:$A$109=$EO41)*($B$4:$B$109=$EP41),0),MATCH(FH$2,$F$2:$EK$2,0))-SUM(OFFSET($E41,,MATCH(FH$2,$F$1:$EK$1,0)+3,,1)),""),"")</f>
        <v/>
      </c>
      <c r="FI41" t="str" cm="1">
        <f t="array" aca="1" ref="FI41" ca="1">IF(ISNUMBER(DZ$4),IF(ABS(INDEX($F$4:$EK$109,MATCH(1,($A$4:$A$109=$EO41)*($B$4:$B$109=$EP41),0),MATCH(FI$2,$F$2:$EK$2,0))-SUM(OFFSET($E41,,MATCH(FI$2,$F$1:$EK$1,0)+3,,1)))&gt;0,INDEX($F$4:$EK$109,MATCH(1,($A$4:$A$109=$EO41)*($B$4:$B$109=$EP41),0),MATCH(FI$2,$F$2:$EK$2,0))-SUM(OFFSET($E41,,MATCH(FI$2,$F$1:$EK$1,0)+3,,1)),""),"")</f>
        <v/>
      </c>
      <c r="FJ41" t="str" cm="1">
        <f t="array" aca="1" ref="FJ41" ca="1">IF(ISNUMBER(EA$4),IF(ABS(INDEX($F$4:$EK$109,MATCH(1,($A$4:$A$109=$EO41)*($B$4:$B$109=$EP41),0),MATCH(FJ$2,$F$2:$EK$2,0))-SUM(OFFSET($E41,,MATCH(FJ$2,$F$1:$EK$1,0)+3,,1)))&gt;0,INDEX($F$4:$EK$109,MATCH(1,($A$4:$A$109=$EO41)*($B$4:$B$109=$EP41),0),MATCH(FJ$2,$F$2:$EK$2,0))-SUM(OFFSET($E41,,MATCH(FJ$2,$F$1:$EK$1,0)+3,,1)),""),"")</f>
        <v/>
      </c>
      <c r="FK41" t="str" cm="1">
        <f t="array" aca="1" ref="FK41" ca="1">IF(ISNUMBER(EB$4),IF(ABS(INDEX($F$4:$EK$109,MATCH(1,($A$4:$A$109=$EO41)*($B$4:$B$109=$EP41),0),MATCH(FK$2,$F$2:$EK$2,0))-SUM(OFFSET($E41,,MATCH(FK$2,$F$1:$EK$1,0)+3,,1)))&gt;0,INDEX($F$4:$EK$109,MATCH(1,($A$4:$A$109=$EO41)*($B$4:$B$109=$EP41),0),MATCH(FK$2,$F$2:$EK$2,0))-SUM(OFFSET($E41,,MATCH(FK$2,$F$1:$EK$1,0)+3,,1)),""),"")</f>
        <v/>
      </c>
      <c r="FL41" t="str" cm="1">
        <f t="array" aca="1" ref="FL41" ca="1">IF(ISNUMBER(EC$4),IF(ABS(INDEX($F$4:$EK$109,MATCH(1,($A$4:$A$109=$EO41)*($B$4:$B$109=$EP41),0),MATCH(FL$2,$F$2:$EK$2,0))-SUM(OFFSET($E41,,MATCH(FL$2,$F$1:$EK$1,0)+3,,1)))&gt;0,INDEX($F$4:$EK$109,MATCH(1,($A$4:$A$109=$EO41)*($B$4:$B$109=$EP41),0),MATCH(FL$2,$F$2:$EK$2,0))-SUM(OFFSET($E41,,MATCH(FL$2,$F$1:$EK$1,0)+3,,1)),""),"")</f>
        <v/>
      </c>
      <c r="FM41" t="str" cm="1">
        <f t="array" aca="1" ref="FM41" ca="1">IF(ISNUMBER(ED$4),IF(ABS(INDEX($F$4:$EK$109,MATCH(1,($A$4:$A$109=$EO41)*($B$4:$B$109=$EP41),0),MATCH(FM$2,$F$2:$EK$2,0))-SUM(OFFSET($E41,,MATCH(FM$2,$F$1:$EK$1,0)+3,,1)))&gt;0,INDEX($F$4:$EK$109,MATCH(1,($A$4:$A$109=$EO41)*($B$4:$B$109=$EP41),0),MATCH(FM$2,$F$2:$EK$2,0))-SUM(OFFSET($E41,,MATCH(FM$2,$F$1:$EK$1,0)+3,,1)),""),"")</f>
        <v/>
      </c>
      <c r="FN41" t="str" cm="1">
        <f t="array" aca="1" ref="FN41" ca="1">IF(ISNUMBER(EE$4),IF(ABS(INDEX($F$4:$EK$109,MATCH(1,($A$4:$A$109=$EO41)*($B$4:$B$109=$EP41),0),MATCH(FN$2,$F$2:$EK$2,0))-SUM(OFFSET($E41,,MATCH(FN$2,$F$1:$EK$1,0)+3,,1)))&gt;0,INDEX($F$4:$EK$109,MATCH(1,($A$4:$A$109=$EO41)*($B$4:$B$109=$EP41),0),MATCH(FN$2,$F$2:$EK$2,0))-SUM(OFFSET($E41,,MATCH(FN$2,$F$1:$EK$1,0)+3,,1)),""),"")</f>
        <v/>
      </c>
      <c r="FO41" t="str" cm="1">
        <f t="array" aca="1" ref="FO41" ca="1">IF(ISNUMBER(EF$4),IF(ABS(INDEX($F$4:$EK$109,MATCH(1,($A$4:$A$109=$EO41)*($B$4:$B$109=$EP41),0),MATCH(FO$2,$F$2:$EK$2,0))-SUM(OFFSET($E41,,MATCH(FO$2,$F$1:$EK$1,0)+3,,1)))&gt;0,INDEX($F$4:$EK$109,MATCH(1,($A$4:$A$109=$EO41)*($B$4:$B$109=$EP41),0),MATCH(FO$2,$F$2:$EK$2,0))-SUM(OFFSET($E41,,MATCH(FO$2,$F$1:$EK$1,0)+3,,1)),""),"")</f>
        <v/>
      </c>
      <c r="FP41" t="str" cm="1">
        <f t="array" aca="1" ref="FP41" ca="1">IF(ISNUMBER(EG$4),IF(ABS(INDEX($F$4:$EK$109,MATCH(1,($A$4:$A$109=$EO41)*($B$4:$B$109=$EP41),0),MATCH(FP$2,$F$2:$EK$2,0))-SUM(OFFSET($E41,,MATCH(FP$2,$F$1:$EK$1,0)+3,,1)))&gt;0,INDEX($F$4:$EK$109,MATCH(1,($A$4:$A$109=$EO41)*($B$4:$B$109=$EP41),0),MATCH(FP$2,$F$2:$EK$2,0))-SUM(OFFSET($E41,,MATCH(FP$2,$F$1:$EK$1,0)+3,,1)),""),"")</f>
        <v/>
      </c>
      <c r="FQ41" t="str" cm="1">
        <f t="array" aca="1" ref="FQ41" ca="1">IF(ISNUMBER(EH$4),IF(ABS(INDEX($F$4:$EK$109,MATCH(1,($A$4:$A$109=$EO41)*($B$4:$B$109=$EP41),0),MATCH(FQ$2,$F$2:$EK$2,0))-SUM(OFFSET($E41,,MATCH(FQ$2,$F$1:$EK$1,0)+3,,1)))&gt;0,INDEX($F$4:$EK$109,MATCH(1,($A$4:$A$109=$EO41)*($B$4:$B$109=$EP41),0),MATCH(FQ$2,$F$2:$EK$2,0))-SUM(OFFSET($E41,,MATCH(FQ$2,$F$1:$EK$1,0)+3,,1)),""),"")</f>
        <v/>
      </c>
      <c r="FR41" t="str" cm="1">
        <f t="array" aca="1" ref="FR41" ca="1">IF(ISNUMBER(EI$4),IF(ABS(INDEX($F$4:$EK$109,MATCH(1,($A$4:$A$109=$EO41)*($B$4:$B$109=$EP41),0),MATCH(FR$2,$F$2:$EK$2,0))-SUM(OFFSET($E41,,MATCH(FR$2,$F$1:$EK$1,0)+3,,1)))&gt;0,INDEX($F$4:$EK$109,MATCH(1,($A$4:$A$109=$EO41)*($B$4:$B$109=$EP41),0),MATCH(FR$2,$F$2:$EK$2,0))-SUM(OFFSET($E41,,MATCH(FR$2,$F$1:$EK$1,0)+3,,1)),""),"")</f>
        <v/>
      </c>
      <c r="FS41" t="str" cm="1">
        <f t="array" aca="1" ref="FS41" ca="1">IF(ISNUMBER(EJ$4),IF(ABS(INDEX($F$4:$EK$109,MATCH(1,($A$4:$A$109=$EO41)*($B$4:$B$109=$EP41),0),MATCH(FS$2,$F$2:$EK$2,0))-SUM(OFFSET($E41,,MATCH(FS$2,$F$1:$EK$1,0)+3,,1)))&gt;0,INDEX($F$4:$EK$109,MATCH(1,($A$4:$A$109=$EO41)*($B$4:$B$109=$EP41),0),MATCH(FS$2,$F$2:$EK$2,0))-SUM(OFFSET($E41,,MATCH(FS$2,$F$1:$EK$1,0)+3,,1)),""),"")</f>
        <v/>
      </c>
      <c r="FT41" t="str" cm="1">
        <f t="array" aca="1" ref="FT41" ca="1">IF(ISNUMBER(EK$4),IF(ABS(INDEX($F$4:$EK$109,MATCH(1,($A$4:$A$109=$EO41)*($B$4:$B$109=$EP41),0),MATCH(FT$2,$F$2:$EK$2,0))-SUM(OFFSET($E41,,MATCH(FT$2,$F$1:$EK$1,0)+3,,1)))&gt;0,INDEX($F$4:$EK$109,MATCH(1,($A$4:$A$109=$EO41)*($B$4:$B$109=$EP41),0),MATCH(FT$2,$F$2:$EK$2,0))-SUM(OFFSET($E41,,MATCH(FT$2,$F$1:$EK$1,0)+3,,1)),""),"")</f>
        <v/>
      </c>
    </row>
    <row r="42" spans="1:176" x14ac:dyDescent="0.25">
      <c r="A42" t="s">
        <v>157</v>
      </c>
      <c r="B42" t="s">
        <v>98</v>
      </c>
      <c r="EO42" t="str">
        <f t="shared" si="8"/>
        <v>bs</v>
      </c>
      <c r="EP42" t="str">
        <f t="shared" si="7"/>
        <v>goodwill</v>
      </c>
      <c r="ET42" t="str" cm="1">
        <f t="array" aca="1" ref="ET42" ca="1">IF(ISNUMBER(DK$4),IF(ABS(INDEX($F$4:$EK$109,MATCH(1,($A$4:$A$109=$EO42)*($B$4:$B$109=$EP42),0),MATCH(ET$2,$F$2:$EK$2,0))-SUM(OFFSET($E42,,MATCH(ET$2,$F$1:$EK$1,0)+3,,1)))&gt;0,INDEX($F$4:$EK$109,MATCH(1,($A$4:$A$109=$EO42)*($B$4:$B$109=$EP42),0),MATCH(ET$2,$F$2:$EK$2,0))-SUM(OFFSET($E42,,MATCH(ET$2,$F$1:$EK$1,0)+3,,1)),""),"")</f>
        <v/>
      </c>
      <c r="EU42" t="str" cm="1">
        <f t="array" aca="1" ref="EU42" ca="1">IF(ISNUMBER(DL$4),IF(ABS(INDEX($F$4:$EK$109,MATCH(1,($A$4:$A$109=$EO42)*($B$4:$B$109=$EP42),0),MATCH(EU$2,$F$2:$EK$2,0))-SUM(OFFSET($E42,,MATCH(EU$2,$F$1:$EK$1,0)+3,,1)))&gt;0,INDEX($F$4:$EK$109,MATCH(1,($A$4:$A$109=$EO42)*($B$4:$B$109=$EP42),0),MATCH(EU$2,$F$2:$EK$2,0))-SUM(OFFSET($E42,,MATCH(EU$2,$F$1:$EK$1,0)+3,,1)),""),"")</f>
        <v/>
      </c>
      <c r="EV42" t="str" cm="1">
        <f t="array" aca="1" ref="EV42" ca="1">IF(ISNUMBER(DM$4),IF(ABS(INDEX($F$4:$EK$109,MATCH(1,($A$4:$A$109=$EO42)*($B$4:$B$109=$EP42),0),MATCH(EV$2,$F$2:$EK$2,0))-SUM(OFFSET($E42,,MATCH(EV$2,$F$1:$EK$1,0)+3,,1)))&gt;0,INDEX($F$4:$EK$109,MATCH(1,($A$4:$A$109=$EO42)*($B$4:$B$109=$EP42),0),MATCH(EV$2,$F$2:$EK$2,0))-SUM(OFFSET($E42,,MATCH(EV$2,$F$1:$EK$1,0)+3,,1)),""),"")</f>
        <v/>
      </c>
      <c r="EW42" t="str" cm="1">
        <f t="array" aca="1" ref="EW42" ca="1">IF(ISNUMBER(DN$4),IF(ABS(INDEX($F$4:$EK$109,MATCH(1,($A$4:$A$109=$EO42)*($B$4:$B$109=$EP42),0),MATCH(EW$2,$F$2:$EK$2,0))-SUM(OFFSET($E42,,MATCH(EW$2,$F$1:$EK$1,0)+3,,1)))&gt;0,INDEX($F$4:$EK$109,MATCH(1,($A$4:$A$109=$EO42)*($B$4:$B$109=$EP42),0),MATCH(EW$2,$F$2:$EK$2,0))-SUM(OFFSET($E42,,MATCH(EW$2,$F$1:$EK$1,0)+3,,1)),""),"")</f>
        <v/>
      </c>
      <c r="EX42" t="str" cm="1">
        <f t="array" aca="1" ref="EX42" ca="1">IF(ISNUMBER(DO$4),IF(ABS(INDEX($F$4:$EK$109,MATCH(1,($A$4:$A$109=$EO42)*($B$4:$B$109=$EP42),0),MATCH(EX$2,$F$2:$EK$2,0))-SUM(OFFSET($E42,,MATCH(EX$2,$F$1:$EK$1,0)+3,,1)))&gt;0,INDEX($F$4:$EK$109,MATCH(1,($A$4:$A$109=$EO42)*($B$4:$B$109=$EP42),0),MATCH(EX$2,$F$2:$EK$2,0))-SUM(OFFSET($E42,,MATCH(EX$2,$F$1:$EK$1,0)+3,,1)),""),"")</f>
        <v/>
      </c>
      <c r="EY42" t="str" cm="1">
        <f t="array" aca="1" ref="EY42" ca="1">IF(ISNUMBER(DP$4),IF(ABS(INDEX($F$4:$EK$109,MATCH(1,($A$4:$A$109=$EO42)*($B$4:$B$109=$EP42),0),MATCH(EY$2,$F$2:$EK$2,0))-SUM(OFFSET($E42,,MATCH(EY$2,$F$1:$EK$1,0)+3,,1)))&gt;0,INDEX($F$4:$EK$109,MATCH(1,($A$4:$A$109=$EO42)*($B$4:$B$109=$EP42),0),MATCH(EY$2,$F$2:$EK$2,0))-SUM(OFFSET($E42,,MATCH(EY$2,$F$1:$EK$1,0)+3,,1)),""),"")</f>
        <v/>
      </c>
      <c r="EZ42" t="str" cm="1">
        <f t="array" aca="1" ref="EZ42" ca="1">IF(ISNUMBER(DQ$4),IF(ABS(INDEX($F$4:$EK$109,MATCH(1,($A$4:$A$109=$EO42)*($B$4:$B$109=$EP42),0),MATCH(EZ$2,$F$2:$EK$2,0))-SUM(OFFSET($E42,,MATCH(EZ$2,$F$1:$EK$1,0)+3,,1)))&gt;0,INDEX($F$4:$EK$109,MATCH(1,($A$4:$A$109=$EO42)*($B$4:$B$109=$EP42),0),MATCH(EZ$2,$F$2:$EK$2,0))-SUM(OFFSET($E42,,MATCH(EZ$2,$F$1:$EK$1,0)+3,,1)),""),"")</f>
        <v/>
      </c>
      <c r="FA42" t="str" cm="1">
        <f t="array" aca="1" ref="FA42" ca="1">IF(ISNUMBER(DR$4),IF(ABS(INDEX($F$4:$EK$109,MATCH(1,($A$4:$A$109=$EO42)*($B$4:$B$109=$EP42),0),MATCH(FA$2,$F$2:$EK$2,0))-SUM(OFFSET($E42,,MATCH(FA$2,$F$1:$EK$1,0)+3,,1)))&gt;0,INDEX($F$4:$EK$109,MATCH(1,($A$4:$A$109=$EO42)*($B$4:$B$109=$EP42),0),MATCH(FA$2,$F$2:$EK$2,0))-SUM(OFFSET($E42,,MATCH(FA$2,$F$1:$EK$1,0)+3,,1)),""),"")</f>
        <v/>
      </c>
      <c r="FB42" t="str" cm="1">
        <f t="array" aca="1" ref="FB42" ca="1">IF(ISNUMBER(DS$4),IF(ABS(INDEX($F$4:$EK$109,MATCH(1,($A$4:$A$109=$EO42)*($B$4:$B$109=$EP42),0),MATCH(FB$2,$F$2:$EK$2,0))-SUM(OFFSET($E42,,MATCH(FB$2,$F$1:$EK$1,0)+3,,1)))&gt;0,INDEX($F$4:$EK$109,MATCH(1,($A$4:$A$109=$EO42)*($B$4:$B$109=$EP42),0),MATCH(FB$2,$F$2:$EK$2,0))-SUM(OFFSET($E42,,MATCH(FB$2,$F$1:$EK$1,0)+3,,1)),""),"")</f>
        <v/>
      </c>
      <c r="FC42" t="str" cm="1">
        <f t="array" aca="1" ref="FC42" ca="1">IF(ISNUMBER(DT$4),IF(ABS(INDEX($F$4:$EK$109,MATCH(1,($A$4:$A$109=$EO42)*($B$4:$B$109=$EP42),0),MATCH(FC$2,$F$2:$EK$2,0))-SUM(OFFSET($E42,,MATCH(FC$2,$F$1:$EK$1,0)+3,,1)))&gt;0,INDEX($F$4:$EK$109,MATCH(1,($A$4:$A$109=$EO42)*($B$4:$B$109=$EP42),0),MATCH(FC$2,$F$2:$EK$2,0))-SUM(OFFSET($E42,,MATCH(FC$2,$F$1:$EK$1,0)+3,,1)),""),"")</f>
        <v/>
      </c>
      <c r="FD42" t="str" cm="1">
        <f t="array" aca="1" ref="FD42" ca="1">IF(ISNUMBER(DU$4),IF(ABS(INDEX($F$4:$EK$109,MATCH(1,($A$4:$A$109=$EO42)*($B$4:$B$109=$EP42),0),MATCH(FD$2,$F$2:$EK$2,0))-SUM(OFFSET($E42,,MATCH(FD$2,$F$1:$EK$1,0)+3,,1)))&gt;0,INDEX($F$4:$EK$109,MATCH(1,($A$4:$A$109=$EO42)*($B$4:$B$109=$EP42),0),MATCH(FD$2,$F$2:$EK$2,0))-SUM(OFFSET($E42,,MATCH(FD$2,$F$1:$EK$1,0)+3,,1)),""),"")</f>
        <v/>
      </c>
      <c r="FE42" t="str" cm="1">
        <f t="array" aca="1" ref="FE42" ca="1">IF(ISNUMBER(DV$4),IF(ABS(INDEX($F$4:$EK$109,MATCH(1,($A$4:$A$109=$EO42)*($B$4:$B$109=$EP42),0),MATCH(FE$2,$F$2:$EK$2,0))-SUM(OFFSET($E42,,MATCH(FE$2,$F$1:$EK$1,0)+3,,1)))&gt;0,INDEX($F$4:$EK$109,MATCH(1,($A$4:$A$109=$EO42)*($B$4:$B$109=$EP42),0),MATCH(FE$2,$F$2:$EK$2,0))-SUM(OFFSET($E42,,MATCH(FE$2,$F$1:$EK$1,0)+3,,1)),""),"")</f>
        <v/>
      </c>
      <c r="FF42" t="str" cm="1">
        <f t="array" aca="1" ref="FF42" ca="1">IF(ISNUMBER(DW$4),IF(ABS(INDEX($F$4:$EK$109,MATCH(1,($A$4:$A$109=$EO42)*($B$4:$B$109=$EP42),0),MATCH(FF$2,$F$2:$EK$2,0))-SUM(OFFSET($E42,,MATCH(FF$2,$F$1:$EK$1,0)+3,,1)))&gt;0,INDEX($F$4:$EK$109,MATCH(1,($A$4:$A$109=$EO42)*($B$4:$B$109=$EP42),0),MATCH(FF$2,$F$2:$EK$2,0))-SUM(OFFSET($E42,,MATCH(FF$2,$F$1:$EK$1,0)+3,,1)),""),"")</f>
        <v/>
      </c>
      <c r="FG42" t="str" cm="1">
        <f t="array" aca="1" ref="FG42" ca="1">IF(ISNUMBER(DX$4),IF(ABS(INDEX($F$4:$EK$109,MATCH(1,($A$4:$A$109=$EO42)*($B$4:$B$109=$EP42),0),MATCH(FG$2,$F$2:$EK$2,0))-SUM(OFFSET($E42,,MATCH(FG$2,$F$1:$EK$1,0)+3,,1)))&gt;0,INDEX($F$4:$EK$109,MATCH(1,($A$4:$A$109=$EO42)*($B$4:$B$109=$EP42),0),MATCH(FG$2,$F$2:$EK$2,0))-SUM(OFFSET($E42,,MATCH(FG$2,$F$1:$EK$1,0)+3,,1)),""),"")</f>
        <v/>
      </c>
      <c r="FH42" t="str" cm="1">
        <f t="array" aca="1" ref="FH42" ca="1">IF(ISNUMBER(DY$4),IF(ABS(INDEX($F$4:$EK$109,MATCH(1,($A$4:$A$109=$EO42)*($B$4:$B$109=$EP42),0),MATCH(FH$2,$F$2:$EK$2,0))-SUM(OFFSET($E42,,MATCH(FH$2,$F$1:$EK$1,0)+3,,1)))&gt;0,INDEX($F$4:$EK$109,MATCH(1,($A$4:$A$109=$EO42)*($B$4:$B$109=$EP42),0),MATCH(FH$2,$F$2:$EK$2,0))-SUM(OFFSET($E42,,MATCH(FH$2,$F$1:$EK$1,0)+3,,1)),""),"")</f>
        <v/>
      </c>
      <c r="FI42" t="str" cm="1">
        <f t="array" aca="1" ref="FI42" ca="1">IF(ISNUMBER(DZ$4),IF(ABS(INDEX($F$4:$EK$109,MATCH(1,($A$4:$A$109=$EO42)*($B$4:$B$109=$EP42),0),MATCH(FI$2,$F$2:$EK$2,0))-SUM(OFFSET($E42,,MATCH(FI$2,$F$1:$EK$1,0)+3,,1)))&gt;0,INDEX($F$4:$EK$109,MATCH(1,($A$4:$A$109=$EO42)*($B$4:$B$109=$EP42),0),MATCH(FI$2,$F$2:$EK$2,0))-SUM(OFFSET($E42,,MATCH(FI$2,$F$1:$EK$1,0)+3,,1)),""),"")</f>
        <v/>
      </c>
      <c r="FJ42" t="str" cm="1">
        <f t="array" aca="1" ref="FJ42" ca="1">IF(ISNUMBER(EA$4),IF(ABS(INDEX($F$4:$EK$109,MATCH(1,($A$4:$A$109=$EO42)*($B$4:$B$109=$EP42),0),MATCH(FJ$2,$F$2:$EK$2,0))-SUM(OFFSET($E42,,MATCH(FJ$2,$F$1:$EK$1,0)+3,,1)))&gt;0,INDEX($F$4:$EK$109,MATCH(1,($A$4:$A$109=$EO42)*($B$4:$B$109=$EP42),0),MATCH(FJ$2,$F$2:$EK$2,0))-SUM(OFFSET($E42,,MATCH(FJ$2,$F$1:$EK$1,0)+3,,1)),""),"")</f>
        <v/>
      </c>
      <c r="FK42" t="str" cm="1">
        <f t="array" aca="1" ref="FK42" ca="1">IF(ISNUMBER(EB$4),IF(ABS(INDEX($F$4:$EK$109,MATCH(1,($A$4:$A$109=$EO42)*($B$4:$B$109=$EP42),0),MATCH(FK$2,$F$2:$EK$2,0))-SUM(OFFSET($E42,,MATCH(FK$2,$F$1:$EK$1,0)+3,,1)))&gt;0,INDEX($F$4:$EK$109,MATCH(1,($A$4:$A$109=$EO42)*($B$4:$B$109=$EP42),0),MATCH(FK$2,$F$2:$EK$2,0))-SUM(OFFSET($E42,,MATCH(FK$2,$F$1:$EK$1,0)+3,,1)),""),"")</f>
        <v/>
      </c>
      <c r="FL42" t="str" cm="1">
        <f t="array" aca="1" ref="FL42" ca="1">IF(ISNUMBER(EC$4),IF(ABS(INDEX($F$4:$EK$109,MATCH(1,($A$4:$A$109=$EO42)*($B$4:$B$109=$EP42),0),MATCH(FL$2,$F$2:$EK$2,0))-SUM(OFFSET($E42,,MATCH(FL$2,$F$1:$EK$1,0)+3,,1)))&gt;0,INDEX($F$4:$EK$109,MATCH(1,($A$4:$A$109=$EO42)*($B$4:$B$109=$EP42),0),MATCH(FL$2,$F$2:$EK$2,0))-SUM(OFFSET($E42,,MATCH(FL$2,$F$1:$EK$1,0)+3,,1)),""),"")</f>
        <v/>
      </c>
      <c r="FM42" t="str" cm="1">
        <f t="array" aca="1" ref="FM42" ca="1">IF(ISNUMBER(ED$4),IF(ABS(INDEX($F$4:$EK$109,MATCH(1,($A$4:$A$109=$EO42)*($B$4:$B$109=$EP42),0),MATCH(FM$2,$F$2:$EK$2,0))-SUM(OFFSET($E42,,MATCH(FM$2,$F$1:$EK$1,0)+3,,1)))&gt;0,INDEX($F$4:$EK$109,MATCH(1,($A$4:$A$109=$EO42)*($B$4:$B$109=$EP42),0),MATCH(FM$2,$F$2:$EK$2,0))-SUM(OFFSET($E42,,MATCH(FM$2,$F$1:$EK$1,0)+3,,1)),""),"")</f>
        <v/>
      </c>
      <c r="FN42" t="str" cm="1">
        <f t="array" aca="1" ref="FN42" ca="1">IF(ISNUMBER(EE$4),IF(ABS(INDEX($F$4:$EK$109,MATCH(1,($A$4:$A$109=$EO42)*($B$4:$B$109=$EP42),0),MATCH(FN$2,$F$2:$EK$2,0))-SUM(OFFSET($E42,,MATCH(FN$2,$F$1:$EK$1,0)+3,,1)))&gt;0,INDEX($F$4:$EK$109,MATCH(1,($A$4:$A$109=$EO42)*($B$4:$B$109=$EP42),0),MATCH(FN$2,$F$2:$EK$2,0))-SUM(OFFSET($E42,,MATCH(FN$2,$F$1:$EK$1,0)+3,,1)),""),"")</f>
        <v/>
      </c>
      <c r="FO42" t="str" cm="1">
        <f t="array" aca="1" ref="FO42" ca="1">IF(ISNUMBER(EF$4),IF(ABS(INDEX($F$4:$EK$109,MATCH(1,($A$4:$A$109=$EO42)*($B$4:$B$109=$EP42),0),MATCH(FO$2,$F$2:$EK$2,0))-SUM(OFFSET($E42,,MATCH(FO$2,$F$1:$EK$1,0)+3,,1)))&gt;0,INDEX($F$4:$EK$109,MATCH(1,($A$4:$A$109=$EO42)*($B$4:$B$109=$EP42),0),MATCH(FO$2,$F$2:$EK$2,0))-SUM(OFFSET($E42,,MATCH(FO$2,$F$1:$EK$1,0)+3,,1)),""),"")</f>
        <v/>
      </c>
      <c r="FP42" t="str" cm="1">
        <f t="array" aca="1" ref="FP42" ca="1">IF(ISNUMBER(EG$4),IF(ABS(INDEX($F$4:$EK$109,MATCH(1,($A$4:$A$109=$EO42)*($B$4:$B$109=$EP42),0),MATCH(FP$2,$F$2:$EK$2,0))-SUM(OFFSET($E42,,MATCH(FP$2,$F$1:$EK$1,0)+3,,1)))&gt;0,INDEX($F$4:$EK$109,MATCH(1,($A$4:$A$109=$EO42)*($B$4:$B$109=$EP42),0),MATCH(FP$2,$F$2:$EK$2,0))-SUM(OFFSET($E42,,MATCH(FP$2,$F$1:$EK$1,0)+3,,1)),""),"")</f>
        <v/>
      </c>
      <c r="FQ42" t="str" cm="1">
        <f t="array" aca="1" ref="FQ42" ca="1">IF(ISNUMBER(EH$4),IF(ABS(INDEX($F$4:$EK$109,MATCH(1,($A$4:$A$109=$EO42)*($B$4:$B$109=$EP42),0),MATCH(FQ$2,$F$2:$EK$2,0))-SUM(OFFSET($E42,,MATCH(FQ$2,$F$1:$EK$1,0)+3,,1)))&gt;0,INDEX($F$4:$EK$109,MATCH(1,($A$4:$A$109=$EO42)*($B$4:$B$109=$EP42),0),MATCH(FQ$2,$F$2:$EK$2,0))-SUM(OFFSET($E42,,MATCH(FQ$2,$F$1:$EK$1,0)+3,,1)),""),"")</f>
        <v/>
      </c>
      <c r="FR42" t="str" cm="1">
        <f t="array" aca="1" ref="FR42" ca="1">IF(ISNUMBER(EI$4),IF(ABS(INDEX($F$4:$EK$109,MATCH(1,($A$4:$A$109=$EO42)*($B$4:$B$109=$EP42),0),MATCH(FR$2,$F$2:$EK$2,0))-SUM(OFFSET($E42,,MATCH(FR$2,$F$1:$EK$1,0)+3,,1)))&gt;0,INDEX($F$4:$EK$109,MATCH(1,($A$4:$A$109=$EO42)*($B$4:$B$109=$EP42),0),MATCH(FR$2,$F$2:$EK$2,0))-SUM(OFFSET($E42,,MATCH(FR$2,$F$1:$EK$1,0)+3,,1)),""),"")</f>
        <v/>
      </c>
      <c r="FS42" t="str" cm="1">
        <f t="array" aca="1" ref="FS42" ca="1">IF(ISNUMBER(EJ$4),IF(ABS(INDEX($F$4:$EK$109,MATCH(1,($A$4:$A$109=$EO42)*($B$4:$B$109=$EP42),0),MATCH(FS$2,$F$2:$EK$2,0))-SUM(OFFSET($E42,,MATCH(FS$2,$F$1:$EK$1,0)+3,,1)))&gt;0,INDEX($F$4:$EK$109,MATCH(1,($A$4:$A$109=$EO42)*($B$4:$B$109=$EP42),0),MATCH(FS$2,$F$2:$EK$2,0))-SUM(OFFSET($E42,,MATCH(FS$2,$F$1:$EK$1,0)+3,,1)),""),"")</f>
        <v/>
      </c>
      <c r="FT42" t="str" cm="1">
        <f t="array" aca="1" ref="FT42" ca="1">IF(ISNUMBER(EK$4),IF(ABS(INDEX($F$4:$EK$109,MATCH(1,($A$4:$A$109=$EO42)*($B$4:$B$109=$EP42),0),MATCH(FT$2,$F$2:$EK$2,0))-SUM(OFFSET($E42,,MATCH(FT$2,$F$1:$EK$1,0)+3,,1)))&gt;0,INDEX($F$4:$EK$109,MATCH(1,($A$4:$A$109=$EO42)*($B$4:$B$109=$EP42),0),MATCH(FT$2,$F$2:$EK$2,0))-SUM(OFFSET($E42,,MATCH(FT$2,$F$1:$EK$1,0)+3,,1)),""),"")</f>
        <v/>
      </c>
    </row>
    <row r="43" spans="1:176" x14ac:dyDescent="0.25">
      <c r="A43" t="s">
        <v>157</v>
      </c>
      <c r="B43" t="s">
        <v>166</v>
      </c>
      <c r="EO43" t="str">
        <f t="shared" si="8"/>
        <v>bs</v>
      </c>
      <c r="EP43" t="str">
        <f t="shared" si="7"/>
        <v>intangibleAssets</v>
      </c>
      <c r="ET43" t="str" cm="1">
        <f t="array" aca="1" ref="ET43" ca="1">IF(ISNUMBER(DK$4),IF(ABS(INDEX($F$4:$EK$109,MATCH(1,($A$4:$A$109=$EO43)*($B$4:$B$109=$EP43),0),MATCH(ET$2,$F$2:$EK$2,0))-SUM(OFFSET($E43,,MATCH(ET$2,$F$1:$EK$1,0)+3,,1)))&gt;0,INDEX($F$4:$EK$109,MATCH(1,($A$4:$A$109=$EO43)*($B$4:$B$109=$EP43),0),MATCH(ET$2,$F$2:$EK$2,0))-SUM(OFFSET($E43,,MATCH(ET$2,$F$1:$EK$1,0)+3,,1)),""),"")</f>
        <v/>
      </c>
      <c r="EU43" t="str" cm="1">
        <f t="array" aca="1" ref="EU43" ca="1">IF(ISNUMBER(DL$4),IF(ABS(INDEX($F$4:$EK$109,MATCH(1,($A$4:$A$109=$EO43)*($B$4:$B$109=$EP43),0),MATCH(EU$2,$F$2:$EK$2,0))-SUM(OFFSET($E43,,MATCH(EU$2,$F$1:$EK$1,0)+3,,1)))&gt;0,INDEX($F$4:$EK$109,MATCH(1,($A$4:$A$109=$EO43)*($B$4:$B$109=$EP43),0),MATCH(EU$2,$F$2:$EK$2,0))-SUM(OFFSET($E43,,MATCH(EU$2,$F$1:$EK$1,0)+3,,1)),""),"")</f>
        <v/>
      </c>
      <c r="EV43" t="str" cm="1">
        <f t="array" aca="1" ref="EV43" ca="1">IF(ISNUMBER(DM$4),IF(ABS(INDEX($F$4:$EK$109,MATCH(1,($A$4:$A$109=$EO43)*($B$4:$B$109=$EP43),0),MATCH(EV$2,$F$2:$EK$2,0))-SUM(OFFSET($E43,,MATCH(EV$2,$F$1:$EK$1,0)+3,,1)))&gt;0,INDEX($F$4:$EK$109,MATCH(1,($A$4:$A$109=$EO43)*($B$4:$B$109=$EP43),0),MATCH(EV$2,$F$2:$EK$2,0))-SUM(OFFSET($E43,,MATCH(EV$2,$F$1:$EK$1,0)+3,,1)),""),"")</f>
        <v/>
      </c>
      <c r="EW43" t="str" cm="1">
        <f t="array" aca="1" ref="EW43" ca="1">IF(ISNUMBER(DN$4),IF(ABS(INDEX($F$4:$EK$109,MATCH(1,($A$4:$A$109=$EO43)*($B$4:$B$109=$EP43),0),MATCH(EW$2,$F$2:$EK$2,0))-SUM(OFFSET($E43,,MATCH(EW$2,$F$1:$EK$1,0)+3,,1)))&gt;0,INDEX($F$4:$EK$109,MATCH(1,($A$4:$A$109=$EO43)*($B$4:$B$109=$EP43),0),MATCH(EW$2,$F$2:$EK$2,0))-SUM(OFFSET($E43,,MATCH(EW$2,$F$1:$EK$1,0)+3,,1)),""),"")</f>
        <v/>
      </c>
      <c r="EX43" t="str" cm="1">
        <f t="array" aca="1" ref="EX43" ca="1">IF(ISNUMBER(DO$4),IF(ABS(INDEX($F$4:$EK$109,MATCH(1,($A$4:$A$109=$EO43)*($B$4:$B$109=$EP43),0),MATCH(EX$2,$F$2:$EK$2,0))-SUM(OFFSET($E43,,MATCH(EX$2,$F$1:$EK$1,0)+3,,1)))&gt;0,INDEX($F$4:$EK$109,MATCH(1,($A$4:$A$109=$EO43)*($B$4:$B$109=$EP43),0),MATCH(EX$2,$F$2:$EK$2,0))-SUM(OFFSET($E43,,MATCH(EX$2,$F$1:$EK$1,0)+3,,1)),""),"")</f>
        <v/>
      </c>
      <c r="EY43" t="str" cm="1">
        <f t="array" aca="1" ref="EY43" ca="1">IF(ISNUMBER(DP$4),IF(ABS(INDEX($F$4:$EK$109,MATCH(1,($A$4:$A$109=$EO43)*($B$4:$B$109=$EP43),0),MATCH(EY$2,$F$2:$EK$2,0))-SUM(OFFSET($E43,,MATCH(EY$2,$F$1:$EK$1,0)+3,,1)))&gt;0,INDEX($F$4:$EK$109,MATCH(1,($A$4:$A$109=$EO43)*($B$4:$B$109=$EP43),0),MATCH(EY$2,$F$2:$EK$2,0))-SUM(OFFSET($E43,,MATCH(EY$2,$F$1:$EK$1,0)+3,,1)),""),"")</f>
        <v/>
      </c>
      <c r="EZ43" t="str" cm="1">
        <f t="array" aca="1" ref="EZ43" ca="1">IF(ISNUMBER(DQ$4),IF(ABS(INDEX($F$4:$EK$109,MATCH(1,($A$4:$A$109=$EO43)*($B$4:$B$109=$EP43),0),MATCH(EZ$2,$F$2:$EK$2,0))-SUM(OFFSET($E43,,MATCH(EZ$2,$F$1:$EK$1,0)+3,,1)))&gt;0,INDEX($F$4:$EK$109,MATCH(1,($A$4:$A$109=$EO43)*($B$4:$B$109=$EP43),0),MATCH(EZ$2,$F$2:$EK$2,0))-SUM(OFFSET($E43,,MATCH(EZ$2,$F$1:$EK$1,0)+3,,1)),""),"")</f>
        <v/>
      </c>
      <c r="FA43" t="str" cm="1">
        <f t="array" aca="1" ref="FA43" ca="1">IF(ISNUMBER(DR$4),IF(ABS(INDEX($F$4:$EK$109,MATCH(1,($A$4:$A$109=$EO43)*($B$4:$B$109=$EP43),0),MATCH(FA$2,$F$2:$EK$2,0))-SUM(OFFSET($E43,,MATCH(FA$2,$F$1:$EK$1,0)+3,,1)))&gt;0,INDEX($F$4:$EK$109,MATCH(1,($A$4:$A$109=$EO43)*($B$4:$B$109=$EP43),0),MATCH(FA$2,$F$2:$EK$2,0))-SUM(OFFSET($E43,,MATCH(FA$2,$F$1:$EK$1,0)+3,,1)),""),"")</f>
        <v/>
      </c>
      <c r="FB43" t="str" cm="1">
        <f t="array" aca="1" ref="FB43" ca="1">IF(ISNUMBER(DS$4),IF(ABS(INDEX($F$4:$EK$109,MATCH(1,($A$4:$A$109=$EO43)*($B$4:$B$109=$EP43),0),MATCH(FB$2,$F$2:$EK$2,0))-SUM(OFFSET($E43,,MATCH(FB$2,$F$1:$EK$1,0)+3,,1)))&gt;0,INDEX($F$4:$EK$109,MATCH(1,($A$4:$A$109=$EO43)*($B$4:$B$109=$EP43),0),MATCH(FB$2,$F$2:$EK$2,0))-SUM(OFFSET($E43,,MATCH(FB$2,$F$1:$EK$1,0)+3,,1)),""),"")</f>
        <v/>
      </c>
      <c r="FC43" t="str" cm="1">
        <f t="array" aca="1" ref="FC43" ca="1">IF(ISNUMBER(DT$4),IF(ABS(INDEX($F$4:$EK$109,MATCH(1,($A$4:$A$109=$EO43)*($B$4:$B$109=$EP43),0),MATCH(FC$2,$F$2:$EK$2,0))-SUM(OFFSET($E43,,MATCH(FC$2,$F$1:$EK$1,0)+3,,1)))&gt;0,INDEX($F$4:$EK$109,MATCH(1,($A$4:$A$109=$EO43)*($B$4:$B$109=$EP43),0),MATCH(FC$2,$F$2:$EK$2,0))-SUM(OFFSET($E43,,MATCH(FC$2,$F$1:$EK$1,0)+3,,1)),""),"")</f>
        <v/>
      </c>
      <c r="FD43" t="str" cm="1">
        <f t="array" aca="1" ref="FD43" ca="1">IF(ISNUMBER(DU$4),IF(ABS(INDEX($F$4:$EK$109,MATCH(1,($A$4:$A$109=$EO43)*($B$4:$B$109=$EP43),0),MATCH(FD$2,$F$2:$EK$2,0))-SUM(OFFSET($E43,,MATCH(FD$2,$F$1:$EK$1,0)+3,,1)))&gt;0,INDEX($F$4:$EK$109,MATCH(1,($A$4:$A$109=$EO43)*($B$4:$B$109=$EP43),0),MATCH(FD$2,$F$2:$EK$2,0))-SUM(OFFSET($E43,,MATCH(FD$2,$F$1:$EK$1,0)+3,,1)),""),"")</f>
        <v/>
      </c>
      <c r="FE43" t="str" cm="1">
        <f t="array" aca="1" ref="FE43" ca="1">IF(ISNUMBER(DV$4),IF(ABS(INDEX($F$4:$EK$109,MATCH(1,($A$4:$A$109=$EO43)*($B$4:$B$109=$EP43),0),MATCH(FE$2,$F$2:$EK$2,0))-SUM(OFFSET($E43,,MATCH(FE$2,$F$1:$EK$1,0)+3,,1)))&gt;0,INDEX($F$4:$EK$109,MATCH(1,($A$4:$A$109=$EO43)*($B$4:$B$109=$EP43),0),MATCH(FE$2,$F$2:$EK$2,0))-SUM(OFFSET($E43,,MATCH(FE$2,$F$1:$EK$1,0)+3,,1)),""),"")</f>
        <v/>
      </c>
      <c r="FF43" t="str" cm="1">
        <f t="array" aca="1" ref="FF43" ca="1">IF(ISNUMBER(DW$4),IF(ABS(INDEX($F$4:$EK$109,MATCH(1,($A$4:$A$109=$EO43)*($B$4:$B$109=$EP43),0),MATCH(FF$2,$F$2:$EK$2,0))-SUM(OFFSET($E43,,MATCH(FF$2,$F$1:$EK$1,0)+3,,1)))&gt;0,INDEX($F$4:$EK$109,MATCH(1,($A$4:$A$109=$EO43)*($B$4:$B$109=$EP43),0),MATCH(FF$2,$F$2:$EK$2,0))-SUM(OFFSET($E43,,MATCH(FF$2,$F$1:$EK$1,0)+3,,1)),""),"")</f>
        <v/>
      </c>
      <c r="FG43" t="str" cm="1">
        <f t="array" aca="1" ref="FG43" ca="1">IF(ISNUMBER(DX$4),IF(ABS(INDEX($F$4:$EK$109,MATCH(1,($A$4:$A$109=$EO43)*($B$4:$B$109=$EP43),0),MATCH(FG$2,$F$2:$EK$2,0))-SUM(OFFSET($E43,,MATCH(FG$2,$F$1:$EK$1,0)+3,,1)))&gt;0,INDEX($F$4:$EK$109,MATCH(1,($A$4:$A$109=$EO43)*($B$4:$B$109=$EP43),0),MATCH(FG$2,$F$2:$EK$2,0))-SUM(OFFSET($E43,,MATCH(FG$2,$F$1:$EK$1,0)+3,,1)),""),"")</f>
        <v/>
      </c>
      <c r="FH43" t="str" cm="1">
        <f t="array" aca="1" ref="FH43" ca="1">IF(ISNUMBER(DY$4),IF(ABS(INDEX($F$4:$EK$109,MATCH(1,($A$4:$A$109=$EO43)*($B$4:$B$109=$EP43),0),MATCH(FH$2,$F$2:$EK$2,0))-SUM(OFFSET($E43,,MATCH(FH$2,$F$1:$EK$1,0)+3,,1)))&gt;0,INDEX($F$4:$EK$109,MATCH(1,($A$4:$A$109=$EO43)*($B$4:$B$109=$EP43),0),MATCH(FH$2,$F$2:$EK$2,0))-SUM(OFFSET($E43,,MATCH(FH$2,$F$1:$EK$1,0)+3,,1)),""),"")</f>
        <v/>
      </c>
      <c r="FI43" t="str" cm="1">
        <f t="array" aca="1" ref="FI43" ca="1">IF(ISNUMBER(DZ$4),IF(ABS(INDEX($F$4:$EK$109,MATCH(1,($A$4:$A$109=$EO43)*($B$4:$B$109=$EP43),0),MATCH(FI$2,$F$2:$EK$2,0))-SUM(OFFSET($E43,,MATCH(FI$2,$F$1:$EK$1,0)+3,,1)))&gt;0,INDEX($F$4:$EK$109,MATCH(1,($A$4:$A$109=$EO43)*($B$4:$B$109=$EP43),0),MATCH(FI$2,$F$2:$EK$2,0))-SUM(OFFSET($E43,,MATCH(FI$2,$F$1:$EK$1,0)+3,,1)),""),"")</f>
        <v/>
      </c>
      <c r="FJ43" t="str" cm="1">
        <f t="array" aca="1" ref="FJ43" ca="1">IF(ISNUMBER(EA$4),IF(ABS(INDEX($F$4:$EK$109,MATCH(1,($A$4:$A$109=$EO43)*($B$4:$B$109=$EP43),0),MATCH(FJ$2,$F$2:$EK$2,0))-SUM(OFFSET($E43,,MATCH(FJ$2,$F$1:$EK$1,0)+3,,1)))&gt;0,INDEX($F$4:$EK$109,MATCH(1,($A$4:$A$109=$EO43)*($B$4:$B$109=$EP43),0),MATCH(FJ$2,$F$2:$EK$2,0))-SUM(OFFSET($E43,,MATCH(FJ$2,$F$1:$EK$1,0)+3,,1)),""),"")</f>
        <v/>
      </c>
      <c r="FK43" t="str" cm="1">
        <f t="array" aca="1" ref="FK43" ca="1">IF(ISNUMBER(EB$4),IF(ABS(INDEX($F$4:$EK$109,MATCH(1,($A$4:$A$109=$EO43)*($B$4:$B$109=$EP43),0),MATCH(FK$2,$F$2:$EK$2,0))-SUM(OFFSET($E43,,MATCH(FK$2,$F$1:$EK$1,0)+3,,1)))&gt;0,INDEX($F$4:$EK$109,MATCH(1,($A$4:$A$109=$EO43)*($B$4:$B$109=$EP43),0),MATCH(FK$2,$F$2:$EK$2,0))-SUM(OFFSET($E43,,MATCH(FK$2,$F$1:$EK$1,0)+3,,1)),""),"")</f>
        <v/>
      </c>
      <c r="FL43" t="str" cm="1">
        <f t="array" aca="1" ref="FL43" ca="1">IF(ISNUMBER(EC$4),IF(ABS(INDEX($F$4:$EK$109,MATCH(1,($A$4:$A$109=$EO43)*($B$4:$B$109=$EP43),0),MATCH(FL$2,$F$2:$EK$2,0))-SUM(OFFSET($E43,,MATCH(FL$2,$F$1:$EK$1,0)+3,,1)))&gt;0,INDEX($F$4:$EK$109,MATCH(1,($A$4:$A$109=$EO43)*($B$4:$B$109=$EP43),0),MATCH(FL$2,$F$2:$EK$2,0))-SUM(OFFSET($E43,,MATCH(FL$2,$F$1:$EK$1,0)+3,,1)),""),"")</f>
        <v/>
      </c>
      <c r="FM43" t="str" cm="1">
        <f t="array" aca="1" ref="FM43" ca="1">IF(ISNUMBER(ED$4),IF(ABS(INDEX($F$4:$EK$109,MATCH(1,($A$4:$A$109=$EO43)*($B$4:$B$109=$EP43),0),MATCH(FM$2,$F$2:$EK$2,0))-SUM(OFFSET($E43,,MATCH(FM$2,$F$1:$EK$1,0)+3,,1)))&gt;0,INDEX($F$4:$EK$109,MATCH(1,($A$4:$A$109=$EO43)*($B$4:$B$109=$EP43),0),MATCH(FM$2,$F$2:$EK$2,0))-SUM(OFFSET($E43,,MATCH(FM$2,$F$1:$EK$1,0)+3,,1)),""),"")</f>
        <v/>
      </c>
      <c r="FN43" t="str" cm="1">
        <f t="array" aca="1" ref="FN43" ca="1">IF(ISNUMBER(EE$4),IF(ABS(INDEX($F$4:$EK$109,MATCH(1,($A$4:$A$109=$EO43)*($B$4:$B$109=$EP43),0),MATCH(FN$2,$F$2:$EK$2,0))-SUM(OFFSET($E43,,MATCH(FN$2,$F$1:$EK$1,0)+3,,1)))&gt;0,INDEX($F$4:$EK$109,MATCH(1,($A$4:$A$109=$EO43)*($B$4:$B$109=$EP43),0),MATCH(FN$2,$F$2:$EK$2,0))-SUM(OFFSET($E43,,MATCH(FN$2,$F$1:$EK$1,0)+3,,1)),""),"")</f>
        <v/>
      </c>
      <c r="FO43" t="str" cm="1">
        <f t="array" aca="1" ref="FO43" ca="1">IF(ISNUMBER(EF$4),IF(ABS(INDEX($F$4:$EK$109,MATCH(1,($A$4:$A$109=$EO43)*($B$4:$B$109=$EP43),0),MATCH(FO$2,$F$2:$EK$2,0))-SUM(OFFSET($E43,,MATCH(FO$2,$F$1:$EK$1,0)+3,,1)))&gt;0,INDEX($F$4:$EK$109,MATCH(1,($A$4:$A$109=$EO43)*($B$4:$B$109=$EP43),0),MATCH(FO$2,$F$2:$EK$2,0))-SUM(OFFSET($E43,,MATCH(FO$2,$F$1:$EK$1,0)+3,,1)),""),"")</f>
        <v/>
      </c>
      <c r="FP43" t="str" cm="1">
        <f t="array" aca="1" ref="FP43" ca="1">IF(ISNUMBER(EG$4),IF(ABS(INDEX($F$4:$EK$109,MATCH(1,($A$4:$A$109=$EO43)*($B$4:$B$109=$EP43),0),MATCH(FP$2,$F$2:$EK$2,0))-SUM(OFFSET($E43,,MATCH(FP$2,$F$1:$EK$1,0)+3,,1)))&gt;0,INDEX($F$4:$EK$109,MATCH(1,($A$4:$A$109=$EO43)*($B$4:$B$109=$EP43),0),MATCH(FP$2,$F$2:$EK$2,0))-SUM(OFFSET($E43,,MATCH(FP$2,$F$1:$EK$1,0)+3,,1)),""),"")</f>
        <v/>
      </c>
      <c r="FQ43" t="str" cm="1">
        <f t="array" aca="1" ref="FQ43" ca="1">IF(ISNUMBER(EH$4),IF(ABS(INDEX($F$4:$EK$109,MATCH(1,($A$4:$A$109=$EO43)*($B$4:$B$109=$EP43),0),MATCH(FQ$2,$F$2:$EK$2,0))-SUM(OFFSET($E43,,MATCH(FQ$2,$F$1:$EK$1,0)+3,,1)))&gt;0,INDEX($F$4:$EK$109,MATCH(1,($A$4:$A$109=$EO43)*($B$4:$B$109=$EP43),0),MATCH(FQ$2,$F$2:$EK$2,0))-SUM(OFFSET($E43,,MATCH(FQ$2,$F$1:$EK$1,0)+3,,1)),""),"")</f>
        <v/>
      </c>
      <c r="FR43" t="str" cm="1">
        <f t="array" aca="1" ref="FR43" ca="1">IF(ISNUMBER(EI$4),IF(ABS(INDEX($F$4:$EK$109,MATCH(1,($A$4:$A$109=$EO43)*($B$4:$B$109=$EP43),0),MATCH(FR$2,$F$2:$EK$2,0))-SUM(OFFSET($E43,,MATCH(FR$2,$F$1:$EK$1,0)+3,,1)))&gt;0,INDEX($F$4:$EK$109,MATCH(1,($A$4:$A$109=$EO43)*($B$4:$B$109=$EP43),0),MATCH(FR$2,$F$2:$EK$2,0))-SUM(OFFSET($E43,,MATCH(FR$2,$F$1:$EK$1,0)+3,,1)),""),"")</f>
        <v/>
      </c>
      <c r="FS43" t="str" cm="1">
        <f t="array" aca="1" ref="FS43" ca="1">IF(ISNUMBER(EJ$4),IF(ABS(INDEX($F$4:$EK$109,MATCH(1,($A$4:$A$109=$EO43)*($B$4:$B$109=$EP43),0),MATCH(FS$2,$F$2:$EK$2,0))-SUM(OFFSET($E43,,MATCH(FS$2,$F$1:$EK$1,0)+3,,1)))&gt;0,INDEX($F$4:$EK$109,MATCH(1,($A$4:$A$109=$EO43)*($B$4:$B$109=$EP43),0),MATCH(FS$2,$F$2:$EK$2,0))-SUM(OFFSET($E43,,MATCH(FS$2,$F$1:$EK$1,0)+3,,1)),""),"")</f>
        <v/>
      </c>
      <c r="FT43" t="str" cm="1">
        <f t="array" aca="1" ref="FT43" ca="1">IF(ISNUMBER(EK$4),IF(ABS(INDEX($F$4:$EK$109,MATCH(1,($A$4:$A$109=$EO43)*($B$4:$B$109=$EP43),0),MATCH(FT$2,$F$2:$EK$2,0))-SUM(OFFSET($E43,,MATCH(FT$2,$F$1:$EK$1,0)+3,,1)))&gt;0,INDEX($F$4:$EK$109,MATCH(1,($A$4:$A$109=$EO43)*($B$4:$B$109=$EP43),0),MATCH(FT$2,$F$2:$EK$2,0))-SUM(OFFSET($E43,,MATCH(FT$2,$F$1:$EK$1,0)+3,,1)),""),"")</f>
        <v/>
      </c>
    </row>
    <row r="44" spans="1:176" x14ac:dyDescent="0.25">
      <c r="A44" t="s">
        <v>157</v>
      </c>
      <c r="B44" t="s">
        <v>167</v>
      </c>
      <c r="EO44" t="str">
        <f t="shared" si="8"/>
        <v>bs</v>
      </c>
      <c r="EP44" t="str">
        <f t="shared" si="7"/>
        <v>goodwillAndIntangibleAssets</v>
      </c>
      <c r="ET44" t="str" cm="1">
        <f t="array" aca="1" ref="ET44" ca="1">IF(ISNUMBER(DK$4),IF(ABS(INDEX($F$4:$EK$109,MATCH(1,($A$4:$A$109=$EO44)*($B$4:$B$109=$EP44),0),MATCH(ET$2,$F$2:$EK$2,0))-SUM(OFFSET($E44,,MATCH(ET$2,$F$1:$EK$1,0)+3,,1)))&gt;0,INDEX($F$4:$EK$109,MATCH(1,($A$4:$A$109=$EO44)*($B$4:$B$109=$EP44),0),MATCH(ET$2,$F$2:$EK$2,0))-SUM(OFFSET($E44,,MATCH(ET$2,$F$1:$EK$1,0)+3,,1)),""),"")</f>
        <v/>
      </c>
      <c r="EU44" t="str" cm="1">
        <f t="array" aca="1" ref="EU44" ca="1">IF(ISNUMBER(DL$4),IF(ABS(INDEX($F$4:$EK$109,MATCH(1,($A$4:$A$109=$EO44)*($B$4:$B$109=$EP44),0),MATCH(EU$2,$F$2:$EK$2,0))-SUM(OFFSET($E44,,MATCH(EU$2,$F$1:$EK$1,0)+3,,1)))&gt;0,INDEX($F$4:$EK$109,MATCH(1,($A$4:$A$109=$EO44)*($B$4:$B$109=$EP44),0),MATCH(EU$2,$F$2:$EK$2,0))-SUM(OFFSET($E44,,MATCH(EU$2,$F$1:$EK$1,0)+3,,1)),""),"")</f>
        <v/>
      </c>
      <c r="EV44" t="str" cm="1">
        <f t="array" aca="1" ref="EV44" ca="1">IF(ISNUMBER(DM$4),IF(ABS(INDEX($F$4:$EK$109,MATCH(1,($A$4:$A$109=$EO44)*($B$4:$B$109=$EP44),0),MATCH(EV$2,$F$2:$EK$2,0))-SUM(OFFSET($E44,,MATCH(EV$2,$F$1:$EK$1,0)+3,,1)))&gt;0,INDEX($F$4:$EK$109,MATCH(1,($A$4:$A$109=$EO44)*($B$4:$B$109=$EP44),0),MATCH(EV$2,$F$2:$EK$2,0))-SUM(OFFSET($E44,,MATCH(EV$2,$F$1:$EK$1,0)+3,,1)),""),"")</f>
        <v/>
      </c>
      <c r="EW44" t="str" cm="1">
        <f t="array" aca="1" ref="EW44" ca="1">IF(ISNUMBER(DN$4),IF(ABS(INDEX($F$4:$EK$109,MATCH(1,($A$4:$A$109=$EO44)*($B$4:$B$109=$EP44),0),MATCH(EW$2,$F$2:$EK$2,0))-SUM(OFFSET($E44,,MATCH(EW$2,$F$1:$EK$1,0)+3,,1)))&gt;0,INDEX($F$4:$EK$109,MATCH(1,($A$4:$A$109=$EO44)*($B$4:$B$109=$EP44),0),MATCH(EW$2,$F$2:$EK$2,0))-SUM(OFFSET($E44,,MATCH(EW$2,$F$1:$EK$1,0)+3,,1)),""),"")</f>
        <v/>
      </c>
      <c r="EX44" t="str" cm="1">
        <f t="array" aca="1" ref="EX44" ca="1">IF(ISNUMBER(DO$4),IF(ABS(INDEX($F$4:$EK$109,MATCH(1,($A$4:$A$109=$EO44)*($B$4:$B$109=$EP44),0),MATCH(EX$2,$F$2:$EK$2,0))-SUM(OFFSET($E44,,MATCH(EX$2,$F$1:$EK$1,0)+3,,1)))&gt;0,INDEX($F$4:$EK$109,MATCH(1,($A$4:$A$109=$EO44)*($B$4:$B$109=$EP44),0),MATCH(EX$2,$F$2:$EK$2,0))-SUM(OFFSET($E44,,MATCH(EX$2,$F$1:$EK$1,0)+3,,1)),""),"")</f>
        <v/>
      </c>
      <c r="EY44" t="str" cm="1">
        <f t="array" aca="1" ref="EY44" ca="1">IF(ISNUMBER(DP$4),IF(ABS(INDEX($F$4:$EK$109,MATCH(1,($A$4:$A$109=$EO44)*($B$4:$B$109=$EP44),0),MATCH(EY$2,$F$2:$EK$2,0))-SUM(OFFSET($E44,,MATCH(EY$2,$F$1:$EK$1,0)+3,,1)))&gt;0,INDEX($F$4:$EK$109,MATCH(1,($A$4:$A$109=$EO44)*($B$4:$B$109=$EP44),0),MATCH(EY$2,$F$2:$EK$2,0))-SUM(OFFSET($E44,,MATCH(EY$2,$F$1:$EK$1,0)+3,,1)),""),"")</f>
        <v/>
      </c>
      <c r="EZ44" t="str" cm="1">
        <f t="array" aca="1" ref="EZ44" ca="1">IF(ISNUMBER(DQ$4),IF(ABS(INDEX($F$4:$EK$109,MATCH(1,($A$4:$A$109=$EO44)*($B$4:$B$109=$EP44),0),MATCH(EZ$2,$F$2:$EK$2,0))-SUM(OFFSET($E44,,MATCH(EZ$2,$F$1:$EK$1,0)+3,,1)))&gt;0,INDEX($F$4:$EK$109,MATCH(1,($A$4:$A$109=$EO44)*($B$4:$B$109=$EP44),0),MATCH(EZ$2,$F$2:$EK$2,0))-SUM(OFFSET($E44,,MATCH(EZ$2,$F$1:$EK$1,0)+3,,1)),""),"")</f>
        <v/>
      </c>
      <c r="FA44" t="str" cm="1">
        <f t="array" aca="1" ref="FA44" ca="1">IF(ISNUMBER(DR$4),IF(ABS(INDEX($F$4:$EK$109,MATCH(1,($A$4:$A$109=$EO44)*($B$4:$B$109=$EP44),0),MATCH(FA$2,$F$2:$EK$2,0))-SUM(OFFSET($E44,,MATCH(FA$2,$F$1:$EK$1,0)+3,,1)))&gt;0,INDEX($F$4:$EK$109,MATCH(1,($A$4:$A$109=$EO44)*($B$4:$B$109=$EP44),0),MATCH(FA$2,$F$2:$EK$2,0))-SUM(OFFSET($E44,,MATCH(FA$2,$F$1:$EK$1,0)+3,,1)),""),"")</f>
        <v/>
      </c>
      <c r="FB44" t="str" cm="1">
        <f t="array" aca="1" ref="FB44" ca="1">IF(ISNUMBER(DS$4),IF(ABS(INDEX($F$4:$EK$109,MATCH(1,($A$4:$A$109=$EO44)*($B$4:$B$109=$EP44),0),MATCH(FB$2,$F$2:$EK$2,0))-SUM(OFFSET($E44,,MATCH(FB$2,$F$1:$EK$1,0)+3,,1)))&gt;0,INDEX($F$4:$EK$109,MATCH(1,($A$4:$A$109=$EO44)*($B$4:$B$109=$EP44),0),MATCH(FB$2,$F$2:$EK$2,0))-SUM(OFFSET($E44,,MATCH(FB$2,$F$1:$EK$1,0)+3,,1)),""),"")</f>
        <v/>
      </c>
      <c r="FC44" t="str" cm="1">
        <f t="array" aca="1" ref="FC44" ca="1">IF(ISNUMBER(DT$4),IF(ABS(INDEX($F$4:$EK$109,MATCH(1,($A$4:$A$109=$EO44)*($B$4:$B$109=$EP44),0),MATCH(FC$2,$F$2:$EK$2,0))-SUM(OFFSET($E44,,MATCH(FC$2,$F$1:$EK$1,0)+3,,1)))&gt;0,INDEX($F$4:$EK$109,MATCH(1,($A$4:$A$109=$EO44)*($B$4:$B$109=$EP44),0),MATCH(FC$2,$F$2:$EK$2,0))-SUM(OFFSET($E44,,MATCH(FC$2,$F$1:$EK$1,0)+3,,1)),""),"")</f>
        <v/>
      </c>
      <c r="FD44" t="str" cm="1">
        <f t="array" aca="1" ref="FD44" ca="1">IF(ISNUMBER(DU$4),IF(ABS(INDEX($F$4:$EK$109,MATCH(1,($A$4:$A$109=$EO44)*($B$4:$B$109=$EP44),0),MATCH(FD$2,$F$2:$EK$2,0))-SUM(OFFSET($E44,,MATCH(FD$2,$F$1:$EK$1,0)+3,,1)))&gt;0,INDEX($F$4:$EK$109,MATCH(1,($A$4:$A$109=$EO44)*($B$4:$B$109=$EP44),0),MATCH(FD$2,$F$2:$EK$2,0))-SUM(OFFSET($E44,,MATCH(FD$2,$F$1:$EK$1,0)+3,,1)),""),"")</f>
        <v/>
      </c>
      <c r="FE44" t="str" cm="1">
        <f t="array" aca="1" ref="FE44" ca="1">IF(ISNUMBER(DV$4),IF(ABS(INDEX($F$4:$EK$109,MATCH(1,($A$4:$A$109=$EO44)*($B$4:$B$109=$EP44),0),MATCH(FE$2,$F$2:$EK$2,0))-SUM(OFFSET($E44,,MATCH(FE$2,$F$1:$EK$1,0)+3,,1)))&gt;0,INDEX($F$4:$EK$109,MATCH(1,($A$4:$A$109=$EO44)*($B$4:$B$109=$EP44),0),MATCH(FE$2,$F$2:$EK$2,0))-SUM(OFFSET($E44,,MATCH(FE$2,$F$1:$EK$1,0)+3,,1)),""),"")</f>
        <v/>
      </c>
      <c r="FF44" t="str" cm="1">
        <f t="array" aca="1" ref="FF44" ca="1">IF(ISNUMBER(DW$4),IF(ABS(INDEX($F$4:$EK$109,MATCH(1,($A$4:$A$109=$EO44)*($B$4:$B$109=$EP44),0),MATCH(FF$2,$F$2:$EK$2,0))-SUM(OFFSET($E44,,MATCH(FF$2,$F$1:$EK$1,0)+3,,1)))&gt;0,INDEX($F$4:$EK$109,MATCH(1,($A$4:$A$109=$EO44)*($B$4:$B$109=$EP44),0),MATCH(FF$2,$F$2:$EK$2,0))-SUM(OFFSET($E44,,MATCH(FF$2,$F$1:$EK$1,0)+3,,1)),""),"")</f>
        <v/>
      </c>
      <c r="FG44" t="str" cm="1">
        <f t="array" aca="1" ref="FG44" ca="1">IF(ISNUMBER(DX$4),IF(ABS(INDEX($F$4:$EK$109,MATCH(1,($A$4:$A$109=$EO44)*($B$4:$B$109=$EP44),0),MATCH(FG$2,$F$2:$EK$2,0))-SUM(OFFSET($E44,,MATCH(FG$2,$F$1:$EK$1,0)+3,,1)))&gt;0,INDEX($F$4:$EK$109,MATCH(1,($A$4:$A$109=$EO44)*($B$4:$B$109=$EP44),0),MATCH(FG$2,$F$2:$EK$2,0))-SUM(OFFSET($E44,,MATCH(FG$2,$F$1:$EK$1,0)+3,,1)),""),"")</f>
        <v/>
      </c>
      <c r="FH44" t="str" cm="1">
        <f t="array" aca="1" ref="FH44" ca="1">IF(ISNUMBER(DY$4),IF(ABS(INDEX($F$4:$EK$109,MATCH(1,($A$4:$A$109=$EO44)*($B$4:$B$109=$EP44),0),MATCH(FH$2,$F$2:$EK$2,0))-SUM(OFFSET($E44,,MATCH(FH$2,$F$1:$EK$1,0)+3,,1)))&gt;0,INDEX($F$4:$EK$109,MATCH(1,($A$4:$A$109=$EO44)*($B$4:$B$109=$EP44),0),MATCH(FH$2,$F$2:$EK$2,0))-SUM(OFFSET($E44,,MATCH(FH$2,$F$1:$EK$1,0)+3,,1)),""),"")</f>
        <v/>
      </c>
      <c r="FI44" t="str" cm="1">
        <f t="array" aca="1" ref="FI44" ca="1">IF(ISNUMBER(DZ$4),IF(ABS(INDEX($F$4:$EK$109,MATCH(1,($A$4:$A$109=$EO44)*($B$4:$B$109=$EP44),0),MATCH(FI$2,$F$2:$EK$2,0))-SUM(OFFSET($E44,,MATCH(FI$2,$F$1:$EK$1,0)+3,,1)))&gt;0,INDEX($F$4:$EK$109,MATCH(1,($A$4:$A$109=$EO44)*($B$4:$B$109=$EP44),0),MATCH(FI$2,$F$2:$EK$2,0))-SUM(OFFSET($E44,,MATCH(FI$2,$F$1:$EK$1,0)+3,,1)),""),"")</f>
        <v/>
      </c>
      <c r="FJ44" t="str" cm="1">
        <f t="array" aca="1" ref="FJ44" ca="1">IF(ISNUMBER(EA$4),IF(ABS(INDEX($F$4:$EK$109,MATCH(1,($A$4:$A$109=$EO44)*($B$4:$B$109=$EP44),0),MATCH(FJ$2,$F$2:$EK$2,0))-SUM(OFFSET($E44,,MATCH(FJ$2,$F$1:$EK$1,0)+3,,1)))&gt;0,INDEX($F$4:$EK$109,MATCH(1,($A$4:$A$109=$EO44)*($B$4:$B$109=$EP44),0),MATCH(FJ$2,$F$2:$EK$2,0))-SUM(OFFSET($E44,,MATCH(FJ$2,$F$1:$EK$1,0)+3,,1)),""),"")</f>
        <v/>
      </c>
      <c r="FK44" t="str" cm="1">
        <f t="array" aca="1" ref="FK44" ca="1">IF(ISNUMBER(EB$4),IF(ABS(INDEX($F$4:$EK$109,MATCH(1,($A$4:$A$109=$EO44)*($B$4:$B$109=$EP44),0),MATCH(FK$2,$F$2:$EK$2,0))-SUM(OFFSET($E44,,MATCH(FK$2,$F$1:$EK$1,0)+3,,1)))&gt;0,INDEX($F$4:$EK$109,MATCH(1,($A$4:$A$109=$EO44)*($B$4:$B$109=$EP44),0),MATCH(FK$2,$F$2:$EK$2,0))-SUM(OFFSET($E44,,MATCH(FK$2,$F$1:$EK$1,0)+3,,1)),""),"")</f>
        <v/>
      </c>
      <c r="FL44" t="str" cm="1">
        <f t="array" aca="1" ref="FL44" ca="1">IF(ISNUMBER(EC$4),IF(ABS(INDEX($F$4:$EK$109,MATCH(1,($A$4:$A$109=$EO44)*($B$4:$B$109=$EP44),0),MATCH(FL$2,$F$2:$EK$2,0))-SUM(OFFSET($E44,,MATCH(FL$2,$F$1:$EK$1,0)+3,,1)))&gt;0,INDEX($F$4:$EK$109,MATCH(1,($A$4:$A$109=$EO44)*($B$4:$B$109=$EP44),0),MATCH(FL$2,$F$2:$EK$2,0))-SUM(OFFSET($E44,,MATCH(FL$2,$F$1:$EK$1,0)+3,,1)),""),"")</f>
        <v/>
      </c>
      <c r="FM44" t="str" cm="1">
        <f t="array" aca="1" ref="FM44" ca="1">IF(ISNUMBER(ED$4),IF(ABS(INDEX($F$4:$EK$109,MATCH(1,($A$4:$A$109=$EO44)*($B$4:$B$109=$EP44),0),MATCH(FM$2,$F$2:$EK$2,0))-SUM(OFFSET($E44,,MATCH(FM$2,$F$1:$EK$1,0)+3,,1)))&gt;0,INDEX($F$4:$EK$109,MATCH(1,($A$4:$A$109=$EO44)*($B$4:$B$109=$EP44),0),MATCH(FM$2,$F$2:$EK$2,0))-SUM(OFFSET($E44,,MATCH(FM$2,$F$1:$EK$1,0)+3,,1)),""),"")</f>
        <v/>
      </c>
      <c r="FN44" t="str" cm="1">
        <f t="array" aca="1" ref="FN44" ca="1">IF(ISNUMBER(EE$4),IF(ABS(INDEX($F$4:$EK$109,MATCH(1,($A$4:$A$109=$EO44)*($B$4:$B$109=$EP44),0),MATCH(FN$2,$F$2:$EK$2,0))-SUM(OFFSET($E44,,MATCH(FN$2,$F$1:$EK$1,0)+3,,1)))&gt;0,INDEX($F$4:$EK$109,MATCH(1,($A$4:$A$109=$EO44)*($B$4:$B$109=$EP44),0),MATCH(FN$2,$F$2:$EK$2,0))-SUM(OFFSET($E44,,MATCH(FN$2,$F$1:$EK$1,0)+3,,1)),""),"")</f>
        <v/>
      </c>
      <c r="FO44" t="str" cm="1">
        <f t="array" aca="1" ref="FO44" ca="1">IF(ISNUMBER(EF$4),IF(ABS(INDEX($F$4:$EK$109,MATCH(1,($A$4:$A$109=$EO44)*($B$4:$B$109=$EP44),0),MATCH(FO$2,$F$2:$EK$2,0))-SUM(OFFSET($E44,,MATCH(FO$2,$F$1:$EK$1,0)+3,,1)))&gt;0,INDEX($F$4:$EK$109,MATCH(1,($A$4:$A$109=$EO44)*($B$4:$B$109=$EP44),0),MATCH(FO$2,$F$2:$EK$2,0))-SUM(OFFSET($E44,,MATCH(FO$2,$F$1:$EK$1,0)+3,,1)),""),"")</f>
        <v/>
      </c>
      <c r="FP44" t="str" cm="1">
        <f t="array" aca="1" ref="FP44" ca="1">IF(ISNUMBER(EG$4),IF(ABS(INDEX($F$4:$EK$109,MATCH(1,($A$4:$A$109=$EO44)*($B$4:$B$109=$EP44),0),MATCH(FP$2,$F$2:$EK$2,0))-SUM(OFFSET($E44,,MATCH(FP$2,$F$1:$EK$1,0)+3,,1)))&gt;0,INDEX($F$4:$EK$109,MATCH(1,($A$4:$A$109=$EO44)*($B$4:$B$109=$EP44),0),MATCH(FP$2,$F$2:$EK$2,0))-SUM(OFFSET($E44,,MATCH(FP$2,$F$1:$EK$1,0)+3,,1)),""),"")</f>
        <v/>
      </c>
      <c r="FQ44" t="str" cm="1">
        <f t="array" aca="1" ref="FQ44" ca="1">IF(ISNUMBER(EH$4),IF(ABS(INDEX($F$4:$EK$109,MATCH(1,($A$4:$A$109=$EO44)*($B$4:$B$109=$EP44),0),MATCH(FQ$2,$F$2:$EK$2,0))-SUM(OFFSET($E44,,MATCH(FQ$2,$F$1:$EK$1,0)+3,,1)))&gt;0,INDEX($F$4:$EK$109,MATCH(1,($A$4:$A$109=$EO44)*($B$4:$B$109=$EP44),0),MATCH(FQ$2,$F$2:$EK$2,0))-SUM(OFFSET($E44,,MATCH(FQ$2,$F$1:$EK$1,0)+3,,1)),""),"")</f>
        <v/>
      </c>
      <c r="FR44" t="str" cm="1">
        <f t="array" aca="1" ref="FR44" ca="1">IF(ISNUMBER(EI$4),IF(ABS(INDEX($F$4:$EK$109,MATCH(1,($A$4:$A$109=$EO44)*($B$4:$B$109=$EP44),0),MATCH(FR$2,$F$2:$EK$2,0))-SUM(OFFSET($E44,,MATCH(FR$2,$F$1:$EK$1,0)+3,,1)))&gt;0,INDEX($F$4:$EK$109,MATCH(1,($A$4:$A$109=$EO44)*($B$4:$B$109=$EP44),0),MATCH(FR$2,$F$2:$EK$2,0))-SUM(OFFSET($E44,,MATCH(FR$2,$F$1:$EK$1,0)+3,,1)),""),"")</f>
        <v/>
      </c>
      <c r="FS44" t="str" cm="1">
        <f t="array" aca="1" ref="FS44" ca="1">IF(ISNUMBER(EJ$4),IF(ABS(INDEX($F$4:$EK$109,MATCH(1,($A$4:$A$109=$EO44)*($B$4:$B$109=$EP44),0),MATCH(FS$2,$F$2:$EK$2,0))-SUM(OFFSET($E44,,MATCH(FS$2,$F$1:$EK$1,0)+3,,1)))&gt;0,INDEX($F$4:$EK$109,MATCH(1,($A$4:$A$109=$EO44)*($B$4:$B$109=$EP44),0),MATCH(FS$2,$F$2:$EK$2,0))-SUM(OFFSET($E44,,MATCH(FS$2,$F$1:$EK$1,0)+3,,1)),""),"")</f>
        <v/>
      </c>
      <c r="FT44" t="str" cm="1">
        <f t="array" aca="1" ref="FT44" ca="1">IF(ISNUMBER(EK$4),IF(ABS(INDEX($F$4:$EK$109,MATCH(1,($A$4:$A$109=$EO44)*($B$4:$B$109=$EP44),0),MATCH(FT$2,$F$2:$EK$2,0))-SUM(OFFSET($E44,,MATCH(FT$2,$F$1:$EK$1,0)+3,,1)))&gt;0,INDEX($F$4:$EK$109,MATCH(1,($A$4:$A$109=$EO44)*($B$4:$B$109=$EP44),0),MATCH(FT$2,$F$2:$EK$2,0))-SUM(OFFSET($E44,,MATCH(FT$2,$F$1:$EK$1,0)+3,,1)),""),"")</f>
        <v/>
      </c>
    </row>
    <row r="45" spans="1:176" x14ac:dyDescent="0.25">
      <c r="A45" t="s">
        <v>157</v>
      </c>
      <c r="B45" t="s">
        <v>168</v>
      </c>
      <c r="EO45" t="str">
        <f t="shared" si="8"/>
        <v>bs</v>
      </c>
      <c r="EP45" t="str">
        <f t="shared" si="7"/>
        <v>longTermInvestments</v>
      </c>
      <c r="ET45" t="str" cm="1">
        <f t="array" aca="1" ref="ET45" ca="1">IF(ISNUMBER(DK$4),IF(ABS(INDEX($F$4:$EK$109,MATCH(1,($A$4:$A$109=$EO45)*($B$4:$B$109=$EP45),0),MATCH(ET$2,$F$2:$EK$2,0))-SUM(OFFSET($E45,,MATCH(ET$2,$F$1:$EK$1,0)+3,,1)))&gt;0,INDEX($F$4:$EK$109,MATCH(1,($A$4:$A$109=$EO45)*($B$4:$B$109=$EP45),0),MATCH(ET$2,$F$2:$EK$2,0))-SUM(OFFSET($E45,,MATCH(ET$2,$F$1:$EK$1,0)+3,,1)),""),"")</f>
        <v/>
      </c>
      <c r="EU45" t="str" cm="1">
        <f t="array" aca="1" ref="EU45" ca="1">IF(ISNUMBER(DL$4),IF(ABS(INDEX($F$4:$EK$109,MATCH(1,($A$4:$A$109=$EO45)*($B$4:$B$109=$EP45),0),MATCH(EU$2,$F$2:$EK$2,0))-SUM(OFFSET($E45,,MATCH(EU$2,$F$1:$EK$1,0)+3,,1)))&gt;0,INDEX($F$4:$EK$109,MATCH(1,($A$4:$A$109=$EO45)*($B$4:$B$109=$EP45),0),MATCH(EU$2,$F$2:$EK$2,0))-SUM(OFFSET($E45,,MATCH(EU$2,$F$1:$EK$1,0)+3,,1)),""),"")</f>
        <v/>
      </c>
      <c r="EV45" t="str" cm="1">
        <f t="array" aca="1" ref="EV45" ca="1">IF(ISNUMBER(DM$4),IF(ABS(INDEX($F$4:$EK$109,MATCH(1,($A$4:$A$109=$EO45)*($B$4:$B$109=$EP45),0),MATCH(EV$2,$F$2:$EK$2,0))-SUM(OFFSET($E45,,MATCH(EV$2,$F$1:$EK$1,0)+3,,1)))&gt;0,INDEX($F$4:$EK$109,MATCH(1,($A$4:$A$109=$EO45)*($B$4:$B$109=$EP45),0),MATCH(EV$2,$F$2:$EK$2,0))-SUM(OFFSET($E45,,MATCH(EV$2,$F$1:$EK$1,0)+3,,1)),""),"")</f>
        <v/>
      </c>
      <c r="EW45" t="str" cm="1">
        <f t="array" aca="1" ref="EW45" ca="1">IF(ISNUMBER(DN$4),IF(ABS(INDEX($F$4:$EK$109,MATCH(1,($A$4:$A$109=$EO45)*($B$4:$B$109=$EP45),0),MATCH(EW$2,$F$2:$EK$2,0))-SUM(OFFSET($E45,,MATCH(EW$2,$F$1:$EK$1,0)+3,,1)))&gt;0,INDEX($F$4:$EK$109,MATCH(1,($A$4:$A$109=$EO45)*($B$4:$B$109=$EP45),0),MATCH(EW$2,$F$2:$EK$2,0))-SUM(OFFSET($E45,,MATCH(EW$2,$F$1:$EK$1,0)+3,,1)),""),"")</f>
        <v/>
      </c>
      <c r="EX45" t="str" cm="1">
        <f t="array" aca="1" ref="EX45" ca="1">IF(ISNUMBER(DO$4),IF(ABS(INDEX($F$4:$EK$109,MATCH(1,($A$4:$A$109=$EO45)*($B$4:$B$109=$EP45),0),MATCH(EX$2,$F$2:$EK$2,0))-SUM(OFFSET($E45,,MATCH(EX$2,$F$1:$EK$1,0)+3,,1)))&gt;0,INDEX($F$4:$EK$109,MATCH(1,($A$4:$A$109=$EO45)*($B$4:$B$109=$EP45),0),MATCH(EX$2,$F$2:$EK$2,0))-SUM(OFFSET($E45,,MATCH(EX$2,$F$1:$EK$1,0)+3,,1)),""),"")</f>
        <v/>
      </c>
      <c r="EY45" t="str" cm="1">
        <f t="array" aca="1" ref="EY45" ca="1">IF(ISNUMBER(DP$4),IF(ABS(INDEX($F$4:$EK$109,MATCH(1,($A$4:$A$109=$EO45)*($B$4:$B$109=$EP45),0),MATCH(EY$2,$F$2:$EK$2,0))-SUM(OFFSET($E45,,MATCH(EY$2,$F$1:$EK$1,0)+3,,1)))&gt;0,INDEX($F$4:$EK$109,MATCH(1,($A$4:$A$109=$EO45)*($B$4:$B$109=$EP45),0),MATCH(EY$2,$F$2:$EK$2,0))-SUM(OFFSET($E45,,MATCH(EY$2,$F$1:$EK$1,0)+3,,1)),""),"")</f>
        <v/>
      </c>
      <c r="EZ45" t="str" cm="1">
        <f t="array" aca="1" ref="EZ45" ca="1">IF(ISNUMBER(DQ$4),IF(ABS(INDEX($F$4:$EK$109,MATCH(1,($A$4:$A$109=$EO45)*($B$4:$B$109=$EP45),0),MATCH(EZ$2,$F$2:$EK$2,0))-SUM(OFFSET($E45,,MATCH(EZ$2,$F$1:$EK$1,0)+3,,1)))&gt;0,INDEX($F$4:$EK$109,MATCH(1,($A$4:$A$109=$EO45)*($B$4:$B$109=$EP45),0),MATCH(EZ$2,$F$2:$EK$2,0))-SUM(OFFSET($E45,,MATCH(EZ$2,$F$1:$EK$1,0)+3,,1)),""),"")</f>
        <v/>
      </c>
      <c r="FA45" t="str" cm="1">
        <f t="array" aca="1" ref="FA45" ca="1">IF(ISNUMBER(DR$4),IF(ABS(INDEX($F$4:$EK$109,MATCH(1,($A$4:$A$109=$EO45)*($B$4:$B$109=$EP45),0),MATCH(FA$2,$F$2:$EK$2,0))-SUM(OFFSET($E45,,MATCH(FA$2,$F$1:$EK$1,0)+3,,1)))&gt;0,INDEX($F$4:$EK$109,MATCH(1,($A$4:$A$109=$EO45)*($B$4:$B$109=$EP45),0),MATCH(FA$2,$F$2:$EK$2,0))-SUM(OFFSET($E45,,MATCH(FA$2,$F$1:$EK$1,0)+3,,1)),""),"")</f>
        <v/>
      </c>
      <c r="FB45" t="str" cm="1">
        <f t="array" aca="1" ref="FB45" ca="1">IF(ISNUMBER(DS$4),IF(ABS(INDEX($F$4:$EK$109,MATCH(1,($A$4:$A$109=$EO45)*($B$4:$B$109=$EP45),0),MATCH(FB$2,$F$2:$EK$2,0))-SUM(OFFSET($E45,,MATCH(FB$2,$F$1:$EK$1,0)+3,,1)))&gt;0,INDEX($F$4:$EK$109,MATCH(1,($A$4:$A$109=$EO45)*($B$4:$B$109=$EP45),0),MATCH(FB$2,$F$2:$EK$2,0))-SUM(OFFSET($E45,,MATCH(FB$2,$F$1:$EK$1,0)+3,,1)),""),"")</f>
        <v/>
      </c>
      <c r="FC45" t="str" cm="1">
        <f t="array" aca="1" ref="FC45" ca="1">IF(ISNUMBER(DT$4),IF(ABS(INDEX($F$4:$EK$109,MATCH(1,($A$4:$A$109=$EO45)*($B$4:$B$109=$EP45),0),MATCH(FC$2,$F$2:$EK$2,0))-SUM(OFFSET($E45,,MATCH(FC$2,$F$1:$EK$1,0)+3,,1)))&gt;0,INDEX($F$4:$EK$109,MATCH(1,($A$4:$A$109=$EO45)*($B$4:$B$109=$EP45),0),MATCH(FC$2,$F$2:$EK$2,0))-SUM(OFFSET($E45,,MATCH(FC$2,$F$1:$EK$1,0)+3,,1)),""),"")</f>
        <v/>
      </c>
      <c r="FD45" t="str" cm="1">
        <f t="array" aca="1" ref="FD45" ca="1">IF(ISNUMBER(DU$4),IF(ABS(INDEX($F$4:$EK$109,MATCH(1,($A$4:$A$109=$EO45)*($B$4:$B$109=$EP45),0),MATCH(FD$2,$F$2:$EK$2,0))-SUM(OFFSET($E45,,MATCH(FD$2,$F$1:$EK$1,0)+3,,1)))&gt;0,INDEX($F$4:$EK$109,MATCH(1,($A$4:$A$109=$EO45)*($B$4:$B$109=$EP45),0),MATCH(FD$2,$F$2:$EK$2,0))-SUM(OFFSET($E45,,MATCH(FD$2,$F$1:$EK$1,0)+3,,1)),""),"")</f>
        <v/>
      </c>
      <c r="FE45" t="str" cm="1">
        <f t="array" aca="1" ref="FE45" ca="1">IF(ISNUMBER(DV$4),IF(ABS(INDEX($F$4:$EK$109,MATCH(1,($A$4:$A$109=$EO45)*($B$4:$B$109=$EP45),0),MATCH(FE$2,$F$2:$EK$2,0))-SUM(OFFSET($E45,,MATCH(FE$2,$F$1:$EK$1,0)+3,,1)))&gt;0,INDEX($F$4:$EK$109,MATCH(1,($A$4:$A$109=$EO45)*($B$4:$B$109=$EP45),0),MATCH(FE$2,$F$2:$EK$2,0))-SUM(OFFSET($E45,,MATCH(FE$2,$F$1:$EK$1,0)+3,,1)),""),"")</f>
        <v/>
      </c>
      <c r="FF45" t="str" cm="1">
        <f t="array" aca="1" ref="FF45" ca="1">IF(ISNUMBER(DW$4),IF(ABS(INDEX($F$4:$EK$109,MATCH(1,($A$4:$A$109=$EO45)*($B$4:$B$109=$EP45),0),MATCH(FF$2,$F$2:$EK$2,0))-SUM(OFFSET($E45,,MATCH(FF$2,$F$1:$EK$1,0)+3,,1)))&gt;0,INDEX($F$4:$EK$109,MATCH(1,($A$4:$A$109=$EO45)*($B$4:$B$109=$EP45),0),MATCH(FF$2,$F$2:$EK$2,0))-SUM(OFFSET($E45,,MATCH(FF$2,$F$1:$EK$1,0)+3,,1)),""),"")</f>
        <v/>
      </c>
      <c r="FG45" t="str" cm="1">
        <f t="array" aca="1" ref="FG45" ca="1">IF(ISNUMBER(DX$4),IF(ABS(INDEX($F$4:$EK$109,MATCH(1,($A$4:$A$109=$EO45)*($B$4:$B$109=$EP45),0),MATCH(FG$2,$F$2:$EK$2,0))-SUM(OFFSET($E45,,MATCH(FG$2,$F$1:$EK$1,0)+3,,1)))&gt;0,INDEX($F$4:$EK$109,MATCH(1,($A$4:$A$109=$EO45)*($B$4:$B$109=$EP45),0),MATCH(FG$2,$F$2:$EK$2,0))-SUM(OFFSET($E45,,MATCH(FG$2,$F$1:$EK$1,0)+3,,1)),""),"")</f>
        <v/>
      </c>
      <c r="FH45" t="str" cm="1">
        <f t="array" aca="1" ref="FH45" ca="1">IF(ISNUMBER(DY$4),IF(ABS(INDEX($F$4:$EK$109,MATCH(1,($A$4:$A$109=$EO45)*($B$4:$B$109=$EP45),0),MATCH(FH$2,$F$2:$EK$2,0))-SUM(OFFSET($E45,,MATCH(FH$2,$F$1:$EK$1,0)+3,,1)))&gt;0,INDEX($F$4:$EK$109,MATCH(1,($A$4:$A$109=$EO45)*($B$4:$B$109=$EP45),0),MATCH(FH$2,$F$2:$EK$2,0))-SUM(OFFSET($E45,,MATCH(FH$2,$F$1:$EK$1,0)+3,,1)),""),"")</f>
        <v/>
      </c>
      <c r="FI45" t="str" cm="1">
        <f t="array" aca="1" ref="FI45" ca="1">IF(ISNUMBER(DZ$4),IF(ABS(INDEX($F$4:$EK$109,MATCH(1,($A$4:$A$109=$EO45)*($B$4:$B$109=$EP45),0),MATCH(FI$2,$F$2:$EK$2,0))-SUM(OFFSET($E45,,MATCH(FI$2,$F$1:$EK$1,0)+3,,1)))&gt;0,INDEX($F$4:$EK$109,MATCH(1,($A$4:$A$109=$EO45)*($B$4:$B$109=$EP45),0),MATCH(FI$2,$F$2:$EK$2,0))-SUM(OFFSET($E45,,MATCH(FI$2,$F$1:$EK$1,0)+3,,1)),""),"")</f>
        <v/>
      </c>
      <c r="FJ45" t="str" cm="1">
        <f t="array" aca="1" ref="FJ45" ca="1">IF(ISNUMBER(EA$4),IF(ABS(INDEX($F$4:$EK$109,MATCH(1,($A$4:$A$109=$EO45)*($B$4:$B$109=$EP45),0),MATCH(FJ$2,$F$2:$EK$2,0))-SUM(OFFSET($E45,,MATCH(FJ$2,$F$1:$EK$1,0)+3,,1)))&gt;0,INDEX($F$4:$EK$109,MATCH(1,($A$4:$A$109=$EO45)*($B$4:$B$109=$EP45),0),MATCH(FJ$2,$F$2:$EK$2,0))-SUM(OFFSET($E45,,MATCH(FJ$2,$F$1:$EK$1,0)+3,,1)),""),"")</f>
        <v/>
      </c>
      <c r="FK45" t="str" cm="1">
        <f t="array" aca="1" ref="FK45" ca="1">IF(ISNUMBER(EB$4),IF(ABS(INDEX($F$4:$EK$109,MATCH(1,($A$4:$A$109=$EO45)*($B$4:$B$109=$EP45),0),MATCH(FK$2,$F$2:$EK$2,0))-SUM(OFFSET($E45,,MATCH(FK$2,$F$1:$EK$1,0)+3,,1)))&gt;0,INDEX($F$4:$EK$109,MATCH(1,($A$4:$A$109=$EO45)*($B$4:$B$109=$EP45),0),MATCH(FK$2,$F$2:$EK$2,0))-SUM(OFFSET($E45,,MATCH(FK$2,$F$1:$EK$1,0)+3,,1)),""),"")</f>
        <v/>
      </c>
      <c r="FL45" t="str" cm="1">
        <f t="array" aca="1" ref="FL45" ca="1">IF(ISNUMBER(EC$4),IF(ABS(INDEX($F$4:$EK$109,MATCH(1,($A$4:$A$109=$EO45)*($B$4:$B$109=$EP45),0),MATCH(FL$2,$F$2:$EK$2,0))-SUM(OFFSET($E45,,MATCH(FL$2,$F$1:$EK$1,0)+3,,1)))&gt;0,INDEX($F$4:$EK$109,MATCH(1,($A$4:$A$109=$EO45)*($B$4:$B$109=$EP45),0),MATCH(FL$2,$F$2:$EK$2,0))-SUM(OFFSET($E45,,MATCH(FL$2,$F$1:$EK$1,0)+3,,1)),""),"")</f>
        <v/>
      </c>
      <c r="FM45" t="str" cm="1">
        <f t="array" aca="1" ref="FM45" ca="1">IF(ISNUMBER(ED$4),IF(ABS(INDEX($F$4:$EK$109,MATCH(1,($A$4:$A$109=$EO45)*($B$4:$B$109=$EP45),0),MATCH(FM$2,$F$2:$EK$2,0))-SUM(OFFSET($E45,,MATCH(FM$2,$F$1:$EK$1,0)+3,,1)))&gt;0,INDEX($F$4:$EK$109,MATCH(1,($A$4:$A$109=$EO45)*($B$4:$B$109=$EP45),0),MATCH(FM$2,$F$2:$EK$2,0))-SUM(OFFSET($E45,,MATCH(FM$2,$F$1:$EK$1,0)+3,,1)),""),"")</f>
        <v/>
      </c>
      <c r="FN45" t="str" cm="1">
        <f t="array" aca="1" ref="FN45" ca="1">IF(ISNUMBER(EE$4),IF(ABS(INDEX($F$4:$EK$109,MATCH(1,($A$4:$A$109=$EO45)*($B$4:$B$109=$EP45),0),MATCH(FN$2,$F$2:$EK$2,0))-SUM(OFFSET($E45,,MATCH(FN$2,$F$1:$EK$1,0)+3,,1)))&gt;0,INDEX($F$4:$EK$109,MATCH(1,($A$4:$A$109=$EO45)*($B$4:$B$109=$EP45),0),MATCH(FN$2,$F$2:$EK$2,0))-SUM(OFFSET($E45,,MATCH(FN$2,$F$1:$EK$1,0)+3,,1)),""),"")</f>
        <v/>
      </c>
      <c r="FO45" t="str" cm="1">
        <f t="array" aca="1" ref="FO45" ca="1">IF(ISNUMBER(EF$4),IF(ABS(INDEX($F$4:$EK$109,MATCH(1,($A$4:$A$109=$EO45)*($B$4:$B$109=$EP45),0),MATCH(FO$2,$F$2:$EK$2,0))-SUM(OFFSET($E45,,MATCH(FO$2,$F$1:$EK$1,0)+3,,1)))&gt;0,INDEX($F$4:$EK$109,MATCH(1,($A$4:$A$109=$EO45)*($B$4:$B$109=$EP45),0),MATCH(FO$2,$F$2:$EK$2,0))-SUM(OFFSET($E45,,MATCH(FO$2,$F$1:$EK$1,0)+3,,1)),""),"")</f>
        <v/>
      </c>
      <c r="FP45" t="str" cm="1">
        <f t="array" aca="1" ref="FP45" ca="1">IF(ISNUMBER(EG$4),IF(ABS(INDEX($F$4:$EK$109,MATCH(1,($A$4:$A$109=$EO45)*($B$4:$B$109=$EP45),0),MATCH(FP$2,$F$2:$EK$2,0))-SUM(OFFSET($E45,,MATCH(FP$2,$F$1:$EK$1,0)+3,,1)))&gt;0,INDEX($F$4:$EK$109,MATCH(1,($A$4:$A$109=$EO45)*($B$4:$B$109=$EP45),0),MATCH(FP$2,$F$2:$EK$2,0))-SUM(OFFSET($E45,,MATCH(FP$2,$F$1:$EK$1,0)+3,,1)),""),"")</f>
        <v/>
      </c>
      <c r="FQ45" t="str" cm="1">
        <f t="array" aca="1" ref="FQ45" ca="1">IF(ISNUMBER(EH$4),IF(ABS(INDEX($F$4:$EK$109,MATCH(1,($A$4:$A$109=$EO45)*($B$4:$B$109=$EP45),0),MATCH(FQ$2,$F$2:$EK$2,0))-SUM(OFFSET($E45,,MATCH(FQ$2,$F$1:$EK$1,0)+3,,1)))&gt;0,INDEX($F$4:$EK$109,MATCH(1,($A$4:$A$109=$EO45)*($B$4:$B$109=$EP45),0),MATCH(FQ$2,$F$2:$EK$2,0))-SUM(OFFSET($E45,,MATCH(FQ$2,$F$1:$EK$1,0)+3,,1)),""),"")</f>
        <v/>
      </c>
      <c r="FR45" t="str" cm="1">
        <f t="array" aca="1" ref="FR45" ca="1">IF(ISNUMBER(EI$4),IF(ABS(INDEX($F$4:$EK$109,MATCH(1,($A$4:$A$109=$EO45)*($B$4:$B$109=$EP45),0),MATCH(FR$2,$F$2:$EK$2,0))-SUM(OFFSET($E45,,MATCH(FR$2,$F$1:$EK$1,0)+3,,1)))&gt;0,INDEX($F$4:$EK$109,MATCH(1,($A$4:$A$109=$EO45)*($B$4:$B$109=$EP45),0),MATCH(FR$2,$F$2:$EK$2,0))-SUM(OFFSET($E45,,MATCH(FR$2,$F$1:$EK$1,0)+3,,1)),""),"")</f>
        <v/>
      </c>
      <c r="FS45" t="str" cm="1">
        <f t="array" aca="1" ref="FS45" ca="1">IF(ISNUMBER(EJ$4),IF(ABS(INDEX($F$4:$EK$109,MATCH(1,($A$4:$A$109=$EO45)*($B$4:$B$109=$EP45),0),MATCH(FS$2,$F$2:$EK$2,0))-SUM(OFFSET($E45,,MATCH(FS$2,$F$1:$EK$1,0)+3,,1)))&gt;0,INDEX($F$4:$EK$109,MATCH(1,($A$4:$A$109=$EO45)*($B$4:$B$109=$EP45),0),MATCH(FS$2,$F$2:$EK$2,0))-SUM(OFFSET($E45,,MATCH(FS$2,$F$1:$EK$1,0)+3,,1)),""),"")</f>
        <v/>
      </c>
      <c r="FT45" t="str" cm="1">
        <f t="array" aca="1" ref="FT45" ca="1">IF(ISNUMBER(EK$4),IF(ABS(INDEX($F$4:$EK$109,MATCH(1,($A$4:$A$109=$EO45)*($B$4:$B$109=$EP45),0),MATCH(FT$2,$F$2:$EK$2,0))-SUM(OFFSET($E45,,MATCH(FT$2,$F$1:$EK$1,0)+3,,1)))&gt;0,INDEX($F$4:$EK$109,MATCH(1,($A$4:$A$109=$EO45)*($B$4:$B$109=$EP45),0),MATCH(FT$2,$F$2:$EK$2,0))-SUM(OFFSET($E45,,MATCH(FT$2,$F$1:$EK$1,0)+3,,1)),""),"")</f>
        <v/>
      </c>
    </row>
    <row r="46" spans="1:176" x14ac:dyDescent="0.25">
      <c r="A46" t="s">
        <v>157</v>
      </c>
      <c r="B46" t="s">
        <v>169</v>
      </c>
      <c r="EO46" t="str">
        <f t="shared" si="8"/>
        <v>bs</v>
      </c>
      <c r="EP46" t="str">
        <f t="shared" si="7"/>
        <v>taxAssets</v>
      </c>
      <c r="ET46" t="str" cm="1">
        <f t="array" aca="1" ref="ET46" ca="1">IF(ISNUMBER(DK$4),IF(ABS(INDEX($F$4:$EK$109,MATCH(1,($A$4:$A$109=$EO46)*($B$4:$B$109=$EP46),0),MATCH(ET$2,$F$2:$EK$2,0))-SUM(OFFSET($E46,,MATCH(ET$2,$F$1:$EK$1,0)+3,,1)))&gt;0,INDEX($F$4:$EK$109,MATCH(1,($A$4:$A$109=$EO46)*($B$4:$B$109=$EP46),0),MATCH(ET$2,$F$2:$EK$2,0))-SUM(OFFSET($E46,,MATCH(ET$2,$F$1:$EK$1,0)+3,,1)),""),"")</f>
        <v/>
      </c>
      <c r="EU46" t="str" cm="1">
        <f t="array" aca="1" ref="EU46" ca="1">IF(ISNUMBER(DL$4),IF(ABS(INDEX($F$4:$EK$109,MATCH(1,($A$4:$A$109=$EO46)*($B$4:$B$109=$EP46),0),MATCH(EU$2,$F$2:$EK$2,0))-SUM(OFFSET($E46,,MATCH(EU$2,$F$1:$EK$1,0)+3,,1)))&gt;0,INDEX($F$4:$EK$109,MATCH(1,($A$4:$A$109=$EO46)*($B$4:$B$109=$EP46),0),MATCH(EU$2,$F$2:$EK$2,0))-SUM(OFFSET($E46,,MATCH(EU$2,$F$1:$EK$1,0)+3,,1)),""),"")</f>
        <v/>
      </c>
      <c r="EV46" t="str" cm="1">
        <f t="array" aca="1" ref="EV46" ca="1">IF(ISNUMBER(DM$4),IF(ABS(INDEX($F$4:$EK$109,MATCH(1,($A$4:$A$109=$EO46)*($B$4:$B$109=$EP46),0),MATCH(EV$2,$F$2:$EK$2,0))-SUM(OFFSET($E46,,MATCH(EV$2,$F$1:$EK$1,0)+3,,1)))&gt;0,INDEX($F$4:$EK$109,MATCH(1,($A$4:$A$109=$EO46)*($B$4:$B$109=$EP46),0),MATCH(EV$2,$F$2:$EK$2,0))-SUM(OFFSET($E46,,MATCH(EV$2,$F$1:$EK$1,0)+3,,1)),""),"")</f>
        <v/>
      </c>
      <c r="EW46" t="str" cm="1">
        <f t="array" aca="1" ref="EW46" ca="1">IF(ISNUMBER(DN$4),IF(ABS(INDEX($F$4:$EK$109,MATCH(1,($A$4:$A$109=$EO46)*($B$4:$B$109=$EP46),0),MATCH(EW$2,$F$2:$EK$2,0))-SUM(OFFSET($E46,,MATCH(EW$2,$F$1:$EK$1,0)+3,,1)))&gt;0,INDEX($F$4:$EK$109,MATCH(1,($A$4:$A$109=$EO46)*($B$4:$B$109=$EP46),0),MATCH(EW$2,$F$2:$EK$2,0))-SUM(OFFSET($E46,,MATCH(EW$2,$F$1:$EK$1,0)+3,,1)),""),"")</f>
        <v/>
      </c>
      <c r="EX46" t="str" cm="1">
        <f t="array" aca="1" ref="EX46" ca="1">IF(ISNUMBER(DO$4),IF(ABS(INDEX($F$4:$EK$109,MATCH(1,($A$4:$A$109=$EO46)*($B$4:$B$109=$EP46),0),MATCH(EX$2,$F$2:$EK$2,0))-SUM(OFFSET($E46,,MATCH(EX$2,$F$1:$EK$1,0)+3,,1)))&gt;0,INDEX($F$4:$EK$109,MATCH(1,($A$4:$A$109=$EO46)*($B$4:$B$109=$EP46),0),MATCH(EX$2,$F$2:$EK$2,0))-SUM(OFFSET($E46,,MATCH(EX$2,$F$1:$EK$1,0)+3,,1)),""),"")</f>
        <v/>
      </c>
      <c r="EY46" t="str" cm="1">
        <f t="array" aca="1" ref="EY46" ca="1">IF(ISNUMBER(DP$4),IF(ABS(INDEX($F$4:$EK$109,MATCH(1,($A$4:$A$109=$EO46)*($B$4:$B$109=$EP46),0),MATCH(EY$2,$F$2:$EK$2,0))-SUM(OFFSET($E46,,MATCH(EY$2,$F$1:$EK$1,0)+3,,1)))&gt;0,INDEX($F$4:$EK$109,MATCH(1,($A$4:$A$109=$EO46)*($B$4:$B$109=$EP46),0),MATCH(EY$2,$F$2:$EK$2,0))-SUM(OFFSET($E46,,MATCH(EY$2,$F$1:$EK$1,0)+3,,1)),""),"")</f>
        <v/>
      </c>
      <c r="EZ46" t="str" cm="1">
        <f t="array" aca="1" ref="EZ46" ca="1">IF(ISNUMBER(DQ$4),IF(ABS(INDEX($F$4:$EK$109,MATCH(1,($A$4:$A$109=$EO46)*($B$4:$B$109=$EP46),0),MATCH(EZ$2,$F$2:$EK$2,0))-SUM(OFFSET($E46,,MATCH(EZ$2,$F$1:$EK$1,0)+3,,1)))&gt;0,INDEX($F$4:$EK$109,MATCH(1,($A$4:$A$109=$EO46)*($B$4:$B$109=$EP46),0),MATCH(EZ$2,$F$2:$EK$2,0))-SUM(OFFSET($E46,,MATCH(EZ$2,$F$1:$EK$1,0)+3,,1)),""),"")</f>
        <v/>
      </c>
      <c r="FA46" t="str" cm="1">
        <f t="array" aca="1" ref="FA46" ca="1">IF(ISNUMBER(DR$4),IF(ABS(INDEX($F$4:$EK$109,MATCH(1,($A$4:$A$109=$EO46)*($B$4:$B$109=$EP46),0),MATCH(FA$2,$F$2:$EK$2,0))-SUM(OFFSET($E46,,MATCH(FA$2,$F$1:$EK$1,0)+3,,1)))&gt;0,INDEX($F$4:$EK$109,MATCH(1,($A$4:$A$109=$EO46)*($B$4:$B$109=$EP46),0),MATCH(FA$2,$F$2:$EK$2,0))-SUM(OFFSET($E46,,MATCH(FA$2,$F$1:$EK$1,0)+3,,1)),""),"")</f>
        <v/>
      </c>
      <c r="FB46" t="str" cm="1">
        <f t="array" aca="1" ref="FB46" ca="1">IF(ISNUMBER(DS$4),IF(ABS(INDEX($F$4:$EK$109,MATCH(1,($A$4:$A$109=$EO46)*($B$4:$B$109=$EP46),0),MATCH(FB$2,$F$2:$EK$2,0))-SUM(OFFSET($E46,,MATCH(FB$2,$F$1:$EK$1,0)+3,,1)))&gt;0,INDEX($F$4:$EK$109,MATCH(1,($A$4:$A$109=$EO46)*($B$4:$B$109=$EP46),0),MATCH(FB$2,$F$2:$EK$2,0))-SUM(OFFSET($E46,,MATCH(FB$2,$F$1:$EK$1,0)+3,,1)),""),"")</f>
        <v/>
      </c>
      <c r="FC46" t="str" cm="1">
        <f t="array" aca="1" ref="FC46" ca="1">IF(ISNUMBER(DT$4),IF(ABS(INDEX($F$4:$EK$109,MATCH(1,($A$4:$A$109=$EO46)*($B$4:$B$109=$EP46),0),MATCH(FC$2,$F$2:$EK$2,0))-SUM(OFFSET($E46,,MATCH(FC$2,$F$1:$EK$1,0)+3,,1)))&gt;0,INDEX($F$4:$EK$109,MATCH(1,($A$4:$A$109=$EO46)*($B$4:$B$109=$EP46),0),MATCH(FC$2,$F$2:$EK$2,0))-SUM(OFFSET($E46,,MATCH(FC$2,$F$1:$EK$1,0)+3,,1)),""),"")</f>
        <v/>
      </c>
      <c r="FD46" t="str" cm="1">
        <f t="array" aca="1" ref="FD46" ca="1">IF(ISNUMBER(DU$4),IF(ABS(INDEX($F$4:$EK$109,MATCH(1,($A$4:$A$109=$EO46)*($B$4:$B$109=$EP46),0),MATCH(FD$2,$F$2:$EK$2,0))-SUM(OFFSET($E46,,MATCH(FD$2,$F$1:$EK$1,0)+3,,1)))&gt;0,INDEX($F$4:$EK$109,MATCH(1,($A$4:$A$109=$EO46)*($B$4:$B$109=$EP46),0),MATCH(FD$2,$F$2:$EK$2,0))-SUM(OFFSET($E46,,MATCH(FD$2,$F$1:$EK$1,0)+3,,1)),""),"")</f>
        <v/>
      </c>
      <c r="FE46" t="str" cm="1">
        <f t="array" aca="1" ref="FE46" ca="1">IF(ISNUMBER(DV$4),IF(ABS(INDEX($F$4:$EK$109,MATCH(1,($A$4:$A$109=$EO46)*($B$4:$B$109=$EP46),0),MATCH(FE$2,$F$2:$EK$2,0))-SUM(OFFSET($E46,,MATCH(FE$2,$F$1:$EK$1,0)+3,,1)))&gt;0,INDEX($F$4:$EK$109,MATCH(1,($A$4:$A$109=$EO46)*($B$4:$B$109=$EP46),0),MATCH(FE$2,$F$2:$EK$2,0))-SUM(OFFSET($E46,,MATCH(FE$2,$F$1:$EK$1,0)+3,,1)),""),"")</f>
        <v/>
      </c>
      <c r="FF46" t="str" cm="1">
        <f t="array" aca="1" ref="FF46" ca="1">IF(ISNUMBER(DW$4),IF(ABS(INDEX($F$4:$EK$109,MATCH(1,($A$4:$A$109=$EO46)*($B$4:$B$109=$EP46),0),MATCH(FF$2,$F$2:$EK$2,0))-SUM(OFFSET($E46,,MATCH(FF$2,$F$1:$EK$1,0)+3,,1)))&gt;0,INDEX($F$4:$EK$109,MATCH(1,($A$4:$A$109=$EO46)*($B$4:$B$109=$EP46),0),MATCH(FF$2,$F$2:$EK$2,0))-SUM(OFFSET($E46,,MATCH(FF$2,$F$1:$EK$1,0)+3,,1)),""),"")</f>
        <v/>
      </c>
      <c r="FG46" t="str" cm="1">
        <f t="array" aca="1" ref="FG46" ca="1">IF(ISNUMBER(DX$4),IF(ABS(INDEX($F$4:$EK$109,MATCH(1,($A$4:$A$109=$EO46)*($B$4:$B$109=$EP46),0),MATCH(FG$2,$F$2:$EK$2,0))-SUM(OFFSET($E46,,MATCH(FG$2,$F$1:$EK$1,0)+3,,1)))&gt;0,INDEX($F$4:$EK$109,MATCH(1,($A$4:$A$109=$EO46)*($B$4:$B$109=$EP46),0),MATCH(FG$2,$F$2:$EK$2,0))-SUM(OFFSET($E46,,MATCH(FG$2,$F$1:$EK$1,0)+3,,1)),""),"")</f>
        <v/>
      </c>
      <c r="FH46" t="str" cm="1">
        <f t="array" aca="1" ref="FH46" ca="1">IF(ISNUMBER(DY$4),IF(ABS(INDEX($F$4:$EK$109,MATCH(1,($A$4:$A$109=$EO46)*($B$4:$B$109=$EP46),0),MATCH(FH$2,$F$2:$EK$2,0))-SUM(OFFSET($E46,,MATCH(FH$2,$F$1:$EK$1,0)+3,,1)))&gt;0,INDEX($F$4:$EK$109,MATCH(1,($A$4:$A$109=$EO46)*($B$4:$B$109=$EP46),0),MATCH(FH$2,$F$2:$EK$2,0))-SUM(OFFSET($E46,,MATCH(FH$2,$F$1:$EK$1,0)+3,,1)),""),"")</f>
        <v/>
      </c>
      <c r="FI46" t="str" cm="1">
        <f t="array" aca="1" ref="FI46" ca="1">IF(ISNUMBER(DZ$4),IF(ABS(INDEX($F$4:$EK$109,MATCH(1,($A$4:$A$109=$EO46)*($B$4:$B$109=$EP46),0),MATCH(FI$2,$F$2:$EK$2,0))-SUM(OFFSET($E46,,MATCH(FI$2,$F$1:$EK$1,0)+3,,1)))&gt;0,INDEX($F$4:$EK$109,MATCH(1,($A$4:$A$109=$EO46)*($B$4:$B$109=$EP46),0),MATCH(FI$2,$F$2:$EK$2,0))-SUM(OFFSET($E46,,MATCH(FI$2,$F$1:$EK$1,0)+3,,1)),""),"")</f>
        <v/>
      </c>
      <c r="FJ46" t="str" cm="1">
        <f t="array" aca="1" ref="FJ46" ca="1">IF(ISNUMBER(EA$4),IF(ABS(INDEX($F$4:$EK$109,MATCH(1,($A$4:$A$109=$EO46)*($B$4:$B$109=$EP46),0),MATCH(FJ$2,$F$2:$EK$2,0))-SUM(OFFSET($E46,,MATCH(FJ$2,$F$1:$EK$1,0)+3,,1)))&gt;0,INDEX($F$4:$EK$109,MATCH(1,($A$4:$A$109=$EO46)*($B$4:$B$109=$EP46),0),MATCH(FJ$2,$F$2:$EK$2,0))-SUM(OFFSET($E46,,MATCH(FJ$2,$F$1:$EK$1,0)+3,,1)),""),"")</f>
        <v/>
      </c>
      <c r="FK46" t="str" cm="1">
        <f t="array" aca="1" ref="FK46" ca="1">IF(ISNUMBER(EB$4),IF(ABS(INDEX($F$4:$EK$109,MATCH(1,($A$4:$A$109=$EO46)*($B$4:$B$109=$EP46),0),MATCH(FK$2,$F$2:$EK$2,0))-SUM(OFFSET($E46,,MATCH(FK$2,$F$1:$EK$1,0)+3,,1)))&gt;0,INDEX($F$4:$EK$109,MATCH(1,($A$4:$A$109=$EO46)*($B$4:$B$109=$EP46),0),MATCH(FK$2,$F$2:$EK$2,0))-SUM(OFFSET($E46,,MATCH(FK$2,$F$1:$EK$1,0)+3,,1)),""),"")</f>
        <v/>
      </c>
      <c r="FL46" t="str" cm="1">
        <f t="array" aca="1" ref="FL46" ca="1">IF(ISNUMBER(EC$4),IF(ABS(INDEX($F$4:$EK$109,MATCH(1,($A$4:$A$109=$EO46)*($B$4:$B$109=$EP46),0),MATCH(FL$2,$F$2:$EK$2,0))-SUM(OFFSET($E46,,MATCH(FL$2,$F$1:$EK$1,0)+3,,1)))&gt;0,INDEX($F$4:$EK$109,MATCH(1,($A$4:$A$109=$EO46)*($B$4:$B$109=$EP46),0),MATCH(FL$2,$F$2:$EK$2,0))-SUM(OFFSET($E46,,MATCH(FL$2,$F$1:$EK$1,0)+3,,1)),""),"")</f>
        <v/>
      </c>
      <c r="FM46" t="str" cm="1">
        <f t="array" aca="1" ref="FM46" ca="1">IF(ISNUMBER(ED$4),IF(ABS(INDEX($F$4:$EK$109,MATCH(1,($A$4:$A$109=$EO46)*($B$4:$B$109=$EP46),0),MATCH(FM$2,$F$2:$EK$2,0))-SUM(OFFSET($E46,,MATCH(FM$2,$F$1:$EK$1,0)+3,,1)))&gt;0,INDEX($F$4:$EK$109,MATCH(1,($A$4:$A$109=$EO46)*($B$4:$B$109=$EP46),0),MATCH(FM$2,$F$2:$EK$2,0))-SUM(OFFSET($E46,,MATCH(FM$2,$F$1:$EK$1,0)+3,,1)),""),"")</f>
        <v/>
      </c>
      <c r="FN46" t="str" cm="1">
        <f t="array" aca="1" ref="FN46" ca="1">IF(ISNUMBER(EE$4),IF(ABS(INDEX($F$4:$EK$109,MATCH(1,($A$4:$A$109=$EO46)*($B$4:$B$109=$EP46),0),MATCH(FN$2,$F$2:$EK$2,0))-SUM(OFFSET($E46,,MATCH(FN$2,$F$1:$EK$1,0)+3,,1)))&gt;0,INDEX($F$4:$EK$109,MATCH(1,($A$4:$A$109=$EO46)*($B$4:$B$109=$EP46),0),MATCH(FN$2,$F$2:$EK$2,0))-SUM(OFFSET($E46,,MATCH(FN$2,$F$1:$EK$1,0)+3,,1)),""),"")</f>
        <v/>
      </c>
      <c r="FO46" t="str" cm="1">
        <f t="array" aca="1" ref="FO46" ca="1">IF(ISNUMBER(EF$4),IF(ABS(INDEX($F$4:$EK$109,MATCH(1,($A$4:$A$109=$EO46)*($B$4:$B$109=$EP46),0),MATCH(FO$2,$F$2:$EK$2,0))-SUM(OFFSET($E46,,MATCH(FO$2,$F$1:$EK$1,0)+3,,1)))&gt;0,INDEX($F$4:$EK$109,MATCH(1,($A$4:$A$109=$EO46)*($B$4:$B$109=$EP46),0),MATCH(FO$2,$F$2:$EK$2,0))-SUM(OFFSET($E46,,MATCH(FO$2,$F$1:$EK$1,0)+3,,1)),""),"")</f>
        <v/>
      </c>
      <c r="FP46" t="str" cm="1">
        <f t="array" aca="1" ref="FP46" ca="1">IF(ISNUMBER(EG$4),IF(ABS(INDEX($F$4:$EK$109,MATCH(1,($A$4:$A$109=$EO46)*($B$4:$B$109=$EP46),0),MATCH(FP$2,$F$2:$EK$2,0))-SUM(OFFSET($E46,,MATCH(FP$2,$F$1:$EK$1,0)+3,,1)))&gt;0,INDEX($F$4:$EK$109,MATCH(1,($A$4:$A$109=$EO46)*($B$4:$B$109=$EP46),0),MATCH(FP$2,$F$2:$EK$2,0))-SUM(OFFSET($E46,,MATCH(FP$2,$F$1:$EK$1,0)+3,,1)),""),"")</f>
        <v/>
      </c>
      <c r="FQ46" t="str" cm="1">
        <f t="array" aca="1" ref="FQ46" ca="1">IF(ISNUMBER(EH$4),IF(ABS(INDEX($F$4:$EK$109,MATCH(1,($A$4:$A$109=$EO46)*($B$4:$B$109=$EP46),0),MATCH(FQ$2,$F$2:$EK$2,0))-SUM(OFFSET($E46,,MATCH(FQ$2,$F$1:$EK$1,0)+3,,1)))&gt;0,INDEX($F$4:$EK$109,MATCH(1,($A$4:$A$109=$EO46)*($B$4:$B$109=$EP46),0),MATCH(FQ$2,$F$2:$EK$2,0))-SUM(OFFSET($E46,,MATCH(FQ$2,$F$1:$EK$1,0)+3,,1)),""),"")</f>
        <v/>
      </c>
      <c r="FR46" t="str" cm="1">
        <f t="array" aca="1" ref="FR46" ca="1">IF(ISNUMBER(EI$4),IF(ABS(INDEX($F$4:$EK$109,MATCH(1,($A$4:$A$109=$EO46)*($B$4:$B$109=$EP46),0),MATCH(FR$2,$F$2:$EK$2,0))-SUM(OFFSET($E46,,MATCH(FR$2,$F$1:$EK$1,0)+3,,1)))&gt;0,INDEX($F$4:$EK$109,MATCH(1,($A$4:$A$109=$EO46)*($B$4:$B$109=$EP46),0),MATCH(FR$2,$F$2:$EK$2,0))-SUM(OFFSET($E46,,MATCH(FR$2,$F$1:$EK$1,0)+3,,1)),""),"")</f>
        <v/>
      </c>
      <c r="FS46" t="str" cm="1">
        <f t="array" aca="1" ref="FS46" ca="1">IF(ISNUMBER(EJ$4),IF(ABS(INDEX($F$4:$EK$109,MATCH(1,($A$4:$A$109=$EO46)*($B$4:$B$109=$EP46),0),MATCH(FS$2,$F$2:$EK$2,0))-SUM(OFFSET($E46,,MATCH(FS$2,$F$1:$EK$1,0)+3,,1)))&gt;0,INDEX($F$4:$EK$109,MATCH(1,($A$4:$A$109=$EO46)*($B$4:$B$109=$EP46),0),MATCH(FS$2,$F$2:$EK$2,0))-SUM(OFFSET($E46,,MATCH(FS$2,$F$1:$EK$1,0)+3,,1)),""),"")</f>
        <v/>
      </c>
      <c r="FT46" t="str" cm="1">
        <f t="array" aca="1" ref="FT46" ca="1">IF(ISNUMBER(EK$4),IF(ABS(INDEX($F$4:$EK$109,MATCH(1,($A$4:$A$109=$EO46)*($B$4:$B$109=$EP46),0),MATCH(FT$2,$F$2:$EK$2,0))-SUM(OFFSET($E46,,MATCH(FT$2,$F$1:$EK$1,0)+3,,1)))&gt;0,INDEX($F$4:$EK$109,MATCH(1,($A$4:$A$109=$EO46)*($B$4:$B$109=$EP46),0),MATCH(FT$2,$F$2:$EK$2,0))-SUM(OFFSET($E46,,MATCH(FT$2,$F$1:$EK$1,0)+3,,1)),""),"")</f>
        <v/>
      </c>
    </row>
    <row r="47" spans="1:176" x14ac:dyDescent="0.25">
      <c r="A47" t="s">
        <v>157</v>
      </c>
      <c r="B47" t="s">
        <v>170</v>
      </c>
      <c r="EO47" t="str">
        <f t="shared" si="8"/>
        <v>bs</v>
      </c>
      <c r="EP47" t="str">
        <f t="shared" si="7"/>
        <v>otherNonCurrentAssets</v>
      </c>
      <c r="ET47" t="str" cm="1">
        <f t="array" aca="1" ref="ET47" ca="1">IF(ISNUMBER(DK$4),IF(ABS(INDEX($F$4:$EK$109,MATCH(1,($A$4:$A$109=$EO47)*($B$4:$B$109=$EP47),0),MATCH(ET$2,$F$2:$EK$2,0))-SUM(OFFSET($E47,,MATCH(ET$2,$F$1:$EK$1,0)+3,,1)))&gt;0,INDEX($F$4:$EK$109,MATCH(1,($A$4:$A$109=$EO47)*($B$4:$B$109=$EP47),0),MATCH(ET$2,$F$2:$EK$2,0))-SUM(OFFSET($E47,,MATCH(ET$2,$F$1:$EK$1,0)+3,,1)),""),"")</f>
        <v/>
      </c>
      <c r="EU47" t="str" cm="1">
        <f t="array" aca="1" ref="EU47" ca="1">IF(ISNUMBER(DL$4),IF(ABS(INDEX($F$4:$EK$109,MATCH(1,($A$4:$A$109=$EO47)*($B$4:$B$109=$EP47),0),MATCH(EU$2,$F$2:$EK$2,0))-SUM(OFFSET($E47,,MATCH(EU$2,$F$1:$EK$1,0)+3,,1)))&gt;0,INDEX($F$4:$EK$109,MATCH(1,($A$4:$A$109=$EO47)*($B$4:$B$109=$EP47),0),MATCH(EU$2,$F$2:$EK$2,0))-SUM(OFFSET($E47,,MATCH(EU$2,$F$1:$EK$1,0)+3,,1)),""),"")</f>
        <v/>
      </c>
      <c r="EV47" t="str" cm="1">
        <f t="array" aca="1" ref="EV47" ca="1">IF(ISNUMBER(DM$4),IF(ABS(INDEX($F$4:$EK$109,MATCH(1,($A$4:$A$109=$EO47)*($B$4:$B$109=$EP47),0),MATCH(EV$2,$F$2:$EK$2,0))-SUM(OFFSET($E47,,MATCH(EV$2,$F$1:$EK$1,0)+3,,1)))&gt;0,INDEX($F$4:$EK$109,MATCH(1,($A$4:$A$109=$EO47)*($B$4:$B$109=$EP47),0),MATCH(EV$2,$F$2:$EK$2,0))-SUM(OFFSET($E47,,MATCH(EV$2,$F$1:$EK$1,0)+3,,1)),""),"")</f>
        <v/>
      </c>
      <c r="EW47" t="str" cm="1">
        <f t="array" aca="1" ref="EW47" ca="1">IF(ISNUMBER(DN$4),IF(ABS(INDEX($F$4:$EK$109,MATCH(1,($A$4:$A$109=$EO47)*($B$4:$B$109=$EP47),0),MATCH(EW$2,$F$2:$EK$2,0))-SUM(OFFSET($E47,,MATCH(EW$2,$F$1:$EK$1,0)+3,,1)))&gt;0,INDEX($F$4:$EK$109,MATCH(1,($A$4:$A$109=$EO47)*($B$4:$B$109=$EP47),0),MATCH(EW$2,$F$2:$EK$2,0))-SUM(OFFSET($E47,,MATCH(EW$2,$F$1:$EK$1,0)+3,,1)),""),"")</f>
        <v/>
      </c>
      <c r="EX47" t="str" cm="1">
        <f t="array" aca="1" ref="EX47" ca="1">IF(ISNUMBER(DO$4),IF(ABS(INDEX($F$4:$EK$109,MATCH(1,($A$4:$A$109=$EO47)*($B$4:$B$109=$EP47),0),MATCH(EX$2,$F$2:$EK$2,0))-SUM(OFFSET($E47,,MATCH(EX$2,$F$1:$EK$1,0)+3,,1)))&gt;0,INDEX($F$4:$EK$109,MATCH(1,($A$4:$A$109=$EO47)*($B$4:$B$109=$EP47),0),MATCH(EX$2,$F$2:$EK$2,0))-SUM(OFFSET($E47,,MATCH(EX$2,$F$1:$EK$1,0)+3,,1)),""),"")</f>
        <v/>
      </c>
      <c r="EY47" t="str" cm="1">
        <f t="array" aca="1" ref="EY47" ca="1">IF(ISNUMBER(DP$4),IF(ABS(INDEX($F$4:$EK$109,MATCH(1,($A$4:$A$109=$EO47)*($B$4:$B$109=$EP47),0),MATCH(EY$2,$F$2:$EK$2,0))-SUM(OFFSET($E47,,MATCH(EY$2,$F$1:$EK$1,0)+3,,1)))&gt;0,INDEX($F$4:$EK$109,MATCH(1,($A$4:$A$109=$EO47)*($B$4:$B$109=$EP47),0),MATCH(EY$2,$F$2:$EK$2,0))-SUM(OFFSET($E47,,MATCH(EY$2,$F$1:$EK$1,0)+3,,1)),""),"")</f>
        <v/>
      </c>
      <c r="EZ47" t="str" cm="1">
        <f t="array" aca="1" ref="EZ47" ca="1">IF(ISNUMBER(DQ$4),IF(ABS(INDEX($F$4:$EK$109,MATCH(1,($A$4:$A$109=$EO47)*($B$4:$B$109=$EP47),0),MATCH(EZ$2,$F$2:$EK$2,0))-SUM(OFFSET($E47,,MATCH(EZ$2,$F$1:$EK$1,0)+3,,1)))&gt;0,INDEX($F$4:$EK$109,MATCH(1,($A$4:$A$109=$EO47)*($B$4:$B$109=$EP47),0),MATCH(EZ$2,$F$2:$EK$2,0))-SUM(OFFSET($E47,,MATCH(EZ$2,$F$1:$EK$1,0)+3,,1)),""),"")</f>
        <v/>
      </c>
      <c r="FA47" t="str" cm="1">
        <f t="array" aca="1" ref="FA47" ca="1">IF(ISNUMBER(DR$4),IF(ABS(INDEX($F$4:$EK$109,MATCH(1,($A$4:$A$109=$EO47)*($B$4:$B$109=$EP47),0),MATCH(FA$2,$F$2:$EK$2,0))-SUM(OFFSET($E47,,MATCH(FA$2,$F$1:$EK$1,0)+3,,1)))&gt;0,INDEX($F$4:$EK$109,MATCH(1,($A$4:$A$109=$EO47)*($B$4:$B$109=$EP47),0),MATCH(FA$2,$F$2:$EK$2,0))-SUM(OFFSET($E47,,MATCH(FA$2,$F$1:$EK$1,0)+3,,1)),""),"")</f>
        <v/>
      </c>
      <c r="FB47" t="str" cm="1">
        <f t="array" aca="1" ref="FB47" ca="1">IF(ISNUMBER(DS$4),IF(ABS(INDEX($F$4:$EK$109,MATCH(1,($A$4:$A$109=$EO47)*($B$4:$B$109=$EP47),0),MATCH(FB$2,$F$2:$EK$2,0))-SUM(OFFSET($E47,,MATCH(FB$2,$F$1:$EK$1,0)+3,,1)))&gt;0,INDEX($F$4:$EK$109,MATCH(1,($A$4:$A$109=$EO47)*($B$4:$B$109=$EP47),0),MATCH(FB$2,$F$2:$EK$2,0))-SUM(OFFSET($E47,,MATCH(FB$2,$F$1:$EK$1,0)+3,,1)),""),"")</f>
        <v/>
      </c>
      <c r="FC47" t="str" cm="1">
        <f t="array" aca="1" ref="FC47" ca="1">IF(ISNUMBER(DT$4),IF(ABS(INDEX($F$4:$EK$109,MATCH(1,($A$4:$A$109=$EO47)*($B$4:$B$109=$EP47),0),MATCH(FC$2,$F$2:$EK$2,0))-SUM(OFFSET($E47,,MATCH(FC$2,$F$1:$EK$1,0)+3,,1)))&gt;0,INDEX($F$4:$EK$109,MATCH(1,($A$4:$A$109=$EO47)*($B$4:$B$109=$EP47),0),MATCH(FC$2,$F$2:$EK$2,0))-SUM(OFFSET($E47,,MATCH(FC$2,$F$1:$EK$1,0)+3,,1)),""),"")</f>
        <v/>
      </c>
      <c r="FD47" t="str" cm="1">
        <f t="array" aca="1" ref="FD47" ca="1">IF(ISNUMBER(DU$4),IF(ABS(INDEX($F$4:$EK$109,MATCH(1,($A$4:$A$109=$EO47)*($B$4:$B$109=$EP47),0),MATCH(FD$2,$F$2:$EK$2,0))-SUM(OFFSET($E47,,MATCH(FD$2,$F$1:$EK$1,0)+3,,1)))&gt;0,INDEX($F$4:$EK$109,MATCH(1,($A$4:$A$109=$EO47)*($B$4:$B$109=$EP47),0),MATCH(FD$2,$F$2:$EK$2,0))-SUM(OFFSET($E47,,MATCH(FD$2,$F$1:$EK$1,0)+3,,1)),""),"")</f>
        <v/>
      </c>
      <c r="FE47" t="str" cm="1">
        <f t="array" aca="1" ref="FE47" ca="1">IF(ISNUMBER(DV$4),IF(ABS(INDEX($F$4:$EK$109,MATCH(1,($A$4:$A$109=$EO47)*($B$4:$B$109=$EP47),0),MATCH(FE$2,$F$2:$EK$2,0))-SUM(OFFSET($E47,,MATCH(FE$2,$F$1:$EK$1,0)+3,,1)))&gt;0,INDEX($F$4:$EK$109,MATCH(1,($A$4:$A$109=$EO47)*($B$4:$B$109=$EP47),0),MATCH(FE$2,$F$2:$EK$2,0))-SUM(OFFSET($E47,,MATCH(FE$2,$F$1:$EK$1,0)+3,,1)),""),"")</f>
        <v/>
      </c>
      <c r="FF47" t="str" cm="1">
        <f t="array" aca="1" ref="FF47" ca="1">IF(ISNUMBER(DW$4),IF(ABS(INDEX($F$4:$EK$109,MATCH(1,($A$4:$A$109=$EO47)*($B$4:$B$109=$EP47),0),MATCH(FF$2,$F$2:$EK$2,0))-SUM(OFFSET($E47,,MATCH(FF$2,$F$1:$EK$1,0)+3,,1)))&gt;0,INDEX($F$4:$EK$109,MATCH(1,($A$4:$A$109=$EO47)*($B$4:$B$109=$EP47),0),MATCH(FF$2,$F$2:$EK$2,0))-SUM(OFFSET($E47,,MATCH(FF$2,$F$1:$EK$1,0)+3,,1)),""),"")</f>
        <v/>
      </c>
      <c r="FG47" t="str" cm="1">
        <f t="array" aca="1" ref="FG47" ca="1">IF(ISNUMBER(DX$4),IF(ABS(INDEX($F$4:$EK$109,MATCH(1,($A$4:$A$109=$EO47)*($B$4:$B$109=$EP47),0),MATCH(FG$2,$F$2:$EK$2,0))-SUM(OFFSET($E47,,MATCH(FG$2,$F$1:$EK$1,0)+3,,1)))&gt;0,INDEX($F$4:$EK$109,MATCH(1,($A$4:$A$109=$EO47)*($B$4:$B$109=$EP47),0),MATCH(FG$2,$F$2:$EK$2,0))-SUM(OFFSET($E47,,MATCH(FG$2,$F$1:$EK$1,0)+3,,1)),""),"")</f>
        <v/>
      </c>
      <c r="FH47" t="str" cm="1">
        <f t="array" aca="1" ref="FH47" ca="1">IF(ISNUMBER(DY$4),IF(ABS(INDEX($F$4:$EK$109,MATCH(1,($A$4:$A$109=$EO47)*($B$4:$B$109=$EP47),0),MATCH(FH$2,$F$2:$EK$2,0))-SUM(OFFSET($E47,,MATCH(FH$2,$F$1:$EK$1,0)+3,,1)))&gt;0,INDEX($F$4:$EK$109,MATCH(1,($A$4:$A$109=$EO47)*($B$4:$B$109=$EP47),0),MATCH(FH$2,$F$2:$EK$2,0))-SUM(OFFSET($E47,,MATCH(FH$2,$F$1:$EK$1,0)+3,,1)),""),"")</f>
        <v/>
      </c>
      <c r="FI47" t="str" cm="1">
        <f t="array" aca="1" ref="FI47" ca="1">IF(ISNUMBER(DZ$4),IF(ABS(INDEX($F$4:$EK$109,MATCH(1,($A$4:$A$109=$EO47)*($B$4:$B$109=$EP47),0),MATCH(FI$2,$F$2:$EK$2,0))-SUM(OFFSET($E47,,MATCH(FI$2,$F$1:$EK$1,0)+3,,1)))&gt;0,INDEX($F$4:$EK$109,MATCH(1,($A$4:$A$109=$EO47)*($B$4:$B$109=$EP47),0),MATCH(FI$2,$F$2:$EK$2,0))-SUM(OFFSET($E47,,MATCH(FI$2,$F$1:$EK$1,0)+3,,1)),""),"")</f>
        <v/>
      </c>
      <c r="FJ47" t="str" cm="1">
        <f t="array" aca="1" ref="FJ47" ca="1">IF(ISNUMBER(EA$4),IF(ABS(INDEX($F$4:$EK$109,MATCH(1,($A$4:$A$109=$EO47)*($B$4:$B$109=$EP47),0),MATCH(FJ$2,$F$2:$EK$2,0))-SUM(OFFSET($E47,,MATCH(FJ$2,$F$1:$EK$1,0)+3,,1)))&gt;0,INDEX($F$4:$EK$109,MATCH(1,($A$4:$A$109=$EO47)*($B$4:$B$109=$EP47),0),MATCH(FJ$2,$F$2:$EK$2,0))-SUM(OFFSET($E47,,MATCH(FJ$2,$F$1:$EK$1,0)+3,,1)),""),"")</f>
        <v/>
      </c>
      <c r="FK47" t="str" cm="1">
        <f t="array" aca="1" ref="FK47" ca="1">IF(ISNUMBER(EB$4),IF(ABS(INDEX($F$4:$EK$109,MATCH(1,($A$4:$A$109=$EO47)*($B$4:$B$109=$EP47),0),MATCH(FK$2,$F$2:$EK$2,0))-SUM(OFFSET($E47,,MATCH(FK$2,$F$1:$EK$1,0)+3,,1)))&gt;0,INDEX($F$4:$EK$109,MATCH(1,($A$4:$A$109=$EO47)*($B$4:$B$109=$EP47),0),MATCH(FK$2,$F$2:$EK$2,0))-SUM(OFFSET($E47,,MATCH(FK$2,$F$1:$EK$1,0)+3,,1)),""),"")</f>
        <v/>
      </c>
      <c r="FL47" t="str" cm="1">
        <f t="array" aca="1" ref="FL47" ca="1">IF(ISNUMBER(EC$4),IF(ABS(INDEX($F$4:$EK$109,MATCH(1,($A$4:$A$109=$EO47)*($B$4:$B$109=$EP47),0),MATCH(FL$2,$F$2:$EK$2,0))-SUM(OFFSET($E47,,MATCH(FL$2,$F$1:$EK$1,0)+3,,1)))&gt;0,INDEX($F$4:$EK$109,MATCH(1,($A$4:$A$109=$EO47)*($B$4:$B$109=$EP47),0),MATCH(FL$2,$F$2:$EK$2,0))-SUM(OFFSET($E47,,MATCH(FL$2,$F$1:$EK$1,0)+3,,1)),""),"")</f>
        <v/>
      </c>
      <c r="FM47" t="str" cm="1">
        <f t="array" aca="1" ref="FM47" ca="1">IF(ISNUMBER(ED$4),IF(ABS(INDEX($F$4:$EK$109,MATCH(1,($A$4:$A$109=$EO47)*($B$4:$B$109=$EP47),0),MATCH(FM$2,$F$2:$EK$2,0))-SUM(OFFSET($E47,,MATCH(FM$2,$F$1:$EK$1,0)+3,,1)))&gt;0,INDEX($F$4:$EK$109,MATCH(1,($A$4:$A$109=$EO47)*($B$4:$B$109=$EP47),0),MATCH(FM$2,$F$2:$EK$2,0))-SUM(OFFSET($E47,,MATCH(FM$2,$F$1:$EK$1,0)+3,,1)),""),"")</f>
        <v/>
      </c>
      <c r="FN47" t="str" cm="1">
        <f t="array" aca="1" ref="FN47" ca="1">IF(ISNUMBER(EE$4),IF(ABS(INDEX($F$4:$EK$109,MATCH(1,($A$4:$A$109=$EO47)*($B$4:$B$109=$EP47),0),MATCH(FN$2,$F$2:$EK$2,0))-SUM(OFFSET($E47,,MATCH(FN$2,$F$1:$EK$1,0)+3,,1)))&gt;0,INDEX($F$4:$EK$109,MATCH(1,($A$4:$A$109=$EO47)*($B$4:$B$109=$EP47),0),MATCH(FN$2,$F$2:$EK$2,0))-SUM(OFFSET($E47,,MATCH(FN$2,$F$1:$EK$1,0)+3,,1)),""),"")</f>
        <v/>
      </c>
      <c r="FO47" t="str" cm="1">
        <f t="array" aca="1" ref="FO47" ca="1">IF(ISNUMBER(EF$4),IF(ABS(INDEX($F$4:$EK$109,MATCH(1,($A$4:$A$109=$EO47)*($B$4:$B$109=$EP47),0),MATCH(FO$2,$F$2:$EK$2,0))-SUM(OFFSET($E47,,MATCH(FO$2,$F$1:$EK$1,0)+3,,1)))&gt;0,INDEX($F$4:$EK$109,MATCH(1,($A$4:$A$109=$EO47)*($B$4:$B$109=$EP47),0),MATCH(FO$2,$F$2:$EK$2,0))-SUM(OFFSET($E47,,MATCH(FO$2,$F$1:$EK$1,0)+3,,1)),""),"")</f>
        <v/>
      </c>
      <c r="FP47" t="str" cm="1">
        <f t="array" aca="1" ref="FP47" ca="1">IF(ISNUMBER(EG$4),IF(ABS(INDEX($F$4:$EK$109,MATCH(1,($A$4:$A$109=$EO47)*($B$4:$B$109=$EP47),0),MATCH(FP$2,$F$2:$EK$2,0))-SUM(OFFSET($E47,,MATCH(FP$2,$F$1:$EK$1,0)+3,,1)))&gt;0,INDEX($F$4:$EK$109,MATCH(1,($A$4:$A$109=$EO47)*($B$4:$B$109=$EP47),0),MATCH(FP$2,$F$2:$EK$2,0))-SUM(OFFSET($E47,,MATCH(FP$2,$F$1:$EK$1,0)+3,,1)),""),"")</f>
        <v/>
      </c>
      <c r="FQ47" t="str" cm="1">
        <f t="array" aca="1" ref="FQ47" ca="1">IF(ISNUMBER(EH$4),IF(ABS(INDEX($F$4:$EK$109,MATCH(1,($A$4:$A$109=$EO47)*($B$4:$B$109=$EP47),0),MATCH(FQ$2,$F$2:$EK$2,0))-SUM(OFFSET($E47,,MATCH(FQ$2,$F$1:$EK$1,0)+3,,1)))&gt;0,INDEX($F$4:$EK$109,MATCH(1,($A$4:$A$109=$EO47)*($B$4:$B$109=$EP47),0),MATCH(FQ$2,$F$2:$EK$2,0))-SUM(OFFSET($E47,,MATCH(FQ$2,$F$1:$EK$1,0)+3,,1)),""),"")</f>
        <v/>
      </c>
      <c r="FR47" t="str" cm="1">
        <f t="array" aca="1" ref="FR47" ca="1">IF(ISNUMBER(EI$4),IF(ABS(INDEX($F$4:$EK$109,MATCH(1,($A$4:$A$109=$EO47)*($B$4:$B$109=$EP47),0),MATCH(FR$2,$F$2:$EK$2,0))-SUM(OFFSET($E47,,MATCH(FR$2,$F$1:$EK$1,0)+3,,1)))&gt;0,INDEX($F$4:$EK$109,MATCH(1,($A$4:$A$109=$EO47)*($B$4:$B$109=$EP47),0),MATCH(FR$2,$F$2:$EK$2,0))-SUM(OFFSET($E47,,MATCH(FR$2,$F$1:$EK$1,0)+3,,1)),""),"")</f>
        <v/>
      </c>
      <c r="FS47" t="str" cm="1">
        <f t="array" aca="1" ref="FS47" ca="1">IF(ISNUMBER(EJ$4),IF(ABS(INDEX($F$4:$EK$109,MATCH(1,($A$4:$A$109=$EO47)*($B$4:$B$109=$EP47),0),MATCH(FS$2,$F$2:$EK$2,0))-SUM(OFFSET($E47,,MATCH(FS$2,$F$1:$EK$1,0)+3,,1)))&gt;0,INDEX($F$4:$EK$109,MATCH(1,($A$4:$A$109=$EO47)*($B$4:$B$109=$EP47),0),MATCH(FS$2,$F$2:$EK$2,0))-SUM(OFFSET($E47,,MATCH(FS$2,$F$1:$EK$1,0)+3,,1)),""),"")</f>
        <v/>
      </c>
      <c r="FT47" t="str" cm="1">
        <f t="array" aca="1" ref="FT47" ca="1">IF(ISNUMBER(EK$4),IF(ABS(INDEX($F$4:$EK$109,MATCH(1,($A$4:$A$109=$EO47)*($B$4:$B$109=$EP47),0),MATCH(FT$2,$F$2:$EK$2,0))-SUM(OFFSET($E47,,MATCH(FT$2,$F$1:$EK$1,0)+3,,1)))&gt;0,INDEX($F$4:$EK$109,MATCH(1,($A$4:$A$109=$EO47)*($B$4:$B$109=$EP47),0),MATCH(FT$2,$F$2:$EK$2,0))-SUM(OFFSET($E47,,MATCH(FT$2,$F$1:$EK$1,0)+3,,1)),""),"")</f>
        <v/>
      </c>
    </row>
    <row r="48" spans="1:176" x14ac:dyDescent="0.25">
      <c r="A48" t="s">
        <v>157</v>
      </c>
      <c r="B48" t="s">
        <v>171</v>
      </c>
      <c r="EO48" t="str">
        <f t="shared" si="8"/>
        <v>bs</v>
      </c>
      <c r="EP48" t="str">
        <f t="shared" si="7"/>
        <v>totalNonCurrentAssets</v>
      </c>
      <c r="ET48" t="str" cm="1">
        <f t="array" aca="1" ref="ET48" ca="1">IF(ISNUMBER(DK$4),IF(ABS(INDEX($F$4:$EK$109,MATCH(1,($A$4:$A$109=$EO48)*($B$4:$B$109=$EP48),0),MATCH(ET$2,$F$2:$EK$2,0))-SUM(OFFSET($E48,,MATCH(ET$2,$F$1:$EK$1,0)+3,,1)))&gt;0,INDEX($F$4:$EK$109,MATCH(1,($A$4:$A$109=$EO48)*($B$4:$B$109=$EP48),0),MATCH(ET$2,$F$2:$EK$2,0))-SUM(OFFSET($E48,,MATCH(ET$2,$F$1:$EK$1,0)+3,,1)),""),"")</f>
        <v/>
      </c>
      <c r="EU48" t="str" cm="1">
        <f t="array" aca="1" ref="EU48" ca="1">IF(ISNUMBER(DL$4),IF(ABS(INDEX($F$4:$EK$109,MATCH(1,($A$4:$A$109=$EO48)*($B$4:$B$109=$EP48),0),MATCH(EU$2,$F$2:$EK$2,0))-SUM(OFFSET($E48,,MATCH(EU$2,$F$1:$EK$1,0)+3,,1)))&gt;0,INDEX($F$4:$EK$109,MATCH(1,($A$4:$A$109=$EO48)*($B$4:$B$109=$EP48),0),MATCH(EU$2,$F$2:$EK$2,0))-SUM(OFFSET($E48,,MATCH(EU$2,$F$1:$EK$1,0)+3,,1)),""),"")</f>
        <v/>
      </c>
      <c r="EV48" t="str" cm="1">
        <f t="array" aca="1" ref="EV48" ca="1">IF(ISNUMBER(DM$4),IF(ABS(INDEX($F$4:$EK$109,MATCH(1,($A$4:$A$109=$EO48)*($B$4:$B$109=$EP48),0),MATCH(EV$2,$F$2:$EK$2,0))-SUM(OFFSET($E48,,MATCH(EV$2,$F$1:$EK$1,0)+3,,1)))&gt;0,INDEX($F$4:$EK$109,MATCH(1,($A$4:$A$109=$EO48)*($B$4:$B$109=$EP48),0),MATCH(EV$2,$F$2:$EK$2,0))-SUM(OFFSET($E48,,MATCH(EV$2,$F$1:$EK$1,0)+3,,1)),""),"")</f>
        <v/>
      </c>
      <c r="EW48" t="str" cm="1">
        <f t="array" aca="1" ref="EW48" ca="1">IF(ISNUMBER(DN$4),IF(ABS(INDEX($F$4:$EK$109,MATCH(1,($A$4:$A$109=$EO48)*($B$4:$B$109=$EP48),0),MATCH(EW$2,$F$2:$EK$2,0))-SUM(OFFSET($E48,,MATCH(EW$2,$F$1:$EK$1,0)+3,,1)))&gt;0,INDEX($F$4:$EK$109,MATCH(1,($A$4:$A$109=$EO48)*($B$4:$B$109=$EP48),0),MATCH(EW$2,$F$2:$EK$2,0))-SUM(OFFSET($E48,,MATCH(EW$2,$F$1:$EK$1,0)+3,,1)),""),"")</f>
        <v/>
      </c>
      <c r="EX48" t="str" cm="1">
        <f t="array" aca="1" ref="EX48" ca="1">IF(ISNUMBER(DO$4),IF(ABS(INDEX($F$4:$EK$109,MATCH(1,($A$4:$A$109=$EO48)*($B$4:$B$109=$EP48),0),MATCH(EX$2,$F$2:$EK$2,0))-SUM(OFFSET($E48,,MATCH(EX$2,$F$1:$EK$1,0)+3,,1)))&gt;0,INDEX($F$4:$EK$109,MATCH(1,($A$4:$A$109=$EO48)*($B$4:$B$109=$EP48),0),MATCH(EX$2,$F$2:$EK$2,0))-SUM(OFFSET($E48,,MATCH(EX$2,$F$1:$EK$1,0)+3,,1)),""),"")</f>
        <v/>
      </c>
      <c r="EY48" t="str" cm="1">
        <f t="array" aca="1" ref="EY48" ca="1">IF(ISNUMBER(DP$4),IF(ABS(INDEX($F$4:$EK$109,MATCH(1,($A$4:$A$109=$EO48)*($B$4:$B$109=$EP48),0),MATCH(EY$2,$F$2:$EK$2,0))-SUM(OFFSET($E48,,MATCH(EY$2,$F$1:$EK$1,0)+3,,1)))&gt;0,INDEX($F$4:$EK$109,MATCH(1,($A$4:$A$109=$EO48)*($B$4:$B$109=$EP48),0),MATCH(EY$2,$F$2:$EK$2,0))-SUM(OFFSET($E48,,MATCH(EY$2,$F$1:$EK$1,0)+3,,1)),""),"")</f>
        <v/>
      </c>
      <c r="EZ48" t="str" cm="1">
        <f t="array" aca="1" ref="EZ48" ca="1">IF(ISNUMBER(DQ$4),IF(ABS(INDEX($F$4:$EK$109,MATCH(1,($A$4:$A$109=$EO48)*($B$4:$B$109=$EP48),0),MATCH(EZ$2,$F$2:$EK$2,0))-SUM(OFFSET($E48,,MATCH(EZ$2,$F$1:$EK$1,0)+3,,1)))&gt;0,INDEX($F$4:$EK$109,MATCH(1,($A$4:$A$109=$EO48)*($B$4:$B$109=$EP48),0),MATCH(EZ$2,$F$2:$EK$2,0))-SUM(OFFSET($E48,,MATCH(EZ$2,$F$1:$EK$1,0)+3,,1)),""),"")</f>
        <v/>
      </c>
      <c r="FA48" t="str" cm="1">
        <f t="array" aca="1" ref="FA48" ca="1">IF(ISNUMBER(DR$4),IF(ABS(INDEX($F$4:$EK$109,MATCH(1,($A$4:$A$109=$EO48)*($B$4:$B$109=$EP48),0),MATCH(FA$2,$F$2:$EK$2,0))-SUM(OFFSET($E48,,MATCH(FA$2,$F$1:$EK$1,0)+3,,1)))&gt;0,INDEX($F$4:$EK$109,MATCH(1,($A$4:$A$109=$EO48)*($B$4:$B$109=$EP48),0),MATCH(FA$2,$F$2:$EK$2,0))-SUM(OFFSET($E48,,MATCH(FA$2,$F$1:$EK$1,0)+3,,1)),""),"")</f>
        <v/>
      </c>
      <c r="FB48" t="str" cm="1">
        <f t="array" aca="1" ref="FB48" ca="1">IF(ISNUMBER(DS$4),IF(ABS(INDEX($F$4:$EK$109,MATCH(1,($A$4:$A$109=$EO48)*($B$4:$B$109=$EP48),0),MATCH(FB$2,$F$2:$EK$2,0))-SUM(OFFSET($E48,,MATCH(FB$2,$F$1:$EK$1,0)+3,,1)))&gt;0,INDEX($F$4:$EK$109,MATCH(1,($A$4:$A$109=$EO48)*($B$4:$B$109=$EP48),0),MATCH(FB$2,$F$2:$EK$2,0))-SUM(OFFSET($E48,,MATCH(FB$2,$F$1:$EK$1,0)+3,,1)),""),"")</f>
        <v/>
      </c>
      <c r="FC48" t="str" cm="1">
        <f t="array" aca="1" ref="FC48" ca="1">IF(ISNUMBER(DT$4),IF(ABS(INDEX($F$4:$EK$109,MATCH(1,($A$4:$A$109=$EO48)*($B$4:$B$109=$EP48),0),MATCH(FC$2,$F$2:$EK$2,0))-SUM(OFFSET($E48,,MATCH(FC$2,$F$1:$EK$1,0)+3,,1)))&gt;0,INDEX($F$4:$EK$109,MATCH(1,($A$4:$A$109=$EO48)*($B$4:$B$109=$EP48),0),MATCH(FC$2,$F$2:$EK$2,0))-SUM(OFFSET($E48,,MATCH(FC$2,$F$1:$EK$1,0)+3,,1)),""),"")</f>
        <v/>
      </c>
      <c r="FD48" t="str" cm="1">
        <f t="array" aca="1" ref="FD48" ca="1">IF(ISNUMBER(DU$4),IF(ABS(INDEX($F$4:$EK$109,MATCH(1,($A$4:$A$109=$EO48)*($B$4:$B$109=$EP48),0),MATCH(FD$2,$F$2:$EK$2,0))-SUM(OFFSET($E48,,MATCH(FD$2,$F$1:$EK$1,0)+3,,1)))&gt;0,INDEX($F$4:$EK$109,MATCH(1,($A$4:$A$109=$EO48)*($B$4:$B$109=$EP48),0),MATCH(FD$2,$F$2:$EK$2,0))-SUM(OFFSET($E48,,MATCH(FD$2,$F$1:$EK$1,0)+3,,1)),""),"")</f>
        <v/>
      </c>
      <c r="FE48" t="str" cm="1">
        <f t="array" aca="1" ref="FE48" ca="1">IF(ISNUMBER(DV$4),IF(ABS(INDEX($F$4:$EK$109,MATCH(1,($A$4:$A$109=$EO48)*($B$4:$B$109=$EP48),0),MATCH(FE$2,$F$2:$EK$2,0))-SUM(OFFSET($E48,,MATCH(FE$2,$F$1:$EK$1,0)+3,,1)))&gt;0,INDEX($F$4:$EK$109,MATCH(1,($A$4:$A$109=$EO48)*($B$4:$B$109=$EP48),0),MATCH(FE$2,$F$2:$EK$2,0))-SUM(OFFSET($E48,,MATCH(FE$2,$F$1:$EK$1,0)+3,,1)),""),"")</f>
        <v/>
      </c>
      <c r="FF48" t="str" cm="1">
        <f t="array" aca="1" ref="FF48" ca="1">IF(ISNUMBER(DW$4),IF(ABS(INDEX($F$4:$EK$109,MATCH(1,($A$4:$A$109=$EO48)*($B$4:$B$109=$EP48),0),MATCH(FF$2,$F$2:$EK$2,0))-SUM(OFFSET($E48,,MATCH(FF$2,$F$1:$EK$1,0)+3,,1)))&gt;0,INDEX($F$4:$EK$109,MATCH(1,($A$4:$A$109=$EO48)*($B$4:$B$109=$EP48),0),MATCH(FF$2,$F$2:$EK$2,0))-SUM(OFFSET($E48,,MATCH(FF$2,$F$1:$EK$1,0)+3,,1)),""),"")</f>
        <v/>
      </c>
      <c r="FG48" t="str" cm="1">
        <f t="array" aca="1" ref="FG48" ca="1">IF(ISNUMBER(DX$4),IF(ABS(INDEX($F$4:$EK$109,MATCH(1,($A$4:$A$109=$EO48)*($B$4:$B$109=$EP48),0),MATCH(FG$2,$F$2:$EK$2,0))-SUM(OFFSET($E48,,MATCH(FG$2,$F$1:$EK$1,0)+3,,1)))&gt;0,INDEX($F$4:$EK$109,MATCH(1,($A$4:$A$109=$EO48)*($B$4:$B$109=$EP48),0),MATCH(FG$2,$F$2:$EK$2,0))-SUM(OFFSET($E48,,MATCH(FG$2,$F$1:$EK$1,0)+3,,1)),""),"")</f>
        <v/>
      </c>
      <c r="FH48" t="str" cm="1">
        <f t="array" aca="1" ref="FH48" ca="1">IF(ISNUMBER(DY$4),IF(ABS(INDEX($F$4:$EK$109,MATCH(1,($A$4:$A$109=$EO48)*($B$4:$B$109=$EP48),0),MATCH(FH$2,$F$2:$EK$2,0))-SUM(OFFSET($E48,,MATCH(FH$2,$F$1:$EK$1,0)+3,,1)))&gt;0,INDEX($F$4:$EK$109,MATCH(1,($A$4:$A$109=$EO48)*($B$4:$B$109=$EP48),0),MATCH(FH$2,$F$2:$EK$2,0))-SUM(OFFSET($E48,,MATCH(FH$2,$F$1:$EK$1,0)+3,,1)),""),"")</f>
        <v/>
      </c>
      <c r="FI48" t="str" cm="1">
        <f t="array" aca="1" ref="FI48" ca="1">IF(ISNUMBER(DZ$4),IF(ABS(INDEX($F$4:$EK$109,MATCH(1,($A$4:$A$109=$EO48)*($B$4:$B$109=$EP48),0),MATCH(FI$2,$F$2:$EK$2,0))-SUM(OFFSET($E48,,MATCH(FI$2,$F$1:$EK$1,0)+3,,1)))&gt;0,INDEX($F$4:$EK$109,MATCH(1,($A$4:$A$109=$EO48)*($B$4:$B$109=$EP48),0),MATCH(FI$2,$F$2:$EK$2,0))-SUM(OFFSET($E48,,MATCH(FI$2,$F$1:$EK$1,0)+3,,1)),""),"")</f>
        <v/>
      </c>
      <c r="FJ48" t="str" cm="1">
        <f t="array" aca="1" ref="FJ48" ca="1">IF(ISNUMBER(EA$4),IF(ABS(INDEX($F$4:$EK$109,MATCH(1,($A$4:$A$109=$EO48)*($B$4:$B$109=$EP48),0),MATCH(FJ$2,$F$2:$EK$2,0))-SUM(OFFSET($E48,,MATCH(FJ$2,$F$1:$EK$1,0)+3,,1)))&gt;0,INDEX($F$4:$EK$109,MATCH(1,($A$4:$A$109=$EO48)*($B$4:$B$109=$EP48),0),MATCH(FJ$2,$F$2:$EK$2,0))-SUM(OFFSET($E48,,MATCH(FJ$2,$F$1:$EK$1,0)+3,,1)),""),"")</f>
        <v/>
      </c>
      <c r="FK48" t="str" cm="1">
        <f t="array" aca="1" ref="FK48" ca="1">IF(ISNUMBER(EB$4),IF(ABS(INDEX($F$4:$EK$109,MATCH(1,($A$4:$A$109=$EO48)*($B$4:$B$109=$EP48),0),MATCH(FK$2,$F$2:$EK$2,0))-SUM(OFFSET($E48,,MATCH(FK$2,$F$1:$EK$1,0)+3,,1)))&gt;0,INDEX($F$4:$EK$109,MATCH(1,($A$4:$A$109=$EO48)*($B$4:$B$109=$EP48),0),MATCH(FK$2,$F$2:$EK$2,0))-SUM(OFFSET($E48,,MATCH(FK$2,$F$1:$EK$1,0)+3,,1)),""),"")</f>
        <v/>
      </c>
      <c r="FL48" t="str" cm="1">
        <f t="array" aca="1" ref="FL48" ca="1">IF(ISNUMBER(EC$4),IF(ABS(INDEX($F$4:$EK$109,MATCH(1,($A$4:$A$109=$EO48)*($B$4:$B$109=$EP48),0),MATCH(FL$2,$F$2:$EK$2,0))-SUM(OFFSET($E48,,MATCH(FL$2,$F$1:$EK$1,0)+3,,1)))&gt;0,INDEX($F$4:$EK$109,MATCH(1,($A$4:$A$109=$EO48)*($B$4:$B$109=$EP48),0),MATCH(FL$2,$F$2:$EK$2,0))-SUM(OFFSET($E48,,MATCH(FL$2,$F$1:$EK$1,0)+3,,1)),""),"")</f>
        <v/>
      </c>
      <c r="FM48" t="str" cm="1">
        <f t="array" aca="1" ref="FM48" ca="1">IF(ISNUMBER(ED$4),IF(ABS(INDEX($F$4:$EK$109,MATCH(1,($A$4:$A$109=$EO48)*($B$4:$B$109=$EP48),0),MATCH(FM$2,$F$2:$EK$2,0))-SUM(OFFSET($E48,,MATCH(FM$2,$F$1:$EK$1,0)+3,,1)))&gt;0,INDEX($F$4:$EK$109,MATCH(1,($A$4:$A$109=$EO48)*($B$4:$B$109=$EP48),0),MATCH(FM$2,$F$2:$EK$2,0))-SUM(OFFSET($E48,,MATCH(FM$2,$F$1:$EK$1,0)+3,,1)),""),"")</f>
        <v/>
      </c>
      <c r="FN48" t="str" cm="1">
        <f t="array" aca="1" ref="FN48" ca="1">IF(ISNUMBER(EE$4),IF(ABS(INDEX($F$4:$EK$109,MATCH(1,($A$4:$A$109=$EO48)*($B$4:$B$109=$EP48),0),MATCH(FN$2,$F$2:$EK$2,0))-SUM(OFFSET($E48,,MATCH(FN$2,$F$1:$EK$1,0)+3,,1)))&gt;0,INDEX($F$4:$EK$109,MATCH(1,($A$4:$A$109=$EO48)*($B$4:$B$109=$EP48),0),MATCH(FN$2,$F$2:$EK$2,0))-SUM(OFFSET($E48,,MATCH(FN$2,$F$1:$EK$1,0)+3,,1)),""),"")</f>
        <v/>
      </c>
      <c r="FO48" t="str" cm="1">
        <f t="array" aca="1" ref="FO48" ca="1">IF(ISNUMBER(EF$4),IF(ABS(INDEX($F$4:$EK$109,MATCH(1,($A$4:$A$109=$EO48)*($B$4:$B$109=$EP48),0),MATCH(FO$2,$F$2:$EK$2,0))-SUM(OFFSET($E48,,MATCH(FO$2,$F$1:$EK$1,0)+3,,1)))&gt;0,INDEX($F$4:$EK$109,MATCH(1,($A$4:$A$109=$EO48)*($B$4:$B$109=$EP48),0),MATCH(FO$2,$F$2:$EK$2,0))-SUM(OFFSET($E48,,MATCH(FO$2,$F$1:$EK$1,0)+3,,1)),""),"")</f>
        <v/>
      </c>
      <c r="FP48" t="str" cm="1">
        <f t="array" aca="1" ref="FP48" ca="1">IF(ISNUMBER(EG$4),IF(ABS(INDEX($F$4:$EK$109,MATCH(1,($A$4:$A$109=$EO48)*($B$4:$B$109=$EP48),0),MATCH(FP$2,$F$2:$EK$2,0))-SUM(OFFSET($E48,,MATCH(FP$2,$F$1:$EK$1,0)+3,,1)))&gt;0,INDEX($F$4:$EK$109,MATCH(1,($A$4:$A$109=$EO48)*($B$4:$B$109=$EP48),0),MATCH(FP$2,$F$2:$EK$2,0))-SUM(OFFSET($E48,,MATCH(FP$2,$F$1:$EK$1,0)+3,,1)),""),"")</f>
        <v/>
      </c>
      <c r="FQ48" t="str" cm="1">
        <f t="array" aca="1" ref="FQ48" ca="1">IF(ISNUMBER(EH$4),IF(ABS(INDEX($F$4:$EK$109,MATCH(1,($A$4:$A$109=$EO48)*($B$4:$B$109=$EP48),0),MATCH(FQ$2,$F$2:$EK$2,0))-SUM(OFFSET($E48,,MATCH(FQ$2,$F$1:$EK$1,0)+3,,1)))&gt;0,INDEX($F$4:$EK$109,MATCH(1,($A$4:$A$109=$EO48)*($B$4:$B$109=$EP48),0),MATCH(FQ$2,$F$2:$EK$2,0))-SUM(OFFSET($E48,,MATCH(FQ$2,$F$1:$EK$1,0)+3,,1)),""),"")</f>
        <v/>
      </c>
      <c r="FR48" t="str" cm="1">
        <f t="array" aca="1" ref="FR48" ca="1">IF(ISNUMBER(EI$4),IF(ABS(INDEX($F$4:$EK$109,MATCH(1,($A$4:$A$109=$EO48)*($B$4:$B$109=$EP48),0),MATCH(FR$2,$F$2:$EK$2,0))-SUM(OFFSET($E48,,MATCH(FR$2,$F$1:$EK$1,0)+3,,1)))&gt;0,INDEX($F$4:$EK$109,MATCH(1,($A$4:$A$109=$EO48)*($B$4:$B$109=$EP48),0),MATCH(FR$2,$F$2:$EK$2,0))-SUM(OFFSET($E48,,MATCH(FR$2,$F$1:$EK$1,0)+3,,1)),""),"")</f>
        <v/>
      </c>
      <c r="FS48" t="str" cm="1">
        <f t="array" aca="1" ref="FS48" ca="1">IF(ISNUMBER(EJ$4),IF(ABS(INDEX($F$4:$EK$109,MATCH(1,($A$4:$A$109=$EO48)*($B$4:$B$109=$EP48),0),MATCH(FS$2,$F$2:$EK$2,0))-SUM(OFFSET($E48,,MATCH(FS$2,$F$1:$EK$1,0)+3,,1)))&gt;0,INDEX($F$4:$EK$109,MATCH(1,($A$4:$A$109=$EO48)*($B$4:$B$109=$EP48),0),MATCH(FS$2,$F$2:$EK$2,0))-SUM(OFFSET($E48,,MATCH(FS$2,$F$1:$EK$1,0)+3,,1)),""),"")</f>
        <v/>
      </c>
      <c r="FT48" t="str" cm="1">
        <f t="array" aca="1" ref="FT48" ca="1">IF(ISNUMBER(EK$4),IF(ABS(INDEX($F$4:$EK$109,MATCH(1,($A$4:$A$109=$EO48)*($B$4:$B$109=$EP48),0),MATCH(FT$2,$F$2:$EK$2,0))-SUM(OFFSET($E48,,MATCH(FT$2,$F$1:$EK$1,0)+3,,1)))&gt;0,INDEX($F$4:$EK$109,MATCH(1,($A$4:$A$109=$EO48)*($B$4:$B$109=$EP48),0),MATCH(FT$2,$F$2:$EK$2,0))-SUM(OFFSET($E48,,MATCH(FT$2,$F$1:$EK$1,0)+3,,1)),""),"")</f>
        <v/>
      </c>
    </row>
    <row r="49" spans="1:176" x14ac:dyDescent="0.25">
      <c r="A49" t="s">
        <v>157</v>
      </c>
      <c r="B49" t="s">
        <v>172</v>
      </c>
      <c r="EO49" t="str">
        <f t="shared" si="8"/>
        <v>bs</v>
      </c>
      <c r="EP49" t="str">
        <f t="shared" si="7"/>
        <v>otherAssets</v>
      </c>
      <c r="ET49" t="str" cm="1">
        <f t="array" aca="1" ref="ET49" ca="1">IF(ISNUMBER(DK$4),IF(ABS(INDEX($F$4:$EK$109,MATCH(1,($A$4:$A$109=$EO49)*($B$4:$B$109=$EP49),0),MATCH(ET$2,$F$2:$EK$2,0))-SUM(OFFSET($E49,,MATCH(ET$2,$F$1:$EK$1,0)+3,,1)))&gt;0,INDEX($F$4:$EK$109,MATCH(1,($A$4:$A$109=$EO49)*($B$4:$B$109=$EP49),0),MATCH(ET$2,$F$2:$EK$2,0))-SUM(OFFSET($E49,,MATCH(ET$2,$F$1:$EK$1,0)+3,,1)),""),"")</f>
        <v/>
      </c>
      <c r="EU49" t="str" cm="1">
        <f t="array" aca="1" ref="EU49" ca="1">IF(ISNUMBER(DL$4),IF(ABS(INDEX($F$4:$EK$109,MATCH(1,($A$4:$A$109=$EO49)*($B$4:$B$109=$EP49),0),MATCH(EU$2,$F$2:$EK$2,0))-SUM(OFFSET($E49,,MATCH(EU$2,$F$1:$EK$1,0)+3,,1)))&gt;0,INDEX($F$4:$EK$109,MATCH(1,($A$4:$A$109=$EO49)*($B$4:$B$109=$EP49),0),MATCH(EU$2,$F$2:$EK$2,0))-SUM(OFFSET($E49,,MATCH(EU$2,$F$1:$EK$1,0)+3,,1)),""),"")</f>
        <v/>
      </c>
      <c r="EV49" t="str" cm="1">
        <f t="array" aca="1" ref="EV49" ca="1">IF(ISNUMBER(DM$4),IF(ABS(INDEX($F$4:$EK$109,MATCH(1,($A$4:$A$109=$EO49)*($B$4:$B$109=$EP49),0),MATCH(EV$2,$F$2:$EK$2,0))-SUM(OFFSET($E49,,MATCH(EV$2,$F$1:$EK$1,0)+3,,1)))&gt;0,INDEX($F$4:$EK$109,MATCH(1,($A$4:$A$109=$EO49)*($B$4:$B$109=$EP49),0),MATCH(EV$2,$F$2:$EK$2,0))-SUM(OFFSET($E49,,MATCH(EV$2,$F$1:$EK$1,0)+3,,1)),""),"")</f>
        <v/>
      </c>
      <c r="EW49" t="str" cm="1">
        <f t="array" aca="1" ref="EW49" ca="1">IF(ISNUMBER(DN$4),IF(ABS(INDEX($F$4:$EK$109,MATCH(1,($A$4:$A$109=$EO49)*($B$4:$B$109=$EP49),0),MATCH(EW$2,$F$2:$EK$2,0))-SUM(OFFSET($E49,,MATCH(EW$2,$F$1:$EK$1,0)+3,,1)))&gt;0,INDEX($F$4:$EK$109,MATCH(1,($A$4:$A$109=$EO49)*($B$4:$B$109=$EP49),0),MATCH(EW$2,$F$2:$EK$2,0))-SUM(OFFSET($E49,,MATCH(EW$2,$F$1:$EK$1,0)+3,,1)),""),"")</f>
        <v/>
      </c>
      <c r="EX49" t="str" cm="1">
        <f t="array" aca="1" ref="EX49" ca="1">IF(ISNUMBER(DO$4),IF(ABS(INDEX($F$4:$EK$109,MATCH(1,($A$4:$A$109=$EO49)*($B$4:$B$109=$EP49),0),MATCH(EX$2,$F$2:$EK$2,0))-SUM(OFFSET($E49,,MATCH(EX$2,$F$1:$EK$1,0)+3,,1)))&gt;0,INDEX($F$4:$EK$109,MATCH(1,($A$4:$A$109=$EO49)*($B$4:$B$109=$EP49),0),MATCH(EX$2,$F$2:$EK$2,0))-SUM(OFFSET($E49,,MATCH(EX$2,$F$1:$EK$1,0)+3,,1)),""),"")</f>
        <v/>
      </c>
      <c r="EY49" t="str" cm="1">
        <f t="array" aca="1" ref="EY49" ca="1">IF(ISNUMBER(DP$4),IF(ABS(INDEX($F$4:$EK$109,MATCH(1,($A$4:$A$109=$EO49)*($B$4:$B$109=$EP49),0),MATCH(EY$2,$F$2:$EK$2,0))-SUM(OFFSET($E49,,MATCH(EY$2,$F$1:$EK$1,0)+3,,1)))&gt;0,INDEX($F$4:$EK$109,MATCH(1,($A$4:$A$109=$EO49)*($B$4:$B$109=$EP49),0),MATCH(EY$2,$F$2:$EK$2,0))-SUM(OFFSET($E49,,MATCH(EY$2,$F$1:$EK$1,0)+3,,1)),""),"")</f>
        <v/>
      </c>
      <c r="EZ49" t="str" cm="1">
        <f t="array" aca="1" ref="EZ49" ca="1">IF(ISNUMBER(DQ$4),IF(ABS(INDEX($F$4:$EK$109,MATCH(1,($A$4:$A$109=$EO49)*($B$4:$B$109=$EP49),0),MATCH(EZ$2,$F$2:$EK$2,0))-SUM(OFFSET($E49,,MATCH(EZ$2,$F$1:$EK$1,0)+3,,1)))&gt;0,INDEX($F$4:$EK$109,MATCH(1,($A$4:$A$109=$EO49)*($B$4:$B$109=$EP49),0),MATCH(EZ$2,$F$2:$EK$2,0))-SUM(OFFSET($E49,,MATCH(EZ$2,$F$1:$EK$1,0)+3,,1)),""),"")</f>
        <v/>
      </c>
      <c r="FA49" t="str" cm="1">
        <f t="array" aca="1" ref="FA49" ca="1">IF(ISNUMBER(DR$4),IF(ABS(INDEX($F$4:$EK$109,MATCH(1,($A$4:$A$109=$EO49)*($B$4:$B$109=$EP49),0),MATCH(FA$2,$F$2:$EK$2,0))-SUM(OFFSET($E49,,MATCH(FA$2,$F$1:$EK$1,0)+3,,1)))&gt;0,INDEX($F$4:$EK$109,MATCH(1,($A$4:$A$109=$EO49)*($B$4:$B$109=$EP49),0),MATCH(FA$2,$F$2:$EK$2,0))-SUM(OFFSET($E49,,MATCH(FA$2,$F$1:$EK$1,0)+3,,1)),""),"")</f>
        <v/>
      </c>
      <c r="FB49" t="str" cm="1">
        <f t="array" aca="1" ref="FB49" ca="1">IF(ISNUMBER(DS$4),IF(ABS(INDEX($F$4:$EK$109,MATCH(1,($A$4:$A$109=$EO49)*($B$4:$B$109=$EP49),0),MATCH(FB$2,$F$2:$EK$2,0))-SUM(OFFSET($E49,,MATCH(FB$2,$F$1:$EK$1,0)+3,,1)))&gt;0,INDEX($F$4:$EK$109,MATCH(1,($A$4:$A$109=$EO49)*($B$4:$B$109=$EP49),0),MATCH(FB$2,$F$2:$EK$2,0))-SUM(OFFSET($E49,,MATCH(FB$2,$F$1:$EK$1,0)+3,,1)),""),"")</f>
        <v/>
      </c>
      <c r="FC49" t="str" cm="1">
        <f t="array" aca="1" ref="FC49" ca="1">IF(ISNUMBER(DT$4),IF(ABS(INDEX($F$4:$EK$109,MATCH(1,($A$4:$A$109=$EO49)*($B$4:$B$109=$EP49),0),MATCH(FC$2,$F$2:$EK$2,0))-SUM(OFFSET($E49,,MATCH(FC$2,$F$1:$EK$1,0)+3,,1)))&gt;0,INDEX($F$4:$EK$109,MATCH(1,($A$4:$A$109=$EO49)*($B$4:$B$109=$EP49),0),MATCH(FC$2,$F$2:$EK$2,0))-SUM(OFFSET($E49,,MATCH(FC$2,$F$1:$EK$1,0)+3,,1)),""),"")</f>
        <v/>
      </c>
      <c r="FD49" t="str" cm="1">
        <f t="array" aca="1" ref="FD49" ca="1">IF(ISNUMBER(DU$4),IF(ABS(INDEX($F$4:$EK$109,MATCH(1,($A$4:$A$109=$EO49)*($B$4:$B$109=$EP49),0),MATCH(FD$2,$F$2:$EK$2,0))-SUM(OFFSET($E49,,MATCH(FD$2,$F$1:$EK$1,0)+3,,1)))&gt;0,INDEX($F$4:$EK$109,MATCH(1,($A$4:$A$109=$EO49)*($B$4:$B$109=$EP49),0),MATCH(FD$2,$F$2:$EK$2,0))-SUM(OFFSET($E49,,MATCH(FD$2,$F$1:$EK$1,0)+3,,1)),""),"")</f>
        <v/>
      </c>
      <c r="FE49" t="str" cm="1">
        <f t="array" aca="1" ref="FE49" ca="1">IF(ISNUMBER(DV$4),IF(ABS(INDEX($F$4:$EK$109,MATCH(1,($A$4:$A$109=$EO49)*($B$4:$B$109=$EP49),0),MATCH(FE$2,$F$2:$EK$2,0))-SUM(OFFSET($E49,,MATCH(FE$2,$F$1:$EK$1,0)+3,,1)))&gt;0,INDEX($F$4:$EK$109,MATCH(1,($A$4:$A$109=$EO49)*($B$4:$B$109=$EP49),0),MATCH(FE$2,$F$2:$EK$2,0))-SUM(OFFSET($E49,,MATCH(FE$2,$F$1:$EK$1,0)+3,,1)),""),"")</f>
        <v/>
      </c>
      <c r="FF49" t="str" cm="1">
        <f t="array" aca="1" ref="FF49" ca="1">IF(ISNUMBER(DW$4),IF(ABS(INDEX($F$4:$EK$109,MATCH(1,($A$4:$A$109=$EO49)*($B$4:$B$109=$EP49),0),MATCH(FF$2,$F$2:$EK$2,0))-SUM(OFFSET($E49,,MATCH(FF$2,$F$1:$EK$1,0)+3,,1)))&gt;0,INDEX($F$4:$EK$109,MATCH(1,($A$4:$A$109=$EO49)*($B$4:$B$109=$EP49),0),MATCH(FF$2,$F$2:$EK$2,0))-SUM(OFFSET($E49,,MATCH(FF$2,$F$1:$EK$1,0)+3,,1)),""),"")</f>
        <v/>
      </c>
      <c r="FG49" t="str" cm="1">
        <f t="array" aca="1" ref="FG49" ca="1">IF(ISNUMBER(DX$4),IF(ABS(INDEX($F$4:$EK$109,MATCH(1,($A$4:$A$109=$EO49)*($B$4:$B$109=$EP49),0),MATCH(FG$2,$F$2:$EK$2,0))-SUM(OFFSET($E49,,MATCH(FG$2,$F$1:$EK$1,0)+3,,1)))&gt;0,INDEX($F$4:$EK$109,MATCH(1,($A$4:$A$109=$EO49)*($B$4:$B$109=$EP49),0),MATCH(FG$2,$F$2:$EK$2,0))-SUM(OFFSET($E49,,MATCH(FG$2,$F$1:$EK$1,0)+3,,1)),""),"")</f>
        <v/>
      </c>
      <c r="FH49" t="str" cm="1">
        <f t="array" aca="1" ref="FH49" ca="1">IF(ISNUMBER(DY$4),IF(ABS(INDEX($F$4:$EK$109,MATCH(1,($A$4:$A$109=$EO49)*($B$4:$B$109=$EP49),0),MATCH(FH$2,$F$2:$EK$2,0))-SUM(OFFSET($E49,,MATCH(FH$2,$F$1:$EK$1,0)+3,,1)))&gt;0,INDEX($F$4:$EK$109,MATCH(1,($A$4:$A$109=$EO49)*($B$4:$B$109=$EP49),0),MATCH(FH$2,$F$2:$EK$2,0))-SUM(OFFSET($E49,,MATCH(FH$2,$F$1:$EK$1,0)+3,,1)),""),"")</f>
        <v/>
      </c>
      <c r="FI49" t="str" cm="1">
        <f t="array" aca="1" ref="FI49" ca="1">IF(ISNUMBER(DZ$4),IF(ABS(INDEX($F$4:$EK$109,MATCH(1,($A$4:$A$109=$EO49)*($B$4:$B$109=$EP49),0),MATCH(FI$2,$F$2:$EK$2,0))-SUM(OFFSET($E49,,MATCH(FI$2,$F$1:$EK$1,0)+3,,1)))&gt;0,INDEX($F$4:$EK$109,MATCH(1,($A$4:$A$109=$EO49)*($B$4:$B$109=$EP49),0),MATCH(FI$2,$F$2:$EK$2,0))-SUM(OFFSET($E49,,MATCH(FI$2,$F$1:$EK$1,0)+3,,1)),""),"")</f>
        <v/>
      </c>
      <c r="FJ49" t="str" cm="1">
        <f t="array" aca="1" ref="FJ49" ca="1">IF(ISNUMBER(EA$4),IF(ABS(INDEX($F$4:$EK$109,MATCH(1,($A$4:$A$109=$EO49)*($B$4:$B$109=$EP49),0),MATCH(FJ$2,$F$2:$EK$2,0))-SUM(OFFSET($E49,,MATCH(FJ$2,$F$1:$EK$1,0)+3,,1)))&gt;0,INDEX($F$4:$EK$109,MATCH(1,($A$4:$A$109=$EO49)*($B$4:$B$109=$EP49),0),MATCH(FJ$2,$F$2:$EK$2,0))-SUM(OFFSET($E49,,MATCH(FJ$2,$F$1:$EK$1,0)+3,,1)),""),"")</f>
        <v/>
      </c>
      <c r="FK49" t="str" cm="1">
        <f t="array" aca="1" ref="FK49" ca="1">IF(ISNUMBER(EB$4),IF(ABS(INDEX($F$4:$EK$109,MATCH(1,($A$4:$A$109=$EO49)*($B$4:$B$109=$EP49),0),MATCH(FK$2,$F$2:$EK$2,0))-SUM(OFFSET($E49,,MATCH(FK$2,$F$1:$EK$1,0)+3,,1)))&gt;0,INDEX($F$4:$EK$109,MATCH(1,($A$4:$A$109=$EO49)*($B$4:$B$109=$EP49),0),MATCH(FK$2,$F$2:$EK$2,0))-SUM(OFFSET($E49,,MATCH(FK$2,$F$1:$EK$1,0)+3,,1)),""),"")</f>
        <v/>
      </c>
      <c r="FL49" t="str" cm="1">
        <f t="array" aca="1" ref="FL49" ca="1">IF(ISNUMBER(EC$4),IF(ABS(INDEX($F$4:$EK$109,MATCH(1,($A$4:$A$109=$EO49)*($B$4:$B$109=$EP49),0),MATCH(FL$2,$F$2:$EK$2,0))-SUM(OFFSET($E49,,MATCH(FL$2,$F$1:$EK$1,0)+3,,1)))&gt;0,INDEX($F$4:$EK$109,MATCH(1,($A$4:$A$109=$EO49)*($B$4:$B$109=$EP49),0),MATCH(FL$2,$F$2:$EK$2,0))-SUM(OFFSET($E49,,MATCH(FL$2,$F$1:$EK$1,0)+3,,1)),""),"")</f>
        <v/>
      </c>
      <c r="FM49" t="str" cm="1">
        <f t="array" aca="1" ref="FM49" ca="1">IF(ISNUMBER(ED$4),IF(ABS(INDEX($F$4:$EK$109,MATCH(1,($A$4:$A$109=$EO49)*($B$4:$B$109=$EP49),0),MATCH(FM$2,$F$2:$EK$2,0))-SUM(OFFSET($E49,,MATCH(FM$2,$F$1:$EK$1,0)+3,,1)))&gt;0,INDEX($F$4:$EK$109,MATCH(1,($A$4:$A$109=$EO49)*($B$4:$B$109=$EP49),0),MATCH(FM$2,$F$2:$EK$2,0))-SUM(OFFSET($E49,,MATCH(FM$2,$F$1:$EK$1,0)+3,,1)),""),"")</f>
        <v/>
      </c>
      <c r="FN49" t="str" cm="1">
        <f t="array" aca="1" ref="FN49" ca="1">IF(ISNUMBER(EE$4),IF(ABS(INDEX($F$4:$EK$109,MATCH(1,($A$4:$A$109=$EO49)*($B$4:$B$109=$EP49),0),MATCH(FN$2,$F$2:$EK$2,0))-SUM(OFFSET($E49,,MATCH(FN$2,$F$1:$EK$1,0)+3,,1)))&gt;0,INDEX($F$4:$EK$109,MATCH(1,($A$4:$A$109=$EO49)*($B$4:$B$109=$EP49),0),MATCH(FN$2,$F$2:$EK$2,0))-SUM(OFFSET($E49,,MATCH(FN$2,$F$1:$EK$1,0)+3,,1)),""),"")</f>
        <v/>
      </c>
      <c r="FO49" t="str" cm="1">
        <f t="array" aca="1" ref="FO49" ca="1">IF(ISNUMBER(EF$4),IF(ABS(INDEX($F$4:$EK$109,MATCH(1,($A$4:$A$109=$EO49)*($B$4:$B$109=$EP49),0),MATCH(FO$2,$F$2:$EK$2,0))-SUM(OFFSET($E49,,MATCH(FO$2,$F$1:$EK$1,0)+3,,1)))&gt;0,INDEX($F$4:$EK$109,MATCH(1,($A$4:$A$109=$EO49)*($B$4:$B$109=$EP49),0),MATCH(FO$2,$F$2:$EK$2,0))-SUM(OFFSET($E49,,MATCH(FO$2,$F$1:$EK$1,0)+3,,1)),""),"")</f>
        <v/>
      </c>
      <c r="FP49" t="str" cm="1">
        <f t="array" aca="1" ref="FP49" ca="1">IF(ISNUMBER(EG$4),IF(ABS(INDEX($F$4:$EK$109,MATCH(1,($A$4:$A$109=$EO49)*($B$4:$B$109=$EP49),0),MATCH(FP$2,$F$2:$EK$2,0))-SUM(OFFSET($E49,,MATCH(FP$2,$F$1:$EK$1,0)+3,,1)))&gt;0,INDEX($F$4:$EK$109,MATCH(1,($A$4:$A$109=$EO49)*($B$4:$B$109=$EP49),0),MATCH(FP$2,$F$2:$EK$2,0))-SUM(OFFSET($E49,,MATCH(FP$2,$F$1:$EK$1,0)+3,,1)),""),"")</f>
        <v/>
      </c>
      <c r="FQ49" t="str" cm="1">
        <f t="array" aca="1" ref="FQ49" ca="1">IF(ISNUMBER(EH$4),IF(ABS(INDEX($F$4:$EK$109,MATCH(1,($A$4:$A$109=$EO49)*($B$4:$B$109=$EP49),0),MATCH(FQ$2,$F$2:$EK$2,0))-SUM(OFFSET($E49,,MATCH(FQ$2,$F$1:$EK$1,0)+3,,1)))&gt;0,INDEX($F$4:$EK$109,MATCH(1,($A$4:$A$109=$EO49)*($B$4:$B$109=$EP49),0),MATCH(FQ$2,$F$2:$EK$2,0))-SUM(OFFSET($E49,,MATCH(FQ$2,$F$1:$EK$1,0)+3,,1)),""),"")</f>
        <v/>
      </c>
      <c r="FR49" t="str" cm="1">
        <f t="array" aca="1" ref="FR49" ca="1">IF(ISNUMBER(EI$4),IF(ABS(INDEX($F$4:$EK$109,MATCH(1,($A$4:$A$109=$EO49)*($B$4:$B$109=$EP49),0),MATCH(FR$2,$F$2:$EK$2,0))-SUM(OFFSET($E49,,MATCH(FR$2,$F$1:$EK$1,0)+3,,1)))&gt;0,INDEX($F$4:$EK$109,MATCH(1,($A$4:$A$109=$EO49)*($B$4:$B$109=$EP49),0),MATCH(FR$2,$F$2:$EK$2,0))-SUM(OFFSET($E49,,MATCH(FR$2,$F$1:$EK$1,0)+3,,1)),""),"")</f>
        <v/>
      </c>
      <c r="FS49" t="str" cm="1">
        <f t="array" aca="1" ref="FS49" ca="1">IF(ISNUMBER(EJ$4),IF(ABS(INDEX($F$4:$EK$109,MATCH(1,($A$4:$A$109=$EO49)*($B$4:$B$109=$EP49),0),MATCH(FS$2,$F$2:$EK$2,0))-SUM(OFFSET($E49,,MATCH(FS$2,$F$1:$EK$1,0)+3,,1)))&gt;0,INDEX($F$4:$EK$109,MATCH(1,($A$4:$A$109=$EO49)*($B$4:$B$109=$EP49),0),MATCH(FS$2,$F$2:$EK$2,0))-SUM(OFFSET($E49,,MATCH(FS$2,$F$1:$EK$1,0)+3,,1)),""),"")</f>
        <v/>
      </c>
      <c r="FT49" t="str" cm="1">
        <f t="array" aca="1" ref="FT49" ca="1">IF(ISNUMBER(EK$4),IF(ABS(INDEX($F$4:$EK$109,MATCH(1,($A$4:$A$109=$EO49)*($B$4:$B$109=$EP49),0),MATCH(FT$2,$F$2:$EK$2,0))-SUM(OFFSET($E49,,MATCH(FT$2,$F$1:$EK$1,0)+3,,1)))&gt;0,INDEX($F$4:$EK$109,MATCH(1,($A$4:$A$109=$EO49)*($B$4:$B$109=$EP49),0),MATCH(FT$2,$F$2:$EK$2,0))-SUM(OFFSET($E49,,MATCH(FT$2,$F$1:$EK$1,0)+3,,1)),""),"")</f>
        <v/>
      </c>
    </row>
    <row r="50" spans="1:176" x14ac:dyDescent="0.25">
      <c r="A50" t="s">
        <v>157</v>
      </c>
      <c r="B50" t="s">
        <v>173</v>
      </c>
      <c r="EO50" t="str">
        <f t="shared" si="8"/>
        <v>bs</v>
      </c>
      <c r="EP50" t="str">
        <f t="shared" si="7"/>
        <v>totalAssets</v>
      </c>
      <c r="ET50" t="str" cm="1">
        <f t="array" aca="1" ref="ET50" ca="1">IF(ISNUMBER(DK$4),IF(ABS(INDEX($F$4:$EK$109,MATCH(1,($A$4:$A$109=$EO50)*($B$4:$B$109=$EP50),0),MATCH(ET$2,$F$2:$EK$2,0))-SUM(OFFSET($E50,,MATCH(ET$2,$F$1:$EK$1,0)+3,,1)))&gt;0,INDEX($F$4:$EK$109,MATCH(1,($A$4:$A$109=$EO50)*($B$4:$B$109=$EP50),0),MATCH(ET$2,$F$2:$EK$2,0))-SUM(OFFSET($E50,,MATCH(ET$2,$F$1:$EK$1,0)+3,,1)),""),"")</f>
        <v/>
      </c>
      <c r="EU50" t="str" cm="1">
        <f t="array" aca="1" ref="EU50" ca="1">IF(ISNUMBER(DL$4),IF(ABS(INDEX($F$4:$EK$109,MATCH(1,($A$4:$A$109=$EO50)*($B$4:$B$109=$EP50),0),MATCH(EU$2,$F$2:$EK$2,0))-SUM(OFFSET($E50,,MATCH(EU$2,$F$1:$EK$1,0)+3,,1)))&gt;0,INDEX($F$4:$EK$109,MATCH(1,($A$4:$A$109=$EO50)*($B$4:$B$109=$EP50),0),MATCH(EU$2,$F$2:$EK$2,0))-SUM(OFFSET($E50,,MATCH(EU$2,$F$1:$EK$1,0)+3,,1)),""),"")</f>
        <v/>
      </c>
      <c r="EV50" t="str" cm="1">
        <f t="array" aca="1" ref="EV50" ca="1">IF(ISNUMBER(DM$4),IF(ABS(INDEX($F$4:$EK$109,MATCH(1,($A$4:$A$109=$EO50)*($B$4:$B$109=$EP50),0),MATCH(EV$2,$F$2:$EK$2,0))-SUM(OFFSET($E50,,MATCH(EV$2,$F$1:$EK$1,0)+3,,1)))&gt;0,INDEX($F$4:$EK$109,MATCH(1,($A$4:$A$109=$EO50)*($B$4:$B$109=$EP50),0),MATCH(EV$2,$F$2:$EK$2,0))-SUM(OFFSET($E50,,MATCH(EV$2,$F$1:$EK$1,0)+3,,1)),""),"")</f>
        <v/>
      </c>
      <c r="EW50" t="str" cm="1">
        <f t="array" aca="1" ref="EW50" ca="1">IF(ISNUMBER(DN$4),IF(ABS(INDEX($F$4:$EK$109,MATCH(1,($A$4:$A$109=$EO50)*($B$4:$B$109=$EP50),0),MATCH(EW$2,$F$2:$EK$2,0))-SUM(OFFSET($E50,,MATCH(EW$2,$F$1:$EK$1,0)+3,,1)))&gt;0,INDEX($F$4:$EK$109,MATCH(1,($A$4:$A$109=$EO50)*($B$4:$B$109=$EP50),0),MATCH(EW$2,$F$2:$EK$2,0))-SUM(OFFSET($E50,,MATCH(EW$2,$F$1:$EK$1,0)+3,,1)),""),"")</f>
        <v/>
      </c>
      <c r="EX50" t="str" cm="1">
        <f t="array" aca="1" ref="EX50" ca="1">IF(ISNUMBER(DO$4),IF(ABS(INDEX($F$4:$EK$109,MATCH(1,($A$4:$A$109=$EO50)*($B$4:$B$109=$EP50),0),MATCH(EX$2,$F$2:$EK$2,0))-SUM(OFFSET($E50,,MATCH(EX$2,$F$1:$EK$1,0)+3,,1)))&gt;0,INDEX($F$4:$EK$109,MATCH(1,($A$4:$A$109=$EO50)*($B$4:$B$109=$EP50),0),MATCH(EX$2,$F$2:$EK$2,0))-SUM(OFFSET($E50,,MATCH(EX$2,$F$1:$EK$1,0)+3,,1)),""),"")</f>
        <v/>
      </c>
      <c r="EY50" t="str" cm="1">
        <f t="array" aca="1" ref="EY50" ca="1">IF(ISNUMBER(DP$4),IF(ABS(INDEX($F$4:$EK$109,MATCH(1,($A$4:$A$109=$EO50)*($B$4:$B$109=$EP50),0),MATCH(EY$2,$F$2:$EK$2,0))-SUM(OFFSET($E50,,MATCH(EY$2,$F$1:$EK$1,0)+3,,1)))&gt;0,INDEX($F$4:$EK$109,MATCH(1,($A$4:$A$109=$EO50)*($B$4:$B$109=$EP50),0),MATCH(EY$2,$F$2:$EK$2,0))-SUM(OFFSET($E50,,MATCH(EY$2,$F$1:$EK$1,0)+3,,1)),""),"")</f>
        <v/>
      </c>
      <c r="EZ50" t="str" cm="1">
        <f t="array" aca="1" ref="EZ50" ca="1">IF(ISNUMBER(DQ$4),IF(ABS(INDEX($F$4:$EK$109,MATCH(1,($A$4:$A$109=$EO50)*($B$4:$B$109=$EP50),0),MATCH(EZ$2,$F$2:$EK$2,0))-SUM(OFFSET($E50,,MATCH(EZ$2,$F$1:$EK$1,0)+3,,1)))&gt;0,INDEX($F$4:$EK$109,MATCH(1,($A$4:$A$109=$EO50)*($B$4:$B$109=$EP50),0),MATCH(EZ$2,$F$2:$EK$2,0))-SUM(OFFSET($E50,,MATCH(EZ$2,$F$1:$EK$1,0)+3,,1)),""),"")</f>
        <v/>
      </c>
      <c r="FA50" t="str" cm="1">
        <f t="array" aca="1" ref="FA50" ca="1">IF(ISNUMBER(DR$4),IF(ABS(INDEX($F$4:$EK$109,MATCH(1,($A$4:$A$109=$EO50)*($B$4:$B$109=$EP50),0),MATCH(FA$2,$F$2:$EK$2,0))-SUM(OFFSET($E50,,MATCH(FA$2,$F$1:$EK$1,0)+3,,1)))&gt;0,INDEX($F$4:$EK$109,MATCH(1,($A$4:$A$109=$EO50)*($B$4:$B$109=$EP50),0),MATCH(FA$2,$F$2:$EK$2,0))-SUM(OFFSET($E50,,MATCH(FA$2,$F$1:$EK$1,0)+3,,1)),""),"")</f>
        <v/>
      </c>
      <c r="FB50" t="str" cm="1">
        <f t="array" aca="1" ref="FB50" ca="1">IF(ISNUMBER(DS$4),IF(ABS(INDEX($F$4:$EK$109,MATCH(1,($A$4:$A$109=$EO50)*($B$4:$B$109=$EP50),0),MATCH(FB$2,$F$2:$EK$2,0))-SUM(OFFSET($E50,,MATCH(FB$2,$F$1:$EK$1,0)+3,,1)))&gt;0,INDEX($F$4:$EK$109,MATCH(1,($A$4:$A$109=$EO50)*($B$4:$B$109=$EP50),0),MATCH(FB$2,$F$2:$EK$2,0))-SUM(OFFSET($E50,,MATCH(FB$2,$F$1:$EK$1,0)+3,,1)),""),"")</f>
        <v/>
      </c>
      <c r="FC50" t="str" cm="1">
        <f t="array" aca="1" ref="FC50" ca="1">IF(ISNUMBER(DT$4),IF(ABS(INDEX($F$4:$EK$109,MATCH(1,($A$4:$A$109=$EO50)*($B$4:$B$109=$EP50),0),MATCH(FC$2,$F$2:$EK$2,0))-SUM(OFFSET($E50,,MATCH(FC$2,$F$1:$EK$1,0)+3,,1)))&gt;0,INDEX($F$4:$EK$109,MATCH(1,($A$4:$A$109=$EO50)*($B$4:$B$109=$EP50),0),MATCH(FC$2,$F$2:$EK$2,0))-SUM(OFFSET($E50,,MATCH(FC$2,$F$1:$EK$1,0)+3,,1)),""),"")</f>
        <v/>
      </c>
      <c r="FD50" t="str" cm="1">
        <f t="array" aca="1" ref="FD50" ca="1">IF(ISNUMBER(DU$4),IF(ABS(INDEX($F$4:$EK$109,MATCH(1,($A$4:$A$109=$EO50)*($B$4:$B$109=$EP50),0),MATCH(FD$2,$F$2:$EK$2,0))-SUM(OFFSET($E50,,MATCH(FD$2,$F$1:$EK$1,0)+3,,1)))&gt;0,INDEX($F$4:$EK$109,MATCH(1,($A$4:$A$109=$EO50)*($B$4:$B$109=$EP50),0),MATCH(FD$2,$F$2:$EK$2,0))-SUM(OFFSET($E50,,MATCH(FD$2,$F$1:$EK$1,0)+3,,1)),""),"")</f>
        <v/>
      </c>
      <c r="FE50" t="str" cm="1">
        <f t="array" aca="1" ref="FE50" ca="1">IF(ISNUMBER(DV$4),IF(ABS(INDEX($F$4:$EK$109,MATCH(1,($A$4:$A$109=$EO50)*($B$4:$B$109=$EP50),0),MATCH(FE$2,$F$2:$EK$2,0))-SUM(OFFSET($E50,,MATCH(FE$2,$F$1:$EK$1,0)+3,,1)))&gt;0,INDEX($F$4:$EK$109,MATCH(1,($A$4:$A$109=$EO50)*($B$4:$B$109=$EP50),0),MATCH(FE$2,$F$2:$EK$2,0))-SUM(OFFSET($E50,,MATCH(FE$2,$F$1:$EK$1,0)+3,,1)),""),"")</f>
        <v/>
      </c>
      <c r="FF50" t="str" cm="1">
        <f t="array" aca="1" ref="FF50" ca="1">IF(ISNUMBER(DW$4),IF(ABS(INDEX($F$4:$EK$109,MATCH(1,($A$4:$A$109=$EO50)*($B$4:$B$109=$EP50),0),MATCH(FF$2,$F$2:$EK$2,0))-SUM(OFFSET($E50,,MATCH(FF$2,$F$1:$EK$1,0)+3,,1)))&gt;0,INDEX($F$4:$EK$109,MATCH(1,($A$4:$A$109=$EO50)*($B$4:$B$109=$EP50),0),MATCH(FF$2,$F$2:$EK$2,0))-SUM(OFFSET($E50,,MATCH(FF$2,$F$1:$EK$1,0)+3,,1)),""),"")</f>
        <v/>
      </c>
      <c r="FG50" t="str" cm="1">
        <f t="array" aca="1" ref="FG50" ca="1">IF(ISNUMBER(DX$4),IF(ABS(INDEX($F$4:$EK$109,MATCH(1,($A$4:$A$109=$EO50)*($B$4:$B$109=$EP50),0),MATCH(FG$2,$F$2:$EK$2,0))-SUM(OFFSET($E50,,MATCH(FG$2,$F$1:$EK$1,0)+3,,1)))&gt;0,INDEX($F$4:$EK$109,MATCH(1,($A$4:$A$109=$EO50)*($B$4:$B$109=$EP50),0),MATCH(FG$2,$F$2:$EK$2,0))-SUM(OFFSET($E50,,MATCH(FG$2,$F$1:$EK$1,0)+3,,1)),""),"")</f>
        <v/>
      </c>
      <c r="FH50" t="str" cm="1">
        <f t="array" aca="1" ref="FH50" ca="1">IF(ISNUMBER(DY$4),IF(ABS(INDEX($F$4:$EK$109,MATCH(1,($A$4:$A$109=$EO50)*($B$4:$B$109=$EP50),0),MATCH(FH$2,$F$2:$EK$2,0))-SUM(OFFSET($E50,,MATCH(FH$2,$F$1:$EK$1,0)+3,,1)))&gt;0,INDEX($F$4:$EK$109,MATCH(1,($A$4:$A$109=$EO50)*($B$4:$B$109=$EP50),0),MATCH(FH$2,$F$2:$EK$2,0))-SUM(OFFSET($E50,,MATCH(FH$2,$F$1:$EK$1,0)+3,,1)),""),"")</f>
        <v/>
      </c>
      <c r="FI50" t="str" cm="1">
        <f t="array" aca="1" ref="FI50" ca="1">IF(ISNUMBER(DZ$4),IF(ABS(INDEX($F$4:$EK$109,MATCH(1,($A$4:$A$109=$EO50)*($B$4:$B$109=$EP50),0),MATCH(FI$2,$F$2:$EK$2,0))-SUM(OFFSET($E50,,MATCH(FI$2,$F$1:$EK$1,0)+3,,1)))&gt;0,INDEX($F$4:$EK$109,MATCH(1,($A$4:$A$109=$EO50)*($B$4:$B$109=$EP50),0),MATCH(FI$2,$F$2:$EK$2,0))-SUM(OFFSET($E50,,MATCH(FI$2,$F$1:$EK$1,0)+3,,1)),""),"")</f>
        <v/>
      </c>
      <c r="FJ50" t="str" cm="1">
        <f t="array" aca="1" ref="FJ50" ca="1">IF(ISNUMBER(EA$4),IF(ABS(INDEX($F$4:$EK$109,MATCH(1,($A$4:$A$109=$EO50)*($B$4:$B$109=$EP50),0),MATCH(FJ$2,$F$2:$EK$2,0))-SUM(OFFSET($E50,,MATCH(FJ$2,$F$1:$EK$1,0)+3,,1)))&gt;0,INDEX($F$4:$EK$109,MATCH(1,($A$4:$A$109=$EO50)*($B$4:$B$109=$EP50),0),MATCH(FJ$2,$F$2:$EK$2,0))-SUM(OFFSET($E50,,MATCH(FJ$2,$F$1:$EK$1,0)+3,,1)),""),"")</f>
        <v/>
      </c>
      <c r="FK50" t="str" cm="1">
        <f t="array" aca="1" ref="FK50" ca="1">IF(ISNUMBER(EB$4),IF(ABS(INDEX($F$4:$EK$109,MATCH(1,($A$4:$A$109=$EO50)*($B$4:$B$109=$EP50),0),MATCH(FK$2,$F$2:$EK$2,0))-SUM(OFFSET($E50,,MATCH(FK$2,$F$1:$EK$1,0)+3,,1)))&gt;0,INDEX($F$4:$EK$109,MATCH(1,($A$4:$A$109=$EO50)*($B$4:$B$109=$EP50),0),MATCH(FK$2,$F$2:$EK$2,0))-SUM(OFFSET($E50,,MATCH(FK$2,$F$1:$EK$1,0)+3,,1)),""),"")</f>
        <v/>
      </c>
      <c r="FL50" t="str" cm="1">
        <f t="array" aca="1" ref="FL50" ca="1">IF(ISNUMBER(EC$4),IF(ABS(INDEX($F$4:$EK$109,MATCH(1,($A$4:$A$109=$EO50)*($B$4:$B$109=$EP50),0),MATCH(FL$2,$F$2:$EK$2,0))-SUM(OFFSET($E50,,MATCH(FL$2,$F$1:$EK$1,0)+3,,1)))&gt;0,INDEX($F$4:$EK$109,MATCH(1,($A$4:$A$109=$EO50)*($B$4:$B$109=$EP50),0),MATCH(FL$2,$F$2:$EK$2,0))-SUM(OFFSET($E50,,MATCH(FL$2,$F$1:$EK$1,0)+3,,1)),""),"")</f>
        <v/>
      </c>
      <c r="FM50" t="str" cm="1">
        <f t="array" aca="1" ref="FM50" ca="1">IF(ISNUMBER(ED$4),IF(ABS(INDEX($F$4:$EK$109,MATCH(1,($A$4:$A$109=$EO50)*($B$4:$B$109=$EP50),0),MATCH(FM$2,$F$2:$EK$2,0))-SUM(OFFSET($E50,,MATCH(FM$2,$F$1:$EK$1,0)+3,,1)))&gt;0,INDEX($F$4:$EK$109,MATCH(1,($A$4:$A$109=$EO50)*($B$4:$B$109=$EP50),0),MATCH(FM$2,$F$2:$EK$2,0))-SUM(OFFSET($E50,,MATCH(FM$2,$F$1:$EK$1,0)+3,,1)),""),"")</f>
        <v/>
      </c>
      <c r="FN50" t="str" cm="1">
        <f t="array" aca="1" ref="FN50" ca="1">IF(ISNUMBER(EE$4),IF(ABS(INDEX($F$4:$EK$109,MATCH(1,($A$4:$A$109=$EO50)*($B$4:$B$109=$EP50),0),MATCH(FN$2,$F$2:$EK$2,0))-SUM(OFFSET($E50,,MATCH(FN$2,$F$1:$EK$1,0)+3,,1)))&gt;0,INDEX($F$4:$EK$109,MATCH(1,($A$4:$A$109=$EO50)*($B$4:$B$109=$EP50),0),MATCH(FN$2,$F$2:$EK$2,0))-SUM(OFFSET($E50,,MATCH(FN$2,$F$1:$EK$1,0)+3,,1)),""),"")</f>
        <v/>
      </c>
      <c r="FO50" t="str" cm="1">
        <f t="array" aca="1" ref="FO50" ca="1">IF(ISNUMBER(EF$4),IF(ABS(INDEX($F$4:$EK$109,MATCH(1,($A$4:$A$109=$EO50)*($B$4:$B$109=$EP50),0),MATCH(FO$2,$F$2:$EK$2,0))-SUM(OFFSET($E50,,MATCH(FO$2,$F$1:$EK$1,0)+3,,1)))&gt;0,INDEX($F$4:$EK$109,MATCH(1,($A$4:$A$109=$EO50)*($B$4:$B$109=$EP50),0),MATCH(FO$2,$F$2:$EK$2,0))-SUM(OFFSET($E50,,MATCH(FO$2,$F$1:$EK$1,0)+3,,1)),""),"")</f>
        <v/>
      </c>
      <c r="FP50" t="str" cm="1">
        <f t="array" aca="1" ref="FP50" ca="1">IF(ISNUMBER(EG$4),IF(ABS(INDEX($F$4:$EK$109,MATCH(1,($A$4:$A$109=$EO50)*($B$4:$B$109=$EP50),0),MATCH(FP$2,$F$2:$EK$2,0))-SUM(OFFSET($E50,,MATCH(FP$2,$F$1:$EK$1,0)+3,,1)))&gt;0,INDEX($F$4:$EK$109,MATCH(1,($A$4:$A$109=$EO50)*($B$4:$B$109=$EP50),0),MATCH(FP$2,$F$2:$EK$2,0))-SUM(OFFSET($E50,,MATCH(FP$2,$F$1:$EK$1,0)+3,,1)),""),"")</f>
        <v/>
      </c>
      <c r="FQ50" t="str" cm="1">
        <f t="array" aca="1" ref="FQ50" ca="1">IF(ISNUMBER(EH$4),IF(ABS(INDEX($F$4:$EK$109,MATCH(1,($A$4:$A$109=$EO50)*($B$4:$B$109=$EP50),0),MATCH(FQ$2,$F$2:$EK$2,0))-SUM(OFFSET($E50,,MATCH(FQ$2,$F$1:$EK$1,0)+3,,1)))&gt;0,INDEX($F$4:$EK$109,MATCH(1,($A$4:$A$109=$EO50)*($B$4:$B$109=$EP50),0),MATCH(FQ$2,$F$2:$EK$2,0))-SUM(OFFSET($E50,,MATCH(FQ$2,$F$1:$EK$1,0)+3,,1)),""),"")</f>
        <v/>
      </c>
      <c r="FR50" t="str" cm="1">
        <f t="array" aca="1" ref="FR50" ca="1">IF(ISNUMBER(EI$4),IF(ABS(INDEX($F$4:$EK$109,MATCH(1,($A$4:$A$109=$EO50)*($B$4:$B$109=$EP50),0),MATCH(FR$2,$F$2:$EK$2,0))-SUM(OFFSET($E50,,MATCH(FR$2,$F$1:$EK$1,0)+3,,1)))&gt;0,INDEX($F$4:$EK$109,MATCH(1,($A$4:$A$109=$EO50)*($B$4:$B$109=$EP50),0),MATCH(FR$2,$F$2:$EK$2,0))-SUM(OFFSET($E50,,MATCH(FR$2,$F$1:$EK$1,0)+3,,1)),""),"")</f>
        <v/>
      </c>
      <c r="FS50" t="str" cm="1">
        <f t="array" aca="1" ref="FS50" ca="1">IF(ISNUMBER(EJ$4),IF(ABS(INDEX($F$4:$EK$109,MATCH(1,($A$4:$A$109=$EO50)*($B$4:$B$109=$EP50),0),MATCH(FS$2,$F$2:$EK$2,0))-SUM(OFFSET($E50,,MATCH(FS$2,$F$1:$EK$1,0)+3,,1)))&gt;0,INDEX($F$4:$EK$109,MATCH(1,($A$4:$A$109=$EO50)*($B$4:$B$109=$EP50),0),MATCH(FS$2,$F$2:$EK$2,0))-SUM(OFFSET($E50,,MATCH(FS$2,$F$1:$EK$1,0)+3,,1)),""),"")</f>
        <v/>
      </c>
      <c r="FT50" t="str" cm="1">
        <f t="array" aca="1" ref="FT50" ca="1">IF(ISNUMBER(EK$4),IF(ABS(INDEX($F$4:$EK$109,MATCH(1,($A$4:$A$109=$EO50)*($B$4:$B$109=$EP50),0),MATCH(FT$2,$F$2:$EK$2,0))-SUM(OFFSET($E50,,MATCH(FT$2,$F$1:$EK$1,0)+3,,1)))&gt;0,INDEX($F$4:$EK$109,MATCH(1,($A$4:$A$109=$EO50)*($B$4:$B$109=$EP50),0),MATCH(FT$2,$F$2:$EK$2,0))-SUM(OFFSET($E50,,MATCH(FT$2,$F$1:$EK$1,0)+3,,1)),""),"")</f>
        <v/>
      </c>
    </row>
    <row r="51" spans="1:176" x14ac:dyDescent="0.25">
      <c r="A51" t="s">
        <v>157</v>
      </c>
      <c r="B51" t="s">
        <v>174</v>
      </c>
      <c r="EO51" t="str">
        <f t="shared" si="8"/>
        <v>bs</v>
      </c>
      <c r="EP51" t="str">
        <f t="shared" si="7"/>
        <v>accountPayables</v>
      </c>
      <c r="ET51" t="str" cm="1">
        <f t="array" aca="1" ref="ET51" ca="1">IF(ISNUMBER(DK$4),IF(ABS(INDEX($F$4:$EK$109,MATCH(1,($A$4:$A$109=$EO51)*($B$4:$B$109=$EP51),0),MATCH(ET$2,$F$2:$EK$2,0))-SUM(OFFSET($E51,,MATCH(ET$2,$F$1:$EK$1,0)+3,,1)))&gt;0,INDEX($F$4:$EK$109,MATCH(1,($A$4:$A$109=$EO51)*($B$4:$B$109=$EP51),0),MATCH(ET$2,$F$2:$EK$2,0))-SUM(OFFSET($E51,,MATCH(ET$2,$F$1:$EK$1,0)+3,,1)),""),"")</f>
        <v/>
      </c>
      <c r="EU51" t="str" cm="1">
        <f t="array" aca="1" ref="EU51" ca="1">IF(ISNUMBER(DL$4),IF(ABS(INDEX($F$4:$EK$109,MATCH(1,($A$4:$A$109=$EO51)*($B$4:$B$109=$EP51),0),MATCH(EU$2,$F$2:$EK$2,0))-SUM(OFFSET($E51,,MATCH(EU$2,$F$1:$EK$1,0)+3,,1)))&gt;0,INDEX($F$4:$EK$109,MATCH(1,($A$4:$A$109=$EO51)*($B$4:$B$109=$EP51),0),MATCH(EU$2,$F$2:$EK$2,0))-SUM(OFFSET($E51,,MATCH(EU$2,$F$1:$EK$1,0)+3,,1)),""),"")</f>
        <v/>
      </c>
      <c r="EV51" t="str" cm="1">
        <f t="array" aca="1" ref="EV51" ca="1">IF(ISNUMBER(DM$4),IF(ABS(INDEX($F$4:$EK$109,MATCH(1,($A$4:$A$109=$EO51)*($B$4:$B$109=$EP51),0),MATCH(EV$2,$F$2:$EK$2,0))-SUM(OFFSET($E51,,MATCH(EV$2,$F$1:$EK$1,0)+3,,1)))&gt;0,INDEX($F$4:$EK$109,MATCH(1,($A$4:$A$109=$EO51)*($B$4:$B$109=$EP51),0),MATCH(EV$2,$F$2:$EK$2,0))-SUM(OFFSET($E51,,MATCH(EV$2,$F$1:$EK$1,0)+3,,1)),""),"")</f>
        <v/>
      </c>
      <c r="EW51" t="str" cm="1">
        <f t="array" aca="1" ref="EW51" ca="1">IF(ISNUMBER(DN$4),IF(ABS(INDEX($F$4:$EK$109,MATCH(1,($A$4:$A$109=$EO51)*($B$4:$B$109=$EP51),0),MATCH(EW$2,$F$2:$EK$2,0))-SUM(OFFSET($E51,,MATCH(EW$2,$F$1:$EK$1,0)+3,,1)))&gt;0,INDEX($F$4:$EK$109,MATCH(1,($A$4:$A$109=$EO51)*($B$4:$B$109=$EP51),0),MATCH(EW$2,$F$2:$EK$2,0))-SUM(OFFSET($E51,,MATCH(EW$2,$F$1:$EK$1,0)+3,,1)),""),"")</f>
        <v/>
      </c>
      <c r="EX51" t="str" cm="1">
        <f t="array" aca="1" ref="EX51" ca="1">IF(ISNUMBER(DO$4),IF(ABS(INDEX($F$4:$EK$109,MATCH(1,($A$4:$A$109=$EO51)*($B$4:$B$109=$EP51),0),MATCH(EX$2,$F$2:$EK$2,0))-SUM(OFFSET($E51,,MATCH(EX$2,$F$1:$EK$1,0)+3,,1)))&gt;0,INDEX($F$4:$EK$109,MATCH(1,($A$4:$A$109=$EO51)*($B$4:$B$109=$EP51),0),MATCH(EX$2,$F$2:$EK$2,0))-SUM(OFFSET($E51,,MATCH(EX$2,$F$1:$EK$1,0)+3,,1)),""),"")</f>
        <v/>
      </c>
      <c r="EY51" t="str" cm="1">
        <f t="array" aca="1" ref="EY51" ca="1">IF(ISNUMBER(DP$4),IF(ABS(INDEX($F$4:$EK$109,MATCH(1,($A$4:$A$109=$EO51)*($B$4:$B$109=$EP51),0),MATCH(EY$2,$F$2:$EK$2,0))-SUM(OFFSET($E51,,MATCH(EY$2,$F$1:$EK$1,0)+3,,1)))&gt;0,INDEX($F$4:$EK$109,MATCH(1,($A$4:$A$109=$EO51)*($B$4:$B$109=$EP51),0),MATCH(EY$2,$F$2:$EK$2,0))-SUM(OFFSET($E51,,MATCH(EY$2,$F$1:$EK$1,0)+3,,1)),""),"")</f>
        <v/>
      </c>
      <c r="EZ51" t="str" cm="1">
        <f t="array" aca="1" ref="EZ51" ca="1">IF(ISNUMBER(DQ$4),IF(ABS(INDEX($F$4:$EK$109,MATCH(1,($A$4:$A$109=$EO51)*($B$4:$B$109=$EP51),0),MATCH(EZ$2,$F$2:$EK$2,0))-SUM(OFFSET($E51,,MATCH(EZ$2,$F$1:$EK$1,0)+3,,1)))&gt;0,INDEX($F$4:$EK$109,MATCH(1,($A$4:$A$109=$EO51)*($B$4:$B$109=$EP51),0),MATCH(EZ$2,$F$2:$EK$2,0))-SUM(OFFSET($E51,,MATCH(EZ$2,$F$1:$EK$1,0)+3,,1)),""),"")</f>
        <v/>
      </c>
      <c r="FA51" t="str" cm="1">
        <f t="array" aca="1" ref="FA51" ca="1">IF(ISNUMBER(DR$4),IF(ABS(INDEX($F$4:$EK$109,MATCH(1,($A$4:$A$109=$EO51)*($B$4:$B$109=$EP51),0),MATCH(FA$2,$F$2:$EK$2,0))-SUM(OFFSET($E51,,MATCH(FA$2,$F$1:$EK$1,0)+3,,1)))&gt;0,INDEX($F$4:$EK$109,MATCH(1,($A$4:$A$109=$EO51)*($B$4:$B$109=$EP51),0),MATCH(FA$2,$F$2:$EK$2,0))-SUM(OFFSET($E51,,MATCH(FA$2,$F$1:$EK$1,0)+3,,1)),""),"")</f>
        <v/>
      </c>
      <c r="FB51" t="str" cm="1">
        <f t="array" aca="1" ref="FB51" ca="1">IF(ISNUMBER(DS$4),IF(ABS(INDEX($F$4:$EK$109,MATCH(1,($A$4:$A$109=$EO51)*($B$4:$B$109=$EP51),0),MATCH(FB$2,$F$2:$EK$2,0))-SUM(OFFSET($E51,,MATCH(FB$2,$F$1:$EK$1,0)+3,,1)))&gt;0,INDEX($F$4:$EK$109,MATCH(1,($A$4:$A$109=$EO51)*($B$4:$B$109=$EP51),0),MATCH(FB$2,$F$2:$EK$2,0))-SUM(OFFSET($E51,,MATCH(FB$2,$F$1:$EK$1,0)+3,,1)),""),"")</f>
        <v/>
      </c>
      <c r="FC51" t="str" cm="1">
        <f t="array" aca="1" ref="FC51" ca="1">IF(ISNUMBER(DT$4),IF(ABS(INDEX($F$4:$EK$109,MATCH(1,($A$4:$A$109=$EO51)*($B$4:$B$109=$EP51),0),MATCH(FC$2,$F$2:$EK$2,0))-SUM(OFFSET($E51,,MATCH(FC$2,$F$1:$EK$1,0)+3,,1)))&gt;0,INDEX($F$4:$EK$109,MATCH(1,($A$4:$A$109=$EO51)*($B$4:$B$109=$EP51),0),MATCH(FC$2,$F$2:$EK$2,0))-SUM(OFFSET($E51,,MATCH(FC$2,$F$1:$EK$1,0)+3,,1)),""),"")</f>
        <v/>
      </c>
      <c r="FD51" t="str" cm="1">
        <f t="array" aca="1" ref="FD51" ca="1">IF(ISNUMBER(DU$4),IF(ABS(INDEX($F$4:$EK$109,MATCH(1,($A$4:$A$109=$EO51)*($B$4:$B$109=$EP51),0),MATCH(FD$2,$F$2:$EK$2,0))-SUM(OFFSET($E51,,MATCH(FD$2,$F$1:$EK$1,0)+3,,1)))&gt;0,INDEX($F$4:$EK$109,MATCH(1,($A$4:$A$109=$EO51)*($B$4:$B$109=$EP51),0),MATCH(FD$2,$F$2:$EK$2,0))-SUM(OFFSET($E51,,MATCH(FD$2,$F$1:$EK$1,0)+3,,1)),""),"")</f>
        <v/>
      </c>
      <c r="FE51" t="str" cm="1">
        <f t="array" aca="1" ref="FE51" ca="1">IF(ISNUMBER(DV$4),IF(ABS(INDEX($F$4:$EK$109,MATCH(1,($A$4:$A$109=$EO51)*($B$4:$B$109=$EP51),0),MATCH(FE$2,$F$2:$EK$2,0))-SUM(OFFSET($E51,,MATCH(FE$2,$F$1:$EK$1,0)+3,,1)))&gt;0,INDEX($F$4:$EK$109,MATCH(1,($A$4:$A$109=$EO51)*($B$4:$B$109=$EP51),0),MATCH(FE$2,$F$2:$EK$2,0))-SUM(OFFSET($E51,,MATCH(FE$2,$F$1:$EK$1,0)+3,,1)),""),"")</f>
        <v/>
      </c>
      <c r="FF51" t="str" cm="1">
        <f t="array" aca="1" ref="FF51" ca="1">IF(ISNUMBER(DW$4),IF(ABS(INDEX($F$4:$EK$109,MATCH(1,($A$4:$A$109=$EO51)*($B$4:$B$109=$EP51),0),MATCH(FF$2,$F$2:$EK$2,0))-SUM(OFFSET($E51,,MATCH(FF$2,$F$1:$EK$1,0)+3,,1)))&gt;0,INDEX($F$4:$EK$109,MATCH(1,($A$4:$A$109=$EO51)*($B$4:$B$109=$EP51),0),MATCH(FF$2,$F$2:$EK$2,0))-SUM(OFFSET($E51,,MATCH(FF$2,$F$1:$EK$1,0)+3,,1)),""),"")</f>
        <v/>
      </c>
      <c r="FG51" t="str" cm="1">
        <f t="array" aca="1" ref="FG51" ca="1">IF(ISNUMBER(DX$4),IF(ABS(INDEX($F$4:$EK$109,MATCH(1,($A$4:$A$109=$EO51)*($B$4:$B$109=$EP51),0),MATCH(FG$2,$F$2:$EK$2,0))-SUM(OFFSET($E51,,MATCH(FG$2,$F$1:$EK$1,0)+3,,1)))&gt;0,INDEX($F$4:$EK$109,MATCH(1,($A$4:$A$109=$EO51)*($B$4:$B$109=$EP51),0),MATCH(FG$2,$F$2:$EK$2,0))-SUM(OFFSET($E51,,MATCH(FG$2,$F$1:$EK$1,0)+3,,1)),""),"")</f>
        <v/>
      </c>
      <c r="FH51" t="str" cm="1">
        <f t="array" aca="1" ref="FH51" ca="1">IF(ISNUMBER(DY$4),IF(ABS(INDEX($F$4:$EK$109,MATCH(1,($A$4:$A$109=$EO51)*($B$4:$B$109=$EP51),0),MATCH(FH$2,$F$2:$EK$2,0))-SUM(OFFSET($E51,,MATCH(FH$2,$F$1:$EK$1,0)+3,,1)))&gt;0,INDEX($F$4:$EK$109,MATCH(1,($A$4:$A$109=$EO51)*($B$4:$B$109=$EP51),0),MATCH(FH$2,$F$2:$EK$2,0))-SUM(OFFSET($E51,,MATCH(FH$2,$F$1:$EK$1,0)+3,,1)),""),"")</f>
        <v/>
      </c>
      <c r="FI51" t="str" cm="1">
        <f t="array" aca="1" ref="FI51" ca="1">IF(ISNUMBER(DZ$4),IF(ABS(INDEX($F$4:$EK$109,MATCH(1,($A$4:$A$109=$EO51)*($B$4:$B$109=$EP51),0),MATCH(FI$2,$F$2:$EK$2,0))-SUM(OFFSET($E51,,MATCH(FI$2,$F$1:$EK$1,0)+3,,1)))&gt;0,INDEX($F$4:$EK$109,MATCH(1,($A$4:$A$109=$EO51)*($B$4:$B$109=$EP51),0),MATCH(FI$2,$F$2:$EK$2,0))-SUM(OFFSET($E51,,MATCH(FI$2,$F$1:$EK$1,0)+3,,1)),""),"")</f>
        <v/>
      </c>
      <c r="FJ51" t="str" cm="1">
        <f t="array" aca="1" ref="FJ51" ca="1">IF(ISNUMBER(EA$4),IF(ABS(INDEX($F$4:$EK$109,MATCH(1,($A$4:$A$109=$EO51)*($B$4:$B$109=$EP51),0),MATCH(FJ$2,$F$2:$EK$2,0))-SUM(OFFSET($E51,,MATCH(FJ$2,$F$1:$EK$1,0)+3,,1)))&gt;0,INDEX($F$4:$EK$109,MATCH(1,($A$4:$A$109=$EO51)*($B$4:$B$109=$EP51),0),MATCH(FJ$2,$F$2:$EK$2,0))-SUM(OFFSET($E51,,MATCH(FJ$2,$F$1:$EK$1,0)+3,,1)),""),"")</f>
        <v/>
      </c>
      <c r="FK51" t="str" cm="1">
        <f t="array" aca="1" ref="FK51" ca="1">IF(ISNUMBER(EB$4),IF(ABS(INDEX($F$4:$EK$109,MATCH(1,($A$4:$A$109=$EO51)*($B$4:$B$109=$EP51),0),MATCH(FK$2,$F$2:$EK$2,0))-SUM(OFFSET($E51,,MATCH(FK$2,$F$1:$EK$1,0)+3,,1)))&gt;0,INDEX($F$4:$EK$109,MATCH(1,($A$4:$A$109=$EO51)*($B$4:$B$109=$EP51),0),MATCH(FK$2,$F$2:$EK$2,0))-SUM(OFFSET($E51,,MATCH(FK$2,$F$1:$EK$1,0)+3,,1)),""),"")</f>
        <v/>
      </c>
      <c r="FL51" t="str" cm="1">
        <f t="array" aca="1" ref="FL51" ca="1">IF(ISNUMBER(EC$4),IF(ABS(INDEX($F$4:$EK$109,MATCH(1,($A$4:$A$109=$EO51)*($B$4:$B$109=$EP51),0),MATCH(FL$2,$F$2:$EK$2,0))-SUM(OFFSET($E51,,MATCH(FL$2,$F$1:$EK$1,0)+3,,1)))&gt;0,INDEX($F$4:$EK$109,MATCH(1,($A$4:$A$109=$EO51)*($B$4:$B$109=$EP51),0),MATCH(FL$2,$F$2:$EK$2,0))-SUM(OFFSET($E51,,MATCH(FL$2,$F$1:$EK$1,0)+3,,1)),""),"")</f>
        <v/>
      </c>
      <c r="FM51" t="str" cm="1">
        <f t="array" aca="1" ref="FM51" ca="1">IF(ISNUMBER(ED$4),IF(ABS(INDEX($F$4:$EK$109,MATCH(1,($A$4:$A$109=$EO51)*($B$4:$B$109=$EP51),0),MATCH(FM$2,$F$2:$EK$2,0))-SUM(OFFSET($E51,,MATCH(FM$2,$F$1:$EK$1,0)+3,,1)))&gt;0,INDEX($F$4:$EK$109,MATCH(1,($A$4:$A$109=$EO51)*($B$4:$B$109=$EP51),0),MATCH(FM$2,$F$2:$EK$2,0))-SUM(OFFSET($E51,,MATCH(FM$2,$F$1:$EK$1,0)+3,,1)),""),"")</f>
        <v/>
      </c>
      <c r="FN51" t="str" cm="1">
        <f t="array" aca="1" ref="FN51" ca="1">IF(ISNUMBER(EE$4),IF(ABS(INDEX($F$4:$EK$109,MATCH(1,($A$4:$A$109=$EO51)*($B$4:$B$109=$EP51),0),MATCH(FN$2,$F$2:$EK$2,0))-SUM(OFFSET($E51,,MATCH(FN$2,$F$1:$EK$1,0)+3,,1)))&gt;0,INDEX($F$4:$EK$109,MATCH(1,($A$4:$A$109=$EO51)*($B$4:$B$109=$EP51),0),MATCH(FN$2,$F$2:$EK$2,0))-SUM(OFFSET($E51,,MATCH(FN$2,$F$1:$EK$1,0)+3,,1)),""),"")</f>
        <v/>
      </c>
      <c r="FO51" t="str" cm="1">
        <f t="array" aca="1" ref="FO51" ca="1">IF(ISNUMBER(EF$4),IF(ABS(INDEX($F$4:$EK$109,MATCH(1,($A$4:$A$109=$EO51)*($B$4:$B$109=$EP51),0),MATCH(FO$2,$F$2:$EK$2,0))-SUM(OFFSET($E51,,MATCH(FO$2,$F$1:$EK$1,0)+3,,1)))&gt;0,INDEX($F$4:$EK$109,MATCH(1,($A$4:$A$109=$EO51)*($B$4:$B$109=$EP51),0),MATCH(FO$2,$F$2:$EK$2,0))-SUM(OFFSET($E51,,MATCH(FO$2,$F$1:$EK$1,0)+3,,1)),""),"")</f>
        <v/>
      </c>
      <c r="FP51" t="str" cm="1">
        <f t="array" aca="1" ref="FP51" ca="1">IF(ISNUMBER(EG$4),IF(ABS(INDEX($F$4:$EK$109,MATCH(1,($A$4:$A$109=$EO51)*($B$4:$B$109=$EP51),0),MATCH(FP$2,$F$2:$EK$2,0))-SUM(OFFSET($E51,,MATCH(FP$2,$F$1:$EK$1,0)+3,,1)))&gt;0,INDEX($F$4:$EK$109,MATCH(1,($A$4:$A$109=$EO51)*($B$4:$B$109=$EP51),0),MATCH(FP$2,$F$2:$EK$2,0))-SUM(OFFSET($E51,,MATCH(FP$2,$F$1:$EK$1,0)+3,,1)),""),"")</f>
        <v/>
      </c>
      <c r="FQ51" t="str" cm="1">
        <f t="array" aca="1" ref="FQ51" ca="1">IF(ISNUMBER(EH$4),IF(ABS(INDEX($F$4:$EK$109,MATCH(1,($A$4:$A$109=$EO51)*($B$4:$B$109=$EP51),0),MATCH(FQ$2,$F$2:$EK$2,0))-SUM(OFFSET($E51,,MATCH(FQ$2,$F$1:$EK$1,0)+3,,1)))&gt;0,INDEX($F$4:$EK$109,MATCH(1,($A$4:$A$109=$EO51)*($B$4:$B$109=$EP51),0),MATCH(FQ$2,$F$2:$EK$2,0))-SUM(OFFSET($E51,,MATCH(FQ$2,$F$1:$EK$1,0)+3,,1)),""),"")</f>
        <v/>
      </c>
      <c r="FR51" t="str" cm="1">
        <f t="array" aca="1" ref="FR51" ca="1">IF(ISNUMBER(EI$4),IF(ABS(INDEX($F$4:$EK$109,MATCH(1,($A$4:$A$109=$EO51)*($B$4:$B$109=$EP51),0),MATCH(FR$2,$F$2:$EK$2,0))-SUM(OFFSET($E51,,MATCH(FR$2,$F$1:$EK$1,0)+3,,1)))&gt;0,INDEX($F$4:$EK$109,MATCH(1,($A$4:$A$109=$EO51)*($B$4:$B$109=$EP51),0),MATCH(FR$2,$F$2:$EK$2,0))-SUM(OFFSET($E51,,MATCH(FR$2,$F$1:$EK$1,0)+3,,1)),""),"")</f>
        <v/>
      </c>
      <c r="FS51" t="str" cm="1">
        <f t="array" aca="1" ref="FS51" ca="1">IF(ISNUMBER(EJ$4),IF(ABS(INDEX($F$4:$EK$109,MATCH(1,($A$4:$A$109=$EO51)*($B$4:$B$109=$EP51),0),MATCH(FS$2,$F$2:$EK$2,0))-SUM(OFFSET($E51,,MATCH(FS$2,$F$1:$EK$1,0)+3,,1)))&gt;0,INDEX($F$4:$EK$109,MATCH(1,($A$4:$A$109=$EO51)*($B$4:$B$109=$EP51),0),MATCH(FS$2,$F$2:$EK$2,0))-SUM(OFFSET($E51,,MATCH(FS$2,$F$1:$EK$1,0)+3,,1)),""),"")</f>
        <v/>
      </c>
      <c r="FT51" t="str" cm="1">
        <f t="array" aca="1" ref="FT51" ca="1">IF(ISNUMBER(EK$4),IF(ABS(INDEX($F$4:$EK$109,MATCH(1,($A$4:$A$109=$EO51)*($B$4:$B$109=$EP51),0),MATCH(FT$2,$F$2:$EK$2,0))-SUM(OFFSET($E51,,MATCH(FT$2,$F$1:$EK$1,0)+3,,1)))&gt;0,INDEX($F$4:$EK$109,MATCH(1,($A$4:$A$109=$EO51)*($B$4:$B$109=$EP51),0),MATCH(FT$2,$F$2:$EK$2,0))-SUM(OFFSET($E51,,MATCH(FT$2,$F$1:$EK$1,0)+3,,1)),""),"")</f>
        <v/>
      </c>
    </row>
    <row r="52" spans="1:176" x14ac:dyDescent="0.25">
      <c r="A52" t="s">
        <v>157</v>
      </c>
      <c r="B52" t="s">
        <v>175</v>
      </c>
      <c r="EO52" t="str">
        <f t="shared" si="8"/>
        <v>bs</v>
      </c>
      <c r="EP52" t="str">
        <f t="shared" si="7"/>
        <v>shortTermDebt</v>
      </c>
      <c r="ET52" t="str" cm="1">
        <f t="array" aca="1" ref="ET52" ca="1">IF(ISNUMBER(DK$4),IF(ABS(INDEX($F$4:$EK$109,MATCH(1,($A$4:$A$109=$EO52)*($B$4:$B$109=$EP52),0),MATCH(ET$2,$F$2:$EK$2,0))-SUM(OFFSET($E52,,MATCH(ET$2,$F$1:$EK$1,0)+3,,1)))&gt;0,INDEX($F$4:$EK$109,MATCH(1,($A$4:$A$109=$EO52)*($B$4:$B$109=$EP52),0),MATCH(ET$2,$F$2:$EK$2,0))-SUM(OFFSET($E52,,MATCH(ET$2,$F$1:$EK$1,0)+3,,1)),""),"")</f>
        <v/>
      </c>
      <c r="EU52" t="str" cm="1">
        <f t="array" aca="1" ref="EU52" ca="1">IF(ISNUMBER(DL$4),IF(ABS(INDEX($F$4:$EK$109,MATCH(1,($A$4:$A$109=$EO52)*($B$4:$B$109=$EP52),0),MATCH(EU$2,$F$2:$EK$2,0))-SUM(OFFSET($E52,,MATCH(EU$2,$F$1:$EK$1,0)+3,,1)))&gt;0,INDEX($F$4:$EK$109,MATCH(1,($A$4:$A$109=$EO52)*($B$4:$B$109=$EP52),0),MATCH(EU$2,$F$2:$EK$2,0))-SUM(OFFSET($E52,,MATCH(EU$2,$F$1:$EK$1,0)+3,,1)),""),"")</f>
        <v/>
      </c>
      <c r="EV52" t="str" cm="1">
        <f t="array" aca="1" ref="EV52" ca="1">IF(ISNUMBER(DM$4),IF(ABS(INDEX($F$4:$EK$109,MATCH(1,($A$4:$A$109=$EO52)*($B$4:$B$109=$EP52),0),MATCH(EV$2,$F$2:$EK$2,0))-SUM(OFFSET($E52,,MATCH(EV$2,$F$1:$EK$1,0)+3,,1)))&gt;0,INDEX($F$4:$EK$109,MATCH(1,($A$4:$A$109=$EO52)*($B$4:$B$109=$EP52),0),MATCH(EV$2,$F$2:$EK$2,0))-SUM(OFFSET($E52,,MATCH(EV$2,$F$1:$EK$1,0)+3,,1)),""),"")</f>
        <v/>
      </c>
      <c r="EW52" t="str" cm="1">
        <f t="array" aca="1" ref="EW52" ca="1">IF(ISNUMBER(DN$4),IF(ABS(INDEX($F$4:$EK$109,MATCH(1,($A$4:$A$109=$EO52)*($B$4:$B$109=$EP52),0),MATCH(EW$2,$F$2:$EK$2,0))-SUM(OFFSET($E52,,MATCH(EW$2,$F$1:$EK$1,0)+3,,1)))&gt;0,INDEX($F$4:$EK$109,MATCH(1,($A$4:$A$109=$EO52)*($B$4:$B$109=$EP52),0),MATCH(EW$2,$F$2:$EK$2,0))-SUM(OFFSET($E52,,MATCH(EW$2,$F$1:$EK$1,0)+3,,1)),""),"")</f>
        <v/>
      </c>
      <c r="EX52" t="str" cm="1">
        <f t="array" aca="1" ref="EX52" ca="1">IF(ISNUMBER(DO$4),IF(ABS(INDEX($F$4:$EK$109,MATCH(1,($A$4:$A$109=$EO52)*($B$4:$B$109=$EP52),0),MATCH(EX$2,$F$2:$EK$2,0))-SUM(OFFSET($E52,,MATCH(EX$2,$F$1:$EK$1,0)+3,,1)))&gt;0,INDEX($F$4:$EK$109,MATCH(1,($A$4:$A$109=$EO52)*($B$4:$B$109=$EP52),0),MATCH(EX$2,$F$2:$EK$2,0))-SUM(OFFSET($E52,,MATCH(EX$2,$F$1:$EK$1,0)+3,,1)),""),"")</f>
        <v/>
      </c>
      <c r="EY52" t="str" cm="1">
        <f t="array" aca="1" ref="EY52" ca="1">IF(ISNUMBER(DP$4),IF(ABS(INDEX($F$4:$EK$109,MATCH(1,($A$4:$A$109=$EO52)*($B$4:$B$109=$EP52),0),MATCH(EY$2,$F$2:$EK$2,0))-SUM(OFFSET($E52,,MATCH(EY$2,$F$1:$EK$1,0)+3,,1)))&gt;0,INDEX($F$4:$EK$109,MATCH(1,($A$4:$A$109=$EO52)*($B$4:$B$109=$EP52),0),MATCH(EY$2,$F$2:$EK$2,0))-SUM(OFFSET($E52,,MATCH(EY$2,$F$1:$EK$1,0)+3,,1)),""),"")</f>
        <v/>
      </c>
      <c r="EZ52" t="str" cm="1">
        <f t="array" aca="1" ref="EZ52" ca="1">IF(ISNUMBER(DQ$4),IF(ABS(INDEX($F$4:$EK$109,MATCH(1,($A$4:$A$109=$EO52)*($B$4:$B$109=$EP52),0),MATCH(EZ$2,$F$2:$EK$2,0))-SUM(OFFSET($E52,,MATCH(EZ$2,$F$1:$EK$1,0)+3,,1)))&gt;0,INDEX($F$4:$EK$109,MATCH(1,($A$4:$A$109=$EO52)*($B$4:$B$109=$EP52),0),MATCH(EZ$2,$F$2:$EK$2,0))-SUM(OFFSET($E52,,MATCH(EZ$2,$F$1:$EK$1,0)+3,,1)),""),"")</f>
        <v/>
      </c>
      <c r="FA52" t="str" cm="1">
        <f t="array" aca="1" ref="FA52" ca="1">IF(ISNUMBER(DR$4),IF(ABS(INDEX($F$4:$EK$109,MATCH(1,($A$4:$A$109=$EO52)*($B$4:$B$109=$EP52),0),MATCH(FA$2,$F$2:$EK$2,0))-SUM(OFFSET($E52,,MATCH(FA$2,$F$1:$EK$1,0)+3,,1)))&gt;0,INDEX($F$4:$EK$109,MATCH(1,($A$4:$A$109=$EO52)*($B$4:$B$109=$EP52),0),MATCH(FA$2,$F$2:$EK$2,0))-SUM(OFFSET($E52,,MATCH(FA$2,$F$1:$EK$1,0)+3,,1)),""),"")</f>
        <v/>
      </c>
      <c r="FB52" t="str" cm="1">
        <f t="array" aca="1" ref="FB52" ca="1">IF(ISNUMBER(DS$4),IF(ABS(INDEX($F$4:$EK$109,MATCH(1,($A$4:$A$109=$EO52)*($B$4:$B$109=$EP52),0),MATCH(FB$2,$F$2:$EK$2,0))-SUM(OFFSET($E52,,MATCH(FB$2,$F$1:$EK$1,0)+3,,1)))&gt;0,INDEX($F$4:$EK$109,MATCH(1,($A$4:$A$109=$EO52)*($B$4:$B$109=$EP52),0),MATCH(FB$2,$F$2:$EK$2,0))-SUM(OFFSET($E52,,MATCH(FB$2,$F$1:$EK$1,0)+3,,1)),""),"")</f>
        <v/>
      </c>
      <c r="FC52" t="str" cm="1">
        <f t="array" aca="1" ref="FC52" ca="1">IF(ISNUMBER(DT$4),IF(ABS(INDEX($F$4:$EK$109,MATCH(1,($A$4:$A$109=$EO52)*($B$4:$B$109=$EP52),0),MATCH(FC$2,$F$2:$EK$2,0))-SUM(OFFSET($E52,,MATCH(FC$2,$F$1:$EK$1,0)+3,,1)))&gt;0,INDEX($F$4:$EK$109,MATCH(1,($A$4:$A$109=$EO52)*($B$4:$B$109=$EP52),0),MATCH(FC$2,$F$2:$EK$2,0))-SUM(OFFSET($E52,,MATCH(FC$2,$F$1:$EK$1,0)+3,,1)),""),"")</f>
        <v/>
      </c>
      <c r="FD52" t="str" cm="1">
        <f t="array" aca="1" ref="FD52" ca="1">IF(ISNUMBER(DU$4),IF(ABS(INDEX($F$4:$EK$109,MATCH(1,($A$4:$A$109=$EO52)*($B$4:$B$109=$EP52),0),MATCH(FD$2,$F$2:$EK$2,0))-SUM(OFFSET($E52,,MATCH(FD$2,$F$1:$EK$1,0)+3,,1)))&gt;0,INDEX($F$4:$EK$109,MATCH(1,($A$4:$A$109=$EO52)*($B$4:$B$109=$EP52),0),MATCH(FD$2,$F$2:$EK$2,0))-SUM(OFFSET($E52,,MATCH(FD$2,$F$1:$EK$1,0)+3,,1)),""),"")</f>
        <v/>
      </c>
      <c r="FE52" t="str" cm="1">
        <f t="array" aca="1" ref="FE52" ca="1">IF(ISNUMBER(DV$4),IF(ABS(INDEX($F$4:$EK$109,MATCH(1,($A$4:$A$109=$EO52)*($B$4:$B$109=$EP52),0),MATCH(FE$2,$F$2:$EK$2,0))-SUM(OFFSET($E52,,MATCH(FE$2,$F$1:$EK$1,0)+3,,1)))&gt;0,INDEX($F$4:$EK$109,MATCH(1,($A$4:$A$109=$EO52)*($B$4:$B$109=$EP52),0),MATCH(FE$2,$F$2:$EK$2,0))-SUM(OFFSET($E52,,MATCH(FE$2,$F$1:$EK$1,0)+3,,1)),""),"")</f>
        <v/>
      </c>
      <c r="FF52" t="str" cm="1">
        <f t="array" aca="1" ref="FF52" ca="1">IF(ISNUMBER(DW$4),IF(ABS(INDEX($F$4:$EK$109,MATCH(1,($A$4:$A$109=$EO52)*($B$4:$B$109=$EP52),0),MATCH(FF$2,$F$2:$EK$2,0))-SUM(OFFSET($E52,,MATCH(FF$2,$F$1:$EK$1,0)+3,,1)))&gt;0,INDEX($F$4:$EK$109,MATCH(1,($A$4:$A$109=$EO52)*($B$4:$B$109=$EP52),0),MATCH(FF$2,$F$2:$EK$2,0))-SUM(OFFSET($E52,,MATCH(FF$2,$F$1:$EK$1,0)+3,,1)),""),"")</f>
        <v/>
      </c>
      <c r="FG52" t="str" cm="1">
        <f t="array" aca="1" ref="FG52" ca="1">IF(ISNUMBER(DX$4),IF(ABS(INDEX($F$4:$EK$109,MATCH(1,($A$4:$A$109=$EO52)*($B$4:$B$109=$EP52),0),MATCH(FG$2,$F$2:$EK$2,0))-SUM(OFFSET($E52,,MATCH(FG$2,$F$1:$EK$1,0)+3,,1)))&gt;0,INDEX($F$4:$EK$109,MATCH(1,($A$4:$A$109=$EO52)*($B$4:$B$109=$EP52),0),MATCH(FG$2,$F$2:$EK$2,0))-SUM(OFFSET($E52,,MATCH(FG$2,$F$1:$EK$1,0)+3,,1)),""),"")</f>
        <v/>
      </c>
      <c r="FH52" t="str" cm="1">
        <f t="array" aca="1" ref="FH52" ca="1">IF(ISNUMBER(DY$4),IF(ABS(INDEX($F$4:$EK$109,MATCH(1,($A$4:$A$109=$EO52)*($B$4:$B$109=$EP52),0),MATCH(FH$2,$F$2:$EK$2,0))-SUM(OFFSET($E52,,MATCH(FH$2,$F$1:$EK$1,0)+3,,1)))&gt;0,INDEX($F$4:$EK$109,MATCH(1,($A$4:$A$109=$EO52)*($B$4:$B$109=$EP52),0),MATCH(FH$2,$F$2:$EK$2,0))-SUM(OFFSET($E52,,MATCH(FH$2,$F$1:$EK$1,0)+3,,1)),""),"")</f>
        <v/>
      </c>
      <c r="FI52" t="str" cm="1">
        <f t="array" aca="1" ref="FI52" ca="1">IF(ISNUMBER(DZ$4),IF(ABS(INDEX($F$4:$EK$109,MATCH(1,($A$4:$A$109=$EO52)*($B$4:$B$109=$EP52),0),MATCH(FI$2,$F$2:$EK$2,0))-SUM(OFFSET($E52,,MATCH(FI$2,$F$1:$EK$1,0)+3,,1)))&gt;0,INDEX($F$4:$EK$109,MATCH(1,($A$4:$A$109=$EO52)*($B$4:$B$109=$EP52),0),MATCH(FI$2,$F$2:$EK$2,0))-SUM(OFFSET($E52,,MATCH(FI$2,$F$1:$EK$1,0)+3,,1)),""),"")</f>
        <v/>
      </c>
      <c r="FJ52" t="str" cm="1">
        <f t="array" aca="1" ref="FJ52" ca="1">IF(ISNUMBER(EA$4),IF(ABS(INDEX($F$4:$EK$109,MATCH(1,($A$4:$A$109=$EO52)*($B$4:$B$109=$EP52),0),MATCH(FJ$2,$F$2:$EK$2,0))-SUM(OFFSET($E52,,MATCH(FJ$2,$F$1:$EK$1,0)+3,,1)))&gt;0,INDEX($F$4:$EK$109,MATCH(1,($A$4:$A$109=$EO52)*($B$4:$B$109=$EP52),0),MATCH(FJ$2,$F$2:$EK$2,0))-SUM(OFFSET($E52,,MATCH(FJ$2,$F$1:$EK$1,0)+3,,1)),""),"")</f>
        <v/>
      </c>
      <c r="FK52" t="str" cm="1">
        <f t="array" aca="1" ref="FK52" ca="1">IF(ISNUMBER(EB$4),IF(ABS(INDEX($F$4:$EK$109,MATCH(1,($A$4:$A$109=$EO52)*($B$4:$B$109=$EP52),0),MATCH(FK$2,$F$2:$EK$2,0))-SUM(OFFSET($E52,,MATCH(FK$2,$F$1:$EK$1,0)+3,,1)))&gt;0,INDEX($F$4:$EK$109,MATCH(1,($A$4:$A$109=$EO52)*($B$4:$B$109=$EP52),0),MATCH(FK$2,$F$2:$EK$2,0))-SUM(OFFSET($E52,,MATCH(FK$2,$F$1:$EK$1,0)+3,,1)),""),"")</f>
        <v/>
      </c>
      <c r="FL52" t="str" cm="1">
        <f t="array" aca="1" ref="FL52" ca="1">IF(ISNUMBER(EC$4),IF(ABS(INDEX($F$4:$EK$109,MATCH(1,($A$4:$A$109=$EO52)*($B$4:$B$109=$EP52),0),MATCH(FL$2,$F$2:$EK$2,0))-SUM(OFFSET($E52,,MATCH(FL$2,$F$1:$EK$1,0)+3,,1)))&gt;0,INDEX($F$4:$EK$109,MATCH(1,($A$4:$A$109=$EO52)*($B$4:$B$109=$EP52),0),MATCH(FL$2,$F$2:$EK$2,0))-SUM(OFFSET($E52,,MATCH(FL$2,$F$1:$EK$1,0)+3,,1)),""),"")</f>
        <v/>
      </c>
      <c r="FM52" t="str" cm="1">
        <f t="array" aca="1" ref="FM52" ca="1">IF(ISNUMBER(ED$4),IF(ABS(INDEX($F$4:$EK$109,MATCH(1,($A$4:$A$109=$EO52)*($B$4:$B$109=$EP52),0),MATCH(FM$2,$F$2:$EK$2,0))-SUM(OFFSET($E52,,MATCH(FM$2,$F$1:$EK$1,0)+3,,1)))&gt;0,INDEX($F$4:$EK$109,MATCH(1,($A$4:$A$109=$EO52)*($B$4:$B$109=$EP52),0),MATCH(FM$2,$F$2:$EK$2,0))-SUM(OFFSET($E52,,MATCH(FM$2,$F$1:$EK$1,0)+3,,1)),""),"")</f>
        <v/>
      </c>
      <c r="FN52" t="str" cm="1">
        <f t="array" aca="1" ref="FN52" ca="1">IF(ISNUMBER(EE$4),IF(ABS(INDEX($F$4:$EK$109,MATCH(1,($A$4:$A$109=$EO52)*($B$4:$B$109=$EP52),0),MATCH(FN$2,$F$2:$EK$2,0))-SUM(OFFSET($E52,,MATCH(FN$2,$F$1:$EK$1,0)+3,,1)))&gt;0,INDEX($F$4:$EK$109,MATCH(1,($A$4:$A$109=$EO52)*($B$4:$B$109=$EP52),0),MATCH(FN$2,$F$2:$EK$2,0))-SUM(OFFSET($E52,,MATCH(FN$2,$F$1:$EK$1,0)+3,,1)),""),"")</f>
        <v/>
      </c>
      <c r="FO52" t="str" cm="1">
        <f t="array" aca="1" ref="FO52" ca="1">IF(ISNUMBER(EF$4),IF(ABS(INDEX($F$4:$EK$109,MATCH(1,($A$4:$A$109=$EO52)*($B$4:$B$109=$EP52),0),MATCH(FO$2,$F$2:$EK$2,0))-SUM(OFFSET($E52,,MATCH(FO$2,$F$1:$EK$1,0)+3,,1)))&gt;0,INDEX($F$4:$EK$109,MATCH(1,($A$4:$A$109=$EO52)*($B$4:$B$109=$EP52),0),MATCH(FO$2,$F$2:$EK$2,0))-SUM(OFFSET($E52,,MATCH(FO$2,$F$1:$EK$1,0)+3,,1)),""),"")</f>
        <v/>
      </c>
      <c r="FP52" t="str" cm="1">
        <f t="array" aca="1" ref="FP52" ca="1">IF(ISNUMBER(EG$4),IF(ABS(INDEX($F$4:$EK$109,MATCH(1,($A$4:$A$109=$EO52)*($B$4:$B$109=$EP52),0),MATCH(FP$2,$F$2:$EK$2,0))-SUM(OFFSET($E52,,MATCH(FP$2,$F$1:$EK$1,0)+3,,1)))&gt;0,INDEX($F$4:$EK$109,MATCH(1,($A$4:$A$109=$EO52)*($B$4:$B$109=$EP52),0),MATCH(FP$2,$F$2:$EK$2,0))-SUM(OFFSET($E52,,MATCH(FP$2,$F$1:$EK$1,0)+3,,1)),""),"")</f>
        <v/>
      </c>
      <c r="FQ52" t="str" cm="1">
        <f t="array" aca="1" ref="FQ52" ca="1">IF(ISNUMBER(EH$4),IF(ABS(INDEX($F$4:$EK$109,MATCH(1,($A$4:$A$109=$EO52)*($B$4:$B$109=$EP52),0),MATCH(FQ$2,$F$2:$EK$2,0))-SUM(OFFSET($E52,,MATCH(FQ$2,$F$1:$EK$1,0)+3,,1)))&gt;0,INDEX($F$4:$EK$109,MATCH(1,($A$4:$A$109=$EO52)*($B$4:$B$109=$EP52),0),MATCH(FQ$2,$F$2:$EK$2,0))-SUM(OFFSET($E52,,MATCH(FQ$2,$F$1:$EK$1,0)+3,,1)),""),"")</f>
        <v/>
      </c>
      <c r="FR52" t="str" cm="1">
        <f t="array" aca="1" ref="FR52" ca="1">IF(ISNUMBER(EI$4),IF(ABS(INDEX($F$4:$EK$109,MATCH(1,($A$4:$A$109=$EO52)*($B$4:$B$109=$EP52),0),MATCH(FR$2,$F$2:$EK$2,0))-SUM(OFFSET($E52,,MATCH(FR$2,$F$1:$EK$1,0)+3,,1)))&gt;0,INDEX($F$4:$EK$109,MATCH(1,($A$4:$A$109=$EO52)*($B$4:$B$109=$EP52),0),MATCH(FR$2,$F$2:$EK$2,0))-SUM(OFFSET($E52,,MATCH(FR$2,$F$1:$EK$1,0)+3,,1)),""),"")</f>
        <v/>
      </c>
      <c r="FS52" t="str" cm="1">
        <f t="array" aca="1" ref="FS52" ca="1">IF(ISNUMBER(EJ$4),IF(ABS(INDEX($F$4:$EK$109,MATCH(1,($A$4:$A$109=$EO52)*($B$4:$B$109=$EP52),0),MATCH(FS$2,$F$2:$EK$2,0))-SUM(OFFSET($E52,,MATCH(FS$2,$F$1:$EK$1,0)+3,,1)))&gt;0,INDEX($F$4:$EK$109,MATCH(1,($A$4:$A$109=$EO52)*($B$4:$B$109=$EP52),0),MATCH(FS$2,$F$2:$EK$2,0))-SUM(OFFSET($E52,,MATCH(FS$2,$F$1:$EK$1,0)+3,,1)),""),"")</f>
        <v/>
      </c>
      <c r="FT52" t="str" cm="1">
        <f t="array" aca="1" ref="FT52" ca="1">IF(ISNUMBER(EK$4),IF(ABS(INDEX($F$4:$EK$109,MATCH(1,($A$4:$A$109=$EO52)*($B$4:$B$109=$EP52),0),MATCH(FT$2,$F$2:$EK$2,0))-SUM(OFFSET($E52,,MATCH(FT$2,$F$1:$EK$1,0)+3,,1)))&gt;0,INDEX($F$4:$EK$109,MATCH(1,($A$4:$A$109=$EO52)*($B$4:$B$109=$EP52),0),MATCH(FT$2,$F$2:$EK$2,0))-SUM(OFFSET($E52,,MATCH(FT$2,$F$1:$EK$1,0)+3,,1)),""),"")</f>
        <v/>
      </c>
    </row>
    <row r="53" spans="1:176" x14ac:dyDescent="0.25">
      <c r="A53" t="s">
        <v>157</v>
      </c>
      <c r="B53" t="s">
        <v>176</v>
      </c>
      <c r="EO53" t="str">
        <f t="shared" si="8"/>
        <v>bs</v>
      </c>
      <c r="EP53" t="str">
        <f t="shared" si="7"/>
        <v>taxPayables</v>
      </c>
      <c r="ET53" t="str" cm="1">
        <f t="array" aca="1" ref="ET53" ca="1">IF(ISNUMBER(DK$4),IF(ABS(INDEX($F$4:$EK$109,MATCH(1,($A$4:$A$109=$EO53)*($B$4:$B$109=$EP53),0),MATCH(ET$2,$F$2:$EK$2,0))-SUM(OFFSET($E53,,MATCH(ET$2,$F$1:$EK$1,0)+3,,1)))&gt;0,INDEX($F$4:$EK$109,MATCH(1,($A$4:$A$109=$EO53)*($B$4:$B$109=$EP53),0),MATCH(ET$2,$F$2:$EK$2,0))-SUM(OFFSET($E53,,MATCH(ET$2,$F$1:$EK$1,0)+3,,1)),""),"")</f>
        <v/>
      </c>
      <c r="EU53" t="str" cm="1">
        <f t="array" aca="1" ref="EU53" ca="1">IF(ISNUMBER(DL$4),IF(ABS(INDEX($F$4:$EK$109,MATCH(1,($A$4:$A$109=$EO53)*($B$4:$B$109=$EP53),0),MATCH(EU$2,$F$2:$EK$2,0))-SUM(OFFSET($E53,,MATCH(EU$2,$F$1:$EK$1,0)+3,,1)))&gt;0,INDEX($F$4:$EK$109,MATCH(1,($A$4:$A$109=$EO53)*($B$4:$B$109=$EP53),0),MATCH(EU$2,$F$2:$EK$2,0))-SUM(OFFSET($E53,,MATCH(EU$2,$F$1:$EK$1,0)+3,,1)),""),"")</f>
        <v/>
      </c>
      <c r="EV53" t="str" cm="1">
        <f t="array" aca="1" ref="EV53" ca="1">IF(ISNUMBER(DM$4),IF(ABS(INDEX($F$4:$EK$109,MATCH(1,($A$4:$A$109=$EO53)*($B$4:$B$109=$EP53),0),MATCH(EV$2,$F$2:$EK$2,0))-SUM(OFFSET($E53,,MATCH(EV$2,$F$1:$EK$1,0)+3,,1)))&gt;0,INDEX($F$4:$EK$109,MATCH(1,($A$4:$A$109=$EO53)*($B$4:$B$109=$EP53),0),MATCH(EV$2,$F$2:$EK$2,0))-SUM(OFFSET($E53,,MATCH(EV$2,$F$1:$EK$1,0)+3,,1)),""),"")</f>
        <v/>
      </c>
      <c r="EW53" t="str" cm="1">
        <f t="array" aca="1" ref="EW53" ca="1">IF(ISNUMBER(DN$4),IF(ABS(INDEX($F$4:$EK$109,MATCH(1,($A$4:$A$109=$EO53)*($B$4:$B$109=$EP53),0),MATCH(EW$2,$F$2:$EK$2,0))-SUM(OFFSET($E53,,MATCH(EW$2,$F$1:$EK$1,0)+3,,1)))&gt;0,INDEX($F$4:$EK$109,MATCH(1,($A$4:$A$109=$EO53)*($B$4:$B$109=$EP53),0),MATCH(EW$2,$F$2:$EK$2,0))-SUM(OFFSET($E53,,MATCH(EW$2,$F$1:$EK$1,0)+3,,1)),""),"")</f>
        <v/>
      </c>
      <c r="EX53" t="str" cm="1">
        <f t="array" aca="1" ref="EX53" ca="1">IF(ISNUMBER(DO$4),IF(ABS(INDEX($F$4:$EK$109,MATCH(1,($A$4:$A$109=$EO53)*($B$4:$B$109=$EP53),0),MATCH(EX$2,$F$2:$EK$2,0))-SUM(OFFSET($E53,,MATCH(EX$2,$F$1:$EK$1,0)+3,,1)))&gt;0,INDEX($F$4:$EK$109,MATCH(1,($A$4:$A$109=$EO53)*($B$4:$B$109=$EP53),0),MATCH(EX$2,$F$2:$EK$2,0))-SUM(OFFSET($E53,,MATCH(EX$2,$F$1:$EK$1,0)+3,,1)),""),"")</f>
        <v/>
      </c>
      <c r="EY53" t="str" cm="1">
        <f t="array" aca="1" ref="EY53" ca="1">IF(ISNUMBER(DP$4),IF(ABS(INDEX($F$4:$EK$109,MATCH(1,($A$4:$A$109=$EO53)*($B$4:$B$109=$EP53),0),MATCH(EY$2,$F$2:$EK$2,0))-SUM(OFFSET($E53,,MATCH(EY$2,$F$1:$EK$1,0)+3,,1)))&gt;0,INDEX($F$4:$EK$109,MATCH(1,($A$4:$A$109=$EO53)*($B$4:$B$109=$EP53),0),MATCH(EY$2,$F$2:$EK$2,0))-SUM(OFFSET($E53,,MATCH(EY$2,$F$1:$EK$1,0)+3,,1)),""),"")</f>
        <v/>
      </c>
      <c r="EZ53" t="str" cm="1">
        <f t="array" aca="1" ref="EZ53" ca="1">IF(ISNUMBER(DQ$4),IF(ABS(INDEX($F$4:$EK$109,MATCH(1,($A$4:$A$109=$EO53)*($B$4:$B$109=$EP53),0),MATCH(EZ$2,$F$2:$EK$2,0))-SUM(OFFSET($E53,,MATCH(EZ$2,$F$1:$EK$1,0)+3,,1)))&gt;0,INDEX($F$4:$EK$109,MATCH(1,($A$4:$A$109=$EO53)*($B$4:$B$109=$EP53),0),MATCH(EZ$2,$F$2:$EK$2,0))-SUM(OFFSET($E53,,MATCH(EZ$2,$F$1:$EK$1,0)+3,,1)),""),"")</f>
        <v/>
      </c>
      <c r="FA53" t="str" cm="1">
        <f t="array" aca="1" ref="FA53" ca="1">IF(ISNUMBER(DR$4),IF(ABS(INDEX($F$4:$EK$109,MATCH(1,($A$4:$A$109=$EO53)*($B$4:$B$109=$EP53),0),MATCH(FA$2,$F$2:$EK$2,0))-SUM(OFFSET($E53,,MATCH(FA$2,$F$1:$EK$1,0)+3,,1)))&gt;0,INDEX($F$4:$EK$109,MATCH(1,($A$4:$A$109=$EO53)*($B$4:$B$109=$EP53),0),MATCH(FA$2,$F$2:$EK$2,0))-SUM(OFFSET($E53,,MATCH(FA$2,$F$1:$EK$1,0)+3,,1)),""),"")</f>
        <v/>
      </c>
      <c r="FB53" t="str" cm="1">
        <f t="array" aca="1" ref="FB53" ca="1">IF(ISNUMBER(DS$4),IF(ABS(INDEX($F$4:$EK$109,MATCH(1,($A$4:$A$109=$EO53)*($B$4:$B$109=$EP53),0),MATCH(FB$2,$F$2:$EK$2,0))-SUM(OFFSET($E53,,MATCH(FB$2,$F$1:$EK$1,0)+3,,1)))&gt;0,INDEX($F$4:$EK$109,MATCH(1,($A$4:$A$109=$EO53)*($B$4:$B$109=$EP53),0),MATCH(FB$2,$F$2:$EK$2,0))-SUM(OFFSET($E53,,MATCH(FB$2,$F$1:$EK$1,0)+3,,1)),""),"")</f>
        <v/>
      </c>
      <c r="FC53" t="str" cm="1">
        <f t="array" aca="1" ref="FC53" ca="1">IF(ISNUMBER(DT$4),IF(ABS(INDEX($F$4:$EK$109,MATCH(1,($A$4:$A$109=$EO53)*($B$4:$B$109=$EP53),0),MATCH(FC$2,$F$2:$EK$2,0))-SUM(OFFSET($E53,,MATCH(FC$2,$F$1:$EK$1,0)+3,,1)))&gt;0,INDEX($F$4:$EK$109,MATCH(1,($A$4:$A$109=$EO53)*($B$4:$B$109=$EP53),0),MATCH(FC$2,$F$2:$EK$2,0))-SUM(OFFSET($E53,,MATCH(FC$2,$F$1:$EK$1,0)+3,,1)),""),"")</f>
        <v/>
      </c>
      <c r="FD53" t="str" cm="1">
        <f t="array" aca="1" ref="FD53" ca="1">IF(ISNUMBER(DU$4),IF(ABS(INDEX($F$4:$EK$109,MATCH(1,($A$4:$A$109=$EO53)*($B$4:$B$109=$EP53),0),MATCH(FD$2,$F$2:$EK$2,0))-SUM(OFFSET($E53,,MATCH(FD$2,$F$1:$EK$1,0)+3,,1)))&gt;0,INDEX($F$4:$EK$109,MATCH(1,($A$4:$A$109=$EO53)*($B$4:$B$109=$EP53),0),MATCH(FD$2,$F$2:$EK$2,0))-SUM(OFFSET($E53,,MATCH(FD$2,$F$1:$EK$1,0)+3,,1)),""),"")</f>
        <v/>
      </c>
      <c r="FE53" t="str" cm="1">
        <f t="array" aca="1" ref="FE53" ca="1">IF(ISNUMBER(DV$4),IF(ABS(INDEX($F$4:$EK$109,MATCH(1,($A$4:$A$109=$EO53)*($B$4:$B$109=$EP53),0),MATCH(FE$2,$F$2:$EK$2,0))-SUM(OFFSET($E53,,MATCH(FE$2,$F$1:$EK$1,0)+3,,1)))&gt;0,INDEX($F$4:$EK$109,MATCH(1,($A$4:$A$109=$EO53)*($B$4:$B$109=$EP53),0),MATCH(FE$2,$F$2:$EK$2,0))-SUM(OFFSET($E53,,MATCH(FE$2,$F$1:$EK$1,0)+3,,1)),""),"")</f>
        <v/>
      </c>
      <c r="FF53" t="str" cm="1">
        <f t="array" aca="1" ref="FF53" ca="1">IF(ISNUMBER(DW$4),IF(ABS(INDEX($F$4:$EK$109,MATCH(1,($A$4:$A$109=$EO53)*($B$4:$B$109=$EP53),0),MATCH(FF$2,$F$2:$EK$2,0))-SUM(OFFSET($E53,,MATCH(FF$2,$F$1:$EK$1,0)+3,,1)))&gt;0,INDEX($F$4:$EK$109,MATCH(1,($A$4:$A$109=$EO53)*($B$4:$B$109=$EP53),0),MATCH(FF$2,$F$2:$EK$2,0))-SUM(OFFSET($E53,,MATCH(FF$2,$F$1:$EK$1,0)+3,,1)),""),"")</f>
        <v/>
      </c>
      <c r="FG53" t="str" cm="1">
        <f t="array" aca="1" ref="FG53" ca="1">IF(ISNUMBER(DX$4),IF(ABS(INDEX($F$4:$EK$109,MATCH(1,($A$4:$A$109=$EO53)*($B$4:$B$109=$EP53),0),MATCH(FG$2,$F$2:$EK$2,0))-SUM(OFFSET($E53,,MATCH(FG$2,$F$1:$EK$1,0)+3,,1)))&gt;0,INDEX($F$4:$EK$109,MATCH(1,($A$4:$A$109=$EO53)*($B$4:$B$109=$EP53),0),MATCH(FG$2,$F$2:$EK$2,0))-SUM(OFFSET($E53,,MATCH(FG$2,$F$1:$EK$1,0)+3,,1)),""),"")</f>
        <v/>
      </c>
      <c r="FH53" t="str" cm="1">
        <f t="array" aca="1" ref="FH53" ca="1">IF(ISNUMBER(DY$4),IF(ABS(INDEX($F$4:$EK$109,MATCH(1,($A$4:$A$109=$EO53)*($B$4:$B$109=$EP53),0),MATCH(FH$2,$F$2:$EK$2,0))-SUM(OFFSET($E53,,MATCH(FH$2,$F$1:$EK$1,0)+3,,1)))&gt;0,INDEX($F$4:$EK$109,MATCH(1,($A$4:$A$109=$EO53)*($B$4:$B$109=$EP53),0),MATCH(FH$2,$F$2:$EK$2,0))-SUM(OFFSET($E53,,MATCH(FH$2,$F$1:$EK$1,0)+3,,1)),""),"")</f>
        <v/>
      </c>
      <c r="FI53" t="str" cm="1">
        <f t="array" aca="1" ref="FI53" ca="1">IF(ISNUMBER(DZ$4),IF(ABS(INDEX($F$4:$EK$109,MATCH(1,($A$4:$A$109=$EO53)*($B$4:$B$109=$EP53),0),MATCH(FI$2,$F$2:$EK$2,0))-SUM(OFFSET($E53,,MATCH(FI$2,$F$1:$EK$1,0)+3,,1)))&gt;0,INDEX($F$4:$EK$109,MATCH(1,($A$4:$A$109=$EO53)*($B$4:$B$109=$EP53),0),MATCH(FI$2,$F$2:$EK$2,0))-SUM(OFFSET($E53,,MATCH(FI$2,$F$1:$EK$1,0)+3,,1)),""),"")</f>
        <v/>
      </c>
      <c r="FJ53" t="str" cm="1">
        <f t="array" aca="1" ref="FJ53" ca="1">IF(ISNUMBER(EA$4),IF(ABS(INDEX($F$4:$EK$109,MATCH(1,($A$4:$A$109=$EO53)*($B$4:$B$109=$EP53),0),MATCH(FJ$2,$F$2:$EK$2,0))-SUM(OFFSET($E53,,MATCH(FJ$2,$F$1:$EK$1,0)+3,,1)))&gt;0,INDEX($F$4:$EK$109,MATCH(1,($A$4:$A$109=$EO53)*($B$4:$B$109=$EP53),0),MATCH(FJ$2,$F$2:$EK$2,0))-SUM(OFFSET($E53,,MATCH(FJ$2,$F$1:$EK$1,0)+3,,1)),""),"")</f>
        <v/>
      </c>
      <c r="FK53" t="str" cm="1">
        <f t="array" aca="1" ref="FK53" ca="1">IF(ISNUMBER(EB$4),IF(ABS(INDEX($F$4:$EK$109,MATCH(1,($A$4:$A$109=$EO53)*($B$4:$B$109=$EP53),0),MATCH(FK$2,$F$2:$EK$2,0))-SUM(OFFSET($E53,,MATCH(FK$2,$F$1:$EK$1,0)+3,,1)))&gt;0,INDEX($F$4:$EK$109,MATCH(1,($A$4:$A$109=$EO53)*($B$4:$B$109=$EP53),0),MATCH(FK$2,$F$2:$EK$2,0))-SUM(OFFSET($E53,,MATCH(FK$2,$F$1:$EK$1,0)+3,,1)),""),"")</f>
        <v/>
      </c>
      <c r="FL53" t="str" cm="1">
        <f t="array" aca="1" ref="FL53" ca="1">IF(ISNUMBER(EC$4),IF(ABS(INDEX($F$4:$EK$109,MATCH(1,($A$4:$A$109=$EO53)*($B$4:$B$109=$EP53),0),MATCH(FL$2,$F$2:$EK$2,0))-SUM(OFFSET($E53,,MATCH(FL$2,$F$1:$EK$1,0)+3,,1)))&gt;0,INDEX($F$4:$EK$109,MATCH(1,($A$4:$A$109=$EO53)*($B$4:$B$109=$EP53),0),MATCH(FL$2,$F$2:$EK$2,0))-SUM(OFFSET($E53,,MATCH(FL$2,$F$1:$EK$1,0)+3,,1)),""),"")</f>
        <v/>
      </c>
      <c r="FM53" t="str" cm="1">
        <f t="array" aca="1" ref="FM53" ca="1">IF(ISNUMBER(ED$4),IF(ABS(INDEX($F$4:$EK$109,MATCH(1,($A$4:$A$109=$EO53)*($B$4:$B$109=$EP53),0),MATCH(FM$2,$F$2:$EK$2,0))-SUM(OFFSET($E53,,MATCH(FM$2,$F$1:$EK$1,0)+3,,1)))&gt;0,INDEX($F$4:$EK$109,MATCH(1,($A$4:$A$109=$EO53)*($B$4:$B$109=$EP53),0),MATCH(FM$2,$F$2:$EK$2,0))-SUM(OFFSET($E53,,MATCH(FM$2,$F$1:$EK$1,0)+3,,1)),""),"")</f>
        <v/>
      </c>
      <c r="FN53" t="str" cm="1">
        <f t="array" aca="1" ref="FN53" ca="1">IF(ISNUMBER(EE$4),IF(ABS(INDEX($F$4:$EK$109,MATCH(1,($A$4:$A$109=$EO53)*($B$4:$B$109=$EP53),0),MATCH(FN$2,$F$2:$EK$2,0))-SUM(OFFSET($E53,,MATCH(FN$2,$F$1:$EK$1,0)+3,,1)))&gt;0,INDEX($F$4:$EK$109,MATCH(1,($A$4:$A$109=$EO53)*($B$4:$B$109=$EP53),0),MATCH(FN$2,$F$2:$EK$2,0))-SUM(OFFSET($E53,,MATCH(FN$2,$F$1:$EK$1,0)+3,,1)),""),"")</f>
        <v/>
      </c>
      <c r="FO53" t="str" cm="1">
        <f t="array" aca="1" ref="FO53" ca="1">IF(ISNUMBER(EF$4),IF(ABS(INDEX($F$4:$EK$109,MATCH(1,($A$4:$A$109=$EO53)*($B$4:$B$109=$EP53),0),MATCH(FO$2,$F$2:$EK$2,0))-SUM(OFFSET($E53,,MATCH(FO$2,$F$1:$EK$1,0)+3,,1)))&gt;0,INDEX($F$4:$EK$109,MATCH(1,($A$4:$A$109=$EO53)*($B$4:$B$109=$EP53),0),MATCH(FO$2,$F$2:$EK$2,0))-SUM(OFFSET($E53,,MATCH(FO$2,$F$1:$EK$1,0)+3,,1)),""),"")</f>
        <v/>
      </c>
      <c r="FP53" t="str" cm="1">
        <f t="array" aca="1" ref="FP53" ca="1">IF(ISNUMBER(EG$4),IF(ABS(INDEX($F$4:$EK$109,MATCH(1,($A$4:$A$109=$EO53)*($B$4:$B$109=$EP53),0),MATCH(FP$2,$F$2:$EK$2,0))-SUM(OFFSET($E53,,MATCH(FP$2,$F$1:$EK$1,0)+3,,1)))&gt;0,INDEX($F$4:$EK$109,MATCH(1,($A$4:$A$109=$EO53)*($B$4:$B$109=$EP53),0),MATCH(FP$2,$F$2:$EK$2,0))-SUM(OFFSET($E53,,MATCH(FP$2,$F$1:$EK$1,0)+3,,1)),""),"")</f>
        <v/>
      </c>
      <c r="FQ53" t="str" cm="1">
        <f t="array" aca="1" ref="FQ53" ca="1">IF(ISNUMBER(EH$4),IF(ABS(INDEX($F$4:$EK$109,MATCH(1,($A$4:$A$109=$EO53)*($B$4:$B$109=$EP53),0),MATCH(FQ$2,$F$2:$EK$2,0))-SUM(OFFSET($E53,,MATCH(FQ$2,$F$1:$EK$1,0)+3,,1)))&gt;0,INDEX($F$4:$EK$109,MATCH(1,($A$4:$A$109=$EO53)*($B$4:$B$109=$EP53),0),MATCH(FQ$2,$F$2:$EK$2,0))-SUM(OFFSET($E53,,MATCH(FQ$2,$F$1:$EK$1,0)+3,,1)),""),"")</f>
        <v/>
      </c>
      <c r="FR53" t="str" cm="1">
        <f t="array" aca="1" ref="FR53" ca="1">IF(ISNUMBER(EI$4),IF(ABS(INDEX($F$4:$EK$109,MATCH(1,($A$4:$A$109=$EO53)*($B$4:$B$109=$EP53),0),MATCH(FR$2,$F$2:$EK$2,0))-SUM(OFFSET($E53,,MATCH(FR$2,$F$1:$EK$1,0)+3,,1)))&gt;0,INDEX($F$4:$EK$109,MATCH(1,($A$4:$A$109=$EO53)*($B$4:$B$109=$EP53),0),MATCH(FR$2,$F$2:$EK$2,0))-SUM(OFFSET($E53,,MATCH(FR$2,$F$1:$EK$1,0)+3,,1)),""),"")</f>
        <v/>
      </c>
      <c r="FS53" t="str" cm="1">
        <f t="array" aca="1" ref="FS53" ca="1">IF(ISNUMBER(EJ$4),IF(ABS(INDEX($F$4:$EK$109,MATCH(1,($A$4:$A$109=$EO53)*($B$4:$B$109=$EP53),0),MATCH(FS$2,$F$2:$EK$2,0))-SUM(OFFSET($E53,,MATCH(FS$2,$F$1:$EK$1,0)+3,,1)))&gt;0,INDEX($F$4:$EK$109,MATCH(1,($A$4:$A$109=$EO53)*($B$4:$B$109=$EP53),0),MATCH(FS$2,$F$2:$EK$2,0))-SUM(OFFSET($E53,,MATCH(FS$2,$F$1:$EK$1,0)+3,,1)),""),"")</f>
        <v/>
      </c>
      <c r="FT53" t="str" cm="1">
        <f t="array" aca="1" ref="FT53" ca="1">IF(ISNUMBER(EK$4),IF(ABS(INDEX($F$4:$EK$109,MATCH(1,($A$4:$A$109=$EO53)*($B$4:$B$109=$EP53),0),MATCH(FT$2,$F$2:$EK$2,0))-SUM(OFFSET($E53,,MATCH(FT$2,$F$1:$EK$1,0)+3,,1)))&gt;0,INDEX($F$4:$EK$109,MATCH(1,($A$4:$A$109=$EO53)*($B$4:$B$109=$EP53),0),MATCH(FT$2,$F$2:$EK$2,0))-SUM(OFFSET($E53,,MATCH(FT$2,$F$1:$EK$1,0)+3,,1)),""),"")</f>
        <v/>
      </c>
    </row>
    <row r="54" spans="1:176" x14ac:dyDescent="0.25">
      <c r="A54" t="s">
        <v>157</v>
      </c>
      <c r="B54" t="s">
        <v>177</v>
      </c>
      <c r="EO54" t="str">
        <f t="shared" si="8"/>
        <v>bs</v>
      </c>
      <c r="EP54" t="str">
        <f t="shared" si="7"/>
        <v>deferredRevenue</v>
      </c>
      <c r="ET54" t="str" cm="1">
        <f t="array" aca="1" ref="ET54" ca="1">IF(ISNUMBER(DK$4),IF(ABS(INDEX($F$4:$EK$109,MATCH(1,($A$4:$A$109=$EO54)*($B$4:$B$109=$EP54),0),MATCH(ET$2,$F$2:$EK$2,0))-SUM(OFFSET($E54,,MATCH(ET$2,$F$1:$EK$1,0)+3,,1)))&gt;0,INDEX($F$4:$EK$109,MATCH(1,($A$4:$A$109=$EO54)*($B$4:$B$109=$EP54),0),MATCH(ET$2,$F$2:$EK$2,0))-SUM(OFFSET($E54,,MATCH(ET$2,$F$1:$EK$1,0)+3,,1)),""),"")</f>
        <v/>
      </c>
      <c r="EU54" t="str" cm="1">
        <f t="array" aca="1" ref="EU54" ca="1">IF(ISNUMBER(DL$4),IF(ABS(INDEX($F$4:$EK$109,MATCH(1,($A$4:$A$109=$EO54)*($B$4:$B$109=$EP54),0),MATCH(EU$2,$F$2:$EK$2,0))-SUM(OFFSET($E54,,MATCH(EU$2,$F$1:$EK$1,0)+3,,1)))&gt;0,INDEX($F$4:$EK$109,MATCH(1,($A$4:$A$109=$EO54)*($B$4:$B$109=$EP54),0),MATCH(EU$2,$F$2:$EK$2,0))-SUM(OFFSET($E54,,MATCH(EU$2,$F$1:$EK$1,0)+3,,1)),""),"")</f>
        <v/>
      </c>
      <c r="EV54" t="str" cm="1">
        <f t="array" aca="1" ref="EV54" ca="1">IF(ISNUMBER(DM$4),IF(ABS(INDEX($F$4:$EK$109,MATCH(1,($A$4:$A$109=$EO54)*($B$4:$B$109=$EP54),0),MATCH(EV$2,$F$2:$EK$2,0))-SUM(OFFSET($E54,,MATCH(EV$2,$F$1:$EK$1,0)+3,,1)))&gt;0,INDEX($F$4:$EK$109,MATCH(1,($A$4:$A$109=$EO54)*($B$4:$B$109=$EP54),0),MATCH(EV$2,$F$2:$EK$2,0))-SUM(OFFSET($E54,,MATCH(EV$2,$F$1:$EK$1,0)+3,,1)),""),"")</f>
        <v/>
      </c>
      <c r="EW54" t="str" cm="1">
        <f t="array" aca="1" ref="EW54" ca="1">IF(ISNUMBER(DN$4),IF(ABS(INDEX($F$4:$EK$109,MATCH(1,($A$4:$A$109=$EO54)*($B$4:$B$109=$EP54),0),MATCH(EW$2,$F$2:$EK$2,0))-SUM(OFFSET($E54,,MATCH(EW$2,$F$1:$EK$1,0)+3,,1)))&gt;0,INDEX($F$4:$EK$109,MATCH(1,($A$4:$A$109=$EO54)*($B$4:$B$109=$EP54),0),MATCH(EW$2,$F$2:$EK$2,0))-SUM(OFFSET($E54,,MATCH(EW$2,$F$1:$EK$1,0)+3,,1)),""),"")</f>
        <v/>
      </c>
      <c r="EX54" t="str" cm="1">
        <f t="array" aca="1" ref="EX54" ca="1">IF(ISNUMBER(DO$4),IF(ABS(INDEX($F$4:$EK$109,MATCH(1,($A$4:$A$109=$EO54)*($B$4:$B$109=$EP54),0),MATCH(EX$2,$F$2:$EK$2,0))-SUM(OFFSET($E54,,MATCH(EX$2,$F$1:$EK$1,0)+3,,1)))&gt;0,INDEX($F$4:$EK$109,MATCH(1,($A$4:$A$109=$EO54)*($B$4:$B$109=$EP54),0),MATCH(EX$2,$F$2:$EK$2,0))-SUM(OFFSET($E54,,MATCH(EX$2,$F$1:$EK$1,0)+3,,1)),""),"")</f>
        <v/>
      </c>
      <c r="EY54" t="str" cm="1">
        <f t="array" aca="1" ref="EY54" ca="1">IF(ISNUMBER(DP$4),IF(ABS(INDEX($F$4:$EK$109,MATCH(1,($A$4:$A$109=$EO54)*($B$4:$B$109=$EP54),0),MATCH(EY$2,$F$2:$EK$2,0))-SUM(OFFSET($E54,,MATCH(EY$2,$F$1:$EK$1,0)+3,,1)))&gt;0,INDEX($F$4:$EK$109,MATCH(1,($A$4:$A$109=$EO54)*($B$4:$B$109=$EP54),0),MATCH(EY$2,$F$2:$EK$2,0))-SUM(OFFSET($E54,,MATCH(EY$2,$F$1:$EK$1,0)+3,,1)),""),"")</f>
        <v/>
      </c>
      <c r="EZ54" t="str" cm="1">
        <f t="array" aca="1" ref="EZ54" ca="1">IF(ISNUMBER(DQ$4),IF(ABS(INDEX($F$4:$EK$109,MATCH(1,($A$4:$A$109=$EO54)*($B$4:$B$109=$EP54),0),MATCH(EZ$2,$F$2:$EK$2,0))-SUM(OFFSET($E54,,MATCH(EZ$2,$F$1:$EK$1,0)+3,,1)))&gt;0,INDEX($F$4:$EK$109,MATCH(1,($A$4:$A$109=$EO54)*($B$4:$B$109=$EP54),0),MATCH(EZ$2,$F$2:$EK$2,0))-SUM(OFFSET($E54,,MATCH(EZ$2,$F$1:$EK$1,0)+3,,1)),""),"")</f>
        <v/>
      </c>
      <c r="FA54" t="str" cm="1">
        <f t="array" aca="1" ref="FA54" ca="1">IF(ISNUMBER(DR$4),IF(ABS(INDEX($F$4:$EK$109,MATCH(1,($A$4:$A$109=$EO54)*($B$4:$B$109=$EP54),0),MATCH(FA$2,$F$2:$EK$2,0))-SUM(OFFSET($E54,,MATCH(FA$2,$F$1:$EK$1,0)+3,,1)))&gt;0,INDEX($F$4:$EK$109,MATCH(1,($A$4:$A$109=$EO54)*($B$4:$B$109=$EP54),0),MATCH(FA$2,$F$2:$EK$2,0))-SUM(OFFSET($E54,,MATCH(FA$2,$F$1:$EK$1,0)+3,,1)),""),"")</f>
        <v/>
      </c>
      <c r="FB54" t="str" cm="1">
        <f t="array" aca="1" ref="FB54" ca="1">IF(ISNUMBER(DS$4),IF(ABS(INDEX($F$4:$EK$109,MATCH(1,($A$4:$A$109=$EO54)*($B$4:$B$109=$EP54),0),MATCH(FB$2,$F$2:$EK$2,0))-SUM(OFFSET($E54,,MATCH(FB$2,$F$1:$EK$1,0)+3,,1)))&gt;0,INDEX($F$4:$EK$109,MATCH(1,($A$4:$A$109=$EO54)*($B$4:$B$109=$EP54),0),MATCH(FB$2,$F$2:$EK$2,0))-SUM(OFFSET($E54,,MATCH(FB$2,$F$1:$EK$1,0)+3,,1)),""),"")</f>
        <v/>
      </c>
      <c r="FC54" t="str" cm="1">
        <f t="array" aca="1" ref="FC54" ca="1">IF(ISNUMBER(DT$4),IF(ABS(INDEX($F$4:$EK$109,MATCH(1,($A$4:$A$109=$EO54)*($B$4:$B$109=$EP54),0),MATCH(FC$2,$F$2:$EK$2,0))-SUM(OFFSET($E54,,MATCH(FC$2,$F$1:$EK$1,0)+3,,1)))&gt;0,INDEX($F$4:$EK$109,MATCH(1,($A$4:$A$109=$EO54)*($B$4:$B$109=$EP54),0),MATCH(FC$2,$F$2:$EK$2,0))-SUM(OFFSET($E54,,MATCH(FC$2,$F$1:$EK$1,0)+3,,1)),""),"")</f>
        <v/>
      </c>
      <c r="FD54" t="str" cm="1">
        <f t="array" aca="1" ref="FD54" ca="1">IF(ISNUMBER(DU$4),IF(ABS(INDEX($F$4:$EK$109,MATCH(1,($A$4:$A$109=$EO54)*($B$4:$B$109=$EP54),0),MATCH(FD$2,$F$2:$EK$2,0))-SUM(OFFSET($E54,,MATCH(FD$2,$F$1:$EK$1,0)+3,,1)))&gt;0,INDEX($F$4:$EK$109,MATCH(1,($A$4:$A$109=$EO54)*($B$4:$B$109=$EP54),0),MATCH(FD$2,$F$2:$EK$2,0))-SUM(OFFSET($E54,,MATCH(FD$2,$F$1:$EK$1,0)+3,,1)),""),"")</f>
        <v/>
      </c>
      <c r="FE54" t="str" cm="1">
        <f t="array" aca="1" ref="FE54" ca="1">IF(ISNUMBER(DV$4),IF(ABS(INDEX($F$4:$EK$109,MATCH(1,($A$4:$A$109=$EO54)*($B$4:$B$109=$EP54),0),MATCH(FE$2,$F$2:$EK$2,0))-SUM(OFFSET($E54,,MATCH(FE$2,$F$1:$EK$1,0)+3,,1)))&gt;0,INDEX($F$4:$EK$109,MATCH(1,($A$4:$A$109=$EO54)*($B$4:$B$109=$EP54),0),MATCH(FE$2,$F$2:$EK$2,0))-SUM(OFFSET($E54,,MATCH(FE$2,$F$1:$EK$1,0)+3,,1)),""),"")</f>
        <v/>
      </c>
      <c r="FF54" t="str" cm="1">
        <f t="array" aca="1" ref="FF54" ca="1">IF(ISNUMBER(DW$4),IF(ABS(INDEX($F$4:$EK$109,MATCH(1,($A$4:$A$109=$EO54)*($B$4:$B$109=$EP54),0),MATCH(FF$2,$F$2:$EK$2,0))-SUM(OFFSET($E54,,MATCH(FF$2,$F$1:$EK$1,0)+3,,1)))&gt;0,INDEX($F$4:$EK$109,MATCH(1,($A$4:$A$109=$EO54)*($B$4:$B$109=$EP54),0),MATCH(FF$2,$F$2:$EK$2,0))-SUM(OFFSET($E54,,MATCH(FF$2,$F$1:$EK$1,0)+3,,1)),""),"")</f>
        <v/>
      </c>
      <c r="FG54" t="str" cm="1">
        <f t="array" aca="1" ref="FG54" ca="1">IF(ISNUMBER(DX$4),IF(ABS(INDEX($F$4:$EK$109,MATCH(1,($A$4:$A$109=$EO54)*($B$4:$B$109=$EP54),0),MATCH(FG$2,$F$2:$EK$2,0))-SUM(OFFSET($E54,,MATCH(FG$2,$F$1:$EK$1,0)+3,,1)))&gt;0,INDEX($F$4:$EK$109,MATCH(1,($A$4:$A$109=$EO54)*($B$4:$B$109=$EP54),0),MATCH(FG$2,$F$2:$EK$2,0))-SUM(OFFSET($E54,,MATCH(FG$2,$F$1:$EK$1,0)+3,,1)),""),"")</f>
        <v/>
      </c>
      <c r="FH54" t="str" cm="1">
        <f t="array" aca="1" ref="FH54" ca="1">IF(ISNUMBER(DY$4),IF(ABS(INDEX($F$4:$EK$109,MATCH(1,($A$4:$A$109=$EO54)*($B$4:$B$109=$EP54),0),MATCH(FH$2,$F$2:$EK$2,0))-SUM(OFFSET($E54,,MATCH(FH$2,$F$1:$EK$1,0)+3,,1)))&gt;0,INDEX($F$4:$EK$109,MATCH(1,($A$4:$A$109=$EO54)*($B$4:$B$109=$EP54),0),MATCH(FH$2,$F$2:$EK$2,0))-SUM(OFFSET($E54,,MATCH(FH$2,$F$1:$EK$1,0)+3,,1)),""),"")</f>
        <v/>
      </c>
      <c r="FI54" t="str" cm="1">
        <f t="array" aca="1" ref="FI54" ca="1">IF(ISNUMBER(DZ$4),IF(ABS(INDEX($F$4:$EK$109,MATCH(1,($A$4:$A$109=$EO54)*($B$4:$B$109=$EP54),0),MATCH(FI$2,$F$2:$EK$2,0))-SUM(OFFSET($E54,,MATCH(FI$2,$F$1:$EK$1,0)+3,,1)))&gt;0,INDEX($F$4:$EK$109,MATCH(1,($A$4:$A$109=$EO54)*($B$4:$B$109=$EP54),0),MATCH(FI$2,$F$2:$EK$2,0))-SUM(OFFSET($E54,,MATCH(FI$2,$F$1:$EK$1,0)+3,,1)),""),"")</f>
        <v/>
      </c>
      <c r="FJ54" t="str" cm="1">
        <f t="array" aca="1" ref="FJ54" ca="1">IF(ISNUMBER(EA$4),IF(ABS(INDEX($F$4:$EK$109,MATCH(1,($A$4:$A$109=$EO54)*($B$4:$B$109=$EP54),0),MATCH(FJ$2,$F$2:$EK$2,0))-SUM(OFFSET($E54,,MATCH(FJ$2,$F$1:$EK$1,0)+3,,1)))&gt;0,INDEX($F$4:$EK$109,MATCH(1,($A$4:$A$109=$EO54)*($B$4:$B$109=$EP54),0),MATCH(FJ$2,$F$2:$EK$2,0))-SUM(OFFSET($E54,,MATCH(FJ$2,$F$1:$EK$1,0)+3,,1)),""),"")</f>
        <v/>
      </c>
      <c r="FK54" t="str" cm="1">
        <f t="array" aca="1" ref="FK54" ca="1">IF(ISNUMBER(EB$4),IF(ABS(INDEX($F$4:$EK$109,MATCH(1,($A$4:$A$109=$EO54)*($B$4:$B$109=$EP54),0),MATCH(FK$2,$F$2:$EK$2,0))-SUM(OFFSET($E54,,MATCH(FK$2,$F$1:$EK$1,0)+3,,1)))&gt;0,INDEX($F$4:$EK$109,MATCH(1,($A$4:$A$109=$EO54)*($B$4:$B$109=$EP54),0),MATCH(FK$2,$F$2:$EK$2,0))-SUM(OFFSET($E54,,MATCH(FK$2,$F$1:$EK$1,0)+3,,1)),""),"")</f>
        <v/>
      </c>
      <c r="FL54" t="str" cm="1">
        <f t="array" aca="1" ref="FL54" ca="1">IF(ISNUMBER(EC$4),IF(ABS(INDEX($F$4:$EK$109,MATCH(1,($A$4:$A$109=$EO54)*($B$4:$B$109=$EP54),0),MATCH(FL$2,$F$2:$EK$2,0))-SUM(OFFSET($E54,,MATCH(FL$2,$F$1:$EK$1,0)+3,,1)))&gt;0,INDEX($F$4:$EK$109,MATCH(1,($A$4:$A$109=$EO54)*($B$4:$B$109=$EP54),0),MATCH(FL$2,$F$2:$EK$2,0))-SUM(OFFSET($E54,,MATCH(FL$2,$F$1:$EK$1,0)+3,,1)),""),"")</f>
        <v/>
      </c>
      <c r="FM54" t="str" cm="1">
        <f t="array" aca="1" ref="FM54" ca="1">IF(ISNUMBER(ED$4),IF(ABS(INDEX($F$4:$EK$109,MATCH(1,($A$4:$A$109=$EO54)*($B$4:$B$109=$EP54),0),MATCH(FM$2,$F$2:$EK$2,0))-SUM(OFFSET($E54,,MATCH(FM$2,$F$1:$EK$1,0)+3,,1)))&gt;0,INDEX($F$4:$EK$109,MATCH(1,($A$4:$A$109=$EO54)*($B$4:$B$109=$EP54),0),MATCH(FM$2,$F$2:$EK$2,0))-SUM(OFFSET($E54,,MATCH(FM$2,$F$1:$EK$1,0)+3,,1)),""),"")</f>
        <v/>
      </c>
      <c r="FN54" t="str" cm="1">
        <f t="array" aca="1" ref="FN54" ca="1">IF(ISNUMBER(EE$4),IF(ABS(INDEX($F$4:$EK$109,MATCH(1,($A$4:$A$109=$EO54)*($B$4:$B$109=$EP54),0),MATCH(FN$2,$F$2:$EK$2,0))-SUM(OFFSET($E54,,MATCH(FN$2,$F$1:$EK$1,0)+3,,1)))&gt;0,INDEX($F$4:$EK$109,MATCH(1,($A$4:$A$109=$EO54)*($B$4:$B$109=$EP54),0),MATCH(FN$2,$F$2:$EK$2,0))-SUM(OFFSET($E54,,MATCH(FN$2,$F$1:$EK$1,0)+3,,1)),""),"")</f>
        <v/>
      </c>
      <c r="FO54" t="str" cm="1">
        <f t="array" aca="1" ref="FO54" ca="1">IF(ISNUMBER(EF$4),IF(ABS(INDEX($F$4:$EK$109,MATCH(1,($A$4:$A$109=$EO54)*($B$4:$B$109=$EP54),0),MATCH(FO$2,$F$2:$EK$2,0))-SUM(OFFSET($E54,,MATCH(FO$2,$F$1:$EK$1,0)+3,,1)))&gt;0,INDEX($F$4:$EK$109,MATCH(1,($A$4:$A$109=$EO54)*($B$4:$B$109=$EP54),0),MATCH(FO$2,$F$2:$EK$2,0))-SUM(OFFSET($E54,,MATCH(FO$2,$F$1:$EK$1,0)+3,,1)),""),"")</f>
        <v/>
      </c>
      <c r="FP54" t="str" cm="1">
        <f t="array" aca="1" ref="FP54" ca="1">IF(ISNUMBER(EG$4),IF(ABS(INDEX($F$4:$EK$109,MATCH(1,($A$4:$A$109=$EO54)*($B$4:$B$109=$EP54),0),MATCH(FP$2,$F$2:$EK$2,0))-SUM(OFFSET($E54,,MATCH(FP$2,$F$1:$EK$1,0)+3,,1)))&gt;0,INDEX($F$4:$EK$109,MATCH(1,($A$4:$A$109=$EO54)*($B$4:$B$109=$EP54),0),MATCH(FP$2,$F$2:$EK$2,0))-SUM(OFFSET($E54,,MATCH(FP$2,$F$1:$EK$1,0)+3,,1)),""),"")</f>
        <v/>
      </c>
      <c r="FQ54" t="str" cm="1">
        <f t="array" aca="1" ref="FQ54" ca="1">IF(ISNUMBER(EH$4),IF(ABS(INDEX($F$4:$EK$109,MATCH(1,($A$4:$A$109=$EO54)*($B$4:$B$109=$EP54),0),MATCH(FQ$2,$F$2:$EK$2,0))-SUM(OFFSET($E54,,MATCH(FQ$2,$F$1:$EK$1,0)+3,,1)))&gt;0,INDEX($F$4:$EK$109,MATCH(1,($A$4:$A$109=$EO54)*($B$4:$B$109=$EP54),0),MATCH(FQ$2,$F$2:$EK$2,0))-SUM(OFFSET($E54,,MATCH(FQ$2,$F$1:$EK$1,0)+3,,1)),""),"")</f>
        <v/>
      </c>
      <c r="FR54" t="str" cm="1">
        <f t="array" aca="1" ref="FR54" ca="1">IF(ISNUMBER(EI$4),IF(ABS(INDEX($F$4:$EK$109,MATCH(1,($A$4:$A$109=$EO54)*($B$4:$B$109=$EP54),0),MATCH(FR$2,$F$2:$EK$2,0))-SUM(OFFSET($E54,,MATCH(FR$2,$F$1:$EK$1,0)+3,,1)))&gt;0,INDEX($F$4:$EK$109,MATCH(1,($A$4:$A$109=$EO54)*($B$4:$B$109=$EP54),0),MATCH(FR$2,$F$2:$EK$2,0))-SUM(OFFSET($E54,,MATCH(FR$2,$F$1:$EK$1,0)+3,,1)),""),"")</f>
        <v/>
      </c>
      <c r="FS54" t="str" cm="1">
        <f t="array" aca="1" ref="FS54" ca="1">IF(ISNUMBER(EJ$4),IF(ABS(INDEX($F$4:$EK$109,MATCH(1,($A$4:$A$109=$EO54)*($B$4:$B$109=$EP54),0),MATCH(FS$2,$F$2:$EK$2,0))-SUM(OFFSET($E54,,MATCH(FS$2,$F$1:$EK$1,0)+3,,1)))&gt;0,INDEX($F$4:$EK$109,MATCH(1,($A$4:$A$109=$EO54)*($B$4:$B$109=$EP54),0),MATCH(FS$2,$F$2:$EK$2,0))-SUM(OFFSET($E54,,MATCH(FS$2,$F$1:$EK$1,0)+3,,1)),""),"")</f>
        <v/>
      </c>
      <c r="FT54" t="str" cm="1">
        <f t="array" aca="1" ref="FT54" ca="1">IF(ISNUMBER(EK$4),IF(ABS(INDEX($F$4:$EK$109,MATCH(1,($A$4:$A$109=$EO54)*($B$4:$B$109=$EP54),0),MATCH(FT$2,$F$2:$EK$2,0))-SUM(OFFSET($E54,,MATCH(FT$2,$F$1:$EK$1,0)+3,,1)))&gt;0,INDEX($F$4:$EK$109,MATCH(1,($A$4:$A$109=$EO54)*($B$4:$B$109=$EP54),0),MATCH(FT$2,$F$2:$EK$2,0))-SUM(OFFSET($E54,,MATCH(FT$2,$F$1:$EK$1,0)+3,,1)),""),"")</f>
        <v/>
      </c>
    </row>
    <row r="55" spans="1:176" x14ac:dyDescent="0.25">
      <c r="A55" t="s">
        <v>157</v>
      </c>
      <c r="B55" t="s">
        <v>178</v>
      </c>
      <c r="EO55" t="str">
        <f t="shared" si="8"/>
        <v>bs</v>
      </c>
      <c r="EP55" t="str">
        <f t="shared" si="7"/>
        <v>otherCurrentLiabilities</v>
      </c>
      <c r="ET55" t="str" cm="1">
        <f t="array" aca="1" ref="ET55" ca="1">IF(ISNUMBER(DK$4),IF(ABS(INDEX($F$4:$EK$109,MATCH(1,($A$4:$A$109=$EO55)*($B$4:$B$109=$EP55),0),MATCH(ET$2,$F$2:$EK$2,0))-SUM(OFFSET($E55,,MATCH(ET$2,$F$1:$EK$1,0)+3,,1)))&gt;0,INDEX($F$4:$EK$109,MATCH(1,($A$4:$A$109=$EO55)*($B$4:$B$109=$EP55),0),MATCH(ET$2,$F$2:$EK$2,0))-SUM(OFFSET($E55,,MATCH(ET$2,$F$1:$EK$1,0)+3,,1)),""),"")</f>
        <v/>
      </c>
      <c r="EU55" t="str" cm="1">
        <f t="array" aca="1" ref="EU55" ca="1">IF(ISNUMBER(DL$4),IF(ABS(INDEX($F$4:$EK$109,MATCH(1,($A$4:$A$109=$EO55)*($B$4:$B$109=$EP55),0),MATCH(EU$2,$F$2:$EK$2,0))-SUM(OFFSET($E55,,MATCH(EU$2,$F$1:$EK$1,0)+3,,1)))&gt;0,INDEX($F$4:$EK$109,MATCH(1,($A$4:$A$109=$EO55)*($B$4:$B$109=$EP55),0),MATCH(EU$2,$F$2:$EK$2,0))-SUM(OFFSET($E55,,MATCH(EU$2,$F$1:$EK$1,0)+3,,1)),""),"")</f>
        <v/>
      </c>
      <c r="EV55" t="str" cm="1">
        <f t="array" aca="1" ref="EV55" ca="1">IF(ISNUMBER(DM$4),IF(ABS(INDEX($F$4:$EK$109,MATCH(1,($A$4:$A$109=$EO55)*($B$4:$B$109=$EP55),0),MATCH(EV$2,$F$2:$EK$2,0))-SUM(OFFSET($E55,,MATCH(EV$2,$F$1:$EK$1,0)+3,,1)))&gt;0,INDEX($F$4:$EK$109,MATCH(1,($A$4:$A$109=$EO55)*($B$4:$B$109=$EP55),0),MATCH(EV$2,$F$2:$EK$2,0))-SUM(OFFSET($E55,,MATCH(EV$2,$F$1:$EK$1,0)+3,,1)),""),"")</f>
        <v/>
      </c>
      <c r="EW55" t="str" cm="1">
        <f t="array" aca="1" ref="EW55" ca="1">IF(ISNUMBER(DN$4),IF(ABS(INDEX($F$4:$EK$109,MATCH(1,($A$4:$A$109=$EO55)*($B$4:$B$109=$EP55),0),MATCH(EW$2,$F$2:$EK$2,0))-SUM(OFFSET($E55,,MATCH(EW$2,$F$1:$EK$1,0)+3,,1)))&gt;0,INDEX($F$4:$EK$109,MATCH(1,($A$4:$A$109=$EO55)*($B$4:$B$109=$EP55),0),MATCH(EW$2,$F$2:$EK$2,0))-SUM(OFFSET($E55,,MATCH(EW$2,$F$1:$EK$1,0)+3,,1)),""),"")</f>
        <v/>
      </c>
      <c r="EX55" t="str" cm="1">
        <f t="array" aca="1" ref="EX55" ca="1">IF(ISNUMBER(DO$4),IF(ABS(INDEX($F$4:$EK$109,MATCH(1,($A$4:$A$109=$EO55)*($B$4:$B$109=$EP55),0),MATCH(EX$2,$F$2:$EK$2,0))-SUM(OFFSET($E55,,MATCH(EX$2,$F$1:$EK$1,0)+3,,1)))&gt;0,INDEX($F$4:$EK$109,MATCH(1,($A$4:$A$109=$EO55)*($B$4:$B$109=$EP55),0),MATCH(EX$2,$F$2:$EK$2,0))-SUM(OFFSET($E55,,MATCH(EX$2,$F$1:$EK$1,0)+3,,1)),""),"")</f>
        <v/>
      </c>
      <c r="EY55" t="str" cm="1">
        <f t="array" aca="1" ref="EY55" ca="1">IF(ISNUMBER(DP$4),IF(ABS(INDEX($F$4:$EK$109,MATCH(1,($A$4:$A$109=$EO55)*($B$4:$B$109=$EP55),0),MATCH(EY$2,$F$2:$EK$2,0))-SUM(OFFSET($E55,,MATCH(EY$2,$F$1:$EK$1,0)+3,,1)))&gt;0,INDEX($F$4:$EK$109,MATCH(1,($A$4:$A$109=$EO55)*($B$4:$B$109=$EP55),0),MATCH(EY$2,$F$2:$EK$2,0))-SUM(OFFSET($E55,,MATCH(EY$2,$F$1:$EK$1,0)+3,,1)),""),"")</f>
        <v/>
      </c>
      <c r="EZ55" t="str" cm="1">
        <f t="array" aca="1" ref="EZ55" ca="1">IF(ISNUMBER(DQ$4),IF(ABS(INDEX($F$4:$EK$109,MATCH(1,($A$4:$A$109=$EO55)*($B$4:$B$109=$EP55),0),MATCH(EZ$2,$F$2:$EK$2,0))-SUM(OFFSET($E55,,MATCH(EZ$2,$F$1:$EK$1,0)+3,,1)))&gt;0,INDEX($F$4:$EK$109,MATCH(1,($A$4:$A$109=$EO55)*($B$4:$B$109=$EP55),0),MATCH(EZ$2,$F$2:$EK$2,0))-SUM(OFFSET($E55,,MATCH(EZ$2,$F$1:$EK$1,0)+3,,1)),""),"")</f>
        <v/>
      </c>
      <c r="FA55" t="str" cm="1">
        <f t="array" aca="1" ref="FA55" ca="1">IF(ISNUMBER(DR$4),IF(ABS(INDEX($F$4:$EK$109,MATCH(1,($A$4:$A$109=$EO55)*($B$4:$B$109=$EP55),0),MATCH(FA$2,$F$2:$EK$2,0))-SUM(OFFSET($E55,,MATCH(FA$2,$F$1:$EK$1,0)+3,,1)))&gt;0,INDEX($F$4:$EK$109,MATCH(1,($A$4:$A$109=$EO55)*($B$4:$B$109=$EP55),0),MATCH(FA$2,$F$2:$EK$2,0))-SUM(OFFSET($E55,,MATCH(FA$2,$F$1:$EK$1,0)+3,,1)),""),"")</f>
        <v/>
      </c>
      <c r="FB55" t="str" cm="1">
        <f t="array" aca="1" ref="FB55" ca="1">IF(ISNUMBER(DS$4),IF(ABS(INDEX($F$4:$EK$109,MATCH(1,($A$4:$A$109=$EO55)*($B$4:$B$109=$EP55),0),MATCH(FB$2,$F$2:$EK$2,0))-SUM(OFFSET($E55,,MATCH(FB$2,$F$1:$EK$1,0)+3,,1)))&gt;0,INDEX($F$4:$EK$109,MATCH(1,($A$4:$A$109=$EO55)*($B$4:$B$109=$EP55),0),MATCH(FB$2,$F$2:$EK$2,0))-SUM(OFFSET($E55,,MATCH(FB$2,$F$1:$EK$1,0)+3,,1)),""),"")</f>
        <v/>
      </c>
      <c r="FC55" t="str" cm="1">
        <f t="array" aca="1" ref="FC55" ca="1">IF(ISNUMBER(DT$4),IF(ABS(INDEX($F$4:$EK$109,MATCH(1,($A$4:$A$109=$EO55)*($B$4:$B$109=$EP55),0),MATCH(FC$2,$F$2:$EK$2,0))-SUM(OFFSET($E55,,MATCH(FC$2,$F$1:$EK$1,0)+3,,1)))&gt;0,INDEX($F$4:$EK$109,MATCH(1,($A$4:$A$109=$EO55)*($B$4:$B$109=$EP55),0),MATCH(FC$2,$F$2:$EK$2,0))-SUM(OFFSET($E55,,MATCH(FC$2,$F$1:$EK$1,0)+3,,1)),""),"")</f>
        <v/>
      </c>
      <c r="FD55" t="str" cm="1">
        <f t="array" aca="1" ref="FD55" ca="1">IF(ISNUMBER(DU$4),IF(ABS(INDEX($F$4:$EK$109,MATCH(1,($A$4:$A$109=$EO55)*($B$4:$B$109=$EP55),0),MATCH(FD$2,$F$2:$EK$2,0))-SUM(OFFSET($E55,,MATCH(FD$2,$F$1:$EK$1,0)+3,,1)))&gt;0,INDEX($F$4:$EK$109,MATCH(1,($A$4:$A$109=$EO55)*($B$4:$B$109=$EP55),0),MATCH(FD$2,$F$2:$EK$2,0))-SUM(OFFSET($E55,,MATCH(FD$2,$F$1:$EK$1,0)+3,,1)),""),"")</f>
        <v/>
      </c>
      <c r="FE55" t="str" cm="1">
        <f t="array" aca="1" ref="FE55" ca="1">IF(ISNUMBER(DV$4),IF(ABS(INDEX($F$4:$EK$109,MATCH(1,($A$4:$A$109=$EO55)*($B$4:$B$109=$EP55),0),MATCH(FE$2,$F$2:$EK$2,0))-SUM(OFFSET($E55,,MATCH(FE$2,$F$1:$EK$1,0)+3,,1)))&gt;0,INDEX($F$4:$EK$109,MATCH(1,($A$4:$A$109=$EO55)*($B$4:$B$109=$EP55),0),MATCH(FE$2,$F$2:$EK$2,0))-SUM(OFFSET($E55,,MATCH(FE$2,$F$1:$EK$1,0)+3,,1)),""),"")</f>
        <v/>
      </c>
      <c r="FF55" t="str" cm="1">
        <f t="array" aca="1" ref="FF55" ca="1">IF(ISNUMBER(DW$4),IF(ABS(INDEX($F$4:$EK$109,MATCH(1,($A$4:$A$109=$EO55)*($B$4:$B$109=$EP55),0),MATCH(FF$2,$F$2:$EK$2,0))-SUM(OFFSET($E55,,MATCH(FF$2,$F$1:$EK$1,0)+3,,1)))&gt;0,INDEX($F$4:$EK$109,MATCH(1,($A$4:$A$109=$EO55)*($B$4:$B$109=$EP55),0),MATCH(FF$2,$F$2:$EK$2,0))-SUM(OFFSET($E55,,MATCH(FF$2,$F$1:$EK$1,0)+3,,1)),""),"")</f>
        <v/>
      </c>
      <c r="FG55" t="str" cm="1">
        <f t="array" aca="1" ref="FG55" ca="1">IF(ISNUMBER(DX$4),IF(ABS(INDEX($F$4:$EK$109,MATCH(1,($A$4:$A$109=$EO55)*($B$4:$B$109=$EP55),0),MATCH(FG$2,$F$2:$EK$2,0))-SUM(OFFSET($E55,,MATCH(FG$2,$F$1:$EK$1,0)+3,,1)))&gt;0,INDEX($F$4:$EK$109,MATCH(1,($A$4:$A$109=$EO55)*($B$4:$B$109=$EP55),0),MATCH(FG$2,$F$2:$EK$2,0))-SUM(OFFSET($E55,,MATCH(FG$2,$F$1:$EK$1,0)+3,,1)),""),"")</f>
        <v/>
      </c>
      <c r="FH55" t="str" cm="1">
        <f t="array" aca="1" ref="FH55" ca="1">IF(ISNUMBER(DY$4),IF(ABS(INDEX($F$4:$EK$109,MATCH(1,($A$4:$A$109=$EO55)*($B$4:$B$109=$EP55),0),MATCH(FH$2,$F$2:$EK$2,0))-SUM(OFFSET($E55,,MATCH(FH$2,$F$1:$EK$1,0)+3,,1)))&gt;0,INDEX($F$4:$EK$109,MATCH(1,($A$4:$A$109=$EO55)*($B$4:$B$109=$EP55),0),MATCH(FH$2,$F$2:$EK$2,0))-SUM(OFFSET($E55,,MATCH(FH$2,$F$1:$EK$1,0)+3,,1)),""),"")</f>
        <v/>
      </c>
      <c r="FI55" t="str" cm="1">
        <f t="array" aca="1" ref="FI55" ca="1">IF(ISNUMBER(DZ$4),IF(ABS(INDEX($F$4:$EK$109,MATCH(1,($A$4:$A$109=$EO55)*($B$4:$B$109=$EP55),0),MATCH(FI$2,$F$2:$EK$2,0))-SUM(OFFSET($E55,,MATCH(FI$2,$F$1:$EK$1,0)+3,,1)))&gt;0,INDEX($F$4:$EK$109,MATCH(1,($A$4:$A$109=$EO55)*($B$4:$B$109=$EP55),0),MATCH(FI$2,$F$2:$EK$2,0))-SUM(OFFSET($E55,,MATCH(FI$2,$F$1:$EK$1,0)+3,,1)),""),"")</f>
        <v/>
      </c>
      <c r="FJ55" t="str" cm="1">
        <f t="array" aca="1" ref="FJ55" ca="1">IF(ISNUMBER(EA$4),IF(ABS(INDEX($F$4:$EK$109,MATCH(1,($A$4:$A$109=$EO55)*($B$4:$B$109=$EP55),0),MATCH(FJ$2,$F$2:$EK$2,0))-SUM(OFFSET($E55,,MATCH(FJ$2,$F$1:$EK$1,0)+3,,1)))&gt;0,INDEX($F$4:$EK$109,MATCH(1,($A$4:$A$109=$EO55)*($B$4:$B$109=$EP55),0),MATCH(FJ$2,$F$2:$EK$2,0))-SUM(OFFSET($E55,,MATCH(FJ$2,$F$1:$EK$1,0)+3,,1)),""),"")</f>
        <v/>
      </c>
      <c r="FK55" t="str" cm="1">
        <f t="array" aca="1" ref="FK55" ca="1">IF(ISNUMBER(EB$4),IF(ABS(INDEX($F$4:$EK$109,MATCH(1,($A$4:$A$109=$EO55)*($B$4:$B$109=$EP55),0),MATCH(FK$2,$F$2:$EK$2,0))-SUM(OFFSET($E55,,MATCH(FK$2,$F$1:$EK$1,0)+3,,1)))&gt;0,INDEX($F$4:$EK$109,MATCH(1,($A$4:$A$109=$EO55)*($B$4:$B$109=$EP55),0),MATCH(FK$2,$F$2:$EK$2,0))-SUM(OFFSET($E55,,MATCH(FK$2,$F$1:$EK$1,0)+3,,1)),""),"")</f>
        <v/>
      </c>
      <c r="FL55" t="str" cm="1">
        <f t="array" aca="1" ref="FL55" ca="1">IF(ISNUMBER(EC$4),IF(ABS(INDEX($F$4:$EK$109,MATCH(1,($A$4:$A$109=$EO55)*($B$4:$B$109=$EP55),0),MATCH(FL$2,$F$2:$EK$2,0))-SUM(OFFSET($E55,,MATCH(FL$2,$F$1:$EK$1,0)+3,,1)))&gt;0,INDEX($F$4:$EK$109,MATCH(1,($A$4:$A$109=$EO55)*($B$4:$B$109=$EP55),0),MATCH(FL$2,$F$2:$EK$2,0))-SUM(OFFSET($E55,,MATCH(FL$2,$F$1:$EK$1,0)+3,,1)),""),"")</f>
        <v/>
      </c>
      <c r="FM55" t="str" cm="1">
        <f t="array" aca="1" ref="FM55" ca="1">IF(ISNUMBER(ED$4),IF(ABS(INDEX($F$4:$EK$109,MATCH(1,($A$4:$A$109=$EO55)*($B$4:$B$109=$EP55),0),MATCH(FM$2,$F$2:$EK$2,0))-SUM(OFFSET($E55,,MATCH(FM$2,$F$1:$EK$1,0)+3,,1)))&gt;0,INDEX($F$4:$EK$109,MATCH(1,($A$4:$A$109=$EO55)*($B$4:$B$109=$EP55),0),MATCH(FM$2,$F$2:$EK$2,0))-SUM(OFFSET($E55,,MATCH(FM$2,$F$1:$EK$1,0)+3,,1)),""),"")</f>
        <v/>
      </c>
      <c r="FN55" t="str" cm="1">
        <f t="array" aca="1" ref="FN55" ca="1">IF(ISNUMBER(EE$4),IF(ABS(INDEX($F$4:$EK$109,MATCH(1,($A$4:$A$109=$EO55)*($B$4:$B$109=$EP55),0),MATCH(FN$2,$F$2:$EK$2,0))-SUM(OFFSET($E55,,MATCH(FN$2,$F$1:$EK$1,0)+3,,1)))&gt;0,INDEX($F$4:$EK$109,MATCH(1,($A$4:$A$109=$EO55)*($B$4:$B$109=$EP55),0),MATCH(FN$2,$F$2:$EK$2,0))-SUM(OFFSET($E55,,MATCH(FN$2,$F$1:$EK$1,0)+3,,1)),""),"")</f>
        <v/>
      </c>
      <c r="FO55" t="str" cm="1">
        <f t="array" aca="1" ref="FO55" ca="1">IF(ISNUMBER(EF$4),IF(ABS(INDEX($F$4:$EK$109,MATCH(1,($A$4:$A$109=$EO55)*($B$4:$B$109=$EP55),0),MATCH(FO$2,$F$2:$EK$2,0))-SUM(OFFSET($E55,,MATCH(FO$2,$F$1:$EK$1,0)+3,,1)))&gt;0,INDEX($F$4:$EK$109,MATCH(1,($A$4:$A$109=$EO55)*($B$4:$B$109=$EP55),0),MATCH(FO$2,$F$2:$EK$2,0))-SUM(OFFSET($E55,,MATCH(FO$2,$F$1:$EK$1,0)+3,,1)),""),"")</f>
        <v/>
      </c>
      <c r="FP55" t="str" cm="1">
        <f t="array" aca="1" ref="FP55" ca="1">IF(ISNUMBER(EG$4),IF(ABS(INDEX($F$4:$EK$109,MATCH(1,($A$4:$A$109=$EO55)*($B$4:$B$109=$EP55),0),MATCH(FP$2,$F$2:$EK$2,0))-SUM(OFFSET($E55,,MATCH(FP$2,$F$1:$EK$1,0)+3,,1)))&gt;0,INDEX($F$4:$EK$109,MATCH(1,($A$4:$A$109=$EO55)*($B$4:$B$109=$EP55),0),MATCH(FP$2,$F$2:$EK$2,0))-SUM(OFFSET($E55,,MATCH(FP$2,$F$1:$EK$1,0)+3,,1)),""),"")</f>
        <v/>
      </c>
      <c r="FQ55" t="str" cm="1">
        <f t="array" aca="1" ref="FQ55" ca="1">IF(ISNUMBER(EH$4),IF(ABS(INDEX($F$4:$EK$109,MATCH(1,($A$4:$A$109=$EO55)*($B$4:$B$109=$EP55),0),MATCH(FQ$2,$F$2:$EK$2,0))-SUM(OFFSET($E55,,MATCH(FQ$2,$F$1:$EK$1,0)+3,,1)))&gt;0,INDEX($F$4:$EK$109,MATCH(1,($A$4:$A$109=$EO55)*($B$4:$B$109=$EP55),0),MATCH(FQ$2,$F$2:$EK$2,0))-SUM(OFFSET($E55,,MATCH(FQ$2,$F$1:$EK$1,0)+3,,1)),""),"")</f>
        <v/>
      </c>
      <c r="FR55" t="str" cm="1">
        <f t="array" aca="1" ref="FR55" ca="1">IF(ISNUMBER(EI$4),IF(ABS(INDEX($F$4:$EK$109,MATCH(1,($A$4:$A$109=$EO55)*($B$4:$B$109=$EP55),0),MATCH(FR$2,$F$2:$EK$2,0))-SUM(OFFSET($E55,,MATCH(FR$2,$F$1:$EK$1,0)+3,,1)))&gt;0,INDEX($F$4:$EK$109,MATCH(1,($A$4:$A$109=$EO55)*($B$4:$B$109=$EP55),0),MATCH(FR$2,$F$2:$EK$2,0))-SUM(OFFSET($E55,,MATCH(FR$2,$F$1:$EK$1,0)+3,,1)),""),"")</f>
        <v/>
      </c>
      <c r="FS55" t="str" cm="1">
        <f t="array" aca="1" ref="FS55" ca="1">IF(ISNUMBER(EJ$4),IF(ABS(INDEX($F$4:$EK$109,MATCH(1,($A$4:$A$109=$EO55)*($B$4:$B$109=$EP55),0),MATCH(FS$2,$F$2:$EK$2,0))-SUM(OFFSET($E55,,MATCH(FS$2,$F$1:$EK$1,0)+3,,1)))&gt;0,INDEX($F$4:$EK$109,MATCH(1,($A$4:$A$109=$EO55)*($B$4:$B$109=$EP55),0),MATCH(FS$2,$F$2:$EK$2,0))-SUM(OFFSET($E55,,MATCH(FS$2,$F$1:$EK$1,0)+3,,1)),""),"")</f>
        <v/>
      </c>
      <c r="FT55" t="str" cm="1">
        <f t="array" aca="1" ref="FT55" ca="1">IF(ISNUMBER(EK$4),IF(ABS(INDEX($F$4:$EK$109,MATCH(1,($A$4:$A$109=$EO55)*($B$4:$B$109=$EP55),0),MATCH(FT$2,$F$2:$EK$2,0))-SUM(OFFSET($E55,,MATCH(FT$2,$F$1:$EK$1,0)+3,,1)))&gt;0,INDEX($F$4:$EK$109,MATCH(1,($A$4:$A$109=$EO55)*($B$4:$B$109=$EP55),0),MATCH(FT$2,$F$2:$EK$2,0))-SUM(OFFSET($E55,,MATCH(FT$2,$F$1:$EK$1,0)+3,,1)),""),"")</f>
        <v/>
      </c>
    </row>
    <row r="56" spans="1:176" x14ac:dyDescent="0.25">
      <c r="A56" t="s">
        <v>157</v>
      </c>
      <c r="B56" t="s">
        <v>179</v>
      </c>
      <c r="EO56" t="str">
        <f t="shared" si="8"/>
        <v>bs</v>
      </c>
      <c r="EP56" t="str">
        <f t="shared" si="7"/>
        <v>totalCurrentLiabilities</v>
      </c>
      <c r="ET56" t="str" cm="1">
        <f t="array" aca="1" ref="ET56" ca="1">IF(ISNUMBER(DK$4),IF(ABS(INDEX($F$4:$EK$109,MATCH(1,($A$4:$A$109=$EO56)*($B$4:$B$109=$EP56),0),MATCH(ET$2,$F$2:$EK$2,0))-SUM(OFFSET($E56,,MATCH(ET$2,$F$1:$EK$1,0)+3,,1)))&gt;0,INDEX($F$4:$EK$109,MATCH(1,($A$4:$A$109=$EO56)*($B$4:$B$109=$EP56),0),MATCH(ET$2,$F$2:$EK$2,0))-SUM(OFFSET($E56,,MATCH(ET$2,$F$1:$EK$1,0)+3,,1)),""),"")</f>
        <v/>
      </c>
      <c r="EU56" t="str" cm="1">
        <f t="array" aca="1" ref="EU56" ca="1">IF(ISNUMBER(DL$4),IF(ABS(INDEX($F$4:$EK$109,MATCH(1,($A$4:$A$109=$EO56)*($B$4:$B$109=$EP56),0),MATCH(EU$2,$F$2:$EK$2,0))-SUM(OFFSET($E56,,MATCH(EU$2,$F$1:$EK$1,0)+3,,1)))&gt;0,INDEX($F$4:$EK$109,MATCH(1,($A$4:$A$109=$EO56)*($B$4:$B$109=$EP56),0),MATCH(EU$2,$F$2:$EK$2,0))-SUM(OFFSET($E56,,MATCH(EU$2,$F$1:$EK$1,0)+3,,1)),""),"")</f>
        <v/>
      </c>
      <c r="EV56" t="str" cm="1">
        <f t="array" aca="1" ref="EV56" ca="1">IF(ISNUMBER(DM$4),IF(ABS(INDEX($F$4:$EK$109,MATCH(1,($A$4:$A$109=$EO56)*($B$4:$B$109=$EP56),0),MATCH(EV$2,$F$2:$EK$2,0))-SUM(OFFSET($E56,,MATCH(EV$2,$F$1:$EK$1,0)+3,,1)))&gt;0,INDEX($F$4:$EK$109,MATCH(1,($A$4:$A$109=$EO56)*($B$4:$B$109=$EP56),0),MATCH(EV$2,$F$2:$EK$2,0))-SUM(OFFSET($E56,,MATCH(EV$2,$F$1:$EK$1,0)+3,,1)),""),"")</f>
        <v/>
      </c>
      <c r="EW56" t="str" cm="1">
        <f t="array" aca="1" ref="EW56" ca="1">IF(ISNUMBER(DN$4),IF(ABS(INDEX($F$4:$EK$109,MATCH(1,($A$4:$A$109=$EO56)*($B$4:$B$109=$EP56),0),MATCH(EW$2,$F$2:$EK$2,0))-SUM(OFFSET($E56,,MATCH(EW$2,$F$1:$EK$1,0)+3,,1)))&gt;0,INDEX($F$4:$EK$109,MATCH(1,($A$4:$A$109=$EO56)*($B$4:$B$109=$EP56),0),MATCH(EW$2,$F$2:$EK$2,0))-SUM(OFFSET($E56,,MATCH(EW$2,$F$1:$EK$1,0)+3,,1)),""),"")</f>
        <v/>
      </c>
      <c r="EX56" t="str" cm="1">
        <f t="array" aca="1" ref="EX56" ca="1">IF(ISNUMBER(DO$4),IF(ABS(INDEX($F$4:$EK$109,MATCH(1,($A$4:$A$109=$EO56)*($B$4:$B$109=$EP56),0),MATCH(EX$2,$F$2:$EK$2,0))-SUM(OFFSET($E56,,MATCH(EX$2,$F$1:$EK$1,0)+3,,1)))&gt;0,INDEX($F$4:$EK$109,MATCH(1,($A$4:$A$109=$EO56)*($B$4:$B$109=$EP56),0),MATCH(EX$2,$F$2:$EK$2,0))-SUM(OFFSET($E56,,MATCH(EX$2,$F$1:$EK$1,0)+3,,1)),""),"")</f>
        <v/>
      </c>
      <c r="EY56" t="str" cm="1">
        <f t="array" aca="1" ref="EY56" ca="1">IF(ISNUMBER(DP$4),IF(ABS(INDEX($F$4:$EK$109,MATCH(1,($A$4:$A$109=$EO56)*($B$4:$B$109=$EP56),0),MATCH(EY$2,$F$2:$EK$2,0))-SUM(OFFSET($E56,,MATCH(EY$2,$F$1:$EK$1,0)+3,,1)))&gt;0,INDEX($F$4:$EK$109,MATCH(1,($A$4:$A$109=$EO56)*($B$4:$B$109=$EP56),0),MATCH(EY$2,$F$2:$EK$2,0))-SUM(OFFSET($E56,,MATCH(EY$2,$F$1:$EK$1,0)+3,,1)),""),"")</f>
        <v/>
      </c>
      <c r="EZ56" t="str" cm="1">
        <f t="array" aca="1" ref="EZ56" ca="1">IF(ISNUMBER(DQ$4),IF(ABS(INDEX($F$4:$EK$109,MATCH(1,($A$4:$A$109=$EO56)*($B$4:$B$109=$EP56),0),MATCH(EZ$2,$F$2:$EK$2,0))-SUM(OFFSET($E56,,MATCH(EZ$2,$F$1:$EK$1,0)+3,,1)))&gt;0,INDEX($F$4:$EK$109,MATCH(1,($A$4:$A$109=$EO56)*($B$4:$B$109=$EP56),0),MATCH(EZ$2,$F$2:$EK$2,0))-SUM(OFFSET($E56,,MATCH(EZ$2,$F$1:$EK$1,0)+3,,1)),""),"")</f>
        <v/>
      </c>
      <c r="FA56" t="str" cm="1">
        <f t="array" aca="1" ref="FA56" ca="1">IF(ISNUMBER(DR$4),IF(ABS(INDEX($F$4:$EK$109,MATCH(1,($A$4:$A$109=$EO56)*($B$4:$B$109=$EP56),0),MATCH(FA$2,$F$2:$EK$2,0))-SUM(OFFSET($E56,,MATCH(FA$2,$F$1:$EK$1,0)+3,,1)))&gt;0,INDEX($F$4:$EK$109,MATCH(1,($A$4:$A$109=$EO56)*($B$4:$B$109=$EP56),0),MATCH(FA$2,$F$2:$EK$2,0))-SUM(OFFSET($E56,,MATCH(FA$2,$F$1:$EK$1,0)+3,,1)),""),"")</f>
        <v/>
      </c>
      <c r="FB56" t="str" cm="1">
        <f t="array" aca="1" ref="FB56" ca="1">IF(ISNUMBER(DS$4),IF(ABS(INDEX($F$4:$EK$109,MATCH(1,($A$4:$A$109=$EO56)*($B$4:$B$109=$EP56),0),MATCH(FB$2,$F$2:$EK$2,0))-SUM(OFFSET($E56,,MATCH(FB$2,$F$1:$EK$1,0)+3,,1)))&gt;0,INDEX($F$4:$EK$109,MATCH(1,($A$4:$A$109=$EO56)*($B$4:$B$109=$EP56),0),MATCH(FB$2,$F$2:$EK$2,0))-SUM(OFFSET($E56,,MATCH(FB$2,$F$1:$EK$1,0)+3,,1)),""),"")</f>
        <v/>
      </c>
      <c r="FC56" t="str" cm="1">
        <f t="array" aca="1" ref="FC56" ca="1">IF(ISNUMBER(DT$4),IF(ABS(INDEX($F$4:$EK$109,MATCH(1,($A$4:$A$109=$EO56)*($B$4:$B$109=$EP56),0),MATCH(FC$2,$F$2:$EK$2,0))-SUM(OFFSET($E56,,MATCH(FC$2,$F$1:$EK$1,0)+3,,1)))&gt;0,INDEX($F$4:$EK$109,MATCH(1,($A$4:$A$109=$EO56)*($B$4:$B$109=$EP56),0),MATCH(FC$2,$F$2:$EK$2,0))-SUM(OFFSET($E56,,MATCH(FC$2,$F$1:$EK$1,0)+3,,1)),""),"")</f>
        <v/>
      </c>
      <c r="FD56" t="str" cm="1">
        <f t="array" aca="1" ref="FD56" ca="1">IF(ISNUMBER(DU$4),IF(ABS(INDEX($F$4:$EK$109,MATCH(1,($A$4:$A$109=$EO56)*($B$4:$B$109=$EP56),0),MATCH(FD$2,$F$2:$EK$2,0))-SUM(OFFSET($E56,,MATCH(FD$2,$F$1:$EK$1,0)+3,,1)))&gt;0,INDEX($F$4:$EK$109,MATCH(1,($A$4:$A$109=$EO56)*($B$4:$B$109=$EP56),0),MATCH(FD$2,$F$2:$EK$2,0))-SUM(OFFSET($E56,,MATCH(FD$2,$F$1:$EK$1,0)+3,,1)),""),"")</f>
        <v/>
      </c>
      <c r="FE56" t="str" cm="1">
        <f t="array" aca="1" ref="FE56" ca="1">IF(ISNUMBER(DV$4),IF(ABS(INDEX($F$4:$EK$109,MATCH(1,($A$4:$A$109=$EO56)*($B$4:$B$109=$EP56),0),MATCH(FE$2,$F$2:$EK$2,0))-SUM(OFFSET($E56,,MATCH(FE$2,$F$1:$EK$1,0)+3,,1)))&gt;0,INDEX($F$4:$EK$109,MATCH(1,($A$4:$A$109=$EO56)*($B$4:$B$109=$EP56),0),MATCH(FE$2,$F$2:$EK$2,0))-SUM(OFFSET($E56,,MATCH(FE$2,$F$1:$EK$1,0)+3,,1)),""),"")</f>
        <v/>
      </c>
      <c r="FF56" t="str" cm="1">
        <f t="array" aca="1" ref="FF56" ca="1">IF(ISNUMBER(DW$4),IF(ABS(INDEX($F$4:$EK$109,MATCH(1,($A$4:$A$109=$EO56)*($B$4:$B$109=$EP56),0),MATCH(FF$2,$F$2:$EK$2,0))-SUM(OFFSET($E56,,MATCH(FF$2,$F$1:$EK$1,0)+3,,1)))&gt;0,INDEX($F$4:$EK$109,MATCH(1,($A$4:$A$109=$EO56)*($B$4:$B$109=$EP56),0),MATCH(FF$2,$F$2:$EK$2,0))-SUM(OFFSET($E56,,MATCH(FF$2,$F$1:$EK$1,0)+3,,1)),""),"")</f>
        <v/>
      </c>
      <c r="FG56" t="str" cm="1">
        <f t="array" aca="1" ref="FG56" ca="1">IF(ISNUMBER(DX$4),IF(ABS(INDEX($F$4:$EK$109,MATCH(1,($A$4:$A$109=$EO56)*($B$4:$B$109=$EP56),0),MATCH(FG$2,$F$2:$EK$2,0))-SUM(OFFSET($E56,,MATCH(FG$2,$F$1:$EK$1,0)+3,,1)))&gt;0,INDEX($F$4:$EK$109,MATCH(1,($A$4:$A$109=$EO56)*($B$4:$B$109=$EP56),0),MATCH(FG$2,$F$2:$EK$2,0))-SUM(OFFSET($E56,,MATCH(FG$2,$F$1:$EK$1,0)+3,,1)),""),"")</f>
        <v/>
      </c>
      <c r="FH56" t="str" cm="1">
        <f t="array" aca="1" ref="FH56" ca="1">IF(ISNUMBER(DY$4),IF(ABS(INDEX($F$4:$EK$109,MATCH(1,($A$4:$A$109=$EO56)*($B$4:$B$109=$EP56),0),MATCH(FH$2,$F$2:$EK$2,0))-SUM(OFFSET($E56,,MATCH(FH$2,$F$1:$EK$1,0)+3,,1)))&gt;0,INDEX($F$4:$EK$109,MATCH(1,($A$4:$A$109=$EO56)*($B$4:$B$109=$EP56),0),MATCH(FH$2,$F$2:$EK$2,0))-SUM(OFFSET($E56,,MATCH(FH$2,$F$1:$EK$1,0)+3,,1)),""),"")</f>
        <v/>
      </c>
      <c r="FI56" t="str" cm="1">
        <f t="array" aca="1" ref="FI56" ca="1">IF(ISNUMBER(DZ$4),IF(ABS(INDEX($F$4:$EK$109,MATCH(1,($A$4:$A$109=$EO56)*($B$4:$B$109=$EP56),0),MATCH(FI$2,$F$2:$EK$2,0))-SUM(OFFSET($E56,,MATCH(FI$2,$F$1:$EK$1,0)+3,,1)))&gt;0,INDEX($F$4:$EK$109,MATCH(1,($A$4:$A$109=$EO56)*($B$4:$B$109=$EP56),0),MATCH(FI$2,$F$2:$EK$2,0))-SUM(OFFSET($E56,,MATCH(FI$2,$F$1:$EK$1,0)+3,,1)),""),"")</f>
        <v/>
      </c>
      <c r="FJ56" t="str" cm="1">
        <f t="array" aca="1" ref="FJ56" ca="1">IF(ISNUMBER(EA$4),IF(ABS(INDEX($F$4:$EK$109,MATCH(1,($A$4:$A$109=$EO56)*($B$4:$B$109=$EP56),0),MATCH(FJ$2,$F$2:$EK$2,0))-SUM(OFFSET($E56,,MATCH(FJ$2,$F$1:$EK$1,0)+3,,1)))&gt;0,INDEX($F$4:$EK$109,MATCH(1,($A$4:$A$109=$EO56)*($B$4:$B$109=$EP56),0),MATCH(FJ$2,$F$2:$EK$2,0))-SUM(OFFSET($E56,,MATCH(FJ$2,$F$1:$EK$1,0)+3,,1)),""),"")</f>
        <v/>
      </c>
      <c r="FK56" t="str" cm="1">
        <f t="array" aca="1" ref="FK56" ca="1">IF(ISNUMBER(EB$4),IF(ABS(INDEX($F$4:$EK$109,MATCH(1,($A$4:$A$109=$EO56)*($B$4:$B$109=$EP56),0),MATCH(FK$2,$F$2:$EK$2,0))-SUM(OFFSET($E56,,MATCH(FK$2,$F$1:$EK$1,0)+3,,1)))&gt;0,INDEX($F$4:$EK$109,MATCH(1,($A$4:$A$109=$EO56)*($B$4:$B$109=$EP56),0),MATCH(FK$2,$F$2:$EK$2,0))-SUM(OFFSET($E56,,MATCH(FK$2,$F$1:$EK$1,0)+3,,1)),""),"")</f>
        <v/>
      </c>
      <c r="FL56" t="str" cm="1">
        <f t="array" aca="1" ref="FL56" ca="1">IF(ISNUMBER(EC$4),IF(ABS(INDEX($F$4:$EK$109,MATCH(1,($A$4:$A$109=$EO56)*($B$4:$B$109=$EP56),0),MATCH(FL$2,$F$2:$EK$2,0))-SUM(OFFSET($E56,,MATCH(FL$2,$F$1:$EK$1,0)+3,,1)))&gt;0,INDEX($F$4:$EK$109,MATCH(1,($A$4:$A$109=$EO56)*($B$4:$B$109=$EP56),0),MATCH(FL$2,$F$2:$EK$2,0))-SUM(OFFSET($E56,,MATCH(FL$2,$F$1:$EK$1,0)+3,,1)),""),"")</f>
        <v/>
      </c>
      <c r="FM56" t="str" cm="1">
        <f t="array" aca="1" ref="FM56" ca="1">IF(ISNUMBER(ED$4),IF(ABS(INDEX($F$4:$EK$109,MATCH(1,($A$4:$A$109=$EO56)*($B$4:$B$109=$EP56),0),MATCH(FM$2,$F$2:$EK$2,0))-SUM(OFFSET($E56,,MATCH(FM$2,$F$1:$EK$1,0)+3,,1)))&gt;0,INDEX($F$4:$EK$109,MATCH(1,($A$4:$A$109=$EO56)*($B$4:$B$109=$EP56),0),MATCH(FM$2,$F$2:$EK$2,0))-SUM(OFFSET($E56,,MATCH(FM$2,$F$1:$EK$1,0)+3,,1)),""),"")</f>
        <v/>
      </c>
      <c r="FN56" t="str" cm="1">
        <f t="array" aca="1" ref="FN56" ca="1">IF(ISNUMBER(EE$4),IF(ABS(INDEX($F$4:$EK$109,MATCH(1,($A$4:$A$109=$EO56)*($B$4:$B$109=$EP56),0),MATCH(FN$2,$F$2:$EK$2,0))-SUM(OFFSET($E56,,MATCH(FN$2,$F$1:$EK$1,0)+3,,1)))&gt;0,INDEX($F$4:$EK$109,MATCH(1,($A$4:$A$109=$EO56)*($B$4:$B$109=$EP56),0),MATCH(FN$2,$F$2:$EK$2,0))-SUM(OFFSET($E56,,MATCH(FN$2,$F$1:$EK$1,0)+3,,1)),""),"")</f>
        <v/>
      </c>
      <c r="FO56" t="str" cm="1">
        <f t="array" aca="1" ref="FO56" ca="1">IF(ISNUMBER(EF$4),IF(ABS(INDEX($F$4:$EK$109,MATCH(1,($A$4:$A$109=$EO56)*($B$4:$B$109=$EP56),0),MATCH(FO$2,$F$2:$EK$2,0))-SUM(OFFSET($E56,,MATCH(FO$2,$F$1:$EK$1,0)+3,,1)))&gt;0,INDEX($F$4:$EK$109,MATCH(1,($A$4:$A$109=$EO56)*($B$4:$B$109=$EP56),0),MATCH(FO$2,$F$2:$EK$2,0))-SUM(OFFSET($E56,,MATCH(FO$2,$F$1:$EK$1,0)+3,,1)),""),"")</f>
        <v/>
      </c>
      <c r="FP56" t="str" cm="1">
        <f t="array" aca="1" ref="FP56" ca="1">IF(ISNUMBER(EG$4),IF(ABS(INDEX($F$4:$EK$109,MATCH(1,($A$4:$A$109=$EO56)*($B$4:$B$109=$EP56),0),MATCH(FP$2,$F$2:$EK$2,0))-SUM(OFFSET($E56,,MATCH(FP$2,$F$1:$EK$1,0)+3,,1)))&gt;0,INDEX($F$4:$EK$109,MATCH(1,($A$4:$A$109=$EO56)*($B$4:$B$109=$EP56),0),MATCH(FP$2,$F$2:$EK$2,0))-SUM(OFFSET($E56,,MATCH(FP$2,$F$1:$EK$1,0)+3,,1)),""),"")</f>
        <v/>
      </c>
      <c r="FQ56" t="str" cm="1">
        <f t="array" aca="1" ref="FQ56" ca="1">IF(ISNUMBER(EH$4),IF(ABS(INDEX($F$4:$EK$109,MATCH(1,($A$4:$A$109=$EO56)*($B$4:$B$109=$EP56),0),MATCH(FQ$2,$F$2:$EK$2,0))-SUM(OFFSET($E56,,MATCH(FQ$2,$F$1:$EK$1,0)+3,,1)))&gt;0,INDEX($F$4:$EK$109,MATCH(1,($A$4:$A$109=$EO56)*($B$4:$B$109=$EP56),0),MATCH(FQ$2,$F$2:$EK$2,0))-SUM(OFFSET($E56,,MATCH(FQ$2,$F$1:$EK$1,0)+3,,1)),""),"")</f>
        <v/>
      </c>
      <c r="FR56" t="str" cm="1">
        <f t="array" aca="1" ref="FR56" ca="1">IF(ISNUMBER(EI$4),IF(ABS(INDEX($F$4:$EK$109,MATCH(1,($A$4:$A$109=$EO56)*($B$4:$B$109=$EP56),0),MATCH(FR$2,$F$2:$EK$2,0))-SUM(OFFSET($E56,,MATCH(FR$2,$F$1:$EK$1,0)+3,,1)))&gt;0,INDEX($F$4:$EK$109,MATCH(1,($A$4:$A$109=$EO56)*($B$4:$B$109=$EP56),0),MATCH(FR$2,$F$2:$EK$2,0))-SUM(OFFSET($E56,,MATCH(FR$2,$F$1:$EK$1,0)+3,,1)),""),"")</f>
        <v/>
      </c>
      <c r="FS56" t="str" cm="1">
        <f t="array" aca="1" ref="FS56" ca="1">IF(ISNUMBER(EJ$4),IF(ABS(INDEX($F$4:$EK$109,MATCH(1,($A$4:$A$109=$EO56)*($B$4:$B$109=$EP56),0),MATCH(FS$2,$F$2:$EK$2,0))-SUM(OFFSET($E56,,MATCH(FS$2,$F$1:$EK$1,0)+3,,1)))&gt;0,INDEX($F$4:$EK$109,MATCH(1,($A$4:$A$109=$EO56)*($B$4:$B$109=$EP56),0),MATCH(FS$2,$F$2:$EK$2,0))-SUM(OFFSET($E56,,MATCH(FS$2,$F$1:$EK$1,0)+3,,1)),""),"")</f>
        <v/>
      </c>
      <c r="FT56" t="str" cm="1">
        <f t="array" aca="1" ref="FT56" ca="1">IF(ISNUMBER(EK$4),IF(ABS(INDEX($F$4:$EK$109,MATCH(1,($A$4:$A$109=$EO56)*($B$4:$B$109=$EP56),0),MATCH(FT$2,$F$2:$EK$2,0))-SUM(OFFSET($E56,,MATCH(FT$2,$F$1:$EK$1,0)+3,,1)))&gt;0,INDEX($F$4:$EK$109,MATCH(1,($A$4:$A$109=$EO56)*($B$4:$B$109=$EP56),0),MATCH(FT$2,$F$2:$EK$2,0))-SUM(OFFSET($E56,,MATCH(FT$2,$F$1:$EK$1,0)+3,,1)),""),"")</f>
        <v/>
      </c>
    </row>
    <row r="57" spans="1:176" x14ac:dyDescent="0.25">
      <c r="A57" t="s">
        <v>157</v>
      </c>
      <c r="B57" t="s">
        <v>180</v>
      </c>
      <c r="EO57" t="str">
        <f t="shared" si="8"/>
        <v>bs</v>
      </c>
      <c r="EP57" t="str">
        <f t="shared" si="7"/>
        <v>longTermDebt</v>
      </c>
      <c r="ET57" t="str" cm="1">
        <f t="array" aca="1" ref="ET57" ca="1">IF(ISNUMBER(DK$4),IF(ABS(INDEX($F$4:$EK$109,MATCH(1,($A$4:$A$109=$EO57)*($B$4:$B$109=$EP57),0),MATCH(ET$2,$F$2:$EK$2,0))-SUM(OFFSET($E57,,MATCH(ET$2,$F$1:$EK$1,0)+3,,1)))&gt;0,INDEX($F$4:$EK$109,MATCH(1,($A$4:$A$109=$EO57)*($B$4:$B$109=$EP57),0),MATCH(ET$2,$F$2:$EK$2,0))-SUM(OFFSET($E57,,MATCH(ET$2,$F$1:$EK$1,0)+3,,1)),""),"")</f>
        <v/>
      </c>
      <c r="EU57" t="str" cm="1">
        <f t="array" aca="1" ref="EU57" ca="1">IF(ISNUMBER(DL$4),IF(ABS(INDEX($F$4:$EK$109,MATCH(1,($A$4:$A$109=$EO57)*($B$4:$B$109=$EP57),0),MATCH(EU$2,$F$2:$EK$2,0))-SUM(OFFSET($E57,,MATCH(EU$2,$F$1:$EK$1,0)+3,,1)))&gt;0,INDEX($F$4:$EK$109,MATCH(1,($A$4:$A$109=$EO57)*($B$4:$B$109=$EP57),0),MATCH(EU$2,$F$2:$EK$2,0))-SUM(OFFSET($E57,,MATCH(EU$2,$F$1:$EK$1,0)+3,,1)),""),"")</f>
        <v/>
      </c>
      <c r="EV57" t="str" cm="1">
        <f t="array" aca="1" ref="EV57" ca="1">IF(ISNUMBER(DM$4),IF(ABS(INDEX($F$4:$EK$109,MATCH(1,($A$4:$A$109=$EO57)*($B$4:$B$109=$EP57),0),MATCH(EV$2,$F$2:$EK$2,0))-SUM(OFFSET($E57,,MATCH(EV$2,$F$1:$EK$1,0)+3,,1)))&gt;0,INDEX($F$4:$EK$109,MATCH(1,($A$4:$A$109=$EO57)*($B$4:$B$109=$EP57),0),MATCH(EV$2,$F$2:$EK$2,0))-SUM(OFFSET($E57,,MATCH(EV$2,$F$1:$EK$1,0)+3,,1)),""),"")</f>
        <v/>
      </c>
      <c r="EW57" t="str" cm="1">
        <f t="array" aca="1" ref="EW57" ca="1">IF(ISNUMBER(DN$4),IF(ABS(INDEX($F$4:$EK$109,MATCH(1,($A$4:$A$109=$EO57)*($B$4:$B$109=$EP57),0),MATCH(EW$2,$F$2:$EK$2,0))-SUM(OFFSET($E57,,MATCH(EW$2,$F$1:$EK$1,0)+3,,1)))&gt;0,INDEX($F$4:$EK$109,MATCH(1,($A$4:$A$109=$EO57)*($B$4:$B$109=$EP57),0),MATCH(EW$2,$F$2:$EK$2,0))-SUM(OFFSET($E57,,MATCH(EW$2,$F$1:$EK$1,0)+3,,1)),""),"")</f>
        <v/>
      </c>
      <c r="EX57" t="str" cm="1">
        <f t="array" aca="1" ref="EX57" ca="1">IF(ISNUMBER(DO$4),IF(ABS(INDEX($F$4:$EK$109,MATCH(1,($A$4:$A$109=$EO57)*($B$4:$B$109=$EP57),0),MATCH(EX$2,$F$2:$EK$2,0))-SUM(OFFSET($E57,,MATCH(EX$2,$F$1:$EK$1,0)+3,,1)))&gt;0,INDEX($F$4:$EK$109,MATCH(1,($A$4:$A$109=$EO57)*($B$4:$B$109=$EP57),0),MATCH(EX$2,$F$2:$EK$2,0))-SUM(OFFSET($E57,,MATCH(EX$2,$F$1:$EK$1,0)+3,,1)),""),"")</f>
        <v/>
      </c>
      <c r="EY57" t="str" cm="1">
        <f t="array" aca="1" ref="EY57" ca="1">IF(ISNUMBER(DP$4),IF(ABS(INDEX($F$4:$EK$109,MATCH(1,($A$4:$A$109=$EO57)*($B$4:$B$109=$EP57),0),MATCH(EY$2,$F$2:$EK$2,0))-SUM(OFFSET($E57,,MATCH(EY$2,$F$1:$EK$1,0)+3,,1)))&gt;0,INDEX($F$4:$EK$109,MATCH(1,($A$4:$A$109=$EO57)*($B$4:$B$109=$EP57),0),MATCH(EY$2,$F$2:$EK$2,0))-SUM(OFFSET($E57,,MATCH(EY$2,$F$1:$EK$1,0)+3,,1)),""),"")</f>
        <v/>
      </c>
      <c r="EZ57" t="str" cm="1">
        <f t="array" aca="1" ref="EZ57" ca="1">IF(ISNUMBER(DQ$4),IF(ABS(INDEX($F$4:$EK$109,MATCH(1,($A$4:$A$109=$EO57)*($B$4:$B$109=$EP57),0),MATCH(EZ$2,$F$2:$EK$2,0))-SUM(OFFSET($E57,,MATCH(EZ$2,$F$1:$EK$1,0)+3,,1)))&gt;0,INDEX($F$4:$EK$109,MATCH(1,($A$4:$A$109=$EO57)*($B$4:$B$109=$EP57),0),MATCH(EZ$2,$F$2:$EK$2,0))-SUM(OFFSET($E57,,MATCH(EZ$2,$F$1:$EK$1,0)+3,,1)),""),"")</f>
        <v/>
      </c>
      <c r="FA57" t="str" cm="1">
        <f t="array" aca="1" ref="FA57" ca="1">IF(ISNUMBER(DR$4),IF(ABS(INDEX($F$4:$EK$109,MATCH(1,($A$4:$A$109=$EO57)*($B$4:$B$109=$EP57),0),MATCH(FA$2,$F$2:$EK$2,0))-SUM(OFFSET($E57,,MATCH(FA$2,$F$1:$EK$1,0)+3,,1)))&gt;0,INDEX($F$4:$EK$109,MATCH(1,($A$4:$A$109=$EO57)*($B$4:$B$109=$EP57),0),MATCH(FA$2,$F$2:$EK$2,0))-SUM(OFFSET($E57,,MATCH(FA$2,$F$1:$EK$1,0)+3,,1)),""),"")</f>
        <v/>
      </c>
      <c r="FB57" t="str" cm="1">
        <f t="array" aca="1" ref="FB57" ca="1">IF(ISNUMBER(DS$4),IF(ABS(INDEX($F$4:$EK$109,MATCH(1,($A$4:$A$109=$EO57)*($B$4:$B$109=$EP57),0),MATCH(FB$2,$F$2:$EK$2,0))-SUM(OFFSET($E57,,MATCH(FB$2,$F$1:$EK$1,0)+3,,1)))&gt;0,INDEX($F$4:$EK$109,MATCH(1,($A$4:$A$109=$EO57)*($B$4:$B$109=$EP57),0),MATCH(FB$2,$F$2:$EK$2,0))-SUM(OFFSET($E57,,MATCH(FB$2,$F$1:$EK$1,0)+3,,1)),""),"")</f>
        <v/>
      </c>
      <c r="FC57" t="str" cm="1">
        <f t="array" aca="1" ref="FC57" ca="1">IF(ISNUMBER(DT$4),IF(ABS(INDEX($F$4:$EK$109,MATCH(1,($A$4:$A$109=$EO57)*($B$4:$B$109=$EP57),0),MATCH(FC$2,$F$2:$EK$2,0))-SUM(OFFSET($E57,,MATCH(FC$2,$F$1:$EK$1,0)+3,,1)))&gt;0,INDEX($F$4:$EK$109,MATCH(1,($A$4:$A$109=$EO57)*($B$4:$B$109=$EP57),0),MATCH(FC$2,$F$2:$EK$2,0))-SUM(OFFSET($E57,,MATCH(FC$2,$F$1:$EK$1,0)+3,,1)),""),"")</f>
        <v/>
      </c>
      <c r="FD57" t="str" cm="1">
        <f t="array" aca="1" ref="FD57" ca="1">IF(ISNUMBER(DU$4),IF(ABS(INDEX($F$4:$EK$109,MATCH(1,($A$4:$A$109=$EO57)*($B$4:$B$109=$EP57),0),MATCH(FD$2,$F$2:$EK$2,0))-SUM(OFFSET($E57,,MATCH(FD$2,$F$1:$EK$1,0)+3,,1)))&gt;0,INDEX($F$4:$EK$109,MATCH(1,($A$4:$A$109=$EO57)*($B$4:$B$109=$EP57),0),MATCH(FD$2,$F$2:$EK$2,0))-SUM(OFFSET($E57,,MATCH(FD$2,$F$1:$EK$1,0)+3,,1)),""),"")</f>
        <v/>
      </c>
      <c r="FE57" t="str" cm="1">
        <f t="array" aca="1" ref="FE57" ca="1">IF(ISNUMBER(DV$4),IF(ABS(INDEX($F$4:$EK$109,MATCH(1,($A$4:$A$109=$EO57)*($B$4:$B$109=$EP57),0),MATCH(FE$2,$F$2:$EK$2,0))-SUM(OFFSET($E57,,MATCH(FE$2,$F$1:$EK$1,0)+3,,1)))&gt;0,INDEX($F$4:$EK$109,MATCH(1,($A$4:$A$109=$EO57)*($B$4:$B$109=$EP57),0),MATCH(FE$2,$F$2:$EK$2,0))-SUM(OFFSET($E57,,MATCH(FE$2,$F$1:$EK$1,0)+3,,1)),""),"")</f>
        <v/>
      </c>
      <c r="FF57" t="str" cm="1">
        <f t="array" aca="1" ref="FF57" ca="1">IF(ISNUMBER(DW$4),IF(ABS(INDEX($F$4:$EK$109,MATCH(1,($A$4:$A$109=$EO57)*($B$4:$B$109=$EP57),0),MATCH(FF$2,$F$2:$EK$2,0))-SUM(OFFSET($E57,,MATCH(FF$2,$F$1:$EK$1,0)+3,,1)))&gt;0,INDEX($F$4:$EK$109,MATCH(1,($A$4:$A$109=$EO57)*($B$4:$B$109=$EP57),0),MATCH(FF$2,$F$2:$EK$2,0))-SUM(OFFSET($E57,,MATCH(FF$2,$F$1:$EK$1,0)+3,,1)),""),"")</f>
        <v/>
      </c>
      <c r="FG57" t="str" cm="1">
        <f t="array" aca="1" ref="FG57" ca="1">IF(ISNUMBER(DX$4),IF(ABS(INDEX($F$4:$EK$109,MATCH(1,($A$4:$A$109=$EO57)*($B$4:$B$109=$EP57),0),MATCH(FG$2,$F$2:$EK$2,0))-SUM(OFFSET($E57,,MATCH(FG$2,$F$1:$EK$1,0)+3,,1)))&gt;0,INDEX($F$4:$EK$109,MATCH(1,($A$4:$A$109=$EO57)*($B$4:$B$109=$EP57),0),MATCH(FG$2,$F$2:$EK$2,0))-SUM(OFFSET($E57,,MATCH(FG$2,$F$1:$EK$1,0)+3,,1)),""),"")</f>
        <v/>
      </c>
      <c r="FH57" t="str" cm="1">
        <f t="array" aca="1" ref="FH57" ca="1">IF(ISNUMBER(DY$4),IF(ABS(INDEX($F$4:$EK$109,MATCH(1,($A$4:$A$109=$EO57)*($B$4:$B$109=$EP57),0),MATCH(FH$2,$F$2:$EK$2,0))-SUM(OFFSET($E57,,MATCH(FH$2,$F$1:$EK$1,0)+3,,1)))&gt;0,INDEX($F$4:$EK$109,MATCH(1,($A$4:$A$109=$EO57)*($B$4:$B$109=$EP57),0),MATCH(FH$2,$F$2:$EK$2,0))-SUM(OFFSET($E57,,MATCH(FH$2,$F$1:$EK$1,0)+3,,1)),""),"")</f>
        <v/>
      </c>
      <c r="FI57" t="str" cm="1">
        <f t="array" aca="1" ref="FI57" ca="1">IF(ISNUMBER(DZ$4),IF(ABS(INDEX($F$4:$EK$109,MATCH(1,($A$4:$A$109=$EO57)*($B$4:$B$109=$EP57),0),MATCH(FI$2,$F$2:$EK$2,0))-SUM(OFFSET($E57,,MATCH(FI$2,$F$1:$EK$1,0)+3,,1)))&gt;0,INDEX($F$4:$EK$109,MATCH(1,($A$4:$A$109=$EO57)*($B$4:$B$109=$EP57),0),MATCH(FI$2,$F$2:$EK$2,0))-SUM(OFFSET($E57,,MATCH(FI$2,$F$1:$EK$1,0)+3,,1)),""),"")</f>
        <v/>
      </c>
      <c r="FJ57" t="str" cm="1">
        <f t="array" aca="1" ref="FJ57" ca="1">IF(ISNUMBER(EA$4),IF(ABS(INDEX($F$4:$EK$109,MATCH(1,($A$4:$A$109=$EO57)*($B$4:$B$109=$EP57),0),MATCH(FJ$2,$F$2:$EK$2,0))-SUM(OFFSET($E57,,MATCH(FJ$2,$F$1:$EK$1,0)+3,,1)))&gt;0,INDEX($F$4:$EK$109,MATCH(1,($A$4:$A$109=$EO57)*($B$4:$B$109=$EP57),0),MATCH(FJ$2,$F$2:$EK$2,0))-SUM(OFFSET($E57,,MATCH(FJ$2,$F$1:$EK$1,0)+3,,1)),""),"")</f>
        <v/>
      </c>
      <c r="FK57" t="str" cm="1">
        <f t="array" aca="1" ref="FK57" ca="1">IF(ISNUMBER(EB$4),IF(ABS(INDEX($F$4:$EK$109,MATCH(1,($A$4:$A$109=$EO57)*($B$4:$B$109=$EP57),0),MATCH(FK$2,$F$2:$EK$2,0))-SUM(OFFSET($E57,,MATCH(FK$2,$F$1:$EK$1,0)+3,,1)))&gt;0,INDEX($F$4:$EK$109,MATCH(1,($A$4:$A$109=$EO57)*($B$4:$B$109=$EP57),0),MATCH(FK$2,$F$2:$EK$2,0))-SUM(OFFSET($E57,,MATCH(FK$2,$F$1:$EK$1,0)+3,,1)),""),"")</f>
        <v/>
      </c>
      <c r="FL57" t="str" cm="1">
        <f t="array" aca="1" ref="FL57" ca="1">IF(ISNUMBER(EC$4),IF(ABS(INDEX($F$4:$EK$109,MATCH(1,($A$4:$A$109=$EO57)*($B$4:$B$109=$EP57),0),MATCH(FL$2,$F$2:$EK$2,0))-SUM(OFFSET($E57,,MATCH(FL$2,$F$1:$EK$1,0)+3,,1)))&gt;0,INDEX($F$4:$EK$109,MATCH(1,($A$4:$A$109=$EO57)*($B$4:$B$109=$EP57),0),MATCH(FL$2,$F$2:$EK$2,0))-SUM(OFFSET($E57,,MATCH(FL$2,$F$1:$EK$1,0)+3,,1)),""),"")</f>
        <v/>
      </c>
      <c r="FM57" t="str" cm="1">
        <f t="array" aca="1" ref="FM57" ca="1">IF(ISNUMBER(ED$4),IF(ABS(INDEX($F$4:$EK$109,MATCH(1,($A$4:$A$109=$EO57)*($B$4:$B$109=$EP57),0),MATCH(FM$2,$F$2:$EK$2,0))-SUM(OFFSET($E57,,MATCH(FM$2,$F$1:$EK$1,0)+3,,1)))&gt;0,INDEX($F$4:$EK$109,MATCH(1,($A$4:$A$109=$EO57)*($B$4:$B$109=$EP57),0),MATCH(FM$2,$F$2:$EK$2,0))-SUM(OFFSET($E57,,MATCH(FM$2,$F$1:$EK$1,0)+3,,1)),""),"")</f>
        <v/>
      </c>
      <c r="FN57" t="str" cm="1">
        <f t="array" aca="1" ref="FN57" ca="1">IF(ISNUMBER(EE$4),IF(ABS(INDEX($F$4:$EK$109,MATCH(1,($A$4:$A$109=$EO57)*($B$4:$B$109=$EP57),0),MATCH(FN$2,$F$2:$EK$2,0))-SUM(OFFSET($E57,,MATCH(FN$2,$F$1:$EK$1,0)+3,,1)))&gt;0,INDEX($F$4:$EK$109,MATCH(1,($A$4:$A$109=$EO57)*($B$4:$B$109=$EP57),0),MATCH(FN$2,$F$2:$EK$2,0))-SUM(OFFSET($E57,,MATCH(FN$2,$F$1:$EK$1,0)+3,,1)),""),"")</f>
        <v/>
      </c>
      <c r="FO57" t="str" cm="1">
        <f t="array" aca="1" ref="FO57" ca="1">IF(ISNUMBER(EF$4),IF(ABS(INDEX($F$4:$EK$109,MATCH(1,($A$4:$A$109=$EO57)*($B$4:$B$109=$EP57),0),MATCH(FO$2,$F$2:$EK$2,0))-SUM(OFFSET($E57,,MATCH(FO$2,$F$1:$EK$1,0)+3,,1)))&gt;0,INDEX($F$4:$EK$109,MATCH(1,($A$4:$A$109=$EO57)*($B$4:$B$109=$EP57),0),MATCH(FO$2,$F$2:$EK$2,0))-SUM(OFFSET($E57,,MATCH(FO$2,$F$1:$EK$1,0)+3,,1)),""),"")</f>
        <v/>
      </c>
      <c r="FP57" t="str" cm="1">
        <f t="array" aca="1" ref="FP57" ca="1">IF(ISNUMBER(EG$4),IF(ABS(INDEX($F$4:$EK$109,MATCH(1,($A$4:$A$109=$EO57)*($B$4:$B$109=$EP57),0),MATCH(FP$2,$F$2:$EK$2,0))-SUM(OFFSET($E57,,MATCH(FP$2,$F$1:$EK$1,0)+3,,1)))&gt;0,INDEX($F$4:$EK$109,MATCH(1,($A$4:$A$109=$EO57)*($B$4:$B$109=$EP57),0),MATCH(FP$2,$F$2:$EK$2,0))-SUM(OFFSET($E57,,MATCH(FP$2,$F$1:$EK$1,0)+3,,1)),""),"")</f>
        <v/>
      </c>
      <c r="FQ57" t="str" cm="1">
        <f t="array" aca="1" ref="FQ57" ca="1">IF(ISNUMBER(EH$4),IF(ABS(INDEX($F$4:$EK$109,MATCH(1,($A$4:$A$109=$EO57)*($B$4:$B$109=$EP57),0),MATCH(FQ$2,$F$2:$EK$2,0))-SUM(OFFSET($E57,,MATCH(FQ$2,$F$1:$EK$1,0)+3,,1)))&gt;0,INDEX($F$4:$EK$109,MATCH(1,($A$4:$A$109=$EO57)*($B$4:$B$109=$EP57),0),MATCH(FQ$2,$F$2:$EK$2,0))-SUM(OFFSET($E57,,MATCH(FQ$2,$F$1:$EK$1,0)+3,,1)),""),"")</f>
        <v/>
      </c>
      <c r="FR57" t="str" cm="1">
        <f t="array" aca="1" ref="FR57" ca="1">IF(ISNUMBER(EI$4),IF(ABS(INDEX($F$4:$EK$109,MATCH(1,($A$4:$A$109=$EO57)*($B$4:$B$109=$EP57),0),MATCH(FR$2,$F$2:$EK$2,0))-SUM(OFFSET($E57,,MATCH(FR$2,$F$1:$EK$1,0)+3,,1)))&gt;0,INDEX($F$4:$EK$109,MATCH(1,($A$4:$A$109=$EO57)*($B$4:$B$109=$EP57),0),MATCH(FR$2,$F$2:$EK$2,0))-SUM(OFFSET($E57,,MATCH(FR$2,$F$1:$EK$1,0)+3,,1)),""),"")</f>
        <v/>
      </c>
      <c r="FS57" t="str" cm="1">
        <f t="array" aca="1" ref="FS57" ca="1">IF(ISNUMBER(EJ$4),IF(ABS(INDEX($F$4:$EK$109,MATCH(1,($A$4:$A$109=$EO57)*($B$4:$B$109=$EP57),0),MATCH(FS$2,$F$2:$EK$2,0))-SUM(OFFSET($E57,,MATCH(FS$2,$F$1:$EK$1,0)+3,,1)))&gt;0,INDEX($F$4:$EK$109,MATCH(1,($A$4:$A$109=$EO57)*($B$4:$B$109=$EP57),0),MATCH(FS$2,$F$2:$EK$2,0))-SUM(OFFSET($E57,,MATCH(FS$2,$F$1:$EK$1,0)+3,,1)),""),"")</f>
        <v/>
      </c>
      <c r="FT57" t="str" cm="1">
        <f t="array" aca="1" ref="FT57" ca="1">IF(ISNUMBER(EK$4),IF(ABS(INDEX($F$4:$EK$109,MATCH(1,($A$4:$A$109=$EO57)*($B$4:$B$109=$EP57),0),MATCH(FT$2,$F$2:$EK$2,0))-SUM(OFFSET($E57,,MATCH(FT$2,$F$1:$EK$1,0)+3,,1)))&gt;0,INDEX($F$4:$EK$109,MATCH(1,($A$4:$A$109=$EO57)*($B$4:$B$109=$EP57),0),MATCH(FT$2,$F$2:$EK$2,0))-SUM(OFFSET($E57,,MATCH(FT$2,$F$1:$EK$1,0)+3,,1)),""),"")</f>
        <v/>
      </c>
    </row>
    <row r="58" spans="1:176" x14ac:dyDescent="0.25">
      <c r="A58" t="s">
        <v>157</v>
      </c>
      <c r="B58" t="s">
        <v>181</v>
      </c>
      <c r="EO58" t="str">
        <f t="shared" si="8"/>
        <v>bs</v>
      </c>
      <c r="EP58" t="str">
        <f t="shared" si="7"/>
        <v>deferredRevenueNonCurrent</v>
      </c>
      <c r="ET58" t="str" cm="1">
        <f t="array" aca="1" ref="ET58" ca="1">IF(ISNUMBER(DK$4),IF(ABS(INDEX($F$4:$EK$109,MATCH(1,($A$4:$A$109=$EO58)*($B$4:$B$109=$EP58),0),MATCH(ET$2,$F$2:$EK$2,0))-SUM(OFFSET($E58,,MATCH(ET$2,$F$1:$EK$1,0)+3,,1)))&gt;0,INDEX($F$4:$EK$109,MATCH(1,($A$4:$A$109=$EO58)*($B$4:$B$109=$EP58),0),MATCH(ET$2,$F$2:$EK$2,0))-SUM(OFFSET($E58,,MATCH(ET$2,$F$1:$EK$1,0)+3,,1)),""),"")</f>
        <v/>
      </c>
      <c r="EU58" t="str" cm="1">
        <f t="array" aca="1" ref="EU58" ca="1">IF(ISNUMBER(DL$4),IF(ABS(INDEX($F$4:$EK$109,MATCH(1,($A$4:$A$109=$EO58)*($B$4:$B$109=$EP58),0),MATCH(EU$2,$F$2:$EK$2,0))-SUM(OFFSET($E58,,MATCH(EU$2,$F$1:$EK$1,0)+3,,1)))&gt;0,INDEX($F$4:$EK$109,MATCH(1,($A$4:$A$109=$EO58)*($B$4:$B$109=$EP58),0),MATCH(EU$2,$F$2:$EK$2,0))-SUM(OFFSET($E58,,MATCH(EU$2,$F$1:$EK$1,0)+3,,1)),""),"")</f>
        <v/>
      </c>
      <c r="EV58" t="str" cm="1">
        <f t="array" aca="1" ref="EV58" ca="1">IF(ISNUMBER(DM$4),IF(ABS(INDEX($F$4:$EK$109,MATCH(1,($A$4:$A$109=$EO58)*($B$4:$B$109=$EP58),0),MATCH(EV$2,$F$2:$EK$2,0))-SUM(OFFSET($E58,,MATCH(EV$2,$F$1:$EK$1,0)+3,,1)))&gt;0,INDEX($F$4:$EK$109,MATCH(1,($A$4:$A$109=$EO58)*($B$4:$B$109=$EP58),0),MATCH(EV$2,$F$2:$EK$2,0))-SUM(OFFSET($E58,,MATCH(EV$2,$F$1:$EK$1,0)+3,,1)),""),"")</f>
        <v/>
      </c>
      <c r="EW58" t="str" cm="1">
        <f t="array" aca="1" ref="EW58" ca="1">IF(ISNUMBER(DN$4),IF(ABS(INDEX($F$4:$EK$109,MATCH(1,($A$4:$A$109=$EO58)*($B$4:$B$109=$EP58),0),MATCH(EW$2,$F$2:$EK$2,0))-SUM(OFFSET($E58,,MATCH(EW$2,$F$1:$EK$1,0)+3,,1)))&gt;0,INDEX($F$4:$EK$109,MATCH(1,($A$4:$A$109=$EO58)*($B$4:$B$109=$EP58),0),MATCH(EW$2,$F$2:$EK$2,0))-SUM(OFFSET($E58,,MATCH(EW$2,$F$1:$EK$1,0)+3,,1)),""),"")</f>
        <v/>
      </c>
      <c r="EX58" t="str" cm="1">
        <f t="array" aca="1" ref="EX58" ca="1">IF(ISNUMBER(DO$4),IF(ABS(INDEX($F$4:$EK$109,MATCH(1,($A$4:$A$109=$EO58)*($B$4:$B$109=$EP58),0),MATCH(EX$2,$F$2:$EK$2,0))-SUM(OFFSET($E58,,MATCH(EX$2,$F$1:$EK$1,0)+3,,1)))&gt;0,INDEX($F$4:$EK$109,MATCH(1,($A$4:$A$109=$EO58)*($B$4:$B$109=$EP58),0),MATCH(EX$2,$F$2:$EK$2,0))-SUM(OFFSET($E58,,MATCH(EX$2,$F$1:$EK$1,0)+3,,1)),""),"")</f>
        <v/>
      </c>
      <c r="EY58" t="str" cm="1">
        <f t="array" aca="1" ref="EY58" ca="1">IF(ISNUMBER(DP$4),IF(ABS(INDEX($F$4:$EK$109,MATCH(1,($A$4:$A$109=$EO58)*($B$4:$B$109=$EP58),0),MATCH(EY$2,$F$2:$EK$2,0))-SUM(OFFSET($E58,,MATCH(EY$2,$F$1:$EK$1,0)+3,,1)))&gt;0,INDEX($F$4:$EK$109,MATCH(1,($A$4:$A$109=$EO58)*($B$4:$B$109=$EP58),0),MATCH(EY$2,$F$2:$EK$2,0))-SUM(OFFSET($E58,,MATCH(EY$2,$F$1:$EK$1,0)+3,,1)),""),"")</f>
        <v/>
      </c>
      <c r="EZ58" t="str" cm="1">
        <f t="array" aca="1" ref="EZ58" ca="1">IF(ISNUMBER(DQ$4),IF(ABS(INDEX($F$4:$EK$109,MATCH(1,($A$4:$A$109=$EO58)*($B$4:$B$109=$EP58),0),MATCH(EZ$2,$F$2:$EK$2,0))-SUM(OFFSET($E58,,MATCH(EZ$2,$F$1:$EK$1,0)+3,,1)))&gt;0,INDEX($F$4:$EK$109,MATCH(1,($A$4:$A$109=$EO58)*($B$4:$B$109=$EP58),0),MATCH(EZ$2,$F$2:$EK$2,0))-SUM(OFFSET($E58,,MATCH(EZ$2,$F$1:$EK$1,0)+3,,1)),""),"")</f>
        <v/>
      </c>
      <c r="FA58" t="str" cm="1">
        <f t="array" aca="1" ref="FA58" ca="1">IF(ISNUMBER(DR$4),IF(ABS(INDEX($F$4:$EK$109,MATCH(1,($A$4:$A$109=$EO58)*($B$4:$B$109=$EP58),0),MATCH(FA$2,$F$2:$EK$2,0))-SUM(OFFSET($E58,,MATCH(FA$2,$F$1:$EK$1,0)+3,,1)))&gt;0,INDEX($F$4:$EK$109,MATCH(1,($A$4:$A$109=$EO58)*($B$4:$B$109=$EP58),0),MATCH(FA$2,$F$2:$EK$2,0))-SUM(OFFSET($E58,,MATCH(FA$2,$F$1:$EK$1,0)+3,,1)),""),"")</f>
        <v/>
      </c>
      <c r="FB58" t="str" cm="1">
        <f t="array" aca="1" ref="FB58" ca="1">IF(ISNUMBER(DS$4),IF(ABS(INDEX($F$4:$EK$109,MATCH(1,($A$4:$A$109=$EO58)*($B$4:$B$109=$EP58),0),MATCH(FB$2,$F$2:$EK$2,0))-SUM(OFFSET($E58,,MATCH(FB$2,$F$1:$EK$1,0)+3,,1)))&gt;0,INDEX($F$4:$EK$109,MATCH(1,($A$4:$A$109=$EO58)*($B$4:$B$109=$EP58),0),MATCH(FB$2,$F$2:$EK$2,0))-SUM(OFFSET($E58,,MATCH(FB$2,$F$1:$EK$1,0)+3,,1)),""),"")</f>
        <v/>
      </c>
      <c r="FC58" t="str" cm="1">
        <f t="array" aca="1" ref="FC58" ca="1">IF(ISNUMBER(DT$4),IF(ABS(INDEX($F$4:$EK$109,MATCH(1,($A$4:$A$109=$EO58)*($B$4:$B$109=$EP58),0),MATCH(FC$2,$F$2:$EK$2,0))-SUM(OFFSET($E58,,MATCH(FC$2,$F$1:$EK$1,0)+3,,1)))&gt;0,INDEX($F$4:$EK$109,MATCH(1,($A$4:$A$109=$EO58)*($B$4:$B$109=$EP58),0),MATCH(FC$2,$F$2:$EK$2,0))-SUM(OFFSET($E58,,MATCH(FC$2,$F$1:$EK$1,0)+3,,1)),""),"")</f>
        <v/>
      </c>
      <c r="FD58" t="str" cm="1">
        <f t="array" aca="1" ref="FD58" ca="1">IF(ISNUMBER(DU$4),IF(ABS(INDEX($F$4:$EK$109,MATCH(1,($A$4:$A$109=$EO58)*($B$4:$B$109=$EP58),0),MATCH(FD$2,$F$2:$EK$2,0))-SUM(OFFSET($E58,,MATCH(FD$2,$F$1:$EK$1,0)+3,,1)))&gt;0,INDEX($F$4:$EK$109,MATCH(1,($A$4:$A$109=$EO58)*($B$4:$B$109=$EP58),0),MATCH(FD$2,$F$2:$EK$2,0))-SUM(OFFSET($E58,,MATCH(FD$2,$F$1:$EK$1,0)+3,,1)),""),"")</f>
        <v/>
      </c>
      <c r="FE58" t="str" cm="1">
        <f t="array" aca="1" ref="FE58" ca="1">IF(ISNUMBER(DV$4),IF(ABS(INDEX($F$4:$EK$109,MATCH(1,($A$4:$A$109=$EO58)*($B$4:$B$109=$EP58),0),MATCH(FE$2,$F$2:$EK$2,0))-SUM(OFFSET($E58,,MATCH(FE$2,$F$1:$EK$1,0)+3,,1)))&gt;0,INDEX($F$4:$EK$109,MATCH(1,($A$4:$A$109=$EO58)*($B$4:$B$109=$EP58),0),MATCH(FE$2,$F$2:$EK$2,0))-SUM(OFFSET($E58,,MATCH(FE$2,$F$1:$EK$1,0)+3,,1)),""),"")</f>
        <v/>
      </c>
      <c r="FF58" t="str" cm="1">
        <f t="array" aca="1" ref="FF58" ca="1">IF(ISNUMBER(DW$4),IF(ABS(INDEX($F$4:$EK$109,MATCH(1,($A$4:$A$109=$EO58)*($B$4:$B$109=$EP58),0),MATCH(FF$2,$F$2:$EK$2,0))-SUM(OFFSET($E58,,MATCH(FF$2,$F$1:$EK$1,0)+3,,1)))&gt;0,INDEX($F$4:$EK$109,MATCH(1,($A$4:$A$109=$EO58)*($B$4:$B$109=$EP58),0),MATCH(FF$2,$F$2:$EK$2,0))-SUM(OFFSET($E58,,MATCH(FF$2,$F$1:$EK$1,0)+3,,1)),""),"")</f>
        <v/>
      </c>
      <c r="FG58" t="str" cm="1">
        <f t="array" aca="1" ref="FG58" ca="1">IF(ISNUMBER(DX$4),IF(ABS(INDEX($F$4:$EK$109,MATCH(1,($A$4:$A$109=$EO58)*($B$4:$B$109=$EP58),0),MATCH(FG$2,$F$2:$EK$2,0))-SUM(OFFSET($E58,,MATCH(FG$2,$F$1:$EK$1,0)+3,,1)))&gt;0,INDEX($F$4:$EK$109,MATCH(1,($A$4:$A$109=$EO58)*($B$4:$B$109=$EP58),0),MATCH(FG$2,$F$2:$EK$2,0))-SUM(OFFSET($E58,,MATCH(FG$2,$F$1:$EK$1,0)+3,,1)),""),"")</f>
        <v/>
      </c>
      <c r="FH58" t="str" cm="1">
        <f t="array" aca="1" ref="FH58" ca="1">IF(ISNUMBER(DY$4),IF(ABS(INDEX($F$4:$EK$109,MATCH(1,($A$4:$A$109=$EO58)*($B$4:$B$109=$EP58),0),MATCH(FH$2,$F$2:$EK$2,0))-SUM(OFFSET($E58,,MATCH(FH$2,$F$1:$EK$1,0)+3,,1)))&gt;0,INDEX($F$4:$EK$109,MATCH(1,($A$4:$A$109=$EO58)*($B$4:$B$109=$EP58),0),MATCH(FH$2,$F$2:$EK$2,0))-SUM(OFFSET($E58,,MATCH(FH$2,$F$1:$EK$1,0)+3,,1)),""),"")</f>
        <v/>
      </c>
      <c r="FI58" t="str" cm="1">
        <f t="array" aca="1" ref="FI58" ca="1">IF(ISNUMBER(DZ$4),IF(ABS(INDEX($F$4:$EK$109,MATCH(1,($A$4:$A$109=$EO58)*($B$4:$B$109=$EP58),0),MATCH(FI$2,$F$2:$EK$2,0))-SUM(OFFSET($E58,,MATCH(FI$2,$F$1:$EK$1,0)+3,,1)))&gt;0,INDEX($F$4:$EK$109,MATCH(1,($A$4:$A$109=$EO58)*($B$4:$B$109=$EP58),0),MATCH(FI$2,$F$2:$EK$2,0))-SUM(OFFSET($E58,,MATCH(FI$2,$F$1:$EK$1,0)+3,,1)),""),"")</f>
        <v/>
      </c>
      <c r="FJ58" t="str" cm="1">
        <f t="array" aca="1" ref="FJ58" ca="1">IF(ISNUMBER(EA$4),IF(ABS(INDEX($F$4:$EK$109,MATCH(1,($A$4:$A$109=$EO58)*($B$4:$B$109=$EP58),0),MATCH(FJ$2,$F$2:$EK$2,0))-SUM(OFFSET($E58,,MATCH(FJ$2,$F$1:$EK$1,0)+3,,1)))&gt;0,INDEX($F$4:$EK$109,MATCH(1,($A$4:$A$109=$EO58)*($B$4:$B$109=$EP58),0),MATCH(FJ$2,$F$2:$EK$2,0))-SUM(OFFSET($E58,,MATCH(FJ$2,$F$1:$EK$1,0)+3,,1)),""),"")</f>
        <v/>
      </c>
      <c r="FK58" t="str" cm="1">
        <f t="array" aca="1" ref="FK58" ca="1">IF(ISNUMBER(EB$4),IF(ABS(INDEX($F$4:$EK$109,MATCH(1,($A$4:$A$109=$EO58)*($B$4:$B$109=$EP58),0),MATCH(FK$2,$F$2:$EK$2,0))-SUM(OFFSET($E58,,MATCH(FK$2,$F$1:$EK$1,0)+3,,1)))&gt;0,INDEX($F$4:$EK$109,MATCH(1,($A$4:$A$109=$EO58)*($B$4:$B$109=$EP58),0),MATCH(FK$2,$F$2:$EK$2,0))-SUM(OFFSET($E58,,MATCH(FK$2,$F$1:$EK$1,0)+3,,1)),""),"")</f>
        <v/>
      </c>
      <c r="FL58" t="str" cm="1">
        <f t="array" aca="1" ref="FL58" ca="1">IF(ISNUMBER(EC$4),IF(ABS(INDEX($F$4:$EK$109,MATCH(1,($A$4:$A$109=$EO58)*($B$4:$B$109=$EP58),0),MATCH(FL$2,$F$2:$EK$2,0))-SUM(OFFSET($E58,,MATCH(FL$2,$F$1:$EK$1,0)+3,,1)))&gt;0,INDEX($F$4:$EK$109,MATCH(1,($A$4:$A$109=$EO58)*($B$4:$B$109=$EP58),0),MATCH(FL$2,$F$2:$EK$2,0))-SUM(OFFSET($E58,,MATCH(FL$2,$F$1:$EK$1,0)+3,,1)),""),"")</f>
        <v/>
      </c>
      <c r="FM58" t="str" cm="1">
        <f t="array" aca="1" ref="FM58" ca="1">IF(ISNUMBER(ED$4),IF(ABS(INDEX($F$4:$EK$109,MATCH(1,($A$4:$A$109=$EO58)*($B$4:$B$109=$EP58),0),MATCH(FM$2,$F$2:$EK$2,0))-SUM(OFFSET($E58,,MATCH(FM$2,$F$1:$EK$1,0)+3,,1)))&gt;0,INDEX($F$4:$EK$109,MATCH(1,($A$4:$A$109=$EO58)*($B$4:$B$109=$EP58),0),MATCH(FM$2,$F$2:$EK$2,0))-SUM(OFFSET($E58,,MATCH(FM$2,$F$1:$EK$1,0)+3,,1)),""),"")</f>
        <v/>
      </c>
      <c r="FN58" t="str" cm="1">
        <f t="array" aca="1" ref="FN58" ca="1">IF(ISNUMBER(EE$4),IF(ABS(INDEX($F$4:$EK$109,MATCH(1,($A$4:$A$109=$EO58)*($B$4:$B$109=$EP58),0),MATCH(FN$2,$F$2:$EK$2,0))-SUM(OFFSET($E58,,MATCH(FN$2,$F$1:$EK$1,0)+3,,1)))&gt;0,INDEX($F$4:$EK$109,MATCH(1,($A$4:$A$109=$EO58)*($B$4:$B$109=$EP58),0),MATCH(FN$2,$F$2:$EK$2,0))-SUM(OFFSET($E58,,MATCH(FN$2,$F$1:$EK$1,0)+3,,1)),""),"")</f>
        <v/>
      </c>
      <c r="FO58" t="str" cm="1">
        <f t="array" aca="1" ref="FO58" ca="1">IF(ISNUMBER(EF$4),IF(ABS(INDEX($F$4:$EK$109,MATCH(1,($A$4:$A$109=$EO58)*($B$4:$B$109=$EP58),0),MATCH(FO$2,$F$2:$EK$2,0))-SUM(OFFSET($E58,,MATCH(FO$2,$F$1:$EK$1,0)+3,,1)))&gt;0,INDEX($F$4:$EK$109,MATCH(1,($A$4:$A$109=$EO58)*($B$4:$B$109=$EP58),0),MATCH(FO$2,$F$2:$EK$2,0))-SUM(OFFSET($E58,,MATCH(FO$2,$F$1:$EK$1,0)+3,,1)),""),"")</f>
        <v/>
      </c>
      <c r="FP58" t="str" cm="1">
        <f t="array" aca="1" ref="FP58" ca="1">IF(ISNUMBER(EG$4),IF(ABS(INDEX($F$4:$EK$109,MATCH(1,($A$4:$A$109=$EO58)*($B$4:$B$109=$EP58),0),MATCH(FP$2,$F$2:$EK$2,0))-SUM(OFFSET($E58,,MATCH(FP$2,$F$1:$EK$1,0)+3,,1)))&gt;0,INDEX($F$4:$EK$109,MATCH(1,($A$4:$A$109=$EO58)*($B$4:$B$109=$EP58),0),MATCH(FP$2,$F$2:$EK$2,0))-SUM(OFFSET($E58,,MATCH(FP$2,$F$1:$EK$1,0)+3,,1)),""),"")</f>
        <v/>
      </c>
      <c r="FQ58" t="str" cm="1">
        <f t="array" aca="1" ref="FQ58" ca="1">IF(ISNUMBER(EH$4),IF(ABS(INDEX($F$4:$EK$109,MATCH(1,($A$4:$A$109=$EO58)*($B$4:$B$109=$EP58),0),MATCH(FQ$2,$F$2:$EK$2,0))-SUM(OFFSET($E58,,MATCH(FQ$2,$F$1:$EK$1,0)+3,,1)))&gt;0,INDEX($F$4:$EK$109,MATCH(1,($A$4:$A$109=$EO58)*($B$4:$B$109=$EP58),0),MATCH(FQ$2,$F$2:$EK$2,0))-SUM(OFFSET($E58,,MATCH(FQ$2,$F$1:$EK$1,0)+3,,1)),""),"")</f>
        <v/>
      </c>
      <c r="FR58" t="str" cm="1">
        <f t="array" aca="1" ref="FR58" ca="1">IF(ISNUMBER(EI$4),IF(ABS(INDEX($F$4:$EK$109,MATCH(1,($A$4:$A$109=$EO58)*($B$4:$B$109=$EP58),0),MATCH(FR$2,$F$2:$EK$2,0))-SUM(OFFSET($E58,,MATCH(FR$2,$F$1:$EK$1,0)+3,,1)))&gt;0,INDEX($F$4:$EK$109,MATCH(1,($A$4:$A$109=$EO58)*($B$4:$B$109=$EP58),0),MATCH(FR$2,$F$2:$EK$2,0))-SUM(OFFSET($E58,,MATCH(FR$2,$F$1:$EK$1,0)+3,,1)),""),"")</f>
        <v/>
      </c>
      <c r="FS58" t="str" cm="1">
        <f t="array" aca="1" ref="FS58" ca="1">IF(ISNUMBER(EJ$4),IF(ABS(INDEX($F$4:$EK$109,MATCH(1,($A$4:$A$109=$EO58)*($B$4:$B$109=$EP58),0),MATCH(FS$2,$F$2:$EK$2,0))-SUM(OFFSET($E58,,MATCH(FS$2,$F$1:$EK$1,0)+3,,1)))&gt;0,INDEX($F$4:$EK$109,MATCH(1,($A$4:$A$109=$EO58)*($B$4:$B$109=$EP58),0),MATCH(FS$2,$F$2:$EK$2,0))-SUM(OFFSET($E58,,MATCH(FS$2,$F$1:$EK$1,0)+3,,1)),""),"")</f>
        <v/>
      </c>
      <c r="FT58" t="str" cm="1">
        <f t="array" aca="1" ref="FT58" ca="1">IF(ISNUMBER(EK$4),IF(ABS(INDEX($F$4:$EK$109,MATCH(1,($A$4:$A$109=$EO58)*($B$4:$B$109=$EP58),0),MATCH(FT$2,$F$2:$EK$2,0))-SUM(OFFSET($E58,,MATCH(FT$2,$F$1:$EK$1,0)+3,,1)))&gt;0,INDEX($F$4:$EK$109,MATCH(1,($A$4:$A$109=$EO58)*($B$4:$B$109=$EP58),0),MATCH(FT$2,$F$2:$EK$2,0))-SUM(OFFSET($E58,,MATCH(FT$2,$F$1:$EK$1,0)+3,,1)),""),"")</f>
        <v/>
      </c>
    </row>
    <row r="59" spans="1:176" x14ac:dyDescent="0.25">
      <c r="A59" t="s">
        <v>157</v>
      </c>
      <c r="B59" t="s">
        <v>182</v>
      </c>
      <c r="EO59" t="str">
        <f t="shared" si="8"/>
        <v>bs</v>
      </c>
      <c r="EP59" t="str">
        <f t="shared" si="7"/>
        <v>deferredTaxLiabilitiesNonCurrent</v>
      </c>
      <c r="ET59" t="str" cm="1">
        <f t="array" aca="1" ref="ET59" ca="1">IF(ISNUMBER(DK$4),IF(ABS(INDEX($F$4:$EK$109,MATCH(1,($A$4:$A$109=$EO59)*($B$4:$B$109=$EP59),0),MATCH(ET$2,$F$2:$EK$2,0))-SUM(OFFSET($E59,,MATCH(ET$2,$F$1:$EK$1,0)+3,,1)))&gt;0,INDEX($F$4:$EK$109,MATCH(1,($A$4:$A$109=$EO59)*($B$4:$B$109=$EP59),0),MATCH(ET$2,$F$2:$EK$2,0))-SUM(OFFSET($E59,,MATCH(ET$2,$F$1:$EK$1,0)+3,,1)),""),"")</f>
        <v/>
      </c>
      <c r="EU59" t="str" cm="1">
        <f t="array" aca="1" ref="EU59" ca="1">IF(ISNUMBER(DL$4),IF(ABS(INDEX($F$4:$EK$109,MATCH(1,($A$4:$A$109=$EO59)*($B$4:$B$109=$EP59),0),MATCH(EU$2,$F$2:$EK$2,0))-SUM(OFFSET($E59,,MATCH(EU$2,$F$1:$EK$1,0)+3,,1)))&gt;0,INDEX($F$4:$EK$109,MATCH(1,($A$4:$A$109=$EO59)*($B$4:$B$109=$EP59),0),MATCH(EU$2,$F$2:$EK$2,0))-SUM(OFFSET($E59,,MATCH(EU$2,$F$1:$EK$1,0)+3,,1)),""),"")</f>
        <v/>
      </c>
      <c r="EV59" t="str" cm="1">
        <f t="array" aca="1" ref="EV59" ca="1">IF(ISNUMBER(DM$4),IF(ABS(INDEX($F$4:$EK$109,MATCH(1,($A$4:$A$109=$EO59)*($B$4:$B$109=$EP59),0),MATCH(EV$2,$F$2:$EK$2,0))-SUM(OFFSET($E59,,MATCH(EV$2,$F$1:$EK$1,0)+3,,1)))&gt;0,INDEX($F$4:$EK$109,MATCH(1,($A$4:$A$109=$EO59)*($B$4:$B$109=$EP59),0),MATCH(EV$2,$F$2:$EK$2,0))-SUM(OFFSET($E59,,MATCH(EV$2,$F$1:$EK$1,0)+3,,1)),""),"")</f>
        <v/>
      </c>
      <c r="EW59" t="str" cm="1">
        <f t="array" aca="1" ref="EW59" ca="1">IF(ISNUMBER(DN$4),IF(ABS(INDEX($F$4:$EK$109,MATCH(1,($A$4:$A$109=$EO59)*($B$4:$B$109=$EP59),0),MATCH(EW$2,$F$2:$EK$2,0))-SUM(OFFSET($E59,,MATCH(EW$2,$F$1:$EK$1,0)+3,,1)))&gt;0,INDEX($F$4:$EK$109,MATCH(1,($A$4:$A$109=$EO59)*($B$4:$B$109=$EP59),0),MATCH(EW$2,$F$2:$EK$2,0))-SUM(OFFSET($E59,,MATCH(EW$2,$F$1:$EK$1,0)+3,,1)),""),"")</f>
        <v/>
      </c>
      <c r="EX59" t="str" cm="1">
        <f t="array" aca="1" ref="EX59" ca="1">IF(ISNUMBER(DO$4),IF(ABS(INDEX($F$4:$EK$109,MATCH(1,($A$4:$A$109=$EO59)*($B$4:$B$109=$EP59),0),MATCH(EX$2,$F$2:$EK$2,0))-SUM(OFFSET($E59,,MATCH(EX$2,$F$1:$EK$1,0)+3,,1)))&gt;0,INDEX($F$4:$EK$109,MATCH(1,($A$4:$A$109=$EO59)*($B$4:$B$109=$EP59),0),MATCH(EX$2,$F$2:$EK$2,0))-SUM(OFFSET($E59,,MATCH(EX$2,$F$1:$EK$1,0)+3,,1)),""),"")</f>
        <v/>
      </c>
      <c r="EY59" t="str" cm="1">
        <f t="array" aca="1" ref="EY59" ca="1">IF(ISNUMBER(DP$4),IF(ABS(INDEX($F$4:$EK$109,MATCH(1,($A$4:$A$109=$EO59)*($B$4:$B$109=$EP59),0),MATCH(EY$2,$F$2:$EK$2,0))-SUM(OFFSET($E59,,MATCH(EY$2,$F$1:$EK$1,0)+3,,1)))&gt;0,INDEX($F$4:$EK$109,MATCH(1,($A$4:$A$109=$EO59)*($B$4:$B$109=$EP59),0),MATCH(EY$2,$F$2:$EK$2,0))-SUM(OFFSET($E59,,MATCH(EY$2,$F$1:$EK$1,0)+3,,1)),""),"")</f>
        <v/>
      </c>
      <c r="EZ59" t="str" cm="1">
        <f t="array" aca="1" ref="EZ59" ca="1">IF(ISNUMBER(DQ$4),IF(ABS(INDEX($F$4:$EK$109,MATCH(1,($A$4:$A$109=$EO59)*($B$4:$B$109=$EP59),0),MATCH(EZ$2,$F$2:$EK$2,0))-SUM(OFFSET($E59,,MATCH(EZ$2,$F$1:$EK$1,0)+3,,1)))&gt;0,INDEX($F$4:$EK$109,MATCH(1,($A$4:$A$109=$EO59)*($B$4:$B$109=$EP59),0),MATCH(EZ$2,$F$2:$EK$2,0))-SUM(OFFSET($E59,,MATCH(EZ$2,$F$1:$EK$1,0)+3,,1)),""),"")</f>
        <v/>
      </c>
      <c r="FA59" t="str" cm="1">
        <f t="array" aca="1" ref="FA59" ca="1">IF(ISNUMBER(DR$4),IF(ABS(INDEX($F$4:$EK$109,MATCH(1,($A$4:$A$109=$EO59)*($B$4:$B$109=$EP59),0),MATCH(FA$2,$F$2:$EK$2,0))-SUM(OFFSET($E59,,MATCH(FA$2,$F$1:$EK$1,0)+3,,1)))&gt;0,INDEX($F$4:$EK$109,MATCH(1,($A$4:$A$109=$EO59)*($B$4:$B$109=$EP59),0),MATCH(FA$2,$F$2:$EK$2,0))-SUM(OFFSET($E59,,MATCH(FA$2,$F$1:$EK$1,0)+3,,1)),""),"")</f>
        <v/>
      </c>
      <c r="FB59" t="str" cm="1">
        <f t="array" aca="1" ref="FB59" ca="1">IF(ISNUMBER(DS$4),IF(ABS(INDEX($F$4:$EK$109,MATCH(1,($A$4:$A$109=$EO59)*($B$4:$B$109=$EP59),0),MATCH(FB$2,$F$2:$EK$2,0))-SUM(OFFSET($E59,,MATCH(FB$2,$F$1:$EK$1,0)+3,,1)))&gt;0,INDEX($F$4:$EK$109,MATCH(1,($A$4:$A$109=$EO59)*($B$4:$B$109=$EP59),0),MATCH(FB$2,$F$2:$EK$2,0))-SUM(OFFSET($E59,,MATCH(FB$2,$F$1:$EK$1,0)+3,,1)),""),"")</f>
        <v/>
      </c>
      <c r="FC59" t="str" cm="1">
        <f t="array" aca="1" ref="FC59" ca="1">IF(ISNUMBER(DT$4),IF(ABS(INDEX($F$4:$EK$109,MATCH(1,($A$4:$A$109=$EO59)*($B$4:$B$109=$EP59),0),MATCH(FC$2,$F$2:$EK$2,0))-SUM(OFFSET($E59,,MATCH(FC$2,$F$1:$EK$1,0)+3,,1)))&gt;0,INDEX($F$4:$EK$109,MATCH(1,($A$4:$A$109=$EO59)*($B$4:$B$109=$EP59),0),MATCH(FC$2,$F$2:$EK$2,0))-SUM(OFFSET($E59,,MATCH(FC$2,$F$1:$EK$1,0)+3,,1)),""),"")</f>
        <v/>
      </c>
      <c r="FD59" t="str" cm="1">
        <f t="array" aca="1" ref="FD59" ca="1">IF(ISNUMBER(DU$4),IF(ABS(INDEX($F$4:$EK$109,MATCH(1,($A$4:$A$109=$EO59)*($B$4:$B$109=$EP59),0),MATCH(FD$2,$F$2:$EK$2,0))-SUM(OFFSET($E59,,MATCH(FD$2,$F$1:$EK$1,0)+3,,1)))&gt;0,INDEX($F$4:$EK$109,MATCH(1,($A$4:$A$109=$EO59)*($B$4:$B$109=$EP59),0),MATCH(FD$2,$F$2:$EK$2,0))-SUM(OFFSET($E59,,MATCH(FD$2,$F$1:$EK$1,0)+3,,1)),""),"")</f>
        <v/>
      </c>
      <c r="FE59" t="str" cm="1">
        <f t="array" aca="1" ref="FE59" ca="1">IF(ISNUMBER(DV$4),IF(ABS(INDEX($F$4:$EK$109,MATCH(1,($A$4:$A$109=$EO59)*($B$4:$B$109=$EP59),0),MATCH(FE$2,$F$2:$EK$2,0))-SUM(OFFSET($E59,,MATCH(FE$2,$F$1:$EK$1,0)+3,,1)))&gt;0,INDEX($F$4:$EK$109,MATCH(1,($A$4:$A$109=$EO59)*($B$4:$B$109=$EP59),0),MATCH(FE$2,$F$2:$EK$2,0))-SUM(OFFSET($E59,,MATCH(FE$2,$F$1:$EK$1,0)+3,,1)),""),"")</f>
        <v/>
      </c>
      <c r="FF59" t="str" cm="1">
        <f t="array" aca="1" ref="FF59" ca="1">IF(ISNUMBER(DW$4),IF(ABS(INDEX($F$4:$EK$109,MATCH(1,($A$4:$A$109=$EO59)*($B$4:$B$109=$EP59),0),MATCH(FF$2,$F$2:$EK$2,0))-SUM(OFFSET($E59,,MATCH(FF$2,$F$1:$EK$1,0)+3,,1)))&gt;0,INDEX($F$4:$EK$109,MATCH(1,($A$4:$A$109=$EO59)*($B$4:$B$109=$EP59),0),MATCH(FF$2,$F$2:$EK$2,0))-SUM(OFFSET($E59,,MATCH(FF$2,$F$1:$EK$1,0)+3,,1)),""),"")</f>
        <v/>
      </c>
      <c r="FG59" t="str" cm="1">
        <f t="array" aca="1" ref="FG59" ca="1">IF(ISNUMBER(DX$4),IF(ABS(INDEX($F$4:$EK$109,MATCH(1,($A$4:$A$109=$EO59)*($B$4:$B$109=$EP59),0),MATCH(FG$2,$F$2:$EK$2,0))-SUM(OFFSET($E59,,MATCH(FG$2,$F$1:$EK$1,0)+3,,1)))&gt;0,INDEX($F$4:$EK$109,MATCH(1,($A$4:$A$109=$EO59)*($B$4:$B$109=$EP59),0),MATCH(FG$2,$F$2:$EK$2,0))-SUM(OFFSET($E59,,MATCH(FG$2,$F$1:$EK$1,0)+3,,1)),""),"")</f>
        <v/>
      </c>
      <c r="FH59" t="str" cm="1">
        <f t="array" aca="1" ref="FH59" ca="1">IF(ISNUMBER(DY$4),IF(ABS(INDEX($F$4:$EK$109,MATCH(1,($A$4:$A$109=$EO59)*($B$4:$B$109=$EP59),0),MATCH(FH$2,$F$2:$EK$2,0))-SUM(OFFSET($E59,,MATCH(FH$2,$F$1:$EK$1,0)+3,,1)))&gt;0,INDEX($F$4:$EK$109,MATCH(1,($A$4:$A$109=$EO59)*($B$4:$B$109=$EP59),0),MATCH(FH$2,$F$2:$EK$2,0))-SUM(OFFSET($E59,,MATCH(FH$2,$F$1:$EK$1,0)+3,,1)),""),"")</f>
        <v/>
      </c>
      <c r="FI59" t="str" cm="1">
        <f t="array" aca="1" ref="FI59" ca="1">IF(ISNUMBER(DZ$4),IF(ABS(INDEX($F$4:$EK$109,MATCH(1,($A$4:$A$109=$EO59)*($B$4:$B$109=$EP59),0),MATCH(FI$2,$F$2:$EK$2,0))-SUM(OFFSET($E59,,MATCH(FI$2,$F$1:$EK$1,0)+3,,1)))&gt;0,INDEX($F$4:$EK$109,MATCH(1,($A$4:$A$109=$EO59)*($B$4:$B$109=$EP59),0),MATCH(FI$2,$F$2:$EK$2,0))-SUM(OFFSET($E59,,MATCH(FI$2,$F$1:$EK$1,0)+3,,1)),""),"")</f>
        <v/>
      </c>
      <c r="FJ59" t="str" cm="1">
        <f t="array" aca="1" ref="FJ59" ca="1">IF(ISNUMBER(EA$4),IF(ABS(INDEX($F$4:$EK$109,MATCH(1,($A$4:$A$109=$EO59)*($B$4:$B$109=$EP59),0),MATCH(FJ$2,$F$2:$EK$2,0))-SUM(OFFSET($E59,,MATCH(FJ$2,$F$1:$EK$1,0)+3,,1)))&gt;0,INDEX($F$4:$EK$109,MATCH(1,($A$4:$A$109=$EO59)*($B$4:$B$109=$EP59),0),MATCH(FJ$2,$F$2:$EK$2,0))-SUM(OFFSET($E59,,MATCH(FJ$2,$F$1:$EK$1,0)+3,,1)),""),"")</f>
        <v/>
      </c>
      <c r="FK59" t="str" cm="1">
        <f t="array" aca="1" ref="FK59" ca="1">IF(ISNUMBER(EB$4),IF(ABS(INDEX($F$4:$EK$109,MATCH(1,($A$4:$A$109=$EO59)*($B$4:$B$109=$EP59),0),MATCH(FK$2,$F$2:$EK$2,0))-SUM(OFFSET($E59,,MATCH(FK$2,$F$1:$EK$1,0)+3,,1)))&gt;0,INDEX($F$4:$EK$109,MATCH(1,($A$4:$A$109=$EO59)*($B$4:$B$109=$EP59),0),MATCH(FK$2,$F$2:$EK$2,0))-SUM(OFFSET($E59,,MATCH(FK$2,$F$1:$EK$1,0)+3,,1)),""),"")</f>
        <v/>
      </c>
      <c r="FL59" t="str" cm="1">
        <f t="array" aca="1" ref="FL59" ca="1">IF(ISNUMBER(EC$4),IF(ABS(INDEX($F$4:$EK$109,MATCH(1,($A$4:$A$109=$EO59)*($B$4:$B$109=$EP59),0),MATCH(FL$2,$F$2:$EK$2,0))-SUM(OFFSET($E59,,MATCH(FL$2,$F$1:$EK$1,0)+3,,1)))&gt;0,INDEX($F$4:$EK$109,MATCH(1,($A$4:$A$109=$EO59)*($B$4:$B$109=$EP59),0),MATCH(FL$2,$F$2:$EK$2,0))-SUM(OFFSET($E59,,MATCH(FL$2,$F$1:$EK$1,0)+3,,1)),""),"")</f>
        <v/>
      </c>
      <c r="FM59" t="str" cm="1">
        <f t="array" aca="1" ref="FM59" ca="1">IF(ISNUMBER(ED$4),IF(ABS(INDEX($F$4:$EK$109,MATCH(1,($A$4:$A$109=$EO59)*($B$4:$B$109=$EP59),0),MATCH(FM$2,$F$2:$EK$2,0))-SUM(OFFSET($E59,,MATCH(FM$2,$F$1:$EK$1,0)+3,,1)))&gt;0,INDEX($F$4:$EK$109,MATCH(1,($A$4:$A$109=$EO59)*($B$4:$B$109=$EP59),0),MATCH(FM$2,$F$2:$EK$2,0))-SUM(OFFSET($E59,,MATCH(FM$2,$F$1:$EK$1,0)+3,,1)),""),"")</f>
        <v/>
      </c>
      <c r="FN59" t="str" cm="1">
        <f t="array" aca="1" ref="FN59" ca="1">IF(ISNUMBER(EE$4),IF(ABS(INDEX($F$4:$EK$109,MATCH(1,($A$4:$A$109=$EO59)*($B$4:$B$109=$EP59),0),MATCH(FN$2,$F$2:$EK$2,0))-SUM(OFFSET($E59,,MATCH(FN$2,$F$1:$EK$1,0)+3,,1)))&gt;0,INDEX($F$4:$EK$109,MATCH(1,($A$4:$A$109=$EO59)*($B$4:$B$109=$EP59),0),MATCH(FN$2,$F$2:$EK$2,0))-SUM(OFFSET($E59,,MATCH(FN$2,$F$1:$EK$1,0)+3,,1)),""),"")</f>
        <v/>
      </c>
      <c r="FO59" t="str" cm="1">
        <f t="array" aca="1" ref="FO59" ca="1">IF(ISNUMBER(EF$4),IF(ABS(INDEX($F$4:$EK$109,MATCH(1,($A$4:$A$109=$EO59)*($B$4:$B$109=$EP59),0),MATCH(FO$2,$F$2:$EK$2,0))-SUM(OFFSET($E59,,MATCH(FO$2,$F$1:$EK$1,0)+3,,1)))&gt;0,INDEX($F$4:$EK$109,MATCH(1,($A$4:$A$109=$EO59)*($B$4:$B$109=$EP59),0),MATCH(FO$2,$F$2:$EK$2,0))-SUM(OFFSET($E59,,MATCH(FO$2,$F$1:$EK$1,0)+3,,1)),""),"")</f>
        <v/>
      </c>
      <c r="FP59" t="str" cm="1">
        <f t="array" aca="1" ref="FP59" ca="1">IF(ISNUMBER(EG$4),IF(ABS(INDEX($F$4:$EK$109,MATCH(1,($A$4:$A$109=$EO59)*($B$4:$B$109=$EP59),0),MATCH(FP$2,$F$2:$EK$2,0))-SUM(OFFSET($E59,,MATCH(FP$2,$F$1:$EK$1,0)+3,,1)))&gt;0,INDEX($F$4:$EK$109,MATCH(1,($A$4:$A$109=$EO59)*($B$4:$B$109=$EP59),0),MATCH(FP$2,$F$2:$EK$2,0))-SUM(OFFSET($E59,,MATCH(FP$2,$F$1:$EK$1,0)+3,,1)),""),"")</f>
        <v/>
      </c>
      <c r="FQ59" t="str" cm="1">
        <f t="array" aca="1" ref="FQ59" ca="1">IF(ISNUMBER(EH$4),IF(ABS(INDEX($F$4:$EK$109,MATCH(1,($A$4:$A$109=$EO59)*($B$4:$B$109=$EP59),0),MATCH(FQ$2,$F$2:$EK$2,0))-SUM(OFFSET($E59,,MATCH(FQ$2,$F$1:$EK$1,0)+3,,1)))&gt;0,INDEX($F$4:$EK$109,MATCH(1,($A$4:$A$109=$EO59)*($B$4:$B$109=$EP59),0),MATCH(FQ$2,$F$2:$EK$2,0))-SUM(OFFSET($E59,,MATCH(FQ$2,$F$1:$EK$1,0)+3,,1)),""),"")</f>
        <v/>
      </c>
      <c r="FR59" t="str" cm="1">
        <f t="array" aca="1" ref="FR59" ca="1">IF(ISNUMBER(EI$4),IF(ABS(INDEX($F$4:$EK$109,MATCH(1,($A$4:$A$109=$EO59)*($B$4:$B$109=$EP59),0),MATCH(FR$2,$F$2:$EK$2,0))-SUM(OFFSET($E59,,MATCH(FR$2,$F$1:$EK$1,0)+3,,1)))&gt;0,INDEX($F$4:$EK$109,MATCH(1,($A$4:$A$109=$EO59)*($B$4:$B$109=$EP59),0),MATCH(FR$2,$F$2:$EK$2,0))-SUM(OFFSET($E59,,MATCH(FR$2,$F$1:$EK$1,0)+3,,1)),""),"")</f>
        <v/>
      </c>
      <c r="FS59" t="str" cm="1">
        <f t="array" aca="1" ref="FS59" ca="1">IF(ISNUMBER(EJ$4),IF(ABS(INDEX($F$4:$EK$109,MATCH(1,($A$4:$A$109=$EO59)*($B$4:$B$109=$EP59),0),MATCH(FS$2,$F$2:$EK$2,0))-SUM(OFFSET($E59,,MATCH(FS$2,$F$1:$EK$1,0)+3,,1)))&gt;0,INDEX($F$4:$EK$109,MATCH(1,($A$4:$A$109=$EO59)*($B$4:$B$109=$EP59),0),MATCH(FS$2,$F$2:$EK$2,0))-SUM(OFFSET($E59,,MATCH(FS$2,$F$1:$EK$1,0)+3,,1)),""),"")</f>
        <v/>
      </c>
      <c r="FT59" t="str" cm="1">
        <f t="array" aca="1" ref="FT59" ca="1">IF(ISNUMBER(EK$4),IF(ABS(INDEX($F$4:$EK$109,MATCH(1,($A$4:$A$109=$EO59)*($B$4:$B$109=$EP59),0),MATCH(FT$2,$F$2:$EK$2,0))-SUM(OFFSET($E59,,MATCH(FT$2,$F$1:$EK$1,0)+3,,1)))&gt;0,INDEX($F$4:$EK$109,MATCH(1,($A$4:$A$109=$EO59)*($B$4:$B$109=$EP59),0),MATCH(FT$2,$F$2:$EK$2,0))-SUM(OFFSET($E59,,MATCH(FT$2,$F$1:$EK$1,0)+3,,1)),""),"")</f>
        <v/>
      </c>
    </row>
    <row r="60" spans="1:176" x14ac:dyDescent="0.25">
      <c r="A60" t="s">
        <v>157</v>
      </c>
      <c r="B60" t="s">
        <v>183</v>
      </c>
      <c r="EO60" t="str">
        <f t="shared" si="8"/>
        <v>bs</v>
      </c>
      <c r="EP60" t="str">
        <f t="shared" si="7"/>
        <v>otherNonCurrentLiabilities</v>
      </c>
      <c r="ET60" t="str" cm="1">
        <f t="array" aca="1" ref="ET60" ca="1">IF(ISNUMBER(DK$4),IF(ABS(INDEX($F$4:$EK$109,MATCH(1,($A$4:$A$109=$EO60)*($B$4:$B$109=$EP60),0),MATCH(ET$2,$F$2:$EK$2,0))-SUM(OFFSET($E60,,MATCH(ET$2,$F$1:$EK$1,0)+3,,1)))&gt;0,INDEX($F$4:$EK$109,MATCH(1,($A$4:$A$109=$EO60)*($B$4:$B$109=$EP60),0),MATCH(ET$2,$F$2:$EK$2,0))-SUM(OFFSET($E60,,MATCH(ET$2,$F$1:$EK$1,0)+3,,1)),""),"")</f>
        <v/>
      </c>
      <c r="EU60" t="str" cm="1">
        <f t="array" aca="1" ref="EU60" ca="1">IF(ISNUMBER(DL$4),IF(ABS(INDEX($F$4:$EK$109,MATCH(1,($A$4:$A$109=$EO60)*($B$4:$B$109=$EP60),0),MATCH(EU$2,$F$2:$EK$2,0))-SUM(OFFSET($E60,,MATCH(EU$2,$F$1:$EK$1,0)+3,,1)))&gt;0,INDEX($F$4:$EK$109,MATCH(1,($A$4:$A$109=$EO60)*($B$4:$B$109=$EP60),0),MATCH(EU$2,$F$2:$EK$2,0))-SUM(OFFSET($E60,,MATCH(EU$2,$F$1:$EK$1,0)+3,,1)),""),"")</f>
        <v/>
      </c>
      <c r="EV60" t="str" cm="1">
        <f t="array" aca="1" ref="EV60" ca="1">IF(ISNUMBER(DM$4),IF(ABS(INDEX($F$4:$EK$109,MATCH(1,($A$4:$A$109=$EO60)*($B$4:$B$109=$EP60),0),MATCH(EV$2,$F$2:$EK$2,0))-SUM(OFFSET($E60,,MATCH(EV$2,$F$1:$EK$1,0)+3,,1)))&gt;0,INDEX($F$4:$EK$109,MATCH(1,($A$4:$A$109=$EO60)*($B$4:$B$109=$EP60),0),MATCH(EV$2,$F$2:$EK$2,0))-SUM(OFFSET($E60,,MATCH(EV$2,$F$1:$EK$1,0)+3,,1)),""),"")</f>
        <v/>
      </c>
      <c r="EW60" t="str" cm="1">
        <f t="array" aca="1" ref="EW60" ca="1">IF(ISNUMBER(DN$4),IF(ABS(INDEX($F$4:$EK$109,MATCH(1,($A$4:$A$109=$EO60)*($B$4:$B$109=$EP60),0),MATCH(EW$2,$F$2:$EK$2,0))-SUM(OFFSET($E60,,MATCH(EW$2,$F$1:$EK$1,0)+3,,1)))&gt;0,INDEX($F$4:$EK$109,MATCH(1,($A$4:$A$109=$EO60)*($B$4:$B$109=$EP60),0),MATCH(EW$2,$F$2:$EK$2,0))-SUM(OFFSET($E60,,MATCH(EW$2,$F$1:$EK$1,0)+3,,1)),""),"")</f>
        <v/>
      </c>
      <c r="EX60" t="str" cm="1">
        <f t="array" aca="1" ref="EX60" ca="1">IF(ISNUMBER(DO$4),IF(ABS(INDEX($F$4:$EK$109,MATCH(1,($A$4:$A$109=$EO60)*($B$4:$B$109=$EP60),0),MATCH(EX$2,$F$2:$EK$2,0))-SUM(OFFSET($E60,,MATCH(EX$2,$F$1:$EK$1,0)+3,,1)))&gt;0,INDEX($F$4:$EK$109,MATCH(1,($A$4:$A$109=$EO60)*($B$4:$B$109=$EP60),0),MATCH(EX$2,$F$2:$EK$2,0))-SUM(OFFSET($E60,,MATCH(EX$2,$F$1:$EK$1,0)+3,,1)),""),"")</f>
        <v/>
      </c>
      <c r="EY60" t="str" cm="1">
        <f t="array" aca="1" ref="EY60" ca="1">IF(ISNUMBER(DP$4),IF(ABS(INDEX($F$4:$EK$109,MATCH(1,($A$4:$A$109=$EO60)*($B$4:$B$109=$EP60),0),MATCH(EY$2,$F$2:$EK$2,0))-SUM(OFFSET($E60,,MATCH(EY$2,$F$1:$EK$1,0)+3,,1)))&gt;0,INDEX($F$4:$EK$109,MATCH(1,($A$4:$A$109=$EO60)*($B$4:$B$109=$EP60),0),MATCH(EY$2,$F$2:$EK$2,0))-SUM(OFFSET($E60,,MATCH(EY$2,$F$1:$EK$1,0)+3,,1)),""),"")</f>
        <v/>
      </c>
      <c r="EZ60" t="str" cm="1">
        <f t="array" aca="1" ref="EZ60" ca="1">IF(ISNUMBER(DQ$4),IF(ABS(INDEX($F$4:$EK$109,MATCH(1,($A$4:$A$109=$EO60)*($B$4:$B$109=$EP60),0),MATCH(EZ$2,$F$2:$EK$2,0))-SUM(OFFSET($E60,,MATCH(EZ$2,$F$1:$EK$1,0)+3,,1)))&gt;0,INDEX($F$4:$EK$109,MATCH(1,($A$4:$A$109=$EO60)*($B$4:$B$109=$EP60),0),MATCH(EZ$2,$F$2:$EK$2,0))-SUM(OFFSET($E60,,MATCH(EZ$2,$F$1:$EK$1,0)+3,,1)),""),"")</f>
        <v/>
      </c>
      <c r="FA60" t="str" cm="1">
        <f t="array" aca="1" ref="FA60" ca="1">IF(ISNUMBER(DR$4),IF(ABS(INDEX($F$4:$EK$109,MATCH(1,($A$4:$A$109=$EO60)*($B$4:$B$109=$EP60),0),MATCH(FA$2,$F$2:$EK$2,0))-SUM(OFFSET($E60,,MATCH(FA$2,$F$1:$EK$1,0)+3,,1)))&gt;0,INDEX($F$4:$EK$109,MATCH(1,($A$4:$A$109=$EO60)*($B$4:$B$109=$EP60),0),MATCH(FA$2,$F$2:$EK$2,0))-SUM(OFFSET($E60,,MATCH(FA$2,$F$1:$EK$1,0)+3,,1)),""),"")</f>
        <v/>
      </c>
      <c r="FB60" t="str" cm="1">
        <f t="array" aca="1" ref="FB60" ca="1">IF(ISNUMBER(DS$4),IF(ABS(INDEX($F$4:$EK$109,MATCH(1,($A$4:$A$109=$EO60)*($B$4:$B$109=$EP60),0),MATCH(FB$2,$F$2:$EK$2,0))-SUM(OFFSET($E60,,MATCH(FB$2,$F$1:$EK$1,0)+3,,1)))&gt;0,INDEX($F$4:$EK$109,MATCH(1,($A$4:$A$109=$EO60)*($B$4:$B$109=$EP60),0),MATCH(FB$2,$F$2:$EK$2,0))-SUM(OFFSET($E60,,MATCH(FB$2,$F$1:$EK$1,0)+3,,1)),""),"")</f>
        <v/>
      </c>
      <c r="FC60" t="str" cm="1">
        <f t="array" aca="1" ref="FC60" ca="1">IF(ISNUMBER(DT$4),IF(ABS(INDEX($F$4:$EK$109,MATCH(1,($A$4:$A$109=$EO60)*($B$4:$B$109=$EP60),0),MATCH(FC$2,$F$2:$EK$2,0))-SUM(OFFSET($E60,,MATCH(FC$2,$F$1:$EK$1,0)+3,,1)))&gt;0,INDEX($F$4:$EK$109,MATCH(1,($A$4:$A$109=$EO60)*($B$4:$B$109=$EP60),0),MATCH(FC$2,$F$2:$EK$2,0))-SUM(OFFSET($E60,,MATCH(FC$2,$F$1:$EK$1,0)+3,,1)),""),"")</f>
        <v/>
      </c>
      <c r="FD60" t="str" cm="1">
        <f t="array" aca="1" ref="FD60" ca="1">IF(ISNUMBER(DU$4),IF(ABS(INDEX($F$4:$EK$109,MATCH(1,($A$4:$A$109=$EO60)*($B$4:$B$109=$EP60),0),MATCH(FD$2,$F$2:$EK$2,0))-SUM(OFFSET($E60,,MATCH(FD$2,$F$1:$EK$1,0)+3,,1)))&gt;0,INDEX($F$4:$EK$109,MATCH(1,($A$4:$A$109=$EO60)*($B$4:$B$109=$EP60),0),MATCH(FD$2,$F$2:$EK$2,0))-SUM(OFFSET($E60,,MATCH(FD$2,$F$1:$EK$1,0)+3,,1)),""),"")</f>
        <v/>
      </c>
      <c r="FE60" t="str" cm="1">
        <f t="array" aca="1" ref="FE60" ca="1">IF(ISNUMBER(DV$4),IF(ABS(INDEX($F$4:$EK$109,MATCH(1,($A$4:$A$109=$EO60)*($B$4:$B$109=$EP60),0),MATCH(FE$2,$F$2:$EK$2,0))-SUM(OFFSET($E60,,MATCH(FE$2,$F$1:$EK$1,0)+3,,1)))&gt;0,INDEX($F$4:$EK$109,MATCH(1,($A$4:$A$109=$EO60)*($B$4:$B$109=$EP60),0),MATCH(FE$2,$F$2:$EK$2,0))-SUM(OFFSET($E60,,MATCH(FE$2,$F$1:$EK$1,0)+3,,1)),""),"")</f>
        <v/>
      </c>
      <c r="FF60" t="str" cm="1">
        <f t="array" aca="1" ref="FF60" ca="1">IF(ISNUMBER(DW$4),IF(ABS(INDEX($F$4:$EK$109,MATCH(1,($A$4:$A$109=$EO60)*($B$4:$B$109=$EP60),0),MATCH(FF$2,$F$2:$EK$2,0))-SUM(OFFSET($E60,,MATCH(FF$2,$F$1:$EK$1,0)+3,,1)))&gt;0,INDEX($F$4:$EK$109,MATCH(1,($A$4:$A$109=$EO60)*($B$4:$B$109=$EP60),0),MATCH(FF$2,$F$2:$EK$2,0))-SUM(OFFSET($E60,,MATCH(FF$2,$F$1:$EK$1,0)+3,,1)),""),"")</f>
        <v/>
      </c>
      <c r="FG60" t="str" cm="1">
        <f t="array" aca="1" ref="FG60" ca="1">IF(ISNUMBER(DX$4),IF(ABS(INDEX($F$4:$EK$109,MATCH(1,($A$4:$A$109=$EO60)*($B$4:$B$109=$EP60),0),MATCH(FG$2,$F$2:$EK$2,0))-SUM(OFFSET($E60,,MATCH(FG$2,$F$1:$EK$1,0)+3,,1)))&gt;0,INDEX($F$4:$EK$109,MATCH(1,($A$4:$A$109=$EO60)*($B$4:$B$109=$EP60),0),MATCH(FG$2,$F$2:$EK$2,0))-SUM(OFFSET($E60,,MATCH(FG$2,$F$1:$EK$1,0)+3,,1)),""),"")</f>
        <v/>
      </c>
      <c r="FH60" t="str" cm="1">
        <f t="array" aca="1" ref="FH60" ca="1">IF(ISNUMBER(DY$4),IF(ABS(INDEX($F$4:$EK$109,MATCH(1,($A$4:$A$109=$EO60)*($B$4:$B$109=$EP60),0),MATCH(FH$2,$F$2:$EK$2,0))-SUM(OFFSET($E60,,MATCH(FH$2,$F$1:$EK$1,0)+3,,1)))&gt;0,INDEX($F$4:$EK$109,MATCH(1,($A$4:$A$109=$EO60)*($B$4:$B$109=$EP60),0),MATCH(FH$2,$F$2:$EK$2,0))-SUM(OFFSET($E60,,MATCH(FH$2,$F$1:$EK$1,0)+3,,1)),""),"")</f>
        <v/>
      </c>
      <c r="FI60" t="str" cm="1">
        <f t="array" aca="1" ref="FI60" ca="1">IF(ISNUMBER(DZ$4),IF(ABS(INDEX($F$4:$EK$109,MATCH(1,($A$4:$A$109=$EO60)*($B$4:$B$109=$EP60),0),MATCH(FI$2,$F$2:$EK$2,0))-SUM(OFFSET($E60,,MATCH(FI$2,$F$1:$EK$1,0)+3,,1)))&gt;0,INDEX($F$4:$EK$109,MATCH(1,($A$4:$A$109=$EO60)*($B$4:$B$109=$EP60),0),MATCH(FI$2,$F$2:$EK$2,0))-SUM(OFFSET($E60,,MATCH(FI$2,$F$1:$EK$1,0)+3,,1)),""),"")</f>
        <v/>
      </c>
      <c r="FJ60" t="str" cm="1">
        <f t="array" aca="1" ref="FJ60" ca="1">IF(ISNUMBER(EA$4),IF(ABS(INDEX($F$4:$EK$109,MATCH(1,($A$4:$A$109=$EO60)*($B$4:$B$109=$EP60),0),MATCH(FJ$2,$F$2:$EK$2,0))-SUM(OFFSET($E60,,MATCH(FJ$2,$F$1:$EK$1,0)+3,,1)))&gt;0,INDEX($F$4:$EK$109,MATCH(1,($A$4:$A$109=$EO60)*($B$4:$B$109=$EP60),0),MATCH(FJ$2,$F$2:$EK$2,0))-SUM(OFFSET($E60,,MATCH(FJ$2,$F$1:$EK$1,0)+3,,1)),""),"")</f>
        <v/>
      </c>
      <c r="FK60" t="str" cm="1">
        <f t="array" aca="1" ref="FK60" ca="1">IF(ISNUMBER(EB$4),IF(ABS(INDEX($F$4:$EK$109,MATCH(1,($A$4:$A$109=$EO60)*($B$4:$B$109=$EP60),0),MATCH(FK$2,$F$2:$EK$2,0))-SUM(OFFSET($E60,,MATCH(FK$2,$F$1:$EK$1,0)+3,,1)))&gt;0,INDEX($F$4:$EK$109,MATCH(1,($A$4:$A$109=$EO60)*($B$4:$B$109=$EP60),0),MATCH(FK$2,$F$2:$EK$2,0))-SUM(OFFSET($E60,,MATCH(FK$2,$F$1:$EK$1,0)+3,,1)),""),"")</f>
        <v/>
      </c>
      <c r="FL60" t="str" cm="1">
        <f t="array" aca="1" ref="FL60" ca="1">IF(ISNUMBER(EC$4),IF(ABS(INDEX($F$4:$EK$109,MATCH(1,($A$4:$A$109=$EO60)*($B$4:$B$109=$EP60),0),MATCH(FL$2,$F$2:$EK$2,0))-SUM(OFFSET($E60,,MATCH(FL$2,$F$1:$EK$1,0)+3,,1)))&gt;0,INDEX($F$4:$EK$109,MATCH(1,($A$4:$A$109=$EO60)*($B$4:$B$109=$EP60),0),MATCH(FL$2,$F$2:$EK$2,0))-SUM(OFFSET($E60,,MATCH(FL$2,$F$1:$EK$1,0)+3,,1)),""),"")</f>
        <v/>
      </c>
      <c r="FM60" t="str" cm="1">
        <f t="array" aca="1" ref="FM60" ca="1">IF(ISNUMBER(ED$4),IF(ABS(INDEX($F$4:$EK$109,MATCH(1,($A$4:$A$109=$EO60)*($B$4:$B$109=$EP60),0),MATCH(FM$2,$F$2:$EK$2,0))-SUM(OFFSET($E60,,MATCH(FM$2,$F$1:$EK$1,0)+3,,1)))&gt;0,INDEX($F$4:$EK$109,MATCH(1,($A$4:$A$109=$EO60)*($B$4:$B$109=$EP60),0),MATCH(FM$2,$F$2:$EK$2,0))-SUM(OFFSET($E60,,MATCH(FM$2,$F$1:$EK$1,0)+3,,1)),""),"")</f>
        <v/>
      </c>
      <c r="FN60" t="str" cm="1">
        <f t="array" aca="1" ref="FN60" ca="1">IF(ISNUMBER(EE$4),IF(ABS(INDEX($F$4:$EK$109,MATCH(1,($A$4:$A$109=$EO60)*($B$4:$B$109=$EP60),0),MATCH(FN$2,$F$2:$EK$2,0))-SUM(OFFSET($E60,,MATCH(FN$2,$F$1:$EK$1,0)+3,,1)))&gt;0,INDEX($F$4:$EK$109,MATCH(1,($A$4:$A$109=$EO60)*($B$4:$B$109=$EP60),0),MATCH(FN$2,$F$2:$EK$2,0))-SUM(OFFSET($E60,,MATCH(FN$2,$F$1:$EK$1,0)+3,,1)),""),"")</f>
        <v/>
      </c>
      <c r="FO60" t="str" cm="1">
        <f t="array" aca="1" ref="FO60" ca="1">IF(ISNUMBER(EF$4),IF(ABS(INDEX($F$4:$EK$109,MATCH(1,($A$4:$A$109=$EO60)*($B$4:$B$109=$EP60),0),MATCH(FO$2,$F$2:$EK$2,0))-SUM(OFFSET($E60,,MATCH(FO$2,$F$1:$EK$1,0)+3,,1)))&gt;0,INDEX($F$4:$EK$109,MATCH(1,($A$4:$A$109=$EO60)*($B$4:$B$109=$EP60),0),MATCH(FO$2,$F$2:$EK$2,0))-SUM(OFFSET($E60,,MATCH(FO$2,$F$1:$EK$1,0)+3,,1)),""),"")</f>
        <v/>
      </c>
      <c r="FP60" t="str" cm="1">
        <f t="array" aca="1" ref="FP60" ca="1">IF(ISNUMBER(EG$4),IF(ABS(INDEX($F$4:$EK$109,MATCH(1,($A$4:$A$109=$EO60)*($B$4:$B$109=$EP60),0),MATCH(FP$2,$F$2:$EK$2,0))-SUM(OFFSET($E60,,MATCH(FP$2,$F$1:$EK$1,0)+3,,1)))&gt;0,INDEX($F$4:$EK$109,MATCH(1,($A$4:$A$109=$EO60)*($B$4:$B$109=$EP60),0),MATCH(FP$2,$F$2:$EK$2,0))-SUM(OFFSET($E60,,MATCH(FP$2,$F$1:$EK$1,0)+3,,1)),""),"")</f>
        <v/>
      </c>
      <c r="FQ60" t="str" cm="1">
        <f t="array" aca="1" ref="FQ60" ca="1">IF(ISNUMBER(EH$4),IF(ABS(INDEX($F$4:$EK$109,MATCH(1,($A$4:$A$109=$EO60)*($B$4:$B$109=$EP60),0),MATCH(FQ$2,$F$2:$EK$2,0))-SUM(OFFSET($E60,,MATCH(FQ$2,$F$1:$EK$1,0)+3,,1)))&gt;0,INDEX($F$4:$EK$109,MATCH(1,($A$4:$A$109=$EO60)*($B$4:$B$109=$EP60),0),MATCH(FQ$2,$F$2:$EK$2,0))-SUM(OFFSET($E60,,MATCH(FQ$2,$F$1:$EK$1,0)+3,,1)),""),"")</f>
        <v/>
      </c>
      <c r="FR60" t="str" cm="1">
        <f t="array" aca="1" ref="FR60" ca="1">IF(ISNUMBER(EI$4),IF(ABS(INDEX($F$4:$EK$109,MATCH(1,($A$4:$A$109=$EO60)*($B$4:$B$109=$EP60),0),MATCH(FR$2,$F$2:$EK$2,0))-SUM(OFFSET($E60,,MATCH(FR$2,$F$1:$EK$1,0)+3,,1)))&gt;0,INDEX($F$4:$EK$109,MATCH(1,($A$4:$A$109=$EO60)*($B$4:$B$109=$EP60),0),MATCH(FR$2,$F$2:$EK$2,0))-SUM(OFFSET($E60,,MATCH(FR$2,$F$1:$EK$1,0)+3,,1)),""),"")</f>
        <v/>
      </c>
      <c r="FS60" t="str" cm="1">
        <f t="array" aca="1" ref="FS60" ca="1">IF(ISNUMBER(EJ$4),IF(ABS(INDEX($F$4:$EK$109,MATCH(1,($A$4:$A$109=$EO60)*($B$4:$B$109=$EP60),0),MATCH(FS$2,$F$2:$EK$2,0))-SUM(OFFSET($E60,,MATCH(FS$2,$F$1:$EK$1,0)+3,,1)))&gt;0,INDEX($F$4:$EK$109,MATCH(1,($A$4:$A$109=$EO60)*($B$4:$B$109=$EP60),0),MATCH(FS$2,$F$2:$EK$2,0))-SUM(OFFSET($E60,,MATCH(FS$2,$F$1:$EK$1,0)+3,,1)),""),"")</f>
        <v/>
      </c>
      <c r="FT60" t="str" cm="1">
        <f t="array" aca="1" ref="FT60" ca="1">IF(ISNUMBER(EK$4),IF(ABS(INDEX($F$4:$EK$109,MATCH(1,($A$4:$A$109=$EO60)*($B$4:$B$109=$EP60),0),MATCH(FT$2,$F$2:$EK$2,0))-SUM(OFFSET($E60,,MATCH(FT$2,$F$1:$EK$1,0)+3,,1)))&gt;0,INDEX($F$4:$EK$109,MATCH(1,($A$4:$A$109=$EO60)*($B$4:$B$109=$EP60),0),MATCH(FT$2,$F$2:$EK$2,0))-SUM(OFFSET($E60,,MATCH(FT$2,$F$1:$EK$1,0)+3,,1)),""),"")</f>
        <v/>
      </c>
    </row>
    <row r="61" spans="1:176" x14ac:dyDescent="0.25">
      <c r="A61" t="s">
        <v>157</v>
      </c>
      <c r="B61" t="s">
        <v>184</v>
      </c>
      <c r="EO61" t="str">
        <f t="shared" si="8"/>
        <v>bs</v>
      </c>
      <c r="EP61" t="str">
        <f t="shared" si="7"/>
        <v>totalNonCurrentLiabilities</v>
      </c>
      <c r="ET61" t="str" cm="1">
        <f t="array" aca="1" ref="ET61" ca="1">IF(ISNUMBER(DK$4),IF(ABS(INDEX($F$4:$EK$109,MATCH(1,($A$4:$A$109=$EO61)*($B$4:$B$109=$EP61),0),MATCH(ET$2,$F$2:$EK$2,0))-SUM(OFFSET($E61,,MATCH(ET$2,$F$1:$EK$1,0)+3,,1)))&gt;0,INDEX($F$4:$EK$109,MATCH(1,($A$4:$A$109=$EO61)*($B$4:$B$109=$EP61),0),MATCH(ET$2,$F$2:$EK$2,0))-SUM(OFFSET($E61,,MATCH(ET$2,$F$1:$EK$1,0)+3,,1)),""),"")</f>
        <v/>
      </c>
      <c r="EU61" t="str" cm="1">
        <f t="array" aca="1" ref="EU61" ca="1">IF(ISNUMBER(DL$4),IF(ABS(INDEX($F$4:$EK$109,MATCH(1,($A$4:$A$109=$EO61)*($B$4:$B$109=$EP61),0),MATCH(EU$2,$F$2:$EK$2,0))-SUM(OFFSET($E61,,MATCH(EU$2,$F$1:$EK$1,0)+3,,1)))&gt;0,INDEX($F$4:$EK$109,MATCH(1,($A$4:$A$109=$EO61)*($B$4:$B$109=$EP61),0),MATCH(EU$2,$F$2:$EK$2,0))-SUM(OFFSET($E61,,MATCH(EU$2,$F$1:$EK$1,0)+3,,1)),""),"")</f>
        <v/>
      </c>
      <c r="EV61" t="str" cm="1">
        <f t="array" aca="1" ref="EV61" ca="1">IF(ISNUMBER(DM$4),IF(ABS(INDEX($F$4:$EK$109,MATCH(1,($A$4:$A$109=$EO61)*($B$4:$B$109=$EP61),0),MATCH(EV$2,$F$2:$EK$2,0))-SUM(OFFSET($E61,,MATCH(EV$2,$F$1:$EK$1,0)+3,,1)))&gt;0,INDEX($F$4:$EK$109,MATCH(1,($A$4:$A$109=$EO61)*($B$4:$B$109=$EP61),0),MATCH(EV$2,$F$2:$EK$2,0))-SUM(OFFSET($E61,,MATCH(EV$2,$F$1:$EK$1,0)+3,,1)),""),"")</f>
        <v/>
      </c>
      <c r="EW61" t="str" cm="1">
        <f t="array" aca="1" ref="EW61" ca="1">IF(ISNUMBER(DN$4),IF(ABS(INDEX($F$4:$EK$109,MATCH(1,($A$4:$A$109=$EO61)*($B$4:$B$109=$EP61),0),MATCH(EW$2,$F$2:$EK$2,0))-SUM(OFFSET($E61,,MATCH(EW$2,$F$1:$EK$1,0)+3,,1)))&gt;0,INDEX($F$4:$EK$109,MATCH(1,($A$4:$A$109=$EO61)*($B$4:$B$109=$EP61),0),MATCH(EW$2,$F$2:$EK$2,0))-SUM(OFFSET($E61,,MATCH(EW$2,$F$1:$EK$1,0)+3,,1)),""),"")</f>
        <v/>
      </c>
      <c r="EX61" t="str" cm="1">
        <f t="array" aca="1" ref="EX61" ca="1">IF(ISNUMBER(DO$4),IF(ABS(INDEX($F$4:$EK$109,MATCH(1,($A$4:$A$109=$EO61)*($B$4:$B$109=$EP61),0),MATCH(EX$2,$F$2:$EK$2,0))-SUM(OFFSET($E61,,MATCH(EX$2,$F$1:$EK$1,0)+3,,1)))&gt;0,INDEX($F$4:$EK$109,MATCH(1,($A$4:$A$109=$EO61)*($B$4:$B$109=$EP61),0),MATCH(EX$2,$F$2:$EK$2,0))-SUM(OFFSET($E61,,MATCH(EX$2,$F$1:$EK$1,0)+3,,1)),""),"")</f>
        <v/>
      </c>
      <c r="EY61" t="str" cm="1">
        <f t="array" aca="1" ref="EY61" ca="1">IF(ISNUMBER(DP$4),IF(ABS(INDEX($F$4:$EK$109,MATCH(1,($A$4:$A$109=$EO61)*($B$4:$B$109=$EP61),0),MATCH(EY$2,$F$2:$EK$2,0))-SUM(OFFSET($E61,,MATCH(EY$2,$F$1:$EK$1,0)+3,,1)))&gt;0,INDEX($F$4:$EK$109,MATCH(1,($A$4:$A$109=$EO61)*($B$4:$B$109=$EP61),0),MATCH(EY$2,$F$2:$EK$2,0))-SUM(OFFSET($E61,,MATCH(EY$2,$F$1:$EK$1,0)+3,,1)),""),"")</f>
        <v/>
      </c>
      <c r="EZ61" t="str" cm="1">
        <f t="array" aca="1" ref="EZ61" ca="1">IF(ISNUMBER(DQ$4),IF(ABS(INDEX($F$4:$EK$109,MATCH(1,($A$4:$A$109=$EO61)*($B$4:$B$109=$EP61),0),MATCH(EZ$2,$F$2:$EK$2,0))-SUM(OFFSET($E61,,MATCH(EZ$2,$F$1:$EK$1,0)+3,,1)))&gt;0,INDEX($F$4:$EK$109,MATCH(1,($A$4:$A$109=$EO61)*($B$4:$B$109=$EP61),0),MATCH(EZ$2,$F$2:$EK$2,0))-SUM(OFFSET($E61,,MATCH(EZ$2,$F$1:$EK$1,0)+3,,1)),""),"")</f>
        <v/>
      </c>
      <c r="FA61" t="str" cm="1">
        <f t="array" aca="1" ref="FA61" ca="1">IF(ISNUMBER(DR$4),IF(ABS(INDEX($F$4:$EK$109,MATCH(1,($A$4:$A$109=$EO61)*($B$4:$B$109=$EP61),0),MATCH(FA$2,$F$2:$EK$2,0))-SUM(OFFSET($E61,,MATCH(FA$2,$F$1:$EK$1,0)+3,,1)))&gt;0,INDEX($F$4:$EK$109,MATCH(1,($A$4:$A$109=$EO61)*($B$4:$B$109=$EP61),0),MATCH(FA$2,$F$2:$EK$2,0))-SUM(OFFSET($E61,,MATCH(FA$2,$F$1:$EK$1,0)+3,,1)),""),"")</f>
        <v/>
      </c>
      <c r="FB61" t="str" cm="1">
        <f t="array" aca="1" ref="FB61" ca="1">IF(ISNUMBER(DS$4),IF(ABS(INDEX($F$4:$EK$109,MATCH(1,($A$4:$A$109=$EO61)*($B$4:$B$109=$EP61),0),MATCH(FB$2,$F$2:$EK$2,0))-SUM(OFFSET($E61,,MATCH(FB$2,$F$1:$EK$1,0)+3,,1)))&gt;0,INDEX($F$4:$EK$109,MATCH(1,($A$4:$A$109=$EO61)*($B$4:$B$109=$EP61),0),MATCH(FB$2,$F$2:$EK$2,0))-SUM(OFFSET($E61,,MATCH(FB$2,$F$1:$EK$1,0)+3,,1)),""),"")</f>
        <v/>
      </c>
      <c r="FC61" t="str" cm="1">
        <f t="array" aca="1" ref="FC61" ca="1">IF(ISNUMBER(DT$4),IF(ABS(INDEX($F$4:$EK$109,MATCH(1,($A$4:$A$109=$EO61)*($B$4:$B$109=$EP61),0),MATCH(FC$2,$F$2:$EK$2,0))-SUM(OFFSET($E61,,MATCH(FC$2,$F$1:$EK$1,0)+3,,1)))&gt;0,INDEX($F$4:$EK$109,MATCH(1,($A$4:$A$109=$EO61)*($B$4:$B$109=$EP61),0),MATCH(FC$2,$F$2:$EK$2,0))-SUM(OFFSET($E61,,MATCH(FC$2,$F$1:$EK$1,0)+3,,1)),""),"")</f>
        <v/>
      </c>
      <c r="FD61" t="str" cm="1">
        <f t="array" aca="1" ref="FD61" ca="1">IF(ISNUMBER(DU$4),IF(ABS(INDEX($F$4:$EK$109,MATCH(1,($A$4:$A$109=$EO61)*($B$4:$B$109=$EP61),0),MATCH(FD$2,$F$2:$EK$2,0))-SUM(OFFSET($E61,,MATCH(FD$2,$F$1:$EK$1,0)+3,,1)))&gt;0,INDEX($F$4:$EK$109,MATCH(1,($A$4:$A$109=$EO61)*($B$4:$B$109=$EP61),0),MATCH(FD$2,$F$2:$EK$2,0))-SUM(OFFSET($E61,,MATCH(FD$2,$F$1:$EK$1,0)+3,,1)),""),"")</f>
        <v/>
      </c>
      <c r="FE61" t="str" cm="1">
        <f t="array" aca="1" ref="FE61" ca="1">IF(ISNUMBER(DV$4),IF(ABS(INDEX($F$4:$EK$109,MATCH(1,($A$4:$A$109=$EO61)*($B$4:$B$109=$EP61),0),MATCH(FE$2,$F$2:$EK$2,0))-SUM(OFFSET($E61,,MATCH(FE$2,$F$1:$EK$1,0)+3,,1)))&gt;0,INDEX($F$4:$EK$109,MATCH(1,($A$4:$A$109=$EO61)*($B$4:$B$109=$EP61),0),MATCH(FE$2,$F$2:$EK$2,0))-SUM(OFFSET($E61,,MATCH(FE$2,$F$1:$EK$1,0)+3,,1)),""),"")</f>
        <v/>
      </c>
      <c r="FF61" t="str" cm="1">
        <f t="array" aca="1" ref="FF61" ca="1">IF(ISNUMBER(DW$4),IF(ABS(INDEX($F$4:$EK$109,MATCH(1,($A$4:$A$109=$EO61)*($B$4:$B$109=$EP61),0),MATCH(FF$2,$F$2:$EK$2,0))-SUM(OFFSET($E61,,MATCH(FF$2,$F$1:$EK$1,0)+3,,1)))&gt;0,INDEX($F$4:$EK$109,MATCH(1,($A$4:$A$109=$EO61)*($B$4:$B$109=$EP61),0),MATCH(FF$2,$F$2:$EK$2,0))-SUM(OFFSET($E61,,MATCH(FF$2,$F$1:$EK$1,0)+3,,1)),""),"")</f>
        <v/>
      </c>
      <c r="FG61" t="str" cm="1">
        <f t="array" aca="1" ref="FG61" ca="1">IF(ISNUMBER(DX$4),IF(ABS(INDEX($F$4:$EK$109,MATCH(1,($A$4:$A$109=$EO61)*($B$4:$B$109=$EP61),0),MATCH(FG$2,$F$2:$EK$2,0))-SUM(OFFSET($E61,,MATCH(FG$2,$F$1:$EK$1,0)+3,,1)))&gt;0,INDEX($F$4:$EK$109,MATCH(1,($A$4:$A$109=$EO61)*($B$4:$B$109=$EP61),0),MATCH(FG$2,$F$2:$EK$2,0))-SUM(OFFSET($E61,,MATCH(FG$2,$F$1:$EK$1,0)+3,,1)),""),"")</f>
        <v/>
      </c>
      <c r="FH61" t="str" cm="1">
        <f t="array" aca="1" ref="FH61" ca="1">IF(ISNUMBER(DY$4),IF(ABS(INDEX($F$4:$EK$109,MATCH(1,($A$4:$A$109=$EO61)*($B$4:$B$109=$EP61),0),MATCH(FH$2,$F$2:$EK$2,0))-SUM(OFFSET($E61,,MATCH(FH$2,$F$1:$EK$1,0)+3,,1)))&gt;0,INDEX($F$4:$EK$109,MATCH(1,($A$4:$A$109=$EO61)*($B$4:$B$109=$EP61),0),MATCH(FH$2,$F$2:$EK$2,0))-SUM(OFFSET($E61,,MATCH(FH$2,$F$1:$EK$1,0)+3,,1)),""),"")</f>
        <v/>
      </c>
      <c r="FI61" t="str" cm="1">
        <f t="array" aca="1" ref="FI61" ca="1">IF(ISNUMBER(DZ$4),IF(ABS(INDEX($F$4:$EK$109,MATCH(1,($A$4:$A$109=$EO61)*($B$4:$B$109=$EP61),0),MATCH(FI$2,$F$2:$EK$2,0))-SUM(OFFSET($E61,,MATCH(FI$2,$F$1:$EK$1,0)+3,,1)))&gt;0,INDEX($F$4:$EK$109,MATCH(1,($A$4:$A$109=$EO61)*($B$4:$B$109=$EP61),0),MATCH(FI$2,$F$2:$EK$2,0))-SUM(OFFSET($E61,,MATCH(FI$2,$F$1:$EK$1,0)+3,,1)),""),"")</f>
        <v/>
      </c>
      <c r="FJ61" t="str" cm="1">
        <f t="array" aca="1" ref="FJ61" ca="1">IF(ISNUMBER(EA$4),IF(ABS(INDEX($F$4:$EK$109,MATCH(1,($A$4:$A$109=$EO61)*($B$4:$B$109=$EP61),0),MATCH(FJ$2,$F$2:$EK$2,0))-SUM(OFFSET($E61,,MATCH(FJ$2,$F$1:$EK$1,0)+3,,1)))&gt;0,INDEX($F$4:$EK$109,MATCH(1,($A$4:$A$109=$EO61)*($B$4:$B$109=$EP61),0),MATCH(FJ$2,$F$2:$EK$2,0))-SUM(OFFSET($E61,,MATCH(FJ$2,$F$1:$EK$1,0)+3,,1)),""),"")</f>
        <v/>
      </c>
      <c r="FK61" t="str" cm="1">
        <f t="array" aca="1" ref="FK61" ca="1">IF(ISNUMBER(EB$4),IF(ABS(INDEX($F$4:$EK$109,MATCH(1,($A$4:$A$109=$EO61)*($B$4:$B$109=$EP61),0),MATCH(FK$2,$F$2:$EK$2,0))-SUM(OFFSET($E61,,MATCH(FK$2,$F$1:$EK$1,0)+3,,1)))&gt;0,INDEX($F$4:$EK$109,MATCH(1,($A$4:$A$109=$EO61)*($B$4:$B$109=$EP61),0),MATCH(FK$2,$F$2:$EK$2,0))-SUM(OFFSET($E61,,MATCH(FK$2,$F$1:$EK$1,0)+3,,1)),""),"")</f>
        <v/>
      </c>
      <c r="FL61" t="str" cm="1">
        <f t="array" aca="1" ref="FL61" ca="1">IF(ISNUMBER(EC$4),IF(ABS(INDEX($F$4:$EK$109,MATCH(1,($A$4:$A$109=$EO61)*($B$4:$B$109=$EP61),0),MATCH(FL$2,$F$2:$EK$2,0))-SUM(OFFSET($E61,,MATCH(FL$2,$F$1:$EK$1,0)+3,,1)))&gt;0,INDEX($F$4:$EK$109,MATCH(1,($A$4:$A$109=$EO61)*($B$4:$B$109=$EP61),0),MATCH(FL$2,$F$2:$EK$2,0))-SUM(OFFSET($E61,,MATCH(FL$2,$F$1:$EK$1,0)+3,,1)),""),"")</f>
        <v/>
      </c>
      <c r="FM61" t="str" cm="1">
        <f t="array" aca="1" ref="FM61" ca="1">IF(ISNUMBER(ED$4),IF(ABS(INDEX($F$4:$EK$109,MATCH(1,($A$4:$A$109=$EO61)*($B$4:$B$109=$EP61),0),MATCH(FM$2,$F$2:$EK$2,0))-SUM(OFFSET($E61,,MATCH(FM$2,$F$1:$EK$1,0)+3,,1)))&gt;0,INDEX($F$4:$EK$109,MATCH(1,($A$4:$A$109=$EO61)*($B$4:$B$109=$EP61),0),MATCH(FM$2,$F$2:$EK$2,0))-SUM(OFFSET($E61,,MATCH(FM$2,$F$1:$EK$1,0)+3,,1)),""),"")</f>
        <v/>
      </c>
      <c r="FN61" t="str" cm="1">
        <f t="array" aca="1" ref="FN61" ca="1">IF(ISNUMBER(EE$4),IF(ABS(INDEX($F$4:$EK$109,MATCH(1,($A$4:$A$109=$EO61)*($B$4:$B$109=$EP61),0),MATCH(FN$2,$F$2:$EK$2,0))-SUM(OFFSET($E61,,MATCH(FN$2,$F$1:$EK$1,0)+3,,1)))&gt;0,INDEX($F$4:$EK$109,MATCH(1,($A$4:$A$109=$EO61)*($B$4:$B$109=$EP61),0),MATCH(FN$2,$F$2:$EK$2,0))-SUM(OFFSET($E61,,MATCH(FN$2,$F$1:$EK$1,0)+3,,1)),""),"")</f>
        <v/>
      </c>
      <c r="FO61" t="str" cm="1">
        <f t="array" aca="1" ref="FO61" ca="1">IF(ISNUMBER(EF$4),IF(ABS(INDEX($F$4:$EK$109,MATCH(1,($A$4:$A$109=$EO61)*($B$4:$B$109=$EP61),0),MATCH(FO$2,$F$2:$EK$2,0))-SUM(OFFSET($E61,,MATCH(FO$2,$F$1:$EK$1,0)+3,,1)))&gt;0,INDEX($F$4:$EK$109,MATCH(1,($A$4:$A$109=$EO61)*($B$4:$B$109=$EP61),0),MATCH(FO$2,$F$2:$EK$2,0))-SUM(OFFSET($E61,,MATCH(FO$2,$F$1:$EK$1,0)+3,,1)),""),"")</f>
        <v/>
      </c>
      <c r="FP61" t="str" cm="1">
        <f t="array" aca="1" ref="FP61" ca="1">IF(ISNUMBER(EG$4),IF(ABS(INDEX($F$4:$EK$109,MATCH(1,($A$4:$A$109=$EO61)*($B$4:$B$109=$EP61),0),MATCH(FP$2,$F$2:$EK$2,0))-SUM(OFFSET($E61,,MATCH(FP$2,$F$1:$EK$1,0)+3,,1)))&gt;0,INDEX($F$4:$EK$109,MATCH(1,($A$4:$A$109=$EO61)*($B$4:$B$109=$EP61),0),MATCH(FP$2,$F$2:$EK$2,0))-SUM(OFFSET($E61,,MATCH(FP$2,$F$1:$EK$1,0)+3,,1)),""),"")</f>
        <v/>
      </c>
      <c r="FQ61" t="str" cm="1">
        <f t="array" aca="1" ref="FQ61" ca="1">IF(ISNUMBER(EH$4),IF(ABS(INDEX($F$4:$EK$109,MATCH(1,($A$4:$A$109=$EO61)*($B$4:$B$109=$EP61),0),MATCH(FQ$2,$F$2:$EK$2,0))-SUM(OFFSET($E61,,MATCH(FQ$2,$F$1:$EK$1,0)+3,,1)))&gt;0,INDEX($F$4:$EK$109,MATCH(1,($A$4:$A$109=$EO61)*($B$4:$B$109=$EP61),0),MATCH(FQ$2,$F$2:$EK$2,0))-SUM(OFFSET($E61,,MATCH(FQ$2,$F$1:$EK$1,0)+3,,1)),""),"")</f>
        <v/>
      </c>
      <c r="FR61" t="str" cm="1">
        <f t="array" aca="1" ref="FR61" ca="1">IF(ISNUMBER(EI$4),IF(ABS(INDEX($F$4:$EK$109,MATCH(1,($A$4:$A$109=$EO61)*($B$4:$B$109=$EP61),0),MATCH(FR$2,$F$2:$EK$2,0))-SUM(OFFSET($E61,,MATCH(FR$2,$F$1:$EK$1,0)+3,,1)))&gt;0,INDEX($F$4:$EK$109,MATCH(1,($A$4:$A$109=$EO61)*($B$4:$B$109=$EP61),0),MATCH(FR$2,$F$2:$EK$2,0))-SUM(OFFSET($E61,,MATCH(FR$2,$F$1:$EK$1,0)+3,,1)),""),"")</f>
        <v/>
      </c>
      <c r="FS61" t="str" cm="1">
        <f t="array" aca="1" ref="FS61" ca="1">IF(ISNUMBER(EJ$4),IF(ABS(INDEX($F$4:$EK$109,MATCH(1,($A$4:$A$109=$EO61)*($B$4:$B$109=$EP61),0),MATCH(FS$2,$F$2:$EK$2,0))-SUM(OFFSET($E61,,MATCH(FS$2,$F$1:$EK$1,0)+3,,1)))&gt;0,INDEX($F$4:$EK$109,MATCH(1,($A$4:$A$109=$EO61)*($B$4:$B$109=$EP61),0),MATCH(FS$2,$F$2:$EK$2,0))-SUM(OFFSET($E61,,MATCH(FS$2,$F$1:$EK$1,0)+3,,1)),""),"")</f>
        <v/>
      </c>
      <c r="FT61" t="str" cm="1">
        <f t="array" aca="1" ref="FT61" ca="1">IF(ISNUMBER(EK$4),IF(ABS(INDEX($F$4:$EK$109,MATCH(1,($A$4:$A$109=$EO61)*($B$4:$B$109=$EP61),0),MATCH(FT$2,$F$2:$EK$2,0))-SUM(OFFSET($E61,,MATCH(FT$2,$F$1:$EK$1,0)+3,,1)))&gt;0,INDEX($F$4:$EK$109,MATCH(1,($A$4:$A$109=$EO61)*($B$4:$B$109=$EP61),0),MATCH(FT$2,$F$2:$EK$2,0))-SUM(OFFSET($E61,,MATCH(FT$2,$F$1:$EK$1,0)+3,,1)),""),"")</f>
        <v/>
      </c>
    </row>
    <row r="62" spans="1:176" x14ac:dyDescent="0.25">
      <c r="A62" t="s">
        <v>157</v>
      </c>
      <c r="B62" t="s">
        <v>185</v>
      </c>
      <c r="EO62" t="str">
        <f t="shared" si="8"/>
        <v>bs</v>
      </c>
      <c r="EP62" t="str">
        <f t="shared" si="7"/>
        <v>otherLiabilities</v>
      </c>
      <c r="ET62" t="str" cm="1">
        <f t="array" aca="1" ref="ET62" ca="1">IF(ISNUMBER(DK$4),IF(ABS(INDEX($F$4:$EK$109,MATCH(1,($A$4:$A$109=$EO62)*($B$4:$B$109=$EP62),0),MATCH(ET$2,$F$2:$EK$2,0))-SUM(OFFSET($E62,,MATCH(ET$2,$F$1:$EK$1,0)+3,,1)))&gt;0,INDEX($F$4:$EK$109,MATCH(1,($A$4:$A$109=$EO62)*($B$4:$B$109=$EP62),0),MATCH(ET$2,$F$2:$EK$2,0))-SUM(OFFSET($E62,,MATCH(ET$2,$F$1:$EK$1,0)+3,,1)),""),"")</f>
        <v/>
      </c>
      <c r="EU62" t="str" cm="1">
        <f t="array" aca="1" ref="EU62" ca="1">IF(ISNUMBER(DL$4),IF(ABS(INDEX($F$4:$EK$109,MATCH(1,($A$4:$A$109=$EO62)*($B$4:$B$109=$EP62),0),MATCH(EU$2,$F$2:$EK$2,0))-SUM(OFFSET($E62,,MATCH(EU$2,$F$1:$EK$1,0)+3,,1)))&gt;0,INDEX($F$4:$EK$109,MATCH(1,($A$4:$A$109=$EO62)*($B$4:$B$109=$EP62),0),MATCH(EU$2,$F$2:$EK$2,0))-SUM(OFFSET($E62,,MATCH(EU$2,$F$1:$EK$1,0)+3,,1)),""),"")</f>
        <v/>
      </c>
      <c r="EV62" t="str" cm="1">
        <f t="array" aca="1" ref="EV62" ca="1">IF(ISNUMBER(DM$4),IF(ABS(INDEX($F$4:$EK$109,MATCH(1,($A$4:$A$109=$EO62)*($B$4:$B$109=$EP62),0),MATCH(EV$2,$F$2:$EK$2,0))-SUM(OFFSET($E62,,MATCH(EV$2,$F$1:$EK$1,0)+3,,1)))&gt;0,INDEX($F$4:$EK$109,MATCH(1,($A$4:$A$109=$EO62)*($B$4:$B$109=$EP62),0),MATCH(EV$2,$F$2:$EK$2,0))-SUM(OFFSET($E62,,MATCH(EV$2,$F$1:$EK$1,0)+3,,1)),""),"")</f>
        <v/>
      </c>
      <c r="EW62" t="str" cm="1">
        <f t="array" aca="1" ref="EW62" ca="1">IF(ISNUMBER(DN$4),IF(ABS(INDEX($F$4:$EK$109,MATCH(1,($A$4:$A$109=$EO62)*($B$4:$B$109=$EP62),0),MATCH(EW$2,$F$2:$EK$2,0))-SUM(OFFSET($E62,,MATCH(EW$2,$F$1:$EK$1,0)+3,,1)))&gt;0,INDEX($F$4:$EK$109,MATCH(1,($A$4:$A$109=$EO62)*($B$4:$B$109=$EP62),0),MATCH(EW$2,$F$2:$EK$2,0))-SUM(OFFSET($E62,,MATCH(EW$2,$F$1:$EK$1,0)+3,,1)),""),"")</f>
        <v/>
      </c>
      <c r="EX62" t="str" cm="1">
        <f t="array" aca="1" ref="EX62" ca="1">IF(ISNUMBER(DO$4),IF(ABS(INDEX($F$4:$EK$109,MATCH(1,($A$4:$A$109=$EO62)*($B$4:$B$109=$EP62),0),MATCH(EX$2,$F$2:$EK$2,0))-SUM(OFFSET($E62,,MATCH(EX$2,$F$1:$EK$1,0)+3,,1)))&gt;0,INDEX($F$4:$EK$109,MATCH(1,($A$4:$A$109=$EO62)*($B$4:$B$109=$EP62),0),MATCH(EX$2,$F$2:$EK$2,0))-SUM(OFFSET($E62,,MATCH(EX$2,$F$1:$EK$1,0)+3,,1)),""),"")</f>
        <v/>
      </c>
      <c r="EY62" t="str" cm="1">
        <f t="array" aca="1" ref="EY62" ca="1">IF(ISNUMBER(DP$4),IF(ABS(INDEX($F$4:$EK$109,MATCH(1,($A$4:$A$109=$EO62)*($B$4:$B$109=$EP62),0),MATCH(EY$2,$F$2:$EK$2,0))-SUM(OFFSET($E62,,MATCH(EY$2,$F$1:$EK$1,0)+3,,1)))&gt;0,INDEX($F$4:$EK$109,MATCH(1,($A$4:$A$109=$EO62)*($B$4:$B$109=$EP62),0),MATCH(EY$2,$F$2:$EK$2,0))-SUM(OFFSET($E62,,MATCH(EY$2,$F$1:$EK$1,0)+3,,1)),""),"")</f>
        <v/>
      </c>
      <c r="EZ62" t="str" cm="1">
        <f t="array" aca="1" ref="EZ62" ca="1">IF(ISNUMBER(DQ$4),IF(ABS(INDEX($F$4:$EK$109,MATCH(1,($A$4:$A$109=$EO62)*($B$4:$B$109=$EP62),0),MATCH(EZ$2,$F$2:$EK$2,0))-SUM(OFFSET($E62,,MATCH(EZ$2,$F$1:$EK$1,0)+3,,1)))&gt;0,INDEX($F$4:$EK$109,MATCH(1,($A$4:$A$109=$EO62)*($B$4:$B$109=$EP62),0),MATCH(EZ$2,$F$2:$EK$2,0))-SUM(OFFSET($E62,,MATCH(EZ$2,$F$1:$EK$1,0)+3,,1)),""),"")</f>
        <v/>
      </c>
      <c r="FA62" t="str" cm="1">
        <f t="array" aca="1" ref="FA62" ca="1">IF(ISNUMBER(DR$4),IF(ABS(INDEX($F$4:$EK$109,MATCH(1,($A$4:$A$109=$EO62)*($B$4:$B$109=$EP62),0),MATCH(FA$2,$F$2:$EK$2,0))-SUM(OFFSET($E62,,MATCH(FA$2,$F$1:$EK$1,0)+3,,1)))&gt;0,INDEX($F$4:$EK$109,MATCH(1,($A$4:$A$109=$EO62)*($B$4:$B$109=$EP62),0),MATCH(FA$2,$F$2:$EK$2,0))-SUM(OFFSET($E62,,MATCH(FA$2,$F$1:$EK$1,0)+3,,1)),""),"")</f>
        <v/>
      </c>
      <c r="FB62" t="str" cm="1">
        <f t="array" aca="1" ref="FB62" ca="1">IF(ISNUMBER(DS$4),IF(ABS(INDEX($F$4:$EK$109,MATCH(1,($A$4:$A$109=$EO62)*($B$4:$B$109=$EP62),0),MATCH(FB$2,$F$2:$EK$2,0))-SUM(OFFSET($E62,,MATCH(FB$2,$F$1:$EK$1,0)+3,,1)))&gt;0,INDEX($F$4:$EK$109,MATCH(1,($A$4:$A$109=$EO62)*($B$4:$B$109=$EP62),0),MATCH(FB$2,$F$2:$EK$2,0))-SUM(OFFSET($E62,,MATCH(FB$2,$F$1:$EK$1,0)+3,,1)),""),"")</f>
        <v/>
      </c>
      <c r="FC62" t="str" cm="1">
        <f t="array" aca="1" ref="FC62" ca="1">IF(ISNUMBER(DT$4),IF(ABS(INDEX($F$4:$EK$109,MATCH(1,($A$4:$A$109=$EO62)*($B$4:$B$109=$EP62),0),MATCH(FC$2,$F$2:$EK$2,0))-SUM(OFFSET($E62,,MATCH(FC$2,$F$1:$EK$1,0)+3,,1)))&gt;0,INDEX($F$4:$EK$109,MATCH(1,($A$4:$A$109=$EO62)*($B$4:$B$109=$EP62),0),MATCH(FC$2,$F$2:$EK$2,0))-SUM(OFFSET($E62,,MATCH(FC$2,$F$1:$EK$1,0)+3,,1)),""),"")</f>
        <v/>
      </c>
      <c r="FD62" t="str" cm="1">
        <f t="array" aca="1" ref="FD62" ca="1">IF(ISNUMBER(DU$4),IF(ABS(INDEX($F$4:$EK$109,MATCH(1,($A$4:$A$109=$EO62)*($B$4:$B$109=$EP62),0),MATCH(FD$2,$F$2:$EK$2,0))-SUM(OFFSET($E62,,MATCH(FD$2,$F$1:$EK$1,0)+3,,1)))&gt;0,INDEX($F$4:$EK$109,MATCH(1,($A$4:$A$109=$EO62)*($B$4:$B$109=$EP62),0),MATCH(FD$2,$F$2:$EK$2,0))-SUM(OFFSET($E62,,MATCH(FD$2,$F$1:$EK$1,0)+3,,1)),""),"")</f>
        <v/>
      </c>
      <c r="FE62" t="str" cm="1">
        <f t="array" aca="1" ref="FE62" ca="1">IF(ISNUMBER(DV$4),IF(ABS(INDEX($F$4:$EK$109,MATCH(1,($A$4:$A$109=$EO62)*($B$4:$B$109=$EP62),0),MATCH(FE$2,$F$2:$EK$2,0))-SUM(OFFSET($E62,,MATCH(FE$2,$F$1:$EK$1,0)+3,,1)))&gt;0,INDEX($F$4:$EK$109,MATCH(1,($A$4:$A$109=$EO62)*($B$4:$B$109=$EP62),0),MATCH(FE$2,$F$2:$EK$2,0))-SUM(OFFSET($E62,,MATCH(FE$2,$F$1:$EK$1,0)+3,,1)),""),"")</f>
        <v/>
      </c>
      <c r="FF62" t="str" cm="1">
        <f t="array" aca="1" ref="FF62" ca="1">IF(ISNUMBER(DW$4),IF(ABS(INDEX($F$4:$EK$109,MATCH(1,($A$4:$A$109=$EO62)*($B$4:$B$109=$EP62),0),MATCH(FF$2,$F$2:$EK$2,0))-SUM(OFFSET($E62,,MATCH(FF$2,$F$1:$EK$1,0)+3,,1)))&gt;0,INDEX($F$4:$EK$109,MATCH(1,($A$4:$A$109=$EO62)*($B$4:$B$109=$EP62),0),MATCH(FF$2,$F$2:$EK$2,0))-SUM(OFFSET($E62,,MATCH(FF$2,$F$1:$EK$1,0)+3,,1)),""),"")</f>
        <v/>
      </c>
      <c r="FG62" t="str" cm="1">
        <f t="array" aca="1" ref="FG62" ca="1">IF(ISNUMBER(DX$4),IF(ABS(INDEX($F$4:$EK$109,MATCH(1,($A$4:$A$109=$EO62)*($B$4:$B$109=$EP62),0),MATCH(FG$2,$F$2:$EK$2,0))-SUM(OFFSET($E62,,MATCH(FG$2,$F$1:$EK$1,0)+3,,1)))&gt;0,INDEX($F$4:$EK$109,MATCH(1,($A$4:$A$109=$EO62)*($B$4:$B$109=$EP62),0),MATCH(FG$2,$F$2:$EK$2,0))-SUM(OFFSET($E62,,MATCH(FG$2,$F$1:$EK$1,0)+3,,1)),""),"")</f>
        <v/>
      </c>
      <c r="FH62" t="str" cm="1">
        <f t="array" aca="1" ref="FH62" ca="1">IF(ISNUMBER(DY$4),IF(ABS(INDEX($F$4:$EK$109,MATCH(1,($A$4:$A$109=$EO62)*($B$4:$B$109=$EP62),0),MATCH(FH$2,$F$2:$EK$2,0))-SUM(OFFSET($E62,,MATCH(FH$2,$F$1:$EK$1,0)+3,,1)))&gt;0,INDEX($F$4:$EK$109,MATCH(1,($A$4:$A$109=$EO62)*($B$4:$B$109=$EP62),0),MATCH(FH$2,$F$2:$EK$2,0))-SUM(OFFSET($E62,,MATCH(FH$2,$F$1:$EK$1,0)+3,,1)),""),"")</f>
        <v/>
      </c>
      <c r="FI62" t="str" cm="1">
        <f t="array" aca="1" ref="FI62" ca="1">IF(ISNUMBER(DZ$4),IF(ABS(INDEX($F$4:$EK$109,MATCH(1,($A$4:$A$109=$EO62)*($B$4:$B$109=$EP62),0),MATCH(FI$2,$F$2:$EK$2,0))-SUM(OFFSET($E62,,MATCH(FI$2,$F$1:$EK$1,0)+3,,1)))&gt;0,INDEX($F$4:$EK$109,MATCH(1,($A$4:$A$109=$EO62)*($B$4:$B$109=$EP62),0),MATCH(FI$2,$F$2:$EK$2,0))-SUM(OFFSET($E62,,MATCH(FI$2,$F$1:$EK$1,0)+3,,1)),""),"")</f>
        <v/>
      </c>
      <c r="FJ62" t="str" cm="1">
        <f t="array" aca="1" ref="FJ62" ca="1">IF(ISNUMBER(EA$4),IF(ABS(INDEX($F$4:$EK$109,MATCH(1,($A$4:$A$109=$EO62)*($B$4:$B$109=$EP62),0),MATCH(FJ$2,$F$2:$EK$2,0))-SUM(OFFSET($E62,,MATCH(FJ$2,$F$1:$EK$1,0)+3,,1)))&gt;0,INDEX($F$4:$EK$109,MATCH(1,($A$4:$A$109=$EO62)*($B$4:$B$109=$EP62),0),MATCH(FJ$2,$F$2:$EK$2,0))-SUM(OFFSET($E62,,MATCH(FJ$2,$F$1:$EK$1,0)+3,,1)),""),"")</f>
        <v/>
      </c>
      <c r="FK62" t="str" cm="1">
        <f t="array" aca="1" ref="FK62" ca="1">IF(ISNUMBER(EB$4),IF(ABS(INDEX($F$4:$EK$109,MATCH(1,($A$4:$A$109=$EO62)*($B$4:$B$109=$EP62),0),MATCH(FK$2,$F$2:$EK$2,0))-SUM(OFFSET($E62,,MATCH(FK$2,$F$1:$EK$1,0)+3,,1)))&gt;0,INDEX($F$4:$EK$109,MATCH(1,($A$4:$A$109=$EO62)*($B$4:$B$109=$EP62),0),MATCH(FK$2,$F$2:$EK$2,0))-SUM(OFFSET($E62,,MATCH(FK$2,$F$1:$EK$1,0)+3,,1)),""),"")</f>
        <v/>
      </c>
      <c r="FL62" t="str" cm="1">
        <f t="array" aca="1" ref="FL62" ca="1">IF(ISNUMBER(EC$4),IF(ABS(INDEX($F$4:$EK$109,MATCH(1,($A$4:$A$109=$EO62)*($B$4:$B$109=$EP62),0),MATCH(FL$2,$F$2:$EK$2,0))-SUM(OFFSET($E62,,MATCH(FL$2,$F$1:$EK$1,0)+3,,1)))&gt;0,INDEX($F$4:$EK$109,MATCH(1,($A$4:$A$109=$EO62)*($B$4:$B$109=$EP62),0),MATCH(FL$2,$F$2:$EK$2,0))-SUM(OFFSET($E62,,MATCH(FL$2,$F$1:$EK$1,0)+3,,1)),""),"")</f>
        <v/>
      </c>
      <c r="FM62" t="str" cm="1">
        <f t="array" aca="1" ref="FM62" ca="1">IF(ISNUMBER(ED$4),IF(ABS(INDEX($F$4:$EK$109,MATCH(1,($A$4:$A$109=$EO62)*($B$4:$B$109=$EP62),0),MATCH(FM$2,$F$2:$EK$2,0))-SUM(OFFSET($E62,,MATCH(FM$2,$F$1:$EK$1,0)+3,,1)))&gt;0,INDEX($F$4:$EK$109,MATCH(1,($A$4:$A$109=$EO62)*($B$4:$B$109=$EP62),0),MATCH(FM$2,$F$2:$EK$2,0))-SUM(OFFSET($E62,,MATCH(FM$2,$F$1:$EK$1,0)+3,,1)),""),"")</f>
        <v/>
      </c>
      <c r="FN62" t="str" cm="1">
        <f t="array" aca="1" ref="FN62" ca="1">IF(ISNUMBER(EE$4),IF(ABS(INDEX($F$4:$EK$109,MATCH(1,($A$4:$A$109=$EO62)*($B$4:$B$109=$EP62),0),MATCH(FN$2,$F$2:$EK$2,0))-SUM(OFFSET($E62,,MATCH(FN$2,$F$1:$EK$1,0)+3,,1)))&gt;0,INDEX($F$4:$EK$109,MATCH(1,($A$4:$A$109=$EO62)*($B$4:$B$109=$EP62),0),MATCH(FN$2,$F$2:$EK$2,0))-SUM(OFFSET($E62,,MATCH(FN$2,$F$1:$EK$1,0)+3,,1)),""),"")</f>
        <v/>
      </c>
      <c r="FO62" t="str" cm="1">
        <f t="array" aca="1" ref="FO62" ca="1">IF(ISNUMBER(EF$4),IF(ABS(INDEX($F$4:$EK$109,MATCH(1,($A$4:$A$109=$EO62)*($B$4:$B$109=$EP62),0),MATCH(FO$2,$F$2:$EK$2,0))-SUM(OFFSET($E62,,MATCH(FO$2,$F$1:$EK$1,0)+3,,1)))&gt;0,INDEX($F$4:$EK$109,MATCH(1,($A$4:$A$109=$EO62)*($B$4:$B$109=$EP62),0),MATCH(FO$2,$F$2:$EK$2,0))-SUM(OFFSET($E62,,MATCH(FO$2,$F$1:$EK$1,0)+3,,1)),""),"")</f>
        <v/>
      </c>
      <c r="FP62" t="str" cm="1">
        <f t="array" aca="1" ref="FP62" ca="1">IF(ISNUMBER(EG$4),IF(ABS(INDEX($F$4:$EK$109,MATCH(1,($A$4:$A$109=$EO62)*($B$4:$B$109=$EP62),0),MATCH(FP$2,$F$2:$EK$2,0))-SUM(OFFSET($E62,,MATCH(FP$2,$F$1:$EK$1,0)+3,,1)))&gt;0,INDEX($F$4:$EK$109,MATCH(1,($A$4:$A$109=$EO62)*($B$4:$B$109=$EP62),0),MATCH(FP$2,$F$2:$EK$2,0))-SUM(OFFSET($E62,,MATCH(FP$2,$F$1:$EK$1,0)+3,,1)),""),"")</f>
        <v/>
      </c>
      <c r="FQ62" t="str" cm="1">
        <f t="array" aca="1" ref="FQ62" ca="1">IF(ISNUMBER(EH$4),IF(ABS(INDEX($F$4:$EK$109,MATCH(1,($A$4:$A$109=$EO62)*($B$4:$B$109=$EP62),0),MATCH(FQ$2,$F$2:$EK$2,0))-SUM(OFFSET($E62,,MATCH(FQ$2,$F$1:$EK$1,0)+3,,1)))&gt;0,INDEX($F$4:$EK$109,MATCH(1,($A$4:$A$109=$EO62)*($B$4:$B$109=$EP62),0),MATCH(FQ$2,$F$2:$EK$2,0))-SUM(OFFSET($E62,,MATCH(FQ$2,$F$1:$EK$1,0)+3,,1)),""),"")</f>
        <v/>
      </c>
      <c r="FR62" t="str" cm="1">
        <f t="array" aca="1" ref="FR62" ca="1">IF(ISNUMBER(EI$4),IF(ABS(INDEX($F$4:$EK$109,MATCH(1,($A$4:$A$109=$EO62)*($B$4:$B$109=$EP62),0),MATCH(FR$2,$F$2:$EK$2,0))-SUM(OFFSET($E62,,MATCH(FR$2,$F$1:$EK$1,0)+3,,1)))&gt;0,INDEX($F$4:$EK$109,MATCH(1,($A$4:$A$109=$EO62)*($B$4:$B$109=$EP62),0),MATCH(FR$2,$F$2:$EK$2,0))-SUM(OFFSET($E62,,MATCH(FR$2,$F$1:$EK$1,0)+3,,1)),""),"")</f>
        <v/>
      </c>
      <c r="FS62" t="str" cm="1">
        <f t="array" aca="1" ref="FS62" ca="1">IF(ISNUMBER(EJ$4),IF(ABS(INDEX($F$4:$EK$109,MATCH(1,($A$4:$A$109=$EO62)*($B$4:$B$109=$EP62),0),MATCH(FS$2,$F$2:$EK$2,0))-SUM(OFFSET($E62,,MATCH(FS$2,$F$1:$EK$1,0)+3,,1)))&gt;0,INDEX($F$4:$EK$109,MATCH(1,($A$4:$A$109=$EO62)*($B$4:$B$109=$EP62),0),MATCH(FS$2,$F$2:$EK$2,0))-SUM(OFFSET($E62,,MATCH(FS$2,$F$1:$EK$1,0)+3,,1)),""),"")</f>
        <v/>
      </c>
      <c r="FT62" t="str" cm="1">
        <f t="array" aca="1" ref="FT62" ca="1">IF(ISNUMBER(EK$4),IF(ABS(INDEX($F$4:$EK$109,MATCH(1,($A$4:$A$109=$EO62)*($B$4:$B$109=$EP62),0),MATCH(FT$2,$F$2:$EK$2,0))-SUM(OFFSET($E62,,MATCH(FT$2,$F$1:$EK$1,0)+3,,1)))&gt;0,INDEX($F$4:$EK$109,MATCH(1,($A$4:$A$109=$EO62)*($B$4:$B$109=$EP62),0),MATCH(FT$2,$F$2:$EK$2,0))-SUM(OFFSET($E62,,MATCH(FT$2,$F$1:$EK$1,0)+3,,1)),""),"")</f>
        <v/>
      </c>
    </row>
    <row r="63" spans="1:176" x14ac:dyDescent="0.25">
      <c r="A63" t="s">
        <v>157</v>
      </c>
      <c r="B63" t="s">
        <v>186</v>
      </c>
      <c r="EO63" t="str">
        <f t="shared" si="8"/>
        <v>bs</v>
      </c>
      <c r="EP63" t="str">
        <f t="shared" si="7"/>
        <v>capitalLeaseObligations</v>
      </c>
      <c r="ET63" t="str" cm="1">
        <f t="array" aca="1" ref="ET63" ca="1">IF(ISNUMBER(DK$4),IF(ABS(INDEX($F$4:$EK$109,MATCH(1,($A$4:$A$109=$EO63)*($B$4:$B$109=$EP63),0),MATCH(ET$2,$F$2:$EK$2,0))-SUM(OFFSET($E63,,MATCH(ET$2,$F$1:$EK$1,0)+3,,1)))&gt;0,INDEX($F$4:$EK$109,MATCH(1,($A$4:$A$109=$EO63)*($B$4:$B$109=$EP63),0),MATCH(ET$2,$F$2:$EK$2,0))-SUM(OFFSET($E63,,MATCH(ET$2,$F$1:$EK$1,0)+3,,1)),""),"")</f>
        <v/>
      </c>
      <c r="EU63" t="str" cm="1">
        <f t="array" aca="1" ref="EU63" ca="1">IF(ISNUMBER(DL$4),IF(ABS(INDEX($F$4:$EK$109,MATCH(1,($A$4:$A$109=$EO63)*($B$4:$B$109=$EP63),0),MATCH(EU$2,$F$2:$EK$2,0))-SUM(OFFSET($E63,,MATCH(EU$2,$F$1:$EK$1,0)+3,,1)))&gt;0,INDEX($F$4:$EK$109,MATCH(1,($A$4:$A$109=$EO63)*($B$4:$B$109=$EP63),0),MATCH(EU$2,$F$2:$EK$2,0))-SUM(OFFSET($E63,,MATCH(EU$2,$F$1:$EK$1,0)+3,,1)),""),"")</f>
        <v/>
      </c>
      <c r="EV63" t="str" cm="1">
        <f t="array" aca="1" ref="EV63" ca="1">IF(ISNUMBER(DM$4),IF(ABS(INDEX($F$4:$EK$109,MATCH(1,($A$4:$A$109=$EO63)*($B$4:$B$109=$EP63),0),MATCH(EV$2,$F$2:$EK$2,0))-SUM(OFFSET($E63,,MATCH(EV$2,$F$1:$EK$1,0)+3,,1)))&gt;0,INDEX($F$4:$EK$109,MATCH(1,($A$4:$A$109=$EO63)*($B$4:$B$109=$EP63),0),MATCH(EV$2,$F$2:$EK$2,0))-SUM(OFFSET($E63,,MATCH(EV$2,$F$1:$EK$1,0)+3,,1)),""),"")</f>
        <v/>
      </c>
      <c r="EW63" t="str" cm="1">
        <f t="array" aca="1" ref="EW63" ca="1">IF(ISNUMBER(DN$4),IF(ABS(INDEX($F$4:$EK$109,MATCH(1,($A$4:$A$109=$EO63)*($B$4:$B$109=$EP63),0),MATCH(EW$2,$F$2:$EK$2,0))-SUM(OFFSET($E63,,MATCH(EW$2,$F$1:$EK$1,0)+3,,1)))&gt;0,INDEX($F$4:$EK$109,MATCH(1,($A$4:$A$109=$EO63)*($B$4:$B$109=$EP63),0),MATCH(EW$2,$F$2:$EK$2,0))-SUM(OFFSET($E63,,MATCH(EW$2,$F$1:$EK$1,0)+3,,1)),""),"")</f>
        <v/>
      </c>
      <c r="EX63" t="str" cm="1">
        <f t="array" aca="1" ref="EX63" ca="1">IF(ISNUMBER(DO$4),IF(ABS(INDEX($F$4:$EK$109,MATCH(1,($A$4:$A$109=$EO63)*($B$4:$B$109=$EP63),0),MATCH(EX$2,$F$2:$EK$2,0))-SUM(OFFSET($E63,,MATCH(EX$2,$F$1:$EK$1,0)+3,,1)))&gt;0,INDEX($F$4:$EK$109,MATCH(1,($A$4:$A$109=$EO63)*($B$4:$B$109=$EP63),0),MATCH(EX$2,$F$2:$EK$2,0))-SUM(OFFSET($E63,,MATCH(EX$2,$F$1:$EK$1,0)+3,,1)),""),"")</f>
        <v/>
      </c>
      <c r="EY63" t="str" cm="1">
        <f t="array" aca="1" ref="EY63" ca="1">IF(ISNUMBER(DP$4),IF(ABS(INDEX($F$4:$EK$109,MATCH(1,($A$4:$A$109=$EO63)*($B$4:$B$109=$EP63),0),MATCH(EY$2,$F$2:$EK$2,0))-SUM(OFFSET($E63,,MATCH(EY$2,$F$1:$EK$1,0)+3,,1)))&gt;0,INDEX($F$4:$EK$109,MATCH(1,($A$4:$A$109=$EO63)*($B$4:$B$109=$EP63),0),MATCH(EY$2,$F$2:$EK$2,0))-SUM(OFFSET($E63,,MATCH(EY$2,$F$1:$EK$1,0)+3,,1)),""),"")</f>
        <v/>
      </c>
      <c r="EZ63" t="str" cm="1">
        <f t="array" aca="1" ref="EZ63" ca="1">IF(ISNUMBER(DQ$4),IF(ABS(INDEX($F$4:$EK$109,MATCH(1,($A$4:$A$109=$EO63)*($B$4:$B$109=$EP63),0),MATCH(EZ$2,$F$2:$EK$2,0))-SUM(OFFSET($E63,,MATCH(EZ$2,$F$1:$EK$1,0)+3,,1)))&gt;0,INDEX($F$4:$EK$109,MATCH(1,($A$4:$A$109=$EO63)*($B$4:$B$109=$EP63),0),MATCH(EZ$2,$F$2:$EK$2,0))-SUM(OFFSET($E63,,MATCH(EZ$2,$F$1:$EK$1,0)+3,,1)),""),"")</f>
        <v/>
      </c>
      <c r="FA63" t="str" cm="1">
        <f t="array" aca="1" ref="FA63" ca="1">IF(ISNUMBER(DR$4),IF(ABS(INDEX($F$4:$EK$109,MATCH(1,($A$4:$A$109=$EO63)*($B$4:$B$109=$EP63),0),MATCH(FA$2,$F$2:$EK$2,0))-SUM(OFFSET($E63,,MATCH(FA$2,$F$1:$EK$1,0)+3,,1)))&gt;0,INDEX($F$4:$EK$109,MATCH(1,($A$4:$A$109=$EO63)*($B$4:$B$109=$EP63),0),MATCH(FA$2,$F$2:$EK$2,0))-SUM(OFFSET($E63,,MATCH(FA$2,$F$1:$EK$1,0)+3,,1)),""),"")</f>
        <v/>
      </c>
      <c r="FB63" t="str" cm="1">
        <f t="array" aca="1" ref="FB63" ca="1">IF(ISNUMBER(DS$4),IF(ABS(INDEX($F$4:$EK$109,MATCH(1,($A$4:$A$109=$EO63)*($B$4:$B$109=$EP63),0),MATCH(FB$2,$F$2:$EK$2,0))-SUM(OFFSET($E63,,MATCH(FB$2,$F$1:$EK$1,0)+3,,1)))&gt;0,INDEX($F$4:$EK$109,MATCH(1,($A$4:$A$109=$EO63)*($B$4:$B$109=$EP63),0),MATCH(FB$2,$F$2:$EK$2,0))-SUM(OFFSET($E63,,MATCH(FB$2,$F$1:$EK$1,0)+3,,1)),""),"")</f>
        <v/>
      </c>
      <c r="FC63" t="str" cm="1">
        <f t="array" aca="1" ref="FC63" ca="1">IF(ISNUMBER(DT$4),IF(ABS(INDEX($F$4:$EK$109,MATCH(1,($A$4:$A$109=$EO63)*($B$4:$B$109=$EP63),0),MATCH(FC$2,$F$2:$EK$2,0))-SUM(OFFSET($E63,,MATCH(FC$2,$F$1:$EK$1,0)+3,,1)))&gt;0,INDEX($F$4:$EK$109,MATCH(1,($A$4:$A$109=$EO63)*($B$4:$B$109=$EP63),0),MATCH(FC$2,$F$2:$EK$2,0))-SUM(OFFSET($E63,,MATCH(FC$2,$F$1:$EK$1,0)+3,,1)),""),"")</f>
        <v/>
      </c>
      <c r="FD63" t="str" cm="1">
        <f t="array" aca="1" ref="FD63" ca="1">IF(ISNUMBER(DU$4),IF(ABS(INDEX($F$4:$EK$109,MATCH(1,($A$4:$A$109=$EO63)*($B$4:$B$109=$EP63),0),MATCH(FD$2,$F$2:$EK$2,0))-SUM(OFFSET($E63,,MATCH(FD$2,$F$1:$EK$1,0)+3,,1)))&gt;0,INDEX($F$4:$EK$109,MATCH(1,($A$4:$A$109=$EO63)*($B$4:$B$109=$EP63),0),MATCH(FD$2,$F$2:$EK$2,0))-SUM(OFFSET($E63,,MATCH(FD$2,$F$1:$EK$1,0)+3,,1)),""),"")</f>
        <v/>
      </c>
      <c r="FE63" t="str" cm="1">
        <f t="array" aca="1" ref="FE63" ca="1">IF(ISNUMBER(DV$4),IF(ABS(INDEX($F$4:$EK$109,MATCH(1,($A$4:$A$109=$EO63)*($B$4:$B$109=$EP63),0),MATCH(FE$2,$F$2:$EK$2,0))-SUM(OFFSET($E63,,MATCH(FE$2,$F$1:$EK$1,0)+3,,1)))&gt;0,INDEX($F$4:$EK$109,MATCH(1,($A$4:$A$109=$EO63)*($B$4:$B$109=$EP63),0),MATCH(FE$2,$F$2:$EK$2,0))-SUM(OFFSET($E63,,MATCH(FE$2,$F$1:$EK$1,0)+3,,1)),""),"")</f>
        <v/>
      </c>
      <c r="FF63" t="str" cm="1">
        <f t="array" aca="1" ref="FF63" ca="1">IF(ISNUMBER(DW$4),IF(ABS(INDEX($F$4:$EK$109,MATCH(1,($A$4:$A$109=$EO63)*($B$4:$B$109=$EP63),0),MATCH(FF$2,$F$2:$EK$2,0))-SUM(OFFSET($E63,,MATCH(FF$2,$F$1:$EK$1,0)+3,,1)))&gt;0,INDEX($F$4:$EK$109,MATCH(1,($A$4:$A$109=$EO63)*($B$4:$B$109=$EP63),0),MATCH(FF$2,$F$2:$EK$2,0))-SUM(OFFSET($E63,,MATCH(FF$2,$F$1:$EK$1,0)+3,,1)),""),"")</f>
        <v/>
      </c>
      <c r="FG63" t="str" cm="1">
        <f t="array" aca="1" ref="FG63" ca="1">IF(ISNUMBER(DX$4),IF(ABS(INDEX($F$4:$EK$109,MATCH(1,($A$4:$A$109=$EO63)*($B$4:$B$109=$EP63),0),MATCH(FG$2,$F$2:$EK$2,0))-SUM(OFFSET($E63,,MATCH(FG$2,$F$1:$EK$1,0)+3,,1)))&gt;0,INDEX($F$4:$EK$109,MATCH(1,($A$4:$A$109=$EO63)*($B$4:$B$109=$EP63),0),MATCH(FG$2,$F$2:$EK$2,0))-SUM(OFFSET($E63,,MATCH(FG$2,$F$1:$EK$1,0)+3,,1)),""),"")</f>
        <v/>
      </c>
      <c r="FH63" t="str" cm="1">
        <f t="array" aca="1" ref="FH63" ca="1">IF(ISNUMBER(DY$4),IF(ABS(INDEX($F$4:$EK$109,MATCH(1,($A$4:$A$109=$EO63)*($B$4:$B$109=$EP63),0),MATCH(FH$2,$F$2:$EK$2,0))-SUM(OFFSET($E63,,MATCH(FH$2,$F$1:$EK$1,0)+3,,1)))&gt;0,INDEX($F$4:$EK$109,MATCH(1,($A$4:$A$109=$EO63)*($B$4:$B$109=$EP63),0),MATCH(FH$2,$F$2:$EK$2,0))-SUM(OFFSET($E63,,MATCH(FH$2,$F$1:$EK$1,0)+3,,1)),""),"")</f>
        <v/>
      </c>
      <c r="FI63" t="str" cm="1">
        <f t="array" aca="1" ref="FI63" ca="1">IF(ISNUMBER(DZ$4),IF(ABS(INDEX($F$4:$EK$109,MATCH(1,($A$4:$A$109=$EO63)*($B$4:$B$109=$EP63),0),MATCH(FI$2,$F$2:$EK$2,0))-SUM(OFFSET($E63,,MATCH(FI$2,$F$1:$EK$1,0)+3,,1)))&gt;0,INDEX($F$4:$EK$109,MATCH(1,($A$4:$A$109=$EO63)*($B$4:$B$109=$EP63),0),MATCH(FI$2,$F$2:$EK$2,0))-SUM(OFFSET($E63,,MATCH(FI$2,$F$1:$EK$1,0)+3,,1)),""),"")</f>
        <v/>
      </c>
      <c r="FJ63" t="str" cm="1">
        <f t="array" aca="1" ref="FJ63" ca="1">IF(ISNUMBER(EA$4),IF(ABS(INDEX($F$4:$EK$109,MATCH(1,($A$4:$A$109=$EO63)*($B$4:$B$109=$EP63),0),MATCH(FJ$2,$F$2:$EK$2,0))-SUM(OFFSET($E63,,MATCH(FJ$2,$F$1:$EK$1,0)+3,,1)))&gt;0,INDEX($F$4:$EK$109,MATCH(1,($A$4:$A$109=$EO63)*($B$4:$B$109=$EP63),0),MATCH(FJ$2,$F$2:$EK$2,0))-SUM(OFFSET($E63,,MATCH(FJ$2,$F$1:$EK$1,0)+3,,1)),""),"")</f>
        <v/>
      </c>
      <c r="FK63" t="str" cm="1">
        <f t="array" aca="1" ref="FK63" ca="1">IF(ISNUMBER(EB$4),IF(ABS(INDEX($F$4:$EK$109,MATCH(1,($A$4:$A$109=$EO63)*($B$4:$B$109=$EP63),0),MATCH(FK$2,$F$2:$EK$2,0))-SUM(OFFSET($E63,,MATCH(FK$2,$F$1:$EK$1,0)+3,,1)))&gt;0,INDEX($F$4:$EK$109,MATCH(1,($A$4:$A$109=$EO63)*($B$4:$B$109=$EP63),0),MATCH(FK$2,$F$2:$EK$2,0))-SUM(OFFSET($E63,,MATCH(FK$2,$F$1:$EK$1,0)+3,,1)),""),"")</f>
        <v/>
      </c>
      <c r="FL63" t="str" cm="1">
        <f t="array" aca="1" ref="FL63" ca="1">IF(ISNUMBER(EC$4),IF(ABS(INDEX($F$4:$EK$109,MATCH(1,($A$4:$A$109=$EO63)*($B$4:$B$109=$EP63),0),MATCH(FL$2,$F$2:$EK$2,0))-SUM(OFFSET($E63,,MATCH(FL$2,$F$1:$EK$1,0)+3,,1)))&gt;0,INDEX($F$4:$EK$109,MATCH(1,($A$4:$A$109=$EO63)*($B$4:$B$109=$EP63),0),MATCH(FL$2,$F$2:$EK$2,0))-SUM(OFFSET($E63,,MATCH(FL$2,$F$1:$EK$1,0)+3,,1)),""),"")</f>
        <v/>
      </c>
      <c r="FM63" t="str" cm="1">
        <f t="array" aca="1" ref="FM63" ca="1">IF(ISNUMBER(ED$4),IF(ABS(INDEX($F$4:$EK$109,MATCH(1,($A$4:$A$109=$EO63)*($B$4:$B$109=$EP63),0),MATCH(FM$2,$F$2:$EK$2,0))-SUM(OFFSET($E63,,MATCH(FM$2,$F$1:$EK$1,0)+3,,1)))&gt;0,INDEX($F$4:$EK$109,MATCH(1,($A$4:$A$109=$EO63)*($B$4:$B$109=$EP63),0),MATCH(FM$2,$F$2:$EK$2,0))-SUM(OFFSET($E63,,MATCH(FM$2,$F$1:$EK$1,0)+3,,1)),""),"")</f>
        <v/>
      </c>
      <c r="FN63" t="str" cm="1">
        <f t="array" aca="1" ref="FN63" ca="1">IF(ISNUMBER(EE$4),IF(ABS(INDEX($F$4:$EK$109,MATCH(1,($A$4:$A$109=$EO63)*($B$4:$B$109=$EP63),0),MATCH(FN$2,$F$2:$EK$2,0))-SUM(OFFSET($E63,,MATCH(FN$2,$F$1:$EK$1,0)+3,,1)))&gt;0,INDEX($F$4:$EK$109,MATCH(1,($A$4:$A$109=$EO63)*($B$4:$B$109=$EP63),0),MATCH(FN$2,$F$2:$EK$2,0))-SUM(OFFSET($E63,,MATCH(FN$2,$F$1:$EK$1,0)+3,,1)),""),"")</f>
        <v/>
      </c>
      <c r="FO63" t="str" cm="1">
        <f t="array" aca="1" ref="FO63" ca="1">IF(ISNUMBER(EF$4),IF(ABS(INDEX($F$4:$EK$109,MATCH(1,($A$4:$A$109=$EO63)*($B$4:$B$109=$EP63),0),MATCH(FO$2,$F$2:$EK$2,0))-SUM(OFFSET($E63,,MATCH(FO$2,$F$1:$EK$1,0)+3,,1)))&gt;0,INDEX($F$4:$EK$109,MATCH(1,($A$4:$A$109=$EO63)*($B$4:$B$109=$EP63),0),MATCH(FO$2,$F$2:$EK$2,0))-SUM(OFFSET($E63,,MATCH(FO$2,$F$1:$EK$1,0)+3,,1)),""),"")</f>
        <v/>
      </c>
      <c r="FP63" t="str" cm="1">
        <f t="array" aca="1" ref="FP63" ca="1">IF(ISNUMBER(EG$4),IF(ABS(INDEX($F$4:$EK$109,MATCH(1,($A$4:$A$109=$EO63)*($B$4:$B$109=$EP63),0),MATCH(FP$2,$F$2:$EK$2,0))-SUM(OFFSET($E63,,MATCH(FP$2,$F$1:$EK$1,0)+3,,1)))&gt;0,INDEX($F$4:$EK$109,MATCH(1,($A$4:$A$109=$EO63)*($B$4:$B$109=$EP63),0),MATCH(FP$2,$F$2:$EK$2,0))-SUM(OFFSET($E63,,MATCH(FP$2,$F$1:$EK$1,0)+3,,1)),""),"")</f>
        <v/>
      </c>
      <c r="FQ63" t="str" cm="1">
        <f t="array" aca="1" ref="FQ63" ca="1">IF(ISNUMBER(EH$4),IF(ABS(INDEX($F$4:$EK$109,MATCH(1,($A$4:$A$109=$EO63)*($B$4:$B$109=$EP63),0),MATCH(FQ$2,$F$2:$EK$2,0))-SUM(OFFSET($E63,,MATCH(FQ$2,$F$1:$EK$1,0)+3,,1)))&gt;0,INDEX($F$4:$EK$109,MATCH(1,($A$4:$A$109=$EO63)*($B$4:$B$109=$EP63),0),MATCH(FQ$2,$F$2:$EK$2,0))-SUM(OFFSET($E63,,MATCH(FQ$2,$F$1:$EK$1,0)+3,,1)),""),"")</f>
        <v/>
      </c>
      <c r="FR63" t="str" cm="1">
        <f t="array" aca="1" ref="FR63" ca="1">IF(ISNUMBER(EI$4),IF(ABS(INDEX($F$4:$EK$109,MATCH(1,($A$4:$A$109=$EO63)*($B$4:$B$109=$EP63),0),MATCH(FR$2,$F$2:$EK$2,0))-SUM(OFFSET($E63,,MATCH(FR$2,$F$1:$EK$1,0)+3,,1)))&gt;0,INDEX($F$4:$EK$109,MATCH(1,($A$4:$A$109=$EO63)*($B$4:$B$109=$EP63),0),MATCH(FR$2,$F$2:$EK$2,0))-SUM(OFFSET($E63,,MATCH(FR$2,$F$1:$EK$1,0)+3,,1)),""),"")</f>
        <v/>
      </c>
      <c r="FS63" t="str" cm="1">
        <f t="array" aca="1" ref="FS63" ca="1">IF(ISNUMBER(EJ$4),IF(ABS(INDEX($F$4:$EK$109,MATCH(1,($A$4:$A$109=$EO63)*($B$4:$B$109=$EP63),0),MATCH(FS$2,$F$2:$EK$2,0))-SUM(OFFSET($E63,,MATCH(FS$2,$F$1:$EK$1,0)+3,,1)))&gt;0,INDEX($F$4:$EK$109,MATCH(1,($A$4:$A$109=$EO63)*($B$4:$B$109=$EP63),0),MATCH(FS$2,$F$2:$EK$2,0))-SUM(OFFSET($E63,,MATCH(FS$2,$F$1:$EK$1,0)+3,,1)),""),"")</f>
        <v/>
      </c>
      <c r="FT63" t="str" cm="1">
        <f t="array" aca="1" ref="FT63" ca="1">IF(ISNUMBER(EK$4),IF(ABS(INDEX($F$4:$EK$109,MATCH(1,($A$4:$A$109=$EO63)*($B$4:$B$109=$EP63),0),MATCH(FT$2,$F$2:$EK$2,0))-SUM(OFFSET($E63,,MATCH(FT$2,$F$1:$EK$1,0)+3,,1)))&gt;0,INDEX($F$4:$EK$109,MATCH(1,($A$4:$A$109=$EO63)*($B$4:$B$109=$EP63),0),MATCH(FT$2,$F$2:$EK$2,0))-SUM(OFFSET($E63,,MATCH(FT$2,$F$1:$EK$1,0)+3,,1)),""),"")</f>
        <v/>
      </c>
    </row>
    <row r="64" spans="1:176" x14ac:dyDescent="0.25">
      <c r="A64" t="s">
        <v>157</v>
      </c>
      <c r="B64" t="s">
        <v>187</v>
      </c>
      <c r="EO64" t="str">
        <f t="shared" si="8"/>
        <v>bs</v>
      </c>
      <c r="EP64" t="str">
        <f t="shared" si="7"/>
        <v>totalLiabilities</v>
      </c>
      <c r="ET64" t="str" cm="1">
        <f t="array" aca="1" ref="ET64" ca="1">IF(ISNUMBER(DK$4),IF(ABS(INDEX($F$4:$EK$109,MATCH(1,($A$4:$A$109=$EO64)*($B$4:$B$109=$EP64),0),MATCH(ET$2,$F$2:$EK$2,0))-SUM(OFFSET($E64,,MATCH(ET$2,$F$1:$EK$1,0)+3,,1)))&gt;0,INDEX($F$4:$EK$109,MATCH(1,($A$4:$A$109=$EO64)*($B$4:$B$109=$EP64),0),MATCH(ET$2,$F$2:$EK$2,0))-SUM(OFFSET($E64,,MATCH(ET$2,$F$1:$EK$1,0)+3,,1)),""),"")</f>
        <v/>
      </c>
      <c r="EU64" t="str" cm="1">
        <f t="array" aca="1" ref="EU64" ca="1">IF(ISNUMBER(DL$4),IF(ABS(INDEX($F$4:$EK$109,MATCH(1,($A$4:$A$109=$EO64)*($B$4:$B$109=$EP64),0),MATCH(EU$2,$F$2:$EK$2,0))-SUM(OFFSET($E64,,MATCH(EU$2,$F$1:$EK$1,0)+3,,1)))&gt;0,INDEX($F$4:$EK$109,MATCH(1,($A$4:$A$109=$EO64)*($B$4:$B$109=$EP64),0),MATCH(EU$2,$F$2:$EK$2,0))-SUM(OFFSET($E64,,MATCH(EU$2,$F$1:$EK$1,0)+3,,1)),""),"")</f>
        <v/>
      </c>
      <c r="EV64" t="str" cm="1">
        <f t="array" aca="1" ref="EV64" ca="1">IF(ISNUMBER(DM$4),IF(ABS(INDEX($F$4:$EK$109,MATCH(1,($A$4:$A$109=$EO64)*($B$4:$B$109=$EP64),0),MATCH(EV$2,$F$2:$EK$2,0))-SUM(OFFSET($E64,,MATCH(EV$2,$F$1:$EK$1,0)+3,,1)))&gt;0,INDEX($F$4:$EK$109,MATCH(1,($A$4:$A$109=$EO64)*($B$4:$B$109=$EP64),0),MATCH(EV$2,$F$2:$EK$2,0))-SUM(OFFSET($E64,,MATCH(EV$2,$F$1:$EK$1,0)+3,,1)),""),"")</f>
        <v/>
      </c>
      <c r="EW64" t="str" cm="1">
        <f t="array" aca="1" ref="EW64" ca="1">IF(ISNUMBER(DN$4),IF(ABS(INDEX($F$4:$EK$109,MATCH(1,($A$4:$A$109=$EO64)*($B$4:$B$109=$EP64),0),MATCH(EW$2,$F$2:$EK$2,0))-SUM(OFFSET($E64,,MATCH(EW$2,$F$1:$EK$1,0)+3,,1)))&gt;0,INDEX($F$4:$EK$109,MATCH(1,($A$4:$A$109=$EO64)*($B$4:$B$109=$EP64),0),MATCH(EW$2,$F$2:$EK$2,0))-SUM(OFFSET($E64,,MATCH(EW$2,$F$1:$EK$1,0)+3,,1)),""),"")</f>
        <v/>
      </c>
      <c r="EX64" t="str" cm="1">
        <f t="array" aca="1" ref="EX64" ca="1">IF(ISNUMBER(DO$4),IF(ABS(INDEX($F$4:$EK$109,MATCH(1,($A$4:$A$109=$EO64)*($B$4:$B$109=$EP64),0),MATCH(EX$2,$F$2:$EK$2,0))-SUM(OFFSET($E64,,MATCH(EX$2,$F$1:$EK$1,0)+3,,1)))&gt;0,INDEX($F$4:$EK$109,MATCH(1,($A$4:$A$109=$EO64)*($B$4:$B$109=$EP64),0),MATCH(EX$2,$F$2:$EK$2,0))-SUM(OFFSET($E64,,MATCH(EX$2,$F$1:$EK$1,0)+3,,1)),""),"")</f>
        <v/>
      </c>
      <c r="EY64" t="str" cm="1">
        <f t="array" aca="1" ref="EY64" ca="1">IF(ISNUMBER(DP$4),IF(ABS(INDEX($F$4:$EK$109,MATCH(1,($A$4:$A$109=$EO64)*($B$4:$B$109=$EP64),0),MATCH(EY$2,$F$2:$EK$2,0))-SUM(OFFSET($E64,,MATCH(EY$2,$F$1:$EK$1,0)+3,,1)))&gt;0,INDEX($F$4:$EK$109,MATCH(1,($A$4:$A$109=$EO64)*($B$4:$B$109=$EP64),0),MATCH(EY$2,$F$2:$EK$2,0))-SUM(OFFSET($E64,,MATCH(EY$2,$F$1:$EK$1,0)+3,,1)),""),"")</f>
        <v/>
      </c>
      <c r="EZ64" t="str" cm="1">
        <f t="array" aca="1" ref="EZ64" ca="1">IF(ISNUMBER(DQ$4),IF(ABS(INDEX($F$4:$EK$109,MATCH(1,($A$4:$A$109=$EO64)*($B$4:$B$109=$EP64),0),MATCH(EZ$2,$F$2:$EK$2,0))-SUM(OFFSET($E64,,MATCH(EZ$2,$F$1:$EK$1,0)+3,,1)))&gt;0,INDEX($F$4:$EK$109,MATCH(1,($A$4:$A$109=$EO64)*($B$4:$B$109=$EP64),0),MATCH(EZ$2,$F$2:$EK$2,0))-SUM(OFFSET($E64,,MATCH(EZ$2,$F$1:$EK$1,0)+3,,1)),""),"")</f>
        <v/>
      </c>
      <c r="FA64" t="str" cm="1">
        <f t="array" aca="1" ref="FA64" ca="1">IF(ISNUMBER(DR$4),IF(ABS(INDEX($F$4:$EK$109,MATCH(1,($A$4:$A$109=$EO64)*($B$4:$B$109=$EP64),0),MATCH(FA$2,$F$2:$EK$2,0))-SUM(OFFSET($E64,,MATCH(FA$2,$F$1:$EK$1,0)+3,,1)))&gt;0,INDEX($F$4:$EK$109,MATCH(1,($A$4:$A$109=$EO64)*($B$4:$B$109=$EP64),0),MATCH(FA$2,$F$2:$EK$2,0))-SUM(OFFSET($E64,,MATCH(FA$2,$F$1:$EK$1,0)+3,,1)),""),"")</f>
        <v/>
      </c>
      <c r="FB64" t="str" cm="1">
        <f t="array" aca="1" ref="FB64" ca="1">IF(ISNUMBER(DS$4),IF(ABS(INDEX($F$4:$EK$109,MATCH(1,($A$4:$A$109=$EO64)*($B$4:$B$109=$EP64),0),MATCH(FB$2,$F$2:$EK$2,0))-SUM(OFFSET($E64,,MATCH(FB$2,$F$1:$EK$1,0)+3,,1)))&gt;0,INDEX($F$4:$EK$109,MATCH(1,($A$4:$A$109=$EO64)*($B$4:$B$109=$EP64),0),MATCH(FB$2,$F$2:$EK$2,0))-SUM(OFFSET($E64,,MATCH(FB$2,$F$1:$EK$1,0)+3,,1)),""),"")</f>
        <v/>
      </c>
      <c r="FC64" t="str" cm="1">
        <f t="array" aca="1" ref="FC64" ca="1">IF(ISNUMBER(DT$4),IF(ABS(INDEX($F$4:$EK$109,MATCH(1,($A$4:$A$109=$EO64)*($B$4:$B$109=$EP64),0),MATCH(FC$2,$F$2:$EK$2,0))-SUM(OFFSET($E64,,MATCH(FC$2,$F$1:$EK$1,0)+3,,1)))&gt;0,INDEX($F$4:$EK$109,MATCH(1,($A$4:$A$109=$EO64)*($B$4:$B$109=$EP64),0),MATCH(FC$2,$F$2:$EK$2,0))-SUM(OFFSET($E64,,MATCH(FC$2,$F$1:$EK$1,0)+3,,1)),""),"")</f>
        <v/>
      </c>
      <c r="FD64" t="str" cm="1">
        <f t="array" aca="1" ref="FD64" ca="1">IF(ISNUMBER(DU$4),IF(ABS(INDEX($F$4:$EK$109,MATCH(1,($A$4:$A$109=$EO64)*($B$4:$B$109=$EP64),0),MATCH(FD$2,$F$2:$EK$2,0))-SUM(OFFSET($E64,,MATCH(FD$2,$F$1:$EK$1,0)+3,,1)))&gt;0,INDEX($F$4:$EK$109,MATCH(1,($A$4:$A$109=$EO64)*($B$4:$B$109=$EP64),0),MATCH(FD$2,$F$2:$EK$2,0))-SUM(OFFSET($E64,,MATCH(FD$2,$F$1:$EK$1,0)+3,,1)),""),"")</f>
        <v/>
      </c>
      <c r="FE64" t="str" cm="1">
        <f t="array" aca="1" ref="FE64" ca="1">IF(ISNUMBER(DV$4),IF(ABS(INDEX($F$4:$EK$109,MATCH(1,($A$4:$A$109=$EO64)*($B$4:$B$109=$EP64),0),MATCH(FE$2,$F$2:$EK$2,0))-SUM(OFFSET($E64,,MATCH(FE$2,$F$1:$EK$1,0)+3,,1)))&gt;0,INDEX($F$4:$EK$109,MATCH(1,($A$4:$A$109=$EO64)*($B$4:$B$109=$EP64),0),MATCH(FE$2,$F$2:$EK$2,0))-SUM(OFFSET($E64,,MATCH(FE$2,$F$1:$EK$1,0)+3,,1)),""),"")</f>
        <v/>
      </c>
      <c r="FF64" t="str" cm="1">
        <f t="array" aca="1" ref="FF64" ca="1">IF(ISNUMBER(DW$4),IF(ABS(INDEX($F$4:$EK$109,MATCH(1,($A$4:$A$109=$EO64)*($B$4:$B$109=$EP64),0),MATCH(FF$2,$F$2:$EK$2,0))-SUM(OFFSET($E64,,MATCH(FF$2,$F$1:$EK$1,0)+3,,1)))&gt;0,INDEX($F$4:$EK$109,MATCH(1,($A$4:$A$109=$EO64)*($B$4:$B$109=$EP64),0),MATCH(FF$2,$F$2:$EK$2,0))-SUM(OFFSET($E64,,MATCH(FF$2,$F$1:$EK$1,0)+3,,1)),""),"")</f>
        <v/>
      </c>
      <c r="FG64" t="str" cm="1">
        <f t="array" aca="1" ref="FG64" ca="1">IF(ISNUMBER(DX$4),IF(ABS(INDEX($F$4:$EK$109,MATCH(1,($A$4:$A$109=$EO64)*($B$4:$B$109=$EP64),0),MATCH(FG$2,$F$2:$EK$2,0))-SUM(OFFSET($E64,,MATCH(FG$2,$F$1:$EK$1,0)+3,,1)))&gt;0,INDEX($F$4:$EK$109,MATCH(1,($A$4:$A$109=$EO64)*($B$4:$B$109=$EP64),0),MATCH(FG$2,$F$2:$EK$2,0))-SUM(OFFSET($E64,,MATCH(FG$2,$F$1:$EK$1,0)+3,,1)),""),"")</f>
        <v/>
      </c>
      <c r="FH64" t="str" cm="1">
        <f t="array" aca="1" ref="FH64" ca="1">IF(ISNUMBER(DY$4),IF(ABS(INDEX($F$4:$EK$109,MATCH(1,($A$4:$A$109=$EO64)*($B$4:$B$109=$EP64),0),MATCH(FH$2,$F$2:$EK$2,0))-SUM(OFFSET($E64,,MATCH(FH$2,$F$1:$EK$1,0)+3,,1)))&gt;0,INDEX($F$4:$EK$109,MATCH(1,($A$4:$A$109=$EO64)*($B$4:$B$109=$EP64),0),MATCH(FH$2,$F$2:$EK$2,0))-SUM(OFFSET($E64,,MATCH(FH$2,$F$1:$EK$1,0)+3,,1)),""),"")</f>
        <v/>
      </c>
      <c r="FI64" t="str" cm="1">
        <f t="array" aca="1" ref="FI64" ca="1">IF(ISNUMBER(DZ$4),IF(ABS(INDEX($F$4:$EK$109,MATCH(1,($A$4:$A$109=$EO64)*($B$4:$B$109=$EP64),0),MATCH(FI$2,$F$2:$EK$2,0))-SUM(OFFSET($E64,,MATCH(FI$2,$F$1:$EK$1,0)+3,,1)))&gt;0,INDEX($F$4:$EK$109,MATCH(1,($A$4:$A$109=$EO64)*($B$4:$B$109=$EP64),0),MATCH(FI$2,$F$2:$EK$2,0))-SUM(OFFSET($E64,,MATCH(FI$2,$F$1:$EK$1,0)+3,,1)),""),"")</f>
        <v/>
      </c>
      <c r="FJ64" t="str" cm="1">
        <f t="array" aca="1" ref="FJ64" ca="1">IF(ISNUMBER(EA$4),IF(ABS(INDEX($F$4:$EK$109,MATCH(1,($A$4:$A$109=$EO64)*($B$4:$B$109=$EP64),0),MATCH(FJ$2,$F$2:$EK$2,0))-SUM(OFFSET($E64,,MATCH(FJ$2,$F$1:$EK$1,0)+3,,1)))&gt;0,INDEX($F$4:$EK$109,MATCH(1,($A$4:$A$109=$EO64)*($B$4:$B$109=$EP64),0),MATCH(FJ$2,$F$2:$EK$2,0))-SUM(OFFSET($E64,,MATCH(FJ$2,$F$1:$EK$1,0)+3,,1)),""),"")</f>
        <v/>
      </c>
      <c r="FK64" t="str" cm="1">
        <f t="array" aca="1" ref="FK64" ca="1">IF(ISNUMBER(EB$4),IF(ABS(INDEX($F$4:$EK$109,MATCH(1,($A$4:$A$109=$EO64)*($B$4:$B$109=$EP64),0),MATCH(FK$2,$F$2:$EK$2,0))-SUM(OFFSET($E64,,MATCH(FK$2,$F$1:$EK$1,0)+3,,1)))&gt;0,INDEX($F$4:$EK$109,MATCH(1,($A$4:$A$109=$EO64)*($B$4:$B$109=$EP64),0),MATCH(FK$2,$F$2:$EK$2,0))-SUM(OFFSET($E64,,MATCH(FK$2,$F$1:$EK$1,0)+3,,1)),""),"")</f>
        <v/>
      </c>
      <c r="FL64" t="str" cm="1">
        <f t="array" aca="1" ref="FL64" ca="1">IF(ISNUMBER(EC$4),IF(ABS(INDEX($F$4:$EK$109,MATCH(1,($A$4:$A$109=$EO64)*($B$4:$B$109=$EP64),0),MATCH(FL$2,$F$2:$EK$2,0))-SUM(OFFSET($E64,,MATCH(FL$2,$F$1:$EK$1,0)+3,,1)))&gt;0,INDEX($F$4:$EK$109,MATCH(1,($A$4:$A$109=$EO64)*($B$4:$B$109=$EP64),0),MATCH(FL$2,$F$2:$EK$2,0))-SUM(OFFSET($E64,,MATCH(FL$2,$F$1:$EK$1,0)+3,,1)),""),"")</f>
        <v/>
      </c>
      <c r="FM64" t="str" cm="1">
        <f t="array" aca="1" ref="FM64" ca="1">IF(ISNUMBER(ED$4),IF(ABS(INDEX($F$4:$EK$109,MATCH(1,($A$4:$A$109=$EO64)*($B$4:$B$109=$EP64),0),MATCH(FM$2,$F$2:$EK$2,0))-SUM(OFFSET($E64,,MATCH(FM$2,$F$1:$EK$1,0)+3,,1)))&gt;0,INDEX($F$4:$EK$109,MATCH(1,($A$4:$A$109=$EO64)*($B$4:$B$109=$EP64),0),MATCH(FM$2,$F$2:$EK$2,0))-SUM(OFFSET($E64,,MATCH(FM$2,$F$1:$EK$1,0)+3,,1)),""),"")</f>
        <v/>
      </c>
      <c r="FN64" t="str" cm="1">
        <f t="array" aca="1" ref="FN64" ca="1">IF(ISNUMBER(EE$4),IF(ABS(INDEX($F$4:$EK$109,MATCH(1,($A$4:$A$109=$EO64)*($B$4:$B$109=$EP64),0),MATCH(FN$2,$F$2:$EK$2,0))-SUM(OFFSET($E64,,MATCH(FN$2,$F$1:$EK$1,0)+3,,1)))&gt;0,INDEX($F$4:$EK$109,MATCH(1,($A$4:$A$109=$EO64)*($B$4:$B$109=$EP64),0),MATCH(FN$2,$F$2:$EK$2,0))-SUM(OFFSET($E64,,MATCH(FN$2,$F$1:$EK$1,0)+3,,1)),""),"")</f>
        <v/>
      </c>
      <c r="FO64" t="str" cm="1">
        <f t="array" aca="1" ref="FO64" ca="1">IF(ISNUMBER(EF$4),IF(ABS(INDEX($F$4:$EK$109,MATCH(1,($A$4:$A$109=$EO64)*($B$4:$B$109=$EP64),0),MATCH(FO$2,$F$2:$EK$2,0))-SUM(OFFSET($E64,,MATCH(FO$2,$F$1:$EK$1,0)+3,,1)))&gt;0,INDEX($F$4:$EK$109,MATCH(1,($A$4:$A$109=$EO64)*($B$4:$B$109=$EP64),0),MATCH(FO$2,$F$2:$EK$2,0))-SUM(OFFSET($E64,,MATCH(FO$2,$F$1:$EK$1,0)+3,,1)),""),"")</f>
        <v/>
      </c>
      <c r="FP64" t="str" cm="1">
        <f t="array" aca="1" ref="FP64" ca="1">IF(ISNUMBER(EG$4),IF(ABS(INDEX($F$4:$EK$109,MATCH(1,($A$4:$A$109=$EO64)*($B$4:$B$109=$EP64),0),MATCH(FP$2,$F$2:$EK$2,0))-SUM(OFFSET($E64,,MATCH(FP$2,$F$1:$EK$1,0)+3,,1)))&gt;0,INDEX($F$4:$EK$109,MATCH(1,($A$4:$A$109=$EO64)*($B$4:$B$109=$EP64),0),MATCH(FP$2,$F$2:$EK$2,0))-SUM(OFFSET($E64,,MATCH(FP$2,$F$1:$EK$1,0)+3,,1)),""),"")</f>
        <v/>
      </c>
      <c r="FQ64" t="str" cm="1">
        <f t="array" aca="1" ref="FQ64" ca="1">IF(ISNUMBER(EH$4),IF(ABS(INDEX($F$4:$EK$109,MATCH(1,($A$4:$A$109=$EO64)*($B$4:$B$109=$EP64),0),MATCH(FQ$2,$F$2:$EK$2,0))-SUM(OFFSET($E64,,MATCH(FQ$2,$F$1:$EK$1,0)+3,,1)))&gt;0,INDEX($F$4:$EK$109,MATCH(1,($A$4:$A$109=$EO64)*($B$4:$B$109=$EP64),0),MATCH(FQ$2,$F$2:$EK$2,0))-SUM(OFFSET($E64,,MATCH(FQ$2,$F$1:$EK$1,0)+3,,1)),""),"")</f>
        <v/>
      </c>
      <c r="FR64" t="str" cm="1">
        <f t="array" aca="1" ref="FR64" ca="1">IF(ISNUMBER(EI$4),IF(ABS(INDEX($F$4:$EK$109,MATCH(1,($A$4:$A$109=$EO64)*($B$4:$B$109=$EP64),0),MATCH(FR$2,$F$2:$EK$2,0))-SUM(OFFSET($E64,,MATCH(FR$2,$F$1:$EK$1,0)+3,,1)))&gt;0,INDEX($F$4:$EK$109,MATCH(1,($A$4:$A$109=$EO64)*($B$4:$B$109=$EP64),0),MATCH(FR$2,$F$2:$EK$2,0))-SUM(OFFSET($E64,,MATCH(FR$2,$F$1:$EK$1,0)+3,,1)),""),"")</f>
        <v/>
      </c>
      <c r="FS64" t="str" cm="1">
        <f t="array" aca="1" ref="FS64" ca="1">IF(ISNUMBER(EJ$4),IF(ABS(INDEX($F$4:$EK$109,MATCH(1,($A$4:$A$109=$EO64)*($B$4:$B$109=$EP64),0),MATCH(FS$2,$F$2:$EK$2,0))-SUM(OFFSET($E64,,MATCH(FS$2,$F$1:$EK$1,0)+3,,1)))&gt;0,INDEX($F$4:$EK$109,MATCH(1,($A$4:$A$109=$EO64)*($B$4:$B$109=$EP64),0),MATCH(FS$2,$F$2:$EK$2,0))-SUM(OFFSET($E64,,MATCH(FS$2,$F$1:$EK$1,0)+3,,1)),""),"")</f>
        <v/>
      </c>
      <c r="FT64" t="str" cm="1">
        <f t="array" aca="1" ref="FT64" ca="1">IF(ISNUMBER(EK$4),IF(ABS(INDEX($F$4:$EK$109,MATCH(1,($A$4:$A$109=$EO64)*($B$4:$B$109=$EP64),0),MATCH(FT$2,$F$2:$EK$2,0))-SUM(OFFSET($E64,,MATCH(FT$2,$F$1:$EK$1,0)+3,,1)))&gt;0,INDEX($F$4:$EK$109,MATCH(1,($A$4:$A$109=$EO64)*($B$4:$B$109=$EP64),0),MATCH(FT$2,$F$2:$EK$2,0))-SUM(OFFSET($E64,,MATCH(FT$2,$F$1:$EK$1,0)+3,,1)),""),"")</f>
        <v/>
      </c>
    </row>
    <row r="65" spans="1:176" x14ac:dyDescent="0.25">
      <c r="A65" t="s">
        <v>157</v>
      </c>
      <c r="B65" t="s">
        <v>188</v>
      </c>
      <c r="EO65" t="str">
        <f t="shared" si="8"/>
        <v>bs</v>
      </c>
      <c r="EP65" t="str">
        <f t="shared" si="7"/>
        <v>preferredStock</v>
      </c>
      <c r="ET65" t="str" cm="1">
        <f t="array" aca="1" ref="ET65" ca="1">IF(ISNUMBER(DK$4),IF(ABS(INDEX($F$4:$EK$109,MATCH(1,($A$4:$A$109=$EO65)*($B$4:$B$109=$EP65),0),MATCH(ET$2,$F$2:$EK$2,0))-SUM(OFFSET($E65,,MATCH(ET$2,$F$1:$EK$1,0)+3,,1)))&gt;0,INDEX($F$4:$EK$109,MATCH(1,($A$4:$A$109=$EO65)*($B$4:$B$109=$EP65),0),MATCH(ET$2,$F$2:$EK$2,0))-SUM(OFFSET($E65,,MATCH(ET$2,$F$1:$EK$1,0)+3,,1)),""),"")</f>
        <v/>
      </c>
      <c r="EU65" t="str" cm="1">
        <f t="array" aca="1" ref="EU65" ca="1">IF(ISNUMBER(DL$4),IF(ABS(INDEX($F$4:$EK$109,MATCH(1,($A$4:$A$109=$EO65)*($B$4:$B$109=$EP65),0),MATCH(EU$2,$F$2:$EK$2,0))-SUM(OFFSET($E65,,MATCH(EU$2,$F$1:$EK$1,0)+3,,1)))&gt;0,INDEX($F$4:$EK$109,MATCH(1,($A$4:$A$109=$EO65)*($B$4:$B$109=$EP65),0),MATCH(EU$2,$F$2:$EK$2,0))-SUM(OFFSET($E65,,MATCH(EU$2,$F$1:$EK$1,0)+3,,1)),""),"")</f>
        <v/>
      </c>
      <c r="EV65" t="str" cm="1">
        <f t="array" aca="1" ref="EV65" ca="1">IF(ISNUMBER(DM$4),IF(ABS(INDEX($F$4:$EK$109,MATCH(1,($A$4:$A$109=$EO65)*($B$4:$B$109=$EP65),0),MATCH(EV$2,$F$2:$EK$2,0))-SUM(OFFSET($E65,,MATCH(EV$2,$F$1:$EK$1,0)+3,,1)))&gt;0,INDEX($F$4:$EK$109,MATCH(1,($A$4:$A$109=$EO65)*($B$4:$B$109=$EP65),0),MATCH(EV$2,$F$2:$EK$2,0))-SUM(OFFSET($E65,,MATCH(EV$2,$F$1:$EK$1,0)+3,,1)),""),"")</f>
        <v/>
      </c>
      <c r="EW65" t="str" cm="1">
        <f t="array" aca="1" ref="EW65" ca="1">IF(ISNUMBER(DN$4),IF(ABS(INDEX($F$4:$EK$109,MATCH(1,($A$4:$A$109=$EO65)*($B$4:$B$109=$EP65),0),MATCH(EW$2,$F$2:$EK$2,0))-SUM(OFFSET($E65,,MATCH(EW$2,$F$1:$EK$1,0)+3,,1)))&gt;0,INDEX($F$4:$EK$109,MATCH(1,($A$4:$A$109=$EO65)*($B$4:$B$109=$EP65),0),MATCH(EW$2,$F$2:$EK$2,0))-SUM(OFFSET($E65,,MATCH(EW$2,$F$1:$EK$1,0)+3,,1)),""),"")</f>
        <v/>
      </c>
      <c r="EX65" t="str" cm="1">
        <f t="array" aca="1" ref="EX65" ca="1">IF(ISNUMBER(DO$4),IF(ABS(INDEX($F$4:$EK$109,MATCH(1,($A$4:$A$109=$EO65)*($B$4:$B$109=$EP65),0),MATCH(EX$2,$F$2:$EK$2,0))-SUM(OFFSET($E65,,MATCH(EX$2,$F$1:$EK$1,0)+3,,1)))&gt;0,INDEX($F$4:$EK$109,MATCH(1,($A$4:$A$109=$EO65)*($B$4:$B$109=$EP65),0),MATCH(EX$2,$F$2:$EK$2,0))-SUM(OFFSET($E65,,MATCH(EX$2,$F$1:$EK$1,0)+3,,1)),""),"")</f>
        <v/>
      </c>
      <c r="EY65" t="str" cm="1">
        <f t="array" aca="1" ref="EY65" ca="1">IF(ISNUMBER(DP$4),IF(ABS(INDEX($F$4:$EK$109,MATCH(1,($A$4:$A$109=$EO65)*($B$4:$B$109=$EP65),0),MATCH(EY$2,$F$2:$EK$2,0))-SUM(OFFSET($E65,,MATCH(EY$2,$F$1:$EK$1,0)+3,,1)))&gt;0,INDEX($F$4:$EK$109,MATCH(1,($A$4:$A$109=$EO65)*($B$4:$B$109=$EP65),0),MATCH(EY$2,$F$2:$EK$2,0))-SUM(OFFSET($E65,,MATCH(EY$2,$F$1:$EK$1,0)+3,,1)),""),"")</f>
        <v/>
      </c>
      <c r="EZ65" t="str" cm="1">
        <f t="array" aca="1" ref="EZ65" ca="1">IF(ISNUMBER(DQ$4),IF(ABS(INDEX($F$4:$EK$109,MATCH(1,($A$4:$A$109=$EO65)*($B$4:$B$109=$EP65),0),MATCH(EZ$2,$F$2:$EK$2,0))-SUM(OFFSET($E65,,MATCH(EZ$2,$F$1:$EK$1,0)+3,,1)))&gt;0,INDEX($F$4:$EK$109,MATCH(1,($A$4:$A$109=$EO65)*($B$4:$B$109=$EP65),0),MATCH(EZ$2,$F$2:$EK$2,0))-SUM(OFFSET($E65,,MATCH(EZ$2,$F$1:$EK$1,0)+3,,1)),""),"")</f>
        <v/>
      </c>
      <c r="FA65" t="str" cm="1">
        <f t="array" aca="1" ref="FA65" ca="1">IF(ISNUMBER(DR$4),IF(ABS(INDEX($F$4:$EK$109,MATCH(1,($A$4:$A$109=$EO65)*($B$4:$B$109=$EP65),0),MATCH(FA$2,$F$2:$EK$2,0))-SUM(OFFSET($E65,,MATCH(FA$2,$F$1:$EK$1,0)+3,,1)))&gt;0,INDEX($F$4:$EK$109,MATCH(1,($A$4:$A$109=$EO65)*($B$4:$B$109=$EP65),0),MATCH(FA$2,$F$2:$EK$2,0))-SUM(OFFSET($E65,,MATCH(FA$2,$F$1:$EK$1,0)+3,,1)),""),"")</f>
        <v/>
      </c>
      <c r="FB65" t="str" cm="1">
        <f t="array" aca="1" ref="FB65" ca="1">IF(ISNUMBER(DS$4),IF(ABS(INDEX($F$4:$EK$109,MATCH(1,($A$4:$A$109=$EO65)*($B$4:$B$109=$EP65),0),MATCH(FB$2,$F$2:$EK$2,0))-SUM(OFFSET($E65,,MATCH(FB$2,$F$1:$EK$1,0)+3,,1)))&gt;0,INDEX($F$4:$EK$109,MATCH(1,($A$4:$A$109=$EO65)*($B$4:$B$109=$EP65),0),MATCH(FB$2,$F$2:$EK$2,0))-SUM(OFFSET($E65,,MATCH(FB$2,$F$1:$EK$1,0)+3,,1)),""),"")</f>
        <v/>
      </c>
      <c r="FC65" t="str" cm="1">
        <f t="array" aca="1" ref="FC65" ca="1">IF(ISNUMBER(DT$4),IF(ABS(INDEX($F$4:$EK$109,MATCH(1,($A$4:$A$109=$EO65)*($B$4:$B$109=$EP65),0),MATCH(FC$2,$F$2:$EK$2,0))-SUM(OFFSET($E65,,MATCH(FC$2,$F$1:$EK$1,0)+3,,1)))&gt;0,INDEX($F$4:$EK$109,MATCH(1,($A$4:$A$109=$EO65)*($B$4:$B$109=$EP65),0),MATCH(FC$2,$F$2:$EK$2,0))-SUM(OFFSET($E65,,MATCH(FC$2,$F$1:$EK$1,0)+3,,1)),""),"")</f>
        <v/>
      </c>
      <c r="FD65" t="str" cm="1">
        <f t="array" aca="1" ref="FD65" ca="1">IF(ISNUMBER(DU$4),IF(ABS(INDEX($F$4:$EK$109,MATCH(1,($A$4:$A$109=$EO65)*($B$4:$B$109=$EP65),0),MATCH(FD$2,$F$2:$EK$2,0))-SUM(OFFSET($E65,,MATCH(FD$2,$F$1:$EK$1,0)+3,,1)))&gt;0,INDEX($F$4:$EK$109,MATCH(1,($A$4:$A$109=$EO65)*($B$4:$B$109=$EP65),0),MATCH(FD$2,$F$2:$EK$2,0))-SUM(OFFSET($E65,,MATCH(FD$2,$F$1:$EK$1,0)+3,,1)),""),"")</f>
        <v/>
      </c>
      <c r="FE65" t="str" cm="1">
        <f t="array" aca="1" ref="FE65" ca="1">IF(ISNUMBER(DV$4),IF(ABS(INDEX($F$4:$EK$109,MATCH(1,($A$4:$A$109=$EO65)*($B$4:$B$109=$EP65),0),MATCH(FE$2,$F$2:$EK$2,0))-SUM(OFFSET($E65,,MATCH(FE$2,$F$1:$EK$1,0)+3,,1)))&gt;0,INDEX($F$4:$EK$109,MATCH(1,($A$4:$A$109=$EO65)*($B$4:$B$109=$EP65),0),MATCH(FE$2,$F$2:$EK$2,0))-SUM(OFFSET($E65,,MATCH(FE$2,$F$1:$EK$1,0)+3,,1)),""),"")</f>
        <v/>
      </c>
      <c r="FF65" t="str" cm="1">
        <f t="array" aca="1" ref="FF65" ca="1">IF(ISNUMBER(DW$4),IF(ABS(INDEX($F$4:$EK$109,MATCH(1,($A$4:$A$109=$EO65)*($B$4:$B$109=$EP65),0),MATCH(FF$2,$F$2:$EK$2,0))-SUM(OFFSET($E65,,MATCH(FF$2,$F$1:$EK$1,0)+3,,1)))&gt;0,INDEX($F$4:$EK$109,MATCH(1,($A$4:$A$109=$EO65)*($B$4:$B$109=$EP65),0),MATCH(FF$2,$F$2:$EK$2,0))-SUM(OFFSET($E65,,MATCH(FF$2,$F$1:$EK$1,0)+3,,1)),""),"")</f>
        <v/>
      </c>
      <c r="FG65" t="str" cm="1">
        <f t="array" aca="1" ref="FG65" ca="1">IF(ISNUMBER(DX$4),IF(ABS(INDEX($F$4:$EK$109,MATCH(1,($A$4:$A$109=$EO65)*($B$4:$B$109=$EP65),0),MATCH(FG$2,$F$2:$EK$2,0))-SUM(OFFSET($E65,,MATCH(FG$2,$F$1:$EK$1,0)+3,,1)))&gt;0,INDEX($F$4:$EK$109,MATCH(1,($A$4:$A$109=$EO65)*($B$4:$B$109=$EP65),0),MATCH(FG$2,$F$2:$EK$2,0))-SUM(OFFSET($E65,,MATCH(FG$2,$F$1:$EK$1,0)+3,,1)),""),"")</f>
        <v/>
      </c>
      <c r="FH65" t="str" cm="1">
        <f t="array" aca="1" ref="FH65" ca="1">IF(ISNUMBER(DY$4),IF(ABS(INDEX($F$4:$EK$109,MATCH(1,($A$4:$A$109=$EO65)*($B$4:$B$109=$EP65),0),MATCH(FH$2,$F$2:$EK$2,0))-SUM(OFFSET($E65,,MATCH(FH$2,$F$1:$EK$1,0)+3,,1)))&gt;0,INDEX($F$4:$EK$109,MATCH(1,($A$4:$A$109=$EO65)*($B$4:$B$109=$EP65),0),MATCH(FH$2,$F$2:$EK$2,0))-SUM(OFFSET($E65,,MATCH(FH$2,$F$1:$EK$1,0)+3,,1)),""),"")</f>
        <v/>
      </c>
      <c r="FI65" t="str" cm="1">
        <f t="array" aca="1" ref="FI65" ca="1">IF(ISNUMBER(DZ$4),IF(ABS(INDEX($F$4:$EK$109,MATCH(1,($A$4:$A$109=$EO65)*($B$4:$B$109=$EP65),0),MATCH(FI$2,$F$2:$EK$2,0))-SUM(OFFSET($E65,,MATCH(FI$2,$F$1:$EK$1,0)+3,,1)))&gt;0,INDEX($F$4:$EK$109,MATCH(1,($A$4:$A$109=$EO65)*($B$4:$B$109=$EP65),0),MATCH(FI$2,$F$2:$EK$2,0))-SUM(OFFSET($E65,,MATCH(FI$2,$F$1:$EK$1,0)+3,,1)),""),"")</f>
        <v/>
      </c>
      <c r="FJ65" t="str" cm="1">
        <f t="array" aca="1" ref="FJ65" ca="1">IF(ISNUMBER(EA$4),IF(ABS(INDEX($F$4:$EK$109,MATCH(1,($A$4:$A$109=$EO65)*($B$4:$B$109=$EP65),0),MATCH(FJ$2,$F$2:$EK$2,0))-SUM(OFFSET($E65,,MATCH(FJ$2,$F$1:$EK$1,0)+3,,1)))&gt;0,INDEX($F$4:$EK$109,MATCH(1,($A$4:$A$109=$EO65)*($B$4:$B$109=$EP65),0),MATCH(FJ$2,$F$2:$EK$2,0))-SUM(OFFSET($E65,,MATCH(FJ$2,$F$1:$EK$1,0)+3,,1)),""),"")</f>
        <v/>
      </c>
      <c r="FK65" t="str" cm="1">
        <f t="array" aca="1" ref="FK65" ca="1">IF(ISNUMBER(EB$4),IF(ABS(INDEX($F$4:$EK$109,MATCH(1,($A$4:$A$109=$EO65)*($B$4:$B$109=$EP65),0),MATCH(FK$2,$F$2:$EK$2,0))-SUM(OFFSET($E65,,MATCH(FK$2,$F$1:$EK$1,0)+3,,1)))&gt;0,INDEX($F$4:$EK$109,MATCH(1,($A$4:$A$109=$EO65)*($B$4:$B$109=$EP65),0),MATCH(FK$2,$F$2:$EK$2,0))-SUM(OFFSET($E65,,MATCH(FK$2,$F$1:$EK$1,0)+3,,1)),""),"")</f>
        <v/>
      </c>
      <c r="FL65" t="str" cm="1">
        <f t="array" aca="1" ref="FL65" ca="1">IF(ISNUMBER(EC$4),IF(ABS(INDEX($F$4:$EK$109,MATCH(1,($A$4:$A$109=$EO65)*($B$4:$B$109=$EP65),0),MATCH(FL$2,$F$2:$EK$2,0))-SUM(OFFSET($E65,,MATCH(FL$2,$F$1:$EK$1,0)+3,,1)))&gt;0,INDEX($F$4:$EK$109,MATCH(1,($A$4:$A$109=$EO65)*($B$4:$B$109=$EP65),0),MATCH(FL$2,$F$2:$EK$2,0))-SUM(OFFSET($E65,,MATCH(FL$2,$F$1:$EK$1,0)+3,,1)),""),"")</f>
        <v/>
      </c>
      <c r="FM65" t="str" cm="1">
        <f t="array" aca="1" ref="FM65" ca="1">IF(ISNUMBER(ED$4),IF(ABS(INDEX($F$4:$EK$109,MATCH(1,($A$4:$A$109=$EO65)*($B$4:$B$109=$EP65),0),MATCH(FM$2,$F$2:$EK$2,0))-SUM(OFFSET($E65,,MATCH(FM$2,$F$1:$EK$1,0)+3,,1)))&gt;0,INDEX($F$4:$EK$109,MATCH(1,($A$4:$A$109=$EO65)*($B$4:$B$109=$EP65),0),MATCH(FM$2,$F$2:$EK$2,0))-SUM(OFFSET($E65,,MATCH(FM$2,$F$1:$EK$1,0)+3,,1)),""),"")</f>
        <v/>
      </c>
      <c r="FN65" t="str" cm="1">
        <f t="array" aca="1" ref="FN65" ca="1">IF(ISNUMBER(EE$4),IF(ABS(INDEX($F$4:$EK$109,MATCH(1,($A$4:$A$109=$EO65)*($B$4:$B$109=$EP65),0),MATCH(FN$2,$F$2:$EK$2,0))-SUM(OFFSET($E65,,MATCH(FN$2,$F$1:$EK$1,0)+3,,1)))&gt;0,INDEX($F$4:$EK$109,MATCH(1,($A$4:$A$109=$EO65)*($B$4:$B$109=$EP65),0),MATCH(FN$2,$F$2:$EK$2,0))-SUM(OFFSET($E65,,MATCH(FN$2,$F$1:$EK$1,0)+3,,1)),""),"")</f>
        <v/>
      </c>
      <c r="FO65" t="str" cm="1">
        <f t="array" aca="1" ref="FO65" ca="1">IF(ISNUMBER(EF$4),IF(ABS(INDEX($F$4:$EK$109,MATCH(1,($A$4:$A$109=$EO65)*($B$4:$B$109=$EP65),0),MATCH(FO$2,$F$2:$EK$2,0))-SUM(OFFSET($E65,,MATCH(FO$2,$F$1:$EK$1,0)+3,,1)))&gt;0,INDEX($F$4:$EK$109,MATCH(1,($A$4:$A$109=$EO65)*($B$4:$B$109=$EP65),0),MATCH(FO$2,$F$2:$EK$2,0))-SUM(OFFSET($E65,,MATCH(FO$2,$F$1:$EK$1,0)+3,,1)),""),"")</f>
        <v/>
      </c>
      <c r="FP65" t="str" cm="1">
        <f t="array" aca="1" ref="FP65" ca="1">IF(ISNUMBER(EG$4),IF(ABS(INDEX($F$4:$EK$109,MATCH(1,($A$4:$A$109=$EO65)*($B$4:$B$109=$EP65),0),MATCH(FP$2,$F$2:$EK$2,0))-SUM(OFFSET($E65,,MATCH(FP$2,$F$1:$EK$1,0)+3,,1)))&gt;0,INDEX($F$4:$EK$109,MATCH(1,($A$4:$A$109=$EO65)*($B$4:$B$109=$EP65),0),MATCH(FP$2,$F$2:$EK$2,0))-SUM(OFFSET($E65,,MATCH(FP$2,$F$1:$EK$1,0)+3,,1)),""),"")</f>
        <v/>
      </c>
      <c r="FQ65" t="str" cm="1">
        <f t="array" aca="1" ref="FQ65" ca="1">IF(ISNUMBER(EH$4),IF(ABS(INDEX($F$4:$EK$109,MATCH(1,($A$4:$A$109=$EO65)*($B$4:$B$109=$EP65),0),MATCH(FQ$2,$F$2:$EK$2,0))-SUM(OFFSET($E65,,MATCH(FQ$2,$F$1:$EK$1,0)+3,,1)))&gt;0,INDEX($F$4:$EK$109,MATCH(1,($A$4:$A$109=$EO65)*($B$4:$B$109=$EP65),0),MATCH(FQ$2,$F$2:$EK$2,0))-SUM(OFFSET($E65,,MATCH(FQ$2,$F$1:$EK$1,0)+3,,1)),""),"")</f>
        <v/>
      </c>
      <c r="FR65" t="str" cm="1">
        <f t="array" aca="1" ref="FR65" ca="1">IF(ISNUMBER(EI$4),IF(ABS(INDEX($F$4:$EK$109,MATCH(1,($A$4:$A$109=$EO65)*($B$4:$B$109=$EP65),0),MATCH(FR$2,$F$2:$EK$2,0))-SUM(OFFSET($E65,,MATCH(FR$2,$F$1:$EK$1,0)+3,,1)))&gt;0,INDEX($F$4:$EK$109,MATCH(1,($A$4:$A$109=$EO65)*($B$4:$B$109=$EP65),0),MATCH(FR$2,$F$2:$EK$2,0))-SUM(OFFSET($E65,,MATCH(FR$2,$F$1:$EK$1,0)+3,,1)),""),"")</f>
        <v/>
      </c>
      <c r="FS65" t="str" cm="1">
        <f t="array" aca="1" ref="FS65" ca="1">IF(ISNUMBER(EJ$4),IF(ABS(INDEX($F$4:$EK$109,MATCH(1,($A$4:$A$109=$EO65)*($B$4:$B$109=$EP65),0),MATCH(FS$2,$F$2:$EK$2,0))-SUM(OFFSET($E65,,MATCH(FS$2,$F$1:$EK$1,0)+3,,1)))&gt;0,INDEX($F$4:$EK$109,MATCH(1,($A$4:$A$109=$EO65)*($B$4:$B$109=$EP65),0),MATCH(FS$2,$F$2:$EK$2,0))-SUM(OFFSET($E65,,MATCH(FS$2,$F$1:$EK$1,0)+3,,1)),""),"")</f>
        <v/>
      </c>
      <c r="FT65" t="str" cm="1">
        <f t="array" aca="1" ref="FT65" ca="1">IF(ISNUMBER(EK$4),IF(ABS(INDEX($F$4:$EK$109,MATCH(1,($A$4:$A$109=$EO65)*($B$4:$B$109=$EP65),0),MATCH(FT$2,$F$2:$EK$2,0))-SUM(OFFSET($E65,,MATCH(FT$2,$F$1:$EK$1,0)+3,,1)))&gt;0,INDEX($F$4:$EK$109,MATCH(1,($A$4:$A$109=$EO65)*($B$4:$B$109=$EP65),0),MATCH(FT$2,$F$2:$EK$2,0))-SUM(OFFSET($E65,,MATCH(FT$2,$F$1:$EK$1,0)+3,,1)),""),"")</f>
        <v/>
      </c>
    </row>
    <row r="66" spans="1:176" x14ac:dyDescent="0.25">
      <c r="A66" t="s">
        <v>157</v>
      </c>
      <c r="B66" t="s">
        <v>189</v>
      </c>
      <c r="EO66" t="str">
        <f t="shared" si="8"/>
        <v>bs</v>
      </c>
      <c r="EP66" t="str">
        <f t="shared" si="7"/>
        <v>commonStock</v>
      </c>
      <c r="ET66" t="str" cm="1">
        <f t="array" aca="1" ref="ET66" ca="1">IF(ISNUMBER(DK$4),IF(ABS(INDEX($F$4:$EK$109,MATCH(1,($A$4:$A$109=$EO66)*($B$4:$B$109=$EP66),0),MATCH(ET$2,$F$2:$EK$2,0))-SUM(OFFSET($E66,,MATCH(ET$2,$F$1:$EK$1,0)+3,,1)))&gt;0,INDEX($F$4:$EK$109,MATCH(1,($A$4:$A$109=$EO66)*($B$4:$B$109=$EP66),0),MATCH(ET$2,$F$2:$EK$2,0))-SUM(OFFSET($E66,,MATCH(ET$2,$F$1:$EK$1,0)+3,,1)),""),"")</f>
        <v/>
      </c>
      <c r="EU66" t="str" cm="1">
        <f t="array" aca="1" ref="EU66" ca="1">IF(ISNUMBER(DL$4),IF(ABS(INDEX($F$4:$EK$109,MATCH(1,($A$4:$A$109=$EO66)*($B$4:$B$109=$EP66),0),MATCH(EU$2,$F$2:$EK$2,0))-SUM(OFFSET($E66,,MATCH(EU$2,$F$1:$EK$1,0)+3,,1)))&gt;0,INDEX($F$4:$EK$109,MATCH(1,($A$4:$A$109=$EO66)*($B$4:$B$109=$EP66),0),MATCH(EU$2,$F$2:$EK$2,0))-SUM(OFFSET($E66,,MATCH(EU$2,$F$1:$EK$1,0)+3,,1)),""),"")</f>
        <v/>
      </c>
      <c r="EV66" t="str" cm="1">
        <f t="array" aca="1" ref="EV66" ca="1">IF(ISNUMBER(DM$4),IF(ABS(INDEX($F$4:$EK$109,MATCH(1,($A$4:$A$109=$EO66)*($B$4:$B$109=$EP66),0),MATCH(EV$2,$F$2:$EK$2,0))-SUM(OFFSET($E66,,MATCH(EV$2,$F$1:$EK$1,0)+3,,1)))&gt;0,INDEX($F$4:$EK$109,MATCH(1,($A$4:$A$109=$EO66)*($B$4:$B$109=$EP66),0),MATCH(EV$2,$F$2:$EK$2,0))-SUM(OFFSET($E66,,MATCH(EV$2,$F$1:$EK$1,0)+3,,1)),""),"")</f>
        <v/>
      </c>
      <c r="EW66" t="str" cm="1">
        <f t="array" aca="1" ref="EW66" ca="1">IF(ISNUMBER(DN$4),IF(ABS(INDEX($F$4:$EK$109,MATCH(1,($A$4:$A$109=$EO66)*($B$4:$B$109=$EP66),0),MATCH(EW$2,$F$2:$EK$2,0))-SUM(OFFSET($E66,,MATCH(EW$2,$F$1:$EK$1,0)+3,,1)))&gt;0,INDEX($F$4:$EK$109,MATCH(1,($A$4:$A$109=$EO66)*($B$4:$B$109=$EP66),0),MATCH(EW$2,$F$2:$EK$2,0))-SUM(OFFSET($E66,,MATCH(EW$2,$F$1:$EK$1,0)+3,,1)),""),"")</f>
        <v/>
      </c>
      <c r="EX66" t="str" cm="1">
        <f t="array" aca="1" ref="EX66" ca="1">IF(ISNUMBER(DO$4),IF(ABS(INDEX($F$4:$EK$109,MATCH(1,($A$4:$A$109=$EO66)*($B$4:$B$109=$EP66),0),MATCH(EX$2,$F$2:$EK$2,0))-SUM(OFFSET($E66,,MATCH(EX$2,$F$1:$EK$1,0)+3,,1)))&gt;0,INDEX($F$4:$EK$109,MATCH(1,($A$4:$A$109=$EO66)*($B$4:$B$109=$EP66),0),MATCH(EX$2,$F$2:$EK$2,0))-SUM(OFFSET($E66,,MATCH(EX$2,$F$1:$EK$1,0)+3,,1)),""),"")</f>
        <v/>
      </c>
      <c r="EY66" t="str" cm="1">
        <f t="array" aca="1" ref="EY66" ca="1">IF(ISNUMBER(DP$4),IF(ABS(INDEX($F$4:$EK$109,MATCH(1,($A$4:$A$109=$EO66)*($B$4:$B$109=$EP66),0),MATCH(EY$2,$F$2:$EK$2,0))-SUM(OFFSET($E66,,MATCH(EY$2,$F$1:$EK$1,0)+3,,1)))&gt;0,INDEX($F$4:$EK$109,MATCH(1,($A$4:$A$109=$EO66)*($B$4:$B$109=$EP66),0),MATCH(EY$2,$F$2:$EK$2,0))-SUM(OFFSET($E66,,MATCH(EY$2,$F$1:$EK$1,0)+3,,1)),""),"")</f>
        <v/>
      </c>
      <c r="EZ66" t="str" cm="1">
        <f t="array" aca="1" ref="EZ66" ca="1">IF(ISNUMBER(DQ$4),IF(ABS(INDEX($F$4:$EK$109,MATCH(1,($A$4:$A$109=$EO66)*($B$4:$B$109=$EP66),0),MATCH(EZ$2,$F$2:$EK$2,0))-SUM(OFFSET($E66,,MATCH(EZ$2,$F$1:$EK$1,0)+3,,1)))&gt;0,INDEX($F$4:$EK$109,MATCH(1,($A$4:$A$109=$EO66)*($B$4:$B$109=$EP66),0),MATCH(EZ$2,$F$2:$EK$2,0))-SUM(OFFSET($E66,,MATCH(EZ$2,$F$1:$EK$1,0)+3,,1)),""),"")</f>
        <v/>
      </c>
      <c r="FA66" t="str" cm="1">
        <f t="array" aca="1" ref="FA66" ca="1">IF(ISNUMBER(DR$4),IF(ABS(INDEX($F$4:$EK$109,MATCH(1,($A$4:$A$109=$EO66)*($B$4:$B$109=$EP66),0),MATCH(FA$2,$F$2:$EK$2,0))-SUM(OFFSET($E66,,MATCH(FA$2,$F$1:$EK$1,0)+3,,1)))&gt;0,INDEX($F$4:$EK$109,MATCH(1,($A$4:$A$109=$EO66)*($B$4:$B$109=$EP66),0),MATCH(FA$2,$F$2:$EK$2,0))-SUM(OFFSET($E66,,MATCH(FA$2,$F$1:$EK$1,0)+3,,1)),""),"")</f>
        <v/>
      </c>
      <c r="FB66" t="str" cm="1">
        <f t="array" aca="1" ref="FB66" ca="1">IF(ISNUMBER(DS$4),IF(ABS(INDEX($F$4:$EK$109,MATCH(1,($A$4:$A$109=$EO66)*($B$4:$B$109=$EP66),0),MATCH(FB$2,$F$2:$EK$2,0))-SUM(OFFSET($E66,,MATCH(FB$2,$F$1:$EK$1,0)+3,,1)))&gt;0,INDEX($F$4:$EK$109,MATCH(1,($A$4:$A$109=$EO66)*($B$4:$B$109=$EP66),0),MATCH(FB$2,$F$2:$EK$2,0))-SUM(OFFSET($E66,,MATCH(FB$2,$F$1:$EK$1,0)+3,,1)),""),"")</f>
        <v/>
      </c>
      <c r="FC66" t="str" cm="1">
        <f t="array" aca="1" ref="FC66" ca="1">IF(ISNUMBER(DT$4),IF(ABS(INDEX($F$4:$EK$109,MATCH(1,($A$4:$A$109=$EO66)*($B$4:$B$109=$EP66),0),MATCH(FC$2,$F$2:$EK$2,0))-SUM(OFFSET($E66,,MATCH(FC$2,$F$1:$EK$1,0)+3,,1)))&gt;0,INDEX($F$4:$EK$109,MATCH(1,($A$4:$A$109=$EO66)*($B$4:$B$109=$EP66),0),MATCH(FC$2,$F$2:$EK$2,0))-SUM(OFFSET($E66,,MATCH(FC$2,$F$1:$EK$1,0)+3,,1)),""),"")</f>
        <v/>
      </c>
      <c r="FD66" t="str" cm="1">
        <f t="array" aca="1" ref="FD66" ca="1">IF(ISNUMBER(DU$4),IF(ABS(INDEX($F$4:$EK$109,MATCH(1,($A$4:$A$109=$EO66)*($B$4:$B$109=$EP66),0),MATCH(FD$2,$F$2:$EK$2,0))-SUM(OFFSET($E66,,MATCH(FD$2,$F$1:$EK$1,0)+3,,1)))&gt;0,INDEX($F$4:$EK$109,MATCH(1,($A$4:$A$109=$EO66)*($B$4:$B$109=$EP66),0),MATCH(FD$2,$F$2:$EK$2,0))-SUM(OFFSET($E66,,MATCH(FD$2,$F$1:$EK$1,0)+3,,1)),""),"")</f>
        <v/>
      </c>
      <c r="FE66" t="str" cm="1">
        <f t="array" aca="1" ref="FE66" ca="1">IF(ISNUMBER(DV$4),IF(ABS(INDEX($F$4:$EK$109,MATCH(1,($A$4:$A$109=$EO66)*($B$4:$B$109=$EP66),0),MATCH(FE$2,$F$2:$EK$2,0))-SUM(OFFSET($E66,,MATCH(FE$2,$F$1:$EK$1,0)+3,,1)))&gt;0,INDEX($F$4:$EK$109,MATCH(1,($A$4:$A$109=$EO66)*($B$4:$B$109=$EP66),0),MATCH(FE$2,$F$2:$EK$2,0))-SUM(OFFSET($E66,,MATCH(FE$2,$F$1:$EK$1,0)+3,,1)),""),"")</f>
        <v/>
      </c>
      <c r="FF66" t="str" cm="1">
        <f t="array" aca="1" ref="FF66" ca="1">IF(ISNUMBER(DW$4),IF(ABS(INDEX($F$4:$EK$109,MATCH(1,($A$4:$A$109=$EO66)*($B$4:$B$109=$EP66),0),MATCH(FF$2,$F$2:$EK$2,0))-SUM(OFFSET($E66,,MATCH(FF$2,$F$1:$EK$1,0)+3,,1)))&gt;0,INDEX($F$4:$EK$109,MATCH(1,($A$4:$A$109=$EO66)*($B$4:$B$109=$EP66),0),MATCH(FF$2,$F$2:$EK$2,0))-SUM(OFFSET($E66,,MATCH(FF$2,$F$1:$EK$1,0)+3,,1)),""),"")</f>
        <v/>
      </c>
      <c r="FG66" t="str" cm="1">
        <f t="array" aca="1" ref="FG66" ca="1">IF(ISNUMBER(DX$4),IF(ABS(INDEX($F$4:$EK$109,MATCH(1,($A$4:$A$109=$EO66)*($B$4:$B$109=$EP66),0),MATCH(FG$2,$F$2:$EK$2,0))-SUM(OFFSET($E66,,MATCH(FG$2,$F$1:$EK$1,0)+3,,1)))&gt;0,INDEX($F$4:$EK$109,MATCH(1,($A$4:$A$109=$EO66)*($B$4:$B$109=$EP66),0),MATCH(FG$2,$F$2:$EK$2,0))-SUM(OFFSET($E66,,MATCH(FG$2,$F$1:$EK$1,0)+3,,1)),""),"")</f>
        <v/>
      </c>
      <c r="FH66" t="str" cm="1">
        <f t="array" aca="1" ref="FH66" ca="1">IF(ISNUMBER(DY$4),IF(ABS(INDEX($F$4:$EK$109,MATCH(1,($A$4:$A$109=$EO66)*($B$4:$B$109=$EP66),0),MATCH(FH$2,$F$2:$EK$2,0))-SUM(OFFSET($E66,,MATCH(FH$2,$F$1:$EK$1,0)+3,,1)))&gt;0,INDEX($F$4:$EK$109,MATCH(1,($A$4:$A$109=$EO66)*($B$4:$B$109=$EP66),0),MATCH(FH$2,$F$2:$EK$2,0))-SUM(OFFSET($E66,,MATCH(FH$2,$F$1:$EK$1,0)+3,,1)),""),"")</f>
        <v/>
      </c>
      <c r="FI66" t="str" cm="1">
        <f t="array" aca="1" ref="FI66" ca="1">IF(ISNUMBER(DZ$4),IF(ABS(INDEX($F$4:$EK$109,MATCH(1,($A$4:$A$109=$EO66)*($B$4:$B$109=$EP66),0),MATCH(FI$2,$F$2:$EK$2,0))-SUM(OFFSET($E66,,MATCH(FI$2,$F$1:$EK$1,0)+3,,1)))&gt;0,INDEX($F$4:$EK$109,MATCH(1,($A$4:$A$109=$EO66)*($B$4:$B$109=$EP66),0),MATCH(FI$2,$F$2:$EK$2,0))-SUM(OFFSET($E66,,MATCH(FI$2,$F$1:$EK$1,0)+3,,1)),""),"")</f>
        <v/>
      </c>
      <c r="FJ66" t="str" cm="1">
        <f t="array" aca="1" ref="FJ66" ca="1">IF(ISNUMBER(EA$4),IF(ABS(INDEX($F$4:$EK$109,MATCH(1,($A$4:$A$109=$EO66)*($B$4:$B$109=$EP66),0),MATCH(FJ$2,$F$2:$EK$2,0))-SUM(OFFSET($E66,,MATCH(FJ$2,$F$1:$EK$1,0)+3,,1)))&gt;0,INDEX($F$4:$EK$109,MATCH(1,($A$4:$A$109=$EO66)*($B$4:$B$109=$EP66),0),MATCH(FJ$2,$F$2:$EK$2,0))-SUM(OFFSET($E66,,MATCH(FJ$2,$F$1:$EK$1,0)+3,,1)),""),"")</f>
        <v/>
      </c>
      <c r="FK66" t="str" cm="1">
        <f t="array" aca="1" ref="FK66" ca="1">IF(ISNUMBER(EB$4),IF(ABS(INDEX($F$4:$EK$109,MATCH(1,($A$4:$A$109=$EO66)*($B$4:$B$109=$EP66),0),MATCH(FK$2,$F$2:$EK$2,0))-SUM(OFFSET($E66,,MATCH(FK$2,$F$1:$EK$1,0)+3,,1)))&gt;0,INDEX($F$4:$EK$109,MATCH(1,($A$4:$A$109=$EO66)*($B$4:$B$109=$EP66),0),MATCH(FK$2,$F$2:$EK$2,0))-SUM(OFFSET($E66,,MATCH(FK$2,$F$1:$EK$1,0)+3,,1)),""),"")</f>
        <v/>
      </c>
      <c r="FL66" t="str" cm="1">
        <f t="array" aca="1" ref="FL66" ca="1">IF(ISNUMBER(EC$4),IF(ABS(INDEX($F$4:$EK$109,MATCH(1,($A$4:$A$109=$EO66)*($B$4:$B$109=$EP66),0),MATCH(FL$2,$F$2:$EK$2,0))-SUM(OFFSET($E66,,MATCH(FL$2,$F$1:$EK$1,0)+3,,1)))&gt;0,INDEX($F$4:$EK$109,MATCH(1,($A$4:$A$109=$EO66)*($B$4:$B$109=$EP66),0),MATCH(FL$2,$F$2:$EK$2,0))-SUM(OFFSET($E66,,MATCH(FL$2,$F$1:$EK$1,0)+3,,1)),""),"")</f>
        <v/>
      </c>
      <c r="FM66" t="str" cm="1">
        <f t="array" aca="1" ref="FM66" ca="1">IF(ISNUMBER(ED$4),IF(ABS(INDEX($F$4:$EK$109,MATCH(1,($A$4:$A$109=$EO66)*($B$4:$B$109=$EP66),0),MATCH(FM$2,$F$2:$EK$2,0))-SUM(OFFSET($E66,,MATCH(FM$2,$F$1:$EK$1,0)+3,,1)))&gt;0,INDEX($F$4:$EK$109,MATCH(1,($A$4:$A$109=$EO66)*($B$4:$B$109=$EP66),0),MATCH(FM$2,$F$2:$EK$2,0))-SUM(OFFSET($E66,,MATCH(FM$2,$F$1:$EK$1,0)+3,,1)),""),"")</f>
        <v/>
      </c>
      <c r="FN66" t="str" cm="1">
        <f t="array" aca="1" ref="FN66" ca="1">IF(ISNUMBER(EE$4),IF(ABS(INDEX($F$4:$EK$109,MATCH(1,($A$4:$A$109=$EO66)*($B$4:$B$109=$EP66),0),MATCH(FN$2,$F$2:$EK$2,0))-SUM(OFFSET($E66,,MATCH(FN$2,$F$1:$EK$1,0)+3,,1)))&gt;0,INDEX($F$4:$EK$109,MATCH(1,($A$4:$A$109=$EO66)*($B$4:$B$109=$EP66),0),MATCH(FN$2,$F$2:$EK$2,0))-SUM(OFFSET($E66,,MATCH(FN$2,$F$1:$EK$1,0)+3,,1)),""),"")</f>
        <v/>
      </c>
      <c r="FO66" t="str" cm="1">
        <f t="array" aca="1" ref="FO66" ca="1">IF(ISNUMBER(EF$4),IF(ABS(INDEX($F$4:$EK$109,MATCH(1,($A$4:$A$109=$EO66)*($B$4:$B$109=$EP66),0),MATCH(FO$2,$F$2:$EK$2,0))-SUM(OFFSET($E66,,MATCH(FO$2,$F$1:$EK$1,0)+3,,1)))&gt;0,INDEX($F$4:$EK$109,MATCH(1,($A$4:$A$109=$EO66)*($B$4:$B$109=$EP66),0),MATCH(FO$2,$F$2:$EK$2,0))-SUM(OFFSET($E66,,MATCH(FO$2,$F$1:$EK$1,0)+3,,1)),""),"")</f>
        <v/>
      </c>
      <c r="FP66" t="str" cm="1">
        <f t="array" aca="1" ref="FP66" ca="1">IF(ISNUMBER(EG$4),IF(ABS(INDEX($F$4:$EK$109,MATCH(1,($A$4:$A$109=$EO66)*($B$4:$B$109=$EP66),0),MATCH(FP$2,$F$2:$EK$2,0))-SUM(OFFSET($E66,,MATCH(FP$2,$F$1:$EK$1,0)+3,,1)))&gt;0,INDEX($F$4:$EK$109,MATCH(1,($A$4:$A$109=$EO66)*($B$4:$B$109=$EP66),0),MATCH(FP$2,$F$2:$EK$2,0))-SUM(OFFSET($E66,,MATCH(FP$2,$F$1:$EK$1,0)+3,,1)),""),"")</f>
        <v/>
      </c>
      <c r="FQ66" t="str" cm="1">
        <f t="array" aca="1" ref="FQ66" ca="1">IF(ISNUMBER(EH$4),IF(ABS(INDEX($F$4:$EK$109,MATCH(1,($A$4:$A$109=$EO66)*($B$4:$B$109=$EP66),0),MATCH(FQ$2,$F$2:$EK$2,0))-SUM(OFFSET($E66,,MATCH(FQ$2,$F$1:$EK$1,0)+3,,1)))&gt;0,INDEX($F$4:$EK$109,MATCH(1,($A$4:$A$109=$EO66)*($B$4:$B$109=$EP66),0),MATCH(FQ$2,$F$2:$EK$2,0))-SUM(OFFSET($E66,,MATCH(FQ$2,$F$1:$EK$1,0)+3,,1)),""),"")</f>
        <v/>
      </c>
      <c r="FR66" t="str" cm="1">
        <f t="array" aca="1" ref="FR66" ca="1">IF(ISNUMBER(EI$4),IF(ABS(INDEX($F$4:$EK$109,MATCH(1,($A$4:$A$109=$EO66)*($B$4:$B$109=$EP66),0),MATCH(FR$2,$F$2:$EK$2,0))-SUM(OFFSET($E66,,MATCH(FR$2,$F$1:$EK$1,0)+3,,1)))&gt;0,INDEX($F$4:$EK$109,MATCH(1,($A$4:$A$109=$EO66)*($B$4:$B$109=$EP66),0),MATCH(FR$2,$F$2:$EK$2,0))-SUM(OFFSET($E66,,MATCH(FR$2,$F$1:$EK$1,0)+3,,1)),""),"")</f>
        <v/>
      </c>
      <c r="FS66" t="str" cm="1">
        <f t="array" aca="1" ref="FS66" ca="1">IF(ISNUMBER(EJ$4),IF(ABS(INDEX($F$4:$EK$109,MATCH(1,($A$4:$A$109=$EO66)*($B$4:$B$109=$EP66),0),MATCH(FS$2,$F$2:$EK$2,0))-SUM(OFFSET($E66,,MATCH(FS$2,$F$1:$EK$1,0)+3,,1)))&gt;0,INDEX($F$4:$EK$109,MATCH(1,($A$4:$A$109=$EO66)*($B$4:$B$109=$EP66),0),MATCH(FS$2,$F$2:$EK$2,0))-SUM(OFFSET($E66,,MATCH(FS$2,$F$1:$EK$1,0)+3,,1)),""),"")</f>
        <v/>
      </c>
      <c r="FT66" t="str" cm="1">
        <f t="array" aca="1" ref="FT66" ca="1">IF(ISNUMBER(EK$4),IF(ABS(INDEX($F$4:$EK$109,MATCH(1,($A$4:$A$109=$EO66)*($B$4:$B$109=$EP66),0),MATCH(FT$2,$F$2:$EK$2,0))-SUM(OFFSET($E66,,MATCH(FT$2,$F$1:$EK$1,0)+3,,1)))&gt;0,INDEX($F$4:$EK$109,MATCH(1,($A$4:$A$109=$EO66)*($B$4:$B$109=$EP66),0),MATCH(FT$2,$F$2:$EK$2,0))-SUM(OFFSET($E66,,MATCH(FT$2,$F$1:$EK$1,0)+3,,1)),""),"")</f>
        <v/>
      </c>
    </row>
    <row r="67" spans="1:176" x14ac:dyDescent="0.25">
      <c r="A67" t="s">
        <v>157</v>
      </c>
      <c r="B67" t="s">
        <v>190</v>
      </c>
      <c r="EO67" t="str">
        <f t="shared" si="8"/>
        <v>bs</v>
      </c>
      <c r="EP67" t="str">
        <f t="shared" si="7"/>
        <v>retainedEarnings</v>
      </c>
      <c r="ET67" t="str" cm="1">
        <f t="array" aca="1" ref="ET67" ca="1">IF(ISNUMBER(DK$4),IF(ABS(INDEX($F$4:$EK$109,MATCH(1,($A$4:$A$109=$EO67)*($B$4:$B$109=$EP67),0),MATCH(ET$2,$F$2:$EK$2,0))-SUM(OFFSET($E67,,MATCH(ET$2,$F$1:$EK$1,0)+3,,1)))&gt;0,INDEX($F$4:$EK$109,MATCH(1,($A$4:$A$109=$EO67)*($B$4:$B$109=$EP67),0),MATCH(ET$2,$F$2:$EK$2,0))-SUM(OFFSET($E67,,MATCH(ET$2,$F$1:$EK$1,0)+3,,1)),""),"")</f>
        <v/>
      </c>
      <c r="EU67" t="str" cm="1">
        <f t="array" aca="1" ref="EU67" ca="1">IF(ISNUMBER(DL$4),IF(ABS(INDEX($F$4:$EK$109,MATCH(1,($A$4:$A$109=$EO67)*($B$4:$B$109=$EP67),0),MATCH(EU$2,$F$2:$EK$2,0))-SUM(OFFSET($E67,,MATCH(EU$2,$F$1:$EK$1,0)+3,,1)))&gt;0,INDEX($F$4:$EK$109,MATCH(1,($A$4:$A$109=$EO67)*($B$4:$B$109=$EP67),0),MATCH(EU$2,$F$2:$EK$2,0))-SUM(OFFSET($E67,,MATCH(EU$2,$F$1:$EK$1,0)+3,,1)),""),"")</f>
        <v/>
      </c>
      <c r="EV67" t="str" cm="1">
        <f t="array" aca="1" ref="EV67" ca="1">IF(ISNUMBER(DM$4),IF(ABS(INDEX($F$4:$EK$109,MATCH(1,($A$4:$A$109=$EO67)*($B$4:$B$109=$EP67),0),MATCH(EV$2,$F$2:$EK$2,0))-SUM(OFFSET($E67,,MATCH(EV$2,$F$1:$EK$1,0)+3,,1)))&gt;0,INDEX($F$4:$EK$109,MATCH(1,($A$4:$A$109=$EO67)*($B$4:$B$109=$EP67),0),MATCH(EV$2,$F$2:$EK$2,0))-SUM(OFFSET($E67,,MATCH(EV$2,$F$1:$EK$1,0)+3,,1)),""),"")</f>
        <v/>
      </c>
      <c r="EW67" t="str" cm="1">
        <f t="array" aca="1" ref="EW67" ca="1">IF(ISNUMBER(DN$4),IF(ABS(INDEX($F$4:$EK$109,MATCH(1,($A$4:$A$109=$EO67)*($B$4:$B$109=$EP67),0),MATCH(EW$2,$F$2:$EK$2,0))-SUM(OFFSET($E67,,MATCH(EW$2,$F$1:$EK$1,0)+3,,1)))&gt;0,INDEX($F$4:$EK$109,MATCH(1,($A$4:$A$109=$EO67)*($B$4:$B$109=$EP67),0),MATCH(EW$2,$F$2:$EK$2,0))-SUM(OFFSET($E67,,MATCH(EW$2,$F$1:$EK$1,0)+3,,1)),""),"")</f>
        <v/>
      </c>
      <c r="EX67" t="str" cm="1">
        <f t="array" aca="1" ref="EX67" ca="1">IF(ISNUMBER(DO$4),IF(ABS(INDEX($F$4:$EK$109,MATCH(1,($A$4:$A$109=$EO67)*($B$4:$B$109=$EP67),0),MATCH(EX$2,$F$2:$EK$2,0))-SUM(OFFSET($E67,,MATCH(EX$2,$F$1:$EK$1,0)+3,,1)))&gt;0,INDEX($F$4:$EK$109,MATCH(1,($A$4:$A$109=$EO67)*($B$4:$B$109=$EP67),0),MATCH(EX$2,$F$2:$EK$2,0))-SUM(OFFSET($E67,,MATCH(EX$2,$F$1:$EK$1,0)+3,,1)),""),"")</f>
        <v/>
      </c>
      <c r="EY67" t="str" cm="1">
        <f t="array" aca="1" ref="EY67" ca="1">IF(ISNUMBER(DP$4),IF(ABS(INDEX($F$4:$EK$109,MATCH(1,($A$4:$A$109=$EO67)*($B$4:$B$109=$EP67),0),MATCH(EY$2,$F$2:$EK$2,0))-SUM(OFFSET($E67,,MATCH(EY$2,$F$1:$EK$1,0)+3,,1)))&gt;0,INDEX($F$4:$EK$109,MATCH(1,($A$4:$A$109=$EO67)*($B$4:$B$109=$EP67),0),MATCH(EY$2,$F$2:$EK$2,0))-SUM(OFFSET($E67,,MATCH(EY$2,$F$1:$EK$1,0)+3,,1)),""),"")</f>
        <v/>
      </c>
      <c r="EZ67" t="str" cm="1">
        <f t="array" aca="1" ref="EZ67" ca="1">IF(ISNUMBER(DQ$4),IF(ABS(INDEX($F$4:$EK$109,MATCH(1,($A$4:$A$109=$EO67)*($B$4:$B$109=$EP67),0),MATCH(EZ$2,$F$2:$EK$2,0))-SUM(OFFSET($E67,,MATCH(EZ$2,$F$1:$EK$1,0)+3,,1)))&gt;0,INDEX($F$4:$EK$109,MATCH(1,($A$4:$A$109=$EO67)*($B$4:$B$109=$EP67),0),MATCH(EZ$2,$F$2:$EK$2,0))-SUM(OFFSET($E67,,MATCH(EZ$2,$F$1:$EK$1,0)+3,,1)),""),"")</f>
        <v/>
      </c>
      <c r="FA67" t="str" cm="1">
        <f t="array" aca="1" ref="FA67" ca="1">IF(ISNUMBER(DR$4),IF(ABS(INDEX($F$4:$EK$109,MATCH(1,($A$4:$A$109=$EO67)*($B$4:$B$109=$EP67),0),MATCH(FA$2,$F$2:$EK$2,0))-SUM(OFFSET($E67,,MATCH(FA$2,$F$1:$EK$1,0)+3,,1)))&gt;0,INDEX($F$4:$EK$109,MATCH(1,($A$4:$A$109=$EO67)*($B$4:$B$109=$EP67),0),MATCH(FA$2,$F$2:$EK$2,0))-SUM(OFFSET($E67,,MATCH(FA$2,$F$1:$EK$1,0)+3,,1)),""),"")</f>
        <v/>
      </c>
      <c r="FB67" t="str" cm="1">
        <f t="array" aca="1" ref="FB67" ca="1">IF(ISNUMBER(DS$4),IF(ABS(INDEX($F$4:$EK$109,MATCH(1,($A$4:$A$109=$EO67)*($B$4:$B$109=$EP67),0),MATCH(FB$2,$F$2:$EK$2,0))-SUM(OFFSET($E67,,MATCH(FB$2,$F$1:$EK$1,0)+3,,1)))&gt;0,INDEX($F$4:$EK$109,MATCH(1,($A$4:$A$109=$EO67)*($B$4:$B$109=$EP67),0),MATCH(FB$2,$F$2:$EK$2,0))-SUM(OFFSET($E67,,MATCH(FB$2,$F$1:$EK$1,0)+3,,1)),""),"")</f>
        <v/>
      </c>
      <c r="FC67" t="str" cm="1">
        <f t="array" aca="1" ref="FC67" ca="1">IF(ISNUMBER(DT$4),IF(ABS(INDEX($F$4:$EK$109,MATCH(1,($A$4:$A$109=$EO67)*($B$4:$B$109=$EP67),0),MATCH(FC$2,$F$2:$EK$2,0))-SUM(OFFSET($E67,,MATCH(FC$2,$F$1:$EK$1,0)+3,,1)))&gt;0,INDEX($F$4:$EK$109,MATCH(1,($A$4:$A$109=$EO67)*($B$4:$B$109=$EP67),0),MATCH(FC$2,$F$2:$EK$2,0))-SUM(OFFSET($E67,,MATCH(FC$2,$F$1:$EK$1,0)+3,,1)),""),"")</f>
        <v/>
      </c>
      <c r="FD67" t="str" cm="1">
        <f t="array" aca="1" ref="FD67" ca="1">IF(ISNUMBER(DU$4),IF(ABS(INDEX($F$4:$EK$109,MATCH(1,($A$4:$A$109=$EO67)*($B$4:$B$109=$EP67),0),MATCH(FD$2,$F$2:$EK$2,0))-SUM(OFFSET($E67,,MATCH(FD$2,$F$1:$EK$1,0)+3,,1)))&gt;0,INDEX($F$4:$EK$109,MATCH(1,($A$4:$A$109=$EO67)*($B$4:$B$109=$EP67),0),MATCH(FD$2,$F$2:$EK$2,0))-SUM(OFFSET($E67,,MATCH(FD$2,$F$1:$EK$1,0)+3,,1)),""),"")</f>
        <v/>
      </c>
      <c r="FE67" t="str" cm="1">
        <f t="array" aca="1" ref="FE67" ca="1">IF(ISNUMBER(DV$4),IF(ABS(INDEX($F$4:$EK$109,MATCH(1,($A$4:$A$109=$EO67)*($B$4:$B$109=$EP67),0),MATCH(FE$2,$F$2:$EK$2,0))-SUM(OFFSET($E67,,MATCH(FE$2,$F$1:$EK$1,0)+3,,1)))&gt;0,INDEX($F$4:$EK$109,MATCH(1,($A$4:$A$109=$EO67)*($B$4:$B$109=$EP67),0),MATCH(FE$2,$F$2:$EK$2,0))-SUM(OFFSET($E67,,MATCH(FE$2,$F$1:$EK$1,0)+3,,1)),""),"")</f>
        <v/>
      </c>
      <c r="FF67" t="str" cm="1">
        <f t="array" aca="1" ref="FF67" ca="1">IF(ISNUMBER(DW$4),IF(ABS(INDEX($F$4:$EK$109,MATCH(1,($A$4:$A$109=$EO67)*($B$4:$B$109=$EP67),0),MATCH(FF$2,$F$2:$EK$2,0))-SUM(OFFSET($E67,,MATCH(FF$2,$F$1:$EK$1,0)+3,,1)))&gt;0,INDEX($F$4:$EK$109,MATCH(1,($A$4:$A$109=$EO67)*($B$4:$B$109=$EP67),0),MATCH(FF$2,$F$2:$EK$2,0))-SUM(OFFSET($E67,,MATCH(FF$2,$F$1:$EK$1,0)+3,,1)),""),"")</f>
        <v/>
      </c>
      <c r="FG67" t="str" cm="1">
        <f t="array" aca="1" ref="FG67" ca="1">IF(ISNUMBER(DX$4),IF(ABS(INDEX($F$4:$EK$109,MATCH(1,($A$4:$A$109=$EO67)*($B$4:$B$109=$EP67),0),MATCH(FG$2,$F$2:$EK$2,0))-SUM(OFFSET($E67,,MATCH(FG$2,$F$1:$EK$1,0)+3,,1)))&gt;0,INDEX($F$4:$EK$109,MATCH(1,($A$4:$A$109=$EO67)*($B$4:$B$109=$EP67),0),MATCH(FG$2,$F$2:$EK$2,0))-SUM(OFFSET($E67,,MATCH(FG$2,$F$1:$EK$1,0)+3,,1)),""),"")</f>
        <v/>
      </c>
      <c r="FH67" t="str" cm="1">
        <f t="array" aca="1" ref="FH67" ca="1">IF(ISNUMBER(DY$4),IF(ABS(INDEX($F$4:$EK$109,MATCH(1,($A$4:$A$109=$EO67)*($B$4:$B$109=$EP67),0),MATCH(FH$2,$F$2:$EK$2,0))-SUM(OFFSET($E67,,MATCH(FH$2,$F$1:$EK$1,0)+3,,1)))&gt;0,INDEX($F$4:$EK$109,MATCH(1,($A$4:$A$109=$EO67)*($B$4:$B$109=$EP67),0),MATCH(FH$2,$F$2:$EK$2,0))-SUM(OFFSET($E67,,MATCH(FH$2,$F$1:$EK$1,0)+3,,1)),""),"")</f>
        <v/>
      </c>
      <c r="FI67" t="str" cm="1">
        <f t="array" aca="1" ref="FI67" ca="1">IF(ISNUMBER(DZ$4),IF(ABS(INDEX($F$4:$EK$109,MATCH(1,($A$4:$A$109=$EO67)*($B$4:$B$109=$EP67),0),MATCH(FI$2,$F$2:$EK$2,0))-SUM(OFFSET($E67,,MATCH(FI$2,$F$1:$EK$1,0)+3,,1)))&gt;0,INDEX($F$4:$EK$109,MATCH(1,($A$4:$A$109=$EO67)*($B$4:$B$109=$EP67),0),MATCH(FI$2,$F$2:$EK$2,0))-SUM(OFFSET($E67,,MATCH(FI$2,$F$1:$EK$1,0)+3,,1)),""),"")</f>
        <v/>
      </c>
      <c r="FJ67" t="str" cm="1">
        <f t="array" aca="1" ref="FJ67" ca="1">IF(ISNUMBER(EA$4),IF(ABS(INDEX($F$4:$EK$109,MATCH(1,($A$4:$A$109=$EO67)*($B$4:$B$109=$EP67),0),MATCH(FJ$2,$F$2:$EK$2,0))-SUM(OFFSET($E67,,MATCH(FJ$2,$F$1:$EK$1,0)+3,,1)))&gt;0,INDEX($F$4:$EK$109,MATCH(1,($A$4:$A$109=$EO67)*($B$4:$B$109=$EP67),0),MATCH(FJ$2,$F$2:$EK$2,0))-SUM(OFFSET($E67,,MATCH(FJ$2,$F$1:$EK$1,0)+3,,1)),""),"")</f>
        <v/>
      </c>
      <c r="FK67" t="str" cm="1">
        <f t="array" aca="1" ref="FK67" ca="1">IF(ISNUMBER(EB$4),IF(ABS(INDEX($F$4:$EK$109,MATCH(1,($A$4:$A$109=$EO67)*($B$4:$B$109=$EP67),0),MATCH(FK$2,$F$2:$EK$2,0))-SUM(OFFSET($E67,,MATCH(FK$2,$F$1:$EK$1,0)+3,,1)))&gt;0,INDEX($F$4:$EK$109,MATCH(1,($A$4:$A$109=$EO67)*($B$4:$B$109=$EP67),0),MATCH(FK$2,$F$2:$EK$2,0))-SUM(OFFSET($E67,,MATCH(FK$2,$F$1:$EK$1,0)+3,,1)),""),"")</f>
        <v/>
      </c>
      <c r="FL67" t="str" cm="1">
        <f t="array" aca="1" ref="FL67" ca="1">IF(ISNUMBER(EC$4),IF(ABS(INDEX($F$4:$EK$109,MATCH(1,($A$4:$A$109=$EO67)*($B$4:$B$109=$EP67),0),MATCH(FL$2,$F$2:$EK$2,0))-SUM(OFFSET($E67,,MATCH(FL$2,$F$1:$EK$1,0)+3,,1)))&gt;0,INDEX($F$4:$EK$109,MATCH(1,($A$4:$A$109=$EO67)*($B$4:$B$109=$EP67),0),MATCH(FL$2,$F$2:$EK$2,0))-SUM(OFFSET($E67,,MATCH(FL$2,$F$1:$EK$1,0)+3,,1)),""),"")</f>
        <v/>
      </c>
      <c r="FM67" t="str" cm="1">
        <f t="array" aca="1" ref="FM67" ca="1">IF(ISNUMBER(ED$4),IF(ABS(INDEX($F$4:$EK$109,MATCH(1,($A$4:$A$109=$EO67)*($B$4:$B$109=$EP67),0),MATCH(FM$2,$F$2:$EK$2,0))-SUM(OFFSET($E67,,MATCH(FM$2,$F$1:$EK$1,0)+3,,1)))&gt;0,INDEX($F$4:$EK$109,MATCH(1,($A$4:$A$109=$EO67)*($B$4:$B$109=$EP67),0),MATCH(FM$2,$F$2:$EK$2,0))-SUM(OFFSET($E67,,MATCH(FM$2,$F$1:$EK$1,0)+3,,1)),""),"")</f>
        <v/>
      </c>
      <c r="FN67" t="str" cm="1">
        <f t="array" aca="1" ref="FN67" ca="1">IF(ISNUMBER(EE$4),IF(ABS(INDEX($F$4:$EK$109,MATCH(1,($A$4:$A$109=$EO67)*($B$4:$B$109=$EP67),0),MATCH(FN$2,$F$2:$EK$2,0))-SUM(OFFSET($E67,,MATCH(FN$2,$F$1:$EK$1,0)+3,,1)))&gt;0,INDEX($F$4:$EK$109,MATCH(1,($A$4:$A$109=$EO67)*($B$4:$B$109=$EP67),0),MATCH(FN$2,$F$2:$EK$2,0))-SUM(OFFSET($E67,,MATCH(FN$2,$F$1:$EK$1,0)+3,,1)),""),"")</f>
        <v/>
      </c>
      <c r="FO67" t="str" cm="1">
        <f t="array" aca="1" ref="FO67" ca="1">IF(ISNUMBER(EF$4),IF(ABS(INDEX($F$4:$EK$109,MATCH(1,($A$4:$A$109=$EO67)*($B$4:$B$109=$EP67),0),MATCH(FO$2,$F$2:$EK$2,0))-SUM(OFFSET($E67,,MATCH(FO$2,$F$1:$EK$1,0)+3,,1)))&gt;0,INDEX($F$4:$EK$109,MATCH(1,($A$4:$A$109=$EO67)*($B$4:$B$109=$EP67),0),MATCH(FO$2,$F$2:$EK$2,0))-SUM(OFFSET($E67,,MATCH(FO$2,$F$1:$EK$1,0)+3,,1)),""),"")</f>
        <v/>
      </c>
      <c r="FP67" t="str" cm="1">
        <f t="array" aca="1" ref="FP67" ca="1">IF(ISNUMBER(EG$4),IF(ABS(INDEX($F$4:$EK$109,MATCH(1,($A$4:$A$109=$EO67)*($B$4:$B$109=$EP67),0),MATCH(FP$2,$F$2:$EK$2,0))-SUM(OFFSET($E67,,MATCH(FP$2,$F$1:$EK$1,0)+3,,1)))&gt;0,INDEX($F$4:$EK$109,MATCH(1,($A$4:$A$109=$EO67)*($B$4:$B$109=$EP67),0),MATCH(FP$2,$F$2:$EK$2,0))-SUM(OFFSET($E67,,MATCH(FP$2,$F$1:$EK$1,0)+3,,1)),""),"")</f>
        <v/>
      </c>
      <c r="FQ67" t="str" cm="1">
        <f t="array" aca="1" ref="FQ67" ca="1">IF(ISNUMBER(EH$4),IF(ABS(INDEX($F$4:$EK$109,MATCH(1,($A$4:$A$109=$EO67)*($B$4:$B$109=$EP67),0),MATCH(FQ$2,$F$2:$EK$2,0))-SUM(OFFSET($E67,,MATCH(FQ$2,$F$1:$EK$1,0)+3,,1)))&gt;0,INDEX($F$4:$EK$109,MATCH(1,($A$4:$A$109=$EO67)*($B$4:$B$109=$EP67),0),MATCH(FQ$2,$F$2:$EK$2,0))-SUM(OFFSET($E67,,MATCH(FQ$2,$F$1:$EK$1,0)+3,,1)),""),"")</f>
        <v/>
      </c>
      <c r="FR67" t="str" cm="1">
        <f t="array" aca="1" ref="FR67" ca="1">IF(ISNUMBER(EI$4),IF(ABS(INDEX($F$4:$EK$109,MATCH(1,($A$4:$A$109=$EO67)*($B$4:$B$109=$EP67),0),MATCH(FR$2,$F$2:$EK$2,0))-SUM(OFFSET($E67,,MATCH(FR$2,$F$1:$EK$1,0)+3,,1)))&gt;0,INDEX($F$4:$EK$109,MATCH(1,($A$4:$A$109=$EO67)*($B$4:$B$109=$EP67),0),MATCH(FR$2,$F$2:$EK$2,0))-SUM(OFFSET($E67,,MATCH(FR$2,$F$1:$EK$1,0)+3,,1)),""),"")</f>
        <v/>
      </c>
      <c r="FS67" t="str" cm="1">
        <f t="array" aca="1" ref="FS67" ca="1">IF(ISNUMBER(EJ$4),IF(ABS(INDEX($F$4:$EK$109,MATCH(1,($A$4:$A$109=$EO67)*($B$4:$B$109=$EP67),0),MATCH(FS$2,$F$2:$EK$2,0))-SUM(OFFSET($E67,,MATCH(FS$2,$F$1:$EK$1,0)+3,,1)))&gt;0,INDEX($F$4:$EK$109,MATCH(1,($A$4:$A$109=$EO67)*($B$4:$B$109=$EP67),0),MATCH(FS$2,$F$2:$EK$2,0))-SUM(OFFSET($E67,,MATCH(FS$2,$F$1:$EK$1,0)+3,,1)),""),"")</f>
        <v/>
      </c>
      <c r="FT67" t="str" cm="1">
        <f t="array" aca="1" ref="FT67" ca="1">IF(ISNUMBER(EK$4),IF(ABS(INDEX($F$4:$EK$109,MATCH(1,($A$4:$A$109=$EO67)*($B$4:$B$109=$EP67),0),MATCH(FT$2,$F$2:$EK$2,0))-SUM(OFFSET($E67,,MATCH(FT$2,$F$1:$EK$1,0)+3,,1)))&gt;0,INDEX($F$4:$EK$109,MATCH(1,($A$4:$A$109=$EO67)*($B$4:$B$109=$EP67),0),MATCH(FT$2,$F$2:$EK$2,0))-SUM(OFFSET($E67,,MATCH(FT$2,$F$1:$EK$1,0)+3,,1)),""),"")</f>
        <v/>
      </c>
    </row>
    <row r="68" spans="1:176" x14ac:dyDescent="0.25">
      <c r="A68" t="s">
        <v>157</v>
      </c>
      <c r="B68" t="s">
        <v>191</v>
      </c>
      <c r="EO68" t="str">
        <f t="shared" si="8"/>
        <v>bs</v>
      </c>
      <c r="EP68" t="str">
        <f t="shared" si="8"/>
        <v>accumulatedOtherComprehensiveIncomeLoss</v>
      </c>
      <c r="ET68" t="str" cm="1">
        <f t="array" aca="1" ref="ET68" ca="1">IF(ISNUMBER(DK$4),IF(ABS(INDEX($F$4:$EK$109,MATCH(1,($A$4:$A$109=$EO68)*($B$4:$B$109=$EP68),0),MATCH(ET$2,$F$2:$EK$2,0))-SUM(OFFSET($E68,,MATCH(ET$2,$F$1:$EK$1,0)+3,,1)))&gt;0,INDEX($F$4:$EK$109,MATCH(1,($A$4:$A$109=$EO68)*($B$4:$B$109=$EP68),0),MATCH(ET$2,$F$2:$EK$2,0))-SUM(OFFSET($E68,,MATCH(ET$2,$F$1:$EK$1,0)+3,,1)),""),"")</f>
        <v/>
      </c>
      <c r="EU68" t="str" cm="1">
        <f t="array" aca="1" ref="EU68" ca="1">IF(ISNUMBER(DL$4),IF(ABS(INDEX($F$4:$EK$109,MATCH(1,($A$4:$A$109=$EO68)*($B$4:$B$109=$EP68),0),MATCH(EU$2,$F$2:$EK$2,0))-SUM(OFFSET($E68,,MATCH(EU$2,$F$1:$EK$1,0)+3,,1)))&gt;0,INDEX($F$4:$EK$109,MATCH(1,($A$4:$A$109=$EO68)*($B$4:$B$109=$EP68),0),MATCH(EU$2,$F$2:$EK$2,0))-SUM(OFFSET($E68,,MATCH(EU$2,$F$1:$EK$1,0)+3,,1)),""),"")</f>
        <v/>
      </c>
      <c r="EV68" t="str" cm="1">
        <f t="array" aca="1" ref="EV68" ca="1">IF(ISNUMBER(DM$4),IF(ABS(INDEX($F$4:$EK$109,MATCH(1,($A$4:$A$109=$EO68)*($B$4:$B$109=$EP68),0),MATCH(EV$2,$F$2:$EK$2,0))-SUM(OFFSET($E68,,MATCH(EV$2,$F$1:$EK$1,0)+3,,1)))&gt;0,INDEX($F$4:$EK$109,MATCH(1,($A$4:$A$109=$EO68)*($B$4:$B$109=$EP68),0),MATCH(EV$2,$F$2:$EK$2,0))-SUM(OFFSET($E68,,MATCH(EV$2,$F$1:$EK$1,0)+3,,1)),""),"")</f>
        <v/>
      </c>
      <c r="EW68" t="str" cm="1">
        <f t="array" aca="1" ref="EW68" ca="1">IF(ISNUMBER(DN$4),IF(ABS(INDEX($F$4:$EK$109,MATCH(1,($A$4:$A$109=$EO68)*($B$4:$B$109=$EP68),0),MATCH(EW$2,$F$2:$EK$2,0))-SUM(OFFSET($E68,,MATCH(EW$2,$F$1:$EK$1,0)+3,,1)))&gt;0,INDEX($F$4:$EK$109,MATCH(1,($A$4:$A$109=$EO68)*($B$4:$B$109=$EP68),0),MATCH(EW$2,$F$2:$EK$2,0))-SUM(OFFSET($E68,,MATCH(EW$2,$F$1:$EK$1,0)+3,,1)),""),"")</f>
        <v/>
      </c>
      <c r="EX68" t="str" cm="1">
        <f t="array" aca="1" ref="EX68" ca="1">IF(ISNUMBER(DO$4),IF(ABS(INDEX($F$4:$EK$109,MATCH(1,($A$4:$A$109=$EO68)*($B$4:$B$109=$EP68),0),MATCH(EX$2,$F$2:$EK$2,0))-SUM(OFFSET($E68,,MATCH(EX$2,$F$1:$EK$1,0)+3,,1)))&gt;0,INDEX($F$4:$EK$109,MATCH(1,($A$4:$A$109=$EO68)*($B$4:$B$109=$EP68),0),MATCH(EX$2,$F$2:$EK$2,0))-SUM(OFFSET($E68,,MATCH(EX$2,$F$1:$EK$1,0)+3,,1)),""),"")</f>
        <v/>
      </c>
      <c r="EY68" t="str" cm="1">
        <f t="array" aca="1" ref="EY68" ca="1">IF(ISNUMBER(DP$4),IF(ABS(INDEX($F$4:$EK$109,MATCH(1,($A$4:$A$109=$EO68)*($B$4:$B$109=$EP68),0),MATCH(EY$2,$F$2:$EK$2,0))-SUM(OFFSET($E68,,MATCH(EY$2,$F$1:$EK$1,0)+3,,1)))&gt;0,INDEX($F$4:$EK$109,MATCH(1,($A$4:$A$109=$EO68)*($B$4:$B$109=$EP68),0),MATCH(EY$2,$F$2:$EK$2,0))-SUM(OFFSET($E68,,MATCH(EY$2,$F$1:$EK$1,0)+3,,1)),""),"")</f>
        <v/>
      </c>
      <c r="EZ68" t="str" cm="1">
        <f t="array" aca="1" ref="EZ68" ca="1">IF(ISNUMBER(DQ$4),IF(ABS(INDEX($F$4:$EK$109,MATCH(1,($A$4:$A$109=$EO68)*($B$4:$B$109=$EP68),0),MATCH(EZ$2,$F$2:$EK$2,0))-SUM(OFFSET($E68,,MATCH(EZ$2,$F$1:$EK$1,0)+3,,1)))&gt;0,INDEX($F$4:$EK$109,MATCH(1,($A$4:$A$109=$EO68)*($B$4:$B$109=$EP68),0),MATCH(EZ$2,$F$2:$EK$2,0))-SUM(OFFSET($E68,,MATCH(EZ$2,$F$1:$EK$1,0)+3,,1)),""),"")</f>
        <v/>
      </c>
      <c r="FA68" t="str" cm="1">
        <f t="array" aca="1" ref="FA68" ca="1">IF(ISNUMBER(DR$4),IF(ABS(INDEX($F$4:$EK$109,MATCH(1,($A$4:$A$109=$EO68)*($B$4:$B$109=$EP68),0),MATCH(FA$2,$F$2:$EK$2,0))-SUM(OFFSET($E68,,MATCH(FA$2,$F$1:$EK$1,0)+3,,1)))&gt;0,INDEX($F$4:$EK$109,MATCH(1,($A$4:$A$109=$EO68)*($B$4:$B$109=$EP68),0),MATCH(FA$2,$F$2:$EK$2,0))-SUM(OFFSET($E68,,MATCH(FA$2,$F$1:$EK$1,0)+3,,1)),""),"")</f>
        <v/>
      </c>
      <c r="FB68" t="str" cm="1">
        <f t="array" aca="1" ref="FB68" ca="1">IF(ISNUMBER(DS$4),IF(ABS(INDEX($F$4:$EK$109,MATCH(1,($A$4:$A$109=$EO68)*($B$4:$B$109=$EP68),0),MATCH(FB$2,$F$2:$EK$2,0))-SUM(OFFSET($E68,,MATCH(FB$2,$F$1:$EK$1,0)+3,,1)))&gt;0,INDEX($F$4:$EK$109,MATCH(1,($A$4:$A$109=$EO68)*($B$4:$B$109=$EP68),0),MATCH(FB$2,$F$2:$EK$2,0))-SUM(OFFSET($E68,,MATCH(FB$2,$F$1:$EK$1,0)+3,,1)),""),"")</f>
        <v/>
      </c>
      <c r="FC68" t="str" cm="1">
        <f t="array" aca="1" ref="FC68" ca="1">IF(ISNUMBER(DT$4),IF(ABS(INDEX($F$4:$EK$109,MATCH(1,($A$4:$A$109=$EO68)*($B$4:$B$109=$EP68),0),MATCH(FC$2,$F$2:$EK$2,0))-SUM(OFFSET($E68,,MATCH(FC$2,$F$1:$EK$1,0)+3,,1)))&gt;0,INDEX($F$4:$EK$109,MATCH(1,($A$4:$A$109=$EO68)*($B$4:$B$109=$EP68),0),MATCH(FC$2,$F$2:$EK$2,0))-SUM(OFFSET($E68,,MATCH(FC$2,$F$1:$EK$1,0)+3,,1)),""),"")</f>
        <v/>
      </c>
      <c r="FD68" t="str" cm="1">
        <f t="array" aca="1" ref="FD68" ca="1">IF(ISNUMBER(DU$4),IF(ABS(INDEX($F$4:$EK$109,MATCH(1,($A$4:$A$109=$EO68)*($B$4:$B$109=$EP68),0),MATCH(FD$2,$F$2:$EK$2,0))-SUM(OFFSET($E68,,MATCH(FD$2,$F$1:$EK$1,0)+3,,1)))&gt;0,INDEX($F$4:$EK$109,MATCH(1,($A$4:$A$109=$EO68)*($B$4:$B$109=$EP68),0),MATCH(FD$2,$F$2:$EK$2,0))-SUM(OFFSET($E68,,MATCH(FD$2,$F$1:$EK$1,0)+3,,1)),""),"")</f>
        <v/>
      </c>
      <c r="FE68" t="str" cm="1">
        <f t="array" aca="1" ref="FE68" ca="1">IF(ISNUMBER(DV$4),IF(ABS(INDEX($F$4:$EK$109,MATCH(1,($A$4:$A$109=$EO68)*($B$4:$B$109=$EP68),0),MATCH(FE$2,$F$2:$EK$2,0))-SUM(OFFSET($E68,,MATCH(FE$2,$F$1:$EK$1,0)+3,,1)))&gt;0,INDEX($F$4:$EK$109,MATCH(1,($A$4:$A$109=$EO68)*($B$4:$B$109=$EP68),0),MATCH(FE$2,$F$2:$EK$2,0))-SUM(OFFSET($E68,,MATCH(FE$2,$F$1:$EK$1,0)+3,,1)),""),"")</f>
        <v/>
      </c>
      <c r="FF68" t="str" cm="1">
        <f t="array" aca="1" ref="FF68" ca="1">IF(ISNUMBER(DW$4),IF(ABS(INDEX($F$4:$EK$109,MATCH(1,($A$4:$A$109=$EO68)*($B$4:$B$109=$EP68),0),MATCH(FF$2,$F$2:$EK$2,0))-SUM(OFFSET($E68,,MATCH(FF$2,$F$1:$EK$1,0)+3,,1)))&gt;0,INDEX($F$4:$EK$109,MATCH(1,($A$4:$A$109=$EO68)*($B$4:$B$109=$EP68),0),MATCH(FF$2,$F$2:$EK$2,0))-SUM(OFFSET($E68,,MATCH(FF$2,$F$1:$EK$1,0)+3,,1)),""),"")</f>
        <v/>
      </c>
      <c r="FG68" t="str" cm="1">
        <f t="array" aca="1" ref="FG68" ca="1">IF(ISNUMBER(DX$4),IF(ABS(INDEX($F$4:$EK$109,MATCH(1,($A$4:$A$109=$EO68)*($B$4:$B$109=$EP68),0),MATCH(FG$2,$F$2:$EK$2,0))-SUM(OFFSET($E68,,MATCH(FG$2,$F$1:$EK$1,0)+3,,1)))&gt;0,INDEX($F$4:$EK$109,MATCH(1,($A$4:$A$109=$EO68)*($B$4:$B$109=$EP68),0),MATCH(FG$2,$F$2:$EK$2,0))-SUM(OFFSET($E68,,MATCH(FG$2,$F$1:$EK$1,0)+3,,1)),""),"")</f>
        <v/>
      </c>
      <c r="FH68" t="str" cm="1">
        <f t="array" aca="1" ref="FH68" ca="1">IF(ISNUMBER(DY$4),IF(ABS(INDEX($F$4:$EK$109,MATCH(1,($A$4:$A$109=$EO68)*($B$4:$B$109=$EP68),0),MATCH(FH$2,$F$2:$EK$2,0))-SUM(OFFSET($E68,,MATCH(FH$2,$F$1:$EK$1,0)+3,,1)))&gt;0,INDEX($F$4:$EK$109,MATCH(1,($A$4:$A$109=$EO68)*($B$4:$B$109=$EP68),0),MATCH(FH$2,$F$2:$EK$2,0))-SUM(OFFSET($E68,,MATCH(FH$2,$F$1:$EK$1,0)+3,,1)),""),"")</f>
        <v/>
      </c>
      <c r="FI68" t="str" cm="1">
        <f t="array" aca="1" ref="FI68" ca="1">IF(ISNUMBER(DZ$4),IF(ABS(INDEX($F$4:$EK$109,MATCH(1,($A$4:$A$109=$EO68)*($B$4:$B$109=$EP68),0),MATCH(FI$2,$F$2:$EK$2,0))-SUM(OFFSET($E68,,MATCH(FI$2,$F$1:$EK$1,0)+3,,1)))&gt;0,INDEX($F$4:$EK$109,MATCH(1,($A$4:$A$109=$EO68)*($B$4:$B$109=$EP68),0),MATCH(FI$2,$F$2:$EK$2,0))-SUM(OFFSET($E68,,MATCH(FI$2,$F$1:$EK$1,0)+3,,1)),""),"")</f>
        <v/>
      </c>
      <c r="FJ68" t="str" cm="1">
        <f t="array" aca="1" ref="FJ68" ca="1">IF(ISNUMBER(EA$4),IF(ABS(INDEX($F$4:$EK$109,MATCH(1,($A$4:$A$109=$EO68)*($B$4:$B$109=$EP68),0),MATCH(FJ$2,$F$2:$EK$2,0))-SUM(OFFSET($E68,,MATCH(FJ$2,$F$1:$EK$1,0)+3,,1)))&gt;0,INDEX($F$4:$EK$109,MATCH(1,($A$4:$A$109=$EO68)*($B$4:$B$109=$EP68),0),MATCH(FJ$2,$F$2:$EK$2,0))-SUM(OFFSET($E68,,MATCH(FJ$2,$F$1:$EK$1,0)+3,,1)),""),"")</f>
        <v/>
      </c>
      <c r="FK68" t="str" cm="1">
        <f t="array" aca="1" ref="FK68" ca="1">IF(ISNUMBER(EB$4),IF(ABS(INDEX($F$4:$EK$109,MATCH(1,($A$4:$A$109=$EO68)*($B$4:$B$109=$EP68),0),MATCH(FK$2,$F$2:$EK$2,0))-SUM(OFFSET($E68,,MATCH(FK$2,$F$1:$EK$1,0)+3,,1)))&gt;0,INDEX($F$4:$EK$109,MATCH(1,($A$4:$A$109=$EO68)*($B$4:$B$109=$EP68),0),MATCH(FK$2,$F$2:$EK$2,0))-SUM(OFFSET($E68,,MATCH(FK$2,$F$1:$EK$1,0)+3,,1)),""),"")</f>
        <v/>
      </c>
      <c r="FL68" t="str" cm="1">
        <f t="array" aca="1" ref="FL68" ca="1">IF(ISNUMBER(EC$4),IF(ABS(INDEX($F$4:$EK$109,MATCH(1,($A$4:$A$109=$EO68)*($B$4:$B$109=$EP68),0),MATCH(FL$2,$F$2:$EK$2,0))-SUM(OFFSET($E68,,MATCH(FL$2,$F$1:$EK$1,0)+3,,1)))&gt;0,INDEX($F$4:$EK$109,MATCH(1,($A$4:$A$109=$EO68)*($B$4:$B$109=$EP68),0),MATCH(FL$2,$F$2:$EK$2,0))-SUM(OFFSET($E68,,MATCH(FL$2,$F$1:$EK$1,0)+3,,1)),""),"")</f>
        <v/>
      </c>
      <c r="FM68" t="str" cm="1">
        <f t="array" aca="1" ref="FM68" ca="1">IF(ISNUMBER(ED$4),IF(ABS(INDEX($F$4:$EK$109,MATCH(1,($A$4:$A$109=$EO68)*($B$4:$B$109=$EP68),0),MATCH(FM$2,$F$2:$EK$2,0))-SUM(OFFSET($E68,,MATCH(FM$2,$F$1:$EK$1,0)+3,,1)))&gt;0,INDEX($F$4:$EK$109,MATCH(1,($A$4:$A$109=$EO68)*($B$4:$B$109=$EP68),0),MATCH(FM$2,$F$2:$EK$2,0))-SUM(OFFSET($E68,,MATCH(FM$2,$F$1:$EK$1,0)+3,,1)),""),"")</f>
        <v/>
      </c>
      <c r="FN68" t="str" cm="1">
        <f t="array" aca="1" ref="FN68" ca="1">IF(ISNUMBER(EE$4),IF(ABS(INDEX($F$4:$EK$109,MATCH(1,($A$4:$A$109=$EO68)*($B$4:$B$109=$EP68),0),MATCH(FN$2,$F$2:$EK$2,0))-SUM(OFFSET($E68,,MATCH(FN$2,$F$1:$EK$1,0)+3,,1)))&gt;0,INDEX($F$4:$EK$109,MATCH(1,($A$4:$A$109=$EO68)*($B$4:$B$109=$EP68),0),MATCH(FN$2,$F$2:$EK$2,0))-SUM(OFFSET($E68,,MATCH(FN$2,$F$1:$EK$1,0)+3,,1)),""),"")</f>
        <v/>
      </c>
      <c r="FO68" t="str" cm="1">
        <f t="array" aca="1" ref="FO68" ca="1">IF(ISNUMBER(EF$4),IF(ABS(INDEX($F$4:$EK$109,MATCH(1,($A$4:$A$109=$EO68)*($B$4:$B$109=$EP68),0),MATCH(FO$2,$F$2:$EK$2,0))-SUM(OFFSET($E68,,MATCH(FO$2,$F$1:$EK$1,0)+3,,1)))&gt;0,INDEX($F$4:$EK$109,MATCH(1,($A$4:$A$109=$EO68)*($B$4:$B$109=$EP68),0),MATCH(FO$2,$F$2:$EK$2,0))-SUM(OFFSET($E68,,MATCH(FO$2,$F$1:$EK$1,0)+3,,1)),""),"")</f>
        <v/>
      </c>
      <c r="FP68" t="str" cm="1">
        <f t="array" aca="1" ref="FP68" ca="1">IF(ISNUMBER(EG$4),IF(ABS(INDEX($F$4:$EK$109,MATCH(1,($A$4:$A$109=$EO68)*($B$4:$B$109=$EP68),0),MATCH(FP$2,$F$2:$EK$2,0))-SUM(OFFSET($E68,,MATCH(FP$2,$F$1:$EK$1,0)+3,,1)))&gt;0,INDEX($F$4:$EK$109,MATCH(1,($A$4:$A$109=$EO68)*($B$4:$B$109=$EP68),0),MATCH(FP$2,$F$2:$EK$2,0))-SUM(OFFSET($E68,,MATCH(FP$2,$F$1:$EK$1,0)+3,,1)),""),"")</f>
        <v/>
      </c>
      <c r="FQ68" t="str" cm="1">
        <f t="array" aca="1" ref="FQ68" ca="1">IF(ISNUMBER(EH$4),IF(ABS(INDEX($F$4:$EK$109,MATCH(1,($A$4:$A$109=$EO68)*($B$4:$B$109=$EP68),0),MATCH(FQ$2,$F$2:$EK$2,0))-SUM(OFFSET($E68,,MATCH(FQ$2,$F$1:$EK$1,0)+3,,1)))&gt;0,INDEX($F$4:$EK$109,MATCH(1,($A$4:$A$109=$EO68)*($B$4:$B$109=$EP68),0),MATCH(FQ$2,$F$2:$EK$2,0))-SUM(OFFSET($E68,,MATCH(FQ$2,$F$1:$EK$1,0)+3,,1)),""),"")</f>
        <v/>
      </c>
      <c r="FR68" t="str" cm="1">
        <f t="array" aca="1" ref="FR68" ca="1">IF(ISNUMBER(EI$4),IF(ABS(INDEX($F$4:$EK$109,MATCH(1,($A$4:$A$109=$EO68)*($B$4:$B$109=$EP68),0),MATCH(FR$2,$F$2:$EK$2,0))-SUM(OFFSET($E68,,MATCH(FR$2,$F$1:$EK$1,0)+3,,1)))&gt;0,INDEX($F$4:$EK$109,MATCH(1,($A$4:$A$109=$EO68)*($B$4:$B$109=$EP68),0),MATCH(FR$2,$F$2:$EK$2,0))-SUM(OFFSET($E68,,MATCH(FR$2,$F$1:$EK$1,0)+3,,1)),""),"")</f>
        <v/>
      </c>
      <c r="FS68" t="str" cm="1">
        <f t="array" aca="1" ref="FS68" ca="1">IF(ISNUMBER(EJ$4),IF(ABS(INDEX($F$4:$EK$109,MATCH(1,($A$4:$A$109=$EO68)*($B$4:$B$109=$EP68),0),MATCH(FS$2,$F$2:$EK$2,0))-SUM(OFFSET($E68,,MATCH(FS$2,$F$1:$EK$1,0)+3,,1)))&gt;0,INDEX($F$4:$EK$109,MATCH(1,($A$4:$A$109=$EO68)*($B$4:$B$109=$EP68),0),MATCH(FS$2,$F$2:$EK$2,0))-SUM(OFFSET($E68,,MATCH(FS$2,$F$1:$EK$1,0)+3,,1)),""),"")</f>
        <v/>
      </c>
      <c r="FT68" t="str" cm="1">
        <f t="array" aca="1" ref="FT68" ca="1">IF(ISNUMBER(EK$4),IF(ABS(INDEX($F$4:$EK$109,MATCH(1,($A$4:$A$109=$EO68)*($B$4:$B$109=$EP68),0),MATCH(FT$2,$F$2:$EK$2,0))-SUM(OFFSET($E68,,MATCH(FT$2,$F$1:$EK$1,0)+3,,1)))&gt;0,INDEX($F$4:$EK$109,MATCH(1,($A$4:$A$109=$EO68)*($B$4:$B$109=$EP68),0),MATCH(FT$2,$F$2:$EK$2,0))-SUM(OFFSET($E68,,MATCH(FT$2,$F$1:$EK$1,0)+3,,1)),""),"")</f>
        <v/>
      </c>
    </row>
    <row r="69" spans="1:176" x14ac:dyDescent="0.25">
      <c r="A69" t="s">
        <v>157</v>
      </c>
      <c r="B69" t="s">
        <v>192</v>
      </c>
      <c r="EO69" t="str">
        <f t="shared" ref="EO69:EP109" si="9">A69</f>
        <v>bs</v>
      </c>
      <c r="EP69" t="str">
        <f t="shared" si="9"/>
        <v>othertotalStockholdersEquity</v>
      </c>
      <c r="ET69" t="str" cm="1">
        <f t="array" aca="1" ref="ET69" ca="1">IF(ISNUMBER(DK$4),IF(ABS(INDEX($F$4:$EK$109,MATCH(1,($A$4:$A$109=$EO69)*($B$4:$B$109=$EP69),0),MATCH(ET$2,$F$2:$EK$2,0))-SUM(OFFSET($E69,,MATCH(ET$2,$F$1:$EK$1,0)+3,,1)))&gt;0,INDEX($F$4:$EK$109,MATCH(1,($A$4:$A$109=$EO69)*($B$4:$B$109=$EP69),0),MATCH(ET$2,$F$2:$EK$2,0))-SUM(OFFSET($E69,,MATCH(ET$2,$F$1:$EK$1,0)+3,,1)),""),"")</f>
        <v/>
      </c>
      <c r="EU69" t="str" cm="1">
        <f t="array" aca="1" ref="EU69" ca="1">IF(ISNUMBER(DL$4),IF(ABS(INDEX($F$4:$EK$109,MATCH(1,($A$4:$A$109=$EO69)*($B$4:$B$109=$EP69),0),MATCH(EU$2,$F$2:$EK$2,0))-SUM(OFFSET($E69,,MATCH(EU$2,$F$1:$EK$1,0)+3,,1)))&gt;0,INDEX($F$4:$EK$109,MATCH(1,($A$4:$A$109=$EO69)*($B$4:$B$109=$EP69),0),MATCH(EU$2,$F$2:$EK$2,0))-SUM(OFFSET($E69,,MATCH(EU$2,$F$1:$EK$1,0)+3,,1)),""),"")</f>
        <v/>
      </c>
      <c r="EV69" t="str" cm="1">
        <f t="array" aca="1" ref="EV69" ca="1">IF(ISNUMBER(DM$4),IF(ABS(INDEX($F$4:$EK$109,MATCH(1,($A$4:$A$109=$EO69)*($B$4:$B$109=$EP69),0),MATCH(EV$2,$F$2:$EK$2,0))-SUM(OFFSET($E69,,MATCH(EV$2,$F$1:$EK$1,0)+3,,1)))&gt;0,INDEX($F$4:$EK$109,MATCH(1,($A$4:$A$109=$EO69)*($B$4:$B$109=$EP69),0),MATCH(EV$2,$F$2:$EK$2,0))-SUM(OFFSET($E69,,MATCH(EV$2,$F$1:$EK$1,0)+3,,1)),""),"")</f>
        <v/>
      </c>
      <c r="EW69" t="str" cm="1">
        <f t="array" aca="1" ref="EW69" ca="1">IF(ISNUMBER(DN$4),IF(ABS(INDEX($F$4:$EK$109,MATCH(1,($A$4:$A$109=$EO69)*($B$4:$B$109=$EP69),0),MATCH(EW$2,$F$2:$EK$2,0))-SUM(OFFSET($E69,,MATCH(EW$2,$F$1:$EK$1,0)+3,,1)))&gt;0,INDEX($F$4:$EK$109,MATCH(1,($A$4:$A$109=$EO69)*($B$4:$B$109=$EP69),0),MATCH(EW$2,$F$2:$EK$2,0))-SUM(OFFSET($E69,,MATCH(EW$2,$F$1:$EK$1,0)+3,,1)),""),"")</f>
        <v/>
      </c>
      <c r="EX69" t="str" cm="1">
        <f t="array" aca="1" ref="EX69" ca="1">IF(ISNUMBER(DO$4),IF(ABS(INDEX($F$4:$EK$109,MATCH(1,($A$4:$A$109=$EO69)*($B$4:$B$109=$EP69),0),MATCH(EX$2,$F$2:$EK$2,0))-SUM(OFFSET($E69,,MATCH(EX$2,$F$1:$EK$1,0)+3,,1)))&gt;0,INDEX($F$4:$EK$109,MATCH(1,($A$4:$A$109=$EO69)*($B$4:$B$109=$EP69),0),MATCH(EX$2,$F$2:$EK$2,0))-SUM(OFFSET($E69,,MATCH(EX$2,$F$1:$EK$1,0)+3,,1)),""),"")</f>
        <v/>
      </c>
      <c r="EY69" t="str" cm="1">
        <f t="array" aca="1" ref="EY69" ca="1">IF(ISNUMBER(DP$4),IF(ABS(INDEX($F$4:$EK$109,MATCH(1,($A$4:$A$109=$EO69)*($B$4:$B$109=$EP69),0),MATCH(EY$2,$F$2:$EK$2,0))-SUM(OFFSET($E69,,MATCH(EY$2,$F$1:$EK$1,0)+3,,1)))&gt;0,INDEX($F$4:$EK$109,MATCH(1,($A$4:$A$109=$EO69)*($B$4:$B$109=$EP69),0),MATCH(EY$2,$F$2:$EK$2,0))-SUM(OFFSET($E69,,MATCH(EY$2,$F$1:$EK$1,0)+3,,1)),""),"")</f>
        <v/>
      </c>
      <c r="EZ69" t="str" cm="1">
        <f t="array" aca="1" ref="EZ69" ca="1">IF(ISNUMBER(DQ$4),IF(ABS(INDEX($F$4:$EK$109,MATCH(1,($A$4:$A$109=$EO69)*($B$4:$B$109=$EP69),0),MATCH(EZ$2,$F$2:$EK$2,0))-SUM(OFFSET($E69,,MATCH(EZ$2,$F$1:$EK$1,0)+3,,1)))&gt;0,INDEX($F$4:$EK$109,MATCH(1,($A$4:$A$109=$EO69)*($B$4:$B$109=$EP69),0),MATCH(EZ$2,$F$2:$EK$2,0))-SUM(OFFSET($E69,,MATCH(EZ$2,$F$1:$EK$1,0)+3,,1)),""),"")</f>
        <v/>
      </c>
      <c r="FA69" t="str" cm="1">
        <f t="array" aca="1" ref="FA69" ca="1">IF(ISNUMBER(DR$4),IF(ABS(INDEX($F$4:$EK$109,MATCH(1,($A$4:$A$109=$EO69)*($B$4:$B$109=$EP69),0),MATCH(FA$2,$F$2:$EK$2,0))-SUM(OFFSET($E69,,MATCH(FA$2,$F$1:$EK$1,0)+3,,1)))&gt;0,INDEX($F$4:$EK$109,MATCH(1,($A$4:$A$109=$EO69)*($B$4:$B$109=$EP69),0),MATCH(FA$2,$F$2:$EK$2,0))-SUM(OFFSET($E69,,MATCH(FA$2,$F$1:$EK$1,0)+3,,1)),""),"")</f>
        <v/>
      </c>
      <c r="FB69" t="str" cm="1">
        <f t="array" aca="1" ref="FB69" ca="1">IF(ISNUMBER(DS$4),IF(ABS(INDEX($F$4:$EK$109,MATCH(1,($A$4:$A$109=$EO69)*($B$4:$B$109=$EP69),0),MATCH(FB$2,$F$2:$EK$2,0))-SUM(OFFSET($E69,,MATCH(FB$2,$F$1:$EK$1,0)+3,,1)))&gt;0,INDEX($F$4:$EK$109,MATCH(1,($A$4:$A$109=$EO69)*($B$4:$B$109=$EP69),0),MATCH(FB$2,$F$2:$EK$2,0))-SUM(OFFSET($E69,,MATCH(FB$2,$F$1:$EK$1,0)+3,,1)),""),"")</f>
        <v/>
      </c>
      <c r="FC69" t="str" cm="1">
        <f t="array" aca="1" ref="FC69" ca="1">IF(ISNUMBER(DT$4),IF(ABS(INDEX($F$4:$EK$109,MATCH(1,($A$4:$A$109=$EO69)*($B$4:$B$109=$EP69),0),MATCH(FC$2,$F$2:$EK$2,0))-SUM(OFFSET($E69,,MATCH(FC$2,$F$1:$EK$1,0)+3,,1)))&gt;0,INDEX($F$4:$EK$109,MATCH(1,($A$4:$A$109=$EO69)*($B$4:$B$109=$EP69),0),MATCH(FC$2,$F$2:$EK$2,0))-SUM(OFFSET($E69,,MATCH(FC$2,$F$1:$EK$1,0)+3,,1)),""),"")</f>
        <v/>
      </c>
      <c r="FD69" t="str" cm="1">
        <f t="array" aca="1" ref="FD69" ca="1">IF(ISNUMBER(DU$4),IF(ABS(INDEX($F$4:$EK$109,MATCH(1,($A$4:$A$109=$EO69)*($B$4:$B$109=$EP69),0),MATCH(FD$2,$F$2:$EK$2,0))-SUM(OFFSET($E69,,MATCH(FD$2,$F$1:$EK$1,0)+3,,1)))&gt;0,INDEX($F$4:$EK$109,MATCH(1,($A$4:$A$109=$EO69)*($B$4:$B$109=$EP69),0),MATCH(FD$2,$F$2:$EK$2,0))-SUM(OFFSET($E69,,MATCH(FD$2,$F$1:$EK$1,0)+3,,1)),""),"")</f>
        <v/>
      </c>
      <c r="FE69" t="str" cm="1">
        <f t="array" aca="1" ref="FE69" ca="1">IF(ISNUMBER(DV$4),IF(ABS(INDEX($F$4:$EK$109,MATCH(1,($A$4:$A$109=$EO69)*($B$4:$B$109=$EP69),0),MATCH(FE$2,$F$2:$EK$2,0))-SUM(OFFSET($E69,,MATCH(FE$2,$F$1:$EK$1,0)+3,,1)))&gt;0,INDEX($F$4:$EK$109,MATCH(1,($A$4:$A$109=$EO69)*($B$4:$B$109=$EP69),0),MATCH(FE$2,$F$2:$EK$2,0))-SUM(OFFSET($E69,,MATCH(FE$2,$F$1:$EK$1,0)+3,,1)),""),"")</f>
        <v/>
      </c>
      <c r="FF69" t="str" cm="1">
        <f t="array" aca="1" ref="FF69" ca="1">IF(ISNUMBER(DW$4),IF(ABS(INDEX($F$4:$EK$109,MATCH(1,($A$4:$A$109=$EO69)*($B$4:$B$109=$EP69),0),MATCH(FF$2,$F$2:$EK$2,0))-SUM(OFFSET($E69,,MATCH(FF$2,$F$1:$EK$1,0)+3,,1)))&gt;0,INDEX($F$4:$EK$109,MATCH(1,($A$4:$A$109=$EO69)*($B$4:$B$109=$EP69),0),MATCH(FF$2,$F$2:$EK$2,0))-SUM(OFFSET($E69,,MATCH(FF$2,$F$1:$EK$1,0)+3,,1)),""),"")</f>
        <v/>
      </c>
      <c r="FG69" t="str" cm="1">
        <f t="array" aca="1" ref="FG69" ca="1">IF(ISNUMBER(DX$4),IF(ABS(INDEX($F$4:$EK$109,MATCH(1,($A$4:$A$109=$EO69)*($B$4:$B$109=$EP69),0),MATCH(FG$2,$F$2:$EK$2,0))-SUM(OFFSET($E69,,MATCH(FG$2,$F$1:$EK$1,0)+3,,1)))&gt;0,INDEX($F$4:$EK$109,MATCH(1,($A$4:$A$109=$EO69)*($B$4:$B$109=$EP69),0),MATCH(FG$2,$F$2:$EK$2,0))-SUM(OFFSET($E69,,MATCH(FG$2,$F$1:$EK$1,0)+3,,1)),""),"")</f>
        <v/>
      </c>
      <c r="FH69" t="str" cm="1">
        <f t="array" aca="1" ref="FH69" ca="1">IF(ISNUMBER(DY$4),IF(ABS(INDEX($F$4:$EK$109,MATCH(1,($A$4:$A$109=$EO69)*($B$4:$B$109=$EP69),0),MATCH(FH$2,$F$2:$EK$2,0))-SUM(OFFSET($E69,,MATCH(FH$2,$F$1:$EK$1,0)+3,,1)))&gt;0,INDEX($F$4:$EK$109,MATCH(1,($A$4:$A$109=$EO69)*($B$4:$B$109=$EP69),0),MATCH(FH$2,$F$2:$EK$2,0))-SUM(OFFSET($E69,,MATCH(FH$2,$F$1:$EK$1,0)+3,,1)),""),"")</f>
        <v/>
      </c>
      <c r="FI69" t="str" cm="1">
        <f t="array" aca="1" ref="FI69" ca="1">IF(ISNUMBER(DZ$4),IF(ABS(INDEX($F$4:$EK$109,MATCH(1,($A$4:$A$109=$EO69)*($B$4:$B$109=$EP69),0),MATCH(FI$2,$F$2:$EK$2,0))-SUM(OFFSET($E69,,MATCH(FI$2,$F$1:$EK$1,0)+3,,1)))&gt;0,INDEX($F$4:$EK$109,MATCH(1,($A$4:$A$109=$EO69)*($B$4:$B$109=$EP69),0),MATCH(FI$2,$F$2:$EK$2,0))-SUM(OFFSET($E69,,MATCH(FI$2,$F$1:$EK$1,0)+3,,1)),""),"")</f>
        <v/>
      </c>
      <c r="FJ69" t="str" cm="1">
        <f t="array" aca="1" ref="FJ69" ca="1">IF(ISNUMBER(EA$4),IF(ABS(INDEX($F$4:$EK$109,MATCH(1,($A$4:$A$109=$EO69)*($B$4:$B$109=$EP69),0),MATCH(FJ$2,$F$2:$EK$2,0))-SUM(OFFSET($E69,,MATCH(FJ$2,$F$1:$EK$1,0)+3,,1)))&gt;0,INDEX($F$4:$EK$109,MATCH(1,($A$4:$A$109=$EO69)*($B$4:$B$109=$EP69),0),MATCH(FJ$2,$F$2:$EK$2,0))-SUM(OFFSET($E69,,MATCH(FJ$2,$F$1:$EK$1,0)+3,,1)),""),"")</f>
        <v/>
      </c>
      <c r="FK69" t="str" cm="1">
        <f t="array" aca="1" ref="FK69" ca="1">IF(ISNUMBER(EB$4),IF(ABS(INDEX($F$4:$EK$109,MATCH(1,($A$4:$A$109=$EO69)*($B$4:$B$109=$EP69),0),MATCH(FK$2,$F$2:$EK$2,0))-SUM(OFFSET($E69,,MATCH(FK$2,$F$1:$EK$1,0)+3,,1)))&gt;0,INDEX($F$4:$EK$109,MATCH(1,($A$4:$A$109=$EO69)*($B$4:$B$109=$EP69),0),MATCH(FK$2,$F$2:$EK$2,0))-SUM(OFFSET($E69,,MATCH(FK$2,$F$1:$EK$1,0)+3,,1)),""),"")</f>
        <v/>
      </c>
      <c r="FL69" t="str" cm="1">
        <f t="array" aca="1" ref="FL69" ca="1">IF(ISNUMBER(EC$4),IF(ABS(INDEX($F$4:$EK$109,MATCH(1,($A$4:$A$109=$EO69)*($B$4:$B$109=$EP69),0),MATCH(FL$2,$F$2:$EK$2,0))-SUM(OFFSET($E69,,MATCH(FL$2,$F$1:$EK$1,0)+3,,1)))&gt;0,INDEX($F$4:$EK$109,MATCH(1,($A$4:$A$109=$EO69)*($B$4:$B$109=$EP69),0),MATCH(FL$2,$F$2:$EK$2,0))-SUM(OFFSET($E69,,MATCH(FL$2,$F$1:$EK$1,0)+3,,1)),""),"")</f>
        <v/>
      </c>
      <c r="FM69" t="str" cm="1">
        <f t="array" aca="1" ref="FM69" ca="1">IF(ISNUMBER(ED$4),IF(ABS(INDEX($F$4:$EK$109,MATCH(1,($A$4:$A$109=$EO69)*($B$4:$B$109=$EP69),0),MATCH(FM$2,$F$2:$EK$2,0))-SUM(OFFSET($E69,,MATCH(FM$2,$F$1:$EK$1,0)+3,,1)))&gt;0,INDEX($F$4:$EK$109,MATCH(1,($A$4:$A$109=$EO69)*($B$4:$B$109=$EP69),0),MATCH(FM$2,$F$2:$EK$2,0))-SUM(OFFSET($E69,,MATCH(FM$2,$F$1:$EK$1,0)+3,,1)),""),"")</f>
        <v/>
      </c>
      <c r="FN69" t="str" cm="1">
        <f t="array" aca="1" ref="FN69" ca="1">IF(ISNUMBER(EE$4),IF(ABS(INDEX($F$4:$EK$109,MATCH(1,($A$4:$A$109=$EO69)*($B$4:$B$109=$EP69),0),MATCH(FN$2,$F$2:$EK$2,0))-SUM(OFFSET($E69,,MATCH(FN$2,$F$1:$EK$1,0)+3,,1)))&gt;0,INDEX($F$4:$EK$109,MATCH(1,($A$4:$A$109=$EO69)*($B$4:$B$109=$EP69),0),MATCH(FN$2,$F$2:$EK$2,0))-SUM(OFFSET($E69,,MATCH(FN$2,$F$1:$EK$1,0)+3,,1)),""),"")</f>
        <v/>
      </c>
      <c r="FO69" t="str" cm="1">
        <f t="array" aca="1" ref="FO69" ca="1">IF(ISNUMBER(EF$4),IF(ABS(INDEX($F$4:$EK$109,MATCH(1,($A$4:$A$109=$EO69)*($B$4:$B$109=$EP69),0),MATCH(FO$2,$F$2:$EK$2,0))-SUM(OFFSET($E69,,MATCH(FO$2,$F$1:$EK$1,0)+3,,1)))&gt;0,INDEX($F$4:$EK$109,MATCH(1,($A$4:$A$109=$EO69)*($B$4:$B$109=$EP69),0),MATCH(FO$2,$F$2:$EK$2,0))-SUM(OFFSET($E69,,MATCH(FO$2,$F$1:$EK$1,0)+3,,1)),""),"")</f>
        <v/>
      </c>
      <c r="FP69" t="str" cm="1">
        <f t="array" aca="1" ref="FP69" ca="1">IF(ISNUMBER(EG$4),IF(ABS(INDEX($F$4:$EK$109,MATCH(1,($A$4:$A$109=$EO69)*($B$4:$B$109=$EP69),0),MATCH(FP$2,$F$2:$EK$2,0))-SUM(OFFSET($E69,,MATCH(FP$2,$F$1:$EK$1,0)+3,,1)))&gt;0,INDEX($F$4:$EK$109,MATCH(1,($A$4:$A$109=$EO69)*($B$4:$B$109=$EP69),0),MATCH(FP$2,$F$2:$EK$2,0))-SUM(OFFSET($E69,,MATCH(FP$2,$F$1:$EK$1,0)+3,,1)),""),"")</f>
        <v/>
      </c>
      <c r="FQ69" t="str" cm="1">
        <f t="array" aca="1" ref="FQ69" ca="1">IF(ISNUMBER(EH$4),IF(ABS(INDEX($F$4:$EK$109,MATCH(1,($A$4:$A$109=$EO69)*($B$4:$B$109=$EP69),0),MATCH(FQ$2,$F$2:$EK$2,0))-SUM(OFFSET($E69,,MATCH(FQ$2,$F$1:$EK$1,0)+3,,1)))&gt;0,INDEX($F$4:$EK$109,MATCH(1,($A$4:$A$109=$EO69)*($B$4:$B$109=$EP69),0),MATCH(FQ$2,$F$2:$EK$2,0))-SUM(OFFSET($E69,,MATCH(FQ$2,$F$1:$EK$1,0)+3,,1)),""),"")</f>
        <v/>
      </c>
      <c r="FR69" t="str" cm="1">
        <f t="array" aca="1" ref="FR69" ca="1">IF(ISNUMBER(EI$4),IF(ABS(INDEX($F$4:$EK$109,MATCH(1,($A$4:$A$109=$EO69)*($B$4:$B$109=$EP69),0),MATCH(FR$2,$F$2:$EK$2,0))-SUM(OFFSET($E69,,MATCH(FR$2,$F$1:$EK$1,0)+3,,1)))&gt;0,INDEX($F$4:$EK$109,MATCH(1,($A$4:$A$109=$EO69)*($B$4:$B$109=$EP69),0),MATCH(FR$2,$F$2:$EK$2,0))-SUM(OFFSET($E69,,MATCH(FR$2,$F$1:$EK$1,0)+3,,1)),""),"")</f>
        <v/>
      </c>
      <c r="FS69" t="str" cm="1">
        <f t="array" aca="1" ref="FS69" ca="1">IF(ISNUMBER(EJ$4),IF(ABS(INDEX($F$4:$EK$109,MATCH(1,($A$4:$A$109=$EO69)*($B$4:$B$109=$EP69),0),MATCH(FS$2,$F$2:$EK$2,0))-SUM(OFFSET($E69,,MATCH(FS$2,$F$1:$EK$1,0)+3,,1)))&gt;0,INDEX($F$4:$EK$109,MATCH(1,($A$4:$A$109=$EO69)*($B$4:$B$109=$EP69),0),MATCH(FS$2,$F$2:$EK$2,0))-SUM(OFFSET($E69,,MATCH(FS$2,$F$1:$EK$1,0)+3,,1)),""),"")</f>
        <v/>
      </c>
      <c r="FT69" t="str" cm="1">
        <f t="array" aca="1" ref="FT69" ca="1">IF(ISNUMBER(EK$4),IF(ABS(INDEX($F$4:$EK$109,MATCH(1,($A$4:$A$109=$EO69)*($B$4:$B$109=$EP69),0),MATCH(FT$2,$F$2:$EK$2,0))-SUM(OFFSET($E69,,MATCH(FT$2,$F$1:$EK$1,0)+3,,1)))&gt;0,INDEX($F$4:$EK$109,MATCH(1,($A$4:$A$109=$EO69)*($B$4:$B$109=$EP69),0),MATCH(FT$2,$F$2:$EK$2,0))-SUM(OFFSET($E69,,MATCH(FT$2,$F$1:$EK$1,0)+3,,1)),""),"")</f>
        <v/>
      </c>
    </row>
    <row r="70" spans="1:176" x14ac:dyDescent="0.25">
      <c r="A70" t="s">
        <v>157</v>
      </c>
      <c r="B70" t="s">
        <v>193</v>
      </c>
      <c r="EO70" t="str">
        <f t="shared" si="9"/>
        <v>bs</v>
      </c>
      <c r="EP70" t="str">
        <f t="shared" si="9"/>
        <v>totalStockholdersEquity</v>
      </c>
      <c r="ET70" t="str" cm="1">
        <f t="array" aca="1" ref="ET70" ca="1">IF(ISNUMBER(DK$4),IF(ABS(INDEX($F$4:$EK$109,MATCH(1,($A$4:$A$109=$EO70)*($B$4:$B$109=$EP70),0),MATCH(ET$2,$F$2:$EK$2,0))-SUM(OFFSET($E70,,MATCH(ET$2,$F$1:$EK$1,0)+3,,1)))&gt;0,INDEX($F$4:$EK$109,MATCH(1,($A$4:$A$109=$EO70)*($B$4:$B$109=$EP70),0),MATCH(ET$2,$F$2:$EK$2,0))-SUM(OFFSET($E70,,MATCH(ET$2,$F$1:$EK$1,0)+3,,1)),""),"")</f>
        <v/>
      </c>
      <c r="EU70" t="str" cm="1">
        <f t="array" aca="1" ref="EU70" ca="1">IF(ISNUMBER(DL$4),IF(ABS(INDEX($F$4:$EK$109,MATCH(1,($A$4:$A$109=$EO70)*($B$4:$B$109=$EP70),0),MATCH(EU$2,$F$2:$EK$2,0))-SUM(OFFSET($E70,,MATCH(EU$2,$F$1:$EK$1,0)+3,,1)))&gt;0,INDEX($F$4:$EK$109,MATCH(1,($A$4:$A$109=$EO70)*($B$4:$B$109=$EP70),0),MATCH(EU$2,$F$2:$EK$2,0))-SUM(OFFSET($E70,,MATCH(EU$2,$F$1:$EK$1,0)+3,,1)),""),"")</f>
        <v/>
      </c>
      <c r="EV70" t="str" cm="1">
        <f t="array" aca="1" ref="EV70" ca="1">IF(ISNUMBER(DM$4),IF(ABS(INDEX($F$4:$EK$109,MATCH(1,($A$4:$A$109=$EO70)*($B$4:$B$109=$EP70),0),MATCH(EV$2,$F$2:$EK$2,0))-SUM(OFFSET($E70,,MATCH(EV$2,$F$1:$EK$1,0)+3,,1)))&gt;0,INDEX($F$4:$EK$109,MATCH(1,($A$4:$A$109=$EO70)*($B$4:$B$109=$EP70),0),MATCH(EV$2,$F$2:$EK$2,0))-SUM(OFFSET($E70,,MATCH(EV$2,$F$1:$EK$1,0)+3,,1)),""),"")</f>
        <v/>
      </c>
      <c r="EW70" t="str" cm="1">
        <f t="array" aca="1" ref="EW70" ca="1">IF(ISNUMBER(DN$4),IF(ABS(INDEX($F$4:$EK$109,MATCH(1,($A$4:$A$109=$EO70)*($B$4:$B$109=$EP70),0),MATCH(EW$2,$F$2:$EK$2,0))-SUM(OFFSET($E70,,MATCH(EW$2,$F$1:$EK$1,0)+3,,1)))&gt;0,INDEX($F$4:$EK$109,MATCH(1,($A$4:$A$109=$EO70)*($B$4:$B$109=$EP70),0),MATCH(EW$2,$F$2:$EK$2,0))-SUM(OFFSET($E70,,MATCH(EW$2,$F$1:$EK$1,0)+3,,1)),""),"")</f>
        <v/>
      </c>
      <c r="EX70" t="str" cm="1">
        <f t="array" aca="1" ref="EX70" ca="1">IF(ISNUMBER(DO$4),IF(ABS(INDEX($F$4:$EK$109,MATCH(1,($A$4:$A$109=$EO70)*($B$4:$B$109=$EP70),0),MATCH(EX$2,$F$2:$EK$2,0))-SUM(OFFSET($E70,,MATCH(EX$2,$F$1:$EK$1,0)+3,,1)))&gt;0,INDEX($F$4:$EK$109,MATCH(1,($A$4:$A$109=$EO70)*($B$4:$B$109=$EP70),0),MATCH(EX$2,$F$2:$EK$2,0))-SUM(OFFSET($E70,,MATCH(EX$2,$F$1:$EK$1,0)+3,,1)),""),"")</f>
        <v/>
      </c>
      <c r="EY70" t="str" cm="1">
        <f t="array" aca="1" ref="EY70" ca="1">IF(ISNUMBER(DP$4),IF(ABS(INDEX($F$4:$EK$109,MATCH(1,($A$4:$A$109=$EO70)*($B$4:$B$109=$EP70),0),MATCH(EY$2,$F$2:$EK$2,0))-SUM(OFFSET($E70,,MATCH(EY$2,$F$1:$EK$1,0)+3,,1)))&gt;0,INDEX($F$4:$EK$109,MATCH(1,($A$4:$A$109=$EO70)*($B$4:$B$109=$EP70),0),MATCH(EY$2,$F$2:$EK$2,0))-SUM(OFFSET($E70,,MATCH(EY$2,$F$1:$EK$1,0)+3,,1)),""),"")</f>
        <v/>
      </c>
      <c r="EZ70" t="str" cm="1">
        <f t="array" aca="1" ref="EZ70" ca="1">IF(ISNUMBER(DQ$4),IF(ABS(INDEX($F$4:$EK$109,MATCH(1,($A$4:$A$109=$EO70)*($B$4:$B$109=$EP70),0),MATCH(EZ$2,$F$2:$EK$2,0))-SUM(OFFSET($E70,,MATCH(EZ$2,$F$1:$EK$1,0)+3,,1)))&gt;0,INDEX($F$4:$EK$109,MATCH(1,($A$4:$A$109=$EO70)*($B$4:$B$109=$EP70),0),MATCH(EZ$2,$F$2:$EK$2,0))-SUM(OFFSET($E70,,MATCH(EZ$2,$F$1:$EK$1,0)+3,,1)),""),"")</f>
        <v/>
      </c>
      <c r="FA70" t="str" cm="1">
        <f t="array" aca="1" ref="FA70" ca="1">IF(ISNUMBER(DR$4),IF(ABS(INDEX($F$4:$EK$109,MATCH(1,($A$4:$A$109=$EO70)*($B$4:$B$109=$EP70),0),MATCH(FA$2,$F$2:$EK$2,0))-SUM(OFFSET($E70,,MATCH(FA$2,$F$1:$EK$1,0)+3,,1)))&gt;0,INDEX($F$4:$EK$109,MATCH(1,($A$4:$A$109=$EO70)*($B$4:$B$109=$EP70),0),MATCH(FA$2,$F$2:$EK$2,0))-SUM(OFFSET($E70,,MATCH(FA$2,$F$1:$EK$1,0)+3,,1)),""),"")</f>
        <v/>
      </c>
      <c r="FB70" t="str" cm="1">
        <f t="array" aca="1" ref="FB70" ca="1">IF(ISNUMBER(DS$4),IF(ABS(INDEX($F$4:$EK$109,MATCH(1,($A$4:$A$109=$EO70)*($B$4:$B$109=$EP70),0),MATCH(FB$2,$F$2:$EK$2,0))-SUM(OFFSET($E70,,MATCH(FB$2,$F$1:$EK$1,0)+3,,1)))&gt;0,INDEX($F$4:$EK$109,MATCH(1,($A$4:$A$109=$EO70)*($B$4:$B$109=$EP70),0),MATCH(FB$2,$F$2:$EK$2,0))-SUM(OFFSET($E70,,MATCH(FB$2,$F$1:$EK$1,0)+3,,1)),""),"")</f>
        <v/>
      </c>
      <c r="FC70" t="str" cm="1">
        <f t="array" aca="1" ref="FC70" ca="1">IF(ISNUMBER(DT$4),IF(ABS(INDEX($F$4:$EK$109,MATCH(1,($A$4:$A$109=$EO70)*($B$4:$B$109=$EP70),0),MATCH(FC$2,$F$2:$EK$2,0))-SUM(OFFSET($E70,,MATCH(FC$2,$F$1:$EK$1,0)+3,,1)))&gt;0,INDEX($F$4:$EK$109,MATCH(1,($A$4:$A$109=$EO70)*($B$4:$B$109=$EP70),0),MATCH(FC$2,$F$2:$EK$2,0))-SUM(OFFSET($E70,,MATCH(FC$2,$F$1:$EK$1,0)+3,,1)),""),"")</f>
        <v/>
      </c>
      <c r="FD70" t="str" cm="1">
        <f t="array" aca="1" ref="FD70" ca="1">IF(ISNUMBER(DU$4),IF(ABS(INDEX($F$4:$EK$109,MATCH(1,($A$4:$A$109=$EO70)*($B$4:$B$109=$EP70),0),MATCH(FD$2,$F$2:$EK$2,0))-SUM(OFFSET($E70,,MATCH(FD$2,$F$1:$EK$1,0)+3,,1)))&gt;0,INDEX($F$4:$EK$109,MATCH(1,($A$4:$A$109=$EO70)*($B$4:$B$109=$EP70),0),MATCH(FD$2,$F$2:$EK$2,0))-SUM(OFFSET($E70,,MATCH(FD$2,$F$1:$EK$1,0)+3,,1)),""),"")</f>
        <v/>
      </c>
      <c r="FE70" t="str" cm="1">
        <f t="array" aca="1" ref="FE70" ca="1">IF(ISNUMBER(DV$4),IF(ABS(INDEX($F$4:$EK$109,MATCH(1,($A$4:$A$109=$EO70)*($B$4:$B$109=$EP70),0),MATCH(FE$2,$F$2:$EK$2,0))-SUM(OFFSET($E70,,MATCH(FE$2,$F$1:$EK$1,0)+3,,1)))&gt;0,INDEX($F$4:$EK$109,MATCH(1,($A$4:$A$109=$EO70)*($B$4:$B$109=$EP70),0),MATCH(FE$2,$F$2:$EK$2,0))-SUM(OFFSET($E70,,MATCH(FE$2,$F$1:$EK$1,0)+3,,1)),""),"")</f>
        <v/>
      </c>
      <c r="FF70" t="str" cm="1">
        <f t="array" aca="1" ref="FF70" ca="1">IF(ISNUMBER(DW$4),IF(ABS(INDEX($F$4:$EK$109,MATCH(1,($A$4:$A$109=$EO70)*($B$4:$B$109=$EP70),0),MATCH(FF$2,$F$2:$EK$2,0))-SUM(OFFSET($E70,,MATCH(FF$2,$F$1:$EK$1,0)+3,,1)))&gt;0,INDEX($F$4:$EK$109,MATCH(1,($A$4:$A$109=$EO70)*($B$4:$B$109=$EP70),0),MATCH(FF$2,$F$2:$EK$2,0))-SUM(OFFSET($E70,,MATCH(FF$2,$F$1:$EK$1,0)+3,,1)),""),"")</f>
        <v/>
      </c>
      <c r="FG70" t="str" cm="1">
        <f t="array" aca="1" ref="FG70" ca="1">IF(ISNUMBER(DX$4),IF(ABS(INDEX($F$4:$EK$109,MATCH(1,($A$4:$A$109=$EO70)*($B$4:$B$109=$EP70),0),MATCH(FG$2,$F$2:$EK$2,0))-SUM(OFFSET($E70,,MATCH(FG$2,$F$1:$EK$1,0)+3,,1)))&gt;0,INDEX($F$4:$EK$109,MATCH(1,($A$4:$A$109=$EO70)*($B$4:$B$109=$EP70),0),MATCH(FG$2,$F$2:$EK$2,0))-SUM(OFFSET($E70,,MATCH(FG$2,$F$1:$EK$1,0)+3,,1)),""),"")</f>
        <v/>
      </c>
      <c r="FH70" t="str" cm="1">
        <f t="array" aca="1" ref="FH70" ca="1">IF(ISNUMBER(DY$4),IF(ABS(INDEX($F$4:$EK$109,MATCH(1,($A$4:$A$109=$EO70)*($B$4:$B$109=$EP70),0),MATCH(FH$2,$F$2:$EK$2,0))-SUM(OFFSET($E70,,MATCH(FH$2,$F$1:$EK$1,0)+3,,1)))&gt;0,INDEX($F$4:$EK$109,MATCH(1,($A$4:$A$109=$EO70)*($B$4:$B$109=$EP70),0),MATCH(FH$2,$F$2:$EK$2,0))-SUM(OFFSET($E70,,MATCH(FH$2,$F$1:$EK$1,0)+3,,1)),""),"")</f>
        <v/>
      </c>
      <c r="FI70" t="str" cm="1">
        <f t="array" aca="1" ref="FI70" ca="1">IF(ISNUMBER(DZ$4),IF(ABS(INDEX($F$4:$EK$109,MATCH(1,($A$4:$A$109=$EO70)*($B$4:$B$109=$EP70),0),MATCH(FI$2,$F$2:$EK$2,0))-SUM(OFFSET($E70,,MATCH(FI$2,$F$1:$EK$1,0)+3,,1)))&gt;0,INDEX($F$4:$EK$109,MATCH(1,($A$4:$A$109=$EO70)*($B$4:$B$109=$EP70),0),MATCH(FI$2,$F$2:$EK$2,0))-SUM(OFFSET($E70,,MATCH(FI$2,$F$1:$EK$1,0)+3,,1)),""),"")</f>
        <v/>
      </c>
      <c r="FJ70" t="str" cm="1">
        <f t="array" aca="1" ref="FJ70" ca="1">IF(ISNUMBER(EA$4),IF(ABS(INDEX($F$4:$EK$109,MATCH(1,($A$4:$A$109=$EO70)*($B$4:$B$109=$EP70),0),MATCH(FJ$2,$F$2:$EK$2,0))-SUM(OFFSET($E70,,MATCH(FJ$2,$F$1:$EK$1,0)+3,,1)))&gt;0,INDEX($F$4:$EK$109,MATCH(1,($A$4:$A$109=$EO70)*($B$4:$B$109=$EP70),0),MATCH(FJ$2,$F$2:$EK$2,0))-SUM(OFFSET($E70,,MATCH(FJ$2,$F$1:$EK$1,0)+3,,1)),""),"")</f>
        <v/>
      </c>
      <c r="FK70" t="str" cm="1">
        <f t="array" aca="1" ref="FK70" ca="1">IF(ISNUMBER(EB$4),IF(ABS(INDEX($F$4:$EK$109,MATCH(1,($A$4:$A$109=$EO70)*($B$4:$B$109=$EP70),0),MATCH(FK$2,$F$2:$EK$2,0))-SUM(OFFSET($E70,,MATCH(FK$2,$F$1:$EK$1,0)+3,,1)))&gt;0,INDEX($F$4:$EK$109,MATCH(1,($A$4:$A$109=$EO70)*($B$4:$B$109=$EP70),0),MATCH(FK$2,$F$2:$EK$2,0))-SUM(OFFSET($E70,,MATCH(FK$2,$F$1:$EK$1,0)+3,,1)),""),"")</f>
        <v/>
      </c>
      <c r="FL70" t="str" cm="1">
        <f t="array" aca="1" ref="FL70" ca="1">IF(ISNUMBER(EC$4),IF(ABS(INDEX($F$4:$EK$109,MATCH(1,($A$4:$A$109=$EO70)*($B$4:$B$109=$EP70),0),MATCH(FL$2,$F$2:$EK$2,0))-SUM(OFFSET($E70,,MATCH(FL$2,$F$1:$EK$1,0)+3,,1)))&gt;0,INDEX($F$4:$EK$109,MATCH(1,($A$4:$A$109=$EO70)*($B$4:$B$109=$EP70),0),MATCH(FL$2,$F$2:$EK$2,0))-SUM(OFFSET($E70,,MATCH(FL$2,$F$1:$EK$1,0)+3,,1)),""),"")</f>
        <v/>
      </c>
      <c r="FM70" t="str" cm="1">
        <f t="array" aca="1" ref="FM70" ca="1">IF(ISNUMBER(ED$4),IF(ABS(INDEX($F$4:$EK$109,MATCH(1,($A$4:$A$109=$EO70)*($B$4:$B$109=$EP70),0),MATCH(FM$2,$F$2:$EK$2,0))-SUM(OFFSET($E70,,MATCH(FM$2,$F$1:$EK$1,0)+3,,1)))&gt;0,INDEX($F$4:$EK$109,MATCH(1,($A$4:$A$109=$EO70)*($B$4:$B$109=$EP70),0),MATCH(FM$2,$F$2:$EK$2,0))-SUM(OFFSET($E70,,MATCH(FM$2,$F$1:$EK$1,0)+3,,1)),""),"")</f>
        <v/>
      </c>
      <c r="FN70" t="str" cm="1">
        <f t="array" aca="1" ref="FN70" ca="1">IF(ISNUMBER(EE$4),IF(ABS(INDEX($F$4:$EK$109,MATCH(1,($A$4:$A$109=$EO70)*($B$4:$B$109=$EP70),0),MATCH(FN$2,$F$2:$EK$2,0))-SUM(OFFSET($E70,,MATCH(FN$2,$F$1:$EK$1,0)+3,,1)))&gt;0,INDEX($F$4:$EK$109,MATCH(1,($A$4:$A$109=$EO70)*($B$4:$B$109=$EP70),0),MATCH(FN$2,$F$2:$EK$2,0))-SUM(OFFSET($E70,,MATCH(FN$2,$F$1:$EK$1,0)+3,,1)),""),"")</f>
        <v/>
      </c>
      <c r="FO70" t="str" cm="1">
        <f t="array" aca="1" ref="FO70" ca="1">IF(ISNUMBER(EF$4),IF(ABS(INDEX($F$4:$EK$109,MATCH(1,($A$4:$A$109=$EO70)*($B$4:$B$109=$EP70),0),MATCH(FO$2,$F$2:$EK$2,0))-SUM(OFFSET($E70,,MATCH(FO$2,$F$1:$EK$1,0)+3,,1)))&gt;0,INDEX($F$4:$EK$109,MATCH(1,($A$4:$A$109=$EO70)*($B$4:$B$109=$EP70),0),MATCH(FO$2,$F$2:$EK$2,0))-SUM(OFFSET($E70,,MATCH(FO$2,$F$1:$EK$1,0)+3,,1)),""),"")</f>
        <v/>
      </c>
      <c r="FP70" t="str" cm="1">
        <f t="array" aca="1" ref="FP70" ca="1">IF(ISNUMBER(EG$4),IF(ABS(INDEX($F$4:$EK$109,MATCH(1,($A$4:$A$109=$EO70)*($B$4:$B$109=$EP70),0),MATCH(FP$2,$F$2:$EK$2,0))-SUM(OFFSET($E70,,MATCH(FP$2,$F$1:$EK$1,0)+3,,1)))&gt;0,INDEX($F$4:$EK$109,MATCH(1,($A$4:$A$109=$EO70)*($B$4:$B$109=$EP70),0),MATCH(FP$2,$F$2:$EK$2,0))-SUM(OFFSET($E70,,MATCH(FP$2,$F$1:$EK$1,0)+3,,1)),""),"")</f>
        <v/>
      </c>
      <c r="FQ70" t="str" cm="1">
        <f t="array" aca="1" ref="FQ70" ca="1">IF(ISNUMBER(EH$4),IF(ABS(INDEX($F$4:$EK$109,MATCH(1,($A$4:$A$109=$EO70)*($B$4:$B$109=$EP70),0),MATCH(FQ$2,$F$2:$EK$2,0))-SUM(OFFSET($E70,,MATCH(FQ$2,$F$1:$EK$1,0)+3,,1)))&gt;0,INDEX($F$4:$EK$109,MATCH(1,($A$4:$A$109=$EO70)*($B$4:$B$109=$EP70),0),MATCH(FQ$2,$F$2:$EK$2,0))-SUM(OFFSET($E70,,MATCH(FQ$2,$F$1:$EK$1,0)+3,,1)),""),"")</f>
        <v/>
      </c>
      <c r="FR70" t="str" cm="1">
        <f t="array" aca="1" ref="FR70" ca="1">IF(ISNUMBER(EI$4),IF(ABS(INDEX($F$4:$EK$109,MATCH(1,($A$4:$A$109=$EO70)*($B$4:$B$109=$EP70),0),MATCH(FR$2,$F$2:$EK$2,0))-SUM(OFFSET($E70,,MATCH(FR$2,$F$1:$EK$1,0)+3,,1)))&gt;0,INDEX($F$4:$EK$109,MATCH(1,($A$4:$A$109=$EO70)*($B$4:$B$109=$EP70),0),MATCH(FR$2,$F$2:$EK$2,0))-SUM(OFFSET($E70,,MATCH(FR$2,$F$1:$EK$1,0)+3,,1)),""),"")</f>
        <v/>
      </c>
      <c r="FS70" t="str" cm="1">
        <f t="array" aca="1" ref="FS70" ca="1">IF(ISNUMBER(EJ$4),IF(ABS(INDEX($F$4:$EK$109,MATCH(1,($A$4:$A$109=$EO70)*($B$4:$B$109=$EP70),0),MATCH(FS$2,$F$2:$EK$2,0))-SUM(OFFSET($E70,,MATCH(FS$2,$F$1:$EK$1,0)+3,,1)))&gt;0,INDEX($F$4:$EK$109,MATCH(1,($A$4:$A$109=$EO70)*($B$4:$B$109=$EP70),0),MATCH(FS$2,$F$2:$EK$2,0))-SUM(OFFSET($E70,,MATCH(FS$2,$F$1:$EK$1,0)+3,,1)),""),"")</f>
        <v/>
      </c>
      <c r="FT70" t="str" cm="1">
        <f t="array" aca="1" ref="FT70" ca="1">IF(ISNUMBER(EK$4),IF(ABS(INDEX($F$4:$EK$109,MATCH(1,($A$4:$A$109=$EO70)*($B$4:$B$109=$EP70),0),MATCH(FT$2,$F$2:$EK$2,0))-SUM(OFFSET($E70,,MATCH(FT$2,$F$1:$EK$1,0)+3,,1)))&gt;0,INDEX($F$4:$EK$109,MATCH(1,($A$4:$A$109=$EO70)*($B$4:$B$109=$EP70),0),MATCH(FT$2,$F$2:$EK$2,0))-SUM(OFFSET($E70,,MATCH(FT$2,$F$1:$EK$1,0)+3,,1)),""),"")</f>
        <v/>
      </c>
    </row>
    <row r="71" spans="1:176" x14ac:dyDescent="0.25">
      <c r="A71" t="s">
        <v>157</v>
      </c>
      <c r="B71" t="s">
        <v>194</v>
      </c>
      <c r="EO71" t="str">
        <f t="shared" si="9"/>
        <v>bs</v>
      </c>
      <c r="EP71" t="str">
        <f t="shared" si="9"/>
        <v>totalEquity</v>
      </c>
      <c r="ET71" t="str" cm="1">
        <f t="array" aca="1" ref="ET71" ca="1">IF(ISNUMBER(DK$4),IF(ABS(INDEX($F$4:$EK$109,MATCH(1,($A$4:$A$109=$EO71)*($B$4:$B$109=$EP71),0),MATCH(ET$2,$F$2:$EK$2,0))-SUM(OFFSET($E71,,MATCH(ET$2,$F$1:$EK$1,0)+3,,1)))&gt;0,INDEX($F$4:$EK$109,MATCH(1,($A$4:$A$109=$EO71)*($B$4:$B$109=$EP71),0),MATCH(ET$2,$F$2:$EK$2,0))-SUM(OFFSET($E71,,MATCH(ET$2,$F$1:$EK$1,0)+3,,1)),""),"")</f>
        <v/>
      </c>
      <c r="EU71" t="str" cm="1">
        <f t="array" aca="1" ref="EU71" ca="1">IF(ISNUMBER(DL$4),IF(ABS(INDEX($F$4:$EK$109,MATCH(1,($A$4:$A$109=$EO71)*($B$4:$B$109=$EP71),0),MATCH(EU$2,$F$2:$EK$2,0))-SUM(OFFSET($E71,,MATCH(EU$2,$F$1:$EK$1,0)+3,,1)))&gt;0,INDEX($F$4:$EK$109,MATCH(1,($A$4:$A$109=$EO71)*($B$4:$B$109=$EP71),0),MATCH(EU$2,$F$2:$EK$2,0))-SUM(OFFSET($E71,,MATCH(EU$2,$F$1:$EK$1,0)+3,,1)),""),"")</f>
        <v/>
      </c>
      <c r="EV71" t="str" cm="1">
        <f t="array" aca="1" ref="EV71" ca="1">IF(ISNUMBER(DM$4),IF(ABS(INDEX($F$4:$EK$109,MATCH(1,($A$4:$A$109=$EO71)*($B$4:$B$109=$EP71),0),MATCH(EV$2,$F$2:$EK$2,0))-SUM(OFFSET($E71,,MATCH(EV$2,$F$1:$EK$1,0)+3,,1)))&gt;0,INDEX($F$4:$EK$109,MATCH(1,($A$4:$A$109=$EO71)*($B$4:$B$109=$EP71),0),MATCH(EV$2,$F$2:$EK$2,0))-SUM(OFFSET($E71,,MATCH(EV$2,$F$1:$EK$1,0)+3,,1)),""),"")</f>
        <v/>
      </c>
      <c r="EW71" t="str" cm="1">
        <f t="array" aca="1" ref="EW71" ca="1">IF(ISNUMBER(DN$4),IF(ABS(INDEX($F$4:$EK$109,MATCH(1,($A$4:$A$109=$EO71)*($B$4:$B$109=$EP71),0),MATCH(EW$2,$F$2:$EK$2,0))-SUM(OFFSET($E71,,MATCH(EW$2,$F$1:$EK$1,0)+3,,1)))&gt;0,INDEX($F$4:$EK$109,MATCH(1,($A$4:$A$109=$EO71)*($B$4:$B$109=$EP71),0),MATCH(EW$2,$F$2:$EK$2,0))-SUM(OFFSET($E71,,MATCH(EW$2,$F$1:$EK$1,0)+3,,1)),""),"")</f>
        <v/>
      </c>
      <c r="EX71" t="str" cm="1">
        <f t="array" aca="1" ref="EX71" ca="1">IF(ISNUMBER(DO$4),IF(ABS(INDEX($F$4:$EK$109,MATCH(1,($A$4:$A$109=$EO71)*($B$4:$B$109=$EP71),0),MATCH(EX$2,$F$2:$EK$2,0))-SUM(OFFSET($E71,,MATCH(EX$2,$F$1:$EK$1,0)+3,,1)))&gt;0,INDEX($F$4:$EK$109,MATCH(1,($A$4:$A$109=$EO71)*($B$4:$B$109=$EP71),0),MATCH(EX$2,$F$2:$EK$2,0))-SUM(OFFSET($E71,,MATCH(EX$2,$F$1:$EK$1,0)+3,,1)),""),"")</f>
        <v/>
      </c>
      <c r="EY71" t="str" cm="1">
        <f t="array" aca="1" ref="EY71" ca="1">IF(ISNUMBER(DP$4),IF(ABS(INDEX($F$4:$EK$109,MATCH(1,($A$4:$A$109=$EO71)*($B$4:$B$109=$EP71),0),MATCH(EY$2,$F$2:$EK$2,0))-SUM(OFFSET($E71,,MATCH(EY$2,$F$1:$EK$1,0)+3,,1)))&gt;0,INDEX($F$4:$EK$109,MATCH(1,($A$4:$A$109=$EO71)*($B$4:$B$109=$EP71),0),MATCH(EY$2,$F$2:$EK$2,0))-SUM(OFFSET($E71,,MATCH(EY$2,$F$1:$EK$1,0)+3,,1)),""),"")</f>
        <v/>
      </c>
      <c r="EZ71" t="str" cm="1">
        <f t="array" aca="1" ref="EZ71" ca="1">IF(ISNUMBER(DQ$4),IF(ABS(INDEX($F$4:$EK$109,MATCH(1,($A$4:$A$109=$EO71)*($B$4:$B$109=$EP71),0),MATCH(EZ$2,$F$2:$EK$2,0))-SUM(OFFSET($E71,,MATCH(EZ$2,$F$1:$EK$1,0)+3,,1)))&gt;0,INDEX($F$4:$EK$109,MATCH(1,($A$4:$A$109=$EO71)*($B$4:$B$109=$EP71),0),MATCH(EZ$2,$F$2:$EK$2,0))-SUM(OFFSET($E71,,MATCH(EZ$2,$F$1:$EK$1,0)+3,,1)),""),"")</f>
        <v/>
      </c>
      <c r="FA71" t="str" cm="1">
        <f t="array" aca="1" ref="FA71" ca="1">IF(ISNUMBER(DR$4),IF(ABS(INDEX($F$4:$EK$109,MATCH(1,($A$4:$A$109=$EO71)*($B$4:$B$109=$EP71),0),MATCH(FA$2,$F$2:$EK$2,0))-SUM(OFFSET($E71,,MATCH(FA$2,$F$1:$EK$1,0)+3,,1)))&gt;0,INDEX($F$4:$EK$109,MATCH(1,($A$4:$A$109=$EO71)*($B$4:$B$109=$EP71),0),MATCH(FA$2,$F$2:$EK$2,0))-SUM(OFFSET($E71,,MATCH(FA$2,$F$1:$EK$1,0)+3,,1)),""),"")</f>
        <v/>
      </c>
      <c r="FB71" t="str" cm="1">
        <f t="array" aca="1" ref="FB71" ca="1">IF(ISNUMBER(DS$4),IF(ABS(INDEX($F$4:$EK$109,MATCH(1,($A$4:$A$109=$EO71)*($B$4:$B$109=$EP71),0),MATCH(FB$2,$F$2:$EK$2,0))-SUM(OFFSET($E71,,MATCH(FB$2,$F$1:$EK$1,0)+3,,1)))&gt;0,INDEX($F$4:$EK$109,MATCH(1,($A$4:$A$109=$EO71)*($B$4:$B$109=$EP71),0),MATCH(FB$2,$F$2:$EK$2,0))-SUM(OFFSET($E71,,MATCH(FB$2,$F$1:$EK$1,0)+3,,1)),""),"")</f>
        <v/>
      </c>
      <c r="FC71" t="str" cm="1">
        <f t="array" aca="1" ref="FC71" ca="1">IF(ISNUMBER(DT$4),IF(ABS(INDEX($F$4:$EK$109,MATCH(1,($A$4:$A$109=$EO71)*($B$4:$B$109=$EP71),0),MATCH(FC$2,$F$2:$EK$2,0))-SUM(OFFSET($E71,,MATCH(FC$2,$F$1:$EK$1,0)+3,,1)))&gt;0,INDEX($F$4:$EK$109,MATCH(1,($A$4:$A$109=$EO71)*($B$4:$B$109=$EP71),0),MATCH(FC$2,$F$2:$EK$2,0))-SUM(OFFSET($E71,,MATCH(FC$2,$F$1:$EK$1,0)+3,,1)),""),"")</f>
        <v/>
      </c>
      <c r="FD71" t="str" cm="1">
        <f t="array" aca="1" ref="FD71" ca="1">IF(ISNUMBER(DU$4),IF(ABS(INDEX($F$4:$EK$109,MATCH(1,($A$4:$A$109=$EO71)*($B$4:$B$109=$EP71),0),MATCH(FD$2,$F$2:$EK$2,0))-SUM(OFFSET($E71,,MATCH(FD$2,$F$1:$EK$1,0)+3,,1)))&gt;0,INDEX($F$4:$EK$109,MATCH(1,($A$4:$A$109=$EO71)*($B$4:$B$109=$EP71),0),MATCH(FD$2,$F$2:$EK$2,0))-SUM(OFFSET($E71,,MATCH(FD$2,$F$1:$EK$1,0)+3,,1)),""),"")</f>
        <v/>
      </c>
      <c r="FE71" t="str" cm="1">
        <f t="array" aca="1" ref="FE71" ca="1">IF(ISNUMBER(DV$4),IF(ABS(INDEX($F$4:$EK$109,MATCH(1,($A$4:$A$109=$EO71)*($B$4:$B$109=$EP71),0),MATCH(FE$2,$F$2:$EK$2,0))-SUM(OFFSET($E71,,MATCH(FE$2,$F$1:$EK$1,0)+3,,1)))&gt;0,INDEX($F$4:$EK$109,MATCH(1,($A$4:$A$109=$EO71)*($B$4:$B$109=$EP71),0),MATCH(FE$2,$F$2:$EK$2,0))-SUM(OFFSET($E71,,MATCH(FE$2,$F$1:$EK$1,0)+3,,1)),""),"")</f>
        <v/>
      </c>
      <c r="FF71" t="str" cm="1">
        <f t="array" aca="1" ref="FF71" ca="1">IF(ISNUMBER(DW$4),IF(ABS(INDEX($F$4:$EK$109,MATCH(1,($A$4:$A$109=$EO71)*($B$4:$B$109=$EP71),0),MATCH(FF$2,$F$2:$EK$2,0))-SUM(OFFSET($E71,,MATCH(FF$2,$F$1:$EK$1,0)+3,,1)))&gt;0,INDEX($F$4:$EK$109,MATCH(1,($A$4:$A$109=$EO71)*($B$4:$B$109=$EP71),0),MATCH(FF$2,$F$2:$EK$2,0))-SUM(OFFSET($E71,,MATCH(FF$2,$F$1:$EK$1,0)+3,,1)),""),"")</f>
        <v/>
      </c>
      <c r="FG71" t="str" cm="1">
        <f t="array" aca="1" ref="FG71" ca="1">IF(ISNUMBER(DX$4),IF(ABS(INDEX($F$4:$EK$109,MATCH(1,($A$4:$A$109=$EO71)*($B$4:$B$109=$EP71),0),MATCH(FG$2,$F$2:$EK$2,0))-SUM(OFFSET($E71,,MATCH(FG$2,$F$1:$EK$1,0)+3,,1)))&gt;0,INDEX($F$4:$EK$109,MATCH(1,($A$4:$A$109=$EO71)*($B$4:$B$109=$EP71),0),MATCH(FG$2,$F$2:$EK$2,0))-SUM(OFFSET($E71,,MATCH(FG$2,$F$1:$EK$1,0)+3,,1)),""),"")</f>
        <v/>
      </c>
      <c r="FH71" t="str" cm="1">
        <f t="array" aca="1" ref="FH71" ca="1">IF(ISNUMBER(DY$4),IF(ABS(INDEX($F$4:$EK$109,MATCH(1,($A$4:$A$109=$EO71)*($B$4:$B$109=$EP71),0),MATCH(FH$2,$F$2:$EK$2,0))-SUM(OFFSET($E71,,MATCH(FH$2,$F$1:$EK$1,0)+3,,1)))&gt;0,INDEX($F$4:$EK$109,MATCH(1,($A$4:$A$109=$EO71)*($B$4:$B$109=$EP71),0),MATCH(FH$2,$F$2:$EK$2,0))-SUM(OFFSET($E71,,MATCH(FH$2,$F$1:$EK$1,0)+3,,1)),""),"")</f>
        <v/>
      </c>
      <c r="FI71" t="str" cm="1">
        <f t="array" aca="1" ref="FI71" ca="1">IF(ISNUMBER(DZ$4),IF(ABS(INDEX($F$4:$EK$109,MATCH(1,($A$4:$A$109=$EO71)*($B$4:$B$109=$EP71),0),MATCH(FI$2,$F$2:$EK$2,0))-SUM(OFFSET($E71,,MATCH(FI$2,$F$1:$EK$1,0)+3,,1)))&gt;0,INDEX($F$4:$EK$109,MATCH(1,($A$4:$A$109=$EO71)*($B$4:$B$109=$EP71),0),MATCH(FI$2,$F$2:$EK$2,0))-SUM(OFFSET($E71,,MATCH(FI$2,$F$1:$EK$1,0)+3,,1)),""),"")</f>
        <v/>
      </c>
      <c r="FJ71" t="str" cm="1">
        <f t="array" aca="1" ref="FJ71" ca="1">IF(ISNUMBER(EA$4),IF(ABS(INDEX($F$4:$EK$109,MATCH(1,($A$4:$A$109=$EO71)*($B$4:$B$109=$EP71),0),MATCH(FJ$2,$F$2:$EK$2,0))-SUM(OFFSET($E71,,MATCH(FJ$2,$F$1:$EK$1,0)+3,,1)))&gt;0,INDEX($F$4:$EK$109,MATCH(1,($A$4:$A$109=$EO71)*($B$4:$B$109=$EP71),0),MATCH(FJ$2,$F$2:$EK$2,0))-SUM(OFFSET($E71,,MATCH(FJ$2,$F$1:$EK$1,0)+3,,1)),""),"")</f>
        <v/>
      </c>
      <c r="FK71" t="str" cm="1">
        <f t="array" aca="1" ref="FK71" ca="1">IF(ISNUMBER(EB$4),IF(ABS(INDEX($F$4:$EK$109,MATCH(1,($A$4:$A$109=$EO71)*($B$4:$B$109=$EP71),0),MATCH(FK$2,$F$2:$EK$2,0))-SUM(OFFSET($E71,,MATCH(FK$2,$F$1:$EK$1,0)+3,,1)))&gt;0,INDEX($F$4:$EK$109,MATCH(1,($A$4:$A$109=$EO71)*($B$4:$B$109=$EP71),0),MATCH(FK$2,$F$2:$EK$2,0))-SUM(OFFSET($E71,,MATCH(FK$2,$F$1:$EK$1,0)+3,,1)),""),"")</f>
        <v/>
      </c>
      <c r="FL71" t="str" cm="1">
        <f t="array" aca="1" ref="FL71" ca="1">IF(ISNUMBER(EC$4),IF(ABS(INDEX($F$4:$EK$109,MATCH(1,($A$4:$A$109=$EO71)*($B$4:$B$109=$EP71),0),MATCH(FL$2,$F$2:$EK$2,0))-SUM(OFFSET($E71,,MATCH(FL$2,$F$1:$EK$1,0)+3,,1)))&gt;0,INDEX($F$4:$EK$109,MATCH(1,($A$4:$A$109=$EO71)*($B$4:$B$109=$EP71),0),MATCH(FL$2,$F$2:$EK$2,0))-SUM(OFFSET($E71,,MATCH(FL$2,$F$1:$EK$1,0)+3,,1)),""),"")</f>
        <v/>
      </c>
      <c r="FM71" t="str" cm="1">
        <f t="array" aca="1" ref="FM71" ca="1">IF(ISNUMBER(ED$4),IF(ABS(INDEX($F$4:$EK$109,MATCH(1,($A$4:$A$109=$EO71)*($B$4:$B$109=$EP71),0),MATCH(FM$2,$F$2:$EK$2,0))-SUM(OFFSET($E71,,MATCH(FM$2,$F$1:$EK$1,0)+3,,1)))&gt;0,INDEX($F$4:$EK$109,MATCH(1,($A$4:$A$109=$EO71)*($B$4:$B$109=$EP71),0),MATCH(FM$2,$F$2:$EK$2,0))-SUM(OFFSET($E71,,MATCH(FM$2,$F$1:$EK$1,0)+3,,1)),""),"")</f>
        <v/>
      </c>
      <c r="FN71" t="str" cm="1">
        <f t="array" aca="1" ref="FN71" ca="1">IF(ISNUMBER(EE$4),IF(ABS(INDEX($F$4:$EK$109,MATCH(1,($A$4:$A$109=$EO71)*($B$4:$B$109=$EP71),0),MATCH(FN$2,$F$2:$EK$2,0))-SUM(OFFSET($E71,,MATCH(FN$2,$F$1:$EK$1,0)+3,,1)))&gt;0,INDEX($F$4:$EK$109,MATCH(1,($A$4:$A$109=$EO71)*($B$4:$B$109=$EP71),0),MATCH(FN$2,$F$2:$EK$2,0))-SUM(OFFSET($E71,,MATCH(FN$2,$F$1:$EK$1,0)+3,,1)),""),"")</f>
        <v/>
      </c>
      <c r="FO71" t="str" cm="1">
        <f t="array" aca="1" ref="FO71" ca="1">IF(ISNUMBER(EF$4),IF(ABS(INDEX($F$4:$EK$109,MATCH(1,($A$4:$A$109=$EO71)*($B$4:$B$109=$EP71),0),MATCH(FO$2,$F$2:$EK$2,0))-SUM(OFFSET($E71,,MATCH(FO$2,$F$1:$EK$1,0)+3,,1)))&gt;0,INDEX($F$4:$EK$109,MATCH(1,($A$4:$A$109=$EO71)*($B$4:$B$109=$EP71),0),MATCH(FO$2,$F$2:$EK$2,0))-SUM(OFFSET($E71,,MATCH(FO$2,$F$1:$EK$1,0)+3,,1)),""),"")</f>
        <v/>
      </c>
      <c r="FP71" t="str" cm="1">
        <f t="array" aca="1" ref="FP71" ca="1">IF(ISNUMBER(EG$4),IF(ABS(INDEX($F$4:$EK$109,MATCH(1,($A$4:$A$109=$EO71)*($B$4:$B$109=$EP71),0),MATCH(FP$2,$F$2:$EK$2,0))-SUM(OFFSET($E71,,MATCH(FP$2,$F$1:$EK$1,0)+3,,1)))&gt;0,INDEX($F$4:$EK$109,MATCH(1,($A$4:$A$109=$EO71)*($B$4:$B$109=$EP71),0),MATCH(FP$2,$F$2:$EK$2,0))-SUM(OFFSET($E71,,MATCH(FP$2,$F$1:$EK$1,0)+3,,1)),""),"")</f>
        <v/>
      </c>
      <c r="FQ71" t="str" cm="1">
        <f t="array" aca="1" ref="FQ71" ca="1">IF(ISNUMBER(EH$4),IF(ABS(INDEX($F$4:$EK$109,MATCH(1,($A$4:$A$109=$EO71)*($B$4:$B$109=$EP71),0),MATCH(FQ$2,$F$2:$EK$2,0))-SUM(OFFSET($E71,,MATCH(FQ$2,$F$1:$EK$1,0)+3,,1)))&gt;0,INDEX($F$4:$EK$109,MATCH(1,($A$4:$A$109=$EO71)*($B$4:$B$109=$EP71),0),MATCH(FQ$2,$F$2:$EK$2,0))-SUM(OFFSET($E71,,MATCH(FQ$2,$F$1:$EK$1,0)+3,,1)),""),"")</f>
        <v/>
      </c>
      <c r="FR71" t="str" cm="1">
        <f t="array" aca="1" ref="FR71" ca="1">IF(ISNUMBER(EI$4),IF(ABS(INDEX($F$4:$EK$109,MATCH(1,($A$4:$A$109=$EO71)*($B$4:$B$109=$EP71),0),MATCH(FR$2,$F$2:$EK$2,0))-SUM(OFFSET($E71,,MATCH(FR$2,$F$1:$EK$1,0)+3,,1)))&gt;0,INDEX($F$4:$EK$109,MATCH(1,($A$4:$A$109=$EO71)*($B$4:$B$109=$EP71),0),MATCH(FR$2,$F$2:$EK$2,0))-SUM(OFFSET($E71,,MATCH(FR$2,$F$1:$EK$1,0)+3,,1)),""),"")</f>
        <v/>
      </c>
      <c r="FS71" t="str" cm="1">
        <f t="array" aca="1" ref="FS71" ca="1">IF(ISNUMBER(EJ$4),IF(ABS(INDEX($F$4:$EK$109,MATCH(1,($A$4:$A$109=$EO71)*($B$4:$B$109=$EP71),0),MATCH(FS$2,$F$2:$EK$2,0))-SUM(OFFSET($E71,,MATCH(FS$2,$F$1:$EK$1,0)+3,,1)))&gt;0,INDEX($F$4:$EK$109,MATCH(1,($A$4:$A$109=$EO71)*($B$4:$B$109=$EP71),0),MATCH(FS$2,$F$2:$EK$2,0))-SUM(OFFSET($E71,,MATCH(FS$2,$F$1:$EK$1,0)+3,,1)),""),"")</f>
        <v/>
      </c>
      <c r="FT71" t="str" cm="1">
        <f t="array" aca="1" ref="FT71" ca="1">IF(ISNUMBER(EK$4),IF(ABS(INDEX($F$4:$EK$109,MATCH(1,($A$4:$A$109=$EO71)*($B$4:$B$109=$EP71),0),MATCH(FT$2,$F$2:$EK$2,0))-SUM(OFFSET($E71,,MATCH(FT$2,$F$1:$EK$1,0)+3,,1)))&gt;0,INDEX($F$4:$EK$109,MATCH(1,($A$4:$A$109=$EO71)*($B$4:$B$109=$EP71),0),MATCH(FT$2,$F$2:$EK$2,0))-SUM(OFFSET($E71,,MATCH(FT$2,$F$1:$EK$1,0)+3,,1)),""),"")</f>
        <v/>
      </c>
    </row>
    <row r="72" spans="1:176" x14ac:dyDescent="0.25">
      <c r="A72" t="s">
        <v>157</v>
      </c>
      <c r="B72" t="s">
        <v>195</v>
      </c>
      <c r="EO72" t="str">
        <f t="shared" si="9"/>
        <v>bs</v>
      </c>
      <c r="EP72" t="str">
        <f t="shared" si="9"/>
        <v>totalLiabilitiesAndStockholdersEquity</v>
      </c>
      <c r="ET72" t="str" cm="1">
        <f t="array" aca="1" ref="ET72" ca="1">IF(ISNUMBER(DK$4),IF(ABS(INDEX($F$4:$EK$109,MATCH(1,($A$4:$A$109=$EO72)*($B$4:$B$109=$EP72),0),MATCH(ET$2,$F$2:$EK$2,0))-SUM(OFFSET($E72,,MATCH(ET$2,$F$1:$EK$1,0)+3,,1)))&gt;0,INDEX($F$4:$EK$109,MATCH(1,($A$4:$A$109=$EO72)*($B$4:$B$109=$EP72),0),MATCH(ET$2,$F$2:$EK$2,0))-SUM(OFFSET($E72,,MATCH(ET$2,$F$1:$EK$1,0)+3,,1)),""),"")</f>
        <v/>
      </c>
      <c r="EU72" t="str" cm="1">
        <f t="array" aca="1" ref="EU72" ca="1">IF(ISNUMBER(DL$4),IF(ABS(INDEX($F$4:$EK$109,MATCH(1,($A$4:$A$109=$EO72)*($B$4:$B$109=$EP72),0),MATCH(EU$2,$F$2:$EK$2,0))-SUM(OFFSET($E72,,MATCH(EU$2,$F$1:$EK$1,0)+3,,1)))&gt;0,INDEX($F$4:$EK$109,MATCH(1,($A$4:$A$109=$EO72)*($B$4:$B$109=$EP72),0),MATCH(EU$2,$F$2:$EK$2,0))-SUM(OFFSET($E72,,MATCH(EU$2,$F$1:$EK$1,0)+3,,1)),""),"")</f>
        <v/>
      </c>
      <c r="EV72" t="str" cm="1">
        <f t="array" aca="1" ref="EV72" ca="1">IF(ISNUMBER(DM$4),IF(ABS(INDEX($F$4:$EK$109,MATCH(1,($A$4:$A$109=$EO72)*($B$4:$B$109=$EP72),0),MATCH(EV$2,$F$2:$EK$2,0))-SUM(OFFSET($E72,,MATCH(EV$2,$F$1:$EK$1,0)+3,,1)))&gt;0,INDEX($F$4:$EK$109,MATCH(1,($A$4:$A$109=$EO72)*($B$4:$B$109=$EP72),0),MATCH(EV$2,$F$2:$EK$2,0))-SUM(OFFSET($E72,,MATCH(EV$2,$F$1:$EK$1,0)+3,,1)),""),"")</f>
        <v/>
      </c>
      <c r="EW72" t="str" cm="1">
        <f t="array" aca="1" ref="EW72" ca="1">IF(ISNUMBER(DN$4),IF(ABS(INDEX($F$4:$EK$109,MATCH(1,($A$4:$A$109=$EO72)*($B$4:$B$109=$EP72),0),MATCH(EW$2,$F$2:$EK$2,0))-SUM(OFFSET($E72,,MATCH(EW$2,$F$1:$EK$1,0)+3,,1)))&gt;0,INDEX($F$4:$EK$109,MATCH(1,($A$4:$A$109=$EO72)*($B$4:$B$109=$EP72),0),MATCH(EW$2,$F$2:$EK$2,0))-SUM(OFFSET($E72,,MATCH(EW$2,$F$1:$EK$1,0)+3,,1)),""),"")</f>
        <v/>
      </c>
      <c r="EX72" t="str" cm="1">
        <f t="array" aca="1" ref="EX72" ca="1">IF(ISNUMBER(DO$4),IF(ABS(INDEX($F$4:$EK$109,MATCH(1,($A$4:$A$109=$EO72)*($B$4:$B$109=$EP72),0),MATCH(EX$2,$F$2:$EK$2,0))-SUM(OFFSET($E72,,MATCH(EX$2,$F$1:$EK$1,0)+3,,1)))&gt;0,INDEX($F$4:$EK$109,MATCH(1,($A$4:$A$109=$EO72)*($B$4:$B$109=$EP72),0),MATCH(EX$2,$F$2:$EK$2,0))-SUM(OFFSET($E72,,MATCH(EX$2,$F$1:$EK$1,0)+3,,1)),""),"")</f>
        <v/>
      </c>
      <c r="EY72" t="str" cm="1">
        <f t="array" aca="1" ref="EY72" ca="1">IF(ISNUMBER(DP$4),IF(ABS(INDEX($F$4:$EK$109,MATCH(1,($A$4:$A$109=$EO72)*($B$4:$B$109=$EP72),0),MATCH(EY$2,$F$2:$EK$2,0))-SUM(OFFSET($E72,,MATCH(EY$2,$F$1:$EK$1,0)+3,,1)))&gt;0,INDEX($F$4:$EK$109,MATCH(1,($A$4:$A$109=$EO72)*($B$4:$B$109=$EP72),0),MATCH(EY$2,$F$2:$EK$2,0))-SUM(OFFSET($E72,,MATCH(EY$2,$F$1:$EK$1,0)+3,,1)),""),"")</f>
        <v/>
      </c>
      <c r="EZ72" t="str" cm="1">
        <f t="array" aca="1" ref="EZ72" ca="1">IF(ISNUMBER(DQ$4),IF(ABS(INDEX($F$4:$EK$109,MATCH(1,($A$4:$A$109=$EO72)*($B$4:$B$109=$EP72),0),MATCH(EZ$2,$F$2:$EK$2,0))-SUM(OFFSET($E72,,MATCH(EZ$2,$F$1:$EK$1,0)+3,,1)))&gt;0,INDEX($F$4:$EK$109,MATCH(1,($A$4:$A$109=$EO72)*($B$4:$B$109=$EP72),0),MATCH(EZ$2,$F$2:$EK$2,0))-SUM(OFFSET($E72,,MATCH(EZ$2,$F$1:$EK$1,0)+3,,1)),""),"")</f>
        <v/>
      </c>
      <c r="FA72" t="str" cm="1">
        <f t="array" aca="1" ref="FA72" ca="1">IF(ISNUMBER(DR$4),IF(ABS(INDEX($F$4:$EK$109,MATCH(1,($A$4:$A$109=$EO72)*($B$4:$B$109=$EP72),0),MATCH(FA$2,$F$2:$EK$2,0))-SUM(OFFSET($E72,,MATCH(FA$2,$F$1:$EK$1,0)+3,,1)))&gt;0,INDEX($F$4:$EK$109,MATCH(1,($A$4:$A$109=$EO72)*($B$4:$B$109=$EP72),0),MATCH(FA$2,$F$2:$EK$2,0))-SUM(OFFSET($E72,,MATCH(FA$2,$F$1:$EK$1,0)+3,,1)),""),"")</f>
        <v/>
      </c>
      <c r="FB72" t="str" cm="1">
        <f t="array" aca="1" ref="FB72" ca="1">IF(ISNUMBER(DS$4),IF(ABS(INDEX($F$4:$EK$109,MATCH(1,($A$4:$A$109=$EO72)*($B$4:$B$109=$EP72),0),MATCH(FB$2,$F$2:$EK$2,0))-SUM(OFFSET($E72,,MATCH(FB$2,$F$1:$EK$1,0)+3,,1)))&gt;0,INDEX($F$4:$EK$109,MATCH(1,($A$4:$A$109=$EO72)*($B$4:$B$109=$EP72),0),MATCH(FB$2,$F$2:$EK$2,0))-SUM(OFFSET($E72,,MATCH(FB$2,$F$1:$EK$1,0)+3,,1)),""),"")</f>
        <v/>
      </c>
      <c r="FC72" t="str" cm="1">
        <f t="array" aca="1" ref="FC72" ca="1">IF(ISNUMBER(DT$4),IF(ABS(INDEX($F$4:$EK$109,MATCH(1,($A$4:$A$109=$EO72)*($B$4:$B$109=$EP72),0),MATCH(FC$2,$F$2:$EK$2,0))-SUM(OFFSET($E72,,MATCH(FC$2,$F$1:$EK$1,0)+3,,1)))&gt;0,INDEX($F$4:$EK$109,MATCH(1,($A$4:$A$109=$EO72)*($B$4:$B$109=$EP72),0),MATCH(FC$2,$F$2:$EK$2,0))-SUM(OFFSET($E72,,MATCH(FC$2,$F$1:$EK$1,0)+3,,1)),""),"")</f>
        <v/>
      </c>
      <c r="FD72" t="str" cm="1">
        <f t="array" aca="1" ref="FD72" ca="1">IF(ISNUMBER(DU$4),IF(ABS(INDEX($F$4:$EK$109,MATCH(1,($A$4:$A$109=$EO72)*($B$4:$B$109=$EP72),0),MATCH(FD$2,$F$2:$EK$2,0))-SUM(OFFSET($E72,,MATCH(FD$2,$F$1:$EK$1,0)+3,,1)))&gt;0,INDEX($F$4:$EK$109,MATCH(1,($A$4:$A$109=$EO72)*($B$4:$B$109=$EP72),0),MATCH(FD$2,$F$2:$EK$2,0))-SUM(OFFSET($E72,,MATCH(FD$2,$F$1:$EK$1,0)+3,,1)),""),"")</f>
        <v/>
      </c>
      <c r="FE72" t="str" cm="1">
        <f t="array" aca="1" ref="FE72" ca="1">IF(ISNUMBER(DV$4),IF(ABS(INDEX($F$4:$EK$109,MATCH(1,($A$4:$A$109=$EO72)*($B$4:$B$109=$EP72),0),MATCH(FE$2,$F$2:$EK$2,0))-SUM(OFFSET($E72,,MATCH(FE$2,$F$1:$EK$1,0)+3,,1)))&gt;0,INDEX($F$4:$EK$109,MATCH(1,($A$4:$A$109=$EO72)*($B$4:$B$109=$EP72),0),MATCH(FE$2,$F$2:$EK$2,0))-SUM(OFFSET($E72,,MATCH(FE$2,$F$1:$EK$1,0)+3,,1)),""),"")</f>
        <v/>
      </c>
      <c r="FF72" t="str" cm="1">
        <f t="array" aca="1" ref="FF72" ca="1">IF(ISNUMBER(DW$4),IF(ABS(INDEX($F$4:$EK$109,MATCH(1,($A$4:$A$109=$EO72)*($B$4:$B$109=$EP72),0),MATCH(FF$2,$F$2:$EK$2,0))-SUM(OFFSET($E72,,MATCH(FF$2,$F$1:$EK$1,0)+3,,1)))&gt;0,INDEX($F$4:$EK$109,MATCH(1,($A$4:$A$109=$EO72)*($B$4:$B$109=$EP72),0),MATCH(FF$2,$F$2:$EK$2,0))-SUM(OFFSET($E72,,MATCH(FF$2,$F$1:$EK$1,0)+3,,1)),""),"")</f>
        <v/>
      </c>
      <c r="FG72" t="str" cm="1">
        <f t="array" aca="1" ref="FG72" ca="1">IF(ISNUMBER(DX$4),IF(ABS(INDEX($F$4:$EK$109,MATCH(1,($A$4:$A$109=$EO72)*($B$4:$B$109=$EP72),0),MATCH(FG$2,$F$2:$EK$2,0))-SUM(OFFSET($E72,,MATCH(FG$2,$F$1:$EK$1,0)+3,,1)))&gt;0,INDEX($F$4:$EK$109,MATCH(1,($A$4:$A$109=$EO72)*($B$4:$B$109=$EP72),0),MATCH(FG$2,$F$2:$EK$2,0))-SUM(OFFSET($E72,,MATCH(FG$2,$F$1:$EK$1,0)+3,,1)),""),"")</f>
        <v/>
      </c>
      <c r="FH72" t="str" cm="1">
        <f t="array" aca="1" ref="FH72" ca="1">IF(ISNUMBER(DY$4),IF(ABS(INDEX($F$4:$EK$109,MATCH(1,($A$4:$A$109=$EO72)*($B$4:$B$109=$EP72),0),MATCH(FH$2,$F$2:$EK$2,0))-SUM(OFFSET($E72,,MATCH(FH$2,$F$1:$EK$1,0)+3,,1)))&gt;0,INDEX($F$4:$EK$109,MATCH(1,($A$4:$A$109=$EO72)*($B$4:$B$109=$EP72),0),MATCH(FH$2,$F$2:$EK$2,0))-SUM(OFFSET($E72,,MATCH(FH$2,$F$1:$EK$1,0)+3,,1)),""),"")</f>
        <v/>
      </c>
      <c r="FI72" t="str" cm="1">
        <f t="array" aca="1" ref="FI72" ca="1">IF(ISNUMBER(DZ$4),IF(ABS(INDEX($F$4:$EK$109,MATCH(1,($A$4:$A$109=$EO72)*($B$4:$B$109=$EP72),0),MATCH(FI$2,$F$2:$EK$2,0))-SUM(OFFSET($E72,,MATCH(FI$2,$F$1:$EK$1,0)+3,,1)))&gt;0,INDEX($F$4:$EK$109,MATCH(1,($A$4:$A$109=$EO72)*($B$4:$B$109=$EP72),0),MATCH(FI$2,$F$2:$EK$2,0))-SUM(OFFSET($E72,,MATCH(FI$2,$F$1:$EK$1,0)+3,,1)),""),"")</f>
        <v/>
      </c>
      <c r="FJ72" t="str" cm="1">
        <f t="array" aca="1" ref="FJ72" ca="1">IF(ISNUMBER(EA$4),IF(ABS(INDEX($F$4:$EK$109,MATCH(1,($A$4:$A$109=$EO72)*($B$4:$B$109=$EP72),0),MATCH(FJ$2,$F$2:$EK$2,0))-SUM(OFFSET($E72,,MATCH(FJ$2,$F$1:$EK$1,0)+3,,1)))&gt;0,INDEX($F$4:$EK$109,MATCH(1,($A$4:$A$109=$EO72)*($B$4:$B$109=$EP72),0),MATCH(FJ$2,$F$2:$EK$2,0))-SUM(OFFSET($E72,,MATCH(FJ$2,$F$1:$EK$1,0)+3,,1)),""),"")</f>
        <v/>
      </c>
      <c r="FK72" t="str" cm="1">
        <f t="array" aca="1" ref="FK72" ca="1">IF(ISNUMBER(EB$4),IF(ABS(INDEX($F$4:$EK$109,MATCH(1,($A$4:$A$109=$EO72)*($B$4:$B$109=$EP72),0),MATCH(FK$2,$F$2:$EK$2,0))-SUM(OFFSET($E72,,MATCH(FK$2,$F$1:$EK$1,0)+3,,1)))&gt;0,INDEX($F$4:$EK$109,MATCH(1,($A$4:$A$109=$EO72)*($B$4:$B$109=$EP72),0),MATCH(FK$2,$F$2:$EK$2,0))-SUM(OFFSET($E72,,MATCH(FK$2,$F$1:$EK$1,0)+3,,1)),""),"")</f>
        <v/>
      </c>
      <c r="FL72" t="str" cm="1">
        <f t="array" aca="1" ref="FL72" ca="1">IF(ISNUMBER(EC$4),IF(ABS(INDEX($F$4:$EK$109,MATCH(1,($A$4:$A$109=$EO72)*($B$4:$B$109=$EP72),0),MATCH(FL$2,$F$2:$EK$2,0))-SUM(OFFSET($E72,,MATCH(FL$2,$F$1:$EK$1,0)+3,,1)))&gt;0,INDEX($F$4:$EK$109,MATCH(1,($A$4:$A$109=$EO72)*($B$4:$B$109=$EP72),0),MATCH(FL$2,$F$2:$EK$2,0))-SUM(OFFSET($E72,,MATCH(FL$2,$F$1:$EK$1,0)+3,,1)),""),"")</f>
        <v/>
      </c>
      <c r="FM72" t="str" cm="1">
        <f t="array" aca="1" ref="FM72" ca="1">IF(ISNUMBER(ED$4),IF(ABS(INDEX($F$4:$EK$109,MATCH(1,($A$4:$A$109=$EO72)*($B$4:$B$109=$EP72),0),MATCH(FM$2,$F$2:$EK$2,0))-SUM(OFFSET($E72,,MATCH(FM$2,$F$1:$EK$1,0)+3,,1)))&gt;0,INDEX($F$4:$EK$109,MATCH(1,($A$4:$A$109=$EO72)*($B$4:$B$109=$EP72),0),MATCH(FM$2,$F$2:$EK$2,0))-SUM(OFFSET($E72,,MATCH(FM$2,$F$1:$EK$1,0)+3,,1)),""),"")</f>
        <v/>
      </c>
      <c r="FN72" t="str" cm="1">
        <f t="array" aca="1" ref="FN72" ca="1">IF(ISNUMBER(EE$4),IF(ABS(INDEX($F$4:$EK$109,MATCH(1,($A$4:$A$109=$EO72)*($B$4:$B$109=$EP72),0),MATCH(FN$2,$F$2:$EK$2,0))-SUM(OFFSET($E72,,MATCH(FN$2,$F$1:$EK$1,0)+3,,1)))&gt;0,INDEX($F$4:$EK$109,MATCH(1,($A$4:$A$109=$EO72)*($B$4:$B$109=$EP72),0),MATCH(FN$2,$F$2:$EK$2,0))-SUM(OFFSET($E72,,MATCH(FN$2,$F$1:$EK$1,0)+3,,1)),""),"")</f>
        <v/>
      </c>
      <c r="FO72" t="str" cm="1">
        <f t="array" aca="1" ref="FO72" ca="1">IF(ISNUMBER(EF$4),IF(ABS(INDEX($F$4:$EK$109,MATCH(1,($A$4:$A$109=$EO72)*($B$4:$B$109=$EP72),0),MATCH(FO$2,$F$2:$EK$2,0))-SUM(OFFSET($E72,,MATCH(FO$2,$F$1:$EK$1,0)+3,,1)))&gt;0,INDEX($F$4:$EK$109,MATCH(1,($A$4:$A$109=$EO72)*($B$4:$B$109=$EP72),0),MATCH(FO$2,$F$2:$EK$2,0))-SUM(OFFSET($E72,,MATCH(FO$2,$F$1:$EK$1,0)+3,,1)),""),"")</f>
        <v/>
      </c>
      <c r="FP72" t="str" cm="1">
        <f t="array" aca="1" ref="FP72" ca="1">IF(ISNUMBER(EG$4),IF(ABS(INDEX($F$4:$EK$109,MATCH(1,($A$4:$A$109=$EO72)*($B$4:$B$109=$EP72),0),MATCH(FP$2,$F$2:$EK$2,0))-SUM(OFFSET($E72,,MATCH(FP$2,$F$1:$EK$1,0)+3,,1)))&gt;0,INDEX($F$4:$EK$109,MATCH(1,($A$4:$A$109=$EO72)*($B$4:$B$109=$EP72),0),MATCH(FP$2,$F$2:$EK$2,0))-SUM(OFFSET($E72,,MATCH(FP$2,$F$1:$EK$1,0)+3,,1)),""),"")</f>
        <v/>
      </c>
      <c r="FQ72" t="str" cm="1">
        <f t="array" aca="1" ref="FQ72" ca="1">IF(ISNUMBER(EH$4),IF(ABS(INDEX($F$4:$EK$109,MATCH(1,($A$4:$A$109=$EO72)*($B$4:$B$109=$EP72),0),MATCH(FQ$2,$F$2:$EK$2,0))-SUM(OFFSET($E72,,MATCH(FQ$2,$F$1:$EK$1,0)+3,,1)))&gt;0,INDEX($F$4:$EK$109,MATCH(1,($A$4:$A$109=$EO72)*($B$4:$B$109=$EP72),0),MATCH(FQ$2,$F$2:$EK$2,0))-SUM(OFFSET($E72,,MATCH(FQ$2,$F$1:$EK$1,0)+3,,1)),""),"")</f>
        <v/>
      </c>
      <c r="FR72" t="str" cm="1">
        <f t="array" aca="1" ref="FR72" ca="1">IF(ISNUMBER(EI$4),IF(ABS(INDEX($F$4:$EK$109,MATCH(1,($A$4:$A$109=$EO72)*($B$4:$B$109=$EP72),0),MATCH(FR$2,$F$2:$EK$2,0))-SUM(OFFSET($E72,,MATCH(FR$2,$F$1:$EK$1,0)+3,,1)))&gt;0,INDEX($F$4:$EK$109,MATCH(1,($A$4:$A$109=$EO72)*($B$4:$B$109=$EP72),0),MATCH(FR$2,$F$2:$EK$2,0))-SUM(OFFSET($E72,,MATCH(FR$2,$F$1:$EK$1,0)+3,,1)),""),"")</f>
        <v/>
      </c>
      <c r="FS72" t="str" cm="1">
        <f t="array" aca="1" ref="FS72" ca="1">IF(ISNUMBER(EJ$4),IF(ABS(INDEX($F$4:$EK$109,MATCH(1,($A$4:$A$109=$EO72)*($B$4:$B$109=$EP72),0),MATCH(FS$2,$F$2:$EK$2,0))-SUM(OFFSET($E72,,MATCH(FS$2,$F$1:$EK$1,0)+3,,1)))&gt;0,INDEX($F$4:$EK$109,MATCH(1,($A$4:$A$109=$EO72)*($B$4:$B$109=$EP72),0),MATCH(FS$2,$F$2:$EK$2,0))-SUM(OFFSET($E72,,MATCH(FS$2,$F$1:$EK$1,0)+3,,1)),""),"")</f>
        <v/>
      </c>
      <c r="FT72" t="str" cm="1">
        <f t="array" aca="1" ref="FT72" ca="1">IF(ISNUMBER(EK$4),IF(ABS(INDEX($F$4:$EK$109,MATCH(1,($A$4:$A$109=$EO72)*($B$4:$B$109=$EP72),0),MATCH(FT$2,$F$2:$EK$2,0))-SUM(OFFSET($E72,,MATCH(FT$2,$F$1:$EK$1,0)+3,,1)))&gt;0,INDEX($F$4:$EK$109,MATCH(1,($A$4:$A$109=$EO72)*($B$4:$B$109=$EP72),0),MATCH(FT$2,$F$2:$EK$2,0))-SUM(OFFSET($E72,,MATCH(FT$2,$F$1:$EK$1,0)+3,,1)),""),"")</f>
        <v/>
      </c>
    </row>
    <row r="73" spans="1:176" x14ac:dyDescent="0.25">
      <c r="A73" t="s">
        <v>157</v>
      </c>
      <c r="B73" t="s">
        <v>196</v>
      </c>
      <c r="EO73" t="str">
        <f t="shared" si="9"/>
        <v>bs</v>
      </c>
      <c r="EP73" t="str">
        <f t="shared" si="9"/>
        <v>minorityInterest</v>
      </c>
      <c r="ET73" t="str" cm="1">
        <f t="array" aca="1" ref="ET73" ca="1">IF(ISNUMBER(DK$4),IF(ABS(INDEX($F$4:$EK$109,MATCH(1,($A$4:$A$109=$EO73)*($B$4:$B$109=$EP73),0),MATCH(ET$2,$F$2:$EK$2,0))-SUM(OFFSET($E73,,MATCH(ET$2,$F$1:$EK$1,0)+3,,1)))&gt;0,INDEX($F$4:$EK$109,MATCH(1,($A$4:$A$109=$EO73)*($B$4:$B$109=$EP73),0),MATCH(ET$2,$F$2:$EK$2,0))-SUM(OFFSET($E73,,MATCH(ET$2,$F$1:$EK$1,0)+3,,1)),""),"")</f>
        <v/>
      </c>
      <c r="EU73" t="str" cm="1">
        <f t="array" aca="1" ref="EU73" ca="1">IF(ISNUMBER(DL$4),IF(ABS(INDEX($F$4:$EK$109,MATCH(1,($A$4:$A$109=$EO73)*($B$4:$B$109=$EP73),0),MATCH(EU$2,$F$2:$EK$2,0))-SUM(OFFSET($E73,,MATCH(EU$2,$F$1:$EK$1,0)+3,,1)))&gt;0,INDEX($F$4:$EK$109,MATCH(1,($A$4:$A$109=$EO73)*($B$4:$B$109=$EP73),0),MATCH(EU$2,$F$2:$EK$2,0))-SUM(OFFSET($E73,,MATCH(EU$2,$F$1:$EK$1,0)+3,,1)),""),"")</f>
        <v/>
      </c>
      <c r="EV73" t="str" cm="1">
        <f t="array" aca="1" ref="EV73" ca="1">IF(ISNUMBER(DM$4),IF(ABS(INDEX($F$4:$EK$109,MATCH(1,($A$4:$A$109=$EO73)*($B$4:$B$109=$EP73),0),MATCH(EV$2,$F$2:$EK$2,0))-SUM(OFFSET($E73,,MATCH(EV$2,$F$1:$EK$1,0)+3,,1)))&gt;0,INDEX($F$4:$EK$109,MATCH(1,($A$4:$A$109=$EO73)*($B$4:$B$109=$EP73),0),MATCH(EV$2,$F$2:$EK$2,0))-SUM(OFFSET($E73,,MATCH(EV$2,$F$1:$EK$1,0)+3,,1)),""),"")</f>
        <v/>
      </c>
      <c r="EW73" t="str" cm="1">
        <f t="array" aca="1" ref="EW73" ca="1">IF(ISNUMBER(DN$4),IF(ABS(INDEX($F$4:$EK$109,MATCH(1,($A$4:$A$109=$EO73)*($B$4:$B$109=$EP73),0),MATCH(EW$2,$F$2:$EK$2,0))-SUM(OFFSET($E73,,MATCH(EW$2,$F$1:$EK$1,0)+3,,1)))&gt;0,INDEX($F$4:$EK$109,MATCH(1,($A$4:$A$109=$EO73)*($B$4:$B$109=$EP73),0),MATCH(EW$2,$F$2:$EK$2,0))-SUM(OFFSET($E73,,MATCH(EW$2,$F$1:$EK$1,0)+3,,1)),""),"")</f>
        <v/>
      </c>
      <c r="EX73" t="str" cm="1">
        <f t="array" aca="1" ref="EX73" ca="1">IF(ISNUMBER(DO$4),IF(ABS(INDEX($F$4:$EK$109,MATCH(1,($A$4:$A$109=$EO73)*($B$4:$B$109=$EP73),0),MATCH(EX$2,$F$2:$EK$2,0))-SUM(OFFSET($E73,,MATCH(EX$2,$F$1:$EK$1,0)+3,,1)))&gt;0,INDEX($F$4:$EK$109,MATCH(1,($A$4:$A$109=$EO73)*($B$4:$B$109=$EP73),0),MATCH(EX$2,$F$2:$EK$2,0))-SUM(OFFSET($E73,,MATCH(EX$2,$F$1:$EK$1,0)+3,,1)),""),"")</f>
        <v/>
      </c>
      <c r="EY73" t="str" cm="1">
        <f t="array" aca="1" ref="EY73" ca="1">IF(ISNUMBER(DP$4),IF(ABS(INDEX($F$4:$EK$109,MATCH(1,($A$4:$A$109=$EO73)*($B$4:$B$109=$EP73),0),MATCH(EY$2,$F$2:$EK$2,0))-SUM(OFFSET($E73,,MATCH(EY$2,$F$1:$EK$1,0)+3,,1)))&gt;0,INDEX($F$4:$EK$109,MATCH(1,($A$4:$A$109=$EO73)*($B$4:$B$109=$EP73),0),MATCH(EY$2,$F$2:$EK$2,0))-SUM(OFFSET($E73,,MATCH(EY$2,$F$1:$EK$1,0)+3,,1)),""),"")</f>
        <v/>
      </c>
      <c r="EZ73" t="str" cm="1">
        <f t="array" aca="1" ref="EZ73" ca="1">IF(ISNUMBER(DQ$4),IF(ABS(INDEX($F$4:$EK$109,MATCH(1,($A$4:$A$109=$EO73)*($B$4:$B$109=$EP73),0),MATCH(EZ$2,$F$2:$EK$2,0))-SUM(OFFSET($E73,,MATCH(EZ$2,$F$1:$EK$1,0)+3,,1)))&gt;0,INDEX($F$4:$EK$109,MATCH(1,($A$4:$A$109=$EO73)*($B$4:$B$109=$EP73),0),MATCH(EZ$2,$F$2:$EK$2,0))-SUM(OFFSET($E73,,MATCH(EZ$2,$F$1:$EK$1,0)+3,,1)),""),"")</f>
        <v/>
      </c>
      <c r="FA73" t="str" cm="1">
        <f t="array" aca="1" ref="FA73" ca="1">IF(ISNUMBER(DR$4),IF(ABS(INDEX($F$4:$EK$109,MATCH(1,($A$4:$A$109=$EO73)*($B$4:$B$109=$EP73),0),MATCH(FA$2,$F$2:$EK$2,0))-SUM(OFFSET($E73,,MATCH(FA$2,$F$1:$EK$1,0)+3,,1)))&gt;0,INDEX($F$4:$EK$109,MATCH(1,($A$4:$A$109=$EO73)*($B$4:$B$109=$EP73),0),MATCH(FA$2,$F$2:$EK$2,0))-SUM(OFFSET($E73,,MATCH(FA$2,$F$1:$EK$1,0)+3,,1)),""),"")</f>
        <v/>
      </c>
      <c r="FB73" t="str" cm="1">
        <f t="array" aca="1" ref="FB73" ca="1">IF(ISNUMBER(DS$4),IF(ABS(INDEX($F$4:$EK$109,MATCH(1,($A$4:$A$109=$EO73)*($B$4:$B$109=$EP73),0),MATCH(FB$2,$F$2:$EK$2,0))-SUM(OFFSET($E73,,MATCH(FB$2,$F$1:$EK$1,0)+3,,1)))&gt;0,INDEX($F$4:$EK$109,MATCH(1,($A$4:$A$109=$EO73)*($B$4:$B$109=$EP73),0),MATCH(FB$2,$F$2:$EK$2,0))-SUM(OFFSET($E73,,MATCH(FB$2,$F$1:$EK$1,0)+3,,1)),""),"")</f>
        <v/>
      </c>
      <c r="FC73" t="str" cm="1">
        <f t="array" aca="1" ref="FC73" ca="1">IF(ISNUMBER(DT$4),IF(ABS(INDEX($F$4:$EK$109,MATCH(1,($A$4:$A$109=$EO73)*($B$4:$B$109=$EP73),0),MATCH(FC$2,$F$2:$EK$2,0))-SUM(OFFSET($E73,,MATCH(FC$2,$F$1:$EK$1,0)+3,,1)))&gt;0,INDEX($F$4:$EK$109,MATCH(1,($A$4:$A$109=$EO73)*($B$4:$B$109=$EP73),0),MATCH(FC$2,$F$2:$EK$2,0))-SUM(OFFSET($E73,,MATCH(FC$2,$F$1:$EK$1,0)+3,,1)),""),"")</f>
        <v/>
      </c>
      <c r="FD73" t="str" cm="1">
        <f t="array" aca="1" ref="FD73" ca="1">IF(ISNUMBER(DU$4),IF(ABS(INDEX($F$4:$EK$109,MATCH(1,($A$4:$A$109=$EO73)*($B$4:$B$109=$EP73),0),MATCH(FD$2,$F$2:$EK$2,0))-SUM(OFFSET($E73,,MATCH(FD$2,$F$1:$EK$1,0)+3,,1)))&gt;0,INDEX($F$4:$EK$109,MATCH(1,($A$4:$A$109=$EO73)*($B$4:$B$109=$EP73),0),MATCH(FD$2,$F$2:$EK$2,0))-SUM(OFFSET($E73,,MATCH(FD$2,$F$1:$EK$1,0)+3,,1)),""),"")</f>
        <v/>
      </c>
      <c r="FE73" t="str" cm="1">
        <f t="array" aca="1" ref="FE73" ca="1">IF(ISNUMBER(DV$4),IF(ABS(INDEX($F$4:$EK$109,MATCH(1,($A$4:$A$109=$EO73)*($B$4:$B$109=$EP73),0),MATCH(FE$2,$F$2:$EK$2,0))-SUM(OFFSET($E73,,MATCH(FE$2,$F$1:$EK$1,0)+3,,1)))&gt;0,INDEX($F$4:$EK$109,MATCH(1,($A$4:$A$109=$EO73)*($B$4:$B$109=$EP73),0),MATCH(FE$2,$F$2:$EK$2,0))-SUM(OFFSET($E73,,MATCH(FE$2,$F$1:$EK$1,0)+3,,1)),""),"")</f>
        <v/>
      </c>
      <c r="FF73" t="str" cm="1">
        <f t="array" aca="1" ref="FF73" ca="1">IF(ISNUMBER(DW$4),IF(ABS(INDEX($F$4:$EK$109,MATCH(1,($A$4:$A$109=$EO73)*($B$4:$B$109=$EP73),0),MATCH(FF$2,$F$2:$EK$2,0))-SUM(OFFSET($E73,,MATCH(FF$2,$F$1:$EK$1,0)+3,,1)))&gt;0,INDEX($F$4:$EK$109,MATCH(1,($A$4:$A$109=$EO73)*($B$4:$B$109=$EP73),0),MATCH(FF$2,$F$2:$EK$2,0))-SUM(OFFSET($E73,,MATCH(FF$2,$F$1:$EK$1,0)+3,,1)),""),"")</f>
        <v/>
      </c>
      <c r="FG73" t="str" cm="1">
        <f t="array" aca="1" ref="FG73" ca="1">IF(ISNUMBER(DX$4),IF(ABS(INDEX($F$4:$EK$109,MATCH(1,($A$4:$A$109=$EO73)*($B$4:$B$109=$EP73),0),MATCH(FG$2,$F$2:$EK$2,0))-SUM(OFFSET($E73,,MATCH(FG$2,$F$1:$EK$1,0)+3,,1)))&gt;0,INDEX($F$4:$EK$109,MATCH(1,($A$4:$A$109=$EO73)*($B$4:$B$109=$EP73),0),MATCH(FG$2,$F$2:$EK$2,0))-SUM(OFFSET($E73,,MATCH(FG$2,$F$1:$EK$1,0)+3,,1)),""),"")</f>
        <v/>
      </c>
      <c r="FH73" t="str" cm="1">
        <f t="array" aca="1" ref="FH73" ca="1">IF(ISNUMBER(DY$4),IF(ABS(INDEX($F$4:$EK$109,MATCH(1,($A$4:$A$109=$EO73)*($B$4:$B$109=$EP73),0),MATCH(FH$2,$F$2:$EK$2,0))-SUM(OFFSET($E73,,MATCH(FH$2,$F$1:$EK$1,0)+3,,1)))&gt;0,INDEX($F$4:$EK$109,MATCH(1,($A$4:$A$109=$EO73)*($B$4:$B$109=$EP73),0),MATCH(FH$2,$F$2:$EK$2,0))-SUM(OFFSET($E73,,MATCH(FH$2,$F$1:$EK$1,0)+3,,1)),""),"")</f>
        <v/>
      </c>
      <c r="FI73" t="str" cm="1">
        <f t="array" aca="1" ref="FI73" ca="1">IF(ISNUMBER(DZ$4),IF(ABS(INDEX($F$4:$EK$109,MATCH(1,($A$4:$A$109=$EO73)*($B$4:$B$109=$EP73),0),MATCH(FI$2,$F$2:$EK$2,0))-SUM(OFFSET($E73,,MATCH(FI$2,$F$1:$EK$1,0)+3,,1)))&gt;0,INDEX($F$4:$EK$109,MATCH(1,($A$4:$A$109=$EO73)*($B$4:$B$109=$EP73),0),MATCH(FI$2,$F$2:$EK$2,0))-SUM(OFFSET($E73,,MATCH(FI$2,$F$1:$EK$1,0)+3,,1)),""),"")</f>
        <v/>
      </c>
      <c r="FJ73" t="str" cm="1">
        <f t="array" aca="1" ref="FJ73" ca="1">IF(ISNUMBER(EA$4),IF(ABS(INDEX($F$4:$EK$109,MATCH(1,($A$4:$A$109=$EO73)*($B$4:$B$109=$EP73),0),MATCH(FJ$2,$F$2:$EK$2,0))-SUM(OFFSET($E73,,MATCH(FJ$2,$F$1:$EK$1,0)+3,,1)))&gt;0,INDEX($F$4:$EK$109,MATCH(1,($A$4:$A$109=$EO73)*($B$4:$B$109=$EP73),0),MATCH(FJ$2,$F$2:$EK$2,0))-SUM(OFFSET($E73,,MATCH(FJ$2,$F$1:$EK$1,0)+3,,1)),""),"")</f>
        <v/>
      </c>
      <c r="FK73" t="str" cm="1">
        <f t="array" aca="1" ref="FK73" ca="1">IF(ISNUMBER(EB$4),IF(ABS(INDEX($F$4:$EK$109,MATCH(1,($A$4:$A$109=$EO73)*($B$4:$B$109=$EP73),0),MATCH(FK$2,$F$2:$EK$2,0))-SUM(OFFSET($E73,,MATCH(FK$2,$F$1:$EK$1,0)+3,,1)))&gt;0,INDEX($F$4:$EK$109,MATCH(1,($A$4:$A$109=$EO73)*($B$4:$B$109=$EP73),0),MATCH(FK$2,$F$2:$EK$2,0))-SUM(OFFSET($E73,,MATCH(FK$2,$F$1:$EK$1,0)+3,,1)),""),"")</f>
        <v/>
      </c>
      <c r="FL73" t="str" cm="1">
        <f t="array" aca="1" ref="FL73" ca="1">IF(ISNUMBER(EC$4),IF(ABS(INDEX($F$4:$EK$109,MATCH(1,($A$4:$A$109=$EO73)*($B$4:$B$109=$EP73),0),MATCH(FL$2,$F$2:$EK$2,0))-SUM(OFFSET($E73,,MATCH(FL$2,$F$1:$EK$1,0)+3,,1)))&gt;0,INDEX($F$4:$EK$109,MATCH(1,($A$4:$A$109=$EO73)*($B$4:$B$109=$EP73),0),MATCH(FL$2,$F$2:$EK$2,0))-SUM(OFFSET($E73,,MATCH(FL$2,$F$1:$EK$1,0)+3,,1)),""),"")</f>
        <v/>
      </c>
      <c r="FM73" t="str" cm="1">
        <f t="array" aca="1" ref="FM73" ca="1">IF(ISNUMBER(ED$4),IF(ABS(INDEX($F$4:$EK$109,MATCH(1,($A$4:$A$109=$EO73)*($B$4:$B$109=$EP73),0),MATCH(FM$2,$F$2:$EK$2,0))-SUM(OFFSET($E73,,MATCH(FM$2,$F$1:$EK$1,0)+3,,1)))&gt;0,INDEX($F$4:$EK$109,MATCH(1,($A$4:$A$109=$EO73)*($B$4:$B$109=$EP73),0),MATCH(FM$2,$F$2:$EK$2,0))-SUM(OFFSET($E73,,MATCH(FM$2,$F$1:$EK$1,0)+3,,1)),""),"")</f>
        <v/>
      </c>
      <c r="FN73" t="str" cm="1">
        <f t="array" aca="1" ref="FN73" ca="1">IF(ISNUMBER(EE$4),IF(ABS(INDEX($F$4:$EK$109,MATCH(1,($A$4:$A$109=$EO73)*($B$4:$B$109=$EP73),0),MATCH(FN$2,$F$2:$EK$2,0))-SUM(OFFSET($E73,,MATCH(FN$2,$F$1:$EK$1,0)+3,,1)))&gt;0,INDEX($F$4:$EK$109,MATCH(1,($A$4:$A$109=$EO73)*($B$4:$B$109=$EP73),0),MATCH(FN$2,$F$2:$EK$2,0))-SUM(OFFSET($E73,,MATCH(FN$2,$F$1:$EK$1,0)+3,,1)),""),"")</f>
        <v/>
      </c>
      <c r="FO73" t="str" cm="1">
        <f t="array" aca="1" ref="FO73" ca="1">IF(ISNUMBER(EF$4),IF(ABS(INDEX($F$4:$EK$109,MATCH(1,($A$4:$A$109=$EO73)*($B$4:$B$109=$EP73),0),MATCH(FO$2,$F$2:$EK$2,0))-SUM(OFFSET($E73,,MATCH(FO$2,$F$1:$EK$1,0)+3,,1)))&gt;0,INDEX($F$4:$EK$109,MATCH(1,($A$4:$A$109=$EO73)*($B$4:$B$109=$EP73),0),MATCH(FO$2,$F$2:$EK$2,0))-SUM(OFFSET($E73,,MATCH(FO$2,$F$1:$EK$1,0)+3,,1)),""),"")</f>
        <v/>
      </c>
      <c r="FP73" t="str" cm="1">
        <f t="array" aca="1" ref="FP73" ca="1">IF(ISNUMBER(EG$4),IF(ABS(INDEX($F$4:$EK$109,MATCH(1,($A$4:$A$109=$EO73)*($B$4:$B$109=$EP73),0),MATCH(FP$2,$F$2:$EK$2,0))-SUM(OFFSET($E73,,MATCH(FP$2,$F$1:$EK$1,0)+3,,1)))&gt;0,INDEX($F$4:$EK$109,MATCH(1,($A$4:$A$109=$EO73)*($B$4:$B$109=$EP73),0),MATCH(FP$2,$F$2:$EK$2,0))-SUM(OFFSET($E73,,MATCH(FP$2,$F$1:$EK$1,0)+3,,1)),""),"")</f>
        <v/>
      </c>
      <c r="FQ73" t="str" cm="1">
        <f t="array" aca="1" ref="FQ73" ca="1">IF(ISNUMBER(EH$4),IF(ABS(INDEX($F$4:$EK$109,MATCH(1,($A$4:$A$109=$EO73)*($B$4:$B$109=$EP73),0),MATCH(FQ$2,$F$2:$EK$2,0))-SUM(OFFSET($E73,,MATCH(FQ$2,$F$1:$EK$1,0)+3,,1)))&gt;0,INDEX($F$4:$EK$109,MATCH(1,($A$4:$A$109=$EO73)*($B$4:$B$109=$EP73),0),MATCH(FQ$2,$F$2:$EK$2,0))-SUM(OFFSET($E73,,MATCH(FQ$2,$F$1:$EK$1,0)+3,,1)),""),"")</f>
        <v/>
      </c>
      <c r="FR73" t="str" cm="1">
        <f t="array" aca="1" ref="FR73" ca="1">IF(ISNUMBER(EI$4),IF(ABS(INDEX($F$4:$EK$109,MATCH(1,($A$4:$A$109=$EO73)*($B$4:$B$109=$EP73),0),MATCH(FR$2,$F$2:$EK$2,0))-SUM(OFFSET($E73,,MATCH(FR$2,$F$1:$EK$1,0)+3,,1)))&gt;0,INDEX($F$4:$EK$109,MATCH(1,($A$4:$A$109=$EO73)*($B$4:$B$109=$EP73),0),MATCH(FR$2,$F$2:$EK$2,0))-SUM(OFFSET($E73,,MATCH(FR$2,$F$1:$EK$1,0)+3,,1)),""),"")</f>
        <v/>
      </c>
      <c r="FS73" t="str" cm="1">
        <f t="array" aca="1" ref="FS73" ca="1">IF(ISNUMBER(EJ$4),IF(ABS(INDEX($F$4:$EK$109,MATCH(1,($A$4:$A$109=$EO73)*($B$4:$B$109=$EP73),0),MATCH(FS$2,$F$2:$EK$2,0))-SUM(OFFSET($E73,,MATCH(FS$2,$F$1:$EK$1,0)+3,,1)))&gt;0,INDEX($F$4:$EK$109,MATCH(1,($A$4:$A$109=$EO73)*($B$4:$B$109=$EP73),0),MATCH(FS$2,$F$2:$EK$2,0))-SUM(OFFSET($E73,,MATCH(FS$2,$F$1:$EK$1,0)+3,,1)),""),"")</f>
        <v/>
      </c>
      <c r="FT73" t="str" cm="1">
        <f t="array" aca="1" ref="FT73" ca="1">IF(ISNUMBER(EK$4),IF(ABS(INDEX($F$4:$EK$109,MATCH(1,($A$4:$A$109=$EO73)*($B$4:$B$109=$EP73),0),MATCH(FT$2,$F$2:$EK$2,0))-SUM(OFFSET($E73,,MATCH(FT$2,$F$1:$EK$1,0)+3,,1)))&gt;0,INDEX($F$4:$EK$109,MATCH(1,($A$4:$A$109=$EO73)*($B$4:$B$109=$EP73),0),MATCH(FT$2,$F$2:$EK$2,0))-SUM(OFFSET($E73,,MATCH(FT$2,$F$1:$EK$1,0)+3,,1)),""),"")</f>
        <v/>
      </c>
    </row>
    <row r="74" spans="1:176" x14ac:dyDescent="0.25">
      <c r="A74" t="s">
        <v>157</v>
      </c>
      <c r="B74" t="s">
        <v>197</v>
      </c>
      <c r="EO74" t="str">
        <f t="shared" si="9"/>
        <v>bs</v>
      </c>
      <c r="EP74" t="str">
        <f t="shared" si="9"/>
        <v>totalLiabilitiesAndTotalEquity</v>
      </c>
      <c r="ET74" t="str" cm="1">
        <f t="array" aca="1" ref="ET74" ca="1">IF(ISNUMBER(DK$4),IF(ABS(INDEX($F$4:$EK$109,MATCH(1,($A$4:$A$109=$EO74)*($B$4:$B$109=$EP74),0),MATCH(ET$2,$F$2:$EK$2,0))-SUM(OFFSET($E74,,MATCH(ET$2,$F$1:$EK$1,0)+3,,1)))&gt;0,INDEX($F$4:$EK$109,MATCH(1,($A$4:$A$109=$EO74)*($B$4:$B$109=$EP74),0),MATCH(ET$2,$F$2:$EK$2,0))-SUM(OFFSET($E74,,MATCH(ET$2,$F$1:$EK$1,0)+3,,1)),""),"")</f>
        <v/>
      </c>
      <c r="EU74" t="str" cm="1">
        <f t="array" aca="1" ref="EU74" ca="1">IF(ISNUMBER(DL$4),IF(ABS(INDEX($F$4:$EK$109,MATCH(1,($A$4:$A$109=$EO74)*($B$4:$B$109=$EP74),0),MATCH(EU$2,$F$2:$EK$2,0))-SUM(OFFSET($E74,,MATCH(EU$2,$F$1:$EK$1,0)+3,,1)))&gt;0,INDEX($F$4:$EK$109,MATCH(1,($A$4:$A$109=$EO74)*($B$4:$B$109=$EP74),0),MATCH(EU$2,$F$2:$EK$2,0))-SUM(OFFSET($E74,,MATCH(EU$2,$F$1:$EK$1,0)+3,,1)),""),"")</f>
        <v/>
      </c>
      <c r="EV74" t="str" cm="1">
        <f t="array" aca="1" ref="EV74" ca="1">IF(ISNUMBER(DM$4),IF(ABS(INDEX($F$4:$EK$109,MATCH(1,($A$4:$A$109=$EO74)*($B$4:$B$109=$EP74),0),MATCH(EV$2,$F$2:$EK$2,0))-SUM(OFFSET($E74,,MATCH(EV$2,$F$1:$EK$1,0)+3,,1)))&gt;0,INDEX($F$4:$EK$109,MATCH(1,($A$4:$A$109=$EO74)*($B$4:$B$109=$EP74),0),MATCH(EV$2,$F$2:$EK$2,0))-SUM(OFFSET($E74,,MATCH(EV$2,$F$1:$EK$1,0)+3,,1)),""),"")</f>
        <v/>
      </c>
      <c r="EW74" t="str" cm="1">
        <f t="array" aca="1" ref="EW74" ca="1">IF(ISNUMBER(DN$4),IF(ABS(INDEX($F$4:$EK$109,MATCH(1,($A$4:$A$109=$EO74)*($B$4:$B$109=$EP74),0),MATCH(EW$2,$F$2:$EK$2,0))-SUM(OFFSET($E74,,MATCH(EW$2,$F$1:$EK$1,0)+3,,1)))&gt;0,INDEX($F$4:$EK$109,MATCH(1,($A$4:$A$109=$EO74)*($B$4:$B$109=$EP74),0),MATCH(EW$2,$F$2:$EK$2,0))-SUM(OFFSET($E74,,MATCH(EW$2,$F$1:$EK$1,0)+3,,1)),""),"")</f>
        <v/>
      </c>
      <c r="EX74" t="str" cm="1">
        <f t="array" aca="1" ref="EX74" ca="1">IF(ISNUMBER(DO$4),IF(ABS(INDEX($F$4:$EK$109,MATCH(1,($A$4:$A$109=$EO74)*($B$4:$B$109=$EP74),0),MATCH(EX$2,$F$2:$EK$2,0))-SUM(OFFSET($E74,,MATCH(EX$2,$F$1:$EK$1,0)+3,,1)))&gt;0,INDEX($F$4:$EK$109,MATCH(1,($A$4:$A$109=$EO74)*($B$4:$B$109=$EP74),0),MATCH(EX$2,$F$2:$EK$2,0))-SUM(OFFSET($E74,,MATCH(EX$2,$F$1:$EK$1,0)+3,,1)),""),"")</f>
        <v/>
      </c>
      <c r="EY74" t="str" cm="1">
        <f t="array" aca="1" ref="EY74" ca="1">IF(ISNUMBER(DP$4),IF(ABS(INDEX($F$4:$EK$109,MATCH(1,($A$4:$A$109=$EO74)*($B$4:$B$109=$EP74),0),MATCH(EY$2,$F$2:$EK$2,0))-SUM(OFFSET($E74,,MATCH(EY$2,$F$1:$EK$1,0)+3,,1)))&gt;0,INDEX($F$4:$EK$109,MATCH(1,($A$4:$A$109=$EO74)*($B$4:$B$109=$EP74),0),MATCH(EY$2,$F$2:$EK$2,0))-SUM(OFFSET($E74,,MATCH(EY$2,$F$1:$EK$1,0)+3,,1)),""),"")</f>
        <v/>
      </c>
      <c r="EZ74" t="str" cm="1">
        <f t="array" aca="1" ref="EZ74" ca="1">IF(ISNUMBER(DQ$4),IF(ABS(INDEX($F$4:$EK$109,MATCH(1,($A$4:$A$109=$EO74)*($B$4:$B$109=$EP74),0),MATCH(EZ$2,$F$2:$EK$2,0))-SUM(OFFSET($E74,,MATCH(EZ$2,$F$1:$EK$1,0)+3,,1)))&gt;0,INDEX($F$4:$EK$109,MATCH(1,($A$4:$A$109=$EO74)*($B$4:$B$109=$EP74),0),MATCH(EZ$2,$F$2:$EK$2,0))-SUM(OFFSET($E74,,MATCH(EZ$2,$F$1:$EK$1,0)+3,,1)),""),"")</f>
        <v/>
      </c>
      <c r="FA74" t="str" cm="1">
        <f t="array" aca="1" ref="FA74" ca="1">IF(ISNUMBER(DR$4),IF(ABS(INDEX($F$4:$EK$109,MATCH(1,($A$4:$A$109=$EO74)*($B$4:$B$109=$EP74),0),MATCH(FA$2,$F$2:$EK$2,0))-SUM(OFFSET($E74,,MATCH(FA$2,$F$1:$EK$1,0)+3,,1)))&gt;0,INDEX($F$4:$EK$109,MATCH(1,($A$4:$A$109=$EO74)*($B$4:$B$109=$EP74),0),MATCH(FA$2,$F$2:$EK$2,0))-SUM(OFFSET($E74,,MATCH(FA$2,$F$1:$EK$1,0)+3,,1)),""),"")</f>
        <v/>
      </c>
      <c r="FB74" t="str" cm="1">
        <f t="array" aca="1" ref="FB74" ca="1">IF(ISNUMBER(DS$4),IF(ABS(INDEX($F$4:$EK$109,MATCH(1,($A$4:$A$109=$EO74)*($B$4:$B$109=$EP74),0),MATCH(FB$2,$F$2:$EK$2,0))-SUM(OFFSET($E74,,MATCH(FB$2,$F$1:$EK$1,0)+3,,1)))&gt;0,INDEX($F$4:$EK$109,MATCH(1,($A$4:$A$109=$EO74)*($B$4:$B$109=$EP74),0),MATCH(FB$2,$F$2:$EK$2,0))-SUM(OFFSET($E74,,MATCH(FB$2,$F$1:$EK$1,0)+3,,1)),""),"")</f>
        <v/>
      </c>
      <c r="FC74" t="str" cm="1">
        <f t="array" aca="1" ref="FC74" ca="1">IF(ISNUMBER(DT$4),IF(ABS(INDEX($F$4:$EK$109,MATCH(1,($A$4:$A$109=$EO74)*($B$4:$B$109=$EP74),0),MATCH(FC$2,$F$2:$EK$2,0))-SUM(OFFSET($E74,,MATCH(FC$2,$F$1:$EK$1,0)+3,,1)))&gt;0,INDEX($F$4:$EK$109,MATCH(1,($A$4:$A$109=$EO74)*($B$4:$B$109=$EP74),0),MATCH(FC$2,$F$2:$EK$2,0))-SUM(OFFSET($E74,,MATCH(FC$2,$F$1:$EK$1,0)+3,,1)),""),"")</f>
        <v/>
      </c>
      <c r="FD74" t="str" cm="1">
        <f t="array" aca="1" ref="FD74" ca="1">IF(ISNUMBER(DU$4),IF(ABS(INDEX($F$4:$EK$109,MATCH(1,($A$4:$A$109=$EO74)*($B$4:$B$109=$EP74),0),MATCH(FD$2,$F$2:$EK$2,0))-SUM(OFFSET($E74,,MATCH(FD$2,$F$1:$EK$1,0)+3,,1)))&gt;0,INDEX($F$4:$EK$109,MATCH(1,($A$4:$A$109=$EO74)*($B$4:$B$109=$EP74),0),MATCH(FD$2,$F$2:$EK$2,0))-SUM(OFFSET($E74,,MATCH(FD$2,$F$1:$EK$1,0)+3,,1)),""),"")</f>
        <v/>
      </c>
      <c r="FE74" t="str" cm="1">
        <f t="array" aca="1" ref="FE74" ca="1">IF(ISNUMBER(DV$4),IF(ABS(INDEX($F$4:$EK$109,MATCH(1,($A$4:$A$109=$EO74)*($B$4:$B$109=$EP74),0),MATCH(FE$2,$F$2:$EK$2,0))-SUM(OFFSET($E74,,MATCH(FE$2,$F$1:$EK$1,0)+3,,1)))&gt;0,INDEX($F$4:$EK$109,MATCH(1,($A$4:$A$109=$EO74)*($B$4:$B$109=$EP74),0),MATCH(FE$2,$F$2:$EK$2,0))-SUM(OFFSET($E74,,MATCH(FE$2,$F$1:$EK$1,0)+3,,1)),""),"")</f>
        <v/>
      </c>
      <c r="FF74" t="str" cm="1">
        <f t="array" aca="1" ref="FF74" ca="1">IF(ISNUMBER(DW$4),IF(ABS(INDEX($F$4:$EK$109,MATCH(1,($A$4:$A$109=$EO74)*($B$4:$B$109=$EP74),0),MATCH(FF$2,$F$2:$EK$2,0))-SUM(OFFSET($E74,,MATCH(FF$2,$F$1:$EK$1,0)+3,,1)))&gt;0,INDEX($F$4:$EK$109,MATCH(1,($A$4:$A$109=$EO74)*($B$4:$B$109=$EP74),0),MATCH(FF$2,$F$2:$EK$2,0))-SUM(OFFSET($E74,,MATCH(FF$2,$F$1:$EK$1,0)+3,,1)),""),"")</f>
        <v/>
      </c>
      <c r="FG74" t="str" cm="1">
        <f t="array" aca="1" ref="FG74" ca="1">IF(ISNUMBER(DX$4),IF(ABS(INDEX($F$4:$EK$109,MATCH(1,($A$4:$A$109=$EO74)*($B$4:$B$109=$EP74),0),MATCH(FG$2,$F$2:$EK$2,0))-SUM(OFFSET($E74,,MATCH(FG$2,$F$1:$EK$1,0)+3,,1)))&gt;0,INDEX($F$4:$EK$109,MATCH(1,($A$4:$A$109=$EO74)*($B$4:$B$109=$EP74),0),MATCH(FG$2,$F$2:$EK$2,0))-SUM(OFFSET($E74,,MATCH(FG$2,$F$1:$EK$1,0)+3,,1)),""),"")</f>
        <v/>
      </c>
      <c r="FH74" t="str" cm="1">
        <f t="array" aca="1" ref="FH74" ca="1">IF(ISNUMBER(DY$4),IF(ABS(INDEX($F$4:$EK$109,MATCH(1,($A$4:$A$109=$EO74)*($B$4:$B$109=$EP74),0),MATCH(FH$2,$F$2:$EK$2,0))-SUM(OFFSET($E74,,MATCH(FH$2,$F$1:$EK$1,0)+3,,1)))&gt;0,INDEX($F$4:$EK$109,MATCH(1,($A$4:$A$109=$EO74)*($B$4:$B$109=$EP74),0),MATCH(FH$2,$F$2:$EK$2,0))-SUM(OFFSET($E74,,MATCH(FH$2,$F$1:$EK$1,0)+3,,1)),""),"")</f>
        <v/>
      </c>
      <c r="FI74" t="str" cm="1">
        <f t="array" aca="1" ref="FI74" ca="1">IF(ISNUMBER(DZ$4),IF(ABS(INDEX($F$4:$EK$109,MATCH(1,($A$4:$A$109=$EO74)*($B$4:$B$109=$EP74),0),MATCH(FI$2,$F$2:$EK$2,0))-SUM(OFFSET($E74,,MATCH(FI$2,$F$1:$EK$1,0)+3,,1)))&gt;0,INDEX($F$4:$EK$109,MATCH(1,($A$4:$A$109=$EO74)*($B$4:$B$109=$EP74),0),MATCH(FI$2,$F$2:$EK$2,0))-SUM(OFFSET($E74,,MATCH(FI$2,$F$1:$EK$1,0)+3,,1)),""),"")</f>
        <v/>
      </c>
      <c r="FJ74" t="str" cm="1">
        <f t="array" aca="1" ref="FJ74" ca="1">IF(ISNUMBER(EA$4),IF(ABS(INDEX($F$4:$EK$109,MATCH(1,($A$4:$A$109=$EO74)*($B$4:$B$109=$EP74),0),MATCH(FJ$2,$F$2:$EK$2,0))-SUM(OFFSET($E74,,MATCH(FJ$2,$F$1:$EK$1,0)+3,,1)))&gt;0,INDEX($F$4:$EK$109,MATCH(1,($A$4:$A$109=$EO74)*($B$4:$B$109=$EP74),0),MATCH(FJ$2,$F$2:$EK$2,0))-SUM(OFFSET($E74,,MATCH(FJ$2,$F$1:$EK$1,0)+3,,1)),""),"")</f>
        <v/>
      </c>
      <c r="FK74" t="str" cm="1">
        <f t="array" aca="1" ref="FK74" ca="1">IF(ISNUMBER(EB$4),IF(ABS(INDEX($F$4:$EK$109,MATCH(1,($A$4:$A$109=$EO74)*($B$4:$B$109=$EP74),0),MATCH(FK$2,$F$2:$EK$2,0))-SUM(OFFSET($E74,,MATCH(FK$2,$F$1:$EK$1,0)+3,,1)))&gt;0,INDEX($F$4:$EK$109,MATCH(1,($A$4:$A$109=$EO74)*($B$4:$B$109=$EP74),0),MATCH(FK$2,$F$2:$EK$2,0))-SUM(OFFSET($E74,,MATCH(FK$2,$F$1:$EK$1,0)+3,,1)),""),"")</f>
        <v/>
      </c>
      <c r="FL74" t="str" cm="1">
        <f t="array" aca="1" ref="FL74" ca="1">IF(ISNUMBER(EC$4),IF(ABS(INDEX($F$4:$EK$109,MATCH(1,($A$4:$A$109=$EO74)*($B$4:$B$109=$EP74),0),MATCH(FL$2,$F$2:$EK$2,0))-SUM(OFFSET($E74,,MATCH(FL$2,$F$1:$EK$1,0)+3,,1)))&gt;0,INDEX($F$4:$EK$109,MATCH(1,($A$4:$A$109=$EO74)*($B$4:$B$109=$EP74),0),MATCH(FL$2,$F$2:$EK$2,0))-SUM(OFFSET($E74,,MATCH(FL$2,$F$1:$EK$1,0)+3,,1)),""),"")</f>
        <v/>
      </c>
      <c r="FM74" t="str" cm="1">
        <f t="array" aca="1" ref="FM74" ca="1">IF(ISNUMBER(ED$4),IF(ABS(INDEX($F$4:$EK$109,MATCH(1,($A$4:$A$109=$EO74)*($B$4:$B$109=$EP74),0),MATCH(FM$2,$F$2:$EK$2,0))-SUM(OFFSET($E74,,MATCH(FM$2,$F$1:$EK$1,0)+3,,1)))&gt;0,INDEX($F$4:$EK$109,MATCH(1,($A$4:$A$109=$EO74)*($B$4:$B$109=$EP74),0),MATCH(FM$2,$F$2:$EK$2,0))-SUM(OFFSET($E74,,MATCH(FM$2,$F$1:$EK$1,0)+3,,1)),""),"")</f>
        <v/>
      </c>
      <c r="FN74" t="str" cm="1">
        <f t="array" aca="1" ref="FN74" ca="1">IF(ISNUMBER(EE$4),IF(ABS(INDEX($F$4:$EK$109,MATCH(1,($A$4:$A$109=$EO74)*($B$4:$B$109=$EP74),0),MATCH(FN$2,$F$2:$EK$2,0))-SUM(OFFSET($E74,,MATCH(FN$2,$F$1:$EK$1,0)+3,,1)))&gt;0,INDEX($F$4:$EK$109,MATCH(1,($A$4:$A$109=$EO74)*($B$4:$B$109=$EP74),0),MATCH(FN$2,$F$2:$EK$2,0))-SUM(OFFSET($E74,,MATCH(FN$2,$F$1:$EK$1,0)+3,,1)),""),"")</f>
        <v/>
      </c>
      <c r="FO74" t="str" cm="1">
        <f t="array" aca="1" ref="FO74" ca="1">IF(ISNUMBER(EF$4),IF(ABS(INDEX($F$4:$EK$109,MATCH(1,($A$4:$A$109=$EO74)*($B$4:$B$109=$EP74),0),MATCH(FO$2,$F$2:$EK$2,0))-SUM(OFFSET($E74,,MATCH(FO$2,$F$1:$EK$1,0)+3,,1)))&gt;0,INDEX($F$4:$EK$109,MATCH(1,($A$4:$A$109=$EO74)*($B$4:$B$109=$EP74),0),MATCH(FO$2,$F$2:$EK$2,0))-SUM(OFFSET($E74,,MATCH(FO$2,$F$1:$EK$1,0)+3,,1)),""),"")</f>
        <v/>
      </c>
      <c r="FP74" t="str" cm="1">
        <f t="array" aca="1" ref="FP74" ca="1">IF(ISNUMBER(EG$4),IF(ABS(INDEX($F$4:$EK$109,MATCH(1,($A$4:$A$109=$EO74)*($B$4:$B$109=$EP74),0),MATCH(FP$2,$F$2:$EK$2,0))-SUM(OFFSET($E74,,MATCH(FP$2,$F$1:$EK$1,0)+3,,1)))&gt;0,INDEX($F$4:$EK$109,MATCH(1,($A$4:$A$109=$EO74)*($B$4:$B$109=$EP74),0),MATCH(FP$2,$F$2:$EK$2,0))-SUM(OFFSET($E74,,MATCH(FP$2,$F$1:$EK$1,0)+3,,1)),""),"")</f>
        <v/>
      </c>
      <c r="FQ74" t="str" cm="1">
        <f t="array" aca="1" ref="FQ74" ca="1">IF(ISNUMBER(EH$4),IF(ABS(INDEX($F$4:$EK$109,MATCH(1,($A$4:$A$109=$EO74)*($B$4:$B$109=$EP74),0),MATCH(FQ$2,$F$2:$EK$2,0))-SUM(OFFSET($E74,,MATCH(FQ$2,$F$1:$EK$1,0)+3,,1)))&gt;0,INDEX($F$4:$EK$109,MATCH(1,($A$4:$A$109=$EO74)*($B$4:$B$109=$EP74),0),MATCH(FQ$2,$F$2:$EK$2,0))-SUM(OFFSET($E74,,MATCH(FQ$2,$F$1:$EK$1,0)+3,,1)),""),"")</f>
        <v/>
      </c>
      <c r="FR74" t="str" cm="1">
        <f t="array" aca="1" ref="FR74" ca="1">IF(ISNUMBER(EI$4),IF(ABS(INDEX($F$4:$EK$109,MATCH(1,($A$4:$A$109=$EO74)*($B$4:$B$109=$EP74),0),MATCH(FR$2,$F$2:$EK$2,0))-SUM(OFFSET($E74,,MATCH(FR$2,$F$1:$EK$1,0)+3,,1)))&gt;0,INDEX($F$4:$EK$109,MATCH(1,($A$4:$A$109=$EO74)*($B$4:$B$109=$EP74),0),MATCH(FR$2,$F$2:$EK$2,0))-SUM(OFFSET($E74,,MATCH(FR$2,$F$1:$EK$1,0)+3,,1)),""),"")</f>
        <v/>
      </c>
      <c r="FS74" t="str" cm="1">
        <f t="array" aca="1" ref="FS74" ca="1">IF(ISNUMBER(EJ$4),IF(ABS(INDEX($F$4:$EK$109,MATCH(1,($A$4:$A$109=$EO74)*($B$4:$B$109=$EP74),0),MATCH(FS$2,$F$2:$EK$2,0))-SUM(OFFSET($E74,,MATCH(FS$2,$F$1:$EK$1,0)+3,,1)))&gt;0,INDEX($F$4:$EK$109,MATCH(1,($A$4:$A$109=$EO74)*($B$4:$B$109=$EP74),0),MATCH(FS$2,$F$2:$EK$2,0))-SUM(OFFSET($E74,,MATCH(FS$2,$F$1:$EK$1,0)+3,,1)),""),"")</f>
        <v/>
      </c>
      <c r="FT74" t="str" cm="1">
        <f t="array" aca="1" ref="FT74" ca="1">IF(ISNUMBER(EK$4),IF(ABS(INDEX($F$4:$EK$109,MATCH(1,($A$4:$A$109=$EO74)*($B$4:$B$109=$EP74),0),MATCH(FT$2,$F$2:$EK$2,0))-SUM(OFFSET($E74,,MATCH(FT$2,$F$1:$EK$1,0)+3,,1)))&gt;0,INDEX($F$4:$EK$109,MATCH(1,($A$4:$A$109=$EO74)*($B$4:$B$109=$EP74),0),MATCH(FT$2,$F$2:$EK$2,0))-SUM(OFFSET($E74,,MATCH(FT$2,$F$1:$EK$1,0)+3,,1)),""),"")</f>
        <v/>
      </c>
    </row>
    <row r="75" spans="1:176" x14ac:dyDescent="0.25">
      <c r="A75" t="s">
        <v>157</v>
      </c>
      <c r="B75" t="s">
        <v>198</v>
      </c>
      <c r="EO75" t="str">
        <f t="shared" si="9"/>
        <v>bs</v>
      </c>
      <c r="EP75" t="str">
        <f t="shared" si="9"/>
        <v>totalInvestments</v>
      </c>
      <c r="ET75" t="str" cm="1">
        <f t="array" aca="1" ref="ET75" ca="1">IF(ISNUMBER(DK$4),IF(ABS(INDEX($F$4:$EK$109,MATCH(1,($A$4:$A$109=$EO75)*($B$4:$B$109=$EP75),0),MATCH(ET$2,$F$2:$EK$2,0))-SUM(OFFSET($E75,,MATCH(ET$2,$F$1:$EK$1,0)+3,,1)))&gt;0,INDEX($F$4:$EK$109,MATCH(1,($A$4:$A$109=$EO75)*($B$4:$B$109=$EP75),0),MATCH(ET$2,$F$2:$EK$2,0))-SUM(OFFSET($E75,,MATCH(ET$2,$F$1:$EK$1,0)+3,,1)),""),"")</f>
        <v/>
      </c>
      <c r="EU75" t="str" cm="1">
        <f t="array" aca="1" ref="EU75" ca="1">IF(ISNUMBER(DL$4),IF(ABS(INDEX($F$4:$EK$109,MATCH(1,($A$4:$A$109=$EO75)*($B$4:$B$109=$EP75),0),MATCH(EU$2,$F$2:$EK$2,0))-SUM(OFFSET($E75,,MATCH(EU$2,$F$1:$EK$1,0)+3,,1)))&gt;0,INDEX($F$4:$EK$109,MATCH(1,($A$4:$A$109=$EO75)*($B$4:$B$109=$EP75),0),MATCH(EU$2,$F$2:$EK$2,0))-SUM(OFFSET($E75,,MATCH(EU$2,$F$1:$EK$1,0)+3,,1)),""),"")</f>
        <v/>
      </c>
      <c r="EV75" t="str" cm="1">
        <f t="array" aca="1" ref="EV75" ca="1">IF(ISNUMBER(DM$4),IF(ABS(INDEX($F$4:$EK$109,MATCH(1,($A$4:$A$109=$EO75)*($B$4:$B$109=$EP75),0),MATCH(EV$2,$F$2:$EK$2,0))-SUM(OFFSET($E75,,MATCH(EV$2,$F$1:$EK$1,0)+3,,1)))&gt;0,INDEX($F$4:$EK$109,MATCH(1,($A$4:$A$109=$EO75)*($B$4:$B$109=$EP75),0),MATCH(EV$2,$F$2:$EK$2,0))-SUM(OFFSET($E75,,MATCH(EV$2,$F$1:$EK$1,0)+3,,1)),""),"")</f>
        <v/>
      </c>
      <c r="EW75" t="str" cm="1">
        <f t="array" aca="1" ref="EW75" ca="1">IF(ISNUMBER(DN$4),IF(ABS(INDEX($F$4:$EK$109,MATCH(1,($A$4:$A$109=$EO75)*($B$4:$B$109=$EP75),0),MATCH(EW$2,$F$2:$EK$2,0))-SUM(OFFSET($E75,,MATCH(EW$2,$F$1:$EK$1,0)+3,,1)))&gt;0,INDEX($F$4:$EK$109,MATCH(1,($A$4:$A$109=$EO75)*($B$4:$B$109=$EP75),0),MATCH(EW$2,$F$2:$EK$2,0))-SUM(OFFSET($E75,,MATCH(EW$2,$F$1:$EK$1,0)+3,,1)),""),"")</f>
        <v/>
      </c>
      <c r="EX75" t="str" cm="1">
        <f t="array" aca="1" ref="EX75" ca="1">IF(ISNUMBER(DO$4),IF(ABS(INDEX($F$4:$EK$109,MATCH(1,($A$4:$A$109=$EO75)*($B$4:$B$109=$EP75),0),MATCH(EX$2,$F$2:$EK$2,0))-SUM(OFFSET($E75,,MATCH(EX$2,$F$1:$EK$1,0)+3,,1)))&gt;0,INDEX($F$4:$EK$109,MATCH(1,($A$4:$A$109=$EO75)*($B$4:$B$109=$EP75),0),MATCH(EX$2,$F$2:$EK$2,0))-SUM(OFFSET($E75,,MATCH(EX$2,$F$1:$EK$1,0)+3,,1)),""),"")</f>
        <v/>
      </c>
      <c r="EY75" t="str" cm="1">
        <f t="array" aca="1" ref="EY75" ca="1">IF(ISNUMBER(DP$4),IF(ABS(INDEX($F$4:$EK$109,MATCH(1,($A$4:$A$109=$EO75)*($B$4:$B$109=$EP75),0),MATCH(EY$2,$F$2:$EK$2,0))-SUM(OFFSET($E75,,MATCH(EY$2,$F$1:$EK$1,0)+3,,1)))&gt;0,INDEX($F$4:$EK$109,MATCH(1,($A$4:$A$109=$EO75)*($B$4:$B$109=$EP75),0),MATCH(EY$2,$F$2:$EK$2,0))-SUM(OFFSET($E75,,MATCH(EY$2,$F$1:$EK$1,0)+3,,1)),""),"")</f>
        <v/>
      </c>
      <c r="EZ75" t="str" cm="1">
        <f t="array" aca="1" ref="EZ75" ca="1">IF(ISNUMBER(DQ$4),IF(ABS(INDEX($F$4:$EK$109,MATCH(1,($A$4:$A$109=$EO75)*($B$4:$B$109=$EP75),0),MATCH(EZ$2,$F$2:$EK$2,0))-SUM(OFFSET($E75,,MATCH(EZ$2,$F$1:$EK$1,0)+3,,1)))&gt;0,INDEX($F$4:$EK$109,MATCH(1,($A$4:$A$109=$EO75)*($B$4:$B$109=$EP75),0),MATCH(EZ$2,$F$2:$EK$2,0))-SUM(OFFSET($E75,,MATCH(EZ$2,$F$1:$EK$1,0)+3,,1)),""),"")</f>
        <v/>
      </c>
      <c r="FA75" t="str" cm="1">
        <f t="array" aca="1" ref="FA75" ca="1">IF(ISNUMBER(DR$4),IF(ABS(INDEX($F$4:$EK$109,MATCH(1,($A$4:$A$109=$EO75)*($B$4:$B$109=$EP75),0),MATCH(FA$2,$F$2:$EK$2,0))-SUM(OFFSET($E75,,MATCH(FA$2,$F$1:$EK$1,0)+3,,1)))&gt;0,INDEX($F$4:$EK$109,MATCH(1,($A$4:$A$109=$EO75)*($B$4:$B$109=$EP75),0),MATCH(FA$2,$F$2:$EK$2,0))-SUM(OFFSET($E75,,MATCH(FA$2,$F$1:$EK$1,0)+3,,1)),""),"")</f>
        <v/>
      </c>
      <c r="FB75" t="str" cm="1">
        <f t="array" aca="1" ref="FB75" ca="1">IF(ISNUMBER(DS$4),IF(ABS(INDEX($F$4:$EK$109,MATCH(1,($A$4:$A$109=$EO75)*($B$4:$B$109=$EP75),0),MATCH(FB$2,$F$2:$EK$2,0))-SUM(OFFSET($E75,,MATCH(FB$2,$F$1:$EK$1,0)+3,,1)))&gt;0,INDEX($F$4:$EK$109,MATCH(1,($A$4:$A$109=$EO75)*($B$4:$B$109=$EP75),0),MATCH(FB$2,$F$2:$EK$2,0))-SUM(OFFSET($E75,,MATCH(FB$2,$F$1:$EK$1,0)+3,,1)),""),"")</f>
        <v/>
      </c>
      <c r="FC75" t="str" cm="1">
        <f t="array" aca="1" ref="FC75" ca="1">IF(ISNUMBER(DT$4),IF(ABS(INDEX($F$4:$EK$109,MATCH(1,($A$4:$A$109=$EO75)*($B$4:$B$109=$EP75),0),MATCH(FC$2,$F$2:$EK$2,0))-SUM(OFFSET($E75,,MATCH(FC$2,$F$1:$EK$1,0)+3,,1)))&gt;0,INDEX($F$4:$EK$109,MATCH(1,($A$4:$A$109=$EO75)*($B$4:$B$109=$EP75),0),MATCH(FC$2,$F$2:$EK$2,0))-SUM(OFFSET($E75,,MATCH(FC$2,$F$1:$EK$1,0)+3,,1)),""),"")</f>
        <v/>
      </c>
      <c r="FD75" t="str" cm="1">
        <f t="array" aca="1" ref="FD75" ca="1">IF(ISNUMBER(DU$4),IF(ABS(INDEX($F$4:$EK$109,MATCH(1,($A$4:$A$109=$EO75)*($B$4:$B$109=$EP75),0),MATCH(FD$2,$F$2:$EK$2,0))-SUM(OFFSET($E75,,MATCH(FD$2,$F$1:$EK$1,0)+3,,1)))&gt;0,INDEX($F$4:$EK$109,MATCH(1,($A$4:$A$109=$EO75)*($B$4:$B$109=$EP75),0),MATCH(FD$2,$F$2:$EK$2,0))-SUM(OFFSET($E75,,MATCH(FD$2,$F$1:$EK$1,0)+3,,1)),""),"")</f>
        <v/>
      </c>
      <c r="FE75" t="str" cm="1">
        <f t="array" aca="1" ref="FE75" ca="1">IF(ISNUMBER(DV$4),IF(ABS(INDEX($F$4:$EK$109,MATCH(1,($A$4:$A$109=$EO75)*($B$4:$B$109=$EP75),0),MATCH(FE$2,$F$2:$EK$2,0))-SUM(OFFSET($E75,,MATCH(FE$2,$F$1:$EK$1,0)+3,,1)))&gt;0,INDEX($F$4:$EK$109,MATCH(1,($A$4:$A$109=$EO75)*($B$4:$B$109=$EP75),0),MATCH(FE$2,$F$2:$EK$2,0))-SUM(OFFSET($E75,,MATCH(FE$2,$F$1:$EK$1,0)+3,,1)),""),"")</f>
        <v/>
      </c>
      <c r="FF75" t="str" cm="1">
        <f t="array" aca="1" ref="FF75" ca="1">IF(ISNUMBER(DW$4),IF(ABS(INDEX($F$4:$EK$109,MATCH(1,($A$4:$A$109=$EO75)*($B$4:$B$109=$EP75),0),MATCH(FF$2,$F$2:$EK$2,0))-SUM(OFFSET($E75,,MATCH(FF$2,$F$1:$EK$1,0)+3,,1)))&gt;0,INDEX($F$4:$EK$109,MATCH(1,($A$4:$A$109=$EO75)*($B$4:$B$109=$EP75),0),MATCH(FF$2,$F$2:$EK$2,0))-SUM(OFFSET($E75,,MATCH(FF$2,$F$1:$EK$1,0)+3,,1)),""),"")</f>
        <v/>
      </c>
      <c r="FG75" t="str" cm="1">
        <f t="array" aca="1" ref="FG75" ca="1">IF(ISNUMBER(DX$4),IF(ABS(INDEX($F$4:$EK$109,MATCH(1,($A$4:$A$109=$EO75)*($B$4:$B$109=$EP75),0),MATCH(FG$2,$F$2:$EK$2,0))-SUM(OFFSET($E75,,MATCH(FG$2,$F$1:$EK$1,0)+3,,1)))&gt;0,INDEX($F$4:$EK$109,MATCH(1,($A$4:$A$109=$EO75)*($B$4:$B$109=$EP75),0),MATCH(FG$2,$F$2:$EK$2,0))-SUM(OFFSET($E75,,MATCH(FG$2,$F$1:$EK$1,0)+3,,1)),""),"")</f>
        <v/>
      </c>
      <c r="FH75" t="str" cm="1">
        <f t="array" aca="1" ref="FH75" ca="1">IF(ISNUMBER(DY$4),IF(ABS(INDEX($F$4:$EK$109,MATCH(1,($A$4:$A$109=$EO75)*($B$4:$B$109=$EP75),0),MATCH(FH$2,$F$2:$EK$2,0))-SUM(OFFSET($E75,,MATCH(FH$2,$F$1:$EK$1,0)+3,,1)))&gt;0,INDEX($F$4:$EK$109,MATCH(1,($A$4:$A$109=$EO75)*($B$4:$B$109=$EP75),0),MATCH(FH$2,$F$2:$EK$2,0))-SUM(OFFSET($E75,,MATCH(FH$2,$F$1:$EK$1,0)+3,,1)),""),"")</f>
        <v/>
      </c>
      <c r="FI75" t="str" cm="1">
        <f t="array" aca="1" ref="FI75" ca="1">IF(ISNUMBER(DZ$4),IF(ABS(INDEX($F$4:$EK$109,MATCH(1,($A$4:$A$109=$EO75)*($B$4:$B$109=$EP75),0),MATCH(FI$2,$F$2:$EK$2,0))-SUM(OFFSET($E75,,MATCH(FI$2,$F$1:$EK$1,0)+3,,1)))&gt;0,INDEX($F$4:$EK$109,MATCH(1,($A$4:$A$109=$EO75)*($B$4:$B$109=$EP75),0),MATCH(FI$2,$F$2:$EK$2,0))-SUM(OFFSET($E75,,MATCH(FI$2,$F$1:$EK$1,0)+3,,1)),""),"")</f>
        <v/>
      </c>
      <c r="FJ75" t="str" cm="1">
        <f t="array" aca="1" ref="FJ75" ca="1">IF(ISNUMBER(EA$4),IF(ABS(INDEX($F$4:$EK$109,MATCH(1,($A$4:$A$109=$EO75)*($B$4:$B$109=$EP75),0),MATCH(FJ$2,$F$2:$EK$2,0))-SUM(OFFSET($E75,,MATCH(FJ$2,$F$1:$EK$1,0)+3,,1)))&gt;0,INDEX($F$4:$EK$109,MATCH(1,($A$4:$A$109=$EO75)*($B$4:$B$109=$EP75),0),MATCH(FJ$2,$F$2:$EK$2,0))-SUM(OFFSET($E75,,MATCH(FJ$2,$F$1:$EK$1,0)+3,,1)),""),"")</f>
        <v/>
      </c>
      <c r="FK75" t="str" cm="1">
        <f t="array" aca="1" ref="FK75" ca="1">IF(ISNUMBER(EB$4),IF(ABS(INDEX($F$4:$EK$109,MATCH(1,($A$4:$A$109=$EO75)*($B$4:$B$109=$EP75),0),MATCH(FK$2,$F$2:$EK$2,0))-SUM(OFFSET($E75,,MATCH(FK$2,$F$1:$EK$1,0)+3,,1)))&gt;0,INDEX($F$4:$EK$109,MATCH(1,($A$4:$A$109=$EO75)*($B$4:$B$109=$EP75),0),MATCH(FK$2,$F$2:$EK$2,0))-SUM(OFFSET($E75,,MATCH(FK$2,$F$1:$EK$1,0)+3,,1)),""),"")</f>
        <v/>
      </c>
      <c r="FL75" t="str" cm="1">
        <f t="array" aca="1" ref="FL75" ca="1">IF(ISNUMBER(EC$4),IF(ABS(INDEX($F$4:$EK$109,MATCH(1,($A$4:$A$109=$EO75)*($B$4:$B$109=$EP75),0),MATCH(FL$2,$F$2:$EK$2,0))-SUM(OFFSET($E75,,MATCH(FL$2,$F$1:$EK$1,0)+3,,1)))&gt;0,INDEX($F$4:$EK$109,MATCH(1,($A$4:$A$109=$EO75)*($B$4:$B$109=$EP75),0),MATCH(FL$2,$F$2:$EK$2,0))-SUM(OFFSET($E75,,MATCH(FL$2,$F$1:$EK$1,0)+3,,1)),""),"")</f>
        <v/>
      </c>
      <c r="FM75" t="str" cm="1">
        <f t="array" aca="1" ref="FM75" ca="1">IF(ISNUMBER(ED$4),IF(ABS(INDEX($F$4:$EK$109,MATCH(1,($A$4:$A$109=$EO75)*($B$4:$B$109=$EP75),0),MATCH(FM$2,$F$2:$EK$2,0))-SUM(OFFSET($E75,,MATCH(FM$2,$F$1:$EK$1,0)+3,,1)))&gt;0,INDEX($F$4:$EK$109,MATCH(1,($A$4:$A$109=$EO75)*($B$4:$B$109=$EP75),0),MATCH(FM$2,$F$2:$EK$2,0))-SUM(OFFSET($E75,,MATCH(FM$2,$F$1:$EK$1,0)+3,,1)),""),"")</f>
        <v/>
      </c>
      <c r="FN75" t="str" cm="1">
        <f t="array" aca="1" ref="FN75" ca="1">IF(ISNUMBER(EE$4),IF(ABS(INDEX($F$4:$EK$109,MATCH(1,($A$4:$A$109=$EO75)*($B$4:$B$109=$EP75),0),MATCH(FN$2,$F$2:$EK$2,0))-SUM(OFFSET($E75,,MATCH(FN$2,$F$1:$EK$1,0)+3,,1)))&gt;0,INDEX($F$4:$EK$109,MATCH(1,($A$4:$A$109=$EO75)*($B$4:$B$109=$EP75),0),MATCH(FN$2,$F$2:$EK$2,0))-SUM(OFFSET($E75,,MATCH(FN$2,$F$1:$EK$1,0)+3,,1)),""),"")</f>
        <v/>
      </c>
      <c r="FO75" t="str" cm="1">
        <f t="array" aca="1" ref="FO75" ca="1">IF(ISNUMBER(EF$4),IF(ABS(INDEX($F$4:$EK$109,MATCH(1,($A$4:$A$109=$EO75)*($B$4:$B$109=$EP75),0),MATCH(FO$2,$F$2:$EK$2,0))-SUM(OFFSET($E75,,MATCH(FO$2,$F$1:$EK$1,0)+3,,1)))&gt;0,INDEX($F$4:$EK$109,MATCH(1,($A$4:$A$109=$EO75)*($B$4:$B$109=$EP75),0),MATCH(FO$2,$F$2:$EK$2,0))-SUM(OFFSET($E75,,MATCH(FO$2,$F$1:$EK$1,0)+3,,1)),""),"")</f>
        <v/>
      </c>
      <c r="FP75" t="str" cm="1">
        <f t="array" aca="1" ref="FP75" ca="1">IF(ISNUMBER(EG$4),IF(ABS(INDEX($F$4:$EK$109,MATCH(1,($A$4:$A$109=$EO75)*($B$4:$B$109=$EP75),0),MATCH(FP$2,$F$2:$EK$2,0))-SUM(OFFSET($E75,,MATCH(FP$2,$F$1:$EK$1,0)+3,,1)))&gt;0,INDEX($F$4:$EK$109,MATCH(1,($A$4:$A$109=$EO75)*($B$4:$B$109=$EP75),0),MATCH(FP$2,$F$2:$EK$2,0))-SUM(OFFSET($E75,,MATCH(FP$2,$F$1:$EK$1,0)+3,,1)),""),"")</f>
        <v/>
      </c>
      <c r="FQ75" t="str" cm="1">
        <f t="array" aca="1" ref="FQ75" ca="1">IF(ISNUMBER(EH$4),IF(ABS(INDEX($F$4:$EK$109,MATCH(1,($A$4:$A$109=$EO75)*($B$4:$B$109=$EP75),0),MATCH(FQ$2,$F$2:$EK$2,0))-SUM(OFFSET($E75,,MATCH(FQ$2,$F$1:$EK$1,0)+3,,1)))&gt;0,INDEX($F$4:$EK$109,MATCH(1,($A$4:$A$109=$EO75)*($B$4:$B$109=$EP75),0),MATCH(FQ$2,$F$2:$EK$2,0))-SUM(OFFSET($E75,,MATCH(FQ$2,$F$1:$EK$1,0)+3,,1)),""),"")</f>
        <v/>
      </c>
      <c r="FR75" t="str" cm="1">
        <f t="array" aca="1" ref="FR75" ca="1">IF(ISNUMBER(EI$4),IF(ABS(INDEX($F$4:$EK$109,MATCH(1,($A$4:$A$109=$EO75)*($B$4:$B$109=$EP75),0),MATCH(FR$2,$F$2:$EK$2,0))-SUM(OFFSET($E75,,MATCH(FR$2,$F$1:$EK$1,0)+3,,1)))&gt;0,INDEX($F$4:$EK$109,MATCH(1,($A$4:$A$109=$EO75)*($B$4:$B$109=$EP75),0),MATCH(FR$2,$F$2:$EK$2,0))-SUM(OFFSET($E75,,MATCH(FR$2,$F$1:$EK$1,0)+3,,1)),""),"")</f>
        <v/>
      </c>
      <c r="FS75" t="str" cm="1">
        <f t="array" aca="1" ref="FS75" ca="1">IF(ISNUMBER(EJ$4),IF(ABS(INDEX($F$4:$EK$109,MATCH(1,($A$4:$A$109=$EO75)*($B$4:$B$109=$EP75),0),MATCH(FS$2,$F$2:$EK$2,0))-SUM(OFFSET($E75,,MATCH(FS$2,$F$1:$EK$1,0)+3,,1)))&gt;0,INDEX($F$4:$EK$109,MATCH(1,($A$4:$A$109=$EO75)*($B$4:$B$109=$EP75),0),MATCH(FS$2,$F$2:$EK$2,0))-SUM(OFFSET($E75,,MATCH(FS$2,$F$1:$EK$1,0)+3,,1)),""),"")</f>
        <v/>
      </c>
      <c r="FT75" t="str" cm="1">
        <f t="array" aca="1" ref="FT75" ca="1">IF(ISNUMBER(EK$4),IF(ABS(INDEX($F$4:$EK$109,MATCH(1,($A$4:$A$109=$EO75)*($B$4:$B$109=$EP75),0),MATCH(FT$2,$F$2:$EK$2,0))-SUM(OFFSET($E75,,MATCH(FT$2,$F$1:$EK$1,0)+3,,1)))&gt;0,INDEX($F$4:$EK$109,MATCH(1,($A$4:$A$109=$EO75)*($B$4:$B$109=$EP75),0),MATCH(FT$2,$F$2:$EK$2,0))-SUM(OFFSET($E75,,MATCH(FT$2,$F$1:$EK$1,0)+3,,1)),""),"")</f>
        <v/>
      </c>
    </row>
    <row r="76" spans="1:176" x14ac:dyDescent="0.25">
      <c r="A76" t="s">
        <v>157</v>
      </c>
      <c r="B76" t="s">
        <v>199</v>
      </c>
      <c r="EO76" t="str">
        <f t="shared" si="9"/>
        <v>bs</v>
      </c>
      <c r="EP76" t="str">
        <f t="shared" si="9"/>
        <v>totalDebt</v>
      </c>
      <c r="ET76" t="str" cm="1">
        <f t="array" aca="1" ref="ET76" ca="1">IF(ISNUMBER(DK$4),IF(ABS(INDEX($F$4:$EK$109,MATCH(1,($A$4:$A$109=$EO76)*($B$4:$B$109=$EP76),0),MATCH(ET$2,$F$2:$EK$2,0))-SUM(OFFSET($E76,,MATCH(ET$2,$F$1:$EK$1,0)+3,,1)))&gt;0,INDEX($F$4:$EK$109,MATCH(1,($A$4:$A$109=$EO76)*($B$4:$B$109=$EP76),0),MATCH(ET$2,$F$2:$EK$2,0))-SUM(OFFSET($E76,,MATCH(ET$2,$F$1:$EK$1,0)+3,,1)),""),"")</f>
        <v/>
      </c>
      <c r="EU76" t="str" cm="1">
        <f t="array" aca="1" ref="EU76" ca="1">IF(ISNUMBER(DL$4),IF(ABS(INDEX($F$4:$EK$109,MATCH(1,($A$4:$A$109=$EO76)*($B$4:$B$109=$EP76),0),MATCH(EU$2,$F$2:$EK$2,0))-SUM(OFFSET($E76,,MATCH(EU$2,$F$1:$EK$1,0)+3,,1)))&gt;0,INDEX($F$4:$EK$109,MATCH(1,($A$4:$A$109=$EO76)*($B$4:$B$109=$EP76),0),MATCH(EU$2,$F$2:$EK$2,0))-SUM(OFFSET($E76,,MATCH(EU$2,$F$1:$EK$1,0)+3,,1)),""),"")</f>
        <v/>
      </c>
      <c r="EV76" t="str" cm="1">
        <f t="array" aca="1" ref="EV76" ca="1">IF(ISNUMBER(DM$4),IF(ABS(INDEX($F$4:$EK$109,MATCH(1,($A$4:$A$109=$EO76)*($B$4:$B$109=$EP76),0),MATCH(EV$2,$F$2:$EK$2,0))-SUM(OFFSET($E76,,MATCH(EV$2,$F$1:$EK$1,0)+3,,1)))&gt;0,INDEX($F$4:$EK$109,MATCH(1,($A$4:$A$109=$EO76)*($B$4:$B$109=$EP76),0),MATCH(EV$2,$F$2:$EK$2,0))-SUM(OFFSET($E76,,MATCH(EV$2,$F$1:$EK$1,0)+3,,1)),""),"")</f>
        <v/>
      </c>
      <c r="EW76" t="str" cm="1">
        <f t="array" aca="1" ref="EW76" ca="1">IF(ISNUMBER(DN$4),IF(ABS(INDEX($F$4:$EK$109,MATCH(1,($A$4:$A$109=$EO76)*($B$4:$B$109=$EP76),0),MATCH(EW$2,$F$2:$EK$2,0))-SUM(OFFSET($E76,,MATCH(EW$2,$F$1:$EK$1,0)+3,,1)))&gt;0,INDEX($F$4:$EK$109,MATCH(1,($A$4:$A$109=$EO76)*($B$4:$B$109=$EP76),0),MATCH(EW$2,$F$2:$EK$2,0))-SUM(OFFSET($E76,,MATCH(EW$2,$F$1:$EK$1,0)+3,,1)),""),"")</f>
        <v/>
      </c>
      <c r="EX76" t="str" cm="1">
        <f t="array" aca="1" ref="EX76" ca="1">IF(ISNUMBER(DO$4),IF(ABS(INDEX($F$4:$EK$109,MATCH(1,($A$4:$A$109=$EO76)*($B$4:$B$109=$EP76),0),MATCH(EX$2,$F$2:$EK$2,0))-SUM(OFFSET($E76,,MATCH(EX$2,$F$1:$EK$1,0)+3,,1)))&gt;0,INDEX($F$4:$EK$109,MATCH(1,($A$4:$A$109=$EO76)*($B$4:$B$109=$EP76),0),MATCH(EX$2,$F$2:$EK$2,0))-SUM(OFFSET($E76,,MATCH(EX$2,$F$1:$EK$1,0)+3,,1)),""),"")</f>
        <v/>
      </c>
      <c r="EY76" t="str" cm="1">
        <f t="array" aca="1" ref="EY76" ca="1">IF(ISNUMBER(DP$4),IF(ABS(INDEX($F$4:$EK$109,MATCH(1,($A$4:$A$109=$EO76)*($B$4:$B$109=$EP76),0),MATCH(EY$2,$F$2:$EK$2,0))-SUM(OFFSET($E76,,MATCH(EY$2,$F$1:$EK$1,0)+3,,1)))&gt;0,INDEX($F$4:$EK$109,MATCH(1,($A$4:$A$109=$EO76)*($B$4:$B$109=$EP76),0),MATCH(EY$2,$F$2:$EK$2,0))-SUM(OFFSET($E76,,MATCH(EY$2,$F$1:$EK$1,0)+3,,1)),""),"")</f>
        <v/>
      </c>
      <c r="EZ76" t="str" cm="1">
        <f t="array" aca="1" ref="EZ76" ca="1">IF(ISNUMBER(DQ$4),IF(ABS(INDEX($F$4:$EK$109,MATCH(1,($A$4:$A$109=$EO76)*($B$4:$B$109=$EP76),0),MATCH(EZ$2,$F$2:$EK$2,0))-SUM(OFFSET($E76,,MATCH(EZ$2,$F$1:$EK$1,0)+3,,1)))&gt;0,INDEX($F$4:$EK$109,MATCH(1,($A$4:$A$109=$EO76)*($B$4:$B$109=$EP76),0),MATCH(EZ$2,$F$2:$EK$2,0))-SUM(OFFSET($E76,,MATCH(EZ$2,$F$1:$EK$1,0)+3,,1)),""),"")</f>
        <v/>
      </c>
      <c r="FA76" t="str" cm="1">
        <f t="array" aca="1" ref="FA76" ca="1">IF(ISNUMBER(DR$4),IF(ABS(INDEX($F$4:$EK$109,MATCH(1,($A$4:$A$109=$EO76)*($B$4:$B$109=$EP76),0),MATCH(FA$2,$F$2:$EK$2,0))-SUM(OFFSET($E76,,MATCH(FA$2,$F$1:$EK$1,0)+3,,1)))&gt;0,INDEX($F$4:$EK$109,MATCH(1,($A$4:$A$109=$EO76)*($B$4:$B$109=$EP76),0),MATCH(FA$2,$F$2:$EK$2,0))-SUM(OFFSET($E76,,MATCH(FA$2,$F$1:$EK$1,0)+3,,1)),""),"")</f>
        <v/>
      </c>
      <c r="FB76" t="str" cm="1">
        <f t="array" aca="1" ref="FB76" ca="1">IF(ISNUMBER(DS$4),IF(ABS(INDEX($F$4:$EK$109,MATCH(1,($A$4:$A$109=$EO76)*($B$4:$B$109=$EP76),0),MATCH(FB$2,$F$2:$EK$2,0))-SUM(OFFSET($E76,,MATCH(FB$2,$F$1:$EK$1,0)+3,,1)))&gt;0,INDEX($F$4:$EK$109,MATCH(1,($A$4:$A$109=$EO76)*($B$4:$B$109=$EP76),0),MATCH(FB$2,$F$2:$EK$2,0))-SUM(OFFSET($E76,,MATCH(FB$2,$F$1:$EK$1,0)+3,,1)),""),"")</f>
        <v/>
      </c>
      <c r="FC76" t="str" cm="1">
        <f t="array" aca="1" ref="FC76" ca="1">IF(ISNUMBER(DT$4),IF(ABS(INDEX($F$4:$EK$109,MATCH(1,($A$4:$A$109=$EO76)*($B$4:$B$109=$EP76),0),MATCH(FC$2,$F$2:$EK$2,0))-SUM(OFFSET($E76,,MATCH(FC$2,$F$1:$EK$1,0)+3,,1)))&gt;0,INDEX($F$4:$EK$109,MATCH(1,($A$4:$A$109=$EO76)*($B$4:$B$109=$EP76),0),MATCH(FC$2,$F$2:$EK$2,0))-SUM(OFFSET($E76,,MATCH(FC$2,$F$1:$EK$1,0)+3,,1)),""),"")</f>
        <v/>
      </c>
      <c r="FD76" t="str" cm="1">
        <f t="array" aca="1" ref="FD76" ca="1">IF(ISNUMBER(DU$4),IF(ABS(INDEX($F$4:$EK$109,MATCH(1,($A$4:$A$109=$EO76)*($B$4:$B$109=$EP76),0),MATCH(FD$2,$F$2:$EK$2,0))-SUM(OFFSET($E76,,MATCH(FD$2,$F$1:$EK$1,0)+3,,1)))&gt;0,INDEX($F$4:$EK$109,MATCH(1,($A$4:$A$109=$EO76)*($B$4:$B$109=$EP76),0),MATCH(FD$2,$F$2:$EK$2,0))-SUM(OFFSET($E76,,MATCH(FD$2,$F$1:$EK$1,0)+3,,1)),""),"")</f>
        <v/>
      </c>
      <c r="FE76" t="str" cm="1">
        <f t="array" aca="1" ref="FE76" ca="1">IF(ISNUMBER(DV$4),IF(ABS(INDEX($F$4:$EK$109,MATCH(1,($A$4:$A$109=$EO76)*($B$4:$B$109=$EP76),0),MATCH(FE$2,$F$2:$EK$2,0))-SUM(OFFSET($E76,,MATCH(FE$2,$F$1:$EK$1,0)+3,,1)))&gt;0,INDEX($F$4:$EK$109,MATCH(1,($A$4:$A$109=$EO76)*($B$4:$B$109=$EP76),0),MATCH(FE$2,$F$2:$EK$2,0))-SUM(OFFSET($E76,,MATCH(FE$2,$F$1:$EK$1,0)+3,,1)),""),"")</f>
        <v/>
      </c>
      <c r="FF76" t="str" cm="1">
        <f t="array" aca="1" ref="FF76" ca="1">IF(ISNUMBER(DW$4),IF(ABS(INDEX($F$4:$EK$109,MATCH(1,($A$4:$A$109=$EO76)*($B$4:$B$109=$EP76),0),MATCH(FF$2,$F$2:$EK$2,0))-SUM(OFFSET($E76,,MATCH(FF$2,$F$1:$EK$1,0)+3,,1)))&gt;0,INDEX($F$4:$EK$109,MATCH(1,($A$4:$A$109=$EO76)*($B$4:$B$109=$EP76),0),MATCH(FF$2,$F$2:$EK$2,0))-SUM(OFFSET($E76,,MATCH(FF$2,$F$1:$EK$1,0)+3,,1)),""),"")</f>
        <v/>
      </c>
      <c r="FG76" t="str" cm="1">
        <f t="array" aca="1" ref="FG76" ca="1">IF(ISNUMBER(DX$4),IF(ABS(INDEX($F$4:$EK$109,MATCH(1,($A$4:$A$109=$EO76)*($B$4:$B$109=$EP76),0),MATCH(FG$2,$F$2:$EK$2,0))-SUM(OFFSET($E76,,MATCH(FG$2,$F$1:$EK$1,0)+3,,1)))&gt;0,INDEX($F$4:$EK$109,MATCH(1,($A$4:$A$109=$EO76)*($B$4:$B$109=$EP76),0),MATCH(FG$2,$F$2:$EK$2,0))-SUM(OFFSET($E76,,MATCH(FG$2,$F$1:$EK$1,0)+3,,1)),""),"")</f>
        <v/>
      </c>
      <c r="FH76" t="str" cm="1">
        <f t="array" aca="1" ref="FH76" ca="1">IF(ISNUMBER(DY$4),IF(ABS(INDEX($F$4:$EK$109,MATCH(1,($A$4:$A$109=$EO76)*($B$4:$B$109=$EP76),0),MATCH(FH$2,$F$2:$EK$2,0))-SUM(OFFSET($E76,,MATCH(FH$2,$F$1:$EK$1,0)+3,,1)))&gt;0,INDEX($F$4:$EK$109,MATCH(1,($A$4:$A$109=$EO76)*($B$4:$B$109=$EP76),0),MATCH(FH$2,$F$2:$EK$2,0))-SUM(OFFSET($E76,,MATCH(FH$2,$F$1:$EK$1,0)+3,,1)),""),"")</f>
        <v/>
      </c>
      <c r="FI76" t="str" cm="1">
        <f t="array" aca="1" ref="FI76" ca="1">IF(ISNUMBER(DZ$4),IF(ABS(INDEX($F$4:$EK$109,MATCH(1,($A$4:$A$109=$EO76)*($B$4:$B$109=$EP76),0),MATCH(FI$2,$F$2:$EK$2,0))-SUM(OFFSET($E76,,MATCH(FI$2,$F$1:$EK$1,0)+3,,1)))&gt;0,INDEX($F$4:$EK$109,MATCH(1,($A$4:$A$109=$EO76)*($B$4:$B$109=$EP76),0),MATCH(FI$2,$F$2:$EK$2,0))-SUM(OFFSET($E76,,MATCH(FI$2,$F$1:$EK$1,0)+3,,1)),""),"")</f>
        <v/>
      </c>
      <c r="FJ76" t="str" cm="1">
        <f t="array" aca="1" ref="FJ76" ca="1">IF(ISNUMBER(EA$4),IF(ABS(INDEX($F$4:$EK$109,MATCH(1,($A$4:$A$109=$EO76)*($B$4:$B$109=$EP76),0),MATCH(FJ$2,$F$2:$EK$2,0))-SUM(OFFSET($E76,,MATCH(FJ$2,$F$1:$EK$1,0)+3,,1)))&gt;0,INDEX($F$4:$EK$109,MATCH(1,($A$4:$A$109=$EO76)*($B$4:$B$109=$EP76),0),MATCH(FJ$2,$F$2:$EK$2,0))-SUM(OFFSET($E76,,MATCH(FJ$2,$F$1:$EK$1,0)+3,,1)),""),"")</f>
        <v/>
      </c>
      <c r="FK76" t="str" cm="1">
        <f t="array" aca="1" ref="FK76" ca="1">IF(ISNUMBER(EB$4),IF(ABS(INDEX($F$4:$EK$109,MATCH(1,($A$4:$A$109=$EO76)*($B$4:$B$109=$EP76),0),MATCH(FK$2,$F$2:$EK$2,0))-SUM(OFFSET($E76,,MATCH(FK$2,$F$1:$EK$1,0)+3,,1)))&gt;0,INDEX($F$4:$EK$109,MATCH(1,($A$4:$A$109=$EO76)*($B$4:$B$109=$EP76),0),MATCH(FK$2,$F$2:$EK$2,0))-SUM(OFFSET($E76,,MATCH(FK$2,$F$1:$EK$1,0)+3,,1)),""),"")</f>
        <v/>
      </c>
      <c r="FL76" t="str" cm="1">
        <f t="array" aca="1" ref="FL76" ca="1">IF(ISNUMBER(EC$4),IF(ABS(INDEX($F$4:$EK$109,MATCH(1,($A$4:$A$109=$EO76)*($B$4:$B$109=$EP76),0),MATCH(FL$2,$F$2:$EK$2,0))-SUM(OFFSET($E76,,MATCH(FL$2,$F$1:$EK$1,0)+3,,1)))&gt;0,INDEX($F$4:$EK$109,MATCH(1,($A$4:$A$109=$EO76)*($B$4:$B$109=$EP76),0),MATCH(FL$2,$F$2:$EK$2,0))-SUM(OFFSET($E76,,MATCH(FL$2,$F$1:$EK$1,0)+3,,1)),""),"")</f>
        <v/>
      </c>
      <c r="FM76" t="str" cm="1">
        <f t="array" aca="1" ref="FM76" ca="1">IF(ISNUMBER(ED$4),IF(ABS(INDEX($F$4:$EK$109,MATCH(1,($A$4:$A$109=$EO76)*($B$4:$B$109=$EP76),0),MATCH(FM$2,$F$2:$EK$2,0))-SUM(OFFSET($E76,,MATCH(FM$2,$F$1:$EK$1,0)+3,,1)))&gt;0,INDEX($F$4:$EK$109,MATCH(1,($A$4:$A$109=$EO76)*($B$4:$B$109=$EP76),0),MATCH(FM$2,$F$2:$EK$2,0))-SUM(OFFSET($E76,,MATCH(FM$2,$F$1:$EK$1,0)+3,,1)),""),"")</f>
        <v/>
      </c>
      <c r="FN76" t="str" cm="1">
        <f t="array" aca="1" ref="FN76" ca="1">IF(ISNUMBER(EE$4),IF(ABS(INDEX($F$4:$EK$109,MATCH(1,($A$4:$A$109=$EO76)*($B$4:$B$109=$EP76),0),MATCH(FN$2,$F$2:$EK$2,0))-SUM(OFFSET($E76,,MATCH(FN$2,$F$1:$EK$1,0)+3,,1)))&gt;0,INDEX($F$4:$EK$109,MATCH(1,($A$4:$A$109=$EO76)*($B$4:$B$109=$EP76),0),MATCH(FN$2,$F$2:$EK$2,0))-SUM(OFFSET($E76,,MATCH(FN$2,$F$1:$EK$1,0)+3,,1)),""),"")</f>
        <v/>
      </c>
      <c r="FO76" t="str" cm="1">
        <f t="array" aca="1" ref="FO76" ca="1">IF(ISNUMBER(EF$4),IF(ABS(INDEX($F$4:$EK$109,MATCH(1,($A$4:$A$109=$EO76)*($B$4:$B$109=$EP76),0),MATCH(FO$2,$F$2:$EK$2,0))-SUM(OFFSET($E76,,MATCH(FO$2,$F$1:$EK$1,0)+3,,1)))&gt;0,INDEX($F$4:$EK$109,MATCH(1,($A$4:$A$109=$EO76)*($B$4:$B$109=$EP76),0),MATCH(FO$2,$F$2:$EK$2,0))-SUM(OFFSET($E76,,MATCH(FO$2,$F$1:$EK$1,0)+3,,1)),""),"")</f>
        <v/>
      </c>
      <c r="FP76" t="str" cm="1">
        <f t="array" aca="1" ref="FP76" ca="1">IF(ISNUMBER(EG$4),IF(ABS(INDEX($F$4:$EK$109,MATCH(1,($A$4:$A$109=$EO76)*($B$4:$B$109=$EP76),0),MATCH(FP$2,$F$2:$EK$2,0))-SUM(OFFSET($E76,,MATCH(FP$2,$F$1:$EK$1,0)+3,,1)))&gt;0,INDEX($F$4:$EK$109,MATCH(1,($A$4:$A$109=$EO76)*($B$4:$B$109=$EP76),0),MATCH(FP$2,$F$2:$EK$2,0))-SUM(OFFSET($E76,,MATCH(FP$2,$F$1:$EK$1,0)+3,,1)),""),"")</f>
        <v/>
      </c>
      <c r="FQ76" t="str" cm="1">
        <f t="array" aca="1" ref="FQ76" ca="1">IF(ISNUMBER(EH$4),IF(ABS(INDEX($F$4:$EK$109,MATCH(1,($A$4:$A$109=$EO76)*($B$4:$B$109=$EP76),0),MATCH(FQ$2,$F$2:$EK$2,0))-SUM(OFFSET($E76,,MATCH(FQ$2,$F$1:$EK$1,0)+3,,1)))&gt;0,INDEX($F$4:$EK$109,MATCH(1,($A$4:$A$109=$EO76)*($B$4:$B$109=$EP76),0),MATCH(FQ$2,$F$2:$EK$2,0))-SUM(OFFSET($E76,,MATCH(FQ$2,$F$1:$EK$1,0)+3,,1)),""),"")</f>
        <v/>
      </c>
      <c r="FR76" t="str" cm="1">
        <f t="array" aca="1" ref="FR76" ca="1">IF(ISNUMBER(EI$4),IF(ABS(INDEX($F$4:$EK$109,MATCH(1,($A$4:$A$109=$EO76)*($B$4:$B$109=$EP76),0),MATCH(FR$2,$F$2:$EK$2,0))-SUM(OFFSET($E76,,MATCH(FR$2,$F$1:$EK$1,0)+3,,1)))&gt;0,INDEX($F$4:$EK$109,MATCH(1,($A$4:$A$109=$EO76)*($B$4:$B$109=$EP76),0),MATCH(FR$2,$F$2:$EK$2,0))-SUM(OFFSET($E76,,MATCH(FR$2,$F$1:$EK$1,0)+3,,1)),""),"")</f>
        <v/>
      </c>
      <c r="FS76" t="str" cm="1">
        <f t="array" aca="1" ref="FS76" ca="1">IF(ISNUMBER(EJ$4),IF(ABS(INDEX($F$4:$EK$109,MATCH(1,($A$4:$A$109=$EO76)*($B$4:$B$109=$EP76),0),MATCH(FS$2,$F$2:$EK$2,0))-SUM(OFFSET($E76,,MATCH(FS$2,$F$1:$EK$1,0)+3,,1)))&gt;0,INDEX($F$4:$EK$109,MATCH(1,($A$4:$A$109=$EO76)*($B$4:$B$109=$EP76),0),MATCH(FS$2,$F$2:$EK$2,0))-SUM(OFFSET($E76,,MATCH(FS$2,$F$1:$EK$1,0)+3,,1)),""),"")</f>
        <v/>
      </c>
      <c r="FT76" t="str" cm="1">
        <f t="array" aca="1" ref="FT76" ca="1">IF(ISNUMBER(EK$4),IF(ABS(INDEX($F$4:$EK$109,MATCH(1,($A$4:$A$109=$EO76)*($B$4:$B$109=$EP76),0),MATCH(FT$2,$F$2:$EK$2,0))-SUM(OFFSET($E76,,MATCH(FT$2,$F$1:$EK$1,0)+3,,1)))&gt;0,INDEX($F$4:$EK$109,MATCH(1,($A$4:$A$109=$EO76)*($B$4:$B$109=$EP76),0),MATCH(FT$2,$F$2:$EK$2,0))-SUM(OFFSET($E76,,MATCH(FT$2,$F$1:$EK$1,0)+3,,1)),""),"")</f>
        <v/>
      </c>
    </row>
    <row r="77" spans="1:176" x14ac:dyDescent="0.25">
      <c r="A77" t="s">
        <v>157</v>
      </c>
      <c r="B77" t="s">
        <v>200</v>
      </c>
      <c r="EO77" t="str">
        <f t="shared" si="9"/>
        <v>bs</v>
      </c>
      <c r="EP77" t="str">
        <f t="shared" si="9"/>
        <v>netDebt</v>
      </c>
      <c r="ET77" t="str" cm="1">
        <f t="array" aca="1" ref="ET77" ca="1">IF(ISNUMBER(DK$4),IF(ABS(INDEX($F$4:$EK$109,MATCH(1,($A$4:$A$109=$EO77)*($B$4:$B$109=$EP77),0),MATCH(ET$2,$F$2:$EK$2,0))-SUM(OFFSET($E77,,MATCH(ET$2,$F$1:$EK$1,0)+3,,1)))&gt;0,INDEX($F$4:$EK$109,MATCH(1,($A$4:$A$109=$EO77)*($B$4:$B$109=$EP77),0),MATCH(ET$2,$F$2:$EK$2,0))-SUM(OFFSET($E77,,MATCH(ET$2,$F$1:$EK$1,0)+3,,1)),""),"")</f>
        <v/>
      </c>
      <c r="EU77" t="str" cm="1">
        <f t="array" aca="1" ref="EU77" ca="1">IF(ISNUMBER(DL$4),IF(ABS(INDEX($F$4:$EK$109,MATCH(1,($A$4:$A$109=$EO77)*($B$4:$B$109=$EP77),0),MATCH(EU$2,$F$2:$EK$2,0))-SUM(OFFSET($E77,,MATCH(EU$2,$F$1:$EK$1,0)+3,,1)))&gt;0,INDEX($F$4:$EK$109,MATCH(1,($A$4:$A$109=$EO77)*($B$4:$B$109=$EP77),0),MATCH(EU$2,$F$2:$EK$2,0))-SUM(OFFSET($E77,,MATCH(EU$2,$F$1:$EK$1,0)+3,,1)),""),"")</f>
        <v/>
      </c>
      <c r="EV77" t="str" cm="1">
        <f t="array" aca="1" ref="EV77" ca="1">IF(ISNUMBER(DM$4),IF(ABS(INDEX($F$4:$EK$109,MATCH(1,($A$4:$A$109=$EO77)*($B$4:$B$109=$EP77),0),MATCH(EV$2,$F$2:$EK$2,0))-SUM(OFFSET($E77,,MATCH(EV$2,$F$1:$EK$1,0)+3,,1)))&gt;0,INDEX($F$4:$EK$109,MATCH(1,($A$4:$A$109=$EO77)*($B$4:$B$109=$EP77),0),MATCH(EV$2,$F$2:$EK$2,0))-SUM(OFFSET($E77,,MATCH(EV$2,$F$1:$EK$1,0)+3,,1)),""),"")</f>
        <v/>
      </c>
      <c r="EW77" t="str" cm="1">
        <f t="array" aca="1" ref="EW77" ca="1">IF(ISNUMBER(DN$4),IF(ABS(INDEX($F$4:$EK$109,MATCH(1,($A$4:$A$109=$EO77)*($B$4:$B$109=$EP77),0),MATCH(EW$2,$F$2:$EK$2,0))-SUM(OFFSET($E77,,MATCH(EW$2,$F$1:$EK$1,0)+3,,1)))&gt;0,INDEX($F$4:$EK$109,MATCH(1,($A$4:$A$109=$EO77)*($B$4:$B$109=$EP77),0),MATCH(EW$2,$F$2:$EK$2,0))-SUM(OFFSET($E77,,MATCH(EW$2,$F$1:$EK$1,0)+3,,1)),""),"")</f>
        <v/>
      </c>
      <c r="EX77" t="str" cm="1">
        <f t="array" aca="1" ref="EX77" ca="1">IF(ISNUMBER(DO$4),IF(ABS(INDEX($F$4:$EK$109,MATCH(1,($A$4:$A$109=$EO77)*($B$4:$B$109=$EP77),0),MATCH(EX$2,$F$2:$EK$2,0))-SUM(OFFSET($E77,,MATCH(EX$2,$F$1:$EK$1,0)+3,,1)))&gt;0,INDEX($F$4:$EK$109,MATCH(1,($A$4:$A$109=$EO77)*($B$4:$B$109=$EP77),0),MATCH(EX$2,$F$2:$EK$2,0))-SUM(OFFSET($E77,,MATCH(EX$2,$F$1:$EK$1,0)+3,,1)),""),"")</f>
        <v/>
      </c>
      <c r="EY77" t="str" cm="1">
        <f t="array" aca="1" ref="EY77" ca="1">IF(ISNUMBER(DP$4),IF(ABS(INDEX($F$4:$EK$109,MATCH(1,($A$4:$A$109=$EO77)*($B$4:$B$109=$EP77),0),MATCH(EY$2,$F$2:$EK$2,0))-SUM(OFFSET($E77,,MATCH(EY$2,$F$1:$EK$1,0)+3,,1)))&gt;0,INDEX($F$4:$EK$109,MATCH(1,($A$4:$A$109=$EO77)*($B$4:$B$109=$EP77),0),MATCH(EY$2,$F$2:$EK$2,0))-SUM(OFFSET($E77,,MATCH(EY$2,$F$1:$EK$1,0)+3,,1)),""),"")</f>
        <v/>
      </c>
      <c r="EZ77" t="str" cm="1">
        <f t="array" aca="1" ref="EZ77" ca="1">IF(ISNUMBER(DQ$4),IF(ABS(INDEX($F$4:$EK$109,MATCH(1,($A$4:$A$109=$EO77)*($B$4:$B$109=$EP77),0),MATCH(EZ$2,$F$2:$EK$2,0))-SUM(OFFSET($E77,,MATCH(EZ$2,$F$1:$EK$1,0)+3,,1)))&gt;0,INDEX($F$4:$EK$109,MATCH(1,($A$4:$A$109=$EO77)*($B$4:$B$109=$EP77),0),MATCH(EZ$2,$F$2:$EK$2,0))-SUM(OFFSET($E77,,MATCH(EZ$2,$F$1:$EK$1,0)+3,,1)),""),"")</f>
        <v/>
      </c>
      <c r="FA77" t="str" cm="1">
        <f t="array" aca="1" ref="FA77" ca="1">IF(ISNUMBER(DR$4),IF(ABS(INDEX($F$4:$EK$109,MATCH(1,($A$4:$A$109=$EO77)*($B$4:$B$109=$EP77),0),MATCH(FA$2,$F$2:$EK$2,0))-SUM(OFFSET($E77,,MATCH(FA$2,$F$1:$EK$1,0)+3,,1)))&gt;0,INDEX($F$4:$EK$109,MATCH(1,($A$4:$A$109=$EO77)*($B$4:$B$109=$EP77),0),MATCH(FA$2,$F$2:$EK$2,0))-SUM(OFFSET($E77,,MATCH(FA$2,$F$1:$EK$1,0)+3,,1)),""),"")</f>
        <v/>
      </c>
      <c r="FB77" t="str" cm="1">
        <f t="array" aca="1" ref="FB77" ca="1">IF(ISNUMBER(DS$4),IF(ABS(INDEX($F$4:$EK$109,MATCH(1,($A$4:$A$109=$EO77)*($B$4:$B$109=$EP77),0),MATCH(FB$2,$F$2:$EK$2,0))-SUM(OFFSET($E77,,MATCH(FB$2,$F$1:$EK$1,0)+3,,1)))&gt;0,INDEX($F$4:$EK$109,MATCH(1,($A$4:$A$109=$EO77)*($B$4:$B$109=$EP77),0),MATCH(FB$2,$F$2:$EK$2,0))-SUM(OFFSET($E77,,MATCH(FB$2,$F$1:$EK$1,0)+3,,1)),""),"")</f>
        <v/>
      </c>
      <c r="FC77" t="str" cm="1">
        <f t="array" aca="1" ref="FC77" ca="1">IF(ISNUMBER(DT$4),IF(ABS(INDEX($F$4:$EK$109,MATCH(1,($A$4:$A$109=$EO77)*($B$4:$B$109=$EP77),0),MATCH(FC$2,$F$2:$EK$2,0))-SUM(OFFSET($E77,,MATCH(FC$2,$F$1:$EK$1,0)+3,,1)))&gt;0,INDEX($F$4:$EK$109,MATCH(1,($A$4:$A$109=$EO77)*($B$4:$B$109=$EP77),0),MATCH(FC$2,$F$2:$EK$2,0))-SUM(OFFSET($E77,,MATCH(FC$2,$F$1:$EK$1,0)+3,,1)),""),"")</f>
        <v/>
      </c>
      <c r="FD77" t="str" cm="1">
        <f t="array" aca="1" ref="FD77" ca="1">IF(ISNUMBER(DU$4),IF(ABS(INDEX($F$4:$EK$109,MATCH(1,($A$4:$A$109=$EO77)*($B$4:$B$109=$EP77),0),MATCH(FD$2,$F$2:$EK$2,0))-SUM(OFFSET($E77,,MATCH(FD$2,$F$1:$EK$1,0)+3,,1)))&gt;0,INDEX($F$4:$EK$109,MATCH(1,($A$4:$A$109=$EO77)*($B$4:$B$109=$EP77),0),MATCH(FD$2,$F$2:$EK$2,0))-SUM(OFFSET($E77,,MATCH(FD$2,$F$1:$EK$1,0)+3,,1)),""),"")</f>
        <v/>
      </c>
      <c r="FE77" t="str" cm="1">
        <f t="array" aca="1" ref="FE77" ca="1">IF(ISNUMBER(DV$4),IF(ABS(INDEX($F$4:$EK$109,MATCH(1,($A$4:$A$109=$EO77)*($B$4:$B$109=$EP77),0),MATCH(FE$2,$F$2:$EK$2,0))-SUM(OFFSET($E77,,MATCH(FE$2,$F$1:$EK$1,0)+3,,1)))&gt;0,INDEX($F$4:$EK$109,MATCH(1,($A$4:$A$109=$EO77)*($B$4:$B$109=$EP77),0),MATCH(FE$2,$F$2:$EK$2,0))-SUM(OFFSET($E77,,MATCH(FE$2,$F$1:$EK$1,0)+3,,1)),""),"")</f>
        <v/>
      </c>
      <c r="FF77" t="str" cm="1">
        <f t="array" aca="1" ref="FF77" ca="1">IF(ISNUMBER(DW$4),IF(ABS(INDEX($F$4:$EK$109,MATCH(1,($A$4:$A$109=$EO77)*($B$4:$B$109=$EP77),0),MATCH(FF$2,$F$2:$EK$2,0))-SUM(OFFSET($E77,,MATCH(FF$2,$F$1:$EK$1,0)+3,,1)))&gt;0,INDEX($F$4:$EK$109,MATCH(1,($A$4:$A$109=$EO77)*($B$4:$B$109=$EP77),0),MATCH(FF$2,$F$2:$EK$2,0))-SUM(OFFSET($E77,,MATCH(FF$2,$F$1:$EK$1,0)+3,,1)),""),"")</f>
        <v/>
      </c>
      <c r="FG77" t="str" cm="1">
        <f t="array" aca="1" ref="FG77" ca="1">IF(ISNUMBER(DX$4),IF(ABS(INDEX($F$4:$EK$109,MATCH(1,($A$4:$A$109=$EO77)*($B$4:$B$109=$EP77),0),MATCH(FG$2,$F$2:$EK$2,0))-SUM(OFFSET($E77,,MATCH(FG$2,$F$1:$EK$1,0)+3,,1)))&gt;0,INDEX($F$4:$EK$109,MATCH(1,($A$4:$A$109=$EO77)*($B$4:$B$109=$EP77),0),MATCH(FG$2,$F$2:$EK$2,0))-SUM(OFFSET($E77,,MATCH(FG$2,$F$1:$EK$1,0)+3,,1)),""),"")</f>
        <v/>
      </c>
      <c r="FH77" t="str" cm="1">
        <f t="array" aca="1" ref="FH77" ca="1">IF(ISNUMBER(DY$4),IF(ABS(INDEX($F$4:$EK$109,MATCH(1,($A$4:$A$109=$EO77)*($B$4:$B$109=$EP77),0),MATCH(FH$2,$F$2:$EK$2,0))-SUM(OFFSET($E77,,MATCH(FH$2,$F$1:$EK$1,0)+3,,1)))&gt;0,INDEX($F$4:$EK$109,MATCH(1,($A$4:$A$109=$EO77)*($B$4:$B$109=$EP77),0),MATCH(FH$2,$F$2:$EK$2,0))-SUM(OFFSET($E77,,MATCH(FH$2,$F$1:$EK$1,0)+3,,1)),""),"")</f>
        <v/>
      </c>
      <c r="FI77" t="str" cm="1">
        <f t="array" aca="1" ref="FI77" ca="1">IF(ISNUMBER(DZ$4),IF(ABS(INDEX($F$4:$EK$109,MATCH(1,($A$4:$A$109=$EO77)*($B$4:$B$109=$EP77),0),MATCH(FI$2,$F$2:$EK$2,0))-SUM(OFFSET($E77,,MATCH(FI$2,$F$1:$EK$1,0)+3,,1)))&gt;0,INDEX($F$4:$EK$109,MATCH(1,($A$4:$A$109=$EO77)*($B$4:$B$109=$EP77),0),MATCH(FI$2,$F$2:$EK$2,0))-SUM(OFFSET($E77,,MATCH(FI$2,$F$1:$EK$1,0)+3,,1)),""),"")</f>
        <v/>
      </c>
      <c r="FJ77" t="str" cm="1">
        <f t="array" aca="1" ref="FJ77" ca="1">IF(ISNUMBER(EA$4),IF(ABS(INDEX($F$4:$EK$109,MATCH(1,($A$4:$A$109=$EO77)*($B$4:$B$109=$EP77),0),MATCH(FJ$2,$F$2:$EK$2,0))-SUM(OFFSET($E77,,MATCH(FJ$2,$F$1:$EK$1,0)+3,,1)))&gt;0,INDEX($F$4:$EK$109,MATCH(1,($A$4:$A$109=$EO77)*($B$4:$B$109=$EP77),0),MATCH(FJ$2,$F$2:$EK$2,0))-SUM(OFFSET($E77,,MATCH(FJ$2,$F$1:$EK$1,0)+3,,1)),""),"")</f>
        <v/>
      </c>
      <c r="FK77" t="str" cm="1">
        <f t="array" aca="1" ref="FK77" ca="1">IF(ISNUMBER(EB$4),IF(ABS(INDEX($F$4:$EK$109,MATCH(1,($A$4:$A$109=$EO77)*($B$4:$B$109=$EP77),0),MATCH(FK$2,$F$2:$EK$2,0))-SUM(OFFSET($E77,,MATCH(FK$2,$F$1:$EK$1,0)+3,,1)))&gt;0,INDEX($F$4:$EK$109,MATCH(1,($A$4:$A$109=$EO77)*($B$4:$B$109=$EP77),0),MATCH(FK$2,$F$2:$EK$2,0))-SUM(OFFSET($E77,,MATCH(FK$2,$F$1:$EK$1,0)+3,,1)),""),"")</f>
        <v/>
      </c>
      <c r="FL77" t="str" cm="1">
        <f t="array" aca="1" ref="FL77" ca="1">IF(ISNUMBER(EC$4),IF(ABS(INDEX($F$4:$EK$109,MATCH(1,($A$4:$A$109=$EO77)*($B$4:$B$109=$EP77),0),MATCH(FL$2,$F$2:$EK$2,0))-SUM(OFFSET($E77,,MATCH(FL$2,$F$1:$EK$1,0)+3,,1)))&gt;0,INDEX($F$4:$EK$109,MATCH(1,($A$4:$A$109=$EO77)*($B$4:$B$109=$EP77),0),MATCH(FL$2,$F$2:$EK$2,0))-SUM(OFFSET($E77,,MATCH(FL$2,$F$1:$EK$1,0)+3,,1)),""),"")</f>
        <v/>
      </c>
      <c r="FM77" t="str" cm="1">
        <f t="array" aca="1" ref="FM77" ca="1">IF(ISNUMBER(ED$4),IF(ABS(INDEX($F$4:$EK$109,MATCH(1,($A$4:$A$109=$EO77)*($B$4:$B$109=$EP77),0),MATCH(FM$2,$F$2:$EK$2,0))-SUM(OFFSET($E77,,MATCH(FM$2,$F$1:$EK$1,0)+3,,1)))&gt;0,INDEX($F$4:$EK$109,MATCH(1,($A$4:$A$109=$EO77)*($B$4:$B$109=$EP77),0),MATCH(FM$2,$F$2:$EK$2,0))-SUM(OFFSET($E77,,MATCH(FM$2,$F$1:$EK$1,0)+3,,1)),""),"")</f>
        <v/>
      </c>
      <c r="FN77" t="str" cm="1">
        <f t="array" aca="1" ref="FN77" ca="1">IF(ISNUMBER(EE$4),IF(ABS(INDEX($F$4:$EK$109,MATCH(1,($A$4:$A$109=$EO77)*($B$4:$B$109=$EP77),0),MATCH(FN$2,$F$2:$EK$2,0))-SUM(OFFSET($E77,,MATCH(FN$2,$F$1:$EK$1,0)+3,,1)))&gt;0,INDEX($F$4:$EK$109,MATCH(1,($A$4:$A$109=$EO77)*($B$4:$B$109=$EP77),0),MATCH(FN$2,$F$2:$EK$2,0))-SUM(OFFSET($E77,,MATCH(FN$2,$F$1:$EK$1,0)+3,,1)),""),"")</f>
        <v/>
      </c>
      <c r="FO77" t="str" cm="1">
        <f t="array" aca="1" ref="FO77" ca="1">IF(ISNUMBER(EF$4),IF(ABS(INDEX($F$4:$EK$109,MATCH(1,($A$4:$A$109=$EO77)*($B$4:$B$109=$EP77),0),MATCH(FO$2,$F$2:$EK$2,0))-SUM(OFFSET($E77,,MATCH(FO$2,$F$1:$EK$1,0)+3,,1)))&gt;0,INDEX($F$4:$EK$109,MATCH(1,($A$4:$A$109=$EO77)*($B$4:$B$109=$EP77),0),MATCH(FO$2,$F$2:$EK$2,0))-SUM(OFFSET($E77,,MATCH(FO$2,$F$1:$EK$1,0)+3,,1)),""),"")</f>
        <v/>
      </c>
      <c r="FP77" t="str" cm="1">
        <f t="array" aca="1" ref="FP77" ca="1">IF(ISNUMBER(EG$4),IF(ABS(INDEX($F$4:$EK$109,MATCH(1,($A$4:$A$109=$EO77)*($B$4:$B$109=$EP77),0),MATCH(FP$2,$F$2:$EK$2,0))-SUM(OFFSET($E77,,MATCH(FP$2,$F$1:$EK$1,0)+3,,1)))&gt;0,INDEX($F$4:$EK$109,MATCH(1,($A$4:$A$109=$EO77)*($B$4:$B$109=$EP77),0),MATCH(FP$2,$F$2:$EK$2,0))-SUM(OFFSET($E77,,MATCH(FP$2,$F$1:$EK$1,0)+3,,1)),""),"")</f>
        <v/>
      </c>
      <c r="FQ77" t="str" cm="1">
        <f t="array" aca="1" ref="FQ77" ca="1">IF(ISNUMBER(EH$4),IF(ABS(INDEX($F$4:$EK$109,MATCH(1,($A$4:$A$109=$EO77)*($B$4:$B$109=$EP77),0),MATCH(FQ$2,$F$2:$EK$2,0))-SUM(OFFSET($E77,,MATCH(FQ$2,$F$1:$EK$1,0)+3,,1)))&gt;0,INDEX($F$4:$EK$109,MATCH(1,($A$4:$A$109=$EO77)*($B$4:$B$109=$EP77),0),MATCH(FQ$2,$F$2:$EK$2,0))-SUM(OFFSET($E77,,MATCH(FQ$2,$F$1:$EK$1,0)+3,,1)),""),"")</f>
        <v/>
      </c>
      <c r="FR77" t="str" cm="1">
        <f t="array" aca="1" ref="FR77" ca="1">IF(ISNUMBER(EI$4),IF(ABS(INDEX($F$4:$EK$109,MATCH(1,($A$4:$A$109=$EO77)*($B$4:$B$109=$EP77),0),MATCH(FR$2,$F$2:$EK$2,0))-SUM(OFFSET($E77,,MATCH(FR$2,$F$1:$EK$1,0)+3,,1)))&gt;0,INDEX($F$4:$EK$109,MATCH(1,($A$4:$A$109=$EO77)*($B$4:$B$109=$EP77),0),MATCH(FR$2,$F$2:$EK$2,0))-SUM(OFFSET($E77,,MATCH(FR$2,$F$1:$EK$1,0)+3,,1)),""),"")</f>
        <v/>
      </c>
      <c r="FS77" t="str" cm="1">
        <f t="array" aca="1" ref="FS77" ca="1">IF(ISNUMBER(EJ$4),IF(ABS(INDEX($F$4:$EK$109,MATCH(1,($A$4:$A$109=$EO77)*($B$4:$B$109=$EP77),0),MATCH(FS$2,$F$2:$EK$2,0))-SUM(OFFSET($E77,,MATCH(FS$2,$F$1:$EK$1,0)+3,,1)))&gt;0,INDEX($F$4:$EK$109,MATCH(1,($A$4:$A$109=$EO77)*($B$4:$B$109=$EP77),0),MATCH(FS$2,$F$2:$EK$2,0))-SUM(OFFSET($E77,,MATCH(FS$2,$F$1:$EK$1,0)+3,,1)),""),"")</f>
        <v/>
      </c>
      <c r="FT77" t="str" cm="1">
        <f t="array" aca="1" ref="FT77" ca="1">IF(ISNUMBER(EK$4),IF(ABS(INDEX($F$4:$EK$109,MATCH(1,($A$4:$A$109=$EO77)*($B$4:$B$109=$EP77),0),MATCH(FT$2,$F$2:$EK$2,0))-SUM(OFFSET($E77,,MATCH(FT$2,$F$1:$EK$1,0)+3,,1)))&gt;0,INDEX($F$4:$EK$109,MATCH(1,($A$4:$A$109=$EO77)*($B$4:$B$109=$EP77),0),MATCH(FT$2,$F$2:$EK$2,0))-SUM(OFFSET($E77,,MATCH(FT$2,$F$1:$EK$1,0)+3,,1)),""),"")</f>
        <v/>
      </c>
    </row>
    <row r="80" spans="1:176" x14ac:dyDescent="0.25">
      <c r="A80" t="s">
        <v>201</v>
      </c>
      <c r="B80" t="s">
        <v>153</v>
      </c>
      <c r="EO80" t="str">
        <f t="shared" si="9"/>
        <v>cf</v>
      </c>
      <c r="EP80" t="str">
        <f t="shared" si="9"/>
        <v>netIncome</v>
      </c>
      <c r="ET80" t="str" cm="1">
        <f t="array" aca="1" ref="ET80" ca="1">IF(ISNUMBER(DK$4),IF(ABS(INDEX($F$4:$EK$109,MATCH(1,($A$4:$A$109=$EO80)*($B$4:$B$109=$EP80),0),MATCH(ET$2,$F$2:$EK$2,0))-SUM(OFFSET($E80,,MATCH(ET$2,$F$1:$EK$1,0),,4)))&gt;0,INDEX($F$4:$EK$109,MATCH(1,($A$4:$A$109=$EO80)*($B$4:$B$109=$EP80),0),MATCH(ET$2,$F$2:$EK$2,0))-SUM(OFFSET($E80,,MATCH(ET$2,$F$1:$EK$1,0),,4)),""),"")</f>
        <v/>
      </c>
      <c r="EU80" t="str" cm="1">
        <f t="array" aca="1" ref="EU80" ca="1">IF(ISNUMBER(DL$4),IF(ABS(INDEX($F$4:$EK$109,MATCH(1,($A$4:$A$109=$EO80)*($B$4:$B$109=$EP80),0),MATCH(EU$2,$F$2:$EK$2,0))-SUM(OFFSET($E80,,MATCH(EU$2,$F$1:$EK$1,0),,4)))&gt;0,INDEX($F$4:$EK$109,MATCH(1,($A$4:$A$109=$EO80)*($B$4:$B$109=$EP80),0),MATCH(EU$2,$F$2:$EK$2,0))-SUM(OFFSET($E80,,MATCH(EU$2,$F$1:$EK$1,0),,4)),""),"")</f>
        <v/>
      </c>
      <c r="EV80" t="str" cm="1">
        <f t="array" aca="1" ref="EV80" ca="1">IF(ISNUMBER(DM$4),IF(ABS(INDEX($F$4:$EK$109,MATCH(1,($A$4:$A$109=$EO80)*($B$4:$B$109=$EP80),0),MATCH(EV$2,$F$2:$EK$2,0))-SUM(OFFSET($E80,,MATCH(EV$2,$F$1:$EK$1,0),,4)))&gt;0,INDEX($F$4:$EK$109,MATCH(1,($A$4:$A$109=$EO80)*($B$4:$B$109=$EP80),0),MATCH(EV$2,$F$2:$EK$2,0))-SUM(OFFSET($E80,,MATCH(EV$2,$F$1:$EK$1,0),,4)),""),"")</f>
        <v/>
      </c>
      <c r="EW80" t="str" cm="1">
        <f t="array" aca="1" ref="EW80" ca="1">IF(ISNUMBER(DN$4),IF(ABS(INDEX($F$4:$EK$109,MATCH(1,($A$4:$A$109=$EO80)*($B$4:$B$109=$EP80),0),MATCH(EW$2,$F$2:$EK$2,0))-SUM(OFFSET($E80,,MATCH(EW$2,$F$1:$EK$1,0),,4)))&gt;0,INDEX($F$4:$EK$109,MATCH(1,($A$4:$A$109=$EO80)*($B$4:$B$109=$EP80),0),MATCH(EW$2,$F$2:$EK$2,0))-SUM(OFFSET($E80,,MATCH(EW$2,$F$1:$EK$1,0),,4)),""),"")</f>
        <v/>
      </c>
      <c r="EX80" t="str" cm="1">
        <f t="array" aca="1" ref="EX80" ca="1">IF(ISNUMBER(DO$4),IF(ABS(INDEX($F$4:$EK$109,MATCH(1,($A$4:$A$109=$EO80)*($B$4:$B$109=$EP80),0),MATCH(EX$2,$F$2:$EK$2,0))-SUM(OFFSET($E80,,MATCH(EX$2,$F$1:$EK$1,0),,4)))&gt;0,INDEX($F$4:$EK$109,MATCH(1,($A$4:$A$109=$EO80)*($B$4:$B$109=$EP80),0),MATCH(EX$2,$F$2:$EK$2,0))-SUM(OFFSET($E80,,MATCH(EX$2,$F$1:$EK$1,0),,4)),""),"")</f>
        <v/>
      </c>
      <c r="EY80" t="str" cm="1">
        <f t="array" aca="1" ref="EY80" ca="1">IF(ISNUMBER(DP$4),IF(ABS(INDEX($F$4:$EK$109,MATCH(1,($A$4:$A$109=$EO80)*($B$4:$B$109=$EP80),0),MATCH(EY$2,$F$2:$EK$2,0))-SUM(OFFSET($E80,,MATCH(EY$2,$F$1:$EK$1,0),,4)))&gt;0,INDEX($F$4:$EK$109,MATCH(1,($A$4:$A$109=$EO80)*($B$4:$B$109=$EP80),0),MATCH(EY$2,$F$2:$EK$2,0))-SUM(OFFSET($E80,,MATCH(EY$2,$F$1:$EK$1,0),,4)),""),"")</f>
        <v/>
      </c>
      <c r="EZ80" t="str" cm="1">
        <f t="array" aca="1" ref="EZ80" ca="1">IF(ISNUMBER(DQ$4),IF(ABS(INDEX($F$4:$EK$109,MATCH(1,($A$4:$A$109=$EO80)*($B$4:$B$109=$EP80),0),MATCH(EZ$2,$F$2:$EK$2,0))-SUM(OFFSET($E80,,MATCH(EZ$2,$F$1:$EK$1,0),,4)))&gt;0,INDEX($F$4:$EK$109,MATCH(1,($A$4:$A$109=$EO80)*($B$4:$B$109=$EP80),0),MATCH(EZ$2,$F$2:$EK$2,0))-SUM(OFFSET($E80,,MATCH(EZ$2,$F$1:$EK$1,0),,4)),""),"")</f>
        <v/>
      </c>
      <c r="FA80" t="str" cm="1">
        <f t="array" aca="1" ref="FA80" ca="1">IF(ISNUMBER(DR$4),IF(ABS(INDEX($F$4:$EK$109,MATCH(1,($A$4:$A$109=$EO80)*($B$4:$B$109=$EP80),0),MATCH(FA$2,$F$2:$EK$2,0))-SUM(OFFSET($E80,,MATCH(FA$2,$F$1:$EK$1,0),,4)))&gt;0,INDEX($F$4:$EK$109,MATCH(1,($A$4:$A$109=$EO80)*($B$4:$B$109=$EP80),0),MATCH(FA$2,$F$2:$EK$2,0))-SUM(OFFSET($E80,,MATCH(FA$2,$F$1:$EK$1,0),,4)),""),"")</f>
        <v/>
      </c>
      <c r="FB80" t="str" cm="1">
        <f t="array" aca="1" ref="FB80" ca="1">IF(ISNUMBER(DS$4),IF(ABS(INDEX($F$4:$EK$109,MATCH(1,($A$4:$A$109=$EO80)*($B$4:$B$109=$EP80),0),MATCH(FB$2,$F$2:$EK$2,0))-SUM(OFFSET($E80,,MATCH(FB$2,$F$1:$EK$1,0),,4)))&gt;0,INDEX($F$4:$EK$109,MATCH(1,($A$4:$A$109=$EO80)*($B$4:$B$109=$EP80),0),MATCH(FB$2,$F$2:$EK$2,0))-SUM(OFFSET($E80,,MATCH(FB$2,$F$1:$EK$1,0),,4)),""),"")</f>
        <v/>
      </c>
      <c r="FC80" t="str" cm="1">
        <f t="array" aca="1" ref="FC80" ca="1">IF(ISNUMBER(DT$4),IF(ABS(INDEX($F$4:$EK$109,MATCH(1,($A$4:$A$109=$EO80)*($B$4:$B$109=$EP80),0),MATCH(FC$2,$F$2:$EK$2,0))-SUM(OFFSET($E80,,MATCH(FC$2,$F$1:$EK$1,0),,4)))&gt;0,INDEX($F$4:$EK$109,MATCH(1,($A$4:$A$109=$EO80)*($B$4:$B$109=$EP80),0),MATCH(FC$2,$F$2:$EK$2,0))-SUM(OFFSET($E80,,MATCH(FC$2,$F$1:$EK$1,0),,4)),""),"")</f>
        <v/>
      </c>
      <c r="FD80" t="str" cm="1">
        <f t="array" aca="1" ref="FD80" ca="1">IF(ISNUMBER(DU$4),IF(ABS(INDEX($F$4:$EK$109,MATCH(1,($A$4:$A$109=$EO80)*($B$4:$B$109=$EP80),0),MATCH(FD$2,$F$2:$EK$2,0))-SUM(OFFSET($E80,,MATCH(FD$2,$F$1:$EK$1,0),,4)))&gt;0,INDEX($F$4:$EK$109,MATCH(1,($A$4:$A$109=$EO80)*($B$4:$B$109=$EP80),0),MATCH(FD$2,$F$2:$EK$2,0))-SUM(OFFSET($E80,,MATCH(FD$2,$F$1:$EK$1,0),,4)),""),"")</f>
        <v/>
      </c>
      <c r="FE80" t="str" cm="1">
        <f t="array" aca="1" ref="FE80" ca="1">IF(ISNUMBER(DV$4),IF(ABS(INDEX($F$4:$EK$109,MATCH(1,($A$4:$A$109=$EO80)*($B$4:$B$109=$EP80),0),MATCH(FE$2,$F$2:$EK$2,0))-SUM(OFFSET($E80,,MATCH(FE$2,$F$1:$EK$1,0),,4)))&gt;0,INDEX($F$4:$EK$109,MATCH(1,($A$4:$A$109=$EO80)*($B$4:$B$109=$EP80),0),MATCH(FE$2,$F$2:$EK$2,0))-SUM(OFFSET($E80,,MATCH(FE$2,$F$1:$EK$1,0),,4)),""),"")</f>
        <v/>
      </c>
      <c r="FF80" t="str" cm="1">
        <f t="array" aca="1" ref="FF80" ca="1">IF(ISNUMBER(DW$4),IF(ABS(INDEX($F$4:$EK$109,MATCH(1,($A$4:$A$109=$EO80)*($B$4:$B$109=$EP80),0),MATCH(FF$2,$F$2:$EK$2,0))-SUM(OFFSET($E80,,MATCH(FF$2,$F$1:$EK$1,0),,4)))&gt;0,INDEX($F$4:$EK$109,MATCH(1,($A$4:$A$109=$EO80)*($B$4:$B$109=$EP80),0),MATCH(FF$2,$F$2:$EK$2,0))-SUM(OFFSET($E80,,MATCH(FF$2,$F$1:$EK$1,0),,4)),""),"")</f>
        <v/>
      </c>
      <c r="FG80" t="str" cm="1">
        <f t="array" aca="1" ref="FG80" ca="1">IF(ISNUMBER(DX$4),IF(ABS(INDEX($F$4:$EK$109,MATCH(1,($A$4:$A$109=$EO80)*($B$4:$B$109=$EP80),0),MATCH(FG$2,$F$2:$EK$2,0))-SUM(OFFSET($E80,,MATCH(FG$2,$F$1:$EK$1,0),,4)))&gt;0,INDEX($F$4:$EK$109,MATCH(1,($A$4:$A$109=$EO80)*($B$4:$B$109=$EP80),0),MATCH(FG$2,$F$2:$EK$2,0))-SUM(OFFSET($E80,,MATCH(FG$2,$F$1:$EK$1,0),,4)),""),"")</f>
        <v/>
      </c>
      <c r="FH80" t="str" cm="1">
        <f t="array" aca="1" ref="FH80" ca="1">IF(ISNUMBER(DY$4),IF(ABS(INDEX($F$4:$EK$109,MATCH(1,($A$4:$A$109=$EO80)*($B$4:$B$109=$EP80),0),MATCH(FH$2,$F$2:$EK$2,0))-SUM(OFFSET($E80,,MATCH(FH$2,$F$1:$EK$1,0),,4)))&gt;0,INDEX($F$4:$EK$109,MATCH(1,($A$4:$A$109=$EO80)*($B$4:$B$109=$EP80),0),MATCH(FH$2,$F$2:$EK$2,0))-SUM(OFFSET($E80,,MATCH(FH$2,$F$1:$EK$1,0),,4)),""),"")</f>
        <v/>
      </c>
      <c r="FI80" t="str" cm="1">
        <f t="array" aca="1" ref="FI80" ca="1">IF(ISNUMBER(DZ$4),IF(ABS(INDEX($F$4:$EK$109,MATCH(1,($A$4:$A$109=$EO80)*($B$4:$B$109=$EP80),0),MATCH(FI$2,$F$2:$EK$2,0))-SUM(OFFSET($E80,,MATCH(FI$2,$F$1:$EK$1,0),,4)))&gt;0,INDEX($F$4:$EK$109,MATCH(1,($A$4:$A$109=$EO80)*($B$4:$B$109=$EP80),0),MATCH(FI$2,$F$2:$EK$2,0))-SUM(OFFSET($E80,,MATCH(FI$2,$F$1:$EK$1,0),,4)),""),"")</f>
        <v/>
      </c>
      <c r="FJ80" t="str" cm="1">
        <f t="array" aca="1" ref="FJ80" ca="1">IF(ISNUMBER(EA$4),IF(ABS(INDEX($F$4:$EK$109,MATCH(1,($A$4:$A$109=$EO80)*($B$4:$B$109=$EP80),0),MATCH(FJ$2,$F$2:$EK$2,0))-SUM(OFFSET($E80,,MATCH(FJ$2,$F$1:$EK$1,0),,4)))&gt;0,INDEX($F$4:$EK$109,MATCH(1,($A$4:$A$109=$EO80)*($B$4:$B$109=$EP80),0),MATCH(FJ$2,$F$2:$EK$2,0))-SUM(OFFSET($E80,,MATCH(FJ$2,$F$1:$EK$1,0),,4)),""),"")</f>
        <v/>
      </c>
      <c r="FK80" t="str" cm="1">
        <f t="array" aca="1" ref="FK80" ca="1">IF(ISNUMBER(EB$4),IF(ABS(INDEX($F$4:$EK$109,MATCH(1,($A$4:$A$109=$EO80)*($B$4:$B$109=$EP80),0),MATCH(FK$2,$F$2:$EK$2,0))-SUM(OFFSET($E80,,MATCH(FK$2,$F$1:$EK$1,0),,4)))&gt;0,INDEX($F$4:$EK$109,MATCH(1,($A$4:$A$109=$EO80)*($B$4:$B$109=$EP80),0),MATCH(FK$2,$F$2:$EK$2,0))-SUM(OFFSET($E80,,MATCH(FK$2,$F$1:$EK$1,0),,4)),""),"")</f>
        <v/>
      </c>
      <c r="FL80" t="str" cm="1">
        <f t="array" aca="1" ref="FL80" ca="1">IF(ISNUMBER(EC$4),IF(ABS(INDEX($F$4:$EK$109,MATCH(1,($A$4:$A$109=$EO80)*($B$4:$B$109=$EP80),0),MATCH(FL$2,$F$2:$EK$2,0))-SUM(OFFSET($E80,,MATCH(FL$2,$F$1:$EK$1,0),,4)))&gt;0,INDEX($F$4:$EK$109,MATCH(1,($A$4:$A$109=$EO80)*($B$4:$B$109=$EP80),0),MATCH(FL$2,$F$2:$EK$2,0))-SUM(OFFSET($E80,,MATCH(FL$2,$F$1:$EK$1,0),,4)),""),"")</f>
        <v/>
      </c>
      <c r="FM80" t="str" cm="1">
        <f t="array" aca="1" ref="FM80" ca="1">IF(ISNUMBER(ED$4),IF(ABS(INDEX($F$4:$EK$109,MATCH(1,($A$4:$A$109=$EO80)*($B$4:$B$109=$EP80),0),MATCH(FM$2,$F$2:$EK$2,0))-SUM(OFFSET($E80,,MATCH(FM$2,$F$1:$EK$1,0),,4)))&gt;0,INDEX($F$4:$EK$109,MATCH(1,($A$4:$A$109=$EO80)*($B$4:$B$109=$EP80),0),MATCH(FM$2,$F$2:$EK$2,0))-SUM(OFFSET($E80,,MATCH(FM$2,$F$1:$EK$1,0),,4)),""),"")</f>
        <v/>
      </c>
      <c r="FN80" t="str" cm="1">
        <f t="array" aca="1" ref="FN80" ca="1">IF(ISNUMBER(EE$4),IF(ABS(INDEX($F$4:$EK$109,MATCH(1,($A$4:$A$109=$EO80)*($B$4:$B$109=$EP80),0),MATCH(FN$2,$F$2:$EK$2,0))-SUM(OFFSET($E80,,MATCH(FN$2,$F$1:$EK$1,0),,4)))&gt;0,INDEX($F$4:$EK$109,MATCH(1,($A$4:$A$109=$EO80)*($B$4:$B$109=$EP80),0),MATCH(FN$2,$F$2:$EK$2,0))-SUM(OFFSET($E80,,MATCH(FN$2,$F$1:$EK$1,0),,4)),""),"")</f>
        <v/>
      </c>
      <c r="FO80" t="str" cm="1">
        <f t="array" aca="1" ref="FO80" ca="1">IF(ISNUMBER(EF$4),IF(ABS(INDEX($F$4:$EK$109,MATCH(1,($A$4:$A$109=$EO80)*($B$4:$B$109=$EP80),0),MATCH(FO$2,$F$2:$EK$2,0))-SUM(OFFSET($E80,,MATCH(FO$2,$F$1:$EK$1,0),,4)))&gt;0,INDEX($F$4:$EK$109,MATCH(1,($A$4:$A$109=$EO80)*($B$4:$B$109=$EP80),0),MATCH(FO$2,$F$2:$EK$2,0))-SUM(OFFSET($E80,,MATCH(FO$2,$F$1:$EK$1,0),,4)),""),"")</f>
        <v/>
      </c>
      <c r="FP80" t="str" cm="1">
        <f t="array" aca="1" ref="FP80" ca="1">IF(ISNUMBER(EG$4),IF(ABS(INDEX($F$4:$EK$109,MATCH(1,($A$4:$A$109=$EO80)*($B$4:$B$109=$EP80),0),MATCH(FP$2,$F$2:$EK$2,0))-SUM(OFFSET($E80,,MATCH(FP$2,$F$1:$EK$1,0),,4)))&gt;0,INDEX($F$4:$EK$109,MATCH(1,($A$4:$A$109=$EO80)*($B$4:$B$109=$EP80),0),MATCH(FP$2,$F$2:$EK$2,0))-SUM(OFFSET($E80,,MATCH(FP$2,$F$1:$EK$1,0),,4)),""),"")</f>
        <v/>
      </c>
      <c r="FQ80" t="str" cm="1">
        <f t="array" aca="1" ref="FQ80" ca="1">IF(ISNUMBER(EH$4),IF(ABS(INDEX($F$4:$EK$109,MATCH(1,($A$4:$A$109=$EO80)*($B$4:$B$109=$EP80),0),MATCH(FQ$2,$F$2:$EK$2,0))-SUM(OFFSET($E80,,MATCH(FQ$2,$F$1:$EK$1,0),,4)))&gt;0,INDEX($F$4:$EK$109,MATCH(1,($A$4:$A$109=$EO80)*($B$4:$B$109=$EP80),0),MATCH(FQ$2,$F$2:$EK$2,0))-SUM(OFFSET($E80,,MATCH(FQ$2,$F$1:$EK$1,0),,4)),""),"")</f>
        <v/>
      </c>
      <c r="FR80" t="str" cm="1">
        <f t="array" aca="1" ref="FR80" ca="1">IF(ISNUMBER(EI$4),IF(ABS(INDEX($F$4:$EK$109,MATCH(1,($A$4:$A$109=$EO80)*($B$4:$B$109=$EP80),0),MATCH(FR$2,$F$2:$EK$2,0))-SUM(OFFSET($E80,,MATCH(FR$2,$F$1:$EK$1,0),,4)))&gt;0,INDEX($F$4:$EK$109,MATCH(1,($A$4:$A$109=$EO80)*($B$4:$B$109=$EP80),0),MATCH(FR$2,$F$2:$EK$2,0))-SUM(OFFSET($E80,,MATCH(FR$2,$F$1:$EK$1,0),,4)),""),"")</f>
        <v/>
      </c>
      <c r="FS80" t="str" cm="1">
        <f t="array" aca="1" ref="FS80" ca="1">IF(ISNUMBER(EJ$4),IF(ABS(INDEX($F$4:$EK$109,MATCH(1,($A$4:$A$109=$EO80)*($B$4:$B$109=$EP80),0),MATCH(FS$2,$F$2:$EK$2,0))-SUM(OFFSET($E80,,MATCH(FS$2,$F$1:$EK$1,0),,4)))&gt;0,INDEX($F$4:$EK$109,MATCH(1,($A$4:$A$109=$EO80)*($B$4:$B$109=$EP80),0),MATCH(FS$2,$F$2:$EK$2,0))-SUM(OFFSET($E80,,MATCH(FS$2,$F$1:$EK$1,0),,4)),""),"")</f>
        <v/>
      </c>
      <c r="FT80" t="str" cm="1">
        <f t="array" aca="1" ref="FT80" ca="1">IF(ISNUMBER(EK$4),IF(ABS(INDEX($F$4:$EK$109,MATCH(1,($A$4:$A$109=$EO80)*($B$4:$B$109=$EP80),0),MATCH(FT$2,$F$2:$EK$2,0))-SUM(OFFSET($E80,,MATCH(FT$2,$F$1:$EK$1,0),,4)))&gt;0,INDEX($F$4:$EK$109,MATCH(1,($A$4:$A$109=$EO80)*($B$4:$B$109=$EP80),0),MATCH(FT$2,$F$2:$EK$2,0))-SUM(OFFSET($E80,,MATCH(FT$2,$F$1:$EK$1,0),,4)),""),"")</f>
        <v/>
      </c>
    </row>
    <row r="81" spans="1:176" x14ac:dyDescent="0.25">
      <c r="A81" t="s">
        <v>201</v>
      </c>
      <c r="B81" t="s">
        <v>144</v>
      </c>
      <c r="EO81" t="str">
        <f t="shared" si="9"/>
        <v>cf</v>
      </c>
      <c r="EP81" t="str">
        <f t="shared" si="9"/>
        <v>depreciationAndAmortization</v>
      </c>
      <c r="ET81" t="str" cm="1">
        <f t="array" aca="1" ref="ET81" ca="1">IF(ISNUMBER(DK$4),IF(ABS(INDEX($F$4:$EK$109,MATCH(1,($A$4:$A$109=$EO81)*($B$4:$B$109=$EP81),0),MATCH(ET$2,$F$2:$EK$2,0))-SUM(OFFSET($E81,,MATCH(ET$2,$F$1:$EK$1,0),,4)))&gt;0,INDEX($F$4:$EK$109,MATCH(1,($A$4:$A$109=$EO81)*($B$4:$B$109=$EP81),0),MATCH(ET$2,$F$2:$EK$2,0))-SUM(OFFSET($E81,,MATCH(ET$2,$F$1:$EK$1,0),,4)),""),"")</f>
        <v/>
      </c>
      <c r="EU81" t="str" cm="1">
        <f t="array" aca="1" ref="EU81" ca="1">IF(ISNUMBER(DL$4),IF(ABS(INDEX($F$4:$EK$109,MATCH(1,($A$4:$A$109=$EO81)*($B$4:$B$109=$EP81),0),MATCH(EU$2,$F$2:$EK$2,0))-SUM(OFFSET($E81,,MATCH(EU$2,$F$1:$EK$1,0),,4)))&gt;0,INDEX($F$4:$EK$109,MATCH(1,($A$4:$A$109=$EO81)*($B$4:$B$109=$EP81),0),MATCH(EU$2,$F$2:$EK$2,0))-SUM(OFFSET($E81,,MATCH(EU$2,$F$1:$EK$1,0),,4)),""),"")</f>
        <v/>
      </c>
      <c r="EV81" t="str" cm="1">
        <f t="array" aca="1" ref="EV81" ca="1">IF(ISNUMBER(DM$4),IF(ABS(INDEX($F$4:$EK$109,MATCH(1,($A$4:$A$109=$EO81)*($B$4:$B$109=$EP81),0),MATCH(EV$2,$F$2:$EK$2,0))-SUM(OFFSET($E81,,MATCH(EV$2,$F$1:$EK$1,0),,4)))&gt;0,INDEX($F$4:$EK$109,MATCH(1,($A$4:$A$109=$EO81)*($B$4:$B$109=$EP81),0),MATCH(EV$2,$F$2:$EK$2,0))-SUM(OFFSET($E81,,MATCH(EV$2,$F$1:$EK$1,0),,4)),""),"")</f>
        <v/>
      </c>
      <c r="EW81" t="str" cm="1">
        <f t="array" aca="1" ref="EW81" ca="1">IF(ISNUMBER(DN$4),IF(ABS(INDEX($F$4:$EK$109,MATCH(1,($A$4:$A$109=$EO81)*($B$4:$B$109=$EP81),0),MATCH(EW$2,$F$2:$EK$2,0))-SUM(OFFSET($E81,,MATCH(EW$2,$F$1:$EK$1,0),,4)))&gt;0,INDEX($F$4:$EK$109,MATCH(1,($A$4:$A$109=$EO81)*($B$4:$B$109=$EP81),0),MATCH(EW$2,$F$2:$EK$2,0))-SUM(OFFSET($E81,,MATCH(EW$2,$F$1:$EK$1,0),,4)),""),"")</f>
        <v/>
      </c>
      <c r="EX81" t="str" cm="1">
        <f t="array" aca="1" ref="EX81" ca="1">IF(ISNUMBER(DO$4),IF(ABS(INDEX($F$4:$EK$109,MATCH(1,($A$4:$A$109=$EO81)*($B$4:$B$109=$EP81),0),MATCH(EX$2,$F$2:$EK$2,0))-SUM(OFFSET($E81,,MATCH(EX$2,$F$1:$EK$1,0),,4)))&gt;0,INDEX($F$4:$EK$109,MATCH(1,($A$4:$A$109=$EO81)*($B$4:$B$109=$EP81),0),MATCH(EX$2,$F$2:$EK$2,0))-SUM(OFFSET($E81,,MATCH(EX$2,$F$1:$EK$1,0),,4)),""),"")</f>
        <v/>
      </c>
      <c r="EY81" t="str" cm="1">
        <f t="array" aca="1" ref="EY81" ca="1">IF(ISNUMBER(DP$4),IF(ABS(INDEX($F$4:$EK$109,MATCH(1,($A$4:$A$109=$EO81)*($B$4:$B$109=$EP81),0),MATCH(EY$2,$F$2:$EK$2,0))-SUM(OFFSET($E81,,MATCH(EY$2,$F$1:$EK$1,0),,4)))&gt;0,INDEX($F$4:$EK$109,MATCH(1,($A$4:$A$109=$EO81)*($B$4:$B$109=$EP81),0),MATCH(EY$2,$F$2:$EK$2,0))-SUM(OFFSET($E81,,MATCH(EY$2,$F$1:$EK$1,0),,4)),""),"")</f>
        <v/>
      </c>
      <c r="EZ81" t="str" cm="1">
        <f t="array" aca="1" ref="EZ81" ca="1">IF(ISNUMBER(DQ$4),IF(ABS(INDEX($F$4:$EK$109,MATCH(1,($A$4:$A$109=$EO81)*($B$4:$B$109=$EP81),0),MATCH(EZ$2,$F$2:$EK$2,0))-SUM(OFFSET($E81,,MATCH(EZ$2,$F$1:$EK$1,0),,4)))&gt;0,INDEX($F$4:$EK$109,MATCH(1,($A$4:$A$109=$EO81)*($B$4:$B$109=$EP81),0),MATCH(EZ$2,$F$2:$EK$2,0))-SUM(OFFSET($E81,,MATCH(EZ$2,$F$1:$EK$1,0),,4)),""),"")</f>
        <v/>
      </c>
      <c r="FA81" t="str" cm="1">
        <f t="array" aca="1" ref="FA81" ca="1">IF(ISNUMBER(DR$4),IF(ABS(INDEX($F$4:$EK$109,MATCH(1,($A$4:$A$109=$EO81)*($B$4:$B$109=$EP81),0),MATCH(FA$2,$F$2:$EK$2,0))-SUM(OFFSET($E81,,MATCH(FA$2,$F$1:$EK$1,0),,4)))&gt;0,INDEX($F$4:$EK$109,MATCH(1,($A$4:$A$109=$EO81)*($B$4:$B$109=$EP81),0),MATCH(FA$2,$F$2:$EK$2,0))-SUM(OFFSET($E81,,MATCH(FA$2,$F$1:$EK$1,0),,4)),""),"")</f>
        <v/>
      </c>
      <c r="FB81" t="str" cm="1">
        <f t="array" aca="1" ref="FB81" ca="1">IF(ISNUMBER(DS$4),IF(ABS(INDEX($F$4:$EK$109,MATCH(1,($A$4:$A$109=$EO81)*($B$4:$B$109=$EP81),0),MATCH(FB$2,$F$2:$EK$2,0))-SUM(OFFSET($E81,,MATCH(FB$2,$F$1:$EK$1,0),,4)))&gt;0,INDEX($F$4:$EK$109,MATCH(1,($A$4:$A$109=$EO81)*($B$4:$B$109=$EP81),0),MATCH(FB$2,$F$2:$EK$2,0))-SUM(OFFSET($E81,,MATCH(FB$2,$F$1:$EK$1,0),,4)),""),"")</f>
        <v/>
      </c>
      <c r="FC81" t="str" cm="1">
        <f t="array" aca="1" ref="FC81" ca="1">IF(ISNUMBER(DT$4),IF(ABS(INDEX($F$4:$EK$109,MATCH(1,($A$4:$A$109=$EO81)*($B$4:$B$109=$EP81),0),MATCH(FC$2,$F$2:$EK$2,0))-SUM(OFFSET($E81,,MATCH(FC$2,$F$1:$EK$1,0),,4)))&gt;0,INDEX($F$4:$EK$109,MATCH(1,($A$4:$A$109=$EO81)*($B$4:$B$109=$EP81),0),MATCH(FC$2,$F$2:$EK$2,0))-SUM(OFFSET($E81,,MATCH(FC$2,$F$1:$EK$1,0),,4)),""),"")</f>
        <v/>
      </c>
      <c r="FD81" t="str" cm="1">
        <f t="array" aca="1" ref="FD81" ca="1">IF(ISNUMBER(DU$4),IF(ABS(INDEX($F$4:$EK$109,MATCH(1,($A$4:$A$109=$EO81)*($B$4:$B$109=$EP81),0),MATCH(FD$2,$F$2:$EK$2,0))-SUM(OFFSET($E81,,MATCH(FD$2,$F$1:$EK$1,0),,4)))&gt;0,INDEX($F$4:$EK$109,MATCH(1,($A$4:$A$109=$EO81)*($B$4:$B$109=$EP81),0),MATCH(FD$2,$F$2:$EK$2,0))-SUM(OFFSET($E81,,MATCH(FD$2,$F$1:$EK$1,0),,4)),""),"")</f>
        <v/>
      </c>
      <c r="FE81" t="str" cm="1">
        <f t="array" aca="1" ref="FE81" ca="1">IF(ISNUMBER(DV$4),IF(ABS(INDEX($F$4:$EK$109,MATCH(1,($A$4:$A$109=$EO81)*($B$4:$B$109=$EP81),0),MATCH(FE$2,$F$2:$EK$2,0))-SUM(OFFSET($E81,,MATCH(FE$2,$F$1:$EK$1,0),,4)))&gt;0,INDEX($F$4:$EK$109,MATCH(1,($A$4:$A$109=$EO81)*($B$4:$B$109=$EP81),0),MATCH(FE$2,$F$2:$EK$2,0))-SUM(OFFSET($E81,,MATCH(FE$2,$F$1:$EK$1,0),,4)),""),"")</f>
        <v/>
      </c>
      <c r="FF81" t="str" cm="1">
        <f t="array" aca="1" ref="FF81" ca="1">IF(ISNUMBER(DW$4),IF(ABS(INDEX($F$4:$EK$109,MATCH(1,($A$4:$A$109=$EO81)*($B$4:$B$109=$EP81),0),MATCH(FF$2,$F$2:$EK$2,0))-SUM(OFFSET($E81,,MATCH(FF$2,$F$1:$EK$1,0),,4)))&gt;0,INDEX($F$4:$EK$109,MATCH(1,($A$4:$A$109=$EO81)*($B$4:$B$109=$EP81),0),MATCH(FF$2,$F$2:$EK$2,0))-SUM(OFFSET($E81,,MATCH(FF$2,$F$1:$EK$1,0),,4)),""),"")</f>
        <v/>
      </c>
      <c r="FG81" t="str" cm="1">
        <f t="array" aca="1" ref="FG81" ca="1">IF(ISNUMBER(DX$4),IF(ABS(INDEX($F$4:$EK$109,MATCH(1,($A$4:$A$109=$EO81)*($B$4:$B$109=$EP81),0),MATCH(FG$2,$F$2:$EK$2,0))-SUM(OFFSET($E81,,MATCH(FG$2,$F$1:$EK$1,0),,4)))&gt;0,INDEX($F$4:$EK$109,MATCH(1,($A$4:$A$109=$EO81)*($B$4:$B$109=$EP81),0),MATCH(FG$2,$F$2:$EK$2,0))-SUM(OFFSET($E81,,MATCH(FG$2,$F$1:$EK$1,0),,4)),""),"")</f>
        <v/>
      </c>
      <c r="FH81" t="str" cm="1">
        <f t="array" aca="1" ref="FH81" ca="1">IF(ISNUMBER(DY$4),IF(ABS(INDEX($F$4:$EK$109,MATCH(1,($A$4:$A$109=$EO81)*($B$4:$B$109=$EP81),0),MATCH(FH$2,$F$2:$EK$2,0))-SUM(OFFSET($E81,,MATCH(FH$2,$F$1:$EK$1,0),,4)))&gt;0,INDEX($F$4:$EK$109,MATCH(1,($A$4:$A$109=$EO81)*($B$4:$B$109=$EP81),0),MATCH(FH$2,$F$2:$EK$2,0))-SUM(OFFSET($E81,,MATCH(FH$2,$F$1:$EK$1,0),,4)),""),"")</f>
        <v/>
      </c>
      <c r="FI81" t="str" cm="1">
        <f t="array" aca="1" ref="FI81" ca="1">IF(ISNUMBER(DZ$4),IF(ABS(INDEX($F$4:$EK$109,MATCH(1,($A$4:$A$109=$EO81)*($B$4:$B$109=$EP81),0),MATCH(FI$2,$F$2:$EK$2,0))-SUM(OFFSET($E81,,MATCH(FI$2,$F$1:$EK$1,0),,4)))&gt;0,INDEX($F$4:$EK$109,MATCH(1,($A$4:$A$109=$EO81)*($B$4:$B$109=$EP81),0),MATCH(FI$2,$F$2:$EK$2,0))-SUM(OFFSET($E81,,MATCH(FI$2,$F$1:$EK$1,0),,4)),""),"")</f>
        <v/>
      </c>
      <c r="FJ81" t="str" cm="1">
        <f t="array" aca="1" ref="FJ81" ca="1">IF(ISNUMBER(EA$4),IF(ABS(INDEX($F$4:$EK$109,MATCH(1,($A$4:$A$109=$EO81)*($B$4:$B$109=$EP81),0),MATCH(FJ$2,$F$2:$EK$2,0))-SUM(OFFSET($E81,,MATCH(FJ$2,$F$1:$EK$1,0),,4)))&gt;0,INDEX($F$4:$EK$109,MATCH(1,($A$4:$A$109=$EO81)*($B$4:$B$109=$EP81),0),MATCH(FJ$2,$F$2:$EK$2,0))-SUM(OFFSET($E81,,MATCH(FJ$2,$F$1:$EK$1,0),,4)),""),"")</f>
        <v/>
      </c>
      <c r="FK81" t="str" cm="1">
        <f t="array" aca="1" ref="FK81" ca="1">IF(ISNUMBER(EB$4),IF(ABS(INDEX($F$4:$EK$109,MATCH(1,($A$4:$A$109=$EO81)*($B$4:$B$109=$EP81),0),MATCH(FK$2,$F$2:$EK$2,0))-SUM(OFFSET($E81,,MATCH(FK$2,$F$1:$EK$1,0),,4)))&gt;0,INDEX($F$4:$EK$109,MATCH(1,($A$4:$A$109=$EO81)*($B$4:$B$109=$EP81),0),MATCH(FK$2,$F$2:$EK$2,0))-SUM(OFFSET($E81,,MATCH(FK$2,$F$1:$EK$1,0),,4)),""),"")</f>
        <v/>
      </c>
      <c r="FL81" t="str" cm="1">
        <f t="array" aca="1" ref="FL81" ca="1">IF(ISNUMBER(EC$4),IF(ABS(INDEX($F$4:$EK$109,MATCH(1,($A$4:$A$109=$EO81)*($B$4:$B$109=$EP81),0),MATCH(FL$2,$F$2:$EK$2,0))-SUM(OFFSET($E81,,MATCH(FL$2,$F$1:$EK$1,0),,4)))&gt;0,INDEX($F$4:$EK$109,MATCH(1,($A$4:$A$109=$EO81)*($B$4:$B$109=$EP81),0),MATCH(FL$2,$F$2:$EK$2,0))-SUM(OFFSET($E81,,MATCH(FL$2,$F$1:$EK$1,0),,4)),""),"")</f>
        <v/>
      </c>
      <c r="FM81" t="str" cm="1">
        <f t="array" aca="1" ref="FM81" ca="1">IF(ISNUMBER(ED$4),IF(ABS(INDEX($F$4:$EK$109,MATCH(1,($A$4:$A$109=$EO81)*($B$4:$B$109=$EP81),0),MATCH(FM$2,$F$2:$EK$2,0))-SUM(OFFSET($E81,,MATCH(FM$2,$F$1:$EK$1,0),,4)))&gt;0,INDEX($F$4:$EK$109,MATCH(1,($A$4:$A$109=$EO81)*($B$4:$B$109=$EP81),0),MATCH(FM$2,$F$2:$EK$2,0))-SUM(OFFSET($E81,,MATCH(FM$2,$F$1:$EK$1,0),,4)),""),"")</f>
        <v/>
      </c>
      <c r="FN81" t="str" cm="1">
        <f t="array" aca="1" ref="FN81" ca="1">IF(ISNUMBER(EE$4),IF(ABS(INDEX($F$4:$EK$109,MATCH(1,($A$4:$A$109=$EO81)*($B$4:$B$109=$EP81),0),MATCH(FN$2,$F$2:$EK$2,0))-SUM(OFFSET($E81,,MATCH(FN$2,$F$1:$EK$1,0),,4)))&gt;0,INDEX($F$4:$EK$109,MATCH(1,($A$4:$A$109=$EO81)*($B$4:$B$109=$EP81),0),MATCH(FN$2,$F$2:$EK$2,0))-SUM(OFFSET($E81,,MATCH(FN$2,$F$1:$EK$1,0),,4)),""),"")</f>
        <v/>
      </c>
      <c r="FO81" t="str" cm="1">
        <f t="array" aca="1" ref="FO81" ca="1">IF(ISNUMBER(EF$4),IF(ABS(INDEX($F$4:$EK$109,MATCH(1,($A$4:$A$109=$EO81)*($B$4:$B$109=$EP81),0),MATCH(FO$2,$F$2:$EK$2,0))-SUM(OFFSET($E81,,MATCH(FO$2,$F$1:$EK$1,0),,4)))&gt;0,INDEX($F$4:$EK$109,MATCH(1,($A$4:$A$109=$EO81)*($B$4:$B$109=$EP81),0),MATCH(FO$2,$F$2:$EK$2,0))-SUM(OFFSET($E81,,MATCH(FO$2,$F$1:$EK$1,0),,4)),""),"")</f>
        <v/>
      </c>
      <c r="FP81" t="str" cm="1">
        <f t="array" aca="1" ref="FP81" ca="1">IF(ISNUMBER(EG$4),IF(ABS(INDEX($F$4:$EK$109,MATCH(1,($A$4:$A$109=$EO81)*($B$4:$B$109=$EP81),0),MATCH(FP$2,$F$2:$EK$2,0))-SUM(OFFSET($E81,,MATCH(FP$2,$F$1:$EK$1,0),,4)))&gt;0,INDEX($F$4:$EK$109,MATCH(1,($A$4:$A$109=$EO81)*($B$4:$B$109=$EP81),0),MATCH(FP$2,$F$2:$EK$2,0))-SUM(OFFSET($E81,,MATCH(FP$2,$F$1:$EK$1,0),,4)),""),"")</f>
        <v/>
      </c>
      <c r="FQ81" t="str" cm="1">
        <f t="array" aca="1" ref="FQ81" ca="1">IF(ISNUMBER(EH$4),IF(ABS(INDEX($F$4:$EK$109,MATCH(1,($A$4:$A$109=$EO81)*($B$4:$B$109=$EP81),0),MATCH(FQ$2,$F$2:$EK$2,0))-SUM(OFFSET($E81,,MATCH(FQ$2,$F$1:$EK$1,0),,4)))&gt;0,INDEX($F$4:$EK$109,MATCH(1,($A$4:$A$109=$EO81)*($B$4:$B$109=$EP81),0),MATCH(FQ$2,$F$2:$EK$2,0))-SUM(OFFSET($E81,,MATCH(FQ$2,$F$1:$EK$1,0),,4)),""),"")</f>
        <v/>
      </c>
      <c r="FR81" t="str" cm="1">
        <f t="array" aca="1" ref="FR81" ca="1">IF(ISNUMBER(EI$4),IF(ABS(INDEX($F$4:$EK$109,MATCH(1,($A$4:$A$109=$EO81)*($B$4:$B$109=$EP81),0),MATCH(FR$2,$F$2:$EK$2,0))-SUM(OFFSET($E81,,MATCH(FR$2,$F$1:$EK$1,0),,4)))&gt;0,INDEX($F$4:$EK$109,MATCH(1,($A$4:$A$109=$EO81)*($B$4:$B$109=$EP81),0),MATCH(FR$2,$F$2:$EK$2,0))-SUM(OFFSET($E81,,MATCH(FR$2,$F$1:$EK$1,0),,4)),""),"")</f>
        <v/>
      </c>
      <c r="FS81" t="str" cm="1">
        <f t="array" aca="1" ref="FS81" ca="1">IF(ISNUMBER(EJ$4),IF(ABS(INDEX($F$4:$EK$109,MATCH(1,($A$4:$A$109=$EO81)*($B$4:$B$109=$EP81),0),MATCH(FS$2,$F$2:$EK$2,0))-SUM(OFFSET($E81,,MATCH(FS$2,$F$1:$EK$1,0),,4)))&gt;0,INDEX($F$4:$EK$109,MATCH(1,($A$4:$A$109=$EO81)*($B$4:$B$109=$EP81),0),MATCH(FS$2,$F$2:$EK$2,0))-SUM(OFFSET($E81,,MATCH(FS$2,$F$1:$EK$1,0),,4)),""),"")</f>
        <v/>
      </c>
      <c r="FT81" t="str" cm="1">
        <f t="array" aca="1" ref="FT81" ca="1">IF(ISNUMBER(EK$4),IF(ABS(INDEX($F$4:$EK$109,MATCH(1,($A$4:$A$109=$EO81)*($B$4:$B$109=$EP81),0),MATCH(FT$2,$F$2:$EK$2,0))-SUM(OFFSET($E81,,MATCH(FT$2,$F$1:$EK$1,0),,4)))&gt;0,INDEX($F$4:$EK$109,MATCH(1,($A$4:$A$109=$EO81)*($B$4:$B$109=$EP81),0),MATCH(FT$2,$F$2:$EK$2,0))-SUM(OFFSET($E81,,MATCH(FT$2,$F$1:$EK$1,0),,4)),""),"")</f>
        <v/>
      </c>
    </row>
    <row r="82" spans="1:176" x14ac:dyDescent="0.25">
      <c r="A82" t="s">
        <v>201</v>
      </c>
      <c r="B82" t="s">
        <v>202</v>
      </c>
      <c r="EO82" t="str">
        <f t="shared" si="9"/>
        <v>cf</v>
      </c>
      <c r="EP82" t="str">
        <f t="shared" si="9"/>
        <v>deferredIncomeTax</v>
      </c>
      <c r="ET82" t="str" cm="1">
        <f t="array" aca="1" ref="ET82" ca="1">IF(ISNUMBER(DK$4),IF(ABS(INDEX($F$4:$EK$109,MATCH(1,($A$4:$A$109=$EO82)*($B$4:$B$109=$EP82),0),MATCH(ET$2,$F$2:$EK$2,0))-SUM(OFFSET($E82,,MATCH(ET$2,$F$1:$EK$1,0),,4)))&gt;0,INDEX($F$4:$EK$109,MATCH(1,($A$4:$A$109=$EO82)*($B$4:$B$109=$EP82),0),MATCH(ET$2,$F$2:$EK$2,0))-SUM(OFFSET($E82,,MATCH(ET$2,$F$1:$EK$1,0),,4)),""),"")</f>
        <v/>
      </c>
      <c r="EU82" t="str" cm="1">
        <f t="array" aca="1" ref="EU82" ca="1">IF(ISNUMBER(DL$4),IF(ABS(INDEX($F$4:$EK$109,MATCH(1,($A$4:$A$109=$EO82)*($B$4:$B$109=$EP82),0),MATCH(EU$2,$F$2:$EK$2,0))-SUM(OFFSET($E82,,MATCH(EU$2,$F$1:$EK$1,0),,4)))&gt;0,INDEX($F$4:$EK$109,MATCH(1,($A$4:$A$109=$EO82)*($B$4:$B$109=$EP82),0),MATCH(EU$2,$F$2:$EK$2,0))-SUM(OFFSET($E82,,MATCH(EU$2,$F$1:$EK$1,0),,4)),""),"")</f>
        <v/>
      </c>
      <c r="EV82" t="str" cm="1">
        <f t="array" aca="1" ref="EV82" ca="1">IF(ISNUMBER(DM$4),IF(ABS(INDEX($F$4:$EK$109,MATCH(1,($A$4:$A$109=$EO82)*($B$4:$B$109=$EP82),0),MATCH(EV$2,$F$2:$EK$2,0))-SUM(OFFSET($E82,,MATCH(EV$2,$F$1:$EK$1,0),,4)))&gt;0,INDEX($F$4:$EK$109,MATCH(1,($A$4:$A$109=$EO82)*($B$4:$B$109=$EP82),0),MATCH(EV$2,$F$2:$EK$2,0))-SUM(OFFSET($E82,,MATCH(EV$2,$F$1:$EK$1,0),,4)),""),"")</f>
        <v/>
      </c>
      <c r="EW82" t="str" cm="1">
        <f t="array" aca="1" ref="EW82" ca="1">IF(ISNUMBER(DN$4),IF(ABS(INDEX($F$4:$EK$109,MATCH(1,($A$4:$A$109=$EO82)*($B$4:$B$109=$EP82),0),MATCH(EW$2,$F$2:$EK$2,0))-SUM(OFFSET($E82,,MATCH(EW$2,$F$1:$EK$1,0),,4)))&gt;0,INDEX($F$4:$EK$109,MATCH(1,($A$4:$A$109=$EO82)*($B$4:$B$109=$EP82),0),MATCH(EW$2,$F$2:$EK$2,0))-SUM(OFFSET($E82,,MATCH(EW$2,$F$1:$EK$1,0),,4)),""),"")</f>
        <v/>
      </c>
      <c r="EX82" t="str" cm="1">
        <f t="array" aca="1" ref="EX82" ca="1">IF(ISNUMBER(DO$4),IF(ABS(INDEX($F$4:$EK$109,MATCH(1,($A$4:$A$109=$EO82)*($B$4:$B$109=$EP82),0),MATCH(EX$2,$F$2:$EK$2,0))-SUM(OFFSET($E82,,MATCH(EX$2,$F$1:$EK$1,0),,4)))&gt;0,INDEX($F$4:$EK$109,MATCH(1,($A$4:$A$109=$EO82)*($B$4:$B$109=$EP82),0),MATCH(EX$2,$F$2:$EK$2,0))-SUM(OFFSET($E82,,MATCH(EX$2,$F$1:$EK$1,0),,4)),""),"")</f>
        <v/>
      </c>
      <c r="EY82" t="str" cm="1">
        <f t="array" aca="1" ref="EY82" ca="1">IF(ISNUMBER(DP$4),IF(ABS(INDEX($F$4:$EK$109,MATCH(1,($A$4:$A$109=$EO82)*($B$4:$B$109=$EP82),0),MATCH(EY$2,$F$2:$EK$2,0))-SUM(OFFSET($E82,,MATCH(EY$2,$F$1:$EK$1,0),,4)))&gt;0,INDEX($F$4:$EK$109,MATCH(1,($A$4:$A$109=$EO82)*($B$4:$B$109=$EP82),0),MATCH(EY$2,$F$2:$EK$2,0))-SUM(OFFSET($E82,,MATCH(EY$2,$F$1:$EK$1,0),,4)),""),"")</f>
        <v/>
      </c>
      <c r="EZ82" t="str" cm="1">
        <f t="array" aca="1" ref="EZ82" ca="1">IF(ISNUMBER(DQ$4),IF(ABS(INDEX($F$4:$EK$109,MATCH(1,($A$4:$A$109=$EO82)*($B$4:$B$109=$EP82),0),MATCH(EZ$2,$F$2:$EK$2,0))-SUM(OFFSET($E82,,MATCH(EZ$2,$F$1:$EK$1,0),,4)))&gt;0,INDEX($F$4:$EK$109,MATCH(1,($A$4:$A$109=$EO82)*($B$4:$B$109=$EP82),0),MATCH(EZ$2,$F$2:$EK$2,0))-SUM(OFFSET($E82,,MATCH(EZ$2,$F$1:$EK$1,0),,4)),""),"")</f>
        <v/>
      </c>
      <c r="FA82" t="str" cm="1">
        <f t="array" aca="1" ref="FA82" ca="1">IF(ISNUMBER(DR$4),IF(ABS(INDEX($F$4:$EK$109,MATCH(1,($A$4:$A$109=$EO82)*($B$4:$B$109=$EP82),0),MATCH(FA$2,$F$2:$EK$2,0))-SUM(OFFSET($E82,,MATCH(FA$2,$F$1:$EK$1,0),,4)))&gt;0,INDEX($F$4:$EK$109,MATCH(1,($A$4:$A$109=$EO82)*($B$4:$B$109=$EP82),0),MATCH(FA$2,$F$2:$EK$2,0))-SUM(OFFSET($E82,,MATCH(FA$2,$F$1:$EK$1,0),,4)),""),"")</f>
        <v/>
      </c>
      <c r="FB82" t="str" cm="1">
        <f t="array" aca="1" ref="FB82" ca="1">IF(ISNUMBER(DS$4),IF(ABS(INDEX($F$4:$EK$109,MATCH(1,($A$4:$A$109=$EO82)*($B$4:$B$109=$EP82),0),MATCH(FB$2,$F$2:$EK$2,0))-SUM(OFFSET($E82,,MATCH(FB$2,$F$1:$EK$1,0),,4)))&gt;0,INDEX($F$4:$EK$109,MATCH(1,($A$4:$A$109=$EO82)*($B$4:$B$109=$EP82),0),MATCH(FB$2,$F$2:$EK$2,0))-SUM(OFFSET($E82,,MATCH(FB$2,$F$1:$EK$1,0),,4)),""),"")</f>
        <v/>
      </c>
      <c r="FC82" t="str" cm="1">
        <f t="array" aca="1" ref="FC82" ca="1">IF(ISNUMBER(DT$4),IF(ABS(INDEX($F$4:$EK$109,MATCH(1,($A$4:$A$109=$EO82)*($B$4:$B$109=$EP82),0),MATCH(FC$2,$F$2:$EK$2,0))-SUM(OFFSET($E82,,MATCH(FC$2,$F$1:$EK$1,0),,4)))&gt;0,INDEX($F$4:$EK$109,MATCH(1,($A$4:$A$109=$EO82)*($B$4:$B$109=$EP82),0),MATCH(FC$2,$F$2:$EK$2,0))-SUM(OFFSET($E82,,MATCH(FC$2,$F$1:$EK$1,0),,4)),""),"")</f>
        <v/>
      </c>
      <c r="FD82" t="str" cm="1">
        <f t="array" aca="1" ref="FD82" ca="1">IF(ISNUMBER(DU$4),IF(ABS(INDEX($F$4:$EK$109,MATCH(1,($A$4:$A$109=$EO82)*($B$4:$B$109=$EP82),0),MATCH(FD$2,$F$2:$EK$2,0))-SUM(OFFSET($E82,,MATCH(FD$2,$F$1:$EK$1,0),,4)))&gt;0,INDEX($F$4:$EK$109,MATCH(1,($A$4:$A$109=$EO82)*($B$4:$B$109=$EP82),0),MATCH(FD$2,$F$2:$EK$2,0))-SUM(OFFSET($E82,,MATCH(FD$2,$F$1:$EK$1,0),,4)),""),"")</f>
        <v/>
      </c>
      <c r="FE82" t="str" cm="1">
        <f t="array" aca="1" ref="FE82" ca="1">IF(ISNUMBER(DV$4),IF(ABS(INDEX($F$4:$EK$109,MATCH(1,($A$4:$A$109=$EO82)*($B$4:$B$109=$EP82),0),MATCH(FE$2,$F$2:$EK$2,0))-SUM(OFFSET($E82,,MATCH(FE$2,$F$1:$EK$1,0),,4)))&gt;0,INDEX($F$4:$EK$109,MATCH(1,($A$4:$A$109=$EO82)*($B$4:$B$109=$EP82),0),MATCH(FE$2,$F$2:$EK$2,0))-SUM(OFFSET($E82,,MATCH(FE$2,$F$1:$EK$1,0),,4)),""),"")</f>
        <v/>
      </c>
      <c r="FF82" t="str" cm="1">
        <f t="array" aca="1" ref="FF82" ca="1">IF(ISNUMBER(DW$4),IF(ABS(INDEX($F$4:$EK$109,MATCH(1,($A$4:$A$109=$EO82)*($B$4:$B$109=$EP82),0),MATCH(FF$2,$F$2:$EK$2,0))-SUM(OFFSET($E82,,MATCH(FF$2,$F$1:$EK$1,0),,4)))&gt;0,INDEX($F$4:$EK$109,MATCH(1,($A$4:$A$109=$EO82)*($B$4:$B$109=$EP82),0),MATCH(FF$2,$F$2:$EK$2,0))-SUM(OFFSET($E82,,MATCH(FF$2,$F$1:$EK$1,0),,4)),""),"")</f>
        <v/>
      </c>
      <c r="FG82" t="str" cm="1">
        <f t="array" aca="1" ref="FG82" ca="1">IF(ISNUMBER(DX$4),IF(ABS(INDEX($F$4:$EK$109,MATCH(1,($A$4:$A$109=$EO82)*($B$4:$B$109=$EP82),0),MATCH(FG$2,$F$2:$EK$2,0))-SUM(OFFSET($E82,,MATCH(FG$2,$F$1:$EK$1,0),,4)))&gt;0,INDEX($F$4:$EK$109,MATCH(1,($A$4:$A$109=$EO82)*($B$4:$B$109=$EP82),0),MATCH(FG$2,$F$2:$EK$2,0))-SUM(OFFSET($E82,,MATCH(FG$2,$F$1:$EK$1,0),,4)),""),"")</f>
        <v/>
      </c>
      <c r="FH82" t="str" cm="1">
        <f t="array" aca="1" ref="FH82" ca="1">IF(ISNUMBER(DY$4),IF(ABS(INDEX($F$4:$EK$109,MATCH(1,($A$4:$A$109=$EO82)*($B$4:$B$109=$EP82),0),MATCH(FH$2,$F$2:$EK$2,0))-SUM(OFFSET($E82,,MATCH(FH$2,$F$1:$EK$1,0),,4)))&gt;0,INDEX($F$4:$EK$109,MATCH(1,($A$4:$A$109=$EO82)*($B$4:$B$109=$EP82),0),MATCH(FH$2,$F$2:$EK$2,0))-SUM(OFFSET($E82,,MATCH(FH$2,$F$1:$EK$1,0),,4)),""),"")</f>
        <v/>
      </c>
      <c r="FI82" t="str" cm="1">
        <f t="array" aca="1" ref="FI82" ca="1">IF(ISNUMBER(DZ$4),IF(ABS(INDEX($F$4:$EK$109,MATCH(1,($A$4:$A$109=$EO82)*($B$4:$B$109=$EP82),0),MATCH(FI$2,$F$2:$EK$2,0))-SUM(OFFSET($E82,,MATCH(FI$2,$F$1:$EK$1,0),,4)))&gt;0,INDEX($F$4:$EK$109,MATCH(1,($A$4:$A$109=$EO82)*($B$4:$B$109=$EP82),0),MATCH(FI$2,$F$2:$EK$2,0))-SUM(OFFSET($E82,,MATCH(FI$2,$F$1:$EK$1,0),,4)),""),"")</f>
        <v/>
      </c>
      <c r="FJ82" t="str" cm="1">
        <f t="array" aca="1" ref="FJ82" ca="1">IF(ISNUMBER(EA$4),IF(ABS(INDEX($F$4:$EK$109,MATCH(1,($A$4:$A$109=$EO82)*($B$4:$B$109=$EP82),0),MATCH(FJ$2,$F$2:$EK$2,0))-SUM(OFFSET($E82,,MATCH(FJ$2,$F$1:$EK$1,0),,4)))&gt;0,INDEX($F$4:$EK$109,MATCH(1,($A$4:$A$109=$EO82)*($B$4:$B$109=$EP82),0),MATCH(FJ$2,$F$2:$EK$2,0))-SUM(OFFSET($E82,,MATCH(FJ$2,$F$1:$EK$1,0),,4)),""),"")</f>
        <v/>
      </c>
      <c r="FK82" t="str" cm="1">
        <f t="array" aca="1" ref="FK82" ca="1">IF(ISNUMBER(EB$4),IF(ABS(INDEX($F$4:$EK$109,MATCH(1,($A$4:$A$109=$EO82)*($B$4:$B$109=$EP82),0),MATCH(FK$2,$F$2:$EK$2,0))-SUM(OFFSET($E82,,MATCH(FK$2,$F$1:$EK$1,0),,4)))&gt;0,INDEX($F$4:$EK$109,MATCH(1,($A$4:$A$109=$EO82)*($B$4:$B$109=$EP82),0),MATCH(FK$2,$F$2:$EK$2,0))-SUM(OFFSET($E82,,MATCH(FK$2,$F$1:$EK$1,0),,4)),""),"")</f>
        <v/>
      </c>
      <c r="FL82" t="str" cm="1">
        <f t="array" aca="1" ref="FL82" ca="1">IF(ISNUMBER(EC$4),IF(ABS(INDEX($F$4:$EK$109,MATCH(1,($A$4:$A$109=$EO82)*($B$4:$B$109=$EP82),0),MATCH(FL$2,$F$2:$EK$2,0))-SUM(OFFSET($E82,,MATCH(FL$2,$F$1:$EK$1,0),,4)))&gt;0,INDEX($F$4:$EK$109,MATCH(1,($A$4:$A$109=$EO82)*($B$4:$B$109=$EP82),0),MATCH(FL$2,$F$2:$EK$2,0))-SUM(OFFSET($E82,,MATCH(FL$2,$F$1:$EK$1,0),,4)),""),"")</f>
        <v/>
      </c>
      <c r="FM82" t="str" cm="1">
        <f t="array" aca="1" ref="FM82" ca="1">IF(ISNUMBER(ED$4),IF(ABS(INDEX($F$4:$EK$109,MATCH(1,($A$4:$A$109=$EO82)*($B$4:$B$109=$EP82),0),MATCH(FM$2,$F$2:$EK$2,0))-SUM(OFFSET($E82,,MATCH(FM$2,$F$1:$EK$1,0),,4)))&gt;0,INDEX($F$4:$EK$109,MATCH(1,($A$4:$A$109=$EO82)*($B$4:$B$109=$EP82),0),MATCH(FM$2,$F$2:$EK$2,0))-SUM(OFFSET($E82,,MATCH(FM$2,$F$1:$EK$1,0),,4)),""),"")</f>
        <v/>
      </c>
      <c r="FN82" t="str" cm="1">
        <f t="array" aca="1" ref="FN82" ca="1">IF(ISNUMBER(EE$4),IF(ABS(INDEX($F$4:$EK$109,MATCH(1,($A$4:$A$109=$EO82)*($B$4:$B$109=$EP82),0),MATCH(FN$2,$F$2:$EK$2,0))-SUM(OFFSET($E82,,MATCH(FN$2,$F$1:$EK$1,0),,4)))&gt;0,INDEX($F$4:$EK$109,MATCH(1,($A$4:$A$109=$EO82)*($B$4:$B$109=$EP82),0),MATCH(FN$2,$F$2:$EK$2,0))-SUM(OFFSET($E82,,MATCH(FN$2,$F$1:$EK$1,0),,4)),""),"")</f>
        <v/>
      </c>
      <c r="FO82" t="str" cm="1">
        <f t="array" aca="1" ref="FO82" ca="1">IF(ISNUMBER(EF$4),IF(ABS(INDEX($F$4:$EK$109,MATCH(1,($A$4:$A$109=$EO82)*($B$4:$B$109=$EP82),0),MATCH(FO$2,$F$2:$EK$2,0))-SUM(OFFSET($E82,,MATCH(FO$2,$F$1:$EK$1,0),,4)))&gt;0,INDEX($F$4:$EK$109,MATCH(1,($A$4:$A$109=$EO82)*($B$4:$B$109=$EP82),0),MATCH(FO$2,$F$2:$EK$2,0))-SUM(OFFSET($E82,,MATCH(FO$2,$F$1:$EK$1,0),,4)),""),"")</f>
        <v/>
      </c>
      <c r="FP82" t="str" cm="1">
        <f t="array" aca="1" ref="FP82" ca="1">IF(ISNUMBER(EG$4),IF(ABS(INDEX($F$4:$EK$109,MATCH(1,($A$4:$A$109=$EO82)*($B$4:$B$109=$EP82),0),MATCH(FP$2,$F$2:$EK$2,0))-SUM(OFFSET($E82,,MATCH(FP$2,$F$1:$EK$1,0),,4)))&gt;0,INDEX($F$4:$EK$109,MATCH(1,($A$4:$A$109=$EO82)*($B$4:$B$109=$EP82),0),MATCH(FP$2,$F$2:$EK$2,0))-SUM(OFFSET($E82,,MATCH(FP$2,$F$1:$EK$1,0),,4)),""),"")</f>
        <v/>
      </c>
      <c r="FQ82" t="str" cm="1">
        <f t="array" aca="1" ref="FQ82" ca="1">IF(ISNUMBER(EH$4),IF(ABS(INDEX($F$4:$EK$109,MATCH(1,($A$4:$A$109=$EO82)*($B$4:$B$109=$EP82),0),MATCH(FQ$2,$F$2:$EK$2,0))-SUM(OFFSET($E82,,MATCH(FQ$2,$F$1:$EK$1,0),,4)))&gt;0,INDEX($F$4:$EK$109,MATCH(1,($A$4:$A$109=$EO82)*($B$4:$B$109=$EP82),0),MATCH(FQ$2,$F$2:$EK$2,0))-SUM(OFFSET($E82,,MATCH(FQ$2,$F$1:$EK$1,0),,4)),""),"")</f>
        <v/>
      </c>
      <c r="FR82" t="str" cm="1">
        <f t="array" aca="1" ref="FR82" ca="1">IF(ISNUMBER(EI$4),IF(ABS(INDEX($F$4:$EK$109,MATCH(1,($A$4:$A$109=$EO82)*($B$4:$B$109=$EP82),0),MATCH(FR$2,$F$2:$EK$2,0))-SUM(OFFSET($E82,,MATCH(FR$2,$F$1:$EK$1,0),,4)))&gt;0,INDEX($F$4:$EK$109,MATCH(1,($A$4:$A$109=$EO82)*($B$4:$B$109=$EP82),0),MATCH(FR$2,$F$2:$EK$2,0))-SUM(OFFSET($E82,,MATCH(FR$2,$F$1:$EK$1,0),,4)),""),"")</f>
        <v/>
      </c>
      <c r="FS82" t="str" cm="1">
        <f t="array" aca="1" ref="FS82" ca="1">IF(ISNUMBER(EJ$4),IF(ABS(INDEX($F$4:$EK$109,MATCH(1,($A$4:$A$109=$EO82)*($B$4:$B$109=$EP82),0),MATCH(FS$2,$F$2:$EK$2,0))-SUM(OFFSET($E82,,MATCH(FS$2,$F$1:$EK$1,0),,4)))&gt;0,INDEX($F$4:$EK$109,MATCH(1,($A$4:$A$109=$EO82)*($B$4:$B$109=$EP82),0),MATCH(FS$2,$F$2:$EK$2,0))-SUM(OFFSET($E82,,MATCH(FS$2,$F$1:$EK$1,0),,4)),""),"")</f>
        <v/>
      </c>
      <c r="FT82" t="str" cm="1">
        <f t="array" aca="1" ref="FT82" ca="1">IF(ISNUMBER(EK$4),IF(ABS(INDEX($F$4:$EK$109,MATCH(1,($A$4:$A$109=$EO82)*($B$4:$B$109=$EP82),0),MATCH(FT$2,$F$2:$EK$2,0))-SUM(OFFSET($E82,,MATCH(FT$2,$F$1:$EK$1,0),,4)))&gt;0,INDEX($F$4:$EK$109,MATCH(1,($A$4:$A$109=$EO82)*($B$4:$B$109=$EP82),0),MATCH(FT$2,$F$2:$EK$2,0))-SUM(OFFSET($E82,,MATCH(FT$2,$F$1:$EK$1,0),,4)),""),"")</f>
        <v/>
      </c>
    </row>
    <row r="83" spans="1:176" x14ac:dyDescent="0.25">
      <c r="A83" t="s">
        <v>201</v>
      </c>
      <c r="B83" t="s">
        <v>203</v>
      </c>
      <c r="EO83" t="str">
        <f t="shared" si="9"/>
        <v>cf</v>
      </c>
      <c r="EP83" t="str">
        <f t="shared" si="9"/>
        <v>stockBasedCompensation</v>
      </c>
      <c r="ET83" t="str" cm="1">
        <f t="array" aca="1" ref="ET83" ca="1">IF(ISNUMBER(DK$4),IF(ABS(INDEX($F$4:$EK$109,MATCH(1,($A$4:$A$109=$EO83)*($B$4:$B$109=$EP83),0),MATCH(ET$2,$F$2:$EK$2,0))-SUM(OFFSET($E83,,MATCH(ET$2,$F$1:$EK$1,0),,4)))&gt;0,INDEX($F$4:$EK$109,MATCH(1,($A$4:$A$109=$EO83)*($B$4:$B$109=$EP83),0),MATCH(ET$2,$F$2:$EK$2,0))-SUM(OFFSET($E83,,MATCH(ET$2,$F$1:$EK$1,0),,4)),""),"")</f>
        <v/>
      </c>
      <c r="EU83" t="str" cm="1">
        <f t="array" aca="1" ref="EU83" ca="1">IF(ISNUMBER(DL$4),IF(ABS(INDEX($F$4:$EK$109,MATCH(1,($A$4:$A$109=$EO83)*($B$4:$B$109=$EP83),0),MATCH(EU$2,$F$2:$EK$2,0))-SUM(OFFSET($E83,,MATCH(EU$2,$F$1:$EK$1,0),,4)))&gt;0,INDEX($F$4:$EK$109,MATCH(1,($A$4:$A$109=$EO83)*($B$4:$B$109=$EP83),0),MATCH(EU$2,$F$2:$EK$2,0))-SUM(OFFSET($E83,,MATCH(EU$2,$F$1:$EK$1,0),,4)),""),"")</f>
        <v/>
      </c>
      <c r="EV83" t="str" cm="1">
        <f t="array" aca="1" ref="EV83" ca="1">IF(ISNUMBER(DM$4),IF(ABS(INDEX($F$4:$EK$109,MATCH(1,($A$4:$A$109=$EO83)*($B$4:$B$109=$EP83),0),MATCH(EV$2,$F$2:$EK$2,0))-SUM(OFFSET($E83,,MATCH(EV$2,$F$1:$EK$1,0),,4)))&gt;0,INDEX($F$4:$EK$109,MATCH(1,($A$4:$A$109=$EO83)*($B$4:$B$109=$EP83),0),MATCH(EV$2,$F$2:$EK$2,0))-SUM(OFFSET($E83,,MATCH(EV$2,$F$1:$EK$1,0),,4)),""),"")</f>
        <v/>
      </c>
      <c r="EW83" t="str" cm="1">
        <f t="array" aca="1" ref="EW83" ca="1">IF(ISNUMBER(DN$4),IF(ABS(INDEX($F$4:$EK$109,MATCH(1,($A$4:$A$109=$EO83)*($B$4:$B$109=$EP83),0),MATCH(EW$2,$F$2:$EK$2,0))-SUM(OFFSET($E83,,MATCH(EW$2,$F$1:$EK$1,0),,4)))&gt;0,INDEX($F$4:$EK$109,MATCH(1,($A$4:$A$109=$EO83)*($B$4:$B$109=$EP83),0),MATCH(EW$2,$F$2:$EK$2,0))-SUM(OFFSET($E83,,MATCH(EW$2,$F$1:$EK$1,0),,4)),""),"")</f>
        <v/>
      </c>
      <c r="EX83" t="str" cm="1">
        <f t="array" aca="1" ref="EX83" ca="1">IF(ISNUMBER(DO$4),IF(ABS(INDEX($F$4:$EK$109,MATCH(1,($A$4:$A$109=$EO83)*($B$4:$B$109=$EP83),0),MATCH(EX$2,$F$2:$EK$2,0))-SUM(OFFSET($E83,,MATCH(EX$2,$F$1:$EK$1,0),,4)))&gt;0,INDEX($F$4:$EK$109,MATCH(1,($A$4:$A$109=$EO83)*($B$4:$B$109=$EP83),0),MATCH(EX$2,$F$2:$EK$2,0))-SUM(OFFSET($E83,,MATCH(EX$2,$F$1:$EK$1,0),,4)),""),"")</f>
        <v/>
      </c>
      <c r="EY83" t="str" cm="1">
        <f t="array" aca="1" ref="EY83" ca="1">IF(ISNUMBER(DP$4),IF(ABS(INDEX($F$4:$EK$109,MATCH(1,($A$4:$A$109=$EO83)*($B$4:$B$109=$EP83),0),MATCH(EY$2,$F$2:$EK$2,0))-SUM(OFFSET($E83,,MATCH(EY$2,$F$1:$EK$1,0),,4)))&gt;0,INDEX($F$4:$EK$109,MATCH(1,($A$4:$A$109=$EO83)*($B$4:$B$109=$EP83),0),MATCH(EY$2,$F$2:$EK$2,0))-SUM(OFFSET($E83,,MATCH(EY$2,$F$1:$EK$1,0),,4)),""),"")</f>
        <v/>
      </c>
      <c r="EZ83" t="str" cm="1">
        <f t="array" aca="1" ref="EZ83" ca="1">IF(ISNUMBER(DQ$4),IF(ABS(INDEX($F$4:$EK$109,MATCH(1,($A$4:$A$109=$EO83)*($B$4:$B$109=$EP83),0),MATCH(EZ$2,$F$2:$EK$2,0))-SUM(OFFSET($E83,,MATCH(EZ$2,$F$1:$EK$1,0),,4)))&gt;0,INDEX($F$4:$EK$109,MATCH(1,($A$4:$A$109=$EO83)*($B$4:$B$109=$EP83),0),MATCH(EZ$2,$F$2:$EK$2,0))-SUM(OFFSET($E83,,MATCH(EZ$2,$F$1:$EK$1,0),,4)),""),"")</f>
        <v/>
      </c>
      <c r="FA83" t="str" cm="1">
        <f t="array" aca="1" ref="FA83" ca="1">IF(ISNUMBER(DR$4),IF(ABS(INDEX($F$4:$EK$109,MATCH(1,($A$4:$A$109=$EO83)*($B$4:$B$109=$EP83),0),MATCH(FA$2,$F$2:$EK$2,0))-SUM(OFFSET($E83,,MATCH(FA$2,$F$1:$EK$1,0),,4)))&gt;0,INDEX($F$4:$EK$109,MATCH(1,($A$4:$A$109=$EO83)*($B$4:$B$109=$EP83),0),MATCH(FA$2,$F$2:$EK$2,0))-SUM(OFFSET($E83,,MATCH(FA$2,$F$1:$EK$1,0),,4)),""),"")</f>
        <v/>
      </c>
      <c r="FB83" t="str" cm="1">
        <f t="array" aca="1" ref="FB83" ca="1">IF(ISNUMBER(DS$4),IF(ABS(INDEX($F$4:$EK$109,MATCH(1,($A$4:$A$109=$EO83)*($B$4:$B$109=$EP83),0),MATCH(FB$2,$F$2:$EK$2,0))-SUM(OFFSET($E83,,MATCH(FB$2,$F$1:$EK$1,0),,4)))&gt;0,INDEX($F$4:$EK$109,MATCH(1,($A$4:$A$109=$EO83)*($B$4:$B$109=$EP83),0),MATCH(FB$2,$F$2:$EK$2,0))-SUM(OFFSET($E83,,MATCH(FB$2,$F$1:$EK$1,0),,4)),""),"")</f>
        <v/>
      </c>
      <c r="FC83" t="str" cm="1">
        <f t="array" aca="1" ref="FC83" ca="1">IF(ISNUMBER(DT$4),IF(ABS(INDEX($F$4:$EK$109,MATCH(1,($A$4:$A$109=$EO83)*($B$4:$B$109=$EP83),0),MATCH(FC$2,$F$2:$EK$2,0))-SUM(OFFSET($E83,,MATCH(FC$2,$F$1:$EK$1,0),,4)))&gt;0,INDEX($F$4:$EK$109,MATCH(1,($A$4:$A$109=$EO83)*($B$4:$B$109=$EP83),0),MATCH(FC$2,$F$2:$EK$2,0))-SUM(OFFSET($E83,,MATCH(FC$2,$F$1:$EK$1,0),,4)),""),"")</f>
        <v/>
      </c>
      <c r="FD83" t="str" cm="1">
        <f t="array" aca="1" ref="FD83" ca="1">IF(ISNUMBER(DU$4),IF(ABS(INDEX($F$4:$EK$109,MATCH(1,($A$4:$A$109=$EO83)*($B$4:$B$109=$EP83),0),MATCH(FD$2,$F$2:$EK$2,0))-SUM(OFFSET($E83,,MATCH(FD$2,$F$1:$EK$1,0),,4)))&gt;0,INDEX($F$4:$EK$109,MATCH(1,($A$4:$A$109=$EO83)*($B$4:$B$109=$EP83),0),MATCH(FD$2,$F$2:$EK$2,0))-SUM(OFFSET($E83,,MATCH(FD$2,$F$1:$EK$1,0),,4)),""),"")</f>
        <v/>
      </c>
      <c r="FE83" t="str" cm="1">
        <f t="array" aca="1" ref="FE83" ca="1">IF(ISNUMBER(DV$4),IF(ABS(INDEX($F$4:$EK$109,MATCH(1,($A$4:$A$109=$EO83)*($B$4:$B$109=$EP83),0),MATCH(FE$2,$F$2:$EK$2,0))-SUM(OFFSET($E83,,MATCH(FE$2,$F$1:$EK$1,0),,4)))&gt;0,INDEX($F$4:$EK$109,MATCH(1,($A$4:$A$109=$EO83)*($B$4:$B$109=$EP83),0),MATCH(FE$2,$F$2:$EK$2,0))-SUM(OFFSET($E83,,MATCH(FE$2,$F$1:$EK$1,0),,4)),""),"")</f>
        <v/>
      </c>
      <c r="FF83" t="str" cm="1">
        <f t="array" aca="1" ref="FF83" ca="1">IF(ISNUMBER(DW$4),IF(ABS(INDEX($F$4:$EK$109,MATCH(1,($A$4:$A$109=$EO83)*($B$4:$B$109=$EP83),0),MATCH(FF$2,$F$2:$EK$2,0))-SUM(OFFSET($E83,,MATCH(FF$2,$F$1:$EK$1,0),,4)))&gt;0,INDEX($F$4:$EK$109,MATCH(1,($A$4:$A$109=$EO83)*($B$4:$B$109=$EP83),0),MATCH(FF$2,$F$2:$EK$2,0))-SUM(OFFSET($E83,,MATCH(FF$2,$F$1:$EK$1,0),,4)),""),"")</f>
        <v/>
      </c>
      <c r="FG83" t="str" cm="1">
        <f t="array" aca="1" ref="FG83" ca="1">IF(ISNUMBER(DX$4),IF(ABS(INDEX($F$4:$EK$109,MATCH(1,($A$4:$A$109=$EO83)*($B$4:$B$109=$EP83),0),MATCH(FG$2,$F$2:$EK$2,0))-SUM(OFFSET($E83,,MATCH(FG$2,$F$1:$EK$1,0),,4)))&gt;0,INDEX($F$4:$EK$109,MATCH(1,($A$4:$A$109=$EO83)*($B$4:$B$109=$EP83),0),MATCH(FG$2,$F$2:$EK$2,0))-SUM(OFFSET($E83,,MATCH(FG$2,$F$1:$EK$1,0),,4)),""),"")</f>
        <v/>
      </c>
      <c r="FH83" t="str" cm="1">
        <f t="array" aca="1" ref="FH83" ca="1">IF(ISNUMBER(DY$4),IF(ABS(INDEX($F$4:$EK$109,MATCH(1,($A$4:$A$109=$EO83)*($B$4:$B$109=$EP83),0),MATCH(FH$2,$F$2:$EK$2,0))-SUM(OFFSET($E83,,MATCH(FH$2,$F$1:$EK$1,0),,4)))&gt;0,INDEX($F$4:$EK$109,MATCH(1,($A$4:$A$109=$EO83)*($B$4:$B$109=$EP83),0),MATCH(FH$2,$F$2:$EK$2,0))-SUM(OFFSET($E83,,MATCH(FH$2,$F$1:$EK$1,0),,4)),""),"")</f>
        <v/>
      </c>
      <c r="FI83" t="str" cm="1">
        <f t="array" aca="1" ref="FI83" ca="1">IF(ISNUMBER(DZ$4),IF(ABS(INDEX($F$4:$EK$109,MATCH(1,($A$4:$A$109=$EO83)*($B$4:$B$109=$EP83),0),MATCH(FI$2,$F$2:$EK$2,0))-SUM(OFFSET($E83,,MATCH(FI$2,$F$1:$EK$1,0),,4)))&gt;0,INDEX($F$4:$EK$109,MATCH(1,($A$4:$A$109=$EO83)*($B$4:$B$109=$EP83),0),MATCH(FI$2,$F$2:$EK$2,0))-SUM(OFFSET($E83,,MATCH(FI$2,$F$1:$EK$1,0),,4)),""),"")</f>
        <v/>
      </c>
      <c r="FJ83" t="str" cm="1">
        <f t="array" aca="1" ref="FJ83" ca="1">IF(ISNUMBER(EA$4),IF(ABS(INDEX($F$4:$EK$109,MATCH(1,($A$4:$A$109=$EO83)*($B$4:$B$109=$EP83),0),MATCH(FJ$2,$F$2:$EK$2,0))-SUM(OFFSET($E83,,MATCH(FJ$2,$F$1:$EK$1,0),,4)))&gt;0,INDEX($F$4:$EK$109,MATCH(1,($A$4:$A$109=$EO83)*($B$4:$B$109=$EP83),0),MATCH(FJ$2,$F$2:$EK$2,0))-SUM(OFFSET($E83,,MATCH(FJ$2,$F$1:$EK$1,0),,4)),""),"")</f>
        <v/>
      </c>
      <c r="FK83" t="str" cm="1">
        <f t="array" aca="1" ref="FK83" ca="1">IF(ISNUMBER(EB$4),IF(ABS(INDEX($F$4:$EK$109,MATCH(1,($A$4:$A$109=$EO83)*($B$4:$B$109=$EP83),0),MATCH(FK$2,$F$2:$EK$2,0))-SUM(OFFSET($E83,,MATCH(FK$2,$F$1:$EK$1,0),,4)))&gt;0,INDEX($F$4:$EK$109,MATCH(1,($A$4:$A$109=$EO83)*($B$4:$B$109=$EP83),0),MATCH(FK$2,$F$2:$EK$2,0))-SUM(OFFSET($E83,,MATCH(FK$2,$F$1:$EK$1,0),,4)),""),"")</f>
        <v/>
      </c>
      <c r="FL83" t="str" cm="1">
        <f t="array" aca="1" ref="FL83" ca="1">IF(ISNUMBER(EC$4),IF(ABS(INDEX($F$4:$EK$109,MATCH(1,($A$4:$A$109=$EO83)*($B$4:$B$109=$EP83),0),MATCH(FL$2,$F$2:$EK$2,0))-SUM(OFFSET($E83,,MATCH(FL$2,$F$1:$EK$1,0),,4)))&gt;0,INDEX($F$4:$EK$109,MATCH(1,($A$4:$A$109=$EO83)*($B$4:$B$109=$EP83),0),MATCH(FL$2,$F$2:$EK$2,0))-SUM(OFFSET($E83,,MATCH(FL$2,$F$1:$EK$1,0),,4)),""),"")</f>
        <v/>
      </c>
      <c r="FM83" t="str" cm="1">
        <f t="array" aca="1" ref="FM83" ca="1">IF(ISNUMBER(ED$4),IF(ABS(INDEX($F$4:$EK$109,MATCH(1,($A$4:$A$109=$EO83)*($B$4:$B$109=$EP83),0),MATCH(FM$2,$F$2:$EK$2,0))-SUM(OFFSET($E83,,MATCH(FM$2,$F$1:$EK$1,0),,4)))&gt;0,INDEX($F$4:$EK$109,MATCH(1,($A$4:$A$109=$EO83)*($B$4:$B$109=$EP83),0),MATCH(FM$2,$F$2:$EK$2,0))-SUM(OFFSET($E83,,MATCH(FM$2,$F$1:$EK$1,0),,4)),""),"")</f>
        <v/>
      </c>
      <c r="FN83" t="str" cm="1">
        <f t="array" aca="1" ref="FN83" ca="1">IF(ISNUMBER(EE$4),IF(ABS(INDEX($F$4:$EK$109,MATCH(1,($A$4:$A$109=$EO83)*($B$4:$B$109=$EP83),0),MATCH(FN$2,$F$2:$EK$2,0))-SUM(OFFSET($E83,,MATCH(FN$2,$F$1:$EK$1,0),,4)))&gt;0,INDEX($F$4:$EK$109,MATCH(1,($A$4:$A$109=$EO83)*($B$4:$B$109=$EP83),0),MATCH(FN$2,$F$2:$EK$2,0))-SUM(OFFSET($E83,,MATCH(FN$2,$F$1:$EK$1,0),,4)),""),"")</f>
        <v/>
      </c>
      <c r="FO83" t="str" cm="1">
        <f t="array" aca="1" ref="FO83" ca="1">IF(ISNUMBER(EF$4),IF(ABS(INDEX($F$4:$EK$109,MATCH(1,($A$4:$A$109=$EO83)*($B$4:$B$109=$EP83),0),MATCH(FO$2,$F$2:$EK$2,0))-SUM(OFFSET($E83,,MATCH(FO$2,$F$1:$EK$1,0),,4)))&gt;0,INDEX($F$4:$EK$109,MATCH(1,($A$4:$A$109=$EO83)*($B$4:$B$109=$EP83),0),MATCH(FO$2,$F$2:$EK$2,0))-SUM(OFFSET($E83,,MATCH(FO$2,$F$1:$EK$1,0),,4)),""),"")</f>
        <v/>
      </c>
      <c r="FP83" t="str" cm="1">
        <f t="array" aca="1" ref="FP83" ca="1">IF(ISNUMBER(EG$4),IF(ABS(INDEX($F$4:$EK$109,MATCH(1,($A$4:$A$109=$EO83)*($B$4:$B$109=$EP83),0),MATCH(FP$2,$F$2:$EK$2,0))-SUM(OFFSET($E83,,MATCH(FP$2,$F$1:$EK$1,0),,4)))&gt;0,INDEX($F$4:$EK$109,MATCH(1,($A$4:$A$109=$EO83)*($B$4:$B$109=$EP83),0),MATCH(FP$2,$F$2:$EK$2,0))-SUM(OFFSET($E83,,MATCH(FP$2,$F$1:$EK$1,0),,4)),""),"")</f>
        <v/>
      </c>
      <c r="FQ83" t="str" cm="1">
        <f t="array" aca="1" ref="FQ83" ca="1">IF(ISNUMBER(EH$4),IF(ABS(INDEX($F$4:$EK$109,MATCH(1,($A$4:$A$109=$EO83)*($B$4:$B$109=$EP83),0),MATCH(FQ$2,$F$2:$EK$2,0))-SUM(OFFSET($E83,,MATCH(FQ$2,$F$1:$EK$1,0),,4)))&gt;0,INDEX($F$4:$EK$109,MATCH(1,($A$4:$A$109=$EO83)*($B$4:$B$109=$EP83),0),MATCH(FQ$2,$F$2:$EK$2,0))-SUM(OFFSET($E83,,MATCH(FQ$2,$F$1:$EK$1,0),,4)),""),"")</f>
        <v/>
      </c>
      <c r="FR83" t="str" cm="1">
        <f t="array" aca="1" ref="FR83" ca="1">IF(ISNUMBER(EI$4),IF(ABS(INDEX($F$4:$EK$109,MATCH(1,($A$4:$A$109=$EO83)*($B$4:$B$109=$EP83),0),MATCH(FR$2,$F$2:$EK$2,0))-SUM(OFFSET($E83,,MATCH(FR$2,$F$1:$EK$1,0),,4)))&gt;0,INDEX($F$4:$EK$109,MATCH(1,($A$4:$A$109=$EO83)*($B$4:$B$109=$EP83),0),MATCH(FR$2,$F$2:$EK$2,0))-SUM(OFFSET($E83,,MATCH(FR$2,$F$1:$EK$1,0),,4)),""),"")</f>
        <v/>
      </c>
      <c r="FS83" t="str" cm="1">
        <f t="array" aca="1" ref="FS83" ca="1">IF(ISNUMBER(EJ$4),IF(ABS(INDEX($F$4:$EK$109,MATCH(1,($A$4:$A$109=$EO83)*($B$4:$B$109=$EP83),0),MATCH(FS$2,$F$2:$EK$2,0))-SUM(OFFSET($E83,,MATCH(FS$2,$F$1:$EK$1,0),,4)))&gt;0,INDEX($F$4:$EK$109,MATCH(1,($A$4:$A$109=$EO83)*($B$4:$B$109=$EP83),0),MATCH(FS$2,$F$2:$EK$2,0))-SUM(OFFSET($E83,,MATCH(FS$2,$F$1:$EK$1,0),,4)),""),"")</f>
        <v/>
      </c>
      <c r="FT83" t="str" cm="1">
        <f t="array" aca="1" ref="FT83" ca="1">IF(ISNUMBER(EK$4),IF(ABS(INDEX($F$4:$EK$109,MATCH(1,($A$4:$A$109=$EO83)*($B$4:$B$109=$EP83),0),MATCH(FT$2,$F$2:$EK$2,0))-SUM(OFFSET($E83,,MATCH(FT$2,$F$1:$EK$1,0),,4)))&gt;0,INDEX($F$4:$EK$109,MATCH(1,($A$4:$A$109=$EO83)*($B$4:$B$109=$EP83),0),MATCH(FT$2,$F$2:$EK$2,0))-SUM(OFFSET($E83,,MATCH(FT$2,$F$1:$EK$1,0),,4)),""),"")</f>
        <v/>
      </c>
    </row>
    <row r="84" spans="1:176" x14ac:dyDescent="0.25">
      <c r="A84" t="s">
        <v>201</v>
      </c>
      <c r="B84" t="s">
        <v>204</v>
      </c>
      <c r="EO84" t="str">
        <f t="shared" si="9"/>
        <v>cf</v>
      </c>
      <c r="EP84" t="str">
        <f t="shared" si="9"/>
        <v>changeInWorkingCapital</v>
      </c>
      <c r="ET84" t="str" cm="1">
        <f t="array" aca="1" ref="ET84" ca="1">IF(ISNUMBER(DK$4),IF(ABS(INDEX($F$4:$EK$109,MATCH(1,($A$4:$A$109=$EO84)*($B$4:$B$109=$EP84),0),MATCH(ET$2,$F$2:$EK$2,0))-SUM(OFFSET($E84,,MATCH(ET$2,$F$1:$EK$1,0),,4)))&gt;0,INDEX($F$4:$EK$109,MATCH(1,($A$4:$A$109=$EO84)*($B$4:$B$109=$EP84),0),MATCH(ET$2,$F$2:$EK$2,0))-SUM(OFFSET($E84,,MATCH(ET$2,$F$1:$EK$1,0),,4)),""),"")</f>
        <v/>
      </c>
      <c r="EU84" t="str" cm="1">
        <f t="array" aca="1" ref="EU84" ca="1">IF(ISNUMBER(DL$4),IF(ABS(INDEX($F$4:$EK$109,MATCH(1,($A$4:$A$109=$EO84)*($B$4:$B$109=$EP84),0),MATCH(EU$2,$F$2:$EK$2,0))-SUM(OFFSET($E84,,MATCH(EU$2,$F$1:$EK$1,0),,4)))&gt;0,INDEX($F$4:$EK$109,MATCH(1,($A$4:$A$109=$EO84)*($B$4:$B$109=$EP84),0),MATCH(EU$2,$F$2:$EK$2,0))-SUM(OFFSET($E84,,MATCH(EU$2,$F$1:$EK$1,0),,4)),""),"")</f>
        <v/>
      </c>
      <c r="EV84" t="str" cm="1">
        <f t="array" aca="1" ref="EV84" ca="1">IF(ISNUMBER(DM$4),IF(ABS(INDEX($F$4:$EK$109,MATCH(1,($A$4:$A$109=$EO84)*($B$4:$B$109=$EP84),0),MATCH(EV$2,$F$2:$EK$2,0))-SUM(OFFSET($E84,,MATCH(EV$2,$F$1:$EK$1,0),,4)))&gt;0,INDEX($F$4:$EK$109,MATCH(1,($A$4:$A$109=$EO84)*($B$4:$B$109=$EP84),0),MATCH(EV$2,$F$2:$EK$2,0))-SUM(OFFSET($E84,,MATCH(EV$2,$F$1:$EK$1,0),,4)),""),"")</f>
        <v/>
      </c>
      <c r="EW84" t="str" cm="1">
        <f t="array" aca="1" ref="EW84" ca="1">IF(ISNUMBER(DN$4),IF(ABS(INDEX($F$4:$EK$109,MATCH(1,($A$4:$A$109=$EO84)*($B$4:$B$109=$EP84),0),MATCH(EW$2,$F$2:$EK$2,0))-SUM(OFFSET($E84,,MATCH(EW$2,$F$1:$EK$1,0),,4)))&gt;0,INDEX($F$4:$EK$109,MATCH(1,($A$4:$A$109=$EO84)*($B$4:$B$109=$EP84),0),MATCH(EW$2,$F$2:$EK$2,0))-SUM(OFFSET($E84,,MATCH(EW$2,$F$1:$EK$1,0),,4)),""),"")</f>
        <v/>
      </c>
      <c r="EX84" t="str" cm="1">
        <f t="array" aca="1" ref="EX84" ca="1">IF(ISNUMBER(DO$4),IF(ABS(INDEX($F$4:$EK$109,MATCH(1,($A$4:$A$109=$EO84)*($B$4:$B$109=$EP84),0),MATCH(EX$2,$F$2:$EK$2,0))-SUM(OFFSET($E84,,MATCH(EX$2,$F$1:$EK$1,0),,4)))&gt;0,INDEX($F$4:$EK$109,MATCH(1,($A$4:$A$109=$EO84)*($B$4:$B$109=$EP84),0),MATCH(EX$2,$F$2:$EK$2,0))-SUM(OFFSET($E84,,MATCH(EX$2,$F$1:$EK$1,0),,4)),""),"")</f>
        <v/>
      </c>
      <c r="EY84" t="str" cm="1">
        <f t="array" aca="1" ref="EY84" ca="1">IF(ISNUMBER(DP$4),IF(ABS(INDEX($F$4:$EK$109,MATCH(1,($A$4:$A$109=$EO84)*($B$4:$B$109=$EP84),0),MATCH(EY$2,$F$2:$EK$2,0))-SUM(OFFSET($E84,,MATCH(EY$2,$F$1:$EK$1,0),,4)))&gt;0,INDEX($F$4:$EK$109,MATCH(1,($A$4:$A$109=$EO84)*($B$4:$B$109=$EP84),0),MATCH(EY$2,$F$2:$EK$2,0))-SUM(OFFSET($E84,,MATCH(EY$2,$F$1:$EK$1,0),,4)),""),"")</f>
        <v/>
      </c>
      <c r="EZ84" t="str" cm="1">
        <f t="array" aca="1" ref="EZ84" ca="1">IF(ISNUMBER(DQ$4),IF(ABS(INDEX($F$4:$EK$109,MATCH(1,($A$4:$A$109=$EO84)*($B$4:$B$109=$EP84),0),MATCH(EZ$2,$F$2:$EK$2,0))-SUM(OFFSET($E84,,MATCH(EZ$2,$F$1:$EK$1,0),,4)))&gt;0,INDEX($F$4:$EK$109,MATCH(1,($A$4:$A$109=$EO84)*($B$4:$B$109=$EP84),0),MATCH(EZ$2,$F$2:$EK$2,0))-SUM(OFFSET($E84,,MATCH(EZ$2,$F$1:$EK$1,0),,4)),""),"")</f>
        <v/>
      </c>
      <c r="FA84" t="str" cm="1">
        <f t="array" aca="1" ref="FA84" ca="1">IF(ISNUMBER(DR$4),IF(ABS(INDEX($F$4:$EK$109,MATCH(1,($A$4:$A$109=$EO84)*($B$4:$B$109=$EP84),0),MATCH(FA$2,$F$2:$EK$2,0))-SUM(OFFSET($E84,,MATCH(FA$2,$F$1:$EK$1,0),,4)))&gt;0,INDEX($F$4:$EK$109,MATCH(1,($A$4:$A$109=$EO84)*($B$4:$B$109=$EP84),0),MATCH(FA$2,$F$2:$EK$2,0))-SUM(OFFSET($E84,,MATCH(FA$2,$F$1:$EK$1,0),,4)),""),"")</f>
        <v/>
      </c>
      <c r="FB84" t="str" cm="1">
        <f t="array" aca="1" ref="FB84" ca="1">IF(ISNUMBER(DS$4),IF(ABS(INDEX($F$4:$EK$109,MATCH(1,($A$4:$A$109=$EO84)*($B$4:$B$109=$EP84),0),MATCH(FB$2,$F$2:$EK$2,0))-SUM(OFFSET($E84,,MATCH(FB$2,$F$1:$EK$1,0),,4)))&gt;0,INDEX($F$4:$EK$109,MATCH(1,($A$4:$A$109=$EO84)*($B$4:$B$109=$EP84),0),MATCH(FB$2,$F$2:$EK$2,0))-SUM(OFFSET($E84,,MATCH(FB$2,$F$1:$EK$1,0),,4)),""),"")</f>
        <v/>
      </c>
      <c r="FC84" t="str" cm="1">
        <f t="array" aca="1" ref="FC84" ca="1">IF(ISNUMBER(DT$4),IF(ABS(INDEX($F$4:$EK$109,MATCH(1,($A$4:$A$109=$EO84)*($B$4:$B$109=$EP84),0),MATCH(FC$2,$F$2:$EK$2,0))-SUM(OFFSET($E84,,MATCH(FC$2,$F$1:$EK$1,0),,4)))&gt;0,INDEX($F$4:$EK$109,MATCH(1,($A$4:$A$109=$EO84)*($B$4:$B$109=$EP84),0),MATCH(FC$2,$F$2:$EK$2,0))-SUM(OFFSET($E84,,MATCH(FC$2,$F$1:$EK$1,0),,4)),""),"")</f>
        <v/>
      </c>
      <c r="FD84" t="str" cm="1">
        <f t="array" aca="1" ref="FD84" ca="1">IF(ISNUMBER(DU$4),IF(ABS(INDEX($F$4:$EK$109,MATCH(1,($A$4:$A$109=$EO84)*($B$4:$B$109=$EP84),0),MATCH(FD$2,$F$2:$EK$2,0))-SUM(OFFSET($E84,,MATCH(FD$2,$F$1:$EK$1,0),,4)))&gt;0,INDEX($F$4:$EK$109,MATCH(1,($A$4:$A$109=$EO84)*($B$4:$B$109=$EP84),0),MATCH(FD$2,$F$2:$EK$2,0))-SUM(OFFSET($E84,,MATCH(FD$2,$F$1:$EK$1,0),,4)),""),"")</f>
        <v/>
      </c>
      <c r="FE84" t="str" cm="1">
        <f t="array" aca="1" ref="FE84" ca="1">IF(ISNUMBER(DV$4),IF(ABS(INDEX($F$4:$EK$109,MATCH(1,($A$4:$A$109=$EO84)*($B$4:$B$109=$EP84),0),MATCH(FE$2,$F$2:$EK$2,0))-SUM(OFFSET($E84,,MATCH(FE$2,$F$1:$EK$1,0),,4)))&gt;0,INDEX($F$4:$EK$109,MATCH(1,($A$4:$A$109=$EO84)*($B$4:$B$109=$EP84),0),MATCH(FE$2,$F$2:$EK$2,0))-SUM(OFFSET($E84,,MATCH(FE$2,$F$1:$EK$1,0),,4)),""),"")</f>
        <v/>
      </c>
      <c r="FF84" t="str" cm="1">
        <f t="array" aca="1" ref="FF84" ca="1">IF(ISNUMBER(DW$4),IF(ABS(INDEX($F$4:$EK$109,MATCH(1,($A$4:$A$109=$EO84)*($B$4:$B$109=$EP84),0),MATCH(FF$2,$F$2:$EK$2,0))-SUM(OFFSET($E84,,MATCH(FF$2,$F$1:$EK$1,0),,4)))&gt;0,INDEX($F$4:$EK$109,MATCH(1,($A$4:$A$109=$EO84)*($B$4:$B$109=$EP84),0),MATCH(FF$2,$F$2:$EK$2,0))-SUM(OFFSET($E84,,MATCH(FF$2,$F$1:$EK$1,0),,4)),""),"")</f>
        <v/>
      </c>
      <c r="FG84" t="str" cm="1">
        <f t="array" aca="1" ref="FG84" ca="1">IF(ISNUMBER(DX$4),IF(ABS(INDEX($F$4:$EK$109,MATCH(1,($A$4:$A$109=$EO84)*($B$4:$B$109=$EP84),0),MATCH(FG$2,$F$2:$EK$2,0))-SUM(OFFSET($E84,,MATCH(FG$2,$F$1:$EK$1,0),,4)))&gt;0,INDEX($F$4:$EK$109,MATCH(1,($A$4:$A$109=$EO84)*($B$4:$B$109=$EP84),0),MATCH(FG$2,$F$2:$EK$2,0))-SUM(OFFSET($E84,,MATCH(FG$2,$F$1:$EK$1,0),,4)),""),"")</f>
        <v/>
      </c>
      <c r="FH84" t="str" cm="1">
        <f t="array" aca="1" ref="FH84" ca="1">IF(ISNUMBER(DY$4),IF(ABS(INDEX($F$4:$EK$109,MATCH(1,($A$4:$A$109=$EO84)*($B$4:$B$109=$EP84),0),MATCH(FH$2,$F$2:$EK$2,0))-SUM(OFFSET($E84,,MATCH(FH$2,$F$1:$EK$1,0),,4)))&gt;0,INDEX($F$4:$EK$109,MATCH(1,($A$4:$A$109=$EO84)*($B$4:$B$109=$EP84),0),MATCH(FH$2,$F$2:$EK$2,0))-SUM(OFFSET($E84,,MATCH(FH$2,$F$1:$EK$1,0),,4)),""),"")</f>
        <v/>
      </c>
      <c r="FI84" t="str" cm="1">
        <f t="array" aca="1" ref="FI84" ca="1">IF(ISNUMBER(DZ$4),IF(ABS(INDEX($F$4:$EK$109,MATCH(1,($A$4:$A$109=$EO84)*($B$4:$B$109=$EP84),0),MATCH(FI$2,$F$2:$EK$2,0))-SUM(OFFSET($E84,,MATCH(FI$2,$F$1:$EK$1,0),,4)))&gt;0,INDEX($F$4:$EK$109,MATCH(1,($A$4:$A$109=$EO84)*($B$4:$B$109=$EP84),0),MATCH(FI$2,$F$2:$EK$2,0))-SUM(OFFSET($E84,,MATCH(FI$2,$F$1:$EK$1,0),,4)),""),"")</f>
        <v/>
      </c>
      <c r="FJ84" t="str" cm="1">
        <f t="array" aca="1" ref="FJ84" ca="1">IF(ISNUMBER(EA$4),IF(ABS(INDEX($F$4:$EK$109,MATCH(1,($A$4:$A$109=$EO84)*($B$4:$B$109=$EP84),0),MATCH(FJ$2,$F$2:$EK$2,0))-SUM(OFFSET($E84,,MATCH(FJ$2,$F$1:$EK$1,0),,4)))&gt;0,INDEX($F$4:$EK$109,MATCH(1,($A$4:$A$109=$EO84)*($B$4:$B$109=$EP84),0),MATCH(FJ$2,$F$2:$EK$2,0))-SUM(OFFSET($E84,,MATCH(FJ$2,$F$1:$EK$1,0),,4)),""),"")</f>
        <v/>
      </c>
      <c r="FK84" t="str" cm="1">
        <f t="array" aca="1" ref="FK84" ca="1">IF(ISNUMBER(EB$4),IF(ABS(INDEX($F$4:$EK$109,MATCH(1,($A$4:$A$109=$EO84)*($B$4:$B$109=$EP84),0),MATCH(FK$2,$F$2:$EK$2,0))-SUM(OFFSET($E84,,MATCH(FK$2,$F$1:$EK$1,0),,4)))&gt;0,INDEX($F$4:$EK$109,MATCH(1,($A$4:$A$109=$EO84)*($B$4:$B$109=$EP84),0),MATCH(FK$2,$F$2:$EK$2,0))-SUM(OFFSET($E84,,MATCH(FK$2,$F$1:$EK$1,0),,4)),""),"")</f>
        <v/>
      </c>
      <c r="FL84" t="str" cm="1">
        <f t="array" aca="1" ref="FL84" ca="1">IF(ISNUMBER(EC$4),IF(ABS(INDEX($F$4:$EK$109,MATCH(1,($A$4:$A$109=$EO84)*($B$4:$B$109=$EP84),0),MATCH(FL$2,$F$2:$EK$2,0))-SUM(OFFSET($E84,,MATCH(FL$2,$F$1:$EK$1,0),,4)))&gt;0,INDEX($F$4:$EK$109,MATCH(1,($A$4:$A$109=$EO84)*($B$4:$B$109=$EP84),0),MATCH(FL$2,$F$2:$EK$2,0))-SUM(OFFSET($E84,,MATCH(FL$2,$F$1:$EK$1,0),,4)),""),"")</f>
        <v/>
      </c>
      <c r="FM84" t="str" cm="1">
        <f t="array" aca="1" ref="FM84" ca="1">IF(ISNUMBER(ED$4),IF(ABS(INDEX($F$4:$EK$109,MATCH(1,($A$4:$A$109=$EO84)*($B$4:$B$109=$EP84),0),MATCH(FM$2,$F$2:$EK$2,0))-SUM(OFFSET($E84,,MATCH(FM$2,$F$1:$EK$1,0),,4)))&gt;0,INDEX($F$4:$EK$109,MATCH(1,($A$4:$A$109=$EO84)*($B$4:$B$109=$EP84),0),MATCH(FM$2,$F$2:$EK$2,0))-SUM(OFFSET($E84,,MATCH(FM$2,$F$1:$EK$1,0),,4)),""),"")</f>
        <v/>
      </c>
      <c r="FN84" t="str" cm="1">
        <f t="array" aca="1" ref="FN84" ca="1">IF(ISNUMBER(EE$4),IF(ABS(INDEX($F$4:$EK$109,MATCH(1,($A$4:$A$109=$EO84)*($B$4:$B$109=$EP84),0),MATCH(FN$2,$F$2:$EK$2,0))-SUM(OFFSET($E84,,MATCH(FN$2,$F$1:$EK$1,0),,4)))&gt;0,INDEX($F$4:$EK$109,MATCH(1,($A$4:$A$109=$EO84)*($B$4:$B$109=$EP84),0),MATCH(FN$2,$F$2:$EK$2,0))-SUM(OFFSET($E84,,MATCH(FN$2,$F$1:$EK$1,0),,4)),""),"")</f>
        <v/>
      </c>
      <c r="FO84" t="str" cm="1">
        <f t="array" aca="1" ref="FO84" ca="1">IF(ISNUMBER(EF$4),IF(ABS(INDEX($F$4:$EK$109,MATCH(1,($A$4:$A$109=$EO84)*($B$4:$B$109=$EP84),0),MATCH(FO$2,$F$2:$EK$2,0))-SUM(OFFSET($E84,,MATCH(FO$2,$F$1:$EK$1,0),,4)))&gt;0,INDEX($F$4:$EK$109,MATCH(1,($A$4:$A$109=$EO84)*($B$4:$B$109=$EP84),0),MATCH(FO$2,$F$2:$EK$2,0))-SUM(OFFSET($E84,,MATCH(FO$2,$F$1:$EK$1,0),,4)),""),"")</f>
        <v/>
      </c>
      <c r="FP84" t="str" cm="1">
        <f t="array" aca="1" ref="FP84" ca="1">IF(ISNUMBER(EG$4),IF(ABS(INDEX($F$4:$EK$109,MATCH(1,($A$4:$A$109=$EO84)*($B$4:$B$109=$EP84),0),MATCH(FP$2,$F$2:$EK$2,0))-SUM(OFFSET($E84,,MATCH(FP$2,$F$1:$EK$1,0),,4)))&gt;0,INDEX($F$4:$EK$109,MATCH(1,($A$4:$A$109=$EO84)*($B$4:$B$109=$EP84),0),MATCH(FP$2,$F$2:$EK$2,0))-SUM(OFFSET($E84,,MATCH(FP$2,$F$1:$EK$1,0),,4)),""),"")</f>
        <v/>
      </c>
      <c r="FQ84" t="str" cm="1">
        <f t="array" aca="1" ref="FQ84" ca="1">IF(ISNUMBER(EH$4),IF(ABS(INDEX($F$4:$EK$109,MATCH(1,($A$4:$A$109=$EO84)*($B$4:$B$109=$EP84),0),MATCH(FQ$2,$F$2:$EK$2,0))-SUM(OFFSET($E84,,MATCH(FQ$2,$F$1:$EK$1,0),,4)))&gt;0,INDEX($F$4:$EK$109,MATCH(1,($A$4:$A$109=$EO84)*($B$4:$B$109=$EP84),0),MATCH(FQ$2,$F$2:$EK$2,0))-SUM(OFFSET($E84,,MATCH(FQ$2,$F$1:$EK$1,0),,4)),""),"")</f>
        <v/>
      </c>
      <c r="FR84" t="str" cm="1">
        <f t="array" aca="1" ref="FR84" ca="1">IF(ISNUMBER(EI$4),IF(ABS(INDEX($F$4:$EK$109,MATCH(1,($A$4:$A$109=$EO84)*($B$4:$B$109=$EP84),0),MATCH(FR$2,$F$2:$EK$2,0))-SUM(OFFSET($E84,,MATCH(FR$2,$F$1:$EK$1,0),,4)))&gt;0,INDEX($F$4:$EK$109,MATCH(1,($A$4:$A$109=$EO84)*($B$4:$B$109=$EP84),0),MATCH(FR$2,$F$2:$EK$2,0))-SUM(OFFSET($E84,,MATCH(FR$2,$F$1:$EK$1,0),,4)),""),"")</f>
        <v/>
      </c>
      <c r="FS84" t="str" cm="1">
        <f t="array" aca="1" ref="FS84" ca="1">IF(ISNUMBER(EJ$4),IF(ABS(INDEX($F$4:$EK$109,MATCH(1,($A$4:$A$109=$EO84)*($B$4:$B$109=$EP84),0),MATCH(FS$2,$F$2:$EK$2,0))-SUM(OFFSET($E84,,MATCH(FS$2,$F$1:$EK$1,0),,4)))&gt;0,INDEX($F$4:$EK$109,MATCH(1,($A$4:$A$109=$EO84)*($B$4:$B$109=$EP84),0),MATCH(FS$2,$F$2:$EK$2,0))-SUM(OFFSET($E84,,MATCH(FS$2,$F$1:$EK$1,0),,4)),""),"")</f>
        <v/>
      </c>
      <c r="FT84" t="str" cm="1">
        <f t="array" aca="1" ref="FT84" ca="1">IF(ISNUMBER(EK$4),IF(ABS(INDEX($F$4:$EK$109,MATCH(1,($A$4:$A$109=$EO84)*($B$4:$B$109=$EP84),0),MATCH(FT$2,$F$2:$EK$2,0))-SUM(OFFSET($E84,,MATCH(FT$2,$F$1:$EK$1,0),,4)))&gt;0,INDEX($F$4:$EK$109,MATCH(1,($A$4:$A$109=$EO84)*($B$4:$B$109=$EP84),0),MATCH(FT$2,$F$2:$EK$2,0))-SUM(OFFSET($E84,,MATCH(FT$2,$F$1:$EK$1,0),,4)),""),"")</f>
        <v/>
      </c>
    </row>
    <row r="85" spans="1:176" x14ac:dyDescent="0.25">
      <c r="A85" t="s">
        <v>201</v>
      </c>
      <c r="B85" t="s">
        <v>205</v>
      </c>
      <c r="EO85" t="str">
        <f t="shared" si="9"/>
        <v>cf</v>
      </c>
      <c r="EP85" t="str">
        <f t="shared" si="9"/>
        <v>accountsReceivables</v>
      </c>
      <c r="ET85" t="str" cm="1">
        <f t="array" aca="1" ref="ET85" ca="1">IF(ISNUMBER(DK$4),IF(ABS(INDEX($F$4:$EK$109,MATCH(1,($A$4:$A$109=$EO85)*($B$4:$B$109=$EP85),0),MATCH(ET$2,$F$2:$EK$2,0))-SUM(OFFSET($E85,,MATCH(ET$2,$F$1:$EK$1,0),,4)))&gt;0,INDEX($F$4:$EK$109,MATCH(1,($A$4:$A$109=$EO85)*($B$4:$B$109=$EP85),0),MATCH(ET$2,$F$2:$EK$2,0))-SUM(OFFSET($E85,,MATCH(ET$2,$F$1:$EK$1,0),,4)),""),"")</f>
        <v/>
      </c>
      <c r="EU85" t="str" cm="1">
        <f t="array" aca="1" ref="EU85" ca="1">IF(ISNUMBER(DL$4),IF(ABS(INDEX($F$4:$EK$109,MATCH(1,($A$4:$A$109=$EO85)*($B$4:$B$109=$EP85),0),MATCH(EU$2,$F$2:$EK$2,0))-SUM(OFFSET($E85,,MATCH(EU$2,$F$1:$EK$1,0),,4)))&gt;0,INDEX($F$4:$EK$109,MATCH(1,($A$4:$A$109=$EO85)*($B$4:$B$109=$EP85),0),MATCH(EU$2,$F$2:$EK$2,0))-SUM(OFFSET($E85,,MATCH(EU$2,$F$1:$EK$1,0),,4)),""),"")</f>
        <v/>
      </c>
      <c r="EV85" t="str" cm="1">
        <f t="array" aca="1" ref="EV85" ca="1">IF(ISNUMBER(DM$4),IF(ABS(INDEX($F$4:$EK$109,MATCH(1,($A$4:$A$109=$EO85)*($B$4:$B$109=$EP85),0),MATCH(EV$2,$F$2:$EK$2,0))-SUM(OFFSET($E85,,MATCH(EV$2,$F$1:$EK$1,0),,4)))&gt;0,INDEX($F$4:$EK$109,MATCH(1,($A$4:$A$109=$EO85)*($B$4:$B$109=$EP85),0),MATCH(EV$2,$F$2:$EK$2,0))-SUM(OFFSET($E85,,MATCH(EV$2,$F$1:$EK$1,0),,4)),""),"")</f>
        <v/>
      </c>
      <c r="EW85" t="str" cm="1">
        <f t="array" aca="1" ref="EW85" ca="1">IF(ISNUMBER(DN$4),IF(ABS(INDEX($F$4:$EK$109,MATCH(1,($A$4:$A$109=$EO85)*($B$4:$B$109=$EP85),0),MATCH(EW$2,$F$2:$EK$2,0))-SUM(OFFSET($E85,,MATCH(EW$2,$F$1:$EK$1,0),,4)))&gt;0,INDEX($F$4:$EK$109,MATCH(1,($A$4:$A$109=$EO85)*($B$4:$B$109=$EP85),0),MATCH(EW$2,$F$2:$EK$2,0))-SUM(OFFSET($E85,,MATCH(EW$2,$F$1:$EK$1,0),,4)),""),"")</f>
        <v/>
      </c>
      <c r="EX85" t="str" cm="1">
        <f t="array" aca="1" ref="EX85" ca="1">IF(ISNUMBER(DO$4),IF(ABS(INDEX($F$4:$EK$109,MATCH(1,($A$4:$A$109=$EO85)*($B$4:$B$109=$EP85),0),MATCH(EX$2,$F$2:$EK$2,0))-SUM(OFFSET($E85,,MATCH(EX$2,$F$1:$EK$1,0),,4)))&gt;0,INDEX($F$4:$EK$109,MATCH(1,($A$4:$A$109=$EO85)*($B$4:$B$109=$EP85),0),MATCH(EX$2,$F$2:$EK$2,0))-SUM(OFFSET($E85,,MATCH(EX$2,$F$1:$EK$1,0),,4)),""),"")</f>
        <v/>
      </c>
      <c r="EY85" t="str" cm="1">
        <f t="array" aca="1" ref="EY85" ca="1">IF(ISNUMBER(DP$4),IF(ABS(INDEX($F$4:$EK$109,MATCH(1,($A$4:$A$109=$EO85)*($B$4:$B$109=$EP85),0),MATCH(EY$2,$F$2:$EK$2,0))-SUM(OFFSET($E85,,MATCH(EY$2,$F$1:$EK$1,0),,4)))&gt;0,INDEX($F$4:$EK$109,MATCH(1,($A$4:$A$109=$EO85)*($B$4:$B$109=$EP85),0),MATCH(EY$2,$F$2:$EK$2,0))-SUM(OFFSET($E85,,MATCH(EY$2,$F$1:$EK$1,0),,4)),""),"")</f>
        <v/>
      </c>
      <c r="EZ85" t="str" cm="1">
        <f t="array" aca="1" ref="EZ85" ca="1">IF(ISNUMBER(DQ$4),IF(ABS(INDEX($F$4:$EK$109,MATCH(1,($A$4:$A$109=$EO85)*($B$4:$B$109=$EP85),0),MATCH(EZ$2,$F$2:$EK$2,0))-SUM(OFFSET($E85,,MATCH(EZ$2,$F$1:$EK$1,0),,4)))&gt;0,INDEX($F$4:$EK$109,MATCH(1,($A$4:$A$109=$EO85)*($B$4:$B$109=$EP85),0),MATCH(EZ$2,$F$2:$EK$2,0))-SUM(OFFSET($E85,,MATCH(EZ$2,$F$1:$EK$1,0),,4)),""),"")</f>
        <v/>
      </c>
      <c r="FA85" t="str" cm="1">
        <f t="array" aca="1" ref="FA85" ca="1">IF(ISNUMBER(DR$4),IF(ABS(INDEX($F$4:$EK$109,MATCH(1,($A$4:$A$109=$EO85)*($B$4:$B$109=$EP85),0),MATCH(FA$2,$F$2:$EK$2,0))-SUM(OFFSET($E85,,MATCH(FA$2,$F$1:$EK$1,0),,4)))&gt;0,INDEX($F$4:$EK$109,MATCH(1,($A$4:$A$109=$EO85)*($B$4:$B$109=$EP85),0),MATCH(FA$2,$F$2:$EK$2,0))-SUM(OFFSET($E85,,MATCH(FA$2,$F$1:$EK$1,0),,4)),""),"")</f>
        <v/>
      </c>
      <c r="FB85" t="str" cm="1">
        <f t="array" aca="1" ref="FB85" ca="1">IF(ISNUMBER(DS$4),IF(ABS(INDEX($F$4:$EK$109,MATCH(1,($A$4:$A$109=$EO85)*($B$4:$B$109=$EP85),0),MATCH(FB$2,$F$2:$EK$2,0))-SUM(OFFSET($E85,,MATCH(FB$2,$F$1:$EK$1,0),,4)))&gt;0,INDEX($F$4:$EK$109,MATCH(1,($A$4:$A$109=$EO85)*($B$4:$B$109=$EP85),0),MATCH(FB$2,$F$2:$EK$2,0))-SUM(OFFSET($E85,,MATCH(FB$2,$F$1:$EK$1,0),,4)),""),"")</f>
        <v/>
      </c>
      <c r="FC85" t="str" cm="1">
        <f t="array" aca="1" ref="FC85" ca="1">IF(ISNUMBER(DT$4),IF(ABS(INDEX($F$4:$EK$109,MATCH(1,($A$4:$A$109=$EO85)*($B$4:$B$109=$EP85),0),MATCH(FC$2,$F$2:$EK$2,0))-SUM(OFFSET($E85,,MATCH(FC$2,$F$1:$EK$1,0),,4)))&gt;0,INDEX($F$4:$EK$109,MATCH(1,($A$4:$A$109=$EO85)*($B$4:$B$109=$EP85),0),MATCH(FC$2,$F$2:$EK$2,0))-SUM(OFFSET($E85,,MATCH(FC$2,$F$1:$EK$1,0),,4)),""),"")</f>
        <v/>
      </c>
      <c r="FD85" t="str" cm="1">
        <f t="array" aca="1" ref="FD85" ca="1">IF(ISNUMBER(DU$4),IF(ABS(INDEX($F$4:$EK$109,MATCH(1,($A$4:$A$109=$EO85)*($B$4:$B$109=$EP85),0),MATCH(FD$2,$F$2:$EK$2,0))-SUM(OFFSET($E85,,MATCH(FD$2,$F$1:$EK$1,0),,4)))&gt;0,INDEX($F$4:$EK$109,MATCH(1,($A$4:$A$109=$EO85)*($B$4:$B$109=$EP85),0),MATCH(FD$2,$F$2:$EK$2,0))-SUM(OFFSET($E85,,MATCH(FD$2,$F$1:$EK$1,0),,4)),""),"")</f>
        <v/>
      </c>
      <c r="FE85" t="str" cm="1">
        <f t="array" aca="1" ref="FE85" ca="1">IF(ISNUMBER(DV$4),IF(ABS(INDEX($F$4:$EK$109,MATCH(1,($A$4:$A$109=$EO85)*($B$4:$B$109=$EP85),0),MATCH(FE$2,$F$2:$EK$2,0))-SUM(OFFSET($E85,,MATCH(FE$2,$F$1:$EK$1,0),,4)))&gt;0,INDEX($F$4:$EK$109,MATCH(1,($A$4:$A$109=$EO85)*($B$4:$B$109=$EP85),0),MATCH(FE$2,$F$2:$EK$2,0))-SUM(OFFSET($E85,,MATCH(FE$2,$F$1:$EK$1,0),,4)),""),"")</f>
        <v/>
      </c>
      <c r="FF85" t="str" cm="1">
        <f t="array" aca="1" ref="FF85" ca="1">IF(ISNUMBER(DW$4),IF(ABS(INDEX($F$4:$EK$109,MATCH(1,($A$4:$A$109=$EO85)*($B$4:$B$109=$EP85),0),MATCH(FF$2,$F$2:$EK$2,0))-SUM(OFFSET($E85,,MATCH(FF$2,$F$1:$EK$1,0),,4)))&gt;0,INDEX($F$4:$EK$109,MATCH(1,($A$4:$A$109=$EO85)*($B$4:$B$109=$EP85),0),MATCH(FF$2,$F$2:$EK$2,0))-SUM(OFFSET($E85,,MATCH(FF$2,$F$1:$EK$1,0),,4)),""),"")</f>
        <v/>
      </c>
      <c r="FG85" t="str" cm="1">
        <f t="array" aca="1" ref="FG85" ca="1">IF(ISNUMBER(DX$4),IF(ABS(INDEX($F$4:$EK$109,MATCH(1,($A$4:$A$109=$EO85)*($B$4:$B$109=$EP85),0),MATCH(FG$2,$F$2:$EK$2,0))-SUM(OFFSET($E85,,MATCH(FG$2,$F$1:$EK$1,0),,4)))&gt;0,INDEX($F$4:$EK$109,MATCH(1,($A$4:$A$109=$EO85)*($B$4:$B$109=$EP85),0),MATCH(FG$2,$F$2:$EK$2,0))-SUM(OFFSET($E85,,MATCH(FG$2,$F$1:$EK$1,0),,4)),""),"")</f>
        <v/>
      </c>
      <c r="FH85" t="str" cm="1">
        <f t="array" aca="1" ref="FH85" ca="1">IF(ISNUMBER(DY$4),IF(ABS(INDEX($F$4:$EK$109,MATCH(1,($A$4:$A$109=$EO85)*($B$4:$B$109=$EP85),0),MATCH(FH$2,$F$2:$EK$2,0))-SUM(OFFSET($E85,,MATCH(FH$2,$F$1:$EK$1,0),,4)))&gt;0,INDEX($F$4:$EK$109,MATCH(1,($A$4:$A$109=$EO85)*($B$4:$B$109=$EP85),0),MATCH(FH$2,$F$2:$EK$2,0))-SUM(OFFSET($E85,,MATCH(FH$2,$F$1:$EK$1,0),,4)),""),"")</f>
        <v/>
      </c>
      <c r="FI85" t="str" cm="1">
        <f t="array" aca="1" ref="FI85" ca="1">IF(ISNUMBER(DZ$4),IF(ABS(INDEX($F$4:$EK$109,MATCH(1,($A$4:$A$109=$EO85)*($B$4:$B$109=$EP85),0),MATCH(FI$2,$F$2:$EK$2,0))-SUM(OFFSET($E85,,MATCH(FI$2,$F$1:$EK$1,0),,4)))&gt;0,INDEX($F$4:$EK$109,MATCH(1,($A$4:$A$109=$EO85)*($B$4:$B$109=$EP85),0),MATCH(FI$2,$F$2:$EK$2,0))-SUM(OFFSET($E85,,MATCH(FI$2,$F$1:$EK$1,0),,4)),""),"")</f>
        <v/>
      </c>
      <c r="FJ85" t="str" cm="1">
        <f t="array" aca="1" ref="FJ85" ca="1">IF(ISNUMBER(EA$4),IF(ABS(INDEX($F$4:$EK$109,MATCH(1,($A$4:$A$109=$EO85)*($B$4:$B$109=$EP85),0),MATCH(FJ$2,$F$2:$EK$2,0))-SUM(OFFSET($E85,,MATCH(FJ$2,$F$1:$EK$1,0),,4)))&gt;0,INDEX($F$4:$EK$109,MATCH(1,($A$4:$A$109=$EO85)*($B$4:$B$109=$EP85),0),MATCH(FJ$2,$F$2:$EK$2,0))-SUM(OFFSET($E85,,MATCH(FJ$2,$F$1:$EK$1,0),,4)),""),"")</f>
        <v/>
      </c>
      <c r="FK85" t="str" cm="1">
        <f t="array" aca="1" ref="FK85" ca="1">IF(ISNUMBER(EB$4),IF(ABS(INDEX($F$4:$EK$109,MATCH(1,($A$4:$A$109=$EO85)*($B$4:$B$109=$EP85),0),MATCH(FK$2,$F$2:$EK$2,0))-SUM(OFFSET($E85,,MATCH(FK$2,$F$1:$EK$1,0),,4)))&gt;0,INDEX($F$4:$EK$109,MATCH(1,($A$4:$A$109=$EO85)*($B$4:$B$109=$EP85),0),MATCH(FK$2,$F$2:$EK$2,0))-SUM(OFFSET($E85,,MATCH(FK$2,$F$1:$EK$1,0),,4)),""),"")</f>
        <v/>
      </c>
      <c r="FL85" t="str" cm="1">
        <f t="array" aca="1" ref="FL85" ca="1">IF(ISNUMBER(EC$4),IF(ABS(INDEX($F$4:$EK$109,MATCH(1,($A$4:$A$109=$EO85)*($B$4:$B$109=$EP85),0),MATCH(FL$2,$F$2:$EK$2,0))-SUM(OFFSET($E85,,MATCH(FL$2,$F$1:$EK$1,0),,4)))&gt;0,INDEX($F$4:$EK$109,MATCH(1,($A$4:$A$109=$EO85)*($B$4:$B$109=$EP85),0),MATCH(FL$2,$F$2:$EK$2,0))-SUM(OFFSET($E85,,MATCH(FL$2,$F$1:$EK$1,0),,4)),""),"")</f>
        <v/>
      </c>
      <c r="FM85" t="str" cm="1">
        <f t="array" aca="1" ref="FM85" ca="1">IF(ISNUMBER(ED$4),IF(ABS(INDEX($F$4:$EK$109,MATCH(1,($A$4:$A$109=$EO85)*($B$4:$B$109=$EP85),0),MATCH(FM$2,$F$2:$EK$2,0))-SUM(OFFSET($E85,,MATCH(FM$2,$F$1:$EK$1,0),,4)))&gt;0,INDEX($F$4:$EK$109,MATCH(1,($A$4:$A$109=$EO85)*($B$4:$B$109=$EP85),0),MATCH(FM$2,$F$2:$EK$2,0))-SUM(OFFSET($E85,,MATCH(FM$2,$F$1:$EK$1,0),,4)),""),"")</f>
        <v/>
      </c>
      <c r="FN85" t="str" cm="1">
        <f t="array" aca="1" ref="FN85" ca="1">IF(ISNUMBER(EE$4),IF(ABS(INDEX($F$4:$EK$109,MATCH(1,($A$4:$A$109=$EO85)*($B$4:$B$109=$EP85),0),MATCH(FN$2,$F$2:$EK$2,0))-SUM(OFFSET($E85,,MATCH(FN$2,$F$1:$EK$1,0),,4)))&gt;0,INDEX($F$4:$EK$109,MATCH(1,($A$4:$A$109=$EO85)*($B$4:$B$109=$EP85),0),MATCH(FN$2,$F$2:$EK$2,0))-SUM(OFFSET($E85,,MATCH(FN$2,$F$1:$EK$1,0),,4)),""),"")</f>
        <v/>
      </c>
      <c r="FO85" t="str" cm="1">
        <f t="array" aca="1" ref="FO85" ca="1">IF(ISNUMBER(EF$4),IF(ABS(INDEX($F$4:$EK$109,MATCH(1,($A$4:$A$109=$EO85)*($B$4:$B$109=$EP85),0),MATCH(FO$2,$F$2:$EK$2,0))-SUM(OFFSET($E85,,MATCH(FO$2,$F$1:$EK$1,0),,4)))&gt;0,INDEX($F$4:$EK$109,MATCH(1,($A$4:$A$109=$EO85)*($B$4:$B$109=$EP85),0),MATCH(FO$2,$F$2:$EK$2,0))-SUM(OFFSET($E85,,MATCH(FO$2,$F$1:$EK$1,0),,4)),""),"")</f>
        <v/>
      </c>
      <c r="FP85" t="str" cm="1">
        <f t="array" aca="1" ref="FP85" ca="1">IF(ISNUMBER(EG$4),IF(ABS(INDEX($F$4:$EK$109,MATCH(1,($A$4:$A$109=$EO85)*($B$4:$B$109=$EP85),0),MATCH(FP$2,$F$2:$EK$2,0))-SUM(OFFSET($E85,,MATCH(FP$2,$F$1:$EK$1,0),,4)))&gt;0,INDEX($F$4:$EK$109,MATCH(1,($A$4:$A$109=$EO85)*($B$4:$B$109=$EP85),0),MATCH(FP$2,$F$2:$EK$2,0))-SUM(OFFSET($E85,,MATCH(FP$2,$F$1:$EK$1,0),,4)),""),"")</f>
        <v/>
      </c>
      <c r="FQ85" t="str" cm="1">
        <f t="array" aca="1" ref="FQ85" ca="1">IF(ISNUMBER(EH$4),IF(ABS(INDEX($F$4:$EK$109,MATCH(1,($A$4:$A$109=$EO85)*($B$4:$B$109=$EP85),0),MATCH(FQ$2,$F$2:$EK$2,0))-SUM(OFFSET($E85,,MATCH(FQ$2,$F$1:$EK$1,0),,4)))&gt;0,INDEX($F$4:$EK$109,MATCH(1,($A$4:$A$109=$EO85)*($B$4:$B$109=$EP85),0),MATCH(FQ$2,$F$2:$EK$2,0))-SUM(OFFSET($E85,,MATCH(FQ$2,$F$1:$EK$1,0),,4)),""),"")</f>
        <v/>
      </c>
      <c r="FR85" t="str" cm="1">
        <f t="array" aca="1" ref="FR85" ca="1">IF(ISNUMBER(EI$4),IF(ABS(INDEX($F$4:$EK$109,MATCH(1,($A$4:$A$109=$EO85)*($B$4:$B$109=$EP85),0),MATCH(FR$2,$F$2:$EK$2,0))-SUM(OFFSET($E85,,MATCH(FR$2,$F$1:$EK$1,0),,4)))&gt;0,INDEX($F$4:$EK$109,MATCH(1,($A$4:$A$109=$EO85)*($B$4:$B$109=$EP85),0),MATCH(FR$2,$F$2:$EK$2,0))-SUM(OFFSET($E85,,MATCH(FR$2,$F$1:$EK$1,0),,4)),""),"")</f>
        <v/>
      </c>
      <c r="FS85" t="str" cm="1">
        <f t="array" aca="1" ref="FS85" ca="1">IF(ISNUMBER(EJ$4),IF(ABS(INDEX($F$4:$EK$109,MATCH(1,($A$4:$A$109=$EO85)*($B$4:$B$109=$EP85),0),MATCH(FS$2,$F$2:$EK$2,0))-SUM(OFFSET($E85,,MATCH(FS$2,$F$1:$EK$1,0),,4)))&gt;0,INDEX($F$4:$EK$109,MATCH(1,($A$4:$A$109=$EO85)*($B$4:$B$109=$EP85),0),MATCH(FS$2,$F$2:$EK$2,0))-SUM(OFFSET($E85,,MATCH(FS$2,$F$1:$EK$1,0),,4)),""),"")</f>
        <v/>
      </c>
      <c r="FT85" t="str" cm="1">
        <f t="array" aca="1" ref="FT85" ca="1">IF(ISNUMBER(EK$4),IF(ABS(INDEX($F$4:$EK$109,MATCH(1,($A$4:$A$109=$EO85)*($B$4:$B$109=$EP85),0),MATCH(FT$2,$F$2:$EK$2,0))-SUM(OFFSET($E85,,MATCH(FT$2,$F$1:$EK$1,0),,4)))&gt;0,INDEX($F$4:$EK$109,MATCH(1,($A$4:$A$109=$EO85)*($B$4:$B$109=$EP85),0),MATCH(FT$2,$F$2:$EK$2,0))-SUM(OFFSET($E85,,MATCH(FT$2,$F$1:$EK$1,0),,4)),""),"")</f>
        <v/>
      </c>
    </row>
    <row r="86" spans="1:176" x14ac:dyDescent="0.25">
      <c r="A86" t="s">
        <v>201</v>
      </c>
      <c r="B86" t="s">
        <v>162</v>
      </c>
      <c r="EO86" t="str">
        <f t="shared" si="9"/>
        <v>cf</v>
      </c>
      <c r="EP86" t="str">
        <f t="shared" si="9"/>
        <v>inventory</v>
      </c>
      <c r="ET86" t="str" cm="1">
        <f t="array" aca="1" ref="ET86" ca="1">IF(ISNUMBER(DK$4),IF(ABS(INDEX($F$4:$EK$109,MATCH(1,($A$4:$A$109=$EO86)*($B$4:$B$109=$EP86),0),MATCH(ET$2,$F$2:$EK$2,0))-SUM(OFFSET($E86,,MATCH(ET$2,$F$1:$EK$1,0),,4)))&gt;0,INDEX($F$4:$EK$109,MATCH(1,($A$4:$A$109=$EO86)*($B$4:$B$109=$EP86),0),MATCH(ET$2,$F$2:$EK$2,0))-SUM(OFFSET($E86,,MATCH(ET$2,$F$1:$EK$1,0),,4)),""),"")</f>
        <v/>
      </c>
      <c r="EU86" t="str" cm="1">
        <f t="array" aca="1" ref="EU86" ca="1">IF(ISNUMBER(DL$4),IF(ABS(INDEX($F$4:$EK$109,MATCH(1,($A$4:$A$109=$EO86)*($B$4:$B$109=$EP86),0),MATCH(EU$2,$F$2:$EK$2,0))-SUM(OFFSET($E86,,MATCH(EU$2,$F$1:$EK$1,0),,4)))&gt;0,INDEX($F$4:$EK$109,MATCH(1,($A$4:$A$109=$EO86)*($B$4:$B$109=$EP86),0),MATCH(EU$2,$F$2:$EK$2,0))-SUM(OFFSET($E86,,MATCH(EU$2,$F$1:$EK$1,0),,4)),""),"")</f>
        <v/>
      </c>
      <c r="EV86" t="str" cm="1">
        <f t="array" aca="1" ref="EV86" ca="1">IF(ISNUMBER(DM$4),IF(ABS(INDEX($F$4:$EK$109,MATCH(1,($A$4:$A$109=$EO86)*($B$4:$B$109=$EP86),0),MATCH(EV$2,$F$2:$EK$2,0))-SUM(OFFSET($E86,,MATCH(EV$2,$F$1:$EK$1,0),,4)))&gt;0,INDEX($F$4:$EK$109,MATCH(1,($A$4:$A$109=$EO86)*($B$4:$B$109=$EP86),0),MATCH(EV$2,$F$2:$EK$2,0))-SUM(OFFSET($E86,,MATCH(EV$2,$F$1:$EK$1,0),,4)),""),"")</f>
        <v/>
      </c>
      <c r="EW86" t="str" cm="1">
        <f t="array" aca="1" ref="EW86" ca="1">IF(ISNUMBER(DN$4),IF(ABS(INDEX($F$4:$EK$109,MATCH(1,($A$4:$A$109=$EO86)*($B$4:$B$109=$EP86),0),MATCH(EW$2,$F$2:$EK$2,0))-SUM(OFFSET($E86,,MATCH(EW$2,$F$1:$EK$1,0),,4)))&gt;0,INDEX($F$4:$EK$109,MATCH(1,($A$4:$A$109=$EO86)*($B$4:$B$109=$EP86),0),MATCH(EW$2,$F$2:$EK$2,0))-SUM(OFFSET($E86,,MATCH(EW$2,$F$1:$EK$1,0),,4)),""),"")</f>
        <v/>
      </c>
      <c r="EX86" t="str" cm="1">
        <f t="array" aca="1" ref="EX86" ca="1">IF(ISNUMBER(DO$4),IF(ABS(INDEX($F$4:$EK$109,MATCH(1,($A$4:$A$109=$EO86)*($B$4:$B$109=$EP86),0),MATCH(EX$2,$F$2:$EK$2,0))-SUM(OFFSET($E86,,MATCH(EX$2,$F$1:$EK$1,0),,4)))&gt;0,INDEX($F$4:$EK$109,MATCH(1,($A$4:$A$109=$EO86)*($B$4:$B$109=$EP86),0),MATCH(EX$2,$F$2:$EK$2,0))-SUM(OFFSET($E86,,MATCH(EX$2,$F$1:$EK$1,0),,4)),""),"")</f>
        <v/>
      </c>
      <c r="EY86" t="str" cm="1">
        <f t="array" aca="1" ref="EY86" ca="1">IF(ISNUMBER(DP$4),IF(ABS(INDEX($F$4:$EK$109,MATCH(1,($A$4:$A$109=$EO86)*($B$4:$B$109=$EP86),0),MATCH(EY$2,$F$2:$EK$2,0))-SUM(OFFSET($E86,,MATCH(EY$2,$F$1:$EK$1,0),,4)))&gt;0,INDEX($F$4:$EK$109,MATCH(1,($A$4:$A$109=$EO86)*($B$4:$B$109=$EP86),0),MATCH(EY$2,$F$2:$EK$2,0))-SUM(OFFSET($E86,,MATCH(EY$2,$F$1:$EK$1,0),,4)),""),"")</f>
        <v/>
      </c>
      <c r="EZ86" t="str" cm="1">
        <f t="array" aca="1" ref="EZ86" ca="1">IF(ISNUMBER(DQ$4),IF(ABS(INDEX($F$4:$EK$109,MATCH(1,($A$4:$A$109=$EO86)*($B$4:$B$109=$EP86),0),MATCH(EZ$2,$F$2:$EK$2,0))-SUM(OFFSET($E86,,MATCH(EZ$2,$F$1:$EK$1,0),,4)))&gt;0,INDEX($F$4:$EK$109,MATCH(1,($A$4:$A$109=$EO86)*($B$4:$B$109=$EP86),0),MATCH(EZ$2,$F$2:$EK$2,0))-SUM(OFFSET($E86,,MATCH(EZ$2,$F$1:$EK$1,0),,4)),""),"")</f>
        <v/>
      </c>
      <c r="FA86" t="str" cm="1">
        <f t="array" aca="1" ref="FA86" ca="1">IF(ISNUMBER(DR$4),IF(ABS(INDEX($F$4:$EK$109,MATCH(1,($A$4:$A$109=$EO86)*($B$4:$B$109=$EP86),0),MATCH(FA$2,$F$2:$EK$2,0))-SUM(OFFSET($E86,,MATCH(FA$2,$F$1:$EK$1,0),,4)))&gt;0,INDEX($F$4:$EK$109,MATCH(1,($A$4:$A$109=$EO86)*($B$4:$B$109=$EP86),0),MATCH(FA$2,$F$2:$EK$2,0))-SUM(OFFSET($E86,,MATCH(FA$2,$F$1:$EK$1,0),,4)),""),"")</f>
        <v/>
      </c>
      <c r="FB86" t="str" cm="1">
        <f t="array" aca="1" ref="FB86" ca="1">IF(ISNUMBER(DS$4),IF(ABS(INDEX($F$4:$EK$109,MATCH(1,($A$4:$A$109=$EO86)*($B$4:$B$109=$EP86),0),MATCH(FB$2,$F$2:$EK$2,0))-SUM(OFFSET($E86,,MATCH(FB$2,$F$1:$EK$1,0),,4)))&gt;0,INDEX($F$4:$EK$109,MATCH(1,($A$4:$A$109=$EO86)*($B$4:$B$109=$EP86),0),MATCH(FB$2,$F$2:$EK$2,0))-SUM(OFFSET($E86,,MATCH(FB$2,$F$1:$EK$1,0),,4)),""),"")</f>
        <v/>
      </c>
      <c r="FC86" t="str" cm="1">
        <f t="array" aca="1" ref="FC86" ca="1">IF(ISNUMBER(DT$4),IF(ABS(INDEX($F$4:$EK$109,MATCH(1,($A$4:$A$109=$EO86)*($B$4:$B$109=$EP86),0),MATCH(FC$2,$F$2:$EK$2,0))-SUM(OFFSET($E86,,MATCH(FC$2,$F$1:$EK$1,0),,4)))&gt;0,INDEX($F$4:$EK$109,MATCH(1,($A$4:$A$109=$EO86)*($B$4:$B$109=$EP86),0),MATCH(FC$2,$F$2:$EK$2,0))-SUM(OFFSET($E86,,MATCH(FC$2,$F$1:$EK$1,0),,4)),""),"")</f>
        <v/>
      </c>
      <c r="FD86" t="str" cm="1">
        <f t="array" aca="1" ref="FD86" ca="1">IF(ISNUMBER(DU$4),IF(ABS(INDEX($F$4:$EK$109,MATCH(1,($A$4:$A$109=$EO86)*($B$4:$B$109=$EP86),0),MATCH(FD$2,$F$2:$EK$2,0))-SUM(OFFSET($E86,,MATCH(FD$2,$F$1:$EK$1,0),,4)))&gt;0,INDEX($F$4:$EK$109,MATCH(1,($A$4:$A$109=$EO86)*($B$4:$B$109=$EP86),0),MATCH(FD$2,$F$2:$EK$2,0))-SUM(OFFSET($E86,,MATCH(FD$2,$F$1:$EK$1,0),,4)),""),"")</f>
        <v/>
      </c>
      <c r="FE86" t="str" cm="1">
        <f t="array" aca="1" ref="FE86" ca="1">IF(ISNUMBER(DV$4),IF(ABS(INDEX($F$4:$EK$109,MATCH(1,($A$4:$A$109=$EO86)*($B$4:$B$109=$EP86),0),MATCH(FE$2,$F$2:$EK$2,0))-SUM(OFFSET($E86,,MATCH(FE$2,$F$1:$EK$1,0),,4)))&gt;0,INDEX($F$4:$EK$109,MATCH(1,($A$4:$A$109=$EO86)*($B$4:$B$109=$EP86),0),MATCH(FE$2,$F$2:$EK$2,0))-SUM(OFFSET($E86,,MATCH(FE$2,$F$1:$EK$1,0),,4)),""),"")</f>
        <v/>
      </c>
      <c r="FF86" t="str" cm="1">
        <f t="array" aca="1" ref="FF86" ca="1">IF(ISNUMBER(DW$4),IF(ABS(INDEX($F$4:$EK$109,MATCH(1,($A$4:$A$109=$EO86)*($B$4:$B$109=$EP86),0),MATCH(FF$2,$F$2:$EK$2,0))-SUM(OFFSET($E86,,MATCH(FF$2,$F$1:$EK$1,0),,4)))&gt;0,INDEX($F$4:$EK$109,MATCH(1,($A$4:$A$109=$EO86)*($B$4:$B$109=$EP86),0),MATCH(FF$2,$F$2:$EK$2,0))-SUM(OFFSET($E86,,MATCH(FF$2,$F$1:$EK$1,0),,4)),""),"")</f>
        <v/>
      </c>
      <c r="FG86" t="str" cm="1">
        <f t="array" aca="1" ref="FG86" ca="1">IF(ISNUMBER(DX$4),IF(ABS(INDEX($F$4:$EK$109,MATCH(1,($A$4:$A$109=$EO86)*($B$4:$B$109=$EP86),0),MATCH(FG$2,$F$2:$EK$2,0))-SUM(OFFSET($E86,,MATCH(FG$2,$F$1:$EK$1,0),,4)))&gt;0,INDEX($F$4:$EK$109,MATCH(1,($A$4:$A$109=$EO86)*($B$4:$B$109=$EP86),0),MATCH(FG$2,$F$2:$EK$2,0))-SUM(OFFSET($E86,,MATCH(FG$2,$F$1:$EK$1,0),,4)),""),"")</f>
        <v/>
      </c>
      <c r="FH86" t="str" cm="1">
        <f t="array" aca="1" ref="FH86" ca="1">IF(ISNUMBER(DY$4),IF(ABS(INDEX($F$4:$EK$109,MATCH(1,($A$4:$A$109=$EO86)*($B$4:$B$109=$EP86),0),MATCH(FH$2,$F$2:$EK$2,0))-SUM(OFFSET($E86,,MATCH(FH$2,$F$1:$EK$1,0),,4)))&gt;0,INDEX($F$4:$EK$109,MATCH(1,($A$4:$A$109=$EO86)*($B$4:$B$109=$EP86),0),MATCH(FH$2,$F$2:$EK$2,0))-SUM(OFFSET($E86,,MATCH(FH$2,$F$1:$EK$1,0),,4)),""),"")</f>
        <v/>
      </c>
      <c r="FI86" t="str" cm="1">
        <f t="array" aca="1" ref="FI86" ca="1">IF(ISNUMBER(DZ$4),IF(ABS(INDEX($F$4:$EK$109,MATCH(1,($A$4:$A$109=$EO86)*($B$4:$B$109=$EP86),0),MATCH(FI$2,$F$2:$EK$2,0))-SUM(OFFSET($E86,,MATCH(FI$2,$F$1:$EK$1,0),,4)))&gt;0,INDEX($F$4:$EK$109,MATCH(1,($A$4:$A$109=$EO86)*($B$4:$B$109=$EP86),0),MATCH(FI$2,$F$2:$EK$2,0))-SUM(OFFSET($E86,,MATCH(FI$2,$F$1:$EK$1,0),,4)),""),"")</f>
        <v/>
      </c>
      <c r="FJ86" t="str" cm="1">
        <f t="array" aca="1" ref="FJ86" ca="1">IF(ISNUMBER(EA$4),IF(ABS(INDEX($F$4:$EK$109,MATCH(1,($A$4:$A$109=$EO86)*($B$4:$B$109=$EP86),0),MATCH(FJ$2,$F$2:$EK$2,0))-SUM(OFFSET($E86,,MATCH(FJ$2,$F$1:$EK$1,0),,4)))&gt;0,INDEX($F$4:$EK$109,MATCH(1,($A$4:$A$109=$EO86)*($B$4:$B$109=$EP86),0),MATCH(FJ$2,$F$2:$EK$2,0))-SUM(OFFSET($E86,,MATCH(FJ$2,$F$1:$EK$1,0),,4)),""),"")</f>
        <v/>
      </c>
      <c r="FK86" t="str" cm="1">
        <f t="array" aca="1" ref="FK86" ca="1">IF(ISNUMBER(EB$4),IF(ABS(INDEX($F$4:$EK$109,MATCH(1,($A$4:$A$109=$EO86)*($B$4:$B$109=$EP86),0),MATCH(FK$2,$F$2:$EK$2,0))-SUM(OFFSET($E86,,MATCH(FK$2,$F$1:$EK$1,0),,4)))&gt;0,INDEX($F$4:$EK$109,MATCH(1,($A$4:$A$109=$EO86)*($B$4:$B$109=$EP86),0),MATCH(FK$2,$F$2:$EK$2,0))-SUM(OFFSET($E86,,MATCH(FK$2,$F$1:$EK$1,0),,4)),""),"")</f>
        <v/>
      </c>
      <c r="FL86" t="str" cm="1">
        <f t="array" aca="1" ref="FL86" ca="1">IF(ISNUMBER(EC$4),IF(ABS(INDEX($F$4:$EK$109,MATCH(1,($A$4:$A$109=$EO86)*($B$4:$B$109=$EP86),0),MATCH(FL$2,$F$2:$EK$2,0))-SUM(OFFSET($E86,,MATCH(FL$2,$F$1:$EK$1,0),,4)))&gt;0,INDEX($F$4:$EK$109,MATCH(1,($A$4:$A$109=$EO86)*($B$4:$B$109=$EP86),0),MATCH(FL$2,$F$2:$EK$2,0))-SUM(OFFSET($E86,,MATCH(FL$2,$F$1:$EK$1,0),,4)),""),"")</f>
        <v/>
      </c>
      <c r="FM86" t="str" cm="1">
        <f t="array" aca="1" ref="FM86" ca="1">IF(ISNUMBER(ED$4),IF(ABS(INDEX($F$4:$EK$109,MATCH(1,($A$4:$A$109=$EO86)*($B$4:$B$109=$EP86),0),MATCH(FM$2,$F$2:$EK$2,0))-SUM(OFFSET($E86,,MATCH(FM$2,$F$1:$EK$1,0),,4)))&gt;0,INDEX($F$4:$EK$109,MATCH(1,($A$4:$A$109=$EO86)*($B$4:$B$109=$EP86),0),MATCH(FM$2,$F$2:$EK$2,0))-SUM(OFFSET($E86,,MATCH(FM$2,$F$1:$EK$1,0),,4)),""),"")</f>
        <v/>
      </c>
      <c r="FN86" t="str" cm="1">
        <f t="array" aca="1" ref="FN86" ca="1">IF(ISNUMBER(EE$4),IF(ABS(INDEX($F$4:$EK$109,MATCH(1,($A$4:$A$109=$EO86)*($B$4:$B$109=$EP86),0),MATCH(FN$2,$F$2:$EK$2,0))-SUM(OFFSET($E86,,MATCH(FN$2,$F$1:$EK$1,0),,4)))&gt;0,INDEX($F$4:$EK$109,MATCH(1,($A$4:$A$109=$EO86)*($B$4:$B$109=$EP86),0),MATCH(FN$2,$F$2:$EK$2,0))-SUM(OFFSET($E86,,MATCH(FN$2,$F$1:$EK$1,0),,4)),""),"")</f>
        <v/>
      </c>
      <c r="FO86" t="str" cm="1">
        <f t="array" aca="1" ref="FO86" ca="1">IF(ISNUMBER(EF$4),IF(ABS(INDEX($F$4:$EK$109,MATCH(1,($A$4:$A$109=$EO86)*($B$4:$B$109=$EP86),0),MATCH(FO$2,$F$2:$EK$2,0))-SUM(OFFSET($E86,,MATCH(FO$2,$F$1:$EK$1,0),,4)))&gt;0,INDEX($F$4:$EK$109,MATCH(1,($A$4:$A$109=$EO86)*($B$4:$B$109=$EP86),0),MATCH(FO$2,$F$2:$EK$2,0))-SUM(OFFSET($E86,,MATCH(FO$2,$F$1:$EK$1,0),,4)),""),"")</f>
        <v/>
      </c>
      <c r="FP86" t="str" cm="1">
        <f t="array" aca="1" ref="FP86" ca="1">IF(ISNUMBER(EG$4),IF(ABS(INDEX($F$4:$EK$109,MATCH(1,($A$4:$A$109=$EO86)*($B$4:$B$109=$EP86),0),MATCH(FP$2,$F$2:$EK$2,0))-SUM(OFFSET($E86,,MATCH(FP$2,$F$1:$EK$1,0),,4)))&gt;0,INDEX($F$4:$EK$109,MATCH(1,($A$4:$A$109=$EO86)*($B$4:$B$109=$EP86),0),MATCH(FP$2,$F$2:$EK$2,0))-SUM(OFFSET($E86,,MATCH(FP$2,$F$1:$EK$1,0),,4)),""),"")</f>
        <v/>
      </c>
      <c r="FQ86" t="str" cm="1">
        <f t="array" aca="1" ref="FQ86" ca="1">IF(ISNUMBER(EH$4),IF(ABS(INDEX($F$4:$EK$109,MATCH(1,($A$4:$A$109=$EO86)*($B$4:$B$109=$EP86),0),MATCH(FQ$2,$F$2:$EK$2,0))-SUM(OFFSET($E86,,MATCH(FQ$2,$F$1:$EK$1,0),,4)))&gt;0,INDEX($F$4:$EK$109,MATCH(1,($A$4:$A$109=$EO86)*($B$4:$B$109=$EP86),0),MATCH(FQ$2,$F$2:$EK$2,0))-SUM(OFFSET($E86,,MATCH(FQ$2,$F$1:$EK$1,0),,4)),""),"")</f>
        <v/>
      </c>
      <c r="FR86" t="str" cm="1">
        <f t="array" aca="1" ref="FR86" ca="1">IF(ISNUMBER(EI$4),IF(ABS(INDEX($F$4:$EK$109,MATCH(1,($A$4:$A$109=$EO86)*($B$4:$B$109=$EP86),0),MATCH(FR$2,$F$2:$EK$2,0))-SUM(OFFSET($E86,,MATCH(FR$2,$F$1:$EK$1,0),,4)))&gt;0,INDEX($F$4:$EK$109,MATCH(1,($A$4:$A$109=$EO86)*($B$4:$B$109=$EP86),0),MATCH(FR$2,$F$2:$EK$2,0))-SUM(OFFSET($E86,,MATCH(FR$2,$F$1:$EK$1,0),,4)),""),"")</f>
        <v/>
      </c>
      <c r="FS86" t="str" cm="1">
        <f t="array" aca="1" ref="FS86" ca="1">IF(ISNUMBER(EJ$4),IF(ABS(INDEX($F$4:$EK$109,MATCH(1,($A$4:$A$109=$EO86)*($B$4:$B$109=$EP86),0),MATCH(FS$2,$F$2:$EK$2,0))-SUM(OFFSET($E86,,MATCH(FS$2,$F$1:$EK$1,0),,4)))&gt;0,INDEX($F$4:$EK$109,MATCH(1,($A$4:$A$109=$EO86)*($B$4:$B$109=$EP86),0),MATCH(FS$2,$F$2:$EK$2,0))-SUM(OFFSET($E86,,MATCH(FS$2,$F$1:$EK$1,0),,4)),""),"")</f>
        <v/>
      </c>
      <c r="FT86" t="str" cm="1">
        <f t="array" aca="1" ref="FT86" ca="1">IF(ISNUMBER(EK$4),IF(ABS(INDEX($F$4:$EK$109,MATCH(1,($A$4:$A$109=$EO86)*($B$4:$B$109=$EP86),0),MATCH(FT$2,$F$2:$EK$2,0))-SUM(OFFSET($E86,,MATCH(FT$2,$F$1:$EK$1,0),,4)))&gt;0,INDEX($F$4:$EK$109,MATCH(1,($A$4:$A$109=$EO86)*($B$4:$B$109=$EP86),0),MATCH(FT$2,$F$2:$EK$2,0))-SUM(OFFSET($E86,,MATCH(FT$2,$F$1:$EK$1,0),,4)),""),"")</f>
        <v/>
      </c>
    </row>
    <row r="87" spans="1:176" x14ac:dyDescent="0.25">
      <c r="A87" t="s">
        <v>201</v>
      </c>
      <c r="B87" t="s">
        <v>206</v>
      </c>
      <c r="EO87" t="str">
        <f t="shared" si="9"/>
        <v>cf</v>
      </c>
      <c r="EP87" t="str">
        <f t="shared" si="9"/>
        <v>accountsPayables</v>
      </c>
      <c r="ET87" t="str" cm="1">
        <f t="array" aca="1" ref="ET87" ca="1">IF(ISNUMBER(DK$4),IF(ABS(INDEX($F$4:$EK$109,MATCH(1,($A$4:$A$109=$EO87)*($B$4:$B$109=$EP87),0),MATCH(ET$2,$F$2:$EK$2,0))-SUM(OFFSET($E87,,MATCH(ET$2,$F$1:$EK$1,0),,4)))&gt;0,INDEX($F$4:$EK$109,MATCH(1,($A$4:$A$109=$EO87)*($B$4:$B$109=$EP87),0),MATCH(ET$2,$F$2:$EK$2,0))-SUM(OFFSET($E87,,MATCH(ET$2,$F$1:$EK$1,0),,4)),""),"")</f>
        <v/>
      </c>
      <c r="EU87" t="str" cm="1">
        <f t="array" aca="1" ref="EU87" ca="1">IF(ISNUMBER(DL$4),IF(ABS(INDEX($F$4:$EK$109,MATCH(1,($A$4:$A$109=$EO87)*($B$4:$B$109=$EP87),0),MATCH(EU$2,$F$2:$EK$2,0))-SUM(OFFSET($E87,,MATCH(EU$2,$F$1:$EK$1,0),,4)))&gt;0,INDEX($F$4:$EK$109,MATCH(1,($A$4:$A$109=$EO87)*($B$4:$B$109=$EP87),0),MATCH(EU$2,$F$2:$EK$2,0))-SUM(OFFSET($E87,,MATCH(EU$2,$F$1:$EK$1,0),,4)),""),"")</f>
        <v/>
      </c>
      <c r="EV87" t="str" cm="1">
        <f t="array" aca="1" ref="EV87" ca="1">IF(ISNUMBER(DM$4),IF(ABS(INDEX($F$4:$EK$109,MATCH(1,($A$4:$A$109=$EO87)*($B$4:$B$109=$EP87),0),MATCH(EV$2,$F$2:$EK$2,0))-SUM(OFFSET($E87,,MATCH(EV$2,$F$1:$EK$1,0),,4)))&gt;0,INDEX($F$4:$EK$109,MATCH(1,($A$4:$A$109=$EO87)*($B$4:$B$109=$EP87),0),MATCH(EV$2,$F$2:$EK$2,0))-SUM(OFFSET($E87,,MATCH(EV$2,$F$1:$EK$1,0),,4)),""),"")</f>
        <v/>
      </c>
      <c r="EW87" t="str" cm="1">
        <f t="array" aca="1" ref="EW87" ca="1">IF(ISNUMBER(DN$4),IF(ABS(INDEX($F$4:$EK$109,MATCH(1,($A$4:$A$109=$EO87)*($B$4:$B$109=$EP87),0),MATCH(EW$2,$F$2:$EK$2,0))-SUM(OFFSET($E87,,MATCH(EW$2,$F$1:$EK$1,0),,4)))&gt;0,INDEX($F$4:$EK$109,MATCH(1,($A$4:$A$109=$EO87)*($B$4:$B$109=$EP87),0),MATCH(EW$2,$F$2:$EK$2,0))-SUM(OFFSET($E87,,MATCH(EW$2,$F$1:$EK$1,0),,4)),""),"")</f>
        <v/>
      </c>
      <c r="EX87" t="str" cm="1">
        <f t="array" aca="1" ref="EX87" ca="1">IF(ISNUMBER(DO$4),IF(ABS(INDEX($F$4:$EK$109,MATCH(1,($A$4:$A$109=$EO87)*($B$4:$B$109=$EP87),0),MATCH(EX$2,$F$2:$EK$2,0))-SUM(OFFSET($E87,,MATCH(EX$2,$F$1:$EK$1,0),,4)))&gt;0,INDEX($F$4:$EK$109,MATCH(1,($A$4:$A$109=$EO87)*($B$4:$B$109=$EP87),0),MATCH(EX$2,$F$2:$EK$2,0))-SUM(OFFSET($E87,,MATCH(EX$2,$F$1:$EK$1,0),,4)),""),"")</f>
        <v/>
      </c>
      <c r="EY87" t="str" cm="1">
        <f t="array" aca="1" ref="EY87" ca="1">IF(ISNUMBER(DP$4),IF(ABS(INDEX($F$4:$EK$109,MATCH(1,($A$4:$A$109=$EO87)*($B$4:$B$109=$EP87),0),MATCH(EY$2,$F$2:$EK$2,0))-SUM(OFFSET($E87,,MATCH(EY$2,$F$1:$EK$1,0),,4)))&gt;0,INDEX($F$4:$EK$109,MATCH(1,($A$4:$A$109=$EO87)*($B$4:$B$109=$EP87),0),MATCH(EY$2,$F$2:$EK$2,0))-SUM(OFFSET($E87,,MATCH(EY$2,$F$1:$EK$1,0),,4)),""),"")</f>
        <v/>
      </c>
      <c r="EZ87" t="str" cm="1">
        <f t="array" aca="1" ref="EZ87" ca="1">IF(ISNUMBER(DQ$4),IF(ABS(INDEX($F$4:$EK$109,MATCH(1,($A$4:$A$109=$EO87)*($B$4:$B$109=$EP87),0),MATCH(EZ$2,$F$2:$EK$2,0))-SUM(OFFSET($E87,,MATCH(EZ$2,$F$1:$EK$1,0),,4)))&gt;0,INDEX($F$4:$EK$109,MATCH(1,($A$4:$A$109=$EO87)*($B$4:$B$109=$EP87),0),MATCH(EZ$2,$F$2:$EK$2,0))-SUM(OFFSET($E87,,MATCH(EZ$2,$F$1:$EK$1,0),,4)),""),"")</f>
        <v/>
      </c>
      <c r="FA87" t="str" cm="1">
        <f t="array" aca="1" ref="FA87" ca="1">IF(ISNUMBER(DR$4),IF(ABS(INDEX($F$4:$EK$109,MATCH(1,($A$4:$A$109=$EO87)*($B$4:$B$109=$EP87),0),MATCH(FA$2,$F$2:$EK$2,0))-SUM(OFFSET($E87,,MATCH(FA$2,$F$1:$EK$1,0),,4)))&gt;0,INDEX($F$4:$EK$109,MATCH(1,($A$4:$A$109=$EO87)*($B$4:$B$109=$EP87),0),MATCH(FA$2,$F$2:$EK$2,0))-SUM(OFFSET($E87,,MATCH(FA$2,$F$1:$EK$1,0),,4)),""),"")</f>
        <v/>
      </c>
      <c r="FB87" t="str" cm="1">
        <f t="array" aca="1" ref="FB87" ca="1">IF(ISNUMBER(DS$4),IF(ABS(INDEX($F$4:$EK$109,MATCH(1,($A$4:$A$109=$EO87)*($B$4:$B$109=$EP87),0),MATCH(FB$2,$F$2:$EK$2,0))-SUM(OFFSET($E87,,MATCH(FB$2,$F$1:$EK$1,0),,4)))&gt;0,INDEX($F$4:$EK$109,MATCH(1,($A$4:$A$109=$EO87)*($B$4:$B$109=$EP87),0),MATCH(FB$2,$F$2:$EK$2,0))-SUM(OFFSET($E87,,MATCH(FB$2,$F$1:$EK$1,0),,4)),""),"")</f>
        <v/>
      </c>
      <c r="FC87" t="str" cm="1">
        <f t="array" aca="1" ref="FC87" ca="1">IF(ISNUMBER(DT$4),IF(ABS(INDEX($F$4:$EK$109,MATCH(1,($A$4:$A$109=$EO87)*($B$4:$B$109=$EP87),0),MATCH(FC$2,$F$2:$EK$2,0))-SUM(OFFSET($E87,,MATCH(FC$2,$F$1:$EK$1,0),,4)))&gt;0,INDEX($F$4:$EK$109,MATCH(1,($A$4:$A$109=$EO87)*($B$4:$B$109=$EP87),0),MATCH(FC$2,$F$2:$EK$2,0))-SUM(OFFSET($E87,,MATCH(FC$2,$F$1:$EK$1,0),,4)),""),"")</f>
        <v/>
      </c>
      <c r="FD87" t="str" cm="1">
        <f t="array" aca="1" ref="FD87" ca="1">IF(ISNUMBER(DU$4),IF(ABS(INDEX($F$4:$EK$109,MATCH(1,($A$4:$A$109=$EO87)*($B$4:$B$109=$EP87),0),MATCH(FD$2,$F$2:$EK$2,0))-SUM(OFFSET($E87,,MATCH(FD$2,$F$1:$EK$1,0),,4)))&gt;0,INDEX($F$4:$EK$109,MATCH(1,($A$4:$A$109=$EO87)*($B$4:$B$109=$EP87),0),MATCH(FD$2,$F$2:$EK$2,0))-SUM(OFFSET($E87,,MATCH(FD$2,$F$1:$EK$1,0),,4)),""),"")</f>
        <v/>
      </c>
      <c r="FE87" t="str" cm="1">
        <f t="array" aca="1" ref="FE87" ca="1">IF(ISNUMBER(DV$4),IF(ABS(INDEX($F$4:$EK$109,MATCH(1,($A$4:$A$109=$EO87)*($B$4:$B$109=$EP87),0),MATCH(FE$2,$F$2:$EK$2,0))-SUM(OFFSET($E87,,MATCH(FE$2,$F$1:$EK$1,0),,4)))&gt;0,INDEX($F$4:$EK$109,MATCH(1,($A$4:$A$109=$EO87)*($B$4:$B$109=$EP87),0),MATCH(FE$2,$F$2:$EK$2,0))-SUM(OFFSET($E87,,MATCH(FE$2,$F$1:$EK$1,0),,4)),""),"")</f>
        <v/>
      </c>
      <c r="FF87" t="str" cm="1">
        <f t="array" aca="1" ref="FF87" ca="1">IF(ISNUMBER(DW$4),IF(ABS(INDEX($F$4:$EK$109,MATCH(1,($A$4:$A$109=$EO87)*($B$4:$B$109=$EP87),0),MATCH(FF$2,$F$2:$EK$2,0))-SUM(OFFSET($E87,,MATCH(FF$2,$F$1:$EK$1,0),,4)))&gt;0,INDEX($F$4:$EK$109,MATCH(1,($A$4:$A$109=$EO87)*($B$4:$B$109=$EP87),0),MATCH(FF$2,$F$2:$EK$2,0))-SUM(OFFSET($E87,,MATCH(FF$2,$F$1:$EK$1,0),,4)),""),"")</f>
        <v/>
      </c>
      <c r="FG87" t="str" cm="1">
        <f t="array" aca="1" ref="FG87" ca="1">IF(ISNUMBER(DX$4),IF(ABS(INDEX($F$4:$EK$109,MATCH(1,($A$4:$A$109=$EO87)*($B$4:$B$109=$EP87),0),MATCH(FG$2,$F$2:$EK$2,0))-SUM(OFFSET($E87,,MATCH(FG$2,$F$1:$EK$1,0),,4)))&gt;0,INDEX($F$4:$EK$109,MATCH(1,($A$4:$A$109=$EO87)*($B$4:$B$109=$EP87),0),MATCH(FG$2,$F$2:$EK$2,0))-SUM(OFFSET($E87,,MATCH(FG$2,$F$1:$EK$1,0),,4)),""),"")</f>
        <v/>
      </c>
      <c r="FH87" t="str" cm="1">
        <f t="array" aca="1" ref="FH87" ca="1">IF(ISNUMBER(DY$4),IF(ABS(INDEX($F$4:$EK$109,MATCH(1,($A$4:$A$109=$EO87)*($B$4:$B$109=$EP87),0),MATCH(FH$2,$F$2:$EK$2,0))-SUM(OFFSET($E87,,MATCH(FH$2,$F$1:$EK$1,0),,4)))&gt;0,INDEX($F$4:$EK$109,MATCH(1,($A$4:$A$109=$EO87)*($B$4:$B$109=$EP87),0),MATCH(FH$2,$F$2:$EK$2,0))-SUM(OFFSET($E87,,MATCH(FH$2,$F$1:$EK$1,0),,4)),""),"")</f>
        <v/>
      </c>
      <c r="FI87" t="str" cm="1">
        <f t="array" aca="1" ref="FI87" ca="1">IF(ISNUMBER(DZ$4),IF(ABS(INDEX($F$4:$EK$109,MATCH(1,($A$4:$A$109=$EO87)*($B$4:$B$109=$EP87),0),MATCH(FI$2,$F$2:$EK$2,0))-SUM(OFFSET($E87,,MATCH(FI$2,$F$1:$EK$1,0),,4)))&gt;0,INDEX($F$4:$EK$109,MATCH(1,($A$4:$A$109=$EO87)*($B$4:$B$109=$EP87),0),MATCH(FI$2,$F$2:$EK$2,0))-SUM(OFFSET($E87,,MATCH(FI$2,$F$1:$EK$1,0),,4)),""),"")</f>
        <v/>
      </c>
      <c r="FJ87" t="str" cm="1">
        <f t="array" aca="1" ref="FJ87" ca="1">IF(ISNUMBER(EA$4),IF(ABS(INDEX($F$4:$EK$109,MATCH(1,($A$4:$A$109=$EO87)*($B$4:$B$109=$EP87),0),MATCH(FJ$2,$F$2:$EK$2,0))-SUM(OFFSET($E87,,MATCH(FJ$2,$F$1:$EK$1,0),,4)))&gt;0,INDEX($F$4:$EK$109,MATCH(1,($A$4:$A$109=$EO87)*($B$4:$B$109=$EP87),0),MATCH(FJ$2,$F$2:$EK$2,0))-SUM(OFFSET($E87,,MATCH(FJ$2,$F$1:$EK$1,0),,4)),""),"")</f>
        <v/>
      </c>
      <c r="FK87" t="str" cm="1">
        <f t="array" aca="1" ref="FK87" ca="1">IF(ISNUMBER(EB$4),IF(ABS(INDEX($F$4:$EK$109,MATCH(1,($A$4:$A$109=$EO87)*($B$4:$B$109=$EP87),0),MATCH(FK$2,$F$2:$EK$2,0))-SUM(OFFSET($E87,,MATCH(FK$2,$F$1:$EK$1,0),,4)))&gt;0,INDEX($F$4:$EK$109,MATCH(1,($A$4:$A$109=$EO87)*($B$4:$B$109=$EP87),0),MATCH(FK$2,$F$2:$EK$2,0))-SUM(OFFSET($E87,,MATCH(FK$2,$F$1:$EK$1,0),,4)),""),"")</f>
        <v/>
      </c>
      <c r="FL87" t="str" cm="1">
        <f t="array" aca="1" ref="FL87" ca="1">IF(ISNUMBER(EC$4),IF(ABS(INDEX($F$4:$EK$109,MATCH(1,($A$4:$A$109=$EO87)*($B$4:$B$109=$EP87),0),MATCH(FL$2,$F$2:$EK$2,0))-SUM(OFFSET($E87,,MATCH(FL$2,$F$1:$EK$1,0),,4)))&gt;0,INDEX($F$4:$EK$109,MATCH(1,($A$4:$A$109=$EO87)*($B$4:$B$109=$EP87),0),MATCH(FL$2,$F$2:$EK$2,0))-SUM(OFFSET($E87,,MATCH(FL$2,$F$1:$EK$1,0),,4)),""),"")</f>
        <v/>
      </c>
      <c r="FM87" t="str" cm="1">
        <f t="array" aca="1" ref="FM87" ca="1">IF(ISNUMBER(ED$4),IF(ABS(INDEX($F$4:$EK$109,MATCH(1,($A$4:$A$109=$EO87)*($B$4:$B$109=$EP87),0),MATCH(FM$2,$F$2:$EK$2,0))-SUM(OFFSET($E87,,MATCH(FM$2,$F$1:$EK$1,0),,4)))&gt;0,INDEX($F$4:$EK$109,MATCH(1,($A$4:$A$109=$EO87)*($B$4:$B$109=$EP87),0),MATCH(FM$2,$F$2:$EK$2,0))-SUM(OFFSET($E87,,MATCH(FM$2,$F$1:$EK$1,0),,4)),""),"")</f>
        <v/>
      </c>
      <c r="FN87" t="str" cm="1">
        <f t="array" aca="1" ref="FN87" ca="1">IF(ISNUMBER(EE$4),IF(ABS(INDEX($F$4:$EK$109,MATCH(1,($A$4:$A$109=$EO87)*($B$4:$B$109=$EP87),0),MATCH(FN$2,$F$2:$EK$2,0))-SUM(OFFSET($E87,,MATCH(FN$2,$F$1:$EK$1,0),,4)))&gt;0,INDEX($F$4:$EK$109,MATCH(1,($A$4:$A$109=$EO87)*($B$4:$B$109=$EP87),0),MATCH(FN$2,$F$2:$EK$2,0))-SUM(OFFSET($E87,,MATCH(FN$2,$F$1:$EK$1,0),,4)),""),"")</f>
        <v/>
      </c>
      <c r="FO87" t="str" cm="1">
        <f t="array" aca="1" ref="FO87" ca="1">IF(ISNUMBER(EF$4),IF(ABS(INDEX($F$4:$EK$109,MATCH(1,($A$4:$A$109=$EO87)*($B$4:$B$109=$EP87),0),MATCH(FO$2,$F$2:$EK$2,0))-SUM(OFFSET($E87,,MATCH(FO$2,$F$1:$EK$1,0),,4)))&gt;0,INDEX($F$4:$EK$109,MATCH(1,($A$4:$A$109=$EO87)*($B$4:$B$109=$EP87),0),MATCH(FO$2,$F$2:$EK$2,0))-SUM(OFFSET($E87,,MATCH(FO$2,$F$1:$EK$1,0),,4)),""),"")</f>
        <v/>
      </c>
      <c r="FP87" t="str" cm="1">
        <f t="array" aca="1" ref="FP87" ca="1">IF(ISNUMBER(EG$4),IF(ABS(INDEX($F$4:$EK$109,MATCH(1,($A$4:$A$109=$EO87)*($B$4:$B$109=$EP87),0),MATCH(FP$2,$F$2:$EK$2,0))-SUM(OFFSET($E87,,MATCH(FP$2,$F$1:$EK$1,0),,4)))&gt;0,INDEX($F$4:$EK$109,MATCH(1,($A$4:$A$109=$EO87)*($B$4:$B$109=$EP87),0),MATCH(FP$2,$F$2:$EK$2,0))-SUM(OFFSET($E87,,MATCH(FP$2,$F$1:$EK$1,0),,4)),""),"")</f>
        <v/>
      </c>
      <c r="FQ87" t="str" cm="1">
        <f t="array" aca="1" ref="FQ87" ca="1">IF(ISNUMBER(EH$4),IF(ABS(INDEX($F$4:$EK$109,MATCH(1,($A$4:$A$109=$EO87)*($B$4:$B$109=$EP87),0),MATCH(FQ$2,$F$2:$EK$2,0))-SUM(OFFSET($E87,,MATCH(FQ$2,$F$1:$EK$1,0),,4)))&gt;0,INDEX($F$4:$EK$109,MATCH(1,($A$4:$A$109=$EO87)*($B$4:$B$109=$EP87),0),MATCH(FQ$2,$F$2:$EK$2,0))-SUM(OFFSET($E87,,MATCH(FQ$2,$F$1:$EK$1,0),,4)),""),"")</f>
        <v/>
      </c>
      <c r="FR87" t="str" cm="1">
        <f t="array" aca="1" ref="FR87" ca="1">IF(ISNUMBER(EI$4),IF(ABS(INDEX($F$4:$EK$109,MATCH(1,($A$4:$A$109=$EO87)*($B$4:$B$109=$EP87),0),MATCH(FR$2,$F$2:$EK$2,0))-SUM(OFFSET($E87,,MATCH(FR$2,$F$1:$EK$1,0),,4)))&gt;0,INDEX($F$4:$EK$109,MATCH(1,($A$4:$A$109=$EO87)*($B$4:$B$109=$EP87),0),MATCH(FR$2,$F$2:$EK$2,0))-SUM(OFFSET($E87,,MATCH(FR$2,$F$1:$EK$1,0),,4)),""),"")</f>
        <v/>
      </c>
      <c r="FS87" t="str" cm="1">
        <f t="array" aca="1" ref="FS87" ca="1">IF(ISNUMBER(EJ$4),IF(ABS(INDEX($F$4:$EK$109,MATCH(1,($A$4:$A$109=$EO87)*($B$4:$B$109=$EP87),0),MATCH(FS$2,$F$2:$EK$2,0))-SUM(OFFSET($E87,,MATCH(FS$2,$F$1:$EK$1,0),,4)))&gt;0,INDEX($F$4:$EK$109,MATCH(1,($A$4:$A$109=$EO87)*($B$4:$B$109=$EP87),0),MATCH(FS$2,$F$2:$EK$2,0))-SUM(OFFSET($E87,,MATCH(FS$2,$F$1:$EK$1,0),,4)),""),"")</f>
        <v/>
      </c>
      <c r="FT87" t="str" cm="1">
        <f t="array" aca="1" ref="FT87" ca="1">IF(ISNUMBER(EK$4),IF(ABS(INDEX($F$4:$EK$109,MATCH(1,($A$4:$A$109=$EO87)*($B$4:$B$109=$EP87),0),MATCH(FT$2,$F$2:$EK$2,0))-SUM(OFFSET($E87,,MATCH(FT$2,$F$1:$EK$1,0),,4)))&gt;0,INDEX($F$4:$EK$109,MATCH(1,($A$4:$A$109=$EO87)*($B$4:$B$109=$EP87),0),MATCH(FT$2,$F$2:$EK$2,0))-SUM(OFFSET($E87,,MATCH(FT$2,$F$1:$EK$1,0),,4)),""),"")</f>
        <v/>
      </c>
    </row>
    <row r="88" spans="1:176" x14ac:dyDescent="0.25">
      <c r="A88" t="s">
        <v>201</v>
      </c>
      <c r="B88" t="s">
        <v>207</v>
      </c>
      <c r="EO88" t="str">
        <f t="shared" si="9"/>
        <v>cf</v>
      </c>
      <c r="EP88" t="str">
        <f t="shared" si="9"/>
        <v>otherWorkingCapital</v>
      </c>
      <c r="ET88" t="str" cm="1">
        <f t="array" aca="1" ref="ET88" ca="1">IF(ISNUMBER(DK$4),IF(ABS(INDEX($F$4:$EK$109,MATCH(1,($A$4:$A$109=$EO88)*($B$4:$B$109=$EP88),0),MATCH(ET$2,$F$2:$EK$2,0))-SUM(OFFSET($E88,,MATCH(ET$2,$F$1:$EK$1,0),,4)))&gt;0,INDEX($F$4:$EK$109,MATCH(1,($A$4:$A$109=$EO88)*($B$4:$B$109=$EP88),0),MATCH(ET$2,$F$2:$EK$2,0))-SUM(OFFSET($E88,,MATCH(ET$2,$F$1:$EK$1,0),,4)),""),"")</f>
        <v/>
      </c>
      <c r="EU88" t="str" cm="1">
        <f t="array" aca="1" ref="EU88" ca="1">IF(ISNUMBER(DL$4),IF(ABS(INDEX($F$4:$EK$109,MATCH(1,($A$4:$A$109=$EO88)*($B$4:$B$109=$EP88),0),MATCH(EU$2,$F$2:$EK$2,0))-SUM(OFFSET($E88,,MATCH(EU$2,$F$1:$EK$1,0),,4)))&gt;0,INDEX($F$4:$EK$109,MATCH(1,($A$4:$A$109=$EO88)*($B$4:$B$109=$EP88),0),MATCH(EU$2,$F$2:$EK$2,0))-SUM(OFFSET($E88,,MATCH(EU$2,$F$1:$EK$1,0),,4)),""),"")</f>
        <v/>
      </c>
      <c r="EV88" t="str" cm="1">
        <f t="array" aca="1" ref="EV88" ca="1">IF(ISNUMBER(DM$4),IF(ABS(INDEX($F$4:$EK$109,MATCH(1,($A$4:$A$109=$EO88)*($B$4:$B$109=$EP88),0),MATCH(EV$2,$F$2:$EK$2,0))-SUM(OFFSET($E88,,MATCH(EV$2,$F$1:$EK$1,0),,4)))&gt;0,INDEX($F$4:$EK$109,MATCH(1,($A$4:$A$109=$EO88)*($B$4:$B$109=$EP88),0),MATCH(EV$2,$F$2:$EK$2,0))-SUM(OFFSET($E88,,MATCH(EV$2,$F$1:$EK$1,0),,4)),""),"")</f>
        <v/>
      </c>
      <c r="EW88" t="str" cm="1">
        <f t="array" aca="1" ref="EW88" ca="1">IF(ISNUMBER(DN$4),IF(ABS(INDEX($F$4:$EK$109,MATCH(1,($A$4:$A$109=$EO88)*($B$4:$B$109=$EP88),0),MATCH(EW$2,$F$2:$EK$2,0))-SUM(OFFSET($E88,,MATCH(EW$2,$F$1:$EK$1,0),,4)))&gt;0,INDEX($F$4:$EK$109,MATCH(1,($A$4:$A$109=$EO88)*($B$4:$B$109=$EP88),0),MATCH(EW$2,$F$2:$EK$2,0))-SUM(OFFSET($E88,,MATCH(EW$2,$F$1:$EK$1,0),,4)),""),"")</f>
        <v/>
      </c>
      <c r="EX88" t="str" cm="1">
        <f t="array" aca="1" ref="EX88" ca="1">IF(ISNUMBER(DO$4),IF(ABS(INDEX($F$4:$EK$109,MATCH(1,($A$4:$A$109=$EO88)*($B$4:$B$109=$EP88),0),MATCH(EX$2,$F$2:$EK$2,0))-SUM(OFFSET($E88,,MATCH(EX$2,$F$1:$EK$1,0),,4)))&gt;0,INDEX($F$4:$EK$109,MATCH(1,($A$4:$A$109=$EO88)*($B$4:$B$109=$EP88),0),MATCH(EX$2,$F$2:$EK$2,0))-SUM(OFFSET($E88,,MATCH(EX$2,$F$1:$EK$1,0),,4)),""),"")</f>
        <v/>
      </c>
      <c r="EY88" t="str" cm="1">
        <f t="array" aca="1" ref="EY88" ca="1">IF(ISNUMBER(DP$4),IF(ABS(INDEX($F$4:$EK$109,MATCH(1,($A$4:$A$109=$EO88)*($B$4:$B$109=$EP88),0),MATCH(EY$2,$F$2:$EK$2,0))-SUM(OFFSET($E88,,MATCH(EY$2,$F$1:$EK$1,0),,4)))&gt;0,INDEX($F$4:$EK$109,MATCH(1,($A$4:$A$109=$EO88)*($B$4:$B$109=$EP88),0),MATCH(EY$2,$F$2:$EK$2,0))-SUM(OFFSET($E88,,MATCH(EY$2,$F$1:$EK$1,0),,4)),""),"")</f>
        <v/>
      </c>
      <c r="EZ88" t="str" cm="1">
        <f t="array" aca="1" ref="EZ88" ca="1">IF(ISNUMBER(DQ$4),IF(ABS(INDEX($F$4:$EK$109,MATCH(1,($A$4:$A$109=$EO88)*($B$4:$B$109=$EP88),0),MATCH(EZ$2,$F$2:$EK$2,0))-SUM(OFFSET($E88,,MATCH(EZ$2,$F$1:$EK$1,0),,4)))&gt;0,INDEX($F$4:$EK$109,MATCH(1,($A$4:$A$109=$EO88)*($B$4:$B$109=$EP88),0),MATCH(EZ$2,$F$2:$EK$2,0))-SUM(OFFSET($E88,,MATCH(EZ$2,$F$1:$EK$1,0),,4)),""),"")</f>
        <v/>
      </c>
      <c r="FA88" t="str" cm="1">
        <f t="array" aca="1" ref="FA88" ca="1">IF(ISNUMBER(DR$4),IF(ABS(INDEX($F$4:$EK$109,MATCH(1,($A$4:$A$109=$EO88)*($B$4:$B$109=$EP88),0),MATCH(FA$2,$F$2:$EK$2,0))-SUM(OFFSET($E88,,MATCH(FA$2,$F$1:$EK$1,0),,4)))&gt;0,INDEX($F$4:$EK$109,MATCH(1,($A$4:$A$109=$EO88)*($B$4:$B$109=$EP88),0),MATCH(FA$2,$F$2:$EK$2,0))-SUM(OFFSET($E88,,MATCH(FA$2,$F$1:$EK$1,0),,4)),""),"")</f>
        <v/>
      </c>
      <c r="FB88" t="str" cm="1">
        <f t="array" aca="1" ref="FB88" ca="1">IF(ISNUMBER(DS$4),IF(ABS(INDEX($F$4:$EK$109,MATCH(1,($A$4:$A$109=$EO88)*($B$4:$B$109=$EP88),0),MATCH(FB$2,$F$2:$EK$2,0))-SUM(OFFSET($E88,,MATCH(FB$2,$F$1:$EK$1,0),,4)))&gt;0,INDEX($F$4:$EK$109,MATCH(1,($A$4:$A$109=$EO88)*($B$4:$B$109=$EP88),0),MATCH(FB$2,$F$2:$EK$2,0))-SUM(OFFSET($E88,,MATCH(FB$2,$F$1:$EK$1,0),,4)),""),"")</f>
        <v/>
      </c>
      <c r="FC88" t="str" cm="1">
        <f t="array" aca="1" ref="FC88" ca="1">IF(ISNUMBER(DT$4),IF(ABS(INDEX($F$4:$EK$109,MATCH(1,($A$4:$A$109=$EO88)*($B$4:$B$109=$EP88),0),MATCH(FC$2,$F$2:$EK$2,0))-SUM(OFFSET($E88,,MATCH(FC$2,$F$1:$EK$1,0),,4)))&gt;0,INDEX($F$4:$EK$109,MATCH(1,($A$4:$A$109=$EO88)*($B$4:$B$109=$EP88),0),MATCH(FC$2,$F$2:$EK$2,0))-SUM(OFFSET($E88,,MATCH(FC$2,$F$1:$EK$1,0),,4)),""),"")</f>
        <v/>
      </c>
      <c r="FD88" t="str" cm="1">
        <f t="array" aca="1" ref="FD88" ca="1">IF(ISNUMBER(DU$4),IF(ABS(INDEX($F$4:$EK$109,MATCH(1,($A$4:$A$109=$EO88)*($B$4:$B$109=$EP88),0),MATCH(FD$2,$F$2:$EK$2,0))-SUM(OFFSET($E88,,MATCH(FD$2,$F$1:$EK$1,0),,4)))&gt;0,INDEX($F$4:$EK$109,MATCH(1,($A$4:$A$109=$EO88)*($B$4:$B$109=$EP88),0),MATCH(FD$2,$F$2:$EK$2,0))-SUM(OFFSET($E88,,MATCH(FD$2,$F$1:$EK$1,0),,4)),""),"")</f>
        <v/>
      </c>
      <c r="FE88" t="str" cm="1">
        <f t="array" aca="1" ref="FE88" ca="1">IF(ISNUMBER(DV$4),IF(ABS(INDEX($F$4:$EK$109,MATCH(1,($A$4:$A$109=$EO88)*($B$4:$B$109=$EP88),0),MATCH(FE$2,$F$2:$EK$2,0))-SUM(OFFSET($E88,,MATCH(FE$2,$F$1:$EK$1,0),,4)))&gt;0,INDEX($F$4:$EK$109,MATCH(1,($A$4:$A$109=$EO88)*($B$4:$B$109=$EP88),0),MATCH(FE$2,$F$2:$EK$2,0))-SUM(OFFSET($E88,,MATCH(FE$2,$F$1:$EK$1,0),,4)),""),"")</f>
        <v/>
      </c>
      <c r="FF88" t="str" cm="1">
        <f t="array" aca="1" ref="FF88" ca="1">IF(ISNUMBER(DW$4),IF(ABS(INDEX($F$4:$EK$109,MATCH(1,($A$4:$A$109=$EO88)*($B$4:$B$109=$EP88),0),MATCH(FF$2,$F$2:$EK$2,0))-SUM(OFFSET($E88,,MATCH(FF$2,$F$1:$EK$1,0),,4)))&gt;0,INDEX($F$4:$EK$109,MATCH(1,($A$4:$A$109=$EO88)*($B$4:$B$109=$EP88),0),MATCH(FF$2,$F$2:$EK$2,0))-SUM(OFFSET($E88,,MATCH(FF$2,$F$1:$EK$1,0),,4)),""),"")</f>
        <v/>
      </c>
      <c r="FG88" t="str" cm="1">
        <f t="array" aca="1" ref="FG88" ca="1">IF(ISNUMBER(DX$4),IF(ABS(INDEX($F$4:$EK$109,MATCH(1,($A$4:$A$109=$EO88)*($B$4:$B$109=$EP88),0),MATCH(FG$2,$F$2:$EK$2,0))-SUM(OFFSET($E88,,MATCH(FG$2,$F$1:$EK$1,0),,4)))&gt;0,INDEX($F$4:$EK$109,MATCH(1,($A$4:$A$109=$EO88)*($B$4:$B$109=$EP88),0),MATCH(FG$2,$F$2:$EK$2,0))-SUM(OFFSET($E88,,MATCH(FG$2,$F$1:$EK$1,0),,4)),""),"")</f>
        <v/>
      </c>
      <c r="FH88" t="str" cm="1">
        <f t="array" aca="1" ref="FH88" ca="1">IF(ISNUMBER(DY$4),IF(ABS(INDEX($F$4:$EK$109,MATCH(1,($A$4:$A$109=$EO88)*($B$4:$B$109=$EP88),0),MATCH(FH$2,$F$2:$EK$2,0))-SUM(OFFSET($E88,,MATCH(FH$2,$F$1:$EK$1,0),,4)))&gt;0,INDEX($F$4:$EK$109,MATCH(1,($A$4:$A$109=$EO88)*($B$4:$B$109=$EP88),0),MATCH(FH$2,$F$2:$EK$2,0))-SUM(OFFSET($E88,,MATCH(FH$2,$F$1:$EK$1,0),,4)),""),"")</f>
        <v/>
      </c>
      <c r="FI88" t="str" cm="1">
        <f t="array" aca="1" ref="FI88" ca="1">IF(ISNUMBER(DZ$4),IF(ABS(INDEX($F$4:$EK$109,MATCH(1,($A$4:$A$109=$EO88)*($B$4:$B$109=$EP88),0),MATCH(FI$2,$F$2:$EK$2,0))-SUM(OFFSET($E88,,MATCH(FI$2,$F$1:$EK$1,0),,4)))&gt;0,INDEX($F$4:$EK$109,MATCH(1,($A$4:$A$109=$EO88)*($B$4:$B$109=$EP88),0),MATCH(FI$2,$F$2:$EK$2,0))-SUM(OFFSET($E88,,MATCH(FI$2,$F$1:$EK$1,0),,4)),""),"")</f>
        <v/>
      </c>
      <c r="FJ88" t="str" cm="1">
        <f t="array" aca="1" ref="FJ88" ca="1">IF(ISNUMBER(EA$4),IF(ABS(INDEX($F$4:$EK$109,MATCH(1,($A$4:$A$109=$EO88)*($B$4:$B$109=$EP88),0),MATCH(FJ$2,$F$2:$EK$2,0))-SUM(OFFSET($E88,,MATCH(FJ$2,$F$1:$EK$1,0),,4)))&gt;0,INDEX($F$4:$EK$109,MATCH(1,($A$4:$A$109=$EO88)*($B$4:$B$109=$EP88),0),MATCH(FJ$2,$F$2:$EK$2,0))-SUM(OFFSET($E88,,MATCH(FJ$2,$F$1:$EK$1,0),,4)),""),"")</f>
        <v/>
      </c>
      <c r="FK88" t="str" cm="1">
        <f t="array" aca="1" ref="FK88" ca="1">IF(ISNUMBER(EB$4),IF(ABS(INDEX($F$4:$EK$109,MATCH(1,($A$4:$A$109=$EO88)*($B$4:$B$109=$EP88),0),MATCH(FK$2,$F$2:$EK$2,0))-SUM(OFFSET($E88,,MATCH(FK$2,$F$1:$EK$1,0),,4)))&gt;0,INDEX($F$4:$EK$109,MATCH(1,($A$4:$A$109=$EO88)*($B$4:$B$109=$EP88),0),MATCH(FK$2,$F$2:$EK$2,0))-SUM(OFFSET($E88,,MATCH(FK$2,$F$1:$EK$1,0),,4)),""),"")</f>
        <v/>
      </c>
      <c r="FL88" t="str" cm="1">
        <f t="array" aca="1" ref="FL88" ca="1">IF(ISNUMBER(EC$4),IF(ABS(INDEX($F$4:$EK$109,MATCH(1,($A$4:$A$109=$EO88)*($B$4:$B$109=$EP88),0),MATCH(FL$2,$F$2:$EK$2,0))-SUM(OFFSET($E88,,MATCH(FL$2,$F$1:$EK$1,0),,4)))&gt;0,INDEX($F$4:$EK$109,MATCH(1,($A$4:$A$109=$EO88)*($B$4:$B$109=$EP88),0),MATCH(FL$2,$F$2:$EK$2,0))-SUM(OFFSET($E88,,MATCH(FL$2,$F$1:$EK$1,0),,4)),""),"")</f>
        <v/>
      </c>
      <c r="FM88" t="str" cm="1">
        <f t="array" aca="1" ref="FM88" ca="1">IF(ISNUMBER(ED$4),IF(ABS(INDEX($F$4:$EK$109,MATCH(1,($A$4:$A$109=$EO88)*($B$4:$B$109=$EP88),0),MATCH(FM$2,$F$2:$EK$2,0))-SUM(OFFSET($E88,,MATCH(FM$2,$F$1:$EK$1,0),,4)))&gt;0,INDEX($F$4:$EK$109,MATCH(1,($A$4:$A$109=$EO88)*($B$4:$B$109=$EP88),0),MATCH(FM$2,$F$2:$EK$2,0))-SUM(OFFSET($E88,,MATCH(FM$2,$F$1:$EK$1,0),,4)),""),"")</f>
        <v/>
      </c>
      <c r="FN88" t="str" cm="1">
        <f t="array" aca="1" ref="FN88" ca="1">IF(ISNUMBER(EE$4),IF(ABS(INDEX($F$4:$EK$109,MATCH(1,($A$4:$A$109=$EO88)*($B$4:$B$109=$EP88),0),MATCH(FN$2,$F$2:$EK$2,0))-SUM(OFFSET($E88,,MATCH(FN$2,$F$1:$EK$1,0),,4)))&gt;0,INDEX($F$4:$EK$109,MATCH(1,($A$4:$A$109=$EO88)*($B$4:$B$109=$EP88),0),MATCH(FN$2,$F$2:$EK$2,0))-SUM(OFFSET($E88,,MATCH(FN$2,$F$1:$EK$1,0),,4)),""),"")</f>
        <v/>
      </c>
      <c r="FO88" t="str" cm="1">
        <f t="array" aca="1" ref="FO88" ca="1">IF(ISNUMBER(EF$4),IF(ABS(INDEX($F$4:$EK$109,MATCH(1,($A$4:$A$109=$EO88)*($B$4:$B$109=$EP88),0),MATCH(FO$2,$F$2:$EK$2,0))-SUM(OFFSET($E88,,MATCH(FO$2,$F$1:$EK$1,0),,4)))&gt;0,INDEX($F$4:$EK$109,MATCH(1,($A$4:$A$109=$EO88)*($B$4:$B$109=$EP88),0),MATCH(FO$2,$F$2:$EK$2,0))-SUM(OFFSET($E88,,MATCH(FO$2,$F$1:$EK$1,0),,4)),""),"")</f>
        <v/>
      </c>
      <c r="FP88" t="str" cm="1">
        <f t="array" aca="1" ref="FP88" ca="1">IF(ISNUMBER(EG$4),IF(ABS(INDEX($F$4:$EK$109,MATCH(1,($A$4:$A$109=$EO88)*($B$4:$B$109=$EP88),0),MATCH(FP$2,$F$2:$EK$2,0))-SUM(OFFSET($E88,,MATCH(FP$2,$F$1:$EK$1,0),,4)))&gt;0,INDEX($F$4:$EK$109,MATCH(1,($A$4:$A$109=$EO88)*($B$4:$B$109=$EP88),0),MATCH(FP$2,$F$2:$EK$2,0))-SUM(OFFSET($E88,,MATCH(FP$2,$F$1:$EK$1,0),,4)),""),"")</f>
        <v/>
      </c>
      <c r="FQ88" t="str" cm="1">
        <f t="array" aca="1" ref="FQ88" ca="1">IF(ISNUMBER(EH$4),IF(ABS(INDEX($F$4:$EK$109,MATCH(1,($A$4:$A$109=$EO88)*($B$4:$B$109=$EP88),0),MATCH(FQ$2,$F$2:$EK$2,0))-SUM(OFFSET($E88,,MATCH(FQ$2,$F$1:$EK$1,0),,4)))&gt;0,INDEX($F$4:$EK$109,MATCH(1,($A$4:$A$109=$EO88)*($B$4:$B$109=$EP88),0),MATCH(FQ$2,$F$2:$EK$2,0))-SUM(OFFSET($E88,,MATCH(FQ$2,$F$1:$EK$1,0),,4)),""),"")</f>
        <v/>
      </c>
      <c r="FR88" t="str" cm="1">
        <f t="array" aca="1" ref="FR88" ca="1">IF(ISNUMBER(EI$4),IF(ABS(INDEX($F$4:$EK$109,MATCH(1,($A$4:$A$109=$EO88)*($B$4:$B$109=$EP88),0),MATCH(FR$2,$F$2:$EK$2,0))-SUM(OFFSET($E88,,MATCH(FR$2,$F$1:$EK$1,0),,4)))&gt;0,INDEX($F$4:$EK$109,MATCH(1,($A$4:$A$109=$EO88)*($B$4:$B$109=$EP88),0),MATCH(FR$2,$F$2:$EK$2,0))-SUM(OFFSET($E88,,MATCH(FR$2,$F$1:$EK$1,0),,4)),""),"")</f>
        <v/>
      </c>
      <c r="FS88" t="str" cm="1">
        <f t="array" aca="1" ref="FS88" ca="1">IF(ISNUMBER(EJ$4),IF(ABS(INDEX($F$4:$EK$109,MATCH(1,($A$4:$A$109=$EO88)*($B$4:$B$109=$EP88),0),MATCH(FS$2,$F$2:$EK$2,0))-SUM(OFFSET($E88,,MATCH(FS$2,$F$1:$EK$1,0),,4)))&gt;0,INDEX($F$4:$EK$109,MATCH(1,($A$4:$A$109=$EO88)*($B$4:$B$109=$EP88),0),MATCH(FS$2,$F$2:$EK$2,0))-SUM(OFFSET($E88,,MATCH(FS$2,$F$1:$EK$1,0),,4)),""),"")</f>
        <v/>
      </c>
      <c r="FT88" t="str" cm="1">
        <f t="array" aca="1" ref="FT88" ca="1">IF(ISNUMBER(EK$4),IF(ABS(INDEX($F$4:$EK$109,MATCH(1,($A$4:$A$109=$EO88)*($B$4:$B$109=$EP88),0),MATCH(FT$2,$F$2:$EK$2,0))-SUM(OFFSET($E88,,MATCH(FT$2,$F$1:$EK$1,0),,4)))&gt;0,INDEX($F$4:$EK$109,MATCH(1,($A$4:$A$109=$EO88)*($B$4:$B$109=$EP88),0),MATCH(FT$2,$F$2:$EK$2,0))-SUM(OFFSET($E88,,MATCH(FT$2,$F$1:$EK$1,0),,4)),""),"")</f>
        <v/>
      </c>
    </row>
    <row r="89" spans="1:176" x14ac:dyDescent="0.25">
      <c r="A89" t="s">
        <v>201</v>
      </c>
      <c r="B89" t="s">
        <v>208</v>
      </c>
      <c r="EO89" t="str">
        <f t="shared" si="9"/>
        <v>cf</v>
      </c>
      <c r="EP89" t="str">
        <f t="shared" si="9"/>
        <v>otherNonCashItems</v>
      </c>
      <c r="ET89" t="str" cm="1">
        <f t="array" aca="1" ref="ET89" ca="1">IF(ISNUMBER(DK$4),IF(ABS(INDEX($F$4:$EK$109,MATCH(1,($A$4:$A$109=$EO89)*($B$4:$B$109=$EP89),0),MATCH(ET$2,$F$2:$EK$2,0))-SUM(OFFSET($E89,,MATCH(ET$2,$F$1:$EK$1,0),,4)))&gt;0,INDEX($F$4:$EK$109,MATCH(1,($A$4:$A$109=$EO89)*($B$4:$B$109=$EP89),0),MATCH(ET$2,$F$2:$EK$2,0))-SUM(OFFSET($E89,,MATCH(ET$2,$F$1:$EK$1,0),,4)),""),"")</f>
        <v/>
      </c>
      <c r="EU89" t="str" cm="1">
        <f t="array" aca="1" ref="EU89" ca="1">IF(ISNUMBER(DL$4),IF(ABS(INDEX($F$4:$EK$109,MATCH(1,($A$4:$A$109=$EO89)*($B$4:$B$109=$EP89),0),MATCH(EU$2,$F$2:$EK$2,0))-SUM(OFFSET($E89,,MATCH(EU$2,$F$1:$EK$1,0),,4)))&gt;0,INDEX($F$4:$EK$109,MATCH(1,($A$4:$A$109=$EO89)*($B$4:$B$109=$EP89),0),MATCH(EU$2,$F$2:$EK$2,0))-SUM(OFFSET($E89,,MATCH(EU$2,$F$1:$EK$1,0),,4)),""),"")</f>
        <v/>
      </c>
      <c r="EV89" t="str" cm="1">
        <f t="array" aca="1" ref="EV89" ca="1">IF(ISNUMBER(DM$4),IF(ABS(INDEX($F$4:$EK$109,MATCH(1,($A$4:$A$109=$EO89)*($B$4:$B$109=$EP89),0),MATCH(EV$2,$F$2:$EK$2,0))-SUM(OFFSET($E89,,MATCH(EV$2,$F$1:$EK$1,0),,4)))&gt;0,INDEX($F$4:$EK$109,MATCH(1,($A$4:$A$109=$EO89)*($B$4:$B$109=$EP89),0),MATCH(EV$2,$F$2:$EK$2,0))-SUM(OFFSET($E89,,MATCH(EV$2,$F$1:$EK$1,0),,4)),""),"")</f>
        <v/>
      </c>
      <c r="EW89" t="str" cm="1">
        <f t="array" aca="1" ref="EW89" ca="1">IF(ISNUMBER(DN$4),IF(ABS(INDEX($F$4:$EK$109,MATCH(1,($A$4:$A$109=$EO89)*($B$4:$B$109=$EP89),0),MATCH(EW$2,$F$2:$EK$2,0))-SUM(OFFSET($E89,,MATCH(EW$2,$F$1:$EK$1,0),,4)))&gt;0,INDEX($F$4:$EK$109,MATCH(1,($A$4:$A$109=$EO89)*($B$4:$B$109=$EP89),0),MATCH(EW$2,$F$2:$EK$2,0))-SUM(OFFSET($E89,,MATCH(EW$2,$F$1:$EK$1,0),,4)),""),"")</f>
        <v/>
      </c>
      <c r="EX89" t="str" cm="1">
        <f t="array" aca="1" ref="EX89" ca="1">IF(ISNUMBER(DO$4),IF(ABS(INDEX($F$4:$EK$109,MATCH(1,($A$4:$A$109=$EO89)*($B$4:$B$109=$EP89),0),MATCH(EX$2,$F$2:$EK$2,0))-SUM(OFFSET($E89,,MATCH(EX$2,$F$1:$EK$1,0),,4)))&gt;0,INDEX($F$4:$EK$109,MATCH(1,($A$4:$A$109=$EO89)*($B$4:$B$109=$EP89),0),MATCH(EX$2,$F$2:$EK$2,0))-SUM(OFFSET($E89,,MATCH(EX$2,$F$1:$EK$1,0),,4)),""),"")</f>
        <v/>
      </c>
      <c r="EY89" t="str" cm="1">
        <f t="array" aca="1" ref="EY89" ca="1">IF(ISNUMBER(DP$4),IF(ABS(INDEX($F$4:$EK$109,MATCH(1,($A$4:$A$109=$EO89)*($B$4:$B$109=$EP89),0),MATCH(EY$2,$F$2:$EK$2,0))-SUM(OFFSET($E89,,MATCH(EY$2,$F$1:$EK$1,0),,4)))&gt;0,INDEX($F$4:$EK$109,MATCH(1,($A$4:$A$109=$EO89)*($B$4:$B$109=$EP89),0),MATCH(EY$2,$F$2:$EK$2,0))-SUM(OFFSET($E89,,MATCH(EY$2,$F$1:$EK$1,0),,4)),""),"")</f>
        <v/>
      </c>
      <c r="EZ89" t="str" cm="1">
        <f t="array" aca="1" ref="EZ89" ca="1">IF(ISNUMBER(DQ$4),IF(ABS(INDEX($F$4:$EK$109,MATCH(1,($A$4:$A$109=$EO89)*($B$4:$B$109=$EP89),0),MATCH(EZ$2,$F$2:$EK$2,0))-SUM(OFFSET($E89,,MATCH(EZ$2,$F$1:$EK$1,0),,4)))&gt;0,INDEX($F$4:$EK$109,MATCH(1,($A$4:$A$109=$EO89)*($B$4:$B$109=$EP89),0),MATCH(EZ$2,$F$2:$EK$2,0))-SUM(OFFSET($E89,,MATCH(EZ$2,$F$1:$EK$1,0),,4)),""),"")</f>
        <v/>
      </c>
      <c r="FA89" t="str" cm="1">
        <f t="array" aca="1" ref="FA89" ca="1">IF(ISNUMBER(DR$4),IF(ABS(INDEX($F$4:$EK$109,MATCH(1,($A$4:$A$109=$EO89)*($B$4:$B$109=$EP89),0),MATCH(FA$2,$F$2:$EK$2,0))-SUM(OFFSET($E89,,MATCH(FA$2,$F$1:$EK$1,0),,4)))&gt;0,INDEX($F$4:$EK$109,MATCH(1,($A$4:$A$109=$EO89)*($B$4:$B$109=$EP89),0),MATCH(FA$2,$F$2:$EK$2,0))-SUM(OFFSET($E89,,MATCH(FA$2,$F$1:$EK$1,0),,4)),""),"")</f>
        <v/>
      </c>
      <c r="FB89" t="str" cm="1">
        <f t="array" aca="1" ref="FB89" ca="1">IF(ISNUMBER(DS$4),IF(ABS(INDEX($F$4:$EK$109,MATCH(1,($A$4:$A$109=$EO89)*($B$4:$B$109=$EP89),0),MATCH(FB$2,$F$2:$EK$2,0))-SUM(OFFSET($E89,,MATCH(FB$2,$F$1:$EK$1,0),,4)))&gt;0,INDEX($F$4:$EK$109,MATCH(1,($A$4:$A$109=$EO89)*($B$4:$B$109=$EP89),0),MATCH(FB$2,$F$2:$EK$2,0))-SUM(OFFSET($E89,,MATCH(FB$2,$F$1:$EK$1,0),,4)),""),"")</f>
        <v/>
      </c>
      <c r="FC89" t="str" cm="1">
        <f t="array" aca="1" ref="FC89" ca="1">IF(ISNUMBER(DT$4),IF(ABS(INDEX($F$4:$EK$109,MATCH(1,($A$4:$A$109=$EO89)*($B$4:$B$109=$EP89),0),MATCH(FC$2,$F$2:$EK$2,0))-SUM(OFFSET($E89,,MATCH(FC$2,$F$1:$EK$1,0),,4)))&gt;0,INDEX($F$4:$EK$109,MATCH(1,($A$4:$A$109=$EO89)*($B$4:$B$109=$EP89),0),MATCH(FC$2,$F$2:$EK$2,0))-SUM(OFFSET($E89,,MATCH(FC$2,$F$1:$EK$1,0),,4)),""),"")</f>
        <v/>
      </c>
      <c r="FD89" t="str" cm="1">
        <f t="array" aca="1" ref="FD89" ca="1">IF(ISNUMBER(DU$4),IF(ABS(INDEX($F$4:$EK$109,MATCH(1,($A$4:$A$109=$EO89)*($B$4:$B$109=$EP89),0),MATCH(FD$2,$F$2:$EK$2,0))-SUM(OFFSET($E89,,MATCH(FD$2,$F$1:$EK$1,0),,4)))&gt;0,INDEX($F$4:$EK$109,MATCH(1,($A$4:$A$109=$EO89)*($B$4:$B$109=$EP89),0),MATCH(FD$2,$F$2:$EK$2,0))-SUM(OFFSET($E89,,MATCH(FD$2,$F$1:$EK$1,0),,4)),""),"")</f>
        <v/>
      </c>
      <c r="FE89" t="str" cm="1">
        <f t="array" aca="1" ref="FE89" ca="1">IF(ISNUMBER(DV$4),IF(ABS(INDEX($F$4:$EK$109,MATCH(1,($A$4:$A$109=$EO89)*($B$4:$B$109=$EP89),0),MATCH(FE$2,$F$2:$EK$2,0))-SUM(OFFSET($E89,,MATCH(FE$2,$F$1:$EK$1,0),,4)))&gt;0,INDEX($F$4:$EK$109,MATCH(1,($A$4:$A$109=$EO89)*($B$4:$B$109=$EP89),0),MATCH(FE$2,$F$2:$EK$2,0))-SUM(OFFSET($E89,,MATCH(FE$2,$F$1:$EK$1,0),,4)),""),"")</f>
        <v/>
      </c>
      <c r="FF89" t="str" cm="1">
        <f t="array" aca="1" ref="FF89" ca="1">IF(ISNUMBER(DW$4),IF(ABS(INDEX($F$4:$EK$109,MATCH(1,($A$4:$A$109=$EO89)*($B$4:$B$109=$EP89),0),MATCH(FF$2,$F$2:$EK$2,0))-SUM(OFFSET($E89,,MATCH(FF$2,$F$1:$EK$1,0),,4)))&gt;0,INDEX($F$4:$EK$109,MATCH(1,($A$4:$A$109=$EO89)*($B$4:$B$109=$EP89),0),MATCH(FF$2,$F$2:$EK$2,0))-SUM(OFFSET($E89,,MATCH(FF$2,$F$1:$EK$1,0),,4)),""),"")</f>
        <v/>
      </c>
      <c r="FG89" t="str" cm="1">
        <f t="array" aca="1" ref="FG89" ca="1">IF(ISNUMBER(DX$4),IF(ABS(INDEX($F$4:$EK$109,MATCH(1,($A$4:$A$109=$EO89)*($B$4:$B$109=$EP89),0),MATCH(FG$2,$F$2:$EK$2,0))-SUM(OFFSET($E89,,MATCH(FG$2,$F$1:$EK$1,0),,4)))&gt;0,INDEX($F$4:$EK$109,MATCH(1,($A$4:$A$109=$EO89)*($B$4:$B$109=$EP89),0),MATCH(FG$2,$F$2:$EK$2,0))-SUM(OFFSET($E89,,MATCH(FG$2,$F$1:$EK$1,0),,4)),""),"")</f>
        <v/>
      </c>
      <c r="FH89" t="str" cm="1">
        <f t="array" aca="1" ref="FH89" ca="1">IF(ISNUMBER(DY$4),IF(ABS(INDEX($F$4:$EK$109,MATCH(1,($A$4:$A$109=$EO89)*($B$4:$B$109=$EP89),0),MATCH(FH$2,$F$2:$EK$2,0))-SUM(OFFSET($E89,,MATCH(FH$2,$F$1:$EK$1,0),,4)))&gt;0,INDEX($F$4:$EK$109,MATCH(1,($A$4:$A$109=$EO89)*($B$4:$B$109=$EP89),0),MATCH(FH$2,$F$2:$EK$2,0))-SUM(OFFSET($E89,,MATCH(FH$2,$F$1:$EK$1,0),,4)),""),"")</f>
        <v/>
      </c>
      <c r="FI89" t="str" cm="1">
        <f t="array" aca="1" ref="FI89" ca="1">IF(ISNUMBER(DZ$4),IF(ABS(INDEX($F$4:$EK$109,MATCH(1,($A$4:$A$109=$EO89)*($B$4:$B$109=$EP89),0),MATCH(FI$2,$F$2:$EK$2,0))-SUM(OFFSET($E89,,MATCH(FI$2,$F$1:$EK$1,0),,4)))&gt;0,INDEX($F$4:$EK$109,MATCH(1,($A$4:$A$109=$EO89)*($B$4:$B$109=$EP89),0),MATCH(FI$2,$F$2:$EK$2,0))-SUM(OFFSET($E89,,MATCH(FI$2,$F$1:$EK$1,0),,4)),""),"")</f>
        <v/>
      </c>
      <c r="FJ89" t="str" cm="1">
        <f t="array" aca="1" ref="FJ89" ca="1">IF(ISNUMBER(EA$4),IF(ABS(INDEX($F$4:$EK$109,MATCH(1,($A$4:$A$109=$EO89)*($B$4:$B$109=$EP89),0),MATCH(FJ$2,$F$2:$EK$2,0))-SUM(OFFSET($E89,,MATCH(FJ$2,$F$1:$EK$1,0),,4)))&gt;0,INDEX($F$4:$EK$109,MATCH(1,($A$4:$A$109=$EO89)*($B$4:$B$109=$EP89),0),MATCH(FJ$2,$F$2:$EK$2,0))-SUM(OFFSET($E89,,MATCH(FJ$2,$F$1:$EK$1,0),,4)),""),"")</f>
        <v/>
      </c>
      <c r="FK89" t="str" cm="1">
        <f t="array" aca="1" ref="FK89" ca="1">IF(ISNUMBER(EB$4),IF(ABS(INDEX($F$4:$EK$109,MATCH(1,($A$4:$A$109=$EO89)*($B$4:$B$109=$EP89),0),MATCH(FK$2,$F$2:$EK$2,0))-SUM(OFFSET($E89,,MATCH(FK$2,$F$1:$EK$1,0),,4)))&gt;0,INDEX($F$4:$EK$109,MATCH(1,($A$4:$A$109=$EO89)*($B$4:$B$109=$EP89),0),MATCH(FK$2,$F$2:$EK$2,0))-SUM(OFFSET($E89,,MATCH(FK$2,$F$1:$EK$1,0),,4)),""),"")</f>
        <v/>
      </c>
      <c r="FL89" t="str" cm="1">
        <f t="array" aca="1" ref="FL89" ca="1">IF(ISNUMBER(EC$4),IF(ABS(INDEX($F$4:$EK$109,MATCH(1,($A$4:$A$109=$EO89)*($B$4:$B$109=$EP89),0),MATCH(FL$2,$F$2:$EK$2,0))-SUM(OFFSET($E89,,MATCH(FL$2,$F$1:$EK$1,0),,4)))&gt;0,INDEX($F$4:$EK$109,MATCH(1,($A$4:$A$109=$EO89)*($B$4:$B$109=$EP89),0),MATCH(FL$2,$F$2:$EK$2,0))-SUM(OFFSET($E89,,MATCH(FL$2,$F$1:$EK$1,0),,4)),""),"")</f>
        <v/>
      </c>
      <c r="FM89" t="str" cm="1">
        <f t="array" aca="1" ref="FM89" ca="1">IF(ISNUMBER(ED$4),IF(ABS(INDEX($F$4:$EK$109,MATCH(1,($A$4:$A$109=$EO89)*($B$4:$B$109=$EP89),0),MATCH(FM$2,$F$2:$EK$2,0))-SUM(OFFSET($E89,,MATCH(FM$2,$F$1:$EK$1,0),,4)))&gt;0,INDEX($F$4:$EK$109,MATCH(1,($A$4:$A$109=$EO89)*($B$4:$B$109=$EP89),0),MATCH(FM$2,$F$2:$EK$2,0))-SUM(OFFSET($E89,,MATCH(FM$2,$F$1:$EK$1,0),,4)),""),"")</f>
        <v/>
      </c>
      <c r="FN89" t="str" cm="1">
        <f t="array" aca="1" ref="FN89" ca="1">IF(ISNUMBER(EE$4),IF(ABS(INDEX($F$4:$EK$109,MATCH(1,($A$4:$A$109=$EO89)*($B$4:$B$109=$EP89),0),MATCH(FN$2,$F$2:$EK$2,0))-SUM(OFFSET($E89,,MATCH(FN$2,$F$1:$EK$1,0),,4)))&gt;0,INDEX($F$4:$EK$109,MATCH(1,($A$4:$A$109=$EO89)*($B$4:$B$109=$EP89),0),MATCH(FN$2,$F$2:$EK$2,0))-SUM(OFFSET($E89,,MATCH(FN$2,$F$1:$EK$1,0),,4)),""),"")</f>
        <v/>
      </c>
      <c r="FO89" t="str" cm="1">
        <f t="array" aca="1" ref="FO89" ca="1">IF(ISNUMBER(EF$4),IF(ABS(INDEX($F$4:$EK$109,MATCH(1,($A$4:$A$109=$EO89)*($B$4:$B$109=$EP89),0),MATCH(FO$2,$F$2:$EK$2,0))-SUM(OFFSET($E89,,MATCH(FO$2,$F$1:$EK$1,0),,4)))&gt;0,INDEX($F$4:$EK$109,MATCH(1,($A$4:$A$109=$EO89)*($B$4:$B$109=$EP89),0),MATCH(FO$2,$F$2:$EK$2,0))-SUM(OFFSET($E89,,MATCH(FO$2,$F$1:$EK$1,0),,4)),""),"")</f>
        <v/>
      </c>
      <c r="FP89" t="str" cm="1">
        <f t="array" aca="1" ref="FP89" ca="1">IF(ISNUMBER(EG$4),IF(ABS(INDEX($F$4:$EK$109,MATCH(1,($A$4:$A$109=$EO89)*($B$4:$B$109=$EP89),0),MATCH(FP$2,$F$2:$EK$2,0))-SUM(OFFSET($E89,,MATCH(FP$2,$F$1:$EK$1,0),,4)))&gt;0,INDEX($F$4:$EK$109,MATCH(1,($A$4:$A$109=$EO89)*($B$4:$B$109=$EP89),0),MATCH(FP$2,$F$2:$EK$2,0))-SUM(OFFSET($E89,,MATCH(FP$2,$F$1:$EK$1,0),,4)),""),"")</f>
        <v/>
      </c>
      <c r="FQ89" t="str" cm="1">
        <f t="array" aca="1" ref="FQ89" ca="1">IF(ISNUMBER(EH$4),IF(ABS(INDEX($F$4:$EK$109,MATCH(1,($A$4:$A$109=$EO89)*($B$4:$B$109=$EP89),0),MATCH(FQ$2,$F$2:$EK$2,0))-SUM(OFFSET($E89,,MATCH(FQ$2,$F$1:$EK$1,0),,4)))&gt;0,INDEX($F$4:$EK$109,MATCH(1,($A$4:$A$109=$EO89)*($B$4:$B$109=$EP89),0),MATCH(FQ$2,$F$2:$EK$2,0))-SUM(OFFSET($E89,,MATCH(FQ$2,$F$1:$EK$1,0),,4)),""),"")</f>
        <v/>
      </c>
      <c r="FR89" t="str" cm="1">
        <f t="array" aca="1" ref="FR89" ca="1">IF(ISNUMBER(EI$4),IF(ABS(INDEX($F$4:$EK$109,MATCH(1,($A$4:$A$109=$EO89)*($B$4:$B$109=$EP89),0),MATCH(FR$2,$F$2:$EK$2,0))-SUM(OFFSET($E89,,MATCH(FR$2,$F$1:$EK$1,0),,4)))&gt;0,INDEX($F$4:$EK$109,MATCH(1,($A$4:$A$109=$EO89)*($B$4:$B$109=$EP89),0),MATCH(FR$2,$F$2:$EK$2,0))-SUM(OFFSET($E89,,MATCH(FR$2,$F$1:$EK$1,0),,4)),""),"")</f>
        <v/>
      </c>
      <c r="FS89" t="str" cm="1">
        <f t="array" aca="1" ref="FS89" ca="1">IF(ISNUMBER(EJ$4),IF(ABS(INDEX($F$4:$EK$109,MATCH(1,($A$4:$A$109=$EO89)*($B$4:$B$109=$EP89),0),MATCH(FS$2,$F$2:$EK$2,0))-SUM(OFFSET($E89,,MATCH(FS$2,$F$1:$EK$1,0),,4)))&gt;0,INDEX($F$4:$EK$109,MATCH(1,($A$4:$A$109=$EO89)*($B$4:$B$109=$EP89),0),MATCH(FS$2,$F$2:$EK$2,0))-SUM(OFFSET($E89,,MATCH(FS$2,$F$1:$EK$1,0),,4)),""),"")</f>
        <v/>
      </c>
      <c r="FT89" t="str" cm="1">
        <f t="array" aca="1" ref="FT89" ca="1">IF(ISNUMBER(EK$4),IF(ABS(INDEX($F$4:$EK$109,MATCH(1,($A$4:$A$109=$EO89)*($B$4:$B$109=$EP89),0),MATCH(FT$2,$F$2:$EK$2,0))-SUM(OFFSET($E89,,MATCH(FT$2,$F$1:$EK$1,0),,4)))&gt;0,INDEX($F$4:$EK$109,MATCH(1,($A$4:$A$109=$EO89)*($B$4:$B$109=$EP89),0),MATCH(FT$2,$F$2:$EK$2,0))-SUM(OFFSET($E89,,MATCH(FT$2,$F$1:$EK$1,0),,4)),""),"")</f>
        <v/>
      </c>
    </row>
    <row r="90" spans="1:176" x14ac:dyDescent="0.25">
      <c r="A90" t="s">
        <v>201</v>
      </c>
      <c r="B90" t="s">
        <v>209</v>
      </c>
      <c r="EO90" t="str">
        <f t="shared" si="9"/>
        <v>cf</v>
      </c>
      <c r="EP90" t="str">
        <f t="shared" si="9"/>
        <v>netCashProvidedByOperatingActivities</v>
      </c>
      <c r="ET90" t="str" cm="1">
        <f t="array" aca="1" ref="ET90" ca="1">IF(ISNUMBER(DK$4),IF(ABS(INDEX($F$4:$EK$109,MATCH(1,($A$4:$A$109=$EO90)*($B$4:$B$109=$EP90),0),MATCH(ET$2,$F$2:$EK$2,0))-SUM(OFFSET($E90,,MATCH(ET$2,$F$1:$EK$1,0),,4)))&gt;0,INDEX($F$4:$EK$109,MATCH(1,($A$4:$A$109=$EO90)*($B$4:$B$109=$EP90),0),MATCH(ET$2,$F$2:$EK$2,0))-SUM(OFFSET($E90,,MATCH(ET$2,$F$1:$EK$1,0),,4)),""),"")</f>
        <v/>
      </c>
      <c r="EU90" t="str" cm="1">
        <f t="array" aca="1" ref="EU90" ca="1">IF(ISNUMBER(DL$4),IF(ABS(INDEX($F$4:$EK$109,MATCH(1,($A$4:$A$109=$EO90)*($B$4:$B$109=$EP90),0),MATCH(EU$2,$F$2:$EK$2,0))-SUM(OFFSET($E90,,MATCH(EU$2,$F$1:$EK$1,0),,4)))&gt;0,INDEX($F$4:$EK$109,MATCH(1,($A$4:$A$109=$EO90)*($B$4:$B$109=$EP90),0),MATCH(EU$2,$F$2:$EK$2,0))-SUM(OFFSET($E90,,MATCH(EU$2,$F$1:$EK$1,0),,4)),""),"")</f>
        <v/>
      </c>
      <c r="EV90" t="str" cm="1">
        <f t="array" aca="1" ref="EV90" ca="1">IF(ISNUMBER(DM$4),IF(ABS(INDEX($F$4:$EK$109,MATCH(1,($A$4:$A$109=$EO90)*($B$4:$B$109=$EP90),0),MATCH(EV$2,$F$2:$EK$2,0))-SUM(OFFSET($E90,,MATCH(EV$2,$F$1:$EK$1,0),,4)))&gt;0,INDEX($F$4:$EK$109,MATCH(1,($A$4:$A$109=$EO90)*($B$4:$B$109=$EP90),0),MATCH(EV$2,$F$2:$EK$2,0))-SUM(OFFSET($E90,,MATCH(EV$2,$F$1:$EK$1,0),,4)),""),"")</f>
        <v/>
      </c>
      <c r="EW90" t="str" cm="1">
        <f t="array" aca="1" ref="EW90" ca="1">IF(ISNUMBER(DN$4),IF(ABS(INDEX($F$4:$EK$109,MATCH(1,($A$4:$A$109=$EO90)*($B$4:$B$109=$EP90),0),MATCH(EW$2,$F$2:$EK$2,0))-SUM(OFFSET($E90,,MATCH(EW$2,$F$1:$EK$1,0),,4)))&gt;0,INDEX($F$4:$EK$109,MATCH(1,($A$4:$A$109=$EO90)*($B$4:$B$109=$EP90),0),MATCH(EW$2,$F$2:$EK$2,0))-SUM(OFFSET($E90,,MATCH(EW$2,$F$1:$EK$1,0),,4)),""),"")</f>
        <v/>
      </c>
      <c r="EX90" t="str" cm="1">
        <f t="array" aca="1" ref="EX90" ca="1">IF(ISNUMBER(DO$4),IF(ABS(INDEX($F$4:$EK$109,MATCH(1,($A$4:$A$109=$EO90)*($B$4:$B$109=$EP90),0),MATCH(EX$2,$F$2:$EK$2,0))-SUM(OFFSET($E90,,MATCH(EX$2,$F$1:$EK$1,0),,4)))&gt;0,INDEX($F$4:$EK$109,MATCH(1,($A$4:$A$109=$EO90)*($B$4:$B$109=$EP90),0),MATCH(EX$2,$F$2:$EK$2,0))-SUM(OFFSET($E90,,MATCH(EX$2,$F$1:$EK$1,0),,4)),""),"")</f>
        <v/>
      </c>
      <c r="EY90" t="str" cm="1">
        <f t="array" aca="1" ref="EY90" ca="1">IF(ISNUMBER(DP$4),IF(ABS(INDEX($F$4:$EK$109,MATCH(1,($A$4:$A$109=$EO90)*($B$4:$B$109=$EP90),0),MATCH(EY$2,$F$2:$EK$2,0))-SUM(OFFSET($E90,,MATCH(EY$2,$F$1:$EK$1,0),,4)))&gt;0,INDEX($F$4:$EK$109,MATCH(1,($A$4:$A$109=$EO90)*($B$4:$B$109=$EP90),0),MATCH(EY$2,$F$2:$EK$2,0))-SUM(OFFSET($E90,,MATCH(EY$2,$F$1:$EK$1,0),,4)),""),"")</f>
        <v/>
      </c>
      <c r="EZ90" t="str" cm="1">
        <f t="array" aca="1" ref="EZ90" ca="1">IF(ISNUMBER(DQ$4),IF(ABS(INDEX($F$4:$EK$109,MATCH(1,($A$4:$A$109=$EO90)*($B$4:$B$109=$EP90),0),MATCH(EZ$2,$F$2:$EK$2,0))-SUM(OFFSET($E90,,MATCH(EZ$2,$F$1:$EK$1,0),,4)))&gt;0,INDEX($F$4:$EK$109,MATCH(1,($A$4:$A$109=$EO90)*($B$4:$B$109=$EP90),0),MATCH(EZ$2,$F$2:$EK$2,0))-SUM(OFFSET($E90,,MATCH(EZ$2,$F$1:$EK$1,0),,4)),""),"")</f>
        <v/>
      </c>
      <c r="FA90" t="str" cm="1">
        <f t="array" aca="1" ref="FA90" ca="1">IF(ISNUMBER(DR$4),IF(ABS(INDEX($F$4:$EK$109,MATCH(1,($A$4:$A$109=$EO90)*($B$4:$B$109=$EP90),0),MATCH(FA$2,$F$2:$EK$2,0))-SUM(OFFSET($E90,,MATCH(FA$2,$F$1:$EK$1,0),,4)))&gt;0,INDEX($F$4:$EK$109,MATCH(1,($A$4:$A$109=$EO90)*($B$4:$B$109=$EP90),0),MATCH(FA$2,$F$2:$EK$2,0))-SUM(OFFSET($E90,,MATCH(FA$2,$F$1:$EK$1,0),,4)),""),"")</f>
        <v/>
      </c>
      <c r="FB90" t="str" cm="1">
        <f t="array" aca="1" ref="FB90" ca="1">IF(ISNUMBER(DS$4),IF(ABS(INDEX($F$4:$EK$109,MATCH(1,($A$4:$A$109=$EO90)*($B$4:$B$109=$EP90),0),MATCH(FB$2,$F$2:$EK$2,0))-SUM(OFFSET($E90,,MATCH(FB$2,$F$1:$EK$1,0),,4)))&gt;0,INDEX($F$4:$EK$109,MATCH(1,($A$4:$A$109=$EO90)*($B$4:$B$109=$EP90),0),MATCH(FB$2,$F$2:$EK$2,0))-SUM(OFFSET($E90,,MATCH(FB$2,$F$1:$EK$1,0),,4)),""),"")</f>
        <v/>
      </c>
      <c r="FC90" t="str" cm="1">
        <f t="array" aca="1" ref="FC90" ca="1">IF(ISNUMBER(DT$4),IF(ABS(INDEX($F$4:$EK$109,MATCH(1,($A$4:$A$109=$EO90)*($B$4:$B$109=$EP90),0),MATCH(FC$2,$F$2:$EK$2,0))-SUM(OFFSET($E90,,MATCH(FC$2,$F$1:$EK$1,0),,4)))&gt;0,INDEX($F$4:$EK$109,MATCH(1,($A$4:$A$109=$EO90)*($B$4:$B$109=$EP90),0),MATCH(FC$2,$F$2:$EK$2,0))-SUM(OFFSET($E90,,MATCH(FC$2,$F$1:$EK$1,0),,4)),""),"")</f>
        <v/>
      </c>
      <c r="FD90" t="str" cm="1">
        <f t="array" aca="1" ref="FD90" ca="1">IF(ISNUMBER(DU$4),IF(ABS(INDEX($F$4:$EK$109,MATCH(1,($A$4:$A$109=$EO90)*($B$4:$B$109=$EP90),0),MATCH(FD$2,$F$2:$EK$2,0))-SUM(OFFSET($E90,,MATCH(FD$2,$F$1:$EK$1,0),,4)))&gt;0,INDEX($F$4:$EK$109,MATCH(1,($A$4:$A$109=$EO90)*($B$4:$B$109=$EP90),0),MATCH(FD$2,$F$2:$EK$2,0))-SUM(OFFSET($E90,,MATCH(FD$2,$F$1:$EK$1,0),,4)),""),"")</f>
        <v/>
      </c>
      <c r="FE90" t="str" cm="1">
        <f t="array" aca="1" ref="FE90" ca="1">IF(ISNUMBER(DV$4),IF(ABS(INDEX($F$4:$EK$109,MATCH(1,($A$4:$A$109=$EO90)*($B$4:$B$109=$EP90),0),MATCH(FE$2,$F$2:$EK$2,0))-SUM(OFFSET($E90,,MATCH(FE$2,$F$1:$EK$1,0),,4)))&gt;0,INDEX($F$4:$EK$109,MATCH(1,($A$4:$A$109=$EO90)*($B$4:$B$109=$EP90),0),MATCH(FE$2,$F$2:$EK$2,0))-SUM(OFFSET($E90,,MATCH(FE$2,$F$1:$EK$1,0),,4)),""),"")</f>
        <v/>
      </c>
      <c r="FF90" t="str" cm="1">
        <f t="array" aca="1" ref="FF90" ca="1">IF(ISNUMBER(DW$4),IF(ABS(INDEX($F$4:$EK$109,MATCH(1,($A$4:$A$109=$EO90)*($B$4:$B$109=$EP90),0),MATCH(FF$2,$F$2:$EK$2,0))-SUM(OFFSET($E90,,MATCH(FF$2,$F$1:$EK$1,0),,4)))&gt;0,INDEX($F$4:$EK$109,MATCH(1,($A$4:$A$109=$EO90)*($B$4:$B$109=$EP90),0),MATCH(FF$2,$F$2:$EK$2,0))-SUM(OFFSET($E90,,MATCH(FF$2,$F$1:$EK$1,0),,4)),""),"")</f>
        <v/>
      </c>
      <c r="FG90" t="str" cm="1">
        <f t="array" aca="1" ref="FG90" ca="1">IF(ISNUMBER(DX$4),IF(ABS(INDEX($F$4:$EK$109,MATCH(1,($A$4:$A$109=$EO90)*($B$4:$B$109=$EP90),0),MATCH(FG$2,$F$2:$EK$2,0))-SUM(OFFSET($E90,,MATCH(FG$2,$F$1:$EK$1,0),,4)))&gt;0,INDEX($F$4:$EK$109,MATCH(1,($A$4:$A$109=$EO90)*($B$4:$B$109=$EP90),0),MATCH(FG$2,$F$2:$EK$2,0))-SUM(OFFSET($E90,,MATCH(FG$2,$F$1:$EK$1,0),,4)),""),"")</f>
        <v/>
      </c>
      <c r="FH90" t="str" cm="1">
        <f t="array" aca="1" ref="FH90" ca="1">IF(ISNUMBER(DY$4),IF(ABS(INDEX($F$4:$EK$109,MATCH(1,($A$4:$A$109=$EO90)*($B$4:$B$109=$EP90),0),MATCH(FH$2,$F$2:$EK$2,0))-SUM(OFFSET($E90,,MATCH(FH$2,$F$1:$EK$1,0),,4)))&gt;0,INDEX($F$4:$EK$109,MATCH(1,($A$4:$A$109=$EO90)*($B$4:$B$109=$EP90),0),MATCH(FH$2,$F$2:$EK$2,0))-SUM(OFFSET($E90,,MATCH(FH$2,$F$1:$EK$1,0),,4)),""),"")</f>
        <v/>
      </c>
      <c r="FI90" t="str" cm="1">
        <f t="array" aca="1" ref="FI90" ca="1">IF(ISNUMBER(DZ$4),IF(ABS(INDEX($F$4:$EK$109,MATCH(1,($A$4:$A$109=$EO90)*($B$4:$B$109=$EP90),0),MATCH(FI$2,$F$2:$EK$2,0))-SUM(OFFSET($E90,,MATCH(FI$2,$F$1:$EK$1,0),,4)))&gt;0,INDEX($F$4:$EK$109,MATCH(1,($A$4:$A$109=$EO90)*($B$4:$B$109=$EP90),0),MATCH(FI$2,$F$2:$EK$2,0))-SUM(OFFSET($E90,,MATCH(FI$2,$F$1:$EK$1,0),,4)),""),"")</f>
        <v/>
      </c>
      <c r="FJ90" t="str" cm="1">
        <f t="array" aca="1" ref="FJ90" ca="1">IF(ISNUMBER(EA$4),IF(ABS(INDEX($F$4:$EK$109,MATCH(1,($A$4:$A$109=$EO90)*($B$4:$B$109=$EP90),0),MATCH(FJ$2,$F$2:$EK$2,0))-SUM(OFFSET($E90,,MATCH(FJ$2,$F$1:$EK$1,0),,4)))&gt;0,INDEX($F$4:$EK$109,MATCH(1,($A$4:$A$109=$EO90)*($B$4:$B$109=$EP90),0),MATCH(FJ$2,$F$2:$EK$2,0))-SUM(OFFSET($E90,,MATCH(FJ$2,$F$1:$EK$1,0),,4)),""),"")</f>
        <v/>
      </c>
      <c r="FK90" t="str" cm="1">
        <f t="array" aca="1" ref="FK90" ca="1">IF(ISNUMBER(EB$4),IF(ABS(INDEX($F$4:$EK$109,MATCH(1,($A$4:$A$109=$EO90)*($B$4:$B$109=$EP90),0),MATCH(FK$2,$F$2:$EK$2,0))-SUM(OFFSET($E90,,MATCH(FK$2,$F$1:$EK$1,0),,4)))&gt;0,INDEX($F$4:$EK$109,MATCH(1,($A$4:$A$109=$EO90)*($B$4:$B$109=$EP90),0),MATCH(FK$2,$F$2:$EK$2,0))-SUM(OFFSET($E90,,MATCH(FK$2,$F$1:$EK$1,0),,4)),""),"")</f>
        <v/>
      </c>
      <c r="FL90" t="str" cm="1">
        <f t="array" aca="1" ref="FL90" ca="1">IF(ISNUMBER(EC$4),IF(ABS(INDEX($F$4:$EK$109,MATCH(1,($A$4:$A$109=$EO90)*($B$4:$B$109=$EP90),0),MATCH(FL$2,$F$2:$EK$2,0))-SUM(OFFSET($E90,,MATCH(FL$2,$F$1:$EK$1,0),,4)))&gt;0,INDEX($F$4:$EK$109,MATCH(1,($A$4:$A$109=$EO90)*($B$4:$B$109=$EP90),0),MATCH(FL$2,$F$2:$EK$2,0))-SUM(OFFSET($E90,,MATCH(FL$2,$F$1:$EK$1,0),,4)),""),"")</f>
        <v/>
      </c>
      <c r="FM90" t="str" cm="1">
        <f t="array" aca="1" ref="FM90" ca="1">IF(ISNUMBER(ED$4),IF(ABS(INDEX($F$4:$EK$109,MATCH(1,($A$4:$A$109=$EO90)*($B$4:$B$109=$EP90),0),MATCH(FM$2,$F$2:$EK$2,0))-SUM(OFFSET($E90,,MATCH(FM$2,$F$1:$EK$1,0),,4)))&gt;0,INDEX($F$4:$EK$109,MATCH(1,($A$4:$A$109=$EO90)*($B$4:$B$109=$EP90),0),MATCH(FM$2,$F$2:$EK$2,0))-SUM(OFFSET($E90,,MATCH(FM$2,$F$1:$EK$1,0),,4)),""),"")</f>
        <v/>
      </c>
      <c r="FN90" t="str" cm="1">
        <f t="array" aca="1" ref="FN90" ca="1">IF(ISNUMBER(EE$4),IF(ABS(INDEX($F$4:$EK$109,MATCH(1,($A$4:$A$109=$EO90)*($B$4:$B$109=$EP90),0),MATCH(FN$2,$F$2:$EK$2,0))-SUM(OFFSET($E90,,MATCH(FN$2,$F$1:$EK$1,0),,4)))&gt;0,INDEX($F$4:$EK$109,MATCH(1,($A$4:$A$109=$EO90)*($B$4:$B$109=$EP90),0),MATCH(FN$2,$F$2:$EK$2,0))-SUM(OFFSET($E90,,MATCH(FN$2,$F$1:$EK$1,0),,4)),""),"")</f>
        <v/>
      </c>
      <c r="FO90" t="str" cm="1">
        <f t="array" aca="1" ref="FO90" ca="1">IF(ISNUMBER(EF$4),IF(ABS(INDEX($F$4:$EK$109,MATCH(1,($A$4:$A$109=$EO90)*($B$4:$B$109=$EP90),0),MATCH(FO$2,$F$2:$EK$2,0))-SUM(OFFSET($E90,,MATCH(FO$2,$F$1:$EK$1,0),,4)))&gt;0,INDEX($F$4:$EK$109,MATCH(1,($A$4:$A$109=$EO90)*($B$4:$B$109=$EP90),0),MATCH(FO$2,$F$2:$EK$2,0))-SUM(OFFSET($E90,,MATCH(FO$2,$F$1:$EK$1,0),,4)),""),"")</f>
        <v/>
      </c>
      <c r="FP90" t="str" cm="1">
        <f t="array" aca="1" ref="FP90" ca="1">IF(ISNUMBER(EG$4),IF(ABS(INDEX($F$4:$EK$109,MATCH(1,($A$4:$A$109=$EO90)*($B$4:$B$109=$EP90),0),MATCH(FP$2,$F$2:$EK$2,0))-SUM(OFFSET($E90,,MATCH(FP$2,$F$1:$EK$1,0),,4)))&gt;0,INDEX($F$4:$EK$109,MATCH(1,($A$4:$A$109=$EO90)*($B$4:$B$109=$EP90),0),MATCH(FP$2,$F$2:$EK$2,0))-SUM(OFFSET($E90,,MATCH(FP$2,$F$1:$EK$1,0),,4)),""),"")</f>
        <v/>
      </c>
      <c r="FQ90" t="str" cm="1">
        <f t="array" aca="1" ref="FQ90" ca="1">IF(ISNUMBER(EH$4),IF(ABS(INDEX($F$4:$EK$109,MATCH(1,($A$4:$A$109=$EO90)*($B$4:$B$109=$EP90),0),MATCH(FQ$2,$F$2:$EK$2,0))-SUM(OFFSET($E90,,MATCH(FQ$2,$F$1:$EK$1,0),,4)))&gt;0,INDEX($F$4:$EK$109,MATCH(1,($A$4:$A$109=$EO90)*($B$4:$B$109=$EP90),0),MATCH(FQ$2,$F$2:$EK$2,0))-SUM(OFFSET($E90,,MATCH(FQ$2,$F$1:$EK$1,0),,4)),""),"")</f>
        <v/>
      </c>
      <c r="FR90" t="str" cm="1">
        <f t="array" aca="1" ref="FR90" ca="1">IF(ISNUMBER(EI$4),IF(ABS(INDEX($F$4:$EK$109,MATCH(1,($A$4:$A$109=$EO90)*($B$4:$B$109=$EP90),0),MATCH(FR$2,$F$2:$EK$2,0))-SUM(OFFSET($E90,,MATCH(FR$2,$F$1:$EK$1,0),,4)))&gt;0,INDEX($F$4:$EK$109,MATCH(1,($A$4:$A$109=$EO90)*($B$4:$B$109=$EP90),0),MATCH(FR$2,$F$2:$EK$2,0))-SUM(OFFSET($E90,,MATCH(FR$2,$F$1:$EK$1,0),,4)),""),"")</f>
        <v/>
      </c>
      <c r="FS90" t="str" cm="1">
        <f t="array" aca="1" ref="FS90" ca="1">IF(ISNUMBER(EJ$4),IF(ABS(INDEX($F$4:$EK$109,MATCH(1,($A$4:$A$109=$EO90)*($B$4:$B$109=$EP90),0),MATCH(FS$2,$F$2:$EK$2,0))-SUM(OFFSET($E90,,MATCH(FS$2,$F$1:$EK$1,0),,4)))&gt;0,INDEX($F$4:$EK$109,MATCH(1,($A$4:$A$109=$EO90)*($B$4:$B$109=$EP90),0),MATCH(FS$2,$F$2:$EK$2,0))-SUM(OFFSET($E90,,MATCH(FS$2,$F$1:$EK$1,0),,4)),""),"")</f>
        <v/>
      </c>
      <c r="FT90" t="str" cm="1">
        <f t="array" aca="1" ref="FT90" ca="1">IF(ISNUMBER(EK$4),IF(ABS(INDEX($F$4:$EK$109,MATCH(1,($A$4:$A$109=$EO90)*($B$4:$B$109=$EP90),0),MATCH(FT$2,$F$2:$EK$2,0))-SUM(OFFSET($E90,,MATCH(FT$2,$F$1:$EK$1,0),,4)))&gt;0,INDEX($F$4:$EK$109,MATCH(1,($A$4:$A$109=$EO90)*($B$4:$B$109=$EP90),0),MATCH(FT$2,$F$2:$EK$2,0))-SUM(OFFSET($E90,,MATCH(FT$2,$F$1:$EK$1,0),,4)),""),"")</f>
        <v/>
      </c>
    </row>
    <row r="91" spans="1:176" x14ac:dyDescent="0.25">
      <c r="A91" t="s">
        <v>201</v>
      </c>
      <c r="B91" t="s">
        <v>210</v>
      </c>
      <c r="EO91" t="str">
        <f t="shared" si="9"/>
        <v>cf</v>
      </c>
      <c r="EP91" t="str">
        <f t="shared" si="9"/>
        <v>investmentsInPropertyPlantAndEquipment</v>
      </c>
      <c r="ET91" t="str" cm="1">
        <f t="array" aca="1" ref="ET91" ca="1">IF(ISNUMBER(DK$4),IF(ABS(INDEX($F$4:$EK$109,MATCH(1,($A$4:$A$109=$EO91)*($B$4:$B$109=$EP91),0),MATCH(ET$2,$F$2:$EK$2,0))-SUM(OFFSET($E91,,MATCH(ET$2,$F$1:$EK$1,0),,4)))&gt;0,INDEX($F$4:$EK$109,MATCH(1,($A$4:$A$109=$EO91)*($B$4:$B$109=$EP91),0),MATCH(ET$2,$F$2:$EK$2,0))-SUM(OFFSET($E91,,MATCH(ET$2,$F$1:$EK$1,0),,4)),""),"")</f>
        <v/>
      </c>
      <c r="EU91" t="str" cm="1">
        <f t="array" aca="1" ref="EU91" ca="1">IF(ISNUMBER(DL$4),IF(ABS(INDEX($F$4:$EK$109,MATCH(1,($A$4:$A$109=$EO91)*($B$4:$B$109=$EP91),0),MATCH(EU$2,$F$2:$EK$2,0))-SUM(OFFSET($E91,,MATCH(EU$2,$F$1:$EK$1,0),,4)))&gt;0,INDEX($F$4:$EK$109,MATCH(1,($A$4:$A$109=$EO91)*($B$4:$B$109=$EP91),0),MATCH(EU$2,$F$2:$EK$2,0))-SUM(OFFSET($E91,,MATCH(EU$2,$F$1:$EK$1,0),,4)),""),"")</f>
        <v/>
      </c>
      <c r="EV91" t="str" cm="1">
        <f t="array" aca="1" ref="EV91" ca="1">IF(ISNUMBER(DM$4),IF(ABS(INDEX($F$4:$EK$109,MATCH(1,($A$4:$A$109=$EO91)*($B$4:$B$109=$EP91),0),MATCH(EV$2,$F$2:$EK$2,0))-SUM(OFFSET($E91,,MATCH(EV$2,$F$1:$EK$1,0),,4)))&gt;0,INDEX($F$4:$EK$109,MATCH(1,($A$4:$A$109=$EO91)*($B$4:$B$109=$EP91),0),MATCH(EV$2,$F$2:$EK$2,0))-SUM(OFFSET($E91,,MATCH(EV$2,$F$1:$EK$1,0),,4)),""),"")</f>
        <v/>
      </c>
      <c r="EW91" t="str" cm="1">
        <f t="array" aca="1" ref="EW91" ca="1">IF(ISNUMBER(DN$4),IF(ABS(INDEX($F$4:$EK$109,MATCH(1,($A$4:$A$109=$EO91)*($B$4:$B$109=$EP91),0),MATCH(EW$2,$F$2:$EK$2,0))-SUM(OFFSET($E91,,MATCH(EW$2,$F$1:$EK$1,0),,4)))&gt;0,INDEX($F$4:$EK$109,MATCH(1,($A$4:$A$109=$EO91)*($B$4:$B$109=$EP91),0),MATCH(EW$2,$F$2:$EK$2,0))-SUM(OFFSET($E91,,MATCH(EW$2,$F$1:$EK$1,0),,4)),""),"")</f>
        <v/>
      </c>
      <c r="EX91" t="str" cm="1">
        <f t="array" aca="1" ref="EX91" ca="1">IF(ISNUMBER(DO$4),IF(ABS(INDEX($F$4:$EK$109,MATCH(1,($A$4:$A$109=$EO91)*($B$4:$B$109=$EP91),0),MATCH(EX$2,$F$2:$EK$2,0))-SUM(OFFSET($E91,,MATCH(EX$2,$F$1:$EK$1,0),,4)))&gt;0,INDEX($F$4:$EK$109,MATCH(1,($A$4:$A$109=$EO91)*($B$4:$B$109=$EP91),0),MATCH(EX$2,$F$2:$EK$2,0))-SUM(OFFSET($E91,,MATCH(EX$2,$F$1:$EK$1,0),,4)),""),"")</f>
        <v/>
      </c>
      <c r="EY91" t="str" cm="1">
        <f t="array" aca="1" ref="EY91" ca="1">IF(ISNUMBER(DP$4),IF(ABS(INDEX($F$4:$EK$109,MATCH(1,($A$4:$A$109=$EO91)*($B$4:$B$109=$EP91),0),MATCH(EY$2,$F$2:$EK$2,0))-SUM(OFFSET($E91,,MATCH(EY$2,$F$1:$EK$1,0),,4)))&gt;0,INDEX($F$4:$EK$109,MATCH(1,($A$4:$A$109=$EO91)*($B$4:$B$109=$EP91),0),MATCH(EY$2,$F$2:$EK$2,0))-SUM(OFFSET($E91,,MATCH(EY$2,$F$1:$EK$1,0),,4)),""),"")</f>
        <v/>
      </c>
      <c r="EZ91" t="str" cm="1">
        <f t="array" aca="1" ref="EZ91" ca="1">IF(ISNUMBER(DQ$4),IF(ABS(INDEX($F$4:$EK$109,MATCH(1,($A$4:$A$109=$EO91)*($B$4:$B$109=$EP91),0),MATCH(EZ$2,$F$2:$EK$2,0))-SUM(OFFSET($E91,,MATCH(EZ$2,$F$1:$EK$1,0),,4)))&gt;0,INDEX($F$4:$EK$109,MATCH(1,($A$4:$A$109=$EO91)*($B$4:$B$109=$EP91),0),MATCH(EZ$2,$F$2:$EK$2,0))-SUM(OFFSET($E91,,MATCH(EZ$2,$F$1:$EK$1,0),,4)),""),"")</f>
        <v/>
      </c>
      <c r="FA91" t="str" cm="1">
        <f t="array" aca="1" ref="FA91" ca="1">IF(ISNUMBER(DR$4),IF(ABS(INDEX($F$4:$EK$109,MATCH(1,($A$4:$A$109=$EO91)*($B$4:$B$109=$EP91),0),MATCH(FA$2,$F$2:$EK$2,0))-SUM(OFFSET($E91,,MATCH(FA$2,$F$1:$EK$1,0),,4)))&gt;0,INDEX($F$4:$EK$109,MATCH(1,($A$4:$A$109=$EO91)*($B$4:$B$109=$EP91),0),MATCH(FA$2,$F$2:$EK$2,0))-SUM(OFFSET($E91,,MATCH(FA$2,$F$1:$EK$1,0),,4)),""),"")</f>
        <v/>
      </c>
      <c r="FB91" t="str" cm="1">
        <f t="array" aca="1" ref="FB91" ca="1">IF(ISNUMBER(DS$4),IF(ABS(INDEX($F$4:$EK$109,MATCH(1,($A$4:$A$109=$EO91)*($B$4:$B$109=$EP91),0),MATCH(FB$2,$F$2:$EK$2,0))-SUM(OFFSET($E91,,MATCH(FB$2,$F$1:$EK$1,0),,4)))&gt;0,INDEX($F$4:$EK$109,MATCH(1,($A$4:$A$109=$EO91)*($B$4:$B$109=$EP91),0),MATCH(FB$2,$F$2:$EK$2,0))-SUM(OFFSET($E91,,MATCH(FB$2,$F$1:$EK$1,0),,4)),""),"")</f>
        <v/>
      </c>
      <c r="FC91" t="str" cm="1">
        <f t="array" aca="1" ref="FC91" ca="1">IF(ISNUMBER(DT$4),IF(ABS(INDEX($F$4:$EK$109,MATCH(1,($A$4:$A$109=$EO91)*($B$4:$B$109=$EP91),0),MATCH(FC$2,$F$2:$EK$2,0))-SUM(OFFSET($E91,,MATCH(FC$2,$F$1:$EK$1,0),,4)))&gt;0,INDEX($F$4:$EK$109,MATCH(1,($A$4:$A$109=$EO91)*($B$4:$B$109=$EP91),0),MATCH(FC$2,$F$2:$EK$2,0))-SUM(OFFSET($E91,,MATCH(FC$2,$F$1:$EK$1,0),,4)),""),"")</f>
        <v/>
      </c>
      <c r="FD91" t="str" cm="1">
        <f t="array" aca="1" ref="FD91" ca="1">IF(ISNUMBER(DU$4),IF(ABS(INDEX($F$4:$EK$109,MATCH(1,($A$4:$A$109=$EO91)*($B$4:$B$109=$EP91),0),MATCH(FD$2,$F$2:$EK$2,0))-SUM(OFFSET($E91,,MATCH(FD$2,$F$1:$EK$1,0),,4)))&gt;0,INDEX($F$4:$EK$109,MATCH(1,($A$4:$A$109=$EO91)*($B$4:$B$109=$EP91),0),MATCH(FD$2,$F$2:$EK$2,0))-SUM(OFFSET($E91,,MATCH(FD$2,$F$1:$EK$1,0),,4)),""),"")</f>
        <v/>
      </c>
      <c r="FE91" t="str" cm="1">
        <f t="array" aca="1" ref="FE91" ca="1">IF(ISNUMBER(DV$4),IF(ABS(INDEX($F$4:$EK$109,MATCH(1,($A$4:$A$109=$EO91)*($B$4:$B$109=$EP91),0),MATCH(FE$2,$F$2:$EK$2,0))-SUM(OFFSET($E91,,MATCH(FE$2,$F$1:$EK$1,0),,4)))&gt;0,INDEX($F$4:$EK$109,MATCH(1,($A$4:$A$109=$EO91)*($B$4:$B$109=$EP91),0),MATCH(FE$2,$F$2:$EK$2,0))-SUM(OFFSET($E91,,MATCH(FE$2,$F$1:$EK$1,0),,4)),""),"")</f>
        <v/>
      </c>
      <c r="FF91" t="str" cm="1">
        <f t="array" aca="1" ref="FF91" ca="1">IF(ISNUMBER(DW$4),IF(ABS(INDEX($F$4:$EK$109,MATCH(1,($A$4:$A$109=$EO91)*($B$4:$B$109=$EP91),0),MATCH(FF$2,$F$2:$EK$2,0))-SUM(OFFSET($E91,,MATCH(FF$2,$F$1:$EK$1,0),,4)))&gt;0,INDEX($F$4:$EK$109,MATCH(1,($A$4:$A$109=$EO91)*($B$4:$B$109=$EP91),0),MATCH(FF$2,$F$2:$EK$2,0))-SUM(OFFSET($E91,,MATCH(FF$2,$F$1:$EK$1,0),,4)),""),"")</f>
        <v/>
      </c>
      <c r="FG91" t="str" cm="1">
        <f t="array" aca="1" ref="FG91" ca="1">IF(ISNUMBER(DX$4),IF(ABS(INDEX($F$4:$EK$109,MATCH(1,($A$4:$A$109=$EO91)*($B$4:$B$109=$EP91),0),MATCH(FG$2,$F$2:$EK$2,0))-SUM(OFFSET($E91,,MATCH(FG$2,$F$1:$EK$1,0),,4)))&gt;0,INDEX($F$4:$EK$109,MATCH(1,($A$4:$A$109=$EO91)*($B$4:$B$109=$EP91),0),MATCH(FG$2,$F$2:$EK$2,0))-SUM(OFFSET($E91,,MATCH(FG$2,$F$1:$EK$1,0),,4)),""),"")</f>
        <v/>
      </c>
      <c r="FH91" t="str" cm="1">
        <f t="array" aca="1" ref="FH91" ca="1">IF(ISNUMBER(DY$4),IF(ABS(INDEX($F$4:$EK$109,MATCH(1,($A$4:$A$109=$EO91)*($B$4:$B$109=$EP91),0),MATCH(FH$2,$F$2:$EK$2,0))-SUM(OFFSET($E91,,MATCH(FH$2,$F$1:$EK$1,0),,4)))&gt;0,INDEX($F$4:$EK$109,MATCH(1,($A$4:$A$109=$EO91)*($B$4:$B$109=$EP91),0),MATCH(FH$2,$F$2:$EK$2,0))-SUM(OFFSET($E91,,MATCH(FH$2,$F$1:$EK$1,0),,4)),""),"")</f>
        <v/>
      </c>
      <c r="FI91" t="str" cm="1">
        <f t="array" aca="1" ref="FI91" ca="1">IF(ISNUMBER(DZ$4),IF(ABS(INDEX($F$4:$EK$109,MATCH(1,($A$4:$A$109=$EO91)*($B$4:$B$109=$EP91),0),MATCH(FI$2,$F$2:$EK$2,0))-SUM(OFFSET($E91,,MATCH(FI$2,$F$1:$EK$1,0),,4)))&gt;0,INDEX($F$4:$EK$109,MATCH(1,($A$4:$A$109=$EO91)*($B$4:$B$109=$EP91),0),MATCH(FI$2,$F$2:$EK$2,0))-SUM(OFFSET($E91,,MATCH(FI$2,$F$1:$EK$1,0),,4)),""),"")</f>
        <v/>
      </c>
      <c r="FJ91" t="str" cm="1">
        <f t="array" aca="1" ref="FJ91" ca="1">IF(ISNUMBER(EA$4),IF(ABS(INDEX($F$4:$EK$109,MATCH(1,($A$4:$A$109=$EO91)*($B$4:$B$109=$EP91),0),MATCH(FJ$2,$F$2:$EK$2,0))-SUM(OFFSET($E91,,MATCH(FJ$2,$F$1:$EK$1,0),,4)))&gt;0,INDEX($F$4:$EK$109,MATCH(1,($A$4:$A$109=$EO91)*($B$4:$B$109=$EP91),0),MATCH(FJ$2,$F$2:$EK$2,0))-SUM(OFFSET($E91,,MATCH(FJ$2,$F$1:$EK$1,0),,4)),""),"")</f>
        <v/>
      </c>
      <c r="FK91" t="str" cm="1">
        <f t="array" aca="1" ref="FK91" ca="1">IF(ISNUMBER(EB$4),IF(ABS(INDEX($F$4:$EK$109,MATCH(1,($A$4:$A$109=$EO91)*($B$4:$B$109=$EP91),0),MATCH(FK$2,$F$2:$EK$2,0))-SUM(OFFSET($E91,,MATCH(FK$2,$F$1:$EK$1,0),,4)))&gt;0,INDEX($F$4:$EK$109,MATCH(1,($A$4:$A$109=$EO91)*($B$4:$B$109=$EP91),0),MATCH(FK$2,$F$2:$EK$2,0))-SUM(OFFSET($E91,,MATCH(FK$2,$F$1:$EK$1,0),,4)),""),"")</f>
        <v/>
      </c>
      <c r="FL91" t="str" cm="1">
        <f t="array" aca="1" ref="FL91" ca="1">IF(ISNUMBER(EC$4),IF(ABS(INDEX($F$4:$EK$109,MATCH(1,($A$4:$A$109=$EO91)*($B$4:$B$109=$EP91),0),MATCH(FL$2,$F$2:$EK$2,0))-SUM(OFFSET($E91,,MATCH(FL$2,$F$1:$EK$1,0),,4)))&gt;0,INDEX($F$4:$EK$109,MATCH(1,($A$4:$A$109=$EO91)*($B$4:$B$109=$EP91),0),MATCH(FL$2,$F$2:$EK$2,0))-SUM(OFFSET($E91,,MATCH(FL$2,$F$1:$EK$1,0),,4)),""),"")</f>
        <v/>
      </c>
      <c r="FM91" t="str" cm="1">
        <f t="array" aca="1" ref="FM91" ca="1">IF(ISNUMBER(ED$4),IF(ABS(INDEX($F$4:$EK$109,MATCH(1,($A$4:$A$109=$EO91)*($B$4:$B$109=$EP91),0),MATCH(FM$2,$F$2:$EK$2,0))-SUM(OFFSET($E91,,MATCH(FM$2,$F$1:$EK$1,0),,4)))&gt;0,INDEX($F$4:$EK$109,MATCH(1,($A$4:$A$109=$EO91)*($B$4:$B$109=$EP91),0),MATCH(FM$2,$F$2:$EK$2,0))-SUM(OFFSET($E91,,MATCH(FM$2,$F$1:$EK$1,0),,4)),""),"")</f>
        <v/>
      </c>
      <c r="FN91" t="str" cm="1">
        <f t="array" aca="1" ref="FN91" ca="1">IF(ISNUMBER(EE$4),IF(ABS(INDEX($F$4:$EK$109,MATCH(1,($A$4:$A$109=$EO91)*($B$4:$B$109=$EP91),0),MATCH(FN$2,$F$2:$EK$2,0))-SUM(OFFSET($E91,,MATCH(FN$2,$F$1:$EK$1,0),,4)))&gt;0,INDEX($F$4:$EK$109,MATCH(1,($A$4:$A$109=$EO91)*($B$4:$B$109=$EP91),0),MATCH(FN$2,$F$2:$EK$2,0))-SUM(OFFSET($E91,,MATCH(FN$2,$F$1:$EK$1,0),,4)),""),"")</f>
        <v/>
      </c>
      <c r="FO91" t="str" cm="1">
        <f t="array" aca="1" ref="FO91" ca="1">IF(ISNUMBER(EF$4),IF(ABS(INDEX($F$4:$EK$109,MATCH(1,($A$4:$A$109=$EO91)*($B$4:$B$109=$EP91),0),MATCH(FO$2,$F$2:$EK$2,0))-SUM(OFFSET($E91,,MATCH(FO$2,$F$1:$EK$1,0),,4)))&gt;0,INDEX($F$4:$EK$109,MATCH(1,($A$4:$A$109=$EO91)*($B$4:$B$109=$EP91),0),MATCH(FO$2,$F$2:$EK$2,0))-SUM(OFFSET($E91,,MATCH(FO$2,$F$1:$EK$1,0),,4)),""),"")</f>
        <v/>
      </c>
      <c r="FP91" t="str" cm="1">
        <f t="array" aca="1" ref="FP91" ca="1">IF(ISNUMBER(EG$4),IF(ABS(INDEX($F$4:$EK$109,MATCH(1,($A$4:$A$109=$EO91)*($B$4:$B$109=$EP91),0),MATCH(FP$2,$F$2:$EK$2,0))-SUM(OFFSET($E91,,MATCH(FP$2,$F$1:$EK$1,0),,4)))&gt;0,INDEX($F$4:$EK$109,MATCH(1,($A$4:$A$109=$EO91)*($B$4:$B$109=$EP91),0),MATCH(FP$2,$F$2:$EK$2,0))-SUM(OFFSET($E91,,MATCH(FP$2,$F$1:$EK$1,0),,4)),""),"")</f>
        <v/>
      </c>
      <c r="FQ91" t="str" cm="1">
        <f t="array" aca="1" ref="FQ91" ca="1">IF(ISNUMBER(EH$4),IF(ABS(INDEX($F$4:$EK$109,MATCH(1,($A$4:$A$109=$EO91)*($B$4:$B$109=$EP91),0),MATCH(FQ$2,$F$2:$EK$2,0))-SUM(OFFSET($E91,,MATCH(FQ$2,$F$1:$EK$1,0),,4)))&gt;0,INDEX($F$4:$EK$109,MATCH(1,($A$4:$A$109=$EO91)*($B$4:$B$109=$EP91),0),MATCH(FQ$2,$F$2:$EK$2,0))-SUM(OFFSET($E91,,MATCH(FQ$2,$F$1:$EK$1,0),,4)),""),"")</f>
        <v/>
      </c>
      <c r="FR91" t="str" cm="1">
        <f t="array" aca="1" ref="FR91" ca="1">IF(ISNUMBER(EI$4),IF(ABS(INDEX($F$4:$EK$109,MATCH(1,($A$4:$A$109=$EO91)*($B$4:$B$109=$EP91),0),MATCH(FR$2,$F$2:$EK$2,0))-SUM(OFFSET($E91,,MATCH(FR$2,$F$1:$EK$1,0),,4)))&gt;0,INDEX($F$4:$EK$109,MATCH(1,($A$4:$A$109=$EO91)*($B$4:$B$109=$EP91),0),MATCH(FR$2,$F$2:$EK$2,0))-SUM(OFFSET($E91,,MATCH(FR$2,$F$1:$EK$1,0),,4)),""),"")</f>
        <v/>
      </c>
      <c r="FS91" t="str" cm="1">
        <f t="array" aca="1" ref="FS91" ca="1">IF(ISNUMBER(EJ$4),IF(ABS(INDEX($F$4:$EK$109,MATCH(1,($A$4:$A$109=$EO91)*($B$4:$B$109=$EP91),0),MATCH(FS$2,$F$2:$EK$2,0))-SUM(OFFSET($E91,,MATCH(FS$2,$F$1:$EK$1,0),,4)))&gt;0,INDEX($F$4:$EK$109,MATCH(1,($A$4:$A$109=$EO91)*($B$4:$B$109=$EP91),0),MATCH(FS$2,$F$2:$EK$2,0))-SUM(OFFSET($E91,,MATCH(FS$2,$F$1:$EK$1,0),,4)),""),"")</f>
        <v/>
      </c>
      <c r="FT91" t="str" cm="1">
        <f t="array" aca="1" ref="FT91" ca="1">IF(ISNUMBER(EK$4),IF(ABS(INDEX($F$4:$EK$109,MATCH(1,($A$4:$A$109=$EO91)*($B$4:$B$109=$EP91),0),MATCH(FT$2,$F$2:$EK$2,0))-SUM(OFFSET($E91,,MATCH(FT$2,$F$1:$EK$1,0),,4)))&gt;0,INDEX($F$4:$EK$109,MATCH(1,($A$4:$A$109=$EO91)*($B$4:$B$109=$EP91),0),MATCH(FT$2,$F$2:$EK$2,0))-SUM(OFFSET($E91,,MATCH(FT$2,$F$1:$EK$1,0),,4)),""),"")</f>
        <v/>
      </c>
    </row>
    <row r="92" spans="1:176" x14ac:dyDescent="0.25">
      <c r="A92" t="s">
        <v>201</v>
      </c>
      <c r="B92" t="s">
        <v>211</v>
      </c>
      <c r="EO92" t="str">
        <f t="shared" si="9"/>
        <v>cf</v>
      </c>
      <c r="EP92" t="str">
        <f t="shared" si="9"/>
        <v>acquisitionsNet</v>
      </c>
      <c r="ET92" t="str" cm="1">
        <f t="array" aca="1" ref="ET92" ca="1">IF(ISNUMBER(DK$4),IF(ABS(INDEX($F$4:$EK$109,MATCH(1,($A$4:$A$109=$EO92)*($B$4:$B$109=$EP92),0),MATCH(ET$2,$F$2:$EK$2,0))-SUM(OFFSET($E92,,MATCH(ET$2,$F$1:$EK$1,0),,4)))&gt;0,INDEX($F$4:$EK$109,MATCH(1,($A$4:$A$109=$EO92)*($B$4:$B$109=$EP92),0),MATCH(ET$2,$F$2:$EK$2,0))-SUM(OFFSET($E92,,MATCH(ET$2,$F$1:$EK$1,0),,4)),""),"")</f>
        <v/>
      </c>
      <c r="EU92" t="str" cm="1">
        <f t="array" aca="1" ref="EU92" ca="1">IF(ISNUMBER(DL$4),IF(ABS(INDEX($F$4:$EK$109,MATCH(1,($A$4:$A$109=$EO92)*($B$4:$B$109=$EP92),0),MATCH(EU$2,$F$2:$EK$2,0))-SUM(OFFSET($E92,,MATCH(EU$2,$F$1:$EK$1,0),,4)))&gt;0,INDEX($F$4:$EK$109,MATCH(1,($A$4:$A$109=$EO92)*($B$4:$B$109=$EP92),0),MATCH(EU$2,$F$2:$EK$2,0))-SUM(OFFSET($E92,,MATCH(EU$2,$F$1:$EK$1,0),,4)),""),"")</f>
        <v/>
      </c>
      <c r="EV92" t="str" cm="1">
        <f t="array" aca="1" ref="EV92" ca="1">IF(ISNUMBER(DM$4),IF(ABS(INDEX($F$4:$EK$109,MATCH(1,($A$4:$A$109=$EO92)*($B$4:$B$109=$EP92),0),MATCH(EV$2,$F$2:$EK$2,0))-SUM(OFFSET($E92,,MATCH(EV$2,$F$1:$EK$1,0),,4)))&gt;0,INDEX($F$4:$EK$109,MATCH(1,($A$4:$A$109=$EO92)*($B$4:$B$109=$EP92),0),MATCH(EV$2,$F$2:$EK$2,0))-SUM(OFFSET($E92,,MATCH(EV$2,$F$1:$EK$1,0),,4)),""),"")</f>
        <v/>
      </c>
      <c r="EW92" t="str" cm="1">
        <f t="array" aca="1" ref="EW92" ca="1">IF(ISNUMBER(DN$4),IF(ABS(INDEX($F$4:$EK$109,MATCH(1,($A$4:$A$109=$EO92)*($B$4:$B$109=$EP92),0),MATCH(EW$2,$F$2:$EK$2,0))-SUM(OFFSET($E92,,MATCH(EW$2,$F$1:$EK$1,0),,4)))&gt;0,INDEX($F$4:$EK$109,MATCH(1,($A$4:$A$109=$EO92)*($B$4:$B$109=$EP92),0),MATCH(EW$2,$F$2:$EK$2,0))-SUM(OFFSET($E92,,MATCH(EW$2,$F$1:$EK$1,0),,4)),""),"")</f>
        <v/>
      </c>
      <c r="EX92" t="str" cm="1">
        <f t="array" aca="1" ref="EX92" ca="1">IF(ISNUMBER(DO$4),IF(ABS(INDEX($F$4:$EK$109,MATCH(1,($A$4:$A$109=$EO92)*($B$4:$B$109=$EP92),0),MATCH(EX$2,$F$2:$EK$2,0))-SUM(OFFSET($E92,,MATCH(EX$2,$F$1:$EK$1,0),,4)))&gt;0,INDEX($F$4:$EK$109,MATCH(1,($A$4:$A$109=$EO92)*($B$4:$B$109=$EP92),0),MATCH(EX$2,$F$2:$EK$2,0))-SUM(OFFSET($E92,,MATCH(EX$2,$F$1:$EK$1,0),,4)),""),"")</f>
        <v/>
      </c>
      <c r="EY92" t="str" cm="1">
        <f t="array" aca="1" ref="EY92" ca="1">IF(ISNUMBER(DP$4),IF(ABS(INDEX($F$4:$EK$109,MATCH(1,($A$4:$A$109=$EO92)*($B$4:$B$109=$EP92),0),MATCH(EY$2,$F$2:$EK$2,0))-SUM(OFFSET($E92,,MATCH(EY$2,$F$1:$EK$1,0),,4)))&gt;0,INDEX($F$4:$EK$109,MATCH(1,($A$4:$A$109=$EO92)*($B$4:$B$109=$EP92),0),MATCH(EY$2,$F$2:$EK$2,0))-SUM(OFFSET($E92,,MATCH(EY$2,$F$1:$EK$1,0),,4)),""),"")</f>
        <v/>
      </c>
      <c r="EZ92" t="str" cm="1">
        <f t="array" aca="1" ref="EZ92" ca="1">IF(ISNUMBER(DQ$4),IF(ABS(INDEX($F$4:$EK$109,MATCH(1,($A$4:$A$109=$EO92)*($B$4:$B$109=$EP92),0),MATCH(EZ$2,$F$2:$EK$2,0))-SUM(OFFSET($E92,,MATCH(EZ$2,$F$1:$EK$1,0),,4)))&gt;0,INDEX($F$4:$EK$109,MATCH(1,($A$4:$A$109=$EO92)*($B$4:$B$109=$EP92),0),MATCH(EZ$2,$F$2:$EK$2,0))-SUM(OFFSET($E92,,MATCH(EZ$2,$F$1:$EK$1,0),,4)),""),"")</f>
        <v/>
      </c>
      <c r="FA92" t="str" cm="1">
        <f t="array" aca="1" ref="FA92" ca="1">IF(ISNUMBER(DR$4),IF(ABS(INDEX($F$4:$EK$109,MATCH(1,($A$4:$A$109=$EO92)*($B$4:$B$109=$EP92),0),MATCH(FA$2,$F$2:$EK$2,0))-SUM(OFFSET($E92,,MATCH(FA$2,$F$1:$EK$1,0),,4)))&gt;0,INDEX($F$4:$EK$109,MATCH(1,($A$4:$A$109=$EO92)*($B$4:$B$109=$EP92),0),MATCH(FA$2,$F$2:$EK$2,0))-SUM(OFFSET($E92,,MATCH(FA$2,$F$1:$EK$1,0),,4)),""),"")</f>
        <v/>
      </c>
      <c r="FB92" t="str" cm="1">
        <f t="array" aca="1" ref="FB92" ca="1">IF(ISNUMBER(DS$4),IF(ABS(INDEX($F$4:$EK$109,MATCH(1,($A$4:$A$109=$EO92)*($B$4:$B$109=$EP92),0),MATCH(FB$2,$F$2:$EK$2,0))-SUM(OFFSET($E92,,MATCH(FB$2,$F$1:$EK$1,0),,4)))&gt;0,INDEX($F$4:$EK$109,MATCH(1,($A$4:$A$109=$EO92)*($B$4:$B$109=$EP92),0),MATCH(FB$2,$F$2:$EK$2,0))-SUM(OFFSET($E92,,MATCH(FB$2,$F$1:$EK$1,0),,4)),""),"")</f>
        <v/>
      </c>
      <c r="FC92" t="str" cm="1">
        <f t="array" aca="1" ref="FC92" ca="1">IF(ISNUMBER(DT$4),IF(ABS(INDEX($F$4:$EK$109,MATCH(1,($A$4:$A$109=$EO92)*($B$4:$B$109=$EP92),0),MATCH(FC$2,$F$2:$EK$2,0))-SUM(OFFSET($E92,,MATCH(FC$2,$F$1:$EK$1,0),,4)))&gt;0,INDEX($F$4:$EK$109,MATCH(1,($A$4:$A$109=$EO92)*($B$4:$B$109=$EP92),0),MATCH(FC$2,$F$2:$EK$2,0))-SUM(OFFSET($E92,,MATCH(FC$2,$F$1:$EK$1,0),,4)),""),"")</f>
        <v/>
      </c>
      <c r="FD92" t="str" cm="1">
        <f t="array" aca="1" ref="FD92" ca="1">IF(ISNUMBER(DU$4),IF(ABS(INDEX($F$4:$EK$109,MATCH(1,($A$4:$A$109=$EO92)*($B$4:$B$109=$EP92),0),MATCH(FD$2,$F$2:$EK$2,0))-SUM(OFFSET($E92,,MATCH(FD$2,$F$1:$EK$1,0),,4)))&gt;0,INDEX($F$4:$EK$109,MATCH(1,($A$4:$A$109=$EO92)*($B$4:$B$109=$EP92),0),MATCH(FD$2,$F$2:$EK$2,0))-SUM(OFFSET($E92,,MATCH(FD$2,$F$1:$EK$1,0),,4)),""),"")</f>
        <v/>
      </c>
      <c r="FE92" t="str" cm="1">
        <f t="array" aca="1" ref="FE92" ca="1">IF(ISNUMBER(DV$4),IF(ABS(INDEX($F$4:$EK$109,MATCH(1,($A$4:$A$109=$EO92)*($B$4:$B$109=$EP92),0),MATCH(FE$2,$F$2:$EK$2,0))-SUM(OFFSET($E92,,MATCH(FE$2,$F$1:$EK$1,0),,4)))&gt;0,INDEX($F$4:$EK$109,MATCH(1,($A$4:$A$109=$EO92)*($B$4:$B$109=$EP92),0),MATCH(FE$2,$F$2:$EK$2,0))-SUM(OFFSET($E92,,MATCH(FE$2,$F$1:$EK$1,0),,4)),""),"")</f>
        <v/>
      </c>
      <c r="FF92" t="str" cm="1">
        <f t="array" aca="1" ref="FF92" ca="1">IF(ISNUMBER(DW$4),IF(ABS(INDEX($F$4:$EK$109,MATCH(1,($A$4:$A$109=$EO92)*($B$4:$B$109=$EP92),0),MATCH(FF$2,$F$2:$EK$2,0))-SUM(OFFSET($E92,,MATCH(FF$2,$F$1:$EK$1,0),,4)))&gt;0,INDEX($F$4:$EK$109,MATCH(1,($A$4:$A$109=$EO92)*($B$4:$B$109=$EP92),0),MATCH(FF$2,$F$2:$EK$2,0))-SUM(OFFSET($E92,,MATCH(FF$2,$F$1:$EK$1,0),,4)),""),"")</f>
        <v/>
      </c>
      <c r="FG92" t="str" cm="1">
        <f t="array" aca="1" ref="FG92" ca="1">IF(ISNUMBER(DX$4),IF(ABS(INDEX($F$4:$EK$109,MATCH(1,($A$4:$A$109=$EO92)*($B$4:$B$109=$EP92),0),MATCH(FG$2,$F$2:$EK$2,0))-SUM(OFFSET($E92,,MATCH(FG$2,$F$1:$EK$1,0),,4)))&gt;0,INDEX($F$4:$EK$109,MATCH(1,($A$4:$A$109=$EO92)*($B$4:$B$109=$EP92),0),MATCH(FG$2,$F$2:$EK$2,0))-SUM(OFFSET($E92,,MATCH(FG$2,$F$1:$EK$1,0),,4)),""),"")</f>
        <v/>
      </c>
      <c r="FH92" t="str" cm="1">
        <f t="array" aca="1" ref="FH92" ca="1">IF(ISNUMBER(DY$4),IF(ABS(INDEX($F$4:$EK$109,MATCH(1,($A$4:$A$109=$EO92)*($B$4:$B$109=$EP92),0),MATCH(FH$2,$F$2:$EK$2,0))-SUM(OFFSET($E92,,MATCH(FH$2,$F$1:$EK$1,0),,4)))&gt;0,INDEX($F$4:$EK$109,MATCH(1,($A$4:$A$109=$EO92)*($B$4:$B$109=$EP92),0),MATCH(FH$2,$F$2:$EK$2,0))-SUM(OFFSET($E92,,MATCH(FH$2,$F$1:$EK$1,0),,4)),""),"")</f>
        <v/>
      </c>
      <c r="FI92" t="str" cm="1">
        <f t="array" aca="1" ref="FI92" ca="1">IF(ISNUMBER(DZ$4),IF(ABS(INDEX($F$4:$EK$109,MATCH(1,($A$4:$A$109=$EO92)*($B$4:$B$109=$EP92),0),MATCH(FI$2,$F$2:$EK$2,0))-SUM(OFFSET($E92,,MATCH(FI$2,$F$1:$EK$1,0),,4)))&gt;0,INDEX($F$4:$EK$109,MATCH(1,($A$4:$A$109=$EO92)*($B$4:$B$109=$EP92),0),MATCH(FI$2,$F$2:$EK$2,0))-SUM(OFFSET($E92,,MATCH(FI$2,$F$1:$EK$1,0),,4)),""),"")</f>
        <v/>
      </c>
      <c r="FJ92" t="str" cm="1">
        <f t="array" aca="1" ref="FJ92" ca="1">IF(ISNUMBER(EA$4),IF(ABS(INDEX($F$4:$EK$109,MATCH(1,($A$4:$A$109=$EO92)*($B$4:$B$109=$EP92),0),MATCH(FJ$2,$F$2:$EK$2,0))-SUM(OFFSET($E92,,MATCH(FJ$2,$F$1:$EK$1,0),,4)))&gt;0,INDEX($F$4:$EK$109,MATCH(1,($A$4:$A$109=$EO92)*($B$4:$B$109=$EP92),0),MATCH(FJ$2,$F$2:$EK$2,0))-SUM(OFFSET($E92,,MATCH(FJ$2,$F$1:$EK$1,0),,4)),""),"")</f>
        <v/>
      </c>
      <c r="FK92" t="str" cm="1">
        <f t="array" aca="1" ref="FK92" ca="1">IF(ISNUMBER(EB$4),IF(ABS(INDEX($F$4:$EK$109,MATCH(1,($A$4:$A$109=$EO92)*($B$4:$B$109=$EP92),0),MATCH(FK$2,$F$2:$EK$2,0))-SUM(OFFSET($E92,,MATCH(FK$2,$F$1:$EK$1,0),,4)))&gt;0,INDEX($F$4:$EK$109,MATCH(1,($A$4:$A$109=$EO92)*($B$4:$B$109=$EP92),0),MATCH(FK$2,$F$2:$EK$2,0))-SUM(OFFSET($E92,,MATCH(FK$2,$F$1:$EK$1,0),,4)),""),"")</f>
        <v/>
      </c>
      <c r="FL92" t="str" cm="1">
        <f t="array" aca="1" ref="FL92" ca="1">IF(ISNUMBER(EC$4),IF(ABS(INDEX($F$4:$EK$109,MATCH(1,($A$4:$A$109=$EO92)*($B$4:$B$109=$EP92),0),MATCH(FL$2,$F$2:$EK$2,0))-SUM(OFFSET($E92,,MATCH(FL$2,$F$1:$EK$1,0),,4)))&gt;0,INDEX($F$4:$EK$109,MATCH(1,($A$4:$A$109=$EO92)*($B$4:$B$109=$EP92),0),MATCH(FL$2,$F$2:$EK$2,0))-SUM(OFFSET($E92,,MATCH(FL$2,$F$1:$EK$1,0),,4)),""),"")</f>
        <v/>
      </c>
      <c r="FM92" t="str" cm="1">
        <f t="array" aca="1" ref="FM92" ca="1">IF(ISNUMBER(ED$4),IF(ABS(INDEX($F$4:$EK$109,MATCH(1,($A$4:$A$109=$EO92)*($B$4:$B$109=$EP92),0),MATCH(FM$2,$F$2:$EK$2,0))-SUM(OFFSET($E92,,MATCH(FM$2,$F$1:$EK$1,0),,4)))&gt;0,INDEX($F$4:$EK$109,MATCH(1,($A$4:$A$109=$EO92)*($B$4:$B$109=$EP92),0),MATCH(FM$2,$F$2:$EK$2,0))-SUM(OFFSET($E92,,MATCH(FM$2,$F$1:$EK$1,0),,4)),""),"")</f>
        <v/>
      </c>
      <c r="FN92" t="str" cm="1">
        <f t="array" aca="1" ref="FN92" ca="1">IF(ISNUMBER(EE$4),IF(ABS(INDEX($F$4:$EK$109,MATCH(1,($A$4:$A$109=$EO92)*($B$4:$B$109=$EP92),0),MATCH(FN$2,$F$2:$EK$2,0))-SUM(OFFSET($E92,,MATCH(FN$2,$F$1:$EK$1,0),,4)))&gt;0,INDEX($F$4:$EK$109,MATCH(1,($A$4:$A$109=$EO92)*($B$4:$B$109=$EP92),0),MATCH(FN$2,$F$2:$EK$2,0))-SUM(OFFSET($E92,,MATCH(FN$2,$F$1:$EK$1,0),,4)),""),"")</f>
        <v/>
      </c>
      <c r="FO92" t="str" cm="1">
        <f t="array" aca="1" ref="FO92" ca="1">IF(ISNUMBER(EF$4),IF(ABS(INDEX($F$4:$EK$109,MATCH(1,($A$4:$A$109=$EO92)*($B$4:$B$109=$EP92),0),MATCH(FO$2,$F$2:$EK$2,0))-SUM(OFFSET($E92,,MATCH(FO$2,$F$1:$EK$1,0),,4)))&gt;0,INDEX($F$4:$EK$109,MATCH(1,($A$4:$A$109=$EO92)*($B$4:$B$109=$EP92),0),MATCH(FO$2,$F$2:$EK$2,0))-SUM(OFFSET($E92,,MATCH(FO$2,$F$1:$EK$1,0),,4)),""),"")</f>
        <v/>
      </c>
      <c r="FP92" t="str" cm="1">
        <f t="array" aca="1" ref="FP92" ca="1">IF(ISNUMBER(EG$4),IF(ABS(INDEX($F$4:$EK$109,MATCH(1,($A$4:$A$109=$EO92)*($B$4:$B$109=$EP92),0),MATCH(FP$2,$F$2:$EK$2,0))-SUM(OFFSET($E92,,MATCH(FP$2,$F$1:$EK$1,0),,4)))&gt;0,INDEX($F$4:$EK$109,MATCH(1,($A$4:$A$109=$EO92)*($B$4:$B$109=$EP92),0),MATCH(FP$2,$F$2:$EK$2,0))-SUM(OFFSET($E92,,MATCH(FP$2,$F$1:$EK$1,0),,4)),""),"")</f>
        <v/>
      </c>
      <c r="FQ92" t="str" cm="1">
        <f t="array" aca="1" ref="FQ92" ca="1">IF(ISNUMBER(EH$4),IF(ABS(INDEX($F$4:$EK$109,MATCH(1,($A$4:$A$109=$EO92)*($B$4:$B$109=$EP92),0),MATCH(FQ$2,$F$2:$EK$2,0))-SUM(OFFSET($E92,,MATCH(FQ$2,$F$1:$EK$1,0),,4)))&gt;0,INDEX($F$4:$EK$109,MATCH(1,($A$4:$A$109=$EO92)*($B$4:$B$109=$EP92),0),MATCH(FQ$2,$F$2:$EK$2,0))-SUM(OFFSET($E92,,MATCH(FQ$2,$F$1:$EK$1,0),,4)),""),"")</f>
        <v/>
      </c>
      <c r="FR92" t="str" cm="1">
        <f t="array" aca="1" ref="FR92" ca="1">IF(ISNUMBER(EI$4),IF(ABS(INDEX($F$4:$EK$109,MATCH(1,($A$4:$A$109=$EO92)*($B$4:$B$109=$EP92),0),MATCH(FR$2,$F$2:$EK$2,0))-SUM(OFFSET($E92,,MATCH(FR$2,$F$1:$EK$1,0),,4)))&gt;0,INDEX($F$4:$EK$109,MATCH(1,($A$4:$A$109=$EO92)*($B$4:$B$109=$EP92),0),MATCH(FR$2,$F$2:$EK$2,0))-SUM(OFFSET($E92,,MATCH(FR$2,$F$1:$EK$1,0),,4)),""),"")</f>
        <v/>
      </c>
      <c r="FS92" t="str" cm="1">
        <f t="array" aca="1" ref="FS92" ca="1">IF(ISNUMBER(EJ$4),IF(ABS(INDEX($F$4:$EK$109,MATCH(1,($A$4:$A$109=$EO92)*($B$4:$B$109=$EP92),0),MATCH(FS$2,$F$2:$EK$2,0))-SUM(OFFSET($E92,,MATCH(FS$2,$F$1:$EK$1,0),,4)))&gt;0,INDEX($F$4:$EK$109,MATCH(1,($A$4:$A$109=$EO92)*($B$4:$B$109=$EP92),0),MATCH(FS$2,$F$2:$EK$2,0))-SUM(OFFSET($E92,,MATCH(FS$2,$F$1:$EK$1,0),,4)),""),"")</f>
        <v/>
      </c>
      <c r="FT92" t="str" cm="1">
        <f t="array" aca="1" ref="FT92" ca="1">IF(ISNUMBER(EK$4),IF(ABS(INDEX($F$4:$EK$109,MATCH(1,($A$4:$A$109=$EO92)*($B$4:$B$109=$EP92),0),MATCH(FT$2,$F$2:$EK$2,0))-SUM(OFFSET($E92,,MATCH(FT$2,$F$1:$EK$1,0),,4)))&gt;0,INDEX($F$4:$EK$109,MATCH(1,($A$4:$A$109=$EO92)*($B$4:$B$109=$EP92),0),MATCH(FT$2,$F$2:$EK$2,0))-SUM(OFFSET($E92,,MATCH(FT$2,$F$1:$EK$1,0),,4)),""),"")</f>
        <v/>
      </c>
    </row>
    <row r="93" spans="1:176" x14ac:dyDescent="0.25">
      <c r="A93" t="s">
        <v>201</v>
      </c>
      <c r="B93" t="s">
        <v>212</v>
      </c>
      <c r="EO93" t="str">
        <f t="shared" si="9"/>
        <v>cf</v>
      </c>
      <c r="EP93" t="str">
        <f t="shared" si="9"/>
        <v>purchasesOfInvestments</v>
      </c>
      <c r="ET93" t="str" cm="1">
        <f t="array" aca="1" ref="ET93" ca="1">IF(ISNUMBER(DK$4),IF(ABS(INDEX($F$4:$EK$109,MATCH(1,($A$4:$A$109=$EO93)*($B$4:$B$109=$EP93),0),MATCH(ET$2,$F$2:$EK$2,0))-SUM(OFFSET($E93,,MATCH(ET$2,$F$1:$EK$1,0),,4)))&gt;0,INDEX($F$4:$EK$109,MATCH(1,($A$4:$A$109=$EO93)*($B$4:$B$109=$EP93),0),MATCH(ET$2,$F$2:$EK$2,0))-SUM(OFFSET($E93,,MATCH(ET$2,$F$1:$EK$1,0),,4)),""),"")</f>
        <v/>
      </c>
      <c r="EU93" t="str" cm="1">
        <f t="array" aca="1" ref="EU93" ca="1">IF(ISNUMBER(DL$4),IF(ABS(INDEX($F$4:$EK$109,MATCH(1,($A$4:$A$109=$EO93)*($B$4:$B$109=$EP93),0),MATCH(EU$2,$F$2:$EK$2,0))-SUM(OFFSET($E93,,MATCH(EU$2,$F$1:$EK$1,0),,4)))&gt;0,INDEX($F$4:$EK$109,MATCH(1,($A$4:$A$109=$EO93)*($B$4:$B$109=$EP93),0),MATCH(EU$2,$F$2:$EK$2,0))-SUM(OFFSET($E93,,MATCH(EU$2,$F$1:$EK$1,0),,4)),""),"")</f>
        <v/>
      </c>
      <c r="EV93" t="str" cm="1">
        <f t="array" aca="1" ref="EV93" ca="1">IF(ISNUMBER(DM$4),IF(ABS(INDEX($F$4:$EK$109,MATCH(1,($A$4:$A$109=$EO93)*($B$4:$B$109=$EP93),0),MATCH(EV$2,$F$2:$EK$2,0))-SUM(OFFSET($E93,,MATCH(EV$2,$F$1:$EK$1,0),,4)))&gt;0,INDEX($F$4:$EK$109,MATCH(1,($A$4:$A$109=$EO93)*($B$4:$B$109=$EP93),0),MATCH(EV$2,$F$2:$EK$2,0))-SUM(OFFSET($E93,,MATCH(EV$2,$F$1:$EK$1,0),,4)),""),"")</f>
        <v/>
      </c>
      <c r="EW93" t="str" cm="1">
        <f t="array" aca="1" ref="EW93" ca="1">IF(ISNUMBER(DN$4),IF(ABS(INDEX($F$4:$EK$109,MATCH(1,($A$4:$A$109=$EO93)*($B$4:$B$109=$EP93),0),MATCH(EW$2,$F$2:$EK$2,0))-SUM(OFFSET($E93,,MATCH(EW$2,$F$1:$EK$1,0),,4)))&gt;0,INDEX($F$4:$EK$109,MATCH(1,($A$4:$A$109=$EO93)*($B$4:$B$109=$EP93),0),MATCH(EW$2,$F$2:$EK$2,0))-SUM(OFFSET($E93,,MATCH(EW$2,$F$1:$EK$1,0),,4)),""),"")</f>
        <v/>
      </c>
      <c r="EX93" t="str" cm="1">
        <f t="array" aca="1" ref="EX93" ca="1">IF(ISNUMBER(DO$4),IF(ABS(INDEX($F$4:$EK$109,MATCH(1,($A$4:$A$109=$EO93)*($B$4:$B$109=$EP93),0),MATCH(EX$2,$F$2:$EK$2,0))-SUM(OFFSET($E93,,MATCH(EX$2,$F$1:$EK$1,0),,4)))&gt;0,INDEX($F$4:$EK$109,MATCH(1,($A$4:$A$109=$EO93)*($B$4:$B$109=$EP93),0),MATCH(EX$2,$F$2:$EK$2,0))-SUM(OFFSET($E93,,MATCH(EX$2,$F$1:$EK$1,0),,4)),""),"")</f>
        <v/>
      </c>
      <c r="EY93" t="str" cm="1">
        <f t="array" aca="1" ref="EY93" ca="1">IF(ISNUMBER(DP$4),IF(ABS(INDEX($F$4:$EK$109,MATCH(1,($A$4:$A$109=$EO93)*($B$4:$B$109=$EP93),0),MATCH(EY$2,$F$2:$EK$2,0))-SUM(OFFSET($E93,,MATCH(EY$2,$F$1:$EK$1,0),,4)))&gt;0,INDEX($F$4:$EK$109,MATCH(1,($A$4:$A$109=$EO93)*($B$4:$B$109=$EP93),0),MATCH(EY$2,$F$2:$EK$2,0))-SUM(OFFSET($E93,,MATCH(EY$2,$F$1:$EK$1,0),,4)),""),"")</f>
        <v/>
      </c>
      <c r="EZ93" t="str" cm="1">
        <f t="array" aca="1" ref="EZ93" ca="1">IF(ISNUMBER(DQ$4),IF(ABS(INDEX($F$4:$EK$109,MATCH(1,($A$4:$A$109=$EO93)*($B$4:$B$109=$EP93),0),MATCH(EZ$2,$F$2:$EK$2,0))-SUM(OFFSET($E93,,MATCH(EZ$2,$F$1:$EK$1,0),,4)))&gt;0,INDEX($F$4:$EK$109,MATCH(1,($A$4:$A$109=$EO93)*($B$4:$B$109=$EP93),0),MATCH(EZ$2,$F$2:$EK$2,0))-SUM(OFFSET($E93,,MATCH(EZ$2,$F$1:$EK$1,0),,4)),""),"")</f>
        <v/>
      </c>
      <c r="FA93" t="str" cm="1">
        <f t="array" aca="1" ref="FA93" ca="1">IF(ISNUMBER(DR$4),IF(ABS(INDEX($F$4:$EK$109,MATCH(1,($A$4:$A$109=$EO93)*($B$4:$B$109=$EP93),0),MATCH(FA$2,$F$2:$EK$2,0))-SUM(OFFSET($E93,,MATCH(FA$2,$F$1:$EK$1,0),,4)))&gt;0,INDEX($F$4:$EK$109,MATCH(1,($A$4:$A$109=$EO93)*($B$4:$B$109=$EP93),0),MATCH(FA$2,$F$2:$EK$2,0))-SUM(OFFSET($E93,,MATCH(FA$2,$F$1:$EK$1,0),,4)),""),"")</f>
        <v/>
      </c>
      <c r="FB93" t="str" cm="1">
        <f t="array" aca="1" ref="FB93" ca="1">IF(ISNUMBER(DS$4),IF(ABS(INDEX($F$4:$EK$109,MATCH(1,($A$4:$A$109=$EO93)*($B$4:$B$109=$EP93),0),MATCH(FB$2,$F$2:$EK$2,0))-SUM(OFFSET($E93,,MATCH(FB$2,$F$1:$EK$1,0),,4)))&gt;0,INDEX($F$4:$EK$109,MATCH(1,($A$4:$A$109=$EO93)*($B$4:$B$109=$EP93),0),MATCH(FB$2,$F$2:$EK$2,0))-SUM(OFFSET($E93,,MATCH(FB$2,$F$1:$EK$1,0),,4)),""),"")</f>
        <v/>
      </c>
      <c r="FC93" t="str" cm="1">
        <f t="array" aca="1" ref="FC93" ca="1">IF(ISNUMBER(DT$4),IF(ABS(INDEX($F$4:$EK$109,MATCH(1,($A$4:$A$109=$EO93)*($B$4:$B$109=$EP93),0),MATCH(FC$2,$F$2:$EK$2,0))-SUM(OFFSET($E93,,MATCH(FC$2,$F$1:$EK$1,0),,4)))&gt;0,INDEX($F$4:$EK$109,MATCH(1,($A$4:$A$109=$EO93)*($B$4:$B$109=$EP93),0),MATCH(FC$2,$F$2:$EK$2,0))-SUM(OFFSET($E93,,MATCH(FC$2,$F$1:$EK$1,0),,4)),""),"")</f>
        <v/>
      </c>
      <c r="FD93" t="str" cm="1">
        <f t="array" aca="1" ref="FD93" ca="1">IF(ISNUMBER(DU$4),IF(ABS(INDEX($F$4:$EK$109,MATCH(1,($A$4:$A$109=$EO93)*($B$4:$B$109=$EP93),0),MATCH(FD$2,$F$2:$EK$2,0))-SUM(OFFSET($E93,,MATCH(FD$2,$F$1:$EK$1,0),,4)))&gt;0,INDEX($F$4:$EK$109,MATCH(1,($A$4:$A$109=$EO93)*($B$4:$B$109=$EP93),0),MATCH(FD$2,$F$2:$EK$2,0))-SUM(OFFSET($E93,,MATCH(FD$2,$F$1:$EK$1,0),,4)),""),"")</f>
        <v/>
      </c>
      <c r="FE93" t="str" cm="1">
        <f t="array" aca="1" ref="FE93" ca="1">IF(ISNUMBER(DV$4),IF(ABS(INDEX($F$4:$EK$109,MATCH(1,($A$4:$A$109=$EO93)*($B$4:$B$109=$EP93),0),MATCH(FE$2,$F$2:$EK$2,0))-SUM(OFFSET($E93,,MATCH(FE$2,$F$1:$EK$1,0),,4)))&gt;0,INDEX($F$4:$EK$109,MATCH(1,($A$4:$A$109=$EO93)*($B$4:$B$109=$EP93),0),MATCH(FE$2,$F$2:$EK$2,0))-SUM(OFFSET($E93,,MATCH(FE$2,$F$1:$EK$1,0),,4)),""),"")</f>
        <v/>
      </c>
      <c r="FF93" t="str" cm="1">
        <f t="array" aca="1" ref="FF93" ca="1">IF(ISNUMBER(DW$4),IF(ABS(INDEX($F$4:$EK$109,MATCH(1,($A$4:$A$109=$EO93)*($B$4:$B$109=$EP93),0),MATCH(FF$2,$F$2:$EK$2,0))-SUM(OFFSET($E93,,MATCH(FF$2,$F$1:$EK$1,0),,4)))&gt;0,INDEX($F$4:$EK$109,MATCH(1,($A$4:$A$109=$EO93)*($B$4:$B$109=$EP93),0),MATCH(FF$2,$F$2:$EK$2,0))-SUM(OFFSET($E93,,MATCH(FF$2,$F$1:$EK$1,0),,4)),""),"")</f>
        <v/>
      </c>
      <c r="FG93" t="str" cm="1">
        <f t="array" aca="1" ref="FG93" ca="1">IF(ISNUMBER(DX$4),IF(ABS(INDEX($F$4:$EK$109,MATCH(1,($A$4:$A$109=$EO93)*($B$4:$B$109=$EP93),0),MATCH(FG$2,$F$2:$EK$2,0))-SUM(OFFSET($E93,,MATCH(FG$2,$F$1:$EK$1,0),,4)))&gt;0,INDEX($F$4:$EK$109,MATCH(1,($A$4:$A$109=$EO93)*($B$4:$B$109=$EP93),0),MATCH(FG$2,$F$2:$EK$2,0))-SUM(OFFSET($E93,,MATCH(FG$2,$F$1:$EK$1,0),,4)),""),"")</f>
        <v/>
      </c>
      <c r="FH93" t="str" cm="1">
        <f t="array" aca="1" ref="FH93" ca="1">IF(ISNUMBER(DY$4),IF(ABS(INDEX($F$4:$EK$109,MATCH(1,($A$4:$A$109=$EO93)*($B$4:$B$109=$EP93),0),MATCH(FH$2,$F$2:$EK$2,0))-SUM(OFFSET($E93,,MATCH(FH$2,$F$1:$EK$1,0),,4)))&gt;0,INDEX($F$4:$EK$109,MATCH(1,($A$4:$A$109=$EO93)*($B$4:$B$109=$EP93),0),MATCH(FH$2,$F$2:$EK$2,0))-SUM(OFFSET($E93,,MATCH(FH$2,$F$1:$EK$1,0),,4)),""),"")</f>
        <v/>
      </c>
      <c r="FI93" t="str" cm="1">
        <f t="array" aca="1" ref="FI93" ca="1">IF(ISNUMBER(DZ$4),IF(ABS(INDEX($F$4:$EK$109,MATCH(1,($A$4:$A$109=$EO93)*($B$4:$B$109=$EP93),0),MATCH(FI$2,$F$2:$EK$2,0))-SUM(OFFSET($E93,,MATCH(FI$2,$F$1:$EK$1,0),,4)))&gt;0,INDEX($F$4:$EK$109,MATCH(1,($A$4:$A$109=$EO93)*($B$4:$B$109=$EP93),0),MATCH(FI$2,$F$2:$EK$2,0))-SUM(OFFSET($E93,,MATCH(FI$2,$F$1:$EK$1,0),,4)),""),"")</f>
        <v/>
      </c>
      <c r="FJ93" t="str" cm="1">
        <f t="array" aca="1" ref="FJ93" ca="1">IF(ISNUMBER(EA$4),IF(ABS(INDEX($F$4:$EK$109,MATCH(1,($A$4:$A$109=$EO93)*($B$4:$B$109=$EP93),0),MATCH(FJ$2,$F$2:$EK$2,0))-SUM(OFFSET($E93,,MATCH(FJ$2,$F$1:$EK$1,0),,4)))&gt;0,INDEX($F$4:$EK$109,MATCH(1,($A$4:$A$109=$EO93)*($B$4:$B$109=$EP93),0),MATCH(FJ$2,$F$2:$EK$2,0))-SUM(OFFSET($E93,,MATCH(FJ$2,$F$1:$EK$1,0),,4)),""),"")</f>
        <v/>
      </c>
      <c r="FK93" t="str" cm="1">
        <f t="array" aca="1" ref="FK93" ca="1">IF(ISNUMBER(EB$4),IF(ABS(INDEX($F$4:$EK$109,MATCH(1,($A$4:$A$109=$EO93)*($B$4:$B$109=$EP93),0),MATCH(FK$2,$F$2:$EK$2,0))-SUM(OFFSET($E93,,MATCH(FK$2,$F$1:$EK$1,0),,4)))&gt;0,INDEX($F$4:$EK$109,MATCH(1,($A$4:$A$109=$EO93)*($B$4:$B$109=$EP93),0),MATCH(FK$2,$F$2:$EK$2,0))-SUM(OFFSET($E93,,MATCH(FK$2,$F$1:$EK$1,0),,4)),""),"")</f>
        <v/>
      </c>
      <c r="FL93" t="str" cm="1">
        <f t="array" aca="1" ref="FL93" ca="1">IF(ISNUMBER(EC$4),IF(ABS(INDEX($F$4:$EK$109,MATCH(1,($A$4:$A$109=$EO93)*($B$4:$B$109=$EP93),0),MATCH(FL$2,$F$2:$EK$2,0))-SUM(OFFSET($E93,,MATCH(FL$2,$F$1:$EK$1,0),,4)))&gt;0,INDEX($F$4:$EK$109,MATCH(1,($A$4:$A$109=$EO93)*($B$4:$B$109=$EP93),0),MATCH(FL$2,$F$2:$EK$2,0))-SUM(OFFSET($E93,,MATCH(FL$2,$F$1:$EK$1,0),,4)),""),"")</f>
        <v/>
      </c>
      <c r="FM93" t="str" cm="1">
        <f t="array" aca="1" ref="FM93" ca="1">IF(ISNUMBER(ED$4),IF(ABS(INDEX($F$4:$EK$109,MATCH(1,($A$4:$A$109=$EO93)*($B$4:$B$109=$EP93),0),MATCH(FM$2,$F$2:$EK$2,0))-SUM(OFFSET($E93,,MATCH(FM$2,$F$1:$EK$1,0),,4)))&gt;0,INDEX($F$4:$EK$109,MATCH(1,($A$4:$A$109=$EO93)*($B$4:$B$109=$EP93),0),MATCH(FM$2,$F$2:$EK$2,0))-SUM(OFFSET($E93,,MATCH(FM$2,$F$1:$EK$1,0),,4)),""),"")</f>
        <v/>
      </c>
      <c r="FN93" t="str" cm="1">
        <f t="array" aca="1" ref="FN93" ca="1">IF(ISNUMBER(EE$4),IF(ABS(INDEX($F$4:$EK$109,MATCH(1,($A$4:$A$109=$EO93)*($B$4:$B$109=$EP93),0),MATCH(FN$2,$F$2:$EK$2,0))-SUM(OFFSET($E93,,MATCH(FN$2,$F$1:$EK$1,0),,4)))&gt;0,INDEX($F$4:$EK$109,MATCH(1,($A$4:$A$109=$EO93)*($B$4:$B$109=$EP93),0),MATCH(FN$2,$F$2:$EK$2,0))-SUM(OFFSET($E93,,MATCH(FN$2,$F$1:$EK$1,0),,4)),""),"")</f>
        <v/>
      </c>
      <c r="FO93" t="str" cm="1">
        <f t="array" aca="1" ref="FO93" ca="1">IF(ISNUMBER(EF$4),IF(ABS(INDEX($F$4:$EK$109,MATCH(1,($A$4:$A$109=$EO93)*($B$4:$B$109=$EP93),0),MATCH(FO$2,$F$2:$EK$2,0))-SUM(OFFSET($E93,,MATCH(FO$2,$F$1:$EK$1,0),,4)))&gt;0,INDEX($F$4:$EK$109,MATCH(1,($A$4:$A$109=$EO93)*($B$4:$B$109=$EP93),0),MATCH(FO$2,$F$2:$EK$2,0))-SUM(OFFSET($E93,,MATCH(FO$2,$F$1:$EK$1,0),,4)),""),"")</f>
        <v/>
      </c>
      <c r="FP93" t="str" cm="1">
        <f t="array" aca="1" ref="FP93" ca="1">IF(ISNUMBER(EG$4),IF(ABS(INDEX($F$4:$EK$109,MATCH(1,($A$4:$A$109=$EO93)*($B$4:$B$109=$EP93),0),MATCH(FP$2,$F$2:$EK$2,0))-SUM(OFFSET($E93,,MATCH(FP$2,$F$1:$EK$1,0),,4)))&gt;0,INDEX($F$4:$EK$109,MATCH(1,($A$4:$A$109=$EO93)*($B$4:$B$109=$EP93),0),MATCH(FP$2,$F$2:$EK$2,0))-SUM(OFFSET($E93,,MATCH(FP$2,$F$1:$EK$1,0),,4)),""),"")</f>
        <v/>
      </c>
      <c r="FQ93" t="str" cm="1">
        <f t="array" aca="1" ref="FQ93" ca="1">IF(ISNUMBER(EH$4),IF(ABS(INDEX($F$4:$EK$109,MATCH(1,($A$4:$A$109=$EO93)*($B$4:$B$109=$EP93),0),MATCH(FQ$2,$F$2:$EK$2,0))-SUM(OFFSET($E93,,MATCH(FQ$2,$F$1:$EK$1,0),,4)))&gt;0,INDEX($F$4:$EK$109,MATCH(1,($A$4:$A$109=$EO93)*($B$4:$B$109=$EP93),0),MATCH(FQ$2,$F$2:$EK$2,0))-SUM(OFFSET($E93,,MATCH(FQ$2,$F$1:$EK$1,0),,4)),""),"")</f>
        <v/>
      </c>
      <c r="FR93" t="str" cm="1">
        <f t="array" aca="1" ref="FR93" ca="1">IF(ISNUMBER(EI$4),IF(ABS(INDEX($F$4:$EK$109,MATCH(1,($A$4:$A$109=$EO93)*($B$4:$B$109=$EP93),0),MATCH(FR$2,$F$2:$EK$2,0))-SUM(OFFSET($E93,,MATCH(FR$2,$F$1:$EK$1,0),,4)))&gt;0,INDEX($F$4:$EK$109,MATCH(1,($A$4:$A$109=$EO93)*($B$4:$B$109=$EP93),0),MATCH(FR$2,$F$2:$EK$2,0))-SUM(OFFSET($E93,,MATCH(FR$2,$F$1:$EK$1,0),,4)),""),"")</f>
        <v/>
      </c>
      <c r="FS93" t="str" cm="1">
        <f t="array" aca="1" ref="FS93" ca="1">IF(ISNUMBER(EJ$4),IF(ABS(INDEX($F$4:$EK$109,MATCH(1,($A$4:$A$109=$EO93)*($B$4:$B$109=$EP93),0),MATCH(FS$2,$F$2:$EK$2,0))-SUM(OFFSET($E93,,MATCH(FS$2,$F$1:$EK$1,0),,4)))&gt;0,INDEX($F$4:$EK$109,MATCH(1,($A$4:$A$109=$EO93)*($B$4:$B$109=$EP93),0),MATCH(FS$2,$F$2:$EK$2,0))-SUM(OFFSET($E93,,MATCH(FS$2,$F$1:$EK$1,0),,4)),""),"")</f>
        <v/>
      </c>
      <c r="FT93" t="str" cm="1">
        <f t="array" aca="1" ref="FT93" ca="1">IF(ISNUMBER(EK$4),IF(ABS(INDEX($F$4:$EK$109,MATCH(1,($A$4:$A$109=$EO93)*($B$4:$B$109=$EP93),0),MATCH(FT$2,$F$2:$EK$2,0))-SUM(OFFSET($E93,,MATCH(FT$2,$F$1:$EK$1,0),,4)))&gt;0,INDEX($F$4:$EK$109,MATCH(1,($A$4:$A$109=$EO93)*($B$4:$B$109=$EP93),0),MATCH(FT$2,$F$2:$EK$2,0))-SUM(OFFSET($E93,,MATCH(FT$2,$F$1:$EK$1,0),,4)),""),"")</f>
        <v/>
      </c>
    </row>
    <row r="94" spans="1:176" x14ac:dyDescent="0.25">
      <c r="A94" t="s">
        <v>201</v>
      </c>
      <c r="B94" t="s">
        <v>213</v>
      </c>
      <c r="EO94" t="str">
        <f t="shared" si="9"/>
        <v>cf</v>
      </c>
      <c r="EP94" t="str">
        <f t="shared" si="9"/>
        <v>salesMaturitiesOfInvestments</v>
      </c>
      <c r="ET94" t="str" cm="1">
        <f t="array" aca="1" ref="ET94" ca="1">IF(ISNUMBER(DK$4),IF(ABS(INDEX($F$4:$EK$109,MATCH(1,($A$4:$A$109=$EO94)*($B$4:$B$109=$EP94),0),MATCH(ET$2,$F$2:$EK$2,0))-SUM(OFFSET($E94,,MATCH(ET$2,$F$1:$EK$1,0),,4)))&gt;0,INDEX($F$4:$EK$109,MATCH(1,($A$4:$A$109=$EO94)*($B$4:$B$109=$EP94),0),MATCH(ET$2,$F$2:$EK$2,0))-SUM(OFFSET($E94,,MATCH(ET$2,$F$1:$EK$1,0),,4)),""),"")</f>
        <v/>
      </c>
      <c r="EU94" t="str" cm="1">
        <f t="array" aca="1" ref="EU94" ca="1">IF(ISNUMBER(DL$4),IF(ABS(INDEX($F$4:$EK$109,MATCH(1,($A$4:$A$109=$EO94)*($B$4:$B$109=$EP94),0),MATCH(EU$2,$F$2:$EK$2,0))-SUM(OFFSET($E94,,MATCH(EU$2,$F$1:$EK$1,0),,4)))&gt;0,INDEX($F$4:$EK$109,MATCH(1,($A$4:$A$109=$EO94)*($B$4:$B$109=$EP94),0),MATCH(EU$2,$F$2:$EK$2,0))-SUM(OFFSET($E94,,MATCH(EU$2,$F$1:$EK$1,0),,4)),""),"")</f>
        <v/>
      </c>
      <c r="EV94" t="str" cm="1">
        <f t="array" aca="1" ref="EV94" ca="1">IF(ISNUMBER(DM$4),IF(ABS(INDEX($F$4:$EK$109,MATCH(1,($A$4:$A$109=$EO94)*($B$4:$B$109=$EP94),0),MATCH(EV$2,$F$2:$EK$2,0))-SUM(OFFSET($E94,,MATCH(EV$2,$F$1:$EK$1,0),,4)))&gt;0,INDEX($F$4:$EK$109,MATCH(1,($A$4:$A$109=$EO94)*($B$4:$B$109=$EP94),0),MATCH(EV$2,$F$2:$EK$2,0))-SUM(OFFSET($E94,,MATCH(EV$2,$F$1:$EK$1,0),,4)),""),"")</f>
        <v/>
      </c>
      <c r="EW94" t="str" cm="1">
        <f t="array" aca="1" ref="EW94" ca="1">IF(ISNUMBER(DN$4),IF(ABS(INDEX($F$4:$EK$109,MATCH(1,($A$4:$A$109=$EO94)*($B$4:$B$109=$EP94),0),MATCH(EW$2,$F$2:$EK$2,0))-SUM(OFFSET($E94,,MATCH(EW$2,$F$1:$EK$1,0),,4)))&gt;0,INDEX($F$4:$EK$109,MATCH(1,($A$4:$A$109=$EO94)*($B$4:$B$109=$EP94),0),MATCH(EW$2,$F$2:$EK$2,0))-SUM(OFFSET($E94,,MATCH(EW$2,$F$1:$EK$1,0),,4)),""),"")</f>
        <v/>
      </c>
      <c r="EX94" t="str" cm="1">
        <f t="array" aca="1" ref="EX94" ca="1">IF(ISNUMBER(DO$4),IF(ABS(INDEX($F$4:$EK$109,MATCH(1,($A$4:$A$109=$EO94)*($B$4:$B$109=$EP94),0),MATCH(EX$2,$F$2:$EK$2,0))-SUM(OFFSET($E94,,MATCH(EX$2,$F$1:$EK$1,0),,4)))&gt;0,INDEX($F$4:$EK$109,MATCH(1,($A$4:$A$109=$EO94)*($B$4:$B$109=$EP94),0),MATCH(EX$2,$F$2:$EK$2,0))-SUM(OFFSET($E94,,MATCH(EX$2,$F$1:$EK$1,0),,4)),""),"")</f>
        <v/>
      </c>
      <c r="EY94" t="str" cm="1">
        <f t="array" aca="1" ref="EY94" ca="1">IF(ISNUMBER(DP$4),IF(ABS(INDEX($F$4:$EK$109,MATCH(1,($A$4:$A$109=$EO94)*($B$4:$B$109=$EP94),0),MATCH(EY$2,$F$2:$EK$2,0))-SUM(OFFSET($E94,,MATCH(EY$2,$F$1:$EK$1,0),,4)))&gt;0,INDEX($F$4:$EK$109,MATCH(1,($A$4:$A$109=$EO94)*($B$4:$B$109=$EP94),0),MATCH(EY$2,$F$2:$EK$2,0))-SUM(OFFSET($E94,,MATCH(EY$2,$F$1:$EK$1,0),,4)),""),"")</f>
        <v/>
      </c>
      <c r="EZ94" t="str" cm="1">
        <f t="array" aca="1" ref="EZ94" ca="1">IF(ISNUMBER(DQ$4),IF(ABS(INDEX($F$4:$EK$109,MATCH(1,($A$4:$A$109=$EO94)*($B$4:$B$109=$EP94),0),MATCH(EZ$2,$F$2:$EK$2,0))-SUM(OFFSET($E94,,MATCH(EZ$2,$F$1:$EK$1,0),,4)))&gt;0,INDEX($F$4:$EK$109,MATCH(1,($A$4:$A$109=$EO94)*($B$4:$B$109=$EP94),0),MATCH(EZ$2,$F$2:$EK$2,0))-SUM(OFFSET($E94,,MATCH(EZ$2,$F$1:$EK$1,0),,4)),""),"")</f>
        <v/>
      </c>
      <c r="FA94" t="str" cm="1">
        <f t="array" aca="1" ref="FA94" ca="1">IF(ISNUMBER(DR$4),IF(ABS(INDEX($F$4:$EK$109,MATCH(1,($A$4:$A$109=$EO94)*($B$4:$B$109=$EP94),0),MATCH(FA$2,$F$2:$EK$2,0))-SUM(OFFSET($E94,,MATCH(FA$2,$F$1:$EK$1,0),,4)))&gt;0,INDEX($F$4:$EK$109,MATCH(1,($A$4:$A$109=$EO94)*($B$4:$B$109=$EP94),0),MATCH(FA$2,$F$2:$EK$2,0))-SUM(OFFSET($E94,,MATCH(FA$2,$F$1:$EK$1,0),,4)),""),"")</f>
        <v/>
      </c>
      <c r="FB94" t="str" cm="1">
        <f t="array" aca="1" ref="FB94" ca="1">IF(ISNUMBER(DS$4),IF(ABS(INDEX($F$4:$EK$109,MATCH(1,($A$4:$A$109=$EO94)*($B$4:$B$109=$EP94),0),MATCH(FB$2,$F$2:$EK$2,0))-SUM(OFFSET($E94,,MATCH(FB$2,$F$1:$EK$1,0),,4)))&gt;0,INDEX($F$4:$EK$109,MATCH(1,($A$4:$A$109=$EO94)*($B$4:$B$109=$EP94),0),MATCH(FB$2,$F$2:$EK$2,0))-SUM(OFFSET($E94,,MATCH(FB$2,$F$1:$EK$1,0),,4)),""),"")</f>
        <v/>
      </c>
      <c r="FC94" t="str" cm="1">
        <f t="array" aca="1" ref="FC94" ca="1">IF(ISNUMBER(DT$4),IF(ABS(INDEX($F$4:$EK$109,MATCH(1,($A$4:$A$109=$EO94)*($B$4:$B$109=$EP94),0),MATCH(FC$2,$F$2:$EK$2,0))-SUM(OFFSET($E94,,MATCH(FC$2,$F$1:$EK$1,0),,4)))&gt;0,INDEX($F$4:$EK$109,MATCH(1,($A$4:$A$109=$EO94)*($B$4:$B$109=$EP94),0),MATCH(FC$2,$F$2:$EK$2,0))-SUM(OFFSET($E94,,MATCH(FC$2,$F$1:$EK$1,0),,4)),""),"")</f>
        <v/>
      </c>
      <c r="FD94" t="str" cm="1">
        <f t="array" aca="1" ref="FD94" ca="1">IF(ISNUMBER(DU$4),IF(ABS(INDEX($F$4:$EK$109,MATCH(1,($A$4:$A$109=$EO94)*($B$4:$B$109=$EP94),0),MATCH(FD$2,$F$2:$EK$2,0))-SUM(OFFSET($E94,,MATCH(FD$2,$F$1:$EK$1,0),,4)))&gt;0,INDEX($F$4:$EK$109,MATCH(1,($A$4:$A$109=$EO94)*($B$4:$B$109=$EP94),0),MATCH(FD$2,$F$2:$EK$2,0))-SUM(OFFSET($E94,,MATCH(FD$2,$F$1:$EK$1,0),,4)),""),"")</f>
        <v/>
      </c>
      <c r="FE94" t="str" cm="1">
        <f t="array" aca="1" ref="FE94" ca="1">IF(ISNUMBER(DV$4),IF(ABS(INDEX($F$4:$EK$109,MATCH(1,($A$4:$A$109=$EO94)*($B$4:$B$109=$EP94),0),MATCH(FE$2,$F$2:$EK$2,0))-SUM(OFFSET($E94,,MATCH(FE$2,$F$1:$EK$1,0),,4)))&gt;0,INDEX($F$4:$EK$109,MATCH(1,($A$4:$A$109=$EO94)*($B$4:$B$109=$EP94),0),MATCH(FE$2,$F$2:$EK$2,0))-SUM(OFFSET($E94,,MATCH(FE$2,$F$1:$EK$1,0),,4)),""),"")</f>
        <v/>
      </c>
      <c r="FF94" t="str" cm="1">
        <f t="array" aca="1" ref="FF94" ca="1">IF(ISNUMBER(DW$4),IF(ABS(INDEX($F$4:$EK$109,MATCH(1,($A$4:$A$109=$EO94)*($B$4:$B$109=$EP94),0),MATCH(FF$2,$F$2:$EK$2,0))-SUM(OFFSET($E94,,MATCH(FF$2,$F$1:$EK$1,0),,4)))&gt;0,INDEX($F$4:$EK$109,MATCH(1,($A$4:$A$109=$EO94)*($B$4:$B$109=$EP94),0),MATCH(FF$2,$F$2:$EK$2,0))-SUM(OFFSET($E94,,MATCH(FF$2,$F$1:$EK$1,0),,4)),""),"")</f>
        <v/>
      </c>
      <c r="FG94" t="str" cm="1">
        <f t="array" aca="1" ref="FG94" ca="1">IF(ISNUMBER(DX$4),IF(ABS(INDEX($F$4:$EK$109,MATCH(1,($A$4:$A$109=$EO94)*($B$4:$B$109=$EP94),0),MATCH(FG$2,$F$2:$EK$2,0))-SUM(OFFSET($E94,,MATCH(FG$2,$F$1:$EK$1,0),,4)))&gt;0,INDEX($F$4:$EK$109,MATCH(1,($A$4:$A$109=$EO94)*($B$4:$B$109=$EP94),0),MATCH(FG$2,$F$2:$EK$2,0))-SUM(OFFSET($E94,,MATCH(FG$2,$F$1:$EK$1,0),,4)),""),"")</f>
        <v/>
      </c>
      <c r="FH94" t="str" cm="1">
        <f t="array" aca="1" ref="FH94" ca="1">IF(ISNUMBER(DY$4),IF(ABS(INDEX($F$4:$EK$109,MATCH(1,($A$4:$A$109=$EO94)*($B$4:$B$109=$EP94),0),MATCH(FH$2,$F$2:$EK$2,0))-SUM(OFFSET($E94,,MATCH(FH$2,$F$1:$EK$1,0),,4)))&gt;0,INDEX($F$4:$EK$109,MATCH(1,($A$4:$A$109=$EO94)*($B$4:$B$109=$EP94),0),MATCH(FH$2,$F$2:$EK$2,0))-SUM(OFFSET($E94,,MATCH(FH$2,$F$1:$EK$1,0),,4)),""),"")</f>
        <v/>
      </c>
      <c r="FI94" t="str" cm="1">
        <f t="array" aca="1" ref="FI94" ca="1">IF(ISNUMBER(DZ$4),IF(ABS(INDEX($F$4:$EK$109,MATCH(1,($A$4:$A$109=$EO94)*($B$4:$B$109=$EP94),0),MATCH(FI$2,$F$2:$EK$2,0))-SUM(OFFSET($E94,,MATCH(FI$2,$F$1:$EK$1,0),,4)))&gt;0,INDEX($F$4:$EK$109,MATCH(1,($A$4:$A$109=$EO94)*($B$4:$B$109=$EP94),0),MATCH(FI$2,$F$2:$EK$2,0))-SUM(OFFSET($E94,,MATCH(FI$2,$F$1:$EK$1,0),,4)),""),"")</f>
        <v/>
      </c>
      <c r="FJ94" t="str" cm="1">
        <f t="array" aca="1" ref="FJ94" ca="1">IF(ISNUMBER(EA$4),IF(ABS(INDEX($F$4:$EK$109,MATCH(1,($A$4:$A$109=$EO94)*($B$4:$B$109=$EP94),0),MATCH(FJ$2,$F$2:$EK$2,0))-SUM(OFFSET($E94,,MATCH(FJ$2,$F$1:$EK$1,0),,4)))&gt;0,INDEX($F$4:$EK$109,MATCH(1,($A$4:$A$109=$EO94)*($B$4:$B$109=$EP94),0),MATCH(FJ$2,$F$2:$EK$2,0))-SUM(OFFSET($E94,,MATCH(FJ$2,$F$1:$EK$1,0),,4)),""),"")</f>
        <v/>
      </c>
      <c r="FK94" t="str" cm="1">
        <f t="array" aca="1" ref="FK94" ca="1">IF(ISNUMBER(EB$4),IF(ABS(INDEX($F$4:$EK$109,MATCH(1,($A$4:$A$109=$EO94)*($B$4:$B$109=$EP94),0),MATCH(FK$2,$F$2:$EK$2,0))-SUM(OFFSET($E94,,MATCH(FK$2,$F$1:$EK$1,0),,4)))&gt;0,INDEX($F$4:$EK$109,MATCH(1,($A$4:$A$109=$EO94)*($B$4:$B$109=$EP94),0),MATCH(FK$2,$F$2:$EK$2,0))-SUM(OFFSET($E94,,MATCH(FK$2,$F$1:$EK$1,0),,4)),""),"")</f>
        <v/>
      </c>
      <c r="FL94" t="str" cm="1">
        <f t="array" aca="1" ref="FL94" ca="1">IF(ISNUMBER(EC$4),IF(ABS(INDEX($F$4:$EK$109,MATCH(1,($A$4:$A$109=$EO94)*($B$4:$B$109=$EP94),0),MATCH(FL$2,$F$2:$EK$2,0))-SUM(OFFSET($E94,,MATCH(FL$2,$F$1:$EK$1,0),,4)))&gt;0,INDEX($F$4:$EK$109,MATCH(1,($A$4:$A$109=$EO94)*($B$4:$B$109=$EP94),0),MATCH(FL$2,$F$2:$EK$2,0))-SUM(OFFSET($E94,,MATCH(FL$2,$F$1:$EK$1,0),,4)),""),"")</f>
        <v/>
      </c>
      <c r="FM94" t="str" cm="1">
        <f t="array" aca="1" ref="FM94" ca="1">IF(ISNUMBER(ED$4),IF(ABS(INDEX($F$4:$EK$109,MATCH(1,($A$4:$A$109=$EO94)*($B$4:$B$109=$EP94),0),MATCH(FM$2,$F$2:$EK$2,0))-SUM(OFFSET($E94,,MATCH(FM$2,$F$1:$EK$1,0),,4)))&gt;0,INDEX($F$4:$EK$109,MATCH(1,($A$4:$A$109=$EO94)*($B$4:$B$109=$EP94),0),MATCH(FM$2,$F$2:$EK$2,0))-SUM(OFFSET($E94,,MATCH(FM$2,$F$1:$EK$1,0),,4)),""),"")</f>
        <v/>
      </c>
      <c r="FN94" t="str" cm="1">
        <f t="array" aca="1" ref="FN94" ca="1">IF(ISNUMBER(EE$4),IF(ABS(INDEX($F$4:$EK$109,MATCH(1,($A$4:$A$109=$EO94)*($B$4:$B$109=$EP94),0),MATCH(FN$2,$F$2:$EK$2,0))-SUM(OFFSET($E94,,MATCH(FN$2,$F$1:$EK$1,0),,4)))&gt;0,INDEX($F$4:$EK$109,MATCH(1,($A$4:$A$109=$EO94)*($B$4:$B$109=$EP94),0),MATCH(FN$2,$F$2:$EK$2,0))-SUM(OFFSET($E94,,MATCH(FN$2,$F$1:$EK$1,0),,4)),""),"")</f>
        <v/>
      </c>
      <c r="FO94" t="str" cm="1">
        <f t="array" aca="1" ref="FO94" ca="1">IF(ISNUMBER(EF$4),IF(ABS(INDEX($F$4:$EK$109,MATCH(1,($A$4:$A$109=$EO94)*($B$4:$B$109=$EP94),0),MATCH(FO$2,$F$2:$EK$2,0))-SUM(OFFSET($E94,,MATCH(FO$2,$F$1:$EK$1,0),,4)))&gt;0,INDEX($F$4:$EK$109,MATCH(1,($A$4:$A$109=$EO94)*($B$4:$B$109=$EP94),0),MATCH(FO$2,$F$2:$EK$2,0))-SUM(OFFSET($E94,,MATCH(FO$2,$F$1:$EK$1,0),,4)),""),"")</f>
        <v/>
      </c>
      <c r="FP94" t="str" cm="1">
        <f t="array" aca="1" ref="FP94" ca="1">IF(ISNUMBER(EG$4),IF(ABS(INDEX($F$4:$EK$109,MATCH(1,($A$4:$A$109=$EO94)*($B$4:$B$109=$EP94),0),MATCH(FP$2,$F$2:$EK$2,0))-SUM(OFFSET($E94,,MATCH(FP$2,$F$1:$EK$1,0),,4)))&gt;0,INDEX($F$4:$EK$109,MATCH(1,($A$4:$A$109=$EO94)*($B$4:$B$109=$EP94),0),MATCH(FP$2,$F$2:$EK$2,0))-SUM(OFFSET($E94,,MATCH(FP$2,$F$1:$EK$1,0),,4)),""),"")</f>
        <v/>
      </c>
      <c r="FQ94" t="str" cm="1">
        <f t="array" aca="1" ref="FQ94" ca="1">IF(ISNUMBER(EH$4),IF(ABS(INDEX($F$4:$EK$109,MATCH(1,($A$4:$A$109=$EO94)*($B$4:$B$109=$EP94),0),MATCH(FQ$2,$F$2:$EK$2,0))-SUM(OFFSET($E94,,MATCH(FQ$2,$F$1:$EK$1,0),,4)))&gt;0,INDEX($F$4:$EK$109,MATCH(1,($A$4:$A$109=$EO94)*($B$4:$B$109=$EP94),0),MATCH(FQ$2,$F$2:$EK$2,0))-SUM(OFFSET($E94,,MATCH(FQ$2,$F$1:$EK$1,0),,4)),""),"")</f>
        <v/>
      </c>
      <c r="FR94" t="str" cm="1">
        <f t="array" aca="1" ref="FR94" ca="1">IF(ISNUMBER(EI$4),IF(ABS(INDEX($F$4:$EK$109,MATCH(1,($A$4:$A$109=$EO94)*($B$4:$B$109=$EP94),0),MATCH(FR$2,$F$2:$EK$2,0))-SUM(OFFSET($E94,,MATCH(FR$2,$F$1:$EK$1,0),,4)))&gt;0,INDEX($F$4:$EK$109,MATCH(1,($A$4:$A$109=$EO94)*($B$4:$B$109=$EP94),0),MATCH(FR$2,$F$2:$EK$2,0))-SUM(OFFSET($E94,,MATCH(FR$2,$F$1:$EK$1,0),,4)),""),"")</f>
        <v/>
      </c>
      <c r="FS94" t="str" cm="1">
        <f t="array" aca="1" ref="FS94" ca="1">IF(ISNUMBER(EJ$4),IF(ABS(INDEX($F$4:$EK$109,MATCH(1,($A$4:$A$109=$EO94)*($B$4:$B$109=$EP94),0),MATCH(FS$2,$F$2:$EK$2,0))-SUM(OFFSET($E94,,MATCH(FS$2,$F$1:$EK$1,0),,4)))&gt;0,INDEX($F$4:$EK$109,MATCH(1,($A$4:$A$109=$EO94)*($B$4:$B$109=$EP94),0),MATCH(FS$2,$F$2:$EK$2,0))-SUM(OFFSET($E94,,MATCH(FS$2,$F$1:$EK$1,0),,4)),""),"")</f>
        <v/>
      </c>
      <c r="FT94" t="str" cm="1">
        <f t="array" aca="1" ref="FT94" ca="1">IF(ISNUMBER(EK$4),IF(ABS(INDEX($F$4:$EK$109,MATCH(1,($A$4:$A$109=$EO94)*($B$4:$B$109=$EP94),0),MATCH(FT$2,$F$2:$EK$2,0))-SUM(OFFSET($E94,,MATCH(FT$2,$F$1:$EK$1,0),,4)))&gt;0,INDEX($F$4:$EK$109,MATCH(1,($A$4:$A$109=$EO94)*($B$4:$B$109=$EP94),0),MATCH(FT$2,$F$2:$EK$2,0))-SUM(OFFSET($E94,,MATCH(FT$2,$F$1:$EK$1,0),,4)),""),"")</f>
        <v/>
      </c>
    </row>
    <row r="95" spans="1:176" x14ac:dyDescent="0.25">
      <c r="A95" t="s">
        <v>201</v>
      </c>
      <c r="B95" t="s">
        <v>214</v>
      </c>
      <c r="EO95" t="str">
        <f t="shared" si="9"/>
        <v>cf</v>
      </c>
      <c r="EP95" t="str">
        <f t="shared" si="9"/>
        <v>otherInvestingActivites</v>
      </c>
      <c r="ET95" t="str" cm="1">
        <f t="array" aca="1" ref="ET95" ca="1">IF(ISNUMBER(DK$4),IF(ABS(INDEX($F$4:$EK$109,MATCH(1,($A$4:$A$109=$EO95)*($B$4:$B$109=$EP95),0),MATCH(ET$2,$F$2:$EK$2,0))-SUM(OFFSET($E95,,MATCH(ET$2,$F$1:$EK$1,0),,4)))&gt;0,INDEX($F$4:$EK$109,MATCH(1,($A$4:$A$109=$EO95)*($B$4:$B$109=$EP95),0),MATCH(ET$2,$F$2:$EK$2,0))-SUM(OFFSET($E95,,MATCH(ET$2,$F$1:$EK$1,0),,4)),""),"")</f>
        <v/>
      </c>
      <c r="EU95" t="str" cm="1">
        <f t="array" aca="1" ref="EU95" ca="1">IF(ISNUMBER(DL$4),IF(ABS(INDEX($F$4:$EK$109,MATCH(1,($A$4:$A$109=$EO95)*($B$4:$B$109=$EP95),0),MATCH(EU$2,$F$2:$EK$2,0))-SUM(OFFSET($E95,,MATCH(EU$2,$F$1:$EK$1,0),,4)))&gt;0,INDEX($F$4:$EK$109,MATCH(1,($A$4:$A$109=$EO95)*($B$4:$B$109=$EP95),0),MATCH(EU$2,$F$2:$EK$2,0))-SUM(OFFSET($E95,,MATCH(EU$2,$F$1:$EK$1,0),,4)),""),"")</f>
        <v/>
      </c>
      <c r="EV95" t="str" cm="1">
        <f t="array" aca="1" ref="EV95" ca="1">IF(ISNUMBER(DM$4),IF(ABS(INDEX($F$4:$EK$109,MATCH(1,($A$4:$A$109=$EO95)*($B$4:$B$109=$EP95),0),MATCH(EV$2,$F$2:$EK$2,0))-SUM(OFFSET($E95,,MATCH(EV$2,$F$1:$EK$1,0),,4)))&gt;0,INDEX($F$4:$EK$109,MATCH(1,($A$4:$A$109=$EO95)*($B$4:$B$109=$EP95),0),MATCH(EV$2,$F$2:$EK$2,0))-SUM(OFFSET($E95,,MATCH(EV$2,$F$1:$EK$1,0),,4)),""),"")</f>
        <v/>
      </c>
      <c r="EW95" t="str" cm="1">
        <f t="array" aca="1" ref="EW95" ca="1">IF(ISNUMBER(DN$4),IF(ABS(INDEX($F$4:$EK$109,MATCH(1,($A$4:$A$109=$EO95)*($B$4:$B$109=$EP95),0),MATCH(EW$2,$F$2:$EK$2,0))-SUM(OFFSET($E95,,MATCH(EW$2,$F$1:$EK$1,0),,4)))&gt;0,INDEX($F$4:$EK$109,MATCH(1,($A$4:$A$109=$EO95)*($B$4:$B$109=$EP95),0),MATCH(EW$2,$F$2:$EK$2,0))-SUM(OFFSET($E95,,MATCH(EW$2,$F$1:$EK$1,0),,4)),""),"")</f>
        <v/>
      </c>
      <c r="EX95" t="str" cm="1">
        <f t="array" aca="1" ref="EX95" ca="1">IF(ISNUMBER(DO$4),IF(ABS(INDEX($F$4:$EK$109,MATCH(1,($A$4:$A$109=$EO95)*($B$4:$B$109=$EP95),0),MATCH(EX$2,$F$2:$EK$2,0))-SUM(OFFSET($E95,,MATCH(EX$2,$F$1:$EK$1,0),,4)))&gt;0,INDEX($F$4:$EK$109,MATCH(1,($A$4:$A$109=$EO95)*($B$4:$B$109=$EP95),0),MATCH(EX$2,$F$2:$EK$2,0))-SUM(OFFSET($E95,,MATCH(EX$2,$F$1:$EK$1,0),,4)),""),"")</f>
        <v/>
      </c>
      <c r="EY95" t="str" cm="1">
        <f t="array" aca="1" ref="EY95" ca="1">IF(ISNUMBER(DP$4),IF(ABS(INDEX($F$4:$EK$109,MATCH(1,($A$4:$A$109=$EO95)*($B$4:$B$109=$EP95),0),MATCH(EY$2,$F$2:$EK$2,0))-SUM(OFFSET($E95,,MATCH(EY$2,$F$1:$EK$1,0),,4)))&gt;0,INDEX($F$4:$EK$109,MATCH(1,($A$4:$A$109=$EO95)*($B$4:$B$109=$EP95),0),MATCH(EY$2,$F$2:$EK$2,0))-SUM(OFFSET($E95,,MATCH(EY$2,$F$1:$EK$1,0),,4)),""),"")</f>
        <v/>
      </c>
      <c r="EZ95" t="str" cm="1">
        <f t="array" aca="1" ref="EZ95" ca="1">IF(ISNUMBER(DQ$4),IF(ABS(INDEX($F$4:$EK$109,MATCH(1,($A$4:$A$109=$EO95)*($B$4:$B$109=$EP95),0),MATCH(EZ$2,$F$2:$EK$2,0))-SUM(OFFSET($E95,,MATCH(EZ$2,$F$1:$EK$1,0),,4)))&gt;0,INDEX($F$4:$EK$109,MATCH(1,($A$4:$A$109=$EO95)*($B$4:$B$109=$EP95),0),MATCH(EZ$2,$F$2:$EK$2,0))-SUM(OFFSET($E95,,MATCH(EZ$2,$F$1:$EK$1,0),,4)),""),"")</f>
        <v/>
      </c>
      <c r="FA95" t="str" cm="1">
        <f t="array" aca="1" ref="FA95" ca="1">IF(ISNUMBER(DR$4),IF(ABS(INDEX($F$4:$EK$109,MATCH(1,($A$4:$A$109=$EO95)*($B$4:$B$109=$EP95),0),MATCH(FA$2,$F$2:$EK$2,0))-SUM(OFFSET($E95,,MATCH(FA$2,$F$1:$EK$1,0),,4)))&gt;0,INDEX($F$4:$EK$109,MATCH(1,($A$4:$A$109=$EO95)*($B$4:$B$109=$EP95),0),MATCH(FA$2,$F$2:$EK$2,0))-SUM(OFFSET($E95,,MATCH(FA$2,$F$1:$EK$1,0),,4)),""),"")</f>
        <v/>
      </c>
      <c r="FB95" t="str" cm="1">
        <f t="array" aca="1" ref="FB95" ca="1">IF(ISNUMBER(DS$4),IF(ABS(INDEX($F$4:$EK$109,MATCH(1,($A$4:$A$109=$EO95)*($B$4:$B$109=$EP95),0),MATCH(FB$2,$F$2:$EK$2,0))-SUM(OFFSET($E95,,MATCH(FB$2,$F$1:$EK$1,0),,4)))&gt;0,INDEX($F$4:$EK$109,MATCH(1,($A$4:$A$109=$EO95)*($B$4:$B$109=$EP95),0),MATCH(FB$2,$F$2:$EK$2,0))-SUM(OFFSET($E95,,MATCH(FB$2,$F$1:$EK$1,0),,4)),""),"")</f>
        <v/>
      </c>
      <c r="FC95" t="str" cm="1">
        <f t="array" aca="1" ref="FC95" ca="1">IF(ISNUMBER(DT$4),IF(ABS(INDEX($F$4:$EK$109,MATCH(1,($A$4:$A$109=$EO95)*($B$4:$B$109=$EP95),0),MATCH(FC$2,$F$2:$EK$2,0))-SUM(OFFSET($E95,,MATCH(FC$2,$F$1:$EK$1,0),,4)))&gt;0,INDEX($F$4:$EK$109,MATCH(1,($A$4:$A$109=$EO95)*($B$4:$B$109=$EP95),0),MATCH(FC$2,$F$2:$EK$2,0))-SUM(OFFSET($E95,,MATCH(FC$2,$F$1:$EK$1,0),,4)),""),"")</f>
        <v/>
      </c>
      <c r="FD95" t="str" cm="1">
        <f t="array" aca="1" ref="FD95" ca="1">IF(ISNUMBER(DU$4),IF(ABS(INDEX($F$4:$EK$109,MATCH(1,($A$4:$A$109=$EO95)*($B$4:$B$109=$EP95),0),MATCH(FD$2,$F$2:$EK$2,0))-SUM(OFFSET($E95,,MATCH(FD$2,$F$1:$EK$1,0),,4)))&gt;0,INDEX($F$4:$EK$109,MATCH(1,($A$4:$A$109=$EO95)*($B$4:$B$109=$EP95),0),MATCH(FD$2,$F$2:$EK$2,0))-SUM(OFFSET($E95,,MATCH(FD$2,$F$1:$EK$1,0),,4)),""),"")</f>
        <v/>
      </c>
      <c r="FE95" t="str" cm="1">
        <f t="array" aca="1" ref="FE95" ca="1">IF(ISNUMBER(DV$4),IF(ABS(INDEX($F$4:$EK$109,MATCH(1,($A$4:$A$109=$EO95)*($B$4:$B$109=$EP95),0),MATCH(FE$2,$F$2:$EK$2,0))-SUM(OFFSET($E95,,MATCH(FE$2,$F$1:$EK$1,0),,4)))&gt;0,INDEX($F$4:$EK$109,MATCH(1,($A$4:$A$109=$EO95)*($B$4:$B$109=$EP95),0),MATCH(FE$2,$F$2:$EK$2,0))-SUM(OFFSET($E95,,MATCH(FE$2,$F$1:$EK$1,0),,4)),""),"")</f>
        <v/>
      </c>
      <c r="FF95" t="str" cm="1">
        <f t="array" aca="1" ref="FF95" ca="1">IF(ISNUMBER(DW$4),IF(ABS(INDEX($F$4:$EK$109,MATCH(1,($A$4:$A$109=$EO95)*($B$4:$B$109=$EP95),0),MATCH(FF$2,$F$2:$EK$2,0))-SUM(OFFSET($E95,,MATCH(FF$2,$F$1:$EK$1,0),,4)))&gt;0,INDEX($F$4:$EK$109,MATCH(1,($A$4:$A$109=$EO95)*($B$4:$B$109=$EP95),0),MATCH(FF$2,$F$2:$EK$2,0))-SUM(OFFSET($E95,,MATCH(FF$2,$F$1:$EK$1,0),,4)),""),"")</f>
        <v/>
      </c>
      <c r="FG95" t="str" cm="1">
        <f t="array" aca="1" ref="FG95" ca="1">IF(ISNUMBER(DX$4),IF(ABS(INDEX($F$4:$EK$109,MATCH(1,($A$4:$A$109=$EO95)*($B$4:$B$109=$EP95),0),MATCH(FG$2,$F$2:$EK$2,0))-SUM(OFFSET($E95,,MATCH(FG$2,$F$1:$EK$1,0),,4)))&gt;0,INDEX($F$4:$EK$109,MATCH(1,($A$4:$A$109=$EO95)*($B$4:$B$109=$EP95),0),MATCH(FG$2,$F$2:$EK$2,0))-SUM(OFFSET($E95,,MATCH(FG$2,$F$1:$EK$1,0),,4)),""),"")</f>
        <v/>
      </c>
      <c r="FH95" t="str" cm="1">
        <f t="array" aca="1" ref="FH95" ca="1">IF(ISNUMBER(DY$4),IF(ABS(INDEX($F$4:$EK$109,MATCH(1,($A$4:$A$109=$EO95)*($B$4:$B$109=$EP95),0),MATCH(FH$2,$F$2:$EK$2,0))-SUM(OFFSET($E95,,MATCH(FH$2,$F$1:$EK$1,0),,4)))&gt;0,INDEX($F$4:$EK$109,MATCH(1,($A$4:$A$109=$EO95)*($B$4:$B$109=$EP95),0),MATCH(FH$2,$F$2:$EK$2,0))-SUM(OFFSET($E95,,MATCH(FH$2,$F$1:$EK$1,0),,4)),""),"")</f>
        <v/>
      </c>
      <c r="FI95" t="str" cm="1">
        <f t="array" aca="1" ref="FI95" ca="1">IF(ISNUMBER(DZ$4),IF(ABS(INDEX($F$4:$EK$109,MATCH(1,($A$4:$A$109=$EO95)*($B$4:$B$109=$EP95),0),MATCH(FI$2,$F$2:$EK$2,0))-SUM(OFFSET($E95,,MATCH(FI$2,$F$1:$EK$1,0),,4)))&gt;0,INDEX($F$4:$EK$109,MATCH(1,($A$4:$A$109=$EO95)*($B$4:$B$109=$EP95),0),MATCH(FI$2,$F$2:$EK$2,0))-SUM(OFFSET($E95,,MATCH(FI$2,$F$1:$EK$1,0),,4)),""),"")</f>
        <v/>
      </c>
      <c r="FJ95" t="str" cm="1">
        <f t="array" aca="1" ref="FJ95" ca="1">IF(ISNUMBER(EA$4),IF(ABS(INDEX($F$4:$EK$109,MATCH(1,($A$4:$A$109=$EO95)*($B$4:$B$109=$EP95),0),MATCH(FJ$2,$F$2:$EK$2,0))-SUM(OFFSET($E95,,MATCH(FJ$2,$F$1:$EK$1,0),,4)))&gt;0,INDEX($F$4:$EK$109,MATCH(1,($A$4:$A$109=$EO95)*($B$4:$B$109=$EP95),0),MATCH(FJ$2,$F$2:$EK$2,0))-SUM(OFFSET($E95,,MATCH(FJ$2,$F$1:$EK$1,0),,4)),""),"")</f>
        <v/>
      </c>
      <c r="FK95" t="str" cm="1">
        <f t="array" aca="1" ref="FK95" ca="1">IF(ISNUMBER(EB$4),IF(ABS(INDEX($F$4:$EK$109,MATCH(1,($A$4:$A$109=$EO95)*($B$4:$B$109=$EP95),0),MATCH(FK$2,$F$2:$EK$2,0))-SUM(OFFSET($E95,,MATCH(FK$2,$F$1:$EK$1,0),,4)))&gt;0,INDEX($F$4:$EK$109,MATCH(1,($A$4:$A$109=$EO95)*($B$4:$B$109=$EP95),0),MATCH(FK$2,$F$2:$EK$2,0))-SUM(OFFSET($E95,,MATCH(FK$2,$F$1:$EK$1,0),,4)),""),"")</f>
        <v/>
      </c>
      <c r="FL95" t="str" cm="1">
        <f t="array" aca="1" ref="FL95" ca="1">IF(ISNUMBER(EC$4),IF(ABS(INDEX($F$4:$EK$109,MATCH(1,($A$4:$A$109=$EO95)*($B$4:$B$109=$EP95),0),MATCH(FL$2,$F$2:$EK$2,0))-SUM(OFFSET($E95,,MATCH(FL$2,$F$1:$EK$1,0),,4)))&gt;0,INDEX($F$4:$EK$109,MATCH(1,($A$4:$A$109=$EO95)*($B$4:$B$109=$EP95),0),MATCH(FL$2,$F$2:$EK$2,0))-SUM(OFFSET($E95,,MATCH(FL$2,$F$1:$EK$1,0),,4)),""),"")</f>
        <v/>
      </c>
      <c r="FM95" t="str" cm="1">
        <f t="array" aca="1" ref="FM95" ca="1">IF(ISNUMBER(ED$4),IF(ABS(INDEX($F$4:$EK$109,MATCH(1,($A$4:$A$109=$EO95)*($B$4:$B$109=$EP95),0),MATCH(FM$2,$F$2:$EK$2,0))-SUM(OFFSET($E95,,MATCH(FM$2,$F$1:$EK$1,0),,4)))&gt;0,INDEX($F$4:$EK$109,MATCH(1,($A$4:$A$109=$EO95)*($B$4:$B$109=$EP95),0),MATCH(FM$2,$F$2:$EK$2,0))-SUM(OFFSET($E95,,MATCH(FM$2,$F$1:$EK$1,0),,4)),""),"")</f>
        <v/>
      </c>
      <c r="FN95" t="str" cm="1">
        <f t="array" aca="1" ref="FN95" ca="1">IF(ISNUMBER(EE$4),IF(ABS(INDEX($F$4:$EK$109,MATCH(1,($A$4:$A$109=$EO95)*($B$4:$B$109=$EP95),0),MATCH(FN$2,$F$2:$EK$2,0))-SUM(OFFSET($E95,,MATCH(FN$2,$F$1:$EK$1,0),,4)))&gt;0,INDEX($F$4:$EK$109,MATCH(1,($A$4:$A$109=$EO95)*($B$4:$B$109=$EP95),0),MATCH(FN$2,$F$2:$EK$2,0))-SUM(OFFSET($E95,,MATCH(FN$2,$F$1:$EK$1,0),,4)),""),"")</f>
        <v/>
      </c>
      <c r="FO95" t="str" cm="1">
        <f t="array" aca="1" ref="FO95" ca="1">IF(ISNUMBER(EF$4),IF(ABS(INDEX($F$4:$EK$109,MATCH(1,($A$4:$A$109=$EO95)*($B$4:$B$109=$EP95),0),MATCH(FO$2,$F$2:$EK$2,0))-SUM(OFFSET($E95,,MATCH(FO$2,$F$1:$EK$1,0),,4)))&gt;0,INDEX($F$4:$EK$109,MATCH(1,($A$4:$A$109=$EO95)*($B$4:$B$109=$EP95),0),MATCH(FO$2,$F$2:$EK$2,0))-SUM(OFFSET($E95,,MATCH(FO$2,$F$1:$EK$1,0),,4)),""),"")</f>
        <v/>
      </c>
      <c r="FP95" t="str" cm="1">
        <f t="array" aca="1" ref="FP95" ca="1">IF(ISNUMBER(EG$4),IF(ABS(INDEX($F$4:$EK$109,MATCH(1,($A$4:$A$109=$EO95)*($B$4:$B$109=$EP95),0),MATCH(FP$2,$F$2:$EK$2,0))-SUM(OFFSET($E95,,MATCH(FP$2,$F$1:$EK$1,0),,4)))&gt;0,INDEX($F$4:$EK$109,MATCH(1,($A$4:$A$109=$EO95)*($B$4:$B$109=$EP95),0),MATCH(FP$2,$F$2:$EK$2,0))-SUM(OFFSET($E95,,MATCH(FP$2,$F$1:$EK$1,0),,4)),""),"")</f>
        <v/>
      </c>
      <c r="FQ95" t="str" cm="1">
        <f t="array" aca="1" ref="FQ95" ca="1">IF(ISNUMBER(EH$4),IF(ABS(INDEX($F$4:$EK$109,MATCH(1,($A$4:$A$109=$EO95)*($B$4:$B$109=$EP95),0),MATCH(FQ$2,$F$2:$EK$2,0))-SUM(OFFSET($E95,,MATCH(FQ$2,$F$1:$EK$1,0),,4)))&gt;0,INDEX($F$4:$EK$109,MATCH(1,($A$4:$A$109=$EO95)*($B$4:$B$109=$EP95),0),MATCH(FQ$2,$F$2:$EK$2,0))-SUM(OFFSET($E95,,MATCH(FQ$2,$F$1:$EK$1,0),,4)),""),"")</f>
        <v/>
      </c>
      <c r="FR95" t="str" cm="1">
        <f t="array" aca="1" ref="FR95" ca="1">IF(ISNUMBER(EI$4),IF(ABS(INDEX($F$4:$EK$109,MATCH(1,($A$4:$A$109=$EO95)*($B$4:$B$109=$EP95),0),MATCH(FR$2,$F$2:$EK$2,0))-SUM(OFFSET($E95,,MATCH(FR$2,$F$1:$EK$1,0),,4)))&gt;0,INDEX($F$4:$EK$109,MATCH(1,($A$4:$A$109=$EO95)*($B$4:$B$109=$EP95),0),MATCH(FR$2,$F$2:$EK$2,0))-SUM(OFFSET($E95,,MATCH(FR$2,$F$1:$EK$1,0),,4)),""),"")</f>
        <v/>
      </c>
      <c r="FS95" t="str" cm="1">
        <f t="array" aca="1" ref="FS95" ca="1">IF(ISNUMBER(EJ$4),IF(ABS(INDEX($F$4:$EK$109,MATCH(1,($A$4:$A$109=$EO95)*($B$4:$B$109=$EP95),0),MATCH(FS$2,$F$2:$EK$2,0))-SUM(OFFSET($E95,,MATCH(FS$2,$F$1:$EK$1,0),,4)))&gt;0,INDEX($F$4:$EK$109,MATCH(1,($A$4:$A$109=$EO95)*($B$4:$B$109=$EP95),0),MATCH(FS$2,$F$2:$EK$2,0))-SUM(OFFSET($E95,,MATCH(FS$2,$F$1:$EK$1,0),,4)),""),"")</f>
        <v/>
      </c>
      <c r="FT95" t="str" cm="1">
        <f t="array" aca="1" ref="FT95" ca="1">IF(ISNUMBER(EK$4),IF(ABS(INDEX($F$4:$EK$109,MATCH(1,($A$4:$A$109=$EO95)*($B$4:$B$109=$EP95),0),MATCH(FT$2,$F$2:$EK$2,0))-SUM(OFFSET($E95,,MATCH(FT$2,$F$1:$EK$1,0),,4)))&gt;0,INDEX($F$4:$EK$109,MATCH(1,($A$4:$A$109=$EO95)*($B$4:$B$109=$EP95),0),MATCH(FT$2,$F$2:$EK$2,0))-SUM(OFFSET($E95,,MATCH(FT$2,$F$1:$EK$1,0),,4)),""),"")</f>
        <v/>
      </c>
    </row>
    <row r="96" spans="1:176" x14ac:dyDescent="0.25">
      <c r="A96" t="s">
        <v>201</v>
      </c>
      <c r="B96" t="s">
        <v>215</v>
      </c>
      <c r="EO96" t="str">
        <f t="shared" si="9"/>
        <v>cf</v>
      </c>
      <c r="EP96" t="str">
        <f t="shared" si="9"/>
        <v>netCashUsedForInvestingActivites</v>
      </c>
      <c r="ET96" t="str" cm="1">
        <f t="array" aca="1" ref="ET96" ca="1">IF(ISNUMBER(DK$4),IF(ABS(INDEX($F$4:$EK$109,MATCH(1,($A$4:$A$109=$EO96)*($B$4:$B$109=$EP96),0),MATCH(ET$2,$F$2:$EK$2,0))-SUM(OFFSET($E96,,MATCH(ET$2,$F$1:$EK$1,0),,4)))&gt;0,INDEX($F$4:$EK$109,MATCH(1,($A$4:$A$109=$EO96)*($B$4:$B$109=$EP96),0),MATCH(ET$2,$F$2:$EK$2,0))-SUM(OFFSET($E96,,MATCH(ET$2,$F$1:$EK$1,0),,4)),""),"")</f>
        <v/>
      </c>
      <c r="EU96" t="str" cm="1">
        <f t="array" aca="1" ref="EU96" ca="1">IF(ISNUMBER(DL$4),IF(ABS(INDEX($F$4:$EK$109,MATCH(1,($A$4:$A$109=$EO96)*($B$4:$B$109=$EP96),0),MATCH(EU$2,$F$2:$EK$2,0))-SUM(OFFSET($E96,,MATCH(EU$2,$F$1:$EK$1,0),,4)))&gt;0,INDEX($F$4:$EK$109,MATCH(1,($A$4:$A$109=$EO96)*($B$4:$B$109=$EP96),0),MATCH(EU$2,$F$2:$EK$2,0))-SUM(OFFSET($E96,,MATCH(EU$2,$F$1:$EK$1,0),,4)),""),"")</f>
        <v/>
      </c>
      <c r="EV96" t="str" cm="1">
        <f t="array" aca="1" ref="EV96" ca="1">IF(ISNUMBER(DM$4),IF(ABS(INDEX($F$4:$EK$109,MATCH(1,($A$4:$A$109=$EO96)*($B$4:$B$109=$EP96),0),MATCH(EV$2,$F$2:$EK$2,0))-SUM(OFFSET($E96,,MATCH(EV$2,$F$1:$EK$1,0),,4)))&gt;0,INDEX($F$4:$EK$109,MATCH(1,($A$4:$A$109=$EO96)*($B$4:$B$109=$EP96),0),MATCH(EV$2,$F$2:$EK$2,0))-SUM(OFFSET($E96,,MATCH(EV$2,$F$1:$EK$1,0),,4)),""),"")</f>
        <v/>
      </c>
      <c r="EW96" t="str" cm="1">
        <f t="array" aca="1" ref="EW96" ca="1">IF(ISNUMBER(DN$4),IF(ABS(INDEX($F$4:$EK$109,MATCH(1,($A$4:$A$109=$EO96)*($B$4:$B$109=$EP96),0),MATCH(EW$2,$F$2:$EK$2,0))-SUM(OFFSET($E96,,MATCH(EW$2,$F$1:$EK$1,0),,4)))&gt;0,INDEX($F$4:$EK$109,MATCH(1,($A$4:$A$109=$EO96)*($B$4:$B$109=$EP96),0),MATCH(EW$2,$F$2:$EK$2,0))-SUM(OFFSET($E96,,MATCH(EW$2,$F$1:$EK$1,0),,4)),""),"")</f>
        <v/>
      </c>
      <c r="EX96" t="str" cm="1">
        <f t="array" aca="1" ref="EX96" ca="1">IF(ISNUMBER(DO$4),IF(ABS(INDEX($F$4:$EK$109,MATCH(1,($A$4:$A$109=$EO96)*($B$4:$B$109=$EP96),0),MATCH(EX$2,$F$2:$EK$2,0))-SUM(OFFSET($E96,,MATCH(EX$2,$F$1:$EK$1,0),,4)))&gt;0,INDEX($F$4:$EK$109,MATCH(1,($A$4:$A$109=$EO96)*($B$4:$B$109=$EP96),0),MATCH(EX$2,$F$2:$EK$2,0))-SUM(OFFSET($E96,,MATCH(EX$2,$F$1:$EK$1,0),,4)),""),"")</f>
        <v/>
      </c>
      <c r="EY96" t="str" cm="1">
        <f t="array" aca="1" ref="EY96" ca="1">IF(ISNUMBER(DP$4),IF(ABS(INDEX($F$4:$EK$109,MATCH(1,($A$4:$A$109=$EO96)*($B$4:$B$109=$EP96),0),MATCH(EY$2,$F$2:$EK$2,0))-SUM(OFFSET($E96,,MATCH(EY$2,$F$1:$EK$1,0),,4)))&gt;0,INDEX($F$4:$EK$109,MATCH(1,($A$4:$A$109=$EO96)*($B$4:$B$109=$EP96),0),MATCH(EY$2,$F$2:$EK$2,0))-SUM(OFFSET($E96,,MATCH(EY$2,$F$1:$EK$1,0),,4)),""),"")</f>
        <v/>
      </c>
      <c r="EZ96" t="str" cm="1">
        <f t="array" aca="1" ref="EZ96" ca="1">IF(ISNUMBER(DQ$4),IF(ABS(INDEX($F$4:$EK$109,MATCH(1,($A$4:$A$109=$EO96)*($B$4:$B$109=$EP96),0),MATCH(EZ$2,$F$2:$EK$2,0))-SUM(OFFSET($E96,,MATCH(EZ$2,$F$1:$EK$1,0),,4)))&gt;0,INDEX($F$4:$EK$109,MATCH(1,($A$4:$A$109=$EO96)*($B$4:$B$109=$EP96),0),MATCH(EZ$2,$F$2:$EK$2,0))-SUM(OFFSET($E96,,MATCH(EZ$2,$F$1:$EK$1,0),,4)),""),"")</f>
        <v/>
      </c>
      <c r="FA96" t="str" cm="1">
        <f t="array" aca="1" ref="FA96" ca="1">IF(ISNUMBER(DR$4),IF(ABS(INDEX($F$4:$EK$109,MATCH(1,($A$4:$A$109=$EO96)*($B$4:$B$109=$EP96),0),MATCH(FA$2,$F$2:$EK$2,0))-SUM(OFFSET($E96,,MATCH(FA$2,$F$1:$EK$1,0),,4)))&gt;0,INDEX($F$4:$EK$109,MATCH(1,($A$4:$A$109=$EO96)*($B$4:$B$109=$EP96),0),MATCH(FA$2,$F$2:$EK$2,0))-SUM(OFFSET($E96,,MATCH(FA$2,$F$1:$EK$1,0),,4)),""),"")</f>
        <v/>
      </c>
      <c r="FB96" t="str" cm="1">
        <f t="array" aca="1" ref="FB96" ca="1">IF(ISNUMBER(DS$4),IF(ABS(INDEX($F$4:$EK$109,MATCH(1,($A$4:$A$109=$EO96)*($B$4:$B$109=$EP96),0),MATCH(FB$2,$F$2:$EK$2,0))-SUM(OFFSET($E96,,MATCH(FB$2,$F$1:$EK$1,0),,4)))&gt;0,INDEX($F$4:$EK$109,MATCH(1,($A$4:$A$109=$EO96)*($B$4:$B$109=$EP96),0),MATCH(FB$2,$F$2:$EK$2,0))-SUM(OFFSET($E96,,MATCH(FB$2,$F$1:$EK$1,0),,4)),""),"")</f>
        <v/>
      </c>
      <c r="FC96" t="str" cm="1">
        <f t="array" aca="1" ref="FC96" ca="1">IF(ISNUMBER(DT$4),IF(ABS(INDEX($F$4:$EK$109,MATCH(1,($A$4:$A$109=$EO96)*($B$4:$B$109=$EP96),0),MATCH(FC$2,$F$2:$EK$2,0))-SUM(OFFSET($E96,,MATCH(FC$2,$F$1:$EK$1,0),,4)))&gt;0,INDEX($F$4:$EK$109,MATCH(1,($A$4:$A$109=$EO96)*($B$4:$B$109=$EP96),0),MATCH(FC$2,$F$2:$EK$2,0))-SUM(OFFSET($E96,,MATCH(FC$2,$F$1:$EK$1,0),,4)),""),"")</f>
        <v/>
      </c>
      <c r="FD96" t="str" cm="1">
        <f t="array" aca="1" ref="FD96" ca="1">IF(ISNUMBER(DU$4),IF(ABS(INDEX($F$4:$EK$109,MATCH(1,($A$4:$A$109=$EO96)*($B$4:$B$109=$EP96),0),MATCH(FD$2,$F$2:$EK$2,0))-SUM(OFFSET($E96,,MATCH(FD$2,$F$1:$EK$1,0),,4)))&gt;0,INDEX($F$4:$EK$109,MATCH(1,($A$4:$A$109=$EO96)*($B$4:$B$109=$EP96),0),MATCH(FD$2,$F$2:$EK$2,0))-SUM(OFFSET($E96,,MATCH(FD$2,$F$1:$EK$1,0),,4)),""),"")</f>
        <v/>
      </c>
      <c r="FE96" t="str" cm="1">
        <f t="array" aca="1" ref="FE96" ca="1">IF(ISNUMBER(DV$4),IF(ABS(INDEX($F$4:$EK$109,MATCH(1,($A$4:$A$109=$EO96)*($B$4:$B$109=$EP96),0),MATCH(FE$2,$F$2:$EK$2,0))-SUM(OFFSET($E96,,MATCH(FE$2,$F$1:$EK$1,0),,4)))&gt;0,INDEX($F$4:$EK$109,MATCH(1,($A$4:$A$109=$EO96)*($B$4:$B$109=$EP96),0),MATCH(FE$2,$F$2:$EK$2,0))-SUM(OFFSET($E96,,MATCH(FE$2,$F$1:$EK$1,0),,4)),""),"")</f>
        <v/>
      </c>
      <c r="FF96" t="str" cm="1">
        <f t="array" aca="1" ref="FF96" ca="1">IF(ISNUMBER(DW$4),IF(ABS(INDEX($F$4:$EK$109,MATCH(1,($A$4:$A$109=$EO96)*($B$4:$B$109=$EP96),0),MATCH(FF$2,$F$2:$EK$2,0))-SUM(OFFSET($E96,,MATCH(FF$2,$F$1:$EK$1,0),,4)))&gt;0,INDEX($F$4:$EK$109,MATCH(1,($A$4:$A$109=$EO96)*($B$4:$B$109=$EP96),0),MATCH(FF$2,$F$2:$EK$2,0))-SUM(OFFSET($E96,,MATCH(FF$2,$F$1:$EK$1,0),,4)),""),"")</f>
        <v/>
      </c>
      <c r="FG96" t="str" cm="1">
        <f t="array" aca="1" ref="FG96" ca="1">IF(ISNUMBER(DX$4),IF(ABS(INDEX($F$4:$EK$109,MATCH(1,($A$4:$A$109=$EO96)*($B$4:$B$109=$EP96),0),MATCH(FG$2,$F$2:$EK$2,0))-SUM(OFFSET($E96,,MATCH(FG$2,$F$1:$EK$1,0),,4)))&gt;0,INDEX($F$4:$EK$109,MATCH(1,($A$4:$A$109=$EO96)*($B$4:$B$109=$EP96),0),MATCH(FG$2,$F$2:$EK$2,0))-SUM(OFFSET($E96,,MATCH(FG$2,$F$1:$EK$1,0),,4)),""),"")</f>
        <v/>
      </c>
      <c r="FH96" t="str" cm="1">
        <f t="array" aca="1" ref="FH96" ca="1">IF(ISNUMBER(DY$4),IF(ABS(INDEX($F$4:$EK$109,MATCH(1,($A$4:$A$109=$EO96)*($B$4:$B$109=$EP96),0),MATCH(FH$2,$F$2:$EK$2,0))-SUM(OFFSET($E96,,MATCH(FH$2,$F$1:$EK$1,0),,4)))&gt;0,INDEX($F$4:$EK$109,MATCH(1,($A$4:$A$109=$EO96)*($B$4:$B$109=$EP96),0),MATCH(FH$2,$F$2:$EK$2,0))-SUM(OFFSET($E96,,MATCH(FH$2,$F$1:$EK$1,0),,4)),""),"")</f>
        <v/>
      </c>
      <c r="FI96" t="str" cm="1">
        <f t="array" aca="1" ref="FI96" ca="1">IF(ISNUMBER(DZ$4),IF(ABS(INDEX($F$4:$EK$109,MATCH(1,($A$4:$A$109=$EO96)*($B$4:$B$109=$EP96),0),MATCH(FI$2,$F$2:$EK$2,0))-SUM(OFFSET($E96,,MATCH(FI$2,$F$1:$EK$1,0),,4)))&gt;0,INDEX($F$4:$EK$109,MATCH(1,($A$4:$A$109=$EO96)*($B$4:$B$109=$EP96),0),MATCH(FI$2,$F$2:$EK$2,0))-SUM(OFFSET($E96,,MATCH(FI$2,$F$1:$EK$1,0),,4)),""),"")</f>
        <v/>
      </c>
      <c r="FJ96" t="str" cm="1">
        <f t="array" aca="1" ref="FJ96" ca="1">IF(ISNUMBER(EA$4),IF(ABS(INDEX($F$4:$EK$109,MATCH(1,($A$4:$A$109=$EO96)*($B$4:$B$109=$EP96),0),MATCH(FJ$2,$F$2:$EK$2,0))-SUM(OFFSET($E96,,MATCH(FJ$2,$F$1:$EK$1,0),,4)))&gt;0,INDEX($F$4:$EK$109,MATCH(1,($A$4:$A$109=$EO96)*($B$4:$B$109=$EP96),0),MATCH(FJ$2,$F$2:$EK$2,0))-SUM(OFFSET($E96,,MATCH(FJ$2,$F$1:$EK$1,0),,4)),""),"")</f>
        <v/>
      </c>
      <c r="FK96" t="str" cm="1">
        <f t="array" aca="1" ref="FK96" ca="1">IF(ISNUMBER(EB$4),IF(ABS(INDEX($F$4:$EK$109,MATCH(1,($A$4:$A$109=$EO96)*($B$4:$B$109=$EP96),0),MATCH(FK$2,$F$2:$EK$2,0))-SUM(OFFSET($E96,,MATCH(FK$2,$F$1:$EK$1,0),,4)))&gt;0,INDEX($F$4:$EK$109,MATCH(1,($A$4:$A$109=$EO96)*($B$4:$B$109=$EP96),0),MATCH(FK$2,$F$2:$EK$2,0))-SUM(OFFSET($E96,,MATCH(FK$2,$F$1:$EK$1,0),,4)),""),"")</f>
        <v/>
      </c>
      <c r="FL96" t="str" cm="1">
        <f t="array" aca="1" ref="FL96" ca="1">IF(ISNUMBER(EC$4),IF(ABS(INDEX($F$4:$EK$109,MATCH(1,($A$4:$A$109=$EO96)*($B$4:$B$109=$EP96),0),MATCH(FL$2,$F$2:$EK$2,0))-SUM(OFFSET($E96,,MATCH(FL$2,$F$1:$EK$1,0),,4)))&gt;0,INDEX($F$4:$EK$109,MATCH(1,($A$4:$A$109=$EO96)*($B$4:$B$109=$EP96),0),MATCH(FL$2,$F$2:$EK$2,0))-SUM(OFFSET($E96,,MATCH(FL$2,$F$1:$EK$1,0),,4)),""),"")</f>
        <v/>
      </c>
      <c r="FM96" t="str" cm="1">
        <f t="array" aca="1" ref="FM96" ca="1">IF(ISNUMBER(ED$4),IF(ABS(INDEX($F$4:$EK$109,MATCH(1,($A$4:$A$109=$EO96)*($B$4:$B$109=$EP96),0),MATCH(FM$2,$F$2:$EK$2,0))-SUM(OFFSET($E96,,MATCH(FM$2,$F$1:$EK$1,0),,4)))&gt;0,INDEX($F$4:$EK$109,MATCH(1,($A$4:$A$109=$EO96)*($B$4:$B$109=$EP96),0),MATCH(FM$2,$F$2:$EK$2,0))-SUM(OFFSET($E96,,MATCH(FM$2,$F$1:$EK$1,0),,4)),""),"")</f>
        <v/>
      </c>
      <c r="FN96" t="str" cm="1">
        <f t="array" aca="1" ref="FN96" ca="1">IF(ISNUMBER(EE$4),IF(ABS(INDEX($F$4:$EK$109,MATCH(1,($A$4:$A$109=$EO96)*($B$4:$B$109=$EP96),0),MATCH(FN$2,$F$2:$EK$2,0))-SUM(OFFSET($E96,,MATCH(FN$2,$F$1:$EK$1,0),,4)))&gt;0,INDEX($F$4:$EK$109,MATCH(1,($A$4:$A$109=$EO96)*($B$4:$B$109=$EP96),0),MATCH(FN$2,$F$2:$EK$2,0))-SUM(OFFSET($E96,,MATCH(FN$2,$F$1:$EK$1,0),,4)),""),"")</f>
        <v/>
      </c>
      <c r="FO96" t="str" cm="1">
        <f t="array" aca="1" ref="FO96" ca="1">IF(ISNUMBER(EF$4),IF(ABS(INDEX($F$4:$EK$109,MATCH(1,($A$4:$A$109=$EO96)*($B$4:$B$109=$EP96),0),MATCH(FO$2,$F$2:$EK$2,0))-SUM(OFFSET($E96,,MATCH(FO$2,$F$1:$EK$1,0),,4)))&gt;0,INDEX($F$4:$EK$109,MATCH(1,($A$4:$A$109=$EO96)*($B$4:$B$109=$EP96),0),MATCH(FO$2,$F$2:$EK$2,0))-SUM(OFFSET($E96,,MATCH(FO$2,$F$1:$EK$1,0),,4)),""),"")</f>
        <v/>
      </c>
      <c r="FP96" t="str" cm="1">
        <f t="array" aca="1" ref="FP96" ca="1">IF(ISNUMBER(EG$4),IF(ABS(INDEX($F$4:$EK$109,MATCH(1,($A$4:$A$109=$EO96)*($B$4:$B$109=$EP96),0),MATCH(FP$2,$F$2:$EK$2,0))-SUM(OFFSET($E96,,MATCH(FP$2,$F$1:$EK$1,0),,4)))&gt;0,INDEX($F$4:$EK$109,MATCH(1,($A$4:$A$109=$EO96)*($B$4:$B$109=$EP96),0),MATCH(FP$2,$F$2:$EK$2,0))-SUM(OFFSET($E96,,MATCH(FP$2,$F$1:$EK$1,0),,4)),""),"")</f>
        <v/>
      </c>
      <c r="FQ96" t="str" cm="1">
        <f t="array" aca="1" ref="FQ96" ca="1">IF(ISNUMBER(EH$4),IF(ABS(INDEX($F$4:$EK$109,MATCH(1,($A$4:$A$109=$EO96)*($B$4:$B$109=$EP96),0),MATCH(FQ$2,$F$2:$EK$2,0))-SUM(OFFSET($E96,,MATCH(FQ$2,$F$1:$EK$1,0),,4)))&gt;0,INDEX($F$4:$EK$109,MATCH(1,($A$4:$A$109=$EO96)*($B$4:$B$109=$EP96),0),MATCH(FQ$2,$F$2:$EK$2,0))-SUM(OFFSET($E96,,MATCH(FQ$2,$F$1:$EK$1,0),,4)),""),"")</f>
        <v/>
      </c>
      <c r="FR96" t="str" cm="1">
        <f t="array" aca="1" ref="FR96" ca="1">IF(ISNUMBER(EI$4),IF(ABS(INDEX($F$4:$EK$109,MATCH(1,($A$4:$A$109=$EO96)*($B$4:$B$109=$EP96),0),MATCH(FR$2,$F$2:$EK$2,0))-SUM(OFFSET($E96,,MATCH(FR$2,$F$1:$EK$1,0),,4)))&gt;0,INDEX($F$4:$EK$109,MATCH(1,($A$4:$A$109=$EO96)*($B$4:$B$109=$EP96),0),MATCH(FR$2,$F$2:$EK$2,0))-SUM(OFFSET($E96,,MATCH(FR$2,$F$1:$EK$1,0),,4)),""),"")</f>
        <v/>
      </c>
      <c r="FS96" t="str" cm="1">
        <f t="array" aca="1" ref="FS96" ca="1">IF(ISNUMBER(EJ$4),IF(ABS(INDEX($F$4:$EK$109,MATCH(1,($A$4:$A$109=$EO96)*($B$4:$B$109=$EP96),0),MATCH(FS$2,$F$2:$EK$2,0))-SUM(OFFSET($E96,,MATCH(FS$2,$F$1:$EK$1,0),,4)))&gt;0,INDEX($F$4:$EK$109,MATCH(1,($A$4:$A$109=$EO96)*($B$4:$B$109=$EP96),0),MATCH(FS$2,$F$2:$EK$2,0))-SUM(OFFSET($E96,,MATCH(FS$2,$F$1:$EK$1,0),,4)),""),"")</f>
        <v/>
      </c>
      <c r="FT96" t="str" cm="1">
        <f t="array" aca="1" ref="FT96" ca="1">IF(ISNUMBER(EK$4),IF(ABS(INDEX($F$4:$EK$109,MATCH(1,($A$4:$A$109=$EO96)*($B$4:$B$109=$EP96),0),MATCH(FT$2,$F$2:$EK$2,0))-SUM(OFFSET($E96,,MATCH(FT$2,$F$1:$EK$1,0),,4)))&gt;0,INDEX($F$4:$EK$109,MATCH(1,($A$4:$A$109=$EO96)*($B$4:$B$109=$EP96),0),MATCH(FT$2,$F$2:$EK$2,0))-SUM(OFFSET($E96,,MATCH(FT$2,$F$1:$EK$1,0),,4)),""),"")</f>
        <v/>
      </c>
    </row>
    <row r="97" spans="1:176" x14ac:dyDescent="0.25">
      <c r="A97" t="s">
        <v>201</v>
      </c>
      <c r="B97" t="s">
        <v>216</v>
      </c>
      <c r="EO97" t="str">
        <f t="shared" si="9"/>
        <v>cf</v>
      </c>
      <c r="EP97" t="str">
        <f t="shared" si="9"/>
        <v>debtRepayment</v>
      </c>
      <c r="ET97" t="str" cm="1">
        <f t="array" aca="1" ref="ET97" ca="1">IF(ISNUMBER(DK$4),IF(ABS(INDEX($F$4:$EK$109,MATCH(1,($A$4:$A$109=$EO97)*($B$4:$B$109=$EP97),0),MATCH(ET$2,$F$2:$EK$2,0))-SUM(OFFSET($E97,,MATCH(ET$2,$F$1:$EK$1,0),,4)))&gt;0,INDEX($F$4:$EK$109,MATCH(1,($A$4:$A$109=$EO97)*($B$4:$B$109=$EP97),0),MATCH(ET$2,$F$2:$EK$2,0))-SUM(OFFSET($E97,,MATCH(ET$2,$F$1:$EK$1,0),,4)),""),"")</f>
        <v/>
      </c>
      <c r="EU97" t="str" cm="1">
        <f t="array" aca="1" ref="EU97" ca="1">IF(ISNUMBER(DL$4),IF(ABS(INDEX($F$4:$EK$109,MATCH(1,($A$4:$A$109=$EO97)*($B$4:$B$109=$EP97),0),MATCH(EU$2,$F$2:$EK$2,0))-SUM(OFFSET($E97,,MATCH(EU$2,$F$1:$EK$1,0),,4)))&gt;0,INDEX($F$4:$EK$109,MATCH(1,($A$4:$A$109=$EO97)*($B$4:$B$109=$EP97),0),MATCH(EU$2,$F$2:$EK$2,0))-SUM(OFFSET($E97,,MATCH(EU$2,$F$1:$EK$1,0),,4)),""),"")</f>
        <v/>
      </c>
      <c r="EV97" t="str" cm="1">
        <f t="array" aca="1" ref="EV97" ca="1">IF(ISNUMBER(DM$4),IF(ABS(INDEX($F$4:$EK$109,MATCH(1,($A$4:$A$109=$EO97)*($B$4:$B$109=$EP97),0),MATCH(EV$2,$F$2:$EK$2,0))-SUM(OFFSET($E97,,MATCH(EV$2,$F$1:$EK$1,0),,4)))&gt;0,INDEX($F$4:$EK$109,MATCH(1,($A$4:$A$109=$EO97)*($B$4:$B$109=$EP97),0),MATCH(EV$2,$F$2:$EK$2,0))-SUM(OFFSET($E97,,MATCH(EV$2,$F$1:$EK$1,0),,4)),""),"")</f>
        <v/>
      </c>
      <c r="EW97" t="str" cm="1">
        <f t="array" aca="1" ref="EW97" ca="1">IF(ISNUMBER(DN$4),IF(ABS(INDEX($F$4:$EK$109,MATCH(1,($A$4:$A$109=$EO97)*($B$4:$B$109=$EP97),0),MATCH(EW$2,$F$2:$EK$2,0))-SUM(OFFSET($E97,,MATCH(EW$2,$F$1:$EK$1,0),,4)))&gt;0,INDEX($F$4:$EK$109,MATCH(1,($A$4:$A$109=$EO97)*($B$4:$B$109=$EP97),0),MATCH(EW$2,$F$2:$EK$2,0))-SUM(OFFSET($E97,,MATCH(EW$2,$F$1:$EK$1,0),,4)),""),"")</f>
        <v/>
      </c>
      <c r="EX97" t="str" cm="1">
        <f t="array" aca="1" ref="EX97" ca="1">IF(ISNUMBER(DO$4),IF(ABS(INDEX($F$4:$EK$109,MATCH(1,($A$4:$A$109=$EO97)*($B$4:$B$109=$EP97),0),MATCH(EX$2,$F$2:$EK$2,0))-SUM(OFFSET($E97,,MATCH(EX$2,$F$1:$EK$1,0),,4)))&gt;0,INDEX($F$4:$EK$109,MATCH(1,($A$4:$A$109=$EO97)*($B$4:$B$109=$EP97),0),MATCH(EX$2,$F$2:$EK$2,0))-SUM(OFFSET($E97,,MATCH(EX$2,$F$1:$EK$1,0),,4)),""),"")</f>
        <v/>
      </c>
      <c r="EY97" t="str" cm="1">
        <f t="array" aca="1" ref="EY97" ca="1">IF(ISNUMBER(DP$4),IF(ABS(INDEX($F$4:$EK$109,MATCH(1,($A$4:$A$109=$EO97)*($B$4:$B$109=$EP97),0),MATCH(EY$2,$F$2:$EK$2,0))-SUM(OFFSET($E97,,MATCH(EY$2,$F$1:$EK$1,0),,4)))&gt;0,INDEX($F$4:$EK$109,MATCH(1,($A$4:$A$109=$EO97)*($B$4:$B$109=$EP97),0),MATCH(EY$2,$F$2:$EK$2,0))-SUM(OFFSET($E97,,MATCH(EY$2,$F$1:$EK$1,0),,4)),""),"")</f>
        <v/>
      </c>
      <c r="EZ97" t="str" cm="1">
        <f t="array" aca="1" ref="EZ97" ca="1">IF(ISNUMBER(DQ$4),IF(ABS(INDEX($F$4:$EK$109,MATCH(1,($A$4:$A$109=$EO97)*($B$4:$B$109=$EP97),0),MATCH(EZ$2,$F$2:$EK$2,0))-SUM(OFFSET($E97,,MATCH(EZ$2,$F$1:$EK$1,0),,4)))&gt;0,INDEX($F$4:$EK$109,MATCH(1,($A$4:$A$109=$EO97)*($B$4:$B$109=$EP97),0),MATCH(EZ$2,$F$2:$EK$2,0))-SUM(OFFSET($E97,,MATCH(EZ$2,$F$1:$EK$1,0),,4)),""),"")</f>
        <v/>
      </c>
      <c r="FA97" t="str" cm="1">
        <f t="array" aca="1" ref="FA97" ca="1">IF(ISNUMBER(DR$4),IF(ABS(INDEX($F$4:$EK$109,MATCH(1,($A$4:$A$109=$EO97)*($B$4:$B$109=$EP97),0),MATCH(FA$2,$F$2:$EK$2,0))-SUM(OFFSET($E97,,MATCH(FA$2,$F$1:$EK$1,0),,4)))&gt;0,INDEX($F$4:$EK$109,MATCH(1,($A$4:$A$109=$EO97)*($B$4:$B$109=$EP97),0),MATCH(FA$2,$F$2:$EK$2,0))-SUM(OFFSET($E97,,MATCH(FA$2,$F$1:$EK$1,0),,4)),""),"")</f>
        <v/>
      </c>
      <c r="FB97" t="str" cm="1">
        <f t="array" aca="1" ref="FB97" ca="1">IF(ISNUMBER(DS$4),IF(ABS(INDEX($F$4:$EK$109,MATCH(1,($A$4:$A$109=$EO97)*($B$4:$B$109=$EP97),0),MATCH(FB$2,$F$2:$EK$2,0))-SUM(OFFSET($E97,,MATCH(FB$2,$F$1:$EK$1,0),,4)))&gt;0,INDEX($F$4:$EK$109,MATCH(1,($A$4:$A$109=$EO97)*($B$4:$B$109=$EP97),0),MATCH(FB$2,$F$2:$EK$2,0))-SUM(OFFSET($E97,,MATCH(FB$2,$F$1:$EK$1,0),,4)),""),"")</f>
        <v/>
      </c>
      <c r="FC97" t="str" cm="1">
        <f t="array" aca="1" ref="FC97" ca="1">IF(ISNUMBER(DT$4),IF(ABS(INDEX($F$4:$EK$109,MATCH(1,($A$4:$A$109=$EO97)*($B$4:$B$109=$EP97),0),MATCH(FC$2,$F$2:$EK$2,0))-SUM(OFFSET($E97,,MATCH(FC$2,$F$1:$EK$1,0),,4)))&gt;0,INDEX($F$4:$EK$109,MATCH(1,($A$4:$A$109=$EO97)*($B$4:$B$109=$EP97),0),MATCH(FC$2,$F$2:$EK$2,0))-SUM(OFFSET($E97,,MATCH(FC$2,$F$1:$EK$1,0),,4)),""),"")</f>
        <v/>
      </c>
      <c r="FD97" t="str" cm="1">
        <f t="array" aca="1" ref="FD97" ca="1">IF(ISNUMBER(DU$4),IF(ABS(INDEX($F$4:$EK$109,MATCH(1,($A$4:$A$109=$EO97)*($B$4:$B$109=$EP97),0),MATCH(FD$2,$F$2:$EK$2,0))-SUM(OFFSET($E97,,MATCH(FD$2,$F$1:$EK$1,0),,4)))&gt;0,INDEX($F$4:$EK$109,MATCH(1,($A$4:$A$109=$EO97)*($B$4:$B$109=$EP97),0),MATCH(FD$2,$F$2:$EK$2,0))-SUM(OFFSET($E97,,MATCH(FD$2,$F$1:$EK$1,0),,4)),""),"")</f>
        <v/>
      </c>
      <c r="FE97" t="str" cm="1">
        <f t="array" aca="1" ref="FE97" ca="1">IF(ISNUMBER(DV$4),IF(ABS(INDEX($F$4:$EK$109,MATCH(1,($A$4:$A$109=$EO97)*($B$4:$B$109=$EP97),0),MATCH(FE$2,$F$2:$EK$2,0))-SUM(OFFSET($E97,,MATCH(FE$2,$F$1:$EK$1,0),,4)))&gt;0,INDEX($F$4:$EK$109,MATCH(1,($A$4:$A$109=$EO97)*($B$4:$B$109=$EP97),0),MATCH(FE$2,$F$2:$EK$2,0))-SUM(OFFSET($E97,,MATCH(FE$2,$F$1:$EK$1,0),,4)),""),"")</f>
        <v/>
      </c>
      <c r="FF97" t="str" cm="1">
        <f t="array" aca="1" ref="FF97" ca="1">IF(ISNUMBER(DW$4),IF(ABS(INDEX($F$4:$EK$109,MATCH(1,($A$4:$A$109=$EO97)*($B$4:$B$109=$EP97),0),MATCH(FF$2,$F$2:$EK$2,0))-SUM(OFFSET($E97,,MATCH(FF$2,$F$1:$EK$1,0),,4)))&gt;0,INDEX($F$4:$EK$109,MATCH(1,($A$4:$A$109=$EO97)*($B$4:$B$109=$EP97),0),MATCH(FF$2,$F$2:$EK$2,0))-SUM(OFFSET($E97,,MATCH(FF$2,$F$1:$EK$1,0),,4)),""),"")</f>
        <v/>
      </c>
      <c r="FG97" t="str" cm="1">
        <f t="array" aca="1" ref="FG97" ca="1">IF(ISNUMBER(DX$4),IF(ABS(INDEX($F$4:$EK$109,MATCH(1,($A$4:$A$109=$EO97)*($B$4:$B$109=$EP97),0),MATCH(FG$2,$F$2:$EK$2,0))-SUM(OFFSET($E97,,MATCH(FG$2,$F$1:$EK$1,0),,4)))&gt;0,INDEX($F$4:$EK$109,MATCH(1,($A$4:$A$109=$EO97)*($B$4:$B$109=$EP97),0),MATCH(FG$2,$F$2:$EK$2,0))-SUM(OFFSET($E97,,MATCH(FG$2,$F$1:$EK$1,0),,4)),""),"")</f>
        <v/>
      </c>
      <c r="FH97" t="str" cm="1">
        <f t="array" aca="1" ref="FH97" ca="1">IF(ISNUMBER(DY$4),IF(ABS(INDEX($F$4:$EK$109,MATCH(1,($A$4:$A$109=$EO97)*($B$4:$B$109=$EP97),0),MATCH(FH$2,$F$2:$EK$2,0))-SUM(OFFSET($E97,,MATCH(FH$2,$F$1:$EK$1,0),,4)))&gt;0,INDEX($F$4:$EK$109,MATCH(1,($A$4:$A$109=$EO97)*($B$4:$B$109=$EP97),0),MATCH(FH$2,$F$2:$EK$2,0))-SUM(OFFSET($E97,,MATCH(FH$2,$F$1:$EK$1,0),,4)),""),"")</f>
        <v/>
      </c>
      <c r="FI97" t="str" cm="1">
        <f t="array" aca="1" ref="FI97" ca="1">IF(ISNUMBER(DZ$4),IF(ABS(INDEX($F$4:$EK$109,MATCH(1,($A$4:$A$109=$EO97)*($B$4:$B$109=$EP97),0),MATCH(FI$2,$F$2:$EK$2,0))-SUM(OFFSET($E97,,MATCH(FI$2,$F$1:$EK$1,0),,4)))&gt;0,INDEX($F$4:$EK$109,MATCH(1,($A$4:$A$109=$EO97)*($B$4:$B$109=$EP97),0),MATCH(FI$2,$F$2:$EK$2,0))-SUM(OFFSET($E97,,MATCH(FI$2,$F$1:$EK$1,0),,4)),""),"")</f>
        <v/>
      </c>
      <c r="FJ97" t="str" cm="1">
        <f t="array" aca="1" ref="FJ97" ca="1">IF(ISNUMBER(EA$4),IF(ABS(INDEX($F$4:$EK$109,MATCH(1,($A$4:$A$109=$EO97)*($B$4:$B$109=$EP97),0),MATCH(FJ$2,$F$2:$EK$2,0))-SUM(OFFSET($E97,,MATCH(FJ$2,$F$1:$EK$1,0),,4)))&gt;0,INDEX($F$4:$EK$109,MATCH(1,($A$4:$A$109=$EO97)*($B$4:$B$109=$EP97),0),MATCH(FJ$2,$F$2:$EK$2,0))-SUM(OFFSET($E97,,MATCH(FJ$2,$F$1:$EK$1,0),,4)),""),"")</f>
        <v/>
      </c>
      <c r="FK97" t="str" cm="1">
        <f t="array" aca="1" ref="FK97" ca="1">IF(ISNUMBER(EB$4),IF(ABS(INDEX($F$4:$EK$109,MATCH(1,($A$4:$A$109=$EO97)*($B$4:$B$109=$EP97),0),MATCH(FK$2,$F$2:$EK$2,0))-SUM(OFFSET($E97,,MATCH(FK$2,$F$1:$EK$1,0),,4)))&gt;0,INDEX($F$4:$EK$109,MATCH(1,($A$4:$A$109=$EO97)*($B$4:$B$109=$EP97),0),MATCH(FK$2,$F$2:$EK$2,0))-SUM(OFFSET($E97,,MATCH(FK$2,$F$1:$EK$1,0),,4)),""),"")</f>
        <v/>
      </c>
      <c r="FL97" t="str" cm="1">
        <f t="array" aca="1" ref="FL97" ca="1">IF(ISNUMBER(EC$4),IF(ABS(INDEX($F$4:$EK$109,MATCH(1,($A$4:$A$109=$EO97)*($B$4:$B$109=$EP97),0),MATCH(FL$2,$F$2:$EK$2,0))-SUM(OFFSET($E97,,MATCH(FL$2,$F$1:$EK$1,0),,4)))&gt;0,INDEX($F$4:$EK$109,MATCH(1,($A$4:$A$109=$EO97)*($B$4:$B$109=$EP97),0),MATCH(FL$2,$F$2:$EK$2,0))-SUM(OFFSET($E97,,MATCH(FL$2,$F$1:$EK$1,0),,4)),""),"")</f>
        <v/>
      </c>
      <c r="FM97" t="str" cm="1">
        <f t="array" aca="1" ref="FM97" ca="1">IF(ISNUMBER(ED$4),IF(ABS(INDEX($F$4:$EK$109,MATCH(1,($A$4:$A$109=$EO97)*($B$4:$B$109=$EP97),0),MATCH(FM$2,$F$2:$EK$2,0))-SUM(OFFSET($E97,,MATCH(FM$2,$F$1:$EK$1,0),,4)))&gt;0,INDEX($F$4:$EK$109,MATCH(1,($A$4:$A$109=$EO97)*($B$4:$B$109=$EP97),0),MATCH(FM$2,$F$2:$EK$2,0))-SUM(OFFSET($E97,,MATCH(FM$2,$F$1:$EK$1,0),,4)),""),"")</f>
        <v/>
      </c>
      <c r="FN97" t="str" cm="1">
        <f t="array" aca="1" ref="FN97" ca="1">IF(ISNUMBER(EE$4),IF(ABS(INDEX($F$4:$EK$109,MATCH(1,($A$4:$A$109=$EO97)*($B$4:$B$109=$EP97),0),MATCH(FN$2,$F$2:$EK$2,0))-SUM(OFFSET($E97,,MATCH(FN$2,$F$1:$EK$1,0),,4)))&gt;0,INDEX($F$4:$EK$109,MATCH(1,($A$4:$A$109=$EO97)*($B$4:$B$109=$EP97),0),MATCH(FN$2,$F$2:$EK$2,0))-SUM(OFFSET($E97,,MATCH(FN$2,$F$1:$EK$1,0),,4)),""),"")</f>
        <v/>
      </c>
      <c r="FO97" t="str" cm="1">
        <f t="array" aca="1" ref="FO97" ca="1">IF(ISNUMBER(EF$4),IF(ABS(INDEX($F$4:$EK$109,MATCH(1,($A$4:$A$109=$EO97)*($B$4:$B$109=$EP97),0),MATCH(FO$2,$F$2:$EK$2,0))-SUM(OFFSET($E97,,MATCH(FO$2,$F$1:$EK$1,0),,4)))&gt;0,INDEX($F$4:$EK$109,MATCH(1,($A$4:$A$109=$EO97)*($B$4:$B$109=$EP97),0),MATCH(FO$2,$F$2:$EK$2,0))-SUM(OFFSET($E97,,MATCH(FO$2,$F$1:$EK$1,0),,4)),""),"")</f>
        <v/>
      </c>
      <c r="FP97" t="str" cm="1">
        <f t="array" aca="1" ref="FP97" ca="1">IF(ISNUMBER(EG$4),IF(ABS(INDEX($F$4:$EK$109,MATCH(1,($A$4:$A$109=$EO97)*($B$4:$B$109=$EP97),0),MATCH(FP$2,$F$2:$EK$2,0))-SUM(OFFSET($E97,,MATCH(FP$2,$F$1:$EK$1,0),,4)))&gt;0,INDEX($F$4:$EK$109,MATCH(1,($A$4:$A$109=$EO97)*($B$4:$B$109=$EP97),0),MATCH(FP$2,$F$2:$EK$2,0))-SUM(OFFSET($E97,,MATCH(FP$2,$F$1:$EK$1,0),,4)),""),"")</f>
        <v/>
      </c>
      <c r="FQ97" t="str" cm="1">
        <f t="array" aca="1" ref="FQ97" ca="1">IF(ISNUMBER(EH$4),IF(ABS(INDEX($F$4:$EK$109,MATCH(1,($A$4:$A$109=$EO97)*($B$4:$B$109=$EP97),0),MATCH(FQ$2,$F$2:$EK$2,0))-SUM(OFFSET($E97,,MATCH(FQ$2,$F$1:$EK$1,0),,4)))&gt;0,INDEX($F$4:$EK$109,MATCH(1,($A$4:$A$109=$EO97)*($B$4:$B$109=$EP97),0),MATCH(FQ$2,$F$2:$EK$2,0))-SUM(OFFSET($E97,,MATCH(FQ$2,$F$1:$EK$1,0),,4)),""),"")</f>
        <v/>
      </c>
      <c r="FR97" t="str" cm="1">
        <f t="array" aca="1" ref="FR97" ca="1">IF(ISNUMBER(EI$4),IF(ABS(INDEX($F$4:$EK$109,MATCH(1,($A$4:$A$109=$EO97)*($B$4:$B$109=$EP97),0),MATCH(FR$2,$F$2:$EK$2,0))-SUM(OFFSET($E97,,MATCH(FR$2,$F$1:$EK$1,0),,4)))&gt;0,INDEX($F$4:$EK$109,MATCH(1,($A$4:$A$109=$EO97)*($B$4:$B$109=$EP97),0),MATCH(FR$2,$F$2:$EK$2,0))-SUM(OFFSET($E97,,MATCH(FR$2,$F$1:$EK$1,0),,4)),""),"")</f>
        <v/>
      </c>
      <c r="FS97" t="str" cm="1">
        <f t="array" aca="1" ref="FS97" ca="1">IF(ISNUMBER(EJ$4),IF(ABS(INDEX($F$4:$EK$109,MATCH(1,($A$4:$A$109=$EO97)*($B$4:$B$109=$EP97),0),MATCH(FS$2,$F$2:$EK$2,0))-SUM(OFFSET($E97,,MATCH(FS$2,$F$1:$EK$1,0),,4)))&gt;0,INDEX($F$4:$EK$109,MATCH(1,($A$4:$A$109=$EO97)*($B$4:$B$109=$EP97),0),MATCH(FS$2,$F$2:$EK$2,0))-SUM(OFFSET($E97,,MATCH(FS$2,$F$1:$EK$1,0),,4)),""),"")</f>
        <v/>
      </c>
      <c r="FT97" t="str" cm="1">
        <f t="array" aca="1" ref="FT97" ca="1">IF(ISNUMBER(EK$4),IF(ABS(INDEX($F$4:$EK$109,MATCH(1,($A$4:$A$109=$EO97)*($B$4:$B$109=$EP97),0),MATCH(FT$2,$F$2:$EK$2,0))-SUM(OFFSET($E97,,MATCH(FT$2,$F$1:$EK$1,0),,4)))&gt;0,INDEX($F$4:$EK$109,MATCH(1,($A$4:$A$109=$EO97)*($B$4:$B$109=$EP97),0),MATCH(FT$2,$F$2:$EK$2,0))-SUM(OFFSET($E97,,MATCH(FT$2,$F$1:$EK$1,0),,4)),""),"")</f>
        <v/>
      </c>
    </row>
    <row r="98" spans="1:176" x14ac:dyDescent="0.25">
      <c r="A98" t="s">
        <v>201</v>
      </c>
      <c r="B98" t="s">
        <v>217</v>
      </c>
      <c r="EO98" t="str">
        <f t="shared" si="9"/>
        <v>cf</v>
      </c>
      <c r="EP98" t="str">
        <f t="shared" si="9"/>
        <v>commonStockIssued</v>
      </c>
      <c r="ET98" t="str" cm="1">
        <f t="array" aca="1" ref="ET98" ca="1">IF(ISNUMBER(DK$4),IF(ABS(INDEX($F$4:$EK$109,MATCH(1,($A$4:$A$109=$EO98)*($B$4:$B$109=$EP98),0),MATCH(ET$2,$F$2:$EK$2,0))-SUM(OFFSET($E98,,MATCH(ET$2,$F$1:$EK$1,0),,4)))&gt;0,INDEX($F$4:$EK$109,MATCH(1,($A$4:$A$109=$EO98)*($B$4:$B$109=$EP98),0),MATCH(ET$2,$F$2:$EK$2,0))-SUM(OFFSET($E98,,MATCH(ET$2,$F$1:$EK$1,0),,4)),""),"")</f>
        <v/>
      </c>
      <c r="EU98" t="str" cm="1">
        <f t="array" aca="1" ref="EU98" ca="1">IF(ISNUMBER(DL$4),IF(ABS(INDEX($F$4:$EK$109,MATCH(1,($A$4:$A$109=$EO98)*($B$4:$B$109=$EP98),0),MATCH(EU$2,$F$2:$EK$2,0))-SUM(OFFSET($E98,,MATCH(EU$2,$F$1:$EK$1,0),,4)))&gt;0,INDEX($F$4:$EK$109,MATCH(1,($A$4:$A$109=$EO98)*($B$4:$B$109=$EP98),0),MATCH(EU$2,$F$2:$EK$2,0))-SUM(OFFSET($E98,,MATCH(EU$2,$F$1:$EK$1,0),,4)),""),"")</f>
        <v/>
      </c>
      <c r="EV98" t="str" cm="1">
        <f t="array" aca="1" ref="EV98" ca="1">IF(ISNUMBER(DM$4),IF(ABS(INDEX($F$4:$EK$109,MATCH(1,($A$4:$A$109=$EO98)*($B$4:$B$109=$EP98),0),MATCH(EV$2,$F$2:$EK$2,0))-SUM(OFFSET($E98,,MATCH(EV$2,$F$1:$EK$1,0),,4)))&gt;0,INDEX($F$4:$EK$109,MATCH(1,($A$4:$A$109=$EO98)*($B$4:$B$109=$EP98),0),MATCH(EV$2,$F$2:$EK$2,0))-SUM(OFFSET($E98,,MATCH(EV$2,$F$1:$EK$1,0),,4)),""),"")</f>
        <v/>
      </c>
      <c r="EW98" t="str" cm="1">
        <f t="array" aca="1" ref="EW98" ca="1">IF(ISNUMBER(DN$4),IF(ABS(INDEX($F$4:$EK$109,MATCH(1,($A$4:$A$109=$EO98)*($B$4:$B$109=$EP98),0),MATCH(EW$2,$F$2:$EK$2,0))-SUM(OFFSET($E98,,MATCH(EW$2,$F$1:$EK$1,0),,4)))&gt;0,INDEX($F$4:$EK$109,MATCH(1,($A$4:$A$109=$EO98)*($B$4:$B$109=$EP98),0),MATCH(EW$2,$F$2:$EK$2,0))-SUM(OFFSET($E98,,MATCH(EW$2,$F$1:$EK$1,0),,4)),""),"")</f>
        <v/>
      </c>
      <c r="EX98" t="str" cm="1">
        <f t="array" aca="1" ref="EX98" ca="1">IF(ISNUMBER(DO$4),IF(ABS(INDEX($F$4:$EK$109,MATCH(1,($A$4:$A$109=$EO98)*($B$4:$B$109=$EP98),0),MATCH(EX$2,$F$2:$EK$2,0))-SUM(OFFSET($E98,,MATCH(EX$2,$F$1:$EK$1,0),,4)))&gt;0,INDEX($F$4:$EK$109,MATCH(1,($A$4:$A$109=$EO98)*($B$4:$B$109=$EP98),0),MATCH(EX$2,$F$2:$EK$2,0))-SUM(OFFSET($E98,,MATCH(EX$2,$F$1:$EK$1,0),,4)),""),"")</f>
        <v/>
      </c>
      <c r="EY98" t="str" cm="1">
        <f t="array" aca="1" ref="EY98" ca="1">IF(ISNUMBER(DP$4),IF(ABS(INDEX($F$4:$EK$109,MATCH(1,($A$4:$A$109=$EO98)*($B$4:$B$109=$EP98),0),MATCH(EY$2,$F$2:$EK$2,0))-SUM(OFFSET($E98,,MATCH(EY$2,$F$1:$EK$1,0),,4)))&gt;0,INDEX($F$4:$EK$109,MATCH(1,($A$4:$A$109=$EO98)*($B$4:$B$109=$EP98),0),MATCH(EY$2,$F$2:$EK$2,0))-SUM(OFFSET($E98,,MATCH(EY$2,$F$1:$EK$1,0),,4)),""),"")</f>
        <v/>
      </c>
      <c r="EZ98" t="str" cm="1">
        <f t="array" aca="1" ref="EZ98" ca="1">IF(ISNUMBER(DQ$4),IF(ABS(INDEX($F$4:$EK$109,MATCH(1,($A$4:$A$109=$EO98)*($B$4:$B$109=$EP98),0),MATCH(EZ$2,$F$2:$EK$2,0))-SUM(OFFSET($E98,,MATCH(EZ$2,$F$1:$EK$1,0),,4)))&gt;0,INDEX($F$4:$EK$109,MATCH(1,($A$4:$A$109=$EO98)*($B$4:$B$109=$EP98),0),MATCH(EZ$2,$F$2:$EK$2,0))-SUM(OFFSET($E98,,MATCH(EZ$2,$F$1:$EK$1,0),,4)),""),"")</f>
        <v/>
      </c>
      <c r="FA98" t="str" cm="1">
        <f t="array" aca="1" ref="FA98" ca="1">IF(ISNUMBER(DR$4),IF(ABS(INDEX($F$4:$EK$109,MATCH(1,($A$4:$A$109=$EO98)*($B$4:$B$109=$EP98),0),MATCH(FA$2,$F$2:$EK$2,0))-SUM(OFFSET($E98,,MATCH(FA$2,$F$1:$EK$1,0),,4)))&gt;0,INDEX($F$4:$EK$109,MATCH(1,($A$4:$A$109=$EO98)*($B$4:$B$109=$EP98),0),MATCH(FA$2,$F$2:$EK$2,0))-SUM(OFFSET($E98,,MATCH(FA$2,$F$1:$EK$1,0),,4)),""),"")</f>
        <v/>
      </c>
      <c r="FB98" t="str" cm="1">
        <f t="array" aca="1" ref="FB98" ca="1">IF(ISNUMBER(DS$4),IF(ABS(INDEX($F$4:$EK$109,MATCH(1,($A$4:$A$109=$EO98)*($B$4:$B$109=$EP98),0),MATCH(FB$2,$F$2:$EK$2,0))-SUM(OFFSET($E98,,MATCH(FB$2,$F$1:$EK$1,0),,4)))&gt;0,INDEX($F$4:$EK$109,MATCH(1,($A$4:$A$109=$EO98)*($B$4:$B$109=$EP98),0),MATCH(FB$2,$F$2:$EK$2,0))-SUM(OFFSET($E98,,MATCH(FB$2,$F$1:$EK$1,0),,4)),""),"")</f>
        <v/>
      </c>
      <c r="FC98" t="str" cm="1">
        <f t="array" aca="1" ref="FC98" ca="1">IF(ISNUMBER(DT$4),IF(ABS(INDEX($F$4:$EK$109,MATCH(1,($A$4:$A$109=$EO98)*($B$4:$B$109=$EP98),0),MATCH(FC$2,$F$2:$EK$2,0))-SUM(OFFSET($E98,,MATCH(FC$2,$F$1:$EK$1,0),,4)))&gt;0,INDEX($F$4:$EK$109,MATCH(1,($A$4:$A$109=$EO98)*($B$4:$B$109=$EP98),0),MATCH(FC$2,$F$2:$EK$2,0))-SUM(OFFSET($E98,,MATCH(FC$2,$F$1:$EK$1,0),,4)),""),"")</f>
        <v/>
      </c>
      <c r="FD98" t="str" cm="1">
        <f t="array" aca="1" ref="FD98" ca="1">IF(ISNUMBER(DU$4),IF(ABS(INDEX($F$4:$EK$109,MATCH(1,($A$4:$A$109=$EO98)*($B$4:$B$109=$EP98),0),MATCH(FD$2,$F$2:$EK$2,0))-SUM(OFFSET($E98,,MATCH(FD$2,$F$1:$EK$1,0),,4)))&gt;0,INDEX($F$4:$EK$109,MATCH(1,($A$4:$A$109=$EO98)*($B$4:$B$109=$EP98),0),MATCH(FD$2,$F$2:$EK$2,0))-SUM(OFFSET($E98,,MATCH(FD$2,$F$1:$EK$1,0),,4)),""),"")</f>
        <v/>
      </c>
      <c r="FE98" t="str" cm="1">
        <f t="array" aca="1" ref="FE98" ca="1">IF(ISNUMBER(DV$4),IF(ABS(INDEX($F$4:$EK$109,MATCH(1,($A$4:$A$109=$EO98)*($B$4:$B$109=$EP98),0),MATCH(FE$2,$F$2:$EK$2,0))-SUM(OFFSET($E98,,MATCH(FE$2,$F$1:$EK$1,0),,4)))&gt;0,INDEX($F$4:$EK$109,MATCH(1,($A$4:$A$109=$EO98)*($B$4:$B$109=$EP98),0),MATCH(FE$2,$F$2:$EK$2,0))-SUM(OFFSET($E98,,MATCH(FE$2,$F$1:$EK$1,0),,4)),""),"")</f>
        <v/>
      </c>
      <c r="FF98" t="str" cm="1">
        <f t="array" aca="1" ref="FF98" ca="1">IF(ISNUMBER(DW$4),IF(ABS(INDEX($F$4:$EK$109,MATCH(1,($A$4:$A$109=$EO98)*($B$4:$B$109=$EP98),0),MATCH(FF$2,$F$2:$EK$2,0))-SUM(OFFSET($E98,,MATCH(FF$2,$F$1:$EK$1,0),,4)))&gt;0,INDEX($F$4:$EK$109,MATCH(1,($A$4:$A$109=$EO98)*($B$4:$B$109=$EP98),0),MATCH(FF$2,$F$2:$EK$2,0))-SUM(OFFSET($E98,,MATCH(FF$2,$F$1:$EK$1,0),,4)),""),"")</f>
        <v/>
      </c>
      <c r="FG98" t="str" cm="1">
        <f t="array" aca="1" ref="FG98" ca="1">IF(ISNUMBER(DX$4),IF(ABS(INDEX($F$4:$EK$109,MATCH(1,($A$4:$A$109=$EO98)*($B$4:$B$109=$EP98),0),MATCH(FG$2,$F$2:$EK$2,0))-SUM(OFFSET($E98,,MATCH(FG$2,$F$1:$EK$1,0),,4)))&gt;0,INDEX($F$4:$EK$109,MATCH(1,($A$4:$A$109=$EO98)*($B$4:$B$109=$EP98),0),MATCH(FG$2,$F$2:$EK$2,0))-SUM(OFFSET($E98,,MATCH(FG$2,$F$1:$EK$1,0),,4)),""),"")</f>
        <v/>
      </c>
      <c r="FH98" t="str" cm="1">
        <f t="array" aca="1" ref="FH98" ca="1">IF(ISNUMBER(DY$4),IF(ABS(INDEX($F$4:$EK$109,MATCH(1,($A$4:$A$109=$EO98)*($B$4:$B$109=$EP98),0),MATCH(FH$2,$F$2:$EK$2,0))-SUM(OFFSET($E98,,MATCH(FH$2,$F$1:$EK$1,0),,4)))&gt;0,INDEX($F$4:$EK$109,MATCH(1,($A$4:$A$109=$EO98)*($B$4:$B$109=$EP98),0),MATCH(FH$2,$F$2:$EK$2,0))-SUM(OFFSET($E98,,MATCH(FH$2,$F$1:$EK$1,0),,4)),""),"")</f>
        <v/>
      </c>
      <c r="FI98" t="str" cm="1">
        <f t="array" aca="1" ref="FI98" ca="1">IF(ISNUMBER(DZ$4),IF(ABS(INDEX($F$4:$EK$109,MATCH(1,($A$4:$A$109=$EO98)*($B$4:$B$109=$EP98),0),MATCH(FI$2,$F$2:$EK$2,0))-SUM(OFFSET($E98,,MATCH(FI$2,$F$1:$EK$1,0),,4)))&gt;0,INDEX($F$4:$EK$109,MATCH(1,($A$4:$A$109=$EO98)*($B$4:$B$109=$EP98),0),MATCH(FI$2,$F$2:$EK$2,0))-SUM(OFFSET($E98,,MATCH(FI$2,$F$1:$EK$1,0),,4)),""),"")</f>
        <v/>
      </c>
      <c r="FJ98" t="str" cm="1">
        <f t="array" aca="1" ref="FJ98" ca="1">IF(ISNUMBER(EA$4),IF(ABS(INDEX($F$4:$EK$109,MATCH(1,($A$4:$A$109=$EO98)*($B$4:$B$109=$EP98),0),MATCH(FJ$2,$F$2:$EK$2,0))-SUM(OFFSET($E98,,MATCH(FJ$2,$F$1:$EK$1,0),,4)))&gt;0,INDEX($F$4:$EK$109,MATCH(1,($A$4:$A$109=$EO98)*($B$4:$B$109=$EP98),0),MATCH(FJ$2,$F$2:$EK$2,0))-SUM(OFFSET($E98,,MATCH(FJ$2,$F$1:$EK$1,0),,4)),""),"")</f>
        <v/>
      </c>
      <c r="FK98" t="str" cm="1">
        <f t="array" aca="1" ref="FK98" ca="1">IF(ISNUMBER(EB$4),IF(ABS(INDEX($F$4:$EK$109,MATCH(1,($A$4:$A$109=$EO98)*($B$4:$B$109=$EP98),0),MATCH(FK$2,$F$2:$EK$2,0))-SUM(OFFSET($E98,,MATCH(FK$2,$F$1:$EK$1,0),,4)))&gt;0,INDEX($F$4:$EK$109,MATCH(1,($A$4:$A$109=$EO98)*($B$4:$B$109=$EP98),0),MATCH(FK$2,$F$2:$EK$2,0))-SUM(OFFSET($E98,,MATCH(FK$2,$F$1:$EK$1,0),,4)),""),"")</f>
        <v/>
      </c>
      <c r="FL98" t="str" cm="1">
        <f t="array" aca="1" ref="FL98" ca="1">IF(ISNUMBER(EC$4),IF(ABS(INDEX($F$4:$EK$109,MATCH(1,($A$4:$A$109=$EO98)*($B$4:$B$109=$EP98),0),MATCH(FL$2,$F$2:$EK$2,0))-SUM(OFFSET($E98,,MATCH(FL$2,$F$1:$EK$1,0),,4)))&gt;0,INDEX($F$4:$EK$109,MATCH(1,($A$4:$A$109=$EO98)*($B$4:$B$109=$EP98),0),MATCH(FL$2,$F$2:$EK$2,0))-SUM(OFFSET($E98,,MATCH(FL$2,$F$1:$EK$1,0),,4)),""),"")</f>
        <v/>
      </c>
      <c r="FM98" t="str" cm="1">
        <f t="array" aca="1" ref="FM98" ca="1">IF(ISNUMBER(ED$4),IF(ABS(INDEX($F$4:$EK$109,MATCH(1,($A$4:$A$109=$EO98)*($B$4:$B$109=$EP98),0),MATCH(FM$2,$F$2:$EK$2,0))-SUM(OFFSET($E98,,MATCH(FM$2,$F$1:$EK$1,0),,4)))&gt;0,INDEX($F$4:$EK$109,MATCH(1,($A$4:$A$109=$EO98)*($B$4:$B$109=$EP98),0),MATCH(FM$2,$F$2:$EK$2,0))-SUM(OFFSET($E98,,MATCH(FM$2,$F$1:$EK$1,0),,4)),""),"")</f>
        <v/>
      </c>
      <c r="FN98" t="str" cm="1">
        <f t="array" aca="1" ref="FN98" ca="1">IF(ISNUMBER(EE$4),IF(ABS(INDEX($F$4:$EK$109,MATCH(1,($A$4:$A$109=$EO98)*($B$4:$B$109=$EP98),0),MATCH(FN$2,$F$2:$EK$2,0))-SUM(OFFSET($E98,,MATCH(FN$2,$F$1:$EK$1,0),,4)))&gt;0,INDEX($F$4:$EK$109,MATCH(1,($A$4:$A$109=$EO98)*($B$4:$B$109=$EP98),0),MATCH(FN$2,$F$2:$EK$2,0))-SUM(OFFSET($E98,,MATCH(FN$2,$F$1:$EK$1,0),,4)),""),"")</f>
        <v/>
      </c>
      <c r="FO98" t="str" cm="1">
        <f t="array" aca="1" ref="FO98" ca="1">IF(ISNUMBER(EF$4),IF(ABS(INDEX($F$4:$EK$109,MATCH(1,($A$4:$A$109=$EO98)*($B$4:$B$109=$EP98),0),MATCH(FO$2,$F$2:$EK$2,0))-SUM(OFFSET($E98,,MATCH(FO$2,$F$1:$EK$1,0),,4)))&gt;0,INDEX($F$4:$EK$109,MATCH(1,($A$4:$A$109=$EO98)*($B$4:$B$109=$EP98),0),MATCH(FO$2,$F$2:$EK$2,0))-SUM(OFFSET($E98,,MATCH(FO$2,$F$1:$EK$1,0),,4)),""),"")</f>
        <v/>
      </c>
      <c r="FP98" t="str" cm="1">
        <f t="array" aca="1" ref="FP98" ca="1">IF(ISNUMBER(EG$4),IF(ABS(INDEX($F$4:$EK$109,MATCH(1,($A$4:$A$109=$EO98)*($B$4:$B$109=$EP98),0),MATCH(FP$2,$F$2:$EK$2,0))-SUM(OFFSET($E98,,MATCH(FP$2,$F$1:$EK$1,0),,4)))&gt;0,INDEX($F$4:$EK$109,MATCH(1,($A$4:$A$109=$EO98)*($B$4:$B$109=$EP98),0),MATCH(FP$2,$F$2:$EK$2,0))-SUM(OFFSET($E98,,MATCH(FP$2,$F$1:$EK$1,0),,4)),""),"")</f>
        <v/>
      </c>
      <c r="FQ98" t="str" cm="1">
        <f t="array" aca="1" ref="FQ98" ca="1">IF(ISNUMBER(EH$4),IF(ABS(INDEX($F$4:$EK$109,MATCH(1,($A$4:$A$109=$EO98)*($B$4:$B$109=$EP98),0),MATCH(FQ$2,$F$2:$EK$2,0))-SUM(OFFSET($E98,,MATCH(FQ$2,$F$1:$EK$1,0),,4)))&gt;0,INDEX($F$4:$EK$109,MATCH(1,($A$4:$A$109=$EO98)*($B$4:$B$109=$EP98),0),MATCH(FQ$2,$F$2:$EK$2,0))-SUM(OFFSET($E98,,MATCH(FQ$2,$F$1:$EK$1,0),,4)),""),"")</f>
        <v/>
      </c>
      <c r="FR98" t="str" cm="1">
        <f t="array" aca="1" ref="FR98" ca="1">IF(ISNUMBER(EI$4),IF(ABS(INDEX($F$4:$EK$109,MATCH(1,($A$4:$A$109=$EO98)*($B$4:$B$109=$EP98),0),MATCH(FR$2,$F$2:$EK$2,0))-SUM(OFFSET($E98,,MATCH(FR$2,$F$1:$EK$1,0),,4)))&gt;0,INDEX($F$4:$EK$109,MATCH(1,($A$4:$A$109=$EO98)*($B$4:$B$109=$EP98),0),MATCH(FR$2,$F$2:$EK$2,0))-SUM(OFFSET($E98,,MATCH(FR$2,$F$1:$EK$1,0),,4)),""),"")</f>
        <v/>
      </c>
      <c r="FS98" t="str" cm="1">
        <f t="array" aca="1" ref="FS98" ca="1">IF(ISNUMBER(EJ$4),IF(ABS(INDEX($F$4:$EK$109,MATCH(1,($A$4:$A$109=$EO98)*($B$4:$B$109=$EP98),0),MATCH(FS$2,$F$2:$EK$2,0))-SUM(OFFSET($E98,,MATCH(FS$2,$F$1:$EK$1,0),,4)))&gt;0,INDEX($F$4:$EK$109,MATCH(1,($A$4:$A$109=$EO98)*($B$4:$B$109=$EP98),0),MATCH(FS$2,$F$2:$EK$2,0))-SUM(OFFSET($E98,,MATCH(FS$2,$F$1:$EK$1,0),,4)),""),"")</f>
        <v/>
      </c>
      <c r="FT98" t="str" cm="1">
        <f t="array" aca="1" ref="FT98" ca="1">IF(ISNUMBER(EK$4),IF(ABS(INDEX($F$4:$EK$109,MATCH(1,($A$4:$A$109=$EO98)*($B$4:$B$109=$EP98),0),MATCH(FT$2,$F$2:$EK$2,0))-SUM(OFFSET($E98,,MATCH(FT$2,$F$1:$EK$1,0),,4)))&gt;0,INDEX($F$4:$EK$109,MATCH(1,($A$4:$A$109=$EO98)*($B$4:$B$109=$EP98),0),MATCH(FT$2,$F$2:$EK$2,0))-SUM(OFFSET($E98,,MATCH(FT$2,$F$1:$EK$1,0),,4)),""),"")</f>
        <v/>
      </c>
    </row>
    <row r="99" spans="1:176" x14ac:dyDescent="0.25">
      <c r="A99" t="s">
        <v>201</v>
      </c>
      <c r="B99" t="s">
        <v>218</v>
      </c>
      <c r="EO99" t="str">
        <f t="shared" si="9"/>
        <v>cf</v>
      </c>
      <c r="EP99" t="str">
        <f t="shared" si="9"/>
        <v>commonStockRepurchased</v>
      </c>
      <c r="ET99" t="str" cm="1">
        <f t="array" aca="1" ref="ET99" ca="1">IF(ISNUMBER(DK$4),IF(ABS(INDEX($F$4:$EK$109,MATCH(1,($A$4:$A$109=$EO99)*($B$4:$B$109=$EP99),0),MATCH(ET$2,$F$2:$EK$2,0))-SUM(OFFSET($E99,,MATCH(ET$2,$F$1:$EK$1,0),,4)))&gt;0,INDEX($F$4:$EK$109,MATCH(1,($A$4:$A$109=$EO99)*($B$4:$B$109=$EP99),0),MATCH(ET$2,$F$2:$EK$2,0))-SUM(OFFSET($E99,,MATCH(ET$2,$F$1:$EK$1,0),,4)),""),"")</f>
        <v/>
      </c>
      <c r="EU99" t="str" cm="1">
        <f t="array" aca="1" ref="EU99" ca="1">IF(ISNUMBER(DL$4),IF(ABS(INDEX($F$4:$EK$109,MATCH(1,($A$4:$A$109=$EO99)*($B$4:$B$109=$EP99),0),MATCH(EU$2,$F$2:$EK$2,0))-SUM(OFFSET($E99,,MATCH(EU$2,$F$1:$EK$1,0),,4)))&gt;0,INDEX($F$4:$EK$109,MATCH(1,($A$4:$A$109=$EO99)*($B$4:$B$109=$EP99),0),MATCH(EU$2,$F$2:$EK$2,0))-SUM(OFFSET($E99,,MATCH(EU$2,$F$1:$EK$1,0),,4)),""),"")</f>
        <v/>
      </c>
      <c r="EV99" t="str" cm="1">
        <f t="array" aca="1" ref="EV99" ca="1">IF(ISNUMBER(DM$4),IF(ABS(INDEX($F$4:$EK$109,MATCH(1,($A$4:$A$109=$EO99)*($B$4:$B$109=$EP99),0),MATCH(EV$2,$F$2:$EK$2,0))-SUM(OFFSET($E99,,MATCH(EV$2,$F$1:$EK$1,0),,4)))&gt;0,INDEX($F$4:$EK$109,MATCH(1,($A$4:$A$109=$EO99)*($B$4:$B$109=$EP99),0),MATCH(EV$2,$F$2:$EK$2,0))-SUM(OFFSET($E99,,MATCH(EV$2,$F$1:$EK$1,0),,4)),""),"")</f>
        <v/>
      </c>
      <c r="EW99" t="str" cm="1">
        <f t="array" aca="1" ref="EW99" ca="1">IF(ISNUMBER(DN$4),IF(ABS(INDEX($F$4:$EK$109,MATCH(1,($A$4:$A$109=$EO99)*($B$4:$B$109=$EP99),0),MATCH(EW$2,$F$2:$EK$2,0))-SUM(OFFSET($E99,,MATCH(EW$2,$F$1:$EK$1,0),,4)))&gt;0,INDEX($F$4:$EK$109,MATCH(1,($A$4:$A$109=$EO99)*($B$4:$B$109=$EP99),0),MATCH(EW$2,$F$2:$EK$2,0))-SUM(OFFSET($E99,,MATCH(EW$2,$F$1:$EK$1,0),,4)),""),"")</f>
        <v/>
      </c>
      <c r="EX99" t="str" cm="1">
        <f t="array" aca="1" ref="EX99" ca="1">IF(ISNUMBER(DO$4),IF(ABS(INDEX($F$4:$EK$109,MATCH(1,($A$4:$A$109=$EO99)*($B$4:$B$109=$EP99),0),MATCH(EX$2,$F$2:$EK$2,0))-SUM(OFFSET($E99,,MATCH(EX$2,$F$1:$EK$1,0),,4)))&gt;0,INDEX($F$4:$EK$109,MATCH(1,($A$4:$A$109=$EO99)*($B$4:$B$109=$EP99),0),MATCH(EX$2,$F$2:$EK$2,0))-SUM(OFFSET($E99,,MATCH(EX$2,$F$1:$EK$1,0),,4)),""),"")</f>
        <v/>
      </c>
      <c r="EY99" t="str" cm="1">
        <f t="array" aca="1" ref="EY99" ca="1">IF(ISNUMBER(DP$4),IF(ABS(INDEX($F$4:$EK$109,MATCH(1,($A$4:$A$109=$EO99)*($B$4:$B$109=$EP99),0),MATCH(EY$2,$F$2:$EK$2,0))-SUM(OFFSET($E99,,MATCH(EY$2,$F$1:$EK$1,0),,4)))&gt;0,INDEX($F$4:$EK$109,MATCH(1,($A$4:$A$109=$EO99)*($B$4:$B$109=$EP99),0),MATCH(EY$2,$F$2:$EK$2,0))-SUM(OFFSET($E99,,MATCH(EY$2,$F$1:$EK$1,0),,4)),""),"")</f>
        <v/>
      </c>
      <c r="EZ99" t="str" cm="1">
        <f t="array" aca="1" ref="EZ99" ca="1">IF(ISNUMBER(DQ$4),IF(ABS(INDEX($F$4:$EK$109,MATCH(1,($A$4:$A$109=$EO99)*($B$4:$B$109=$EP99),0),MATCH(EZ$2,$F$2:$EK$2,0))-SUM(OFFSET($E99,,MATCH(EZ$2,$F$1:$EK$1,0),,4)))&gt;0,INDEX($F$4:$EK$109,MATCH(1,($A$4:$A$109=$EO99)*($B$4:$B$109=$EP99),0),MATCH(EZ$2,$F$2:$EK$2,0))-SUM(OFFSET($E99,,MATCH(EZ$2,$F$1:$EK$1,0),,4)),""),"")</f>
        <v/>
      </c>
      <c r="FA99" t="str" cm="1">
        <f t="array" aca="1" ref="FA99" ca="1">IF(ISNUMBER(DR$4),IF(ABS(INDEX($F$4:$EK$109,MATCH(1,($A$4:$A$109=$EO99)*($B$4:$B$109=$EP99),0),MATCH(FA$2,$F$2:$EK$2,0))-SUM(OFFSET($E99,,MATCH(FA$2,$F$1:$EK$1,0),,4)))&gt;0,INDEX($F$4:$EK$109,MATCH(1,($A$4:$A$109=$EO99)*($B$4:$B$109=$EP99),0),MATCH(FA$2,$F$2:$EK$2,0))-SUM(OFFSET($E99,,MATCH(FA$2,$F$1:$EK$1,0),,4)),""),"")</f>
        <v/>
      </c>
      <c r="FB99" t="str" cm="1">
        <f t="array" aca="1" ref="FB99" ca="1">IF(ISNUMBER(DS$4),IF(ABS(INDEX($F$4:$EK$109,MATCH(1,($A$4:$A$109=$EO99)*($B$4:$B$109=$EP99),0),MATCH(FB$2,$F$2:$EK$2,0))-SUM(OFFSET($E99,,MATCH(FB$2,$F$1:$EK$1,0),,4)))&gt;0,INDEX($F$4:$EK$109,MATCH(1,($A$4:$A$109=$EO99)*($B$4:$B$109=$EP99),0),MATCH(FB$2,$F$2:$EK$2,0))-SUM(OFFSET($E99,,MATCH(FB$2,$F$1:$EK$1,0),,4)),""),"")</f>
        <v/>
      </c>
      <c r="FC99" t="str" cm="1">
        <f t="array" aca="1" ref="FC99" ca="1">IF(ISNUMBER(DT$4),IF(ABS(INDEX($F$4:$EK$109,MATCH(1,($A$4:$A$109=$EO99)*($B$4:$B$109=$EP99),0),MATCH(FC$2,$F$2:$EK$2,0))-SUM(OFFSET($E99,,MATCH(FC$2,$F$1:$EK$1,0),,4)))&gt;0,INDEX($F$4:$EK$109,MATCH(1,($A$4:$A$109=$EO99)*($B$4:$B$109=$EP99),0),MATCH(FC$2,$F$2:$EK$2,0))-SUM(OFFSET($E99,,MATCH(FC$2,$F$1:$EK$1,0),,4)),""),"")</f>
        <v/>
      </c>
      <c r="FD99" t="str" cm="1">
        <f t="array" aca="1" ref="FD99" ca="1">IF(ISNUMBER(DU$4),IF(ABS(INDEX($F$4:$EK$109,MATCH(1,($A$4:$A$109=$EO99)*($B$4:$B$109=$EP99),0),MATCH(FD$2,$F$2:$EK$2,0))-SUM(OFFSET($E99,,MATCH(FD$2,$F$1:$EK$1,0),,4)))&gt;0,INDEX($F$4:$EK$109,MATCH(1,($A$4:$A$109=$EO99)*($B$4:$B$109=$EP99),0),MATCH(FD$2,$F$2:$EK$2,0))-SUM(OFFSET($E99,,MATCH(FD$2,$F$1:$EK$1,0),,4)),""),"")</f>
        <v/>
      </c>
      <c r="FE99" t="str" cm="1">
        <f t="array" aca="1" ref="FE99" ca="1">IF(ISNUMBER(DV$4),IF(ABS(INDEX($F$4:$EK$109,MATCH(1,($A$4:$A$109=$EO99)*($B$4:$B$109=$EP99),0),MATCH(FE$2,$F$2:$EK$2,0))-SUM(OFFSET($E99,,MATCH(FE$2,$F$1:$EK$1,0),,4)))&gt;0,INDEX($F$4:$EK$109,MATCH(1,($A$4:$A$109=$EO99)*($B$4:$B$109=$EP99),0),MATCH(FE$2,$F$2:$EK$2,0))-SUM(OFFSET($E99,,MATCH(FE$2,$F$1:$EK$1,0),,4)),""),"")</f>
        <v/>
      </c>
      <c r="FF99" t="str" cm="1">
        <f t="array" aca="1" ref="FF99" ca="1">IF(ISNUMBER(DW$4),IF(ABS(INDEX($F$4:$EK$109,MATCH(1,($A$4:$A$109=$EO99)*($B$4:$B$109=$EP99),0),MATCH(FF$2,$F$2:$EK$2,0))-SUM(OFFSET($E99,,MATCH(FF$2,$F$1:$EK$1,0),,4)))&gt;0,INDEX($F$4:$EK$109,MATCH(1,($A$4:$A$109=$EO99)*($B$4:$B$109=$EP99),0),MATCH(FF$2,$F$2:$EK$2,0))-SUM(OFFSET($E99,,MATCH(FF$2,$F$1:$EK$1,0),,4)),""),"")</f>
        <v/>
      </c>
      <c r="FG99" t="str" cm="1">
        <f t="array" aca="1" ref="FG99" ca="1">IF(ISNUMBER(DX$4),IF(ABS(INDEX($F$4:$EK$109,MATCH(1,($A$4:$A$109=$EO99)*($B$4:$B$109=$EP99),0),MATCH(FG$2,$F$2:$EK$2,0))-SUM(OFFSET($E99,,MATCH(FG$2,$F$1:$EK$1,0),,4)))&gt;0,INDEX($F$4:$EK$109,MATCH(1,($A$4:$A$109=$EO99)*($B$4:$B$109=$EP99),0),MATCH(FG$2,$F$2:$EK$2,0))-SUM(OFFSET($E99,,MATCH(FG$2,$F$1:$EK$1,0),,4)),""),"")</f>
        <v/>
      </c>
      <c r="FH99" t="str" cm="1">
        <f t="array" aca="1" ref="FH99" ca="1">IF(ISNUMBER(DY$4),IF(ABS(INDEX($F$4:$EK$109,MATCH(1,($A$4:$A$109=$EO99)*($B$4:$B$109=$EP99),0),MATCH(FH$2,$F$2:$EK$2,0))-SUM(OFFSET($E99,,MATCH(FH$2,$F$1:$EK$1,0),,4)))&gt;0,INDEX($F$4:$EK$109,MATCH(1,($A$4:$A$109=$EO99)*($B$4:$B$109=$EP99),0),MATCH(FH$2,$F$2:$EK$2,0))-SUM(OFFSET($E99,,MATCH(FH$2,$F$1:$EK$1,0),,4)),""),"")</f>
        <v/>
      </c>
      <c r="FI99" t="str" cm="1">
        <f t="array" aca="1" ref="FI99" ca="1">IF(ISNUMBER(DZ$4),IF(ABS(INDEX($F$4:$EK$109,MATCH(1,($A$4:$A$109=$EO99)*($B$4:$B$109=$EP99),0),MATCH(FI$2,$F$2:$EK$2,0))-SUM(OFFSET($E99,,MATCH(FI$2,$F$1:$EK$1,0),,4)))&gt;0,INDEX($F$4:$EK$109,MATCH(1,($A$4:$A$109=$EO99)*($B$4:$B$109=$EP99),0),MATCH(FI$2,$F$2:$EK$2,0))-SUM(OFFSET($E99,,MATCH(FI$2,$F$1:$EK$1,0),,4)),""),"")</f>
        <v/>
      </c>
      <c r="FJ99" t="str" cm="1">
        <f t="array" aca="1" ref="FJ99" ca="1">IF(ISNUMBER(EA$4),IF(ABS(INDEX($F$4:$EK$109,MATCH(1,($A$4:$A$109=$EO99)*($B$4:$B$109=$EP99),0),MATCH(FJ$2,$F$2:$EK$2,0))-SUM(OFFSET($E99,,MATCH(FJ$2,$F$1:$EK$1,0),,4)))&gt;0,INDEX($F$4:$EK$109,MATCH(1,($A$4:$A$109=$EO99)*($B$4:$B$109=$EP99),0),MATCH(FJ$2,$F$2:$EK$2,0))-SUM(OFFSET($E99,,MATCH(FJ$2,$F$1:$EK$1,0),,4)),""),"")</f>
        <v/>
      </c>
      <c r="FK99" t="str" cm="1">
        <f t="array" aca="1" ref="FK99" ca="1">IF(ISNUMBER(EB$4),IF(ABS(INDEX($F$4:$EK$109,MATCH(1,($A$4:$A$109=$EO99)*($B$4:$B$109=$EP99),0),MATCH(FK$2,$F$2:$EK$2,0))-SUM(OFFSET($E99,,MATCH(FK$2,$F$1:$EK$1,0),,4)))&gt;0,INDEX($F$4:$EK$109,MATCH(1,($A$4:$A$109=$EO99)*($B$4:$B$109=$EP99),0),MATCH(FK$2,$F$2:$EK$2,0))-SUM(OFFSET($E99,,MATCH(FK$2,$F$1:$EK$1,0),,4)),""),"")</f>
        <v/>
      </c>
      <c r="FL99" t="str" cm="1">
        <f t="array" aca="1" ref="FL99" ca="1">IF(ISNUMBER(EC$4),IF(ABS(INDEX($F$4:$EK$109,MATCH(1,($A$4:$A$109=$EO99)*($B$4:$B$109=$EP99),0),MATCH(FL$2,$F$2:$EK$2,0))-SUM(OFFSET($E99,,MATCH(FL$2,$F$1:$EK$1,0),,4)))&gt;0,INDEX($F$4:$EK$109,MATCH(1,($A$4:$A$109=$EO99)*($B$4:$B$109=$EP99),0),MATCH(FL$2,$F$2:$EK$2,0))-SUM(OFFSET($E99,,MATCH(FL$2,$F$1:$EK$1,0),,4)),""),"")</f>
        <v/>
      </c>
      <c r="FM99" t="str" cm="1">
        <f t="array" aca="1" ref="FM99" ca="1">IF(ISNUMBER(ED$4),IF(ABS(INDEX($F$4:$EK$109,MATCH(1,($A$4:$A$109=$EO99)*($B$4:$B$109=$EP99),0),MATCH(FM$2,$F$2:$EK$2,0))-SUM(OFFSET($E99,,MATCH(FM$2,$F$1:$EK$1,0),,4)))&gt;0,INDEX($F$4:$EK$109,MATCH(1,($A$4:$A$109=$EO99)*($B$4:$B$109=$EP99),0),MATCH(FM$2,$F$2:$EK$2,0))-SUM(OFFSET($E99,,MATCH(FM$2,$F$1:$EK$1,0),,4)),""),"")</f>
        <v/>
      </c>
      <c r="FN99" t="str" cm="1">
        <f t="array" aca="1" ref="FN99" ca="1">IF(ISNUMBER(EE$4),IF(ABS(INDEX($F$4:$EK$109,MATCH(1,($A$4:$A$109=$EO99)*($B$4:$B$109=$EP99),0),MATCH(FN$2,$F$2:$EK$2,0))-SUM(OFFSET($E99,,MATCH(FN$2,$F$1:$EK$1,0),,4)))&gt;0,INDEX($F$4:$EK$109,MATCH(1,($A$4:$A$109=$EO99)*($B$4:$B$109=$EP99),0),MATCH(FN$2,$F$2:$EK$2,0))-SUM(OFFSET($E99,,MATCH(FN$2,$F$1:$EK$1,0),,4)),""),"")</f>
        <v/>
      </c>
      <c r="FO99" t="str" cm="1">
        <f t="array" aca="1" ref="FO99" ca="1">IF(ISNUMBER(EF$4),IF(ABS(INDEX($F$4:$EK$109,MATCH(1,($A$4:$A$109=$EO99)*($B$4:$B$109=$EP99),0),MATCH(FO$2,$F$2:$EK$2,0))-SUM(OFFSET($E99,,MATCH(FO$2,$F$1:$EK$1,0),,4)))&gt;0,INDEX($F$4:$EK$109,MATCH(1,($A$4:$A$109=$EO99)*($B$4:$B$109=$EP99),0),MATCH(FO$2,$F$2:$EK$2,0))-SUM(OFFSET($E99,,MATCH(FO$2,$F$1:$EK$1,0),,4)),""),"")</f>
        <v/>
      </c>
      <c r="FP99" t="str" cm="1">
        <f t="array" aca="1" ref="FP99" ca="1">IF(ISNUMBER(EG$4),IF(ABS(INDEX($F$4:$EK$109,MATCH(1,($A$4:$A$109=$EO99)*($B$4:$B$109=$EP99),0),MATCH(FP$2,$F$2:$EK$2,0))-SUM(OFFSET($E99,,MATCH(FP$2,$F$1:$EK$1,0),,4)))&gt;0,INDEX($F$4:$EK$109,MATCH(1,($A$4:$A$109=$EO99)*($B$4:$B$109=$EP99),0),MATCH(FP$2,$F$2:$EK$2,0))-SUM(OFFSET($E99,,MATCH(FP$2,$F$1:$EK$1,0),,4)),""),"")</f>
        <v/>
      </c>
      <c r="FQ99" t="str" cm="1">
        <f t="array" aca="1" ref="FQ99" ca="1">IF(ISNUMBER(EH$4),IF(ABS(INDEX($F$4:$EK$109,MATCH(1,($A$4:$A$109=$EO99)*($B$4:$B$109=$EP99),0),MATCH(FQ$2,$F$2:$EK$2,0))-SUM(OFFSET($E99,,MATCH(FQ$2,$F$1:$EK$1,0),,4)))&gt;0,INDEX($F$4:$EK$109,MATCH(1,($A$4:$A$109=$EO99)*($B$4:$B$109=$EP99),0),MATCH(FQ$2,$F$2:$EK$2,0))-SUM(OFFSET($E99,,MATCH(FQ$2,$F$1:$EK$1,0),,4)),""),"")</f>
        <v/>
      </c>
      <c r="FR99" t="str" cm="1">
        <f t="array" aca="1" ref="FR99" ca="1">IF(ISNUMBER(EI$4),IF(ABS(INDEX($F$4:$EK$109,MATCH(1,($A$4:$A$109=$EO99)*($B$4:$B$109=$EP99),0),MATCH(FR$2,$F$2:$EK$2,0))-SUM(OFFSET($E99,,MATCH(FR$2,$F$1:$EK$1,0),,4)))&gt;0,INDEX($F$4:$EK$109,MATCH(1,($A$4:$A$109=$EO99)*($B$4:$B$109=$EP99),0),MATCH(FR$2,$F$2:$EK$2,0))-SUM(OFFSET($E99,,MATCH(FR$2,$F$1:$EK$1,0),,4)),""),"")</f>
        <v/>
      </c>
      <c r="FS99" t="str" cm="1">
        <f t="array" aca="1" ref="FS99" ca="1">IF(ISNUMBER(EJ$4),IF(ABS(INDEX($F$4:$EK$109,MATCH(1,($A$4:$A$109=$EO99)*($B$4:$B$109=$EP99),0),MATCH(FS$2,$F$2:$EK$2,0))-SUM(OFFSET($E99,,MATCH(FS$2,$F$1:$EK$1,0),,4)))&gt;0,INDEX($F$4:$EK$109,MATCH(1,($A$4:$A$109=$EO99)*($B$4:$B$109=$EP99),0),MATCH(FS$2,$F$2:$EK$2,0))-SUM(OFFSET($E99,,MATCH(FS$2,$F$1:$EK$1,0),,4)),""),"")</f>
        <v/>
      </c>
      <c r="FT99" t="str" cm="1">
        <f t="array" aca="1" ref="FT99" ca="1">IF(ISNUMBER(EK$4),IF(ABS(INDEX($F$4:$EK$109,MATCH(1,($A$4:$A$109=$EO99)*($B$4:$B$109=$EP99),0),MATCH(FT$2,$F$2:$EK$2,0))-SUM(OFFSET($E99,,MATCH(FT$2,$F$1:$EK$1,0),,4)))&gt;0,INDEX($F$4:$EK$109,MATCH(1,($A$4:$A$109=$EO99)*($B$4:$B$109=$EP99),0),MATCH(FT$2,$F$2:$EK$2,0))-SUM(OFFSET($E99,,MATCH(FT$2,$F$1:$EK$1,0),,4)),""),"")</f>
        <v/>
      </c>
    </row>
    <row r="100" spans="1:176" x14ac:dyDescent="0.25">
      <c r="A100" t="s">
        <v>201</v>
      </c>
      <c r="B100" t="s">
        <v>219</v>
      </c>
      <c r="EO100" t="str">
        <f t="shared" si="9"/>
        <v>cf</v>
      </c>
      <c r="EP100" t="str">
        <f t="shared" si="9"/>
        <v>dividendsPaid</v>
      </c>
      <c r="ET100" t="str" cm="1">
        <f t="array" aca="1" ref="ET100" ca="1">IF(ISNUMBER(DK$4),IF(ABS(INDEX($F$4:$EK$109,MATCH(1,($A$4:$A$109=$EO100)*($B$4:$B$109=$EP100),0),MATCH(ET$2,$F$2:$EK$2,0))-SUM(OFFSET($E100,,MATCH(ET$2,$F$1:$EK$1,0),,4)))&gt;0,INDEX($F$4:$EK$109,MATCH(1,($A$4:$A$109=$EO100)*($B$4:$B$109=$EP100),0),MATCH(ET$2,$F$2:$EK$2,0))-SUM(OFFSET($E100,,MATCH(ET$2,$F$1:$EK$1,0),,4)),""),"")</f>
        <v/>
      </c>
      <c r="EU100" t="str" cm="1">
        <f t="array" aca="1" ref="EU100" ca="1">IF(ISNUMBER(DL$4),IF(ABS(INDEX($F$4:$EK$109,MATCH(1,($A$4:$A$109=$EO100)*($B$4:$B$109=$EP100),0),MATCH(EU$2,$F$2:$EK$2,0))-SUM(OFFSET($E100,,MATCH(EU$2,$F$1:$EK$1,0),,4)))&gt;0,INDEX($F$4:$EK$109,MATCH(1,($A$4:$A$109=$EO100)*($B$4:$B$109=$EP100),0),MATCH(EU$2,$F$2:$EK$2,0))-SUM(OFFSET($E100,,MATCH(EU$2,$F$1:$EK$1,0),,4)),""),"")</f>
        <v/>
      </c>
      <c r="EV100" t="str" cm="1">
        <f t="array" aca="1" ref="EV100" ca="1">IF(ISNUMBER(DM$4),IF(ABS(INDEX($F$4:$EK$109,MATCH(1,($A$4:$A$109=$EO100)*($B$4:$B$109=$EP100),0),MATCH(EV$2,$F$2:$EK$2,0))-SUM(OFFSET($E100,,MATCH(EV$2,$F$1:$EK$1,0),,4)))&gt;0,INDEX($F$4:$EK$109,MATCH(1,($A$4:$A$109=$EO100)*($B$4:$B$109=$EP100),0),MATCH(EV$2,$F$2:$EK$2,0))-SUM(OFFSET($E100,,MATCH(EV$2,$F$1:$EK$1,0),,4)),""),"")</f>
        <v/>
      </c>
      <c r="EW100" t="str" cm="1">
        <f t="array" aca="1" ref="EW100" ca="1">IF(ISNUMBER(DN$4),IF(ABS(INDEX($F$4:$EK$109,MATCH(1,($A$4:$A$109=$EO100)*($B$4:$B$109=$EP100),0),MATCH(EW$2,$F$2:$EK$2,0))-SUM(OFFSET($E100,,MATCH(EW$2,$F$1:$EK$1,0),,4)))&gt;0,INDEX($F$4:$EK$109,MATCH(1,($A$4:$A$109=$EO100)*($B$4:$B$109=$EP100),0),MATCH(EW$2,$F$2:$EK$2,0))-SUM(OFFSET($E100,,MATCH(EW$2,$F$1:$EK$1,0),,4)),""),"")</f>
        <v/>
      </c>
      <c r="EX100" t="str" cm="1">
        <f t="array" aca="1" ref="EX100" ca="1">IF(ISNUMBER(DO$4),IF(ABS(INDEX($F$4:$EK$109,MATCH(1,($A$4:$A$109=$EO100)*($B$4:$B$109=$EP100),0),MATCH(EX$2,$F$2:$EK$2,0))-SUM(OFFSET($E100,,MATCH(EX$2,$F$1:$EK$1,0),,4)))&gt;0,INDEX($F$4:$EK$109,MATCH(1,($A$4:$A$109=$EO100)*($B$4:$B$109=$EP100),0),MATCH(EX$2,$F$2:$EK$2,0))-SUM(OFFSET($E100,,MATCH(EX$2,$F$1:$EK$1,0),,4)),""),"")</f>
        <v/>
      </c>
      <c r="EY100" t="str" cm="1">
        <f t="array" aca="1" ref="EY100" ca="1">IF(ISNUMBER(DP$4),IF(ABS(INDEX($F$4:$EK$109,MATCH(1,($A$4:$A$109=$EO100)*($B$4:$B$109=$EP100),0),MATCH(EY$2,$F$2:$EK$2,0))-SUM(OFFSET($E100,,MATCH(EY$2,$F$1:$EK$1,0),,4)))&gt;0,INDEX($F$4:$EK$109,MATCH(1,($A$4:$A$109=$EO100)*($B$4:$B$109=$EP100),0),MATCH(EY$2,$F$2:$EK$2,0))-SUM(OFFSET($E100,,MATCH(EY$2,$F$1:$EK$1,0),,4)),""),"")</f>
        <v/>
      </c>
      <c r="EZ100" t="str" cm="1">
        <f t="array" aca="1" ref="EZ100" ca="1">IF(ISNUMBER(DQ$4),IF(ABS(INDEX($F$4:$EK$109,MATCH(1,($A$4:$A$109=$EO100)*($B$4:$B$109=$EP100),0),MATCH(EZ$2,$F$2:$EK$2,0))-SUM(OFFSET($E100,,MATCH(EZ$2,$F$1:$EK$1,0),,4)))&gt;0,INDEX($F$4:$EK$109,MATCH(1,($A$4:$A$109=$EO100)*($B$4:$B$109=$EP100),0),MATCH(EZ$2,$F$2:$EK$2,0))-SUM(OFFSET($E100,,MATCH(EZ$2,$F$1:$EK$1,0),,4)),""),"")</f>
        <v/>
      </c>
      <c r="FA100" t="str" cm="1">
        <f t="array" aca="1" ref="FA100" ca="1">IF(ISNUMBER(DR$4),IF(ABS(INDEX($F$4:$EK$109,MATCH(1,($A$4:$A$109=$EO100)*($B$4:$B$109=$EP100),0),MATCH(FA$2,$F$2:$EK$2,0))-SUM(OFFSET($E100,,MATCH(FA$2,$F$1:$EK$1,0),,4)))&gt;0,INDEX($F$4:$EK$109,MATCH(1,($A$4:$A$109=$EO100)*($B$4:$B$109=$EP100),0),MATCH(FA$2,$F$2:$EK$2,0))-SUM(OFFSET($E100,,MATCH(FA$2,$F$1:$EK$1,0),,4)),""),"")</f>
        <v/>
      </c>
      <c r="FB100" t="str" cm="1">
        <f t="array" aca="1" ref="FB100" ca="1">IF(ISNUMBER(DS$4),IF(ABS(INDEX($F$4:$EK$109,MATCH(1,($A$4:$A$109=$EO100)*($B$4:$B$109=$EP100),0),MATCH(FB$2,$F$2:$EK$2,0))-SUM(OFFSET($E100,,MATCH(FB$2,$F$1:$EK$1,0),,4)))&gt;0,INDEX($F$4:$EK$109,MATCH(1,($A$4:$A$109=$EO100)*($B$4:$B$109=$EP100),0),MATCH(FB$2,$F$2:$EK$2,0))-SUM(OFFSET($E100,,MATCH(FB$2,$F$1:$EK$1,0),,4)),""),"")</f>
        <v/>
      </c>
      <c r="FC100" t="str" cm="1">
        <f t="array" aca="1" ref="FC100" ca="1">IF(ISNUMBER(DT$4),IF(ABS(INDEX($F$4:$EK$109,MATCH(1,($A$4:$A$109=$EO100)*($B$4:$B$109=$EP100),0),MATCH(FC$2,$F$2:$EK$2,0))-SUM(OFFSET($E100,,MATCH(FC$2,$F$1:$EK$1,0),,4)))&gt;0,INDEX($F$4:$EK$109,MATCH(1,($A$4:$A$109=$EO100)*($B$4:$B$109=$EP100),0),MATCH(FC$2,$F$2:$EK$2,0))-SUM(OFFSET($E100,,MATCH(FC$2,$F$1:$EK$1,0),,4)),""),"")</f>
        <v/>
      </c>
      <c r="FD100" t="str" cm="1">
        <f t="array" aca="1" ref="FD100" ca="1">IF(ISNUMBER(DU$4),IF(ABS(INDEX($F$4:$EK$109,MATCH(1,($A$4:$A$109=$EO100)*($B$4:$B$109=$EP100),0),MATCH(FD$2,$F$2:$EK$2,0))-SUM(OFFSET($E100,,MATCH(FD$2,$F$1:$EK$1,0),,4)))&gt;0,INDEX($F$4:$EK$109,MATCH(1,($A$4:$A$109=$EO100)*($B$4:$B$109=$EP100),0),MATCH(FD$2,$F$2:$EK$2,0))-SUM(OFFSET($E100,,MATCH(FD$2,$F$1:$EK$1,0),,4)),""),"")</f>
        <v/>
      </c>
      <c r="FE100" t="str" cm="1">
        <f t="array" aca="1" ref="FE100" ca="1">IF(ISNUMBER(DV$4),IF(ABS(INDEX($F$4:$EK$109,MATCH(1,($A$4:$A$109=$EO100)*($B$4:$B$109=$EP100),0),MATCH(FE$2,$F$2:$EK$2,0))-SUM(OFFSET($E100,,MATCH(FE$2,$F$1:$EK$1,0),,4)))&gt;0,INDEX($F$4:$EK$109,MATCH(1,($A$4:$A$109=$EO100)*($B$4:$B$109=$EP100),0),MATCH(FE$2,$F$2:$EK$2,0))-SUM(OFFSET($E100,,MATCH(FE$2,$F$1:$EK$1,0),,4)),""),"")</f>
        <v/>
      </c>
      <c r="FF100" t="str" cm="1">
        <f t="array" aca="1" ref="FF100" ca="1">IF(ISNUMBER(DW$4),IF(ABS(INDEX($F$4:$EK$109,MATCH(1,($A$4:$A$109=$EO100)*($B$4:$B$109=$EP100),0),MATCH(FF$2,$F$2:$EK$2,0))-SUM(OFFSET($E100,,MATCH(FF$2,$F$1:$EK$1,0),,4)))&gt;0,INDEX($F$4:$EK$109,MATCH(1,($A$4:$A$109=$EO100)*($B$4:$B$109=$EP100),0),MATCH(FF$2,$F$2:$EK$2,0))-SUM(OFFSET($E100,,MATCH(FF$2,$F$1:$EK$1,0),,4)),""),"")</f>
        <v/>
      </c>
      <c r="FG100" t="str" cm="1">
        <f t="array" aca="1" ref="FG100" ca="1">IF(ISNUMBER(DX$4),IF(ABS(INDEX($F$4:$EK$109,MATCH(1,($A$4:$A$109=$EO100)*($B$4:$B$109=$EP100),0),MATCH(FG$2,$F$2:$EK$2,0))-SUM(OFFSET($E100,,MATCH(FG$2,$F$1:$EK$1,0),,4)))&gt;0,INDEX($F$4:$EK$109,MATCH(1,($A$4:$A$109=$EO100)*($B$4:$B$109=$EP100),0),MATCH(FG$2,$F$2:$EK$2,0))-SUM(OFFSET($E100,,MATCH(FG$2,$F$1:$EK$1,0),,4)),""),"")</f>
        <v/>
      </c>
      <c r="FH100" t="str" cm="1">
        <f t="array" aca="1" ref="FH100" ca="1">IF(ISNUMBER(DY$4),IF(ABS(INDEX($F$4:$EK$109,MATCH(1,($A$4:$A$109=$EO100)*($B$4:$B$109=$EP100),0),MATCH(FH$2,$F$2:$EK$2,0))-SUM(OFFSET($E100,,MATCH(FH$2,$F$1:$EK$1,0),,4)))&gt;0,INDEX($F$4:$EK$109,MATCH(1,($A$4:$A$109=$EO100)*($B$4:$B$109=$EP100),0),MATCH(FH$2,$F$2:$EK$2,0))-SUM(OFFSET($E100,,MATCH(FH$2,$F$1:$EK$1,0),,4)),""),"")</f>
        <v/>
      </c>
      <c r="FI100" t="str" cm="1">
        <f t="array" aca="1" ref="FI100" ca="1">IF(ISNUMBER(DZ$4),IF(ABS(INDEX($F$4:$EK$109,MATCH(1,($A$4:$A$109=$EO100)*($B$4:$B$109=$EP100),0),MATCH(FI$2,$F$2:$EK$2,0))-SUM(OFFSET($E100,,MATCH(FI$2,$F$1:$EK$1,0),,4)))&gt;0,INDEX($F$4:$EK$109,MATCH(1,($A$4:$A$109=$EO100)*($B$4:$B$109=$EP100),0),MATCH(FI$2,$F$2:$EK$2,0))-SUM(OFFSET($E100,,MATCH(FI$2,$F$1:$EK$1,0),,4)),""),"")</f>
        <v/>
      </c>
      <c r="FJ100" t="str" cm="1">
        <f t="array" aca="1" ref="FJ100" ca="1">IF(ISNUMBER(EA$4),IF(ABS(INDEX($F$4:$EK$109,MATCH(1,($A$4:$A$109=$EO100)*($B$4:$B$109=$EP100),0),MATCH(FJ$2,$F$2:$EK$2,0))-SUM(OFFSET($E100,,MATCH(FJ$2,$F$1:$EK$1,0),,4)))&gt;0,INDEX($F$4:$EK$109,MATCH(1,($A$4:$A$109=$EO100)*($B$4:$B$109=$EP100),0),MATCH(FJ$2,$F$2:$EK$2,0))-SUM(OFFSET($E100,,MATCH(FJ$2,$F$1:$EK$1,0),,4)),""),"")</f>
        <v/>
      </c>
      <c r="FK100" t="str" cm="1">
        <f t="array" aca="1" ref="FK100" ca="1">IF(ISNUMBER(EB$4),IF(ABS(INDEX($F$4:$EK$109,MATCH(1,($A$4:$A$109=$EO100)*($B$4:$B$109=$EP100),0),MATCH(FK$2,$F$2:$EK$2,0))-SUM(OFFSET($E100,,MATCH(FK$2,$F$1:$EK$1,0),,4)))&gt;0,INDEX($F$4:$EK$109,MATCH(1,($A$4:$A$109=$EO100)*($B$4:$B$109=$EP100),0),MATCH(FK$2,$F$2:$EK$2,0))-SUM(OFFSET($E100,,MATCH(FK$2,$F$1:$EK$1,0),,4)),""),"")</f>
        <v/>
      </c>
      <c r="FL100" t="str" cm="1">
        <f t="array" aca="1" ref="FL100" ca="1">IF(ISNUMBER(EC$4),IF(ABS(INDEX($F$4:$EK$109,MATCH(1,($A$4:$A$109=$EO100)*($B$4:$B$109=$EP100),0),MATCH(FL$2,$F$2:$EK$2,0))-SUM(OFFSET($E100,,MATCH(FL$2,$F$1:$EK$1,0),,4)))&gt;0,INDEX($F$4:$EK$109,MATCH(1,($A$4:$A$109=$EO100)*($B$4:$B$109=$EP100),0),MATCH(FL$2,$F$2:$EK$2,0))-SUM(OFFSET($E100,,MATCH(FL$2,$F$1:$EK$1,0),,4)),""),"")</f>
        <v/>
      </c>
      <c r="FM100" t="str" cm="1">
        <f t="array" aca="1" ref="FM100" ca="1">IF(ISNUMBER(ED$4),IF(ABS(INDEX($F$4:$EK$109,MATCH(1,($A$4:$A$109=$EO100)*($B$4:$B$109=$EP100),0),MATCH(FM$2,$F$2:$EK$2,0))-SUM(OFFSET($E100,,MATCH(FM$2,$F$1:$EK$1,0),,4)))&gt;0,INDEX($F$4:$EK$109,MATCH(1,($A$4:$A$109=$EO100)*($B$4:$B$109=$EP100),0),MATCH(FM$2,$F$2:$EK$2,0))-SUM(OFFSET($E100,,MATCH(FM$2,$F$1:$EK$1,0),,4)),""),"")</f>
        <v/>
      </c>
      <c r="FN100" t="str" cm="1">
        <f t="array" aca="1" ref="FN100" ca="1">IF(ISNUMBER(EE$4),IF(ABS(INDEX($F$4:$EK$109,MATCH(1,($A$4:$A$109=$EO100)*($B$4:$B$109=$EP100),0),MATCH(FN$2,$F$2:$EK$2,0))-SUM(OFFSET($E100,,MATCH(FN$2,$F$1:$EK$1,0),,4)))&gt;0,INDEX($F$4:$EK$109,MATCH(1,($A$4:$A$109=$EO100)*($B$4:$B$109=$EP100),0),MATCH(FN$2,$F$2:$EK$2,0))-SUM(OFFSET($E100,,MATCH(FN$2,$F$1:$EK$1,0),,4)),""),"")</f>
        <v/>
      </c>
      <c r="FO100" t="str" cm="1">
        <f t="array" aca="1" ref="FO100" ca="1">IF(ISNUMBER(EF$4),IF(ABS(INDEX($F$4:$EK$109,MATCH(1,($A$4:$A$109=$EO100)*($B$4:$B$109=$EP100),0),MATCH(FO$2,$F$2:$EK$2,0))-SUM(OFFSET($E100,,MATCH(FO$2,$F$1:$EK$1,0),,4)))&gt;0,INDEX($F$4:$EK$109,MATCH(1,($A$4:$A$109=$EO100)*($B$4:$B$109=$EP100),0),MATCH(FO$2,$F$2:$EK$2,0))-SUM(OFFSET($E100,,MATCH(FO$2,$F$1:$EK$1,0),,4)),""),"")</f>
        <v/>
      </c>
      <c r="FP100" t="str" cm="1">
        <f t="array" aca="1" ref="FP100" ca="1">IF(ISNUMBER(EG$4),IF(ABS(INDEX($F$4:$EK$109,MATCH(1,($A$4:$A$109=$EO100)*($B$4:$B$109=$EP100),0),MATCH(FP$2,$F$2:$EK$2,0))-SUM(OFFSET($E100,,MATCH(FP$2,$F$1:$EK$1,0),,4)))&gt;0,INDEX($F$4:$EK$109,MATCH(1,($A$4:$A$109=$EO100)*($B$4:$B$109=$EP100),0),MATCH(FP$2,$F$2:$EK$2,0))-SUM(OFFSET($E100,,MATCH(FP$2,$F$1:$EK$1,0),,4)),""),"")</f>
        <v/>
      </c>
      <c r="FQ100" t="str" cm="1">
        <f t="array" aca="1" ref="FQ100" ca="1">IF(ISNUMBER(EH$4),IF(ABS(INDEX($F$4:$EK$109,MATCH(1,($A$4:$A$109=$EO100)*($B$4:$B$109=$EP100),0),MATCH(FQ$2,$F$2:$EK$2,0))-SUM(OFFSET($E100,,MATCH(FQ$2,$F$1:$EK$1,0),,4)))&gt;0,INDEX($F$4:$EK$109,MATCH(1,($A$4:$A$109=$EO100)*($B$4:$B$109=$EP100),0),MATCH(FQ$2,$F$2:$EK$2,0))-SUM(OFFSET($E100,,MATCH(FQ$2,$F$1:$EK$1,0),,4)),""),"")</f>
        <v/>
      </c>
      <c r="FR100" t="str" cm="1">
        <f t="array" aca="1" ref="FR100" ca="1">IF(ISNUMBER(EI$4),IF(ABS(INDEX($F$4:$EK$109,MATCH(1,($A$4:$A$109=$EO100)*($B$4:$B$109=$EP100),0),MATCH(FR$2,$F$2:$EK$2,0))-SUM(OFFSET($E100,,MATCH(FR$2,$F$1:$EK$1,0),,4)))&gt;0,INDEX($F$4:$EK$109,MATCH(1,($A$4:$A$109=$EO100)*($B$4:$B$109=$EP100),0),MATCH(FR$2,$F$2:$EK$2,0))-SUM(OFFSET($E100,,MATCH(FR$2,$F$1:$EK$1,0),,4)),""),"")</f>
        <v/>
      </c>
      <c r="FS100" t="str" cm="1">
        <f t="array" aca="1" ref="FS100" ca="1">IF(ISNUMBER(EJ$4),IF(ABS(INDEX($F$4:$EK$109,MATCH(1,($A$4:$A$109=$EO100)*($B$4:$B$109=$EP100),0),MATCH(FS$2,$F$2:$EK$2,0))-SUM(OFFSET($E100,,MATCH(FS$2,$F$1:$EK$1,0),,4)))&gt;0,INDEX($F$4:$EK$109,MATCH(1,($A$4:$A$109=$EO100)*($B$4:$B$109=$EP100),0),MATCH(FS$2,$F$2:$EK$2,0))-SUM(OFFSET($E100,,MATCH(FS$2,$F$1:$EK$1,0),,4)),""),"")</f>
        <v/>
      </c>
      <c r="FT100" t="str" cm="1">
        <f t="array" aca="1" ref="FT100" ca="1">IF(ISNUMBER(EK$4),IF(ABS(INDEX($F$4:$EK$109,MATCH(1,($A$4:$A$109=$EO100)*($B$4:$B$109=$EP100),0),MATCH(FT$2,$F$2:$EK$2,0))-SUM(OFFSET($E100,,MATCH(FT$2,$F$1:$EK$1,0),,4)))&gt;0,INDEX($F$4:$EK$109,MATCH(1,($A$4:$A$109=$EO100)*($B$4:$B$109=$EP100),0),MATCH(FT$2,$F$2:$EK$2,0))-SUM(OFFSET($E100,,MATCH(FT$2,$F$1:$EK$1,0),,4)),""),"")</f>
        <v/>
      </c>
    </row>
    <row r="101" spans="1:176" x14ac:dyDescent="0.25">
      <c r="A101" t="s">
        <v>201</v>
      </c>
      <c r="B101" t="s">
        <v>220</v>
      </c>
      <c r="EO101" t="str">
        <f t="shared" si="9"/>
        <v>cf</v>
      </c>
      <c r="EP101" t="str">
        <f t="shared" si="9"/>
        <v>otherFinancingActivites</v>
      </c>
      <c r="ET101" t="str" cm="1">
        <f t="array" aca="1" ref="ET101" ca="1">IF(ISNUMBER(DK$4),IF(ABS(INDEX($F$4:$EK$109,MATCH(1,($A$4:$A$109=$EO101)*($B$4:$B$109=$EP101),0),MATCH(ET$2,$F$2:$EK$2,0))-SUM(OFFSET($E101,,MATCH(ET$2,$F$1:$EK$1,0),,4)))&gt;0,INDEX($F$4:$EK$109,MATCH(1,($A$4:$A$109=$EO101)*($B$4:$B$109=$EP101),0),MATCH(ET$2,$F$2:$EK$2,0))-SUM(OFFSET($E101,,MATCH(ET$2,$F$1:$EK$1,0),,4)),""),"")</f>
        <v/>
      </c>
      <c r="EU101" t="str" cm="1">
        <f t="array" aca="1" ref="EU101" ca="1">IF(ISNUMBER(DL$4),IF(ABS(INDEX($F$4:$EK$109,MATCH(1,($A$4:$A$109=$EO101)*($B$4:$B$109=$EP101),0),MATCH(EU$2,$F$2:$EK$2,0))-SUM(OFFSET($E101,,MATCH(EU$2,$F$1:$EK$1,0),,4)))&gt;0,INDEX($F$4:$EK$109,MATCH(1,($A$4:$A$109=$EO101)*($B$4:$B$109=$EP101),0),MATCH(EU$2,$F$2:$EK$2,0))-SUM(OFFSET($E101,,MATCH(EU$2,$F$1:$EK$1,0),,4)),""),"")</f>
        <v/>
      </c>
      <c r="EV101" t="str" cm="1">
        <f t="array" aca="1" ref="EV101" ca="1">IF(ISNUMBER(DM$4),IF(ABS(INDEX($F$4:$EK$109,MATCH(1,($A$4:$A$109=$EO101)*($B$4:$B$109=$EP101),0),MATCH(EV$2,$F$2:$EK$2,0))-SUM(OFFSET($E101,,MATCH(EV$2,$F$1:$EK$1,0),,4)))&gt;0,INDEX($F$4:$EK$109,MATCH(1,($A$4:$A$109=$EO101)*($B$4:$B$109=$EP101),0),MATCH(EV$2,$F$2:$EK$2,0))-SUM(OFFSET($E101,,MATCH(EV$2,$F$1:$EK$1,0),,4)),""),"")</f>
        <v/>
      </c>
      <c r="EW101" t="str" cm="1">
        <f t="array" aca="1" ref="EW101" ca="1">IF(ISNUMBER(DN$4),IF(ABS(INDEX($F$4:$EK$109,MATCH(1,($A$4:$A$109=$EO101)*($B$4:$B$109=$EP101),0),MATCH(EW$2,$F$2:$EK$2,0))-SUM(OFFSET($E101,,MATCH(EW$2,$F$1:$EK$1,0),,4)))&gt;0,INDEX($F$4:$EK$109,MATCH(1,($A$4:$A$109=$EO101)*($B$4:$B$109=$EP101),0),MATCH(EW$2,$F$2:$EK$2,0))-SUM(OFFSET($E101,,MATCH(EW$2,$F$1:$EK$1,0),,4)),""),"")</f>
        <v/>
      </c>
      <c r="EX101" t="str" cm="1">
        <f t="array" aca="1" ref="EX101" ca="1">IF(ISNUMBER(DO$4),IF(ABS(INDEX($F$4:$EK$109,MATCH(1,($A$4:$A$109=$EO101)*($B$4:$B$109=$EP101),0),MATCH(EX$2,$F$2:$EK$2,0))-SUM(OFFSET($E101,,MATCH(EX$2,$F$1:$EK$1,0),,4)))&gt;0,INDEX($F$4:$EK$109,MATCH(1,($A$4:$A$109=$EO101)*($B$4:$B$109=$EP101),0),MATCH(EX$2,$F$2:$EK$2,0))-SUM(OFFSET($E101,,MATCH(EX$2,$F$1:$EK$1,0),,4)),""),"")</f>
        <v/>
      </c>
      <c r="EY101" t="str" cm="1">
        <f t="array" aca="1" ref="EY101" ca="1">IF(ISNUMBER(DP$4),IF(ABS(INDEX($F$4:$EK$109,MATCH(1,($A$4:$A$109=$EO101)*($B$4:$B$109=$EP101),0),MATCH(EY$2,$F$2:$EK$2,0))-SUM(OFFSET($E101,,MATCH(EY$2,$F$1:$EK$1,0),,4)))&gt;0,INDEX($F$4:$EK$109,MATCH(1,($A$4:$A$109=$EO101)*($B$4:$B$109=$EP101),0),MATCH(EY$2,$F$2:$EK$2,0))-SUM(OFFSET($E101,,MATCH(EY$2,$F$1:$EK$1,0),,4)),""),"")</f>
        <v/>
      </c>
      <c r="EZ101" t="str" cm="1">
        <f t="array" aca="1" ref="EZ101" ca="1">IF(ISNUMBER(DQ$4),IF(ABS(INDEX($F$4:$EK$109,MATCH(1,($A$4:$A$109=$EO101)*($B$4:$B$109=$EP101),0),MATCH(EZ$2,$F$2:$EK$2,0))-SUM(OFFSET($E101,,MATCH(EZ$2,$F$1:$EK$1,0),,4)))&gt;0,INDEX($F$4:$EK$109,MATCH(1,($A$4:$A$109=$EO101)*($B$4:$B$109=$EP101),0),MATCH(EZ$2,$F$2:$EK$2,0))-SUM(OFFSET($E101,,MATCH(EZ$2,$F$1:$EK$1,0),,4)),""),"")</f>
        <v/>
      </c>
      <c r="FA101" t="str" cm="1">
        <f t="array" aca="1" ref="FA101" ca="1">IF(ISNUMBER(DR$4),IF(ABS(INDEX($F$4:$EK$109,MATCH(1,($A$4:$A$109=$EO101)*($B$4:$B$109=$EP101),0),MATCH(FA$2,$F$2:$EK$2,0))-SUM(OFFSET($E101,,MATCH(FA$2,$F$1:$EK$1,0),,4)))&gt;0,INDEX($F$4:$EK$109,MATCH(1,($A$4:$A$109=$EO101)*($B$4:$B$109=$EP101),0),MATCH(FA$2,$F$2:$EK$2,0))-SUM(OFFSET($E101,,MATCH(FA$2,$F$1:$EK$1,0),,4)),""),"")</f>
        <v/>
      </c>
      <c r="FB101" t="str" cm="1">
        <f t="array" aca="1" ref="FB101" ca="1">IF(ISNUMBER(DS$4),IF(ABS(INDEX($F$4:$EK$109,MATCH(1,($A$4:$A$109=$EO101)*($B$4:$B$109=$EP101),0),MATCH(FB$2,$F$2:$EK$2,0))-SUM(OFFSET($E101,,MATCH(FB$2,$F$1:$EK$1,0),,4)))&gt;0,INDEX($F$4:$EK$109,MATCH(1,($A$4:$A$109=$EO101)*($B$4:$B$109=$EP101),0),MATCH(FB$2,$F$2:$EK$2,0))-SUM(OFFSET($E101,,MATCH(FB$2,$F$1:$EK$1,0),,4)),""),"")</f>
        <v/>
      </c>
      <c r="FC101" t="str" cm="1">
        <f t="array" aca="1" ref="FC101" ca="1">IF(ISNUMBER(DT$4),IF(ABS(INDEX($F$4:$EK$109,MATCH(1,($A$4:$A$109=$EO101)*($B$4:$B$109=$EP101),0),MATCH(FC$2,$F$2:$EK$2,0))-SUM(OFFSET($E101,,MATCH(FC$2,$F$1:$EK$1,0),,4)))&gt;0,INDEX($F$4:$EK$109,MATCH(1,($A$4:$A$109=$EO101)*($B$4:$B$109=$EP101),0),MATCH(FC$2,$F$2:$EK$2,0))-SUM(OFFSET($E101,,MATCH(FC$2,$F$1:$EK$1,0),,4)),""),"")</f>
        <v/>
      </c>
      <c r="FD101" t="str" cm="1">
        <f t="array" aca="1" ref="FD101" ca="1">IF(ISNUMBER(DU$4),IF(ABS(INDEX($F$4:$EK$109,MATCH(1,($A$4:$A$109=$EO101)*($B$4:$B$109=$EP101),0),MATCH(FD$2,$F$2:$EK$2,0))-SUM(OFFSET($E101,,MATCH(FD$2,$F$1:$EK$1,0),,4)))&gt;0,INDEX($F$4:$EK$109,MATCH(1,($A$4:$A$109=$EO101)*($B$4:$B$109=$EP101),0),MATCH(FD$2,$F$2:$EK$2,0))-SUM(OFFSET($E101,,MATCH(FD$2,$F$1:$EK$1,0),,4)),""),"")</f>
        <v/>
      </c>
      <c r="FE101" t="str" cm="1">
        <f t="array" aca="1" ref="FE101" ca="1">IF(ISNUMBER(DV$4),IF(ABS(INDEX($F$4:$EK$109,MATCH(1,($A$4:$A$109=$EO101)*($B$4:$B$109=$EP101),0),MATCH(FE$2,$F$2:$EK$2,0))-SUM(OFFSET($E101,,MATCH(FE$2,$F$1:$EK$1,0),,4)))&gt;0,INDEX($F$4:$EK$109,MATCH(1,($A$4:$A$109=$EO101)*($B$4:$B$109=$EP101),0),MATCH(FE$2,$F$2:$EK$2,0))-SUM(OFFSET($E101,,MATCH(FE$2,$F$1:$EK$1,0),,4)),""),"")</f>
        <v/>
      </c>
      <c r="FF101" t="str" cm="1">
        <f t="array" aca="1" ref="FF101" ca="1">IF(ISNUMBER(DW$4),IF(ABS(INDEX($F$4:$EK$109,MATCH(1,($A$4:$A$109=$EO101)*($B$4:$B$109=$EP101),0),MATCH(FF$2,$F$2:$EK$2,0))-SUM(OFFSET($E101,,MATCH(FF$2,$F$1:$EK$1,0),,4)))&gt;0,INDEX($F$4:$EK$109,MATCH(1,($A$4:$A$109=$EO101)*($B$4:$B$109=$EP101),0),MATCH(FF$2,$F$2:$EK$2,0))-SUM(OFFSET($E101,,MATCH(FF$2,$F$1:$EK$1,0),,4)),""),"")</f>
        <v/>
      </c>
      <c r="FG101" t="str" cm="1">
        <f t="array" aca="1" ref="FG101" ca="1">IF(ISNUMBER(DX$4),IF(ABS(INDEX($F$4:$EK$109,MATCH(1,($A$4:$A$109=$EO101)*($B$4:$B$109=$EP101),0),MATCH(FG$2,$F$2:$EK$2,0))-SUM(OFFSET($E101,,MATCH(FG$2,$F$1:$EK$1,0),,4)))&gt;0,INDEX($F$4:$EK$109,MATCH(1,($A$4:$A$109=$EO101)*($B$4:$B$109=$EP101),0),MATCH(FG$2,$F$2:$EK$2,0))-SUM(OFFSET($E101,,MATCH(FG$2,$F$1:$EK$1,0),,4)),""),"")</f>
        <v/>
      </c>
      <c r="FH101" t="str" cm="1">
        <f t="array" aca="1" ref="FH101" ca="1">IF(ISNUMBER(DY$4),IF(ABS(INDEX($F$4:$EK$109,MATCH(1,($A$4:$A$109=$EO101)*($B$4:$B$109=$EP101),0),MATCH(FH$2,$F$2:$EK$2,0))-SUM(OFFSET($E101,,MATCH(FH$2,$F$1:$EK$1,0),,4)))&gt;0,INDEX($F$4:$EK$109,MATCH(1,($A$4:$A$109=$EO101)*($B$4:$B$109=$EP101),0),MATCH(FH$2,$F$2:$EK$2,0))-SUM(OFFSET($E101,,MATCH(FH$2,$F$1:$EK$1,0),,4)),""),"")</f>
        <v/>
      </c>
      <c r="FI101" t="str" cm="1">
        <f t="array" aca="1" ref="FI101" ca="1">IF(ISNUMBER(DZ$4),IF(ABS(INDEX($F$4:$EK$109,MATCH(1,($A$4:$A$109=$EO101)*($B$4:$B$109=$EP101),0),MATCH(FI$2,$F$2:$EK$2,0))-SUM(OFFSET($E101,,MATCH(FI$2,$F$1:$EK$1,0),,4)))&gt;0,INDEX($F$4:$EK$109,MATCH(1,($A$4:$A$109=$EO101)*($B$4:$B$109=$EP101),0),MATCH(FI$2,$F$2:$EK$2,0))-SUM(OFFSET($E101,,MATCH(FI$2,$F$1:$EK$1,0),,4)),""),"")</f>
        <v/>
      </c>
      <c r="FJ101" t="str" cm="1">
        <f t="array" aca="1" ref="FJ101" ca="1">IF(ISNUMBER(EA$4),IF(ABS(INDEX($F$4:$EK$109,MATCH(1,($A$4:$A$109=$EO101)*($B$4:$B$109=$EP101),0),MATCH(FJ$2,$F$2:$EK$2,0))-SUM(OFFSET($E101,,MATCH(FJ$2,$F$1:$EK$1,0),,4)))&gt;0,INDEX($F$4:$EK$109,MATCH(1,($A$4:$A$109=$EO101)*($B$4:$B$109=$EP101),0),MATCH(FJ$2,$F$2:$EK$2,0))-SUM(OFFSET($E101,,MATCH(FJ$2,$F$1:$EK$1,0),,4)),""),"")</f>
        <v/>
      </c>
      <c r="FK101" t="str" cm="1">
        <f t="array" aca="1" ref="FK101" ca="1">IF(ISNUMBER(EB$4),IF(ABS(INDEX($F$4:$EK$109,MATCH(1,($A$4:$A$109=$EO101)*($B$4:$B$109=$EP101),0),MATCH(FK$2,$F$2:$EK$2,0))-SUM(OFFSET($E101,,MATCH(FK$2,$F$1:$EK$1,0),,4)))&gt;0,INDEX($F$4:$EK$109,MATCH(1,($A$4:$A$109=$EO101)*($B$4:$B$109=$EP101),0),MATCH(FK$2,$F$2:$EK$2,0))-SUM(OFFSET($E101,,MATCH(FK$2,$F$1:$EK$1,0),,4)),""),"")</f>
        <v/>
      </c>
      <c r="FL101" t="str" cm="1">
        <f t="array" aca="1" ref="FL101" ca="1">IF(ISNUMBER(EC$4),IF(ABS(INDEX($F$4:$EK$109,MATCH(1,($A$4:$A$109=$EO101)*($B$4:$B$109=$EP101),0),MATCH(FL$2,$F$2:$EK$2,0))-SUM(OFFSET($E101,,MATCH(FL$2,$F$1:$EK$1,0),,4)))&gt;0,INDEX($F$4:$EK$109,MATCH(1,($A$4:$A$109=$EO101)*($B$4:$B$109=$EP101),0),MATCH(FL$2,$F$2:$EK$2,0))-SUM(OFFSET($E101,,MATCH(FL$2,$F$1:$EK$1,0),,4)),""),"")</f>
        <v/>
      </c>
      <c r="FM101" t="str" cm="1">
        <f t="array" aca="1" ref="FM101" ca="1">IF(ISNUMBER(ED$4),IF(ABS(INDEX($F$4:$EK$109,MATCH(1,($A$4:$A$109=$EO101)*($B$4:$B$109=$EP101),0),MATCH(FM$2,$F$2:$EK$2,0))-SUM(OFFSET($E101,,MATCH(FM$2,$F$1:$EK$1,0),,4)))&gt;0,INDEX($F$4:$EK$109,MATCH(1,($A$4:$A$109=$EO101)*($B$4:$B$109=$EP101),0),MATCH(FM$2,$F$2:$EK$2,0))-SUM(OFFSET($E101,,MATCH(FM$2,$F$1:$EK$1,0),,4)),""),"")</f>
        <v/>
      </c>
      <c r="FN101" t="str" cm="1">
        <f t="array" aca="1" ref="FN101" ca="1">IF(ISNUMBER(EE$4),IF(ABS(INDEX($F$4:$EK$109,MATCH(1,($A$4:$A$109=$EO101)*($B$4:$B$109=$EP101),0),MATCH(FN$2,$F$2:$EK$2,0))-SUM(OFFSET($E101,,MATCH(FN$2,$F$1:$EK$1,0),,4)))&gt;0,INDEX($F$4:$EK$109,MATCH(1,($A$4:$A$109=$EO101)*($B$4:$B$109=$EP101),0),MATCH(FN$2,$F$2:$EK$2,0))-SUM(OFFSET($E101,,MATCH(FN$2,$F$1:$EK$1,0),,4)),""),"")</f>
        <v/>
      </c>
      <c r="FO101" t="str" cm="1">
        <f t="array" aca="1" ref="FO101" ca="1">IF(ISNUMBER(EF$4),IF(ABS(INDEX($F$4:$EK$109,MATCH(1,($A$4:$A$109=$EO101)*($B$4:$B$109=$EP101),0),MATCH(FO$2,$F$2:$EK$2,0))-SUM(OFFSET($E101,,MATCH(FO$2,$F$1:$EK$1,0),,4)))&gt;0,INDEX($F$4:$EK$109,MATCH(1,($A$4:$A$109=$EO101)*($B$4:$B$109=$EP101),0),MATCH(FO$2,$F$2:$EK$2,0))-SUM(OFFSET($E101,,MATCH(FO$2,$F$1:$EK$1,0),,4)),""),"")</f>
        <v/>
      </c>
      <c r="FP101" t="str" cm="1">
        <f t="array" aca="1" ref="FP101" ca="1">IF(ISNUMBER(EG$4),IF(ABS(INDEX($F$4:$EK$109,MATCH(1,($A$4:$A$109=$EO101)*($B$4:$B$109=$EP101),0),MATCH(FP$2,$F$2:$EK$2,0))-SUM(OFFSET($E101,,MATCH(FP$2,$F$1:$EK$1,0),,4)))&gt;0,INDEX($F$4:$EK$109,MATCH(1,($A$4:$A$109=$EO101)*($B$4:$B$109=$EP101),0),MATCH(FP$2,$F$2:$EK$2,0))-SUM(OFFSET($E101,,MATCH(FP$2,$F$1:$EK$1,0),,4)),""),"")</f>
        <v/>
      </c>
      <c r="FQ101" t="str" cm="1">
        <f t="array" aca="1" ref="FQ101" ca="1">IF(ISNUMBER(EH$4),IF(ABS(INDEX($F$4:$EK$109,MATCH(1,($A$4:$A$109=$EO101)*($B$4:$B$109=$EP101),0),MATCH(FQ$2,$F$2:$EK$2,0))-SUM(OFFSET($E101,,MATCH(FQ$2,$F$1:$EK$1,0),,4)))&gt;0,INDEX($F$4:$EK$109,MATCH(1,($A$4:$A$109=$EO101)*($B$4:$B$109=$EP101),0),MATCH(FQ$2,$F$2:$EK$2,0))-SUM(OFFSET($E101,,MATCH(FQ$2,$F$1:$EK$1,0),,4)),""),"")</f>
        <v/>
      </c>
      <c r="FR101" t="str" cm="1">
        <f t="array" aca="1" ref="FR101" ca="1">IF(ISNUMBER(EI$4),IF(ABS(INDEX($F$4:$EK$109,MATCH(1,($A$4:$A$109=$EO101)*($B$4:$B$109=$EP101),0),MATCH(FR$2,$F$2:$EK$2,0))-SUM(OFFSET($E101,,MATCH(FR$2,$F$1:$EK$1,0),,4)))&gt;0,INDEX($F$4:$EK$109,MATCH(1,($A$4:$A$109=$EO101)*($B$4:$B$109=$EP101),0),MATCH(FR$2,$F$2:$EK$2,0))-SUM(OFFSET($E101,,MATCH(FR$2,$F$1:$EK$1,0),,4)),""),"")</f>
        <v/>
      </c>
      <c r="FS101" t="str" cm="1">
        <f t="array" aca="1" ref="FS101" ca="1">IF(ISNUMBER(EJ$4),IF(ABS(INDEX($F$4:$EK$109,MATCH(1,($A$4:$A$109=$EO101)*($B$4:$B$109=$EP101),0),MATCH(FS$2,$F$2:$EK$2,0))-SUM(OFFSET($E101,,MATCH(FS$2,$F$1:$EK$1,0),,4)))&gt;0,INDEX($F$4:$EK$109,MATCH(1,($A$4:$A$109=$EO101)*($B$4:$B$109=$EP101),0),MATCH(FS$2,$F$2:$EK$2,0))-SUM(OFFSET($E101,,MATCH(FS$2,$F$1:$EK$1,0),,4)),""),"")</f>
        <v/>
      </c>
      <c r="FT101" t="str" cm="1">
        <f t="array" aca="1" ref="FT101" ca="1">IF(ISNUMBER(EK$4),IF(ABS(INDEX($F$4:$EK$109,MATCH(1,($A$4:$A$109=$EO101)*($B$4:$B$109=$EP101),0),MATCH(FT$2,$F$2:$EK$2,0))-SUM(OFFSET($E101,,MATCH(FT$2,$F$1:$EK$1,0),,4)))&gt;0,INDEX($F$4:$EK$109,MATCH(1,($A$4:$A$109=$EO101)*($B$4:$B$109=$EP101),0),MATCH(FT$2,$F$2:$EK$2,0))-SUM(OFFSET($E101,,MATCH(FT$2,$F$1:$EK$1,0),,4)),""),"")</f>
        <v/>
      </c>
    </row>
    <row r="102" spans="1:176" x14ac:dyDescent="0.25">
      <c r="A102" t="s">
        <v>201</v>
      </c>
      <c r="B102" t="s">
        <v>221</v>
      </c>
      <c r="EO102" t="str">
        <f t="shared" si="9"/>
        <v>cf</v>
      </c>
      <c r="EP102" t="str">
        <f t="shared" si="9"/>
        <v>netCashUsedProvidedByFinancingActivities</v>
      </c>
      <c r="ET102" t="str" cm="1">
        <f t="array" aca="1" ref="ET102" ca="1">IF(ISNUMBER(DK$4),IF(ABS(INDEX($F$4:$EK$109,MATCH(1,($A$4:$A$109=$EO102)*($B$4:$B$109=$EP102),0),MATCH(ET$2,$F$2:$EK$2,0))-SUM(OFFSET($E102,,MATCH(ET$2,$F$1:$EK$1,0),,4)))&gt;0,INDEX($F$4:$EK$109,MATCH(1,($A$4:$A$109=$EO102)*($B$4:$B$109=$EP102),0),MATCH(ET$2,$F$2:$EK$2,0))-SUM(OFFSET($E102,,MATCH(ET$2,$F$1:$EK$1,0),,4)),""),"")</f>
        <v/>
      </c>
      <c r="EU102" t="str" cm="1">
        <f t="array" aca="1" ref="EU102" ca="1">IF(ISNUMBER(DL$4),IF(ABS(INDEX($F$4:$EK$109,MATCH(1,($A$4:$A$109=$EO102)*($B$4:$B$109=$EP102),0),MATCH(EU$2,$F$2:$EK$2,0))-SUM(OFFSET($E102,,MATCH(EU$2,$F$1:$EK$1,0),,4)))&gt;0,INDEX($F$4:$EK$109,MATCH(1,($A$4:$A$109=$EO102)*($B$4:$B$109=$EP102),0),MATCH(EU$2,$F$2:$EK$2,0))-SUM(OFFSET($E102,,MATCH(EU$2,$F$1:$EK$1,0),,4)),""),"")</f>
        <v/>
      </c>
      <c r="EV102" t="str" cm="1">
        <f t="array" aca="1" ref="EV102" ca="1">IF(ISNUMBER(DM$4),IF(ABS(INDEX($F$4:$EK$109,MATCH(1,($A$4:$A$109=$EO102)*($B$4:$B$109=$EP102),0),MATCH(EV$2,$F$2:$EK$2,0))-SUM(OFFSET($E102,,MATCH(EV$2,$F$1:$EK$1,0),,4)))&gt;0,INDEX($F$4:$EK$109,MATCH(1,($A$4:$A$109=$EO102)*($B$4:$B$109=$EP102),0),MATCH(EV$2,$F$2:$EK$2,0))-SUM(OFFSET($E102,,MATCH(EV$2,$F$1:$EK$1,0),,4)),""),"")</f>
        <v/>
      </c>
      <c r="EW102" t="str" cm="1">
        <f t="array" aca="1" ref="EW102" ca="1">IF(ISNUMBER(DN$4),IF(ABS(INDEX($F$4:$EK$109,MATCH(1,($A$4:$A$109=$EO102)*($B$4:$B$109=$EP102),0),MATCH(EW$2,$F$2:$EK$2,0))-SUM(OFFSET($E102,,MATCH(EW$2,$F$1:$EK$1,0),,4)))&gt;0,INDEX($F$4:$EK$109,MATCH(1,($A$4:$A$109=$EO102)*($B$4:$B$109=$EP102),0),MATCH(EW$2,$F$2:$EK$2,0))-SUM(OFFSET($E102,,MATCH(EW$2,$F$1:$EK$1,0),,4)),""),"")</f>
        <v/>
      </c>
      <c r="EX102" t="str" cm="1">
        <f t="array" aca="1" ref="EX102" ca="1">IF(ISNUMBER(DO$4),IF(ABS(INDEX($F$4:$EK$109,MATCH(1,($A$4:$A$109=$EO102)*($B$4:$B$109=$EP102),0),MATCH(EX$2,$F$2:$EK$2,0))-SUM(OFFSET($E102,,MATCH(EX$2,$F$1:$EK$1,0),,4)))&gt;0,INDEX($F$4:$EK$109,MATCH(1,($A$4:$A$109=$EO102)*($B$4:$B$109=$EP102),0),MATCH(EX$2,$F$2:$EK$2,0))-SUM(OFFSET($E102,,MATCH(EX$2,$F$1:$EK$1,0),,4)),""),"")</f>
        <v/>
      </c>
      <c r="EY102" t="str" cm="1">
        <f t="array" aca="1" ref="EY102" ca="1">IF(ISNUMBER(DP$4),IF(ABS(INDEX($F$4:$EK$109,MATCH(1,($A$4:$A$109=$EO102)*($B$4:$B$109=$EP102),0),MATCH(EY$2,$F$2:$EK$2,0))-SUM(OFFSET($E102,,MATCH(EY$2,$F$1:$EK$1,0),,4)))&gt;0,INDEX($F$4:$EK$109,MATCH(1,($A$4:$A$109=$EO102)*($B$4:$B$109=$EP102),0),MATCH(EY$2,$F$2:$EK$2,0))-SUM(OFFSET($E102,,MATCH(EY$2,$F$1:$EK$1,0),,4)),""),"")</f>
        <v/>
      </c>
      <c r="EZ102" t="str" cm="1">
        <f t="array" aca="1" ref="EZ102" ca="1">IF(ISNUMBER(DQ$4),IF(ABS(INDEX($F$4:$EK$109,MATCH(1,($A$4:$A$109=$EO102)*($B$4:$B$109=$EP102),0),MATCH(EZ$2,$F$2:$EK$2,0))-SUM(OFFSET($E102,,MATCH(EZ$2,$F$1:$EK$1,0),,4)))&gt;0,INDEX($F$4:$EK$109,MATCH(1,($A$4:$A$109=$EO102)*($B$4:$B$109=$EP102),0),MATCH(EZ$2,$F$2:$EK$2,0))-SUM(OFFSET($E102,,MATCH(EZ$2,$F$1:$EK$1,0),,4)),""),"")</f>
        <v/>
      </c>
      <c r="FA102" t="str" cm="1">
        <f t="array" aca="1" ref="FA102" ca="1">IF(ISNUMBER(DR$4),IF(ABS(INDEX($F$4:$EK$109,MATCH(1,($A$4:$A$109=$EO102)*($B$4:$B$109=$EP102),0),MATCH(FA$2,$F$2:$EK$2,0))-SUM(OFFSET($E102,,MATCH(FA$2,$F$1:$EK$1,0),,4)))&gt;0,INDEX($F$4:$EK$109,MATCH(1,($A$4:$A$109=$EO102)*($B$4:$B$109=$EP102),0),MATCH(FA$2,$F$2:$EK$2,0))-SUM(OFFSET($E102,,MATCH(FA$2,$F$1:$EK$1,0),,4)),""),"")</f>
        <v/>
      </c>
      <c r="FB102" t="str" cm="1">
        <f t="array" aca="1" ref="FB102" ca="1">IF(ISNUMBER(DS$4),IF(ABS(INDEX($F$4:$EK$109,MATCH(1,($A$4:$A$109=$EO102)*($B$4:$B$109=$EP102),0),MATCH(FB$2,$F$2:$EK$2,0))-SUM(OFFSET($E102,,MATCH(FB$2,$F$1:$EK$1,0),,4)))&gt;0,INDEX($F$4:$EK$109,MATCH(1,($A$4:$A$109=$EO102)*($B$4:$B$109=$EP102),0),MATCH(FB$2,$F$2:$EK$2,0))-SUM(OFFSET($E102,,MATCH(FB$2,$F$1:$EK$1,0),,4)),""),"")</f>
        <v/>
      </c>
      <c r="FC102" t="str" cm="1">
        <f t="array" aca="1" ref="FC102" ca="1">IF(ISNUMBER(DT$4),IF(ABS(INDEX($F$4:$EK$109,MATCH(1,($A$4:$A$109=$EO102)*($B$4:$B$109=$EP102),0),MATCH(FC$2,$F$2:$EK$2,0))-SUM(OFFSET($E102,,MATCH(FC$2,$F$1:$EK$1,0),,4)))&gt;0,INDEX($F$4:$EK$109,MATCH(1,($A$4:$A$109=$EO102)*($B$4:$B$109=$EP102),0),MATCH(FC$2,$F$2:$EK$2,0))-SUM(OFFSET($E102,,MATCH(FC$2,$F$1:$EK$1,0),,4)),""),"")</f>
        <v/>
      </c>
      <c r="FD102" t="str" cm="1">
        <f t="array" aca="1" ref="FD102" ca="1">IF(ISNUMBER(DU$4),IF(ABS(INDEX($F$4:$EK$109,MATCH(1,($A$4:$A$109=$EO102)*($B$4:$B$109=$EP102),0),MATCH(FD$2,$F$2:$EK$2,0))-SUM(OFFSET($E102,,MATCH(FD$2,$F$1:$EK$1,0),,4)))&gt;0,INDEX($F$4:$EK$109,MATCH(1,($A$4:$A$109=$EO102)*($B$4:$B$109=$EP102),0),MATCH(FD$2,$F$2:$EK$2,0))-SUM(OFFSET($E102,,MATCH(FD$2,$F$1:$EK$1,0),,4)),""),"")</f>
        <v/>
      </c>
      <c r="FE102" t="str" cm="1">
        <f t="array" aca="1" ref="FE102" ca="1">IF(ISNUMBER(DV$4),IF(ABS(INDEX($F$4:$EK$109,MATCH(1,($A$4:$A$109=$EO102)*($B$4:$B$109=$EP102),0),MATCH(FE$2,$F$2:$EK$2,0))-SUM(OFFSET($E102,,MATCH(FE$2,$F$1:$EK$1,0),,4)))&gt;0,INDEX($F$4:$EK$109,MATCH(1,($A$4:$A$109=$EO102)*($B$4:$B$109=$EP102),0),MATCH(FE$2,$F$2:$EK$2,0))-SUM(OFFSET($E102,,MATCH(FE$2,$F$1:$EK$1,0),,4)),""),"")</f>
        <v/>
      </c>
      <c r="FF102" t="str" cm="1">
        <f t="array" aca="1" ref="FF102" ca="1">IF(ISNUMBER(DW$4),IF(ABS(INDEX($F$4:$EK$109,MATCH(1,($A$4:$A$109=$EO102)*($B$4:$B$109=$EP102),0),MATCH(FF$2,$F$2:$EK$2,0))-SUM(OFFSET($E102,,MATCH(FF$2,$F$1:$EK$1,0),,4)))&gt;0,INDEX($F$4:$EK$109,MATCH(1,($A$4:$A$109=$EO102)*($B$4:$B$109=$EP102),0),MATCH(FF$2,$F$2:$EK$2,0))-SUM(OFFSET($E102,,MATCH(FF$2,$F$1:$EK$1,0),,4)),""),"")</f>
        <v/>
      </c>
      <c r="FG102" t="str" cm="1">
        <f t="array" aca="1" ref="FG102" ca="1">IF(ISNUMBER(DX$4),IF(ABS(INDEX($F$4:$EK$109,MATCH(1,($A$4:$A$109=$EO102)*($B$4:$B$109=$EP102),0),MATCH(FG$2,$F$2:$EK$2,0))-SUM(OFFSET($E102,,MATCH(FG$2,$F$1:$EK$1,0),,4)))&gt;0,INDEX($F$4:$EK$109,MATCH(1,($A$4:$A$109=$EO102)*($B$4:$B$109=$EP102),0),MATCH(FG$2,$F$2:$EK$2,0))-SUM(OFFSET($E102,,MATCH(FG$2,$F$1:$EK$1,0),,4)),""),"")</f>
        <v/>
      </c>
      <c r="FH102" t="str" cm="1">
        <f t="array" aca="1" ref="FH102" ca="1">IF(ISNUMBER(DY$4),IF(ABS(INDEX($F$4:$EK$109,MATCH(1,($A$4:$A$109=$EO102)*($B$4:$B$109=$EP102),0),MATCH(FH$2,$F$2:$EK$2,0))-SUM(OFFSET($E102,,MATCH(FH$2,$F$1:$EK$1,0),,4)))&gt;0,INDEX($F$4:$EK$109,MATCH(1,($A$4:$A$109=$EO102)*($B$4:$B$109=$EP102),0),MATCH(FH$2,$F$2:$EK$2,0))-SUM(OFFSET($E102,,MATCH(FH$2,$F$1:$EK$1,0),,4)),""),"")</f>
        <v/>
      </c>
      <c r="FI102" t="str" cm="1">
        <f t="array" aca="1" ref="FI102" ca="1">IF(ISNUMBER(DZ$4),IF(ABS(INDEX($F$4:$EK$109,MATCH(1,($A$4:$A$109=$EO102)*($B$4:$B$109=$EP102),0),MATCH(FI$2,$F$2:$EK$2,0))-SUM(OFFSET($E102,,MATCH(FI$2,$F$1:$EK$1,0),,4)))&gt;0,INDEX($F$4:$EK$109,MATCH(1,($A$4:$A$109=$EO102)*($B$4:$B$109=$EP102),0),MATCH(FI$2,$F$2:$EK$2,0))-SUM(OFFSET($E102,,MATCH(FI$2,$F$1:$EK$1,0),,4)),""),"")</f>
        <v/>
      </c>
      <c r="FJ102" t="str" cm="1">
        <f t="array" aca="1" ref="FJ102" ca="1">IF(ISNUMBER(EA$4),IF(ABS(INDEX($F$4:$EK$109,MATCH(1,($A$4:$A$109=$EO102)*($B$4:$B$109=$EP102),0),MATCH(FJ$2,$F$2:$EK$2,0))-SUM(OFFSET($E102,,MATCH(FJ$2,$F$1:$EK$1,0),,4)))&gt;0,INDEX($F$4:$EK$109,MATCH(1,($A$4:$A$109=$EO102)*($B$4:$B$109=$EP102),0),MATCH(FJ$2,$F$2:$EK$2,0))-SUM(OFFSET($E102,,MATCH(FJ$2,$F$1:$EK$1,0),,4)),""),"")</f>
        <v/>
      </c>
      <c r="FK102" t="str" cm="1">
        <f t="array" aca="1" ref="FK102" ca="1">IF(ISNUMBER(EB$4),IF(ABS(INDEX($F$4:$EK$109,MATCH(1,($A$4:$A$109=$EO102)*($B$4:$B$109=$EP102),0),MATCH(FK$2,$F$2:$EK$2,0))-SUM(OFFSET($E102,,MATCH(FK$2,$F$1:$EK$1,0),,4)))&gt;0,INDEX($F$4:$EK$109,MATCH(1,($A$4:$A$109=$EO102)*($B$4:$B$109=$EP102),0),MATCH(FK$2,$F$2:$EK$2,0))-SUM(OFFSET($E102,,MATCH(FK$2,$F$1:$EK$1,0),,4)),""),"")</f>
        <v/>
      </c>
      <c r="FL102" t="str" cm="1">
        <f t="array" aca="1" ref="FL102" ca="1">IF(ISNUMBER(EC$4),IF(ABS(INDEX($F$4:$EK$109,MATCH(1,($A$4:$A$109=$EO102)*($B$4:$B$109=$EP102),0),MATCH(FL$2,$F$2:$EK$2,0))-SUM(OFFSET($E102,,MATCH(FL$2,$F$1:$EK$1,0),,4)))&gt;0,INDEX($F$4:$EK$109,MATCH(1,($A$4:$A$109=$EO102)*($B$4:$B$109=$EP102),0),MATCH(FL$2,$F$2:$EK$2,0))-SUM(OFFSET($E102,,MATCH(FL$2,$F$1:$EK$1,0),,4)),""),"")</f>
        <v/>
      </c>
      <c r="FM102" t="str" cm="1">
        <f t="array" aca="1" ref="FM102" ca="1">IF(ISNUMBER(ED$4),IF(ABS(INDEX($F$4:$EK$109,MATCH(1,($A$4:$A$109=$EO102)*($B$4:$B$109=$EP102),0),MATCH(FM$2,$F$2:$EK$2,0))-SUM(OFFSET($E102,,MATCH(FM$2,$F$1:$EK$1,0),,4)))&gt;0,INDEX($F$4:$EK$109,MATCH(1,($A$4:$A$109=$EO102)*($B$4:$B$109=$EP102),0),MATCH(FM$2,$F$2:$EK$2,0))-SUM(OFFSET($E102,,MATCH(FM$2,$F$1:$EK$1,0),,4)),""),"")</f>
        <v/>
      </c>
      <c r="FN102" t="str" cm="1">
        <f t="array" aca="1" ref="FN102" ca="1">IF(ISNUMBER(EE$4),IF(ABS(INDEX($F$4:$EK$109,MATCH(1,($A$4:$A$109=$EO102)*($B$4:$B$109=$EP102),0),MATCH(FN$2,$F$2:$EK$2,0))-SUM(OFFSET($E102,,MATCH(FN$2,$F$1:$EK$1,0),,4)))&gt;0,INDEX($F$4:$EK$109,MATCH(1,($A$4:$A$109=$EO102)*($B$4:$B$109=$EP102),0),MATCH(FN$2,$F$2:$EK$2,0))-SUM(OFFSET($E102,,MATCH(FN$2,$F$1:$EK$1,0),,4)),""),"")</f>
        <v/>
      </c>
      <c r="FO102" t="str" cm="1">
        <f t="array" aca="1" ref="FO102" ca="1">IF(ISNUMBER(EF$4),IF(ABS(INDEX($F$4:$EK$109,MATCH(1,($A$4:$A$109=$EO102)*($B$4:$B$109=$EP102),0),MATCH(FO$2,$F$2:$EK$2,0))-SUM(OFFSET($E102,,MATCH(FO$2,$F$1:$EK$1,0),,4)))&gt;0,INDEX($F$4:$EK$109,MATCH(1,($A$4:$A$109=$EO102)*($B$4:$B$109=$EP102),0),MATCH(FO$2,$F$2:$EK$2,0))-SUM(OFFSET($E102,,MATCH(FO$2,$F$1:$EK$1,0),,4)),""),"")</f>
        <v/>
      </c>
      <c r="FP102" t="str" cm="1">
        <f t="array" aca="1" ref="FP102" ca="1">IF(ISNUMBER(EG$4),IF(ABS(INDEX($F$4:$EK$109,MATCH(1,($A$4:$A$109=$EO102)*($B$4:$B$109=$EP102),0),MATCH(FP$2,$F$2:$EK$2,0))-SUM(OFFSET($E102,,MATCH(FP$2,$F$1:$EK$1,0),,4)))&gt;0,INDEX($F$4:$EK$109,MATCH(1,($A$4:$A$109=$EO102)*($B$4:$B$109=$EP102),0),MATCH(FP$2,$F$2:$EK$2,0))-SUM(OFFSET($E102,,MATCH(FP$2,$F$1:$EK$1,0),,4)),""),"")</f>
        <v/>
      </c>
      <c r="FQ102" t="str" cm="1">
        <f t="array" aca="1" ref="FQ102" ca="1">IF(ISNUMBER(EH$4),IF(ABS(INDEX($F$4:$EK$109,MATCH(1,($A$4:$A$109=$EO102)*($B$4:$B$109=$EP102),0),MATCH(FQ$2,$F$2:$EK$2,0))-SUM(OFFSET($E102,,MATCH(FQ$2,$F$1:$EK$1,0),,4)))&gt;0,INDEX($F$4:$EK$109,MATCH(1,($A$4:$A$109=$EO102)*($B$4:$B$109=$EP102),0),MATCH(FQ$2,$F$2:$EK$2,0))-SUM(OFFSET($E102,,MATCH(FQ$2,$F$1:$EK$1,0),,4)),""),"")</f>
        <v/>
      </c>
      <c r="FR102" t="str" cm="1">
        <f t="array" aca="1" ref="FR102" ca="1">IF(ISNUMBER(EI$4),IF(ABS(INDEX($F$4:$EK$109,MATCH(1,($A$4:$A$109=$EO102)*($B$4:$B$109=$EP102),0),MATCH(FR$2,$F$2:$EK$2,0))-SUM(OFFSET($E102,,MATCH(FR$2,$F$1:$EK$1,0),,4)))&gt;0,INDEX($F$4:$EK$109,MATCH(1,($A$4:$A$109=$EO102)*($B$4:$B$109=$EP102),0),MATCH(FR$2,$F$2:$EK$2,0))-SUM(OFFSET($E102,,MATCH(FR$2,$F$1:$EK$1,0),,4)),""),"")</f>
        <v/>
      </c>
      <c r="FS102" t="str" cm="1">
        <f t="array" aca="1" ref="FS102" ca="1">IF(ISNUMBER(EJ$4),IF(ABS(INDEX($F$4:$EK$109,MATCH(1,($A$4:$A$109=$EO102)*($B$4:$B$109=$EP102),0),MATCH(FS$2,$F$2:$EK$2,0))-SUM(OFFSET($E102,,MATCH(FS$2,$F$1:$EK$1,0),,4)))&gt;0,INDEX($F$4:$EK$109,MATCH(1,($A$4:$A$109=$EO102)*($B$4:$B$109=$EP102),0),MATCH(FS$2,$F$2:$EK$2,0))-SUM(OFFSET($E102,,MATCH(FS$2,$F$1:$EK$1,0),,4)),""),"")</f>
        <v/>
      </c>
      <c r="FT102" t="str" cm="1">
        <f t="array" aca="1" ref="FT102" ca="1">IF(ISNUMBER(EK$4),IF(ABS(INDEX($F$4:$EK$109,MATCH(1,($A$4:$A$109=$EO102)*($B$4:$B$109=$EP102),0),MATCH(FT$2,$F$2:$EK$2,0))-SUM(OFFSET($E102,,MATCH(FT$2,$F$1:$EK$1,0),,4)))&gt;0,INDEX($F$4:$EK$109,MATCH(1,($A$4:$A$109=$EO102)*($B$4:$B$109=$EP102),0),MATCH(FT$2,$F$2:$EK$2,0))-SUM(OFFSET($E102,,MATCH(FT$2,$F$1:$EK$1,0),,4)),""),"")</f>
        <v/>
      </c>
    </row>
    <row r="103" spans="1:176" x14ac:dyDescent="0.25">
      <c r="A103" t="s">
        <v>201</v>
      </c>
      <c r="B103" t="s">
        <v>222</v>
      </c>
      <c r="EO103" t="str">
        <f t="shared" si="9"/>
        <v>cf</v>
      </c>
      <c r="EP103" t="str">
        <f t="shared" si="9"/>
        <v>effectOfForexChangesOnCash</v>
      </c>
      <c r="ET103" t="str" cm="1">
        <f t="array" aca="1" ref="ET103" ca="1">IF(ISNUMBER(DK$4),IF(ABS(INDEX($F$4:$EK$109,MATCH(1,($A$4:$A$109=$EO103)*($B$4:$B$109=$EP103),0),MATCH(ET$2,$F$2:$EK$2,0))-SUM(OFFSET($E103,,MATCH(ET$2,$F$1:$EK$1,0),,4)))&gt;0,INDEX($F$4:$EK$109,MATCH(1,($A$4:$A$109=$EO103)*($B$4:$B$109=$EP103),0),MATCH(ET$2,$F$2:$EK$2,0))-SUM(OFFSET($E103,,MATCH(ET$2,$F$1:$EK$1,0),,4)),""),"")</f>
        <v/>
      </c>
      <c r="EU103" t="str" cm="1">
        <f t="array" aca="1" ref="EU103" ca="1">IF(ISNUMBER(DL$4),IF(ABS(INDEX($F$4:$EK$109,MATCH(1,($A$4:$A$109=$EO103)*($B$4:$B$109=$EP103),0),MATCH(EU$2,$F$2:$EK$2,0))-SUM(OFFSET($E103,,MATCH(EU$2,$F$1:$EK$1,0),,4)))&gt;0,INDEX($F$4:$EK$109,MATCH(1,($A$4:$A$109=$EO103)*($B$4:$B$109=$EP103),0),MATCH(EU$2,$F$2:$EK$2,0))-SUM(OFFSET($E103,,MATCH(EU$2,$F$1:$EK$1,0),,4)),""),"")</f>
        <v/>
      </c>
      <c r="EV103" t="str" cm="1">
        <f t="array" aca="1" ref="EV103" ca="1">IF(ISNUMBER(DM$4),IF(ABS(INDEX($F$4:$EK$109,MATCH(1,($A$4:$A$109=$EO103)*($B$4:$B$109=$EP103),0),MATCH(EV$2,$F$2:$EK$2,0))-SUM(OFFSET($E103,,MATCH(EV$2,$F$1:$EK$1,0),,4)))&gt;0,INDEX($F$4:$EK$109,MATCH(1,($A$4:$A$109=$EO103)*($B$4:$B$109=$EP103),0),MATCH(EV$2,$F$2:$EK$2,0))-SUM(OFFSET($E103,,MATCH(EV$2,$F$1:$EK$1,0),,4)),""),"")</f>
        <v/>
      </c>
      <c r="EW103" t="str" cm="1">
        <f t="array" aca="1" ref="EW103" ca="1">IF(ISNUMBER(DN$4),IF(ABS(INDEX($F$4:$EK$109,MATCH(1,($A$4:$A$109=$EO103)*($B$4:$B$109=$EP103),0),MATCH(EW$2,$F$2:$EK$2,0))-SUM(OFFSET($E103,,MATCH(EW$2,$F$1:$EK$1,0),,4)))&gt;0,INDEX($F$4:$EK$109,MATCH(1,($A$4:$A$109=$EO103)*($B$4:$B$109=$EP103),0),MATCH(EW$2,$F$2:$EK$2,0))-SUM(OFFSET($E103,,MATCH(EW$2,$F$1:$EK$1,0),,4)),""),"")</f>
        <v/>
      </c>
      <c r="EX103" t="str" cm="1">
        <f t="array" aca="1" ref="EX103" ca="1">IF(ISNUMBER(DO$4),IF(ABS(INDEX($F$4:$EK$109,MATCH(1,($A$4:$A$109=$EO103)*($B$4:$B$109=$EP103),0),MATCH(EX$2,$F$2:$EK$2,0))-SUM(OFFSET($E103,,MATCH(EX$2,$F$1:$EK$1,0),,4)))&gt;0,INDEX($F$4:$EK$109,MATCH(1,($A$4:$A$109=$EO103)*($B$4:$B$109=$EP103),0),MATCH(EX$2,$F$2:$EK$2,0))-SUM(OFFSET($E103,,MATCH(EX$2,$F$1:$EK$1,0),,4)),""),"")</f>
        <v/>
      </c>
      <c r="EY103" t="str" cm="1">
        <f t="array" aca="1" ref="EY103" ca="1">IF(ISNUMBER(DP$4),IF(ABS(INDEX($F$4:$EK$109,MATCH(1,($A$4:$A$109=$EO103)*($B$4:$B$109=$EP103),0),MATCH(EY$2,$F$2:$EK$2,0))-SUM(OFFSET($E103,,MATCH(EY$2,$F$1:$EK$1,0),,4)))&gt;0,INDEX($F$4:$EK$109,MATCH(1,($A$4:$A$109=$EO103)*($B$4:$B$109=$EP103),0),MATCH(EY$2,$F$2:$EK$2,0))-SUM(OFFSET($E103,,MATCH(EY$2,$F$1:$EK$1,0),,4)),""),"")</f>
        <v/>
      </c>
      <c r="EZ103" t="str" cm="1">
        <f t="array" aca="1" ref="EZ103" ca="1">IF(ISNUMBER(DQ$4),IF(ABS(INDEX($F$4:$EK$109,MATCH(1,($A$4:$A$109=$EO103)*($B$4:$B$109=$EP103),0),MATCH(EZ$2,$F$2:$EK$2,0))-SUM(OFFSET($E103,,MATCH(EZ$2,$F$1:$EK$1,0),,4)))&gt;0,INDEX($F$4:$EK$109,MATCH(1,($A$4:$A$109=$EO103)*($B$4:$B$109=$EP103),0),MATCH(EZ$2,$F$2:$EK$2,0))-SUM(OFFSET($E103,,MATCH(EZ$2,$F$1:$EK$1,0),,4)),""),"")</f>
        <v/>
      </c>
      <c r="FA103" t="str" cm="1">
        <f t="array" aca="1" ref="FA103" ca="1">IF(ISNUMBER(DR$4),IF(ABS(INDEX($F$4:$EK$109,MATCH(1,($A$4:$A$109=$EO103)*($B$4:$B$109=$EP103),0),MATCH(FA$2,$F$2:$EK$2,0))-SUM(OFFSET($E103,,MATCH(FA$2,$F$1:$EK$1,0),,4)))&gt;0,INDEX($F$4:$EK$109,MATCH(1,($A$4:$A$109=$EO103)*($B$4:$B$109=$EP103),0),MATCH(FA$2,$F$2:$EK$2,0))-SUM(OFFSET($E103,,MATCH(FA$2,$F$1:$EK$1,0),,4)),""),"")</f>
        <v/>
      </c>
      <c r="FB103" t="str" cm="1">
        <f t="array" aca="1" ref="FB103" ca="1">IF(ISNUMBER(DS$4),IF(ABS(INDEX($F$4:$EK$109,MATCH(1,($A$4:$A$109=$EO103)*($B$4:$B$109=$EP103),0),MATCH(FB$2,$F$2:$EK$2,0))-SUM(OFFSET($E103,,MATCH(FB$2,$F$1:$EK$1,0),,4)))&gt;0,INDEX($F$4:$EK$109,MATCH(1,($A$4:$A$109=$EO103)*($B$4:$B$109=$EP103),0),MATCH(FB$2,$F$2:$EK$2,0))-SUM(OFFSET($E103,,MATCH(FB$2,$F$1:$EK$1,0),,4)),""),"")</f>
        <v/>
      </c>
      <c r="FC103" t="str" cm="1">
        <f t="array" aca="1" ref="FC103" ca="1">IF(ISNUMBER(DT$4),IF(ABS(INDEX($F$4:$EK$109,MATCH(1,($A$4:$A$109=$EO103)*($B$4:$B$109=$EP103),0),MATCH(FC$2,$F$2:$EK$2,0))-SUM(OFFSET($E103,,MATCH(FC$2,$F$1:$EK$1,0),,4)))&gt;0,INDEX($F$4:$EK$109,MATCH(1,($A$4:$A$109=$EO103)*($B$4:$B$109=$EP103),0),MATCH(FC$2,$F$2:$EK$2,0))-SUM(OFFSET($E103,,MATCH(FC$2,$F$1:$EK$1,0),,4)),""),"")</f>
        <v/>
      </c>
      <c r="FD103" t="str" cm="1">
        <f t="array" aca="1" ref="FD103" ca="1">IF(ISNUMBER(DU$4),IF(ABS(INDEX($F$4:$EK$109,MATCH(1,($A$4:$A$109=$EO103)*($B$4:$B$109=$EP103),0),MATCH(FD$2,$F$2:$EK$2,0))-SUM(OFFSET($E103,,MATCH(FD$2,$F$1:$EK$1,0),,4)))&gt;0,INDEX($F$4:$EK$109,MATCH(1,($A$4:$A$109=$EO103)*($B$4:$B$109=$EP103),0),MATCH(FD$2,$F$2:$EK$2,0))-SUM(OFFSET($E103,,MATCH(FD$2,$F$1:$EK$1,0),,4)),""),"")</f>
        <v/>
      </c>
      <c r="FE103" t="str" cm="1">
        <f t="array" aca="1" ref="FE103" ca="1">IF(ISNUMBER(DV$4),IF(ABS(INDEX($F$4:$EK$109,MATCH(1,($A$4:$A$109=$EO103)*($B$4:$B$109=$EP103),0),MATCH(FE$2,$F$2:$EK$2,0))-SUM(OFFSET($E103,,MATCH(FE$2,$F$1:$EK$1,0),,4)))&gt;0,INDEX($F$4:$EK$109,MATCH(1,($A$4:$A$109=$EO103)*($B$4:$B$109=$EP103),0),MATCH(FE$2,$F$2:$EK$2,0))-SUM(OFFSET($E103,,MATCH(FE$2,$F$1:$EK$1,0),,4)),""),"")</f>
        <v/>
      </c>
      <c r="FF103" t="str" cm="1">
        <f t="array" aca="1" ref="FF103" ca="1">IF(ISNUMBER(DW$4),IF(ABS(INDEX($F$4:$EK$109,MATCH(1,($A$4:$A$109=$EO103)*($B$4:$B$109=$EP103),0),MATCH(FF$2,$F$2:$EK$2,0))-SUM(OFFSET($E103,,MATCH(FF$2,$F$1:$EK$1,0),,4)))&gt;0,INDEX($F$4:$EK$109,MATCH(1,($A$4:$A$109=$EO103)*($B$4:$B$109=$EP103),0),MATCH(FF$2,$F$2:$EK$2,0))-SUM(OFFSET($E103,,MATCH(FF$2,$F$1:$EK$1,0),,4)),""),"")</f>
        <v/>
      </c>
      <c r="FG103" t="str" cm="1">
        <f t="array" aca="1" ref="FG103" ca="1">IF(ISNUMBER(DX$4),IF(ABS(INDEX($F$4:$EK$109,MATCH(1,($A$4:$A$109=$EO103)*($B$4:$B$109=$EP103),0),MATCH(FG$2,$F$2:$EK$2,0))-SUM(OFFSET($E103,,MATCH(FG$2,$F$1:$EK$1,0),,4)))&gt;0,INDEX($F$4:$EK$109,MATCH(1,($A$4:$A$109=$EO103)*($B$4:$B$109=$EP103),0),MATCH(FG$2,$F$2:$EK$2,0))-SUM(OFFSET($E103,,MATCH(FG$2,$F$1:$EK$1,0),,4)),""),"")</f>
        <v/>
      </c>
      <c r="FH103" t="str" cm="1">
        <f t="array" aca="1" ref="FH103" ca="1">IF(ISNUMBER(DY$4),IF(ABS(INDEX($F$4:$EK$109,MATCH(1,($A$4:$A$109=$EO103)*($B$4:$B$109=$EP103),0),MATCH(FH$2,$F$2:$EK$2,0))-SUM(OFFSET($E103,,MATCH(FH$2,$F$1:$EK$1,0),,4)))&gt;0,INDEX($F$4:$EK$109,MATCH(1,($A$4:$A$109=$EO103)*($B$4:$B$109=$EP103),0),MATCH(FH$2,$F$2:$EK$2,0))-SUM(OFFSET($E103,,MATCH(FH$2,$F$1:$EK$1,0),,4)),""),"")</f>
        <v/>
      </c>
      <c r="FI103" t="str" cm="1">
        <f t="array" aca="1" ref="FI103" ca="1">IF(ISNUMBER(DZ$4),IF(ABS(INDEX($F$4:$EK$109,MATCH(1,($A$4:$A$109=$EO103)*($B$4:$B$109=$EP103),0),MATCH(FI$2,$F$2:$EK$2,0))-SUM(OFFSET($E103,,MATCH(FI$2,$F$1:$EK$1,0),,4)))&gt;0,INDEX($F$4:$EK$109,MATCH(1,($A$4:$A$109=$EO103)*($B$4:$B$109=$EP103),0),MATCH(FI$2,$F$2:$EK$2,0))-SUM(OFFSET($E103,,MATCH(FI$2,$F$1:$EK$1,0),,4)),""),"")</f>
        <v/>
      </c>
      <c r="FJ103" t="str" cm="1">
        <f t="array" aca="1" ref="FJ103" ca="1">IF(ISNUMBER(EA$4),IF(ABS(INDEX($F$4:$EK$109,MATCH(1,($A$4:$A$109=$EO103)*($B$4:$B$109=$EP103),0),MATCH(FJ$2,$F$2:$EK$2,0))-SUM(OFFSET($E103,,MATCH(FJ$2,$F$1:$EK$1,0),,4)))&gt;0,INDEX($F$4:$EK$109,MATCH(1,($A$4:$A$109=$EO103)*($B$4:$B$109=$EP103),0),MATCH(FJ$2,$F$2:$EK$2,0))-SUM(OFFSET($E103,,MATCH(FJ$2,$F$1:$EK$1,0),,4)),""),"")</f>
        <v/>
      </c>
      <c r="FK103" t="str" cm="1">
        <f t="array" aca="1" ref="FK103" ca="1">IF(ISNUMBER(EB$4),IF(ABS(INDEX($F$4:$EK$109,MATCH(1,($A$4:$A$109=$EO103)*($B$4:$B$109=$EP103),0),MATCH(FK$2,$F$2:$EK$2,0))-SUM(OFFSET($E103,,MATCH(FK$2,$F$1:$EK$1,0),,4)))&gt;0,INDEX($F$4:$EK$109,MATCH(1,($A$4:$A$109=$EO103)*($B$4:$B$109=$EP103),0),MATCH(FK$2,$F$2:$EK$2,0))-SUM(OFFSET($E103,,MATCH(FK$2,$F$1:$EK$1,0),,4)),""),"")</f>
        <v/>
      </c>
      <c r="FL103" t="str" cm="1">
        <f t="array" aca="1" ref="FL103" ca="1">IF(ISNUMBER(EC$4),IF(ABS(INDEX($F$4:$EK$109,MATCH(1,($A$4:$A$109=$EO103)*($B$4:$B$109=$EP103),0),MATCH(FL$2,$F$2:$EK$2,0))-SUM(OFFSET($E103,,MATCH(FL$2,$F$1:$EK$1,0),,4)))&gt;0,INDEX($F$4:$EK$109,MATCH(1,($A$4:$A$109=$EO103)*($B$4:$B$109=$EP103),0),MATCH(FL$2,$F$2:$EK$2,0))-SUM(OFFSET($E103,,MATCH(FL$2,$F$1:$EK$1,0),,4)),""),"")</f>
        <v/>
      </c>
      <c r="FM103" t="str" cm="1">
        <f t="array" aca="1" ref="FM103" ca="1">IF(ISNUMBER(ED$4),IF(ABS(INDEX($F$4:$EK$109,MATCH(1,($A$4:$A$109=$EO103)*($B$4:$B$109=$EP103),0),MATCH(FM$2,$F$2:$EK$2,0))-SUM(OFFSET($E103,,MATCH(FM$2,$F$1:$EK$1,0),,4)))&gt;0,INDEX($F$4:$EK$109,MATCH(1,($A$4:$A$109=$EO103)*($B$4:$B$109=$EP103),0),MATCH(FM$2,$F$2:$EK$2,0))-SUM(OFFSET($E103,,MATCH(FM$2,$F$1:$EK$1,0),,4)),""),"")</f>
        <v/>
      </c>
      <c r="FN103" t="str" cm="1">
        <f t="array" aca="1" ref="FN103" ca="1">IF(ISNUMBER(EE$4),IF(ABS(INDEX($F$4:$EK$109,MATCH(1,($A$4:$A$109=$EO103)*($B$4:$B$109=$EP103),0),MATCH(FN$2,$F$2:$EK$2,0))-SUM(OFFSET($E103,,MATCH(FN$2,$F$1:$EK$1,0),,4)))&gt;0,INDEX($F$4:$EK$109,MATCH(1,($A$4:$A$109=$EO103)*($B$4:$B$109=$EP103),0),MATCH(FN$2,$F$2:$EK$2,0))-SUM(OFFSET($E103,,MATCH(FN$2,$F$1:$EK$1,0),,4)),""),"")</f>
        <v/>
      </c>
      <c r="FO103" t="str" cm="1">
        <f t="array" aca="1" ref="FO103" ca="1">IF(ISNUMBER(EF$4),IF(ABS(INDEX($F$4:$EK$109,MATCH(1,($A$4:$A$109=$EO103)*($B$4:$B$109=$EP103),0),MATCH(FO$2,$F$2:$EK$2,0))-SUM(OFFSET($E103,,MATCH(FO$2,$F$1:$EK$1,0),,4)))&gt;0,INDEX($F$4:$EK$109,MATCH(1,($A$4:$A$109=$EO103)*($B$4:$B$109=$EP103),0),MATCH(FO$2,$F$2:$EK$2,0))-SUM(OFFSET($E103,,MATCH(FO$2,$F$1:$EK$1,0),,4)),""),"")</f>
        <v/>
      </c>
      <c r="FP103" t="str" cm="1">
        <f t="array" aca="1" ref="FP103" ca="1">IF(ISNUMBER(EG$4),IF(ABS(INDEX($F$4:$EK$109,MATCH(1,($A$4:$A$109=$EO103)*($B$4:$B$109=$EP103),0),MATCH(FP$2,$F$2:$EK$2,0))-SUM(OFFSET($E103,,MATCH(FP$2,$F$1:$EK$1,0),,4)))&gt;0,INDEX($F$4:$EK$109,MATCH(1,($A$4:$A$109=$EO103)*($B$4:$B$109=$EP103),0),MATCH(FP$2,$F$2:$EK$2,0))-SUM(OFFSET($E103,,MATCH(FP$2,$F$1:$EK$1,0),,4)),""),"")</f>
        <v/>
      </c>
      <c r="FQ103" t="str" cm="1">
        <f t="array" aca="1" ref="FQ103" ca="1">IF(ISNUMBER(EH$4),IF(ABS(INDEX($F$4:$EK$109,MATCH(1,($A$4:$A$109=$EO103)*($B$4:$B$109=$EP103),0),MATCH(FQ$2,$F$2:$EK$2,0))-SUM(OFFSET($E103,,MATCH(FQ$2,$F$1:$EK$1,0),,4)))&gt;0,INDEX($F$4:$EK$109,MATCH(1,($A$4:$A$109=$EO103)*($B$4:$B$109=$EP103),0),MATCH(FQ$2,$F$2:$EK$2,0))-SUM(OFFSET($E103,,MATCH(FQ$2,$F$1:$EK$1,0),,4)),""),"")</f>
        <v/>
      </c>
      <c r="FR103" t="str" cm="1">
        <f t="array" aca="1" ref="FR103" ca="1">IF(ISNUMBER(EI$4),IF(ABS(INDEX($F$4:$EK$109,MATCH(1,($A$4:$A$109=$EO103)*($B$4:$B$109=$EP103),0),MATCH(FR$2,$F$2:$EK$2,0))-SUM(OFFSET($E103,,MATCH(FR$2,$F$1:$EK$1,0),,4)))&gt;0,INDEX($F$4:$EK$109,MATCH(1,($A$4:$A$109=$EO103)*($B$4:$B$109=$EP103),0),MATCH(FR$2,$F$2:$EK$2,0))-SUM(OFFSET($E103,,MATCH(FR$2,$F$1:$EK$1,0),,4)),""),"")</f>
        <v/>
      </c>
      <c r="FS103" t="str" cm="1">
        <f t="array" aca="1" ref="FS103" ca="1">IF(ISNUMBER(EJ$4),IF(ABS(INDEX($F$4:$EK$109,MATCH(1,($A$4:$A$109=$EO103)*($B$4:$B$109=$EP103),0),MATCH(FS$2,$F$2:$EK$2,0))-SUM(OFFSET($E103,,MATCH(FS$2,$F$1:$EK$1,0),,4)))&gt;0,INDEX($F$4:$EK$109,MATCH(1,($A$4:$A$109=$EO103)*($B$4:$B$109=$EP103),0),MATCH(FS$2,$F$2:$EK$2,0))-SUM(OFFSET($E103,,MATCH(FS$2,$F$1:$EK$1,0),,4)),""),"")</f>
        <v/>
      </c>
      <c r="FT103" t="str" cm="1">
        <f t="array" aca="1" ref="FT103" ca="1">IF(ISNUMBER(EK$4),IF(ABS(INDEX($F$4:$EK$109,MATCH(1,($A$4:$A$109=$EO103)*($B$4:$B$109=$EP103),0),MATCH(FT$2,$F$2:$EK$2,0))-SUM(OFFSET($E103,,MATCH(FT$2,$F$1:$EK$1,0),,4)))&gt;0,INDEX($F$4:$EK$109,MATCH(1,($A$4:$A$109=$EO103)*($B$4:$B$109=$EP103),0),MATCH(FT$2,$F$2:$EK$2,0))-SUM(OFFSET($E103,,MATCH(FT$2,$F$1:$EK$1,0),,4)),""),"")</f>
        <v/>
      </c>
    </row>
    <row r="104" spans="1:176" x14ac:dyDescent="0.25">
      <c r="A104" t="s">
        <v>201</v>
      </c>
      <c r="B104" t="s">
        <v>223</v>
      </c>
      <c r="EO104" t="str">
        <f t="shared" si="9"/>
        <v>cf</v>
      </c>
      <c r="EP104" t="str">
        <f t="shared" si="9"/>
        <v>netChangeInCash</v>
      </c>
      <c r="ET104" t="str" cm="1">
        <f t="array" aca="1" ref="ET104" ca="1">IF(ISNUMBER(DK$4),IF(ABS(INDEX($F$4:$EK$109,MATCH(1,($A$4:$A$109=$EO104)*($B$4:$B$109=$EP104),0),MATCH(ET$2,$F$2:$EK$2,0))-SUM(OFFSET($E104,,MATCH(ET$2,$F$1:$EK$1,0),,4)))&gt;0,INDEX($F$4:$EK$109,MATCH(1,($A$4:$A$109=$EO104)*($B$4:$B$109=$EP104),0),MATCH(ET$2,$F$2:$EK$2,0))-SUM(OFFSET($E104,,MATCH(ET$2,$F$1:$EK$1,0),,4)),""),"")</f>
        <v/>
      </c>
      <c r="EU104" t="str" cm="1">
        <f t="array" aca="1" ref="EU104" ca="1">IF(ISNUMBER(DL$4),IF(ABS(INDEX($F$4:$EK$109,MATCH(1,($A$4:$A$109=$EO104)*($B$4:$B$109=$EP104),0),MATCH(EU$2,$F$2:$EK$2,0))-SUM(OFFSET($E104,,MATCH(EU$2,$F$1:$EK$1,0),,4)))&gt;0,INDEX($F$4:$EK$109,MATCH(1,($A$4:$A$109=$EO104)*($B$4:$B$109=$EP104),0),MATCH(EU$2,$F$2:$EK$2,0))-SUM(OFFSET($E104,,MATCH(EU$2,$F$1:$EK$1,0),,4)),""),"")</f>
        <v/>
      </c>
      <c r="EV104" t="str" cm="1">
        <f t="array" aca="1" ref="EV104" ca="1">IF(ISNUMBER(DM$4),IF(ABS(INDEX($F$4:$EK$109,MATCH(1,($A$4:$A$109=$EO104)*($B$4:$B$109=$EP104),0),MATCH(EV$2,$F$2:$EK$2,0))-SUM(OFFSET($E104,,MATCH(EV$2,$F$1:$EK$1,0),,4)))&gt;0,INDEX($F$4:$EK$109,MATCH(1,($A$4:$A$109=$EO104)*($B$4:$B$109=$EP104),0),MATCH(EV$2,$F$2:$EK$2,0))-SUM(OFFSET($E104,,MATCH(EV$2,$F$1:$EK$1,0),,4)),""),"")</f>
        <v/>
      </c>
      <c r="EW104" t="str" cm="1">
        <f t="array" aca="1" ref="EW104" ca="1">IF(ISNUMBER(DN$4),IF(ABS(INDEX($F$4:$EK$109,MATCH(1,($A$4:$A$109=$EO104)*($B$4:$B$109=$EP104),0),MATCH(EW$2,$F$2:$EK$2,0))-SUM(OFFSET($E104,,MATCH(EW$2,$F$1:$EK$1,0),,4)))&gt;0,INDEX($F$4:$EK$109,MATCH(1,($A$4:$A$109=$EO104)*($B$4:$B$109=$EP104),0),MATCH(EW$2,$F$2:$EK$2,0))-SUM(OFFSET($E104,,MATCH(EW$2,$F$1:$EK$1,0),,4)),""),"")</f>
        <v/>
      </c>
      <c r="EX104" t="str" cm="1">
        <f t="array" aca="1" ref="EX104" ca="1">IF(ISNUMBER(DO$4),IF(ABS(INDEX($F$4:$EK$109,MATCH(1,($A$4:$A$109=$EO104)*($B$4:$B$109=$EP104),0),MATCH(EX$2,$F$2:$EK$2,0))-SUM(OFFSET($E104,,MATCH(EX$2,$F$1:$EK$1,0),,4)))&gt;0,INDEX($F$4:$EK$109,MATCH(1,($A$4:$A$109=$EO104)*($B$4:$B$109=$EP104),0),MATCH(EX$2,$F$2:$EK$2,0))-SUM(OFFSET($E104,,MATCH(EX$2,$F$1:$EK$1,0),,4)),""),"")</f>
        <v/>
      </c>
      <c r="EY104" t="str" cm="1">
        <f t="array" aca="1" ref="EY104" ca="1">IF(ISNUMBER(DP$4),IF(ABS(INDEX($F$4:$EK$109,MATCH(1,($A$4:$A$109=$EO104)*($B$4:$B$109=$EP104),0),MATCH(EY$2,$F$2:$EK$2,0))-SUM(OFFSET($E104,,MATCH(EY$2,$F$1:$EK$1,0),,4)))&gt;0,INDEX($F$4:$EK$109,MATCH(1,($A$4:$A$109=$EO104)*($B$4:$B$109=$EP104),0),MATCH(EY$2,$F$2:$EK$2,0))-SUM(OFFSET($E104,,MATCH(EY$2,$F$1:$EK$1,0),,4)),""),"")</f>
        <v/>
      </c>
      <c r="EZ104" t="str" cm="1">
        <f t="array" aca="1" ref="EZ104" ca="1">IF(ISNUMBER(DQ$4),IF(ABS(INDEX($F$4:$EK$109,MATCH(1,($A$4:$A$109=$EO104)*($B$4:$B$109=$EP104),0),MATCH(EZ$2,$F$2:$EK$2,0))-SUM(OFFSET($E104,,MATCH(EZ$2,$F$1:$EK$1,0),,4)))&gt;0,INDEX($F$4:$EK$109,MATCH(1,($A$4:$A$109=$EO104)*($B$4:$B$109=$EP104),0),MATCH(EZ$2,$F$2:$EK$2,0))-SUM(OFFSET($E104,,MATCH(EZ$2,$F$1:$EK$1,0),,4)),""),"")</f>
        <v/>
      </c>
      <c r="FA104" t="str" cm="1">
        <f t="array" aca="1" ref="FA104" ca="1">IF(ISNUMBER(DR$4),IF(ABS(INDEX($F$4:$EK$109,MATCH(1,($A$4:$A$109=$EO104)*($B$4:$B$109=$EP104),0),MATCH(FA$2,$F$2:$EK$2,0))-SUM(OFFSET($E104,,MATCH(FA$2,$F$1:$EK$1,0),,4)))&gt;0,INDEX($F$4:$EK$109,MATCH(1,($A$4:$A$109=$EO104)*($B$4:$B$109=$EP104),0),MATCH(FA$2,$F$2:$EK$2,0))-SUM(OFFSET($E104,,MATCH(FA$2,$F$1:$EK$1,0),,4)),""),"")</f>
        <v/>
      </c>
      <c r="FB104" t="str" cm="1">
        <f t="array" aca="1" ref="FB104" ca="1">IF(ISNUMBER(DS$4),IF(ABS(INDEX($F$4:$EK$109,MATCH(1,($A$4:$A$109=$EO104)*($B$4:$B$109=$EP104),0),MATCH(FB$2,$F$2:$EK$2,0))-SUM(OFFSET($E104,,MATCH(FB$2,$F$1:$EK$1,0),,4)))&gt;0,INDEX($F$4:$EK$109,MATCH(1,($A$4:$A$109=$EO104)*($B$4:$B$109=$EP104),0),MATCH(FB$2,$F$2:$EK$2,0))-SUM(OFFSET($E104,,MATCH(FB$2,$F$1:$EK$1,0),,4)),""),"")</f>
        <v/>
      </c>
      <c r="FC104" t="str" cm="1">
        <f t="array" aca="1" ref="FC104" ca="1">IF(ISNUMBER(DT$4),IF(ABS(INDEX($F$4:$EK$109,MATCH(1,($A$4:$A$109=$EO104)*($B$4:$B$109=$EP104),0),MATCH(FC$2,$F$2:$EK$2,0))-SUM(OFFSET($E104,,MATCH(FC$2,$F$1:$EK$1,0),,4)))&gt;0,INDEX($F$4:$EK$109,MATCH(1,($A$4:$A$109=$EO104)*($B$4:$B$109=$EP104),0),MATCH(FC$2,$F$2:$EK$2,0))-SUM(OFFSET($E104,,MATCH(FC$2,$F$1:$EK$1,0),,4)),""),"")</f>
        <v/>
      </c>
      <c r="FD104" t="str" cm="1">
        <f t="array" aca="1" ref="FD104" ca="1">IF(ISNUMBER(DU$4),IF(ABS(INDEX($F$4:$EK$109,MATCH(1,($A$4:$A$109=$EO104)*($B$4:$B$109=$EP104),0),MATCH(FD$2,$F$2:$EK$2,0))-SUM(OFFSET($E104,,MATCH(FD$2,$F$1:$EK$1,0),,4)))&gt;0,INDEX($F$4:$EK$109,MATCH(1,($A$4:$A$109=$EO104)*($B$4:$B$109=$EP104),0),MATCH(FD$2,$F$2:$EK$2,0))-SUM(OFFSET($E104,,MATCH(FD$2,$F$1:$EK$1,0),,4)),""),"")</f>
        <v/>
      </c>
      <c r="FE104" t="str" cm="1">
        <f t="array" aca="1" ref="FE104" ca="1">IF(ISNUMBER(DV$4),IF(ABS(INDEX($F$4:$EK$109,MATCH(1,($A$4:$A$109=$EO104)*($B$4:$B$109=$EP104),0),MATCH(FE$2,$F$2:$EK$2,0))-SUM(OFFSET($E104,,MATCH(FE$2,$F$1:$EK$1,0),,4)))&gt;0,INDEX($F$4:$EK$109,MATCH(1,($A$4:$A$109=$EO104)*($B$4:$B$109=$EP104),0),MATCH(FE$2,$F$2:$EK$2,0))-SUM(OFFSET($E104,,MATCH(FE$2,$F$1:$EK$1,0),,4)),""),"")</f>
        <v/>
      </c>
      <c r="FF104" t="str" cm="1">
        <f t="array" aca="1" ref="FF104" ca="1">IF(ISNUMBER(DW$4),IF(ABS(INDEX($F$4:$EK$109,MATCH(1,($A$4:$A$109=$EO104)*($B$4:$B$109=$EP104),0),MATCH(FF$2,$F$2:$EK$2,0))-SUM(OFFSET($E104,,MATCH(FF$2,$F$1:$EK$1,0),,4)))&gt;0,INDEX($F$4:$EK$109,MATCH(1,($A$4:$A$109=$EO104)*($B$4:$B$109=$EP104),0),MATCH(FF$2,$F$2:$EK$2,0))-SUM(OFFSET($E104,,MATCH(FF$2,$F$1:$EK$1,0),,4)),""),"")</f>
        <v/>
      </c>
      <c r="FG104" t="str" cm="1">
        <f t="array" aca="1" ref="FG104" ca="1">IF(ISNUMBER(DX$4),IF(ABS(INDEX($F$4:$EK$109,MATCH(1,($A$4:$A$109=$EO104)*($B$4:$B$109=$EP104),0),MATCH(FG$2,$F$2:$EK$2,0))-SUM(OFFSET($E104,,MATCH(FG$2,$F$1:$EK$1,0),,4)))&gt;0,INDEX($F$4:$EK$109,MATCH(1,($A$4:$A$109=$EO104)*($B$4:$B$109=$EP104),0),MATCH(FG$2,$F$2:$EK$2,0))-SUM(OFFSET($E104,,MATCH(FG$2,$F$1:$EK$1,0),,4)),""),"")</f>
        <v/>
      </c>
      <c r="FH104" t="str" cm="1">
        <f t="array" aca="1" ref="FH104" ca="1">IF(ISNUMBER(DY$4),IF(ABS(INDEX($F$4:$EK$109,MATCH(1,($A$4:$A$109=$EO104)*($B$4:$B$109=$EP104),0),MATCH(FH$2,$F$2:$EK$2,0))-SUM(OFFSET($E104,,MATCH(FH$2,$F$1:$EK$1,0),,4)))&gt;0,INDEX($F$4:$EK$109,MATCH(1,($A$4:$A$109=$EO104)*($B$4:$B$109=$EP104),0),MATCH(FH$2,$F$2:$EK$2,0))-SUM(OFFSET($E104,,MATCH(FH$2,$F$1:$EK$1,0),,4)),""),"")</f>
        <v/>
      </c>
      <c r="FI104" t="str" cm="1">
        <f t="array" aca="1" ref="FI104" ca="1">IF(ISNUMBER(DZ$4),IF(ABS(INDEX($F$4:$EK$109,MATCH(1,($A$4:$A$109=$EO104)*($B$4:$B$109=$EP104),0),MATCH(FI$2,$F$2:$EK$2,0))-SUM(OFFSET($E104,,MATCH(FI$2,$F$1:$EK$1,0),,4)))&gt;0,INDEX($F$4:$EK$109,MATCH(1,($A$4:$A$109=$EO104)*($B$4:$B$109=$EP104),0),MATCH(FI$2,$F$2:$EK$2,0))-SUM(OFFSET($E104,,MATCH(FI$2,$F$1:$EK$1,0),,4)),""),"")</f>
        <v/>
      </c>
      <c r="FJ104" t="str" cm="1">
        <f t="array" aca="1" ref="FJ104" ca="1">IF(ISNUMBER(EA$4),IF(ABS(INDEX($F$4:$EK$109,MATCH(1,($A$4:$A$109=$EO104)*($B$4:$B$109=$EP104),0),MATCH(FJ$2,$F$2:$EK$2,0))-SUM(OFFSET($E104,,MATCH(FJ$2,$F$1:$EK$1,0),,4)))&gt;0,INDEX($F$4:$EK$109,MATCH(1,($A$4:$A$109=$EO104)*($B$4:$B$109=$EP104),0),MATCH(FJ$2,$F$2:$EK$2,0))-SUM(OFFSET($E104,,MATCH(FJ$2,$F$1:$EK$1,0),,4)),""),"")</f>
        <v/>
      </c>
      <c r="FK104" t="str" cm="1">
        <f t="array" aca="1" ref="FK104" ca="1">IF(ISNUMBER(EB$4),IF(ABS(INDEX($F$4:$EK$109,MATCH(1,($A$4:$A$109=$EO104)*($B$4:$B$109=$EP104),0),MATCH(FK$2,$F$2:$EK$2,0))-SUM(OFFSET($E104,,MATCH(FK$2,$F$1:$EK$1,0),,4)))&gt;0,INDEX($F$4:$EK$109,MATCH(1,($A$4:$A$109=$EO104)*($B$4:$B$109=$EP104),0),MATCH(FK$2,$F$2:$EK$2,0))-SUM(OFFSET($E104,,MATCH(FK$2,$F$1:$EK$1,0),,4)),""),"")</f>
        <v/>
      </c>
      <c r="FL104" t="str" cm="1">
        <f t="array" aca="1" ref="FL104" ca="1">IF(ISNUMBER(EC$4),IF(ABS(INDEX($F$4:$EK$109,MATCH(1,($A$4:$A$109=$EO104)*($B$4:$B$109=$EP104),0),MATCH(FL$2,$F$2:$EK$2,0))-SUM(OFFSET($E104,,MATCH(FL$2,$F$1:$EK$1,0),,4)))&gt;0,INDEX($F$4:$EK$109,MATCH(1,($A$4:$A$109=$EO104)*($B$4:$B$109=$EP104),0),MATCH(FL$2,$F$2:$EK$2,0))-SUM(OFFSET($E104,,MATCH(FL$2,$F$1:$EK$1,0),,4)),""),"")</f>
        <v/>
      </c>
      <c r="FM104" t="str" cm="1">
        <f t="array" aca="1" ref="FM104" ca="1">IF(ISNUMBER(ED$4),IF(ABS(INDEX($F$4:$EK$109,MATCH(1,($A$4:$A$109=$EO104)*($B$4:$B$109=$EP104),0),MATCH(FM$2,$F$2:$EK$2,0))-SUM(OFFSET($E104,,MATCH(FM$2,$F$1:$EK$1,0),,4)))&gt;0,INDEX($F$4:$EK$109,MATCH(1,($A$4:$A$109=$EO104)*($B$4:$B$109=$EP104),0),MATCH(FM$2,$F$2:$EK$2,0))-SUM(OFFSET($E104,,MATCH(FM$2,$F$1:$EK$1,0),,4)),""),"")</f>
        <v/>
      </c>
      <c r="FN104" t="str" cm="1">
        <f t="array" aca="1" ref="FN104" ca="1">IF(ISNUMBER(EE$4),IF(ABS(INDEX($F$4:$EK$109,MATCH(1,($A$4:$A$109=$EO104)*($B$4:$B$109=$EP104),0),MATCH(FN$2,$F$2:$EK$2,0))-SUM(OFFSET($E104,,MATCH(FN$2,$F$1:$EK$1,0),,4)))&gt;0,INDEX($F$4:$EK$109,MATCH(1,($A$4:$A$109=$EO104)*($B$4:$B$109=$EP104),0),MATCH(FN$2,$F$2:$EK$2,0))-SUM(OFFSET($E104,,MATCH(FN$2,$F$1:$EK$1,0),,4)),""),"")</f>
        <v/>
      </c>
      <c r="FO104" t="str" cm="1">
        <f t="array" aca="1" ref="FO104" ca="1">IF(ISNUMBER(EF$4),IF(ABS(INDEX($F$4:$EK$109,MATCH(1,($A$4:$A$109=$EO104)*($B$4:$B$109=$EP104),0),MATCH(FO$2,$F$2:$EK$2,0))-SUM(OFFSET($E104,,MATCH(FO$2,$F$1:$EK$1,0),,4)))&gt;0,INDEX($F$4:$EK$109,MATCH(1,($A$4:$A$109=$EO104)*($B$4:$B$109=$EP104),0),MATCH(FO$2,$F$2:$EK$2,0))-SUM(OFFSET($E104,,MATCH(FO$2,$F$1:$EK$1,0),,4)),""),"")</f>
        <v/>
      </c>
      <c r="FP104" t="str" cm="1">
        <f t="array" aca="1" ref="FP104" ca="1">IF(ISNUMBER(EG$4),IF(ABS(INDEX($F$4:$EK$109,MATCH(1,($A$4:$A$109=$EO104)*($B$4:$B$109=$EP104),0),MATCH(FP$2,$F$2:$EK$2,0))-SUM(OFFSET($E104,,MATCH(FP$2,$F$1:$EK$1,0),,4)))&gt;0,INDEX($F$4:$EK$109,MATCH(1,($A$4:$A$109=$EO104)*($B$4:$B$109=$EP104),0),MATCH(FP$2,$F$2:$EK$2,0))-SUM(OFFSET($E104,,MATCH(FP$2,$F$1:$EK$1,0),,4)),""),"")</f>
        <v/>
      </c>
      <c r="FQ104" t="str" cm="1">
        <f t="array" aca="1" ref="FQ104" ca="1">IF(ISNUMBER(EH$4),IF(ABS(INDEX($F$4:$EK$109,MATCH(1,($A$4:$A$109=$EO104)*($B$4:$B$109=$EP104),0),MATCH(FQ$2,$F$2:$EK$2,0))-SUM(OFFSET($E104,,MATCH(FQ$2,$F$1:$EK$1,0),,4)))&gt;0,INDEX($F$4:$EK$109,MATCH(1,($A$4:$A$109=$EO104)*($B$4:$B$109=$EP104),0),MATCH(FQ$2,$F$2:$EK$2,0))-SUM(OFFSET($E104,,MATCH(FQ$2,$F$1:$EK$1,0),,4)),""),"")</f>
        <v/>
      </c>
      <c r="FR104" t="str" cm="1">
        <f t="array" aca="1" ref="FR104" ca="1">IF(ISNUMBER(EI$4),IF(ABS(INDEX($F$4:$EK$109,MATCH(1,($A$4:$A$109=$EO104)*($B$4:$B$109=$EP104),0),MATCH(FR$2,$F$2:$EK$2,0))-SUM(OFFSET($E104,,MATCH(FR$2,$F$1:$EK$1,0),,4)))&gt;0,INDEX($F$4:$EK$109,MATCH(1,($A$4:$A$109=$EO104)*($B$4:$B$109=$EP104),0),MATCH(FR$2,$F$2:$EK$2,0))-SUM(OFFSET($E104,,MATCH(FR$2,$F$1:$EK$1,0),,4)),""),"")</f>
        <v/>
      </c>
      <c r="FS104" t="str" cm="1">
        <f t="array" aca="1" ref="FS104" ca="1">IF(ISNUMBER(EJ$4),IF(ABS(INDEX($F$4:$EK$109,MATCH(1,($A$4:$A$109=$EO104)*($B$4:$B$109=$EP104),0),MATCH(FS$2,$F$2:$EK$2,0))-SUM(OFFSET($E104,,MATCH(FS$2,$F$1:$EK$1,0),,4)))&gt;0,INDEX($F$4:$EK$109,MATCH(1,($A$4:$A$109=$EO104)*($B$4:$B$109=$EP104),0),MATCH(FS$2,$F$2:$EK$2,0))-SUM(OFFSET($E104,,MATCH(FS$2,$F$1:$EK$1,0),,4)),""),"")</f>
        <v/>
      </c>
      <c r="FT104" t="str" cm="1">
        <f t="array" aca="1" ref="FT104" ca="1">IF(ISNUMBER(EK$4),IF(ABS(INDEX($F$4:$EK$109,MATCH(1,($A$4:$A$109=$EO104)*($B$4:$B$109=$EP104),0),MATCH(FT$2,$F$2:$EK$2,0))-SUM(OFFSET($E104,,MATCH(FT$2,$F$1:$EK$1,0),,4)))&gt;0,INDEX($F$4:$EK$109,MATCH(1,($A$4:$A$109=$EO104)*($B$4:$B$109=$EP104),0),MATCH(FT$2,$F$2:$EK$2,0))-SUM(OFFSET($E104,,MATCH(FT$2,$F$1:$EK$1,0),,4)),""),"")</f>
        <v/>
      </c>
    </row>
    <row r="105" spans="1:176" x14ac:dyDescent="0.25">
      <c r="A105" t="s">
        <v>201</v>
      </c>
      <c r="B105" t="s">
        <v>224</v>
      </c>
      <c r="EO105" t="str">
        <f t="shared" si="9"/>
        <v>cf</v>
      </c>
      <c r="EP105" t="str">
        <f t="shared" si="9"/>
        <v>cashAtEndOfPeriod</v>
      </c>
      <c r="ET105" t="str" cm="1">
        <f t="array" aca="1" ref="ET105" ca="1">IF(ISNUMBER(DK$4),IF(ABS(INDEX($F$4:$EK$109,MATCH(1,($A$4:$A$109=$EO105)*($B$4:$B$109=$EP105),0),MATCH(ET$2,$F$2:$EK$2,0))-SUM(OFFSET($E105,,MATCH(ET$2,$F$1:$EK$1,0),,4)))&gt;0,INDEX($F$4:$EK$109,MATCH(1,($A$4:$A$109=$EO105)*($B$4:$B$109=$EP105),0),MATCH(ET$2,$F$2:$EK$2,0))-SUM(OFFSET($E105,,MATCH(ET$2,$F$1:$EK$1,0),,4)),""),"")</f>
        <v/>
      </c>
      <c r="EU105" t="str" cm="1">
        <f t="array" aca="1" ref="EU105" ca="1">IF(ISNUMBER(DL$4),IF(ABS(INDEX($F$4:$EK$109,MATCH(1,($A$4:$A$109=$EO105)*($B$4:$B$109=$EP105),0),MATCH(EU$2,$F$2:$EK$2,0))-SUM(OFFSET($E105,,MATCH(EU$2,$F$1:$EK$1,0),,4)))&gt;0,INDEX($F$4:$EK$109,MATCH(1,($A$4:$A$109=$EO105)*($B$4:$B$109=$EP105),0),MATCH(EU$2,$F$2:$EK$2,0))-SUM(OFFSET($E105,,MATCH(EU$2,$F$1:$EK$1,0),,4)),""),"")</f>
        <v/>
      </c>
      <c r="EV105" t="str" cm="1">
        <f t="array" aca="1" ref="EV105" ca="1">IF(ISNUMBER(DM$4),IF(ABS(INDEX($F$4:$EK$109,MATCH(1,($A$4:$A$109=$EO105)*($B$4:$B$109=$EP105),0),MATCH(EV$2,$F$2:$EK$2,0))-SUM(OFFSET($E105,,MATCH(EV$2,$F$1:$EK$1,0),,4)))&gt;0,INDEX($F$4:$EK$109,MATCH(1,($A$4:$A$109=$EO105)*($B$4:$B$109=$EP105),0),MATCH(EV$2,$F$2:$EK$2,0))-SUM(OFFSET($E105,,MATCH(EV$2,$F$1:$EK$1,0),,4)),""),"")</f>
        <v/>
      </c>
      <c r="EW105" t="str" cm="1">
        <f t="array" aca="1" ref="EW105" ca="1">IF(ISNUMBER(DN$4),IF(ABS(INDEX($F$4:$EK$109,MATCH(1,($A$4:$A$109=$EO105)*($B$4:$B$109=$EP105),0),MATCH(EW$2,$F$2:$EK$2,0))-SUM(OFFSET($E105,,MATCH(EW$2,$F$1:$EK$1,0),,4)))&gt;0,INDEX($F$4:$EK$109,MATCH(1,($A$4:$A$109=$EO105)*($B$4:$B$109=$EP105),0),MATCH(EW$2,$F$2:$EK$2,0))-SUM(OFFSET($E105,,MATCH(EW$2,$F$1:$EK$1,0),,4)),""),"")</f>
        <v/>
      </c>
      <c r="EX105" t="str" cm="1">
        <f t="array" aca="1" ref="EX105" ca="1">IF(ISNUMBER(DO$4),IF(ABS(INDEX($F$4:$EK$109,MATCH(1,($A$4:$A$109=$EO105)*($B$4:$B$109=$EP105),0),MATCH(EX$2,$F$2:$EK$2,0))-SUM(OFFSET($E105,,MATCH(EX$2,$F$1:$EK$1,0),,4)))&gt;0,INDEX($F$4:$EK$109,MATCH(1,($A$4:$A$109=$EO105)*($B$4:$B$109=$EP105),0),MATCH(EX$2,$F$2:$EK$2,0))-SUM(OFFSET($E105,,MATCH(EX$2,$F$1:$EK$1,0),,4)),""),"")</f>
        <v/>
      </c>
      <c r="EY105" t="str" cm="1">
        <f t="array" aca="1" ref="EY105" ca="1">IF(ISNUMBER(DP$4),IF(ABS(INDEX($F$4:$EK$109,MATCH(1,($A$4:$A$109=$EO105)*($B$4:$B$109=$EP105),0),MATCH(EY$2,$F$2:$EK$2,0))-SUM(OFFSET($E105,,MATCH(EY$2,$F$1:$EK$1,0),,4)))&gt;0,INDEX($F$4:$EK$109,MATCH(1,($A$4:$A$109=$EO105)*($B$4:$B$109=$EP105),0),MATCH(EY$2,$F$2:$EK$2,0))-SUM(OFFSET($E105,,MATCH(EY$2,$F$1:$EK$1,0),,4)),""),"")</f>
        <v/>
      </c>
      <c r="EZ105" t="str" cm="1">
        <f t="array" aca="1" ref="EZ105" ca="1">IF(ISNUMBER(DQ$4),IF(ABS(INDEX($F$4:$EK$109,MATCH(1,($A$4:$A$109=$EO105)*($B$4:$B$109=$EP105),0),MATCH(EZ$2,$F$2:$EK$2,0))-SUM(OFFSET($E105,,MATCH(EZ$2,$F$1:$EK$1,0),,4)))&gt;0,INDEX($F$4:$EK$109,MATCH(1,($A$4:$A$109=$EO105)*($B$4:$B$109=$EP105),0),MATCH(EZ$2,$F$2:$EK$2,0))-SUM(OFFSET($E105,,MATCH(EZ$2,$F$1:$EK$1,0),,4)),""),"")</f>
        <v/>
      </c>
      <c r="FA105" t="str" cm="1">
        <f t="array" aca="1" ref="FA105" ca="1">IF(ISNUMBER(DR$4),IF(ABS(INDEX($F$4:$EK$109,MATCH(1,($A$4:$A$109=$EO105)*($B$4:$B$109=$EP105),0),MATCH(FA$2,$F$2:$EK$2,0))-SUM(OFFSET($E105,,MATCH(FA$2,$F$1:$EK$1,0),,4)))&gt;0,INDEX($F$4:$EK$109,MATCH(1,($A$4:$A$109=$EO105)*($B$4:$B$109=$EP105),0),MATCH(FA$2,$F$2:$EK$2,0))-SUM(OFFSET($E105,,MATCH(FA$2,$F$1:$EK$1,0),,4)),""),"")</f>
        <v/>
      </c>
      <c r="FB105" t="str" cm="1">
        <f t="array" aca="1" ref="FB105" ca="1">IF(ISNUMBER(DS$4),IF(ABS(INDEX($F$4:$EK$109,MATCH(1,($A$4:$A$109=$EO105)*($B$4:$B$109=$EP105),0),MATCH(FB$2,$F$2:$EK$2,0))-SUM(OFFSET($E105,,MATCH(FB$2,$F$1:$EK$1,0),,4)))&gt;0,INDEX($F$4:$EK$109,MATCH(1,($A$4:$A$109=$EO105)*($B$4:$B$109=$EP105),0),MATCH(FB$2,$F$2:$EK$2,0))-SUM(OFFSET($E105,,MATCH(FB$2,$F$1:$EK$1,0),,4)),""),"")</f>
        <v/>
      </c>
      <c r="FC105" t="str" cm="1">
        <f t="array" aca="1" ref="FC105" ca="1">IF(ISNUMBER(DT$4),IF(ABS(INDEX($F$4:$EK$109,MATCH(1,($A$4:$A$109=$EO105)*($B$4:$B$109=$EP105),0),MATCH(FC$2,$F$2:$EK$2,0))-SUM(OFFSET($E105,,MATCH(FC$2,$F$1:$EK$1,0),,4)))&gt;0,INDEX($F$4:$EK$109,MATCH(1,($A$4:$A$109=$EO105)*($B$4:$B$109=$EP105),0),MATCH(FC$2,$F$2:$EK$2,0))-SUM(OFFSET($E105,,MATCH(FC$2,$F$1:$EK$1,0),,4)),""),"")</f>
        <v/>
      </c>
      <c r="FD105" t="str" cm="1">
        <f t="array" aca="1" ref="FD105" ca="1">IF(ISNUMBER(DU$4),IF(ABS(INDEX($F$4:$EK$109,MATCH(1,($A$4:$A$109=$EO105)*($B$4:$B$109=$EP105),0),MATCH(FD$2,$F$2:$EK$2,0))-SUM(OFFSET($E105,,MATCH(FD$2,$F$1:$EK$1,0),,4)))&gt;0,INDEX($F$4:$EK$109,MATCH(1,($A$4:$A$109=$EO105)*($B$4:$B$109=$EP105),0),MATCH(FD$2,$F$2:$EK$2,0))-SUM(OFFSET($E105,,MATCH(FD$2,$F$1:$EK$1,0),,4)),""),"")</f>
        <v/>
      </c>
      <c r="FE105" t="str" cm="1">
        <f t="array" aca="1" ref="FE105" ca="1">IF(ISNUMBER(DV$4),IF(ABS(INDEX($F$4:$EK$109,MATCH(1,($A$4:$A$109=$EO105)*($B$4:$B$109=$EP105),0),MATCH(FE$2,$F$2:$EK$2,0))-SUM(OFFSET($E105,,MATCH(FE$2,$F$1:$EK$1,0),,4)))&gt;0,INDEX($F$4:$EK$109,MATCH(1,($A$4:$A$109=$EO105)*($B$4:$B$109=$EP105),0),MATCH(FE$2,$F$2:$EK$2,0))-SUM(OFFSET($E105,,MATCH(FE$2,$F$1:$EK$1,0),,4)),""),"")</f>
        <v/>
      </c>
      <c r="FF105" t="str" cm="1">
        <f t="array" aca="1" ref="FF105" ca="1">IF(ISNUMBER(DW$4),IF(ABS(INDEX($F$4:$EK$109,MATCH(1,($A$4:$A$109=$EO105)*($B$4:$B$109=$EP105),0),MATCH(FF$2,$F$2:$EK$2,0))-SUM(OFFSET($E105,,MATCH(FF$2,$F$1:$EK$1,0),,4)))&gt;0,INDEX($F$4:$EK$109,MATCH(1,($A$4:$A$109=$EO105)*($B$4:$B$109=$EP105),0),MATCH(FF$2,$F$2:$EK$2,0))-SUM(OFFSET($E105,,MATCH(FF$2,$F$1:$EK$1,0),,4)),""),"")</f>
        <v/>
      </c>
      <c r="FG105" t="str" cm="1">
        <f t="array" aca="1" ref="FG105" ca="1">IF(ISNUMBER(DX$4),IF(ABS(INDEX($F$4:$EK$109,MATCH(1,($A$4:$A$109=$EO105)*($B$4:$B$109=$EP105),0),MATCH(FG$2,$F$2:$EK$2,0))-SUM(OFFSET($E105,,MATCH(FG$2,$F$1:$EK$1,0),,4)))&gt;0,INDEX($F$4:$EK$109,MATCH(1,($A$4:$A$109=$EO105)*($B$4:$B$109=$EP105),0),MATCH(FG$2,$F$2:$EK$2,0))-SUM(OFFSET($E105,,MATCH(FG$2,$F$1:$EK$1,0),,4)),""),"")</f>
        <v/>
      </c>
      <c r="FH105" t="str" cm="1">
        <f t="array" aca="1" ref="FH105" ca="1">IF(ISNUMBER(DY$4),IF(ABS(INDEX($F$4:$EK$109,MATCH(1,($A$4:$A$109=$EO105)*($B$4:$B$109=$EP105),0),MATCH(FH$2,$F$2:$EK$2,0))-SUM(OFFSET($E105,,MATCH(FH$2,$F$1:$EK$1,0),,4)))&gt;0,INDEX($F$4:$EK$109,MATCH(1,($A$4:$A$109=$EO105)*($B$4:$B$109=$EP105),0),MATCH(FH$2,$F$2:$EK$2,0))-SUM(OFFSET($E105,,MATCH(FH$2,$F$1:$EK$1,0),,4)),""),"")</f>
        <v/>
      </c>
      <c r="FI105" t="str" cm="1">
        <f t="array" aca="1" ref="FI105" ca="1">IF(ISNUMBER(DZ$4),IF(ABS(INDEX($F$4:$EK$109,MATCH(1,($A$4:$A$109=$EO105)*($B$4:$B$109=$EP105),0),MATCH(FI$2,$F$2:$EK$2,0))-SUM(OFFSET($E105,,MATCH(FI$2,$F$1:$EK$1,0),,4)))&gt;0,INDEX($F$4:$EK$109,MATCH(1,($A$4:$A$109=$EO105)*($B$4:$B$109=$EP105),0),MATCH(FI$2,$F$2:$EK$2,0))-SUM(OFFSET($E105,,MATCH(FI$2,$F$1:$EK$1,0),,4)),""),"")</f>
        <v/>
      </c>
      <c r="FJ105" t="str" cm="1">
        <f t="array" aca="1" ref="FJ105" ca="1">IF(ISNUMBER(EA$4),IF(ABS(INDEX($F$4:$EK$109,MATCH(1,($A$4:$A$109=$EO105)*($B$4:$B$109=$EP105),0),MATCH(FJ$2,$F$2:$EK$2,0))-SUM(OFFSET($E105,,MATCH(FJ$2,$F$1:$EK$1,0),,4)))&gt;0,INDEX($F$4:$EK$109,MATCH(1,($A$4:$A$109=$EO105)*($B$4:$B$109=$EP105),0),MATCH(FJ$2,$F$2:$EK$2,0))-SUM(OFFSET($E105,,MATCH(FJ$2,$F$1:$EK$1,0),,4)),""),"")</f>
        <v/>
      </c>
      <c r="FK105" t="str" cm="1">
        <f t="array" aca="1" ref="FK105" ca="1">IF(ISNUMBER(EB$4),IF(ABS(INDEX($F$4:$EK$109,MATCH(1,($A$4:$A$109=$EO105)*($B$4:$B$109=$EP105),0),MATCH(FK$2,$F$2:$EK$2,0))-SUM(OFFSET($E105,,MATCH(FK$2,$F$1:$EK$1,0),,4)))&gt;0,INDEX($F$4:$EK$109,MATCH(1,($A$4:$A$109=$EO105)*($B$4:$B$109=$EP105),0),MATCH(FK$2,$F$2:$EK$2,0))-SUM(OFFSET($E105,,MATCH(FK$2,$F$1:$EK$1,0),,4)),""),"")</f>
        <v/>
      </c>
      <c r="FL105" t="str" cm="1">
        <f t="array" aca="1" ref="FL105" ca="1">IF(ISNUMBER(EC$4),IF(ABS(INDEX($F$4:$EK$109,MATCH(1,($A$4:$A$109=$EO105)*($B$4:$B$109=$EP105),0),MATCH(FL$2,$F$2:$EK$2,0))-SUM(OFFSET($E105,,MATCH(FL$2,$F$1:$EK$1,0),,4)))&gt;0,INDEX($F$4:$EK$109,MATCH(1,($A$4:$A$109=$EO105)*($B$4:$B$109=$EP105),0),MATCH(FL$2,$F$2:$EK$2,0))-SUM(OFFSET($E105,,MATCH(FL$2,$F$1:$EK$1,0),,4)),""),"")</f>
        <v/>
      </c>
      <c r="FM105" t="str" cm="1">
        <f t="array" aca="1" ref="FM105" ca="1">IF(ISNUMBER(ED$4),IF(ABS(INDEX($F$4:$EK$109,MATCH(1,($A$4:$A$109=$EO105)*($B$4:$B$109=$EP105),0),MATCH(FM$2,$F$2:$EK$2,0))-SUM(OFFSET($E105,,MATCH(FM$2,$F$1:$EK$1,0),,4)))&gt;0,INDEX($F$4:$EK$109,MATCH(1,($A$4:$A$109=$EO105)*($B$4:$B$109=$EP105),0),MATCH(FM$2,$F$2:$EK$2,0))-SUM(OFFSET($E105,,MATCH(FM$2,$F$1:$EK$1,0),,4)),""),"")</f>
        <v/>
      </c>
      <c r="FN105" t="str" cm="1">
        <f t="array" aca="1" ref="FN105" ca="1">IF(ISNUMBER(EE$4),IF(ABS(INDEX($F$4:$EK$109,MATCH(1,($A$4:$A$109=$EO105)*($B$4:$B$109=$EP105),0),MATCH(FN$2,$F$2:$EK$2,0))-SUM(OFFSET($E105,,MATCH(FN$2,$F$1:$EK$1,0),,4)))&gt;0,INDEX($F$4:$EK$109,MATCH(1,($A$4:$A$109=$EO105)*($B$4:$B$109=$EP105),0),MATCH(FN$2,$F$2:$EK$2,0))-SUM(OFFSET($E105,,MATCH(FN$2,$F$1:$EK$1,0),,4)),""),"")</f>
        <v/>
      </c>
      <c r="FO105" t="str" cm="1">
        <f t="array" aca="1" ref="FO105" ca="1">IF(ISNUMBER(EF$4),IF(ABS(INDEX($F$4:$EK$109,MATCH(1,($A$4:$A$109=$EO105)*($B$4:$B$109=$EP105),0),MATCH(FO$2,$F$2:$EK$2,0))-SUM(OFFSET($E105,,MATCH(FO$2,$F$1:$EK$1,0),,4)))&gt;0,INDEX($F$4:$EK$109,MATCH(1,($A$4:$A$109=$EO105)*($B$4:$B$109=$EP105),0),MATCH(FO$2,$F$2:$EK$2,0))-SUM(OFFSET($E105,,MATCH(FO$2,$F$1:$EK$1,0),,4)),""),"")</f>
        <v/>
      </c>
      <c r="FP105" t="str" cm="1">
        <f t="array" aca="1" ref="FP105" ca="1">IF(ISNUMBER(EG$4),IF(ABS(INDEX($F$4:$EK$109,MATCH(1,($A$4:$A$109=$EO105)*($B$4:$B$109=$EP105),0),MATCH(FP$2,$F$2:$EK$2,0))-SUM(OFFSET($E105,,MATCH(FP$2,$F$1:$EK$1,0),,4)))&gt;0,INDEX($F$4:$EK$109,MATCH(1,($A$4:$A$109=$EO105)*($B$4:$B$109=$EP105),0),MATCH(FP$2,$F$2:$EK$2,0))-SUM(OFFSET($E105,,MATCH(FP$2,$F$1:$EK$1,0),,4)),""),"")</f>
        <v/>
      </c>
      <c r="FQ105" t="str" cm="1">
        <f t="array" aca="1" ref="FQ105" ca="1">IF(ISNUMBER(EH$4),IF(ABS(INDEX($F$4:$EK$109,MATCH(1,($A$4:$A$109=$EO105)*($B$4:$B$109=$EP105),0),MATCH(FQ$2,$F$2:$EK$2,0))-SUM(OFFSET($E105,,MATCH(FQ$2,$F$1:$EK$1,0),,4)))&gt;0,INDEX($F$4:$EK$109,MATCH(1,($A$4:$A$109=$EO105)*($B$4:$B$109=$EP105),0),MATCH(FQ$2,$F$2:$EK$2,0))-SUM(OFFSET($E105,,MATCH(FQ$2,$F$1:$EK$1,0),,4)),""),"")</f>
        <v/>
      </c>
      <c r="FR105" t="str" cm="1">
        <f t="array" aca="1" ref="FR105" ca="1">IF(ISNUMBER(EI$4),IF(ABS(INDEX($F$4:$EK$109,MATCH(1,($A$4:$A$109=$EO105)*($B$4:$B$109=$EP105),0),MATCH(FR$2,$F$2:$EK$2,0))-SUM(OFFSET($E105,,MATCH(FR$2,$F$1:$EK$1,0),,4)))&gt;0,INDEX($F$4:$EK$109,MATCH(1,($A$4:$A$109=$EO105)*($B$4:$B$109=$EP105),0),MATCH(FR$2,$F$2:$EK$2,0))-SUM(OFFSET($E105,,MATCH(FR$2,$F$1:$EK$1,0),,4)),""),"")</f>
        <v/>
      </c>
      <c r="FS105" t="str" cm="1">
        <f t="array" aca="1" ref="FS105" ca="1">IF(ISNUMBER(EJ$4),IF(ABS(INDEX($F$4:$EK$109,MATCH(1,($A$4:$A$109=$EO105)*($B$4:$B$109=$EP105),0),MATCH(FS$2,$F$2:$EK$2,0))-SUM(OFFSET($E105,,MATCH(FS$2,$F$1:$EK$1,0),,4)))&gt;0,INDEX($F$4:$EK$109,MATCH(1,($A$4:$A$109=$EO105)*($B$4:$B$109=$EP105),0),MATCH(FS$2,$F$2:$EK$2,0))-SUM(OFFSET($E105,,MATCH(FS$2,$F$1:$EK$1,0),,4)),""),"")</f>
        <v/>
      </c>
      <c r="FT105" t="str" cm="1">
        <f t="array" aca="1" ref="FT105" ca="1">IF(ISNUMBER(EK$4),IF(ABS(INDEX($F$4:$EK$109,MATCH(1,($A$4:$A$109=$EO105)*($B$4:$B$109=$EP105),0),MATCH(FT$2,$F$2:$EK$2,0))-SUM(OFFSET($E105,,MATCH(FT$2,$F$1:$EK$1,0),,4)))&gt;0,INDEX($F$4:$EK$109,MATCH(1,($A$4:$A$109=$EO105)*($B$4:$B$109=$EP105),0),MATCH(FT$2,$F$2:$EK$2,0))-SUM(OFFSET($E105,,MATCH(FT$2,$F$1:$EK$1,0),,4)),""),"")</f>
        <v/>
      </c>
    </row>
    <row r="106" spans="1:176" x14ac:dyDescent="0.25">
      <c r="A106" t="s">
        <v>201</v>
      </c>
      <c r="B106" t="s">
        <v>225</v>
      </c>
      <c r="EO106" t="str">
        <f t="shared" si="9"/>
        <v>cf</v>
      </c>
      <c r="EP106" t="str">
        <f t="shared" si="9"/>
        <v>cashAtBeginningOfPeriod</v>
      </c>
      <c r="ET106" t="str" cm="1">
        <f t="array" aca="1" ref="ET106" ca="1">IF(ISNUMBER(DK$4),IF(ABS(INDEX($F$4:$EK$109,MATCH(1,($A$4:$A$109=$EO106)*($B$4:$B$109=$EP106),0),MATCH(ET$2,$F$2:$EK$2,0))-SUM(OFFSET($E106,,MATCH(ET$2,$F$1:$EK$1,0),,4)))&gt;0,INDEX($F$4:$EK$109,MATCH(1,($A$4:$A$109=$EO106)*($B$4:$B$109=$EP106),0),MATCH(ET$2,$F$2:$EK$2,0))-SUM(OFFSET($E106,,MATCH(ET$2,$F$1:$EK$1,0),,4)),""),"")</f>
        <v/>
      </c>
      <c r="EU106" t="str" cm="1">
        <f t="array" aca="1" ref="EU106" ca="1">IF(ISNUMBER(DL$4),IF(ABS(INDEX($F$4:$EK$109,MATCH(1,($A$4:$A$109=$EO106)*($B$4:$B$109=$EP106),0),MATCH(EU$2,$F$2:$EK$2,0))-SUM(OFFSET($E106,,MATCH(EU$2,$F$1:$EK$1,0),,4)))&gt;0,INDEX($F$4:$EK$109,MATCH(1,($A$4:$A$109=$EO106)*($B$4:$B$109=$EP106),0),MATCH(EU$2,$F$2:$EK$2,0))-SUM(OFFSET($E106,,MATCH(EU$2,$F$1:$EK$1,0),,4)),""),"")</f>
        <v/>
      </c>
      <c r="EV106" t="str" cm="1">
        <f t="array" aca="1" ref="EV106" ca="1">IF(ISNUMBER(DM$4),IF(ABS(INDEX($F$4:$EK$109,MATCH(1,($A$4:$A$109=$EO106)*($B$4:$B$109=$EP106),0),MATCH(EV$2,$F$2:$EK$2,0))-SUM(OFFSET($E106,,MATCH(EV$2,$F$1:$EK$1,0),,4)))&gt;0,INDEX($F$4:$EK$109,MATCH(1,($A$4:$A$109=$EO106)*($B$4:$B$109=$EP106),0),MATCH(EV$2,$F$2:$EK$2,0))-SUM(OFFSET($E106,,MATCH(EV$2,$F$1:$EK$1,0),,4)),""),"")</f>
        <v/>
      </c>
      <c r="EW106" t="str" cm="1">
        <f t="array" aca="1" ref="EW106" ca="1">IF(ISNUMBER(DN$4),IF(ABS(INDEX($F$4:$EK$109,MATCH(1,($A$4:$A$109=$EO106)*($B$4:$B$109=$EP106),0),MATCH(EW$2,$F$2:$EK$2,0))-SUM(OFFSET($E106,,MATCH(EW$2,$F$1:$EK$1,0),,4)))&gt;0,INDEX($F$4:$EK$109,MATCH(1,($A$4:$A$109=$EO106)*($B$4:$B$109=$EP106),0),MATCH(EW$2,$F$2:$EK$2,0))-SUM(OFFSET($E106,,MATCH(EW$2,$F$1:$EK$1,0),,4)),""),"")</f>
        <v/>
      </c>
      <c r="EX106" t="str" cm="1">
        <f t="array" aca="1" ref="EX106" ca="1">IF(ISNUMBER(DO$4),IF(ABS(INDEX($F$4:$EK$109,MATCH(1,($A$4:$A$109=$EO106)*($B$4:$B$109=$EP106),0),MATCH(EX$2,$F$2:$EK$2,0))-SUM(OFFSET($E106,,MATCH(EX$2,$F$1:$EK$1,0),,4)))&gt;0,INDEX($F$4:$EK$109,MATCH(1,($A$4:$A$109=$EO106)*($B$4:$B$109=$EP106),0),MATCH(EX$2,$F$2:$EK$2,0))-SUM(OFFSET($E106,,MATCH(EX$2,$F$1:$EK$1,0),,4)),""),"")</f>
        <v/>
      </c>
      <c r="EY106" t="str" cm="1">
        <f t="array" aca="1" ref="EY106" ca="1">IF(ISNUMBER(DP$4),IF(ABS(INDEX($F$4:$EK$109,MATCH(1,($A$4:$A$109=$EO106)*($B$4:$B$109=$EP106),0),MATCH(EY$2,$F$2:$EK$2,0))-SUM(OFFSET($E106,,MATCH(EY$2,$F$1:$EK$1,0),,4)))&gt;0,INDEX($F$4:$EK$109,MATCH(1,($A$4:$A$109=$EO106)*($B$4:$B$109=$EP106),0),MATCH(EY$2,$F$2:$EK$2,0))-SUM(OFFSET($E106,,MATCH(EY$2,$F$1:$EK$1,0),,4)),""),"")</f>
        <v/>
      </c>
      <c r="EZ106" t="str" cm="1">
        <f t="array" aca="1" ref="EZ106" ca="1">IF(ISNUMBER(DQ$4),IF(ABS(INDEX($F$4:$EK$109,MATCH(1,($A$4:$A$109=$EO106)*($B$4:$B$109=$EP106),0),MATCH(EZ$2,$F$2:$EK$2,0))-SUM(OFFSET($E106,,MATCH(EZ$2,$F$1:$EK$1,0),,4)))&gt;0,INDEX($F$4:$EK$109,MATCH(1,($A$4:$A$109=$EO106)*($B$4:$B$109=$EP106),0),MATCH(EZ$2,$F$2:$EK$2,0))-SUM(OFFSET($E106,,MATCH(EZ$2,$F$1:$EK$1,0),,4)),""),"")</f>
        <v/>
      </c>
      <c r="FA106" t="str" cm="1">
        <f t="array" aca="1" ref="FA106" ca="1">IF(ISNUMBER(DR$4),IF(ABS(INDEX($F$4:$EK$109,MATCH(1,($A$4:$A$109=$EO106)*($B$4:$B$109=$EP106),0),MATCH(FA$2,$F$2:$EK$2,0))-SUM(OFFSET($E106,,MATCH(FA$2,$F$1:$EK$1,0),,4)))&gt;0,INDEX($F$4:$EK$109,MATCH(1,($A$4:$A$109=$EO106)*($B$4:$B$109=$EP106),0),MATCH(FA$2,$F$2:$EK$2,0))-SUM(OFFSET($E106,,MATCH(FA$2,$F$1:$EK$1,0),,4)),""),"")</f>
        <v/>
      </c>
      <c r="FB106" t="str" cm="1">
        <f t="array" aca="1" ref="FB106" ca="1">IF(ISNUMBER(DS$4),IF(ABS(INDEX($F$4:$EK$109,MATCH(1,($A$4:$A$109=$EO106)*($B$4:$B$109=$EP106),0),MATCH(FB$2,$F$2:$EK$2,0))-SUM(OFFSET($E106,,MATCH(FB$2,$F$1:$EK$1,0),,4)))&gt;0,INDEX($F$4:$EK$109,MATCH(1,($A$4:$A$109=$EO106)*($B$4:$B$109=$EP106),0),MATCH(FB$2,$F$2:$EK$2,0))-SUM(OFFSET($E106,,MATCH(FB$2,$F$1:$EK$1,0),,4)),""),"")</f>
        <v/>
      </c>
      <c r="FC106" t="str" cm="1">
        <f t="array" aca="1" ref="FC106" ca="1">IF(ISNUMBER(DT$4),IF(ABS(INDEX($F$4:$EK$109,MATCH(1,($A$4:$A$109=$EO106)*($B$4:$B$109=$EP106),0),MATCH(FC$2,$F$2:$EK$2,0))-SUM(OFFSET($E106,,MATCH(FC$2,$F$1:$EK$1,0),,4)))&gt;0,INDEX($F$4:$EK$109,MATCH(1,($A$4:$A$109=$EO106)*($B$4:$B$109=$EP106),0),MATCH(FC$2,$F$2:$EK$2,0))-SUM(OFFSET($E106,,MATCH(FC$2,$F$1:$EK$1,0),,4)),""),"")</f>
        <v/>
      </c>
      <c r="FD106" t="str" cm="1">
        <f t="array" aca="1" ref="FD106" ca="1">IF(ISNUMBER(DU$4),IF(ABS(INDEX($F$4:$EK$109,MATCH(1,($A$4:$A$109=$EO106)*($B$4:$B$109=$EP106),0),MATCH(FD$2,$F$2:$EK$2,0))-SUM(OFFSET($E106,,MATCH(FD$2,$F$1:$EK$1,0),,4)))&gt;0,INDEX($F$4:$EK$109,MATCH(1,($A$4:$A$109=$EO106)*($B$4:$B$109=$EP106),0),MATCH(FD$2,$F$2:$EK$2,0))-SUM(OFFSET($E106,,MATCH(FD$2,$F$1:$EK$1,0),,4)),""),"")</f>
        <v/>
      </c>
      <c r="FE106" t="str" cm="1">
        <f t="array" aca="1" ref="FE106" ca="1">IF(ISNUMBER(DV$4),IF(ABS(INDEX($F$4:$EK$109,MATCH(1,($A$4:$A$109=$EO106)*($B$4:$B$109=$EP106),0),MATCH(FE$2,$F$2:$EK$2,0))-SUM(OFFSET($E106,,MATCH(FE$2,$F$1:$EK$1,0),,4)))&gt;0,INDEX($F$4:$EK$109,MATCH(1,($A$4:$A$109=$EO106)*($B$4:$B$109=$EP106),0),MATCH(FE$2,$F$2:$EK$2,0))-SUM(OFFSET($E106,,MATCH(FE$2,$F$1:$EK$1,0),,4)),""),"")</f>
        <v/>
      </c>
      <c r="FF106" t="str" cm="1">
        <f t="array" aca="1" ref="FF106" ca="1">IF(ISNUMBER(DW$4),IF(ABS(INDEX($F$4:$EK$109,MATCH(1,($A$4:$A$109=$EO106)*($B$4:$B$109=$EP106),0),MATCH(FF$2,$F$2:$EK$2,0))-SUM(OFFSET($E106,,MATCH(FF$2,$F$1:$EK$1,0),,4)))&gt;0,INDEX($F$4:$EK$109,MATCH(1,($A$4:$A$109=$EO106)*($B$4:$B$109=$EP106),0),MATCH(FF$2,$F$2:$EK$2,0))-SUM(OFFSET($E106,,MATCH(FF$2,$F$1:$EK$1,0),,4)),""),"")</f>
        <v/>
      </c>
      <c r="FG106" t="str" cm="1">
        <f t="array" aca="1" ref="FG106" ca="1">IF(ISNUMBER(DX$4),IF(ABS(INDEX($F$4:$EK$109,MATCH(1,($A$4:$A$109=$EO106)*($B$4:$B$109=$EP106),0),MATCH(FG$2,$F$2:$EK$2,0))-SUM(OFFSET($E106,,MATCH(FG$2,$F$1:$EK$1,0),,4)))&gt;0,INDEX($F$4:$EK$109,MATCH(1,($A$4:$A$109=$EO106)*($B$4:$B$109=$EP106),0),MATCH(FG$2,$F$2:$EK$2,0))-SUM(OFFSET($E106,,MATCH(FG$2,$F$1:$EK$1,0),,4)),""),"")</f>
        <v/>
      </c>
      <c r="FH106" t="str" cm="1">
        <f t="array" aca="1" ref="FH106" ca="1">IF(ISNUMBER(DY$4),IF(ABS(INDEX($F$4:$EK$109,MATCH(1,($A$4:$A$109=$EO106)*($B$4:$B$109=$EP106),0),MATCH(FH$2,$F$2:$EK$2,0))-SUM(OFFSET($E106,,MATCH(FH$2,$F$1:$EK$1,0),,4)))&gt;0,INDEX($F$4:$EK$109,MATCH(1,($A$4:$A$109=$EO106)*($B$4:$B$109=$EP106),0),MATCH(FH$2,$F$2:$EK$2,0))-SUM(OFFSET($E106,,MATCH(FH$2,$F$1:$EK$1,0),,4)),""),"")</f>
        <v/>
      </c>
      <c r="FI106" t="str" cm="1">
        <f t="array" aca="1" ref="FI106" ca="1">IF(ISNUMBER(DZ$4),IF(ABS(INDEX($F$4:$EK$109,MATCH(1,($A$4:$A$109=$EO106)*($B$4:$B$109=$EP106),0),MATCH(FI$2,$F$2:$EK$2,0))-SUM(OFFSET($E106,,MATCH(FI$2,$F$1:$EK$1,0),,4)))&gt;0,INDEX($F$4:$EK$109,MATCH(1,($A$4:$A$109=$EO106)*($B$4:$B$109=$EP106),0),MATCH(FI$2,$F$2:$EK$2,0))-SUM(OFFSET($E106,,MATCH(FI$2,$F$1:$EK$1,0),,4)),""),"")</f>
        <v/>
      </c>
      <c r="FJ106" t="str" cm="1">
        <f t="array" aca="1" ref="FJ106" ca="1">IF(ISNUMBER(EA$4),IF(ABS(INDEX($F$4:$EK$109,MATCH(1,($A$4:$A$109=$EO106)*($B$4:$B$109=$EP106),0),MATCH(FJ$2,$F$2:$EK$2,0))-SUM(OFFSET($E106,,MATCH(FJ$2,$F$1:$EK$1,0),,4)))&gt;0,INDEX($F$4:$EK$109,MATCH(1,($A$4:$A$109=$EO106)*($B$4:$B$109=$EP106),0),MATCH(FJ$2,$F$2:$EK$2,0))-SUM(OFFSET($E106,,MATCH(FJ$2,$F$1:$EK$1,0),,4)),""),"")</f>
        <v/>
      </c>
      <c r="FK106" t="str" cm="1">
        <f t="array" aca="1" ref="FK106" ca="1">IF(ISNUMBER(EB$4),IF(ABS(INDEX($F$4:$EK$109,MATCH(1,($A$4:$A$109=$EO106)*($B$4:$B$109=$EP106),0),MATCH(FK$2,$F$2:$EK$2,0))-SUM(OFFSET($E106,,MATCH(FK$2,$F$1:$EK$1,0),,4)))&gt;0,INDEX($F$4:$EK$109,MATCH(1,($A$4:$A$109=$EO106)*($B$4:$B$109=$EP106),0),MATCH(FK$2,$F$2:$EK$2,0))-SUM(OFFSET($E106,,MATCH(FK$2,$F$1:$EK$1,0),,4)),""),"")</f>
        <v/>
      </c>
      <c r="FL106" t="str" cm="1">
        <f t="array" aca="1" ref="FL106" ca="1">IF(ISNUMBER(EC$4),IF(ABS(INDEX($F$4:$EK$109,MATCH(1,($A$4:$A$109=$EO106)*($B$4:$B$109=$EP106),0),MATCH(FL$2,$F$2:$EK$2,0))-SUM(OFFSET($E106,,MATCH(FL$2,$F$1:$EK$1,0),,4)))&gt;0,INDEX($F$4:$EK$109,MATCH(1,($A$4:$A$109=$EO106)*($B$4:$B$109=$EP106),0),MATCH(FL$2,$F$2:$EK$2,0))-SUM(OFFSET($E106,,MATCH(FL$2,$F$1:$EK$1,0),,4)),""),"")</f>
        <v/>
      </c>
      <c r="FM106" t="str" cm="1">
        <f t="array" aca="1" ref="FM106" ca="1">IF(ISNUMBER(ED$4),IF(ABS(INDEX($F$4:$EK$109,MATCH(1,($A$4:$A$109=$EO106)*($B$4:$B$109=$EP106),0),MATCH(FM$2,$F$2:$EK$2,0))-SUM(OFFSET($E106,,MATCH(FM$2,$F$1:$EK$1,0),,4)))&gt;0,INDEX($F$4:$EK$109,MATCH(1,($A$4:$A$109=$EO106)*($B$4:$B$109=$EP106),0),MATCH(FM$2,$F$2:$EK$2,0))-SUM(OFFSET($E106,,MATCH(FM$2,$F$1:$EK$1,0),,4)),""),"")</f>
        <v/>
      </c>
      <c r="FN106" t="str" cm="1">
        <f t="array" aca="1" ref="FN106" ca="1">IF(ISNUMBER(EE$4),IF(ABS(INDEX($F$4:$EK$109,MATCH(1,($A$4:$A$109=$EO106)*($B$4:$B$109=$EP106),0),MATCH(FN$2,$F$2:$EK$2,0))-SUM(OFFSET($E106,,MATCH(FN$2,$F$1:$EK$1,0),,4)))&gt;0,INDEX($F$4:$EK$109,MATCH(1,($A$4:$A$109=$EO106)*($B$4:$B$109=$EP106),0),MATCH(FN$2,$F$2:$EK$2,0))-SUM(OFFSET($E106,,MATCH(FN$2,$F$1:$EK$1,0),,4)),""),"")</f>
        <v/>
      </c>
      <c r="FO106" t="str" cm="1">
        <f t="array" aca="1" ref="FO106" ca="1">IF(ISNUMBER(EF$4),IF(ABS(INDEX($F$4:$EK$109,MATCH(1,($A$4:$A$109=$EO106)*($B$4:$B$109=$EP106),0),MATCH(FO$2,$F$2:$EK$2,0))-SUM(OFFSET($E106,,MATCH(FO$2,$F$1:$EK$1,0),,4)))&gt;0,INDEX($F$4:$EK$109,MATCH(1,($A$4:$A$109=$EO106)*($B$4:$B$109=$EP106),0),MATCH(FO$2,$F$2:$EK$2,0))-SUM(OFFSET($E106,,MATCH(FO$2,$F$1:$EK$1,0),,4)),""),"")</f>
        <v/>
      </c>
      <c r="FP106" t="str" cm="1">
        <f t="array" aca="1" ref="FP106" ca="1">IF(ISNUMBER(EG$4),IF(ABS(INDEX($F$4:$EK$109,MATCH(1,($A$4:$A$109=$EO106)*($B$4:$B$109=$EP106),0),MATCH(FP$2,$F$2:$EK$2,0))-SUM(OFFSET($E106,,MATCH(FP$2,$F$1:$EK$1,0),,4)))&gt;0,INDEX($F$4:$EK$109,MATCH(1,($A$4:$A$109=$EO106)*($B$4:$B$109=$EP106),0),MATCH(FP$2,$F$2:$EK$2,0))-SUM(OFFSET($E106,,MATCH(FP$2,$F$1:$EK$1,0),,4)),""),"")</f>
        <v/>
      </c>
      <c r="FQ106" t="str" cm="1">
        <f t="array" aca="1" ref="FQ106" ca="1">IF(ISNUMBER(EH$4),IF(ABS(INDEX($F$4:$EK$109,MATCH(1,($A$4:$A$109=$EO106)*($B$4:$B$109=$EP106),0),MATCH(FQ$2,$F$2:$EK$2,0))-SUM(OFFSET($E106,,MATCH(FQ$2,$F$1:$EK$1,0),,4)))&gt;0,INDEX($F$4:$EK$109,MATCH(1,($A$4:$A$109=$EO106)*($B$4:$B$109=$EP106),0),MATCH(FQ$2,$F$2:$EK$2,0))-SUM(OFFSET($E106,,MATCH(FQ$2,$F$1:$EK$1,0),,4)),""),"")</f>
        <v/>
      </c>
      <c r="FR106" t="str" cm="1">
        <f t="array" aca="1" ref="FR106" ca="1">IF(ISNUMBER(EI$4),IF(ABS(INDEX($F$4:$EK$109,MATCH(1,($A$4:$A$109=$EO106)*($B$4:$B$109=$EP106),0),MATCH(FR$2,$F$2:$EK$2,0))-SUM(OFFSET($E106,,MATCH(FR$2,$F$1:$EK$1,0),,4)))&gt;0,INDEX($F$4:$EK$109,MATCH(1,($A$4:$A$109=$EO106)*($B$4:$B$109=$EP106),0),MATCH(FR$2,$F$2:$EK$2,0))-SUM(OFFSET($E106,,MATCH(FR$2,$F$1:$EK$1,0),,4)),""),"")</f>
        <v/>
      </c>
      <c r="FS106" t="str" cm="1">
        <f t="array" aca="1" ref="FS106" ca="1">IF(ISNUMBER(EJ$4),IF(ABS(INDEX($F$4:$EK$109,MATCH(1,($A$4:$A$109=$EO106)*($B$4:$B$109=$EP106),0),MATCH(FS$2,$F$2:$EK$2,0))-SUM(OFFSET($E106,,MATCH(FS$2,$F$1:$EK$1,0),,4)))&gt;0,INDEX($F$4:$EK$109,MATCH(1,($A$4:$A$109=$EO106)*($B$4:$B$109=$EP106),0),MATCH(FS$2,$F$2:$EK$2,0))-SUM(OFFSET($E106,,MATCH(FS$2,$F$1:$EK$1,0),,4)),""),"")</f>
        <v/>
      </c>
      <c r="FT106" t="str" cm="1">
        <f t="array" aca="1" ref="FT106" ca="1">IF(ISNUMBER(EK$4),IF(ABS(INDEX($F$4:$EK$109,MATCH(1,($A$4:$A$109=$EO106)*($B$4:$B$109=$EP106),0),MATCH(FT$2,$F$2:$EK$2,0))-SUM(OFFSET($E106,,MATCH(FT$2,$F$1:$EK$1,0),,4)))&gt;0,INDEX($F$4:$EK$109,MATCH(1,($A$4:$A$109=$EO106)*($B$4:$B$109=$EP106),0),MATCH(FT$2,$F$2:$EK$2,0))-SUM(OFFSET($E106,,MATCH(FT$2,$F$1:$EK$1,0),,4)),""),"")</f>
        <v/>
      </c>
    </row>
    <row r="107" spans="1:176" x14ac:dyDescent="0.25">
      <c r="A107" t="s">
        <v>201</v>
      </c>
      <c r="B107" t="s">
        <v>226</v>
      </c>
      <c r="EO107" t="str">
        <f t="shared" si="9"/>
        <v>cf</v>
      </c>
      <c r="EP107" t="str">
        <f t="shared" si="9"/>
        <v>operatingCashFlow</v>
      </c>
      <c r="ET107" t="str" cm="1">
        <f t="array" aca="1" ref="ET107" ca="1">IF(ISNUMBER(DK$4),IF(ABS(INDEX($F$4:$EK$109,MATCH(1,($A$4:$A$109=$EO107)*($B$4:$B$109=$EP107),0),MATCH(ET$2,$F$2:$EK$2,0))-SUM(OFFSET($E107,,MATCH(ET$2,$F$1:$EK$1,0),,4)))&gt;0,INDEX($F$4:$EK$109,MATCH(1,($A$4:$A$109=$EO107)*($B$4:$B$109=$EP107),0),MATCH(ET$2,$F$2:$EK$2,0))-SUM(OFFSET($E107,,MATCH(ET$2,$F$1:$EK$1,0),,4)),""),"")</f>
        <v/>
      </c>
      <c r="EU107" t="str" cm="1">
        <f t="array" aca="1" ref="EU107" ca="1">IF(ISNUMBER(DL$4),IF(ABS(INDEX($F$4:$EK$109,MATCH(1,($A$4:$A$109=$EO107)*($B$4:$B$109=$EP107),0),MATCH(EU$2,$F$2:$EK$2,0))-SUM(OFFSET($E107,,MATCH(EU$2,$F$1:$EK$1,0),,4)))&gt;0,INDEX($F$4:$EK$109,MATCH(1,($A$4:$A$109=$EO107)*($B$4:$B$109=$EP107),0),MATCH(EU$2,$F$2:$EK$2,0))-SUM(OFFSET($E107,,MATCH(EU$2,$F$1:$EK$1,0),,4)),""),"")</f>
        <v/>
      </c>
      <c r="EV107" t="str" cm="1">
        <f t="array" aca="1" ref="EV107" ca="1">IF(ISNUMBER(DM$4),IF(ABS(INDEX($F$4:$EK$109,MATCH(1,($A$4:$A$109=$EO107)*($B$4:$B$109=$EP107),0),MATCH(EV$2,$F$2:$EK$2,0))-SUM(OFFSET($E107,,MATCH(EV$2,$F$1:$EK$1,0),,4)))&gt;0,INDEX($F$4:$EK$109,MATCH(1,($A$4:$A$109=$EO107)*($B$4:$B$109=$EP107),0),MATCH(EV$2,$F$2:$EK$2,0))-SUM(OFFSET($E107,,MATCH(EV$2,$F$1:$EK$1,0),,4)),""),"")</f>
        <v/>
      </c>
      <c r="EW107" t="str" cm="1">
        <f t="array" aca="1" ref="EW107" ca="1">IF(ISNUMBER(DN$4),IF(ABS(INDEX($F$4:$EK$109,MATCH(1,($A$4:$A$109=$EO107)*($B$4:$B$109=$EP107),0),MATCH(EW$2,$F$2:$EK$2,0))-SUM(OFFSET($E107,,MATCH(EW$2,$F$1:$EK$1,0),,4)))&gt;0,INDEX($F$4:$EK$109,MATCH(1,($A$4:$A$109=$EO107)*($B$4:$B$109=$EP107),0),MATCH(EW$2,$F$2:$EK$2,0))-SUM(OFFSET($E107,,MATCH(EW$2,$F$1:$EK$1,0),,4)),""),"")</f>
        <v/>
      </c>
      <c r="EX107" t="str" cm="1">
        <f t="array" aca="1" ref="EX107" ca="1">IF(ISNUMBER(DO$4),IF(ABS(INDEX($F$4:$EK$109,MATCH(1,($A$4:$A$109=$EO107)*($B$4:$B$109=$EP107),0),MATCH(EX$2,$F$2:$EK$2,0))-SUM(OFFSET($E107,,MATCH(EX$2,$F$1:$EK$1,0),,4)))&gt;0,INDEX($F$4:$EK$109,MATCH(1,($A$4:$A$109=$EO107)*($B$4:$B$109=$EP107),0),MATCH(EX$2,$F$2:$EK$2,0))-SUM(OFFSET($E107,,MATCH(EX$2,$F$1:$EK$1,0),,4)),""),"")</f>
        <v/>
      </c>
      <c r="EY107" t="str" cm="1">
        <f t="array" aca="1" ref="EY107" ca="1">IF(ISNUMBER(DP$4),IF(ABS(INDEX($F$4:$EK$109,MATCH(1,($A$4:$A$109=$EO107)*($B$4:$B$109=$EP107),0),MATCH(EY$2,$F$2:$EK$2,0))-SUM(OFFSET($E107,,MATCH(EY$2,$F$1:$EK$1,0),,4)))&gt;0,INDEX($F$4:$EK$109,MATCH(1,($A$4:$A$109=$EO107)*($B$4:$B$109=$EP107),0),MATCH(EY$2,$F$2:$EK$2,0))-SUM(OFFSET($E107,,MATCH(EY$2,$F$1:$EK$1,0),,4)),""),"")</f>
        <v/>
      </c>
      <c r="EZ107" t="str" cm="1">
        <f t="array" aca="1" ref="EZ107" ca="1">IF(ISNUMBER(DQ$4),IF(ABS(INDEX($F$4:$EK$109,MATCH(1,($A$4:$A$109=$EO107)*($B$4:$B$109=$EP107),0),MATCH(EZ$2,$F$2:$EK$2,0))-SUM(OFFSET($E107,,MATCH(EZ$2,$F$1:$EK$1,0),,4)))&gt;0,INDEX($F$4:$EK$109,MATCH(1,($A$4:$A$109=$EO107)*($B$4:$B$109=$EP107),0),MATCH(EZ$2,$F$2:$EK$2,0))-SUM(OFFSET($E107,,MATCH(EZ$2,$F$1:$EK$1,0),,4)),""),"")</f>
        <v/>
      </c>
      <c r="FA107" t="str" cm="1">
        <f t="array" aca="1" ref="FA107" ca="1">IF(ISNUMBER(DR$4),IF(ABS(INDEX($F$4:$EK$109,MATCH(1,($A$4:$A$109=$EO107)*($B$4:$B$109=$EP107),0),MATCH(FA$2,$F$2:$EK$2,0))-SUM(OFFSET($E107,,MATCH(FA$2,$F$1:$EK$1,0),,4)))&gt;0,INDEX($F$4:$EK$109,MATCH(1,($A$4:$A$109=$EO107)*($B$4:$B$109=$EP107),0),MATCH(FA$2,$F$2:$EK$2,0))-SUM(OFFSET($E107,,MATCH(FA$2,$F$1:$EK$1,0),,4)),""),"")</f>
        <v/>
      </c>
      <c r="FB107" t="str" cm="1">
        <f t="array" aca="1" ref="FB107" ca="1">IF(ISNUMBER(DS$4),IF(ABS(INDEX($F$4:$EK$109,MATCH(1,($A$4:$A$109=$EO107)*($B$4:$B$109=$EP107),0),MATCH(FB$2,$F$2:$EK$2,0))-SUM(OFFSET($E107,,MATCH(FB$2,$F$1:$EK$1,0),,4)))&gt;0,INDEX($F$4:$EK$109,MATCH(1,($A$4:$A$109=$EO107)*($B$4:$B$109=$EP107),0),MATCH(FB$2,$F$2:$EK$2,0))-SUM(OFFSET($E107,,MATCH(FB$2,$F$1:$EK$1,0),,4)),""),"")</f>
        <v/>
      </c>
      <c r="FC107" t="str" cm="1">
        <f t="array" aca="1" ref="FC107" ca="1">IF(ISNUMBER(DT$4),IF(ABS(INDEX($F$4:$EK$109,MATCH(1,($A$4:$A$109=$EO107)*($B$4:$B$109=$EP107),0),MATCH(FC$2,$F$2:$EK$2,0))-SUM(OFFSET($E107,,MATCH(FC$2,$F$1:$EK$1,0),,4)))&gt;0,INDEX($F$4:$EK$109,MATCH(1,($A$4:$A$109=$EO107)*($B$4:$B$109=$EP107),0),MATCH(FC$2,$F$2:$EK$2,0))-SUM(OFFSET($E107,,MATCH(FC$2,$F$1:$EK$1,0),,4)),""),"")</f>
        <v/>
      </c>
      <c r="FD107" t="str" cm="1">
        <f t="array" aca="1" ref="FD107" ca="1">IF(ISNUMBER(DU$4),IF(ABS(INDEX($F$4:$EK$109,MATCH(1,($A$4:$A$109=$EO107)*($B$4:$B$109=$EP107),0),MATCH(FD$2,$F$2:$EK$2,0))-SUM(OFFSET($E107,,MATCH(FD$2,$F$1:$EK$1,0),,4)))&gt;0,INDEX($F$4:$EK$109,MATCH(1,($A$4:$A$109=$EO107)*($B$4:$B$109=$EP107),0),MATCH(FD$2,$F$2:$EK$2,0))-SUM(OFFSET($E107,,MATCH(FD$2,$F$1:$EK$1,0),,4)),""),"")</f>
        <v/>
      </c>
      <c r="FE107" t="str" cm="1">
        <f t="array" aca="1" ref="FE107" ca="1">IF(ISNUMBER(DV$4),IF(ABS(INDEX($F$4:$EK$109,MATCH(1,($A$4:$A$109=$EO107)*($B$4:$B$109=$EP107),0),MATCH(FE$2,$F$2:$EK$2,0))-SUM(OFFSET($E107,,MATCH(FE$2,$F$1:$EK$1,0),,4)))&gt;0,INDEX($F$4:$EK$109,MATCH(1,($A$4:$A$109=$EO107)*($B$4:$B$109=$EP107),0),MATCH(FE$2,$F$2:$EK$2,0))-SUM(OFFSET($E107,,MATCH(FE$2,$F$1:$EK$1,0),,4)),""),"")</f>
        <v/>
      </c>
      <c r="FF107" t="str" cm="1">
        <f t="array" aca="1" ref="FF107" ca="1">IF(ISNUMBER(DW$4),IF(ABS(INDEX($F$4:$EK$109,MATCH(1,($A$4:$A$109=$EO107)*($B$4:$B$109=$EP107),0),MATCH(FF$2,$F$2:$EK$2,0))-SUM(OFFSET($E107,,MATCH(FF$2,$F$1:$EK$1,0),,4)))&gt;0,INDEX($F$4:$EK$109,MATCH(1,($A$4:$A$109=$EO107)*($B$4:$B$109=$EP107),0),MATCH(FF$2,$F$2:$EK$2,0))-SUM(OFFSET($E107,,MATCH(FF$2,$F$1:$EK$1,0),,4)),""),"")</f>
        <v/>
      </c>
      <c r="FG107" t="str" cm="1">
        <f t="array" aca="1" ref="FG107" ca="1">IF(ISNUMBER(DX$4),IF(ABS(INDEX($F$4:$EK$109,MATCH(1,($A$4:$A$109=$EO107)*($B$4:$B$109=$EP107),0),MATCH(FG$2,$F$2:$EK$2,0))-SUM(OFFSET($E107,,MATCH(FG$2,$F$1:$EK$1,0),,4)))&gt;0,INDEX($F$4:$EK$109,MATCH(1,($A$4:$A$109=$EO107)*($B$4:$B$109=$EP107),0),MATCH(FG$2,$F$2:$EK$2,0))-SUM(OFFSET($E107,,MATCH(FG$2,$F$1:$EK$1,0),,4)),""),"")</f>
        <v/>
      </c>
      <c r="FH107" t="str" cm="1">
        <f t="array" aca="1" ref="FH107" ca="1">IF(ISNUMBER(DY$4),IF(ABS(INDEX($F$4:$EK$109,MATCH(1,($A$4:$A$109=$EO107)*($B$4:$B$109=$EP107),0),MATCH(FH$2,$F$2:$EK$2,0))-SUM(OFFSET($E107,,MATCH(FH$2,$F$1:$EK$1,0),,4)))&gt;0,INDEX($F$4:$EK$109,MATCH(1,($A$4:$A$109=$EO107)*($B$4:$B$109=$EP107),0),MATCH(FH$2,$F$2:$EK$2,0))-SUM(OFFSET($E107,,MATCH(FH$2,$F$1:$EK$1,0),,4)),""),"")</f>
        <v/>
      </c>
      <c r="FI107" t="str" cm="1">
        <f t="array" aca="1" ref="FI107" ca="1">IF(ISNUMBER(DZ$4),IF(ABS(INDEX($F$4:$EK$109,MATCH(1,($A$4:$A$109=$EO107)*($B$4:$B$109=$EP107),0),MATCH(FI$2,$F$2:$EK$2,0))-SUM(OFFSET($E107,,MATCH(FI$2,$F$1:$EK$1,0),,4)))&gt;0,INDEX($F$4:$EK$109,MATCH(1,($A$4:$A$109=$EO107)*($B$4:$B$109=$EP107),0),MATCH(FI$2,$F$2:$EK$2,0))-SUM(OFFSET($E107,,MATCH(FI$2,$F$1:$EK$1,0),,4)),""),"")</f>
        <v/>
      </c>
      <c r="FJ107" t="str" cm="1">
        <f t="array" aca="1" ref="FJ107" ca="1">IF(ISNUMBER(EA$4),IF(ABS(INDEX($F$4:$EK$109,MATCH(1,($A$4:$A$109=$EO107)*($B$4:$B$109=$EP107),0),MATCH(FJ$2,$F$2:$EK$2,0))-SUM(OFFSET($E107,,MATCH(FJ$2,$F$1:$EK$1,0),,4)))&gt;0,INDEX($F$4:$EK$109,MATCH(1,($A$4:$A$109=$EO107)*($B$4:$B$109=$EP107),0),MATCH(FJ$2,$F$2:$EK$2,0))-SUM(OFFSET($E107,,MATCH(FJ$2,$F$1:$EK$1,0),,4)),""),"")</f>
        <v/>
      </c>
      <c r="FK107" t="str" cm="1">
        <f t="array" aca="1" ref="FK107" ca="1">IF(ISNUMBER(EB$4),IF(ABS(INDEX($F$4:$EK$109,MATCH(1,($A$4:$A$109=$EO107)*($B$4:$B$109=$EP107),0),MATCH(FK$2,$F$2:$EK$2,0))-SUM(OFFSET($E107,,MATCH(FK$2,$F$1:$EK$1,0),,4)))&gt;0,INDEX($F$4:$EK$109,MATCH(1,($A$4:$A$109=$EO107)*($B$4:$B$109=$EP107),0),MATCH(FK$2,$F$2:$EK$2,0))-SUM(OFFSET($E107,,MATCH(FK$2,$F$1:$EK$1,0),,4)),""),"")</f>
        <v/>
      </c>
      <c r="FL107" t="str" cm="1">
        <f t="array" aca="1" ref="FL107" ca="1">IF(ISNUMBER(EC$4),IF(ABS(INDEX($F$4:$EK$109,MATCH(1,($A$4:$A$109=$EO107)*($B$4:$B$109=$EP107),0),MATCH(FL$2,$F$2:$EK$2,0))-SUM(OFFSET($E107,,MATCH(FL$2,$F$1:$EK$1,0),,4)))&gt;0,INDEX($F$4:$EK$109,MATCH(1,($A$4:$A$109=$EO107)*($B$4:$B$109=$EP107),0),MATCH(FL$2,$F$2:$EK$2,0))-SUM(OFFSET($E107,,MATCH(FL$2,$F$1:$EK$1,0),,4)),""),"")</f>
        <v/>
      </c>
      <c r="FM107" t="str" cm="1">
        <f t="array" aca="1" ref="FM107" ca="1">IF(ISNUMBER(ED$4),IF(ABS(INDEX($F$4:$EK$109,MATCH(1,($A$4:$A$109=$EO107)*($B$4:$B$109=$EP107),0),MATCH(FM$2,$F$2:$EK$2,0))-SUM(OFFSET($E107,,MATCH(FM$2,$F$1:$EK$1,0),,4)))&gt;0,INDEX($F$4:$EK$109,MATCH(1,($A$4:$A$109=$EO107)*($B$4:$B$109=$EP107),0),MATCH(FM$2,$F$2:$EK$2,0))-SUM(OFFSET($E107,,MATCH(FM$2,$F$1:$EK$1,0),,4)),""),"")</f>
        <v/>
      </c>
      <c r="FN107" t="str" cm="1">
        <f t="array" aca="1" ref="FN107" ca="1">IF(ISNUMBER(EE$4),IF(ABS(INDEX($F$4:$EK$109,MATCH(1,($A$4:$A$109=$EO107)*($B$4:$B$109=$EP107),0),MATCH(FN$2,$F$2:$EK$2,0))-SUM(OFFSET($E107,,MATCH(FN$2,$F$1:$EK$1,0),,4)))&gt;0,INDEX($F$4:$EK$109,MATCH(1,($A$4:$A$109=$EO107)*($B$4:$B$109=$EP107),0),MATCH(FN$2,$F$2:$EK$2,0))-SUM(OFFSET($E107,,MATCH(FN$2,$F$1:$EK$1,0),,4)),""),"")</f>
        <v/>
      </c>
      <c r="FO107" t="str" cm="1">
        <f t="array" aca="1" ref="FO107" ca="1">IF(ISNUMBER(EF$4),IF(ABS(INDEX($F$4:$EK$109,MATCH(1,($A$4:$A$109=$EO107)*($B$4:$B$109=$EP107),0),MATCH(FO$2,$F$2:$EK$2,0))-SUM(OFFSET($E107,,MATCH(FO$2,$F$1:$EK$1,0),,4)))&gt;0,INDEX($F$4:$EK$109,MATCH(1,($A$4:$A$109=$EO107)*($B$4:$B$109=$EP107),0),MATCH(FO$2,$F$2:$EK$2,0))-SUM(OFFSET($E107,,MATCH(FO$2,$F$1:$EK$1,0),,4)),""),"")</f>
        <v/>
      </c>
      <c r="FP107" t="str" cm="1">
        <f t="array" aca="1" ref="FP107" ca="1">IF(ISNUMBER(EG$4),IF(ABS(INDEX($F$4:$EK$109,MATCH(1,($A$4:$A$109=$EO107)*($B$4:$B$109=$EP107),0),MATCH(FP$2,$F$2:$EK$2,0))-SUM(OFFSET($E107,,MATCH(FP$2,$F$1:$EK$1,0),,4)))&gt;0,INDEX($F$4:$EK$109,MATCH(1,($A$4:$A$109=$EO107)*($B$4:$B$109=$EP107),0),MATCH(FP$2,$F$2:$EK$2,0))-SUM(OFFSET($E107,,MATCH(FP$2,$F$1:$EK$1,0),,4)),""),"")</f>
        <v/>
      </c>
      <c r="FQ107" t="str" cm="1">
        <f t="array" aca="1" ref="FQ107" ca="1">IF(ISNUMBER(EH$4),IF(ABS(INDEX($F$4:$EK$109,MATCH(1,($A$4:$A$109=$EO107)*($B$4:$B$109=$EP107),0),MATCH(FQ$2,$F$2:$EK$2,0))-SUM(OFFSET($E107,,MATCH(FQ$2,$F$1:$EK$1,0),,4)))&gt;0,INDEX($F$4:$EK$109,MATCH(1,($A$4:$A$109=$EO107)*($B$4:$B$109=$EP107),0),MATCH(FQ$2,$F$2:$EK$2,0))-SUM(OFFSET($E107,,MATCH(FQ$2,$F$1:$EK$1,0),,4)),""),"")</f>
        <v/>
      </c>
      <c r="FR107" t="str" cm="1">
        <f t="array" aca="1" ref="FR107" ca="1">IF(ISNUMBER(EI$4),IF(ABS(INDEX($F$4:$EK$109,MATCH(1,($A$4:$A$109=$EO107)*($B$4:$B$109=$EP107),0),MATCH(FR$2,$F$2:$EK$2,0))-SUM(OFFSET($E107,,MATCH(FR$2,$F$1:$EK$1,0),,4)))&gt;0,INDEX($F$4:$EK$109,MATCH(1,($A$4:$A$109=$EO107)*($B$4:$B$109=$EP107),0),MATCH(FR$2,$F$2:$EK$2,0))-SUM(OFFSET($E107,,MATCH(FR$2,$F$1:$EK$1,0),,4)),""),"")</f>
        <v/>
      </c>
      <c r="FS107" t="str" cm="1">
        <f t="array" aca="1" ref="FS107" ca="1">IF(ISNUMBER(EJ$4),IF(ABS(INDEX($F$4:$EK$109,MATCH(1,($A$4:$A$109=$EO107)*($B$4:$B$109=$EP107),0),MATCH(FS$2,$F$2:$EK$2,0))-SUM(OFFSET($E107,,MATCH(FS$2,$F$1:$EK$1,0),,4)))&gt;0,INDEX($F$4:$EK$109,MATCH(1,($A$4:$A$109=$EO107)*($B$4:$B$109=$EP107),0),MATCH(FS$2,$F$2:$EK$2,0))-SUM(OFFSET($E107,,MATCH(FS$2,$F$1:$EK$1,0),,4)),""),"")</f>
        <v/>
      </c>
      <c r="FT107" t="str" cm="1">
        <f t="array" aca="1" ref="FT107" ca="1">IF(ISNUMBER(EK$4),IF(ABS(INDEX($F$4:$EK$109,MATCH(1,($A$4:$A$109=$EO107)*($B$4:$B$109=$EP107),0),MATCH(FT$2,$F$2:$EK$2,0))-SUM(OFFSET($E107,,MATCH(FT$2,$F$1:$EK$1,0),,4)))&gt;0,INDEX($F$4:$EK$109,MATCH(1,($A$4:$A$109=$EO107)*($B$4:$B$109=$EP107),0),MATCH(FT$2,$F$2:$EK$2,0))-SUM(OFFSET($E107,,MATCH(FT$2,$F$1:$EK$1,0),,4)),""),"")</f>
        <v/>
      </c>
    </row>
    <row r="108" spans="1:176" x14ac:dyDescent="0.25">
      <c r="A108" t="s">
        <v>201</v>
      </c>
      <c r="B108" t="s">
        <v>227</v>
      </c>
      <c r="EO108" t="str">
        <f t="shared" si="9"/>
        <v>cf</v>
      </c>
      <c r="EP108" t="str">
        <f t="shared" si="9"/>
        <v>capitalExpenditure</v>
      </c>
      <c r="ET108" t="str" cm="1">
        <f t="array" aca="1" ref="ET108" ca="1">IF(ISNUMBER(DK$4),IF(ABS(INDEX($F$4:$EK$109,MATCH(1,($A$4:$A$109=$EO108)*($B$4:$B$109=$EP108),0),MATCH(ET$2,$F$2:$EK$2,0))-SUM(OFFSET($E108,,MATCH(ET$2,$F$1:$EK$1,0),,4)))&gt;0,INDEX($F$4:$EK$109,MATCH(1,($A$4:$A$109=$EO108)*($B$4:$B$109=$EP108),0),MATCH(ET$2,$F$2:$EK$2,0))-SUM(OFFSET($E108,,MATCH(ET$2,$F$1:$EK$1,0),,4)),""),"")</f>
        <v/>
      </c>
      <c r="EU108" t="str" cm="1">
        <f t="array" aca="1" ref="EU108" ca="1">IF(ISNUMBER(DL$4),IF(ABS(INDEX($F$4:$EK$109,MATCH(1,($A$4:$A$109=$EO108)*($B$4:$B$109=$EP108),0),MATCH(EU$2,$F$2:$EK$2,0))-SUM(OFFSET($E108,,MATCH(EU$2,$F$1:$EK$1,0),,4)))&gt;0,INDEX($F$4:$EK$109,MATCH(1,($A$4:$A$109=$EO108)*($B$4:$B$109=$EP108),0),MATCH(EU$2,$F$2:$EK$2,0))-SUM(OFFSET($E108,,MATCH(EU$2,$F$1:$EK$1,0),,4)),""),"")</f>
        <v/>
      </c>
      <c r="EV108" t="str" cm="1">
        <f t="array" aca="1" ref="EV108" ca="1">IF(ISNUMBER(DM$4),IF(ABS(INDEX($F$4:$EK$109,MATCH(1,($A$4:$A$109=$EO108)*($B$4:$B$109=$EP108),0),MATCH(EV$2,$F$2:$EK$2,0))-SUM(OFFSET($E108,,MATCH(EV$2,$F$1:$EK$1,0),,4)))&gt;0,INDEX($F$4:$EK$109,MATCH(1,($A$4:$A$109=$EO108)*($B$4:$B$109=$EP108),0),MATCH(EV$2,$F$2:$EK$2,0))-SUM(OFFSET($E108,,MATCH(EV$2,$F$1:$EK$1,0),,4)),""),"")</f>
        <v/>
      </c>
      <c r="EW108" t="str" cm="1">
        <f t="array" aca="1" ref="EW108" ca="1">IF(ISNUMBER(DN$4),IF(ABS(INDEX($F$4:$EK$109,MATCH(1,($A$4:$A$109=$EO108)*($B$4:$B$109=$EP108),0),MATCH(EW$2,$F$2:$EK$2,0))-SUM(OFFSET($E108,,MATCH(EW$2,$F$1:$EK$1,0),,4)))&gt;0,INDEX($F$4:$EK$109,MATCH(1,($A$4:$A$109=$EO108)*($B$4:$B$109=$EP108),0),MATCH(EW$2,$F$2:$EK$2,0))-SUM(OFFSET($E108,,MATCH(EW$2,$F$1:$EK$1,0),,4)),""),"")</f>
        <v/>
      </c>
      <c r="EX108" t="str" cm="1">
        <f t="array" aca="1" ref="EX108" ca="1">IF(ISNUMBER(DO$4),IF(ABS(INDEX($F$4:$EK$109,MATCH(1,($A$4:$A$109=$EO108)*($B$4:$B$109=$EP108),0),MATCH(EX$2,$F$2:$EK$2,0))-SUM(OFFSET($E108,,MATCH(EX$2,$F$1:$EK$1,0),,4)))&gt;0,INDEX($F$4:$EK$109,MATCH(1,($A$4:$A$109=$EO108)*($B$4:$B$109=$EP108),0),MATCH(EX$2,$F$2:$EK$2,0))-SUM(OFFSET($E108,,MATCH(EX$2,$F$1:$EK$1,0),,4)),""),"")</f>
        <v/>
      </c>
      <c r="EY108" t="str" cm="1">
        <f t="array" aca="1" ref="EY108" ca="1">IF(ISNUMBER(DP$4),IF(ABS(INDEX($F$4:$EK$109,MATCH(1,($A$4:$A$109=$EO108)*($B$4:$B$109=$EP108),0),MATCH(EY$2,$F$2:$EK$2,0))-SUM(OFFSET($E108,,MATCH(EY$2,$F$1:$EK$1,0),,4)))&gt;0,INDEX($F$4:$EK$109,MATCH(1,($A$4:$A$109=$EO108)*($B$4:$B$109=$EP108),0),MATCH(EY$2,$F$2:$EK$2,0))-SUM(OFFSET($E108,,MATCH(EY$2,$F$1:$EK$1,0),,4)),""),"")</f>
        <v/>
      </c>
      <c r="EZ108" t="str" cm="1">
        <f t="array" aca="1" ref="EZ108" ca="1">IF(ISNUMBER(DQ$4),IF(ABS(INDEX($F$4:$EK$109,MATCH(1,($A$4:$A$109=$EO108)*($B$4:$B$109=$EP108),0),MATCH(EZ$2,$F$2:$EK$2,0))-SUM(OFFSET($E108,,MATCH(EZ$2,$F$1:$EK$1,0),,4)))&gt;0,INDEX($F$4:$EK$109,MATCH(1,($A$4:$A$109=$EO108)*($B$4:$B$109=$EP108),0),MATCH(EZ$2,$F$2:$EK$2,0))-SUM(OFFSET($E108,,MATCH(EZ$2,$F$1:$EK$1,0),,4)),""),"")</f>
        <v/>
      </c>
      <c r="FA108" t="str" cm="1">
        <f t="array" aca="1" ref="FA108" ca="1">IF(ISNUMBER(DR$4),IF(ABS(INDEX($F$4:$EK$109,MATCH(1,($A$4:$A$109=$EO108)*($B$4:$B$109=$EP108),0),MATCH(FA$2,$F$2:$EK$2,0))-SUM(OFFSET($E108,,MATCH(FA$2,$F$1:$EK$1,0),,4)))&gt;0,INDEX($F$4:$EK$109,MATCH(1,($A$4:$A$109=$EO108)*($B$4:$B$109=$EP108),0),MATCH(FA$2,$F$2:$EK$2,0))-SUM(OFFSET($E108,,MATCH(FA$2,$F$1:$EK$1,0),,4)),""),"")</f>
        <v/>
      </c>
      <c r="FB108" t="str" cm="1">
        <f t="array" aca="1" ref="FB108" ca="1">IF(ISNUMBER(DS$4),IF(ABS(INDEX($F$4:$EK$109,MATCH(1,($A$4:$A$109=$EO108)*($B$4:$B$109=$EP108),0),MATCH(FB$2,$F$2:$EK$2,0))-SUM(OFFSET($E108,,MATCH(FB$2,$F$1:$EK$1,0),,4)))&gt;0,INDEX($F$4:$EK$109,MATCH(1,($A$4:$A$109=$EO108)*($B$4:$B$109=$EP108),0),MATCH(FB$2,$F$2:$EK$2,0))-SUM(OFFSET($E108,,MATCH(FB$2,$F$1:$EK$1,0),,4)),""),"")</f>
        <v/>
      </c>
      <c r="FC108" t="str" cm="1">
        <f t="array" aca="1" ref="FC108" ca="1">IF(ISNUMBER(DT$4),IF(ABS(INDEX($F$4:$EK$109,MATCH(1,($A$4:$A$109=$EO108)*($B$4:$B$109=$EP108),0),MATCH(FC$2,$F$2:$EK$2,0))-SUM(OFFSET($E108,,MATCH(FC$2,$F$1:$EK$1,0),,4)))&gt;0,INDEX($F$4:$EK$109,MATCH(1,($A$4:$A$109=$EO108)*($B$4:$B$109=$EP108),0),MATCH(FC$2,$F$2:$EK$2,0))-SUM(OFFSET($E108,,MATCH(FC$2,$F$1:$EK$1,0),,4)),""),"")</f>
        <v/>
      </c>
      <c r="FD108" t="str" cm="1">
        <f t="array" aca="1" ref="FD108" ca="1">IF(ISNUMBER(DU$4),IF(ABS(INDEX($F$4:$EK$109,MATCH(1,($A$4:$A$109=$EO108)*($B$4:$B$109=$EP108),0),MATCH(FD$2,$F$2:$EK$2,0))-SUM(OFFSET($E108,,MATCH(FD$2,$F$1:$EK$1,0),,4)))&gt;0,INDEX($F$4:$EK$109,MATCH(1,($A$4:$A$109=$EO108)*($B$4:$B$109=$EP108),0),MATCH(FD$2,$F$2:$EK$2,0))-SUM(OFFSET($E108,,MATCH(FD$2,$F$1:$EK$1,0),,4)),""),"")</f>
        <v/>
      </c>
      <c r="FE108" t="str" cm="1">
        <f t="array" aca="1" ref="FE108" ca="1">IF(ISNUMBER(DV$4),IF(ABS(INDEX($F$4:$EK$109,MATCH(1,($A$4:$A$109=$EO108)*($B$4:$B$109=$EP108),0),MATCH(FE$2,$F$2:$EK$2,0))-SUM(OFFSET($E108,,MATCH(FE$2,$F$1:$EK$1,0),,4)))&gt;0,INDEX($F$4:$EK$109,MATCH(1,($A$4:$A$109=$EO108)*($B$4:$B$109=$EP108),0),MATCH(FE$2,$F$2:$EK$2,0))-SUM(OFFSET($E108,,MATCH(FE$2,$F$1:$EK$1,0),,4)),""),"")</f>
        <v/>
      </c>
      <c r="FF108" t="str" cm="1">
        <f t="array" aca="1" ref="FF108" ca="1">IF(ISNUMBER(DW$4),IF(ABS(INDEX($F$4:$EK$109,MATCH(1,($A$4:$A$109=$EO108)*($B$4:$B$109=$EP108),0),MATCH(FF$2,$F$2:$EK$2,0))-SUM(OFFSET($E108,,MATCH(FF$2,$F$1:$EK$1,0),,4)))&gt;0,INDEX($F$4:$EK$109,MATCH(1,($A$4:$A$109=$EO108)*($B$4:$B$109=$EP108),0),MATCH(FF$2,$F$2:$EK$2,0))-SUM(OFFSET($E108,,MATCH(FF$2,$F$1:$EK$1,0),,4)),""),"")</f>
        <v/>
      </c>
      <c r="FG108" t="str" cm="1">
        <f t="array" aca="1" ref="FG108" ca="1">IF(ISNUMBER(DX$4),IF(ABS(INDEX($F$4:$EK$109,MATCH(1,($A$4:$A$109=$EO108)*($B$4:$B$109=$EP108),0),MATCH(FG$2,$F$2:$EK$2,0))-SUM(OFFSET($E108,,MATCH(FG$2,$F$1:$EK$1,0),,4)))&gt;0,INDEX($F$4:$EK$109,MATCH(1,($A$4:$A$109=$EO108)*($B$4:$B$109=$EP108),0),MATCH(FG$2,$F$2:$EK$2,0))-SUM(OFFSET($E108,,MATCH(FG$2,$F$1:$EK$1,0),,4)),""),"")</f>
        <v/>
      </c>
      <c r="FH108" t="str" cm="1">
        <f t="array" aca="1" ref="FH108" ca="1">IF(ISNUMBER(DY$4),IF(ABS(INDEX($F$4:$EK$109,MATCH(1,($A$4:$A$109=$EO108)*($B$4:$B$109=$EP108),0),MATCH(FH$2,$F$2:$EK$2,0))-SUM(OFFSET($E108,,MATCH(FH$2,$F$1:$EK$1,0),,4)))&gt;0,INDEX($F$4:$EK$109,MATCH(1,($A$4:$A$109=$EO108)*($B$4:$B$109=$EP108),0),MATCH(FH$2,$F$2:$EK$2,0))-SUM(OFFSET($E108,,MATCH(FH$2,$F$1:$EK$1,0),,4)),""),"")</f>
        <v/>
      </c>
      <c r="FI108" t="str" cm="1">
        <f t="array" aca="1" ref="FI108" ca="1">IF(ISNUMBER(DZ$4),IF(ABS(INDEX($F$4:$EK$109,MATCH(1,($A$4:$A$109=$EO108)*($B$4:$B$109=$EP108),0),MATCH(FI$2,$F$2:$EK$2,0))-SUM(OFFSET($E108,,MATCH(FI$2,$F$1:$EK$1,0),,4)))&gt;0,INDEX($F$4:$EK$109,MATCH(1,($A$4:$A$109=$EO108)*($B$4:$B$109=$EP108),0),MATCH(FI$2,$F$2:$EK$2,0))-SUM(OFFSET($E108,,MATCH(FI$2,$F$1:$EK$1,0),,4)),""),"")</f>
        <v/>
      </c>
      <c r="FJ108" t="str" cm="1">
        <f t="array" aca="1" ref="FJ108" ca="1">IF(ISNUMBER(EA$4),IF(ABS(INDEX($F$4:$EK$109,MATCH(1,($A$4:$A$109=$EO108)*($B$4:$B$109=$EP108),0),MATCH(FJ$2,$F$2:$EK$2,0))-SUM(OFFSET($E108,,MATCH(FJ$2,$F$1:$EK$1,0),,4)))&gt;0,INDEX($F$4:$EK$109,MATCH(1,($A$4:$A$109=$EO108)*($B$4:$B$109=$EP108),0),MATCH(FJ$2,$F$2:$EK$2,0))-SUM(OFFSET($E108,,MATCH(FJ$2,$F$1:$EK$1,0),,4)),""),"")</f>
        <v/>
      </c>
      <c r="FK108" t="str" cm="1">
        <f t="array" aca="1" ref="FK108" ca="1">IF(ISNUMBER(EB$4),IF(ABS(INDEX($F$4:$EK$109,MATCH(1,($A$4:$A$109=$EO108)*($B$4:$B$109=$EP108),0),MATCH(FK$2,$F$2:$EK$2,0))-SUM(OFFSET($E108,,MATCH(FK$2,$F$1:$EK$1,0),,4)))&gt;0,INDEX($F$4:$EK$109,MATCH(1,($A$4:$A$109=$EO108)*($B$4:$B$109=$EP108),0),MATCH(FK$2,$F$2:$EK$2,0))-SUM(OFFSET($E108,,MATCH(FK$2,$F$1:$EK$1,0),,4)),""),"")</f>
        <v/>
      </c>
      <c r="FL108" t="str" cm="1">
        <f t="array" aca="1" ref="FL108" ca="1">IF(ISNUMBER(EC$4),IF(ABS(INDEX($F$4:$EK$109,MATCH(1,($A$4:$A$109=$EO108)*($B$4:$B$109=$EP108),0),MATCH(FL$2,$F$2:$EK$2,0))-SUM(OFFSET($E108,,MATCH(FL$2,$F$1:$EK$1,0),,4)))&gt;0,INDEX($F$4:$EK$109,MATCH(1,($A$4:$A$109=$EO108)*($B$4:$B$109=$EP108),0),MATCH(FL$2,$F$2:$EK$2,0))-SUM(OFFSET($E108,,MATCH(FL$2,$F$1:$EK$1,0),,4)),""),"")</f>
        <v/>
      </c>
      <c r="FM108" t="str" cm="1">
        <f t="array" aca="1" ref="FM108" ca="1">IF(ISNUMBER(ED$4),IF(ABS(INDEX($F$4:$EK$109,MATCH(1,($A$4:$A$109=$EO108)*($B$4:$B$109=$EP108),0),MATCH(FM$2,$F$2:$EK$2,0))-SUM(OFFSET($E108,,MATCH(FM$2,$F$1:$EK$1,0),,4)))&gt;0,INDEX($F$4:$EK$109,MATCH(1,($A$4:$A$109=$EO108)*($B$4:$B$109=$EP108),0),MATCH(FM$2,$F$2:$EK$2,0))-SUM(OFFSET($E108,,MATCH(FM$2,$F$1:$EK$1,0),,4)),""),"")</f>
        <v/>
      </c>
      <c r="FN108" t="str" cm="1">
        <f t="array" aca="1" ref="FN108" ca="1">IF(ISNUMBER(EE$4),IF(ABS(INDEX($F$4:$EK$109,MATCH(1,($A$4:$A$109=$EO108)*($B$4:$B$109=$EP108),0),MATCH(FN$2,$F$2:$EK$2,0))-SUM(OFFSET($E108,,MATCH(FN$2,$F$1:$EK$1,0),,4)))&gt;0,INDEX($F$4:$EK$109,MATCH(1,($A$4:$A$109=$EO108)*($B$4:$B$109=$EP108),0),MATCH(FN$2,$F$2:$EK$2,0))-SUM(OFFSET($E108,,MATCH(FN$2,$F$1:$EK$1,0),,4)),""),"")</f>
        <v/>
      </c>
      <c r="FO108" t="str" cm="1">
        <f t="array" aca="1" ref="FO108" ca="1">IF(ISNUMBER(EF$4),IF(ABS(INDEX($F$4:$EK$109,MATCH(1,($A$4:$A$109=$EO108)*($B$4:$B$109=$EP108),0),MATCH(FO$2,$F$2:$EK$2,0))-SUM(OFFSET($E108,,MATCH(FO$2,$F$1:$EK$1,0),,4)))&gt;0,INDEX($F$4:$EK$109,MATCH(1,($A$4:$A$109=$EO108)*($B$4:$B$109=$EP108),0),MATCH(FO$2,$F$2:$EK$2,0))-SUM(OFFSET($E108,,MATCH(FO$2,$F$1:$EK$1,0),,4)),""),"")</f>
        <v/>
      </c>
      <c r="FP108" t="str" cm="1">
        <f t="array" aca="1" ref="FP108" ca="1">IF(ISNUMBER(EG$4),IF(ABS(INDEX($F$4:$EK$109,MATCH(1,($A$4:$A$109=$EO108)*($B$4:$B$109=$EP108),0),MATCH(FP$2,$F$2:$EK$2,0))-SUM(OFFSET($E108,,MATCH(FP$2,$F$1:$EK$1,0),,4)))&gt;0,INDEX($F$4:$EK$109,MATCH(1,($A$4:$A$109=$EO108)*($B$4:$B$109=$EP108),0),MATCH(FP$2,$F$2:$EK$2,0))-SUM(OFFSET($E108,,MATCH(FP$2,$F$1:$EK$1,0),,4)),""),"")</f>
        <v/>
      </c>
      <c r="FQ108" t="str" cm="1">
        <f t="array" aca="1" ref="FQ108" ca="1">IF(ISNUMBER(EH$4),IF(ABS(INDEX($F$4:$EK$109,MATCH(1,($A$4:$A$109=$EO108)*($B$4:$B$109=$EP108),0),MATCH(FQ$2,$F$2:$EK$2,0))-SUM(OFFSET($E108,,MATCH(FQ$2,$F$1:$EK$1,0),,4)))&gt;0,INDEX($F$4:$EK$109,MATCH(1,($A$4:$A$109=$EO108)*($B$4:$B$109=$EP108),0),MATCH(FQ$2,$F$2:$EK$2,0))-SUM(OFFSET($E108,,MATCH(FQ$2,$F$1:$EK$1,0),,4)),""),"")</f>
        <v/>
      </c>
      <c r="FR108" t="str" cm="1">
        <f t="array" aca="1" ref="FR108" ca="1">IF(ISNUMBER(EI$4),IF(ABS(INDEX($F$4:$EK$109,MATCH(1,($A$4:$A$109=$EO108)*($B$4:$B$109=$EP108),0),MATCH(FR$2,$F$2:$EK$2,0))-SUM(OFFSET($E108,,MATCH(FR$2,$F$1:$EK$1,0),,4)))&gt;0,INDEX($F$4:$EK$109,MATCH(1,($A$4:$A$109=$EO108)*($B$4:$B$109=$EP108),0),MATCH(FR$2,$F$2:$EK$2,0))-SUM(OFFSET($E108,,MATCH(FR$2,$F$1:$EK$1,0),,4)),""),"")</f>
        <v/>
      </c>
      <c r="FS108" t="str" cm="1">
        <f t="array" aca="1" ref="FS108" ca="1">IF(ISNUMBER(EJ$4),IF(ABS(INDEX($F$4:$EK$109,MATCH(1,($A$4:$A$109=$EO108)*($B$4:$B$109=$EP108),0),MATCH(FS$2,$F$2:$EK$2,0))-SUM(OFFSET($E108,,MATCH(FS$2,$F$1:$EK$1,0),,4)))&gt;0,INDEX($F$4:$EK$109,MATCH(1,($A$4:$A$109=$EO108)*($B$4:$B$109=$EP108),0),MATCH(FS$2,$F$2:$EK$2,0))-SUM(OFFSET($E108,,MATCH(FS$2,$F$1:$EK$1,0),,4)),""),"")</f>
        <v/>
      </c>
      <c r="FT108" t="str" cm="1">
        <f t="array" aca="1" ref="FT108" ca="1">IF(ISNUMBER(EK$4),IF(ABS(INDEX($F$4:$EK$109,MATCH(1,($A$4:$A$109=$EO108)*($B$4:$B$109=$EP108),0),MATCH(FT$2,$F$2:$EK$2,0))-SUM(OFFSET($E108,,MATCH(FT$2,$F$1:$EK$1,0),,4)))&gt;0,INDEX($F$4:$EK$109,MATCH(1,($A$4:$A$109=$EO108)*($B$4:$B$109=$EP108),0),MATCH(FT$2,$F$2:$EK$2,0))-SUM(OFFSET($E108,,MATCH(FT$2,$F$1:$EK$1,0),,4)),""),"")</f>
        <v/>
      </c>
    </row>
    <row r="109" spans="1:176" x14ac:dyDescent="0.25">
      <c r="A109" t="s">
        <v>201</v>
      </c>
      <c r="B109" t="s">
        <v>228</v>
      </c>
      <c r="EO109" t="str">
        <f t="shared" si="9"/>
        <v>cf</v>
      </c>
      <c r="EP109" t="str">
        <f t="shared" si="9"/>
        <v>freeCashFlow</v>
      </c>
      <c r="ET109" t="str" cm="1">
        <f t="array" aca="1" ref="ET109" ca="1">IF(ISNUMBER(DK$4),IF(ABS(INDEX($F$4:$EK$109,MATCH(1,($A$4:$A$109=$EO109)*($B$4:$B$109=$EP109),0),MATCH(ET$2,$F$2:$EK$2,0))-SUM(OFFSET($E109,,MATCH(ET$2,$F$1:$EK$1,0),,4)))&gt;0,INDEX($F$4:$EK$109,MATCH(1,($A$4:$A$109=$EO109)*($B$4:$B$109=$EP109),0),MATCH(ET$2,$F$2:$EK$2,0))-SUM(OFFSET($E109,,MATCH(ET$2,$F$1:$EK$1,0),,4)),""),"")</f>
        <v/>
      </c>
      <c r="EU109" t="str" cm="1">
        <f t="array" aca="1" ref="EU109" ca="1">IF(ISNUMBER(DL$4),IF(ABS(INDEX($F$4:$EK$109,MATCH(1,($A$4:$A$109=$EO109)*($B$4:$B$109=$EP109),0),MATCH(EU$2,$F$2:$EK$2,0))-SUM(OFFSET($E109,,MATCH(EU$2,$F$1:$EK$1,0),,4)))&gt;0,INDEX($F$4:$EK$109,MATCH(1,($A$4:$A$109=$EO109)*($B$4:$B$109=$EP109),0),MATCH(EU$2,$F$2:$EK$2,0))-SUM(OFFSET($E109,,MATCH(EU$2,$F$1:$EK$1,0),,4)),""),"")</f>
        <v/>
      </c>
      <c r="EV109" t="str" cm="1">
        <f t="array" aca="1" ref="EV109" ca="1">IF(ISNUMBER(DM$4),IF(ABS(INDEX($F$4:$EK$109,MATCH(1,($A$4:$A$109=$EO109)*($B$4:$B$109=$EP109),0),MATCH(EV$2,$F$2:$EK$2,0))-SUM(OFFSET($E109,,MATCH(EV$2,$F$1:$EK$1,0),,4)))&gt;0,INDEX($F$4:$EK$109,MATCH(1,($A$4:$A$109=$EO109)*($B$4:$B$109=$EP109),0),MATCH(EV$2,$F$2:$EK$2,0))-SUM(OFFSET($E109,,MATCH(EV$2,$F$1:$EK$1,0),,4)),""),"")</f>
        <v/>
      </c>
      <c r="EW109" t="str" cm="1">
        <f t="array" aca="1" ref="EW109" ca="1">IF(ISNUMBER(DN$4),IF(ABS(INDEX($F$4:$EK$109,MATCH(1,($A$4:$A$109=$EO109)*($B$4:$B$109=$EP109),0),MATCH(EW$2,$F$2:$EK$2,0))-SUM(OFFSET($E109,,MATCH(EW$2,$F$1:$EK$1,0),,4)))&gt;0,INDEX($F$4:$EK$109,MATCH(1,($A$4:$A$109=$EO109)*($B$4:$B$109=$EP109),0),MATCH(EW$2,$F$2:$EK$2,0))-SUM(OFFSET($E109,,MATCH(EW$2,$F$1:$EK$1,0),,4)),""),"")</f>
        <v/>
      </c>
      <c r="EX109" t="str" cm="1">
        <f t="array" aca="1" ref="EX109" ca="1">IF(ISNUMBER(DO$4),IF(ABS(INDEX($F$4:$EK$109,MATCH(1,($A$4:$A$109=$EO109)*($B$4:$B$109=$EP109),0),MATCH(EX$2,$F$2:$EK$2,0))-SUM(OFFSET($E109,,MATCH(EX$2,$F$1:$EK$1,0),,4)))&gt;0,INDEX($F$4:$EK$109,MATCH(1,($A$4:$A$109=$EO109)*($B$4:$B$109=$EP109),0),MATCH(EX$2,$F$2:$EK$2,0))-SUM(OFFSET($E109,,MATCH(EX$2,$F$1:$EK$1,0),,4)),""),"")</f>
        <v/>
      </c>
      <c r="EY109" t="str" cm="1">
        <f t="array" aca="1" ref="EY109" ca="1">IF(ISNUMBER(DP$4),IF(ABS(INDEX($F$4:$EK$109,MATCH(1,($A$4:$A$109=$EO109)*($B$4:$B$109=$EP109),0),MATCH(EY$2,$F$2:$EK$2,0))-SUM(OFFSET($E109,,MATCH(EY$2,$F$1:$EK$1,0),,4)))&gt;0,INDEX($F$4:$EK$109,MATCH(1,($A$4:$A$109=$EO109)*($B$4:$B$109=$EP109),0),MATCH(EY$2,$F$2:$EK$2,0))-SUM(OFFSET($E109,,MATCH(EY$2,$F$1:$EK$1,0),,4)),""),"")</f>
        <v/>
      </c>
      <c r="EZ109" t="str" cm="1">
        <f t="array" aca="1" ref="EZ109" ca="1">IF(ISNUMBER(DQ$4),IF(ABS(INDEX($F$4:$EK$109,MATCH(1,($A$4:$A$109=$EO109)*($B$4:$B$109=$EP109),0),MATCH(EZ$2,$F$2:$EK$2,0))-SUM(OFFSET($E109,,MATCH(EZ$2,$F$1:$EK$1,0),,4)))&gt;0,INDEX($F$4:$EK$109,MATCH(1,($A$4:$A$109=$EO109)*($B$4:$B$109=$EP109),0),MATCH(EZ$2,$F$2:$EK$2,0))-SUM(OFFSET($E109,,MATCH(EZ$2,$F$1:$EK$1,0),,4)),""),"")</f>
        <v/>
      </c>
      <c r="FA109" t="str" cm="1">
        <f t="array" aca="1" ref="FA109" ca="1">IF(ISNUMBER(DR$4),IF(ABS(INDEX($F$4:$EK$109,MATCH(1,($A$4:$A$109=$EO109)*($B$4:$B$109=$EP109),0),MATCH(FA$2,$F$2:$EK$2,0))-SUM(OFFSET($E109,,MATCH(FA$2,$F$1:$EK$1,0),,4)))&gt;0,INDEX($F$4:$EK$109,MATCH(1,($A$4:$A$109=$EO109)*($B$4:$B$109=$EP109),0),MATCH(FA$2,$F$2:$EK$2,0))-SUM(OFFSET($E109,,MATCH(FA$2,$F$1:$EK$1,0),,4)),""),"")</f>
        <v/>
      </c>
      <c r="FB109" t="str" cm="1">
        <f t="array" aca="1" ref="FB109" ca="1">IF(ISNUMBER(DS$4),IF(ABS(INDEX($F$4:$EK$109,MATCH(1,($A$4:$A$109=$EO109)*($B$4:$B$109=$EP109),0),MATCH(FB$2,$F$2:$EK$2,0))-SUM(OFFSET($E109,,MATCH(FB$2,$F$1:$EK$1,0),,4)))&gt;0,INDEX($F$4:$EK$109,MATCH(1,($A$4:$A$109=$EO109)*($B$4:$B$109=$EP109),0),MATCH(FB$2,$F$2:$EK$2,0))-SUM(OFFSET($E109,,MATCH(FB$2,$F$1:$EK$1,0),,4)),""),"")</f>
        <v/>
      </c>
      <c r="FC109" t="str" cm="1">
        <f t="array" aca="1" ref="FC109" ca="1">IF(ISNUMBER(DT$4),IF(ABS(INDEX($F$4:$EK$109,MATCH(1,($A$4:$A$109=$EO109)*($B$4:$B$109=$EP109),0),MATCH(FC$2,$F$2:$EK$2,0))-SUM(OFFSET($E109,,MATCH(FC$2,$F$1:$EK$1,0),,4)))&gt;0,INDEX($F$4:$EK$109,MATCH(1,($A$4:$A$109=$EO109)*($B$4:$B$109=$EP109),0),MATCH(FC$2,$F$2:$EK$2,0))-SUM(OFFSET($E109,,MATCH(FC$2,$F$1:$EK$1,0),,4)),""),"")</f>
        <v/>
      </c>
      <c r="FD109" t="str" cm="1">
        <f t="array" aca="1" ref="FD109" ca="1">IF(ISNUMBER(DU$4),IF(ABS(INDEX($F$4:$EK$109,MATCH(1,($A$4:$A$109=$EO109)*($B$4:$B$109=$EP109),0),MATCH(FD$2,$F$2:$EK$2,0))-SUM(OFFSET($E109,,MATCH(FD$2,$F$1:$EK$1,0),,4)))&gt;0,INDEX($F$4:$EK$109,MATCH(1,($A$4:$A$109=$EO109)*($B$4:$B$109=$EP109),0),MATCH(FD$2,$F$2:$EK$2,0))-SUM(OFFSET($E109,,MATCH(FD$2,$F$1:$EK$1,0),,4)),""),"")</f>
        <v/>
      </c>
      <c r="FE109" t="str" cm="1">
        <f t="array" aca="1" ref="FE109" ca="1">IF(ISNUMBER(DV$4),IF(ABS(INDEX($F$4:$EK$109,MATCH(1,($A$4:$A$109=$EO109)*($B$4:$B$109=$EP109),0),MATCH(FE$2,$F$2:$EK$2,0))-SUM(OFFSET($E109,,MATCH(FE$2,$F$1:$EK$1,0),,4)))&gt;0,INDEX($F$4:$EK$109,MATCH(1,($A$4:$A$109=$EO109)*($B$4:$B$109=$EP109),0),MATCH(FE$2,$F$2:$EK$2,0))-SUM(OFFSET($E109,,MATCH(FE$2,$F$1:$EK$1,0),,4)),""),"")</f>
        <v/>
      </c>
      <c r="FF109" t="str" cm="1">
        <f t="array" aca="1" ref="FF109" ca="1">IF(ISNUMBER(DW$4),IF(ABS(INDEX($F$4:$EK$109,MATCH(1,($A$4:$A$109=$EO109)*($B$4:$B$109=$EP109),0),MATCH(FF$2,$F$2:$EK$2,0))-SUM(OFFSET($E109,,MATCH(FF$2,$F$1:$EK$1,0),,4)))&gt;0,INDEX($F$4:$EK$109,MATCH(1,($A$4:$A$109=$EO109)*($B$4:$B$109=$EP109),0),MATCH(FF$2,$F$2:$EK$2,0))-SUM(OFFSET($E109,,MATCH(FF$2,$F$1:$EK$1,0),,4)),""),"")</f>
        <v/>
      </c>
      <c r="FG109" t="str" cm="1">
        <f t="array" aca="1" ref="FG109" ca="1">IF(ISNUMBER(DX$4),IF(ABS(INDEX($F$4:$EK$109,MATCH(1,($A$4:$A$109=$EO109)*($B$4:$B$109=$EP109),0),MATCH(FG$2,$F$2:$EK$2,0))-SUM(OFFSET($E109,,MATCH(FG$2,$F$1:$EK$1,0),,4)))&gt;0,INDEX($F$4:$EK$109,MATCH(1,($A$4:$A$109=$EO109)*($B$4:$B$109=$EP109),0),MATCH(FG$2,$F$2:$EK$2,0))-SUM(OFFSET($E109,,MATCH(FG$2,$F$1:$EK$1,0),,4)),""),"")</f>
        <v/>
      </c>
      <c r="FH109" t="str" cm="1">
        <f t="array" aca="1" ref="FH109" ca="1">IF(ISNUMBER(DY$4),IF(ABS(INDEX($F$4:$EK$109,MATCH(1,($A$4:$A$109=$EO109)*($B$4:$B$109=$EP109),0),MATCH(FH$2,$F$2:$EK$2,0))-SUM(OFFSET($E109,,MATCH(FH$2,$F$1:$EK$1,0),,4)))&gt;0,INDEX($F$4:$EK$109,MATCH(1,($A$4:$A$109=$EO109)*($B$4:$B$109=$EP109),0),MATCH(FH$2,$F$2:$EK$2,0))-SUM(OFFSET($E109,,MATCH(FH$2,$F$1:$EK$1,0),,4)),""),"")</f>
        <v/>
      </c>
      <c r="FI109" t="str" cm="1">
        <f t="array" aca="1" ref="FI109" ca="1">IF(ISNUMBER(DZ$4),IF(ABS(INDEX($F$4:$EK$109,MATCH(1,($A$4:$A$109=$EO109)*($B$4:$B$109=$EP109),0),MATCH(FI$2,$F$2:$EK$2,0))-SUM(OFFSET($E109,,MATCH(FI$2,$F$1:$EK$1,0),,4)))&gt;0,INDEX($F$4:$EK$109,MATCH(1,($A$4:$A$109=$EO109)*($B$4:$B$109=$EP109),0),MATCH(FI$2,$F$2:$EK$2,0))-SUM(OFFSET($E109,,MATCH(FI$2,$F$1:$EK$1,0),,4)),""),"")</f>
        <v/>
      </c>
      <c r="FJ109" t="str" cm="1">
        <f t="array" aca="1" ref="FJ109" ca="1">IF(ISNUMBER(EA$4),IF(ABS(INDEX($F$4:$EK$109,MATCH(1,($A$4:$A$109=$EO109)*($B$4:$B$109=$EP109),0),MATCH(FJ$2,$F$2:$EK$2,0))-SUM(OFFSET($E109,,MATCH(FJ$2,$F$1:$EK$1,0),,4)))&gt;0,INDEX($F$4:$EK$109,MATCH(1,($A$4:$A$109=$EO109)*($B$4:$B$109=$EP109),0),MATCH(FJ$2,$F$2:$EK$2,0))-SUM(OFFSET($E109,,MATCH(FJ$2,$F$1:$EK$1,0),,4)),""),"")</f>
        <v/>
      </c>
      <c r="FK109" t="str" cm="1">
        <f t="array" aca="1" ref="FK109" ca="1">IF(ISNUMBER(EB$4),IF(ABS(INDEX($F$4:$EK$109,MATCH(1,($A$4:$A$109=$EO109)*($B$4:$B$109=$EP109),0),MATCH(FK$2,$F$2:$EK$2,0))-SUM(OFFSET($E109,,MATCH(FK$2,$F$1:$EK$1,0),,4)))&gt;0,INDEX($F$4:$EK$109,MATCH(1,($A$4:$A$109=$EO109)*($B$4:$B$109=$EP109),0),MATCH(FK$2,$F$2:$EK$2,0))-SUM(OFFSET($E109,,MATCH(FK$2,$F$1:$EK$1,0),,4)),""),"")</f>
        <v/>
      </c>
      <c r="FL109" t="str" cm="1">
        <f t="array" aca="1" ref="FL109" ca="1">IF(ISNUMBER(EC$4),IF(ABS(INDEX($F$4:$EK$109,MATCH(1,($A$4:$A$109=$EO109)*($B$4:$B$109=$EP109),0),MATCH(FL$2,$F$2:$EK$2,0))-SUM(OFFSET($E109,,MATCH(FL$2,$F$1:$EK$1,0),,4)))&gt;0,INDEX($F$4:$EK$109,MATCH(1,($A$4:$A$109=$EO109)*($B$4:$B$109=$EP109),0),MATCH(FL$2,$F$2:$EK$2,0))-SUM(OFFSET($E109,,MATCH(FL$2,$F$1:$EK$1,0),,4)),""),"")</f>
        <v/>
      </c>
      <c r="FM109" t="str" cm="1">
        <f t="array" aca="1" ref="FM109" ca="1">IF(ISNUMBER(ED$4),IF(ABS(INDEX($F$4:$EK$109,MATCH(1,($A$4:$A$109=$EO109)*($B$4:$B$109=$EP109),0),MATCH(FM$2,$F$2:$EK$2,0))-SUM(OFFSET($E109,,MATCH(FM$2,$F$1:$EK$1,0),,4)))&gt;0,INDEX($F$4:$EK$109,MATCH(1,($A$4:$A$109=$EO109)*($B$4:$B$109=$EP109),0),MATCH(FM$2,$F$2:$EK$2,0))-SUM(OFFSET($E109,,MATCH(FM$2,$F$1:$EK$1,0),,4)),""),"")</f>
        <v/>
      </c>
      <c r="FN109" t="str" cm="1">
        <f t="array" aca="1" ref="FN109" ca="1">IF(ISNUMBER(EE$4),IF(ABS(INDEX($F$4:$EK$109,MATCH(1,($A$4:$A$109=$EO109)*($B$4:$B$109=$EP109),0),MATCH(FN$2,$F$2:$EK$2,0))-SUM(OFFSET($E109,,MATCH(FN$2,$F$1:$EK$1,0),,4)))&gt;0,INDEX($F$4:$EK$109,MATCH(1,($A$4:$A$109=$EO109)*($B$4:$B$109=$EP109),0),MATCH(FN$2,$F$2:$EK$2,0))-SUM(OFFSET($E109,,MATCH(FN$2,$F$1:$EK$1,0),,4)),""),"")</f>
        <v/>
      </c>
      <c r="FO109" t="str" cm="1">
        <f t="array" aca="1" ref="FO109" ca="1">IF(ISNUMBER(EF$4),IF(ABS(INDEX($F$4:$EK$109,MATCH(1,($A$4:$A$109=$EO109)*($B$4:$B$109=$EP109),0),MATCH(FO$2,$F$2:$EK$2,0))-SUM(OFFSET($E109,,MATCH(FO$2,$F$1:$EK$1,0),,4)))&gt;0,INDEX($F$4:$EK$109,MATCH(1,($A$4:$A$109=$EO109)*($B$4:$B$109=$EP109),0),MATCH(FO$2,$F$2:$EK$2,0))-SUM(OFFSET($E109,,MATCH(FO$2,$F$1:$EK$1,0),,4)),""),"")</f>
        <v/>
      </c>
      <c r="FP109" t="str" cm="1">
        <f t="array" aca="1" ref="FP109" ca="1">IF(ISNUMBER(EG$4),IF(ABS(INDEX($F$4:$EK$109,MATCH(1,($A$4:$A$109=$EO109)*($B$4:$B$109=$EP109),0),MATCH(FP$2,$F$2:$EK$2,0))-SUM(OFFSET($E109,,MATCH(FP$2,$F$1:$EK$1,0),,4)))&gt;0,INDEX($F$4:$EK$109,MATCH(1,($A$4:$A$109=$EO109)*($B$4:$B$109=$EP109),0),MATCH(FP$2,$F$2:$EK$2,0))-SUM(OFFSET($E109,,MATCH(FP$2,$F$1:$EK$1,0),,4)),""),"")</f>
        <v/>
      </c>
      <c r="FQ109" t="str" cm="1">
        <f t="array" aca="1" ref="FQ109" ca="1">IF(ISNUMBER(EH$4),IF(ABS(INDEX($F$4:$EK$109,MATCH(1,($A$4:$A$109=$EO109)*($B$4:$B$109=$EP109),0),MATCH(FQ$2,$F$2:$EK$2,0))-SUM(OFFSET($E109,,MATCH(FQ$2,$F$1:$EK$1,0),,4)))&gt;0,INDEX($F$4:$EK$109,MATCH(1,($A$4:$A$109=$EO109)*($B$4:$B$109=$EP109),0),MATCH(FQ$2,$F$2:$EK$2,0))-SUM(OFFSET($E109,,MATCH(FQ$2,$F$1:$EK$1,0),,4)),""),"")</f>
        <v/>
      </c>
      <c r="FR109" t="str" cm="1">
        <f t="array" aca="1" ref="FR109" ca="1">IF(ISNUMBER(EI$4),IF(ABS(INDEX($F$4:$EK$109,MATCH(1,($A$4:$A$109=$EO109)*($B$4:$B$109=$EP109),0),MATCH(FR$2,$F$2:$EK$2,0))-SUM(OFFSET($E109,,MATCH(FR$2,$F$1:$EK$1,0),,4)))&gt;0,INDEX($F$4:$EK$109,MATCH(1,($A$4:$A$109=$EO109)*($B$4:$B$109=$EP109),0),MATCH(FR$2,$F$2:$EK$2,0))-SUM(OFFSET($E109,,MATCH(FR$2,$F$1:$EK$1,0),,4)),""),"")</f>
        <v/>
      </c>
      <c r="FS109" t="str" cm="1">
        <f t="array" aca="1" ref="FS109" ca="1">IF(ISNUMBER(EJ$4),IF(ABS(INDEX($F$4:$EK$109,MATCH(1,($A$4:$A$109=$EO109)*($B$4:$B$109=$EP109),0),MATCH(FS$2,$F$2:$EK$2,0))-SUM(OFFSET($E109,,MATCH(FS$2,$F$1:$EK$1,0),,4)))&gt;0,INDEX($F$4:$EK$109,MATCH(1,($A$4:$A$109=$EO109)*($B$4:$B$109=$EP109),0),MATCH(FS$2,$F$2:$EK$2,0))-SUM(OFFSET($E109,,MATCH(FS$2,$F$1:$EK$1,0),,4)),""),"")</f>
        <v/>
      </c>
      <c r="FT109" t="str" cm="1">
        <f t="array" aca="1" ref="FT109" ca="1">IF(ISNUMBER(EK$4),IF(ABS(INDEX($F$4:$EK$109,MATCH(1,($A$4:$A$109=$EO109)*($B$4:$B$109=$EP109),0),MATCH(FT$2,$F$2:$EK$2,0))-SUM(OFFSET($E109,,MATCH(FT$2,$F$1:$EK$1,0),,4)))&gt;0,INDEX($F$4:$EK$109,MATCH(1,($A$4:$A$109=$EO109)*($B$4:$B$109=$EP109),0),MATCH(FT$2,$F$2:$EK$2,0))-SUM(OFFSET($E109,,MATCH(FT$2,$F$1:$EK$1,0),,4)),""),"")</f>
        <v/>
      </c>
    </row>
    <row r="112" spans="1:176" x14ac:dyDescent="0.25">
      <c r="A112" t="s">
        <v>453</v>
      </c>
      <c r="B112" t="s">
        <v>454</v>
      </c>
    </row>
    <row r="113" spans="1:2" x14ac:dyDescent="0.25">
      <c r="A113" t="s">
        <v>453</v>
      </c>
      <c r="B113" t="s">
        <v>455</v>
      </c>
    </row>
    <row r="114" spans="1:2" x14ac:dyDescent="0.25">
      <c r="A114" t="s">
        <v>453</v>
      </c>
      <c r="B114" t="s">
        <v>456</v>
      </c>
    </row>
    <row r="115" spans="1:2" x14ac:dyDescent="0.25">
      <c r="A115" t="s">
        <v>453</v>
      </c>
      <c r="B115" t="s">
        <v>457</v>
      </c>
    </row>
    <row r="116" spans="1:2" x14ac:dyDescent="0.25">
      <c r="A116" t="s">
        <v>453</v>
      </c>
      <c r="B116" t="s">
        <v>458</v>
      </c>
    </row>
    <row r="117" spans="1:2" x14ac:dyDescent="0.25">
      <c r="A117" t="s">
        <v>453</v>
      </c>
      <c r="B117" t="s">
        <v>459</v>
      </c>
    </row>
    <row r="118" spans="1:2" x14ac:dyDescent="0.25">
      <c r="A118" t="s">
        <v>453</v>
      </c>
      <c r="B118" t="s">
        <v>460</v>
      </c>
    </row>
    <row r="119" spans="1:2" x14ac:dyDescent="0.25">
      <c r="A119" t="s">
        <v>453</v>
      </c>
      <c r="B119" t="s">
        <v>461</v>
      </c>
    </row>
    <row r="120" spans="1:2" x14ac:dyDescent="0.25">
      <c r="A120" t="s">
        <v>453</v>
      </c>
      <c r="B120" t="s">
        <v>462</v>
      </c>
    </row>
    <row r="121" spans="1:2" x14ac:dyDescent="0.25">
      <c r="A121" t="s">
        <v>453</v>
      </c>
      <c r="B121" t="s">
        <v>463</v>
      </c>
    </row>
    <row r="122" spans="1:2" x14ac:dyDescent="0.25">
      <c r="A122" t="s">
        <v>453</v>
      </c>
      <c r="B122" t="s">
        <v>464</v>
      </c>
    </row>
    <row r="123" spans="1:2" x14ac:dyDescent="0.25">
      <c r="A123" t="s">
        <v>453</v>
      </c>
      <c r="B123" t="s">
        <v>465</v>
      </c>
    </row>
    <row r="124" spans="1:2" x14ac:dyDescent="0.25">
      <c r="A124" t="s">
        <v>453</v>
      </c>
      <c r="B124" t="s">
        <v>466</v>
      </c>
    </row>
    <row r="125" spans="1:2" x14ac:dyDescent="0.25">
      <c r="A125" t="s">
        <v>453</v>
      </c>
      <c r="B125" t="s">
        <v>467</v>
      </c>
    </row>
    <row r="126" spans="1:2" x14ac:dyDescent="0.25">
      <c r="A126" t="s">
        <v>453</v>
      </c>
      <c r="B126" t="s">
        <v>468</v>
      </c>
    </row>
  </sheetData>
  <phoneticPr fontId="2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D9CEA-47A1-4BB2-ABC2-9FB49BDACE54}">
  <sheetPr>
    <tabColor rgb="FFC0E6F5"/>
  </sheetPr>
  <dimension ref="A1:AU256"/>
  <sheetViews>
    <sheetView showGridLines="0" workbookViewId="0"/>
  </sheetViews>
  <sheetFormatPr defaultRowHeight="15" outlineLevelRow="1" x14ac:dyDescent="0.25"/>
  <cols>
    <col min="8" max="8" width="10.85546875" bestFit="1" customWidth="1"/>
    <col min="10" max="10" width="10.140625" bestFit="1" customWidth="1"/>
  </cols>
  <sheetData>
    <row r="1" spans="1:23" ht="31.5" x14ac:dyDescent="0.5">
      <c r="A1" s="4" t="str">
        <f>IF(ISTEXT(C15),CONCATENATE(C15," (",C16,")"),"")</f>
        <v>NVIDIA Corporation (NVDA)</v>
      </c>
      <c r="B1" s="2"/>
      <c r="C1" s="2"/>
      <c r="D1" s="2"/>
      <c r="E1" s="2"/>
      <c r="F1" s="2"/>
      <c r="G1" s="2"/>
      <c r="H1" s="2"/>
      <c r="I1" s="2"/>
      <c r="J1" s="2"/>
      <c r="K1" s="2"/>
      <c r="L1" s="2"/>
      <c r="M1" s="2"/>
      <c r="N1" s="2"/>
      <c r="O1" s="2"/>
      <c r="P1" s="2"/>
      <c r="Q1" s="2"/>
      <c r="R1" s="2"/>
      <c r="S1" s="2"/>
      <c r="T1" s="2"/>
      <c r="U1" s="2"/>
      <c r="V1" s="2"/>
      <c r="W1" s="2"/>
    </row>
    <row r="2" spans="1:23" x14ac:dyDescent="0.25">
      <c r="A2" s="3" t="s">
        <v>0</v>
      </c>
      <c r="B2" s="1"/>
      <c r="C2" s="1"/>
      <c r="D2" s="1"/>
      <c r="E2" s="1"/>
      <c r="F2" s="1"/>
      <c r="G2" s="1"/>
      <c r="H2" s="1"/>
      <c r="I2" s="1"/>
      <c r="J2" s="1"/>
      <c r="K2" s="1"/>
      <c r="L2" s="1"/>
      <c r="M2" s="1"/>
      <c r="N2" s="1"/>
      <c r="O2" s="1"/>
      <c r="P2" s="1"/>
      <c r="Q2" s="1"/>
      <c r="R2" s="1"/>
      <c r="S2" s="1"/>
      <c r="T2" s="1"/>
      <c r="U2" s="1"/>
      <c r="V2" s="1"/>
      <c r="W2" s="1"/>
    </row>
    <row r="3" spans="1:23" outlineLevel="1" x14ac:dyDescent="0.25">
      <c r="A3" s="305" t="s">
        <v>516</v>
      </c>
      <c r="B3" s="305"/>
      <c r="C3" s="305"/>
      <c r="D3" s="305"/>
      <c r="E3" s="305"/>
      <c r="F3" s="305"/>
      <c r="G3" s="305"/>
      <c r="H3" s="305"/>
      <c r="I3" s="305"/>
      <c r="J3" s="305"/>
      <c r="K3" s="305"/>
      <c r="L3" s="305"/>
      <c r="M3" s="305"/>
      <c r="N3" s="305"/>
      <c r="O3" s="305"/>
      <c r="P3" s="305"/>
      <c r="Q3" s="305"/>
      <c r="R3" s="305"/>
      <c r="S3" s="305"/>
      <c r="T3" s="305"/>
      <c r="U3" s="305"/>
      <c r="V3" s="305"/>
      <c r="W3" s="305"/>
    </row>
    <row r="4" spans="1:23" outlineLevel="1" x14ac:dyDescent="0.25">
      <c r="A4" s="305"/>
      <c r="B4" s="305"/>
      <c r="C4" s="305"/>
      <c r="D4" s="305"/>
      <c r="E4" s="305"/>
      <c r="F4" s="305"/>
      <c r="G4" s="305"/>
      <c r="H4" s="305"/>
      <c r="I4" s="305"/>
      <c r="J4" s="305"/>
      <c r="K4" s="305"/>
      <c r="L4" s="305"/>
      <c r="M4" s="305"/>
      <c r="N4" s="305"/>
      <c r="O4" s="305"/>
      <c r="P4" s="305"/>
      <c r="Q4" s="305"/>
      <c r="R4" s="305"/>
      <c r="S4" s="305"/>
      <c r="T4" s="305"/>
      <c r="U4" s="305"/>
      <c r="V4" s="305"/>
      <c r="W4" s="305"/>
    </row>
    <row r="5" spans="1:23" outlineLevel="1" x14ac:dyDescent="0.25">
      <c r="A5" s="305"/>
      <c r="B5" s="305"/>
      <c r="C5" s="305"/>
      <c r="D5" s="305"/>
      <c r="E5" s="305"/>
      <c r="F5" s="305"/>
      <c r="G5" s="305"/>
      <c r="H5" s="305"/>
      <c r="I5" s="305"/>
      <c r="J5" s="305"/>
      <c r="K5" s="305"/>
      <c r="L5" s="305"/>
      <c r="M5" s="305"/>
      <c r="N5" s="305"/>
      <c r="O5" s="305"/>
      <c r="P5" s="305"/>
      <c r="Q5" s="305"/>
      <c r="R5" s="305"/>
      <c r="S5" s="305"/>
      <c r="T5" s="305"/>
      <c r="U5" s="305"/>
      <c r="V5" s="305"/>
      <c r="W5" s="305"/>
    </row>
    <row r="6" spans="1:23" outlineLevel="1" x14ac:dyDescent="0.25">
      <c r="A6" s="305"/>
      <c r="B6" s="305"/>
      <c r="C6" s="305"/>
      <c r="D6" s="305"/>
      <c r="E6" s="305"/>
      <c r="F6" s="305"/>
      <c r="G6" s="305"/>
      <c r="H6" s="305"/>
      <c r="I6" s="305"/>
      <c r="J6" s="305"/>
      <c r="K6" s="305"/>
      <c r="L6" s="305"/>
      <c r="M6" s="305"/>
      <c r="N6" s="305"/>
      <c r="O6" s="305"/>
      <c r="P6" s="305"/>
      <c r="Q6" s="305"/>
      <c r="R6" s="305"/>
      <c r="S6" s="305"/>
      <c r="T6" s="305"/>
      <c r="U6" s="305"/>
      <c r="V6" s="305"/>
      <c r="W6" s="305"/>
    </row>
    <row r="7" spans="1:23" outlineLevel="1" x14ac:dyDescent="0.25">
      <c r="A7" s="305"/>
      <c r="B7" s="305"/>
      <c r="C7" s="305"/>
      <c r="D7" s="305"/>
      <c r="E7" s="305"/>
      <c r="F7" s="305"/>
      <c r="G7" s="305"/>
      <c r="H7" s="305"/>
      <c r="I7" s="305"/>
      <c r="J7" s="305"/>
      <c r="K7" s="305"/>
      <c r="L7" s="305"/>
      <c r="M7" s="305"/>
      <c r="N7" s="305"/>
      <c r="O7" s="305"/>
      <c r="P7" s="305"/>
      <c r="Q7" s="305"/>
      <c r="R7" s="305"/>
      <c r="S7" s="305"/>
      <c r="T7" s="305"/>
      <c r="U7" s="305"/>
      <c r="V7" s="305"/>
      <c r="W7" s="305"/>
    </row>
    <row r="8" spans="1:23" outlineLevel="1" x14ac:dyDescent="0.25">
      <c r="A8" s="305"/>
      <c r="B8" s="305"/>
      <c r="C8" s="305"/>
      <c r="D8" s="305"/>
      <c r="E8" s="305"/>
      <c r="F8" s="305"/>
      <c r="G8" s="305"/>
      <c r="H8" s="305"/>
      <c r="I8" s="305"/>
      <c r="J8" s="305"/>
      <c r="K8" s="305"/>
      <c r="L8" s="305"/>
      <c r="M8" s="305"/>
      <c r="N8" s="305"/>
      <c r="O8" s="305"/>
      <c r="P8" s="305"/>
      <c r="Q8" s="305"/>
      <c r="R8" s="305"/>
      <c r="S8" s="305"/>
      <c r="T8" s="305"/>
      <c r="U8" s="305"/>
      <c r="V8" s="305"/>
      <c r="W8" s="305"/>
    </row>
    <row r="9" spans="1:23" outlineLevel="1" x14ac:dyDescent="0.25">
      <c r="A9" s="305"/>
      <c r="B9" s="305"/>
      <c r="C9" s="305"/>
      <c r="D9" s="305"/>
      <c r="E9" s="305"/>
      <c r="F9" s="305"/>
      <c r="G9" s="305"/>
      <c r="H9" s="305"/>
      <c r="I9" s="305"/>
      <c r="J9" s="305"/>
      <c r="K9" s="305"/>
      <c r="L9" s="305"/>
      <c r="M9" s="305"/>
      <c r="N9" s="305"/>
      <c r="O9" s="305"/>
      <c r="P9" s="305"/>
      <c r="Q9" s="305"/>
      <c r="R9" s="305"/>
      <c r="S9" s="305"/>
      <c r="T9" s="305"/>
      <c r="U9" s="305"/>
      <c r="V9" s="305"/>
      <c r="W9" s="305"/>
    </row>
    <row r="10" spans="1:23" outlineLevel="1" x14ac:dyDescent="0.25">
      <c r="A10" s="305"/>
      <c r="B10" s="305"/>
      <c r="C10" s="305"/>
      <c r="D10" s="305"/>
      <c r="E10" s="305"/>
      <c r="F10" s="305"/>
      <c r="G10" s="305"/>
      <c r="H10" s="305"/>
      <c r="I10" s="305"/>
      <c r="J10" s="305"/>
      <c r="K10" s="305"/>
      <c r="L10" s="305"/>
      <c r="M10" s="305"/>
      <c r="N10" s="305"/>
      <c r="O10" s="305"/>
      <c r="P10" s="305"/>
      <c r="Q10" s="305"/>
      <c r="R10" s="305"/>
      <c r="S10" s="305"/>
      <c r="T10" s="305"/>
      <c r="U10" s="305"/>
      <c r="V10" s="305"/>
      <c r="W10" s="305"/>
    </row>
    <row r="11" spans="1:23" outlineLevel="1" x14ac:dyDescent="0.25">
      <c r="A11" s="305"/>
      <c r="B11" s="305"/>
      <c r="C11" s="305"/>
      <c r="D11" s="305"/>
      <c r="E11" s="305"/>
      <c r="F11" s="305"/>
      <c r="G11" s="305"/>
      <c r="H11" s="305"/>
      <c r="I11" s="305"/>
      <c r="J11" s="305"/>
      <c r="K11" s="305"/>
      <c r="L11" s="305"/>
      <c r="M11" s="305"/>
      <c r="N11" s="305"/>
      <c r="O11" s="305"/>
      <c r="P11" s="305"/>
      <c r="Q11" s="305"/>
      <c r="R11" s="305"/>
      <c r="S11" s="305"/>
      <c r="T11" s="305"/>
      <c r="U11" s="305"/>
      <c r="V11" s="305"/>
      <c r="W11" s="305"/>
    </row>
    <row r="12" spans="1:23" outlineLevel="1" x14ac:dyDescent="0.25">
      <c r="A12" s="306"/>
      <c r="B12" s="306"/>
      <c r="C12" s="306"/>
      <c r="D12" s="306"/>
      <c r="E12" s="306"/>
      <c r="F12" s="306"/>
      <c r="G12" s="306"/>
      <c r="H12" s="306"/>
      <c r="I12" s="306"/>
      <c r="J12" s="306"/>
      <c r="K12" s="306"/>
      <c r="L12" s="306"/>
      <c r="M12" s="306"/>
      <c r="N12" s="306"/>
      <c r="O12" s="306"/>
      <c r="P12" s="306"/>
      <c r="Q12" s="306"/>
      <c r="R12" s="306"/>
      <c r="S12" s="306"/>
      <c r="T12" s="306"/>
      <c r="U12" s="306"/>
      <c r="V12" s="306"/>
      <c r="W12" s="306"/>
    </row>
    <row r="14" spans="1:23" x14ac:dyDescent="0.25">
      <c r="A14" s="3" t="s">
        <v>1</v>
      </c>
      <c r="B14" s="1"/>
      <c r="C14" s="1"/>
      <c r="D14" s="1"/>
      <c r="E14" s="1"/>
      <c r="F14" s="1"/>
      <c r="G14" s="1"/>
      <c r="H14" s="1"/>
      <c r="I14" s="1"/>
      <c r="J14" s="1"/>
      <c r="K14" s="1"/>
      <c r="L14" s="1"/>
      <c r="M14" s="1"/>
      <c r="N14" s="1"/>
      <c r="O14" s="1"/>
      <c r="P14" s="1"/>
      <c r="Q14" s="1"/>
      <c r="R14" s="1"/>
      <c r="S14" s="1"/>
      <c r="T14" s="1"/>
      <c r="U14" s="1"/>
      <c r="V14" s="1"/>
      <c r="W14" s="1"/>
    </row>
    <row r="15" spans="1:23" x14ac:dyDescent="0.25">
      <c r="A15" t="s">
        <v>2</v>
      </c>
      <c r="C15" t="s">
        <v>517</v>
      </c>
      <c r="H15" s="6" t="s">
        <v>3</v>
      </c>
      <c r="J15" t="s">
        <v>521</v>
      </c>
      <c r="P15" s="6" t="s">
        <v>4</v>
      </c>
      <c r="R15" t="s">
        <v>523</v>
      </c>
    </row>
    <row r="16" spans="1:23" x14ac:dyDescent="0.25">
      <c r="A16" t="s">
        <v>5</v>
      </c>
      <c r="C16" t="s">
        <v>518</v>
      </c>
      <c r="H16" s="6" t="s">
        <v>6</v>
      </c>
      <c r="J16" t="s">
        <v>522</v>
      </c>
      <c r="P16" s="6" t="s">
        <v>7</v>
      </c>
      <c r="R16" t="s">
        <v>524</v>
      </c>
    </row>
    <row r="17" spans="1:23" x14ac:dyDescent="0.25">
      <c r="A17" t="s">
        <v>8</v>
      </c>
      <c r="C17" t="s">
        <v>519</v>
      </c>
      <c r="H17" s="6" t="s">
        <v>9</v>
      </c>
      <c r="J17" s="8">
        <v>36182</v>
      </c>
      <c r="P17" s="6" t="s">
        <v>10</v>
      </c>
      <c r="R17" t="s">
        <v>525</v>
      </c>
    </row>
    <row r="18" spans="1:23" x14ac:dyDescent="0.25">
      <c r="A18" s="5" t="s">
        <v>11</v>
      </c>
      <c r="B18" s="5"/>
      <c r="C18" s="5" t="s">
        <v>520</v>
      </c>
      <c r="D18" s="5"/>
      <c r="E18" s="5"/>
      <c r="F18" s="5"/>
      <c r="G18" s="5"/>
      <c r="H18" s="7" t="s">
        <v>12</v>
      </c>
      <c r="I18" s="5"/>
      <c r="J18" s="9">
        <v>45687</v>
      </c>
      <c r="K18" s="5"/>
      <c r="L18" s="5"/>
      <c r="M18" s="5"/>
      <c r="N18" s="5"/>
      <c r="O18" s="5"/>
      <c r="P18" s="7" t="s">
        <v>13</v>
      </c>
      <c r="Q18" s="5"/>
      <c r="R18" s="5" t="s">
        <v>526</v>
      </c>
      <c r="S18" s="5"/>
      <c r="T18" s="5"/>
      <c r="U18" s="5"/>
      <c r="V18" s="5"/>
      <c r="W18" s="5"/>
    </row>
    <row r="20" spans="1:23" x14ac:dyDescent="0.25">
      <c r="A20" s="10" t="s">
        <v>14</v>
      </c>
      <c r="B20" s="11"/>
      <c r="C20" s="11"/>
      <c r="D20" s="11"/>
      <c r="E20" s="11"/>
      <c r="F20" s="11"/>
      <c r="G20" s="11"/>
      <c r="H20" s="11"/>
      <c r="I20" s="11"/>
      <c r="J20" s="11"/>
      <c r="K20" s="11"/>
      <c r="L20" s="11"/>
      <c r="M20" s="11"/>
      <c r="N20" s="11"/>
      <c r="O20" s="11"/>
      <c r="P20" s="11"/>
      <c r="Q20" s="11"/>
      <c r="R20" s="11"/>
      <c r="S20" s="11"/>
      <c r="T20" s="11"/>
      <c r="U20" s="11"/>
      <c r="V20" s="11"/>
      <c r="W20" s="11"/>
    </row>
    <row r="21" spans="1:23" x14ac:dyDescent="0.25">
      <c r="A21" t="s">
        <v>15</v>
      </c>
      <c r="C21" s="18">
        <v>132.41</v>
      </c>
      <c r="D21" t="s">
        <v>16</v>
      </c>
      <c r="H21" s="12" t="s">
        <v>17</v>
      </c>
      <c r="J21" s="22"/>
      <c r="K21" s="19">
        <f>F208/1000000000</f>
        <v>113.26900000000001</v>
      </c>
      <c r="L21" t="s">
        <v>18</v>
      </c>
      <c r="P21" s="27" t="s">
        <v>19</v>
      </c>
      <c r="S21" s="30">
        <v>0.62709999999999999</v>
      </c>
    </row>
    <row r="22" spans="1:23" x14ac:dyDescent="0.25">
      <c r="A22" t="s">
        <v>20</v>
      </c>
      <c r="C22" s="19">
        <f>IF(ISNUMBER(F202),F202/1000000000,"-")</f>
        <v>3242.7208999999998</v>
      </c>
      <c r="D22" t="s">
        <v>18</v>
      </c>
      <c r="H22" s="12" t="s">
        <v>21</v>
      </c>
      <c r="J22" s="23"/>
      <c r="K22" s="23">
        <v>29600</v>
      </c>
      <c r="P22" s="27" t="s">
        <v>22</v>
      </c>
      <c r="S22" s="30">
        <v>0.55689999999999995</v>
      </c>
    </row>
    <row r="23" spans="1:23" x14ac:dyDescent="0.25">
      <c r="A23" t="s">
        <v>23</v>
      </c>
      <c r="C23" s="20">
        <v>52.34</v>
      </c>
      <c r="H23" s="27" t="s">
        <v>24</v>
      </c>
      <c r="J23" s="17"/>
      <c r="K23" s="17">
        <v>2.5710000000000002</v>
      </c>
      <c r="L23" t="s">
        <v>16</v>
      </c>
      <c r="P23" s="27" t="s">
        <v>25</v>
      </c>
      <c r="S23" s="20">
        <v>44.469900000000003</v>
      </c>
    </row>
    <row r="24" spans="1:23" x14ac:dyDescent="0.25">
      <c r="A24" s="13" t="s">
        <v>26</v>
      </c>
      <c r="B24" s="13"/>
      <c r="C24" s="21">
        <v>1.657</v>
      </c>
      <c r="D24" s="13"/>
      <c r="E24" s="13"/>
      <c r="F24" s="13"/>
      <c r="G24" s="13"/>
      <c r="H24" s="28" t="s">
        <v>27</v>
      </c>
      <c r="I24" s="13"/>
      <c r="J24" s="14"/>
      <c r="K24" s="29">
        <f>F204/100</f>
        <v>2.5000000000000001E-4</v>
      </c>
      <c r="L24" s="13"/>
      <c r="M24" s="13"/>
      <c r="N24" s="13"/>
      <c r="O24" s="13"/>
      <c r="P24" s="28" t="s">
        <v>28</v>
      </c>
      <c r="Q24" s="13"/>
      <c r="R24" s="13"/>
      <c r="S24" s="21">
        <v>0.12839999999999999</v>
      </c>
      <c r="T24" s="13"/>
      <c r="U24" s="13"/>
      <c r="V24" s="13"/>
      <c r="W24" s="13"/>
    </row>
    <row r="25" spans="1:23" x14ac:dyDescent="0.25">
      <c r="A25" s="24" t="s">
        <v>29</v>
      </c>
      <c r="B25" s="31">
        <f>(((F203/60)/60/24)+DATE(1970,1,1))</f>
        <v>45670.864560185189</v>
      </c>
      <c r="C25" s="25">
        <f>B25</f>
        <v>45670.864560185189</v>
      </c>
      <c r="D25" s="26" t="s">
        <v>30</v>
      </c>
    </row>
    <row r="27" spans="1:23" x14ac:dyDescent="0.25">
      <c r="A27" s="32" t="s">
        <v>31</v>
      </c>
      <c r="B27" s="11"/>
      <c r="C27" s="11"/>
      <c r="D27" s="11"/>
      <c r="E27" s="11"/>
      <c r="F27" s="11"/>
      <c r="G27" s="11"/>
      <c r="H27" s="11"/>
      <c r="I27" s="11"/>
      <c r="J27" s="11"/>
      <c r="K27" s="11"/>
      <c r="L27" s="11"/>
      <c r="M27" s="11"/>
      <c r="N27" s="11"/>
      <c r="O27" s="11"/>
      <c r="P27" s="11"/>
      <c r="Q27" s="11"/>
      <c r="R27" s="11"/>
      <c r="S27" s="11"/>
      <c r="T27" s="11"/>
      <c r="U27" s="11"/>
      <c r="V27" s="11"/>
      <c r="W27" s="11"/>
    </row>
    <row r="28" spans="1:23" ht="15.75" outlineLevel="1" thickBot="1" x14ac:dyDescent="0.3">
      <c r="A28" t="s">
        <v>32</v>
      </c>
      <c r="C28" s="22" t="str">
        <f>F205</f>
        <v>Q3 2025</v>
      </c>
    </row>
    <row r="29" spans="1:23" outlineLevel="1" x14ac:dyDescent="0.25">
      <c r="J29" s="58" t="str">
        <f>IF(ISBLANK(F209),"TIGER AI --- PERFORMANCE SUMMARY",CONCATENATE("TIGER AI --- PERFORMANCE SUMMARY: ",F209))</f>
        <v>TIGER AI --- PERFORMANCE SUMMARY: Q3 2025</v>
      </c>
      <c r="K29" s="56"/>
      <c r="L29" s="56"/>
      <c r="M29" s="56"/>
      <c r="N29" s="56"/>
      <c r="O29" s="56"/>
      <c r="P29" s="57"/>
    </row>
    <row r="30" spans="1:23" ht="15" customHeight="1" outlineLevel="1" x14ac:dyDescent="0.25">
      <c r="E30" s="82"/>
      <c r="F30" s="83" t="s">
        <v>33</v>
      </c>
      <c r="G30" s="82"/>
      <c r="H30" s="86" t="str">
        <f>K209</f>
        <v>LTM</v>
      </c>
      <c r="J30" s="308" t="s">
        <v>528</v>
      </c>
      <c r="K30" s="309"/>
      <c r="L30" s="309"/>
      <c r="M30" s="309"/>
      <c r="N30" s="309"/>
      <c r="O30" s="309"/>
      <c r="P30" s="309"/>
      <c r="Q30" s="309"/>
      <c r="R30" s="309"/>
      <c r="S30" s="309"/>
      <c r="T30" s="309"/>
      <c r="U30" s="309"/>
      <c r="V30" s="309"/>
      <c r="W30" s="310"/>
    </row>
    <row r="31" spans="1:23" ht="15.75" outlineLevel="1" thickBot="1" x14ac:dyDescent="0.3">
      <c r="B31" s="84"/>
      <c r="C31" s="85" t="s">
        <v>34</v>
      </c>
      <c r="E31" s="81" t="str">
        <f>H208</f>
        <v>FY 2022</v>
      </c>
      <c r="F31" s="81" t="str">
        <f>I208</f>
        <v>FY 2023</v>
      </c>
      <c r="G31" s="81" t="str">
        <f>J208</f>
        <v>FY 2024</v>
      </c>
      <c r="H31" s="81" t="str">
        <f>K208</f>
        <v>Q3 2025</v>
      </c>
      <c r="J31" s="311"/>
      <c r="K31" s="312"/>
      <c r="L31" s="312"/>
      <c r="M31" s="312"/>
      <c r="N31" s="312"/>
      <c r="O31" s="312"/>
      <c r="P31" s="312"/>
      <c r="Q31" s="312"/>
      <c r="R31" s="312"/>
      <c r="S31" s="312"/>
      <c r="T31" s="312"/>
      <c r="U31" s="312"/>
      <c r="V31" s="312"/>
      <c r="W31" s="313"/>
    </row>
    <row r="32" spans="1:23" ht="15.75" outlineLevel="1" thickTop="1" x14ac:dyDescent="0.25">
      <c r="J32" s="311"/>
      <c r="K32" s="312"/>
      <c r="L32" s="312"/>
      <c r="M32" s="312"/>
      <c r="N32" s="312"/>
      <c r="O32" s="312"/>
      <c r="P32" s="312"/>
      <c r="Q32" s="312"/>
      <c r="R32" s="312"/>
      <c r="S32" s="312"/>
      <c r="T32" s="312"/>
      <c r="U32" s="312"/>
      <c r="V32" s="312"/>
      <c r="W32" s="313"/>
    </row>
    <row r="33" spans="2:23" ht="15.75" outlineLevel="1" thickBot="1" x14ac:dyDescent="0.3">
      <c r="B33" s="50" t="s">
        <v>35</v>
      </c>
      <c r="C33" s="51"/>
      <c r="D33" s="51"/>
      <c r="E33" s="51"/>
      <c r="F33" s="51"/>
      <c r="G33" s="51"/>
      <c r="H33" s="51"/>
      <c r="J33" s="311"/>
      <c r="K33" s="312"/>
      <c r="L33" s="312"/>
      <c r="M33" s="312"/>
      <c r="N33" s="312"/>
      <c r="O33" s="312"/>
      <c r="P33" s="312"/>
      <c r="Q33" s="312"/>
      <c r="R33" s="312"/>
      <c r="S33" s="312"/>
      <c r="T33" s="312"/>
      <c r="U33" s="312"/>
      <c r="V33" s="312"/>
      <c r="W33" s="313"/>
    </row>
    <row r="34" spans="2:23" ht="15.75" outlineLevel="1" thickTop="1" x14ac:dyDescent="0.25">
      <c r="B34" s="36" t="s">
        <v>36</v>
      </c>
      <c r="C34" s="36"/>
      <c r="D34" s="36"/>
      <c r="E34" s="42">
        <f>H210/1000000000</f>
        <v>26.914000000000001</v>
      </c>
      <c r="F34" s="42">
        <f>I210/1000000000</f>
        <v>26.974</v>
      </c>
      <c r="G34" s="42">
        <f>J210/1000000000</f>
        <v>60.921999999999997</v>
      </c>
      <c r="H34" s="42">
        <f>K210/1000000000</f>
        <v>113.26900000000001</v>
      </c>
      <c r="J34" s="311"/>
      <c r="K34" s="312"/>
      <c r="L34" s="312"/>
      <c r="M34" s="312"/>
      <c r="N34" s="312"/>
      <c r="O34" s="312"/>
      <c r="P34" s="312"/>
      <c r="Q34" s="312"/>
      <c r="R34" s="312"/>
      <c r="S34" s="312"/>
      <c r="T34" s="312"/>
      <c r="U34" s="312"/>
      <c r="V34" s="312"/>
      <c r="W34" s="313"/>
    </row>
    <row r="35" spans="2:23" outlineLevel="1" x14ac:dyDescent="0.25">
      <c r="B35" s="41" t="s">
        <v>37</v>
      </c>
      <c r="C35" s="37"/>
      <c r="D35" s="37"/>
      <c r="E35" s="40">
        <f>H211</f>
        <v>0.61403298350824587</v>
      </c>
      <c r="F35" s="40">
        <f t="shared" ref="F35:H35" si="0">I211</f>
        <v>2.2293230289069932E-3</v>
      </c>
      <c r="G35" s="40">
        <f t="shared" si="0"/>
        <v>1.2585452658115224</v>
      </c>
      <c r="H35" s="40">
        <f t="shared" si="0"/>
        <v>1.5243815466904391</v>
      </c>
      <c r="J35" s="311"/>
      <c r="K35" s="312"/>
      <c r="L35" s="312"/>
      <c r="M35" s="312"/>
      <c r="N35" s="312"/>
      <c r="O35" s="312"/>
      <c r="P35" s="312"/>
      <c r="Q35" s="312"/>
      <c r="R35" s="312"/>
      <c r="S35" s="312"/>
      <c r="T35" s="312"/>
      <c r="U35" s="312"/>
      <c r="V35" s="312"/>
      <c r="W35" s="313"/>
    </row>
    <row r="36" spans="2:23" outlineLevel="1" x14ac:dyDescent="0.25">
      <c r="B36" s="36" t="s">
        <v>38</v>
      </c>
      <c r="C36" s="36"/>
      <c r="D36" s="36"/>
      <c r="E36" s="42">
        <f>H212/1000000000</f>
        <v>17.475000000000001</v>
      </c>
      <c r="F36" s="42">
        <f>I212/1000000000</f>
        <v>15.356</v>
      </c>
      <c r="G36" s="42">
        <f>J212/1000000000</f>
        <v>44.301000000000002</v>
      </c>
      <c r="H36" s="42">
        <f>K212/1000000000</f>
        <v>85.927000000000007</v>
      </c>
      <c r="J36" s="311"/>
      <c r="K36" s="312"/>
      <c r="L36" s="312"/>
      <c r="M36" s="312"/>
      <c r="N36" s="312"/>
      <c r="O36" s="312"/>
      <c r="P36" s="312"/>
      <c r="Q36" s="312"/>
      <c r="R36" s="312"/>
      <c r="S36" s="312"/>
      <c r="T36" s="312"/>
      <c r="U36" s="312"/>
      <c r="V36" s="312"/>
      <c r="W36" s="313"/>
    </row>
    <row r="37" spans="2:23" outlineLevel="1" x14ac:dyDescent="0.25">
      <c r="B37" s="41" t="s">
        <v>39</v>
      </c>
      <c r="C37" s="37"/>
      <c r="D37" s="37"/>
      <c r="E37" s="40">
        <f>H213</f>
        <v>0.64929033216913135</v>
      </c>
      <c r="F37" s="40">
        <f t="shared" ref="F37:H37" si="1">I213</f>
        <v>0.56928894490991322</v>
      </c>
      <c r="G37" s="40">
        <f t="shared" si="1"/>
        <v>0.72717573290436954</v>
      </c>
      <c r="H37" s="40">
        <f t="shared" si="1"/>
        <v>0.75861003451959497</v>
      </c>
      <c r="J37" s="311"/>
      <c r="K37" s="312"/>
      <c r="L37" s="312"/>
      <c r="M37" s="312"/>
      <c r="N37" s="312"/>
      <c r="O37" s="312"/>
      <c r="P37" s="312"/>
      <c r="Q37" s="312"/>
      <c r="R37" s="312"/>
      <c r="S37" s="312"/>
      <c r="T37" s="312"/>
      <c r="U37" s="312"/>
      <c r="V37" s="312"/>
      <c r="W37" s="313"/>
    </row>
    <row r="38" spans="2:23" outlineLevel="1" x14ac:dyDescent="0.25">
      <c r="B38" s="36" t="s">
        <v>40</v>
      </c>
      <c r="C38" s="36"/>
      <c r="D38" s="36"/>
      <c r="E38" s="42">
        <f>H214/1000000000</f>
        <v>10.041</v>
      </c>
      <c r="F38" s="42">
        <f>I214/1000000000</f>
        <v>4.2240000000000002</v>
      </c>
      <c r="G38" s="42">
        <f>J214/1000000000</f>
        <v>32.972000000000001</v>
      </c>
      <c r="H38" s="42">
        <f>K214/1000000000</f>
        <v>71.034000000000006</v>
      </c>
      <c r="J38" s="311"/>
      <c r="K38" s="312"/>
      <c r="L38" s="312"/>
      <c r="M38" s="312"/>
      <c r="N38" s="312"/>
      <c r="O38" s="312"/>
      <c r="P38" s="312"/>
      <c r="Q38" s="312"/>
      <c r="R38" s="312"/>
      <c r="S38" s="312"/>
      <c r="T38" s="312"/>
      <c r="U38" s="312"/>
      <c r="V38" s="312"/>
      <c r="W38" s="313"/>
    </row>
    <row r="39" spans="2:23" outlineLevel="1" x14ac:dyDescent="0.25">
      <c r="B39" s="41" t="s">
        <v>41</v>
      </c>
      <c r="C39" s="37"/>
      <c r="D39" s="37"/>
      <c r="E39" s="40">
        <f>H215</f>
        <v>0.37307720888756779</v>
      </c>
      <c r="F39" s="40">
        <f t="shared" ref="F39:H39" si="2">I215</f>
        <v>0.1565952398606065</v>
      </c>
      <c r="G39" s="40">
        <f t="shared" si="2"/>
        <v>0.54121663766783756</v>
      </c>
      <c r="H39" s="40">
        <f t="shared" si="2"/>
        <v>0.62712657479098433</v>
      </c>
      <c r="J39" s="311"/>
      <c r="K39" s="312"/>
      <c r="L39" s="312"/>
      <c r="M39" s="312"/>
      <c r="N39" s="312"/>
      <c r="O39" s="312"/>
      <c r="P39" s="312"/>
      <c r="Q39" s="312"/>
      <c r="R39" s="312"/>
      <c r="S39" s="312"/>
      <c r="T39" s="312"/>
      <c r="U39" s="312"/>
      <c r="V39" s="312"/>
      <c r="W39" s="313"/>
    </row>
    <row r="40" spans="2:23" outlineLevel="1" x14ac:dyDescent="0.25">
      <c r="B40" s="36" t="s">
        <v>42</v>
      </c>
      <c r="C40" s="36"/>
      <c r="D40" s="36"/>
      <c r="E40" s="42">
        <f>H216/1000000000</f>
        <v>9.7520000000000007</v>
      </c>
      <c r="F40" s="42">
        <f>I216/1000000000</f>
        <v>4.3680000000000003</v>
      </c>
      <c r="G40" s="42">
        <f>J216/1000000000</f>
        <v>29.76</v>
      </c>
      <c r="H40" s="42">
        <f>K216/1000000000</f>
        <v>63.073999999999998</v>
      </c>
      <c r="J40" s="311"/>
      <c r="K40" s="312"/>
      <c r="L40" s="312"/>
      <c r="M40" s="312"/>
      <c r="N40" s="312"/>
      <c r="O40" s="312"/>
      <c r="P40" s="312"/>
      <c r="Q40" s="312"/>
      <c r="R40" s="312"/>
      <c r="S40" s="312"/>
      <c r="T40" s="312"/>
      <c r="U40" s="312"/>
      <c r="V40" s="312"/>
      <c r="W40" s="313"/>
    </row>
    <row r="41" spans="2:23" outlineLevel="1" x14ac:dyDescent="0.25">
      <c r="B41" s="43" t="s">
        <v>43</v>
      </c>
      <c r="C41" s="44"/>
      <c r="D41" s="44"/>
      <c r="E41" s="45">
        <f>H217</f>
        <v>0.36233930296499961</v>
      </c>
      <c r="F41" s="45">
        <f t="shared" ref="F41:H43" si="3">I217</f>
        <v>0.16193371394676356</v>
      </c>
      <c r="G41" s="45">
        <f t="shared" si="3"/>
        <v>0.4884934834706674</v>
      </c>
      <c r="H41" s="45">
        <f t="shared" si="3"/>
        <v>0.5568513891709117</v>
      </c>
      <c r="J41" s="311"/>
      <c r="K41" s="312"/>
      <c r="L41" s="312"/>
      <c r="M41" s="312"/>
      <c r="N41" s="312"/>
      <c r="O41" s="312"/>
      <c r="P41" s="312"/>
      <c r="Q41" s="312"/>
      <c r="R41" s="312"/>
      <c r="S41" s="312"/>
      <c r="T41" s="312"/>
      <c r="U41" s="312"/>
      <c r="V41" s="312"/>
      <c r="W41" s="313"/>
    </row>
    <row r="42" spans="2:23" outlineLevel="1" x14ac:dyDescent="0.25">
      <c r="B42" t="s">
        <v>44</v>
      </c>
      <c r="E42" s="15">
        <f>H218</f>
        <v>0.39</v>
      </c>
      <c r="F42" s="15">
        <f t="shared" si="3"/>
        <v>0.18</v>
      </c>
      <c r="G42" s="15">
        <f t="shared" si="3"/>
        <v>1.21</v>
      </c>
      <c r="H42" s="15">
        <f t="shared" si="3"/>
        <v>2.5710000000000002</v>
      </c>
      <c r="J42" s="311"/>
      <c r="K42" s="312"/>
      <c r="L42" s="312"/>
      <c r="M42" s="312"/>
      <c r="N42" s="312"/>
      <c r="O42" s="312"/>
      <c r="P42" s="312"/>
      <c r="Q42" s="312"/>
      <c r="R42" s="312"/>
      <c r="S42" s="312"/>
      <c r="T42" s="312"/>
      <c r="U42" s="312"/>
      <c r="V42" s="312"/>
      <c r="W42" s="313"/>
    </row>
    <row r="43" spans="2:23" outlineLevel="1" x14ac:dyDescent="0.25">
      <c r="B43" s="48" t="s">
        <v>45</v>
      </c>
      <c r="C43" s="46"/>
      <c r="D43" s="46"/>
      <c r="E43" s="49">
        <f>H219</f>
        <v>0.39</v>
      </c>
      <c r="F43" s="49">
        <f t="shared" si="3"/>
        <v>0.17</v>
      </c>
      <c r="G43" s="49">
        <f t="shared" si="3"/>
        <v>1.19</v>
      </c>
      <c r="H43" s="49"/>
      <c r="J43" s="311"/>
      <c r="K43" s="312"/>
      <c r="L43" s="312"/>
      <c r="M43" s="312"/>
      <c r="N43" s="312"/>
      <c r="O43" s="312"/>
      <c r="P43" s="312"/>
      <c r="Q43" s="312"/>
      <c r="R43" s="312"/>
      <c r="S43" s="312"/>
      <c r="T43" s="312"/>
      <c r="U43" s="312"/>
      <c r="V43" s="312"/>
      <c r="W43" s="313"/>
    </row>
    <row r="44" spans="2:23" outlineLevel="1" x14ac:dyDescent="0.25">
      <c r="B44" s="47" t="s">
        <v>46</v>
      </c>
      <c r="J44" s="311"/>
      <c r="K44" s="312"/>
      <c r="L44" s="312"/>
      <c r="M44" s="312"/>
      <c r="N44" s="312"/>
      <c r="O44" s="312"/>
      <c r="P44" s="312"/>
      <c r="Q44" s="312"/>
      <c r="R44" s="312"/>
      <c r="S44" s="312"/>
      <c r="T44" s="312"/>
      <c r="U44" s="312"/>
      <c r="V44" s="312"/>
      <c r="W44" s="313"/>
    </row>
    <row r="45" spans="2:23" outlineLevel="1" x14ac:dyDescent="0.25">
      <c r="J45" s="311"/>
      <c r="K45" s="312"/>
      <c r="L45" s="312"/>
      <c r="M45" s="312"/>
      <c r="N45" s="312"/>
      <c r="O45" s="312"/>
      <c r="P45" s="312"/>
      <c r="Q45" s="312"/>
      <c r="R45" s="312"/>
      <c r="S45" s="312"/>
      <c r="T45" s="312"/>
      <c r="U45" s="312"/>
      <c r="V45" s="312"/>
      <c r="W45" s="313"/>
    </row>
    <row r="46" spans="2:23" ht="15.75" outlineLevel="1" thickBot="1" x14ac:dyDescent="0.3">
      <c r="B46" s="50" t="s">
        <v>47</v>
      </c>
      <c r="C46" s="51"/>
      <c r="D46" s="51"/>
      <c r="E46" s="51"/>
      <c r="F46" s="51"/>
      <c r="G46" s="51"/>
      <c r="H46" s="51"/>
      <c r="J46" s="311"/>
      <c r="K46" s="312"/>
      <c r="L46" s="312"/>
      <c r="M46" s="312"/>
      <c r="N46" s="312"/>
      <c r="O46" s="312"/>
      <c r="P46" s="312"/>
      <c r="Q46" s="312"/>
      <c r="R46" s="312"/>
      <c r="S46" s="312"/>
      <c r="T46" s="312"/>
      <c r="U46" s="312"/>
      <c r="V46" s="312"/>
      <c r="W46" s="313"/>
    </row>
    <row r="47" spans="2:23" ht="15.75" outlineLevel="1" thickTop="1" x14ac:dyDescent="0.25">
      <c r="B47" t="s">
        <v>48</v>
      </c>
      <c r="E47" s="16">
        <f>H222/1000000000</f>
        <v>1.99</v>
      </c>
      <c r="F47" s="16">
        <f t="shared" ref="F47:H58" si="4">I222/1000000000</f>
        <v>3.3889999999999998</v>
      </c>
      <c r="G47" s="16">
        <f t="shared" si="4"/>
        <v>7.28</v>
      </c>
      <c r="H47" s="16">
        <f t="shared" si="4"/>
        <v>9.1069999999999993</v>
      </c>
      <c r="J47" s="311"/>
      <c r="K47" s="312"/>
      <c r="L47" s="312"/>
      <c r="M47" s="312"/>
      <c r="N47" s="312"/>
      <c r="O47" s="312"/>
      <c r="P47" s="312"/>
      <c r="Q47" s="312"/>
      <c r="R47" s="312"/>
      <c r="S47" s="312"/>
      <c r="T47" s="312"/>
      <c r="U47" s="312"/>
      <c r="V47" s="312"/>
      <c r="W47" s="313"/>
    </row>
    <row r="48" spans="2:23" outlineLevel="1" x14ac:dyDescent="0.25">
      <c r="B48" t="s">
        <v>49</v>
      </c>
      <c r="E48" s="16">
        <f t="shared" ref="E48:E58" si="5">H223/1000000000</f>
        <v>19.218</v>
      </c>
      <c r="F48" s="16">
        <f t="shared" si="4"/>
        <v>9.907</v>
      </c>
      <c r="G48" s="16">
        <f t="shared" si="4"/>
        <v>18.704000000000001</v>
      </c>
      <c r="H48" s="16">
        <f t="shared" si="4"/>
        <v>29.38</v>
      </c>
      <c r="J48" s="311"/>
      <c r="K48" s="312"/>
      <c r="L48" s="312"/>
      <c r="M48" s="312"/>
      <c r="N48" s="312"/>
      <c r="O48" s="312"/>
      <c r="P48" s="312"/>
      <c r="Q48" s="312"/>
      <c r="R48" s="312"/>
      <c r="S48" s="312"/>
      <c r="T48" s="312"/>
      <c r="U48" s="312"/>
      <c r="V48" s="312"/>
      <c r="W48" s="313"/>
    </row>
    <row r="49" spans="2:23" outlineLevel="1" x14ac:dyDescent="0.25">
      <c r="B49" s="36" t="s">
        <v>50</v>
      </c>
      <c r="C49" s="36"/>
      <c r="D49" s="36"/>
      <c r="E49" s="42">
        <f t="shared" si="5"/>
        <v>28.829000000000001</v>
      </c>
      <c r="F49" s="42">
        <f t="shared" si="4"/>
        <v>23.073</v>
      </c>
      <c r="G49" s="42">
        <f t="shared" si="4"/>
        <v>44.344999999999999</v>
      </c>
      <c r="H49" s="42">
        <f t="shared" si="4"/>
        <v>67.64</v>
      </c>
      <c r="J49" s="311"/>
      <c r="K49" s="312"/>
      <c r="L49" s="312"/>
      <c r="M49" s="312"/>
      <c r="N49" s="312"/>
      <c r="O49" s="312"/>
      <c r="P49" s="312"/>
      <c r="Q49" s="312"/>
      <c r="R49" s="312"/>
      <c r="S49" s="312"/>
      <c r="T49" s="312"/>
      <c r="U49" s="312"/>
      <c r="V49" s="312"/>
      <c r="W49" s="313"/>
    </row>
    <row r="50" spans="2:23" outlineLevel="1" x14ac:dyDescent="0.25">
      <c r="B50" t="s">
        <v>51</v>
      </c>
      <c r="E50" s="16">
        <f t="shared" si="5"/>
        <v>3.6070000000000002</v>
      </c>
      <c r="F50" s="16">
        <f t="shared" si="4"/>
        <v>4.8449999999999998</v>
      </c>
      <c r="G50" s="16">
        <f t="shared" si="4"/>
        <v>5.26</v>
      </c>
      <c r="H50" s="16">
        <f t="shared" si="4"/>
        <v>7.0979999999999999</v>
      </c>
      <c r="J50" s="311"/>
      <c r="K50" s="312"/>
      <c r="L50" s="312"/>
      <c r="M50" s="312"/>
      <c r="N50" s="312"/>
      <c r="O50" s="312"/>
      <c r="P50" s="312"/>
      <c r="Q50" s="312"/>
      <c r="R50" s="312"/>
      <c r="S50" s="312"/>
      <c r="T50" s="312"/>
      <c r="U50" s="312"/>
      <c r="V50" s="312"/>
      <c r="W50" s="313"/>
    </row>
    <row r="51" spans="2:23" outlineLevel="1" x14ac:dyDescent="0.25">
      <c r="B51" t="s">
        <v>52</v>
      </c>
      <c r="E51" s="16">
        <f t="shared" si="5"/>
        <v>4.3490000000000002</v>
      </c>
      <c r="F51" s="16">
        <f t="shared" si="4"/>
        <v>4.3719999999999999</v>
      </c>
      <c r="G51" s="16">
        <f t="shared" si="4"/>
        <v>4.43</v>
      </c>
      <c r="H51" s="16">
        <f t="shared" si="4"/>
        <v>4.7240000000000002</v>
      </c>
      <c r="J51" s="311"/>
      <c r="K51" s="312"/>
      <c r="L51" s="312"/>
      <c r="M51" s="312"/>
      <c r="N51" s="312"/>
      <c r="O51" s="312"/>
      <c r="P51" s="312"/>
      <c r="Q51" s="312"/>
      <c r="R51" s="312"/>
      <c r="S51" s="312"/>
      <c r="T51" s="312"/>
      <c r="U51" s="312"/>
      <c r="V51" s="312"/>
      <c r="W51" s="313"/>
    </row>
    <row r="52" spans="2:23" outlineLevel="1" x14ac:dyDescent="0.25">
      <c r="B52" t="s">
        <v>53</v>
      </c>
      <c r="E52" s="16">
        <f t="shared" si="5"/>
        <v>2.339</v>
      </c>
      <c r="F52" s="16">
        <f t="shared" si="4"/>
        <v>1.6759999999999999</v>
      </c>
      <c r="G52" s="16">
        <f t="shared" si="4"/>
        <v>1.1120000000000001</v>
      </c>
      <c r="H52" s="16">
        <f t="shared" si="4"/>
        <v>0.83799999999999997</v>
      </c>
      <c r="J52" s="311"/>
      <c r="K52" s="312"/>
      <c r="L52" s="312"/>
      <c r="M52" s="312"/>
      <c r="N52" s="312"/>
      <c r="O52" s="312"/>
      <c r="P52" s="312"/>
      <c r="Q52" s="312"/>
      <c r="R52" s="312"/>
      <c r="S52" s="312"/>
      <c r="T52" s="312"/>
      <c r="U52" s="312"/>
      <c r="V52" s="312"/>
      <c r="W52" s="313"/>
    </row>
    <row r="53" spans="2:23" outlineLevel="1" x14ac:dyDescent="0.25">
      <c r="B53" s="36" t="s">
        <v>54</v>
      </c>
      <c r="C53" s="36"/>
      <c r="D53" s="36"/>
      <c r="E53" s="42">
        <f t="shared" si="5"/>
        <v>44.186999999999998</v>
      </c>
      <c r="F53" s="42">
        <f t="shared" si="4"/>
        <v>41.182000000000002</v>
      </c>
      <c r="G53" s="42">
        <f t="shared" si="4"/>
        <v>65.727999999999994</v>
      </c>
      <c r="H53" s="42">
        <f t="shared" si="4"/>
        <v>96.013000000000005</v>
      </c>
      <c r="J53" s="311"/>
      <c r="K53" s="312"/>
      <c r="L53" s="312"/>
      <c r="M53" s="312"/>
      <c r="N53" s="312"/>
      <c r="O53" s="312"/>
      <c r="P53" s="312"/>
      <c r="Q53" s="312"/>
      <c r="R53" s="312"/>
      <c r="S53" s="312"/>
      <c r="T53" s="312"/>
      <c r="U53" s="312"/>
      <c r="V53" s="312"/>
      <c r="W53" s="313"/>
    </row>
    <row r="54" spans="2:23" outlineLevel="1" x14ac:dyDescent="0.25">
      <c r="B54" s="36" t="s">
        <v>55</v>
      </c>
      <c r="C54" s="36"/>
      <c r="D54" s="36"/>
      <c r="E54" s="42">
        <f t="shared" si="5"/>
        <v>4.335</v>
      </c>
      <c r="F54" s="42">
        <f t="shared" si="4"/>
        <v>6.5629999999999997</v>
      </c>
      <c r="G54" s="42">
        <f t="shared" si="4"/>
        <v>10.631</v>
      </c>
      <c r="H54" s="42">
        <f t="shared" si="4"/>
        <v>16.478999999999999</v>
      </c>
      <c r="J54" s="311"/>
      <c r="K54" s="312"/>
      <c r="L54" s="312"/>
      <c r="M54" s="312"/>
      <c r="N54" s="312"/>
      <c r="O54" s="312"/>
      <c r="P54" s="312"/>
      <c r="Q54" s="312"/>
      <c r="R54" s="312"/>
      <c r="S54" s="312"/>
      <c r="T54" s="312"/>
      <c r="U54" s="312"/>
      <c r="V54" s="312"/>
      <c r="W54" s="313"/>
    </row>
    <row r="55" spans="2:23" outlineLevel="1" x14ac:dyDescent="0.25">
      <c r="B55" t="s">
        <v>56</v>
      </c>
      <c r="E55" s="16">
        <f t="shared" si="5"/>
        <v>12.428000000000001</v>
      </c>
      <c r="F55" s="16">
        <f t="shared" si="4"/>
        <v>10.605</v>
      </c>
      <c r="G55" s="16">
        <f t="shared" si="4"/>
        <v>9.5779999999999994</v>
      </c>
      <c r="H55" s="16">
        <f t="shared" si="4"/>
        <v>9.952</v>
      </c>
      <c r="J55" s="311"/>
      <c r="K55" s="312"/>
      <c r="L55" s="312"/>
      <c r="M55" s="312"/>
      <c r="N55" s="312"/>
      <c r="O55" s="312"/>
      <c r="P55" s="312"/>
      <c r="Q55" s="312"/>
      <c r="R55" s="312"/>
      <c r="S55" s="312"/>
      <c r="T55" s="312"/>
      <c r="U55" s="312"/>
      <c r="V55" s="312"/>
      <c r="W55" s="313"/>
    </row>
    <row r="56" spans="2:23" outlineLevel="1" x14ac:dyDescent="0.25">
      <c r="B56" s="36" t="s">
        <v>57</v>
      </c>
      <c r="C56" s="36"/>
      <c r="D56" s="36"/>
      <c r="E56" s="42">
        <f t="shared" si="5"/>
        <v>17.574999999999999</v>
      </c>
      <c r="F56" s="42">
        <f t="shared" si="4"/>
        <v>19.081</v>
      </c>
      <c r="G56" s="42">
        <f t="shared" si="4"/>
        <v>22.75</v>
      </c>
      <c r="H56" s="42">
        <f t="shared" si="4"/>
        <v>30.114000000000001</v>
      </c>
      <c r="J56" s="311"/>
      <c r="K56" s="312"/>
      <c r="L56" s="312"/>
      <c r="M56" s="312"/>
      <c r="N56" s="312"/>
      <c r="O56" s="312"/>
      <c r="P56" s="312"/>
      <c r="Q56" s="312"/>
      <c r="R56" s="312"/>
      <c r="S56" s="312"/>
      <c r="T56" s="312"/>
      <c r="U56" s="312"/>
      <c r="V56" s="312"/>
      <c r="W56" s="313"/>
    </row>
    <row r="57" spans="2:23" outlineLevel="1" x14ac:dyDescent="0.25">
      <c r="B57" s="52" t="s">
        <v>58</v>
      </c>
      <c r="C57" s="52"/>
      <c r="D57" s="52"/>
      <c r="E57" s="53">
        <f t="shared" si="5"/>
        <v>26.611999999999998</v>
      </c>
      <c r="F57" s="53">
        <f t="shared" si="4"/>
        <v>22.100999999999999</v>
      </c>
      <c r="G57" s="53">
        <f t="shared" si="4"/>
        <v>42.978000000000002</v>
      </c>
      <c r="H57" s="53">
        <f t="shared" si="4"/>
        <v>65.899000000000001</v>
      </c>
      <c r="J57" s="311"/>
      <c r="K57" s="312"/>
      <c r="L57" s="312"/>
      <c r="M57" s="312"/>
      <c r="N57" s="312"/>
      <c r="O57" s="312"/>
      <c r="P57" s="312"/>
      <c r="Q57" s="312"/>
      <c r="R57" s="312"/>
      <c r="S57" s="312"/>
      <c r="T57" s="312"/>
      <c r="U57" s="312"/>
      <c r="V57" s="312"/>
      <c r="W57" s="313"/>
    </row>
    <row r="58" spans="2:23" outlineLevel="1" x14ac:dyDescent="0.25">
      <c r="B58" t="s">
        <v>59</v>
      </c>
      <c r="E58" s="16">
        <f t="shared" si="5"/>
        <v>9.6969999999999992</v>
      </c>
      <c r="F58" s="16">
        <f t="shared" si="4"/>
        <v>8.4659999999999993</v>
      </c>
      <c r="G58" s="16">
        <f t="shared" si="4"/>
        <v>3.7759999999999998</v>
      </c>
      <c r="H58" s="16">
        <f t="shared" si="4"/>
        <v>1.1180000000000001</v>
      </c>
      <c r="J58" s="311"/>
      <c r="K58" s="312"/>
      <c r="L58" s="312"/>
      <c r="M58" s="312"/>
      <c r="N58" s="312"/>
      <c r="O58" s="312"/>
      <c r="P58" s="312"/>
      <c r="Q58" s="312"/>
      <c r="R58" s="312"/>
      <c r="S58" s="312"/>
      <c r="T58" s="312"/>
      <c r="U58" s="312"/>
      <c r="V58" s="312"/>
      <c r="W58" s="313"/>
    </row>
    <row r="59" spans="2:23" outlineLevel="1" x14ac:dyDescent="0.25">
      <c r="B59" s="46" t="s">
        <v>60</v>
      </c>
      <c r="C59" s="46"/>
      <c r="D59" s="46"/>
      <c r="E59" s="54">
        <f>H234</f>
        <v>0.85429999999999995</v>
      </c>
      <c r="F59" s="54">
        <f t="shared" ref="F59:H59" si="6">I234</f>
        <v>1.1534</v>
      </c>
      <c r="G59" s="54">
        <f t="shared" si="6"/>
        <v>0.1095</v>
      </c>
      <c r="H59" s="54">
        <f t="shared" si="6"/>
        <v>1.15E-2</v>
      </c>
      <c r="J59" s="311"/>
      <c r="K59" s="312"/>
      <c r="L59" s="312"/>
      <c r="M59" s="312"/>
      <c r="N59" s="312"/>
      <c r="O59" s="312"/>
      <c r="P59" s="312"/>
      <c r="Q59" s="312"/>
      <c r="R59" s="312"/>
      <c r="S59" s="312"/>
      <c r="T59" s="312"/>
      <c r="U59" s="312"/>
      <c r="V59" s="312"/>
      <c r="W59" s="313"/>
    </row>
    <row r="60" spans="2:23" outlineLevel="1" x14ac:dyDescent="0.25">
      <c r="J60" s="311"/>
      <c r="K60" s="312"/>
      <c r="L60" s="312"/>
      <c r="M60" s="312"/>
      <c r="N60" s="312"/>
      <c r="O60" s="312"/>
      <c r="P60" s="312"/>
      <c r="Q60" s="312"/>
      <c r="R60" s="312"/>
      <c r="S60" s="312"/>
      <c r="T60" s="312"/>
      <c r="U60" s="312"/>
      <c r="V60" s="312"/>
      <c r="W60" s="313"/>
    </row>
    <row r="61" spans="2:23" outlineLevel="1" x14ac:dyDescent="0.25">
      <c r="J61" s="311"/>
      <c r="K61" s="312"/>
      <c r="L61" s="312"/>
      <c r="M61" s="312"/>
      <c r="N61" s="312"/>
      <c r="O61" s="312"/>
      <c r="P61" s="312"/>
      <c r="Q61" s="312"/>
      <c r="R61" s="312"/>
      <c r="S61" s="312"/>
      <c r="T61" s="312"/>
      <c r="U61" s="312"/>
      <c r="V61" s="312"/>
      <c r="W61" s="313"/>
    </row>
    <row r="62" spans="2:23" ht="15.75" outlineLevel="1" thickBot="1" x14ac:dyDescent="0.3">
      <c r="B62" s="50" t="s">
        <v>61</v>
      </c>
      <c r="C62" s="51"/>
      <c r="D62" s="51"/>
      <c r="E62" s="51"/>
      <c r="F62" s="51"/>
      <c r="G62" s="51"/>
      <c r="H62" s="51"/>
      <c r="J62" s="311"/>
      <c r="K62" s="312"/>
      <c r="L62" s="312"/>
      <c r="M62" s="312"/>
      <c r="N62" s="312"/>
      <c r="O62" s="312"/>
      <c r="P62" s="312"/>
      <c r="Q62" s="312"/>
      <c r="R62" s="312"/>
      <c r="S62" s="312"/>
      <c r="T62" s="312"/>
      <c r="U62" s="312"/>
      <c r="V62" s="312"/>
      <c r="W62" s="313"/>
    </row>
    <row r="63" spans="2:23" ht="15.75" outlineLevel="1" thickTop="1" x14ac:dyDescent="0.25">
      <c r="B63" s="36" t="s">
        <v>62</v>
      </c>
      <c r="C63" s="36"/>
      <c r="D63" s="36"/>
      <c r="E63" s="42">
        <f>H237/1000000000</f>
        <v>9.1080000000000005</v>
      </c>
      <c r="F63" s="42">
        <f t="shared" ref="F63:H63" si="7">I237/1000000000</f>
        <v>5.641</v>
      </c>
      <c r="G63" s="42">
        <f t="shared" si="7"/>
        <v>28.09</v>
      </c>
      <c r="H63" s="42">
        <f t="shared" si="7"/>
        <v>58.959000000000003</v>
      </c>
      <c r="J63" s="311"/>
      <c r="K63" s="312"/>
      <c r="L63" s="312"/>
      <c r="M63" s="312"/>
      <c r="N63" s="312"/>
      <c r="O63" s="312"/>
      <c r="P63" s="312"/>
      <c r="Q63" s="312"/>
      <c r="R63" s="312"/>
      <c r="S63" s="312"/>
      <c r="T63" s="312"/>
      <c r="U63" s="312"/>
      <c r="V63" s="312"/>
      <c r="W63" s="313"/>
    </row>
    <row r="64" spans="2:23" outlineLevel="1" x14ac:dyDescent="0.25">
      <c r="B64" t="s">
        <v>63</v>
      </c>
      <c r="E64" s="16">
        <f t="shared" ref="E64:H69" si="8">H238/1000000000</f>
        <v>-0.97599999999999998</v>
      </c>
      <c r="F64" s="16">
        <f t="shared" si="8"/>
        <v>-1.833</v>
      </c>
      <c r="G64" s="16">
        <f t="shared" si="8"/>
        <v>-1.069</v>
      </c>
      <c r="H64" s="16">
        <f t="shared" si="8"/>
        <v>-2.4129999999999998</v>
      </c>
      <c r="J64" s="311"/>
      <c r="K64" s="312"/>
      <c r="L64" s="312"/>
      <c r="M64" s="312"/>
      <c r="N64" s="312"/>
      <c r="O64" s="312"/>
      <c r="P64" s="312"/>
      <c r="Q64" s="312"/>
      <c r="R64" s="312"/>
      <c r="S64" s="312"/>
      <c r="T64" s="312"/>
      <c r="U64" s="312"/>
      <c r="V64" s="312"/>
      <c r="W64" s="313"/>
    </row>
    <row r="65" spans="1:23" outlineLevel="1" x14ac:dyDescent="0.25">
      <c r="B65" s="36" t="s">
        <v>64</v>
      </c>
      <c r="C65" s="36"/>
      <c r="D65" s="36"/>
      <c r="E65" s="42">
        <f t="shared" si="8"/>
        <v>8.1319999999999997</v>
      </c>
      <c r="F65" s="42">
        <f t="shared" si="8"/>
        <v>3.8079999999999998</v>
      </c>
      <c r="G65" s="42">
        <f t="shared" si="8"/>
        <v>27.021000000000001</v>
      </c>
      <c r="H65" s="42">
        <f t="shared" si="8"/>
        <v>56.545999999999999</v>
      </c>
      <c r="J65" s="311"/>
      <c r="K65" s="312"/>
      <c r="L65" s="312"/>
      <c r="M65" s="312"/>
      <c r="N65" s="312"/>
      <c r="O65" s="312"/>
      <c r="P65" s="312"/>
      <c r="Q65" s="312"/>
      <c r="R65" s="312"/>
      <c r="S65" s="312"/>
      <c r="T65" s="312"/>
      <c r="U65" s="312"/>
      <c r="V65" s="312"/>
      <c r="W65" s="313"/>
    </row>
    <row r="66" spans="1:23" outlineLevel="1" x14ac:dyDescent="0.25">
      <c r="B66" t="s">
        <v>65</v>
      </c>
      <c r="E66" s="16">
        <f t="shared" si="8"/>
        <v>-9.83</v>
      </c>
      <c r="F66" s="16">
        <f t="shared" si="8"/>
        <v>7.375</v>
      </c>
      <c r="G66" s="16">
        <f t="shared" si="8"/>
        <v>-10.566000000000001</v>
      </c>
      <c r="H66" s="16">
        <f t="shared" si="8"/>
        <v>-19.332000000000001</v>
      </c>
      <c r="J66" s="311"/>
      <c r="K66" s="312"/>
      <c r="L66" s="312"/>
      <c r="M66" s="312"/>
      <c r="N66" s="312"/>
      <c r="O66" s="312"/>
      <c r="P66" s="312"/>
      <c r="Q66" s="312"/>
      <c r="R66" s="312"/>
      <c r="S66" s="312"/>
      <c r="T66" s="312"/>
      <c r="U66" s="312"/>
      <c r="V66" s="312"/>
      <c r="W66" s="313"/>
    </row>
    <row r="67" spans="1:23" outlineLevel="1" x14ac:dyDescent="0.25">
      <c r="B67" t="s">
        <v>66</v>
      </c>
      <c r="E67" s="16">
        <f t="shared" si="8"/>
        <v>1.865</v>
      </c>
      <c r="F67" s="16">
        <f t="shared" si="8"/>
        <v>-11.617000000000001</v>
      </c>
      <c r="G67" s="16">
        <f t="shared" si="8"/>
        <v>-13.632999999999999</v>
      </c>
      <c r="H67" s="16">
        <f t="shared" si="8"/>
        <v>-35.768999999999998</v>
      </c>
      <c r="J67" s="311"/>
      <c r="K67" s="312"/>
      <c r="L67" s="312"/>
      <c r="M67" s="312"/>
      <c r="N67" s="312"/>
      <c r="O67" s="312"/>
      <c r="P67" s="312"/>
      <c r="Q67" s="312"/>
      <c r="R67" s="312"/>
      <c r="S67" s="312"/>
      <c r="T67" s="312"/>
      <c r="U67" s="312"/>
      <c r="V67" s="312"/>
      <c r="W67" s="313"/>
    </row>
    <row r="68" spans="1:23" outlineLevel="1" x14ac:dyDescent="0.25">
      <c r="B68" s="36" t="s">
        <v>67</v>
      </c>
      <c r="C68" s="36"/>
      <c r="D68" s="36"/>
      <c r="E68" s="42">
        <f t="shared" si="8"/>
        <v>1.143</v>
      </c>
      <c r="F68" s="42">
        <f t="shared" si="8"/>
        <v>1.399</v>
      </c>
      <c r="G68" s="42">
        <f t="shared" si="8"/>
        <v>3.891</v>
      </c>
      <c r="H68" s="42">
        <f t="shared" si="8"/>
        <v>3.5880000000000001</v>
      </c>
      <c r="J68" s="311"/>
      <c r="K68" s="312"/>
      <c r="L68" s="312"/>
      <c r="M68" s="312"/>
      <c r="N68" s="312"/>
      <c r="O68" s="312"/>
      <c r="P68" s="312"/>
      <c r="Q68" s="312"/>
      <c r="R68" s="312"/>
      <c r="S68" s="312"/>
      <c r="T68" s="312"/>
      <c r="U68" s="312"/>
      <c r="V68" s="312"/>
      <c r="W68" s="313"/>
    </row>
    <row r="69" spans="1:23" outlineLevel="1" x14ac:dyDescent="0.25">
      <c r="B69" s="46" t="s">
        <v>68</v>
      </c>
      <c r="C69" s="46"/>
      <c r="D69" s="46"/>
      <c r="E69" s="55">
        <f t="shared" si="8"/>
        <v>0</v>
      </c>
      <c r="F69" s="55">
        <f t="shared" si="8"/>
        <v>0</v>
      </c>
      <c r="G69" s="55">
        <f t="shared" si="8"/>
        <v>0</v>
      </c>
      <c r="H69" s="55">
        <f t="shared" si="8"/>
        <v>0.47599999999999998</v>
      </c>
      <c r="J69" s="314"/>
      <c r="K69" s="315"/>
      <c r="L69" s="315"/>
      <c r="M69" s="315"/>
      <c r="N69" s="315"/>
      <c r="O69" s="315"/>
      <c r="P69" s="315"/>
      <c r="Q69" s="315"/>
      <c r="R69" s="315"/>
      <c r="S69" s="315"/>
      <c r="T69" s="315"/>
      <c r="U69" s="315"/>
      <c r="V69" s="315"/>
      <c r="W69" s="316"/>
    </row>
    <row r="70" spans="1:23" outlineLevel="1" x14ac:dyDescent="0.25">
      <c r="A70" s="5"/>
      <c r="B70" s="5"/>
      <c r="C70" s="5"/>
      <c r="D70" s="5"/>
      <c r="E70" s="5"/>
      <c r="F70" s="5"/>
      <c r="G70" s="5"/>
      <c r="H70" s="5"/>
      <c r="I70" s="5"/>
      <c r="J70" s="5"/>
      <c r="K70" s="5"/>
      <c r="L70" s="5"/>
      <c r="M70" s="5"/>
      <c r="N70" s="5"/>
      <c r="O70" s="5"/>
      <c r="P70" s="5"/>
      <c r="Q70" s="5"/>
      <c r="R70" s="5"/>
      <c r="S70" s="5"/>
      <c r="T70" s="5"/>
      <c r="U70" s="5"/>
      <c r="V70" s="5"/>
      <c r="W70" s="5"/>
    </row>
    <row r="72" spans="1:23" x14ac:dyDescent="0.25">
      <c r="A72" s="32" t="s">
        <v>69</v>
      </c>
      <c r="B72" s="11"/>
      <c r="C72" s="11"/>
      <c r="D72" s="11"/>
      <c r="E72" s="11"/>
      <c r="F72" s="11"/>
      <c r="G72" s="11"/>
      <c r="H72" s="11"/>
      <c r="J72" s="32" t="s">
        <v>70</v>
      </c>
      <c r="K72" s="11"/>
      <c r="L72" s="11"/>
      <c r="M72" s="11"/>
      <c r="N72" s="11"/>
      <c r="O72" s="11"/>
      <c r="P72" s="11"/>
      <c r="Q72" s="11"/>
      <c r="R72" s="11"/>
      <c r="S72" s="11"/>
      <c r="T72" s="11"/>
      <c r="U72" s="11"/>
      <c r="V72" s="11"/>
      <c r="W72" s="11"/>
    </row>
    <row r="74" spans="1:23" ht="15.75" thickBot="1" x14ac:dyDescent="0.3">
      <c r="B74" s="50" t="s">
        <v>71</v>
      </c>
      <c r="C74" s="50"/>
      <c r="D74" s="50"/>
      <c r="E74" s="50"/>
      <c r="F74" s="50"/>
      <c r="G74" s="73" t="s">
        <v>72</v>
      </c>
      <c r="H74" s="73" t="s">
        <v>73</v>
      </c>
      <c r="J74" t="s">
        <v>74</v>
      </c>
      <c r="L74" s="22"/>
      <c r="M74" s="77" t="s">
        <v>517</v>
      </c>
      <c r="R74" s="22"/>
    </row>
    <row r="75" spans="1:23" ht="15.75" thickTop="1" x14ac:dyDescent="0.25">
      <c r="B75" s="74" t="s">
        <v>536</v>
      </c>
      <c r="F75" s="301">
        <v>2143786860</v>
      </c>
      <c r="G75" s="301"/>
      <c r="H75" s="71">
        <v>8.753723397305023E-2</v>
      </c>
      <c r="J75" t="s">
        <v>75</v>
      </c>
      <c r="M75" s="76" t="str">
        <f>F201</f>
        <v>NASDAQ</v>
      </c>
      <c r="R75" s="22"/>
    </row>
    <row r="76" spans="1:23" x14ac:dyDescent="0.25">
      <c r="B76" s="74" t="s">
        <v>537</v>
      </c>
      <c r="F76" s="302">
        <v>1851626745</v>
      </c>
      <c r="G76" s="302"/>
      <c r="H76" s="71">
        <v>7.5607462025316458E-2</v>
      </c>
      <c r="J76" t="s">
        <v>76</v>
      </c>
      <c r="L76" s="22"/>
      <c r="M76" s="77" t="s">
        <v>535</v>
      </c>
      <c r="R76" s="76"/>
    </row>
    <row r="77" spans="1:23" x14ac:dyDescent="0.25">
      <c r="B77" s="74" t="s">
        <v>538</v>
      </c>
      <c r="F77" s="302">
        <v>1839270238</v>
      </c>
      <c r="G77" s="302"/>
      <c r="H77" s="71">
        <v>7.5102908860759487E-2</v>
      </c>
      <c r="J77" t="s">
        <v>77</v>
      </c>
      <c r="L77" s="22"/>
      <c r="M77" s="77" t="s">
        <v>531</v>
      </c>
      <c r="R77" s="22"/>
    </row>
    <row r="78" spans="1:23" x14ac:dyDescent="0.25">
      <c r="B78" s="74" t="s">
        <v>539</v>
      </c>
      <c r="F78" s="302">
        <v>997711356</v>
      </c>
      <c r="G78" s="302"/>
      <c r="H78" s="71">
        <v>4.0739540873826051E-2</v>
      </c>
      <c r="J78" t="s">
        <v>78</v>
      </c>
      <c r="L78" s="8"/>
      <c r="M78" s="77" t="s">
        <v>532</v>
      </c>
      <c r="R78" s="76"/>
    </row>
    <row r="79" spans="1:23" x14ac:dyDescent="0.25">
      <c r="B79" s="74" t="s">
        <v>540</v>
      </c>
      <c r="F79" s="302">
        <v>945738025</v>
      </c>
      <c r="G79" s="302"/>
      <c r="H79" s="71">
        <v>3.8617314209881584E-2</v>
      </c>
      <c r="J79" t="s">
        <v>79</v>
      </c>
      <c r="L79" s="22"/>
      <c r="M79" s="77" t="s">
        <v>533</v>
      </c>
    </row>
    <row r="80" spans="1:23" x14ac:dyDescent="0.25">
      <c r="B80" s="74" t="s">
        <v>541</v>
      </c>
      <c r="F80" s="302">
        <v>546079492</v>
      </c>
      <c r="G80" s="302"/>
      <c r="H80" s="71">
        <v>2.2298060106165783E-2</v>
      </c>
      <c r="J80" t="s">
        <v>80</v>
      </c>
      <c r="L80" s="22"/>
      <c r="M80" s="77" t="s">
        <v>534</v>
      </c>
    </row>
    <row r="81" spans="1:23" x14ac:dyDescent="0.25">
      <c r="B81" s="74" t="s">
        <v>542</v>
      </c>
      <c r="F81" s="302">
        <v>409279524</v>
      </c>
      <c r="G81" s="302"/>
      <c r="H81" s="71">
        <v>1.6712107962433647E-2</v>
      </c>
      <c r="J81" s="5"/>
      <c r="K81" s="5"/>
      <c r="L81" s="5"/>
      <c r="M81" s="5"/>
      <c r="N81" s="5"/>
      <c r="O81" s="5"/>
      <c r="P81" s="5"/>
      <c r="Q81" s="5"/>
      <c r="R81" s="5"/>
      <c r="S81" s="5"/>
      <c r="T81" s="5"/>
      <c r="U81" s="5"/>
      <c r="V81" s="5"/>
      <c r="W81" s="5"/>
    </row>
    <row r="82" spans="1:23" x14ac:dyDescent="0.25">
      <c r="B82" s="74" t="s">
        <v>543</v>
      </c>
      <c r="F82" s="302">
        <v>407607620</v>
      </c>
      <c r="G82" s="302"/>
      <c r="H82" s="71">
        <v>1.6643839118007351E-2</v>
      </c>
    </row>
    <row r="83" spans="1:23" x14ac:dyDescent="0.25">
      <c r="B83" s="74" t="s">
        <v>544</v>
      </c>
      <c r="F83" s="302">
        <v>329720268</v>
      </c>
      <c r="G83" s="302"/>
      <c r="H83" s="71">
        <v>1.3463465414454878E-2</v>
      </c>
      <c r="J83" t="s">
        <v>81</v>
      </c>
      <c r="M83" s="307" t="s">
        <v>530</v>
      </c>
      <c r="N83" s="307"/>
      <c r="O83" s="307"/>
      <c r="P83" s="307"/>
      <c r="Q83" s="307"/>
      <c r="R83" s="307"/>
      <c r="S83" s="307"/>
      <c r="T83" s="307"/>
      <c r="U83" s="307"/>
      <c r="V83" s="307"/>
      <c r="W83" s="307"/>
    </row>
    <row r="84" spans="1:23" x14ac:dyDescent="0.25">
      <c r="B84" s="75" t="s">
        <v>545</v>
      </c>
      <c r="C84" s="46"/>
      <c r="D84" s="46"/>
      <c r="E84" s="46"/>
      <c r="F84" s="303">
        <v>291727360</v>
      </c>
      <c r="G84" s="303"/>
      <c r="H84" s="72">
        <v>1.1912101265822784E-2</v>
      </c>
      <c r="M84" s="307"/>
      <c r="N84" s="307"/>
      <c r="O84" s="307"/>
      <c r="P84" s="307"/>
      <c r="Q84" s="307"/>
      <c r="R84" s="307"/>
      <c r="S84" s="307"/>
      <c r="T84" s="307"/>
      <c r="U84" s="307"/>
      <c r="V84" s="307"/>
      <c r="W84" s="307"/>
    </row>
    <row r="85" spans="1:23" ht="15.75" thickBot="1" x14ac:dyDescent="0.3">
      <c r="B85" s="78" t="s">
        <v>82</v>
      </c>
      <c r="C85" s="78"/>
      <c r="D85" s="78"/>
      <c r="E85" s="78"/>
      <c r="F85" s="304">
        <v>24490000000</v>
      </c>
      <c r="G85" s="304"/>
      <c r="H85" s="80">
        <v>1</v>
      </c>
      <c r="J85" s="5"/>
      <c r="K85" s="5"/>
      <c r="L85" s="5"/>
      <c r="M85" s="5"/>
      <c r="N85" s="5"/>
      <c r="O85" s="5"/>
      <c r="P85" s="5"/>
      <c r="Q85" s="5"/>
      <c r="R85" s="5"/>
      <c r="S85" s="5"/>
      <c r="T85" s="5"/>
      <c r="U85" s="5"/>
      <c r="V85" s="5"/>
      <c r="W85" s="5"/>
    </row>
    <row r="86" spans="1:23" ht="15.75" thickTop="1" x14ac:dyDescent="0.25">
      <c r="A86" s="46"/>
      <c r="B86" s="46"/>
      <c r="C86" s="46"/>
      <c r="D86" s="46"/>
      <c r="E86" s="46"/>
      <c r="F86" s="46"/>
      <c r="G86" s="46"/>
      <c r="H86" s="46"/>
      <c r="I86" s="46"/>
      <c r="J86" s="46"/>
      <c r="K86" s="46"/>
      <c r="L86" s="46"/>
      <c r="M86" s="46"/>
      <c r="N86" s="46"/>
      <c r="O86" s="46"/>
      <c r="P86" s="46"/>
      <c r="Q86" s="46"/>
      <c r="R86" s="46"/>
      <c r="S86" s="46"/>
      <c r="T86" s="46"/>
      <c r="U86" s="46"/>
      <c r="V86" s="46"/>
      <c r="W86" s="46"/>
    </row>
    <row r="88" spans="1:23" hidden="1" outlineLevel="1" x14ac:dyDescent="0.25"/>
    <row r="89" spans="1:23" hidden="1" outlineLevel="1" x14ac:dyDescent="0.25"/>
    <row r="90" spans="1:23" hidden="1" outlineLevel="1" x14ac:dyDescent="0.25"/>
    <row r="91" spans="1:23" hidden="1" outlineLevel="1" x14ac:dyDescent="0.25"/>
    <row r="92" spans="1:23" hidden="1" outlineLevel="1" x14ac:dyDescent="0.25"/>
    <row r="93" spans="1:23" hidden="1" outlineLevel="1" x14ac:dyDescent="0.25"/>
    <row r="94" spans="1:23" hidden="1" outlineLevel="1" x14ac:dyDescent="0.25"/>
    <row r="95" spans="1:23" hidden="1" outlineLevel="1" x14ac:dyDescent="0.25"/>
    <row r="96" spans="1:23" hidden="1" outlineLevel="1" x14ac:dyDescent="0.25"/>
    <row r="97" hidden="1" outlineLevel="1" x14ac:dyDescent="0.25"/>
    <row r="98" hidden="1" outlineLevel="1" x14ac:dyDescent="0.25"/>
    <row r="99" hidden="1" outlineLevel="1" x14ac:dyDescent="0.25"/>
    <row r="100" hidden="1" outlineLevel="1" x14ac:dyDescent="0.25"/>
    <row r="101" hidden="1" outlineLevel="1" x14ac:dyDescent="0.25"/>
    <row r="102" hidden="1" outlineLevel="1" x14ac:dyDescent="0.25"/>
    <row r="103" hidden="1" outlineLevel="1" x14ac:dyDescent="0.25"/>
    <row r="104" hidden="1" outlineLevel="1" x14ac:dyDescent="0.25"/>
    <row r="105" hidden="1" outlineLevel="1" x14ac:dyDescent="0.25"/>
    <row r="106" hidden="1" outlineLevel="1" x14ac:dyDescent="0.25"/>
    <row r="107" hidden="1" outlineLevel="1" x14ac:dyDescent="0.25"/>
    <row r="108" hidden="1" outlineLevel="1" x14ac:dyDescent="0.25"/>
    <row r="109" hidden="1" outlineLevel="1" x14ac:dyDescent="0.25"/>
    <row r="110" hidden="1" outlineLevel="1" x14ac:dyDescent="0.25"/>
    <row r="111" hidden="1" outlineLevel="1" x14ac:dyDescent="0.25"/>
    <row r="112" hidden="1" outlineLevel="1" x14ac:dyDescent="0.25"/>
    <row r="113" hidden="1" outlineLevel="1" x14ac:dyDescent="0.25"/>
    <row r="114" hidden="1" outlineLevel="1" x14ac:dyDescent="0.25"/>
    <row r="115" hidden="1" outlineLevel="1" x14ac:dyDescent="0.25"/>
    <row r="116" hidden="1" outlineLevel="1" x14ac:dyDescent="0.25"/>
    <row r="117" hidden="1" outlineLevel="1" x14ac:dyDescent="0.25"/>
    <row r="118" hidden="1" outlineLevel="1" x14ac:dyDescent="0.25"/>
    <row r="119" hidden="1" outlineLevel="1" x14ac:dyDescent="0.25"/>
    <row r="120" hidden="1" outlineLevel="1" x14ac:dyDescent="0.25"/>
    <row r="121" hidden="1" outlineLevel="1" x14ac:dyDescent="0.25"/>
    <row r="122" hidden="1" outlineLevel="1" x14ac:dyDescent="0.25"/>
    <row r="123" hidden="1" outlineLevel="1" x14ac:dyDescent="0.25"/>
    <row r="124" hidden="1" outlineLevel="1" x14ac:dyDescent="0.25"/>
    <row r="125" hidden="1" outlineLevel="1" x14ac:dyDescent="0.25"/>
    <row r="126" hidden="1" outlineLevel="1" x14ac:dyDescent="0.25"/>
    <row r="127" hidden="1" outlineLevel="1" x14ac:dyDescent="0.25"/>
    <row r="128" hidden="1" outlineLevel="1" x14ac:dyDescent="0.25"/>
    <row r="129" hidden="1" outlineLevel="1" x14ac:dyDescent="0.25"/>
    <row r="130" hidden="1" outlineLevel="1" x14ac:dyDescent="0.25"/>
    <row r="131" hidden="1" outlineLevel="1" x14ac:dyDescent="0.25"/>
    <row r="132" hidden="1" outlineLevel="1" x14ac:dyDescent="0.25"/>
    <row r="133" hidden="1" outlineLevel="1" x14ac:dyDescent="0.25"/>
    <row r="134" hidden="1" outlineLevel="1" x14ac:dyDescent="0.25"/>
    <row r="135" hidden="1" outlineLevel="1" x14ac:dyDescent="0.25"/>
    <row r="136" hidden="1" outlineLevel="1" x14ac:dyDescent="0.25"/>
    <row r="137" hidden="1" outlineLevel="1" x14ac:dyDescent="0.25"/>
    <row r="138" hidden="1" outlineLevel="1" x14ac:dyDescent="0.25"/>
    <row r="139" hidden="1" outlineLevel="1" x14ac:dyDescent="0.25"/>
    <row r="140" hidden="1" outlineLevel="1" x14ac:dyDescent="0.25"/>
    <row r="141" hidden="1" outlineLevel="1" x14ac:dyDescent="0.25"/>
    <row r="142" hidden="1" outlineLevel="1" x14ac:dyDescent="0.25"/>
    <row r="143" hidden="1" outlineLevel="1" x14ac:dyDescent="0.25"/>
    <row r="144" hidden="1" outlineLevel="1" x14ac:dyDescent="0.25"/>
    <row r="145" hidden="1" outlineLevel="1" x14ac:dyDescent="0.25"/>
    <row r="146" hidden="1" outlineLevel="1" x14ac:dyDescent="0.25"/>
    <row r="147" hidden="1" outlineLevel="1" x14ac:dyDescent="0.25"/>
    <row r="148" hidden="1" outlineLevel="1" x14ac:dyDescent="0.25"/>
    <row r="149" hidden="1" outlineLevel="1" x14ac:dyDescent="0.25"/>
    <row r="150" hidden="1" outlineLevel="1" x14ac:dyDescent="0.25"/>
    <row r="151" hidden="1" outlineLevel="1" x14ac:dyDescent="0.25"/>
    <row r="152" hidden="1" outlineLevel="1" x14ac:dyDescent="0.25"/>
    <row r="153" hidden="1" outlineLevel="1" x14ac:dyDescent="0.25"/>
    <row r="154" hidden="1" outlineLevel="1" x14ac:dyDescent="0.25"/>
    <row r="155" hidden="1" outlineLevel="1" x14ac:dyDescent="0.25"/>
    <row r="156" hidden="1" outlineLevel="1" x14ac:dyDescent="0.25"/>
    <row r="157" hidden="1" outlineLevel="1" x14ac:dyDescent="0.25"/>
    <row r="158" hidden="1" outlineLevel="1" x14ac:dyDescent="0.25"/>
    <row r="159" hidden="1" outlineLevel="1" x14ac:dyDescent="0.25"/>
    <row r="160" hidden="1" outlineLevel="1" x14ac:dyDescent="0.25"/>
    <row r="161" hidden="1" outlineLevel="1" x14ac:dyDescent="0.25"/>
    <row r="162" hidden="1" outlineLevel="1" x14ac:dyDescent="0.25"/>
    <row r="163" hidden="1" outlineLevel="1" x14ac:dyDescent="0.25"/>
    <row r="164" hidden="1" outlineLevel="1" x14ac:dyDescent="0.25"/>
    <row r="165" hidden="1" outlineLevel="1" x14ac:dyDescent="0.25"/>
    <row r="166" hidden="1" outlineLevel="1" x14ac:dyDescent="0.25"/>
    <row r="167" hidden="1" outlineLevel="1" x14ac:dyDescent="0.25"/>
    <row r="168" hidden="1" outlineLevel="1" x14ac:dyDescent="0.25"/>
    <row r="169" hidden="1" outlineLevel="1" x14ac:dyDescent="0.25"/>
    <row r="170" hidden="1" outlineLevel="1" x14ac:dyDescent="0.25"/>
    <row r="171" hidden="1" outlineLevel="1" x14ac:dyDescent="0.25"/>
    <row r="172" hidden="1" outlineLevel="1" x14ac:dyDescent="0.25"/>
    <row r="173" hidden="1" outlineLevel="1" x14ac:dyDescent="0.25"/>
    <row r="174" hidden="1" outlineLevel="1" x14ac:dyDescent="0.25"/>
    <row r="175" hidden="1" outlineLevel="1" x14ac:dyDescent="0.25"/>
    <row r="176" hidden="1" outlineLevel="1" x14ac:dyDescent="0.25"/>
    <row r="177" hidden="1" outlineLevel="1" x14ac:dyDescent="0.25"/>
    <row r="178" hidden="1" outlineLevel="1" x14ac:dyDescent="0.25"/>
    <row r="179" hidden="1" outlineLevel="1" x14ac:dyDescent="0.25"/>
    <row r="180" hidden="1" outlineLevel="1" x14ac:dyDescent="0.25"/>
    <row r="181" hidden="1" outlineLevel="1" x14ac:dyDescent="0.25"/>
    <row r="182" hidden="1" outlineLevel="1" x14ac:dyDescent="0.25"/>
    <row r="183" hidden="1" outlineLevel="1" x14ac:dyDescent="0.25"/>
    <row r="184" hidden="1" outlineLevel="1" x14ac:dyDescent="0.25"/>
    <row r="185" hidden="1" outlineLevel="1" x14ac:dyDescent="0.25"/>
    <row r="186" hidden="1" outlineLevel="1" x14ac:dyDescent="0.25"/>
    <row r="187" hidden="1" outlineLevel="1" x14ac:dyDescent="0.25"/>
    <row r="188" hidden="1" outlineLevel="1" x14ac:dyDescent="0.25"/>
    <row r="189" hidden="1" outlineLevel="1" x14ac:dyDescent="0.25"/>
    <row r="190" hidden="1" outlineLevel="1" x14ac:dyDescent="0.25"/>
    <row r="191" hidden="1" outlineLevel="1" x14ac:dyDescent="0.25"/>
    <row r="192" hidden="1" outlineLevel="1" x14ac:dyDescent="0.25"/>
    <row r="193" spans="1:47" hidden="1" outlineLevel="1" x14ac:dyDescent="0.25"/>
    <row r="194" spans="1:47" hidden="1" outlineLevel="1" x14ac:dyDescent="0.25"/>
    <row r="195" spans="1:47" hidden="1" outlineLevel="1" x14ac:dyDescent="0.25"/>
    <row r="196" spans="1:47" hidden="1" outlineLevel="1" x14ac:dyDescent="0.25"/>
    <row r="197" spans="1:47" hidden="1" outlineLevel="1" x14ac:dyDescent="0.25"/>
    <row r="198" spans="1:47" collapsed="1" x14ac:dyDescent="0.25"/>
    <row r="200" spans="1:47" hidden="1" x14ac:dyDescent="0.25">
      <c r="A200" s="32" t="s">
        <v>83</v>
      </c>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row>
    <row r="201" spans="1:47" hidden="1" x14ac:dyDescent="0.25">
      <c r="A201" t="s">
        <v>75</v>
      </c>
      <c r="F201" s="33" t="s">
        <v>527</v>
      </c>
      <c r="G201" s="33"/>
      <c r="H201" s="33"/>
      <c r="I201" s="33"/>
      <c r="J201" s="33"/>
      <c r="K201" s="33"/>
    </row>
    <row r="202" spans="1:47" hidden="1" x14ac:dyDescent="0.25">
      <c r="A202" t="s">
        <v>84</v>
      </c>
      <c r="F202" s="34">
        <v>3242720900000</v>
      </c>
      <c r="G202" s="33"/>
      <c r="H202" s="33"/>
      <c r="I202" s="33"/>
      <c r="J202" s="33"/>
      <c r="K202" s="33"/>
    </row>
    <row r="203" spans="1:47" hidden="1" x14ac:dyDescent="0.25">
      <c r="A203" t="s">
        <v>85</v>
      </c>
      <c r="F203" s="33">
        <v>1736801098</v>
      </c>
      <c r="G203" s="33"/>
      <c r="H203" s="33"/>
      <c r="I203" s="33"/>
      <c r="J203" s="33"/>
      <c r="K203" s="33"/>
      <c r="O203" s="33" t="s">
        <v>86</v>
      </c>
      <c r="Q203" s="35" t="s">
        <v>87</v>
      </c>
      <c r="R203" s="35"/>
      <c r="T203" t="s">
        <v>88</v>
      </c>
      <c r="U203" t="s">
        <v>89</v>
      </c>
      <c r="V203" t="s">
        <v>90</v>
      </c>
      <c r="W203" t="s">
        <v>91</v>
      </c>
      <c r="X203" t="s">
        <v>92</v>
      </c>
      <c r="Y203" t="s">
        <v>93</v>
      </c>
      <c r="Z203" t="s">
        <v>94</v>
      </c>
      <c r="AA203" t="s">
        <v>95</v>
      </c>
      <c r="AB203" t="s">
        <v>96</v>
      </c>
      <c r="AC203" t="s">
        <v>97</v>
      </c>
      <c r="AD203" t="s">
        <v>98</v>
      </c>
      <c r="AE203" t="s">
        <v>99</v>
      </c>
      <c r="AF203" t="s">
        <v>100</v>
      </c>
      <c r="AG203" t="s">
        <v>101</v>
      </c>
      <c r="AH203" t="s">
        <v>102</v>
      </c>
      <c r="AI203" t="s">
        <v>103</v>
      </c>
      <c r="AJ203" t="s">
        <v>104</v>
      </c>
      <c r="AK203" t="s">
        <v>105</v>
      </c>
      <c r="AL203" t="s">
        <v>106</v>
      </c>
      <c r="AM203" t="s">
        <v>107</v>
      </c>
      <c r="AN203" t="s">
        <v>108</v>
      </c>
      <c r="AO203" t="s">
        <v>109</v>
      </c>
      <c r="AP203" t="s">
        <v>110</v>
      </c>
      <c r="AQ203" t="s">
        <v>111</v>
      </c>
      <c r="AR203" t="s">
        <v>112</v>
      </c>
      <c r="AS203" t="s">
        <v>113</v>
      </c>
    </row>
    <row r="204" spans="1:47" hidden="1" x14ac:dyDescent="0.25">
      <c r="A204" t="s">
        <v>114</v>
      </c>
      <c r="F204" s="33">
        <v>2.5000000000000001E-2</v>
      </c>
      <c r="G204" s="33"/>
      <c r="H204" s="33"/>
      <c r="I204" s="33"/>
      <c r="J204" s="33"/>
      <c r="K204" s="33"/>
    </row>
    <row r="205" spans="1:47" hidden="1" x14ac:dyDescent="0.25">
      <c r="A205" t="s">
        <v>32</v>
      </c>
      <c r="F205" s="33" t="str">
        <f>CONCATENATE("Q",TEXT(F207,"0")," ",TEXT(F206,"0"))</f>
        <v>Q3 2025</v>
      </c>
      <c r="G205" s="33"/>
      <c r="H205" s="33">
        <v>1</v>
      </c>
      <c r="I205" s="33">
        <v>2</v>
      </c>
      <c r="J205" s="33">
        <v>3</v>
      </c>
      <c r="K205" s="33">
        <v>4</v>
      </c>
      <c r="O205">
        <v>1</v>
      </c>
      <c r="P205">
        <v>1</v>
      </c>
      <c r="Q205">
        <f>H207</f>
        <v>2022</v>
      </c>
      <c r="R205" s="33" t="str">
        <f>CONCATENATE("Q",TEXT(P205,"0")," ",TEXT(Q205,"0"))</f>
        <v>Q1 2022</v>
      </c>
      <c r="S205" t="str">
        <f>R205</f>
        <v>Q1 2022</v>
      </c>
      <c r="T205">
        <v>19256000000</v>
      </c>
      <c r="U205">
        <v>12021000000</v>
      </c>
      <c r="V205">
        <v>5512000000</v>
      </c>
      <c r="W205">
        <v>5327000000</v>
      </c>
      <c r="Z205">
        <v>978000000</v>
      </c>
      <c r="AA205">
        <v>11689000000</v>
      </c>
      <c r="AB205">
        <v>18127000000</v>
      </c>
      <c r="AC205">
        <v>2995000000</v>
      </c>
      <c r="AD205">
        <v>4193000000</v>
      </c>
      <c r="AE205">
        <v>2613000000</v>
      </c>
      <c r="AF205">
        <v>30796000000</v>
      </c>
      <c r="AG205">
        <v>4004000000</v>
      </c>
      <c r="AH205">
        <v>6604000000</v>
      </c>
      <c r="AI205">
        <v>12022000000</v>
      </c>
      <c r="AJ205">
        <v>18774000000</v>
      </c>
      <c r="AK205">
        <v>6760000000</v>
      </c>
      <c r="AL205">
        <v>0.97199999999999998</v>
      </c>
      <c r="AM205">
        <v>6787000000</v>
      </c>
      <c r="AN205">
        <v>-1271000000</v>
      </c>
      <c r="AO205">
        <v>5516000000</v>
      </c>
      <c r="AP205">
        <v>-19892000000</v>
      </c>
      <c r="AQ205">
        <v>-1411000000</v>
      </c>
      <c r="AR205">
        <v>-14516000000</v>
      </c>
    </row>
    <row r="206" spans="1:47" hidden="1" x14ac:dyDescent="0.25">
      <c r="A206" t="s">
        <v>115</v>
      </c>
      <c r="F206" s="33">
        <v>2025</v>
      </c>
      <c r="G206" s="33"/>
      <c r="H206" s="33" t="s">
        <v>116</v>
      </c>
      <c r="I206" s="33" t="s">
        <v>116</v>
      </c>
      <c r="J206" s="33" t="s">
        <v>116</v>
      </c>
      <c r="K206" s="33" t="str">
        <f>IF(F207=4,"FY",CONCATENATE("Q",TEXT(F207,"0")))</f>
        <v>Q3</v>
      </c>
      <c r="O206">
        <f>IF(R206=S206,O205+1,O205)</f>
        <v>2</v>
      </c>
      <c r="P206">
        <v>2</v>
      </c>
      <c r="Q206">
        <f>Q205</f>
        <v>2022</v>
      </c>
      <c r="R206" s="33" t="str">
        <f t="shared" ref="R206:R220" si="9">CONCATENATE("Q",TEXT(P206,"0")," ",TEXT(Q206,"0"))</f>
        <v>Q2 2022</v>
      </c>
      <c r="S206" t="str">
        <f t="shared" ref="S206:S216" si="10">IF(ISNUMBER(T206),R206,S205)</f>
        <v>Q2 2022</v>
      </c>
      <c r="T206">
        <v>21897000000</v>
      </c>
      <c r="U206">
        <v>13961000000</v>
      </c>
      <c r="V206">
        <v>7305000000</v>
      </c>
      <c r="W206">
        <v>7079000000</v>
      </c>
      <c r="Z206">
        <v>5628000000</v>
      </c>
      <c r="AA206">
        <v>14026000000</v>
      </c>
      <c r="AB206">
        <v>25806000000</v>
      </c>
      <c r="AC206">
        <v>3165000000</v>
      </c>
      <c r="AD206">
        <v>4193000000</v>
      </c>
      <c r="AE206">
        <v>2478000000</v>
      </c>
      <c r="AF206">
        <v>38650000000</v>
      </c>
      <c r="AG206">
        <v>4448000000</v>
      </c>
      <c r="AH206">
        <v>12375000000</v>
      </c>
      <c r="AI206">
        <v>17503000000</v>
      </c>
      <c r="AJ206">
        <v>21147000000</v>
      </c>
      <c r="AK206">
        <v>7031000000</v>
      </c>
      <c r="AL206">
        <v>0.81489999999999996</v>
      </c>
      <c r="AM206">
        <v>7902000000</v>
      </c>
      <c r="AN206">
        <v>-1237000000</v>
      </c>
      <c r="AO206">
        <v>6665000000</v>
      </c>
      <c r="AP206">
        <v>-8935000000</v>
      </c>
      <c r="AQ206">
        <v>3387000000</v>
      </c>
      <c r="AR206">
        <v>2354000000</v>
      </c>
    </row>
    <row r="207" spans="1:47" hidden="1" x14ac:dyDescent="0.25">
      <c r="A207" t="s">
        <v>117</v>
      </c>
      <c r="F207" s="33">
        <v>3</v>
      </c>
      <c r="G207" s="33"/>
      <c r="H207" s="33">
        <f>I207-1</f>
        <v>2022</v>
      </c>
      <c r="I207" s="33">
        <f>J207-1</f>
        <v>2023</v>
      </c>
      <c r="J207" s="33">
        <f>K207-1</f>
        <v>2024</v>
      </c>
      <c r="K207" s="33">
        <f>F206</f>
        <v>2025</v>
      </c>
      <c r="O207">
        <f t="shared" ref="O207:O220" si="11">IF(R207=S207,O206+1,O206)</f>
        <v>3</v>
      </c>
      <c r="P207">
        <v>3</v>
      </c>
      <c r="Q207">
        <f>Q206</f>
        <v>2022</v>
      </c>
      <c r="R207" s="33" t="str">
        <f t="shared" si="9"/>
        <v>Q3 2022</v>
      </c>
      <c r="S207" t="str">
        <f t="shared" si="10"/>
        <v>Q3 2022</v>
      </c>
      <c r="T207">
        <v>24274000000</v>
      </c>
      <c r="U207">
        <v>15632000000</v>
      </c>
      <c r="V207">
        <v>8578000000</v>
      </c>
      <c r="W207">
        <v>8207000000</v>
      </c>
      <c r="Z207">
        <v>1288000000</v>
      </c>
      <c r="AA207">
        <v>18010000000</v>
      </c>
      <c r="AB207">
        <v>25806000000</v>
      </c>
      <c r="AC207">
        <v>3339000000</v>
      </c>
      <c r="AD207">
        <v>4302000000</v>
      </c>
      <c r="AE207">
        <v>2454000000</v>
      </c>
      <c r="AF207">
        <v>40632000000</v>
      </c>
      <c r="AG207">
        <v>3612000000</v>
      </c>
      <c r="AH207">
        <v>12430000000</v>
      </c>
      <c r="AI207">
        <v>16834000000</v>
      </c>
      <c r="AJ207">
        <v>23798000000</v>
      </c>
      <c r="AK207">
        <v>10399000000</v>
      </c>
      <c r="AL207">
        <v>1.0477000000000001</v>
      </c>
      <c r="AM207">
        <v>8142000000</v>
      </c>
      <c r="AN207">
        <v>-985000000</v>
      </c>
      <c r="AO207">
        <v>7157000000</v>
      </c>
      <c r="AP207">
        <v>-11372000000</v>
      </c>
      <c r="AQ207">
        <v>2267000000</v>
      </c>
      <c r="AR207">
        <v>-963000000</v>
      </c>
    </row>
    <row r="208" spans="1:47" hidden="1" x14ac:dyDescent="0.25">
      <c r="A208" t="s">
        <v>118</v>
      </c>
      <c r="F208" s="33">
        <f>T222</f>
        <v>113269000000</v>
      </c>
      <c r="G208" s="33"/>
      <c r="H208" s="33" t="str">
        <f>CONCATENATE(H206," ",TEXT(H207,"0"))</f>
        <v>FY 2022</v>
      </c>
      <c r="I208" s="33" t="str">
        <f t="shared" ref="I208:K208" si="12">CONCATENATE(I206," ",TEXT(I207,"0"))</f>
        <v>FY 2023</v>
      </c>
      <c r="J208" s="33" t="str">
        <f t="shared" si="12"/>
        <v>FY 2024</v>
      </c>
      <c r="K208" s="33" t="str">
        <f t="shared" si="12"/>
        <v>Q3 2025</v>
      </c>
      <c r="M208" t="str">
        <f>CONCATENATE("FY ",TEXT(F206,"0"))</f>
        <v>FY 2025</v>
      </c>
      <c r="N208" t="str">
        <f>CONCATENATE("Q",TEXT(F207,"0")," ",TEXT(F206,"0"))</f>
        <v>Q3 2025</v>
      </c>
      <c r="O208">
        <f t="shared" si="11"/>
        <v>4</v>
      </c>
      <c r="P208">
        <v>4</v>
      </c>
      <c r="Q208">
        <f>Q207</f>
        <v>2022</v>
      </c>
      <c r="R208" s="33" t="str">
        <f t="shared" si="9"/>
        <v>Q4 2022</v>
      </c>
      <c r="S208" t="str">
        <f t="shared" si="10"/>
        <v>Q4 2022</v>
      </c>
      <c r="T208">
        <v>26914000000</v>
      </c>
      <c r="U208">
        <v>17474000000</v>
      </c>
      <c r="V208">
        <v>10041000000</v>
      </c>
      <c r="W208">
        <v>9753000000</v>
      </c>
      <c r="Z208">
        <v>1990000000</v>
      </c>
      <c r="AA208">
        <v>19218000000</v>
      </c>
      <c r="AB208">
        <v>28829000000</v>
      </c>
      <c r="AC208">
        <v>3607000000</v>
      </c>
      <c r="AD208">
        <v>4349000000</v>
      </c>
      <c r="AE208">
        <v>2339000000</v>
      </c>
      <c r="AF208">
        <v>44187000000</v>
      </c>
      <c r="AG208">
        <v>4335000000</v>
      </c>
      <c r="AH208">
        <v>12428000000</v>
      </c>
      <c r="AI208">
        <v>17575000000</v>
      </c>
      <c r="AJ208">
        <v>26612000000</v>
      </c>
      <c r="AK208">
        <v>9697000000</v>
      </c>
      <c r="AL208">
        <v>0.85429999999999995</v>
      </c>
      <c r="AM208">
        <v>9108000000</v>
      </c>
      <c r="AN208">
        <v>-975000000</v>
      </c>
      <c r="AO208">
        <v>8133000000</v>
      </c>
      <c r="AP208">
        <v>-9830000000</v>
      </c>
      <c r="AQ208">
        <v>1865000000</v>
      </c>
      <c r="AR208">
        <v>1143000000</v>
      </c>
    </row>
    <row r="209" spans="1:45" hidden="1" x14ac:dyDescent="0.25">
      <c r="A209" t="s">
        <v>119</v>
      </c>
      <c r="F209" s="33" t="s">
        <v>529</v>
      </c>
      <c r="K209" s="33" t="str">
        <f>IF(F207=4," ","LTM")</f>
        <v>LTM</v>
      </c>
      <c r="O209">
        <f t="shared" si="11"/>
        <v>5</v>
      </c>
      <c r="P209">
        <v>1</v>
      </c>
      <c r="Q209">
        <f>Q208+1</f>
        <v>2023</v>
      </c>
      <c r="R209" s="33" t="str">
        <f t="shared" si="9"/>
        <v>Q1 2023</v>
      </c>
      <c r="S209" t="str">
        <f t="shared" si="10"/>
        <v>Q1 2023</v>
      </c>
      <c r="T209">
        <v>29541000000</v>
      </c>
      <c r="U209">
        <v>19276000000</v>
      </c>
      <c r="V209">
        <v>9953000000</v>
      </c>
      <c r="W209">
        <v>9459000000</v>
      </c>
      <c r="Z209">
        <v>3887000000</v>
      </c>
      <c r="AA209">
        <v>16451000000</v>
      </c>
      <c r="AB209">
        <v>29575000000</v>
      </c>
      <c r="AC209">
        <v>3772000000</v>
      </c>
      <c r="AD209">
        <v>4365000000</v>
      </c>
      <c r="AE209">
        <v>2211000000</v>
      </c>
      <c r="AF209">
        <v>45212000000</v>
      </c>
      <c r="AG209">
        <v>5562000000</v>
      </c>
      <c r="AH209">
        <v>11699000000</v>
      </c>
      <c r="AI209">
        <v>18892000000</v>
      </c>
      <c r="AJ209">
        <v>26320000000</v>
      </c>
      <c r="AK209">
        <v>7812000000</v>
      </c>
      <c r="AL209">
        <v>0.62329999999999997</v>
      </c>
      <c r="AM209">
        <v>8965000000</v>
      </c>
      <c r="AN209">
        <v>-1038000000</v>
      </c>
      <c r="AO209">
        <v>7927000000</v>
      </c>
      <c r="AP209">
        <v>-5946000000</v>
      </c>
      <c r="AQ209">
        <v>-110000000</v>
      </c>
      <c r="AR209">
        <v>2909000000</v>
      </c>
    </row>
    <row r="210" spans="1:45" hidden="1" x14ac:dyDescent="0.25">
      <c r="G210" t="s">
        <v>36</v>
      </c>
      <c r="H210">
        <f>T228</f>
        <v>26914000000</v>
      </c>
      <c r="I210">
        <f>T229</f>
        <v>26974000000</v>
      </c>
      <c r="J210">
        <f>T230</f>
        <v>60922000000</v>
      </c>
      <c r="K210">
        <f>IF(ISNUMBER(M210),M210,N210)</f>
        <v>113269000000</v>
      </c>
      <c r="M210" t="str">
        <f>IF(ISNUMBER(T231),T231,"")</f>
        <v/>
      </c>
      <c r="N210">
        <f>T222</f>
        <v>113269000000</v>
      </c>
      <c r="O210">
        <f t="shared" si="11"/>
        <v>6</v>
      </c>
      <c r="P210">
        <v>2</v>
      </c>
      <c r="Q210">
        <f>Q209</f>
        <v>2023</v>
      </c>
      <c r="R210" s="33" t="str">
        <f t="shared" si="9"/>
        <v>Q2 2023</v>
      </c>
      <c r="S210" t="str">
        <f t="shared" si="10"/>
        <v>Q2 2023</v>
      </c>
      <c r="T210">
        <v>29738000000</v>
      </c>
      <c r="U210">
        <v>17976000000</v>
      </c>
      <c r="V210">
        <v>8008000000</v>
      </c>
      <c r="W210">
        <v>7741000000</v>
      </c>
      <c r="Z210">
        <v>3013000000</v>
      </c>
      <c r="AA210">
        <v>14024000000</v>
      </c>
      <c r="AB210">
        <v>27418000000</v>
      </c>
      <c r="AC210">
        <v>4085000000</v>
      </c>
      <c r="AD210">
        <v>4372000000</v>
      </c>
      <c r="AE210">
        <v>2036000000</v>
      </c>
      <c r="AF210">
        <v>43476000000</v>
      </c>
      <c r="AG210">
        <v>7573000000</v>
      </c>
      <c r="AH210">
        <v>11186000000</v>
      </c>
      <c r="AI210">
        <v>19625000000</v>
      </c>
      <c r="AJ210">
        <v>23851000000</v>
      </c>
      <c r="AK210">
        <v>8679000000</v>
      </c>
      <c r="AL210">
        <v>0.81030000000000002</v>
      </c>
      <c r="AM210">
        <v>7553000000</v>
      </c>
      <c r="AN210">
        <v>-1288000000</v>
      </c>
      <c r="AO210">
        <v>6265000000</v>
      </c>
      <c r="AP210">
        <v>-1795000000</v>
      </c>
      <c r="AQ210">
        <v>-8373000000</v>
      </c>
      <c r="AR210">
        <v>-2615000000</v>
      </c>
    </row>
    <row r="211" spans="1:45" hidden="1" x14ac:dyDescent="0.25">
      <c r="G211" t="s">
        <v>37</v>
      </c>
      <c r="H211" s="39">
        <f>IF(ISERROR(T228/T227-1),,T228/T227-1)</f>
        <v>0.61403298350824587</v>
      </c>
      <c r="I211" s="39">
        <f>IF(ISERROR(I210/H210-1),,I210/H210-1)</f>
        <v>2.2293230289069932E-3</v>
      </c>
      <c r="J211" s="39">
        <f>IF(ISERROR(J210/I210-1),,J210/I210-1)</f>
        <v>1.2585452658115224</v>
      </c>
      <c r="K211" s="39">
        <f>IF(ISERROR(T222/T223-1),,T222/T223-1)</f>
        <v>1.5243815466904391</v>
      </c>
      <c r="O211">
        <f t="shared" si="11"/>
        <v>7</v>
      </c>
      <c r="P211">
        <v>3</v>
      </c>
      <c r="Q211">
        <f>Q210</f>
        <v>2023</v>
      </c>
      <c r="R211" s="33" t="str">
        <f t="shared" si="9"/>
        <v>Q3 2023</v>
      </c>
      <c r="S211" t="str">
        <f t="shared" si="10"/>
        <v>Q3 2023</v>
      </c>
      <c r="T211">
        <v>28566000000</v>
      </c>
      <c r="U211">
        <v>16522000000</v>
      </c>
      <c r="V211">
        <v>5938000000</v>
      </c>
      <c r="W211">
        <v>5957000000</v>
      </c>
      <c r="Z211">
        <v>2800000000</v>
      </c>
      <c r="AA211">
        <v>10343000000</v>
      </c>
      <c r="AB211">
        <v>23223000000</v>
      </c>
      <c r="AC211">
        <v>4701000000</v>
      </c>
      <c r="AD211">
        <v>4372000000</v>
      </c>
      <c r="AE211">
        <v>1850000000</v>
      </c>
      <c r="AF211">
        <v>40488000000</v>
      </c>
      <c r="AG211">
        <v>6855000000</v>
      </c>
      <c r="AH211">
        <v>10499000000</v>
      </c>
      <c r="AI211">
        <v>19139000000</v>
      </c>
      <c r="AJ211">
        <v>21349000000</v>
      </c>
      <c r="AK211">
        <v>8150000000</v>
      </c>
      <c r="AL211">
        <v>1.0172000000000001</v>
      </c>
      <c r="AM211">
        <v>6426000000</v>
      </c>
      <c r="AN211">
        <v>-1597000000</v>
      </c>
      <c r="AO211">
        <v>4829000000</v>
      </c>
      <c r="AP211">
        <v>5791000000</v>
      </c>
      <c r="AQ211">
        <v>-10705000000</v>
      </c>
      <c r="AR211">
        <v>1512000000</v>
      </c>
    </row>
    <row r="212" spans="1:45" hidden="1" x14ac:dyDescent="0.25">
      <c r="G212" t="s">
        <v>38</v>
      </c>
      <c r="H212">
        <f>U228</f>
        <v>17475000000</v>
      </c>
      <c r="I212">
        <f>U229</f>
        <v>15356000000</v>
      </c>
      <c r="J212">
        <f>U230</f>
        <v>44301000000</v>
      </c>
      <c r="K212">
        <f>IF(ISNUMBER(M212),M212,N212)</f>
        <v>85927000000</v>
      </c>
      <c r="M212" t="str">
        <f>IF(ISNUMBER(U231),U231,"")</f>
        <v/>
      </c>
      <c r="N212">
        <f>U222</f>
        <v>85927000000</v>
      </c>
      <c r="O212">
        <f t="shared" si="11"/>
        <v>8</v>
      </c>
      <c r="P212">
        <v>4</v>
      </c>
      <c r="Q212">
        <f>Q211</f>
        <v>2023</v>
      </c>
      <c r="R212" s="33" t="str">
        <f t="shared" si="9"/>
        <v>Q4 2023</v>
      </c>
      <c r="S212" t="str">
        <f t="shared" si="10"/>
        <v>Q4 2023</v>
      </c>
      <c r="T212">
        <v>26974000000</v>
      </c>
      <c r="U212">
        <v>15356000000</v>
      </c>
      <c r="V212">
        <v>4225000000</v>
      </c>
      <c r="W212">
        <v>4368000000</v>
      </c>
      <c r="Z212">
        <v>3389000000</v>
      </c>
      <c r="AA212">
        <v>9907000000</v>
      </c>
      <c r="AB212">
        <v>23073000000</v>
      </c>
      <c r="AC212">
        <v>4845000000</v>
      </c>
      <c r="AD212">
        <v>4372000000</v>
      </c>
      <c r="AE212">
        <v>1676000000</v>
      </c>
      <c r="AF212">
        <v>41182000000</v>
      </c>
      <c r="AG212">
        <v>6563000000</v>
      </c>
      <c r="AH212">
        <v>11507000000</v>
      </c>
      <c r="AI212">
        <v>19081000000</v>
      </c>
      <c r="AJ212">
        <v>22101000000</v>
      </c>
      <c r="AK212">
        <v>8466000000</v>
      </c>
      <c r="AL212">
        <v>1.1531</v>
      </c>
      <c r="AM212">
        <v>5642000000</v>
      </c>
      <c r="AN212">
        <v>-1833000000</v>
      </c>
      <c r="AO212">
        <v>3809000000</v>
      </c>
      <c r="AP212">
        <v>7374000000</v>
      </c>
      <c r="AQ212">
        <v>-11617000000</v>
      </c>
      <c r="AR212">
        <v>1399000000</v>
      </c>
    </row>
    <row r="213" spans="1:45" hidden="1" x14ac:dyDescent="0.25">
      <c r="G213" t="s">
        <v>39</v>
      </c>
      <c r="H213" s="39">
        <f>IF(ISERROR(H212/H210),,H212/H210)</f>
        <v>0.64929033216913135</v>
      </c>
      <c r="I213" s="39">
        <f t="shared" ref="I213:K213" si="13">IF(ISERROR(I212/I210),,I212/I210)</f>
        <v>0.56928894490991322</v>
      </c>
      <c r="J213" s="39">
        <f t="shared" si="13"/>
        <v>0.72717573290436954</v>
      </c>
      <c r="K213" s="39">
        <f t="shared" si="13"/>
        <v>0.75861003451959497</v>
      </c>
      <c r="O213">
        <f t="shared" si="11"/>
        <v>9</v>
      </c>
      <c r="P213">
        <v>1</v>
      </c>
      <c r="Q213">
        <f>Q212+1</f>
        <v>2024</v>
      </c>
      <c r="R213" s="33" t="str">
        <f t="shared" si="9"/>
        <v>Q1 2024</v>
      </c>
      <c r="S213" t="str">
        <f t="shared" si="10"/>
        <v>Q1 2024</v>
      </c>
      <c r="T213">
        <v>25878000000</v>
      </c>
      <c r="U213">
        <v>14573000000</v>
      </c>
      <c r="V213">
        <v>4497000000</v>
      </c>
      <c r="W213">
        <v>4793000000</v>
      </c>
      <c r="Z213">
        <v>5079000000</v>
      </c>
      <c r="AA213">
        <v>10241000000</v>
      </c>
      <c r="AB213">
        <v>24883000000</v>
      </c>
      <c r="AC213">
        <v>4834000000</v>
      </c>
      <c r="AD213">
        <v>4430000000</v>
      </c>
      <c r="AE213">
        <v>1541000000</v>
      </c>
      <c r="AF213">
        <v>44460000000</v>
      </c>
      <c r="AG213">
        <v>7260000000</v>
      </c>
      <c r="AH213">
        <v>10643000000</v>
      </c>
      <c r="AI213">
        <v>19940000000</v>
      </c>
      <c r="AJ213">
        <v>24520000000</v>
      </c>
      <c r="AK213">
        <v>7001000000</v>
      </c>
      <c r="AL213">
        <v>1.1102000000000001</v>
      </c>
      <c r="AM213">
        <v>6822000000</v>
      </c>
      <c r="AN213">
        <v>-1720000000</v>
      </c>
      <c r="AO213">
        <v>5102000000</v>
      </c>
      <c r="AP213">
        <v>3921000000</v>
      </c>
      <c r="AQ213">
        <v>-9551000000</v>
      </c>
      <c r="AR213">
        <v>1192000000</v>
      </c>
    </row>
    <row r="214" spans="1:45" hidden="1" x14ac:dyDescent="0.25">
      <c r="G214" t="s">
        <v>40</v>
      </c>
      <c r="H214">
        <f>V228</f>
        <v>10041000000</v>
      </c>
      <c r="I214">
        <f>V229</f>
        <v>4224000000</v>
      </c>
      <c r="J214">
        <f>V230</f>
        <v>32972000000</v>
      </c>
      <c r="K214">
        <f>IF(ISNUMBER(M214),M214,N214)</f>
        <v>71034000000</v>
      </c>
      <c r="M214" t="str">
        <f>IF(ISNUMBER(V231),V231,"")</f>
        <v/>
      </c>
      <c r="N214">
        <f>V222</f>
        <v>71034000000</v>
      </c>
      <c r="O214">
        <f t="shared" si="11"/>
        <v>10</v>
      </c>
      <c r="P214">
        <v>2</v>
      </c>
      <c r="Q214">
        <f>Q213</f>
        <v>2024</v>
      </c>
      <c r="R214" s="33" t="str">
        <f t="shared" si="9"/>
        <v>Q2 2024</v>
      </c>
      <c r="S214" t="str">
        <f t="shared" si="10"/>
        <v>Q2 2024</v>
      </c>
      <c r="T214">
        <v>32681000000</v>
      </c>
      <c r="U214">
        <v>21120000000</v>
      </c>
      <c r="V214">
        <v>10798000000</v>
      </c>
      <c r="W214">
        <v>10325000000</v>
      </c>
      <c r="Z214">
        <v>5783000000</v>
      </c>
      <c r="AA214">
        <v>10240000000</v>
      </c>
      <c r="AB214">
        <v>28797000000</v>
      </c>
      <c r="AC214">
        <v>5034000000</v>
      </c>
      <c r="AD214">
        <v>4430000000</v>
      </c>
      <c r="AE214">
        <v>1395000000</v>
      </c>
      <c r="AF214">
        <v>49555000000</v>
      </c>
      <c r="AG214">
        <v>10334000000</v>
      </c>
      <c r="AH214">
        <v>9497000000</v>
      </c>
      <c r="AI214">
        <v>22054000000</v>
      </c>
      <c r="AJ214">
        <v>27501000000</v>
      </c>
      <c r="AK214">
        <v>5171000000</v>
      </c>
      <c r="AL214">
        <v>0.41189999999999999</v>
      </c>
      <c r="AM214">
        <v>11900000000</v>
      </c>
      <c r="AN214">
        <v>-1576000000</v>
      </c>
      <c r="AO214">
        <v>10324000000</v>
      </c>
      <c r="AP214">
        <v>1857000000</v>
      </c>
      <c r="AQ214">
        <v>-10888000000</v>
      </c>
      <c r="AR214">
        <v>2770000000</v>
      </c>
      <c r="AS214">
        <v>5098000000</v>
      </c>
    </row>
    <row r="215" spans="1:45" hidden="1" x14ac:dyDescent="0.25">
      <c r="G215" t="s">
        <v>41</v>
      </c>
      <c r="H215" s="39">
        <f>IF(ISERROR(H214/H210),,H214/H210)</f>
        <v>0.37307720888756779</v>
      </c>
      <c r="I215" s="39">
        <f t="shared" ref="I215:K215" si="14">IF(ISERROR(I214/I210),,I214/I210)</f>
        <v>0.1565952398606065</v>
      </c>
      <c r="J215" s="39">
        <f t="shared" si="14"/>
        <v>0.54121663766783756</v>
      </c>
      <c r="K215" s="39">
        <f t="shared" si="14"/>
        <v>0.62712657479098433</v>
      </c>
      <c r="O215">
        <f t="shared" si="11"/>
        <v>11</v>
      </c>
      <c r="P215">
        <v>3</v>
      </c>
      <c r="Q215">
        <f>Q214</f>
        <v>2024</v>
      </c>
      <c r="R215" s="33" t="str">
        <f t="shared" si="9"/>
        <v>Q3 2024</v>
      </c>
      <c r="S215" t="str">
        <f t="shared" si="10"/>
        <v>Q3 2024</v>
      </c>
      <c r="T215">
        <v>44870000000</v>
      </c>
      <c r="U215">
        <v>31343000000</v>
      </c>
      <c r="V215">
        <v>20614000000</v>
      </c>
      <c r="W215">
        <v>18888000000</v>
      </c>
      <c r="Z215">
        <v>5519000000</v>
      </c>
      <c r="AA215">
        <v>12762000000</v>
      </c>
      <c r="AB215">
        <v>32658000000</v>
      </c>
      <c r="AC215">
        <v>5160000000</v>
      </c>
      <c r="AD215">
        <v>4430000000</v>
      </c>
      <c r="AE215">
        <v>1251000000</v>
      </c>
      <c r="AF215">
        <v>54148000000</v>
      </c>
      <c r="AG215">
        <v>9101000000</v>
      </c>
      <c r="AH215">
        <v>9548000000</v>
      </c>
      <c r="AI215">
        <v>20883000000</v>
      </c>
      <c r="AJ215">
        <v>33265000000</v>
      </c>
      <c r="AK215">
        <v>5508000000</v>
      </c>
      <c r="AL215">
        <v>0.2475</v>
      </c>
      <c r="AM215">
        <v>18840000000</v>
      </c>
      <c r="AN215">
        <v>-1324000000</v>
      </c>
      <c r="AO215">
        <v>17516000000</v>
      </c>
      <c r="AP215">
        <v>-4461000000</v>
      </c>
      <c r="AQ215">
        <v>-11660000000</v>
      </c>
      <c r="AR215">
        <v>2719000000</v>
      </c>
      <c r="AS215">
        <v>5498000000</v>
      </c>
    </row>
    <row r="216" spans="1:45" hidden="1" x14ac:dyDescent="0.25">
      <c r="G216" t="s">
        <v>42</v>
      </c>
      <c r="H216">
        <f>W228</f>
        <v>9752000000</v>
      </c>
      <c r="I216">
        <f>W229</f>
        <v>4368000000</v>
      </c>
      <c r="J216">
        <f>W230</f>
        <v>29760000000</v>
      </c>
      <c r="K216">
        <f>IF(ISNUMBER(M216),M216,N216)</f>
        <v>63074000000</v>
      </c>
      <c r="M216" t="str">
        <f>IF(ISNUMBER(W231),W231,"")</f>
        <v/>
      </c>
      <c r="N216">
        <f>W222</f>
        <v>63074000000</v>
      </c>
      <c r="O216">
        <f t="shared" si="11"/>
        <v>12</v>
      </c>
      <c r="P216">
        <v>4</v>
      </c>
      <c r="Q216">
        <f>Q215</f>
        <v>2024</v>
      </c>
      <c r="R216" s="33" t="str">
        <f t="shared" si="9"/>
        <v>Q4 2024</v>
      </c>
      <c r="S216" t="str">
        <f t="shared" si="10"/>
        <v>Q4 2024</v>
      </c>
      <c r="T216">
        <v>60922000000</v>
      </c>
      <c r="U216">
        <v>44301000000</v>
      </c>
      <c r="V216">
        <v>32972000000</v>
      </c>
      <c r="W216">
        <v>29759000000</v>
      </c>
      <c r="Z216">
        <v>7280000000</v>
      </c>
      <c r="AA216">
        <v>18704000000</v>
      </c>
      <c r="AB216">
        <v>44345000000</v>
      </c>
      <c r="AC216">
        <v>5260000000</v>
      </c>
      <c r="AD216">
        <v>4430000000</v>
      </c>
      <c r="AE216">
        <v>1112000000</v>
      </c>
      <c r="AF216">
        <v>65728000000</v>
      </c>
      <c r="AG216">
        <v>10631000000</v>
      </c>
      <c r="AH216">
        <v>9578000000</v>
      </c>
      <c r="AI216">
        <v>22750000000</v>
      </c>
      <c r="AJ216">
        <v>42978000000</v>
      </c>
      <c r="AK216">
        <v>3776000000</v>
      </c>
      <c r="AL216">
        <v>0.1095</v>
      </c>
      <c r="AM216">
        <v>28090000000</v>
      </c>
      <c r="AN216">
        <v>-1069000000</v>
      </c>
      <c r="AO216">
        <v>27021000000</v>
      </c>
      <c r="AP216">
        <v>-10566000000</v>
      </c>
      <c r="AQ216">
        <v>-13633000000</v>
      </c>
      <c r="AR216">
        <v>3891000000</v>
      </c>
      <c r="AS216">
        <v>5974000000</v>
      </c>
    </row>
    <row r="217" spans="1:45" hidden="1" x14ac:dyDescent="0.25">
      <c r="G217" t="s">
        <v>43</v>
      </c>
      <c r="H217" s="39">
        <f>IF(ISERROR(H216/H210),,H216/H210)</f>
        <v>0.36233930296499961</v>
      </c>
      <c r="I217" s="39">
        <f t="shared" ref="I217:K217" si="15">IF(ISERROR(I216/I210),,I216/I210)</f>
        <v>0.16193371394676356</v>
      </c>
      <c r="J217" s="39">
        <f t="shared" si="15"/>
        <v>0.4884934834706674</v>
      </c>
      <c r="K217" s="39">
        <f t="shared" si="15"/>
        <v>0.5568513891709117</v>
      </c>
      <c r="O217">
        <f t="shared" si="11"/>
        <v>13</v>
      </c>
      <c r="P217">
        <v>1</v>
      </c>
      <c r="Q217">
        <f>Q216+1</f>
        <v>2025</v>
      </c>
      <c r="R217" s="33" t="str">
        <f t="shared" si="9"/>
        <v>Q1 2025</v>
      </c>
      <c r="S217" t="str">
        <f>IF(ISNUMBER(T217),R217,S216)</f>
        <v>Q1 2025</v>
      </c>
      <c r="T217">
        <v>79774000000</v>
      </c>
      <c r="U217">
        <v>60059000000</v>
      </c>
      <c r="V217">
        <v>47741000000</v>
      </c>
      <c r="W217">
        <v>42597000000</v>
      </c>
      <c r="Z217">
        <v>7587000000</v>
      </c>
      <c r="AA217">
        <v>23851000000</v>
      </c>
      <c r="AB217">
        <v>53729000000</v>
      </c>
      <c r="AC217">
        <v>5538000000</v>
      </c>
      <c r="AD217">
        <v>4453000000</v>
      </c>
      <c r="AE217">
        <v>986000000</v>
      </c>
      <c r="AF217">
        <v>77072000000</v>
      </c>
      <c r="AG217">
        <v>15223000000</v>
      </c>
      <c r="AH217">
        <v>9741000000</v>
      </c>
      <c r="AI217">
        <v>27930000000</v>
      </c>
      <c r="AJ217">
        <v>49142000000</v>
      </c>
      <c r="AK217">
        <v>3404000000</v>
      </c>
      <c r="AL217">
        <v>0.22489999999999999</v>
      </c>
      <c r="AM217">
        <v>25179000000</v>
      </c>
      <c r="AN217">
        <v>-821000000</v>
      </c>
      <c r="AO217">
        <v>24358000000</v>
      </c>
      <c r="AP217">
        <v>-9725000000</v>
      </c>
      <c r="AQ217">
        <v>-22598000000</v>
      </c>
      <c r="AR217">
        <v>-7144000000</v>
      </c>
      <c r="AS217">
        <v>5974000000</v>
      </c>
    </row>
    <row r="218" spans="1:45" hidden="1" x14ac:dyDescent="0.25">
      <c r="G218" t="s">
        <v>120</v>
      </c>
      <c r="H218" s="15">
        <f>X228</f>
        <v>0.39</v>
      </c>
      <c r="I218" s="15">
        <f>X229</f>
        <v>0.18</v>
      </c>
      <c r="J218" s="15">
        <f>X230</f>
        <v>1.21</v>
      </c>
      <c r="K218" s="15">
        <f>K23</f>
        <v>2.5710000000000002</v>
      </c>
      <c r="O218">
        <f t="shared" si="11"/>
        <v>14</v>
      </c>
      <c r="P218">
        <v>2</v>
      </c>
      <c r="Q218">
        <f>Q217</f>
        <v>2025</v>
      </c>
      <c r="R218" s="33" t="str">
        <f t="shared" si="9"/>
        <v>Q2 2025</v>
      </c>
      <c r="S218" t="str">
        <f t="shared" ref="S218:S220" si="16">IF(ISNUMBER(T218),R218,S217)</f>
        <v>Q2 2025</v>
      </c>
      <c r="T218">
        <v>96307000000</v>
      </c>
      <c r="U218">
        <v>73171000000</v>
      </c>
      <c r="V218">
        <v>59582000000</v>
      </c>
      <c r="W218">
        <v>53008000000</v>
      </c>
      <c r="Z218">
        <v>8563000000</v>
      </c>
      <c r="AA218">
        <v>26237000000</v>
      </c>
      <c r="AB218">
        <v>59633000000</v>
      </c>
      <c r="AC218">
        <v>6441000000</v>
      </c>
      <c r="AD218">
        <v>4622000000</v>
      </c>
      <c r="AE218">
        <v>952000000</v>
      </c>
      <c r="AF218">
        <v>85227000000</v>
      </c>
      <c r="AG218">
        <v>13969000000</v>
      </c>
      <c r="AH218">
        <v>9765000000</v>
      </c>
      <c r="AI218">
        <v>27070000000</v>
      </c>
      <c r="AJ218">
        <v>58157000000</v>
      </c>
      <c r="AK218">
        <v>1452000000</v>
      </c>
      <c r="AL218">
        <v>1.9400000000000001E-2</v>
      </c>
      <c r="AM218">
        <v>34176000000</v>
      </c>
      <c r="AN218">
        <v>-901000000</v>
      </c>
      <c r="AO218">
        <v>33275000000</v>
      </c>
      <c r="AP218">
        <v>-14972000000</v>
      </c>
      <c r="AQ218">
        <v>-17499000000</v>
      </c>
      <c r="AR218">
        <v>1804000000</v>
      </c>
      <c r="AS218">
        <v>876000000</v>
      </c>
    </row>
    <row r="219" spans="1:45" hidden="1" x14ac:dyDescent="0.25">
      <c r="G219" t="s">
        <v>121</v>
      </c>
      <c r="H219" s="15">
        <f>Y228</f>
        <v>0.39</v>
      </c>
      <c r="I219" s="15">
        <f>Y229</f>
        <v>0.17</v>
      </c>
      <c r="J219" s="15">
        <f>Y230</f>
        <v>1.19</v>
      </c>
      <c r="K219" s="15"/>
      <c r="O219">
        <f t="shared" si="11"/>
        <v>15</v>
      </c>
      <c r="P219">
        <v>3</v>
      </c>
      <c r="Q219">
        <f>Q218</f>
        <v>2025</v>
      </c>
      <c r="R219" s="33" t="str">
        <f t="shared" si="9"/>
        <v>Q3 2025</v>
      </c>
      <c r="S219" t="str">
        <f t="shared" si="16"/>
        <v>Q3 2025</v>
      </c>
      <c r="T219">
        <v>113269000000</v>
      </c>
      <c r="U219">
        <v>85927000000</v>
      </c>
      <c r="V219">
        <v>71034000000</v>
      </c>
      <c r="W219">
        <v>63074000000</v>
      </c>
      <c r="Z219">
        <v>9107000000</v>
      </c>
      <c r="AA219">
        <v>29380000000</v>
      </c>
      <c r="AB219">
        <v>67640000000</v>
      </c>
      <c r="AC219">
        <v>7098000000</v>
      </c>
      <c r="AD219">
        <v>4724000000</v>
      </c>
      <c r="AE219">
        <v>838000000</v>
      </c>
      <c r="AF219">
        <v>96013000000</v>
      </c>
      <c r="AG219">
        <v>16479000000</v>
      </c>
      <c r="AH219">
        <v>9952000000</v>
      </c>
      <c r="AI219">
        <v>30114000000</v>
      </c>
      <c r="AJ219">
        <v>65899000000</v>
      </c>
      <c r="AK219">
        <v>1118000000</v>
      </c>
      <c r="AL219">
        <v>1.15E-2</v>
      </c>
      <c r="AM219">
        <v>58959000000</v>
      </c>
      <c r="AN219">
        <v>-2413000000</v>
      </c>
      <c r="AO219">
        <v>56546000000</v>
      </c>
      <c r="AP219">
        <v>-19332000000</v>
      </c>
      <c r="AQ219">
        <v>-35769000000</v>
      </c>
      <c r="AR219">
        <v>3588000000</v>
      </c>
      <c r="AS219">
        <v>476000000</v>
      </c>
    </row>
    <row r="220" spans="1:45" hidden="1" x14ac:dyDescent="0.25">
      <c r="O220">
        <f t="shared" si="11"/>
        <v>15</v>
      </c>
      <c r="P220">
        <v>4</v>
      </c>
      <c r="Q220">
        <f>Q219</f>
        <v>2025</v>
      </c>
      <c r="R220" s="33" t="str">
        <f t="shared" si="9"/>
        <v>Q4 2025</v>
      </c>
      <c r="S220" t="str">
        <f t="shared" si="16"/>
        <v>Q3 2025</v>
      </c>
    </row>
    <row r="221" spans="1:45" hidden="1" x14ac:dyDescent="0.25"/>
    <row r="222" spans="1:45" hidden="1" x14ac:dyDescent="0.25">
      <c r="G222" t="s">
        <v>48</v>
      </c>
      <c r="H222">
        <f>Z228</f>
        <v>1990000000</v>
      </c>
      <c r="I222">
        <f>Z229</f>
        <v>3389000000</v>
      </c>
      <c r="J222">
        <f>Z230</f>
        <v>7280000000</v>
      </c>
      <c r="K222">
        <f>IF(ISNUMBER(M222),M222,N222)</f>
        <v>9107000000</v>
      </c>
      <c r="M222" t="str">
        <f>IF(ISNUMBER(Z231),Z231,"")</f>
        <v/>
      </c>
      <c r="N222">
        <f>Z222</f>
        <v>9107000000</v>
      </c>
      <c r="O222">
        <f>O220</f>
        <v>15</v>
      </c>
      <c r="Q222" s="33" t="s">
        <v>122</v>
      </c>
      <c r="R222" s="38" t="str">
        <f>S220</f>
        <v>Q3 2025</v>
      </c>
      <c r="T222" cm="1">
        <f t="array" ref="T222">INDEX(T205:T220,O222)</f>
        <v>113269000000</v>
      </c>
      <c r="U222" cm="1">
        <f t="array" ref="U222">INDEX(U205:U220,O222)</f>
        <v>85927000000</v>
      </c>
      <c r="V222" cm="1">
        <f t="array" ref="V222">INDEX(V205:V220,O222)</f>
        <v>71034000000</v>
      </c>
      <c r="W222" cm="1">
        <f t="array" ref="W222">INDEX(W205:W220,O222)</f>
        <v>63074000000</v>
      </c>
      <c r="X222" cm="1">
        <f t="array" ref="X222">INDEX(X205:X220,O222)</f>
        <v>0</v>
      </c>
      <c r="Y222" cm="1">
        <f t="array" ref="Y222">INDEX(Y205:Y220,$O$222)</f>
        <v>0</v>
      </c>
      <c r="Z222" cm="1">
        <f t="array" ref="Z222">INDEX(Z205:Z220,$O$222)</f>
        <v>9107000000</v>
      </c>
      <c r="AA222" cm="1">
        <f t="array" ref="AA222">INDEX(AA205:AA220,$O$222)</f>
        <v>29380000000</v>
      </c>
      <c r="AB222" cm="1">
        <f t="array" ref="AB222">INDEX(AB205:AB220,$O$222)</f>
        <v>67640000000</v>
      </c>
      <c r="AC222" cm="1">
        <f t="array" ref="AC222">INDEX(AC205:AC220,$O$222)</f>
        <v>7098000000</v>
      </c>
      <c r="AD222" cm="1">
        <f t="array" ref="AD222">INDEX(AD205:AD220,$O$222)</f>
        <v>4724000000</v>
      </c>
      <c r="AE222" cm="1">
        <f t="array" ref="AE222">INDEX(AE205:AE220,$O$222)</f>
        <v>838000000</v>
      </c>
      <c r="AF222" cm="1">
        <f t="array" ref="AF222">INDEX(AF205:AF220,$O$222)</f>
        <v>96013000000</v>
      </c>
      <c r="AG222" cm="1">
        <f t="array" ref="AG222">INDEX(AG205:AG220,$O$222)</f>
        <v>16479000000</v>
      </c>
      <c r="AH222" cm="1">
        <f t="array" ref="AH222">INDEX(AH205:AH220,$O$222)</f>
        <v>9952000000</v>
      </c>
      <c r="AI222" cm="1">
        <f t="array" ref="AI222">INDEX(AI205:AI220,$O$222)</f>
        <v>30114000000</v>
      </c>
      <c r="AJ222" cm="1">
        <f t="array" ref="AJ222">INDEX(AJ205:AJ220,$O$222)</f>
        <v>65899000000</v>
      </c>
      <c r="AK222" cm="1">
        <f t="array" ref="AK222">INDEX(AK205:AK220,$O$222)</f>
        <v>1118000000</v>
      </c>
      <c r="AL222" cm="1">
        <f t="array" ref="AL222">INDEX(AL205:AL220,$O$222)</f>
        <v>1.15E-2</v>
      </c>
      <c r="AM222" cm="1">
        <f t="array" ref="AM222">INDEX(AM205:AM220,$O$222)</f>
        <v>58959000000</v>
      </c>
      <c r="AN222" cm="1">
        <f t="array" ref="AN222">INDEX(AN205:AN220,$O$222)</f>
        <v>-2413000000</v>
      </c>
      <c r="AO222" cm="1">
        <f t="array" ref="AO222">INDEX(AO205:AO220,$O$222)</f>
        <v>56546000000</v>
      </c>
      <c r="AP222" cm="1">
        <f t="array" ref="AP222">INDEX(AP205:AP220,$O$222)</f>
        <v>-19332000000</v>
      </c>
      <c r="AQ222" cm="1">
        <f t="array" ref="AQ222">INDEX(AQ205:AQ220,$O$222)</f>
        <v>-35769000000</v>
      </c>
      <c r="AR222" cm="1">
        <f t="array" ref="AR222">INDEX(AR205:AR220,$O$222)</f>
        <v>3588000000</v>
      </c>
      <c r="AS222" cm="1">
        <f t="array" ref="AS222">INDEX(AS205:AS220,$O$222)</f>
        <v>476000000</v>
      </c>
    </row>
    <row r="223" spans="1:45" hidden="1" x14ac:dyDescent="0.25">
      <c r="G223" t="s">
        <v>49</v>
      </c>
      <c r="H223">
        <f>AA228</f>
        <v>19218000000</v>
      </c>
      <c r="I223">
        <f>AA229</f>
        <v>9907000000</v>
      </c>
      <c r="J223">
        <f>AA230</f>
        <v>18704000000</v>
      </c>
      <c r="K223">
        <f t="shared" ref="K223:K234" si="17">IF(ISNUMBER(M223),M223,N223)</f>
        <v>29380000000</v>
      </c>
      <c r="M223" t="str">
        <f>IF(ISNUMBER(AA231),AA231,"")</f>
        <v/>
      </c>
      <c r="N223">
        <f>AA222</f>
        <v>29380000000</v>
      </c>
      <c r="O223">
        <f>O222-4</f>
        <v>11</v>
      </c>
      <c r="Q223" t="s">
        <v>123</v>
      </c>
      <c r="R223" s="33" t="str" cm="1">
        <f t="array" ref="R223">INDEX(R205:R220,O223)</f>
        <v>Q3 2024</v>
      </c>
      <c r="T223" s="33" cm="1">
        <f t="array" ref="T223">INDEX(T205:T220,O223)</f>
        <v>44870000000</v>
      </c>
    </row>
    <row r="224" spans="1:45" hidden="1" x14ac:dyDescent="0.25">
      <c r="G224" t="s">
        <v>50</v>
      </c>
      <c r="H224">
        <f>AB228</f>
        <v>28829000000</v>
      </c>
      <c r="I224">
        <f>AB229</f>
        <v>23073000000</v>
      </c>
      <c r="J224">
        <f>AB230</f>
        <v>44345000000</v>
      </c>
      <c r="K224">
        <f t="shared" si="17"/>
        <v>67640000000</v>
      </c>
      <c r="M224" t="str">
        <f>IF(ISNUMBER(AB231),AB231,"")</f>
        <v/>
      </c>
      <c r="N224">
        <f>AB222</f>
        <v>67640000000</v>
      </c>
    </row>
    <row r="225" spans="7:45" hidden="1" x14ac:dyDescent="0.25">
      <c r="G225" t="s">
        <v>51</v>
      </c>
      <c r="H225">
        <f>AC228</f>
        <v>3607000000</v>
      </c>
      <c r="I225">
        <f>AC229</f>
        <v>4845000000</v>
      </c>
      <c r="J225">
        <f>AC230</f>
        <v>5260000000</v>
      </c>
      <c r="K225">
        <f t="shared" si="17"/>
        <v>7098000000</v>
      </c>
      <c r="M225" t="str">
        <f>IF(ISNUMBER(AC231),AC231,"")</f>
        <v/>
      </c>
      <c r="N225">
        <f>AC222</f>
        <v>7098000000</v>
      </c>
      <c r="Q225" s="35" t="s">
        <v>124</v>
      </c>
      <c r="R225" s="35"/>
    </row>
    <row r="226" spans="7:45" hidden="1" x14ac:dyDescent="0.25">
      <c r="G226" t="s">
        <v>52</v>
      </c>
      <c r="H226">
        <f>AD228</f>
        <v>4349000000</v>
      </c>
      <c r="I226">
        <f>AD229</f>
        <v>4372000000</v>
      </c>
      <c r="J226">
        <f>AD230</f>
        <v>4430000000</v>
      </c>
      <c r="K226">
        <f t="shared" si="17"/>
        <v>4724000000</v>
      </c>
      <c r="M226" t="str">
        <f>IF(ISNUMBER(AD231),AD231,"")</f>
        <v/>
      </c>
      <c r="N226">
        <f>AD222</f>
        <v>4724000000</v>
      </c>
    </row>
    <row r="227" spans="7:45" hidden="1" x14ac:dyDescent="0.25">
      <c r="G227" t="s">
        <v>53</v>
      </c>
      <c r="H227">
        <f>AE228</f>
        <v>2339000000</v>
      </c>
      <c r="I227">
        <f>AE229</f>
        <v>1676000000</v>
      </c>
      <c r="J227">
        <f>AE230</f>
        <v>1112000000</v>
      </c>
      <c r="K227">
        <f t="shared" si="17"/>
        <v>838000000</v>
      </c>
      <c r="M227" t="str">
        <f>IF(ISNUMBER(AE231),AE231,"")</f>
        <v/>
      </c>
      <c r="N227">
        <f>AE222</f>
        <v>838000000</v>
      </c>
      <c r="O227">
        <v>1</v>
      </c>
      <c r="Q227">
        <f>H207-1</f>
        <v>2021</v>
      </c>
      <c r="R227" s="33" t="str">
        <f>CONCATENATE("FY ",TEXT(Q227,"0"))</f>
        <v>FY 2021</v>
      </c>
      <c r="S227" t="str">
        <f>R227</f>
        <v>FY 2021</v>
      </c>
      <c r="T227">
        <v>16675000000</v>
      </c>
      <c r="U227">
        <v>10396000000</v>
      </c>
      <c r="V227">
        <v>4532000000</v>
      </c>
      <c r="W227">
        <v>4332000000</v>
      </c>
      <c r="X227">
        <v>0.18</v>
      </c>
      <c r="Y227">
        <v>0.17</v>
      </c>
      <c r="Z227">
        <v>847000000</v>
      </c>
      <c r="AA227">
        <v>10714000000</v>
      </c>
      <c r="AB227">
        <v>16055000000</v>
      </c>
      <c r="AC227">
        <v>2856000000</v>
      </c>
      <c r="AD227">
        <v>4193000000</v>
      </c>
      <c r="AE227">
        <v>2737000000</v>
      </c>
      <c r="AF227">
        <v>28791000000</v>
      </c>
      <c r="AG227">
        <v>3925000000</v>
      </c>
      <c r="AH227">
        <v>7232000000</v>
      </c>
      <c r="AI227">
        <v>11898000000</v>
      </c>
      <c r="AJ227">
        <v>16893000000</v>
      </c>
      <c r="AK227">
        <v>6750000000</v>
      </c>
      <c r="AL227">
        <v>1.1860999999999999</v>
      </c>
      <c r="AM227">
        <v>5822000000</v>
      </c>
      <c r="AN227">
        <v>-1128000000</v>
      </c>
      <c r="AO227">
        <v>4694000000</v>
      </c>
      <c r="AP227">
        <v>-19675000000</v>
      </c>
      <c r="AQ227">
        <v>3804000000</v>
      </c>
      <c r="AR227">
        <v>-10049000000</v>
      </c>
    </row>
    <row r="228" spans="7:45" hidden="1" x14ac:dyDescent="0.25">
      <c r="G228" t="s">
        <v>54</v>
      </c>
      <c r="H228">
        <f>AF228</f>
        <v>44187000000</v>
      </c>
      <c r="I228">
        <f>AF229</f>
        <v>41182000000</v>
      </c>
      <c r="J228">
        <f>AF230</f>
        <v>65728000000</v>
      </c>
      <c r="K228">
        <f t="shared" si="17"/>
        <v>96013000000</v>
      </c>
      <c r="M228" t="str">
        <f>IF(ISNUMBER(AF231),AF231,"")</f>
        <v/>
      </c>
      <c r="N228">
        <f>AF222</f>
        <v>96013000000</v>
      </c>
      <c r="O228">
        <f t="shared" ref="O228:O231" si="18">IF(R228=S228,O227+1,O227)</f>
        <v>2</v>
      </c>
      <c r="Q228">
        <f>Q227+1</f>
        <v>2022</v>
      </c>
      <c r="R228" s="33" t="str">
        <f t="shared" ref="R228:R231" si="19">CONCATENATE("FY ",TEXT(Q228,"0"))</f>
        <v>FY 2022</v>
      </c>
      <c r="S228" t="str">
        <f>IF(ISNUMBER(T228),R228,S227)</f>
        <v>FY 2022</v>
      </c>
      <c r="T228">
        <v>26914000000</v>
      </c>
      <c r="U228">
        <v>17475000000</v>
      </c>
      <c r="V228">
        <v>10041000000</v>
      </c>
      <c r="W228">
        <v>9752000000</v>
      </c>
      <c r="X228">
        <v>0.39</v>
      </c>
      <c r="Y228">
        <v>0.39</v>
      </c>
      <c r="Z228">
        <v>1990000000</v>
      </c>
      <c r="AA228">
        <v>19218000000</v>
      </c>
      <c r="AB228">
        <v>28829000000</v>
      </c>
      <c r="AC228">
        <v>3607000000</v>
      </c>
      <c r="AD228">
        <v>4349000000</v>
      </c>
      <c r="AE228">
        <v>2339000000</v>
      </c>
      <c r="AF228">
        <v>44187000000</v>
      </c>
      <c r="AG228">
        <v>4335000000</v>
      </c>
      <c r="AH228">
        <v>12428000000</v>
      </c>
      <c r="AI228">
        <v>17575000000</v>
      </c>
      <c r="AJ228">
        <v>26612000000</v>
      </c>
      <c r="AK228">
        <v>9697000000</v>
      </c>
      <c r="AL228">
        <v>0.85429999999999995</v>
      </c>
      <c r="AM228">
        <v>9108000000</v>
      </c>
      <c r="AN228">
        <v>-976000000</v>
      </c>
      <c r="AO228">
        <v>8132000000</v>
      </c>
      <c r="AP228">
        <v>-9830000000</v>
      </c>
      <c r="AQ228">
        <v>1865000000</v>
      </c>
      <c r="AR228">
        <v>1143000000</v>
      </c>
    </row>
    <row r="229" spans="7:45" hidden="1" x14ac:dyDescent="0.25">
      <c r="G229" t="s">
        <v>55</v>
      </c>
      <c r="H229">
        <f>AG228</f>
        <v>4335000000</v>
      </c>
      <c r="I229">
        <f>AG229</f>
        <v>6563000000</v>
      </c>
      <c r="J229">
        <f>AG230</f>
        <v>10631000000</v>
      </c>
      <c r="K229">
        <f t="shared" si="17"/>
        <v>16479000000</v>
      </c>
      <c r="M229" t="str">
        <f>IF(ISNUMBER(AG231),AG231,"")</f>
        <v/>
      </c>
      <c r="N229">
        <f>AG222</f>
        <v>16479000000</v>
      </c>
      <c r="O229">
        <f t="shared" si="18"/>
        <v>3</v>
      </c>
      <c r="Q229">
        <f t="shared" ref="Q229:Q231" si="20">Q228+1</f>
        <v>2023</v>
      </c>
      <c r="R229" s="33" t="str">
        <f t="shared" si="19"/>
        <v>FY 2023</v>
      </c>
      <c r="S229" t="str">
        <f t="shared" ref="S229:S231" si="21">IF(ISNUMBER(T229),R229,S228)</f>
        <v>FY 2023</v>
      </c>
      <c r="T229">
        <v>26974000000</v>
      </c>
      <c r="U229">
        <v>15356000000</v>
      </c>
      <c r="V229">
        <v>4224000000</v>
      </c>
      <c r="W229">
        <v>4368000000</v>
      </c>
      <c r="X229">
        <v>0.18</v>
      </c>
      <c r="Y229">
        <v>0.17</v>
      </c>
      <c r="Z229">
        <v>3389000000</v>
      </c>
      <c r="AA229">
        <v>9907000000</v>
      </c>
      <c r="AB229">
        <v>23073000000</v>
      </c>
      <c r="AC229">
        <v>4845000000</v>
      </c>
      <c r="AD229">
        <v>4372000000</v>
      </c>
      <c r="AE229">
        <v>1676000000</v>
      </c>
      <c r="AF229">
        <v>41182000000</v>
      </c>
      <c r="AG229">
        <v>6563000000</v>
      </c>
      <c r="AH229">
        <v>10605000000</v>
      </c>
      <c r="AI229">
        <v>19081000000</v>
      </c>
      <c r="AJ229">
        <v>22101000000</v>
      </c>
      <c r="AK229">
        <v>8466000000</v>
      </c>
      <c r="AL229">
        <v>1.1534</v>
      </c>
      <c r="AM229">
        <v>5641000000</v>
      </c>
      <c r="AN229">
        <v>-1833000000</v>
      </c>
      <c r="AO229">
        <v>3808000000</v>
      </c>
      <c r="AP229">
        <v>7375000000</v>
      </c>
      <c r="AQ229">
        <v>-11617000000</v>
      </c>
      <c r="AR229">
        <v>1399000000</v>
      </c>
    </row>
    <row r="230" spans="7:45" hidden="1" x14ac:dyDescent="0.25">
      <c r="G230" t="s">
        <v>56</v>
      </c>
      <c r="H230">
        <f>AH228</f>
        <v>12428000000</v>
      </c>
      <c r="I230">
        <f>AH229</f>
        <v>10605000000</v>
      </c>
      <c r="J230">
        <f>AH230</f>
        <v>9578000000</v>
      </c>
      <c r="K230">
        <f t="shared" si="17"/>
        <v>9952000000</v>
      </c>
      <c r="M230" t="str">
        <f>IF(ISNUMBER(AH231),AH231,"")</f>
        <v/>
      </c>
      <c r="N230">
        <f>AH222</f>
        <v>9952000000</v>
      </c>
      <c r="O230">
        <f t="shared" si="18"/>
        <v>4</v>
      </c>
      <c r="Q230">
        <f t="shared" si="20"/>
        <v>2024</v>
      </c>
      <c r="R230" s="33" t="str">
        <f t="shared" si="19"/>
        <v>FY 2024</v>
      </c>
      <c r="S230" t="str">
        <f t="shared" si="21"/>
        <v>FY 2024</v>
      </c>
      <c r="T230">
        <v>60922000000</v>
      </c>
      <c r="U230">
        <v>44301000000</v>
      </c>
      <c r="V230">
        <v>32972000000</v>
      </c>
      <c r="W230">
        <v>29760000000</v>
      </c>
      <c r="X230">
        <v>1.21</v>
      </c>
      <c r="Y230">
        <v>1.19</v>
      </c>
      <c r="Z230">
        <v>7280000000</v>
      </c>
      <c r="AA230">
        <v>18704000000</v>
      </c>
      <c r="AB230">
        <v>44345000000</v>
      </c>
      <c r="AC230">
        <v>5260000000</v>
      </c>
      <c r="AD230">
        <v>4430000000</v>
      </c>
      <c r="AE230">
        <v>1112000000</v>
      </c>
      <c r="AF230">
        <v>65728000000</v>
      </c>
      <c r="AG230">
        <v>10631000000</v>
      </c>
      <c r="AH230">
        <v>9578000000</v>
      </c>
      <c r="AI230">
        <v>22750000000</v>
      </c>
      <c r="AJ230">
        <v>42978000000</v>
      </c>
      <c r="AK230">
        <v>3776000000</v>
      </c>
      <c r="AL230">
        <v>0.1095</v>
      </c>
      <c r="AM230">
        <v>28090000000</v>
      </c>
      <c r="AN230">
        <v>-1069000000</v>
      </c>
      <c r="AO230">
        <v>27021000000</v>
      </c>
      <c r="AP230">
        <v>-10566000000</v>
      </c>
      <c r="AQ230">
        <v>-13633000000</v>
      </c>
      <c r="AR230">
        <v>3891000000</v>
      </c>
    </row>
    <row r="231" spans="7:45" hidden="1" x14ac:dyDescent="0.25">
      <c r="G231" t="s">
        <v>57</v>
      </c>
      <c r="H231">
        <f>AI228</f>
        <v>17575000000</v>
      </c>
      <c r="I231">
        <f>AI229</f>
        <v>19081000000</v>
      </c>
      <c r="J231">
        <f>AI230</f>
        <v>22750000000</v>
      </c>
      <c r="K231">
        <f t="shared" si="17"/>
        <v>30114000000</v>
      </c>
      <c r="M231" t="str">
        <f>IF(ISNUMBER(AI231),AI231,"")</f>
        <v/>
      </c>
      <c r="N231">
        <f>AI222</f>
        <v>30114000000</v>
      </c>
      <c r="O231">
        <f t="shared" si="18"/>
        <v>4</v>
      </c>
      <c r="Q231">
        <f t="shared" si="20"/>
        <v>2025</v>
      </c>
      <c r="R231" s="33" t="str">
        <f t="shared" si="19"/>
        <v>FY 2025</v>
      </c>
      <c r="S231" t="str">
        <f t="shared" si="21"/>
        <v>FY 2024</v>
      </c>
    </row>
    <row r="232" spans="7:45" hidden="1" x14ac:dyDescent="0.25">
      <c r="G232" t="s">
        <v>58</v>
      </c>
      <c r="H232">
        <f>AJ228</f>
        <v>26612000000</v>
      </c>
      <c r="I232">
        <f>AJ229</f>
        <v>22101000000</v>
      </c>
      <c r="J232">
        <f>AJ230</f>
        <v>42978000000</v>
      </c>
      <c r="K232">
        <f t="shared" si="17"/>
        <v>65899000000</v>
      </c>
      <c r="M232" t="str">
        <f>IF(ISNUMBER(AJ231),AJ231,"")</f>
        <v/>
      </c>
      <c r="N232">
        <f>AJ222</f>
        <v>65899000000</v>
      </c>
    </row>
    <row r="233" spans="7:45" hidden="1" x14ac:dyDescent="0.25">
      <c r="G233" t="s">
        <v>59</v>
      </c>
      <c r="H233">
        <f>AK228</f>
        <v>9697000000</v>
      </c>
      <c r="I233">
        <f>AK229</f>
        <v>8466000000</v>
      </c>
      <c r="J233">
        <f>AK230</f>
        <v>3776000000</v>
      </c>
      <c r="K233">
        <f t="shared" si="17"/>
        <v>1118000000</v>
      </c>
      <c r="M233" t="str">
        <f>IF(ISNUMBER(AK231),AK231,"")</f>
        <v/>
      </c>
      <c r="N233">
        <f>AK222</f>
        <v>1118000000</v>
      </c>
      <c r="O233">
        <f>O231</f>
        <v>4</v>
      </c>
      <c r="Q233" s="38" t="s">
        <v>122</v>
      </c>
      <c r="R233" s="38" t="str">
        <f>S231</f>
        <v>FY 2024</v>
      </c>
      <c r="T233" cm="1">
        <f t="array" ref="T233">INDEX(T227:T231,O233)</f>
        <v>60922000000</v>
      </c>
      <c r="U233" cm="1">
        <f t="array" ref="U233">INDEX(U227:U231,O233)</f>
        <v>44301000000</v>
      </c>
      <c r="V233" cm="1">
        <f t="array" ref="V233">INDEX(V227:V231,O233)</f>
        <v>32972000000</v>
      </c>
      <c r="W233" cm="1">
        <f t="array" ref="W233">INDEX(W227:W231,O233)</f>
        <v>29760000000</v>
      </c>
      <c r="X233" cm="1">
        <f t="array" ref="X233">INDEX(X227:X231,O233)</f>
        <v>1.21</v>
      </c>
      <c r="Y233" cm="1">
        <f t="array" ref="Y233">INDEX(Y227:Y231,$O$233)</f>
        <v>1.19</v>
      </c>
      <c r="Z233" cm="1">
        <f t="array" ref="Z233">INDEX(Z227:Z231,$O$233)</f>
        <v>7280000000</v>
      </c>
      <c r="AA233" cm="1">
        <f t="array" ref="AA233">INDEX(AA227:AA231,$O$233)</f>
        <v>18704000000</v>
      </c>
      <c r="AB233" cm="1">
        <f t="array" ref="AB233">INDEX(AB227:AB231,$O$233)</f>
        <v>44345000000</v>
      </c>
      <c r="AC233" cm="1">
        <f t="array" ref="AC233">INDEX(AC227:AC231,$O$233)</f>
        <v>5260000000</v>
      </c>
      <c r="AD233" cm="1">
        <f t="array" ref="AD233">INDEX(AD227:AD231,$O$233)</f>
        <v>4430000000</v>
      </c>
      <c r="AE233" cm="1">
        <f t="array" ref="AE233">INDEX(AE227:AE231,$O$233)</f>
        <v>1112000000</v>
      </c>
      <c r="AF233" cm="1">
        <f t="array" ref="AF233">INDEX(AF227:AF231,$O$233)</f>
        <v>65728000000</v>
      </c>
      <c r="AG233" cm="1">
        <f t="array" ref="AG233">INDEX(AG227:AG231,$O$233)</f>
        <v>10631000000</v>
      </c>
      <c r="AH233" cm="1">
        <f t="array" ref="AH233">INDEX(AH227:AH231,$O$233)</f>
        <v>9578000000</v>
      </c>
      <c r="AI233" cm="1">
        <f t="array" ref="AI233">INDEX(AI227:AI231,$O$233)</f>
        <v>22750000000</v>
      </c>
      <c r="AJ233" cm="1">
        <f t="array" ref="AJ233">INDEX(AJ227:AJ231,$O$233)</f>
        <v>42978000000</v>
      </c>
      <c r="AK233" cm="1">
        <f t="array" ref="AK233">INDEX(AK227:AK231,$O$233)</f>
        <v>3776000000</v>
      </c>
      <c r="AL233" cm="1">
        <f t="array" ref="AL233">INDEX(AL227:AL231,$O$233)</f>
        <v>0.1095</v>
      </c>
      <c r="AM233" cm="1">
        <f t="array" ref="AM233">INDEX(AM227:AM231,$O$233)</f>
        <v>28090000000</v>
      </c>
      <c r="AN233" cm="1">
        <f t="array" ref="AN233">INDEX(AN227:AN231,$O$233)</f>
        <v>-1069000000</v>
      </c>
      <c r="AO233" cm="1">
        <f t="array" ref="AO233">INDEX(AO227:AO231,$O$233)</f>
        <v>27021000000</v>
      </c>
      <c r="AP233" cm="1">
        <f t="array" ref="AP233">INDEX(AP227:AP231,$O$233)</f>
        <v>-10566000000</v>
      </c>
      <c r="AQ233" cm="1">
        <f t="array" ref="AQ233">INDEX(AQ227:AQ231,$O$233)</f>
        <v>-13633000000</v>
      </c>
      <c r="AR233" cm="1">
        <f t="array" ref="AR233">INDEX(AR227:AR231,$O$233)</f>
        <v>3891000000</v>
      </c>
      <c r="AS233" cm="1">
        <f t="array" ref="AS233">INDEX(AS227:AS231,$O$233)</f>
        <v>0</v>
      </c>
    </row>
    <row r="234" spans="7:45" hidden="1" x14ac:dyDescent="0.25">
      <c r="G234" t="s">
        <v>60</v>
      </c>
      <c r="H234">
        <f>AL228</f>
        <v>0.85429999999999995</v>
      </c>
      <c r="I234">
        <f>AL229</f>
        <v>1.1534</v>
      </c>
      <c r="J234">
        <f>AL230</f>
        <v>0.1095</v>
      </c>
      <c r="K234">
        <f t="shared" si="17"/>
        <v>1.15E-2</v>
      </c>
      <c r="M234" t="str">
        <f>IF(ISNUMBER(AL231),AL231,"")</f>
        <v/>
      </c>
      <c r="N234">
        <f>AL222</f>
        <v>1.15E-2</v>
      </c>
    </row>
    <row r="235" spans="7:45" hidden="1" x14ac:dyDescent="0.25"/>
    <row r="236" spans="7:45" hidden="1" x14ac:dyDescent="0.25"/>
    <row r="237" spans="7:45" hidden="1" x14ac:dyDescent="0.25">
      <c r="G237" t="s">
        <v>62</v>
      </c>
      <c r="H237">
        <f>AM228</f>
        <v>9108000000</v>
      </c>
      <c r="I237">
        <f>AM229</f>
        <v>5641000000</v>
      </c>
      <c r="J237">
        <f>AM230</f>
        <v>28090000000</v>
      </c>
      <c r="K237">
        <f t="shared" ref="K237:K243" si="22">IF(ISNUMBER(M237),M237,N237)</f>
        <v>58959000000</v>
      </c>
      <c r="M237" t="str">
        <f>IF(ISNUMBER(AM231),AM231,"")</f>
        <v/>
      </c>
      <c r="N237">
        <f>AM222</f>
        <v>58959000000</v>
      </c>
    </row>
    <row r="238" spans="7:45" hidden="1" x14ac:dyDescent="0.25">
      <c r="G238" t="s">
        <v>63</v>
      </c>
      <c r="H238">
        <f>AN228</f>
        <v>-976000000</v>
      </c>
      <c r="I238">
        <f>AN229</f>
        <v>-1833000000</v>
      </c>
      <c r="J238">
        <f>AN230</f>
        <v>-1069000000</v>
      </c>
      <c r="K238">
        <f t="shared" si="22"/>
        <v>-2413000000</v>
      </c>
      <c r="M238" t="str">
        <f>IF(ISNUMBER(AN231),AN231,"")</f>
        <v/>
      </c>
      <c r="N238">
        <f>AN222</f>
        <v>-2413000000</v>
      </c>
    </row>
    <row r="239" spans="7:45" hidden="1" x14ac:dyDescent="0.25">
      <c r="G239" t="s">
        <v>64</v>
      </c>
      <c r="H239">
        <f>AO228</f>
        <v>8132000000</v>
      </c>
      <c r="I239">
        <f>AO229</f>
        <v>3808000000</v>
      </c>
      <c r="J239">
        <f>AO230</f>
        <v>27021000000</v>
      </c>
      <c r="K239">
        <f t="shared" si="22"/>
        <v>56546000000</v>
      </c>
      <c r="M239" t="str">
        <f>IF(ISNUMBER(AO231),AO231,"")</f>
        <v/>
      </c>
      <c r="N239">
        <f>AO222</f>
        <v>56546000000</v>
      </c>
    </row>
    <row r="240" spans="7:45" hidden="1" x14ac:dyDescent="0.25">
      <c r="G240" t="s">
        <v>65</v>
      </c>
      <c r="H240">
        <f>AP228</f>
        <v>-9830000000</v>
      </c>
      <c r="I240">
        <f>AP229</f>
        <v>7375000000</v>
      </c>
      <c r="J240">
        <f>AP230</f>
        <v>-10566000000</v>
      </c>
      <c r="K240">
        <f t="shared" si="22"/>
        <v>-19332000000</v>
      </c>
      <c r="M240" t="str">
        <f>IF(ISNUMBER(AP231),AP231,"")</f>
        <v/>
      </c>
      <c r="N240">
        <f>AP222</f>
        <v>-19332000000</v>
      </c>
    </row>
    <row r="241" spans="7:14" hidden="1" x14ac:dyDescent="0.25">
      <c r="G241" t="s">
        <v>66</v>
      </c>
      <c r="H241">
        <f>AQ228</f>
        <v>1865000000</v>
      </c>
      <c r="I241">
        <f>AQ229</f>
        <v>-11617000000</v>
      </c>
      <c r="J241">
        <f>AQ230</f>
        <v>-13633000000</v>
      </c>
      <c r="K241">
        <f t="shared" si="22"/>
        <v>-35769000000</v>
      </c>
      <c r="M241" t="str">
        <f>IF(ISNUMBER(AQ231),AQ231,"")</f>
        <v/>
      </c>
      <c r="N241">
        <f>AQ222</f>
        <v>-35769000000</v>
      </c>
    </row>
    <row r="242" spans="7:14" hidden="1" x14ac:dyDescent="0.25">
      <c r="G242" t="s">
        <v>67</v>
      </c>
      <c r="H242">
        <f>AR228</f>
        <v>1143000000</v>
      </c>
      <c r="I242">
        <f>AR229</f>
        <v>1399000000</v>
      </c>
      <c r="J242">
        <f>AR230</f>
        <v>3891000000</v>
      </c>
      <c r="K242">
        <f t="shared" si="22"/>
        <v>3588000000</v>
      </c>
      <c r="M242" t="str">
        <f>IF(ISNUMBER(AR231),AR231,"")</f>
        <v/>
      </c>
      <c r="N242">
        <f>AR222</f>
        <v>3588000000</v>
      </c>
    </row>
    <row r="243" spans="7:14" hidden="1" x14ac:dyDescent="0.25">
      <c r="G243" t="s">
        <v>68</v>
      </c>
      <c r="H243">
        <f>AS228</f>
        <v>0</v>
      </c>
      <c r="I243">
        <f>AS229</f>
        <v>0</v>
      </c>
      <c r="J243">
        <f>AS230</f>
        <v>0</v>
      </c>
      <c r="K243">
        <f t="shared" si="22"/>
        <v>476000000</v>
      </c>
      <c r="M243" t="str">
        <f>IF(ISNUMBER(AS231),AS231,"")</f>
        <v/>
      </c>
      <c r="N243">
        <f>AS222</f>
        <v>476000000</v>
      </c>
    </row>
    <row r="244" spans="7:14" hidden="1" x14ac:dyDescent="0.25"/>
    <row r="245" spans="7:14" hidden="1" x14ac:dyDescent="0.25"/>
    <row r="246" spans="7:14" hidden="1" x14ac:dyDescent="0.25"/>
    <row r="247" spans="7:14" hidden="1" x14ac:dyDescent="0.25">
      <c r="H247" s="71"/>
    </row>
    <row r="248" spans="7:14" hidden="1" x14ac:dyDescent="0.25">
      <c r="H248" s="71"/>
    </row>
    <row r="249" spans="7:14" hidden="1" x14ac:dyDescent="0.25">
      <c r="H249" s="71"/>
    </row>
    <row r="250" spans="7:14" hidden="1" x14ac:dyDescent="0.25">
      <c r="H250" s="71"/>
    </row>
    <row r="251" spans="7:14" x14ac:dyDescent="0.25">
      <c r="H251" s="71"/>
    </row>
    <row r="252" spans="7:14" x14ac:dyDescent="0.25">
      <c r="H252" s="71"/>
    </row>
    <row r="253" spans="7:14" x14ac:dyDescent="0.25">
      <c r="H253" s="71"/>
    </row>
    <row r="254" spans="7:14" x14ac:dyDescent="0.25">
      <c r="H254" s="71"/>
    </row>
    <row r="255" spans="7:14" x14ac:dyDescent="0.25">
      <c r="H255" s="71"/>
    </row>
    <row r="256" spans="7:14" x14ac:dyDescent="0.25">
      <c r="H256" s="71"/>
    </row>
  </sheetData>
  <mergeCells count="14">
    <mergeCell ref="F85:G85"/>
    <mergeCell ref="M83:W84"/>
    <mergeCell ref="F79:G79"/>
    <mergeCell ref="F80:G80"/>
    <mergeCell ref="F81:G81"/>
    <mergeCell ref="F82:G82"/>
    <mergeCell ref="F83:G83"/>
    <mergeCell ref="F84:G84"/>
    <mergeCell ref="A3:W12"/>
    <mergeCell ref="J30:W69"/>
    <mergeCell ref="F75:G75"/>
    <mergeCell ref="F76:G76"/>
    <mergeCell ref="F77:G77"/>
    <mergeCell ref="F78:G7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D4FA8-F0F1-471E-87CC-4E91F09FCBF9}">
  <sheetPr>
    <tabColor rgb="FFC0E6F5"/>
  </sheetPr>
  <dimension ref="A1:EL1050"/>
  <sheetViews>
    <sheetView showGridLines="0" tabSelected="1" topLeftCell="E1" workbookViewId="0">
      <pane xSplit="5" ySplit="12" topLeftCell="DP13" activePane="bottomRight" state="frozen"/>
      <selection activeCell="E1" sqref="E1"/>
      <selection pane="topRight" activeCell="J1" sqref="J1"/>
      <selection pane="bottomLeft" activeCell="E13" sqref="E13"/>
      <selection pane="bottomRight" activeCell="DP13" sqref="DP13"/>
    </sheetView>
  </sheetViews>
  <sheetFormatPr defaultRowHeight="15" outlineLevelRow="2" outlineLevelCol="2" x14ac:dyDescent="0.25"/>
  <cols>
    <col min="1" max="1" width="0" hidden="1" customWidth="1"/>
    <col min="2" max="2" width="9.7109375" hidden="1" customWidth="1"/>
    <col min="3" max="3" width="8.5703125" hidden="1" customWidth="1"/>
    <col min="4" max="4" width="0" hidden="1" customWidth="1"/>
    <col min="5" max="5" width="57.140625" customWidth="1"/>
    <col min="6" max="25" width="8.7109375" hidden="1" customWidth="1" outlineLevel="2"/>
    <col min="26" max="26" width="8.7109375" hidden="1" customWidth="1" outlineLevel="1" collapsed="1"/>
    <col min="27" max="73" width="8.7109375" hidden="1" customWidth="1" outlineLevel="1"/>
    <col min="74" max="113" width="8.7109375" hidden="1" customWidth="1" outlineLevel="2"/>
    <col min="114" max="114" width="9.140625" hidden="1" customWidth="1" collapsed="1"/>
    <col min="115" max="119" width="9.140625" hidden="1" customWidth="1" outlineLevel="1"/>
    <col min="120" max="120" width="9.140625" collapsed="1"/>
    <col min="125" max="125" width="9.140625" customWidth="1"/>
    <col min="132" max="141" width="9.140625" hidden="1" customWidth="1" outlineLevel="1"/>
    <col min="142" max="142" width="9.140625" collapsed="1"/>
  </cols>
  <sheetData>
    <row r="1" spans="1:142" ht="31.5" x14ac:dyDescent="0.5">
      <c r="A1" s="4"/>
      <c r="B1" s="2"/>
      <c r="C1" s="2"/>
      <c r="D1" s="2"/>
      <c r="E1" s="4" t="str">
        <f>IF(ISTEXT('DataModel-NVDA'!E1),CONCATENATE('DataModel-NVDA'!E1," (",'DataModel-NVDA'!D1,")"),"")</f>
        <v>NVIDIA Corporation (NVDA)</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K1" s="2"/>
      <c r="DL1" s="2"/>
      <c r="DM1" s="2"/>
      <c r="DN1" s="2"/>
      <c r="DO1" s="2"/>
      <c r="DP1" s="2"/>
      <c r="DQ1" s="2"/>
      <c r="DR1" s="2"/>
      <c r="DS1" s="2"/>
      <c r="DT1" s="2"/>
      <c r="DU1" s="319"/>
      <c r="DV1" s="2"/>
      <c r="DW1" s="2"/>
      <c r="DX1" s="2"/>
      <c r="DY1" s="2"/>
      <c r="DZ1" s="2"/>
      <c r="EA1" s="2"/>
      <c r="EB1" s="2"/>
      <c r="EC1" s="2"/>
      <c r="ED1" s="2"/>
      <c r="EE1" s="2"/>
      <c r="EF1" s="2"/>
      <c r="EG1" s="2"/>
      <c r="EH1" s="2"/>
      <c r="EI1" s="2"/>
      <c r="EJ1" s="2"/>
      <c r="EK1" s="2"/>
      <c r="EL1" s="177" t="str">
        <f ca="1">IF(E95&gt;0,"ERROR","")</f>
        <v/>
      </c>
    </row>
    <row r="2" spans="1:142" hidden="1" x14ac:dyDescent="0.25">
      <c r="A2" s="3" t="s">
        <v>229</v>
      </c>
      <c r="B2" s="1"/>
      <c r="C2" s="1"/>
      <c r="D2" s="1"/>
      <c r="E2" s="3" t="s">
        <v>230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K2" s="1"/>
      <c r="DL2" s="1"/>
      <c r="DM2" s="1"/>
      <c r="DN2" s="1"/>
      <c r="DO2" s="1"/>
      <c r="DP2" s="1"/>
      <c r="DQ2" s="1"/>
      <c r="DR2" s="1"/>
      <c r="DS2" s="1"/>
      <c r="DT2" s="1"/>
      <c r="DU2" s="1"/>
      <c r="DV2" s="1"/>
      <c r="DW2" s="115"/>
      <c r="DX2" s="115"/>
      <c r="DY2" s="115"/>
      <c r="DZ2" s="115"/>
      <c r="EA2" s="115"/>
      <c r="EB2" s="115"/>
      <c r="EC2" s="115"/>
      <c r="ED2" s="115"/>
      <c r="EE2" s="115"/>
      <c r="EF2" s="115"/>
      <c r="EG2" s="115"/>
      <c r="EH2" s="115"/>
      <c r="EI2" s="115"/>
      <c r="EJ2" s="115"/>
      <c r="EK2" s="115"/>
    </row>
    <row r="3" spans="1:142" hidden="1" x14ac:dyDescent="0.25">
      <c r="A3" s="90"/>
      <c r="B3" s="90"/>
      <c r="C3" s="90"/>
      <c r="D3" s="90"/>
      <c r="F3" s="33" t="str">
        <f>'DataModel-NVDA'!F2</f>
        <v>Q1 2015</v>
      </c>
      <c r="G3" s="33" t="str">
        <f>'DataModel-NVDA'!G2</f>
        <v>Q2 2015</v>
      </c>
      <c r="H3" s="33" t="str">
        <f>'DataModel-NVDA'!H2</f>
        <v>Q3 2015</v>
      </c>
      <c r="I3" s="33" t="str">
        <f>'DataModel-NVDA'!I2</f>
        <v>Q4 2015</v>
      </c>
      <c r="J3" s="33" t="str">
        <f>'DataModel-NVDA'!J2</f>
        <v>Q1 2016</v>
      </c>
      <c r="K3" s="33" t="str">
        <f>'DataModel-NVDA'!K2</f>
        <v>Q2 2016</v>
      </c>
      <c r="L3" s="33" t="str">
        <f>'DataModel-NVDA'!L2</f>
        <v>Q3 2016</v>
      </c>
      <c r="M3" s="33" t="str">
        <f>'DataModel-NVDA'!M2</f>
        <v>Q4 2016</v>
      </c>
      <c r="N3" s="33" t="str">
        <f>'DataModel-NVDA'!N2</f>
        <v>Q1 2017</v>
      </c>
      <c r="O3" s="33" t="str">
        <f>'DataModel-NVDA'!O2</f>
        <v>Q2 2017</v>
      </c>
      <c r="P3" s="33" t="str">
        <f>'DataModel-NVDA'!P2</f>
        <v>Q3 2017</v>
      </c>
      <c r="Q3" s="33" t="str">
        <f>'DataModel-NVDA'!Q2</f>
        <v>Q4 2017</v>
      </c>
      <c r="R3" s="33" t="str">
        <f>'DataModel-NVDA'!R2</f>
        <v>Q1 2018</v>
      </c>
      <c r="S3" s="33" t="str">
        <f>'DataModel-NVDA'!S2</f>
        <v>Q2 2018</v>
      </c>
      <c r="T3" s="33" t="str">
        <f>'DataModel-NVDA'!T2</f>
        <v>Q3 2018</v>
      </c>
      <c r="U3" s="33" t="str">
        <f>'DataModel-NVDA'!U2</f>
        <v>Q4 2018</v>
      </c>
      <c r="V3" s="33" t="str">
        <f>'DataModel-NVDA'!V2</f>
        <v>Q1 2019</v>
      </c>
      <c r="W3" s="33" t="str">
        <f>'DataModel-NVDA'!W2</f>
        <v>Q2 2019</v>
      </c>
      <c r="X3" s="33" t="str">
        <f>'DataModel-NVDA'!X2</f>
        <v>Q3 2019</v>
      </c>
      <c r="Y3" s="33" t="str">
        <f>'DataModel-NVDA'!Y2</f>
        <v>Q4 2019</v>
      </c>
      <c r="Z3" s="33" t="str">
        <f>'DataModel-NVDA'!Z2</f>
        <v>Q1 2020</v>
      </c>
      <c r="AA3" s="33" t="str">
        <f>'DataModel-NVDA'!AA2</f>
        <v>Q2 2020</v>
      </c>
      <c r="AB3" s="33" t="str">
        <f>'DataModel-NVDA'!AB2</f>
        <v>Q3 2020</v>
      </c>
      <c r="AC3" s="33" t="str">
        <f>'DataModel-NVDA'!AC2</f>
        <v>Q4 2020</v>
      </c>
      <c r="AD3" s="33" t="str">
        <f>'DataModel-NVDA'!AD2</f>
        <v>Q1 2021</v>
      </c>
      <c r="AE3" s="33" t="str">
        <f>'DataModel-NVDA'!AE2</f>
        <v>Q2 2021</v>
      </c>
      <c r="AF3" s="33" t="str">
        <f>'DataModel-NVDA'!AF2</f>
        <v>Q3 2021</v>
      </c>
      <c r="AG3" s="33" t="str">
        <f>'DataModel-NVDA'!AG2</f>
        <v>Q4 2021</v>
      </c>
      <c r="AH3" s="33" t="str">
        <f>'DataModel-NVDA'!AH2</f>
        <v>Q1 2022</v>
      </c>
      <c r="AI3" s="33" t="str">
        <f>'DataModel-NVDA'!AI2</f>
        <v>Q2 2022</v>
      </c>
      <c r="AJ3" s="33" t="str">
        <f>'DataModel-NVDA'!AJ2</f>
        <v>Q3 2022</v>
      </c>
      <c r="AK3" s="33" t="str">
        <f>'DataModel-NVDA'!AK2</f>
        <v>Q4 2022</v>
      </c>
      <c r="AL3" s="33" t="str">
        <f>'DataModel-NVDA'!AL2</f>
        <v>Q1 2023</v>
      </c>
      <c r="AM3" s="33" t="str">
        <f>'DataModel-NVDA'!AM2</f>
        <v>Q2 2023</v>
      </c>
      <c r="AN3" s="33" t="str">
        <f>'DataModel-NVDA'!AN2</f>
        <v>Q3 2023</v>
      </c>
      <c r="AO3" s="33" t="str">
        <f>'DataModel-NVDA'!AO2</f>
        <v>Q4 2023</v>
      </c>
      <c r="AP3" s="33" t="str">
        <f>'DataModel-NVDA'!AP2</f>
        <v>Q1 2024</v>
      </c>
      <c r="AQ3" s="33" t="str">
        <f>'DataModel-NVDA'!AQ2</f>
        <v>Q2 2024</v>
      </c>
      <c r="AR3" s="33" t="str">
        <f>'DataModel-NVDA'!AR2</f>
        <v>Q3 2024</v>
      </c>
      <c r="AS3" s="33" t="str">
        <f>'DataModel-NVDA'!AS2</f>
        <v>Q4 2024</v>
      </c>
      <c r="AT3" s="33" t="str">
        <f>'DataModel-NVDA'!AT2</f>
        <v>Q1 2025</v>
      </c>
      <c r="AU3" s="33" t="str">
        <f>'DataModel-NVDA'!AU2</f>
        <v>Q2 2025</v>
      </c>
      <c r="AV3" s="33" t="str">
        <f>'DataModel-NVDA'!AV2</f>
        <v>Q3 2025</v>
      </c>
      <c r="AW3" s="33" t="str">
        <f>'DataModel-NVDA'!AW2</f>
        <v>Q4 2025</v>
      </c>
      <c r="AX3" s="33" t="str">
        <f>'DataModel-NVDA'!AX2</f>
        <v>Q1 2026</v>
      </c>
      <c r="AY3" s="33" t="str">
        <f>'DataModel-NVDA'!AY2</f>
        <v>Q2 2026</v>
      </c>
      <c r="AZ3" s="33" t="str">
        <f>'DataModel-NVDA'!AZ2</f>
        <v>Q3 2026</v>
      </c>
      <c r="BA3" s="33" t="str">
        <f>'DataModel-NVDA'!BA2</f>
        <v>Q4 2026</v>
      </c>
      <c r="BB3" s="33" t="str">
        <f>'DataModel-NVDA'!BB2</f>
        <v>Q1 2027</v>
      </c>
      <c r="BC3" s="33" t="str">
        <f>'DataModel-NVDA'!BC2</f>
        <v>Q2 2027</v>
      </c>
      <c r="BD3" s="33" t="str">
        <f>'DataModel-NVDA'!BD2</f>
        <v>Q3 2027</v>
      </c>
      <c r="BE3" s="33" t="str">
        <f>'DataModel-NVDA'!BE2</f>
        <v>Q4 2027</v>
      </c>
      <c r="BF3" s="33" t="str">
        <f>'DataModel-NVDA'!BF2</f>
        <v>Q1 2028</v>
      </c>
      <c r="BG3" s="33" t="str">
        <f>'DataModel-NVDA'!BG2</f>
        <v>Q2 2028</v>
      </c>
      <c r="BH3" s="33" t="str">
        <f>'DataModel-NVDA'!BH2</f>
        <v>Q3 2028</v>
      </c>
      <c r="BI3" s="33" t="str">
        <f>'DataModel-NVDA'!BI2</f>
        <v>Q4 2028</v>
      </c>
      <c r="BJ3" s="33" t="str">
        <f>'DataModel-NVDA'!BJ2</f>
        <v>Q1 2029</v>
      </c>
      <c r="BK3" s="33" t="str">
        <f>'DataModel-NVDA'!BK2</f>
        <v>Q2 2029</v>
      </c>
      <c r="BL3" s="33" t="str">
        <f>'DataModel-NVDA'!BL2</f>
        <v>Q3 2029</v>
      </c>
      <c r="BM3" s="33" t="str">
        <f>'DataModel-NVDA'!BM2</f>
        <v>Q4 2029</v>
      </c>
      <c r="BN3" s="33" t="str">
        <f>'DataModel-NVDA'!BN2</f>
        <v>Q1 2030</v>
      </c>
      <c r="BO3" s="33" t="str">
        <f>'DataModel-NVDA'!BO2</f>
        <v>Q2 2030</v>
      </c>
      <c r="BP3" s="33" t="str">
        <f>'DataModel-NVDA'!BP2</f>
        <v>Q3 2030</v>
      </c>
      <c r="BQ3" s="33" t="str">
        <f>'DataModel-NVDA'!BQ2</f>
        <v>Q4 2030</v>
      </c>
      <c r="BR3" s="33" t="str">
        <f>'DataModel-NVDA'!BR2</f>
        <v>Q1 2031</v>
      </c>
      <c r="BS3" s="33" t="str">
        <f>'DataModel-NVDA'!BS2</f>
        <v>Q2 2031</v>
      </c>
      <c r="BT3" s="33" t="str">
        <f>'DataModel-NVDA'!BT2</f>
        <v>Q3 2031</v>
      </c>
      <c r="BU3" s="33" t="str">
        <f>'DataModel-NVDA'!BU2</f>
        <v>Q4 2031</v>
      </c>
      <c r="BV3" s="33" t="str">
        <f>'DataModel-NVDA'!BV2</f>
        <v>Q1 2032</v>
      </c>
      <c r="BW3" s="33" t="str">
        <f>'DataModel-NVDA'!BW2</f>
        <v>Q2 2032</v>
      </c>
      <c r="BX3" s="33" t="str">
        <f>'DataModel-NVDA'!BX2</f>
        <v>Q3 2032</v>
      </c>
      <c r="BY3" s="33" t="str">
        <f>'DataModel-NVDA'!BY2</f>
        <v>Q4 2032</v>
      </c>
      <c r="BZ3" s="33" t="str">
        <f>'DataModel-NVDA'!BZ2</f>
        <v>Q1 2033</v>
      </c>
      <c r="CA3" s="33" t="str">
        <f>'DataModel-NVDA'!CA2</f>
        <v>Q2 2033</v>
      </c>
      <c r="CB3" s="33" t="str">
        <f>'DataModel-NVDA'!CB2</f>
        <v>Q3 2033</v>
      </c>
      <c r="CC3" s="33" t="str">
        <f>'DataModel-NVDA'!CC2</f>
        <v>Q4 2033</v>
      </c>
      <c r="CD3" s="33" t="str">
        <f>'DataModel-NVDA'!CD2</f>
        <v>Q1 2034</v>
      </c>
      <c r="CE3" s="33" t="str">
        <f>'DataModel-NVDA'!CE2</f>
        <v>Q2 2034</v>
      </c>
      <c r="CF3" s="33" t="str">
        <f>'DataModel-NVDA'!CF2</f>
        <v>Q3 2034</v>
      </c>
      <c r="CG3" s="33" t="str">
        <f>'DataModel-NVDA'!CG2</f>
        <v>Q4 2034</v>
      </c>
      <c r="CH3" s="33" t="str">
        <f>'DataModel-NVDA'!CH2</f>
        <v>Q1 2035</v>
      </c>
      <c r="CI3" s="33" t="str">
        <f>'DataModel-NVDA'!CI2</f>
        <v>Q2 2035</v>
      </c>
      <c r="CJ3" s="33" t="str">
        <f>'DataModel-NVDA'!CJ2</f>
        <v>Q3 2035</v>
      </c>
      <c r="CK3" s="33" t="str">
        <f>'DataModel-NVDA'!CK2</f>
        <v>Q4 2035</v>
      </c>
      <c r="CL3" s="33" t="str">
        <f>'DataModel-NVDA'!CL2</f>
        <v>Q1 2036</v>
      </c>
      <c r="CM3" s="33" t="str">
        <f>'DataModel-NVDA'!CM2</f>
        <v>Q2 2036</v>
      </c>
      <c r="CN3" s="33" t="str">
        <f>'DataModel-NVDA'!CN2</f>
        <v>Q3 2036</v>
      </c>
      <c r="CO3" s="33" t="str">
        <f>'DataModel-NVDA'!CO2</f>
        <v>Q4 2036</v>
      </c>
      <c r="CP3" s="33" t="str">
        <f>'DataModel-NVDA'!CP2</f>
        <v>Q1 2037</v>
      </c>
      <c r="CQ3" s="33" t="str">
        <f>'DataModel-NVDA'!CQ2</f>
        <v>Q2 2037</v>
      </c>
      <c r="CR3" s="33" t="str">
        <f>'DataModel-NVDA'!CR2</f>
        <v>Q3 2037</v>
      </c>
      <c r="CS3" s="33" t="str">
        <f>'DataModel-NVDA'!CS2</f>
        <v>Q4 2037</v>
      </c>
      <c r="CT3" s="33" t="str">
        <f>'DataModel-NVDA'!CT2</f>
        <v>Q1 2038</v>
      </c>
      <c r="CU3" s="33" t="str">
        <f>'DataModel-NVDA'!CU2</f>
        <v>Q2 2038</v>
      </c>
      <c r="CV3" s="33" t="str">
        <f>'DataModel-NVDA'!CV2</f>
        <v>Q3 2038</v>
      </c>
      <c r="CW3" s="33" t="str">
        <f>'DataModel-NVDA'!CW2</f>
        <v>Q4 2038</v>
      </c>
      <c r="CX3" s="33" t="str">
        <f>'DataModel-NVDA'!CX2</f>
        <v>Q1 2039</v>
      </c>
      <c r="CY3" s="33" t="str">
        <f>'DataModel-NVDA'!CY2</f>
        <v>Q2 2039</v>
      </c>
      <c r="CZ3" s="33" t="str">
        <f>'DataModel-NVDA'!CZ2</f>
        <v>Q3 2039</v>
      </c>
      <c r="DA3" s="33" t="str">
        <f>'DataModel-NVDA'!DA2</f>
        <v>Q4 2039</v>
      </c>
      <c r="DB3" s="33" t="str">
        <f>'DataModel-NVDA'!DB2</f>
        <v>Q1 2040</v>
      </c>
      <c r="DC3" s="33" t="str">
        <f>'DataModel-NVDA'!DC2</f>
        <v>Q2 2040</v>
      </c>
      <c r="DD3" s="33" t="str">
        <f>'DataModel-NVDA'!DD2</f>
        <v>Q3 2040</v>
      </c>
      <c r="DE3" s="33" t="str">
        <f>'DataModel-NVDA'!DE2</f>
        <v>Q4 2040</v>
      </c>
      <c r="DF3" s="33" t="str">
        <f>'DataModel-NVDA'!DF2</f>
        <v>Q1 2041</v>
      </c>
      <c r="DG3" s="33" t="str">
        <f>'DataModel-NVDA'!DG2</f>
        <v>Q2 2041</v>
      </c>
      <c r="DH3" s="33" t="str">
        <f>'DataModel-NVDA'!DH2</f>
        <v>Q3 2041</v>
      </c>
      <c r="DI3" s="33" t="str">
        <f>'DataModel-NVDA'!DI2</f>
        <v>Q4 2041</v>
      </c>
      <c r="DK3" s="33" t="str">
        <f>CONCATENATE("FY ",RIGHT(F3,4))</f>
        <v>FY 2015</v>
      </c>
      <c r="DL3" s="33" t="str">
        <f t="shared" ref="DL3:EK3" si="0">CONCATENATE("FY ",TEXT(_xlfn.NUMBERVALUE(RIGHT(DK3,4))+1,"0"))</f>
        <v>FY 2016</v>
      </c>
      <c r="DM3" s="33" t="str">
        <f t="shared" si="0"/>
        <v>FY 2017</v>
      </c>
      <c r="DN3" s="33" t="str">
        <f t="shared" si="0"/>
        <v>FY 2018</v>
      </c>
      <c r="DO3" s="33" t="str">
        <f t="shared" si="0"/>
        <v>FY 2019</v>
      </c>
      <c r="DP3" s="33" t="str">
        <f t="shared" si="0"/>
        <v>FY 2020</v>
      </c>
      <c r="DQ3" s="33" t="str">
        <f t="shared" si="0"/>
        <v>FY 2021</v>
      </c>
      <c r="DR3" s="33" t="str">
        <f t="shared" si="0"/>
        <v>FY 2022</v>
      </c>
      <c r="DS3" s="33" t="str">
        <f t="shared" si="0"/>
        <v>FY 2023</v>
      </c>
      <c r="DT3" s="33" t="str">
        <f t="shared" si="0"/>
        <v>FY 2024</v>
      </c>
      <c r="DU3" s="33" t="str">
        <f t="shared" si="0"/>
        <v>FY 2025</v>
      </c>
      <c r="DV3" s="33" t="str">
        <f t="shared" si="0"/>
        <v>FY 2026</v>
      </c>
      <c r="DW3" s="33" t="str">
        <f t="shared" si="0"/>
        <v>FY 2027</v>
      </c>
      <c r="DX3" s="33" t="str">
        <f t="shared" si="0"/>
        <v>FY 2028</v>
      </c>
      <c r="DY3" s="33" t="str">
        <f t="shared" si="0"/>
        <v>FY 2029</v>
      </c>
      <c r="DZ3" s="33" t="str">
        <f t="shared" si="0"/>
        <v>FY 2030</v>
      </c>
      <c r="EA3" s="33" t="str">
        <f t="shared" si="0"/>
        <v>FY 2031</v>
      </c>
      <c r="EB3" s="33" t="str">
        <f t="shared" si="0"/>
        <v>FY 2032</v>
      </c>
      <c r="EC3" s="33" t="str">
        <f t="shared" si="0"/>
        <v>FY 2033</v>
      </c>
      <c r="ED3" s="33" t="str">
        <f t="shared" si="0"/>
        <v>FY 2034</v>
      </c>
      <c r="EE3" s="33" t="str">
        <f t="shared" si="0"/>
        <v>FY 2035</v>
      </c>
      <c r="EF3" s="33" t="str">
        <f t="shared" si="0"/>
        <v>FY 2036</v>
      </c>
      <c r="EG3" s="33" t="str">
        <f t="shared" si="0"/>
        <v>FY 2037</v>
      </c>
      <c r="EH3" s="33" t="str">
        <f t="shared" si="0"/>
        <v>FY 2038</v>
      </c>
      <c r="EI3" s="33" t="str">
        <f t="shared" si="0"/>
        <v>FY 2039</v>
      </c>
      <c r="EJ3" s="33" t="str">
        <f t="shared" si="0"/>
        <v>FY 2040</v>
      </c>
      <c r="EK3" s="33" t="str">
        <f t="shared" si="0"/>
        <v>FY 2041</v>
      </c>
    </row>
    <row r="4" spans="1:142" hidden="1" x14ac:dyDescent="0.25">
      <c r="A4" s="90"/>
      <c r="B4" s="90"/>
      <c r="C4" s="90"/>
      <c r="D4" s="90"/>
      <c r="F4" s="33" t="str">
        <f ca="1">IF(ISNUMBER('DataModel-NVDA'!F4),"A",IF(_xlfn.NUMBERVALUE(RIGHT(F3,4))&lt;(YEAR(TODAY())-1),"A","E"))</f>
        <v>A</v>
      </c>
      <c r="G4" s="33" t="str">
        <f ca="1">IF(ISNUMBER('DataModel-NVDA'!G4),"A",IF(_xlfn.NUMBERVALUE(RIGHT(G3,4))&lt;(YEAR(TODAY())-1),"A","E"))</f>
        <v>A</v>
      </c>
      <c r="H4" s="33" t="str">
        <f ca="1">IF(ISNUMBER('DataModel-NVDA'!H4),"A",IF(_xlfn.NUMBERVALUE(RIGHT(H3,4))&lt;(YEAR(TODAY())-1),"A","E"))</f>
        <v>A</v>
      </c>
      <c r="I4" s="33" t="str">
        <f ca="1">IF(ISNUMBER('DataModel-NVDA'!I4),"A",IF(_xlfn.NUMBERVALUE(RIGHT(I3,4))&lt;(YEAR(TODAY())-1),"A","E"))</f>
        <v>A</v>
      </c>
      <c r="J4" s="33" t="str">
        <f ca="1">IF(ISNUMBER('DataModel-NVDA'!J4),"A",IF(_xlfn.NUMBERVALUE(RIGHT(J3,4))&lt;(YEAR(TODAY())-1),"A","E"))</f>
        <v>A</v>
      </c>
      <c r="K4" s="33" t="str">
        <f ca="1">IF(ISNUMBER('DataModel-NVDA'!K4),"A",IF(_xlfn.NUMBERVALUE(RIGHT(K3,4))&lt;(YEAR(TODAY())-1),"A","E"))</f>
        <v>A</v>
      </c>
      <c r="L4" s="33" t="str">
        <f ca="1">IF(ISNUMBER('DataModel-NVDA'!L4),"A",IF(_xlfn.NUMBERVALUE(RIGHT(L3,4))&lt;(YEAR(TODAY())-1),"A","E"))</f>
        <v>A</v>
      </c>
      <c r="M4" s="33" t="str">
        <f ca="1">IF(ISNUMBER('DataModel-NVDA'!M4),"A",IF(_xlfn.NUMBERVALUE(RIGHT(M3,4))&lt;(YEAR(TODAY())-1),"A","E"))</f>
        <v>A</v>
      </c>
      <c r="N4" s="33" t="str">
        <f ca="1">IF(ISNUMBER('DataModel-NVDA'!N4),"A",IF(_xlfn.NUMBERVALUE(RIGHT(N3,4))&lt;(YEAR(TODAY())-1),"A","E"))</f>
        <v>A</v>
      </c>
      <c r="O4" s="33" t="str">
        <f ca="1">IF(ISNUMBER('DataModel-NVDA'!O4),"A",IF(_xlfn.NUMBERVALUE(RIGHT(O3,4))&lt;(YEAR(TODAY())-1),"A","E"))</f>
        <v>A</v>
      </c>
      <c r="P4" s="33" t="str">
        <f ca="1">IF(ISNUMBER('DataModel-NVDA'!P4),"A",IF(_xlfn.NUMBERVALUE(RIGHT(P3,4))&lt;(YEAR(TODAY())-1),"A","E"))</f>
        <v>A</v>
      </c>
      <c r="Q4" s="33" t="str">
        <f ca="1">IF(ISNUMBER('DataModel-NVDA'!Q4),"A",IF(_xlfn.NUMBERVALUE(RIGHT(Q3,4))&lt;(YEAR(TODAY())-1),"A","E"))</f>
        <v>A</v>
      </c>
      <c r="R4" s="33" t="str">
        <f ca="1">IF(ISNUMBER('DataModel-NVDA'!R4),"A",IF(_xlfn.NUMBERVALUE(RIGHT(R3,4))&lt;(YEAR(TODAY())-1),"A","E"))</f>
        <v>A</v>
      </c>
      <c r="S4" s="33" t="str">
        <f ca="1">IF(ISNUMBER('DataModel-NVDA'!S4),"A",IF(_xlfn.NUMBERVALUE(RIGHT(S3,4))&lt;(YEAR(TODAY())-1),"A","E"))</f>
        <v>A</v>
      </c>
      <c r="T4" s="33" t="str">
        <f ca="1">IF(ISNUMBER('DataModel-NVDA'!T4),"A",IF(_xlfn.NUMBERVALUE(RIGHT(T3,4))&lt;(YEAR(TODAY())-1),"A","E"))</f>
        <v>A</v>
      </c>
      <c r="U4" s="33" t="str">
        <f ca="1">IF(ISNUMBER('DataModel-NVDA'!U4),"A",IF(_xlfn.NUMBERVALUE(RIGHT(U3,4))&lt;(YEAR(TODAY())-1),"A","E"))</f>
        <v>A</v>
      </c>
      <c r="V4" s="33" t="str">
        <f ca="1">IF(ISNUMBER('DataModel-NVDA'!V4),"A",IF(_xlfn.NUMBERVALUE(RIGHT(V3,4))&lt;(YEAR(TODAY())-1),"A","E"))</f>
        <v>A</v>
      </c>
      <c r="W4" s="33" t="str">
        <f ca="1">IF(ISNUMBER('DataModel-NVDA'!W4),"A",IF(_xlfn.NUMBERVALUE(RIGHT(W3,4))&lt;(YEAR(TODAY())-1),"A","E"))</f>
        <v>A</v>
      </c>
      <c r="X4" s="33" t="str">
        <f ca="1">IF(ISNUMBER('DataModel-NVDA'!X4),"A",IF(_xlfn.NUMBERVALUE(RIGHT(X3,4))&lt;(YEAR(TODAY())-1),"A","E"))</f>
        <v>A</v>
      </c>
      <c r="Y4" s="33" t="str">
        <f ca="1">IF(ISNUMBER('DataModel-NVDA'!Y4),"A",IF(_xlfn.NUMBERVALUE(RIGHT(Y3,4))&lt;(YEAR(TODAY())-1),"A","E"))</f>
        <v>A</v>
      </c>
      <c r="Z4" s="33" t="str">
        <f ca="1">IF(ISNUMBER('DataModel-NVDA'!Z4),"A",IF(_xlfn.NUMBERVALUE(RIGHT(Z3,4))&lt;(YEAR(TODAY())-1),"A","E"))</f>
        <v>A</v>
      </c>
      <c r="AA4" s="33" t="str">
        <f ca="1">IF(ISNUMBER('DataModel-NVDA'!AA4),"A",IF(_xlfn.NUMBERVALUE(RIGHT(AA3,4))&lt;(YEAR(TODAY())-1),"A","E"))</f>
        <v>A</v>
      </c>
      <c r="AB4" s="33" t="str">
        <f ca="1">IF(ISNUMBER('DataModel-NVDA'!AB4),"A",IF(_xlfn.NUMBERVALUE(RIGHT(AB3,4))&lt;(YEAR(TODAY())-1),"A","E"))</f>
        <v>A</v>
      </c>
      <c r="AC4" s="33" t="str">
        <f ca="1">IF(ISNUMBER('DataModel-NVDA'!AC4),"A",IF(_xlfn.NUMBERVALUE(RIGHT(AC3,4))&lt;(YEAR(TODAY())-1),"A","E"))</f>
        <v>A</v>
      </c>
      <c r="AD4" s="33" t="str">
        <f ca="1">IF(ISNUMBER('DataModel-NVDA'!AD4),"A",IF(_xlfn.NUMBERVALUE(RIGHT(AD3,4))&lt;(YEAR(TODAY())-1),"A","E"))</f>
        <v>A</v>
      </c>
      <c r="AE4" s="33" t="str">
        <f ca="1">IF(ISNUMBER('DataModel-NVDA'!AE4),"A",IF(_xlfn.NUMBERVALUE(RIGHT(AE3,4))&lt;(YEAR(TODAY())-1),"A","E"))</f>
        <v>A</v>
      </c>
      <c r="AF4" s="33" t="str">
        <f ca="1">IF(ISNUMBER('DataModel-NVDA'!AF4),"A",IF(_xlfn.NUMBERVALUE(RIGHT(AF3,4))&lt;(YEAR(TODAY())-1),"A","E"))</f>
        <v>A</v>
      </c>
      <c r="AG4" s="33" t="str">
        <f ca="1">IF(ISNUMBER('DataModel-NVDA'!AG4),"A",IF(_xlfn.NUMBERVALUE(RIGHT(AG3,4))&lt;(YEAR(TODAY())-1),"A","E"))</f>
        <v>A</v>
      </c>
      <c r="AH4" s="33" t="str">
        <f ca="1">IF(ISNUMBER('DataModel-NVDA'!AH4),"A",IF(_xlfn.NUMBERVALUE(RIGHT(AH3,4))&lt;(YEAR(TODAY())-1),"A","E"))</f>
        <v>A</v>
      </c>
      <c r="AI4" s="33" t="str">
        <f ca="1">IF(ISNUMBER('DataModel-NVDA'!AI4),"A",IF(_xlfn.NUMBERVALUE(RIGHT(AI3,4))&lt;(YEAR(TODAY())-1),"A","E"))</f>
        <v>A</v>
      </c>
      <c r="AJ4" s="33" t="str">
        <f ca="1">IF(ISNUMBER('DataModel-NVDA'!AJ4),"A",IF(_xlfn.NUMBERVALUE(RIGHT(AJ3,4))&lt;(YEAR(TODAY())-1),"A","E"))</f>
        <v>A</v>
      </c>
      <c r="AK4" s="33" t="str">
        <f ca="1">IF(ISNUMBER('DataModel-NVDA'!AK4),"A",IF(_xlfn.NUMBERVALUE(RIGHT(AK3,4))&lt;(YEAR(TODAY())-1),"A","E"))</f>
        <v>A</v>
      </c>
      <c r="AL4" s="33" t="str">
        <f ca="1">IF(ISNUMBER('DataModel-NVDA'!AL4),"A",IF(_xlfn.NUMBERVALUE(RIGHT(AL3,4))&lt;(YEAR(TODAY())-1),"A","E"))</f>
        <v>A</v>
      </c>
      <c r="AM4" s="33" t="str">
        <f ca="1">IF(ISNUMBER('DataModel-NVDA'!AM4),"A",IF(_xlfn.NUMBERVALUE(RIGHT(AM3,4))&lt;(YEAR(TODAY())-1),"A","E"))</f>
        <v>A</v>
      </c>
      <c r="AN4" s="33" t="str">
        <f ca="1">IF(ISNUMBER('DataModel-NVDA'!AN4),"A",IF(_xlfn.NUMBERVALUE(RIGHT(AN3,4))&lt;(YEAR(TODAY())-1),"A","E"))</f>
        <v>A</v>
      </c>
      <c r="AO4" s="33" t="str">
        <f ca="1">IF(ISNUMBER('DataModel-NVDA'!AO4),"A",IF(_xlfn.NUMBERVALUE(RIGHT(AO3,4))&lt;(YEAR(TODAY())-1),"A","E"))</f>
        <v>A</v>
      </c>
      <c r="AP4" s="33" t="str">
        <f ca="1">IF(ISNUMBER('DataModel-NVDA'!AP4),"A",IF(_xlfn.NUMBERVALUE(RIGHT(AP3,4))&lt;(YEAR(TODAY())-1),"A","E"))</f>
        <v>A</v>
      </c>
      <c r="AQ4" s="33" t="str">
        <f ca="1">IF(ISNUMBER('DataModel-NVDA'!AQ4),"A",IF(_xlfn.NUMBERVALUE(RIGHT(AQ3,4))&lt;(YEAR(TODAY())-1),"A","E"))</f>
        <v>A</v>
      </c>
      <c r="AR4" s="33" t="str">
        <f ca="1">IF(ISNUMBER('DataModel-NVDA'!AR4),"A",IF(_xlfn.NUMBERVALUE(RIGHT(AR3,4))&lt;(YEAR(TODAY())-1),"A","E"))</f>
        <v>A</v>
      </c>
      <c r="AS4" s="33" t="str">
        <f ca="1">IF(ISNUMBER('DataModel-NVDA'!AS4),"A",IF(_xlfn.NUMBERVALUE(RIGHT(AS3,4))&lt;(YEAR(TODAY())-1),"A","E"))</f>
        <v>A</v>
      </c>
      <c r="AT4" s="33" t="str">
        <f ca="1">IF(ISNUMBER('DataModel-NVDA'!AT4),"A",IF(_xlfn.NUMBERVALUE(RIGHT(AT3,4))&lt;(YEAR(TODAY())-1),"A","E"))</f>
        <v>A</v>
      </c>
      <c r="AU4" s="33" t="str">
        <f ca="1">IF(ISNUMBER('DataModel-NVDA'!AU4),"A",IF(_xlfn.NUMBERVALUE(RIGHT(AU3,4))&lt;(YEAR(TODAY())-1),"A","E"))</f>
        <v>A</v>
      </c>
      <c r="AV4" s="33" t="str">
        <f ca="1">IF(ISNUMBER('DataModel-NVDA'!AV4),"A",IF(_xlfn.NUMBERVALUE(RIGHT(AV3,4))&lt;(YEAR(TODAY())-1),"A","E"))</f>
        <v>A</v>
      </c>
      <c r="AW4" s="33" t="str">
        <f ca="1">IF(ISNUMBER('DataModel-NVDA'!AW4),"A",IF(_xlfn.NUMBERVALUE(RIGHT(AW3,4))&lt;(YEAR(TODAY())-1),"A","E"))</f>
        <v>E</v>
      </c>
      <c r="AX4" s="33" t="str">
        <f ca="1">IF(ISNUMBER('DataModel-NVDA'!AX4),"A",IF(_xlfn.NUMBERVALUE(RIGHT(AX3,4))&lt;(YEAR(TODAY())-1),"A","E"))</f>
        <v>E</v>
      </c>
      <c r="AY4" s="33" t="str">
        <f ca="1">IF(ISNUMBER('DataModel-NVDA'!AY4),"A",IF(_xlfn.NUMBERVALUE(RIGHT(AY3,4))&lt;(YEAR(TODAY())-1),"A","E"))</f>
        <v>E</v>
      </c>
      <c r="AZ4" s="33" t="str">
        <f ca="1">IF(ISNUMBER('DataModel-NVDA'!AZ4),"A",IF(_xlfn.NUMBERVALUE(RIGHT(AZ3,4))&lt;(YEAR(TODAY())-1),"A","E"))</f>
        <v>E</v>
      </c>
      <c r="BA4" s="33" t="str">
        <f ca="1">IF(ISNUMBER('DataModel-NVDA'!BA4),"A",IF(_xlfn.NUMBERVALUE(RIGHT(BA3,4))&lt;(YEAR(TODAY())-1),"A","E"))</f>
        <v>E</v>
      </c>
      <c r="BB4" s="33" t="str">
        <f ca="1">IF(ISNUMBER('DataModel-NVDA'!BB4),"A",IF(_xlfn.NUMBERVALUE(RIGHT(BB3,4))&lt;(YEAR(TODAY())-1),"A","E"))</f>
        <v>E</v>
      </c>
      <c r="BC4" s="33" t="str">
        <f ca="1">IF(ISNUMBER('DataModel-NVDA'!BC4),"A",IF(_xlfn.NUMBERVALUE(RIGHT(BC3,4))&lt;(YEAR(TODAY())-1),"A","E"))</f>
        <v>E</v>
      </c>
      <c r="BD4" s="33" t="str">
        <f ca="1">IF(ISNUMBER('DataModel-NVDA'!BD4),"A",IF(_xlfn.NUMBERVALUE(RIGHT(BD3,4))&lt;(YEAR(TODAY())-1),"A","E"))</f>
        <v>E</v>
      </c>
      <c r="BE4" s="33" t="str">
        <f ca="1">IF(ISNUMBER('DataModel-NVDA'!BE4),"A",IF(_xlfn.NUMBERVALUE(RIGHT(BE3,4))&lt;(YEAR(TODAY())-1),"A","E"))</f>
        <v>E</v>
      </c>
      <c r="BF4" s="33" t="str">
        <f ca="1">IF(ISNUMBER('DataModel-NVDA'!BF4),"A",IF(_xlfn.NUMBERVALUE(RIGHT(BF3,4))&lt;(YEAR(TODAY())-1),"A","E"))</f>
        <v>E</v>
      </c>
      <c r="BG4" s="33" t="str">
        <f ca="1">IF(ISNUMBER('DataModel-NVDA'!BG4),"A",IF(_xlfn.NUMBERVALUE(RIGHT(BG3,4))&lt;(YEAR(TODAY())-1),"A","E"))</f>
        <v>E</v>
      </c>
      <c r="BH4" s="33" t="str">
        <f ca="1">IF(ISNUMBER('DataModel-NVDA'!BH4),"A",IF(_xlfn.NUMBERVALUE(RIGHT(BH3,4))&lt;(YEAR(TODAY())-1),"A","E"))</f>
        <v>E</v>
      </c>
      <c r="BI4" s="33" t="str">
        <f ca="1">IF(ISNUMBER('DataModel-NVDA'!BI4),"A",IF(_xlfn.NUMBERVALUE(RIGHT(BI3,4))&lt;(YEAR(TODAY())-1),"A","E"))</f>
        <v>E</v>
      </c>
      <c r="BJ4" s="33" t="str">
        <f ca="1">IF(ISNUMBER('DataModel-NVDA'!BJ4),"A",IF(_xlfn.NUMBERVALUE(RIGHT(BJ3,4))&lt;(YEAR(TODAY())-1),"A","E"))</f>
        <v>E</v>
      </c>
      <c r="BK4" s="33" t="str">
        <f ca="1">IF(ISNUMBER('DataModel-NVDA'!BK4),"A",IF(_xlfn.NUMBERVALUE(RIGHT(BK3,4))&lt;(YEAR(TODAY())-1),"A","E"))</f>
        <v>E</v>
      </c>
      <c r="BL4" s="33" t="str">
        <f ca="1">IF(ISNUMBER('DataModel-NVDA'!BL4),"A",IF(_xlfn.NUMBERVALUE(RIGHT(BL3,4))&lt;(YEAR(TODAY())-1),"A","E"))</f>
        <v>E</v>
      </c>
      <c r="BM4" s="33" t="str">
        <f ca="1">IF(ISNUMBER('DataModel-NVDA'!BM4),"A",IF(_xlfn.NUMBERVALUE(RIGHT(BM3,4))&lt;(YEAR(TODAY())-1),"A","E"))</f>
        <v>E</v>
      </c>
      <c r="BN4" s="33" t="str">
        <f ca="1">IF(ISNUMBER('DataModel-NVDA'!BN4),"A",IF(_xlfn.NUMBERVALUE(RIGHT(BN3,4))&lt;(YEAR(TODAY())-1),"A","E"))</f>
        <v>E</v>
      </c>
      <c r="BO4" s="33" t="str">
        <f ca="1">IF(ISNUMBER('DataModel-NVDA'!BO4),"A",IF(_xlfn.NUMBERVALUE(RIGHT(BO3,4))&lt;(YEAR(TODAY())-1),"A","E"))</f>
        <v>E</v>
      </c>
      <c r="BP4" s="33" t="str">
        <f ca="1">IF(ISNUMBER('DataModel-NVDA'!BP4),"A",IF(_xlfn.NUMBERVALUE(RIGHT(BP3,4))&lt;(YEAR(TODAY())-1),"A","E"))</f>
        <v>E</v>
      </c>
      <c r="BQ4" s="33" t="str">
        <f ca="1">IF(ISNUMBER('DataModel-NVDA'!BQ4),"A",IF(_xlfn.NUMBERVALUE(RIGHT(BQ3,4))&lt;(YEAR(TODAY())-1),"A","E"))</f>
        <v>E</v>
      </c>
      <c r="BR4" s="33" t="str">
        <f ca="1">IF(ISNUMBER('DataModel-NVDA'!BR4),"A",IF(_xlfn.NUMBERVALUE(RIGHT(BR3,4))&lt;(YEAR(TODAY())-1),"A","E"))</f>
        <v>E</v>
      </c>
      <c r="BS4" s="33" t="str">
        <f ca="1">IF(ISNUMBER('DataModel-NVDA'!BS4),"A",IF(_xlfn.NUMBERVALUE(RIGHT(BS3,4))&lt;(YEAR(TODAY())-1),"A","E"))</f>
        <v>E</v>
      </c>
      <c r="BT4" s="33" t="str">
        <f ca="1">IF(ISNUMBER('DataModel-NVDA'!BT4),"A",IF(_xlfn.NUMBERVALUE(RIGHT(BT3,4))&lt;(YEAR(TODAY())-1),"A","E"))</f>
        <v>E</v>
      </c>
      <c r="BU4" s="33" t="str">
        <f ca="1">IF(ISNUMBER('DataModel-NVDA'!BU4),"A",IF(_xlfn.NUMBERVALUE(RIGHT(BU3,4))&lt;(YEAR(TODAY())-1),"A","E"))</f>
        <v>E</v>
      </c>
      <c r="BV4" s="33" t="str">
        <f ca="1">IF(ISNUMBER('DataModel-NVDA'!BV4),"A",IF(_xlfn.NUMBERVALUE(RIGHT(BV3,4))&lt;(YEAR(TODAY())-1),"A","E"))</f>
        <v>E</v>
      </c>
      <c r="BW4" s="33" t="str">
        <f ca="1">IF(ISNUMBER('DataModel-NVDA'!BW4),"A",IF(_xlfn.NUMBERVALUE(RIGHT(BW3,4))&lt;(YEAR(TODAY())-1),"A","E"))</f>
        <v>E</v>
      </c>
      <c r="BX4" s="33" t="str">
        <f ca="1">IF(ISNUMBER('DataModel-NVDA'!BX4),"A",IF(_xlfn.NUMBERVALUE(RIGHT(BX3,4))&lt;(YEAR(TODAY())-1),"A","E"))</f>
        <v>E</v>
      </c>
      <c r="BY4" s="33" t="str">
        <f ca="1">IF(ISNUMBER('DataModel-NVDA'!BY4),"A",IF(_xlfn.NUMBERVALUE(RIGHT(BY3,4))&lt;(YEAR(TODAY())-1),"A","E"))</f>
        <v>E</v>
      </c>
      <c r="BZ4" s="33" t="str">
        <f ca="1">IF(ISNUMBER('DataModel-NVDA'!BZ4),"A",IF(_xlfn.NUMBERVALUE(RIGHT(BZ3,4))&lt;(YEAR(TODAY())-1),"A","E"))</f>
        <v>E</v>
      </c>
      <c r="CA4" s="33" t="str">
        <f ca="1">IF(ISNUMBER('DataModel-NVDA'!CA4),"A",IF(_xlfn.NUMBERVALUE(RIGHT(CA3,4))&lt;(YEAR(TODAY())-1),"A","E"))</f>
        <v>E</v>
      </c>
      <c r="CB4" s="33" t="str">
        <f ca="1">IF(ISNUMBER('DataModel-NVDA'!CB4),"A",IF(_xlfn.NUMBERVALUE(RIGHT(CB3,4))&lt;(YEAR(TODAY())-1),"A","E"))</f>
        <v>E</v>
      </c>
      <c r="CC4" s="33" t="str">
        <f ca="1">IF(ISNUMBER('DataModel-NVDA'!CC4),"A",IF(_xlfn.NUMBERVALUE(RIGHT(CC3,4))&lt;(YEAR(TODAY())-1),"A","E"))</f>
        <v>E</v>
      </c>
      <c r="CD4" s="33" t="str">
        <f ca="1">IF(ISNUMBER('DataModel-NVDA'!CD4),"A",IF(_xlfn.NUMBERVALUE(RIGHT(CD3,4))&lt;(YEAR(TODAY())-1),"A","E"))</f>
        <v>E</v>
      </c>
      <c r="CE4" s="33" t="str">
        <f ca="1">IF(ISNUMBER('DataModel-NVDA'!CE4),"A",IF(_xlfn.NUMBERVALUE(RIGHT(CE3,4))&lt;(YEAR(TODAY())-1),"A","E"))</f>
        <v>E</v>
      </c>
      <c r="CF4" s="33" t="str">
        <f ca="1">IF(ISNUMBER('DataModel-NVDA'!CF4),"A",IF(_xlfn.NUMBERVALUE(RIGHT(CF3,4))&lt;(YEAR(TODAY())-1),"A","E"))</f>
        <v>E</v>
      </c>
      <c r="CG4" s="33" t="str">
        <f ca="1">IF(ISNUMBER('DataModel-NVDA'!CG4),"A",IF(_xlfn.NUMBERVALUE(RIGHT(CG3,4))&lt;(YEAR(TODAY())-1),"A","E"))</f>
        <v>E</v>
      </c>
      <c r="CH4" s="33" t="str">
        <f ca="1">IF(ISNUMBER('DataModel-NVDA'!CH4),"A",IF(_xlfn.NUMBERVALUE(RIGHT(CH3,4))&lt;(YEAR(TODAY())-1),"A","E"))</f>
        <v>E</v>
      </c>
      <c r="CI4" s="33" t="str">
        <f ca="1">IF(ISNUMBER('DataModel-NVDA'!CI4),"A",IF(_xlfn.NUMBERVALUE(RIGHT(CI3,4))&lt;(YEAR(TODAY())-1),"A","E"))</f>
        <v>E</v>
      </c>
      <c r="CJ4" s="33" t="str">
        <f ca="1">IF(ISNUMBER('DataModel-NVDA'!CJ4),"A",IF(_xlfn.NUMBERVALUE(RIGHT(CJ3,4))&lt;(YEAR(TODAY())-1),"A","E"))</f>
        <v>E</v>
      </c>
      <c r="CK4" s="33" t="str">
        <f ca="1">IF(ISNUMBER('DataModel-NVDA'!CK4),"A",IF(_xlfn.NUMBERVALUE(RIGHT(CK3,4))&lt;(YEAR(TODAY())-1),"A","E"))</f>
        <v>E</v>
      </c>
      <c r="CL4" s="33" t="str">
        <f ca="1">IF(ISNUMBER('DataModel-NVDA'!CL4),"A",IF(_xlfn.NUMBERVALUE(RIGHT(CL3,4))&lt;(YEAR(TODAY())-1),"A","E"))</f>
        <v>E</v>
      </c>
      <c r="CM4" s="33" t="str">
        <f ca="1">IF(ISNUMBER('DataModel-NVDA'!CM4),"A",IF(_xlfn.NUMBERVALUE(RIGHT(CM3,4))&lt;(YEAR(TODAY())-1),"A","E"))</f>
        <v>E</v>
      </c>
      <c r="CN4" s="33" t="str">
        <f ca="1">IF(ISNUMBER('DataModel-NVDA'!CN4),"A",IF(_xlfn.NUMBERVALUE(RIGHT(CN3,4))&lt;(YEAR(TODAY())-1),"A","E"))</f>
        <v>E</v>
      </c>
      <c r="CO4" s="33" t="str">
        <f ca="1">IF(ISNUMBER('DataModel-NVDA'!CO4),"A",IF(_xlfn.NUMBERVALUE(RIGHT(CO3,4))&lt;(YEAR(TODAY())-1),"A","E"))</f>
        <v>E</v>
      </c>
      <c r="CP4" s="33" t="str">
        <f ca="1">IF(ISNUMBER('DataModel-NVDA'!CP4),"A",IF(_xlfn.NUMBERVALUE(RIGHT(CP3,4))&lt;(YEAR(TODAY())-1),"A","E"))</f>
        <v>E</v>
      </c>
      <c r="CQ4" s="33" t="str">
        <f ca="1">IF(ISNUMBER('DataModel-NVDA'!CQ4),"A",IF(_xlfn.NUMBERVALUE(RIGHT(CQ3,4))&lt;(YEAR(TODAY())-1),"A","E"))</f>
        <v>E</v>
      </c>
      <c r="CR4" s="33" t="str">
        <f ca="1">IF(ISNUMBER('DataModel-NVDA'!CR4),"A",IF(_xlfn.NUMBERVALUE(RIGHT(CR3,4))&lt;(YEAR(TODAY())-1),"A","E"))</f>
        <v>E</v>
      </c>
      <c r="CS4" s="33" t="str">
        <f ca="1">IF(ISNUMBER('DataModel-NVDA'!CS4),"A",IF(_xlfn.NUMBERVALUE(RIGHT(CS3,4))&lt;(YEAR(TODAY())-1),"A","E"))</f>
        <v>E</v>
      </c>
      <c r="CT4" s="33" t="str">
        <f ca="1">IF(ISNUMBER('DataModel-NVDA'!CT4),"A",IF(_xlfn.NUMBERVALUE(RIGHT(CT3,4))&lt;(YEAR(TODAY())-1),"A","E"))</f>
        <v>E</v>
      </c>
      <c r="CU4" s="33" t="str">
        <f ca="1">IF(ISNUMBER('DataModel-NVDA'!CU4),"A",IF(_xlfn.NUMBERVALUE(RIGHT(CU3,4))&lt;(YEAR(TODAY())-1),"A","E"))</f>
        <v>E</v>
      </c>
      <c r="CV4" s="33" t="str">
        <f ca="1">IF(ISNUMBER('DataModel-NVDA'!CV4),"A",IF(_xlfn.NUMBERVALUE(RIGHT(CV3,4))&lt;(YEAR(TODAY())-1),"A","E"))</f>
        <v>E</v>
      </c>
      <c r="CW4" s="33" t="str">
        <f ca="1">IF(ISNUMBER('DataModel-NVDA'!CW4),"A",IF(_xlfn.NUMBERVALUE(RIGHT(CW3,4))&lt;(YEAR(TODAY())-1),"A","E"))</f>
        <v>E</v>
      </c>
      <c r="CX4" s="33" t="str">
        <f ca="1">IF(ISNUMBER('DataModel-NVDA'!CX4),"A",IF(_xlfn.NUMBERVALUE(RIGHT(CX3,4))&lt;(YEAR(TODAY())-1),"A","E"))</f>
        <v>E</v>
      </c>
      <c r="CY4" s="33" t="str">
        <f ca="1">IF(ISNUMBER('DataModel-NVDA'!CY4),"A",IF(_xlfn.NUMBERVALUE(RIGHT(CY3,4))&lt;(YEAR(TODAY())-1),"A","E"))</f>
        <v>E</v>
      </c>
      <c r="CZ4" s="33" t="str">
        <f ca="1">IF(ISNUMBER('DataModel-NVDA'!CZ4),"A",IF(_xlfn.NUMBERVALUE(RIGHT(CZ3,4))&lt;(YEAR(TODAY())-1),"A","E"))</f>
        <v>E</v>
      </c>
      <c r="DA4" s="33" t="str">
        <f ca="1">IF(ISNUMBER('DataModel-NVDA'!DA4),"A",IF(_xlfn.NUMBERVALUE(RIGHT(DA3,4))&lt;(YEAR(TODAY())-1),"A","E"))</f>
        <v>E</v>
      </c>
      <c r="DB4" s="33" t="str">
        <f ca="1">IF(ISNUMBER('DataModel-NVDA'!DB4),"A",IF(_xlfn.NUMBERVALUE(RIGHT(DB3,4))&lt;(YEAR(TODAY())-1),"A","E"))</f>
        <v>E</v>
      </c>
      <c r="DC4" s="33" t="str">
        <f ca="1">IF(ISNUMBER('DataModel-NVDA'!DC4),"A",IF(_xlfn.NUMBERVALUE(RIGHT(DC3,4))&lt;(YEAR(TODAY())-1),"A","E"))</f>
        <v>E</v>
      </c>
      <c r="DD4" s="33" t="str">
        <f ca="1">IF(ISNUMBER('DataModel-NVDA'!DD4),"A",IF(_xlfn.NUMBERVALUE(RIGHT(DD3,4))&lt;(YEAR(TODAY())-1),"A","E"))</f>
        <v>E</v>
      </c>
      <c r="DE4" s="33" t="str">
        <f ca="1">IF(ISNUMBER('DataModel-NVDA'!DE4),"A",IF(_xlfn.NUMBERVALUE(RIGHT(DE3,4))&lt;(YEAR(TODAY())-1),"A","E"))</f>
        <v>E</v>
      </c>
      <c r="DF4" s="33" t="str">
        <f ca="1">IF(ISNUMBER('DataModel-NVDA'!DF4),"A",IF(_xlfn.NUMBERVALUE(RIGHT(DF3,4))&lt;(YEAR(TODAY())-1),"A","E"))</f>
        <v>E</v>
      </c>
      <c r="DG4" s="33" t="str">
        <f ca="1">IF(ISNUMBER('DataModel-NVDA'!DG4),"A",IF(_xlfn.NUMBERVALUE(RIGHT(DG3,4))&lt;(YEAR(TODAY())-1),"A","E"))</f>
        <v>E</v>
      </c>
      <c r="DH4" s="33" t="str">
        <f ca="1">IF(ISNUMBER('DataModel-NVDA'!DH4),"A",IF(_xlfn.NUMBERVALUE(RIGHT(DH3,4))&lt;(YEAR(TODAY())-1),"A","E"))</f>
        <v>E</v>
      </c>
      <c r="DI4" s="33" t="str">
        <f ca="1">IF(ISNUMBER('DataModel-NVDA'!DI4),"A",IF(_xlfn.NUMBERVALUE(RIGHT(DI3,4))&lt;(YEAR(TODAY())-1),"A","E"))</f>
        <v>E</v>
      </c>
      <c r="DK4" s="33" t="str" cm="1">
        <f t="array" aca="1" ref="DK4" ca="1">IF(SUMPRODUCT(--(ISNUMBER(SEARCH("E", OFFSET($E$4,,MATCH(DK3,$F$5:$DI$5,0),,4))))) &gt; 0,"E","A")</f>
        <v>A</v>
      </c>
      <c r="DL4" s="33" t="str" cm="1">
        <f t="array" aca="1" ref="DL4" ca="1">IF(SUMPRODUCT(--(ISNUMBER(SEARCH("E", OFFSET($E$4,,MATCH(DL3,$F$5:$DI$5,0),,4))))) &gt; 0,"E","A")</f>
        <v>A</v>
      </c>
      <c r="DM4" s="33" t="str" cm="1">
        <f t="array" aca="1" ref="DM4" ca="1">IF(SUMPRODUCT(--(ISNUMBER(SEARCH("E", OFFSET($E$4,,MATCH(DM3,$F$5:$DI$5,0),,4))))) &gt; 0,"E","A")</f>
        <v>A</v>
      </c>
      <c r="DN4" s="33" t="str" cm="1">
        <f t="array" aca="1" ref="DN4" ca="1">IF(SUMPRODUCT(--(ISNUMBER(SEARCH("E", OFFSET($E$4,,MATCH(DN3,$F$5:$DI$5,0),,4))))) &gt; 0,"E","A")</f>
        <v>A</v>
      </c>
      <c r="DO4" s="33" t="str" cm="1">
        <f t="array" aca="1" ref="DO4" ca="1">IF(SUMPRODUCT(--(ISNUMBER(SEARCH("E", OFFSET($E$4,,MATCH(DO3,$F$5:$DI$5,0),,4))))) &gt; 0,"E","A")</f>
        <v>A</v>
      </c>
      <c r="DP4" s="33" t="str" cm="1">
        <f t="array" aca="1" ref="DP4" ca="1">IF(SUMPRODUCT(--(ISNUMBER(SEARCH("E", OFFSET($E$4,,MATCH(DP3,$F$5:$DI$5,0),,4))))) &gt; 0,"E","A")</f>
        <v>A</v>
      </c>
      <c r="DQ4" s="33" t="str" cm="1">
        <f t="array" aca="1" ref="DQ4" ca="1">IF(SUMPRODUCT(--(ISNUMBER(SEARCH("E", OFFSET($E$4,,MATCH(DQ3,$F$5:$DI$5,0),,4))))) &gt; 0,"E","A")</f>
        <v>A</v>
      </c>
      <c r="DR4" s="33" t="str" cm="1">
        <f t="array" aca="1" ref="DR4" ca="1">IF(SUMPRODUCT(--(ISNUMBER(SEARCH("E", OFFSET($E$4,,MATCH(DR3,$F$5:$DI$5,0),,4))))) &gt; 0,"E","A")</f>
        <v>A</v>
      </c>
      <c r="DS4" s="33" t="str" cm="1">
        <f t="array" aca="1" ref="DS4" ca="1">IF(SUMPRODUCT(--(ISNUMBER(SEARCH("E", OFFSET($E$4,,MATCH(DS3,$F$5:$DI$5,0),,4))))) &gt; 0,"E","A")</f>
        <v>A</v>
      </c>
      <c r="DT4" s="33" t="str" cm="1">
        <f t="array" aca="1" ref="DT4" ca="1">IF(SUMPRODUCT(--(ISNUMBER(SEARCH("E", OFFSET($E$4,,MATCH(DT3,$F$5:$DI$5,0),,4))))) &gt; 0,"E","A")</f>
        <v>A</v>
      </c>
      <c r="DU4" s="33" t="str" cm="1">
        <f t="array" aca="1" ref="DU4" ca="1">IF(SUMPRODUCT(--(ISNUMBER(SEARCH("E", OFFSET($E$4,,MATCH(DU3,$F$5:$DI$5,0),,4))))) &gt; 0,"E","A")</f>
        <v>E</v>
      </c>
      <c r="DV4" s="33" t="str" cm="1">
        <f t="array" aca="1" ref="DV4" ca="1">IF(SUMPRODUCT(--(ISNUMBER(SEARCH("E", OFFSET($E$4,,MATCH(DV3,$F$5:$DI$5,0),,4))))) &gt; 0,"E","A")</f>
        <v>E</v>
      </c>
      <c r="DW4" s="33" t="str" cm="1">
        <f t="array" aca="1" ref="DW4" ca="1">IF(SUMPRODUCT(--(ISNUMBER(SEARCH("E", OFFSET($E$4,,MATCH(DW3,$F$5:$DI$5,0),,4))))) &gt; 0,"E","A")</f>
        <v>E</v>
      </c>
      <c r="DX4" s="33" t="str" cm="1">
        <f t="array" aca="1" ref="DX4" ca="1">IF(SUMPRODUCT(--(ISNUMBER(SEARCH("E", OFFSET($E$4,,MATCH(DX3,$F$5:$DI$5,0),,4))))) &gt; 0,"E","A")</f>
        <v>E</v>
      </c>
      <c r="DY4" s="33" t="str" cm="1">
        <f t="array" aca="1" ref="DY4" ca="1">IF(SUMPRODUCT(--(ISNUMBER(SEARCH("E", OFFSET($E$4,,MATCH(DY3,$F$5:$DI$5,0),,4))))) &gt; 0,"E","A")</f>
        <v>E</v>
      </c>
      <c r="DZ4" s="33" t="str" cm="1">
        <f t="array" aca="1" ref="DZ4" ca="1">IF(SUMPRODUCT(--(ISNUMBER(SEARCH("E", OFFSET($E$4,,MATCH(DZ3,$F$5:$DI$5,0),,4))))) &gt; 0,"E","A")</f>
        <v>E</v>
      </c>
      <c r="EA4" s="33" t="str" cm="1">
        <f t="array" aca="1" ref="EA4" ca="1">IF(SUMPRODUCT(--(ISNUMBER(SEARCH("E", OFFSET($E$4,,MATCH(EA3,$F$5:$DI$5,0),,4))))) &gt; 0,"E","A")</f>
        <v>E</v>
      </c>
      <c r="EB4" s="33" t="str" cm="1">
        <f t="array" aca="1" ref="EB4" ca="1">IF(SUMPRODUCT(--(ISNUMBER(SEARCH("E", OFFSET($E$4,,MATCH(EB3,$F$5:$DI$5,0),,4))))) &gt; 0,"E","A")</f>
        <v>E</v>
      </c>
      <c r="EC4" s="33" t="str" cm="1">
        <f t="array" aca="1" ref="EC4" ca="1">IF(SUMPRODUCT(--(ISNUMBER(SEARCH("E", OFFSET($E$4,,MATCH(EC3,$F$5:$DI$5,0),,4))))) &gt; 0,"E","A")</f>
        <v>E</v>
      </c>
      <c r="ED4" s="33" t="str" cm="1">
        <f t="array" aca="1" ref="ED4" ca="1">IF(SUMPRODUCT(--(ISNUMBER(SEARCH("E", OFFSET($E$4,,MATCH(ED3,$F$5:$DI$5,0),,4))))) &gt; 0,"E","A")</f>
        <v>E</v>
      </c>
      <c r="EE4" s="33" t="str" cm="1">
        <f t="array" aca="1" ref="EE4" ca="1">IF(SUMPRODUCT(--(ISNUMBER(SEARCH("E", OFFSET($E$4,,MATCH(EE3,$F$5:$DI$5,0),,4))))) &gt; 0,"E","A")</f>
        <v>E</v>
      </c>
      <c r="EF4" s="33" t="str" cm="1">
        <f t="array" aca="1" ref="EF4" ca="1">IF(SUMPRODUCT(--(ISNUMBER(SEARCH("E", OFFSET($E$4,,MATCH(EF3,$F$5:$DI$5,0),,4))))) &gt; 0,"E","A")</f>
        <v>E</v>
      </c>
      <c r="EG4" s="33" t="str" cm="1">
        <f t="array" aca="1" ref="EG4" ca="1">IF(SUMPRODUCT(--(ISNUMBER(SEARCH("E", OFFSET($E$4,,MATCH(EG3,$F$5:$DI$5,0),,4))))) &gt; 0,"E","A")</f>
        <v>E</v>
      </c>
      <c r="EH4" s="33" t="str" cm="1">
        <f t="array" aca="1" ref="EH4" ca="1">IF(SUMPRODUCT(--(ISNUMBER(SEARCH("E", OFFSET($E$4,,MATCH(EH3,$F$5:$DI$5,0),,4))))) &gt; 0,"E","A")</f>
        <v>E</v>
      </c>
      <c r="EI4" s="33" t="str" cm="1">
        <f t="array" aca="1" ref="EI4" ca="1">IF(SUMPRODUCT(--(ISNUMBER(SEARCH("E", OFFSET($E$4,,MATCH(EI3,$F$5:$DI$5,0),,4))))) &gt; 0,"E","A")</f>
        <v>E</v>
      </c>
      <c r="EJ4" s="33" t="str" cm="1">
        <f t="array" aca="1" ref="EJ4" ca="1">IF(SUMPRODUCT(--(ISNUMBER(SEARCH("E", OFFSET($E$4,,MATCH(EJ3,$F$5:$DI$5,0),,4))))) &gt; 0,"E","A")</f>
        <v>E</v>
      </c>
      <c r="EK4" s="33" t="str" cm="1">
        <f t="array" aca="1" ref="EK4" ca="1">IF(SUMPRODUCT(--(ISNUMBER(SEARCH("E", OFFSET($E$4,,MATCH(EK3,$F$5:$DI$5,0),,4))))) &gt; 0,"E","A")</f>
        <v>E</v>
      </c>
    </row>
    <row r="5" spans="1:142" hidden="1" x14ac:dyDescent="0.25">
      <c r="A5" s="90"/>
      <c r="B5" s="90"/>
      <c r="C5" s="120" t="str">
        <f>"Q1"</f>
        <v>Q1</v>
      </c>
      <c r="D5" s="90"/>
      <c r="F5" s="33" t="str">
        <f t="shared" ref="F5:AK5" si="1">IF(LEFT(F3,2)=$C$5,CONCATENATE("FY ",RIGHT(F3,4)),"")</f>
        <v>FY 2015</v>
      </c>
      <c r="G5" s="33" t="str">
        <f t="shared" si="1"/>
        <v/>
      </c>
      <c r="H5" s="33" t="str">
        <f t="shared" si="1"/>
        <v/>
      </c>
      <c r="I5" s="33" t="str">
        <f t="shared" si="1"/>
        <v/>
      </c>
      <c r="J5" s="33" t="str">
        <f t="shared" si="1"/>
        <v>FY 2016</v>
      </c>
      <c r="K5" s="33" t="str">
        <f t="shared" si="1"/>
        <v/>
      </c>
      <c r="L5" s="33" t="str">
        <f t="shared" si="1"/>
        <v/>
      </c>
      <c r="M5" s="33" t="str">
        <f t="shared" si="1"/>
        <v/>
      </c>
      <c r="N5" s="33" t="str">
        <f t="shared" si="1"/>
        <v>FY 2017</v>
      </c>
      <c r="O5" s="33" t="str">
        <f t="shared" si="1"/>
        <v/>
      </c>
      <c r="P5" s="33" t="str">
        <f t="shared" si="1"/>
        <v/>
      </c>
      <c r="Q5" s="33" t="str">
        <f t="shared" si="1"/>
        <v/>
      </c>
      <c r="R5" s="33" t="str">
        <f t="shared" si="1"/>
        <v>FY 2018</v>
      </c>
      <c r="S5" s="33" t="str">
        <f t="shared" si="1"/>
        <v/>
      </c>
      <c r="T5" s="33" t="str">
        <f t="shared" si="1"/>
        <v/>
      </c>
      <c r="U5" s="33" t="str">
        <f t="shared" si="1"/>
        <v/>
      </c>
      <c r="V5" s="33" t="str">
        <f t="shared" si="1"/>
        <v>FY 2019</v>
      </c>
      <c r="W5" s="33" t="str">
        <f t="shared" si="1"/>
        <v/>
      </c>
      <c r="X5" s="33" t="str">
        <f t="shared" si="1"/>
        <v/>
      </c>
      <c r="Y5" s="33" t="str">
        <f t="shared" si="1"/>
        <v/>
      </c>
      <c r="Z5" s="33" t="str">
        <f t="shared" si="1"/>
        <v>FY 2020</v>
      </c>
      <c r="AA5" s="33" t="str">
        <f t="shared" si="1"/>
        <v/>
      </c>
      <c r="AB5" s="33" t="str">
        <f t="shared" si="1"/>
        <v/>
      </c>
      <c r="AC5" s="33" t="str">
        <f t="shared" si="1"/>
        <v/>
      </c>
      <c r="AD5" s="33" t="str">
        <f t="shared" si="1"/>
        <v>FY 2021</v>
      </c>
      <c r="AE5" s="33" t="str">
        <f t="shared" si="1"/>
        <v/>
      </c>
      <c r="AF5" s="33" t="str">
        <f t="shared" si="1"/>
        <v/>
      </c>
      <c r="AG5" s="33" t="str">
        <f t="shared" si="1"/>
        <v/>
      </c>
      <c r="AH5" s="33" t="str">
        <f t="shared" si="1"/>
        <v>FY 2022</v>
      </c>
      <c r="AI5" s="33" t="str">
        <f t="shared" si="1"/>
        <v/>
      </c>
      <c r="AJ5" s="33" t="str">
        <f t="shared" si="1"/>
        <v/>
      </c>
      <c r="AK5" s="33" t="str">
        <f t="shared" si="1"/>
        <v/>
      </c>
      <c r="AL5" s="33" t="str">
        <f t="shared" ref="AL5:BQ5" si="2">IF(LEFT(AL3,2)=$C$5,CONCATENATE("FY ",RIGHT(AL3,4)),"")</f>
        <v>FY 2023</v>
      </c>
      <c r="AM5" s="33" t="str">
        <f t="shared" si="2"/>
        <v/>
      </c>
      <c r="AN5" s="33" t="str">
        <f t="shared" si="2"/>
        <v/>
      </c>
      <c r="AO5" s="33" t="str">
        <f t="shared" si="2"/>
        <v/>
      </c>
      <c r="AP5" s="33" t="str">
        <f t="shared" si="2"/>
        <v>FY 2024</v>
      </c>
      <c r="AQ5" s="33" t="str">
        <f t="shared" si="2"/>
        <v/>
      </c>
      <c r="AR5" s="33" t="str">
        <f t="shared" si="2"/>
        <v/>
      </c>
      <c r="AS5" s="33" t="str">
        <f t="shared" si="2"/>
        <v/>
      </c>
      <c r="AT5" s="33" t="str">
        <f t="shared" si="2"/>
        <v>FY 2025</v>
      </c>
      <c r="AU5" s="33" t="str">
        <f t="shared" si="2"/>
        <v/>
      </c>
      <c r="AV5" s="33" t="str">
        <f t="shared" si="2"/>
        <v/>
      </c>
      <c r="AW5" s="33" t="str">
        <f t="shared" si="2"/>
        <v/>
      </c>
      <c r="AX5" s="33" t="str">
        <f t="shared" si="2"/>
        <v>FY 2026</v>
      </c>
      <c r="AY5" s="33" t="str">
        <f t="shared" si="2"/>
        <v/>
      </c>
      <c r="AZ5" s="33" t="str">
        <f t="shared" si="2"/>
        <v/>
      </c>
      <c r="BA5" s="33" t="str">
        <f t="shared" si="2"/>
        <v/>
      </c>
      <c r="BB5" s="33" t="str">
        <f t="shared" si="2"/>
        <v>FY 2027</v>
      </c>
      <c r="BC5" s="33" t="str">
        <f t="shared" si="2"/>
        <v/>
      </c>
      <c r="BD5" s="33" t="str">
        <f t="shared" si="2"/>
        <v/>
      </c>
      <c r="BE5" s="33" t="str">
        <f t="shared" si="2"/>
        <v/>
      </c>
      <c r="BF5" s="33" t="str">
        <f t="shared" si="2"/>
        <v>FY 2028</v>
      </c>
      <c r="BG5" s="33" t="str">
        <f t="shared" si="2"/>
        <v/>
      </c>
      <c r="BH5" s="33" t="str">
        <f t="shared" si="2"/>
        <v/>
      </c>
      <c r="BI5" s="33" t="str">
        <f t="shared" si="2"/>
        <v/>
      </c>
      <c r="BJ5" s="33" t="str">
        <f t="shared" si="2"/>
        <v>FY 2029</v>
      </c>
      <c r="BK5" s="33" t="str">
        <f t="shared" si="2"/>
        <v/>
      </c>
      <c r="BL5" s="33" t="str">
        <f t="shared" si="2"/>
        <v/>
      </c>
      <c r="BM5" s="33" t="str">
        <f t="shared" si="2"/>
        <v/>
      </c>
      <c r="BN5" s="33" t="str">
        <f t="shared" si="2"/>
        <v>FY 2030</v>
      </c>
      <c r="BO5" s="33" t="str">
        <f t="shared" si="2"/>
        <v/>
      </c>
      <c r="BP5" s="33" t="str">
        <f t="shared" si="2"/>
        <v/>
      </c>
      <c r="BQ5" s="33" t="str">
        <f t="shared" si="2"/>
        <v/>
      </c>
      <c r="BR5" s="33" t="str">
        <f t="shared" ref="BR5:CW5" si="3">IF(LEFT(BR3,2)=$C$5,CONCATENATE("FY ",RIGHT(BR3,4)),"")</f>
        <v>FY 2031</v>
      </c>
      <c r="BS5" s="33" t="str">
        <f t="shared" si="3"/>
        <v/>
      </c>
      <c r="BT5" s="33" t="str">
        <f t="shared" si="3"/>
        <v/>
      </c>
      <c r="BU5" s="33" t="str">
        <f t="shared" si="3"/>
        <v/>
      </c>
      <c r="BV5" s="33" t="str">
        <f t="shared" si="3"/>
        <v>FY 2032</v>
      </c>
      <c r="BW5" s="33" t="str">
        <f t="shared" si="3"/>
        <v/>
      </c>
      <c r="BX5" s="33" t="str">
        <f t="shared" si="3"/>
        <v/>
      </c>
      <c r="BY5" s="33" t="str">
        <f t="shared" si="3"/>
        <v/>
      </c>
      <c r="BZ5" s="33" t="str">
        <f t="shared" si="3"/>
        <v>FY 2033</v>
      </c>
      <c r="CA5" s="33" t="str">
        <f t="shared" si="3"/>
        <v/>
      </c>
      <c r="CB5" s="33" t="str">
        <f t="shared" si="3"/>
        <v/>
      </c>
      <c r="CC5" s="33" t="str">
        <f t="shared" si="3"/>
        <v/>
      </c>
      <c r="CD5" s="33" t="str">
        <f t="shared" si="3"/>
        <v>FY 2034</v>
      </c>
      <c r="CE5" s="33" t="str">
        <f t="shared" si="3"/>
        <v/>
      </c>
      <c r="CF5" s="33" t="str">
        <f t="shared" si="3"/>
        <v/>
      </c>
      <c r="CG5" s="33" t="str">
        <f t="shared" si="3"/>
        <v/>
      </c>
      <c r="CH5" s="33" t="str">
        <f t="shared" si="3"/>
        <v>FY 2035</v>
      </c>
      <c r="CI5" s="33" t="str">
        <f t="shared" si="3"/>
        <v/>
      </c>
      <c r="CJ5" s="33" t="str">
        <f t="shared" si="3"/>
        <v/>
      </c>
      <c r="CK5" s="33" t="str">
        <f t="shared" si="3"/>
        <v/>
      </c>
      <c r="CL5" s="33" t="str">
        <f t="shared" si="3"/>
        <v>FY 2036</v>
      </c>
      <c r="CM5" s="33" t="str">
        <f t="shared" si="3"/>
        <v/>
      </c>
      <c r="CN5" s="33" t="str">
        <f t="shared" si="3"/>
        <v/>
      </c>
      <c r="CO5" s="33" t="str">
        <f t="shared" si="3"/>
        <v/>
      </c>
      <c r="CP5" s="33" t="str">
        <f t="shared" si="3"/>
        <v>FY 2037</v>
      </c>
      <c r="CQ5" s="33" t="str">
        <f t="shared" si="3"/>
        <v/>
      </c>
      <c r="CR5" s="33" t="str">
        <f t="shared" si="3"/>
        <v/>
      </c>
      <c r="CS5" s="33" t="str">
        <f t="shared" si="3"/>
        <v/>
      </c>
      <c r="CT5" s="33" t="str">
        <f t="shared" si="3"/>
        <v>FY 2038</v>
      </c>
      <c r="CU5" s="33" t="str">
        <f t="shared" si="3"/>
        <v/>
      </c>
      <c r="CV5" s="33" t="str">
        <f t="shared" si="3"/>
        <v/>
      </c>
      <c r="CW5" s="33" t="str">
        <f t="shared" si="3"/>
        <v/>
      </c>
      <c r="CX5" s="33" t="str">
        <f t="shared" ref="CX5:DI5" si="4">IF(LEFT(CX3,2)=$C$5,CONCATENATE("FY ",RIGHT(CX3,4)),"")</f>
        <v>FY 2039</v>
      </c>
      <c r="CY5" s="33" t="str">
        <f t="shared" si="4"/>
        <v/>
      </c>
      <c r="CZ5" s="33" t="str">
        <f t="shared" si="4"/>
        <v/>
      </c>
      <c r="DA5" s="33" t="str">
        <f t="shared" si="4"/>
        <v/>
      </c>
      <c r="DB5" s="33" t="str">
        <f t="shared" si="4"/>
        <v>FY 2040</v>
      </c>
      <c r="DC5" s="33" t="str">
        <f t="shared" si="4"/>
        <v/>
      </c>
      <c r="DD5" s="33" t="str">
        <f t="shared" si="4"/>
        <v/>
      </c>
      <c r="DE5" s="33" t="str">
        <f t="shared" si="4"/>
        <v/>
      </c>
      <c r="DF5" s="33" t="str">
        <f t="shared" si="4"/>
        <v>FY 2041</v>
      </c>
      <c r="DG5" s="33" t="str">
        <f t="shared" si="4"/>
        <v/>
      </c>
      <c r="DH5" s="33" t="str">
        <f t="shared" si="4"/>
        <v/>
      </c>
      <c r="DI5" s="33" t="str">
        <f t="shared" si="4"/>
        <v/>
      </c>
      <c r="DK5" s="33"/>
    </row>
    <row r="6" spans="1:142" hidden="1" x14ac:dyDescent="0.25">
      <c r="A6" s="90"/>
      <c r="B6" s="90"/>
      <c r="C6" s="111">
        <f>IF(I6=1,0.000001,IF(I6=2,0.000000001,1))</f>
        <v>9.9999999999999995E-7</v>
      </c>
      <c r="D6" s="90"/>
      <c r="F6" t="s">
        <v>231</v>
      </c>
      <c r="I6" s="116">
        <v>1</v>
      </c>
      <c r="J6" t="str">
        <f>IF(I6=1,"Millions",IF(I6=2,"Billions",""))</f>
        <v>Millions</v>
      </c>
      <c r="L6" t="s">
        <v>232</v>
      </c>
      <c r="N6" s="121" t="s">
        <v>233</v>
      </c>
      <c r="T6" s="169"/>
    </row>
    <row r="7" spans="1:142" hidden="1" x14ac:dyDescent="0.25">
      <c r="A7" s="90"/>
      <c r="B7" s="90"/>
      <c r="C7" s="90"/>
      <c r="D7" s="90"/>
      <c r="F7" t="s">
        <v>234</v>
      </c>
      <c r="I7" s="116">
        <v>1</v>
      </c>
      <c r="L7" t="s">
        <v>235</v>
      </c>
      <c r="N7" s="121" t="s">
        <v>236</v>
      </c>
    </row>
    <row r="8" spans="1:142" hidden="1" x14ac:dyDescent="0.25">
      <c r="A8" s="90"/>
      <c r="B8" s="90"/>
      <c r="C8" s="90"/>
      <c r="D8" s="90"/>
      <c r="F8" t="s">
        <v>237</v>
      </c>
      <c r="I8" s="116">
        <v>5</v>
      </c>
      <c r="J8" t="str">
        <f>CHOOSE(I8,N6,N7,N8,N9,N10)</f>
        <v>Default</v>
      </c>
      <c r="L8" t="s">
        <v>238</v>
      </c>
      <c r="N8" s="121" t="s">
        <v>239</v>
      </c>
    </row>
    <row r="9" spans="1:142" hidden="1" x14ac:dyDescent="0.25">
      <c r="A9" s="90"/>
      <c r="B9" s="90"/>
      <c r="C9" s="90"/>
      <c r="D9" s="90"/>
      <c r="F9" t="s">
        <v>240</v>
      </c>
      <c r="I9" s="116">
        <v>2</v>
      </c>
      <c r="J9" t="str">
        <f>IF(I9=1,"Quarterly","Annual")</f>
        <v>Annual</v>
      </c>
      <c r="L9" t="s">
        <v>241</v>
      </c>
      <c r="N9" s="121" t="s">
        <v>242</v>
      </c>
    </row>
    <row r="10" spans="1:142" hidden="1" x14ac:dyDescent="0.25">
      <c r="A10" s="91"/>
      <c r="B10" s="91"/>
      <c r="C10" s="91"/>
      <c r="D10" s="91"/>
      <c r="E10" s="5"/>
      <c r="F10" s="5"/>
      <c r="G10" s="5"/>
      <c r="H10" s="5"/>
      <c r="I10" s="5"/>
      <c r="J10" s="5"/>
      <c r="K10" s="5"/>
      <c r="L10" s="122" t="s">
        <v>243</v>
      </c>
      <c r="M10" s="122"/>
      <c r="N10" s="176" t="s">
        <v>244</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row>
    <row r="11" spans="1:142" hidden="1" x14ac:dyDescent="0.25">
      <c r="A11" s="90"/>
      <c r="B11" s="90"/>
      <c r="C11" s="90"/>
      <c r="D11" s="90"/>
    </row>
    <row r="12" spans="1:142" x14ac:dyDescent="0.25">
      <c r="A12" s="90"/>
      <c r="B12" s="90"/>
      <c r="C12" s="90"/>
      <c r="D12" s="90"/>
      <c r="E12" s="112" t="str">
        <f>CONCATENATE($J$6," USD [Scenario: ",UPPER($J$8),"; Model Drivers: ",UPPER($J$9),"]")</f>
        <v>Millions USD [Scenario: DEFAULT; Model Drivers: ANNUAL]</v>
      </c>
      <c r="F12" s="92" t="str">
        <f t="shared" ref="F12:AK12" ca="1" si="5">CONCATENATE(LEFT(F3,2) &amp; "-" &amp; RIGHT(F3,2),F4)</f>
        <v>Q1-15A</v>
      </c>
      <c r="G12" s="93" t="str">
        <f t="shared" ca="1" si="5"/>
        <v>Q2-15A</v>
      </c>
      <c r="H12" s="93" t="str">
        <f t="shared" ca="1" si="5"/>
        <v>Q3-15A</v>
      </c>
      <c r="I12" s="94" t="str">
        <f t="shared" ca="1" si="5"/>
        <v>Q4-15A</v>
      </c>
      <c r="J12" s="92" t="str">
        <f t="shared" ca="1" si="5"/>
        <v>Q1-16A</v>
      </c>
      <c r="K12" s="93" t="str">
        <f t="shared" ca="1" si="5"/>
        <v>Q2-16A</v>
      </c>
      <c r="L12" s="93" t="str">
        <f t="shared" ca="1" si="5"/>
        <v>Q3-16A</v>
      </c>
      <c r="M12" s="94" t="str">
        <f t="shared" ca="1" si="5"/>
        <v>Q4-16A</v>
      </c>
      <c r="N12" s="92" t="str">
        <f t="shared" ca="1" si="5"/>
        <v>Q1-17A</v>
      </c>
      <c r="O12" s="93" t="str">
        <f t="shared" ca="1" si="5"/>
        <v>Q2-17A</v>
      </c>
      <c r="P12" s="93" t="str">
        <f t="shared" ca="1" si="5"/>
        <v>Q3-17A</v>
      </c>
      <c r="Q12" s="94" t="str">
        <f t="shared" ca="1" si="5"/>
        <v>Q4-17A</v>
      </c>
      <c r="R12" s="92" t="str">
        <f t="shared" ca="1" si="5"/>
        <v>Q1-18A</v>
      </c>
      <c r="S12" s="93" t="str">
        <f t="shared" ca="1" si="5"/>
        <v>Q2-18A</v>
      </c>
      <c r="T12" s="93" t="str">
        <f t="shared" ca="1" si="5"/>
        <v>Q3-18A</v>
      </c>
      <c r="U12" s="94" t="str">
        <f t="shared" ca="1" si="5"/>
        <v>Q4-18A</v>
      </c>
      <c r="V12" s="92" t="str">
        <f t="shared" ca="1" si="5"/>
        <v>Q1-19A</v>
      </c>
      <c r="W12" s="93" t="str">
        <f t="shared" ca="1" si="5"/>
        <v>Q2-19A</v>
      </c>
      <c r="X12" s="93" t="str">
        <f t="shared" ca="1" si="5"/>
        <v>Q3-19A</v>
      </c>
      <c r="Y12" s="94" t="str">
        <f t="shared" ca="1" si="5"/>
        <v>Q4-19A</v>
      </c>
      <c r="Z12" s="92" t="str">
        <f t="shared" ca="1" si="5"/>
        <v>Q1-20A</v>
      </c>
      <c r="AA12" s="93" t="str">
        <f t="shared" ca="1" si="5"/>
        <v>Q2-20A</v>
      </c>
      <c r="AB12" s="93" t="str">
        <f t="shared" ca="1" si="5"/>
        <v>Q3-20A</v>
      </c>
      <c r="AC12" s="94" t="str">
        <f t="shared" ca="1" si="5"/>
        <v>Q4-20A</v>
      </c>
      <c r="AD12" s="92" t="str">
        <f t="shared" ca="1" si="5"/>
        <v>Q1-21A</v>
      </c>
      <c r="AE12" s="93" t="str">
        <f t="shared" ca="1" si="5"/>
        <v>Q2-21A</v>
      </c>
      <c r="AF12" s="93" t="str">
        <f t="shared" ca="1" si="5"/>
        <v>Q3-21A</v>
      </c>
      <c r="AG12" s="94" t="str">
        <f t="shared" ca="1" si="5"/>
        <v>Q4-21A</v>
      </c>
      <c r="AH12" s="92" t="str">
        <f t="shared" ca="1" si="5"/>
        <v>Q1-22A</v>
      </c>
      <c r="AI12" s="93" t="str">
        <f t="shared" ca="1" si="5"/>
        <v>Q2-22A</v>
      </c>
      <c r="AJ12" s="93" t="str">
        <f t="shared" ca="1" si="5"/>
        <v>Q3-22A</v>
      </c>
      <c r="AK12" s="94" t="str">
        <f t="shared" ca="1" si="5"/>
        <v>Q4-22A</v>
      </c>
      <c r="AL12" s="92" t="str">
        <f t="shared" ref="AL12:BQ12" ca="1" si="6">CONCATENATE(LEFT(AL3,2) &amp; "-" &amp; RIGHT(AL3,2),AL4)</f>
        <v>Q1-23A</v>
      </c>
      <c r="AM12" s="93" t="str">
        <f t="shared" ca="1" si="6"/>
        <v>Q2-23A</v>
      </c>
      <c r="AN12" s="93" t="str">
        <f t="shared" ca="1" si="6"/>
        <v>Q3-23A</v>
      </c>
      <c r="AO12" s="94" t="str">
        <f t="shared" ca="1" si="6"/>
        <v>Q4-23A</v>
      </c>
      <c r="AP12" s="92" t="str">
        <f t="shared" ca="1" si="6"/>
        <v>Q1-24A</v>
      </c>
      <c r="AQ12" s="93" t="str">
        <f t="shared" ca="1" si="6"/>
        <v>Q2-24A</v>
      </c>
      <c r="AR12" s="93" t="str">
        <f t="shared" ca="1" si="6"/>
        <v>Q3-24A</v>
      </c>
      <c r="AS12" s="94" t="str">
        <f t="shared" ca="1" si="6"/>
        <v>Q4-24A</v>
      </c>
      <c r="AT12" s="92" t="str">
        <f t="shared" ca="1" si="6"/>
        <v>Q1-25A</v>
      </c>
      <c r="AU12" s="93" t="str">
        <f t="shared" ca="1" si="6"/>
        <v>Q2-25A</v>
      </c>
      <c r="AV12" s="93" t="str">
        <f t="shared" ca="1" si="6"/>
        <v>Q3-25A</v>
      </c>
      <c r="AW12" s="94" t="str">
        <f t="shared" ca="1" si="6"/>
        <v>Q4-25E</v>
      </c>
      <c r="AX12" s="92" t="str">
        <f t="shared" ca="1" si="6"/>
        <v>Q1-26E</v>
      </c>
      <c r="AY12" s="93" t="str">
        <f t="shared" ca="1" si="6"/>
        <v>Q2-26E</v>
      </c>
      <c r="AZ12" s="93" t="str">
        <f t="shared" ca="1" si="6"/>
        <v>Q3-26E</v>
      </c>
      <c r="BA12" s="94" t="str">
        <f t="shared" ca="1" si="6"/>
        <v>Q4-26E</v>
      </c>
      <c r="BB12" s="92" t="str">
        <f t="shared" ca="1" si="6"/>
        <v>Q1-27E</v>
      </c>
      <c r="BC12" s="93" t="str">
        <f t="shared" ca="1" si="6"/>
        <v>Q2-27E</v>
      </c>
      <c r="BD12" s="93" t="str">
        <f t="shared" ca="1" si="6"/>
        <v>Q3-27E</v>
      </c>
      <c r="BE12" s="94" t="str">
        <f t="shared" ca="1" si="6"/>
        <v>Q4-27E</v>
      </c>
      <c r="BF12" s="92" t="str">
        <f t="shared" ca="1" si="6"/>
        <v>Q1-28E</v>
      </c>
      <c r="BG12" s="93" t="str">
        <f t="shared" ca="1" si="6"/>
        <v>Q2-28E</v>
      </c>
      <c r="BH12" s="93" t="str">
        <f t="shared" ca="1" si="6"/>
        <v>Q3-28E</v>
      </c>
      <c r="BI12" s="94" t="str">
        <f t="shared" ca="1" si="6"/>
        <v>Q4-28E</v>
      </c>
      <c r="BJ12" s="92" t="str">
        <f t="shared" ca="1" si="6"/>
        <v>Q1-29E</v>
      </c>
      <c r="BK12" s="93" t="str">
        <f t="shared" ca="1" si="6"/>
        <v>Q2-29E</v>
      </c>
      <c r="BL12" s="93" t="str">
        <f t="shared" ca="1" si="6"/>
        <v>Q3-29E</v>
      </c>
      <c r="BM12" s="94" t="str">
        <f t="shared" ca="1" si="6"/>
        <v>Q4-29E</v>
      </c>
      <c r="BN12" s="92" t="str">
        <f t="shared" ca="1" si="6"/>
        <v>Q1-30E</v>
      </c>
      <c r="BO12" s="93" t="str">
        <f t="shared" ca="1" si="6"/>
        <v>Q2-30E</v>
      </c>
      <c r="BP12" s="93" t="str">
        <f t="shared" ca="1" si="6"/>
        <v>Q3-30E</v>
      </c>
      <c r="BQ12" s="94" t="str">
        <f t="shared" ca="1" si="6"/>
        <v>Q4-30E</v>
      </c>
      <c r="BR12" s="92" t="str">
        <f t="shared" ref="BR12:CW12" ca="1" si="7">CONCATENATE(LEFT(BR3,2) &amp; "-" &amp; RIGHT(BR3,2),BR4)</f>
        <v>Q1-31E</v>
      </c>
      <c r="BS12" s="93" t="str">
        <f t="shared" ca="1" si="7"/>
        <v>Q2-31E</v>
      </c>
      <c r="BT12" s="93" t="str">
        <f t="shared" ca="1" si="7"/>
        <v>Q3-31E</v>
      </c>
      <c r="BU12" s="94" t="str">
        <f t="shared" ca="1" si="7"/>
        <v>Q4-31E</v>
      </c>
      <c r="BV12" s="92" t="str">
        <f t="shared" ca="1" si="7"/>
        <v>Q1-32E</v>
      </c>
      <c r="BW12" s="93" t="str">
        <f t="shared" ca="1" si="7"/>
        <v>Q2-32E</v>
      </c>
      <c r="BX12" s="93" t="str">
        <f t="shared" ca="1" si="7"/>
        <v>Q3-32E</v>
      </c>
      <c r="BY12" s="94" t="str">
        <f t="shared" ca="1" si="7"/>
        <v>Q4-32E</v>
      </c>
      <c r="BZ12" s="92" t="str">
        <f t="shared" ca="1" si="7"/>
        <v>Q1-33E</v>
      </c>
      <c r="CA12" s="93" t="str">
        <f t="shared" ca="1" si="7"/>
        <v>Q2-33E</v>
      </c>
      <c r="CB12" s="93" t="str">
        <f t="shared" ca="1" si="7"/>
        <v>Q3-33E</v>
      </c>
      <c r="CC12" s="94" t="str">
        <f t="shared" ca="1" si="7"/>
        <v>Q4-33E</v>
      </c>
      <c r="CD12" s="92" t="str">
        <f t="shared" ca="1" si="7"/>
        <v>Q1-34E</v>
      </c>
      <c r="CE12" s="93" t="str">
        <f t="shared" ca="1" si="7"/>
        <v>Q2-34E</v>
      </c>
      <c r="CF12" s="93" t="str">
        <f t="shared" ca="1" si="7"/>
        <v>Q3-34E</v>
      </c>
      <c r="CG12" s="94" t="str">
        <f t="shared" ca="1" si="7"/>
        <v>Q4-34E</v>
      </c>
      <c r="CH12" s="92" t="str">
        <f t="shared" ca="1" si="7"/>
        <v>Q1-35E</v>
      </c>
      <c r="CI12" s="93" t="str">
        <f t="shared" ca="1" si="7"/>
        <v>Q2-35E</v>
      </c>
      <c r="CJ12" s="93" t="str">
        <f t="shared" ca="1" si="7"/>
        <v>Q3-35E</v>
      </c>
      <c r="CK12" s="94" t="str">
        <f t="shared" ca="1" si="7"/>
        <v>Q4-35E</v>
      </c>
      <c r="CL12" s="92" t="str">
        <f t="shared" ca="1" si="7"/>
        <v>Q1-36E</v>
      </c>
      <c r="CM12" s="93" t="str">
        <f t="shared" ca="1" si="7"/>
        <v>Q2-36E</v>
      </c>
      <c r="CN12" s="93" t="str">
        <f t="shared" ca="1" si="7"/>
        <v>Q3-36E</v>
      </c>
      <c r="CO12" s="94" t="str">
        <f t="shared" ca="1" si="7"/>
        <v>Q4-36E</v>
      </c>
      <c r="CP12" s="92" t="str">
        <f t="shared" ca="1" si="7"/>
        <v>Q1-37E</v>
      </c>
      <c r="CQ12" s="93" t="str">
        <f t="shared" ca="1" si="7"/>
        <v>Q2-37E</v>
      </c>
      <c r="CR12" s="93" t="str">
        <f t="shared" ca="1" si="7"/>
        <v>Q3-37E</v>
      </c>
      <c r="CS12" s="94" t="str">
        <f t="shared" ca="1" si="7"/>
        <v>Q4-37E</v>
      </c>
      <c r="CT12" s="92" t="str">
        <f t="shared" ca="1" si="7"/>
        <v>Q1-38E</v>
      </c>
      <c r="CU12" s="93" t="str">
        <f t="shared" ca="1" si="7"/>
        <v>Q2-38E</v>
      </c>
      <c r="CV12" s="93" t="str">
        <f t="shared" ca="1" si="7"/>
        <v>Q3-38E</v>
      </c>
      <c r="CW12" s="94" t="str">
        <f t="shared" ca="1" si="7"/>
        <v>Q4-38E</v>
      </c>
      <c r="CX12" s="92" t="str">
        <f t="shared" ref="CX12:DI12" ca="1" si="8">CONCATENATE(LEFT(CX3,2) &amp; "-" &amp; RIGHT(CX3,2),CX4)</f>
        <v>Q1-39E</v>
      </c>
      <c r="CY12" s="93" t="str">
        <f t="shared" ca="1" si="8"/>
        <v>Q2-39E</v>
      </c>
      <c r="CZ12" s="93" t="str">
        <f t="shared" ca="1" si="8"/>
        <v>Q3-39E</v>
      </c>
      <c r="DA12" s="94" t="str">
        <f t="shared" ca="1" si="8"/>
        <v>Q4-39E</v>
      </c>
      <c r="DB12" s="92" t="str">
        <f t="shared" ca="1" si="8"/>
        <v>Q1-40E</v>
      </c>
      <c r="DC12" s="93" t="str">
        <f t="shared" ca="1" si="8"/>
        <v>Q2-40E</v>
      </c>
      <c r="DD12" s="93" t="str">
        <f t="shared" ca="1" si="8"/>
        <v>Q3-40E</v>
      </c>
      <c r="DE12" s="94" t="str">
        <f t="shared" ca="1" si="8"/>
        <v>Q4-40E</v>
      </c>
      <c r="DF12" s="92" t="str">
        <f t="shared" ca="1" si="8"/>
        <v>Q1-41E</v>
      </c>
      <c r="DG12" s="93" t="str">
        <f t="shared" ca="1" si="8"/>
        <v>Q2-41E</v>
      </c>
      <c r="DH12" s="93" t="str">
        <f t="shared" ca="1" si="8"/>
        <v>Q3-41E</v>
      </c>
      <c r="DI12" s="94" t="str">
        <f t="shared" ca="1" si="8"/>
        <v>Q4-41E</v>
      </c>
      <c r="DK12" s="93" t="str">
        <f t="shared" ref="DK12:EK12" ca="1" si="9">CONCATENATE(LEFT(DK3,2) &amp; "-" &amp; RIGHT(DK3,2),DK4)</f>
        <v>FY-15A</v>
      </c>
      <c r="DL12" s="93" t="str">
        <f t="shared" ca="1" si="9"/>
        <v>FY-16A</v>
      </c>
      <c r="DM12" s="93" t="str">
        <f t="shared" ca="1" si="9"/>
        <v>FY-17A</v>
      </c>
      <c r="DN12" s="93" t="str">
        <f t="shared" ca="1" si="9"/>
        <v>FY-18A</v>
      </c>
      <c r="DO12" s="93" t="str">
        <f t="shared" ca="1" si="9"/>
        <v>FY-19A</v>
      </c>
      <c r="DP12" s="93" t="str">
        <f t="shared" ca="1" si="9"/>
        <v>FY-20A</v>
      </c>
      <c r="DQ12" s="93" t="str">
        <f t="shared" ca="1" si="9"/>
        <v>FY-21A</v>
      </c>
      <c r="DR12" s="93" t="str">
        <f t="shared" ca="1" si="9"/>
        <v>FY-22A</v>
      </c>
      <c r="DS12" s="93" t="str">
        <f t="shared" ca="1" si="9"/>
        <v>FY-23A</v>
      </c>
      <c r="DT12" s="93" t="str">
        <f t="shared" ca="1" si="9"/>
        <v>FY-24A</v>
      </c>
      <c r="DU12" s="93" t="str">
        <f t="shared" ca="1" si="9"/>
        <v>FY-25E</v>
      </c>
      <c r="DV12" s="93" t="str">
        <f t="shared" ca="1" si="9"/>
        <v>FY-26E</v>
      </c>
      <c r="DW12" s="93" t="str">
        <f t="shared" ca="1" si="9"/>
        <v>FY-27E</v>
      </c>
      <c r="DX12" s="93" t="str">
        <f t="shared" ca="1" si="9"/>
        <v>FY-28E</v>
      </c>
      <c r="DY12" s="93" t="str">
        <f t="shared" ca="1" si="9"/>
        <v>FY-29E</v>
      </c>
      <c r="DZ12" s="93" t="str">
        <f t="shared" ca="1" si="9"/>
        <v>FY-30E</v>
      </c>
      <c r="EA12" s="93" t="str">
        <f t="shared" ca="1" si="9"/>
        <v>FY-31E</v>
      </c>
      <c r="EB12" s="93" t="str">
        <f t="shared" ca="1" si="9"/>
        <v>FY-32E</v>
      </c>
      <c r="EC12" s="93" t="str">
        <f t="shared" ca="1" si="9"/>
        <v>FY-33E</v>
      </c>
      <c r="ED12" s="93" t="str">
        <f t="shared" ca="1" si="9"/>
        <v>FY-34E</v>
      </c>
      <c r="EE12" s="93" t="str">
        <f t="shared" ca="1" si="9"/>
        <v>FY-35E</v>
      </c>
      <c r="EF12" s="93" t="str">
        <f t="shared" ca="1" si="9"/>
        <v>FY-36E</v>
      </c>
      <c r="EG12" s="93" t="str">
        <f t="shared" ca="1" si="9"/>
        <v>FY-37E</v>
      </c>
      <c r="EH12" s="93" t="str">
        <f t="shared" ca="1" si="9"/>
        <v>FY-38E</v>
      </c>
      <c r="EI12" s="93" t="str">
        <f t="shared" ca="1" si="9"/>
        <v>FY-39E</v>
      </c>
      <c r="EJ12" s="93" t="str">
        <f t="shared" ca="1" si="9"/>
        <v>FY-40E</v>
      </c>
      <c r="EK12" s="93" t="str">
        <f t="shared" ca="1" si="9"/>
        <v>FY-41E</v>
      </c>
    </row>
    <row r="13" spans="1:142" x14ac:dyDescent="0.25">
      <c r="A13" s="90"/>
      <c r="B13" s="90"/>
      <c r="C13" s="90"/>
      <c r="D13" s="90"/>
      <c r="E13" s="97"/>
      <c r="F13" s="95"/>
      <c r="G13" s="96"/>
      <c r="H13" s="96"/>
      <c r="I13" s="97"/>
      <c r="J13" s="95"/>
      <c r="K13" s="96"/>
      <c r="L13" s="96"/>
      <c r="M13" s="97"/>
      <c r="N13" s="95"/>
      <c r="O13" s="96"/>
      <c r="P13" s="96"/>
      <c r="Q13" s="97"/>
      <c r="R13" s="95"/>
      <c r="S13" s="96"/>
      <c r="T13" s="96"/>
      <c r="U13" s="97"/>
      <c r="V13" s="95"/>
      <c r="W13" s="96"/>
      <c r="X13" s="96"/>
      <c r="Y13" s="97"/>
      <c r="Z13" s="95"/>
      <c r="AA13" s="96"/>
      <c r="AB13" s="96"/>
      <c r="AC13" s="97"/>
      <c r="AD13" s="95"/>
      <c r="AE13" s="96"/>
      <c r="AF13" s="96"/>
      <c r="AG13" s="97"/>
      <c r="AH13" s="95"/>
      <c r="AI13" s="96"/>
      <c r="AJ13" s="96"/>
      <c r="AK13" s="97"/>
      <c r="AL13" s="95"/>
      <c r="AM13" s="96"/>
      <c r="AN13" s="96"/>
      <c r="AO13" s="97"/>
      <c r="AP13" s="95"/>
      <c r="AQ13" s="96"/>
      <c r="AR13" s="96"/>
      <c r="AS13" s="97"/>
      <c r="AT13" s="95"/>
      <c r="AU13" s="96"/>
      <c r="AV13" s="96"/>
      <c r="AW13" s="97"/>
      <c r="AX13" s="95"/>
      <c r="AY13" s="96"/>
      <c r="AZ13" s="96"/>
      <c r="BA13" s="97"/>
      <c r="BB13" s="95"/>
      <c r="BC13" s="96"/>
      <c r="BD13" s="96"/>
      <c r="BE13" s="97"/>
      <c r="BF13" s="95"/>
      <c r="BG13" s="96"/>
      <c r="BH13" s="96"/>
      <c r="BI13" s="97"/>
      <c r="BJ13" s="95"/>
      <c r="BK13" s="96"/>
      <c r="BL13" s="96"/>
      <c r="BM13" s="97"/>
      <c r="BN13" s="95"/>
      <c r="BO13" s="96"/>
      <c r="BP13" s="96"/>
      <c r="BQ13" s="97"/>
      <c r="BR13" s="95"/>
      <c r="BS13" s="96"/>
      <c r="BT13" s="96"/>
      <c r="BU13" s="97"/>
      <c r="BV13" s="95"/>
      <c r="BW13" s="96"/>
      <c r="BX13" s="96"/>
      <c r="BY13" s="97"/>
      <c r="BZ13" s="95"/>
      <c r="CA13" s="96"/>
      <c r="CB13" s="96"/>
      <c r="CC13" s="97"/>
      <c r="CD13" s="95"/>
      <c r="CE13" s="96"/>
      <c r="CF13" s="96"/>
      <c r="CG13" s="97"/>
      <c r="CH13" s="95"/>
      <c r="CI13" s="96"/>
      <c r="CJ13" s="96"/>
      <c r="CK13" s="97"/>
      <c r="CL13" s="95"/>
      <c r="CM13" s="96"/>
      <c r="CN13" s="96"/>
      <c r="CO13" s="97"/>
      <c r="CP13" s="95"/>
      <c r="CQ13" s="96"/>
      <c r="CR13" s="96"/>
      <c r="CS13" s="97"/>
      <c r="CT13" s="95"/>
      <c r="CU13" s="96"/>
      <c r="CV13" s="96"/>
      <c r="CW13" s="97"/>
      <c r="CX13" s="95"/>
      <c r="CY13" s="96"/>
      <c r="CZ13" s="96"/>
      <c r="DA13" s="97"/>
      <c r="DB13" s="95"/>
      <c r="DC13" s="96"/>
      <c r="DD13" s="96"/>
      <c r="DE13" s="97"/>
      <c r="DF13" s="95"/>
      <c r="DG13" s="96"/>
      <c r="DH13" s="96"/>
      <c r="DI13" s="97"/>
    </row>
    <row r="14" spans="1:142" x14ac:dyDescent="0.25">
      <c r="A14" s="90"/>
      <c r="B14" s="90"/>
      <c r="C14" s="90"/>
      <c r="D14" s="90"/>
      <c r="E14" s="3" t="s">
        <v>245</v>
      </c>
      <c r="F14" s="5"/>
      <c r="G14" s="5"/>
      <c r="H14" s="5"/>
      <c r="I14" s="5"/>
      <c r="J14" s="5"/>
      <c r="K14" s="5"/>
      <c r="L14" s="122"/>
      <c r="M14" s="122"/>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row>
    <row r="15" spans="1:142" x14ac:dyDescent="0.25">
      <c r="A15" s="90"/>
      <c r="B15" s="90"/>
      <c r="C15" s="90"/>
      <c r="D15" s="90"/>
      <c r="F15" s="100"/>
      <c r="J15" s="100"/>
      <c r="N15" s="100"/>
      <c r="R15" s="100"/>
      <c r="V15" s="100"/>
      <c r="Z15" s="100"/>
      <c r="AD15" s="100"/>
      <c r="AH15" s="100"/>
      <c r="AL15" s="100"/>
      <c r="AP15" s="100"/>
      <c r="AT15" s="100"/>
      <c r="AX15" s="100"/>
      <c r="BB15" s="100"/>
      <c r="BF15" s="100"/>
      <c r="BJ15" s="100"/>
      <c r="BN15" s="100"/>
      <c r="BR15" s="100"/>
      <c r="BV15" s="100"/>
      <c r="BZ15" s="100"/>
      <c r="CD15" s="100"/>
      <c r="CH15" s="100"/>
      <c r="CL15" s="100"/>
      <c r="CP15" s="100"/>
      <c r="CT15" s="100"/>
      <c r="CX15" s="100"/>
      <c r="DB15" s="100"/>
      <c r="DF15" s="100"/>
      <c r="DI15" s="101"/>
    </row>
    <row r="16" spans="1:142" x14ac:dyDescent="0.25">
      <c r="A16" s="90"/>
      <c r="B16" s="90"/>
      <c r="C16" s="111"/>
      <c r="D16" s="90"/>
      <c r="E16" s="36" t="str">
        <f>E139</f>
        <v>Revenue</v>
      </c>
      <c r="F16" s="105">
        <f t="shared" ref="F16:AK16" ca="1" si="10">IF(ISNUMBER(F139),F139,"")</f>
        <v>1102.787</v>
      </c>
      <c r="G16" s="106">
        <f t="shared" ca="1" si="10"/>
        <v>1102.8239999999998</v>
      </c>
      <c r="H16" s="106">
        <f t="shared" ca="1" si="10"/>
        <v>1225.3819999999998</v>
      </c>
      <c r="I16" s="107">
        <f t="shared" ca="1" si="10"/>
        <v>1250.5139999999999</v>
      </c>
      <c r="J16" s="105">
        <f t="shared" ca="1" si="10"/>
        <v>1151</v>
      </c>
      <c r="K16" s="106">
        <f t="shared" ca="1" si="10"/>
        <v>1153</v>
      </c>
      <c r="L16" s="106">
        <f t="shared" ca="1" si="10"/>
        <v>1305</v>
      </c>
      <c r="M16" s="107">
        <f t="shared" ca="1" si="10"/>
        <v>1401</v>
      </c>
      <c r="N16" s="105">
        <f t="shared" ca="1" si="10"/>
        <v>1305</v>
      </c>
      <c r="O16" s="106">
        <f t="shared" ca="1" si="10"/>
        <v>1428</v>
      </c>
      <c r="P16" s="106">
        <f t="shared" ca="1" si="10"/>
        <v>2004</v>
      </c>
      <c r="Q16" s="107">
        <f t="shared" ca="1" si="10"/>
        <v>2173</v>
      </c>
      <c r="R16" s="105">
        <f t="shared" ca="1" si="10"/>
        <v>1937</v>
      </c>
      <c r="S16" s="106">
        <f t="shared" ca="1" si="10"/>
        <v>2230</v>
      </c>
      <c r="T16" s="106">
        <f t="shared" ca="1" si="10"/>
        <v>2636</v>
      </c>
      <c r="U16" s="107">
        <f t="shared" ca="1" si="10"/>
        <v>2911</v>
      </c>
      <c r="V16" s="105">
        <f t="shared" ca="1" si="10"/>
        <v>3207</v>
      </c>
      <c r="W16" s="106">
        <f t="shared" ca="1" si="10"/>
        <v>3123</v>
      </c>
      <c r="X16" s="106">
        <f t="shared" ca="1" si="10"/>
        <v>3181</v>
      </c>
      <c r="Y16" s="107">
        <f t="shared" ca="1" si="10"/>
        <v>2205</v>
      </c>
      <c r="Z16" s="105">
        <f t="shared" ca="1" si="10"/>
        <v>2220</v>
      </c>
      <c r="AA16" s="106">
        <f t="shared" ca="1" si="10"/>
        <v>2579</v>
      </c>
      <c r="AB16" s="106">
        <f t="shared" ca="1" si="10"/>
        <v>3014</v>
      </c>
      <c r="AC16" s="107">
        <f t="shared" ca="1" si="10"/>
        <v>3105</v>
      </c>
      <c r="AD16" s="105">
        <f t="shared" ca="1" si="10"/>
        <v>3080</v>
      </c>
      <c r="AE16" s="106">
        <f t="shared" ca="1" si="10"/>
        <v>3866</v>
      </c>
      <c r="AF16" s="106">
        <f t="shared" ca="1" si="10"/>
        <v>4726</v>
      </c>
      <c r="AG16" s="107">
        <f t="shared" ca="1" si="10"/>
        <v>5003</v>
      </c>
      <c r="AH16" s="105">
        <f t="shared" ca="1" si="10"/>
        <v>5661</v>
      </c>
      <c r="AI16" s="106">
        <f t="shared" ca="1" si="10"/>
        <v>6507</v>
      </c>
      <c r="AJ16" s="106">
        <f t="shared" ca="1" si="10"/>
        <v>7103</v>
      </c>
      <c r="AK16" s="107">
        <f t="shared" ca="1" si="10"/>
        <v>7643</v>
      </c>
      <c r="AL16" s="105">
        <f t="shared" ref="AL16:BQ16" ca="1" si="11">IF(ISNUMBER(AL139),AL139,"")</f>
        <v>8288</v>
      </c>
      <c r="AM16" s="106">
        <f t="shared" ca="1" si="11"/>
        <v>6704</v>
      </c>
      <c r="AN16" s="106">
        <f t="shared" ca="1" si="11"/>
        <v>5931</v>
      </c>
      <c r="AO16" s="107">
        <f t="shared" ca="1" si="11"/>
        <v>6051</v>
      </c>
      <c r="AP16" s="105">
        <f t="shared" ca="1" si="11"/>
        <v>7192</v>
      </c>
      <c r="AQ16" s="106">
        <f t="shared" ca="1" si="11"/>
        <v>13507</v>
      </c>
      <c r="AR16" s="106">
        <f t="shared" ca="1" si="11"/>
        <v>18120</v>
      </c>
      <c r="AS16" s="107">
        <f t="shared" ca="1" si="11"/>
        <v>22103</v>
      </c>
      <c r="AT16" s="105">
        <f t="shared" ca="1" si="11"/>
        <v>26044</v>
      </c>
      <c r="AU16" s="106">
        <f t="shared" ca="1" si="11"/>
        <v>30040</v>
      </c>
      <c r="AV16" s="106">
        <f t="shared" ca="1" si="11"/>
        <v>35082</v>
      </c>
      <c r="AW16" s="107">
        <f t="shared" ca="1" si="11"/>
        <v>38125.365454999963</v>
      </c>
      <c r="AX16" s="105">
        <f t="shared" ca="1" si="11"/>
        <v>39902.649896239476</v>
      </c>
      <c r="AY16" s="106">
        <f t="shared" ca="1" si="11"/>
        <v>46025.019308978422</v>
      </c>
      <c r="AZ16" s="106">
        <f t="shared" ca="1" si="11"/>
        <v>53749.990925352227</v>
      </c>
      <c r="BA16" s="107">
        <f t="shared" ca="1" si="11"/>
        <v>58412.805633429831</v>
      </c>
      <c r="BB16" s="105">
        <f t="shared" ca="1" si="11"/>
        <v>48389.874193114621</v>
      </c>
      <c r="BC16" s="106">
        <f t="shared" ca="1" si="11"/>
        <v>55814.460941528319</v>
      </c>
      <c r="BD16" s="106">
        <f t="shared" ca="1" si="11"/>
        <v>65182.5205975598</v>
      </c>
      <c r="BE16" s="107">
        <f t="shared" ca="1" si="11"/>
        <v>70837.107891797219</v>
      </c>
      <c r="BF16" s="105">
        <f t="shared" ca="1" si="11"/>
        <v>55538.021097537116</v>
      </c>
      <c r="BG16" s="106">
        <f t="shared" ca="1" si="11"/>
        <v>64059.366985486689</v>
      </c>
      <c r="BH16" s="106">
        <f t="shared" ca="1" si="11"/>
        <v>74811.27538564727</v>
      </c>
      <c r="BI16" s="107">
        <f t="shared" ca="1" si="11"/>
        <v>81301.157694328867</v>
      </c>
      <c r="BJ16" s="105">
        <f t="shared" ca="1" si="11"/>
        <v>61647.203418266203</v>
      </c>
      <c r="BK16" s="106">
        <f t="shared" ca="1" si="11"/>
        <v>71105.897353890236</v>
      </c>
      <c r="BL16" s="106">
        <f t="shared" ca="1" si="11"/>
        <v>83040.515678068477</v>
      </c>
      <c r="BM16" s="107">
        <f t="shared" ca="1" si="11"/>
        <v>90244.285040705057</v>
      </c>
      <c r="BN16" s="105">
        <f t="shared" ca="1" si="11"/>
        <v>66578.979691727509</v>
      </c>
      <c r="BO16" s="106">
        <f t="shared" ca="1" si="11"/>
        <v>76794.369142201453</v>
      </c>
      <c r="BP16" s="106">
        <f t="shared" ca="1" si="11"/>
        <v>89683.756932313961</v>
      </c>
      <c r="BQ16" s="107">
        <f t="shared" ca="1" si="11"/>
        <v>97463.827843961466</v>
      </c>
      <c r="BR16" s="105">
        <f t="shared" ref="BR16:CW16" ca="1" si="12">IF(ISNUMBER(BR139),BR139,"")</f>
        <v>69907.928676313881</v>
      </c>
      <c r="BS16" s="106">
        <f t="shared" ca="1" si="12"/>
        <v>80634.087599311533</v>
      </c>
      <c r="BT16" s="106">
        <f t="shared" ca="1" si="12"/>
        <v>94167.944778929668</v>
      </c>
      <c r="BU16" s="107">
        <f t="shared" ca="1" si="12"/>
        <v>102337.01923615954</v>
      </c>
      <c r="BV16" s="105">
        <f t="shared" ca="1" si="12"/>
        <v>73403.325110129575</v>
      </c>
      <c r="BW16" s="106">
        <f t="shared" ca="1" si="12"/>
        <v>84665.791979277114</v>
      </c>
      <c r="BX16" s="106">
        <f t="shared" ca="1" si="12"/>
        <v>98876.342017876159</v>
      </c>
      <c r="BY16" s="107">
        <f t="shared" ca="1" si="12"/>
        <v>107453.87019796752</v>
      </c>
      <c r="BZ16" s="105">
        <f t="shared" ca="1" si="12"/>
        <v>77073.491365636059</v>
      </c>
      <c r="CA16" s="106">
        <f t="shared" ca="1" si="12"/>
        <v>88899.081578240977</v>
      </c>
      <c r="CB16" s="106">
        <f t="shared" ca="1" si="12"/>
        <v>103820.15911876997</v>
      </c>
      <c r="CC16" s="107">
        <f t="shared" ca="1" si="12"/>
        <v>112826.56370786591</v>
      </c>
      <c r="CD16" s="105">
        <f t="shared" ca="1" si="12"/>
        <v>80927.165933917859</v>
      </c>
      <c r="CE16" s="106">
        <f t="shared" ca="1" si="12"/>
        <v>93344.035657153028</v>
      </c>
      <c r="CF16" s="106">
        <f t="shared" ca="1" si="12"/>
        <v>109011.16707470847</v>
      </c>
      <c r="CG16" s="107">
        <f t="shared" ca="1" si="12"/>
        <v>118467.89189325921</v>
      </c>
      <c r="CH16" s="105">
        <f t="shared" ca="1" si="12"/>
        <v>84973.524230613752</v>
      </c>
      <c r="CI16" s="106">
        <f t="shared" ca="1" si="12"/>
        <v>98011.237440010678</v>
      </c>
      <c r="CJ16" s="106">
        <f t="shared" ca="1" si="12"/>
        <v>114461.7254284439</v>
      </c>
      <c r="CK16" s="107">
        <f t="shared" ca="1" si="12"/>
        <v>124391.28648792217</v>
      </c>
      <c r="CL16" s="105">
        <f t="shared" ca="1" si="12"/>
        <v>89222.200442144444</v>
      </c>
      <c r="CM16" s="106">
        <f t="shared" ca="1" si="12"/>
        <v>102911.79931201122</v>
      </c>
      <c r="CN16" s="106">
        <f t="shared" ca="1" si="12"/>
        <v>120184.8116998661</v>
      </c>
      <c r="CO16" s="107">
        <f t="shared" ca="1" si="12"/>
        <v>130610.85081231828</v>
      </c>
      <c r="CP16" s="105">
        <f t="shared" ca="1" si="12"/>
        <v>93683.31046425167</v>
      </c>
      <c r="CQ16" s="106">
        <f t="shared" ca="1" si="12"/>
        <v>108057.38927761179</v>
      </c>
      <c r="CR16" s="106">
        <f t="shared" ca="1" si="12"/>
        <v>126194.05228485941</v>
      </c>
      <c r="CS16" s="107">
        <f t="shared" ca="1" si="12"/>
        <v>137141.39335293422</v>
      </c>
      <c r="CT16" s="105">
        <f t="shared" ca="1" si="12"/>
        <v>98367.475987464262</v>
      </c>
      <c r="CU16" s="106">
        <f t="shared" ca="1" si="12"/>
        <v>113460.25874149238</v>
      </c>
      <c r="CV16" s="106">
        <f t="shared" ca="1" si="12"/>
        <v>132503.75489910238</v>
      </c>
      <c r="CW16" s="107">
        <f t="shared" ca="1" si="12"/>
        <v>143998.46302058094</v>
      </c>
      <c r="CX16" s="105">
        <f t="shared" ref="CX16:DI16" ca="1" si="13">IF(ISNUMBER(CX139),CX139,"")</f>
        <v>103285.84978683748</v>
      </c>
      <c r="CY16" s="106">
        <f t="shared" ca="1" si="13"/>
        <v>119133.27167856701</v>
      </c>
      <c r="CZ16" s="106">
        <f t="shared" ca="1" si="13"/>
        <v>139128.9426440575</v>
      </c>
      <c r="DA16" s="107">
        <f t="shared" ca="1" si="13"/>
        <v>151198.38617160998</v>
      </c>
      <c r="DB16" s="105">
        <f t="shared" ca="1" si="13"/>
        <v>108450.14227617937</v>
      </c>
      <c r="DC16" s="106">
        <f t="shared" ca="1" si="13"/>
        <v>125089.93526249536</v>
      </c>
      <c r="DD16" s="106">
        <f t="shared" ca="1" si="13"/>
        <v>146085.38977626039</v>
      </c>
      <c r="DE16" s="107">
        <f t="shared" ca="1" si="13"/>
        <v>158758.30548019049</v>
      </c>
      <c r="DF16" s="105">
        <f t="shared" ca="1" si="13"/>
        <v>113872.64938998834</v>
      </c>
      <c r="DG16" s="106">
        <f t="shared" ca="1" si="13"/>
        <v>131344.43202562013</v>
      </c>
      <c r="DH16" s="106">
        <f t="shared" ca="1" si="13"/>
        <v>153389.65926507342</v>
      </c>
      <c r="DI16" s="107">
        <f t="shared" ca="1" si="13"/>
        <v>166696.22075420004</v>
      </c>
      <c r="DK16" s="106">
        <f t="shared" ref="DK16:EK16" ca="1" si="14">IF(ISNUMBER(DK139),DK139,"")</f>
        <v>4681.5069999999996</v>
      </c>
      <c r="DL16" s="106">
        <f t="shared" ca="1" si="14"/>
        <v>5010</v>
      </c>
      <c r="DM16" s="106">
        <f t="shared" ca="1" si="14"/>
        <v>6910</v>
      </c>
      <c r="DN16" s="106">
        <f t="shared" ca="1" si="14"/>
        <v>9714</v>
      </c>
      <c r="DO16" s="106">
        <f t="shared" ca="1" si="14"/>
        <v>11716</v>
      </c>
      <c r="DP16" s="106">
        <f t="shared" ca="1" si="14"/>
        <v>10918</v>
      </c>
      <c r="DQ16" s="106">
        <f t="shared" ca="1" si="14"/>
        <v>16675</v>
      </c>
      <c r="DR16" s="106">
        <f t="shared" ca="1" si="14"/>
        <v>26914</v>
      </c>
      <c r="DS16" s="106">
        <f t="shared" ca="1" si="14"/>
        <v>26974</v>
      </c>
      <c r="DT16" s="106">
        <f t="shared" ca="1" si="14"/>
        <v>60922</v>
      </c>
      <c r="DU16" s="106">
        <f t="shared" ca="1" si="14"/>
        <v>129291.36545499996</v>
      </c>
      <c r="DV16" s="106">
        <f t="shared" ca="1" si="14"/>
        <v>198090.46576399996</v>
      </c>
      <c r="DW16" s="106">
        <f t="shared" ca="1" si="14"/>
        <v>240223.96362399997</v>
      </c>
      <c r="DX16" s="106">
        <f t="shared" ca="1" si="14"/>
        <v>275709.82116299996</v>
      </c>
      <c r="DY16" s="106">
        <f t="shared" ca="1" si="14"/>
        <v>306037.90149093</v>
      </c>
      <c r="DZ16" s="106">
        <f t="shared" ca="1" si="14"/>
        <v>330520.93361020437</v>
      </c>
      <c r="EA16" s="106">
        <f t="shared" ca="1" si="14"/>
        <v>347046.98029071465</v>
      </c>
      <c r="EB16" s="106">
        <f t="shared" ca="1" si="14"/>
        <v>364399.32930525037</v>
      </c>
      <c r="EC16" s="106">
        <f t="shared" ca="1" si="14"/>
        <v>382619.29577051289</v>
      </c>
      <c r="ED16" s="106">
        <f t="shared" ca="1" si="14"/>
        <v>401750.26055903855</v>
      </c>
      <c r="EE16" s="106">
        <f t="shared" ca="1" si="14"/>
        <v>421837.77358699054</v>
      </c>
      <c r="EF16" s="106">
        <f t="shared" ca="1" si="14"/>
        <v>442929.66226634005</v>
      </c>
      <c r="EG16" s="106">
        <f t="shared" ca="1" si="14"/>
        <v>465076.1453796571</v>
      </c>
      <c r="EH16" s="106">
        <f t="shared" ca="1" si="14"/>
        <v>488329.95264863997</v>
      </c>
      <c r="EI16" s="106">
        <f t="shared" ca="1" si="14"/>
        <v>512746.45028107194</v>
      </c>
      <c r="EJ16" s="106">
        <f t="shared" ca="1" si="14"/>
        <v>538383.77279512561</v>
      </c>
      <c r="EK16" s="106">
        <f t="shared" ca="1" si="14"/>
        <v>565302.9614348819</v>
      </c>
    </row>
    <row r="17" spans="1:141" x14ac:dyDescent="0.25">
      <c r="A17" s="90"/>
      <c r="B17" s="90"/>
      <c r="C17" s="90"/>
      <c r="D17" s="90"/>
      <c r="E17" s="37" t="str">
        <f>E140</f>
        <v>% yoy</v>
      </c>
      <c r="F17" s="108" t="str">
        <f t="shared" ref="F17:AK17" si="15">IF(ISNUMBER(F140),F140,"")</f>
        <v/>
      </c>
      <c r="G17" s="109" t="str">
        <f t="shared" si="15"/>
        <v/>
      </c>
      <c r="H17" s="109" t="str">
        <f t="shared" si="15"/>
        <v/>
      </c>
      <c r="I17" s="110" t="str">
        <f t="shared" si="15"/>
        <v/>
      </c>
      <c r="J17" s="108">
        <f t="shared" ca="1" si="15"/>
        <v>4.3719231365621836E-2</v>
      </c>
      <c r="K17" s="109">
        <f t="shared" ca="1" si="15"/>
        <v>4.5497740346601256E-2</v>
      </c>
      <c r="L17" s="109">
        <f t="shared" ca="1" si="15"/>
        <v>6.4974024426668775E-2</v>
      </c>
      <c r="M17" s="110">
        <f t="shared" ca="1" si="15"/>
        <v>0.12033931647306639</v>
      </c>
      <c r="N17" s="108">
        <f t="shared" ca="1" si="15"/>
        <v>0.13379669852302345</v>
      </c>
      <c r="O17" s="109">
        <f t="shared" ca="1" si="15"/>
        <v>0.238508239375542</v>
      </c>
      <c r="P17" s="109">
        <f t="shared" ca="1" si="15"/>
        <v>0.53563218390804601</v>
      </c>
      <c r="Q17" s="110">
        <f t="shared" ca="1" si="15"/>
        <v>0.55103497501784449</v>
      </c>
      <c r="R17" s="108">
        <f t="shared" ca="1" si="15"/>
        <v>0.48429118773946356</v>
      </c>
      <c r="S17" s="109">
        <f t="shared" ca="1" si="15"/>
        <v>0.56162464985994398</v>
      </c>
      <c r="T17" s="109">
        <f t="shared" ca="1" si="15"/>
        <v>0.3153692614770458</v>
      </c>
      <c r="U17" s="110">
        <f t="shared" ca="1" si="15"/>
        <v>0.33962264150943389</v>
      </c>
      <c r="V17" s="108">
        <f t="shared" ca="1" si="15"/>
        <v>0.65565307176045429</v>
      </c>
      <c r="W17" s="109">
        <f t="shared" ca="1" si="15"/>
        <v>0.40044843049327361</v>
      </c>
      <c r="X17" s="109">
        <f t="shared" ca="1" si="15"/>
        <v>0.20675265553869493</v>
      </c>
      <c r="Y17" s="110">
        <f t="shared" ca="1" si="15"/>
        <v>-0.24252834077636554</v>
      </c>
      <c r="Z17" s="108">
        <f t="shared" ca="1" si="15"/>
        <v>-0.3077642656688494</v>
      </c>
      <c r="AA17" s="109">
        <f t="shared" ca="1" si="15"/>
        <v>-0.17419148254883121</v>
      </c>
      <c r="AB17" s="109">
        <f t="shared" ca="1" si="15"/>
        <v>-5.2499214083621459E-2</v>
      </c>
      <c r="AC17" s="110">
        <f t="shared" ca="1" si="15"/>
        <v>0.40816326530612246</v>
      </c>
      <c r="AD17" s="108">
        <f t="shared" ca="1" si="15"/>
        <v>0.38738738738738743</v>
      </c>
      <c r="AE17" s="109">
        <f t="shared" ca="1" si="15"/>
        <v>0.49903063202791786</v>
      </c>
      <c r="AF17" s="109">
        <f t="shared" ca="1" si="15"/>
        <v>0.56801592568015935</v>
      </c>
      <c r="AG17" s="110">
        <f t="shared" ca="1" si="15"/>
        <v>0.61127214170692423</v>
      </c>
      <c r="AH17" s="108">
        <f t="shared" ca="1" si="15"/>
        <v>0.83798701298701306</v>
      </c>
      <c r="AI17" s="109">
        <f t="shared" ca="1" si="15"/>
        <v>0.68313502327987585</v>
      </c>
      <c r="AJ17" s="109">
        <f t="shared" ca="1" si="15"/>
        <v>0.50296233601354201</v>
      </c>
      <c r="AK17" s="110">
        <f t="shared" ca="1" si="15"/>
        <v>0.52768338996602049</v>
      </c>
      <c r="AL17" s="108">
        <f t="shared" ref="AL17:BQ17" ca="1" si="16">IF(ISNUMBER(AL140),AL140,"")</f>
        <v>0.46405228758169925</v>
      </c>
      <c r="AM17" s="109">
        <f t="shared" ca="1" si="16"/>
        <v>3.0275088366374714E-2</v>
      </c>
      <c r="AN17" s="109">
        <f t="shared" ca="1" si="16"/>
        <v>-0.16500070392791777</v>
      </c>
      <c r="AO17" s="110">
        <f t="shared" ca="1" si="16"/>
        <v>-0.20829517205285886</v>
      </c>
      <c r="AP17" s="108">
        <f t="shared" ca="1" si="16"/>
        <v>-0.13223938223938225</v>
      </c>
      <c r="AQ17" s="109">
        <f t="shared" ca="1" si="16"/>
        <v>1.0147673031026252</v>
      </c>
      <c r="AR17" s="109">
        <f t="shared" ca="1" si="16"/>
        <v>2.0551340414769852</v>
      </c>
      <c r="AS17" s="110">
        <f t="shared" ca="1" si="16"/>
        <v>2.6527846636919516</v>
      </c>
      <c r="AT17" s="108">
        <f t="shared" ca="1" si="16"/>
        <v>2.6212458286985538</v>
      </c>
      <c r="AU17" s="109">
        <f t="shared" ca="1" si="16"/>
        <v>1.2240319834160065</v>
      </c>
      <c r="AV17" s="109">
        <f t="shared" ca="1" si="16"/>
        <v>0.93609271523178816</v>
      </c>
      <c r="AW17" s="110">
        <f t="shared" ca="1" si="16"/>
        <v>0.72489550988553431</v>
      </c>
      <c r="AX17" s="108">
        <f t="shared" ca="1" si="16"/>
        <v>0.53212447766239723</v>
      </c>
      <c r="AY17" s="109">
        <f t="shared" ca="1" si="16"/>
        <v>0.53212447766239745</v>
      </c>
      <c r="AZ17" s="109">
        <f t="shared" ca="1" si="16"/>
        <v>0.53212447766239745</v>
      </c>
      <c r="BA17" s="110">
        <f t="shared" ca="1" si="16"/>
        <v>0.53212447766239745</v>
      </c>
      <c r="BB17" s="108">
        <f t="shared" ca="1" si="16"/>
        <v>0.21269826236966294</v>
      </c>
      <c r="BC17" s="109">
        <f t="shared" ca="1" si="16"/>
        <v>0.21269826236966294</v>
      </c>
      <c r="BD17" s="109">
        <f t="shared" ca="1" si="16"/>
        <v>0.21269826236966294</v>
      </c>
      <c r="BE17" s="110">
        <f t="shared" ca="1" si="16"/>
        <v>0.21269826236966294</v>
      </c>
      <c r="BF17" s="108">
        <f t="shared" ca="1" si="16"/>
        <v>0.1477198902376895</v>
      </c>
      <c r="BG17" s="109">
        <f t="shared" ca="1" si="16"/>
        <v>0.1477198902376895</v>
      </c>
      <c r="BH17" s="109">
        <f t="shared" ca="1" si="16"/>
        <v>0.1477198902376895</v>
      </c>
      <c r="BI17" s="110">
        <f t="shared" ca="1" si="16"/>
        <v>0.1477198902376895</v>
      </c>
      <c r="BJ17" s="108">
        <f t="shared" ca="1" si="16"/>
        <v>0.1100000000000001</v>
      </c>
      <c r="BK17" s="109">
        <f t="shared" ca="1" si="16"/>
        <v>0.1100000000000001</v>
      </c>
      <c r="BL17" s="109">
        <f t="shared" ca="1" si="16"/>
        <v>0.1100000000000001</v>
      </c>
      <c r="BM17" s="110">
        <f t="shared" ca="1" si="16"/>
        <v>0.1100000000000001</v>
      </c>
      <c r="BN17" s="108">
        <f t="shared" ca="1" si="16"/>
        <v>8.0000000000000071E-2</v>
      </c>
      <c r="BO17" s="109">
        <f t="shared" ca="1" si="16"/>
        <v>8.0000000000000071E-2</v>
      </c>
      <c r="BP17" s="109">
        <f t="shared" ca="1" si="16"/>
        <v>8.0000000000000071E-2</v>
      </c>
      <c r="BQ17" s="110">
        <f t="shared" ca="1" si="16"/>
        <v>8.0000000000000071E-2</v>
      </c>
      <c r="BR17" s="108">
        <f t="shared" ref="BR17:CW17" ca="1" si="17">IF(ISNUMBER(BR140),BR140,"")</f>
        <v>5.0000000000000044E-2</v>
      </c>
      <c r="BS17" s="109">
        <f t="shared" ca="1" si="17"/>
        <v>5.0000000000000044E-2</v>
      </c>
      <c r="BT17" s="109">
        <f t="shared" ca="1" si="17"/>
        <v>5.0000000000000044E-2</v>
      </c>
      <c r="BU17" s="110">
        <f t="shared" ca="1" si="17"/>
        <v>5.0000000000000044E-2</v>
      </c>
      <c r="BV17" s="108">
        <f t="shared" ca="1" si="17"/>
        <v>5.0000000000000044E-2</v>
      </c>
      <c r="BW17" s="109">
        <f t="shared" ca="1" si="17"/>
        <v>5.0000000000000044E-2</v>
      </c>
      <c r="BX17" s="109">
        <f t="shared" ca="1" si="17"/>
        <v>5.0000000000000044E-2</v>
      </c>
      <c r="BY17" s="110">
        <f t="shared" ca="1" si="17"/>
        <v>5.0000000000000044E-2</v>
      </c>
      <c r="BZ17" s="108">
        <f t="shared" ca="1" si="17"/>
        <v>5.0000000000000044E-2</v>
      </c>
      <c r="CA17" s="109">
        <f t="shared" ca="1" si="17"/>
        <v>5.0000000000000044E-2</v>
      </c>
      <c r="CB17" s="109">
        <f t="shared" ca="1" si="17"/>
        <v>5.0000000000000044E-2</v>
      </c>
      <c r="CC17" s="110">
        <f t="shared" ca="1" si="17"/>
        <v>5.0000000000000044E-2</v>
      </c>
      <c r="CD17" s="108">
        <f t="shared" ca="1" si="17"/>
        <v>5.0000000000000044E-2</v>
      </c>
      <c r="CE17" s="109">
        <f t="shared" ca="1" si="17"/>
        <v>5.0000000000000044E-2</v>
      </c>
      <c r="CF17" s="109">
        <f t="shared" ca="1" si="17"/>
        <v>5.0000000000000044E-2</v>
      </c>
      <c r="CG17" s="110">
        <f t="shared" ca="1" si="17"/>
        <v>5.0000000000000044E-2</v>
      </c>
      <c r="CH17" s="108">
        <f t="shared" ca="1" si="17"/>
        <v>5.0000000000000044E-2</v>
      </c>
      <c r="CI17" s="109">
        <f t="shared" ca="1" si="17"/>
        <v>5.0000000000000044E-2</v>
      </c>
      <c r="CJ17" s="109">
        <f t="shared" ca="1" si="17"/>
        <v>5.0000000000000044E-2</v>
      </c>
      <c r="CK17" s="110">
        <f t="shared" ca="1" si="17"/>
        <v>5.0000000000000044E-2</v>
      </c>
      <c r="CL17" s="108">
        <f t="shared" ca="1" si="17"/>
        <v>5.0000000000000044E-2</v>
      </c>
      <c r="CM17" s="109">
        <f t="shared" ca="1" si="17"/>
        <v>5.0000000000000044E-2</v>
      </c>
      <c r="CN17" s="109">
        <f t="shared" ca="1" si="17"/>
        <v>5.0000000000000044E-2</v>
      </c>
      <c r="CO17" s="110">
        <f t="shared" ca="1" si="17"/>
        <v>5.0000000000000044E-2</v>
      </c>
      <c r="CP17" s="108">
        <f t="shared" ca="1" si="17"/>
        <v>5.0000000000000044E-2</v>
      </c>
      <c r="CQ17" s="109">
        <f t="shared" ca="1" si="17"/>
        <v>5.0000000000000044E-2</v>
      </c>
      <c r="CR17" s="109">
        <f t="shared" ca="1" si="17"/>
        <v>5.0000000000000044E-2</v>
      </c>
      <c r="CS17" s="110">
        <f t="shared" ca="1" si="17"/>
        <v>5.0000000000000044E-2</v>
      </c>
      <c r="CT17" s="108">
        <f t="shared" ca="1" si="17"/>
        <v>5.0000000000000044E-2</v>
      </c>
      <c r="CU17" s="109">
        <f t="shared" ca="1" si="17"/>
        <v>5.0000000000000044E-2</v>
      </c>
      <c r="CV17" s="109">
        <f t="shared" ca="1" si="17"/>
        <v>5.0000000000000044E-2</v>
      </c>
      <c r="CW17" s="110">
        <f t="shared" ca="1" si="17"/>
        <v>5.0000000000000044E-2</v>
      </c>
      <c r="CX17" s="108">
        <f t="shared" ref="CX17:DI17" ca="1" si="18">IF(ISNUMBER(CX140),CX140,"")</f>
        <v>5.0000000000000044E-2</v>
      </c>
      <c r="CY17" s="109">
        <f t="shared" ca="1" si="18"/>
        <v>5.0000000000000044E-2</v>
      </c>
      <c r="CZ17" s="109">
        <f t="shared" ca="1" si="18"/>
        <v>5.0000000000000044E-2</v>
      </c>
      <c r="DA17" s="110">
        <f t="shared" ca="1" si="18"/>
        <v>5.0000000000000044E-2</v>
      </c>
      <c r="DB17" s="108">
        <f t="shared" ca="1" si="18"/>
        <v>5.0000000000000044E-2</v>
      </c>
      <c r="DC17" s="109">
        <f t="shared" ca="1" si="18"/>
        <v>5.0000000000000044E-2</v>
      </c>
      <c r="DD17" s="109">
        <f t="shared" ca="1" si="18"/>
        <v>5.0000000000000044E-2</v>
      </c>
      <c r="DE17" s="110">
        <f t="shared" ca="1" si="18"/>
        <v>5.0000000000000044E-2</v>
      </c>
      <c r="DF17" s="108">
        <f t="shared" ca="1" si="18"/>
        <v>5.0000000000000044E-2</v>
      </c>
      <c r="DG17" s="109">
        <f t="shared" ca="1" si="18"/>
        <v>5.0000000000000044E-2</v>
      </c>
      <c r="DH17" s="109">
        <f t="shared" ca="1" si="18"/>
        <v>5.0000000000000044E-2</v>
      </c>
      <c r="DI17" s="110">
        <f t="shared" ca="1" si="18"/>
        <v>5.0000000000000044E-2</v>
      </c>
      <c r="DK17" t="str">
        <f t="shared" ref="DK17:EK17" si="19">IF(ISNUMBER(DK140),DK140,"")</f>
        <v/>
      </c>
      <c r="DL17" s="109">
        <f t="shared" ca="1" si="19"/>
        <v>7.0168217200145211E-2</v>
      </c>
      <c r="DM17" s="109">
        <f t="shared" ca="1" si="19"/>
        <v>0.37924151696606789</v>
      </c>
      <c r="DN17" s="109">
        <f t="shared" ca="1" si="19"/>
        <v>0.40578871201157751</v>
      </c>
      <c r="DO17" s="109">
        <f t="shared" ca="1" si="19"/>
        <v>0.20609429689108505</v>
      </c>
      <c r="DP17" s="109">
        <f t="shared" ca="1" si="19"/>
        <v>-6.8111983612154314E-2</v>
      </c>
      <c r="DQ17" s="109">
        <f t="shared" ca="1" si="19"/>
        <v>0.52729437625938824</v>
      </c>
      <c r="DR17" s="109">
        <f t="shared" ca="1" si="19"/>
        <v>0.61403298350824587</v>
      </c>
      <c r="DS17" s="109">
        <f t="shared" ca="1" si="19"/>
        <v>2.2293230289069932E-3</v>
      </c>
      <c r="DT17" s="109">
        <f t="shared" ca="1" si="19"/>
        <v>1.2585452658115224</v>
      </c>
      <c r="DU17" s="109">
        <f t="shared" ca="1" si="19"/>
        <v>1.1222442706247326</v>
      </c>
      <c r="DV17" s="109">
        <f t="shared" ca="1" si="19"/>
        <v>0.53212447766239745</v>
      </c>
      <c r="DW17" s="109">
        <f t="shared" ca="1" si="19"/>
        <v>0.21269826236966294</v>
      </c>
      <c r="DX17" s="109">
        <f t="shared" ca="1" si="19"/>
        <v>0.1477198902376895</v>
      </c>
      <c r="DY17" s="109">
        <f t="shared" ca="1" si="19"/>
        <v>0.1100000000000001</v>
      </c>
      <c r="DZ17" s="109">
        <f t="shared" ca="1" si="19"/>
        <v>7.9999999999999849E-2</v>
      </c>
      <c r="EA17" s="109">
        <f t="shared" ca="1" si="19"/>
        <v>5.0000000000000266E-2</v>
      </c>
      <c r="EB17" s="109">
        <f t="shared" ca="1" si="19"/>
        <v>5.0000000000000044E-2</v>
      </c>
      <c r="EC17" s="109">
        <f t="shared" ca="1" si="19"/>
        <v>5.0000000000000044E-2</v>
      </c>
      <c r="ED17" s="109">
        <f t="shared" ca="1" si="19"/>
        <v>5.0000000000000044E-2</v>
      </c>
      <c r="EE17" s="109">
        <f t="shared" ca="1" si="19"/>
        <v>5.0000000000000266E-2</v>
      </c>
      <c r="EF17" s="109">
        <f t="shared" ca="1" si="19"/>
        <v>5.0000000000000044E-2</v>
      </c>
      <c r="EG17" s="109">
        <f t="shared" ca="1" si="19"/>
        <v>5.0000000000000044E-2</v>
      </c>
      <c r="EH17" s="109">
        <f t="shared" ca="1" si="19"/>
        <v>5.0000000000000044E-2</v>
      </c>
      <c r="EI17" s="109">
        <f t="shared" ca="1" si="19"/>
        <v>5.0000000000000044E-2</v>
      </c>
      <c r="EJ17" s="109">
        <f t="shared" ca="1" si="19"/>
        <v>5.0000000000000044E-2</v>
      </c>
      <c r="EK17" s="109">
        <f t="shared" ca="1" si="19"/>
        <v>5.0000000000000044E-2</v>
      </c>
    </row>
    <row r="18" spans="1:141" x14ac:dyDescent="0.25">
      <c r="A18" s="90"/>
      <c r="B18" s="90"/>
      <c r="C18" s="90"/>
      <c r="D18" s="90"/>
      <c r="E18" s="37" t="str">
        <f>E141</f>
        <v>% qoq</v>
      </c>
      <c r="F18" s="108" t="str">
        <f t="shared" ref="F18:AK18" si="20">IF(ISNUMBER(F141),F141,"")</f>
        <v/>
      </c>
      <c r="G18" s="109">
        <f t="shared" ca="1" si="20"/>
        <v>3.3551356698913182E-5</v>
      </c>
      <c r="H18" s="109">
        <f t="shared" ca="1" si="20"/>
        <v>0.1111310598971369</v>
      </c>
      <c r="I18" s="110">
        <f t="shared" ca="1" si="20"/>
        <v>2.0509522744744046E-2</v>
      </c>
      <c r="J18" s="108">
        <f t="shared" ca="1" si="20"/>
        <v>-7.95784773301218E-2</v>
      </c>
      <c r="K18" s="109">
        <f t="shared" ca="1" si="20"/>
        <v>1.7376194613378804E-3</v>
      </c>
      <c r="L18" s="109">
        <f t="shared" ca="1" si="20"/>
        <v>0.13183000867302685</v>
      </c>
      <c r="M18" s="110">
        <f t="shared" ca="1" si="20"/>
        <v>7.3563218390804597E-2</v>
      </c>
      <c r="N18" s="108">
        <f t="shared" ca="1" si="20"/>
        <v>-6.8522483940042789E-2</v>
      </c>
      <c r="O18" s="109">
        <f t="shared" ca="1" si="20"/>
        <v>9.4252873563218431E-2</v>
      </c>
      <c r="P18" s="109">
        <f t="shared" ca="1" si="20"/>
        <v>0.40336134453781503</v>
      </c>
      <c r="Q18" s="110">
        <f t="shared" ca="1" si="20"/>
        <v>8.4331337325349365E-2</v>
      </c>
      <c r="R18" s="108">
        <f t="shared" ca="1" si="20"/>
        <v>-0.1086056143580304</v>
      </c>
      <c r="S18" s="109">
        <f t="shared" ca="1" si="20"/>
        <v>0.15126484254001027</v>
      </c>
      <c r="T18" s="109">
        <f t="shared" ca="1" si="20"/>
        <v>0.1820627802690582</v>
      </c>
      <c r="U18" s="110">
        <f t="shared" ca="1" si="20"/>
        <v>0.10432473444613044</v>
      </c>
      <c r="V18" s="108">
        <f t="shared" ca="1" si="20"/>
        <v>0.1016832703538304</v>
      </c>
      <c r="W18" s="109">
        <f t="shared" ca="1" si="20"/>
        <v>-2.6192703461178635E-2</v>
      </c>
      <c r="X18" s="109">
        <f t="shared" ca="1" si="20"/>
        <v>1.8571886007044514E-2</v>
      </c>
      <c r="Y18" s="110">
        <f t="shared" ca="1" si="20"/>
        <v>-0.30682175416535684</v>
      </c>
      <c r="Z18" s="108">
        <f t="shared" ca="1" si="20"/>
        <v>6.8027210884353817E-3</v>
      </c>
      <c r="AA18" s="109">
        <f t="shared" ca="1" si="20"/>
        <v>0.16171171171171173</v>
      </c>
      <c r="AB18" s="109">
        <f t="shared" ca="1" si="20"/>
        <v>0.16867002714230317</v>
      </c>
      <c r="AC18" s="110">
        <f t="shared" ca="1" si="20"/>
        <v>3.0192435301924281E-2</v>
      </c>
      <c r="AD18" s="108">
        <f t="shared" ca="1" si="20"/>
        <v>-8.0515297906602612E-3</v>
      </c>
      <c r="AE18" s="109">
        <f t="shared" ca="1" si="20"/>
        <v>0.2551948051948052</v>
      </c>
      <c r="AF18" s="109">
        <f t="shared" ca="1" si="20"/>
        <v>0.22245214692188298</v>
      </c>
      <c r="AG18" s="110">
        <f t="shared" ca="1" si="20"/>
        <v>5.8611933982225972E-2</v>
      </c>
      <c r="AH18" s="108">
        <f t="shared" ca="1" si="20"/>
        <v>0.13152108734759138</v>
      </c>
      <c r="AI18" s="109">
        <f t="shared" ca="1" si="20"/>
        <v>0.14944356120826718</v>
      </c>
      <c r="AJ18" s="109">
        <f t="shared" ca="1" si="20"/>
        <v>9.1593668357153879E-2</v>
      </c>
      <c r="AK18" s="110">
        <f t="shared" ca="1" si="20"/>
        <v>7.6024215120371608E-2</v>
      </c>
      <c r="AL18" s="108">
        <f t="shared" ref="AL18:BQ18" ca="1" si="21">IF(ISNUMBER(AL141),AL141,"")</f>
        <v>8.4390945963626951E-2</v>
      </c>
      <c r="AM18" s="109">
        <f t="shared" ca="1" si="21"/>
        <v>-0.19111969111969107</v>
      </c>
      <c r="AN18" s="109">
        <f t="shared" ca="1" si="21"/>
        <v>-0.11530429594272074</v>
      </c>
      <c r="AO18" s="110">
        <f t="shared" ca="1" si="21"/>
        <v>2.0232675771370667E-2</v>
      </c>
      <c r="AP18" s="108">
        <f t="shared" ca="1" si="21"/>
        <v>0.1885638737398776</v>
      </c>
      <c r="AQ18" s="109">
        <f t="shared" ca="1" si="21"/>
        <v>0.87805895439377091</v>
      </c>
      <c r="AR18" s="109">
        <f t="shared" ca="1" si="21"/>
        <v>0.34152661582882948</v>
      </c>
      <c r="AS18" s="110">
        <f t="shared" ca="1" si="21"/>
        <v>0.21981236203090515</v>
      </c>
      <c r="AT18" s="108">
        <f t="shared" ca="1" si="21"/>
        <v>0.17830158801972584</v>
      </c>
      <c r="AU18" s="109">
        <f t="shared" ca="1" si="21"/>
        <v>0.1534326524343419</v>
      </c>
      <c r="AV18" s="109">
        <f t="shared" ca="1" si="21"/>
        <v>0.16784287616511318</v>
      </c>
      <c r="AW18" s="110">
        <f t="shared" ca="1" si="21"/>
        <v>8.6750055726582342E-2</v>
      </c>
      <c r="AX18" s="108">
        <f t="shared" ca="1" si="21"/>
        <v>4.661684996402915E-2</v>
      </c>
      <c r="AY18" s="109">
        <f t="shared" ca="1" si="21"/>
        <v>0.15343265243434212</v>
      </c>
      <c r="AZ18" s="109">
        <f t="shared" ca="1" si="21"/>
        <v>0.16784287616511318</v>
      </c>
      <c r="BA18" s="110">
        <f t="shared" ca="1" si="21"/>
        <v>8.6750055726582342E-2</v>
      </c>
      <c r="BB18" s="108">
        <f t="shared" ca="1" si="21"/>
        <v>-0.17158791349989622</v>
      </c>
      <c r="BC18" s="109">
        <f t="shared" ca="1" si="21"/>
        <v>0.15343265243434212</v>
      </c>
      <c r="BD18" s="109">
        <f t="shared" ca="1" si="21"/>
        <v>0.16784287616511318</v>
      </c>
      <c r="BE18" s="110">
        <f t="shared" ca="1" si="21"/>
        <v>8.6750055726582342E-2</v>
      </c>
      <c r="BF18" s="108">
        <f t="shared" ca="1" si="21"/>
        <v>-0.21597559880097394</v>
      </c>
      <c r="BG18" s="109">
        <f t="shared" ca="1" si="21"/>
        <v>0.15343265243434212</v>
      </c>
      <c r="BH18" s="109">
        <f t="shared" ca="1" si="21"/>
        <v>0.16784287616511318</v>
      </c>
      <c r="BI18" s="110">
        <f t="shared" ca="1" si="21"/>
        <v>8.6750055726582342E-2</v>
      </c>
      <c r="BJ18" s="108">
        <f t="shared" ca="1" si="21"/>
        <v>-0.2417426126938611</v>
      </c>
      <c r="BK18" s="109">
        <f t="shared" ca="1" si="21"/>
        <v>0.15343265243434234</v>
      </c>
      <c r="BL18" s="109">
        <f t="shared" ca="1" si="21"/>
        <v>0.16784287616511318</v>
      </c>
      <c r="BM18" s="110">
        <f t="shared" ca="1" si="21"/>
        <v>8.6750055726582342E-2</v>
      </c>
      <c r="BN18" s="108">
        <f t="shared" ca="1" si="21"/>
        <v>-0.26223605559402696</v>
      </c>
      <c r="BO18" s="109">
        <f t="shared" ca="1" si="21"/>
        <v>0.15343265243434212</v>
      </c>
      <c r="BP18" s="109">
        <f t="shared" ca="1" si="21"/>
        <v>0.16784287616511318</v>
      </c>
      <c r="BQ18" s="110">
        <f t="shared" ca="1" si="21"/>
        <v>8.6750055726582342E-2</v>
      </c>
      <c r="BR18" s="108">
        <f t="shared" ref="BR18:CW18" ca="1" si="22">IF(ISNUMBER(BR141),BR141,"")</f>
        <v>-0.28272949849419293</v>
      </c>
      <c r="BS18" s="109">
        <f t="shared" ca="1" si="22"/>
        <v>0.15343265243434212</v>
      </c>
      <c r="BT18" s="109">
        <f t="shared" ca="1" si="22"/>
        <v>0.16784287616511318</v>
      </c>
      <c r="BU18" s="110">
        <f t="shared" ca="1" si="22"/>
        <v>8.6750055726582342E-2</v>
      </c>
      <c r="BV18" s="108">
        <f t="shared" ca="1" si="22"/>
        <v>-0.28272949849419293</v>
      </c>
      <c r="BW18" s="109">
        <f t="shared" ca="1" si="22"/>
        <v>0.15343265243434234</v>
      </c>
      <c r="BX18" s="109">
        <f t="shared" ca="1" si="22"/>
        <v>0.16784287616511318</v>
      </c>
      <c r="BY18" s="110">
        <f t="shared" ca="1" si="22"/>
        <v>8.6750055726582342E-2</v>
      </c>
      <c r="BZ18" s="108">
        <f t="shared" ca="1" si="22"/>
        <v>-0.28272949849419293</v>
      </c>
      <c r="CA18" s="109">
        <f t="shared" ca="1" si="22"/>
        <v>0.15343265243434234</v>
      </c>
      <c r="CB18" s="109">
        <f t="shared" ca="1" si="22"/>
        <v>0.16784287616511318</v>
      </c>
      <c r="CC18" s="110">
        <f t="shared" ca="1" si="22"/>
        <v>8.6750055726582342E-2</v>
      </c>
      <c r="CD18" s="108">
        <f t="shared" ca="1" si="22"/>
        <v>-0.28272949849419304</v>
      </c>
      <c r="CE18" s="109">
        <f t="shared" ca="1" si="22"/>
        <v>0.15343265243434234</v>
      </c>
      <c r="CF18" s="109">
        <f t="shared" ca="1" si="22"/>
        <v>0.16784287616511318</v>
      </c>
      <c r="CG18" s="110">
        <f t="shared" ca="1" si="22"/>
        <v>8.6750055726582342E-2</v>
      </c>
      <c r="CH18" s="108">
        <f t="shared" ca="1" si="22"/>
        <v>-0.28272949849419304</v>
      </c>
      <c r="CI18" s="109">
        <f t="shared" ca="1" si="22"/>
        <v>0.15343265243434234</v>
      </c>
      <c r="CJ18" s="109">
        <f t="shared" ca="1" si="22"/>
        <v>0.16784287616511318</v>
      </c>
      <c r="CK18" s="110">
        <f t="shared" ca="1" si="22"/>
        <v>8.6750055726582342E-2</v>
      </c>
      <c r="CL18" s="108">
        <f t="shared" ca="1" si="22"/>
        <v>-0.28272949849419304</v>
      </c>
      <c r="CM18" s="109">
        <f t="shared" ca="1" si="22"/>
        <v>0.15343265243434234</v>
      </c>
      <c r="CN18" s="109">
        <f t="shared" ca="1" si="22"/>
        <v>0.16784287616511318</v>
      </c>
      <c r="CO18" s="110">
        <f t="shared" ca="1" si="22"/>
        <v>8.6750055726582342E-2</v>
      </c>
      <c r="CP18" s="108">
        <f t="shared" ca="1" si="22"/>
        <v>-0.28272949849419304</v>
      </c>
      <c r="CQ18" s="109">
        <f t="shared" ca="1" si="22"/>
        <v>0.15343265243434234</v>
      </c>
      <c r="CR18" s="109">
        <f t="shared" ca="1" si="22"/>
        <v>0.16784287616511318</v>
      </c>
      <c r="CS18" s="110">
        <f t="shared" ca="1" si="22"/>
        <v>8.6750055726582342E-2</v>
      </c>
      <c r="CT18" s="108">
        <f t="shared" ca="1" si="22"/>
        <v>-0.28272949849419304</v>
      </c>
      <c r="CU18" s="109">
        <f t="shared" ca="1" si="22"/>
        <v>0.15343265243434234</v>
      </c>
      <c r="CV18" s="109">
        <f t="shared" ca="1" si="22"/>
        <v>0.16784287616511318</v>
      </c>
      <c r="CW18" s="110">
        <f t="shared" ca="1" si="22"/>
        <v>8.6750055726582564E-2</v>
      </c>
      <c r="CX18" s="108">
        <f t="shared" ref="CX18:DI18" ca="1" si="23">IF(ISNUMBER(CX141),CX141,"")</f>
        <v>-0.28272949849419304</v>
      </c>
      <c r="CY18" s="109">
        <f t="shared" ca="1" si="23"/>
        <v>0.15343265243434234</v>
      </c>
      <c r="CZ18" s="109">
        <f t="shared" ca="1" si="23"/>
        <v>0.16784287616511318</v>
      </c>
      <c r="DA18" s="110">
        <f t="shared" ca="1" si="23"/>
        <v>8.6750055726582342E-2</v>
      </c>
      <c r="DB18" s="108">
        <f t="shared" ca="1" si="23"/>
        <v>-0.28272949849419293</v>
      </c>
      <c r="DC18" s="109">
        <f t="shared" ca="1" si="23"/>
        <v>0.15343265243434234</v>
      </c>
      <c r="DD18" s="109">
        <f t="shared" ca="1" si="23"/>
        <v>0.16784287616511318</v>
      </c>
      <c r="DE18" s="110">
        <f t="shared" ca="1" si="23"/>
        <v>8.6750055726582342E-2</v>
      </c>
      <c r="DF18" s="108">
        <f t="shared" ca="1" si="23"/>
        <v>-0.28272949849419304</v>
      </c>
      <c r="DG18" s="109">
        <f t="shared" ca="1" si="23"/>
        <v>0.15343265243434234</v>
      </c>
      <c r="DH18" s="109">
        <f t="shared" ca="1" si="23"/>
        <v>0.16784287616511318</v>
      </c>
      <c r="DI18" s="110">
        <f t="shared" ca="1" si="23"/>
        <v>8.6750055726582564E-2</v>
      </c>
      <c r="DK18" t="str">
        <f t="shared" ref="DK18:EK18" si="24">IF(ISNUMBER(DK141),DK141,"")</f>
        <v/>
      </c>
      <c r="DL18" s="109" t="str">
        <f t="shared" si="24"/>
        <v/>
      </c>
      <c r="DM18" s="109" t="str">
        <f t="shared" si="24"/>
        <v/>
      </c>
      <c r="DN18" s="109" t="str">
        <f t="shared" si="24"/>
        <v/>
      </c>
      <c r="DO18" s="109" t="str">
        <f t="shared" si="24"/>
        <v/>
      </c>
      <c r="DP18" s="109" t="str">
        <f t="shared" si="24"/>
        <v/>
      </c>
      <c r="DQ18" s="109" t="str">
        <f t="shared" si="24"/>
        <v/>
      </c>
      <c r="DR18" s="109" t="str">
        <f t="shared" si="24"/>
        <v/>
      </c>
      <c r="DS18" s="109" t="str">
        <f t="shared" si="24"/>
        <v/>
      </c>
      <c r="DT18" s="109" t="str">
        <f t="shared" si="24"/>
        <v/>
      </c>
      <c r="DU18" s="109" t="str">
        <f t="shared" si="24"/>
        <v/>
      </c>
      <c r="DV18" s="109" t="str">
        <f t="shared" si="24"/>
        <v/>
      </c>
      <c r="DW18" s="109" t="str">
        <f t="shared" si="24"/>
        <v/>
      </c>
      <c r="DX18" s="109" t="str">
        <f t="shared" si="24"/>
        <v/>
      </c>
      <c r="DY18" s="109" t="str">
        <f t="shared" si="24"/>
        <v/>
      </c>
      <c r="DZ18" s="109" t="str">
        <f t="shared" si="24"/>
        <v/>
      </c>
      <c r="EA18" s="109" t="str">
        <f t="shared" si="24"/>
        <v/>
      </c>
      <c r="EB18" s="109" t="str">
        <f t="shared" si="24"/>
        <v/>
      </c>
      <c r="EC18" s="109" t="str">
        <f t="shared" si="24"/>
        <v/>
      </c>
      <c r="ED18" s="109" t="str">
        <f t="shared" si="24"/>
        <v/>
      </c>
      <c r="EE18" s="109" t="str">
        <f t="shared" si="24"/>
        <v/>
      </c>
      <c r="EF18" s="109" t="str">
        <f t="shared" si="24"/>
        <v/>
      </c>
      <c r="EG18" s="109" t="str">
        <f t="shared" si="24"/>
        <v/>
      </c>
      <c r="EH18" s="109" t="str">
        <f t="shared" si="24"/>
        <v/>
      </c>
      <c r="EI18" s="109" t="str">
        <f t="shared" si="24"/>
        <v/>
      </c>
      <c r="EJ18" s="109" t="str">
        <f t="shared" si="24"/>
        <v/>
      </c>
      <c r="EK18" s="109" t="str">
        <f t="shared" si="24"/>
        <v/>
      </c>
    </row>
    <row r="19" spans="1:141" x14ac:dyDescent="0.25">
      <c r="A19" s="90"/>
      <c r="B19" s="90"/>
      <c r="C19" s="90"/>
      <c r="D19" s="90"/>
      <c r="F19" s="100"/>
      <c r="J19" s="100"/>
      <c r="N19" s="100"/>
      <c r="R19" s="100"/>
      <c r="V19" s="100"/>
      <c r="Z19" s="100"/>
      <c r="AD19" s="100"/>
      <c r="AH19" s="100"/>
      <c r="AL19" s="100"/>
      <c r="AP19" s="100"/>
      <c r="AT19" s="100"/>
      <c r="AX19" s="100"/>
      <c r="BB19" s="100"/>
      <c r="BF19" s="100"/>
      <c r="BJ19" s="100"/>
      <c r="BN19" s="100"/>
      <c r="BR19" s="100"/>
      <c r="BV19" s="100"/>
      <c r="BZ19" s="100"/>
      <c r="CD19" s="100"/>
      <c r="CH19" s="100"/>
      <c r="CL19" s="100"/>
      <c r="CP19" s="100"/>
      <c r="CT19" s="100"/>
      <c r="CX19" s="100"/>
      <c r="DB19" s="100"/>
      <c r="DF19" s="100"/>
      <c r="DI19" s="101"/>
    </row>
    <row r="20" spans="1:141" x14ac:dyDescent="0.25">
      <c r="A20" s="90"/>
      <c r="B20" s="90"/>
      <c r="C20" s="111"/>
      <c r="D20" s="90"/>
      <c r="E20" t="s">
        <v>246</v>
      </c>
      <c r="F20" s="133">
        <f t="shared" ref="F20:AK20" ca="1" si="25">IF(AND(ISNUMBER(F16),ISNUMBER(F22)),F16-F22,"")</f>
        <v>498.58500000000004</v>
      </c>
      <c r="G20" s="34">
        <f t="shared" ca="1" si="25"/>
        <v>483.84999999999991</v>
      </c>
      <c r="H20" s="34">
        <f t="shared" ca="1" si="25"/>
        <v>548.68399999999986</v>
      </c>
      <c r="I20" s="134">
        <f t="shared" ca="1" si="25"/>
        <v>550.91099999999994</v>
      </c>
      <c r="J20" s="133">
        <f t="shared" ca="1" si="25"/>
        <v>498</v>
      </c>
      <c r="K20" s="34">
        <f t="shared" ca="1" si="25"/>
        <v>519</v>
      </c>
      <c r="L20" s="34">
        <f t="shared" ca="1" si="25"/>
        <v>571</v>
      </c>
      <c r="M20" s="134">
        <f t="shared" ca="1" si="25"/>
        <v>611</v>
      </c>
      <c r="N20" s="133">
        <f t="shared" ca="1" si="25"/>
        <v>554</v>
      </c>
      <c r="O20" s="34">
        <f t="shared" ca="1" si="25"/>
        <v>602</v>
      </c>
      <c r="P20" s="34">
        <f t="shared" ca="1" si="25"/>
        <v>821</v>
      </c>
      <c r="Q20" s="134">
        <f t="shared" ca="1" si="25"/>
        <v>870</v>
      </c>
      <c r="R20" s="133">
        <f t="shared" ca="1" si="25"/>
        <v>787</v>
      </c>
      <c r="S20" s="34">
        <f t="shared" ca="1" si="25"/>
        <v>928</v>
      </c>
      <c r="T20" s="34">
        <f t="shared" ca="1" si="25"/>
        <v>1067</v>
      </c>
      <c r="U20" s="134">
        <f t="shared" ca="1" si="25"/>
        <v>1110</v>
      </c>
      <c r="V20" s="133">
        <f t="shared" ca="1" si="25"/>
        <v>1139</v>
      </c>
      <c r="W20" s="34">
        <f t="shared" ca="1" si="25"/>
        <v>1148</v>
      </c>
      <c r="X20" s="34">
        <f t="shared" ca="1" si="25"/>
        <v>1260</v>
      </c>
      <c r="Y20" s="134">
        <f t="shared" ca="1" si="25"/>
        <v>998</v>
      </c>
      <c r="Z20" s="133">
        <f t="shared" ca="1" si="25"/>
        <v>924</v>
      </c>
      <c r="AA20" s="34">
        <f t="shared" ca="1" si="25"/>
        <v>1038</v>
      </c>
      <c r="AB20" s="34">
        <f t="shared" ca="1" si="25"/>
        <v>1098</v>
      </c>
      <c r="AC20" s="134">
        <f t="shared" ca="1" si="25"/>
        <v>1090</v>
      </c>
      <c r="AD20" s="133">
        <f t="shared" ca="1" si="25"/>
        <v>1076</v>
      </c>
      <c r="AE20" s="34">
        <f t="shared" ca="1" si="25"/>
        <v>1591</v>
      </c>
      <c r="AF20" s="34">
        <f t="shared" ca="1" si="25"/>
        <v>1766</v>
      </c>
      <c r="AG20" s="134">
        <f t="shared" ca="1" si="25"/>
        <v>1846</v>
      </c>
      <c r="AH20" s="133">
        <f t="shared" ca="1" si="25"/>
        <v>2032</v>
      </c>
      <c r="AI20" s="34">
        <f t="shared" ca="1" si="25"/>
        <v>2292</v>
      </c>
      <c r="AJ20" s="34">
        <f t="shared" ca="1" si="25"/>
        <v>2472</v>
      </c>
      <c r="AK20" s="134">
        <f t="shared" ca="1" si="25"/>
        <v>2643</v>
      </c>
      <c r="AL20" s="133">
        <f t="shared" ref="AL20:BQ20" ca="1" si="26">IF(AND(ISNUMBER(AL16),ISNUMBER(AL22)),AL16-AL22,"")</f>
        <v>2857</v>
      </c>
      <c r="AM20" s="34">
        <f t="shared" ca="1" si="26"/>
        <v>3789</v>
      </c>
      <c r="AN20" s="34">
        <f t="shared" ca="1" si="26"/>
        <v>2754</v>
      </c>
      <c r="AO20" s="134">
        <f t="shared" ca="1" si="26"/>
        <v>2218</v>
      </c>
      <c r="AP20" s="133">
        <f t="shared" ca="1" si="26"/>
        <v>2544</v>
      </c>
      <c r="AQ20" s="34">
        <f t="shared" ca="1" si="26"/>
        <v>4045</v>
      </c>
      <c r="AR20" s="34">
        <f t="shared" ca="1" si="26"/>
        <v>4720</v>
      </c>
      <c r="AS20" s="134">
        <f t="shared" ca="1" si="26"/>
        <v>5312</v>
      </c>
      <c r="AT20" s="133">
        <f t="shared" ca="1" si="26"/>
        <v>5638</v>
      </c>
      <c r="AU20" s="34">
        <f t="shared" ca="1" si="26"/>
        <v>7466</v>
      </c>
      <c r="AV20" s="34">
        <f t="shared" ca="1" si="26"/>
        <v>8926</v>
      </c>
      <c r="AW20" s="134">
        <f t="shared" ca="1" si="26"/>
        <v>9531.3413637499907</v>
      </c>
      <c r="AX20" s="133">
        <f t="shared" ca="1" si="26"/>
        <v>9975.6624740598709</v>
      </c>
      <c r="AY20" s="34">
        <f t="shared" ca="1" si="26"/>
        <v>11506.254827244607</v>
      </c>
      <c r="AZ20" s="34">
        <f t="shared" ca="1" si="26"/>
        <v>13437.497731338059</v>
      </c>
      <c r="BA20" s="134">
        <f t="shared" ca="1" si="26"/>
        <v>14603.201408357461</v>
      </c>
      <c r="BB20" s="133">
        <f t="shared" ca="1" si="26"/>
        <v>12097.468548278659</v>
      </c>
      <c r="BC20" s="34">
        <f t="shared" ca="1" si="26"/>
        <v>13953.61523538208</v>
      </c>
      <c r="BD20" s="34">
        <f t="shared" ca="1" si="26"/>
        <v>16295.630149389952</v>
      </c>
      <c r="BE20" s="134">
        <f t="shared" ca="1" si="26"/>
        <v>17709.276972949301</v>
      </c>
      <c r="BF20" s="133">
        <f t="shared" ca="1" si="26"/>
        <v>13884.505274384283</v>
      </c>
      <c r="BG20" s="34">
        <f t="shared" ca="1" si="26"/>
        <v>16014.841746371676</v>
      </c>
      <c r="BH20" s="34">
        <f t="shared" ca="1" si="26"/>
        <v>18702.818846411814</v>
      </c>
      <c r="BI20" s="134">
        <f t="shared" ca="1" si="26"/>
        <v>20325.289423582217</v>
      </c>
      <c r="BJ20" s="133">
        <f t="shared" ca="1" si="26"/>
        <v>15411.800854566551</v>
      </c>
      <c r="BK20" s="34">
        <f t="shared" ca="1" si="26"/>
        <v>17776.474338472559</v>
      </c>
      <c r="BL20" s="34">
        <f t="shared" ca="1" si="26"/>
        <v>20760.128919517119</v>
      </c>
      <c r="BM20" s="134">
        <f t="shared" ca="1" si="26"/>
        <v>22561.071260176264</v>
      </c>
      <c r="BN20" s="133">
        <f t="shared" ca="1" si="26"/>
        <v>16644.744922931874</v>
      </c>
      <c r="BO20" s="34">
        <f t="shared" ca="1" si="26"/>
        <v>19198.59228555036</v>
      </c>
      <c r="BP20" s="34">
        <f t="shared" ca="1" si="26"/>
        <v>22420.93923307849</v>
      </c>
      <c r="BQ20" s="134">
        <f t="shared" ca="1" si="26"/>
        <v>24365.95696099037</v>
      </c>
      <c r="BR20" s="133">
        <f t="shared" ref="BR20:CW20" ca="1" si="27">IF(AND(ISNUMBER(BR16),ISNUMBER(BR22)),BR16-BR22,"")</f>
        <v>17476.982169078474</v>
      </c>
      <c r="BS20" s="34">
        <f t="shared" ca="1" si="27"/>
        <v>20158.521899827887</v>
      </c>
      <c r="BT20" s="34">
        <f t="shared" ca="1" si="27"/>
        <v>23541.986194732424</v>
      </c>
      <c r="BU20" s="134">
        <f t="shared" ca="1" si="27"/>
        <v>25584.254809039878</v>
      </c>
      <c r="BV20" s="133">
        <f t="shared" ca="1" si="27"/>
        <v>18350.831277532394</v>
      </c>
      <c r="BW20" s="34">
        <f t="shared" ca="1" si="27"/>
        <v>21166.447994819275</v>
      </c>
      <c r="BX20" s="34">
        <f t="shared" ca="1" si="27"/>
        <v>24719.08550446904</v>
      </c>
      <c r="BY20" s="134">
        <f t="shared" ca="1" si="27"/>
        <v>26863.467549491877</v>
      </c>
      <c r="BZ20" s="133">
        <f t="shared" ca="1" si="27"/>
        <v>19268.372841409015</v>
      </c>
      <c r="CA20" s="34">
        <f t="shared" ca="1" si="27"/>
        <v>22224.770394560241</v>
      </c>
      <c r="CB20" s="34">
        <f t="shared" ca="1" si="27"/>
        <v>25955.039779692495</v>
      </c>
      <c r="CC20" s="134">
        <f t="shared" ca="1" si="27"/>
        <v>28206.640926966473</v>
      </c>
      <c r="CD20" s="133">
        <f t="shared" ca="1" si="27"/>
        <v>20231.791483479465</v>
      </c>
      <c r="CE20" s="34">
        <f t="shared" ca="1" si="27"/>
        <v>23336.00891428825</v>
      </c>
      <c r="CF20" s="34">
        <f t="shared" ca="1" si="27"/>
        <v>27252.791768677125</v>
      </c>
      <c r="CG20" s="134">
        <f t="shared" ca="1" si="27"/>
        <v>29616.972973314798</v>
      </c>
      <c r="CH20" s="133">
        <f t="shared" ca="1" si="27"/>
        <v>21243.381057653438</v>
      </c>
      <c r="CI20" s="34">
        <f t="shared" ca="1" si="27"/>
        <v>24502.809360002662</v>
      </c>
      <c r="CJ20" s="34">
        <f t="shared" ca="1" si="27"/>
        <v>28615.431357110967</v>
      </c>
      <c r="CK20" s="134">
        <f t="shared" ca="1" si="27"/>
        <v>31097.821621980547</v>
      </c>
      <c r="CL20" s="133">
        <f t="shared" ca="1" si="27"/>
        <v>22305.550110536104</v>
      </c>
      <c r="CM20" s="34">
        <f t="shared" ca="1" si="27"/>
        <v>25727.949828002806</v>
      </c>
      <c r="CN20" s="34">
        <f t="shared" ca="1" si="27"/>
        <v>30046.202924966521</v>
      </c>
      <c r="CO20" s="134">
        <f t="shared" ca="1" si="27"/>
        <v>32652.712703079567</v>
      </c>
      <c r="CP20" s="133">
        <f t="shared" ca="1" si="27"/>
        <v>23420.827616062918</v>
      </c>
      <c r="CQ20" s="34">
        <f t="shared" ca="1" si="27"/>
        <v>27014.34731940295</v>
      </c>
      <c r="CR20" s="34">
        <f t="shared" ca="1" si="27"/>
        <v>31548.513071214853</v>
      </c>
      <c r="CS20" s="134">
        <f t="shared" ca="1" si="27"/>
        <v>34285.348338233554</v>
      </c>
      <c r="CT20" s="133">
        <f t="shared" ca="1" si="27"/>
        <v>24591.868996866062</v>
      </c>
      <c r="CU20" s="34">
        <f t="shared" ca="1" si="27"/>
        <v>28365.064685373101</v>
      </c>
      <c r="CV20" s="34">
        <f t="shared" ca="1" si="27"/>
        <v>33125.938724775595</v>
      </c>
      <c r="CW20" s="134">
        <f t="shared" ca="1" si="27"/>
        <v>35999.615755145234</v>
      </c>
      <c r="CX20" s="133">
        <f t="shared" ref="CX20:DI20" ca="1" si="28">IF(AND(ISNUMBER(CX16),ISNUMBER(CX22)),CX16-CX22,"")</f>
        <v>25821.462446709367</v>
      </c>
      <c r="CY20" s="34">
        <f t="shared" ca="1" si="28"/>
        <v>29783.317919641748</v>
      </c>
      <c r="CZ20" s="34">
        <f t="shared" ca="1" si="28"/>
        <v>34782.235661014376</v>
      </c>
      <c r="DA20" s="134">
        <f t="shared" ca="1" si="28"/>
        <v>37799.596542902495</v>
      </c>
      <c r="DB20" s="133">
        <f t="shared" ca="1" si="28"/>
        <v>27112.535569044849</v>
      </c>
      <c r="DC20" s="34">
        <f t="shared" ca="1" si="28"/>
        <v>31272.48381562384</v>
      </c>
      <c r="DD20" s="34">
        <f t="shared" ca="1" si="28"/>
        <v>36521.34744406509</v>
      </c>
      <c r="DE20" s="134">
        <f t="shared" ca="1" si="28"/>
        <v>39689.576370047624</v>
      </c>
      <c r="DF20" s="133">
        <f t="shared" ca="1" si="28"/>
        <v>28468.162347497084</v>
      </c>
      <c r="DG20" s="34">
        <f t="shared" ca="1" si="28"/>
        <v>32836.108006405033</v>
      </c>
      <c r="DH20" s="34">
        <f t="shared" ca="1" si="28"/>
        <v>38347.414816268356</v>
      </c>
      <c r="DI20" s="134">
        <f t="shared" ca="1" si="28"/>
        <v>41674.055188550003</v>
      </c>
      <c r="DK20" s="34">
        <f t="shared" ref="DK20:EK20" ca="1" si="29">IF(AND(ISNUMBER(DK16),ISNUMBER(DK22)),DK16-DK22,"")</f>
        <v>2082.0299999999997</v>
      </c>
      <c r="DL20" s="34">
        <f t="shared" ca="1" si="29"/>
        <v>2199</v>
      </c>
      <c r="DM20" s="34">
        <f t="shared" ca="1" si="29"/>
        <v>2847</v>
      </c>
      <c r="DN20" s="34">
        <f t="shared" ca="1" si="29"/>
        <v>3892</v>
      </c>
      <c r="DO20" s="34">
        <f t="shared" ca="1" si="29"/>
        <v>4545</v>
      </c>
      <c r="DP20" s="34">
        <f t="shared" ca="1" si="29"/>
        <v>4150</v>
      </c>
      <c r="DQ20" s="34">
        <f t="shared" ca="1" si="29"/>
        <v>6279</v>
      </c>
      <c r="DR20" s="34">
        <f t="shared" ca="1" si="29"/>
        <v>9439</v>
      </c>
      <c r="DS20" s="34">
        <f t="shared" ca="1" si="29"/>
        <v>11618</v>
      </c>
      <c r="DT20" s="34">
        <f t="shared" ca="1" si="29"/>
        <v>16621</v>
      </c>
      <c r="DU20" s="34">
        <f t="shared" ca="1" si="29"/>
        <v>31561.341363749991</v>
      </c>
      <c r="DV20" s="34">
        <f t="shared" ca="1" si="29"/>
        <v>49522.61644100002</v>
      </c>
      <c r="DW20" s="34">
        <f t="shared" ca="1" si="29"/>
        <v>60055.990906000021</v>
      </c>
      <c r="DX20" s="34">
        <f t="shared" ca="1" si="29"/>
        <v>68927.455290750018</v>
      </c>
      <c r="DY20" s="34">
        <f t="shared" ca="1" si="29"/>
        <v>76509.475372732501</v>
      </c>
      <c r="DZ20" s="34">
        <f t="shared" ca="1" si="29"/>
        <v>82630.233402551094</v>
      </c>
      <c r="EA20" s="34">
        <f t="shared" ca="1" si="29"/>
        <v>86761.745072678692</v>
      </c>
      <c r="EB20" s="34">
        <f t="shared" ca="1" si="29"/>
        <v>91099.832326312549</v>
      </c>
      <c r="EC20" s="34">
        <f t="shared" ca="1" si="29"/>
        <v>95654.823942628223</v>
      </c>
      <c r="ED20" s="34">
        <f t="shared" ca="1" si="29"/>
        <v>100437.56513975962</v>
      </c>
      <c r="EE20" s="34">
        <f t="shared" ca="1" si="29"/>
        <v>105459.44339674764</v>
      </c>
      <c r="EF20" s="34">
        <f t="shared" ca="1" si="29"/>
        <v>110732.41556658503</v>
      </c>
      <c r="EG20" s="34">
        <f t="shared" ca="1" si="29"/>
        <v>116269.03634491429</v>
      </c>
      <c r="EH20" s="34">
        <f t="shared" ca="1" si="29"/>
        <v>122082.48816215998</v>
      </c>
      <c r="EI20" s="34">
        <f t="shared" ca="1" si="29"/>
        <v>128186.61257026799</v>
      </c>
      <c r="EJ20" s="34">
        <f t="shared" ca="1" si="29"/>
        <v>134595.9431987814</v>
      </c>
      <c r="EK20" s="34">
        <f t="shared" ca="1" si="29"/>
        <v>141325.74035872048</v>
      </c>
    </row>
    <row r="21" spans="1:141" x14ac:dyDescent="0.25">
      <c r="A21" s="90"/>
      <c r="B21" s="90"/>
      <c r="C21" s="90"/>
      <c r="D21" s="90"/>
      <c r="F21" s="100"/>
      <c r="J21" s="100"/>
      <c r="N21" s="100"/>
      <c r="R21" s="100"/>
      <c r="V21" s="100"/>
      <c r="Z21" s="100"/>
      <c r="AD21" s="100"/>
      <c r="AH21" s="100"/>
      <c r="AL21" s="100"/>
      <c r="AP21" s="100"/>
      <c r="AT21" s="100"/>
      <c r="AX21" s="100"/>
      <c r="BB21" s="100"/>
      <c r="BF21" s="100"/>
      <c r="BJ21" s="100"/>
      <c r="BN21" s="100"/>
      <c r="BR21" s="100"/>
      <c r="BV21" s="100"/>
      <c r="BZ21" s="100"/>
      <c r="CD21" s="100"/>
      <c r="CH21" s="100"/>
      <c r="CL21" s="100"/>
      <c r="CP21" s="100"/>
      <c r="CT21" s="100"/>
      <c r="CX21" s="100"/>
      <c r="DB21" s="100"/>
      <c r="DF21" s="100"/>
      <c r="DI21" s="101"/>
    </row>
    <row r="22" spans="1:141" x14ac:dyDescent="0.25">
      <c r="A22" s="90"/>
      <c r="B22" s="90"/>
      <c r="C22" s="111"/>
      <c r="D22" s="90"/>
      <c r="E22" s="36" t="s">
        <v>38</v>
      </c>
      <c r="F22" s="105">
        <f t="shared" ref="F22:AK22" ca="1" si="30">IF(ISNUMBER(F160),F160,"")</f>
        <v>604.202</v>
      </c>
      <c r="G22" s="106">
        <f t="shared" ca="1" si="30"/>
        <v>618.97399999999993</v>
      </c>
      <c r="H22" s="106">
        <f t="shared" ca="1" si="30"/>
        <v>676.69799999999998</v>
      </c>
      <c r="I22" s="107">
        <f t="shared" ca="1" si="30"/>
        <v>699.60299999999995</v>
      </c>
      <c r="J22" s="105">
        <f t="shared" ca="1" si="30"/>
        <v>653</v>
      </c>
      <c r="K22" s="106">
        <f t="shared" ca="1" si="30"/>
        <v>634</v>
      </c>
      <c r="L22" s="106">
        <f t="shared" ca="1" si="30"/>
        <v>734</v>
      </c>
      <c r="M22" s="107">
        <f t="shared" ca="1" si="30"/>
        <v>790</v>
      </c>
      <c r="N22" s="105">
        <f t="shared" ca="1" si="30"/>
        <v>751</v>
      </c>
      <c r="O22" s="106">
        <f t="shared" ca="1" si="30"/>
        <v>826</v>
      </c>
      <c r="P22" s="106">
        <f t="shared" ca="1" si="30"/>
        <v>1183</v>
      </c>
      <c r="Q22" s="107">
        <f t="shared" ca="1" si="30"/>
        <v>1303</v>
      </c>
      <c r="R22" s="105">
        <f t="shared" ca="1" si="30"/>
        <v>1150</v>
      </c>
      <c r="S22" s="106">
        <f t="shared" ca="1" si="30"/>
        <v>1302</v>
      </c>
      <c r="T22" s="106">
        <f t="shared" ca="1" si="30"/>
        <v>1569</v>
      </c>
      <c r="U22" s="107">
        <f t="shared" ca="1" si="30"/>
        <v>1801</v>
      </c>
      <c r="V22" s="105">
        <f t="shared" ca="1" si="30"/>
        <v>2068</v>
      </c>
      <c r="W22" s="106">
        <f t="shared" ca="1" si="30"/>
        <v>1975</v>
      </c>
      <c r="X22" s="106">
        <f t="shared" ca="1" si="30"/>
        <v>1921</v>
      </c>
      <c r="Y22" s="107">
        <f t="shared" ca="1" si="30"/>
        <v>1207</v>
      </c>
      <c r="Z22" s="105">
        <f t="shared" ca="1" si="30"/>
        <v>1296</v>
      </c>
      <c r="AA22" s="106">
        <f t="shared" ca="1" si="30"/>
        <v>1541</v>
      </c>
      <c r="AB22" s="106">
        <f t="shared" ca="1" si="30"/>
        <v>1916</v>
      </c>
      <c r="AC22" s="107">
        <f t="shared" ca="1" si="30"/>
        <v>2015</v>
      </c>
      <c r="AD22" s="105">
        <f t="shared" ca="1" si="30"/>
        <v>2004</v>
      </c>
      <c r="AE22" s="106">
        <f t="shared" ca="1" si="30"/>
        <v>2275</v>
      </c>
      <c r="AF22" s="106">
        <f t="shared" ca="1" si="30"/>
        <v>2960</v>
      </c>
      <c r="AG22" s="107">
        <f t="shared" ca="1" si="30"/>
        <v>3157</v>
      </c>
      <c r="AH22" s="105">
        <f t="shared" ca="1" si="30"/>
        <v>3629</v>
      </c>
      <c r="AI22" s="106">
        <f t="shared" ca="1" si="30"/>
        <v>4215</v>
      </c>
      <c r="AJ22" s="106">
        <f t="shared" ca="1" si="30"/>
        <v>4631</v>
      </c>
      <c r="AK22" s="107">
        <f t="shared" ca="1" si="30"/>
        <v>5000</v>
      </c>
      <c r="AL22" s="105">
        <f t="shared" ref="AL22:BQ22" ca="1" si="31">IF(ISNUMBER(AL160),AL160,"")</f>
        <v>5431</v>
      </c>
      <c r="AM22" s="106">
        <f t="shared" ca="1" si="31"/>
        <v>2915</v>
      </c>
      <c r="AN22" s="106">
        <f t="shared" ca="1" si="31"/>
        <v>3177</v>
      </c>
      <c r="AO22" s="107">
        <f t="shared" ca="1" si="31"/>
        <v>3833</v>
      </c>
      <c r="AP22" s="105">
        <f t="shared" ca="1" si="31"/>
        <v>4648</v>
      </c>
      <c r="AQ22" s="106">
        <f t="shared" ca="1" si="31"/>
        <v>9462</v>
      </c>
      <c r="AR22" s="106">
        <f t="shared" ca="1" si="31"/>
        <v>13400</v>
      </c>
      <c r="AS22" s="107">
        <f t="shared" ca="1" si="31"/>
        <v>16791</v>
      </c>
      <c r="AT22" s="105">
        <f t="shared" ca="1" si="31"/>
        <v>20406</v>
      </c>
      <c r="AU22" s="106">
        <f t="shared" ca="1" si="31"/>
        <v>22574</v>
      </c>
      <c r="AV22" s="106">
        <f t="shared" ca="1" si="31"/>
        <v>26156</v>
      </c>
      <c r="AW22" s="107">
        <f t="shared" ca="1" si="31"/>
        <v>28594.024091249972</v>
      </c>
      <c r="AX22" s="105">
        <f t="shared" ca="1" si="31"/>
        <v>29926.987422179605</v>
      </c>
      <c r="AY22" s="106">
        <f t="shared" ca="1" si="31"/>
        <v>34518.764481733815</v>
      </c>
      <c r="AZ22" s="106">
        <f t="shared" ca="1" si="31"/>
        <v>40312.493194014169</v>
      </c>
      <c r="BA22" s="107">
        <f t="shared" ca="1" si="31"/>
        <v>43809.604225072369</v>
      </c>
      <c r="BB22" s="105">
        <f t="shared" ca="1" si="31"/>
        <v>36292.405644835962</v>
      </c>
      <c r="BC22" s="106">
        <f t="shared" ca="1" si="31"/>
        <v>41860.84570614624</v>
      </c>
      <c r="BD22" s="106">
        <f t="shared" ca="1" si="31"/>
        <v>48886.890448169848</v>
      </c>
      <c r="BE22" s="107">
        <f t="shared" ca="1" si="31"/>
        <v>53127.830918847918</v>
      </c>
      <c r="BF22" s="105">
        <f t="shared" ca="1" si="31"/>
        <v>41653.515823152833</v>
      </c>
      <c r="BG22" s="106">
        <f t="shared" ca="1" si="31"/>
        <v>48044.525239115013</v>
      </c>
      <c r="BH22" s="106">
        <f t="shared" ca="1" si="31"/>
        <v>56108.456539235456</v>
      </c>
      <c r="BI22" s="107">
        <f t="shared" ca="1" si="31"/>
        <v>60975.868270746651</v>
      </c>
      <c r="BJ22" s="105">
        <f t="shared" ca="1" si="31"/>
        <v>46235.402563699652</v>
      </c>
      <c r="BK22" s="106">
        <f t="shared" ca="1" si="31"/>
        <v>53329.423015417677</v>
      </c>
      <c r="BL22" s="106">
        <f t="shared" ca="1" si="31"/>
        <v>62280.386758551358</v>
      </c>
      <c r="BM22" s="107">
        <f t="shared" ca="1" si="31"/>
        <v>67683.213780528793</v>
      </c>
      <c r="BN22" s="105">
        <f t="shared" ca="1" si="31"/>
        <v>49934.234768795635</v>
      </c>
      <c r="BO22" s="106">
        <f t="shared" ca="1" si="31"/>
        <v>57595.776856651093</v>
      </c>
      <c r="BP22" s="106">
        <f t="shared" ca="1" si="31"/>
        <v>67262.817699235471</v>
      </c>
      <c r="BQ22" s="107">
        <f t="shared" ca="1" si="31"/>
        <v>73097.870882971096</v>
      </c>
      <c r="BR22" s="105">
        <f t="shared" ref="BR22:CW22" ca="1" si="32">IF(ISNUMBER(BR160),BR160,"")</f>
        <v>52430.946507235407</v>
      </c>
      <c r="BS22" s="106">
        <f t="shared" ca="1" si="32"/>
        <v>60475.565699483646</v>
      </c>
      <c r="BT22" s="106">
        <f t="shared" ca="1" si="32"/>
        <v>70625.958584197244</v>
      </c>
      <c r="BU22" s="107">
        <f t="shared" ca="1" si="32"/>
        <v>76752.764427119662</v>
      </c>
      <c r="BV22" s="105">
        <f t="shared" ca="1" si="32"/>
        <v>55052.493832597182</v>
      </c>
      <c r="BW22" s="106">
        <f t="shared" ca="1" si="32"/>
        <v>63499.343984457839</v>
      </c>
      <c r="BX22" s="106">
        <f t="shared" ca="1" si="32"/>
        <v>74157.256513407119</v>
      </c>
      <c r="BY22" s="107">
        <f t="shared" ca="1" si="32"/>
        <v>80590.402648475647</v>
      </c>
      <c r="BZ22" s="105">
        <f t="shared" ca="1" si="32"/>
        <v>57805.118524227044</v>
      </c>
      <c r="CA22" s="106">
        <f t="shared" ca="1" si="32"/>
        <v>66674.311183680737</v>
      </c>
      <c r="CB22" s="106">
        <f t="shared" ca="1" si="32"/>
        <v>77865.119339077472</v>
      </c>
      <c r="CC22" s="107">
        <f t="shared" ca="1" si="32"/>
        <v>84619.922780899433</v>
      </c>
      <c r="CD22" s="105">
        <f t="shared" ca="1" si="32"/>
        <v>60695.374450438394</v>
      </c>
      <c r="CE22" s="106">
        <f t="shared" ca="1" si="32"/>
        <v>70008.026742864778</v>
      </c>
      <c r="CF22" s="106">
        <f t="shared" ca="1" si="32"/>
        <v>81758.375306031347</v>
      </c>
      <c r="CG22" s="107">
        <f t="shared" ca="1" si="32"/>
        <v>88850.918919944408</v>
      </c>
      <c r="CH22" s="105">
        <f t="shared" ca="1" si="32"/>
        <v>63730.143172960314</v>
      </c>
      <c r="CI22" s="106">
        <f t="shared" ca="1" si="32"/>
        <v>73508.428080008016</v>
      </c>
      <c r="CJ22" s="106">
        <f t="shared" ca="1" si="32"/>
        <v>85846.29407133293</v>
      </c>
      <c r="CK22" s="107">
        <f t="shared" ca="1" si="32"/>
        <v>93293.464865941627</v>
      </c>
      <c r="CL22" s="105">
        <f t="shared" ca="1" si="32"/>
        <v>66916.65033160834</v>
      </c>
      <c r="CM22" s="106">
        <f t="shared" ca="1" si="32"/>
        <v>77183.849484008417</v>
      </c>
      <c r="CN22" s="106">
        <f t="shared" ca="1" si="32"/>
        <v>90138.608774899578</v>
      </c>
      <c r="CO22" s="107">
        <f t="shared" ca="1" si="32"/>
        <v>97958.138109238716</v>
      </c>
      <c r="CP22" s="105">
        <f t="shared" ca="1" si="32"/>
        <v>70262.482848188753</v>
      </c>
      <c r="CQ22" s="106">
        <f t="shared" ca="1" si="32"/>
        <v>81043.041958208836</v>
      </c>
      <c r="CR22" s="106">
        <f t="shared" ca="1" si="32"/>
        <v>94645.539213644559</v>
      </c>
      <c r="CS22" s="107">
        <f t="shared" ca="1" si="32"/>
        <v>102856.04501470066</v>
      </c>
      <c r="CT22" s="105">
        <f t="shared" ca="1" si="32"/>
        <v>73775.6069905982</v>
      </c>
      <c r="CU22" s="106">
        <f t="shared" ca="1" si="32"/>
        <v>85095.194056119275</v>
      </c>
      <c r="CV22" s="106">
        <f t="shared" ca="1" si="32"/>
        <v>99377.816174326785</v>
      </c>
      <c r="CW22" s="107">
        <f t="shared" ca="1" si="32"/>
        <v>107998.8472654357</v>
      </c>
      <c r="CX22" s="105">
        <f t="shared" ref="CX22:DI22" ca="1" si="33">IF(ISNUMBER(CX160),CX160,"")</f>
        <v>77464.387340128116</v>
      </c>
      <c r="CY22" s="106">
        <f t="shared" ca="1" si="33"/>
        <v>89349.953758925258</v>
      </c>
      <c r="CZ22" s="106">
        <f t="shared" ca="1" si="33"/>
        <v>104346.70698304313</v>
      </c>
      <c r="DA22" s="107">
        <f t="shared" ca="1" si="33"/>
        <v>113398.78962870748</v>
      </c>
      <c r="DB22" s="105">
        <f t="shared" ca="1" si="33"/>
        <v>81337.606707134517</v>
      </c>
      <c r="DC22" s="106">
        <f t="shared" ca="1" si="33"/>
        <v>93817.451446871521</v>
      </c>
      <c r="DD22" s="106">
        <f t="shared" ca="1" si="33"/>
        <v>109564.0423321953</v>
      </c>
      <c r="DE22" s="107">
        <f t="shared" ca="1" si="33"/>
        <v>119068.72911014287</v>
      </c>
      <c r="DF22" s="105">
        <f t="shared" ca="1" si="33"/>
        <v>85404.487042491251</v>
      </c>
      <c r="DG22" s="106">
        <f t="shared" ca="1" si="33"/>
        <v>98508.324019215099</v>
      </c>
      <c r="DH22" s="106">
        <f t="shared" ca="1" si="33"/>
        <v>115042.24444880507</v>
      </c>
      <c r="DI22" s="107">
        <f t="shared" ca="1" si="33"/>
        <v>125022.16556565004</v>
      </c>
      <c r="DK22" s="106">
        <f t="shared" ref="DK22:EK22" ca="1" si="34">IF(ISNUMBER(DK160),DK160,"")</f>
        <v>2599.4769999999999</v>
      </c>
      <c r="DL22" s="106">
        <f t="shared" ca="1" si="34"/>
        <v>2811</v>
      </c>
      <c r="DM22" s="106">
        <f t="shared" ca="1" si="34"/>
        <v>4063</v>
      </c>
      <c r="DN22" s="106">
        <f t="shared" ca="1" si="34"/>
        <v>5822</v>
      </c>
      <c r="DO22" s="106">
        <f t="shared" ca="1" si="34"/>
        <v>7171</v>
      </c>
      <c r="DP22" s="106">
        <f t="shared" ca="1" si="34"/>
        <v>6768</v>
      </c>
      <c r="DQ22" s="106">
        <f t="shared" ca="1" si="34"/>
        <v>10396</v>
      </c>
      <c r="DR22" s="106">
        <f t="shared" ca="1" si="34"/>
        <v>17475</v>
      </c>
      <c r="DS22" s="106">
        <f t="shared" ca="1" si="34"/>
        <v>15356</v>
      </c>
      <c r="DT22" s="106">
        <f t="shared" ca="1" si="34"/>
        <v>44301</v>
      </c>
      <c r="DU22" s="106">
        <f t="shared" ca="1" si="34"/>
        <v>97730.024091249972</v>
      </c>
      <c r="DV22" s="106">
        <f t="shared" ca="1" si="34"/>
        <v>148567.84932299994</v>
      </c>
      <c r="DW22" s="106">
        <f t="shared" ca="1" si="34"/>
        <v>180167.97271799995</v>
      </c>
      <c r="DX22" s="106">
        <f t="shared" ca="1" si="34"/>
        <v>206782.36587224994</v>
      </c>
      <c r="DY22" s="106">
        <f t="shared" ca="1" si="34"/>
        <v>229528.4261181975</v>
      </c>
      <c r="DZ22" s="106">
        <f t="shared" ca="1" si="34"/>
        <v>247890.70020765328</v>
      </c>
      <c r="EA22" s="106">
        <f t="shared" ca="1" si="34"/>
        <v>260285.23521803596</v>
      </c>
      <c r="EB22" s="106">
        <f t="shared" ca="1" si="34"/>
        <v>273299.49697893782</v>
      </c>
      <c r="EC22" s="106">
        <f t="shared" ca="1" si="34"/>
        <v>286964.47182788467</v>
      </c>
      <c r="ED22" s="106">
        <f t="shared" ca="1" si="34"/>
        <v>301312.69541927893</v>
      </c>
      <c r="EE22" s="106">
        <f t="shared" ca="1" si="34"/>
        <v>316378.33019024291</v>
      </c>
      <c r="EF22" s="106">
        <f t="shared" ca="1" si="34"/>
        <v>332197.24669975502</v>
      </c>
      <c r="EG22" s="106">
        <f t="shared" ca="1" si="34"/>
        <v>348807.10903474281</v>
      </c>
      <c r="EH22" s="106">
        <f t="shared" ca="1" si="34"/>
        <v>366247.46448647999</v>
      </c>
      <c r="EI22" s="106">
        <f t="shared" ca="1" si="34"/>
        <v>384559.83771080396</v>
      </c>
      <c r="EJ22" s="106">
        <f t="shared" ca="1" si="34"/>
        <v>403787.82959634421</v>
      </c>
      <c r="EK22" s="106">
        <f t="shared" ca="1" si="34"/>
        <v>423977.22107616143</v>
      </c>
    </row>
    <row r="23" spans="1:141" x14ac:dyDescent="0.25">
      <c r="A23" s="90"/>
      <c r="B23" s="90"/>
      <c r="C23" s="90"/>
      <c r="D23" s="90"/>
      <c r="E23" s="37" t="s">
        <v>39</v>
      </c>
      <c r="F23" s="108">
        <f t="shared" ref="F23:AK23" ca="1" si="35">IF(ISNUMBER(F161),F161,"")</f>
        <v>0.54788640054697779</v>
      </c>
      <c r="G23" s="109">
        <f t="shared" ca="1" si="35"/>
        <v>0.56126272188490645</v>
      </c>
      <c r="H23" s="109">
        <f t="shared" ca="1" si="35"/>
        <v>0.55223432366396774</v>
      </c>
      <c r="I23" s="110">
        <f t="shared" ca="1" si="35"/>
        <v>0.5594523531923673</v>
      </c>
      <c r="J23" s="108">
        <f t="shared" ca="1" si="35"/>
        <v>0.56733275412684625</v>
      </c>
      <c r="K23" s="109">
        <f t="shared" ca="1" si="35"/>
        <v>0.54986990459670426</v>
      </c>
      <c r="L23" s="109">
        <f t="shared" ca="1" si="35"/>
        <v>0.56245210727969353</v>
      </c>
      <c r="M23" s="110">
        <f t="shared" ca="1" si="35"/>
        <v>0.56388294075660239</v>
      </c>
      <c r="N23" s="108">
        <f t="shared" ca="1" si="35"/>
        <v>0.57547892720306515</v>
      </c>
      <c r="O23" s="109">
        <f t="shared" ca="1" si="35"/>
        <v>0.57843137254901966</v>
      </c>
      <c r="P23" s="109">
        <f t="shared" ca="1" si="35"/>
        <v>0.59031936127744511</v>
      </c>
      <c r="Q23" s="110">
        <f t="shared" ca="1" si="35"/>
        <v>0.59963184537505754</v>
      </c>
      <c r="R23" s="108">
        <f t="shared" ca="1" si="35"/>
        <v>0.59370160041300979</v>
      </c>
      <c r="S23" s="109">
        <f t="shared" ca="1" si="35"/>
        <v>0.58385650224215246</v>
      </c>
      <c r="T23" s="109">
        <f t="shared" ca="1" si="35"/>
        <v>0.59522003034901361</v>
      </c>
      <c r="U23" s="110">
        <f t="shared" ca="1" si="35"/>
        <v>0.61868773617313633</v>
      </c>
      <c r="V23" s="108">
        <f t="shared" ca="1" si="35"/>
        <v>0.6448394137823511</v>
      </c>
      <c r="W23" s="109">
        <f t="shared" ca="1" si="35"/>
        <v>0.63240473903298111</v>
      </c>
      <c r="X23" s="109">
        <f t="shared" ca="1" si="35"/>
        <v>0.60389814523734675</v>
      </c>
      <c r="Y23" s="110">
        <f t="shared" ca="1" si="35"/>
        <v>0.54739229024943314</v>
      </c>
      <c r="Z23" s="108">
        <f t="shared" ca="1" si="35"/>
        <v>0.58378378378378382</v>
      </c>
      <c r="AA23" s="109">
        <f t="shared" ca="1" si="35"/>
        <v>0.59751841799146954</v>
      </c>
      <c r="AB23" s="109">
        <f t="shared" ca="1" si="35"/>
        <v>0.63570006635700071</v>
      </c>
      <c r="AC23" s="110">
        <f t="shared" ca="1" si="35"/>
        <v>0.64895330112721417</v>
      </c>
      <c r="AD23" s="108">
        <f t="shared" ca="1" si="35"/>
        <v>0.6506493506493507</v>
      </c>
      <c r="AE23" s="109">
        <f t="shared" ca="1" si="35"/>
        <v>0.58846352819451631</v>
      </c>
      <c r="AF23" s="109">
        <f t="shared" ca="1" si="35"/>
        <v>0.62632247143461706</v>
      </c>
      <c r="AG23" s="110">
        <f t="shared" ca="1" si="35"/>
        <v>0.6310213871676994</v>
      </c>
      <c r="AH23" s="108">
        <f t="shared" ca="1" si="35"/>
        <v>0.6410528175234057</v>
      </c>
      <c r="AI23" s="109">
        <f t="shared" ca="1" si="35"/>
        <v>0.64776394651913327</v>
      </c>
      <c r="AJ23" s="109">
        <f t="shared" ca="1" si="35"/>
        <v>0.65197803744896521</v>
      </c>
      <c r="AK23" s="110">
        <f t="shared" ca="1" si="35"/>
        <v>0.65419337956299883</v>
      </c>
      <c r="AL23" s="108">
        <f t="shared" ref="AL23:BQ23" ca="1" si="36">IF(ISNUMBER(AL161),AL161,"")</f>
        <v>0.65528474903474898</v>
      </c>
      <c r="AM23" s="109">
        <f t="shared" ca="1" si="36"/>
        <v>0.43481503579952269</v>
      </c>
      <c r="AN23" s="109">
        <f t="shared" ca="1" si="36"/>
        <v>0.53566009104704093</v>
      </c>
      <c r="AO23" s="110">
        <f t="shared" ca="1" si="36"/>
        <v>0.63344901669145592</v>
      </c>
      <c r="AP23" s="108">
        <f t="shared" ca="1" si="36"/>
        <v>0.64627363737486099</v>
      </c>
      <c r="AQ23" s="109">
        <f t="shared" ca="1" si="36"/>
        <v>0.7005256533649219</v>
      </c>
      <c r="AR23" s="109">
        <f t="shared" ca="1" si="36"/>
        <v>0.73951434878587197</v>
      </c>
      <c r="AS23" s="110">
        <f t="shared" ca="1" si="36"/>
        <v>0.75967063294575399</v>
      </c>
      <c r="AT23" s="108">
        <f t="shared" ca="1" si="36"/>
        <v>0.78352019659038552</v>
      </c>
      <c r="AU23" s="109">
        <f t="shared" ca="1" si="36"/>
        <v>0.75146471371504664</v>
      </c>
      <c r="AV23" s="109">
        <f t="shared" ca="1" si="36"/>
        <v>0.74556752750698363</v>
      </c>
      <c r="AW23" s="110">
        <f t="shared" ca="1" si="36"/>
        <v>0.75</v>
      </c>
      <c r="AX23" s="108">
        <f t="shared" ca="1" si="36"/>
        <v>0.75</v>
      </c>
      <c r="AY23" s="109">
        <f t="shared" ca="1" si="36"/>
        <v>0.75</v>
      </c>
      <c r="AZ23" s="109">
        <f t="shared" ca="1" si="36"/>
        <v>0.75</v>
      </c>
      <c r="BA23" s="110">
        <f t="shared" ca="1" si="36"/>
        <v>0.74999999999999989</v>
      </c>
      <c r="BB23" s="108">
        <f t="shared" ca="1" si="36"/>
        <v>0.74999999999999989</v>
      </c>
      <c r="BC23" s="109">
        <f t="shared" ca="1" si="36"/>
        <v>0.75</v>
      </c>
      <c r="BD23" s="109">
        <f t="shared" ca="1" si="36"/>
        <v>0.75</v>
      </c>
      <c r="BE23" s="110">
        <f t="shared" ca="1" si="36"/>
        <v>0.75</v>
      </c>
      <c r="BF23" s="108">
        <f t="shared" ca="1" si="36"/>
        <v>0.74999999999999989</v>
      </c>
      <c r="BG23" s="109">
        <f t="shared" ca="1" si="36"/>
        <v>0.74999999999999989</v>
      </c>
      <c r="BH23" s="109">
        <f t="shared" ca="1" si="36"/>
        <v>0.75</v>
      </c>
      <c r="BI23" s="110">
        <f t="shared" ca="1" si="36"/>
        <v>0.75</v>
      </c>
      <c r="BJ23" s="108">
        <f t="shared" ca="1" si="36"/>
        <v>0.75</v>
      </c>
      <c r="BK23" s="109">
        <f t="shared" ca="1" si="36"/>
        <v>0.75</v>
      </c>
      <c r="BL23" s="109">
        <f t="shared" ca="1" si="36"/>
        <v>0.75</v>
      </c>
      <c r="BM23" s="110">
        <f t="shared" ca="1" si="36"/>
        <v>0.75</v>
      </c>
      <c r="BN23" s="108">
        <f t="shared" ca="1" si="36"/>
        <v>0.75</v>
      </c>
      <c r="BO23" s="109">
        <f t="shared" ca="1" si="36"/>
        <v>0.75</v>
      </c>
      <c r="BP23" s="109">
        <f t="shared" ca="1" si="36"/>
        <v>0.75</v>
      </c>
      <c r="BQ23" s="110">
        <f t="shared" ca="1" si="36"/>
        <v>0.75</v>
      </c>
      <c r="BR23" s="108">
        <f t="shared" ref="BR23:CW23" ca="1" si="37">IF(ISNUMBER(BR161),BR161,"")</f>
        <v>0.75</v>
      </c>
      <c r="BS23" s="109">
        <f t="shared" ca="1" si="37"/>
        <v>0.75</v>
      </c>
      <c r="BT23" s="109">
        <f t="shared" ca="1" si="37"/>
        <v>0.74999999999999989</v>
      </c>
      <c r="BU23" s="110">
        <f t="shared" ca="1" si="37"/>
        <v>0.75000000000000011</v>
      </c>
      <c r="BV23" s="108">
        <f t="shared" ca="1" si="37"/>
        <v>0.75</v>
      </c>
      <c r="BW23" s="109">
        <f t="shared" ca="1" si="37"/>
        <v>0.75</v>
      </c>
      <c r="BX23" s="109">
        <f t="shared" ca="1" si="37"/>
        <v>0.75</v>
      </c>
      <c r="BY23" s="110">
        <f t="shared" ca="1" si="37"/>
        <v>0.75</v>
      </c>
      <c r="BZ23" s="108">
        <f t="shared" ca="1" si="37"/>
        <v>0.75</v>
      </c>
      <c r="CA23" s="109">
        <f t="shared" ca="1" si="37"/>
        <v>0.75</v>
      </c>
      <c r="CB23" s="109">
        <f t="shared" ca="1" si="37"/>
        <v>0.75</v>
      </c>
      <c r="CC23" s="110">
        <f t="shared" ca="1" si="37"/>
        <v>0.75</v>
      </c>
      <c r="CD23" s="108">
        <f t="shared" ca="1" si="37"/>
        <v>0.75</v>
      </c>
      <c r="CE23" s="109">
        <f t="shared" ca="1" si="37"/>
        <v>0.75000000000000011</v>
      </c>
      <c r="CF23" s="109">
        <f t="shared" ca="1" si="37"/>
        <v>0.74999999999999989</v>
      </c>
      <c r="CG23" s="110">
        <f t="shared" ca="1" si="37"/>
        <v>0.75</v>
      </c>
      <c r="CH23" s="108">
        <f t="shared" ca="1" si="37"/>
        <v>0.75</v>
      </c>
      <c r="CI23" s="109">
        <f t="shared" ca="1" si="37"/>
        <v>0.75000000000000011</v>
      </c>
      <c r="CJ23" s="109">
        <f t="shared" ca="1" si="37"/>
        <v>0.75000000000000011</v>
      </c>
      <c r="CK23" s="110">
        <f t="shared" ca="1" si="37"/>
        <v>0.75</v>
      </c>
      <c r="CL23" s="108">
        <f t="shared" ca="1" si="37"/>
        <v>0.75000000000000011</v>
      </c>
      <c r="CM23" s="109">
        <f t="shared" ca="1" si="37"/>
        <v>0.75</v>
      </c>
      <c r="CN23" s="109">
        <f t="shared" ca="1" si="37"/>
        <v>0.75</v>
      </c>
      <c r="CO23" s="110">
        <f t="shared" ca="1" si="37"/>
        <v>0.75</v>
      </c>
      <c r="CP23" s="108">
        <f t="shared" ca="1" si="37"/>
        <v>0.75</v>
      </c>
      <c r="CQ23" s="109">
        <f t="shared" ca="1" si="37"/>
        <v>0.75</v>
      </c>
      <c r="CR23" s="109">
        <f t="shared" ca="1" si="37"/>
        <v>0.75</v>
      </c>
      <c r="CS23" s="110">
        <f t="shared" ca="1" si="37"/>
        <v>0.75</v>
      </c>
      <c r="CT23" s="108">
        <f t="shared" ca="1" si="37"/>
        <v>0.75</v>
      </c>
      <c r="CU23" s="109">
        <f t="shared" ca="1" si="37"/>
        <v>0.74999999999999989</v>
      </c>
      <c r="CV23" s="109">
        <f t="shared" ca="1" si="37"/>
        <v>0.75</v>
      </c>
      <c r="CW23" s="110">
        <f t="shared" ca="1" si="37"/>
        <v>0.75</v>
      </c>
      <c r="CX23" s="108">
        <f t="shared" ref="CX23:DI23" ca="1" si="38">IF(ISNUMBER(CX161),CX161,"")</f>
        <v>0.75</v>
      </c>
      <c r="CY23" s="109">
        <f t="shared" ca="1" si="38"/>
        <v>0.75</v>
      </c>
      <c r="CZ23" s="109">
        <f t="shared" ca="1" si="38"/>
        <v>0.75</v>
      </c>
      <c r="DA23" s="110">
        <f t="shared" ca="1" si="38"/>
        <v>0.75</v>
      </c>
      <c r="DB23" s="108">
        <f t="shared" ca="1" si="38"/>
        <v>0.74999999999999989</v>
      </c>
      <c r="DC23" s="109">
        <f t="shared" ca="1" si="38"/>
        <v>0.75</v>
      </c>
      <c r="DD23" s="109">
        <f t="shared" ca="1" si="38"/>
        <v>0.75</v>
      </c>
      <c r="DE23" s="110">
        <f t="shared" ca="1" si="38"/>
        <v>0.75</v>
      </c>
      <c r="DF23" s="108">
        <f t="shared" ca="1" si="38"/>
        <v>0.75</v>
      </c>
      <c r="DG23" s="109">
        <f t="shared" ca="1" si="38"/>
        <v>0.75</v>
      </c>
      <c r="DH23" s="109">
        <f t="shared" ca="1" si="38"/>
        <v>0.75</v>
      </c>
      <c r="DI23" s="110">
        <f t="shared" ca="1" si="38"/>
        <v>0.75</v>
      </c>
      <c r="DK23" s="103">
        <f t="shared" ref="DK23:EK23" ca="1" si="39">IF(ISNUMBER(DK161),DK161,"")</f>
        <v>0.55526500334187268</v>
      </c>
      <c r="DL23" s="103">
        <f t="shared" ca="1" si="39"/>
        <v>0.56107784431137719</v>
      </c>
      <c r="DM23" s="103">
        <f t="shared" ca="1" si="39"/>
        <v>0.58798842257597683</v>
      </c>
      <c r="DN23" s="103">
        <f t="shared" ca="1" si="39"/>
        <v>0.59934115709285563</v>
      </c>
      <c r="DO23" s="103">
        <f t="shared" ca="1" si="39"/>
        <v>0.61206896551724133</v>
      </c>
      <c r="DP23" s="103">
        <f t="shared" ca="1" si="39"/>
        <v>0.61989375343469499</v>
      </c>
      <c r="DQ23" s="103">
        <f t="shared" ca="1" si="39"/>
        <v>0.62344827586206897</v>
      </c>
      <c r="DR23" s="103">
        <f t="shared" ca="1" si="39"/>
        <v>0.64929033216913135</v>
      </c>
      <c r="DS23" s="103">
        <f t="shared" ca="1" si="39"/>
        <v>0.56928894490991322</v>
      </c>
      <c r="DT23" s="103">
        <f t="shared" ca="1" si="39"/>
        <v>0.72717573290436954</v>
      </c>
      <c r="DU23" s="103">
        <f t="shared" ca="1" si="39"/>
        <v>0.75588979780142429</v>
      </c>
      <c r="DV23" s="103">
        <f t="shared" ca="1" si="39"/>
        <v>0.74999999999999989</v>
      </c>
      <c r="DW23" s="103">
        <f t="shared" ca="1" si="39"/>
        <v>0.74999999999999989</v>
      </c>
      <c r="DX23" s="103">
        <f t="shared" ca="1" si="39"/>
        <v>0.74999999999999989</v>
      </c>
      <c r="DY23" s="103">
        <f t="shared" ca="1" si="39"/>
        <v>0.75</v>
      </c>
      <c r="DZ23" s="103">
        <f t="shared" ca="1" si="39"/>
        <v>0.75</v>
      </c>
      <c r="EA23" s="103">
        <f t="shared" ca="1" si="39"/>
        <v>0.74999999999999989</v>
      </c>
      <c r="EB23" s="103">
        <f t="shared" ca="1" si="39"/>
        <v>0.75000000000000011</v>
      </c>
      <c r="EC23" s="103">
        <f t="shared" ca="1" si="39"/>
        <v>0.75</v>
      </c>
      <c r="ED23" s="103">
        <f t="shared" ca="1" si="39"/>
        <v>0.75</v>
      </c>
      <c r="EE23" s="103">
        <f t="shared" ca="1" si="39"/>
        <v>0.75</v>
      </c>
      <c r="EF23" s="103">
        <f t="shared" ca="1" si="39"/>
        <v>0.75</v>
      </c>
      <c r="EG23" s="103">
        <f t="shared" ca="1" si="39"/>
        <v>0.75</v>
      </c>
      <c r="EH23" s="103">
        <f t="shared" ca="1" si="39"/>
        <v>0.75</v>
      </c>
      <c r="EI23" s="103">
        <f t="shared" ca="1" si="39"/>
        <v>0.75</v>
      </c>
      <c r="EJ23" s="103">
        <f t="shared" ca="1" si="39"/>
        <v>0.75</v>
      </c>
      <c r="EK23" s="103">
        <f t="shared" ca="1" si="39"/>
        <v>0.75</v>
      </c>
    </row>
    <row r="24" spans="1:141" x14ac:dyDescent="0.25">
      <c r="A24" s="90"/>
      <c r="B24" s="90"/>
      <c r="C24" s="90"/>
      <c r="D24" s="90"/>
      <c r="F24" s="100"/>
      <c r="J24" s="100"/>
      <c r="N24" s="100"/>
      <c r="R24" s="100"/>
      <c r="V24" s="100"/>
      <c r="Z24" s="100"/>
      <c r="AD24" s="100"/>
      <c r="AH24" s="100"/>
      <c r="AL24" s="100"/>
      <c r="AP24" s="100"/>
      <c r="AT24" s="100"/>
      <c r="AX24" s="100"/>
      <c r="BB24" s="100"/>
      <c r="BF24" s="100"/>
      <c r="BJ24" s="100"/>
      <c r="BN24" s="100"/>
      <c r="BR24" s="100"/>
      <c r="BV24" s="100"/>
      <c r="BZ24" s="100"/>
      <c r="CD24" s="100"/>
      <c r="CH24" s="100"/>
      <c r="CL24" s="100"/>
      <c r="CP24" s="100"/>
      <c r="CT24" s="100"/>
      <c r="CX24" s="100"/>
      <c r="DB24" s="100"/>
      <c r="DF24" s="100"/>
      <c r="DI24" s="101"/>
    </row>
    <row r="25" spans="1:141" x14ac:dyDescent="0.25">
      <c r="A25" s="90"/>
      <c r="B25" s="90"/>
      <c r="C25" s="111"/>
      <c r="D25" s="90"/>
      <c r="E25" s="36" t="s">
        <v>247</v>
      </c>
      <c r="F25" s="105">
        <f t="shared" ref="F25:AK25" ca="1" si="40">IF(ISNUMBER(F180),F180,"")</f>
        <v>452.84300000000002</v>
      </c>
      <c r="G25" s="106">
        <f t="shared" ca="1" si="40"/>
        <v>455.79499999999996</v>
      </c>
      <c r="H25" s="106">
        <f t="shared" ca="1" si="40"/>
        <v>463.38299999999998</v>
      </c>
      <c r="I25" s="107">
        <f t="shared" ca="1" si="40"/>
        <v>468.46699999999998</v>
      </c>
      <c r="J25" s="105">
        <f t="shared" ca="1" si="40"/>
        <v>477</v>
      </c>
      <c r="K25" s="106">
        <f t="shared" ca="1" si="40"/>
        <v>558</v>
      </c>
      <c r="L25" s="106">
        <f t="shared" ca="1" si="40"/>
        <v>489</v>
      </c>
      <c r="M25" s="107">
        <f t="shared" ca="1" si="40"/>
        <v>540</v>
      </c>
      <c r="N25" s="105">
        <f t="shared" ca="1" si="40"/>
        <v>506</v>
      </c>
      <c r="O25" s="106">
        <f t="shared" ca="1" si="40"/>
        <v>509</v>
      </c>
      <c r="P25" s="106">
        <f t="shared" ca="1" si="40"/>
        <v>544</v>
      </c>
      <c r="Q25" s="107">
        <f t="shared" ca="1" si="40"/>
        <v>570</v>
      </c>
      <c r="R25" s="105">
        <f t="shared" ca="1" si="40"/>
        <v>596</v>
      </c>
      <c r="S25" s="106">
        <f t="shared" ca="1" si="40"/>
        <v>614</v>
      </c>
      <c r="T25" s="106">
        <f t="shared" ca="1" si="40"/>
        <v>674</v>
      </c>
      <c r="U25" s="107">
        <f t="shared" ca="1" si="40"/>
        <v>728</v>
      </c>
      <c r="V25" s="105">
        <f t="shared" ca="1" si="40"/>
        <v>773</v>
      </c>
      <c r="W25" s="106">
        <f t="shared" ca="1" si="40"/>
        <v>818</v>
      </c>
      <c r="X25" s="106">
        <f t="shared" ca="1" si="40"/>
        <v>863</v>
      </c>
      <c r="Y25" s="107">
        <f t="shared" ca="1" si="40"/>
        <v>913</v>
      </c>
      <c r="Z25" s="105">
        <f t="shared" ca="1" si="40"/>
        <v>938</v>
      </c>
      <c r="AA25" s="106">
        <f t="shared" ca="1" si="40"/>
        <v>970</v>
      </c>
      <c r="AB25" s="106">
        <f t="shared" ca="1" si="40"/>
        <v>989</v>
      </c>
      <c r="AC25" s="107">
        <f t="shared" ca="1" si="40"/>
        <v>1025</v>
      </c>
      <c r="AD25" s="105">
        <f t="shared" ca="1" si="40"/>
        <v>1028</v>
      </c>
      <c r="AE25" s="106">
        <f t="shared" ca="1" si="40"/>
        <v>1624</v>
      </c>
      <c r="AF25" s="106">
        <f t="shared" ca="1" si="40"/>
        <v>1562</v>
      </c>
      <c r="AG25" s="107">
        <f t="shared" ca="1" si="40"/>
        <v>1650</v>
      </c>
      <c r="AH25" s="105">
        <f t="shared" ca="1" si="40"/>
        <v>1673</v>
      </c>
      <c r="AI25" s="106">
        <f t="shared" ca="1" si="40"/>
        <v>1771</v>
      </c>
      <c r="AJ25" s="106">
        <f t="shared" ca="1" si="40"/>
        <v>1960</v>
      </c>
      <c r="AK25" s="107">
        <f t="shared" ca="1" si="40"/>
        <v>2030</v>
      </c>
      <c r="AL25" s="105">
        <f t="shared" ref="AL25:BQ25" ca="1" si="41">IF(ISNUMBER(AL180),AL180,"")</f>
        <v>3563</v>
      </c>
      <c r="AM25" s="106">
        <f t="shared" ca="1" si="41"/>
        <v>2416</v>
      </c>
      <c r="AN25" s="106">
        <f t="shared" ca="1" si="41"/>
        <v>2576</v>
      </c>
      <c r="AO25" s="107">
        <f t="shared" ca="1" si="41"/>
        <v>2577</v>
      </c>
      <c r="AP25" s="105">
        <f t="shared" ca="1" si="41"/>
        <v>2508</v>
      </c>
      <c r="AQ25" s="106">
        <f t="shared" ca="1" si="41"/>
        <v>2662</v>
      </c>
      <c r="AR25" s="106">
        <f t="shared" ca="1" si="41"/>
        <v>2983</v>
      </c>
      <c r="AS25" s="107">
        <f t="shared" ca="1" si="41"/>
        <v>3176</v>
      </c>
      <c r="AT25" s="105">
        <f t="shared" ca="1" si="41"/>
        <v>3497</v>
      </c>
      <c r="AU25" s="106">
        <f t="shared" ca="1" si="41"/>
        <v>3932</v>
      </c>
      <c r="AV25" s="106">
        <f t="shared" ca="1" si="41"/>
        <v>4287</v>
      </c>
      <c r="AW25" s="107">
        <f t="shared" ca="1" si="41"/>
        <v>7089.7584655739238</v>
      </c>
      <c r="AX25" s="105">
        <f t="shared" ca="1" si="41"/>
        <v>7420.2606722447881</v>
      </c>
      <c r="AY25" s="106">
        <f t="shared" ca="1" si="41"/>
        <v>8558.7709489415411</v>
      </c>
      <c r="AZ25" s="106">
        <f t="shared" ca="1" si="41"/>
        <v>9995.2996814503022</v>
      </c>
      <c r="BA25" s="107">
        <f t="shared" ca="1" si="41"/>
        <v>10862.392485820008</v>
      </c>
      <c r="BB25" s="105">
        <f t="shared" ca="1" si="41"/>
        <v>8998.5372235612012</v>
      </c>
      <c r="BC25" s="106">
        <f t="shared" ca="1" si="41"/>
        <v>10379.206657801358</v>
      </c>
      <c r="BD25" s="106">
        <f t="shared" ca="1" si="41"/>
        <v>12121.282555558828</v>
      </c>
      <c r="BE25" s="107">
        <f t="shared" ca="1" si="41"/>
        <v>13172.804492731208</v>
      </c>
      <c r="BF25" s="105">
        <f t="shared" ca="1" si="41"/>
        <v>10327.800154525425</v>
      </c>
      <c r="BG25" s="106">
        <f t="shared" ca="1" si="41"/>
        <v>11912.42192604607</v>
      </c>
      <c r="BH25" s="106">
        <f t="shared" ca="1" si="41"/>
        <v>13911.837084205999</v>
      </c>
      <c r="BI25" s="107">
        <f t="shared" ca="1" si="41"/>
        <v>15118.689726520004</v>
      </c>
      <c r="BJ25" s="105">
        <f t="shared" ca="1" si="41"/>
        <v>11463.858171523223</v>
      </c>
      <c r="BK25" s="106">
        <f t="shared" ca="1" si="41"/>
        <v>13222.788337911139</v>
      </c>
      <c r="BL25" s="106">
        <f t="shared" ca="1" si="41"/>
        <v>15442.139163468661</v>
      </c>
      <c r="BM25" s="107">
        <f t="shared" ca="1" si="41"/>
        <v>16781.745596437206</v>
      </c>
      <c r="BN25" s="105">
        <f t="shared" ca="1" si="41"/>
        <v>12380.966825245083</v>
      </c>
      <c r="BO25" s="106">
        <f t="shared" ca="1" si="41"/>
        <v>14280.611404944031</v>
      </c>
      <c r="BP25" s="106">
        <f t="shared" ca="1" si="41"/>
        <v>16677.510296546156</v>
      </c>
      <c r="BQ25" s="107">
        <f t="shared" ca="1" si="41"/>
        <v>18124.285244152186</v>
      </c>
      <c r="BR25" s="105">
        <f t="shared" ref="BR25:CW25" ca="1" si="42">IF(ISNUMBER(BR180),BR180,"")</f>
        <v>13000.015166507335</v>
      </c>
      <c r="BS25" s="106">
        <f t="shared" ca="1" si="42"/>
        <v>14994.641975191233</v>
      </c>
      <c r="BT25" s="106">
        <f t="shared" ca="1" si="42"/>
        <v>17511.385811373464</v>
      </c>
      <c r="BU25" s="107">
        <f t="shared" ca="1" si="42"/>
        <v>19030.499506359793</v>
      </c>
      <c r="BV25" s="105">
        <f t="shared" ca="1" si="42"/>
        <v>13650.015924832704</v>
      </c>
      <c r="BW25" s="106">
        <f t="shared" ca="1" si="42"/>
        <v>15744.374073950796</v>
      </c>
      <c r="BX25" s="106">
        <f t="shared" ca="1" si="42"/>
        <v>18386.955101942138</v>
      </c>
      <c r="BY25" s="107">
        <f t="shared" ca="1" si="42"/>
        <v>19982.024481677785</v>
      </c>
      <c r="BZ25" s="105">
        <f t="shared" ca="1" si="42"/>
        <v>14332.516721074338</v>
      </c>
      <c r="CA25" s="106">
        <f t="shared" ca="1" si="42"/>
        <v>16531.592777648337</v>
      </c>
      <c r="CB25" s="106">
        <f t="shared" ca="1" si="42"/>
        <v>19306.302857039245</v>
      </c>
      <c r="CC25" s="107">
        <f t="shared" ca="1" si="42"/>
        <v>20981.125705761675</v>
      </c>
      <c r="CD25" s="105">
        <f t="shared" ca="1" si="42"/>
        <v>15049.142557128056</v>
      </c>
      <c r="CE25" s="106">
        <f t="shared" ca="1" si="42"/>
        <v>17358.172416530753</v>
      </c>
      <c r="CF25" s="106">
        <f t="shared" ca="1" si="42"/>
        <v>20271.617999891208</v>
      </c>
      <c r="CG25" s="107">
        <f t="shared" ca="1" si="42"/>
        <v>22030.181991049762</v>
      </c>
      <c r="CH25" s="105">
        <f t="shared" ca="1" si="42"/>
        <v>15801.599684984458</v>
      </c>
      <c r="CI25" s="106">
        <f t="shared" ca="1" si="42"/>
        <v>18226.081037357293</v>
      </c>
      <c r="CJ25" s="106">
        <f t="shared" ca="1" si="42"/>
        <v>21285.198899885771</v>
      </c>
      <c r="CK25" s="107">
        <f t="shared" ca="1" si="42"/>
        <v>23131.691090602249</v>
      </c>
      <c r="CL25" s="105">
        <f t="shared" ca="1" si="42"/>
        <v>16591.679669233683</v>
      </c>
      <c r="CM25" s="106">
        <f t="shared" ca="1" si="42"/>
        <v>19137.385089225158</v>
      </c>
      <c r="CN25" s="106">
        <f t="shared" ca="1" si="42"/>
        <v>22349.45884488006</v>
      </c>
      <c r="CO25" s="107">
        <f t="shared" ca="1" si="42"/>
        <v>24288.275645132362</v>
      </c>
      <c r="CP25" s="105">
        <f t="shared" ca="1" si="42"/>
        <v>17421.263652695368</v>
      </c>
      <c r="CQ25" s="106">
        <f t="shared" ca="1" si="42"/>
        <v>20094.254343686418</v>
      </c>
      <c r="CR25" s="106">
        <f t="shared" ca="1" si="42"/>
        <v>23466.931787124064</v>
      </c>
      <c r="CS25" s="107">
        <f t="shared" ca="1" si="42"/>
        <v>25502.689427388985</v>
      </c>
      <c r="CT25" s="105">
        <f t="shared" ca="1" si="42"/>
        <v>18292.326835330136</v>
      </c>
      <c r="CU25" s="106">
        <f t="shared" ca="1" si="42"/>
        <v>21098.967060870738</v>
      </c>
      <c r="CV25" s="106">
        <f t="shared" ca="1" si="42"/>
        <v>24640.278376480266</v>
      </c>
      <c r="CW25" s="107">
        <f t="shared" ca="1" si="42"/>
        <v>26777.823898758434</v>
      </c>
      <c r="CX25" s="105">
        <f t="shared" ref="CX25:DI25" ca="1" si="43">IF(ISNUMBER(CX180),CX180,"")</f>
        <v>19206.943177096644</v>
      </c>
      <c r="CY25" s="106">
        <f t="shared" ca="1" si="43"/>
        <v>22153.915413914277</v>
      </c>
      <c r="CZ25" s="106">
        <f t="shared" ca="1" si="43"/>
        <v>25872.29229530428</v>
      </c>
      <c r="DA25" s="107">
        <f t="shared" ca="1" si="43"/>
        <v>28116.715093696355</v>
      </c>
      <c r="DB25" s="105">
        <f t="shared" ca="1" si="43"/>
        <v>20167.290335951478</v>
      </c>
      <c r="DC25" s="106">
        <f t="shared" ca="1" si="43"/>
        <v>23261.611184609992</v>
      </c>
      <c r="DD25" s="106">
        <f t="shared" ca="1" si="43"/>
        <v>27165.906910069498</v>
      </c>
      <c r="DE25" s="107">
        <f t="shared" ca="1" si="43"/>
        <v>29522.550848381175</v>
      </c>
      <c r="DF25" s="105">
        <f t="shared" ca="1" si="43"/>
        <v>21175.654852749052</v>
      </c>
      <c r="DG25" s="106">
        <f t="shared" ca="1" si="43"/>
        <v>24424.691743840493</v>
      </c>
      <c r="DH25" s="106">
        <f t="shared" ca="1" si="43"/>
        <v>28524.202255572975</v>
      </c>
      <c r="DI25" s="107">
        <f t="shared" ca="1" si="43"/>
        <v>30998.67839080024</v>
      </c>
      <c r="DK25" s="106">
        <f t="shared" ref="DK25:EK25" ca="1" si="44">IF(ISNUMBER(DK180),DK180,"")</f>
        <v>1840.4879999999998</v>
      </c>
      <c r="DL25" s="106">
        <f t="shared" ca="1" si="44"/>
        <v>2064</v>
      </c>
      <c r="DM25" s="106">
        <f t="shared" ca="1" si="44"/>
        <v>2129</v>
      </c>
      <c r="DN25" s="106">
        <f t="shared" ca="1" si="44"/>
        <v>2612</v>
      </c>
      <c r="DO25" s="106">
        <f t="shared" ca="1" si="44"/>
        <v>3367</v>
      </c>
      <c r="DP25" s="106">
        <f t="shared" ca="1" si="44"/>
        <v>3922</v>
      </c>
      <c r="DQ25" s="106">
        <f t="shared" ca="1" si="44"/>
        <v>5864</v>
      </c>
      <c r="DR25" s="106">
        <f t="shared" ca="1" si="44"/>
        <v>7434</v>
      </c>
      <c r="DS25" s="106">
        <f t="shared" ca="1" si="44"/>
        <v>11132</v>
      </c>
      <c r="DT25" s="106">
        <f t="shared" ca="1" si="44"/>
        <v>11329</v>
      </c>
      <c r="DU25" s="106">
        <f t="shared" ca="1" si="44"/>
        <v>18805.758465573923</v>
      </c>
      <c r="DV25" s="106">
        <f t="shared" ca="1" si="44"/>
        <v>36836.723788456642</v>
      </c>
      <c r="DW25" s="106">
        <f t="shared" ca="1" si="44"/>
        <v>44671.830929652599</v>
      </c>
      <c r="DX25" s="106">
        <f t="shared" ca="1" si="44"/>
        <v>51270.748891297502</v>
      </c>
      <c r="DY25" s="106">
        <f t="shared" ca="1" si="44"/>
        <v>56910.53126934023</v>
      </c>
      <c r="DZ25" s="106">
        <f t="shared" ca="1" si="44"/>
        <v>61463.373770887454</v>
      </c>
      <c r="EA25" s="106">
        <f t="shared" ca="1" si="44"/>
        <v>64536.542459431817</v>
      </c>
      <c r="EB25" s="106">
        <f t="shared" ca="1" si="44"/>
        <v>67763.369582403422</v>
      </c>
      <c r="EC25" s="106">
        <f t="shared" ca="1" si="44"/>
        <v>71151.538061523592</v>
      </c>
      <c r="ED25" s="106">
        <f t="shared" ca="1" si="44"/>
        <v>74709.114964599779</v>
      </c>
      <c r="EE25" s="106">
        <f t="shared" ca="1" si="44"/>
        <v>78444.570712829765</v>
      </c>
      <c r="EF25" s="106">
        <f t="shared" ca="1" si="44"/>
        <v>82366.799248471274</v>
      </c>
      <c r="EG25" s="106">
        <f t="shared" ca="1" si="44"/>
        <v>86485.139210894835</v>
      </c>
      <c r="EH25" s="106">
        <f t="shared" ca="1" si="44"/>
        <v>90809.396171439585</v>
      </c>
      <c r="EI25" s="106">
        <f t="shared" ca="1" si="44"/>
        <v>95349.865980011571</v>
      </c>
      <c r="EJ25" s="106">
        <f t="shared" ca="1" si="44"/>
        <v>100117.35927901215</v>
      </c>
      <c r="EK25" s="106">
        <f t="shared" ca="1" si="44"/>
        <v>105123.22724296276</v>
      </c>
    </row>
    <row r="26" spans="1:141" x14ac:dyDescent="0.25">
      <c r="A26" s="90"/>
      <c r="B26" s="90"/>
      <c r="C26" s="90"/>
      <c r="D26" s="90"/>
      <c r="F26" s="100"/>
      <c r="J26" s="100"/>
      <c r="N26" s="100"/>
      <c r="R26" s="100"/>
      <c r="V26" s="100"/>
      <c r="Z26" s="100"/>
      <c r="AD26" s="100"/>
      <c r="AH26" s="100"/>
      <c r="AL26" s="100"/>
      <c r="AP26" s="100"/>
      <c r="AT26" s="100"/>
      <c r="AX26" s="100"/>
      <c r="BB26" s="100"/>
      <c r="BF26" s="100"/>
      <c r="BJ26" s="100"/>
      <c r="BN26" s="100"/>
      <c r="BR26" s="100"/>
      <c r="BV26" s="100"/>
      <c r="BZ26" s="100"/>
      <c r="CD26" s="100"/>
      <c r="CH26" s="100"/>
      <c r="CL26" s="100"/>
      <c r="CP26" s="100"/>
      <c r="CT26" s="100"/>
      <c r="CX26" s="100"/>
      <c r="DB26" s="100"/>
      <c r="DF26" s="100"/>
      <c r="DI26" s="101"/>
    </row>
    <row r="27" spans="1:141" x14ac:dyDescent="0.25">
      <c r="A27" s="90"/>
      <c r="B27" s="90"/>
      <c r="C27" s="111"/>
      <c r="D27" s="90"/>
      <c r="E27" s="36" t="s">
        <v>248</v>
      </c>
      <c r="F27" s="105">
        <f t="shared" ref="F27:AK27" ca="1" si="45">IF(AND(ISNUMBER(F25),ISNUMBER(F22)),F22-F25,"")</f>
        <v>151.35899999999998</v>
      </c>
      <c r="G27" s="106">
        <f t="shared" ca="1" si="45"/>
        <v>163.17899999999997</v>
      </c>
      <c r="H27" s="106">
        <f t="shared" ca="1" si="45"/>
        <v>213.315</v>
      </c>
      <c r="I27" s="107">
        <f t="shared" ca="1" si="45"/>
        <v>231.13599999999997</v>
      </c>
      <c r="J27" s="105">
        <f t="shared" ca="1" si="45"/>
        <v>176</v>
      </c>
      <c r="K27" s="106">
        <f t="shared" ca="1" si="45"/>
        <v>76</v>
      </c>
      <c r="L27" s="106">
        <f t="shared" ca="1" si="45"/>
        <v>245</v>
      </c>
      <c r="M27" s="107">
        <f t="shared" ca="1" si="45"/>
        <v>250</v>
      </c>
      <c r="N27" s="105">
        <f t="shared" ca="1" si="45"/>
        <v>245</v>
      </c>
      <c r="O27" s="106">
        <f t="shared" ca="1" si="45"/>
        <v>317</v>
      </c>
      <c r="P27" s="106">
        <f t="shared" ca="1" si="45"/>
        <v>639</v>
      </c>
      <c r="Q27" s="107">
        <f t="shared" ca="1" si="45"/>
        <v>733</v>
      </c>
      <c r="R27" s="105">
        <f t="shared" ca="1" si="45"/>
        <v>554</v>
      </c>
      <c r="S27" s="106">
        <f t="shared" ca="1" si="45"/>
        <v>688</v>
      </c>
      <c r="T27" s="106">
        <f t="shared" ca="1" si="45"/>
        <v>895</v>
      </c>
      <c r="U27" s="107">
        <f t="shared" ca="1" si="45"/>
        <v>1073</v>
      </c>
      <c r="V27" s="105">
        <f t="shared" ca="1" si="45"/>
        <v>1295</v>
      </c>
      <c r="W27" s="106">
        <f t="shared" ca="1" si="45"/>
        <v>1157</v>
      </c>
      <c r="X27" s="106">
        <f t="shared" ca="1" si="45"/>
        <v>1058</v>
      </c>
      <c r="Y27" s="107">
        <f t="shared" ca="1" si="45"/>
        <v>294</v>
      </c>
      <c r="Z27" s="105">
        <f t="shared" ca="1" si="45"/>
        <v>358</v>
      </c>
      <c r="AA27" s="106">
        <f t="shared" ca="1" si="45"/>
        <v>571</v>
      </c>
      <c r="AB27" s="106">
        <f t="shared" ca="1" si="45"/>
        <v>927</v>
      </c>
      <c r="AC27" s="107">
        <f t="shared" ca="1" si="45"/>
        <v>990</v>
      </c>
      <c r="AD27" s="105">
        <f t="shared" ca="1" si="45"/>
        <v>976</v>
      </c>
      <c r="AE27" s="106">
        <f t="shared" ca="1" si="45"/>
        <v>651</v>
      </c>
      <c r="AF27" s="106">
        <f t="shared" ca="1" si="45"/>
        <v>1398</v>
      </c>
      <c r="AG27" s="107">
        <f t="shared" ca="1" si="45"/>
        <v>1507</v>
      </c>
      <c r="AH27" s="105">
        <f t="shared" ca="1" si="45"/>
        <v>1956</v>
      </c>
      <c r="AI27" s="106">
        <f t="shared" ca="1" si="45"/>
        <v>2444</v>
      </c>
      <c r="AJ27" s="106">
        <f t="shared" ca="1" si="45"/>
        <v>2671</v>
      </c>
      <c r="AK27" s="107">
        <f t="shared" ca="1" si="45"/>
        <v>2970</v>
      </c>
      <c r="AL27" s="105">
        <f t="shared" ref="AL27:BQ27" ca="1" si="46">IF(AND(ISNUMBER(AL25),ISNUMBER(AL22)),AL22-AL25,"")</f>
        <v>1868</v>
      </c>
      <c r="AM27" s="106">
        <f t="shared" ca="1" si="46"/>
        <v>499</v>
      </c>
      <c r="AN27" s="106">
        <f t="shared" ca="1" si="46"/>
        <v>601</v>
      </c>
      <c r="AO27" s="107">
        <f t="shared" ca="1" si="46"/>
        <v>1256</v>
      </c>
      <c r="AP27" s="105">
        <f t="shared" ca="1" si="46"/>
        <v>2140</v>
      </c>
      <c r="AQ27" s="106">
        <f t="shared" ca="1" si="46"/>
        <v>6800</v>
      </c>
      <c r="AR27" s="106">
        <f t="shared" ca="1" si="46"/>
        <v>10417</v>
      </c>
      <c r="AS27" s="107">
        <f t="shared" ca="1" si="46"/>
        <v>13615</v>
      </c>
      <c r="AT27" s="105">
        <f t="shared" ca="1" si="46"/>
        <v>16909</v>
      </c>
      <c r="AU27" s="106">
        <f t="shared" ca="1" si="46"/>
        <v>18642</v>
      </c>
      <c r="AV27" s="106">
        <f t="shared" ca="1" si="46"/>
        <v>21869</v>
      </c>
      <c r="AW27" s="107">
        <f t="shared" ca="1" si="46"/>
        <v>21504.265625676049</v>
      </c>
      <c r="AX27" s="105">
        <f t="shared" ca="1" si="46"/>
        <v>22506.726749934816</v>
      </c>
      <c r="AY27" s="106">
        <f t="shared" ca="1" si="46"/>
        <v>25959.993532792272</v>
      </c>
      <c r="AZ27" s="106">
        <f t="shared" ca="1" si="46"/>
        <v>30317.193512563867</v>
      </c>
      <c r="BA27" s="107">
        <f t="shared" ca="1" si="46"/>
        <v>32947.211739252365</v>
      </c>
      <c r="BB27" s="105">
        <f t="shared" ca="1" si="46"/>
        <v>27293.868421274761</v>
      </c>
      <c r="BC27" s="106">
        <f t="shared" ca="1" si="46"/>
        <v>31481.639048344881</v>
      </c>
      <c r="BD27" s="106">
        <f t="shared" ca="1" si="46"/>
        <v>36765.60789261102</v>
      </c>
      <c r="BE27" s="107">
        <f t="shared" ca="1" si="46"/>
        <v>39955.02642611671</v>
      </c>
      <c r="BF27" s="105">
        <f t="shared" ca="1" si="46"/>
        <v>31325.71566862741</v>
      </c>
      <c r="BG27" s="106">
        <f t="shared" ca="1" si="46"/>
        <v>36132.103313068947</v>
      </c>
      <c r="BH27" s="106">
        <f t="shared" ca="1" si="46"/>
        <v>42196.61945502946</v>
      </c>
      <c r="BI27" s="107">
        <f t="shared" ca="1" si="46"/>
        <v>45857.178544226648</v>
      </c>
      <c r="BJ27" s="105">
        <f t="shared" ca="1" si="46"/>
        <v>34771.544392176431</v>
      </c>
      <c r="BK27" s="106">
        <f t="shared" ca="1" si="46"/>
        <v>40106.634677506539</v>
      </c>
      <c r="BL27" s="106">
        <f t="shared" ca="1" si="46"/>
        <v>46838.247595082699</v>
      </c>
      <c r="BM27" s="107">
        <f t="shared" ca="1" si="46"/>
        <v>50901.468184091587</v>
      </c>
      <c r="BN27" s="105">
        <f t="shared" ca="1" si="46"/>
        <v>37553.267943550556</v>
      </c>
      <c r="BO27" s="106">
        <f t="shared" ca="1" si="46"/>
        <v>43315.165451707064</v>
      </c>
      <c r="BP27" s="106">
        <f t="shared" ca="1" si="46"/>
        <v>50585.307402689315</v>
      </c>
      <c r="BQ27" s="107">
        <f t="shared" ca="1" si="46"/>
        <v>54973.585638818913</v>
      </c>
      <c r="BR27" s="105">
        <f t="shared" ref="BR27:CW27" ca="1" si="47">IF(AND(ISNUMBER(BR25),ISNUMBER(BR22)),BR22-BR25,"")</f>
        <v>39430.931340728072</v>
      </c>
      <c r="BS27" s="106">
        <f t="shared" ca="1" si="47"/>
        <v>45480.923724292414</v>
      </c>
      <c r="BT27" s="106">
        <f t="shared" ca="1" si="47"/>
        <v>53114.572772823783</v>
      </c>
      <c r="BU27" s="107">
        <f t="shared" ca="1" si="47"/>
        <v>57722.264920759873</v>
      </c>
      <c r="BV27" s="105">
        <f t="shared" ca="1" si="47"/>
        <v>41402.477907764478</v>
      </c>
      <c r="BW27" s="106">
        <f t="shared" ca="1" si="47"/>
        <v>47754.969910507047</v>
      </c>
      <c r="BX27" s="106">
        <f t="shared" ca="1" si="47"/>
        <v>55770.301411464985</v>
      </c>
      <c r="BY27" s="107">
        <f t="shared" ca="1" si="47"/>
        <v>60608.378166797862</v>
      </c>
      <c r="BZ27" s="105">
        <f t="shared" ca="1" si="47"/>
        <v>43472.601803152706</v>
      </c>
      <c r="CA27" s="106">
        <f t="shared" ca="1" si="47"/>
        <v>50142.7184060324</v>
      </c>
      <c r="CB27" s="106">
        <f t="shared" ca="1" si="47"/>
        <v>58558.816482038223</v>
      </c>
      <c r="CC27" s="107">
        <f t="shared" ca="1" si="47"/>
        <v>63638.797075137758</v>
      </c>
      <c r="CD27" s="105">
        <f t="shared" ca="1" si="47"/>
        <v>45646.231893310338</v>
      </c>
      <c r="CE27" s="106">
        <f t="shared" ca="1" si="47"/>
        <v>52649.854326334025</v>
      </c>
      <c r="CF27" s="106">
        <f t="shared" ca="1" si="47"/>
        <v>61486.757306140134</v>
      </c>
      <c r="CG27" s="107">
        <f t="shared" ca="1" si="47"/>
        <v>66820.73692889465</v>
      </c>
      <c r="CH27" s="105">
        <f t="shared" ca="1" si="47"/>
        <v>47928.543487975854</v>
      </c>
      <c r="CI27" s="106">
        <f t="shared" ca="1" si="47"/>
        <v>55282.347042650727</v>
      </c>
      <c r="CJ27" s="106">
        <f t="shared" ca="1" si="47"/>
        <v>64561.095171447159</v>
      </c>
      <c r="CK27" s="107">
        <f t="shared" ca="1" si="47"/>
        <v>70161.773775339374</v>
      </c>
      <c r="CL27" s="105">
        <f t="shared" ca="1" si="47"/>
        <v>50324.970662374661</v>
      </c>
      <c r="CM27" s="106">
        <f t="shared" ca="1" si="47"/>
        <v>58046.464394783259</v>
      </c>
      <c r="CN27" s="106">
        <f t="shared" ca="1" si="47"/>
        <v>67789.149930019514</v>
      </c>
      <c r="CO27" s="107">
        <f t="shared" ca="1" si="47"/>
        <v>73669.862464106351</v>
      </c>
      <c r="CP27" s="105">
        <f t="shared" ca="1" si="47"/>
        <v>52841.219195493381</v>
      </c>
      <c r="CQ27" s="106">
        <f t="shared" ca="1" si="47"/>
        <v>60948.787614522415</v>
      </c>
      <c r="CR27" s="106">
        <f t="shared" ca="1" si="47"/>
        <v>71178.607426520495</v>
      </c>
      <c r="CS27" s="107">
        <f t="shared" ca="1" si="47"/>
        <v>77353.355587311671</v>
      </c>
      <c r="CT27" s="105">
        <f t="shared" ca="1" si="47"/>
        <v>55483.280155268061</v>
      </c>
      <c r="CU27" s="106">
        <f t="shared" ca="1" si="47"/>
        <v>63996.226995248537</v>
      </c>
      <c r="CV27" s="106">
        <f t="shared" ca="1" si="47"/>
        <v>74737.537797846511</v>
      </c>
      <c r="CW27" s="107">
        <f t="shared" ca="1" si="47"/>
        <v>81221.023366677269</v>
      </c>
      <c r="CX27" s="105">
        <f t="shared" ref="CX27:DI27" ca="1" si="48">IF(AND(ISNUMBER(CX25),ISNUMBER(CX22)),CX22-CX25,"")</f>
        <v>58257.444163031469</v>
      </c>
      <c r="CY27" s="106">
        <f t="shared" ca="1" si="48"/>
        <v>67196.03834501098</v>
      </c>
      <c r="CZ27" s="106">
        <f t="shared" ca="1" si="48"/>
        <v>78474.414687738841</v>
      </c>
      <c r="DA27" s="107">
        <f t="shared" ca="1" si="48"/>
        <v>85282.074535011125</v>
      </c>
      <c r="DB27" s="105">
        <f t="shared" ca="1" si="48"/>
        <v>61170.316371183042</v>
      </c>
      <c r="DC27" s="106">
        <f t="shared" ca="1" si="48"/>
        <v>70555.840262261525</v>
      </c>
      <c r="DD27" s="106">
        <f t="shared" ca="1" si="48"/>
        <v>82398.135422125808</v>
      </c>
      <c r="DE27" s="107">
        <f t="shared" ca="1" si="48"/>
        <v>89546.178261761699</v>
      </c>
      <c r="DF27" s="105">
        <f t="shared" ca="1" si="48"/>
        <v>64228.832189742199</v>
      </c>
      <c r="DG27" s="106">
        <f t="shared" ca="1" si="48"/>
        <v>74083.632275374606</v>
      </c>
      <c r="DH27" s="106">
        <f t="shared" ca="1" si="48"/>
        <v>86518.04219323209</v>
      </c>
      <c r="DI27" s="107">
        <f t="shared" ca="1" si="48"/>
        <v>94023.487174849797</v>
      </c>
      <c r="DK27" s="106">
        <f t="shared" ref="DK27:EK27" ca="1" si="49">IF(AND(ISNUMBER(DK25),ISNUMBER(DK22)),DK22-DK25,"")</f>
        <v>758.98900000000003</v>
      </c>
      <c r="DL27" s="106">
        <f t="shared" ca="1" si="49"/>
        <v>747</v>
      </c>
      <c r="DM27" s="106">
        <f t="shared" ca="1" si="49"/>
        <v>1934</v>
      </c>
      <c r="DN27" s="106">
        <f t="shared" ca="1" si="49"/>
        <v>3210</v>
      </c>
      <c r="DO27" s="106">
        <f t="shared" ca="1" si="49"/>
        <v>3804</v>
      </c>
      <c r="DP27" s="106">
        <f t="shared" ca="1" si="49"/>
        <v>2846</v>
      </c>
      <c r="DQ27" s="106">
        <f t="shared" ca="1" si="49"/>
        <v>4532</v>
      </c>
      <c r="DR27" s="106">
        <f t="shared" ca="1" si="49"/>
        <v>10041</v>
      </c>
      <c r="DS27" s="106">
        <f t="shared" ca="1" si="49"/>
        <v>4224</v>
      </c>
      <c r="DT27" s="106">
        <f t="shared" ca="1" si="49"/>
        <v>32972</v>
      </c>
      <c r="DU27" s="106">
        <f t="shared" ca="1" si="49"/>
        <v>78924.265625676053</v>
      </c>
      <c r="DV27" s="106">
        <f t="shared" ca="1" si="49"/>
        <v>111731.1255345433</v>
      </c>
      <c r="DW27" s="106">
        <f t="shared" ca="1" si="49"/>
        <v>135496.14178834733</v>
      </c>
      <c r="DX27" s="106">
        <f t="shared" ca="1" si="49"/>
        <v>155511.61698095244</v>
      </c>
      <c r="DY27" s="106">
        <f t="shared" ca="1" si="49"/>
        <v>172617.89484885728</v>
      </c>
      <c r="DZ27" s="106">
        <f t="shared" ca="1" si="49"/>
        <v>186427.32643676584</v>
      </c>
      <c r="EA27" s="106">
        <f t="shared" ca="1" si="49"/>
        <v>195748.69275860413</v>
      </c>
      <c r="EB27" s="106">
        <f t="shared" ca="1" si="49"/>
        <v>205536.1273965344</v>
      </c>
      <c r="EC27" s="106">
        <f t="shared" ca="1" si="49"/>
        <v>215812.93376636109</v>
      </c>
      <c r="ED27" s="106">
        <f t="shared" ca="1" si="49"/>
        <v>226603.58045467915</v>
      </c>
      <c r="EE27" s="106">
        <f t="shared" ca="1" si="49"/>
        <v>237933.75947741314</v>
      </c>
      <c r="EF27" s="106">
        <f t="shared" ca="1" si="49"/>
        <v>249830.44745128375</v>
      </c>
      <c r="EG27" s="106">
        <f t="shared" ca="1" si="49"/>
        <v>262321.96982384799</v>
      </c>
      <c r="EH27" s="106">
        <f t="shared" ca="1" si="49"/>
        <v>275438.06831504044</v>
      </c>
      <c r="EI27" s="106">
        <f t="shared" ca="1" si="49"/>
        <v>289209.97173079237</v>
      </c>
      <c r="EJ27" s="106">
        <f t="shared" ca="1" si="49"/>
        <v>303670.47031733207</v>
      </c>
      <c r="EK27" s="106">
        <f t="shared" ca="1" si="49"/>
        <v>318853.99383319868</v>
      </c>
    </row>
    <row r="28" spans="1:141" x14ac:dyDescent="0.25">
      <c r="A28" s="90"/>
      <c r="B28" s="90"/>
      <c r="C28" s="90"/>
      <c r="D28" s="90"/>
      <c r="E28" s="37" t="s">
        <v>41</v>
      </c>
      <c r="F28" s="108">
        <f t="shared" ref="F28:AK28" ca="1" si="50">IF(ISERROR(F27/F16),"",F27/F16)</f>
        <v>0.13725134590813998</v>
      </c>
      <c r="G28" s="109">
        <f t="shared" ca="1" si="50"/>
        <v>0.14796467976757852</v>
      </c>
      <c r="H28" s="109">
        <f t="shared" ca="1" si="50"/>
        <v>0.17408040921116846</v>
      </c>
      <c r="I28" s="110">
        <f t="shared" ca="1" si="50"/>
        <v>0.18483279675397477</v>
      </c>
      <c r="J28" s="108">
        <f t="shared" ca="1" si="50"/>
        <v>0.15291051259774111</v>
      </c>
      <c r="K28" s="109">
        <f t="shared" ca="1" si="50"/>
        <v>6.5915004336513441E-2</v>
      </c>
      <c r="L28" s="109">
        <f t="shared" ca="1" si="50"/>
        <v>0.18773946360153257</v>
      </c>
      <c r="M28" s="110">
        <f t="shared" ca="1" si="50"/>
        <v>0.17844396859386152</v>
      </c>
      <c r="N28" s="108">
        <f t="shared" ca="1" si="50"/>
        <v>0.18773946360153257</v>
      </c>
      <c r="O28" s="109">
        <f t="shared" ca="1" si="50"/>
        <v>0.22198879551820727</v>
      </c>
      <c r="P28" s="109">
        <f t="shared" ca="1" si="50"/>
        <v>0.31886227544910178</v>
      </c>
      <c r="Q28" s="110">
        <f t="shared" ca="1" si="50"/>
        <v>0.33732167510354349</v>
      </c>
      <c r="R28" s="108">
        <f t="shared" ca="1" si="50"/>
        <v>0.28600929272070214</v>
      </c>
      <c r="S28" s="109">
        <f t="shared" ca="1" si="50"/>
        <v>0.30852017937219733</v>
      </c>
      <c r="T28" s="109">
        <f t="shared" ca="1" si="50"/>
        <v>0.33952959028831564</v>
      </c>
      <c r="U28" s="110">
        <f t="shared" ca="1" si="50"/>
        <v>0.36860185503263482</v>
      </c>
      <c r="V28" s="108">
        <f t="shared" ca="1" si="50"/>
        <v>0.40380417835983784</v>
      </c>
      <c r="W28" s="109">
        <f t="shared" ca="1" si="50"/>
        <v>0.37047710534742234</v>
      </c>
      <c r="X28" s="109">
        <f t="shared" ca="1" si="50"/>
        <v>0.33259981138006917</v>
      </c>
      <c r="Y28" s="110">
        <f t="shared" ca="1" si="50"/>
        <v>0.13333333333333333</v>
      </c>
      <c r="Z28" s="108">
        <f t="shared" ca="1" si="50"/>
        <v>0.16126126126126125</v>
      </c>
      <c r="AA28" s="109">
        <f t="shared" ca="1" si="50"/>
        <v>0.22140364482357502</v>
      </c>
      <c r="AB28" s="109">
        <f t="shared" ca="1" si="50"/>
        <v>0.30756469807564696</v>
      </c>
      <c r="AC28" s="110">
        <f t="shared" ca="1" si="50"/>
        <v>0.3188405797101449</v>
      </c>
      <c r="AD28" s="108">
        <f t="shared" ca="1" si="50"/>
        <v>0.31688311688311688</v>
      </c>
      <c r="AE28" s="109">
        <f t="shared" ca="1" si="50"/>
        <v>0.16839110191412313</v>
      </c>
      <c r="AF28" s="109">
        <f t="shared" ca="1" si="50"/>
        <v>0.29581041049513329</v>
      </c>
      <c r="AG28" s="110">
        <f t="shared" ca="1" si="50"/>
        <v>0.30121926843893665</v>
      </c>
      <c r="AH28" s="108">
        <f t="shared" ca="1" si="50"/>
        <v>0.34552199258081612</v>
      </c>
      <c r="AI28" s="109">
        <f t="shared" ca="1" si="50"/>
        <v>0.37559551252497309</v>
      </c>
      <c r="AJ28" s="109">
        <f t="shared" ca="1" si="50"/>
        <v>0.37603829367872732</v>
      </c>
      <c r="AK28" s="110">
        <f t="shared" ca="1" si="50"/>
        <v>0.38859086746042132</v>
      </c>
      <c r="AL28" s="108">
        <f t="shared" ref="AL28:BQ28" ca="1" si="51">IF(ISERROR(AL27/AL16),"",AL27/AL16)</f>
        <v>0.22538610038610038</v>
      </c>
      <c r="AM28" s="109">
        <f t="shared" ca="1" si="51"/>
        <v>7.4433174224343673E-2</v>
      </c>
      <c r="AN28" s="109">
        <f t="shared" ca="1" si="51"/>
        <v>0.10133198448828191</v>
      </c>
      <c r="AO28" s="110">
        <f t="shared" ca="1" si="51"/>
        <v>0.20756899686002314</v>
      </c>
      <c r="AP28" s="108">
        <f t="shared" ca="1" si="51"/>
        <v>0.29755283648498332</v>
      </c>
      <c r="AQ28" s="109">
        <f t="shared" ca="1" si="51"/>
        <v>0.50344265936181243</v>
      </c>
      <c r="AR28" s="109">
        <f t="shared" ca="1" si="51"/>
        <v>0.5748896247240618</v>
      </c>
      <c r="AS28" s="110">
        <f t="shared" ca="1" si="51"/>
        <v>0.61597973125820027</v>
      </c>
      <c r="AT28" s="108">
        <f t="shared" ca="1" si="51"/>
        <v>0.64924742743050223</v>
      </c>
      <c r="AU28" s="109">
        <f t="shared" ca="1" si="51"/>
        <v>0.62057256990679099</v>
      </c>
      <c r="AV28" s="109">
        <f t="shared" ca="1" si="51"/>
        <v>0.62336810900176731</v>
      </c>
      <c r="AW28" s="110">
        <f t="shared" ca="1" si="51"/>
        <v>0.56404090476346802</v>
      </c>
      <c r="AX28" s="108">
        <f t="shared" ca="1" si="51"/>
        <v>0.56404090476346802</v>
      </c>
      <c r="AY28" s="109">
        <f t="shared" ca="1" si="51"/>
        <v>0.56404090476346791</v>
      </c>
      <c r="AZ28" s="109">
        <f t="shared" ca="1" si="51"/>
        <v>0.56404090476346802</v>
      </c>
      <c r="BA28" s="110">
        <f t="shared" ca="1" si="51"/>
        <v>0.56404090476346802</v>
      </c>
      <c r="BB28" s="108">
        <f t="shared" ca="1" si="51"/>
        <v>0.56404090476346802</v>
      </c>
      <c r="BC28" s="109">
        <f t="shared" ca="1" si="51"/>
        <v>0.56404090476346802</v>
      </c>
      <c r="BD28" s="109">
        <f t="shared" ca="1" si="51"/>
        <v>0.56404090476346802</v>
      </c>
      <c r="BE28" s="110">
        <f t="shared" ca="1" si="51"/>
        <v>0.56404090476346813</v>
      </c>
      <c r="BF28" s="108">
        <f t="shared" ca="1" si="51"/>
        <v>0.56404090476346802</v>
      </c>
      <c r="BG28" s="109">
        <f t="shared" ca="1" si="51"/>
        <v>0.56404090476346802</v>
      </c>
      <c r="BH28" s="109">
        <f t="shared" ca="1" si="51"/>
        <v>0.56404090476346813</v>
      </c>
      <c r="BI28" s="110">
        <f t="shared" ca="1" si="51"/>
        <v>0.56404090476346802</v>
      </c>
      <c r="BJ28" s="108">
        <f t="shared" ca="1" si="51"/>
        <v>0.56404090476346802</v>
      </c>
      <c r="BK28" s="109">
        <f t="shared" ca="1" si="51"/>
        <v>0.56404090476346813</v>
      </c>
      <c r="BL28" s="109">
        <f t="shared" ca="1" si="51"/>
        <v>0.56404090476346802</v>
      </c>
      <c r="BM28" s="110">
        <f t="shared" ca="1" si="51"/>
        <v>0.56404090476346802</v>
      </c>
      <c r="BN28" s="108">
        <f t="shared" ca="1" si="51"/>
        <v>0.56404090476346813</v>
      </c>
      <c r="BO28" s="109">
        <f t="shared" ca="1" si="51"/>
        <v>0.56404090476346813</v>
      </c>
      <c r="BP28" s="109">
        <f t="shared" ca="1" si="51"/>
        <v>0.56404090476346802</v>
      </c>
      <c r="BQ28" s="110">
        <f t="shared" ca="1" si="51"/>
        <v>0.56404090476346802</v>
      </c>
      <c r="BR28" s="108">
        <f t="shared" ref="BR28:CW28" ca="1" si="52">IF(ISERROR(BR27/BR16),"",BR27/BR16)</f>
        <v>0.56404090476346802</v>
      </c>
      <c r="BS28" s="109">
        <f t="shared" ca="1" si="52"/>
        <v>0.56404090476346802</v>
      </c>
      <c r="BT28" s="109">
        <f t="shared" ca="1" si="52"/>
        <v>0.56404090476346802</v>
      </c>
      <c r="BU28" s="110">
        <f t="shared" ca="1" si="52"/>
        <v>0.56404090476346813</v>
      </c>
      <c r="BV28" s="108">
        <f t="shared" ca="1" si="52"/>
        <v>0.56404090476346802</v>
      </c>
      <c r="BW28" s="109">
        <f t="shared" ca="1" si="52"/>
        <v>0.56404090476346813</v>
      </c>
      <c r="BX28" s="109">
        <f t="shared" ca="1" si="52"/>
        <v>0.56404090476346813</v>
      </c>
      <c r="BY28" s="110">
        <f t="shared" ca="1" si="52"/>
        <v>0.56404090476346813</v>
      </c>
      <c r="BZ28" s="108">
        <f t="shared" ca="1" si="52"/>
        <v>0.56404090476346802</v>
      </c>
      <c r="CA28" s="109">
        <f t="shared" ca="1" si="52"/>
        <v>0.56404090476346813</v>
      </c>
      <c r="CB28" s="109">
        <f t="shared" ca="1" si="52"/>
        <v>0.56404090476346802</v>
      </c>
      <c r="CC28" s="110">
        <f t="shared" ca="1" si="52"/>
        <v>0.56404090476346813</v>
      </c>
      <c r="CD28" s="108">
        <f t="shared" ca="1" si="52"/>
        <v>0.56404090476346802</v>
      </c>
      <c r="CE28" s="109">
        <f t="shared" ca="1" si="52"/>
        <v>0.56404090476346813</v>
      </c>
      <c r="CF28" s="109">
        <f t="shared" ca="1" si="52"/>
        <v>0.56404090476346791</v>
      </c>
      <c r="CG28" s="110">
        <f t="shared" ca="1" si="52"/>
        <v>0.56404090476346813</v>
      </c>
      <c r="CH28" s="108">
        <f t="shared" ca="1" si="52"/>
        <v>0.56404090476346802</v>
      </c>
      <c r="CI28" s="109">
        <f t="shared" ca="1" si="52"/>
        <v>0.56404090476346813</v>
      </c>
      <c r="CJ28" s="109">
        <f t="shared" ca="1" si="52"/>
        <v>0.56404090476346813</v>
      </c>
      <c r="CK28" s="110">
        <f t="shared" ca="1" si="52"/>
        <v>0.56404090476346802</v>
      </c>
      <c r="CL28" s="108">
        <f t="shared" ca="1" si="52"/>
        <v>0.56404090476346813</v>
      </c>
      <c r="CM28" s="109">
        <f t="shared" ca="1" si="52"/>
        <v>0.56404090476346802</v>
      </c>
      <c r="CN28" s="109">
        <f t="shared" ca="1" si="52"/>
        <v>0.56404090476346802</v>
      </c>
      <c r="CO28" s="110">
        <f t="shared" ca="1" si="52"/>
        <v>0.56404090476346802</v>
      </c>
      <c r="CP28" s="108">
        <f t="shared" ca="1" si="52"/>
        <v>0.56404090476346802</v>
      </c>
      <c r="CQ28" s="109">
        <f t="shared" ca="1" si="52"/>
        <v>0.56404090476346802</v>
      </c>
      <c r="CR28" s="109">
        <f t="shared" ca="1" si="52"/>
        <v>0.56404090476346802</v>
      </c>
      <c r="CS28" s="110">
        <f t="shared" ca="1" si="52"/>
        <v>0.56404090476346802</v>
      </c>
      <c r="CT28" s="108">
        <f t="shared" ca="1" si="52"/>
        <v>0.56404090476346802</v>
      </c>
      <c r="CU28" s="109">
        <f t="shared" ca="1" si="52"/>
        <v>0.56404090476346802</v>
      </c>
      <c r="CV28" s="109">
        <f t="shared" ca="1" si="52"/>
        <v>0.56404090476346802</v>
      </c>
      <c r="CW28" s="110">
        <f t="shared" ca="1" si="52"/>
        <v>0.56404090476346802</v>
      </c>
      <c r="CX28" s="108">
        <f t="shared" ref="CX28:DI28" ca="1" si="53">IF(ISERROR(CX27/CX16),"",CX27/CX16)</f>
        <v>0.56404090476346802</v>
      </c>
      <c r="CY28" s="109">
        <f t="shared" ca="1" si="53"/>
        <v>0.56404090476346802</v>
      </c>
      <c r="CZ28" s="109">
        <f t="shared" ca="1" si="53"/>
        <v>0.56404090476346802</v>
      </c>
      <c r="DA28" s="110">
        <f t="shared" ca="1" si="53"/>
        <v>0.56404090476346802</v>
      </c>
      <c r="DB28" s="108">
        <f t="shared" ca="1" si="53"/>
        <v>0.56404090476346802</v>
      </c>
      <c r="DC28" s="109">
        <f t="shared" ca="1" si="53"/>
        <v>0.56404090476346802</v>
      </c>
      <c r="DD28" s="109">
        <f t="shared" ca="1" si="53"/>
        <v>0.56404090476346813</v>
      </c>
      <c r="DE28" s="110">
        <f t="shared" ca="1" si="53"/>
        <v>0.56404090476346813</v>
      </c>
      <c r="DF28" s="108">
        <f t="shared" ca="1" si="53"/>
        <v>0.56404090476346802</v>
      </c>
      <c r="DG28" s="109">
        <f t="shared" ca="1" si="53"/>
        <v>0.56404090476346802</v>
      </c>
      <c r="DH28" s="109">
        <f t="shared" ca="1" si="53"/>
        <v>0.56404090476346802</v>
      </c>
      <c r="DI28" s="110">
        <f t="shared" ca="1" si="53"/>
        <v>0.56404090476346813</v>
      </c>
      <c r="DK28" s="109">
        <f t="shared" ref="DK28:EK28" ca="1" si="54">IF(ISERROR(DK27/DK16),"",DK27/DK16)</f>
        <v>0.16212493113862697</v>
      </c>
      <c r="DL28" s="109">
        <f t="shared" ca="1" si="54"/>
        <v>0.14910179640718563</v>
      </c>
      <c r="DM28" s="109">
        <f t="shared" ca="1" si="54"/>
        <v>0.27988422575976846</v>
      </c>
      <c r="DN28" s="109">
        <f t="shared" ca="1" si="54"/>
        <v>0.33045089561457691</v>
      </c>
      <c r="DO28" s="109">
        <f t="shared" ca="1" si="54"/>
        <v>0.32468419255718678</v>
      </c>
      <c r="DP28" s="109">
        <f t="shared" ca="1" si="54"/>
        <v>0.2606704524638212</v>
      </c>
      <c r="DQ28" s="109">
        <f t="shared" ca="1" si="54"/>
        <v>0.27178410794602698</v>
      </c>
      <c r="DR28" s="109">
        <f t="shared" ca="1" si="54"/>
        <v>0.37307720888756779</v>
      </c>
      <c r="DS28" s="109">
        <f t="shared" ca="1" si="54"/>
        <v>0.1565952398606065</v>
      </c>
      <c r="DT28" s="109">
        <f t="shared" ca="1" si="54"/>
        <v>0.54121663766783756</v>
      </c>
      <c r="DU28" s="109">
        <f t="shared" ca="1" si="54"/>
        <v>0.61043725037574725</v>
      </c>
      <c r="DV28" s="109">
        <f t="shared" ca="1" si="54"/>
        <v>0.56404090476346791</v>
      </c>
      <c r="DW28" s="109">
        <f t="shared" ca="1" si="54"/>
        <v>0.56404090476346791</v>
      </c>
      <c r="DX28" s="109">
        <f t="shared" ca="1" si="54"/>
        <v>0.56404090476346802</v>
      </c>
      <c r="DY28" s="109">
        <f t="shared" ca="1" si="54"/>
        <v>0.56404090476346813</v>
      </c>
      <c r="DZ28" s="109">
        <f t="shared" ca="1" si="54"/>
        <v>0.56404090476346813</v>
      </c>
      <c r="EA28" s="109">
        <f t="shared" ca="1" si="54"/>
        <v>0.56404090476346802</v>
      </c>
      <c r="EB28" s="109">
        <f t="shared" ca="1" si="54"/>
        <v>0.56404090476346813</v>
      </c>
      <c r="EC28" s="109">
        <f t="shared" ca="1" si="54"/>
        <v>0.56404090476346813</v>
      </c>
      <c r="ED28" s="109">
        <f t="shared" ca="1" si="54"/>
        <v>0.56404090476346813</v>
      </c>
      <c r="EE28" s="109">
        <f t="shared" ca="1" si="54"/>
        <v>0.56404090476346813</v>
      </c>
      <c r="EF28" s="109">
        <f t="shared" ca="1" si="54"/>
        <v>0.56404090476346802</v>
      </c>
      <c r="EG28" s="109">
        <f t="shared" ca="1" si="54"/>
        <v>0.56404090476346802</v>
      </c>
      <c r="EH28" s="109">
        <f t="shared" ca="1" si="54"/>
        <v>0.56404090476346813</v>
      </c>
      <c r="EI28" s="109">
        <f t="shared" ca="1" si="54"/>
        <v>0.56404090476346802</v>
      </c>
      <c r="EJ28" s="109">
        <f t="shared" ca="1" si="54"/>
        <v>0.56404090476346802</v>
      </c>
      <c r="EK28" s="109">
        <f t="shared" ca="1" si="54"/>
        <v>0.56404090476346802</v>
      </c>
    </row>
    <row r="29" spans="1:141" x14ac:dyDescent="0.25">
      <c r="A29" s="90"/>
      <c r="B29" s="90"/>
      <c r="C29" s="90"/>
      <c r="D29" s="90"/>
      <c r="F29" s="100"/>
      <c r="J29" s="100"/>
      <c r="N29" s="100"/>
      <c r="R29" s="100"/>
      <c r="V29" s="100"/>
      <c r="Z29" s="100"/>
      <c r="AD29" s="100"/>
      <c r="AH29" s="100"/>
      <c r="AL29" s="100"/>
      <c r="AP29" s="100"/>
      <c r="AT29" s="100"/>
      <c r="AX29" s="100"/>
      <c r="BB29" s="100"/>
      <c r="BF29" s="100"/>
      <c r="BJ29" s="100"/>
      <c r="BN29" s="100"/>
      <c r="BR29" s="100"/>
      <c r="BV29" s="100"/>
      <c r="BZ29" s="100"/>
      <c r="CD29" s="100"/>
      <c r="CH29" s="100"/>
      <c r="CL29" s="100"/>
      <c r="CP29" s="100"/>
      <c r="CT29" s="100"/>
      <c r="CX29" s="100"/>
      <c r="DB29" s="100"/>
      <c r="DF29" s="100"/>
      <c r="DI29" s="101"/>
    </row>
    <row r="30" spans="1:141" x14ac:dyDescent="0.25">
      <c r="A30" s="90"/>
      <c r="B30" s="90"/>
      <c r="C30" s="111"/>
      <c r="D30" s="90"/>
      <c r="E30" s="154" t="s">
        <v>249</v>
      </c>
      <c r="F30" s="155">
        <f t="shared" ref="F30:AK30" ca="1" si="55">F294</f>
        <v>55.082999999999998</v>
      </c>
      <c r="G30" s="156">
        <f t="shared" ca="1" si="55"/>
        <v>55.606999999999999</v>
      </c>
      <c r="H30" s="156">
        <f t="shared" ca="1" si="55"/>
        <v>55.48</v>
      </c>
      <c r="I30" s="157">
        <f t="shared" ca="1" si="55"/>
        <v>53.954999999999998</v>
      </c>
      <c r="J30" s="155">
        <f t="shared" ca="1" si="55"/>
        <v>54</v>
      </c>
      <c r="K30" s="156">
        <f t="shared" ca="1" si="55"/>
        <v>49</v>
      </c>
      <c r="L30" s="156">
        <f t="shared" ca="1" si="55"/>
        <v>48</v>
      </c>
      <c r="M30" s="157">
        <f t="shared" ca="1" si="55"/>
        <v>46</v>
      </c>
      <c r="N30" s="155">
        <f t="shared" ca="1" si="55"/>
        <v>45</v>
      </c>
      <c r="O30" s="156">
        <f t="shared" ca="1" si="55"/>
        <v>47</v>
      </c>
      <c r="P30" s="156">
        <f t="shared" ca="1" si="55"/>
        <v>48</v>
      </c>
      <c r="Q30" s="157">
        <f t="shared" ca="1" si="55"/>
        <v>47</v>
      </c>
      <c r="R30" s="155">
        <f t="shared" ca="1" si="55"/>
        <v>47</v>
      </c>
      <c r="S30" s="156">
        <f t="shared" ca="1" si="55"/>
        <v>49</v>
      </c>
      <c r="T30" s="156">
        <f t="shared" ca="1" si="55"/>
        <v>49</v>
      </c>
      <c r="U30" s="157">
        <f t="shared" ca="1" si="55"/>
        <v>54</v>
      </c>
      <c r="V30" s="155">
        <f t="shared" ca="1" si="55"/>
        <v>57</v>
      </c>
      <c r="W30" s="156">
        <f t="shared" ca="1" si="55"/>
        <v>59</v>
      </c>
      <c r="X30" s="156">
        <f t="shared" ca="1" si="55"/>
        <v>68</v>
      </c>
      <c r="Y30" s="157">
        <f t="shared" ca="1" si="55"/>
        <v>78</v>
      </c>
      <c r="Z30" s="155">
        <f t="shared" ca="1" si="55"/>
        <v>91</v>
      </c>
      <c r="AA30" s="156">
        <f t="shared" ca="1" si="55"/>
        <v>92</v>
      </c>
      <c r="AB30" s="156">
        <f t="shared" ca="1" si="55"/>
        <v>92</v>
      </c>
      <c r="AC30" s="157">
        <f t="shared" ca="1" si="55"/>
        <v>106</v>
      </c>
      <c r="AD30" s="155">
        <f t="shared" ca="1" si="55"/>
        <v>107</v>
      </c>
      <c r="AE30" s="156">
        <f t="shared" ca="1" si="55"/>
        <v>404</v>
      </c>
      <c r="AF30" s="156">
        <f t="shared" ca="1" si="55"/>
        <v>299</v>
      </c>
      <c r="AG30" s="157">
        <f t="shared" ca="1" si="55"/>
        <v>287</v>
      </c>
      <c r="AH30" s="155">
        <f t="shared" ca="1" si="55"/>
        <v>281</v>
      </c>
      <c r="AI30" s="156">
        <f t="shared" ca="1" si="55"/>
        <v>286</v>
      </c>
      <c r="AJ30" s="156">
        <f t="shared" ca="1" si="55"/>
        <v>298</v>
      </c>
      <c r="AK30" s="157">
        <f t="shared" ca="1" si="55"/>
        <v>309</v>
      </c>
      <c r="AL30" s="155">
        <f t="shared" ref="AL30:BQ30" ca="1" si="56">AL294</f>
        <v>334</v>
      </c>
      <c r="AM30" s="156">
        <f t="shared" ca="1" si="56"/>
        <v>378</v>
      </c>
      <c r="AN30" s="156">
        <f t="shared" ca="1" si="56"/>
        <v>406</v>
      </c>
      <c r="AO30" s="157">
        <f t="shared" ca="1" si="56"/>
        <v>426</v>
      </c>
      <c r="AP30" s="155">
        <f t="shared" ca="1" si="56"/>
        <v>384</v>
      </c>
      <c r="AQ30" s="156">
        <f t="shared" ca="1" si="56"/>
        <v>365</v>
      </c>
      <c r="AR30" s="156">
        <f t="shared" ca="1" si="56"/>
        <v>372</v>
      </c>
      <c r="AS30" s="157">
        <f t="shared" ca="1" si="56"/>
        <v>387</v>
      </c>
      <c r="AT30" s="155">
        <f t="shared" ca="1" si="56"/>
        <v>410</v>
      </c>
      <c r="AU30" s="156">
        <f t="shared" ca="1" si="56"/>
        <v>433</v>
      </c>
      <c r="AV30" s="156">
        <f t="shared" ca="1" si="56"/>
        <v>478</v>
      </c>
      <c r="AW30" s="157">
        <f t="shared" ca="1" si="56"/>
        <v>541.62</v>
      </c>
      <c r="AX30" s="155">
        <f t="shared" ca="1" si="56"/>
        <v>682.68430000000012</v>
      </c>
      <c r="AY30" s="156">
        <f t="shared" ca="1" si="56"/>
        <v>682.68430000000012</v>
      </c>
      <c r="AZ30" s="156">
        <f t="shared" ca="1" si="56"/>
        <v>682.68430000000012</v>
      </c>
      <c r="BA30" s="157">
        <f t="shared" ca="1" si="56"/>
        <v>682.68430000000012</v>
      </c>
      <c r="BB30" s="155">
        <f t="shared" ca="1" si="56"/>
        <v>723.64535799999987</v>
      </c>
      <c r="BC30" s="156">
        <f t="shared" ca="1" si="56"/>
        <v>723.64535799999987</v>
      </c>
      <c r="BD30" s="156">
        <f t="shared" ca="1" si="56"/>
        <v>723.64535799999987</v>
      </c>
      <c r="BE30" s="157">
        <f t="shared" ca="1" si="56"/>
        <v>723.64535799999987</v>
      </c>
      <c r="BF30" s="155">
        <f t="shared" ca="1" si="56"/>
        <v>767.06407948000015</v>
      </c>
      <c r="BG30" s="156">
        <f t="shared" ca="1" si="56"/>
        <v>767.06407948000015</v>
      </c>
      <c r="BH30" s="156">
        <f t="shared" ca="1" si="56"/>
        <v>767.06407948000015</v>
      </c>
      <c r="BI30" s="157">
        <f t="shared" ca="1" si="56"/>
        <v>767.06407948000015</v>
      </c>
      <c r="BJ30" s="155">
        <f t="shared" ca="1" si="56"/>
        <v>813.08792424880028</v>
      </c>
      <c r="BK30" s="156">
        <f t="shared" ca="1" si="56"/>
        <v>813.08792424880028</v>
      </c>
      <c r="BL30" s="156">
        <f t="shared" ca="1" si="56"/>
        <v>813.08792424880028</v>
      </c>
      <c r="BM30" s="157">
        <f t="shared" ca="1" si="56"/>
        <v>813.08792424880028</v>
      </c>
      <c r="BN30" s="155">
        <f t="shared" ca="1" si="56"/>
        <v>861.87319970372823</v>
      </c>
      <c r="BO30" s="156">
        <f t="shared" ca="1" si="56"/>
        <v>861.87319970372823</v>
      </c>
      <c r="BP30" s="156">
        <f t="shared" ca="1" si="56"/>
        <v>861.87319970372823</v>
      </c>
      <c r="BQ30" s="157">
        <f t="shared" ca="1" si="56"/>
        <v>861.87319970372823</v>
      </c>
      <c r="BR30" s="155">
        <f t="shared" ref="BR30:CW30" ca="1" si="57">BR294</f>
        <v>913.58559168595184</v>
      </c>
      <c r="BS30" s="156">
        <f t="shared" ca="1" si="57"/>
        <v>913.58559168595184</v>
      </c>
      <c r="BT30" s="156">
        <f t="shared" ca="1" si="57"/>
        <v>913.58559168595184</v>
      </c>
      <c r="BU30" s="157">
        <f t="shared" ca="1" si="57"/>
        <v>913.58559168595184</v>
      </c>
      <c r="BV30" s="155">
        <f t="shared" ca="1" si="57"/>
        <v>968.40072718710906</v>
      </c>
      <c r="BW30" s="156">
        <f t="shared" ca="1" si="57"/>
        <v>968.40072718710906</v>
      </c>
      <c r="BX30" s="156">
        <f t="shared" ca="1" si="57"/>
        <v>968.40072718710906</v>
      </c>
      <c r="BY30" s="157">
        <f t="shared" ca="1" si="57"/>
        <v>968.40072718710906</v>
      </c>
      <c r="BZ30" s="155">
        <f t="shared" ca="1" si="57"/>
        <v>1026.5047708183356</v>
      </c>
      <c r="CA30" s="156">
        <f t="shared" ca="1" si="57"/>
        <v>1026.5047708183356</v>
      </c>
      <c r="CB30" s="156">
        <f t="shared" ca="1" si="57"/>
        <v>1026.5047708183356</v>
      </c>
      <c r="CC30" s="157">
        <f t="shared" ca="1" si="57"/>
        <v>1026.5047708183356</v>
      </c>
      <c r="CD30" s="155">
        <f t="shared" ca="1" si="57"/>
        <v>1088.0950570674356</v>
      </c>
      <c r="CE30" s="156">
        <f t="shared" ca="1" si="57"/>
        <v>1088.0950570674356</v>
      </c>
      <c r="CF30" s="156">
        <f t="shared" ca="1" si="57"/>
        <v>1088.0950570674356</v>
      </c>
      <c r="CG30" s="157">
        <f t="shared" ca="1" si="57"/>
        <v>1088.0950570674356</v>
      </c>
      <c r="CH30" s="155">
        <f t="shared" ca="1" si="57"/>
        <v>1153.3807604914816</v>
      </c>
      <c r="CI30" s="156">
        <f t="shared" ca="1" si="57"/>
        <v>1153.3807604914816</v>
      </c>
      <c r="CJ30" s="156">
        <f t="shared" ca="1" si="57"/>
        <v>1153.3807604914816</v>
      </c>
      <c r="CK30" s="157">
        <f t="shared" ca="1" si="57"/>
        <v>1153.3807604914816</v>
      </c>
      <c r="CL30" s="155">
        <f t="shared" ca="1" si="57"/>
        <v>1222.5836061209709</v>
      </c>
      <c r="CM30" s="156">
        <f t="shared" ca="1" si="57"/>
        <v>1222.5836061209709</v>
      </c>
      <c r="CN30" s="156">
        <f t="shared" ca="1" si="57"/>
        <v>1222.5836061209709</v>
      </c>
      <c r="CO30" s="157">
        <f t="shared" ca="1" si="57"/>
        <v>1222.5836061209709</v>
      </c>
      <c r="CP30" s="155">
        <f t="shared" ca="1" si="57"/>
        <v>1295.9386224882296</v>
      </c>
      <c r="CQ30" s="156">
        <f t="shared" ca="1" si="57"/>
        <v>1295.9386224882296</v>
      </c>
      <c r="CR30" s="156">
        <f t="shared" ca="1" si="57"/>
        <v>1295.9386224882296</v>
      </c>
      <c r="CS30" s="157">
        <f t="shared" ca="1" si="57"/>
        <v>1295.9386224882296</v>
      </c>
      <c r="CT30" s="155">
        <f t="shared" ca="1" si="57"/>
        <v>1373.6949398375232</v>
      </c>
      <c r="CU30" s="156">
        <f t="shared" ca="1" si="57"/>
        <v>1373.6949398375232</v>
      </c>
      <c r="CV30" s="156">
        <f t="shared" ca="1" si="57"/>
        <v>1373.6949398375232</v>
      </c>
      <c r="CW30" s="157">
        <f t="shared" ca="1" si="57"/>
        <v>1373.6949398375232</v>
      </c>
      <c r="CX30" s="155">
        <f t="shared" ref="CX30:DI30" ca="1" si="58">CX294</f>
        <v>1456.116636227775</v>
      </c>
      <c r="CY30" s="156">
        <f t="shared" ca="1" si="58"/>
        <v>1456.116636227775</v>
      </c>
      <c r="CZ30" s="156">
        <f t="shared" ca="1" si="58"/>
        <v>1456.116636227775</v>
      </c>
      <c r="DA30" s="157">
        <f t="shared" ca="1" si="58"/>
        <v>1456.116636227775</v>
      </c>
      <c r="DB30" s="155">
        <f t="shared" ca="1" si="58"/>
        <v>1543.4836344014416</v>
      </c>
      <c r="DC30" s="156">
        <f t="shared" ca="1" si="58"/>
        <v>1543.4836344014416</v>
      </c>
      <c r="DD30" s="156">
        <f t="shared" ca="1" si="58"/>
        <v>1543.4836344014416</v>
      </c>
      <c r="DE30" s="157">
        <f t="shared" ca="1" si="58"/>
        <v>1543.4836344014416</v>
      </c>
      <c r="DF30" s="155">
        <f t="shared" ca="1" si="58"/>
        <v>1636.0926524655285</v>
      </c>
      <c r="DG30" s="156">
        <f t="shared" ca="1" si="58"/>
        <v>1636.0926524655285</v>
      </c>
      <c r="DH30" s="156">
        <f t="shared" ca="1" si="58"/>
        <v>1636.0926524655285</v>
      </c>
      <c r="DI30" s="157">
        <f t="shared" ca="1" si="58"/>
        <v>1636.0926524655285</v>
      </c>
      <c r="DK30" s="156">
        <f t="shared" ref="DK30:EK30" ca="1" si="59">DK294</f>
        <v>220.125</v>
      </c>
      <c r="DL30" s="156">
        <f t="shared" ca="1" si="59"/>
        <v>197</v>
      </c>
      <c r="DM30" s="156">
        <f t="shared" ca="1" si="59"/>
        <v>187</v>
      </c>
      <c r="DN30" s="156">
        <f t="shared" ca="1" si="59"/>
        <v>199</v>
      </c>
      <c r="DO30" s="156">
        <f t="shared" ca="1" si="59"/>
        <v>262</v>
      </c>
      <c r="DP30" s="156">
        <f t="shared" ca="1" si="59"/>
        <v>381</v>
      </c>
      <c r="DQ30" s="156">
        <f t="shared" ca="1" si="59"/>
        <v>1097</v>
      </c>
      <c r="DR30" s="156">
        <f t="shared" ca="1" si="59"/>
        <v>1174</v>
      </c>
      <c r="DS30" s="156">
        <f t="shared" ca="1" si="59"/>
        <v>1544</v>
      </c>
      <c r="DT30" s="156">
        <f t="shared" ca="1" si="59"/>
        <v>1508</v>
      </c>
      <c r="DU30" s="156">
        <f t="shared" ca="1" si="59"/>
        <v>1862.62</v>
      </c>
      <c r="DV30" s="156">
        <f t="shared" ca="1" si="59"/>
        <v>2730.7372000000005</v>
      </c>
      <c r="DW30" s="156">
        <f t="shared" ca="1" si="59"/>
        <v>2894.5814319999995</v>
      </c>
      <c r="DX30" s="156">
        <f t="shared" ca="1" si="59"/>
        <v>3068.2563179200006</v>
      </c>
      <c r="DY30" s="156">
        <f t="shared" ca="1" si="59"/>
        <v>3252.3516969952011</v>
      </c>
      <c r="DZ30" s="156">
        <f t="shared" ca="1" si="59"/>
        <v>3447.4927988149129</v>
      </c>
      <c r="EA30" s="156">
        <f t="shared" ca="1" si="59"/>
        <v>3654.3423667438074</v>
      </c>
      <c r="EB30" s="156">
        <f t="shared" ca="1" si="59"/>
        <v>3873.6029087484362</v>
      </c>
      <c r="EC30" s="156">
        <f t="shared" ca="1" si="59"/>
        <v>4106.0190832733424</v>
      </c>
      <c r="ED30" s="156">
        <f t="shared" ca="1" si="59"/>
        <v>4352.3802282697425</v>
      </c>
      <c r="EE30" s="156">
        <f t="shared" ca="1" si="59"/>
        <v>4613.5230419659265</v>
      </c>
      <c r="EF30" s="156">
        <f t="shared" ca="1" si="59"/>
        <v>4890.3344244838836</v>
      </c>
      <c r="EG30" s="156">
        <f t="shared" ca="1" si="59"/>
        <v>5183.7544899529184</v>
      </c>
      <c r="EH30" s="156">
        <f t="shared" ca="1" si="59"/>
        <v>5494.7797593500927</v>
      </c>
      <c r="EI30" s="156">
        <f t="shared" ca="1" si="59"/>
        <v>5824.4665449110998</v>
      </c>
      <c r="EJ30" s="156">
        <f t="shared" ca="1" si="59"/>
        <v>6173.9345376057663</v>
      </c>
      <c r="EK30" s="156">
        <f t="shared" ca="1" si="59"/>
        <v>6544.3706098621142</v>
      </c>
    </row>
    <row r="31" spans="1:141" x14ac:dyDescent="0.25">
      <c r="A31" s="90"/>
      <c r="B31" s="90"/>
      <c r="C31" s="90"/>
      <c r="D31" s="90"/>
      <c r="E31" s="154"/>
      <c r="F31" s="158"/>
      <c r="G31" s="154"/>
      <c r="H31" s="154"/>
      <c r="I31" s="154"/>
      <c r="J31" s="158"/>
      <c r="K31" s="154"/>
      <c r="L31" s="154"/>
      <c r="M31" s="154"/>
      <c r="N31" s="158"/>
      <c r="O31" s="154"/>
      <c r="P31" s="154"/>
      <c r="Q31" s="154"/>
      <c r="R31" s="158"/>
      <c r="S31" s="154"/>
      <c r="T31" s="154"/>
      <c r="U31" s="154"/>
      <c r="V31" s="158"/>
      <c r="W31" s="154"/>
      <c r="X31" s="154"/>
      <c r="Y31" s="154"/>
      <c r="Z31" s="158"/>
      <c r="AA31" s="154"/>
      <c r="AB31" s="154"/>
      <c r="AC31" s="154"/>
      <c r="AD31" s="158"/>
      <c r="AE31" s="154"/>
      <c r="AF31" s="154"/>
      <c r="AG31" s="154"/>
      <c r="AH31" s="158"/>
      <c r="AI31" s="154"/>
      <c r="AJ31" s="154"/>
      <c r="AK31" s="154"/>
      <c r="AL31" s="158"/>
      <c r="AM31" s="154"/>
      <c r="AN31" s="154"/>
      <c r="AO31" s="154"/>
      <c r="AP31" s="158"/>
      <c r="AQ31" s="154"/>
      <c r="AR31" s="154"/>
      <c r="AS31" s="154"/>
      <c r="AT31" s="158"/>
      <c r="AU31" s="154"/>
      <c r="AV31" s="154"/>
      <c r="AW31" s="154"/>
      <c r="AX31" s="158"/>
      <c r="AY31" s="154"/>
      <c r="AZ31" s="154"/>
      <c r="BA31" s="154"/>
      <c r="BB31" s="158"/>
      <c r="BC31" s="154"/>
      <c r="BD31" s="154"/>
      <c r="BE31" s="154"/>
      <c r="BF31" s="158"/>
      <c r="BG31" s="154"/>
      <c r="BH31" s="154"/>
      <c r="BI31" s="154"/>
      <c r="BJ31" s="158"/>
      <c r="BK31" s="154"/>
      <c r="BL31" s="154"/>
      <c r="BM31" s="154"/>
      <c r="BN31" s="158"/>
      <c r="BO31" s="154"/>
      <c r="BP31" s="154"/>
      <c r="BQ31" s="154"/>
      <c r="BR31" s="158"/>
      <c r="BS31" s="154"/>
      <c r="BT31" s="154"/>
      <c r="BU31" s="154"/>
      <c r="BV31" s="158"/>
      <c r="BW31" s="154"/>
      <c r="BX31" s="154"/>
      <c r="BY31" s="154"/>
      <c r="BZ31" s="158"/>
      <c r="CA31" s="154"/>
      <c r="CB31" s="154"/>
      <c r="CC31" s="154"/>
      <c r="CD31" s="158"/>
      <c r="CE31" s="154"/>
      <c r="CF31" s="154"/>
      <c r="CG31" s="154"/>
      <c r="CH31" s="158"/>
      <c r="CI31" s="154"/>
      <c r="CJ31" s="154"/>
      <c r="CK31" s="154"/>
      <c r="CL31" s="158"/>
      <c r="CM31" s="154"/>
      <c r="CN31" s="154"/>
      <c r="CO31" s="154"/>
      <c r="CP31" s="158"/>
      <c r="CQ31" s="154"/>
      <c r="CR31" s="154"/>
      <c r="CS31" s="154"/>
      <c r="CT31" s="158"/>
      <c r="CU31" s="154"/>
      <c r="CV31" s="154"/>
      <c r="CW31" s="154"/>
      <c r="CX31" s="158"/>
      <c r="CY31" s="154"/>
      <c r="CZ31" s="154"/>
      <c r="DA31" s="154"/>
      <c r="DB31" s="158"/>
      <c r="DC31" s="154"/>
      <c r="DD31" s="154"/>
      <c r="DE31" s="154"/>
      <c r="DF31" s="158"/>
      <c r="DG31" s="154"/>
      <c r="DH31" s="154"/>
      <c r="DI31" s="159"/>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row>
    <row r="32" spans="1:141" x14ac:dyDescent="0.25">
      <c r="A32" s="90"/>
      <c r="B32" s="90"/>
      <c r="C32" s="111"/>
      <c r="D32" s="90"/>
      <c r="E32" s="160" t="s">
        <v>250</v>
      </c>
      <c r="F32" s="161">
        <f t="shared" ref="F32:AK32" ca="1" si="60">SUM(F27,F30)</f>
        <v>206.44199999999998</v>
      </c>
      <c r="G32" s="162">
        <f t="shared" ca="1" si="60"/>
        <v>218.78599999999997</v>
      </c>
      <c r="H32" s="162">
        <f t="shared" ca="1" si="60"/>
        <v>268.79500000000002</v>
      </c>
      <c r="I32" s="163">
        <f t="shared" ca="1" si="60"/>
        <v>285.09099999999995</v>
      </c>
      <c r="J32" s="161">
        <f t="shared" ca="1" si="60"/>
        <v>230</v>
      </c>
      <c r="K32" s="162">
        <f t="shared" ca="1" si="60"/>
        <v>125</v>
      </c>
      <c r="L32" s="162">
        <f t="shared" ca="1" si="60"/>
        <v>293</v>
      </c>
      <c r="M32" s="163">
        <f t="shared" ca="1" si="60"/>
        <v>296</v>
      </c>
      <c r="N32" s="161">
        <f t="shared" ca="1" si="60"/>
        <v>290</v>
      </c>
      <c r="O32" s="162">
        <f t="shared" ca="1" si="60"/>
        <v>364</v>
      </c>
      <c r="P32" s="162">
        <f t="shared" ca="1" si="60"/>
        <v>687</v>
      </c>
      <c r="Q32" s="163">
        <f t="shared" ca="1" si="60"/>
        <v>780</v>
      </c>
      <c r="R32" s="161">
        <f t="shared" ca="1" si="60"/>
        <v>601</v>
      </c>
      <c r="S32" s="162">
        <f t="shared" ca="1" si="60"/>
        <v>737</v>
      </c>
      <c r="T32" s="162">
        <f t="shared" ca="1" si="60"/>
        <v>944</v>
      </c>
      <c r="U32" s="163">
        <f t="shared" ca="1" si="60"/>
        <v>1127</v>
      </c>
      <c r="V32" s="161">
        <f t="shared" ca="1" si="60"/>
        <v>1352</v>
      </c>
      <c r="W32" s="162">
        <f t="shared" ca="1" si="60"/>
        <v>1216</v>
      </c>
      <c r="X32" s="162">
        <f t="shared" ca="1" si="60"/>
        <v>1126</v>
      </c>
      <c r="Y32" s="163">
        <f t="shared" ca="1" si="60"/>
        <v>372</v>
      </c>
      <c r="Z32" s="161">
        <f t="shared" ca="1" si="60"/>
        <v>449</v>
      </c>
      <c r="AA32" s="162">
        <f t="shared" ca="1" si="60"/>
        <v>663</v>
      </c>
      <c r="AB32" s="162">
        <f t="shared" ca="1" si="60"/>
        <v>1019</v>
      </c>
      <c r="AC32" s="163">
        <f t="shared" ca="1" si="60"/>
        <v>1096</v>
      </c>
      <c r="AD32" s="161">
        <f t="shared" ca="1" si="60"/>
        <v>1083</v>
      </c>
      <c r="AE32" s="162">
        <f t="shared" ca="1" si="60"/>
        <v>1055</v>
      </c>
      <c r="AF32" s="162">
        <f t="shared" ca="1" si="60"/>
        <v>1697</v>
      </c>
      <c r="AG32" s="163">
        <f t="shared" ca="1" si="60"/>
        <v>1794</v>
      </c>
      <c r="AH32" s="161">
        <f t="shared" ca="1" si="60"/>
        <v>2237</v>
      </c>
      <c r="AI32" s="162">
        <f t="shared" ca="1" si="60"/>
        <v>2730</v>
      </c>
      <c r="AJ32" s="162">
        <f t="shared" ca="1" si="60"/>
        <v>2969</v>
      </c>
      <c r="AK32" s="163">
        <f t="shared" ca="1" si="60"/>
        <v>3279</v>
      </c>
      <c r="AL32" s="161">
        <f t="shared" ref="AL32:BQ32" ca="1" si="61">SUM(AL27,AL30)</f>
        <v>2202</v>
      </c>
      <c r="AM32" s="162">
        <f t="shared" ca="1" si="61"/>
        <v>877</v>
      </c>
      <c r="AN32" s="162">
        <f t="shared" ca="1" si="61"/>
        <v>1007</v>
      </c>
      <c r="AO32" s="163">
        <f t="shared" ca="1" si="61"/>
        <v>1682</v>
      </c>
      <c r="AP32" s="161">
        <f t="shared" ca="1" si="61"/>
        <v>2524</v>
      </c>
      <c r="AQ32" s="162">
        <f t="shared" ca="1" si="61"/>
        <v>7165</v>
      </c>
      <c r="AR32" s="162">
        <f t="shared" ca="1" si="61"/>
        <v>10789</v>
      </c>
      <c r="AS32" s="163">
        <f t="shared" ca="1" si="61"/>
        <v>14002</v>
      </c>
      <c r="AT32" s="161">
        <f t="shared" ca="1" si="61"/>
        <v>17319</v>
      </c>
      <c r="AU32" s="162">
        <f t="shared" ca="1" si="61"/>
        <v>19075</v>
      </c>
      <c r="AV32" s="162">
        <f t="shared" ca="1" si="61"/>
        <v>22347</v>
      </c>
      <c r="AW32" s="163">
        <f t="shared" ca="1" si="61"/>
        <v>22045.885625676048</v>
      </c>
      <c r="AX32" s="161">
        <f t="shared" ca="1" si="61"/>
        <v>23189.411049934817</v>
      </c>
      <c r="AY32" s="162">
        <f t="shared" ca="1" si="61"/>
        <v>26642.677832792273</v>
      </c>
      <c r="AZ32" s="162">
        <f t="shared" ca="1" si="61"/>
        <v>30999.877812563867</v>
      </c>
      <c r="BA32" s="163">
        <f t="shared" ca="1" si="61"/>
        <v>33629.896039252366</v>
      </c>
      <c r="BB32" s="161">
        <f t="shared" ca="1" si="61"/>
        <v>28017.513779274763</v>
      </c>
      <c r="BC32" s="162">
        <f t="shared" ca="1" si="61"/>
        <v>32205.284406344883</v>
      </c>
      <c r="BD32" s="162">
        <f t="shared" ca="1" si="61"/>
        <v>37489.253250611022</v>
      </c>
      <c r="BE32" s="163">
        <f t="shared" ca="1" si="61"/>
        <v>40678.671784116712</v>
      </c>
      <c r="BF32" s="161">
        <f t="shared" ca="1" si="61"/>
        <v>32092.779748107409</v>
      </c>
      <c r="BG32" s="162">
        <f t="shared" ca="1" si="61"/>
        <v>36899.167392548945</v>
      </c>
      <c r="BH32" s="162">
        <f t="shared" ca="1" si="61"/>
        <v>42963.683534509459</v>
      </c>
      <c r="BI32" s="163">
        <f t="shared" ca="1" si="61"/>
        <v>46624.242623706647</v>
      </c>
      <c r="BJ32" s="161">
        <f t="shared" ca="1" si="61"/>
        <v>35584.632316425232</v>
      </c>
      <c r="BK32" s="162">
        <f t="shared" ca="1" si="61"/>
        <v>40919.72260175534</v>
      </c>
      <c r="BL32" s="162">
        <f t="shared" ca="1" si="61"/>
        <v>47651.3355193315</v>
      </c>
      <c r="BM32" s="163">
        <f t="shared" ca="1" si="61"/>
        <v>51714.556108340388</v>
      </c>
      <c r="BN32" s="161">
        <f t="shared" ca="1" si="61"/>
        <v>38415.141143254281</v>
      </c>
      <c r="BO32" s="162">
        <f t="shared" ca="1" si="61"/>
        <v>44177.038651410789</v>
      </c>
      <c r="BP32" s="162">
        <f t="shared" ca="1" si="61"/>
        <v>51447.18060239304</v>
      </c>
      <c r="BQ32" s="163">
        <f t="shared" ca="1" si="61"/>
        <v>55835.458838522638</v>
      </c>
      <c r="BR32" s="161">
        <f t="shared" ref="BR32:CW32" ca="1" si="62">SUM(BR27,BR30)</f>
        <v>40344.516932414022</v>
      </c>
      <c r="BS32" s="162">
        <f t="shared" ca="1" si="62"/>
        <v>46394.509315978365</v>
      </c>
      <c r="BT32" s="162">
        <f t="shared" ca="1" si="62"/>
        <v>54028.158364509734</v>
      </c>
      <c r="BU32" s="163">
        <f t="shared" ca="1" si="62"/>
        <v>58635.850512445824</v>
      </c>
      <c r="BV32" s="161">
        <f t="shared" ca="1" si="62"/>
        <v>42370.878634951587</v>
      </c>
      <c r="BW32" s="162">
        <f t="shared" ca="1" si="62"/>
        <v>48723.370637694155</v>
      </c>
      <c r="BX32" s="162">
        <f t="shared" ca="1" si="62"/>
        <v>56738.702138652094</v>
      </c>
      <c r="BY32" s="163">
        <f t="shared" ca="1" si="62"/>
        <v>61576.778893984971</v>
      </c>
      <c r="BZ32" s="161">
        <f t="shared" ca="1" si="62"/>
        <v>44499.106573971039</v>
      </c>
      <c r="CA32" s="162">
        <f t="shared" ca="1" si="62"/>
        <v>51169.223176850734</v>
      </c>
      <c r="CB32" s="162">
        <f t="shared" ca="1" si="62"/>
        <v>59585.321252856556</v>
      </c>
      <c r="CC32" s="163">
        <f t="shared" ca="1" si="62"/>
        <v>64665.301845956092</v>
      </c>
      <c r="CD32" s="161">
        <f t="shared" ca="1" si="62"/>
        <v>46734.32695037777</v>
      </c>
      <c r="CE32" s="162">
        <f t="shared" ca="1" si="62"/>
        <v>53737.949383401457</v>
      </c>
      <c r="CF32" s="162">
        <f t="shared" ca="1" si="62"/>
        <v>62574.852363207567</v>
      </c>
      <c r="CG32" s="163">
        <f t="shared" ca="1" si="62"/>
        <v>67908.831985962082</v>
      </c>
      <c r="CH32" s="161">
        <f t="shared" ca="1" si="62"/>
        <v>49081.924248467338</v>
      </c>
      <c r="CI32" s="162">
        <f t="shared" ca="1" si="62"/>
        <v>56435.72780314221</v>
      </c>
      <c r="CJ32" s="162">
        <f t="shared" ca="1" si="62"/>
        <v>65714.475931938636</v>
      </c>
      <c r="CK32" s="163">
        <f t="shared" ca="1" si="62"/>
        <v>71315.15453583085</v>
      </c>
      <c r="CL32" s="161">
        <f t="shared" ca="1" si="62"/>
        <v>51547.554268495631</v>
      </c>
      <c r="CM32" s="162">
        <f t="shared" ca="1" si="62"/>
        <v>59269.048000904229</v>
      </c>
      <c r="CN32" s="162">
        <f t="shared" ca="1" si="62"/>
        <v>69011.733536140484</v>
      </c>
      <c r="CO32" s="163">
        <f t="shared" ca="1" si="62"/>
        <v>74892.446070227321</v>
      </c>
      <c r="CP32" s="161">
        <f t="shared" ca="1" si="62"/>
        <v>54137.157817981613</v>
      </c>
      <c r="CQ32" s="162">
        <f t="shared" ca="1" si="62"/>
        <v>62244.726237010647</v>
      </c>
      <c r="CR32" s="162">
        <f t="shared" ca="1" si="62"/>
        <v>72474.546049008728</v>
      </c>
      <c r="CS32" s="163">
        <f t="shared" ca="1" si="62"/>
        <v>78649.294209799904</v>
      </c>
      <c r="CT32" s="161">
        <f t="shared" ca="1" si="62"/>
        <v>56856.975095105583</v>
      </c>
      <c r="CU32" s="162">
        <f t="shared" ca="1" si="62"/>
        <v>65369.921935086059</v>
      </c>
      <c r="CV32" s="162">
        <f t="shared" ca="1" si="62"/>
        <v>76111.23273768404</v>
      </c>
      <c r="CW32" s="163">
        <f t="shared" ca="1" si="62"/>
        <v>82594.718306514798</v>
      </c>
      <c r="CX32" s="161">
        <f t="shared" ref="CX32:DI32" ca="1" si="63">SUM(CX27,CX30)</f>
        <v>59713.560799259241</v>
      </c>
      <c r="CY32" s="162">
        <f t="shared" ca="1" si="63"/>
        <v>68652.154981238753</v>
      </c>
      <c r="CZ32" s="162">
        <f t="shared" ca="1" si="63"/>
        <v>79930.531323966614</v>
      </c>
      <c r="DA32" s="163">
        <f t="shared" ca="1" si="63"/>
        <v>86738.191171238897</v>
      </c>
      <c r="DB32" s="161">
        <f t="shared" ca="1" si="63"/>
        <v>62713.800005584482</v>
      </c>
      <c r="DC32" s="162">
        <f t="shared" ca="1" si="63"/>
        <v>72099.323896662972</v>
      </c>
      <c r="DD32" s="162">
        <f t="shared" ca="1" si="63"/>
        <v>83941.619056527255</v>
      </c>
      <c r="DE32" s="163">
        <f t="shared" ca="1" si="63"/>
        <v>91089.661896163147</v>
      </c>
      <c r="DF32" s="161">
        <f t="shared" ca="1" si="63"/>
        <v>65864.924842207722</v>
      </c>
      <c r="DG32" s="162">
        <f t="shared" ca="1" si="63"/>
        <v>75719.724927840129</v>
      </c>
      <c r="DH32" s="162">
        <f t="shared" ca="1" si="63"/>
        <v>88154.134845697612</v>
      </c>
      <c r="DI32" s="163">
        <f t="shared" ca="1" si="63"/>
        <v>95659.57982731532</v>
      </c>
      <c r="DK32" s="162">
        <f t="shared" ref="DK32:EK32" ca="1" si="64">SUM(DK27,DK30)</f>
        <v>979.11400000000003</v>
      </c>
      <c r="DL32" s="162">
        <f t="shared" ca="1" si="64"/>
        <v>944</v>
      </c>
      <c r="DM32" s="162">
        <f t="shared" ca="1" si="64"/>
        <v>2121</v>
      </c>
      <c r="DN32" s="162">
        <f t="shared" ca="1" si="64"/>
        <v>3409</v>
      </c>
      <c r="DO32" s="162">
        <f t="shared" ca="1" si="64"/>
        <v>4066</v>
      </c>
      <c r="DP32" s="162">
        <f t="shared" ca="1" si="64"/>
        <v>3227</v>
      </c>
      <c r="DQ32" s="162">
        <f t="shared" ca="1" si="64"/>
        <v>5629</v>
      </c>
      <c r="DR32" s="162">
        <f t="shared" ca="1" si="64"/>
        <v>11215</v>
      </c>
      <c r="DS32" s="162">
        <f t="shared" ca="1" si="64"/>
        <v>5768</v>
      </c>
      <c r="DT32" s="162">
        <f t="shared" ca="1" si="64"/>
        <v>34480</v>
      </c>
      <c r="DU32" s="162">
        <f t="shared" ca="1" si="64"/>
        <v>80786.885625676048</v>
      </c>
      <c r="DV32" s="162">
        <f t="shared" ca="1" si="64"/>
        <v>114461.86273454331</v>
      </c>
      <c r="DW32" s="162">
        <f t="shared" ca="1" si="64"/>
        <v>138390.72322034734</v>
      </c>
      <c r="DX32" s="162">
        <f t="shared" ca="1" si="64"/>
        <v>158579.87329887244</v>
      </c>
      <c r="DY32" s="162">
        <f t="shared" ca="1" si="64"/>
        <v>175870.24654585248</v>
      </c>
      <c r="DZ32" s="162">
        <f t="shared" ca="1" si="64"/>
        <v>189874.81923558074</v>
      </c>
      <c r="EA32" s="162">
        <f t="shared" ca="1" si="64"/>
        <v>199403.03512534793</v>
      </c>
      <c r="EB32" s="162">
        <f t="shared" ca="1" si="64"/>
        <v>209409.73030528284</v>
      </c>
      <c r="EC32" s="162">
        <f t="shared" ca="1" si="64"/>
        <v>219918.95284963443</v>
      </c>
      <c r="ED32" s="162">
        <f t="shared" ca="1" si="64"/>
        <v>230955.96068294888</v>
      </c>
      <c r="EE32" s="162">
        <f t="shared" ca="1" si="64"/>
        <v>242547.28251937908</v>
      </c>
      <c r="EF32" s="162">
        <f t="shared" ca="1" si="64"/>
        <v>254720.78187576763</v>
      </c>
      <c r="EG32" s="162">
        <f t="shared" ca="1" si="64"/>
        <v>267505.72431380092</v>
      </c>
      <c r="EH32" s="162">
        <f t="shared" ca="1" si="64"/>
        <v>280932.84807439055</v>
      </c>
      <c r="EI32" s="162">
        <f t="shared" ca="1" si="64"/>
        <v>295034.43827570346</v>
      </c>
      <c r="EJ32" s="162">
        <f t="shared" ca="1" si="64"/>
        <v>309844.40485493786</v>
      </c>
      <c r="EK32" s="162">
        <f t="shared" ca="1" si="64"/>
        <v>325398.36444306077</v>
      </c>
    </row>
    <row r="33" spans="1:141" x14ac:dyDescent="0.25">
      <c r="A33" s="90"/>
      <c r="B33" s="90"/>
      <c r="C33" s="90"/>
      <c r="D33" s="90"/>
      <c r="E33" s="164" t="s">
        <v>251</v>
      </c>
      <c r="F33" s="165">
        <f t="shared" ref="F33:AK33" ca="1" si="65">IF(ISERROR(F32/F16),"",F32/F16)</f>
        <v>0.18720024809868085</v>
      </c>
      <c r="G33" s="166">
        <f t="shared" ca="1" si="65"/>
        <v>0.19838704997352252</v>
      </c>
      <c r="H33" s="166">
        <f t="shared" ca="1" si="65"/>
        <v>0.21935608651016586</v>
      </c>
      <c r="I33" s="167">
        <f t="shared" ca="1" si="65"/>
        <v>0.22797905501257881</v>
      </c>
      <c r="J33" s="165">
        <f t="shared" ca="1" si="65"/>
        <v>0.19982623805386621</v>
      </c>
      <c r="K33" s="166">
        <f t="shared" ca="1" si="65"/>
        <v>0.10841283607979185</v>
      </c>
      <c r="L33" s="166">
        <f t="shared" ca="1" si="65"/>
        <v>0.22452107279693487</v>
      </c>
      <c r="M33" s="167">
        <f t="shared" ca="1" si="65"/>
        <v>0.21127765881513205</v>
      </c>
      <c r="N33" s="165">
        <f t="shared" ca="1" si="65"/>
        <v>0.22222222222222221</v>
      </c>
      <c r="O33" s="166">
        <f t="shared" ca="1" si="65"/>
        <v>0.25490196078431371</v>
      </c>
      <c r="P33" s="166">
        <f t="shared" ca="1" si="65"/>
        <v>0.34281437125748504</v>
      </c>
      <c r="Q33" s="167">
        <f t="shared" ca="1" si="65"/>
        <v>0.35895075931891396</v>
      </c>
      <c r="R33" s="165">
        <f t="shared" ca="1" si="65"/>
        <v>0.31027361899845124</v>
      </c>
      <c r="S33" s="166">
        <f t="shared" ca="1" si="65"/>
        <v>0.33049327354260088</v>
      </c>
      <c r="T33" s="166">
        <f t="shared" ca="1" si="65"/>
        <v>0.35811836115326251</v>
      </c>
      <c r="U33" s="167">
        <f t="shared" ca="1" si="65"/>
        <v>0.38715218138096874</v>
      </c>
      <c r="V33" s="165">
        <f t="shared" ca="1" si="65"/>
        <v>0.42157779856563765</v>
      </c>
      <c r="W33" s="166">
        <f t="shared" ca="1" si="65"/>
        <v>0.38936919628562278</v>
      </c>
      <c r="X33" s="166">
        <f t="shared" ca="1" si="65"/>
        <v>0.35397673687519648</v>
      </c>
      <c r="Y33" s="167">
        <f t="shared" ca="1" si="65"/>
        <v>0.16870748299319727</v>
      </c>
      <c r="Z33" s="165">
        <f t="shared" ca="1" si="65"/>
        <v>0.20225225225225224</v>
      </c>
      <c r="AA33" s="166">
        <f t="shared" ca="1" si="65"/>
        <v>0.2570763861962001</v>
      </c>
      <c r="AB33" s="166">
        <f t="shared" ca="1" si="65"/>
        <v>0.33808891838088917</v>
      </c>
      <c r="AC33" s="167">
        <f t="shared" ca="1" si="65"/>
        <v>0.35297906602254431</v>
      </c>
      <c r="AD33" s="165">
        <f t="shared" ca="1" si="65"/>
        <v>0.35162337662337662</v>
      </c>
      <c r="AE33" s="166">
        <f t="shared" ca="1" si="65"/>
        <v>0.27289187790998448</v>
      </c>
      <c r="AF33" s="166">
        <f t="shared" ca="1" si="65"/>
        <v>0.35907744392721119</v>
      </c>
      <c r="AG33" s="167">
        <f t="shared" ca="1" si="65"/>
        <v>0.35858484909054567</v>
      </c>
      <c r="AH33" s="165">
        <f t="shared" ca="1" si="65"/>
        <v>0.39515986574810102</v>
      </c>
      <c r="AI33" s="166">
        <f t="shared" ca="1" si="65"/>
        <v>0.41954817888427848</v>
      </c>
      <c r="AJ33" s="166">
        <f t="shared" ca="1" si="65"/>
        <v>0.41799239757848794</v>
      </c>
      <c r="AK33" s="167">
        <f t="shared" ca="1" si="65"/>
        <v>0.42902001831741465</v>
      </c>
      <c r="AL33" s="165">
        <f t="shared" ref="AL33:BQ33" ca="1" si="66">IF(ISERROR(AL32/AL16),"",AL32/AL16)</f>
        <v>0.2656853281853282</v>
      </c>
      <c r="AM33" s="166">
        <f t="shared" ca="1" si="66"/>
        <v>0.13081742243436753</v>
      </c>
      <c r="AN33" s="166">
        <f t="shared" ca="1" si="66"/>
        <v>0.16978587084808633</v>
      </c>
      <c r="AO33" s="167">
        <f t="shared" ca="1" si="66"/>
        <v>0.27797058337464881</v>
      </c>
      <c r="AP33" s="165">
        <f t="shared" ca="1" si="66"/>
        <v>0.35094549499443828</v>
      </c>
      <c r="AQ33" s="166">
        <f t="shared" ca="1" si="66"/>
        <v>0.53046568445990971</v>
      </c>
      <c r="AR33" s="166">
        <f t="shared" ca="1" si="66"/>
        <v>0.59541942604856513</v>
      </c>
      <c r="AS33" s="167">
        <f t="shared" ca="1" si="66"/>
        <v>0.63348866669682846</v>
      </c>
      <c r="AT33" s="165">
        <f t="shared" ca="1" si="66"/>
        <v>0.66499001689448622</v>
      </c>
      <c r="AU33" s="166">
        <f t="shared" ca="1" si="66"/>
        <v>0.63498668442077233</v>
      </c>
      <c r="AV33" s="166">
        <f t="shared" ca="1" si="66"/>
        <v>0.6369933299127758</v>
      </c>
      <c r="AW33" s="167">
        <f t="shared" ca="1" si="66"/>
        <v>0.57824719481567177</v>
      </c>
      <c r="AX33" s="165">
        <f t="shared" ca="1" si="66"/>
        <v>0.58114965071831592</v>
      </c>
      <c r="AY33" s="166">
        <f t="shared" ca="1" si="66"/>
        <v>0.57887380022445534</v>
      </c>
      <c r="AZ33" s="166">
        <f t="shared" ca="1" si="66"/>
        <v>0.57674201016361792</v>
      </c>
      <c r="BA33" s="167">
        <f t="shared" ca="1" si="66"/>
        <v>0.5757281417074388</v>
      </c>
      <c r="BB33" s="165">
        <f t="shared" ca="1" si="66"/>
        <v>0.57899538377517346</v>
      </c>
      <c r="BC33" s="166">
        <f t="shared" ca="1" si="66"/>
        <v>0.57700609954978155</v>
      </c>
      <c r="BD33" s="166">
        <f t="shared" ca="1" si="66"/>
        <v>0.57514273622635093</v>
      </c>
      <c r="BE33" s="167">
        <f t="shared" ca="1" si="66"/>
        <v>0.57425653015440525</v>
      </c>
      <c r="BF33" s="165">
        <f t="shared" ca="1" si="66"/>
        <v>0.57785241738709681</v>
      </c>
      <c r="BG33" s="166">
        <f t="shared" ca="1" si="66"/>
        <v>0.57601517356406018</v>
      </c>
      <c r="BH33" s="166">
        <f t="shared" ca="1" si="66"/>
        <v>0.57429422654585771</v>
      </c>
      <c r="BI33" s="167">
        <f t="shared" ca="1" si="66"/>
        <v>0.57347575294070996</v>
      </c>
      <c r="BJ33" s="165">
        <f t="shared" ca="1" si="66"/>
        <v>0.57723027717882536</v>
      </c>
      <c r="BK33" s="166">
        <f t="shared" ca="1" si="66"/>
        <v>0.57547579208655619</v>
      </c>
      <c r="BL33" s="166">
        <f t="shared" ca="1" si="66"/>
        <v>0.57383236520430858</v>
      </c>
      <c r="BM33" s="167">
        <f t="shared" ca="1" si="66"/>
        <v>0.57305075977957298</v>
      </c>
      <c r="BN33" s="165">
        <f t="shared" ca="1" si="66"/>
        <v>0.57698602954150391</v>
      </c>
      <c r="BO33" s="166">
        <f t="shared" ca="1" si="66"/>
        <v>0.57526403491390632</v>
      </c>
      <c r="BP33" s="166">
        <f t="shared" ca="1" si="66"/>
        <v>0.57365104186281146</v>
      </c>
      <c r="BQ33" s="167">
        <f t="shared" ca="1" si="66"/>
        <v>0.57288391061260802</v>
      </c>
      <c r="BR33" s="165">
        <f t="shared" ref="BR33:CW33" ca="1" si="67">IF(ISERROR(BR32/BR16),"",BR32/BR16)</f>
        <v>0.57710931644415187</v>
      </c>
      <c r="BS33" s="166">
        <f t="shared" ca="1" si="67"/>
        <v>0.57537092186771999</v>
      </c>
      <c r="BT33" s="166">
        <f t="shared" ca="1" si="67"/>
        <v>0.57374256697804327</v>
      </c>
      <c r="BU33" s="167">
        <f t="shared" ca="1" si="67"/>
        <v>0.57296812971593336</v>
      </c>
      <c r="BV33" s="165">
        <f t="shared" ca="1" si="67"/>
        <v>0.57723377750777738</v>
      </c>
      <c r="BW33" s="166">
        <f t="shared" ca="1" si="67"/>
        <v>0.57547882679252249</v>
      </c>
      <c r="BX33" s="166">
        <f t="shared" ca="1" si="67"/>
        <v>0.57383496376103926</v>
      </c>
      <c r="BY33" s="167">
        <f t="shared" ca="1" si="67"/>
        <v>0.57305315090595677</v>
      </c>
      <c r="BZ33" s="165">
        <f t="shared" ca="1" si="67"/>
        <v>0.57735942391486605</v>
      </c>
      <c r="CA33" s="166">
        <f t="shared" ca="1" si="67"/>
        <v>0.57558775938327533</v>
      </c>
      <c r="CB33" s="166">
        <f t="shared" ca="1" si="67"/>
        <v>0.57392824051339697</v>
      </c>
      <c r="CC33" s="167">
        <f t="shared" ca="1" si="67"/>
        <v>0.5731389818215995</v>
      </c>
      <c r="CD33" s="165">
        <f t="shared" ca="1" si="67"/>
        <v>0.57748626695440319</v>
      </c>
      <c r="CE33" s="166">
        <f t="shared" ca="1" si="67"/>
        <v>0.57569772942727349</v>
      </c>
      <c r="CF33" s="166">
        <f t="shared" ca="1" si="67"/>
        <v>0.57402240561577722</v>
      </c>
      <c r="CG33" s="167">
        <f t="shared" ca="1" si="67"/>
        <v>0.5732256301745341</v>
      </c>
      <c r="CH33" s="165">
        <f t="shared" ca="1" si="67"/>
        <v>0.57761431802288832</v>
      </c>
      <c r="CI33" s="166">
        <f t="shared" ca="1" si="67"/>
        <v>0.57580874680502414</v>
      </c>
      <c r="CJ33" s="166">
        <f t="shared" ca="1" si="67"/>
        <v>0.57411746752865656</v>
      </c>
      <c r="CK33" s="167">
        <f t="shared" ca="1" si="67"/>
        <v>0.57331310374987743</v>
      </c>
      <c r="CL33" s="165">
        <f t="shared" ca="1" si="67"/>
        <v>0.57774358862535913</v>
      </c>
      <c r="CM33" s="166">
        <f t="shared" ca="1" si="67"/>
        <v>0.57592082149113411</v>
      </c>
      <c r="CN33" s="166">
        <f t="shared" ca="1" si="67"/>
        <v>0.57421343479308684</v>
      </c>
      <c r="CO33" s="167">
        <f t="shared" ca="1" si="67"/>
        <v>0.57340141040689097</v>
      </c>
      <c r="CP33" s="165">
        <f t="shared" ca="1" si="67"/>
        <v>0.57787409037642457</v>
      </c>
      <c r="CQ33" s="166">
        <f t="shared" ca="1" si="67"/>
        <v>0.57603396355520708</v>
      </c>
      <c r="CR33" s="166">
        <f t="shared" ca="1" si="67"/>
        <v>0.57431031603146421</v>
      </c>
      <c r="CS33" s="167">
        <f t="shared" ca="1" si="67"/>
        <v>0.57349055807968541</v>
      </c>
      <c r="CT33" s="165">
        <f t="shared" ca="1" si="67"/>
        <v>0.57800583500130986</v>
      </c>
      <c r="CU33" s="166">
        <f t="shared" ca="1" si="67"/>
        <v>0.57614818316274741</v>
      </c>
      <c r="CV33" s="166">
        <f t="shared" ca="1" si="67"/>
        <v>0.57440811994830221</v>
      </c>
      <c r="CW33" s="167">
        <f t="shared" ca="1" si="67"/>
        <v>0.57358055477793524</v>
      </c>
      <c r="CX33" s="165">
        <f t="shared" ref="CX33:DI33" ca="1" si="68">IF(ISERROR(CX32/CX16),"",CX32/CX16)</f>
        <v>0.57813883433690838</v>
      </c>
      <c r="CY33" s="166">
        <f t="shared" ca="1" si="68"/>
        <v>0.57626349057607396</v>
      </c>
      <c r="CZ33" s="166">
        <f t="shared" ca="1" si="68"/>
        <v>0.57450685533101487</v>
      </c>
      <c r="DA33" s="167">
        <f t="shared" ca="1" si="68"/>
        <v>0.57367140858759669</v>
      </c>
      <c r="DB33" s="165">
        <f t="shared" ca="1" si="68"/>
        <v>0.57827310033284585</v>
      </c>
      <c r="DC33" s="166">
        <f t="shared" ca="1" si="68"/>
        <v>0.57637989615524166</v>
      </c>
      <c r="DD33" s="166">
        <f t="shared" ca="1" si="68"/>
        <v>0.57460653105070603</v>
      </c>
      <c r="DE33" s="167">
        <f t="shared" ca="1" si="68"/>
        <v>0.57376312767163606</v>
      </c>
      <c r="DF33" s="165">
        <f t="shared" ca="1" si="68"/>
        <v>0.57840864505255429</v>
      </c>
      <c r="DG33" s="166">
        <f t="shared" ca="1" si="68"/>
        <v>0.57649741035897273</v>
      </c>
      <c r="DH33" s="166">
        <f t="shared" ca="1" si="68"/>
        <v>0.57470715606296519</v>
      </c>
      <c r="DI33" s="167">
        <f t="shared" ca="1" si="68"/>
        <v>0.57385572027076148</v>
      </c>
      <c r="DK33" s="166">
        <f t="shared" ref="DK33:EK33" ca="1" si="69">IF(ISERROR(DK32/DK16),"",DK32/DK16)</f>
        <v>0.20914504666980102</v>
      </c>
      <c r="DL33" s="166">
        <f t="shared" ca="1" si="69"/>
        <v>0.18842315369261478</v>
      </c>
      <c r="DM33" s="166">
        <f t="shared" ca="1" si="69"/>
        <v>0.3069464544138929</v>
      </c>
      <c r="DN33" s="166">
        <f t="shared" ca="1" si="69"/>
        <v>0.35093679225859586</v>
      </c>
      <c r="DO33" s="166">
        <f t="shared" ca="1" si="69"/>
        <v>0.34704677364288156</v>
      </c>
      <c r="DP33" s="166">
        <f t="shared" ca="1" si="69"/>
        <v>0.29556695365451546</v>
      </c>
      <c r="DQ33" s="166">
        <f t="shared" ca="1" si="69"/>
        <v>0.33757121439280358</v>
      </c>
      <c r="DR33" s="166">
        <f t="shared" ca="1" si="69"/>
        <v>0.41669762948651262</v>
      </c>
      <c r="DS33" s="166">
        <f t="shared" ca="1" si="69"/>
        <v>0.21383554533995699</v>
      </c>
      <c r="DT33" s="166">
        <f t="shared" ca="1" si="69"/>
        <v>0.56596960047273559</v>
      </c>
      <c r="DU33" s="166">
        <f t="shared" ca="1" si="69"/>
        <v>0.62484362618781397</v>
      </c>
      <c r="DV33" s="166">
        <f t="shared" ca="1" si="69"/>
        <v>0.57782620830883558</v>
      </c>
      <c r="DW33" s="166">
        <f t="shared" ca="1" si="69"/>
        <v>0.57609041634562885</v>
      </c>
      <c r="DX33" s="166">
        <f t="shared" ca="1" si="69"/>
        <v>0.57516947575516297</v>
      </c>
      <c r="DY33" s="166">
        <f t="shared" ca="1" si="69"/>
        <v>0.5746681887735553</v>
      </c>
      <c r="DZ33" s="166">
        <f t="shared" ca="1" si="69"/>
        <v>0.57447138721781288</v>
      </c>
      <c r="EA33" s="166">
        <f t="shared" ca="1" si="69"/>
        <v>0.57457072514594942</v>
      </c>
      <c r="EB33" s="166">
        <f t="shared" ca="1" si="69"/>
        <v>0.57467100914959235</v>
      </c>
      <c r="EC33" s="166">
        <f t="shared" ca="1" si="69"/>
        <v>0.57477224823898387</v>
      </c>
      <c r="ED33" s="166">
        <f t="shared" ca="1" si="69"/>
        <v>0.57487445151017924</v>
      </c>
      <c r="EE33" s="166">
        <f t="shared" ca="1" si="69"/>
        <v>0.57497762814586229</v>
      </c>
      <c r="EF33" s="166">
        <f t="shared" ca="1" si="69"/>
        <v>0.57508178741617066</v>
      </c>
      <c r="EG33" s="166">
        <f t="shared" ca="1" si="69"/>
        <v>0.57518693867952986</v>
      </c>
      <c r="EH33" s="166">
        <f t="shared" ca="1" si="69"/>
        <v>0.57529309138349238</v>
      </c>
      <c r="EI33" s="166">
        <f t="shared" ca="1" si="69"/>
        <v>0.57540025506558767</v>
      </c>
      <c r="EJ33" s="166">
        <f t="shared" ca="1" si="69"/>
        <v>0.57550843935417939</v>
      </c>
      <c r="EK33" s="166">
        <f t="shared" ca="1" si="69"/>
        <v>0.57561765396932896</v>
      </c>
    </row>
    <row r="34" spans="1:141" x14ac:dyDescent="0.25">
      <c r="A34" s="90"/>
      <c r="B34" s="90"/>
      <c r="C34" s="90"/>
      <c r="D34" s="90"/>
      <c r="F34" s="100"/>
      <c r="J34" s="100"/>
      <c r="N34" s="100"/>
      <c r="R34" s="100"/>
      <c r="V34" s="100"/>
      <c r="Z34" s="100"/>
      <c r="AD34" s="100"/>
      <c r="AH34" s="100"/>
      <c r="AL34" s="100"/>
      <c r="AP34" s="100"/>
      <c r="AT34" s="100"/>
      <c r="AX34" s="100"/>
      <c r="BB34" s="100"/>
      <c r="BF34" s="100"/>
      <c r="BJ34" s="100"/>
      <c r="BN34" s="100"/>
      <c r="BR34" s="100"/>
      <c r="BV34" s="100"/>
      <c r="BZ34" s="100"/>
      <c r="CD34" s="100"/>
      <c r="CH34" s="100"/>
      <c r="CL34" s="100"/>
      <c r="CP34" s="100"/>
      <c r="CT34" s="100"/>
      <c r="CX34" s="100"/>
      <c r="DB34" s="100"/>
      <c r="DF34" s="100"/>
      <c r="DI34" s="101"/>
    </row>
    <row r="35" spans="1:141" x14ac:dyDescent="0.25">
      <c r="A35" s="90"/>
      <c r="B35" s="90"/>
      <c r="C35" s="90"/>
      <c r="D35" s="90"/>
      <c r="E35" t="s">
        <v>252</v>
      </c>
      <c r="F35" s="113">
        <f t="shared" ref="F35:AK35" ca="1" si="70">F222</f>
        <v>17.683999999999997</v>
      </c>
      <c r="G35" s="69">
        <f t="shared" ca="1" si="70"/>
        <v>-3.8569999999999998</v>
      </c>
      <c r="H35" s="69">
        <f t="shared" ca="1" si="70"/>
        <v>-0.125</v>
      </c>
      <c r="I35" s="69">
        <f t="shared" ca="1" si="70"/>
        <v>0.18800000000011369</v>
      </c>
      <c r="J35" s="113">
        <f t="shared" ca="1" si="70"/>
        <v>-1</v>
      </c>
      <c r="K35" s="69">
        <f t="shared" ca="1" si="70"/>
        <v>-90</v>
      </c>
      <c r="L35" s="69">
        <f t="shared" ca="1" si="70"/>
        <v>-5</v>
      </c>
      <c r="M35" s="69">
        <f t="shared" ca="1" si="70"/>
        <v>100</v>
      </c>
      <c r="N35" s="113">
        <f t="shared" ca="1" si="70"/>
        <v>-5</v>
      </c>
      <c r="O35" s="69">
        <f t="shared" ca="1" si="70"/>
        <v>-2</v>
      </c>
      <c r="P35" s="69">
        <f t="shared" ca="1" si="70"/>
        <v>-16</v>
      </c>
      <c r="Q35" s="69">
        <f t="shared" ca="1" si="70"/>
        <v>-2</v>
      </c>
      <c r="R35" s="113">
        <f t="shared" ca="1" si="70"/>
        <v>-18</v>
      </c>
      <c r="S35" s="69">
        <f t="shared" ca="1" si="70"/>
        <v>-4</v>
      </c>
      <c r="T35" s="69">
        <f t="shared" ca="1" si="70"/>
        <v>-1</v>
      </c>
      <c r="U35" s="69">
        <f t="shared" ca="1" si="70"/>
        <v>1</v>
      </c>
      <c r="V35" s="113">
        <f t="shared" ca="1" si="70"/>
        <v>6</v>
      </c>
      <c r="W35" s="69">
        <f t="shared" ca="1" si="70"/>
        <v>5</v>
      </c>
      <c r="X35" s="69">
        <f t="shared" ca="1" si="70"/>
        <v>1</v>
      </c>
      <c r="Y35" s="69">
        <f t="shared" ca="1" si="70"/>
        <v>2</v>
      </c>
      <c r="Z35" s="113">
        <f t="shared" ca="1" si="70"/>
        <v>31</v>
      </c>
      <c r="AA35" s="69">
        <f t="shared" ca="1" si="70"/>
        <v>1</v>
      </c>
      <c r="AB35" s="69">
        <f t="shared" ca="1" si="70"/>
        <v>32</v>
      </c>
      <c r="AC35" s="69">
        <f t="shared" ca="1" si="70"/>
        <v>-66</v>
      </c>
      <c r="AD35" s="113">
        <f t="shared" ca="1" si="70"/>
        <v>5</v>
      </c>
      <c r="AE35" s="69">
        <f t="shared" ca="1" si="70"/>
        <v>-42</v>
      </c>
      <c r="AF35" s="69">
        <f t="shared" ca="1" si="70"/>
        <v>-50</v>
      </c>
      <c r="AG35" s="69">
        <f t="shared" ca="1" si="70"/>
        <v>91</v>
      </c>
      <c r="AH35" s="113">
        <f t="shared" ca="1" si="70"/>
        <v>88</v>
      </c>
      <c r="AI35" s="69">
        <f t="shared" ca="1" si="70"/>
        <v>-50</v>
      </c>
      <c r="AJ35" s="69">
        <f t="shared" ca="1" si="70"/>
        <v>-33</v>
      </c>
      <c r="AK35" s="69">
        <f t="shared" ca="1" si="70"/>
        <v>102</v>
      </c>
      <c r="AL35" s="113">
        <f t="shared" ref="AL35:BQ35" ca="1" si="71">AL222</f>
        <v>-63</v>
      </c>
      <c r="AM35" s="69">
        <f t="shared" ca="1" si="71"/>
        <v>-24</v>
      </c>
      <c r="AN35" s="69">
        <f t="shared" ca="1" si="71"/>
        <v>12</v>
      </c>
      <c r="AO35" s="69">
        <f t="shared" ca="1" si="71"/>
        <v>27</v>
      </c>
      <c r="AP35" s="113">
        <f t="shared" ca="1" si="71"/>
        <v>69</v>
      </c>
      <c r="AQ35" s="69">
        <f t="shared" ca="1" si="71"/>
        <v>181</v>
      </c>
      <c r="AR35" s="69">
        <f t="shared" ca="1" si="71"/>
        <v>105</v>
      </c>
      <c r="AS35" s="69">
        <f t="shared" ca="1" si="71"/>
        <v>-118</v>
      </c>
      <c r="AT35" s="113">
        <f t="shared" ca="1" si="71"/>
        <v>370</v>
      </c>
      <c r="AU35" s="69">
        <f t="shared" ca="1" si="71"/>
        <v>572</v>
      </c>
      <c r="AV35" s="69">
        <f t="shared" ca="1" si="71"/>
        <v>447</v>
      </c>
      <c r="AW35" s="69">
        <f t="shared" ca="1" si="71"/>
        <v>0</v>
      </c>
      <c r="AX35" s="113">
        <f t="shared" ca="1" si="71"/>
        <v>0</v>
      </c>
      <c r="AY35" s="69">
        <f t="shared" ca="1" si="71"/>
        <v>0</v>
      </c>
      <c r="AZ35" s="69">
        <f t="shared" ca="1" si="71"/>
        <v>0</v>
      </c>
      <c r="BA35" s="69">
        <f t="shared" ca="1" si="71"/>
        <v>0</v>
      </c>
      <c r="BB35" s="113">
        <f t="shared" ca="1" si="71"/>
        <v>0</v>
      </c>
      <c r="BC35" s="69">
        <f t="shared" ca="1" si="71"/>
        <v>0</v>
      </c>
      <c r="BD35" s="69">
        <f t="shared" ca="1" si="71"/>
        <v>0</v>
      </c>
      <c r="BE35" s="69">
        <f t="shared" ca="1" si="71"/>
        <v>0</v>
      </c>
      <c r="BF35" s="113">
        <f t="shared" ca="1" si="71"/>
        <v>0</v>
      </c>
      <c r="BG35" s="69">
        <f t="shared" ca="1" si="71"/>
        <v>0</v>
      </c>
      <c r="BH35" s="69">
        <f t="shared" ca="1" si="71"/>
        <v>0</v>
      </c>
      <c r="BI35" s="69">
        <f t="shared" ca="1" si="71"/>
        <v>0</v>
      </c>
      <c r="BJ35" s="113">
        <f t="shared" ca="1" si="71"/>
        <v>0</v>
      </c>
      <c r="BK35" s="69">
        <f t="shared" ca="1" si="71"/>
        <v>0</v>
      </c>
      <c r="BL35" s="69">
        <f t="shared" ca="1" si="71"/>
        <v>0</v>
      </c>
      <c r="BM35" s="69">
        <f t="shared" ca="1" si="71"/>
        <v>0</v>
      </c>
      <c r="BN35" s="113">
        <f t="shared" ca="1" si="71"/>
        <v>0</v>
      </c>
      <c r="BO35" s="69">
        <f t="shared" ca="1" si="71"/>
        <v>0</v>
      </c>
      <c r="BP35" s="69">
        <f t="shared" ca="1" si="71"/>
        <v>0</v>
      </c>
      <c r="BQ35" s="69">
        <f t="shared" ca="1" si="71"/>
        <v>0</v>
      </c>
      <c r="BR35" s="113">
        <f t="shared" ref="BR35:CW35" ca="1" si="72">BR222</f>
        <v>0</v>
      </c>
      <c r="BS35" s="69">
        <f t="shared" ca="1" si="72"/>
        <v>0</v>
      </c>
      <c r="BT35" s="69">
        <f t="shared" ca="1" si="72"/>
        <v>0</v>
      </c>
      <c r="BU35" s="69">
        <f t="shared" ca="1" si="72"/>
        <v>0</v>
      </c>
      <c r="BV35" s="113">
        <f t="shared" ca="1" si="72"/>
        <v>0</v>
      </c>
      <c r="BW35" s="69">
        <f t="shared" ca="1" si="72"/>
        <v>0</v>
      </c>
      <c r="BX35" s="69">
        <f t="shared" ca="1" si="72"/>
        <v>0</v>
      </c>
      <c r="BY35" s="69">
        <f t="shared" ca="1" si="72"/>
        <v>0</v>
      </c>
      <c r="BZ35" s="113">
        <f t="shared" ca="1" si="72"/>
        <v>0</v>
      </c>
      <c r="CA35" s="69">
        <f t="shared" ca="1" si="72"/>
        <v>0</v>
      </c>
      <c r="CB35" s="69">
        <f t="shared" ca="1" si="72"/>
        <v>0</v>
      </c>
      <c r="CC35" s="69">
        <f t="shared" ca="1" si="72"/>
        <v>0</v>
      </c>
      <c r="CD35" s="113">
        <f t="shared" ca="1" si="72"/>
        <v>0</v>
      </c>
      <c r="CE35" s="69">
        <f t="shared" ca="1" si="72"/>
        <v>0</v>
      </c>
      <c r="CF35" s="69">
        <f t="shared" ca="1" si="72"/>
        <v>0</v>
      </c>
      <c r="CG35" s="69">
        <f t="shared" ca="1" si="72"/>
        <v>0</v>
      </c>
      <c r="CH35" s="113">
        <f t="shared" ca="1" si="72"/>
        <v>0</v>
      </c>
      <c r="CI35" s="69">
        <f t="shared" ca="1" si="72"/>
        <v>0</v>
      </c>
      <c r="CJ35" s="69">
        <f t="shared" ca="1" si="72"/>
        <v>0</v>
      </c>
      <c r="CK35" s="69">
        <f t="shared" ca="1" si="72"/>
        <v>0</v>
      </c>
      <c r="CL35" s="113">
        <f t="shared" ca="1" si="72"/>
        <v>0</v>
      </c>
      <c r="CM35" s="69">
        <f t="shared" ca="1" si="72"/>
        <v>0</v>
      </c>
      <c r="CN35" s="69">
        <f t="shared" ca="1" si="72"/>
        <v>0</v>
      </c>
      <c r="CO35" s="69">
        <f t="shared" ca="1" si="72"/>
        <v>0</v>
      </c>
      <c r="CP35" s="113">
        <f t="shared" ca="1" si="72"/>
        <v>0</v>
      </c>
      <c r="CQ35" s="69">
        <f t="shared" ca="1" si="72"/>
        <v>0</v>
      </c>
      <c r="CR35" s="69">
        <f t="shared" ca="1" si="72"/>
        <v>0</v>
      </c>
      <c r="CS35" s="69">
        <f t="shared" ca="1" si="72"/>
        <v>0</v>
      </c>
      <c r="CT35" s="113">
        <f t="shared" ca="1" si="72"/>
        <v>0</v>
      </c>
      <c r="CU35" s="69">
        <f t="shared" ca="1" si="72"/>
        <v>0</v>
      </c>
      <c r="CV35" s="69">
        <f t="shared" ca="1" si="72"/>
        <v>0</v>
      </c>
      <c r="CW35" s="69">
        <f t="shared" ca="1" si="72"/>
        <v>0</v>
      </c>
      <c r="CX35" s="113">
        <f t="shared" ref="CX35:DI35" ca="1" si="73">CX222</f>
        <v>0</v>
      </c>
      <c r="CY35" s="69">
        <f t="shared" ca="1" si="73"/>
        <v>0</v>
      </c>
      <c r="CZ35" s="69">
        <f t="shared" ca="1" si="73"/>
        <v>0</v>
      </c>
      <c r="DA35" s="69">
        <f t="shared" ca="1" si="73"/>
        <v>0</v>
      </c>
      <c r="DB35" s="113">
        <f t="shared" ca="1" si="73"/>
        <v>0</v>
      </c>
      <c r="DC35" s="69">
        <f t="shared" ca="1" si="73"/>
        <v>0</v>
      </c>
      <c r="DD35" s="69">
        <f t="shared" ca="1" si="73"/>
        <v>0</v>
      </c>
      <c r="DE35" s="69">
        <f t="shared" ca="1" si="73"/>
        <v>0</v>
      </c>
      <c r="DF35" s="113">
        <f t="shared" ca="1" si="73"/>
        <v>0</v>
      </c>
      <c r="DG35" s="69">
        <f t="shared" ca="1" si="73"/>
        <v>0</v>
      </c>
      <c r="DH35" s="69">
        <f t="shared" ca="1" si="73"/>
        <v>0</v>
      </c>
      <c r="DI35" s="114">
        <f t="shared" ca="1" si="73"/>
        <v>0</v>
      </c>
      <c r="DK35" s="69">
        <f t="shared" ref="DK35:EK35" ca="1" si="74">DK222</f>
        <v>13.890000000000112</v>
      </c>
      <c r="DL35" s="69">
        <f t="shared" ca="1" si="74"/>
        <v>4</v>
      </c>
      <c r="DM35" s="69">
        <f t="shared" ca="1" si="74"/>
        <v>-25</v>
      </c>
      <c r="DN35" s="69">
        <f t="shared" ca="1" si="74"/>
        <v>-22</v>
      </c>
      <c r="DO35" s="69">
        <f t="shared" ca="1" si="74"/>
        <v>14</v>
      </c>
      <c r="DP35" s="69">
        <f t="shared" ca="1" si="74"/>
        <v>-2</v>
      </c>
      <c r="DQ35" s="69">
        <f t="shared" ca="1" si="74"/>
        <v>4</v>
      </c>
      <c r="DR35" s="69">
        <f t="shared" ca="1" si="74"/>
        <v>107</v>
      </c>
      <c r="DS35" s="69">
        <f t="shared" ca="1" si="74"/>
        <v>-48</v>
      </c>
      <c r="DT35" s="69">
        <f t="shared" ca="1" si="74"/>
        <v>237</v>
      </c>
      <c r="DU35" s="69">
        <f t="shared" ca="1" si="74"/>
        <v>1389</v>
      </c>
      <c r="DV35" s="69">
        <f t="shared" ca="1" si="74"/>
        <v>0</v>
      </c>
      <c r="DW35" s="69">
        <f t="shared" ca="1" si="74"/>
        <v>0</v>
      </c>
      <c r="DX35" s="69">
        <f t="shared" ca="1" si="74"/>
        <v>0</v>
      </c>
      <c r="DY35" s="69">
        <f t="shared" ca="1" si="74"/>
        <v>0</v>
      </c>
      <c r="DZ35" s="69">
        <f t="shared" ca="1" si="74"/>
        <v>0</v>
      </c>
      <c r="EA35" s="69">
        <f t="shared" ca="1" si="74"/>
        <v>0</v>
      </c>
      <c r="EB35" s="69">
        <f t="shared" ca="1" si="74"/>
        <v>0</v>
      </c>
      <c r="EC35" s="69">
        <f t="shared" ca="1" si="74"/>
        <v>0</v>
      </c>
      <c r="ED35" s="69">
        <f t="shared" ca="1" si="74"/>
        <v>0</v>
      </c>
      <c r="EE35" s="69">
        <f t="shared" ca="1" si="74"/>
        <v>0</v>
      </c>
      <c r="EF35" s="69">
        <f t="shared" ca="1" si="74"/>
        <v>0</v>
      </c>
      <c r="EG35" s="69">
        <f t="shared" ca="1" si="74"/>
        <v>0</v>
      </c>
      <c r="EH35" s="69">
        <f t="shared" ca="1" si="74"/>
        <v>0</v>
      </c>
      <c r="EI35" s="69">
        <f t="shared" ca="1" si="74"/>
        <v>0</v>
      </c>
      <c r="EJ35" s="69">
        <f t="shared" ca="1" si="74"/>
        <v>0</v>
      </c>
      <c r="EK35" s="69">
        <f t="shared" ca="1" si="74"/>
        <v>0</v>
      </c>
    </row>
    <row r="36" spans="1:141" x14ac:dyDescent="0.25">
      <c r="A36" s="90"/>
      <c r="B36" s="90"/>
      <c r="C36" s="90"/>
      <c r="D36" s="90"/>
      <c r="F36" s="100"/>
      <c r="J36" s="100"/>
      <c r="N36" s="100"/>
      <c r="R36" s="100"/>
      <c r="V36" s="100"/>
      <c r="Z36" s="100"/>
      <c r="AD36" s="100"/>
      <c r="AH36" s="100"/>
      <c r="AL36" s="100"/>
      <c r="AP36" s="100"/>
      <c r="AT36" s="100"/>
      <c r="AX36" s="100"/>
      <c r="BB36" s="100"/>
      <c r="BF36" s="100"/>
      <c r="BJ36" s="100"/>
      <c r="BN36" s="100"/>
      <c r="BR36" s="100"/>
      <c r="BV36" s="100"/>
      <c r="BZ36" s="100"/>
      <c r="CD36" s="100"/>
      <c r="CH36" s="100"/>
      <c r="CL36" s="100"/>
      <c r="CP36" s="100"/>
      <c r="CT36" s="100"/>
      <c r="CX36" s="100"/>
      <c r="DB36" s="100"/>
      <c r="DF36" s="100"/>
      <c r="DI36" s="101"/>
    </row>
    <row r="37" spans="1:141" x14ac:dyDescent="0.25">
      <c r="A37" s="90"/>
      <c r="B37" s="90"/>
      <c r="C37" s="90"/>
      <c r="D37" s="90"/>
      <c r="E37" t="s">
        <v>253</v>
      </c>
      <c r="F37" s="113">
        <f t="shared" ref="F37:AK37" ca="1" si="75">F202</f>
        <v>5.71</v>
      </c>
      <c r="G37" s="69">
        <f t="shared" ca="1" si="75"/>
        <v>6.8289999999999997</v>
      </c>
      <c r="H37" s="69">
        <f t="shared" ca="1" si="75"/>
        <v>7.4219999999999997</v>
      </c>
      <c r="I37" s="69">
        <f t="shared" ca="1" si="75"/>
        <v>8.1289999999999996</v>
      </c>
      <c r="J37" s="113">
        <f t="shared" ca="1" si="75"/>
        <v>9</v>
      </c>
      <c r="K37" s="69">
        <f t="shared" ca="1" si="75"/>
        <v>9</v>
      </c>
      <c r="L37" s="69">
        <f t="shared" ca="1" si="75"/>
        <v>9</v>
      </c>
      <c r="M37" s="69">
        <f t="shared" ca="1" si="75"/>
        <v>12</v>
      </c>
      <c r="N37" s="113">
        <f t="shared" ca="1" si="75"/>
        <v>12</v>
      </c>
      <c r="O37" s="69">
        <f t="shared" ca="1" si="75"/>
        <v>12</v>
      </c>
      <c r="P37" s="69">
        <f t="shared" ca="1" si="75"/>
        <v>14</v>
      </c>
      <c r="Q37" s="69">
        <f t="shared" ca="1" si="75"/>
        <v>16</v>
      </c>
      <c r="R37" s="113">
        <f t="shared" ca="1" si="75"/>
        <v>16</v>
      </c>
      <c r="S37" s="69">
        <f t="shared" ca="1" si="75"/>
        <v>15</v>
      </c>
      <c r="T37" s="69">
        <f t="shared" ca="1" si="75"/>
        <v>17</v>
      </c>
      <c r="U37" s="69">
        <f t="shared" ca="1" si="75"/>
        <v>21</v>
      </c>
      <c r="V37" s="113">
        <f t="shared" ca="1" si="75"/>
        <v>25</v>
      </c>
      <c r="W37" s="69">
        <f t="shared" ca="1" si="75"/>
        <v>32</v>
      </c>
      <c r="X37" s="69">
        <f t="shared" ca="1" si="75"/>
        <v>37</v>
      </c>
      <c r="Y37" s="69">
        <f t="shared" ca="1" si="75"/>
        <v>42</v>
      </c>
      <c r="Z37" s="113">
        <f t="shared" ca="1" si="75"/>
        <v>44</v>
      </c>
      <c r="AA37" s="69">
        <f t="shared" ca="1" si="75"/>
        <v>47</v>
      </c>
      <c r="AB37" s="69">
        <f t="shared" ca="1" si="75"/>
        <v>45</v>
      </c>
      <c r="AC37" s="69">
        <f t="shared" ca="1" si="75"/>
        <v>42</v>
      </c>
      <c r="AD37" s="113">
        <f t="shared" ca="1" si="75"/>
        <v>31</v>
      </c>
      <c r="AE37" s="69">
        <f t="shared" ca="1" si="75"/>
        <v>13</v>
      </c>
      <c r="AF37" s="69">
        <f t="shared" ca="1" si="75"/>
        <v>7</v>
      </c>
      <c r="AG37" s="69">
        <f t="shared" ca="1" si="75"/>
        <v>6</v>
      </c>
      <c r="AH37" s="113">
        <f t="shared" ca="1" si="75"/>
        <v>6</v>
      </c>
      <c r="AI37" s="69">
        <f t="shared" ca="1" si="75"/>
        <v>6</v>
      </c>
      <c r="AJ37" s="69">
        <f t="shared" ca="1" si="75"/>
        <v>7</v>
      </c>
      <c r="AK37" s="69">
        <f t="shared" ca="1" si="75"/>
        <v>10</v>
      </c>
      <c r="AL37" s="113">
        <f t="shared" ref="AL37:BQ37" ca="1" si="76">AL202</f>
        <v>18</v>
      </c>
      <c r="AM37" s="69">
        <f t="shared" ca="1" si="76"/>
        <v>46</v>
      </c>
      <c r="AN37" s="69">
        <f t="shared" ca="1" si="76"/>
        <v>88</v>
      </c>
      <c r="AO37" s="69">
        <f t="shared" ca="1" si="76"/>
        <v>115</v>
      </c>
      <c r="AP37" s="113">
        <f t="shared" ca="1" si="76"/>
        <v>150</v>
      </c>
      <c r="AQ37" s="69">
        <f t="shared" ca="1" si="76"/>
        <v>187</v>
      </c>
      <c r="AR37" s="69">
        <f t="shared" ca="1" si="76"/>
        <v>234</v>
      </c>
      <c r="AS37" s="69">
        <f t="shared" ca="1" si="76"/>
        <v>295</v>
      </c>
      <c r="AT37" s="113">
        <f t="shared" ca="1" si="76"/>
        <v>359</v>
      </c>
      <c r="AU37" s="69">
        <f t="shared" ca="1" si="76"/>
        <v>444</v>
      </c>
      <c r="AV37" s="69">
        <f t="shared" ca="1" si="76"/>
        <v>472</v>
      </c>
      <c r="AW37" s="69">
        <f t="shared" ca="1" si="76"/>
        <v>254.27978913707784</v>
      </c>
      <c r="AX37" s="113">
        <f t="shared" ca="1" si="76"/>
        <v>288.74143846820505</v>
      </c>
      <c r="AY37" s="69">
        <f t="shared" ca="1" si="76"/>
        <v>404.86436181405668</v>
      </c>
      <c r="AZ37" s="69">
        <f t="shared" ca="1" si="76"/>
        <v>540.85768493715614</v>
      </c>
      <c r="BA37" s="69">
        <f t="shared" ca="1" si="76"/>
        <v>689.55010288072037</v>
      </c>
      <c r="BB37" s="113">
        <f t="shared" ca="1" si="76"/>
        <v>770.82718658508497</v>
      </c>
      <c r="BC37" s="69">
        <f t="shared" ca="1" si="76"/>
        <v>913.71994355588708</v>
      </c>
      <c r="BD37" s="69">
        <f t="shared" ca="1" si="76"/>
        <v>1080.7187732720033</v>
      </c>
      <c r="BE37" s="69">
        <f t="shared" ca="1" si="76"/>
        <v>1263.1270882040842</v>
      </c>
      <c r="BF37" s="113">
        <f t="shared" ca="1" si="76"/>
        <v>1370.9661318777296</v>
      </c>
      <c r="BG37" s="69">
        <f t="shared" ca="1" si="76"/>
        <v>1537.2745871486427</v>
      </c>
      <c r="BH37" s="69">
        <f t="shared" ca="1" si="76"/>
        <v>1731.2603960188717</v>
      </c>
      <c r="BI37" s="69">
        <f t="shared" ca="1" si="76"/>
        <v>1942.9423582859495</v>
      </c>
      <c r="BJ37" s="113">
        <f t="shared" ca="1" si="76"/>
        <v>2073.8912522187143</v>
      </c>
      <c r="BK37" s="69">
        <f t="shared" ca="1" si="76"/>
        <v>2261.0624871588348</v>
      </c>
      <c r="BL37" s="69">
        <f t="shared" ca="1" si="76"/>
        <v>2478.9670890375251</v>
      </c>
      <c r="BM37" s="69">
        <f t="shared" ca="1" si="76"/>
        <v>2716.5259771520273</v>
      </c>
      <c r="BN37" s="113">
        <f t="shared" ca="1" si="76"/>
        <v>2871.069388223294</v>
      </c>
      <c r="BO37" s="69">
        <f t="shared" ca="1" si="76"/>
        <v>3076.097977286312</v>
      </c>
      <c r="BP37" s="69">
        <f t="shared" ca="1" si="76"/>
        <v>3314.3315169254861</v>
      </c>
      <c r="BQ37" s="69">
        <f t="shared" ca="1" si="76"/>
        <v>3573.8046578176995</v>
      </c>
      <c r="BR37" s="113">
        <f t="shared" ref="BR37:CW37" ca="1" si="77">BR202</f>
        <v>3754.9909791817508</v>
      </c>
      <c r="BS37" s="69">
        <f t="shared" ca="1" si="77"/>
        <v>3973.5789529294161</v>
      </c>
      <c r="BT37" s="69">
        <f t="shared" ca="1" si="77"/>
        <v>4227.0469392669638</v>
      </c>
      <c r="BU37" s="69">
        <f t="shared" ca="1" si="77"/>
        <v>4502.831387750929</v>
      </c>
      <c r="BV37" s="113">
        <f t="shared" ca="1" si="77"/>
        <v>4696.4291587861526</v>
      </c>
      <c r="BW37" s="69">
        <f t="shared" ca="1" si="77"/>
        <v>4929.3136771593527</v>
      </c>
      <c r="BX37" s="69">
        <f t="shared" ca="1" si="77"/>
        <v>5198.8372883189795</v>
      </c>
      <c r="BY37" s="69">
        <f t="shared" ca="1" si="77"/>
        <v>5491.8083318323606</v>
      </c>
      <c r="BZ37" s="113">
        <f t="shared" ca="1" si="77"/>
        <v>5698.498086677082</v>
      </c>
      <c r="CA37" s="69">
        <f t="shared" ca="1" si="77"/>
        <v>5946.4542070966409</v>
      </c>
      <c r="CB37" s="69">
        <f t="shared" ca="1" si="77"/>
        <v>6232.8967242463978</v>
      </c>
      <c r="CC37" s="69">
        <f t="shared" ca="1" si="77"/>
        <v>6543.9744634130093</v>
      </c>
      <c r="CD37" s="113">
        <f t="shared" ca="1" si="77"/>
        <v>6764.4718147518879</v>
      </c>
      <c r="CE37" s="69">
        <f t="shared" ca="1" si="77"/>
        <v>7028.314404059689</v>
      </c>
      <c r="CF37" s="69">
        <f t="shared" ca="1" si="77"/>
        <v>7332.583333707742</v>
      </c>
      <c r="CG37" s="69">
        <f t="shared" ca="1" si="77"/>
        <v>7662.7349402171985</v>
      </c>
      <c r="CH37" s="113">
        <f t="shared" ca="1" si="77"/>
        <v>7897.7923504056862</v>
      </c>
      <c r="CI37" s="69">
        <f t="shared" ca="1" si="77"/>
        <v>8178.3780926098889</v>
      </c>
      <c r="CJ37" s="69">
        <f t="shared" ca="1" si="77"/>
        <v>8501.4273952230524</v>
      </c>
      <c r="CK37" s="69">
        <f t="shared" ca="1" si="77"/>
        <v>8851.6694828132768</v>
      </c>
      <c r="CL37" s="113">
        <f t="shared" ca="1" si="77"/>
        <v>9102.078123762114</v>
      </c>
      <c r="CM37" s="69">
        <f t="shared" ca="1" si="77"/>
        <v>9400.3076283743412</v>
      </c>
      <c r="CN37" s="69">
        <f t="shared" ca="1" si="77"/>
        <v>9743.1400586331674</v>
      </c>
      <c r="CO37" s="69">
        <f t="shared" ca="1" si="77"/>
        <v>10114.541172828607</v>
      </c>
      <c r="CP37" s="113">
        <f t="shared" ca="1" si="77"/>
        <v>10381.132879083634</v>
      </c>
      <c r="CQ37" s="69">
        <f t="shared" ca="1" si="77"/>
        <v>10697.952895075035</v>
      </c>
      <c r="CR37" s="69">
        <f t="shared" ca="1" si="77"/>
        <v>11061.622459344568</v>
      </c>
      <c r="CS37" s="69">
        <f t="shared" ca="1" si="77"/>
        <v>11455.305691885111</v>
      </c>
      <c r="CT37" s="113">
        <f t="shared" ca="1" si="77"/>
        <v>11738.955011559055</v>
      </c>
      <c r="CU37" s="69">
        <f t="shared" ca="1" si="77"/>
        <v>12075.360752213024</v>
      </c>
      <c r="CV37" s="69">
        <f t="shared" ca="1" si="77"/>
        <v>12460.975289086831</v>
      </c>
      <c r="CW37" s="69">
        <f t="shared" ca="1" si="77"/>
        <v>12878.121023278838</v>
      </c>
      <c r="CX37" s="113">
        <f t="shared" ref="CX37:DI37" ca="1" si="78">CX202</f>
        <v>13179.747371724043</v>
      </c>
      <c r="CY37" s="69">
        <f t="shared" ca="1" si="78"/>
        <v>13536.784955926798</v>
      </c>
      <c r="CZ37" s="69">
        <f t="shared" ca="1" si="78"/>
        <v>13945.508845994336</v>
      </c>
      <c r="DA37" s="69">
        <f t="shared" ca="1" si="78"/>
        <v>14387.357639526197</v>
      </c>
      <c r="DB37" s="113">
        <f t="shared" ca="1" si="78"/>
        <v>14707.927560881273</v>
      </c>
      <c r="DC37" s="69">
        <f t="shared" ca="1" si="78"/>
        <v>15086.696576668119</v>
      </c>
      <c r="DD37" s="69">
        <f t="shared" ca="1" si="78"/>
        <v>15519.75358796243</v>
      </c>
      <c r="DE37" s="69">
        <f t="shared" ca="1" si="78"/>
        <v>15987.609200053736</v>
      </c>
      <c r="DF37" s="113">
        <f t="shared" ca="1" si="78"/>
        <v>16328.138742053197</v>
      </c>
      <c r="DG37" s="69">
        <f t="shared" ca="1" si="78"/>
        <v>16729.794938518571</v>
      </c>
      <c r="DH37" s="69">
        <f t="shared" ca="1" si="78"/>
        <v>17188.471214423698</v>
      </c>
      <c r="DI37" s="114">
        <f t="shared" ca="1" si="78"/>
        <v>17683.70378452005</v>
      </c>
      <c r="DK37" s="69">
        <f t="shared" ref="DK37:EK37" ca="1" si="79">DK202</f>
        <v>28.089999999999996</v>
      </c>
      <c r="DL37" s="69">
        <f t="shared" ca="1" si="79"/>
        <v>39</v>
      </c>
      <c r="DM37" s="69">
        <f t="shared" ca="1" si="79"/>
        <v>54</v>
      </c>
      <c r="DN37" s="69">
        <f t="shared" ca="1" si="79"/>
        <v>69</v>
      </c>
      <c r="DO37" s="69">
        <f t="shared" ca="1" si="79"/>
        <v>136</v>
      </c>
      <c r="DP37" s="69">
        <f t="shared" ca="1" si="79"/>
        <v>178</v>
      </c>
      <c r="DQ37" s="69">
        <f t="shared" ca="1" si="79"/>
        <v>57</v>
      </c>
      <c r="DR37" s="69">
        <f t="shared" ca="1" si="79"/>
        <v>29</v>
      </c>
      <c r="DS37" s="69">
        <f t="shared" ca="1" si="79"/>
        <v>267</v>
      </c>
      <c r="DT37" s="69">
        <f t="shared" ca="1" si="79"/>
        <v>866</v>
      </c>
      <c r="DU37" s="69">
        <f t="shared" ca="1" si="79"/>
        <v>1529.2797891370778</v>
      </c>
      <c r="DV37" s="69">
        <f t="shared" ca="1" si="79"/>
        <v>1924.0135881001383</v>
      </c>
      <c r="DW37" s="69">
        <f t="shared" ca="1" si="79"/>
        <v>4028.39299161706</v>
      </c>
      <c r="DX37" s="69">
        <f t="shared" ca="1" si="79"/>
        <v>6582.4434733311937</v>
      </c>
      <c r="DY37" s="69">
        <f t="shared" ca="1" si="79"/>
        <v>9530.4468055671005</v>
      </c>
      <c r="DZ37" s="69">
        <f t="shared" ca="1" si="79"/>
        <v>12835.303540252791</v>
      </c>
      <c r="EA37" s="69">
        <f t="shared" ca="1" si="79"/>
        <v>16458.448259129058</v>
      </c>
      <c r="EB37" s="69">
        <f t="shared" ca="1" si="79"/>
        <v>20316.388456096844</v>
      </c>
      <c r="EC37" s="69">
        <f t="shared" ca="1" si="79"/>
        <v>24421.82348143313</v>
      </c>
      <c r="ED37" s="69">
        <f t="shared" ca="1" si="79"/>
        <v>28788.104492736515</v>
      </c>
      <c r="EE37" s="69">
        <f t="shared" ca="1" si="79"/>
        <v>33429.267321051906</v>
      </c>
      <c r="EF37" s="69">
        <f t="shared" ca="1" si="79"/>
        <v>38360.066983598226</v>
      </c>
      <c r="EG37" s="69">
        <f t="shared" ca="1" si="79"/>
        <v>43596.013925388354</v>
      </c>
      <c r="EH37" s="69">
        <f t="shared" ca="1" si="79"/>
        <v>49153.412076137749</v>
      </c>
      <c r="EI37" s="69">
        <f t="shared" ca="1" si="79"/>
        <v>55049.398813171378</v>
      </c>
      <c r="EJ37" s="69">
        <f t="shared" ca="1" si="79"/>
        <v>61301.98692556555</v>
      </c>
      <c r="EK37" s="69">
        <f t="shared" ca="1" si="79"/>
        <v>67930.108679515513</v>
      </c>
    </row>
    <row r="38" spans="1:141" x14ac:dyDescent="0.25">
      <c r="A38" s="90"/>
      <c r="B38" s="90"/>
      <c r="C38" s="90"/>
      <c r="D38" s="90"/>
      <c r="E38" t="s">
        <v>254</v>
      </c>
      <c r="F38" s="113">
        <f t="shared" ref="F38:AK38" ca="1" si="80">F330</f>
        <v>11.471</v>
      </c>
      <c r="G38" s="69">
        <f t="shared" ca="1" si="80"/>
        <v>11.526</v>
      </c>
      <c r="H38" s="69">
        <f t="shared" ca="1" si="80"/>
        <v>11.542</v>
      </c>
      <c r="I38" s="69">
        <f t="shared" ca="1" si="80"/>
        <v>11.593999999999999</v>
      </c>
      <c r="J38" s="113">
        <f t="shared" ca="1" si="80"/>
        <v>12</v>
      </c>
      <c r="K38" s="69">
        <f t="shared" ca="1" si="80"/>
        <v>12</v>
      </c>
      <c r="L38" s="69">
        <f t="shared" ca="1" si="80"/>
        <v>12</v>
      </c>
      <c r="M38" s="69">
        <f t="shared" ca="1" si="80"/>
        <v>11</v>
      </c>
      <c r="N38" s="113">
        <f t="shared" ca="1" si="80"/>
        <v>12</v>
      </c>
      <c r="O38" s="69">
        <f t="shared" ca="1" si="80"/>
        <v>12</v>
      </c>
      <c r="P38" s="69">
        <f t="shared" ca="1" si="80"/>
        <v>16</v>
      </c>
      <c r="Q38" s="69">
        <f t="shared" ca="1" si="80"/>
        <v>18</v>
      </c>
      <c r="R38" s="113">
        <f t="shared" ca="1" si="80"/>
        <v>16</v>
      </c>
      <c r="S38" s="69">
        <f t="shared" ca="1" si="80"/>
        <v>15</v>
      </c>
      <c r="T38" s="69">
        <f t="shared" ca="1" si="80"/>
        <v>15</v>
      </c>
      <c r="U38" s="69">
        <f t="shared" ca="1" si="80"/>
        <v>15</v>
      </c>
      <c r="V38" s="113">
        <f t="shared" ca="1" si="80"/>
        <v>15</v>
      </c>
      <c r="W38" s="69">
        <f t="shared" ca="1" si="80"/>
        <v>14</v>
      </c>
      <c r="X38" s="69">
        <f t="shared" ca="1" si="80"/>
        <v>15</v>
      </c>
      <c r="Y38" s="69">
        <f t="shared" ca="1" si="80"/>
        <v>14</v>
      </c>
      <c r="Z38" s="113">
        <f t="shared" ca="1" si="80"/>
        <v>13</v>
      </c>
      <c r="AA38" s="69">
        <f t="shared" ca="1" si="80"/>
        <v>13</v>
      </c>
      <c r="AB38" s="69">
        <f t="shared" ca="1" si="80"/>
        <v>13</v>
      </c>
      <c r="AC38" s="69">
        <f t="shared" ca="1" si="80"/>
        <v>13</v>
      </c>
      <c r="AD38" s="113">
        <f t="shared" ca="1" si="80"/>
        <v>25</v>
      </c>
      <c r="AE38" s="69">
        <f t="shared" ca="1" si="80"/>
        <v>54</v>
      </c>
      <c r="AF38" s="69">
        <f t="shared" ca="1" si="80"/>
        <v>53</v>
      </c>
      <c r="AG38" s="69">
        <f t="shared" ca="1" si="80"/>
        <v>52</v>
      </c>
      <c r="AH38" s="113">
        <f t="shared" ca="1" si="80"/>
        <v>53</v>
      </c>
      <c r="AI38" s="69">
        <f t="shared" ca="1" si="80"/>
        <v>60</v>
      </c>
      <c r="AJ38" s="69">
        <f t="shared" ca="1" si="80"/>
        <v>62</v>
      </c>
      <c r="AK38" s="69">
        <f t="shared" ca="1" si="80"/>
        <v>61</v>
      </c>
      <c r="AL38" s="113">
        <f t="shared" ref="AL38:BQ38" ca="1" si="81">AL330</f>
        <v>68</v>
      </c>
      <c r="AM38" s="69">
        <f t="shared" ca="1" si="81"/>
        <v>65</v>
      </c>
      <c r="AN38" s="69">
        <f t="shared" ca="1" si="81"/>
        <v>65</v>
      </c>
      <c r="AO38" s="69">
        <f t="shared" ca="1" si="81"/>
        <v>64</v>
      </c>
      <c r="AP38" s="113">
        <f t="shared" ca="1" si="81"/>
        <v>66</v>
      </c>
      <c r="AQ38" s="69">
        <f t="shared" ca="1" si="81"/>
        <v>65</v>
      </c>
      <c r="AR38" s="69">
        <f t="shared" ca="1" si="81"/>
        <v>63</v>
      </c>
      <c r="AS38" s="69">
        <f t="shared" ca="1" si="81"/>
        <v>63</v>
      </c>
      <c r="AT38" s="113">
        <f t="shared" ca="1" si="81"/>
        <v>64</v>
      </c>
      <c r="AU38" s="69">
        <f t="shared" ca="1" si="81"/>
        <v>61</v>
      </c>
      <c r="AV38" s="69">
        <f t="shared" ca="1" si="81"/>
        <v>61</v>
      </c>
      <c r="AW38" s="69">
        <f t="shared" ca="1" si="81"/>
        <v>54.942583212735165</v>
      </c>
      <c r="AX38" s="113">
        <f t="shared" ca="1" si="81"/>
        <v>43.375723589001439</v>
      </c>
      <c r="AY38" s="69">
        <f t="shared" ca="1" si="81"/>
        <v>43.375723589001439</v>
      </c>
      <c r="AZ38" s="69">
        <f t="shared" ca="1" si="81"/>
        <v>43.375723589001439</v>
      </c>
      <c r="BA38" s="69">
        <f t="shared" ca="1" si="81"/>
        <v>43.375723589001439</v>
      </c>
      <c r="BB38" s="113">
        <f t="shared" ca="1" si="81"/>
        <v>31.808863965267712</v>
      </c>
      <c r="BC38" s="69">
        <f t="shared" ca="1" si="81"/>
        <v>31.808863965267712</v>
      </c>
      <c r="BD38" s="69">
        <f t="shared" ca="1" si="81"/>
        <v>31.808863965267712</v>
      </c>
      <c r="BE38" s="69">
        <f t="shared" ca="1" si="81"/>
        <v>31.808863965267712</v>
      </c>
      <c r="BF38" s="113">
        <f t="shared" ca="1" si="81"/>
        <v>20.242004341533988</v>
      </c>
      <c r="BG38" s="69">
        <f t="shared" ca="1" si="81"/>
        <v>20.242004341533988</v>
      </c>
      <c r="BH38" s="69">
        <f t="shared" ca="1" si="81"/>
        <v>20.242004341533988</v>
      </c>
      <c r="BI38" s="69">
        <f t="shared" ca="1" si="81"/>
        <v>20.242004341533988</v>
      </c>
      <c r="BJ38" s="113">
        <f t="shared" ca="1" si="81"/>
        <v>8.6751447178002703</v>
      </c>
      <c r="BK38" s="69">
        <f t="shared" ca="1" si="81"/>
        <v>8.6751447178002703</v>
      </c>
      <c r="BL38" s="69">
        <f t="shared" ca="1" si="81"/>
        <v>8.6751447178002703</v>
      </c>
      <c r="BM38" s="69">
        <f t="shared" ca="1" si="81"/>
        <v>8.6751447178002703</v>
      </c>
      <c r="BN38" s="113">
        <f t="shared" ca="1" si="81"/>
        <v>0</v>
      </c>
      <c r="BO38" s="69">
        <f t="shared" ca="1" si="81"/>
        <v>0</v>
      </c>
      <c r="BP38" s="69">
        <f t="shared" ca="1" si="81"/>
        <v>0</v>
      </c>
      <c r="BQ38" s="69">
        <f t="shared" ca="1" si="81"/>
        <v>0</v>
      </c>
      <c r="BR38" s="113">
        <f t="shared" ref="BR38:CW38" ca="1" si="82">BR330</f>
        <v>0</v>
      </c>
      <c r="BS38" s="69">
        <f t="shared" ca="1" si="82"/>
        <v>0</v>
      </c>
      <c r="BT38" s="69">
        <f t="shared" ca="1" si="82"/>
        <v>0</v>
      </c>
      <c r="BU38" s="69">
        <f t="shared" ca="1" si="82"/>
        <v>0</v>
      </c>
      <c r="BV38" s="113">
        <f t="shared" ca="1" si="82"/>
        <v>0</v>
      </c>
      <c r="BW38" s="69">
        <f t="shared" ca="1" si="82"/>
        <v>0</v>
      </c>
      <c r="BX38" s="69">
        <f t="shared" ca="1" si="82"/>
        <v>0</v>
      </c>
      <c r="BY38" s="69">
        <f t="shared" ca="1" si="82"/>
        <v>0</v>
      </c>
      <c r="BZ38" s="113">
        <f t="shared" ca="1" si="82"/>
        <v>0</v>
      </c>
      <c r="CA38" s="69">
        <f t="shared" ca="1" si="82"/>
        <v>0</v>
      </c>
      <c r="CB38" s="69">
        <f t="shared" ca="1" si="82"/>
        <v>0</v>
      </c>
      <c r="CC38" s="69">
        <f t="shared" ca="1" si="82"/>
        <v>0</v>
      </c>
      <c r="CD38" s="113">
        <f t="shared" ca="1" si="82"/>
        <v>0</v>
      </c>
      <c r="CE38" s="69">
        <f t="shared" ca="1" si="82"/>
        <v>0</v>
      </c>
      <c r="CF38" s="69">
        <f t="shared" ca="1" si="82"/>
        <v>0</v>
      </c>
      <c r="CG38" s="69">
        <f t="shared" ca="1" si="82"/>
        <v>0</v>
      </c>
      <c r="CH38" s="113">
        <f t="shared" ca="1" si="82"/>
        <v>0</v>
      </c>
      <c r="CI38" s="69">
        <f t="shared" ca="1" si="82"/>
        <v>0</v>
      </c>
      <c r="CJ38" s="69">
        <f t="shared" ca="1" si="82"/>
        <v>0</v>
      </c>
      <c r="CK38" s="69">
        <f t="shared" ca="1" si="82"/>
        <v>0</v>
      </c>
      <c r="CL38" s="113">
        <f t="shared" ca="1" si="82"/>
        <v>0</v>
      </c>
      <c r="CM38" s="69">
        <f t="shared" ca="1" si="82"/>
        <v>0</v>
      </c>
      <c r="CN38" s="69">
        <f t="shared" ca="1" si="82"/>
        <v>0</v>
      </c>
      <c r="CO38" s="69">
        <f t="shared" ca="1" si="82"/>
        <v>0</v>
      </c>
      <c r="CP38" s="113">
        <f t="shared" ca="1" si="82"/>
        <v>0</v>
      </c>
      <c r="CQ38" s="69">
        <f t="shared" ca="1" si="82"/>
        <v>0</v>
      </c>
      <c r="CR38" s="69">
        <f t="shared" ca="1" si="82"/>
        <v>0</v>
      </c>
      <c r="CS38" s="69">
        <f t="shared" ca="1" si="82"/>
        <v>0</v>
      </c>
      <c r="CT38" s="113">
        <f t="shared" ca="1" si="82"/>
        <v>0</v>
      </c>
      <c r="CU38" s="69">
        <f t="shared" ca="1" si="82"/>
        <v>0</v>
      </c>
      <c r="CV38" s="69">
        <f t="shared" ca="1" si="82"/>
        <v>0</v>
      </c>
      <c r="CW38" s="69">
        <f t="shared" ca="1" si="82"/>
        <v>0</v>
      </c>
      <c r="CX38" s="113">
        <f t="shared" ref="CX38:DI38" ca="1" si="83">CX330</f>
        <v>0</v>
      </c>
      <c r="CY38" s="69">
        <f t="shared" ca="1" si="83"/>
        <v>0</v>
      </c>
      <c r="CZ38" s="69">
        <f t="shared" ca="1" si="83"/>
        <v>0</v>
      </c>
      <c r="DA38" s="69">
        <f t="shared" ca="1" si="83"/>
        <v>0</v>
      </c>
      <c r="DB38" s="113">
        <f t="shared" ca="1" si="83"/>
        <v>0</v>
      </c>
      <c r="DC38" s="69">
        <f t="shared" ca="1" si="83"/>
        <v>0</v>
      </c>
      <c r="DD38" s="69">
        <f t="shared" ca="1" si="83"/>
        <v>0</v>
      </c>
      <c r="DE38" s="69">
        <f t="shared" ca="1" si="83"/>
        <v>0</v>
      </c>
      <c r="DF38" s="113">
        <f t="shared" ca="1" si="83"/>
        <v>0</v>
      </c>
      <c r="DG38" s="69">
        <f t="shared" ca="1" si="83"/>
        <v>0</v>
      </c>
      <c r="DH38" s="69">
        <f t="shared" ca="1" si="83"/>
        <v>0</v>
      </c>
      <c r="DI38" s="114">
        <f t="shared" ca="1" si="83"/>
        <v>0</v>
      </c>
      <c r="DK38" s="69">
        <f t="shared" ref="DK38:EK38" ca="1" si="84">DK330</f>
        <v>46.133000000000003</v>
      </c>
      <c r="DL38" s="69">
        <f t="shared" ca="1" si="84"/>
        <v>47</v>
      </c>
      <c r="DM38" s="69">
        <f t="shared" ca="1" si="84"/>
        <v>58</v>
      </c>
      <c r="DN38" s="69">
        <f t="shared" ca="1" si="84"/>
        <v>61</v>
      </c>
      <c r="DO38" s="69">
        <f t="shared" ca="1" si="84"/>
        <v>58</v>
      </c>
      <c r="DP38" s="69">
        <f t="shared" ca="1" si="84"/>
        <v>52</v>
      </c>
      <c r="DQ38" s="69">
        <f t="shared" ca="1" si="84"/>
        <v>184</v>
      </c>
      <c r="DR38" s="69">
        <f t="shared" ca="1" si="84"/>
        <v>236</v>
      </c>
      <c r="DS38" s="69">
        <f t="shared" ca="1" si="84"/>
        <v>262</v>
      </c>
      <c r="DT38" s="69">
        <f t="shared" ca="1" si="84"/>
        <v>257</v>
      </c>
      <c r="DU38" s="69">
        <f t="shared" ca="1" si="84"/>
        <v>240.94258321273517</v>
      </c>
      <c r="DV38" s="69">
        <f t="shared" ca="1" si="84"/>
        <v>173.50289435600575</v>
      </c>
      <c r="DW38" s="69">
        <f t="shared" ca="1" si="84"/>
        <v>127.23545586107085</v>
      </c>
      <c r="DX38" s="69">
        <f t="shared" ca="1" si="84"/>
        <v>80.968017366135953</v>
      </c>
      <c r="DY38" s="69">
        <f t="shared" ca="1" si="84"/>
        <v>34.700578871201081</v>
      </c>
      <c r="DZ38" s="69">
        <f t="shared" ca="1" si="84"/>
        <v>0</v>
      </c>
      <c r="EA38" s="69">
        <f t="shared" ca="1" si="84"/>
        <v>0</v>
      </c>
      <c r="EB38" s="69">
        <f t="shared" ca="1" si="84"/>
        <v>0</v>
      </c>
      <c r="EC38" s="69">
        <f t="shared" ca="1" si="84"/>
        <v>0</v>
      </c>
      <c r="ED38" s="69">
        <f t="shared" ca="1" si="84"/>
        <v>0</v>
      </c>
      <c r="EE38" s="69">
        <f t="shared" ca="1" si="84"/>
        <v>0</v>
      </c>
      <c r="EF38" s="69">
        <f t="shared" ca="1" si="84"/>
        <v>0</v>
      </c>
      <c r="EG38" s="69">
        <f t="shared" ca="1" si="84"/>
        <v>0</v>
      </c>
      <c r="EH38" s="69">
        <f t="shared" ca="1" si="84"/>
        <v>0</v>
      </c>
      <c r="EI38" s="69">
        <f t="shared" ca="1" si="84"/>
        <v>0</v>
      </c>
      <c r="EJ38" s="69">
        <f t="shared" ca="1" si="84"/>
        <v>0</v>
      </c>
      <c r="EK38" s="69">
        <f t="shared" ca="1" si="84"/>
        <v>0</v>
      </c>
    </row>
    <row r="39" spans="1:141" x14ac:dyDescent="0.25">
      <c r="A39" s="90"/>
      <c r="B39" s="90"/>
      <c r="C39" s="90"/>
      <c r="D39" s="90"/>
      <c r="F39" s="100"/>
      <c r="J39" s="100"/>
      <c r="N39" s="100"/>
      <c r="R39" s="100"/>
      <c r="V39" s="100"/>
      <c r="Z39" s="100"/>
      <c r="AD39" s="100"/>
      <c r="AH39" s="100"/>
      <c r="AL39" s="100"/>
      <c r="AP39" s="100"/>
      <c r="AT39" s="100"/>
      <c r="AX39" s="100"/>
      <c r="BB39" s="100"/>
      <c r="BF39" s="100"/>
      <c r="BJ39" s="100"/>
      <c r="BN39" s="100"/>
      <c r="BR39" s="100"/>
      <c r="BV39" s="100"/>
      <c r="BZ39" s="100"/>
      <c r="CD39" s="100"/>
      <c r="CH39" s="100"/>
      <c r="CL39" s="100"/>
      <c r="CP39" s="100"/>
      <c r="CT39" s="100"/>
      <c r="CX39" s="100"/>
      <c r="DB39" s="100"/>
      <c r="DF39" s="100"/>
      <c r="DI39" s="101"/>
    </row>
    <row r="40" spans="1:141" x14ac:dyDescent="0.25">
      <c r="A40" s="90"/>
      <c r="B40" s="90"/>
      <c r="C40" s="111"/>
      <c r="D40" s="90"/>
      <c r="E40" s="36" t="s">
        <v>255</v>
      </c>
      <c r="F40" s="105">
        <f t="shared" ref="F40:AK40" ca="1" si="85">SUM(F27,F35,F37,-F38)</f>
        <v>163.28199999999998</v>
      </c>
      <c r="G40" s="106">
        <f t="shared" ca="1" si="85"/>
        <v>154.62499999999997</v>
      </c>
      <c r="H40" s="106">
        <f t="shared" ca="1" si="85"/>
        <v>209.07</v>
      </c>
      <c r="I40" s="107">
        <f t="shared" ca="1" si="85"/>
        <v>227.85900000000007</v>
      </c>
      <c r="J40" s="105">
        <f t="shared" ca="1" si="85"/>
        <v>172</v>
      </c>
      <c r="K40" s="106">
        <f t="shared" ca="1" si="85"/>
        <v>-17</v>
      </c>
      <c r="L40" s="106">
        <f t="shared" ca="1" si="85"/>
        <v>237</v>
      </c>
      <c r="M40" s="107">
        <f t="shared" ca="1" si="85"/>
        <v>351</v>
      </c>
      <c r="N40" s="105">
        <f t="shared" ca="1" si="85"/>
        <v>240</v>
      </c>
      <c r="O40" s="106">
        <f t="shared" ca="1" si="85"/>
        <v>315</v>
      </c>
      <c r="P40" s="106">
        <f t="shared" ca="1" si="85"/>
        <v>621</v>
      </c>
      <c r="Q40" s="107">
        <f t="shared" ca="1" si="85"/>
        <v>729</v>
      </c>
      <c r="R40" s="105">
        <f t="shared" ca="1" si="85"/>
        <v>536</v>
      </c>
      <c r="S40" s="106">
        <f t="shared" ca="1" si="85"/>
        <v>684</v>
      </c>
      <c r="T40" s="106">
        <f t="shared" ca="1" si="85"/>
        <v>896</v>
      </c>
      <c r="U40" s="107">
        <f t="shared" ca="1" si="85"/>
        <v>1080</v>
      </c>
      <c r="V40" s="105">
        <f t="shared" ca="1" si="85"/>
        <v>1311</v>
      </c>
      <c r="W40" s="106">
        <f t="shared" ca="1" si="85"/>
        <v>1180</v>
      </c>
      <c r="X40" s="106">
        <f t="shared" ca="1" si="85"/>
        <v>1081</v>
      </c>
      <c r="Y40" s="107">
        <f t="shared" ca="1" si="85"/>
        <v>324</v>
      </c>
      <c r="Z40" s="105">
        <f t="shared" ca="1" si="85"/>
        <v>420</v>
      </c>
      <c r="AA40" s="106">
        <f t="shared" ca="1" si="85"/>
        <v>606</v>
      </c>
      <c r="AB40" s="106">
        <f t="shared" ca="1" si="85"/>
        <v>991</v>
      </c>
      <c r="AC40" s="107">
        <f t="shared" ca="1" si="85"/>
        <v>953</v>
      </c>
      <c r="AD40" s="105">
        <f t="shared" ca="1" si="85"/>
        <v>987</v>
      </c>
      <c r="AE40" s="106">
        <f t="shared" ca="1" si="85"/>
        <v>568</v>
      </c>
      <c r="AF40" s="106">
        <f t="shared" ca="1" si="85"/>
        <v>1302</v>
      </c>
      <c r="AG40" s="107">
        <f t="shared" ca="1" si="85"/>
        <v>1552</v>
      </c>
      <c r="AH40" s="105">
        <f t="shared" ca="1" si="85"/>
        <v>1997</v>
      </c>
      <c r="AI40" s="106">
        <f t="shared" ca="1" si="85"/>
        <v>2340</v>
      </c>
      <c r="AJ40" s="106">
        <f t="shared" ca="1" si="85"/>
        <v>2583</v>
      </c>
      <c r="AK40" s="107">
        <f t="shared" ca="1" si="85"/>
        <v>3021</v>
      </c>
      <c r="AL40" s="105">
        <f t="shared" ref="AL40:BQ40" ca="1" si="86">SUM(AL27,AL35,AL37,-AL38)</f>
        <v>1755</v>
      </c>
      <c r="AM40" s="106">
        <f t="shared" ca="1" si="86"/>
        <v>456</v>
      </c>
      <c r="AN40" s="106">
        <f t="shared" ca="1" si="86"/>
        <v>636</v>
      </c>
      <c r="AO40" s="107">
        <f t="shared" ca="1" si="86"/>
        <v>1334</v>
      </c>
      <c r="AP40" s="105">
        <f t="shared" ca="1" si="86"/>
        <v>2293</v>
      </c>
      <c r="AQ40" s="106">
        <f t="shared" ca="1" si="86"/>
        <v>7103</v>
      </c>
      <c r="AR40" s="106">
        <f t="shared" ca="1" si="86"/>
        <v>10693</v>
      </c>
      <c r="AS40" s="107">
        <f t="shared" ca="1" si="86"/>
        <v>13729</v>
      </c>
      <c r="AT40" s="105">
        <f t="shared" ca="1" si="86"/>
        <v>17574</v>
      </c>
      <c r="AU40" s="106">
        <f t="shared" ca="1" si="86"/>
        <v>19597</v>
      </c>
      <c r="AV40" s="106">
        <f t="shared" ca="1" si="86"/>
        <v>22727</v>
      </c>
      <c r="AW40" s="107">
        <f t="shared" ca="1" si="86"/>
        <v>21703.602831600394</v>
      </c>
      <c r="AX40" s="105">
        <f t="shared" ca="1" si="86"/>
        <v>22752.092464814021</v>
      </c>
      <c r="AY40" s="106">
        <f t="shared" ca="1" si="86"/>
        <v>26321.482171017327</v>
      </c>
      <c r="AZ40" s="106">
        <f t="shared" ca="1" si="86"/>
        <v>30814.675473912022</v>
      </c>
      <c r="BA40" s="107">
        <f t="shared" ca="1" si="86"/>
        <v>33593.386118544084</v>
      </c>
      <c r="BB40" s="105">
        <f t="shared" ca="1" si="86"/>
        <v>28032.886743894578</v>
      </c>
      <c r="BC40" s="106">
        <f t="shared" ca="1" si="86"/>
        <v>32363.550127935501</v>
      </c>
      <c r="BD40" s="106">
        <f t="shared" ca="1" si="86"/>
        <v>37814.517801917755</v>
      </c>
      <c r="BE40" s="107">
        <f t="shared" ca="1" si="86"/>
        <v>41186.344650355524</v>
      </c>
      <c r="BF40" s="105">
        <f t="shared" ca="1" si="86"/>
        <v>32676.439796163606</v>
      </c>
      <c r="BG40" s="106">
        <f t="shared" ca="1" si="86"/>
        <v>37649.135895876054</v>
      </c>
      <c r="BH40" s="106">
        <f t="shared" ca="1" si="86"/>
        <v>43907.637846706799</v>
      </c>
      <c r="BI40" s="107">
        <f t="shared" ca="1" si="86"/>
        <v>47779.878898171068</v>
      </c>
      <c r="BJ40" s="105">
        <f t="shared" ca="1" si="86"/>
        <v>36836.760499677344</v>
      </c>
      <c r="BK40" s="106">
        <f t="shared" ca="1" si="86"/>
        <v>42359.022019947573</v>
      </c>
      <c r="BL40" s="106">
        <f t="shared" ca="1" si="86"/>
        <v>49308.539539402424</v>
      </c>
      <c r="BM40" s="107">
        <f t="shared" ca="1" si="86"/>
        <v>53609.319016525813</v>
      </c>
      <c r="BN40" s="105">
        <f t="shared" ca="1" si="86"/>
        <v>40424.337331773851</v>
      </c>
      <c r="BO40" s="106">
        <f t="shared" ca="1" si="86"/>
        <v>46391.263428993378</v>
      </c>
      <c r="BP40" s="106">
        <f t="shared" ca="1" si="86"/>
        <v>53899.638919614801</v>
      </c>
      <c r="BQ40" s="107">
        <f t="shared" ca="1" si="86"/>
        <v>58547.390296636615</v>
      </c>
      <c r="BR40" s="105">
        <f t="shared" ref="BR40:CW40" ca="1" si="87">SUM(BR27,BR35,BR37,-BR38)</f>
        <v>43185.92231990982</v>
      </c>
      <c r="BS40" s="106">
        <f t="shared" ca="1" si="87"/>
        <v>49454.502677221826</v>
      </c>
      <c r="BT40" s="106">
        <f t="shared" ca="1" si="87"/>
        <v>57341.619712090745</v>
      </c>
      <c r="BU40" s="107">
        <f t="shared" ca="1" si="87"/>
        <v>62225.096308510801</v>
      </c>
      <c r="BV40" s="105">
        <f t="shared" ca="1" si="87"/>
        <v>46098.90706655063</v>
      </c>
      <c r="BW40" s="106">
        <f t="shared" ca="1" si="87"/>
        <v>52684.283587666403</v>
      </c>
      <c r="BX40" s="106">
        <f t="shared" ca="1" si="87"/>
        <v>60969.138699783965</v>
      </c>
      <c r="BY40" s="107">
        <f t="shared" ca="1" si="87"/>
        <v>66100.186498630224</v>
      </c>
      <c r="BZ40" s="105">
        <f t="shared" ca="1" si="87"/>
        <v>49171.099889829784</v>
      </c>
      <c r="CA40" s="106">
        <f t="shared" ca="1" si="87"/>
        <v>56089.172613129042</v>
      </c>
      <c r="CB40" s="106">
        <f t="shared" ca="1" si="87"/>
        <v>64791.713206284621</v>
      </c>
      <c r="CC40" s="107">
        <f t="shared" ca="1" si="87"/>
        <v>70182.771538550762</v>
      </c>
      <c r="CD40" s="105">
        <f t="shared" ca="1" si="87"/>
        <v>52410.703708062225</v>
      </c>
      <c r="CE40" s="106">
        <f t="shared" ca="1" si="87"/>
        <v>59678.168730393714</v>
      </c>
      <c r="CF40" s="106">
        <f t="shared" ca="1" si="87"/>
        <v>68819.340639847884</v>
      </c>
      <c r="CG40" s="107">
        <f t="shared" ca="1" si="87"/>
        <v>74483.471869111847</v>
      </c>
      <c r="CH40" s="105">
        <f t="shared" ca="1" si="87"/>
        <v>55826.335838381543</v>
      </c>
      <c r="CI40" s="106">
        <f t="shared" ca="1" si="87"/>
        <v>63460.725135260618</v>
      </c>
      <c r="CJ40" s="106">
        <f t="shared" ca="1" si="87"/>
        <v>73062.522566670217</v>
      </c>
      <c r="CK40" s="107">
        <f t="shared" ca="1" si="87"/>
        <v>79013.443258152649</v>
      </c>
      <c r="CL40" s="105">
        <f t="shared" ca="1" si="87"/>
        <v>59427.048786136773</v>
      </c>
      <c r="CM40" s="106">
        <f t="shared" ca="1" si="87"/>
        <v>67446.772023157595</v>
      </c>
      <c r="CN40" s="106">
        <f t="shared" ca="1" si="87"/>
        <v>77532.289988652687</v>
      </c>
      <c r="CO40" s="107">
        <f t="shared" ca="1" si="87"/>
        <v>83784.403636934963</v>
      </c>
      <c r="CP40" s="105">
        <f t="shared" ca="1" si="87"/>
        <v>63222.352074577015</v>
      </c>
      <c r="CQ40" s="106">
        <f t="shared" ca="1" si="87"/>
        <v>71646.740509597454</v>
      </c>
      <c r="CR40" s="106">
        <f t="shared" ca="1" si="87"/>
        <v>82240.229885865061</v>
      </c>
      <c r="CS40" s="107">
        <f t="shared" ca="1" si="87"/>
        <v>88808.661279196778</v>
      </c>
      <c r="CT40" s="105">
        <f t="shared" ca="1" si="87"/>
        <v>67222.235166827115</v>
      </c>
      <c r="CU40" s="106">
        <f t="shared" ca="1" si="87"/>
        <v>76071.587747461555</v>
      </c>
      <c r="CV40" s="106">
        <f t="shared" ca="1" si="87"/>
        <v>87198.513086933337</v>
      </c>
      <c r="CW40" s="107">
        <f t="shared" ca="1" si="87"/>
        <v>94099.144389956113</v>
      </c>
      <c r="CX40" s="105">
        <f t="shared" ref="CX40:DI40" ca="1" si="88">SUM(CX27,CX35,CX37,-CX38)</f>
        <v>71437.191534755519</v>
      </c>
      <c r="CY40" s="106">
        <f t="shared" ca="1" si="88"/>
        <v>80732.823300937773</v>
      </c>
      <c r="CZ40" s="106">
        <f t="shared" ca="1" si="88"/>
        <v>92419.923533733177</v>
      </c>
      <c r="DA40" s="107">
        <f t="shared" ca="1" si="88"/>
        <v>99669.432174537316</v>
      </c>
      <c r="DB40" s="105">
        <f t="shared" ca="1" si="88"/>
        <v>75878.243932064317</v>
      </c>
      <c r="DC40" s="106">
        <f t="shared" ca="1" si="88"/>
        <v>85642.536838929649</v>
      </c>
      <c r="DD40" s="106">
        <f t="shared" ca="1" si="88"/>
        <v>97917.889010088242</v>
      </c>
      <c r="DE40" s="107">
        <f t="shared" ca="1" si="88"/>
        <v>105533.78746181543</v>
      </c>
      <c r="DF40" s="105">
        <f t="shared" ca="1" si="88"/>
        <v>80556.970931795397</v>
      </c>
      <c r="DG40" s="106">
        <f t="shared" ca="1" si="88"/>
        <v>90813.427213893185</v>
      </c>
      <c r="DH40" s="106">
        <f t="shared" ca="1" si="88"/>
        <v>103706.51340765579</v>
      </c>
      <c r="DI40" s="107">
        <f t="shared" ca="1" si="88"/>
        <v>111707.19095936985</v>
      </c>
      <c r="DK40" s="106">
        <f t="shared" ref="DK40:EK40" ca="1" si="89">SUM(DK27,DK35,DK37,-DK38)</f>
        <v>754.83600000000013</v>
      </c>
      <c r="DL40" s="106">
        <f t="shared" ca="1" si="89"/>
        <v>743</v>
      </c>
      <c r="DM40" s="106">
        <f t="shared" ca="1" si="89"/>
        <v>1905</v>
      </c>
      <c r="DN40" s="106">
        <f t="shared" ca="1" si="89"/>
        <v>3196</v>
      </c>
      <c r="DO40" s="106">
        <f t="shared" ca="1" si="89"/>
        <v>3896</v>
      </c>
      <c r="DP40" s="106">
        <f t="shared" ca="1" si="89"/>
        <v>2970</v>
      </c>
      <c r="DQ40" s="106">
        <f t="shared" ca="1" si="89"/>
        <v>4409</v>
      </c>
      <c r="DR40" s="106">
        <f t="shared" ca="1" si="89"/>
        <v>9941</v>
      </c>
      <c r="DS40" s="106">
        <f t="shared" ca="1" si="89"/>
        <v>4181</v>
      </c>
      <c r="DT40" s="106">
        <f t="shared" ca="1" si="89"/>
        <v>33818</v>
      </c>
      <c r="DU40" s="106">
        <f t="shared" ca="1" si="89"/>
        <v>81601.602831600394</v>
      </c>
      <c r="DV40" s="106">
        <f t="shared" ca="1" si="89"/>
        <v>113481.63622828743</v>
      </c>
      <c r="DW40" s="106">
        <f t="shared" ca="1" si="89"/>
        <v>139397.29932410331</v>
      </c>
      <c r="DX40" s="106">
        <f t="shared" ca="1" si="89"/>
        <v>162013.0924369175</v>
      </c>
      <c r="DY40" s="106">
        <f t="shared" ca="1" si="89"/>
        <v>182113.64107555317</v>
      </c>
      <c r="DZ40" s="106">
        <f t="shared" ca="1" si="89"/>
        <v>199262.62997701863</v>
      </c>
      <c r="EA40" s="106">
        <f t="shared" ca="1" si="89"/>
        <v>212207.1410177332</v>
      </c>
      <c r="EB40" s="106">
        <f t="shared" ca="1" si="89"/>
        <v>225852.51585263124</v>
      </c>
      <c r="EC40" s="106">
        <f t="shared" ca="1" si="89"/>
        <v>240234.75724779422</v>
      </c>
      <c r="ED40" s="106">
        <f t="shared" ca="1" si="89"/>
        <v>255391.68494741566</v>
      </c>
      <c r="EE40" s="106">
        <f t="shared" ca="1" si="89"/>
        <v>271363.02679846506</v>
      </c>
      <c r="EF40" s="106">
        <f t="shared" ca="1" si="89"/>
        <v>288190.51443488197</v>
      </c>
      <c r="EG40" s="106">
        <f t="shared" ca="1" si="89"/>
        <v>305917.98374923633</v>
      </c>
      <c r="EH40" s="106">
        <f t="shared" ca="1" si="89"/>
        <v>324591.48039117816</v>
      </c>
      <c r="EI40" s="106">
        <f t="shared" ca="1" si="89"/>
        <v>344259.37054396374</v>
      </c>
      <c r="EJ40" s="106">
        <f t="shared" ca="1" si="89"/>
        <v>364972.4572428976</v>
      </c>
      <c r="EK40" s="106">
        <f t="shared" ca="1" si="89"/>
        <v>386784.10251271422</v>
      </c>
    </row>
    <row r="41" spans="1:141" x14ac:dyDescent="0.25">
      <c r="A41" s="90"/>
      <c r="B41" s="90"/>
      <c r="C41" s="90"/>
      <c r="D41" s="90"/>
      <c r="F41" s="100"/>
      <c r="J41" s="100"/>
      <c r="N41" s="100"/>
      <c r="R41" s="100"/>
      <c r="V41" s="100"/>
      <c r="Z41" s="100"/>
      <c r="AD41" s="100"/>
      <c r="AH41" s="100"/>
      <c r="AL41" s="100"/>
      <c r="AP41" s="100"/>
      <c r="AT41" s="100"/>
      <c r="AX41" s="100"/>
      <c r="BB41" s="100"/>
      <c r="BF41" s="100"/>
      <c r="BJ41" s="100"/>
      <c r="BN41" s="100"/>
      <c r="BR41" s="100"/>
      <c r="BV41" s="100"/>
      <c r="BZ41" s="100"/>
      <c r="CD41" s="100"/>
      <c r="CH41" s="100"/>
      <c r="CL41" s="100"/>
      <c r="CP41" s="100"/>
      <c r="CT41" s="100"/>
      <c r="CX41" s="100"/>
      <c r="DB41" s="100"/>
      <c r="DF41" s="100"/>
      <c r="DI41" s="101"/>
    </row>
    <row r="42" spans="1:141" x14ac:dyDescent="0.25">
      <c r="A42" s="90"/>
      <c r="B42" s="90"/>
      <c r="C42" s="90"/>
      <c r="D42" s="90"/>
      <c r="E42" t="s">
        <v>256</v>
      </c>
      <c r="F42" s="113">
        <f t="shared" ref="F42:AK42" ca="1" si="90">F244</f>
        <v>26.765999999999998</v>
      </c>
      <c r="G42" s="69">
        <f t="shared" ca="1" si="90"/>
        <v>26.648999999999997</v>
      </c>
      <c r="H42" s="69">
        <f t="shared" ca="1" si="90"/>
        <v>36.103000000000002</v>
      </c>
      <c r="I42" s="69">
        <f t="shared" ca="1" si="90"/>
        <v>34.731000000000002</v>
      </c>
      <c r="J42" s="113">
        <f t="shared" ca="1" si="90"/>
        <v>38</v>
      </c>
      <c r="K42" s="69">
        <f t="shared" ca="1" si="90"/>
        <v>46</v>
      </c>
      <c r="L42" s="69">
        <f t="shared" ca="1" si="90"/>
        <v>-1</v>
      </c>
      <c r="M42" s="69">
        <f t="shared" ca="1" si="90"/>
        <v>46</v>
      </c>
      <c r="N42" s="113">
        <f t="shared" ca="1" si="90"/>
        <v>45</v>
      </c>
      <c r="O42" s="69">
        <f t="shared" ca="1" si="90"/>
        <v>64</v>
      </c>
      <c r="P42" s="69">
        <f t="shared" ca="1" si="90"/>
        <v>79</v>
      </c>
      <c r="Q42" s="69">
        <f t="shared" ca="1" si="90"/>
        <v>51</v>
      </c>
      <c r="R42" s="113">
        <f t="shared" ca="1" si="90"/>
        <v>29</v>
      </c>
      <c r="S42" s="69">
        <f t="shared" ca="1" si="90"/>
        <v>101</v>
      </c>
      <c r="T42" s="69">
        <f t="shared" ca="1" si="90"/>
        <v>58</v>
      </c>
      <c r="U42" s="69">
        <f t="shared" ca="1" si="90"/>
        <v>-39</v>
      </c>
      <c r="V42" s="113">
        <f t="shared" ca="1" si="90"/>
        <v>67</v>
      </c>
      <c r="W42" s="69">
        <f t="shared" ca="1" si="90"/>
        <v>79</v>
      </c>
      <c r="X42" s="69">
        <f t="shared" ca="1" si="90"/>
        <v>-149</v>
      </c>
      <c r="Y42" s="69">
        <f t="shared" ca="1" si="90"/>
        <v>-242</v>
      </c>
      <c r="Z42" s="113">
        <f t="shared" ca="1" si="90"/>
        <v>-5</v>
      </c>
      <c r="AA42" s="69">
        <f t="shared" ca="1" si="90"/>
        <v>54</v>
      </c>
      <c r="AB42" s="69">
        <f t="shared" ca="1" si="90"/>
        <v>60</v>
      </c>
      <c r="AC42" s="69">
        <f t="shared" ca="1" si="90"/>
        <v>65</v>
      </c>
      <c r="AD42" s="113">
        <f t="shared" ca="1" si="90"/>
        <v>64</v>
      </c>
      <c r="AE42" s="69">
        <f t="shared" ca="1" si="90"/>
        <v>-13</v>
      </c>
      <c r="AF42" s="69">
        <f t="shared" ca="1" si="90"/>
        <v>12</v>
      </c>
      <c r="AG42" s="69">
        <f t="shared" ca="1" si="90"/>
        <v>14</v>
      </c>
      <c r="AH42" s="113">
        <f t="shared" ca="1" si="90"/>
        <v>132</v>
      </c>
      <c r="AI42" s="69">
        <f t="shared" ca="1" si="90"/>
        <v>20</v>
      </c>
      <c r="AJ42" s="69">
        <f t="shared" ca="1" si="90"/>
        <v>174</v>
      </c>
      <c r="AK42" s="69">
        <f t="shared" ca="1" si="90"/>
        <v>-137</v>
      </c>
      <c r="AL42" s="113">
        <f t="shared" ref="AL42:BQ42" ca="1" si="91">AL244</f>
        <v>187</v>
      </c>
      <c r="AM42" s="69">
        <f t="shared" ca="1" si="91"/>
        <v>-181</v>
      </c>
      <c r="AN42" s="69">
        <f t="shared" ca="1" si="91"/>
        <v>-67</v>
      </c>
      <c r="AO42" s="69">
        <f t="shared" ca="1" si="91"/>
        <v>-126</v>
      </c>
      <c r="AP42" s="113">
        <f t="shared" ca="1" si="91"/>
        <v>166</v>
      </c>
      <c r="AQ42" s="69">
        <f t="shared" ca="1" si="91"/>
        <v>793</v>
      </c>
      <c r="AR42" s="69">
        <f t="shared" ca="1" si="91"/>
        <v>1279</v>
      </c>
      <c r="AS42" s="69">
        <f t="shared" ca="1" si="91"/>
        <v>1820</v>
      </c>
      <c r="AT42" s="113">
        <f t="shared" ca="1" si="91"/>
        <v>2398</v>
      </c>
      <c r="AU42" s="69">
        <f t="shared" ca="1" si="91"/>
        <v>2615</v>
      </c>
      <c r="AV42" s="69">
        <f t="shared" ca="1" si="91"/>
        <v>3007</v>
      </c>
      <c r="AW42" s="69">
        <f t="shared" ca="1" si="91"/>
        <v>2604.3296555276597</v>
      </c>
      <c r="AX42" s="113">
        <f t="shared" ca="1" si="91"/>
        <v>2730.1434508905108</v>
      </c>
      <c r="AY42" s="69">
        <f t="shared" ca="1" si="91"/>
        <v>3158.4533281089452</v>
      </c>
      <c r="AZ42" s="69">
        <f t="shared" ca="1" si="91"/>
        <v>3697.6152662231648</v>
      </c>
      <c r="BA42" s="69">
        <f t="shared" ca="1" si="91"/>
        <v>4031.0473969203349</v>
      </c>
      <c r="BB42" s="113">
        <f t="shared" ca="1" si="91"/>
        <v>3363.8137798428115</v>
      </c>
      <c r="BC42" s="69">
        <f t="shared" ca="1" si="91"/>
        <v>3883.472896657468</v>
      </c>
      <c r="BD42" s="69">
        <f t="shared" ca="1" si="91"/>
        <v>4537.5632278722051</v>
      </c>
      <c r="BE42" s="69">
        <f t="shared" ca="1" si="91"/>
        <v>4942.1664968697942</v>
      </c>
      <c r="BF42" s="113">
        <f t="shared" ca="1" si="91"/>
        <v>3921.0181764986669</v>
      </c>
      <c r="BG42" s="69">
        <f t="shared" ca="1" si="91"/>
        <v>4517.7181816034363</v>
      </c>
      <c r="BH42" s="69">
        <f t="shared" ca="1" si="91"/>
        <v>5268.7088054271744</v>
      </c>
      <c r="BI42" s="69">
        <f t="shared" ca="1" si="91"/>
        <v>5733.3594112241462</v>
      </c>
      <c r="BJ42" s="113">
        <f t="shared" ca="1" si="91"/>
        <v>4420.2369775767538</v>
      </c>
      <c r="BK42" s="69">
        <f t="shared" ca="1" si="91"/>
        <v>5082.8822330400153</v>
      </c>
      <c r="BL42" s="69">
        <f t="shared" ca="1" si="91"/>
        <v>5916.7914557600989</v>
      </c>
      <c r="BM42" s="69">
        <f t="shared" ca="1" si="91"/>
        <v>6432.8646451316381</v>
      </c>
      <c r="BN42" s="113">
        <f t="shared" ca="1" si="91"/>
        <v>4850.7292238552927</v>
      </c>
      <c r="BO42" s="69">
        <f t="shared" ca="1" si="91"/>
        <v>5566.732124751763</v>
      </c>
      <c r="BP42" s="69">
        <f t="shared" ca="1" si="91"/>
        <v>6467.7016599384015</v>
      </c>
      <c r="BQ42" s="69">
        <f t="shared" ca="1" si="91"/>
        <v>7025.4098357014427</v>
      </c>
      <c r="BR42" s="113">
        <f t="shared" ref="BR42:CW42" ca="1" si="92">BR244</f>
        <v>5182.1063567979791</v>
      </c>
      <c r="BS42" s="69">
        <f t="shared" ca="1" si="92"/>
        <v>5934.3063417164285</v>
      </c>
      <c r="BT42" s="69">
        <f t="shared" ca="1" si="92"/>
        <v>6880.7230703076539</v>
      </c>
      <c r="BU42" s="69">
        <f t="shared" ca="1" si="92"/>
        <v>7466.7171571333856</v>
      </c>
      <c r="BV42" s="113">
        <f t="shared" ca="1" si="92"/>
        <v>5531.6507444574618</v>
      </c>
      <c r="BW42" s="69">
        <f t="shared" ca="1" si="92"/>
        <v>6321.8647702037451</v>
      </c>
      <c r="BX42" s="69">
        <f t="shared" ca="1" si="92"/>
        <v>7316.008186283143</v>
      </c>
      <c r="BY42" s="69">
        <f t="shared" ca="1" si="92"/>
        <v>7931.709646089108</v>
      </c>
      <c r="BZ42" s="113">
        <f t="shared" ca="1" si="92"/>
        <v>5900.2993480669838</v>
      </c>
      <c r="CA42" s="69">
        <f t="shared" ca="1" si="92"/>
        <v>6730.4353440202749</v>
      </c>
      <c r="CB42" s="69">
        <f t="shared" ca="1" si="92"/>
        <v>7774.6990416672479</v>
      </c>
      <c r="CC42" s="69">
        <f t="shared" ca="1" si="92"/>
        <v>8421.6005353196215</v>
      </c>
      <c r="CD42" s="113">
        <f t="shared" ca="1" si="92"/>
        <v>6289.0364790146223</v>
      </c>
      <c r="CE42" s="69">
        <f t="shared" ca="1" si="92"/>
        <v>7161.0978978040594</v>
      </c>
      <c r="CF42" s="69">
        <f t="shared" ca="1" si="92"/>
        <v>8257.9952781507691</v>
      </c>
      <c r="CG42" s="69">
        <f t="shared" ca="1" si="92"/>
        <v>8937.6642274781443</v>
      </c>
      <c r="CH42" s="113">
        <f t="shared" ca="1" si="92"/>
        <v>6698.896174586087</v>
      </c>
      <c r="CI42" s="69">
        <f t="shared" ca="1" si="92"/>
        <v>7614.9867703260852</v>
      </c>
      <c r="CJ42" s="69">
        <f t="shared" ca="1" si="92"/>
        <v>8767.1570339921855</v>
      </c>
      <c r="CK42" s="69">
        <f t="shared" ca="1" si="92"/>
        <v>9481.2393619251125</v>
      </c>
      <c r="CL42" s="113">
        <f t="shared" ca="1" si="92"/>
        <v>7130.9646925939742</v>
      </c>
      <c r="CM42" s="69">
        <f t="shared" ca="1" si="92"/>
        <v>8093.2935380558729</v>
      </c>
      <c r="CN42" s="69">
        <f t="shared" ca="1" si="92"/>
        <v>9303.5079772296594</v>
      </c>
      <c r="CO42" s="69">
        <f t="shared" ca="1" si="92"/>
        <v>10053.73203497197</v>
      </c>
      <c r="CP42" s="113">
        <f t="shared" ca="1" si="92"/>
        <v>7586.3831308366407</v>
      </c>
      <c r="CQ42" s="69">
        <f t="shared" ca="1" si="92"/>
        <v>8597.2698855031776</v>
      </c>
      <c r="CR42" s="69">
        <f t="shared" ca="1" si="92"/>
        <v>9868.4384906511441</v>
      </c>
      <c r="CS42" s="69">
        <f t="shared" ca="1" si="92"/>
        <v>10656.619181234269</v>
      </c>
      <c r="CT42" s="113">
        <f t="shared" ca="1" si="92"/>
        <v>8066.3501776268386</v>
      </c>
      <c r="CU42" s="69">
        <f t="shared" ca="1" si="92"/>
        <v>9128.2306191731914</v>
      </c>
      <c r="CV42" s="69">
        <f t="shared" ca="1" si="92"/>
        <v>10463.409016109039</v>
      </c>
      <c r="CW42" s="69">
        <f t="shared" ca="1" si="92"/>
        <v>11291.452124148143</v>
      </c>
      <c r="CX42" s="113">
        <f t="shared" ref="CX42:DI42" ca="1" si="93">CX244</f>
        <v>8572.1249999419797</v>
      </c>
      <c r="CY42" s="69">
        <f t="shared" ca="1" si="93"/>
        <v>9687.5568323143143</v>
      </c>
      <c r="CZ42" s="69">
        <f t="shared" ca="1" si="93"/>
        <v>11089.95356614493</v>
      </c>
      <c r="DA42" s="69">
        <f t="shared" ca="1" si="93"/>
        <v>11959.860304106467</v>
      </c>
      <c r="DB42" s="113">
        <f t="shared" ca="1" si="93"/>
        <v>9105.030276075373</v>
      </c>
      <c r="DC42" s="69">
        <f t="shared" ca="1" si="93"/>
        <v>10276.699227996229</v>
      </c>
      <c r="DD42" s="69">
        <f t="shared" ca="1" si="93"/>
        <v>11749.683411288015</v>
      </c>
      <c r="DE42" s="69">
        <f t="shared" ca="1" si="93"/>
        <v>12663.555193093825</v>
      </c>
      <c r="DF42" s="113">
        <f t="shared" ca="1" si="93"/>
        <v>9666.4553800114063</v>
      </c>
      <c r="DG42" s="69">
        <f t="shared" ca="1" si="93"/>
        <v>10897.181608432742</v>
      </c>
      <c r="DH42" s="69">
        <f t="shared" ca="1" si="93"/>
        <v>12444.290951808716</v>
      </c>
      <c r="DI42" s="114">
        <f t="shared" ca="1" si="93"/>
        <v>13404.334405142907</v>
      </c>
      <c r="DK42" s="69">
        <f t="shared" ref="DK42:EK42" ca="1" si="94">DK244</f>
        <v>124.249</v>
      </c>
      <c r="DL42" s="69">
        <f t="shared" ca="1" si="94"/>
        <v>129</v>
      </c>
      <c r="DM42" s="69">
        <f t="shared" ca="1" si="94"/>
        <v>239</v>
      </c>
      <c r="DN42" s="69">
        <f t="shared" ca="1" si="94"/>
        <v>149</v>
      </c>
      <c r="DO42" s="69">
        <f t="shared" ca="1" si="94"/>
        <v>-245</v>
      </c>
      <c r="DP42" s="69">
        <f t="shared" ca="1" si="94"/>
        <v>174</v>
      </c>
      <c r="DQ42" s="69">
        <f t="shared" ca="1" si="94"/>
        <v>77</v>
      </c>
      <c r="DR42" s="69">
        <f t="shared" ca="1" si="94"/>
        <v>189</v>
      </c>
      <c r="DS42" s="69">
        <f t="shared" ca="1" si="94"/>
        <v>-187</v>
      </c>
      <c r="DT42" s="69">
        <f t="shared" ca="1" si="94"/>
        <v>4058</v>
      </c>
      <c r="DU42" s="69">
        <f t="shared" ca="1" si="94"/>
        <v>10624.329655527659</v>
      </c>
      <c r="DV42" s="69">
        <f t="shared" ca="1" si="94"/>
        <v>13617.259442142957</v>
      </c>
      <c r="DW42" s="69">
        <f t="shared" ca="1" si="94"/>
        <v>16727.016401242279</v>
      </c>
      <c r="DX42" s="69">
        <f t="shared" ca="1" si="94"/>
        <v>19440.804574753427</v>
      </c>
      <c r="DY42" s="69">
        <f t="shared" ca="1" si="94"/>
        <v>21852.775311508507</v>
      </c>
      <c r="DZ42" s="69">
        <f t="shared" ca="1" si="94"/>
        <v>23910.572844246897</v>
      </c>
      <c r="EA42" s="69">
        <f t="shared" ca="1" si="94"/>
        <v>25463.852925955445</v>
      </c>
      <c r="EB42" s="69">
        <f t="shared" ca="1" si="94"/>
        <v>27101.23334703346</v>
      </c>
      <c r="EC42" s="69">
        <f t="shared" ca="1" si="94"/>
        <v>28827.034269074131</v>
      </c>
      <c r="ED42" s="69">
        <f t="shared" ca="1" si="94"/>
        <v>30645.793882447597</v>
      </c>
      <c r="EE42" s="69">
        <f t="shared" ca="1" si="94"/>
        <v>32562.279340829471</v>
      </c>
      <c r="EF42" s="69">
        <f t="shared" ca="1" si="94"/>
        <v>34581.498242851478</v>
      </c>
      <c r="EG42" s="69">
        <f t="shared" ca="1" si="94"/>
        <v>36708.710688225226</v>
      </c>
      <c r="EH42" s="69">
        <f t="shared" ca="1" si="94"/>
        <v>38949.441937057214</v>
      </c>
      <c r="EI42" s="69">
        <f t="shared" ca="1" si="94"/>
        <v>41309.495702507687</v>
      </c>
      <c r="EJ42" s="69">
        <f t="shared" ca="1" si="94"/>
        <v>43794.968108453439</v>
      </c>
      <c r="EK42" s="69">
        <f t="shared" ca="1" si="94"/>
        <v>46412.262345395771</v>
      </c>
    </row>
    <row r="43" spans="1:141" x14ac:dyDescent="0.25">
      <c r="A43" s="90"/>
      <c r="B43" s="90"/>
      <c r="C43" s="90"/>
      <c r="D43" s="90"/>
      <c r="F43" s="100"/>
      <c r="J43" s="100"/>
      <c r="N43" s="100"/>
      <c r="R43" s="100"/>
      <c r="V43" s="100"/>
      <c r="Z43" s="100"/>
      <c r="AD43" s="100"/>
      <c r="AH43" s="100"/>
      <c r="AL43" s="100"/>
      <c r="AP43" s="100"/>
      <c r="AT43" s="100"/>
      <c r="AX43" s="100"/>
      <c r="BB43" s="100"/>
      <c r="BF43" s="100"/>
      <c r="BJ43" s="100"/>
      <c r="BN43" s="100"/>
      <c r="BR43" s="100"/>
      <c r="BV43" s="100"/>
      <c r="BZ43" s="100"/>
      <c r="CD43" s="100"/>
      <c r="CH43" s="100"/>
      <c r="CL43" s="100"/>
      <c r="CP43" s="100"/>
      <c r="CT43" s="100"/>
      <c r="CX43" s="100"/>
      <c r="DB43" s="100"/>
      <c r="DF43" s="100"/>
      <c r="DI43" s="101"/>
    </row>
    <row r="44" spans="1:141" x14ac:dyDescent="0.25">
      <c r="A44" s="90"/>
      <c r="B44" s="90"/>
      <c r="C44" s="111"/>
      <c r="D44" s="90"/>
      <c r="E44" s="36" t="s">
        <v>42</v>
      </c>
      <c r="F44" s="105">
        <f t="shared" ref="F44:AK44" ca="1" si="95">SUM(F40,-F42)</f>
        <v>136.51599999999999</v>
      </c>
      <c r="G44" s="106">
        <f t="shared" ca="1" si="95"/>
        <v>127.97599999999997</v>
      </c>
      <c r="H44" s="106">
        <f t="shared" ca="1" si="95"/>
        <v>172.96699999999998</v>
      </c>
      <c r="I44" s="107">
        <f t="shared" ca="1" si="95"/>
        <v>193.12800000000007</v>
      </c>
      <c r="J44" s="105">
        <f t="shared" ca="1" si="95"/>
        <v>134</v>
      </c>
      <c r="K44" s="106">
        <f t="shared" ca="1" si="95"/>
        <v>-63</v>
      </c>
      <c r="L44" s="106">
        <f t="shared" ca="1" si="95"/>
        <v>238</v>
      </c>
      <c r="M44" s="107">
        <f t="shared" ca="1" si="95"/>
        <v>305</v>
      </c>
      <c r="N44" s="105">
        <f t="shared" ca="1" si="95"/>
        <v>195</v>
      </c>
      <c r="O44" s="106">
        <f t="shared" ca="1" si="95"/>
        <v>251</v>
      </c>
      <c r="P44" s="106">
        <f t="shared" ca="1" si="95"/>
        <v>542</v>
      </c>
      <c r="Q44" s="107">
        <f t="shared" ca="1" si="95"/>
        <v>678</v>
      </c>
      <c r="R44" s="105">
        <f t="shared" ca="1" si="95"/>
        <v>507</v>
      </c>
      <c r="S44" s="106">
        <f t="shared" ca="1" si="95"/>
        <v>583</v>
      </c>
      <c r="T44" s="106">
        <f t="shared" ca="1" si="95"/>
        <v>838</v>
      </c>
      <c r="U44" s="107">
        <f t="shared" ca="1" si="95"/>
        <v>1119</v>
      </c>
      <c r="V44" s="105">
        <f t="shared" ca="1" si="95"/>
        <v>1244</v>
      </c>
      <c r="W44" s="106">
        <f t="shared" ca="1" si="95"/>
        <v>1101</v>
      </c>
      <c r="X44" s="106">
        <f t="shared" ca="1" si="95"/>
        <v>1230</v>
      </c>
      <c r="Y44" s="107">
        <f t="shared" ca="1" si="95"/>
        <v>566</v>
      </c>
      <c r="Z44" s="105">
        <f t="shared" ca="1" si="95"/>
        <v>425</v>
      </c>
      <c r="AA44" s="106">
        <f t="shared" ca="1" si="95"/>
        <v>552</v>
      </c>
      <c r="AB44" s="106">
        <f t="shared" ca="1" si="95"/>
        <v>931</v>
      </c>
      <c r="AC44" s="107">
        <f t="shared" ca="1" si="95"/>
        <v>888</v>
      </c>
      <c r="AD44" s="105">
        <f t="shared" ca="1" si="95"/>
        <v>923</v>
      </c>
      <c r="AE44" s="106">
        <f t="shared" ca="1" si="95"/>
        <v>581</v>
      </c>
      <c r="AF44" s="106">
        <f t="shared" ca="1" si="95"/>
        <v>1290</v>
      </c>
      <c r="AG44" s="107">
        <f t="shared" ca="1" si="95"/>
        <v>1538</v>
      </c>
      <c r="AH44" s="105">
        <f t="shared" ca="1" si="95"/>
        <v>1865</v>
      </c>
      <c r="AI44" s="106">
        <f t="shared" ca="1" si="95"/>
        <v>2320</v>
      </c>
      <c r="AJ44" s="106">
        <f t="shared" ca="1" si="95"/>
        <v>2409</v>
      </c>
      <c r="AK44" s="107">
        <f t="shared" ca="1" si="95"/>
        <v>3158</v>
      </c>
      <c r="AL44" s="105">
        <f t="shared" ref="AL44:BQ44" ca="1" si="96">SUM(AL40,-AL42)</f>
        <v>1568</v>
      </c>
      <c r="AM44" s="106">
        <f t="shared" ca="1" si="96"/>
        <v>637</v>
      </c>
      <c r="AN44" s="106">
        <f t="shared" ca="1" si="96"/>
        <v>703</v>
      </c>
      <c r="AO44" s="107">
        <f t="shared" ca="1" si="96"/>
        <v>1460</v>
      </c>
      <c r="AP44" s="105">
        <f t="shared" ca="1" si="96"/>
        <v>2127</v>
      </c>
      <c r="AQ44" s="106">
        <f t="shared" ca="1" si="96"/>
        <v>6310</v>
      </c>
      <c r="AR44" s="106">
        <f t="shared" ca="1" si="96"/>
        <v>9414</v>
      </c>
      <c r="AS44" s="107">
        <f t="shared" ca="1" si="96"/>
        <v>11909</v>
      </c>
      <c r="AT44" s="105">
        <f t="shared" ca="1" si="96"/>
        <v>15176</v>
      </c>
      <c r="AU44" s="106">
        <f t="shared" ca="1" si="96"/>
        <v>16982</v>
      </c>
      <c r="AV44" s="106">
        <f t="shared" ca="1" si="96"/>
        <v>19720</v>
      </c>
      <c r="AW44" s="107">
        <f t="shared" ca="1" si="96"/>
        <v>19099.273176072733</v>
      </c>
      <c r="AX44" s="105">
        <f t="shared" ca="1" si="96"/>
        <v>20021.949013923509</v>
      </c>
      <c r="AY44" s="106">
        <f t="shared" ca="1" si="96"/>
        <v>23163.028842908381</v>
      </c>
      <c r="AZ44" s="106">
        <f t="shared" ca="1" si="96"/>
        <v>27117.060207688857</v>
      </c>
      <c r="BA44" s="107">
        <f t="shared" ca="1" si="96"/>
        <v>29562.33872162375</v>
      </c>
      <c r="BB44" s="105">
        <f t="shared" ca="1" si="96"/>
        <v>24669.072964051767</v>
      </c>
      <c r="BC44" s="106">
        <f t="shared" ca="1" si="96"/>
        <v>28480.077231278032</v>
      </c>
      <c r="BD44" s="106">
        <f t="shared" ca="1" si="96"/>
        <v>33276.954574045551</v>
      </c>
      <c r="BE44" s="107">
        <f t="shared" ca="1" si="96"/>
        <v>36244.178153485729</v>
      </c>
      <c r="BF44" s="105">
        <f t="shared" ca="1" si="96"/>
        <v>28755.421619664939</v>
      </c>
      <c r="BG44" s="106">
        <f t="shared" ca="1" si="96"/>
        <v>33131.417714272618</v>
      </c>
      <c r="BH44" s="106">
        <f t="shared" ca="1" si="96"/>
        <v>38638.929041279625</v>
      </c>
      <c r="BI44" s="107">
        <f t="shared" ca="1" si="96"/>
        <v>42046.51948694692</v>
      </c>
      <c r="BJ44" s="105">
        <f t="shared" ca="1" si="96"/>
        <v>32416.52352210059</v>
      </c>
      <c r="BK44" s="106">
        <f t="shared" ca="1" si="96"/>
        <v>37276.139786907559</v>
      </c>
      <c r="BL44" s="106">
        <f t="shared" ca="1" si="96"/>
        <v>43391.748083642327</v>
      </c>
      <c r="BM44" s="107">
        <f t="shared" ca="1" si="96"/>
        <v>47176.454371394175</v>
      </c>
      <c r="BN44" s="105">
        <f t="shared" ca="1" si="96"/>
        <v>35573.608107918561</v>
      </c>
      <c r="BO44" s="106">
        <f t="shared" ca="1" si="96"/>
        <v>40824.531304241616</v>
      </c>
      <c r="BP44" s="106">
        <f t="shared" ca="1" si="96"/>
        <v>47431.937259676401</v>
      </c>
      <c r="BQ44" s="107">
        <f t="shared" ca="1" si="96"/>
        <v>51521.98046093517</v>
      </c>
      <c r="BR44" s="105">
        <f t="shared" ref="BR44:CW44" ca="1" si="97">SUM(BR40,-BR42)</f>
        <v>38003.81596311184</v>
      </c>
      <c r="BS44" s="106">
        <f t="shared" ca="1" si="97"/>
        <v>43520.196335505396</v>
      </c>
      <c r="BT44" s="106">
        <f t="shared" ca="1" si="97"/>
        <v>50460.896641783089</v>
      </c>
      <c r="BU44" s="107">
        <f t="shared" ca="1" si="97"/>
        <v>54758.379151377419</v>
      </c>
      <c r="BV44" s="105">
        <f t="shared" ca="1" si="97"/>
        <v>40567.25632209317</v>
      </c>
      <c r="BW44" s="106">
        <f t="shared" ca="1" si="97"/>
        <v>46362.418817462662</v>
      </c>
      <c r="BX44" s="106">
        <f t="shared" ca="1" si="97"/>
        <v>53653.130513500822</v>
      </c>
      <c r="BY44" s="107">
        <f t="shared" ca="1" si="97"/>
        <v>58168.47685254112</v>
      </c>
      <c r="BZ44" s="105">
        <f t="shared" ca="1" si="97"/>
        <v>43270.800541762801</v>
      </c>
      <c r="CA44" s="106">
        <f t="shared" ca="1" si="97"/>
        <v>49358.737269108766</v>
      </c>
      <c r="CB44" s="106">
        <f t="shared" ca="1" si="97"/>
        <v>57017.014164617372</v>
      </c>
      <c r="CC44" s="107">
        <f t="shared" ca="1" si="97"/>
        <v>61761.171003231138</v>
      </c>
      <c r="CD44" s="105">
        <f t="shared" ca="1" si="97"/>
        <v>46121.667229047605</v>
      </c>
      <c r="CE44" s="106">
        <f t="shared" ca="1" si="97"/>
        <v>52517.070832589656</v>
      </c>
      <c r="CF44" s="106">
        <f t="shared" ca="1" si="97"/>
        <v>60561.345361697116</v>
      </c>
      <c r="CG44" s="107">
        <f t="shared" ca="1" si="97"/>
        <v>65545.807641633699</v>
      </c>
      <c r="CH44" s="105">
        <f t="shared" ca="1" si="97"/>
        <v>49127.439663795456</v>
      </c>
      <c r="CI44" s="106">
        <f t="shared" ca="1" si="97"/>
        <v>55845.738364934536</v>
      </c>
      <c r="CJ44" s="106">
        <f t="shared" ca="1" si="97"/>
        <v>64295.365532678028</v>
      </c>
      <c r="CK44" s="107">
        <f t="shared" ca="1" si="97"/>
        <v>69532.20389622754</v>
      </c>
      <c r="CL44" s="105">
        <f t="shared" ca="1" si="97"/>
        <v>52296.084093542799</v>
      </c>
      <c r="CM44" s="106">
        <f t="shared" ca="1" si="97"/>
        <v>59353.478485101725</v>
      </c>
      <c r="CN44" s="106">
        <f t="shared" ca="1" si="97"/>
        <v>68228.782011423027</v>
      </c>
      <c r="CO44" s="107">
        <f t="shared" ca="1" si="97"/>
        <v>73730.671601962997</v>
      </c>
      <c r="CP44" s="105">
        <f t="shared" ca="1" si="97"/>
        <v>55635.968943740372</v>
      </c>
      <c r="CQ44" s="106">
        <f t="shared" ca="1" si="97"/>
        <v>63049.470624094276</v>
      </c>
      <c r="CR44" s="106">
        <f t="shared" ca="1" si="97"/>
        <v>72371.791395213921</v>
      </c>
      <c r="CS44" s="107">
        <f t="shared" ca="1" si="97"/>
        <v>78152.042097962505</v>
      </c>
      <c r="CT44" s="105">
        <f t="shared" ca="1" si="97"/>
        <v>59155.884989200276</v>
      </c>
      <c r="CU44" s="106">
        <f t="shared" ca="1" si="97"/>
        <v>66943.357128288364</v>
      </c>
      <c r="CV44" s="106">
        <f t="shared" ca="1" si="97"/>
        <v>76735.104070824294</v>
      </c>
      <c r="CW44" s="107">
        <f t="shared" ca="1" si="97"/>
        <v>82807.692265807971</v>
      </c>
      <c r="CX44" s="105">
        <f t="shared" ref="CX44:DI44" ca="1" si="98">SUM(CX40,-CX42)</f>
        <v>62865.066534813537</v>
      </c>
      <c r="CY44" s="106">
        <f t="shared" ca="1" si="98"/>
        <v>71045.266468623464</v>
      </c>
      <c r="CZ44" s="106">
        <f t="shared" ca="1" si="98"/>
        <v>81329.969967588244</v>
      </c>
      <c r="DA44" s="107">
        <f t="shared" ca="1" si="98"/>
        <v>87709.571870430853</v>
      </c>
      <c r="DB44" s="105">
        <f t="shared" ca="1" si="98"/>
        <v>66773.213655988948</v>
      </c>
      <c r="DC44" s="106">
        <f t="shared" ca="1" si="98"/>
        <v>75365.83761093342</v>
      </c>
      <c r="DD44" s="106">
        <f t="shared" ca="1" si="98"/>
        <v>86168.205598800225</v>
      </c>
      <c r="DE44" s="107">
        <f t="shared" ca="1" si="98"/>
        <v>92870.232268721607</v>
      </c>
      <c r="DF44" s="105">
        <f t="shared" ca="1" si="98"/>
        <v>70890.515551783988</v>
      </c>
      <c r="DG44" s="106">
        <f t="shared" ca="1" si="98"/>
        <v>79916.245605460441</v>
      </c>
      <c r="DH44" s="106">
        <f t="shared" ca="1" si="98"/>
        <v>91262.222455847077</v>
      </c>
      <c r="DI44" s="107">
        <f t="shared" ca="1" si="98"/>
        <v>98302.85655422695</v>
      </c>
      <c r="DK44" s="106">
        <f t="shared" ref="DK44:EK44" ca="1" si="99">SUM(DK40,-DK42)</f>
        <v>630.5870000000001</v>
      </c>
      <c r="DL44" s="106">
        <f t="shared" ca="1" si="99"/>
        <v>614</v>
      </c>
      <c r="DM44" s="106">
        <f t="shared" ca="1" si="99"/>
        <v>1666</v>
      </c>
      <c r="DN44" s="106">
        <f t="shared" ca="1" si="99"/>
        <v>3047</v>
      </c>
      <c r="DO44" s="106">
        <f t="shared" ca="1" si="99"/>
        <v>4141</v>
      </c>
      <c r="DP44" s="106">
        <f t="shared" ca="1" si="99"/>
        <v>2796</v>
      </c>
      <c r="DQ44" s="106">
        <f t="shared" ca="1" si="99"/>
        <v>4332</v>
      </c>
      <c r="DR44" s="106">
        <f t="shared" ca="1" si="99"/>
        <v>9752</v>
      </c>
      <c r="DS44" s="106">
        <f t="shared" ca="1" si="99"/>
        <v>4368</v>
      </c>
      <c r="DT44" s="106">
        <f t="shared" ca="1" si="99"/>
        <v>29760</v>
      </c>
      <c r="DU44" s="106">
        <f t="shared" ca="1" si="99"/>
        <v>70977.273176072733</v>
      </c>
      <c r="DV44" s="106">
        <f t="shared" ca="1" si="99"/>
        <v>99864.376786144479</v>
      </c>
      <c r="DW44" s="106">
        <f t="shared" ca="1" si="99"/>
        <v>122670.28292286104</v>
      </c>
      <c r="DX44" s="106">
        <f t="shared" ca="1" si="99"/>
        <v>142572.28786216408</v>
      </c>
      <c r="DY44" s="106">
        <f t="shared" ca="1" si="99"/>
        <v>160260.86576404466</v>
      </c>
      <c r="DZ44" s="106">
        <f t="shared" ca="1" si="99"/>
        <v>175352.05713277173</v>
      </c>
      <c r="EA44" s="106">
        <f t="shared" ca="1" si="99"/>
        <v>186743.28809177777</v>
      </c>
      <c r="EB44" s="106">
        <f t="shared" ca="1" si="99"/>
        <v>198751.28250559777</v>
      </c>
      <c r="EC44" s="106">
        <f t="shared" ca="1" si="99"/>
        <v>211407.72297872009</v>
      </c>
      <c r="ED44" s="106">
        <f t="shared" ca="1" si="99"/>
        <v>224745.89106496808</v>
      </c>
      <c r="EE44" s="106">
        <f t="shared" ca="1" si="99"/>
        <v>238800.74745763559</v>
      </c>
      <c r="EF44" s="106">
        <f t="shared" ca="1" si="99"/>
        <v>253609.01619203051</v>
      </c>
      <c r="EG44" s="106">
        <f t="shared" ca="1" si="99"/>
        <v>269209.2730610111</v>
      </c>
      <c r="EH44" s="106">
        <f t="shared" ca="1" si="99"/>
        <v>285642.03845412098</v>
      </c>
      <c r="EI44" s="106">
        <f t="shared" ca="1" si="99"/>
        <v>302949.87484145607</v>
      </c>
      <c r="EJ44" s="106">
        <f t="shared" ca="1" si="99"/>
        <v>321177.48913444416</v>
      </c>
      <c r="EK44" s="106">
        <f t="shared" ca="1" si="99"/>
        <v>340371.84016731847</v>
      </c>
    </row>
    <row r="45" spans="1:141" x14ac:dyDescent="0.25">
      <c r="A45" s="90"/>
      <c r="B45" s="90"/>
      <c r="C45" s="90"/>
      <c r="D45" s="90"/>
      <c r="E45" s="37" t="s">
        <v>43</v>
      </c>
      <c r="F45" s="108">
        <f t="shared" ref="F45:AK45" ca="1" si="100">IF(ISERROR(F44/F16),"",F44/F16)</f>
        <v>0.12379181111130254</v>
      </c>
      <c r="G45" s="109">
        <f t="shared" ca="1" si="100"/>
        <v>0.11604390183746453</v>
      </c>
      <c r="H45" s="109">
        <f t="shared" ca="1" si="100"/>
        <v>0.14115353416322421</v>
      </c>
      <c r="I45" s="110">
        <f t="shared" ca="1" si="100"/>
        <v>0.15443889472648853</v>
      </c>
      <c r="J45" s="108">
        <f t="shared" ca="1" si="100"/>
        <v>0.11642050390964379</v>
      </c>
      <c r="K45" s="109">
        <f t="shared" ca="1" si="100"/>
        <v>-5.464006938421509E-2</v>
      </c>
      <c r="L45" s="109">
        <f t="shared" ca="1" si="100"/>
        <v>0.18237547892720307</v>
      </c>
      <c r="M45" s="110">
        <f t="shared" ca="1" si="100"/>
        <v>0.21770164168451106</v>
      </c>
      <c r="N45" s="108">
        <f t="shared" ca="1" si="100"/>
        <v>0.14942528735632185</v>
      </c>
      <c r="O45" s="109">
        <f t="shared" ca="1" si="100"/>
        <v>0.17577030812324929</v>
      </c>
      <c r="P45" s="109">
        <f t="shared" ca="1" si="100"/>
        <v>0.27045908183632733</v>
      </c>
      <c r="Q45" s="110">
        <f t="shared" ca="1" si="100"/>
        <v>0.31201104463874829</v>
      </c>
      <c r="R45" s="108">
        <f t="shared" ca="1" si="100"/>
        <v>0.26174496644295303</v>
      </c>
      <c r="S45" s="109">
        <f t="shared" ca="1" si="100"/>
        <v>0.26143497757847534</v>
      </c>
      <c r="T45" s="109">
        <f t="shared" ca="1" si="100"/>
        <v>0.31790591805766311</v>
      </c>
      <c r="U45" s="110">
        <f t="shared" ca="1" si="100"/>
        <v>0.38440398488491928</v>
      </c>
      <c r="V45" s="108">
        <f t="shared" ca="1" si="100"/>
        <v>0.38790146554412225</v>
      </c>
      <c r="W45" s="109">
        <f t="shared" ca="1" si="100"/>
        <v>0.35254562920268973</v>
      </c>
      <c r="X45" s="109">
        <f t="shared" ca="1" si="100"/>
        <v>0.38667085822068531</v>
      </c>
      <c r="Y45" s="110">
        <f t="shared" ca="1" si="100"/>
        <v>0.25668934240362812</v>
      </c>
      <c r="Z45" s="108">
        <f t="shared" ca="1" si="100"/>
        <v>0.19144144144144143</v>
      </c>
      <c r="AA45" s="109">
        <f t="shared" ca="1" si="100"/>
        <v>0.2140364482357503</v>
      </c>
      <c r="AB45" s="109">
        <f t="shared" ca="1" si="100"/>
        <v>0.3088918380889184</v>
      </c>
      <c r="AC45" s="110">
        <f t="shared" ca="1" si="100"/>
        <v>0.28599033816425123</v>
      </c>
      <c r="AD45" s="108">
        <f t="shared" ca="1" si="100"/>
        <v>0.29967532467532465</v>
      </c>
      <c r="AE45" s="109">
        <f t="shared" ca="1" si="100"/>
        <v>0.15028453181583032</v>
      </c>
      <c r="AF45" s="109">
        <f t="shared" ca="1" si="100"/>
        <v>0.27295810410495136</v>
      </c>
      <c r="AG45" s="110">
        <f t="shared" ca="1" si="100"/>
        <v>0.30741555066959825</v>
      </c>
      <c r="AH45" s="108">
        <f t="shared" ca="1" si="100"/>
        <v>0.32944709415297652</v>
      </c>
      <c r="AI45" s="109">
        <f t="shared" ca="1" si="100"/>
        <v>0.35653911172583369</v>
      </c>
      <c r="AJ45" s="109">
        <f t="shared" ca="1" si="100"/>
        <v>0.3391524707869914</v>
      </c>
      <c r="AK45" s="110">
        <f t="shared" ca="1" si="100"/>
        <v>0.41318853853199006</v>
      </c>
      <c r="AL45" s="108">
        <f t="shared" ref="AL45:BQ45" ca="1" si="101">IF(ISERROR(AL44/AL16),"",AL44/AL16)</f>
        <v>0.1891891891891892</v>
      </c>
      <c r="AM45" s="109">
        <f t="shared" ca="1" si="101"/>
        <v>9.5017899761336511E-2</v>
      </c>
      <c r="AN45" s="109">
        <f t="shared" ca="1" si="101"/>
        <v>0.11852975889394705</v>
      </c>
      <c r="AO45" s="110">
        <f t="shared" ca="1" si="101"/>
        <v>0.24128243265575938</v>
      </c>
      <c r="AP45" s="108">
        <f t="shared" ca="1" si="101"/>
        <v>0.2957452725250278</v>
      </c>
      <c r="AQ45" s="109">
        <f t="shared" ca="1" si="101"/>
        <v>0.46716517361368182</v>
      </c>
      <c r="AR45" s="109">
        <f t="shared" ca="1" si="101"/>
        <v>0.51953642384105958</v>
      </c>
      <c r="AS45" s="110">
        <f t="shared" ca="1" si="101"/>
        <v>0.53879563860109492</v>
      </c>
      <c r="AT45" s="108">
        <f t="shared" ca="1" si="101"/>
        <v>0.58270618952541853</v>
      </c>
      <c r="AU45" s="109">
        <f t="shared" ca="1" si="101"/>
        <v>0.56531291611185086</v>
      </c>
      <c r="AV45" s="109">
        <f t="shared" ca="1" si="101"/>
        <v>0.5621116241947437</v>
      </c>
      <c r="AW45" s="110">
        <f t="shared" ca="1" si="101"/>
        <v>0.50095974027097367</v>
      </c>
      <c r="AX45" s="108">
        <f t="shared" ca="1" si="101"/>
        <v>0.50176990916611852</v>
      </c>
      <c r="AY45" s="109">
        <f t="shared" ca="1" si="101"/>
        <v>0.50327037751812109</v>
      </c>
      <c r="AZ45" s="109">
        <f t="shared" ca="1" si="101"/>
        <v>0.50450353090010602</v>
      </c>
      <c r="BA45" s="110">
        <f t="shared" ca="1" si="101"/>
        <v>0.50609345675231754</v>
      </c>
      <c r="BB45" s="108">
        <f t="shared" ca="1" si="101"/>
        <v>0.50979824550901442</v>
      </c>
      <c r="BC45" s="109">
        <f t="shared" ca="1" si="101"/>
        <v>0.5102634111456168</v>
      </c>
      <c r="BD45" s="109">
        <f t="shared" ca="1" si="101"/>
        <v>0.51051960355290893</v>
      </c>
      <c r="BE45" s="110">
        <f t="shared" ca="1" si="101"/>
        <v>0.51165525008231916</v>
      </c>
      <c r="BF45" s="108">
        <f t="shared" ca="1" si="101"/>
        <v>0.51776100500887534</v>
      </c>
      <c r="BG45" s="109">
        <f t="shared" ca="1" si="101"/>
        <v>0.51719864359226153</v>
      </c>
      <c r="BH45" s="109">
        <f t="shared" ca="1" si="101"/>
        <v>0.51648536724041205</v>
      </c>
      <c r="BI45" s="110">
        <f t="shared" ca="1" si="101"/>
        <v>0.51716999707471401</v>
      </c>
      <c r="BJ45" s="108">
        <f t="shared" ca="1" si="101"/>
        <v>0.52583931994708299</v>
      </c>
      <c r="BK45" s="109">
        <f t="shared" ca="1" si="101"/>
        <v>0.52423415179455812</v>
      </c>
      <c r="BL45" s="109">
        <f t="shared" ca="1" si="101"/>
        <v>0.52253707397318538</v>
      </c>
      <c r="BM45" s="110">
        <f t="shared" ca="1" si="101"/>
        <v>0.52276389967647308</v>
      </c>
      <c r="BN45" s="108">
        <f t="shared" ca="1" si="101"/>
        <v>0.53430689795233688</v>
      </c>
      <c r="BO45" s="109">
        <f t="shared" ca="1" si="101"/>
        <v>0.53160839473329258</v>
      </c>
      <c r="BP45" s="109">
        <f t="shared" ca="1" si="101"/>
        <v>0.52887990960809306</v>
      </c>
      <c r="BQ45" s="110">
        <f t="shared" ca="1" si="101"/>
        <v>0.52862668746625985</v>
      </c>
      <c r="BR45" s="108">
        <f t="shared" ref="BR45:CW45" ca="1" si="102">IF(ISERROR(BR44/BR16),"",BR44/BR16)</f>
        <v>0.54362669131674968</v>
      </c>
      <c r="BS45" s="109">
        <f t="shared" ca="1" si="102"/>
        <v>0.53972454617167365</v>
      </c>
      <c r="BT45" s="109">
        <f t="shared" ca="1" si="102"/>
        <v>0.53586065577034714</v>
      </c>
      <c r="BU45" s="110">
        <f t="shared" ca="1" si="102"/>
        <v>0.53507889481335624</v>
      </c>
      <c r="BV45" s="108">
        <f t="shared" ca="1" si="102"/>
        <v>0.55266237954791142</v>
      </c>
      <c r="BW45" s="109">
        <f t="shared" ca="1" si="102"/>
        <v>0.54759328098897808</v>
      </c>
      <c r="BX45" s="109">
        <f t="shared" ca="1" si="102"/>
        <v>0.542628594652103</v>
      </c>
      <c r="BY45" s="110">
        <f t="shared" ca="1" si="102"/>
        <v>0.54133440466475979</v>
      </c>
      <c r="BZ45" s="108">
        <f t="shared" ca="1" si="102"/>
        <v>0.56142260815053069</v>
      </c>
      <c r="CA45" s="109">
        <f t="shared" ca="1" si="102"/>
        <v>0.55522212820238914</v>
      </c>
      <c r="CB45" s="109">
        <f t="shared" ca="1" si="102"/>
        <v>0.54919020206268487</v>
      </c>
      <c r="CC45" s="110">
        <f t="shared" ca="1" si="102"/>
        <v>0.54739920257737451</v>
      </c>
      <c r="CD45" s="108">
        <f t="shared" ca="1" si="102"/>
        <v>0.56991575939665129</v>
      </c>
      <c r="CE45" s="109">
        <f t="shared" ca="1" si="102"/>
        <v>0.56261838759020089</v>
      </c>
      <c r="CF45" s="109">
        <f t="shared" ca="1" si="102"/>
        <v>0.55555175663969081</v>
      </c>
      <c r="CG45" s="110">
        <f t="shared" ca="1" si="102"/>
        <v>0.55327909186306068</v>
      </c>
      <c r="CH45" s="108">
        <f t="shared" ca="1" si="102"/>
        <v>0.57814996033901245</v>
      </c>
      <c r="CI45" s="109">
        <f t="shared" ca="1" si="102"/>
        <v>0.56978913667033126</v>
      </c>
      <c r="CJ45" s="109">
        <f t="shared" ca="1" si="102"/>
        <v>0.56171934585131233</v>
      </c>
      <c r="CK45" s="110">
        <f t="shared" ca="1" si="102"/>
        <v>0.55897969913655321</v>
      </c>
      <c r="CL45" s="108">
        <f t="shared" ca="1" si="102"/>
        <v>0.58613309058045315</v>
      </c>
      <c r="CM45" s="109">
        <f t="shared" ca="1" si="102"/>
        <v>0.57674123746638606</v>
      </c>
      <c r="CN45" s="109">
        <f t="shared" ca="1" si="102"/>
        <v>0.56769887181592216</v>
      </c>
      <c r="CO45" s="110">
        <f t="shared" ca="1" si="102"/>
        <v>0.5645064796944822</v>
      </c>
      <c r="CP45" s="108">
        <f t="shared" ca="1" si="102"/>
        <v>0.59387278980678559</v>
      </c>
      <c r="CQ45" s="109">
        <f t="shared" ca="1" si="102"/>
        <v>0.58348134306773758</v>
      </c>
      <c r="CR45" s="109">
        <f t="shared" ca="1" si="102"/>
        <v>0.57349605694449191</v>
      </c>
      <c r="CS45" s="110">
        <f t="shared" ca="1" si="102"/>
        <v>0.56986472273063282</v>
      </c>
      <c r="CT45" s="108">
        <f t="shared" ca="1" si="102"/>
        <v>0.60137646509034115</v>
      </c>
      <c r="CU45" s="109">
        <f t="shared" ca="1" si="102"/>
        <v>0.59001590398988935</v>
      </c>
      <c r="CV45" s="109">
        <f t="shared" ca="1" si="102"/>
        <v>0.57911644941123186</v>
      </c>
      <c r="CW45" s="110">
        <f t="shared" ca="1" si="102"/>
        <v>0.57505955639243667</v>
      </c>
      <c r="CX45" s="108">
        <f t="shared" ref="CX45:DI45" ca="1" si="103">IF(ISERROR(CX44/CX16),"",CX44/CX16)</f>
        <v>0.60865129797116624</v>
      </c>
      <c r="CY45" s="109">
        <f t="shared" ca="1" si="103"/>
        <v>0.59635117434120677</v>
      </c>
      <c r="CZ45" s="109">
        <f t="shared" ca="1" si="103"/>
        <v>0.58456542845768567</v>
      </c>
      <c r="DA45" s="110">
        <f t="shared" ca="1" si="103"/>
        <v>0.58009595268351999</v>
      </c>
      <c r="DB45" s="108">
        <f t="shared" ca="1" si="103"/>
        <v>0.61570425132264128</v>
      </c>
      <c r="DC45" s="109">
        <f t="shared" ca="1" si="103"/>
        <v>0.6024932178019099</v>
      </c>
      <c r="DD45" s="109">
        <f t="shared" ca="1" si="103"/>
        <v>0.58984820953534534</v>
      </c>
      <c r="DE45" s="110">
        <f t="shared" ca="1" si="103"/>
        <v>0.58497873221700358</v>
      </c>
      <c r="DF45" s="108">
        <f t="shared" ca="1" si="103"/>
        <v>0.62254207600808376</v>
      </c>
      <c r="DG45" s="109">
        <f t="shared" ca="1" si="103"/>
        <v>0.60844791342104187</v>
      </c>
      <c r="DH45" s="109">
        <f t="shared" ca="1" si="103"/>
        <v>0.59496984929170738</v>
      </c>
      <c r="DI45" s="110">
        <f t="shared" ca="1" si="103"/>
        <v>0.5897125688240904</v>
      </c>
      <c r="DK45" s="109">
        <f t="shared" ref="DK45:EK45" ca="1" si="104">IF(ISERROR(DK44/DK16),"",DK44/DK16)</f>
        <v>0.13469743823943875</v>
      </c>
      <c r="DL45" s="109">
        <f t="shared" ca="1" si="104"/>
        <v>0.12255489021956088</v>
      </c>
      <c r="DM45" s="109">
        <f t="shared" ca="1" si="104"/>
        <v>0.24109985528219971</v>
      </c>
      <c r="DN45" s="109">
        <f t="shared" ca="1" si="104"/>
        <v>0.3136709903232448</v>
      </c>
      <c r="DO45" s="109">
        <f t="shared" ca="1" si="104"/>
        <v>0.35344827586206895</v>
      </c>
      <c r="DP45" s="109">
        <f t="shared" ca="1" si="104"/>
        <v>0.25609085913170909</v>
      </c>
      <c r="DQ45" s="109">
        <f t="shared" ca="1" si="104"/>
        <v>0.25979010494752625</v>
      </c>
      <c r="DR45" s="109">
        <f t="shared" ca="1" si="104"/>
        <v>0.36233930296499961</v>
      </c>
      <c r="DS45" s="109">
        <f t="shared" ca="1" si="104"/>
        <v>0.16193371394676356</v>
      </c>
      <c r="DT45" s="109">
        <f t="shared" ca="1" si="104"/>
        <v>0.4884934834706674</v>
      </c>
      <c r="DU45" s="109">
        <f t="shared" ca="1" si="104"/>
        <v>0.54897148720094902</v>
      </c>
      <c r="DV45" s="109">
        <f t="shared" ca="1" si="104"/>
        <v>0.50413520106071341</v>
      </c>
      <c r="DW45" s="109">
        <f t="shared" ca="1" si="104"/>
        <v>0.51064964990281037</v>
      </c>
      <c r="DX45" s="109">
        <f t="shared" ca="1" si="104"/>
        <v>0.51710993558649909</v>
      </c>
      <c r="DY45" s="109">
        <f t="shared" ca="1" si="104"/>
        <v>0.52366345796811142</v>
      </c>
      <c r="DZ45" s="109">
        <f t="shared" ca="1" si="104"/>
        <v>0.53053237874358339</v>
      </c>
      <c r="EA45" s="109">
        <f t="shared" ca="1" si="104"/>
        <v>0.53809224311747783</v>
      </c>
      <c r="EB45" s="109">
        <f t="shared" ca="1" si="104"/>
        <v>0.54542164741227506</v>
      </c>
      <c r="EC45" s="109">
        <f t="shared" ca="1" si="104"/>
        <v>0.5525276046337142</v>
      </c>
      <c r="ED45" s="109">
        <f t="shared" ca="1" si="104"/>
        <v>0.55941691425970064</v>
      </c>
      <c r="EE45" s="109">
        <f t="shared" ca="1" si="104"/>
        <v>0.56609616874054214</v>
      </c>
      <c r="EF45" s="109">
        <f t="shared" ca="1" si="104"/>
        <v>0.5725717598012926</v>
      </c>
      <c r="EG45" s="109">
        <f t="shared" ca="1" si="104"/>
        <v>0.57884988455223096</v>
      </c>
      <c r="EH45" s="109">
        <f t="shared" ca="1" si="104"/>
        <v>0.58493655141331113</v>
      </c>
      <c r="EI45" s="109">
        <f t="shared" ca="1" si="104"/>
        <v>0.59083758585825064</v>
      </c>
      <c r="EJ45" s="109">
        <f t="shared" ca="1" si="104"/>
        <v>0.59655863598374792</v>
      </c>
      <c r="EK45" s="109">
        <f t="shared" ca="1" si="104"/>
        <v>0.60210517790914919</v>
      </c>
    </row>
    <row r="46" spans="1:141" x14ac:dyDescent="0.25">
      <c r="A46" s="129"/>
      <c r="B46" s="129"/>
      <c r="C46" s="129"/>
      <c r="D46" s="129"/>
      <c r="E46" s="122"/>
      <c r="F46" s="130"/>
      <c r="G46" s="122"/>
      <c r="H46" s="122"/>
      <c r="I46" s="122"/>
      <c r="J46" s="130"/>
      <c r="K46" s="122"/>
      <c r="L46" s="122"/>
      <c r="M46" s="122"/>
      <c r="N46" s="130"/>
      <c r="O46" s="122"/>
      <c r="P46" s="122"/>
      <c r="Q46" s="122"/>
      <c r="R46" s="130"/>
      <c r="S46" s="122"/>
      <c r="T46" s="122"/>
      <c r="U46" s="122"/>
      <c r="V46" s="130"/>
      <c r="W46" s="122"/>
      <c r="X46" s="122"/>
      <c r="Y46" s="122"/>
      <c r="Z46" s="130"/>
      <c r="AA46" s="122"/>
      <c r="AB46" s="122"/>
      <c r="AC46" s="122"/>
      <c r="AD46" s="130"/>
      <c r="AE46" s="122"/>
      <c r="AF46" s="122"/>
      <c r="AG46" s="122"/>
      <c r="AH46" s="130"/>
      <c r="AI46" s="122"/>
      <c r="AJ46" s="122"/>
      <c r="AK46" s="122"/>
      <c r="AL46" s="130"/>
      <c r="AM46" s="122"/>
      <c r="AN46" s="122"/>
      <c r="AO46" s="122"/>
      <c r="AP46" s="130"/>
      <c r="AQ46" s="122"/>
      <c r="AR46" s="122"/>
      <c r="AS46" s="122"/>
      <c r="AT46" s="130"/>
      <c r="AU46" s="122"/>
      <c r="AV46" s="122"/>
      <c r="AW46" s="122"/>
      <c r="AX46" s="130"/>
      <c r="AY46" s="122"/>
      <c r="AZ46" s="122"/>
      <c r="BA46" s="122"/>
      <c r="BB46" s="130"/>
      <c r="BC46" s="122"/>
      <c r="BD46" s="122"/>
      <c r="BE46" s="122"/>
      <c r="BF46" s="130"/>
      <c r="BG46" s="122"/>
      <c r="BH46" s="122"/>
      <c r="BI46" s="122"/>
      <c r="BJ46" s="130"/>
      <c r="BK46" s="122"/>
      <c r="BL46" s="122"/>
      <c r="BM46" s="122"/>
      <c r="BN46" s="130"/>
      <c r="BO46" s="122"/>
      <c r="BP46" s="122"/>
      <c r="BQ46" s="122"/>
      <c r="BR46" s="130"/>
      <c r="BS46" s="122"/>
      <c r="BT46" s="122"/>
      <c r="BU46" s="122"/>
      <c r="BV46" s="130"/>
      <c r="BW46" s="122"/>
      <c r="BX46" s="122"/>
      <c r="BY46" s="122"/>
      <c r="BZ46" s="130"/>
      <c r="CA46" s="122"/>
      <c r="CB46" s="122"/>
      <c r="CC46" s="122"/>
      <c r="CD46" s="130"/>
      <c r="CE46" s="122"/>
      <c r="CF46" s="122"/>
      <c r="CG46" s="122"/>
      <c r="CH46" s="130"/>
      <c r="CI46" s="122"/>
      <c r="CJ46" s="122"/>
      <c r="CK46" s="122"/>
      <c r="CL46" s="130"/>
      <c r="CM46" s="122"/>
      <c r="CN46" s="122"/>
      <c r="CO46" s="122"/>
      <c r="CP46" s="130"/>
      <c r="CQ46" s="122"/>
      <c r="CR46" s="122"/>
      <c r="CS46" s="122"/>
      <c r="CT46" s="130"/>
      <c r="CU46" s="122"/>
      <c r="CV46" s="122"/>
      <c r="CW46" s="122"/>
      <c r="CX46" s="130"/>
      <c r="CY46" s="122"/>
      <c r="CZ46" s="122"/>
      <c r="DA46" s="122"/>
      <c r="DB46" s="130"/>
      <c r="DC46" s="122"/>
      <c r="DD46" s="122"/>
      <c r="DE46" s="122"/>
      <c r="DF46" s="130"/>
      <c r="DG46" s="122"/>
      <c r="DH46" s="122"/>
      <c r="DI46" s="131"/>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2"/>
      <c r="EI46" s="122"/>
      <c r="EJ46" s="122"/>
      <c r="EK46" s="122"/>
    </row>
    <row r="47" spans="1:141" x14ac:dyDescent="0.25">
      <c r="A47" s="90"/>
      <c r="B47" s="90"/>
      <c r="C47" s="90"/>
      <c r="D47" s="90"/>
    </row>
    <row r="48" spans="1:141" x14ac:dyDescent="0.25">
      <c r="A48" s="90"/>
      <c r="B48" s="90"/>
      <c r="C48" s="90"/>
      <c r="D48" s="90"/>
      <c r="E48" s="3" t="s">
        <v>257</v>
      </c>
      <c r="F48" s="5"/>
      <c r="G48" s="5"/>
      <c r="H48" s="5"/>
      <c r="I48" s="5"/>
      <c r="J48" s="5"/>
      <c r="K48" s="5"/>
      <c r="L48" s="122"/>
      <c r="M48" s="122"/>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row>
    <row r="49" spans="1:141" x14ac:dyDescent="0.25">
      <c r="A49" s="90"/>
      <c r="B49" s="90"/>
      <c r="C49" s="90"/>
      <c r="D49" s="90"/>
      <c r="F49" s="100"/>
      <c r="J49" s="100"/>
      <c r="N49" s="100"/>
      <c r="R49" s="100"/>
      <c r="V49" s="100"/>
      <c r="Z49" s="100"/>
      <c r="AD49" s="100"/>
      <c r="AH49" s="100"/>
      <c r="AL49" s="100"/>
      <c r="AP49" s="100"/>
      <c r="AT49" s="100"/>
      <c r="AX49" s="100"/>
      <c r="BB49" s="100"/>
      <c r="BF49" s="100"/>
      <c r="BJ49" s="100"/>
      <c r="BN49" s="100"/>
      <c r="BR49" s="100"/>
      <c r="BV49" s="100"/>
      <c r="BZ49" s="100"/>
      <c r="CD49" s="100"/>
      <c r="CH49" s="100"/>
      <c r="CL49" s="100"/>
      <c r="CP49" s="100"/>
      <c r="CT49" s="100"/>
      <c r="CX49" s="100"/>
      <c r="DB49" s="100"/>
      <c r="DF49" s="100"/>
      <c r="DI49" s="101"/>
    </row>
    <row r="50" spans="1:141" x14ac:dyDescent="0.25">
      <c r="A50" s="90"/>
      <c r="B50" s="90"/>
      <c r="C50" s="111"/>
      <c r="D50" s="90"/>
      <c r="E50" t="s">
        <v>48</v>
      </c>
      <c r="F50" s="133">
        <f t="shared" ref="F50:AK50" ca="1" si="105">F312</f>
        <v>509.16499999999996</v>
      </c>
      <c r="G50" s="34">
        <f t="shared" ca="1" si="105"/>
        <v>515.09199999999998</v>
      </c>
      <c r="H50" s="34">
        <f t="shared" ca="1" si="105"/>
        <v>394.68299999999999</v>
      </c>
      <c r="I50" s="134">
        <f t="shared" ca="1" si="105"/>
        <v>496.654</v>
      </c>
      <c r="J50" s="133">
        <f t="shared" ca="1" si="105"/>
        <v>464</v>
      </c>
      <c r="K50" s="34">
        <f t="shared" ca="1" si="105"/>
        <v>435</v>
      </c>
      <c r="L50" s="34">
        <f t="shared" ca="1" si="105"/>
        <v>471</v>
      </c>
      <c r="M50" s="134">
        <f t="shared" ca="1" si="105"/>
        <v>596</v>
      </c>
      <c r="N50" s="133">
        <f t="shared" ca="1" si="105"/>
        <v>547</v>
      </c>
      <c r="O50" s="34">
        <f t="shared" ca="1" si="105"/>
        <v>426</v>
      </c>
      <c r="P50" s="34">
        <f t="shared" ca="1" si="105"/>
        <v>1940</v>
      </c>
      <c r="Q50" s="134">
        <f t="shared" ca="1" si="105"/>
        <v>1766</v>
      </c>
      <c r="R50" s="133">
        <f t="shared" ca="1" si="105"/>
        <v>1989</v>
      </c>
      <c r="S50" s="34">
        <f t="shared" ca="1" si="105"/>
        <v>1988</v>
      </c>
      <c r="T50" s="34">
        <f t="shared" ca="1" si="105"/>
        <v>2802</v>
      </c>
      <c r="U50" s="134">
        <f t="shared" ca="1" si="105"/>
        <v>4002</v>
      </c>
      <c r="V50" s="133">
        <f t="shared" ca="1" si="105"/>
        <v>765</v>
      </c>
      <c r="W50" s="34">
        <f t="shared" ca="1" si="105"/>
        <v>718</v>
      </c>
      <c r="X50" s="34">
        <f t="shared" ca="1" si="105"/>
        <v>721</v>
      </c>
      <c r="Y50" s="134">
        <f t="shared" ca="1" si="105"/>
        <v>782</v>
      </c>
      <c r="Z50" s="133">
        <f t="shared" ca="1" si="105"/>
        <v>2772</v>
      </c>
      <c r="AA50" s="34">
        <f t="shared" ca="1" si="105"/>
        <v>7105</v>
      </c>
      <c r="AB50" s="34">
        <f t="shared" ca="1" si="105"/>
        <v>9765</v>
      </c>
      <c r="AC50" s="134">
        <f t="shared" ca="1" si="105"/>
        <v>10896</v>
      </c>
      <c r="AD50" s="133">
        <f t="shared" ca="1" si="105"/>
        <v>15494</v>
      </c>
      <c r="AE50" s="34">
        <f t="shared" ca="1" si="105"/>
        <v>3274</v>
      </c>
      <c r="AF50" s="34">
        <f t="shared" ca="1" si="105"/>
        <v>2251</v>
      </c>
      <c r="AG50" s="134">
        <f t="shared" ca="1" si="105"/>
        <v>847</v>
      </c>
      <c r="AH50" s="133">
        <f t="shared" ca="1" si="105"/>
        <v>978</v>
      </c>
      <c r="AI50" s="34">
        <f t="shared" ca="1" si="105"/>
        <v>5628</v>
      </c>
      <c r="AJ50" s="34">
        <f t="shared" ca="1" si="105"/>
        <v>1288</v>
      </c>
      <c r="AK50" s="134">
        <f t="shared" ca="1" si="105"/>
        <v>1990</v>
      </c>
      <c r="AL50" s="133">
        <f t="shared" ref="AL50:BQ50" ca="1" si="106">AL312</f>
        <v>3887</v>
      </c>
      <c r="AM50" s="34">
        <f t="shared" ca="1" si="106"/>
        <v>3013</v>
      </c>
      <c r="AN50" s="34">
        <f t="shared" ca="1" si="106"/>
        <v>2800</v>
      </c>
      <c r="AO50" s="134">
        <f t="shared" ca="1" si="106"/>
        <v>3389</v>
      </c>
      <c r="AP50" s="133">
        <f t="shared" ca="1" si="106"/>
        <v>5079</v>
      </c>
      <c r="AQ50" s="34">
        <f t="shared" ca="1" si="106"/>
        <v>5783</v>
      </c>
      <c r="AR50" s="34">
        <f t="shared" ca="1" si="106"/>
        <v>5519</v>
      </c>
      <c r="AS50" s="134">
        <f t="shared" ca="1" si="106"/>
        <v>7280</v>
      </c>
      <c r="AT50" s="133">
        <f t="shared" ca="1" si="106"/>
        <v>7587</v>
      </c>
      <c r="AU50" s="34">
        <f t="shared" ca="1" si="106"/>
        <v>8563</v>
      </c>
      <c r="AV50" s="34">
        <f t="shared" ca="1" si="106"/>
        <v>9107</v>
      </c>
      <c r="AW50" s="134">
        <f t="shared" ca="1" si="106"/>
        <v>21571.737815245586</v>
      </c>
      <c r="AX50" s="133">
        <f t="shared" ca="1" si="106"/>
        <v>28409.254151330519</v>
      </c>
      <c r="AY50" s="34">
        <f t="shared" ca="1" si="106"/>
        <v>51451.809294238905</v>
      </c>
      <c r="AZ50" s="34">
        <f t="shared" ca="1" si="106"/>
        <v>78448.395801927763</v>
      </c>
      <c r="BA50" s="134">
        <f t="shared" ca="1" si="106"/>
        <v>107890.26082355151</v>
      </c>
      <c r="BB50" s="133">
        <f t="shared" ca="1" si="106"/>
        <v>123732.10859569395</v>
      </c>
      <c r="BC50" s="34">
        <f t="shared" ca="1" si="106"/>
        <v>152084.48370497199</v>
      </c>
      <c r="BD50" s="34">
        <f t="shared" ca="1" si="106"/>
        <v>185233.73615701756</v>
      </c>
      <c r="BE50" s="134">
        <f t="shared" ca="1" si="106"/>
        <v>221350.2121885033</v>
      </c>
      <c r="BF50" s="133">
        <f t="shared" ca="1" si="106"/>
        <v>242329.28279148554</v>
      </c>
      <c r="BG50" s="34">
        <f t="shared" ca="1" si="106"/>
        <v>275325.33625643817</v>
      </c>
      <c r="BH50" s="34">
        <f t="shared" ca="1" si="106"/>
        <v>313828.90104839776</v>
      </c>
      <c r="BI50" s="134">
        <f t="shared" ca="1" si="106"/>
        <v>355740.05628602469</v>
      </c>
      <c r="BJ50" s="133">
        <f t="shared" ca="1" si="106"/>
        <v>381193.40504449292</v>
      </c>
      <c r="BK50" s="34">
        <f t="shared" ca="1" si="106"/>
        <v>418326.05872712127</v>
      </c>
      <c r="BL50" s="34">
        <f t="shared" ca="1" si="106"/>
        <v>461574.32070648437</v>
      </c>
      <c r="BM50" s="134">
        <f t="shared" ca="1" si="106"/>
        <v>508607.28897359932</v>
      </c>
      <c r="BN50" s="133">
        <f t="shared" ca="1" si="106"/>
        <v>538637.44878415868</v>
      </c>
      <c r="BO50" s="34">
        <f t="shared" ca="1" si="106"/>
        <v>579309.8848178644</v>
      </c>
      <c r="BP50" s="34">
        <f t="shared" ca="1" si="106"/>
        <v>626589.72680700489</v>
      </c>
      <c r="BQ50" s="134">
        <f t="shared" ca="1" si="106"/>
        <v>677959.61199740414</v>
      </c>
      <c r="BR50" s="133">
        <f t="shared" ref="BR50:CW50" ca="1" si="107">BR312</f>
        <v>713170.68368064216</v>
      </c>
      <c r="BS50" s="34">
        <f t="shared" ca="1" si="107"/>
        <v>756529.65902937949</v>
      </c>
      <c r="BT50" s="34">
        <f t="shared" ca="1" si="107"/>
        <v>806829.33468439442</v>
      </c>
      <c r="BU50" s="134">
        <f t="shared" ca="1" si="107"/>
        <v>861426.49284900376</v>
      </c>
      <c r="BV50" s="133">
        <f t="shared" ca="1" si="107"/>
        <v>899059.75546736177</v>
      </c>
      <c r="BW50" s="34">
        <f t="shared" ca="1" si="107"/>
        <v>945251.28003885027</v>
      </c>
      <c r="BX50" s="34">
        <f t="shared" ca="1" si="107"/>
        <v>998733.5163063769</v>
      </c>
      <c r="BY50" s="134">
        <f t="shared" ca="1" si="107"/>
        <v>1056731.0989129439</v>
      </c>
      <c r="BZ50" s="133">
        <f t="shared" ca="1" si="107"/>
        <v>1096919.497123325</v>
      </c>
      <c r="CA50" s="34">
        <f t="shared" ca="1" si="107"/>
        <v>1146097.0864917012</v>
      </c>
      <c r="CB50" s="34">
        <f t="shared" ca="1" si="107"/>
        <v>1202932.952755586</v>
      </c>
      <c r="CC50" s="134">
        <f t="shared" ca="1" si="107"/>
        <v>1264512.9758580844</v>
      </c>
      <c r="CD50" s="133">
        <f t="shared" ca="1" si="107"/>
        <v>1307396.3091601739</v>
      </c>
      <c r="CE50" s="34">
        <f t="shared" ca="1" si="107"/>
        <v>1359721.3632179869</v>
      </c>
      <c r="CF50" s="34">
        <f t="shared" ca="1" si="107"/>
        <v>1420090.6918049073</v>
      </c>
      <c r="CG50" s="134">
        <f t="shared" ca="1" si="107"/>
        <v>1485444.4826717644</v>
      </c>
      <c r="CH50" s="133">
        <f t="shared" ca="1" si="107"/>
        <v>1531169.7515445061</v>
      </c>
      <c r="CI50" s="34">
        <f t="shared" ca="1" si="107"/>
        <v>1586811.9521281773</v>
      </c>
      <c r="CJ50" s="34">
        <f t="shared" ca="1" si="107"/>
        <v>1650903.7798795921</v>
      </c>
      <c r="CK50" s="134">
        <f t="shared" ca="1" si="107"/>
        <v>1720232.4459945566</v>
      </c>
      <c r="CL50" s="133">
        <f t="shared" ca="1" si="107"/>
        <v>1768954.2153796803</v>
      </c>
      <c r="CM50" s="34">
        <f t="shared" ca="1" si="107"/>
        <v>1828091.9438166427</v>
      </c>
      <c r="CN50" s="34">
        <f t="shared" ca="1" si="107"/>
        <v>1896104.9757799269</v>
      </c>
      <c r="CO50" s="134">
        <f t="shared" ca="1" si="107"/>
        <v>1969619.8973337512</v>
      </c>
      <c r="CP50" s="133">
        <f t="shared" ca="1" si="107"/>
        <v>2021500.67833317</v>
      </c>
      <c r="CQ50" s="34">
        <f t="shared" ca="1" si="107"/>
        <v>2084321.4539062367</v>
      </c>
      <c r="CR50" s="34">
        <f t="shared" ca="1" si="107"/>
        <v>2156464.5502504231</v>
      </c>
      <c r="CS50" s="134">
        <f t="shared" ca="1" si="107"/>
        <v>2234387.8972973586</v>
      </c>
      <c r="CT50" s="133">
        <f t="shared" ca="1" si="107"/>
        <v>2289598.5479945112</v>
      </c>
      <c r="CU50" s="34">
        <f t="shared" ca="1" si="107"/>
        <v>2356299.48836871</v>
      </c>
      <c r="CV50" s="34">
        <f t="shared" ca="1" si="107"/>
        <v>2432792.1756854453</v>
      </c>
      <c r="CW50" s="134">
        <f t="shared" ca="1" si="107"/>
        <v>2515357.4511971646</v>
      </c>
      <c r="CX50" s="133">
        <f t="shared" ref="CX50:DI50" ca="1" si="108">CX312</f>
        <v>2574077.5975577869</v>
      </c>
      <c r="CY50" s="34">
        <f t="shared" ca="1" si="108"/>
        <v>2644865.9022670756</v>
      </c>
      <c r="CZ50" s="34">
        <f t="shared" ca="1" si="108"/>
        <v>2725938.9104753295</v>
      </c>
      <c r="DA50" s="134">
        <f t="shared" ca="1" si="108"/>
        <v>2813391.5205864264</v>
      </c>
      <c r="DB50" s="133">
        <f t="shared" ca="1" si="108"/>
        <v>2875809.9984419215</v>
      </c>
      <c r="DC50" s="34">
        <f t="shared" ca="1" si="108"/>
        <v>2950903.45658796</v>
      </c>
      <c r="DD50" s="34">
        <f t="shared" ca="1" si="108"/>
        <v>3036799.2827218659</v>
      </c>
      <c r="DE50" s="134">
        <f t="shared" ca="1" si="108"/>
        <v>3129397.1355256937</v>
      </c>
      <c r="DF50" s="133">
        <f t="shared" ca="1" si="108"/>
        <v>3195712.4546923102</v>
      </c>
      <c r="DG50" s="34">
        <f t="shared" ca="1" si="108"/>
        <v>3275339.9780649822</v>
      </c>
      <c r="DH50" s="34">
        <f t="shared" ca="1" si="108"/>
        <v>3366313.4782880414</v>
      </c>
      <c r="DI50" s="134">
        <f t="shared" ca="1" si="108"/>
        <v>3464327.612609481</v>
      </c>
      <c r="DJ50" s="69"/>
      <c r="DK50" s="34">
        <f t="shared" ref="DK50:EK50" ca="1" si="109">IF(ISNUMBER(DK312),DK312,"")</f>
        <v>496.654</v>
      </c>
      <c r="DL50" s="34">
        <f t="shared" ca="1" si="109"/>
        <v>596</v>
      </c>
      <c r="DM50" s="34">
        <f t="shared" ca="1" si="109"/>
        <v>1766</v>
      </c>
      <c r="DN50" s="34">
        <f t="shared" ca="1" si="109"/>
        <v>4002</v>
      </c>
      <c r="DO50" s="34">
        <f t="shared" ca="1" si="109"/>
        <v>782</v>
      </c>
      <c r="DP50" s="34">
        <f t="shared" ca="1" si="109"/>
        <v>10896</v>
      </c>
      <c r="DQ50" s="34">
        <f t="shared" ca="1" si="109"/>
        <v>847</v>
      </c>
      <c r="DR50" s="34">
        <f t="shared" ca="1" si="109"/>
        <v>1990</v>
      </c>
      <c r="DS50" s="34">
        <f t="shared" ca="1" si="109"/>
        <v>3389</v>
      </c>
      <c r="DT50" s="34">
        <f t="shared" ca="1" si="109"/>
        <v>7280</v>
      </c>
      <c r="DU50" s="34">
        <f t="shared" ca="1" si="109"/>
        <v>21571.737815245586</v>
      </c>
      <c r="DV50" s="34">
        <f t="shared" ca="1" si="109"/>
        <v>107890.26082355151</v>
      </c>
      <c r="DW50" s="34">
        <f t="shared" ca="1" si="109"/>
        <v>221350.2121885033</v>
      </c>
      <c r="DX50" s="34">
        <f t="shared" ca="1" si="109"/>
        <v>355740.05628602469</v>
      </c>
      <c r="DY50" s="34">
        <f t="shared" ca="1" si="109"/>
        <v>508607.28897359932</v>
      </c>
      <c r="DZ50" s="34">
        <f t="shared" ca="1" si="109"/>
        <v>677959.61199740414</v>
      </c>
      <c r="EA50" s="34">
        <f t="shared" ca="1" si="109"/>
        <v>861426.49284900376</v>
      </c>
      <c r="EB50" s="34">
        <f t="shared" ca="1" si="109"/>
        <v>1056731.0989129439</v>
      </c>
      <c r="EC50" s="34">
        <f t="shared" ca="1" si="109"/>
        <v>1264512.9758580844</v>
      </c>
      <c r="ED50" s="34">
        <f t="shared" ca="1" si="109"/>
        <v>1485444.4826717644</v>
      </c>
      <c r="EE50" s="34">
        <f t="shared" ca="1" si="109"/>
        <v>1720232.4459945566</v>
      </c>
      <c r="EF50" s="34">
        <f t="shared" ca="1" si="109"/>
        <v>1969619.8973337512</v>
      </c>
      <c r="EG50" s="34">
        <f t="shared" ca="1" si="109"/>
        <v>2234387.8972973586</v>
      </c>
      <c r="EH50" s="34">
        <f t="shared" ca="1" si="109"/>
        <v>2515357.4511971646</v>
      </c>
      <c r="EI50" s="34">
        <f t="shared" ca="1" si="109"/>
        <v>2813391.5205864264</v>
      </c>
      <c r="EJ50" s="34">
        <f t="shared" ca="1" si="109"/>
        <v>3129397.1355256937</v>
      </c>
      <c r="EK50" s="34">
        <f t="shared" ca="1" si="109"/>
        <v>3464327.612609481</v>
      </c>
    </row>
    <row r="51" spans="1:141" x14ac:dyDescent="0.25">
      <c r="A51" s="90"/>
      <c r="B51" s="90"/>
      <c r="C51" s="111"/>
      <c r="D51" s="90"/>
      <c r="E51" t="s">
        <v>49</v>
      </c>
      <c r="F51" s="133">
        <f t="shared" ref="F51:AK51" ca="1" si="110">F398</f>
        <v>3838.652</v>
      </c>
      <c r="G51" s="34">
        <f t="shared" ca="1" si="110"/>
        <v>3870.962</v>
      </c>
      <c r="H51" s="34">
        <f t="shared" ca="1" si="110"/>
        <v>3846.114</v>
      </c>
      <c r="I51" s="134">
        <f t="shared" ca="1" si="110"/>
        <v>4126.6849999999995</v>
      </c>
      <c r="J51" s="133">
        <f t="shared" ca="1" si="110"/>
        <v>4328</v>
      </c>
      <c r="K51" s="34">
        <f t="shared" ca="1" si="110"/>
        <v>4070</v>
      </c>
      <c r="L51" s="34">
        <f t="shared" ca="1" si="110"/>
        <v>4257</v>
      </c>
      <c r="M51" s="134">
        <f t="shared" ca="1" si="110"/>
        <v>4441</v>
      </c>
      <c r="N51" s="133">
        <f t="shared" ca="1" si="110"/>
        <v>4207</v>
      </c>
      <c r="O51" s="34">
        <f t="shared" ca="1" si="110"/>
        <v>4453</v>
      </c>
      <c r="P51" s="34">
        <f t="shared" ca="1" si="110"/>
        <v>4731</v>
      </c>
      <c r="Q51" s="134">
        <f t="shared" ca="1" si="110"/>
        <v>5032</v>
      </c>
      <c r="R51" s="133">
        <f t="shared" ca="1" si="110"/>
        <v>4217</v>
      </c>
      <c r="S51" s="34">
        <f t="shared" ca="1" si="110"/>
        <v>3889</v>
      </c>
      <c r="T51" s="34">
        <f t="shared" ca="1" si="110"/>
        <v>3518</v>
      </c>
      <c r="U51" s="134">
        <f t="shared" ca="1" si="110"/>
        <v>3106</v>
      </c>
      <c r="V51" s="133">
        <f t="shared" ca="1" si="110"/>
        <v>6535</v>
      </c>
      <c r="W51" s="34">
        <f t="shared" ca="1" si="110"/>
        <v>7225</v>
      </c>
      <c r="X51" s="34">
        <f t="shared" ca="1" si="110"/>
        <v>6870</v>
      </c>
      <c r="Y51" s="134">
        <f t="shared" ca="1" si="110"/>
        <v>6640</v>
      </c>
      <c r="Z51" s="133">
        <f t="shared" ca="1" si="110"/>
        <v>5030</v>
      </c>
      <c r="AA51" s="34">
        <f t="shared" ca="1" si="110"/>
        <v>1370</v>
      </c>
      <c r="AB51" s="34">
        <f t="shared" ca="1" si="110"/>
        <v>4</v>
      </c>
      <c r="AC51" s="134">
        <f t="shared" ca="1" si="110"/>
        <v>1</v>
      </c>
      <c r="AD51" s="133">
        <f t="shared" ca="1" si="110"/>
        <v>860</v>
      </c>
      <c r="AE51" s="34">
        <f t="shared" ca="1" si="110"/>
        <v>7707</v>
      </c>
      <c r="AF51" s="34">
        <f t="shared" ca="1" si="110"/>
        <v>7888</v>
      </c>
      <c r="AG51" s="134">
        <f t="shared" ca="1" si="110"/>
        <v>10714</v>
      </c>
      <c r="AH51" s="133">
        <f t="shared" ca="1" si="110"/>
        <v>11689</v>
      </c>
      <c r="AI51" s="34">
        <f t="shared" ca="1" si="110"/>
        <v>14026</v>
      </c>
      <c r="AJ51" s="34">
        <f t="shared" ca="1" si="110"/>
        <v>18010</v>
      </c>
      <c r="AK51" s="134">
        <f t="shared" ca="1" si="110"/>
        <v>19218</v>
      </c>
      <c r="AL51" s="133">
        <f t="shared" ref="AL51:BQ51" ca="1" si="111">AL398</f>
        <v>16451</v>
      </c>
      <c r="AM51" s="34">
        <f t="shared" ca="1" si="111"/>
        <v>14024</v>
      </c>
      <c r="AN51" s="34">
        <f t="shared" ca="1" si="111"/>
        <v>10343</v>
      </c>
      <c r="AO51" s="134">
        <f t="shared" ca="1" si="111"/>
        <v>9907</v>
      </c>
      <c r="AP51" s="133">
        <f t="shared" ca="1" si="111"/>
        <v>10241</v>
      </c>
      <c r="AQ51" s="34">
        <f t="shared" ca="1" si="111"/>
        <v>10240</v>
      </c>
      <c r="AR51" s="34">
        <f t="shared" ca="1" si="111"/>
        <v>12762</v>
      </c>
      <c r="AS51" s="134">
        <f t="shared" ca="1" si="111"/>
        <v>18704</v>
      </c>
      <c r="AT51" s="133">
        <f t="shared" ca="1" si="111"/>
        <v>23851</v>
      </c>
      <c r="AU51" s="34">
        <f t="shared" ca="1" si="111"/>
        <v>26237</v>
      </c>
      <c r="AV51" s="34">
        <f t="shared" ca="1" si="111"/>
        <v>29380</v>
      </c>
      <c r="AW51" s="134">
        <f t="shared" ca="1" si="111"/>
        <v>29380</v>
      </c>
      <c r="AX51" s="133">
        <f t="shared" ca="1" si="111"/>
        <v>29380</v>
      </c>
      <c r="AY51" s="34">
        <f t="shared" ca="1" si="111"/>
        <v>29380</v>
      </c>
      <c r="AZ51" s="34">
        <f t="shared" ca="1" si="111"/>
        <v>29380</v>
      </c>
      <c r="BA51" s="134">
        <f t="shared" ca="1" si="111"/>
        <v>29380</v>
      </c>
      <c r="BB51" s="133">
        <f t="shared" ca="1" si="111"/>
        <v>29380</v>
      </c>
      <c r="BC51" s="34">
        <f t="shared" ca="1" si="111"/>
        <v>29380</v>
      </c>
      <c r="BD51" s="34">
        <f t="shared" ca="1" si="111"/>
        <v>29380</v>
      </c>
      <c r="BE51" s="134">
        <f t="shared" ca="1" si="111"/>
        <v>29380</v>
      </c>
      <c r="BF51" s="133">
        <f t="shared" ca="1" si="111"/>
        <v>29380</v>
      </c>
      <c r="BG51" s="34">
        <f t="shared" ca="1" si="111"/>
        <v>29380</v>
      </c>
      <c r="BH51" s="34">
        <f t="shared" ca="1" si="111"/>
        <v>29380</v>
      </c>
      <c r="BI51" s="134">
        <f t="shared" ca="1" si="111"/>
        <v>29380</v>
      </c>
      <c r="BJ51" s="133">
        <f t="shared" ca="1" si="111"/>
        <v>29380</v>
      </c>
      <c r="BK51" s="34">
        <f t="shared" ca="1" si="111"/>
        <v>29380</v>
      </c>
      <c r="BL51" s="34">
        <f t="shared" ca="1" si="111"/>
        <v>29380</v>
      </c>
      <c r="BM51" s="134">
        <f t="shared" ca="1" si="111"/>
        <v>29380</v>
      </c>
      <c r="BN51" s="133">
        <f t="shared" ca="1" si="111"/>
        <v>29380</v>
      </c>
      <c r="BO51" s="34">
        <f t="shared" ca="1" si="111"/>
        <v>29380</v>
      </c>
      <c r="BP51" s="34">
        <f t="shared" ca="1" si="111"/>
        <v>29380</v>
      </c>
      <c r="BQ51" s="134">
        <f t="shared" ca="1" si="111"/>
        <v>29380</v>
      </c>
      <c r="BR51" s="133">
        <f t="shared" ref="BR51:CW51" ca="1" si="112">BR398</f>
        <v>29380</v>
      </c>
      <c r="BS51" s="34">
        <f t="shared" ca="1" si="112"/>
        <v>29380</v>
      </c>
      <c r="BT51" s="34">
        <f t="shared" ca="1" si="112"/>
        <v>29380</v>
      </c>
      <c r="BU51" s="134">
        <f t="shared" ca="1" si="112"/>
        <v>29380</v>
      </c>
      <c r="BV51" s="133">
        <f t="shared" ca="1" si="112"/>
        <v>29380</v>
      </c>
      <c r="BW51" s="34">
        <f t="shared" ca="1" si="112"/>
        <v>29380</v>
      </c>
      <c r="BX51" s="34">
        <f t="shared" ca="1" si="112"/>
        <v>29380</v>
      </c>
      <c r="BY51" s="134">
        <f t="shared" ca="1" si="112"/>
        <v>29380</v>
      </c>
      <c r="BZ51" s="133">
        <f t="shared" ca="1" si="112"/>
        <v>29380</v>
      </c>
      <c r="CA51" s="34">
        <f t="shared" ca="1" si="112"/>
        <v>29380</v>
      </c>
      <c r="CB51" s="34">
        <f t="shared" ca="1" si="112"/>
        <v>29380</v>
      </c>
      <c r="CC51" s="134">
        <f t="shared" ca="1" si="112"/>
        <v>29380</v>
      </c>
      <c r="CD51" s="133">
        <f t="shared" ca="1" si="112"/>
        <v>29380</v>
      </c>
      <c r="CE51" s="34">
        <f t="shared" ca="1" si="112"/>
        <v>29380</v>
      </c>
      <c r="CF51" s="34">
        <f t="shared" ca="1" si="112"/>
        <v>29380</v>
      </c>
      <c r="CG51" s="134">
        <f t="shared" ca="1" si="112"/>
        <v>29380</v>
      </c>
      <c r="CH51" s="133">
        <f t="shared" ca="1" si="112"/>
        <v>29380</v>
      </c>
      <c r="CI51" s="34">
        <f t="shared" ca="1" si="112"/>
        <v>29380</v>
      </c>
      <c r="CJ51" s="34">
        <f t="shared" ca="1" si="112"/>
        <v>29380</v>
      </c>
      <c r="CK51" s="134">
        <f t="shared" ca="1" si="112"/>
        <v>29380</v>
      </c>
      <c r="CL51" s="133">
        <f t="shared" ca="1" si="112"/>
        <v>29380</v>
      </c>
      <c r="CM51" s="34">
        <f t="shared" ca="1" si="112"/>
        <v>29380</v>
      </c>
      <c r="CN51" s="34">
        <f t="shared" ca="1" si="112"/>
        <v>29380</v>
      </c>
      <c r="CO51" s="134">
        <f t="shared" ca="1" si="112"/>
        <v>29380</v>
      </c>
      <c r="CP51" s="133">
        <f t="shared" ca="1" si="112"/>
        <v>29380</v>
      </c>
      <c r="CQ51" s="34">
        <f t="shared" ca="1" si="112"/>
        <v>29380</v>
      </c>
      <c r="CR51" s="34">
        <f t="shared" ca="1" si="112"/>
        <v>29380</v>
      </c>
      <c r="CS51" s="134">
        <f t="shared" ca="1" si="112"/>
        <v>29380</v>
      </c>
      <c r="CT51" s="133">
        <f t="shared" ca="1" si="112"/>
        <v>29380</v>
      </c>
      <c r="CU51" s="34">
        <f t="shared" ca="1" si="112"/>
        <v>29380</v>
      </c>
      <c r="CV51" s="34">
        <f t="shared" ca="1" si="112"/>
        <v>29380</v>
      </c>
      <c r="CW51" s="134">
        <f t="shared" ca="1" si="112"/>
        <v>29380</v>
      </c>
      <c r="CX51" s="133">
        <f t="shared" ref="CX51:DI51" ca="1" si="113">CX398</f>
        <v>29380</v>
      </c>
      <c r="CY51" s="34">
        <f t="shared" ca="1" si="113"/>
        <v>29380</v>
      </c>
      <c r="CZ51" s="34">
        <f t="shared" ca="1" si="113"/>
        <v>29380</v>
      </c>
      <c r="DA51" s="134">
        <f t="shared" ca="1" si="113"/>
        <v>29380</v>
      </c>
      <c r="DB51" s="133">
        <f t="shared" ca="1" si="113"/>
        <v>29380</v>
      </c>
      <c r="DC51" s="34">
        <f t="shared" ca="1" si="113"/>
        <v>29380</v>
      </c>
      <c r="DD51" s="34">
        <f t="shared" ca="1" si="113"/>
        <v>29380</v>
      </c>
      <c r="DE51" s="134">
        <f t="shared" ca="1" si="113"/>
        <v>29380</v>
      </c>
      <c r="DF51" s="133">
        <f t="shared" ca="1" si="113"/>
        <v>29380</v>
      </c>
      <c r="DG51" s="34">
        <f t="shared" ca="1" si="113"/>
        <v>29380</v>
      </c>
      <c r="DH51" s="34">
        <f t="shared" ca="1" si="113"/>
        <v>29380</v>
      </c>
      <c r="DI51" s="134">
        <f t="shared" ca="1" si="113"/>
        <v>29380</v>
      </c>
      <c r="DJ51" s="69"/>
      <c r="DK51" s="34">
        <f t="shared" ref="DK51:EK51" ca="1" si="114">IF(ISNUMBER(DK398),DK398,"")</f>
        <v>4126.6849999999995</v>
      </c>
      <c r="DL51" s="34">
        <f t="shared" ca="1" si="114"/>
        <v>4441</v>
      </c>
      <c r="DM51" s="34">
        <f t="shared" ca="1" si="114"/>
        <v>5032</v>
      </c>
      <c r="DN51" s="34">
        <f t="shared" ca="1" si="114"/>
        <v>3106</v>
      </c>
      <c r="DO51" s="34">
        <f t="shared" ca="1" si="114"/>
        <v>6640</v>
      </c>
      <c r="DP51" s="34">
        <f t="shared" ca="1" si="114"/>
        <v>1</v>
      </c>
      <c r="DQ51" s="34">
        <f t="shared" ca="1" si="114"/>
        <v>10714</v>
      </c>
      <c r="DR51" s="34">
        <f t="shared" ca="1" si="114"/>
        <v>19218</v>
      </c>
      <c r="DS51" s="34">
        <f t="shared" ca="1" si="114"/>
        <v>9907</v>
      </c>
      <c r="DT51" s="34">
        <f t="shared" ca="1" si="114"/>
        <v>18704</v>
      </c>
      <c r="DU51" s="34">
        <f t="shared" ca="1" si="114"/>
        <v>29380</v>
      </c>
      <c r="DV51" s="34">
        <f t="shared" ca="1" si="114"/>
        <v>29380</v>
      </c>
      <c r="DW51" s="34">
        <f t="shared" ca="1" si="114"/>
        <v>29380</v>
      </c>
      <c r="DX51" s="34">
        <f t="shared" ca="1" si="114"/>
        <v>29380</v>
      </c>
      <c r="DY51" s="34">
        <f t="shared" ca="1" si="114"/>
        <v>29380</v>
      </c>
      <c r="DZ51" s="34">
        <f t="shared" ca="1" si="114"/>
        <v>29380</v>
      </c>
      <c r="EA51" s="34">
        <f t="shared" ca="1" si="114"/>
        <v>29380</v>
      </c>
      <c r="EB51" s="34">
        <f t="shared" ca="1" si="114"/>
        <v>29380</v>
      </c>
      <c r="EC51" s="34">
        <f t="shared" ca="1" si="114"/>
        <v>29380</v>
      </c>
      <c r="ED51" s="34">
        <f t="shared" ca="1" si="114"/>
        <v>29380</v>
      </c>
      <c r="EE51" s="34">
        <f t="shared" ca="1" si="114"/>
        <v>29380</v>
      </c>
      <c r="EF51" s="34">
        <f t="shared" ca="1" si="114"/>
        <v>29380</v>
      </c>
      <c r="EG51" s="34">
        <f t="shared" ca="1" si="114"/>
        <v>29380</v>
      </c>
      <c r="EH51" s="34">
        <f t="shared" ca="1" si="114"/>
        <v>29380</v>
      </c>
      <c r="EI51" s="34">
        <f t="shared" ca="1" si="114"/>
        <v>29380</v>
      </c>
      <c r="EJ51" s="34">
        <f t="shared" ca="1" si="114"/>
        <v>29380</v>
      </c>
      <c r="EK51" s="34">
        <f t="shared" ca="1" si="114"/>
        <v>29380</v>
      </c>
    </row>
    <row r="52" spans="1:141" x14ac:dyDescent="0.25">
      <c r="A52" s="90"/>
      <c r="B52" s="90"/>
      <c r="C52" s="111"/>
      <c r="D52" s="90"/>
      <c r="E52" t="s">
        <v>258</v>
      </c>
      <c r="F52" s="133">
        <f t="shared" ref="F52:AK52" ca="1" si="115">F417</f>
        <v>396.43799999999999</v>
      </c>
      <c r="G52" s="34">
        <f t="shared" ca="1" si="115"/>
        <v>469.625</v>
      </c>
      <c r="H52" s="34">
        <f t="shared" ca="1" si="115"/>
        <v>563.4</v>
      </c>
      <c r="I52" s="134">
        <f t="shared" ca="1" si="115"/>
        <v>473.637</v>
      </c>
      <c r="J52" s="133">
        <f t="shared" ca="1" si="115"/>
        <v>455</v>
      </c>
      <c r="K52" s="34">
        <f t="shared" ca="1" si="115"/>
        <v>514</v>
      </c>
      <c r="L52" s="34">
        <f t="shared" ca="1" si="115"/>
        <v>536</v>
      </c>
      <c r="M52" s="134">
        <f t="shared" ca="1" si="115"/>
        <v>505</v>
      </c>
      <c r="N52" s="133">
        <f t="shared" ca="1" si="115"/>
        <v>523</v>
      </c>
      <c r="O52" s="34">
        <f t="shared" ca="1" si="115"/>
        <v>644</v>
      </c>
      <c r="P52" s="34">
        <f t="shared" ca="1" si="115"/>
        <v>833</v>
      </c>
      <c r="Q52" s="134">
        <f t="shared" ca="1" si="115"/>
        <v>826</v>
      </c>
      <c r="R52" s="133">
        <f t="shared" ca="1" si="115"/>
        <v>976</v>
      </c>
      <c r="S52" s="34">
        <f t="shared" ca="1" si="115"/>
        <v>1213</v>
      </c>
      <c r="T52" s="34">
        <f t="shared" ca="1" si="115"/>
        <v>1167</v>
      </c>
      <c r="U52" s="134">
        <f t="shared" ca="1" si="115"/>
        <v>1265</v>
      </c>
      <c r="V52" s="133">
        <f t="shared" ca="1" si="115"/>
        <v>1220</v>
      </c>
      <c r="W52" s="34">
        <f t="shared" ca="1" si="115"/>
        <v>1662</v>
      </c>
      <c r="X52" s="34">
        <f t="shared" ca="1" si="115"/>
        <v>2219</v>
      </c>
      <c r="Y52" s="134">
        <f t="shared" ca="1" si="115"/>
        <v>1424</v>
      </c>
      <c r="Z52" s="133">
        <f t="shared" ca="1" si="115"/>
        <v>1242</v>
      </c>
      <c r="AA52" s="34">
        <f t="shared" ca="1" si="115"/>
        <v>1561</v>
      </c>
      <c r="AB52" s="34">
        <f t="shared" ca="1" si="115"/>
        <v>1455</v>
      </c>
      <c r="AC52" s="134">
        <f t="shared" ca="1" si="115"/>
        <v>1657</v>
      </c>
      <c r="AD52" s="133">
        <f t="shared" ca="1" si="115"/>
        <v>1907</v>
      </c>
      <c r="AE52" s="34">
        <f t="shared" ca="1" si="115"/>
        <v>2084</v>
      </c>
      <c r="AF52" s="34">
        <f t="shared" ca="1" si="115"/>
        <v>2546</v>
      </c>
      <c r="AG52" s="134">
        <f t="shared" ca="1" si="115"/>
        <v>2429</v>
      </c>
      <c r="AH52" s="133">
        <f t="shared" ca="1" si="115"/>
        <v>3024</v>
      </c>
      <c r="AI52" s="34">
        <f t="shared" ca="1" si="115"/>
        <v>3586</v>
      </c>
      <c r="AJ52" s="34">
        <f t="shared" ca="1" si="115"/>
        <v>3954</v>
      </c>
      <c r="AK52" s="134">
        <f t="shared" ca="1" si="115"/>
        <v>4650</v>
      </c>
      <c r="AL52" s="133">
        <f t="shared" ref="AL52:BQ52" ca="1" si="116">AL417</f>
        <v>5438</v>
      </c>
      <c r="AM52" s="34">
        <f t="shared" ca="1" si="116"/>
        <v>5317</v>
      </c>
      <c r="AN52" s="34">
        <f t="shared" ca="1" si="116"/>
        <v>4908</v>
      </c>
      <c r="AO52" s="134">
        <f t="shared" ca="1" si="116"/>
        <v>3827</v>
      </c>
      <c r="AP52" s="133">
        <f t="shared" ca="1" si="116"/>
        <v>4080</v>
      </c>
      <c r="AQ52" s="34">
        <f t="shared" ca="1" si="116"/>
        <v>7066</v>
      </c>
      <c r="AR52" s="34">
        <f t="shared" ca="1" si="116"/>
        <v>8309</v>
      </c>
      <c r="AS52" s="134">
        <f t="shared" ca="1" si="116"/>
        <v>9999</v>
      </c>
      <c r="AT52" s="133">
        <f t="shared" ca="1" si="116"/>
        <v>12365</v>
      </c>
      <c r="AU52" s="34">
        <f t="shared" ca="1" si="116"/>
        <v>14132</v>
      </c>
      <c r="AV52" s="34">
        <f t="shared" ca="1" si="116"/>
        <v>17693</v>
      </c>
      <c r="AW52" s="134">
        <f t="shared" ca="1" si="116"/>
        <v>21220.320461976702</v>
      </c>
      <c r="AX52" s="133">
        <f t="shared" ca="1" si="116"/>
        <v>32512.172403634744</v>
      </c>
      <c r="AY52" s="34">
        <f t="shared" ca="1" si="116"/>
        <v>32512.172403634744</v>
      </c>
      <c r="AZ52" s="34">
        <f t="shared" ca="1" si="116"/>
        <v>32512.172403634744</v>
      </c>
      <c r="BA52" s="134">
        <f t="shared" ca="1" si="116"/>
        <v>32512.172403634744</v>
      </c>
      <c r="BB52" s="133">
        <f t="shared" ca="1" si="116"/>
        <v>39427.454979750757</v>
      </c>
      <c r="BC52" s="34">
        <f t="shared" ca="1" si="116"/>
        <v>39427.454979750757</v>
      </c>
      <c r="BD52" s="34">
        <f t="shared" ca="1" si="116"/>
        <v>39427.454979750757</v>
      </c>
      <c r="BE52" s="134">
        <f t="shared" ca="1" si="116"/>
        <v>39427.454979750757</v>
      </c>
      <c r="BF52" s="133">
        <f t="shared" ca="1" si="116"/>
        <v>45251.674301710984</v>
      </c>
      <c r="BG52" s="34">
        <f t="shared" ca="1" si="116"/>
        <v>45251.674301710984</v>
      </c>
      <c r="BH52" s="34">
        <f t="shared" ca="1" si="116"/>
        <v>45251.674301710984</v>
      </c>
      <c r="BI52" s="134">
        <f t="shared" ca="1" si="116"/>
        <v>45251.674301710984</v>
      </c>
      <c r="BJ52" s="133">
        <f t="shared" ca="1" si="116"/>
        <v>50229.358474899207</v>
      </c>
      <c r="BK52" s="34">
        <f t="shared" ca="1" si="116"/>
        <v>50229.358474899207</v>
      </c>
      <c r="BL52" s="34">
        <f t="shared" ca="1" si="116"/>
        <v>50229.358474899207</v>
      </c>
      <c r="BM52" s="134">
        <f t="shared" ca="1" si="116"/>
        <v>50229.358474899207</v>
      </c>
      <c r="BN52" s="133">
        <f t="shared" ca="1" si="116"/>
        <v>54247.707152891126</v>
      </c>
      <c r="BO52" s="34">
        <f t="shared" ca="1" si="116"/>
        <v>54247.707152891126</v>
      </c>
      <c r="BP52" s="34">
        <f t="shared" ca="1" si="116"/>
        <v>54247.707152891126</v>
      </c>
      <c r="BQ52" s="134">
        <f t="shared" ca="1" si="116"/>
        <v>54247.707152891126</v>
      </c>
      <c r="BR52" s="133">
        <f t="shared" ref="BR52:CW52" ca="1" si="117">BR417</f>
        <v>56960.092510535702</v>
      </c>
      <c r="BS52" s="34">
        <f t="shared" ca="1" si="117"/>
        <v>56960.092510535702</v>
      </c>
      <c r="BT52" s="34">
        <f t="shared" ca="1" si="117"/>
        <v>56960.092510535702</v>
      </c>
      <c r="BU52" s="134">
        <f t="shared" ca="1" si="117"/>
        <v>56960.092510535702</v>
      </c>
      <c r="BV52" s="133">
        <f t="shared" ca="1" si="117"/>
        <v>59808.097136062483</v>
      </c>
      <c r="BW52" s="34">
        <f t="shared" ca="1" si="117"/>
        <v>59808.097136062483</v>
      </c>
      <c r="BX52" s="34">
        <f t="shared" ca="1" si="117"/>
        <v>59808.097136062483</v>
      </c>
      <c r="BY52" s="134">
        <f t="shared" ca="1" si="117"/>
        <v>59808.097136062483</v>
      </c>
      <c r="BZ52" s="133">
        <f t="shared" ca="1" si="117"/>
        <v>62798.501992865611</v>
      </c>
      <c r="CA52" s="34">
        <f t="shared" ca="1" si="117"/>
        <v>62798.501992865611</v>
      </c>
      <c r="CB52" s="34">
        <f t="shared" ca="1" si="117"/>
        <v>62798.501992865611</v>
      </c>
      <c r="CC52" s="134">
        <f t="shared" ca="1" si="117"/>
        <v>62798.501992865611</v>
      </c>
      <c r="CD52" s="133">
        <f t="shared" ca="1" si="117"/>
        <v>65938.427092508893</v>
      </c>
      <c r="CE52" s="34">
        <f t="shared" ca="1" si="117"/>
        <v>65938.427092508893</v>
      </c>
      <c r="CF52" s="34">
        <f t="shared" ca="1" si="117"/>
        <v>65938.427092508893</v>
      </c>
      <c r="CG52" s="134">
        <f t="shared" ca="1" si="117"/>
        <v>65938.427092508893</v>
      </c>
      <c r="CH52" s="133">
        <f t="shared" ca="1" si="117"/>
        <v>69235.34844713434</v>
      </c>
      <c r="CI52" s="34">
        <f t="shared" ca="1" si="117"/>
        <v>69235.34844713434</v>
      </c>
      <c r="CJ52" s="34">
        <f t="shared" ca="1" si="117"/>
        <v>69235.34844713434</v>
      </c>
      <c r="CK52" s="134">
        <f t="shared" ca="1" si="117"/>
        <v>69235.34844713434</v>
      </c>
      <c r="CL52" s="133">
        <f t="shared" ca="1" si="117"/>
        <v>72697.115869491055</v>
      </c>
      <c r="CM52" s="34">
        <f t="shared" ca="1" si="117"/>
        <v>72697.115869491055</v>
      </c>
      <c r="CN52" s="34">
        <f t="shared" ca="1" si="117"/>
        <v>72697.115869491055</v>
      </c>
      <c r="CO52" s="134">
        <f t="shared" ca="1" si="117"/>
        <v>72697.115869491055</v>
      </c>
      <c r="CP52" s="133">
        <f t="shared" ca="1" si="117"/>
        <v>76331.971662965618</v>
      </c>
      <c r="CQ52" s="34">
        <f t="shared" ca="1" si="117"/>
        <v>76331.971662965618</v>
      </c>
      <c r="CR52" s="34">
        <f t="shared" ca="1" si="117"/>
        <v>76331.971662965618</v>
      </c>
      <c r="CS52" s="134">
        <f t="shared" ca="1" si="117"/>
        <v>76331.971662965618</v>
      </c>
      <c r="CT52" s="133">
        <f t="shared" ca="1" si="117"/>
        <v>80148.570246113901</v>
      </c>
      <c r="CU52" s="34">
        <f t="shared" ca="1" si="117"/>
        <v>80148.570246113901</v>
      </c>
      <c r="CV52" s="34">
        <f t="shared" ca="1" si="117"/>
        <v>80148.570246113901</v>
      </c>
      <c r="CW52" s="134">
        <f t="shared" ca="1" si="117"/>
        <v>80148.570246113901</v>
      </c>
      <c r="CX52" s="133">
        <f t="shared" ref="CX52:DI52" ca="1" si="118">CX417</f>
        <v>84155.998758419591</v>
      </c>
      <c r="CY52" s="34">
        <f t="shared" ca="1" si="118"/>
        <v>84155.998758419591</v>
      </c>
      <c r="CZ52" s="34">
        <f t="shared" ca="1" si="118"/>
        <v>84155.998758419591</v>
      </c>
      <c r="DA52" s="134">
        <f t="shared" ca="1" si="118"/>
        <v>84155.998758419591</v>
      </c>
      <c r="DB52" s="133">
        <f t="shared" ca="1" si="118"/>
        <v>88363.798696340586</v>
      </c>
      <c r="DC52" s="34">
        <f t="shared" ca="1" si="118"/>
        <v>88363.798696340586</v>
      </c>
      <c r="DD52" s="34">
        <f t="shared" ca="1" si="118"/>
        <v>88363.798696340586</v>
      </c>
      <c r="DE52" s="134">
        <f t="shared" ca="1" si="118"/>
        <v>88363.798696340586</v>
      </c>
      <c r="DF52" s="133">
        <f t="shared" ca="1" si="118"/>
        <v>92781.988631157612</v>
      </c>
      <c r="DG52" s="34">
        <f t="shared" ca="1" si="118"/>
        <v>92781.988631157612</v>
      </c>
      <c r="DH52" s="34">
        <f t="shared" ca="1" si="118"/>
        <v>92781.988631157612</v>
      </c>
      <c r="DI52" s="134">
        <f t="shared" ca="1" si="118"/>
        <v>92781.988631157612</v>
      </c>
      <c r="DJ52" s="69"/>
      <c r="DK52" s="34">
        <f t="shared" ref="DK52:EK52" ca="1" si="119">IF(ISNUMBER(DK417),DK417,"")</f>
        <v>473.637</v>
      </c>
      <c r="DL52" s="34">
        <f t="shared" ca="1" si="119"/>
        <v>505</v>
      </c>
      <c r="DM52" s="34">
        <f t="shared" ca="1" si="119"/>
        <v>826</v>
      </c>
      <c r="DN52" s="34">
        <f t="shared" ca="1" si="119"/>
        <v>1265</v>
      </c>
      <c r="DO52" s="34">
        <f t="shared" ca="1" si="119"/>
        <v>1424</v>
      </c>
      <c r="DP52" s="34">
        <f t="shared" ca="1" si="119"/>
        <v>1657</v>
      </c>
      <c r="DQ52" s="34">
        <f t="shared" ca="1" si="119"/>
        <v>2429</v>
      </c>
      <c r="DR52" s="34">
        <f t="shared" ca="1" si="119"/>
        <v>4650</v>
      </c>
      <c r="DS52" s="34">
        <f t="shared" ca="1" si="119"/>
        <v>3827</v>
      </c>
      <c r="DT52" s="34">
        <f t="shared" ca="1" si="119"/>
        <v>9999</v>
      </c>
      <c r="DU52" s="34">
        <f t="shared" ca="1" si="119"/>
        <v>21220.320461976702</v>
      </c>
      <c r="DV52" s="34">
        <f t="shared" ca="1" si="119"/>
        <v>32512.172403634744</v>
      </c>
      <c r="DW52" s="34">
        <f t="shared" ca="1" si="119"/>
        <v>39427.454979750757</v>
      </c>
      <c r="DX52" s="34">
        <f t="shared" ca="1" si="119"/>
        <v>45251.674301710984</v>
      </c>
      <c r="DY52" s="34">
        <f t="shared" ca="1" si="119"/>
        <v>50229.358474899207</v>
      </c>
      <c r="DZ52" s="34">
        <f t="shared" ca="1" si="119"/>
        <v>54247.707152891126</v>
      </c>
      <c r="EA52" s="34">
        <f t="shared" ca="1" si="119"/>
        <v>56960.092510535702</v>
      </c>
      <c r="EB52" s="34">
        <f t="shared" ca="1" si="119"/>
        <v>59808.097136062483</v>
      </c>
      <c r="EC52" s="34">
        <f t="shared" ca="1" si="119"/>
        <v>62798.501992865611</v>
      </c>
      <c r="ED52" s="34">
        <f t="shared" ca="1" si="119"/>
        <v>65938.427092508893</v>
      </c>
      <c r="EE52" s="34">
        <f t="shared" ca="1" si="119"/>
        <v>69235.34844713434</v>
      </c>
      <c r="EF52" s="34">
        <f t="shared" ca="1" si="119"/>
        <v>72697.115869491055</v>
      </c>
      <c r="EG52" s="34">
        <f t="shared" ca="1" si="119"/>
        <v>76331.971662965618</v>
      </c>
      <c r="EH52" s="34">
        <f t="shared" ca="1" si="119"/>
        <v>80148.570246113901</v>
      </c>
      <c r="EI52" s="34">
        <f t="shared" ca="1" si="119"/>
        <v>84155.998758419591</v>
      </c>
      <c r="EJ52" s="34">
        <f t="shared" ca="1" si="119"/>
        <v>88363.798696340586</v>
      </c>
      <c r="EK52" s="34">
        <f t="shared" ca="1" si="119"/>
        <v>92781.988631157612</v>
      </c>
    </row>
    <row r="53" spans="1:141" x14ac:dyDescent="0.25">
      <c r="A53" s="90"/>
      <c r="B53" s="90"/>
      <c r="C53" s="111"/>
      <c r="D53" s="90"/>
      <c r="E53" t="s">
        <v>259</v>
      </c>
      <c r="F53" s="133">
        <f t="shared" ref="F53:AK53" ca="1" si="120">F437</f>
        <v>393.28</v>
      </c>
      <c r="G53" s="34">
        <f t="shared" ca="1" si="120"/>
        <v>387.43399999999997</v>
      </c>
      <c r="H53" s="34">
        <f t="shared" ca="1" si="120"/>
        <v>408.08099999999996</v>
      </c>
      <c r="I53" s="134">
        <f t="shared" ca="1" si="120"/>
        <v>482.89299999999997</v>
      </c>
      <c r="J53" s="133">
        <f t="shared" ca="1" si="120"/>
        <v>438</v>
      </c>
      <c r="K53" s="34">
        <f t="shared" ca="1" si="120"/>
        <v>441</v>
      </c>
      <c r="L53" s="34">
        <f t="shared" ca="1" si="120"/>
        <v>425</v>
      </c>
      <c r="M53" s="134">
        <f t="shared" ca="1" si="120"/>
        <v>418</v>
      </c>
      <c r="N53" s="133">
        <f t="shared" ca="1" si="120"/>
        <v>394</v>
      </c>
      <c r="O53" s="34">
        <f t="shared" ca="1" si="120"/>
        <v>521</v>
      </c>
      <c r="P53" s="34">
        <f t="shared" ca="1" si="120"/>
        <v>679</v>
      </c>
      <c r="Q53" s="134">
        <f t="shared" ca="1" si="120"/>
        <v>794</v>
      </c>
      <c r="R53" s="133">
        <f t="shared" ca="1" si="120"/>
        <v>821</v>
      </c>
      <c r="S53" s="34">
        <f t="shared" ca="1" si="120"/>
        <v>855</v>
      </c>
      <c r="T53" s="34">
        <f t="shared" ca="1" si="120"/>
        <v>857</v>
      </c>
      <c r="U53" s="134">
        <f t="shared" ca="1" si="120"/>
        <v>796</v>
      </c>
      <c r="V53" s="133">
        <f t="shared" ca="1" si="120"/>
        <v>797</v>
      </c>
      <c r="W53" s="34">
        <f t="shared" ca="1" si="120"/>
        <v>1090</v>
      </c>
      <c r="X53" s="34">
        <f t="shared" ca="1" si="120"/>
        <v>1417</v>
      </c>
      <c r="Y53" s="134">
        <f t="shared" ca="1" si="120"/>
        <v>1575</v>
      </c>
      <c r="Z53" s="133">
        <f t="shared" ca="1" si="120"/>
        <v>1426</v>
      </c>
      <c r="AA53" s="34">
        <f t="shared" ca="1" si="120"/>
        <v>1204</v>
      </c>
      <c r="AB53" s="34">
        <f t="shared" ca="1" si="120"/>
        <v>1047</v>
      </c>
      <c r="AC53" s="134">
        <f t="shared" ca="1" si="120"/>
        <v>979</v>
      </c>
      <c r="AD53" s="133">
        <f t="shared" ca="1" si="120"/>
        <v>1128</v>
      </c>
      <c r="AE53" s="34">
        <f t="shared" ca="1" si="120"/>
        <v>1401</v>
      </c>
      <c r="AF53" s="34">
        <f t="shared" ca="1" si="120"/>
        <v>1495</v>
      </c>
      <c r="AG53" s="134">
        <f t="shared" ca="1" si="120"/>
        <v>1826</v>
      </c>
      <c r="AH53" s="133">
        <f t="shared" ca="1" si="120"/>
        <v>1992</v>
      </c>
      <c r="AI53" s="34">
        <f t="shared" ca="1" si="120"/>
        <v>2114</v>
      </c>
      <c r="AJ53" s="34">
        <f t="shared" ca="1" si="120"/>
        <v>2233</v>
      </c>
      <c r="AK53" s="134">
        <f t="shared" ca="1" si="120"/>
        <v>2605</v>
      </c>
      <c r="AL53" s="133">
        <f t="shared" ref="AL53:BQ53" ca="1" si="121">AL437</f>
        <v>3163</v>
      </c>
      <c r="AM53" s="34">
        <f t="shared" ca="1" si="121"/>
        <v>3889</v>
      </c>
      <c r="AN53" s="34">
        <f t="shared" ca="1" si="121"/>
        <v>4454</v>
      </c>
      <c r="AO53" s="134">
        <f t="shared" ca="1" si="121"/>
        <v>5159</v>
      </c>
      <c r="AP53" s="133">
        <f t="shared" ca="1" si="121"/>
        <v>4611</v>
      </c>
      <c r="AQ53" s="34">
        <f t="shared" ca="1" si="121"/>
        <v>4319</v>
      </c>
      <c r="AR53" s="34">
        <f t="shared" ca="1" si="121"/>
        <v>4779</v>
      </c>
      <c r="AS53" s="134">
        <f t="shared" ca="1" si="121"/>
        <v>5282</v>
      </c>
      <c r="AT53" s="133">
        <f t="shared" ca="1" si="121"/>
        <v>5864</v>
      </c>
      <c r="AU53" s="34">
        <f t="shared" ca="1" si="121"/>
        <v>6675</v>
      </c>
      <c r="AV53" s="34">
        <f t="shared" ca="1" si="121"/>
        <v>7654</v>
      </c>
      <c r="AW53" s="134">
        <f t="shared" ca="1" si="121"/>
        <v>10029.902237129381</v>
      </c>
      <c r="AX53" s="133">
        <f t="shared" ca="1" si="121"/>
        <v>15737.829254639437</v>
      </c>
      <c r="AY53" s="34">
        <f t="shared" ca="1" si="121"/>
        <v>15737.829254639437</v>
      </c>
      <c r="AZ53" s="34">
        <f t="shared" ca="1" si="121"/>
        <v>15737.829254639437</v>
      </c>
      <c r="BA53" s="134">
        <f t="shared" ca="1" si="121"/>
        <v>15737.829254639437</v>
      </c>
      <c r="BB53" s="133">
        <f t="shared" ca="1" si="121"/>
        <v>19085.238190571694</v>
      </c>
      <c r="BC53" s="34">
        <f t="shared" ca="1" si="121"/>
        <v>19085.238190571694</v>
      </c>
      <c r="BD53" s="34">
        <f t="shared" ca="1" si="121"/>
        <v>19085.238190571694</v>
      </c>
      <c r="BE53" s="134">
        <f t="shared" ca="1" si="121"/>
        <v>19085.238190571694</v>
      </c>
      <c r="BF53" s="133">
        <f t="shared" ca="1" si="121"/>
        <v>21904.507481243101</v>
      </c>
      <c r="BG53" s="34">
        <f t="shared" ca="1" si="121"/>
        <v>21904.507481243101</v>
      </c>
      <c r="BH53" s="34">
        <f t="shared" ca="1" si="121"/>
        <v>21904.507481243101</v>
      </c>
      <c r="BI53" s="134">
        <f t="shared" ca="1" si="121"/>
        <v>21904.507481243101</v>
      </c>
      <c r="BJ53" s="133">
        <f t="shared" ca="1" si="121"/>
        <v>24314.003304179834</v>
      </c>
      <c r="BK53" s="34">
        <f t="shared" ca="1" si="121"/>
        <v>24314.003304179834</v>
      </c>
      <c r="BL53" s="34">
        <f t="shared" ca="1" si="121"/>
        <v>24314.003304179834</v>
      </c>
      <c r="BM53" s="134">
        <f t="shared" ca="1" si="121"/>
        <v>24314.003304179834</v>
      </c>
      <c r="BN53" s="133">
        <f t="shared" ca="1" si="121"/>
        <v>26259.12356851422</v>
      </c>
      <c r="BO53" s="34">
        <f t="shared" ca="1" si="121"/>
        <v>26259.12356851422</v>
      </c>
      <c r="BP53" s="34">
        <f t="shared" ca="1" si="121"/>
        <v>26259.12356851422</v>
      </c>
      <c r="BQ53" s="134">
        <f t="shared" ca="1" si="121"/>
        <v>26259.12356851422</v>
      </c>
      <c r="BR53" s="133">
        <f t="shared" ref="BR53:CW53" ca="1" si="122">BR437</f>
        <v>27572.079746939948</v>
      </c>
      <c r="BS53" s="34">
        <f t="shared" ca="1" si="122"/>
        <v>27572.079746939948</v>
      </c>
      <c r="BT53" s="34">
        <f t="shared" ca="1" si="122"/>
        <v>27572.079746939948</v>
      </c>
      <c r="BU53" s="134">
        <f t="shared" ca="1" si="122"/>
        <v>27572.079746939948</v>
      </c>
      <c r="BV53" s="133">
        <f t="shared" ca="1" si="122"/>
        <v>28950.683734286918</v>
      </c>
      <c r="BW53" s="34">
        <f t="shared" ca="1" si="122"/>
        <v>28950.683734286918</v>
      </c>
      <c r="BX53" s="34">
        <f t="shared" ca="1" si="122"/>
        <v>28950.683734286918</v>
      </c>
      <c r="BY53" s="134">
        <f t="shared" ca="1" si="122"/>
        <v>28950.683734286918</v>
      </c>
      <c r="BZ53" s="133">
        <f t="shared" ca="1" si="122"/>
        <v>30398.21792100128</v>
      </c>
      <c r="CA53" s="34">
        <f t="shared" ca="1" si="122"/>
        <v>30398.21792100128</v>
      </c>
      <c r="CB53" s="34">
        <f t="shared" ca="1" si="122"/>
        <v>30398.21792100128</v>
      </c>
      <c r="CC53" s="134">
        <f t="shared" ca="1" si="122"/>
        <v>30398.21792100128</v>
      </c>
      <c r="CD53" s="133">
        <f t="shared" ca="1" si="122"/>
        <v>31918.128817051336</v>
      </c>
      <c r="CE53" s="34">
        <f t="shared" ca="1" si="122"/>
        <v>31918.128817051336</v>
      </c>
      <c r="CF53" s="34">
        <f t="shared" ca="1" si="122"/>
        <v>31918.128817051336</v>
      </c>
      <c r="CG53" s="134">
        <f t="shared" ca="1" si="122"/>
        <v>31918.128817051336</v>
      </c>
      <c r="CH53" s="133">
        <f t="shared" ca="1" si="122"/>
        <v>33514.035257903917</v>
      </c>
      <c r="CI53" s="34">
        <f t="shared" ca="1" si="122"/>
        <v>33514.035257903917</v>
      </c>
      <c r="CJ53" s="34">
        <f t="shared" ca="1" si="122"/>
        <v>33514.035257903917</v>
      </c>
      <c r="CK53" s="134">
        <f t="shared" ca="1" si="122"/>
        <v>33514.035257903917</v>
      </c>
      <c r="CL53" s="133">
        <f t="shared" ca="1" si="122"/>
        <v>35189.737020799112</v>
      </c>
      <c r="CM53" s="34">
        <f t="shared" ca="1" si="122"/>
        <v>35189.737020799112</v>
      </c>
      <c r="CN53" s="34">
        <f t="shared" ca="1" si="122"/>
        <v>35189.737020799112</v>
      </c>
      <c r="CO53" s="134">
        <f t="shared" ca="1" si="122"/>
        <v>35189.737020799112</v>
      </c>
      <c r="CP53" s="133">
        <f t="shared" ca="1" si="122"/>
        <v>36949.223871839073</v>
      </c>
      <c r="CQ53" s="34">
        <f t="shared" ca="1" si="122"/>
        <v>36949.223871839073</v>
      </c>
      <c r="CR53" s="34">
        <f t="shared" ca="1" si="122"/>
        <v>36949.223871839073</v>
      </c>
      <c r="CS53" s="134">
        <f t="shared" ca="1" si="122"/>
        <v>36949.223871839073</v>
      </c>
      <c r="CT53" s="133">
        <f t="shared" ca="1" si="122"/>
        <v>38796.685065431018</v>
      </c>
      <c r="CU53" s="34">
        <f t="shared" ca="1" si="122"/>
        <v>38796.685065431018</v>
      </c>
      <c r="CV53" s="34">
        <f t="shared" ca="1" si="122"/>
        <v>38796.685065431018</v>
      </c>
      <c r="CW53" s="134">
        <f t="shared" ca="1" si="122"/>
        <v>38796.685065431018</v>
      </c>
      <c r="CX53" s="133">
        <f t="shared" ref="CX53:DI53" ca="1" si="123">CX437</f>
        <v>40736.519318702572</v>
      </c>
      <c r="CY53" s="34">
        <f t="shared" ca="1" si="123"/>
        <v>40736.519318702572</v>
      </c>
      <c r="CZ53" s="34">
        <f t="shared" ca="1" si="123"/>
        <v>40736.519318702572</v>
      </c>
      <c r="DA53" s="134">
        <f t="shared" ca="1" si="123"/>
        <v>40736.519318702572</v>
      </c>
      <c r="DB53" s="133">
        <f t="shared" ca="1" si="123"/>
        <v>42773.345284637704</v>
      </c>
      <c r="DC53" s="34">
        <f t="shared" ca="1" si="123"/>
        <v>42773.345284637704</v>
      </c>
      <c r="DD53" s="34">
        <f t="shared" ca="1" si="123"/>
        <v>42773.345284637704</v>
      </c>
      <c r="DE53" s="134">
        <f t="shared" ca="1" si="123"/>
        <v>42773.345284637704</v>
      </c>
      <c r="DF53" s="133">
        <f t="shared" ca="1" si="123"/>
        <v>44912.012548869592</v>
      </c>
      <c r="DG53" s="34">
        <f t="shared" ca="1" si="123"/>
        <v>44912.012548869592</v>
      </c>
      <c r="DH53" s="34">
        <f t="shared" ca="1" si="123"/>
        <v>44912.012548869592</v>
      </c>
      <c r="DI53" s="134">
        <f t="shared" ca="1" si="123"/>
        <v>44912.012548869592</v>
      </c>
      <c r="DJ53" s="69"/>
      <c r="DK53" s="34">
        <f t="shared" ref="DK53:EK53" ca="1" si="124">IF(ISNUMBER(DK437),DK437,"")</f>
        <v>482.89299999999997</v>
      </c>
      <c r="DL53" s="34">
        <f t="shared" ca="1" si="124"/>
        <v>418</v>
      </c>
      <c r="DM53" s="34">
        <f t="shared" ca="1" si="124"/>
        <v>794</v>
      </c>
      <c r="DN53" s="34">
        <f t="shared" ca="1" si="124"/>
        <v>796</v>
      </c>
      <c r="DO53" s="34">
        <f t="shared" ca="1" si="124"/>
        <v>1575</v>
      </c>
      <c r="DP53" s="34">
        <f t="shared" ca="1" si="124"/>
        <v>979</v>
      </c>
      <c r="DQ53" s="34">
        <f t="shared" ca="1" si="124"/>
        <v>1826</v>
      </c>
      <c r="DR53" s="34">
        <f t="shared" ca="1" si="124"/>
        <v>2605</v>
      </c>
      <c r="DS53" s="34">
        <f t="shared" ca="1" si="124"/>
        <v>5159</v>
      </c>
      <c r="DT53" s="34">
        <f t="shared" ca="1" si="124"/>
        <v>5282</v>
      </c>
      <c r="DU53" s="34">
        <f t="shared" ca="1" si="124"/>
        <v>10029.902237129381</v>
      </c>
      <c r="DV53" s="34">
        <f t="shared" ca="1" si="124"/>
        <v>15737.829254639437</v>
      </c>
      <c r="DW53" s="34">
        <f t="shared" ca="1" si="124"/>
        <v>19085.238190571694</v>
      </c>
      <c r="DX53" s="34">
        <f t="shared" ca="1" si="124"/>
        <v>21904.507481243101</v>
      </c>
      <c r="DY53" s="34">
        <f t="shared" ca="1" si="124"/>
        <v>24314.003304179834</v>
      </c>
      <c r="DZ53" s="34">
        <f t="shared" ca="1" si="124"/>
        <v>26259.12356851422</v>
      </c>
      <c r="EA53" s="34">
        <f t="shared" ca="1" si="124"/>
        <v>27572.079746939948</v>
      </c>
      <c r="EB53" s="34">
        <f t="shared" ca="1" si="124"/>
        <v>28950.683734286918</v>
      </c>
      <c r="EC53" s="34">
        <f t="shared" ca="1" si="124"/>
        <v>30398.21792100128</v>
      </c>
      <c r="ED53" s="34">
        <f t="shared" ca="1" si="124"/>
        <v>31918.128817051336</v>
      </c>
      <c r="EE53" s="34">
        <f t="shared" ca="1" si="124"/>
        <v>33514.035257903917</v>
      </c>
      <c r="EF53" s="34">
        <f t="shared" ca="1" si="124"/>
        <v>35189.737020799112</v>
      </c>
      <c r="EG53" s="34">
        <f t="shared" ca="1" si="124"/>
        <v>36949.223871839073</v>
      </c>
      <c r="EH53" s="34">
        <f t="shared" ca="1" si="124"/>
        <v>38796.685065431018</v>
      </c>
      <c r="EI53" s="34">
        <f t="shared" ca="1" si="124"/>
        <v>40736.519318702572</v>
      </c>
      <c r="EJ53" s="34">
        <f t="shared" ca="1" si="124"/>
        <v>42773.345284637704</v>
      </c>
      <c r="EK53" s="34">
        <f t="shared" ca="1" si="124"/>
        <v>44912.012548869592</v>
      </c>
    </row>
    <row r="54" spans="1:141" x14ac:dyDescent="0.25">
      <c r="A54" s="90"/>
      <c r="B54" s="90"/>
      <c r="C54" s="111"/>
      <c r="D54" s="90"/>
      <c r="E54" s="135" t="s">
        <v>260</v>
      </c>
      <c r="F54" s="136">
        <f t="shared" ref="F54:AK54" ca="1" si="125">F477</f>
        <v>71.066999999999993</v>
      </c>
      <c r="G54" s="137">
        <f t="shared" ca="1" si="125"/>
        <v>67.775999999999996</v>
      </c>
      <c r="H54" s="137">
        <f t="shared" ca="1" si="125"/>
        <v>67.332999999999998</v>
      </c>
      <c r="I54" s="138">
        <f t="shared" ca="1" si="125"/>
        <v>70.173999999999992</v>
      </c>
      <c r="J54" s="136">
        <f t="shared" ca="1" si="125"/>
        <v>89</v>
      </c>
      <c r="K54" s="137">
        <f t="shared" ca="1" si="125"/>
        <v>89</v>
      </c>
      <c r="L54" s="137">
        <f t="shared" ca="1" si="125"/>
        <v>93</v>
      </c>
      <c r="M54" s="138">
        <f t="shared" ca="1" si="125"/>
        <v>93</v>
      </c>
      <c r="N54" s="136">
        <f t="shared" ca="1" si="125"/>
        <v>119</v>
      </c>
      <c r="O54" s="137">
        <f t="shared" ca="1" si="125"/>
        <v>112</v>
      </c>
      <c r="P54" s="137">
        <f t="shared" ca="1" si="125"/>
        <v>124</v>
      </c>
      <c r="Q54" s="138">
        <f t="shared" ca="1" si="125"/>
        <v>118</v>
      </c>
      <c r="R54" s="136">
        <f t="shared" ca="1" si="125"/>
        <v>113</v>
      </c>
      <c r="S54" s="137">
        <f t="shared" ca="1" si="125"/>
        <v>125</v>
      </c>
      <c r="T54" s="137">
        <f t="shared" ca="1" si="125"/>
        <v>135</v>
      </c>
      <c r="U54" s="138">
        <f t="shared" ca="1" si="125"/>
        <v>86</v>
      </c>
      <c r="V54" s="136">
        <f t="shared" ca="1" si="125"/>
        <v>131</v>
      </c>
      <c r="W54" s="137">
        <f t="shared" ca="1" si="125"/>
        <v>136</v>
      </c>
      <c r="X54" s="137">
        <f t="shared" ca="1" si="125"/>
        <v>159</v>
      </c>
      <c r="Y54" s="138">
        <f t="shared" ca="1" si="125"/>
        <v>136</v>
      </c>
      <c r="Z54" s="136">
        <f t="shared" ca="1" si="125"/>
        <v>159</v>
      </c>
      <c r="AA54" s="137">
        <f t="shared" ca="1" si="125"/>
        <v>151</v>
      </c>
      <c r="AB54" s="137">
        <f t="shared" ca="1" si="125"/>
        <v>149</v>
      </c>
      <c r="AC54" s="138">
        <f t="shared" ca="1" si="125"/>
        <v>314</v>
      </c>
      <c r="AD54" s="136">
        <f t="shared" ca="1" si="125"/>
        <v>390</v>
      </c>
      <c r="AE54" s="137">
        <f t="shared" ca="1" si="125"/>
        <v>430</v>
      </c>
      <c r="AF54" s="137">
        <f t="shared" ca="1" si="125"/>
        <v>426</v>
      </c>
      <c r="AG54" s="138">
        <f t="shared" ca="1" si="125"/>
        <v>478</v>
      </c>
      <c r="AH54" s="136">
        <f t="shared" ca="1" si="125"/>
        <v>444</v>
      </c>
      <c r="AI54" s="137">
        <f t="shared" ca="1" si="125"/>
        <v>452</v>
      </c>
      <c r="AJ54" s="137">
        <f t="shared" ca="1" si="125"/>
        <v>642</v>
      </c>
      <c r="AK54" s="138">
        <f t="shared" ca="1" si="125"/>
        <v>732</v>
      </c>
      <c r="AL54" s="136">
        <f t="shared" ref="AL54:BQ54" ca="1" si="126">AL477</f>
        <v>1272</v>
      </c>
      <c r="AM54" s="137">
        <f t="shared" ca="1" si="126"/>
        <v>2350</v>
      </c>
      <c r="AN54" s="137">
        <f t="shared" ca="1" si="126"/>
        <v>1436</v>
      </c>
      <c r="AO54" s="138">
        <f t="shared" ca="1" si="126"/>
        <v>791</v>
      </c>
      <c r="AP54" s="136">
        <f t="shared" ca="1" si="126"/>
        <v>872</v>
      </c>
      <c r="AQ54" s="137">
        <f t="shared" ca="1" si="126"/>
        <v>1389</v>
      </c>
      <c r="AR54" s="137">
        <f t="shared" ca="1" si="126"/>
        <v>1289</v>
      </c>
      <c r="AS54" s="138">
        <f t="shared" ca="1" si="126"/>
        <v>3080</v>
      </c>
      <c r="AT54" s="136">
        <f t="shared" ca="1" si="126"/>
        <v>4062</v>
      </c>
      <c r="AU54" s="137">
        <f t="shared" ca="1" si="126"/>
        <v>4026</v>
      </c>
      <c r="AV54" s="137">
        <f t="shared" ca="1" si="126"/>
        <v>3806</v>
      </c>
      <c r="AW54" s="138">
        <f t="shared" ca="1" si="126"/>
        <v>6536.5123535241773</v>
      </c>
      <c r="AX54" s="136">
        <f t="shared" ca="1" si="126"/>
        <v>10014.750575377038</v>
      </c>
      <c r="AY54" s="137">
        <f t="shared" ca="1" si="126"/>
        <v>10014.750575377038</v>
      </c>
      <c r="AZ54" s="137">
        <f t="shared" ca="1" si="126"/>
        <v>10014.750575377038</v>
      </c>
      <c r="BA54" s="138">
        <f t="shared" ca="1" si="126"/>
        <v>10014.750575377038</v>
      </c>
      <c r="BB54" s="136">
        <f t="shared" ca="1" si="126"/>
        <v>12144.870620825317</v>
      </c>
      <c r="BC54" s="137">
        <f t="shared" ca="1" si="126"/>
        <v>12144.870620825317</v>
      </c>
      <c r="BD54" s="137">
        <f t="shared" ca="1" si="126"/>
        <v>12144.870620825317</v>
      </c>
      <c r="BE54" s="138">
        <f t="shared" ca="1" si="126"/>
        <v>12144.870620825317</v>
      </c>
      <c r="BF54" s="136">
        <f t="shared" ca="1" si="126"/>
        <v>13938.909575884572</v>
      </c>
      <c r="BG54" s="137">
        <f t="shared" ca="1" si="126"/>
        <v>13938.909575884572</v>
      </c>
      <c r="BH54" s="137">
        <f t="shared" ca="1" si="126"/>
        <v>13938.909575884572</v>
      </c>
      <c r="BI54" s="138">
        <f t="shared" ca="1" si="126"/>
        <v>13938.909575884572</v>
      </c>
      <c r="BJ54" s="136">
        <f t="shared" ca="1" si="126"/>
        <v>15472.189629231878</v>
      </c>
      <c r="BK54" s="137">
        <f t="shared" ca="1" si="126"/>
        <v>15472.189629231878</v>
      </c>
      <c r="BL54" s="137">
        <f t="shared" ca="1" si="126"/>
        <v>15472.189629231878</v>
      </c>
      <c r="BM54" s="138">
        <f t="shared" ca="1" si="126"/>
        <v>15472.189629231878</v>
      </c>
      <c r="BN54" s="136">
        <f t="shared" ca="1" si="126"/>
        <v>16709.964799570425</v>
      </c>
      <c r="BO54" s="137">
        <f t="shared" ca="1" si="126"/>
        <v>16709.964799570425</v>
      </c>
      <c r="BP54" s="137">
        <f t="shared" ca="1" si="126"/>
        <v>16709.964799570425</v>
      </c>
      <c r="BQ54" s="138">
        <f t="shared" ca="1" si="126"/>
        <v>16709.964799570425</v>
      </c>
      <c r="BR54" s="136">
        <f t="shared" ref="BR54:CW54" ca="1" si="127">BR477</f>
        <v>17545.463039548951</v>
      </c>
      <c r="BS54" s="137">
        <f t="shared" ca="1" si="127"/>
        <v>17545.463039548951</v>
      </c>
      <c r="BT54" s="137">
        <f t="shared" ca="1" si="127"/>
        <v>17545.463039548951</v>
      </c>
      <c r="BU54" s="138">
        <f t="shared" ca="1" si="127"/>
        <v>17545.463039548951</v>
      </c>
      <c r="BV54" s="136">
        <f t="shared" ca="1" si="127"/>
        <v>18422.736191526397</v>
      </c>
      <c r="BW54" s="137">
        <f t="shared" ca="1" si="127"/>
        <v>18422.736191526397</v>
      </c>
      <c r="BX54" s="137">
        <f t="shared" ca="1" si="127"/>
        <v>18422.736191526397</v>
      </c>
      <c r="BY54" s="138">
        <f t="shared" ca="1" si="127"/>
        <v>18422.736191526397</v>
      </c>
      <c r="BZ54" s="136">
        <f t="shared" ca="1" si="127"/>
        <v>19343.873001102718</v>
      </c>
      <c r="CA54" s="137">
        <f t="shared" ca="1" si="127"/>
        <v>19343.873001102718</v>
      </c>
      <c r="CB54" s="137">
        <f t="shared" ca="1" si="127"/>
        <v>19343.873001102718</v>
      </c>
      <c r="CC54" s="138">
        <f t="shared" ca="1" si="127"/>
        <v>19343.873001102718</v>
      </c>
      <c r="CD54" s="136">
        <f t="shared" ca="1" si="127"/>
        <v>20311.066651157853</v>
      </c>
      <c r="CE54" s="137">
        <f t="shared" ca="1" si="127"/>
        <v>20311.066651157853</v>
      </c>
      <c r="CF54" s="137">
        <f t="shared" ca="1" si="127"/>
        <v>20311.066651157853</v>
      </c>
      <c r="CG54" s="138">
        <f t="shared" ca="1" si="127"/>
        <v>20311.066651157853</v>
      </c>
      <c r="CH54" s="136">
        <f t="shared" ca="1" si="127"/>
        <v>21326.619983715751</v>
      </c>
      <c r="CI54" s="137">
        <f t="shared" ca="1" si="127"/>
        <v>21326.619983715751</v>
      </c>
      <c r="CJ54" s="137">
        <f t="shared" ca="1" si="127"/>
        <v>21326.619983715751</v>
      </c>
      <c r="CK54" s="138">
        <f t="shared" ca="1" si="127"/>
        <v>21326.619983715751</v>
      </c>
      <c r="CL54" s="136">
        <f t="shared" ca="1" si="127"/>
        <v>22392.950982901537</v>
      </c>
      <c r="CM54" s="137">
        <f t="shared" ca="1" si="127"/>
        <v>22392.950982901537</v>
      </c>
      <c r="CN54" s="137">
        <f t="shared" ca="1" si="127"/>
        <v>22392.950982901537</v>
      </c>
      <c r="CO54" s="138">
        <f t="shared" ca="1" si="127"/>
        <v>22392.950982901537</v>
      </c>
      <c r="CP54" s="136">
        <f t="shared" ca="1" si="127"/>
        <v>23512.598532046617</v>
      </c>
      <c r="CQ54" s="137">
        <f t="shared" ca="1" si="127"/>
        <v>23512.598532046617</v>
      </c>
      <c r="CR54" s="137">
        <f t="shared" ca="1" si="127"/>
        <v>23512.598532046617</v>
      </c>
      <c r="CS54" s="138">
        <f t="shared" ca="1" si="127"/>
        <v>23512.598532046617</v>
      </c>
      <c r="CT54" s="136">
        <f t="shared" ca="1" si="127"/>
        <v>24688.228458648948</v>
      </c>
      <c r="CU54" s="137">
        <f t="shared" ca="1" si="127"/>
        <v>24688.228458648948</v>
      </c>
      <c r="CV54" s="137">
        <f t="shared" ca="1" si="127"/>
        <v>24688.228458648948</v>
      </c>
      <c r="CW54" s="138">
        <f t="shared" ca="1" si="127"/>
        <v>24688.228458648948</v>
      </c>
      <c r="CX54" s="136">
        <f t="shared" ref="CX54:DI54" ca="1" si="128">CX477</f>
        <v>25922.639881581395</v>
      </c>
      <c r="CY54" s="137">
        <f t="shared" ca="1" si="128"/>
        <v>25922.639881581395</v>
      </c>
      <c r="CZ54" s="137">
        <f t="shared" ca="1" si="128"/>
        <v>25922.639881581395</v>
      </c>
      <c r="DA54" s="138">
        <f t="shared" ca="1" si="128"/>
        <v>25922.639881581395</v>
      </c>
      <c r="DB54" s="136">
        <f t="shared" ca="1" si="128"/>
        <v>27218.771875660466</v>
      </c>
      <c r="DC54" s="137">
        <f t="shared" ca="1" si="128"/>
        <v>27218.771875660466</v>
      </c>
      <c r="DD54" s="137">
        <f t="shared" ca="1" si="128"/>
        <v>27218.771875660466</v>
      </c>
      <c r="DE54" s="138">
        <f t="shared" ca="1" si="128"/>
        <v>27218.771875660466</v>
      </c>
      <c r="DF54" s="136">
        <f t="shared" ca="1" si="128"/>
        <v>28579.710469443493</v>
      </c>
      <c r="DG54" s="137">
        <f t="shared" ca="1" si="128"/>
        <v>28579.710469443493</v>
      </c>
      <c r="DH54" s="137">
        <f t="shared" ca="1" si="128"/>
        <v>28579.710469443493</v>
      </c>
      <c r="DI54" s="138">
        <f t="shared" ca="1" si="128"/>
        <v>28579.710469443493</v>
      </c>
      <c r="DJ54" s="69"/>
      <c r="DK54" s="137">
        <f t="shared" ref="DK54:EK54" ca="1" si="129">IF(ISNUMBER(DK477),DK477,"")</f>
        <v>70.173999999999992</v>
      </c>
      <c r="DL54" s="137">
        <f t="shared" ca="1" si="129"/>
        <v>93</v>
      </c>
      <c r="DM54" s="137">
        <f t="shared" ca="1" si="129"/>
        <v>118</v>
      </c>
      <c r="DN54" s="137">
        <f t="shared" ca="1" si="129"/>
        <v>86</v>
      </c>
      <c r="DO54" s="137">
        <f t="shared" ca="1" si="129"/>
        <v>136</v>
      </c>
      <c r="DP54" s="137">
        <f t="shared" ca="1" si="129"/>
        <v>314</v>
      </c>
      <c r="DQ54" s="137">
        <f t="shared" ca="1" si="129"/>
        <v>478</v>
      </c>
      <c r="DR54" s="137">
        <f t="shared" ca="1" si="129"/>
        <v>732</v>
      </c>
      <c r="DS54" s="137">
        <f t="shared" ca="1" si="129"/>
        <v>791</v>
      </c>
      <c r="DT54" s="137">
        <f t="shared" ca="1" si="129"/>
        <v>3080</v>
      </c>
      <c r="DU54" s="137">
        <f t="shared" ca="1" si="129"/>
        <v>6536.5123535241773</v>
      </c>
      <c r="DV54" s="137">
        <f t="shared" ca="1" si="129"/>
        <v>10014.750575377038</v>
      </c>
      <c r="DW54" s="137">
        <f t="shared" ca="1" si="129"/>
        <v>12144.870620825317</v>
      </c>
      <c r="DX54" s="137">
        <f t="shared" ca="1" si="129"/>
        <v>13938.909575884572</v>
      </c>
      <c r="DY54" s="137">
        <f t="shared" ca="1" si="129"/>
        <v>15472.189629231878</v>
      </c>
      <c r="DZ54" s="137">
        <f t="shared" ca="1" si="129"/>
        <v>16709.964799570425</v>
      </c>
      <c r="EA54" s="137">
        <f t="shared" ca="1" si="129"/>
        <v>17545.463039548951</v>
      </c>
      <c r="EB54" s="137">
        <f t="shared" ca="1" si="129"/>
        <v>18422.736191526397</v>
      </c>
      <c r="EC54" s="137">
        <f t="shared" ca="1" si="129"/>
        <v>19343.873001102718</v>
      </c>
      <c r="ED54" s="137">
        <f t="shared" ca="1" si="129"/>
        <v>20311.066651157853</v>
      </c>
      <c r="EE54" s="137">
        <f t="shared" ca="1" si="129"/>
        <v>21326.619983715751</v>
      </c>
      <c r="EF54" s="137">
        <f t="shared" ca="1" si="129"/>
        <v>22392.950982901537</v>
      </c>
      <c r="EG54" s="137">
        <f t="shared" ca="1" si="129"/>
        <v>23512.598532046617</v>
      </c>
      <c r="EH54" s="137">
        <f t="shared" ca="1" si="129"/>
        <v>24688.228458648948</v>
      </c>
      <c r="EI54" s="137">
        <f t="shared" ca="1" si="129"/>
        <v>25922.639881581395</v>
      </c>
      <c r="EJ54" s="137">
        <f t="shared" ca="1" si="129"/>
        <v>27218.771875660466</v>
      </c>
      <c r="EK54" s="137">
        <f t="shared" ca="1" si="129"/>
        <v>28579.710469443493</v>
      </c>
    </row>
    <row r="55" spans="1:141" x14ac:dyDescent="0.25">
      <c r="A55" s="90"/>
      <c r="B55" s="90"/>
      <c r="C55" s="111"/>
      <c r="D55" s="90"/>
      <c r="E55" s="36" t="s">
        <v>50</v>
      </c>
      <c r="F55" s="105">
        <f t="shared" ref="F55:AK55" ca="1" si="130">SUM(F50:F54)</f>
        <v>5208.6019999999999</v>
      </c>
      <c r="G55" s="106">
        <f t="shared" ca="1" si="130"/>
        <v>5310.8890000000001</v>
      </c>
      <c r="H55" s="106">
        <f t="shared" ca="1" si="130"/>
        <v>5279.6109999999999</v>
      </c>
      <c r="I55" s="107">
        <f t="shared" ca="1" si="130"/>
        <v>5650.0429999999997</v>
      </c>
      <c r="J55" s="105">
        <f t="shared" ca="1" si="130"/>
        <v>5774</v>
      </c>
      <c r="K55" s="106">
        <f t="shared" ca="1" si="130"/>
        <v>5549</v>
      </c>
      <c r="L55" s="106">
        <f t="shared" ca="1" si="130"/>
        <v>5782</v>
      </c>
      <c r="M55" s="107">
        <f t="shared" ca="1" si="130"/>
        <v>6053</v>
      </c>
      <c r="N55" s="105">
        <f t="shared" ca="1" si="130"/>
        <v>5790</v>
      </c>
      <c r="O55" s="106">
        <f t="shared" ca="1" si="130"/>
        <v>6156</v>
      </c>
      <c r="P55" s="106">
        <f t="shared" ca="1" si="130"/>
        <v>8307</v>
      </c>
      <c r="Q55" s="107">
        <f t="shared" ca="1" si="130"/>
        <v>8536</v>
      </c>
      <c r="R55" s="105">
        <f t="shared" ca="1" si="130"/>
        <v>8116</v>
      </c>
      <c r="S55" s="106">
        <f t="shared" ca="1" si="130"/>
        <v>8070</v>
      </c>
      <c r="T55" s="106">
        <f t="shared" ca="1" si="130"/>
        <v>8479</v>
      </c>
      <c r="U55" s="107">
        <f t="shared" ca="1" si="130"/>
        <v>9255</v>
      </c>
      <c r="V55" s="105">
        <f t="shared" ca="1" si="130"/>
        <v>9448</v>
      </c>
      <c r="W55" s="106">
        <f t="shared" ca="1" si="130"/>
        <v>10831</v>
      </c>
      <c r="X55" s="106">
        <f t="shared" ca="1" si="130"/>
        <v>11386</v>
      </c>
      <c r="Y55" s="107">
        <f t="shared" ca="1" si="130"/>
        <v>10557</v>
      </c>
      <c r="Z55" s="105">
        <f t="shared" ca="1" si="130"/>
        <v>10629</v>
      </c>
      <c r="AA55" s="106">
        <f t="shared" ca="1" si="130"/>
        <v>11391</v>
      </c>
      <c r="AB55" s="106">
        <f t="shared" ca="1" si="130"/>
        <v>12420</v>
      </c>
      <c r="AC55" s="107">
        <f t="shared" ca="1" si="130"/>
        <v>13847</v>
      </c>
      <c r="AD55" s="105">
        <f t="shared" ca="1" si="130"/>
        <v>19779</v>
      </c>
      <c r="AE55" s="106">
        <f t="shared" ca="1" si="130"/>
        <v>14896</v>
      </c>
      <c r="AF55" s="106">
        <f t="shared" ca="1" si="130"/>
        <v>14606</v>
      </c>
      <c r="AG55" s="107">
        <f t="shared" ca="1" si="130"/>
        <v>16294</v>
      </c>
      <c r="AH55" s="105">
        <f t="shared" ca="1" si="130"/>
        <v>18127</v>
      </c>
      <c r="AI55" s="106">
        <f t="shared" ca="1" si="130"/>
        <v>25806</v>
      </c>
      <c r="AJ55" s="106">
        <f t="shared" ca="1" si="130"/>
        <v>26127</v>
      </c>
      <c r="AK55" s="107">
        <f t="shared" ca="1" si="130"/>
        <v>29195</v>
      </c>
      <c r="AL55" s="105">
        <f t="shared" ref="AL55:BQ55" ca="1" si="131">SUM(AL50:AL54)</f>
        <v>30211</v>
      </c>
      <c r="AM55" s="106">
        <f t="shared" ca="1" si="131"/>
        <v>28593</v>
      </c>
      <c r="AN55" s="106">
        <f t="shared" ca="1" si="131"/>
        <v>23941</v>
      </c>
      <c r="AO55" s="107">
        <f t="shared" ca="1" si="131"/>
        <v>23073</v>
      </c>
      <c r="AP55" s="105">
        <f t="shared" ca="1" si="131"/>
        <v>24883</v>
      </c>
      <c r="AQ55" s="106">
        <f t="shared" ca="1" si="131"/>
        <v>28797</v>
      </c>
      <c r="AR55" s="106">
        <f t="shared" ca="1" si="131"/>
        <v>32658</v>
      </c>
      <c r="AS55" s="107">
        <f t="shared" ca="1" si="131"/>
        <v>44345</v>
      </c>
      <c r="AT55" s="105">
        <f t="shared" ca="1" si="131"/>
        <v>53729</v>
      </c>
      <c r="AU55" s="106">
        <f t="shared" ca="1" si="131"/>
        <v>59633</v>
      </c>
      <c r="AV55" s="106">
        <f t="shared" ca="1" si="131"/>
        <v>67640</v>
      </c>
      <c r="AW55" s="107">
        <f t="shared" ca="1" si="131"/>
        <v>88738.47286787584</v>
      </c>
      <c r="AX55" s="105">
        <f t="shared" ca="1" si="131"/>
        <v>116054.00638498174</v>
      </c>
      <c r="AY55" s="106">
        <f t="shared" ca="1" si="131"/>
        <v>139096.56152789012</v>
      </c>
      <c r="AZ55" s="106">
        <f t="shared" ca="1" si="131"/>
        <v>166093.14803557895</v>
      </c>
      <c r="BA55" s="107">
        <f t="shared" ca="1" si="131"/>
        <v>195535.01305720274</v>
      </c>
      <c r="BB55" s="105">
        <f t="shared" ca="1" si="131"/>
        <v>223769.67238684173</v>
      </c>
      <c r="BC55" s="106">
        <f t="shared" ca="1" si="131"/>
        <v>252122.04749611978</v>
      </c>
      <c r="BD55" s="106">
        <f t="shared" ca="1" si="131"/>
        <v>285271.29994816537</v>
      </c>
      <c r="BE55" s="107">
        <f t="shared" ca="1" si="131"/>
        <v>321387.77597965108</v>
      </c>
      <c r="BF55" s="105">
        <f t="shared" ca="1" si="131"/>
        <v>352804.37415032421</v>
      </c>
      <c r="BG55" s="106">
        <f t="shared" ca="1" si="131"/>
        <v>385800.42761527683</v>
      </c>
      <c r="BH55" s="106">
        <f t="shared" ca="1" si="131"/>
        <v>424303.99240723642</v>
      </c>
      <c r="BI55" s="107">
        <f t="shared" ca="1" si="131"/>
        <v>466215.14764486335</v>
      </c>
      <c r="BJ55" s="105">
        <f t="shared" ca="1" si="131"/>
        <v>500588.9564528038</v>
      </c>
      <c r="BK55" s="106">
        <f t="shared" ca="1" si="131"/>
        <v>537721.61013543222</v>
      </c>
      <c r="BL55" s="106">
        <f t="shared" ca="1" si="131"/>
        <v>580969.87211479538</v>
      </c>
      <c r="BM55" s="107">
        <f t="shared" ca="1" si="131"/>
        <v>628002.84038191033</v>
      </c>
      <c r="BN55" s="105">
        <f t="shared" ca="1" si="131"/>
        <v>665234.2443051344</v>
      </c>
      <c r="BO55" s="106">
        <f t="shared" ca="1" si="131"/>
        <v>705906.68033884012</v>
      </c>
      <c r="BP55" s="106">
        <f t="shared" ca="1" si="131"/>
        <v>753186.52232798061</v>
      </c>
      <c r="BQ55" s="107">
        <f t="shared" ca="1" si="131"/>
        <v>804556.40751837986</v>
      </c>
      <c r="BR55" s="105">
        <f t="shared" ref="BR55:CW55" ca="1" si="132">SUM(BR50:BR54)</f>
        <v>844628.31897766679</v>
      </c>
      <c r="BS55" s="106">
        <f t="shared" ca="1" si="132"/>
        <v>887987.29432640411</v>
      </c>
      <c r="BT55" s="106">
        <f t="shared" ca="1" si="132"/>
        <v>938286.96998141904</v>
      </c>
      <c r="BU55" s="107">
        <f t="shared" ca="1" si="132"/>
        <v>992884.12814602838</v>
      </c>
      <c r="BV55" s="105">
        <f t="shared" ca="1" si="132"/>
        <v>1035621.2725292376</v>
      </c>
      <c r="BW55" s="106">
        <f t="shared" ca="1" si="132"/>
        <v>1081812.7971007258</v>
      </c>
      <c r="BX55" s="106">
        <f t="shared" ca="1" si="132"/>
        <v>1135295.0333682525</v>
      </c>
      <c r="BY55" s="107">
        <f t="shared" ca="1" si="132"/>
        <v>1193292.6159748195</v>
      </c>
      <c r="BZ55" s="105">
        <f t="shared" ca="1" si="132"/>
        <v>1238840.0900382949</v>
      </c>
      <c r="CA55" s="106">
        <f t="shared" ca="1" si="132"/>
        <v>1288017.6794066711</v>
      </c>
      <c r="CB55" s="106">
        <f t="shared" ca="1" si="132"/>
        <v>1344853.5456705559</v>
      </c>
      <c r="CC55" s="107">
        <f t="shared" ca="1" si="132"/>
        <v>1406433.5687730543</v>
      </c>
      <c r="CD55" s="105">
        <f t="shared" ca="1" si="132"/>
        <v>1454943.931720892</v>
      </c>
      <c r="CE55" s="106">
        <f t="shared" ca="1" si="132"/>
        <v>1507268.985778705</v>
      </c>
      <c r="CF55" s="106">
        <f t="shared" ca="1" si="132"/>
        <v>1567638.3143656254</v>
      </c>
      <c r="CG55" s="107">
        <f t="shared" ca="1" si="132"/>
        <v>1632992.1052324825</v>
      </c>
      <c r="CH55" s="105">
        <f t="shared" ca="1" si="132"/>
        <v>1684625.7552332599</v>
      </c>
      <c r="CI55" s="106">
        <f t="shared" ca="1" si="132"/>
        <v>1740267.9558169311</v>
      </c>
      <c r="CJ55" s="106">
        <f t="shared" ca="1" si="132"/>
        <v>1804359.7835683459</v>
      </c>
      <c r="CK55" s="107">
        <f t="shared" ca="1" si="132"/>
        <v>1873688.4496833105</v>
      </c>
      <c r="CL55" s="105">
        <f t="shared" ca="1" si="132"/>
        <v>1928614.0192528721</v>
      </c>
      <c r="CM55" s="106">
        <f t="shared" ca="1" si="132"/>
        <v>1987751.7476898346</v>
      </c>
      <c r="CN55" s="106">
        <f t="shared" ca="1" si="132"/>
        <v>2055764.7796531187</v>
      </c>
      <c r="CO55" s="107">
        <f t="shared" ca="1" si="132"/>
        <v>2129279.701206943</v>
      </c>
      <c r="CP55" s="105">
        <f t="shared" ca="1" si="132"/>
        <v>2187674.4724000217</v>
      </c>
      <c r="CQ55" s="106">
        <f t="shared" ca="1" si="132"/>
        <v>2250495.2479730882</v>
      </c>
      <c r="CR55" s="106">
        <f t="shared" ca="1" si="132"/>
        <v>2322638.3443172746</v>
      </c>
      <c r="CS55" s="107">
        <f t="shared" ca="1" si="132"/>
        <v>2400561.6913642101</v>
      </c>
      <c r="CT55" s="105">
        <f t="shared" ca="1" si="132"/>
        <v>2462612.0317647052</v>
      </c>
      <c r="CU55" s="106">
        <f t="shared" ca="1" si="132"/>
        <v>2529312.972138904</v>
      </c>
      <c r="CV55" s="106">
        <f t="shared" ca="1" si="132"/>
        <v>2605805.6594556393</v>
      </c>
      <c r="CW55" s="107">
        <f t="shared" ca="1" si="132"/>
        <v>2688370.9349673586</v>
      </c>
      <c r="CX55" s="105">
        <f t="shared" ref="CX55:DI55" ca="1" si="133">SUM(CX50:CX54)</f>
        <v>2754272.7555164904</v>
      </c>
      <c r="CY55" s="106">
        <f t="shared" ca="1" si="133"/>
        <v>2825061.0602257792</v>
      </c>
      <c r="CZ55" s="106">
        <f t="shared" ca="1" si="133"/>
        <v>2906134.0684340331</v>
      </c>
      <c r="DA55" s="107">
        <f t="shared" ca="1" si="133"/>
        <v>2993586.67854513</v>
      </c>
      <c r="DB55" s="105">
        <f t="shared" ca="1" si="133"/>
        <v>3063545.91429856</v>
      </c>
      <c r="DC55" s="106">
        <f t="shared" ca="1" si="133"/>
        <v>3138639.3724445985</v>
      </c>
      <c r="DD55" s="106">
        <f t="shared" ca="1" si="133"/>
        <v>3224535.1985785044</v>
      </c>
      <c r="DE55" s="107">
        <f t="shared" ca="1" si="133"/>
        <v>3317133.0513823321</v>
      </c>
      <c r="DF55" s="105">
        <f t="shared" ca="1" si="133"/>
        <v>3391366.1663417807</v>
      </c>
      <c r="DG55" s="106">
        <f t="shared" ca="1" si="133"/>
        <v>3470993.6897144527</v>
      </c>
      <c r="DH55" s="106">
        <f t="shared" ca="1" si="133"/>
        <v>3561967.1899375119</v>
      </c>
      <c r="DI55" s="107">
        <f t="shared" ca="1" si="133"/>
        <v>3659981.3242589515</v>
      </c>
      <c r="DJ55" s="69"/>
      <c r="DK55" s="106">
        <f t="shared" ref="DK55:EK55" ca="1" si="134">SUM(DK50:DK54)</f>
        <v>5650.0429999999997</v>
      </c>
      <c r="DL55" s="106">
        <f t="shared" ca="1" si="134"/>
        <v>6053</v>
      </c>
      <c r="DM55" s="106">
        <f t="shared" ca="1" si="134"/>
        <v>8536</v>
      </c>
      <c r="DN55" s="106">
        <f t="shared" ca="1" si="134"/>
        <v>9255</v>
      </c>
      <c r="DO55" s="106">
        <f t="shared" ca="1" si="134"/>
        <v>10557</v>
      </c>
      <c r="DP55" s="106">
        <f t="shared" ca="1" si="134"/>
        <v>13847</v>
      </c>
      <c r="DQ55" s="106">
        <f t="shared" ca="1" si="134"/>
        <v>16294</v>
      </c>
      <c r="DR55" s="106">
        <f t="shared" ca="1" si="134"/>
        <v>29195</v>
      </c>
      <c r="DS55" s="106">
        <f t="shared" ca="1" si="134"/>
        <v>23073</v>
      </c>
      <c r="DT55" s="106">
        <f t="shared" ca="1" si="134"/>
        <v>44345</v>
      </c>
      <c r="DU55" s="106">
        <f t="shared" ca="1" si="134"/>
        <v>88738.47286787584</v>
      </c>
      <c r="DV55" s="106">
        <f t="shared" ca="1" si="134"/>
        <v>195535.01305720274</v>
      </c>
      <c r="DW55" s="106">
        <f t="shared" ca="1" si="134"/>
        <v>321387.77597965108</v>
      </c>
      <c r="DX55" s="106">
        <f t="shared" ca="1" si="134"/>
        <v>466215.14764486335</v>
      </c>
      <c r="DY55" s="106">
        <f t="shared" ca="1" si="134"/>
        <v>628002.84038191033</v>
      </c>
      <c r="DZ55" s="106">
        <f t="shared" ca="1" si="134"/>
        <v>804556.40751837986</v>
      </c>
      <c r="EA55" s="106">
        <f t="shared" ca="1" si="134"/>
        <v>992884.12814602838</v>
      </c>
      <c r="EB55" s="106">
        <f t="shared" ca="1" si="134"/>
        <v>1193292.6159748195</v>
      </c>
      <c r="EC55" s="106">
        <f t="shared" ca="1" si="134"/>
        <v>1406433.5687730543</v>
      </c>
      <c r="ED55" s="106">
        <f t="shared" ca="1" si="134"/>
        <v>1632992.1052324825</v>
      </c>
      <c r="EE55" s="106">
        <f t="shared" ca="1" si="134"/>
        <v>1873688.4496833105</v>
      </c>
      <c r="EF55" s="106">
        <f t="shared" ca="1" si="134"/>
        <v>2129279.701206943</v>
      </c>
      <c r="EG55" s="106">
        <f t="shared" ca="1" si="134"/>
        <v>2400561.6913642101</v>
      </c>
      <c r="EH55" s="106">
        <f t="shared" ca="1" si="134"/>
        <v>2688370.9349673586</v>
      </c>
      <c r="EI55" s="106">
        <f t="shared" ca="1" si="134"/>
        <v>2993586.67854513</v>
      </c>
      <c r="EJ55" s="106">
        <f t="shared" ca="1" si="134"/>
        <v>3317133.0513823321</v>
      </c>
      <c r="EK55" s="106">
        <f t="shared" ca="1" si="134"/>
        <v>3659981.3242589515</v>
      </c>
    </row>
    <row r="56" spans="1:141" x14ac:dyDescent="0.25">
      <c r="A56" s="90"/>
      <c r="B56" s="90"/>
      <c r="C56" s="90"/>
      <c r="D56" s="90"/>
      <c r="F56" s="113"/>
      <c r="G56" s="69"/>
      <c r="H56" s="69"/>
      <c r="I56" s="69"/>
      <c r="J56" s="113"/>
      <c r="K56" s="69"/>
      <c r="L56" s="69"/>
      <c r="M56" s="69"/>
      <c r="N56" s="113"/>
      <c r="O56" s="69"/>
      <c r="P56" s="69"/>
      <c r="Q56" s="69"/>
      <c r="R56" s="113"/>
      <c r="S56" s="69"/>
      <c r="T56" s="69"/>
      <c r="U56" s="69"/>
      <c r="V56" s="113"/>
      <c r="W56" s="69"/>
      <c r="X56" s="69"/>
      <c r="Y56" s="69"/>
      <c r="Z56" s="113"/>
      <c r="AA56" s="69"/>
      <c r="AB56" s="69"/>
      <c r="AC56" s="69"/>
      <c r="AD56" s="113"/>
      <c r="AE56" s="69"/>
      <c r="AF56" s="69"/>
      <c r="AG56" s="69"/>
      <c r="AH56" s="113"/>
      <c r="AI56" s="69"/>
      <c r="AJ56" s="69"/>
      <c r="AK56" s="69"/>
      <c r="AL56" s="113"/>
      <c r="AM56" s="69"/>
      <c r="AN56" s="69"/>
      <c r="AO56" s="69"/>
      <c r="AP56" s="113"/>
      <c r="AQ56" s="69"/>
      <c r="AR56" s="69"/>
      <c r="AS56" s="69"/>
      <c r="AT56" s="113"/>
      <c r="AU56" s="69"/>
      <c r="AV56" s="69"/>
      <c r="AW56" s="69"/>
      <c r="AX56" s="113"/>
      <c r="AY56" s="69"/>
      <c r="AZ56" s="69"/>
      <c r="BA56" s="69"/>
      <c r="BB56" s="113"/>
      <c r="BC56" s="69"/>
      <c r="BD56" s="69"/>
      <c r="BE56" s="69"/>
      <c r="BF56" s="113"/>
      <c r="BG56" s="69"/>
      <c r="BH56" s="69"/>
      <c r="BI56" s="69"/>
      <c r="BJ56" s="113"/>
      <c r="BK56" s="69"/>
      <c r="BL56" s="69"/>
      <c r="BM56" s="69"/>
      <c r="BN56" s="113"/>
      <c r="BO56" s="69"/>
      <c r="BP56" s="69"/>
      <c r="BQ56" s="69"/>
      <c r="BR56" s="113"/>
      <c r="BS56" s="69"/>
      <c r="BT56" s="69"/>
      <c r="BU56" s="69"/>
      <c r="BV56" s="113"/>
      <c r="BW56" s="69"/>
      <c r="BX56" s="69"/>
      <c r="BY56" s="69"/>
      <c r="BZ56" s="113"/>
      <c r="CA56" s="69"/>
      <c r="CB56" s="69"/>
      <c r="CC56" s="69"/>
      <c r="CD56" s="113"/>
      <c r="CE56" s="69"/>
      <c r="CF56" s="69"/>
      <c r="CG56" s="69"/>
      <c r="CH56" s="113"/>
      <c r="CI56" s="69"/>
      <c r="CJ56" s="69"/>
      <c r="CK56" s="69"/>
      <c r="CL56" s="113"/>
      <c r="CM56" s="69"/>
      <c r="CN56" s="69"/>
      <c r="CO56" s="69"/>
      <c r="CP56" s="113"/>
      <c r="CQ56" s="69"/>
      <c r="CR56" s="69"/>
      <c r="CS56" s="69"/>
      <c r="CT56" s="113"/>
      <c r="CU56" s="69"/>
      <c r="CV56" s="69"/>
      <c r="CW56" s="69"/>
      <c r="CX56" s="113"/>
      <c r="CY56" s="69"/>
      <c r="CZ56" s="69"/>
      <c r="DA56" s="69"/>
      <c r="DB56" s="113"/>
      <c r="DC56" s="69"/>
      <c r="DD56" s="69"/>
      <c r="DE56" s="69"/>
      <c r="DF56" s="113"/>
      <c r="DG56" s="69"/>
      <c r="DH56" s="69"/>
      <c r="DI56" s="114"/>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row>
    <row r="57" spans="1:141" x14ac:dyDescent="0.25">
      <c r="A57" s="90"/>
      <c r="B57" s="90"/>
      <c r="C57" s="90"/>
      <c r="D57" s="90"/>
      <c r="E57" t="s">
        <v>261</v>
      </c>
      <c r="F57" s="113">
        <f t="shared" ref="F57:AK57" ca="1" si="135">F264</f>
        <v>848.33199999999999</v>
      </c>
      <c r="G57" s="69">
        <f t="shared" ca="1" si="135"/>
        <v>817.52399999999989</v>
      </c>
      <c r="H57" s="69">
        <f t="shared" ca="1" si="135"/>
        <v>807.90200000000004</v>
      </c>
      <c r="I57" s="69">
        <f t="shared" ca="1" si="135"/>
        <v>778.99599999999987</v>
      </c>
      <c r="J57" s="113">
        <f t="shared" ca="1" si="135"/>
        <v>752</v>
      </c>
      <c r="K57" s="69">
        <f t="shared" ca="1" si="135"/>
        <v>687</v>
      </c>
      <c r="L57" s="69">
        <f t="shared" ca="1" si="135"/>
        <v>649</v>
      </c>
      <c r="M57" s="69">
        <f t="shared" ca="1" si="135"/>
        <v>632</v>
      </c>
      <c r="N57" s="113">
        <f t="shared" ca="1" si="135"/>
        <v>634</v>
      </c>
      <c r="O57" s="69">
        <f t="shared" ca="1" si="135"/>
        <v>623</v>
      </c>
      <c r="P57" s="69">
        <f t="shared" ca="1" si="135"/>
        <v>623</v>
      </c>
      <c r="Q57" s="69">
        <f t="shared" ca="1" si="135"/>
        <v>625</v>
      </c>
      <c r="R57" s="113">
        <f t="shared" ca="1" si="135"/>
        <v>629</v>
      </c>
      <c r="S57" s="69">
        <f t="shared" ca="1" si="135"/>
        <v>654</v>
      </c>
      <c r="T57" s="69">
        <f t="shared" ca="1" si="135"/>
        <v>663</v>
      </c>
      <c r="U57" s="69">
        <f t="shared" ca="1" si="135"/>
        <v>1049</v>
      </c>
      <c r="V57" s="113">
        <f t="shared" ca="1" si="135"/>
        <v>1121</v>
      </c>
      <c r="W57" s="69">
        <f t="shared" ca="1" si="135"/>
        <v>1213</v>
      </c>
      <c r="X57" s="69">
        <f t="shared" ca="1" si="135"/>
        <v>1341</v>
      </c>
      <c r="Y57" s="69">
        <f t="shared" ca="1" si="135"/>
        <v>1449</v>
      </c>
      <c r="Z57" s="113">
        <f t="shared" ca="1" si="135"/>
        <v>2063</v>
      </c>
      <c r="AA57" s="69">
        <f t="shared" ca="1" si="135"/>
        <v>2068</v>
      </c>
      <c r="AB57" s="69">
        <f t="shared" ca="1" si="135"/>
        <v>2087</v>
      </c>
      <c r="AC57" s="69">
        <f t="shared" ca="1" si="135"/>
        <v>2341</v>
      </c>
      <c r="AD57" s="113">
        <f t="shared" ca="1" si="135"/>
        <v>2390</v>
      </c>
      <c r="AE57" s="69">
        <f t="shared" ca="1" si="135"/>
        <v>5519</v>
      </c>
      <c r="AF57" s="69">
        <f t="shared" ca="1" si="135"/>
        <v>5601</v>
      </c>
      <c r="AG57" s="69">
        <f t="shared" ca="1" si="135"/>
        <v>5593</v>
      </c>
      <c r="AH57" s="113">
        <f t="shared" ca="1" si="135"/>
        <v>5608</v>
      </c>
      <c r="AI57" s="69">
        <f t="shared" ca="1" si="135"/>
        <v>5643</v>
      </c>
      <c r="AJ57" s="69">
        <f t="shared" ca="1" si="135"/>
        <v>5793</v>
      </c>
      <c r="AK57" s="69">
        <f t="shared" ca="1" si="135"/>
        <v>5946</v>
      </c>
      <c r="AL57" s="113">
        <f t="shared" ref="AL57:BQ57" ca="1" si="136">AL264</f>
        <v>5983</v>
      </c>
      <c r="AM57" s="69">
        <f t="shared" ca="1" si="136"/>
        <v>6121</v>
      </c>
      <c r="AN57" s="69">
        <f t="shared" ca="1" si="136"/>
        <v>6551</v>
      </c>
      <c r="AO57" s="69">
        <f t="shared" ca="1" si="136"/>
        <v>6521</v>
      </c>
      <c r="AP57" s="113">
        <f t="shared" ca="1" si="136"/>
        <v>6375</v>
      </c>
      <c r="AQ57" s="69">
        <f t="shared" ca="1" si="136"/>
        <v>6429</v>
      </c>
      <c r="AR57" s="69">
        <f t="shared" ca="1" si="136"/>
        <v>6411</v>
      </c>
      <c r="AS57" s="69">
        <f t="shared" ca="1" si="136"/>
        <v>6372</v>
      </c>
      <c r="AT57" s="113">
        <f t="shared" ca="1" si="136"/>
        <v>6524</v>
      </c>
      <c r="AU57" s="69">
        <f t="shared" ca="1" si="136"/>
        <v>7393</v>
      </c>
      <c r="AV57" s="69">
        <f t="shared" ca="1" si="136"/>
        <v>7936</v>
      </c>
      <c r="AW57" s="69">
        <f t="shared" ca="1" si="136"/>
        <v>8031.5800000000008</v>
      </c>
      <c r="AX57" s="113">
        <f t="shared" ca="1" si="136"/>
        <v>8152.0537000000013</v>
      </c>
      <c r="AY57" s="69">
        <f t="shared" ca="1" si="136"/>
        <v>8272.5274000000009</v>
      </c>
      <c r="AZ57" s="69">
        <f t="shared" ca="1" si="136"/>
        <v>8393.0010999999995</v>
      </c>
      <c r="BA57" s="69">
        <f t="shared" ca="1" si="136"/>
        <v>8513.4747999999981</v>
      </c>
      <c r="BB57" s="113">
        <f t="shared" ca="1" si="136"/>
        <v>8641.1769219999987</v>
      </c>
      <c r="BC57" s="69">
        <f t="shared" ca="1" si="136"/>
        <v>8768.8790439999993</v>
      </c>
      <c r="BD57" s="69">
        <f t="shared" ca="1" si="136"/>
        <v>8896.5811659999999</v>
      </c>
      <c r="BE57" s="69">
        <f t="shared" ca="1" si="136"/>
        <v>9024.2832880000005</v>
      </c>
      <c r="BF57" s="113">
        <f t="shared" ca="1" si="136"/>
        <v>9159.647537320001</v>
      </c>
      <c r="BG57" s="69">
        <f t="shared" ca="1" si="136"/>
        <v>9295.0117866400014</v>
      </c>
      <c r="BH57" s="69">
        <f t="shared" ca="1" si="136"/>
        <v>9430.3760359600019</v>
      </c>
      <c r="BI57" s="69">
        <f t="shared" ca="1" si="136"/>
        <v>9565.7402852800024</v>
      </c>
      <c r="BJ57" s="113">
        <f t="shared" ca="1" si="136"/>
        <v>9709.2263895592023</v>
      </c>
      <c r="BK57" s="69">
        <f t="shared" ca="1" si="136"/>
        <v>9852.7124938384022</v>
      </c>
      <c r="BL57" s="69">
        <f t="shared" ca="1" si="136"/>
        <v>9996.1985981176022</v>
      </c>
      <c r="BM57" s="69">
        <f t="shared" ca="1" si="136"/>
        <v>10139.684702396802</v>
      </c>
      <c r="BN57" s="113">
        <f t="shared" ca="1" si="136"/>
        <v>10291.779972932754</v>
      </c>
      <c r="BO57" s="69">
        <f t="shared" ca="1" si="136"/>
        <v>10443.875243468707</v>
      </c>
      <c r="BP57" s="69">
        <f t="shared" ca="1" si="136"/>
        <v>10595.970514004659</v>
      </c>
      <c r="BQ57" s="69">
        <f t="shared" ca="1" si="136"/>
        <v>10748.065784540611</v>
      </c>
      <c r="BR57" s="113">
        <f t="shared" ref="BR57:CW57" ca="1" si="137">BR264</f>
        <v>10909.286771308722</v>
      </c>
      <c r="BS57" s="69">
        <f t="shared" ca="1" si="137"/>
        <v>11070.50775807683</v>
      </c>
      <c r="BT57" s="69">
        <f t="shared" ca="1" si="137"/>
        <v>11231.728744844939</v>
      </c>
      <c r="BU57" s="69">
        <f t="shared" ca="1" si="137"/>
        <v>11392.949731613047</v>
      </c>
      <c r="BV57" s="113">
        <f t="shared" ca="1" si="137"/>
        <v>11563.843977587243</v>
      </c>
      <c r="BW57" s="69">
        <f t="shared" ca="1" si="137"/>
        <v>11734.738223561439</v>
      </c>
      <c r="BX57" s="69">
        <f t="shared" ca="1" si="137"/>
        <v>11905.632469535634</v>
      </c>
      <c r="BY57" s="69">
        <f t="shared" ca="1" si="137"/>
        <v>12076.52671550983</v>
      </c>
      <c r="BZ57" s="113">
        <f t="shared" ca="1" si="137"/>
        <v>12257.674616242477</v>
      </c>
      <c r="CA57" s="69">
        <f t="shared" ca="1" si="137"/>
        <v>12438.822516975124</v>
      </c>
      <c r="CB57" s="69">
        <f t="shared" ca="1" si="137"/>
        <v>12619.970417707771</v>
      </c>
      <c r="CC57" s="69">
        <f t="shared" ca="1" si="137"/>
        <v>12801.118318440418</v>
      </c>
      <c r="CD57" s="113">
        <f t="shared" ca="1" si="137"/>
        <v>12993.135093217024</v>
      </c>
      <c r="CE57" s="69">
        <f t="shared" ca="1" si="137"/>
        <v>13185.151867993631</v>
      </c>
      <c r="CF57" s="69">
        <f t="shared" ca="1" si="137"/>
        <v>13377.168642770237</v>
      </c>
      <c r="CG57" s="69">
        <f t="shared" ca="1" si="137"/>
        <v>13569.185417546843</v>
      </c>
      <c r="CH57" s="113">
        <f t="shared" ca="1" si="137"/>
        <v>13772.723198810047</v>
      </c>
      <c r="CI57" s="69">
        <f t="shared" ca="1" si="137"/>
        <v>13976.26098007325</v>
      </c>
      <c r="CJ57" s="69">
        <f t="shared" ca="1" si="137"/>
        <v>14179.798761336453</v>
      </c>
      <c r="CK57" s="69">
        <f t="shared" ca="1" si="137"/>
        <v>14383.336542599656</v>
      </c>
      <c r="CL57" s="113">
        <f t="shared" ca="1" si="137"/>
        <v>14599.086590738652</v>
      </c>
      <c r="CM57" s="69">
        <f t="shared" ca="1" si="137"/>
        <v>14814.836638877649</v>
      </c>
      <c r="CN57" s="69">
        <f t="shared" ca="1" si="137"/>
        <v>15030.586687016645</v>
      </c>
      <c r="CO57" s="69">
        <f t="shared" ca="1" si="137"/>
        <v>15246.336735155641</v>
      </c>
      <c r="CP57" s="113">
        <f t="shared" ca="1" si="137"/>
        <v>15475.031786182975</v>
      </c>
      <c r="CQ57" s="69">
        <f t="shared" ca="1" si="137"/>
        <v>15703.72683721031</v>
      </c>
      <c r="CR57" s="69">
        <f t="shared" ca="1" si="137"/>
        <v>15932.421888237644</v>
      </c>
      <c r="CS57" s="69">
        <f t="shared" ca="1" si="137"/>
        <v>16161.116939264979</v>
      </c>
      <c r="CT57" s="113">
        <f t="shared" ca="1" si="137"/>
        <v>16403.533693353955</v>
      </c>
      <c r="CU57" s="69">
        <f t="shared" ca="1" si="137"/>
        <v>16645.95044744293</v>
      </c>
      <c r="CV57" s="69">
        <f t="shared" ca="1" si="137"/>
        <v>16888.367201531906</v>
      </c>
      <c r="CW57" s="69">
        <f t="shared" ca="1" si="137"/>
        <v>17130.783955620882</v>
      </c>
      <c r="CX57" s="113">
        <f t="shared" ref="CX57:DI57" ca="1" si="138">CX264</f>
        <v>17387.745714955196</v>
      </c>
      <c r="CY57" s="69">
        <f t="shared" ca="1" si="138"/>
        <v>17644.707474289509</v>
      </c>
      <c r="CZ57" s="69">
        <f t="shared" ca="1" si="138"/>
        <v>17901.669233623823</v>
      </c>
      <c r="DA57" s="69">
        <f t="shared" ca="1" si="138"/>
        <v>18158.630992958137</v>
      </c>
      <c r="DB57" s="113">
        <f t="shared" ca="1" si="138"/>
        <v>18431.01045785251</v>
      </c>
      <c r="DC57" s="69">
        <f t="shared" ca="1" si="138"/>
        <v>18703.389922746883</v>
      </c>
      <c r="DD57" s="69">
        <f t="shared" ca="1" si="138"/>
        <v>18975.769387641256</v>
      </c>
      <c r="DE57" s="69">
        <f t="shared" ca="1" si="138"/>
        <v>19248.148852535629</v>
      </c>
      <c r="DF57" s="113">
        <f t="shared" ca="1" si="138"/>
        <v>19536.871085323663</v>
      </c>
      <c r="DG57" s="69">
        <f t="shared" ca="1" si="138"/>
        <v>19825.593318111696</v>
      </c>
      <c r="DH57" s="69">
        <f t="shared" ca="1" si="138"/>
        <v>20114.31555089973</v>
      </c>
      <c r="DI57" s="114">
        <f t="shared" ca="1" si="138"/>
        <v>20403.037783687763</v>
      </c>
      <c r="DJ57" s="69"/>
      <c r="DK57" s="69">
        <f t="shared" ref="DK57:EK57" ca="1" si="139">DK264</f>
        <v>778.99599999999987</v>
      </c>
      <c r="DL57" s="69">
        <f t="shared" ca="1" si="139"/>
        <v>632</v>
      </c>
      <c r="DM57" s="69">
        <f t="shared" ca="1" si="139"/>
        <v>625</v>
      </c>
      <c r="DN57" s="69">
        <f t="shared" ca="1" si="139"/>
        <v>1049</v>
      </c>
      <c r="DO57" s="69">
        <f t="shared" ca="1" si="139"/>
        <v>1449</v>
      </c>
      <c r="DP57" s="69">
        <f t="shared" ca="1" si="139"/>
        <v>2341</v>
      </c>
      <c r="DQ57" s="69">
        <f t="shared" ca="1" si="139"/>
        <v>5593</v>
      </c>
      <c r="DR57" s="69">
        <f t="shared" ca="1" si="139"/>
        <v>5946</v>
      </c>
      <c r="DS57" s="69">
        <f t="shared" ca="1" si="139"/>
        <v>6521</v>
      </c>
      <c r="DT57" s="69">
        <f t="shared" ca="1" si="139"/>
        <v>6372</v>
      </c>
      <c r="DU57" s="69">
        <f t="shared" ca="1" si="139"/>
        <v>8031.5800000000008</v>
      </c>
      <c r="DV57" s="69">
        <f t="shared" ca="1" si="139"/>
        <v>8513.4747999999981</v>
      </c>
      <c r="DW57" s="69">
        <f t="shared" ca="1" si="139"/>
        <v>9024.2832880000005</v>
      </c>
      <c r="DX57" s="69">
        <f t="shared" ca="1" si="139"/>
        <v>9565.7402852800024</v>
      </c>
      <c r="DY57" s="69">
        <f t="shared" ca="1" si="139"/>
        <v>10139.684702396802</v>
      </c>
      <c r="DZ57" s="69">
        <f t="shared" ca="1" si="139"/>
        <v>10748.065784540611</v>
      </c>
      <c r="EA57" s="69">
        <f t="shared" ca="1" si="139"/>
        <v>11392.949731613047</v>
      </c>
      <c r="EB57" s="69">
        <f t="shared" ca="1" si="139"/>
        <v>12076.52671550983</v>
      </c>
      <c r="EC57" s="69">
        <f t="shared" ca="1" si="139"/>
        <v>12801.118318440418</v>
      </c>
      <c r="ED57" s="69">
        <f t="shared" ca="1" si="139"/>
        <v>13569.185417546843</v>
      </c>
      <c r="EE57" s="69">
        <f t="shared" ca="1" si="139"/>
        <v>14383.336542599656</v>
      </c>
      <c r="EF57" s="69">
        <f t="shared" ca="1" si="139"/>
        <v>15246.336735155641</v>
      </c>
      <c r="EG57" s="69">
        <f t="shared" ca="1" si="139"/>
        <v>16161.116939264979</v>
      </c>
      <c r="EH57" s="69">
        <f t="shared" ca="1" si="139"/>
        <v>17130.783955620882</v>
      </c>
      <c r="EI57" s="69">
        <f t="shared" ca="1" si="139"/>
        <v>18158.630992958137</v>
      </c>
      <c r="EJ57" s="69">
        <f t="shared" ca="1" si="139"/>
        <v>19248.148852535629</v>
      </c>
      <c r="EK57" s="69">
        <f t="shared" ca="1" si="139"/>
        <v>20403.037783687763</v>
      </c>
    </row>
    <row r="58" spans="1:141" x14ac:dyDescent="0.25">
      <c r="A58" s="90"/>
      <c r="B58" s="90"/>
      <c r="C58" s="90"/>
      <c r="D58" s="90"/>
      <c r="E58" t="s">
        <v>52</v>
      </c>
      <c r="F58" s="113">
        <f t="shared" ref="F58:AK58" ca="1" si="140">F497</f>
        <v>643.17899999999997</v>
      </c>
      <c r="G58" s="69">
        <f t="shared" ca="1" si="140"/>
        <v>643.17899999999997</v>
      </c>
      <c r="H58" s="69">
        <f t="shared" ca="1" si="140"/>
        <v>643.17899999999997</v>
      </c>
      <c r="I58" s="69">
        <f t="shared" ca="1" si="140"/>
        <v>618.17899999999997</v>
      </c>
      <c r="J58" s="113">
        <f t="shared" ca="1" si="140"/>
        <v>618</v>
      </c>
      <c r="K58" s="69">
        <f t="shared" ca="1" si="140"/>
        <v>618</v>
      </c>
      <c r="L58" s="69">
        <f t="shared" ca="1" si="140"/>
        <v>618</v>
      </c>
      <c r="M58" s="69">
        <f t="shared" ca="1" si="140"/>
        <v>618</v>
      </c>
      <c r="N58" s="113">
        <f t="shared" ca="1" si="140"/>
        <v>618</v>
      </c>
      <c r="O58" s="69">
        <f t="shared" ca="1" si="140"/>
        <v>618</v>
      </c>
      <c r="P58" s="69">
        <f t="shared" ca="1" si="140"/>
        <v>618</v>
      </c>
      <c r="Q58" s="69">
        <f t="shared" ca="1" si="140"/>
        <v>618</v>
      </c>
      <c r="R58" s="113">
        <f t="shared" ca="1" si="140"/>
        <v>618</v>
      </c>
      <c r="S58" s="69">
        <f t="shared" ca="1" si="140"/>
        <v>618</v>
      </c>
      <c r="T58" s="69">
        <f t="shared" ca="1" si="140"/>
        <v>618</v>
      </c>
      <c r="U58" s="69">
        <f t="shared" ca="1" si="140"/>
        <v>618</v>
      </c>
      <c r="V58" s="113">
        <f t="shared" ca="1" si="140"/>
        <v>618</v>
      </c>
      <c r="W58" s="69">
        <f t="shared" ca="1" si="140"/>
        <v>618</v>
      </c>
      <c r="X58" s="69">
        <f t="shared" ca="1" si="140"/>
        <v>618</v>
      </c>
      <c r="Y58" s="69">
        <f t="shared" ca="1" si="140"/>
        <v>618</v>
      </c>
      <c r="Z58" s="113">
        <f t="shared" ca="1" si="140"/>
        <v>618</v>
      </c>
      <c r="AA58" s="69">
        <f t="shared" ca="1" si="140"/>
        <v>618</v>
      </c>
      <c r="AB58" s="69">
        <f t="shared" ca="1" si="140"/>
        <v>618</v>
      </c>
      <c r="AC58" s="69">
        <f t="shared" ca="1" si="140"/>
        <v>618</v>
      </c>
      <c r="AD58" s="113">
        <f t="shared" ca="1" si="140"/>
        <v>628</v>
      </c>
      <c r="AE58" s="69">
        <f t="shared" ca="1" si="140"/>
        <v>4193</v>
      </c>
      <c r="AF58" s="69">
        <f t="shared" ca="1" si="140"/>
        <v>4193</v>
      </c>
      <c r="AG58" s="69">
        <f t="shared" ca="1" si="140"/>
        <v>4193</v>
      </c>
      <c r="AH58" s="113">
        <f t="shared" ca="1" si="140"/>
        <v>4193</v>
      </c>
      <c r="AI58" s="69">
        <f t="shared" ca="1" si="140"/>
        <v>4193</v>
      </c>
      <c r="AJ58" s="69">
        <f t="shared" ca="1" si="140"/>
        <v>4302</v>
      </c>
      <c r="AK58" s="69">
        <f t="shared" ca="1" si="140"/>
        <v>4349</v>
      </c>
      <c r="AL58" s="113">
        <f t="shared" ref="AL58:BQ58" ca="1" si="141">AL497</f>
        <v>4365</v>
      </c>
      <c r="AM58" s="69">
        <f t="shared" ca="1" si="141"/>
        <v>4372</v>
      </c>
      <c r="AN58" s="69">
        <f t="shared" ca="1" si="141"/>
        <v>4372</v>
      </c>
      <c r="AO58" s="69">
        <f t="shared" ca="1" si="141"/>
        <v>4372</v>
      </c>
      <c r="AP58" s="113">
        <f t="shared" ca="1" si="141"/>
        <v>4430</v>
      </c>
      <c r="AQ58" s="69">
        <f t="shared" ca="1" si="141"/>
        <v>4430</v>
      </c>
      <c r="AR58" s="69">
        <f t="shared" ca="1" si="141"/>
        <v>4430</v>
      </c>
      <c r="AS58" s="69">
        <f t="shared" ca="1" si="141"/>
        <v>4430</v>
      </c>
      <c r="AT58" s="113">
        <f t="shared" ca="1" si="141"/>
        <v>4453</v>
      </c>
      <c r="AU58" s="69">
        <f t="shared" ca="1" si="141"/>
        <v>4622</v>
      </c>
      <c r="AV58" s="69">
        <f t="shared" ca="1" si="141"/>
        <v>4724</v>
      </c>
      <c r="AW58" s="69">
        <f t="shared" ca="1" si="141"/>
        <v>4724</v>
      </c>
      <c r="AX58" s="113">
        <f t="shared" ca="1" si="141"/>
        <v>4724</v>
      </c>
      <c r="AY58" s="69">
        <f t="shared" ca="1" si="141"/>
        <v>4724</v>
      </c>
      <c r="AZ58" s="69">
        <f t="shared" ca="1" si="141"/>
        <v>4724</v>
      </c>
      <c r="BA58" s="69">
        <f t="shared" ca="1" si="141"/>
        <v>4724</v>
      </c>
      <c r="BB58" s="113">
        <f t="shared" ca="1" si="141"/>
        <v>4724</v>
      </c>
      <c r="BC58" s="69">
        <f t="shared" ca="1" si="141"/>
        <v>4724</v>
      </c>
      <c r="BD58" s="69">
        <f t="shared" ca="1" si="141"/>
        <v>4724</v>
      </c>
      <c r="BE58" s="69">
        <f t="shared" ca="1" si="141"/>
        <v>4724</v>
      </c>
      <c r="BF58" s="113">
        <f t="shared" ca="1" si="141"/>
        <v>4724</v>
      </c>
      <c r="BG58" s="69">
        <f t="shared" ca="1" si="141"/>
        <v>4724</v>
      </c>
      <c r="BH58" s="69">
        <f t="shared" ca="1" si="141"/>
        <v>4724</v>
      </c>
      <c r="BI58" s="69">
        <f t="shared" ca="1" si="141"/>
        <v>4724</v>
      </c>
      <c r="BJ58" s="113">
        <f t="shared" ca="1" si="141"/>
        <v>4724</v>
      </c>
      <c r="BK58" s="69">
        <f t="shared" ca="1" si="141"/>
        <v>4724</v>
      </c>
      <c r="BL58" s="69">
        <f t="shared" ca="1" si="141"/>
        <v>4724</v>
      </c>
      <c r="BM58" s="69">
        <f t="shared" ca="1" si="141"/>
        <v>4724</v>
      </c>
      <c r="BN58" s="113">
        <f t="shared" ca="1" si="141"/>
        <v>4724</v>
      </c>
      <c r="BO58" s="69">
        <f t="shared" ca="1" si="141"/>
        <v>4724</v>
      </c>
      <c r="BP58" s="69">
        <f t="shared" ca="1" si="141"/>
        <v>4724</v>
      </c>
      <c r="BQ58" s="69">
        <f t="shared" ca="1" si="141"/>
        <v>4724</v>
      </c>
      <c r="BR58" s="113">
        <f t="shared" ref="BR58:CW58" ca="1" si="142">BR497</f>
        <v>4724</v>
      </c>
      <c r="BS58" s="69">
        <f t="shared" ca="1" si="142"/>
        <v>4724</v>
      </c>
      <c r="BT58" s="69">
        <f t="shared" ca="1" si="142"/>
        <v>4724</v>
      </c>
      <c r="BU58" s="69">
        <f t="shared" ca="1" si="142"/>
        <v>4724</v>
      </c>
      <c r="BV58" s="113">
        <f t="shared" ca="1" si="142"/>
        <v>4724</v>
      </c>
      <c r="BW58" s="69">
        <f t="shared" ca="1" si="142"/>
        <v>4724</v>
      </c>
      <c r="BX58" s="69">
        <f t="shared" ca="1" si="142"/>
        <v>4724</v>
      </c>
      <c r="BY58" s="69">
        <f t="shared" ca="1" si="142"/>
        <v>4724</v>
      </c>
      <c r="BZ58" s="113">
        <f t="shared" ca="1" si="142"/>
        <v>4724</v>
      </c>
      <c r="CA58" s="69">
        <f t="shared" ca="1" si="142"/>
        <v>4724</v>
      </c>
      <c r="CB58" s="69">
        <f t="shared" ca="1" si="142"/>
        <v>4724</v>
      </c>
      <c r="CC58" s="69">
        <f t="shared" ca="1" si="142"/>
        <v>4724</v>
      </c>
      <c r="CD58" s="113">
        <f t="shared" ca="1" si="142"/>
        <v>4724</v>
      </c>
      <c r="CE58" s="69">
        <f t="shared" ca="1" si="142"/>
        <v>4724</v>
      </c>
      <c r="CF58" s="69">
        <f t="shared" ca="1" si="142"/>
        <v>4724</v>
      </c>
      <c r="CG58" s="69">
        <f t="shared" ca="1" si="142"/>
        <v>4724</v>
      </c>
      <c r="CH58" s="113">
        <f t="shared" ca="1" si="142"/>
        <v>4724</v>
      </c>
      <c r="CI58" s="69">
        <f t="shared" ca="1" si="142"/>
        <v>4724</v>
      </c>
      <c r="CJ58" s="69">
        <f t="shared" ca="1" si="142"/>
        <v>4724</v>
      </c>
      <c r="CK58" s="69">
        <f t="shared" ca="1" si="142"/>
        <v>4724</v>
      </c>
      <c r="CL58" s="113">
        <f t="shared" ca="1" si="142"/>
        <v>4724</v>
      </c>
      <c r="CM58" s="69">
        <f t="shared" ca="1" si="142"/>
        <v>4724</v>
      </c>
      <c r="CN58" s="69">
        <f t="shared" ca="1" si="142"/>
        <v>4724</v>
      </c>
      <c r="CO58" s="69">
        <f t="shared" ca="1" si="142"/>
        <v>4724</v>
      </c>
      <c r="CP58" s="113">
        <f t="shared" ca="1" si="142"/>
        <v>4724</v>
      </c>
      <c r="CQ58" s="69">
        <f t="shared" ca="1" si="142"/>
        <v>4724</v>
      </c>
      <c r="CR58" s="69">
        <f t="shared" ca="1" si="142"/>
        <v>4724</v>
      </c>
      <c r="CS58" s="69">
        <f t="shared" ca="1" si="142"/>
        <v>4724</v>
      </c>
      <c r="CT58" s="113">
        <f t="shared" ca="1" si="142"/>
        <v>4724</v>
      </c>
      <c r="CU58" s="69">
        <f t="shared" ca="1" si="142"/>
        <v>4724</v>
      </c>
      <c r="CV58" s="69">
        <f t="shared" ca="1" si="142"/>
        <v>4724</v>
      </c>
      <c r="CW58" s="69">
        <f t="shared" ca="1" si="142"/>
        <v>4724</v>
      </c>
      <c r="CX58" s="113">
        <f t="shared" ref="CX58:DI58" ca="1" si="143">CX497</f>
        <v>4724</v>
      </c>
      <c r="CY58" s="69">
        <f t="shared" ca="1" si="143"/>
        <v>4724</v>
      </c>
      <c r="CZ58" s="69">
        <f t="shared" ca="1" si="143"/>
        <v>4724</v>
      </c>
      <c r="DA58" s="69">
        <f t="shared" ca="1" si="143"/>
        <v>4724</v>
      </c>
      <c r="DB58" s="113">
        <f t="shared" ca="1" si="143"/>
        <v>4724</v>
      </c>
      <c r="DC58" s="69">
        <f t="shared" ca="1" si="143"/>
        <v>4724</v>
      </c>
      <c r="DD58" s="69">
        <f t="shared" ca="1" si="143"/>
        <v>4724</v>
      </c>
      <c r="DE58" s="69">
        <f t="shared" ca="1" si="143"/>
        <v>4724</v>
      </c>
      <c r="DF58" s="113">
        <f t="shared" ca="1" si="143"/>
        <v>4724</v>
      </c>
      <c r="DG58" s="69">
        <f t="shared" ca="1" si="143"/>
        <v>4724</v>
      </c>
      <c r="DH58" s="69">
        <f t="shared" ca="1" si="143"/>
        <v>4724</v>
      </c>
      <c r="DI58" s="114">
        <f t="shared" ca="1" si="143"/>
        <v>4724</v>
      </c>
      <c r="DJ58" s="69"/>
      <c r="DK58" s="69">
        <f t="shared" ref="DK58:EK58" ca="1" si="144">DK497</f>
        <v>618.17899999999997</v>
      </c>
      <c r="DL58" s="69">
        <f t="shared" ca="1" si="144"/>
        <v>618</v>
      </c>
      <c r="DM58" s="69">
        <f t="shared" ca="1" si="144"/>
        <v>618</v>
      </c>
      <c r="DN58" s="69">
        <f t="shared" ca="1" si="144"/>
        <v>618</v>
      </c>
      <c r="DO58" s="69">
        <f t="shared" ca="1" si="144"/>
        <v>618</v>
      </c>
      <c r="DP58" s="69">
        <f t="shared" ca="1" si="144"/>
        <v>618</v>
      </c>
      <c r="DQ58" s="69">
        <f t="shared" ca="1" si="144"/>
        <v>4193</v>
      </c>
      <c r="DR58" s="69">
        <f t="shared" ca="1" si="144"/>
        <v>4349</v>
      </c>
      <c r="DS58" s="69">
        <f t="shared" ca="1" si="144"/>
        <v>4372</v>
      </c>
      <c r="DT58" s="69">
        <f t="shared" ca="1" si="144"/>
        <v>4430</v>
      </c>
      <c r="DU58" s="69">
        <f t="shared" ca="1" si="144"/>
        <v>4724</v>
      </c>
      <c r="DV58" s="69">
        <f t="shared" ca="1" si="144"/>
        <v>4724</v>
      </c>
      <c r="DW58" s="69">
        <f t="shared" ca="1" si="144"/>
        <v>4724</v>
      </c>
      <c r="DX58" s="69">
        <f t="shared" ca="1" si="144"/>
        <v>4724</v>
      </c>
      <c r="DY58" s="69">
        <f t="shared" ca="1" si="144"/>
        <v>4724</v>
      </c>
      <c r="DZ58" s="69">
        <f t="shared" ca="1" si="144"/>
        <v>4724</v>
      </c>
      <c r="EA58" s="69">
        <f t="shared" ca="1" si="144"/>
        <v>4724</v>
      </c>
      <c r="EB58" s="69">
        <f t="shared" ca="1" si="144"/>
        <v>4724</v>
      </c>
      <c r="EC58" s="69">
        <f t="shared" ca="1" si="144"/>
        <v>4724</v>
      </c>
      <c r="ED58" s="69">
        <f t="shared" ca="1" si="144"/>
        <v>4724</v>
      </c>
      <c r="EE58" s="69">
        <f t="shared" ca="1" si="144"/>
        <v>4724</v>
      </c>
      <c r="EF58" s="69">
        <f t="shared" ca="1" si="144"/>
        <v>4724</v>
      </c>
      <c r="EG58" s="69">
        <f t="shared" ca="1" si="144"/>
        <v>4724</v>
      </c>
      <c r="EH58" s="69">
        <f t="shared" ca="1" si="144"/>
        <v>4724</v>
      </c>
      <c r="EI58" s="69">
        <f t="shared" ca="1" si="144"/>
        <v>4724</v>
      </c>
      <c r="EJ58" s="69">
        <f t="shared" ca="1" si="144"/>
        <v>4724</v>
      </c>
      <c r="EK58" s="69">
        <f t="shared" ca="1" si="144"/>
        <v>4724</v>
      </c>
    </row>
    <row r="59" spans="1:141" x14ac:dyDescent="0.25">
      <c r="A59" s="90"/>
      <c r="B59" s="90"/>
      <c r="C59" s="90"/>
      <c r="D59" s="90"/>
      <c r="E59" t="s">
        <v>262</v>
      </c>
      <c r="F59" s="113">
        <f t="shared" ref="F59:AK59" ca="1" si="145">F516</f>
        <v>-65.195999999999998</v>
      </c>
      <c r="G59" s="69">
        <f t="shared" ca="1" si="145"/>
        <v>-66.697000000000003</v>
      </c>
      <c r="H59" s="69">
        <f t="shared" ca="1" si="145"/>
        <v>-61.497999999999998</v>
      </c>
      <c r="I59" s="69">
        <f t="shared" ca="1" si="145"/>
        <v>-63.253999999999998</v>
      </c>
      <c r="J59" s="113">
        <f t="shared" ca="1" si="145"/>
        <v>-58</v>
      </c>
      <c r="K59" s="69">
        <f t="shared" ca="1" si="145"/>
        <v>-59</v>
      </c>
      <c r="L59" s="69">
        <f t="shared" ca="1" si="145"/>
        <v>-52</v>
      </c>
      <c r="M59" s="69">
        <f t="shared" ca="1" si="145"/>
        <v>0</v>
      </c>
      <c r="N59" s="113">
        <f t="shared" ca="1" si="145"/>
        <v>0</v>
      </c>
      <c r="O59" s="69">
        <f t="shared" ca="1" si="145"/>
        <v>0</v>
      </c>
      <c r="P59" s="69">
        <f t="shared" ca="1" si="145"/>
        <v>0</v>
      </c>
      <c r="Q59" s="69">
        <f t="shared" ca="1" si="145"/>
        <v>0</v>
      </c>
      <c r="R59" s="113">
        <f t="shared" ca="1" si="145"/>
        <v>0</v>
      </c>
      <c r="S59" s="69">
        <f t="shared" ca="1" si="145"/>
        <v>0</v>
      </c>
      <c r="T59" s="69">
        <f t="shared" ca="1" si="145"/>
        <v>0</v>
      </c>
      <c r="U59" s="69">
        <f t="shared" ca="1" si="145"/>
        <v>0</v>
      </c>
      <c r="V59" s="113">
        <f t="shared" ca="1" si="145"/>
        <v>0</v>
      </c>
      <c r="W59" s="69">
        <f t="shared" ca="1" si="145"/>
        <v>0</v>
      </c>
      <c r="X59" s="69">
        <f t="shared" ca="1" si="145"/>
        <v>0</v>
      </c>
      <c r="Y59" s="69">
        <f t="shared" ca="1" si="145"/>
        <v>0</v>
      </c>
      <c r="Z59" s="113">
        <f t="shared" ca="1" si="145"/>
        <v>0</v>
      </c>
      <c r="AA59" s="69">
        <f t="shared" ca="1" si="145"/>
        <v>0</v>
      </c>
      <c r="AB59" s="69">
        <f t="shared" ca="1" si="145"/>
        <v>0</v>
      </c>
      <c r="AC59" s="69">
        <f t="shared" ca="1" si="145"/>
        <v>77</v>
      </c>
      <c r="AD59" s="113">
        <f t="shared" ca="1" si="145"/>
        <v>0</v>
      </c>
      <c r="AE59" s="69">
        <f t="shared" ca="1" si="145"/>
        <v>0</v>
      </c>
      <c r="AF59" s="69">
        <f t="shared" ca="1" si="145"/>
        <v>106</v>
      </c>
      <c r="AG59" s="69">
        <f t="shared" ca="1" si="145"/>
        <v>144</v>
      </c>
      <c r="AH59" s="113">
        <f t="shared" ca="1" si="145"/>
        <v>146</v>
      </c>
      <c r="AI59" s="69">
        <f t="shared" ca="1" si="145"/>
        <v>147</v>
      </c>
      <c r="AJ59" s="69">
        <f t="shared" ca="1" si="145"/>
        <v>308</v>
      </c>
      <c r="AK59" s="69">
        <f t="shared" ca="1" si="145"/>
        <v>266</v>
      </c>
      <c r="AL59" s="113">
        <f t="shared" ref="AL59:BQ59" ca="1" si="146">AL516</f>
        <v>285</v>
      </c>
      <c r="AM59" s="69">
        <f t="shared" ca="1" si="146"/>
        <v>307</v>
      </c>
      <c r="AN59" s="69">
        <f t="shared" ca="1" si="146"/>
        <v>314</v>
      </c>
      <c r="AO59" s="69">
        <f t="shared" ca="1" si="146"/>
        <v>299</v>
      </c>
      <c r="AP59" s="113">
        <f t="shared" ca="1" si="146"/>
        <v>505</v>
      </c>
      <c r="AQ59" s="69">
        <f t="shared" ca="1" si="146"/>
        <v>800</v>
      </c>
      <c r="AR59" s="69">
        <f t="shared" ca="1" si="146"/>
        <v>1172</v>
      </c>
      <c r="AS59" s="69">
        <f t="shared" ca="1" si="146"/>
        <v>1546</v>
      </c>
      <c r="AT59" s="113">
        <f t="shared" ca="1" si="146"/>
        <v>1750</v>
      </c>
      <c r="AU59" s="69">
        <f t="shared" ca="1" si="146"/>
        <v>1819</v>
      </c>
      <c r="AV59" s="69">
        <f t="shared" ca="1" si="146"/>
        <v>0</v>
      </c>
      <c r="AW59" s="69">
        <f t="shared" ca="1" si="146"/>
        <v>0</v>
      </c>
      <c r="AX59" s="113">
        <f t="shared" ca="1" si="146"/>
        <v>0</v>
      </c>
      <c r="AY59" s="69">
        <f t="shared" ca="1" si="146"/>
        <v>0</v>
      </c>
      <c r="AZ59" s="69">
        <f t="shared" ca="1" si="146"/>
        <v>0</v>
      </c>
      <c r="BA59" s="69">
        <f t="shared" ca="1" si="146"/>
        <v>0</v>
      </c>
      <c r="BB59" s="113">
        <f t="shared" ca="1" si="146"/>
        <v>0</v>
      </c>
      <c r="BC59" s="69">
        <f t="shared" ca="1" si="146"/>
        <v>0</v>
      </c>
      <c r="BD59" s="69">
        <f t="shared" ca="1" si="146"/>
        <v>0</v>
      </c>
      <c r="BE59" s="69">
        <f t="shared" ca="1" si="146"/>
        <v>0</v>
      </c>
      <c r="BF59" s="113">
        <f t="shared" ca="1" si="146"/>
        <v>0</v>
      </c>
      <c r="BG59" s="69">
        <f t="shared" ca="1" si="146"/>
        <v>0</v>
      </c>
      <c r="BH59" s="69">
        <f t="shared" ca="1" si="146"/>
        <v>0</v>
      </c>
      <c r="BI59" s="69">
        <f t="shared" ca="1" si="146"/>
        <v>0</v>
      </c>
      <c r="BJ59" s="113">
        <f t="shared" ca="1" si="146"/>
        <v>0</v>
      </c>
      <c r="BK59" s="69">
        <f t="shared" ca="1" si="146"/>
        <v>0</v>
      </c>
      <c r="BL59" s="69">
        <f t="shared" ca="1" si="146"/>
        <v>0</v>
      </c>
      <c r="BM59" s="69">
        <f t="shared" ca="1" si="146"/>
        <v>0</v>
      </c>
      <c r="BN59" s="113">
        <f t="shared" ca="1" si="146"/>
        <v>0</v>
      </c>
      <c r="BO59" s="69">
        <f t="shared" ca="1" si="146"/>
        <v>0</v>
      </c>
      <c r="BP59" s="69">
        <f t="shared" ca="1" si="146"/>
        <v>0</v>
      </c>
      <c r="BQ59" s="69">
        <f t="shared" ca="1" si="146"/>
        <v>0</v>
      </c>
      <c r="BR59" s="113">
        <f t="shared" ref="BR59:CW59" ca="1" si="147">BR516</f>
        <v>0</v>
      </c>
      <c r="BS59" s="69">
        <f t="shared" ca="1" si="147"/>
        <v>0</v>
      </c>
      <c r="BT59" s="69">
        <f t="shared" ca="1" si="147"/>
        <v>0</v>
      </c>
      <c r="BU59" s="69">
        <f t="shared" ca="1" si="147"/>
        <v>0</v>
      </c>
      <c r="BV59" s="113">
        <f t="shared" ca="1" si="147"/>
        <v>0</v>
      </c>
      <c r="BW59" s="69">
        <f t="shared" ca="1" si="147"/>
        <v>0</v>
      </c>
      <c r="BX59" s="69">
        <f t="shared" ca="1" si="147"/>
        <v>0</v>
      </c>
      <c r="BY59" s="69">
        <f t="shared" ca="1" si="147"/>
        <v>0</v>
      </c>
      <c r="BZ59" s="113">
        <f t="shared" ca="1" si="147"/>
        <v>0</v>
      </c>
      <c r="CA59" s="69">
        <f t="shared" ca="1" si="147"/>
        <v>0</v>
      </c>
      <c r="CB59" s="69">
        <f t="shared" ca="1" si="147"/>
        <v>0</v>
      </c>
      <c r="CC59" s="69">
        <f t="shared" ca="1" si="147"/>
        <v>0</v>
      </c>
      <c r="CD59" s="113">
        <f t="shared" ca="1" si="147"/>
        <v>0</v>
      </c>
      <c r="CE59" s="69">
        <f t="shared" ca="1" si="147"/>
        <v>0</v>
      </c>
      <c r="CF59" s="69">
        <f t="shared" ca="1" si="147"/>
        <v>0</v>
      </c>
      <c r="CG59" s="69">
        <f t="shared" ca="1" si="147"/>
        <v>0</v>
      </c>
      <c r="CH59" s="113">
        <f t="shared" ca="1" si="147"/>
        <v>0</v>
      </c>
      <c r="CI59" s="69">
        <f t="shared" ca="1" si="147"/>
        <v>0</v>
      </c>
      <c r="CJ59" s="69">
        <f t="shared" ca="1" si="147"/>
        <v>0</v>
      </c>
      <c r="CK59" s="69">
        <f t="shared" ca="1" si="147"/>
        <v>0</v>
      </c>
      <c r="CL59" s="113">
        <f t="shared" ca="1" si="147"/>
        <v>0</v>
      </c>
      <c r="CM59" s="69">
        <f t="shared" ca="1" si="147"/>
        <v>0</v>
      </c>
      <c r="CN59" s="69">
        <f t="shared" ca="1" si="147"/>
        <v>0</v>
      </c>
      <c r="CO59" s="69">
        <f t="shared" ca="1" si="147"/>
        <v>0</v>
      </c>
      <c r="CP59" s="113">
        <f t="shared" ca="1" si="147"/>
        <v>0</v>
      </c>
      <c r="CQ59" s="69">
        <f t="shared" ca="1" si="147"/>
        <v>0</v>
      </c>
      <c r="CR59" s="69">
        <f t="shared" ca="1" si="147"/>
        <v>0</v>
      </c>
      <c r="CS59" s="69">
        <f t="shared" ca="1" si="147"/>
        <v>0</v>
      </c>
      <c r="CT59" s="113">
        <f t="shared" ca="1" si="147"/>
        <v>0</v>
      </c>
      <c r="CU59" s="69">
        <f t="shared" ca="1" si="147"/>
        <v>0</v>
      </c>
      <c r="CV59" s="69">
        <f t="shared" ca="1" si="147"/>
        <v>0</v>
      </c>
      <c r="CW59" s="69">
        <f t="shared" ca="1" si="147"/>
        <v>0</v>
      </c>
      <c r="CX59" s="113">
        <f t="shared" ref="CX59:DI59" ca="1" si="148">CX516</f>
        <v>0</v>
      </c>
      <c r="CY59" s="69">
        <f t="shared" ca="1" si="148"/>
        <v>0</v>
      </c>
      <c r="CZ59" s="69">
        <f t="shared" ca="1" si="148"/>
        <v>0</v>
      </c>
      <c r="DA59" s="69">
        <f t="shared" ca="1" si="148"/>
        <v>0</v>
      </c>
      <c r="DB59" s="113">
        <f t="shared" ca="1" si="148"/>
        <v>0</v>
      </c>
      <c r="DC59" s="69">
        <f t="shared" ca="1" si="148"/>
        <v>0</v>
      </c>
      <c r="DD59" s="69">
        <f t="shared" ca="1" si="148"/>
        <v>0</v>
      </c>
      <c r="DE59" s="69">
        <f t="shared" ca="1" si="148"/>
        <v>0</v>
      </c>
      <c r="DF59" s="113">
        <f t="shared" ca="1" si="148"/>
        <v>0</v>
      </c>
      <c r="DG59" s="69">
        <f t="shared" ca="1" si="148"/>
        <v>0</v>
      </c>
      <c r="DH59" s="69">
        <f t="shared" ca="1" si="148"/>
        <v>0</v>
      </c>
      <c r="DI59" s="114">
        <f t="shared" ca="1" si="148"/>
        <v>0</v>
      </c>
      <c r="DJ59" s="69"/>
      <c r="DK59" s="69">
        <f t="shared" ref="DK59:EK59" ca="1" si="149">DK516</f>
        <v>-63.253999999999998</v>
      </c>
      <c r="DL59" s="69">
        <f t="shared" ca="1" si="149"/>
        <v>0</v>
      </c>
      <c r="DM59" s="69">
        <f t="shared" ca="1" si="149"/>
        <v>0</v>
      </c>
      <c r="DN59" s="69">
        <f t="shared" ca="1" si="149"/>
        <v>0</v>
      </c>
      <c r="DO59" s="69">
        <f t="shared" ca="1" si="149"/>
        <v>0</v>
      </c>
      <c r="DP59" s="69">
        <f t="shared" ca="1" si="149"/>
        <v>77</v>
      </c>
      <c r="DQ59" s="69">
        <f t="shared" ca="1" si="149"/>
        <v>144</v>
      </c>
      <c r="DR59" s="69">
        <f t="shared" ca="1" si="149"/>
        <v>266</v>
      </c>
      <c r="DS59" s="69">
        <f t="shared" ca="1" si="149"/>
        <v>299</v>
      </c>
      <c r="DT59" s="69">
        <f t="shared" ca="1" si="149"/>
        <v>1546</v>
      </c>
      <c r="DU59" s="69">
        <f t="shared" ca="1" si="149"/>
        <v>0</v>
      </c>
      <c r="DV59" s="69">
        <f t="shared" ca="1" si="149"/>
        <v>0</v>
      </c>
      <c r="DW59" s="69">
        <f t="shared" ca="1" si="149"/>
        <v>0</v>
      </c>
      <c r="DX59" s="69">
        <f t="shared" ca="1" si="149"/>
        <v>0</v>
      </c>
      <c r="DY59" s="69">
        <f t="shared" ca="1" si="149"/>
        <v>0</v>
      </c>
      <c r="DZ59" s="69">
        <f t="shared" ca="1" si="149"/>
        <v>0</v>
      </c>
      <c r="EA59" s="69">
        <f t="shared" ca="1" si="149"/>
        <v>0</v>
      </c>
      <c r="EB59" s="69">
        <f t="shared" ca="1" si="149"/>
        <v>0</v>
      </c>
      <c r="EC59" s="69">
        <f t="shared" ca="1" si="149"/>
        <v>0</v>
      </c>
      <c r="ED59" s="69">
        <f t="shared" ca="1" si="149"/>
        <v>0</v>
      </c>
      <c r="EE59" s="69">
        <f t="shared" ca="1" si="149"/>
        <v>0</v>
      </c>
      <c r="EF59" s="69">
        <f t="shared" ca="1" si="149"/>
        <v>0</v>
      </c>
      <c r="EG59" s="69">
        <f t="shared" ca="1" si="149"/>
        <v>0</v>
      </c>
      <c r="EH59" s="69">
        <f t="shared" ca="1" si="149"/>
        <v>0</v>
      </c>
      <c r="EI59" s="69">
        <f t="shared" ca="1" si="149"/>
        <v>0</v>
      </c>
      <c r="EJ59" s="69">
        <f t="shared" ca="1" si="149"/>
        <v>0</v>
      </c>
      <c r="EK59" s="69">
        <f t="shared" ca="1" si="149"/>
        <v>0</v>
      </c>
    </row>
    <row r="60" spans="1:141" x14ac:dyDescent="0.25">
      <c r="A60" s="90"/>
      <c r="B60" s="90"/>
      <c r="C60" s="90"/>
      <c r="D60" s="90"/>
      <c r="E60" t="s">
        <v>263</v>
      </c>
      <c r="F60" s="113">
        <f t="shared" ref="F60:AK60" ca="1" si="150">F535</f>
        <v>65.195999999999998</v>
      </c>
      <c r="G60" s="69">
        <f t="shared" ca="1" si="150"/>
        <v>66.697000000000003</v>
      </c>
      <c r="H60" s="69">
        <f t="shared" ca="1" si="150"/>
        <v>61.497999999999998</v>
      </c>
      <c r="I60" s="69">
        <f t="shared" ca="1" si="150"/>
        <v>63.253999999999998</v>
      </c>
      <c r="J60" s="113">
        <f t="shared" ca="1" si="150"/>
        <v>58</v>
      </c>
      <c r="K60" s="69">
        <f t="shared" ca="1" si="150"/>
        <v>59</v>
      </c>
      <c r="L60" s="69">
        <f t="shared" ca="1" si="150"/>
        <v>52</v>
      </c>
      <c r="M60" s="69">
        <f t="shared" ca="1" si="150"/>
        <v>0</v>
      </c>
      <c r="N60" s="113">
        <f t="shared" ca="1" si="150"/>
        <v>0</v>
      </c>
      <c r="O60" s="69">
        <f t="shared" ca="1" si="150"/>
        <v>0</v>
      </c>
      <c r="P60" s="69">
        <f t="shared" ca="1" si="150"/>
        <v>0</v>
      </c>
      <c r="Q60" s="69">
        <f t="shared" ca="1" si="150"/>
        <v>0</v>
      </c>
      <c r="R60" s="113">
        <f t="shared" ca="1" si="150"/>
        <v>0</v>
      </c>
      <c r="S60" s="69">
        <f t="shared" ca="1" si="150"/>
        <v>0</v>
      </c>
      <c r="T60" s="69">
        <f t="shared" ca="1" si="150"/>
        <v>0</v>
      </c>
      <c r="U60" s="69">
        <f t="shared" ca="1" si="150"/>
        <v>0</v>
      </c>
      <c r="V60" s="113">
        <f t="shared" ca="1" si="150"/>
        <v>0</v>
      </c>
      <c r="W60" s="69">
        <f t="shared" ca="1" si="150"/>
        <v>0</v>
      </c>
      <c r="X60" s="69">
        <f t="shared" ca="1" si="150"/>
        <v>0</v>
      </c>
      <c r="Y60" s="69">
        <f t="shared" ca="1" si="150"/>
        <v>0</v>
      </c>
      <c r="Z60" s="113">
        <f t="shared" ca="1" si="150"/>
        <v>601</v>
      </c>
      <c r="AA60" s="69">
        <f t="shared" ca="1" si="150"/>
        <v>588</v>
      </c>
      <c r="AB60" s="69">
        <f t="shared" ca="1" si="150"/>
        <v>569</v>
      </c>
      <c r="AC60" s="69">
        <f t="shared" ca="1" si="150"/>
        <v>548</v>
      </c>
      <c r="AD60" s="113">
        <f t="shared" ca="1" si="150"/>
        <v>533</v>
      </c>
      <c r="AE60" s="69">
        <f t="shared" ca="1" si="150"/>
        <v>630</v>
      </c>
      <c r="AF60" s="69">
        <f t="shared" ca="1" si="150"/>
        <v>666</v>
      </c>
      <c r="AG60" s="69">
        <f t="shared" ca="1" si="150"/>
        <v>806</v>
      </c>
      <c r="AH60" s="113">
        <f t="shared" ca="1" si="150"/>
        <v>778</v>
      </c>
      <c r="AI60" s="69">
        <f t="shared" ca="1" si="150"/>
        <v>958</v>
      </c>
      <c r="AJ60" s="69">
        <f t="shared" ca="1" si="150"/>
        <v>970</v>
      </c>
      <c r="AK60" s="69">
        <f t="shared" ca="1" si="150"/>
        <v>1222</v>
      </c>
      <c r="AL60" s="113">
        <f t="shared" ref="AL60:BQ60" ca="1" si="151">AL535</f>
        <v>1784</v>
      </c>
      <c r="AM60" s="69">
        <f t="shared" ca="1" si="151"/>
        <v>2225</v>
      </c>
      <c r="AN60" s="69">
        <f t="shared" ca="1" si="151"/>
        <v>2762</v>
      </c>
      <c r="AO60" s="69">
        <f t="shared" ca="1" si="151"/>
        <v>3396</v>
      </c>
      <c r="AP60" s="113">
        <f t="shared" ca="1" si="151"/>
        <v>4568</v>
      </c>
      <c r="AQ60" s="69">
        <f t="shared" ca="1" si="151"/>
        <v>5398</v>
      </c>
      <c r="AR60" s="69">
        <f t="shared" ca="1" si="151"/>
        <v>5982</v>
      </c>
      <c r="AS60" s="69">
        <f t="shared" ca="1" si="151"/>
        <v>6081</v>
      </c>
      <c r="AT60" s="113">
        <f t="shared" ca="1" si="151"/>
        <v>7798</v>
      </c>
      <c r="AU60" s="69">
        <f t="shared" ca="1" si="151"/>
        <v>9578</v>
      </c>
      <c r="AV60" s="69">
        <f t="shared" ca="1" si="151"/>
        <v>10276</v>
      </c>
      <c r="AW60" s="69">
        <f t="shared" ca="1" si="151"/>
        <v>10276</v>
      </c>
      <c r="AX60" s="113">
        <f t="shared" ca="1" si="151"/>
        <v>10276</v>
      </c>
      <c r="AY60" s="69">
        <f t="shared" ca="1" si="151"/>
        <v>10276</v>
      </c>
      <c r="AZ60" s="69">
        <f t="shared" ca="1" si="151"/>
        <v>10276</v>
      </c>
      <c r="BA60" s="69">
        <f t="shared" ca="1" si="151"/>
        <v>10276</v>
      </c>
      <c r="BB60" s="113">
        <f t="shared" ca="1" si="151"/>
        <v>10276</v>
      </c>
      <c r="BC60" s="69">
        <f t="shared" ca="1" si="151"/>
        <v>10276</v>
      </c>
      <c r="BD60" s="69">
        <f t="shared" ca="1" si="151"/>
        <v>10276</v>
      </c>
      <c r="BE60" s="69">
        <f t="shared" ca="1" si="151"/>
        <v>10276</v>
      </c>
      <c r="BF60" s="113">
        <f t="shared" ca="1" si="151"/>
        <v>10276</v>
      </c>
      <c r="BG60" s="69">
        <f t="shared" ca="1" si="151"/>
        <v>10276</v>
      </c>
      <c r="BH60" s="69">
        <f t="shared" ca="1" si="151"/>
        <v>10276</v>
      </c>
      <c r="BI60" s="69">
        <f t="shared" ca="1" si="151"/>
        <v>10276</v>
      </c>
      <c r="BJ60" s="113">
        <f t="shared" ca="1" si="151"/>
        <v>10276</v>
      </c>
      <c r="BK60" s="69">
        <f t="shared" ca="1" si="151"/>
        <v>10276</v>
      </c>
      <c r="BL60" s="69">
        <f t="shared" ca="1" si="151"/>
        <v>10276</v>
      </c>
      <c r="BM60" s="69">
        <f t="shared" ca="1" si="151"/>
        <v>10276</v>
      </c>
      <c r="BN60" s="113">
        <f t="shared" ca="1" si="151"/>
        <v>10276</v>
      </c>
      <c r="BO60" s="69">
        <f t="shared" ca="1" si="151"/>
        <v>10276</v>
      </c>
      <c r="BP60" s="69">
        <f t="shared" ca="1" si="151"/>
        <v>10276</v>
      </c>
      <c r="BQ60" s="69">
        <f t="shared" ca="1" si="151"/>
        <v>10276</v>
      </c>
      <c r="BR60" s="113">
        <f t="shared" ref="BR60:CW60" ca="1" si="152">BR535</f>
        <v>10276</v>
      </c>
      <c r="BS60" s="69">
        <f t="shared" ca="1" si="152"/>
        <v>10276</v>
      </c>
      <c r="BT60" s="69">
        <f t="shared" ca="1" si="152"/>
        <v>10276</v>
      </c>
      <c r="BU60" s="69">
        <f t="shared" ca="1" si="152"/>
        <v>10276</v>
      </c>
      <c r="BV60" s="113">
        <f t="shared" ca="1" si="152"/>
        <v>10276</v>
      </c>
      <c r="BW60" s="69">
        <f t="shared" ca="1" si="152"/>
        <v>10276</v>
      </c>
      <c r="BX60" s="69">
        <f t="shared" ca="1" si="152"/>
        <v>10276</v>
      </c>
      <c r="BY60" s="69">
        <f t="shared" ca="1" si="152"/>
        <v>10276</v>
      </c>
      <c r="BZ60" s="113">
        <f t="shared" ca="1" si="152"/>
        <v>10276</v>
      </c>
      <c r="CA60" s="69">
        <f t="shared" ca="1" si="152"/>
        <v>10276</v>
      </c>
      <c r="CB60" s="69">
        <f t="shared" ca="1" si="152"/>
        <v>10276</v>
      </c>
      <c r="CC60" s="69">
        <f t="shared" ca="1" si="152"/>
        <v>10276</v>
      </c>
      <c r="CD60" s="113">
        <f t="shared" ca="1" si="152"/>
        <v>10276</v>
      </c>
      <c r="CE60" s="69">
        <f t="shared" ca="1" si="152"/>
        <v>10276</v>
      </c>
      <c r="CF60" s="69">
        <f t="shared" ca="1" si="152"/>
        <v>10276</v>
      </c>
      <c r="CG60" s="69">
        <f t="shared" ca="1" si="152"/>
        <v>10276</v>
      </c>
      <c r="CH60" s="113">
        <f t="shared" ca="1" si="152"/>
        <v>10276</v>
      </c>
      <c r="CI60" s="69">
        <f t="shared" ca="1" si="152"/>
        <v>10276</v>
      </c>
      <c r="CJ60" s="69">
        <f t="shared" ca="1" si="152"/>
        <v>10276</v>
      </c>
      <c r="CK60" s="69">
        <f t="shared" ca="1" si="152"/>
        <v>10276</v>
      </c>
      <c r="CL60" s="113">
        <f t="shared" ca="1" si="152"/>
        <v>10276</v>
      </c>
      <c r="CM60" s="69">
        <f t="shared" ca="1" si="152"/>
        <v>10276</v>
      </c>
      <c r="CN60" s="69">
        <f t="shared" ca="1" si="152"/>
        <v>10276</v>
      </c>
      <c r="CO60" s="69">
        <f t="shared" ca="1" si="152"/>
        <v>10276</v>
      </c>
      <c r="CP60" s="113">
        <f t="shared" ca="1" si="152"/>
        <v>10276</v>
      </c>
      <c r="CQ60" s="69">
        <f t="shared" ca="1" si="152"/>
        <v>10276</v>
      </c>
      <c r="CR60" s="69">
        <f t="shared" ca="1" si="152"/>
        <v>10276</v>
      </c>
      <c r="CS60" s="69">
        <f t="shared" ca="1" si="152"/>
        <v>10276</v>
      </c>
      <c r="CT60" s="113">
        <f t="shared" ca="1" si="152"/>
        <v>10276</v>
      </c>
      <c r="CU60" s="69">
        <f t="shared" ca="1" si="152"/>
        <v>10276</v>
      </c>
      <c r="CV60" s="69">
        <f t="shared" ca="1" si="152"/>
        <v>10276</v>
      </c>
      <c r="CW60" s="69">
        <f t="shared" ca="1" si="152"/>
        <v>10276</v>
      </c>
      <c r="CX60" s="113">
        <f t="shared" ref="CX60:DI60" ca="1" si="153">CX535</f>
        <v>10276</v>
      </c>
      <c r="CY60" s="69">
        <f t="shared" ca="1" si="153"/>
        <v>10276</v>
      </c>
      <c r="CZ60" s="69">
        <f t="shared" ca="1" si="153"/>
        <v>10276</v>
      </c>
      <c r="DA60" s="69">
        <f t="shared" ca="1" si="153"/>
        <v>10276</v>
      </c>
      <c r="DB60" s="113">
        <f t="shared" ca="1" si="153"/>
        <v>10276</v>
      </c>
      <c r="DC60" s="69">
        <f t="shared" ca="1" si="153"/>
        <v>10276</v>
      </c>
      <c r="DD60" s="69">
        <f t="shared" ca="1" si="153"/>
        <v>10276</v>
      </c>
      <c r="DE60" s="69">
        <f t="shared" ca="1" si="153"/>
        <v>10276</v>
      </c>
      <c r="DF60" s="113">
        <f t="shared" ca="1" si="153"/>
        <v>10276</v>
      </c>
      <c r="DG60" s="69">
        <f t="shared" ca="1" si="153"/>
        <v>10276</v>
      </c>
      <c r="DH60" s="69">
        <f t="shared" ca="1" si="153"/>
        <v>10276</v>
      </c>
      <c r="DI60" s="114">
        <f t="shared" ca="1" si="153"/>
        <v>10276</v>
      </c>
      <c r="DJ60" s="69"/>
      <c r="DK60" s="69">
        <f t="shared" ref="DK60:EK60" ca="1" si="154">DK535</f>
        <v>63.253999999999998</v>
      </c>
      <c r="DL60" s="69">
        <f t="shared" ca="1" si="154"/>
        <v>0</v>
      </c>
      <c r="DM60" s="69">
        <f t="shared" ca="1" si="154"/>
        <v>0</v>
      </c>
      <c r="DN60" s="69">
        <f t="shared" ca="1" si="154"/>
        <v>0</v>
      </c>
      <c r="DO60" s="69">
        <f t="shared" ca="1" si="154"/>
        <v>0</v>
      </c>
      <c r="DP60" s="69">
        <f t="shared" ca="1" si="154"/>
        <v>548</v>
      </c>
      <c r="DQ60" s="69">
        <f t="shared" ca="1" si="154"/>
        <v>806</v>
      </c>
      <c r="DR60" s="69">
        <f t="shared" ca="1" si="154"/>
        <v>1222</v>
      </c>
      <c r="DS60" s="69">
        <f t="shared" ca="1" si="154"/>
        <v>3396</v>
      </c>
      <c r="DT60" s="69">
        <f t="shared" ca="1" si="154"/>
        <v>6081</v>
      </c>
      <c r="DU60" s="69">
        <f t="shared" ca="1" si="154"/>
        <v>10276</v>
      </c>
      <c r="DV60" s="69">
        <f t="shared" ca="1" si="154"/>
        <v>10276</v>
      </c>
      <c r="DW60" s="69">
        <f t="shared" ca="1" si="154"/>
        <v>10276</v>
      </c>
      <c r="DX60" s="69">
        <f t="shared" ca="1" si="154"/>
        <v>10276</v>
      </c>
      <c r="DY60" s="69">
        <f t="shared" ca="1" si="154"/>
        <v>10276</v>
      </c>
      <c r="DZ60" s="69">
        <f t="shared" ca="1" si="154"/>
        <v>10276</v>
      </c>
      <c r="EA60" s="69">
        <f t="shared" ca="1" si="154"/>
        <v>10276</v>
      </c>
      <c r="EB60" s="69">
        <f t="shared" ca="1" si="154"/>
        <v>10276</v>
      </c>
      <c r="EC60" s="69">
        <f t="shared" ca="1" si="154"/>
        <v>10276</v>
      </c>
      <c r="ED60" s="69">
        <f t="shared" ca="1" si="154"/>
        <v>10276</v>
      </c>
      <c r="EE60" s="69">
        <f t="shared" ca="1" si="154"/>
        <v>10276</v>
      </c>
      <c r="EF60" s="69">
        <f t="shared" ca="1" si="154"/>
        <v>10276</v>
      </c>
      <c r="EG60" s="69">
        <f t="shared" ca="1" si="154"/>
        <v>10276</v>
      </c>
      <c r="EH60" s="69">
        <f t="shared" ca="1" si="154"/>
        <v>10276</v>
      </c>
      <c r="EI60" s="69">
        <f t="shared" ca="1" si="154"/>
        <v>10276</v>
      </c>
      <c r="EJ60" s="69">
        <f t="shared" ca="1" si="154"/>
        <v>10276</v>
      </c>
      <c r="EK60" s="69">
        <f t="shared" ca="1" si="154"/>
        <v>10276</v>
      </c>
    </row>
    <row r="61" spans="1:141" x14ac:dyDescent="0.25">
      <c r="A61" s="90"/>
      <c r="B61" s="90"/>
      <c r="C61" s="111"/>
      <c r="D61" s="90"/>
      <c r="E61" s="135" t="s">
        <v>264</v>
      </c>
      <c r="F61" s="136">
        <f t="shared" ref="F61:AK61" ca="1" si="155">SUM(F554,F574)</f>
        <v>99.353999999999999</v>
      </c>
      <c r="G61" s="137">
        <f t="shared" ca="1" si="155"/>
        <v>95.429999999999993</v>
      </c>
      <c r="H61" s="137">
        <f t="shared" ca="1" si="155"/>
        <v>93.679000000000002</v>
      </c>
      <c r="I61" s="138">
        <f t="shared" ca="1" si="155"/>
        <v>90.896000000000001</v>
      </c>
      <c r="J61" s="136">
        <f t="shared" ca="1" si="155"/>
        <v>89</v>
      </c>
      <c r="K61" s="137">
        <f t="shared" ca="1" si="155"/>
        <v>66</v>
      </c>
      <c r="L61" s="137">
        <f t="shared" ca="1" si="155"/>
        <v>73</v>
      </c>
      <c r="M61" s="138">
        <f t="shared" ca="1" si="155"/>
        <v>67</v>
      </c>
      <c r="N61" s="136">
        <f t="shared" ca="1" si="155"/>
        <v>66</v>
      </c>
      <c r="O61" s="137">
        <f t="shared" ca="1" si="155"/>
        <v>64</v>
      </c>
      <c r="P61" s="137">
        <f t="shared" ca="1" si="155"/>
        <v>64</v>
      </c>
      <c r="Q61" s="138">
        <f t="shared" ca="1" si="155"/>
        <v>62</v>
      </c>
      <c r="R61" s="136">
        <f t="shared" ca="1" si="155"/>
        <v>47</v>
      </c>
      <c r="S61" s="137">
        <f t="shared" ca="1" si="155"/>
        <v>60</v>
      </c>
      <c r="T61" s="137">
        <f t="shared" ca="1" si="155"/>
        <v>70</v>
      </c>
      <c r="U61" s="138">
        <f t="shared" ca="1" si="155"/>
        <v>319</v>
      </c>
      <c r="V61" s="136">
        <f t="shared" ca="1" si="155"/>
        <v>273</v>
      </c>
      <c r="W61" s="137">
        <f t="shared" ca="1" si="155"/>
        <v>220</v>
      </c>
      <c r="X61" s="137">
        <f t="shared" ca="1" si="155"/>
        <v>312</v>
      </c>
      <c r="Y61" s="138">
        <f t="shared" ca="1" si="155"/>
        <v>668</v>
      </c>
      <c r="Z61" s="136">
        <f t="shared" ca="1" si="155"/>
        <v>110</v>
      </c>
      <c r="AA61" s="137">
        <f t="shared" ca="1" si="155"/>
        <v>110</v>
      </c>
      <c r="AB61" s="137">
        <f t="shared" ca="1" si="155"/>
        <v>116</v>
      </c>
      <c r="AC61" s="138">
        <f t="shared" ca="1" si="155"/>
        <v>41</v>
      </c>
      <c r="AD61" s="136">
        <f t="shared" ca="1" si="155"/>
        <v>119</v>
      </c>
      <c r="AE61" s="137">
        <f t="shared" ca="1" si="155"/>
        <v>157</v>
      </c>
      <c r="AF61" s="137">
        <f t="shared" ca="1" si="155"/>
        <v>1922</v>
      </c>
      <c r="AG61" s="138">
        <f t="shared" ca="1" si="155"/>
        <v>2000</v>
      </c>
      <c r="AH61" s="136">
        <f t="shared" ca="1" si="155"/>
        <v>1944</v>
      </c>
      <c r="AI61" s="137">
        <f t="shared" ca="1" si="155"/>
        <v>1903</v>
      </c>
      <c r="AJ61" s="137">
        <f t="shared" ca="1" si="155"/>
        <v>3453</v>
      </c>
      <c r="AK61" s="138">
        <f t="shared" ca="1" si="155"/>
        <v>3575</v>
      </c>
      <c r="AL61" s="136">
        <f t="shared" ref="AL61:BQ61" ca="1" si="156">SUM(AL554,AL574)</f>
        <v>3220</v>
      </c>
      <c r="AM61" s="137">
        <f t="shared" ca="1" si="156"/>
        <v>3033</v>
      </c>
      <c r="AN61" s="137">
        <f t="shared" ca="1" si="156"/>
        <v>3266</v>
      </c>
      <c r="AO61" s="138">
        <f t="shared" ca="1" si="156"/>
        <v>3521</v>
      </c>
      <c r="AP61" s="136">
        <f t="shared" ca="1" si="156"/>
        <v>3699</v>
      </c>
      <c r="AQ61" s="137">
        <f t="shared" ca="1" si="156"/>
        <v>3701</v>
      </c>
      <c r="AR61" s="137">
        <f t="shared" ca="1" si="156"/>
        <v>3495</v>
      </c>
      <c r="AS61" s="138">
        <f t="shared" ca="1" si="156"/>
        <v>2954</v>
      </c>
      <c r="AT61" s="136">
        <f t="shared" ca="1" si="156"/>
        <v>2818</v>
      </c>
      <c r="AU61" s="137">
        <f t="shared" ca="1" si="156"/>
        <v>2182</v>
      </c>
      <c r="AV61" s="137">
        <f t="shared" ca="1" si="156"/>
        <v>5437</v>
      </c>
      <c r="AW61" s="138">
        <f t="shared" ca="1" si="156"/>
        <v>6269.1095754254602</v>
      </c>
      <c r="AX61" s="136">
        <f t="shared" ca="1" si="156"/>
        <v>9605.0562336570674</v>
      </c>
      <c r="AY61" s="137">
        <f t="shared" ca="1" si="156"/>
        <v>9605.0562336570674</v>
      </c>
      <c r="AZ61" s="137">
        <f t="shared" ca="1" si="156"/>
        <v>9605.0562336570674</v>
      </c>
      <c r="BA61" s="138">
        <f t="shared" ca="1" si="156"/>
        <v>9605.0562336570674</v>
      </c>
      <c r="BB61" s="136">
        <f t="shared" ca="1" si="156"/>
        <v>11648.035004518826</v>
      </c>
      <c r="BC61" s="137">
        <f t="shared" ca="1" si="156"/>
        <v>11648.035004518826</v>
      </c>
      <c r="BD61" s="137">
        <f t="shared" ca="1" si="156"/>
        <v>11648.035004518826</v>
      </c>
      <c r="BE61" s="138">
        <f t="shared" ca="1" si="156"/>
        <v>11648.035004518826</v>
      </c>
      <c r="BF61" s="136">
        <f t="shared" ca="1" si="156"/>
        <v>13368.681456871111</v>
      </c>
      <c r="BG61" s="137">
        <f t="shared" ca="1" si="156"/>
        <v>13368.681456871111</v>
      </c>
      <c r="BH61" s="137">
        <f t="shared" ca="1" si="156"/>
        <v>13368.681456871111</v>
      </c>
      <c r="BI61" s="138">
        <f t="shared" ca="1" si="156"/>
        <v>13368.681456871111</v>
      </c>
      <c r="BJ61" s="136">
        <f t="shared" ca="1" si="156"/>
        <v>14839.236417126936</v>
      </c>
      <c r="BK61" s="137">
        <f t="shared" ca="1" si="156"/>
        <v>14839.236417126936</v>
      </c>
      <c r="BL61" s="137">
        <f t="shared" ca="1" si="156"/>
        <v>14839.236417126936</v>
      </c>
      <c r="BM61" s="138">
        <f t="shared" ca="1" si="156"/>
        <v>14839.236417126936</v>
      </c>
      <c r="BN61" s="136">
        <f t="shared" ca="1" si="156"/>
        <v>16026.375330497089</v>
      </c>
      <c r="BO61" s="137">
        <f t="shared" ca="1" si="156"/>
        <v>16026.375330497089</v>
      </c>
      <c r="BP61" s="137">
        <f t="shared" ca="1" si="156"/>
        <v>16026.375330497089</v>
      </c>
      <c r="BQ61" s="138">
        <f t="shared" ca="1" si="156"/>
        <v>16026.375330497089</v>
      </c>
      <c r="BR61" s="136">
        <f t="shared" ref="BR61:CW61" ca="1" si="157">SUM(BR554,BR574)</f>
        <v>16827.694097021948</v>
      </c>
      <c r="BS61" s="137">
        <f t="shared" ca="1" si="157"/>
        <v>16827.694097021948</v>
      </c>
      <c r="BT61" s="137">
        <f t="shared" ca="1" si="157"/>
        <v>16827.694097021948</v>
      </c>
      <c r="BU61" s="138">
        <f t="shared" ca="1" si="157"/>
        <v>16827.694097021948</v>
      </c>
      <c r="BV61" s="136">
        <f t="shared" ca="1" si="157"/>
        <v>17669.078801873042</v>
      </c>
      <c r="BW61" s="137">
        <f t="shared" ca="1" si="157"/>
        <v>17669.078801873042</v>
      </c>
      <c r="BX61" s="137">
        <f t="shared" ca="1" si="157"/>
        <v>17669.078801873042</v>
      </c>
      <c r="BY61" s="138">
        <f t="shared" ca="1" si="157"/>
        <v>17669.078801873042</v>
      </c>
      <c r="BZ61" s="136">
        <f t="shared" ca="1" si="157"/>
        <v>18552.532741966697</v>
      </c>
      <c r="CA61" s="137">
        <f t="shared" ca="1" si="157"/>
        <v>18552.532741966697</v>
      </c>
      <c r="CB61" s="137">
        <f t="shared" ca="1" si="157"/>
        <v>18552.532741966697</v>
      </c>
      <c r="CC61" s="138">
        <f t="shared" ca="1" si="157"/>
        <v>18552.532741966697</v>
      </c>
      <c r="CD61" s="136">
        <f t="shared" ca="1" si="157"/>
        <v>19480.159379065029</v>
      </c>
      <c r="CE61" s="137">
        <f t="shared" ca="1" si="157"/>
        <v>19480.159379065029</v>
      </c>
      <c r="CF61" s="137">
        <f t="shared" ca="1" si="157"/>
        <v>19480.159379065029</v>
      </c>
      <c r="CG61" s="138">
        <f t="shared" ca="1" si="157"/>
        <v>19480.159379065029</v>
      </c>
      <c r="CH61" s="136">
        <f t="shared" ca="1" si="157"/>
        <v>20454.167348018287</v>
      </c>
      <c r="CI61" s="137">
        <f t="shared" ca="1" si="157"/>
        <v>20454.167348018287</v>
      </c>
      <c r="CJ61" s="137">
        <f t="shared" ca="1" si="157"/>
        <v>20454.167348018287</v>
      </c>
      <c r="CK61" s="138">
        <f t="shared" ca="1" si="157"/>
        <v>20454.167348018287</v>
      </c>
      <c r="CL61" s="136">
        <f t="shared" ca="1" si="157"/>
        <v>21476.875715419199</v>
      </c>
      <c r="CM61" s="137">
        <f t="shared" ca="1" si="157"/>
        <v>21476.875715419199</v>
      </c>
      <c r="CN61" s="137">
        <f t="shared" ca="1" si="157"/>
        <v>21476.875715419199</v>
      </c>
      <c r="CO61" s="138">
        <f t="shared" ca="1" si="157"/>
        <v>21476.875715419199</v>
      </c>
      <c r="CP61" s="136">
        <f t="shared" ca="1" si="157"/>
        <v>22550.71950119016</v>
      </c>
      <c r="CQ61" s="137">
        <f t="shared" ca="1" si="157"/>
        <v>22550.71950119016</v>
      </c>
      <c r="CR61" s="137">
        <f t="shared" ca="1" si="157"/>
        <v>22550.71950119016</v>
      </c>
      <c r="CS61" s="138">
        <f t="shared" ca="1" si="157"/>
        <v>22550.71950119016</v>
      </c>
      <c r="CT61" s="136">
        <f t="shared" ca="1" si="157"/>
        <v>23678.255476249669</v>
      </c>
      <c r="CU61" s="137">
        <f t="shared" ca="1" si="157"/>
        <v>23678.255476249669</v>
      </c>
      <c r="CV61" s="137">
        <f t="shared" ca="1" si="157"/>
        <v>23678.255476249669</v>
      </c>
      <c r="CW61" s="138">
        <f t="shared" ca="1" si="157"/>
        <v>23678.255476249669</v>
      </c>
      <c r="CX61" s="136">
        <f t="shared" ref="CX61:DI61" ca="1" si="158">SUM(CX554,CX574)</f>
        <v>24862.168250062154</v>
      </c>
      <c r="CY61" s="137">
        <f t="shared" ca="1" si="158"/>
        <v>24862.168250062154</v>
      </c>
      <c r="CZ61" s="137">
        <f t="shared" ca="1" si="158"/>
        <v>24862.168250062154</v>
      </c>
      <c r="DA61" s="138">
        <f t="shared" ca="1" si="158"/>
        <v>24862.168250062154</v>
      </c>
      <c r="DB61" s="136">
        <f t="shared" ca="1" si="158"/>
        <v>26105.276662565262</v>
      </c>
      <c r="DC61" s="137">
        <f t="shared" ca="1" si="158"/>
        <v>26105.276662565262</v>
      </c>
      <c r="DD61" s="137">
        <f t="shared" ca="1" si="158"/>
        <v>26105.276662565262</v>
      </c>
      <c r="DE61" s="138">
        <f t="shared" ca="1" si="158"/>
        <v>26105.276662565262</v>
      </c>
      <c r="DF61" s="136">
        <f t="shared" ca="1" si="158"/>
        <v>27410.540495693527</v>
      </c>
      <c r="DG61" s="137">
        <f t="shared" ca="1" si="158"/>
        <v>27410.540495693527</v>
      </c>
      <c r="DH61" s="137">
        <f t="shared" ca="1" si="158"/>
        <v>27410.540495693527</v>
      </c>
      <c r="DI61" s="138">
        <f t="shared" ca="1" si="158"/>
        <v>27410.540495693527</v>
      </c>
      <c r="DJ61" s="69"/>
      <c r="DK61" s="137">
        <f t="shared" ref="DK61:EK61" ca="1" si="159">SUM(DK554,DK574)</f>
        <v>90.896000000000001</v>
      </c>
      <c r="DL61" s="137">
        <f t="shared" ca="1" si="159"/>
        <v>67</v>
      </c>
      <c r="DM61" s="137">
        <f t="shared" ca="1" si="159"/>
        <v>62</v>
      </c>
      <c r="DN61" s="137">
        <f t="shared" ca="1" si="159"/>
        <v>319</v>
      </c>
      <c r="DO61" s="137">
        <f t="shared" ca="1" si="159"/>
        <v>668</v>
      </c>
      <c r="DP61" s="137">
        <f t="shared" ca="1" si="159"/>
        <v>41</v>
      </c>
      <c r="DQ61" s="137">
        <f t="shared" ca="1" si="159"/>
        <v>2000</v>
      </c>
      <c r="DR61" s="137">
        <f t="shared" ca="1" si="159"/>
        <v>3575</v>
      </c>
      <c r="DS61" s="137">
        <f t="shared" ca="1" si="159"/>
        <v>3521</v>
      </c>
      <c r="DT61" s="137">
        <f t="shared" ca="1" si="159"/>
        <v>2954</v>
      </c>
      <c r="DU61" s="137">
        <f t="shared" ca="1" si="159"/>
        <v>6269.1095754254602</v>
      </c>
      <c r="DV61" s="137">
        <f t="shared" ca="1" si="159"/>
        <v>9605.0562336570674</v>
      </c>
      <c r="DW61" s="137">
        <f t="shared" ca="1" si="159"/>
        <v>11648.035004518826</v>
      </c>
      <c r="DX61" s="137">
        <f t="shared" ca="1" si="159"/>
        <v>13368.681456871111</v>
      </c>
      <c r="DY61" s="137">
        <f t="shared" ca="1" si="159"/>
        <v>14839.236417126936</v>
      </c>
      <c r="DZ61" s="137">
        <f t="shared" ca="1" si="159"/>
        <v>16026.375330497089</v>
      </c>
      <c r="EA61" s="137">
        <f t="shared" ca="1" si="159"/>
        <v>16827.694097021948</v>
      </c>
      <c r="EB61" s="137">
        <f t="shared" ca="1" si="159"/>
        <v>17669.078801873042</v>
      </c>
      <c r="EC61" s="137">
        <f t="shared" ca="1" si="159"/>
        <v>18552.532741966697</v>
      </c>
      <c r="ED61" s="137">
        <f t="shared" ca="1" si="159"/>
        <v>19480.159379065029</v>
      </c>
      <c r="EE61" s="137">
        <f t="shared" ca="1" si="159"/>
        <v>20454.167348018287</v>
      </c>
      <c r="EF61" s="137">
        <f t="shared" ca="1" si="159"/>
        <v>21476.875715419199</v>
      </c>
      <c r="EG61" s="137">
        <f t="shared" ca="1" si="159"/>
        <v>22550.71950119016</v>
      </c>
      <c r="EH61" s="137">
        <f t="shared" ca="1" si="159"/>
        <v>23678.255476249669</v>
      </c>
      <c r="EI61" s="137">
        <f t="shared" ca="1" si="159"/>
        <v>24862.168250062154</v>
      </c>
      <c r="EJ61" s="137">
        <f t="shared" ca="1" si="159"/>
        <v>26105.276662565262</v>
      </c>
      <c r="EK61" s="137">
        <f t="shared" ca="1" si="159"/>
        <v>27410.540495693527</v>
      </c>
    </row>
    <row r="62" spans="1:141" x14ac:dyDescent="0.25">
      <c r="A62" s="90"/>
      <c r="B62" s="90"/>
      <c r="C62" s="111"/>
      <c r="D62" s="90"/>
      <c r="E62" s="36" t="s">
        <v>265</v>
      </c>
      <c r="F62" s="105">
        <f t="shared" ref="F62:AK62" ca="1" si="160">SUM(F57:F61)</f>
        <v>1590.865</v>
      </c>
      <c r="G62" s="106">
        <f t="shared" ca="1" si="160"/>
        <v>1556.133</v>
      </c>
      <c r="H62" s="106">
        <f t="shared" ca="1" si="160"/>
        <v>1544.7600000000002</v>
      </c>
      <c r="I62" s="107">
        <f t="shared" ca="1" si="160"/>
        <v>1488.0709999999997</v>
      </c>
      <c r="J62" s="105">
        <f t="shared" ca="1" si="160"/>
        <v>1459</v>
      </c>
      <c r="K62" s="106">
        <f t="shared" ca="1" si="160"/>
        <v>1371</v>
      </c>
      <c r="L62" s="106">
        <f t="shared" ca="1" si="160"/>
        <v>1340</v>
      </c>
      <c r="M62" s="107">
        <f t="shared" ca="1" si="160"/>
        <v>1317</v>
      </c>
      <c r="N62" s="105">
        <f t="shared" ca="1" si="160"/>
        <v>1318</v>
      </c>
      <c r="O62" s="106">
        <f t="shared" ca="1" si="160"/>
        <v>1305</v>
      </c>
      <c r="P62" s="106">
        <f t="shared" ca="1" si="160"/>
        <v>1305</v>
      </c>
      <c r="Q62" s="107">
        <f t="shared" ca="1" si="160"/>
        <v>1305</v>
      </c>
      <c r="R62" s="105">
        <f t="shared" ca="1" si="160"/>
        <v>1294</v>
      </c>
      <c r="S62" s="106">
        <f t="shared" ca="1" si="160"/>
        <v>1332</v>
      </c>
      <c r="T62" s="106">
        <f t="shared" ca="1" si="160"/>
        <v>1351</v>
      </c>
      <c r="U62" s="107">
        <f t="shared" ca="1" si="160"/>
        <v>1986</v>
      </c>
      <c r="V62" s="105">
        <f t="shared" ca="1" si="160"/>
        <v>2012</v>
      </c>
      <c r="W62" s="106">
        <f t="shared" ca="1" si="160"/>
        <v>2051</v>
      </c>
      <c r="X62" s="106">
        <f t="shared" ca="1" si="160"/>
        <v>2271</v>
      </c>
      <c r="Y62" s="107">
        <f t="shared" ca="1" si="160"/>
        <v>2735</v>
      </c>
      <c r="Z62" s="105">
        <f t="shared" ca="1" si="160"/>
        <v>3392</v>
      </c>
      <c r="AA62" s="106">
        <f t="shared" ca="1" si="160"/>
        <v>3384</v>
      </c>
      <c r="AB62" s="106">
        <f t="shared" ca="1" si="160"/>
        <v>3390</v>
      </c>
      <c r="AC62" s="107">
        <f t="shared" ca="1" si="160"/>
        <v>3625</v>
      </c>
      <c r="AD62" s="105">
        <f t="shared" ca="1" si="160"/>
        <v>3670</v>
      </c>
      <c r="AE62" s="106">
        <f t="shared" ca="1" si="160"/>
        <v>10499</v>
      </c>
      <c r="AF62" s="106">
        <f t="shared" ca="1" si="160"/>
        <v>12488</v>
      </c>
      <c r="AG62" s="107">
        <f t="shared" ca="1" si="160"/>
        <v>12736</v>
      </c>
      <c r="AH62" s="105">
        <f t="shared" ca="1" si="160"/>
        <v>12669</v>
      </c>
      <c r="AI62" s="106">
        <f t="shared" ca="1" si="160"/>
        <v>12844</v>
      </c>
      <c r="AJ62" s="106">
        <f t="shared" ca="1" si="160"/>
        <v>14826</v>
      </c>
      <c r="AK62" s="107">
        <f t="shared" ca="1" si="160"/>
        <v>15358</v>
      </c>
      <c r="AL62" s="105">
        <f t="shared" ref="AL62:BQ62" ca="1" si="161">SUM(AL57:AL61)</f>
        <v>15637</v>
      </c>
      <c r="AM62" s="106">
        <f t="shared" ca="1" si="161"/>
        <v>16058</v>
      </c>
      <c r="AN62" s="106">
        <f t="shared" ca="1" si="161"/>
        <v>17265</v>
      </c>
      <c r="AO62" s="107">
        <f t="shared" ca="1" si="161"/>
        <v>18109</v>
      </c>
      <c r="AP62" s="105">
        <f t="shared" ca="1" si="161"/>
        <v>19577</v>
      </c>
      <c r="AQ62" s="106">
        <f t="shared" ca="1" si="161"/>
        <v>20758</v>
      </c>
      <c r="AR62" s="106">
        <f t="shared" ca="1" si="161"/>
        <v>21490</v>
      </c>
      <c r="AS62" s="107">
        <f t="shared" ca="1" si="161"/>
        <v>21383</v>
      </c>
      <c r="AT62" s="105">
        <f t="shared" ca="1" si="161"/>
        <v>23343</v>
      </c>
      <c r="AU62" s="106">
        <f t="shared" ca="1" si="161"/>
        <v>25594</v>
      </c>
      <c r="AV62" s="106">
        <f t="shared" ca="1" si="161"/>
        <v>28373</v>
      </c>
      <c r="AW62" s="107">
        <f t="shared" ca="1" si="161"/>
        <v>29300.689575425462</v>
      </c>
      <c r="AX62" s="105">
        <f t="shared" ca="1" si="161"/>
        <v>32757.10993365707</v>
      </c>
      <c r="AY62" s="106">
        <f t="shared" ca="1" si="161"/>
        <v>32877.583633657065</v>
      </c>
      <c r="AZ62" s="106">
        <f t="shared" ca="1" si="161"/>
        <v>32998.057333657067</v>
      </c>
      <c r="BA62" s="107">
        <f t="shared" ca="1" si="161"/>
        <v>33118.531033657062</v>
      </c>
      <c r="BB62" s="105">
        <f t="shared" ca="1" si="161"/>
        <v>35289.211926518823</v>
      </c>
      <c r="BC62" s="106">
        <f t="shared" ca="1" si="161"/>
        <v>35416.914048518825</v>
      </c>
      <c r="BD62" s="106">
        <f t="shared" ca="1" si="161"/>
        <v>35544.616170518828</v>
      </c>
      <c r="BE62" s="107">
        <f t="shared" ca="1" si="161"/>
        <v>35672.318292518823</v>
      </c>
      <c r="BF62" s="105">
        <f t="shared" ca="1" si="161"/>
        <v>37528.328994191113</v>
      </c>
      <c r="BG62" s="106">
        <f t="shared" ca="1" si="161"/>
        <v>37663.693243511116</v>
      </c>
      <c r="BH62" s="106">
        <f t="shared" ca="1" si="161"/>
        <v>37799.057492831111</v>
      </c>
      <c r="BI62" s="107">
        <f t="shared" ca="1" si="161"/>
        <v>37934.421742151113</v>
      </c>
      <c r="BJ62" s="105">
        <f t="shared" ca="1" si="161"/>
        <v>39548.462806686141</v>
      </c>
      <c r="BK62" s="106">
        <f t="shared" ca="1" si="161"/>
        <v>39691.948910965337</v>
      </c>
      <c r="BL62" s="106">
        <f t="shared" ca="1" si="161"/>
        <v>39835.43501524454</v>
      </c>
      <c r="BM62" s="107">
        <f t="shared" ca="1" si="161"/>
        <v>39978.921119523737</v>
      </c>
      <c r="BN62" s="105">
        <f t="shared" ca="1" si="161"/>
        <v>41318.155303429841</v>
      </c>
      <c r="BO62" s="106">
        <f t="shared" ca="1" si="161"/>
        <v>41470.250573965794</v>
      </c>
      <c r="BP62" s="106">
        <f t="shared" ca="1" si="161"/>
        <v>41622.345844501746</v>
      </c>
      <c r="BQ62" s="107">
        <f t="shared" ca="1" si="161"/>
        <v>41774.441115037698</v>
      </c>
      <c r="BR62" s="105">
        <f t="shared" ref="BR62:CW62" ca="1" si="162">SUM(BR57:BR61)</f>
        <v>42736.980868330669</v>
      </c>
      <c r="BS62" s="106">
        <f t="shared" ca="1" si="162"/>
        <v>42898.201855098778</v>
      </c>
      <c r="BT62" s="106">
        <f t="shared" ca="1" si="162"/>
        <v>43059.422841866886</v>
      </c>
      <c r="BU62" s="107">
        <f t="shared" ca="1" si="162"/>
        <v>43220.643828634995</v>
      </c>
      <c r="BV62" s="105">
        <f t="shared" ca="1" si="162"/>
        <v>44232.922779460285</v>
      </c>
      <c r="BW62" s="106">
        <f t="shared" ca="1" si="162"/>
        <v>44403.81702543448</v>
      </c>
      <c r="BX62" s="106">
        <f t="shared" ca="1" si="162"/>
        <v>44574.711271408676</v>
      </c>
      <c r="BY62" s="107">
        <f t="shared" ca="1" si="162"/>
        <v>44745.605517382872</v>
      </c>
      <c r="BZ62" s="105">
        <f t="shared" ca="1" si="162"/>
        <v>45810.207358209169</v>
      </c>
      <c r="CA62" s="106">
        <f t="shared" ca="1" si="162"/>
        <v>45991.355258941825</v>
      </c>
      <c r="CB62" s="106">
        <f t="shared" ca="1" si="162"/>
        <v>46172.503159674467</v>
      </c>
      <c r="CC62" s="107">
        <f t="shared" ca="1" si="162"/>
        <v>46353.651060407115</v>
      </c>
      <c r="CD62" s="105">
        <f t="shared" ca="1" si="162"/>
        <v>47473.294472282054</v>
      </c>
      <c r="CE62" s="106">
        <f t="shared" ca="1" si="162"/>
        <v>47665.311247058664</v>
      </c>
      <c r="CF62" s="106">
        <f t="shared" ca="1" si="162"/>
        <v>47857.328021835267</v>
      </c>
      <c r="CG62" s="107">
        <f t="shared" ca="1" si="162"/>
        <v>48049.344796611869</v>
      </c>
      <c r="CH62" s="105">
        <f t="shared" ca="1" si="162"/>
        <v>49226.890546828334</v>
      </c>
      <c r="CI62" s="106">
        <f t="shared" ca="1" si="162"/>
        <v>49430.428328091541</v>
      </c>
      <c r="CJ62" s="106">
        <f t="shared" ca="1" si="162"/>
        <v>49633.96610935474</v>
      </c>
      <c r="CK62" s="107">
        <f t="shared" ca="1" si="162"/>
        <v>49837.50389061794</v>
      </c>
      <c r="CL62" s="105">
        <f t="shared" ca="1" si="162"/>
        <v>51075.962306157853</v>
      </c>
      <c r="CM62" s="106">
        <f t="shared" ca="1" si="162"/>
        <v>51291.712354296847</v>
      </c>
      <c r="CN62" s="106">
        <f t="shared" ca="1" si="162"/>
        <v>51507.462402435842</v>
      </c>
      <c r="CO62" s="107">
        <f t="shared" ca="1" si="162"/>
        <v>51723.212450574836</v>
      </c>
      <c r="CP62" s="105">
        <f t="shared" ca="1" si="162"/>
        <v>53025.751287373132</v>
      </c>
      <c r="CQ62" s="106">
        <f t="shared" ca="1" si="162"/>
        <v>53254.44633840047</v>
      </c>
      <c r="CR62" s="106">
        <f t="shared" ca="1" si="162"/>
        <v>53483.141389427808</v>
      </c>
      <c r="CS62" s="107">
        <f t="shared" ca="1" si="162"/>
        <v>53711.836440455139</v>
      </c>
      <c r="CT62" s="105">
        <f t="shared" ca="1" si="162"/>
        <v>55081.789169603624</v>
      </c>
      <c r="CU62" s="106">
        <f t="shared" ca="1" si="162"/>
        <v>55324.2059236926</v>
      </c>
      <c r="CV62" s="106">
        <f t="shared" ca="1" si="162"/>
        <v>55566.622677781575</v>
      </c>
      <c r="CW62" s="107">
        <f t="shared" ca="1" si="162"/>
        <v>55809.039431870551</v>
      </c>
      <c r="CX62" s="105">
        <f t="shared" ref="CX62:DI62" ca="1" si="163">SUM(CX57:CX61)</f>
        <v>57249.913965017346</v>
      </c>
      <c r="CY62" s="106">
        <f t="shared" ca="1" si="163"/>
        <v>57506.875724351659</v>
      </c>
      <c r="CZ62" s="106">
        <f t="shared" ca="1" si="163"/>
        <v>57763.837483685973</v>
      </c>
      <c r="DA62" s="107">
        <f t="shared" ca="1" si="163"/>
        <v>58020.799243020287</v>
      </c>
      <c r="DB62" s="105">
        <f t="shared" ca="1" si="163"/>
        <v>59536.287120417765</v>
      </c>
      <c r="DC62" s="106">
        <f t="shared" ca="1" si="163"/>
        <v>59808.666585312138</v>
      </c>
      <c r="DD62" s="106">
        <f t="shared" ca="1" si="163"/>
        <v>60081.046050206511</v>
      </c>
      <c r="DE62" s="107">
        <f t="shared" ca="1" si="163"/>
        <v>60353.425515100884</v>
      </c>
      <c r="DF62" s="105">
        <f t="shared" ca="1" si="163"/>
        <v>61947.411581017193</v>
      </c>
      <c r="DG62" s="106">
        <f t="shared" ca="1" si="163"/>
        <v>62236.133813805223</v>
      </c>
      <c r="DH62" s="106">
        <f t="shared" ca="1" si="163"/>
        <v>62524.856046593253</v>
      </c>
      <c r="DI62" s="107">
        <f t="shared" ca="1" si="163"/>
        <v>62813.578279381283</v>
      </c>
      <c r="DJ62" s="69"/>
      <c r="DK62" s="106">
        <f t="shared" ref="DK62:EK62" ca="1" si="164">SUM(DK57:DK61)</f>
        <v>1488.0709999999997</v>
      </c>
      <c r="DL62" s="106">
        <f t="shared" ca="1" si="164"/>
        <v>1317</v>
      </c>
      <c r="DM62" s="106">
        <f t="shared" ca="1" si="164"/>
        <v>1305</v>
      </c>
      <c r="DN62" s="106">
        <f t="shared" ca="1" si="164"/>
        <v>1986</v>
      </c>
      <c r="DO62" s="106">
        <f t="shared" ca="1" si="164"/>
        <v>2735</v>
      </c>
      <c r="DP62" s="106">
        <f t="shared" ca="1" si="164"/>
        <v>3625</v>
      </c>
      <c r="DQ62" s="106">
        <f t="shared" ca="1" si="164"/>
        <v>12736</v>
      </c>
      <c r="DR62" s="106">
        <f t="shared" ca="1" si="164"/>
        <v>15358</v>
      </c>
      <c r="DS62" s="106">
        <f t="shared" ca="1" si="164"/>
        <v>18109</v>
      </c>
      <c r="DT62" s="106">
        <f t="shared" ca="1" si="164"/>
        <v>21383</v>
      </c>
      <c r="DU62" s="106">
        <f t="shared" ca="1" si="164"/>
        <v>29300.689575425462</v>
      </c>
      <c r="DV62" s="106">
        <f t="shared" ca="1" si="164"/>
        <v>33118.531033657062</v>
      </c>
      <c r="DW62" s="106">
        <f t="shared" ca="1" si="164"/>
        <v>35672.318292518823</v>
      </c>
      <c r="DX62" s="106">
        <f t="shared" ca="1" si="164"/>
        <v>37934.421742151113</v>
      </c>
      <c r="DY62" s="106">
        <f t="shared" ca="1" si="164"/>
        <v>39978.921119523737</v>
      </c>
      <c r="DZ62" s="106">
        <f t="shared" ca="1" si="164"/>
        <v>41774.441115037698</v>
      </c>
      <c r="EA62" s="106">
        <f t="shared" ca="1" si="164"/>
        <v>43220.643828634995</v>
      </c>
      <c r="EB62" s="106">
        <f t="shared" ca="1" si="164"/>
        <v>44745.605517382872</v>
      </c>
      <c r="EC62" s="106">
        <f t="shared" ca="1" si="164"/>
        <v>46353.651060407115</v>
      </c>
      <c r="ED62" s="106">
        <f t="shared" ca="1" si="164"/>
        <v>48049.344796611869</v>
      </c>
      <c r="EE62" s="106">
        <f t="shared" ca="1" si="164"/>
        <v>49837.50389061794</v>
      </c>
      <c r="EF62" s="106">
        <f t="shared" ca="1" si="164"/>
        <v>51723.212450574836</v>
      </c>
      <c r="EG62" s="106">
        <f t="shared" ca="1" si="164"/>
        <v>53711.836440455139</v>
      </c>
      <c r="EH62" s="106">
        <f t="shared" ca="1" si="164"/>
        <v>55809.039431870551</v>
      </c>
      <c r="EI62" s="106">
        <f t="shared" ca="1" si="164"/>
        <v>58020.799243020287</v>
      </c>
      <c r="EJ62" s="106">
        <f t="shared" ca="1" si="164"/>
        <v>60353.425515100884</v>
      </c>
      <c r="EK62" s="106">
        <f t="shared" ca="1" si="164"/>
        <v>62813.578279381283</v>
      </c>
    </row>
    <row r="63" spans="1:141" x14ac:dyDescent="0.25">
      <c r="A63" s="90"/>
      <c r="B63" s="90"/>
      <c r="C63" s="90"/>
      <c r="D63" s="90"/>
      <c r="F63" s="113"/>
      <c r="G63" s="69"/>
      <c r="H63" s="69"/>
      <c r="I63" s="69"/>
      <c r="J63" s="113"/>
      <c r="K63" s="69"/>
      <c r="L63" s="69"/>
      <c r="M63" s="69"/>
      <c r="N63" s="113"/>
      <c r="O63" s="69"/>
      <c r="P63" s="69"/>
      <c r="Q63" s="69"/>
      <c r="R63" s="113"/>
      <c r="S63" s="69"/>
      <c r="T63" s="69"/>
      <c r="U63" s="69"/>
      <c r="V63" s="113"/>
      <c r="W63" s="69"/>
      <c r="X63" s="69"/>
      <c r="Y63" s="69"/>
      <c r="Z63" s="113"/>
      <c r="AA63" s="69"/>
      <c r="AB63" s="69"/>
      <c r="AC63" s="69"/>
      <c r="AD63" s="113"/>
      <c r="AE63" s="69"/>
      <c r="AF63" s="69"/>
      <c r="AG63" s="69"/>
      <c r="AH63" s="113"/>
      <c r="AI63" s="69"/>
      <c r="AJ63" s="69"/>
      <c r="AK63" s="69"/>
      <c r="AL63" s="113"/>
      <c r="AM63" s="69"/>
      <c r="AN63" s="69"/>
      <c r="AO63" s="69"/>
      <c r="AP63" s="113"/>
      <c r="AQ63" s="69"/>
      <c r="AR63" s="69"/>
      <c r="AS63" s="69"/>
      <c r="AT63" s="113"/>
      <c r="AU63" s="69"/>
      <c r="AV63" s="69"/>
      <c r="AW63" s="69"/>
      <c r="AX63" s="113"/>
      <c r="AY63" s="69"/>
      <c r="AZ63" s="69"/>
      <c r="BA63" s="69"/>
      <c r="BB63" s="113"/>
      <c r="BC63" s="69"/>
      <c r="BD63" s="69"/>
      <c r="BE63" s="69"/>
      <c r="BF63" s="113"/>
      <c r="BG63" s="69"/>
      <c r="BH63" s="69"/>
      <c r="BI63" s="69"/>
      <c r="BJ63" s="113"/>
      <c r="BK63" s="69"/>
      <c r="BL63" s="69"/>
      <c r="BM63" s="69"/>
      <c r="BN63" s="113"/>
      <c r="BO63" s="69"/>
      <c r="BP63" s="69"/>
      <c r="BQ63" s="69"/>
      <c r="BR63" s="113"/>
      <c r="BS63" s="69"/>
      <c r="BT63" s="69"/>
      <c r="BU63" s="69"/>
      <c r="BV63" s="113"/>
      <c r="BW63" s="69"/>
      <c r="BX63" s="69"/>
      <c r="BY63" s="69"/>
      <c r="BZ63" s="113"/>
      <c r="CA63" s="69"/>
      <c r="CB63" s="69"/>
      <c r="CC63" s="69"/>
      <c r="CD63" s="113"/>
      <c r="CE63" s="69"/>
      <c r="CF63" s="69"/>
      <c r="CG63" s="69"/>
      <c r="CH63" s="113"/>
      <c r="CI63" s="69"/>
      <c r="CJ63" s="69"/>
      <c r="CK63" s="69"/>
      <c r="CL63" s="113"/>
      <c r="CM63" s="69"/>
      <c r="CN63" s="69"/>
      <c r="CO63" s="69"/>
      <c r="CP63" s="113"/>
      <c r="CQ63" s="69"/>
      <c r="CR63" s="69"/>
      <c r="CS63" s="69"/>
      <c r="CT63" s="113"/>
      <c r="CU63" s="69"/>
      <c r="CV63" s="69"/>
      <c r="CW63" s="69"/>
      <c r="CX63" s="113"/>
      <c r="CY63" s="69"/>
      <c r="CZ63" s="69"/>
      <c r="DA63" s="69"/>
      <c r="DB63" s="113"/>
      <c r="DC63" s="69"/>
      <c r="DD63" s="69"/>
      <c r="DE63" s="69"/>
      <c r="DF63" s="113"/>
      <c r="DG63" s="69"/>
      <c r="DH63" s="69"/>
      <c r="DI63" s="114"/>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row>
    <row r="64" spans="1:141" x14ac:dyDescent="0.25">
      <c r="A64" s="90"/>
      <c r="B64" s="90"/>
      <c r="C64" s="111"/>
      <c r="D64" s="90"/>
      <c r="E64" s="153" t="s">
        <v>266</v>
      </c>
      <c r="F64" s="188">
        <f t="shared" ref="F64:AK64" ca="1" si="165">SUM(F55,F62)</f>
        <v>6799.4669999999996</v>
      </c>
      <c r="G64" s="106">
        <f t="shared" ca="1" si="165"/>
        <v>6867.0219999999999</v>
      </c>
      <c r="H64" s="106">
        <f t="shared" ca="1" si="165"/>
        <v>6824.3710000000001</v>
      </c>
      <c r="I64" s="107">
        <f t="shared" ca="1" si="165"/>
        <v>7138.1139999999996</v>
      </c>
      <c r="J64" s="105">
        <f t="shared" ca="1" si="165"/>
        <v>7233</v>
      </c>
      <c r="K64" s="106">
        <f t="shared" ca="1" si="165"/>
        <v>6920</v>
      </c>
      <c r="L64" s="106">
        <f t="shared" ca="1" si="165"/>
        <v>7122</v>
      </c>
      <c r="M64" s="107">
        <f t="shared" ca="1" si="165"/>
        <v>7370</v>
      </c>
      <c r="N64" s="105">
        <f t="shared" ca="1" si="165"/>
        <v>7108</v>
      </c>
      <c r="O64" s="106">
        <f t="shared" ca="1" si="165"/>
        <v>7461</v>
      </c>
      <c r="P64" s="106">
        <f t="shared" ca="1" si="165"/>
        <v>9612</v>
      </c>
      <c r="Q64" s="107">
        <f t="shared" ca="1" si="165"/>
        <v>9841</v>
      </c>
      <c r="R64" s="105">
        <f t="shared" ca="1" si="165"/>
        <v>9410</v>
      </c>
      <c r="S64" s="106">
        <f t="shared" ca="1" si="165"/>
        <v>9402</v>
      </c>
      <c r="T64" s="106">
        <f t="shared" ca="1" si="165"/>
        <v>9830</v>
      </c>
      <c r="U64" s="107">
        <f t="shared" ca="1" si="165"/>
        <v>11241</v>
      </c>
      <c r="V64" s="105">
        <f t="shared" ca="1" si="165"/>
        <v>11460</v>
      </c>
      <c r="W64" s="106">
        <f t="shared" ca="1" si="165"/>
        <v>12882</v>
      </c>
      <c r="X64" s="106">
        <f t="shared" ca="1" si="165"/>
        <v>13657</v>
      </c>
      <c r="Y64" s="107">
        <f t="shared" ca="1" si="165"/>
        <v>13292</v>
      </c>
      <c r="Z64" s="105">
        <f t="shared" ca="1" si="165"/>
        <v>14021</v>
      </c>
      <c r="AA64" s="106">
        <f t="shared" ca="1" si="165"/>
        <v>14775</v>
      </c>
      <c r="AB64" s="106">
        <f t="shared" ca="1" si="165"/>
        <v>15810</v>
      </c>
      <c r="AC64" s="107">
        <f t="shared" ca="1" si="165"/>
        <v>17472</v>
      </c>
      <c r="AD64" s="105">
        <f t="shared" ca="1" si="165"/>
        <v>23449</v>
      </c>
      <c r="AE64" s="106">
        <f t="shared" ca="1" si="165"/>
        <v>25395</v>
      </c>
      <c r="AF64" s="106">
        <f t="shared" ca="1" si="165"/>
        <v>27094</v>
      </c>
      <c r="AG64" s="107">
        <f t="shared" ca="1" si="165"/>
        <v>29030</v>
      </c>
      <c r="AH64" s="105">
        <f t="shared" ca="1" si="165"/>
        <v>30796</v>
      </c>
      <c r="AI64" s="106">
        <f t="shared" ca="1" si="165"/>
        <v>38650</v>
      </c>
      <c r="AJ64" s="106">
        <f t="shared" ca="1" si="165"/>
        <v>40953</v>
      </c>
      <c r="AK64" s="107">
        <f t="shared" ca="1" si="165"/>
        <v>44553</v>
      </c>
      <c r="AL64" s="105">
        <f t="shared" ref="AL64:BQ64" ca="1" si="166">SUM(AL55,AL62)</f>
        <v>45848</v>
      </c>
      <c r="AM64" s="106">
        <f t="shared" ca="1" si="166"/>
        <v>44651</v>
      </c>
      <c r="AN64" s="106">
        <f t="shared" ca="1" si="166"/>
        <v>41206</v>
      </c>
      <c r="AO64" s="107">
        <f t="shared" ca="1" si="166"/>
        <v>41182</v>
      </c>
      <c r="AP64" s="105">
        <f t="shared" ca="1" si="166"/>
        <v>44460</v>
      </c>
      <c r="AQ64" s="106">
        <f t="shared" ca="1" si="166"/>
        <v>49555</v>
      </c>
      <c r="AR64" s="106">
        <f t="shared" ca="1" si="166"/>
        <v>54148</v>
      </c>
      <c r="AS64" s="107">
        <f t="shared" ca="1" si="166"/>
        <v>65728</v>
      </c>
      <c r="AT64" s="105">
        <f t="shared" ca="1" si="166"/>
        <v>77072</v>
      </c>
      <c r="AU64" s="106">
        <f t="shared" ca="1" si="166"/>
        <v>85227</v>
      </c>
      <c r="AV64" s="106">
        <f t="shared" ca="1" si="166"/>
        <v>96013</v>
      </c>
      <c r="AW64" s="107">
        <f t="shared" ca="1" si="166"/>
        <v>118039.16244330131</v>
      </c>
      <c r="AX64" s="105">
        <f t="shared" ca="1" si="166"/>
        <v>148811.11631863881</v>
      </c>
      <c r="AY64" s="106">
        <f t="shared" ca="1" si="166"/>
        <v>171974.14516154717</v>
      </c>
      <c r="AZ64" s="106">
        <f t="shared" ca="1" si="166"/>
        <v>199091.20536923601</v>
      </c>
      <c r="BA64" s="107">
        <f t="shared" ca="1" si="166"/>
        <v>228653.5440908598</v>
      </c>
      <c r="BB64" s="105">
        <f t="shared" ca="1" si="166"/>
        <v>259058.88431336056</v>
      </c>
      <c r="BC64" s="106">
        <f t="shared" ca="1" si="166"/>
        <v>287538.96154463862</v>
      </c>
      <c r="BD64" s="106">
        <f t="shared" ca="1" si="166"/>
        <v>320815.91611868422</v>
      </c>
      <c r="BE64" s="107">
        <f t="shared" ca="1" si="166"/>
        <v>357060.09427216992</v>
      </c>
      <c r="BF64" s="105">
        <f t="shared" ca="1" si="166"/>
        <v>390332.70314451534</v>
      </c>
      <c r="BG64" s="106">
        <f t="shared" ca="1" si="166"/>
        <v>423464.12085878797</v>
      </c>
      <c r="BH64" s="106">
        <f t="shared" ca="1" si="166"/>
        <v>462103.0499000675</v>
      </c>
      <c r="BI64" s="107">
        <f t="shared" ca="1" si="166"/>
        <v>504149.56938701449</v>
      </c>
      <c r="BJ64" s="105">
        <f t="shared" ca="1" si="166"/>
        <v>540137.41925948998</v>
      </c>
      <c r="BK64" s="106">
        <f t="shared" ca="1" si="166"/>
        <v>577413.55904639757</v>
      </c>
      <c r="BL64" s="106">
        <f t="shared" ca="1" si="166"/>
        <v>620805.3071300399</v>
      </c>
      <c r="BM64" s="107">
        <f t="shared" ca="1" si="166"/>
        <v>667981.76150143403</v>
      </c>
      <c r="BN64" s="105">
        <f t="shared" ca="1" si="166"/>
        <v>706552.39960856421</v>
      </c>
      <c r="BO64" s="106">
        <f t="shared" ca="1" si="166"/>
        <v>747376.93091280595</v>
      </c>
      <c r="BP64" s="106">
        <f t="shared" ca="1" si="166"/>
        <v>794808.86817248235</v>
      </c>
      <c r="BQ64" s="107">
        <f t="shared" ca="1" si="166"/>
        <v>846330.84863341751</v>
      </c>
      <c r="BR64" s="105">
        <f t="shared" ref="BR64:CW64" ca="1" si="167">SUM(BR55,BR62)</f>
        <v>887365.29984599748</v>
      </c>
      <c r="BS64" s="106">
        <f t="shared" ca="1" si="167"/>
        <v>930885.49618150294</v>
      </c>
      <c r="BT64" s="106">
        <f t="shared" ca="1" si="167"/>
        <v>981346.39282328589</v>
      </c>
      <c r="BU64" s="107">
        <f t="shared" ca="1" si="167"/>
        <v>1036104.7719746634</v>
      </c>
      <c r="BV64" s="105">
        <f t="shared" ca="1" si="167"/>
        <v>1079854.1953086979</v>
      </c>
      <c r="BW64" s="106">
        <f t="shared" ca="1" si="167"/>
        <v>1126216.6141261603</v>
      </c>
      <c r="BX64" s="106">
        <f t="shared" ca="1" si="167"/>
        <v>1179869.7446396612</v>
      </c>
      <c r="BY64" s="107">
        <f t="shared" ca="1" si="167"/>
        <v>1238038.2214922025</v>
      </c>
      <c r="BZ64" s="105">
        <f t="shared" ca="1" si="167"/>
        <v>1284650.2973965041</v>
      </c>
      <c r="CA64" s="106">
        <f t="shared" ca="1" si="167"/>
        <v>1334009.034665613</v>
      </c>
      <c r="CB64" s="106">
        <f t="shared" ca="1" si="167"/>
        <v>1391026.0488302303</v>
      </c>
      <c r="CC64" s="107">
        <f t="shared" ca="1" si="167"/>
        <v>1452787.2198334613</v>
      </c>
      <c r="CD64" s="105">
        <f t="shared" ca="1" si="167"/>
        <v>1502417.226193174</v>
      </c>
      <c r="CE64" s="106">
        <f t="shared" ca="1" si="167"/>
        <v>1554934.2970257637</v>
      </c>
      <c r="CF64" s="106">
        <f t="shared" ca="1" si="167"/>
        <v>1615495.6423874607</v>
      </c>
      <c r="CG64" s="107">
        <f t="shared" ca="1" si="167"/>
        <v>1681041.4500290945</v>
      </c>
      <c r="CH64" s="105">
        <f t="shared" ca="1" si="167"/>
        <v>1733852.6457800881</v>
      </c>
      <c r="CI64" s="106">
        <f t="shared" ca="1" si="167"/>
        <v>1789698.3841450226</v>
      </c>
      <c r="CJ64" s="106">
        <f t="shared" ca="1" si="167"/>
        <v>1853993.7496777007</v>
      </c>
      <c r="CK64" s="107">
        <f t="shared" ca="1" si="167"/>
        <v>1923525.9535739284</v>
      </c>
      <c r="CL64" s="105">
        <f t="shared" ca="1" si="167"/>
        <v>1979689.98155903</v>
      </c>
      <c r="CM64" s="106">
        <f t="shared" ca="1" si="167"/>
        <v>2039043.4600441314</v>
      </c>
      <c r="CN64" s="106">
        <f t="shared" ca="1" si="167"/>
        <v>2107272.2420555544</v>
      </c>
      <c r="CO64" s="107">
        <f t="shared" ca="1" si="167"/>
        <v>2181002.9136575176</v>
      </c>
      <c r="CP64" s="105">
        <f t="shared" ca="1" si="167"/>
        <v>2240700.223687395</v>
      </c>
      <c r="CQ64" s="106">
        <f t="shared" ca="1" si="167"/>
        <v>2303749.6943114884</v>
      </c>
      <c r="CR64" s="106">
        <f t="shared" ca="1" si="167"/>
        <v>2376121.4857067023</v>
      </c>
      <c r="CS64" s="107">
        <f t="shared" ca="1" si="167"/>
        <v>2454273.5278046653</v>
      </c>
      <c r="CT64" s="105">
        <f t="shared" ca="1" si="167"/>
        <v>2517693.8209343087</v>
      </c>
      <c r="CU64" s="106">
        <f t="shared" ca="1" si="167"/>
        <v>2584637.1780625968</v>
      </c>
      <c r="CV64" s="106">
        <f t="shared" ca="1" si="167"/>
        <v>2661372.2821334209</v>
      </c>
      <c r="CW64" s="107">
        <f t="shared" ca="1" si="167"/>
        <v>2744179.974399229</v>
      </c>
      <c r="CX64" s="105">
        <f t="shared" ref="CX64:DI64" ca="1" si="168">SUM(CX55,CX62)</f>
        <v>2811522.669481508</v>
      </c>
      <c r="CY64" s="106">
        <f t="shared" ca="1" si="168"/>
        <v>2882567.9359501307</v>
      </c>
      <c r="CZ64" s="106">
        <f t="shared" ca="1" si="168"/>
        <v>2963897.905917719</v>
      </c>
      <c r="DA64" s="107">
        <f t="shared" ca="1" si="168"/>
        <v>3051607.4777881503</v>
      </c>
      <c r="DB64" s="105">
        <f t="shared" ca="1" si="168"/>
        <v>3123082.2014189777</v>
      </c>
      <c r="DC64" s="106">
        <f t="shared" ca="1" si="168"/>
        <v>3198448.0390299107</v>
      </c>
      <c r="DD64" s="106">
        <f t="shared" ca="1" si="168"/>
        <v>3284616.2446287107</v>
      </c>
      <c r="DE64" s="107">
        <f t="shared" ca="1" si="168"/>
        <v>3377486.4768974329</v>
      </c>
      <c r="DF64" s="105">
        <f t="shared" ca="1" si="168"/>
        <v>3453313.5779227978</v>
      </c>
      <c r="DG64" s="106">
        <f t="shared" ca="1" si="168"/>
        <v>3533229.8235282581</v>
      </c>
      <c r="DH64" s="106">
        <f t="shared" ca="1" si="168"/>
        <v>3624492.0459841052</v>
      </c>
      <c r="DI64" s="107">
        <f t="shared" ca="1" si="168"/>
        <v>3722794.9025383326</v>
      </c>
      <c r="DJ64" s="69"/>
      <c r="DK64" s="106">
        <f t="shared" ref="DK64:EK64" ca="1" si="169">SUM(DK55,DK62)</f>
        <v>7138.1139999999996</v>
      </c>
      <c r="DL64" s="106">
        <f t="shared" ca="1" si="169"/>
        <v>7370</v>
      </c>
      <c r="DM64" s="106">
        <f t="shared" ca="1" si="169"/>
        <v>9841</v>
      </c>
      <c r="DN64" s="106">
        <f t="shared" ca="1" si="169"/>
        <v>11241</v>
      </c>
      <c r="DO64" s="106">
        <f t="shared" ca="1" si="169"/>
        <v>13292</v>
      </c>
      <c r="DP64" s="106">
        <f t="shared" ca="1" si="169"/>
        <v>17472</v>
      </c>
      <c r="DQ64" s="106">
        <f t="shared" ca="1" si="169"/>
        <v>29030</v>
      </c>
      <c r="DR64" s="106">
        <f t="shared" ca="1" si="169"/>
        <v>44553</v>
      </c>
      <c r="DS64" s="106">
        <f t="shared" ca="1" si="169"/>
        <v>41182</v>
      </c>
      <c r="DT64" s="106">
        <f t="shared" ca="1" si="169"/>
        <v>65728</v>
      </c>
      <c r="DU64" s="106">
        <f t="shared" ca="1" si="169"/>
        <v>118039.16244330131</v>
      </c>
      <c r="DV64" s="106">
        <f t="shared" ca="1" si="169"/>
        <v>228653.5440908598</v>
      </c>
      <c r="DW64" s="106">
        <f t="shared" ca="1" si="169"/>
        <v>357060.09427216992</v>
      </c>
      <c r="DX64" s="106">
        <f t="shared" ca="1" si="169"/>
        <v>504149.56938701449</v>
      </c>
      <c r="DY64" s="106">
        <f t="shared" ca="1" si="169"/>
        <v>667981.76150143403</v>
      </c>
      <c r="DZ64" s="106">
        <f t="shared" ca="1" si="169"/>
        <v>846330.84863341751</v>
      </c>
      <c r="EA64" s="106">
        <f t="shared" ca="1" si="169"/>
        <v>1036104.7719746634</v>
      </c>
      <c r="EB64" s="106">
        <f t="shared" ca="1" si="169"/>
        <v>1238038.2214922025</v>
      </c>
      <c r="EC64" s="106">
        <f t="shared" ca="1" si="169"/>
        <v>1452787.2198334613</v>
      </c>
      <c r="ED64" s="106">
        <f t="shared" ca="1" si="169"/>
        <v>1681041.4500290945</v>
      </c>
      <c r="EE64" s="106">
        <f t="shared" ca="1" si="169"/>
        <v>1923525.9535739284</v>
      </c>
      <c r="EF64" s="106">
        <f t="shared" ca="1" si="169"/>
        <v>2181002.9136575176</v>
      </c>
      <c r="EG64" s="106">
        <f t="shared" ca="1" si="169"/>
        <v>2454273.5278046653</v>
      </c>
      <c r="EH64" s="106">
        <f t="shared" ca="1" si="169"/>
        <v>2744179.974399229</v>
      </c>
      <c r="EI64" s="106">
        <f t="shared" ca="1" si="169"/>
        <v>3051607.4777881503</v>
      </c>
      <c r="EJ64" s="106">
        <f t="shared" ca="1" si="169"/>
        <v>3377486.4768974329</v>
      </c>
      <c r="EK64" s="106">
        <f t="shared" ca="1" si="169"/>
        <v>3722794.9025383326</v>
      </c>
    </row>
    <row r="65" spans="1:141" x14ac:dyDescent="0.25">
      <c r="A65" s="129"/>
      <c r="B65" s="129"/>
      <c r="C65" s="129"/>
      <c r="D65" s="129"/>
      <c r="E65" s="122"/>
      <c r="F65" s="189"/>
      <c r="G65" s="190"/>
      <c r="H65" s="190"/>
      <c r="I65" s="190"/>
      <c r="J65" s="189"/>
      <c r="K65" s="190"/>
      <c r="L65" s="190"/>
      <c r="M65" s="190"/>
      <c r="N65" s="189"/>
      <c r="O65" s="190"/>
      <c r="P65" s="190"/>
      <c r="Q65" s="190"/>
      <c r="R65" s="189"/>
      <c r="S65" s="190"/>
      <c r="T65" s="190"/>
      <c r="U65" s="190"/>
      <c r="V65" s="189"/>
      <c r="W65" s="190"/>
      <c r="X65" s="190"/>
      <c r="Y65" s="190"/>
      <c r="Z65" s="189"/>
      <c r="AA65" s="190"/>
      <c r="AB65" s="190"/>
      <c r="AC65" s="190"/>
      <c r="AD65" s="189"/>
      <c r="AE65" s="190"/>
      <c r="AF65" s="190"/>
      <c r="AG65" s="190"/>
      <c r="AH65" s="189"/>
      <c r="AI65" s="190"/>
      <c r="AJ65" s="190"/>
      <c r="AK65" s="190"/>
      <c r="AL65" s="189"/>
      <c r="AM65" s="190"/>
      <c r="AN65" s="190"/>
      <c r="AO65" s="190"/>
      <c r="AP65" s="189"/>
      <c r="AQ65" s="190"/>
      <c r="AR65" s="190"/>
      <c r="AS65" s="190"/>
      <c r="AT65" s="189"/>
      <c r="AU65" s="190"/>
      <c r="AV65" s="190"/>
      <c r="AW65" s="190"/>
      <c r="AX65" s="189"/>
      <c r="AY65" s="190"/>
      <c r="AZ65" s="190"/>
      <c r="BA65" s="190"/>
      <c r="BB65" s="189"/>
      <c r="BC65" s="190"/>
      <c r="BD65" s="190"/>
      <c r="BE65" s="190"/>
      <c r="BF65" s="189"/>
      <c r="BG65" s="190"/>
      <c r="BH65" s="190"/>
      <c r="BI65" s="190"/>
      <c r="BJ65" s="189"/>
      <c r="BK65" s="190"/>
      <c r="BL65" s="190"/>
      <c r="BM65" s="190"/>
      <c r="BN65" s="189"/>
      <c r="BO65" s="190"/>
      <c r="BP65" s="190"/>
      <c r="BQ65" s="190"/>
      <c r="BR65" s="189"/>
      <c r="BS65" s="190"/>
      <c r="BT65" s="190"/>
      <c r="BU65" s="190"/>
      <c r="BV65" s="189"/>
      <c r="BW65" s="190"/>
      <c r="BX65" s="190"/>
      <c r="BY65" s="190"/>
      <c r="BZ65" s="189"/>
      <c r="CA65" s="190"/>
      <c r="CB65" s="190"/>
      <c r="CC65" s="190"/>
      <c r="CD65" s="189"/>
      <c r="CE65" s="190"/>
      <c r="CF65" s="190"/>
      <c r="CG65" s="190"/>
      <c r="CH65" s="189"/>
      <c r="CI65" s="190"/>
      <c r="CJ65" s="190"/>
      <c r="CK65" s="190"/>
      <c r="CL65" s="189"/>
      <c r="CM65" s="190"/>
      <c r="CN65" s="190"/>
      <c r="CO65" s="190"/>
      <c r="CP65" s="189"/>
      <c r="CQ65" s="190"/>
      <c r="CR65" s="190"/>
      <c r="CS65" s="190"/>
      <c r="CT65" s="189"/>
      <c r="CU65" s="190"/>
      <c r="CV65" s="190"/>
      <c r="CW65" s="190"/>
      <c r="CX65" s="189"/>
      <c r="CY65" s="190"/>
      <c r="CZ65" s="190"/>
      <c r="DA65" s="190"/>
      <c r="DB65" s="189"/>
      <c r="DC65" s="190"/>
      <c r="DD65" s="190"/>
      <c r="DE65" s="190"/>
      <c r="DF65" s="189"/>
      <c r="DG65" s="190"/>
      <c r="DH65" s="190"/>
      <c r="DI65" s="191"/>
      <c r="DJ65" s="69"/>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row>
    <row r="66" spans="1:141" x14ac:dyDescent="0.25">
      <c r="A66" s="90"/>
      <c r="B66" s="90"/>
      <c r="C66" s="90"/>
      <c r="D66" s="90"/>
      <c r="F66" s="113"/>
      <c r="G66" s="69"/>
      <c r="H66" s="69"/>
      <c r="I66" s="69"/>
      <c r="J66" s="113"/>
      <c r="K66" s="69"/>
      <c r="L66" s="69"/>
      <c r="M66" s="69"/>
      <c r="N66" s="113"/>
      <c r="O66" s="69"/>
      <c r="P66" s="69"/>
      <c r="Q66" s="69"/>
      <c r="R66" s="113"/>
      <c r="S66" s="69"/>
      <c r="T66" s="69"/>
      <c r="U66" s="69"/>
      <c r="V66" s="113"/>
      <c r="W66" s="69"/>
      <c r="X66" s="69"/>
      <c r="Y66" s="69"/>
      <c r="Z66" s="113"/>
      <c r="AA66" s="69"/>
      <c r="AB66" s="69"/>
      <c r="AC66" s="69"/>
      <c r="AD66" s="113"/>
      <c r="AE66" s="69"/>
      <c r="AF66" s="69"/>
      <c r="AG66" s="69"/>
      <c r="AH66" s="113"/>
      <c r="AI66" s="69"/>
      <c r="AJ66" s="69"/>
      <c r="AK66" s="69"/>
      <c r="AL66" s="113"/>
      <c r="AM66" s="69"/>
      <c r="AN66" s="69"/>
      <c r="AO66" s="69"/>
      <c r="AP66" s="113"/>
      <c r="AQ66" s="69"/>
      <c r="AR66" s="69"/>
      <c r="AS66" s="69"/>
      <c r="AT66" s="113"/>
      <c r="AU66" s="69"/>
      <c r="AV66" s="69"/>
      <c r="AW66" s="69"/>
      <c r="AX66" s="113"/>
      <c r="AY66" s="69"/>
      <c r="AZ66" s="69"/>
      <c r="BA66" s="69"/>
      <c r="BB66" s="113"/>
      <c r="BC66" s="69"/>
      <c r="BD66" s="69"/>
      <c r="BE66" s="69"/>
      <c r="BF66" s="113"/>
      <c r="BG66" s="69"/>
      <c r="BH66" s="69"/>
      <c r="BI66" s="69"/>
      <c r="BJ66" s="113"/>
      <c r="BK66" s="69"/>
      <c r="BL66" s="69"/>
      <c r="BM66" s="69"/>
      <c r="BN66" s="113"/>
      <c r="BO66" s="69"/>
      <c r="BP66" s="69"/>
      <c r="BQ66" s="69"/>
      <c r="BR66" s="113"/>
      <c r="BS66" s="69"/>
      <c r="BT66" s="69"/>
      <c r="BU66" s="69"/>
      <c r="BV66" s="113"/>
      <c r="BW66" s="69"/>
      <c r="BX66" s="69"/>
      <c r="BY66" s="69"/>
      <c r="BZ66" s="113"/>
      <c r="CA66" s="69"/>
      <c r="CB66" s="69"/>
      <c r="CC66" s="69"/>
      <c r="CD66" s="113"/>
      <c r="CE66" s="69"/>
      <c r="CF66" s="69"/>
      <c r="CG66" s="69"/>
      <c r="CH66" s="113"/>
      <c r="CI66" s="69"/>
      <c r="CJ66" s="69"/>
      <c r="CK66" s="69"/>
      <c r="CL66" s="113"/>
      <c r="CM66" s="69"/>
      <c r="CN66" s="69"/>
      <c r="CO66" s="69"/>
      <c r="CP66" s="113"/>
      <c r="CQ66" s="69"/>
      <c r="CR66" s="69"/>
      <c r="CS66" s="69"/>
      <c r="CT66" s="113"/>
      <c r="CU66" s="69"/>
      <c r="CV66" s="69"/>
      <c r="CW66" s="69"/>
      <c r="CX66" s="113"/>
      <c r="CY66" s="69"/>
      <c r="CZ66" s="69"/>
      <c r="DA66" s="69"/>
      <c r="DB66" s="113"/>
      <c r="DC66" s="69"/>
      <c r="DD66" s="69"/>
      <c r="DE66" s="69"/>
      <c r="DF66" s="113"/>
      <c r="DG66" s="69"/>
      <c r="DH66" s="69"/>
      <c r="DI66" s="114"/>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row>
    <row r="67" spans="1:141" x14ac:dyDescent="0.25">
      <c r="A67" s="90"/>
      <c r="B67" s="90"/>
      <c r="C67" s="111"/>
      <c r="D67" s="90"/>
      <c r="E67" t="s">
        <v>267</v>
      </c>
      <c r="F67" s="133">
        <f t="shared" ref="F67:AK67" ca="1" si="170">F457</f>
        <v>309.00799999999998</v>
      </c>
      <c r="G67" s="34">
        <f t="shared" ca="1" si="170"/>
        <v>261.62700000000001</v>
      </c>
      <c r="H67" s="34">
        <f t="shared" ca="1" si="170"/>
        <v>328.09699999999998</v>
      </c>
      <c r="I67" s="134">
        <f t="shared" ca="1" si="170"/>
        <v>293.22300000000001</v>
      </c>
      <c r="J67" s="133">
        <f t="shared" ca="1" si="170"/>
        <v>222</v>
      </c>
      <c r="K67" s="34">
        <f t="shared" ca="1" si="170"/>
        <v>277</v>
      </c>
      <c r="L67" s="34">
        <f t="shared" ca="1" si="170"/>
        <v>295</v>
      </c>
      <c r="M67" s="134">
        <f t="shared" ca="1" si="170"/>
        <v>296</v>
      </c>
      <c r="N67" s="133">
        <f t="shared" ca="1" si="170"/>
        <v>320</v>
      </c>
      <c r="O67" s="34">
        <f t="shared" ca="1" si="170"/>
        <v>423</v>
      </c>
      <c r="P67" s="34">
        <f t="shared" ca="1" si="170"/>
        <v>523</v>
      </c>
      <c r="Q67" s="134">
        <f t="shared" ca="1" si="170"/>
        <v>485</v>
      </c>
      <c r="R67" s="133">
        <f t="shared" ca="1" si="170"/>
        <v>348</v>
      </c>
      <c r="S67" s="34">
        <f t="shared" ca="1" si="170"/>
        <v>431</v>
      </c>
      <c r="T67" s="34">
        <f t="shared" ca="1" si="170"/>
        <v>511</v>
      </c>
      <c r="U67" s="134">
        <f t="shared" ca="1" si="170"/>
        <v>596</v>
      </c>
      <c r="V67" s="133">
        <f t="shared" ca="1" si="170"/>
        <v>623</v>
      </c>
      <c r="W67" s="34">
        <f t="shared" ca="1" si="170"/>
        <v>800</v>
      </c>
      <c r="X67" s="34">
        <f t="shared" ca="1" si="170"/>
        <v>902</v>
      </c>
      <c r="Y67" s="134">
        <f t="shared" ca="1" si="170"/>
        <v>511</v>
      </c>
      <c r="Z67" s="133">
        <f t="shared" ca="1" si="170"/>
        <v>368</v>
      </c>
      <c r="AA67" s="34">
        <f t="shared" ca="1" si="170"/>
        <v>437</v>
      </c>
      <c r="AB67" s="34">
        <f t="shared" ca="1" si="170"/>
        <v>591</v>
      </c>
      <c r="AC67" s="134">
        <f t="shared" ca="1" si="170"/>
        <v>687</v>
      </c>
      <c r="AD67" s="133">
        <f t="shared" ca="1" si="170"/>
        <v>761</v>
      </c>
      <c r="AE67" s="34">
        <f t="shared" ca="1" si="170"/>
        <v>893</v>
      </c>
      <c r="AF67" s="34">
        <f t="shared" ca="1" si="170"/>
        <v>1097</v>
      </c>
      <c r="AG67" s="134">
        <f t="shared" ca="1" si="170"/>
        <v>1149</v>
      </c>
      <c r="AH67" s="133">
        <f t="shared" ca="1" si="170"/>
        <v>1218</v>
      </c>
      <c r="AI67" s="34">
        <f t="shared" ca="1" si="170"/>
        <v>1474</v>
      </c>
      <c r="AJ67" s="34">
        <f t="shared" ca="1" si="170"/>
        <v>1664</v>
      </c>
      <c r="AK67" s="134">
        <f t="shared" ca="1" si="170"/>
        <v>1783</v>
      </c>
      <c r="AL67" s="133">
        <f t="shared" ref="AL67:BQ67" ca="1" si="171">AL457</f>
        <v>1999</v>
      </c>
      <c r="AM67" s="34">
        <f t="shared" ca="1" si="171"/>
        <v>2421</v>
      </c>
      <c r="AN67" s="34">
        <f t="shared" ca="1" si="171"/>
        <v>1491</v>
      </c>
      <c r="AO67" s="134">
        <f t="shared" ca="1" si="171"/>
        <v>1193</v>
      </c>
      <c r="AP67" s="133">
        <f t="shared" ca="1" si="171"/>
        <v>1141</v>
      </c>
      <c r="AQ67" s="34">
        <f t="shared" ca="1" si="171"/>
        <v>1929</v>
      </c>
      <c r="AR67" s="34">
        <f t="shared" ca="1" si="171"/>
        <v>2380</v>
      </c>
      <c r="AS67" s="134">
        <f t="shared" ca="1" si="171"/>
        <v>2699</v>
      </c>
      <c r="AT67" s="133">
        <f t="shared" ca="1" si="171"/>
        <v>2715</v>
      </c>
      <c r="AU67" s="34">
        <f t="shared" ca="1" si="171"/>
        <v>3680</v>
      </c>
      <c r="AV67" s="34">
        <f t="shared" ca="1" si="171"/>
        <v>5353</v>
      </c>
      <c r="AW67" s="134">
        <f t="shared" ca="1" si="171"/>
        <v>5125.0863570640286</v>
      </c>
      <c r="AX67" s="133">
        <f t="shared" ca="1" si="171"/>
        <v>8041.7268379916395</v>
      </c>
      <c r="AY67" s="34">
        <f t="shared" ca="1" si="171"/>
        <v>8041.7268379916395</v>
      </c>
      <c r="AZ67" s="34">
        <f t="shared" ca="1" si="171"/>
        <v>8041.7268379916395</v>
      </c>
      <c r="BA67" s="134">
        <f t="shared" ca="1" si="171"/>
        <v>8041.7268379916395</v>
      </c>
      <c r="BB67" s="133">
        <f t="shared" ca="1" si="171"/>
        <v>9752.1881628839456</v>
      </c>
      <c r="BC67" s="34">
        <f t="shared" ca="1" si="171"/>
        <v>9752.1881628839456</v>
      </c>
      <c r="BD67" s="34">
        <f t="shared" ca="1" si="171"/>
        <v>9752.1881628839456</v>
      </c>
      <c r="BE67" s="134">
        <f t="shared" ca="1" si="171"/>
        <v>9752.1881628839456</v>
      </c>
      <c r="BF67" s="133">
        <f t="shared" ca="1" si="171"/>
        <v>11192.780327882456</v>
      </c>
      <c r="BG67" s="34">
        <f t="shared" ca="1" si="171"/>
        <v>11192.780327882456</v>
      </c>
      <c r="BH67" s="34">
        <f t="shared" ca="1" si="171"/>
        <v>11192.780327882456</v>
      </c>
      <c r="BI67" s="134">
        <f t="shared" ca="1" si="171"/>
        <v>11192.780327882456</v>
      </c>
      <c r="BJ67" s="133">
        <f t="shared" ca="1" si="171"/>
        <v>12423.986163949523</v>
      </c>
      <c r="BK67" s="34">
        <f t="shared" ca="1" si="171"/>
        <v>12423.986163949523</v>
      </c>
      <c r="BL67" s="34">
        <f t="shared" ca="1" si="171"/>
        <v>12423.986163949523</v>
      </c>
      <c r="BM67" s="134">
        <f t="shared" ca="1" si="171"/>
        <v>12423.986163949523</v>
      </c>
      <c r="BN67" s="133">
        <f t="shared" ca="1" si="171"/>
        <v>13417.905057065482</v>
      </c>
      <c r="BO67" s="34">
        <f t="shared" ca="1" si="171"/>
        <v>13417.905057065482</v>
      </c>
      <c r="BP67" s="34">
        <f t="shared" ca="1" si="171"/>
        <v>13417.905057065482</v>
      </c>
      <c r="BQ67" s="134">
        <f t="shared" ca="1" si="171"/>
        <v>13417.905057065482</v>
      </c>
      <c r="BR67" s="133">
        <f t="shared" ref="BR67:CW67" ca="1" si="172">BR457</f>
        <v>14088.800309918764</v>
      </c>
      <c r="BS67" s="34">
        <f t="shared" ca="1" si="172"/>
        <v>14088.800309918764</v>
      </c>
      <c r="BT67" s="34">
        <f t="shared" ca="1" si="172"/>
        <v>14088.800309918764</v>
      </c>
      <c r="BU67" s="134">
        <f t="shared" ca="1" si="172"/>
        <v>14088.800309918764</v>
      </c>
      <c r="BV67" s="133">
        <f t="shared" ca="1" si="172"/>
        <v>14793.24032541469</v>
      </c>
      <c r="BW67" s="34">
        <f t="shared" ca="1" si="172"/>
        <v>14793.24032541469</v>
      </c>
      <c r="BX67" s="34">
        <f t="shared" ca="1" si="172"/>
        <v>14793.24032541469</v>
      </c>
      <c r="BY67" s="134">
        <f t="shared" ca="1" si="172"/>
        <v>14793.24032541469</v>
      </c>
      <c r="BZ67" s="133">
        <f t="shared" ca="1" si="172"/>
        <v>15532.902341685431</v>
      </c>
      <c r="CA67" s="34">
        <f t="shared" ca="1" si="172"/>
        <v>15532.902341685431</v>
      </c>
      <c r="CB67" s="34">
        <f t="shared" ca="1" si="172"/>
        <v>15532.902341685431</v>
      </c>
      <c r="CC67" s="134">
        <f t="shared" ca="1" si="172"/>
        <v>15532.902341685431</v>
      </c>
      <c r="CD67" s="133">
        <f t="shared" ca="1" si="172"/>
        <v>16309.547458769703</v>
      </c>
      <c r="CE67" s="34">
        <f t="shared" ca="1" si="172"/>
        <v>16309.547458769703</v>
      </c>
      <c r="CF67" s="34">
        <f t="shared" ca="1" si="172"/>
        <v>16309.547458769703</v>
      </c>
      <c r="CG67" s="134">
        <f t="shared" ca="1" si="172"/>
        <v>16309.547458769703</v>
      </c>
      <c r="CH67" s="133">
        <f t="shared" ca="1" si="172"/>
        <v>17125.024831708193</v>
      </c>
      <c r="CI67" s="34">
        <f t="shared" ca="1" si="172"/>
        <v>17125.024831708193</v>
      </c>
      <c r="CJ67" s="34">
        <f t="shared" ca="1" si="172"/>
        <v>17125.024831708193</v>
      </c>
      <c r="CK67" s="134">
        <f t="shared" ca="1" si="172"/>
        <v>17125.024831708193</v>
      </c>
      <c r="CL67" s="133">
        <f t="shared" ca="1" si="172"/>
        <v>17981.276073293604</v>
      </c>
      <c r="CM67" s="34">
        <f t="shared" ca="1" si="172"/>
        <v>17981.276073293604</v>
      </c>
      <c r="CN67" s="34">
        <f t="shared" ca="1" si="172"/>
        <v>17981.276073293604</v>
      </c>
      <c r="CO67" s="134">
        <f t="shared" ca="1" si="172"/>
        <v>17981.276073293604</v>
      </c>
      <c r="CP67" s="133">
        <f t="shared" ca="1" si="172"/>
        <v>18880.339876958285</v>
      </c>
      <c r="CQ67" s="34">
        <f t="shared" ca="1" si="172"/>
        <v>18880.339876958285</v>
      </c>
      <c r="CR67" s="34">
        <f t="shared" ca="1" si="172"/>
        <v>18880.339876958285</v>
      </c>
      <c r="CS67" s="134">
        <f t="shared" ca="1" si="172"/>
        <v>18880.339876958285</v>
      </c>
      <c r="CT67" s="133">
        <f t="shared" ca="1" si="172"/>
        <v>19824.356870806194</v>
      </c>
      <c r="CU67" s="34">
        <f t="shared" ca="1" si="172"/>
        <v>19824.356870806194</v>
      </c>
      <c r="CV67" s="34">
        <f t="shared" ca="1" si="172"/>
        <v>19824.356870806194</v>
      </c>
      <c r="CW67" s="134">
        <f t="shared" ca="1" si="172"/>
        <v>19824.356870806194</v>
      </c>
      <c r="CX67" s="133">
        <f t="shared" ref="CX67:DI67" ca="1" si="173">CX457</f>
        <v>20815.574714346505</v>
      </c>
      <c r="CY67" s="34">
        <f t="shared" ca="1" si="173"/>
        <v>20815.574714346505</v>
      </c>
      <c r="CZ67" s="34">
        <f t="shared" ca="1" si="173"/>
        <v>20815.574714346505</v>
      </c>
      <c r="DA67" s="134">
        <f t="shared" ca="1" si="173"/>
        <v>20815.574714346505</v>
      </c>
      <c r="DB67" s="133">
        <f t="shared" ca="1" si="173"/>
        <v>21856.353450063834</v>
      </c>
      <c r="DC67" s="34">
        <f t="shared" ca="1" si="173"/>
        <v>21856.353450063834</v>
      </c>
      <c r="DD67" s="34">
        <f t="shared" ca="1" si="173"/>
        <v>21856.353450063834</v>
      </c>
      <c r="DE67" s="134">
        <f t="shared" ca="1" si="173"/>
        <v>21856.353450063834</v>
      </c>
      <c r="DF67" s="133">
        <f t="shared" ca="1" si="173"/>
        <v>22949.171122567026</v>
      </c>
      <c r="DG67" s="34">
        <f t="shared" ca="1" si="173"/>
        <v>22949.171122567026</v>
      </c>
      <c r="DH67" s="34">
        <f t="shared" ca="1" si="173"/>
        <v>22949.171122567026</v>
      </c>
      <c r="DI67" s="134">
        <f t="shared" ca="1" si="173"/>
        <v>22949.171122567026</v>
      </c>
      <c r="DJ67" s="69"/>
      <c r="DK67" s="34">
        <f t="shared" ref="DK67:EK67" ca="1" si="174">DK457</f>
        <v>293.22300000000001</v>
      </c>
      <c r="DL67" s="34">
        <f t="shared" ca="1" si="174"/>
        <v>296</v>
      </c>
      <c r="DM67" s="34">
        <f t="shared" ca="1" si="174"/>
        <v>485</v>
      </c>
      <c r="DN67" s="34">
        <f t="shared" ca="1" si="174"/>
        <v>596</v>
      </c>
      <c r="DO67" s="34">
        <f t="shared" ca="1" si="174"/>
        <v>511</v>
      </c>
      <c r="DP67" s="34">
        <f t="shared" ca="1" si="174"/>
        <v>687</v>
      </c>
      <c r="DQ67" s="34">
        <f t="shared" ca="1" si="174"/>
        <v>1149</v>
      </c>
      <c r="DR67" s="34">
        <f t="shared" ca="1" si="174"/>
        <v>1783</v>
      </c>
      <c r="DS67" s="34">
        <f t="shared" ca="1" si="174"/>
        <v>1193</v>
      </c>
      <c r="DT67" s="34">
        <f t="shared" ca="1" si="174"/>
        <v>2699</v>
      </c>
      <c r="DU67" s="34">
        <f t="shared" ca="1" si="174"/>
        <v>5125.0863570640286</v>
      </c>
      <c r="DV67" s="34">
        <f t="shared" ca="1" si="174"/>
        <v>8041.7268379916395</v>
      </c>
      <c r="DW67" s="34">
        <f t="shared" ca="1" si="174"/>
        <v>9752.1881628839456</v>
      </c>
      <c r="DX67" s="34">
        <f t="shared" ca="1" si="174"/>
        <v>11192.780327882456</v>
      </c>
      <c r="DY67" s="34">
        <f t="shared" ca="1" si="174"/>
        <v>12423.986163949523</v>
      </c>
      <c r="DZ67" s="34">
        <f t="shared" ca="1" si="174"/>
        <v>13417.905057065482</v>
      </c>
      <c r="EA67" s="34">
        <f t="shared" ca="1" si="174"/>
        <v>14088.800309918764</v>
      </c>
      <c r="EB67" s="34">
        <f t="shared" ca="1" si="174"/>
        <v>14793.24032541469</v>
      </c>
      <c r="EC67" s="34">
        <f t="shared" ca="1" si="174"/>
        <v>15532.902341685431</v>
      </c>
      <c r="ED67" s="34">
        <f t="shared" ca="1" si="174"/>
        <v>16309.547458769703</v>
      </c>
      <c r="EE67" s="34">
        <f t="shared" ca="1" si="174"/>
        <v>17125.024831708193</v>
      </c>
      <c r="EF67" s="34">
        <f t="shared" ca="1" si="174"/>
        <v>17981.276073293604</v>
      </c>
      <c r="EG67" s="34">
        <f t="shared" ca="1" si="174"/>
        <v>18880.339876958285</v>
      </c>
      <c r="EH67" s="34">
        <f t="shared" ca="1" si="174"/>
        <v>19824.356870806194</v>
      </c>
      <c r="EI67" s="34">
        <f t="shared" ca="1" si="174"/>
        <v>20815.574714346505</v>
      </c>
      <c r="EJ67" s="34">
        <f t="shared" ca="1" si="174"/>
        <v>21856.353450063834</v>
      </c>
      <c r="EK67" s="34">
        <f t="shared" ca="1" si="174"/>
        <v>22949.171122567026</v>
      </c>
    </row>
    <row r="68" spans="1:141" x14ac:dyDescent="0.25">
      <c r="A68" s="90"/>
      <c r="B68" s="90"/>
      <c r="C68" s="111"/>
      <c r="D68" s="90"/>
      <c r="E68" t="s">
        <v>268</v>
      </c>
      <c r="F68" s="133">
        <f t="shared" ref="F68:AK68" ca="1" si="175">F351</f>
        <v>287.92699999999996</v>
      </c>
      <c r="G68" s="34">
        <f t="shared" ca="1" si="175"/>
        <v>303.36899999999997</v>
      </c>
      <c r="H68" s="34">
        <f t="shared" ca="1" si="175"/>
        <v>315.04899999999998</v>
      </c>
      <c r="I68" s="134">
        <f t="shared" ca="1" si="175"/>
        <v>142.07300000000001</v>
      </c>
      <c r="J68" s="133">
        <f t="shared" ca="1" si="175"/>
        <v>136</v>
      </c>
      <c r="K68" s="34">
        <f t="shared" ca="1" si="175"/>
        <v>192</v>
      </c>
      <c r="L68" s="34">
        <f t="shared" ca="1" si="175"/>
        <v>163</v>
      </c>
      <c r="M68" s="134">
        <f t="shared" ca="1" si="175"/>
        <v>1500</v>
      </c>
      <c r="N68" s="133">
        <f t="shared" ca="1" si="175"/>
        <v>1500</v>
      </c>
      <c r="O68" s="34">
        <f t="shared" ca="1" si="175"/>
        <v>1500</v>
      </c>
      <c r="P68" s="34">
        <f t="shared" ca="1" si="175"/>
        <v>1056</v>
      </c>
      <c r="Q68" s="134">
        <f t="shared" ca="1" si="175"/>
        <v>827</v>
      </c>
      <c r="R68" s="133">
        <f t="shared" ca="1" si="175"/>
        <v>222</v>
      </c>
      <c r="S68" s="34">
        <f t="shared" ca="1" si="175"/>
        <v>86</v>
      </c>
      <c r="T68" s="34">
        <f t="shared" ca="1" si="175"/>
        <v>24</v>
      </c>
      <c r="U68" s="134">
        <f t="shared" ca="1" si="175"/>
        <v>15</v>
      </c>
      <c r="V68" s="133">
        <f t="shared" ca="1" si="175"/>
        <v>14</v>
      </c>
      <c r="W68" s="34">
        <f t="shared" ca="1" si="175"/>
        <v>14</v>
      </c>
      <c r="X68" s="34">
        <f t="shared" ca="1" si="175"/>
        <v>3</v>
      </c>
      <c r="Y68" s="134">
        <f t="shared" ca="1" si="175"/>
        <v>91</v>
      </c>
      <c r="Z68" s="133">
        <f t="shared" ca="1" si="175"/>
        <v>80</v>
      </c>
      <c r="AA68" s="34">
        <f t="shared" ca="1" si="175"/>
        <v>84</v>
      </c>
      <c r="AB68" s="34">
        <f t="shared" ca="1" si="175"/>
        <v>89</v>
      </c>
      <c r="AC68" s="134">
        <f t="shared" ca="1" si="175"/>
        <v>91</v>
      </c>
      <c r="AD68" s="133">
        <f t="shared" ca="1" si="175"/>
        <v>100</v>
      </c>
      <c r="AE68" s="34">
        <f t="shared" ca="1" si="175"/>
        <v>124</v>
      </c>
      <c r="AF68" s="34">
        <f t="shared" ca="1" si="175"/>
        <v>1114</v>
      </c>
      <c r="AG68" s="134">
        <f t="shared" ca="1" si="175"/>
        <v>1120</v>
      </c>
      <c r="AH68" s="133">
        <f t="shared" ca="1" si="175"/>
        <v>1134</v>
      </c>
      <c r="AI68" s="34">
        <f t="shared" ca="1" si="175"/>
        <v>1132</v>
      </c>
      <c r="AJ68" s="34">
        <f t="shared" ca="1" si="175"/>
        <v>140</v>
      </c>
      <c r="AK68" s="134">
        <f t="shared" ca="1" si="175"/>
        <v>144</v>
      </c>
      <c r="AL68" s="133">
        <f t="shared" ref="AL68:BQ68" ca="1" si="176">AL351</f>
        <v>0</v>
      </c>
      <c r="AM68" s="34">
        <f t="shared" ca="1" si="176"/>
        <v>1249</v>
      </c>
      <c r="AN68" s="34">
        <f t="shared" ca="1" si="176"/>
        <v>1249</v>
      </c>
      <c r="AO68" s="134">
        <f t="shared" ca="1" si="176"/>
        <v>524</v>
      </c>
      <c r="AP68" s="133">
        <f t="shared" ca="1" si="176"/>
        <v>1437</v>
      </c>
      <c r="AQ68" s="34">
        <f t="shared" ca="1" si="176"/>
        <v>1457</v>
      </c>
      <c r="AR68" s="34">
        <f t="shared" ca="1" si="176"/>
        <v>1479</v>
      </c>
      <c r="AS68" s="134">
        <f t="shared" ca="1" si="176"/>
        <v>1478</v>
      </c>
      <c r="AT68" s="133">
        <f t="shared" ca="1" si="176"/>
        <v>1496</v>
      </c>
      <c r="AU68" s="34">
        <f t="shared" ca="1" si="176"/>
        <v>250</v>
      </c>
      <c r="AV68" s="34">
        <f t="shared" ca="1" si="176"/>
        <v>0</v>
      </c>
      <c r="AW68" s="134">
        <f t="shared" ca="1" si="176"/>
        <v>0</v>
      </c>
      <c r="AX68" s="133">
        <f t="shared" ca="1" si="176"/>
        <v>0</v>
      </c>
      <c r="AY68" s="34">
        <f t="shared" ca="1" si="176"/>
        <v>0</v>
      </c>
      <c r="AZ68" s="34">
        <f t="shared" ca="1" si="176"/>
        <v>0</v>
      </c>
      <c r="BA68" s="134">
        <f t="shared" ca="1" si="176"/>
        <v>0</v>
      </c>
      <c r="BB68" s="133">
        <f t="shared" ca="1" si="176"/>
        <v>0</v>
      </c>
      <c r="BC68" s="34">
        <f t="shared" ca="1" si="176"/>
        <v>0</v>
      </c>
      <c r="BD68" s="34">
        <f t="shared" ca="1" si="176"/>
        <v>0</v>
      </c>
      <c r="BE68" s="134">
        <f t="shared" ca="1" si="176"/>
        <v>0</v>
      </c>
      <c r="BF68" s="133">
        <f t="shared" ca="1" si="176"/>
        <v>0</v>
      </c>
      <c r="BG68" s="34">
        <f t="shared" ca="1" si="176"/>
        <v>0</v>
      </c>
      <c r="BH68" s="34">
        <f t="shared" ca="1" si="176"/>
        <v>0</v>
      </c>
      <c r="BI68" s="134">
        <f t="shared" ca="1" si="176"/>
        <v>0</v>
      </c>
      <c r="BJ68" s="133">
        <f t="shared" ca="1" si="176"/>
        <v>0</v>
      </c>
      <c r="BK68" s="34">
        <f t="shared" ca="1" si="176"/>
        <v>0</v>
      </c>
      <c r="BL68" s="34">
        <f t="shared" ca="1" si="176"/>
        <v>0</v>
      </c>
      <c r="BM68" s="134">
        <f t="shared" ca="1" si="176"/>
        <v>0</v>
      </c>
      <c r="BN68" s="133">
        <f t="shared" ca="1" si="176"/>
        <v>0</v>
      </c>
      <c r="BO68" s="34">
        <f t="shared" ca="1" si="176"/>
        <v>0</v>
      </c>
      <c r="BP68" s="34">
        <f t="shared" ca="1" si="176"/>
        <v>0</v>
      </c>
      <c r="BQ68" s="134">
        <f t="shared" ca="1" si="176"/>
        <v>0</v>
      </c>
      <c r="BR68" s="133">
        <f t="shared" ref="BR68:CW68" ca="1" si="177">BR351</f>
        <v>0</v>
      </c>
      <c r="BS68" s="34">
        <f t="shared" ca="1" si="177"/>
        <v>0</v>
      </c>
      <c r="BT68" s="34">
        <f t="shared" ca="1" si="177"/>
        <v>0</v>
      </c>
      <c r="BU68" s="134">
        <f t="shared" ca="1" si="177"/>
        <v>0</v>
      </c>
      <c r="BV68" s="133">
        <f t="shared" ca="1" si="177"/>
        <v>0</v>
      </c>
      <c r="BW68" s="34">
        <f t="shared" ca="1" si="177"/>
        <v>0</v>
      </c>
      <c r="BX68" s="34">
        <f t="shared" ca="1" si="177"/>
        <v>0</v>
      </c>
      <c r="BY68" s="134">
        <f t="shared" ca="1" si="177"/>
        <v>0</v>
      </c>
      <c r="BZ68" s="133">
        <f t="shared" ca="1" si="177"/>
        <v>0</v>
      </c>
      <c r="CA68" s="34">
        <f t="shared" ca="1" si="177"/>
        <v>0</v>
      </c>
      <c r="CB68" s="34">
        <f t="shared" ca="1" si="177"/>
        <v>0</v>
      </c>
      <c r="CC68" s="134">
        <f t="shared" ca="1" si="177"/>
        <v>0</v>
      </c>
      <c r="CD68" s="133">
        <f t="shared" ca="1" si="177"/>
        <v>0</v>
      </c>
      <c r="CE68" s="34">
        <f t="shared" ca="1" si="177"/>
        <v>0</v>
      </c>
      <c r="CF68" s="34">
        <f t="shared" ca="1" si="177"/>
        <v>0</v>
      </c>
      <c r="CG68" s="134">
        <f t="shared" ca="1" si="177"/>
        <v>0</v>
      </c>
      <c r="CH68" s="133">
        <f t="shared" ca="1" si="177"/>
        <v>0</v>
      </c>
      <c r="CI68" s="34">
        <f t="shared" ca="1" si="177"/>
        <v>0</v>
      </c>
      <c r="CJ68" s="34">
        <f t="shared" ca="1" si="177"/>
        <v>0</v>
      </c>
      <c r="CK68" s="134">
        <f t="shared" ca="1" si="177"/>
        <v>0</v>
      </c>
      <c r="CL68" s="133">
        <f t="shared" ca="1" si="177"/>
        <v>0</v>
      </c>
      <c r="CM68" s="34">
        <f t="shared" ca="1" si="177"/>
        <v>0</v>
      </c>
      <c r="CN68" s="34">
        <f t="shared" ca="1" si="177"/>
        <v>0</v>
      </c>
      <c r="CO68" s="134">
        <f t="shared" ca="1" si="177"/>
        <v>0</v>
      </c>
      <c r="CP68" s="133">
        <f t="shared" ca="1" si="177"/>
        <v>0</v>
      </c>
      <c r="CQ68" s="34">
        <f t="shared" ca="1" si="177"/>
        <v>0</v>
      </c>
      <c r="CR68" s="34">
        <f t="shared" ca="1" si="177"/>
        <v>0</v>
      </c>
      <c r="CS68" s="134">
        <f t="shared" ca="1" si="177"/>
        <v>0</v>
      </c>
      <c r="CT68" s="133">
        <f t="shared" ca="1" si="177"/>
        <v>0</v>
      </c>
      <c r="CU68" s="34">
        <f t="shared" ca="1" si="177"/>
        <v>0</v>
      </c>
      <c r="CV68" s="34">
        <f t="shared" ca="1" si="177"/>
        <v>0</v>
      </c>
      <c r="CW68" s="134">
        <f t="shared" ca="1" si="177"/>
        <v>0</v>
      </c>
      <c r="CX68" s="133">
        <f t="shared" ref="CX68:DI68" ca="1" si="178">CX351</f>
        <v>0</v>
      </c>
      <c r="CY68" s="34">
        <f t="shared" ca="1" si="178"/>
        <v>0</v>
      </c>
      <c r="CZ68" s="34">
        <f t="shared" ca="1" si="178"/>
        <v>0</v>
      </c>
      <c r="DA68" s="134">
        <f t="shared" ca="1" si="178"/>
        <v>0</v>
      </c>
      <c r="DB68" s="133">
        <f t="shared" ca="1" si="178"/>
        <v>0</v>
      </c>
      <c r="DC68" s="34">
        <f t="shared" ca="1" si="178"/>
        <v>0</v>
      </c>
      <c r="DD68" s="34">
        <f t="shared" ca="1" si="178"/>
        <v>0</v>
      </c>
      <c r="DE68" s="134">
        <f t="shared" ca="1" si="178"/>
        <v>0</v>
      </c>
      <c r="DF68" s="133">
        <f t="shared" ca="1" si="178"/>
        <v>0</v>
      </c>
      <c r="DG68" s="34">
        <f t="shared" ca="1" si="178"/>
        <v>0</v>
      </c>
      <c r="DH68" s="34">
        <f t="shared" ca="1" si="178"/>
        <v>0</v>
      </c>
      <c r="DI68" s="134">
        <f t="shared" ca="1" si="178"/>
        <v>0</v>
      </c>
      <c r="DJ68" s="69"/>
      <c r="DK68" s="34">
        <f t="shared" ref="DK68:EK68" ca="1" si="179">DK351</f>
        <v>142.07300000000001</v>
      </c>
      <c r="DL68" s="34">
        <f t="shared" ca="1" si="179"/>
        <v>1500</v>
      </c>
      <c r="DM68" s="34">
        <f t="shared" ca="1" si="179"/>
        <v>827</v>
      </c>
      <c r="DN68" s="34">
        <f t="shared" ca="1" si="179"/>
        <v>15</v>
      </c>
      <c r="DO68" s="34">
        <f t="shared" ca="1" si="179"/>
        <v>91</v>
      </c>
      <c r="DP68" s="34">
        <f t="shared" ca="1" si="179"/>
        <v>91</v>
      </c>
      <c r="DQ68" s="34">
        <f t="shared" ca="1" si="179"/>
        <v>1120</v>
      </c>
      <c r="DR68" s="34">
        <f t="shared" ca="1" si="179"/>
        <v>144</v>
      </c>
      <c r="DS68" s="34">
        <f t="shared" ca="1" si="179"/>
        <v>524</v>
      </c>
      <c r="DT68" s="34">
        <f t="shared" ca="1" si="179"/>
        <v>1478</v>
      </c>
      <c r="DU68" s="34">
        <f t="shared" ca="1" si="179"/>
        <v>0</v>
      </c>
      <c r="DV68" s="34">
        <f t="shared" ca="1" si="179"/>
        <v>0</v>
      </c>
      <c r="DW68" s="34">
        <f t="shared" ca="1" si="179"/>
        <v>0</v>
      </c>
      <c r="DX68" s="34">
        <f t="shared" ca="1" si="179"/>
        <v>0</v>
      </c>
      <c r="DY68" s="34">
        <f t="shared" ca="1" si="179"/>
        <v>0</v>
      </c>
      <c r="DZ68" s="34">
        <f t="shared" ca="1" si="179"/>
        <v>0</v>
      </c>
      <c r="EA68" s="34">
        <f t="shared" ca="1" si="179"/>
        <v>0</v>
      </c>
      <c r="EB68" s="34">
        <f t="shared" ca="1" si="179"/>
        <v>0</v>
      </c>
      <c r="EC68" s="34">
        <f t="shared" ca="1" si="179"/>
        <v>0</v>
      </c>
      <c r="ED68" s="34">
        <f t="shared" ca="1" si="179"/>
        <v>0</v>
      </c>
      <c r="EE68" s="34">
        <f t="shared" ca="1" si="179"/>
        <v>0</v>
      </c>
      <c r="EF68" s="34">
        <f t="shared" ca="1" si="179"/>
        <v>0</v>
      </c>
      <c r="EG68" s="34">
        <f t="shared" ca="1" si="179"/>
        <v>0</v>
      </c>
      <c r="EH68" s="34">
        <f t="shared" ca="1" si="179"/>
        <v>0</v>
      </c>
      <c r="EI68" s="34">
        <f t="shared" ca="1" si="179"/>
        <v>0</v>
      </c>
      <c r="EJ68" s="34">
        <f t="shared" ca="1" si="179"/>
        <v>0</v>
      </c>
      <c r="EK68" s="34">
        <f t="shared" ca="1" si="179"/>
        <v>0</v>
      </c>
    </row>
    <row r="69" spans="1:141" x14ac:dyDescent="0.25">
      <c r="A69" s="90"/>
      <c r="B69" s="90"/>
      <c r="C69" s="111"/>
      <c r="D69" s="90"/>
      <c r="E69" t="s">
        <v>269</v>
      </c>
      <c r="F69" s="133">
        <f t="shared" ref="F69:AK69" ca="1" si="180">F613</f>
        <v>275.71100000000001</v>
      </c>
      <c r="G69" s="34">
        <f t="shared" ca="1" si="180"/>
        <v>277.03300000000002</v>
      </c>
      <c r="H69" s="34">
        <f t="shared" ca="1" si="180"/>
        <v>258.63499999999999</v>
      </c>
      <c r="I69" s="134">
        <f t="shared" ca="1" si="180"/>
        <v>292.73500000000001</v>
      </c>
      <c r="J69" s="133">
        <f t="shared" ca="1" si="180"/>
        <v>377</v>
      </c>
      <c r="K69" s="34">
        <f t="shared" ca="1" si="180"/>
        <v>321</v>
      </c>
      <c r="L69" s="34">
        <f t="shared" ca="1" si="180"/>
        <v>229</v>
      </c>
      <c r="M69" s="134">
        <f t="shared" ca="1" si="180"/>
        <v>322</v>
      </c>
      <c r="N69" s="133">
        <f t="shared" ca="1" si="180"/>
        <v>350</v>
      </c>
      <c r="O69" s="34">
        <f t="shared" ca="1" si="180"/>
        <v>251</v>
      </c>
      <c r="P69" s="34">
        <f t="shared" ca="1" si="180"/>
        <v>170</v>
      </c>
      <c r="Q69" s="134">
        <f t="shared" ca="1" si="180"/>
        <v>85</v>
      </c>
      <c r="R69" s="133">
        <f t="shared" ca="1" si="180"/>
        <v>46</v>
      </c>
      <c r="S69" s="34">
        <f t="shared" ca="1" si="180"/>
        <v>74</v>
      </c>
      <c r="T69" s="34">
        <f t="shared" ca="1" si="180"/>
        <v>65</v>
      </c>
      <c r="U69" s="134">
        <f t="shared" ca="1" si="180"/>
        <v>53</v>
      </c>
      <c r="V69" s="133">
        <f t="shared" ca="1" si="180"/>
        <v>56</v>
      </c>
      <c r="W69" s="34">
        <f t="shared" ca="1" si="180"/>
        <v>77</v>
      </c>
      <c r="X69" s="34">
        <f t="shared" ca="1" si="180"/>
        <v>80</v>
      </c>
      <c r="Y69" s="134">
        <f t="shared" ca="1" si="180"/>
        <v>92</v>
      </c>
      <c r="Z69" s="133">
        <f t="shared" ca="1" si="180"/>
        <v>85</v>
      </c>
      <c r="AA69" s="34">
        <f t="shared" ca="1" si="180"/>
        <v>127</v>
      </c>
      <c r="AB69" s="34">
        <f t="shared" ca="1" si="180"/>
        <v>119</v>
      </c>
      <c r="AC69" s="134">
        <f t="shared" ca="1" si="180"/>
        <v>141</v>
      </c>
      <c r="AD69" s="133">
        <f t="shared" ca="1" si="180"/>
        <v>174</v>
      </c>
      <c r="AE69" s="34">
        <f t="shared" ca="1" si="180"/>
        <v>222</v>
      </c>
      <c r="AF69" s="34">
        <f t="shared" ca="1" si="180"/>
        <v>235</v>
      </c>
      <c r="AG69" s="134">
        <f t="shared" ca="1" si="180"/>
        <v>288</v>
      </c>
      <c r="AH69" s="133">
        <f t="shared" ca="1" si="180"/>
        <v>333</v>
      </c>
      <c r="AI69" s="34">
        <f t="shared" ca="1" si="180"/>
        <v>301</v>
      </c>
      <c r="AJ69" s="34">
        <f t="shared" ca="1" si="180"/>
        <v>298</v>
      </c>
      <c r="AK69" s="134">
        <f t="shared" ca="1" si="180"/>
        <v>300</v>
      </c>
      <c r="AL69" s="133">
        <f t="shared" ref="AL69:BQ69" ca="1" si="181">AL613</f>
        <v>334</v>
      </c>
      <c r="AM69" s="34">
        <f t="shared" ca="1" si="181"/>
        <v>359</v>
      </c>
      <c r="AN69" s="34">
        <f t="shared" ca="1" si="181"/>
        <v>338</v>
      </c>
      <c r="AO69" s="134">
        <f t="shared" ca="1" si="181"/>
        <v>354</v>
      </c>
      <c r="AP69" s="133">
        <f t="shared" ca="1" si="181"/>
        <v>367</v>
      </c>
      <c r="AQ69" s="34">
        <f t="shared" ca="1" si="181"/>
        <v>421</v>
      </c>
      <c r="AR69" s="34">
        <f t="shared" ca="1" si="181"/>
        <v>513</v>
      </c>
      <c r="AS69" s="134">
        <f t="shared" ca="1" si="181"/>
        <v>764</v>
      </c>
      <c r="AT69" s="133">
        <f t="shared" ca="1" si="181"/>
        <v>845</v>
      </c>
      <c r="AU69" s="34">
        <f t="shared" ca="1" si="181"/>
        <v>948</v>
      </c>
      <c r="AV69" s="34">
        <f t="shared" ca="1" si="181"/>
        <v>0</v>
      </c>
      <c r="AW69" s="134">
        <f t="shared" ca="1" si="181"/>
        <v>1621.3946227572956</v>
      </c>
      <c r="AX69" s="133">
        <f t="shared" ca="1" si="181"/>
        <v>2484.1783894766418</v>
      </c>
      <c r="AY69" s="34">
        <f t="shared" ca="1" si="181"/>
        <v>2484.1783894766418</v>
      </c>
      <c r="AZ69" s="34">
        <f t="shared" ca="1" si="181"/>
        <v>2484.1783894766418</v>
      </c>
      <c r="BA69" s="134">
        <f t="shared" ca="1" si="181"/>
        <v>2484.1783894766418</v>
      </c>
      <c r="BB69" s="133">
        <f t="shared" ca="1" si="181"/>
        <v>3012.558816334591</v>
      </c>
      <c r="BC69" s="34">
        <f t="shared" ca="1" si="181"/>
        <v>3012.558816334591</v>
      </c>
      <c r="BD69" s="34">
        <f t="shared" ca="1" si="181"/>
        <v>3012.558816334591</v>
      </c>
      <c r="BE69" s="134">
        <f t="shared" ca="1" si="181"/>
        <v>3012.558816334591</v>
      </c>
      <c r="BF69" s="133">
        <f t="shared" ca="1" si="181"/>
        <v>3457.573674018121</v>
      </c>
      <c r="BG69" s="34">
        <f t="shared" ca="1" si="181"/>
        <v>3457.573674018121</v>
      </c>
      <c r="BH69" s="34">
        <f t="shared" ca="1" si="181"/>
        <v>3457.573674018121</v>
      </c>
      <c r="BI69" s="134">
        <f t="shared" ca="1" si="181"/>
        <v>3457.573674018121</v>
      </c>
      <c r="BJ69" s="133">
        <f t="shared" ca="1" si="181"/>
        <v>3837.9067781601148</v>
      </c>
      <c r="BK69" s="34">
        <f t="shared" ca="1" si="181"/>
        <v>3837.9067781601148</v>
      </c>
      <c r="BL69" s="34">
        <f t="shared" ca="1" si="181"/>
        <v>3837.9067781601148</v>
      </c>
      <c r="BM69" s="134">
        <f t="shared" ca="1" si="181"/>
        <v>3837.9067781601148</v>
      </c>
      <c r="BN69" s="133">
        <f t="shared" ca="1" si="181"/>
        <v>4144.9393204129237</v>
      </c>
      <c r="BO69" s="34">
        <f t="shared" ca="1" si="181"/>
        <v>4144.9393204129237</v>
      </c>
      <c r="BP69" s="34">
        <f t="shared" ca="1" si="181"/>
        <v>4144.9393204129237</v>
      </c>
      <c r="BQ69" s="134">
        <f t="shared" ca="1" si="181"/>
        <v>4144.9393204129237</v>
      </c>
      <c r="BR69" s="133">
        <f t="shared" ref="BR69:CW69" ca="1" si="182">BR613</f>
        <v>4352.1862864335708</v>
      </c>
      <c r="BS69" s="34">
        <f t="shared" ca="1" si="182"/>
        <v>4352.1862864335708</v>
      </c>
      <c r="BT69" s="34">
        <f t="shared" ca="1" si="182"/>
        <v>4352.1862864335708</v>
      </c>
      <c r="BU69" s="134">
        <f t="shared" ca="1" si="182"/>
        <v>4352.1862864335708</v>
      </c>
      <c r="BV69" s="133">
        <f t="shared" ca="1" si="182"/>
        <v>4569.7956007552484</v>
      </c>
      <c r="BW69" s="34">
        <f t="shared" ca="1" si="182"/>
        <v>4569.7956007552484</v>
      </c>
      <c r="BX69" s="34">
        <f t="shared" ca="1" si="182"/>
        <v>4569.7956007552484</v>
      </c>
      <c r="BY69" s="134">
        <f t="shared" ca="1" si="182"/>
        <v>4569.7956007552484</v>
      </c>
      <c r="BZ69" s="133">
        <f t="shared" ca="1" si="182"/>
        <v>4798.2853807930114</v>
      </c>
      <c r="CA69" s="34">
        <f t="shared" ca="1" si="182"/>
        <v>4798.2853807930114</v>
      </c>
      <c r="CB69" s="34">
        <f t="shared" ca="1" si="182"/>
        <v>4798.2853807930114</v>
      </c>
      <c r="CC69" s="134">
        <f t="shared" ca="1" si="182"/>
        <v>4798.2853807930114</v>
      </c>
      <c r="CD69" s="133">
        <f t="shared" ca="1" si="182"/>
        <v>5038.1996498326616</v>
      </c>
      <c r="CE69" s="34">
        <f t="shared" ca="1" si="182"/>
        <v>5038.1996498326616</v>
      </c>
      <c r="CF69" s="34">
        <f t="shared" ca="1" si="182"/>
        <v>5038.1996498326616</v>
      </c>
      <c r="CG69" s="134">
        <f t="shared" ca="1" si="182"/>
        <v>5038.1996498326616</v>
      </c>
      <c r="CH69" s="133">
        <f t="shared" ca="1" si="182"/>
        <v>5290.1096323242964</v>
      </c>
      <c r="CI69" s="34">
        <f t="shared" ca="1" si="182"/>
        <v>5290.1096323242964</v>
      </c>
      <c r="CJ69" s="34">
        <f t="shared" ca="1" si="182"/>
        <v>5290.1096323242964</v>
      </c>
      <c r="CK69" s="134">
        <f t="shared" ca="1" si="182"/>
        <v>5290.1096323242964</v>
      </c>
      <c r="CL69" s="133">
        <f t="shared" ca="1" si="182"/>
        <v>5554.6151139405101</v>
      </c>
      <c r="CM69" s="34">
        <f t="shared" ca="1" si="182"/>
        <v>5554.6151139405101</v>
      </c>
      <c r="CN69" s="34">
        <f t="shared" ca="1" si="182"/>
        <v>5554.6151139405101</v>
      </c>
      <c r="CO69" s="134">
        <f t="shared" ca="1" si="182"/>
        <v>5554.6151139405101</v>
      </c>
      <c r="CP69" s="133">
        <f t="shared" ca="1" si="182"/>
        <v>5832.3458696375365</v>
      </c>
      <c r="CQ69" s="34">
        <f t="shared" ca="1" si="182"/>
        <v>5832.3458696375365</v>
      </c>
      <c r="CR69" s="34">
        <f t="shared" ca="1" si="182"/>
        <v>5832.3458696375365</v>
      </c>
      <c r="CS69" s="134">
        <f t="shared" ca="1" si="182"/>
        <v>5832.3458696375365</v>
      </c>
      <c r="CT69" s="133">
        <f t="shared" ca="1" si="182"/>
        <v>6123.9631631194134</v>
      </c>
      <c r="CU69" s="34">
        <f t="shared" ca="1" si="182"/>
        <v>6123.9631631194134</v>
      </c>
      <c r="CV69" s="34">
        <f t="shared" ca="1" si="182"/>
        <v>6123.9631631194134</v>
      </c>
      <c r="CW69" s="134">
        <f t="shared" ca="1" si="182"/>
        <v>6123.9631631194134</v>
      </c>
      <c r="CX69" s="133">
        <f t="shared" ref="CX69:DI69" ca="1" si="183">CX613</f>
        <v>6430.1613212753837</v>
      </c>
      <c r="CY69" s="34">
        <f t="shared" ca="1" si="183"/>
        <v>6430.1613212753837</v>
      </c>
      <c r="CZ69" s="34">
        <f t="shared" ca="1" si="183"/>
        <v>6430.1613212753837</v>
      </c>
      <c r="DA69" s="134">
        <f t="shared" ca="1" si="183"/>
        <v>6430.1613212753837</v>
      </c>
      <c r="DB69" s="133">
        <f t="shared" ca="1" si="183"/>
        <v>6751.6693873391541</v>
      </c>
      <c r="DC69" s="34">
        <f t="shared" ca="1" si="183"/>
        <v>6751.6693873391541</v>
      </c>
      <c r="DD69" s="34">
        <f t="shared" ca="1" si="183"/>
        <v>6751.6693873391541</v>
      </c>
      <c r="DE69" s="134">
        <f t="shared" ca="1" si="183"/>
        <v>6751.6693873391541</v>
      </c>
      <c r="DF69" s="133">
        <f t="shared" ca="1" si="183"/>
        <v>7089.2528567061117</v>
      </c>
      <c r="DG69" s="34">
        <f t="shared" ca="1" si="183"/>
        <v>7089.2528567061117</v>
      </c>
      <c r="DH69" s="34">
        <f t="shared" ca="1" si="183"/>
        <v>7089.2528567061117</v>
      </c>
      <c r="DI69" s="134">
        <f t="shared" ca="1" si="183"/>
        <v>7089.2528567061117</v>
      </c>
      <c r="DJ69" s="69"/>
      <c r="DK69" s="34">
        <f t="shared" ref="DK69:EK69" ca="1" si="184">DK613</f>
        <v>292.73500000000001</v>
      </c>
      <c r="DL69" s="34">
        <f t="shared" ca="1" si="184"/>
        <v>322</v>
      </c>
      <c r="DM69" s="34">
        <f t="shared" ca="1" si="184"/>
        <v>85</v>
      </c>
      <c r="DN69" s="34">
        <f t="shared" ca="1" si="184"/>
        <v>53</v>
      </c>
      <c r="DO69" s="34">
        <f t="shared" ca="1" si="184"/>
        <v>92</v>
      </c>
      <c r="DP69" s="34">
        <f t="shared" ca="1" si="184"/>
        <v>141</v>
      </c>
      <c r="DQ69" s="34">
        <f t="shared" ca="1" si="184"/>
        <v>288</v>
      </c>
      <c r="DR69" s="34">
        <f t="shared" ca="1" si="184"/>
        <v>300</v>
      </c>
      <c r="DS69" s="34">
        <f t="shared" ca="1" si="184"/>
        <v>354</v>
      </c>
      <c r="DT69" s="34">
        <f t="shared" ca="1" si="184"/>
        <v>764</v>
      </c>
      <c r="DU69" s="34">
        <f t="shared" ca="1" si="184"/>
        <v>1621.3946227572956</v>
      </c>
      <c r="DV69" s="34">
        <f t="shared" ca="1" si="184"/>
        <v>2484.1783894766418</v>
      </c>
      <c r="DW69" s="34">
        <f t="shared" ca="1" si="184"/>
        <v>3012.558816334591</v>
      </c>
      <c r="DX69" s="34">
        <f t="shared" ca="1" si="184"/>
        <v>3457.573674018121</v>
      </c>
      <c r="DY69" s="34">
        <f t="shared" ca="1" si="184"/>
        <v>3837.9067781601148</v>
      </c>
      <c r="DZ69" s="34">
        <f t="shared" ca="1" si="184"/>
        <v>4144.9393204129237</v>
      </c>
      <c r="EA69" s="34">
        <f t="shared" ca="1" si="184"/>
        <v>4352.1862864335708</v>
      </c>
      <c r="EB69" s="34">
        <f t="shared" ca="1" si="184"/>
        <v>4569.7956007552484</v>
      </c>
      <c r="EC69" s="34">
        <f t="shared" ca="1" si="184"/>
        <v>4798.2853807930114</v>
      </c>
      <c r="ED69" s="34">
        <f t="shared" ca="1" si="184"/>
        <v>5038.1996498326616</v>
      </c>
      <c r="EE69" s="34">
        <f t="shared" ca="1" si="184"/>
        <v>5290.1096323242964</v>
      </c>
      <c r="EF69" s="34">
        <f t="shared" ca="1" si="184"/>
        <v>5554.6151139405101</v>
      </c>
      <c r="EG69" s="34">
        <f t="shared" ca="1" si="184"/>
        <v>5832.3458696375365</v>
      </c>
      <c r="EH69" s="34">
        <f t="shared" ca="1" si="184"/>
        <v>6123.9631631194134</v>
      </c>
      <c r="EI69" s="34">
        <f t="shared" ca="1" si="184"/>
        <v>6430.1613212753837</v>
      </c>
      <c r="EJ69" s="34">
        <f t="shared" ca="1" si="184"/>
        <v>6751.6693873391541</v>
      </c>
      <c r="EK69" s="34">
        <f t="shared" ca="1" si="184"/>
        <v>7089.2528567061117</v>
      </c>
    </row>
    <row r="70" spans="1:141" x14ac:dyDescent="0.25">
      <c r="A70" s="90"/>
      <c r="B70" s="90"/>
      <c r="C70" s="111"/>
      <c r="D70" s="90"/>
      <c r="E70" s="135" t="s">
        <v>270</v>
      </c>
      <c r="F70" s="136">
        <f t="shared" ref="F70:AK70" ca="1" si="185">F633</f>
        <v>25.298999999999999</v>
      </c>
      <c r="G70" s="137">
        <f t="shared" ca="1" si="185"/>
        <v>26.7</v>
      </c>
      <c r="H70" s="137">
        <f t="shared" ca="1" si="185"/>
        <v>32.125999999999998</v>
      </c>
      <c r="I70" s="138">
        <f t="shared" ca="1" si="185"/>
        <v>167.999</v>
      </c>
      <c r="J70" s="136">
        <f t="shared" ca="1" si="185"/>
        <v>148</v>
      </c>
      <c r="K70" s="137">
        <f t="shared" ca="1" si="185"/>
        <v>146</v>
      </c>
      <c r="L70" s="137">
        <f t="shared" ca="1" si="185"/>
        <v>168</v>
      </c>
      <c r="M70" s="138">
        <f t="shared" ca="1" si="185"/>
        <v>320</v>
      </c>
      <c r="N70" s="136">
        <f t="shared" ca="1" si="185"/>
        <v>286</v>
      </c>
      <c r="O70" s="137">
        <f t="shared" ca="1" si="185"/>
        <v>305</v>
      </c>
      <c r="P70" s="137">
        <f t="shared" ca="1" si="185"/>
        <v>337</v>
      </c>
      <c r="Q70" s="138">
        <f t="shared" ca="1" si="185"/>
        <v>422</v>
      </c>
      <c r="R70" s="136">
        <f t="shared" ca="1" si="185"/>
        <v>374</v>
      </c>
      <c r="S70" s="137">
        <f t="shared" ca="1" si="185"/>
        <v>443</v>
      </c>
      <c r="T70" s="137">
        <f t="shared" ca="1" si="185"/>
        <v>428</v>
      </c>
      <c r="U70" s="138">
        <f t="shared" ca="1" si="185"/>
        <v>489</v>
      </c>
      <c r="V70" s="136">
        <f t="shared" ca="1" si="185"/>
        <v>413</v>
      </c>
      <c r="W70" s="137">
        <f t="shared" ca="1" si="185"/>
        <v>571</v>
      </c>
      <c r="X70" s="137">
        <f t="shared" ca="1" si="185"/>
        <v>623</v>
      </c>
      <c r="Y70" s="138">
        <f t="shared" ca="1" si="185"/>
        <v>635</v>
      </c>
      <c r="Z70" s="136">
        <f t="shared" ca="1" si="185"/>
        <v>650</v>
      </c>
      <c r="AA70" s="137">
        <f t="shared" ca="1" si="185"/>
        <v>669</v>
      </c>
      <c r="AB70" s="137">
        <f t="shared" ca="1" si="185"/>
        <v>676</v>
      </c>
      <c r="AC70" s="138">
        <f t="shared" ca="1" si="185"/>
        <v>804</v>
      </c>
      <c r="AD70" s="136">
        <f t="shared" ca="1" si="185"/>
        <v>794</v>
      </c>
      <c r="AE70" s="137">
        <f t="shared" ca="1" si="185"/>
        <v>1119</v>
      </c>
      <c r="AF70" s="137">
        <f t="shared" ca="1" si="185"/>
        <v>1153</v>
      </c>
      <c r="AG70" s="138">
        <f t="shared" ca="1" si="185"/>
        <v>1307</v>
      </c>
      <c r="AH70" s="136">
        <f t="shared" ca="1" si="185"/>
        <v>1223</v>
      </c>
      <c r="AI70" s="137">
        <f t="shared" ca="1" si="185"/>
        <v>1477</v>
      </c>
      <c r="AJ70" s="137">
        <f t="shared" ca="1" si="185"/>
        <v>1474</v>
      </c>
      <c r="AK70" s="138">
        <f t="shared" ca="1" si="185"/>
        <v>1976</v>
      </c>
      <c r="AL70" s="136">
        <f t="shared" ref="AL70:BQ70" ca="1" si="186">AL633</f>
        <v>2493</v>
      </c>
      <c r="AM70" s="137">
        <f t="shared" ca="1" si="186"/>
        <v>3386</v>
      </c>
      <c r="AN70" s="137">
        <f t="shared" ca="1" si="186"/>
        <v>3669</v>
      </c>
      <c r="AO70" s="138">
        <f t="shared" ca="1" si="186"/>
        <v>3123</v>
      </c>
      <c r="AP70" s="136">
        <f t="shared" ca="1" si="186"/>
        <v>2771</v>
      </c>
      <c r="AQ70" s="137">
        <f t="shared" ca="1" si="186"/>
        <v>3724</v>
      </c>
      <c r="AR70" s="137">
        <f t="shared" ca="1" si="186"/>
        <v>4309</v>
      </c>
      <c r="AS70" s="138">
        <f t="shared" ca="1" si="186"/>
        <v>5394</v>
      </c>
      <c r="AT70" s="136">
        <f t="shared" ca="1" si="186"/>
        <v>6286</v>
      </c>
      <c r="AU70" s="137">
        <f t="shared" ca="1" si="186"/>
        <v>7918</v>
      </c>
      <c r="AV70" s="137">
        <f t="shared" ca="1" si="186"/>
        <v>9770</v>
      </c>
      <c r="AW70" s="138">
        <f t="shared" ca="1" si="186"/>
        <v>11447.385595749809</v>
      </c>
      <c r="AX70" s="136">
        <f t="shared" ca="1" si="186"/>
        <v>17538.81967648823</v>
      </c>
      <c r="AY70" s="137">
        <f t="shared" ca="1" si="186"/>
        <v>17538.81967648823</v>
      </c>
      <c r="AZ70" s="137">
        <f t="shared" ca="1" si="186"/>
        <v>17538.81967648823</v>
      </c>
      <c r="BA70" s="138">
        <f t="shared" ca="1" si="186"/>
        <v>17538.81967648823</v>
      </c>
      <c r="BB70" s="136">
        <f t="shared" ca="1" si="186"/>
        <v>21269.296145692129</v>
      </c>
      <c r="BC70" s="137">
        <f t="shared" ca="1" si="186"/>
        <v>21269.296145692129</v>
      </c>
      <c r="BD70" s="137">
        <f t="shared" ca="1" si="186"/>
        <v>21269.296145692129</v>
      </c>
      <c r="BE70" s="138">
        <f t="shared" ca="1" si="186"/>
        <v>21269.296145692129</v>
      </c>
      <c r="BF70" s="136">
        <f t="shared" ca="1" si="186"/>
        <v>24411.194237766682</v>
      </c>
      <c r="BG70" s="137">
        <f t="shared" ca="1" si="186"/>
        <v>24411.194237766682</v>
      </c>
      <c r="BH70" s="137">
        <f t="shared" ca="1" si="186"/>
        <v>24411.194237766682</v>
      </c>
      <c r="BI70" s="138">
        <f t="shared" ca="1" si="186"/>
        <v>24411.194237766682</v>
      </c>
      <c r="BJ70" s="136">
        <f t="shared" ca="1" si="186"/>
        <v>27096.425603921023</v>
      </c>
      <c r="BK70" s="137">
        <f t="shared" ca="1" si="186"/>
        <v>27096.425603921023</v>
      </c>
      <c r="BL70" s="137">
        <f t="shared" ca="1" si="186"/>
        <v>27096.425603921023</v>
      </c>
      <c r="BM70" s="138">
        <f t="shared" ca="1" si="186"/>
        <v>27096.425603921023</v>
      </c>
      <c r="BN70" s="136">
        <f t="shared" ca="1" si="186"/>
        <v>29264.139652234702</v>
      </c>
      <c r="BO70" s="137">
        <f t="shared" ca="1" si="186"/>
        <v>29264.139652234702</v>
      </c>
      <c r="BP70" s="137">
        <f t="shared" ca="1" si="186"/>
        <v>29264.139652234702</v>
      </c>
      <c r="BQ70" s="138">
        <f t="shared" ca="1" si="186"/>
        <v>29264.139652234702</v>
      </c>
      <c r="BR70" s="136">
        <f t="shared" ref="BR70:CW70" ca="1" si="187">BR633</f>
        <v>30727.346634846443</v>
      </c>
      <c r="BS70" s="137">
        <f t="shared" ca="1" si="187"/>
        <v>30727.346634846443</v>
      </c>
      <c r="BT70" s="137">
        <f t="shared" ca="1" si="187"/>
        <v>30727.346634846443</v>
      </c>
      <c r="BU70" s="138">
        <f t="shared" ca="1" si="187"/>
        <v>30727.346634846443</v>
      </c>
      <c r="BV70" s="136">
        <f t="shared" ca="1" si="187"/>
        <v>32263.713966588763</v>
      </c>
      <c r="BW70" s="137">
        <f t="shared" ca="1" si="187"/>
        <v>32263.713966588763</v>
      </c>
      <c r="BX70" s="137">
        <f t="shared" ca="1" si="187"/>
        <v>32263.713966588763</v>
      </c>
      <c r="BY70" s="138">
        <f t="shared" ca="1" si="187"/>
        <v>32263.713966588763</v>
      </c>
      <c r="BZ70" s="136">
        <f t="shared" ca="1" si="187"/>
        <v>33876.899664918201</v>
      </c>
      <c r="CA70" s="137">
        <f t="shared" ca="1" si="187"/>
        <v>33876.899664918201</v>
      </c>
      <c r="CB70" s="137">
        <f t="shared" ca="1" si="187"/>
        <v>33876.899664918201</v>
      </c>
      <c r="CC70" s="138">
        <f t="shared" ca="1" si="187"/>
        <v>33876.899664918201</v>
      </c>
      <c r="CD70" s="136">
        <f t="shared" ca="1" si="187"/>
        <v>35570.744648164116</v>
      </c>
      <c r="CE70" s="137">
        <f t="shared" ca="1" si="187"/>
        <v>35570.744648164116</v>
      </c>
      <c r="CF70" s="137">
        <f t="shared" ca="1" si="187"/>
        <v>35570.744648164116</v>
      </c>
      <c r="CG70" s="138">
        <f t="shared" ca="1" si="187"/>
        <v>35570.744648164116</v>
      </c>
      <c r="CH70" s="136">
        <f t="shared" ca="1" si="187"/>
        <v>37349.281880572322</v>
      </c>
      <c r="CI70" s="137">
        <f t="shared" ca="1" si="187"/>
        <v>37349.281880572322</v>
      </c>
      <c r="CJ70" s="137">
        <f t="shared" ca="1" si="187"/>
        <v>37349.281880572322</v>
      </c>
      <c r="CK70" s="138">
        <f t="shared" ca="1" si="187"/>
        <v>37349.281880572322</v>
      </c>
      <c r="CL70" s="136">
        <f t="shared" ca="1" si="187"/>
        <v>39216.745974600941</v>
      </c>
      <c r="CM70" s="137">
        <f t="shared" ca="1" si="187"/>
        <v>39216.745974600941</v>
      </c>
      <c r="CN70" s="137">
        <f t="shared" ca="1" si="187"/>
        <v>39216.745974600941</v>
      </c>
      <c r="CO70" s="138">
        <f t="shared" ca="1" si="187"/>
        <v>39216.745974600941</v>
      </c>
      <c r="CP70" s="136">
        <f t="shared" ca="1" si="187"/>
        <v>41177.583273330987</v>
      </c>
      <c r="CQ70" s="137">
        <f t="shared" ca="1" si="187"/>
        <v>41177.583273330987</v>
      </c>
      <c r="CR70" s="137">
        <f t="shared" ca="1" si="187"/>
        <v>41177.583273330987</v>
      </c>
      <c r="CS70" s="138">
        <f t="shared" ca="1" si="187"/>
        <v>41177.583273330987</v>
      </c>
      <c r="CT70" s="136">
        <f t="shared" ca="1" si="187"/>
        <v>43236.462436997543</v>
      </c>
      <c r="CU70" s="137">
        <f t="shared" ca="1" si="187"/>
        <v>43236.462436997543</v>
      </c>
      <c r="CV70" s="137">
        <f t="shared" ca="1" si="187"/>
        <v>43236.462436997543</v>
      </c>
      <c r="CW70" s="138">
        <f t="shared" ca="1" si="187"/>
        <v>43236.462436997543</v>
      </c>
      <c r="CX70" s="136">
        <f t="shared" ref="CX70:DI70" ca="1" si="188">CX633</f>
        <v>45398.285558847412</v>
      </c>
      <c r="CY70" s="137">
        <f t="shared" ca="1" si="188"/>
        <v>45398.285558847412</v>
      </c>
      <c r="CZ70" s="137">
        <f t="shared" ca="1" si="188"/>
        <v>45398.285558847412</v>
      </c>
      <c r="DA70" s="138">
        <f t="shared" ca="1" si="188"/>
        <v>45398.285558847412</v>
      </c>
      <c r="DB70" s="136">
        <f t="shared" ca="1" si="188"/>
        <v>47668.19983678979</v>
      </c>
      <c r="DC70" s="137">
        <f t="shared" ca="1" si="188"/>
        <v>47668.19983678979</v>
      </c>
      <c r="DD70" s="137">
        <f t="shared" ca="1" si="188"/>
        <v>47668.19983678979</v>
      </c>
      <c r="DE70" s="138">
        <f t="shared" ca="1" si="188"/>
        <v>47668.19983678979</v>
      </c>
      <c r="DF70" s="136">
        <f t="shared" ca="1" si="188"/>
        <v>50051.609828629284</v>
      </c>
      <c r="DG70" s="137">
        <f t="shared" ca="1" si="188"/>
        <v>50051.609828629284</v>
      </c>
      <c r="DH70" s="137">
        <f t="shared" ca="1" si="188"/>
        <v>50051.609828629284</v>
      </c>
      <c r="DI70" s="138">
        <f t="shared" ca="1" si="188"/>
        <v>50051.609828629284</v>
      </c>
      <c r="DJ70" s="69"/>
      <c r="DK70" s="137">
        <f t="shared" ref="DK70:EK70" ca="1" si="189">DK633</f>
        <v>167.999</v>
      </c>
      <c r="DL70" s="137">
        <f t="shared" ca="1" si="189"/>
        <v>320</v>
      </c>
      <c r="DM70" s="137">
        <f t="shared" ca="1" si="189"/>
        <v>422</v>
      </c>
      <c r="DN70" s="137">
        <f t="shared" ca="1" si="189"/>
        <v>489</v>
      </c>
      <c r="DO70" s="137">
        <f t="shared" ca="1" si="189"/>
        <v>635</v>
      </c>
      <c r="DP70" s="137">
        <f t="shared" ca="1" si="189"/>
        <v>804</v>
      </c>
      <c r="DQ70" s="137">
        <f t="shared" ca="1" si="189"/>
        <v>1307</v>
      </c>
      <c r="DR70" s="137">
        <f t="shared" ca="1" si="189"/>
        <v>1976</v>
      </c>
      <c r="DS70" s="137">
        <f t="shared" ca="1" si="189"/>
        <v>3123</v>
      </c>
      <c r="DT70" s="137">
        <f t="shared" ca="1" si="189"/>
        <v>5394</v>
      </c>
      <c r="DU70" s="137">
        <f t="shared" ca="1" si="189"/>
        <v>11447.385595749809</v>
      </c>
      <c r="DV70" s="137">
        <f t="shared" ca="1" si="189"/>
        <v>17538.81967648823</v>
      </c>
      <c r="DW70" s="137">
        <f t="shared" ca="1" si="189"/>
        <v>21269.296145692129</v>
      </c>
      <c r="DX70" s="137">
        <f t="shared" ca="1" si="189"/>
        <v>24411.194237766682</v>
      </c>
      <c r="DY70" s="137">
        <f t="shared" ca="1" si="189"/>
        <v>27096.425603921023</v>
      </c>
      <c r="DZ70" s="137">
        <f t="shared" ca="1" si="189"/>
        <v>29264.139652234702</v>
      </c>
      <c r="EA70" s="137">
        <f t="shared" ca="1" si="189"/>
        <v>30727.346634846443</v>
      </c>
      <c r="EB70" s="137">
        <f t="shared" ca="1" si="189"/>
        <v>32263.713966588763</v>
      </c>
      <c r="EC70" s="137">
        <f t="shared" ca="1" si="189"/>
        <v>33876.899664918201</v>
      </c>
      <c r="ED70" s="137">
        <f t="shared" ca="1" si="189"/>
        <v>35570.744648164116</v>
      </c>
      <c r="EE70" s="137">
        <f t="shared" ca="1" si="189"/>
        <v>37349.281880572322</v>
      </c>
      <c r="EF70" s="137">
        <f t="shared" ca="1" si="189"/>
        <v>39216.745974600941</v>
      </c>
      <c r="EG70" s="137">
        <f t="shared" ca="1" si="189"/>
        <v>41177.583273330987</v>
      </c>
      <c r="EH70" s="137">
        <f t="shared" ca="1" si="189"/>
        <v>43236.462436997543</v>
      </c>
      <c r="EI70" s="137">
        <f t="shared" ca="1" si="189"/>
        <v>45398.285558847412</v>
      </c>
      <c r="EJ70" s="137">
        <f t="shared" ca="1" si="189"/>
        <v>47668.19983678979</v>
      </c>
      <c r="EK70" s="137">
        <f t="shared" ca="1" si="189"/>
        <v>50051.609828629284</v>
      </c>
    </row>
    <row r="71" spans="1:141" x14ac:dyDescent="0.25">
      <c r="A71" s="90"/>
      <c r="B71" s="90"/>
      <c r="C71" s="111"/>
      <c r="D71" s="90"/>
      <c r="E71" s="36" t="s">
        <v>55</v>
      </c>
      <c r="F71" s="105">
        <f t="shared" ref="F71:AK71" ca="1" si="190">SUM(F67:F70)</f>
        <v>897.94499999999994</v>
      </c>
      <c r="G71" s="106">
        <f t="shared" ca="1" si="190"/>
        <v>868.72900000000004</v>
      </c>
      <c r="H71" s="106">
        <f t="shared" ca="1" si="190"/>
        <v>933.90699999999993</v>
      </c>
      <c r="I71" s="107">
        <f t="shared" ca="1" si="190"/>
        <v>896.03000000000009</v>
      </c>
      <c r="J71" s="105">
        <f t="shared" ca="1" si="190"/>
        <v>883</v>
      </c>
      <c r="K71" s="106">
        <f t="shared" ca="1" si="190"/>
        <v>936</v>
      </c>
      <c r="L71" s="106">
        <f t="shared" ca="1" si="190"/>
        <v>855</v>
      </c>
      <c r="M71" s="107">
        <f t="shared" ca="1" si="190"/>
        <v>2438</v>
      </c>
      <c r="N71" s="105">
        <f t="shared" ca="1" si="190"/>
        <v>2456</v>
      </c>
      <c r="O71" s="106">
        <f t="shared" ca="1" si="190"/>
        <v>2479</v>
      </c>
      <c r="P71" s="106">
        <f t="shared" ca="1" si="190"/>
        <v>2086</v>
      </c>
      <c r="Q71" s="107">
        <f t="shared" ca="1" si="190"/>
        <v>1819</v>
      </c>
      <c r="R71" s="105">
        <f t="shared" ca="1" si="190"/>
        <v>990</v>
      </c>
      <c r="S71" s="106">
        <f t="shared" ca="1" si="190"/>
        <v>1034</v>
      </c>
      <c r="T71" s="106">
        <f t="shared" ca="1" si="190"/>
        <v>1028</v>
      </c>
      <c r="U71" s="107">
        <f t="shared" ca="1" si="190"/>
        <v>1153</v>
      </c>
      <c r="V71" s="105">
        <f t="shared" ca="1" si="190"/>
        <v>1106</v>
      </c>
      <c r="W71" s="106">
        <f t="shared" ca="1" si="190"/>
        <v>1462</v>
      </c>
      <c r="X71" s="106">
        <f t="shared" ca="1" si="190"/>
        <v>1608</v>
      </c>
      <c r="Y71" s="107">
        <f t="shared" ca="1" si="190"/>
        <v>1329</v>
      </c>
      <c r="Z71" s="105">
        <f t="shared" ca="1" si="190"/>
        <v>1183</v>
      </c>
      <c r="AA71" s="106">
        <f t="shared" ca="1" si="190"/>
        <v>1317</v>
      </c>
      <c r="AB71" s="106">
        <f t="shared" ca="1" si="190"/>
        <v>1475</v>
      </c>
      <c r="AC71" s="107">
        <f t="shared" ca="1" si="190"/>
        <v>1723</v>
      </c>
      <c r="AD71" s="105">
        <f t="shared" ca="1" si="190"/>
        <v>1829</v>
      </c>
      <c r="AE71" s="106">
        <f t="shared" ca="1" si="190"/>
        <v>2358</v>
      </c>
      <c r="AF71" s="106">
        <f t="shared" ca="1" si="190"/>
        <v>3599</v>
      </c>
      <c r="AG71" s="107">
        <f t="shared" ca="1" si="190"/>
        <v>3864</v>
      </c>
      <c r="AH71" s="105">
        <f t="shared" ca="1" si="190"/>
        <v>3908</v>
      </c>
      <c r="AI71" s="106">
        <f t="shared" ca="1" si="190"/>
        <v>4384</v>
      </c>
      <c r="AJ71" s="106">
        <f t="shared" ca="1" si="190"/>
        <v>3576</v>
      </c>
      <c r="AK71" s="107">
        <f t="shared" ca="1" si="190"/>
        <v>4203</v>
      </c>
      <c r="AL71" s="105">
        <f t="shared" ref="AL71:BQ71" ca="1" si="191">SUM(AL67:AL70)</f>
        <v>4826</v>
      </c>
      <c r="AM71" s="106">
        <f t="shared" ca="1" si="191"/>
        <v>7415</v>
      </c>
      <c r="AN71" s="106">
        <f t="shared" ca="1" si="191"/>
        <v>6747</v>
      </c>
      <c r="AO71" s="107">
        <f t="shared" ca="1" si="191"/>
        <v>5194</v>
      </c>
      <c r="AP71" s="105">
        <f t="shared" ca="1" si="191"/>
        <v>5716</v>
      </c>
      <c r="AQ71" s="106">
        <f t="shared" ca="1" si="191"/>
        <v>7531</v>
      </c>
      <c r="AR71" s="106">
        <f t="shared" ca="1" si="191"/>
        <v>8681</v>
      </c>
      <c r="AS71" s="107">
        <f t="shared" ca="1" si="191"/>
        <v>10335</v>
      </c>
      <c r="AT71" s="105">
        <f t="shared" ca="1" si="191"/>
        <v>11342</v>
      </c>
      <c r="AU71" s="106">
        <f t="shared" ca="1" si="191"/>
        <v>12796</v>
      </c>
      <c r="AV71" s="106">
        <f t="shared" ca="1" si="191"/>
        <v>15123</v>
      </c>
      <c r="AW71" s="107">
        <f t="shared" ca="1" si="191"/>
        <v>18193.866575571134</v>
      </c>
      <c r="AX71" s="105">
        <f t="shared" ca="1" si="191"/>
        <v>28064.724903956514</v>
      </c>
      <c r="AY71" s="106">
        <f t="shared" ca="1" si="191"/>
        <v>28064.724903956514</v>
      </c>
      <c r="AZ71" s="106">
        <f t="shared" ca="1" si="191"/>
        <v>28064.724903956514</v>
      </c>
      <c r="BA71" s="107">
        <f t="shared" ca="1" si="191"/>
        <v>28064.724903956514</v>
      </c>
      <c r="BB71" s="105">
        <f t="shared" ca="1" si="191"/>
        <v>34034.043124910662</v>
      </c>
      <c r="BC71" s="106">
        <f t="shared" ca="1" si="191"/>
        <v>34034.043124910662</v>
      </c>
      <c r="BD71" s="106">
        <f t="shared" ca="1" si="191"/>
        <v>34034.043124910662</v>
      </c>
      <c r="BE71" s="107">
        <f t="shared" ca="1" si="191"/>
        <v>34034.043124910662</v>
      </c>
      <c r="BF71" s="105">
        <f t="shared" ca="1" si="191"/>
        <v>39061.54823966726</v>
      </c>
      <c r="BG71" s="106">
        <f t="shared" ca="1" si="191"/>
        <v>39061.54823966726</v>
      </c>
      <c r="BH71" s="106">
        <f t="shared" ca="1" si="191"/>
        <v>39061.54823966726</v>
      </c>
      <c r="BI71" s="107">
        <f t="shared" ca="1" si="191"/>
        <v>39061.54823966726</v>
      </c>
      <c r="BJ71" s="105">
        <f t="shared" ca="1" si="191"/>
        <v>43358.318546030663</v>
      </c>
      <c r="BK71" s="106">
        <f t="shared" ca="1" si="191"/>
        <v>43358.318546030663</v>
      </c>
      <c r="BL71" s="106">
        <f t="shared" ca="1" si="191"/>
        <v>43358.318546030663</v>
      </c>
      <c r="BM71" s="107">
        <f t="shared" ca="1" si="191"/>
        <v>43358.318546030663</v>
      </c>
      <c r="BN71" s="105">
        <f t="shared" ca="1" si="191"/>
        <v>46826.984029713109</v>
      </c>
      <c r="BO71" s="106">
        <f t="shared" ca="1" si="191"/>
        <v>46826.984029713109</v>
      </c>
      <c r="BP71" s="106">
        <f t="shared" ca="1" si="191"/>
        <v>46826.984029713109</v>
      </c>
      <c r="BQ71" s="107">
        <f t="shared" ca="1" si="191"/>
        <v>46826.984029713109</v>
      </c>
      <c r="BR71" s="105">
        <f t="shared" ref="BR71:CW71" ca="1" si="192">SUM(BR67:BR70)</f>
        <v>49168.333231198776</v>
      </c>
      <c r="BS71" s="106">
        <f t="shared" ca="1" si="192"/>
        <v>49168.333231198776</v>
      </c>
      <c r="BT71" s="106">
        <f t="shared" ca="1" si="192"/>
        <v>49168.333231198776</v>
      </c>
      <c r="BU71" s="107">
        <f t="shared" ca="1" si="192"/>
        <v>49168.333231198776</v>
      </c>
      <c r="BV71" s="105">
        <f t="shared" ca="1" si="192"/>
        <v>51626.7498927587</v>
      </c>
      <c r="BW71" s="106">
        <f t="shared" ca="1" si="192"/>
        <v>51626.7498927587</v>
      </c>
      <c r="BX71" s="106">
        <f t="shared" ca="1" si="192"/>
        <v>51626.7498927587</v>
      </c>
      <c r="BY71" s="107">
        <f t="shared" ca="1" si="192"/>
        <v>51626.7498927587</v>
      </c>
      <c r="BZ71" s="105">
        <f t="shared" ca="1" si="192"/>
        <v>54208.087387396641</v>
      </c>
      <c r="CA71" s="106">
        <f t="shared" ca="1" si="192"/>
        <v>54208.087387396641</v>
      </c>
      <c r="CB71" s="106">
        <f t="shared" ca="1" si="192"/>
        <v>54208.087387396641</v>
      </c>
      <c r="CC71" s="107">
        <f t="shared" ca="1" si="192"/>
        <v>54208.087387396641</v>
      </c>
      <c r="CD71" s="105">
        <f t="shared" ca="1" si="192"/>
        <v>56918.491756766482</v>
      </c>
      <c r="CE71" s="106">
        <f t="shared" ca="1" si="192"/>
        <v>56918.491756766482</v>
      </c>
      <c r="CF71" s="106">
        <f t="shared" ca="1" si="192"/>
        <v>56918.491756766482</v>
      </c>
      <c r="CG71" s="107">
        <f t="shared" ca="1" si="192"/>
        <v>56918.491756766482</v>
      </c>
      <c r="CH71" s="105">
        <f t="shared" ca="1" si="192"/>
        <v>59764.416344604811</v>
      </c>
      <c r="CI71" s="106">
        <f t="shared" ca="1" si="192"/>
        <v>59764.416344604811</v>
      </c>
      <c r="CJ71" s="106">
        <f t="shared" ca="1" si="192"/>
        <v>59764.416344604811</v>
      </c>
      <c r="CK71" s="107">
        <f t="shared" ca="1" si="192"/>
        <v>59764.416344604811</v>
      </c>
      <c r="CL71" s="105">
        <f t="shared" ca="1" si="192"/>
        <v>62752.637161835053</v>
      </c>
      <c r="CM71" s="106">
        <f t="shared" ca="1" si="192"/>
        <v>62752.637161835053</v>
      </c>
      <c r="CN71" s="106">
        <f t="shared" ca="1" si="192"/>
        <v>62752.637161835053</v>
      </c>
      <c r="CO71" s="107">
        <f t="shared" ca="1" si="192"/>
        <v>62752.637161835053</v>
      </c>
      <c r="CP71" s="105">
        <f t="shared" ca="1" si="192"/>
        <v>65890.269019926811</v>
      </c>
      <c r="CQ71" s="106">
        <f t="shared" ca="1" si="192"/>
        <v>65890.269019926811</v>
      </c>
      <c r="CR71" s="106">
        <f t="shared" ca="1" si="192"/>
        <v>65890.269019926811</v>
      </c>
      <c r="CS71" s="107">
        <f t="shared" ca="1" si="192"/>
        <v>65890.269019926811</v>
      </c>
      <c r="CT71" s="105">
        <f t="shared" ca="1" si="192"/>
        <v>69184.78247092315</v>
      </c>
      <c r="CU71" s="106">
        <f t="shared" ca="1" si="192"/>
        <v>69184.78247092315</v>
      </c>
      <c r="CV71" s="106">
        <f t="shared" ca="1" si="192"/>
        <v>69184.78247092315</v>
      </c>
      <c r="CW71" s="107">
        <f t="shared" ca="1" si="192"/>
        <v>69184.78247092315</v>
      </c>
      <c r="CX71" s="105">
        <f t="shared" ref="CX71:DI71" ca="1" si="193">SUM(CX67:CX70)</f>
        <v>72644.021594469305</v>
      </c>
      <c r="CY71" s="106">
        <f t="shared" ca="1" si="193"/>
        <v>72644.021594469305</v>
      </c>
      <c r="CZ71" s="106">
        <f t="shared" ca="1" si="193"/>
        <v>72644.021594469305</v>
      </c>
      <c r="DA71" s="107">
        <f t="shared" ca="1" si="193"/>
        <v>72644.021594469305</v>
      </c>
      <c r="DB71" s="105">
        <f t="shared" ca="1" si="193"/>
        <v>76276.222674192773</v>
      </c>
      <c r="DC71" s="106">
        <f t="shared" ca="1" si="193"/>
        <v>76276.222674192773</v>
      </c>
      <c r="DD71" s="106">
        <f t="shared" ca="1" si="193"/>
        <v>76276.222674192773</v>
      </c>
      <c r="DE71" s="107">
        <f t="shared" ca="1" si="193"/>
        <v>76276.222674192773</v>
      </c>
      <c r="DF71" s="105">
        <f t="shared" ca="1" si="193"/>
        <v>80090.033807902422</v>
      </c>
      <c r="DG71" s="106">
        <f t="shared" ca="1" si="193"/>
        <v>80090.033807902422</v>
      </c>
      <c r="DH71" s="106">
        <f t="shared" ca="1" si="193"/>
        <v>80090.033807902422</v>
      </c>
      <c r="DI71" s="107">
        <f t="shared" ca="1" si="193"/>
        <v>80090.033807902422</v>
      </c>
      <c r="DJ71" s="69"/>
      <c r="DK71" s="106">
        <f t="shared" ref="DK71:EK71" ca="1" si="194">SUM(DK67:DK70)</f>
        <v>896.03000000000009</v>
      </c>
      <c r="DL71" s="106">
        <f t="shared" ca="1" si="194"/>
        <v>2438</v>
      </c>
      <c r="DM71" s="106">
        <f t="shared" ca="1" si="194"/>
        <v>1819</v>
      </c>
      <c r="DN71" s="106">
        <f t="shared" ca="1" si="194"/>
        <v>1153</v>
      </c>
      <c r="DO71" s="106">
        <f t="shared" ca="1" si="194"/>
        <v>1329</v>
      </c>
      <c r="DP71" s="106">
        <f t="shared" ca="1" si="194"/>
        <v>1723</v>
      </c>
      <c r="DQ71" s="106">
        <f t="shared" ca="1" si="194"/>
        <v>3864</v>
      </c>
      <c r="DR71" s="106">
        <f t="shared" ca="1" si="194"/>
        <v>4203</v>
      </c>
      <c r="DS71" s="106">
        <f t="shared" ca="1" si="194"/>
        <v>5194</v>
      </c>
      <c r="DT71" s="106">
        <f t="shared" ca="1" si="194"/>
        <v>10335</v>
      </c>
      <c r="DU71" s="106">
        <f t="shared" ca="1" si="194"/>
        <v>18193.866575571134</v>
      </c>
      <c r="DV71" s="106">
        <f t="shared" ca="1" si="194"/>
        <v>28064.724903956514</v>
      </c>
      <c r="DW71" s="106">
        <f t="shared" ca="1" si="194"/>
        <v>34034.043124910662</v>
      </c>
      <c r="DX71" s="106">
        <f t="shared" ca="1" si="194"/>
        <v>39061.54823966726</v>
      </c>
      <c r="DY71" s="106">
        <f t="shared" ca="1" si="194"/>
        <v>43358.318546030663</v>
      </c>
      <c r="DZ71" s="106">
        <f t="shared" ca="1" si="194"/>
        <v>46826.984029713109</v>
      </c>
      <c r="EA71" s="106">
        <f t="shared" ca="1" si="194"/>
        <v>49168.333231198776</v>
      </c>
      <c r="EB71" s="106">
        <f t="shared" ca="1" si="194"/>
        <v>51626.7498927587</v>
      </c>
      <c r="EC71" s="106">
        <f t="shared" ca="1" si="194"/>
        <v>54208.087387396641</v>
      </c>
      <c r="ED71" s="106">
        <f t="shared" ca="1" si="194"/>
        <v>56918.491756766482</v>
      </c>
      <c r="EE71" s="106">
        <f t="shared" ca="1" si="194"/>
        <v>59764.416344604811</v>
      </c>
      <c r="EF71" s="106">
        <f t="shared" ca="1" si="194"/>
        <v>62752.637161835053</v>
      </c>
      <c r="EG71" s="106">
        <f t="shared" ca="1" si="194"/>
        <v>65890.269019926811</v>
      </c>
      <c r="EH71" s="106">
        <f t="shared" ca="1" si="194"/>
        <v>69184.78247092315</v>
      </c>
      <c r="EI71" s="106">
        <f t="shared" ca="1" si="194"/>
        <v>72644.021594469305</v>
      </c>
      <c r="EJ71" s="106">
        <f t="shared" ca="1" si="194"/>
        <v>76276.222674192773</v>
      </c>
      <c r="EK71" s="106">
        <f t="shared" ca="1" si="194"/>
        <v>80090.033807902422</v>
      </c>
    </row>
    <row r="72" spans="1:141" x14ac:dyDescent="0.25">
      <c r="A72" s="90"/>
      <c r="B72" s="90"/>
      <c r="C72" s="90"/>
      <c r="D72" s="90"/>
      <c r="F72" s="113"/>
      <c r="G72" s="69"/>
      <c r="H72" s="69"/>
      <c r="I72" s="69"/>
      <c r="J72" s="113"/>
      <c r="K72" s="69"/>
      <c r="L72" s="69"/>
      <c r="M72" s="69"/>
      <c r="N72" s="113"/>
      <c r="O72" s="69"/>
      <c r="P72" s="69"/>
      <c r="Q72" s="69"/>
      <c r="R72" s="113"/>
      <c r="S72" s="69"/>
      <c r="T72" s="69"/>
      <c r="U72" s="69"/>
      <c r="V72" s="113"/>
      <c r="W72" s="69"/>
      <c r="X72" s="69"/>
      <c r="Y72" s="69"/>
      <c r="Z72" s="113"/>
      <c r="AA72" s="69"/>
      <c r="AB72" s="69"/>
      <c r="AC72" s="69"/>
      <c r="AD72" s="113"/>
      <c r="AE72" s="69"/>
      <c r="AF72" s="69"/>
      <c r="AG72" s="69"/>
      <c r="AH72" s="113"/>
      <c r="AI72" s="69"/>
      <c r="AJ72" s="69"/>
      <c r="AK72" s="69"/>
      <c r="AL72" s="113"/>
      <c r="AM72" s="69"/>
      <c r="AN72" s="69"/>
      <c r="AO72" s="69"/>
      <c r="AP72" s="113"/>
      <c r="AQ72" s="69"/>
      <c r="AR72" s="69"/>
      <c r="AS72" s="69"/>
      <c r="AT72" s="113"/>
      <c r="AU72" s="69"/>
      <c r="AV72" s="69"/>
      <c r="AW72" s="69"/>
      <c r="AX72" s="113"/>
      <c r="AY72" s="69"/>
      <c r="AZ72" s="69"/>
      <c r="BA72" s="69"/>
      <c r="BB72" s="113"/>
      <c r="BC72" s="69"/>
      <c r="BD72" s="69"/>
      <c r="BE72" s="69"/>
      <c r="BF72" s="113"/>
      <c r="BG72" s="69"/>
      <c r="BH72" s="69"/>
      <c r="BI72" s="69"/>
      <c r="BJ72" s="113"/>
      <c r="BK72" s="69"/>
      <c r="BL72" s="69"/>
      <c r="BM72" s="69"/>
      <c r="BN72" s="113"/>
      <c r="BO72" s="69"/>
      <c r="BP72" s="69"/>
      <c r="BQ72" s="69"/>
      <c r="BR72" s="113"/>
      <c r="BS72" s="69"/>
      <c r="BT72" s="69"/>
      <c r="BU72" s="69"/>
      <c r="BV72" s="113"/>
      <c r="BW72" s="69"/>
      <c r="BX72" s="69"/>
      <c r="BY72" s="69"/>
      <c r="BZ72" s="113"/>
      <c r="CA72" s="69"/>
      <c r="CB72" s="69"/>
      <c r="CC72" s="69"/>
      <c r="CD72" s="113"/>
      <c r="CE72" s="69"/>
      <c r="CF72" s="69"/>
      <c r="CG72" s="69"/>
      <c r="CH72" s="113"/>
      <c r="CI72" s="69"/>
      <c r="CJ72" s="69"/>
      <c r="CK72" s="69"/>
      <c r="CL72" s="113"/>
      <c r="CM72" s="69"/>
      <c r="CN72" s="69"/>
      <c r="CO72" s="69"/>
      <c r="CP72" s="113"/>
      <c r="CQ72" s="69"/>
      <c r="CR72" s="69"/>
      <c r="CS72" s="69"/>
      <c r="CT72" s="113"/>
      <c r="CU72" s="69"/>
      <c r="CV72" s="69"/>
      <c r="CW72" s="69"/>
      <c r="CX72" s="113"/>
      <c r="CY72" s="69"/>
      <c r="CZ72" s="69"/>
      <c r="DA72" s="69"/>
      <c r="DB72" s="113"/>
      <c r="DC72" s="69"/>
      <c r="DD72" s="69"/>
      <c r="DE72" s="69"/>
      <c r="DF72" s="113"/>
      <c r="DG72" s="69"/>
      <c r="DH72" s="69"/>
      <c r="DI72" s="114"/>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row>
    <row r="73" spans="1:141" x14ac:dyDescent="0.25">
      <c r="A73" s="90"/>
      <c r="B73" s="90"/>
      <c r="C73" s="90"/>
      <c r="D73" s="90"/>
      <c r="E73" t="s">
        <v>56</v>
      </c>
      <c r="F73" s="113">
        <f t="shared" ref="F73:AK73" ca="1" si="195">F352</f>
        <v>1379.9589999999998</v>
      </c>
      <c r="G73" s="69">
        <f t="shared" ca="1" si="195"/>
        <v>1386.0909999999999</v>
      </c>
      <c r="H73" s="69">
        <f t="shared" ca="1" si="195"/>
        <v>1392.2359999999999</v>
      </c>
      <c r="I73" s="69">
        <f t="shared" ca="1" si="195"/>
        <v>1398.4279999999999</v>
      </c>
      <c r="J73" s="113">
        <f t="shared" ca="1" si="195"/>
        <v>1404</v>
      </c>
      <c r="K73" s="69">
        <f t="shared" ca="1" si="195"/>
        <v>1411</v>
      </c>
      <c r="L73" s="69">
        <f t="shared" ca="1" si="195"/>
        <v>1417</v>
      </c>
      <c r="M73" s="69">
        <f t="shared" ca="1" si="195"/>
        <v>10</v>
      </c>
      <c r="N73" s="113">
        <f t="shared" ca="1" si="195"/>
        <v>9</v>
      </c>
      <c r="O73" s="69">
        <f t="shared" ca="1" si="195"/>
        <v>8</v>
      </c>
      <c r="P73" s="69">
        <f t="shared" ca="1" si="195"/>
        <v>1989</v>
      </c>
      <c r="Q73" s="69">
        <f t="shared" ca="1" si="195"/>
        <v>1989</v>
      </c>
      <c r="R73" s="113">
        <f t="shared" ca="1" si="195"/>
        <v>1988</v>
      </c>
      <c r="S73" s="69">
        <f t="shared" ca="1" si="195"/>
        <v>1987</v>
      </c>
      <c r="T73" s="69">
        <f t="shared" ca="1" si="195"/>
        <v>1986</v>
      </c>
      <c r="U73" s="69">
        <f t="shared" ca="1" si="195"/>
        <v>1985</v>
      </c>
      <c r="V73" s="113">
        <f t="shared" ca="1" si="195"/>
        <v>1986</v>
      </c>
      <c r="W73" s="69">
        <f t="shared" ca="1" si="195"/>
        <v>1987</v>
      </c>
      <c r="X73" s="69">
        <f t="shared" ca="1" si="195"/>
        <v>1987</v>
      </c>
      <c r="Y73" s="69">
        <f t="shared" ca="1" si="195"/>
        <v>1988</v>
      </c>
      <c r="Z73" s="113">
        <f t="shared" ca="1" si="195"/>
        <v>2474</v>
      </c>
      <c r="AA73" s="69">
        <f t="shared" ca="1" si="195"/>
        <v>2472</v>
      </c>
      <c r="AB73" s="69">
        <f t="shared" ca="1" si="195"/>
        <v>2459</v>
      </c>
      <c r="AC73" s="69">
        <f t="shared" ca="1" si="195"/>
        <v>3113</v>
      </c>
      <c r="AD73" s="113">
        <f t="shared" ca="1" si="195"/>
        <v>7997</v>
      </c>
      <c r="AE73" s="69">
        <f t="shared" ca="1" si="195"/>
        <v>8182</v>
      </c>
      <c r="AF73" s="69">
        <f t="shared" ca="1" si="195"/>
        <v>7171</v>
      </c>
      <c r="AG73" s="69">
        <f t="shared" ca="1" si="195"/>
        <v>7232</v>
      </c>
      <c r="AH73" s="113">
        <f t="shared" ca="1" si="195"/>
        <v>6604</v>
      </c>
      <c r="AI73" s="69">
        <f t="shared" ca="1" si="195"/>
        <v>12375</v>
      </c>
      <c r="AJ73" s="69">
        <f t="shared" ca="1" si="195"/>
        <v>12430</v>
      </c>
      <c r="AK73" s="69">
        <f t="shared" ca="1" si="195"/>
        <v>12428</v>
      </c>
      <c r="AL73" s="113">
        <f t="shared" ref="AL73:BQ73" ca="1" si="196">AL352</f>
        <v>11699</v>
      </c>
      <c r="AM73" s="69">
        <f t="shared" ca="1" si="196"/>
        <v>11186</v>
      </c>
      <c r="AN73" s="69">
        <f t="shared" ca="1" si="196"/>
        <v>10499</v>
      </c>
      <c r="AO73" s="69">
        <f t="shared" ca="1" si="196"/>
        <v>11507</v>
      </c>
      <c r="AP73" s="113">
        <f t="shared" ca="1" si="196"/>
        <v>10643</v>
      </c>
      <c r="AQ73" s="69">
        <f t="shared" ca="1" si="196"/>
        <v>9497</v>
      </c>
      <c r="AR73" s="69">
        <f t="shared" ca="1" si="196"/>
        <v>9548</v>
      </c>
      <c r="AS73" s="69">
        <f t="shared" ca="1" si="196"/>
        <v>9578</v>
      </c>
      <c r="AT73" s="113">
        <f t="shared" ca="1" si="196"/>
        <v>9741</v>
      </c>
      <c r="AU73" s="69">
        <f t="shared" ca="1" si="196"/>
        <v>9765</v>
      </c>
      <c r="AV73" s="69">
        <f t="shared" ca="1" si="196"/>
        <v>9952</v>
      </c>
      <c r="AW73" s="69">
        <f t="shared" ca="1" si="196"/>
        <v>9454.4</v>
      </c>
      <c r="AX73" s="113">
        <f t="shared" ca="1" si="196"/>
        <v>7463.9999999999982</v>
      </c>
      <c r="AY73" s="69">
        <f t="shared" ca="1" si="196"/>
        <v>7463.9999999999982</v>
      </c>
      <c r="AZ73" s="69">
        <f t="shared" ca="1" si="196"/>
        <v>7463.9999999999982</v>
      </c>
      <c r="BA73" s="69">
        <f t="shared" ca="1" si="196"/>
        <v>7463.9999999999982</v>
      </c>
      <c r="BB73" s="113">
        <f t="shared" ca="1" si="196"/>
        <v>5473.5999999999967</v>
      </c>
      <c r="BC73" s="69">
        <f t="shared" ca="1" si="196"/>
        <v>5473.5999999999967</v>
      </c>
      <c r="BD73" s="69">
        <f t="shared" ca="1" si="196"/>
        <v>5473.5999999999967</v>
      </c>
      <c r="BE73" s="69">
        <f t="shared" ca="1" si="196"/>
        <v>5473.5999999999967</v>
      </c>
      <c r="BF73" s="113">
        <f t="shared" ca="1" si="196"/>
        <v>3483.1999999999962</v>
      </c>
      <c r="BG73" s="69">
        <f t="shared" ca="1" si="196"/>
        <v>3483.1999999999962</v>
      </c>
      <c r="BH73" s="69">
        <f t="shared" ca="1" si="196"/>
        <v>3483.1999999999962</v>
      </c>
      <c r="BI73" s="69">
        <f t="shared" ca="1" si="196"/>
        <v>3483.1999999999962</v>
      </c>
      <c r="BJ73" s="113">
        <f t="shared" ca="1" si="196"/>
        <v>1492.7999999999965</v>
      </c>
      <c r="BK73" s="69">
        <f t="shared" ca="1" si="196"/>
        <v>1492.7999999999965</v>
      </c>
      <c r="BL73" s="69">
        <f t="shared" ca="1" si="196"/>
        <v>1492.7999999999965</v>
      </c>
      <c r="BM73" s="69">
        <f t="shared" ca="1" si="196"/>
        <v>1492.7999999999965</v>
      </c>
      <c r="BN73" s="113">
        <f t="shared" ca="1" si="196"/>
        <v>0</v>
      </c>
      <c r="BO73" s="69">
        <f t="shared" ca="1" si="196"/>
        <v>0</v>
      </c>
      <c r="BP73" s="69">
        <f t="shared" ca="1" si="196"/>
        <v>0</v>
      </c>
      <c r="BQ73" s="69">
        <f t="shared" ca="1" si="196"/>
        <v>0</v>
      </c>
      <c r="BR73" s="113">
        <f t="shared" ref="BR73:CW73" ca="1" si="197">BR352</f>
        <v>0</v>
      </c>
      <c r="BS73" s="69">
        <f t="shared" ca="1" si="197"/>
        <v>0</v>
      </c>
      <c r="BT73" s="69">
        <f t="shared" ca="1" si="197"/>
        <v>0</v>
      </c>
      <c r="BU73" s="69">
        <f t="shared" ca="1" si="197"/>
        <v>0</v>
      </c>
      <c r="BV73" s="113">
        <f t="shared" ca="1" si="197"/>
        <v>0</v>
      </c>
      <c r="BW73" s="69">
        <f t="shared" ca="1" si="197"/>
        <v>0</v>
      </c>
      <c r="BX73" s="69">
        <f t="shared" ca="1" si="197"/>
        <v>0</v>
      </c>
      <c r="BY73" s="69">
        <f t="shared" ca="1" si="197"/>
        <v>0</v>
      </c>
      <c r="BZ73" s="113">
        <f t="shared" ca="1" si="197"/>
        <v>0</v>
      </c>
      <c r="CA73" s="69">
        <f t="shared" ca="1" si="197"/>
        <v>0</v>
      </c>
      <c r="CB73" s="69">
        <f t="shared" ca="1" si="197"/>
        <v>0</v>
      </c>
      <c r="CC73" s="69">
        <f t="shared" ca="1" si="197"/>
        <v>0</v>
      </c>
      <c r="CD73" s="113">
        <f t="shared" ca="1" si="197"/>
        <v>0</v>
      </c>
      <c r="CE73" s="69">
        <f t="shared" ca="1" si="197"/>
        <v>0</v>
      </c>
      <c r="CF73" s="69">
        <f t="shared" ca="1" si="197"/>
        <v>0</v>
      </c>
      <c r="CG73" s="69">
        <f t="shared" ca="1" si="197"/>
        <v>0</v>
      </c>
      <c r="CH73" s="113">
        <f t="shared" ca="1" si="197"/>
        <v>0</v>
      </c>
      <c r="CI73" s="69">
        <f t="shared" ca="1" si="197"/>
        <v>0</v>
      </c>
      <c r="CJ73" s="69">
        <f t="shared" ca="1" si="197"/>
        <v>0</v>
      </c>
      <c r="CK73" s="69">
        <f t="shared" ca="1" si="197"/>
        <v>0</v>
      </c>
      <c r="CL73" s="113">
        <f t="shared" ca="1" si="197"/>
        <v>0</v>
      </c>
      <c r="CM73" s="69">
        <f t="shared" ca="1" si="197"/>
        <v>0</v>
      </c>
      <c r="CN73" s="69">
        <f t="shared" ca="1" si="197"/>
        <v>0</v>
      </c>
      <c r="CO73" s="69">
        <f t="shared" ca="1" si="197"/>
        <v>0</v>
      </c>
      <c r="CP73" s="113">
        <f t="shared" ca="1" si="197"/>
        <v>0</v>
      </c>
      <c r="CQ73" s="69">
        <f t="shared" ca="1" si="197"/>
        <v>0</v>
      </c>
      <c r="CR73" s="69">
        <f t="shared" ca="1" si="197"/>
        <v>0</v>
      </c>
      <c r="CS73" s="69">
        <f t="shared" ca="1" si="197"/>
        <v>0</v>
      </c>
      <c r="CT73" s="113">
        <f t="shared" ca="1" si="197"/>
        <v>0</v>
      </c>
      <c r="CU73" s="69">
        <f t="shared" ca="1" si="197"/>
        <v>0</v>
      </c>
      <c r="CV73" s="69">
        <f t="shared" ca="1" si="197"/>
        <v>0</v>
      </c>
      <c r="CW73" s="69">
        <f t="shared" ca="1" si="197"/>
        <v>0</v>
      </c>
      <c r="CX73" s="113">
        <f t="shared" ref="CX73:DI73" ca="1" si="198">CX352</f>
        <v>0</v>
      </c>
      <c r="CY73" s="69">
        <f t="shared" ca="1" si="198"/>
        <v>0</v>
      </c>
      <c r="CZ73" s="69">
        <f t="shared" ca="1" si="198"/>
        <v>0</v>
      </c>
      <c r="DA73" s="69">
        <f t="shared" ca="1" si="198"/>
        <v>0</v>
      </c>
      <c r="DB73" s="113">
        <f t="shared" ca="1" si="198"/>
        <v>0</v>
      </c>
      <c r="DC73" s="69">
        <f t="shared" ca="1" si="198"/>
        <v>0</v>
      </c>
      <c r="DD73" s="69">
        <f t="shared" ca="1" si="198"/>
        <v>0</v>
      </c>
      <c r="DE73" s="69">
        <f t="shared" ca="1" si="198"/>
        <v>0</v>
      </c>
      <c r="DF73" s="113">
        <f t="shared" ca="1" si="198"/>
        <v>0</v>
      </c>
      <c r="DG73" s="69">
        <f t="shared" ca="1" si="198"/>
        <v>0</v>
      </c>
      <c r="DH73" s="69">
        <f t="shared" ca="1" si="198"/>
        <v>0</v>
      </c>
      <c r="DI73" s="114">
        <f t="shared" ca="1" si="198"/>
        <v>0</v>
      </c>
      <c r="DJ73" s="69"/>
      <c r="DK73" s="69">
        <f t="shared" ref="DK73:EK73" ca="1" si="199">DK352</f>
        <v>1398.4279999999999</v>
      </c>
      <c r="DL73" s="69">
        <f t="shared" ca="1" si="199"/>
        <v>10</v>
      </c>
      <c r="DM73" s="69">
        <f t="shared" ca="1" si="199"/>
        <v>1989</v>
      </c>
      <c r="DN73" s="69">
        <f t="shared" ca="1" si="199"/>
        <v>1985</v>
      </c>
      <c r="DO73" s="69">
        <f t="shared" ca="1" si="199"/>
        <v>1988</v>
      </c>
      <c r="DP73" s="69">
        <f t="shared" ca="1" si="199"/>
        <v>3113</v>
      </c>
      <c r="DQ73" s="69">
        <f t="shared" ca="1" si="199"/>
        <v>7232</v>
      </c>
      <c r="DR73" s="69">
        <f t="shared" ca="1" si="199"/>
        <v>12428</v>
      </c>
      <c r="DS73" s="69">
        <f t="shared" ca="1" si="199"/>
        <v>11507</v>
      </c>
      <c r="DT73" s="69">
        <f t="shared" ca="1" si="199"/>
        <v>9578</v>
      </c>
      <c r="DU73" s="69">
        <f t="shared" ca="1" si="199"/>
        <v>9454.4</v>
      </c>
      <c r="DV73" s="69">
        <f t="shared" ca="1" si="199"/>
        <v>7463.9999999999982</v>
      </c>
      <c r="DW73" s="69">
        <f t="shared" ca="1" si="199"/>
        <v>5473.5999999999967</v>
      </c>
      <c r="DX73" s="69">
        <f t="shared" ca="1" si="199"/>
        <v>3483.1999999999962</v>
      </c>
      <c r="DY73" s="69">
        <f t="shared" ca="1" si="199"/>
        <v>1492.7999999999965</v>
      </c>
      <c r="DZ73" s="69">
        <f t="shared" ca="1" si="199"/>
        <v>0</v>
      </c>
      <c r="EA73" s="69">
        <f t="shared" ca="1" si="199"/>
        <v>0</v>
      </c>
      <c r="EB73" s="69">
        <f t="shared" ca="1" si="199"/>
        <v>0</v>
      </c>
      <c r="EC73" s="69">
        <f t="shared" ca="1" si="199"/>
        <v>0</v>
      </c>
      <c r="ED73" s="69">
        <f t="shared" ca="1" si="199"/>
        <v>0</v>
      </c>
      <c r="EE73" s="69">
        <f t="shared" ca="1" si="199"/>
        <v>0</v>
      </c>
      <c r="EF73" s="69">
        <f t="shared" ca="1" si="199"/>
        <v>0</v>
      </c>
      <c r="EG73" s="69">
        <f t="shared" ca="1" si="199"/>
        <v>0</v>
      </c>
      <c r="EH73" s="69">
        <f t="shared" ca="1" si="199"/>
        <v>0</v>
      </c>
      <c r="EI73" s="69">
        <f t="shared" ca="1" si="199"/>
        <v>0</v>
      </c>
      <c r="EJ73" s="69">
        <f t="shared" ca="1" si="199"/>
        <v>0</v>
      </c>
      <c r="EK73" s="69">
        <f t="shared" ca="1" si="199"/>
        <v>0</v>
      </c>
    </row>
    <row r="74" spans="1:141" x14ac:dyDescent="0.25">
      <c r="A74" s="90"/>
      <c r="B74" s="90"/>
      <c r="C74" s="90"/>
      <c r="D74" s="90"/>
      <c r="E74" t="s">
        <v>271</v>
      </c>
      <c r="F74" s="113">
        <f t="shared" ref="F74:AK74" ca="1" si="200">F673</f>
        <v>106.169</v>
      </c>
      <c r="G74" s="69">
        <f t="shared" ca="1" si="200"/>
        <v>40.062999999999995</v>
      </c>
      <c r="H74" s="69">
        <f t="shared" ca="1" si="200"/>
        <v>-210.38799999999998</v>
      </c>
      <c r="I74" s="69">
        <f t="shared" ca="1" si="200"/>
        <v>107.83799999999999</v>
      </c>
      <c r="J74" s="113">
        <f t="shared" ca="1" si="200"/>
        <v>42</v>
      </c>
      <c r="K74" s="69">
        <f t="shared" ca="1" si="200"/>
        <v>1</v>
      </c>
      <c r="L74" s="69">
        <f t="shared" ca="1" si="200"/>
        <v>1</v>
      </c>
      <c r="M74" s="69">
        <f t="shared" ca="1" si="200"/>
        <v>44</v>
      </c>
      <c r="N74" s="113">
        <f t="shared" ca="1" si="200"/>
        <v>1</v>
      </c>
      <c r="O74" s="69">
        <f t="shared" ca="1" si="200"/>
        <v>1</v>
      </c>
      <c r="P74" s="69">
        <f t="shared" ca="1" si="200"/>
        <v>2</v>
      </c>
      <c r="Q74" s="69">
        <f t="shared" ca="1" si="200"/>
        <v>4</v>
      </c>
      <c r="R74" s="113">
        <f t="shared" ca="1" si="200"/>
        <v>5</v>
      </c>
      <c r="S74" s="69">
        <f t="shared" ca="1" si="200"/>
        <v>6</v>
      </c>
      <c r="T74" s="69">
        <f t="shared" ca="1" si="200"/>
        <v>10</v>
      </c>
      <c r="U74" s="69">
        <f t="shared" ca="1" si="200"/>
        <v>15</v>
      </c>
      <c r="V74" s="113">
        <f t="shared" ca="1" si="200"/>
        <v>18</v>
      </c>
      <c r="W74" s="69">
        <f t="shared" ca="1" si="200"/>
        <v>27</v>
      </c>
      <c r="X74" s="69">
        <f t="shared" ca="1" si="200"/>
        <v>40</v>
      </c>
      <c r="Y74" s="69">
        <f t="shared" ca="1" si="200"/>
        <v>46</v>
      </c>
      <c r="Z74" s="113">
        <f t="shared" ca="1" si="200"/>
        <v>49</v>
      </c>
      <c r="AA74" s="69">
        <f t="shared" ca="1" si="200"/>
        <v>54</v>
      </c>
      <c r="AB74" s="69">
        <f t="shared" ca="1" si="200"/>
        <v>57</v>
      </c>
      <c r="AC74" s="69">
        <f t="shared" ca="1" si="200"/>
        <v>60</v>
      </c>
      <c r="AD74" s="113">
        <f t="shared" ca="1" si="200"/>
        <v>67</v>
      </c>
      <c r="AE74" s="69">
        <f t="shared" ca="1" si="200"/>
        <v>120</v>
      </c>
      <c r="AF74" s="69">
        <f t="shared" ca="1" si="200"/>
        <v>147</v>
      </c>
      <c r="AG74" s="69">
        <f t="shared" ca="1" si="200"/>
        <v>163</v>
      </c>
      <c r="AH74" s="113">
        <f t="shared" ca="1" si="200"/>
        <v>173</v>
      </c>
      <c r="AI74" s="69">
        <f t="shared" ca="1" si="200"/>
        <v>189</v>
      </c>
      <c r="AJ74" s="69">
        <f t="shared" ca="1" si="200"/>
        <v>191</v>
      </c>
      <c r="AK74" s="69">
        <f t="shared" ca="1" si="200"/>
        <v>202</v>
      </c>
      <c r="AL74" s="113">
        <f t="shared" ref="AL74:BQ74" ca="1" si="201">AL673</f>
        <v>203</v>
      </c>
      <c r="AM74" s="69">
        <f t="shared" ca="1" si="201"/>
        <v>201</v>
      </c>
      <c r="AN74" s="69">
        <f t="shared" ca="1" si="201"/>
        <v>213</v>
      </c>
      <c r="AO74" s="69">
        <f t="shared" ca="1" si="201"/>
        <v>218</v>
      </c>
      <c r="AP74" s="113">
        <f t="shared" ca="1" si="201"/>
        <v>230</v>
      </c>
      <c r="AQ74" s="69">
        <f t="shared" ca="1" si="201"/>
        <v>308</v>
      </c>
      <c r="AR74" s="69">
        <f t="shared" ca="1" si="201"/>
        <v>425</v>
      </c>
      <c r="AS74" s="69">
        <f t="shared" ca="1" si="201"/>
        <v>573</v>
      </c>
      <c r="AT74" s="113">
        <f t="shared" ca="1" si="201"/>
        <v>704</v>
      </c>
      <c r="AU74" s="69">
        <f t="shared" ca="1" si="201"/>
        <v>773</v>
      </c>
      <c r="AV74" s="69">
        <f t="shared" ca="1" si="201"/>
        <v>0</v>
      </c>
      <c r="AW74" s="69">
        <f t="shared" ca="1" si="201"/>
        <v>1216.0459670679718</v>
      </c>
      <c r="AX74" s="113">
        <f t="shared" ca="1" si="201"/>
        <v>1863.1337921074812</v>
      </c>
      <c r="AY74" s="69">
        <f t="shared" ca="1" si="201"/>
        <v>1863.1337921074812</v>
      </c>
      <c r="AZ74" s="69">
        <f t="shared" ca="1" si="201"/>
        <v>1863.1337921074812</v>
      </c>
      <c r="BA74" s="69">
        <f t="shared" ca="1" si="201"/>
        <v>1863.1337921074812</v>
      </c>
      <c r="BB74" s="113">
        <f t="shared" ca="1" si="201"/>
        <v>2259.4191122509433</v>
      </c>
      <c r="BC74" s="69">
        <f t="shared" ca="1" si="201"/>
        <v>2259.4191122509433</v>
      </c>
      <c r="BD74" s="69">
        <f t="shared" ca="1" si="201"/>
        <v>2259.4191122509433</v>
      </c>
      <c r="BE74" s="69">
        <f t="shared" ca="1" si="201"/>
        <v>2259.4191122509433</v>
      </c>
      <c r="BF74" s="113">
        <f t="shared" ca="1" si="201"/>
        <v>2593.1802555135905</v>
      </c>
      <c r="BG74" s="69">
        <f t="shared" ca="1" si="201"/>
        <v>2593.1802555135905</v>
      </c>
      <c r="BH74" s="69">
        <f t="shared" ca="1" si="201"/>
        <v>2593.1802555135905</v>
      </c>
      <c r="BI74" s="69">
        <f t="shared" ca="1" si="201"/>
        <v>2593.1802555135905</v>
      </c>
      <c r="BJ74" s="113">
        <f t="shared" ca="1" si="201"/>
        <v>2878.430083620086</v>
      </c>
      <c r="BK74" s="69">
        <f t="shared" ca="1" si="201"/>
        <v>2878.430083620086</v>
      </c>
      <c r="BL74" s="69">
        <f t="shared" ca="1" si="201"/>
        <v>2878.430083620086</v>
      </c>
      <c r="BM74" s="69">
        <f t="shared" ca="1" si="201"/>
        <v>2878.430083620086</v>
      </c>
      <c r="BN74" s="113">
        <f t="shared" ca="1" si="201"/>
        <v>3108.7044903096926</v>
      </c>
      <c r="BO74" s="69">
        <f t="shared" ca="1" si="201"/>
        <v>3108.7044903096926</v>
      </c>
      <c r="BP74" s="69">
        <f t="shared" ca="1" si="201"/>
        <v>3108.7044903096926</v>
      </c>
      <c r="BQ74" s="69">
        <f t="shared" ca="1" si="201"/>
        <v>3108.7044903096926</v>
      </c>
      <c r="BR74" s="113">
        <f t="shared" ref="BR74:CW74" ca="1" si="202">BR673</f>
        <v>3264.1397148251776</v>
      </c>
      <c r="BS74" s="69">
        <f t="shared" ca="1" si="202"/>
        <v>3264.1397148251776</v>
      </c>
      <c r="BT74" s="69">
        <f t="shared" ca="1" si="202"/>
        <v>3264.1397148251776</v>
      </c>
      <c r="BU74" s="69">
        <f t="shared" ca="1" si="202"/>
        <v>3264.1397148251776</v>
      </c>
      <c r="BV74" s="113">
        <f t="shared" ca="1" si="202"/>
        <v>3427.3467005664365</v>
      </c>
      <c r="BW74" s="69">
        <f t="shared" ca="1" si="202"/>
        <v>3427.3467005664365</v>
      </c>
      <c r="BX74" s="69">
        <f t="shared" ca="1" si="202"/>
        <v>3427.3467005664365</v>
      </c>
      <c r="BY74" s="69">
        <f t="shared" ca="1" si="202"/>
        <v>3427.3467005664365</v>
      </c>
      <c r="BZ74" s="113">
        <f t="shared" ca="1" si="202"/>
        <v>3598.7140355947586</v>
      </c>
      <c r="CA74" s="69">
        <f t="shared" ca="1" si="202"/>
        <v>3598.7140355947586</v>
      </c>
      <c r="CB74" s="69">
        <f t="shared" ca="1" si="202"/>
        <v>3598.7140355947586</v>
      </c>
      <c r="CC74" s="69">
        <f t="shared" ca="1" si="202"/>
        <v>3598.7140355947586</v>
      </c>
      <c r="CD74" s="113">
        <f t="shared" ca="1" si="202"/>
        <v>3778.6497373744965</v>
      </c>
      <c r="CE74" s="69">
        <f t="shared" ca="1" si="202"/>
        <v>3778.6497373744965</v>
      </c>
      <c r="CF74" s="69">
        <f t="shared" ca="1" si="202"/>
        <v>3778.6497373744965</v>
      </c>
      <c r="CG74" s="69">
        <f t="shared" ca="1" si="202"/>
        <v>3778.6497373744965</v>
      </c>
      <c r="CH74" s="113">
        <f t="shared" ca="1" si="202"/>
        <v>3967.5822242432218</v>
      </c>
      <c r="CI74" s="69">
        <f t="shared" ca="1" si="202"/>
        <v>3967.5822242432218</v>
      </c>
      <c r="CJ74" s="69">
        <f t="shared" ca="1" si="202"/>
        <v>3967.5822242432218</v>
      </c>
      <c r="CK74" s="69">
        <f t="shared" ca="1" si="202"/>
        <v>3967.5822242432218</v>
      </c>
      <c r="CL74" s="113">
        <f t="shared" ca="1" si="202"/>
        <v>4165.9613354553831</v>
      </c>
      <c r="CM74" s="69">
        <f t="shared" ca="1" si="202"/>
        <v>4165.9613354553831</v>
      </c>
      <c r="CN74" s="69">
        <f t="shared" ca="1" si="202"/>
        <v>4165.9613354553831</v>
      </c>
      <c r="CO74" s="69">
        <f t="shared" ca="1" si="202"/>
        <v>4165.9613354553831</v>
      </c>
      <c r="CP74" s="113">
        <f t="shared" ca="1" si="202"/>
        <v>4374.2594022281528</v>
      </c>
      <c r="CQ74" s="69">
        <f t="shared" ca="1" si="202"/>
        <v>4374.2594022281528</v>
      </c>
      <c r="CR74" s="69">
        <f t="shared" ca="1" si="202"/>
        <v>4374.2594022281528</v>
      </c>
      <c r="CS74" s="69">
        <f t="shared" ca="1" si="202"/>
        <v>4374.2594022281528</v>
      </c>
      <c r="CT74" s="113">
        <f t="shared" ca="1" si="202"/>
        <v>4592.97237233956</v>
      </c>
      <c r="CU74" s="69">
        <f t="shared" ca="1" si="202"/>
        <v>4592.97237233956</v>
      </c>
      <c r="CV74" s="69">
        <f t="shared" ca="1" si="202"/>
        <v>4592.97237233956</v>
      </c>
      <c r="CW74" s="69">
        <f t="shared" ca="1" si="202"/>
        <v>4592.97237233956</v>
      </c>
      <c r="CX74" s="113">
        <f t="shared" ref="CX74:DI74" ca="1" si="203">CX673</f>
        <v>4822.6209909565378</v>
      </c>
      <c r="CY74" s="69">
        <f t="shared" ca="1" si="203"/>
        <v>4822.6209909565378</v>
      </c>
      <c r="CZ74" s="69">
        <f t="shared" ca="1" si="203"/>
        <v>4822.6209909565378</v>
      </c>
      <c r="DA74" s="69">
        <f t="shared" ca="1" si="203"/>
        <v>4822.6209909565378</v>
      </c>
      <c r="DB74" s="113">
        <f t="shared" ca="1" si="203"/>
        <v>5063.7520405043651</v>
      </c>
      <c r="DC74" s="69">
        <f t="shared" ca="1" si="203"/>
        <v>5063.7520405043651</v>
      </c>
      <c r="DD74" s="69">
        <f t="shared" ca="1" si="203"/>
        <v>5063.7520405043651</v>
      </c>
      <c r="DE74" s="69">
        <f t="shared" ca="1" si="203"/>
        <v>5063.7520405043651</v>
      </c>
      <c r="DF74" s="113">
        <f t="shared" ca="1" si="203"/>
        <v>5316.9396425295836</v>
      </c>
      <c r="DG74" s="69">
        <f t="shared" ca="1" si="203"/>
        <v>5316.9396425295836</v>
      </c>
      <c r="DH74" s="69">
        <f t="shared" ca="1" si="203"/>
        <v>5316.9396425295836</v>
      </c>
      <c r="DI74" s="114">
        <f t="shared" ca="1" si="203"/>
        <v>5316.9396425295836</v>
      </c>
      <c r="DJ74" s="69"/>
      <c r="DK74" s="69">
        <f t="shared" ref="DK74:EK74" ca="1" si="204">DK673</f>
        <v>107.83799999999999</v>
      </c>
      <c r="DL74" s="69">
        <f t="shared" ca="1" si="204"/>
        <v>44</v>
      </c>
      <c r="DM74" s="69">
        <f t="shared" ca="1" si="204"/>
        <v>4</v>
      </c>
      <c r="DN74" s="69">
        <f t="shared" ca="1" si="204"/>
        <v>15</v>
      </c>
      <c r="DO74" s="69">
        <f t="shared" ca="1" si="204"/>
        <v>46</v>
      </c>
      <c r="DP74" s="69">
        <f t="shared" ca="1" si="204"/>
        <v>60</v>
      </c>
      <c r="DQ74" s="69">
        <f t="shared" ca="1" si="204"/>
        <v>163</v>
      </c>
      <c r="DR74" s="69">
        <f t="shared" ca="1" si="204"/>
        <v>202</v>
      </c>
      <c r="DS74" s="69">
        <f t="shared" ca="1" si="204"/>
        <v>218</v>
      </c>
      <c r="DT74" s="69">
        <f t="shared" ca="1" si="204"/>
        <v>573</v>
      </c>
      <c r="DU74" s="69">
        <f t="shared" ca="1" si="204"/>
        <v>1216.0459670679718</v>
      </c>
      <c r="DV74" s="69">
        <f t="shared" ca="1" si="204"/>
        <v>1863.1337921074812</v>
      </c>
      <c r="DW74" s="69">
        <f t="shared" ca="1" si="204"/>
        <v>2259.4191122509433</v>
      </c>
      <c r="DX74" s="69">
        <f t="shared" ca="1" si="204"/>
        <v>2593.1802555135905</v>
      </c>
      <c r="DY74" s="69">
        <f t="shared" ca="1" si="204"/>
        <v>2878.430083620086</v>
      </c>
      <c r="DZ74" s="69">
        <f t="shared" ca="1" si="204"/>
        <v>3108.7044903096926</v>
      </c>
      <c r="EA74" s="69">
        <f t="shared" ca="1" si="204"/>
        <v>3264.1397148251776</v>
      </c>
      <c r="EB74" s="69">
        <f t="shared" ca="1" si="204"/>
        <v>3427.3467005664365</v>
      </c>
      <c r="EC74" s="69">
        <f t="shared" ca="1" si="204"/>
        <v>3598.7140355947586</v>
      </c>
      <c r="ED74" s="69">
        <f t="shared" ca="1" si="204"/>
        <v>3778.6497373744965</v>
      </c>
      <c r="EE74" s="69">
        <f t="shared" ca="1" si="204"/>
        <v>3967.5822242432218</v>
      </c>
      <c r="EF74" s="69">
        <f t="shared" ca="1" si="204"/>
        <v>4165.9613354553831</v>
      </c>
      <c r="EG74" s="69">
        <f t="shared" ca="1" si="204"/>
        <v>4374.2594022281528</v>
      </c>
      <c r="EH74" s="69">
        <f t="shared" ca="1" si="204"/>
        <v>4592.97237233956</v>
      </c>
      <c r="EI74" s="69">
        <f t="shared" ca="1" si="204"/>
        <v>4822.6209909565378</v>
      </c>
      <c r="EJ74" s="69">
        <f t="shared" ca="1" si="204"/>
        <v>5063.7520405043651</v>
      </c>
      <c r="EK74" s="69">
        <f t="shared" ca="1" si="204"/>
        <v>5316.9396425295836</v>
      </c>
    </row>
    <row r="75" spans="1:141" x14ac:dyDescent="0.25">
      <c r="A75" s="90"/>
      <c r="B75" s="90"/>
      <c r="C75" s="90"/>
      <c r="D75" s="90"/>
      <c r="E75" t="s">
        <v>272</v>
      </c>
      <c r="F75" s="113">
        <f t="shared" ref="F75:AK75" ca="1" si="205">F653</f>
        <v>175.23599999999999</v>
      </c>
      <c r="G75" s="69">
        <f t="shared" ca="1" si="205"/>
        <v>192.702</v>
      </c>
      <c r="H75" s="69">
        <f t="shared" ca="1" si="205"/>
        <v>210.38799999999998</v>
      </c>
      <c r="I75" s="69">
        <f t="shared" ca="1" si="205"/>
        <v>232.30699999999999</v>
      </c>
      <c r="J75" s="113">
        <f t="shared" ca="1" si="205"/>
        <v>254</v>
      </c>
      <c r="K75" s="69">
        <f t="shared" ca="1" si="205"/>
        <v>292</v>
      </c>
      <c r="L75" s="69">
        <f t="shared" ca="1" si="205"/>
        <v>325</v>
      </c>
      <c r="M75" s="69">
        <f t="shared" ca="1" si="205"/>
        <v>301</v>
      </c>
      <c r="N75" s="113">
        <f t="shared" ca="1" si="205"/>
        <v>333</v>
      </c>
      <c r="O75" s="69">
        <f t="shared" ca="1" si="205"/>
        <v>372</v>
      </c>
      <c r="P75" s="69">
        <f t="shared" ca="1" si="205"/>
        <v>88</v>
      </c>
      <c r="Q75" s="69">
        <f t="shared" ca="1" si="205"/>
        <v>141</v>
      </c>
      <c r="R75" s="113">
        <f t="shared" ca="1" si="205"/>
        <v>159</v>
      </c>
      <c r="S75" s="69">
        <f t="shared" ca="1" si="205"/>
        <v>252</v>
      </c>
      <c r="T75" s="69">
        <f t="shared" ca="1" si="205"/>
        <v>295</v>
      </c>
      <c r="U75" s="69">
        <f t="shared" ca="1" si="205"/>
        <v>18</v>
      </c>
      <c r="V75" s="113">
        <f t="shared" ca="1" si="205"/>
        <v>19</v>
      </c>
      <c r="W75" s="69">
        <f t="shared" ca="1" si="205"/>
        <v>21</v>
      </c>
      <c r="X75" s="69">
        <f t="shared" ca="1" si="205"/>
        <v>23</v>
      </c>
      <c r="Y75" s="69">
        <f t="shared" ca="1" si="205"/>
        <v>19</v>
      </c>
      <c r="Z75" s="113">
        <f t="shared" ca="1" si="205"/>
        <v>21</v>
      </c>
      <c r="AA75" s="69">
        <f t="shared" ca="1" si="205"/>
        <v>23</v>
      </c>
      <c r="AB75" s="69">
        <f t="shared" ca="1" si="205"/>
        <v>25</v>
      </c>
      <c r="AC75" s="69">
        <f t="shared" ca="1" si="205"/>
        <v>29</v>
      </c>
      <c r="AD75" s="113">
        <f t="shared" ca="1" si="205"/>
        <v>32</v>
      </c>
      <c r="AE75" s="69">
        <f t="shared" ca="1" si="205"/>
        <v>274</v>
      </c>
      <c r="AF75" s="69">
        <f t="shared" ca="1" si="205"/>
        <v>258</v>
      </c>
      <c r="AG75" s="69">
        <f t="shared" ca="1" si="205"/>
        <v>241</v>
      </c>
      <c r="AH75" s="113">
        <f t="shared" ca="1" si="205"/>
        <v>234</v>
      </c>
      <c r="AI75" s="69">
        <f t="shared" ca="1" si="205"/>
        <v>229</v>
      </c>
      <c r="AJ75" s="69">
        <f t="shared" ca="1" si="205"/>
        <v>225</v>
      </c>
      <c r="AK75" s="69">
        <f t="shared" ca="1" si="205"/>
        <v>245</v>
      </c>
      <c r="AL75" s="113">
        <f t="shared" ref="AL75:BQ75" ca="1" si="206">AL653</f>
        <v>257</v>
      </c>
      <c r="AM75" s="69">
        <f t="shared" ca="1" si="206"/>
        <v>252</v>
      </c>
      <c r="AN75" s="69">
        <f t="shared" ca="1" si="206"/>
        <v>246</v>
      </c>
      <c r="AO75" s="69">
        <f t="shared" ca="1" si="206"/>
        <v>247</v>
      </c>
      <c r="AP75" s="113">
        <f t="shared" ca="1" si="206"/>
        <v>290</v>
      </c>
      <c r="AQ75" s="69">
        <f t="shared" ca="1" si="206"/>
        <v>373</v>
      </c>
      <c r="AR75" s="69">
        <f t="shared" ca="1" si="206"/>
        <v>424</v>
      </c>
      <c r="AS75" s="69">
        <f t="shared" ca="1" si="206"/>
        <v>462</v>
      </c>
      <c r="AT75" s="113">
        <f t="shared" ca="1" si="206"/>
        <v>583</v>
      </c>
      <c r="AU75" s="69">
        <f t="shared" ca="1" si="206"/>
        <v>697</v>
      </c>
      <c r="AV75" s="69">
        <f t="shared" ca="1" si="206"/>
        <v>0</v>
      </c>
      <c r="AW75" s="69">
        <f t="shared" ca="1" si="206"/>
        <v>980.47685302862646</v>
      </c>
      <c r="AX75" s="113">
        <f t="shared" ca="1" si="206"/>
        <v>1502.2125863065557</v>
      </c>
      <c r="AY75" s="69">
        <f t="shared" ca="1" si="206"/>
        <v>1502.2125863065557</v>
      </c>
      <c r="AZ75" s="69">
        <f t="shared" ca="1" si="206"/>
        <v>1502.2125863065557</v>
      </c>
      <c r="BA75" s="69">
        <f t="shared" ca="1" si="206"/>
        <v>1502.2125863065557</v>
      </c>
      <c r="BB75" s="113">
        <f t="shared" ca="1" si="206"/>
        <v>1821.7305931237975</v>
      </c>
      <c r="BC75" s="69">
        <f t="shared" ca="1" si="206"/>
        <v>1821.7305931237975</v>
      </c>
      <c r="BD75" s="69">
        <f t="shared" ca="1" si="206"/>
        <v>1821.7305931237975</v>
      </c>
      <c r="BE75" s="69">
        <f t="shared" ca="1" si="206"/>
        <v>1821.7305931237975</v>
      </c>
      <c r="BF75" s="113">
        <f t="shared" ca="1" si="206"/>
        <v>2090.8364363826859</v>
      </c>
      <c r="BG75" s="69">
        <f t="shared" ca="1" si="206"/>
        <v>2090.8364363826859</v>
      </c>
      <c r="BH75" s="69">
        <f t="shared" ca="1" si="206"/>
        <v>2090.8364363826859</v>
      </c>
      <c r="BI75" s="69">
        <f t="shared" ca="1" si="206"/>
        <v>2090.8364363826859</v>
      </c>
      <c r="BJ75" s="113">
        <f t="shared" ca="1" si="206"/>
        <v>2320.8284443847815</v>
      </c>
      <c r="BK75" s="69">
        <f t="shared" ca="1" si="206"/>
        <v>2320.8284443847815</v>
      </c>
      <c r="BL75" s="69">
        <f t="shared" ca="1" si="206"/>
        <v>2320.8284443847815</v>
      </c>
      <c r="BM75" s="69">
        <f t="shared" ca="1" si="206"/>
        <v>2320.8284443847815</v>
      </c>
      <c r="BN75" s="113">
        <f t="shared" ca="1" si="206"/>
        <v>2506.4947199355638</v>
      </c>
      <c r="BO75" s="69">
        <f t="shared" ca="1" si="206"/>
        <v>2506.4947199355638</v>
      </c>
      <c r="BP75" s="69">
        <f t="shared" ca="1" si="206"/>
        <v>2506.4947199355638</v>
      </c>
      <c r="BQ75" s="69">
        <f t="shared" ca="1" si="206"/>
        <v>2506.4947199355638</v>
      </c>
      <c r="BR75" s="113">
        <f t="shared" ref="BR75:CW75" ca="1" si="207">BR653</f>
        <v>2631.8194559323424</v>
      </c>
      <c r="BS75" s="69">
        <f t="shared" ca="1" si="207"/>
        <v>2631.8194559323424</v>
      </c>
      <c r="BT75" s="69">
        <f t="shared" ca="1" si="207"/>
        <v>2631.8194559323424</v>
      </c>
      <c r="BU75" s="69">
        <f t="shared" ca="1" si="207"/>
        <v>2631.8194559323424</v>
      </c>
      <c r="BV75" s="113">
        <f t="shared" ca="1" si="207"/>
        <v>2763.4104287289597</v>
      </c>
      <c r="BW75" s="69">
        <f t="shared" ca="1" si="207"/>
        <v>2763.4104287289597</v>
      </c>
      <c r="BX75" s="69">
        <f t="shared" ca="1" si="207"/>
        <v>2763.4104287289597</v>
      </c>
      <c r="BY75" s="69">
        <f t="shared" ca="1" si="207"/>
        <v>2763.4104287289597</v>
      </c>
      <c r="BZ75" s="113">
        <f t="shared" ca="1" si="207"/>
        <v>2901.5809501654076</v>
      </c>
      <c r="CA75" s="69">
        <f t="shared" ca="1" si="207"/>
        <v>2901.5809501654076</v>
      </c>
      <c r="CB75" s="69">
        <f t="shared" ca="1" si="207"/>
        <v>2901.5809501654076</v>
      </c>
      <c r="CC75" s="69">
        <f t="shared" ca="1" si="207"/>
        <v>2901.5809501654076</v>
      </c>
      <c r="CD75" s="113">
        <f t="shared" ca="1" si="207"/>
        <v>3046.6599976736779</v>
      </c>
      <c r="CE75" s="69">
        <f t="shared" ca="1" si="207"/>
        <v>3046.6599976736779</v>
      </c>
      <c r="CF75" s="69">
        <f t="shared" ca="1" si="207"/>
        <v>3046.6599976736779</v>
      </c>
      <c r="CG75" s="69">
        <f t="shared" ca="1" si="207"/>
        <v>3046.6599976736779</v>
      </c>
      <c r="CH75" s="113">
        <f t="shared" ca="1" si="207"/>
        <v>3198.9929975573623</v>
      </c>
      <c r="CI75" s="69">
        <f t="shared" ca="1" si="207"/>
        <v>3198.9929975573623</v>
      </c>
      <c r="CJ75" s="69">
        <f t="shared" ca="1" si="207"/>
        <v>3198.9929975573623</v>
      </c>
      <c r="CK75" s="69">
        <f t="shared" ca="1" si="207"/>
        <v>3198.9929975573623</v>
      </c>
      <c r="CL75" s="113">
        <f t="shared" ca="1" si="207"/>
        <v>3358.9426474352304</v>
      </c>
      <c r="CM75" s="69">
        <f t="shared" ca="1" si="207"/>
        <v>3358.9426474352304</v>
      </c>
      <c r="CN75" s="69">
        <f t="shared" ca="1" si="207"/>
        <v>3358.9426474352304</v>
      </c>
      <c r="CO75" s="69">
        <f t="shared" ca="1" si="207"/>
        <v>3358.9426474352304</v>
      </c>
      <c r="CP75" s="113">
        <f t="shared" ca="1" si="207"/>
        <v>3526.889779806992</v>
      </c>
      <c r="CQ75" s="69">
        <f t="shared" ca="1" si="207"/>
        <v>3526.889779806992</v>
      </c>
      <c r="CR75" s="69">
        <f t="shared" ca="1" si="207"/>
        <v>3526.889779806992</v>
      </c>
      <c r="CS75" s="69">
        <f t="shared" ca="1" si="207"/>
        <v>3526.889779806992</v>
      </c>
      <c r="CT75" s="113">
        <f t="shared" ca="1" si="207"/>
        <v>3703.2342687973419</v>
      </c>
      <c r="CU75" s="69">
        <f t="shared" ca="1" si="207"/>
        <v>3703.2342687973419</v>
      </c>
      <c r="CV75" s="69">
        <f t="shared" ca="1" si="207"/>
        <v>3703.2342687973419</v>
      </c>
      <c r="CW75" s="69">
        <f t="shared" ca="1" si="207"/>
        <v>3703.2342687973419</v>
      </c>
      <c r="CX75" s="113">
        <f t="shared" ref="CX75:DI75" ca="1" si="208">CX653</f>
        <v>3888.395982237209</v>
      </c>
      <c r="CY75" s="69">
        <f t="shared" ca="1" si="208"/>
        <v>3888.395982237209</v>
      </c>
      <c r="CZ75" s="69">
        <f t="shared" ca="1" si="208"/>
        <v>3888.395982237209</v>
      </c>
      <c r="DA75" s="69">
        <f t="shared" ca="1" si="208"/>
        <v>3888.395982237209</v>
      </c>
      <c r="DB75" s="113">
        <f t="shared" ca="1" si="208"/>
        <v>4082.8157813490698</v>
      </c>
      <c r="DC75" s="69">
        <f t="shared" ca="1" si="208"/>
        <v>4082.8157813490698</v>
      </c>
      <c r="DD75" s="69">
        <f t="shared" ca="1" si="208"/>
        <v>4082.8157813490698</v>
      </c>
      <c r="DE75" s="69">
        <f t="shared" ca="1" si="208"/>
        <v>4082.8157813490698</v>
      </c>
      <c r="DF75" s="113">
        <f t="shared" ca="1" si="208"/>
        <v>4286.9565704165234</v>
      </c>
      <c r="DG75" s="69">
        <f t="shared" ca="1" si="208"/>
        <v>4286.9565704165234</v>
      </c>
      <c r="DH75" s="69">
        <f t="shared" ca="1" si="208"/>
        <v>4286.9565704165234</v>
      </c>
      <c r="DI75" s="114">
        <f t="shared" ca="1" si="208"/>
        <v>4286.9565704165234</v>
      </c>
      <c r="DJ75" s="69"/>
      <c r="DK75" s="69">
        <f t="shared" ref="DK75:EK75" ca="1" si="209">DK653</f>
        <v>232.30699999999999</v>
      </c>
      <c r="DL75" s="69">
        <f t="shared" ca="1" si="209"/>
        <v>301</v>
      </c>
      <c r="DM75" s="69">
        <f t="shared" ca="1" si="209"/>
        <v>141</v>
      </c>
      <c r="DN75" s="69">
        <f t="shared" ca="1" si="209"/>
        <v>18</v>
      </c>
      <c r="DO75" s="69">
        <f t="shared" ca="1" si="209"/>
        <v>19</v>
      </c>
      <c r="DP75" s="69">
        <f t="shared" ca="1" si="209"/>
        <v>29</v>
      </c>
      <c r="DQ75" s="69">
        <f t="shared" ca="1" si="209"/>
        <v>241</v>
      </c>
      <c r="DR75" s="69">
        <f t="shared" ca="1" si="209"/>
        <v>245</v>
      </c>
      <c r="DS75" s="69">
        <f t="shared" ca="1" si="209"/>
        <v>247</v>
      </c>
      <c r="DT75" s="69">
        <f t="shared" ca="1" si="209"/>
        <v>462</v>
      </c>
      <c r="DU75" s="69">
        <f t="shared" ca="1" si="209"/>
        <v>980.47685302862646</v>
      </c>
      <c r="DV75" s="69">
        <f t="shared" ca="1" si="209"/>
        <v>1502.2125863065557</v>
      </c>
      <c r="DW75" s="69">
        <f t="shared" ca="1" si="209"/>
        <v>1821.7305931237975</v>
      </c>
      <c r="DX75" s="69">
        <f t="shared" ca="1" si="209"/>
        <v>2090.8364363826859</v>
      </c>
      <c r="DY75" s="69">
        <f t="shared" ca="1" si="209"/>
        <v>2320.8284443847815</v>
      </c>
      <c r="DZ75" s="69">
        <f t="shared" ca="1" si="209"/>
        <v>2506.4947199355638</v>
      </c>
      <c r="EA75" s="69">
        <f t="shared" ca="1" si="209"/>
        <v>2631.8194559323424</v>
      </c>
      <c r="EB75" s="69">
        <f t="shared" ca="1" si="209"/>
        <v>2763.4104287289597</v>
      </c>
      <c r="EC75" s="69">
        <f t="shared" ca="1" si="209"/>
        <v>2901.5809501654076</v>
      </c>
      <c r="ED75" s="69">
        <f t="shared" ca="1" si="209"/>
        <v>3046.6599976736779</v>
      </c>
      <c r="EE75" s="69">
        <f t="shared" ca="1" si="209"/>
        <v>3198.9929975573623</v>
      </c>
      <c r="EF75" s="69">
        <f t="shared" ca="1" si="209"/>
        <v>3358.9426474352304</v>
      </c>
      <c r="EG75" s="69">
        <f t="shared" ca="1" si="209"/>
        <v>3526.889779806992</v>
      </c>
      <c r="EH75" s="69">
        <f t="shared" ca="1" si="209"/>
        <v>3703.2342687973419</v>
      </c>
      <c r="EI75" s="69">
        <f t="shared" ca="1" si="209"/>
        <v>3888.395982237209</v>
      </c>
      <c r="EJ75" s="69">
        <f t="shared" ca="1" si="209"/>
        <v>4082.8157813490698</v>
      </c>
      <c r="EK75" s="69">
        <f t="shared" ca="1" si="209"/>
        <v>4286.9565704165234</v>
      </c>
    </row>
    <row r="76" spans="1:141" x14ac:dyDescent="0.25">
      <c r="A76" s="90"/>
      <c r="B76" s="90"/>
      <c r="C76" s="111"/>
      <c r="D76" s="90"/>
      <c r="E76" s="135" t="s">
        <v>273</v>
      </c>
      <c r="F76" s="136">
        <f t="shared" ref="F76:AK76" ca="1" si="210">SUM(F693,F713)</f>
        <v>138.369</v>
      </c>
      <c r="G76" s="137">
        <f t="shared" ca="1" si="210"/>
        <v>141.34799999999998</v>
      </c>
      <c r="H76" s="137">
        <f t="shared" ca="1" si="210"/>
        <v>355.13299999999998</v>
      </c>
      <c r="I76" s="138">
        <f t="shared" ca="1" si="210"/>
        <v>148.78299999999999</v>
      </c>
      <c r="J76" s="136">
        <f t="shared" ca="1" si="210"/>
        <v>152</v>
      </c>
      <c r="K76" s="137">
        <f t="shared" ca="1" si="210"/>
        <v>154</v>
      </c>
      <c r="L76" s="137">
        <f t="shared" ca="1" si="210"/>
        <v>111</v>
      </c>
      <c r="M76" s="138">
        <f t="shared" ca="1" si="210"/>
        <v>108</v>
      </c>
      <c r="N76" s="136">
        <f t="shared" ca="1" si="210"/>
        <v>113</v>
      </c>
      <c r="O76" s="137">
        <f t="shared" ca="1" si="210"/>
        <v>121</v>
      </c>
      <c r="P76" s="137">
        <f t="shared" ca="1" si="210"/>
        <v>123</v>
      </c>
      <c r="Q76" s="138">
        <f t="shared" ca="1" si="210"/>
        <v>126</v>
      </c>
      <c r="R76" s="136">
        <f t="shared" ca="1" si="210"/>
        <v>136</v>
      </c>
      <c r="S76" s="137">
        <f t="shared" ca="1" si="210"/>
        <v>150</v>
      </c>
      <c r="T76" s="137">
        <f t="shared" ca="1" si="210"/>
        <v>159</v>
      </c>
      <c r="U76" s="138">
        <f t="shared" ca="1" si="210"/>
        <v>599</v>
      </c>
      <c r="V76" s="136">
        <f t="shared" ca="1" si="210"/>
        <v>614</v>
      </c>
      <c r="W76" s="137">
        <f t="shared" ca="1" si="210"/>
        <v>590</v>
      </c>
      <c r="X76" s="137">
        <f t="shared" ca="1" si="210"/>
        <v>524</v>
      </c>
      <c r="Y76" s="138">
        <f t="shared" ca="1" si="210"/>
        <v>568</v>
      </c>
      <c r="Z76" s="136">
        <f t="shared" ca="1" si="210"/>
        <v>590</v>
      </c>
      <c r="AA76" s="137">
        <f t="shared" ca="1" si="210"/>
        <v>573</v>
      </c>
      <c r="AB76" s="137">
        <f t="shared" ca="1" si="210"/>
        <v>580</v>
      </c>
      <c r="AC76" s="138">
        <f t="shared" ca="1" si="210"/>
        <v>125</v>
      </c>
      <c r="AD76" s="136">
        <f t="shared" ca="1" si="210"/>
        <v>156</v>
      </c>
      <c r="AE76" s="137">
        <f t="shared" ca="1" si="210"/>
        <v>280</v>
      </c>
      <c r="AF76" s="137">
        <f t="shared" ca="1" si="210"/>
        <v>302</v>
      </c>
      <c r="AG76" s="138">
        <f t="shared" ca="1" si="210"/>
        <v>337</v>
      </c>
      <c r="AH76" s="136">
        <f t="shared" ca="1" si="210"/>
        <v>1007</v>
      </c>
      <c r="AI76" s="137">
        <f t="shared" ca="1" si="210"/>
        <v>262</v>
      </c>
      <c r="AJ76" s="137">
        <f t="shared" ca="1" si="210"/>
        <v>376</v>
      </c>
      <c r="AK76" s="138">
        <f t="shared" ca="1" si="210"/>
        <v>365</v>
      </c>
      <c r="AL76" s="136">
        <f t="shared" ref="AL76:BQ76" ca="1" si="211">SUM(AL693,AL713)</f>
        <v>1171</v>
      </c>
      <c r="AM76" s="137">
        <f t="shared" ca="1" si="211"/>
        <v>665</v>
      </c>
      <c r="AN76" s="137">
        <f t="shared" ca="1" si="211"/>
        <v>1326</v>
      </c>
      <c r="AO76" s="138">
        <f t="shared" ca="1" si="211"/>
        <v>1448</v>
      </c>
      <c r="AP76" s="136">
        <f t="shared" ca="1" si="211"/>
        <v>1517</v>
      </c>
      <c r="AQ76" s="137">
        <f t="shared" ca="1" si="211"/>
        <v>1542</v>
      </c>
      <c r="AR76" s="137">
        <f t="shared" ca="1" si="211"/>
        <v>1385</v>
      </c>
      <c r="AS76" s="138">
        <f t="shared" ca="1" si="211"/>
        <v>1506</v>
      </c>
      <c r="AT76" s="136">
        <f t="shared" ca="1" si="211"/>
        <v>1679</v>
      </c>
      <c r="AU76" s="137">
        <f t="shared" ca="1" si="211"/>
        <v>1866</v>
      </c>
      <c r="AV76" s="137">
        <f t="shared" ca="1" si="211"/>
        <v>3683</v>
      </c>
      <c r="AW76" s="138">
        <f t="shared" ca="1" si="211"/>
        <v>3196.0998715608475</v>
      </c>
      <c r="AX76" s="136">
        <f t="shared" ca="1" si="211"/>
        <v>4896.822846272019</v>
      </c>
      <c r="AY76" s="137">
        <f t="shared" ca="1" si="211"/>
        <v>4896.822846272019</v>
      </c>
      <c r="AZ76" s="137">
        <f t="shared" ca="1" si="211"/>
        <v>4896.822846272019</v>
      </c>
      <c r="BA76" s="138">
        <f t="shared" ca="1" si="211"/>
        <v>4896.822846272019</v>
      </c>
      <c r="BB76" s="136">
        <f t="shared" ca="1" si="211"/>
        <v>5938.3685568061446</v>
      </c>
      <c r="BC76" s="137">
        <f t="shared" ca="1" si="211"/>
        <v>5938.3685568061446</v>
      </c>
      <c r="BD76" s="137">
        <f t="shared" ca="1" si="211"/>
        <v>5938.3685568061446</v>
      </c>
      <c r="BE76" s="138">
        <f t="shared" ca="1" si="211"/>
        <v>5938.3685568061446</v>
      </c>
      <c r="BF76" s="136">
        <f t="shared" ca="1" si="211"/>
        <v>6815.5837082084954</v>
      </c>
      <c r="BG76" s="137">
        <f t="shared" ca="1" si="211"/>
        <v>6815.5837082084954</v>
      </c>
      <c r="BH76" s="137">
        <f t="shared" ca="1" si="211"/>
        <v>6815.5837082084954</v>
      </c>
      <c r="BI76" s="138">
        <f t="shared" ca="1" si="211"/>
        <v>6815.5837082084954</v>
      </c>
      <c r="BJ76" s="136">
        <f t="shared" ca="1" si="211"/>
        <v>7565.2979161114308</v>
      </c>
      <c r="BK76" s="137">
        <f t="shared" ca="1" si="211"/>
        <v>7565.2979161114308</v>
      </c>
      <c r="BL76" s="137">
        <f t="shared" ca="1" si="211"/>
        <v>7565.2979161114308</v>
      </c>
      <c r="BM76" s="138">
        <f t="shared" ca="1" si="211"/>
        <v>7565.2979161114308</v>
      </c>
      <c r="BN76" s="136">
        <f t="shared" ca="1" si="211"/>
        <v>8170.5217494003446</v>
      </c>
      <c r="BO76" s="137">
        <f t="shared" ca="1" si="211"/>
        <v>8170.5217494003446</v>
      </c>
      <c r="BP76" s="137">
        <f t="shared" ca="1" si="211"/>
        <v>8170.5217494003446</v>
      </c>
      <c r="BQ76" s="138">
        <f t="shared" ca="1" si="211"/>
        <v>8170.5217494003446</v>
      </c>
      <c r="BR76" s="136">
        <f t="shared" ref="BR76:CW76" ca="1" si="212">SUM(BR693,BR713)</f>
        <v>8579.0478368703643</v>
      </c>
      <c r="BS76" s="137">
        <f t="shared" ca="1" si="212"/>
        <v>8579.0478368703643</v>
      </c>
      <c r="BT76" s="137">
        <f t="shared" ca="1" si="212"/>
        <v>8579.0478368703643</v>
      </c>
      <c r="BU76" s="138">
        <f t="shared" ca="1" si="212"/>
        <v>8579.0478368703643</v>
      </c>
      <c r="BV76" s="136">
        <f t="shared" ca="1" si="212"/>
        <v>9008.0002287138814</v>
      </c>
      <c r="BW76" s="137">
        <f t="shared" ca="1" si="212"/>
        <v>9008.0002287138814</v>
      </c>
      <c r="BX76" s="137">
        <f t="shared" ca="1" si="212"/>
        <v>9008.0002287138814</v>
      </c>
      <c r="BY76" s="138">
        <f t="shared" ca="1" si="212"/>
        <v>9008.0002287138814</v>
      </c>
      <c r="BZ76" s="136">
        <f t="shared" ca="1" si="212"/>
        <v>9458.4002401495763</v>
      </c>
      <c r="CA76" s="137">
        <f t="shared" ca="1" si="212"/>
        <v>9458.4002401495763</v>
      </c>
      <c r="CB76" s="137">
        <f t="shared" ca="1" si="212"/>
        <v>9458.4002401495763</v>
      </c>
      <c r="CC76" s="138">
        <f t="shared" ca="1" si="212"/>
        <v>9458.4002401495763</v>
      </c>
      <c r="CD76" s="136">
        <f t="shared" ca="1" si="212"/>
        <v>9931.3202521570547</v>
      </c>
      <c r="CE76" s="137">
        <f t="shared" ca="1" si="212"/>
        <v>9931.3202521570547</v>
      </c>
      <c r="CF76" s="137">
        <f t="shared" ca="1" si="212"/>
        <v>9931.3202521570547</v>
      </c>
      <c r="CG76" s="138">
        <f t="shared" ca="1" si="212"/>
        <v>9931.3202521570547</v>
      </c>
      <c r="CH76" s="136">
        <f t="shared" ca="1" si="212"/>
        <v>10427.886264764909</v>
      </c>
      <c r="CI76" s="137">
        <f t="shared" ca="1" si="212"/>
        <v>10427.886264764909</v>
      </c>
      <c r="CJ76" s="137">
        <f t="shared" ca="1" si="212"/>
        <v>10427.886264764909</v>
      </c>
      <c r="CK76" s="138">
        <f t="shared" ca="1" si="212"/>
        <v>10427.886264764909</v>
      </c>
      <c r="CL76" s="136">
        <f t="shared" ca="1" si="212"/>
        <v>10949.280578003154</v>
      </c>
      <c r="CM76" s="137">
        <f t="shared" ca="1" si="212"/>
        <v>10949.280578003154</v>
      </c>
      <c r="CN76" s="137">
        <f t="shared" ca="1" si="212"/>
        <v>10949.280578003154</v>
      </c>
      <c r="CO76" s="138">
        <f t="shared" ca="1" si="212"/>
        <v>10949.280578003154</v>
      </c>
      <c r="CP76" s="136">
        <f t="shared" ca="1" si="212"/>
        <v>11496.744606903312</v>
      </c>
      <c r="CQ76" s="137">
        <f t="shared" ca="1" si="212"/>
        <v>11496.744606903312</v>
      </c>
      <c r="CR76" s="137">
        <f t="shared" ca="1" si="212"/>
        <v>11496.744606903312</v>
      </c>
      <c r="CS76" s="138">
        <f t="shared" ca="1" si="212"/>
        <v>11496.744606903312</v>
      </c>
      <c r="CT76" s="136">
        <f t="shared" ca="1" si="212"/>
        <v>12071.581837248479</v>
      </c>
      <c r="CU76" s="137">
        <f t="shared" ca="1" si="212"/>
        <v>12071.581837248479</v>
      </c>
      <c r="CV76" s="137">
        <f t="shared" ca="1" si="212"/>
        <v>12071.581837248479</v>
      </c>
      <c r="CW76" s="138">
        <f t="shared" ca="1" si="212"/>
        <v>12071.581837248479</v>
      </c>
      <c r="CX76" s="136">
        <f t="shared" ref="CX76:DI76" ca="1" si="213">SUM(CX693,CX713)</f>
        <v>12675.160929110902</v>
      </c>
      <c r="CY76" s="137">
        <f t="shared" ca="1" si="213"/>
        <v>12675.160929110902</v>
      </c>
      <c r="CZ76" s="137">
        <f t="shared" ca="1" si="213"/>
        <v>12675.160929110902</v>
      </c>
      <c r="DA76" s="138">
        <f t="shared" ca="1" si="213"/>
        <v>12675.160929110902</v>
      </c>
      <c r="DB76" s="136">
        <f t="shared" ca="1" si="213"/>
        <v>13308.918975566448</v>
      </c>
      <c r="DC76" s="137">
        <f t="shared" ca="1" si="213"/>
        <v>13308.918975566448</v>
      </c>
      <c r="DD76" s="137">
        <f t="shared" ca="1" si="213"/>
        <v>13308.918975566448</v>
      </c>
      <c r="DE76" s="138">
        <f t="shared" ca="1" si="213"/>
        <v>13308.918975566448</v>
      </c>
      <c r="DF76" s="136">
        <f t="shared" ca="1" si="213"/>
        <v>13974.364924344771</v>
      </c>
      <c r="DG76" s="137">
        <f t="shared" ca="1" si="213"/>
        <v>13974.364924344771</v>
      </c>
      <c r="DH76" s="137">
        <f t="shared" ca="1" si="213"/>
        <v>13974.364924344771</v>
      </c>
      <c r="DI76" s="138">
        <f t="shared" ca="1" si="213"/>
        <v>13974.364924344771</v>
      </c>
      <c r="DJ76" s="69"/>
      <c r="DK76" s="137">
        <f t="shared" ref="DK76:EK76" ca="1" si="214">SUM(DK693,DK713)</f>
        <v>148.78299999999999</v>
      </c>
      <c r="DL76" s="137">
        <f t="shared" ca="1" si="214"/>
        <v>108</v>
      </c>
      <c r="DM76" s="137">
        <f t="shared" ca="1" si="214"/>
        <v>126</v>
      </c>
      <c r="DN76" s="137">
        <f t="shared" ca="1" si="214"/>
        <v>599</v>
      </c>
      <c r="DO76" s="137">
        <f t="shared" ca="1" si="214"/>
        <v>568</v>
      </c>
      <c r="DP76" s="137">
        <f t="shared" ca="1" si="214"/>
        <v>125</v>
      </c>
      <c r="DQ76" s="137">
        <f t="shared" ca="1" si="214"/>
        <v>337</v>
      </c>
      <c r="DR76" s="137">
        <f t="shared" ca="1" si="214"/>
        <v>365</v>
      </c>
      <c r="DS76" s="137">
        <f t="shared" ca="1" si="214"/>
        <v>1448</v>
      </c>
      <c r="DT76" s="137">
        <f t="shared" ca="1" si="214"/>
        <v>1506</v>
      </c>
      <c r="DU76" s="137">
        <f t="shared" ca="1" si="214"/>
        <v>3196.0998715608475</v>
      </c>
      <c r="DV76" s="137">
        <f t="shared" ca="1" si="214"/>
        <v>4896.822846272019</v>
      </c>
      <c r="DW76" s="137">
        <f t="shared" ca="1" si="214"/>
        <v>5938.3685568061446</v>
      </c>
      <c r="DX76" s="137">
        <f t="shared" ca="1" si="214"/>
        <v>6815.5837082084954</v>
      </c>
      <c r="DY76" s="137">
        <f t="shared" ca="1" si="214"/>
        <v>7565.2979161114308</v>
      </c>
      <c r="DZ76" s="137">
        <f t="shared" ca="1" si="214"/>
        <v>8170.5217494003446</v>
      </c>
      <c r="EA76" s="137">
        <f t="shared" ca="1" si="214"/>
        <v>8579.0478368703643</v>
      </c>
      <c r="EB76" s="137">
        <f t="shared" ca="1" si="214"/>
        <v>9008.0002287138814</v>
      </c>
      <c r="EC76" s="137">
        <f t="shared" ca="1" si="214"/>
        <v>9458.4002401495763</v>
      </c>
      <c r="ED76" s="137">
        <f t="shared" ca="1" si="214"/>
        <v>9931.3202521570547</v>
      </c>
      <c r="EE76" s="137">
        <f t="shared" ca="1" si="214"/>
        <v>10427.886264764909</v>
      </c>
      <c r="EF76" s="137">
        <f t="shared" ca="1" si="214"/>
        <v>10949.280578003154</v>
      </c>
      <c r="EG76" s="137">
        <f t="shared" ca="1" si="214"/>
        <v>11496.744606903312</v>
      </c>
      <c r="EH76" s="137">
        <f t="shared" ca="1" si="214"/>
        <v>12071.581837248479</v>
      </c>
      <c r="EI76" s="137">
        <f t="shared" ca="1" si="214"/>
        <v>12675.160929110902</v>
      </c>
      <c r="EJ76" s="137">
        <f t="shared" ca="1" si="214"/>
        <v>13308.918975566448</v>
      </c>
      <c r="EK76" s="137">
        <f t="shared" ca="1" si="214"/>
        <v>13974.364924344771</v>
      </c>
    </row>
    <row r="77" spans="1:141" x14ac:dyDescent="0.25">
      <c r="A77" s="90"/>
      <c r="B77" s="90"/>
      <c r="C77" s="111"/>
      <c r="D77" s="90"/>
      <c r="E77" s="36" t="s">
        <v>274</v>
      </c>
      <c r="F77" s="105">
        <f t="shared" ref="F77:AK77" ca="1" si="215">SUM(F73:F76)</f>
        <v>1799.7329999999999</v>
      </c>
      <c r="G77" s="106">
        <f t="shared" ca="1" si="215"/>
        <v>1760.204</v>
      </c>
      <c r="H77" s="106">
        <f t="shared" ca="1" si="215"/>
        <v>1747.3689999999999</v>
      </c>
      <c r="I77" s="107">
        <f t="shared" ca="1" si="215"/>
        <v>1887.3559999999998</v>
      </c>
      <c r="J77" s="105">
        <f t="shared" ca="1" si="215"/>
        <v>1852</v>
      </c>
      <c r="K77" s="106">
        <f t="shared" ca="1" si="215"/>
        <v>1858</v>
      </c>
      <c r="L77" s="106">
        <f t="shared" ca="1" si="215"/>
        <v>1854</v>
      </c>
      <c r="M77" s="107">
        <f t="shared" ca="1" si="215"/>
        <v>463</v>
      </c>
      <c r="N77" s="105">
        <f t="shared" ca="1" si="215"/>
        <v>456</v>
      </c>
      <c r="O77" s="106">
        <f t="shared" ca="1" si="215"/>
        <v>502</v>
      </c>
      <c r="P77" s="106">
        <f t="shared" ca="1" si="215"/>
        <v>2202</v>
      </c>
      <c r="Q77" s="107">
        <f t="shared" ca="1" si="215"/>
        <v>2260</v>
      </c>
      <c r="R77" s="105">
        <f t="shared" ca="1" si="215"/>
        <v>2288</v>
      </c>
      <c r="S77" s="106">
        <f t="shared" ca="1" si="215"/>
        <v>2395</v>
      </c>
      <c r="T77" s="106">
        <f t="shared" ca="1" si="215"/>
        <v>2450</v>
      </c>
      <c r="U77" s="107">
        <f t="shared" ca="1" si="215"/>
        <v>2617</v>
      </c>
      <c r="V77" s="105">
        <f t="shared" ca="1" si="215"/>
        <v>2637</v>
      </c>
      <c r="W77" s="106">
        <f t="shared" ca="1" si="215"/>
        <v>2625</v>
      </c>
      <c r="X77" s="106">
        <f t="shared" ca="1" si="215"/>
        <v>2574</v>
      </c>
      <c r="Y77" s="107">
        <f t="shared" ca="1" si="215"/>
        <v>2621</v>
      </c>
      <c r="Z77" s="105">
        <f t="shared" ca="1" si="215"/>
        <v>3134</v>
      </c>
      <c r="AA77" s="106">
        <f t="shared" ca="1" si="215"/>
        <v>3122</v>
      </c>
      <c r="AB77" s="106">
        <f t="shared" ca="1" si="215"/>
        <v>3121</v>
      </c>
      <c r="AC77" s="107">
        <f t="shared" ca="1" si="215"/>
        <v>3327</v>
      </c>
      <c r="AD77" s="105">
        <f t="shared" ca="1" si="215"/>
        <v>8252</v>
      </c>
      <c r="AE77" s="106">
        <f t="shared" ca="1" si="215"/>
        <v>8856</v>
      </c>
      <c r="AF77" s="106">
        <f t="shared" ca="1" si="215"/>
        <v>7878</v>
      </c>
      <c r="AG77" s="107">
        <f t="shared" ca="1" si="215"/>
        <v>7973</v>
      </c>
      <c r="AH77" s="105">
        <f t="shared" ca="1" si="215"/>
        <v>8018</v>
      </c>
      <c r="AI77" s="106">
        <f t="shared" ca="1" si="215"/>
        <v>13055</v>
      </c>
      <c r="AJ77" s="106">
        <f t="shared" ca="1" si="215"/>
        <v>13222</v>
      </c>
      <c r="AK77" s="107">
        <f t="shared" ca="1" si="215"/>
        <v>13240</v>
      </c>
      <c r="AL77" s="105">
        <f t="shared" ref="AL77:BQ77" ca="1" si="216">SUM(AL73:AL76)</f>
        <v>13330</v>
      </c>
      <c r="AM77" s="106">
        <f t="shared" ca="1" si="216"/>
        <v>12304</v>
      </c>
      <c r="AN77" s="106">
        <f t="shared" ca="1" si="216"/>
        <v>12284</v>
      </c>
      <c r="AO77" s="107">
        <f t="shared" ca="1" si="216"/>
        <v>13420</v>
      </c>
      <c r="AP77" s="105">
        <f t="shared" ca="1" si="216"/>
        <v>12680</v>
      </c>
      <c r="AQ77" s="106">
        <f t="shared" ca="1" si="216"/>
        <v>11720</v>
      </c>
      <c r="AR77" s="106">
        <f t="shared" ca="1" si="216"/>
        <v>11782</v>
      </c>
      <c r="AS77" s="107">
        <f t="shared" ca="1" si="216"/>
        <v>12119</v>
      </c>
      <c r="AT77" s="105">
        <f t="shared" ca="1" si="216"/>
        <v>12707</v>
      </c>
      <c r="AU77" s="106">
        <f t="shared" ca="1" si="216"/>
        <v>13101</v>
      </c>
      <c r="AV77" s="106">
        <f t="shared" ca="1" si="216"/>
        <v>13635</v>
      </c>
      <c r="AW77" s="107">
        <f t="shared" ca="1" si="216"/>
        <v>14847.022691657447</v>
      </c>
      <c r="AX77" s="105">
        <f t="shared" ca="1" si="216"/>
        <v>15726.169224686055</v>
      </c>
      <c r="AY77" s="106">
        <f t="shared" ca="1" si="216"/>
        <v>15726.169224686055</v>
      </c>
      <c r="AZ77" s="106">
        <f t="shared" ca="1" si="216"/>
        <v>15726.169224686055</v>
      </c>
      <c r="BA77" s="107">
        <f t="shared" ca="1" si="216"/>
        <v>15726.169224686055</v>
      </c>
      <c r="BB77" s="105">
        <f t="shared" ca="1" si="216"/>
        <v>15493.118262180882</v>
      </c>
      <c r="BC77" s="106">
        <f t="shared" ca="1" si="216"/>
        <v>15493.118262180882</v>
      </c>
      <c r="BD77" s="106">
        <f t="shared" ca="1" si="216"/>
        <v>15493.118262180882</v>
      </c>
      <c r="BE77" s="107">
        <f t="shared" ca="1" si="216"/>
        <v>15493.118262180882</v>
      </c>
      <c r="BF77" s="105">
        <f t="shared" ca="1" si="216"/>
        <v>14982.800400104767</v>
      </c>
      <c r="BG77" s="106">
        <f t="shared" ca="1" si="216"/>
        <v>14982.800400104767</v>
      </c>
      <c r="BH77" s="106">
        <f t="shared" ca="1" si="216"/>
        <v>14982.800400104767</v>
      </c>
      <c r="BI77" s="107">
        <f t="shared" ca="1" si="216"/>
        <v>14982.800400104767</v>
      </c>
      <c r="BJ77" s="105">
        <f t="shared" ca="1" si="216"/>
        <v>14257.356444116296</v>
      </c>
      <c r="BK77" s="106">
        <f t="shared" ca="1" si="216"/>
        <v>14257.356444116296</v>
      </c>
      <c r="BL77" s="106">
        <f t="shared" ca="1" si="216"/>
        <v>14257.356444116296</v>
      </c>
      <c r="BM77" s="107">
        <f t="shared" ca="1" si="216"/>
        <v>14257.356444116296</v>
      </c>
      <c r="BN77" s="105">
        <f t="shared" ca="1" si="216"/>
        <v>13785.720959645601</v>
      </c>
      <c r="BO77" s="106">
        <f t="shared" ca="1" si="216"/>
        <v>13785.720959645601</v>
      </c>
      <c r="BP77" s="106">
        <f t="shared" ca="1" si="216"/>
        <v>13785.720959645601</v>
      </c>
      <c r="BQ77" s="107">
        <f t="shared" ca="1" si="216"/>
        <v>13785.720959645601</v>
      </c>
      <c r="BR77" s="105">
        <f t="shared" ref="BR77:CW77" ca="1" si="217">SUM(BR73:BR76)</f>
        <v>14475.007007627884</v>
      </c>
      <c r="BS77" s="106">
        <f t="shared" ca="1" si="217"/>
        <v>14475.007007627884</v>
      </c>
      <c r="BT77" s="106">
        <f t="shared" ca="1" si="217"/>
        <v>14475.007007627884</v>
      </c>
      <c r="BU77" s="107">
        <f t="shared" ca="1" si="217"/>
        <v>14475.007007627884</v>
      </c>
      <c r="BV77" s="105">
        <f t="shared" ca="1" si="217"/>
        <v>15198.757358009278</v>
      </c>
      <c r="BW77" s="106">
        <f t="shared" ca="1" si="217"/>
        <v>15198.757358009278</v>
      </c>
      <c r="BX77" s="106">
        <f t="shared" ca="1" si="217"/>
        <v>15198.757358009278</v>
      </c>
      <c r="BY77" s="107">
        <f t="shared" ca="1" si="217"/>
        <v>15198.757358009278</v>
      </c>
      <c r="BZ77" s="105">
        <f t="shared" ca="1" si="217"/>
        <v>15958.695225909742</v>
      </c>
      <c r="CA77" s="106">
        <f t="shared" ca="1" si="217"/>
        <v>15958.695225909742</v>
      </c>
      <c r="CB77" s="106">
        <f t="shared" ca="1" si="217"/>
        <v>15958.695225909742</v>
      </c>
      <c r="CC77" s="107">
        <f t="shared" ca="1" si="217"/>
        <v>15958.695225909742</v>
      </c>
      <c r="CD77" s="105">
        <f t="shared" ca="1" si="217"/>
        <v>16756.62998720523</v>
      </c>
      <c r="CE77" s="106">
        <f t="shared" ca="1" si="217"/>
        <v>16756.62998720523</v>
      </c>
      <c r="CF77" s="106">
        <f t="shared" ca="1" si="217"/>
        <v>16756.62998720523</v>
      </c>
      <c r="CG77" s="107">
        <f t="shared" ca="1" si="217"/>
        <v>16756.62998720523</v>
      </c>
      <c r="CH77" s="105">
        <f t="shared" ca="1" si="217"/>
        <v>17594.461486565495</v>
      </c>
      <c r="CI77" s="106">
        <f t="shared" ca="1" si="217"/>
        <v>17594.461486565495</v>
      </c>
      <c r="CJ77" s="106">
        <f t="shared" ca="1" si="217"/>
        <v>17594.461486565495</v>
      </c>
      <c r="CK77" s="107">
        <f t="shared" ca="1" si="217"/>
        <v>17594.461486565495</v>
      </c>
      <c r="CL77" s="105">
        <f t="shared" ca="1" si="217"/>
        <v>18474.184560893766</v>
      </c>
      <c r="CM77" s="106">
        <f t="shared" ca="1" si="217"/>
        <v>18474.184560893766</v>
      </c>
      <c r="CN77" s="106">
        <f t="shared" ca="1" si="217"/>
        <v>18474.184560893766</v>
      </c>
      <c r="CO77" s="107">
        <f t="shared" ca="1" si="217"/>
        <v>18474.184560893766</v>
      </c>
      <c r="CP77" s="105">
        <f t="shared" ca="1" si="217"/>
        <v>19397.893788938458</v>
      </c>
      <c r="CQ77" s="106">
        <f t="shared" ca="1" si="217"/>
        <v>19397.893788938458</v>
      </c>
      <c r="CR77" s="106">
        <f t="shared" ca="1" si="217"/>
        <v>19397.893788938458</v>
      </c>
      <c r="CS77" s="107">
        <f t="shared" ca="1" si="217"/>
        <v>19397.893788938458</v>
      </c>
      <c r="CT77" s="105">
        <f t="shared" ca="1" si="217"/>
        <v>20367.788478385381</v>
      </c>
      <c r="CU77" s="106">
        <f t="shared" ca="1" si="217"/>
        <v>20367.788478385381</v>
      </c>
      <c r="CV77" s="106">
        <f t="shared" ca="1" si="217"/>
        <v>20367.788478385381</v>
      </c>
      <c r="CW77" s="107">
        <f t="shared" ca="1" si="217"/>
        <v>20367.788478385381</v>
      </c>
      <c r="CX77" s="105">
        <f t="shared" ref="CX77:DI77" ca="1" si="218">SUM(CX73:CX76)</f>
        <v>21386.177902304647</v>
      </c>
      <c r="CY77" s="106">
        <f t="shared" ca="1" si="218"/>
        <v>21386.177902304647</v>
      </c>
      <c r="CZ77" s="106">
        <f t="shared" ca="1" si="218"/>
        <v>21386.177902304647</v>
      </c>
      <c r="DA77" s="107">
        <f t="shared" ca="1" si="218"/>
        <v>21386.177902304647</v>
      </c>
      <c r="DB77" s="105">
        <f t="shared" ca="1" si="218"/>
        <v>22455.486797419882</v>
      </c>
      <c r="DC77" s="106">
        <f t="shared" ca="1" si="218"/>
        <v>22455.486797419882</v>
      </c>
      <c r="DD77" s="106">
        <f t="shared" ca="1" si="218"/>
        <v>22455.486797419882</v>
      </c>
      <c r="DE77" s="107">
        <f t="shared" ca="1" si="218"/>
        <v>22455.486797419882</v>
      </c>
      <c r="DF77" s="105">
        <f t="shared" ca="1" si="218"/>
        <v>23578.26113729088</v>
      </c>
      <c r="DG77" s="106">
        <f t="shared" ca="1" si="218"/>
        <v>23578.26113729088</v>
      </c>
      <c r="DH77" s="106">
        <f t="shared" ca="1" si="218"/>
        <v>23578.26113729088</v>
      </c>
      <c r="DI77" s="107">
        <f t="shared" ca="1" si="218"/>
        <v>23578.26113729088</v>
      </c>
      <c r="DJ77" s="69"/>
      <c r="DK77" s="106">
        <f t="shared" ref="DK77:EK77" ca="1" si="219">SUM(DK73:DK76)</f>
        <v>1887.3559999999998</v>
      </c>
      <c r="DL77" s="106">
        <f t="shared" ca="1" si="219"/>
        <v>463</v>
      </c>
      <c r="DM77" s="106">
        <f t="shared" ca="1" si="219"/>
        <v>2260</v>
      </c>
      <c r="DN77" s="106">
        <f t="shared" ca="1" si="219"/>
        <v>2617</v>
      </c>
      <c r="DO77" s="106">
        <f t="shared" ca="1" si="219"/>
        <v>2621</v>
      </c>
      <c r="DP77" s="106">
        <f t="shared" ca="1" si="219"/>
        <v>3327</v>
      </c>
      <c r="DQ77" s="106">
        <f t="shared" ca="1" si="219"/>
        <v>7973</v>
      </c>
      <c r="DR77" s="106">
        <f t="shared" ca="1" si="219"/>
        <v>13240</v>
      </c>
      <c r="DS77" s="106">
        <f t="shared" ca="1" si="219"/>
        <v>13420</v>
      </c>
      <c r="DT77" s="106">
        <f t="shared" ca="1" si="219"/>
        <v>12119</v>
      </c>
      <c r="DU77" s="106">
        <f t="shared" ca="1" si="219"/>
        <v>14847.022691657447</v>
      </c>
      <c r="DV77" s="106">
        <f t="shared" ca="1" si="219"/>
        <v>15726.169224686055</v>
      </c>
      <c r="DW77" s="106">
        <f t="shared" ca="1" si="219"/>
        <v>15493.118262180882</v>
      </c>
      <c r="DX77" s="106">
        <f t="shared" ca="1" si="219"/>
        <v>14982.800400104767</v>
      </c>
      <c r="DY77" s="106">
        <f t="shared" ca="1" si="219"/>
        <v>14257.356444116296</v>
      </c>
      <c r="DZ77" s="106">
        <f t="shared" ca="1" si="219"/>
        <v>13785.720959645601</v>
      </c>
      <c r="EA77" s="106">
        <f t="shared" ca="1" si="219"/>
        <v>14475.007007627884</v>
      </c>
      <c r="EB77" s="106">
        <f t="shared" ca="1" si="219"/>
        <v>15198.757358009278</v>
      </c>
      <c r="EC77" s="106">
        <f t="shared" ca="1" si="219"/>
        <v>15958.695225909742</v>
      </c>
      <c r="ED77" s="106">
        <f t="shared" ca="1" si="219"/>
        <v>16756.62998720523</v>
      </c>
      <c r="EE77" s="106">
        <f t="shared" ca="1" si="219"/>
        <v>17594.461486565495</v>
      </c>
      <c r="EF77" s="106">
        <f t="shared" ca="1" si="219"/>
        <v>18474.184560893766</v>
      </c>
      <c r="EG77" s="106">
        <f t="shared" ca="1" si="219"/>
        <v>19397.893788938458</v>
      </c>
      <c r="EH77" s="106">
        <f t="shared" ca="1" si="219"/>
        <v>20367.788478385381</v>
      </c>
      <c r="EI77" s="106">
        <f t="shared" ca="1" si="219"/>
        <v>21386.177902304647</v>
      </c>
      <c r="EJ77" s="106">
        <f t="shared" ca="1" si="219"/>
        <v>22455.486797419882</v>
      </c>
      <c r="EK77" s="106">
        <f t="shared" ca="1" si="219"/>
        <v>23578.26113729088</v>
      </c>
    </row>
    <row r="78" spans="1:141" x14ac:dyDescent="0.25">
      <c r="A78" s="90"/>
      <c r="B78" s="90"/>
      <c r="C78" s="90"/>
      <c r="D78" s="90"/>
      <c r="F78" s="113"/>
      <c r="G78" s="69"/>
      <c r="H78" s="69"/>
      <c r="I78" s="69"/>
      <c r="J78" s="113"/>
      <c r="K78" s="69"/>
      <c r="L78" s="69"/>
      <c r="M78" s="69"/>
      <c r="N78" s="113"/>
      <c r="O78" s="69"/>
      <c r="P78" s="69"/>
      <c r="Q78" s="69"/>
      <c r="R78" s="113"/>
      <c r="S78" s="69"/>
      <c r="T78" s="69"/>
      <c r="U78" s="69"/>
      <c r="V78" s="113"/>
      <c r="W78" s="69"/>
      <c r="X78" s="69"/>
      <c r="Y78" s="69"/>
      <c r="Z78" s="113"/>
      <c r="AA78" s="69"/>
      <c r="AB78" s="69"/>
      <c r="AC78" s="69"/>
      <c r="AD78" s="113"/>
      <c r="AE78" s="69"/>
      <c r="AF78" s="69"/>
      <c r="AG78" s="69"/>
      <c r="AH78" s="113"/>
      <c r="AI78" s="69"/>
      <c r="AJ78" s="69"/>
      <c r="AK78" s="69"/>
      <c r="AL78" s="113"/>
      <c r="AM78" s="69"/>
      <c r="AN78" s="69"/>
      <c r="AO78" s="69"/>
      <c r="AP78" s="113"/>
      <c r="AQ78" s="69"/>
      <c r="AR78" s="69"/>
      <c r="AS78" s="69"/>
      <c r="AT78" s="113"/>
      <c r="AU78" s="69"/>
      <c r="AV78" s="69"/>
      <c r="AW78" s="69"/>
      <c r="AX78" s="113"/>
      <c r="AY78" s="69"/>
      <c r="AZ78" s="69"/>
      <c r="BA78" s="69"/>
      <c r="BB78" s="113"/>
      <c r="BC78" s="69"/>
      <c r="BD78" s="69"/>
      <c r="BE78" s="69"/>
      <c r="BF78" s="113"/>
      <c r="BG78" s="69"/>
      <c r="BH78" s="69"/>
      <c r="BI78" s="69"/>
      <c r="BJ78" s="113"/>
      <c r="BK78" s="69"/>
      <c r="BL78" s="69"/>
      <c r="BM78" s="69"/>
      <c r="BN78" s="113"/>
      <c r="BO78" s="69"/>
      <c r="BP78" s="69"/>
      <c r="BQ78" s="69"/>
      <c r="BR78" s="113"/>
      <c r="BS78" s="69"/>
      <c r="BT78" s="69"/>
      <c r="BU78" s="69"/>
      <c r="BV78" s="113"/>
      <c r="BW78" s="69"/>
      <c r="BX78" s="69"/>
      <c r="BY78" s="69"/>
      <c r="BZ78" s="113"/>
      <c r="CA78" s="69"/>
      <c r="CB78" s="69"/>
      <c r="CC78" s="69"/>
      <c r="CD78" s="113"/>
      <c r="CE78" s="69"/>
      <c r="CF78" s="69"/>
      <c r="CG78" s="69"/>
      <c r="CH78" s="113"/>
      <c r="CI78" s="69"/>
      <c r="CJ78" s="69"/>
      <c r="CK78" s="69"/>
      <c r="CL78" s="113"/>
      <c r="CM78" s="69"/>
      <c r="CN78" s="69"/>
      <c r="CO78" s="69"/>
      <c r="CP78" s="113"/>
      <c r="CQ78" s="69"/>
      <c r="CR78" s="69"/>
      <c r="CS78" s="69"/>
      <c r="CT78" s="113"/>
      <c r="CU78" s="69"/>
      <c r="CV78" s="69"/>
      <c r="CW78" s="69"/>
      <c r="CX78" s="113"/>
      <c r="CY78" s="69"/>
      <c r="CZ78" s="69"/>
      <c r="DA78" s="69"/>
      <c r="DB78" s="113"/>
      <c r="DC78" s="69"/>
      <c r="DD78" s="69"/>
      <c r="DE78" s="69"/>
      <c r="DF78" s="113"/>
      <c r="DG78" s="69"/>
      <c r="DH78" s="69"/>
      <c r="DI78" s="114"/>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row>
    <row r="79" spans="1:141" x14ac:dyDescent="0.25">
      <c r="A79" s="90"/>
      <c r="B79" s="90"/>
      <c r="C79" s="90"/>
      <c r="D79" s="90"/>
      <c r="E79" t="s">
        <v>275</v>
      </c>
      <c r="F79" s="113">
        <f t="shared" ref="F79:AK79" ca="1" si="220">F752</f>
        <v>0</v>
      </c>
      <c r="G79" s="69">
        <f t="shared" ca="1" si="220"/>
        <v>0</v>
      </c>
      <c r="H79" s="69">
        <f t="shared" ca="1" si="220"/>
        <v>0</v>
      </c>
      <c r="I79" s="69">
        <f t="shared" ca="1" si="220"/>
        <v>0</v>
      </c>
      <c r="J79" s="113">
        <f t="shared" ca="1" si="220"/>
        <v>0</v>
      </c>
      <c r="K79" s="69">
        <f t="shared" ca="1" si="220"/>
        <v>0</v>
      </c>
      <c r="L79" s="69">
        <f t="shared" ca="1" si="220"/>
        <v>0</v>
      </c>
      <c r="M79" s="69">
        <f t="shared" ca="1" si="220"/>
        <v>0</v>
      </c>
      <c r="N79" s="113">
        <f t="shared" ca="1" si="220"/>
        <v>0</v>
      </c>
      <c r="O79" s="69">
        <f t="shared" ca="1" si="220"/>
        <v>0</v>
      </c>
      <c r="P79" s="69">
        <f t="shared" ca="1" si="220"/>
        <v>0</v>
      </c>
      <c r="Q79" s="69">
        <f t="shared" ca="1" si="220"/>
        <v>0</v>
      </c>
      <c r="R79" s="113">
        <f t="shared" ca="1" si="220"/>
        <v>0</v>
      </c>
      <c r="S79" s="69">
        <f t="shared" ca="1" si="220"/>
        <v>0</v>
      </c>
      <c r="T79" s="69">
        <f t="shared" ca="1" si="220"/>
        <v>0</v>
      </c>
      <c r="U79" s="69">
        <f t="shared" ca="1" si="220"/>
        <v>0</v>
      </c>
      <c r="V79" s="113">
        <f t="shared" ca="1" si="220"/>
        <v>0</v>
      </c>
      <c r="W79" s="69">
        <f t="shared" ca="1" si="220"/>
        <v>0</v>
      </c>
      <c r="X79" s="69">
        <f t="shared" ca="1" si="220"/>
        <v>0</v>
      </c>
      <c r="Y79" s="69">
        <f t="shared" ca="1" si="220"/>
        <v>0</v>
      </c>
      <c r="Z79" s="113">
        <f t="shared" ca="1" si="220"/>
        <v>0</v>
      </c>
      <c r="AA79" s="69">
        <f t="shared" ca="1" si="220"/>
        <v>0</v>
      </c>
      <c r="AB79" s="69">
        <f t="shared" ca="1" si="220"/>
        <v>0</v>
      </c>
      <c r="AC79" s="69">
        <f t="shared" ca="1" si="220"/>
        <v>0</v>
      </c>
      <c r="AD79" s="113">
        <f t="shared" ca="1" si="220"/>
        <v>0</v>
      </c>
      <c r="AE79" s="69">
        <f t="shared" ca="1" si="220"/>
        <v>0</v>
      </c>
      <c r="AF79" s="69">
        <f t="shared" ca="1" si="220"/>
        <v>0</v>
      </c>
      <c r="AG79" s="69">
        <f t="shared" ca="1" si="220"/>
        <v>0</v>
      </c>
      <c r="AH79" s="113">
        <f t="shared" ca="1" si="220"/>
        <v>0</v>
      </c>
      <c r="AI79" s="69">
        <f t="shared" ca="1" si="220"/>
        <v>0</v>
      </c>
      <c r="AJ79" s="69">
        <f t="shared" ca="1" si="220"/>
        <v>0</v>
      </c>
      <c r="AK79" s="69">
        <f t="shared" ca="1" si="220"/>
        <v>0</v>
      </c>
      <c r="AL79" s="113">
        <f t="shared" ref="AL79:BQ79" ca="1" si="221">AL752</f>
        <v>0</v>
      </c>
      <c r="AM79" s="69">
        <f t="shared" ca="1" si="221"/>
        <v>0</v>
      </c>
      <c r="AN79" s="69">
        <f t="shared" ca="1" si="221"/>
        <v>0</v>
      </c>
      <c r="AO79" s="69">
        <f t="shared" ca="1" si="221"/>
        <v>0</v>
      </c>
      <c r="AP79" s="113">
        <f t="shared" ca="1" si="221"/>
        <v>0</v>
      </c>
      <c r="AQ79" s="69">
        <f t="shared" ca="1" si="221"/>
        <v>0</v>
      </c>
      <c r="AR79" s="69">
        <f t="shared" ca="1" si="221"/>
        <v>0</v>
      </c>
      <c r="AS79" s="69">
        <f t="shared" ca="1" si="221"/>
        <v>0</v>
      </c>
      <c r="AT79" s="113">
        <f t="shared" ca="1" si="221"/>
        <v>49140</v>
      </c>
      <c r="AU79" s="69">
        <f t="shared" ca="1" si="221"/>
        <v>0</v>
      </c>
      <c r="AV79" s="69">
        <f t="shared" ca="1" si="221"/>
        <v>0</v>
      </c>
      <c r="AW79" s="69">
        <f t="shared" ca="1" si="221"/>
        <v>0</v>
      </c>
      <c r="AX79" s="113">
        <f t="shared" ca="1" si="221"/>
        <v>0</v>
      </c>
      <c r="AY79" s="69">
        <f t="shared" ca="1" si="221"/>
        <v>0</v>
      </c>
      <c r="AZ79" s="69">
        <f t="shared" ca="1" si="221"/>
        <v>0</v>
      </c>
      <c r="BA79" s="69">
        <f t="shared" ca="1" si="221"/>
        <v>0</v>
      </c>
      <c r="BB79" s="113">
        <f t="shared" ca="1" si="221"/>
        <v>0</v>
      </c>
      <c r="BC79" s="69">
        <f t="shared" ca="1" si="221"/>
        <v>0</v>
      </c>
      <c r="BD79" s="69">
        <f t="shared" ca="1" si="221"/>
        <v>0</v>
      </c>
      <c r="BE79" s="69">
        <f t="shared" ca="1" si="221"/>
        <v>0</v>
      </c>
      <c r="BF79" s="113">
        <f t="shared" ca="1" si="221"/>
        <v>0</v>
      </c>
      <c r="BG79" s="69">
        <f t="shared" ca="1" si="221"/>
        <v>0</v>
      </c>
      <c r="BH79" s="69">
        <f t="shared" ca="1" si="221"/>
        <v>0</v>
      </c>
      <c r="BI79" s="69">
        <f t="shared" ca="1" si="221"/>
        <v>0</v>
      </c>
      <c r="BJ79" s="113">
        <f t="shared" ca="1" si="221"/>
        <v>0</v>
      </c>
      <c r="BK79" s="69">
        <f t="shared" ca="1" si="221"/>
        <v>0</v>
      </c>
      <c r="BL79" s="69">
        <f t="shared" ca="1" si="221"/>
        <v>0</v>
      </c>
      <c r="BM79" s="69">
        <f t="shared" ca="1" si="221"/>
        <v>0</v>
      </c>
      <c r="BN79" s="113">
        <f t="shared" ca="1" si="221"/>
        <v>0</v>
      </c>
      <c r="BO79" s="69">
        <f t="shared" ca="1" si="221"/>
        <v>0</v>
      </c>
      <c r="BP79" s="69">
        <f t="shared" ca="1" si="221"/>
        <v>0</v>
      </c>
      <c r="BQ79" s="69">
        <f t="shared" ca="1" si="221"/>
        <v>0</v>
      </c>
      <c r="BR79" s="113">
        <f t="shared" ref="BR79:CW79" ca="1" si="222">BR752</f>
        <v>0</v>
      </c>
      <c r="BS79" s="69">
        <f t="shared" ca="1" si="222"/>
        <v>0</v>
      </c>
      <c r="BT79" s="69">
        <f t="shared" ca="1" si="222"/>
        <v>0</v>
      </c>
      <c r="BU79" s="69">
        <f t="shared" ca="1" si="222"/>
        <v>0</v>
      </c>
      <c r="BV79" s="113">
        <f t="shared" ca="1" si="222"/>
        <v>0</v>
      </c>
      <c r="BW79" s="69">
        <f t="shared" ca="1" si="222"/>
        <v>0</v>
      </c>
      <c r="BX79" s="69">
        <f t="shared" ca="1" si="222"/>
        <v>0</v>
      </c>
      <c r="BY79" s="69">
        <f t="shared" ca="1" si="222"/>
        <v>0</v>
      </c>
      <c r="BZ79" s="113">
        <f t="shared" ca="1" si="222"/>
        <v>0</v>
      </c>
      <c r="CA79" s="69">
        <f t="shared" ca="1" si="222"/>
        <v>0</v>
      </c>
      <c r="CB79" s="69">
        <f t="shared" ca="1" si="222"/>
        <v>0</v>
      </c>
      <c r="CC79" s="69">
        <f t="shared" ca="1" si="222"/>
        <v>0</v>
      </c>
      <c r="CD79" s="113">
        <f t="shared" ca="1" si="222"/>
        <v>0</v>
      </c>
      <c r="CE79" s="69">
        <f t="shared" ca="1" si="222"/>
        <v>0</v>
      </c>
      <c r="CF79" s="69">
        <f t="shared" ca="1" si="222"/>
        <v>0</v>
      </c>
      <c r="CG79" s="69">
        <f t="shared" ca="1" si="222"/>
        <v>0</v>
      </c>
      <c r="CH79" s="113">
        <f t="shared" ca="1" si="222"/>
        <v>0</v>
      </c>
      <c r="CI79" s="69">
        <f t="shared" ca="1" si="222"/>
        <v>0</v>
      </c>
      <c r="CJ79" s="69">
        <f t="shared" ca="1" si="222"/>
        <v>0</v>
      </c>
      <c r="CK79" s="69">
        <f t="shared" ca="1" si="222"/>
        <v>0</v>
      </c>
      <c r="CL79" s="113">
        <f t="shared" ca="1" si="222"/>
        <v>0</v>
      </c>
      <c r="CM79" s="69">
        <f t="shared" ca="1" si="222"/>
        <v>0</v>
      </c>
      <c r="CN79" s="69">
        <f t="shared" ca="1" si="222"/>
        <v>0</v>
      </c>
      <c r="CO79" s="69">
        <f t="shared" ca="1" si="222"/>
        <v>0</v>
      </c>
      <c r="CP79" s="113">
        <f t="shared" ca="1" si="222"/>
        <v>0</v>
      </c>
      <c r="CQ79" s="69">
        <f t="shared" ca="1" si="222"/>
        <v>0</v>
      </c>
      <c r="CR79" s="69">
        <f t="shared" ca="1" si="222"/>
        <v>0</v>
      </c>
      <c r="CS79" s="69">
        <f t="shared" ca="1" si="222"/>
        <v>0</v>
      </c>
      <c r="CT79" s="113">
        <f t="shared" ca="1" si="222"/>
        <v>0</v>
      </c>
      <c r="CU79" s="69">
        <f t="shared" ca="1" si="222"/>
        <v>0</v>
      </c>
      <c r="CV79" s="69">
        <f t="shared" ca="1" si="222"/>
        <v>0</v>
      </c>
      <c r="CW79" s="69">
        <f t="shared" ca="1" si="222"/>
        <v>0</v>
      </c>
      <c r="CX79" s="113">
        <f t="shared" ref="CX79:DI79" ca="1" si="223">CX752</f>
        <v>0</v>
      </c>
      <c r="CY79" s="69">
        <f t="shared" ca="1" si="223"/>
        <v>0</v>
      </c>
      <c r="CZ79" s="69">
        <f t="shared" ca="1" si="223"/>
        <v>0</v>
      </c>
      <c r="DA79" s="69">
        <f t="shared" ca="1" si="223"/>
        <v>0</v>
      </c>
      <c r="DB79" s="113">
        <f t="shared" ca="1" si="223"/>
        <v>0</v>
      </c>
      <c r="DC79" s="69">
        <f t="shared" ca="1" si="223"/>
        <v>0</v>
      </c>
      <c r="DD79" s="69">
        <f t="shared" ca="1" si="223"/>
        <v>0</v>
      </c>
      <c r="DE79" s="69">
        <f t="shared" ca="1" si="223"/>
        <v>0</v>
      </c>
      <c r="DF79" s="113">
        <f t="shared" ca="1" si="223"/>
        <v>0</v>
      </c>
      <c r="DG79" s="69">
        <f t="shared" ca="1" si="223"/>
        <v>0</v>
      </c>
      <c r="DH79" s="69">
        <f t="shared" ca="1" si="223"/>
        <v>0</v>
      </c>
      <c r="DI79" s="114">
        <f t="shared" ca="1" si="223"/>
        <v>0</v>
      </c>
      <c r="DJ79" s="69"/>
      <c r="DK79" s="69">
        <f t="shared" ref="DK79:EK79" ca="1" si="224">DK752</f>
        <v>0</v>
      </c>
      <c r="DL79" s="69">
        <f t="shared" ca="1" si="224"/>
        <v>0</v>
      </c>
      <c r="DM79" s="69">
        <f t="shared" ca="1" si="224"/>
        <v>0</v>
      </c>
      <c r="DN79" s="69">
        <f t="shared" ca="1" si="224"/>
        <v>0</v>
      </c>
      <c r="DO79" s="69">
        <f t="shared" ca="1" si="224"/>
        <v>0</v>
      </c>
      <c r="DP79" s="69">
        <f t="shared" ca="1" si="224"/>
        <v>0</v>
      </c>
      <c r="DQ79" s="69">
        <f t="shared" ca="1" si="224"/>
        <v>0</v>
      </c>
      <c r="DR79" s="69">
        <f t="shared" ca="1" si="224"/>
        <v>0</v>
      </c>
      <c r="DS79" s="69">
        <f t="shared" ca="1" si="224"/>
        <v>0</v>
      </c>
      <c r="DT79" s="69">
        <f t="shared" ca="1" si="224"/>
        <v>0</v>
      </c>
      <c r="DU79" s="69">
        <f t="shared" ca="1" si="224"/>
        <v>0</v>
      </c>
      <c r="DV79" s="69">
        <f t="shared" ca="1" si="224"/>
        <v>0</v>
      </c>
      <c r="DW79" s="69">
        <f t="shared" ca="1" si="224"/>
        <v>0</v>
      </c>
      <c r="DX79" s="69">
        <f t="shared" ca="1" si="224"/>
        <v>0</v>
      </c>
      <c r="DY79" s="69">
        <f t="shared" ca="1" si="224"/>
        <v>0</v>
      </c>
      <c r="DZ79" s="69">
        <f t="shared" ca="1" si="224"/>
        <v>0</v>
      </c>
      <c r="EA79" s="69">
        <f t="shared" ca="1" si="224"/>
        <v>0</v>
      </c>
      <c r="EB79" s="69">
        <f t="shared" ca="1" si="224"/>
        <v>0</v>
      </c>
      <c r="EC79" s="69">
        <f t="shared" ca="1" si="224"/>
        <v>0</v>
      </c>
      <c r="ED79" s="69">
        <f t="shared" ca="1" si="224"/>
        <v>0</v>
      </c>
      <c r="EE79" s="69">
        <f t="shared" ca="1" si="224"/>
        <v>0</v>
      </c>
      <c r="EF79" s="69">
        <f t="shared" ca="1" si="224"/>
        <v>0</v>
      </c>
      <c r="EG79" s="69">
        <f t="shared" ca="1" si="224"/>
        <v>0</v>
      </c>
      <c r="EH79" s="69">
        <f t="shared" ca="1" si="224"/>
        <v>0</v>
      </c>
      <c r="EI79" s="69">
        <f t="shared" ca="1" si="224"/>
        <v>0</v>
      </c>
      <c r="EJ79" s="69">
        <f t="shared" ca="1" si="224"/>
        <v>0</v>
      </c>
      <c r="EK79" s="69">
        <f t="shared" ca="1" si="224"/>
        <v>0</v>
      </c>
    </row>
    <row r="80" spans="1:141" x14ac:dyDescent="0.25">
      <c r="A80" s="90"/>
      <c r="B80" s="90"/>
      <c r="C80" s="90"/>
      <c r="D80" s="90"/>
      <c r="E80" t="s">
        <v>276</v>
      </c>
      <c r="F80" s="113">
        <f t="shared" ref="F80:AK80" ca="1" si="225">F771</f>
        <v>0.74299999999999999</v>
      </c>
      <c r="G80" s="69">
        <f t="shared" ca="1" si="225"/>
        <v>0.74399999999999999</v>
      </c>
      <c r="H80" s="69">
        <f t="shared" ca="1" si="225"/>
        <v>0.752</v>
      </c>
      <c r="I80" s="69">
        <f t="shared" ca="1" si="225"/>
        <v>0.754</v>
      </c>
      <c r="J80" s="113">
        <f t="shared" ca="1" si="225"/>
        <v>1</v>
      </c>
      <c r="K80" s="69">
        <f t="shared" ca="1" si="225"/>
        <v>1</v>
      </c>
      <c r="L80" s="69">
        <f t="shared" ca="1" si="225"/>
        <v>1</v>
      </c>
      <c r="M80" s="69">
        <f t="shared" ca="1" si="225"/>
        <v>1</v>
      </c>
      <c r="N80" s="113">
        <f t="shared" ca="1" si="225"/>
        <v>1</v>
      </c>
      <c r="O80" s="69">
        <f t="shared" ca="1" si="225"/>
        <v>1</v>
      </c>
      <c r="P80" s="69">
        <f t="shared" ca="1" si="225"/>
        <v>1</v>
      </c>
      <c r="Q80" s="69">
        <f t="shared" ca="1" si="225"/>
        <v>1</v>
      </c>
      <c r="R80" s="113">
        <f t="shared" ca="1" si="225"/>
        <v>1</v>
      </c>
      <c r="S80" s="69">
        <f t="shared" ca="1" si="225"/>
        <v>1</v>
      </c>
      <c r="T80" s="69">
        <f t="shared" ca="1" si="225"/>
        <v>1</v>
      </c>
      <c r="U80" s="69">
        <f t="shared" ca="1" si="225"/>
        <v>1</v>
      </c>
      <c r="V80" s="113">
        <f t="shared" ca="1" si="225"/>
        <v>1</v>
      </c>
      <c r="W80" s="69">
        <f t="shared" ca="1" si="225"/>
        <v>1</v>
      </c>
      <c r="X80" s="69">
        <f t="shared" ca="1" si="225"/>
        <v>1</v>
      </c>
      <c r="Y80" s="69">
        <f t="shared" ca="1" si="225"/>
        <v>1</v>
      </c>
      <c r="Z80" s="113">
        <f t="shared" ca="1" si="225"/>
        <v>1</v>
      </c>
      <c r="AA80" s="69">
        <f t="shared" ca="1" si="225"/>
        <v>1</v>
      </c>
      <c r="AB80" s="69">
        <f t="shared" ca="1" si="225"/>
        <v>1</v>
      </c>
      <c r="AC80" s="69">
        <f t="shared" ca="1" si="225"/>
        <v>1</v>
      </c>
      <c r="AD80" s="113">
        <f t="shared" ca="1" si="225"/>
        <v>1</v>
      </c>
      <c r="AE80" s="69">
        <f t="shared" ca="1" si="225"/>
        <v>1</v>
      </c>
      <c r="AF80" s="69">
        <f t="shared" ca="1" si="225"/>
        <v>1</v>
      </c>
      <c r="AG80" s="69">
        <f t="shared" ca="1" si="225"/>
        <v>1</v>
      </c>
      <c r="AH80" s="113">
        <f t="shared" ca="1" si="225"/>
        <v>1</v>
      </c>
      <c r="AI80" s="69">
        <f t="shared" ca="1" si="225"/>
        <v>3</v>
      </c>
      <c r="AJ80" s="69">
        <f t="shared" ca="1" si="225"/>
        <v>3</v>
      </c>
      <c r="AK80" s="69">
        <f t="shared" ca="1" si="225"/>
        <v>3</v>
      </c>
      <c r="AL80" s="113">
        <f t="shared" ref="AL80:BQ80" ca="1" si="226">AL771</f>
        <v>3</v>
      </c>
      <c r="AM80" s="69">
        <f t="shared" ca="1" si="226"/>
        <v>2</v>
      </c>
      <c r="AN80" s="69">
        <f t="shared" ca="1" si="226"/>
        <v>2</v>
      </c>
      <c r="AO80" s="69">
        <f t="shared" ca="1" si="226"/>
        <v>2</v>
      </c>
      <c r="AP80" s="113">
        <f t="shared" ca="1" si="226"/>
        <v>2</v>
      </c>
      <c r="AQ80" s="69">
        <f t="shared" ca="1" si="226"/>
        <v>2</v>
      </c>
      <c r="AR80" s="69">
        <f t="shared" ca="1" si="226"/>
        <v>2</v>
      </c>
      <c r="AS80" s="69">
        <f t="shared" ca="1" si="226"/>
        <v>2</v>
      </c>
      <c r="AT80" s="113">
        <f t="shared" ca="1" si="226"/>
        <v>2</v>
      </c>
      <c r="AU80" s="69">
        <f t="shared" ca="1" si="226"/>
        <v>25</v>
      </c>
      <c r="AV80" s="69">
        <f t="shared" ca="1" si="226"/>
        <v>25</v>
      </c>
      <c r="AW80" s="69">
        <f t="shared" ca="1" si="226"/>
        <v>25</v>
      </c>
      <c r="AX80" s="113">
        <f t="shared" ca="1" si="226"/>
        <v>25</v>
      </c>
      <c r="AY80" s="69">
        <f t="shared" ca="1" si="226"/>
        <v>25</v>
      </c>
      <c r="AZ80" s="69">
        <f t="shared" ca="1" si="226"/>
        <v>25</v>
      </c>
      <c r="BA80" s="69">
        <f t="shared" ca="1" si="226"/>
        <v>25</v>
      </c>
      <c r="BB80" s="113">
        <f t="shared" ca="1" si="226"/>
        <v>25</v>
      </c>
      <c r="BC80" s="69">
        <f t="shared" ca="1" si="226"/>
        <v>25</v>
      </c>
      <c r="BD80" s="69">
        <f t="shared" ca="1" si="226"/>
        <v>25</v>
      </c>
      <c r="BE80" s="69">
        <f t="shared" ca="1" si="226"/>
        <v>25</v>
      </c>
      <c r="BF80" s="113">
        <f t="shared" ca="1" si="226"/>
        <v>25</v>
      </c>
      <c r="BG80" s="69">
        <f t="shared" ca="1" si="226"/>
        <v>25</v>
      </c>
      <c r="BH80" s="69">
        <f t="shared" ca="1" si="226"/>
        <v>25</v>
      </c>
      <c r="BI80" s="69">
        <f t="shared" ca="1" si="226"/>
        <v>25</v>
      </c>
      <c r="BJ80" s="113">
        <f t="shared" ca="1" si="226"/>
        <v>25</v>
      </c>
      <c r="BK80" s="69">
        <f t="shared" ca="1" si="226"/>
        <v>25</v>
      </c>
      <c r="BL80" s="69">
        <f t="shared" ca="1" si="226"/>
        <v>25</v>
      </c>
      <c r="BM80" s="69">
        <f t="shared" ca="1" si="226"/>
        <v>25</v>
      </c>
      <c r="BN80" s="113">
        <f t="shared" ca="1" si="226"/>
        <v>25</v>
      </c>
      <c r="BO80" s="69">
        <f t="shared" ca="1" si="226"/>
        <v>25</v>
      </c>
      <c r="BP80" s="69">
        <f t="shared" ca="1" si="226"/>
        <v>25</v>
      </c>
      <c r="BQ80" s="69">
        <f t="shared" ca="1" si="226"/>
        <v>25</v>
      </c>
      <c r="BR80" s="113">
        <f t="shared" ref="BR80:CW80" ca="1" si="227">BR771</f>
        <v>25</v>
      </c>
      <c r="BS80" s="69">
        <f t="shared" ca="1" si="227"/>
        <v>25</v>
      </c>
      <c r="BT80" s="69">
        <f t="shared" ca="1" si="227"/>
        <v>25</v>
      </c>
      <c r="BU80" s="69">
        <f t="shared" ca="1" si="227"/>
        <v>25</v>
      </c>
      <c r="BV80" s="113">
        <f t="shared" ca="1" si="227"/>
        <v>25</v>
      </c>
      <c r="BW80" s="69">
        <f t="shared" ca="1" si="227"/>
        <v>25</v>
      </c>
      <c r="BX80" s="69">
        <f t="shared" ca="1" si="227"/>
        <v>25</v>
      </c>
      <c r="BY80" s="69">
        <f t="shared" ca="1" si="227"/>
        <v>25</v>
      </c>
      <c r="BZ80" s="113">
        <f t="shared" ca="1" si="227"/>
        <v>25</v>
      </c>
      <c r="CA80" s="69">
        <f t="shared" ca="1" si="227"/>
        <v>25</v>
      </c>
      <c r="CB80" s="69">
        <f t="shared" ca="1" si="227"/>
        <v>25</v>
      </c>
      <c r="CC80" s="69">
        <f t="shared" ca="1" si="227"/>
        <v>25</v>
      </c>
      <c r="CD80" s="113">
        <f t="shared" ca="1" si="227"/>
        <v>25</v>
      </c>
      <c r="CE80" s="69">
        <f t="shared" ca="1" si="227"/>
        <v>25</v>
      </c>
      <c r="CF80" s="69">
        <f t="shared" ca="1" si="227"/>
        <v>25</v>
      </c>
      <c r="CG80" s="69">
        <f t="shared" ca="1" si="227"/>
        <v>25</v>
      </c>
      <c r="CH80" s="113">
        <f t="shared" ca="1" si="227"/>
        <v>25</v>
      </c>
      <c r="CI80" s="69">
        <f t="shared" ca="1" si="227"/>
        <v>25</v>
      </c>
      <c r="CJ80" s="69">
        <f t="shared" ca="1" si="227"/>
        <v>25</v>
      </c>
      <c r="CK80" s="69">
        <f t="shared" ca="1" si="227"/>
        <v>25</v>
      </c>
      <c r="CL80" s="113">
        <f t="shared" ca="1" si="227"/>
        <v>25</v>
      </c>
      <c r="CM80" s="69">
        <f t="shared" ca="1" si="227"/>
        <v>25</v>
      </c>
      <c r="CN80" s="69">
        <f t="shared" ca="1" si="227"/>
        <v>25</v>
      </c>
      <c r="CO80" s="69">
        <f t="shared" ca="1" si="227"/>
        <v>25</v>
      </c>
      <c r="CP80" s="113">
        <f t="shared" ca="1" si="227"/>
        <v>25</v>
      </c>
      <c r="CQ80" s="69">
        <f t="shared" ca="1" si="227"/>
        <v>25</v>
      </c>
      <c r="CR80" s="69">
        <f t="shared" ca="1" si="227"/>
        <v>25</v>
      </c>
      <c r="CS80" s="69">
        <f t="shared" ca="1" si="227"/>
        <v>25</v>
      </c>
      <c r="CT80" s="113">
        <f t="shared" ca="1" si="227"/>
        <v>25</v>
      </c>
      <c r="CU80" s="69">
        <f t="shared" ca="1" si="227"/>
        <v>25</v>
      </c>
      <c r="CV80" s="69">
        <f t="shared" ca="1" si="227"/>
        <v>25</v>
      </c>
      <c r="CW80" s="69">
        <f t="shared" ca="1" si="227"/>
        <v>25</v>
      </c>
      <c r="CX80" s="113">
        <f t="shared" ref="CX80:DI80" ca="1" si="228">CX771</f>
        <v>25</v>
      </c>
      <c r="CY80" s="69">
        <f t="shared" ca="1" si="228"/>
        <v>25</v>
      </c>
      <c r="CZ80" s="69">
        <f t="shared" ca="1" si="228"/>
        <v>25</v>
      </c>
      <c r="DA80" s="69">
        <f t="shared" ca="1" si="228"/>
        <v>25</v>
      </c>
      <c r="DB80" s="113">
        <f t="shared" ca="1" si="228"/>
        <v>25</v>
      </c>
      <c r="DC80" s="69">
        <f t="shared" ca="1" si="228"/>
        <v>25</v>
      </c>
      <c r="DD80" s="69">
        <f t="shared" ca="1" si="228"/>
        <v>25</v>
      </c>
      <c r="DE80" s="69">
        <f t="shared" ca="1" si="228"/>
        <v>25</v>
      </c>
      <c r="DF80" s="113">
        <f t="shared" ca="1" si="228"/>
        <v>25</v>
      </c>
      <c r="DG80" s="69">
        <f t="shared" ca="1" si="228"/>
        <v>25</v>
      </c>
      <c r="DH80" s="69">
        <f t="shared" ca="1" si="228"/>
        <v>25</v>
      </c>
      <c r="DI80" s="114">
        <f t="shared" ca="1" si="228"/>
        <v>25</v>
      </c>
      <c r="DJ80" s="69"/>
      <c r="DK80" s="69">
        <f t="shared" ref="DK80:EK80" ca="1" si="229">DK771</f>
        <v>0.754</v>
      </c>
      <c r="DL80" s="69">
        <f t="shared" ca="1" si="229"/>
        <v>1</v>
      </c>
      <c r="DM80" s="69">
        <f t="shared" ca="1" si="229"/>
        <v>1</v>
      </c>
      <c r="DN80" s="69">
        <f t="shared" ca="1" si="229"/>
        <v>1</v>
      </c>
      <c r="DO80" s="69">
        <f t="shared" ca="1" si="229"/>
        <v>1</v>
      </c>
      <c r="DP80" s="69">
        <f t="shared" ca="1" si="229"/>
        <v>1</v>
      </c>
      <c r="DQ80" s="69">
        <f t="shared" ca="1" si="229"/>
        <v>1</v>
      </c>
      <c r="DR80" s="69">
        <f t="shared" ca="1" si="229"/>
        <v>3</v>
      </c>
      <c r="DS80" s="69">
        <f t="shared" ca="1" si="229"/>
        <v>2</v>
      </c>
      <c r="DT80" s="69">
        <f t="shared" ca="1" si="229"/>
        <v>2</v>
      </c>
      <c r="DU80" s="69">
        <f t="shared" ca="1" si="229"/>
        <v>25</v>
      </c>
      <c r="DV80" s="69">
        <f t="shared" ca="1" si="229"/>
        <v>25</v>
      </c>
      <c r="DW80" s="69">
        <f t="shared" ca="1" si="229"/>
        <v>25</v>
      </c>
      <c r="DX80" s="69">
        <f t="shared" ca="1" si="229"/>
        <v>25</v>
      </c>
      <c r="DY80" s="69">
        <f t="shared" ca="1" si="229"/>
        <v>25</v>
      </c>
      <c r="DZ80" s="69">
        <f t="shared" ca="1" si="229"/>
        <v>25</v>
      </c>
      <c r="EA80" s="69">
        <f t="shared" ca="1" si="229"/>
        <v>25</v>
      </c>
      <c r="EB80" s="69">
        <f t="shared" ca="1" si="229"/>
        <v>25</v>
      </c>
      <c r="EC80" s="69">
        <f t="shared" ca="1" si="229"/>
        <v>25</v>
      </c>
      <c r="ED80" s="69">
        <f t="shared" ca="1" si="229"/>
        <v>25</v>
      </c>
      <c r="EE80" s="69">
        <f t="shared" ca="1" si="229"/>
        <v>25</v>
      </c>
      <c r="EF80" s="69">
        <f t="shared" ca="1" si="229"/>
        <v>25</v>
      </c>
      <c r="EG80" s="69">
        <f t="shared" ca="1" si="229"/>
        <v>25</v>
      </c>
      <c r="EH80" s="69">
        <f t="shared" ca="1" si="229"/>
        <v>25</v>
      </c>
      <c r="EI80" s="69">
        <f t="shared" ca="1" si="229"/>
        <v>25</v>
      </c>
      <c r="EJ80" s="69">
        <f t="shared" ca="1" si="229"/>
        <v>25</v>
      </c>
      <c r="EK80" s="69">
        <f t="shared" ca="1" si="229"/>
        <v>25</v>
      </c>
    </row>
    <row r="81" spans="1:141" x14ac:dyDescent="0.25">
      <c r="A81" s="90"/>
      <c r="B81" s="90"/>
      <c r="C81" s="90"/>
      <c r="D81" s="90"/>
      <c r="E81" t="s">
        <v>277</v>
      </c>
      <c r="F81" s="113">
        <f t="shared" ref="F81:AK81" ca="1" si="230">F847</f>
        <v>3594.527</v>
      </c>
      <c r="G81" s="69">
        <f t="shared" ca="1" si="230"/>
        <v>3675.0709999999999</v>
      </c>
      <c r="H81" s="69">
        <f t="shared" ca="1" si="230"/>
        <v>3801.9659999999999</v>
      </c>
      <c r="I81" s="69">
        <f t="shared" ca="1" si="230"/>
        <v>3948.877</v>
      </c>
      <c r="J81" s="113">
        <f t="shared" ca="1" si="230"/>
        <v>4037</v>
      </c>
      <c r="K81" s="69">
        <f t="shared" ca="1" si="230"/>
        <v>4010</v>
      </c>
      <c r="L81" s="69">
        <f t="shared" ca="1" si="230"/>
        <v>4204</v>
      </c>
      <c r="M81" s="69">
        <f t="shared" ca="1" si="230"/>
        <v>4350</v>
      </c>
      <c r="N81" s="113">
        <f t="shared" ca="1" si="230"/>
        <v>4484</v>
      </c>
      <c r="O81" s="69">
        <f t="shared" ca="1" si="230"/>
        <v>4675</v>
      </c>
      <c r="P81" s="69">
        <f t="shared" ca="1" si="230"/>
        <v>5529</v>
      </c>
      <c r="Q81" s="69">
        <f t="shared" ca="1" si="230"/>
        <v>6108</v>
      </c>
      <c r="R81" s="113">
        <f t="shared" ca="1" si="230"/>
        <v>6506</v>
      </c>
      <c r="S81" s="69">
        <f t="shared" ca="1" si="230"/>
        <v>7006</v>
      </c>
      <c r="T81" s="69">
        <f t="shared" ca="1" si="230"/>
        <v>7760</v>
      </c>
      <c r="U81" s="69">
        <f t="shared" ca="1" si="230"/>
        <v>8787</v>
      </c>
      <c r="V81" s="113">
        <f t="shared" ca="1" si="230"/>
        <v>9948</v>
      </c>
      <c r="W81" s="69">
        <f t="shared" ca="1" si="230"/>
        <v>10957</v>
      </c>
      <c r="X81" s="69">
        <f t="shared" ca="1" si="230"/>
        <v>12096</v>
      </c>
      <c r="Y81" s="69">
        <f t="shared" ca="1" si="230"/>
        <v>12565</v>
      </c>
      <c r="Z81" s="113">
        <f t="shared" ca="1" si="230"/>
        <v>12862</v>
      </c>
      <c r="AA81" s="69">
        <f t="shared" ca="1" si="230"/>
        <v>13317</v>
      </c>
      <c r="AB81" s="69">
        <f t="shared" ca="1" si="230"/>
        <v>14118</v>
      </c>
      <c r="AC81" s="69">
        <f t="shared" ca="1" si="230"/>
        <v>14971</v>
      </c>
      <c r="AD81" s="113">
        <f t="shared" ca="1" si="230"/>
        <v>15790</v>
      </c>
      <c r="AE81" s="69">
        <f t="shared" ca="1" si="230"/>
        <v>16313</v>
      </c>
      <c r="AF81" s="69">
        <f t="shared" ca="1" si="230"/>
        <v>17550</v>
      </c>
      <c r="AG81" s="69">
        <f t="shared" ca="1" si="230"/>
        <v>18908</v>
      </c>
      <c r="AH81" s="113">
        <f t="shared" ca="1" si="230"/>
        <v>20721</v>
      </c>
      <c r="AI81" s="69">
        <f t="shared" ca="1" si="230"/>
        <v>22995</v>
      </c>
      <c r="AJ81" s="69">
        <f t="shared" ca="1" si="230"/>
        <v>25359</v>
      </c>
      <c r="AK81" s="69">
        <f t="shared" ca="1" si="230"/>
        <v>16235</v>
      </c>
      <c r="AL81" s="113">
        <f t="shared" ref="AL81:BQ81" ca="1" si="231">AL847</f>
        <v>15758</v>
      </c>
      <c r="AM81" s="69">
        <f t="shared" ca="1" si="231"/>
        <v>12971</v>
      </c>
      <c r="AN81" s="69">
        <f t="shared" ca="1" si="231"/>
        <v>9905</v>
      </c>
      <c r="AO81" s="69">
        <f t="shared" ca="1" si="231"/>
        <v>10171</v>
      </c>
      <c r="AP81" s="113">
        <f t="shared" ca="1" si="231"/>
        <v>12115</v>
      </c>
      <c r="AQ81" s="69">
        <f t="shared" ca="1" si="231"/>
        <v>14921</v>
      </c>
      <c r="AR81" s="69">
        <f t="shared" ca="1" si="231"/>
        <v>20360</v>
      </c>
      <c r="AS81" s="69">
        <f t="shared" ca="1" si="231"/>
        <v>29817</v>
      </c>
      <c r="AT81" s="113">
        <f t="shared" ca="1" si="231"/>
        <v>36598</v>
      </c>
      <c r="AU81" s="69">
        <f t="shared" ca="1" si="231"/>
        <v>45961</v>
      </c>
      <c r="AV81" s="69">
        <f t="shared" ca="1" si="231"/>
        <v>53950</v>
      </c>
      <c r="AW81" s="69">
        <f t="shared" ca="1" si="231"/>
        <v>73049.273176072733</v>
      </c>
      <c r="AX81" s="113">
        <f t="shared" ca="1" si="231"/>
        <v>93071.222189996246</v>
      </c>
      <c r="AY81" s="69">
        <f t="shared" ca="1" si="231"/>
        <v>116234.25103290463</v>
      </c>
      <c r="AZ81" s="69">
        <f t="shared" ca="1" si="231"/>
        <v>143351.3112405935</v>
      </c>
      <c r="BA81" s="69">
        <f t="shared" ca="1" si="231"/>
        <v>172913.64996221726</v>
      </c>
      <c r="BB81" s="113">
        <f t="shared" ca="1" si="231"/>
        <v>197582.72292626902</v>
      </c>
      <c r="BC81" s="69">
        <f t="shared" ca="1" si="231"/>
        <v>226062.80015754706</v>
      </c>
      <c r="BD81" s="69">
        <f t="shared" ca="1" si="231"/>
        <v>259339.75473159261</v>
      </c>
      <c r="BE81" s="69">
        <f t="shared" ca="1" si="231"/>
        <v>295583.93288507836</v>
      </c>
      <c r="BF81" s="113">
        <f t="shared" ca="1" si="231"/>
        <v>324339.3545047433</v>
      </c>
      <c r="BG81" s="69">
        <f t="shared" ca="1" si="231"/>
        <v>357470.77221901593</v>
      </c>
      <c r="BH81" s="69">
        <f t="shared" ca="1" si="231"/>
        <v>396109.70126029558</v>
      </c>
      <c r="BI81" s="69">
        <f t="shared" ca="1" si="231"/>
        <v>438156.22074724251</v>
      </c>
      <c r="BJ81" s="113">
        <f t="shared" ca="1" si="231"/>
        <v>470572.74426934309</v>
      </c>
      <c r="BK81" s="69">
        <f t="shared" ca="1" si="231"/>
        <v>507848.88405625068</v>
      </c>
      <c r="BL81" s="69">
        <f t="shared" ca="1" si="231"/>
        <v>551240.63213989302</v>
      </c>
      <c r="BM81" s="69">
        <f t="shared" ca="1" si="231"/>
        <v>598417.08651128714</v>
      </c>
      <c r="BN81" s="113">
        <f t="shared" ca="1" si="231"/>
        <v>633990.69461920566</v>
      </c>
      <c r="BO81" s="69">
        <f t="shared" ca="1" si="231"/>
        <v>674815.22592344729</v>
      </c>
      <c r="BP81" s="69">
        <f t="shared" ca="1" si="231"/>
        <v>722247.16318312369</v>
      </c>
      <c r="BQ81" s="69">
        <f t="shared" ca="1" si="231"/>
        <v>773769.14364405884</v>
      </c>
      <c r="BR81" s="113">
        <f t="shared" ref="BR81:CW81" ca="1" si="232">BR847</f>
        <v>811772.95960717066</v>
      </c>
      <c r="BS81" s="69">
        <f t="shared" ca="1" si="232"/>
        <v>855293.15594267601</v>
      </c>
      <c r="BT81" s="69">
        <f t="shared" ca="1" si="232"/>
        <v>905754.05258445907</v>
      </c>
      <c r="BU81" s="69">
        <f t="shared" ca="1" si="232"/>
        <v>960512.43173583644</v>
      </c>
      <c r="BV81" s="113">
        <f t="shared" ca="1" si="232"/>
        <v>1001079.6880579296</v>
      </c>
      <c r="BW81" s="69">
        <f t="shared" ca="1" si="232"/>
        <v>1047442.1068753923</v>
      </c>
      <c r="BX81" s="69">
        <f t="shared" ca="1" si="232"/>
        <v>1101095.237388893</v>
      </c>
      <c r="BY81" s="69">
        <f t="shared" ca="1" si="232"/>
        <v>1159263.7142414341</v>
      </c>
      <c r="BZ81" s="113">
        <f t="shared" ca="1" si="232"/>
        <v>1202534.5147831968</v>
      </c>
      <c r="CA81" s="69">
        <f t="shared" ca="1" si="232"/>
        <v>1251893.2520523057</v>
      </c>
      <c r="CB81" s="69">
        <f t="shared" ca="1" si="232"/>
        <v>1308910.266216923</v>
      </c>
      <c r="CC81" s="69">
        <f t="shared" ca="1" si="232"/>
        <v>1370671.4372201541</v>
      </c>
      <c r="CD81" s="113">
        <f t="shared" ca="1" si="232"/>
        <v>1416793.1044492016</v>
      </c>
      <c r="CE81" s="69">
        <f t="shared" ca="1" si="232"/>
        <v>1469310.1752817912</v>
      </c>
      <c r="CF81" s="69">
        <f t="shared" ca="1" si="232"/>
        <v>1529871.5206434883</v>
      </c>
      <c r="CG81" s="69">
        <f t="shared" ca="1" si="232"/>
        <v>1595417.3282851221</v>
      </c>
      <c r="CH81" s="113">
        <f t="shared" ca="1" si="232"/>
        <v>1644544.7679489176</v>
      </c>
      <c r="CI81" s="69">
        <f t="shared" ca="1" si="232"/>
        <v>1700390.506313852</v>
      </c>
      <c r="CJ81" s="69">
        <f t="shared" ca="1" si="232"/>
        <v>1764685.8718465301</v>
      </c>
      <c r="CK81" s="69">
        <f t="shared" ca="1" si="232"/>
        <v>1834218.0757427576</v>
      </c>
      <c r="CL81" s="113">
        <f t="shared" ca="1" si="232"/>
        <v>1886514.1598363004</v>
      </c>
      <c r="CM81" s="69">
        <f t="shared" ca="1" si="232"/>
        <v>1945867.6383214022</v>
      </c>
      <c r="CN81" s="69">
        <f t="shared" ca="1" si="232"/>
        <v>2014096.4203328253</v>
      </c>
      <c r="CO81" s="69">
        <f t="shared" ca="1" si="232"/>
        <v>2087827.0919347883</v>
      </c>
      <c r="CP81" s="113">
        <f t="shared" ca="1" si="232"/>
        <v>2143463.0608785287</v>
      </c>
      <c r="CQ81" s="69">
        <f t="shared" ca="1" si="232"/>
        <v>2206512.5315026231</v>
      </c>
      <c r="CR81" s="69">
        <f t="shared" ca="1" si="232"/>
        <v>2278884.322897837</v>
      </c>
      <c r="CS81" s="69">
        <f t="shared" ca="1" si="232"/>
        <v>2357036.3649957995</v>
      </c>
      <c r="CT81" s="113">
        <f t="shared" ca="1" si="232"/>
        <v>2416192.2499849997</v>
      </c>
      <c r="CU81" s="69">
        <f t="shared" ca="1" si="232"/>
        <v>2483135.6071132878</v>
      </c>
      <c r="CV81" s="69">
        <f t="shared" ca="1" si="232"/>
        <v>2559870.7111841119</v>
      </c>
      <c r="CW81" s="69">
        <f t="shared" ca="1" si="232"/>
        <v>2642678.40344992</v>
      </c>
      <c r="CX81" s="113">
        <f t="shared" ref="CX81:DI81" ca="1" si="233">CX847</f>
        <v>2705543.4699847335</v>
      </c>
      <c r="CY81" s="69">
        <f t="shared" ca="1" si="233"/>
        <v>2776588.7364533572</v>
      </c>
      <c r="CZ81" s="69">
        <f t="shared" ca="1" si="233"/>
        <v>2857918.7064209455</v>
      </c>
      <c r="DA81" s="69">
        <f t="shared" ca="1" si="233"/>
        <v>2945628.2782913763</v>
      </c>
      <c r="DB81" s="113">
        <f t="shared" ca="1" si="233"/>
        <v>3012401.4919473655</v>
      </c>
      <c r="DC81" s="69">
        <f t="shared" ca="1" si="233"/>
        <v>3087767.3295582989</v>
      </c>
      <c r="DD81" s="69">
        <f t="shared" ca="1" si="233"/>
        <v>3173935.5351570994</v>
      </c>
      <c r="DE81" s="69">
        <f t="shared" ca="1" si="233"/>
        <v>3266805.7674258212</v>
      </c>
      <c r="DF81" s="113">
        <f t="shared" ca="1" si="233"/>
        <v>3337696.2829776052</v>
      </c>
      <c r="DG81" s="69">
        <f t="shared" ca="1" si="233"/>
        <v>3417612.5285830656</v>
      </c>
      <c r="DH81" s="69">
        <f t="shared" ca="1" si="233"/>
        <v>3508874.7510389127</v>
      </c>
      <c r="DI81" s="114">
        <f t="shared" ca="1" si="233"/>
        <v>3607177.6075931396</v>
      </c>
      <c r="DJ81" s="69"/>
      <c r="DK81" s="69">
        <f t="shared" ref="DK81:EK81" ca="1" si="234">DK847</f>
        <v>3948.877</v>
      </c>
      <c r="DL81" s="69">
        <f t="shared" ca="1" si="234"/>
        <v>4350</v>
      </c>
      <c r="DM81" s="69">
        <f t="shared" ca="1" si="234"/>
        <v>6108</v>
      </c>
      <c r="DN81" s="69">
        <f t="shared" ca="1" si="234"/>
        <v>8787</v>
      </c>
      <c r="DO81" s="69">
        <f t="shared" ca="1" si="234"/>
        <v>12565</v>
      </c>
      <c r="DP81" s="69">
        <f t="shared" ca="1" si="234"/>
        <v>14971</v>
      </c>
      <c r="DQ81" s="69">
        <f t="shared" ca="1" si="234"/>
        <v>18908</v>
      </c>
      <c r="DR81" s="69">
        <f t="shared" ca="1" si="234"/>
        <v>16235</v>
      </c>
      <c r="DS81" s="69">
        <f t="shared" ca="1" si="234"/>
        <v>10171</v>
      </c>
      <c r="DT81" s="69">
        <f t="shared" ca="1" si="234"/>
        <v>29817</v>
      </c>
      <c r="DU81" s="69">
        <f t="shared" ca="1" si="234"/>
        <v>73049.273176072733</v>
      </c>
      <c r="DV81" s="69">
        <f t="shared" ca="1" si="234"/>
        <v>172913.64996221726</v>
      </c>
      <c r="DW81" s="69">
        <f t="shared" ca="1" si="234"/>
        <v>295583.93288507836</v>
      </c>
      <c r="DX81" s="69">
        <f t="shared" ca="1" si="234"/>
        <v>438156.22074724251</v>
      </c>
      <c r="DY81" s="69">
        <f t="shared" ca="1" si="234"/>
        <v>598417.08651128714</v>
      </c>
      <c r="DZ81" s="69">
        <f t="shared" ca="1" si="234"/>
        <v>773769.14364405884</v>
      </c>
      <c r="EA81" s="69">
        <f t="shared" ca="1" si="234"/>
        <v>960512.43173583644</v>
      </c>
      <c r="EB81" s="69">
        <f t="shared" ca="1" si="234"/>
        <v>1159263.7142414341</v>
      </c>
      <c r="EC81" s="69">
        <f t="shared" ca="1" si="234"/>
        <v>1370671.4372201541</v>
      </c>
      <c r="ED81" s="69">
        <f t="shared" ca="1" si="234"/>
        <v>1595417.3282851221</v>
      </c>
      <c r="EE81" s="69">
        <f t="shared" ca="1" si="234"/>
        <v>1834218.0757427576</v>
      </c>
      <c r="EF81" s="69">
        <f t="shared" ca="1" si="234"/>
        <v>2087827.0919347883</v>
      </c>
      <c r="EG81" s="69">
        <f t="shared" ca="1" si="234"/>
        <v>2357036.3649957995</v>
      </c>
      <c r="EH81" s="69">
        <f t="shared" ca="1" si="234"/>
        <v>2642678.40344992</v>
      </c>
      <c r="EI81" s="69">
        <f t="shared" ca="1" si="234"/>
        <v>2945628.2782913763</v>
      </c>
      <c r="EJ81" s="69">
        <f t="shared" ca="1" si="234"/>
        <v>3266805.7674258212</v>
      </c>
      <c r="EK81" s="69">
        <f t="shared" ca="1" si="234"/>
        <v>3607177.6075931396</v>
      </c>
    </row>
    <row r="82" spans="1:141" x14ac:dyDescent="0.25">
      <c r="A82" s="90"/>
      <c r="B82" s="90"/>
      <c r="C82" s="111"/>
      <c r="D82" s="90"/>
      <c r="E82" s="135" t="s">
        <v>278</v>
      </c>
      <c r="F82" s="136">
        <f t="shared" ref="F82:AK82" ca="1" si="235">SUM(F790,F809,F828)</f>
        <v>571.71500000000003</v>
      </c>
      <c r="G82" s="137">
        <f t="shared" ca="1" si="235"/>
        <v>628.971</v>
      </c>
      <c r="H82" s="137">
        <f t="shared" ca="1" si="235"/>
        <v>401.875</v>
      </c>
      <c r="I82" s="138">
        <f t="shared" ca="1" si="235"/>
        <v>468.351</v>
      </c>
      <c r="J82" s="136">
        <f t="shared" ca="1" si="235"/>
        <v>518</v>
      </c>
      <c r="K82" s="137">
        <f t="shared" ca="1" si="235"/>
        <v>174</v>
      </c>
      <c r="L82" s="137">
        <f t="shared" ca="1" si="235"/>
        <v>260</v>
      </c>
      <c r="M82" s="138">
        <f t="shared" ca="1" si="235"/>
        <v>118</v>
      </c>
      <c r="N82" s="136">
        <f t="shared" ca="1" si="235"/>
        <v>-289</v>
      </c>
      <c r="O82" s="137">
        <f t="shared" ca="1" si="235"/>
        <v>-196</v>
      </c>
      <c r="P82" s="137">
        <f t="shared" ca="1" si="235"/>
        <v>-206</v>
      </c>
      <c r="Q82" s="138">
        <f t="shared" ca="1" si="235"/>
        <v>-347</v>
      </c>
      <c r="R82" s="136">
        <f t="shared" ca="1" si="235"/>
        <v>-375</v>
      </c>
      <c r="S82" s="137">
        <f t="shared" ca="1" si="235"/>
        <v>-1034</v>
      </c>
      <c r="T82" s="137">
        <f t="shared" ca="1" si="235"/>
        <v>-1409</v>
      </c>
      <c r="U82" s="138">
        <f t="shared" ca="1" si="235"/>
        <v>-1317</v>
      </c>
      <c r="V82" s="136">
        <f t="shared" ca="1" si="235"/>
        <v>-2232</v>
      </c>
      <c r="W82" s="137">
        <f t="shared" ca="1" si="235"/>
        <v>-2163</v>
      </c>
      <c r="X82" s="137">
        <f t="shared" ca="1" si="235"/>
        <v>-2622</v>
      </c>
      <c r="Y82" s="138">
        <f t="shared" ca="1" si="235"/>
        <v>-3224</v>
      </c>
      <c r="Z82" s="136">
        <f t="shared" ca="1" si="235"/>
        <v>-3159</v>
      </c>
      <c r="AA82" s="137">
        <f t="shared" ca="1" si="235"/>
        <v>-2982</v>
      </c>
      <c r="AB82" s="137">
        <f t="shared" ca="1" si="235"/>
        <v>-2905</v>
      </c>
      <c r="AC82" s="138">
        <f t="shared" ca="1" si="235"/>
        <v>-2768</v>
      </c>
      <c r="AD82" s="136">
        <f t="shared" ca="1" si="235"/>
        <v>-2692</v>
      </c>
      <c r="AE82" s="137">
        <f t="shared" ca="1" si="235"/>
        <v>-2400</v>
      </c>
      <c r="AF82" s="137">
        <f t="shared" ca="1" si="235"/>
        <v>-2217</v>
      </c>
      <c r="AG82" s="138">
        <f t="shared" ca="1" si="235"/>
        <v>-2016</v>
      </c>
      <c r="AH82" s="136">
        <f t="shared" ca="1" si="235"/>
        <v>-1948</v>
      </c>
      <c r="AI82" s="137">
        <f t="shared" ca="1" si="235"/>
        <v>-1851</v>
      </c>
      <c r="AJ82" s="137">
        <f t="shared" ca="1" si="235"/>
        <v>-1564</v>
      </c>
      <c r="AK82" s="138">
        <f t="shared" ca="1" si="235"/>
        <v>10374</v>
      </c>
      <c r="AL82" s="136">
        <f t="shared" ref="AL82:BQ82" ca="1" si="236">SUM(AL790,AL809,AL828)</f>
        <v>10559</v>
      </c>
      <c r="AM82" s="137">
        <f t="shared" ca="1" si="236"/>
        <v>10878</v>
      </c>
      <c r="AN82" s="137">
        <f t="shared" ca="1" si="236"/>
        <v>11442</v>
      </c>
      <c r="AO82" s="138">
        <f t="shared" ca="1" si="236"/>
        <v>11928</v>
      </c>
      <c r="AP82" s="136">
        <f t="shared" ca="1" si="236"/>
        <v>12403</v>
      </c>
      <c r="AQ82" s="137">
        <f t="shared" ca="1" si="236"/>
        <v>12578</v>
      </c>
      <c r="AR82" s="137">
        <f t="shared" ca="1" si="236"/>
        <v>12903</v>
      </c>
      <c r="AS82" s="138">
        <f t="shared" ca="1" si="236"/>
        <v>13159</v>
      </c>
      <c r="AT82" s="136">
        <f t="shared" ca="1" si="236"/>
        <v>12542</v>
      </c>
      <c r="AU82" s="137">
        <f t="shared" ca="1" si="236"/>
        <v>12171</v>
      </c>
      <c r="AV82" s="137">
        <f t="shared" ca="1" si="236"/>
        <v>11924</v>
      </c>
      <c r="AW82" s="138">
        <f t="shared" ca="1" si="236"/>
        <v>11924</v>
      </c>
      <c r="AX82" s="136">
        <f t="shared" ca="1" si="236"/>
        <v>11924</v>
      </c>
      <c r="AY82" s="137">
        <f t="shared" ca="1" si="236"/>
        <v>11924</v>
      </c>
      <c r="AZ82" s="137">
        <f t="shared" ca="1" si="236"/>
        <v>11924</v>
      </c>
      <c r="BA82" s="138">
        <f t="shared" ca="1" si="236"/>
        <v>11924</v>
      </c>
      <c r="BB82" s="136">
        <f t="shared" ca="1" si="236"/>
        <v>11924</v>
      </c>
      <c r="BC82" s="137">
        <f t="shared" ca="1" si="236"/>
        <v>11924</v>
      </c>
      <c r="BD82" s="137">
        <f t="shared" ca="1" si="236"/>
        <v>11924</v>
      </c>
      <c r="BE82" s="138">
        <f t="shared" ca="1" si="236"/>
        <v>11924</v>
      </c>
      <c r="BF82" s="136">
        <f t="shared" ca="1" si="236"/>
        <v>11924</v>
      </c>
      <c r="BG82" s="137">
        <f t="shared" ca="1" si="236"/>
        <v>11924</v>
      </c>
      <c r="BH82" s="137">
        <f t="shared" ca="1" si="236"/>
        <v>11924</v>
      </c>
      <c r="BI82" s="138">
        <f t="shared" ca="1" si="236"/>
        <v>11924</v>
      </c>
      <c r="BJ82" s="136">
        <f t="shared" ca="1" si="236"/>
        <v>11924</v>
      </c>
      <c r="BK82" s="137">
        <f t="shared" ca="1" si="236"/>
        <v>11924</v>
      </c>
      <c r="BL82" s="137">
        <f t="shared" ca="1" si="236"/>
        <v>11924</v>
      </c>
      <c r="BM82" s="138">
        <f t="shared" ca="1" si="236"/>
        <v>11924</v>
      </c>
      <c r="BN82" s="136">
        <f t="shared" ca="1" si="236"/>
        <v>11924</v>
      </c>
      <c r="BO82" s="137">
        <f t="shared" ca="1" si="236"/>
        <v>11924</v>
      </c>
      <c r="BP82" s="137">
        <f t="shared" ca="1" si="236"/>
        <v>11924</v>
      </c>
      <c r="BQ82" s="138">
        <f t="shared" ca="1" si="236"/>
        <v>11924</v>
      </c>
      <c r="BR82" s="136">
        <f t="shared" ref="BR82:CW82" ca="1" si="237">SUM(BR790,BR809,BR828)</f>
        <v>11924</v>
      </c>
      <c r="BS82" s="137">
        <f t="shared" ca="1" si="237"/>
        <v>11924</v>
      </c>
      <c r="BT82" s="137">
        <f t="shared" ca="1" si="237"/>
        <v>11924</v>
      </c>
      <c r="BU82" s="138">
        <f t="shared" ca="1" si="237"/>
        <v>11924</v>
      </c>
      <c r="BV82" s="136">
        <f t="shared" ca="1" si="237"/>
        <v>11924</v>
      </c>
      <c r="BW82" s="137">
        <f t="shared" ca="1" si="237"/>
        <v>11924</v>
      </c>
      <c r="BX82" s="137">
        <f t="shared" ca="1" si="237"/>
        <v>11924</v>
      </c>
      <c r="BY82" s="138">
        <f t="shared" ca="1" si="237"/>
        <v>11924</v>
      </c>
      <c r="BZ82" s="136">
        <f t="shared" ca="1" si="237"/>
        <v>11924</v>
      </c>
      <c r="CA82" s="137">
        <f t="shared" ca="1" si="237"/>
        <v>11924</v>
      </c>
      <c r="CB82" s="137">
        <f t="shared" ca="1" si="237"/>
        <v>11924</v>
      </c>
      <c r="CC82" s="138">
        <f t="shared" ca="1" si="237"/>
        <v>11924</v>
      </c>
      <c r="CD82" s="136">
        <f t="shared" ca="1" si="237"/>
        <v>11924</v>
      </c>
      <c r="CE82" s="137">
        <f t="shared" ca="1" si="237"/>
        <v>11924</v>
      </c>
      <c r="CF82" s="137">
        <f t="shared" ca="1" si="237"/>
        <v>11924</v>
      </c>
      <c r="CG82" s="138">
        <f t="shared" ca="1" si="237"/>
        <v>11924</v>
      </c>
      <c r="CH82" s="136">
        <f t="shared" ca="1" si="237"/>
        <v>11924</v>
      </c>
      <c r="CI82" s="137">
        <f t="shared" ca="1" si="237"/>
        <v>11924</v>
      </c>
      <c r="CJ82" s="137">
        <f t="shared" ca="1" si="237"/>
        <v>11924</v>
      </c>
      <c r="CK82" s="138">
        <f t="shared" ca="1" si="237"/>
        <v>11924</v>
      </c>
      <c r="CL82" s="136">
        <f t="shared" ca="1" si="237"/>
        <v>11924</v>
      </c>
      <c r="CM82" s="137">
        <f t="shared" ca="1" si="237"/>
        <v>11924</v>
      </c>
      <c r="CN82" s="137">
        <f t="shared" ca="1" si="237"/>
        <v>11924</v>
      </c>
      <c r="CO82" s="138">
        <f t="shared" ca="1" si="237"/>
        <v>11924</v>
      </c>
      <c r="CP82" s="136">
        <f t="shared" ca="1" si="237"/>
        <v>11924</v>
      </c>
      <c r="CQ82" s="137">
        <f t="shared" ca="1" si="237"/>
        <v>11924</v>
      </c>
      <c r="CR82" s="137">
        <f t="shared" ca="1" si="237"/>
        <v>11924</v>
      </c>
      <c r="CS82" s="138">
        <f t="shared" ca="1" si="237"/>
        <v>11924</v>
      </c>
      <c r="CT82" s="136">
        <f t="shared" ca="1" si="237"/>
        <v>11924</v>
      </c>
      <c r="CU82" s="137">
        <f t="shared" ca="1" si="237"/>
        <v>11924</v>
      </c>
      <c r="CV82" s="137">
        <f t="shared" ca="1" si="237"/>
        <v>11924</v>
      </c>
      <c r="CW82" s="138">
        <f t="shared" ca="1" si="237"/>
        <v>11924</v>
      </c>
      <c r="CX82" s="136">
        <f t="shared" ref="CX82:DI82" ca="1" si="238">SUM(CX790,CX809,CX828)</f>
        <v>11924</v>
      </c>
      <c r="CY82" s="137">
        <f t="shared" ca="1" si="238"/>
        <v>11924</v>
      </c>
      <c r="CZ82" s="137">
        <f t="shared" ca="1" si="238"/>
        <v>11924</v>
      </c>
      <c r="DA82" s="138">
        <f t="shared" ca="1" si="238"/>
        <v>11924</v>
      </c>
      <c r="DB82" s="136">
        <f t="shared" ca="1" si="238"/>
        <v>11924</v>
      </c>
      <c r="DC82" s="137">
        <f t="shared" ca="1" si="238"/>
        <v>11924</v>
      </c>
      <c r="DD82" s="137">
        <f t="shared" ca="1" si="238"/>
        <v>11924</v>
      </c>
      <c r="DE82" s="138">
        <f t="shared" ca="1" si="238"/>
        <v>11924</v>
      </c>
      <c r="DF82" s="136">
        <f t="shared" ca="1" si="238"/>
        <v>11924</v>
      </c>
      <c r="DG82" s="137">
        <f t="shared" ca="1" si="238"/>
        <v>11924</v>
      </c>
      <c r="DH82" s="137">
        <f t="shared" ca="1" si="238"/>
        <v>11924</v>
      </c>
      <c r="DI82" s="138">
        <f t="shared" ca="1" si="238"/>
        <v>11924</v>
      </c>
      <c r="DJ82" s="69"/>
      <c r="DK82" s="137">
        <f t="shared" ref="DK82:EK82" ca="1" si="239">SUM(DK790,DK809,DK828)</f>
        <v>468.351</v>
      </c>
      <c r="DL82" s="137">
        <f t="shared" ca="1" si="239"/>
        <v>118</v>
      </c>
      <c r="DM82" s="137">
        <f t="shared" ca="1" si="239"/>
        <v>-347</v>
      </c>
      <c r="DN82" s="137">
        <f t="shared" ca="1" si="239"/>
        <v>-1317</v>
      </c>
      <c r="DO82" s="137">
        <f t="shared" ca="1" si="239"/>
        <v>-3224</v>
      </c>
      <c r="DP82" s="137">
        <f t="shared" ca="1" si="239"/>
        <v>-2768</v>
      </c>
      <c r="DQ82" s="137">
        <f t="shared" ca="1" si="239"/>
        <v>-2016</v>
      </c>
      <c r="DR82" s="137">
        <f t="shared" ca="1" si="239"/>
        <v>10374</v>
      </c>
      <c r="DS82" s="137">
        <f t="shared" ca="1" si="239"/>
        <v>11928</v>
      </c>
      <c r="DT82" s="137">
        <f t="shared" ca="1" si="239"/>
        <v>13159</v>
      </c>
      <c r="DU82" s="137">
        <f t="shared" ca="1" si="239"/>
        <v>11924</v>
      </c>
      <c r="DV82" s="137">
        <f t="shared" ca="1" si="239"/>
        <v>11924</v>
      </c>
      <c r="DW82" s="137">
        <f t="shared" ca="1" si="239"/>
        <v>11924</v>
      </c>
      <c r="DX82" s="137">
        <f t="shared" ca="1" si="239"/>
        <v>11924</v>
      </c>
      <c r="DY82" s="137">
        <f t="shared" ca="1" si="239"/>
        <v>11924</v>
      </c>
      <c r="DZ82" s="137">
        <f t="shared" ca="1" si="239"/>
        <v>11924</v>
      </c>
      <c r="EA82" s="137">
        <f t="shared" ca="1" si="239"/>
        <v>11924</v>
      </c>
      <c r="EB82" s="137">
        <f t="shared" ca="1" si="239"/>
        <v>11924</v>
      </c>
      <c r="EC82" s="137">
        <f t="shared" ca="1" si="239"/>
        <v>11924</v>
      </c>
      <c r="ED82" s="137">
        <f t="shared" ca="1" si="239"/>
        <v>11924</v>
      </c>
      <c r="EE82" s="137">
        <f t="shared" ca="1" si="239"/>
        <v>11924</v>
      </c>
      <c r="EF82" s="137">
        <f t="shared" ca="1" si="239"/>
        <v>11924</v>
      </c>
      <c r="EG82" s="137">
        <f t="shared" ca="1" si="239"/>
        <v>11924</v>
      </c>
      <c r="EH82" s="137">
        <f t="shared" ca="1" si="239"/>
        <v>11924</v>
      </c>
      <c r="EI82" s="137">
        <f t="shared" ca="1" si="239"/>
        <v>11924</v>
      </c>
      <c r="EJ82" s="137">
        <f t="shared" ca="1" si="239"/>
        <v>11924</v>
      </c>
      <c r="EK82" s="137">
        <f t="shared" ca="1" si="239"/>
        <v>11924</v>
      </c>
    </row>
    <row r="83" spans="1:141" x14ac:dyDescent="0.25">
      <c r="A83" s="90"/>
      <c r="B83" s="90"/>
      <c r="C83" s="111"/>
      <c r="D83" s="90"/>
      <c r="E83" s="36" t="s">
        <v>279</v>
      </c>
      <c r="F83" s="105">
        <f t="shared" ref="F83:AK83" ca="1" si="240">SUM(F79:F82)</f>
        <v>4166.9849999999997</v>
      </c>
      <c r="G83" s="106">
        <f t="shared" ca="1" si="240"/>
        <v>4304.7860000000001</v>
      </c>
      <c r="H83" s="106">
        <f t="shared" ca="1" si="240"/>
        <v>4204.5929999999998</v>
      </c>
      <c r="I83" s="107">
        <f t="shared" ca="1" si="240"/>
        <v>4417.982</v>
      </c>
      <c r="J83" s="105">
        <f t="shared" ca="1" si="240"/>
        <v>4556</v>
      </c>
      <c r="K83" s="106">
        <f t="shared" ca="1" si="240"/>
        <v>4185</v>
      </c>
      <c r="L83" s="106">
        <f t="shared" ca="1" si="240"/>
        <v>4465</v>
      </c>
      <c r="M83" s="107">
        <f t="shared" ca="1" si="240"/>
        <v>4469</v>
      </c>
      <c r="N83" s="105">
        <f t="shared" ca="1" si="240"/>
        <v>4196</v>
      </c>
      <c r="O83" s="106">
        <f t="shared" ca="1" si="240"/>
        <v>4480</v>
      </c>
      <c r="P83" s="106">
        <f t="shared" ca="1" si="240"/>
        <v>5324</v>
      </c>
      <c r="Q83" s="107">
        <f t="shared" ca="1" si="240"/>
        <v>5762</v>
      </c>
      <c r="R83" s="105">
        <f t="shared" ca="1" si="240"/>
        <v>6132</v>
      </c>
      <c r="S83" s="106">
        <f t="shared" ca="1" si="240"/>
        <v>5973</v>
      </c>
      <c r="T83" s="106">
        <f t="shared" ca="1" si="240"/>
        <v>6352</v>
      </c>
      <c r="U83" s="107">
        <f t="shared" ca="1" si="240"/>
        <v>7471</v>
      </c>
      <c r="V83" s="105">
        <f t="shared" ca="1" si="240"/>
        <v>7717</v>
      </c>
      <c r="W83" s="106">
        <f t="shared" ca="1" si="240"/>
        <v>8795</v>
      </c>
      <c r="X83" s="106">
        <f t="shared" ca="1" si="240"/>
        <v>9475</v>
      </c>
      <c r="Y83" s="107">
        <f t="shared" ca="1" si="240"/>
        <v>9342</v>
      </c>
      <c r="Z83" s="105">
        <f t="shared" ca="1" si="240"/>
        <v>9704</v>
      </c>
      <c r="AA83" s="106">
        <f t="shared" ca="1" si="240"/>
        <v>10336</v>
      </c>
      <c r="AB83" s="106">
        <f t="shared" ca="1" si="240"/>
        <v>11214</v>
      </c>
      <c r="AC83" s="107">
        <f t="shared" ca="1" si="240"/>
        <v>12204</v>
      </c>
      <c r="AD83" s="105">
        <f t="shared" ca="1" si="240"/>
        <v>13099</v>
      </c>
      <c r="AE83" s="106">
        <f t="shared" ca="1" si="240"/>
        <v>13914</v>
      </c>
      <c r="AF83" s="106">
        <f t="shared" ca="1" si="240"/>
        <v>15334</v>
      </c>
      <c r="AG83" s="107">
        <f t="shared" ca="1" si="240"/>
        <v>16893</v>
      </c>
      <c r="AH83" s="105">
        <f t="shared" ca="1" si="240"/>
        <v>18774</v>
      </c>
      <c r="AI83" s="106">
        <f t="shared" ca="1" si="240"/>
        <v>21147</v>
      </c>
      <c r="AJ83" s="106">
        <f t="shared" ca="1" si="240"/>
        <v>23798</v>
      </c>
      <c r="AK83" s="107">
        <f t="shared" ca="1" si="240"/>
        <v>26612</v>
      </c>
      <c r="AL83" s="105">
        <f t="shared" ref="AL83:BQ83" ca="1" si="241">SUM(AL79:AL82)</f>
        <v>26320</v>
      </c>
      <c r="AM83" s="106">
        <f t="shared" ca="1" si="241"/>
        <v>23851</v>
      </c>
      <c r="AN83" s="106">
        <f t="shared" ca="1" si="241"/>
        <v>21349</v>
      </c>
      <c r="AO83" s="107">
        <f t="shared" ca="1" si="241"/>
        <v>22101</v>
      </c>
      <c r="AP83" s="105">
        <f t="shared" ca="1" si="241"/>
        <v>24520</v>
      </c>
      <c r="AQ83" s="106">
        <f t="shared" ca="1" si="241"/>
        <v>27501</v>
      </c>
      <c r="AR83" s="106">
        <f t="shared" ca="1" si="241"/>
        <v>33265</v>
      </c>
      <c r="AS83" s="107">
        <f t="shared" ca="1" si="241"/>
        <v>42978</v>
      </c>
      <c r="AT83" s="105">
        <f t="shared" ca="1" si="241"/>
        <v>98282</v>
      </c>
      <c r="AU83" s="106">
        <f t="shared" ca="1" si="241"/>
        <v>58157</v>
      </c>
      <c r="AV83" s="106">
        <f t="shared" ca="1" si="241"/>
        <v>65899</v>
      </c>
      <c r="AW83" s="107">
        <f t="shared" ca="1" si="241"/>
        <v>84998.273176072733</v>
      </c>
      <c r="AX83" s="105">
        <f t="shared" ca="1" si="241"/>
        <v>105020.22218999625</v>
      </c>
      <c r="AY83" s="106">
        <f t="shared" ca="1" si="241"/>
        <v>128183.25103290463</v>
      </c>
      <c r="AZ83" s="106">
        <f t="shared" ca="1" si="241"/>
        <v>155300.3112405935</v>
      </c>
      <c r="BA83" s="107">
        <f t="shared" ca="1" si="241"/>
        <v>184862.64996221726</v>
      </c>
      <c r="BB83" s="105">
        <f t="shared" ca="1" si="241"/>
        <v>209531.72292626902</v>
      </c>
      <c r="BC83" s="106">
        <f t="shared" ca="1" si="241"/>
        <v>238011.80015754706</v>
      </c>
      <c r="BD83" s="106">
        <f t="shared" ca="1" si="241"/>
        <v>271288.75473159261</v>
      </c>
      <c r="BE83" s="107">
        <f t="shared" ca="1" si="241"/>
        <v>307532.93288507836</v>
      </c>
      <c r="BF83" s="105">
        <f t="shared" ca="1" si="241"/>
        <v>336288.3545047433</v>
      </c>
      <c r="BG83" s="106">
        <f t="shared" ca="1" si="241"/>
        <v>369419.77221901593</v>
      </c>
      <c r="BH83" s="106">
        <f t="shared" ca="1" si="241"/>
        <v>408058.70126029558</v>
      </c>
      <c r="BI83" s="107">
        <f t="shared" ca="1" si="241"/>
        <v>450105.22074724251</v>
      </c>
      <c r="BJ83" s="105">
        <f t="shared" ca="1" si="241"/>
        <v>482521.74426934309</v>
      </c>
      <c r="BK83" s="106">
        <f t="shared" ca="1" si="241"/>
        <v>519797.88405625068</v>
      </c>
      <c r="BL83" s="106">
        <f t="shared" ca="1" si="241"/>
        <v>563189.63213989302</v>
      </c>
      <c r="BM83" s="107">
        <f t="shared" ca="1" si="241"/>
        <v>610366.08651128714</v>
      </c>
      <c r="BN83" s="105">
        <f t="shared" ca="1" si="241"/>
        <v>645939.69461920566</v>
      </c>
      <c r="BO83" s="106">
        <f t="shared" ca="1" si="241"/>
        <v>686764.22592344729</v>
      </c>
      <c r="BP83" s="106">
        <f t="shared" ca="1" si="241"/>
        <v>734196.16318312369</v>
      </c>
      <c r="BQ83" s="107">
        <f t="shared" ca="1" si="241"/>
        <v>785718.14364405884</v>
      </c>
      <c r="BR83" s="105">
        <f t="shared" ref="BR83:CW83" ca="1" si="242">SUM(BR79:BR82)</f>
        <v>823721.95960717066</v>
      </c>
      <c r="BS83" s="106">
        <f t="shared" ca="1" si="242"/>
        <v>867242.15594267601</v>
      </c>
      <c r="BT83" s="106">
        <f t="shared" ca="1" si="242"/>
        <v>917703.05258445907</v>
      </c>
      <c r="BU83" s="107">
        <f t="shared" ca="1" si="242"/>
        <v>972461.43173583644</v>
      </c>
      <c r="BV83" s="105">
        <f t="shared" ca="1" si="242"/>
        <v>1013028.6880579296</v>
      </c>
      <c r="BW83" s="106">
        <f t="shared" ca="1" si="242"/>
        <v>1059391.1068753921</v>
      </c>
      <c r="BX83" s="106">
        <f t="shared" ca="1" si="242"/>
        <v>1113044.237388893</v>
      </c>
      <c r="BY83" s="107">
        <f t="shared" ca="1" si="242"/>
        <v>1171212.7142414341</v>
      </c>
      <c r="BZ83" s="105">
        <f t="shared" ca="1" si="242"/>
        <v>1214483.5147831968</v>
      </c>
      <c r="CA83" s="106">
        <f t="shared" ca="1" si="242"/>
        <v>1263842.2520523057</v>
      </c>
      <c r="CB83" s="106">
        <f t="shared" ca="1" si="242"/>
        <v>1320859.266216923</v>
      </c>
      <c r="CC83" s="107">
        <f t="shared" ca="1" si="242"/>
        <v>1382620.4372201541</v>
      </c>
      <c r="CD83" s="105">
        <f t="shared" ca="1" si="242"/>
        <v>1428742.1044492016</v>
      </c>
      <c r="CE83" s="106">
        <f t="shared" ca="1" si="242"/>
        <v>1481259.1752817912</v>
      </c>
      <c r="CF83" s="106">
        <f t="shared" ca="1" si="242"/>
        <v>1541820.5206434883</v>
      </c>
      <c r="CG83" s="107">
        <f t="shared" ca="1" si="242"/>
        <v>1607366.3282851221</v>
      </c>
      <c r="CH83" s="105">
        <f t="shared" ca="1" si="242"/>
        <v>1656493.7679489176</v>
      </c>
      <c r="CI83" s="106">
        <f t="shared" ca="1" si="242"/>
        <v>1712339.506313852</v>
      </c>
      <c r="CJ83" s="106">
        <f t="shared" ca="1" si="242"/>
        <v>1776634.8718465301</v>
      </c>
      <c r="CK83" s="107">
        <f t="shared" ca="1" si="242"/>
        <v>1846167.0757427576</v>
      </c>
      <c r="CL83" s="105">
        <f t="shared" ca="1" si="242"/>
        <v>1898463.1598363004</v>
      </c>
      <c r="CM83" s="106">
        <f t="shared" ca="1" si="242"/>
        <v>1957816.6383214022</v>
      </c>
      <c r="CN83" s="106">
        <f t="shared" ca="1" si="242"/>
        <v>2026045.4203328253</v>
      </c>
      <c r="CO83" s="107">
        <f t="shared" ca="1" si="242"/>
        <v>2099776.091934788</v>
      </c>
      <c r="CP83" s="105">
        <f t="shared" ca="1" si="242"/>
        <v>2155412.0608785287</v>
      </c>
      <c r="CQ83" s="106">
        <f t="shared" ca="1" si="242"/>
        <v>2218461.5315026231</v>
      </c>
      <c r="CR83" s="106">
        <f t="shared" ca="1" si="242"/>
        <v>2290833.322897837</v>
      </c>
      <c r="CS83" s="107">
        <f t="shared" ca="1" si="242"/>
        <v>2368985.3649957995</v>
      </c>
      <c r="CT83" s="105">
        <f t="shared" ca="1" si="242"/>
        <v>2428141.2499849997</v>
      </c>
      <c r="CU83" s="106">
        <f t="shared" ca="1" si="242"/>
        <v>2495084.6071132878</v>
      </c>
      <c r="CV83" s="106">
        <f t="shared" ca="1" si="242"/>
        <v>2571819.7111841119</v>
      </c>
      <c r="CW83" s="107">
        <f t="shared" ca="1" si="242"/>
        <v>2654627.40344992</v>
      </c>
      <c r="CX83" s="105">
        <f t="shared" ref="CX83:DI83" ca="1" si="243">SUM(CX79:CX82)</f>
        <v>2717492.4699847335</v>
      </c>
      <c r="CY83" s="106">
        <f t="shared" ca="1" si="243"/>
        <v>2788537.7364533572</v>
      </c>
      <c r="CZ83" s="106">
        <f t="shared" ca="1" si="243"/>
        <v>2869867.7064209455</v>
      </c>
      <c r="DA83" s="107">
        <f t="shared" ca="1" si="243"/>
        <v>2957577.2782913763</v>
      </c>
      <c r="DB83" s="105">
        <f t="shared" ca="1" si="243"/>
        <v>3024350.4919473655</v>
      </c>
      <c r="DC83" s="106">
        <f t="shared" ca="1" si="243"/>
        <v>3099716.3295582989</v>
      </c>
      <c r="DD83" s="106">
        <f t="shared" ca="1" si="243"/>
        <v>3185884.5351570994</v>
      </c>
      <c r="DE83" s="107">
        <f t="shared" ca="1" si="243"/>
        <v>3278754.7674258212</v>
      </c>
      <c r="DF83" s="105">
        <f t="shared" ca="1" si="243"/>
        <v>3349645.2829776052</v>
      </c>
      <c r="DG83" s="106">
        <f t="shared" ca="1" si="243"/>
        <v>3429561.5285830656</v>
      </c>
      <c r="DH83" s="106">
        <f t="shared" ca="1" si="243"/>
        <v>3520823.7510389127</v>
      </c>
      <c r="DI83" s="107">
        <f t="shared" ca="1" si="243"/>
        <v>3619126.6075931396</v>
      </c>
      <c r="DJ83" s="69"/>
      <c r="DK83" s="106">
        <f t="shared" ref="DK83:EK83" ca="1" si="244">SUM(DK79:DK82)</f>
        <v>4417.982</v>
      </c>
      <c r="DL83" s="106">
        <f t="shared" ca="1" si="244"/>
        <v>4469</v>
      </c>
      <c r="DM83" s="106">
        <f t="shared" ca="1" si="244"/>
        <v>5762</v>
      </c>
      <c r="DN83" s="106">
        <f t="shared" ca="1" si="244"/>
        <v>7471</v>
      </c>
      <c r="DO83" s="106">
        <f t="shared" ca="1" si="244"/>
        <v>9342</v>
      </c>
      <c r="DP83" s="106">
        <f t="shared" ca="1" si="244"/>
        <v>12204</v>
      </c>
      <c r="DQ83" s="106">
        <f t="shared" ca="1" si="244"/>
        <v>16893</v>
      </c>
      <c r="DR83" s="106">
        <f t="shared" ca="1" si="244"/>
        <v>26612</v>
      </c>
      <c r="DS83" s="106">
        <f t="shared" ca="1" si="244"/>
        <v>22101</v>
      </c>
      <c r="DT83" s="106">
        <f t="shared" ca="1" si="244"/>
        <v>42978</v>
      </c>
      <c r="DU83" s="106">
        <f t="shared" ca="1" si="244"/>
        <v>84998.273176072733</v>
      </c>
      <c r="DV83" s="106">
        <f t="shared" ca="1" si="244"/>
        <v>184862.64996221726</v>
      </c>
      <c r="DW83" s="106">
        <f t="shared" ca="1" si="244"/>
        <v>307532.93288507836</v>
      </c>
      <c r="DX83" s="106">
        <f t="shared" ca="1" si="244"/>
        <v>450105.22074724251</v>
      </c>
      <c r="DY83" s="106">
        <f t="shared" ca="1" si="244"/>
        <v>610366.08651128714</v>
      </c>
      <c r="DZ83" s="106">
        <f t="shared" ca="1" si="244"/>
        <v>785718.14364405884</v>
      </c>
      <c r="EA83" s="106">
        <f t="shared" ca="1" si="244"/>
        <v>972461.43173583644</v>
      </c>
      <c r="EB83" s="106">
        <f t="shared" ca="1" si="244"/>
        <v>1171212.7142414341</v>
      </c>
      <c r="EC83" s="106">
        <f t="shared" ca="1" si="244"/>
        <v>1382620.4372201541</v>
      </c>
      <c r="ED83" s="106">
        <f t="shared" ca="1" si="244"/>
        <v>1607366.3282851221</v>
      </c>
      <c r="EE83" s="106">
        <f t="shared" ca="1" si="244"/>
        <v>1846167.0757427576</v>
      </c>
      <c r="EF83" s="106">
        <f t="shared" ca="1" si="244"/>
        <v>2099776.091934788</v>
      </c>
      <c r="EG83" s="106">
        <f t="shared" ca="1" si="244"/>
        <v>2368985.3649957995</v>
      </c>
      <c r="EH83" s="106">
        <f t="shared" ca="1" si="244"/>
        <v>2654627.40344992</v>
      </c>
      <c r="EI83" s="106">
        <f t="shared" ca="1" si="244"/>
        <v>2957577.2782913763</v>
      </c>
      <c r="EJ83" s="106">
        <f t="shared" ca="1" si="244"/>
        <v>3278754.7674258212</v>
      </c>
      <c r="EK83" s="106">
        <f t="shared" ca="1" si="244"/>
        <v>3619126.6075931396</v>
      </c>
    </row>
    <row r="84" spans="1:141" x14ac:dyDescent="0.25">
      <c r="A84" s="90"/>
      <c r="B84" s="90"/>
      <c r="C84" s="90"/>
      <c r="D84" s="90"/>
      <c r="F84" s="113"/>
      <c r="G84" s="69"/>
      <c r="H84" s="69"/>
      <c r="I84" s="69"/>
      <c r="J84" s="113"/>
      <c r="K84" s="69"/>
      <c r="L84" s="69"/>
      <c r="M84" s="69"/>
      <c r="N84" s="113"/>
      <c r="O84" s="69"/>
      <c r="P84" s="69"/>
      <c r="Q84" s="69"/>
      <c r="R84" s="113"/>
      <c r="S84" s="69"/>
      <c r="T84" s="69"/>
      <c r="U84" s="69"/>
      <c r="V84" s="113"/>
      <c r="W84" s="69"/>
      <c r="X84" s="69"/>
      <c r="Y84" s="69"/>
      <c r="Z84" s="113"/>
      <c r="AA84" s="69"/>
      <c r="AB84" s="69"/>
      <c r="AC84" s="69"/>
      <c r="AD84" s="113"/>
      <c r="AE84" s="69"/>
      <c r="AF84" s="69"/>
      <c r="AG84" s="69"/>
      <c r="AH84" s="113"/>
      <c r="AI84" s="69"/>
      <c r="AJ84" s="69"/>
      <c r="AK84" s="69"/>
      <c r="AL84" s="113"/>
      <c r="AM84" s="69"/>
      <c r="AN84" s="69"/>
      <c r="AO84" s="69"/>
      <c r="AP84" s="113"/>
      <c r="AQ84" s="69"/>
      <c r="AR84" s="69"/>
      <c r="AS84" s="69"/>
      <c r="AT84" s="113"/>
      <c r="AU84" s="69"/>
      <c r="AV84" s="69"/>
      <c r="AW84" s="69"/>
      <c r="AX84" s="113"/>
      <c r="AY84" s="69"/>
      <c r="AZ84" s="69"/>
      <c r="BA84" s="69"/>
      <c r="BB84" s="113"/>
      <c r="BC84" s="69"/>
      <c r="BD84" s="69"/>
      <c r="BE84" s="69"/>
      <c r="BF84" s="113"/>
      <c r="BG84" s="69"/>
      <c r="BH84" s="69"/>
      <c r="BI84" s="69"/>
      <c r="BJ84" s="113"/>
      <c r="BK84" s="69"/>
      <c r="BL84" s="69"/>
      <c r="BM84" s="69"/>
      <c r="BN84" s="113"/>
      <c r="BO84" s="69"/>
      <c r="BP84" s="69"/>
      <c r="BQ84" s="69"/>
      <c r="BR84" s="113"/>
      <c r="BS84" s="69"/>
      <c r="BT84" s="69"/>
      <c r="BU84" s="69"/>
      <c r="BV84" s="113"/>
      <c r="BW84" s="69"/>
      <c r="BX84" s="69"/>
      <c r="BY84" s="69"/>
      <c r="BZ84" s="113"/>
      <c r="CA84" s="69"/>
      <c r="CB84" s="69"/>
      <c r="CC84" s="69"/>
      <c r="CD84" s="113"/>
      <c r="CE84" s="69"/>
      <c r="CF84" s="69"/>
      <c r="CG84" s="69"/>
      <c r="CH84" s="113"/>
      <c r="CI84" s="69"/>
      <c r="CJ84" s="69"/>
      <c r="CK84" s="69"/>
      <c r="CL84" s="113"/>
      <c r="CM84" s="69"/>
      <c r="CN84" s="69"/>
      <c r="CO84" s="69"/>
      <c r="CP84" s="113"/>
      <c r="CQ84" s="69"/>
      <c r="CR84" s="69"/>
      <c r="CS84" s="69"/>
      <c r="CT84" s="113"/>
      <c r="CU84" s="69"/>
      <c r="CV84" s="69"/>
      <c r="CW84" s="69"/>
      <c r="CX84" s="113"/>
      <c r="CY84" s="69"/>
      <c r="CZ84" s="69"/>
      <c r="DA84" s="69"/>
      <c r="DB84" s="113"/>
      <c r="DC84" s="69"/>
      <c r="DD84" s="69"/>
      <c r="DE84" s="69"/>
      <c r="DF84" s="113"/>
      <c r="DG84" s="69"/>
      <c r="DH84" s="69"/>
      <c r="DI84" s="114"/>
      <c r="DJ84" s="69"/>
      <c r="DK84" s="69"/>
      <c r="DL84" s="69"/>
      <c r="DM84" s="69"/>
      <c r="DN84" s="69"/>
      <c r="DO84" s="69"/>
      <c r="DP84" s="69"/>
      <c r="DQ84" s="69"/>
      <c r="DR84" s="69"/>
      <c r="DS84" s="69"/>
      <c r="DT84" s="69"/>
      <c r="DU84" s="69"/>
      <c r="DV84" s="69"/>
      <c r="DW84" s="69"/>
      <c r="DX84" s="69"/>
      <c r="DY84" s="69"/>
      <c r="DZ84" s="69"/>
      <c r="EA84" s="69"/>
      <c r="EB84" s="69"/>
      <c r="EC84" s="69"/>
      <c r="ED84" s="69"/>
      <c r="EE84" s="69"/>
      <c r="EF84" s="69"/>
      <c r="EG84" s="69"/>
      <c r="EH84" s="69"/>
      <c r="EI84" s="69"/>
      <c r="EJ84" s="69"/>
      <c r="EK84" s="69"/>
    </row>
    <row r="85" spans="1:141" x14ac:dyDescent="0.25">
      <c r="A85" s="90"/>
      <c r="B85" s="90"/>
      <c r="C85" s="90"/>
      <c r="D85" s="90"/>
      <c r="E85" t="s">
        <v>280</v>
      </c>
      <c r="F85" s="113">
        <f t="shared" ref="F85:AK85" ca="1" si="245">IF(F$4="A",F64-SUM(F71,F77,F83),"")</f>
        <v>-65.195999999999913</v>
      </c>
      <c r="G85" s="69">
        <f t="shared" ca="1" si="245"/>
        <v>-66.697000000000116</v>
      </c>
      <c r="H85" s="69">
        <f t="shared" ca="1" si="245"/>
        <v>-61.497999999999593</v>
      </c>
      <c r="I85" s="69">
        <f t="shared" ca="1" si="245"/>
        <v>-63.254000000000815</v>
      </c>
      <c r="J85" s="113">
        <f t="shared" ca="1" si="245"/>
        <v>-58</v>
      </c>
      <c r="K85" s="69">
        <f t="shared" ca="1" si="245"/>
        <v>-59</v>
      </c>
      <c r="L85" s="69">
        <f t="shared" ca="1" si="245"/>
        <v>-52</v>
      </c>
      <c r="M85" s="69">
        <f t="shared" ca="1" si="245"/>
        <v>0</v>
      </c>
      <c r="N85" s="113">
        <f t="shared" ca="1" si="245"/>
        <v>0</v>
      </c>
      <c r="O85" s="69">
        <f t="shared" ca="1" si="245"/>
        <v>0</v>
      </c>
      <c r="P85" s="69">
        <f t="shared" ca="1" si="245"/>
        <v>0</v>
      </c>
      <c r="Q85" s="69">
        <f t="shared" ca="1" si="245"/>
        <v>0</v>
      </c>
      <c r="R85" s="113">
        <f t="shared" ca="1" si="245"/>
        <v>0</v>
      </c>
      <c r="S85" s="69">
        <f t="shared" ca="1" si="245"/>
        <v>0</v>
      </c>
      <c r="T85" s="69">
        <f t="shared" ca="1" si="245"/>
        <v>0</v>
      </c>
      <c r="U85" s="69">
        <f t="shared" ca="1" si="245"/>
        <v>0</v>
      </c>
      <c r="V85" s="113">
        <f t="shared" ca="1" si="245"/>
        <v>0</v>
      </c>
      <c r="W85" s="69">
        <f t="shared" ca="1" si="245"/>
        <v>0</v>
      </c>
      <c r="X85" s="69">
        <f t="shared" ca="1" si="245"/>
        <v>0</v>
      </c>
      <c r="Y85" s="69">
        <f t="shared" ca="1" si="245"/>
        <v>0</v>
      </c>
      <c r="Z85" s="113">
        <f t="shared" ca="1" si="245"/>
        <v>0</v>
      </c>
      <c r="AA85" s="69">
        <f t="shared" ca="1" si="245"/>
        <v>0</v>
      </c>
      <c r="AB85" s="69">
        <f t="shared" ca="1" si="245"/>
        <v>0</v>
      </c>
      <c r="AC85" s="69">
        <f t="shared" ca="1" si="245"/>
        <v>218</v>
      </c>
      <c r="AD85" s="113">
        <f t="shared" ca="1" si="245"/>
        <v>269</v>
      </c>
      <c r="AE85" s="69">
        <f t="shared" ca="1" si="245"/>
        <v>267</v>
      </c>
      <c r="AF85" s="69">
        <f t="shared" ca="1" si="245"/>
        <v>283</v>
      </c>
      <c r="AG85" s="69">
        <f t="shared" ca="1" si="245"/>
        <v>300</v>
      </c>
      <c r="AH85" s="113">
        <f t="shared" ca="1" si="245"/>
        <v>96</v>
      </c>
      <c r="AI85" s="69">
        <f t="shared" ca="1" si="245"/>
        <v>64</v>
      </c>
      <c r="AJ85" s="69">
        <f t="shared" ca="1" si="245"/>
        <v>357</v>
      </c>
      <c r="AK85" s="69">
        <f t="shared" ca="1" si="245"/>
        <v>498</v>
      </c>
      <c r="AL85" s="113">
        <f t="shared" ref="AL85:BQ85" ca="1" si="246">IF(AL$4="A",AL64-SUM(AL71,AL77,AL83),"")</f>
        <v>1372</v>
      </c>
      <c r="AM85" s="69">
        <f t="shared" ca="1" si="246"/>
        <v>1081</v>
      </c>
      <c r="AN85" s="69">
        <f t="shared" ca="1" si="246"/>
        <v>826</v>
      </c>
      <c r="AO85" s="69">
        <f t="shared" ca="1" si="246"/>
        <v>467</v>
      </c>
      <c r="AP85" s="113">
        <f t="shared" ca="1" si="246"/>
        <v>1544</v>
      </c>
      <c r="AQ85" s="69">
        <f t="shared" ca="1" si="246"/>
        <v>2803</v>
      </c>
      <c r="AR85" s="69">
        <f t="shared" ca="1" si="246"/>
        <v>420</v>
      </c>
      <c r="AS85" s="69">
        <f t="shared" ca="1" si="246"/>
        <v>296</v>
      </c>
      <c r="AT85" s="113">
        <f t="shared" ca="1" si="246"/>
        <v>-45259</v>
      </c>
      <c r="AU85" s="69">
        <f t="shared" ca="1" si="246"/>
        <v>1173</v>
      </c>
      <c r="AV85" s="69">
        <f t="shared" ca="1" si="246"/>
        <v>1356</v>
      </c>
      <c r="AW85" s="69" t="str">
        <f t="shared" ca="1" si="246"/>
        <v/>
      </c>
      <c r="AX85" s="113" t="str">
        <f t="shared" ca="1" si="246"/>
        <v/>
      </c>
      <c r="AY85" s="69" t="str">
        <f t="shared" ca="1" si="246"/>
        <v/>
      </c>
      <c r="AZ85" s="69" t="str">
        <f t="shared" ca="1" si="246"/>
        <v/>
      </c>
      <c r="BA85" s="69" t="str">
        <f t="shared" ca="1" si="246"/>
        <v/>
      </c>
      <c r="BB85" s="113" t="str">
        <f t="shared" ca="1" si="246"/>
        <v/>
      </c>
      <c r="BC85" s="69" t="str">
        <f t="shared" ca="1" si="246"/>
        <v/>
      </c>
      <c r="BD85" s="69" t="str">
        <f t="shared" ca="1" si="246"/>
        <v/>
      </c>
      <c r="BE85" s="69" t="str">
        <f t="shared" ca="1" si="246"/>
        <v/>
      </c>
      <c r="BF85" s="113" t="str">
        <f t="shared" ca="1" si="246"/>
        <v/>
      </c>
      <c r="BG85" s="69" t="str">
        <f t="shared" ca="1" si="246"/>
        <v/>
      </c>
      <c r="BH85" s="69" t="str">
        <f t="shared" ca="1" si="246"/>
        <v/>
      </c>
      <c r="BI85" s="69" t="str">
        <f t="shared" ca="1" si="246"/>
        <v/>
      </c>
      <c r="BJ85" s="113" t="str">
        <f t="shared" ca="1" si="246"/>
        <v/>
      </c>
      <c r="BK85" s="69" t="str">
        <f t="shared" ca="1" si="246"/>
        <v/>
      </c>
      <c r="BL85" s="69" t="str">
        <f t="shared" ca="1" si="246"/>
        <v/>
      </c>
      <c r="BM85" s="69" t="str">
        <f t="shared" ca="1" si="246"/>
        <v/>
      </c>
      <c r="BN85" s="113" t="str">
        <f t="shared" ca="1" si="246"/>
        <v/>
      </c>
      <c r="BO85" s="69" t="str">
        <f t="shared" ca="1" si="246"/>
        <v/>
      </c>
      <c r="BP85" s="69" t="str">
        <f t="shared" ca="1" si="246"/>
        <v/>
      </c>
      <c r="BQ85" s="69" t="str">
        <f t="shared" ca="1" si="246"/>
        <v/>
      </c>
      <c r="BR85" s="113" t="str">
        <f t="shared" ref="BR85:CW85" ca="1" si="247">IF(BR$4="A",BR64-SUM(BR71,BR77,BR83),"")</f>
        <v/>
      </c>
      <c r="BS85" s="69" t="str">
        <f t="shared" ca="1" si="247"/>
        <v/>
      </c>
      <c r="BT85" s="69" t="str">
        <f t="shared" ca="1" si="247"/>
        <v/>
      </c>
      <c r="BU85" s="69" t="str">
        <f t="shared" ca="1" si="247"/>
        <v/>
      </c>
      <c r="BV85" s="113" t="str">
        <f t="shared" ca="1" si="247"/>
        <v/>
      </c>
      <c r="BW85" s="69" t="str">
        <f t="shared" ca="1" si="247"/>
        <v/>
      </c>
      <c r="BX85" s="69" t="str">
        <f t="shared" ca="1" si="247"/>
        <v/>
      </c>
      <c r="BY85" s="69" t="str">
        <f t="shared" ca="1" si="247"/>
        <v/>
      </c>
      <c r="BZ85" s="113" t="str">
        <f t="shared" ca="1" si="247"/>
        <v/>
      </c>
      <c r="CA85" s="69" t="str">
        <f t="shared" ca="1" si="247"/>
        <v/>
      </c>
      <c r="CB85" s="69" t="str">
        <f t="shared" ca="1" si="247"/>
        <v/>
      </c>
      <c r="CC85" s="69" t="str">
        <f t="shared" ca="1" si="247"/>
        <v/>
      </c>
      <c r="CD85" s="113" t="str">
        <f t="shared" ca="1" si="247"/>
        <v/>
      </c>
      <c r="CE85" s="69" t="str">
        <f t="shared" ca="1" si="247"/>
        <v/>
      </c>
      <c r="CF85" s="69" t="str">
        <f t="shared" ca="1" si="247"/>
        <v/>
      </c>
      <c r="CG85" s="69" t="str">
        <f t="shared" ca="1" si="247"/>
        <v/>
      </c>
      <c r="CH85" s="113" t="str">
        <f t="shared" ca="1" si="247"/>
        <v/>
      </c>
      <c r="CI85" s="69" t="str">
        <f t="shared" ca="1" si="247"/>
        <v/>
      </c>
      <c r="CJ85" s="69" t="str">
        <f t="shared" ca="1" si="247"/>
        <v/>
      </c>
      <c r="CK85" s="69" t="str">
        <f t="shared" ca="1" si="247"/>
        <v/>
      </c>
      <c r="CL85" s="113" t="str">
        <f t="shared" ca="1" si="247"/>
        <v/>
      </c>
      <c r="CM85" s="69" t="str">
        <f t="shared" ca="1" si="247"/>
        <v/>
      </c>
      <c r="CN85" s="69" t="str">
        <f t="shared" ca="1" si="247"/>
        <v/>
      </c>
      <c r="CO85" s="69" t="str">
        <f t="shared" ca="1" si="247"/>
        <v/>
      </c>
      <c r="CP85" s="113" t="str">
        <f t="shared" ca="1" si="247"/>
        <v/>
      </c>
      <c r="CQ85" s="69" t="str">
        <f t="shared" ca="1" si="247"/>
        <v/>
      </c>
      <c r="CR85" s="69" t="str">
        <f t="shared" ca="1" si="247"/>
        <v/>
      </c>
      <c r="CS85" s="69" t="str">
        <f t="shared" ca="1" si="247"/>
        <v/>
      </c>
      <c r="CT85" s="113" t="str">
        <f t="shared" ca="1" si="247"/>
        <v/>
      </c>
      <c r="CU85" s="69" t="str">
        <f t="shared" ca="1" si="247"/>
        <v/>
      </c>
      <c r="CV85" s="69" t="str">
        <f t="shared" ca="1" si="247"/>
        <v/>
      </c>
      <c r="CW85" s="69" t="str">
        <f t="shared" ca="1" si="247"/>
        <v/>
      </c>
      <c r="CX85" s="113" t="str">
        <f t="shared" ref="CX85:DI85" ca="1" si="248">IF(CX$4="A",CX64-SUM(CX71,CX77,CX83),"")</f>
        <v/>
      </c>
      <c r="CY85" s="69" t="str">
        <f t="shared" ca="1" si="248"/>
        <v/>
      </c>
      <c r="CZ85" s="69" t="str">
        <f t="shared" ca="1" si="248"/>
        <v/>
      </c>
      <c r="DA85" s="69" t="str">
        <f t="shared" ca="1" si="248"/>
        <v/>
      </c>
      <c r="DB85" s="113" t="str">
        <f t="shared" ca="1" si="248"/>
        <v/>
      </c>
      <c r="DC85" s="69" t="str">
        <f t="shared" ca="1" si="248"/>
        <v/>
      </c>
      <c r="DD85" s="69" t="str">
        <f t="shared" ca="1" si="248"/>
        <v/>
      </c>
      <c r="DE85" s="69" t="str">
        <f t="shared" ca="1" si="248"/>
        <v/>
      </c>
      <c r="DF85" s="113" t="str">
        <f t="shared" ca="1" si="248"/>
        <v/>
      </c>
      <c r="DG85" s="69" t="str">
        <f t="shared" ca="1" si="248"/>
        <v/>
      </c>
      <c r="DH85" s="69" t="str">
        <f t="shared" ca="1" si="248"/>
        <v/>
      </c>
      <c r="DI85" s="114" t="str">
        <f t="shared" ca="1" si="248"/>
        <v/>
      </c>
      <c r="DJ85" s="69"/>
      <c r="DK85" s="69">
        <f t="shared" ref="DK85:EK85" ca="1" si="249">IF(DK$4="A",DK64-SUM(DK71,DK77,DK83),"")</f>
        <v>-63.254000000000815</v>
      </c>
      <c r="DL85" s="69">
        <f t="shared" ca="1" si="249"/>
        <v>0</v>
      </c>
      <c r="DM85" s="69">
        <f t="shared" ca="1" si="249"/>
        <v>0</v>
      </c>
      <c r="DN85" s="69">
        <f t="shared" ca="1" si="249"/>
        <v>0</v>
      </c>
      <c r="DO85" s="69">
        <f t="shared" ca="1" si="249"/>
        <v>0</v>
      </c>
      <c r="DP85" s="69">
        <f t="shared" ca="1" si="249"/>
        <v>218</v>
      </c>
      <c r="DQ85" s="69">
        <f t="shared" ca="1" si="249"/>
        <v>300</v>
      </c>
      <c r="DR85" s="69">
        <f t="shared" ca="1" si="249"/>
        <v>498</v>
      </c>
      <c r="DS85" s="69">
        <f t="shared" ca="1" si="249"/>
        <v>467</v>
      </c>
      <c r="DT85" s="69">
        <f t="shared" ca="1" si="249"/>
        <v>296</v>
      </c>
      <c r="DU85" s="69" t="str">
        <f t="shared" ca="1" si="249"/>
        <v/>
      </c>
      <c r="DV85" s="69" t="str">
        <f t="shared" ca="1" si="249"/>
        <v/>
      </c>
      <c r="DW85" s="69" t="str">
        <f t="shared" ca="1" si="249"/>
        <v/>
      </c>
      <c r="DX85" s="69" t="str">
        <f t="shared" ca="1" si="249"/>
        <v/>
      </c>
      <c r="DY85" s="69" t="str">
        <f t="shared" ca="1" si="249"/>
        <v/>
      </c>
      <c r="DZ85" s="69" t="str">
        <f t="shared" ca="1" si="249"/>
        <v/>
      </c>
      <c r="EA85" s="69" t="str">
        <f t="shared" ca="1" si="249"/>
        <v/>
      </c>
      <c r="EB85" s="69" t="str">
        <f t="shared" ca="1" si="249"/>
        <v/>
      </c>
      <c r="EC85" s="69" t="str">
        <f t="shared" ca="1" si="249"/>
        <v/>
      </c>
      <c r="ED85" s="69" t="str">
        <f t="shared" ca="1" si="249"/>
        <v/>
      </c>
      <c r="EE85" s="69" t="str">
        <f t="shared" ca="1" si="249"/>
        <v/>
      </c>
      <c r="EF85" s="69" t="str">
        <f t="shared" ca="1" si="249"/>
        <v/>
      </c>
      <c r="EG85" s="69" t="str">
        <f t="shared" ca="1" si="249"/>
        <v/>
      </c>
      <c r="EH85" s="69" t="str">
        <f t="shared" ca="1" si="249"/>
        <v/>
      </c>
      <c r="EI85" s="69" t="str">
        <f t="shared" ca="1" si="249"/>
        <v/>
      </c>
      <c r="EJ85" s="69" t="str">
        <f t="shared" ca="1" si="249"/>
        <v/>
      </c>
      <c r="EK85" s="69" t="str">
        <f t="shared" ca="1" si="249"/>
        <v/>
      </c>
    </row>
    <row r="86" spans="1:141" x14ac:dyDescent="0.25">
      <c r="A86" s="90"/>
      <c r="B86" s="90"/>
      <c r="C86" s="90"/>
      <c r="D86" s="90"/>
      <c r="F86" s="113"/>
      <c r="G86" s="69"/>
      <c r="H86" s="69"/>
      <c r="I86" s="69"/>
      <c r="J86" s="113"/>
      <c r="K86" s="69"/>
      <c r="L86" s="69"/>
      <c r="M86" s="69"/>
      <c r="N86" s="113"/>
      <c r="O86" s="69"/>
      <c r="P86" s="69"/>
      <c r="Q86" s="69"/>
      <c r="R86" s="113"/>
      <c r="S86" s="69"/>
      <c r="T86" s="69"/>
      <c r="U86" s="69"/>
      <c r="V86" s="113"/>
      <c r="W86" s="69"/>
      <c r="X86" s="69"/>
      <c r="Y86" s="69"/>
      <c r="Z86" s="113"/>
      <c r="AA86" s="69"/>
      <c r="AB86" s="69"/>
      <c r="AC86" s="69"/>
      <c r="AD86" s="113"/>
      <c r="AE86" s="69"/>
      <c r="AF86" s="69"/>
      <c r="AG86" s="69"/>
      <c r="AH86" s="113"/>
      <c r="AI86" s="69"/>
      <c r="AJ86" s="69"/>
      <c r="AK86" s="69"/>
      <c r="AL86" s="113"/>
      <c r="AM86" s="69"/>
      <c r="AN86" s="69"/>
      <c r="AO86" s="69"/>
      <c r="AP86" s="113"/>
      <c r="AQ86" s="69"/>
      <c r="AR86" s="69"/>
      <c r="AS86" s="69"/>
      <c r="AT86" s="113"/>
      <c r="AU86" s="69"/>
      <c r="AV86" s="69"/>
      <c r="AW86" s="69"/>
      <c r="AX86" s="113"/>
      <c r="AY86" s="69"/>
      <c r="AZ86" s="69"/>
      <c r="BA86" s="69"/>
      <c r="BB86" s="113"/>
      <c r="BC86" s="69"/>
      <c r="BD86" s="69"/>
      <c r="BE86" s="69"/>
      <c r="BF86" s="113"/>
      <c r="BG86" s="69"/>
      <c r="BH86" s="69"/>
      <c r="BI86" s="69"/>
      <c r="BJ86" s="113"/>
      <c r="BK86" s="69"/>
      <c r="BL86" s="69"/>
      <c r="BM86" s="69"/>
      <c r="BN86" s="113"/>
      <c r="BO86" s="69"/>
      <c r="BP86" s="69"/>
      <c r="BQ86" s="69"/>
      <c r="BR86" s="113"/>
      <c r="BS86" s="69"/>
      <c r="BT86" s="69"/>
      <c r="BU86" s="69"/>
      <c r="BV86" s="113"/>
      <c r="BW86" s="69"/>
      <c r="BX86" s="69"/>
      <c r="BY86" s="69"/>
      <c r="BZ86" s="113"/>
      <c r="CA86" s="69"/>
      <c r="CB86" s="69"/>
      <c r="CC86" s="69"/>
      <c r="CD86" s="113"/>
      <c r="CE86" s="69"/>
      <c r="CF86" s="69"/>
      <c r="CG86" s="69"/>
      <c r="CH86" s="113"/>
      <c r="CI86" s="69"/>
      <c r="CJ86" s="69"/>
      <c r="CK86" s="69"/>
      <c r="CL86" s="113"/>
      <c r="CM86" s="69"/>
      <c r="CN86" s="69"/>
      <c r="CO86" s="69"/>
      <c r="CP86" s="113"/>
      <c r="CQ86" s="69"/>
      <c r="CR86" s="69"/>
      <c r="CS86" s="69"/>
      <c r="CT86" s="113"/>
      <c r="CU86" s="69"/>
      <c r="CV86" s="69"/>
      <c r="CW86" s="69"/>
      <c r="CX86" s="113"/>
      <c r="CY86" s="69"/>
      <c r="CZ86" s="69"/>
      <c r="DA86" s="69"/>
      <c r="DB86" s="113"/>
      <c r="DC86" s="69"/>
      <c r="DD86" s="69"/>
      <c r="DE86" s="69"/>
      <c r="DF86" s="113"/>
      <c r="DG86" s="69"/>
      <c r="DH86" s="69"/>
      <c r="DI86" s="114"/>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row>
    <row r="87" spans="1:141" x14ac:dyDescent="0.25">
      <c r="A87" s="90"/>
      <c r="B87" s="90"/>
      <c r="C87" s="111"/>
      <c r="D87" s="90"/>
      <c r="E87" s="153" t="s">
        <v>281</v>
      </c>
      <c r="F87" s="188">
        <f t="shared" ref="F87:AK87" ca="1" si="250">SUM(F83,F77,F71,F85)</f>
        <v>6799.4669999999996</v>
      </c>
      <c r="G87" s="106">
        <f t="shared" ca="1" si="250"/>
        <v>6867.0219999999999</v>
      </c>
      <c r="H87" s="106">
        <f t="shared" ca="1" si="250"/>
        <v>6824.3710000000001</v>
      </c>
      <c r="I87" s="107">
        <f t="shared" ca="1" si="250"/>
        <v>7138.1139999999987</v>
      </c>
      <c r="J87" s="105">
        <f t="shared" ca="1" si="250"/>
        <v>7233</v>
      </c>
      <c r="K87" s="106">
        <f t="shared" ca="1" si="250"/>
        <v>6920</v>
      </c>
      <c r="L87" s="106">
        <f t="shared" ca="1" si="250"/>
        <v>7122</v>
      </c>
      <c r="M87" s="107">
        <f t="shared" ca="1" si="250"/>
        <v>7370</v>
      </c>
      <c r="N87" s="105">
        <f t="shared" ca="1" si="250"/>
        <v>7108</v>
      </c>
      <c r="O87" s="106">
        <f t="shared" ca="1" si="250"/>
        <v>7461</v>
      </c>
      <c r="P87" s="106">
        <f t="shared" ca="1" si="250"/>
        <v>9612</v>
      </c>
      <c r="Q87" s="107">
        <f t="shared" ca="1" si="250"/>
        <v>9841</v>
      </c>
      <c r="R87" s="105">
        <f t="shared" ca="1" si="250"/>
        <v>9410</v>
      </c>
      <c r="S87" s="106">
        <f t="shared" ca="1" si="250"/>
        <v>9402</v>
      </c>
      <c r="T87" s="106">
        <f t="shared" ca="1" si="250"/>
        <v>9830</v>
      </c>
      <c r="U87" s="107">
        <f t="shared" ca="1" si="250"/>
        <v>11241</v>
      </c>
      <c r="V87" s="105">
        <f t="shared" ca="1" si="250"/>
        <v>11460</v>
      </c>
      <c r="W87" s="106">
        <f t="shared" ca="1" si="250"/>
        <v>12882</v>
      </c>
      <c r="X87" s="106">
        <f t="shared" ca="1" si="250"/>
        <v>13657</v>
      </c>
      <c r="Y87" s="107">
        <f t="shared" ca="1" si="250"/>
        <v>13292</v>
      </c>
      <c r="Z87" s="105">
        <f t="shared" ca="1" si="250"/>
        <v>14021</v>
      </c>
      <c r="AA87" s="106">
        <f t="shared" ca="1" si="250"/>
        <v>14775</v>
      </c>
      <c r="AB87" s="106">
        <f t="shared" ca="1" si="250"/>
        <v>15810</v>
      </c>
      <c r="AC87" s="107">
        <f t="shared" ca="1" si="250"/>
        <v>17472</v>
      </c>
      <c r="AD87" s="105">
        <f t="shared" ca="1" si="250"/>
        <v>23449</v>
      </c>
      <c r="AE87" s="106">
        <f t="shared" ca="1" si="250"/>
        <v>25395</v>
      </c>
      <c r="AF87" s="106">
        <f t="shared" ca="1" si="250"/>
        <v>27094</v>
      </c>
      <c r="AG87" s="107">
        <f t="shared" ca="1" si="250"/>
        <v>29030</v>
      </c>
      <c r="AH87" s="105">
        <f t="shared" ca="1" si="250"/>
        <v>30796</v>
      </c>
      <c r="AI87" s="106">
        <f t="shared" ca="1" si="250"/>
        <v>38650</v>
      </c>
      <c r="AJ87" s="106">
        <f t="shared" ca="1" si="250"/>
        <v>40953</v>
      </c>
      <c r="AK87" s="107">
        <f t="shared" ca="1" si="250"/>
        <v>44553</v>
      </c>
      <c r="AL87" s="105">
        <f t="shared" ref="AL87:BQ87" ca="1" si="251">SUM(AL83,AL77,AL71,AL85)</f>
        <v>45848</v>
      </c>
      <c r="AM87" s="106">
        <f t="shared" ca="1" si="251"/>
        <v>44651</v>
      </c>
      <c r="AN87" s="106">
        <f t="shared" ca="1" si="251"/>
        <v>41206</v>
      </c>
      <c r="AO87" s="107">
        <f t="shared" ca="1" si="251"/>
        <v>41182</v>
      </c>
      <c r="AP87" s="105">
        <f t="shared" ca="1" si="251"/>
        <v>44460</v>
      </c>
      <c r="AQ87" s="106">
        <f t="shared" ca="1" si="251"/>
        <v>49555</v>
      </c>
      <c r="AR87" s="106">
        <f t="shared" ca="1" si="251"/>
        <v>54148</v>
      </c>
      <c r="AS87" s="107">
        <f t="shared" ca="1" si="251"/>
        <v>65728</v>
      </c>
      <c r="AT87" s="105">
        <f t="shared" ca="1" si="251"/>
        <v>77072</v>
      </c>
      <c r="AU87" s="106">
        <f t="shared" ca="1" si="251"/>
        <v>85227</v>
      </c>
      <c r="AV87" s="106">
        <f t="shared" ca="1" si="251"/>
        <v>96013</v>
      </c>
      <c r="AW87" s="107">
        <f t="shared" ca="1" si="251"/>
        <v>118039.16244330132</v>
      </c>
      <c r="AX87" s="105">
        <f t="shared" ca="1" si="251"/>
        <v>148811.11631863881</v>
      </c>
      <c r="AY87" s="106">
        <f t="shared" ca="1" si="251"/>
        <v>171974.1451615472</v>
      </c>
      <c r="AZ87" s="106">
        <f t="shared" ca="1" si="251"/>
        <v>199091.20536923606</v>
      </c>
      <c r="BA87" s="107">
        <f t="shared" ca="1" si="251"/>
        <v>228653.54409085982</v>
      </c>
      <c r="BB87" s="105">
        <f t="shared" ca="1" si="251"/>
        <v>259058.88431336056</v>
      </c>
      <c r="BC87" s="106">
        <f t="shared" ca="1" si="251"/>
        <v>287538.96154463862</v>
      </c>
      <c r="BD87" s="106">
        <f t="shared" ca="1" si="251"/>
        <v>320815.91611868417</v>
      </c>
      <c r="BE87" s="107">
        <f t="shared" ca="1" si="251"/>
        <v>357060.09427216992</v>
      </c>
      <c r="BF87" s="105">
        <f t="shared" ca="1" si="251"/>
        <v>390332.70314451534</v>
      </c>
      <c r="BG87" s="106">
        <f t="shared" ca="1" si="251"/>
        <v>423464.12085878797</v>
      </c>
      <c r="BH87" s="106">
        <f t="shared" ca="1" si="251"/>
        <v>462103.04990006762</v>
      </c>
      <c r="BI87" s="107">
        <f t="shared" ca="1" si="251"/>
        <v>504149.56938701455</v>
      </c>
      <c r="BJ87" s="105">
        <f t="shared" ca="1" si="251"/>
        <v>540137.41925948998</v>
      </c>
      <c r="BK87" s="106">
        <f t="shared" ca="1" si="251"/>
        <v>577413.55904639768</v>
      </c>
      <c r="BL87" s="106">
        <f t="shared" ca="1" si="251"/>
        <v>620805.30713004002</v>
      </c>
      <c r="BM87" s="107">
        <f t="shared" ca="1" si="251"/>
        <v>667981.76150143414</v>
      </c>
      <c r="BN87" s="105">
        <f t="shared" ca="1" si="251"/>
        <v>706552.39960856433</v>
      </c>
      <c r="BO87" s="106">
        <f t="shared" ca="1" si="251"/>
        <v>747376.93091280595</v>
      </c>
      <c r="BP87" s="106">
        <f t="shared" ca="1" si="251"/>
        <v>794808.86817248235</v>
      </c>
      <c r="BQ87" s="107">
        <f t="shared" ca="1" si="251"/>
        <v>846330.84863341751</v>
      </c>
      <c r="BR87" s="105">
        <f t="shared" ref="BR87:CW87" ca="1" si="252">SUM(BR83,BR77,BR71,BR85)</f>
        <v>887365.29984599724</v>
      </c>
      <c r="BS87" s="106">
        <f t="shared" ca="1" si="252"/>
        <v>930885.49618150271</v>
      </c>
      <c r="BT87" s="106">
        <f t="shared" ca="1" si="252"/>
        <v>981346.39282328566</v>
      </c>
      <c r="BU87" s="107">
        <f t="shared" ca="1" si="252"/>
        <v>1036104.771974663</v>
      </c>
      <c r="BV87" s="105">
        <f t="shared" ca="1" si="252"/>
        <v>1079854.1953086976</v>
      </c>
      <c r="BW87" s="106">
        <f t="shared" ca="1" si="252"/>
        <v>1126216.61412616</v>
      </c>
      <c r="BX87" s="106">
        <f t="shared" ca="1" si="252"/>
        <v>1179869.7446396609</v>
      </c>
      <c r="BY87" s="107">
        <f t="shared" ca="1" si="252"/>
        <v>1238038.221492202</v>
      </c>
      <c r="BZ87" s="105">
        <f t="shared" ca="1" si="252"/>
        <v>1284650.2973965034</v>
      </c>
      <c r="CA87" s="106">
        <f t="shared" ca="1" si="252"/>
        <v>1334009.0346656123</v>
      </c>
      <c r="CB87" s="106">
        <f t="shared" ca="1" si="252"/>
        <v>1391026.0488302296</v>
      </c>
      <c r="CC87" s="107">
        <f t="shared" ca="1" si="252"/>
        <v>1452787.2198334606</v>
      </c>
      <c r="CD87" s="105">
        <f t="shared" ca="1" si="252"/>
        <v>1502417.2261931733</v>
      </c>
      <c r="CE87" s="106">
        <f t="shared" ca="1" si="252"/>
        <v>1554934.297025763</v>
      </c>
      <c r="CF87" s="106">
        <f t="shared" ca="1" si="252"/>
        <v>1615495.64238746</v>
      </c>
      <c r="CG87" s="107">
        <f t="shared" ca="1" si="252"/>
        <v>1681041.4500290938</v>
      </c>
      <c r="CH87" s="105">
        <f t="shared" ca="1" si="252"/>
        <v>1733852.6457800879</v>
      </c>
      <c r="CI87" s="106">
        <f t="shared" ca="1" si="252"/>
        <v>1789698.3841450224</v>
      </c>
      <c r="CJ87" s="106">
        <f t="shared" ca="1" si="252"/>
        <v>1853993.7496777005</v>
      </c>
      <c r="CK87" s="107">
        <f t="shared" ca="1" si="252"/>
        <v>1923525.953573928</v>
      </c>
      <c r="CL87" s="105">
        <f t="shared" ca="1" si="252"/>
        <v>1979689.9815590293</v>
      </c>
      <c r="CM87" s="106">
        <f t="shared" ca="1" si="252"/>
        <v>2039043.4600441311</v>
      </c>
      <c r="CN87" s="106">
        <f t="shared" ca="1" si="252"/>
        <v>2107272.2420555539</v>
      </c>
      <c r="CO87" s="107">
        <f t="shared" ca="1" si="252"/>
        <v>2181002.9136575167</v>
      </c>
      <c r="CP87" s="105">
        <f t="shared" ca="1" si="252"/>
        <v>2240700.2236873941</v>
      </c>
      <c r="CQ87" s="106">
        <f t="shared" ca="1" si="252"/>
        <v>2303749.6943114884</v>
      </c>
      <c r="CR87" s="106">
        <f t="shared" ca="1" si="252"/>
        <v>2376121.4857067023</v>
      </c>
      <c r="CS87" s="107">
        <f t="shared" ca="1" si="252"/>
        <v>2454273.5278046648</v>
      </c>
      <c r="CT87" s="105">
        <f t="shared" ca="1" si="252"/>
        <v>2517693.8209343078</v>
      </c>
      <c r="CU87" s="106">
        <f t="shared" ca="1" si="252"/>
        <v>2584637.1780625964</v>
      </c>
      <c r="CV87" s="106">
        <f t="shared" ca="1" si="252"/>
        <v>2661372.28213342</v>
      </c>
      <c r="CW87" s="107">
        <f t="shared" ca="1" si="252"/>
        <v>2744179.9743992286</v>
      </c>
      <c r="CX87" s="105">
        <f t="shared" ref="CX87:DI87" ca="1" si="253">SUM(CX83,CX77,CX71,CX85)</f>
        <v>2811522.6694815075</v>
      </c>
      <c r="CY87" s="106">
        <f t="shared" ca="1" si="253"/>
        <v>2882567.9359501312</v>
      </c>
      <c r="CZ87" s="106">
        <f t="shared" ca="1" si="253"/>
        <v>2963897.9059177195</v>
      </c>
      <c r="DA87" s="107">
        <f t="shared" ca="1" si="253"/>
        <v>3051607.4777881503</v>
      </c>
      <c r="DB87" s="105">
        <f t="shared" ca="1" si="253"/>
        <v>3123082.2014189782</v>
      </c>
      <c r="DC87" s="106">
        <f t="shared" ca="1" si="253"/>
        <v>3198448.0390299116</v>
      </c>
      <c r="DD87" s="106">
        <f t="shared" ca="1" si="253"/>
        <v>3284616.2446287121</v>
      </c>
      <c r="DE87" s="107">
        <f t="shared" ca="1" si="253"/>
        <v>3377486.4768974339</v>
      </c>
      <c r="DF87" s="105">
        <f t="shared" ca="1" si="253"/>
        <v>3453313.5779227987</v>
      </c>
      <c r="DG87" s="106">
        <f t="shared" ca="1" si="253"/>
        <v>3533229.8235282591</v>
      </c>
      <c r="DH87" s="106">
        <f t="shared" ca="1" si="253"/>
        <v>3624492.0459841061</v>
      </c>
      <c r="DI87" s="107">
        <f t="shared" ca="1" si="253"/>
        <v>3722794.9025383331</v>
      </c>
      <c r="DJ87" s="69"/>
      <c r="DK87" s="106">
        <f t="shared" ref="DK87:EK87" ca="1" si="254">SUM(DK83,DK77,DK71,DK85)</f>
        <v>7138.1139999999987</v>
      </c>
      <c r="DL87" s="106">
        <f t="shared" ca="1" si="254"/>
        <v>7370</v>
      </c>
      <c r="DM87" s="106">
        <f t="shared" ca="1" si="254"/>
        <v>9841</v>
      </c>
      <c r="DN87" s="106">
        <f t="shared" ca="1" si="254"/>
        <v>11241</v>
      </c>
      <c r="DO87" s="106">
        <f t="shared" ca="1" si="254"/>
        <v>13292</v>
      </c>
      <c r="DP87" s="106">
        <f t="shared" ca="1" si="254"/>
        <v>17472</v>
      </c>
      <c r="DQ87" s="106">
        <f t="shared" ca="1" si="254"/>
        <v>29030</v>
      </c>
      <c r="DR87" s="106">
        <f t="shared" ca="1" si="254"/>
        <v>44553</v>
      </c>
      <c r="DS87" s="106">
        <f t="shared" ca="1" si="254"/>
        <v>41182</v>
      </c>
      <c r="DT87" s="106">
        <f t="shared" ca="1" si="254"/>
        <v>65728</v>
      </c>
      <c r="DU87" s="106">
        <f t="shared" ca="1" si="254"/>
        <v>118039.16244330132</v>
      </c>
      <c r="DV87" s="106">
        <f t="shared" ca="1" si="254"/>
        <v>228653.54409085982</v>
      </c>
      <c r="DW87" s="106">
        <f t="shared" ca="1" si="254"/>
        <v>357060.09427216992</v>
      </c>
      <c r="DX87" s="106">
        <f t="shared" ca="1" si="254"/>
        <v>504149.56938701455</v>
      </c>
      <c r="DY87" s="106">
        <f t="shared" ca="1" si="254"/>
        <v>667981.76150143414</v>
      </c>
      <c r="DZ87" s="106">
        <f t="shared" ca="1" si="254"/>
        <v>846330.84863341751</v>
      </c>
      <c r="EA87" s="106">
        <f t="shared" ca="1" si="254"/>
        <v>1036104.771974663</v>
      </c>
      <c r="EB87" s="106">
        <f t="shared" ca="1" si="254"/>
        <v>1238038.221492202</v>
      </c>
      <c r="EC87" s="106">
        <f t="shared" ca="1" si="254"/>
        <v>1452787.2198334606</v>
      </c>
      <c r="ED87" s="106">
        <f t="shared" ca="1" si="254"/>
        <v>1681041.4500290938</v>
      </c>
      <c r="EE87" s="106">
        <f t="shared" ca="1" si="254"/>
        <v>1923525.953573928</v>
      </c>
      <c r="EF87" s="106">
        <f t="shared" ca="1" si="254"/>
        <v>2181002.9136575167</v>
      </c>
      <c r="EG87" s="106">
        <f t="shared" ca="1" si="254"/>
        <v>2454273.5278046648</v>
      </c>
      <c r="EH87" s="106">
        <f t="shared" ca="1" si="254"/>
        <v>2744179.9743992286</v>
      </c>
      <c r="EI87" s="106">
        <f t="shared" ca="1" si="254"/>
        <v>3051607.4777881503</v>
      </c>
      <c r="EJ87" s="106">
        <f t="shared" ca="1" si="254"/>
        <v>3377486.4768974339</v>
      </c>
      <c r="EK87" s="106">
        <f t="shared" ca="1" si="254"/>
        <v>3722794.9025383331</v>
      </c>
    </row>
    <row r="88" spans="1:141" x14ac:dyDescent="0.25">
      <c r="A88" s="129"/>
      <c r="B88" s="129"/>
      <c r="C88" s="129"/>
      <c r="D88" s="129"/>
      <c r="E88" s="122"/>
      <c r="F88" s="130"/>
      <c r="G88" s="122"/>
      <c r="H88" s="122"/>
      <c r="I88" s="122"/>
      <c r="J88" s="130"/>
      <c r="K88" s="122"/>
      <c r="L88" s="122"/>
      <c r="M88" s="122"/>
      <c r="N88" s="130"/>
      <c r="O88" s="122"/>
      <c r="P88" s="122"/>
      <c r="Q88" s="122"/>
      <c r="R88" s="130"/>
      <c r="S88" s="122"/>
      <c r="T88" s="122"/>
      <c r="U88" s="122"/>
      <c r="V88" s="130"/>
      <c r="W88" s="122"/>
      <c r="X88" s="122"/>
      <c r="Y88" s="122"/>
      <c r="Z88" s="130"/>
      <c r="AA88" s="122"/>
      <c r="AB88" s="122"/>
      <c r="AC88" s="122"/>
      <c r="AD88" s="130"/>
      <c r="AE88" s="122"/>
      <c r="AF88" s="122"/>
      <c r="AG88" s="122"/>
      <c r="AH88" s="130"/>
      <c r="AI88" s="122"/>
      <c r="AJ88" s="122"/>
      <c r="AK88" s="122"/>
      <c r="AL88" s="130"/>
      <c r="AM88" s="122"/>
      <c r="AN88" s="122"/>
      <c r="AO88" s="122"/>
      <c r="AP88" s="130"/>
      <c r="AQ88" s="122"/>
      <c r="AR88" s="122"/>
      <c r="AS88" s="122"/>
      <c r="AT88" s="130"/>
      <c r="AU88" s="122"/>
      <c r="AV88" s="122"/>
      <c r="AW88" s="122"/>
      <c r="AX88" s="130"/>
      <c r="AY88" s="122"/>
      <c r="AZ88" s="122"/>
      <c r="BA88" s="122"/>
      <c r="BB88" s="130"/>
      <c r="BC88" s="122"/>
      <c r="BD88" s="122"/>
      <c r="BE88" s="122"/>
      <c r="BF88" s="130"/>
      <c r="BG88" s="122"/>
      <c r="BH88" s="122"/>
      <c r="BI88" s="122"/>
      <c r="BJ88" s="130"/>
      <c r="BK88" s="122"/>
      <c r="BL88" s="122"/>
      <c r="BM88" s="122"/>
      <c r="BN88" s="130"/>
      <c r="BO88" s="122"/>
      <c r="BP88" s="122"/>
      <c r="BQ88" s="122"/>
      <c r="BR88" s="130"/>
      <c r="BS88" s="122"/>
      <c r="BT88" s="122"/>
      <c r="BU88" s="122"/>
      <c r="BV88" s="130"/>
      <c r="BW88" s="122"/>
      <c r="BX88" s="122"/>
      <c r="BY88" s="122"/>
      <c r="BZ88" s="130"/>
      <c r="CA88" s="122"/>
      <c r="CB88" s="122"/>
      <c r="CC88" s="122"/>
      <c r="CD88" s="130"/>
      <c r="CE88" s="122"/>
      <c r="CF88" s="122"/>
      <c r="CG88" s="122"/>
      <c r="CH88" s="130"/>
      <c r="CI88" s="122"/>
      <c r="CJ88" s="122"/>
      <c r="CK88" s="122"/>
      <c r="CL88" s="130"/>
      <c r="CM88" s="122"/>
      <c r="CN88" s="122"/>
      <c r="CO88" s="122"/>
      <c r="CP88" s="130"/>
      <c r="CQ88" s="122"/>
      <c r="CR88" s="122"/>
      <c r="CS88" s="122"/>
      <c r="CT88" s="130"/>
      <c r="CU88" s="122"/>
      <c r="CV88" s="122"/>
      <c r="CW88" s="122"/>
      <c r="CX88" s="130"/>
      <c r="CY88" s="122"/>
      <c r="CZ88" s="122"/>
      <c r="DA88" s="122"/>
      <c r="DB88" s="130"/>
      <c r="DC88" s="122"/>
      <c r="DD88" s="122"/>
      <c r="DE88" s="122"/>
      <c r="DF88" s="130"/>
      <c r="DG88" s="122"/>
      <c r="DH88" s="122"/>
      <c r="DI88" s="131"/>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2"/>
      <c r="EI88" s="122"/>
      <c r="EJ88" s="122"/>
      <c r="EK88" s="122"/>
    </row>
    <row r="89" spans="1:141" x14ac:dyDescent="0.25">
      <c r="A89" s="90"/>
      <c r="B89" s="90"/>
      <c r="C89" s="90"/>
      <c r="D89" s="90"/>
    </row>
    <row r="90" spans="1:141" x14ac:dyDescent="0.25">
      <c r="A90" s="90"/>
      <c r="B90" s="90"/>
      <c r="C90" s="90"/>
      <c r="D90" s="90"/>
      <c r="E90" s="3" t="s">
        <v>282</v>
      </c>
      <c r="F90" s="5"/>
      <c r="G90" s="5"/>
      <c r="H90" s="5"/>
      <c r="I90" s="5"/>
      <c r="J90" s="5"/>
      <c r="K90" s="5"/>
      <c r="L90" s="122"/>
      <c r="M90" s="122"/>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row>
    <row r="91" spans="1:141" outlineLevel="2" x14ac:dyDescent="0.25">
      <c r="A91" s="90"/>
      <c r="B91" s="90"/>
      <c r="C91" s="90"/>
      <c r="D91" s="90"/>
      <c r="F91" s="100"/>
      <c r="I91" s="101"/>
      <c r="J91" s="100"/>
      <c r="M91" s="101"/>
      <c r="N91" s="100"/>
      <c r="Q91" s="101"/>
      <c r="R91" s="100"/>
      <c r="U91" s="101"/>
      <c r="V91" s="100"/>
      <c r="Y91" s="101"/>
      <c r="Z91" s="100"/>
      <c r="AC91" s="101"/>
      <c r="AD91" s="100"/>
      <c r="AG91" s="101"/>
      <c r="AH91" s="100"/>
      <c r="AK91" s="101"/>
      <c r="AL91" s="100"/>
      <c r="AO91" s="101"/>
      <c r="AP91" s="100"/>
      <c r="AS91" s="101"/>
      <c r="AT91" s="100"/>
      <c r="AW91" s="101"/>
      <c r="AX91" s="100"/>
      <c r="BA91" s="101"/>
      <c r="BB91" s="100"/>
      <c r="BE91" s="101"/>
      <c r="BF91" s="100"/>
      <c r="BI91" s="101"/>
      <c r="BJ91" s="100"/>
      <c r="BM91" s="101"/>
      <c r="BN91" s="100"/>
      <c r="BQ91" s="101"/>
      <c r="BR91" s="100"/>
      <c r="BU91" s="101"/>
      <c r="BV91" s="100"/>
      <c r="BY91" s="101"/>
      <c r="BZ91" s="100"/>
      <c r="CC91" s="101"/>
      <c r="CD91" s="100"/>
      <c r="CG91" s="101"/>
      <c r="CH91" s="100"/>
      <c r="CK91" s="101"/>
      <c r="CL91" s="100"/>
      <c r="CO91" s="101"/>
      <c r="CP91" s="100"/>
      <c r="CS91" s="101"/>
      <c r="CT91" s="100"/>
      <c r="CW91" s="101"/>
      <c r="CX91" s="100"/>
      <c r="DA91" s="101"/>
      <c r="DB91" s="100"/>
      <c r="DE91" s="101"/>
      <c r="DF91" s="100"/>
      <c r="DI91" s="101"/>
    </row>
    <row r="92" spans="1:141" outlineLevel="2" x14ac:dyDescent="0.25">
      <c r="A92" s="90"/>
      <c r="B92" s="90"/>
      <c r="C92" s="90"/>
      <c r="D92" s="90"/>
      <c r="E92" s="132" t="s">
        <v>283</v>
      </c>
      <c r="F92" s="100"/>
      <c r="I92" s="101"/>
      <c r="J92" s="100"/>
      <c r="M92" s="101"/>
      <c r="N92" s="100"/>
      <c r="Q92" s="101"/>
      <c r="R92" s="100"/>
      <c r="U92" s="101"/>
      <c r="V92" s="100"/>
      <c r="Y92" s="101"/>
      <c r="Z92" s="100"/>
      <c r="AC92" s="101"/>
      <c r="AD92" s="100"/>
      <c r="AG92" s="101"/>
      <c r="AH92" s="100"/>
      <c r="AK92" s="101"/>
      <c r="AL92" s="100"/>
      <c r="AO92" s="101"/>
      <c r="AP92" s="100"/>
      <c r="AS92" s="101"/>
      <c r="AT92" s="100"/>
      <c r="AW92" s="101"/>
      <c r="AX92" s="100"/>
      <c r="BA92" s="101"/>
      <c r="BB92" s="100"/>
      <c r="BE92" s="101"/>
      <c r="BF92" s="100"/>
      <c r="BI92" s="101"/>
      <c r="BJ92" s="100"/>
      <c r="BM92" s="101"/>
      <c r="BN92" s="100"/>
      <c r="BQ92" s="101"/>
      <c r="BR92" s="100"/>
      <c r="BU92" s="101"/>
      <c r="BV92" s="100"/>
      <c r="BY92" s="101"/>
      <c r="BZ92" s="100"/>
      <c r="CC92" s="101"/>
      <c r="CD92" s="100"/>
      <c r="CG92" s="101"/>
      <c r="CH92" s="100"/>
      <c r="CK92" s="101"/>
      <c r="CL92" s="100"/>
      <c r="CO92" s="101"/>
      <c r="CP92" s="100"/>
      <c r="CS92" s="101"/>
      <c r="CT92" s="100"/>
      <c r="CW92" s="101"/>
      <c r="CX92" s="100"/>
      <c r="DA92" s="101"/>
      <c r="DB92" s="100"/>
      <c r="DE92" s="101"/>
      <c r="DF92" s="100"/>
      <c r="DI92" s="101"/>
    </row>
    <row r="93" spans="1:141" outlineLevel="2" x14ac:dyDescent="0.25">
      <c r="A93" s="90"/>
      <c r="B93" s="90"/>
      <c r="C93" s="90"/>
      <c r="D93" s="90"/>
      <c r="F93" s="100"/>
      <c r="I93" s="101"/>
      <c r="J93" s="100"/>
      <c r="M93" s="101"/>
      <c r="N93" s="100"/>
      <c r="Q93" s="101"/>
      <c r="R93" s="100"/>
      <c r="U93" s="101"/>
      <c r="V93" s="100"/>
      <c r="Y93" s="101"/>
      <c r="Z93" s="100"/>
      <c r="AC93" s="101"/>
      <c r="AD93" s="100"/>
      <c r="AG93" s="101"/>
      <c r="AH93" s="100"/>
      <c r="AK93" s="101"/>
      <c r="AL93" s="100"/>
      <c r="AO93" s="101"/>
      <c r="AP93" s="100"/>
      <c r="AS93" s="101"/>
      <c r="AT93" s="100"/>
      <c r="AW93" s="101"/>
      <c r="AX93" s="100"/>
      <c r="BA93" s="101"/>
      <c r="BB93" s="100"/>
      <c r="BE93" s="101"/>
      <c r="BF93" s="100"/>
      <c r="BI93" s="101"/>
      <c r="BJ93" s="100"/>
      <c r="BM93" s="101"/>
      <c r="BN93" s="100"/>
      <c r="BQ93" s="101"/>
      <c r="BR93" s="100"/>
      <c r="BU93" s="101"/>
      <c r="BV93" s="100"/>
      <c r="BY93" s="101"/>
      <c r="BZ93" s="100"/>
      <c r="CC93" s="101"/>
      <c r="CD93" s="100"/>
      <c r="CG93" s="101"/>
      <c r="CH93" s="100"/>
      <c r="CK93" s="101"/>
      <c r="CL93" s="100"/>
      <c r="CO93" s="101"/>
      <c r="CP93" s="100"/>
      <c r="CS93" s="101"/>
      <c r="CT93" s="100"/>
      <c r="CW93" s="101"/>
      <c r="CX93" s="100"/>
      <c r="DA93" s="101"/>
      <c r="DB93" s="100"/>
      <c r="DE93" s="101"/>
      <c r="DF93" s="100"/>
      <c r="DI93" s="101"/>
    </row>
    <row r="94" spans="1:141" outlineLevel="2" x14ac:dyDescent="0.25">
      <c r="A94" s="90"/>
      <c r="B94" s="90"/>
      <c r="C94" s="90"/>
      <c r="D94" s="90"/>
      <c r="E94" t="s">
        <v>284</v>
      </c>
      <c r="F94" s="113">
        <f t="shared" ref="F94:AK94" ca="1" si="255">ROUND(SUM(F64,-F87),6)</f>
        <v>0</v>
      </c>
      <c r="G94" s="69">
        <f t="shared" ca="1" si="255"/>
        <v>0</v>
      </c>
      <c r="H94" s="69">
        <f t="shared" ca="1" si="255"/>
        <v>0</v>
      </c>
      <c r="I94" s="69">
        <f t="shared" ca="1" si="255"/>
        <v>0</v>
      </c>
      <c r="J94" s="113">
        <f t="shared" ca="1" si="255"/>
        <v>0</v>
      </c>
      <c r="K94" s="69">
        <f t="shared" ca="1" si="255"/>
        <v>0</v>
      </c>
      <c r="L94" s="69">
        <f t="shared" ca="1" si="255"/>
        <v>0</v>
      </c>
      <c r="M94" s="69">
        <f t="shared" ca="1" si="255"/>
        <v>0</v>
      </c>
      <c r="N94" s="113">
        <f t="shared" ca="1" si="255"/>
        <v>0</v>
      </c>
      <c r="O94" s="69">
        <f t="shared" ca="1" si="255"/>
        <v>0</v>
      </c>
      <c r="P94" s="69">
        <f t="shared" ca="1" si="255"/>
        <v>0</v>
      </c>
      <c r="Q94" s="69">
        <f t="shared" ca="1" si="255"/>
        <v>0</v>
      </c>
      <c r="R94" s="113">
        <f t="shared" ca="1" si="255"/>
        <v>0</v>
      </c>
      <c r="S94" s="69">
        <f t="shared" ca="1" si="255"/>
        <v>0</v>
      </c>
      <c r="T94" s="69">
        <f t="shared" ca="1" si="255"/>
        <v>0</v>
      </c>
      <c r="U94" s="69">
        <f t="shared" ca="1" si="255"/>
        <v>0</v>
      </c>
      <c r="V94" s="113">
        <f t="shared" ca="1" si="255"/>
        <v>0</v>
      </c>
      <c r="W94" s="69">
        <f t="shared" ca="1" si="255"/>
        <v>0</v>
      </c>
      <c r="X94" s="69">
        <f t="shared" ca="1" si="255"/>
        <v>0</v>
      </c>
      <c r="Y94" s="69">
        <f t="shared" ca="1" si="255"/>
        <v>0</v>
      </c>
      <c r="Z94" s="113">
        <f t="shared" ca="1" si="255"/>
        <v>0</v>
      </c>
      <c r="AA94" s="69">
        <f t="shared" ca="1" si="255"/>
        <v>0</v>
      </c>
      <c r="AB94" s="69">
        <f t="shared" ca="1" si="255"/>
        <v>0</v>
      </c>
      <c r="AC94" s="69">
        <f t="shared" ca="1" si="255"/>
        <v>0</v>
      </c>
      <c r="AD94" s="113">
        <f t="shared" ca="1" si="255"/>
        <v>0</v>
      </c>
      <c r="AE94" s="69">
        <f t="shared" ca="1" si="255"/>
        <v>0</v>
      </c>
      <c r="AF94" s="69">
        <f t="shared" ca="1" si="255"/>
        <v>0</v>
      </c>
      <c r="AG94" s="69">
        <f t="shared" ca="1" si="255"/>
        <v>0</v>
      </c>
      <c r="AH94" s="113">
        <f t="shared" ca="1" si="255"/>
        <v>0</v>
      </c>
      <c r="AI94" s="69">
        <f t="shared" ca="1" si="255"/>
        <v>0</v>
      </c>
      <c r="AJ94" s="69">
        <f t="shared" ca="1" si="255"/>
        <v>0</v>
      </c>
      <c r="AK94" s="69">
        <f t="shared" ca="1" si="255"/>
        <v>0</v>
      </c>
      <c r="AL94" s="113">
        <f t="shared" ref="AL94:BQ94" ca="1" si="256">ROUND(SUM(AL64,-AL87),6)</f>
        <v>0</v>
      </c>
      <c r="AM94" s="69">
        <f t="shared" ca="1" si="256"/>
        <v>0</v>
      </c>
      <c r="AN94" s="69">
        <f t="shared" ca="1" si="256"/>
        <v>0</v>
      </c>
      <c r="AO94" s="69">
        <f t="shared" ca="1" si="256"/>
        <v>0</v>
      </c>
      <c r="AP94" s="113">
        <f t="shared" ca="1" si="256"/>
        <v>0</v>
      </c>
      <c r="AQ94" s="69">
        <f t="shared" ca="1" si="256"/>
        <v>0</v>
      </c>
      <c r="AR94" s="69">
        <f t="shared" ca="1" si="256"/>
        <v>0</v>
      </c>
      <c r="AS94" s="69">
        <f t="shared" ca="1" si="256"/>
        <v>0</v>
      </c>
      <c r="AT94" s="113">
        <f t="shared" ca="1" si="256"/>
        <v>0</v>
      </c>
      <c r="AU94" s="69">
        <f t="shared" ca="1" si="256"/>
        <v>0</v>
      </c>
      <c r="AV94" s="69">
        <f t="shared" ca="1" si="256"/>
        <v>0</v>
      </c>
      <c r="AW94" s="69">
        <f t="shared" ca="1" si="256"/>
        <v>0</v>
      </c>
      <c r="AX94" s="113">
        <f t="shared" ca="1" si="256"/>
        <v>0</v>
      </c>
      <c r="AY94" s="69">
        <f t="shared" ca="1" si="256"/>
        <v>0</v>
      </c>
      <c r="AZ94" s="69">
        <f t="shared" ca="1" si="256"/>
        <v>0</v>
      </c>
      <c r="BA94" s="69">
        <f t="shared" ca="1" si="256"/>
        <v>0</v>
      </c>
      <c r="BB94" s="113">
        <f t="shared" ca="1" si="256"/>
        <v>0</v>
      </c>
      <c r="BC94" s="69">
        <f t="shared" ca="1" si="256"/>
        <v>0</v>
      </c>
      <c r="BD94" s="69">
        <f t="shared" ca="1" si="256"/>
        <v>0</v>
      </c>
      <c r="BE94" s="69">
        <f t="shared" ca="1" si="256"/>
        <v>0</v>
      </c>
      <c r="BF94" s="113">
        <f t="shared" ca="1" si="256"/>
        <v>0</v>
      </c>
      <c r="BG94" s="69">
        <f t="shared" ca="1" si="256"/>
        <v>0</v>
      </c>
      <c r="BH94" s="69">
        <f t="shared" ca="1" si="256"/>
        <v>0</v>
      </c>
      <c r="BI94" s="69">
        <f t="shared" ca="1" si="256"/>
        <v>0</v>
      </c>
      <c r="BJ94" s="113">
        <f t="shared" ca="1" si="256"/>
        <v>0</v>
      </c>
      <c r="BK94" s="69">
        <f t="shared" ca="1" si="256"/>
        <v>0</v>
      </c>
      <c r="BL94" s="69">
        <f t="shared" ca="1" si="256"/>
        <v>0</v>
      </c>
      <c r="BM94" s="69">
        <f t="shared" ca="1" si="256"/>
        <v>0</v>
      </c>
      <c r="BN94" s="113">
        <f t="shared" ca="1" si="256"/>
        <v>0</v>
      </c>
      <c r="BO94" s="69">
        <f t="shared" ca="1" si="256"/>
        <v>0</v>
      </c>
      <c r="BP94" s="69">
        <f t="shared" ca="1" si="256"/>
        <v>0</v>
      </c>
      <c r="BQ94" s="69">
        <f t="shared" ca="1" si="256"/>
        <v>0</v>
      </c>
      <c r="BR94" s="113">
        <f t="shared" ref="BR94:CW94" ca="1" si="257">ROUND(SUM(BR64,-BR87),6)</f>
        <v>0</v>
      </c>
      <c r="BS94" s="69">
        <f t="shared" ca="1" si="257"/>
        <v>0</v>
      </c>
      <c r="BT94" s="69">
        <f t="shared" ca="1" si="257"/>
        <v>0</v>
      </c>
      <c r="BU94" s="69">
        <f t="shared" ca="1" si="257"/>
        <v>0</v>
      </c>
      <c r="BV94" s="113">
        <f t="shared" ca="1" si="257"/>
        <v>0</v>
      </c>
      <c r="BW94" s="69">
        <f t="shared" ca="1" si="257"/>
        <v>0</v>
      </c>
      <c r="BX94" s="69">
        <f t="shared" ca="1" si="257"/>
        <v>0</v>
      </c>
      <c r="BY94" s="69">
        <f t="shared" ca="1" si="257"/>
        <v>0</v>
      </c>
      <c r="BZ94" s="113">
        <f t="shared" ca="1" si="257"/>
        <v>0</v>
      </c>
      <c r="CA94" s="69">
        <f t="shared" ca="1" si="257"/>
        <v>0</v>
      </c>
      <c r="CB94" s="69">
        <f t="shared" ca="1" si="257"/>
        <v>0</v>
      </c>
      <c r="CC94" s="69">
        <f t="shared" ca="1" si="257"/>
        <v>0</v>
      </c>
      <c r="CD94" s="113">
        <f t="shared" ca="1" si="257"/>
        <v>0</v>
      </c>
      <c r="CE94" s="69">
        <f t="shared" ca="1" si="257"/>
        <v>0</v>
      </c>
      <c r="CF94" s="69">
        <f t="shared" ca="1" si="257"/>
        <v>0</v>
      </c>
      <c r="CG94" s="69">
        <f t="shared" ca="1" si="257"/>
        <v>0</v>
      </c>
      <c r="CH94" s="113">
        <f t="shared" ca="1" si="257"/>
        <v>0</v>
      </c>
      <c r="CI94" s="69">
        <f t="shared" ca="1" si="257"/>
        <v>0</v>
      </c>
      <c r="CJ94" s="69">
        <f t="shared" ca="1" si="257"/>
        <v>0</v>
      </c>
      <c r="CK94" s="69">
        <f t="shared" ca="1" si="257"/>
        <v>0</v>
      </c>
      <c r="CL94" s="113">
        <f t="shared" ca="1" si="257"/>
        <v>0</v>
      </c>
      <c r="CM94" s="69">
        <f t="shared" ca="1" si="257"/>
        <v>0</v>
      </c>
      <c r="CN94" s="69">
        <f t="shared" ca="1" si="257"/>
        <v>0</v>
      </c>
      <c r="CO94" s="69">
        <f t="shared" ca="1" si="257"/>
        <v>0</v>
      </c>
      <c r="CP94" s="113">
        <f t="shared" ca="1" si="257"/>
        <v>0</v>
      </c>
      <c r="CQ94" s="69">
        <f t="shared" ca="1" si="257"/>
        <v>0</v>
      </c>
      <c r="CR94" s="69">
        <f t="shared" ca="1" si="257"/>
        <v>0</v>
      </c>
      <c r="CS94" s="69">
        <f t="shared" ca="1" si="257"/>
        <v>0</v>
      </c>
      <c r="CT94" s="113">
        <f t="shared" ca="1" si="257"/>
        <v>0</v>
      </c>
      <c r="CU94" s="69">
        <f t="shared" ca="1" si="257"/>
        <v>0</v>
      </c>
      <c r="CV94" s="69">
        <f t="shared" ca="1" si="257"/>
        <v>0</v>
      </c>
      <c r="CW94" s="69">
        <f t="shared" ca="1" si="257"/>
        <v>0</v>
      </c>
      <c r="CX94" s="113">
        <f t="shared" ref="CX94:DI94" ca="1" si="258">ROUND(SUM(CX64,-CX87),6)</f>
        <v>0</v>
      </c>
      <c r="CY94" s="69">
        <f t="shared" ca="1" si="258"/>
        <v>0</v>
      </c>
      <c r="CZ94" s="69">
        <f t="shared" ca="1" si="258"/>
        <v>0</v>
      </c>
      <c r="DA94" s="69">
        <f t="shared" ca="1" si="258"/>
        <v>0</v>
      </c>
      <c r="DB94" s="113">
        <f t="shared" ca="1" si="258"/>
        <v>0</v>
      </c>
      <c r="DC94" s="69">
        <f t="shared" ca="1" si="258"/>
        <v>0</v>
      </c>
      <c r="DD94" s="69">
        <f t="shared" ca="1" si="258"/>
        <v>0</v>
      </c>
      <c r="DE94" s="69">
        <f t="shared" ca="1" si="258"/>
        <v>0</v>
      </c>
      <c r="DF94" s="113">
        <f t="shared" ca="1" si="258"/>
        <v>0</v>
      </c>
      <c r="DG94" s="69">
        <f t="shared" ca="1" si="258"/>
        <v>0</v>
      </c>
      <c r="DH94" s="69">
        <f t="shared" ca="1" si="258"/>
        <v>0</v>
      </c>
      <c r="DI94" s="114">
        <f t="shared" ca="1" si="258"/>
        <v>0</v>
      </c>
      <c r="DK94" s="69">
        <f t="shared" ref="DK94:EK94" ca="1" si="259">ROUND(SUM(DK64,-DK87),6)</f>
        <v>0</v>
      </c>
      <c r="DL94" s="69">
        <f t="shared" ca="1" si="259"/>
        <v>0</v>
      </c>
      <c r="DM94" s="69">
        <f t="shared" ca="1" si="259"/>
        <v>0</v>
      </c>
      <c r="DN94" s="69">
        <f t="shared" ca="1" si="259"/>
        <v>0</v>
      </c>
      <c r="DO94" s="69">
        <f t="shared" ca="1" si="259"/>
        <v>0</v>
      </c>
      <c r="DP94" s="69">
        <f t="shared" ca="1" si="259"/>
        <v>0</v>
      </c>
      <c r="DQ94" s="69">
        <f t="shared" ca="1" si="259"/>
        <v>0</v>
      </c>
      <c r="DR94" s="69">
        <f t="shared" ca="1" si="259"/>
        <v>0</v>
      </c>
      <c r="DS94" s="69">
        <f t="shared" ca="1" si="259"/>
        <v>0</v>
      </c>
      <c r="DT94" s="69">
        <f t="shared" ca="1" si="259"/>
        <v>0</v>
      </c>
      <c r="DU94" s="69">
        <f t="shared" ca="1" si="259"/>
        <v>0</v>
      </c>
      <c r="DV94" s="69">
        <f t="shared" ca="1" si="259"/>
        <v>0</v>
      </c>
      <c r="DW94" s="69">
        <f t="shared" ca="1" si="259"/>
        <v>0</v>
      </c>
      <c r="DX94" s="69">
        <f t="shared" ca="1" si="259"/>
        <v>0</v>
      </c>
      <c r="DY94" s="69">
        <f t="shared" ca="1" si="259"/>
        <v>0</v>
      </c>
      <c r="DZ94" s="69">
        <f t="shared" ca="1" si="259"/>
        <v>0</v>
      </c>
      <c r="EA94" s="69">
        <f t="shared" ca="1" si="259"/>
        <v>0</v>
      </c>
      <c r="EB94" s="69">
        <f t="shared" ca="1" si="259"/>
        <v>0</v>
      </c>
      <c r="EC94" s="69">
        <f t="shared" ca="1" si="259"/>
        <v>0</v>
      </c>
      <c r="ED94" s="69">
        <f t="shared" ca="1" si="259"/>
        <v>0</v>
      </c>
      <c r="EE94" s="69">
        <f t="shared" ca="1" si="259"/>
        <v>0</v>
      </c>
      <c r="EF94" s="69">
        <f t="shared" ca="1" si="259"/>
        <v>0</v>
      </c>
      <c r="EG94" s="69">
        <f t="shared" ca="1" si="259"/>
        <v>0</v>
      </c>
      <c r="EH94" s="69">
        <f t="shared" ca="1" si="259"/>
        <v>0</v>
      </c>
      <c r="EI94" s="69">
        <f t="shared" ca="1" si="259"/>
        <v>0</v>
      </c>
      <c r="EJ94" s="69">
        <f t="shared" ca="1" si="259"/>
        <v>0</v>
      </c>
      <c r="EK94" s="69">
        <f t="shared" ca="1" si="259"/>
        <v>0</v>
      </c>
    </row>
    <row r="95" spans="1:141" outlineLevel="2" x14ac:dyDescent="0.25">
      <c r="A95" s="90"/>
      <c r="B95" s="90"/>
      <c r="C95" s="90"/>
      <c r="D95" s="90"/>
      <c r="E95" s="23">
        <f ca="1">MAX(ABS(MAX(F94:DI94)),ABS(MIN(F94:DI94)))</f>
        <v>0</v>
      </c>
      <c r="F95" s="100"/>
      <c r="J95" s="100"/>
      <c r="N95" s="100"/>
      <c r="R95" s="100"/>
      <c r="V95" s="100"/>
      <c r="Z95" s="100"/>
      <c r="AD95" s="100"/>
      <c r="AH95" s="100"/>
      <c r="AL95" s="100"/>
      <c r="AP95" s="100"/>
      <c r="AT95" s="100"/>
      <c r="AX95" s="100"/>
      <c r="BB95" s="100"/>
      <c r="BF95" s="100"/>
      <c r="BJ95" s="100"/>
      <c r="BN95" s="100"/>
      <c r="BR95" s="100"/>
      <c r="BV95" s="100"/>
      <c r="BZ95" s="100"/>
      <c r="CD95" s="100"/>
      <c r="CH95" s="100"/>
      <c r="CL95" s="100"/>
      <c r="CP95" s="100"/>
      <c r="CT95" s="100"/>
      <c r="CX95" s="100"/>
      <c r="DB95" s="100"/>
      <c r="DF95" s="100"/>
      <c r="DI95" s="101"/>
    </row>
    <row r="96" spans="1:141" outlineLevel="2" x14ac:dyDescent="0.25">
      <c r="A96" s="90"/>
      <c r="B96" s="90"/>
      <c r="C96" s="90"/>
      <c r="D96" s="90"/>
      <c r="F96" s="100"/>
      <c r="J96" s="100"/>
      <c r="N96" s="100"/>
      <c r="R96" s="100"/>
      <c r="V96" s="100"/>
      <c r="Z96" s="100"/>
      <c r="AD96" s="100"/>
      <c r="AH96" s="100"/>
      <c r="AL96" s="100"/>
      <c r="AP96" s="100"/>
      <c r="AT96" s="100"/>
      <c r="AX96" s="100"/>
      <c r="BB96" s="100"/>
      <c r="BF96" s="100"/>
      <c r="BJ96" s="100"/>
      <c r="BN96" s="100"/>
      <c r="BR96" s="100"/>
      <c r="BV96" s="100"/>
      <c r="BZ96" s="100"/>
      <c r="CD96" s="100"/>
      <c r="CH96" s="100"/>
      <c r="CL96" s="100"/>
      <c r="CP96" s="100"/>
      <c r="CT96" s="100"/>
      <c r="CX96" s="100"/>
      <c r="DB96" s="100"/>
      <c r="DF96" s="100"/>
      <c r="DI96" s="101"/>
    </row>
    <row r="97" spans="1:141" outlineLevel="2" x14ac:dyDescent="0.25">
      <c r="A97" s="90"/>
      <c r="B97" s="90"/>
      <c r="C97" s="90"/>
      <c r="D97" s="90"/>
      <c r="E97" t="s">
        <v>283</v>
      </c>
      <c r="F97" s="100" t="str">
        <f t="shared" ref="F97:AK97" ca="1" si="260">IF(NOT(F$4="A"),ROUND(F64-SUM(F71,F77,F83),6),"")</f>
        <v/>
      </c>
      <c r="G97" t="str">
        <f t="shared" ca="1" si="260"/>
        <v/>
      </c>
      <c r="H97" t="str">
        <f t="shared" ca="1" si="260"/>
        <v/>
      </c>
      <c r="I97" t="str">
        <f t="shared" ca="1" si="260"/>
        <v/>
      </c>
      <c r="J97" s="100" t="str">
        <f t="shared" ca="1" si="260"/>
        <v/>
      </c>
      <c r="K97" t="str">
        <f t="shared" ca="1" si="260"/>
        <v/>
      </c>
      <c r="L97" t="str">
        <f t="shared" ca="1" si="260"/>
        <v/>
      </c>
      <c r="M97" t="str">
        <f t="shared" ca="1" si="260"/>
        <v/>
      </c>
      <c r="N97" s="100" t="str">
        <f t="shared" ca="1" si="260"/>
        <v/>
      </c>
      <c r="O97" t="str">
        <f t="shared" ca="1" si="260"/>
        <v/>
      </c>
      <c r="P97" t="str">
        <f t="shared" ca="1" si="260"/>
        <v/>
      </c>
      <c r="Q97" t="str">
        <f t="shared" ca="1" si="260"/>
        <v/>
      </c>
      <c r="R97" s="100" t="str">
        <f t="shared" ca="1" si="260"/>
        <v/>
      </c>
      <c r="S97" t="str">
        <f t="shared" ca="1" si="260"/>
        <v/>
      </c>
      <c r="T97" t="str">
        <f t="shared" ca="1" si="260"/>
        <v/>
      </c>
      <c r="U97" t="str">
        <f t="shared" ca="1" si="260"/>
        <v/>
      </c>
      <c r="V97" s="100" t="str">
        <f t="shared" ca="1" si="260"/>
        <v/>
      </c>
      <c r="W97" t="str">
        <f t="shared" ca="1" si="260"/>
        <v/>
      </c>
      <c r="X97" t="str">
        <f t="shared" ca="1" si="260"/>
        <v/>
      </c>
      <c r="Y97" t="str">
        <f t="shared" ca="1" si="260"/>
        <v/>
      </c>
      <c r="Z97" s="100" t="str">
        <f t="shared" ca="1" si="260"/>
        <v/>
      </c>
      <c r="AA97" t="str">
        <f t="shared" ca="1" si="260"/>
        <v/>
      </c>
      <c r="AB97" t="str">
        <f t="shared" ca="1" si="260"/>
        <v/>
      </c>
      <c r="AC97" t="str">
        <f t="shared" ca="1" si="260"/>
        <v/>
      </c>
      <c r="AD97" s="100" t="str">
        <f t="shared" ca="1" si="260"/>
        <v/>
      </c>
      <c r="AE97" t="str">
        <f t="shared" ca="1" si="260"/>
        <v/>
      </c>
      <c r="AF97" t="str">
        <f t="shared" ca="1" si="260"/>
        <v/>
      </c>
      <c r="AG97" t="str">
        <f t="shared" ca="1" si="260"/>
        <v/>
      </c>
      <c r="AH97" s="100" t="str">
        <f t="shared" ca="1" si="260"/>
        <v/>
      </c>
      <c r="AI97" t="str">
        <f t="shared" ca="1" si="260"/>
        <v/>
      </c>
      <c r="AJ97" t="str">
        <f t="shared" ca="1" si="260"/>
        <v/>
      </c>
      <c r="AK97" t="str">
        <f t="shared" ca="1" si="260"/>
        <v/>
      </c>
      <c r="AL97" s="100" t="str">
        <f t="shared" ref="AL97:BQ97" ca="1" si="261">IF(NOT(AL$4="A"),ROUND(AL64-SUM(AL71,AL77,AL83),6),"")</f>
        <v/>
      </c>
      <c r="AM97" t="str">
        <f t="shared" ca="1" si="261"/>
        <v/>
      </c>
      <c r="AN97" t="str">
        <f t="shared" ca="1" si="261"/>
        <v/>
      </c>
      <c r="AO97" t="str">
        <f t="shared" ca="1" si="261"/>
        <v/>
      </c>
      <c r="AP97" s="100" t="str">
        <f t="shared" ca="1" si="261"/>
        <v/>
      </c>
      <c r="AQ97" t="str">
        <f t="shared" ca="1" si="261"/>
        <v/>
      </c>
      <c r="AR97" t="str">
        <f t="shared" ca="1" si="261"/>
        <v/>
      </c>
      <c r="AS97" t="str">
        <f t="shared" ca="1" si="261"/>
        <v/>
      </c>
      <c r="AT97" s="100" t="str">
        <f t="shared" ca="1" si="261"/>
        <v/>
      </c>
      <c r="AU97" t="str">
        <f t="shared" ca="1" si="261"/>
        <v/>
      </c>
      <c r="AV97" t="str">
        <f t="shared" ca="1" si="261"/>
        <v/>
      </c>
      <c r="AW97">
        <f t="shared" ca="1" si="261"/>
        <v>0</v>
      </c>
      <c r="AX97" s="100">
        <f t="shared" ca="1" si="261"/>
        <v>0</v>
      </c>
      <c r="AY97">
        <f t="shared" ca="1" si="261"/>
        <v>0</v>
      </c>
      <c r="AZ97">
        <f t="shared" ca="1" si="261"/>
        <v>0</v>
      </c>
      <c r="BA97">
        <f t="shared" ca="1" si="261"/>
        <v>0</v>
      </c>
      <c r="BB97" s="100">
        <f t="shared" ca="1" si="261"/>
        <v>0</v>
      </c>
      <c r="BC97">
        <f t="shared" ca="1" si="261"/>
        <v>0</v>
      </c>
      <c r="BD97">
        <f t="shared" ca="1" si="261"/>
        <v>0</v>
      </c>
      <c r="BE97">
        <f t="shared" ca="1" si="261"/>
        <v>0</v>
      </c>
      <c r="BF97" s="100">
        <f t="shared" ca="1" si="261"/>
        <v>0</v>
      </c>
      <c r="BG97">
        <f t="shared" ca="1" si="261"/>
        <v>0</v>
      </c>
      <c r="BH97">
        <f t="shared" ca="1" si="261"/>
        <v>0</v>
      </c>
      <c r="BI97">
        <f t="shared" ca="1" si="261"/>
        <v>0</v>
      </c>
      <c r="BJ97" s="100">
        <f t="shared" ca="1" si="261"/>
        <v>0</v>
      </c>
      <c r="BK97">
        <f t="shared" ca="1" si="261"/>
        <v>0</v>
      </c>
      <c r="BL97">
        <f t="shared" ca="1" si="261"/>
        <v>0</v>
      </c>
      <c r="BM97">
        <f t="shared" ca="1" si="261"/>
        <v>0</v>
      </c>
      <c r="BN97" s="100">
        <f t="shared" ca="1" si="261"/>
        <v>0</v>
      </c>
      <c r="BO97">
        <f t="shared" ca="1" si="261"/>
        <v>0</v>
      </c>
      <c r="BP97">
        <f t="shared" ca="1" si="261"/>
        <v>0</v>
      </c>
      <c r="BQ97">
        <f t="shared" ca="1" si="261"/>
        <v>0</v>
      </c>
      <c r="BR97" s="100">
        <f t="shared" ref="BR97:CW97" ca="1" si="262">IF(NOT(BR$4="A"),ROUND(BR64-SUM(BR71,BR77,BR83),6),"")</f>
        <v>0</v>
      </c>
      <c r="BS97">
        <f t="shared" ca="1" si="262"/>
        <v>0</v>
      </c>
      <c r="BT97">
        <f t="shared" ca="1" si="262"/>
        <v>0</v>
      </c>
      <c r="BU97">
        <f t="shared" ca="1" si="262"/>
        <v>0</v>
      </c>
      <c r="BV97" s="100">
        <f t="shared" ca="1" si="262"/>
        <v>0</v>
      </c>
      <c r="BW97">
        <f t="shared" ca="1" si="262"/>
        <v>0</v>
      </c>
      <c r="BX97">
        <f t="shared" ca="1" si="262"/>
        <v>0</v>
      </c>
      <c r="BY97">
        <f t="shared" ca="1" si="262"/>
        <v>0</v>
      </c>
      <c r="BZ97" s="100">
        <f t="shared" ca="1" si="262"/>
        <v>0</v>
      </c>
      <c r="CA97">
        <f t="shared" ca="1" si="262"/>
        <v>0</v>
      </c>
      <c r="CB97">
        <f t="shared" ca="1" si="262"/>
        <v>0</v>
      </c>
      <c r="CC97">
        <f t="shared" ca="1" si="262"/>
        <v>0</v>
      </c>
      <c r="CD97" s="100">
        <f t="shared" ca="1" si="262"/>
        <v>0</v>
      </c>
      <c r="CE97">
        <f t="shared" ca="1" si="262"/>
        <v>0</v>
      </c>
      <c r="CF97">
        <f t="shared" ca="1" si="262"/>
        <v>0</v>
      </c>
      <c r="CG97">
        <f t="shared" ca="1" si="262"/>
        <v>0</v>
      </c>
      <c r="CH97" s="100">
        <f t="shared" ca="1" si="262"/>
        <v>0</v>
      </c>
      <c r="CI97">
        <f t="shared" ca="1" si="262"/>
        <v>0</v>
      </c>
      <c r="CJ97">
        <f t="shared" ca="1" si="262"/>
        <v>0</v>
      </c>
      <c r="CK97">
        <f t="shared" ca="1" si="262"/>
        <v>0</v>
      </c>
      <c r="CL97" s="100">
        <f t="shared" ca="1" si="262"/>
        <v>0</v>
      </c>
      <c r="CM97">
        <f t="shared" ca="1" si="262"/>
        <v>0</v>
      </c>
      <c r="CN97">
        <f t="shared" ca="1" si="262"/>
        <v>0</v>
      </c>
      <c r="CO97">
        <f t="shared" ca="1" si="262"/>
        <v>0</v>
      </c>
      <c r="CP97" s="100">
        <f t="shared" ca="1" si="262"/>
        <v>0</v>
      </c>
      <c r="CQ97">
        <f t="shared" ca="1" si="262"/>
        <v>0</v>
      </c>
      <c r="CR97">
        <f t="shared" ca="1" si="262"/>
        <v>0</v>
      </c>
      <c r="CS97">
        <f t="shared" ca="1" si="262"/>
        <v>0</v>
      </c>
      <c r="CT97" s="100">
        <f t="shared" ca="1" si="262"/>
        <v>0</v>
      </c>
      <c r="CU97">
        <f t="shared" ca="1" si="262"/>
        <v>0</v>
      </c>
      <c r="CV97">
        <f t="shared" ca="1" si="262"/>
        <v>0</v>
      </c>
      <c r="CW97">
        <f t="shared" ca="1" si="262"/>
        <v>0</v>
      </c>
      <c r="CX97" s="100">
        <f t="shared" ref="CX97:DI97" ca="1" si="263">IF(NOT(CX$4="A"),ROUND(CX64-SUM(CX71,CX77,CX83),6),"")</f>
        <v>0</v>
      </c>
      <c r="CY97">
        <f t="shared" ca="1" si="263"/>
        <v>0</v>
      </c>
      <c r="CZ97">
        <f t="shared" ca="1" si="263"/>
        <v>0</v>
      </c>
      <c r="DA97">
        <f t="shared" ca="1" si="263"/>
        <v>0</v>
      </c>
      <c r="DB97" s="100">
        <f t="shared" ca="1" si="263"/>
        <v>0</v>
      </c>
      <c r="DC97">
        <f t="shared" ca="1" si="263"/>
        <v>0</v>
      </c>
      <c r="DD97">
        <f t="shared" ca="1" si="263"/>
        <v>0</v>
      </c>
      <c r="DE97">
        <f t="shared" ca="1" si="263"/>
        <v>0</v>
      </c>
      <c r="DF97" s="100">
        <f t="shared" ca="1" si="263"/>
        <v>0</v>
      </c>
      <c r="DG97">
        <f t="shared" ca="1" si="263"/>
        <v>0</v>
      </c>
      <c r="DH97">
        <f t="shared" ca="1" si="263"/>
        <v>0</v>
      </c>
      <c r="DI97" s="101">
        <f t="shared" ca="1" si="263"/>
        <v>0</v>
      </c>
    </row>
    <row r="98" spans="1:141" outlineLevel="2" x14ac:dyDescent="0.25">
      <c r="A98" s="90"/>
      <c r="B98" s="90"/>
      <c r="C98" s="90"/>
      <c r="D98" s="90"/>
      <c r="F98" s="100"/>
      <c r="J98" s="100"/>
      <c r="N98" s="100"/>
      <c r="R98" s="100"/>
      <c r="V98" s="100"/>
      <c r="Z98" s="100"/>
      <c r="AD98" s="100"/>
      <c r="AH98" s="100"/>
      <c r="AL98" s="100"/>
      <c r="AP98" s="100"/>
      <c r="AT98" s="100"/>
      <c r="AX98" s="100"/>
      <c r="BB98" s="100"/>
      <c r="BF98" s="100"/>
      <c r="BJ98" s="100"/>
      <c r="BN98" s="100"/>
      <c r="BR98" s="100"/>
      <c r="BV98" s="100"/>
      <c r="BZ98" s="100"/>
      <c r="CD98" s="100"/>
      <c r="CH98" s="100"/>
      <c r="CL98" s="100"/>
      <c r="CP98" s="100"/>
      <c r="CT98" s="100"/>
      <c r="CX98" s="100"/>
      <c r="DB98" s="100"/>
      <c r="DF98" s="100"/>
      <c r="DI98" s="101"/>
    </row>
    <row r="99" spans="1:141" outlineLevel="2" x14ac:dyDescent="0.25">
      <c r="A99" s="90"/>
      <c r="B99" s="90"/>
      <c r="C99" s="111"/>
      <c r="D99" s="90"/>
      <c r="E99" t="s">
        <v>285</v>
      </c>
      <c r="F99" s="133"/>
      <c r="G99" s="34"/>
      <c r="H99" s="34"/>
      <c r="I99" s="34"/>
      <c r="J99" s="133"/>
      <c r="K99" s="34"/>
      <c r="L99" s="34"/>
      <c r="M99" s="34"/>
      <c r="N99" s="133"/>
      <c r="O99" s="34"/>
      <c r="P99" s="34"/>
      <c r="Q99" s="34"/>
      <c r="R99" s="133"/>
      <c r="S99" s="34"/>
      <c r="T99" s="34"/>
      <c r="U99" s="34"/>
      <c r="V99" s="133"/>
      <c r="W99" s="34"/>
      <c r="X99" s="34"/>
      <c r="Y99" s="34"/>
      <c r="Z99" s="133"/>
      <c r="AA99" s="34"/>
      <c r="AB99" s="34"/>
      <c r="AC99" s="34"/>
      <c r="AD99" s="133"/>
      <c r="AE99" s="34"/>
      <c r="AF99" s="34"/>
      <c r="AG99" s="34"/>
      <c r="AH99" s="133"/>
      <c r="AI99" s="34"/>
      <c r="AJ99" s="34"/>
      <c r="AK99" s="34"/>
      <c r="AL99" s="133"/>
      <c r="AM99" s="34"/>
      <c r="AN99" s="34"/>
      <c r="AO99" s="34"/>
      <c r="AP99" s="133"/>
      <c r="AQ99" s="34"/>
      <c r="AR99" s="34"/>
      <c r="AS99" s="34"/>
      <c r="AT99" s="133"/>
      <c r="AU99" s="34"/>
      <c r="AV99" s="34"/>
      <c r="AW99" s="34"/>
      <c r="AX99" s="133"/>
      <c r="AY99" s="34"/>
      <c r="AZ99" s="34"/>
      <c r="BA99" s="34"/>
      <c r="BB99" s="133"/>
      <c r="BC99" s="34"/>
      <c r="BD99" s="34"/>
      <c r="BE99" s="34"/>
      <c r="BF99" s="133"/>
      <c r="BG99" s="34"/>
      <c r="BH99" s="34"/>
      <c r="BI99" s="34"/>
      <c r="BJ99" s="133"/>
      <c r="BK99" s="34"/>
      <c r="BL99" s="34"/>
      <c r="BM99" s="34"/>
      <c r="BN99" s="133"/>
      <c r="BO99" s="34"/>
      <c r="BP99" s="34"/>
      <c r="BQ99" s="34"/>
      <c r="BR99" s="133"/>
      <c r="BS99" s="34"/>
      <c r="BT99" s="34"/>
      <c r="BU99" s="34"/>
      <c r="BV99" s="133"/>
      <c r="BW99" s="34"/>
      <c r="BX99" s="34"/>
      <c r="BY99" s="34"/>
      <c r="BZ99" s="133"/>
      <c r="CA99" s="34"/>
      <c r="CB99" s="34"/>
      <c r="CC99" s="34"/>
      <c r="CD99" s="133"/>
      <c r="CE99" s="34"/>
      <c r="CF99" s="34"/>
      <c r="CG99" s="34"/>
      <c r="CH99" s="133"/>
      <c r="CI99" s="34"/>
      <c r="CJ99" s="34"/>
      <c r="CK99" s="34"/>
      <c r="CL99" s="133"/>
      <c r="CM99" s="34"/>
      <c r="CN99" s="34"/>
      <c r="CO99" s="34"/>
      <c r="CP99" s="133"/>
      <c r="CQ99" s="34"/>
      <c r="CR99" s="34"/>
      <c r="CS99" s="34"/>
      <c r="CT99" s="133"/>
      <c r="CU99" s="34"/>
      <c r="CV99" s="34"/>
      <c r="CW99" s="34"/>
      <c r="CX99" s="133"/>
      <c r="CY99" s="34"/>
      <c r="CZ99" s="34"/>
      <c r="DA99" s="34"/>
      <c r="DB99" s="133"/>
      <c r="DC99" s="34"/>
      <c r="DD99" s="34"/>
      <c r="DE99" s="34"/>
      <c r="DF99" s="133"/>
      <c r="DG99" s="34"/>
      <c r="DH99" s="34"/>
      <c r="DI99" s="1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row>
    <row r="100" spans="1:141" outlineLevel="2" x14ac:dyDescent="0.25">
      <c r="A100" s="90"/>
      <c r="B100" s="90"/>
      <c r="C100" s="111"/>
      <c r="D100" s="90"/>
      <c r="E100" s="23">
        <f ca="1">MAX(ABS(MAX(F85:DI85)),ABS(MIN(F85:DI85)))</f>
        <v>45259</v>
      </c>
      <c r="F100" s="133"/>
      <c r="G100" s="34"/>
      <c r="H100" s="34"/>
      <c r="I100" s="34"/>
      <c r="J100" s="133"/>
      <c r="K100" s="34"/>
      <c r="L100" s="34"/>
      <c r="M100" s="34"/>
      <c r="N100" s="133"/>
      <c r="O100" s="34"/>
      <c r="P100" s="34"/>
      <c r="Q100" s="34"/>
      <c r="R100" s="133"/>
      <c r="S100" s="34"/>
      <c r="T100" s="34"/>
      <c r="U100" s="34"/>
      <c r="V100" s="133"/>
      <c r="W100" s="34"/>
      <c r="X100" s="34"/>
      <c r="Y100" s="34"/>
      <c r="Z100" s="133"/>
      <c r="AA100" s="34"/>
      <c r="AB100" s="34"/>
      <c r="AC100" s="34"/>
      <c r="AD100" s="133"/>
      <c r="AE100" s="34"/>
      <c r="AF100" s="34"/>
      <c r="AG100" s="34"/>
      <c r="AH100" s="133"/>
      <c r="AI100" s="34"/>
      <c r="AJ100" s="34"/>
      <c r="AK100" s="34"/>
      <c r="AL100" s="133"/>
      <c r="AM100" s="34"/>
      <c r="AN100" s="34"/>
      <c r="AO100" s="34"/>
      <c r="AP100" s="133"/>
      <c r="AQ100" s="34"/>
      <c r="AR100" s="34"/>
      <c r="AS100" s="34"/>
      <c r="AT100" s="133"/>
      <c r="AU100" s="34"/>
      <c r="AV100" s="34"/>
      <c r="AW100" s="34"/>
      <c r="AX100" s="133"/>
      <c r="AY100" s="34"/>
      <c r="AZ100" s="34"/>
      <c r="BA100" s="34"/>
      <c r="BB100" s="133"/>
      <c r="BC100" s="34"/>
      <c r="BD100" s="34"/>
      <c r="BE100" s="34"/>
      <c r="BF100" s="133"/>
      <c r="BG100" s="34"/>
      <c r="BH100" s="34"/>
      <c r="BI100" s="34"/>
      <c r="BJ100" s="133"/>
      <c r="BK100" s="34"/>
      <c r="BL100" s="34"/>
      <c r="BM100" s="34"/>
      <c r="BN100" s="133"/>
      <c r="BO100" s="34"/>
      <c r="BP100" s="34"/>
      <c r="BQ100" s="34"/>
      <c r="BR100" s="133"/>
      <c r="BS100" s="34"/>
      <c r="BT100" s="34"/>
      <c r="BU100" s="34"/>
      <c r="BV100" s="133"/>
      <c r="BW100" s="34"/>
      <c r="BX100" s="34"/>
      <c r="BY100" s="34"/>
      <c r="BZ100" s="133"/>
      <c r="CA100" s="34"/>
      <c r="CB100" s="34"/>
      <c r="CC100" s="34"/>
      <c r="CD100" s="133"/>
      <c r="CE100" s="34"/>
      <c r="CF100" s="34"/>
      <c r="CG100" s="34"/>
      <c r="CH100" s="133"/>
      <c r="CI100" s="34"/>
      <c r="CJ100" s="34"/>
      <c r="CK100" s="34"/>
      <c r="CL100" s="133"/>
      <c r="CM100" s="34"/>
      <c r="CN100" s="34"/>
      <c r="CO100" s="34"/>
      <c r="CP100" s="133"/>
      <c r="CQ100" s="34"/>
      <c r="CR100" s="34"/>
      <c r="CS100" s="34"/>
      <c r="CT100" s="133"/>
      <c r="CU100" s="34"/>
      <c r="CV100" s="34"/>
      <c r="CW100" s="34"/>
      <c r="CX100" s="133"/>
      <c r="CY100" s="34"/>
      <c r="CZ100" s="34"/>
      <c r="DA100" s="34"/>
      <c r="DB100" s="133"/>
      <c r="DC100" s="34"/>
      <c r="DD100" s="34"/>
      <c r="DE100" s="34"/>
      <c r="DF100" s="133"/>
      <c r="DG100" s="34"/>
      <c r="DH100" s="34"/>
      <c r="DI100" s="1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row>
    <row r="101" spans="1:141" outlineLevel="2" x14ac:dyDescent="0.25">
      <c r="A101" s="129"/>
      <c r="B101" s="129"/>
      <c r="C101" s="129"/>
      <c r="D101" s="129"/>
      <c r="E101" s="122"/>
      <c r="F101" s="130"/>
      <c r="G101" s="122"/>
      <c r="H101" s="122"/>
      <c r="I101" s="122"/>
      <c r="J101" s="130"/>
      <c r="K101" s="122"/>
      <c r="L101" s="122"/>
      <c r="M101" s="122"/>
      <c r="N101" s="130"/>
      <c r="O101" s="122"/>
      <c r="P101" s="122"/>
      <c r="Q101" s="122"/>
      <c r="R101" s="130"/>
      <c r="S101" s="122"/>
      <c r="T101" s="122"/>
      <c r="U101" s="122"/>
      <c r="V101" s="130"/>
      <c r="W101" s="122"/>
      <c r="X101" s="122"/>
      <c r="Y101" s="122"/>
      <c r="Z101" s="130"/>
      <c r="AA101" s="122"/>
      <c r="AB101" s="122"/>
      <c r="AC101" s="122"/>
      <c r="AD101" s="130"/>
      <c r="AE101" s="122"/>
      <c r="AF101" s="122"/>
      <c r="AG101" s="122"/>
      <c r="AH101" s="130"/>
      <c r="AI101" s="122"/>
      <c r="AJ101" s="122"/>
      <c r="AK101" s="122"/>
      <c r="AL101" s="130"/>
      <c r="AM101" s="122"/>
      <c r="AN101" s="122"/>
      <c r="AO101" s="122"/>
      <c r="AP101" s="130"/>
      <c r="AQ101" s="122"/>
      <c r="AR101" s="122"/>
      <c r="AS101" s="122"/>
      <c r="AT101" s="130"/>
      <c r="AU101" s="122"/>
      <c r="AV101" s="122"/>
      <c r="AW101" s="122"/>
      <c r="AX101" s="130"/>
      <c r="AY101" s="122"/>
      <c r="AZ101" s="122"/>
      <c r="BA101" s="122"/>
      <c r="BB101" s="130"/>
      <c r="BC101" s="122"/>
      <c r="BD101" s="122"/>
      <c r="BE101" s="122"/>
      <c r="BF101" s="130"/>
      <c r="BG101" s="122"/>
      <c r="BH101" s="122"/>
      <c r="BI101" s="122"/>
      <c r="BJ101" s="130"/>
      <c r="BK101" s="122"/>
      <c r="BL101" s="122"/>
      <c r="BM101" s="122"/>
      <c r="BN101" s="130"/>
      <c r="BO101" s="122"/>
      <c r="BP101" s="122"/>
      <c r="BQ101" s="122"/>
      <c r="BR101" s="130"/>
      <c r="BS101" s="122"/>
      <c r="BT101" s="122"/>
      <c r="BU101" s="122"/>
      <c r="BV101" s="130"/>
      <c r="BW101" s="122"/>
      <c r="BX101" s="122"/>
      <c r="BY101" s="122"/>
      <c r="BZ101" s="130"/>
      <c r="CA101" s="122"/>
      <c r="CB101" s="122"/>
      <c r="CC101" s="122"/>
      <c r="CD101" s="130"/>
      <c r="CE101" s="122"/>
      <c r="CF101" s="122"/>
      <c r="CG101" s="122"/>
      <c r="CH101" s="130"/>
      <c r="CI101" s="122"/>
      <c r="CJ101" s="122"/>
      <c r="CK101" s="122"/>
      <c r="CL101" s="130"/>
      <c r="CM101" s="122"/>
      <c r="CN101" s="122"/>
      <c r="CO101" s="122"/>
      <c r="CP101" s="130"/>
      <c r="CQ101" s="122"/>
      <c r="CR101" s="122"/>
      <c r="CS101" s="122"/>
      <c r="CT101" s="130"/>
      <c r="CU101" s="122"/>
      <c r="CV101" s="122"/>
      <c r="CW101" s="122"/>
      <c r="CX101" s="130"/>
      <c r="CY101" s="122"/>
      <c r="CZ101" s="122"/>
      <c r="DA101" s="122"/>
      <c r="DB101" s="130"/>
      <c r="DC101" s="122"/>
      <c r="DD101" s="122"/>
      <c r="DE101" s="122"/>
      <c r="DF101" s="130"/>
      <c r="DG101" s="122"/>
      <c r="DH101" s="122"/>
      <c r="DI101" s="131"/>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2"/>
      <c r="EI101" s="122"/>
      <c r="EJ101" s="122"/>
      <c r="EK101" s="122"/>
    </row>
    <row r="102" spans="1:141" outlineLevel="2" x14ac:dyDescent="0.25">
      <c r="A102" s="90"/>
      <c r="B102" s="90"/>
      <c r="C102" s="90"/>
      <c r="D102" s="90"/>
      <c r="F102" s="100"/>
      <c r="I102" s="101"/>
      <c r="J102" s="100"/>
      <c r="M102" s="101"/>
      <c r="N102" s="100"/>
      <c r="Q102" s="101"/>
      <c r="R102" s="100"/>
      <c r="U102" s="101"/>
      <c r="V102" s="100"/>
      <c r="Y102" s="101"/>
      <c r="Z102" s="100"/>
      <c r="AC102" s="101"/>
      <c r="AD102" s="100"/>
      <c r="AG102" s="101"/>
      <c r="AH102" s="100"/>
      <c r="AK102" s="101"/>
      <c r="AL102" s="100"/>
      <c r="AO102" s="101"/>
      <c r="AP102" s="100"/>
      <c r="AS102" s="101"/>
      <c r="AT102" s="100"/>
      <c r="AW102" s="101"/>
      <c r="AX102" s="100"/>
      <c r="BA102" s="101"/>
      <c r="BB102" s="100"/>
      <c r="BE102" s="101"/>
      <c r="BF102" s="100"/>
      <c r="BI102" s="101"/>
      <c r="BJ102" s="100"/>
      <c r="BM102" s="101"/>
      <c r="BN102" s="100"/>
      <c r="BQ102" s="101"/>
      <c r="BR102" s="100"/>
      <c r="BU102" s="101"/>
      <c r="BV102" s="100"/>
      <c r="BY102" s="101"/>
      <c r="BZ102" s="100"/>
      <c r="CC102" s="101"/>
      <c r="CD102" s="100"/>
      <c r="CG102" s="101"/>
      <c r="CH102" s="100"/>
      <c r="CK102" s="101"/>
      <c r="CL102" s="100"/>
      <c r="CO102" s="101"/>
      <c r="CP102" s="100"/>
      <c r="CS102" s="101"/>
      <c r="CT102" s="100"/>
      <c r="CW102" s="101"/>
      <c r="CX102" s="100"/>
      <c r="DA102" s="101"/>
      <c r="DB102" s="100"/>
      <c r="DE102" s="101"/>
      <c r="DF102" s="100"/>
      <c r="DI102" s="101"/>
    </row>
    <row r="103" spans="1:141" outlineLevel="2" x14ac:dyDescent="0.25">
      <c r="A103" s="90"/>
      <c r="B103" s="90"/>
      <c r="C103" s="90"/>
      <c r="D103" s="90"/>
      <c r="E103" s="132" t="s">
        <v>286</v>
      </c>
      <c r="F103" s="100"/>
      <c r="I103" s="101"/>
      <c r="J103" s="100"/>
      <c r="M103" s="101"/>
      <c r="N103" s="100"/>
      <c r="Q103" s="101"/>
      <c r="R103" s="100"/>
      <c r="U103" s="101"/>
      <c r="V103" s="100"/>
      <c r="Y103" s="101"/>
      <c r="Z103" s="100"/>
      <c r="AC103" s="101"/>
      <c r="AD103" s="100"/>
      <c r="AG103" s="101"/>
      <c r="AH103" s="100"/>
      <c r="AK103" s="101"/>
      <c r="AL103" s="100"/>
      <c r="AO103" s="101"/>
      <c r="AP103" s="100"/>
      <c r="AS103" s="101"/>
      <c r="AT103" s="100"/>
      <c r="AW103" s="101"/>
      <c r="AX103" s="100"/>
      <c r="BA103" s="101"/>
      <c r="BB103" s="100"/>
      <c r="BE103" s="101"/>
      <c r="BF103" s="100"/>
      <c r="BI103" s="101"/>
      <c r="BJ103" s="100"/>
      <c r="BM103" s="101"/>
      <c r="BN103" s="100"/>
      <c r="BQ103" s="101"/>
      <c r="BR103" s="100"/>
      <c r="BU103" s="101"/>
      <c r="BV103" s="100"/>
      <c r="BY103" s="101"/>
      <c r="BZ103" s="100"/>
      <c r="CC103" s="101"/>
      <c r="CD103" s="100"/>
      <c r="CG103" s="101"/>
      <c r="CH103" s="100"/>
      <c r="CK103" s="101"/>
      <c r="CL103" s="100"/>
      <c r="CO103" s="101"/>
      <c r="CP103" s="100"/>
      <c r="CS103" s="101"/>
      <c r="CT103" s="100"/>
      <c r="CW103" s="101"/>
      <c r="CX103" s="100"/>
      <c r="DA103" s="101"/>
      <c r="DB103" s="100"/>
      <c r="DE103" s="101"/>
      <c r="DF103" s="100"/>
      <c r="DI103" s="101"/>
    </row>
    <row r="104" spans="1:141" outlineLevel="2" x14ac:dyDescent="0.25">
      <c r="A104" s="90"/>
      <c r="B104" s="90"/>
      <c r="C104" s="90"/>
      <c r="D104" s="90"/>
      <c r="F104" s="100"/>
      <c r="I104" s="101"/>
      <c r="J104" s="100"/>
      <c r="M104" s="101"/>
      <c r="N104" s="100"/>
      <c r="Q104" s="101"/>
      <c r="R104" s="100"/>
      <c r="U104" s="101"/>
      <c r="V104" s="100"/>
      <c r="Y104" s="101"/>
      <c r="Z104" s="100"/>
      <c r="AC104" s="101"/>
      <c r="AD104" s="100"/>
      <c r="AG104" s="101"/>
      <c r="AH104" s="100"/>
      <c r="AK104" s="101"/>
      <c r="AL104" s="100"/>
      <c r="AO104" s="101"/>
      <c r="AP104" s="100"/>
      <c r="AS104" s="101"/>
      <c r="AT104" s="100"/>
      <c r="AW104" s="101"/>
      <c r="AX104" s="100"/>
      <c r="BA104" s="101"/>
      <c r="BB104" s="100"/>
      <c r="BE104" s="101"/>
      <c r="BF104" s="100"/>
      <c r="BI104" s="101"/>
      <c r="BJ104" s="100"/>
      <c r="BM104" s="101"/>
      <c r="BN104" s="100"/>
      <c r="BQ104" s="101"/>
      <c r="BR104" s="100"/>
      <c r="BU104" s="101"/>
      <c r="BV104" s="100"/>
      <c r="BY104" s="101"/>
      <c r="BZ104" s="100"/>
      <c r="CC104" s="101"/>
      <c r="CD104" s="100"/>
      <c r="CG104" s="101"/>
      <c r="CH104" s="100"/>
      <c r="CK104" s="101"/>
      <c r="CL104" s="100"/>
      <c r="CO104" s="101"/>
      <c r="CP104" s="100"/>
      <c r="CS104" s="101"/>
      <c r="CT104" s="100"/>
      <c r="CW104" s="101"/>
      <c r="CX104" s="100"/>
      <c r="DA104" s="101"/>
      <c r="DB104" s="100"/>
      <c r="DE104" s="101"/>
      <c r="DF104" s="100"/>
      <c r="DI104" s="101"/>
    </row>
    <row r="105" spans="1:141" outlineLevel="2" x14ac:dyDescent="0.25">
      <c r="A105" s="90"/>
      <c r="B105" s="90"/>
      <c r="C105" s="111"/>
      <c r="D105" s="90"/>
      <c r="E105" t="s">
        <v>287</v>
      </c>
      <c r="F105" s="133"/>
      <c r="G105" s="34"/>
      <c r="H105" s="34"/>
      <c r="I105" s="134"/>
      <c r="J105" s="133"/>
      <c r="K105" s="34"/>
      <c r="L105" s="34"/>
      <c r="M105" s="134"/>
      <c r="N105" s="133"/>
      <c r="O105" s="34"/>
      <c r="P105" s="34"/>
      <c r="Q105" s="134"/>
      <c r="R105" s="133"/>
      <c r="S105" s="34"/>
      <c r="T105" s="34"/>
      <c r="U105" s="134"/>
      <c r="V105" s="133"/>
      <c r="W105" s="34"/>
      <c r="X105" s="34"/>
      <c r="Y105" s="134"/>
      <c r="Z105" s="133"/>
      <c r="AA105" s="34"/>
      <c r="AB105" s="34"/>
      <c r="AC105" s="134"/>
      <c r="AD105" s="133"/>
      <c r="AE105" s="34"/>
      <c r="AF105" s="34"/>
      <c r="AG105" s="134"/>
      <c r="AH105" s="133"/>
      <c r="AI105" s="34"/>
      <c r="AJ105" s="34"/>
      <c r="AK105" s="134"/>
      <c r="AL105" s="133"/>
      <c r="AM105" s="34"/>
      <c r="AN105" s="34"/>
      <c r="AO105" s="134"/>
      <c r="AP105" s="133" t="str">
        <f t="shared" ref="AP105:BU105" ca="1" si="264">IF(NOT(AP$4="A"),AP44,"")</f>
        <v/>
      </c>
      <c r="AQ105" s="34" t="str">
        <f t="shared" ca="1" si="264"/>
        <v/>
      </c>
      <c r="AR105" s="34" t="str">
        <f t="shared" ca="1" si="264"/>
        <v/>
      </c>
      <c r="AS105" s="134" t="str">
        <f t="shared" ca="1" si="264"/>
        <v/>
      </c>
      <c r="AT105" s="133" t="str">
        <f t="shared" ca="1" si="264"/>
        <v/>
      </c>
      <c r="AU105" s="34" t="str">
        <f t="shared" ca="1" si="264"/>
        <v/>
      </c>
      <c r="AV105" s="34" t="str">
        <f t="shared" ca="1" si="264"/>
        <v/>
      </c>
      <c r="AW105" s="134">
        <f t="shared" ca="1" si="264"/>
        <v>19099.273176072733</v>
      </c>
      <c r="AX105" s="133">
        <f t="shared" ca="1" si="264"/>
        <v>20021.949013923509</v>
      </c>
      <c r="AY105" s="34">
        <f t="shared" ca="1" si="264"/>
        <v>23163.028842908381</v>
      </c>
      <c r="AZ105" s="34">
        <f t="shared" ca="1" si="264"/>
        <v>27117.060207688857</v>
      </c>
      <c r="BA105" s="134">
        <f t="shared" ca="1" si="264"/>
        <v>29562.33872162375</v>
      </c>
      <c r="BB105" s="133">
        <f t="shared" ca="1" si="264"/>
        <v>24669.072964051767</v>
      </c>
      <c r="BC105" s="34">
        <f t="shared" ca="1" si="264"/>
        <v>28480.077231278032</v>
      </c>
      <c r="BD105" s="34">
        <f t="shared" ca="1" si="264"/>
        <v>33276.954574045551</v>
      </c>
      <c r="BE105" s="134">
        <f t="shared" ca="1" si="264"/>
        <v>36244.178153485729</v>
      </c>
      <c r="BF105" s="133">
        <f t="shared" ca="1" si="264"/>
        <v>28755.421619664939</v>
      </c>
      <c r="BG105" s="34">
        <f t="shared" ca="1" si="264"/>
        <v>33131.417714272618</v>
      </c>
      <c r="BH105" s="34">
        <f t="shared" ca="1" si="264"/>
        <v>38638.929041279625</v>
      </c>
      <c r="BI105" s="134">
        <f t="shared" ca="1" si="264"/>
        <v>42046.51948694692</v>
      </c>
      <c r="BJ105" s="133">
        <f t="shared" ca="1" si="264"/>
        <v>32416.52352210059</v>
      </c>
      <c r="BK105" s="34">
        <f t="shared" ca="1" si="264"/>
        <v>37276.139786907559</v>
      </c>
      <c r="BL105" s="34">
        <f t="shared" ca="1" si="264"/>
        <v>43391.748083642327</v>
      </c>
      <c r="BM105" s="134">
        <f t="shared" ca="1" si="264"/>
        <v>47176.454371394175</v>
      </c>
      <c r="BN105" s="133">
        <f t="shared" ca="1" si="264"/>
        <v>35573.608107918561</v>
      </c>
      <c r="BO105" s="34">
        <f t="shared" ca="1" si="264"/>
        <v>40824.531304241616</v>
      </c>
      <c r="BP105" s="34">
        <f t="shared" ca="1" si="264"/>
        <v>47431.937259676401</v>
      </c>
      <c r="BQ105" s="134">
        <f t="shared" ca="1" si="264"/>
        <v>51521.98046093517</v>
      </c>
      <c r="BR105" s="133">
        <f t="shared" ca="1" si="264"/>
        <v>38003.81596311184</v>
      </c>
      <c r="BS105" s="34">
        <f t="shared" ca="1" si="264"/>
        <v>43520.196335505396</v>
      </c>
      <c r="BT105" s="34">
        <f t="shared" ca="1" si="264"/>
        <v>50460.896641783089</v>
      </c>
      <c r="BU105" s="134">
        <f t="shared" ca="1" si="264"/>
        <v>54758.379151377419</v>
      </c>
      <c r="BV105" s="133">
        <f t="shared" ref="BV105:DA105" ca="1" si="265">IF(NOT(BV$4="A"),BV44,"")</f>
        <v>40567.25632209317</v>
      </c>
      <c r="BW105" s="34">
        <f t="shared" ca="1" si="265"/>
        <v>46362.418817462662</v>
      </c>
      <c r="BX105" s="34">
        <f t="shared" ca="1" si="265"/>
        <v>53653.130513500822</v>
      </c>
      <c r="BY105" s="134">
        <f t="shared" ca="1" si="265"/>
        <v>58168.47685254112</v>
      </c>
      <c r="BZ105" s="133">
        <f t="shared" ca="1" si="265"/>
        <v>43270.800541762801</v>
      </c>
      <c r="CA105" s="34">
        <f t="shared" ca="1" si="265"/>
        <v>49358.737269108766</v>
      </c>
      <c r="CB105" s="34">
        <f t="shared" ca="1" si="265"/>
        <v>57017.014164617372</v>
      </c>
      <c r="CC105" s="134">
        <f t="shared" ca="1" si="265"/>
        <v>61761.171003231138</v>
      </c>
      <c r="CD105" s="133">
        <f t="shared" ca="1" si="265"/>
        <v>46121.667229047605</v>
      </c>
      <c r="CE105" s="34">
        <f t="shared" ca="1" si="265"/>
        <v>52517.070832589656</v>
      </c>
      <c r="CF105" s="34">
        <f t="shared" ca="1" si="265"/>
        <v>60561.345361697116</v>
      </c>
      <c r="CG105" s="134">
        <f t="shared" ca="1" si="265"/>
        <v>65545.807641633699</v>
      </c>
      <c r="CH105" s="133">
        <f t="shared" ca="1" si="265"/>
        <v>49127.439663795456</v>
      </c>
      <c r="CI105" s="34">
        <f t="shared" ca="1" si="265"/>
        <v>55845.738364934536</v>
      </c>
      <c r="CJ105" s="34">
        <f t="shared" ca="1" si="265"/>
        <v>64295.365532678028</v>
      </c>
      <c r="CK105" s="134">
        <f t="shared" ca="1" si="265"/>
        <v>69532.20389622754</v>
      </c>
      <c r="CL105" s="133">
        <f t="shared" ca="1" si="265"/>
        <v>52296.084093542799</v>
      </c>
      <c r="CM105" s="34">
        <f t="shared" ca="1" si="265"/>
        <v>59353.478485101725</v>
      </c>
      <c r="CN105" s="34">
        <f t="shared" ca="1" si="265"/>
        <v>68228.782011423027</v>
      </c>
      <c r="CO105" s="134">
        <f t="shared" ca="1" si="265"/>
        <v>73730.671601962997</v>
      </c>
      <c r="CP105" s="133">
        <f t="shared" ca="1" si="265"/>
        <v>55635.968943740372</v>
      </c>
      <c r="CQ105" s="34">
        <f t="shared" ca="1" si="265"/>
        <v>63049.470624094276</v>
      </c>
      <c r="CR105" s="34">
        <f t="shared" ca="1" si="265"/>
        <v>72371.791395213921</v>
      </c>
      <c r="CS105" s="134">
        <f t="shared" ca="1" si="265"/>
        <v>78152.042097962505</v>
      </c>
      <c r="CT105" s="133">
        <f t="shared" ca="1" si="265"/>
        <v>59155.884989200276</v>
      </c>
      <c r="CU105" s="34">
        <f t="shared" ca="1" si="265"/>
        <v>66943.357128288364</v>
      </c>
      <c r="CV105" s="34">
        <f t="shared" ca="1" si="265"/>
        <v>76735.104070824294</v>
      </c>
      <c r="CW105" s="134">
        <f t="shared" ca="1" si="265"/>
        <v>82807.692265807971</v>
      </c>
      <c r="CX105" s="133">
        <f t="shared" ca="1" si="265"/>
        <v>62865.066534813537</v>
      </c>
      <c r="CY105" s="34">
        <f t="shared" ca="1" si="265"/>
        <v>71045.266468623464</v>
      </c>
      <c r="CZ105" s="34">
        <f t="shared" ca="1" si="265"/>
        <v>81329.969967588244</v>
      </c>
      <c r="DA105" s="134">
        <f t="shared" ca="1" si="265"/>
        <v>87709.571870430853</v>
      </c>
      <c r="DB105" s="133">
        <f t="shared" ref="DB105:DI105" ca="1" si="266">IF(NOT(DB$4="A"),DB44,"")</f>
        <v>66773.213655988948</v>
      </c>
      <c r="DC105" s="34">
        <f t="shared" ca="1" si="266"/>
        <v>75365.83761093342</v>
      </c>
      <c r="DD105" s="34">
        <f t="shared" ca="1" si="266"/>
        <v>86168.205598800225</v>
      </c>
      <c r="DE105" s="134">
        <f t="shared" ca="1" si="266"/>
        <v>92870.232268721607</v>
      </c>
      <c r="DF105" s="133">
        <f t="shared" ca="1" si="266"/>
        <v>70890.515551783988</v>
      </c>
      <c r="DG105" s="34">
        <f t="shared" ca="1" si="266"/>
        <v>79916.245605460441</v>
      </c>
      <c r="DH105" s="34">
        <f t="shared" ca="1" si="266"/>
        <v>91262.222455847077</v>
      </c>
      <c r="DI105" s="134">
        <f t="shared" ca="1" si="266"/>
        <v>98302.85655422695</v>
      </c>
      <c r="DK105" s="34" t="str">
        <f t="shared" ref="DK105:EK105" ca="1" si="267">IF(NOT(DK$4="A"),DK44,"")</f>
        <v/>
      </c>
      <c r="DL105" s="34" t="str">
        <f t="shared" ca="1" si="267"/>
        <v/>
      </c>
      <c r="DM105" s="34" t="str">
        <f t="shared" ca="1" si="267"/>
        <v/>
      </c>
      <c r="DN105" s="34" t="str">
        <f t="shared" ca="1" si="267"/>
        <v/>
      </c>
      <c r="DO105" s="34" t="str">
        <f t="shared" ca="1" si="267"/>
        <v/>
      </c>
      <c r="DP105" s="34" t="str">
        <f t="shared" ca="1" si="267"/>
        <v/>
      </c>
      <c r="DQ105" s="34" t="str">
        <f t="shared" ca="1" si="267"/>
        <v/>
      </c>
      <c r="DR105" s="34" t="str">
        <f t="shared" ca="1" si="267"/>
        <v/>
      </c>
      <c r="DS105" s="34" t="str">
        <f t="shared" ca="1" si="267"/>
        <v/>
      </c>
      <c r="DT105" s="34" t="str">
        <f t="shared" ca="1" si="267"/>
        <v/>
      </c>
      <c r="DU105" s="34">
        <f t="shared" ca="1" si="267"/>
        <v>70977.273176072733</v>
      </c>
      <c r="DV105" s="34">
        <f t="shared" ca="1" si="267"/>
        <v>99864.376786144479</v>
      </c>
      <c r="DW105" s="34">
        <f t="shared" ca="1" si="267"/>
        <v>122670.28292286104</v>
      </c>
      <c r="DX105" s="34">
        <f t="shared" ca="1" si="267"/>
        <v>142572.28786216408</v>
      </c>
      <c r="DY105" s="34">
        <f t="shared" ca="1" si="267"/>
        <v>160260.86576404466</v>
      </c>
      <c r="DZ105" s="34">
        <f t="shared" ca="1" si="267"/>
        <v>175352.05713277173</v>
      </c>
      <c r="EA105" s="34">
        <f t="shared" ca="1" si="267"/>
        <v>186743.28809177777</v>
      </c>
      <c r="EB105" s="34">
        <f t="shared" ca="1" si="267"/>
        <v>198751.28250559777</v>
      </c>
      <c r="EC105" s="34">
        <f t="shared" ca="1" si="267"/>
        <v>211407.72297872009</v>
      </c>
      <c r="ED105" s="34">
        <f t="shared" ca="1" si="267"/>
        <v>224745.89106496808</v>
      </c>
      <c r="EE105" s="34">
        <f t="shared" ca="1" si="267"/>
        <v>238800.74745763559</v>
      </c>
      <c r="EF105" s="34">
        <f t="shared" ca="1" si="267"/>
        <v>253609.01619203051</v>
      </c>
      <c r="EG105" s="34">
        <f t="shared" ca="1" si="267"/>
        <v>269209.2730610111</v>
      </c>
      <c r="EH105" s="34">
        <f t="shared" ca="1" si="267"/>
        <v>285642.03845412098</v>
      </c>
      <c r="EI105" s="34">
        <f t="shared" ca="1" si="267"/>
        <v>302949.87484145607</v>
      </c>
      <c r="EJ105" s="34">
        <f t="shared" ca="1" si="267"/>
        <v>321177.48913444416</v>
      </c>
      <c r="EK105" s="34">
        <f t="shared" ca="1" si="267"/>
        <v>340371.84016731847</v>
      </c>
    </row>
    <row r="106" spans="1:141" outlineLevel="2" x14ac:dyDescent="0.25">
      <c r="A106" s="90"/>
      <c r="B106" s="90"/>
      <c r="C106" s="111"/>
      <c r="D106" s="90"/>
      <c r="E106" t="s">
        <v>249</v>
      </c>
      <c r="F106" s="133"/>
      <c r="G106" s="34"/>
      <c r="H106" s="34"/>
      <c r="I106" s="134"/>
      <c r="J106" s="133"/>
      <c r="K106" s="34"/>
      <c r="L106" s="34"/>
      <c r="M106" s="134"/>
      <c r="N106" s="133"/>
      <c r="O106" s="34"/>
      <c r="P106" s="34"/>
      <c r="Q106" s="134"/>
      <c r="R106" s="133"/>
      <c r="S106" s="34"/>
      <c r="T106" s="34"/>
      <c r="U106" s="134"/>
      <c r="V106" s="133"/>
      <c r="W106" s="34"/>
      <c r="X106" s="34"/>
      <c r="Y106" s="134"/>
      <c r="Z106" s="133"/>
      <c r="AA106" s="34"/>
      <c r="AB106" s="34"/>
      <c r="AC106" s="134"/>
      <c r="AD106" s="133"/>
      <c r="AE106" s="34"/>
      <c r="AF106" s="34"/>
      <c r="AG106" s="134"/>
      <c r="AH106" s="133"/>
      <c r="AI106" s="34"/>
      <c r="AJ106" s="34"/>
      <c r="AK106" s="134"/>
      <c r="AL106" s="133"/>
      <c r="AM106" s="34"/>
      <c r="AN106" s="34"/>
      <c r="AO106" s="134"/>
      <c r="AP106" s="133" t="str">
        <f t="shared" ref="AP106:BU106" ca="1" si="268">IF(NOT(AP$4="A"),AP30,"")</f>
        <v/>
      </c>
      <c r="AQ106" s="34" t="str">
        <f t="shared" ca="1" si="268"/>
        <v/>
      </c>
      <c r="AR106" s="34" t="str">
        <f t="shared" ca="1" si="268"/>
        <v/>
      </c>
      <c r="AS106" s="134" t="str">
        <f t="shared" ca="1" si="268"/>
        <v/>
      </c>
      <c r="AT106" s="133" t="str">
        <f t="shared" ca="1" si="268"/>
        <v/>
      </c>
      <c r="AU106" s="34" t="str">
        <f t="shared" ca="1" si="268"/>
        <v/>
      </c>
      <c r="AV106" s="34" t="str">
        <f t="shared" ca="1" si="268"/>
        <v/>
      </c>
      <c r="AW106" s="134">
        <f t="shared" ca="1" si="268"/>
        <v>541.62</v>
      </c>
      <c r="AX106" s="133">
        <f t="shared" ca="1" si="268"/>
        <v>682.68430000000012</v>
      </c>
      <c r="AY106" s="34">
        <f t="shared" ca="1" si="268"/>
        <v>682.68430000000012</v>
      </c>
      <c r="AZ106" s="34">
        <f t="shared" ca="1" si="268"/>
        <v>682.68430000000012</v>
      </c>
      <c r="BA106" s="134">
        <f t="shared" ca="1" si="268"/>
        <v>682.68430000000012</v>
      </c>
      <c r="BB106" s="133">
        <f t="shared" ca="1" si="268"/>
        <v>723.64535799999987</v>
      </c>
      <c r="BC106" s="34">
        <f t="shared" ca="1" si="268"/>
        <v>723.64535799999987</v>
      </c>
      <c r="BD106" s="34">
        <f t="shared" ca="1" si="268"/>
        <v>723.64535799999987</v>
      </c>
      <c r="BE106" s="134">
        <f t="shared" ca="1" si="268"/>
        <v>723.64535799999987</v>
      </c>
      <c r="BF106" s="133">
        <f t="shared" ca="1" si="268"/>
        <v>767.06407948000015</v>
      </c>
      <c r="BG106" s="34">
        <f t="shared" ca="1" si="268"/>
        <v>767.06407948000015</v>
      </c>
      <c r="BH106" s="34">
        <f t="shared" ca="1" si="268"/>
        <v>767.06407948000015</v>
      </c>
      <c r="BI106" s="134">
        <f t="shared" ca="1" si="268"/>
        <v>767.06407948000015</v>
      </c>
      <c r="BJ106" s="133">
        <f t="shared" ca="1" si="268"/>
        <v>813.08792424880028</v>
      </c>
      <c r="BK106" s="34">
        <f t="shared" ca="1" si="268"/>
        <v>813.08792424880028</v>
      </c>
      <c r="BL106" s="34">
        <f t="shared" ca="1" si="268"/>
        <v>813.08792424880028</v>
      </c>
      <c r="BM106" s="134">
        <f t="shared" ca="1" si="268"/>
        <v>813.08792424880028</v>
      </c>
      <c r="BN106" s="133">
        <f t="shared" ca="1" si="268"/>
        <v>861.87319970372823</v>
      </c>
      <c r="BO106" s="34">
        <f t="shared" ca="1" si="268"/>
        <v>861.87319970372823</v>
      </c>
      <c r="BP106" s="34">
        <f t="shared" ca="1" si="268"/>
        <v>861.87319970372823</v>
      </c>
      <c r="BQ106" s="134">
        <f t="shared" ca="1" si="268"/>
        <v>861.87319970372823</v>
      </c>
      <c r="BR106" s="133">
        <f t="shared" ca="1" si="268"/>
        <v>913.58559168595184</v>
      </c>
      <c r="BS106" s="34">
        <f t="shared" ca="1" si="268"/>
        <v>913.58559168595184</v>
      </c>
      <c r="BT106" s="34">
        <f t="shared" ca="1" si="268"/>
        <v>913.58559168595184</v>
      </c>
      <c r="BU106" s="134">
        <f t="shared" ca="1" si="268"/>
        <v>913.58559168595184</v>
      </c>
      <c r="BV106" s="133">
        <f t="shared" ref="BV106:DA106" ca="1" si="269">IF(NOT(BV$4="A"),BV30,"")</f>
        <v>968.40072718710906</v>
      </c>
      <c r="BW106" s="34">
        <f t="shared" ca="1" si="269"/>
        <v>968.40072718710906</v>
      </c>
      <c r="BX106" s="34">
        <f t="shared" ca="1" si="269"/>
        <v>968.40072718710906</v>
      </c>
      <c r="BY106" s="134">
        <f t="shared" ca="1" si="269"/>
        <v>968.40072718710906</v>
      </c>
      <c r="BZ106" s="133">
        <f t="shared" ca="1" si="269"/>
        <v>1026.5047708183356</v>
      </c>
      <c r="CA106" s="34">
        <f t="shared" ca="1" si="269"/>
        <v>1026.5047708183356</v>
      </c>
      <c r="CB106" s="34">
        <f t="shared" ca="1" si="269"/>
        <v>1026.5047708183356</v>
      </c>
      <c r="CC106" s="134">
        <f t="shared" ca="1" si="269"/>
        <v>1026.5047708183356</v>
      </c>
      <c r="CD106" s="133">
        <f t="shared" ca="1" si="269"/>
        <v>1088.0950570674356</v>
      </c>
      <c r="CE106" s="34">
        <f t="shared" ca="1" si="269"/>
        <v>1088.0950570674356</v>
      </c>
      <c r="CF106" s="34">
        <f t="shared" ca="1" si="269"/>
        <v>1088.0950570674356</v>
      </c>
      <c r="CG106" s="134">
        <f t="shared" ca="1" si="269"/>
        <v>1088.0950570674356</v>
      </c>
      <c r="CH106" s="133">
        <f t="shared" ca="1" si="269"/>
        <v>1153.3807604914816</v>
      </c>
      <c r="CI106" s="34">
        <f t="shared" ca="1" si="269"/>
        <v>1153.3807604914816</v>
      </c>
      <c r="CJ106" s="34">
        <f t="shared" ca="1" si="269"/>
        <v>1153.3807604914816</v>
      </c>
      <c r="CK106" s="134">
        <f t="shared" ca="1" si="269"/>
        <v>1153.3807604914816</v>
      </c>
      <c r="CL106" s="133">
        <f t="shared" ca="1" si="269"/>
        <v>1222.5836061209709</v>
      </c>
      <c r="CM106" s="34">
        <f t="shared" ca="1" si="269"/>
        <v>1222.5836061209709</v>
      </c>
      <c r="CN106" s="34">
        <f t="shared" ca="1" si="269"/>
        <v>1222.5836061209709</v>
      </c>
      <c r="CO106" s="134">
        <f t="shared" ca="1" si="269"/>
        <v>1222.5836061209709</v>
      </c>
      <c r="CP106" s="133">
        <f t="shared" ca="1" si="269"/>
        <v>1295.9386224882296</v>
      </c>
      <c r="CQ106" s="34">
        <f t="shared" ca="1" si="269"/>
        <v>1295.9386224882296</v>
      </c>
      <c r="CR106" s="34">
        <f t="shared" ca="1" si="269"/>
        <v>1295.9386224882296</v>
      </c>
      <c r="CS106" s="134">
        <f t="shared" ca="1" si="269"/>
        <v>1295.9386224882296</v>
      </c>
      <c r="CT106" s="133">
        <f t="shared" ca="1" si="269"/>
        <v>1373.6949398375232</v>
      </c>
      <c r="CU106" s="34">
        <f t="shared" ca="1" si="269"/>
        <v>1373.6949398375232</v>
      </c>
      <c r="CV106" s="34">
        <f t="shared" ca="1" si="269"/>
        <v>1373.6949398375232</v>
      </c>
      <c r="CW106" s="134">
        <f t="shared" ca="1" si="269"/>
        <v>1373.6949398375232</v>
      </c>
      <c r="CX106" s="133">
        <f t="shared" ca="1" si="269"/>
        <v>1456.116636227775</v>
      </c>
      <c r="CY106" s="34">
        <f t="shared" ca="1" si="269"/>
        <v>1456.116636227775</v>
      </c>
      <c r="CZ106" s="34">
        <f t="shared" ca="1" si="269"/>
        <v>1456.116636227775</v>
      </c>
      <c r="DA106" s="134">
        <f t="shared" ca="1" si="269"/>
        <v>1456.116636227775</v>
      </c>
      <c r="DB106" s="133">
        <f t="shared" ref="DB106:DI106" ca="1" si="270">IF(NOT(DB$4="A"),DB30,"")</f>
        <v>1543.4836344014416</v>
      </c>
      <c r="DC106" s="34">
        <f t="shared" ca="1" si="270"/>
        <v>1543.4836344014416</v>
      </c>
      <c r="DD106" s="34">
        <f t="shared" ca="1" si="270"/>
        <v>1543.4836344014416</v>
      </c>
      <c r="DE106" s="134">
        <f t="shared" ca="1" si="270"/>
        <v>1543.4836344014416</v>
      </c>
      <c r="DF106" s="133">
        <f t="shared" ca="1" si="270"/>
        <v>1636.0926524655285</v>
      </c>
      <c r="DG106" s="34">
        <f t="shared" ca="1" si="270"/>
        <v>1636.0926524655285</v>
      </c>
      <c r="DH106" s="34">
        <f t="shared" ca="1" si="270"/>
        <v>1636.0926524655285</v>
      </c>
      <c r="DI106" s="134">
        <f t="shared" ca="1" si="270"/>
        <v>1636.0926524655285</v>
      </c>
      <c r="DK106" s="34" t="str">
        <f t="shared" ref="DK106:EK106" ca="1" si="271">IF(NOT(DK$4="A"),DK30,"")</f>
        <v/>
      </c>
      <c r="DL106" s="34" t="str">
        <f t="shared" ca="1" si="271"/>
        <v/>
      </c>
      <c r="DM106" s="34" t="str">
        <f t="shared" ca="1" si="271"/>
        <v/>
      </c>
      <c r="DN106" s="34" t="str">
        <f t="shared" ca="1" si="271"/>
        <v/>
      </c>
      <c r="DO106" s="34" t="str">
        <f t="shared" ca="1" si="271"/>
        <v/>
      </c>
      <c r="DP106" s="34" t="str">
        <f t="shared" ca="1" si="271"/>
        <v/>
      </c>
      <c r="DQ106" s="34" t="str">
        <f t="shared" ca="1" si="271"/>
        <v/>
      </c>
      <c r="DR106" s="34" t="str">
        <f t="shared" ca="1" si="271"/>
        <v/>
      </c>
      <c r="DS106" s="34" t="str">
        <f t="shared" ca="1" si="271"/>
        <v/>
      </c>
      <c r="DT106" s="34" t="str">
        <f t="shared" ca="1" si="271"/>
        <v/>
      </c>
      <c r="DU106" s="34">
        <f t="shared" ca="1" si="271"/>
        <v>1862.62</v>
      </c>
      <c r="DV106" s="34">
        <f t="shared" ca="1" si="271"/>
        <v>2730.7372000000005</v>
      </c>
      <c r="DW106" s="34">
        <f t="shared" ca="1" si="271"/>
        <v>2894.5814319999995</v>
      </c>
      <c r="DX106" s="34">
        <f t="shared" ca="1" si="271"/>
        <v>3068.2563179200006</v>
      </c>
      <c r="DY106" s="34">
        <f t="shared" ca="1" si="271"/>
        <v>3252.3516969952011</v>
      </c>
      <c r="DZ106" s="34">
        <f t="shared" ca="1" si="271"/>
        <v>3447.4927988149129</v>
      </c>
      <c r="EA106" s="34">
        <f t="shared" ca="1" si="271"/>
        <v>3654.3423667438074</v>
      </c>
      <c r="EB106" s="34">
        <f t="shared" ca="1" si="271"/>
        <v>3873.6029087484362</v>
      </c>
      <c r="EC106" s="34">
        <f t="shared" ca="1" si="271"/>
        <v>4106.0190832733424</v>
      </c>
      <c r="ED106" s="34">
        <f t="shared" ca="1" si="271"/>
        <v>4352.3802282697425</v>
      </c>
      <c r="EE106" s="34">
        <f t="shared" ca="1" si="271"/>
        <v>4613.5230419659265</v>
      </c>
      <c r="EF106" s="34">
        <f t="shared" ca="1" si="271"/>
        <v>4890.3344244838836</v>
      </c>
      <c r="EG106" s="34">
        <f t="shared" ca="1" si="271"/>
        <v>5183.7544899529184</v>
      </c>
      <c r="EH106" s="34">
        <f t="shared" ca="1" si="271"/>
        <v>5494.7797593500927</v>
      </c>
      <c r="EI106" s="34">
        <f t="shared" ca="1" si="271"/>
        <v>5824.4665449110998</v>
      </c>
      <c r="EJ106" s="34">
        <f t="shared" ca="1" si="271"/>
        <v>6173.9345376057663</v>
      </c>
      <c r="EK106" s="34">
        <f t="shared" ca="1" si="271"/>
        <v>6544.3706098621142</v>
      </c>
    </row>
    <row r="107" spans="1:141" outlineLevel="2" x14ac:dyDescent="0.25">
      <c r="A107" s="90"/>
      <c r="B107" s="90"/>
      <c r="C107" s="111"/>
      <c r="D107" s="90"/>
      <c r="E107" t="s">
        <v>288</v>
      </c>
      <c r="F107" s="133"/>
      <c r="G107" s="34"/>
      <c r="H107" s="34"/>
      <c r="I107" s="134"/>
      <c r="J107" s="133"/>
      <c r="K107" s="34"/>
      <c r="L107" s="34"/>
      <c r="M107" s="134"/>
      <c r="N107" s="133"/>
      <c r="O107" s="34"/>
      <c r="P107" s="34"/>
      <c r="Q107" s="134"/>
      <c r="R107" s="133"/>
      <c r="S107" s="34"/>
      <c r="T107" s="34"/>
      <c r="U107" s="134"/>
      <c r="V107" s="133"/>
      <c r="W107" s="34"/>
      <c r="X107" s="34"/>
      <c r="Y107" s="134"/>
      <c r="Z107" s="133"/>
      <c r="AA107" s="34"/>
      <c r="AB107" s="34"/>
      <c r="AC107" s="134"/>
      <c r="AD107" s="133"/>
      <c r="AE107" s="34"/>
      <c r="AF107" s="34"/>
      <c r="AG107" s="134"/>
      <c r="AH107" s="133"/>
      <c r="AI107" s="34"/>
      <c r="AJ107" s="34"/>
      <c r="AK107" s="134"/>
      <c r="AL107" s="133"/>
      <c r="AM107" s="34"/>
      <c r="AN107" s="34"/>
      <c r="AO107" s="134"/>
      <c r="AP107" s="133" t="str">
        <f t="shared" ref="AP107:BU107" ca="1" si="272">IF(NOT(AP$4="A"),-(AP52-AO52),"")</f>
        <v/>
      </c>
      <c r="AQ107" s="34" t="str">
        <f t="shared" ca="1" si="272"/>
        <v/>
      </c>
      <c r="AR107" s="34" t="str">
        <f t="shared" ca="1" si="272"/>
        <v/>
      </c>
      <c r="AS107" s="134" t="str">
        <f t="shared" ca="1" si="272"/>
        <v/>
      </c>
      <c r="AT107" s="133" t="str">
        <f t="shared" ca="1" si="272"/>
        <v/>
      </c>
      <c r="AU107" s="34" t="str">
        <f t="shared" ca="1" si="272"/>
        <v/>
      </c>
      <c r="AV107" s="34" t="str">
        <f t="shared" ca="1" si="272"/>
        <v/>
      </c>
      <c r="AW107" s="134">
        <f t="shared" ca="1" si="272"/>
        <v>-3527.3204619767021</v>
      </c>
      <c r="AX107" s="133">
        <f t="shared" ca="1" si="272"/>
        <v>-11291.851941658042</v>
      </c>
      <c r="AY107" s="34">
        <f t="shared" ca="1" si="272"/>
        <v>0</v>
      </c>
      <c r="AZ107" s="34">
        <f t="shared" ca="1" si="272"/>
        <v>0</v>
      </c>
      <c r="BA107" s="134">
        <f t="shared" ca="1" si="272"/>
        <v>0</v>
      </c>
      <c r="BB107" s="133">
        <f t="shared" ca="1" si="272"/>
        <v>-6915.2825761160129</v>
      </c>
      <c r="BC107" s="34">
        <f t="shared" ca="1" si="272"/>
        <v>0</v>
      </c>
      <c r="BD107" s="34">
        <f t="shared" ca="1" si="272"/>
        <v>0</v>
      </c>
      <c r="BE107" s="134">
        <f t="shared" ca="1" si="272"/>
        <v>0</v>
      </c>
      <c r="BF107" s="133">
        <f t="shared" ca="1" si="272"/>
        <v>-5824.2193219602268</v>
      </c>
      <c r="BG107" s="34">
        <f t="shared" ca="1" si="272"/>
        <v>0</v>
      </c>
      <c r="BH107" s="34">
        <f t="shared" ca="1" si="272"/>
        <v>0</v>
      </c>
      <c r="BI107" s="134">
        <f t="shared" ca="1" si="272"/>
        <v>0</v>
      </c>
      <c r="BJ107" s="133">
        <f t="shared" ca="1" si="272"/>
        <v>-4977.6841731882232</v>
      </c>
      <c r="BK107" s="34">
        <f t="shared" ca="1" si="272"/>
        <v>0</v>
      </c>
      <c r="BL107" s="34">
        <f t="shared" ca="1" si="272"/>
        <v>0</v>
      </c>
      <c r="BM107" s="134">
        <f t="shared" ca="1" si="272"/>
        <v>0</v>
      </c>
      <c r="BN107" s="133">
        <f t="shared" ca="1" si="272"/>
        <v>-4018.3486779919185</v>
      </c>
      <c r="BO107" s="34">
        <f t="shared" ca="1" si="272"/>
        <v>0</v>
      </c>
      <c r="BP107" s="34">
        <f t="shared" ca="1" si="272"/>
        <v>0</v>
      </c>
      <c r="BQ107" s="134">
        <f t="shared" ca="1" si="272"/>
        <v>0</v>
      </c>
      <c r="BR107" s="133">
        <f t="shared" ca="1" si="272"/>
        <v>-2712.3853576445763</v>
      </c>
      <c r="BS107" s="34">
        <f t="shared" ca="1" si="272"/>
        <v>0</v>
      </c>
      <c r="BT107" s="34">
        <f t="shared" ca="1" si="272"/>
        <v>0</v>
      </c>
      <c r="BU107" s="134">
        <f t="shared" ca="1" si="272"/>
        <v>0</v>
      </c>
      <c r="BV107" s="133">
        <f t="shared" ref="BV107:DA107" ca="1" si="273">IF(NOT(BV$4="A"),-(BV52-BU52),"")</f>
        <v>-2848.0046255267807</v>
      </c>
      <c r="BW107" s="34">
        <f t="shared" ca="1" si="273"/>
        <v>0</v>
      </c>
      <c r="BX107" s="34">
        <f t="shared" ca="1" si="273"/>
        <v>0</v>
      </c>
      <c r="BY107" s="134">
        <f t="shared" ca="1" si="273"/>
        <v>0</v>
      </c>
      <c r="BZ107" s="133">
        <f t="shared" ca="1" si="273"/>
        <v>-2990.4048568031285</v>
      </c>
      <c r="CA107" s="34">
        <f t="shared" ca="1" si="273"/>
        <v>0</v>
      </c>
      <c r="CB107" s="34">
        <f t="shared" ca="1" si="273"/>
        <v>0</v>
      </c>
      <c r="CC107" s="134">
        <f t="shared" ca="1" si="273"/>
        <v>0</v>
      </c>
      <c r="CD107" s="133">
        <f t="shared" ca="1" si="273"/>
        <v>-3139.925099643282</v>
      </c>
      <c r="CE107" s="34">
        <f t="shared" ca="1" si="273"/>
        <v>0</v>
      </c>
      <c r="CF107" s="34">
        <f t="shared" ca="1" si="273"/>
        <v>0</v>
      </c>
      <c r="CG107" s="134">
        <f t="shared" ca="1" si="273"/>
        <v>0</v>
      </c>
      <c r="CH107" s="133">
        <f t="shared" ca="1" si="273"/>
        <v>-3296.9213546254468</v>
      </c>
      <c r="CI107" s="34">
        <f t="shared" ca="1" si="273"/>
        <v>0</v>
      </c>
      <c r="CJ107" s="34">
        <f t="shared" ca="1" si="273"/>
        <v>0</v>
      </c>
      <c r="CK107" s="134">
        <f t="shared" ca="1" si="273"/>
        <v>0</v>
      </c>
      <c r="CL107" s="133">
        <f t="shared" ca="1" si="273"/>
        <v>-3461.7674223567155</v>
      </c>
      <c r="CM107" s="34">
        <f t="shared" ca="1" si="273"/>
        <v>0</v>
      </c>
      <c r="CN107" s="34">
        <f t="shared" ca="1" si="273"/>
        <v>0</v>
      </c>
      <c r="CO107" s="134">
        <f t="shared" ca="1" si="273"/>
        <v>0</v>
      </c>
      <c r="CP107" s="133">
        <f t="shared" ca="1" si="273"/>
        <v>-3634.8557934745622</v>
      </c>
      <c r="CQ107" s="34">
        <f t="shared" ca="1" si="273"/>
        <v>0</v>
      </c>
      <c r="CR107" s="34">
        <f t="shared" ca="1" si="273"/>
        <v>0</v>
      </c>
      <c r="CS107" s="134">
        <f t="shared" ca="1" si="273"/>
        <v>0</v>
      </c>
      <c r="CT107" s="133">
        <f t="shared" ca="1" si="273"/>
        <v>-3816.5985831482831</v>
      </c>
      <c r="CU107" s="34">
        <f t="shared" ca="1" si="273"/>
        <v>0</v>
      </c>
      <c r="CV107" s="34">
        <f t="shared" ca="1" si="273"/>
        <v>0</v>
      </c>
      <c r="CW107" s="134">
        <f t="shared" ca="1" si="273"/>
        <v>0</v>
      </c>
      <c r="CX107" s="133">
        <f t="shared" ca="1" si="273"/>
        <v>-4007.4285123056907</v>
      </c>
      <c r="CY107" s="34">
        <f t="shared" ca="1" si="273"/>
        <v>0</v>
      </c>
      <c r="CZ107" s="34">
        <f t="shared" ca="1" si="273"/>
        <v>0</v>
      </c>
      <c r="DA107" s="134">
        <f t="shared" ca="1" si="273"/>
        <v>0</v>
      </c>
      <c r="DB107" s="133">
        <f t="shared" ref="DB107:DI107" ca="1" si="274">IF(NOT(DB$4="A"),-(DB52-DA52),"")</f>
        <v>-4207.7999379209941</v>
      </c>
      <c r="DC107" s="34">
        <f t="shared" ca="1" si="274"/>
        <v>0</v>
      </c>
      <c r="DD107" s="34">
        <f t="shared" ca="1" si="274"/>
        <v>0</v>
      </c>
      <c r="DE107" s="134">
        <f t="shared" ca="1" si="274"/>
        <v>0</v>
      </c>
      <c r="DF107" s="133">
        <f t="shared" ca="1" si="274"/>
        <v>-4418.1899348170264</v>
      </c>
      <c r="DG107" s="34">
        <f t="shared" ca="1" si="274"/>
        <v>0</v>
      </c>
      <c r="DH107" s="34">
        <f t="shared" ca="1" si="274"/>
        <v>0</v>
      </c>
      <c r="DI107" s="134">
        <f t="shared" ca="1" si="274"/>
        <v>0</v>
      </c>
      <c r="DK107" s="34" t="str">
        <f t="shared" ref="DK107:EK107" ca="1" si="275">IF(NOT(DK$4="A"),-(DK52-DJ52),"")</f>
        <v/>
      </c>
      <c r="DL107" s="34" t="str">
        <f t="shared" ca="1" si="275"/>
        <v/>
      </c>
      <c r="DM107" s="34" t="str">
        <f t="shared" ca="1" si="275"/>
        <v/>
      </c>
      <c r="DN107" s="34" t="str">
        <f t="shared" ca="1" si="275"/>
        <v/>
      </c>
      <c r="DO107" s="34" t="str">
        <f t="shared" ca="1" si="275"/>
        <v/>
      </c>
      <c r="DP107" s="34" t="str">
        <f t="shared" ca="1" si="275"/>
        <v/>
      </c>
      <c r="DQ107" s="34" t="str">
        <f t="shared" ca="1" si="275"/>
        <v/>
      </c>
      <c r="DR107" s="34" t="str">
        <f t="shared" ca="1" si="275"/>
        <v/>
      </c>
      <c r="DS107" s="34" t="str">
        <f t="shared" ca="1" si="275"/>
        <v/>
      </c>
      <c r="DT107" s="34" t="str">
        <f t="shared" ca="1" si="275"/>
        <v/>
      </c>
      <c r="DU107" s="34">
        <f t="shared" ca="1" si="275"/>
        <v>-11221.320461976702</v>
      </c>
      <c r="DV107" s="34">
        <f t="shared" ca="1" si="275"/>
        <v>-11291.851941658042</v>
      </c>
      <c r="DW107" s="34">
        <f t="shared" ca="1" si="275"/>
        <v>-6915.2825761160129</v>
      </c>
      <c r="DX107" s="34">
        <f t="shared" ca="1" si="275"/>
        <v>-5824.2193219602268</v>
      </c>
      <c r="DY107" s="34">
        <f t="shared" ca="1" si="275"/>
        <v>-4977.6841731882232</v>
      </c>
      <c r="DZ107" s="34">
        <f t="shared" ca="1" si="275"/>
        <v>-4018.3486779919185</v>
      </c>
      <c r="EA107" s="34">
        <f t="shared" ca="1" si="275"/>
        <v>-2712.3853576445763</v>
      </c>
      <c r="EB107" s="34">
        <f t="shared" ca="1" si="275"/>
        <v>-2848.0046255267807</v>
      </c>
      <c r="EC107" s="34">
        <f t="shared" ca="1" si="275"/>
        <v>-2990.4048568031285</v>
      </c>
      <c r="ED107" s="34">
        <f t="shared" ca="1" si="275"/>
        <v>-3139.925099643282</v>
      </c>
      <c r="EE107" s="34">
        <f t="shared" ca="1" si="275"/>
        <v>-3296.9213546254468</v>
      </c>
      <c r="EF107" s="34">
        <f t="shared" ca="1" si="275"/>
        <v>-3461.7674223567155</v>
      </c>
      <c r="EG107" s="34">
        <f t="shared" ca="1" si="275"/>
        <v>-3634.8557934745622</v>
      </c>
      <c r="EH107" s="34">
        <f t="shared" ca="1" si="275"/>
        <v>-3816.5985831482831</v>
      </c>
      <c r="EI107" s="34">
        <f t="shared" ca="1" si="275"/>
        <v>-4007.4285123056907</v>
      </c>
      <c r="EJ107" s="34">
        <f t="shared" ca="1" si="275"/>
        <v>-4207.7999379209941</v>
      </c>
      <c r="EK107" s="34">
        <f t="shared" ca="1" si="275"/>
        <v>-4418.1899348170264</v>
      </c>
    </row>
    <row r="108" spans="1:141" outlineLevel="2" x14ac:dyDescent="0.25">
      <c r="A108" s="90"/>
      <c r="B108" s="90"/>
      <c r="C108" s="111"/>
      <c r="D108" s="90"/>
      <c r="E108" t="s">
        <v>289</v>
      </c>
      <c r="F108" s="133"/>
      <c r="G108" s="34"/>
      <c r="H108" s="34"/>
      <c r="I108" s="134"/>
      <c r="J108" s="133"/>
      <c r="K108" s="34"/>
      <c r="L108" s="34"/>
      <c r="M108" s="134"/>
      <c r="N108" s="133"/>
      <c r="O108" s="34"/>
      <c r="P108" s="34"/>
      <c r="Q108" s="134"/>
      <c r="R108" s="133"/>
      <c r="S108" s="34"/>
      <c r="T108" s="34"/>
      <c r="U108" s="134"/>
      <c r="V108" s="133"/>
      <c r="W108" s="34"/>
      <c r="X108" s="34"/>
      <c r="Y108" s="134"/>
      <c r="Z108" s="133"/>
      <c r="AA108" s="34"/>
      <c r="AB108" s="34"/>
      <c r="AC108" s="134"/>
      <c r="AD108" s="133"/>
      <c r="AE108" s="34"/>
      <c r="AF108" s="34"/>
      <c r="AG108" s="134"/>
      <c r="AH108" s="133"/>
      <c r="AI108" s="34"/>
      <c r="AJ108" s="34"/>
      <c r="AK108" s="134"/>
      <c r="AL108" s="133"/>
      <c r="AM108" s="34"/>
      <c r="AN108" s="34"/>
      <c r="AO108" s="134"/>
      <c r="AP108" s="133" t="str">
        <f t="shared" ref="AP108:BU108" ca="1" si="276">IF(NOT(AP$4="A"),-(AP53-AO53),"")</f>
        <v/>
      </c>
      <c r="AQ108" s="34" t="str">
        <f t="shared" ca="1" si="276"/>
        <v/>
      </c>
      <c r="AR108" s="34" t="str">
        <f t="shared" ca="1" si="276"/>
        <v/>
      </c>
      <c r="AS108" s="134" t="str">
        <f t="shared" ca="1" si="276"/>
        <v/>
      </c>
      <c r="AT108" s="133" t="str">
        <f t="shared" ca="1" si="276"/>
        <v/>
      </c>
      <c r="AU108" s="34" t="str">
        <f t="shared" ca="1" si="276"/>
        <v/>
      </c>
      <c r="AV108" s="34" t="str">
        <f t="shared" ca="1" si="276"/>
        <v/>
      </c>
      <c r="AW108" s="134">
        <f t="shared" ca="1" si="276"/>
        <v>-2375.9022371293813</v>
      </c>
      <c r="AX108" s="133">
        <f t="shared" ca="1" si="276"/>
        <v>-5707.9270175100555</v>
      </c>
      <c r="AY108" s="34">
        <f t="shared" ca="1" si="276"/>
        <v>0</v>
      </c>
      <c r="AZ108" s="34">
        <f t="shared" ca="1" si="276"/>
        <v>0</v>
      </c>
      <c r="BA108" s="134">
        <f t="shared" ca="1" si="276"/>
        <v>0</v>
      </c>
      <c r="BB108" s="133">
        <f t="shared" ca="1" si="276"/>
        <v>-3347.408935932257</v>
      </c>
      <c r="BC108" s="34">
        <f t="shared" ca="1" si="276"/>
        <v>0</v>
      </c>
      <c r="BD108" s="34">
        <f t="shared" ca="1" si="276"/>
        <v>0</v>
      </c>
      <c r="BE108" s="134">
        <f t="shared" ca="1" si="276"/>
        <v>0</v>
      </c>
      <c r="BF108" s="133">
        <f t="shared" ca="1" si="276"/>
        <v>-2819.2692906714074</v>
      </c>
      <c r="BG108" s="34">
        <f t="shared" ca="1" si="276"/>
        <v>0</v>
      </c>
      <c r="BH108" s="34">
        <f t="shared" ca="1" si="276"/>
        <v>0</v>
      </c>
      <c r="BI108" s="134">
        <f t="shared" ca="1" si="276"/>
        <v>0</v>
      </c>
      <c r="BJ108" s="133">
        <f t="shared" ca="1" si="276"/>
        <v>-2409.495822936733</v>
      </c>
      <c r="BK108" s="34">
        <f t="shared" ca="1" si="276"/>
        <v>0</v>
      </c>
      <c r="BL108" s="34">
        <f t="shared" ca="1" si="276"/>
        <v>0</v>
      </c>
      <c r="BM108" s="134">
        <f t="shared" ca="1" si="276"/>
        <v>0</v>
      </c>
      <c r="BN108" s="133">
        <f t="shared" ca="1" si="276"/>
        <v>-1945.1202643343859</v>
      </c>
      <c r="BO108" s="34">
        <f t="shared" ca="1" si="276"/>
        <v>0</v>
      </c>
      <c r="BP108" s="34">
        <f t="shared" ca="1" si="276"/>
        <v>0</v>
      </c>
      <c r="BQ108" s="134">
        <f t="shared" ca="1" si="276"/>
        <v>0</v>
      </c>
      <c r="BR108" s="133">
        <f t="shared" ca="1" si="276"/>
        <v>-1312.9561784257276</v>
      </c>
      <c r="BS108" s="34">
        <f t="shared" ca="1" si="276"/>
        <v>0</v>
      </c>
      <c r="BT108" s="34">
        <f t="shared" ca="1" si="276"/>
        <v>0</v>
      </c>
      <c r="BU108" s="134">
        <f t="shared" ca="1" si="276"/>
        <v>0</v>
      </c>
      <c r="BV108" s="133">
        <f t="shared" ref="BV108:DA108" ca="1" si="277">IF(NOT(BV$4="A"),-(BV53-BU53),"")</f>
        <v>-1378.6039873469708</v>
      </c>
      <c r="BW108" s="34">
        <f t="shared" ca="1" si="277"/>
        <v>0</v>
      </c>
      <c r="BX108" s="34">
        <f t="shared" ca="1" si="277"/>
        <v>0</v>
      </c>
      <c r="BY108" s="134">
        <f t="shared" ca="1" si="277"/>
        <v>0</v>
      </c>
      <c r="BZ108" s="133">
        <f t="shared" ca="1" si="277"/>
        <v>-1447.5341867143616</v>
      </c>
      <c r="CA108" s="34">
        <f t="shared" ca="1" si="277"/>
        <v>0</v>
      </c>
      <c r="CB108" s="34">
        <f t="shared" ca="1" si="277"/>
        <v>0</v>
      </c>
      <c r="CC108" s="134">
        <f t="shared" ca="1" si="277"/>
        <v>0</v>
      </c>
      <c r="CD108" s="133">
        <f t="shared" ca="1" si="277"/>
        <v>-1519.9108960500562</v>
      </c>
      <c r="CE108" s="34">
        <f t="shared" ca="1" si="277"/>
        <v>0</v>
      </c>
      <c r="CF108" s="34">
        <f t="shared" ca="1" si="277"/>
        <v>0</v>
      </c>
      <c r="CG108" s="134">
        <f t="shared" ca="1" si="277"/>
        <v>0</v>
      </c>
      <c r="CH108" s="133">
        <f t="shared" ca="1" si="277"/>
        <v>-1595.906440852581</v>
      </c>
      <c r="CI108" s="34">
        <f t="shared" ca="1" si="277"/>
        <v>0</v>
      </c>
      <c r="CJ108" s="34">
        <f t="shared" ca="1" si="277"/>
        <v>0</v>
      </c>
      <c r="CK108" s="134">
        <f t="shared" ca="1" si="277"/>
        <v>0</v>
      </c>
      <c r="CL108" s="133">
        <f t="shared" ca="1" si="277"/>
        <v>-1675.7017628951944</v>
      </c>
      <c r="CM108" s="34">
        <f t="shared" ca="1" si="277"/>
        <v>0</v>
      </c>
      <c r="CN108" s="34">
        <f t="shared" ca="1" si="277"/>
        <v>0</v>
      </c>
      <c r="CO108" s="134">
        <f t="shared" ca="1" si="277"/>
        <v>0</v>
      </c>
      <c r="CP108" s="133">
        <f t="shared" ca="1" si="277"/>
        <v>-1759.486851039961</v>
      </c>
      <c r="CQ108" s="34">
        <f t="shared" ca="1" si="277"/>
        <v>0</v>
      </c>
      <c r="CR108" s="34">
        <f t="shared" ca="1" si="277"/>
        <v>0</v>
      </c>
      <c r="CS108" s="134">
        <f t="shared" ca="1" si="277"/>
        <v>0</v>
      </c>
      <c r="CT108" s="133">
        <f t="shared" ca="1" si="277"/>
        <v>-1847.4611935919456</v>
      </c>
      <c r="CU108" s="34">
        <f t="shared" ca="1" si="277"/>
        <v>0</v>
      </c>
      <c r="CV108" s="34">
        <f t="shared" ca="1" si="277"/>
        <v>0</v>
      </c>
      <c r="CW108" s="134">
        <f t="shared" ca="1" si="277"/>
        <v>0</v>
      </c>
      <c r="CX108" s="133">
        <f t="shared" ca="1" si="277"/>
        <v>-1939.8342532715542</v>
      </c>
      <c r="CY108" s="34">
        <f t="shared" ca="1" si="277"/>
        <v>0</v>
      </c>
      <c r="CZ108" s="34">
        <f t="shared" ca="1" si="277"/>
        <v>0</v>
      </c>
      <c r="DA108" s="134">
        <f t="shared" ca="1" si="277"/>
        <v>0</v>
      </c>
      <c r="DB108" s="133">
        <f t="shared" ref="DB108:DI108" ca="1" si="278">IF(NOT(DB$4="A"),-(DB53-DA53),"")</f>
        <v>-2036.8259659351315</v>
      </c>
      <c r="DC108" s="34">
        <f t="shared" ca="1" si="278"/>
        <v>0</v>
      </c>
      <c r="DD108" s="34">
        <f t="shared" ca="1" si="278"/>
        <v>0</v>
      </c>
      <c r="DE108" s="134">
        <f t="shared" ca="1" si="278"/>
        <v>0</v>
      </c>
      <c r="DF108" s="133">
        <f t="shared" ca="1" si="278"/>
        <v>-2138.6672642318881</v>
      </c>
      <c r="DG108" s="34">
        <f t="shared" ca="1" si="278"/>
        <v>0</v>
      </c>
      <c r="DH108" s="34">
        <f t="shared" ca="1" si="278"/>
        <v>0</v>
      </c>
      <c r="DI108" s="134">
        <f t="shared" ca="1" si="278"/>
        <v>0</v>
      </c>
      <c r="DK108" s="34" t="str">
        <f t="shared" ref="DK108:EK108" ca="1" si="279">IF(NOT(DK$4="A"),-(DK53-DJ53),"")</f>
        <v/>
      </c>
      <c r="DL108" s="34" t="str">
        <f t="shared" ca="1" si="279"/>
        <v/>
      </c>
      <c r="DM108" s="34" t="str">
        <f t="shared" ca="1" si="279"/>
        <v/>
      </c>
      <c r="DN108" s="34" t="str">
        <f t="shared" ca="1" si="279"/>
        <v/>
      </c>
      <c r="DO108" s="34" t="str">
        <f t="shared" ca="1" si="279"/>
        <v/>
      </c>
      <c r="DP108" s="34" t="str">
        <f t="shared" ca="1" si="279"/>
        <v/>
      </c>
      <c r="DQ108" s="34" t="str">
        <f t="shared" ca="1" si="279"/>
        <v/>
      </c>
      <c r="DR108" s="34" t="str">
        <f t="shared" ca="1" si="279"/>
        <v/>
      </c>
      <c r="DS108" s="34" t="str">
        <f t="shared" ca="1" si="279"/>
        <v/>
      </c>
      <c r="DT108" s="34" t="str">
        <f t="shared" ca="1" si="279"/>
        <v/>
      </c>
      <c r="DU108" s="34">
        <f t="shared" ca="1" si="279"/>
        <v>-4747.9022371293813</v>
      </c>
      <c r="DV108" s="34">
        <f t="shared" ca="1" si="279"/>
        <v>-5707.9270175100555</v>
      </c>
      <c r="DW108" s="34">
        <f t="shared" ca="1" si="279"/>
        <v>-3347.408935932257</v>
      </c>
      <c r="DX108" s="34">
        <f t="shared" ca="1" si="279"/>
        <v>-2819.2692906714074</v>
      </c>
      <c r="DY108" s="34">
        <f t="shared" ca="1" si="279"/>
        <v>-2409.495822936733</v>
      </c>
      <c r="DZ108" s="34">
        <f t="shared" ca="1" si="279"/>
        <v>-1945.1202643343859</v>
      </c>
      <c r="EA108" s="34">
        <f t="shared" ca="1" si="279"/>
        <v>-1312.9561784257276</v>
      </c>
      <c r="EB108" s="34">
        <f t="shared" ca="1" si="279"/>
        <v>-1378.6039873469708</v>
      </c>
      <c r="EC108" s="34">
        <f t="shared" ca="1" si="279"/>
        <v>-1447.5341867143616</v>
      </c>
      <c r="ED108" s="34">
        <f t="shared" ca="1" si="279"/>
        <v>-1519.9108960500562</v>
      </c>
      <c r="EE108" s="34">
        <f t="shared" ca="1" si="279"/>
        <v>-1595.906440852581</v>
      </c>
      <c r="EF108" s="34">
        <f t="shared" ca="1" si="279"/>
        <v>-1675.7017628951944</v>
      </c>
      <c r="EG108" s="34">
        <f t="shared" ca="1" si="279"/>
        <v>-1759.486851039961</v>
      </c>
      <c r="EH108" s="34">
        <f t="shared" ca="1" si="279"/>
        <v>-1847.4611935919456</v>
      </c>
      <c r="EI108" s="34">
        <f t="shared" ca="1" si="279"/>
        <v>-1939.8342532715542</v>
      </c>
      <c r="EJ108" s="34">
        <f t="shared" ca="1" si="279"/>
        <v>-2036.8259659351315</v>
      </c>
      <c r="EK108" s="34">
        <f t="shared" ca="1" si="279"/>
        <v>-2138.6672642318881</v>
      </c>
    </row>
    <row r="109" spans="1:141" outlineLevel="2" x14ac:dyDescent="0.25">
      <c r="A109" s="90"/>
      <c r="B109" s="90"/>
      <c r="C109" s="111"/>
      <c r="D109" s="90"/>
      <c r="E109" t="s">
        <v>290</v>
      </c>
      <c r="F109" s="133"/>
      <c r="G109" s="34"/>
      <c r="H109" s="34"/>
      <c r="I109" s="134"/>
      <c r="J109" s="133"/>
      <c r="K109" s="34"/>
      <c r="L109" s="34"/>
      <c r="M109" s="134"/>
      <c r="N109" s="133"/>
      <c r="O109" s="34"/>
      <c r="P109" s="34"/>
      <c r="Q109" s="134"/>
      <c r="R109" s="133"/>
      <c r="S109" s="34"/>
      <c r="T109" s="34"/>
      <c r="U109" s="134"/>
      <c r="V109" s="133"/>
      <c r="W109" s="34"/>
      <c r="X109" s="34"/>
      <c r="Y109" s="134"/>
      <c r="Z109" s="133"/>
      <c r="AA109" s="34"/>
      <c r="AB109" s="34"/>
      <c r="AC109" s="134"/>
      <c r="AD109" s="133"/>
      <c r="AE109" s="34"/>
      <c r="AF109" s="34"/>
      <c r="AG109" s="134"/>
      <c r="AH109" s="133"/>
      <c r="AI109" s="34"/>
      <c r="AJ109" s="34"/>
      <c r="AK109" s="134"/>
      <c r="AL109" s="133"/>
      <c r="AM109" s="34"/>
      <c r="AN109" s="34"/>
      <c r="AO109" s="134"/>
      <c r="AP109" s="133" t="str">
        <f t="shared" ref="AP109:BU109" ca="1" si="280">IF(NOT(AP$4="A"),AP67-AO67,"")</f>
        <v/>
      </c>
      <c r="AQ109" s="34" t="str">
        <f t="shared" ca="1" si="280"/>
        <v/>
      </c>
      <c r="AR109" s="34" t="str">
        <f t="shared" ca="1" si="280"/>
        <v/>
      </c>
      <c r="AS109" s="134" t="str">
        <f t="shared" ca="1" si="280"/>
        <v/>
      </c>
      <c r="AT109" s="133" t="str">
        <f t="shared" ca="1" si="280"/>
        <v/>
      </c>
      <c r="AU109" s="34" t="str">
        <f t="shared" ca="1" si="280"/>
        <v/>
      </c>
      <c r="AV109" s="34" t="str">
        <f t="shared" ca="1" si="280"/>
        <v/>
      </c>
      <c r="AW109" s="134">
        <f t="shared" ca="1" si="280"/>
        <v>-227.91364293597144</v>
      </c>
      <c r="AX109" s="133">
        <f t="shared" ca="1" si="280"/>
        <v>2916.640480927611</v>
      </c>
      <c r="AY109" s="34">
        <f t="shared" ca="1" si="280"/>
        <v>0</v>
      </c>
      <c r="AZ109" s="34">
        <f t="shared" ca="1" si="280"/>
        <v>0</v>
      </c>
      <c r="BA109" s="134">
        <f t="shared" ca="1" si="280"/>
        <v>0</v>
      </c>
      <c r="BB109" s="133">
        <f t="shared" ca="1" si="280"/>
        <v>1710.461324892306</v>
      </c>
      <c r="BC109" s="34">
        <f t="shared" ca="1" si="280"/>
        <v>0</v>
      </c>
      <c r="BD109" s="34">
        <f t="shared" ca="1" si="280"/>
        <v>0</v>
      </c>
      <c r="BE109" s="134">
        <f t="shared" ca="1" si="280"/>
        <v>0</v>
      </c>
      <c r="BF109" s="133">
        <f t="shared" ca="1" si="280"/>
        <v>1440.5921649985103</v>
      </c>
      <c r="BG109" s="34">
        <f t="shared" ca="1" si="280"/>
        <v>0</v>
      </c>
      <c r="BH109" s="34">
        <f t="shared" ca="1" si="280"/>
        <v>0</v>
      </c>
      <c r="BI109" s="134">
        <f t="shared" ca="1" si="280"/>
        <v>0</v>
      </c>
      <c r="BJ109" s="133">
        <f t="shared" ca="1" si="280"/>
        <v>1231.2058360670671</v>
      </c>
      <c r="BK109" s="34">
        <f t="shared" ca="1" si="280"/>
        <v>0</v>
      </c>
      <c r="BL109" s="34">
        <f t="shared" ca="1" si="280"/>
        <v>0</v>
      </c>
      <c r="BM109" s="134">
        <f t="shared" ca="1" si="280"/>
        <v>0</v>
      </c>
      <c r="BN109" s="133">
        <f t="shared" ca="1" si="280"/>
        <v>993.91889311595878</v>
      </c>
      <c r="BO109" s="34">
        <f t="shared" ca="1" si="280"/>
        <v>0</v>
      </c>
      <c r="BP109" s="34">
        <f t="shared" ca="1" si="280"/>
        <v>0</v>
      </c>
      <c r="BQ109" s="134">
        <f t="shared" ca="1" si="280"/>
        <v>0</v>
      </c>
      <c r="BR109" s="133">
        <f t="shared" ca="1" si="280"/>
        <v>670.89525285328273</v>
      </c>
      <c r="BS109" s="34">
        <f t="shared" ca="1" si="280"/>
        <v>0</v>
      </c>
      <c r="BT109" s="34">
        <f t="shared" ca="1" si="280"/>
        <v>0</v>
      </c>
      <c r="BU109" s="134">
        <f t="shared" ca="1" si="280"/>
        <v>0</v>
      </c>
      <c r="BV109" s="133">
        <f t="shared" ref="BV109:DA109" ca="1" si="281">IF(NOT(BV$4="A"),BV67-BU67,"")</f>
        <v>704.44001549592576</v>
      </c>
      <c r="BW109" s="34">
        <f t="shared" ca="1" si="281"/>
        <v>0</v>
      </c>
      <c r="BX109" s="34">
        <f t="shared" ca="1" si="281"/>
        <v>0</v>
      </c>
      <c r="BY109" s="134">
        <f t="shared" ca="1" si="281"/>
        <v>0</v>
      </c>
      <c r="BZ109" s="133">
        <f t="shared" ca="1" si="281"/>
        <v>739.66201627074042</v>
      </c>
      <c r="CA109" s="34">
        <f t="shared" ca="1" si="281"/>
        <v>0</v>
      </c>
      <c r="CB109" s="34">
        <f t="shared" ca="1" si="281"/>
        <v>0</v>
      </c>
      <c r="CC109" s="134">
        <f t="shared" ca="1" si="281"/>
        <v>0</v>
      </c>
      <c r="CD109" s="133">
        <f t="shared" ca="1" si="281"/>
        <v>776.64511708427199</v>
      </c>
      <c r="CE109" s="34">
        <f t="shared" ca="1" si="281"/>
        <v>0</v>
      </c>
      <c r="CF109" s="34">
        <f t="shared" ca="1" si="281"/>
        <v>0</v>
      </c>
      <c r="CG109" s="134">
        <f t="shared" ca="1" si="281"/>
        <v>0</v>
      </c>
      <c r="CH109" s="133">
        <f t="shared" ca="1" si="281"/>
        <v>815.47737293849059</v>
      </c>
      <c r="CI109" s="34">
        <f t="shared" ca="1" si="281"/>
        <v>0</v>
      </c>
      <c r="CJ109" s="34">
        <f t="shared" ca="1" si="281"/>
        <v>0</v>
      </c>
      <c r="CK109" s="134">
        <f t="shared" ca="1" si="281"/>
        <v>0</v>
      </c>
      <c r="CL109" s="133">
        <f t="shared" ca="1" si="281"/>
        <v>856.25124158541075</v>
      </c>
      <c r="CM109" s="34">
        <f t="shared" ca="1" si="281"/>
        <v>0</v>
      </c>
      <c r="CN109" s="34">
        <f t="shared" ca="1" si="281"/>
        <v>0</v>
      </c>
      <c r="CO109" s="134">
        <f t="shared" ca="1" si="281"/>
        <v>0</v>
      </c>
      <c r="CP109" s="133">
        <f t="shared" ca="1" si="281"/>
        <v>899.06380366468147</v>
      </c>
      <c r="CQ109" s="34">
        <f t="shared" ca="1" si="281"/>
        <v>0</v>
      </c>
      <c r="CR109" s="34">
        <f t="shared" ca="1" si="281"/>
        <v>0</v>
      </c>
      <c r="CS109" s="134">
        <f t="shared" ca="1" si="281"/>
        <v>0</v>
      </c>
      <c r="CT109" s="133">
        <f t="shared" ca="1" si="281"/>
        <v>944.01699384790845</v>
      </c>
      <c r="CU109" s="34">
        <f t="shared" ca="1" si="281"/>
        <v>0</v>
      </c>
      <c r="CV109" s="34">
        <f t="shared" ca="1" si="281"/>
        <v>0</v>
      </c>
      <c r="CW109" s="134">
        <f t="shared" ca="1" si="281"/>
        <v>0</v>
      </c>
      <c r="CX109" s="133">
        <f t="shared" ca="1" si="281"/>
        <v>991.21784354031115</v>
      </c>
      <c r="CY109" s="34">
        <f t="shared" ca="1" si="281"/>
        <v>0</v>
      </c>
      <c r="CZ109" s="34">
        <f t="shared" ca="1" si="281"/>
        <v>0</v>
      </c>
      <c r="DA109" s="134">
        <f t="shared" ca="1" si="281"/>
        <v>0</v>
      </c>
      <c r="DB109" s="133">
        <f t="shared" ref="DB109:DI109" ca="1" si="282">IF(NOT(DB$4="A"),DB67-DA67,"")</f>
        <v>1040.7787357173293</v>
      </c>
      <c r="DC109" s="34">
        <f t="shared" ca="1" si="282"/>
        <v>0</v>
      </c>
      <c r="DD109" s="34">
        <f t="shared" ca="1" si="282"/>
        <v>0</v>
      </c>
      <c r="DE109" s="134">
        <f t="shared" ca="1" si="282"/>
        <v>0</v>
      </c>
      <c r="DF109" s="133">
        <f t="shared" ca="1" si="282"/>
        <v>1092.8176725031917</v>
      </c>
      <c r="DG109" s="34">
        <f t="shared" ca="1" si="282"/>
        <v>0</v>
      </c>
      <c r="DH109" s="34">
        <f t="shared" ca="1" si="282"/>
        <v>0</v>
      </c>
      <c r="DI109" s="134">
        <f t="shared" ca="1" si="282"/>
        <v>0</v>
      </c>
      <c r="DK109" s="34" t="str">
        <f t="shared" ref="DK109:EK109" ca="1" si="283">IF(NOT(DK$4="A"),DK67-DJ67,"")</f>
        <v/>
      </c>
      <c r="DL109" s="34" t="str">
        <f t="shared" ca="1" si="283"/>
        <v/>
      </c>
      <c r="DM109" s="34" t="str">
        <f t="shared" ca="1" si="283"/>
        <v/>
      </c>
      <c r="DN109" s="34" t="str">
        <f t="shared" ca="1" si="283"/>
        <v/>
      </c>
      <c r="DO109" s="34" t="str">
        <f t="shared" ca="1" si="283"/>
        <v/>
      </c>
      <c r="DP109" s="34" t="str">
        <f t="shared" ca="1" si="283"/>
        <v/>
      </c>
      <c r="DQ109" s="34" t="str">
        <f t="shared" ca="1" si="283"/>
        <v/>
      </c>
      <c r="DR109" s="34" t="str">
        <f t="shared" ca="1" si="283"/>
        <v/>
      </c>
      <c r="DS109" s="34" t="str">
        <f t="shared" ca="1" si="283"/>
        <v/>
      </c>
      <c r="DT109" s="34" t="str">
        <f t="shared" ca="1" si="283"/>
        <v/>
      </c>
      <c r="DU109" s="34">
        <f t="shared" ca="1" si="283"/>
        <v>2426.0863570640286</v>
      </c>
      <c r="DV109" s="34">
        <f t="shared" ca="1" si="283"/>
        <v>2916.640480927611</v>
      </c>
      <c r="DW109" s="34">
        <f t="shared" ca="1" si="283"/>
        <v>1710.461324892306</v>
      </c>
      <c r="DX109" s="34">
        <f t="shared" ca="1" si="283"/>
        <v>1440.5921649985103</v>
      </c>
      <c r="DY109" s="34">
        <f t="shared" ca="1" si="283"/>
        <v>1231.2058360670671</v>
      </c>
      <c r="DZ109" s="34">
        <f t="shared" ca="1" si="283"/>
        <v>993.91889311595878</v>
      </c>
      <c r="EA109" s="34">
        <f t="shared" ca="1" si="283"/>
        <v>670.89525285328273</v>
      </c>
      <c r="EB109" s="34">
        <f t="shared" ca="1" si="283"/>
        <v>704.44001549592576</v>
      </c>
      <c r="EC109" s="34">
        <f t="shared" ca="1" si="283"/>
        <v>739.66201627074042</v>
      </c>
      <c r="ED109" s="34">
        <f t="shared" ca="1" si="283"/>
        <v>776.64511708427199</v>
      </c>
      <c r="EE109" s="34">
        <f t="shared" ca="1" si="283"/>
        <v>815.47737293849059</v>
      </c>
      <c r="EF109" s="34">
        <f t="shared" ca="1" si="283"/>
        <v>856.25124158541075</v>
      </c>
      <c r="EG109" s="34">
        <f t="shared" ca="1" si="283"/>
        <v>899.06380366468147</v>
      </c>
      <c r="EH109" s="34">
        <f t="shared" ca="1" si="283"/>
        <v>944.01699384790845</v>
      </c>
      <c r="EI109" s="34">
        <f t="shared" ca="1" si="283"/>
        <v>991.21784354031115</v>
      </c>
      <c r="EJ109" s="34">
        <f t="shared" ca="1" si="283"/>
        <v>1040.7787357173293</v>
      </c>
      <c r="EK109" s="34">
        <f t="shared" ca="1" si="283"/>
        <v>1092.8176725031917</v>
      </c>
    </row>
    <row r="110" spans="1:141" outlineLevel="2" x14ac:dyDescent="0.25">
      <c r="A110" s="90"/>
      <c r="B110" s="90"/>
      <c r="C110" s="111"/>
      <c r="D110" s="90"/>
      <c r="E110" t="s">
        <v>291</v>
      </c>
      <c r="F110" s="133"/>
      <c r="G110" s="34"/>
      <c r="H110" s="34"/>
      <c r="I110" s="134"/>
      <c r="J110" s="133"/>
      <c r="K110" s="34"/>
      <c r="L110" s="34"/>
      <c r="M110" s="134"/>
      <c r="N110" s="133"/>
      <c r="O110" s="34"/>
      <c r="P110" s="34"/>
      <c r="Q110" s="134"/>
      <c r="R110" s="133"/>
      <c r="S110" s="34"/>
      <c r="T110" s="34"/>
      <c r="U110" s="134"/>
      <c r="V110" s="133"/>
      <c r="W110" s="34"/>
      <c r="X110" s="34"/>
      <c r="Y110" s="134"/>
      <c r="Z110" s="133"/>
      <c r="AA110" s="34"/>
      <c r="AB110" s="34"/>
      <c r="AC110" s="134"/>
      <c r="AD110" s="133"/>
      <c r="AE110" s="34"/>
      <c r="AF110" s="34"/>
      <c r="AG110" s="134"/>
      <c r="AH110" s="133"/>
      <c r="AI110" s="34"/>
      <c r="AJ110" s="34"/>
      <c r="AK110" s="134"/>
      <c r="AL110" s="133"/>
      <c r="AM110" s="34"/>
      <c r="AN110" s="34"/>
      <c r="AO110" s="134"/>
      <c r="AP110" s="133" t="str">
        <f t="shared" ref="AP110:BU110" ca="1" si="284">IF(NOT(AP$4="A"),-(AP54-AO54),"")</f>
        <v/>
      </c>
      <c r="AQ110" s="34" t="str">
        <f t="shared" ca="1" si="284"/>
        <v/>
      </c>
      <c r="AR110" s="34" t="str">
        <f t="shared" ca="1" si="284"/>
        <v/>
      </c>
      <c r="AS110" s="134" t="str">
        <f t="shared" ca="1" si="284"/>
        <v/>
      </c>
      <c r="AT110" s="133" t="str">
        <f t="shared" ca="1" si="284"/>
        <v/>
      </c>
      <c r="AU110" s="34" t="str">
        <f t="shared" ca="1" si="284"/>
        <v/>
      </c>
      <c r="AV110" s="34" t="str">
        <f t="shared" ca="1" si="284"/>
        <v/>
      </c>
      <c r="AW110" s="134">
        <f t="shared" ca="1" si="284"/>
        <v>-2730.5123535241773</v>
      </c>
      <c r="AX110" s="133">
        <f t="shared" ca="1" si="284"/>
        <v>-3478.238221852861</v>
      </c>
      <c r="AY110" s="34">
        <f t="shared" ca="1" si="284"/>
        <v>0</v>
      </c>
      <c r="AZ110" s="34">
        <f t="shared" ca="1" si="284"/>
        <v>0</v>
      </c>
      <c r="BA110" s="134">
        <f t="shared" ca="1" si="284"/>
        <v>0</v>
      </c>
      <c r="BB110" s="133">
        <f t="shared" ca="1" si="284"/>
        <v>-2130.1200454482787</v>
      </c>
      <c r="BC110" s="34">
        <f t="shared" ca="1" si="284"/>
        <v>0</v>
      </c>
      <c r="BD110" s="34">
        <f t="shared" ca="1" si="284"/>
        <v>0</v>
      </c>
      <c r="BE110" s="134">
        <f t="shared" ca="1" si="284"/>
        <v>0</v>
      </c>
      <c r="BF110" s="133">
        <f t="shared" ca="1" si="284"/>
        <v>-1794.0389550592554</v>
      </c>
      <c r="BG110" s="34">
        <f t="shared" ca="1" si="284"/>
        <v>0</v>
      </c>
      <c r="BH110" s="34">
        <f t="shared" ca="1" si="284"/>
        <v>0</v>
      </c>
      <c r="BI110" s="134">
        <f t="shared" ca="1" si="284"/>
        <v>0</v>
      </c>
      <c r="BJ110" s="133">
        <f t="shared" ca="1" si="284"/>
        <v>-1533.2800533473055</v>
      </c>
      <c r="BK110" s="34">
        <f t="shared" ca="1" si="284"/>
        <v>0</v>
      </c>
      <c r="BL110" s="34">
        <f t="shared" ca="1" si="284"/>
        <v>0</v>
      </c>
      <c r="BM110" s="134">
        <f t="shared" ca="1" si="284"/>
        <v>0</v>
      </c>
      <c r="BN110" s="133">
        <f t="shared" ca="1" si="284"/>
        <v>-1237.7751703385475</v>
      </c>
      <c r="BO110" s="34">
        <f t="shared" ca="1" si="284"/>
        <v>0</v>
      </c>
      <c r="BP110" s="34">
        <f t="shared" ca="1" si="284"/>
        <v>0</v>
      </c>
      <c r="BQ110" s="134">
        <f t="shared" ca="1" si="284"/>
        <v>0</v>
      </c>
      <c r="BR110" s="133">
        <f t="shared" ca="1" si="284"/>
        <v>-835.49823997852582</v>
      </c>
      <c r="BS110" s="34">
        <f t="shared" ca="1" si="284"/>
        <v>0</v>
      </c>
      <c r="BT110" s="34">
        <f t="shared" ca="1" si="284"/>
        <v>0</v>
      </c>
      <c r="BU110" s="134">
        <f t="shared" ca="1" si="284"/>
        <v>0</v>
      </c>
      <c r="BV110" s="133">
        <f t="shared" ref="BV110:DA110" ca="1" si="285">IF(NOT(BV$4="A"),-(BV54-BU54),"")</f>
        <v>-877.2731519774461</v>
      </c>
      <c r="BW110" s="34">
        <f t="shared" ca="1" si="285"/>
        <v>0</v>
      </c>
      <c r="BX110" s="34">
        <f t="shared" ca="1" si="285"/>
        <v>0</v>
      </c>
      <c r="BY110" s="134">
        <f t="shared" ca="1" si="285"/>
        <v>0</v>
      </c>
      <c r="BZ110" s="133">
        <f t="shared" ca="1" si="285"/>
        <v>-921.13680957632096</v>
      </c>
      <c r="CA110" s="34">
        <f t="shared" ca="1" si="285"/>
        <v>0</v>
      </c>
      <c r="CB110" s="34">
        <f t="shared" ca="1" si="285"/>
        <v>0</v>
      </c>
      <c r="CC110" s="134">
        <f t="shared" ca="1" si="285"/>
        <v>0</v>
      </c>
      <c r="CD110" s="133">
        <f t="shared" ca="1" si="285"/>
        <v>-967.19365005513464</v>
      </c>
      <c r="CE110" s="34">
        <f t="shared" ca="1" si="285"/>
        <v>0</v>
      </c>
      <c r="CF110" s="34">
        <f t="shared" ca="1" si="285"/>
        <v>0</v>
      </c>
      <c r="CG110" s="134">
        <f t="shared" ca="1" si="285"/>
        <v>0</v>
      </c>
      <c r="CH110" s="133">
        <f t="shared" ca="1" si="285"/>
        <v>-1015.5533325578981</v>
      </c>
      <c r="CI110" s="34">
        <f t="shared" ca="1" si="285"/>
        <v>0</v>
      </c>
      <c r="CJ110" s="34">
        <f t="shared" ca="1" si="285"/>
        <v>0</v>
      </c>
      <c r="CK110" s="134">
        <f t="shared" ca="1" si="285"/>
        <v>0</v>
      </c>
      <c r="CL110" s="133">
        <f t="shared" ca="1" si="285"/>
        <v>-1066.3309991857859</v>
      </c>
      <c r="CM110" s="34">
        <f t="shared" ca="1" si="285"/>
        <v>0</v>
      </c>
      <c r="CN110" s="34">
        <f t="shared" ca="1" si="285"/>
        <v>0</v>
      </c>
      <c r="CO110" s="134">
        <f t="shared" ca="1" si="285"/>
        <v>0</v>
      </c>
      <c r="CP110" s="133">
        <f t="shared" ca="1" si="285"/>
        <v>-1119.6475491450801</v>
      </c>
      <c r="CQ110" s="34">
        <f t="shared" ca="1" si="285"/>
        <v>0</v>
      </c>
      <c r="CR110" s="34">
        <f t="shared" ca="1" si="285"/>
        <v>0</v>
      </c>
      <c r="CS110" s="134">
        <f t="shared" ca="1" si="285"/>
        <v>0</v>
      </c>
      <c r="CT110" s="133">
        <f t="shared" ca="1" si="285"/>
        <v>-1175.6299266023307</v>
      </c>
      <c r="CU110" s="34">
        <f t="shared" ca="1" si="285"/>
        <v>0</v>
      </c>
      <c r="CV110" s="34">
        <f t="shared" ca="1" si="285"/>
        <v>0</v>
      </c>
      <c r="CW110" s="134">
        <f t="shared" ca="1" si="285"/>
        <v>0</v>
      </c>
      <c r="CX110" s="133">
        <f t="shared" ca="1" si="285"/>
        <v>-1234.4114229324477</v>
      </c>
      <c r="CY110" s="34">
        <f t="shared" ca="1" si="285"/>
        <v>0</v>
      </c>
      <c r="CZ110" s="34">
        <f t="shared" ca="1" si="285"/>
        <v>0</v>
      </c>
      <c r="DA110" s="134">
        <f t="shared" ca="1" si="285"/>
        <v>0</v>
      </c>
      <c r="DB110" s="133">
        <f t="shared" ref="DB110:DI110" ca="1" si="286">IF(NOT(DB$4="A"),-(DB54-DA54),"")</f>
        <v>-1296.1319940790709</v>
      </c>
      <c r="DC110" s="34">
        <f t="shared" ca="1" si="286"/>
        <v>0</v>
      </c>
      <c r="DD110" s="34">
        <f t="shared" ca="1" si="286"/>
        <v>0</v>
      </c>
      <c r="DE110" s="134">
        <f t="shared" ca="1" si="286"/>
        <v>0</v>
      </c>
      <c r="DF110" s="133">
        <f t="shared" ca="1" si="286"/>
        <v>-1360.9385937830266</v>
      </c>
      <c r="DG110" s="34">
        <f t="shared" ca="1" si="286"/>
        <v>0</v>
      </c>
      <c r="DH110" s="34">
        <f t="shared" ca="1" si="286"/>
        <v>0</v>
      </c>
      <c r="DI110" s="134">
        <f t="shared" ca="1" si="286"/>
        <v>0</v>
      </c>
      <c r="DK110" s="34" t="str">
        <f t="shared" ref="DK110:EK110" ca="1" si="287">IF(NOT(DK$4="A"),-(DK54-DJ54),"")</f>
        <v/>
      </c>
      <c r="DL110" s="34" t="str">
        <f t="shared" ca="1" si="287"/>
        <v/>
      </c>
      <c r="DM110" s="34" t="str">
        <f t="shared" ca="1" si="287"/>
        <v/>
      </c>
      <c r="DN110" s="34" t="str">
        <f t="shared" ca="1" si="287"/>
        <v/>
      </c>
      <c r="DO110" s="34" t="str">
        <f t="shared" ca="1" si="287"/>
        <v/>
      </c>
      <c r="DP110" s="34" t="str">
        <f t="shared" ca="1" si="287"/>
        <v/>
      </c>
      <c r="DQ110" s="34" t="str">
        <f t="shared" ca="1" si="287"/>
        <v/>
      </c>
      <c r="DR110" s="34" t="str">
        <f t="shared" ca="1" si="287"/>
        <v/>
      </c>
      <c r="DS110" s="34" t="str">
        <f t="shared" ca="1" si="287"/>
        <v/>
      </c>
      <c r="DT110" s="34" t="str">
        <f t="shared" ca="1" si="287"/>
        <v/>
      </c>
      <c r="DU110" s="34">
        <f t="shared" ca="1" si="287"/>
        <v>-3456.5123535241773</v>
      </c>
      <c r="DV110" s="34">
        <f t="shared" ca="1" si="287"/>
        <v>-3478.238221852861</v>
      </c>
      <c r="DW110" s="34">
        <f t="shared" ca="1" si="287"/>
        <v>-2130.1200454482787</v>
      </c>
      <c r="DX110" s="34">
        <f t="shared" ca="1" si="287"/>
        <v>-1794.0389550592554</v>
      </c>
      <c r="DY110" s="34">
        <f t="shared" ca="1" si="287"/>
        <v>-1533.2800533473055</v>
      </c>
      <c r="DZ110" s="34">
        <f t="shared" ca="1" si="287"/>
        <v>-1237.7751703385475</v>
      </c>
      <c r="EA110" s="34">
        <f t="shared" ca="1" si="287"/>
        <v>-835.49823997852582</v>
      </c>
      <c r="EB110" s="34">
        <f t="shared" ca="1" si="287"/>
        <v>-877.2731519774461</v>
      </c>
      <c r="EC110" s="34">
        <f t="shared" ca="1" si="287"/>
        <v>-921.13680957632096</v>
      </c>
      <c r="ED110" s="34">
        <f t="shared" ca="1" si="287"/>
        <v>-967.19365005513464</v>
      </c>
      <c r="EE110" s="34">
        <f t="shared" ca="1" si="287"/>
        <v>-1015.5533325578981</v>
      </c>
      <c r="EF110" s="34">
        <f t="shared" ca="1" si="287"/>
        <v>-1066.3309991857859</v>
      </c>
      <c r="EG110" s="34">
        <f t="shared" ca="1" si="287"/>
        <v>-1119.6475491450801</v>
      </c>
      <c r="EH110" s="34">
        <f t="shared" ca="1" si="287"/>
        <v>-1175.6299266023307</v>
      </c>
      <c r="EI110" s="34">
        <f t="shared" ca="1" si="287"/>
        <v>-1234.4114229324477</v>
      </c>
      <c r="EJ110" s="34">
        <f t="shared" ca="1" si="287"/>
        <v>-1296.1319940790709</v>
      </c>
      <c r="EK110" s="34">
        <f t="shared" ca="1" si="287"/>
        <v>-1360.9385937830266</v>
      </c>
    </row>
    <row r="111" spans="1:141" outlineLevel="2" x14ac:dyDescent="0.25">
      <c r="A111" s="90"/>
      <c r="B111" s="90"/>
      <c r="C111" s="111"/>
      <c r="D111" s="90"/>
      <c r="E111" t="s">
        <v>292</v>
      </c>
      <c r="F111" s="133"/>
      <c r="G111" s="34"/>
      <c r="H111" s="34"/>
      <c r="I111" s="134"/>
      <c r="J111" s="133"/>
      <c r="K111" s="34"/>
      <c r="L111" s="34"/>
      <c r="M111" s="134"/>
      <c r="N111" s="133"/>
      <c r="O111" s="34"/>
      <c r="P111" s="34"/>
      <c r="Q111" s="134"/>
      <c r="R111" s="133"/>
      <c r="S111" s="34"/>
      <c r="T111" s="34"/>
      <c r="U111" s="134"/>
      <c r="V111" s="133"/>
      <c r="W111" s="34"/>
      <c r="X111" s="34"/>
      <c r="Y111" s="134"/>
      <c r="Z111" s="133"/>
      <c r="AA111" s="34"/>
      <c r="AB111" s="34"/>
      <c r="AC111" s="134"/>
      <c r="AD111" s="133"/>
      <c r="AE111" s="34"/>
      <c r="AF111" s="34"/>
      <c r="AG111" s="134"/>
      <c r="AH111" s="133"/>
      <c r="AI111" s="34"/>
      <c r="AJ111" s="34"/>
      <c r="AK111" s="134"/>
      <c r="AL111" s="133"/>
      <c r="AM111" s="34"/>
      <c r="AN111" s="34"/>
      <c r="AO111" s="134"/>
      <c r="AP111" s="133" t="str">
        <f t="shared" ref="AP111:BU111" ca="1" si="288">IF(NOT(AP$4="A"),-(AP60-AO60),"")</f>
        <v/>
      </c>
      <c r="AQ111" s="34" t="str">
        <f t="shared" ca="1" si="288"/>
        <v/>
      </c>
      <c r="AR111" s="34" t="str">
        <f t="shared" ca="1" si="288"/>
        <v/>
      </c>
      <c r="AS111" s="134" t="str">
        <f t="shared" ca="1" si="288"/>
        <v/>
      </c>
      <c r="AT111" s="133" t="str">
        <f t="shared" ca="1" si="288"/>
        <v/>
      </c>
      <c r="AU111" s="34" t="str">
        <f t="shared" ca="1" si="288"/>
        <v/>
      </c>
      <c r="AV111" s="34" t="str">
        <f t="shared" ca="1" si="288"/>
        <v/>
      </c>
      <c r="AW111" s="134">
        <f t="shared" ca="1" si="288"/>
        <v>0</v>
      </c>
      <c r="AX111" s="133">
        <f t="shared" ca="1" si="288"/>
        <v>0</v>
      </c>
      <c r="AY111" s="34">
        <f t="shared" ca="1" si="288"/>
        <v>0</v>
      </c>
      <c r="AZ111" s="34">
        <f t="shared" ca="1" si="288"/>
        <v>0</v>
      </c>
      <c r="BA111" s="134">
        <f t="shared" ca="1" si="288"/>
        <v>0</v>
      </c>
      <c r="BB111" s="133">
        <f t="shared" ca="1" si="288"/>
        <v>0</v>
      </c>
      <c r="BC111" s="34">
        <f t="shared" ca="1" si="288"/>
        <v>0</v>
      </c>
      <c r="BD111" s="34">
        <f t="shared" ca="1" si="288"/>
        <v>0</v>
      </c>
      <c r="BE111" s="134">
        <f t="shared" ca="1" si="288"/>
        <v>0</v>
      </c>
      <c r="BF111" s="133">
        <f t="shared" ca="1" si="288"/>
        <v>0</v>
      </c>
      <c r="BG111" s="34">
        <f t="shared" ca="1" si="288"/>
        <v>0</v>
      </c>
      <c r="BH111" s="34">
        <f t="shared" ca="1" si="288"/>
        <v>0</v>
      </c>
      <c r="BI111" s="134">
        <f t="shared" ca="1" si="288"/>
        <v>0</v>
      </c>
      <c r="BJ111" s="133">
        <f t="shared" ca="1" si="288"/>
        <v>0</v>
      </c>
      <c r="BK111" s="34">
        <f t="shared" ca="1" si="288"/>
        <v>0</v>
      </c>
      <c r="BL111" s="34">
        <f t="shared" ca="1" si="288"/>
        <v>0</v>
      </c>
      <c r="BM111" s="134">
        <f t="shared" ca="1" si="288"/>
        <v>0</v>
      </c>
      <c r="BN111" s="133">
        <f t="shared" ca="1" si="288"/>
        <v>0</v>
      </c>
      <c r="BO111" s="34">
        <f t="shared" ca="1" si="288"/>
        <v>0</v>
      </c>
      <c r="BP111" s="34">
        <f t="shared" ca="1" si="288"/>
        <v>0</v>
      </c>
      <c r="BQ111" s="134">
        <f t="shared" ca="1" si="288"/>
        <v>0</v>
      </c>
      <c r="BR111" s="133">
        <f t="shared" ca="1" si="288"/>
        <v>0</v>
      </c>
      <c r="BS111" s="34">
        <f t="shared" ca="1" si="288"/>
        <v>0</v>
      </c>
      <c r="BT111" s="34">
        <f t="shared" ca="1" si="288"/>
        <v>0</v>
      </c>
      <c r="BU111" s="134">
        <f t="shared" ca="1" si="288"/>
        <v>0</v>
      </c>
      <c r="BV111" s="133">
        <f t="shared" ref="BV111:DA111" ca="1" si="289">IF(NOT(BV$4="A"),-(BV60-BU60),"")</f>
        <v>0</v>
      </c>
      <c r="BW111" s="34">
        <f t="shared" ca="1" si="289"/>
        <v>0</v>
      </c>
      <c r="BX111" s="34">
        <f t="shared" ca="1" si="289"/>
        <v>0</v>
      </c>
      <c r="BY111" s="134">
        <f t="shared" ca="1" si="289"/>
        <v>0</v>
      </c>
      <c r="BZ111" s="133">
        <f t="shared" ca="1" si="289"/>
        <v>0</v>
      </c>
      <c r="CA111" s="34">
        <f t="shared" ca="1" si="289"/>
        <v>0</v>
      </c>
      <c r="CB111" s="34">
        <f t="shared" ca="1" si="289"/>
        <v>0</v>
      </c>
      <c r="CC111" s="134">
        <f t="shared" ca="1" si="289"/>
        <v>0</v>
      </c>
      <c r="CD111" s="133">
        <f t="shared" ca="1" si="289"/>
        <v>0</v>
      </c>
      <c r="CE111" s="34">
        <f t="shared" ca="1" si="289"/>
        <v>0</v>
      </c>
      <c r="CF111" s="34">
        <f t="shared" ca="1" si="289"/>
        <v>0</v>
      </c>
      <c r="CG111" s="134">
        <f t="shared" ca="1" si="289"/>
        <v>0</v>
      </c>
      <c r="CH111" s="133">
        <f t="shared" ca="1" si="289"/>
        <v>0</v>
      </c>
      <c r="CI111" s="34">
        <f t="shared" ca="1" si="289"/>
        <v>0</v>
      </c>
      <c r="CJ111" s="34">
        <f t="shared" ca="1" si="289"/>
        <v>0</v>
      </c>
      <c r="CK111" s="134">
        <f t="shared" ca="1" si="289"/>
        <v>0</v>
      </c>
      <c r="CL111" s="133">
        <f t="shared" ca="1" si="289"/>
        <v>0</v>
      </c>
      <c r="CM111" s="34">
        <f t="shared" ca="1" si="289"/>
        <v>0</v>
      </c>
      <c r="CN111" s="34">
        <f t="shared" ca="1" si="289"/>
        <v>0</v>
      </c>
      <c r="CO111" s="134">
        <f t="shared" ca="1" si="289"/>
        <v>0</v>
      </c>
      <c r="CP111" s="133">
        <f t="shared" ca="1" si="289"/>
        <v>0</v>
      </c>
      <c r="CQ111" s="34">
        <f t="shared" ca="1" si="289"/>
        <v>0</v>
      </c>
      <c r="CR111" s="34">
        <f t="shared" ca="1" si="289"/>
        <v>0</v>
      </c>
      <c r="CS111" s="134">
        <f t="shared" ca="1" si="289"/>
        <v>0</v>
      </c>
      <c r="CT111" s="133">
        <f t="shared" ca="1" si="289"/>
        <v>0</v>
      </c>
      <c r="CU111" s="34">
        <f t="shared" ca="1" si="289"/>
        <v>0</v>
      </c>
      <c r="CV111" s="34">
        <f t="shared" ca="1" si="289"/>
        <v>0</v>
      </c>
      <c r="CW111" s="134">
        <f t="shared" ca="1" si="289"/>
        <v>0</v>
      </c>
      <c r="CX111" s="133">
        <f t="shared" ca="1" si="289"/>
        <v>0</v>
      </c>
      <c r="CY111" s="34">
        <f t="shared" ca="1" si="289"/>
        <v>0</v>
      </c>
      <c r="CZ111" s="34">
        <f t="shared" ca="1" si="289"/>
        <v>0</v>
      </c>
      <c r="DA111" s="134">
        <f t="shared" ca="1" si="289"/>
        <v>0</v>
      </c>
      <c r="DB111" s="133">
        <f t="shared" ref="DB111:DI111" ca="1" si="290">IF(NOT(DB$4="A"),-(DB60-DA60),"")</f>
        <v>0</v>
      </c>
      <c r="DC111" s="34">
        <f t="shared" ca="1" si="290"/>
        <v>0</v>
      </c>
      <c r="DD111" s="34">
        <f t="shared" ca="1" si="290"/>
        <v>0</v>
      </c>
      <c r="DE111" s="134">
        <f t="shared" ca="1" si="290"/>
        <v>0</v>
      </c>
      <c r="DF111" s="133">
        <f t="shared" ca="1" si="290"/>
        <v>0</v>
      </c>
      <c r="DG111" s="34">
        <f t="shared" ca="1" si="290"/>
        <v>0</v>
      </c>
      <c r="DH111" s="34">
        <f t="shared" ca="1" si="290"/>
        <v>0</v>
      </c>
      <c r="DI111" s="134">
        <f t="shared" ca="1" si="290"/>
        <v>0</v>
      </c>
      <c r="DK111" s="34" t="str">
        <f t="shared" ref="DK111:EK111" ca="1" si="291">IF(NOT(DK$4="A"),-(DK60-DJ60),"")</f>
        <v/>
      </c>
      <c r="DL111" s="34" t="str">
        <f t="shared" ca="1" si="291"/>
        <v/>
      </c>
      <c r="DM111" s="34" t="str">
        <f t="shared" ca="1" si="291"/>
        <v/>
      </c>
      <c r="DN111" s="34" t="str">
        <f t="shared" ca="1" si="291"/>
        <v/>
      </c>
      <c r="DO111" s="34" t="str">
        <f t="shared" ca="1" si="291"/>
        <v/>
      </c>
      <c r="DP111" s="34" t="str">
        <f t="shared" ca="1" si="291"/>
        <v/>
      </c>
      <c r="DQ111" s="34" t="str">
        <f t="shared" ca="1" si="291"/>
        <v/>
      </c>
      <c r="DR111" s="34" t="str">
        <f t="shared" ca="1" si="291"/>
        <v/>
      </c>
      <c r="DS111" s="34" t="str">
        <f t="shared" ca="1" si="291"/>
        <v/>
      </c>
      <c r="DT111" s="34" t="str">
        <f t="shared" ca="1" si="291"/>
        <v/>
      </c>
      <c r="DU111" s="34">
        <f t="shared" ca="1" si="291"/>
        <v>-4195</v>
      </c>
      <c r="DV111" s="34">
        <f t="shared" ca="1" si="291"/>
        <v>0</v>
      </c>
      <c r="DW111" s="34">
        <f t="shared" ca="1" si="291"/>
        <v>0</v>
      </c>
      <c r="DX111" s="34">
        <f t="shared" ca="1" si="291"/>
        <v>0</v>
      </c>
      <c r="DY111" s="34">
        <f t="shared" ca="1" si="291"/>
        <v>0</v>
      </c>
      <c r="DZ111" s="34">
        <f t="shared" ca="1" si="291"/>
        <v>0</v>
      </c>
      <c r="EA111" s="34">
        <f t="shared" ca="1" si="291"/>
        <v>0</v>
      </c>
      <c r="EB111" s="34">
        <f t="shared" ca="1" si="291"/>
        <v>0</v>
      </c>
      <c r="EC111" s="34">
        <f t="shared" ca="1" si="291"/>
        <v>0</v>
      </c>
      <c r="ED111" s="34">
        <f t="shared" ca="1" si="291"/>
        <v>0</v>
      </c>
      <c r="EE111" s="34">
        <f t="shared" ca="1" si="291"/>
        <v>0</v>
      </c>
      <c r="EF111" s="34">
        <f t="shared" ca="1" si="291"/>
        <v>0</v>
      </c>
      <c r="EG111" s="34">
        <f t="shared" ca="1" si="291"/>
        <v>0</v>
      </c>
      <c r="EH111" s="34">
        <f t="shared" ca="1" si="291"/>
        <v>0</v>
      </c>
      <c r="EI111" s="34">
        <f t="shared" ca="1" si="291"/>
        <v>0</v>
      </c>
      <c r="EJ111" s="34">
        <f t="shared" ca="1" si="291"/>
        <v>0</v>
      </c>
      <c r="EK111" s="34">
        <f t="shared" ca="1" si="291"/>
        <v>0</v>
      </c>
    </row>
    <row r="112" spans="1:141" outlineLevel="2" x14ac:dyDescent="0.25">
      <c r="A112" s="90"/>
      <c r="B112" s="90"/>
      <c r="C112" s="111"/>
      <c r="D112" s="90"/>
      <c r="E112" t="s">
        <v>293</v>
      </c>
      <c r="F112" s="133"/>
      <c r="G112" s="34"/>
      <c r="H112" s="34"/>
      <c r="I112" s="134"/>
      <c r="J112" s="133"/>
      <c r="K112" s="34"/>
      <c r="L112" s="34"/>
      <c r="M112" s="134"/>
      <c r="N112" s="133"/>
      <c r="O112" s="34"/>
      <c r="P112" s="34"/>
      <c r="Q112" s="134"/>
      <c r="R112" s="133"/>
      <c r="S112" s="34"/>
      <c r="T112" s="34"/>
      <c r="U112" s="134"/>
      <c r="V112" s="133"/>
      <c r="W112" s="34"/>
      <c r="X112" s="34"/>
      <c r="Y112" s="134"/>
      <c r="Z112" s="133"/>
      <c r="AA112" s="34"/>
      <c r="AB112" s="34"/>
      <c r="AC112" s="134"/>
      <c r="AD112" s="133"/>
      <c r="AE112" s="34"/>
      <c r="AF112" s="34"/>
      <c r="AG112" s="134"/>
      <c r="AH112" s="133"/>
      <c r="AI112" s="34"/>
      <c r="AJ112" s="34"/>
      <c r="AK112" s="134"/>
      <c r="AL112" s="133"/>
      <c r="AM112" s="34"/>
      <c r="AN112" s="34"/>
      <c r="AO112" s="134"/>
      <c r="AP112" s="133" t="str">
        <f t="shared" ref="AP112:BU112" ca="1" si="292">IF(NOT(AP$4="A"),-(AP61-AO61),"")</f>
        <v/>
      </c>
      <c r="AQ112" s="34" t="str">
        <f t="shared" ca="1" si="292"/>
        <v/>
      </c>
      <c r="AR112" s="34" t="str">
        <f t="shared" ca="1" si="292"/>
        <v/>
      </c>
      <c r="AS112" s="134" t="str">
        <f t="shared" ca="1" si="292"/>
        <v/>
      </c>
      <c r="AT112" s="133" t="str">
        <f t="shared" ca="1" si="292"/>
        <v/>
      </c>
      <c r="AU112" s="34" t="str">
        <f t="shared" ca="1" si="292"/>
        <v/>
      </c>
      <c r="AV112" s="34" t="str">
        <f t="shared" ca="1" si="292"/>
        <v/>
      </c>
      <c r="AW112" s="134">
        <f t="shared" ca="1" si="292"/>
        <v>-832.10957542546021</v>
      </c>
      <c r="AX112" s="133">
        <f t="shared" ca="1" si="292"/>
        <v>-3335.9466582316072</v>
      </c>
      <c r="AY112" s="34">
        <f t="shared" ca="1" si="292"/>
        <v>0</v>
      </c>
      <c r="AZ112" s="34">
        <f t="shared" ca="1" si="292"/>
        <v>0</v>
      </c>
      <c r="BA112" s="134">
        <f t="shared" ca="1" si="292"/>
        <v>0</v>
      </c>
      <c r="BB112" s="133">
        <f t="shared" ca="1" si="292"/>
        <v>-2042.9787708617587</v>
      </c>
      <c r="BC112" s="34">
        <f t="shared" ca="1" si="292"/>
        <v>0</v>
      </c>
      <c r="BD112" s="34">
        <f t="shared" ca="1" si="292"/>
        <v>0</v>
      </c>
      <c r="BE112" s="134">
        <f t="shared" ca="1" si="292"/>
        <v>0</v>
      </c>
      <c r="BF112" s="133">
        <f t="shared" ca="1" si="292"/>
        <v>-1720.6464523522845</v>
      </c>
      <c r="BG112" s="34">
        <f t="shared" ca="1" si="292"/>
        <v>0</v>
      </c>
      <c r="BH112" s="34">
        <f t="shared" ca="1" si="292"/>
        <v>0</v>
      </c>
      <c r="BI112" s="134">
        <f t="shared" ca="1" si="292"/>
        <v>0</v>
      </c>
      <c r="BJ112" s="133">
        <f t="shared" ca="1" si="292"/>
        <v>-1470.5549602558258</v>
      </c>
      <c r="BK112" s="34">
        <f t="shared" ca="1" si="292"/>
        <v>0</v>
      </c>
      <c r="BL112" s="34">
        <f t="shared" ca="1" si="292"/>
        <v>0</v>
      </c>
      <c r="BM112" s="134">
        <f t="shared" ca="1" si="292"/>
        <v>0</v>
      </c>
      <c r="BN112" s="133">
        <f t="shared" ca="1" si="292"/>
        <v>-1187.1389133701523</v>
      </c>
      <c r="BO112" s="34">
        <f t="shared" ca="1" si="292"/>
        <v>0</v>
      </c>
      <c r="BP112" s="34">
        <f t="shared" ca="1" si="292"/>
        <v>0</v>
      </c>
      <c r="BQ112" s="134">
        <f t="shared" ca="1" si="292"/>
        <v>0</v>
      </c>
      <c r="BR112" s="133">
        <f t="shared" ca="1" si="292"/>
        <v>-801.3187665248588</v>
      </c>
      <c r="BS112" s="34">
        <f t="shared" ca="1" si="292"/>
        <v>0</v>
      </c>
      <c r="BT112" s="34">
        <f t="shared" ca="1" si="292"/>
        <v>0</v>
      </c>
      <c r="BU112" s="134">
        <f t="shared" ca="1" si="292"/>
        <v>0</v>
      </c>
      <c r="BV112" s="133">
        <f t="shared" ref="BV112:DA112" ca="1" si="293">IF(NOT(BV$4="A"),-(BV61-BU61),"")</f>
        <v>-841.38470485109428</v>
      </c>
      <c r="BW112" s="34">
        <f t="shared" ca="1" si="293"/>
        <v>0</v>
      </c>
      <c r="BX112" s="34">
        <f t="shared" ca="1" si="293"/>
        <v>0</v>
      </c>
      <c r="BY112" s="134">
        <f t="shared" ca="1" si="293"/>
        <v>0</v>
      </c>
      <c r="BZ112" s="133">
        <f t="shared" ca="1" si="293"/>
        <v>-883.45394009365555</v>
      </c>
      <c r="CA112" s="34">
        <f t="shared" ca="1" si="293"/>
        <v>0</v>
      </c>
      <c r="CB112" s="34">
        <f t="shared" ca="1" si="293"/>
        <v>0</v>
      </c>
      <c r="CC112" s="134">
        <f t="shared" ca="1" si="293"/>
        <v>0</v>
      </c>
      <c r="CD112" s="133">
        <f t="shared" ca="1" si="293"/>
        <v>-927.62663709833214</v>
      </c>
      <c r="CE112" s="34">
        <f t="shared" ca="1" si="293"/>
        <v>0</v>
      </c>
      <c r="CF112" s="34">
        <f t="shared" ca="1" si="293"/>
        <v>0</v>
      </c>
      <c r="CG112" s="134">
        <f t="shared" ca="1" si="293"/>
        <v>0</v>
      </c>
      <c r="CH112" s="133">
        <f t="shared" ca="1" si="293"/>
        <v>-974.00796895325766</v>
      </c>
      <c r="CI112" s="34">
        <f t="shared" ca="1" si="293"/>
        <v>0</v>
      </c>
      <c r="CJ112" s="34">
        <f t="shared" ca="1" si="293"/>
        <v>0</v>
      </c>
      <c r="CK112" s="134">
        <f t="shared" ca="1" si="293"/>
        <v>0</v>
      </c>
      <c r="CL112" s="133">
        <f t="shared" ca="1" si="293"/>
        <v>-1022.7083674009118</v>
      </c>
      <c r="CM112" s="34">
        <f t="shared" ca="1" si="293"/>
        <v>0</v>
      </c>
      <c r="CN112" s="34">
        <f t="shared" ca="1" si="293"/>
        <v>0</v>
      </c>
      <c r="CO112" s="134">
        <f t="shared" ca="1" si="293"/>
        <v>0</v>
      </c>
      <c r="CP112" s="133">
        <f t="shared" ca="1" si="293"/>
        <v>-1073.8437857709614</v>
      </c>
      <c r="CQ112" s="34">
        <f t="shared" ca="1" si="293"/>
        <v>0</v>
      </c>
      <c r="CR112" s="34">
        <f t="shared" ca="1" si="293"/>
        <v>0</v>
      </c>
      <c r="CS112" s="134">
        <f t="shared" ca="1" si="293"/>
        <v>0</v>
      </c>
      <c r="CT112" s="133">
        <f t="shared" ca="1" si="293"/>
        <v>-1127.5359750595089</v>
      </c>
      <c r="CU112" s="34">
        <f t="shared" ca="1" si="293"/>
        <v>0</v>
      </c>
      <c r="CV112" s="34">
        <f t="shared" ca="1" si="293"/>
        <v>0</v>
      </c>
      <c r="CW112" s="134">
        <f t="shared" ca="1" si="293"/>
        <v>0</v>
      </c>
      <c r="CX112" s="133">
        <f t="shared" ca="1" si="293"/>
        <v>-1183.9127738124844</v>
      </c>
      <c r="CY112" s="34">
        <f t="shared" ca="1" si="293"/>
        <v>0</v>
      </c>
      <c r="CZ112" s="34">
        <f t="shared" ca="1" si="293"/>
        <v>0</v>
      </c>
      <c r="DA112" s="134">
        <f t="shared" ca="1" si="293"/>
        <v>0</v>
      </c>
      <c r="DB112" s="133">
        <f t="shared" ref="DB112:DI112" ca="1" si="294">IF(NOT(DB$4="A"),-(DB61-DA61),"")</f>
        <v>-1243.1084125031084</v>
      </c>
      <c r="DC112" s="34">
        <f t="shared" ca="1" si="294"/>
        <v>0</v>
      </c>
      <c r="DD112" s="34">
        <f t="shared" ca="1" si="294"/>
        <v>0</v>
      </c>
      <c r="DE112" s="134">
        <f t="shared" ca="1" si="294"/>
        <v>0</v>
      </c>
      <c r="DF112" s="133">
        <f t="shared" ca="1" si="294"/>
        <v>-1305.2638331282651</v>
      </c>
      <c r="DG112" s="34">
        <f t="shared" ca="1" si="294"/>
        <v>0</v>
      </c>
      <c r="DH112" s="34">
        <f t="shared" ca="1" si="294"/>
        <v>0</v>
      </c>
      <c r="DI112" s="134">
        <f t="shared" ca="1" si="294"/>
        <v>0</v>
      </c>
      <c r="DK112" s="34" t="str">
        <f t="shared" ref="DK112:EK112" ca="1" si="295">IF(NOT(DK$4="A"),-(DK61-DJ61),"")</f>
        <v/>
      </c>
      <c r="DL112" s="34" t="str">
        <f t="shared" ca="1" si="295"/>
        <v/>
      </c>
      <c r="DM112" s="34" t="str">
        <f t="shared" ca="1" si="295"/>
        <v/>
      </c>
      <c r="DN112" s="34" t="str">
        <f t="shared" ca="1" si="295"/>
        <v/>
      </c>
      <c r="DO112" s="34" t="str">
        <f t="shared" ca="1" si="295"/>
        <v/>
      </c>
      <c r="DP112" s="34" t="str">
        <f t="shared" ca="1" si="295"/>
        <v/>
      </c>
      <c r="DQ112" s="34" t="str">
        <f t="shared" ca="1" si="295"/>
        <v/>
      </c>
      <c r="DR112" s="34" t="str">
        <f t="shared" ca="1" si="295"/>
        <v/>
      </c>
      <c r="DS112" s="34" t="str">
        <f t="shared" ca="1" si="295"/>
        <v/>
      </c>
      <c r="DT112" s="34" t="str">
        <f t="shared" ca="1" si="295"/>
        <v/>
      </c>
      <c r="DU112" s="34">
        <f t="shared" ca="1" si="295"/>
        <v>-3315.1095754254602</v>
      </c>
      <c r="DV112" s="34">
        <f t="shared" ca="1" si="295"/>
        <v>-3335.9466582316072</v>
      </c>
      <c r="DW112" s="34">
        <f t="shared" ca="1" si="295"/>
        <v>-2042.9787708617587</v>
      </c>
      <c r="DX112" s="34">
        <f t="shared" ca="1" si="295"/>
        <v>-1720.6464523522845</v>
      </c>
      <c r="DY112" s="34">
        <f t="shared" ca="1" si="295"/>
        <v>-1470.5549602558258</v>
      </c>
      <c r="DZ112" s="34">
        <f t="shared" ca="1" si="295"/>
        <v>-1187.1389133701523</v>
      </c>
      <c r="EA112" s="34">
        <f t="shared" ca="1" si="295"/>
        <v>-801.3187665248588</v>
      </c>
      <c r="EB112" s="34">
        <f t="shared" ca="1" si="295"/>
        <v>-841.38470485109428</v>
      </c>
      <c r="EC112" s="34">
        <f t="shared" ca="1" si="295"/>
        <v>-883.45394009365555</v>
      </c>
      <c r="ED112" s="34">
        <f t="shared" ca="1" si="295"/>
        <v>-927.62663709833214</v>
      </c>
      <c r="EE112" s="34">
        <f t="shared" ca="1" si="295"/>
        <v>-974.00796895325766</v>
      </c>
      <c r="EF112" s="34">
        <f t="shared" ca="1" si="295"/>
        <v>-1022.7083674009118</v>
      </c>
      <c r="EG112" s="34">
        <f t="shared" ca="1" si="295"/>
        <v>-1073.8437857709614</v>
      </c>
      <c r="EH112" s="34">
        <f t="shared" ca="1" si="295"/>
        <v>-1127.5359750595089</v>
      </c>
      <c r="EI112" s="34">
        <f t="shared" ca="1" si="295"/>
        <v>-1183.9127738124844</v>
      </c>
      <c r="EJ112" s="34">
        <f t="shared" ca="1" si="295"/>
        <v>-1243.1084125031084</v>
      </c>
      <c r="EK112" s="34">
        <f t="shared" ca="1" si="295"/>
        <v>-1305.2638331282651</v>
      </c>
    </row>
    <row r="113" spans="1:141" outlineLevel="2" x14ac:dyDescent="0.25">
      <c r="A113" s="90"/>
      <c r="B113" s="90"/>
      <c r="C113" s="111"/>
      <c r="D113" s="90"/>
      <c r="E113" t="s">
        <v>294</v>
      </c>
      <c r="F113" s="133"/>
      <c r="G113" s="34"/>
      <c r="H113" s="34"/>
      <c r="I113" s="134"/>
      <c r="J113" s="133"/>
      <c r="K113" s="34"/>
      <c r="L113" s="34"/>
      <c r="M113" s="134"/>
      <c r="N113" s="133"/>
      <c r="O113" s="34"/>
      <c r="P113" s="34"/>
      <c r="Q113" s="134"/>
      <c r="R113" s="133"/>
      <c r="S113" s="34"/>
      <c r="T113" s="34"/>
      <c r="U113" s="134"/>
      <c r="V113" s="133"/>
      <c r="W113" s="34"/>
      <c r="X113" s="34"/>
      <c r="Y113" s="134"/>
      <c r="Z113" s="133"/>
      <c r="AA113" s="34"/>
      <c r="AB113" s="34"/>
      <c r="AC113" s="134"/>
      <c r="AD113" s="133"/>
      <c r="AE113" s="34"/>
      <c r="AF113" s="34"/>
      <c r="AG113" s="134"/>
      <c r="AH113" s="133"/>
      <c r="AI113" s="34"/>
      <c r="AJ113" s="34"/>
      <c r="AK113" s="134"/>
      <c r="AL113" s="133"/>
      <c r="AM113" s="34"/>
      <c r="AN113" s="34"/>
      <c r="AO113" s="134"/>
      <c r="AP113" s="133" t="str">
        <f t="shared" ref="AP113:BU113" ca="1" si="296">IF(NOT(AP$4="A"),(AP69-AO69)+(AP74-AO74),"")</f>
        <v/>
      </c>
      <c r="AQ113" s="34" t="str">
        <f t="shared" ca="1" si="296"/>
        <v/>
      </c>
      <c r="AR113" s="34" t="str">
        <f t="shared" ca="1" si="296"/>
        <v/>
      </c>
      <c r="AS113" s="134" t="str">
        <f t="shared" ca="1" si="296"/>
        <v/>
      </c>
      <c r="AT113" s="133" t="str">
        <f t="shared" ca="1" si="296"/>
        <v/>
      </c>
      <c r="AU113" s="34" t="str">
        <f t="shared" ca="1" si="296"/>
        <v/>
      </c>
      <c r="AV113" s="34" t="str">
        <f t="shared" ca="1" si="296"/>
        <v/>
      </c>
      <c r="AW113" s="134">
        <f t="shared" ca="1" si="296"/>
        <v>2837.4405898252671</v>
      </c>
      <c r="AX113" s="133">
        <f t="shared" ca="1" si="296"/>
        <v>1509.8715917588556</v>
      </c>
      <c r="AY113" s="34">
        <f t="shared" ca="1" si="296"/>
        <v>0</v>
      </c>
      <c r="AZ113" s="34">
        <f t="shared" ca="1" si="296"/>
        <v>0</v>
      </c>
      <c r="BA113" s="134">
        <f t="shared" ca="1" si="296"/>
        <v>0</v>
      </c>
      <c r="BB113" s="133">
        <f t="shared" ca="1" si="296"/>
        <v>924.66574700141132</v>
      </c>
      <c r="BC113" s="34">
        <f t="shared" ca="1" si="296"/>
        <v>0</v>
      </c>
      <c r="BD113" s="34">
        <f t="shared" ca="1" si="296"/>
        <v>0</v>
      </c>
      <c r="BE113" s="134">
        <f t="shared" ca="1" si="296"/>
        <v>0</v>
      </c>
      <c r="BF113" s="133">
        <f t="shared" ca="1" si="296"/>
        <v>778.77600094617719</v>
      </c>
      <c r="BG113" s="34">
        <f t="shared" ca="1" si="296"/>
        <v>0</v>
      </c>
      <c r="BH113" s="34">
        <f t="shared" ca="1" si="296"/>
        <v>0</v>
      </c>
      <c r="BI113" s="134">
        <f t="shared" ca="1" si="296"/>
        <v>0</v>
      </c>
      <c r="BJ113" s="133">
        <f t="shared" ca="1" si="296"/>
        <v>665.58293224848921</v>
      </c>
      <c r="BK113" s="34">
        <f t="shared" ca="1" si="296"/>
        <v>0</v>
      </c>
      <c r="BL113" s="34">
        <f t="shared" ca="1" si="296"/>
        <v>0</v>
      </c>
      <c r="BM113" s="134">
        <f t="shared" ca="1" si="296"/>
        <v>0</v>
      </c>
      <c r="BN113" s="133">
        <f t="shared" ca="1" si="296"/>
        <v>537.3069489424156</v>
      </c>
      <c r="BO113" s="34">
        <f t="shared" ca="1" si="296"/>
        <v>0</v>
      </c>
      <c r="BP113" s="34">
        <f t="shared" ca="1" si="296"/>
        <v>0</v>
      </c>
      <c r="BQ113" s="134">
        <f t="shared" ca="1" si="296"/>
        <v>0</v>
      </c>
      <c r="BR113" s="133">
        <f t="shared" ca="1" si="296"/>
        <v>362.68219053613211</v>
      </c>
      <c r="BS113" s="34">
        <f t="shared" ca="1" si="296"/>
        <v>0</v>
      </c>
      <c r="BT113" s="34">
        <f t="shared" ca="1" si="296"/>
        <v>0</v>
      </c>
      <c r="BU113" s="134">
        <f t="shared" ca="1" si="296"/>
        <v>0</v>
      </c>
      <c r="BV113" s="133">
        <f t="shared" ref="BV113:DA113" ca="1" si="297">IF(NOT(BV$4="A"),(BV69-BU69)+(BV74-BU74),"")</f>
        <v>380.81630006293653</v>
      </c>
      <c r="BW113" s="34">
        <f t="shared" ca="1" si="297"/>
        <v>0</v>
      </c>
      <c r="BX113" s="34">
        <f t="shared" ca="1" si="297"/>
        <v>0</v>
      </c>
      <c r="BY113" s="134">
        <f t="shared" ca="1" si="297"/>
        <v>0</v>
      </c>
      <c r="BZ113" s="133">
        <f t="shared" ca="1" si="297"/>
        <v>399.85711506608504</v>
      </c>
      <c r="CA113" s="34">
        <f t="shared" ca="1" si="297"/>
        <v>0</v>
      </c>
      <c r="CB113" s="34">
        <f t="shared" ca="1" si="297"/>
        <v>0</v>
      </c>
      <c r="CC113" s="134">
        <f t="shared" ca="1" si="297"/>
        <v>0</v>
      </c>
      <c r="CD113" s="133">
        <f t="shared" ca="1" si="297"/>
        <v>419.84997081938809</v>
      </c>
      <c r="CE113" s="34">
        <f t="shared" ca="1" si="297"/>
        <v>0</v>
      </c>
      <c r="CF113" s="34">
        <f t="shared" ca="1" si="297"/>
        <v>0</v>
      </c>
      <c r="CG113" s="134">
        <f t="shared" ca="1" si="297"/>
        <v>0</v>
      </c>
      <c r="CH113" s="133">
        <f t="shared" ca="1" si="297"/>
        <v>440.84246936036016</v>
      </c>
      <c r="CI113" s="34">
        <f t="shared" ca="1" si="297"/>
        <v>0</v>
      </c>
      <c r="CJ113" s="34">
        <f t="shared" ca="1" si="297"/>
        <v>0</v>
      </c>
      <c r="CK113" s="134">
        <f t="shared" ca="1" si="297"/>
        <v>0</v>
      </c>
      <c r="CL113" s="133">
        <f t="shared" ca="1" si="297"/>
        <v>462.88459282837493</v>
      </c>
      <c r="CM113" s="34">
        <f t="shared" ca="1" si="297"/>
        <v>0</v>
      </c>
      <c r="CN113" s="34">
        <f t="shared" ca="1" si="297"/>
        <v>0</v>
      </c>
      <c r="CO113" s="134">
        <f t="shared" ca="1" si="297"/>
        <v>0</v>
      </c>
      <c r="CP113" s="133">
        <f t="shared" ca="1" si="297"/>
        <v>486.02882246979607</v>
      </c>
      <c r="CQ113" s="34">
        <f t="shared" ca="1" si="297"/>
        <v>0</v>
      </c>
      <c r="CR113" s="34">
        <f t="shared" ca="1" si="297"/>
        <v>0</v>
      </c>
      <c r="CS113" s="134">
        <f t="shared" ca="1" si="297"/>
        <v>0</v>
      </c>
      <c r="CT113" s="133">
        <f t="shared" ca="1" si="297"/>
        <v>510.33026359328414</v>
      </c>
      <c r="CU113" s="34">
        <f t="shared" ca="1" si="297"/>
        <v>0</v>
      </c>
      <c r="CV113" s="34">
        <f t="shared" ca="1" si="297"/>
        <v>0</v>
      </c>
      <c r="CW113" s="134">
        <f t="shared" ca="1" si="297"/>
        <v>0</v>
      </c>
      <c r="CX113" s="133">
        <f t="shared" ca="1" si="297"/>
        <v>535.84677677294803</v>
      </c>
      <c r="CY113" s="34">
        <f t="shared" ca="1" si="297"/>
        <v>0</v>
      </c>
      <c r="CZ113" s="34">
        <f t="shared" ca="1" si="297"/>
        <v>0</v>
      </c>
      <c r="DA113" s="134">
        <f t="shared" ca="1" si="297"/>
        <v>0</v>
      </c>
      <c r="DB113" s="133">
        <f t="shared" ref="DB113:DI113" ca="1" si="298">IF(NOT(DB$4="A"),(DB69-DA69)+(DB74-DA74),"")</f>
        <v>562.63911561159784</v>
      </c>
      <c r="DC113" s="34">
        <f t="shared" ca="1" si="298"/>
        <v>0</v>
      </c>
      <c r="DD113" s="34">
        <f t="shared" ca="1" si="298"/>
        <v>0</v>
      </c>
      <c r="DE113" s="134">
        <f t="shared" ca="1" si="298"/>
        <v>0</v>
      </c>
      <c r="DF113" s="133">
        <f t="shared" ca="1" si="298"/>
        <v>590.77107139217605</v>
      </c>
      <c r="DG113" s="34">
        <f t="shared" ca="1" si="298"/>
        <v>0</v>
      </c>
      <c r="DH113" s="34">
        <f t="shared" ca="1" si="298"/>
        <v>0</v>
      </c>
      <c r="DI113" s="134">
        <f t="shared" ca="1" si="298"/>
        <v>0</v>
      </c>
      <c r="DK113" s="34" t="str">
        <f t="shared" ref="DK113:EK113" ca="1" si="299">IF(NOT(DK$4="A"),(DK69-DJ69)+(DK74-DJ74),"")</f>
        <v/>
      </c>
      <c r="DL113" s="34" t="str">
        <f t="shared" ca="1" si="299"/>
        <v/>
      </c>
      <c r="DM113" s="34" t="str">
        <f t="shared" ca="1" si="299"/>
        <v/>
      </c>
      <c r="DN113" s="34" t="str">
        <f t="shared" ca="1" si="299"/>
        <v/>
      </c>
      <c r="DO113" s="34" t="str">
        <f t="shared" ca="1" si="299"/>
        <v/>
      </c>
      <c r="DP113" s="34" t="str">
        <f t="shared" ca="1" si="299"/>
        <v/>
      </c>
      <c r="DQ113" s="34" t="str">
        <f t="shared" ca="1" si="299"/>
        <v/>
      </c>
      <c r="DR113" s="34" t="str">
        <f t="shared" ca="1" si="299"/>
        <v/>
      </c>
      <c r="DS113" s="34" t="str">
        <f t="shared" ca="1" si="299"/>
        <v/>
      </c>
      <c r="DT113" s="34" t="str">
        <f t="shared" ca="1" si="299"/>
        <v/>
      </c>
      <c r="DU113" s="34">
        <f t="shared" ca="1" si="299"/>
        <v>1500.4405898252674</v>
      </c>
      <c r="DV113" s="34">
        <f t="shared" ca="1" si="299"/>
        <v>1509.8715917588556</v>
      </c>
      <c r="DW113" s="34">
        <f t="shared" ca="1" si="299"/>
        <v>924.66574700141132</v>
      </c>
      <c r="DX113" s="34">
        <f t="shared" ca="1" si="299"/>
        <v>778.77600094617719</v>
      </c>
      <c r="DY113" s="34">
        <f t="shared" ca="1" si="299"/>
        <v>665.58293224848921</v>
      </c>
      <c r="DZ113" s="34">
        <f t="shared" ca="1" si="299"/>
        <v>537.3069489424156</v>
      </c>
      <c r="EA113" s="34">
        <f t="shared" ca="1" si="299"/>
        <v>362.68219053613211</v>
      </c>
      <c r="EB113" s="34">
        <f t="shared" ca="1" si="299"/>
        <v>380.81630006293653</v>
      </c>
      <c r="EC113" s="34">
        <f t="shared" ca="1" si="299"/>
        <v>399.85711506608504</v>
      </c>
      <c r="ED113" s="34">
        <f t="shared" ca="1" si="299"/>
        <v>419.84997081938809</v>
      </c>
      <c r="EE113" s="34">
        <f t="shared" ca="1" si="299"/>
        <v>440.84246936036016</v>
      </c>
      <c r="EF113" s="34">
        <f t="shared" ca="1" si="299"/>
        <v>462.88459282837493</v>
      </c>
      <c r="EG113" s="34">
        <f t="shared" ca="1" si="299"/>
        <v>486.02882246979607</v>
      </c>
      <c r="EH113" s="34">
        <f t="shared" ca="1" si="299"/>
        <v>510.33026359328414</v>
      </c>
      <c r="EI113" s="34">
        <f t="shared" ca="1" si="299"/>
        <v>535.84677677294803</v>
      </c>
      <c r="EJ113" s="34">
        <f t="shared" ca="1" si="299"/>
        <v>562.63911561159784</v>
      </c>
      <c r="EK113" s="34">
        <f t="shared" ca="1" si="299"/>
        <v>590.77107139217605</v>
      </c>
    </row>
    <row r="114" spans="1:141" outlineLevel="2" x14ac:dyDescent="0.25">
      <c r="A114" s="90"/>
      <c r="B114" s="90"/>
      <c r="C114" s="111"/>
      <c r="D114" s="90"/>
      <c r="E114" t="s">
        <v>295</v>
      </c>
      <c r="F114" s="133"/>
      <c r="G114" s="34"/>
      <c r="H114" s="34"/>
      <c r="I114" s="134"/>
      <c r="J114" s="133"/>
      <c r="K114" s="34"/>
      <c r="L114" s="34"/>
      <c r="M114" s="134"/>
      <c r="N114" s="133"/>
      <c r="O114" s="34"/>
      <c r="P114" s="34"/>
      <c r="Q114" s="134"/>
      <c r="R114" s="133"/>
      <c r="S114" s="34"/>
      <c r="T114" s="34"/>
      <c r="U114" s="134"/>
      <c r="V114" s="133"/>
      <c r="W114" s="34"/>
      <c r="X114" s="34"/>
      <c r="Y114" s="134"/>
      <c r="Z114" s="133"/>
      <c r="AA114" s="34"/>
      <c r="AB114" s="34"/>
      <c r="AC114" s="134"/>
      <c r="AD114" s="133"/>
      <c r="AE114" s="34"/>
      <c r="AF114" s="34"/>
      <c r="AG114" s="134"/>
      <c r="AH114" s="133"/>
      <c r="AI114" s="34"/>
      <c r="AJ114" s="34"/>
      <c r="AK114" s="134"/>
      <c r="AL114" s="133"/>
      <c r="AM114" s="34"/>
      <c r="AN114" s="34"/>
      <c r="AO114" s="134"/>
      <c r="AP114" s="133" t="str">
        <f t="shared" ref="AP114:BU114" ca="1" si="300">IF(NOT(AP$4="A"),AP70-AO70,"")</f>
        <v/>
      </c>
      <c r="AQ114" s="34" t="str">
        <f t="shared" ca="1" si="300"/>
        <v/>
      </c>
      <c r="AR114" s="34" t="str">
        <f t="shared" ca="1" si="300"/>
        <v/>
      </c>
      <c r="AS114" s="134" t="str">
        <f t="shared" ca="1" si="300"/>
        <v/>
      </c>
      <c r="AT114" s="133" t="str">
        <f t="shared" ca="1" si="300"/>
        <v/>
      </c>
      <c r="AU114" s="34" t="str">
        <f t="shared" ca="1" si="300"/>
        <v/>
      </c>
      <c r="AV114" s="34" t="str">
        <f t="shared" ca="1" si="300"/>
        <v/>
      </c>
      <c r="AW114" s="134">
        <f t="shared" ca="1" si="300"/>
        <v>1677.385595749809</v>
      </c>
      <c r="AX114" s="133">
        <f t="shared" ca="1" si="300"/>
        <v>6091.4340807384215</v>
      </c>
      <c r="AY114" s="34">
        <f t="shared" ca="1" si="300"/>
        <v>0</v>
      </c>
      <c r="AZ114" s="34">
        <f t="shared" ca="1" si="300"/>
        <v>0</v>
      </c>
      <c r="BA114" s="134">
        <f t="shared" ca="1" si="300"/>
        <v>0</v>
      </c>
      <c r="BB114" s="133">
        <f t="shared" ca="1" si="300"/>
        <v>3730.4764692038989</v>
      </c>
      <c r="BC114" s="34">
        <f t="shared" ca="1" si="300"/>
        <v>0</v>
      </c>
      <c r="BD114" s="34">
        <f t="shared" ca="1" si="300"/>
        <v>0</v>
      </c>
      <c r="BE114" s="134">
        <f t="shared" ca="1" si="300"/>
        <v>0</v>
      </c>
      <c r="BF114" s="133">
        <f t="shared" ca="1" si="300"/>
        <v>3141.8980920745526</v>
      </c>
      <c r="BG114" s="34">
        <f t="shared" ca="1" si="300"/>
        <v>0</v>
      </c>
      <c r="BH114" s="34">
        <f t="shared" ca="1" si="300"/>
        <v>0</v>
      </c>
      <c r="BI114" s="134">
        <f t="shared" ca="1" si="300"/>
        <v>0</v>
      </c>
      <c r="BJ114" s="133">
        <f t="shared" ca="1" si="300"/>
        <v>2685.2313661543412</v>
      </c>
      <c r="BK114" s="34">
        <f t="shared" ca="1" si="300"/>
        <v>0</v>
      </c>
      <c r="BL114" s="34">
        <f t="shared" ca="1" si="300"/>
        <v>0</v>
      </c>
      <c r="BM114" s="134">
        <f t="shared" ca="1" si="300"/>
        <v>0</v>
      </c>
      <c r="BN114" s="133">
        <f t="shared" ca="1" si="300"/>
        <v>2167.7140483136791</v>
      </c>
      <c r="BO114" s="34">
        <f t="shared" ca="1" si="300"/>
        <v>0</v>
      </c>
      <c r="BP114" s="34">
        <f t="shared" ca="1" si="300"/>
        <v>0</v>
      </c>
      <c r="BQ114" s="134">
        <f t="shared" ca="1" si="300"/>
        <v>0</v>
      </c>
      <c r="BR114" s="133">
        <f t="shared" ca="1" si="300"/>
        <v>1463.2069826117404</v>
      </c>
      <c r="BS114" s="34">
        <f t="shared" ca="1" si="300"/>
        <v>0</v>
      </c>
      <c r="BT114" s="34">
        <f t="shared" ca="1" si="300"/>
        <v>0</v>
      </c>
      <c r="BU114" s="134">
        <f t="shared" ca="1" si="300"/>
        <v>0</v>
      </c>
      <c r="BV114" s="133">
        <f t="shared" ref="BV114:DA114" ca="1" si="301">IF(NOT(BV$4="A"),BV70-BU70,"")</f>
        <v>1536.3673317423199</v>
      </c>
      <c r="BW114" s="34">
        <f t="shared" ca="1" si="301"/>
        <v>0</v>
      </c>
      <c r="BX114" s="34">
        <f t="shared" ca="1" si="301"/>
        <v>0</v>
      </c>
      <c r="BY114" s="134">
        <f t="shared" ca="1" si="301"/>
        <v>0</v>
      </c>
      <c r="BZ114" s="133">
        <f t="shared" ca="1" si="301"/>
        <v>1613.1856983294383</v>
      </c>
      <c r="CA114" s="34">
        <f t="shared" ca="1" si="301"/>
        <v>0</v>
      </c>
      <c r="CB114" s="34">
        <f t="shared" ca="1" si="301"/>
        <v>0</v>
      </c>
      <c r="CC114" s="134">
        <f t="shared" ca="1" si="301"/>
        <v>0</v>
      </c>
      <c r="CD114" s="133">
        <f t="shared" ca="1" si="301"/>
        <v>1693.8449832459155</v>
      </c>
      <c r="CE114" s="34">
        <f t="shared" ca="1" si="301"/>
        <v>0</v>
      </c>
      <c r="CF114" s="34">
        <f t="shared" ca="1" si="301"/>
        <v>0</v>
      </c>
      <c r="CG114" s="134">
        <f t="shared" ca="1" si="301"/>
        <v>0</v>
      </c>
      <c r="CH114" s="133">
        <f t="shared" ca="1" si="301"/>
        <v>1778.5372324082055</v>
      </c>
      <c r="CI114" s="34">
        <f t="shared" ca="1" si="301"/>
        <v>0</v>
      </c>
      <c r="CJ114" s="34">
        <f t="shared" ca="1" si="301"/>
        <v>0</v>
      </c>
      <c r="CK114" s="134">
        <f t="shared" ca="1" si="301"/>
        <v>0</v>
      </c>
      <c r="CL114" s="133">
        <f t="shared" ca="1" si="301"/>
        <v>1867.464094028619</v>
      </c>
      <c r="CM114" s="34">
        <f t="shared" ca="1" si="301"/>
        <v>0</v>
      </c>
      <c r="CN114" s="34">
        <f t="shared" ca="1" si="301"/>
        <v>0</v>
      </c>
      <c r="CO114" s="134">
        <f t="shared" ca="1" si="301"/>
        <v>0</v>
      </c>
      <c r="CP114" s="133">
        <f t="shared" ca="1" si="301"/>
        <v>1960.8372987300463</v>
      </c>
      <c r="CQ114" s="34">
        <f t="shared" ca="1" si="301"/>
        <v>0</v>
      </c>
      <c r="CR114" s="34">
        <f t="shared" ca="1" si="301"/>
        <v>0</v>
      </c>
      <c r="CS114" s="134">
        <f t="shared" ca="1" si="301"/>
        <v>0</v>
      </c>
      <c r="CT114" s="133">
        <f t="shared" ca="1" si="301"/>
        <v>2058.8791636665555</v>
      </c>
      <c r="CU114" s="34">
        <f t="shared" ca="1" si="301"/>
        <v>0</v>
      </c>
      <c r="CV114" s="34">
        <f t="shared" ca="1" si="301"/>
        <v>0</v>
      </c>
      <c r="CW114" s="134">
        <f t="shared" ca="1" si="301"/>
        <v>0</v>
      </c>
      <c r="CX114" s="133">
        <f t="shared" ca="1" si="301"/>
        <v>2161.8231218498695</v>
      </c>
      <c r="CY114" s="34">
        <f t="shared" ca="1" si="301"/>
        <v>0</v>
      </c>
      <c r="CZ114" s="34">
        <f t="shared" ca="1" si="301"/>
        <v>0</v>
      </c>
      <c r="DA114" s="134">
        <f t="shared" ca="1" si="301"/>
        <v>0</v>
      </c>
      <c r="DB114" s="133">
        <f t="shared" ref="DB114:DI114" ca="1" si="302">IF(NOT(DB$4="A"),DB70-DA70,"")</f>
        <v>2269.9142779423782</v>
      </c>
      <c r="DC114" s="34">
        <f t="shared" ca="1" si="302"/>
        <v>0</v>
      </c>
      <c r="DD114" s="34">
        <f t="shared" ca="1" si="302"/>
        <v>0</v>
      </c>
      <c r="DE114" s="134">
        <f t="shared" ca="1" si="302"/>
        <v>0</v>
      </c>
      <c r="DF114" s="133">
        <f t="shared" ca="1" si="302"/>
        <v>2383.4099918394932</v>
      </c>
      <c r="DG114" s="34">
        <f t="shared" ca="1" si="302"/>
        <v>0</v>
      </c>
      <c r="DH114" s="34">
        <f t="shared" ca="1" si="302"/>
        <v>0</v>
      </c>
      <c r="DI114" s="134">
        <f t="shared" ca="1" si="302"/>
        <v>0</v>
      </c>
      <c r="DK114" s="34" t="str">
        <f t="shared" ref="DK114:EK114" ca="1" si="303">IF(NOT(DK$4="A"),DK70-DJ70,"")</f>
        <v/>
      </c>
      <c r="DL114" s="34" t="str">
        <f t="shared" ca="1" si="303"/>
        <v/>
      </c>
      <c r="DM114" s="34" t="str">
        <f t="shared" ca="1" si="303"/>
        <v/>
      </c>
      <c r="DN114" s="34" t="str">
        <f t="shared" ca="1" si="303"/>
        <v/>
      </c>
      <c r="DO114" s="34" t="str">
        <f t="shared" ca="1" si="303"/>
        <v/>
      </c>
      <c r="DP114" s="34" t="str">
        <f t="shared" ca="1" si="303"/>
        <v/>
      </c>
      <c r="DQ114" s="34" t="str">
        <f t="shared" ca="1" si="303"/>
        <v/>
      </c>
      <c r="DR114" s="34" t="str">
        <f t="shared" ca="1" si="303"/>
        <v/>
      </c>
      <c r="DS114" s="34" t="str">
        <f t="shared" ca="1" si="303"/>
        <v/>
      </c>
      <c r="DT114" s="34" t="str">
        <f t="shared" ca="1" si="303"/>
        <v/>
      </c>
      <c r="DU114" s="34">
        <f t="shared" ca="1" si="303"/>
        <v>6053.385595749809</v>
      </c>
      <c r="DV114" s="34">
        <f t="shared" ca="1" si="303"/>
        <v>6091.4340807384215</v>
      </c>
      <c r="DW114" s="34">
        <f t="shared" ca="1" si="303"/>
        <v>3730.4764692038989</v>
      </c>
      <c r="DX114" s="34">
        <f t="shared" ca="1" si="303"/>
        <v>3141.8980920745526</v>
      </c>
      <c r="DY114" s="34">
        <f t="shared" ca="1" si="303"/>
        <v>2685.2313661543412</v>
      </c>
      <c r="DZ114" s="34">
        <f t="shared" ca="1" si="303"/>
        <v>2167.7140483136791</v>
      </c>
      <c r="EA114" s="34">
        <f t="shared" ca="1" si="303"/>
        <v>1463.2069826117404</v>
      </c>
      <c r="EB114" s="34">
        <f t="shared" ca="1" si="303"/>
        <v>1536.3673317423199</v>
      </c>
      <c r="EC114" s="34">
        <f t="shared" ca="1" si="303"/>
        <v>1613.1856983294383</v>
      </c>
      <c r="ED114" s="34">
        <f t="shared" ca="1" si="303"/>
        <v>1693.8449832459155</v>
      </c>
      <c r="EE114" s="34">
        <f t="shared" ca="1" si="303"/>
        <v>1778.5372324082055</v>
      </c>
      <c r="EF114" s="34">
        <f t="shared" ca="1" si="303"/>
        <v>1867.464094028619</v>
      </c>
      <c r="EG114" s="34">
        <f t="shared" ca="1" si="303"/>
        <v>1960.8372987300463</v>
      </c>
      <c r="EH114" s="34">
        <f t="shared" ca="1" si="303"/>
        <v>2058.8791636665555</v>
      </c>
      <c r="EI114" s="34">
        <f t="shared" ca="1" si="303"/>
        <v>2161.8231218498695</v>
      </c>
      <c r="EJ114" s="34">
        <f t="shared" ca="1" si="303"/>
        <v>2269.9142779423782</v>
      </c>
      <c r="EK114" s="34">
        <f t="shared" ca="1" si="303"/>
        <v>2383.4099918394932</v>
      </c>
    </row>
    <row r="115" spans="1:141" outlineLevel="2" x14ac:dyDescent="0.25">
      <c r="A115" s="90"/>
      <c r="B115" s="90"/>
      <c r="C115" s="111"/>
      <c r="D115" s="90"/>
      <c r="E115" t="s">
        <v>296</v>
      </c>
      <c r="F115" s="133"/>
      <c r="G115" s="34"/>
      <c r="H115" s="34"/>
      <c r="I115" s="134"/>
      <c r="J115" s="133"/>
      <c r="K115" s="34"/>
      <c r="L115" s="34"/>
      <c r="M115" s="134"/>
      <c r="N115" s="133"/>
      <c r="O115" s="34"/>
      <c r="P115" s="34"/>
      <c r="Q115" s="134"/>
      <c r="R115" s="133"/>
      <c r="S115" s="34"/>
      <c r="T115" s="34"/>
      <c r="U115" s="134"/>
      <c r="V115" s="133"/>
      <c r="W115" s="34"/>
      <c r="X115" s="34"/>
      <c r="Y115" s="134"/>
      <c r="Z115" s="133"/>
      <c r="AA115" s="34"/>
      <c r="AB115" s="34"/>
      <c r="AC115" s="134"/>
      <c r="AD115" s="133"/>
      <c r="AE115" s="34"/>
      <c r="AF115" s="34"/>
      <c r="AG115" s="134"/>
      <c r="AH115" s="133"/>
      <c r="AI115" s="34"/>
      <c r="AJ115" s="34"/>
      <c r="AK115" s="134"/>
      <c r="AL115" s="133"/>
      <c r="AM115" s="34"/>
      <c r="AN115" s="34"/>
      <c r="AO115" s="134"/>
      <c r="AP115" s="133" t="str">
        <f t="shared" ref="AP115:BU115" ca="1" si="304">IF(NOT(AP$4="A"),AP75-AO75,"")</f>
        <v/>
      </c>
      <c r="AQ115" s="34" t="str">
        <f t="shared" ca="1" si="304"/>
        <v/>
      </c>
      <c r="AR115" s="34" t="str">
        <f t="shared" ca="1" si="304"/>
        <v/>
      </c>
      <c r="AS115" s="134" t="str">
        <f t="shared" ca="1" si="304"/>
        <v/>
      </c>
      <c r="AT115" s="133" t="str">
        <f t="shared" ca="1" si="304"/>
        <v/>
      </c>
      <c r="AU115" s="34" t="str">
        <f t="shared" ca="1" si="304"/>
        <v/>
      </c>
      <c r="AV115" s="34" t="str">
        <f t="shared" ca="1" si="304"/>
        <v/>
      </c>
      <c r="AW115" s="134">
        <f t="shared" ca="1" si="304"/>
        <v>980.47685302862646</v>
      </c>
      <c r="AX115" s="133">
        <f t="shared" ca="1" si="304"/>
        <v>521.73573327792928</v>
      </c>
      <c r="AY115" s="34">
        <f t="shared" ca="1" si="304"/>
        <v>0</v>
      </c>
      <c r="AZ115" s="34">
        <f t="shared" ca="1" si="304"/>
        <v>0</v>
      </c>
      <c r="BA115" s="134">
        <f t="shared" ca="1" si="304"/>
        <v>0</v>
      </c>
      <c r="BB115" s="133">
        <f t="shared" ca="1" si="304"/>
        <v>319.51800681724171</v>
      </c>
      <c r="BC115" s="34">
        <f t="shared" ca="1" si="304"/>
        <v>0</v>
      </c>
      <c r="BD115" s="34">
        <f t="shared" ca="1" si="304"/>
        <v>0</v>
      </c>
      <c r="BE115" s="134">
        <f t="shared" ca="1" si="304"/>
        <v>0</v>
      </c>
      <c r="BF115" s="133">
        <f t="shared" ca="1" si="304"/>
        <v>269.1058432588884</v>
      </c>
      <c r="BG115" s="34">
        <f t="shared" ca="1" si="304"/>
        <v>0</v>
      </c>
      <c r="BH115" s="34">
        <f t="shared" ca="1" si="304"/>
        <v>0</v>
      </c>
      <c r="BI115" s="134">
        <f t="shared" ca="1" si="304"/>
        <v>0</v>
      </c>
      <c r="BJ115" s="133">
        <f t="shared" ca="1" si="304"/>
        <v>229.99200800209564</v>
      </c>
      <c r="BK115" s="34">
        <f t="shared" ca="1" si="304"/>
        <v>0</v>
      </c>
      <c r="BL115" s="34">
        <f t="shared" ca="1" si="304"/>
        <v>0</v>
      </c>
      <c r="BM115" s="134">
        <f t="shared" ca="1" si="304"/>
        <v>0</v>
      </c>
      <c r="BN115" s="133">
        <f t="shared" ca="1" si="304"/>
        <v>185.6662755507823</v>
      </c>
      <c r="BO115" s="34">
        <f t="shared" ca="1" si="304"/>
        <v>0</v>
      </c>
      <c r="BP115" s="34">
        <f t="shared" ca="1" si="304"/>
        <v>0</v>
      </c>
      <c r="BQ115" s="134">
        <f t="shared" ca="1" si="304"/>
        <v>0</v>
      </c>
      <c r="BR115" s="133">
        <f t="shared" ca="1" si="304"/>
        <v>125.3247359967786</v>
      </c>
      <c r="BS115" s="34">
        <f t="shared" ca="1" si="304"/>
        <v>0</v>
      </c>
      <c r="BT115" s="34">
        <f t="shared" ca="1" si="304"/>
        <v>0</v>
      </c>
      <c r="BU115" s="134">
        <f t="shared" ca="1" si="304"/>
        <v>0</v>
      </c>
      <c r="BV115" s="133">
        <f t="shared" ref="BV115:DA115" ca="1" si="305">IF(NOT(BV$4="A"),BV75-BU75,"")</f>
        <v>131.59097279661728</v>
      </c>
      <c r="BW115" s="34">
        <f t="shared" ca="1" si="305"/>
        <v>0</v>
      </c>
      <c r="BX115" s="34">
        <f t="shared" ca="1" si="305"/>
        <v>0</v>
      </c>
      <c r="BY115" s="134">
        <f t="shared" ca="1" si="305"/>
        <v>0</v>
      </c>
      <c r="BZ115" s="133">
        <f t="shared" ca="1" si="305"/>
        <v>138.17052143644787</v>
      </c>
      <c r="CA115" s="34">
        <f t="shared" ca="1" si="305"/>
        <v>0</v>
      </c>
      <c r="CB115" s="34">
        <f t="shared" ca="1" si="305"/>
        <v>0</v>
      </c>
      <c r="CC115" s="134">
        <f t="shared" ca="1" si="305"/>
        <v>0</v>
      </c>
      <c r="CD115" s="133">
        <f t="shared" ca="1" si="305"/>
        <v>145.07904750827038</v>
      </c>
      <c r="CE115" s="34">
        <f t="shared" ca="1" si="305"/>
        <v>0</v>
      </c>
      <c r="CF115" s="34">
        <f t="shared" ca="1" si="305"/>
        <v>0</v>
      </c>
      <c r="CG115" s="134">
        <f t="shared" ca="1" si="305"/>
        <v>0</v>
      </c>
      <c r="CH115" s="133">
        <f t="shared" ca="1" si="305"/>
        <v>152.33299988368435</v>
      </c>
      <c r="CI115" s="34">
        <f t="shared" ca="1" si="305"/>
        <v>0</v>
      </c>
      <c r="CJ115" s="34">
        <f t="shared" ca="1" si="305"/>
        <v>0</v>
      </c>
      <c r="CK115" s="134">
        <f t="shared" ca="1" si="305"/>
        <v>0</v>
      </c>
      <c r="CL115" s="133">
        <f t="shared" ca="1" si="305"/>
        <v>159.94964987786807</v>
      </c>
      <c r="CM115" s="34">
        <f t="shared" ca="1" si="305"/>
        <v>0</v>
      </c>
      <c r="CN115" s="34">
        <f t="shared" ca="1" si="305"/>
        <v>0</v>
      </c>
      <c r="CO115" s="134">
        <f t="shared" ca="1" si="305"/>
        <v>0</v>
      </c>
      <c r="CP115" s="133">
        <f t="shared" ca="1" si="305"/>
        <v>167.94713237176165</v>
      </c>
      <c r="CQ115" s="34">
        <f t="shared" ca="1" si="305"/>
        <v>0</v>
      </c>
      <c r="CR115" s="34">
        <f t="shared" ca="1" si="305"/>
        <v>0</v>
      </c>
      <c r="CS115" s="134">
        <f t="shared" ca="1" si="305"/>
        <v>0</v>
      </c>
      <c r="CT115" s="133">
        <f t="shared" ca="1" si="305"/>
        <v>176.34448899034987</v>
      </c>
      <c r="CU115" s="34">
        <f t="shared" ca="1" si="305"/>
        <v>0</v>
      </c>
      <c r="CV115" s="34">
        <f t="shared" ca="1" si="305"/>
        <v>0</v>
      </c>
      <c r="CW115" s="134">
        <f t="shared" ca="1" si="305"/>
        <v>0</v>
      </c>
      <c r="CX115" s="133">
        <f t="shared" ca="1" si="305"/>
        <v>185.16171343986707</v>
      </c>
      <c r="CY115" s="34">
        <f t="shared" ca="1" si="305"/>
        <v>0</v>
      </c>
      <c r="CZ115" s="34">
        <f t="shared" ca="1" si="305"/>
        <v>0</v>
      </c>
      <c r="DA115" s="134">
        <f t="shared" ca="1" si="305"/>
        <v>0</v>
      </c>
      <c r="DB115" s="133">
        <f t="shared" ref="DB115:DI115" ca="1" si="306">IF(NOT(DB$4="A"),DB75-DA75,"")</f>
        <v>194.41979911186081</v>
      </c>
      <c r="DC115" s="34">
        <f t="shared" ca="1" si="306"/>
        <v>0</v>
      </c>
      <c r="DD115" s="34">
        <f t="shared" ca="1" si="306"/>
        <v>0</v>
      </c>
      <c r="DE115" s="134">
        <f t="shared" ca="1" si="306"/>
        <v>0</v>
      </c>
      <c r="DF115" s="133">
        <f t="shared" ca="1" si="306"/>
        <v>204.14078906745362</v>
      </c>
      <c r="DG115" s="34">
        <f t="shared" ca="1" si="306"/>
        <v>0</v>
      </c>
      <c r="DH115" s="34">
        <f t="shared" ca="1" si="306"/>
        <v>0</v>
      </c>
      <c r="DI115" s="134">
        <f t="shared" ca="1" si="306"/>
        <v>0</v>
      </c>
      <c r="DK115" s="34" t="str">
        <f t="shared" ref="DK115:EK115" ca="1" si="307">IF(NOT(DK$4="A"),DK75-DJ75,"")</f>
        <v/>
      </c>
      <c r="DL115" s="34" t="str">
        <f t="shared" ca="1" si="307"/>
        <v/>
      </c>
      <c r="DM115" s="34" t="str">
        <f t="shared" ca="1" si="307"/>
        <v/>
      </c>
      <c r="DN115" s="34" t="str">
        <f t="shared" ca="1" si="307"/>
        <v/>
      </c>
      <c r="DO115" s="34" t="str">
        <f t="shared" ca="1" si="307"/>
        <v/>
      </c>
      <c r="DP115" s="34" t="str">
        <f t="shared" ca="1" si="307"/>
        <v/>
      </c>
      <c r="DQ115" s="34" t="str">
        <f t="shared" ca="1" si="307"/>
        <v/>
      </c>
      <c r="DR115" s="34" t="str">
        <f t="shared" ca="1" si="307"/>
        <v/>
      </c>
      <c r="DS115" s="34" t="str">
        <f t="shared" ca="1" si="307"/>
        <v/>
      </c>
      <c r="DT115" s="34" t="str">
        <f t="shared" ca="1" si="307"/>
        <v/>
      </c>
      <c r="DU115" s="34">
        <f t="shared" ca="1" si="307"/>
        <v>518.47685302862646</v>
      </c>
      <c r="DV115" s="34">
        <f t="shared" ca="1" si="307"/>
        <v>521.73573327792928</v>
      </c>
      <c r="DW115" s="34">
        <f t="shared" ca="1" si="307"/>
        <v>319.51800681724171</v>
      </c>
      <c r="DX115" s="34">
        <f t="shared" ca="1" si="307"/>
        <v>269.1058432588884</v>
      </c>
      <c r="DY115" s="34">
        <f t="shared" ca="1" si="307"/>
        <v>229.99200800209564</v>
      </c>
      <c r="DZ115" s="34">
        <f t="shared" ca="1" si="307"/>
        <v>185.6662755507823</v>
      </c>
      <c r="EA115" s="34">
        <f t="shared" ca="1" si="307"/>
        <v>125.3247359967786</v>
      </c>
      <c r="EB115" s="34">
        <f t="shared" ca="1" si="307"/>
        <v>131.59097279661728</v>
      </c>
      <c r="EC115" s="34">
        <f t="shared" ca="1" si="307"/>
        <v>138.17052143644787</v>
      </c>
      <c r="ED115" s="34">
        <f t="shared" ca="1" si="307"/>
        <v>145.07904750827038</v>
      </c>
      <c r="EE115" s="34">
        <f t="shared" ca="1" si="307"/>
        <v>152.33299988368435</v>
      </c>
      <c r="EF115" s="34">
        <f t="shared" ca="1" si="307"/>
        <v>159.94964987786807</v>
      </c>
      <c r="EG115" s="34">
        <f t="shared" ca="1" si="307"/>
        <v>167.94713237176165</v>
      </c>
      <c r="EH115" s="34">
        <f t="shared" ca="1" si="307"/>
        <v>176.34448899034987</v>
      </c>
      <c r="EI115" s="34">
        <f t="shared" ca="1" si="307"/>
        <v>185.16171343986707</v>
      </c>
      <c r="EJ115" s="34">
        <f t="shared" ca="1" si="307"/>
        <v>194.41979911186081</v>
      </c>
      <c r="EK115" s="34">
        <f t="shared" ca="1" si="307"/>
        <v>204.14078906745362</v>
      </c>
    </row>
    <row r="116" spans="1:141" outlineLevel="2" x14ac:dyDescent="0.25">
      <c r="A116" s="90"/>
      <c r="B116" s="90"/>
      <c r="C116" s="111"/>
      <c r="D116" s="90"/>
      <c r="E116" t="s">
        <v>297</v>
      </c>
      <c r="F116" s="133"/>
      <c r="G116" s="34"/>
      <c r="H116" s="34"/>
      <c r="I116" s="134"/>
      <c r="J116" s="133"/>
      <c r="K116" s="34"/>
      <c r="L116" s="34"/>
      <c r="M116" s="134"/>
      <c r="N116" s="133"/>
      <c r="O116" s="34"/>
      <c r="P116" s="34"/>
      <c r="Q116" s="134"/>
      <c r="R116" s="133"/>
      <c r="S116" s="34"/>
      <c r="T116" s="34"/>
      <c r="U116" s="134"/>
      <c r="V116" s="133"/>
      <c r="W116" s="34"/>
      <c r="X116" s="34"/>
      <c r="Y116" s="134"/>
      <c r="Z116" s="133"/>
      <c r="AA116" s="34"/>
      <c r="AB116" s="34"/>
      <c r="AC116" s="134"/>
      <c r="AD116" s="133"/>
      <c r="AE116" s="34"/>
      <c r="AF116" s="34"/>
      <c r="AG116" s="134"/>
      <c r="AH116" s="133"/>
      <c r="AI116" s="34"/>
      <c r="AJ116" s="34"/>
      <c r="AK116" s="134"/>
      <c r="AL116" s="133"/>
      <c r="AM116" s="34"/>
      <c r="AN116" s="34"/>
      <c r="AO116" s="134"/>
      <c r="AP116" s="133" t="str">
        <f t="shared" ref="AP116:BU116" ca="1" si="308">IF(NOT(AP$4="A"),AP76-AO76,"")</f>
        <v/>
      </c>
      <c r="AQ116" s="34" t="str">
        <f t="shared" ca="1" si="308"/>
        <v/>
      </c>
      <c r="AR116" s="34" t="str">
        <f t="shared" ca="1" si="308"/>
        <v/>
      </c>
      <c r="AS116" s="134" t="str">
        <f t="shared" ca="1" si="308"/>
        <v/>
      </c>
      <c r="AT116" s="133" t="str">
        <f t="shared" ca="1" si="308"/>
        <v/>
      </c>
      <c r="AU116" s="34" t="str">
        <f t="shared" ca="1" si="308"/>
        <v/>
      </c>
      <c r="AV116" s="34" t="str">
        <f t="shared" ca="1" si="308"/>
        <v/>
      </c>
      <c r="AW116" s="134">
        <f t="shared" ca="1" si="308"/>
        <v>-486.90012843915247</v>
      </c>
      <c r="AX116" s="133">
        <f t="shared" ca="1" si="308"/>
        <v>1700.7229747111714</v>
      </c>
      <c r="AY116" s="34">
        <f t="shared" ca="1" si="308"/>
        <v>0</v>
      </c>
      <c r="AZ116" s="34">
        <f t="shared" ca="1" si="308"/>
        <v>0</v>
      </c>
      <c r="BA116" s="134">
        <f t="shared" ca="1" si="308"/>
        <v>0</v>
      </c>
      <c r="BB116" s="133">
        <f t="shared" ca="1" si="308"/>
        <v>1041.5457105341256</v>
      </c>
      <c r="BC116" s="34">
        <f t="shared" ca="1" si="308"/>
        <v>0</v>
      </c>
      <c r="BD116" s="34">
        <f t="shared" ca="1" si="308"/>
        <v>0</v>
      </c>
      <c r="BE116" s="134">
        <f t="shared" ca="1" si="308"/>
        <v>0</v>
      </c>
      <c r="BF116" s="133">
        <f t="shared" ca="1" si="308"/>
        <v>877.21515140235078</v>
      </c>
      <c r="BG116" s="34">
        <f t="shared" ca="1" si="308"/>
        <v>0</v>
      </c>
      <c r="BH116" s="34">
        <f t="shared" ca="1" si="308"/>
        <v>0</v>
      </c>
      <c r="BI116" s="134">
        <f t="shared" ca="1" si="308"/>
        <v>0</v>
      </c>
      <c r="BJ116" s="133">
        <f t="shared" ca="1" si="308"/>
        <v>749.71420790293541</v>
      </c>
      <c r="BK116" s="34">
        <f t="shared" ca="1" si="308"/>
        <v>0</v>
      </c>
      <c r="BL116" s="34">
        <f t="shared" ca="1" si="308"/>
        <v>0</v>
      </c>
      <c r="BM116" s="134">
        <f t="shared" ca="1" si="308"/>
        <v>0</v>
      </c>
      <c r="BN116" s="133">
        <f t="shared" ca="1" si="308"/>
        <v>605.22383328891374</v>
      </c>
      <c r="BO116" s="34">
        <f t="shared" ca="1" si="308"/>
        <v>0</v>
      </c>
      <c r="BP116" s="34">
        <f t="shared" ca="1" si="308"/>
        <v>0</v>
      </c>
      <c r="BQ116" s="134">
        <f t="shared" ca="1" si="308"/>
        <v>0</v>
      </c>
      <c r="BR116" s="133">
        <f t="shared" ca="1" si="308"/>
        <v>408.52608747001977</v>
      </c>
      <c r="BS116" s="34">
        <f t="shared" ca="1" si="308"/>
        <v>0</v>
      </c>
      <c r="BT116" s="34">
        <f t="shared" ca="1" si="308"/>
        <v>0</v>
      </c>
      <c r="BU116" s="134">
        <f t="shared" ca="1" si="308"/>
        <v>0</v>
      </c>
      <c r="BV116" s="133">
        <f t="shared" ref="BV116:DA116" ca="1" si="309">IF(NOT(BV$4="A"),BV76-BU76,"")</f>
        <v>428.95239184351703</v>
      </c>
      <c r="BW116" s="34">
        <f t="shared" ca="1" si="309"/>
        <v>0</v>
      </c>
      <c r="BX116" s="34">
        <f t="shared" ca="1" si="309"/>
        <v>0</v>
      </c>
      <c r="BY116" s="134">
        <f t="shared" ca="1" si="309"/>
        <v>0</v>
      </c>
      <c r="BZ116" s="133">
        <f t="shared" ca="1" si="309"/>
        <v>450.40001143569498</v>
      </c>
      <c r="CA116" s="34">
        <f t="shared" ca="1" si="309"/>
        <v>0</v>
      </c>
      <c r="CB116" s="34">
        <f t="shared" ca="1" si="309"/>
        <v>0</v>
      </c>
      <c r="CC116" s="134">
        <f t="shared" ca="1" si="309"/>
        <v>0</v>
      </c>
      <c r="CD116" s="133">
        <f t="shared" ca="1" si="309"/>
        <v>472.92001200747836</v>
      </c>
      <c r="CE116" s="34">
        <f t="shared" ca="1" si="309"/>
        <v>0</v>
      </c>
      <c r="CF116" s="34">
        <f t="shared" ca="1" si="309"/>
        <v>0</v>
      </c>
      <c r="CG116" s="134">
        <f t="shared" ca="1" si="309"/>
        <v>0</v>
      </c>
      <c r="CH116" s="133">
        <f t="shared" ca="1" si="309"/>
        <v>496.56601260785465</v>
      </c>
      <c r="CI116" s="34">
        <f t="shared" ca="1" si="309"/>
        <v>0</v>
      </c>
      <c r="CJ116" s="34">
        <f t="shared" ca="1" si="309"/>
        <v>0</v>
      </c>
      <c r="CK116" s="134">
        <f t="shared" ca="1" si="309"/>
        <v>0</v>
      </c>
      <c r="CL116" s="133">
        <f t="shared" ca="1" si="309"/>
        <v>521.39431323824465</v>
      </c>
      <c r="CM116" s="34">
        <f t="shared" ca="1" si="309"/>
        <v>0</v>
      </c>
      <c r="CN116" s="34">
        <f t="shared" ca="1" si="309"/>
        <v>0</v>
      </c>
      <c r="CO116" s="134">
        <f t="shared" ca="1" si="309"/>
        <v>0</v>
      </c>
      <c r="CP116" s="133">
        <f t="shared" ca="1" si="309"/>
        <v>547.46402890015816</v>
      </c>
      <c r="CQ116" s="34">
        <f t="shared" ca="1" si="309"/>
        <v>0</v>
      </c>
      <c r="CR116" s="34">
        <f t="shared" ca="1" si="309"/>
        <v>0</v>
      </c>
      <c r="CS116" s="134">
        <f t="shared" ca="1" si="309"/>
        <v>0</v>
      </c>
      <c r="CT116" s="133">
        <f t="shared" ca="1" si="309"/>
        <v>574.83723034516697</v>
      </c>
      <c r="CU116" s="34">
        <f t="shared" ca="1" si="309"/>
        <v>0</v>
      </c>
      <c r="CV116" s="34">
        <f t="shared" ca="1" si="309"/>
        <v>0</v>
      </c>
      <c r="CW116" s="134">
        <f t="shared" ca="1" si="309"/>
        <v>0</v>
      </c>
      <c r="CX116" s="133">
        <f t="shared" ca="1" si="309"/>
        <v>603.5790918624225</v>
      </c>
      <c r="CY116" s="34">
        <f t="shared" ca="1" si="309"/>
        <v>0</v>
      </c>
      <c r="CZ116" s="34">
        <f t="shared" ca="1" si="309"/>
        <v>0</v>
      </c>
      <c r="DA116" s="134">
        <f t="shared" ca="1" si="309"/>
        <v>0</v>
      </c>
      <c r="DB116" s="133">
        <f t="shared" ref="DB116:DI116" ca="1" si="310">IF(NOT(DB$4="A"),DB76-DA76,"")</f>
        <v>633.75804645554672</v>
      </c>
      <c r="DC116" s="34">
        <f t="shared" ca="1" si="310"/>
        <v>0</v>
      </c>
      <c r="DD116" s="34">
        <f t="shared" ca="1" si="310"/>
        <v>0</v>
      </c>
      <c r="DE116" s="134">
        <f t="shared" ca="1" si="310"/>
        <v>0</v>
      </c>
      <c r="DF116" s="133">
        <f t="shared" ca="1" si="310"/>
        <v>665.44594877832242</v>
      </c>
      <c r="DG116" s="34">
        <f t="shared" ca="1" si="310"/>
        <v>0</v>
      </c>
      <c r="DH116" s="34">
        <f t="shared" ca="1" si="310"/>
        <v>0</v>
      </c>
      <c r="DI116" s="134">
        <f t="shared" ca="1" si="310"/>
        <v>0</v>
      </c>
      <c r="DK116" s="34" t="str">
        <f t="shared" ref="DK116:EK116" ca="1" si="311">IF(NOT(DK$4="A"),DK76-DJ76,"")</f>
        <v/>
      </c>
      <c r="DL116" s="34" t="str">
        <f t="shared" ca="1" si="311"/>
        <v/>
      </c>
      <c r="DM116" s="34" t="str">
        <f t="shared" ca="1" si="311"/>
        <v/>
      </c>
      <c r="DN116" s="34" t="str">
        <f t="shared" ca="1" si="311"/>
        <v/>
      </c>
      <c r="DO116" s="34" t="str">
        <f t="shared" ca="1" si="311"/>
        <v/>
      </c>
      <c r="DP116" s="34" t="str">
        <f t="shared" ca="1" si="311"/>
        <v/>
      </c>
      <c r="DQ116" s="34" t="str">
        <f t="shared" ca="1" si="311"/>
        <v/>
      </c>
      <c r="DR116" s="34" t="str">
        <f t="shared" ca="1" si="311"/>
        <v/>
      </c>
      <c r="DS116" s="34" t="str">
        <f t="shared" ca="1" si="311"/>
        <v/>
      </c>
      <c r="DT116" s="34" t="str">
        <f t="shared" ca="1" si="311"/>
        <v/>
      </c>
      <c r="DU116" s="34">
        <f t="shared" ca="1" si="311"/>
        <v>1690.0998715608475</v>
      </c>
      <c r="DV116" s="34">
        <f t="shared" ca="1" si="311"/>
        <v>1700.7229747111714</v>
      </c>
      <c r="DW116" s="34">
        <f t="shared" ca="1" si="311"/>
        <v>1041.5457105341256</v>
      </c>
      <c r="DX116" s="34">
        <f t="shared" ca="1" si="311"/>
        <v>877.21515140235078</v>
      </c>
      <c r="DY116" s="34">
        <f t="shared" ca="1" si="311"/>
        <v>749.71420790293541</v>
      </c>
      <c r="DZ116" s="34">
        <f t="shared" ca="1" si="311"/>
        <v>605.22383328891374</v>
      </c>
      <c r="EA116" s="34">
        <f t="shared" ca="1" si="311"/>
        <v>408.52608747001977</v>
      </c>
      <c r="EB116" s="34">
        <f t="shared" ca="1" si="311"/>
        <v>428.95239184351703</v>
      </c>
      <c r="EC116" s="34">
        <f t="shared" ca="1" si="311"/>
        <v>450.40001143569498</v>
      </c>
      <c r="ED116" s="34">
        <f t="shared" ca="1" si="311"/>
        <v>472.92001200747836</v>
      </c>
      <c r="EE116" s="34">
        <f t="shared" ca="1" si="311"/>
        <v>496.56601260785465</v>
      </c>
      <c r="EF116" s="34">
        <f t="shared" ca="1" si="311"/>
        <v>521.39431323824465</v>
      </c>
      <c r="EG116" s="34">
        <f t="shared" ca="1" si="311"/>
        <v>547.46402890015816</v>
      </c>
      <c r="EH116" s="34">
        <f t="shared" ca="1" si="311"/>
        <v>574.83723034516697</v>
      </c>
      <c r="EI116" s="34">
        <f t="shared" ca="1" si="311"/>
        <v>603.5790918624225</v>
      </c>
      <c r="EJ116" s="34">
        <f t="shared" ca="1" si="311"/>
        <v>633.75804645554672</v>
      </c>
      <c r="EK116" s="34">
        <f t="shared" ca="1" si="311"/>
        <v>665.44594877832242</v>
      </c>
    </row>
    <row r="117" spans="1:141" outlineLevel="2" x14ac:dyDescent="0.25">
      <c r="A117" s="90"/>
      <c r="B117" s="90"/>
      <c r="C117" s="111"/>
      <c r="D117" s="90"/>
      <c r="E117" s="135" t="s">
        <v>298</v>
      </c>
      <c r="F117" s="133"/>
      <c r="G117" s="34"/>
      <c r="H117" s="34"/>
      <c r="I117" s="134"/>
      <c r="J117" s="133"/>
      <c r="K117" s="34"/>
      <c r="L117" s="34"/>
      <c r="M117" s="134"/>
      <c r="N117" s="133"/>
      <c r="O117" s="34"/>
      <c r="P117" s="34"/>
      <c r="Q117" s="134"/>
      <c r="R117" s="133"/>
      <c r="S117" s="34"/>
      <c r="T117" s="34"/>
      <c r="U117" s="134"/>
      <c r="V117" s="133"/>
      <c r="W117" s="34"/>
      <c r="X117" s="34"/>
      <c r="Y117" s="134"/>
      <c r="Z117" s="133"/>
      <c r="AA117" s="34"/>
      <c r="AB117" s="34"/>
      <c r="AC117" s="134"/>
      <c r="AD117" s="133"/>
      <c r="AE117" s="34"/>
      <c r="AF117" s="34"/>
      <c r="AG117" s="134"/>
      <c r="AH117" s="133"/>
      <c r="AI117" s="34"/>
      <c r="AJ117" s="34"/>
      <c r="AK117" s="134"/>
      <c r="AL117" s="133"/>
      <c r="AM117" s="34"/>
      <c r="AN117" s="34"/>
      <c r="AO117" s="134"/>
      <c r="AP117" s="136"/>
      <c r="AQ117" s="137"/>
      <c r="AR117" s="137"/>
      <c r="AS117" s="138"/>
      <c r="AT117" s="136"/>
      <c r="AU117" s="137"/>
      <c r="AV117" s="137"/>
      <c r="AW117" s="138"/>
      <c r="AX117" s="136"/>
      <c r="AY117" s="137"/>
      <c r="AZ117" s="137"/>
      <c r="BA117" s="138"/>
      <c r="BB117" s="136"/>
      <c r="BC117" s="137"/>
      <c r="BD117" s="137"/>
      <c r="BE117" s="138"/>
      <c r="BF117" s="136"/>
      <c r="BG117" s="137"/>
      <c r="BH117" s="137"/>
      <c r="BI117" s="138"/>
      <c r="BJ117" s="136"/>
      <c r="BK117" s="137"/>
      <c r="BL117" s="137"/>
      <c r="BM117" s="138"/>
      <c r="BN117" s="136"/>
      <c r="BO117" s="137"/>
      <c r="BP117" s="137"/>
      <c r="BQ117" s="138"/>
      <c r="BR117" s="136"/>
      <c r="BS117" s="137"/>
      <c r="BT117" s="137"/>
      <c r="BU117" s="138"/>
      <c r="BV117" s="136"/>
      <c r="BW117" s="137"/>
      <c r="BX117" s="137"/>
      <c r="BY117" s="138"/>
      <c r="BZ117" s="136"/>
      <c r="CA117" s="137"/>
      <c r="CB117" s="137"/>
      <c r="CC117" s="138"/>
      <c r="CD117" s="136"/>
      <c r="CE117" s="137"/>
      <c r="CF117" s="137"/>
      <c r="CG117" s="138"/>
      <c r="CH117" s="136"/>
      <c r="CI117" s="137"/>
      <c r="CJ117" s="137"/>
      <c r="CK117" s="138"/>
      <c r="CL117" s="136"/>
      <c r="CM117" s="137"/>
      <c r="CN117" s="137"/>
      <c r="CO117" s="138"/>
      <c r="CP117" s="136"/>
      <c r="CQ117" s="137"/>
      <c r="CR117" s="137"/>
      <c r="CS117" s="138"/>
      <c r="CT117" s="136"/>
      <c r="CU117" s="137"/>
      <c r="CV117" s="137"/>
      <c r="CW117" s="138"/>
      <c r="CX117" s="136"/>
      <c r="CY117" s="137"/>
      <c r="CZ117" s="137"/>
      <c r="DA117" s="138"/>
      <c r="DB117" s="136"/>
      <c r="DC117" s="137"/>
      <c r="DD117" s="137"/>
      <c r="DE117" s="138"/>
      <c r="DF117" s="136"/>
      <c r="DG117" s="137"/>
      <c r="DH117" s="137"/>
      <c r="DI117" s="138"/>
      <c r="DK117" s="137"/>
      <c r="DL117" s="137"/>
      <c r="DM117" s="137"/>
      <c r="DN117" s="137"/>
      <c r="DO117" s="137"/>
      <c r="DP117" s="137"/>
      <c r="DQ117" s="137"/>
      <c r="DR117" s="137"/>
      <c r="DS117" s="137"/>
      <c r="DT117" s="137"/>
      <c r="DU117" s="137"/>
      <c r="DV117" s="137"/>
      <c r="DW117" s="137"/>
      <c r="DX117" s="137"/>
      <c r="DY117" s="137"/>
      <c r="DZ117" s="137"/>
      <c r="EA117" s="137"/>
      <c r="EB117" s="137"/>
      <c r="EC117" s="137"/>
      <c r="ED117" s="137"/>
      <c r="EE117" s="137"/>
      <c r="EF117" s="137"/>
      <c r="EG117" s="137"/>
      <c r="EH117" s="137"/>
      <c r="EI117" s="137"/>
      <c r="EJ117" s="137"/>
      <c r="EK117" s="137"/>
    </row>
    <row r="118" spans="1:141" outlineLevel="2" x14ac:dyDescent="0.25">
      <c r="A118" s="90"/>
      <c r="B118" s="90"/>
      <c r="C118" s="111"/>
      <c r="D118" s="90"/>
      <c r="E118" s="36" t="s">
        <v>299</v>
      </c>
      <c r="F118" s="105"/>
      <c r="G118" s="106"/>
      <c r="H118" s="106"/>
      <c r="I118" s="107"/>
      <c r="J118" s="105"/>
      <c r="K118" s="106"/>
      <c r="L118" s="106"/>
      <c r="M118" s="107"/>
      <c r="N118" s="105"/>
      <c r="O118" s="106"/>
      <c r="P118" s="106"/>
      <c r="Q118" s="107"/>
      <c r="R118" s="105"/>
      <c r="S118" s="106"/>
      <c r="T118" s="106"/>
      <c r="U118" s="107"/>
      <c r="V118" s="105"/>
      <c r="W118" s="106"/>
      <c r="X118" s="106"/>
      <c r="Y118" s="107"/>
      <c r="Z118" s="105"/>
      <c r="AA118" s="106"/>
      <c r="AB118" s="106"/>
      <c r="AC118" s="107"/>
      <c r="AD118" s="105"/>
      <c r="AE118" s="106"/>
      <c r="AF118" s="106"/>
      <c r="AG118" s="107"/>
      <c r="AH118" s="105"/>
      <c r="AI118" s="106"/>
      <c r="AJ118" s="106"/>
      <c r="AK118" s="107"/>
      <c r="AL118" s="105"/>
      <c r="AM118" s="106"/>
      <c r="AN118" s="106"/>
      <c r="AO118" s="107"/>
      <c r="AP118" s="105" t="str">
        <f t="shared" ref="AP118:BU118" ca="1" si="312">IF(NOT(AP$4="A"),SUM(AP105:AP117),"")</f>
        <v/>
      </c>
      <c r="AQ118" s="106" t="str">
        <f t="shared" ca="1" si="312"/>
        <v/>
      </c>
      <c r="AR118" s="106" t="str">
        <f t="shared" ca="1" si="312"/>
        <v/>
      </c>
      <c r="AS118" s="107" t="str">
        <f t="shared" ca="1" si="312"/>
        <v/>
      </c>
      <c r="AT118" s="105" t="str">
        <f t="shared" ca="1" si="312"/>
        <v/>
      </c>
      <c r="AU118" s="106" t="str">
        <f t="shared" ca="1" si="312"/>
        <v/>
      </c>
      <c r="AV118" s="106" t="str">
        <f t="shared" ca="1" si="312"/>
        <v/>
      </c>
      <c r="AW118" s="107">
        <f t="shared" ca="1" si="312"/>
        <v>14955.537815245589</v>
      </c>
      <c r="AX118" s="105">
        <f t="shared" ca="1" si="312"/>
        <v>9631.0743360849337</v>
      </c>
      <c r="AY118" s="106">
        <f t="shared" ca="1" si="312"/>
        <v>23845.713142908382</v>
      </c>
      <c r="AZ118" s="106">
        <f t="shared" ca="1" si="312"/>
        <v>27799.744507688858</v>
      </c>
      <c r="BA118" s="107">
        <f t="shared" ca="1" si="312"/>
        <v>30245.023021623751</v>
      </c>
      <c r="BB118" s="105">
        <f t="shared" ca="1" si="312"/>
        <v>18683.595252142444</v>
      </c>
      <c r="BC118" s="106">
        <f t="shared" ca="1" si="312"/>
        <v>29203.722589278033</v>
      </c>
      <c r="BD118" s="106">
        <f t="shared" ca="1" si="312"/>
        <v>34000.599932045552</v>
      </c>
      <c r="BE118" s="107">
        <f t="shared" ca="1" si="312"/>
        <v>36967.823511485731</v>
      </c>
      <c r="BF118" s="105">
        <f t="shared" ca="1" si="312"/>
        <v>23871.898931782245</v>
      </c>
      <c r="BG118" s="106">
        <f t="shared" ca="1" si="312"/>
        <v>33898.481793752617</v>
      </c>
      <c r="BH118" s="106">
        <f t="shared" ca="1" si="312"/>
        <v>39405.993120759624</v>
      </c>
      <c r="BI118" s="107">
        <f t="shared" ca="1" si="312"/>
        <v>42813.583566426918</v>
      </c>
      <c r="BJ118" s="105">
        <f t="shared" ca="1" si="312"/>
        <v>28400.322786996228</v>
      </c>
      <c r="BK118" s="106">
        <f t="shared" ca="1" si="312"/>
        <v>38089.22771115636</v>
      </c>
      <c r="BL118" s="106">
        <f t="shared" ca="1" si="312"/>
        <v>44204.836007891128</v>
      </c>
      <c r="BM118" s="107">
        <f t="shared" ca="1" si="312"/>
        <v>47989.542295642976</v>
      </c>
      <c r="BN118" s="105">
        <f t="shared" ca="1" si="312"/>
        <v>32536.928280799031</v>
      </c>
      <c r="BO118" s="106">
        <f t="shared" ca="1" si="312"/>
        <v>41686.404503945341</v>
      </c>
      <c r="BP118" s="106">
        <f t="shared" ca="1" si="312"/>
        <v>48293.810459380125</v>
      </c>
      <c r="BQ118" s="107">
        <f t="shared" ca="1" si="312"/>
        <v>52383.853660638895</v>
      </c>
      <c r="BR118" s="105">
        <f t="shared" ca="1" si="312"/>
        <v>36285.878261692051</v>
      </c>
      <c r="BS118" s="106">
        <f t="shared" ca="1" si="312"/>
        <v>44433.781927191347</v>
      </c>
      <c r="BT118" s="106">
        <f t="shared" ca="1" si="312"/>
        <v>51374.48223346904</v>
      </c>
      <c r="BU118" s="107">
        <f t="shared" ca="1" si="312"/>
        <v>55671.96474306337</v>
      </c>
      <c r="BV118" s="105">
        <f t="shared" ref="BV118:DA118" ca="1" si="313">IF(NOT(BV$4="A"),SUM(BV105:BV117),"")</f>
        <v>38772.557591519304</v>
      </c>
      <c r="BW118" s="106">
        <f t="shared" ca="1" si="313"/>
        <v>47330.81954464977</v>
      </c>
      <c r="BX118" s="106">
        <f t="shared" ca="1" si="313"/>
        <v>54621.531240687931</v>
      </c>
      <c r="BY118" s="107">
        <f t="shared" ca="1" si="313"/>
        <v>59136.877579728229</v>
      </c>
      <c r="BZ118" s="105">
        <f t="shared" ca="1" si="313"/>
        <v>41396.050881932075</v>
      </c>
      <c r="CA118" s="106">
        <f t="shared" ca="1" si="313"/>
        <v>50385.2420399271</v>
      </c>
      <c r="CB118" s="106">
        <f t="shared" ca="1" si="313"/>
        <v>58043.518935435706</v>
      </c>
      <c r="CC118" s="107">
        <f t="shared" ca="1" si="313"/>
        <v>62787.675774049472</v>
      </c>
      <c r="CD118" s="105">
        <f t="shared" ca="1" si="313"/>
        <v>44163.44513393355</v>
      </c>
      <c r="CE118" s="106">
        <f t="shared" ca="1" si="313"/>
        <v>53605.165889657088</v>
      </c>
      <c r="CF118" s="106">
        <f t="shared" ca="1" si="313"/>
        <v>61649.440418764549</v>
      </c>
      <c r="CG118" s="107">
        <f t="shared" ca="1" si="313"/>
        <v>66633.902698701131</v>
      </c>
      <c r="CH118" s="105">
        <f t="shared" ca="1" si="313"/>
        <v>47082.187414496351</v>
      </c>
      <c r="CI118" s="106">
        <f t="shared" ca="1" si="313"/>
        <v>56999.119125426019</v>
      </c>
      <c r="CJ118" s="106">
        <f t="shared" ca="1" si="313"/>
        <v>65448.746293169512</v>
      </c>
      <c r="CK118" s="107">
        <f t="shared" ca="1" si="313"/>
        <v>70685.584656719016</v>
      </c>
      <c r="CL118" s="105">
        <f t="shared" ca="1" si="313"/>
        <v>50160.103039383685</v>
      </c>
      <c r="CM118" s="106">
        <f t="shared" ca="1" si="313"/>
        <v>60576.062091222695</v>
      </c>
      <c r="CN118" s="106">
        <f t="shared" ca="1" si="313"/>
        <v>69451.365617543997</v>
      </c>
      <c r="CO118" s="107">
        <f t="shared" ca="1" si="313"/>
        <v>74953.255208083967</v>
      </c>
      <c r="CP118" s="105">
        <f t="shared" ca="1" si="313"/>
        <v>53405.414672934465</v>
      </c>
      <c r="CQ118" s="106">
        <f t="shared" ca="1" si="313"/>
        <v>64345.409246582509</v>
      </c>
      <c r="CR118" s="106">
        <f t="shared" ca="1" si="313"/>
        <v>73667.730017702153</v>
      </c>
      <c r="CS118" s="107">
        <f t="shared" ca="1" si="313"/>
        <v>79447.980720450738</v>
      </c>
      <c r="CT118" s="105">
        <f t="shared" ca="1" si="313"/>
        <v>56826.762391078999</v>
      </c>
      <c r="CU118" s="106">
        <f t="shared" ca="1" si="313"/>
        <v>68317.052068125893</v>
      </c>
      <c r="CV118" s="106">
        <f t="shared" ca="1" si="313"/>
        <v>78108.799010661824</v>
      </c>
      <c r="CW118" s="107">
        <f t="shared" ca="1" si="313"/>
        <v>84181.3872056455</v>
      </c>
      <c r="CX118" s="105">
        <f t="shared" ca="1" si="313"/>
        <v>60433.224756184558</v>
      </c>
      <c r="CY118" s="106">
        <f t="shared" ca="1" si="313"/>
        <v>72501.383104851237</v>
      </c>
      <c r="CZ118" s="106">
        <f t="shared" ca="1" si="313"/>
        <v>82786.086603816017</v>
      </c>
      <c r="DA118" s="107">
        <f t="shared" ca="1" si="313"/>
        <v>89165.688506658626</v>
      </c>
      <c r="DB118" s="105">
        <f t="shared" ref="DB118:DI118" ca="1" si="314">IF(NOT(DB$4="A"),SUM(DB105:DB117),"")</f>
        <v>64234.340954790809</v>
      </c>
      <c r="DC118" s="106">
        <f t="shared" ca="1" si="314"/>
        <v>76909.321245334868</v>
      </c>
      <c r="DD118" s="106">
        <f t="shared" ca="1" si="314"/>
        <v>87711.689233201672</v>
      </c>
      <c r="DE118" s="107">
        <f t="shared" ca="1" si="314"/>
        <v>94413.715903123055</v>
      </c>
      <c r="DF118" s="105">
        <f t="shared" ca="1" si="314"/>
        <v>68240.134051869958</v>
      </c>
      <c r="DG118" s="106">
        <f t="shared" ca="1" si="314"/>
        <v>81552.338257925963</v>
      </c>
      <c r="DH118" s="106">
        <f t="shared" ca="1" si="314"/>
        <v>92898.315108312599</v>
      </c>
      <c r="DI118" s="107">
        <f t="shared" ca="1" si="314"/>
        <v>99938.949206692472</v>
      </c>
      <c r="DK118" s="106" t="str">
        <f t="shared" ref="DK118:EK118" ca="1" si="315">IF(NOT(DK$4="A"),SUM(DK105:DK117),"")</f>
        <v/>
      </c>
      <c r="DL118" s="106" t="str">
        <f t="shared" ca="1" si="315"/>
        <v/>
      </c>
      <c r="DM118" s="106" t="str">
        <f t="shared" ca="1" si="315"/>
        <v/>
      </c>
      <c r="DN118" s="106" t="str">
        <f t="shared" ca="1" si="315"/>
        <v/>
      </c>
      <c r="DO118" s="106" t="str">
        <f t="shared" ca="1" si="315"/>
        <v/>
      </c>
      <c r="DP118" s="106" t="str">
        <f t="shared" ca="1" si="315"/>
        <v/>
      </c>
      <c r="DQ118" s="106" t="str">
        <f t="shared" ca="1" si="315"/>
        <v/>
      </c>
      <c r="DR118" s="106" t="str">
        <f t="shared" ca="1" si="315"/>
        <v/>
      </c>
      <c r="DS118" s="106" t="str">
        <f t="shared" ca="1" si="315"/>
        <v/>
      </c>
      <c r="DT118" s="106" t="str">
        <f t="shared" ca="1" si="315"/>
        <v/>
      </c>
      <c r="DU118" s="106">
        <f t="shared" ca="1" si="315"/>
        <v>58092.537815245567</v>
      </c>
      <c r="DV118" s="106">
        <f t="shared" ca="1" si="315"/>
        <v>91521.555008305906</v>
      </c>
      <c r="DW118" s="106">
        <f t="shared" ca="1" si="315"/>
        <v>118855.74128495174</v>
      </c>
      <c r="DX118" s="106">
        <f t="shared" ca="1" si="315"/>
        <v>139989.95741272139</v>
      </c>
      <c r="DY118" s="106">
        <f t="shared" ca="1" si="315"/>
        <v>158683.92880168665</v>
      </c>
      <c r="DZ118" s="106">
        <f t="shared" ca="1" si="315"/>
        <v>174900.99690476339</v>
      </c>
      <c r="EA118" s="106">
        <f t="shared" ca="1" si="315"/>
        <v>187766.10716541583</v>
      </c>
      <c r="EB118" s="106">
        <f t="shared" ca="1" si="315"/>
        <v>199861.78595658523</v>
      </c>
      <c r="EC118" s="106">
        <f t="shared" ca="1" si="315"/>
        <v>212612.48763134435</v>
      </c>
      <c r="ED118" s="106">
        <f t="shared" ca="1" si="315"/>
        <v>226051.95414105634</v>
      </c>
      <c r="EE118" s="106">
        <f t="shared" ca="1" si="315"/>
        <v>240215.63748981094</v>
      </c>
      <c r="EF118" s="106">
        <f t="shared" ca="1" si="315"/>
        <v>255140.78595623432</v>
      </c>
      <c r="EG118" s="106">
        <f t="shared" ca="1" si="315"/>
        <v>270866.53465766989</v>
      </c>
      <c r="EH118" s="106">
        <f t="shared" ca="1" si="315"/>
        <v>287434.00067551236</v>
      </c>
      <c r="EI118" s="106">
        <f t="shared" ca="1" si="315"/>
        <v>304886.38297151035</v>
      </c>
      <c r="EJ118" s="106">
        <f t="shared" ca="1" si="315"/>
        <v>323269.06733645039</v>
      </c>
      <c r="EK118" s="106">
        <f t="shared" ca="1" si="315"/>
        <v>342629.73662480095</v>
      </c>
    </row>
    <row r="119" spans="1:141" outlineLevel="2" x14ac:dyDescent="0.25">
      <c r="A119" s="90"/>
      <c r="B119" s="90"/>
      <c r="C119" s="111"/>
      <c r="D119" s="90"/>
      <c r="F119" s="133"/>
      <c r="G119" s="34"/>
      <c r="H119" s="34"/>
      <c r="I119" s="134"/>
      <c r="J119" s="133"/>
      <c r="K119" s="34"/>
      <c r="L119" s="34"/>
      <c r="M119" s="134"/>
      <c r="N119" s="133"/>
      <c r="O119" s="34"/>
      <c r="P119" s="34"/>
      <c r="Q119" s="134"/>
      <c r="R119" s="133"/>
      <c r="S119" s="34"/>
      <c r="T119" s="34"/>
      <c r="U119" s="134"/>
      <c r="V119" s="133"/>
      <c r="W119" s="34"/>
      <c r="X119" s="34"/>
      <c r="Y119" s="134"/>
      <c r="Z119" s="133"/>
      <c r="AA119" s="34"/>
      <c r="AB119" s="34"/>
      <c r="AC119" s="134"/>
      <c r="AD119" s="133"/>
      <c r="AE119" s="34"/>
      <c r="AF119" s="34"/>
      <c r="AG119" s="134"/>
      <c r="AH119" s="133"/>
      <c r="AI119" s="34"/>
      <c r="AJ119" s="34"/>
      <c r="AK119" s="134"/>
      <c r="AL119" s="133"/>
      <c r="AM119" s="34"/>
      <c r="AN119" s="34"/>
      <c r="AO119" s="134"/>
      <c r="AP119" s="133"/>
      <c r="AQ119" s="34"/>
      <c r="AR119" s="34"/>
      <c r="AS119" s="134"/>
      <c r="AT119" s="133"/>
      <c r="AU119" s="34"/>
      <c r="AV119" s="34"/>
      <c r="AW119" s="134"/>
      <c r="AX119" s="133"/>
      <c r="AY119" s="34"/>
      <c r="AZ119" s="34"/>
      <c r="BA119" s="134"/>
      <c r="BB119" s="133"/>
      <c r="BC119" s="34"/>
      <c r="BD119" s="34"/>
      <c r="BE119" s="134"/>
      <c r="BF119" s="133"/>
      <c r="BG119" s="34"/>
      <c r="BH119" s="34"/>
      <c r="BI119" s="134"/>
      <c r="BJ119" s="133"/>
      <c r="BK119" s="34"/>
      <c r="BL119" s="34"/>
      <c r="BM119" s="134"/>
      <c r="BN119" s="133"/>
      <c r="BO119" s="34"/>
      <c r="BP119" s="34"/>
      <c r="BQ119" s="134"/>
      <c r="BR119" s="133"/>
      <c r="BS119" s="34"/>
      <c r="BT119" s="34"/>
      <c r="BU119" s="134"/>
      <c r="BV119" s="133"/>
      <c r="BW119" s="34"/>
      <c r="BX119" s="34"/>
      <c r="BY119" s="134"/>
      <c r="BZ119" s="133"/>
      <c r="CA119" s="34"/>
      <c r="CB119" s="34"/>
      <c r="CC119" s="134"/>
      <c r="CD119" s="133"/>
      <c r="CE119" s="34"/>
      <c r="CF119" s="34"/>
      <c r="CG119" s="134"/>
      <c r="CH119" s="133"/>
      <c r="CI119" s="34"/>
      <c r="CJ119" s="34"/>
      <c r="CK119" s="134"/>
      <c r="CL119" s="133"/>
      <c r="CM119" s="34"/>
      <c r="CN119" s="34"/>
      <c r="CO119" s="134"/>
      <c r="CP119" s="133"/>
      <c r="CQ119" s="34"/>
      <c r="CR119" s="34"/>
      <c r="CS119" s="134"/>
      <c r="CT119" s="133"/>
      <c r="CU119" s="34"/>
      <c r="CV119" s="34"/>
      <c r="CW119" s="134"/>
      <c r="CX119" s="133"/>
      <c r="CY119" s="34"/>
      <c r="CZ119" s="34"/>
      <c r="DA119" s="134"/>
      <c r="DB119" s="133"/>
      <c r="DC119" s="34"/>
      <c r="DD119" s="34"/>
      <c r="DE119" s="134"/>
      <c r="DF119" s="133"/>
      <c r="DG119" s="34"/>
      <c r="DH119" s="34"/>
      <c r="DI119" s="1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row>
    <row r="120" spans="1:141" outlineLevel="2" x14ac:dyDescent="0.25">
      <c r="A120" s="90"/>
      <c r="B120" s="90"/>
      <c r="C120" s="111"/>
      <c r="D120" s="90"/>
      <c r="E120" t="s">
        <v>300</v>
      </c>
      <c r="F120" s="133"/>
      <c r="G120" s="34"/>
      <c r="H120" s="34"/>
      <c r="I120" s="134"/>
      <c r="J120" s="133"/>
      <c r="K120" s="34"/>
      <c r="L120" s="34"/>
      <c r="M120" s="134"/>
      <c r="N120" s="133"/>
      <c r="O120" s="34"/>
      <c r="P120" s="34"/>
      <c r="Q120" s="134"/>
      <c r="R120" s="133"/>
      <c r="S120" s="34"/>
      <c r="T120" s="34"/>
      <c r="U120" s="134"/>
      <c r="V120" s="133"/>
      <c r="W120" s="34"/>
      <c r="X120" s="34"/>
      <c r="Y120" s="134"/>
      <c r="Z120" s="133"/>
      <c r="AA120" s="34"/>
      <c r="AB120" s="34"/>
      <c r="AC120" s="134"/>
      <c r="AD120" s="133"/>
      <c r="AE120" s="34"/>
      <c r="AF120" s="34"/>
      <c r="AG120" s="134"/>
      <c r="AH120" s="133"/>
      <c r="AI120" s="34"/>
      <c r="AJ120" s="34"/>
      <c r="AK120" s="134"/>
      <c r="AL120" s="133"/>
      <c r="AM120" s="34"/>
      <c r="AN120" s="34"/>
      <c r="AO120" s="134"/>
      <c r="AP120" s="133" t="str">
        <f t="shared" ref="AP120:BU120" ca="1" si="316">IF(NOT(AP$4="A"),-AP275,"")</f>
        <v/>
      </c>
      <c r="AQ120" s="34" t="str">
        <f t="shared" ca="1" si="316"/>
        <v/>
      </c>
      <c r="AR120" s="34" t="str">
        <f t="shared" ca="1" si="316"/>
        <v/>
      </c>
      <c r="AS120" s="134" t="str">
        <f t="shared" ca="1" si="316"/>
        <v/>
      </c>
      <c r="AT120" s="133" t="str">
        <f t="shared" ca="1" si="316"/>
        <v/>
      </c>
      <c r="AU120" s="34" t="str">
        <f t="shared" ca="1" si="316"/>
        <v/>
      </c>
      <c r="AV120" s="34" t="str">
        <f t="shared" ca="1" si="316"/>
        <v/>
      </c>
      <c r="AW120" s="134">
        <f t="shared" ca="1" si="316"/>
        <v>-637.20000000000005</v>
      </c>
      <c r="AX120" s="133">
        <f t="shared" ca="1" si="316"/>
        <v>-803.15800000000013</v>
      </c>
      <c r="AY120" s="34">
        <f t="shared" ca="1" si="316"/>
        <v>-803.15800000000013</v>
      </c>
      <c r="AZ120" s="34">
        <f t="shared" ca="1" si="316"/>
        <v>-803.15800000000013</v>
      </c>
      <c r="BA120" s="134">
        <f t="shared" ca="1" si="316"/>
        <v>-803.15800000000013</v>
      </c>
      <c r="BB120" s="133">
        <f t="shared" ca="1" si="316"/>
        <v>-851.3474799999999</v>
      </c>
      <c r="BC120" s="34">
        <f t="shared" ca="1" si="316"/>
        <v>-851.3474799999999</v>
      </c>
      <c r="BD120" s="34">
        <f t="shared" ca="1" si="316"/>
        <v>-851.3474799999999</v>
      </c>
      <c r="BE120" s="134">
        <f t="shared" ca="1" si="316"/>
        <v>-851.3474799999999</v>
      </c>
      <c r="BF120" s="133">
        <f t="shared" ca="1" si="316"/>
        <v>-902.42832880000014</v>
      </c>
      <c r="BG120" s="34">
        <f t="shared" ca="1" si="316"/>
        <v>-902.42832880000014</v>
      </c>
      <c r="BH120" s="34">
        <f t="shared" ca="1" si="316"/>
        <v>-902.42832880000014</v>
      </c>
      <c r="BI120" s="134">
        <f t="shared" ca="1" si="316"/>
        <v>-902.42832880000014</v>
      </c>
      <c r="BJ120" s="133">
        <f t="shared" ca="1" si="316"/>
        <v>-956.57402852800033</v>
      </c>
      <c r="BK120" s="34">
        <f t="shared" ca="1" si="316"/>
        <v>-956.57402852800033</v>
      </c>
      <c r="BL120" s="34">
        <f t="shared" ca="1" si="316"/>
        <v>-956.57402852800033</v>
      </c>
      <c r="BM120" s="134">
        <f t="shared" ca="1" si="316"/>
        <v>-956.57402852800033</v>
      </c>
      <c r="BN120" s="133">
        <f t="shared" ca="1" si="316"/>
        <v>-1013.9684702396803</v>
      </c>
      <c r="BO120" s="34">
        <f t="shared" ca="1" si="316"/>
        <v>-1013.9684702396803</v>
      </c>
      <c r="BP120" s="34">
        <f t="shared" ca="1" si="316"/>
        <v>-1013.9684702396803</v>
      </c>
      <c r="BQ120" s="134">
        <f t="shared" ca="1" si="316"/>
        <v>-1013.9684702396803</v>
      </c>
      <c r="BR120" s="133">
        <f t="shared" ca="1" si="316"/>
        <v>-1074.8065784540611</v>
      </c>
      <c r="BS120" s="34">
        <f t="shared" ca="1" si="316"/>
        <v>-1074.8065784540611</v>
      </c>
      <c r="BT120" s="34">
        <f t="shared" ca="1" si="316"/>
        <v>-1074.8065784540611</v>
      </c>
      <c r="BU120" s="134">
        <f t="shared" ca="1" si="316"/>
        <v>-1074.8065784540611</v>
      </c>
      <c r="BV120" s="133">
        <f t="shared" ref="BV120:DA120" ca="1" si="317">IF(NOT(BV$4="A"),-BV275,"")</f>
        <v>-1139.2949731613048</v>
      </c>
      <c r="BW120" s="34">
        <f t="shared" ca="1" si="317"/>
        <v>-1139.2949731613048</v>
      </c>
      <c r="BX120" s="34">
        <f t="shared" ca="1" si="317"/>
        <v>-1139.2949731613048</v>
      </c>
      <c r="BY120" s="134">
        <f t="shared" ca="1" si="317"/>
        <v>-1139.2949731613048</v>
      </c>
      <c r="BZ120" s="133">
        <f t="shared" ca="1" si="317"/>
        <v>-1207.6526715509831</v>
      </c>
      <c r="CA120" s="34">
        <f t="shared" ca="1" si="317"/>
        <v>-1207.6526715509831</v>
      </c>
      <c r="CB120" s="34">
        <f t="shared" ca="1" si="317"/>
        <v>-1207.6526715509831</v>
      </c>
      <c r="CC120" s="134">
        <f t="shared" ca="1" si="317"/>
        <v>-1207.6526715509831</v>
      </c>
      <c r="CD120" s="133">
        <f t="shared" ca="1" si="317"/>
        <v>-1280.1118318440419</v>
      </c>
      <c r="CE120" s="34">
        <f t="shared" ca="1" si="317"/>
        <v>-1280.1118318440419</v>
      </c>
      <c r="CF120" s="34">
        <f t="shared" ca="1" si="317"/>
        <v>-1280.1118318440419</v>
      </c>
      <c r="CG120" s="134">
        <f t="shared" ca="1" si="317"/>
        <v>-1280.1118318440419</v>
      </c>
      <c r="CH120" s="133">
        <f t="shared" ca="1" si="317"/>
        <v>-1356.9185417546844</v>
      </c>
      <c r="CI120" s="34">
        <f t="shared" ca="1" si="317"/>
        <v>-1356.9185417546844</v>
      </c>
      <c r="CJ120" s="34">
        <f t="shared" ca="1" si="317"/>
        <v>-1356.9185417546844</v>
      </c>
      <c r="CK120" s="134">
        <f t="shared" ca="1" si="317"/>
        <v>-1356.9185417546844</v>
      </c>
      <c r="CL120" s="133">
        <f t="shared" ca="1" si="317"/>
        <v>-1438.3336542599657</v>
      </c>
      <c r="CM120" s="34">
        <f t="shared" ca="1" si="317"/>
        <v>-1438.3336542599657</v>
      </c>
      <c r="CN120" s="34">
        <f t="shared" ca="1" si="317"/>
        <v>-1438.3336542599657</v>
      </c>
      <c r="CO120" s="134">
        <f t="shared" ca="1" si="317"/>
        <v>-1438.3336542599657</v>
      </c>
      <c r="CP120" s="133">
        <f t="shared" ca="1" si="317"/>
        <v>-1524.6336735155642</v>
      </c>
      <c r="CQ120" s="34">
        <f t="shared" ca="1" si="317"/>
        <v>-1524.6336735155642</v>
      </c>
      <c r="CR120" s="34">
        <f t="shared" ca="1" si="317"/>
        <v>-1524.6336735155642</v>
      </c>
      <c r="CS120" s="134">
        <f t="shared" ca="1" si="317"/>
        <v>-1524.6336735155642</v>
      </c>
      <c r="CT120" s="133">
        <f t="shared" ca="1" si="317"/>
        <v>-1616.111693926498</v>
      </c>
      <c r="CU120" s="34">
        <f t="shared" ca="1" si="317"/>
        <v>-1616.111693926498</v>
      </c>
      <c r="CV120" s="34">
        <f t="shared" ca="1" si="317"/>
        <v>-1616.111693926498</v>
      </c>
      <c r="CW120" s="134">
        <f t="shared" ca="1" si="317"/>
        <v>-1616.111693926498</v>
      </c>
      <c r="CX120" s="133">
        <f t="shared" ca="1" si="317"/>
        <v>-1713.0783955620882</v>
      </c>
      <c r="CY120" s="34">
        <f t="shared" ca="1" si="317"/>
        <v>-1713.0783955620882</v>
      </c>
      <c r="CZ120" s="34">
        <f t="shared" ca="1" si="317"/>
        <v>-1713.0783955620882</v>
      </c>
      <c r="DA120" s="134">
        <f t="shared" ca="1" si="317"/>
        <v>-1713.0783955620882</v>
      </c>
      <c r="DB120" s="133">
        <f t="shared" ref="DB120:DI120" ca="1" si="318">IF(NOT(DB$4="A"),-DB275,"")</f>
        <v>-1815.8630992958138</v>
      </c>
      <c r="DC120" s="34">
        <f t="shared" ca="1" si="318"/>
        <v>-1815.8630992958138</v>
      </c>
      <c r="DD120" s="34">
        <f t="shared" ca="1" si="318"/>
        <v>-1815.8630992958138</v>
      </c>
      <c r="DE120" s="134">
        <f t="shared" ca="1" si="318"/>
        <v>-1815.8630992958138</v>
      </c>
      <c r="DF120" s="133">
        <f t="shared" ca="1" si="318"/>
        <v>-1924.814885253563</v>
      </c>
      <c r="DG120" s="34">
        <f t="shared" ca="1" si="318"/>
        <v>-1924.814885253563</v>
      </c>
      <c r="DH120" s="34">
        <f t="shared" ca="1" si="318"/>
        <v>-1924.814885253563</v>
      </c>
      <c r="DI120" s="134">
        <f t="shared" ca="1" si="318"/>
        <v>-1924.814885253563</v>
      </c>
      <c r="DK120" s="34" t="str">
        <f t="shared" ref="DK120:EK120" ca="1" si="319">IF(NOT(DK$4="A"),-DK275,"")</f>
        <v/>
      </c>
      <c r="DL120" s="34" t="str">
        <f t="shared" ca="1" si="319"/>
        <v/>
      </c>
      <c r="DM120" s="34" t="str">
        <f t="shared" ca="1" si="319"/>
        <v/>
      </c>
      <c r="DN120" s="34" t="str">
        <f t="shared" ca="1" si="319"/>
        <v/>
      </c>
      <c r="DO120" s="34" t="str">
        <f t="shared" ca="1" si="319"/>
        <v/>
      </c>
      <c r="DP120" s="34" t="str">
        <f t="shared" ca="1" si="319"/>
        <v/>
      </c>
      <c r="DQ120" s="34" t="str">
        <f t="shared" ca="1" si="319"/>
        <v/>
      </c>
      <c r="DR120" s="34" t="str">
        <f t="shared" ca="1" si="319"/>
        <v/>
      </c>
      <c r="DS120" s="34" t="str">
        <f t="shared" ca="1" si="319"/>
        <v/>
      </c>
      <c r="DT120" s="34" t="str">
        <f t="shared" ca="1" si="319"/>
        <v/>
      </c>
      <c r="DU120" s="34">
        <f t="shared" ca="1" si="319"/>
        <v>-2796.2</v>
      </c>
      <c r="DV120" s="34">
        <f t="shared" ca="1" si="319"/>
        <v>-3212.6320000000005</v>
      </c>
      <c r="DW120" s="34">
        <f t="shared" ca="1" si="319"/>
        <v>-3405.3899199999996</v>
      </c>
      <c r="DX120" s="34">
        <f t="shared" ca="1" si="319"/>
        <v>-3609.7133152000006</v>
      </c>
      <c r="DY120" s="34">
        <f t="shared" ca="1" si="319"/>
        <v>-3826.2961141120013</v>
      </c>
      <c r="DZ120" s="34">
        <f t="shared" ca="1" si="319"/>
        <v>-4055.8738809587212</v>
      </c>
      <c r="EA120" s="34">
        <f t="shared" ca="1" si="319"/>
        <v>-4299.2263138162443</v>
      </c>
      <c r="EB120" s="34">
        <f t="shared" ca="1" si="319"/>
        <v>-4557.1798926452193</v>
      </c>
      <c r="EC120" s="34">
        <f t="shared" ca="1" si="319"/>
        <v>-4830.6106862039323</v>
      </c>
      <c r="ED120" s="34">
        <f t="shared" ca="1" si="319"/>
        <v>-5120.4473273761678</v>
      </c>
      <c r="EE120" s="34">
        <f t="shared" ca="1" si="319"/>
        <v>-5427.6741670187375</v>
      </c>
      <c r="EF120" s="34">
        <f t="shared" ca="1" si="319"/>
        <v>-5753.3346170398627</v>
      </c>
      <c r="EG120" s="34">
        <f t="shared" ca="1" si="319"/>
        <v>-6098.5346940622567</v>
      </c>
      <c r="EH120" s="34">
        <f t="shared" ca="1" si="319"/>
        <v>-6464.446775705992</v>
      </c>
      <c r="EI120" s="34">
        <f t="shared" ca="1" si="319"/>
        <v>-6852.3135822483528</v>
      </c>
      <c r="EJ120" s="34">
        <f t="shared" ca="1" si="319"/>
        <v>-7263.452397183255</v>
      </c>
      <c r="EK120" s="34">
        <f t="shared" ca="1" si="319"/>
        <v>-7699.2595410142521</v>
      </c>
    </row>
    <row r="121" spans="1:141" outlineLevel="2" x14ac:dyDescent="0.25">
      <c r="A121" s="90"/>
      <c r="B121" s="90"/>
      <c r="C121" s="111"/>
      <c r="D121" s="90"/>
      <c r="E121" t="s">
        <v>301</v>
      </c>
      <c r="F121" s="133"/>
      <c r="G121" s="34"/>
      <c r="H121" s="34"/>
      <c r="I121" s="134"/>
      <c r="J121" s="133"/>
      <c r="K121" s="34"/>
      <c r="L121" s="34"/>
      <c r="M121" s="134"/>
      <c r="N121" s="133"/>
      <c r="O121" s="34"/>
      <c r="P121" s="34"/>
      <c r="Q121" s="134"/>
      <c r="R121" s="133"/>
      <c r="S121" s="34"/>
      <c r="T121" s="34"/>
      <c r="U121" s="134"/>
      <c r="V121" s="133"/>
      <c r="W121" s="34"/>
      <c r="X121" s="34"/>
      <c r="Y121" s="134"/>
      <c r="Z121" s="133"/>
      <c r="AA121" s="34"/>
      <c r="AB121" s="34"/>
      <c r="AC121" s="134"/>
      <c r="AD121" s="133"/>
      <c r="AE121" s="34"/>
      <c r="AF121" s="34"/>
      <c r="AG121" s="134"/>
      <c r="AH121" s="133"/>
      <c r="AI121" s="34"/>
      <c r="AJ121" s="34"/>
      <c r="AK121" s="134"/>
      <c r="AL121" s="133"/>
      <c r="AM121" s="34"/>
      <c r="AN121" s="34"/>
      <c r="AO121" s="134"/>
      <c r="AP121" s="133" t="str">
        <f t="shared" ref="AP121:BU121" ca="1" si="320">IF(NOT(AP$4="A"),-(AP51-AO51),"")</f>
        <v/>
      </c>
      <c r="AQ121" s="34" t="str">
        <f t="shared" ca="1" si="320"/>
        <v/>
      </c>
      <c r="AR121" s="34" t="str">
        <f t="shared" ca="1" si="320"/>
        <v/>
      </c>
      <c r="AS121" s="134" t="str">
        <f t="shared" ca="1" si="320"/>
        <v/>
      </c>
      <c r="AT121" s="133" t="str">
        <f t="shared" ca="1" si="320"/>
        <v/>
      </c>
      <c r="AU121" s="34" t="str">
        <f t="shared" ca="1" si="320"/>
        <v/>
      </c>
      <c r="AV121" s="34" t="str">
        <f t="shared" ca="1" si="320"/>
        <v/>
      </c>
      <c r="AW121" s="134">
        <f t="shared" ca="1" si="320"/>
        <v>0</v>
      </c>
      <c r="AX121" s="133">
        <f t="shared" ca="1" si="320"/>
        <v>0</v>
      </c>
      <c r="AY121" s="34">
        <f t="shared" ca="1" si="320"/>
        <v>0</v>
      </c>
      <c r="AZ121" s="34">
        <f t="shared" ca="1" si="320"/>
        <v>0</v>
      </c>
      <c r="BA121" s="134">
        <f t="shared" ca="1" si="320"/>
        <v>0</v>
      </c>
      <c r="BB121" s="133">
        <f t="shared" ca="1" si="320"/>
        <v>0</v>
      </c>
      <c r="BC121" s="34">
        <f t="shared" ca="1" si="320"/>
        <v>0</v>
      </c>
      <c r="BD121" s="34">
        <f t="shared" ca="1" si="320"/>
        <v>0</v>
      </c>
      <c r="BE121" s="134">
        <f t="shared" ca="1" si="320"/>
        <v>0</v>
      </c>
      <c r="BF121" s="133">
        <f t="shared" ca="1" si="320"/>
        <v>0</v>
      </c>
      <c r="BG121" s="34">
        <f t="shared" ca="1" si="320"/>
        <v>0</v>
      </c>
      <c r="BH121" s="34">
        <f t="shared" ca="1" si="320"/>
        <v>0</v>
      </c>
      <c r="BI121" s="134">
        <f t="shared" ca="1" si="320"/>
        <v>0</v>
      </c>
      <c r="BJ121" s="133">
        <f t="shared" ca="1" si="320"/>
        <v>0</v>
      </c>
      <c r="BK121" s="34">
        <f t="shared" ca="1" si="320"/>
        <v>0</v>
      </c>
      <c r="BL121" s="34">
        <f t="shared" ca="1" si="320"/>
        <v>0</v>
      </c>
      <c r="BM121" s="134">
        <f t="shared" ca="1" si="320"/>
        <v>0</v>
      </c>
      <c r="BN121" s="133">
        <f t="shared" ca="1" si="320"/>
        <v>0</v>
      </c>
      <c r="BO121" s="34">
        <f t="shared" ca="1" si="320"/>
        <v>0</v>
      </c>
      <c r="BP121" s="34">
        <f t="shared" ca="1" si="320"/>
        <v>0</v>
      </c>
      <c r="BQ121" s="134">
        <f t="shared" ca="1" si="320"/>
        <v>0</v>
      </c>
      <c r="BR121" s="133">
        <f t="shared" ca="1" si="320"/>
        <v>0</v>
      </c>
      <c r="BS121" s="34">
        <f t="shared" ca="1" si="320"/>
        <v>0</v>
      </c>
      <c r="BT121" s="34">
        <f t="shared" ca="1" si="320"/>
        <v>0</v>
      </c>
      <c r="BU121" s="134">
        <f t="shared" ca="1" si="320"/>
        <v>0</v>
      </c>
      <c r="BV121" s="133">
        <f t="shared" ref="BV121:DA121" ca="1" si="321">IF(NOT(BV$4="A"),-(BV51-BU51),"")</f>
        <v>0</v>
      </c>
      <c r="BW121" s="34">
        <f t="shared" ca="1" si="321"/>
        <v>0</v>
      </c>
      <c r="BX121" s="34">
        <f t="shared" ca="1" si="321"/>
        <v>0</v>
      </c>
      <c r="BY121" s="134">
        <f t="shared" ca="1" si="321"/>
        <v>0</v>
      </c>
      <c r="BZ121" s="133">
        <f t="shared" ca="1" si="321"/>
        <v>0</v>
      </c>
      <c r="CA121" s="34">
        <f t="shared" ca="1" si="321"/>
        <v>0</v>
      </c>
      <c r="CB121" s="34">
        <f t="shared" ca="1" si="321"/>
        <v>0</v>
      </c>
      <c r="CC121" s="134">
        <f t="shared" ca="1" si="321"/>
        <v>0</v>
      </c>
      <c r="CD121" s="133">
        <f t="shared" ca="1" si="321"/>
        <v>0</v>
      </c>
      <c r="CE121" s="34">
        <f t="shared" ca="1" si="321"/>
        <v>0</v>
      </c>
      <c r="CF121" s="34">
        <f t="shared" ca="1" si="321"/>
        <v>0</v>
      </c>
      <c r="CG121" s="134">
        <f t="shared" ca="1" si="321"/>
        <v>0</v>
      </c>
      <c r="CH121" s="133">
        <f t="shared" ca="1" si="321"/>
        <v>0</v>
      </c>
      <c r="CI121" s="34">
        <f t="shared" ca="1" si="321"/>
        <v>0</v>
      </c>
      <c r="CJ121" s="34">
        <f t="shared" ca="1" si="321"/>
        <v>0</v>
      </c>
      <c r="CK121" s="134">
        <f t="shared" ca="1" si="321"/>
        <v>0</v>
      </c>
      <c r="CL121" s="133">
        <f t="shared" ca="1" si="321"/>
        <v>0</v>
      </c>
      <c r="CM121" s="34">
        <f t="shared" ca="1" si="321"/>
        <v>0</v>
      </c>
      <c r="CN121" s="34">
        <f t="shared" ca="1" si="321"/>
        <v>0</v>
      </c>
      <c r="CO121" s="134">
        <f t="shared" ca="1" si="321"/>
        <v>0</v>
      </c>
      <c r="CP121" s="133">
        <f t="shared" ca="1" si="321"/>
        <v>0</v>
      </c>
      <c r="CQ121" s="34">
        <f t="shared" ca="1" si="321"/>
        <v>0</v>
      </c>
      <c r="CR121" s="34">
        <f t="shared" ca="1" si="321"/>
        <v>0</v>
      </c>
      <c r="CS121" s="134">
        <f t="shared" ca="1" si="321"/>
        <v>0</v>
      </c>
      <c r="CT121" s="133">
        <f t="shared" ca="1" si="321"/>
        <v>0</v>
      </c>
      <c r="CU121" s="34">
        <f t="shared" ca="1" si="321"/>
        <v>0</v>
      </c>
      <c r="CV121" s="34">
        <f t="shared" ca="1" si="321"/>
        <v>0</v>
      </c>
      <c r="CW121" s="134">
        <f t="shared" ca="1" si="321"/>
        <v>0</v>
      </c>
      <c r="CX121" s="133">
        <f t="shared" ca="1" si="321"/>
        <v>0</v>
      </c>
      <c r="CY121" s="34">
        <f t="shared" ca="1" si="321"/>
        <v>0</v>
      </c>
      <c r="CZ121" s="34">
        <f t="shared" ca="1" si="321"/>
        <v>0</v>
      </c>
      <c r="DA121" s="134">
        <f t="shared" ca="1" si="321"/>
        <v>0</v>
      </c>
      <c r="DB121" s="133">
        <f t="shared" ref="DB121:DI121" ca="1" si="322">IF(NOT(DB$4="A"),-(DB51-DA51),"")</f>
        <v>0</v>
      </c>
      <c r="DC121" s="34">
        <f t="shared" ca="1" si="322"/>
        <v>0</v>
      </c>
      <c r="DD121" s="34">
        <f t="shared" ca="1" si="322"/>
        <v>0</v>
      </c>
      <c r="DE121" s="134">
        <f t="shared" ca="1" si="322"/>
        <v>0</v>
      </c>
      <c r="DF121" s="133">
        <f t="shared" ca="1" si="322"/>
        <v>0</v>
      </c>
      <c r="DG121" s="34">
        <f t="shared" ca="1" si="322"/>
        <v>0</v>
      </c>
      <c r="DH121" s="34">
        <f t="shared" ca="1" si="322"/>
        <v>0</v>
      </c>
      <c r="DI121" s="134">
        <f t="shared" ca="1" si="322"/>
        <v>0</v>
      </c>
      <c r="DK121" s="34" t="str">
        <f t="shared" ref="DK121:EK121" ca="1" si="323">IF(NOT(DK$4="A"),-(DK51-DJ51),"")</f>
        <v/>
      </c>
      <c r="DL121" s="34" t="str">
        <f t="shared" ca="1" si="323"/>
        <v/>
      </c>
      <c r="DM121" s="34" t="str">
        <f t="shared" ca="1" si="323"/>
        <v/>
      </c>
      <c r="DN121" s="34" t="str">
        <f t="shared" ca="1" si="323"/>
        <v/>
      </c>
      <c r="DO121" s="34" t="str">
        <f t="shared" ca="1" si="323"/>
        <v/>
      </c>
      <c r="DP121" s="34" t="str">
        <f t="shared" ca="1" si="323"/>
        <v/>
      </c>
      <c r="DQ121" s="34" t="str">
        <f t="shared" ca="1" si="323"/>
        <v/>
      </c>
      <c r="DR121" s="34" t="str">
        <f t="shared" ca="1" si="323"/>
        <v/>
      </c>
      <c r="DS121" s="34" t="str">
        <f t="shared" ca="1" si="323"/>
        <v/>
      </c>
      <c r="DT121" s="34" t="str">
        <f t="shared" ca="1" si="323"/>
        <v/>
      </c>
      <c r="DU121" s="34">
        <f t="shared" ca="1" si="323"/>
        <v>-10676</v>
      </c>
      <c r="DV121" s="34">
        <f t="shared" ca="1" si="323"/>
        <v>0</v>
      </c>
      <c r="DW121" s="34">
        <f t="shared" ca="1" si="323"/>
        <v>0</v>
      </c>
      <c r="DX121" s="34">
        <f t="shared" ca="1" si="323"/>
        <v>0</v>
      </c>
      <c r="DY121" s="34">
        <f t="shared" ca="1" si="323"/>
        <v>0</v>
      </c>
      <c r="DZ121" s="34">
        <f t="shared" ca="1" si="323"/>
        <v>0</v>
      </c>
      <c r="EA121" s="34">
        <f t="shared" ca="1" si="323"/>
        <v>0</v>
      </c>
      <c r="EB121" s="34">
        <f t="shared" ca="1" si="323"/>
        <v>0</v>
      </c>
      <c r="EC121" s="34">
        <f t="shared" ca="1" si="323"/>
        <v>0</v>
      </c>
      <c r="ED121" s="34">
        <f t="shared" ca="1" si="323"/>
        <v>0</v>
      </c>
      <c r="EE121" s="34">
        <f t="shared" ca="1" si="323"/>
        <v>0</v>
      </c>
      <c r="EF121" s="34">
        <f t="shared" ca="1" si="323"/>
        <v>0</v>
      </c>
      <c r="EG121" s="34">
        <f t="shared" ca="1" si="323"/>
        <v>0</v>
      </c>
      <c r="EH121" s="34">
        <f t="shared" ca="1" si="323"/>
        <v>0</v>
      </c>
      <c r="EI121" s="34">
        <f t="shared" ca="1" si="323"/>
        <v>0</v>
      </c>
      <c r="EJ121" s="34">
        <f t="shared" ca="1" si="323"/>
        <v>0</v>
      </c>
      <c r="EK121" s="34">
        <f t="shared" ca="1" si="323"/>
        <v>0</v>
      </c>
    </row>
    <row r="122" spans="1:141" outlineLevel="2" x14ac:dyDescent="0.25">
      <c r="A122" s="90"/>
      <c r="B122" s="90"/>
      <c r="C122" s="111"/>
      <c r="D122" s="90"/>
      <c r="E122" t="s">
        <v>302</v>
      </c>
      <c r="F122" s="133"/>
      <c r="G122" s="34"/>
      <c r="H122" s="34"/>
      <c r="I122" s="134"/>
      <c r="J122" s="133"/>
      <c r="K122" s="34"/>
      <c r="L122" s="34"/>
      <c r="M122" s="134"/>
      <c r="N122" s="133"/>
      <c r="O122" s="34"/>
      <c r="P122" s="34"/>
      <c r="Q122" s="134"/>
      <c r="R122" s="133"/>
      <c r="S122" s="34"/>
      <c r="T122" s="34"/>
      <c r="U122" s="134"/>
      <c r="V122" s="133"/>
      <c r="W122" s="34"/>
      <c r="X122" s="34"/>
      <c r="Y122" s="134"/>
      <c r="Z122" s="133"/>
      <c r="AA122" s="34"/>
      <c r="AB122" s="34"/>
      <c r="AC122" s="134"/>
      <c r="AD122" s="133"/>
      <c r="AE122" s="34"/>
      <c r="AF122" s="34"/>
      <c r="AG122" s="134"/>
      <c r="AH122" s="133"/>
      <c r="AI122" s="34"/>
      <c r="AJ122" s="34"/>
      <c r="AK122" s="134"/>
      <c r="AL122" s="133"/>
      <c r="AM122" s="34"/>
      <c r="AN122" s="34"/>
      <c r="AO122" s="134"/>
      <c r="AP122" s="133" t="str">
        <f t="shared" ref="AP122:BU122" ca="1" si="324">IF(NOT(AP$4="A"),-(AP59-AO59),"")</f>
        <v/>
      </c>
      <c r="AQ122" s="34" t="str">
        <f t="shared" ca="1" si="324"/>
        <v/>
      </c>
      <c r="AR122" s="34" t="str">
        <f t="shared" ca="1" si="324"/>
        <v/>
      </c>
      <c r="AS122" s="134" t="str">
        <f t="shared" ca="1" si="324"/>
        <v/>
      </c>
      <c r="AT122" s="133" t="str">
        <f t="shared" ca="1" si="324"/>
        <v/>
      </c>
      <c r="AU122" s="34" t="str">
        <f t="shared" ca="1" si="324"/>
        <v/>
      </c>
      <c r="AV122" s="34" t="str">
        <f t="shared" ca="1" si="324"/>
        <v/>
      </c>
      <c r="AW122" s="134">
        <f t="shared" ca="1" si="324"/>
        <v>0</v>
      </c>
      <c r="AX122" s="133">
        <f t="shared" ca="1" si="324"/>
        <v>0</v>
      </c>
      <c r="AY122" s="34">
        <f t="shared" ca="1" si="324"/>
        <v>0</v>
      </c>
      <c r="AZ122" s="34">
        <f t="shared" ca="1" si="324"/>
        <v>0</v>
      </c>
      <c r="BA122" s="134">
        <f t="shared" ca="1" si="324"/>
        <v>0</v>
      </c>
      <c r="BB122" s="133">
        <f t="shared" ca="1" si="324"/>
        <v>0</v>
      </c>
      <c r="BC122" s="34">
        <f t="shared" ca="1" si="324"/>
        <v>0</v>
      </c>
      <c r="BD122" s="34">
        <f t="shared" ca="1" si="324"/>
        <v>0</v>
      </c>
      <c r="BE122" s="134">
        <f t="shared" ca="1" si="324"/>
        <v>0</v>
      </c>
      <c r="BF122" s="133">
        <f t="shared" ca="1" si="324"/>
        <v>0</v>
      </c>
      <c r="BG122" s="34">
        <f t="shared" ca="1" si="324"/>
        <v>0</v>
      </c>
      <c r="BH122" s="34">
        <f t="shared" ca="1" si="324"/>
        <v>0</v>
      </c>
      <c r="BI122" s="134">
        <f t="shared" ca="1" si="324"/>
        <v>0</v>
      </c>
      <c r="BJ122" s="133">
        <f t="shared" ca="1" si="324"/>
        <v>0</v>
      </c>
      <c r="BK122" s="34">
        <f t="shared" ca="1" si="324"/>
        <v>0</v>
      </c>
      <c r="BL122" s="34">
        <f t="shared" ca="1" si="324"/>
        <v>0</v>
      </c>
      <c r="BM122" s="134">
        <f t="shared" ca="1" si="324"/>
        <v>0</v>
      </c>
      <c r="BN122" s="133">
        <f t="shared" ca="1" si="324"/>
        <v>0</v>
      </c>
      <c r="BO122" s="34">
        <f t="shared" ca="1" si="324"/>
        <v>0</v>
      </c>
      <c r="BP122" s="34">
        <f t="shared" ca="1" si="324"/>
        <v>0</v>
      </c>
      <c r="BQ122" s="134">
        <f t="shared" ca="1" si="324"/>
        <v>0</v>
      </c>
      <c r="BR122" s="133">
        <f t="shared" ca="1" si="324"/>
        <v>0</v>
      </c>
      <c r="BS122" s="34">
        <f t="shared" ca="1" si="324"/>
        <v>0</v>
      </c>
      <c r="BT122" s="34">
        <f t="shared" ca="1" si="324"/>
        <v>0</v>
      </c>
      <c r="BU122" s="134">
        <f t="shared" ca="1" si="324"/>
        <v>0</v>
      </c>
      <c r="BV122" s="133">
        <f t="shared" ref="BV122:DA122" ca="1" si="325">IF(NOT(BV$4="A"),-(BV59-BU59),"")</f>
        <v>0</v>
      </c>
      <c r="BW122" s="34">
        <f t="shared" ca="1" si="325"/>
        <v>0</v>
      </c>
      <c r="BX122" s="34">
        <f t="shared" ca="1" si="325"/>
        <v>0</v>
      </c>
      <c r="BY122" s="134">
        <f t="shared" ca="1" si="325"/>
        <v>0</v>
      </c>
      <c r="BZ122" s="133">
        <f t="shared" ca="1" si="325"/>
        <v>0</v>
      </c>
      <c r="CA122" s="34">
        <f t="shared" ca="1" si="325"/>
        <v>0</v>
      </c>
      <c r="CB122" s="34">
        <f t="shared" ca="1" si="325"/>
        <v>0</v>
      </c>
      <c r="CC122" s="134">
        <f t="shared" ca="1" si="325"/>
        <v>0</v>
      </c>
      <c r="CD122" s="133">
        <f t="shared" ca="1" si="325"/>
        <v>0</v>
      </c>
      <c r="CE122" s="34">
        <f t="shared" ca="1" si="325"/>
        <v>0</v>
      </c>
      <c r="CF122" s="34">
        <f t="shared" ca="1" si="325"/>
        <v>0</v>
      </c>
      <c r="CG122" s="134">
        <f t="shared" ca="1" si="325"/>
        <v>0</v>
      </c>
      <c r="CH122" s="133">
        <f t="shared" ca="1" si="325"/>
        <v>0</v>
      </c>
      <c r="CI122" s="34">
        <f t="shared" ca="1" si="325"/>
        <v>0</v>
      </c>
      <c r="CJ122" s="34">
        <f t="shared" ca="1" si="325"/>
        <v>0</v>
      </c>
      <c r="CK122" s="134">
        <f t="shared" ca="1" si="325"/>
        <v>0</v>
      </c>
      <c r="CL122" s="133">
        <f t="shared" ca="1" si="325"/>
        <v>0</v>
      </c>
      <c r="CM122" s="34">
        <f t="shared" ca="1" si="325"/>
        <v>0</v>
      </c>
      <c r="CN122" s="34">
        <f t="shared" ca="1" si="325"/>
        <v>0</v>
      </c>
      <c r="CO122" s="134">
        <f t="shared" ca="1" si="325"/>
        <v>0</v>
      </c>
      <c r="CP122" s="133">
        <f t="shared" ca="1" si="325"/>
        <v>0</v>
      </c>
      <c r="CQ122" s="34">
        <f t="shared" ca="1" si="325"/>
        <v>0</v>
      </c>
      <c r="CR122" s="34">
        <f t="shared" ca="1" si="325"/>
        <v>0</v>
      </c>
      <c r="CS122" s="134">
        <f t="shared" ca="1" si="325"/>
        <v>0</v>
      </c>
      <c r="CT122" s="133">
        <f t="shared" ca="1" si="325"/>
        <v>0</v>
      </c>
      <c r="CU122" s="34">
        <f t="shared" ca="1" si="325"/>
        <v>0</v>
      </c>
      <c r="CV122" s="34">
        <f t="shared" ca="1" si="325"/>
        <v>0</v>
      </c>
      <c r="CW122" s="134">
        <f t="shared" ca="1" si="325"/>
        <v>0</v>
      </c>
      <c r="CX122" s="133">
        <f t="shared" ca="1" si="325"/>
        <v>0</v>
      </c>
      <c r="CY122" s="34">
        <f t="shared" ca="1" si="325"/>
        <v>0</v>
      </c>
      <c r="CZ122" s="34">
        <f t="shared" ca="1" si="325"/>
        <v>0</v>
      </c>
      <c r="DA122" s="134">
        <f t="shared" ca="1" si="325"/>
        <v>0</v>
      </c>
      <c r="DB122" s="133">
        <f t="shared" ref="DB122:DI122" ca="1" si="326">IF(NOT(DB$4="A"),-(DB59-DA59),"")</f>
        <v>0</v>
      </c>
      <c r="DC122" s="34">
        <f t="shared" ca="1" si="326"/>
        <v>0</v>
      </c>
      <c r="DD122" s="34">
        <f t="shared" ca="1" si="326"/>
        <v>0</v>
      </c>
      <c r="DE122" s="134">
        <f t="shared" ca="1" si="326"/>
        <v>0</v>
      </c>
      <c r="DF122" s="133">
        <f t="shared" ca="1" si="326"/>
        <v>0</v>
      </c>
      <c r="DG122" s="34">
        <f t="shared" ca="1" si="326"/>
        <v>0</v>
      </c>
      <c r="DH122" s="34">
        <f t="shared" ca="1" si="326"/>
        <v>0</v>
      </c>
      <c r="DI122" s="134">
        <f t="shared" ca="1" si="326"/>
        <v>0</v>
      </c>
      <c r="DK122" s="34" t="str">
        <f t="shared" ref="DK122:EK122" ca="1" si="327">IF(NOT(DK$4="A"),-(DK59-DJ59),"")</f>
        <v/>
      </c>
      <c r="DL122" s="34" t="str">
        <f t="shared" ca="1" si="327"/>
        <v/>
      </c>
      <c r="DM122" s="34" t="str">
        <f t="shared" ca="1" si="327"/>
        <v/>
      </c>
      <c r="DN122" s="34" t="str">
        <f t="shared" ca="1" si="327"/>
        <v/>
      </c>
      <c r="DO122" s="34" t="str">
        <f t="shared" ca="1" si="327"/>
        <v/>
      </c>
      <c r="DP122" s="34" t="str">
        <f t="shared" ca="1" si="327"/>
        <v/>
      </c>
      <c r="DQ122" s="34" t="str">
        <f t="shared" ca="1" si="327"/>
        <v/>
      </c>
      <c r="DR122" s="34" t="str">
        <f t="shared" ca="1" si="327"/>
        <v/>
      </c>
      <c r="DS122" s="34" t="str">
        <f t="shared" ca="1" si="327"/>
        <v/>
      </c>
      <c r="DT122" s="34" t="str">
        <f t="shared" ca="1" si="327"/>
        <v/>
      </c>
      <c r="DU122" s="34">
        <f t="shared" ca="1" si="327"/>
        <v>1546</v>
      </c>
      <c r="DV122" s="34">
        <f t="shared" ca="1" si="327"/>
        <v>0</v>
      </c>
      <c r="DW122" s="34">
        <f t="shared" ca="1" si="327"/>
        <v>0</v>
      </c>
      <c r="DX122" s="34">
        <f t="shared" ca="1" si="327"/>
        <v>0</v>
      </c>
      <c r="DY122" s="34">
        <f t="shared" ca="1" si="327"/>
        <v>0</v>
      </c>
      <c r="DZ122" s="34">
        <f t="shared" ca="1" si="327"/>
        <v>0</v>
      </c>
      <c r="EA122" s="34">
        <f t="shared" ca="1" si="327"/>
        <v>0</v>
      </c>
      <c r="EB122" s="34">
        <f t="shared" ca="1" si="327"/>
        <v>0</v>
      </c>
      <c r="EC122" s="34">
        <f t="shared" ca="1" si="327"/>
        <v>0</v>
      </c>
      <c r="ED122" s="34">
        <f t="shared" ca="1" si="327"/>
        <v>0</v>
      </c>
      <c r="EE122" s="34">
        <f t="shared" ca="1" si="327"/>
        <v>0</v>
      </c>
      <c r="EF122" s="34">
        <f t="shared" ca="1" si="327"/>
        <v>0</v>
      </c>
      <c r="EG122" s="34">
        <f t="shared" ca="1" si="327"/>
        <v>0</v>
      </c>
      <c r="EH122" s="34">
        <f t="shared" ca="1" si="327"/>
        <v>0</v>
      </c>
      <c r="EI122" s="34">
        <f t="shared" ca="1" si="327"/>
        <v>0</v>
      </c>
      <c r="EJ122" s="34">
        <f t="shared" ca="1" si="327"/>
        <v>0</v>
      </c>
      <c r="EK122" s="34">
        <f t="shared" ca="1" si="327"/>
        <v>0</v>
      </c>
    </row>
    <row r="123" spans="1:141" outlineLevel="2" x14ac:dyDescent="0.25">
      <c r="A123" s="90"/>
      <c r="B123" s="90"/>
      <c r="C123" s="111"/>
      <c r="D123" s="90"/>
      <c r="E123" t="s">
        <v>303</v>
      </c>
      <c r="F123" s="133"/>
      <c r="G123" s="34"/>
      <c r="H123" s="34"/>
      <c r="I123" s="134"/>
      <c r="J123" s="133"/>
      <c r="K123" s="34"/>
      <c r="L123" s="34"/>
      <c r="M123" s="134"/>
      <c r="N123" s="133"/>
      <c r="O123" s="34"/>
      <c r="P123" s="34"/>
      <c r="Q123" s="134"/>
      <c r="R123" s="133"/>
      <c r="S123" s="34"/>
      <c r="T123" s="34"/>
      <c r="U123" s="134"/>
      <c r="V123" s="133"/>
      <c r="W123" s="34"/>
      <c r="X123" s="34"/>
      <c r="Y123" s="134"/>
      <c r="Z123" s="133"/>
      <c r="AA123" s="34"/>
      <c r="AB123" s="34"/>
      <c r="AC123" s="134"/>
      <c r="AD123" s="133"/>
      <c r="AE123" s="34"/>
      <c r="AF123" s="34"/>
      <c r="AG123" s="134"/>
      <c r="AH123" s="133"/>
      <c r="AI123" s="34"/>
      <c r="AJ123" s="34"/>
      <c r="AK123" s="134"/>
      <c r="AL123" s="133"/>
      <c r="AM123" s="34"/>
      <c r="AN123" s="34"/>
      <c r="AO123" s="134"/>
      <c r="AP123" s="133" t="str">
        <f t="shared" ref="AP123:BU123" ca="1" si="328">IF(NOT(AP$4="A"),-(AP58-AO58),"")</f>
        <v/>
      </c>
      <c r="AQ123" s="34" t="str">
        <f t="shared" ca="1" si="328"/>
        <v/>
      </c>
      <c r="AR123" s="34" t="str">
        <f t="shared" ca="1" si="328"/>
        <v/>
      </c>
      <c r="AS123" s="134" t="str">
        <f t="shared" ca="1" si="328"/>
        <v/>
      </c>
      <c r="AT123" s="133" t="str">
        <f t="shared" ca="1" si="328"/>
        <v/>
      </c>
      <c r="AU123" s="34" t="str">
        <f t="shared" ca="1" si="328"/>
        <v/>
      </c>
      <c r="AV123" s="34" t="str">
        <f t="shared" ca="1" si="328"/>
        <v/>
      </c>
      <c r="AW123" s="134">
        <f t="shared" ca="1" si="328"/>
        <v>0</v>
      </c>
      <c r="AX123" s="133">
        <f t="shared" ca="1" si="328"/>
        <v>0</v>
      </c>
      <c r="AY123" s="34">
        <f t="shared" ca="1" si="328"/>
        <v>0</v>
      </c>
      <c r="AZ123" s="34">
        <f t="shared" ca="1" si="328"/>
        <v>0</v>
      </c>
      <c r="BA123" s="134">
        <f t="shared" ca="1" si="328"/>
        <v>0</v>
      </c>
      <c r="BB123" s="133">
        <f t="shared" ca="1" si="328"/>
        <v>0</v>
      </c>
      <c r="BC123" s="34">
        <f t="shared" ca="1" si="328"/>
        <v>0</v>
      </c>
      <c r="BD123" s="34">
        <f t="shared" ca="1" si="328"/>
        <v>0</v>
      </c>
      <c r="BE123" s="134">
        <f t="shared" ca="1" si="328"/>
        <v>0</v>
      </c>
      <c r="BF123" s="133">
        <f t="shared" ca="1" si="328"/>
        <v>0</v>
      </c>
      <c r="BG123" s="34">
        <f t="shared" ca="1" si="328"/>
        <v>0</v>
      </c>
      <c r="BH123" s="34">
        <f t="shared" ca="1" si="328"/>
        <v>0</v>
      </c>
      <c r="BI123" s="134">
        <f t="shared" ca="1" si="328"/>
        <v>0</v>
      </c>
      <c r="BJ123" s="133">
        <f t="shared" ca="1" si="328"/>
        <v>0</v>
      </c>
      <c r="BK123" s="34">
        <f t="shared" ca="1" si="328"/>
        <v>0</v>
      </c>
      <c r="BL123" s="34">
        <f t="shared" ca="1" si="328"/>
        <v>0</v>
      </c>
      <c r="BM123" s="134">
        <f t="shared" ca="1" si="328"/>
        <v>0</v>
      </c>
      <c r="BN123" s="133">
        <f t="shared" ca="1" si="328"/>
        <v>0</v>
      </c>
      <c r="BO123" s="34">
        <f t="shared" ca="1" si="328"/>
        <v>0</v>
      </c>
      <c r="BP123" s="34">
        <f t="shared" ca="1" si="328"/>
        <v>0</v>
      </c>
      <c r="BQ123" s="134">
        <f t="shared" ca="1" si="328"/>
        <v>0</v>
      </c>
      <c r="BR123" s="133">
        <f t="shared" ca="1" si="328"/>
        <v>0</v>
      </c>
      <c r="BS123" s="34">
        <f t="shared" ca="1" si="328"/>
        <v>0</v>
      </c>
      <c r="BT123" s="34">
        <f t="shared" ca="1" si="328"/>
        <v>0</v>
      </c>
      <c r="BU123" s="134">
        <f t="shared" ca="1" si="328"/>
        <v>0</v>
      </c>
      <c r="BV123" s="133">
        <f t="shared" ref="BV123:DA123" ca="1" si="329">IF(NOT(BV$4="A"),-(BV58-BU58),"")</f>
        <v>0</v>
      </c>
      <c r="BW123" s="34">
        <f t="shared" ca="1" si="329"/>
        <v>0</v>
      </c>
      <c r="BX123" s="34">
        <f t="shared" ca="1" si="329"/>
        <v>0</v>
      </c>
      <c r="BY123" s="134">
        <f t="shared" ca="1" si="329"/>
        <v>0</v>
      </c>
      <c r="BZ123" s="133">
        <f t="shared" ca="1" si="329"/>
        <v>0</v>
      </c>
      <c r="CA123" s="34">
        <f t="shared" ca="1" si="329"/>
        <v>0</v>
      </c>
      <c r="CB123" s="34">
        <f t="shared" ca="1" si="329"/>
        <v>0</v>
      </c>
      <c r="CC123" s="134">
        <f t="shared" ca="1" si="329"/>
        <v>0</v>
      </c>
      <c r="CD123" s="133">
        <f t="shared" ca="1" si="329"/>
        <v>0</v>
      </c>
      <c r="CE123" s="34">
        <f t="shared" ca="1" si="329"/>
        <v>0</v>
      </c>
      <c r="CF123" s="34">
        <f t="shared" ca="1" si="329"/>
        <v>0</v>
      </c>
      <c r="CG123" s="134">
        <f t="shared" ca="1" si="329"/>
        <v>0</v>
      </c>
      <c r="CH123" s="133">
        <f t="shared" ca="1" si="329"/>
        <v>0</v>
      </c>
      <c r="CI123" s="34">
        <f t="shared" ca="1" si="329"/>
        <v>0</v>
      </c>
      <c r="CJ123" s="34">
        <f t="shared" ca="1" si="329"/>
        <v>0</v>
      </c>
      <c r="CK123" s="134">
        <f t="shared" ca="1" si="329"/>
        <v>0</v>
      </c>
      <c r="CL123" s="133">
        <f t="shared" ca="1" si="329"/>
        <v>0</v>
      </c>
      <c r="CM123" s="34">
        <f t="shared" ca="1" si="329"/>
        <v>0</v>
      </c>
      <c r="CN123" s="34">
        <f t="shared" ca="1" si="329"/>
        <v>0</v>
      </c>
      <c r="CO123" s="134">
        <f t="shared" ca="1" si="329"/>
        <v>0</v>
      </c>
      <c r="CP123" s="133">
        <f t="shared" ca="1" si="329"/>
        <v>0</v>
      </c>
      <c r="CQ123" s="34">
        <f t="shared" ca="1" si="329"/>
        <v>0</v>
      </c>
      <c r="CR123" s="34">
        <f t="shared" ca="1" si="329"/>
        <v>0</v>
      </c>
      <c r="CS123" s="134">
        <f t="shared" ca="1" si="329"/>
        <v>0</v>
      </c>
      <c r="CT123" s="133">
        <f t="shared" ca="1" si="329"/>
        <v>0</v>
      </c>
      <c r="CU123" s="34">
        <f t="shared" ca="1" si="329"/>
        <v>0</v>
      </c>
      <c r="CV123" s="34">
        <f t="shared" ca="1" si="329"/>
        <v>0</v>
      </c>
      <c r="CW123" s="134">
        <f t="shared" ca="1" si="329"/>
        <v>0</v>
      </c>
      <c r="CX123" s="133">
        <f t="shared" ca="1" si="329"/>
        <v>0</v>
      </c>
      <c r="CY123" s="34">
        <f t="shared" ca="1" si="329"/>
        <v>0</v>
      </c>
      <c r="CZ123" s="34">
        <f t="shared" ca="1" si="329"/>
        <v>0</v>
      </c>
      <c r="DA123" s="134">
        <f t="shared" ca="1" si="329"/>
        <v>0</v>
      </c>
      <c r="DB123" s="133">
        <f t="shared" ref="DB123:DI123" ca="1" si="330">IF(NOT(DB$4="A"),-(DB58-DA58),"")</f>
        <v>0</v>
      </c>
      <c r="DC123" s="34">
        <f t="shared" ca="1" si="330"/>
        <v>0</v>
      </c>
      <c r="DD123" s="34">
        <f t="shared" ca="1" si="330"/>
        <v>0</v>
      </c>
      <c r="DE123" s="134">
        <f t="shared" ca="1" si="330"/>
        <v>0</v>
      </c>
      <c r="DF123" s="133">
        <f t="shared" ca="1" si="330"/>
        <v>0</v>
      </c>
      <c r="DG123" s="34">
        <f t="shared" ca="1" si="330"/>
        <v>0</v>
      </c>
      <c r="DH123" s="34">
        <f t="shared" ca="1" si="330"/>
        <v>0</v>
      </c>
      <c r="DI123" s="134">
        <f t="shared" ca="1" si="330"/>
        <v>0</v>
      </c>
      <c r="DK123" s="34" t="str">
        <f t="shared" ref="DK123:EK123" ca="1" si="331">IF(NOT(DK$4="A"),-(DK58-DJ58),"")</f>
        <v/>
      </c>
      <c r="DL123" s="34" t="str">
        <f t="shared" ca="1" si="331"/>
        <v/>
      </c>
      <c r="DM123" s="34" t="str">
        <f t="shared" ca="1" si="331"/>
        <v/>
      </c>
      <c r="DN123" s="34" t="str">
        <f t="shared" ca="1" si="331"/>
        <v/>
      </c>
      <c r="DO123" s="34" t="str">
        <f t="shared" ca="1" si="331"/>
        <v/>
      </c>
      <c r="DP123" s="34" t="str">
        <f t="shared" ca="1" si="331"/>
        <v/>
      </c>
      <c r="DQ123" s="34" t="str">
        <f t="shared" ca="1" si="331"/>
        <v/>
      </c>
      <c r="DR123" s="34" t="str">
        <f t="shared" ca="1" si="331"/>
        <v/>
      </c>
      <c r="DS123" s="34" t="str">
        <f t="shared" ca="1" si="331"/>
        <v/>
      </c>
      <c r="DT123" s="34" t="str">
        <f t="shared" ca="1" si="331"/>
        <v/>
      </c>
      <c r="DU123" s="34">
        <f t="shared" ca="1" si="331"/>
        <v>-294</v>
      </c>
      <c r="DV123" s="34">
        <f t="shared" ca="1" si="331"/>
        <v>0</v>
      </c>
      <c r="DW123" s="34">
        <f t="shared" ca="1" si="331"/>
        <v>0</v>
      </c>
      <c r="DX123" s="34">
        <f t="shared" ca="1" si="331"/>
        <v>0</v>
      </c>
      <c r="DY123" s="34">
        <f t="shared" ca="1" si="331"/>
        <v>0</v>
      </c>
      <c r="DZ123" s="34">
        <f t="shared" ca="1" si="331"/>
        <v>0</v>
      </c>
      <c r="EA123" s="34">
        <f t="shared" ca="1" si="331"/>
        <v>0</v>
      </c>
      <c r="EB123" s="34">
        <f t="shared" ca="1" si="331"/>
        <v>0</v>
      </c>
      <c r="EC123" s="34">
        <f t="shared" ca="1" si="331"/>
        <v>0</v>
      </c>
      <c r="ED123" s="34">
        <f t="shared" ca="1" si="331"/>
        <v>0</v>
      </c>
      <c r="EE123" s="34">
        <f t="shared" ca="1" si="331"/>
        <v>0</v>
      </c>
      <c r="EF123" s="34">
        <f t="shared" ca="1" si="331"/>
        <v>0</v>
      </c>
      <c r="EG123" s="34">
        <f t="shared" ca="1" si="331"/>
        <v>0</v>
      </c>
      <c r="EH123" s="34">
        <f t="shared" ca="1" si="331"/>
        <v>0</v>
      </c>
      <c r="EI123" s="34">
        <f t="shared" ca="1" si="331"/>
        <v>0</v>
      </c>
      <c r="EJ123" s="34">
        <f t="shared" ca="1" si="331"/>
        <v>0</v>
      </c>
      <c r="EK123" s="34">
        <f t="shared" ca="1" si="331"/>
        <v>0</v>
      </c>
    </row>
    <row r="124" spans="1:141" outlineLevel="2" x14ac:dyDescent="0.25">
      <c r="A124" s="90"/>
      <c r="B124" s="90"/>
      <c r="C124" s="111"/>
      <c r="D124" s="90"/>
      <c r="E124" s="135" t="s">
        <v>304</v>
      </c>
      <c r="F124" s="133"/>
      <c r="G124" s="34"/>
      <c r="H124" s="34"/>
      <c r="I124" s="134"/>
      <c r="J124" s="133"/>
      <c r="K124" s="34"/>
      <c r="L124" s="34"/>
      <c r="M124" s="134"/>
      <c r="N124" s="133"/>
      <c r="O124" s="34"/>
      <c r="P124" s="34"/>
      <c r="Q124" s="134"/>
      <c r="R124" s="133"/>
      <c r="S124" s="34"/>
      <c r="T124" s="34"/>
      <c r="U124" s="134"/>
      <c r="V124" s="133"/>
      <c r="W124" s="34"/>
      <c r="X124" s="34"/>
      <c r="Y124" s="134"/>
      <c r="Z124" s="133"/>
      <c r="AA124" s="34"/>
      <c r="AB124" s="34"/>
      <c r="AC124" s="134"/>
      <c r="AD124" s="133"/>
      <c r="AE124" s="34"/>
      <c r="AF124" s="34"/>
      <c r="AG124" s="134"/>
      <c r="AH124" s="133"/>
      <c r="AI124" s="34"/>
      <c r="AJ124" s="34"/>
      <c r="AK124" s="134"/>
      <c r="AL124" s="133"/>
      <c r="AM124" s="34"/>
      <c r="AN124" s="34"/>
      <c r="AO124" s="134"/>
      <c r="AP124" s="136"/>
      <c r="AQ124" s="137"/>
      <c r="AR124" s="137"/>
      <c r="AS124" s="138"/>
      <c r="AT124" s="136"/>
      <c r="AU124" s="137"/>
      <c r="AV124" s="137"/>
      <c r="AW124" s="138"/>
      <c r="AX124" s="136"/>
      <c r="AY124" s="137"/>
      <c r="AZ124" s="137"/>
      <c r="BA124" s="138"/>
      <c r="BB124" s="136"/>
      <c r="BC124" s="137"/>
      <c r="BD124" s="137"/>
      <c r="BE124" s="138"/>
      <c r="BF124" s="136"/>
      <c r="BG124" s="137"/>
      <c r="BH124" s="137"/>
      <c r="BI124" s="138"/>
      <c r="BJ124" s="136"/>
      <c r="BK124" s="137"/>
      <c r="BL124" s="137"/>
      <c r="BM124" s="138"/>
      <c r="BN124" s="136"/>
      <c r="BO124" s="137"/>
      <c r="BP124" s="137"/>
      <c r="BQ124" s="138"/>
      <c r="BR124" s="136"/>
      <c r="BS124" s="137"/>
      <c r="BT124" s="137"/>
      <c r="BU124" s="138"/>
      <c r="BV124" s="136"/>
      <c r="BW124" s="137"/>
      <c r="BX124" s="137"/>
      <c r="BY124" s="138"/>
      <c r="BZ124" s="136"/>
      <c r="CA124" s="137"/>
      <c r="CB124" s="137"/>
      <c r="CC124" s="138"/>
      <c r="CD124" s="136"/>
      <c r="CE124" s="137"/>
      <c r="CF124" s="137"/>
      <c r="CG124" s="138"/>
      <c r="CH124" s="136"/>
      <c r="CI124" s="137"/>
      <c r="CJ124" s="137"/>
      <c r="CK124" s="138"/>
      <c r="CL124" s="136"/>
      <c r="CM124" s="137"/>
      <c r="CN124" s="137"/>
      <c r="CO124" s="138"/>
      <c r="CP124" s="136"/>
      <c r="CQ124" s="137"/>
      <c r="CR124" s="137"/>
      <c r="CS124" s="138"/>
      <c r="CT124" s="136"/>
      <c r="CU124" s="137"/>
      <c r="CV124" s="137"/>
      <c r="CW124" s="138"/>
      <c r="CX124" s="136"/>
      <c r="CY124" s="137"/>
      <c r="CZ124" s="137"/>
      <c r="DA124" s="138"/>
      <c r="DB124" s="136"/>
      <c r="DC124" s="137"/>
      <c r="DD124" s="137"/>
      <c r="DE124" s="138"/>
      <c r="DF124" s="136"/>
      <c r="DG124" s="137"/>
      <c r="DH124" s="137"/>
      <c r="DI124" s="138"/>
      <c r="DK124" s="137"/>
      <c r="DL124" s="137"/>
      <c r="DM124" s="137"/>
      <c r="DN124" s="137"/>
      <c r="DO124" s="137"/>
      <c r="DP124" s="137"/>
      <c r="DQ124" s="137"/>
      <c r="DR124" s="137"/>
      <c r="DS124" s="137"/>
      <c r="DT124" s="137"/>
      <c r="DU124" s="137"/>
      <c r="DV124" s="137"/>
      <c r="DW124" s="137"/>
      <c r="DX124" s="137"/>
      <c r="DY124" s="137"/>
      <c r="DZ124" s="137"/>
      <c r="EA124" s="137"/>
      <c r="EB124" s="137"/>
      <c r="EC124" s="137"/>
      <c r="ED124" s="137"/>
      <c r="EE124" s="137"/>
      <c r="EF124" s="137"/>
      <c r="EG124" s="137"/>
      <c r="EH124" s="137"/>
      <c r="EI124" s="137"/>
      <c r="EJ124" s="137"/>
      <c r="EK124" s="137"/>
    </row>
    <row r="125" spans="1:141" outlineLevel="2" x14ac:dyDescent="0.25">
      <c r="A125" s="90"/>
      <c r="B125" s="90"/>
      <c r="C125" s="111"/>
      <c r="D125" s="90"/>
      <c r="E125" s="36" t="s">
        <v>305</v>
      </c>
      <c r="F125" s="105"/>
      <c r="G125" s="106"/>
      <c r="H125" s="106"/>
      <c r="I125" s="107"/>
      <c r="J125" s="105"/>
      <c r="K125" s="106"/>
      <c r="L125" s="106"/>
      <c r="M125" s="107"/>
      <c r="N125" s="105"/>
      <c r="O125" s="106"/>
      <c r="P125" s="106"/>
      <c r="Q125" s="107"/>
      <c r="R125" s="105"/>
      <c r="S125" s="106"/>
      <c r="T125" s="106"/>
      <c r="U125" s="107"/>
      <c r="V125" s="105"/>
      <c r="W125" s="106"/>
      <c r="X125" s="106"/>
      <c r="Y125" s="107"/>
      <c r="Z125" s="105"/>
      <c r="AA125" s="106"/>
      <c r="AB125" s="106"/>
      <c r="AC125" s="107"/>
      <c r="AD125" s="105"/>
      <c r="AE125" s="106"/>
      <c r="AF125" s="106"/>
      <c r="AG125" s="107"/>
      <c r="AH125" s="105"/>
      <c r="AI125" s="106"/>
      <c r="AJ125" s="106"/>
      <c r="AK125" s="107"/>
      <c r="AL125" s="105"/>
      <c r="AM125" s="106"/>
      <c r="AN125" s="106"/>
      <c r="AO125" s="107"/>
      <c r="AP125" s="105" t="str">
        <f t="shared" ref="AP125:BU125" ca="1" si="332">IF(NOT(AP$4="A"),SUM(AP120:AP124),"")</f>
        <v/>
      </c>
      <c r="AQ125" s="106" t="str">
        <f t="shared" ca="1" si="332"/>
        <v/>
      </c>
      <c r="AR125" s="106" t="str">
        <f t="shared" ca="1" si="332"/>
        <v/>
      </c>
      <c r="AS125" s="107" t="str">
        <f t="shared" ca="1" si="332"/>
        <v/>
      </c>
      <c r="AT125" s="105" t="str">
        <f t="shared" ca="1" si="332"/>
        <v/>
      </c>
      <c r="AU125" s="106" t="str">
        <f t="shared" ca="1" si="332"/>
        <v/>
      </c>
      <c r="AV125" s="106" t="str">
        <f t="shared" ca="1" si="332"/>
        <v/>
      </c>
      <c r="AW125" s="107">
        <f t="shared" ca="1" si="332"/>
        <v>-637.20000000000005</v>
      </c>
      <c r="AX125" s="105">
        <f t="shared" ca="1" si="332"/>
        <v>-803.15800000000013</v>
      </c>
      <c r="AY125" s="106">
        <f t="shared" ca="1" si="332"/>
        <v>-803.15800000000013</v>
      </c>
      <c r="AZ125" s="106">
        <f t="shared" ca="1" si="332"/>
        <v>-803.15800000000013</v>
      </c>
      <c r="BA125" s="107">
        <f t="shared" ca="1" si="332"/>
        <v>-803.15800000000013</v>
      </c>
      <c r="BB125" s="105">
        <f t="shared" ca="1" si="332"/>
        <v>-851.3474799999999</v>
      </c>
      <c r="BC125" s="106">
        <f t="shared" ca="1" si="332"/>
        <v>-851.3474799999999</v>
      </c>
      <c r="BD125" s="106">
        <f t="shared" ca="1" si="332"/>
        <v>-851.3474799999999</v>
      </c>
      <c r="BE125" s="107">
        <f t="shared" ca="1" si="332"/>
        <v>-851.3474799999999</v>
      </c>
      <c r="BF125" s="105">
        <f t="shared" ca="1" si="332"/>
        <v>-902.42832880000014</v>
      </c>
      <c r="BG125" s="106">
        <f t="shared" ca="1" si="332"/>
        <v>-902.42832880000014</v>
      </c>
      <c r="BH125" s="106">
        <f t="shared" ca="1" si="332"/>
        <v>-902.42832880000014</v>
      </c>
      <c r="BI125" s="107">
        <f t="shared" ca="1" si="332"/>
        <v>-902.42832880000014</v>
      </c>
      <c r="BJ125" s="105">
        <f t="shared" ca="1" si="332"/>
        <v>-956.57402852800033</v>
      </c>
      <c r="BK125" s="106">
        <f t="shared" ca="1" si="332"/>
        <v>-956.57402852800033</v>
      </c>
      <c r="BL125" s="106">
        <f t="shared" ca="1" si="332"/>
        <v>-956.57402852800033</v>
      </c>
      <c r="BM125" s="107">
        <f t="shared" ca="1" si="332"/>
        <v>-956.57402852800033</v>
      </c>
      <c r="BN125" s="105">
        <f t="shared" ca="1" si="332"/>
        <v>-1013.9684702396803</v>
      </c>
      <c r="BO125" s="106">
        <f t="shared" ca="1" si="332"/>
        <v>-1013.9684702396803</v>
      </c>
      <c r="BP125" s="106">
        <f t="shared" ca="1" si="332"/>
        <v>-1013.9684702396803</v>
      </c>
      <c r="BQ125" s="107">
        <f t="shared" ca="1" si="332"/>
        <v>-1013.9684702396803</v>
      </c>
      <c r="BR125" s="105">
        <f t="shared" ca="1" si="332"/>
        <v>-1074.8065784540611</v>
      </c>
      <c r="BS125" s="106">
        <f t="shared" ca="1" si="332"/>
        <v>-1074.8065784540611</v>
      </c>
      <c r="BT125" s="106">
        <f t="shared" ca="1" si="332"/>
        <v>-1074.8065784540611</v>
      </c>
      <c r="BU125" s="107">
        <f t="shared" ca="1" si="332"/>
        <v>-1074.8065784540611</v>
      </c>
      <c r="BV125" s="105">
        <f t="shared" ref="BV125:DA125" ca="1" si="333">IF(NOT(BV$4="A"),SUM(BV120:BV124),"")</f>
        <v>-1139.2949731613048</v>
      </c>
      <c r="BW125" s="106">
        <f t="shared" ca="1" si="333"/>
        <v>-1139.2949731613048</v>
      </c>
      <c r="BX125" s="106">
        <f t="shared" ca="1" si="333"/>
        <v>-1139.2949731613048</v>
      </c>
      <c r="BY125" s="107">
        <f t="shared" ca="1" si="333"/>
        <v>-1139.2949731613048</v>
      </c>
      <c r="BZ125" s="105">
        <f t="shared" ca="1" si="333"/>
        <v>-1207.6526715509831</v>
      </c>
      <c r="CA125" s="106">
        <f t="shared" ca="1" si="333"/>
        <v>-1207.6526715509831</v>
      </c>
      <c r="CB125" s="106">
        <f t="shared" ca="1" si="333"/>
        <v>-1207.6526715509831</v>
      </c>
      <c r="CC125" s="107">
        <f t="shared" ca="1" si="333"/>
        <v>-1207.6526715509831</v>
      </c>
      <c r="CD125" s="105">
        <f t="shared" ca="1" si="333"/>
        <v>-1280.1118318440419</v>
      </c>
      <c r="CE125" s="106">
        <f t="shared" ca="1" si="333"/>
        <v>-1280.1118318440419</v>
      </c>
      <c r="CF125" s="106">
        <f t="shared" ca="1" si="333"/>
        <v>-1280.1118318440419</v>
      </c>
      <c r="CG125" s="107">
        <f t="shared" ca="1" si="333"/>
        <v>-1280.1118318440419</v>
      </c>
      <c r="CH125" s="105">
        <f t="shared" ca="1" si="333"/>
        <v>-1356.9185417546844</v>
      </c>
      <c r="CI125" s="106">
        <f t="shared" ca="1" si="333"/>
        <v>-1356.9185417546844</v>
      </c>
      <c r="CJ125" s="106">
        <f t="shared" ca="1" si="333"/>
        <v>-1356.9185417546844</v>
      </c>
      <c r="CK125" s="107">
        <f t="shared" ca="1" si="333"/>
        <v>-1356.9185417546844</v>
      </c>
      <c r="CL125" s="105">
        <f t="shared" ca="1" si="333"/>
        <v>-1438.3336542599657</v>
      </c>
      <c r="CM125" s="106">
        <f t="shared" ca="1" si="333"/>
        <v>-1438.3336542599657</v>
      </c>
      <c r="CN125" s="106">
        <f t="shared" ca="1" si="333"/>
        <v>-1438.3336542599657</v>
      </c>
      <c r="CO125" s="107">
        <f t="shared" ca="1" si="333"/>
        <v>-1438.3336542599657</v>
      </c>
      <c r="CP125" s="105">
        <f t="shared" ca="1" si="333"/>
        <v>-1524.6336735155642</v>
      </c>
      <c r="CQ125" s="106">
        <f t="shared" ca="1" si="333"/>
        <v>-1524.6336735155642</v>
      </c>
      <c r="CR125" s="106">
        <f t="shared" ca="1" si="333"/>
        <v>-1524.6336735155642</v>
      </c>
      <c r="CS125" s="107">
        <f t="shared" ca="1" si="333"/>
        <v>-1524.6336735155642</v>
      </c>
      <c r="CT125" s="105">
        <f t="shared" ca="1" si="333"/>
        <v>-1616.111693926498</v>
      </c>
      <c r="CU125" s="106">
        <f t="shared" ca="1" si="333"/>
        <v>-1616.111693926498</v>
      </c>
      <c r="CV125" s="106">
        <f t="shared" ca="1" si="333"/>
        <v>-1616.111693926498</v>
      </c>
      <c r="CW125" s="107">
        <f t="shared" ca="1" si="333"/>
        <v>-1616.111693926498</v>
      </c>
      <c r="CX125" s="105">
        <f t="shared" ca="1" si="333"/>
        <v>-1713.0783955620882</v>
      </c>
      <c r="CY125" s="106">
        <f t="shared" ca="1" si="333"/>
        <v>-1713.0783955620882</v>
      </c>
      <c r="CZ125" s="106">
        <f t="shared" ca="1" si="333"/>
        <v>-1713.0783955620882</v>
      </c>
      <c r="DA125" s="107">
        <f t="shared" ca="1" si="333"/>
        <v>-1713.0783955620882</v>
      </c>
      <c r="DB125" s="105">
        <f t="shared" ref="DB125:DI125" ca="1" si="334">IF(NOT(DB$4="A"),SUM(DB120:DB124),"")</f>
        <v>-1815.8630992958138</v>
      </c>
      <c r="DC125" s="106">
        <f t="shared" ca="1" si="334"/>
        <v>-1815.8630992958138</v>
      </c>
      <c r="DD125" s="106">
        <f t="shared" ca="1" si="334"/>
        <v>-1815.8630992958138</v>
      </c>
      <c r="DE125" s="107">
        <f t="shared" ca="1" si="334"/>
        <v>-1815.8630992958138</v>
      </c>
      <c r="DF125" s="105">
        <f t="shared" ca="1" si="334"/>
        <v>-1924.814885253563</v>
      </c>
      <c r="DG125" s="106">
        <f t="shared" ca="1" si="334"/>
        <v>-1924.814885253563</v>
      </c>
      <c r="DH125" s="106">
        <f t="shared" ca="1" si="334"/>
        <v>-1924.814885253563</v>
      </c>
      <c r="DI125" s="107">
        <f t="shared" ca="1" si="334"/>
        <v>-1924.814885253563</v>
      </c>
      <c r="DK125" s="106" t="str">
        <f t="shared" ref="DK125:EK125" ca="1" si="335">IF(NOT(DK$4="A"),SUM(DK120:DK124),"")</f>
        <v/>
      </c>
      <c r="DL125" s="106" t="str">
        <f t="shared" ca="1" si="335"/>
        <v/>
      </c>
      <c r="DM125" s="106" t="str">
        <f t="shared" ca="1" si="335"/>
        <v/>
      </c>
      <c r="DN125" s="106" t="str">
        <f t="shared" ca="1" si="335"/>
        <v/>
      </c>
      <c r="DO125" s="106" t="str">
        <f t="shared" ca="1" si="335"/>
        <v/>
      </c>
      <c r="DP125" s="106" t="str">
        <f t="shared" ca="1" si="335"/>
        <v/>
      </c>
      <c r="DQ125" s="106" t="str">
        <f t="shared" ca="1" si="335"/>
        <v/>
      </c>
      <c r="DR125" s="106" t="str">
        <f t="shared" ca="1" si="335"/>
        <v/>
      </c>
      <c r="DS125" s="106" t="str">
        <f t="shared" ca="1" si="335"/>
        <v/>
      </c>
      <c r="DT125" s="106" t="str">
        <f t="shared" ca="1" si="335"/>
        <v/>
      </c>
      <c r="DU125" s="106">
        <f t="shared" ca="1" si="335"/>
        <v>-12220.2</v>
      </c>
      <c r="DV125" s="106">
        <f t="shared" ca="1" si="335"/>
        <v>-3212.6320000000005</v>
      </c>
      <c r="DW125" s="106">
        <f t="shared" ca="1" si="335"/>
        <v>-3405.3899199999996</v>
      </c>
      <c r="DX125" s="106">
        <f t="shared" ca="1" si="335"/>
        <v>-3609.7133152000006</v>
      </c>
      <c r="DY125" s="106">
        <f t="shared" ca="1" si="335"/>
        <v>-3826.2961141120013</v>
      </c>
      <c r="DZ125" s="106">
        <f t="shared" ca="1" si="335"/>
        <v>-4055.8738809587212</v>
      </c>
      <c r="EA125" s="106">
        <f t="shared" ca="1" si="335"/>
        <v>-4299.2263138162443</v>
      </c>
      <c r="EB125" s="106">
        <f t="shared" ca="1" si="335"/>
        <v>-4557.1798926452193</v>
      </c>
      <c r="EC125" s="106">
        <f t="shared" ca="1" si="335"/>
        <v>-4830.6106862039323</v>
      </c>
      <c r="ED125" s="106">
        <f t="shared" ca="1" si="335"/>
        <v>-5120.4473273761678</v>
      </c>
      <c r="EE125" s="106">
        <f t="shared" ca="1" si="335"/>
        <v>-5427.6741670187375</v>
      </c>
      <c r="EF125" s="106">
        <f t="shared" ca="1" si="335"/>
        <v>-5753.3346170398627</v>
      </c>
      <c r="EG125" s="106">
        <f t="shared" ca="1" si="335"/>
        <v>-6098.5346940622567</v>
      </c>
      <c r="EH125" s="106">
        <f t="shared" ca="1" si="335"/>
        <v>-6464.446775705992</v>
      </c>
      <c r="EI125" s="106">
        <f t="shared" ca="1" si="335"/>
        <v>-6852.3135822483528</v>
      </c>
      <c r="EJ125" s="106">
        <f t="shared" ca="1" si="335"/>
        <v>-7263.452397183255</v>
      </c>
      <c r="EK125" s="106">
        <f t="shared" ca="1" si="335"/>
        <v>-7699.2595410142521</v>
      </c>
    </row>
    <row r="126" spans="1:141" outlineLevel="2" x14ac:dyDescent="0.25">
      <c r="A126" s="90"/>
      <c r="B126" s="90"/>
      <c r="C126" s="111"/>
      <c r="D126" s="90"/>
      <c r="F126" s="133"/>
      <c r="G126" s="34"/>
      <c r="H126" s="34"/>
      <c r="I126" s="134"/>
      <c r="J126" s="133"/>
      <c r="K126" s="34"/>
      <c r="L126" s="34"/>
      <c r="M126" s="134"/>
      <c r="N126" s="133"/>
      <c r="O126" s="34"/>
      <c r="P126" s="34"/>
      <c r="Q126" s="134"/>
      <c r="R126" s="133"/>
      <c r="S126" s="34"/>
      <c r="T126" s="34"/>
      <c r="U126" s="134"/>
      <c r="V126" s="133"/>
      <c r="W126" s="34"/>
      <c r="X126" s="34"/>
      <c r="Y126" s="134"/>
      <c r="Z126" s="133"/>
      <c r="AA126" s="34"/>
      <c r="AB126" s="34"/>
      <c r="AC126" s="134"/>
      <c r="AD126" s="133"/>
      <c r="AE126" s="34"/>
      <c r="AF126" s="34"/>
      <c r="AG126" s="134"/>
      <c r="AH126" s="133"/>
      <c r="AI126" s="34"/>
      <c r="AJ126" s="34"/>
      <c r="AK126" s="134"/>
      <c r="AL126" s="133"/>
      <c r="AM126" s="34"/>
      <c r="AN126" s="34"/>
      <c r="AO126" s="134"/>
      <c r="AP126" s="133"/>
      <c r="AQ126" s="34"/>
      <c r="AR126" s="34"/>
      <c r="AS126" s="134"/>
      <c r="AT126" s="133"/>
      <c r="AU126" s="34"/>
      <c r="AV126" s="34"/>
      <c r="AW126" s="134"/>
      <c r="AX126" s="133"/>
      <c r="AY126" s="34"/>
      <c r="AZ126" s="34"/>
      <c r="BA126" s="134"/>
      <c r="BB126" s="133"/>
      <c r="BC126" s="34"/>
      <c r="BD126" s="34"/>
      <c r="BE126" s="134"/>
      <c r="BF126" s="133"/>
      <c r="BG126" s="34"/>
      <c r="BH126" s="34"/>
      <c r="BI126" s="134"/>
      <c r="BJ126" s="133"/>
      <c r="BK126" s="34"/>
      <c r="BL126" s="34"/>
      <c r="BM126" s="134"/>
      <c r="BN126" s="133"/>
      <c r="BO126" s="34"/>
      <c r="BP126" s="34"/>
      <c r="BQ126" s="134"/>
      <c r="BR126" s="133"/>
      <c r="BS126" s="34"/>
      <c r="BT126" s="34"/>
      <c r="BU126" s="134"/>
      <c r="BV126" s="133"/>
      <c r="BW126" s="34"/>
      <c r="BX126" s="34"/>
      <c r="BY126" s="134"/>
      <c r="BZ126" s="133"/>
      <c r="CA126" s="34"/>
      <c r="CB126" s="34"/>
      <c r="CC126" s="134"/>
      <c r="CD126" s="133"/>
      <c r="CE126" s="34"/>
      <c r="CF126" s="34"/>
      <c r="CG126" s="134"/>
      <c r="CH126" s="133"/>
      <c r="CI126" s="34"/>
      <c r="CJ126" s="34"/>
      <c r="CK126" s="134"/>
      <c r="CL126" s="133"/>
      <c r="CM126" s="34"/>
      <c r="CN126" s="34"/>
      <c r="CO126" s="134"/>
      <c r="CP126" s="133"/>
      <c r="CQ126" s="34"/>
      <c r="CR126" s="34"/>
      <c r="CS126" s="134"/>
      <c r="CT126" s="133"/>
      <c r="CU126" s="34"/>
      <c r="CV126" s="34"/>
      <c r="CW126" s="134"/>
      <c r="CX126" s="133"/>
      <c r="CY126" s="34"/>
      <c r="CZ126" s="34"/>
      <c r="DA126" s="134"/>
      <c r="DB126" s="133"/>
      <c r="DC126" s="34"/>
      <c r="DD126" s="34"/>
      <c r="DE126" s="134"/>
      <c r="DF126" s="133"/>
      <c r="DG126" s="34"/>
      <c r="DH126" s="34"/>
      <c r="DI126" s="1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row>
    <row r="127" spans="1:141" outlineLevel="2" x14ac:dyDescent="0.25">
      <c r="A127" s="90"/>
      <c r="B127" s="90"/>
      <c r="C127" s="111"/>
      <c r="D127" s="90"/>
      <c r="E127" t="s">
        <v>306</v>
      </c>
      <c r="F127" s="133"/>
      <c r="G127" s="34"/>
      <c r="H127" s="34"/>
      <c r="I127" s="134"/>
      <c r="J127" s="133"/>
      <c r="K127" s="34"/>
      <c r="L127" s="34"/>
      <c r="M127" s="134"/>
      <c r="N127" s="133"/>
      <c r="O127" s="34"/>
      <c r="P127" s="34"/>
      <c r="Q127" s="134"/>
      <c r="R127" s="133"/>
      <c r="S127" s="34"/>
      <c r="T127" s="34"/>
      <c r="U127" s="134"/>
      <c r="V127" s="133"/>
      <c r="W127" s="34"/>
      <c r="X127" s="34"/>
      <c r="Y127" s="134"/>
      <c r="Z127" s="133"/>
      <c r="AA127" s="34"/>
      <c r="AB127" s="34"/>
      <c r="AC127" s="134"/>
      <c r="AD127" s="133"/>
      <c r="AE127" s="34"/>
      <c r="AF127" s="34"/>
      <c r="AG127" s="134"/>
      <c r="AH127" s="133"/>
      <c r="AI127" s="34"/>
      <c r="AJ127" s="34"/>
      <c r="AK127" s="134"/>
      <c r="AL127" s="133"/>
      <c r="AM127" s="34"/>
      <c r="AN127" s="34"/>
      <c r="AO127" s="134"/>
      <c r="AP127" s="133" t="str">
        <f t="shared" ref="AP127:BU127" ca="1" si="336">IF(NOT(AP$4="A"),AP79-AO79,"")</f>
        <v/>
      </c>
      <c r="AQ127" s="34" t="str">
        <f t="shared" ca="1" si="336"/>
        <v/>
      </c>
      <c r="AR127" s="34" t="str">
        <f t="shared" ca="1" si="336"/>
        <v/>
      </c>
      <c r="AS127" s="134" t="str">
        <f t="shared" ca="1" si="336"/>
        <v/>
      </c>
      <c r="AT127" s="133" t="str">
        <f t="shared" ca="1" si="336"/>
        <v/>
      </c>
      <c r="AU127" s="34" t="str">
        <f t="shared" ca="1" si="336"/>
        <v/>
      </c>
      <c r="AV127" s="34" t="str">
        <f t="shared" ca="1" si="336"/>
        <v/>
      </c>
      <c r="AW127" s="134">
        <f t="shared" ca="1" si="336"/>
        <v>0</v>
      </c>
      <c r="AX127" s="133">
        <f t="shared" ca="1" si="336"/>
        <v>0</v>
      </c>
      <c r="AY127" s="34">
        <f t="shared" ca="1" si="336"/>
        <v>0</v>
      </c>
      <c r="AZ127" s="34">
        <f t="shared" ca="1" si="336"/>
        <v>0</v>
      </c>
      <c r="BA127" s="134">
        <f t="shared" ca="1" si="336"/>
        <v>0</v>
      </c>
      <c r="BB127" s="133">
        <f t="shared" ca="1" si="336"/>
        <v>0</v>
      </c>
      <c r="BC127" s="34">
        <f t="shared" ca="1" si="336"/>
        <v>0</v>
      </c>
      <c r="BD127" s="34">
        <f t="shared" ca="1" si="336"/>
        <v>0</v>
      </c>
      <c r="BE127" s="134">
        <f t="shared" ca="1" si="336"/>
        <v>0</v>
      </c>
      <c r="BF127" s="133">
        <f t="shared" ca="1" si="336"/>
        <v>0</v>
      </c>
      <c r="BG127" s="34">
        <f t="shared" ca="1" si="336"/>
        <v>0</v>
      </c>
      <c r="BH127" s="34">
        <f t="shared" ca="1" si="336"/>
        <v>0</v>
      </c>
      <c r="BI127" s="134">
        <f t="shared" ca="1" si="336"/>
        <v>0</v>
      </c>
      <c r="BJ127" s="133">
        <f t="shared" ca="1" si="336"/>
        <v>0</v>
      </c>
      <c r="BK127" s="34">
        <f t="shared" ca="1" si="336"/>
        <v>0</v>
      </c>
      <c r="BL127" s="34">
        <f t="shared" ca="1" si="336"/>
        <v>0</v>
      </c>
      <c r="BM127" s="134">
        <f t="shared" ca="1" si="336"/>
        <v>0</v>
      </c>
      <c r="BN127" s="133">
        <f t="shared" ca="1" si="336"/>
        <v>0</v>
      </c>
      <c r="BO127" s="34">
        <f t="shared" ca="1" si="336"/>
        <v>0</v>
      </c>
      <c r="BP127" s="34">
        <f t="shared" ca="1" si="336"/>
        <v>0</v>
      </c>
      <c r="BQ127" s="134">
        <f t="shared" ca="1" si="336"/>
        <v>0</v>
      </c>
      <c r="BR127" s="133">
        <f t="shared" ca="1" si="336"/>
        <v>0</v>
      </c>
      <c r="BS127" s="34">
        <f t="shared" ca="1" si="336"/>
        <v>0</v>
      </c>
      <c r="BT127" s="34">
        <f t="shared" ca="1" si="336"/>
        <v>0</v>
      </c>
      <c r="BU127" s="134">
        <f t="shared" ca="1" si="336"/>
        <v>0</v>
      </c>
      <c r="BV127" s="133">
        <f t="shared" ref="BV127:DA127" ca="1" si="337">IF(NOT(BV$4="A"),BV79-BU79,"")</f>
        <v>0</v>
      </c>
      <c r="BW127" s="34">
        <f t="shared" ca="1" si="337"/>
        <v>0</v>
      </c>
      <c r="BX127" s="34">
        <f t="shared" ca="1" si="337"/>
        <v>0</v>
      </c>
      <c r="BY127" s="134">
        <f t="shared" ca="1" si="337"/>
        <v>0</v>
      </c>
      <c r="BZ127" s="133">
        <f t="shared" ca="1" si="337"/>
        <v>0</v>
      </c>
      <c r="CA127" s="34">
        <f t="shared" ca="1" si="337"/>
        <v>0</v>
      </c>
      <c r="CB127" s="34">
        <f t="shared" ca="1" si="337"/>
        <v>0</v>
      </c>
      <c r="CC127" s="134">
        <f t="shared" ca="1" si="337"/>
        <v>0</v>
      </c>
      <c r="CD127" s="133">
        <f t="shared" ca="1" si="337"/>
        <v>0</v>
      </c>
      <c r="CE127" s="34">
        <f t="shared" ca="1" si="337"/>
        <v>0</v>
      </c>
      <c r="CF127" s="34">
        <f t="shared" ca="1" si="337"/>
        <v>0</v>
      </c>
      <c r="CG127" s="134">
        <f t="shared" ca="1" si="337"/>
        <v>0</v>
      </c>
      <c r="CH127" s="133">
        <f t="shared" ca="1" si="337"/>
        <v>0</v>
      </c>
      <c r="CI127" s="34">
        <f t="shared" ca="1" si="337"/>
        <v>0</v>
      </c>
      <c r="CJ127" s="34">
        <f t="shared" ca="1" si="337"/>
        <v>0</v>
      </c>
      <c r="CK127" s="134">
        <f t="shared" ca="1" si="337"/>
        <v>0</v>
      </c>
      <c r="CL127" s="133">
        <f t="shared" ca="1" si="337"/>
        <v>0</v>
      </c>
      <c r="CM127" s="34">
        <f t="shared" ca="1" si="337"/>
        <v>0</v>
      </c>
      <c r="CN127" s="34">
        <f t="shared" ca="1" si="337"/>
        <v>0</v>
      </c>
      <c r="CO127" s="134">
        <f t="shared" ca="1" si="337"/>
        <v>0</v>
      </c>
      <c r="CP127" s="133">
        <f t="shared" ca="1" si="337"/>
        <v>0</v>
      </c>
      <c r="CQ127" s="34">
        <f t="shared" ca="1" si="337"/>
        <v>0</v>
      </c>
      <c r="CR127" s="34">
        <f t="shared" ca="1" si="337"/>
        <v>0</v>
      </c>
      <c r="CS127" s="134">
        <f t="shared" ca="1" si="337"/>
        <v>0</v>
      </c>
      <c r="CT127" s="133">
        <f t="shared" ca="1" si="337"/>
        <v>0</v>
      </c>
      <c r="CU127" s="34">
        <f t="shared" ca="1" si="337"/>
        <v>0</v>
      </c>
      <c r="CV127" s="34">
        <f t="shared" ca="1" si="337"/>
        <v>0</v>
      </c>
      <c r="CW127" s="134">
        <f t="shared" ca="1" si="337"/>
        <v>0</v>
      </c>
      <c r="CX127" s="133">
        <f t="shared" ca="1" si="337"/>
        <v>0</v>
      </c>
      <c r="CY127" s="34">
        <f t="shared" ca="1" si="337"/>
        <v>0</v>
      </c>
      <c r="CZ127" s="34">
        <f t="shared" ca="1" si="337"/>
        <v>0</v>
      </c>
      <c r="DA127" s="134">
        <f t="shared" ca="1" si="337"/>
        <v>0</v>
      </c>
      <c r="DB127" s="133">
        <f t="shared" ref="DB127:DI127" ca="1" si="338">IF(NOT(DB$4="A"),DB79-DA79,"")</f>
        <v>0</v>
      </c>
      <c r="DC127" s="34">
        <f t="shared" ca="1" si="338"/>
        <v>0</v>
      </c>
      <c r="DD127" s="34">
        <f t="shared" ca="1" si="338"/>
        <v>0</v>
      </c>
      <c r="DE127" s="134">
        <f t="shared" ca="1" si="338"/>
        <v>0</v>
      </c>
      <c r="DF127" s="133">
        <f t="shared" ca="1" si="338"/>
        <v>0</v>
      </c>
      <c r="DG127" s="34">
        <f t="shared" ca="1" si="338"/>
        <v>0</v>
      </c>
      <c r="DH127" s="34">
        <f t="shared" ca="1" si="338"/>
        <v>0</v>
      </c>
      <c r="DI127" s="134">
        <f t="shared" ca="1" si="338"/>
        <v>0</v>
      </c>
      <c r="DK127" s="34" t="str">
        <f t="shared" ref="DK127:EK127" ca="1" si="339">IF(NOT(DK$4="A"),DK79-DJ79,"")</f>
        <v/>
      </c>
      <c r="DL127" s="34" t="str">
        <f t="shared" ca="1" si="339"/>
        <v/>
      </c>
      <c r="DM127" s="34" t="str">
        <f t="shared" ca="1" si="339"/>
        <v/>
      </c>
      <c r="DN127" s="34" t="str">
        <f t="shared" ca="1" si="339"/>
        <v/>
      </c>
      <c r="DO127" s="34" t="str">
        <f t="shared" ca="1" si="339"/>
        <v/>
      </c>
      <c r="DP127" s="34" t="str">
        <f t="shared" ca="1" si="339"/>
        <v/>
      </c>
      <c r="DQ127" s="34" t="str">
        <f t="shared" ca="1" si="339"/>
        <v/>
      </c>
      <c r="DR127" s="34" t="str">
        <f t="shared" ca="1" si="339"/>
        <v/>
      </c>
      <c r="DS127" s="34" t="str">
        <f t="shared" ca="1" si="339"/>
        <v/>
      </c>
      <c r="DT127" s="34" t="str">
        <f t="shared" ca="1" si="339"/>
        <v/>
      </c>
      <c r="DU127" s="34">
        <f t="shared" ca="1" si="339"/>
        <v>0</v>
      </c>
      <c r="DV127" s="34">
        <f t="shared" ca="1" si="339"/>
        <v>0</v>
      </c>
      <c r="DW127" s="34">
        <f t="shared" ca="1" si="339"/>
        <v>0</v>
      </c>
      <c r="DX127" s="34">
        <f t="shared" ca="1" si="339"/>
        <v>0</v>
      </c>
      <c r="DY127" s="34">
        <f t="shared" ca="1" si="339"/>
        <v>0</v>
      </c>
      <c r="DZ127" s="34">
        <f t="shared" ca="1" si="339"/>
        <v>0</v>
      </c>
      <c r="EA127" s="34">
        <f t="shared" ca="1" si="339"/>
        <v>0</v>
      </c>
      <c r="EB127" s="34">
        <f t="shared" ca="1" si="339"/>
        <v>0</v>
      </c>
      <c r="EC127" s="34">
        <f t="shared" ca="1" si="339"/>
        <v>0</v>
      </c>
      <c r="ED127" s="34">
        <f t="shared" ca="1" si="339"/>
        <v>0</v>
      </c>
      <c r="EE127" s="34">
        <f t="shared" ca="1" si="339"/>
        <v>0</v>
      </c>
      <c r="EF127" s="34">
        <f t="shared" ca="1" si="339"/>
        <v>0</v>
      </c>
      <c r="EG127" s="34">
        <f t="shared" ca="1" si="339"/>
        <v>0</v>
      </c>
      <c r="EH127" s="34">
        <f t="shared" ca="1" si="339"/>
        <v>0</v>
      </c>
      <c r="EI127" s="34">
        <f t="shared" ca="1" si="339"/>
        <v>0</v>
      </c>
      <c r="EJ127" s="34">
        <f t="shared" ca="1" si="339"/>
        <v>0</v>
      </c>
      <c r="EK127" s="34">
        <f t="shared" ca="1" si="339"/>
        <v>0</v>
      </c>
    </row>
    <row r="128" spans="1:141" outlineLevel="2" x14ac:dyDescent="0.25">
      <c r="A128" s="90"/>
      <c r="B128" s="90"/>
      <c r="C128" s="111"/>
      <c r="D128" s="90"/>
      <c r="E128" t="s">
        <v>307</v>
      </c>
      <c r="F128" s="133"/>
      <c r="G128" s="34"/>
      <c r="H128" s="34"/>
      <c r="I128" s="134"/>
      <c r="J128" s="133"/>
      <c r="K128" s="34"/>
      <c r="L128" s="34"/>
      <c r="M128" s="134"/>
      <c r="N128" s="133"/>
      <c r="O128" s="34"/>
      <c r="P128" s="34"/>
      <c r="Q128" s="134"/>
      <c r="R128" s="133"/>
      <c r="S128" s="34"/>
      <c r="T128" s="34"/>
      <c r="U128" s="134"/>
      <c r="V128" s="133"/>
      <c r="W128" s="34"/>
      <c r="X128" s="34"/>
      <c r="Y128" s="134"/>
      <c r="Z128" s="133"/>
      <c r="AA128" s="34"/>
      <c r="AB128" s="34"/>
      <c r="AC128" s="134"/>
      <c r="AD128" s="133"/>
      <c r="AE128" s="34"/>
      <c r="AF128" s="34"/>
      <c r="AG128" s="134"/>
      <c r="AH128" s="133"/>
      <c r="AI128" s="34"/>
      <c r="AJ128" s="34"/>
      <c r="AK128" s="134"/>
      <c r="AL128" s="133"/>
      <c r="AM128" s="34"/>
      <c r="AN128" s="34"/>
      <c r="AO128" s="134"/>
      <c r="AP128" s="133" t="str">
        <f t="shared" ref="AP128:BU128" ca="1" si="340">IF(NOT(AP$4="A"),AP80-AO80,"")</f>
        <v/>
      </c>
      <c r="AQ128" s="34" t="str">
        <f t="shared" ca="1" si="340"/>
        <v/>
      </c>
      <c r="AR128" s="34" t="str">
        <f t="shared" ca="1" si="340"/>
        <v/>
      </c>
      <c r="AS128" s="134" t="str">
        <f t="shared" ca="1" si="340"/>
        <v/>
      </c>
      <c r="AT128" s="133" t="str">
        <f t="shared" ca="1" si="340"/>
        <v/>
      </c>
      <c r="AU128" s="34" t="str">
        <f t="shared" ca="1" si="340"/>
        <v/>
      </c>
      <c r="AV128" s="34" t="str">
        <f t="shared" ca="1" si="340"/>
        <v/>
      </c>
      <c r="AW128" s="134">
        <f t="shared" ca="1" si="340"/>
        <v>0</v>
      </c>
      <c r="AX128" s="133">
        <f t="shared" ca="1" si="340"/>
        <v>0</v>
      </c>
      <c r="AY128" s="34">
        <f t="shared" ca="1" si="340"/>
        <v>0</v>
      </c>
      <c r="AZ128" s="34">
        <f t="shared" ca="1" si="340"/>
        <v>0</v>
      </c>
      <c r="BA128" s="134">
        <f t="shared" ca="1" si="340"/>
        <v>0</v>
      </c>
      <c r="BB128" s="133">
        <f t="shared" ca="1" si="340"/>
        <v>0</v>
      </c>
      <c r="BC128" s="34">
        <f t="shared" ca="1" si="340"/>
        <v>0</v>
      </c>
      <c r="BD128" s="34">
        <f t="shared" ca="1" si="340"/>
        <v>0</v>
      </c>
      <c r="BE128" s="134">
        <f t="shared" ca="1" si="340"/>
        <v>0</v>
      </c>
      <c r="BF128" s="133">
        <f t="shared" ca="1" si="340"/>
        <v>0</v>
      </c>
      <c r="BG128" s="34">
        <f t="shared" ca="1" si="340"/>
        <v>0</v>
      </c>
      <c r="BH128" s="34">
        <f t="shared" ca="1" si="340"/>
        <v>0</v>
      </c>
      <c r="BI128" s="134">
        <f t="shared" ca="1" si="340"/>
        <v>0</v>
      </c>
      <c r="BJ128" s="133">
        <f t="shared" ca="1" si="340"/>
        <v>0</v>
      </c>
      <c r="BK128" s="34">
        <f t="shared" ca="1" si="340"/>
        <v>0</v>
      </c>
      <c r="BL128" s="34">
        <f t="shared" ca="1" si="340"/>
        <v>0</v>
      </c>
      <c r="BM128" s="134">
        <f t="shared" ca="1" si="340"/>
        <v>0</v>
      </c>
      <c r="BN128" s="133">
        <f t="shared" ca="1" si="340"/>
        <v>0</v>
      </c>
      <c r="BO128" s="34">
        <f t="shared" ca="1" si="340"/>
        <v>0</v>
      </c>
      <c r="BP128" s="34">
        <f t="shared" ca="1" si="340"/>
        <v>0</v>
      </c>
      <c r="BQ128" s="134">
        <f t="shared" ca="1" si="340"/>
        <v>0</v>
      </c>
      <c r="BR128" s="133">
        <f t="shared" ca="1" si="340"/>
        <v>0</v>
      </c>
      <c r="BS128" s="34">
        <f t="shared" ca="1" si="340"/>
        <v>0</v>
      </c>
      <c r="BT128" s="34">
        <f t="shared" ca="1" si="340"/>
        <v>0</v>
      </c>
      <c r="BU128" s="134">
        <f t="shared" ca="1" si="340"/>
        <v>0</v>
      </c>
      <c r="BV128" s="133">
        <f t="shared" ref="BV128:DA128" ca="1" si="341">IF(NOT(BV$4="A"),BV80-BU80,"")</f>
        <v>0</v>
      </c>
      <c r="BW128" s="34">
        <f t="shared" ca="1" si="341"/>
        <v>0</v>
      </c>
      <c r="BX128" s="34">
        <f t="shared" ca="1" si="341"/>
        <v>0</v>
      </c>
      <c r="BY128" s="134">
        <f t="shared" ca="1" si="341"/>
        <v>0</v>
      </c>
      <c r="BZ128" s="133">
        <f t="shared" ca="1" si="341"/>
        <v>0</v>
      </c>
      <c r="CA128" s="34">
        <f t="shared" ca="1" si="341"/>
        <v>0</v>
      </c>
      <c r="CB128" s="34">
        <f t="shared" ca="1" si="341"/>
        <v>0</v>
      </c>
      <c r="CC128" s="134">
        <f t="shared" ca="1" si="341"/>
        <v>0</v>
      </c>
      <c r="CD128" s="133">
        <f t="shared" ca="1" si="341"/>
        <v>0</v>
      </c>
      <c r="CE128" s="34">
        <f t="shared" ca="1" si="341"/>
        <v>0</v>
      </c>
      <c r="CF128" s="34">
        <f t="shared" ca="1" si="341"/>
        <v>0</v>
      </c>
      <c r="CG128" s="134">
        <f t="shared" ca="1" si="341"/>
        <v>0</v>
      </c>
      <c r="CH128" s="133">
        <f t="shared" ca="1" si="341"/>
        <v>0</v>
      </c>
      <c r="CI128" s="34">
        <f t="shared" ca="1" si="341"/>
        <v>0</v>
      </c>
      <c r="CJ128" s="34">
        <f t="shared" ca="1" si="341"/>
        <v>0</v>
      </c>
      <c r="CK128" s="134">
        <f t="shared" ca="1" si="341"/>
        <v>0</v>
      </c>
      <c r="CL128" s="133">
        <f t="shared" ca="1" si="341"/>
        <v>0</v>
      </c>
      <c r="CM128" s="34">
        <f t="shared" ca="1" si="341"/>
        <v>0</v>
      </c>
      <c r="CN128" s="34">
        <f t="shared" ca="1" si="341"/>
        <v>0</v>
      </c>
      <c r="CO128" s="134">
        <f t="shared" ca="1" si="341"/>
        <v>0</v>
      </c>
      <c r="CP128" s="133">
        <f t="shared" ca="1" si="341"/>
        <v>0</v>
      </c>
      <c r="CQ128" s="34">
        <f t="shared" ca="1" si="341"/>
        <v>0</v>
      </c>
      <c r="CR128" s="34">
        <f t="shared" ca="1" si="341"/>
        <v>0</v>
      </c>
      <c r="CS128" s="134">
        <f t="shared" ca="1" si="341"/>
        <v>0</v>
      </c>
      <c r="CT128" s="133">
        <f t="shared" ca="1" si="341"/>
        <v>0</v>
      </c>
      <c r="CU128" s="34">
        <f t="shared" ca="1" si="341"/>
        <v>0</v>
      </c>
      <c r="CV128" s="34">
        <f t="shared" ca="1" si="341"/>
        <v>0</v>
      </c>
      <c r="CW128" s="134">
        <f t="shared" ca="1" si="341"/>
        <v>0</v>
      </c>
      <c r="CX128" s="133">
        <f t="shared" ca="1" si="341"/>
        <v>0</v>
      </c>
      <c r="CY128" s="34">
        <f t="shared" ca="1" si="341"/>
        <v>0</v>
      </c>
      <c r="CZ128" s="34">
        <f t="shared" ca="1" si="341"/>
        <v>0</v>
      </c>
      <c r="DA128" s="134">
        <f t="shared" ca="1" si="341"/>
        <v>0</v>
      </c>
      <c r="DB128" s="133">
        <f t="shared" ref="DB128:DI128" ca="1" si="342">IF(NOT(DB$4="A"),DB80-DA80,"")</f>
        <v>0</v>
      </c>
      <c r="DC128" s="34">
        <f t="shared" ca="1" si="342"/>
        <v>0</v>
      </c>
      <c r="DD128" s="34">
        <f t="shared" ca="1" si="342"/>
        <v>0</v>
      </c>
      <c r="DE128" s="134">
        <f t="shared" ca="1" si="342"/>
        <v>0</v>
      </c>
      <c r="DF128" s="133">
        <f t="shared" ca="1" si="342"/>
        <v>0</v>
      </c>
      <c r="DG128" s="34">
        <f t="shared" ca="1" si="342"/>
        <v>0</v>
      </c>
      <c r="DH128" s="34">
        <f t="shared" ca="1" si="342"/>
        <v>0</v>
      </c>
      <c r="DI128" s="134">
        <f t="shared" ca="1" si="342"/>
        <v>0</v>
      </c>
      <c r="DK128" s="34" t="str">
        <f t="shared" ref="DK128:EK128" ca="1" si="343">IF(NOT(DK$4="A"),DK80-DJ80,"")</f>
        <v/>
      </c>
      <c r="DL128" s="34" t="str">
        <f t="shared" ca="1" si="343"/>
        <v/>
      </c>
      <c r="DM128" s="34" t="str">
        <f t="shared" ca="1" si="343"/>
        <v/>
      </c>
      <c r="DN128" s="34" t="str">
        <f t="shared" ca="1" si="343"/>
        <v/>
      </c>
      <c r="DO128" s="34" t="str">
        <f t="shared" ca="1" si="343"/>
        <v/>
      </c>
      <c r="DP128" s="34" t="str">
        <f t="shared" ca="1" si="343"/>
        <v/>
      </c>
      <c r="DQ128" s="34" t="str">
        <f t="shared" ca="1" si="343"/>
        <v/>
      </c>
      <c r="DR128" s="34" t="str">
        <f t="shared" ca="1" si="343"/>
        <v/>
      </c>
      <c r="DS128" s="34" t="str">
        <f t="shared" ca="1" si="343"/>
        <v/>
      </c>
      <c r="DT128" s="34" t="str">
        <f t="shared" ca="1" si="343"/>
        <v/>
      </c>
      <c r="DU128" s="34">
        <f t="shared" ca="1" si="343"/>
        <v>23</v>
      </c>
      <c r="DV128" s="34">
        <f t="shared" ca="1" si="343"/>
        <v>0</v>
      </c>
      <c r="DW128" s="34">
        <f t="shared" ca="1" si="343"/>
        <v>0</v>
      </c>
      <c r="DX128" s="34">
        <f t="shared" ca="1" si="343"/>
        <v>0</v>
      </c>
      <c r="DY128" s="34">
        <f t="shared" ca="1" si="343"/>
        <v>0</v>
      </c>
      <c r="DZ128" s="34">
        <f t="shared" ca="1" si="343"/>
        <v>0</v>
      </c>
      <c r="EA128" s="34">
        <f t="shared" ca="1" si="343"/>
        <v>0</v>
      </c>
      <c r="EB128" s="34">
        <f t="shared" ca="1" si="343"/>
        <v>0</v>
      </c>
      <c r="EC128" s="34">
        <f t="shared" ca="1" si="343"/>
        <v>0</v>
      </c>
      <c r="ED128" s="34">
        <f t="shared" ca="1" si="343"/>
        <v>0</v>
      </c>
      <c r="EE128" s="34">
        <f t="shared" ca="1" si="343"/>
        <v>0</v>
      </c>
      <c r="EF128" s="34">
        <f t="shared" ca="1" si="343"/>
        <v>0</v>
      </c>
      <c r="EG128" s="34">
        <f t="shared" ca="1" si="343"/>
        <v>0</v>
      </c>
      <c r="EH128" s="34">
        <f t="shared" ca="1" si="343"/>
        <v>0</v>
      </c>
      <c r="EI128" s="34">
        <f t="shared" ca="1" si="343"/>
        <v>0</v>
      </c>
      <c r="EJ128" s="34">
        <f t="shared" ca="1" si="343"/>
        <v>0</v>
      </c>
      <c r="EK128" s="34">
        <f t="shared" ca="1" si="343"/>
        <v>0</v>
      </c>
    </row>
    <row r="129" spans="1:141" outlineLevel="2" x14ac:dyDescent="0.25">
      <c r="A129" s="90"/>
      <c r="B129" s="90"/>
      <c r="C129" s="111"/>
      <c r="D129" s="90"/>
      <c r="E129" t="s">
        <v>308</v>
      </c>
      <c r="F129" s="133"/>
      <c r="G129" s="34"/>
      <c r="H129" s="34"/>
      <c r="I129" s="134"/>
      <c r="J129" s="133"/>
      <c r="K129" s="34"/>
      <c r="L129" s="34"/>
      <c r="M129" s="134"/>
      <c r="N129" s="133"/>
      <c r="O129" s="34"/>
      <c r="P129" s="34"/>
      <c r="Q129" s="134"/>
      <c r="R129" s="133"/>
      <c r="S129" s="34"/>
      <c r="T129" s="34"/>
      <c r="U129" s="134"/>
      <c r="V129" s="133"/>
      <c r="W129" s="34"/>
      <c r="X129" s="34"/>
      <c r="Y129" s="134"/>
      <c r="Z129" s="133"/>
      <c r="AA129" s="34"/>
      <c r="AB129" s="34"/>
      <c r="AC129" s="134"/>
      <c r="AD129" s="133"/>
      <c r="AE129" s="34"/>
      <c r="AF129" s="34"/>
      <c r="AG129" s="134"/>
      <c r="AH129" s="133"/>
      <c r="AI129" s="34"/>
      <c r="AJ129" s="34"/>
      <c r="AK129" s="134"/>
      <c r="AL129" s="133"/>
      <c r="AM129" s="34"/>
      <c r="AN129" s="34"/>
      <c r="AO129" s="134"/>
      <c r="AP129" s="133" t="str">
        <f t="shared" ref="AP129:BU129" ca="1" si="344">IF(NOT(AP$4="A"),AP82-AO82,"")</f>
        <v/>
      </c>
      <c r="AQ129" s="34" t="str">
        <f t="shared" ca="1" si="344"/>
        <v/>
      </c>
      <c r="AR129" s="34" t="str">
        <f t="shared" ca="1" si="344"/>
        <v/>
      </c>
      <c r="AS129" s="134" t="str">
        <f t="shared" ca="1" si="344"/>
        <v/>
      </c>
      <c r="AT129" s="133" t="str">
        <f t="shared" ca="1" si="344"/>
        <v/>
      </c>
      <c r="AU129" s="34" t="str">
        <f t="shared" ca="1" si="344"/>
        <v/>
      </c>
      <c r="AV129" s="34" t="str">
        <f t="shared" ca="1" si="344"/>
        <v/>
      </c>
      <c r="AW129" s="134">
        <f t="shared" ca="1" si="344"/>
        <v>0</v>
      </c>
      <c r="AX129" s="133">
        <f t="shared" ca="1" si="344"/>
        <v>0</v>
      </c>
      <c r="AY129" s="34">
        <f t="shared" ca="1" si="344"/>
        <v>0</v>
      </c>
      <c r="AZ129" s="34">
        <f t="shared" ca="1" si="344"/>
        <v>0</v>
      </c>
      <c r="BA129" s="134">
        <f t="shared" ca="1" si="344"/>
        <v>0</v>
      </c>
      <c r="BB129" s="133">
        <f t="shared" ca="1" si="344"/>
        <v>0</v>
      </c>
      <c r="BC129" s="34">
        <f t="shared" ca="1" si="344"/>
        <v>0</v>
      </c>
      <c r="BD129" s="34">
        <f t="shared" ca="1" si="344"/>
        <v>0</v>
      </c>
      <c r="BE129" s="134">
        <f t="shared" ca="1" si="344"/>
        <v>0</v>
      </c>
      <c r="BF129" s="133">
        <f t="shared" ca="1" si="344"/>
        <v>0</v>
      </c>
      <c r="BG129" s="34">
        <f t="shared" ca="1" si="344"/>
        <v>0</v>
      </c>
      <c r="BH129" s="34">
        <f t="shared" ca="1" si="344"/>
        <v>0</v>
      </c>
      <c r="BI129" s="134">
        <f t="shared" ca="1" si="344"/>
        <v>0</v>
      </c>
      <c r="BJ129" s="133">
        <f t="shared" ca="1" si="344"/>
        <v>0</v>
      </c>
      <c r="BK129" s="34">
        <f t="shared" ca="1" si="344"/>
        <v>0</v>
      </c>
      <c r="BL129" s="34">
        <f t="shared" ca="1" si="344"/>
        <v>0</v>
      </c>
      <c r="BM129" s="134">
        <f t="shared" ca="1" si="344"/>
        <v>0</v>
      </c>
      <c r="BN129" s="133">
        <f t="shared" ca="1" si="344"/>
        <v>0</v>
      </c>
      <c r="BO129" s="34">
        <f t="shared" ca="1" si="344"/>
        <v>0</v>
      </c>
      <c r="BP129" s="34">
        <f t="shared" ca="1" si="344"/>
        <v>0</v>
      </c>
      <c r="BQ129" s="134">
        <f t="shared" ca="1" si="344"/>
        <v>0</v>
      </c>
      <c r="BR129" s="133">
        <f t="shared" ca="1" si="344"/>
        <v>0</v>
      </c>
      <c r="BS129" s="34">
        <f t="shared" ca="1" si="344"/>
        <v>0</v>
      </c>
      <c r="BT129" s="34">
        <f t="shared" ca="1" si="344"/>
        <v>0</v>
      </c>
      <c r="BU129" s="134">
        <f t="shared" ca="1" si="344"/>
        <v>0</v>
      </c>
      <c r="BV129" s="133">
        <f t="shared" ref="BV129:DA129" ca="1" si="345">IF(NOT(BV$4="A"),BV82-BU82,"")</f>
        <v>0</v>
      </c>
      <c r="BW129" s="34">
        <f t="shared" ca="1" si="345"/>
        <v>0</v>
      </c>
      <c r="BX129" s="34">
        <f t="shared" ca="1" si="345"/>
        <v>0</v>
      </c>
      <c r="BY129" s="134">
        <f t="shared" ca="1" si="345"/>
        <v>0</v>
      </c>
      <c r="BZ129" s="133">
        <f t="shared" ca="1" si="345"/>
        <v>0</v>
      </c>
      <c r="CA129" s="34">
        <f t="shared" ca="1" si="345"/>
        <v>0</v>
      </c>
      <c r="CB129" s="34">
        <f t="shared" ca="1" si="345"/>
        <v>0</v>
      </c>
      <c r="CC129" s="134">
        <f t="shared" ca="1" si="345"/>
        <v>0</v>
      </c>
      <c r="CD129" s="133">
        <f t="shared" ca="1" si="345"/>
        <v>0</v>
      </c>
      <c r="CE129" s="34">
        <f t="shared" ca="1" si="345"/>
        <v>0</v>
      </c>
      <c r="CF129" s="34">
        <f t="shared" ca="1" si="345"/>
        <v>0</v>
      </c>
      <c r="CG129" s="134">
        <f t="shared" ca="1" si="345"/>
        <v>0</v>
      </c>
      <c r="CH129" s="133">
        <f t="shared" ca="1" si="345"/>
        <v>0</v>
      </c>
      <c r="CI129" s="34">
        <f t="shared" ca="1" si="345"/>
        <v>0</v>
      </c>
      <c r="CJ129" s="34">
        <f t="shared" ca="1" si="345"/>
        <v>0</v>
      </c>
      <c r="CK129" s="134">
        <f t="shared" ca="1" si="345"/>
        <v>0</v>
      </c>
      <c r="CL129" s="133">
        <f t="shared" ca="1" si="345"/>
        <v>0</v>
      </c>
      <c r="CM129" s="34">
        <f t="shared" ca="1" si="345"/>
        <v>0</v>
      </c>
      <c r="CN129" s="34">
        <f t="shared" ca="1" si="345"/>
        <v>0</v>
      </c>
      <c r="CO129" s="134">
        <f t="shared" ca="1" si="345"/>
        <v>0</v>
      </c>
      <c r="CP129" s="133">
        <f t="shared" ca="1" si="345"/>
        <v>0</v>
      </c>
      <c r="CQ129" s="34">
        <f t="shared" ca="1" si="345"/>
        <v>0</v>
      </c>
      <c r="CR129" s="34">
        <f t="shared" ca="1" si="345"/>
        <v>0</v>
      </c>
      <c r="CS129" s="134">
        <f t="shared" ca="1" si="345"/>
        <v>0</v>
      </c>
      <c r="CT129" s="133">
        <f t="shared" ca="1" si="345"/>
        <v>0</v>
      </c>
      <c r="CU129" s="34">
        <f t="shared" ca="1" si="345"/>
        <v>0</v>
      </c>
      <c r="CV129" s="34">
        <f t="shared" ca="1" si="345"/>
        <v>0</v>
      </c>
      <c r="CW129" s="134">
        <f t="shared" ca="1" si="345"/>
        <v>0</v>
      </c>
      <c r="CX129" s="133">
        <f t="shared" ca="1" si="345"/>
        <v>0</v>
      </c>
      <c r="CY129" s="34">
        <f t="shared" ca="1" si="345"/>
        <v>0</v>
      </c>
      <c r="CZ129" s="34">
        <f t="shared" ca="1" si="345"/>
        <v>0</v>
      </c>
      <c r="DA129" s="134">
        <f t="shared" ca="1" si="345"/>
        <v>0</v>
      </c>
      <c r="DB129" s="133">
        <f t="shared" ref="DB129:DI129" ca="1" si="346">IF(NOT(DB$4="A"),DB82-DA82,"")</f>
        <v>0</v>
      </c>
      <c r="DC129" s="34">
        <f t="shared" ca="1" si="346"/>
        <v>0</v>
      </c>
      <c r="DD129" s="34">
        <f t="shared" ca="1" si="346"/>
        <v>0</v>
      </c>
      <c r="DE129" s="134">
        <f t="shared" ca="1" si="346"/>
        <v>0</v>
      </c>
      <c r="DF129" s="133">
        <f t="shared" ca="1" si="346"/>
        <v>0</v>
      </c>
      <c r="DG129" s="34">
        <f t="shared" ca="1" si="346"/>
        <v>0</v>
      </c>
      <c r="DH129" s="34">
        <f t="shared" ca="1" si="346"/>
        <v>0</v>
      </c>
      <c r="DI129" s="134">
        <f t="shared" ca="1" si="346"/>
        <v>0</v>
      </c>
      <c r="DK129" s="34" t="str">
        <f t="shared" ref="DK129:EK129" ca="1" si="347">IF(NOT(DK$4="A"),DK82-DJ82,"")</f>
        <v/>
      </c>
      <c r="DL129" s="34" t="str">
        <f t="shared" ca="1" si="347"/>
        <v/>
      </c>
      <c r="DM129" s="34" t="str">
        <f t="shared" ca="1" si="347"/>
        <v/>
      </c>
      <c r="DN129" s="34" t="str">
        <f t="shared" ca="1" si="347"/>
        <v/>
      </c>
      <c r="DO129" s="34" t="str">
        <f t="shared" ca="1" si="347"/>
        <v/>
      </c>
      <c r="DP129" s="34" t="str">
        <f t="shared" ca="1" si="347"/>
        <v/>
      </c>
      <c r="DQ129" s="34" t="str">
        <f t="shared" ca="1" si="347"/>
        <v/>
      </c>
      <c r="DR129" s="34" t="str">
        <f t="shared" ca="1" si="347"/>
        <v/>
      </c>
      <c r="DS129" s="34" t="str">
        <f t="shared" ca="1" si="347"/>
        <v/>
      </c>
      <c r="DT129" s="34" t="str">
        <f t="shared" ca="1" si="347"/>
        <v/>
      </c>
      <c r="DU129" s="34">
        <f t="shared" ca="1" si="347"/>
        <v>-1235</v>
      </c>
      <c r="DV129" s="34">
        <f t="shared" ca="1" si="347"/>
        <v>0</v>
      </c>
      <c r="DW129" s="34">
        <f t="shared" ca="1" si="347"/>
        <v>0</v>
      </c>
      <c r="DX129" s="34">
        <f t="shared" ca="1" si="347"/>
        <v>0</v>
      </c>
      <c r="DY129" s="34">
        <f t="shared" ca="1" si="347"/>
        <v>0</v>
      </c>
      <c r="DZ129" s="34">
        <f t="shared" ca="1" si="347"/>
        <v>0</v>
      </c>
      <c r="EA129" s="34">
        <f t="shared" ca="1" si="347"/>
        <v>0</v>
      </c>
      <c r="EB129" s="34">
        <f t="shared" ca="1" si="347"/>
        <v>0</v>
      </c>
      <c r="EC129" s="34">
        <f t="shared" ca="1" si="347"/>
        <v>0</v>
      </c>
      <c r="ED129" s="34">
        <f t="shared" ca="1" si="347"/>
        <v>0</v>
      </c>
      <c r="EE129" s="34">
        <f t="shared" ca="1" si="347"/>
        <v>0</v>
      </c>
      <c r="EF129" s="34">
        <f t="shared" ca="1" si="347"/>
        <v>0</v>
      </c>
      <c r="EG129" s="34">
        <f t="shared" ca="1" si="347"/>
        <v>0</v>
      </c>
      <c r="EH129" s="34">
        <f t="shared" ca="1" si="347"/>
        <v>0</v>
      </c>
      <c r="EI129" s="34">
        <f t="shared" ca="1" si="347"/>
        <v>0</v>
      </c>
      <c r="EJ129" s="34">
        <f t="shared" ca="1" si="347"/>
        <v>0</v>
      </c>
      <c r="EK129" s="34">
        <f t="shared" ca="1" si="347"/>
        <v>0</v>
      </c>
    </row>
    <row r="130" spans="1:141" outlineLevel="2" x14ac:dyDescent="0.25">
      <c r="A130" s="90"/>
      <c r="B130" s="90"/>
      <c r="C130" s="111"/>
      <c r="D130" s="90"/>
      <c r="E130" t="s">
        <v>309</v>
      </c>
      <c r="F130" s="133"/>
      <c r="G130" s="34"/>
      <c r="H130" s="34"/>
      <c r="I130" s="134"/>
      <c r="J130" s="133"/>
      <c r="K130" s="34"/>
      <c r="L130" s="34"/>
      <c r="M130" s="134"/>
      <c r="N130" s="133"/>
      <c r="O130" s="34"/>
      <c r="P130" s="34"/>
      <c r="Q130" s="134"/>
      <c r="R130" s="133"/>
      <c r="S130" s="34"/>
      <c r="T130" s="34"/>
      <c r="U130" s="134"/>
      <c r="V130" s="133"/>
      <c r="W130" s="34"/>
      <c r="X130" s="34"/>
      <c r="Y130" s="134"/>
      <c r="Z130" s="133"/>
      <c r="AA130" s="34"/>
      <c r="AB130" s="34"/>
      <c r="AC130" s="134"/>
      <c r="AD130" s="133"/>
      <c r="AE130" s="34"/>
      <c r="AF130" s="34"/>
      <c r="AG130" s="134"/>
      <c r="AH130" s="133"/>
      <c r="AI130" s="34"/>
      <c r="AJ130" s="34"/>
      <c r="AK130" s="134"/>
      <c r="AL130" s="133"/>
      <c r="AM130" s="34"/>
      <c r="AN130" s="34"/>
      <c r="AO130" s="134"/>
      <c r="AP130" s="133" t="str">
        <f t="shared" ref="AP130:BU130" ca="1" si="348">IF(NOT(AP$4="A"),(AP68-AO68)+(AP73-AO73),"")</f>
        <v/>
      </c>
      <c r="AQ130" s="34" t="str">
        <f t="shared" ca="1" si="348"/>
        <v/>
      </c>
      <c r="AR130" s="34" t="str">
        <f t="shared" ca="1" si="348"/>
        <v/>
      </c>
      <c r="AS130" s="134" t="str">
        <f t="shared" ca="1" si="348"/>
        <v/>
      </c>
      <c r="AT130" s="133" t="str">
        <f t="shared" ca="1" si="348"/>
        <v/>
      </c>
      <c r="AU130" s="34" t="str">
        <f t="shared" ca="1" si="348"/>
        <v/>
      </c>
      <c r="AV130" s="34" t="str">
        <f t="shared" ca="1" si="348"/>
        <v/>
      </c>
      <c r="AW130" s="134">
        <f t="shared" ca="1" si="348"/>
        <v>-497.60000000000036</v>
      </c>
      <c r="AX130" s="133">
        <f t="shared" ca="1" si="348"/>
        <v>-1990.4000000000015</v>
      </c>
      <c r="AY130" s="34">
        <f t="shared" ca="1" si="348"/>
        <v>0</v>
      </c>
      <c r="AZ130" s="34">
        <f t="shared" ca="1" si="348"/>
        <v>0</v>
      </c>
      <c r="BA130" s="134">
        <f t="shared" ca="1" si="348"/>
        <v>0</v>
      </c>
      <c r="BB130" s="133">
        <f t="shared" ca="1" si="348"/>
        <v>-1990.4000000000015</v>
      </c>
      <c r="BC130" s="34">
        <f t="shared" ca="1" si="348"/>
        <v>0</v>
      </c>
      <c r="BD130" s="34">
        <f t="shared" ca="1" si="348"/>
        <v>0</v>
      </c>
      <c r="BE130" s="134">
        <f t="shared" ca="1" si="348"/>
        <v>0</v>
      </c>
      <c r="BF130" s="133">
        <f t="shared" ca="1" si="348"/>
        <v>-1990.4000000000005</v>
      </c>
      <c r="BG130" s="34">
        <f t="shared" ca="1" si="348"/>
        <v>0</v>
      </c>
      <c r="BH130" s="34">
        <f t="shared" ca="1" si="348"/>
        <v>0</v>
      </c>
      <c r="BI130" s="134">
        <f t="shared" ca="1" si="348"/>
        <v>0</v>
      </c>
      <c r="BJ130" s="133">
        <f t="shared" ca="1" si="348"/>
        <v>-1990.3999999999996</v>
      </c>
      <c r="BK130" s="34">
        <f t="shared" ca="1" si="348"/>
        <v>0</v>
      </c>
      <c r="BL130" s="34">
        <f t="shared" ca="1" si="348"/>
        <v>0</v>
      </c>
      <c r="BM130" s="134">
        <f t="shared" ca="1" si="348"/>
        <v>0</v>
      </c>
      <c r="BN130" s="133">
        <f t="shared" ca="1" si="348"/>
        <v>-1492.7999999999965</v>
      </c>
      <c r="BO130" s="34">
        <f t="shared" ca="1" si="348"/>
        <v>0</v>
      </c>
      <c r="BP130" s="34">
        <f t="shared" ca="1" si="348"/>
        <v>0</v>
      </c>
      <c r="BQ130" s="134">
        <f t="shared" ca="1" si="348"/>
        <v>0</v>
      </c>
      <c r="BR130" s="133">
        <f t="shared" ca="1" si="348"/>
        <v>0</v>
      </c>
      <c r="BS130" s="34">
        <f t="shared" ca="1" si="348"/>
        <v>0</v>
      </c>
      <c r="BT130" s="34">
        <f t="shared" ca="1" si="348"/>
        <v>0</v>
      </c>
      <c r="BU130" s="134">
        <f t="shared" ca="1" si="348"/>
        <v>0</v>
      </c>
      <c r="BV130" s="133">
        <f t="shared" ref="BV130:DA130" ca="1" si="349">IF(NOT(BV$4="A"),(BV68-BU68)+(BV73-BU73),"")</f>
        <v>0</v>
      </c>
      <c r="BW130" s="34">
        <f t="shared" ca="1" si="349"/>
        <v>0</v>
      </c>
      <c r="BX130" s="34">
        <f t="shared" ca="1" si="349"/>
        <v>0</v>
      </c>
      <c r="BY130" s="134">
        <f t="shared" ca="1" si="349"/>
        <v>0</v>
      </c>
      <c r="BZ130" s="133">
        <f t="shared" ca="1" si="349"/>
        <v>0</v>
      </c>
      <c r="CA130" s="34">
        <f t="shared" ca="1" si="349"/>
        <v>0</v>
      </c>
      <c r="CB130" s="34">
        <f t="shared" ca="1" si="349"/>
        <v>0</v>
      </c>
      <c r="CC130" s="134">
        <f t="shared" ca="1" si="349"/>
        <v>0</v>
      </c>
      <c r="CD130" s="133">
        <f t="shared" ca="1" si="349"/>
        <v>0</v>
      </c>
      <c r="CE130" s="34">
        <f t="shared" ca="1" si="349"/>
        <v>0</v>
      </c>
      <c r="CF130" s="34">
        <f t="shared" ca="1" si="349"/>
        <v>0</v>
      </c>
      <c r="CG130" s="134">
        <f t="shared" ca="1" si="349"/>
        <v>0</v>
      </c>
      <c r="CH130" s="133">
        <f t="shared" ca="1" si="349"/>
        <v>0</v>
      </c>
      <c r="CI130" s="34">
        <f t="shared" ca="1" si="349"/>
        <v>0</v>
      </c>
      <c r="CJ130" s="34">
        <f t="shared" ca="1" si="349"/>
        <v>0</v>
      </c>
      <c r="CK130" s="134">
        <f t="shared" ca="1" si="349"/>
        <v>0</v>
      </c>
      <c r="CL130" s="133">
        <f t="shared" ca="1" si="349"/>
        <v>0</v>
      </c>
      <c r="CM130" s="34">
        <f t="shared" ca="1" si="349"/>
        <v>0</v>
      </c>
      <c r="CN130" s="34">
        <f t="shared" ca="1" si="349"/>
        <v>0</v>
      </c>
      <c r="CO130" s="134">
        <f t="shared" ca="1" si="349"/>
        <v>0</v>
      </c>
      <c r="CP130" s="133">
        <f t="shared" ca="1" si="349"/>
        <v>0</v>
      </c>
      <c r="CQ130" s="34">
        <f t="shared" ca="1" si="349"/>
        <v>0</v>
      </c>
      <c r="CR130" s="34">
        <f t="shared" ca="1" si="349"/>
        <v>0</v>
      </c>
      <c r="CS130" s="134">
        <f t="shared" ca="1" si="349"/>
        <v>0</v>
      </c>
      <c r="CT130" s="133">
        <f t="shared" ca="1" si="349"/>
        <v>0</v>
      </c>
      <c r="CU130" s="34">
        <f t="shared" ca="1" si="349"/>
        <v>0</v>
      </c>
      <c r="CV130" s="34">
        <f t="shared" ca="1" si="349"/>
        <v>0</v>
      </c>
      <c r="CW130" s="134">
        <f t="shared" ca="1" si="349"/>
        <v>0</v>
      </c>
      <c r="CX130" s="133">
        <f t="shared" ca="1" si="349"/>
        <v>0</v>
      </c>
      <c r="CY130" s="34">
        <f t="shared" ca="1" si="349"/>
        <v>0</v>
      </c>
      <c r="CZ130" s="34">
        <f t="shared" ca="1" si="349"/>
        <v>0</v>
      </c>
      <c r="DA130" s="134">
        <f t="shared" ca="1" si="349"/>
        <v>0</v>
      </c>
      <c r="DB130" s="133">
        <f t="shared" ref="DB130:DI130" ca="1" si="350">IF(NOT(DB$4="A"),(DB68-DA68)+(DB73-DA73),"")</f>
        <v>0</v>
      </c>
      <c r="DC130" s="34">
        <f t="shared" ca="1" si="350"/>
        <v>0</v>
      </c>
      <c r="DD130" s="34">
        <f t="shared" ca="1" si="350"/>
        <v>0</v>
      </c>
      <c r="DE130" s="134">
        <f t="shared" ca="1" si="350"/>
        <v>0</v>
      </c>
      <c r="DF130" s="133">
        <f t="shared" ca="1" si="350"/>
        <v>0</v>
      </c>
      <c r="DG130" s="34">
        <f t="shared" ca="1" si="350"/>
        <v>0</v>
      </c>
      <c r="DH130" s="34">
        <f t="shared" ca="1" si="350"/>
        <v>0</v>
      </c>
      <c r="DI130" s="134">
        <f t="shared" ca="1" si="350"/>
        <v>0</v>
      </c>
      <c r="DK130" s="34" t="str">
        <f t="shared" ref="DK130:EK130" ca="1" si="351">IF(NOT(DK$4="A"),(DK68-DJ68)+(DK73-DJ73),"")</f>
        <v/>
      </c>
      <c r="DL130" s="34" t="str">
        <f t="shared" ca="1" si="351"/>
        <v/>
      </c>
      <c r="DM130" s="34" t="str">
        <f t="shared" ca="1" si="351"/>
        <v/>
      </c>
      <c r="DN130" s="34" t="str">
        <f t="shared" ca="1" si="351"/>
        <v/>
      </c>
      <c r="DO130" s="34" t="str">
        <f t="shared" ca="1" si="351"/>
        <v/>
      </c>
      <c r="DP130" s="34" t="str">
        <f t="shared" ca="1" si="351"/>
        <v/>
      </c>
      <c r="DQ130" s="34" t="str">
        <f t="shared" ca="1" si="351"/>
        <v/>
      </c>
      <c r="DR130" s="34" t="str">
        <f t="shared" ca="1" si="351"/>
        <v/>
      </c>
      <c r="DS130" s="34" t="str">
        <f t="shared" ca="1" si="351"/>
        <v/>
      </c>
      <c r="DT130" s="34" t="str">
        <f t="shared" ca="1" si="351"/>
        <v/>
      </c>
      <c r="DU130" s="34">
        <f t="shared" ca="1" si="351"/>
        <v>-1601.6000000000004</v>
      </c>
      <c r="DV130" s="34">
        <f t="shared" ca="1" si="351"/>
        <v>-1990.4000000000015</v>
      </c>
      <c r="DW130" s="34">
        <f t="shared" ca="1" si="351"/>
        <v>-1990.4000000000015</v>
      </c>
      <c r="DX130" s="34">
        <f t="shared" ca="1" si="351"/>
        <v>-1990.4000000000005</v>
      </c>
      <c r="DY130" s="34">
        <f t="shared" ca="1" si="351"/>
        <v>-1990.3999999999996</v>
      </c>
      <c r="DZ130" s="34">
        <f t="shared" ca="1" si="351"/>
        <v>-1492.7999999999965</v>
      </c>
      <c r="EA130" s="34">
        <f t="shared" ca="1" si="351"/>
        <v>0</v>
      </c>
      <c r="EB130" s="34">
        <f t="shared" ca="1" si="351"/>
        <v>0</v>
      </c>
      <c r="EC130" s="34">
        <f t="shared" ca="1" si="351"/>
        <v>0</v>
      </c>
      <c r="ED130" s="34">
        <f t="shared" ca="1" si="351"/>
        <v>0</v>
      </c>
      <c r="EE130" s="34">
        <f t="shared" ca="1" si="351"/>
        <v>0</v>
      </c>
      <c r="EF130" s="34">
        <f t="shared" ca="1" si="351"/>
        <v>0</v>
      </c>
      <c r="EG130" s="34">
        <f t="shared" ca="1" si="351"/>
        <v>0</v>
      </c>
      <c r="EH130" s="34">
        <f t="shared" ca="1" si="351"/>
        <v>0</v>
      </c>
      <c r="EI130" s="34">
        <f t="shared" ca="1" si="351"/>
        <v>0</v>
      </c>
      <c r="EJ130" s="34">
        <f t="shared" ca="1" si="351"/>
        <v>0</v>
      </c>
      <c r="EK130" s="34">
        <f t="shared" ca="1" si="351"/>
        <v>0</v>
      </c>
    </row>
    <row r="131" spans="1:141" outlineLevel="2" x14ac:dyDescent="0.25">
      <c r="A131" s="90"/>
      <c r="B131" s="90"/>
      <c r="C131" s="111"/>
      <c r="D131" s="90"/>
      <c r="E131" s="135" t="s">
        <v>304</v>
      </c>
      <c r="F131" s="133"/>
      <c r="G131" s="34"/>
      <c r="H131" s="34"/>
      <c r="I131" s="134"/>
      <c r="J131" s="133"/>
      <c r="K131" s="34"/>
      <c r="L131" s="34"/>
      <c r="M131" s="134"/>
      <c r="N131" s="133"/>
      <c r="O131" s="34"/>
      <c r="P131" s="34"/>
      <c r="Q131" s="134"/>
      <c r="R131" s="133"/>
      <c r="S131" s="34"/>
      <c r="T131" s="34"/>
      <c r="U131" s="134"/>
      <c r="V131" s="133"/>
      <c r="W131" s="34"/>
      <c r="X131" s="34"/>
      <c r="Y131" s="134"/>
      <c r="Z131" s="133"/>
      <c r="AA131" s="34"/>
      <c r="AB131" s="34"/>
      <c r="AC131" s="134"/>
      <c r="AD131" s="133"/>
      <c r="AE131" s="34"/>
      <c r="AF131" s="34"/>
      <c r="AG131" s="134"/>
      <c r="AH131" s="133"/>
      <c r="AI131" s="34"/>
      <c r="AJ131" s="34"/>
      <c r="AK131" s="134"/>
      <c r="AL131" s="133"/>
      <c r="AM131" s="34"/>
      <c r="AN131" s="34"/>
      <c r="AO131" s="134"/>
      <c r="AP131" s="136"/>
      <c r="AQ131" s="137"/>
      <c r="AR131" s="137"/>
      <c r="AS131" s="138"/>
      <c r="AT131" s="136"/>
      <c r="AU131" s="137"/>
      <c r="AV131" s="137"/>
      <c r="AW131" s="138"/>
      <c r="AX131" s="136"/>
      <c r="AY131" s="137"/>
      <c r="AZ131" s="137"/>
      <c r="BA131" s="138"/>
      <c r="BB131" s="136"/>
      <c r="BC131" s="137"/>
      <c r="BD131" s="137"/>
      <c r="BE131" s="138"/>
      <c r="BF131" s="136"/>
      <c r="BG131" s="137"/>
      <c r="BH131" s="137"/>
      <c r="BI131" s="138"/>
      <c r="BJ131" s="136"/>
      <c r="BK131" s="137"/>
      <c r="BL131" s="137"/>
      <c r="BM131" s="138"/>
      <c r="BN131" s="136"/>
      <c r="BO131" s="137"/>
      <c r="BP131" s="137"/>
      <c r="BQ131" s="138"/>
      <c r="BR131" s="136"/>
      <c r="BS131" s="137"/>
      <c r="BT131" s="137"/>
      <c r="BU131" s="138"/>
      <c r="BV131" s="136"/>
      <c r="BW131" s="137"/>
      <c r="BX131" s="137"/>
      <c r="BY131" s="138"/>
      <c r="BZ131" s="136"/>
      <c r="CA131" s="137"/>
      <c r="CB131" s="137"/>
      <c r="CC131" s="138"/>
      <c r="CD131" s="136"/>
      <c r="CE131" s="137"/>
      <c r="CF131" s="137"/>
      <c r="CG131" s="138"/>
      <c r="CH131" s="136"/>
      <c r="CI131" s="137"/>
      <c r="CJ131" s="137"/>
      <c r="CK131" s="138"/>
      <c r="CL131" s="136"/>
      <c r="CM131" s="137"/>
      <c r="CN131" s="137"/>
      <c r="CO131" s="138"/>
      <c r="CP131" s="136"/>
      <c r="CQ131" s="137"/>
      <c r="CR131" s="137"/>
      <c r="CS131" s="138"/>
      <c r="CT131" s="136"/>
      <c r="CU131" s="137"/>
      <c r="CV131" s="137"/>
      <c r="CW131" s="138"/>
      <c r="CX131" s="136"/>
      <c r="CY131" s="137"/>
      <c r="CZ131" s="137"/>
      <c r="DA131" s="138"/>
      <c r="DB131" s="136"/>
      <c r="DC131" s="137"/>
      <c r="DD131" s="137"/>
      <c r="DE131" s="138"/>
      <c r="DF131" s="136"/>
      <c r="DG131" s="137"/>
      <c r="DH131" s="137"/>
      <c r="DI131" s="138"/>
      <c r="DK131" s="137"/>
      <c r="DL131" s="137"/>
      <c r="DM131" s="137"/>
      <c r="DN131" s="137"/>
      <c r="DO131" s="137"/>
      <c r="DP131" s="137"/>
      <c r="DQ131" s="137"/>
      <c r="DR131" s="137"/>
      <c r="DS131" s="137"/>
      <c r="DT131" s="137"/>
      <c r="DU131" s="137"/>
      <c r="DV131" s="137"/>
      <c r="DW131" s="137"/>
      <c r="DX131" s="137"/>
      <c r="DY131" s="137"/>
      <c r="DZ131" s="137"/>
      <c r="EA131" s="137"/>
      <c r="EB131" s="137"/>
      <c r="EC131" s="137"/>
      <c r="ED131" s="137"/>
      <c r="EE131" s="137"/>
      <c r="EF131" s="137"/>
      <c r="EG131" s="137"/>
      <c r="EH131" s="137"/>
      <c r="EI131" s="137"/>
      <c r="EJ131" s="137"/>
      <c r="EK131" s="137"/>
    </row>
    <row r="132" spans="1:141" outlineLevel="2" x14ac:dyDescent="0.25">
      <c r="A132" s="90"/>
      <c r="B132" s="90"/>
      <c r="C132" s="111"/>
      <c r="D132" s="90"/>
      <c r="E132" s="36" t="s">
        <v>310</v>
      </c>
      <c r="F132" s="105"/>
      <c r="G132" s="106"/>
      <c r="H132" s="106"/>
      <c r="I132" s="107"/>
      <c r="J132" s="105"/>
      <c r="K132" s="106"/>
      <c r="L132" s="106"/>
      <c r="M132" s="107"/>
      <c r="N132" s="105"/>
      <c r="O132" s="106"/>
      <c r="P132" s="106"/>
      <c r="Q132" s="107"/>
      <c r="R132" s="105"/>
      <c r="S132" s="106"/>
      <c r="T132" s="106"/>
      <c r="U132" s="107"/>
      <c r="V132" s="105"/>
      <c r="W132" s="106"/>
      <c r="X132" s="106"/>
      <c r="Y132" s="107"/>
      <c r="Z132" s="105"/>
      <c r="AA132" s="106"/>
      <c r="AB132" s="106"/>
      <c r="AC132" s="107"/>
      <c r="AD132" s="105"/>
      <c r="AE132" s="106"/>
      <c r="AF132" s="106"/>
      <c r="AG132" s="107"/>
      <c r="AH132" s="105"/>
      <c r="AI132" s="106"/>
      <c r="AJ132" s="106"/>
      <c r="AK132" s="107"/>
      <c r="AL132" s="105"/>
      <c r="AM132" s="106"/>
      <c r="AN132" s="106"/>
      <c r="AO132" s="107"/>
      <c r="AP132" s="105" t="str">
        <f t="shared" ref="AP132:BU132" ca="1" si="352">IF(NOT(AP$4="A"),SUM(AP127:AP131),"")</f>
        <v/>
      </c>
      <c r="AQ132" s="106" t="str">
        <f t="shared" ca="1" si="352"/>
        <v/>
      </c>
      <c r="AR132" s="106" t="str">
        <f t="shared" ca="1" si="352"/>
        <v/>
      </c>
      <c r="AS132" s="107" t="str">
        <f t="shared" ca="1" si="352"/>
        <v/>
      </c>
      <c r="AT132" s="105" t="str">
        <f t="shared" ca="1" si="352"/>
        <v/>
      </c>
      <c r="AU132" s="106" t="str">
        <f t="shared" ca="1" si="352"/>
        <v/>
      </c>
      <c r="AV132" s="106" t="str">
        <f t="shared" ca="1" si="352"/>
        <v/>
      </c>
      <c r="AW132" s="107">
        <f t="shared" ca="1" si="352"/>
        <v>-497.60000000000036</v>
      </c>
      <c r="AX132" s="105">
        <f t="shared" ca="1" si="352"/>
        <v>-1990.4000000000015</v>
      </c>
      <c r="AY132" s="106">
        <f t="shared" ca="1" si="352"/>
        <v>0</v>
      </c>
      <c r="AZ132" s="106">
        <f t="shared" ca="1" si="352"/>
        <v>0</v>
      </c>
      <c r="BA132" s="107">
        <f t="shared" ca="1" si="352"/>
        <v>0</v>
      </c>
      <c r="BB132" s="105">
        <f t="shared" ca="1" si="352"/>
        <v>-1990.4000000000015</v>
      </c>
      <c r="BC132" s="106">
        <f t="shared" ca="1" si="352"/>
        <v>0</v>
      </c>
      <c r="BD132" s="106">
        <f t="shared" ca="1" si="352"/>
        <v>0</v>
      </c>
      <c r="BE132" s="107">
        <f t="shared" ca="1" si="352"/>
        <v>0</v>
      </c>
      <c r="BF132" s="105">
        <f t="shared" ca="1" si="352"/>
        <v>-1990.4000000000005</v>
      </c>
      <c r="BG132" s="106">
        <f t="shared" ca="1" si="352"/>
        <v>0</v>
      </c>
      <c r="BH132" s="106">
        <f t="shared" ca="1" si="352"/>
        <v>0</v>
      </c>
      <c r="BI132" s="107">
        <f t="shared" ca="1" si="352"/>
        <v>0</v>
      </c>
      <c r="BJ132" s="105">
        <f t="shared" ca="1" si="352"/>
        <v>-1990.3999999999996</v>
      </c>
      <c r="BK132" s="106">
        <f t="shared" ca="1" si="352"/>
        <v>0</v>
      </c>
      <c r="BL132" s="106">
        <f t="shared" ca="1" si="352"/>
        <v>0</v>
      </c>
      <c r="BM132" s="107">
        <f t="shared" ca="1" si="352"/>
        <v>0</v>
      </c>
      <c r="BN132" s="105">
        <f t="shared" ca="1" si="352"/>
        <v>-1492.7999999999965</v>
      </c>
      <c r="BO132" s="106">
        <f t="shared" ca="1" si="352"/>
        <v>0</v>
      </c>
      <c r="BP132" s="106">
        <f t="shared" ca="1" si="352"/>
        <v>0</v>
      </c>
      <c r="BQ132" s="107">
        <f t="shared" ca="1" si="352"/>
        <v>0</v>
      </c>
      <c r="BR132" s="105">
        <f t="shared" ca="1" si="352"/>
        <v>0</v>
      </c>
      <c r="BS132" s="106">
        <f t="shared" ca="1" si="352"/>
        <v>0</v>
      </c>
      <c r="BT132" s="106">
        <f t="shared" ca="1" si="352"/>
        <v>0</v>
      </c>
      <c r="BU132" s="107">
        <f t="shared" ca="1" si="352"/>
        <v>0</v>
      </c>
      <c r="BV132" s="105">
        <f t="shared" ref="BV132:DA132" ca="1" si="353">IF(NOT(BV$4="A"),SUM(BV127:BV131),"")</f>
        <v>0</v>
      </c>
      <c r="BW132" s="106">
        <f t="shared" ca="1" si="353"/>
        <v>0</v>
      </c>
      <c r="BX132" s="106">
        <f t="shared" ca="1" si="353"/>
        <v>0</v>
      </c>
      <c r="BY132" s="107">
        <f t="shared" ca="1" si="353"/>
        <v>0</v>
      </c>
      <c r="BZ132" s="105">
        <f t="shared" ca="1" si="353"/>
        <v>0</v>
      </c>
      <c r="CA132" s="106">
        <f t="shared" ca="1" si="353"/>
        <v>0</v>
      </c>
      <c r="CB132" s="106">
        <f t="shared" ca="1" si="353"/>
        <v>0</v>
      </c>
      <c r="CC132" s="107">
        <f t="shared" ca="1" si="353"/>
        <v>0</v>
      </c>
      <c r="CD132" s="105">
        <f t="shared" ca="1" si="353"/>
        <v>0</v>
      </c>
      <c r="CE132" s="106">
        <f t="shared" ca="1" si="353"/>
        <v>0</v>
      </c>
      <c r="CF132" s="106">
        <f t="shared" ca="1" si="353"/>
        <v>0</v>
      </c>
      <c r="CG132" s="107">
        <f t="shared" ca="1" si="353"/>
        <v>0</v>
      </c>
      <c r="CH132" s="105">
        <f t="shared" ca="1" si="353"/>
        <v>0</v>
      </c>
      <c r="CI132" s="106">
        <f t="shared" ca="1" si="353"/>
        <v>0</v>
      </c>
      <c r="CJ132" s="106">
        <f t="shared" ca="1" si="353"/>
        <v>0</v>
      </c>
      <c r="CK132" s="107">
        <f t="shared" ca="1" si="353"/>
        <v>0</v>
      </c>
      <c r="CL132" s="105">
        <f t="shared" ca="1" si="353"/>
        <v>0</v>
      </c>
      <c r="CM132" s="106">
        <f t="shared" ca="1" si="353"/>
        <v>0</v>
      </c>
      <c r="CN132" s="106">
        <f t="shared" ca="1" si="353"/>
        <v>0</v>
      </c>
      <c r="CO132" s="107">
        <f t="shared" ca="1" si="353"/>
        <v>0</v>
      </c>
      <c r="CP132" s="105">
        <f t="shared" ca="1" si="353"/>
        <v>0</v>
      </c>
      <c r="CQ132" s="106">
        <f t="shared" ca="1" si="353"/>
        <v>0</v>
      </c>
      <c r="CR132" s="106">
        <f t="shared" ca="1" si="353"/>
        <v>0</v>
      </c>
      <c r="CS132" s="107">
        <f t="shared" ca="1" si="353"/>
        <v>0</v>
      </c>
      <c r="CT132" s="105">
        <f t="shared" ca="1" si="353"/>
        <v>0</v>
      </c>
      <c r="CU132" s="106">
        <f t="shared" ca="1" si="353"/>
        <v>0</v>
      </c>
      <c r="CV132" s="106">
        <f t="shared" ca="1" si="353"/>
        <v>0</v>
      </c>
      <c r="CW132" s="107">
        <f t="shared" ca="1" si="353"/>
        <v>0</v>
      </c>
      <c r="CX132" s="105">
        <f t="shared" ca="1" si="353"/>
        <v>0</v>
      </c>
      <c r="CY132" s="106">
        <f t="shared" ca="1" si="353"/>
        <v>0</v>
      </c>
      <c r="CZ132" s="106">
        <f t="shared" ca="1" si="353"/>
        <v>0</v>
      </c>
      <c r="DA132" s="107">
        <f t="shared" ca="1" si="353"/>
        <v>0</v>
      </c>
      <c r="DB132" s="105">
        <f t="shared" ref="DB132:DI132" ca="1" si="354">IF(NOT(DB$4="A"),SUM(DB127:DB131),"")</f>
        <v>0</v>
      </c>
      <c r="DC132" s="106">
        <f t="shared" ca="1" si="354"/>
        <v>0</v>
      </c>
      <c r="DD132" s="106">
        <f t="shared" ca="1" si="354"/>
        <v>0</v>
      </c>
      <c r="DE132" s="107">
        <f t="shared" ca="1" si="354"/>
        <v>0</v>
      </c>
      <c r="DF132" s="105">
        <f t="shared" ca="1" si="354"/>
        <v>0</v>
      </c>
      <c r="DG132" s="106">
        <f t="shared" ca="1" si="354"/>
        <v>0</v>
      </c>
      <c r="DH132" s="106">
        <f t="shared" ca="1" si="354"/>
        <v>0</v>
      </c>
      <c r="DI132" s="107">
        <f t="shared" ca="1" si="354"/>
        <v>0</v>
      </c>
      <c r="DK132" s="106" t="str">
        <f t="shared" ref="DK132:EK132" ca="1" si="355">IF(NOT(DK$4="A"),SUM(DK127:DK131),"")</f>
        <v/>
      </c>
      <c r="DL132" s="106" t="str">
        <f t="shared" ca="1" si="355"/>
        <v/>
      </c>
      <c r="DM132" s="106" t="str">
        <f t="shared" ca="1" si="355"/>
        <v/>
      </c>
      <c r="DN132" s="106" t="str">
        <f t="shared" ca="1" si="355"/>
        <v/>
      </c>
      <c r="DO132" s="106" t="str">
        <f t="shared" ca="1" si="355"/>
        <v/>
      </c>
      <c r="DP132" s="106" t="str">
        <f t="shared" ca="1" si="355"/>
        <v/>
      </c>
      <c r="DQ132" s="106" t="str">
        <f t="shared" ca="1" si="355"/>
        <v/>
      </c>
      <c r="DR132" s="106" t="str">
        <f t="shared" ca="1" si="355"/>
        <v/>
      </c>
      <c r="DS132" s="106" t="str">
        <f t="shared" ca="1" si="355"/>
        <v/>
      </c>
      <c r="DT132" s="106" t="str">
        <f t="shared" ca="1" si="355"/>
        <v/>
      </c>
      <c r="DU132" s="106">
        <f t="shared" ca="1" si="355"/>
        <v>-2813.6000000000004</v>
      </c>
      <c r="DV132" s="106">
        <f t="shared" ca="1" si="355"/>
        <v>-1990.4000000000015</v>
      </c>
      <c r="DW132" s="106">
        <f t="shared" ca="1" si="355"/>
        <v>-1990.4000000000015</v>
      </c>
      <c r="DX132" s="106">
        <f t="shared" ca="1" si="355"/>
        <v>-1990.4000000000005</v>
      </c>
      <c r="DY132" s="106">
        <f t="shared" ca="1" si="355"/>
        <v>-1990.3999999999996</v>
      </c>
      <c r="DZ132" s="106">
        <f t="shared" ca="1" si="355"/>
        <v>-1492.7999999999965</v>
      </c>
      <c r="EA132" s="106">
        <f t="shared" ca="1" si="355"/>
        <v>0</v>
      </c>
      <c r="EB132" s="106">
        <f t="shared" ca="1" si="355"/>
        <v>0</v>
      </c>
      <c r="EC132" s="106">
        <f t="shared" ca="1" si="355"/>
        <v>0</v>
      </c>
      <c r="ED132" s="106">
        <f t="shared" ca="1" si="355"/>
        <v>0</v>
      </c>
      <c r="EE132" s="106">
        <f t="shared" ca="1" si="355"/>
        <v>0</v>
      </c>
      <c r="EF132" s="106">
        <f t="shared" ca="1" si="355"/>
        <v>0</v>
      </c>
      <c r="EG132" s="106">
        <f t="shared" ca="1" si="355"/>
        <v>0</v>
      </c>
      <c r="EH132" s="106">
        <f t="shared" ca="1" si="355"/>
        <v>0</v>
      </c>
      <c r="EI132" s="106">
        <f t="shared" ca="1" si="355"/>
        <v>0</v>
      </c>
      <c r="EJ132" s="106">
        <f t="shared" ca="1" si="355"/>
        <v>0</v>
      </c>
      <c r="EK132" s="106">
        <f t="shared" ca="1" si="355"/>
        <v>0</v>
      </c>
    </row>
    <row r="133" spans="1:141" outlineLevel="2" x14ac:dyDescent="0.25">
      <c r="A133" s="90"/>
      <c r="B133" s="90"/>
      <c r="C133" s="111"/>
      <c r="D133" s="90"/>
      <c r="F133" s="133"/>
      <c r="G133" s="34"/>
      <c r="H133" s="34"/>
      <c r="I133" s="134"/>
      <c r="J133" s="133"/>
      <c r="K133" s="34"/>
      <c r="L133" s="34"/>
      <c r="M133" s="134"/>
      <c r="N133" s="133"/>
      <c r="O133" s="34"/>
      <c r="P133" s="34"/>
      <c r="Q133" s="134"/>
      <c r="R133" s="133"/>
      <c r="S133" s="34"/>
      <c r="T133" s="34"/>
      <c r="U133" s="134"/>
      <c r="V133" s="133"/>
      <c r="W133" s="34"/>
      <c r="X133" s="34"/>
      <c r="Y133" s="134"/>
      <c r="Z133" s="133"/>
      <c r="AA133" s="34"/>
      <c r="AB133" s="34"/>
      <c r="AC133" s="134"/>
      <c r="AD133" s="133"/>
      <c r="AE133" s="34"/>
      <c r="AF133" s="34"/>
      <c r="AG133" s="134"/>
      <c r="AH133" s="133"/>
      <c r="AI133" s="34"/>
      <c r="AJ133" s="34"/>
      <c r="AK133" s="134"/>
      <c r="AL133" s="133"/>
      <c r="AM133" s="34"/>
      <c r="AN133" s="34"/>
      <c r="AO133" s="134"/>
      <c r="AP133" s="133"/>
      <c r="AQ133" s="34"/>
      <c r="AR133" s="34"/>
      <c r="AS133" s="134"/>
      <c r="AT133" s="133"/>
      <c r="AU133" s="34"/>
      <c r="AV133" s="34"/>
      <c r="AW133" s="134"/>
      <c r="AX133" s="133"/>
      <c r="AY133" s="34"/>
      <c r="AZ133" s="34"/>
      <c r="BA133" s="134"/>
      <c r="BB133" s="133"/>
      <c r="BC133" s="34"/>
      <c r="BD133" s="34"/>
      <c r="BE133" s="134"/>
      <c r="BF133" s="133"/>
      <c r="BG133" s="34"/>
      <c r="BH133" s="34"/>
      <c r="BI133" s="134"/>
      <c r="BJ133" s="133"/>
      <c r="BK133" s="34"/>
      <c r="BL133" s="34"/>
      <c r="BM133" s="134"/>
      <c r="BN133" s="133"/>
      <c r="BO133" s="34"/>
      <c r="BP133" s="34"/>
      <c r="BQ133" s="134"/>
      <c r="BR133" s="133"/>
      <c r="BS133" s="34"/>
      <c r="BT133" s="34"/>
      <c r="BU133" s="134"/>
      <c r="BV133" s="133"/>
      <c r="BW133" s="34"/>
      <c r="BX133" s="34"/>
      <c r="BY133" s="134"/>
      <c r="BZ133" s="133"/>
      <c r="CA133" s="34"/>
      <c r="CB133" s="34"/>
      <c r="CC133" s="134"/>
      <c r="CD133" s="133"/>
      <c r="CE133" s="34"/>
      <c r="CF133" s="34"/>
      <c r="CG133" s="134"/>
      <c r="CH133" s="133"/>
      <c r="CI133" s="34"/>
      <c r="CJ133" s="34"/>
      <c r="CK133" s="134"/>
      <c r="CL133" s="133"/>
      <c r="CM133" s="34"/>
      <c r="CN133" s="34"/>
      <c r="CO133" s="134"/>
      <c r="CP133" s="133"/>
      <c r="CQ133" s="34"/>
      <c r="CR133" s="34"/>
      <c r="CS133" s="134"/>
      <c r="CT133" s="133"/>
      <c r="CU133" s="34"/>
      <c r="CV133" s="34"/>
      <c r="CW133" s="134"/>
      <c r="CX133" s="133"/>
      <c r="CY133" s="34"/>
      <c r="CZ133" s="34"/>
      <c r="DA133" s="134"/>
      <c r="DB133" s="133"/>
      <c r="DC133" s="34"/>
      <c r="DD133" s="34"/>
      <c r="DE133" s="134"/>
      <c r="DF133" s="133"/>
      <c r="DG133" s="34"/>
      <c r="DH133" s="34"/>
      <c r="DI133" s="1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row>
    <row r="134" spans="1:141" outlineLevel="2" x14ac:dyDescent="0.25">
      <c r="A134" s="90"/>
      <c r="B134" s="90"/>
      <c r="C134" s="111"/>
      <c r="D134" s="90"/>
      <c r="E134" t="s">
        <v>311</v>
      </c>
      <c r="F134" s="133"/>
      <c r="G134" s="34"/>
      <c r="H134" s="34"/>
      <c r="I134" s="134"/>
      <c r="J134" s="133"/>
      <c r="K134" s="34"/>
      <c r="L134" s="34"/>
      <c r="M134" s="134"/>
      <c r="N134" s="133"/>
      <c r="O134" s="34"/>
      <c r="P134" s="34"/>
      <c r="Q134" s="134"/>
      <c r="R134" s="133"/>
      <c r="S134" s="34"/>
      <c r="T134" s="34"/>
      <c r="U134" s="134"/>
      <c r="V134" s="133"/>
      <c r="W134" s="34"/>
      <c r="X134" s="34"/>
      <c r="Y134" s="134"/>
      <c r="Z134" s="133"/>
      <c r="AA134" s="34"/>
      <c r="AB134" s="34"/>
      <c r="AC134" s="134"/>
      <c r="AD134" s="133"/>
      <c r="AE134" s="34"/>
      <c r="AF134" s="34"/>
      <c r="AG134" s="134"/>
      <c r="AH134" s="133"/>
      <c r="AI134" s="34"/>
      <c r="AJ134" s="34"/>
      <c r="AK134" s="134"/>
      <c r="AL134" s="133"/>
      <c r="AM134" s="34"/>
      <c r="AN134" s="34"/>
      <c r="AO134" s="134"/>
      <c r="AP134" s="133" t="str" cm="1">
        <f t="array" aca="1" ref="AP134" ca="1">IF(AND(NOT(AP$4="A"),COLUMN(AP$4)=MATCH(MAX(IF($A$4:$DI$4="A", COLUMN($A$4:$DI$4))), COLUMN($A$4:$DI$4), 0)+1),-INDEX($A$85:$DI$85,MATCH(MAX(IF($A$4:$DI$4="A", COLUMN($A$4:$DI$4))), COLUMN($A$4:$DI$4), 0)),"")</f>
        <v/>
      </c>
      <c r="AQ134" s="34" t="str" cm="1">
        <f t="array" aca="1" ref="AQ134" ca="1">IF(AND(NOT(AQ$4="A"),COLUMN(AQ$4)=MATCH(MAX(IF($A$4:$DI$4="A", COLUMN($A$4:$DI$4))), COLUMN($A$4:$DI$4), 0)+1),-INDEX($A$85:$DI$85,MATCH(MAX(IF($A$4:$DI$4="A", COLUMN($A$4:$DI$4))), COLUMN($A$4:$DI$4), 0)),"")</f>
        <v/>
      </c>
      <c r="AR134" s="34" t="str" cm="1">
        <f t="array" aca="1" ref="AR134" ca="1">IF(AND(NOT(AR$4="A"),COLUMN(AR$4)=MATCH(MAX(IF($A$4:$DI$4="A", COLUMN($A$4:$DI$4))), COLUMN($A$4:$DI$4), 0)+1),-INDEX($A$85:$DI$85,MATCH(MAX(IF($A$4:$DI$4="A", COLUMN($A$4:$DI$4))), COLUMN($A$4:$DI$4), 0)),"")</f>
        <v/>
      </c>
      <c r="AS134" s="134" t="str" cm="1">
        <f t="array" aca="1" ref="AS134" ca="1">IF(AND(NOT(AS$4="A"),COLUMN(AS$4)=MATCH(MAX(IF($A$4:$DI$4="A", COLUMN($A$4:$DI$4))), COLUMN($A$4:$DI$4), 0)+1),-INDEX($A$85:$DI$85,MATCH(MAX(IF($A$4:$DI$4="A", COLUMN($A$4:$DI$4))), COLUMN($A$4:$DI$4), 0)),"")</f>
        <v/>
      </c>
      <c r="AT134" s="133" t="str" cm="1">
        <f t="array" aca="1" ref="AT134" ca="1">IF(AND(NOT(AT$4="A"),COLUMN(AT$4)=MATCH(MAX(IF($A$4:$DI$4="A", COLUMN($A$4:$DI$4))), COLUMN($A$4:$DI$4), 0)+1),-INDEX($A$85:$DI$85,MATCH(MAX(IF($A$4:$DI$4="A", COLUMN($A$4:$DI$4))), COLUMN($A$4:$DI$4), 0)),"")</f>
        <v/>
      </c>
      <c r="AU134" s="34" t="str" cm="1">
        <f t="array" aca="1" ref="AU134" ca="1">IF(AND(NOT(AU$4="A"),COLUMN(AU$4)=MATCH(MAX(IF($A$4:$DI$4="A", COLUMN($A$4:$DI$4))), COLUMN($A$4:$DI$4), 0)+1),-INDEX($A$85:$DI$85,MATCH(MAX(IF($A$4:$DI$4="A", COLUMN($A$4:$DI$4))), COLUMN($A$4:$DI$4), 0)),"")</f>
        <v/>
      </c>
      <c r="AV134" s="34" t="str" cm="1">
        <f t="array" aca="1" ref="AV134" ca="1">IF(AND(NOT(AV$4="A"),COLUMN(AV$4)=MATCH(MAX(IF($A$4:$DI$4="A", COLUMN($A$4:$DI$4))), COLUMN($A$4:$DI$4), 0)+1),-INDEX($A$85:$DI$85,MATCH(MAX(IF($A$4:$DI$4="A", COLUMN($A$4:$DI$4))), COLUMN($A$4:$DI$4), 0)),"")</f>
        <v/>
      </c>
      <c r="AW134" s="134" cm="1">
        <f t="array" aca="1" ref="AW134" ca="1">IF(AND(NOT(AW$4="A"),COLUMN(AW$4)=MATCH(MAX(IF($A$4:$DI$4="A", COLUMN($A$4:$DI$4))), COLUMN($A$4:$DI$4), 0)+1),-INDEX($A$85:$DI$85,MATCH(MAX(IF($A$4:$DI$4="A", COLUMN($A$4:$DI$4))), COLUMN($A$4:$DI$4), 0)),"")</f>
        <v>-1356</v>
      </c>
      <c r="AX134" s="133" t="str" cm="1">
        <f t="array" aca="1" ref="AX134" ca="1">IF(AND(NOT(AX$4="A"),COLUMN(AX$4)=MATCH(MAX(IF($A$4:$DI$4="A", COLUMN($A$4:$DI$4))), COLUMN($A$4:$DI$4), 0)+1),-INDEX($A$85:$DI$85,MATCH(MAX(IF($A$4:$DI$4="A", COLUMN($A$4:$DI$4))), COLUMN($A$4:$DI$4), 0)),"")</f>
        <v/>
      </c>
      <c r="AY134" s="34" t="str" cm="1">
        <f t="array" aca="1" ref="AY134" ca="1">IF(AND(NOT(AY$4="A"),COLUMN(AY$4)=MATCH(MAX(IF($A$4:$DI$4="A", COLUMN($A$4:$DI$4))), COLUMN($A$4:$DI$4), 0)+1),-INDEX($A$85:$DI$85,MATCH(MAX(IF($A$4:$DI$4="A", COLUMN($A$4:$DI$4))), COLUMN($A$4:$DI$4), 0)),"")</f>
        <v/>
      </c>
      <c r="AZ134" s="34" t="str" cm="1">
        <f t="array" aca="1" ref="AZ134" ca="1">IF(AND(NOT(AZ$4="A"),COLUMN(AZ$4)=MATCH(MAX(IF($A$4:$DI$4="A", COLUMN($A$4:$DI$4))), COLUMN($A$4:$DI$4), 0)+1),-INDEX($A$85:$DI$85,MATCH(MAX(IF($A$4:$DI$4="A", COLUMN($A$4:$DI$4))), COLUMN($A$4:$DI$4), 0)),"")</f>
        <v/>
      </c>
      <c r="BA134" s="134" t="str" cm="1">
        <f t="array" aca="1" ref="BA134" ca="1">IF(AND(NOT(BA$4="A"),COLUMN(BA$4)=MATCH(MAX(IF($A$4:$DI$4="A", COLUMN($A$4:$DI$4))), COLUMN($A$4:$DI$4), 0)+1),-INDEX($A$85:$DI$85,MATCH(MAX(IF($A$4:$DI$4="A", COLUMN($A$4:$DI$4))), COLUMN($A$4:$DI$4), 0)),"")</f>
        <v/>
      </c>
      <c r="BB134" s="133" t="str" cm="1">
        <f t="array" aca="1" ref="BB134" ca="1">IF(AND(NOT(BB$4="A"),COLUMN(BB$4)=MATCH(MAX(IF($A$4:$DI$4="A", COLUMN($A$4:$DI$4))), COLUMN($A$4:$DI$4), 0)+1),-INDEX($A$85:$DI$85,MATCH(MAX(IF($A$4:$DI$4="A", COLUMN($A$4:$DI$4))), COLUMN($A$4:$DI$4), 0)),"")</f>
        <v/>
      </c>
      <c r="BC134" s="34" t="str" cm="1">
        <f t="array" aca="1" ref="BC134" ca="1">IF(AND(NOT(BC$4="A"),COLUMN(BC$4)=MATCH(MAX(IF($A$4:$DI$4="A", COLUMN($A$4:$DI$4))), COLUMN($A$4:$DI$4), 0)+1),-INDEX($A$85:$DI$85,MATCH(MAX(IF($A$4:$DI$4="A", COLUMN($A$4:$DI$4))), COLUMN($A$4:$DI$4), 0)),"")</f>
        <v/>
      </c>
      <c r="BD134" s="34" t="str" cm="1">
        <f t="array" aca="1" ref="BD134" ca="1">IF(AND(NOT(BD$4="A"),COLUMN(BD$4)=MATCH(MAX(IF($A$4:$DI$4="A", COLUMN($A$4:$DI$4))), COLUMN($A$4:$DI$4), 0)+1),-INDEX($A$85:$DI$85,MATCH(MAX(IF($A$4:$DI$4="A", COLUMN($A$4:$DI$4))), COLUMN($A$4:$DI$4), 0)),"")</f>
        <v/>
      </c>
      <c r="BE134" s="134" t="str" cm="1">
        <f t="array" aca="1" ref="BE134" ca="1">IF(AND(NOT(BE$4="A"),COLUMN(BE$4)=MATCH(MAX(IF($A$4:$DI$4="A", COLUMN($A$4:$DI$4))), COLUMN($A$4:$DI$4), 0)+1),-INDEX($A$85:$DI$85,MATCH(MAX(IF($A$4:$DI$4="A", COLUMN($A$4:$DI$4))), COLUMN($A$4:$DI$4), 0)),"")</f>
        <v/>
      </c>
      <c r="BF134" s="133" t="str" cm="1">
        <f t="array" aca="1" ref="BF134" ca="1">IF(AND(NOT(BF$4="A"),COLUMN(BF$4)=MATCH(MAX(IF($A$4:$DI$4="A", COLUMN($A$4:$DI$4))), COLUMN($A$4:$DI$4), 0)+1),-INDEX($A$85:$DI$85,MATCH(MAX(IF($A$4:$DI$4="A", COLUMN($A$4:$DI$4))), COLUMN($A$4:$DI$4), 0)),"")</f>
        <v/>
      </c>
      <c r="BG134" s="34" t="str" cm="1">
        <f t="array" aca="1" ref="BG134" ca="1">IF(AND(NOT(BG$4="A"),COLUMN(BG$4)=MATCH(MAX(IF($A$4:$DI$4="A", COLUMN($A$4:$DI$4))), COLUMN($A$4:$DI$4), 0)+1),-INDEX($A$85:$DI$85,MATCH(MAX(IF($A$4:$DI$4="A", COLUMN($A$4:$DI$4))), COLUMN($A$4:$DI$4), 0)),"")</f>
        <v/>
      </c>
      <c r="BH134" s="34" t="str" cm="1">
        <f t="array" aca="1" ref="BH134" ca="1">IF(AND(NOT(BH$4="A"),COLUMN(BH$4)=MATCH(MAX(IF($A$4:$DI$4="A", COLUMN($A$4:$DI$4))), COLUMN($A$4:$DI$4), 0)+1),-INDEX($A$85:$DI$85,MATCH(MAX(IF($A$4:$DI$4="A", COLUMN($A$4:$DI$4))), COLUMN($A$4:$DI$4), 0)),"")</f>
        <v/>
      </c>
      <c r="BI134" s="134" t="str" cm="1">
        <f t="array" aca="1" ref="BI134" ca="1">IF(AND(NOT(BI$4="A"),COLUMN(BI$4)=MATCH(MAX(IF($A$4:$DI$4="A", COLUMN($A$4:$DI$4))), COLUMN($A$4:$DI$4), 0)+1),-INDEX($A$85:$DI$85,MATCH(MAX(IF($A$4:$DI$4="A", COLUMN($A$4:$DI$4))), COLUMN($A$4:$DI$4), 0)),"")</f>
        <v/>
      </c>
      <c r="BJ134" s="133" t="str" cm="1">
        <f t="array" aca="1" ref="BJ134" ca="1">IF(AND(NOT(BJ$4="A"),COLUMN(BJ$4)=MATCH(MAX(IF($A$4:$DI$4="A", COLUMN($A$4:$DI$4))), COLUMN($A$4:$DI$4), 0)+1),-INDEX($A$85:$DI$85,MATCH(MAX(IF($A$4:$DI$4="A", COLUMN($A$4:$DI$4))), COLUMN($A$4:$DI$4), 0)),"")</f>
        <v/>
      </c>
      <c r="BK134" s="34" t="str" cm="1">
        <f t="array" aca="1" ref="BK134" ca="1">IF(AND(NOT(BK$4="A"),COLUMN(BK$4)=MATCH(MAX(IF($A$4:$DI$4="A", COLUMN($A$4:$DI$4))), COLUMN($A$4:$DI$4), 0)+1),-INDEX($A$85:$DI$85,MATCH(MAX(IF($A$4:$DI$4="A", COLUMN($A$4:$DI$4))), COLUMN($A$4:$DI$4), 0)),"")</f>
        <v/>
      </c>
      <c r="BL134" s="34" t="str" cm="1">
        <f t="array" aca="1" ref="BL134" ca="1">IF(AND(NOT(BL$4="A"),COLUMN(BL$4)=MATCH(MAX(IF($A$4:$DI$4="A", COLUMN($A$4:$DI$4))), COLUMN($A$4:$DI$4), 0)+1),-INDEX($A$85:$DI$85,MATCH(MAX(IF($A$4:$DI$4="A", COLUMN($A$4:$DI$4))), COLUMN($A$4:$DI$4), 0)),"")</f>
        <v/>
      </c>
      <c r="BM134" s="134" t="str" cm="1">
        <f t="array" aca="1" ref="BM134" ca="1">IF(AND(NOT(BM$4="A"),COLUMN(BM$4)=MATCH(MAX(IF($A$4:$DI$4="A", COLUMN($A$4:$DI$4))), COLUMN($A$4:$DI$4), 0)+1),-INDEX($A$85:$DI$85,MATCH(MAX(IF($A$4:$DI$4="A", COLUMN($A$4:$DI$4))), COLUMN($A$4:$DI$4), 0)),"")</f>
        <v/>
      </c>
      <c r="BN134" s="133" t="str" cm="1">
        <f t="array" aca="1" ref="BN134" ca="1">IF(AND(NOT(BN$4="A"),COLUMN(BN$4)=MATCH(MAX(IF($A$4:$DI$4="A", COLUMN($A$4:$DI$4))), COLUMN($A$4:$DI$4), 0)+1),-INDEX($A$85:$DI$85,MATCH(MAX(IF($A$4:$DI$4="A", COLUMN($A$4:$DI$4))), COLUMN($A$4:$DI$4), 0)),"")</f>
        <v/>
      </c>
      <c r="BO134" s="34" t="str" cm="1">
        <f t="array" aca="1" ref="BO134" ca="1">IF(AND(NOT(BO$4="A"),COLUMN(BO$4)=MATCH(MAX(IF($A$4:$DI$4="A", COLUMN($A$4:$DI$4))), COLUMN($A$4:$DI$4), 0)+1),-INDEX($A$85:$DI$85,MATCH(MAX(IF($A$4:$DI$4="A", COLUMN($A$4:$DI$4))), COLUMN($A$4:$DI$4), 0)),"")</f>
        <v/>
      </c>
      <c r="BP134" s="34" t="str" cm="1">
        <f t="array" aca="1" ref="BP134" ca="1">IF(AND(NOT(BP$4="A"),COLUMN(BP$4)=MATCH(MAX(IF($A$4:$DI$4="A", COLUMN($A$4:$DI$4))), COLUMN($A$4:$DI$4), 0)+1),-INDEX($A$85:$DI$85,MATCH(MAX(IF($A$4:$DI$4="A", COLUMN($A$4:$DI$4))), COLUMN($A$4:$DI$4), 0)),"")</f>
        <v/>
      </c>
      <c r="BQ134" s="134" t="str" cm="1">
        <f t="array" aca="1" ref="BQ134" ca="1">IF(AND(NOT(BQ$4="A"),COLUMN(BQ$4)=MATCH(MAX(IF($A$4:$DI$4="A", COLUMN($A$4:$DI$4))), COLUMN($A$4:$DI$4), 0)+1),-INDEX($A$85:$DI$85,MATCH(MAX(IF($A$4:$DI$4="A", COLUMN($A$4:$DI$4))), COLUMN($A$4:$DI$4), 0)),"")</f>
        <v/>
      </c>
      <c r="BR134" s="133" t="str" cm="1">
        <f t="array" aca="1" ref="BR134" ca="1">IF(AND(NOT(BR$4="A"),COLUMN(BR$4)=MATCH(MAX(IF($A$4:$DI$4="A", COLUMN($A$4:$DI$4))), COLUMN($A$4:$DI$4), 0)+1),-INDEX($A$85:$DI$85,MATCH(MAX(IF($A$4:$DI$4="A", COLUMN($A$4:$DI$4))), COLUMN($A$4:$DI$4), 0)),"")</f>
        <v/>
      </c>
      <c r="BS134" s="34" t="str" cm="1">
        <f t="array" aca="1" ref="BS134" ca="1">IF(AND(NOT(BS$4="A"),COLUMN(BS$4)=MATCH(MAX(IF($A$4:$DI$4="A", COLUMN($A$4:$DI$4))), COLUMN($A$4:$DI$4), 0)+1),-INDEX($A$85:$DI$85,MATCH(MAX(IF($A$4:$DI$4="A", COLUMN($A$4:$DI$4))), COLUMN($A$4:$DI$4), 0)),"")</f>
        <v/>
      </c>
      <c r="BT134" s="34" t="str" cm="1">
        <f t="array" aca="1" ref="BT134" ca="1">IF(AND(NOT(BT$4="A"),COLUMN(BT$4)=MATCH(MAX(IF($A$4:$DI$4="A", COLUMN($A$4:$DI$4))), COLUMN($A$4:$DI$4), 0)+1),-INDEX($A$85:$DI$85,MATCH(MAX(IF($A$4:$DI$4="A", COLUMN($A$4:$DI$4))), COLUMN($A$4:$DI$4), 0)),"")</f>
        <v/>
      </c>
      <c r="BU134" s="134" t="str" cm="1">
        <f t="array" aca="1" ref="BU134" ca="1">IF(AND(NOT(BU$4="A"),COLUMN(BU$4)=MATCH(MAX(IF($A$4:$DI$4="A", COLUMN($A$4:$DI$4))), COLUMN($A$4:$DI$4), 0)+1),-INDEX($A$85:$DI$85,MATCH(MAX(IF($A$4:$DI$4="A", COLUMN($A$4:$DI$4))), COLUMN($A$4:$DI$4), 0)),"")</f>
        <v/>
      </c>
      <c r="BV134" s="133" t="str" cm="1">
        <f t="array" aca="1" ref="BV134" ca="1">IF(AND(NOT(BV$4="A"),COLUMN(BV$4)=MATCH(MAX(IF($A$4:$DI$4="A", COLUMN($A$4:$DI$4))), COLUMN($A$4:$DI$4), 0)+1),-INDEX($A$85:$DI$85,MATCH(MAX(IF($A$4:$DI$4="A", COLUMN($A$4:$DI$4))), COLUMN($A$4:$DI$4), 0)),"")</f>
        <v/>
      </c>
      <c r="BW134" s="34" t="str" cm="1">
        <f t="array" aca="1" ref="BW134" ca="1">IF(AND(NOT(BW$4="A"),COLUMN(BW$4)=MATCH(MAX(IF($A$4:$DI$4="A", COLUMN($A$4:$DI$4))), COLUMN($A$4:$DI$4), 0)+1),-INDEX($A$85:$DI$85,MATCH(MAX(IF($A$4:$DI$4="A", COLUMN($A$4:$DI$4))), COLUMN($A$4:$DI$4), 0)),"")</f>
        <v/>
      </c>
      <c r="BX134" s="34" t="str" cm="1">
        <f t="array" aca="1" ref="BX134" ca="1">IF(AND(NOT(BX$4="A"),COLUMN(BX$4)=MATCH(MAX(IF($A$4:$DI$4="A", COLUMN($A$4:$DI$4))), COLUMN($A$4:$DI$4), 0)+1),-INDEX($A$85:$DI$85,MATCH(MAX(IF($A$4:$DI$4="A", COLUMN($A$4:$DI$4))), COLUMN($A$4:$DI$4), 0)),"")</f>
        <v/>
      </c>
      <c r="BY134" s="134" t="str" cm="1">
        <f t="array" aca="1" ref="BY134" ca="1">IF(AND(NOT(BY$4="A"),COLUMN(BY$4)=MATCH(MAX(IF($A$4:$DI$4="A", COLUMN($A$4:$DI$4))), COLUMN($A$4:$DI$4), 0)+1),-INDEX($A$85:$DI$85,MATCH(MAX(IF($A$4:$DI$4="A", COLUMN($A$4:$DI$4))), COLUMN($A$4:$DI$4), 0)),"")</f>
        <v/>
      </c>
      <c r="BZ134" s="133" t="str" cm="1">
        <f t="array" aca="1" ref="BZ134" ca="1">IF(AND(NOT(BZ$4="A"),COLUMN(BZ$4)=MATCH(MAX(IF($A$4:$DI$4="A", COLUMN($A$4:$DI$4))), COLUMN($A$4:$DI$4), 0)+1),-INDEX($A$85:$DI$85,MATCH(MAX(IF($A$4:$DI$4="A", COLUMN($A$4:$DI$4))), COLUMN($A$4:$DI$4), 0)),"")</f>
        <v/>
      </c>
      <c r="CA134" s="34" t="str" cm="1">
        <f t="array" aca="1" ref="CA134" ca="1">IF(AND(NOT(CA$4="A"),COLUMN(CA$4)=MATCH(MAX(IF($A$4:$DI$4="A", COLUMN($A$4:$DI$4))), COLUMN($A$4:$DI$4), 0)+1),-INDEX($A$85:$DI$85,MATCH(MAX(IF($A$4:$DI$4="A", COLUMN($A$4:$DI$4))), COLUMN($A$4:$DI$4), 0)),"")</f>
        <v/>
      </c>
      <c r="CB134" s="34" t="str" cm="1">
        <f t="array" aca="1" ref="CB134" ca="1">IF(AND(NOT(CB$4="A"),COLUMN(CB$4)=MATCH(MAX(IF($A$4:$DI$4="A", COLUMN($A$4:$DI$4))), COLUMN($A$4:$DI$4), 0)+1),-INDEX($A$85:$DI$85,MATCH(MAX(IF($A$4:$DI$4="A", COLUMN($A$4:$DI$4))), COLUMN($A$4:$DI$4), 0)),"")</f>
        <v/>
      </c>
      <c r="CC134" s="134" t="str" cm="1">
        <f t="array" aca="1" ref="CC134" ca="1">IF(AND(NOT(CC$4="A"),COLUMN(CC$4)=MATCH(MAX(IF($A$4:$DI$4="A", COLUMN($A$4:$DI$4))), COLUMN($A$4:$DI$4), 0)+1),-INDEX($A$85:$DI$85,MATCH(MAX(IF($A$4:$DI$4="A", COLUMN($A$4:$DI$4))), COLUMN($A$4:$DI$4), 0)),"")</f>
        <v/>
      </c>
      <c r="CD134" s="133" t="str" cm="1">
        <f t="array" aca="1" ref="CD134" ca="1">IF(AND(NOT(CD$4="A"),COLUMN(CD$4)=MATCH(MAX(IF($A$4:$DI$4="A", COLUMN($A$4:$DI$4))), COLUMN($A$4:$DI$4), 0)+1),-INDEX($A$85:$DI$85,MATCH(MAX(IF($A$4:$DI$4="A", COLUMN($A$4:$DI$4))), COLUMN($A$4:$DI$4), 0)),"")</f>
        <v/>
      </c>
      <c r="CE134" s="34" t="str" cm="1">
        <f t="array" aca="1" ref="CE134" ca="1">IF(AND(NOT(CE$4="A"),COLUMN(CE$4)=MATCH(MAX(IF($A$4:$DI$4="A", COLUMN($A$4:$DI$4))), COLUMN($A$4:$DI$4), 0)+1),-INDEX($A$85:$DI$85,MATCH(MAX(IF($A$4:$DI$4="A", COLUMN($A$4:$DI$4))), COLUMN($A$4:$DI$4), 0)),"")</f>
        <v/>
      </c>
      <c r="CF134" s="34" t="str" cm="1">
        <f t="array" aca="1" ref="CF134" ca="1">IF(AND(NOT(CF$4="A"),COLUMN(CF$4)=MATCH(MAX(IF($A$4:$DI$4="A", COLUMN($A$4:$DI$4))), COLUMN($A$4:$DI$4), 0)+1),-INDEX($A$85:$DI$85,MATCH(MAX(IF($A$4:$DI$4="A", COLUMN($A$4:$DI$4))), COLUMN($A$4:$DI$4), 0)),"")</f>
        <v/>
      </c>
      <c r="CG134" s="134" t="str" cm="1">
        <f t="array" aca="1" ref="CG134" ca="1">IF(AND(NOT(CG$4="A"),COLUMN(CG$4)=MATCH(MAX(IF($A$4:$DI$4="A", COLUMN($A$4:$DI$4))), COLUMN($A$4:$DI$4), 0)+1),-INDEX($A$85:$DI$85,MATCH(MAX(IF($A$4:$DI$4="A", COLUMN($A$4:$DI$4))), COLUMN($A$4:$DI$4), 0)),"")</f>
        <v/>
      </c>
      <c r="CH134" s="133" t="str" cm="1">
        <f t="array" aca="1" ref="CH134" ca="1">IF(AND(NOT(CH$4="A"),COLUMN(CH$4)=MATCH(MAX(IF($A$4:$DI$4="A", COLUMN($A$4:$DI$4))), COLUMN($A$4:$DI$4), 0)+1),-INDEX($A$85:$DI$85,MATCH(MAX(IF($A$4:$DI$4="A", COLUMN($A$4:$DI$4))), COLUMN($A$4:$DI$4), 0)),"")</f>
        <v/>
      </c>
      <c r="CI134" s="34" t="str" cm="1">
        <f t="array" aca="1" ref="CI134" ca="1">IF(AND(NOT(CI$4="A"),COLUMN(CI$4)=MATCH(MAX(IF($A$4:$DI$4="A", COLUMN($A$4:$DI$4))), COLUMN($A$4:$DI$4), 0)+1),-INDEX($A$85:$DI$85,MATCH(MAX(IF($A$4:$DI$4="A", COLUMN($A$4:$DI$4))), COLUMN($A$4:$DI$4), 0)),"")</f>
        <v/>
      </c>
      <c r="CJ134" s="34" t="str" cm="1">
        <f t="array" aca="1" ref="CJ134" ca="1">IF(AND(NOT(CJ$4="A"),COLUMN(CJ$4)=MATCH(MAX(IF($A$4:$DI$4="A", COLUMN($A$4:$DI$4))), COLUMN($A$4:$DI$4), 0)+1),-INDEX($A$85:$DI$85,MATCH(MAX(IF($A$4:$DI$4="A", COLUMN($A$4:$DI$4))), COLUMN($A$4:$DI$4), 0)),"")</f>
        <v/>
      </c>
      <c r="CK134" s="134" t="str" cm="1">
        <f t="array" aca="1" ref="CK134" ca="1">IF(AND(NOT(CK$4="A"),COLUMN(CK$4)=MATCH(MAX(IF($A$4:$DI$4="A", COLUMN($A$4:$DI$4))), COLUMN($A$4:$DI$4), 0)+1),-INDEX($A$85:$DI$85,MATCH(MAX(IF($A$4:$DI$4="A", COLUMN($A$4:$DI$4))), COLUMN($A$4:$DI$4), 0)),"")</f>
        <v/>
      </c>
      <c r="CL134" s="133" t="str" cm="1">
        <f t="array" aca="1" ref="CL134" ca="1">IF(AND(NOT(CL$4="A"),COLUMN(CL$4)=MATCH(MAX(IF($A$4:$DI$4="A", COLUMN($A$4:$DI$4))), COLUMN($A$4:$DI$4), 0)+1),-INDEX($A$85:$DI$85,MATCH(MAX(IF($A$4:$DI$4="A", COLUMN($A$4:$DI$4))), COLUMN($A$4:$DI$4), 0)),"")</f>
        <v/>
      </c>
      <c r="CM134" s="34" t="str" cm="1">
        <f t="array" aca="1" ref="CM134" ca="1">IF(AND(NOT(CM$4="A"),COLUMN(CM$4)=MATCH(MAX(IF($A$4:$DI$4="A", COLUMN($A$4:$DI$4))), COLUMN($A$4:$DI$4), 0)+1),-INDEX($A$85:$DI$85,MATCH(MAX(IF($A$4:$DI$4="A", COLUMN($A$4:$DI$4))), COLUMN($A$4:$DI$4), 0)),"")</f>
        <v/>
      </c>
      <c r="CN134" s="34" t="str" cm="1">
        <f t="array" aca="1" ref="CN134" ca="1">IF(AND(NOT(CN$4="A"),COLUMN(CN$4)=MATCH(MAX(IF($A$4:$DI$4="A", COLUMN($A$4:$DI$4))), COLUMN($A$4:$DI$4), 0)+1),-INDEX($A$85:$DI$85,MATCH(MAX(IF($A$4:$DI$4="A", COLUMN($A$4:$DI$4))), COLUMN($A$4:$DI$4), 0)),"")</f>
        <v/>
      </c>
      <c r="CO134" s="134" t="str" cm="1">
        <f t="array" aca="1" ref="CO134" ca="1">IF(AND(NOT(CO$4="A"),COLUMN(CO$4)=MATCH(MAX(IF($A$4:$DI$4="A", COLUMN($A$4:$DI$4))), COLUMN($A$4:$DI$4), 0)+1),-INDEX($A$85:$DI$85,MATCH(MAX(IF($A$4:$DI$4="A", COLUMN($A$4:$DI$4))), COLUMN($A$4:$DI$4), 0)),"")</f>
        <v/>
      </c>
      <c r="CP134" s="133" t="str" cm="1">
        <f t="array" aca="1" ref="CP134" ca="1">IF(AND(NOT(CP$4="A"),COLUMN(CP$4)=MATCH(MAX(IF($A$4:$DI$4="A", COLUMN($A$4:$DI$4))), COLUMN($A$4:$DI$4), 0)+1),-INDEX($A$85:$DI$85,MATCH(MAX(IF($A$4:$DI$4="A", COLUMN($A$4:$DI$4))), COLUMN($A$4:$DI$4), 0)),"")</f>
        <v/>
      </c>
      <c r="CQ134" s="34" t="str" cm="1">
        <f t="array" aca="1" ref="CQ134" ca="1">IF(AND(NOT(CQ$4="A"),COLUMN(CQ$4)=MATCH(MAX(IF($A$4:$DI$4="A", COLUMN($A$4:$DI$4))), COLUMN($A$4:$DI$4), 0)+1),-INDEX($A$85:$DI$85,MATCH(MAX(IF($A$4:$DI$4="A", COLUMN($A$4:$DI$4))), COLUMN($A$4:$DI$4), 0)),"")</f>
        <v/>
      </c>
      <c r="CR134" s="34" t="str" cm="1">
        <f t="array" aca="1" ref="CR134" ca="1">IF(AND(NOT(CR$4="A"),COLUMN(CR$4)=MATCH(MAX(IF($A$4:$DI$4="A", COLUMN($A$4:$DI$4))), COLUMN($A$4:$DI$4), 0)+1),-INDEX($A$85:$DI$85,MATCH(MAX(IF($A$4:$DI$4="A", COLUMN($A$4:$DI$4))), COLUMN($A$4:$DI$4), 0)),"")</f>
        <v/>
      </c>
      <c r="CS134" s="134" t="str" cm="1">
        <f t="array" aca="1" ref="CS134" ca="1">IF(AND(NOT(CS$4="A"),COLUMN(CS$4)=MATCH(MAX(IF($A$4:$DI$4="A", COLUMN($A$4:$DI$4))), COLUMN($A$4:$DI$4), 0)+1),-INDEX($A$85:$DI$85,MATCH(MAX(IF($A$4:$DI$4="A", COLUMN($A$4:$DI$4))), COLUMN($A$4:$DI$4), 0)),"")</f>
        <v/>
      </c>
      <c r="CT134" s="133" t="str" cm="1">
        <f t="array" aca="1" ref="CT134" ca="1">IF(AND(NOT(CT$4="A"),COLUMN(CT$4)=MATCH(MAX(IF($A$4:$DI$4="A", COLUMN($A$4:$DI$4))), COLUMN($A$4:$DI$4), 0)+1),-INDEX($A$85:$DI$85,MATCH(MAX(IF($A$4:$DI$4="A", COLUMN($A$4:$DI$4))), COLUMN($A$4:$DI$4), 0)),"")</f>
        <v/>
      </c>
      <c r="CU134" s="34" t="str" cm="1">
        <f t="array" aca="1" ref="CU134" ca="1">IF(AND(NOT(CU$4="A"),COLUMN(CU$4)=MATCH(MAX(IF($A$4:$DI$4="A", COLUMN($A$4:$DI$4))), COLUMN($A$4:$DI$4), 0)+1),-INDEX($A$85:$DI$85,MATCH(MAX(IF($A$4:$DI$4="A", COLUMN($A$4:$DI$4))), COLUMN($A$4:$DI$4), 0)),"")</f>
        <v/>
      </c>
      <c r="CV134" s="34" t="str" cm="1">
        <f t="array" aca="1" ref="CV134" ca="1">IF(AND(NOT(CV$4="A"),COLUMN(CV$4)=MATCH(MAX(IF($A$4:$DI$4="A", COLUMN($A$4:$DI$4))), COLUMN($A$4:$DI$4), 0)+1),-INDEX($A$85:$DI$85,MATCH(MAX(IF($A$4:$DI$4="A", COLUMN($A$4:$DI$4))), COLUMN($A$4:$DI$4), 0)),"")</f>
        <v/>
      </c>
      <c r="CW134" s="134" t="str" cm="1">
        <f t="array" aca="1" ref="CW134" ca="1">IF(AND(NOT(CW$4="A"),COLUMN(CW$4)=MATCH(MAX(IF($A$4:$DI$4="A", COLUMN($A$4:$DI$4))), COLUMN($A$4:$DI$4), 0)+1),-INDEX($A$85:$DI$85,MATCH(MAX(IF($A$4:$DI$4="A", COLUMN($A$4:$DI$4))), COLUMN($A$4:$DI$4), 0)),"")</f>
        <v/>
      </c>
      <c r="CX134" s="133" t="str" cm="1">
        <f t="array" aca="1" ref="CX134" ca="1">IF(AND(NOT(CX$4="A"),COLUMN(CX$4)=MATCH(MAX(IF($A$4:$DI$4="A", COLUMN($A$4:$DI$4))), COLUMN($A$4:$DI$4), 0)+1),-INDEX($A$85:$DI$85,MATCH(MAX(IF($A$4:$DI$4="A", COLUMN($A$4:$DI$4))), COLUMN($A$4:$DI$4), 0)),"")</f>
        <v/>
      </c>
      <c r="CY134" s="34" t="str" cm="1">
        <f t="array" aca="1" ref="CY134" ca="1">IF(AND(NOT(CY$4="A"),COLUMN(CY$4)=MATCH(MAX(IF($A$4:$DI$4="A", COLUMN($A$4:$DI$4))), COLUMN($A$4:$DI$4), 0)+1),-INDEX($A$85:$DI$85,MATCH(MAX(IF($A$4:$DI$4="A", COLUMN($A$4:$DI$4))), COLUMN($A$4:$DI$4), 0)),"")</f>
        <v/>
      </c>
      <c r="CZ134" s="34" t="str" cm="1">
        <f t="array" aca="1" ref="CZ134" ca="1">IF(AND(NOT(CZ$4="A"),COLUMN(CZ$4)=MATCH(MAX(IF($A$4:$DI$4="A", COLUMN($A$4:$DI$4))), COLUMN($A$4:$DI$4), 0)+1),-INDEX($A$85:$DI$85,MATCH(MAX(IF($A$4:$DI$4="A", COLUMN($A$4:$DI$4))), COLUMN($A$4:$DI$4), 0)),"")</f>
        <v/>
      </c>
      <c r="DA134" s="134" t="str" cm="1">
        <f t="array" aca="1" ref="DA134" ca="1">IF(AND(NOT(DA$4="A"),COLUMN(DA$4)=MATCH(MAX(IF($A$4:$DI$4="A", COLUMN($A$4:$DI$4))), COLUMN($A$4:$DI$4), 0)+1),-INDEX($A$85:$DI$85,MATCH(MAX(IF($A$4:$DI$4="A", COLUMN($A$4:$DI$4))), COLUMN($A$4:$DI$4), 0)),"")</f>
        <v/>
      </c>
      <c r="DB134" s="133" t="str" cm="1">
        <f t="array" aca="1" ref="DB134" ca="1">IF(AND(NOT(DB$4="A"),COLUMN(DB$4)=MATCH(MAX(IF($A$4:$DI$4="A", COLUMN($A$4:$DI$4))), COLUMN($A$4:$DI$4), 0)+1),-INDEX($A$85:$DI$85,MATCH(MAX(IF($A$4:$DI$4="A", COLUMN($A$4:$DI$4))), COLUMN($A$4:$DI$4), 0)),"")</f>
        <v/>
      </c>
      <c r="DC134" s="34" t="str" cm="1">
        <f t="array" aca="1" ref="DC134" ca="1">IF(AND(NOT(DC$4="A"),COLUMN(DC$4)=MATCH(MAX(IF($A$4:$DI$4="A", COLUMN($A$4:$DI$4))), COLUMN($A$4:$DI$4), 0)+1),-INDEX($A$85:$DI$85,MATCH(MAX(IF($A$4:$DI$4="A", COLUMN($A$4:$DI$4))), COLUMN($A$4:$DI$4), 0)),"")</f>
        <v/>
      </c>
      <c r="DD134" s="34" t="str" cm="1">
        <f t="array" aca="1" ref="DD134" ca="1">IF(AND(NOT(DD$4="A"),COLUMN(DD$4)=MATCH(MAX(IF($A$4:$DI$4="A", COLUMN($A$4:$DI$4))), COLUMN($A$4:$DI$4), 0)+1),-INDEX($A$85:$DI$85,MATCH(MAX(IF($A$4:$DI$4="A", COLUMN($A$4:$DI$4))), COLUMN($A$4:$DI$4), 0)),"")</f>
        <v/>
      </c>
      <c r="DE134" s="134" t="str" cm="1">
        <f t="array" aca="1" ref="DE134" ca="1">IF(AND(NOT(DE$4="A"),COLUMN(DE$4)=MATCH(MAX(IF($A$4:$DI$4="A", COLUMN($A$4:$DI$4))), COLUMN($A$4:$DI$4), 0)+1),-INDEX($A$85:$DI$85,MATCH(MAX(IF($A$4:$DI$4="A", COLUMN($A$4:$DI$4))), COLUMN($A$4:$DI$4), 0)),"")</f>
        <v/>
      </c>
      <c r="DF134" s="133" t="str" cm="1">
        <f t="array" aca="1" ref="DF134" ca="1">IF(AND(NOT(DF$4="A"),COLUMN(DF$4)=MATCH(MAX(IF($A$4:$DI$4="A", COLUMN($A$4:$DI$4))), COLUMN($A$4:$DI$4), 0)+1),-INDEX($A$85:$DI$85,MATCH(MAX(IF($A$4:$DI$4="A", COLUMN($A$4:$DI$4))), COLUMN($A$4:$DI$4), 0)),"")</f>
        <v/>
      </c>
      <c r="DG134" s="34" t="str" cm="1">
        <f t="array" aca="1" ref="DG134" ca="1">IF(AND(NOT(DG$4="A"),COLUMN(DG$4)=MATCH(MAX(IF($A$4:$DI$4="A", COLUMN($A$4:$DI$4))), COLUMN($A$4:$DI$4), 0)+1),-INDEX($A$85:$DI$85,MATCH(MAX(IF($A$4:$DI$4="A", COLUMN($A$4:$DI$4))), COLUMN($A$4:$DI$4), 0)),"")</f>
        <v/>
      </c>
      <c r="DH134" s="34" t="str" cm="1">
        <f t="array" aca="1" ref="DH134" ca="1">IF(AND(NOT(DH$4="A"),COLUMN(DH$4)=MATCH(MAX(IF($A$4:$DI$4="A", COLUMN($A$4:$DI$4))), COLUMN($A$4:$DI$4), 0)+1),-INDEX($A$85:$DI$85,MATCH(MAX(IF($A$4:$DI$4="A", COLUMN($A$4:$DI$4))), COLUMN($A$4:$DI$4), 0)),"")</f>
        <v/>
      </c>
      <c r="DI134" s="134" t="str" cm="1">
        <f t="array" aca="1" ref="DI134" ca="1">IF(AND(NOT(DI$4="A"),COLUMN(DI$4)=MATCH(MAX(IF($A$4:$DI$4="A", COLUMN($A$4:$DI$4))), COLUMN($A$4:$DI$4), 0)+1),-INDEX($A$85:$DI$85,MATCH(MAX(IF($A$4:$DI$4="A", COLUMN($A$4:$DI$4))), COLUMN($A$4:$DI$4), 0)),"")</f>
        <v/>
      </c>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row>
    <row r="135" spans="1:141" outlineLevel="2" x14ac:dyDescent="0.25">
      <c r="A135" s="90"/>
      <c r="B135" s="90"/>
      <c r="C135" s="111"/>
      <c r="D135" s="90"/>
      <c r="F135" s="133"/>
      <c r="G135" s="34"/>
      <c r="H135" s="34"/>
      <c r="I135" s="134"/>
      <c r="J135" s="133"/>
      <c r="K135" s="34"/>
      <c r="L135" s="34"/>
      <c r="M135" s="134"/>
      <c r="N135" s="133"/>
      <c r="O135" s="34"/>
      <c r="P135" s="34"/>
      <c r="Q135" s="134"/>
      <c r="R135" s="133"/>
      <c r="S135" s="34"/>
      <c r="T135" s="34"/>
      <c r="U135" s="134"/>
      <c r="V135" s="133"/>
      <c r="W135" s="34"/>
      <c r="X135" s="34"/>
      <c r="Y135" s="134"/>
      <c r="Z135" s="133"/>
      <c r="AA135" s="34"/>
      <c r="AB135" s="34"/>
      <c r="AC135" s="134"/>
      <c r="AD135" s="133"/>
      <c r="AE135" s="34"/>
      <c r="AF135" s="34"/>
      <c r="AG135" s="134"/>
      <c r="AH135" s="133"/>
      <c r="AI135" s="34"/>
      <c r="AJ135" s="34"/>
      <c r="AK135" s="134"/>
      <c r="AL135" s="133"/>
      <c r="AM135" s="34"/>
      <c r="AN135" s="34"/>
      <c r="AO135" s="134"/>
      <c r="AP135" s="133"/>
      <c r="AQ135" s="34"/>
      <c r="AR135" s="34"/>
      <c r="AS135" s="134"/>
      <c r="AT135" s="133"/>
      <c r="AU135" s="34"/>
      <c r="AV135" s="34"/>
      <c r="AW135" s="134"/>
      <c r="AX135" s="133"/>
      <c r="AY135" s="34"/>
      <c r="AZ135" s="34"/>
      <c r="BA135" s="134"/>
      <c r="BB135" s="133"/>
      <c r="BC135" s="34"/>
      <c r="BD135" s="34"/>
      <c r="BE135" s="134"/>
      <c r="BF135" s="133"/>
      <c r="BG135" s="34"/>
      <c r="BH135" s="34"/>
      <c r="BI135" s="134"/>
      <c r="BJ135" s="133"/>
      <c r="BK135" s="34"/>
      <c r="BL135" s="34"/>
      <c r="BM135" s="134"/>
      <c r="BN135" s="133"/>
      <c r="BO135" s="34"/>
      <c r="BP135" s="34"/>
      <c r="BQ135" s="134"/>
      <c r="BR135" s="133"/>
      <c r="BS135" s="34"/>
      <c r="BT135" s="34"/>
      <c r="BU135" s="134"/>
      <c r="BV135" s="133"/>
      <c r="BW135" s="34"/>
      <c r="BX135" s="34"/>
      <c r="BY135" s="134"/>
      <c r="BZ135" s="133"/>
      <c r="CA135" s="34"/>
      <c r="CB135" s="34"/>
      <c r="CC135" s="134"/>
      <c r="CD135" s="133"/>
      <c r="CE135" s="34"/>
      <c r="CF135" s="34"/>
      <c r="CG135" s="134"/>
      <c r="CH135" s="133"/>
      <c r="CI135" s="34"/>
      <c r="CJ135" s="34"/>
      <c r="CK135" s="134"/>
      <c r="CL135" s="133"/>
      <c r="CM135" s="34"/>
      <c r="CN135" s="34"/>
      <c r="CO135" s="134"/>
      <c r="CP135" s="133"/>
      <c r="CQ135" s="34"/>
      <c r="CR135" s="34"/>
      <c r="CS135" s="134"/>
      <c r="CT135" s="133"/>
      <c r="CU135" s="34"/>
      <c r="CV135" s="34"/>
      <c r="CW135" s="134"/>
      <c r="CX135" s="133"/>
      <c r="CY135" s="34"/>
      <c r="CZ135" s="34"/>
      <c r="DA135" s="134"/>
      <c r="DB135" s="133"/>
      <c r="DC135" s="34"/>
      <c r="DD135" s="34"/>
      <c r="DE135" s="134"/>
      <c r="DF135" s="133"/>
      <c r="DG135" s="34"/>
      <c r="DH135" s="34"/>
      <c r="DI135" s="1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row>
    <row r="136" spans="1:141" outlineLevel="2" x14ac:dyDescent="0.25">
      <c r="A136" s="90"/>
      <c r="B136" s="90"/>
      <c r="C136" s="111"/>
      <c r="D136" s="90"/>
      <c r="E136" s="36" t="s">
        <v>312</v>
      </c>
      <c r="F136" s="105"/>
      <c r="G136" s="106"/>
      <c r="H136" s="106"/>
      <c r="I136" s="107"/>
      <c r="J136" s="105"/>
      <c r="K136" s="106"/>
      <c r="L136" s="106"/>
      <c r="M136" s="107"/>
      <c r="N136" s="105"/>
      <c r="O136" s="106"/>
      <c r="P136" s="106"/>
      <c r="Q136" s="107"/>
      <c r="R136" s="105"/>
      <c r="S136" s="106"/>
      <c r="T136" s="106"/>
      <c r="U136" s="107"/>
      <c r="V136" s="105"/>
      <c r="W136" s="106"/>
      <c r="X136" s="106"/>
      <c r="Y136" s="107"/>
      <c r="Z136" s="105"/>
      <c r="AA136" s="106"/>
      <c r="AB136" s="106"/>
      <c r="AC136" s="107"/>
      <c r="AD136" s="105"/>
      <c r="AE136" s="106"/>
      <c r="AF136" s="106"/>
      <c r="AG136" s="107"/>
      <c r="AH136" s="105"/>
      <c r="AI136" s="106"/>
      <c r="AJ136" s="106"/>
      <c r="AK136" s="107"/>
      <c r="AL136" s="105"/>
      <c r="AM136" s="106"/>
      <c r="AN136" s="106"/>
      <c r="AO136" s="107"/>
      <c r="AP136" s="105" t="str">
        <f t="shared" ref="AP136:BU136" ca="1" si="356">IF(NOT(AP$4="A"),SUM(AP118,AP125,AP132,AP134),"")</f>
        <v/>
      </c>
      <c r="AQ136" s="106" t="str">
        <f t="shared" ca="1" si="356"/>
        <v/>
      </c>
      <c r="AR136" s="106" t="str">
        <f t="shared" ca="1" si="356"/>
        <v/>
      </c>
      <c r="AS136" s="107" t="str">
        <f t="shared" ca="1" si="356"/>
        <v/>
      </c>
      <c r="AT136" s="105" t="str">
        <f t="shared" ca="1" si="356"/>
        <v/>
      </c>
      <c r="AU136" s="106" t="str">
        <f t="shared" ca="1" si="356"/>
        <v/>
      </c>
      <c r="AV136" s="106" t="str">
        <f t="shared" ca="1" si="356"/>
        <v/>
      </c>
      <c r="AW136" s="107">
        <f t="shared" ca="1" si="356"/>
        <v>12464.737815245588</v>
      </c>
      <c r="AX136" s="105">
        <f t="shared" ca="1" si="356"/>
        <v>6837.5163360849328</v>
      </c>
      <c r="AY136" s="106">
        <f t="shared" ca="1" si="356"/>
        <v>23042.555142908383</v>
      </c>
      <c r="AZ136" s="106">
        <f t="shared" ca="1" si="356"/>
        <v>26996.586507688859</v>
      </c>
      <c r="BA136" s="107">
        <f t="shared" ca="1" si="356"/>
        <v>29441.865021623751</v>
      </c>
      <c r="BB136" s="105">
        <f t="shared" ca="1" si="356"/>
        <v>15841.847772142442</v>
      </c>
      <c r="BC136" s="106">
        <f t="shared" ca="1" si="356"/>
        <v>28352.375109278033</v>
      </c>
      <c r="BD136" s="106">
        <f t="shared" ca="1" si="356"/>
        <v>33149.252452045555</v>
      </c>
      <c r="BE136" s="107">
        <f t="shared" ca="1" si="356"/>
        <v>36116.476031485734</v>
      </c>
      <c r="BF136" s="105">
        <f t="shared" ca="1" si="356"/>
        <v>20979.070602982243</v>
      </c>
      <c r="BG136" s="106">
        <f t="shared" ca="1" si="356"/>
        <v>32996.053464952616</v>
      </c>
      <c r="BH136" s="106">
        <f t="shared" ca="1" si="356"/>
        <v>38503.564791959623</v>
      </c>
      <c r="BI136" s="107">
        <f t="shared" ca="1" si="356"/>
        <v>41911.155237626917</v>
      </c>
      <c r="BJ136" s="105">
        <f t="shared" ca="1" si="356"/>
        <v>25453.34875846823</v>
      </c>
      <c r="BK136" s="106">
        <f t="shared" ca="1" si="356"/>
        <v>37132.653682628363</v>
      </c>
      <c r="BL136" s="106">
        <f t="shared" ca="1" si="356"/>
        <v>43248.261979363131</v>
      </c>
      <c r="BM136" s="107">
        <f t="shared" ca="1" si="356"/>
        <v>47032.968267114979</v>
      </c>
      <c r="BN136" s="105">
        <f t="shared" ca="1" si="356"/>
        <v>30030.159810559355</v>
      </c>
      <c r="BO136" s="106">
        <f t="shared" ca="1" si="356"/>
        <v>40672.436033705664</v>
      </c>
      <c r="BP136" s="106">
        <f t="shared" ca="1" si="356"/>
        <v>47279.841989140448</v>
      </c>
      <c r="BQ136" s="107">
        <f t="shared" ca="1" si="356"/>
        <v>51369.885190399218</v>
      </c>
      <c r="BR136" s="105">
        <f t="shared" ca="1" si="356"/>
        <v>35211.071683237991</v>
      </c>
      <c r="BS136" s="106">
        <f t="shared" ca="1" si="356"/>
        <v>43358.975348737287</v>
      </c>
      <c r="BT136" s="106">
        <f t="shared" ca="1" si="356"/>
        <v>50299.67565501498</v>
      </c>
      <c r="BU136" s="107">
        <f t="shared" ca="1" si="356"/>
        <v>54597.158164609311</v>
      </c>
      <c r="BV136" s="105">
        <f t="shared" ref="BV136:DA136" ca="1" si="357">IF(NOT(BV$4="A"),SUM(BV118,BV125,BV132,BV134),"")</f>
        <v>37633.262618358</v>
      </c>
      <c r="BW136" s="106">
        <f t="shared" ca="1" si="357"/>
        <v>46191.524571488466</v>
      </c>
      <c r="BX136" s="106">
        <f t="shared" ca="1" si="357"/>
        <v>53482.236267526627</v>
      </c>
      <c r="BY136" s="107">
        <f t="shared" ca="1" si="357"/>
        <v>57997.582606566924</v>
      </c>
      <c r="BZ136" s="105">
        <f t="shared" ca="1" si="357"/>
        <v>40188.398210381092</v>
      </c>
      <c r="CA136" s="106">
        <f t="shared" ca="1" si="357"/>
        <v>49177.589368376117</v>
      </c>
      <c r="CB136" s="106">
        <f t="shared" ca="1" si="357"/>
        <v>56835.866263884724</v>
      </c>
      <c r="CC136" s="107">
        <f t="shared" ca="1" si="357"/>
        <v>61580.02310249849</v>
      </c>
      <c r="CD136" s="105">
        <f t="shared" ca="1" si="357"/>
        <v>42883.333302089508</v>
      </c>
      <c r="CE136" s="106">
        <f t="shared" ca="1" si="357"/>
        <v>52325.054057813046</v>
      </c>
      <c r="CF136" s="106">
        <f t="shared" ca="1" si="357"/>
        <v>60369.328586920506</v>
      </c>
      <c r="CG136" s="107">
        <f t="shared" ca="1" si="357"/>
        <v>65353.790866857089</v>
      </c>
      <c r="CH136" s="105">
        <f t="shared" ca="1" si="357"/>
        <v>45725.268872741668</v>
      </c>
      <c r="CI136" s="106">
        <f t="shared" ca="1" si="357"/>
        <v>55642.200583671336</v>
      </c>
      <c r="CJ136" s="106">
        <f t="shared" ca="1" si="357"/>
        <v>64091.827751414829</v>
      </c>
      <c r="CK136" s="107">
        <f t="shared" ca="1" si="357"/>
        <v>69328.666114964333</v>
      </c>
      <c r="CL136" s="105">
        <f t="shared" ca="1" si="357"/>
        <v>48721.76938512372</v>
      </c>
      <c r="CM136" s="106">
        <f t="shared" ca="1" si="357"/>
        <v>59137.72843696273</v>
      </c>
      <c r="CN136" s="106">
        <f t="shared" ca="1" si="357"/>
        <v>68013.031963284026</v>
      </c>
      <c r="CO136" s="107">
        <f t="shared" ca="1" si="357"/>
        <v>73514.921553823995</v>
      </c>
      <c r="CP136" s="105">
        <f t="shared" ca="1" si="357"/>
        <v>51880.780999418901</v>
      </c>
      <c r="CQ136" s="106">
        <f t="shared" ca="1" si="357"/>
        <v>62820.775573066945</v>
      </c>
      <c r="CR136" s="106">
        <f t="shared" ca="1" si="357"/>
        <v>72143.09634418659</v>
      </c>
      <c r="CS136" s="107">
        <f t="shared" ca="1" si="357"/>
        <v>77923.347046935174</v>
      </c>
      <c r="CT136" s="105">
        <f t="shared" ca="1" si="357"/>
        <v>55210.650697152501</v>
      </c>
      <c r="CU136" s="106">
        <f t="shared" ca="1" si="357"/>
        <v>66700.940374199388</v>
      </c>
      <c r="CV136" s="106">
        <f t="shared" ca="1" si="357"/>
        <v>76492.687316735319</v>
      </c>
      <c r="CW136" s="107">
        <f t="shared" ca="1" si="357"/>
        <v>82565.275511718995</v>
      </c>
      <c r="CX136" s="105">
        <f t="shared" ca="1" si="357"/>
        <v>58720.146360622472</v>
      </c>
      <c r="CY136" s="106">
        <f t="shared" ca="1" si="357"/>
        <v>70788.30470928915</v>
      </c>
      <c r="CZ136" s="106">
        <f t="shared" ca="1" si="357"/>
        <v>81073.00820825393</v>
      </c>
      <c r="DA136" s="107">
        <f t="shared" ca="1" si="357"/>
        <v>87452.610111096539</v>
      </c>
      <c r="DB136" s="105">
        <f t="shared" ref="DB136:DI136" ca="1" si="358">IF(NOT(DB$4="A"),SUM(DB118,DB125,DB132,DB134),"")</f>
        <v>62418.477855494995</v>
      </c>
      <c r="DC136" s="106">
        <f t="shared" ca="1" si="358"/>
        <v>75093.458146039047</v>
      </c>
      <c r="DD136" s="106">
        <f t="shared" ca="1" si="358"/>
        <v>85895.826133905852</v>
      </c>
      <c r="DE136" s="107">
        <f t="shared" ca="1" si="358"/>
        <v>92597.852803827234</v>
      </c>
      <c r="DF136" s="105">
        <f t="shared" ca="1" si="358"/>
        <v>66315.319166616391</v>
      </c>
      <c r="DG136" s="106">
        <f t="shared" ca="1" si="358"/>
        <v>79627.523372672396</v>
      </c>
      <c r="DH136" s="106">
        <f t="shared" ca="1" si="358"/>
        <v>90973.500223059033</v>
      </c>
      <c r="DI136" s="107">
        <f t="shared" ca="1" si="358"/>
        <v>98014.134321438905</v>
      </c>
      <c r="DK136" s="106" t="str">
        <f t="shared" ref="DK136:EK136" ca="1" si="359">IF(NOT(DK$4="A"),SUM(DK118,DK125,DK132),"")</f>
        <v/>
      </c>
      <c r="DL136" s="106" t="str">
        <f t="shared" ca="1" si="359"/>
        <v/>
      </c>
      <c r="DM136" s="106" t="str">
        <f t="shared" ca="1" si="359"/>
        <v/>
      </c>
      <c r="DN136" s="106" t="str">
        <f t="shared" ca="1" si="359"/>
        <v/>
      </c>
      <c r="DO136" s="106" t="str">
        <f t="shared" ca="1" si="359"/>
        <v/>
      </c>
      <c r="DP136" s="106" t="str">
        <f t="shared" ca="1" si="359"/>
        <v/>
      </c>
      <c r="DQ136" s="106" t="str">
        <f t="shared" ca="1" si="359"/>
        <v/>
      </c>
      <c r="DR136" s="106" t="str">
        <f t="shared" ca="1" si="359"/>
        <v/>
      </c>
      <c r="DS136" s="106" t="str">
        <f t="shared" ca="1" si="359"/>
        <v/>
      </c>
      <c r="DT136" s="106" t="str">
        <f t="shared" ca="1" si="359"/>
        <v/>
      </c>
      <c r="DU136" s="106">
        <f t="shared" ca="1" si="359"/>
        <v>43058.737815245571</v>
      </c>
      <c r="DV136" s="106">
        <f t="shared" ca="1" si="359"/>
        <v>86318.5230083059</v>
      </c>
      <c r="DW136" s="106">
        <f t="shared" ca="1" si="359"/>
        <v>113459.95136495173</v>
      </c>
      <c r="DX136" s="106">
        <f t="shared" ca="1" si="359"/>
        <v>134389.84409752139</v>
      </c>
      <c r="DY136" s="106">
        <f t="shared" ca="1" si="359"/>
        <v>152867.23268757467</v>
      </c>
      <c r="DZ136" s="106">
        <f t="shared" ca="1" si="359"/>
        <v>169352.3230238047</v>
      </c>
      <c r="EA136" s="106">
        <f t="shared" ca="1" si="359"/>
        <v>183466.88085159959</v>
      </c>
      <c r="EB136" s="106">
        <f t="shared" ca="1" si="359"/>
        <v>195304.60606394001</v>
      </c>
      <c r="EC136" s="106">
        <f t="shared" ca="1" si="359"/>
        <v>207781.87694514042</v>
      </c>
      <c r="ED136" s="106">
        <f t="shared" ca="1" si="359"/>
        <v>220931.50681368017</v>
      </c>
      <c r="EE136" s="106">
        <f t="shared" ca="1" si="359"/>
        <v>234787.9633227922</v>
      </c>
      <c r="EF136" s="106">
        <f t="shared" ca="1" si="359"/>
        <v>249387.45133919446</v>
      </c>
      <c r="EG136" s="106">
        <f t="shared" ca="1" si="359"/>
        <v>264767.99996360764</v>
      </c>
      <c r="EH136" s="106">
        <f t="shared" ca="1" si="359"/>
        <v>280969.55389980634</v>
      </c>
      <c r="EI136" s="106">
        <f t="shared" ca="1" si="359"/>
        <v>298034.069389262</v>
      </c>
      <c r="EJ136" s="106">
        <f t="shared" ca="1" si="359"/>
        <v>316005.61493926711</v>
      </c>
      <c r="EK136" s="106">
        <f t="shared" ca="1" si="359"/>
        <v>334930.47708378668</v>
      </c>
    </row>
    <row r="137" spans="1:141" outlineLevel="2" x14ac:dyDescent="0.25">
      <c r="A137" s="129"/>
      <c r="B137" s="129"/>
      <c r="C137" s="129"/>
      <c r="D137" s="129"/>
      <c r="E137" s="122"/>
      <c r="F137" s="130"/>
      <c r="G137" s="122"/>
      <c r="H137" s="122"/>
      <c r="I137" s="122"/>
      <c r="J137" s="130"/>
      <c r="K137" s="122"/>
      <c r="L137" s="122"/>
      <c r="M137" s="122"/>
      <c r="N137" s="130"/>
      <c r="O137" s="122"/>
      <c r="P137" s="122"/>
      <c r="Q137" s="122"/>
      <c r="R137" s="130"/>
      <c r="S137" s="122"/>
      <c r="T137" s="122"/>
      <c r="U137" s="122"/>
      <c r="V137" s="130"/>
      <c r="W137" s="122"/>
      <c r="X137" s="122"/>
      <c r="Y137" s="122"/>
      <c r="Z137" s="130"/>
      <c r="AA137" s="122"/>
      <c r="AB137" s="122"/>
      <c r="AC137" s="122"/>
      <c r="AD137" s="130"/>
      <c r="AE137" s="122"/>
      <c r="AF137" s="122"/>
      <c r="AG137" s="122"/>
      <c r="AH137" s="130"/>
      <c r="AI137" s="122"/>
      <c r="AJ137" s="122"/>
      <c r="AK137" s="122"/>
      <c r="AL137" s="130"/>
      <c r="AM137" s="122"/>
      <c r="AN137" s="122"/>
      <c r="AO137" s="122"/>
      <c r="AP137" s="130"/>
      <c r="AQ137" s="122"/>
      <c r="AR137" s="122"/>
      <c r="AS137" s="122"/>
      <c r="AT137" s="130"/>
      <c r="AU137" s="122"/>
      <c r="AV137" s="122"/>
      <c r="AW137" s="122"/>
      <c r="AX137" s="130"/>
      <c r="AY137" s="122"/>
      <c r="AZ137" s="122"/>
      <c r="BA137" s="122"/>
      <c r="BB137" s="130"/>
      <c r="BC137" s="122"/>
      <c r="BD137" s="122"/>
      <c r="BE137" s="122"/>
      <c r="BF137" s="130"/>
      <c r="BG137" s="122"/>
      <c r="BH137" s="122"/>
      <c r="BI137" s="122"/>
      <c r="BJ137" s="130"/>
      <c r="BK137" s="122"/>
      <c r="BL137" s="122"/>
      <c r="BM137" s="122"/>
      <c r="BN137" s="130"/>
      <c r="BO137" s="122"/>
      <c r="BP137" s="122"/>
      <c r="BQ137" s="122"/>
      <c r="BR137" s="130"/>
      <c r="BS137" s="122"/>
      <c r="BT137" s="122"/>
      <c r="BU137" s="122"/>
      <c r="BV137" s="130"/>
      <c r="BW137" s="122"/>
      <c r="BX137" s="122"/>
      <c r="BY137" s="122"/>
      <c r="BZ137" s="130"/>
      <c r="CA137" s="122"/>
      <c r="CB137" s="122"/>
      <c r="CC137" s="122"/>
      <c r="CD137" s="130"/>
      <c r="CE137" s="122"/>
      <c r="CF137" s="122"/>
      <c r="CG137" s="122"/>
      <c r="CH137" s="130"/>
      <c r="CI137" s="122"/>
      <c r="CJ137" s="122"/>
      <c r="CK137" s="122"/>
      <c r="CL137" s="130"/>
      <c r="CM137" s="122"/>
      <c r="CN137" s="122"/>
      <c r="CO137" s="122"/>
      <c r="CP137" s="130"/>
      <c r="CQ137" s="122"/>
      <c r="CR137" s="122"/>
      <c r="CS137" s="122"/>
      <c r="CT137" s="130"/>
      <c r="CU137" s="122"/>
      <c r="CV137" s="122"/>
      <c r="CW137" s="122"/>
      <c r="CX137" s="130"/>
      <c r="CY137" s="122"/>
      <c r="CZ137" s="122"/>
      <c r="DA137" s="122"/>
      <c r="DB137" s="130"/>
      <c r="DC137" s="122"/>
      <c r="DD137" s="122"/>
      <c r="DE137" s="122"/>
      <c r="DF137" s="130"/>
      <c r="DG137" s="122"/>
      <c r="DH137" s="122"/>
      <c r="DI137" s="131"/>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2"/>
      <c r="EI137" s="122"/>
      <c r="EJ137" s="122"/>
      <c r="EK137" s="122"/>
    </row>
    <row r="138" spans="1:141" outlineLevel="2" x14ac:dyDescent="0.25">
      <c r="A138" s="90"/>
      <c r="B138" s="90"/>
      <c r="C138" s="90"/>
      <c r="D138" s="90"/>
      <c r="F138" s="100"/>
      <c r="I138" s="101"/>
      <c r="J138" s="100"/>
      <c r="M138" s="101"/>
      <c r="N138" s="100"/>
      <c r="Q138" s="101"/>
      <c r="R138" s="100"/>
      <c r="U138" s="101"/>
      <c r="V138" s="100"/>
      <c r="Y138" s="101"/>
      <c r="Z138" s="100"/>
      <c r="AC138" s="101"/>
      <c r="AD138" s="100"/>
      <c r="AG138" s="101"/>
      <c r="AH138" s="100"/>
      <c r="AK138" s="101"/>
      <c r="AL138" s="100"/>
      <c r="AO138" s="101"/>
      <c r="AP138" s="100"/>
      <c r="AS138" s="101"/>
      <c r="AT138" s="100"/>
      <c r="AW138" s="101"/>
      <c r="AX138" s="100"/>
      <c r="BA138" s="101"/>
      <c r="BB138" s="100"/>
      <c r="BE138" s="101"/>
      <c r="BF138" s="100"/>
      <c r="BI138" s="101"/>
      <c r="BJ138" s="100"/>
      <c r="BM138" s="101"/>
      <c r="BN138" s="100"/>
      <c r="BQ138" s="101"/>
      <c r="BR138" s="100"/>
      <c r="BU138" s="101"/>
      <c r="BV138" s="100"/>
      <c r="BY138" s="101"/>
      <c r="BZ138" s="100"/>
      <c r="CC138" s="101"/>
      <c r="CD138" s="100"/>
      <c r="CG138" s="101"/>
      <c r="CH138" s="100"/>
      <c r="CK138" s="101"/>
      <c r="CL138" s="100"/>
      <c r="CO138" s="101"/>
      <c r="CP138" s="100"/>
      <c r="CS138" s="101"/>
      <c r="CT138" s="100"/>
      <c r="CW138" s="101"/>
      <c r="CX138" s="100"/>
      <c r="DA138" s="101"/>
      <c r="DB138" s="100"/>
      <c r="DE138" s="101"/>
      <c r="DF138" s="100"/>
      <c r="DI138" s="101"/>
      <c r="DU138" s="69"/>
      <c r="DV138" s="69"/>
      <c r="DW138" s="69"/>
      <c r="DX138" s="69"/>
    </row>
    <row r="139" spans="1:141" outlineLevel="2" x14ac:dyDescent="0.25">
      <c r="A139" s="90"/>
      <c r="B139" s="90"/>
      <c r="C139" s="111"/>
      <c r="D139" s="90"/>
      <c r="E139" s="132" t="s">
        <v>36</v>
      </c>
      <c r="F139" s="105">
        <f t="shared" ref="F139:AK139" ca="1" si="360">IF(ISNUMBER(F145),F145+IF($I$7=1,F143,0),IF(ISNUMBER(F147),F147+IF($I$7=1,F143,0),""))</f>
        <v>1102.787</v>
      </c>
      <c r="G139" s="106">
        <f t="shared" ca="1" si="360"/>
        <v>1102.8239999999998</v>
      </c>
      <c r="H139" s="106">
        <f t="shared" ca="1" si="360"/>
        <v>1225.3819999999998</v>
      </c>
      <c r="I139" s="107">
        <f t="shared" ca="1" si="360"/>
        <v>1250.5139999999999</v>
      </c>
      <c r="J139" s="105">
        <f t="shared" ca="1" si="360"/>
        <v>1151</v>
      </c>
      <c r="K139" s="106">
        <f t="shared" ca="1" si="360"/>
        <v>1153</v>
      </c>
      <c r="L139" s="106">
        <f t="shared" ca="1" si="360"/>
        <v>1305</v>
      </c>
      <c r="M139" s="107">
        <f t="shared" ca="1" si="360"/>
        <v>1401</v>
      </c>
      <c r="N139" s="105">
        <f t="shared" ca="1" si="360"/>
        <v>1305</v>
      </c>
      <c r="O139" s="106">
        <f t="shared" ca="1" si="360"/>
        <v>1428</v>
      </c>
      <c r="P139" s="106">
        <f t="shared" ca="1" si="360"/>
        <v>2004</v>
      </c>
      <c r="Q139" s="107">
        <f t="shared" ca="1" si="360"/>
        <v>2173</v>
      </c>
      <c r="R139" s="105">
        <f t="shared" ca="1" si="360"/>
        <v>1937</v>
      </c>
      <c r="S139" s="106">
        <f t="shared" ca="1" si="360"/>
        <v>2230</v>
      </c>
      <c r="T139" s="106">
        <f t="shared" ca="1" si="360"/>
        <v>2636</v>
      </c>
      <c r="U139" s="107">
        <f t="shared" ca="1" si="360"/>
        <v>2911</v>
      </c>
      <c r="V139" s="105">
        <f t="shared" ca="1" si="360"/>
        <v>3207</v>
      </c>
      <c r="W139" s="106">
        <f t="shared" ca="1" si="360"/>
        <v>3123</v>
      </c>
      <c r="X139" s="106">
        <f t="shared" ca="1" si="360"/>
        <v>3181</v>
      </c>
      <c r="Y139" s="107">
        <f t="shared" ca="1" si="360"/>
        <v>2205</v>
      </c>
      <c r="Z139" s="105">
        <f t="shared" ca="1" si="360"/>
        <v>2220</v>
      </c>
      <c r="AA139" s="106">
        <f t="shared" ca="1" si="360"/>
        <v>2579</v>
      </c>
      <c r="AB139" s="106">
        <f t="shared" ca="1" si="360"/>
        <v>3014</v>
      </c>
      <c r="AC139" s="107">
        <f t="shared" ca="1" si="360"/>
        <v>3105</v>
      </c>
      <c r="AD139" s="105">
        <f t="shared" ca="1" si="360"/>
        <v>3080</v>
      </c>
      <c r="AE139" s="106">
        <f t="shared" ca="1" si="360"/>
        <v>3866</v>
      </c>
      <c r="AF139" s="106">
        <f t="shared" ca="1" si="360"/>
        <v>4726</v>
      </c>
      <c r="AG139" s="107">
        <f t="shared" ca="1" si="360"/>
        <v>5003</v>
      </c>
      <c r="AH139" s="105">
        <f t="shared" ca="1" si="360"/>
        <v>5661</v>
      </c>
      <c r="AI139" s="106">
        <f t="shared" ca="1" si="360"/>
        <v>6507</v>
      </c>
      <c r="AJ139" s="106">
        <f t="shared" ca="1" si="360"/>
        <v>7103</v>
      </c>
      <c r="AK139" s="107">
        <f t="shared" ca="1" si="360"/>
        <v>7643</v>
      </c>
      <c r="AL139" s="105">
        <f t="shared" ref="AL139:BQ139" ca="1" si="361">IF(ISNUMBER(AL145),AL145+IF($I$7=1,AL143,0),IF(ISNUMBER(AL147),AL147+IF($I$7=1,AL143,0),""))</f>
        <v>8288</v>
      </c>
      <c r="AM139" s="106">
        <f t="shared" ca="1" si="361"/>
        <v>6704</v>
      </c>
      <c r="AN139" s="106">
        <f t="shared" ca="1" si="361"/>
        <v>5931</v>
      </c>
      <c r="AO139" s="107">
        <f t="shared" ca="1" si="361"/>
        <v>6051</v>
      </c>
      <c r="AP139" s="105">
        <f t="shared" ca="1" si="361"/>
        <v>7192</v>
      </c>
      <c r="AQ139" s="106">
        <f t="shared" ca="1" si="361"/>
        <v>13507</v>
      </c>
      <c r="AR139" s="106">
        <f t="shared" ca="1" si="361"/>
        <v>18120</v>
      </c>
      <c r="AS139" s="107">
        <f t="shared" ca="1" si="361"/>
        <v>22103</v>
      </c>
      <c r="AT139" s="105">
        <f t="shared" ca="1" si="361"/>
        <v>26044</v>
      </c>
      <c r="AU139" s="106">
        <f t="shared" ca="1" si="361"/>
        <v>30040</v>
      </c>
      <c r="AV139" s="106">
        <f t="shared" ca="1" si="361"/>
        <v>35082</v>
      </c>
      <c r="AW139" s="107">
        <f t="shared" ca="1" si="361"/>
        <v>38125.365454999963</v>
      </c>
      <c r="AX139" s="105">
        <f t="shared" ca="1" si="361"/>
        <v>39902.649896239476</v>
      </c>
      <c r="AY139" s="106">
        <f t="shared" ca="1" si="361"/>
        <v>46025.019308978422</v>
      </c>
      <c r="AZ139" s="106">
        <f t="shared" ca="1" si="361"/>
        <v>53749.990925352227</v>
      </c>
      <c r="BA139" s="107">
        <f t="shared" ca="1" si="361"/>
        <v>58412.805633429831</v>
      </c>
      <c r="BB139" s="105">
        <f t="shared" ca="1" si="361"/>
        <v>48389.874193114621</v>
      </c>
      <c r="BC139" s="106">
        <f t="shared" ca="1" si="361"/>
        <v>55814.460941528319</v>
      </c>
      <c r="BD139" s="106">
        <f t="shared" ca="1" si="361"/>
        <v>65182.5205975598</v>
      </c>
      <c r="BE139" s="107">
        <f t="shared" ca="1" si="361"/>
        <v>70837.107891797219</v>
      </c>
      <c r="BF139" s="105">
        <f t="shared" ca="1" si="361"/>
        <v>55538.021097537116</v>
      </c>
      <c r="BG139" s="106">
        <f t="shared" ca="1" si="361"/>
        <v>64059.366985486689</v>
      </c>
      <c r="BH139" s="106">
        <f t="shared" ca="1" si="361"/>
        <v>74811.27538564727</v>
      </c>
      <c r="BI139" s="107">
        <f t="shared" ca="1" si="361"/>
        <v>81301.157694328867</v>
      </c>
      <c r="BJ139" s="105">
        <f t="shared" ca="1" si="361"/>
        <v>61647.203418266203</v>
      </c>
      <c r="BK139" s="106">
        <f t="shared" ca="1" si="361"/>
        <v>71105.897353890236</v>
      </c>
      <c r="BL139" s="106">
        <f t="shared" ca="1" si="361"/>
        <v>83040.515678068477</v>
      </c>
      <c r="BM139" s="107">
        <f t="shared" ca="1" si="361"/>
        <v>90244.285040705057</v>
      </c>
      <c r="BN139" s="105">
        <f t="shared" ca="1" si="361"/>
        <v>66578.979691727509</v>
      </c>
      <c r="BO139" s="106">
        <f t="shared" ca="1" si="361"/>
        <v>76794.369142201453</v>
      </c>
      <c r="BP139" s="106">
        <f t="shared" ca="1" si="361"/>
        <v>89683.756932313961</v>
      </c>
      <c r="BQ139" s="107">
        <f t="shared" ca="1" si="361"/>
        <v>97463.827843961466</v>
      </c>
      <c r="BR139" s="105">
        <f t="shared" ref="BR139:CW139" ca="1" si="362">IF(ISNUMBER(BR145),BR145+IF($I$7=1,BR143,0),IF(ISNUMBER(BR147),BR147+IF($I$7=1,BR143,0),""))</f>
        <v>69907.928676313881</v>
      </c>
      <c r="BS139" s="106">
        <f t="shared" ca="1" si="362"/>
        <v>80634.087599311533</v>
      </c>
      <c r="BT139" s="106">
        <f t="shared" ca="1" si="362"/>
        <v>94167.944778929668</v>
      </c>
      <c r="BU139" s="107">
        <f t="shared" ca="1" si="362"/>
        <v>102337.01923615954</v>
      </c>
      <c r="BV139" s="105">
        <f t="shared" ca="1" si="362"/>
        <v>73403.325110129575</v>
      </c>
      <c r="BW139" s="106">
        <f t="shared" ca="1" si="362"/>
        <v>84665.791979277114</v>
      </c>
      <c r="BX139" s="106">
        <f t="shared" ca="1" si="362"/>
        <v>98876.342017876159</v>
      </c>
      <c r="BY139" s="107">
        <f t="shared" ca="1" si="362"/>
        <v>107453.87019796752</v>
      </c>
      <c r="BZ139" s="105">
        <f t="shared" ca="1" si="362"/>
        <v>77073.491365636059</v>
      </c>
      <c r="CA139" s="106">
        <f t="shared" ca="1" si="362"/>
        <v>88899.081578240977</v>
      </c>
      <c r="CB139" s="106">
        <f t="shared" ca="1" si="362"/>
        <v>103820.15911876997</v>
      </c>
      <c r="CC139" s="107">
        <f t="shared" ca="1" si="362"/>
        <v>112826.56370786591</v>
      </c>
      <c r="CD139" s="105">
        <f t="shared" ca="1" si="362"/>
        <v>80927.165933917859</v>
      </c>
      <c r="CE139" s="106">
        <f t="shared" ca="1" si="362"/>
        <v>93344.035657153028</v>
      </c>
      <c r="CF139" s="106">
        <f t="shared" ca="1" si="362"/>
        <v>109011.16707470847</v>
      </c>
      <c r="CG139" s="107">
        <f t="shared" ca="1" si="362"/>
        <v>118467.89189325921</v>
      </c>
      <c r="CH139" s="105">
        <f t="shared" ca="1" si="362"/>
        <v>84973.524230613752</v>
      </c>
      <c r="CI139" s="106">
        <f t="shared" ca="1" si="362"/>
        <v>98011.237440010678</v>
      </c>
      <c r="CJ139" s="106">
        <f t="shared" ca="1" si="362"/>
        <v>114461.7254284439</v>
      </c>
      <c r="CK139" s="107">
        <f t="shared" ca="1" si="362"/>
        <v>124391.28648792217</v>
      </c>
      <c r="CL139" s="105">
        <f t="shared" ca="1" si="362"/>
        <v>89222.200442144444</v>
      </c>
      <c r="CM139" s="106">
        <f t="shared" ca="1" si="362"/>
        <v>102911.79931201122</v>
      </c>
      <c r="CN139" s="106">
        <f t="shared" ca="1" si="362"/>
        <v>120184.8116998661</v>
      </c>
      <c r="CO139" s="107">
        <f t="shared" ca="1" si="362"/>
        <v>130610.85081231828</v>
      </c>
      <c r="CP139" s="105">
        <f t="shared" ca="1" si="362"/>
        <v>93683.31046425167</v>
      </c>
      <c r="CQ139" s="106">
        <f t="shared" ca="1" si="362"/>
        <v>108057.38927761179</v>
      </c>
      <c r="CR139" s="106">
        <f t="shared" ca="1" si="362"/>
        <v>126194.05228485941</v>
      </c>
      <c r="CS139" s="107">
        <f t="shared" ca="1" si="362"/>
        <v>137141.39335293422</v>
      </c>
      <c r="CT139" s="105">
        <f t="shared" ca="1" si="362"/>
        <v>98367.475987464262</v>
      </c>
      <c r="CU139" s="106">
        <f t="shared" ca="1" si="362"/>
        <v>113460.25874149238</v>
      </c>
      <c r="CV139" s="106">
        <f t="shared" ca="1" si="362"/>
        <v>132503.75489910238</v>
      </c>
      <c r="CW139" s="107">
        <f t="shared" ca="1" si="362"/>
        <v>143998.46302058094</v>
      </c>
      <c r="CX139" s="105">
        <f t="shared" ref="CX139:DI139" ca="1" si="363">IF(ISNUMBER(CX145),CX145+IF($I$7=1,CX143,0),IF(ISNUMBER(CX147),CX147+IF($I$7=1,CX143,0),""))</f>
        <v>103285.84978683748</v>
      </c>
      <c r="CY139" s="106">
        <f t="shared" ca="1" si="363"/>
        <v>119133.27167856701</v>
      </c>
      <c r="CZ139" s="106">
        <f t="shared" ca="1" si="363"/>
        <v>139128.9426440575</v>
      </c>
      <c r="DA139" s="107">
        <f t="shared" ca="1" si="363"/>
        <v>151198.38617160998</v>
      </c>
      <c r="DB139" s="105">
        <f t="shared" ca="1" si="363"/>
        <v>108450.14227617937</v>
      </c>
      <c r="DC139" s="106">
        <f t="shared" ca="1" si="363"/>
        <v>125089.93526249536</v>
      </c>
      <c r="DD139" s="106">
        <f t="shared" ca="1" si="363"/>
        <v>146085.38977626039</v>
      </c>
      <c r="DE139" s="107">
        <f t="shared" ca="1" si="363"/>
        <v>158758.30548019049</v>
      </c>
      <c r="DF139" s="105">
        <f t="shared" ca="1" si="363"/>
        <v>113872.64938998834</v>
      </c>
      <c r="DG139" s="106">
        <f t="shared" ca="1" si="363"/>
        <v>131344.43202562013</v>
      </c>
      <c r="DH139" s="106">
        <f t="shared" ca="1" si="363"/>
        <v>153389.65926507342</v>
      </c>
      <c r="DI139" s="107">
        <f t="shared" ca="1" si="363"/>
        <v>166696.22075420004</v>
      </c>
      <c r="DK139" s="106">
        <f t="shared" ref="DK139:EK139" ca="1" si="364">SUM(OFFSET($E139,,MATCH(DK$3,$F$5:$DI$5,0),,4))</f>
        <v>4681.5069999999996</v>
      </c>
      <c r="DL139" s="106">
        <f t="shared" ca="1" si="364"/>
        <v>5010</v>
      </c>
      <c r="DM139" s="106">
        <f t="shared" ca="1" si="364"/>
        <v>6910</v>
      </c>
      <c r="DN139" s="106">
        <f t="shared" ca="1" si="364"/>
        <v>9714</v>
      </c>
      <c r="DO139" s="106">
        <f t="shared" ca="1" si="364"/>
        <v>11716</v>
      </c>
      <c r="DP139" s="106">
        <f t="shared" ca="1" si="364"/>
        <v>10918</v>
      </c>
      <c r="DQ139" s="106">
        <f t="shared" ca="1" si="364"/>
        <v>16675</v>
      </c>
      <c r="DR139" s="106">
        <f t="shared" ca="1" si="364"/>
        <v>26914</v>
      </c>
      <c r="DS139" s="106">
        <f t="shared" ca="1" si="364"/>
        <v>26974</v>
      </c>
      <c r="DT139" s="106">
        <f t="shared" ca="1" si="364"/>
        <v>60922</v>
      </c>
      <c r="DU139" s="106">
        <f t="shared" ca="1" si="364"/>
        <v>129291.36545499996</v>
      </c>
      <c r="DV139" s="106">
        <f t="shared" ca="1" si="364"/>
        <v>198090.46576399996</v>
      </c>
      <c r="DW139" s="106">
        <f t="shared" ca="1" si="364"/>
        <v>240223.96362399997</v>
      </c>
      <c r="DX139" s="106">
        <f t="shared" ca="1" si="364"/>
        <v>275709.82116299996</v>
      </c>
      <c r="DY139" s="106">
        <f t="shared" ca="1" si="364"/>
        <v>306037.90149093</v>
      </c>
      <c r="DZ139" s="106">
        <f t="shared" ca="1" si="364"/>
        <v>330520.93361020437</v>
      </c>
      <c r="EA139" s="106">
        <f t="shared" ca="1" si="364"/>
        <v>347046.98029071465</v>
      </c>
      <c r="EB139" s="106">
        <f t="shared" ca="1" si="364"/>
        <v>364399.32930525037</v>
      </c>
      <c r="EC139" s="106">
        <f t="shared" ca="1" si="364"/>
        <v>382619.29577051289</v>
      </c>
      <c r="ED139" s="106">
        <f t="shared" ca="1" si="364"/>
        <v>401750.26055903855</v>
      </c>
      <c r="EE139" s="106">
        <f t="shared" ca="1" si="364"/>
        <v>421837.77358699054</v>
      </c>
      <c r="EF139" s="106">
        <f t="shared" ca="1" si="364"/>
        <v>442929.66226634005</v>
      </c>
      <c r="EG139" s="106">
        <f t="shared" ca="1" si="364"/>
        <v>465076.1453796571</v>
      </c>
      <c r="EH139" s="106">
        <f t="shared" ca="1" si="364"/>
        <v>488329.95264863997</v>
      </c>
      <c r="EI139" s="106">
        <f t="shared" ca="1" si="364"/>
        <v>512746.45028107194</v>
      </c>
      <c r="EJ139" s="106">
        <f t="shared" ca="1" si="364"/>
        <v>538383.77279512561</v>
      </c>
      <c r="EK139" s="106">
        <f t="shared" ca="1" si="364"/>
        <v>565302.9614348819</v>
      </c>
    </row>
    <row r="140" spans="1:141" outlineLevel="2" x14ac:dyDescent="0.25">
      <c r="A140" s="90"/>
      <c r="B140" s="90"/>
      <c r="C140" s="90"/>
      <c r="D140" s="90"/>
      <c r="E140" s="37" t="s">
        <v>313</v>
      </c>
      <c r="F140" s="108"/>
      <c r="G140" s="109"/>
      <c r="H140" s="109"/>
      <c r="I140" s="110"/>
      <c r="J140" s="108">
        <f t="shared" ref="J140:AO140" ca="1" si="365">IF(ISERROR(J139/F139),"",J139/F139-1)</f>
        <v>4.3719231365621836E-2</v>
      </c>
      <c r="K140" s="109">
        <f t="shared" ca="1" si="365"/>
        <v>4.5497740346601256E-2</v>
      </c>
      <c r="L140" s="109">
        <f t="shared" ca="1" si="365"/>
        <v>6.4974024426668775E-2</v>
      </c>
      <c r="M140" s="110">
        <f t="shared" ca="1" si="365"/>
        <v>0.12033931647306639</v>
      </c>
      <c r="N140" s="108">
        <f t="shared" ca="1" si="365"/>
        <v>0.13379669852302345</v>
      </c>
      <c r="O140" s="109">
        <f t="shared" ca="1" si="365"/>
        <v>0.238508239375542</v>
      </c>
      <c r="P140" s="109">
        <f t="shared" ca="1" si="365"/>
        <v>0.53563218390804601</v>
      </c>
      <c r="Q140" s="110">
        <f t="shared" ca="1" si="365"/>
        <v>0.55103497501784449</v>
      </c>
      <c r="R140" s="108">
        <f t="shared" ca="1" si="365"/>
        <v>0.48429118773946356</v>
      </c>
      <c r="S140" s="109">
        <f t="shared" ca="1" si="365"/>
        <v>0.56162464985994398</v>
      </c>
      <c r="T140" s="109">
        <f t="shared" ca="1" si="365"/>
        <v>0.3153692614770458</v>
      </c>
      <c r="U140" s="110">
        <f t="shared" ca="1" si="365"/>
        <v>0.33962264150943389</v>
      </c>
      <c r="V140" s="108">
        <f t="shared" ca="1" si="365"/>
        <v>0.65565307176045429</v>
      </c>
      <c r="W140" s="109">
        <f t="shared" ca="1" si="365"/>
        <v>0.40044843049327361</v>
      </c>
      <c r="X140" s="109">
        <f t="shared" ca="1" si="365"/>
        <v>0.20675265553869493</v>
      </c>
      <c r="Y140" s="110">
        <f t="shared" ca="1" si="365"/>
        <v>-0.24252834077636554</v>
      </c>
      <c r="Z140" s="108">
        <f t="shared" ca="1" si="365"/>
        <v>-0.3077642656688494</v>
      </c>
      <c r="AA140" s="109">
        <f t="shared" ca="1" si="365"/>
        <v>-0.17419148254883121</v>
      </c>
      <c r="AB140" s="109">
        <f t="shared" ca="1" si="365"/>
        <v>-5.2499214083621459E-2</v>
      </c>
      <c r="AC140" s="110">
        <f t="shared" ca="1" si="365"/>
        <v>0.40816326530612246</v>
      </c>
      <c r="AD140" s="108">
        <f t="shared" ca="1" si="365"/>
        <v>0.38738738738738743</v>
      </c>
      <c r="AE140" s="109">
        <f t="shared" ca="1" si="365"/>
        <v>0.49903063202791786</v>
      </c>
      <c r="AF140" s="109">
        <f t="shared" ca="1" si="365"/>
        <v>0.56801592568015935</v>
      </c>
      <c r="AG140" s="110">
        <f t="shared" ca="1" si="365"/>
        <v>0.61127214170692423</v>
      </c>
      <c r="AH140" s="108">
        <f t="shared" ca="1" si="365"/>
        <v>0.83798701298701306</v>
      </c>
      <c r="AI140" s="109">
        <f t="shared" ca="1" si="365"/>
        <v>0.68313502327987585</v>
      </c>
      <c r="AJ140" s="109">
        <f t="shared" ca="1" si="365"/>
        <v>0.50296233601354201</v>
      </c>
      <c r="AK140" s="110">
        <f t="shared" ca="1" si="365"/>
        <v>0.52768338996602049</v>
      </c>
      <c r="AL140" s="108">
        <f t="shared" ca="1" si="365"/>
        <v>0.46405228758169925</v>
      </c>
      <c r="AM140" s="109">
        <f t="shared" ca="1" si="365"/>
        <v>3.0275088366374714E-2</v>
      </c>
      <c r="AN140" s="109">
        <f t="shared" ca="1" si="365"/>
        <v>-0.16500070392791777</v>
      </c>
      <c r="AO140" s="110">
        <f t="shared" ca="1" si="365"/>
        <v>-0.20829517205285886</v>
      </c>
      <c r="AP140" s="108">
        <f t="shared" ref="AP140:BU140" ca="1" si="366">IF(ISERROR(AP139/AL139),"",AP139/AL139-1)</f>
        <v>-0.13223938223938225</v>
      </c>
      <c r="AQ140" s="109">
        <f t="shared" ca="1" si="366"/>
        <v>1.0147673031026252</v>
      </c>
      <c r="AR140" s="109">
        <f t="shared" ca="1" si="366"/>
        <v>2.0551340414769852</v>
      </c>
      <c r="AS140" s="110">
        <f t="shared" ca="1" si="366"/>
        <v>2.6527846636919516</v>
      </c>
      <c r="AT140" s="108">
        <f t="shared" ca="1" si="366"/>
        <v>2.6212458286985538</v>
      </c>
      <c r="AU140" s="109">
        <f t="shared" ca="1" si="366"/>
        <v>1.2240319834160065</v>
      </c>
      <c r="AV140" s="109">
        <f t="shared" ca="1" si="366"/>
        <v>0.93609271523178816</v>
      </c>
      <c r="AW140" s="110">
        <f t="shared" ca="1" si="366"/>
        <v>0.72489550988553431</v>
      </c>
      <c r="AX140" s="108">
        <f t="shared" ca="1" si="366"/>
        <v>0.53212447766239723</v>
      </c>
      <c r="AY140" s="109">
        <f t="shared" ca="1" si="366"/>
        <v>0.53212447766239745</v>
      </c>
      <c r="AZ140" s="109">
        <f t="shared" ca="1" si="366"/>
        <v>0.53212447766239745</v>
      </c>
      <c r="BA140" s="110">
        <f t="shared" ca="1" si="366"/>
        <v>0.53212447766239745</v>
      </c>
      <c r="BB140" s="108">
        <f t="shared" ca="1" si="366"/>
        <v>0.21269826236966294</v>
      </c>
      <c r="BC140" s="109">
        <f t="shared" ca="1" si="366"/>
        <v>0.21269826236966294</v>
      </c>
      <c r="BD140" s="109">
        <f t="shared" ca="1" si="366"/>
        <v>0.21269826236966294</v>
      </c>
      <c r="BE140" s="110">
        <f t="shared" ca="1" si="366"/>
        <v>0.21269826236966294</v>
      </c>
      <c r="BF140" s="108">
        <f t="shared" ca="1" si="366"/>
        <v>0.1477198902376895</v>
      </c>
      <c r="BG140" s="109">
        <f t="shared" ca="1" si="366"/>
        <v>0.1477198902376895</v>
      </c>
      <c r="BH140" s="109">
        <f t="shared" ca="1" si="366"/>
        <v>0.1477198902376895</v>
      </c>
      <c r="BI140" s="110">
        <f t="shared" ca="1" si="366"/>
        <v>0.1477198902376895</v>
      </c>
      <c r="BJ140" s="108">
        <f t="shared" ca="1" si="366"/>
        <v>0.1100000000000001</v>
      </c>
      <c r="BK140" s="109">
        <f t="shared" ca="1" si="366"/>
        <v>0.1100000000000001</v>
      </c>
      <c r="BL140" s="109">
        <f t="shared" ca="1" si="366"/>
        <v>0.1100000000000001</v>
      </c>
      <c r="BM140" s="110">
        <f t="shared" ca="1" si="366"/>
        <v>0.1100000000000001</v>
      </c>
      <c r="BN140" s="108">
        <f t="shared" ca="1" si="366"/>
        <v>8.0000000000000071E-2</v>
      </c>
      <c r="BO140" s="109">
        <f t="shared" ca="1" si="366"/>
        <v>8.0000000000000071E-2</v>
      </c>
      <c r="BP140" s="109">
        <f t="shared" ca="1" si="366"/>
        <v>8.0000000000000071E-2</v>
      </c>
      <c r="BQ140" s="110">
        <f t="shared" ca="1" si="366"/>
        <v>8.0000000000000071E-2</v>
      </c>
      <c r="BR140" s="108">
        <f t="shared" ca="1" si="366"/>
        <v>5.0000000000000044E-2</v>
      </c>
      <c r="BS140" s="109">
        <f t="shared" ca="1" si="366"/>
        <v>5.0000000000000044E-2</v>
      </c>
      <c r="BT140" s="109">
        <f t="shared" ca="1" si="366"/>
        <v>5.0000000000000044E-2</v>
      </c>
      <c r="BU140" s="110">
        <f t="shared" ca="1" si="366"/>
        <v>5.0000000000000044E-2</v>
      </c>
      <c r="BV140" s="108">
        <f t="shared" ref="BV140:DA140" ca="1" si="367">IF(ISERROR(BV139/BR139),"",BV139/BR139-1)</f>
        <v>5.0000000000000044E-2</v>
      </c>
      <c r="BW140" s="109">
        <f t="shared" ca="1" si="367"/>
        <v>5.0000000000000044E-2</v>
      </c>
      <c r="BX140" s="109">
        <f t="shared" ca="1" si="367"/>
        <v>5.0000000000000044E-2</v>
      </c>
      <c r="BY140" s="110">
        <f t="shared" ca="1" si="367"/>
        <v>5.0000000000000044E-2</v>
      </c>
      <c r="BZ140" s="108">
        <f t="shared" ca="1" si="367"/>
        <v>5.0000000000000044E-2</v>
      </c>
      <c r="CA140" s="109">
        <f t="shared" ca="1" si="367"/>
        <v>5.0000000000000044E-2</v>
      </c>
      <c r="CB140" s="109">
        <f t="shared" ca="1" si="367"/>
        <v>5.0000000000000044E-2</v>
      </c>
      <c r="CC140" s="110">
        <f t="shared" ca="1" si="367"/>
        <v>5.0000000000000044E-2</v>
      </c>
      <c r="CD140" s="108">
        <f t="shared" ca="1" si="367"/>
        <v>5.0000000000000044E-2</v>
      </c>
      <c r="CE140" s="109">
        <f t="shared" ca="1" si="367"/>
        <v>5.0000000000000044E-2</v>
      </c>
      <c r="CF140" s="109">
        <f t="shared" ca="1" si="367"/>
        <v>5.0000000000000044E-2</v>
      </c>
      <c r="CG140" s="110">
        <f t="shared" ca="1" si="367"/>
        <v>5.0000000000000044E-2</v>
      </c>
      <c r="CH140" s="108">
        <f t="shared" ca="1" si="367"/>
        <v>5.0000000000000044E-2</v>
      </c>
      <c r="CI140" s="109">
        <f t="shared" ca="1" si="367"/>
        <v>5.0000000000000044E-2</v>
      </c>
      <c r="CJ140" s="109">
        <f t="shared" ca="1" si="367"/>
        <v>5.0000000000000044E-2</v>
      </c>
      <c r="CK140" s="110">
        <f t="shared" ca="1" si="367"/>
        <v>5.0000000000000044E-2</v>
      </c>
      <c r="CL140" s="108">
        <f t="shared" ca="1" si="367"/>
        <v>5.0000000000000044E-2</v>
      </c>
      <c r="CM140" s="109">
        <f t="shared" ca="1" si="367"/>
        <v>5.0000000000000044E-2</v>
      </c>
      <c r="CN140" s="109">
        <f t="shared" ca="1" si="367"/>
        <v>5.0000000000000044E-2</v>
      </c>
      <c r="CO140" s="110">
        <f t="shared" ca="1" si="367"/>
        <v>5.0000000000000044E-2</v>
      </c>
      <c r="CP140" s="108">
        <f t="shared" ca="1" si="367"/>
        <v>5.0000000000000044E-2</v>
      </c>
      <c r="CQ140" s="109">
        <f t="shared" ca="1" si="367"/>
        <v>5.0000000000000044E-2</v>
      </c>
      <c r="CR140" s="109">
        <f t="shared" ca="1" si="367"/>
        <v>5.0000000000000044E-2</v>
      </c>
      <c r="CS140" s="110">
        <f t="shared" ca="1" si="367"/>
        <v>5.0000000000000044E-2</v>
      </c>
      <c r="CT140" s="108">
        <f t="shared" ca="1" si="367"/>
        <v>5.0000000000000044E-2</v>
      </c>
      <c r="CU140" s="109">
        <f t="shared" ca="1" si="367"/>
        <v>5.0000000000000044E-2</v>
      </c>
      <c r="CV140" s="109">
        <f t="shared" ca="1" si="367"/>
        <v>5.0000000000000044E-2</v>
      </c>
      <c r="CW140" s="110">
        <f t="shared" ca="1" si="367"/>
        <v>5.0000000000000044E-2</v>
      </c>
      <c r="CX140" s="108">
        <f t="shared" ca="1" si="367"/>
        <v>5.0000000000000044E-2</v>
      </c>
      <c r="CY140" s="109">
        <f t="shared" ca="1" si="367"/>
        <v>5.0000000000000044E-2</v>
      </c>
      <c r="CZ140" s="109">
        <f t="shared" ca="1" si="367"/>
        <v>5.0000000000000044E-2</v>
      </c>
      <c r="DA140" s="110">
        <f t="shared" ca="1" si="367"/>
        <v>5.0000000000000044E-2</v>
      </c>
      <c r="DB140" s="108">
        <f t="shared" ref="DB140:DI140" ca="1" si="368">IF(ISERROR(DB139/CX139),"",DB139/CX139-1)</f>
        <v>5.0000000000000044E-2</v>
      </c>
      <c r="DC140" s="109">
        <f t="shared" ca="1" si="368"/>
        <v>5.0000000000000044E-2</v>
      </c>
      <c r="DD140" s="109">
        <f t="shared" ca="1" si="368"/>
        <v>5.0000000000000044E-2</v>
      </c>
      <c r="DE140" s="110">
        <f t="shared" ca="1" si="368"/>
        <v>5.0000000000000044E-2</v>
      </c>
      <c r="DF140" s="108">
        <f t="shared" ca="1" si="368"/>
        <v>5.0000000000000044E-2</v>
      </c>
      <c r="DG140" s="109">
        <f t="shared" ca="1" si="368"/>
        <v>5.0000000000000044E-2</v>
      </c>
      <c r="DH140" s="109">
        <f t="shared" ca="1" si="368"/>
        <v>5.0000000000000044E-2</v>
      </c>
      <c r="DI140" s="110">
        <f t="shared" ca="1" si="368"/>
        <v>5.0000000000000044E-2</v>
      </c>
      <c r="DL140" s="109">
        <f t="shared" ref="DL140:EK140" ca="1" si="369">IF(ISERROR(DL139/DK139),"",DL139/DK139-1)</f>
        <v>7.0168217200145211E-2</v>
      </c>
      <c r="DM140" s="109">
        <f t="shared" ca="1" si="369"/>
        <v>0.37924151696606789</v>
      </c>
      <c r="DN140" s="109">
        <f t="shared" ca="1" si="369"/>
        <v>0.40578871201157751</v>
      </c>
      <c r="DO140" s="109">
        <f t="shared" ca="1" si="369"/>
        <v>0.20609429689108505</v>
      </c>
      <c r="DP140" s="109">
        <f t="shared" ca="1" si="369"/>
        <v>-6.8111983612154314E-2</v>
      </c>
      <c r="DQ140" s="109">
        <f t="shared" ca="1" si="369"/>
        <v>0.52729437625938824</v>
      </c>
      <c r="DR140" s="109">
        <f t="shared" ca="1" si="369"/>
        <v>0.61403298350824587</v>
      </c>
      <c r="DS140" s="109">
        <f t="shared" ca="1" si="369"/>
        <v>2.2293230289069932E-3</v>
      </c>
      <c r="DT140" s="109">
        <f t="shared" ca="1" si="369"/>
        <v>1.2585452658115224</v>
      </c>
      <c r="DU140" s="109">
        <f t="shared" ca="1" si="369"/>
        <v>1.1222442706247326</v>
      </c>
      <c r="DV140" s="109">
        <f t="shared" ca="1" si="369"/>
        <v>0.53212447766239745</v>
      </c>
      <c r="DW140" s="109">
        <f t="shared" ca="1" si="369"/>
        <v>0.21269826236966294</v>
      </c>
      <c r="DX140" s="109">
        <f t="shared" ca="1" si="369"/>
        <v>0.1477198902376895</v>
      </c>
      <c r="DY140" s="109">
        <f t="shared" ca="1" si="369"/>
        <v>0.1100000000000001</v>
      </c>
      <c r="DZ140" s="109">
        <f t="shared" ca="1" si="369"/>
        <v>7.9999999999999849E-2</v>
      </c>
      <c r="EA140" s="109">
        <f t="shared" ca="1" si="369"/>
        <v>5.0000000000000266E-2</v>
      </c>
      <c r="EB140" s="109">
        <f t="shared" ca="1" si="369"/>
        <v>5.0000000000000044E-2</v>
      </c>
      <c r="EC140" s="109">
        <f t="shared" ca="1" si="369"/>
        <v>5.0000000000000044E-2</v>
      </c>
      <c r="ED140" s="109">
        <f t="shared" ca="1" si="369"/>
        <v>5.0000000000000044E-2</v>
      </c>
      <c r="EE140" s="109">
        <f t="shared" ca="1" si="369"/>
        <v>5.0000000000000266E-2</v>
      </c>
      <c r="EF140" s="109">
        <f t="shared" ca="1" si="369"/>
        <v>5.0000000000000044E-2</v>
      </c>
      <c r="EG140" s="109">
        <f t="shared" ca="1" si="369"/>
        <v>5.0000000000000044E-2</v>
      </c>
      <c r="EH140" s="109">
        <f t="shared" ca="1" si="369"/>
        <v>5.0000000000000044E-2</v>
      </c>
      <c r="EI140" s="109">
        <f t="shared" ca="1" si="369"/>
        <v>5.0000000000000044E-2</v>
      </c>
      <c r="EJ140" s="109">
        <f t="shared" ca="1" si="369"/>
        <v>5.0000000000000044E-2</v>
      </c>
      <c r="EK140" s="109">
        <f t="shared" ca="1" si="369"/>
        <v>5.0000000000000044E-2</v>
      </c>
    </row>
    <row r="141" spans="1:141" outlineLevel="2" x14ac:dyDescent="0.25">
      <c r="A141" s="90"/>
      <c r="B141" s="90"/>
      <c r="C141" s="90"/>
      <c r="D141" s="90"/>
      <c r="E141" s="37" t="s">
        <v>314</v>
      </c>
      <c r="F141" s="108"/>
      <c r="G141" s="109">
        <f t="shared" ref="G141:AL141" ca="1" si="370">IF(ISERROR(G139/F139),"",G139/F139-1)</f>
        <v>3.3551356698913182E-5</v>
      </c>
      <c r="H141" s="109">
        <f t="shared" ca="1" si="370"/>
        <v>0.1111310598971369</v>
      </c>
      <c r="I141" s="110">
        <f t="shared" ca="1" si="370"/>
        <v>2.0509522744744046E-2</v>
      </c>
      <c r="J141" s="109">
        <f t="shared" ca="1" si="370"/>
        <v>-7.95784773301218E-2</v>
      </c>
      <c r="K141" s="109">
        <f t="shared" ca="1" si="370"/>
        <v>1.7376194613378804E-3</v>
      </c>
      <c r="L141" s="109">
        <f t="shared" ca="1" si="370"/>
        <v>0.13183000867302685</v>
      </c>
      <c r="M141" s="110">
        <f t="shared" ca="1" si="370"/>
        <v>7.3563218390804597E-2</v>
      </c>
      <c r="N141" s="108">
        <f t="shared" ca="1" si="370"/>
        <v>-6.8522483940042789E-2</v>
      </c>
      <c r="O141" s="109">
        <f t="shared" ca="1" si="370"/>
        <v>9.4252873563218431E-2</v>
      </c>
      <c r="P141" s="109">
        <f t="shared" ca="1" si="370"/>
        <v>0.40336134453781503</v>
      </c>
      <c r="Q141" s="110">
        <f t="shared" ca="1" si="370"/>
        <v>8.4331337325349365E-2</v>
      </c>
      <c r="R141" s="108">
        <f t="shared" ca="1" si="370"/>
        <v>-0.1086056143580304</v>
      </c>
      <c r="S141" s="109">
        <f t="shared" ca="1" si="370"/>
        <v>0.15126484254001027</v>
      </c>
      <c r="T141" s="109">
        <f t="shared" ca="1" si="370"/>
        <v>0.1820627802690582</v>
      </c>
      <c r="U141" s="110">
        <f t="shared" ca="1" si="370"/>
        <v>0.10432473444613044</v>
      </c>
      <c r="V141" s="108">
        <f t="shared" ca="1" si="370"/>
        <v>0.1016832703538304</v>
      </c>
      <c r="W141" s="109">
        <f t="shared" ca="1" si="370"/>
        <v>-2.6192703461178635E-2</v>
      </c>
      <c r="X141" s="109">
        <f t="shared" ca="1" si="370"/>
        <v>1.8571886007044514E-2</v>
      </c>
      <c r="Y141" s="110">
        <f t="shared" ca="1" si="370"/>
        <v>-0.30682175416535684</v>
      </c>
      <c r="Z141" s="108">
        <f t="shared" ca="1" si="370"/>
        <v>6.8027210884353817E-3</v>
      </c>
      <c r="AA141" s="109">
        <f t="shared" ca="1" si="370"/>
        <v>0.16171171171171173</v>
      </c>
      <c r="AB141" s="109">
        <f t="shared" ca="1" si="370"/>
        <v>0.16867002714230317</v>
      </c>
      <c r="AC141" s="110">
        <f t="shared" ca="1" si="370"/>
        <v>3.0192435301924281E-2</v>
      </c>
      <c r="AD141" s="108">
        <f t="shared" ca="1" si="370"/>
        <v>-8.0515297906602612E-3</v>
      </c>
      <c r="AE141" s="109">
        <f t="shared" ca="1" si="370"/>
        <v>0.2551948051948052</v>
      </c>
      <c r="AF141" s="109">
        <f t="shared" ca="1" si="370"/>
        <v>0.22245214692188298</v>
      </c>
      <c r="AG141" s="110">
        <f t="shared" ca="1" si="370"/>
        <v>5.8611933982225972E-2</v>
      </c>
      <c r="AH141" s="108">
        <f t="shared" ca="1" si="370"/>
        <v>0.13152108734759138</v>
      </c>
      <c r="AI141" s="109">
        <f t="shared" ca="1" si="370"/>
        <v>0.14944356120826718</v>
      </c>
      <c r="AJ141" s="109">
        <f t="shared" ca="1" si="370"/>
        <v>9.1593668357153879E-2</v>
      </c>
      <c r="AK141" s="110">
        <f t="shared" ca="1" si="370"/>
        <v>7.6024215120371608E-2</v>
      </c>
      <c r="AL141" s="108">
        <f t="shared" ca="1" si="370"/>
        <v>8.4390945963626951E-2</v>
      </c>
      <c r="AM141" s="109">
        <f t="shared" ref="AM141:BR141" ca="1" si="371">IF(ISERROR(AM139/AL139),"",AM139/AL139-1)</f>
        <v>-0.19111969111969107</v>
      </c>
      <c r="AN141" s="109">
        <f t="shared" ca="1" si="371"/>
        <v>-0.11530429594272074</v>
      </c>
      <c r="AO141" s="110">
        <f t="shared" ca="1" si="371"/>
        <v>2.0232675771370667E-2</v>
      </c>
      <c r="AP141" s="108">
        <f t="shared" ca="1" si="371"/>
        <v>0.1885638737398776</v>
      </c>
      <c r="AQ141" s="109">
        <f t="shared" ca="1" si="371"/>
        <v>0.87805895439377091</v>
      </c>
      <c r="AR141" s="109">
        <f t="shared" ca="1" si="371"/>
        <v>0.34152661582882948</v>
      </c>
      <c r="AS141" s="110">
        <f t="shared" ca="1" si="371"/>
        <v>0.21981236203090515</v>
      </c>
      <c r="AT141" s="108">
        <f t="shared" ca="1" si="371"/>
        <v>0.17830158801972584</v>
      </c>
      <c r="AU141" s="109">
        <f t="shared" ca="1" si="371"/>
        <v>0.1534326524343419</v>
      </c>
      <c r="AV141" s="109">
        <f t="shared" ca="1" si="371"/>
        <v>0.16784287616511318</v>
      </c>
      <c r="AW141" s="110">
        <f t="shared" ca="1" si="371"/>
        <v>8.6750055726582342E-2</v>
      </c>
      <c r="AX141" s="108">
        <f t="shared" ca="1" si="371"/>
        <v>4.661684996402915E-2</v>
      </c>
      <c r="AY141" s="109">
        <f t="shared" ca="1" si="371"/>
        <v>0.15343265243434212</v>
      </c>
      <c r="AZ141" s="109">
        <f t="shared" ca="1" si="371"/>
        <v>0.16784287616511318</v>
      </c>
      <c r="BA141" s="110">
        <f t="shared" ca="1" si="371"/>
        <v>8.6750055726582342E-2</v>
      </c>
      <c r="BB141" s="108">
        <f t="shared" ca="1" si="371"/>
        <v>-0.17158791349989622</v>
      </c>
      <c r="BC141" s="109">
        <f t="shared" ca="1" si="371"/>
        <v>0.15343265243434212</v>
      </c>
      <c r="BD141" s="109">
        <f t="shared" ca="1" si="371"/>
        <v>0.16784287616511318</v>
      </c>
      <c r="BE141" s="110">
        <f t="shared" ca="1" si="371"/>
        <v>8.6750055726582342E-2</v>
      </c>
      <c r="BF141" s="109">
        <f t="shared" ca="1" si="371"/>
        <v>-0.21597559880097394</v>
      </c>
      <c r="BG141" s="109">
        <f t="shared" ca="1" si="371"/>
        <v>0.15343265243434212</v>
      </c>
      <c r="BH141" s="109">
        <f t="shared" ca="1" si="371"/>
        <v>0.16784287616511318</v>
      </c>
      <c r="BI141" s="110">
        <f t="shared" ca="1" si="371"/>
        <v>8.6750055726582342E-2</v>
      </c>
      <c r="BJ141" s="108">
        <f t="shared" ca="1" si="371"/>
        <v>-0.2417426126938611</v>
      </c>
      <c r="BK141" s="109">
        <f t="shared" ca="1" si="371"/>
        <v>0.15343265243434234</v>
      </c>
      <c r="BL141" s="109">
        <f t="shared" ca="1" si="371"/>
        <v>0.16784287616511318</v>
      </c>
      <c r="BM141" s="110">
        <f t="shared" ca="1" si="371"/>
        <v>8.6750055726582342E-2</v>
      </c>
      <c r="BN141" s="108">
        <f t="shared" ca="1" si="371"/>
        <v>-0.26223605559402696</v>
      </c>
      <c r="BO141" s="109">
        <f t="shared" ca="1" si="371"/>
        <v>0.15343265243434212</v>
      </c>
      <c r="BP141" s="109">
        <f t="shared" ca="1" si="371"/>
        <v>0.16784287616511318</v>
      </c>
      <c r="BQ141" s="110">
        <f t="shared" ca="1" si="371"/>
        <v>8.6750055726582342E-2</v>
      </c>
      <c r="BR141" s="108">
        <f t="shared" ca="1" si="371"/>
        <v>-0.28272949849419293</v>
      </c>
      <c r="BS141" s="109">
        <f t="shared" ref="BS141:CX141" ca="1" si="372">IF(ISERROR(BS139/BR139),"",BS139/BR139-1)</f>
        <v>0.15343265243434212</v>
      </c>
      <c r="BT141" s="109">
        <f t="shared" ca="1" si="372"/>
        <v>0.16784287616511318</v>
      </c>
      <c r="BU141" s="110">
        <f t="shared" ca="1" si="372"/>
        <v>8.6750055726582342E-2</v>
      </c>
      <c r="BV141" s="108">
        <f t="shared" ca="1" si="372"/>
        <v>-0.28272949849419293</v>
      </c>
      <c r="BW141" s="109">
        <f t="shared" ca="1" si="372"/>
        <v>0.15343265243434234</v>
      </c>
      <c r="BX141" s="109">
        <f t="shared" ca="1" si="372"/>
        <v>0.16784287616511318</v>
      </c>
      <c r="BY141" s="110">
        <f t="shared" ca="1" si="372"/>
        <v>8.6750055726582342E-2</v>
      </c>
      <c r="BZ141" s="108">
        <f t="shared" ca="1" si="372"/>
        <v>-0.28272949849419293</v>
      </c>
      <c r="CA141" s="109">
        <f t="shared" ca="1" si="372"/>
        <v>0.15343265243434234</v>
      </c>
      <c r="CB141" s="109">
        <f t="shared" ca="1" si="372"/>
        <v>0.16784287616511318</v>
      </c>
      <c r="CC141" s="110">
        <f t="shared" ca="1" si="372"/>
        <v>8.6750055726582342E-2</v>
      </c>
      <c r="CD141" s="108">
        <f t="shared" ca="1" si="372"/>
        <v>-0.28272949849419304</v>
      </c>
      <c r="CE141" s="109">
        <f t="shared" ca="1" si="372"/>
        <v>0.15343265243434234</v>
      </c>
      <c r="CF141" s="109">
        <f t="shared" ca="1" si="372"/>
        <v>0.16784287616511318</v>
      </c>
      <c r="CG141" s="110">
        <f t="shared" ca="1" si="372"/>
        <v>8.6750055726582342E-2</v>
      </c>
      <c r="CH141" s="108">
        <f t="shared" ca="1" si="372"/>
        <v>-0.28272949849419304</v>
      </c>
      <c r="CI141" s="109">
        <f t="shared" ca="1" si="372"/>
        <v>0.15343265243434234</v>
      </c>
      <c r="CJ141" s="109">
        <f t="shared" ca="1" si="372"/>
        <v>0.16784287616511318</v>
      </c>
      <c r="CK141" s="110">
        <f t="shared" ca="1" si="372"/>
        <v>8.6750055726582342E-2</v>
      </c>
      <c r="CL141" s="108">
        <f t="shared" ca="1" si="372"/>
        <v>-0.28272949849419304</v>
      </c>
      <c r="CM141" s="109">
        <f t="shared" ca="1" si="372"/>
        <v>0.15343265243434234</v>
      </c>
      <c r="CN141" s="109">
        <f t="shared" ca="1" si="372"/>
        <v>0.16784287616511318</v>
      </c>
      <c r="CO141" s="110">
        <f t="shared" ca="1" si="372"/>
        <v>8.6750055726582342E-2</v>
      </c>
      <c r="CP141" s="108">
        <f t="shared" ca="1" si="372"/>
        <v>-0.28272949849419304</v>
      </c>
      <c r="CQ141" s="109">
        <f t="shared" ca="1" si="372"/>
        <v>0.15343265243434234</v>
      </c>
      <c r="CR141" s="109">
        <f t="shared" ca="1" si="372"/>
        <v>0.16784287616511318</v>
      </c>
      <c r="CS141" s="110">
        <f t="shared" ca="1" si="372"/>
        <v>8.6750055726582342E-2</v>
      </c>
      <c r="CT141" s="108">
        <f t="shared" ca="1" si="372"/>
        <v>-0.28272949849419304</v>
      </c>
      <c r="CU141" s="109">
        <f t="shared" ca="1" si="372"/>
        <v>0.15343265243434234</v>
      </c>
      <c r="CV141" s="109">
        <f t="shared" ca="1" si="372"/>
        <v>0.16784287616511318</v>
      </c>
      <c r="CW141" s="110">
        <f t="shared" ca="1" si="372"/>
        <v>8.6750055726582564E-2</v>
      </c>
      <c r="CX141" s="108">
        <f t="shared" ca="1" si="372"/>
        <v>-0.28272949849419304</v>
      </c>
      <c r="CY141" s="109">
        <f t="shared" ref="CY141:DI141" ca="1" si="373">IF(ISERROR(CY139/CX139),"",CY139/CX139-1)</f>
        <v>0.15343265243434234</v>
      </c>
      <c r="CZ141" s="109">
        <f t="shared" ca="1" si="373"/>
        <v>0.16784287616511318</v>
      </c>
      <c r="DA141" s="110">
        <f t="shared" ca="1" si="373"/>
        <v>8.6750055726582342E-2</v>
      </c>
      <c r="DB141" s="108">
        <f t="shared" ca="1" si="373"/>
        <v>-0.28272949849419293</v>
      </c>
      <c r="DC141" s="109">
        <f t="shared" ca="1" si="373"/>
        <v>0.15343265243434234</v>
      </c>
      <c r="DD141" s="109">
        <f t="shared" ca="1" si="373"/>
        <v>0.16784287616511318</v>
      </c>
      <c r="DE141" s="110">
        <f t="shared" ca="1" si="373"/>
        <v>8.6750055726582342E-2</v>
      </c>
      <c r="DF141" s="108">
        <f t="shared" ca="1" si="373"/>
        <v>-0.28272949849419304</v>
      </c>
      <c r="DG141" s="109">
        <f t="shared" ca="1" si="373"/>
        <v>0.15343265243434234</v>
      </c>
      <c r="DH141" s="109">
        <f t="shared" ca="1" si="373"/>
        <v>0.16784287616511318</v>
      </c>
      <c r="DI141" s="110">
        <f t="shared" ca="1" si="373"/>
        <v>8.6750055726582564E-2</v>
      </c>
    </row>
    <row r="142" spans="1:141" outlineLevel="2" x14ac:dyDescent="0.25">
      <c r="A142" s="90"/>
      <c r="B142" s="90"/>
      <c r="C142" s="90"/>
      <c r="D142" s="90"/>
      <c r="F142" s="100"/>
      <c r="I142" s="101"/>
      <c r="J142" s="100"/>
      <c r="M142" s="101"/>
      <c r="N142" s="100"/>
      <c r="Q142" s="101"/>
      <c r="R142" s="100"/>
      <c r="U142" s="101"/>
      <c r="V142" s="100"/>
      <c r="Y142" s="101"/>
      <c r="Z142" s="100"/>
      <c r="AC142" s="101"/>
      <c r="AD142" s="100"/>
      <c r="AG142" s="101"/>
      <c r="AH142" s="100"/>
      <c r="AK142" s="101"/>
      <c r="AL142" s="100"/>
      <c r="AO142" s="101"/>
      <c r="AP142" s="100"/>
      <c r="AS142" s="101"/>
      <c r="AT142" s="100"/>
      <c r="AW142" s="101"/>
      <c r="AX142" s="100"/>
      <c r="BA142" s="101"/>
      <c r="BB142" s="100"/>
      <c r="BE142" s="101"/>
      <c r="BF142" s="100"/>
      <c r="BI142" s="101"/>
      <c r="BJ142" s="100"/>
      <c r="BM142" s="101"/>
      <c r="BN142" s="100"/>
      <c r="BQ142" s="101"/>
      <c r="BR142" s="100"/>
      <c r="BU142" s="101"/>
      <c r="BV142" s="100"/>
      <c r="BY142" s="101"/>
      <c r="BZ142" s="100"/>
      <c r="CC142" s="101"/>
      <c r="CD142" s="100"/>
      <c r="CG142" s="101"/>
      <c r="CH142" s="100"/>
      <c r="CK142" s="101"/>
      <c r="CL142" s="100"/>
      <c r="CO142" s="101"/>
      <c r="CP142" s="100"/>
      <c r="CS142" s="101"/>
      <c r="CT142" s="100"/>
      <c r="CW142" s="101"/>
      <c r="CX142" s="100"/>
      <c r="DA142" s="101"/>
      <c r="DB142" s="100"/>
      <c r="DE142" s="101"/>
      <c r="DF142" s="100"/>
      <c r="DI142" s="101"/>
    </row>
    <row r="143" spans="1:141" outlineLevel="2" x14ac:dyDescent="0.25">
      <c r="A143" s="90" t="str">
        <f>A145</f>
        <v>p&amp;l</v>
      </c>
      <c r="B143" s="90" t="str">
        <f>B145</f>
        <v>revenue</v>
      </c>
      <c r="C143" s="111">
        <f>C145</f>
        <v>9.9999999999999995E-7</v>
      </c>
      <c r="D143" s="90"/>
      <c r="E143" t="str">
        <f>CONCATENATE(E139," - adjustment")</f>
        <v>Revenue - adjustment</v>
      </c>
      <c r="F143" s="117">
        <v>0</v>
      </c>
      <c r="G143" s="118">
        <v>0</v>
      </c>
      <c r="H143" s="118">
        <v>0</v>
      </c>
      <c r="I143" s="119" cm="1">
        <f t="array" aca="1" ref="I143" ca="1">IF(ISNUMBER(INDEX('DataModel-NVDA'!$ET$4:$FT$109,MATCH(1,('DataModel-NVDA'!$EO$4:$EO$109=$A143)*('DataModel-NVDA'!$EP$4:$EP$109=$B143),0),MATCH(CONCATENATE("FY ",RIGHT(I$3,4)),'DataModel-NVDA'!$ET$2:$FT$2,0))*$C143),INDEX('DataModel-NVDA'!$ET$4:$FT$109,MATCH(1,('DataModel-NVDA'!$EO$4:$EO$109=$A143)*('DataModel-NVDA'!$EP$4:$EP$109=$B143),0),MATCH(CONCATENATE("FY ",RIGHT(I$3,4)),'DataModel-NVDA'!$ET$2:$FT$2,0))*$C143,0)</f>
        <v>0</v>
      </c>
      <c r="J143" s="117">
        <v>0</v>
      </c>
      <c r="K143" s="118">
        <v>0</v>
      </c>
      <c r="L143" s="118">
        <v>0</v>
      </c>
      <c r="M143" s="119" cm="1">
        <f t="array" aca="1" ref="M143" ca="1">IF(ISNUMBER(INDEX('DataModel-NVDA'!$ET$4:$FT$109,MATCH(1,('DataModel-NVDA'!$EO$4:$EO$109=$A143)*('DataModel-NVDA'!$EP$4:$EP$109=$B143),0),MATCH(CONCATENATE("FY ",RIGHT(M$3,4)),'DataModel-NVDA'!$ET$2:$FT$2,0))*$C143),INDEX('DataModel-NVDA'!$ET$4:$FT$109,MATCH(1,('DataModel-NVDA'!$EO$4:$EO$109=$A143)*('DataModel-NVDA'!$EP$4:$EP$109=$B143),0),MATCH(CONCATENATE("FY ",RIGHT(M$3,4)),'DataModel-NVDA'!$ET$2:$FT$2,0))*$C143,0)</f>
        <v>0</v>
      </c>
      <c r="N143" s="117">
        <v>0</v>
      </c>
      <c r="O143" s="118">
        <v>0</v>
      </c>
      <c r="P143" s="118">
        <v>0</v>
      </c>
      <c r="Q143" s="119" cm="1">
        <f t="array" aca="1" ref="Q143" ca="1">IF(ISNUMBER(INDEX('DataModel-NVDA'!$ET$4:$FT$109,MATCH(1,('DataModel-NVDA'!$EO$4:$EO$109=$A143)*('DataModel-NVDA'!$EP$4:$EP$109=$B143),0),MATCH(CONCATENATE("FY ",RIGHT(Q$3,4)),'DataModel-NVDA'!$ET$2:$FT$2,0))*$C143),INDEX('DataModel-NVDA'!$ET$4:$FT$109,MATCH(1,('DataModel-NVDA'!$EO$4:$EO$109=$A143)*('DataModel-NVDA'!$EP$4:$EP$109=$B143),0),MATCH(CONCATENATE("FY ",RIGHT(Q$3,4)),'DataModel-NVDA'!$ET$2:$FT$2,0))*$C143,0)</f>
        <v>0</v>
      </c>
      <c r="R143" s="117">
        <v>0</v>
      </c>
      <c r="S143" s="118">
        <v>0</v>
      </c>
      <c r="T143" s="118">
        <v>0</v>
      </c>
      <c r="U143" s="119" cm="1">
        <f t="array" aca="1" ref="U143" ca="1">IF(ISNUMBER(INDEX('DataModel-NVDA'!$ET$4:$FT$109,MATCH(1,('DataModel-NVDA'!$EO$4:$EO$109=$A143)*('DataModel-NVDA'!$EP$4:$EP$109=$B143),0),MATCH(CONCATENATE("FY ",RIGHT(U$3,4)),'DataModel-NVDA'!$ET$2:$FT$2,0))*$C143),INDEX('DataModel-NVDA'!$ET$4:$FT$109,MATCH(1,('DataModel-NVDA'!$EO$4:$EO$109=$A143)*('DataModel-NVDA'!$EP$4:$EP$109=$B143),0),MATCH(CONCATENATE("FY ",RIGHT(U$3,4)),'DataModel-NVDA'!$ET$2:$FT$2,0))*$C143,0)</f>
        <v>0</v>
      </c>
      <c r="V143" s="117">
        <v>0</v>
      </c>
      <c r="W143" s="118">
        <v>0</v>
      </c>
      <c r="X143" s="118">
        <v>0</v>
      </c>
      <c r="Y143" s="119" cm="1">
        <f t="array" aca="1" ref="Y143" ca="1">IF(ISNUMBER(INDEX('DataModel-NVDA'!$ET$4:$FT$109,MATCH(1,('DataModel-NVDA'!$EO$4:$EO$109=$A143)*('DataModel-NVDA'!$EP$4:$EP$109=$B143),0),MATCH(CONCATENATE("FY ",RIGHT(Y$3,4)),'DataModel-NVDA'!$ET$2:$FT$2,0))*$C143),INDEX('DataModel-NVDA'!$ET$4:$FT$109,MATCH(1,('DataModel-NVDA'!$EO$4:$EO$109=$A143)*('DataModel-NVDA'!$EP$4:$EP$109=$B143),0),MATCH(CONCATENATE("FY ",RIGHT(Y$3,4)),'DataModel-NVDA'!$ET$2:$FT$2,0))*$C143,0)</f>
        <v>0</v>
      </c>
      <c r="Z143" s="117">
        <v>0</v>
      </c>
      <c r="AA143" s="118">
        <v>0</v>
      </c>
      <c r="AB143" s="118">
        <v>0</v>
      </c>
      <c r="AC143" s="119" cm="1">
        <f t="array" aca="1" ref="AC143" ca="1">IF(ISNUMBER(INDEX('DataModel-NVDA'!$ET$4:$FT$109,MATCH(1,('DataModel-NVDA'!$EO$4:$EO$109=$A143)*('DataModel-NVDA'!$EP$4:$EP$109=$B143),0),MATCH(CONCATENATE("FY ",RIGHT(AC$3,4)),'DataModel-NVDA'!$ET$2:$FT$2,0))*$C143),INDEX('DataModel-NVDA'!$ET$4:$FT$109,MATCH(1,('DataModel-NVDA'!$EO$4:$EO$109=$A143)*('DataModel-NVDA'!$EP$4:$EP$109=$B143),0),MATCH(CONCATENATE("FY ",RIGHT(AC$3,4)),'DataModel-NVDA'!$ET$2:$FT$2,0))*$C143,0)</f>
        <v>0</v>
      </c>
      <c r="AD143" s="117">
        <v>0</v>
      </c>
      <c r="AE143" s="118">
        <v>0</v>
      </c>
      <c r="AF143" s="118">
        <v>0</v>
      </c>
      <c r="AG143" s="119" cm="1">
        <f t="array" aca="1" ref="AG143" ca="1">IF(ISNUMBER(INDEX('DataModel-NVDA'!$ET$4:$FT$109,MATCH(1,('DataModel-NVDA'!$EO$4:$EO$109=$A143)*('DataModel-NVDA'!$EP$4:$EP$109=$B143),0),MATCH(CONCATENATE("FY ",RIGHT(AG$3,4)),'DataModel-NVDA'!$ET$2:$FT$2,0))*$C143),INDEX('DataModel-NVDA'!$ET$4:$FT$109,MATCH(1,('DataModel-NVDA'!$EO$4:$EO$109=$A143)*('DataModel-NVDA'!$EP$4:$EP$109=$B143),0),MATCH(CONCATENATE("FY ",RIGHT(AG$3,4)),'DataModel-NVDA'!$ET$2:$FT$2,0))*$C143,0)</f>
        <v>0</v>
      </c>
      <c r="AH143" s="117">
        <v>0</v>
      </c>
      <c r="AI143" s="118">
        <v>0</v>
      </c>
      <c r="AJ143" s="118">
        <v>0</v>
      </c>
      <c r="AK143" s="119" cm="1">
        <f t="array" aca="1" ref="AK143" ca="1">IF(ISNUMBER(INDEX('DataModel-NVDA'!$ET$4:$FT$109,MATCH(1,('DataModel-NVDA'!$EO$4:$EO$109=$A143)*('DataModel-NVDA'!$EP$4:$EP$109=$B143),0),MATCH(CONCATENATE("FY ",RIGHT(AK$3,4)),'DataModel-NVDA'!$ET$2:$FT$2,0))*$C143),INDEX('DataModel-NVDA'!$ET$4:$FT$109,MATCH(1,('DataModel-NVDA'!$EO$4:$EO$109=$A143)*('DataModel-NVDA'!$EP$4:$EP$109=$B143),0),MATCH(CONCATENATE("FY ",RIGHT(AK$3,4)),'DataModel-NVDA'!$ET$2:$FT$2,0))*$C143,0)</f>
        <v>0</v>
      </c>
      <c r="AL143" s="117">
        <v>0</v>
      </c>
      <c r="AM143" s="118">
        <v>0</v>
      </c>
      <c r="AN143" s="118">
        <v>0</v>
      </c>
      <c r="AO143" s="119" cm="1">
        <f t="array" aca="1" ref="AO143" ca="1">IF(ISNUMBER(INDEX('DataModel-NVDA'!$ET$4:$FT$109,MATCH(1,('DataModel-NVDA'!$EO$4:$EO$109=$A143)*('DataModel-NVDA'!$EP$4:$EP$109=$B143),0),MATCH(CONCATENATE("FY ",RIGHT(AO$3,4)),'DataModel-NVDA'!$ET$2:$FT$2,0))*$C143),INDEX('DataModel-NVDA'!$ET$4:$FT$109,MATCH(1,('DataModel-NVDA'!$EO$4:$EO$109=$A143)*('DataModel-NVDA'!$EP$4:$EP$109=$B143),0),MATCH(CONCATENATE("FY ",RIGHT(AO$3,4)),'DataModel-NVDA'!$ET$2:$FT$2,0))*$C143,0)</f>
        <v>0</v>
      </c>
      <c r="AP143" s="117">
        <v>0</v>
      </c>
      <c r="AQ143" s="118">
        <v>0</v>
      </c>
      <c r="AR143" s="118">
        <v>0</v>
      </c>
      <c r="AS143" s="119" cm="1">
        <f t="array" aca="1" ref="AS143" ca="1">IF(ISNUMBER(INDEX('DataModel-NVDA'!$ET$4:$FT$109,MATCH(1,('DataModel-NVDA'!$EO$4:$EO$109=$A143)*('DataModel-NVDA'!$EP$4:$EP$109=$B143),0),MATCH(CONCATENATE("FY ",RIGHT(AS$3,4)),'DataModel-NVDA'!$ET$2:$FT$2,0))*$C143),INDEX('DataModel-NVDA'!$ET$4:$FT$109,MATCH(1,('DataModel-NVDA'!$EO$4:$EO$109=$A143)*('DataModel-NVDA'!$EP$4:$EP$109=$B143),0),MATCH(CONCATENATE("FY ",RIGHT(AS$3,4)),'DataModel-NVDA'!$ET$2:$FT$2,0))*$C143,0)</f>
        <v>0</v>
      </c>
      <c r="AT143" s="117">
        <v>0</v>
      </c>
      <c r="AU143" s="118">
        <v>0</v>
      </c>
      <c r="AV143" s="118">
        <v>0</v>
      </c>
      <c r="AW143" s="119" cm="1">
        <f t="array" aca="1" ref="AW143" ca="1">IF(ISNUMBER(INDEX('DataModel-NVDA'!$ET$4:$FT$109,MATCH(1,('DataModel-NVDA'!$EO$4:$EO$109=$A143)*('DataModel-NVDA'!$EP$4:$EP$109=$B143),0),MATCH(CONCATENATE("FY ",RIGHT(AW$3,4)),'DataModel-NVDA'!$ET$2:$FT$2,0))*$C143),INDEX('DataModel-NVDA'!$ET$4:$FT$109,MATCH(1,('DataModel-NVDA'!$EO$4:$EO$109=$A143)*('DataModel-NVDA'!$EP$4:$EP$109=$B143),0),MATCH(CONCATENATE("FY ",RIGHT(AW$3,4)),'DataModel-NVDA'!$ET$2:$FT$2,0))*$C143,0)</f>
        <v>0</v>
      </c>
      <c r="AX143" s="117">
        <v>0</v>
      </c>
      <c r="AY143" s="118">
        <v>0</v>
      </c>
      <c r="AZ143" s="118">
        <v>0</v>
      </c>
      <c r="BA143" s="119" cm="1">
        <f t="array" aca="1" ref="BA143" ca="1">IF(ISNUMBER(INDEX('DataModel-NVDA'!$ET$4:$FT$109,MATCH(1,('DataModel-NVDA'!$EO$4:$EO$109=$A143)*('DataModel-NVDA'!$EP$4:$EP$109=$B143),0),MATCH(CONCATENATE("FY ",RIGHT(BA$3,4)),'DataModel-NVDA'!$ET$2:$FT$2,0))*$C143),INDEX('DataModel-NVDA'!$ET$4:$FT$109,MATCH(1,('DataModel-NVDA'!$EO$4:$EO$109=$A143)*('DataModel-NVDA'!$EP$4:$EP$109=$B143),0),MATCH(CONCATENATE("FY ",RIGHT(BA$3,4)),'DataModel-NVDA'!$ET$2:$FT$2,0))*$C143,0)</f>
        <v>0</v>
      </c>
      <c r="BB143" s="117">
        <v>0</v>
      </c>
      <c r="BC143" s="118">
        <v>0</v>
      </c>
      <c r="BD143" s="118">
        <v>0</v>
      </c>
      <c r="BE143" s="119" cm="1">
        <f t="array" aca="1" ref="BE143" ca="1">IF(ISNUMBER(INDEX('DataModel-NVDA'!$ET$4:$FT$109,MATCH(1,('DataModel-NVDA'!$EO$4:$EO$109=$A143)*('DataModel-NVDA'!$EP$4:$EP$109=$B143),0),MATCH(CONCATENATE("FY ",RIGHT(BE$3,4)),'DataModel-NVDA'!$ET$2:$FT$2,0))*$C143),INDEX('DataModel-NVDA'!$ET$4:$FT$109,MATCH(1,('DataModel-NVDA'!$EO$4:$EO$109=$A143)*('DataModel-NVDA'!$EP$4:$EP$109=$B143),0),MATCH(CONCATENATE("FY ",RIGHT(BE$3,4)),'DataModel-NVDA'!$ET$2:$FT$2,0))*$C143,0)</f>
        <v>0</v>
      </c>
      <c r="BF143" s="117">
        <v>0</v>
      </c>
      <c r="BG143" s="118">
        <v>0</v>
      </c>
      <c r="BH143" s="118">
        <v>0</v>
      </c>
      <c r="BI143" s="119" cm="1">
        <f t="array" aca="1" ref="BI143" ca="1">IF(ISNUMBER(INDEX('DataModel-NVDA'!$ET$4:$FT$109,MATCH(1,('DataModel-NVDA'!$EO$4:$EO$109=$A143)*('DataModel-NVDA'!$EP$4:$EP$109=$B143),0),MATCH(CONCATENATE("FY ",RIGHT(BI$3,4)),'DataModel-NVDA'!$ET$2:$FT$2,0))*$C143),INDEX('DataModel-NVDA'!$ET$4:$FT$109,MATCH(1,('DataModel-NVDA'!$EO$4:$EO$109=$A143)*('DataModel-NVDA'!$EP$4:$EP$109=$B143),0),MATCH(CONCATENATE("FY ",RIGHT(BI$3,4)),'DataModel-NVDA'!$ET$2:$FT$2,0))*$C143,0)</f>
        <v>0</v>
      </c>
      <c r="BJ143" s="117">
        <v>0</v>
      </c>
      <c r="BK143" s="118">
        <v>0</v>
      </c>
      <c r="BL143" s="118">
        <v>0</v>
      </c>
      <c r="BM143" s="119" cm="1">
        <f t="array" aca="1" ref="BM143" ca="1">IF(ISNUMBER(INDEX('DataModel-NVDA'!$ET$4:$FT$109,MATCH(1,('DataModel-NVDA'!$EO$4:$EO$109=$A143)*('DataModel-NVDA'!$EP$4:$EP$109=$B143),0),MATCH(CONCATENATE("FY ",RIGHT(BM$3,4)),'DataModel-NVDA'!$ET$2:$FT$2,0))*$C143),INDEX('DataModel-NVDA'!$ET$4:$FT$109,MATCH(1,('DataModel-NVDA'!$EO$4:$EO$109=$A143)*('DataModel-NVDA'!$EP$4:$EP$109=$B143),0),MATCH(CONCATENATE("FY ",RIGHT(BM$3,4)),'DataModel-NVDA'!$ET$2:$FT$2,0))*$C143,0)</f>
        <v>0</v>
      </c>
      <c r="BN143" s="117">
        <v>0</v>
      </c>
      <c r="BO143" s="118">
        <v>0</v>
      </c>
      <c r="BP143" s="118">
        <v>0</v>
      </c>
      <c r="BQ143" s="119" cm="1">
        <f t="array" aca="1" ref="BQ143" ca="1">IF(ISNUMBER(INDEX('DataModel-NVDA'!$ET$4:$FT$109,MATCH(1,('DataModel-NVDA'!$EO$4:$EO$109=$A143)*('DataModel-NVDA'!$EP$4:$EP$109=$B143),0),MATCH(CONCATENATE("FY ",RIGHT(BQ$3,4)),'DataModel-NVDA'!$ET$2:$FT$2,0))*$C143),INDEX('DataModel-NVDA'!$ET$4:$FT$109,MATCH(1,('DataModel-NVDA'!$EO$4:$EO$109=$A143)*('DataModel-NVDA'!$EP$4:$EP$109=$B143),0),MATCH(CONCATENATE("FY ",RIGHT(BQ$3,4)),'DataModel-NVDA'!$ET$2:$FT$2,0))*$C143,0)</f>
        <v>0</v>
      </c>
      <c r="BR143" s="117">
        <v>0</v>
      </c>
      <c r="BS143" s="118">
        <v>0</v>
      </c>
      <c r="BT143" s="118">
        <v>0</v>
      </c>
      <c r="BU143" s="119" cm="1">
        <f t="array" aca="1" ref="BU143" ca="1">IF(ISNUMBER(INDEX('DataModel-NVDA'!$ET$4:$FT$109,MATCH(1,('DataModel-NVDA'!$EO$4:$EO$109=$A143)*('DataModel-NVDA'!$EP$4:$EP$109=$B143),0),MATCH(CONCATENATE("FY ",RIGHT(BU$3,4)),'DataModel-NVDA'!$ET$2:$FT$2,0))*$C143),INDEX('DataModel-NVDA'!$ET$4:$FT$109,MATCH(1,('DataModel-NVDA'!$EO$4:$EO$109=$A143)*('DataModel-NVDA'!$EP$4:$EP$109=$B143),0),MATCH(CONCATENATE("FY ",RIGHT(BU$3,4)),'DataModel-NVDA'!$ET$2:$FT$2,0))*$C143,0)</f>
        <v>0</v>
      </c>
      <c r="BV143" s="117">
        <v>0</v>
      </c>
      <c r="BW143" s="118">
        <v>0</v>
      </c>
      <c r="BX143" s="118">
        <v>0</v>
      </c>
      <c r="BY143" s="119" cm="1">
        <f t="array" aca="1" ref="BY143" ca="1">IF(ISNUMBER(INDEX('DataModel-NVDA'!$ET$4:$FT$109,MATCH(1,('DataModel-NVDA'!$EO$4:$EO$109=$A143)*('DataModel-NVDA'!$EP$4:$EP$109=$B143),0),MATCH(CONCATENATE("FY ",RIGHT(BY$3,4)),'DataModel-NVDA'!$ET$2:$FT$2,0))*$C143),INDEX('DataModel-NVDA'!$ET$4:$FT$109,MATCH(1,('DataModel-NVDA'!$EO$4:$EO$109=$A143)*('DataModel-NVDA'!$EP$4:$EP$109=$B143),0),MATCH(CONCATENATE("FY ",RIGHT(BY$3,4)),'DataModel-NVDA'!$ET$2:$FT$2,0))*$C143,0)</f>
        <v>0</v>
      </c>
      <c r="BZ143" s="117">
        <v>0</v>
      </c>
      <c r="CA143" s="118">
        <v>0</v>
      </c>
      <c r="CB143" s="118">
        <v>0</v>
      </c>
      <c r="CC143" s="119" cm="1">
        <f t="array" aca="1" ref="CC143" ca="1">IF(ISNUMBER(INDEX('DataModel-NVDA'!$ET$4:$FT$109,MATCH(1,('DataModel-NVDA'!$EO$4:$EO$109=$A143)*('DataModel-NVDA'!$EP$4:$EP$109=$B143),0),MATCH(CONCATENATE("FY ",RIGHT(CC$3,4)),'DataModel-NVDA'!$ET$2:$FT$2,0))*$C143),INDEX('DataModel-NVDA'!$ET$4:$FT$109,MATCH(1,('DataModel-NVDA'!$EO$4:$EO$109=$A143)*('DataModel-NVDA'!$EP$4:$EP$109=$B143),0),MATCH(CONCATENATE("FY ",RIGHT(CC$3,4)),'DataModel-NVDA'!$ET$2:$FT$2,0))*$C143,0)</f>
        <v>0</v>
      </c>
      <c r="CD143" s="117">
        <v>0</v>
      </c>
      <c r="CE143" s="118">
        <v>0</v>
      </c>
      <c r="CF143" s="118">
        <v>0</v>
      </c>
      <c r="CG143" s="119" cm="1">
        <f t="array" aca="1" ref="CG143" ca="1">IF(ISNUMBER(INDEX('DataModel-NVDA'!$ET$4:$FT$109,MATCH(1,('DataModel-NVDA'!$EO$4:$EO$109=$A143)*('DataModel-NVDA'!$EP$4:$EP$109=$B143),0),MATCH(CONCATENATE("FY ",RIGHT(CG$3,4)),'DataModel-NVDA'!$ET$2:$FT$2,0))*$C143),INDEX('DataModel-NVDA'!$ET$4:$FT$109,MATCH(1,('DataModel-NVDA'!$EO$4:$EO$109=$A143)*('DataModel-NVDA'!$EP$4:$EP$109=$B143),0),MATCH(CONCATENATE("FY ",RIGHT(CG$3,4)),'DataModel-NVDA'!$ET$2:$FT$2,0))*$C143,0)</f>
        <v>0</v>
      </c>
      <c r="CH143" s="117">
        <v>0</v>
      </c>
      <c r="CI143" s="118">
        <v>0</v>
      </c>
      <c r="CJ143" s="118">
        <v>0</v>
      </c>
      <c r="CK143" s="119" cm="1">
        <f t="array" aca="1" ref="CK143" ca="1">IF(ISNUMBER(INDEX('DataModel-NVDA'!$ET$4:$FT$109,MATCH(1,('DataModel-NVDA'!$EO$4:$EO$109=$A143)*('DataModel-NVDA'!$EP$4:$EP$109=$B143),0),MATCH(CONCATENATE("FY ",RIGHT(CK$3,4)),'DataModel-NVDA'!$ET$2:$FT$2,0))*$C143),INDEX('DataModel-NVDA'!$ET$4:$FT$109,MATCH(1,('DataModel-NVDA'!$EO$4:$EO$109=$A143)*('DataModel-NVDA'!$EP$4:$EP$109=$B143),0),MATCH(CONCATENATE("FY ",RIGHT(CK$3,4)),'DataModel-NVDA'!$ET$2:$FT$2,0))*$C143,0)</f>
        <v>0</v>
      </c>
      <c r="CL143" s="117">
        <v>0</v>
      </c>
      <c r="CM143" s="118">
        <v>0</v>
      </c>
      <c r="CN143" s="118">
        <v>0</v>
      </c>
      <c r="CO143" s="119" cm="1">
        <f t="array" aca="1" ref="CO143" ca="1">IF(ISNUMBER(INDEX('DataModel-NVDA'!$ET$4:$FT$109,MATCH(1,('DataModel-NVDA'!$EO$4:$EO$109=$A143)*('DataModel-NVDA'!$EP$4:$EP$109=$B143),0),MATCH(CONCATENATE("FY ",RIGHT(CO$3,4)),'DataModel-NVDA'!$ET$2:$FT$2,0))*$C143),INDEX('DataModel-NVDA'!$ET$4:$FT$109,MATCH(1,('DataModel-NVDA'!$EO$4:$EO$109=$A143)*('DataModel-NVDA'!$EP$4:$EP$109=$B143),0),MATCH(CONCATENATE("FY ",RIGHT(CO$3,4)),'DataModel-NVDA'!$ET$2:$FT$2,0))*$C143,0)</f>
        <v>0</v>
      </c>
      <c r="CP143" s="117">
        <v>0</v>
      </c>
      <c r="CQ143" s="118">
        <v>0</v>
      </c>
      <c r="CR143" s="118">
        <v>0</v>
      </c>
      <c r="CS143" s="119" cm="1">
        <f t="array" aca="1" ref="CS143" ca="1">IF(ISNUMBER(INDEX('DataModel-NVDA'!$ET$4:$FT$109,MATCH(1,('DataModel-NVDA'!$EO$4:$EO$109=$A143)*('DataModel-NVDA'!$EP$4:$EP$109=$B143),0),MATCH(CONCATENATE("FY ",RIGHT(CS$3,4)),'DataModel-NVDA'!$ET$2:$FT$2,0))*$C143),INDEX('DataModel-NVDA'!$ET$4:$FT$109,MATCH(1,('DataModel-NVDA'!$EO$4:$EO$109=$A143)*('DataModel-NVDA'!$EP$4:$EP$109=$B143),0),MATCH(CONCATENATE("FY ",RIGHT(CS$3,4)),'DataModel-NVDA'!$ET$2:$FT$2,0))*$C143,0)</f>
        <v>0</v>
      </c>
      <c r="CT143" s="117">
        <v>0</v>
      </c>
      <c r="CU143" s="118">
        <v>0</v>
      </c>
      <c r="CV143" s="118">
        <v>0</v>
      </c>
      <c r="CW143" s="119" cm="1">
        <f t="array" aca="1" ref="CW143" ca="1">IF(ISNUMBER(INDEX('DataModel-NVDA'!$ET$4:$FT$109,MATCH(1,('DataModel-NVDA'!$EO$4:$EO$109=$A143)*('DataModel-NVDA'!$EP$4:$EP$109=$B143),0),MATCH(CONCATENATE("FY ",RIGHT(CW$3,4)),'DataModel-NVDA'!$ET$2:$FT$2,0))*$C143),INDEX('DataModel-NVDA'!$ET$4:$FT$109,MATCH(1,('DataModel-NVDA'!$EO$4:$EO$109=$A143)*('DataModel-NVDA'!$EP$4:$EP$109=$B143),0),MATCH(CONCATENATE("FY ",RIGHT(CW$3,4)),'DataModel-NVDA'!$ET$2:$FT$2,0))*$C143,0)</f>
        <v>0</v>
      </c>
      <c r="CX143" s="117">
        <v>0</v>
      </c>
      <c r="CY143" s="118">
        <v>0</v>
      </c>
      <c r="CZ143" s="118">
        <v>0</v>
      </c>
      <c r="DA143" s="119" cm="1">
        <f t="array" aca="1" ref="DA143" ca="1">IF(ISNUMBER(INDEX('DataModel-NVDA'!$ET$4:$FT$109,MATCH(1,('DataModel-NVDA'!$EO$4:$EO$109=$A143)*('DataModel-NVDA'!$EP$4:$EP$109=$B143),0),MATCH(CONCATENATE("FY ",RIGHT(DA$3,4)),'DataModel-NVDA'!$ET$2:$FT$2,0))*$C143),INDEX('DataModel-NVDA'!$ET$4:$FT$109,MATCH(1,('DataModel-NVDA'!$EO$4:$EO$109=$A143)*('DataModel-NVDA'!$EP$4:$EP$109=$B143),0),MATCH(CONCATENATE("FY ",RIGHT(DA$3,4)),'DataModel-NVDA'!$ET$2:$FT$2,0))*$C143,0)</f>
        <v>0</v>
      </c>
      <c r="DB143" s="117">
        <v>0</v>
      </c>
      <c r="DC143" s="118">
        <v>0</v>
      </c>
      <c r="DD143" s="118">
        <v>0</v>
      </c>
      <c r="DE143" s="119" cm="1">
        <f t="array" aca="1" ref="DE143" ca="1">IF(ISNUMBER(INDEX('DataModel-NVDA'!$ET$4:$FT$109,MATCH(1,('DataModel-NVDA'!$EO$4:$EO$109=$A143)*('DataModel-NVDA'!$EP$4:$EP$109=$B143),0),MATCH(CONCATENATE("FY ",RIGHT(DE$3,4)),'DataModel-NVDA'!$ET$2:$FT$2,0))*$C143),INDEX('DataModel-NVDA'!$ET$4:$FT$109,MATCH(1,('DataModel-NVDA'!$EO$4:$EO$109=$A143)*('DataModel-NVDA'!$EP$4:$EP$109=$B143),0),MATCH(CONCATENATE("FY ",RIGHT(DE$3,4)),'DataModel-NVDA'!$ET$2:$FT$2,0))*$C143,0)</f>
        <v>0</v>
      </c>
      <c r="DF143" s="117">
        <v>0</v>
      </c>
      <c r="DG143" s="118">
        <v>0</v>
      </c>
      <c r="DH143" s="118">
        <v>0</v>
      </c>
      <c r="DI143" s="119" cm="1">
        <f t="array" aca="1" ref="DI143" ca="1">IF(ISNUMBER(INDEX('DataModel-NVDA'!$ET$4:$FT$109,MATCH(1,('DataModel-NVDA'!$EO$4:$EO$109=$A143)*('DataModel-NVDA'!$EP$4:$EP$109=$B143),0),MATCH(CONCATENATE("FY ",RIGHT(DI$3,4)),'DataModel-NVDA'!$ET$2:$FT$2,0))*$C143),INDEX('DataModel-NVDA'!$ET$4:$FT$109,MATCH(1,('DataModel-NVDA'!$EO$4:$EO$109=$A143)*('DataModel-NVDA'!$EP$4:$EP$109=$B143),0),MATCH(CONCATENATE("FY ",RIGHT(DI$3,4)),'DataModel-NVDA'!$ET$2:$FT$2,0))*$C143,0)</f>
        <v>0</v>
      </c>
      <c r="DK143" s="69">
        <f t="shared" ref="DK143:EK143" ca="1" si="374">SUM(OFFSET($E143,,MATCH(DK$3,$F$5:$DI$5,0),,4))</f>
        <v>0</v>
      </c>
      <c r="DL143" s="69">
        <f t="shared" ca="1" si="374"/>
        <v>0</v>
      </c>
      <c r="DM143" s="69">
        <f t="shared" ca="1" si="374"/>
        <v>0</v>
      </c>
      <c r="DN143" s="69">
        <f t="shared" ca="1" si="374"/>
        <v>0</v>
      </c>
      <c r="DO143" s="69">
        <f t="shared" ca="1" si="374"/>
        <v>0</v>
      </c>
      <c r="DP143" s="69">
        <f t="shared" ca="1" si="374"/>
        <v>0</v>
      </c>
      <c r="DQ143" s="69">
        <f t="shared" ca="1" si="374"/>
        <v>0</v>
      </c>
      <c r="DR143" s="69">
        <f t="shared" ca="1" si="374"/>
        <v>0</v>
      </c>
      <c r="DS143" s="69">
        <f t="shared" ca="1" si="374"/>
        <v>0</v>
      </c>
      <c r="DT143" s="69">
        <f t="shared" ca="1" si="374"/>
        <v>0</v>
      </c>
      <c r="DU143" s="69">
        <f t="shared" ca="1" si="374"/>
        <v>0</v>
      </c>
      <c r="DV143" s="69">
        <f t="shared" ca="1" si="374"/>
        <v>0</v>
      </c>
      <c r="DW143" s="69">
        <f t="shared" ca="1" si="374"/>
        <v>0</v>
      </c>
      <c r="DX143" s="69">
        <f t="shared" ca="1" si="374"/>
        <v>0</v>
      </c>
      <c r="DY143" s="69">
        <f t="shared" ca="1" si="374"/>
        <v>0</v>
      </c>
      <c r="DZ143" s="69">
        <f t="shared" ca="1" si="374"/>
        <v>0</v>
      </c>
      <c r="EA143" s="69">
        <f t="shared" ca="1" si="374"/>
        <v>0</v>
      </c>
      <c r="EB143" s="69">
        <f t="shared" ca="1" si="374"/>
        <v>0</v>
      </c>
      <c r="EC143" s="69">
        <f t="shared" ca="1" si="374"/>
        <v>0</v>
      </c>
      <c r="ED143" s="69">
        <f t="shared" ca="1" si="374"/>
        <v>0</v>
      </c>
      <c r="EE143" s="69">
        <f t="shared" ca="1" si="374"/>
        <v>0</v>
      </c>
      <c r="EF143" s="69">
        <f t="shared" ca="1" si="374"/>
        <v>0</v>
      </c>
      <c r="EG143" s="69">
        <f t="shared" ca="1" si="374"/>
        <v>0</v>
      </c>
      <c r="EH143" s="69">
        <f t="shared" ca="1" si="374"/>
        <v>0</v>
      </c>
      <c r="EI143" s="69">
        <f t="shared" ca="1" si="374"/>
        <v>0</v>
      </c>
      <c r="EJ143" s="69">
        <f t="shared" ca="1" si="374"/>
        <v>0</v>
      </c>
      <c r="EK143" s="69">
        <f t="shared" ca="1" si="374"/>
        <v>0</v>
      </c>
    </row>
    <row r="144" spans="1:141" outlineLevel="2" x14ac:dyDescent="0.25">
      <c r="A144" s="90"/>
      <c r="B144" s="90"/>
      <c r="C144" s="90"/>
      <c r="D144" s="90"/>
      <c r="F144" s="100"/>
      <c r="I144" s="101"/>
      <c r="J144" s="100"/>
      <c r="M144" s="101"/>
      <c r="N144" s="100"/>
      <c r="Q144" s="101"/>
      <c r="R144" s="100"/>
      <c r="U144" s="101"/>
      <c r="V144" s="100"/>
      <c r="Y144" s="101"/>
      <c r="Z144" s="100"/>
      <c r="AC144" s="101"/>
      <c r="AD144" s="100"/>
      <c r="AG144" s="101"/>
      <c r="AH144" s="100"/>
      <c r="AK144" s="101"/>
      <c r="AL144" s="100"/>
      <c r="AO144" s="101"/>
      <c r="AP144" s="100"/>
      <c r="AS144" s="101"/>
      <c r="AT144" s="100"/>
      <c r="AW144" s="101"/>
      <c r="AX144" s="100"/>
      <c r="BA144" s="101"/>
      <c r="BB144" s="100"/>
      <c r="BE144" s="101"/>
      <c r="BF144" s="100"/>
      <c r="BI144" s="101"/>
      <c r="BJ144" s="100"/>
      <c r="BM144" s="101"/>
      <c r="BN144" s="100"/>
      <c r="BQ144" s="101"/>
      <c r="BR144" s="100"/>
      <c r="BU144" s="101"/>
      <c r="BV144" s="100"/>
      <c r="BY144" s="101"/>
      <c r="BZ144" s="100"/>
      <c r="CC144" s="101"/>
      <c r="CD144" s="100"/>
      <c r="CG144" s="101"/>
      <c r="CH144" s="100"/>
      <c r="CK144" s="101"/>
      <c r="CL144" s="100"/>
      <c r="CO144" s="101"/>
      <c r="CP144" s="100"/>
      <c r="CS144" s="101"/>
      <c r="CT144" s="100"/>
      <c r="CW144" s="101"/>
      <c r="CX144" s="100"/>
      <c r="DA144" s="101"/>
      <c r="DB144" s="100"/>
      <c r="DE144" s="101"/>
      <c r="DF144" s="100"/>
      <c r="DI144" s="101"/>
    </row>
    <row r="145" spans="1:141" outlineLevel="2" x14ac:dyDescent="0.25">
      <c r="A145" s="90" t="s">
        <v>132</v>
      </c>
      <c r="B145" s="90" t="s">
        <v>88</v>
      </c>
      <c r="C145" s="111">
        <f>$C$6</f>
        <v>9.9999999999999995E-7</v>
      </c>
      <c r="D145" s="90"/>
      <c r="E145" t="str">
        <f>CONCATENATE(E139," - history")</f>
        <v>Revenue - history</v>
      </c>
      <c r="F145" s="113" cm="1">
        <f t="array" aca="1" ref="F145" ca="1">IF(AND(F$4="A",ISNUMBER('DataModel-NVDA'!F$4)),INDEX('DataModel-NVDA'!$F$4:$BA$109,MATCH(1,('DataModel-NVDA'!$A$4:$A$109=$A145)*('DataModel-NVDA'!$B$4:$B$109=$B145),0),MATCH(F$3,'DataModel-NVDA'!$F$2:$BA$2,0))*$C145,"")</f>
        <v>1102.787</v>
      </c>
      <c r="G145" s="69" cm="1">
        <f t="array" aca="1" ref="G145" ca="1">IF(AND(G$4="A",ISNUMBER('DataModel-NVDA'!G$4)),INDEX('DataModel-NVDA'!$F$4:$BA$109,MATCH(1,('DataModel-NVDA'!$A$4:$A$109=$A145)*('DataModel-NVDA'!$B$4:$B$109=$B145),0),MATCH(G$3,'DataModel-NVDA'!$F$2:$BA$2,0))*$C145,"")</f>
        <v>1102.8239999999998</v>
      </c>
      <c r="H145" s="69" cm="1">
        <f t="array" aca="1" ref="H145" ca="1">IF(AND(H$4="A",ISNUMBER('DataModel-NVDA'!H$4)),INDEX('DataModel-NVDA'!$F$4:$BA$109,MATCH(1,('DataModel-NVDA'!$A$4:$A$109=$A145)*('DataModel-NVDA'!$B$4:$B$109=$B145),0),MATCH(H$3,'DataModel-NVDA'!$F$2:$BA$2,0))*$C145,"")</f>
        <v>1225.3819999999998</v>
      </c>
      <c r="I145" s="114" cm="1">
        <f t="array" aca="1" ref="I145" ca="1">IF(AND(I$4="A",ISNUMBER('DataModel-NVDA'!I$4)),INDEX('DataModel-NVDA'!$F$4:$BA$109,MATCH(1,('DataModel-NVDA'!$A$4:$A$109=$A145)*('DataModel-NVDA'!$B$4:$B$109=$B145),0),MATCH(I$3,'DataModel-NVDA'!$F$2:$BA$2,0))*$C145,"")</f>
        <v>1250.5139999999999</v>
      </c>
      <c r="J145" s="113" cm="1">
        <f t="array" aca="1" ref="J145" ca="1">IF(AND(J$4="A",ISNUMBER('DataModel-NVDA'!J$4)),INDEX('DataModel-NVDA'!$F$4:$BA$109,MATCH(1,('DataModel-NVDA'!$A$4:$A$109=$A145)*('DataModel-NVDA'!$B$4:$B$109=$B145),0),MATCH(J$3,'DataModel-NVDA'!$F$2:$BA$2,0))*$C145,"")</f>
        <v>1151</v>
      </c>
      <c r="K145" s="69" cm="1">
        <f t="array" aca="1" ref="K145" ca="1">IF(AND(K$4="A",ISNUMBER('DataModel-NVDA'!K$4)),INDEX('DataModel-NVDA'!$F$4:$BA$109,MATCH(1,('DataModel-NVDA'!$A$4:$A$109=$A145)*('DataModel-NVDA'!$B$4:$B$109=$B145),0),MATCH(K$3,'DataModel-NVDA'!$F$2:$BA$2,0))*$C145,"")</f>
        <v>1153</v>
      </c>
      <c r="L145" s="69" cm="1">
        <f t="array" aca="1" ref="L145" ca="1">IF(AND(L$4="A",ISNUMBER('DataModel-NVDA'!L$4)),INDEX('DataModel-NVDA'!$F$4:$BA$109,MATCH(1,('DataModel-NVDA'!$A$4:$A$109=$A145)*('DataModel-NVDA'!$B$4:$B$109=$B145),0),MATCH(L$3,'DataModel-NVDA'!$F$2:$BA$2,0))*$C145,"")</f>
        <v>1305</v>
      </c>
      <c r="M145" s="114" cm="1">
        <f t="array" aca="1" ref="M145" ca="1">IF(AND(M$4="A",ISNUMBER('DataModel-NVDA'!M$4)),INDEX('DataModel-NVDA'!$F$4:$BA$109,MATCH(1,('DataModel-NVDA'!$A$4:$A$109=$A145)*('DataModel-NVDA'!$B$4:$B$109=$B145),0),MATCH(M$3,'DataModel-NVDA'!$F$2:$BA$2,0))*$C145,"")</f>
        <v>1401</v>
      </c>
      <c r="N145" s="113" cm="1">
        <f t="array" aca="1" ref="N145" ca="1">IF(AND(N$4="A",ISNUMBER('DataModel-NVDA'!N$4)),INDEX('DataModel-NVDA'!$F$4:$BA$109,MATCH(1,('DataModel-NVDA'!$A$4:$A$109=$A145)*('DataModel-NVDA'!$B$4:$B$109=$B145),0),MATCH(N$3,'DataModel-NVDA'!$F$2:$BA$2,0))*$C145,"")</f>
        <v>1305</v>
      </c>
      <c r="O145" s="69" cm="1">
        <f t="array" aca="1" ref="O145" ca="1">IF(AND(O$4="A",ISNUMBER('DataModel-NVDA'!O$4)),INDEX('DataModel-NVDA'!$F$4:$BA$109,MATCH(1,('DataModel-NVDA'!$A$4:$A$109=$A145)*('DataModel-NVDA'!$B$4:$B$109=$B145),0),MATCH(O$3,'DataModel-NVDA'!$F$2:$BA$2,0))*$C145,"")</f>
        <v>1428</v>
      </c>
      <c r="P145" s="69" cm="1">
        <f t="array" aca="1" ref="P145" ca="1">IF(AND(P$4="A",ISNUMBER('DataModel-NVDA'!P$4)),INDEX('DataModel-NVDA'!$F$4:$BA$109,MATCH(1,('DataModel-NVDA'!$A$4:$A$109=$A145)*('DataModel-NVDA'!$B$4:$B$109=$B145),0),MATCH(P$3,'DataModel-NVDA'!$F$2:$BA$2,0))*$C145,"")</f>
        <v>2004</v>
      </c>
      <c r="Q145" s="114" cm="1">
        <f t="array" aca="1" ref="Q145" ca="1">IF(AND(Q$4="A",ISNUMBER('DataModel-NVDA'!Q$4)),INDEX('DataModel-NVDA'!$F$4:$BA$109,MATCH(1,('DataModel-NVDA'!$A$4:$A$109=$A145)*('DataModel-NVDA'!$B$4:$B$109=$B145),0),MATCH(Q$3,'DataModel-NVDA'!$F$2:$BA$2,0))*$C145,"")</f>
        <v>2173</v>
      </c>
      <c r="R145" s="113" cm="1">
        <f t="array" aca="1" ref="R145" ca="1">IF(AND(R$4="A",ISNUMBER('DataModel-NVDA'!R$4)),INDEX('DataModel-NVDA'!$F$4:$BA$109,MATCH(1,('DataModel-NVDA'!$A$4:$A$109=$A145)*('DataModel-NVDA'!$B$4:$B$109=$B145),0),MATCH(R$3,'DataModel-NVDA'!$F$2:$BA$2,0))*$C145,"")</f>
        <v>1937</v>
      </c>
      <c r="S145" s="69" cm="1">
        <f t="array" aca="1" ref="S145" ca="1">IF(AND(S$4="A",ISNUMBER('DataModel-NVDA'!S$4)),INDEX('DataModel-NVDA'!$F$4:$BA$109,MATCH(1,('DataModel-NVDA'!$A$4:$A$109=$A145)*('DataModel-NVDA'!$B$4:$B$109=$B145),0),MATCH(S$3,'DataModel-NVDA'!$F$2:$BA$2,0))*$C145,"")</f>
        <v>2230</v>
      </c>
      <c r="T145" s="69" cm="1">
        <f t="array" aca="1" ref="T145" ca="1">IF(AND(T$4="A",ISNUMBER('DataModel-NVDA'!T$4)),INDEX('DataModel-NVDA'!$F$4:$BA$109,MATCH(1,('DataModel-NVDA'!$A$4:$A$109=$A145)*('DataModel-NVDA'!$B$4:$B$109=$B145),0),MATCH(T$3,'DataModel-NVDA'!$F$2:$BA$2,0))*$C145,"")</f>
        <v>2636</v>
      </c>
      <c r="U145" s="114" cm="1">
        <f t="array" aca="1" ref="U145" ca="1">IF(AND(U$4="A",ISNUMBER('DataModel-NVDA'!U$4)),INDEX('DataModel-NVDA'!$F$4:$BA$109,MATCH(1,('DataModel-NVDA'!$A$4:$A$109=$A145)*('DataModel-NVDA'!$B$4:$B$109=$B145),0),MATCH(U$3,'DataModel-NVDA'!$F$2:$BA$2,0))*$C145,"")</f>
        <v>2911</v>
      </c>
      <c r="V145" s="113" cm="1">
        <f t="array" aca="1" ref="V145" ca="1">IF(AND(V$4="A",ISNUMBER('DataModel-NVDA'!V$4)),INDEX('DataModel-NVDA'!$F$4:$BA$109,MATCH(1,('DataModel-NVDA'!$A$4:$A$109=$A145)*('DataModel-NVDA'!$B$4:$B$109=$B145),0),MATCH(V$3,'DataModel-NVDA'!$F$2:$BA$2,0))*$C145,"")</f>
        <v>3207</v>
      </c>
      <c r="W145" s="69" cm="1">
        <f t="array" aca="1" ref="W145" ca="1">IF(AND(W$4="A",ISNUMBER('DataModel-NVDA'!W$4)),INDEX('DataModel-NVDA'!$F$4:$BA$109,MATCH(1,('DataModel-NVDA'!$A$4:$A$109=$A145)*('DataModel-NVDA'!$B$4:$B$109=$B145),0),MATCH(W$3,'DataModel-NVDA'!$F$2:$BA$2,0))*$C145,"")</f>
        <v>3123</v>
      </c>
      <c r="X145" s="69" cm="1">
        <f t="array" aca="1" ref="X145" ca="1">IF(AND(X$4="A",ISNUMBER('DataModel-NVDA'!X$4)),INDEX('DataModel-NVDA'!$F$4:$BA$109,MATCH(1,('DataModel-NVDA'!$A$4:$A$109=$A145)*('DataModel-NVDA'!$B$4:$B$109=$B145),0),MATCH(X$3,'DataModel-NVDA'!$F$2:$BA$2,0))*$C145,"")</f>
        <v>3181</v>
      </c>
      <c r="Y145" s="114" cm="1">
        <f t="array" aca="1" ref="Y145" ca="1">IF(AND(Y$4="A",ISNUMBER('DataModel-NVDA'!Y$4)),INDEX('DataModel-NVDA'!$F$4:$BA$109,MATCH(1,('DataModel-NVDA'!$A$4:$A$109=$A145)*('DataModel-NVDA'!$B$4:$B$109=$B145),0),MATCH(Y$3,'DataModel-NVDA'!$F$2:$BA$2,0))*$C145,"")</f>
        <v>2205</v>
      </c>
      <c r="Z145" s="113" cm="1">
        <f t="array" aca="1" ref="Z145" ca="1">IF(AND(Z$4="A",ISNUMBER('DataModel-NVDA'!Z$4)),INDEX('DataModel-NVDA'!$F$4:$BA$109,MATCH(1,('DataModel-NVDA'!$A$4:$A$109=$A145)*('DataModel-NVDA'!$B$4:$B$109=$B145),0),MATCH(Z$3,'DataModel-NVDA'!$F$2:$BA$2,0))*$C145,"")</f>
        <v>2220</v>
      </c>
      <c r="AA145" s="69" cm="1">
        <f t="array" aca="1" ref="AA145" ca="1">IF(AND(AA$4="A",ISNUMBER('DataModel-NVDA'!AA$4)),INDEX('DataModel-NVDA'!$F$4:$BA$109,MATCH(1,('DataModel-NVDA'!$A$4:$A$109=$A145)*('DataModel-NVDA'!$B$4:$B$109=$B145),0),MATCH(AA$3,'DataModel-NVDA'!$F$2:$BA$2,0))*$C145,"")</f>
        <v>2579</v>
      </c>
      <c r="AB145" s="69" cm="1">
        <f t="array" aca="1" ref="AB145" ca="1">IF(AND(AB$4="A",ISNUMBER('DataModel-NVDA'!AB$4)),INDEX('DataModel-NVDA'!$F$4:$BA$109,MATCH(1,('DataModel-NVDA'!$A$4:$A$109=$A145)*('DataModel-NVDA'!$B$4:$B$109=$B145),0),MATCH(AB$3,'DataModel-NVDA'!$F$2:$BA$2,0))*$C145,"")</f>
        <v>3014</v>
      </c>
      <c r="AC145" s="114" cm="1">
        <f t="array" aca="1" ref="AC145" ca="1">IF(AND(AC$4="A",ISNUMBER('DataModel-NVDA'!AC$4)),INDEX('DataModel-NVDA'!$F$4:$BA$109,MATCH(1,('DataModel-NVDA'!$A$4:$A$109=$A145)*('DataModel-NVDA'!$B$4:$B$109=$B145),0),MATCH(AC$3,'DataModel-NVDA'!$F$2:$BA$2,0))*$C145,"")</f>
        <v>3105</v>
      </c>
      <c r="AD145" s="113" cm="1">
        <f t="array" aca="1" ref="AD145" ca="1">IF(AND(AD$4="A",ISNUMBER('DataModel-NVDA'!AD$4)),INDEX('DataModel-NVDA'!$F$4:$BA$109,MATCH(1,('DataModel-NVDA'!$A$4:$A$109=$A145)*('DataModel-NVDA'!$B$4:$B$109=$B145),0),MATCH(AD$3,'DataModel-NVDA'!$F$2:$BA$2,0))*$C145,"")</f>
        <v>3080</v>
      </c>
      <c r="AE145" s="69" cm="1">
        <f t="array" aca="1" ref="AE145" ca="1">IF(AND(AE$4="A",ISNUMBER('DataModel-NVDA'!AE$4)),INDEX('DataModel-NVDA'!$F$4:$BA$109,MATCH(1,('DataModel-NVDA'!$A$4:$A$109=$A145)*('DataModel-NVDA'!$B$4:$B$109=$B145),0),MATCH(AE$3,'DataModel-NVDA'!$F$2:$BA$2,0))*$C145,"")</f>
        <v>3866</v>
      </c>
      <c r="AF145" s="69" cm="1">
        <f t="array" aca="1" ref="AF145" ca="1">IF(AND(AF$4="A",ISNUMBER('DataModel-NVDA'!AF$4)),INDEX('DataModel-NVDA'!$F$4:$BA$109,MATCH(1,('DataModel-NVDA'!$A$4:$A$109=$A145)*('DataModel-NVDA'!$B$4:$B$109=$B145),0),MATCH(AF$3,'DataModel-NVDA'!$F$2:$BA$2,0))*$C145,"")</f>
        <v>4726</v>
      </c>
      <c r="AG145" s="114" cm="1">
        <f t="array" aca="1" ref="AG145" ca="1">IF(AND(AG$4="A",ISNUMBER('DataModel-NVDA'!AG$4)),INDEX('DataModel-NVDA'!$F$4:$BA$109,MATCH(1,('DataModel-NVDA'!$A$4:$A$109=$A145)*('DataModel-NVDA'!$B$4:$B$109=$B145),0),MATCH(AG$3,'DataModel-NVDA'!$F$2:$BA$2,0))*$C145,"")</f>
        <v>5003</v>
      </c>
      <c r="AH145" s="113" cm="1">
        <f t="array" aca="1" ref="AH145" ca="1">IF(AND(AH$4="A",ISNUMBER('DataModel-NVDA'!AH$4)),INDEX('DataModel-NVDA'!$F$4:$BA$109,MATCH(1,('DataModel-NVDA'!$A$4:$A$109=$A145)*('DataModel-NVDA'!$B$4:$B$109=$B145),0),MATCH(AH$3,'DataModel-NVDA'!$F$2:$BA$2,0))*$C145,"")</f>
        <v>5661</v>
      </c>
      <c r="AI145" s="69" cm="1">
        <f t="array" aca="1" ref="AI145" ca="1">IF(AND(AI$4="A",ISNUMBER('DataModel-NVDA'!AI$4)),INDEX('DataModel-NVDA'!$F$4:$BA$109,MATCH(1,('DataModel-NVDA'!$A$4:$A$109=$A145)*('DataModel-NVDA'!$B$4:$B$109=$B145),0),MATCH(AI$3,'DataModel-NVDA'!$F$2:$BA$2,0))*$C145,"")</f>
        <v>6507</v>
      </c>
      <c r="AJ145" s="69" cm="1">
        <f t="array" aca="1" ref="AJ145" ca="1">IF(AND(AJ$4="A",ISNUMBER('DataModel-NVDA'!AJ$4)),INDEX('DataModel-NVDA'!$F$4:$BA$109,MATCH(1,('DataModel-NVDA'!$A$4:$A$109=$A145)*('DataModel-NVDA'!$B$4:$B$109=$B145),0),MATCH(AJ$3,'DataModel-NVDA'!$F$2:$BA$2,0))*$C145,"")</f>
        <v>7103</v>
      </c>
      <c r="AK145" s="114" cm="1">
        <f t="array" aca="1" ref="AK145" ca="1">IF(AND(AK$4="A",ISNUMBER('DataModel-NVDA'!AK$4)),INDEX('DataModel-NVDA'!$F$4:$BA$109,MATCH(1,('DataModel-NVDA'!$A$4:$A$109=$A145)*('DataModel-NVDA'!$B$4:$B$109=$B145),0),MATCH(AK$3,'DataModel-NVDA'!$F$2:$BA$2,0))*$C145,"")</f>
        <v>7643</v>
      </c>
      <c r="AL145" s="113" cm="1">
        <f t="array" aca="1" ref="AL145" ca="1">IF(AND(AL$4="A",ISNUMBER('DataModel-NVDA'!AL$4)),INDEX('DataModel-NVDA'!$F$4:$BA$109,MATCH(1,('DataModel-NVDA'!$A$4:$A$109=$A145)*('DataModel-NVDA'!$B$4:$B$109=$B145),0),MATCH(AL$3,'DataModel-NVDA'!$F$2:$BA$2,0))*$C145,"")</f>
        <v>8288</v>
      </c>
      <c r="AM145" s="69" cm="1">
        <f t="array" aca="1" ref="AM145" ca="1">IF(AND(AM$4="A",ISNUMBER('DataModel-NVDA'!AM$4)),INDEX('DataModel-NVDA'!$F$4:$BA$109,MATCH(1,('DataModel-NVDA'!$A$4:$A$109=$A145)*('DataModel-NVDA'!$B$4:$B$109=$B145),0),MATCH(AM$3,'DataModel-NVDA'!$F$2:$BA$2,0))*$C145,"")</f>
        <v>6704</v>
      </c>
      <c r="AN145" s="69" cm="1">
        <f t="array" aca="1" ref="AN145" ca="1">IF(AND(AN$4="A",ISNUMBER('DataModel-NVDA'!AN$4)),INDEX('DataModel-NVDA'!$F$4:$BA$109,MATCH(1,('DataModel-NVDA'!$A$4:$A$109=$A145)*('DataModel-NVDA'!$B$4:$B$109=$B145),0),MATCH(AN$3,'DataModel-NVDA'!$F$2:$BA$2,0))*$C145,"")</f>
        <v>5931</v>
      </c>
      <c r="AO145" s="114" cm="1">
        <f t="array" aca="1" ref="AO145" ca="1">IF(AND(AO$4="A",ISNUMBER('DataModel-NVDA'!AO$4)),INDEX('DataModel-NVDA'!$F$4:$BA$109,MATCH(1,('DataModel-NVDA'!$A$4:$A$109=$A145)*('DataModel-NVDA'!$B$4:$B$109=$B145),0),MATCH(AO$3,'DataModel-NVDA'!$F$2:$BA$2,0))*$C145,"")</f>
        <v>6051</v>
      </c>
      <c r="AP145" s="113" cm="1">
        <f t="array" aca="1" ref="AP145" ca="1">IF(AND(AP$4="A",ISNUMBER('DataModel-NVDA'!AP$4)),INDEX('DataModel-NVDA'!$F$4:$BA$109,MATCH(1,('DataModel-NVDA'!$A$4:$A$109=$A145)*('DataModel-NVDA'!$B$4:$B$109=$B145),0),MATCH(AP$3,'DataModel-NVDA'!$F$2:$BA$2,0))*$C145,"")</f>
        <v>7192</v>
      </c>
      <c r="AQ145" s="69" cm="1">
        <f t="array" aca="1" ref="AQ145" ca="1">IF(AND(AQ$4="A",ISNUMBER('DataModel-NVDA'!AQ$4)),INDEX('DataModel-NVDA'!$F$4:$BA$109,MATCH(1,('DataModel-NVDA'!$A$4:$A$109=$A145)*('DataModel-NVDA'!$B$4:$B$109=$B145),0),MATCH(AQ$3,'DataModel-NVDA'!$F$2:$BA$2,0))*$C145,"")</f>
        <v>13507</v>
      </c>
      <c r="AR145" s="69" cm="1">
        <f t="array" aca="1" ref="AR145" ca="1">IF(AND(AR$4="A",ISNUMBER('DataModel-NVDA'!AR$4)),INDEX('DataModel-NVDA'!$F$4:$BA$109,MATCH(1,('DataModel-NVDA'!$A$4:$A$109=$A145)*('DataModel-NVDA'!$B$4:$B$109=$B145),0),MATCH(AR$3,'DataModel-NVDA'!$F$2:$BA$2,0))*$C145,"")</f>
        <v>18120</v>
      </c>
      <c r="AS145" s="114" cm="1">
        <f t="array" aca="1" ref="AS145" ca="1">IF(AND(AS$4="A",ISNUMBER('DataModel-NVDA'!AS$4)),INDEX('DataModel-NVDA'!$F$4:$BA$109,MATCH(1,('DataModel-NVDA'!$A$4:$A$109=$A145)*('DataModel-NVDA'!$B$4:$B$109=$B145),0),MATCH(AS$3,'DataModel-NVDA'!$F$2:$BA$2,0))*$C145,"")</f>
        <v>22103</v>
      </c>
      <c r="AT145" s="113" cm="1">
        <f t="array" aca="1" ref="AT145" ca="1">IF(AND(AT$4="A",ISNUMBER('DataModel-NVDA'!AT$4)),INDEX('DataModel-NVDA'!$F$4:$BA$109,MATCH(1,('DataModel-NVDA'!$A$4:$A$109=$A145)*('DataModel-NVDA'!$B$4:$B$109=$B145),0),MATCH(AT$3,'DataModel-NVDA'!$F$2:$BA$2,0))*$C145,"")</f>
        <v>26044</v>
      </c>
      <c r="AU145" s="69" cm="1">
        <f t="array" aca="1" ref="AU145" ca="1">IF(AND(AU$4="A",ISNUMBER('DataModel-NVDA'!AU$4)),INDEX('DataModel-NVDA'!$F$4:$BA$109,MATCH(1,('DataModel-NVDA'!$A$4:$A$109=$A145)*('DataModel-NVDA'!$B$4:$B$109=$B145),0),MATCH(AU$3,'DataModel-NVDA'!$F$2:$BA$2,0))*$C145,"")</f>
        <v>30040</v>
      </c>
      <c r="AV145" s="69" cm="1">
        <f t="array" aca="1" ref="AV145" ca="1">IF(AND(AV$4="A",ISNUMBER('DataModel-NVDA'!AV$4)),INDEX('DataModel-NVDA'!$F$4:$BA$109,MATCH(1,('DataModel-NVDA'!$A$4:$A$109=$A145)*('DataModel-NVDA'!$B$4:$B$109=$B145),0),MATCH(AV$3,'DataModel-NVDA'!$F$2:$BA$2,0))*$C145,"")</f>
        <v>35082</v>
      </c>
      <c r="AW145" s="114" t="str" cm="1">
        <f t="array" aca="1" ref="AW145" ca="1">IF(AND(AW$4="A",ISNUMBER('DataModel-NVDA'!AW$4)),INDEX('DataModel-NVDA'!$F$4:$BA$109,MATCH(1,('DataModel-NVDA'!$A$4:$A$109=$A145)*('DataModel-NVDA'!$B$4:$B$109=$B145),0),MATCH(AW$3,'DataModel-NVDA'!$F$2:$BA$2,0))*$C145,"")</f>
        <v/>
      </c>
      <c r="AX145" s="113" t="str" cm="1">
        <f t="array" aca="1" ref="AX145" ca="1">IF(AND(AX$4="A",ISNUMBER('DataModel-NVDA'!AX$4)),INDEX('DataModel-NVDA'!$F$4:$BA$109,MATCH(1,('DataModel-NVDA'!$A$4:$A$109=$A145)*('DataModel-NVDA'!$B$4:$B$109=$B145),0),MATCH(AX$3,'DataModel-NVDA'!$F$2:$BA$2,0))*$C145,"")</f>
        <v/>
      </c>
      <c r="AY145" s="69" t="str" cm="1">
        <f t="array" aca="1" ref="AY145" ca="1">IF(AND(AY$4="A",ISNUMBER('DataModel-NVDA'!AY$4)),INDEX('DataModel-NVDA'!$F$4:$BA$109,MATCH(1,('DataModel-NVDA'!$A$4:$A$109=$A145)*('DataModel-NVDA'!$B$4:$B$109=$B145),0),MATCH(AY$3,'DataModel-NVDA'!$F$2:$BA$2,0))*$C145,"")</f>
        <v/>
      </c>
      <c r="AZ145" s="69" t="str" cm="1">
        <f t="array" aca="1" ref="AZ145" ca="1">IF(AND(AZ$4="A",ISNUMBER('DataModel-NVDA'!AZ$4)),INDEX('DataModel-NVDA'!$F$4:$BA$109,MATCH(1,('DataModel-NVDA'!$A$4:$A$109=$A145)*('DataModel-NVDA'!$B$4:$B$109=$B145),0),MATCH(AZ$3,'DataModel-NVDA'!$F$2:$BA$2,0))*$C145,"")</f>
        <v/>
      </c>
      <c r="BA145" s="114" t="str" cm="1">
        <f t="array" aca="1" ref="BA145" ca="1">IF(AND(BA$4="A",ISNUMBER('DataModel-NVDA'!BA$4)),INDEX('DataModel-NVDA'!$F$4:$BA$109,MATCH(1,('DataModel-NVDA'!$A$4:$A$109=$A145)*('DataModel-NVDA'!$B$4:$B$109=$B145),0),MATCH(BA$3,'DataModel-NVDA'!$F$2:$BA$2,0))*$C145,"")</f>
        <v/>
      </c>
      <c r="BB145" s="113"/>
      <c r="BC145" s="69"/>
      <c r="BD145" s="69"/>
      <c r="BE145" s="114"/>
      <c r="BF145" s="113"/>
      <c r="BG145" s="69"/>
      <c r="BH145" s="69"/>
      <c r="BI145" s="114"/>
      <c r="BJ145" s="113"/>
      <c r="BK145" s="69"/>
      <c r="BL145" s="69"/>
      <c r="BM145" s="114"/>
      <c r="BN145" s="113"/>
      <c r="BO145" s="69"/>
      <c r="BP145" s="69"/>
      <c r="BQ145" s="114"/>
      <c r="BR145" s="113"/>
      <c r="BS145" s="69"/>
      <c r="BT145" s="69"/>
      <c r="BU145" s="114"/>
      <c r="BV145" s="113"/>
      <c r="BW145" s="69"/>
      <c r="BX145" s="69"/>
      <c r="BY145" s="114"/>
      <c r="BZ145" s="113"/>
      <c r="CA145" s="69"/>
      <c r="CB145" s="69"/>
      <c r="CC145" s="114"/>
      <c r="CD145" s="113"/>
      <c r="CE145" s="69"/>
      <c r="CF145" s="69"/>
      <c r="CG145" s="114"/>
      <c r="CH145" s="113"/>
      <c r="CI145" s="69"/>
      <c r="CJ145" s="69"/>
      <c r="CK145" s="114"/>
      <c r="CL145" s="113"/>
      <c r="CM145" s="69"/>
      <c r="CN145" s="69"/>
      <c r="CO145" s="114"/>
      <c r="CP145" s="113"/>
      <c r="CQ145" s="69"/>
      <c r="CR145" s="69"/>
      <c r="CS145" s="114"/>
      <c r="CT145" s="113"/>
      <c r="CU145" s="69"/>
      <c r="CV145" s="69"/>
      <c r="CW145" s="114"/>
      <c r="CX145" s="113"/>
      <c r="CY145" s="69"/>
      <c r="CZ145" s="69"/>
      <c r="DA145" s="114"/>
      <c r="DB145" s="113"/>
      <c r="DC145" s="69"/>
      <c r="DD145" s="69"/>
      <c r="DE145" s="114"/>
      <c r="DF145" s="113"/>
      <c r="DG145" s="69"/>
      <c r="DH145" s="69"/>
      <c r="DI145" s="114"/>
      <c r="DK145" s="69">
        <f t="shared" ref="DK145:EK145" ca="1" si="375">SUM(OFFSET($E145,,MATCH(DK$3,$F$5:$DI$5,0),,4))</f>
        <v>4681.5069999999996</v>
      </c>
      <c r="DL145" s="69">
        <f t="shared" ca="1" si="375"/>
        <v>5010</v>
      </c>
      <c r="DM145" s="69">
        <f t="shared" ca="1" si="375"/>
        <v>6910</v>
      </c>
      <c r="DN145" s="69">
        <f t="shared" ca="1" si="375"/>
        <v>9714</v>
      </c>
      <c r="DO145" s="69">
        <f t="shared" ca="1" si="375"/>
        <v>11716</v>
      </c>
      <c r="DP145" s="69">
        <f t="shared" ca="1" si="375"/>
        <v>10918</v>
      </c>
      <c r="DQ145" s="69">
        <f t="shared" ca="1" si="375"/>
        <v>16675</v>
      </c>
      <c r="DR145" s="69">
        <f t="shared" ca="1" si="375"/>
        <v>26914</v>
      </c>
      <c r="DS145" s="69">
        <f t="shared" ca="1" si="375"/>
        <v>26974</v>
      </c>
      <c r="DT145" s="69">
        <f t="shared" ca="1" si="375"/>
        <v>60922</v>
      </c>
      <c r="DU145" s="69">
        <f t="shared" ca="1" si="375"/>
        <v>91166</v>
      </c>
      <c r="DV145" s="69">
        <f t="shared" ca="1" si="375"/>
        <v>0</v>
      </c>
      <c r="DW145" s="69">
        <f t="shared" ca="1" si="375"/>
        <v>0</v>
      </c>
      <c r="DX145" s="69">
        <f t="shared" ca="1" si="375"/>
        <v>0</v>
      </c>
      <c r="DY145" s="69">
        <f t="shared" ca="1" si="375"/>
        <v>0</v>
      </c>
      <c r="DZ145" s="69">
        <f t="shared" ca="1" si="375"/>
        <v>0</v>
      </c>
      <c r="EA145" s="69">
        <f t="shared" ca="1" si="375"/>
        <v>0</v>
      </c>
      <c r="EB145" s="69">
        <f t="shared" ca="1" si="375"/>
        <v>0</v>
      </c>
      <c r="EC145" s="69">
        <f t="shared" ca="1" si="375"/>
        <v>0</v>
      </c>
      <c r="ED145" s="69">
        <f t="shared" ca="1" si="375"/>
        <v>0</v>
      </c>
      <c r="EE145" s="69">
        <f t="shared" ca="1" si="375"/>
        <v>0</v>
      </c>
      <c r="EF145" s="69">
        <f t="shared" ca="1" si="375"/>
        <v>0</v>
      </c>
      <c r="EG145" s="69">
        <f t="shared" ca="1" si="375"/>
        <v>0</v>
      </c>
      <c r="EH145" s="69">
        <f t="shared" ca="1" si="375"/>
        <v>0</v>
      </c>
      <c r="EI145" s="69">
        <f t="shared" ca="1" si="375"/>
        <v>0</v>
      </c>
      <c r="EJ145" s="69">
        <f t="shared" ca="1" si="375"/>
        <v>0</v>
      </c>
      <c r="EK145" s="69">
        <f t="shared" ca="1" si="375"/>
        <v>0</v>
      </c>
    </row>
    <row r="146" spans="1:141" outlineLevel="2" x14ac:dyDescent="0.25">
      <c r="A146" s="90"/>
      <c r="B146" s="90"/>
      <c r="C146" s="90"/>
      <c r="D146" s="90"/>
      <c r="F146" s="100"/>
      <c r="I146" s="101"/>
      <c r="J146" s="100"/>
      <c r="M146" s="101"/>
      <c r="N146" s="100"/>
      <c r="Q146" s="101"/>
      <c r="R146" s="100"/>
      <c r="U146" s="101"/>
      <c r="V146" s="100"/>
      <c r="Y146" s="101"/>
      <c r="Z146" s="100"/>
      <c r="AC146" s="101"/>
      <c r="AD146" s="100"/>
      <c r="AG146" s="101"/>
      <c r="AH146" s="100"/>
      <c r="AK146" s="101"/>
      <c r="AL146" s="100"/>
      <c r="AO146" s="101"/>
      <c r="AP146" s="100"/>
      <c r="AS146" s="101"/>
      <c r="AT146" s="100"/>
      <c r="AW146" s="101"/>
      <c r="AX146" s="100"/>
      <c r="BA146" s="101"/>
      <c r="BB146" s="100"/>
      <c r="BE146" s="101"/>
      <c r="BF146" s="100"/>
      <c r="BI146" s="101"/>
      <c r="BJ146" s="100"/>
      <c r="BM146" s="101"/>
      <c r="BN146" s="100"/>
      <c r="BQ146" s="101"/>
      <c r="BR146" s="100"/>
      <c r="BU146" s="101"/>
      <c r="BV146" s="100"/>
      <c r="BY146" s="101"/>
      <c r="BZ146" s="100"/>
      <c r="CC146" s="101"/>
      <c r="CD146" s="100"/>
      <c r="CG146" s="101"/>
      <c r="CH146" s="100"/>
      <c r="CK146" s="101"/>
      <c r="CL146" s="100"/>
      <c r="CO146" s="101"/>
      <c r="CP146" s="100"/>
      <c r="CS146" s="101"/>
      <c r="CT146" s="100"/>
      <c r="CW146" s="101"/>
      <c r="CX146" s="100"/>
      <c r="DA146" s="101"/>
      <c r="DB146" s="100"/>
      <c r="DE146" s="101"/>
      <c r="DF146" s="100"/>
      <c r="DI146" s="101"/>
    </row>
    <row r="147" spans="1:141" outlineLevel="2" x14ac:dyDescent="0.25">
      <c r="A147" s="90"/>
      <c r="B147" s="90"/>
      <c r="C147" s="90"/>
      <c r="D147" s="90"/>
      <c r="E147" t="str">
        <f>CONCATENATE(E139," - model")</f>
        <v>Revenue - model</v>
      </c>
      <c r="F147" s="100"/>
      <c r="I147" s="101"/>
      <c r="J147" s="100"/>
      <c r="M147" s="101"/>
      <c r="N147" s="100"/>
      <c r="Q147" s="101"/>
      <c r="R147" s="100"/>
      <c r="U147" s="101"/>
      <c r="V147" s="100"/>
      <c r="Y147" s="101"/>
      <c r="Z147" s="100"/>
      <c r="AC147" s="101"/>
      <c r="AD147" s="100"/>
      <c r="AG147" s="101"/>
      <c r="AH147" s="100"/>
      <c r="AK147" s="101"/>
      <c r="AL147" s="113">
        <f ca="1">AL145</f>
        <v>8288</v>
      </c>
      <c r="AM147" s="69">
        <f ca="1">AM145</f>
        <v>6704</v>
      </c>
      <c r="AN147" s="69">
        <f ca="1">AN145</f>
        <v>5931</v>
      </c>
      <c r="AO147" s="114">
        <f ca="1">AO145</f>
        <v>6051</v>
      </c>
      <c r="AP147" s="113">
        <f t="shared" ref="AP147:BU147" ca="1" si="376">IF(ISNUMBER(AP148),AL139*(1+AP148),"")</f>
        <v>7192</v>
      </c>
      <c r="AQ147" s="69">
        <f t="shared" ca="1" si="376"/>
        <v>13507</v>
      </c>
      <c r="AR147" s="69">
        <f t="shared" ca="1" si="376"/>
        <v>18120</v>
      </c>
      <c r="AS147" s="114">
        <f t="shared" ca="1" si="376"/>
        <v>22103</v>
      </c>
      <c r="AT147" s="113">
        <f t="shared" ca="1" si="376"/>
        <v>26044</v>
      </c>
      <c r="AU147" s="69">
        <f t="shared" ca="1" si="376"/>
        <v>30040</v>
      </c>
      <c r="AV147" s="69">
        <f t="shared" ca="1" si="376"/>
        <v>35082</v>
      </c>
      <c r="AW147" s="114">
        <f t="shared" ca="1" si="376"/>
        <v>38125.365454999963</v>
      </c>
      <c r="AX147" s="113">
        <f t="shared" ca="1" si="376"/>
        <v>39902.649896239476</v>
      </c>
      <c r="AY147" s="69">
        <f t="shared" ca="1" si="376"/>
        <v>46025.019308978422</v>
      </c>
      <c r="AZ147" s="69">
        <f t="shared" ca="1" si="376"/>
        <v>53749.990925352227</v>
      </c>
      <c r="BA147" s="114">
        <f t="shared" ca="1" si="376"/>
        <v>58412.805633429831</v>
      </c>
      <c r="BB147" s="113">
        <f t="shared" ca="1" si="376"/>
        <v>48389.874193114621</v>
      </c>
      <c r="BC147" s="69">
        <f t="shared" ca="1" si="376"/>
        <v>55814.460941528319</v>
      </c>
      <c r="BD147" s="69">
        <f t="shared" ca="1" si="376"/>
        <v>65182.5205975598</v>
      </c>
      <c r="BE147" s="114">
        <f t="shared" ca="1" si="376"/>
        <v>70837.107891797219</v>
      </c>
      <c r="BF147" s="113">
        <f t="shared" ca="1" si="376"/>
        <v>55538.021097537116</v>
      </c>
      <c r="BG147" s="69">
        <f t="shared" ca="1" si="376"/>
        <v>64059.366985486689</v>
      </c>
      <c r="BH147" s="69">
        <f t="shared" ca="1" si="376"/>
        <v>74811.27538564727</v>
      </c>
      <c r="BI147" s="114">
        <f t="shared" ca="1" si="376"/>
        <v>81301.157694328867</v>
      </c>
      <c r="BJ147" s="113">
        <f t="shared" ca="1" si="376"/>
        <v>61647.203418266203</v>
      </c>
      <c r="BK147" s="69">
        <f t="shared" ca="1" si="376"/>
        <v>71105.897353890236</v>
      </c>
      <c r="BL147" s="69">
        <f t="shared" ca="1" si="376"/>
        <v>83040.515678068477</v>
      </c>
      <c r="BM147" s="114">
        <f t="shared" ca="1" si="376"/>
        <v>90244.285040705057</v>
      </c>
      <c r="BN147" s="113">
        <f t="shared" ca="1" si="376"/>
        <v>66578.979691727509</v>
      </c>
      <c r="BO147" s="69">
        <f t="shared" ca="1" si="376"/>
        <v>76794.369142201453</v>
      </c>
      <c r="BP147" s="69">
        <f t="shared" ca="1" si="376"/>
        <v>89683.756932313961</v>
      </c>
      <c r="BQ147" s="114">
        <f t="shared" ca="1" si="376"/>
        <v>97463.827843961466</v>
      </c>
      <c r="BR147" s="113">
        <f t="shared" ca="1" si="376"/>
        <v>69907.928676313881</v>
      </c>
      <c r="BS147" s="69">
        <f t="shared" ca="1" si="376"/>
        <v>80634.087599311533</v>
      </c>
      <c r="BT147" s="69">
        <f t="shared" ca="1" si="376"/>
        <v>94167.944778929668</v>
      </c>
      <c r="BU147" s="114">
        <f t="shared" ca="1" si="376"/>
        <v>102337.01923615954</v>
      </c>
      <c r="BV147" s="113">
        <f t="shared" ref="BV147:DA147" ca="1" si="377">IF(ISNUMBER(BV148),BR139*(1+BV148),"")</f>
        <v>73403.325110129575</v>
      </c>
      <c r="BW147" s="69">
        <f t="shared" ca="1" si="377"/>
        <v>84665.791979277114</v>
      </c>
      <c r="BX147" s="69">
        <f t="shared" ca="1" si="377"/>
        <v>98876.342017876159</v>
      </c>
      <c r="BY147" s="114">
        <f t="shared" ca="1" si="377"/>
        <v>107453.87019796752</v>
      </c>
      <c r="BZ147" s="113">
        <f t="shared" ca="1" si="377"/>
        <v>77073.491365636059</v>
      </c>
      <c r="CA147" s="69">
        <f t="shared" ca="1" si="377"/>
        <v>88899.081578240977</v>
      </c>
      <c r="CB147" s="69">
        <f t="shared" ca="1" si="377"/>
        <v>103820.15911876997</v>
      </c>
      <c r="CC147" s="114">
        <f t="shared" ca="1" si="377"/>
        <v>112826.56370786591</v>
      </c>
      <c r="CD147" s="113">
        <f t="shared" ca="1" si="377"/>
        <v>80927.165933917859</v>
      </c>
      <c r="CE147" s="69">
        <f t="shared" ca="1" si="377"/>
        <v>93344.035657153028</v>
      </c>
      <c r="CF147" s="69">
        <f t="shared" ca="1" si="377"/>
        <v>109011.16707470847</v>
      </c>
      <c r="CG147" s="114">
        <f t="shared" ca="1" si="377"/>
        <v>118467.89189325921</v>
      </c>
      <c r="CH147" s="113">
        <f t="shared" ca="1" si="377"/>
        <v>84973.524230613752</v>
      </c>
      <c r="CI147" s="69">
        <f t="shared" ca="1" si="377"/>
        <v>98011.237440010678</v>
      </c>
      <c r="CJ147" s="69">
        <f t="shared" ca="1" si="377"/>
        <v>114461.7254284439</v>
      </c>
      <c r="CK147" s="114">
        <f t="shared" ca="1" si="377"/>
        <v>124391.28648792217</v>
      </c>
      <c r="CL147" s="113">
        <f t="shared" ca="1" si="377"/>
        <v>89222.200442144444</v>
      </c>
      <c r="CM147" s="69">
        <f t="shared" ca="1" si="377"/>
        <v>102911.79931201122</v>
      </c>
      <c r="CN147" s="69">
        <f t="shared" ca="1" si="377"/>
        <v>120184.8116998661</v>
      </c>
      <c r="CO147" s="114">
        <f t="shared" ca="1" si="377"/>
        <v>130610.85081231828</v>
      </c>
      <c r="CP147" s="113">
        <f t="shared" ca="1" si="377"/>
        <v>93683.31046425167</v>
      </c>
      <c r="CQ147" s="69">
        <f t="shared" ca="1" si="377"/>
        <v>108057.38927761179</v>
      </c>
      <c r="CR147" s="69">
        <f t="shared" ca="1" si="377"/>
        <v>126194.05228485941</v>
      </c>
      <c r="CS147" s="114">
        <f t="shared" ca="1" si="377"/>
        <v>137141.39335293422</v>
      </c>
      <c r="CT147" s="113">
        <f t="shared" ca="1" si="377"/>
        <v>98367.475987464262</v>
      </c>
      <c r="CU147" s="69">
        <f t="shared" ca="1" si="377"/>
        <v>113460.25874149238</v>
      </c>
      <c r="CV147" s="69">
        <f t="shared" ca="1" si="377"/>
        <v>132503.75489910238</v>
      </c>
      <c r="CW147" s="114">
        <f t="shared" ca="1" si="377"/>
        <v>143998.46302058094</v>
      </c>
      <c r="CX147" s="113">
        <f t="shared" ca="1" si="377"/>
        <v>103285.84978683748</v>
      </c>
      <c r="CY147" s="69">
        <f t="shared" ca="1" si="377"/>
        <v>119133.27167856701</v>
      </c>
      <c r="CZ147" s="69">
        <f t="shared" ca="1" si="377"/>
        <v>139128.9426440575</v>
      </c>
      <c r="DA147" s="114">
        <f t="shared" ca="1" si="377"/>
        <v>151198.38617160998</v>
      </c>
      <c r="DB147" s="113">
        <f t="shared" ref="DB147:DI147" ca="1" si="378">IF(ISNUMBER(DB148),CX139*(1+DB148),"")</f>
        <v>108450.14227617937</v>
      </c>
      <c r="DC147" s="69">
        <f t="shared" ca="1" si="378"/>
        <v>125089.93526249536</v>
      </c>
      <c r="DD147" s="69">
        <f t="shared" ca="1" si="378"/>
        <v>146085.38977626039</v>
      </c>
      <c r="DE147" s="114">
        <f t="shared" ca="1" si="378"/>
        <v>158758.30548019049</v>
      </c>
      <c r="DF147" s="113">
        <f t="shared" ca="1" si="378"/>
        <v>113872.64938998834</v>
      </c>
      <c r="DG147" s="69">
        <f t="shared" ca="1" si="378"/>
        <v>131344.43202562013</v>
      </c>
      <c r="DH147" s="69">
        <f t="shared" ca="1" si="378"/>
        <v>153389.65926507342</v>
      </c>
      <c r="DI147" s="114">
        <f t="shared" ca="1" si="378"/>
        <v>166696.22075420004</v>
      </c>
      <c r="DK147" s="69">
        <f t="shared" ref="DK147:EK147" ca="1" si="379">SUM(OFFSET($E147,,MATCH(DK$3,$F$5:$DI$5,0),,4))</f>
        <v>0</v>
      </c>
      <c r="DL147" s="69">
        <f t="shared" ca="1" si="379"/>
        <v>0</v>
      </c>
      <c r="DM147" s="69">
        <f t="shared" ca="1" si="379"/>
        <v>0</v>
      </c>
      <c r="DN147" s="69">
        <f t="shared" ca="1" si="379"/>
        <v>0</v>
      </c>
      <c r="DO147" s="69">
        <f t="shared" ca="1" si="379"/>
        <v>0</v>
      </c>
      <c r="DP147" s="69">
        <f t="shared" ca="1" si="379"/>
        <v>0</v>
      </c>
      <c r="DQ147" s="69">
        <f t="shared" ca="1" si="379"/>
        <v>0</v>
      </c>
      <c r="DR147" s="69">
        <f t="shared" ca="1" si="379"/>
        <v>0</v>
      </c>
      <c r="DS147" s="69">
        <f t="shared" ca="1" si="379"/>
        <v>26974</v>
      </c>
      <c r="DT147" s="69">
        <f t="shared" ca="1" si="379"/>
        <v>60922</v>
      </c>
      <c r="DU147" s="69">
        <f t="shared" ca="1" si="379"/>
        <v>129291.36545499996</v>
      </c>
      <c r="DV147" s="69">
        <f t="shared" ca="1" si="379"/>
        <v>198090.46576399996</v>
      </c>
      <c r="DW147" s="69">
        <f t="shared" ca="1" si="379"/>
        <v>240223.96362399997</v>
      </c>
      <c r="DX147" s="69">
        <f t="shared" ca="1" si="379"/>
        <v>275709.82116299996</v>
      </c>
      <c r="DY147" s="69">
        <f t="shared" ca="1" si="379"/>
        <v>306037.90149093</v>
      </c>
      <c r="DZ147" s="69">
        <f t="shared" ca="1" si="379"/>
        <v>330520.93361020437</v>
      </c>
      <c r="EA147" s="69">
        <f t="shared" ca="1" si="379"/>
        <v>347046.98029071465</v>
      </c>
      <c r="EB147" s="69">
        <f t="shared" ca="1" si="379"/>
        <v>364399.32930525037</v>
      </c>
      <c r="EC147" s="69">
        <f t="shared" ca="1" si="379"/>
        <v>382619.29577051289</v>
      </c>
      <c r="ED147" s="69">
        <f t="shared" ca="1" si="379"/>
        <v>401750.26055903855</v>
      </c>
      <c r="EE147" s="69">
        <f t="shared" ca="1" si="379"/>
        <v>421837.77358699054</v>
      </c>
      <c r="EF147" s="69">
        <f t="shared" ca="1" si="379"/>
        <v>442929.66226634005</v>
      </c>
      <c r="EG147" s="69">
        <f t="shared" ca="1" si="379"/>
        <v>465076.1453796571</v>
      </c>
      <c r="EH147" s="69">
        <f t="shared" ca="1" si="379"/>
        <v>488329.95264863997</v>
      </c>
      <c r="EI147" s="69">
        <f t="shared" ca="1" si="379"/>
        <v>512746.45028107194</v>
      </c>
      <c r="EJ147" s="69">
        <f t="shared" ca="1" si="379"/>
        <v>538383.77279512561</v>
      </c>
      <c r="EK147" s="69">
        <f t="shared" ca="1" si="379"/>
        <v>565302.9614348819</v>
      </c>
    </row>
    <row r="148" spans="1:141" outlineLevel="2" x14ac:dyDescent="0.25">
      <c r="A148" s="90"/>
      <c r="B148" s="90"/>
      <c r="C148" s="90"/>
      <c r="D148" s="90"/>
      <c r="E148" t="s">
        <v>313</v>
      </c>
      <c r="F148" s="100"/>
      <c r="I148" s="101"/>
      <c r="J148" s="100"/>
      <c r="M148" s="101"/>
      <c r="N148" s="100"/>
      <c r="Q148" s="101"/>
      <c r="R148" s="100"/>
      <c r="U148" s="101"/>
      <c r="V148" s="100"/>
      <c r="Y148" s="101"/>
      <c r="Z148" s="100"/>
      <c r="AC148" s="101"/>
      <c r="AD148" s="100"/>
      <c r="AG148" s="101"/>
      <c r="AH148" s="100"/>
      <c r="AK148" s="101"/>
      <c r="AL148" s="100"/>
      <c r="AO148" s="101"/>
      <c r="AP148" s="102">
        <f t="shared" ref="AP148:BU148" ca="1" si="380">IF(AP$4="A",IF(ISERROR(AP145/AL145),"",AP145/AL145-1),AP150)</f>
        <v>-0.13223938223938225</v>
      </c>
      <c r="AQ148" s="103">
        <f t="shared" ca="1" si="380"/>
        <v>1.0147673031026252</v>
      </c>
      <c r="AR148" s="103">
        <f t="shared" ca="1" si="380"/>
        <v>2.0551340414769852</v>
      </c>
      <c r="AS148" s="104">
        <f t="shared" ca="1" si="380"/>
        <v>2.6527846636919516</v>
      </c>
      <c r="AT148" s="102">
        <f t="shared" ca="1" si="380"/>
        <v>2.6212458286985538</v>
      </c>
      <c r="AU148" s="103">
        <f t="shared" ca="1" si="380"/>
        <v>1.2240319834160065</v>
      </c>
      <c r="AV148" s="103">
        <f t="shared" ca="1" si="380"/>
        <v>0.93609271523178816</v>
      </c>
      <c r="AW148" s="104">
        <f t="shared" ca="1" si="380"/>
        <v>0.72489550988553408</v>
      </c>
      <c r="AX148" s="102">
        <f t="shared" ca="1" si="380"/>
        <v>0.53212447766239745</v>
      </c>
      <c r="AY148" s="103">
        <f t="shared" ca="1" si="380"/>
        <v>0.53212447766239745</v>
      </c>
      <c r="AZ148" s="103">
        <f t="shared" ca="1" si="380"/>
        <v>0.53212447766239745</v>
      </c>
      <c r="BA148" s="104">
        <f t="shared" ca="1" si="380"/>
        <v>0.53212447766239745</v>
      </c>
      <c r="BB148" s="102">
        <f t="shared" ca="1" si="380"/>
        <v>0.21269826236966294</v>
      </c>
      <c r="BC148" s="103">
        <f t="shared" ca="1" si="380"/>
        <v>0.21269826236966294</v>
      </c>
      <c r="BD148" s="103">
        <f t="shared" ca="1" si="380"/>
        <v>0.21269826236966294</v>
      </c>
      <c r="BE148" s="104">
        <f t="shared" ca="1" si="380"/>
        <v>0.21269826236966294</v>
      </c>
      <c r="BF148" s="102">
        <f t="shared" ca="1" si="380"/>
        <v>0.1477198902376895</v>
      </c>
      <c r="BG148" s="103">
        <f t="shared" ca="1" si="380"/>
        <v>0.1477198902376895</v>
      </c>
      <c r="BH148" s="103">
        <f t="shared" ca="1" si="380"/>
        <v>0.1477198902376895</v>
      </c>
      <c r="BI148" s="104">
        <f t="shared" ca="1" si="380"/>
        <v>0.1477198902376895</v>
      </c>
      <c r="BJ148" s="102">
        <f t="shared" ca="1" si="380"/>
        <v>0.11</v>
      </c>
      <c r="BK148" s="103">
        <f t="shared" ca="1" si="380"/>
        <v>0.11</v>
      </c>
      <c r="BL148" s="103">
        <f t="shared" ca="1" si="380"/>
        <v>0.11</v>
      </c>
      <c r="BM148" s="104">
        <f t="shared" ca="1" si="380"/>
        <v>0.11</v>
      </c>
      <c r="BN148" s="102">
        <f t="shared" ca="1" si="380"/>
        <v>0.08</v>
      </c>
      <c r="BO148" s="103">
        <f t="shared" ca="1" si="380"/>
        <v>0.08</v>
      </c>
      <c r="BP148" s="103">
        <f t="shared" ca="1" si="380"/>
        <v>0.08</v>
      </c>
      <c r="BQ148" s="104">
        <f t="shared" ca="1" si="380"/>
        <v>0.08</v>
      </c>
      <c r="BR148" s="102">
        <f t="shared" ca="1" si="380"/>
        <v>0.05</v>
      </c>
      <c r="BS148" s="103">
        <f t="shared" ca="1" si="380"/>
        <v>0.05</v>
      </c>
      <c r="BT148" s="103">
        <f t="shared" ca="1" si="380"/>
        <v>0.05</v>
      </c>
      <c r="BU148" s="104">
        <f t="shared" ca="1" si="380"/>
        <v>0.05</v>
      </c>
      <c r="BV148" s="102">
        <f t="shared" ref="BV148:DA148" ca="1" si="381">IF(BV$4="A",IF(ISERROR(BV145/BR145),"",BV145/BR145-1),BV150)</f>
        <v>0.05</v>
      </c>
      <c r="BW148" s="103">
        <f t="shared" ca="1" si="381"/>
        <v>0.05</v>
      </c>
      <c r="BX148" s="103">
        <f t="shared" ca="1" si="381"/>
        <v>0.05</v>
      </c>
      <c r="BY148" s="104">
        <f t="shared" ca="1" si="381"/>
        <v>0.05</v>
      </c>
      <c r="BZ148" s="102">
        <f t="shared" ca="1" si="381"/>
        <v>0.05</v>
      </c>
      <c r="CA148" s="103">
        <f t="shared" ca="1" si="381"/>
        <v>0.05</v>
      </c>
      <c r="CB148" s="103">
        <f t="shared" ca="1" si="381"/>
        <v>0.05</v>
      </c>
      <c r="CC148" s="104">
        <f t="shared" ca="1" si="381"/>
        <v>0.05</v>
      </c>
      <c r="CD148" s="102">
        <f t="shared" ca="1" si="381"/>
        <v>0.05</v>
      </c>
      <c r="CE148" s="103">
        <f t="shared" ca="1" si="381"/>
        <v>0.05</v>
      </c>
      <c r="CF148" s="103">
        <f t="shared" ca="1" si="381"/>
        <v>0.05</v>
      </c>
      <c r="CG148" s="104">
        <f t="shared" ca="1" si="381"/>
        <v>0.05</v>
      </c>
      <c r="CH148" s="102">
        <f t="shared" ca="1" si="381"/>
        <v>0.05</v>
      </c>
      <c r="CI148" s="103">
        <f t="shared" ca="1" si="381"/>
        <v>0.05</v>
      </c>
      <c r="CJ148" s="103">
        <f t="shared" ca="1" si="381"/>
        <v>0.05</v>
      </c>
      <c r="CK148" s="104">
        <f t="shared" ca="1" si="381"/>
        <v>0.05</v>
      </c>
      <c r="CL148" s="102">
        <f t="shared" ca="1" si="381"/>
        <v>0.05</v>
      </c>
      <c r="CM148" s="103">
        <f t="shared" ca="1" si="381"/>
        <v>0.05</v>
      </c>
      <c r="CN148" s="103">
        <f t="shared" ca="1" si="381"/>
        <v>0.05</v>
      </c>
      <c r="CO148" s="104">
        <f t="shared" ca="1" si="381"/>
        <v>0.05</v>
      </c>
      <c r="CP148" s="102">
        <f t="shared" ca="1" si="381"/>
        <v>0.05</v>
      </c>
      <c r="CQ148" s="103">
        <f t="shared" ca="1" si="381"/>
        <v>0.05</v>
      </c>
      <c r="CR148" s="103">
        <f t="shared" ca="1" si="381"/>
        <v>0.05</v>
      </c>
      <c r="CS148" s="104">
        <f t="shared" ca="1" si="381"/>
        <v>0.05</v>
      </c>
      <c r="CT148" s="102">
        <f t="shared" ca="1" si="381"/>
        <v>0.05</v>
      </c>
      <c r="CU148" s="103">
        <f t="shared" ca="1" si="381"/>
        <v>0.05</v>
      </c>
      <c r="CV148" s="103">
        <f t="shared" ca="1" si="381"/>
        <v>0.05</v>
      </c>
      <c r="CW148" s="104">
        <f t="shared" ca="1" si="381"/>
        <v>0.05</v>
      </c>
      <c r="CX148" s="102">
        <f t="shared" ca="1" si="381"/>
        <v>0.05</v>
      </c>
      <c r="CY148" s="103">
        <f t="shared" ca="1" si="381"/>
        <v>0.05</v>
      </c>
      <c r="CZ148" s="103">
        <f t="shared" ca="1" si="381"/>
        <v>0.05</v>
      </c>
      <c r="DA148" s="104">
        <f t="shared" ca="1" si="381"/>
        <v>0.05</v>
      </c>
      <c r="DB148" s="102">
        <f t="shared" ref="DB148:DI148" ca="1" si="382">IF(DB$4="A",IF(ISERROR(DB145/CX145),"",DB145/CX145-1),DB150)</f>
        <v>0.05</v>
      </c>
      <c r="DC148" s="103">
        <f t="shared" ca="1" si="382"/>
        <v>0.05</v>
      </c>
      <c r="DD148" s="103">
        <f t="shared" ca="1" si="382"/>
        <v>0.05</v>
      </c>
      <c r="DE148" s="104">
        <f t="shared" ca="1" si="382"/>
        <v>0.05</v>
      </c>
      <c r="DF148" s="102">
        <f t="shared" ca="1" si="382"/>
        <v>0.05</v>
      </c>
      <c r="DG148" s="103">
        <f t="shared" ca="1" si="382"/>
        <v>0.05</v>
      </c>
      <c r="DH148" s="103">
        <f t="shared" ca="1" si="382"/>
        <v>0.05</v>
      </c>
      <c r="DI148" s="104">
        <f t="shared" ca="1" si="382"/>
        <v>0.05</v>
      </c>
      <c r="DT148" s="103">
        <f t="shared" ref="DT148:EK148" ca="1" si="383">IF(ISERROR(DT147/DS147),"",DT147/DS147-1)</f>
        <v>1.2585452658115224</v>
      </c>
      <c r="DU148" s="103">
        <f t="shared" ca="1" si="383"/>
        <v>1.1222442706247326</v>
      </c>
      <c r="DV148" s="103">
        <f t="shared" ca="1" si="383"/>
        <v>0.53212447766239745</v>
      </c>
      <c r="DW148" s="103">
        <f t="shared" ca="1" si="383"/>
        <v>0.21269826236966294</v>
      </c>
      <c r="DX148" s="103">
        <f t="shared" ca="1" si="383"/>
        <v>0.1477198902376895</v>
      </c>
      <c r="DY148" s="103">
        <f t="shared" ca="1" si="383"/>
        <v>0.1100000000000001</v>
      </c>
      <c r="DZ148" s="103">
        <f t="shared" ca="1" si="383"/>
        <v>7.9999999999999849E-2</v>
      </c>
      <c r="EA148" s="103">
        <f t="shared" ca="1" si="383"/>
        <v>5.0000000000000266E-2</v>
      </c>
      <c r="EB148" s="103">
        <f t="shared" ca="1" si="383"/>
        <v>5.0000000000000044E-2</v>
      </c>
      <c r="EC148" s="103">
        <f t="shared" ca="1" si="383"/>
        <v>5.0000000000000044E-2</v>
      </c>
      <c r="ED148" s="103">
        <f t="shared" ca="1" si="383"/>
        <v>5.0000000000000044E-2</v>
      </c>
      <c r="EE148" s="103">
        <f t="shared" ca="1" si="383"/>
        <v>5.0000000000000266E-2</v>
      </c>
      <c r="EF148" s="103">
        <f t="shared" ca="1" si="383"/>
        <v>5.0000000000000044E-2</v>
      </c>
      <c r="EG148" s="103">
        <f t="shared" ca="1" si="383"/>
        <v>5.0000000000000044E-2</v>
      </c>
      <c r="EH148" s="103">
        <f t="shared" ca="1" si="383"/>
        <v>5.0000000000000044E-2</v>
      </c>
      <c r="EI148" s="103">
        <f t="shared" ca="1" si="383"/>
        <v>5.0000000000000044E-2</v>
      </c>
      <c r="EJ148" s="103">
        <f t="shared" ca="1" si="383"/>
        <v>5.0000000000000044E-2</v>
      </c>
      <c r="EK148" s="103">
        <f t="shared" ca="1" si="383"/>
        <v>5.0000000000000044E-2</v>
      </c>
    </row>
    <row r="149" spans="1:141" outlineLevel="2" x14ac:dyDescent="0.25">
      <c r="A149" s="90"/>
      <c r="B149" s="90"/>
      <c r="C149" s="90"/>
      <c r="D149" s="90"/>
      <c r="F149" s="100"/>
      <c r="I149" s="101"/>
      <c r="J149" s="100"/>
      <c r="M149" s="101"/>
      <c r="N149" s="100"/>
      <c r="Q149" s="101"/>
      <c r="R149" s="100"/>
      <c r="U149" s="101"/>
      <c r="V149" s="100"/>
      <c r="Y149" s="101"/>
      <c r="Z149" s="100"/>
      <c r="AC149" s="101"/>
      <c r="AD149" s="100"/>
      <c r="AG149" s="101"/>
      <c r="AH149" s="100"/>
      <c r="AK149" s="101"/>
      <c r="AL149" s="100"/>
      <c r="AO149" s="101"/>
      <c r="AP149" s="102"/>
      <c r="AQ149" s="103"/>
      <c r="AR149" s="103"/>
      <c r="AS149" s="104"/>
      <c r="AT149" s="102"/>
      <c r="AU149" s="103"/>
      <c r="AV149" s="103"/>
      <c r="AW149" s="104"/>
      <c r="AX149" s="102"/>
      <c r="AY149" s="103"/>
      <c r="AZ149" s="103"/>
      <c r="BA149" s="104"/>
      <c r="BB149" s="102"/>
      <c r="BC149" s="103"/>
      <c r="BD149" s="103"/>
      <c r="BE149" s="104"/>
      <c r="BF149" s="102"/>
      <c r="BG149" s="103"/>
      <c r="BH149" s="103"/>
      <c r="BI149" s="104"/>
      <c r="BJ149" s="102"/>
      <c r="BK149" s="103"/>
      <c r="BL149" s="103"/>
      <c r="BM149" s="104"/>
      <c r="BN149" s="102"/>
      <c r="BO149" s="103"/>
      <c r="BP149" s="103"/>
      <c r="BQ149" s="104"/>
      <c r="BR149" s="102"/>
      <c r="BS149" s="103"/>
      <c r="BT149" s="103"/>
      <c r="BU149" s="104"/>
      <c r="BV149" s="102"/>
      <c r="BW149" s="103"/>
      <c r="BX149" s="103"/>
      <c r="BY149" s="104"/>
      <c r="BZ149" s="102"/>
      <c r="CA149" s="103"/>
      <c r="CB149" s="103"/>
      <c r="CC149" s="104"/>
      <c r="CD149" s="102"/>
      <c r="CE149" s="103"/>
      <c r="CF149" s="103"/>
      <c r="CG149" s="104"/>
      <c r="CH149" s="102"/>
      <c r="CI149" s="103"/>
      <c r="CJ149" s="103"/>
      <c r="CK149" s="104"/>
      <c r="CL149" s="102"/>
      <c r="CM149" s="103"/>
      <c r="CN149" s="103"/>
      <c r="CO149" s="104"/>
      <c r="CP149" s="102"/>
      <c r="CQ149" s="103"/>
      <c r="CR149" s="103"/>
      <c r="CS149" s="104"/>
      <c r="CT149" s="102"/>
      <c r="CU149" s="103"/>
      <c r="CV149" s="103"/>
      <c r="CW149" s="104"/>
      <c r="CX149" s="102"/>
      <c r="CY149" s="103"/>
      <c r="CZ149" s="103"/>
      <c r="DA149" s="104"/>
      <c r="DB149" s="102"/>
      <c r="DC149" s="103"/>
      <c r="DD149" s="103"/>
      <c r="DE149" s="104"/>
      <c r="DF149" s="102"/>
      <c r="DG149" s="103"/>
      <c r="DH149" s="103"/>
      <c r="DI149" s="104"/>
    </row>
    <row r="150" spans="1:141" outlineLevel="2" x14ac:dyDescent="0.25">
      <c r="A150" s="90"/>
      <c r="B150" s="90"/>
      <c r="C150" s="90"/>
      <c r="D150" s="90"/>
      <c r="E150" s="36" t="str">
        <f>CONCATENATE(E148," selected driver: ",$J$8," (",$J$9,")")</f>
        <v>% yoy selected driver: Default (Annual)</v>
      </c>
      <c r="F150" s="100"/>
      <c r="I150" s="101"/>
      <c r="J150" s="100"/>
      <c r="M150" s="101"/>
      <c r="N150" s="100"/>
      <c r="Q150" s="101"/>
      <c r="R150" s="100"/>
      <c r="U150" s="101"/>
      <c r="V150" s="100"/>
      <c r="Y150" s="101"/>
      <c r="Z150" s="100"/>
      <c r="AC150" s="101"/>
      <c r="AD150" s="100"/>
      <c r="AG150" s="101"/>
      <c r="AH150" s="100"/>
      <c r="AK150" s="101"/>
      <c r="AL150" s="100"/>
      <c r="AO150" s="101"/>
      <c r="AP150" s="126" cm="1">
        <f t="array" ref="AP150">IF($I$9=1,AP152,INDEX($DT152:$EK152,,MATCH(CONCATENATE("FY ",RIGHT(AP$3,4)),$DT$3:$EK$3,0)))</f>
        <v>0</v>
      </c>
      <c r="AQ150" s="127" cm="1">
        <f t="array" ref="AQ150">IF($I$9=1,AQ152,INDEX($DT152:$EK152,,MATCH(CONCATENATE("FY ",RIGHT(AQ$3,4)),$DT$3:$EK$3,0)))</f>
        <v>0</v>
      </c>
      <c r="AR150" s="127" cm="1">
        <f t="array" ref="AR150">IF($I$9=1,AR152,INDEX($DT152:$EK152,,MATCH(CONCATENATE("FY ",RIGHT(AR$3,4)),$DT$3:$EK$3,0)))</f>
        <v>0</v>
      </c>
      <c r="AS150" s="128" cm="1">
        <f t="array" ref="AS150">IF($I$9=1,AS152,INDEX($DT152:$EK152,,MATCH(CONCATENATE("FY ",RIGHT(AS$3,4)),$DT$3:$EK$3,0)))</f>
        <v>0</v>
      </c>
      <c r="AT150" s="126" cm="1">
        <f t="array" ref="AT150">IF($I$9=1,AT152,INDEX($DT152:$EK152,,MATCH(CONCATENATE("FY ",RIGHT(AT$3,4)),$DT$3:$EK$3,0)))</f>
        <v>0.72489550988553408</v>
      </c>
      <c r="AU150" s="127" cm="1">
        <f t="array" ref="AU150">IF($I$9=1,AU152,INDEX($DT152:$EK152,,MATCH(CONCATENATE("FY ",RIGHT(AU$3,4)),$DT$3:$EK$3,0)))</f>
        <v>0.72489550988553408</v>
      </c>
      <c r="AV150" s="127" cm="1">
        <f t="array" ref="AV150">IF($I$9=1,AV152,INDEX($DT152:$EK152,,MATCH(CONCATENATE("FY ",RIGHT(AV$3,4)),$DT$3:$EK$3,0)))</f>
        <v>0.72489550988553408</v>
      </c>
      <c r="AW150" s="128" cm="1">
        <f t="array" ref="AW150">IF($I$9=1,AW152,INDEX($DT152:$EK152,,MATCH(CONCATENATE("FY ",RIGHT(AW$3,4)),$DT$3:$EK$3,0)))</f>
        <v>0.72489550988553408</v>
      </c>
      <c r="AX150" s="126" cm="1">
        <f t="array" ref="AX150">IF($I$9=1,AX152,INDEX($DT152:$EK152,,MATCH(CONCATENATE("FY ",RIGHT(AX$3,4)),$DT$3:$EK$3,0)))</f>
        <v>0.53212447766239745</v>
      </c>
      <c r="AY150" s="127" cm="1">
        <f t="array" ref="AY150">IF($I$9=1,AY152,INDEX($DT152:$EK152,,MATCH(CONCATENATE("FY ",RIGHT(AY$3,4)),$DT$3:$EK$3,0)))</f>
        <v>0.53212447766239745</v>
      </c>
      <c r="AZ150" s="127" cm="1">
        <f t="array" ref="AZ150">IF($I$9=1,AZ152,INDEX($DT152:$EK152,,MATCH(CONCATENATE("FY ",RIGHT(AZ$3,4)),$DT$3:$EK$3,0)))</f>
        <v>0.53212447766239745</v>
      </c>
      <c r="BA150" s="128" cm="1">
        <f t="array" ref="BA150">IF($I$9=1,BA152,INDEX($DT152:$EK152,,MATCH(CONCATENATE("FY ",RIGHT(BA$3,4)),$DT$3:$EK$3,0)))</f>
        <v>0.53212447766239745</v>
      </c>
      <c r="BB150" s="126" cm="1">
        <f t="array" ref="BB150">IF($I$9=1,BB152,INDEX($DT152:$EK152,,MATCH(CONCATENATE("FY ",RIGHT(BB$3,4)),$DT$3:$EK$3,0)))</f>
        <v>0.21269826236966294</v>
      </c>
      <c r="BC150" s="127" cm="1">
        <f t="array" ref="BC150">IF($I$9=1,BC152,INDEX($DT152:$EK152,,MATCH(CONCATENATE("FY ",RIGHT(BC$3,4)),$DT$3:$EK$3,0)))</f>
        <v>0.21269826236966294</v>
      </c>
      <c r="BD150" s="127" cm="1">
        <f t="array" ref="BD150">IF($I$9=1,BD152,INDEX($DT152:$EK152,,MATCH(CONCATENATE("FY ",RIGHT(BD$3,4)),$DT$3:$EK$3,0)))</f>
        <v>0.21269826236966294</v>
      </c>
      <c r="BE150" s="128" cm="1">
        <f t="array" ref="BE150">IF($I$9=1,BE152,INDEX($DT152:$EK152,,MATCH(CONCATENATE("FY ",RIGHT(BE$3,4)),$DT$3:$EK$3,0)))</f>
        <v>0.21269826236966294</v>
      </c>
      <c r="BF150" s="126" cm="1">
        <f t="array" ref="BF150">IF($I$9=1,BF152,INDEX($DT152:$EK152,,MATCH(CONCATENATE("FY ",RIGHT(BF$3,4)),$DT$3:$EK$3,0)))</f>
        <v>0.1477198902376895</v>
      </c>
      <c r="BG150" s="127" cm="1">
        <f t="array" ref="BG150">IF($I$9=1,BG152,INDEX($DT152:$EK152,,MATCH(CONCATENATE("FY ",RIGHT(BG$3,4)),$DT$3:$EK$3,0)))</f>
        <v>0.1477198902376895</v>
      </c>
      <c r="BH150" s="127" cm="1">
        <f t="array" ref="BH150">IF($I$9=1,BH152,INDEX($DT152:$EK152,,MATCH(CONCATENATE("FY ",RIGHT(BH$3,4)),$DT$3:$EK$3,0)))</f>
        <v>0.1477198902376895</v>
      </c>
      <c r="BI150" s="128" cm="1">
        <f t="array" ref="BI150">IF($I$9=1,BI152,INDEX($DT152:$EK152,,MATCH(CONCATENATE("FY ",RIGHT(BI$3,4)),$DT$3:$EK$3,0)))</f>
        <v>0.1477198902376895</v>
      </c>
      <c r="BJ150" s="126" cm="1">
        <f t="array" ref="BJ150">IF($I$9=1,BJ152,INDEX($DT152:$EK152,,MATCH(CONCATENATE("FY ",RIGHT(BJ$3,4)),$DT$3:$EK$3,0)))</f>
        <v>0.11</v>
      </c>
      <c r="BK150" s="127" cm="1">
        <f t="array" ref="BK150">IF($I$9=1,BK152,INDEX($DT152:$EK152,,MATCH(CONCATENATE("FY ",RIGHT(BK$3,4)),$DT$3:$EK$3,0)))</f>
        <v>0.11</v>
      </c>
      <c r="BL150" s="127" cm="1">
        <f t="array" ref="BL150">IF($I$9=1,BL152,INDEX($DT152:$EK152,,MATCH(CONCATENATE("FY ",RIGHT(BL$3,4)),$DT$3:$EK$3,0)))</f>
        <v>0.11</v>
      </c>
      <c r="BM150" s="128" cm="1">
        <f t="array" ref="BM150">IF($I$9=1,BM152,INDEX($DT152:$EK152,,MATCH(CONCATENATE("FY ",RIGHT(BM$3,4)),$DT$3:$EK$3,0)))</f>
        <v>0.11</v>
      </c>
      <c r="BN150" s="126" cm="1">
        <f t="array" ref="BN150">IF($I$9=1,BN152,INDEX($DT152:$EK152,,MATCH(CONCATENATE("FY ",RIGHT(BN$3,4)),$DT$3:$EK$3,0)))</f>
        <v>0.08</v>
      </c>
      <c r="BO150" s="127" cm="1">
        <f t="array" ref="BO150">IF($I$9=1,BO152,INDEX($DT152:$EK152,,MATCH(CONCATENATE("FY ",RIGHT(BO$3,4)),$DT$3:$EK$3,0)))</f>
        <v>0.08</v>
      </c>
      <c r="BP150" s="127" cm="1">
        <f t="array" ref="BP150">IF($I$9=1,BP152,INDEX($DT152:$EK152,,MATCH(CONCATENATE("FY ",RIGHT(BP$3,4)),$DT$3:$EK$3,0)))</f>
        <v>0.08</v>
      </c>
      <c r="BQ150" s="128" cm="1">
        <f t="array" ref="BQ150">IF($I$9=1,BQ152,INDEX($DT152:$EK152,,MATCH(CONCATENATE("FY ",RIGHT(BQ$3,4)),$DT$3:$EK$3,0)))</f>
        <v>0.08</v>
      </c>
      <c r="BR150" s="126" cm="1">
        <f t="array" ref="BR150">IF($I$9=1,BR152,INDEX($DT152:$EK152,,MATCH(CONCATENATE("FY ",RIGHT(BR$3,4)),$DT$3:$EK$3,0)))</f>
        <v>0.05</v>
      </c>
      <c r="BS150" s="127" cm="1">
        <f t="array" ref="BS150">IF($I$9=1,BS152,INDEX($DT152:$EK152,,MATCH(CONCATENATE("FY ",RIGHT(BS$3,4)),$DT$3:$EK$3,0)))</f>
        <v>0.05</v>
      </c>
      <c r="BT150" s="127" cm="1">
        <f t="array" ref="BT150">IF($I$9=1,BT152,INDEX($DT152:$EK152,,MATCH(CONCATENATE("FY ",RIGHT(BT$3,4)),$DT$3:$EK$3,0)))</f>
        <v>0.05</v>
      </c>
      <c r="BU150" s="128" cm="1">
        <f t="array" ref="BU150">IF($I$9=1,BU152,INDEX($DT152:$EK152,,MATCH(CONCATENATE("FY ",RIGHT(BU$3,4)),$DT$3:$EK$3,0)))</f>
        <v>0.05</v>
      </c>
      <c r="BV150" s="126" cm="1">
        <f t="array" ref="BV150">IF($I$9=1,BV152,INDEX($DT152:$EK152,,MATCH(CONCATENATE("FY ",RIGHT(BV$3,4)),$DT$3:$EK$3,0)))</f>
        <v>0.05</v>
      </c>
      <c r="BW150" s="127" cm="1">
        <f t="array" ref="BW150">IF($I$9=1,BW152,INDEX($DT152:$EK152,,MATCH(CONCATENATE("FY ",RIGHT(BW$3,4)),$DT$3:$EK$3,0)))</f>
        <v>0.05</v>
      </c>
      <c r="BX150" s="127" cm="1">
        <f t="array" ref="BX150">IF($I$9=1,BX152,INDEX($DT152:$EK152,,MATCH(CONCATENATE("FY ",RIGHT(BX$3,4)),$DT$3:$EK$3,0)))</f>
        <v>0.05</v>
      </c>
      <c r="BY150" s="128" cm="1">
        <f t="array" ref="BY150">IF($I$9=1,BY152,INDEX($DT152:$EK152,,MATCH(CONCATENATE("FY ",RIGHT(BY$3,4)),$DT$3:$EK$3,0)))</f>
        <v>0.05</v>
      </c>
      <c r="BZ150" s="126" cm="1">
        <f t="array" ref="BZ150">IF($I$9=1,BZ152,INDEX($DT152:$EK152,,MATCH(CONCATENATE("FY ",RIGHT(BZ$3,4)),$DT$3:$EK$3,0)))</f>
        <v>0.05</v>
      </c>
      <c r="CA150" s="127" cm="1">
        <f t="array" ref="CA150">IF($I$9=1,CA152,INDEX($DT152:$EK152,,MATCH(CONCATENATE("FY ",RIGHT(CA$3,4)),$DT$3:$EK$3,0)))</f>
        <v>0.05</v>
      </c>
      <c r="CB150" s="127" cm="1">
        <f t="array" ref="CB150">IF($I$9=1,CB152,INDEX($DT152:$EK152,,MATCH(CONCATENATE("FY ",RIGHT(CB$3,4)),$DT$3:$EK$3,0)))</f>
        <v>0.05</v>
      </c>
      <c r="CC150" s="128" cm="1">
        <f t="array" ref="CC150">IF($I$9=1,CC152,INDEX($DT152:$EK152,,MATCH(CONCATENATE("FY ",RIGHT(CC$3,4)),$DT$3:$EK$3,0)))</f>
        <v>0.05</v>
      </c>
      <c r="CD150" s="126" cm="1">
        <f t="array" ref="CD150">IF($I$9=1,CD152,INDEX($DT152:$EK152,,MATCH(CONCATENATE("FY ",RIGHT(CD$3,4)),$DT$3:$EK$3,0)))</f>
        <v>0.05</v>
      </c>
      <c r="CE150" s="127" cm="1">
        <f t="array" ref="CE150">IF($I$9=1,CE152,INDEX($DT152:$EK152,,MATCH(CONCATENATE("FY ",RIGHT(CE$3,4)),$DT$3:$EK$3,0)))</f>
        <v>0.05</v>
      </c>
      <c r="CF150" s="127" cm="1">
        <f t="array" ref="CF150">IF($I$9=1,CF152,INDEX($DT152:$EK152,,MATCH(CONCATENATE("FY ",RIGHT(CF$3,4)),$DT$3:$EK$3,0)))</f>
        <v>0.05</v>
      </c>
      <c r="CG150" s="128" cm="1">
        <f t="array" ref="CG150">IF($I$9=1,CG152,INDEX($DT152:$EK152,,MATCH(CONCATENATE("FY ",RIGHT(CG$3,4)),$DT$3:$EK$3,0)))</f>
        <v>0.05</v>
      </c>
      <c r="CH150" s="126" cm="1">
        <f t="array" ref="CH150">IF($I$9=1,CH152,INDEX($DT152:$EK152,,MATCH(CONCATENATE("FY ",RIGHT(CH$3,4)),$DT$3:$EK$3,0)))</f>
        <v>0.05</v>
      </c>
      <c r="CI150" s="127" cm="1">
        <f t="array" ref="CI150">IF($I$9=1,CI152,INDEX($DT152:$EK152,,MATCH(CONCATENATE("FY ",RIGHT(CI$3,4)),$DT$3:$EK$3,0)))</f>
        <v>0.05</v>
      </c>
      <c r="CJ150" s="127" cm="1">
        <f t="array" ref="CJ150">IF($I$9=1,CJ152,INDEX($DT152:$EK152,,MATCH(CONCATENATE("FY ",RIGHT(CJ$3,4)),$DT$3:$EK$3,0)))</f>
        <v>0.05</v>
      </c>
      <c r="CK150" s="128" cm="1">
        <f t="array" ref="CK150">IF($I$9=1,CK152,INDEX($DT152:$EK152,,MATCH(CONCATENATE("FY ",RIGHT(CK$3,4)),$DT$3:$EK$3,0)))</f>
        <v>0.05</v>
      </c>
      <c r="CL150" s="126" cm="1">
        <f t="array" ref="CL150">IF($I$9=1,CL152,INDEX($DT152:$EK152,,MATCH(CONCATENATE("FY ",RIGHT(CL$3,4)),$DT$3:$EK$3,0)))</f>
        <v>0.05</v>
      </c>
      <c r="CM150" s="127" cm="1">
        <f t="array" ref="CM150">IF($I$9=1,CM152,INDEX($DT152:$EK152,,MATCH(CONCATENATE("FY ",RIGHT(CM$3,4)),$DT$3:$EK$3,0)))</f>
        <v>0.05</v>
      </c>
      <c r="CN150" s="127" cm="1">
        <f t="array" ref="CN150">IF($I$9=1,CN152,INDEX($DT152:$EK152,,MATCH(CONCATENATE("FY ",RIGHT(CN$3,4)),$DT$3:$EK$3,0)))</f>
        <v>0.05</v>
      </c>
      <c r="CO150" s="128" cm="1">
        <f t="array" ref="CO150">IF($I$9=1,CO152,INDEX($DT152:$EK152,,MATCH(CONCATENATE("FY ",RIGHT(CO$3,4)),$DT$3:$EK$3,0)))</f>
        <v>0.05</v>
      </c>
      <c r="CP150" s="126" cm="1">
        <f t="array" ref="CP150">IF($I$9=1,CP152,INDEX($DT152:$EK152,,MATCH(CONCATENATE("FY ",RIGHT(CP$3,4)),$DT$3:$EK$3,0)))</f>
        <v>0.05</v>
      </c>
      <c r="CQ150" s="127" cm="1">
        <f t="array" ref="CQ150">IF($I$9=1,CQ152,INDEX($DT152:$EK152,,MATCH(CONCATENATE("FY ",RIGHT(CQ$3,4)),$DT$3:$EK$3,0)))</f>
        <v>0.05</v>
      </c>
      <c r="CR150" s="127" cm="1">
        <f t="array" ref="CR150">IF($I$9=1,CR152,INDEX($DT152:$EK152,,MATCH(CONCATENATE("FY ",RIGHT(CR$3,4)),$DT$3:$EK$3,0)))</f>
        <v>0.05</v>
      </c>
      <c r="CS150" s="128" cm="1">
        <f t="array" ref="CS150">IF($I$9=1,CS152,INDEX($DT152:$EK152,,MATCH(CONCATENATE("FY ",RIGHT(CS$3,4)),$DT$3:$EK$3,0)))</f>
        <v>0.05</v>
      </c>
      <c r="CT150" s="126" cm="1">
        <f t="array" ref="CT150">IF($I$9=1,CT152,INDEX($DT152:$EK152,,MATCH(CONCATENATE("FY ",RIGHT(CT$3,4)),$DT$3:$EK$3,0)))</f>
        <v>0.05</v>
      </c>
      <c r="CU150" s="127" cm="1">
        <f t="array" ref="CU150">IF($I$9=1,CU152,INDEX($DT152:$EK152,,MATCH(CONCATENATE("FY ",RIGHT(CU$3,4)),$DT$3:$EK$3,0)))</f>
        <v>0.05</v>
      </c>
      <c r="CV150" s="127" cm="1">
        <f t="array" ref="CV150">IF($I$9=1,CV152,INDEX($DT152:$EK152,,MATCH(CONCATENATE("FY ",RIGHT(CV$3,4)),$DT$3:$EK$3,0)))</f>
        <v>0.05</v>
      </c>
      <c r="CW150" s="128" cm="1">
        <f t="array" ref="CW150">IF($I$9=1,CW152,INDEX($DT152:$EK152,,MATCH(CONCATENATE("FY ",RIGHT(CW$3,4)),$DT$3:$EK$3,0)))</f>
        <v>0.05</v>
      </c>
      <c r="CX150" s="126" cm="1">
        <f t="array" ref="CX150">IF($I$9=1,CX152,INDEX($DT152:$EK152,,MATCH(CONCATENATE("FY ",RIGHT(CX$3,4)),$DT$3:$EK$3,0)))</f>
        <v>0.05</v>
      </c>
      <c r="CY150" s="127" cm="1">
        <f t="array" ref="CY150">IF($I$9=1,CY152,INDEX($DT152:$EK152,,MATCH(CONCATENATE("FY ",RIGHT(CY$3,4)),$DT$3:$EK$3,0)))</f>
        <v>0.05</v>
      </c>
      <c r="CZ150" s="127" cm="1">
        <f t="array" ref="CZ150">IF($I$9=1,CZ152,INDEX($DT152:$EK152,,MATCH(CONCATENATE("FY ",RIGHT(CZ$3,4)),$DT$3:$EK$3,0)))</f>
        <v>0.05</v>
      </c>
      <c r="DA150" s="128" cm="1">
        <f t="array" ref="DA150">IF($I$9=1,DA152,INDEX($DT152:$EK152,,MATCH(CONCATENATE("FY ",RIGHT(DA$3,4)),$DT$3:$EK$3,0)))</f>
        <v>0.05</v>
      </c>
      <c r="DB150" s="126" cm="1">
        <f t="array" ref="DB150">IF($I$9=1,DB152,INDEX($DT152:$EK152,,MATCH(CONCATENATE("FY ",RIGHT(DB$3,4)),$DT$3:$EK$3,0)))</f>
        <v>0.05</v>
      </c>
      <c r="DC150" s="127" cm="1">
        <f t="array" ref="DC150">IF($I$9=1,DC152,INDEX($DT152:$EK152,,MATCH(CONCATENATE("FY ",RIGHT(DC$3,4)),$DT$3:$EK$3,0)))</f>
        <v>0.05</v>
      </c>
      <c r="DD150" s="127" cm="1">
        <f t="array" ref="DD150">IF($I$9=1,DD152,INDEX($DT152:$EK152,,MATCH(CONCATENATE("FY ",RIGHT(DD$3,4)),$DT$3:$EK$3,0)))</f>
        <v>0.05</v>
      </c>
      <c r="DE150" s="128" cm="1">
        <f t="array" ref="DE150">IF($I$9=1,DE152,INDEX($DT152:$EK152,,MATCH(CONCATENATE("FY ",RIGHT(DE$3,4)),$DT$3:$EK$3,0)))</f>
        <v>0.05</v>
      </c>
      <c r="DF150" s="126" cm="1">
        <f t="array" ref="DF150">IF($I$9=1,DF152,INDEX($DT152:$EK152,,MATCH(CONCATENATE("FY ",RIGHT(DF$3,4)),$DT$3:$EK$3,0)))</f>
        <v>0.05</v>
      </c>
      <c r="DG150" s="127" cm="1">
        <f t="array" ref="DG150">IF($I$9=1,DG152,INDEX($DT152:$EK152,,MATCH(CONCATENATE("FY ",RIGHT(DG$3,4)),$DT$3:$EK$3,0)))</f>
        <v>0.05</v>
      </c>
      <c r="DH150" s="127" cm="1">
        <f t="array" ref="DH150">IF($I$9=1,DH152,INDEX($DT152:$EK152,,MATCH(CONCATENATE("FY ",RIGHT(DH$3,4)),$DT$3:$EK$3,0)))</f>
        <v>0.05</v>
      </c>
      <c r="DI150" s="128" cm="1">
        <f t="array" ref="DI150">IF($I$9=1,DI152,INDEX($DT152:$EK152,,MATCH(CONCATENATE("FY ",RIGHT(DI$3,4)),$DT$3:$EK$3,0)))</f>
        <v>0.05</v>
      </c>
    </row>
    <row r="151" spans="1:141" outlineLevel="2" x14ac:dyDescent="0.25">
      <c r="A151" s="90"/>
      <c r="B151" s="90"/>
      <c r="C151" s="90"/>
      <c r="D151" s="90"/>
      <c r="F151" s="100"/>
      <c r="I151" s="101"/>
      <c r="J151" s="100"/>
      <c r="M151" s="101"/>
      <c r="N151" s="100"/>
      <c r="Q151" s="101"/>
      <c r="R151" s="100"/>
      <c r="U151" s="101"/>
      <c r="V151" s="100"/>
      <c r="Y151" s="101"/>
      <c r="Z151" s="100"/>
      <c r="AC151" s="101"/>
      <c r="AD151" s="100"/>
      <c r="AG151" s="101"/>
      <c r="AH151" s="100"/>
      <c r="AK151" s="101"/>
      <c r="AL151" s="100"/>
      <c r="AO151" s="101"/>
      <c r="AP151" s="100"/>
      <c r="AS151" s="101"/>
      <c r="AT151" s="100"/>
      <c r="AW151" s="101"/>
      <c r="AX151" s="100"/>
      <c r="BA151" s="101"/>
      <c r="BB151" s="100"/>
      <c r="BE151" s="101"/>
      <c r="BF151" s="100"/>
      <c r="BI151" s="101"/>
      <c r="BJ151" s="100"/>
      <c r="BM151" s="101"/>
      <c r="BN151" s="100"/>
      <c r="BQ151" s="101"/>
      <c r="BR151" s="100"/>
      <c r="BU151" s="101"/>
      <c r="BV151" s="100"/>
      <c r="BY151" s="101"/>
      <c r="BZ151" s="100"/>
      <c r="CC151" s="101"/>
      <c r="CD151" s="100"/>
      <c r="CG151" s="101"/>
      <c r="CH151" s="100"/>
      <c r="CK151" s="101"/>
      <c r="CL151" s="100"/>
      <c r="CO151" s="101"/>
      <c r="CP151" s="100"/>
      <c r="CS151" s="101"/>
      <c r="CT151" s="100"/>
      <c r="CW151" s="101"/>
      <c r="CX151" s="100"/>
      <c r="DA151" s="101"/>
      <c r="DB151" s="100"/>
      <c r="DE151" s="101"/>
      <c r="DF151" s="100"/>
      <c r="DI151" s="101"/>
      <c r="DU151" s="69"/>
    </row>
    <row r="152" spans="1:141" outlineLevel="2" x14ac:dyDescent="0.25">
      <c r="A152" s="90"/>
      <c r="B152" s="90"/>
      <c r="C152" s="90"/>
      <c r="D152" s="90"/>
      <c r="E152" t="str">
        <f>CONCATENATE(E148," scenario: ",$J$8)</f>
        <v>% yoy scenario: Default</v>
      </c>
      <c r="F152" s="100"/>
      <c r="I152" s="101"/>
      <c r="J152" s="100"/>
      <c r="M152" s="101"/>
      <c r="N152" s="100"/>
      <c r="Q152" s="101"/>
      <c r="R152" s="100"/>
      <c r="U152" s="101"/>
      <c r="V152" s="100"/>
      <c r="Y152" s="101"/>
      <c r="Z152" s="100"/>
      <c r="AC152" s="101"/>
      <c r="AD152" s="100"/>
      <c r="AG152" s="101"/>
      <c r="AH152" s="100"/>
      <c r="AK152" s="101"/>
      <c r="AL152" s="100"/>
      <c r="AO152" s="101"/>
      <c r="AP152" s="102">
        <f t="shared" ref="AP152:BU152" si="384">CHOOSE($I$8,AP153,AP154,AP155,AP156,AP157)</f>
        <v>-0.19584294078531017</v>
      </c>
      <c r="AQ152" s="103">
        <f t="shared" si="384"/>
        <v>0.67032970722113094</v>
      </c>
      <c r="AR152" s="103">
        <f t="shared" si="384"/>
        <v>1.8186801763626876</v>
      </c>
      <c r="AS152" s="104">
        <f t="shared" si="384"/>
        <v>2.3907143189592204</v>
      </c>
      <c r="AT152" s="102">
        <f t="shared" si="384"/>
        <v>2.7688866014165616</v>
      </c>
      <c r="AU152" s="103">
        <f t="shared" si="384"/>
        <v>1.5718142759623812</v>
      </c>
      <c r="AV152" s="103">
        <f t="shared" si="384"/>
        <v>1.0357813702595244</v>
      </c>
      <c r="AW152" s="104">
        <f t="shared" si="384"/>
        <v>0.86139872979237331</v>
      </c>
      <c r="AX152" s="102">
        <f t="shared" si="384"/>
        <v>0.70653341427087146</v>
      </c>
      <c r="AY152" s="103">
        <f t="shared" si="384"/>
        <v>0.61184892935514279</v>
      </c>
      <c r="AZ152" s="103">
        <f t="shared" si="384"/>
        <v>0.5465071419897698</v>
      </c>
      <c r="BA152" s="104">
        <f t="shared" si="384"/>
        <v>0.47699783509937932</v>
      </c>
      <c r="BB152" s="102">
        <f t="shared" si="384"/>
        <v>0.32601375141282185</v>
      </c>
      <c r="BC152" s="103">
        <f t="shared" si="384"/>
        <v>0.24979486033910958</v>
      </c>
      <c r="BD152" s="103">
        <f t="shared" si="384"/>
        <v>0.1742584169422845</v>
      </c>
      <c r="BE152" s="104">
        <f t="shared" si="384"/>
        <v>0.11157324351515463</v>
      </c>
      <c r="BF152" s="102">
        <f t="shared" si="384"/>
        <v>0</v>
      </c>
      <c r="BG152" s="103">
        <f t="shared" si="384"/>
        <v>0</v>
      </c>
      <c r="BH152" s="103">
        <f t="shared" si="384"/>
        <v>0</v>
      </c>
      <c r="BI152" s="104">
        <f t="shared" si="384"/>
        <v>0</v>
      </c>
      <c r="BJ152" s="102">
        <f t="shared" si="384"/>
        <v>0</v>
      </c>
      <c r="BK152" s="103">
        <f t="shared" si="384"/>
        <v>0</v>
      </c>
      <c r="BL152" s="103">
        <f t="shared" si="384"/>
        <v>0</v>
      </c>
      <c r="BM152" s="104">
        <f t="shared" si="384"/>
        <v>0</v>
      </c>
      <c r="BN152" s="102">
        <f t="shared" si="384"/>
        <v>0</v>
      </c>
      <c r="BO152" s="103">
        <f t="shared" si="384"/>
        <v>0</v>
      </c>
      <c r="BP152" s="103">
        <f t="shared" si="384"/>
        <v>0</v>
      </c>
      <c r="BQ152" s="104">
        <f t="shared" si="384"/>
        <v>0</v>
      </c>
      <c r="BR152" s="102">
        <f t="shared" si="384"/>
        <v>0</v>
      </c>
      <c r="BS152" s="103">
        <f t="shared" si="384"/>
        <v>0</v>
      </c>
      <c r="BT152" s="103">
        <f t="shared" si="384"/>
        <v>0</v>
      </c>
      <c r="BU152" s="104">
        <f t="shared" si="384"/>
        <v>0</v>
      </c>
      <c r="BV152" s="102">
        <f t="shared" ref="BV152:DA152" si="385">CHOOSE($I$8,BV153,BV154,BV155,BV156,BV157)</f>
        <v>0</v>
      </c>
      <c r="BW152" s="103">
        <f t="shared" si="385"/>
        <v>0</v>
      </c>
      <c r="BX152" s="103">
        <f t="shared" si="385"/>
        <v>0</v>
      </c>
      <c r="BY152" s="104">
        <f t="shared" si="385"/>
        <v>0</v>
      </c>
      <c r="BZ152" s="102">
        <f t="shared" si="385"/>
        <v>0</v>
      </c>
      <c r="CA152" s="103">
        <f t="shared" si="385"/>
        <v>0</v>
      </c>
      <c r="CB152" s="103">
        <f t="shared" si="385"/>
        <v>0</v>
      </c>
      <c r="CC152" s="104">
        <f t="shared" si="385"/>
        <v>0</v>
      </c>
      <c r="CD152" s="102">
        <f t="shared" si="385"/>
        <v>0</v>
      </c>
      <c r="CE152" s="103">
        <f t="shared" si="385"/>
        <v>0</v>
      </c>
      <c r="CF152" s="103">
        <f t="shared" si="385"/>
        <v>0</v>
      </c>
      <c r="CG152" s="104">
        <f t="shared" si="385"/>
        <v>0</v>
      </c>
      <c r="CH152" s="102">
        <f t="shared" si="385"/>
        <v>0</v>
      </c>
      <c r="CI152" s="103">
        <f t="shared" si="385"/>
        <v>0</v>
      </c>
      <c r="CJ152" s="103">
        <f t="shared" si="385"/>
        <v>0</v>
      </c>
      <c r="CK152" s="104">
        <f t="shared" si="385"/>
        <v>0</v>
      </c>
      <c r="CL152" s="102">
        <f t="shared" si="385"/>
        <v>0</v>
      </c>
      <c r="CM152" s="103">
        <f t="shared" si="385"/>
        <v>0</v>
      </c>
      <c r="CN152" s="103">
        <f t="shared" si="385"/>
        <v>0</v>
      </c>
      <c r="CO152" s="104">
        <f t="shared" si="385"/>
        <v>0</v>
      </c>
      <c r="CP152" s="102">
        <f t="shared" si="385"/>
        <v>0</v>
      </c>
      <c r="CQ152" s="103">
        <f t="shared" si="385"/>
        <v>0</v>
      </c>
      <c r="CR152" s="103">
        <f t="shared" si="385"/>
        <v>0</v>
      </c>
      <c r="CS152" s="104">
        <f t="shared" si="385"/>
        <v>0</v>
      </c>
      <c r="CT152" s="102">
        <f t="shared" si="385"/>
        <v>0</v>
      </c>
      <c r="CU152" s="103">
        <f t="shared" si="385"/>
        <v>0</v>
      </c>
      <c r="CV152" s="103">
        <f t="shared" si="385"/>
        <v>0</v>
      </c>
      <c r="CW152" s="104">
        <f t="shared" si="385"/>
        <v>0</v>
      </c>
      <c r="CX152" s="102">
        <f t="shared" si="385"/>
        <v>0</v>
      </c>
      <c r="CY152" s="103">
        <f t="shared" si="385"/>
        <v>0</v>
      </c>
      <c r="CZ152" s="103">
        <f t="shared" si="385"/>
        <v>0</v>
      </c>
      <c r="DA152" s="104">
        <f t="shared" si="385"/>
        <v>0</v>
      </c>
      <c r="DB152" s="102">
        <f t="shared" ref="DB152:DI152" si="386">CHOOSE($I$8,DB153,DB154,DB155,DB156,DB157)</f>
        <v>0</v>
      </c>
      <c r="DC152" s="103">
        <f t="shared" si="386"/>
        <v>0</v>
      </c>
      <c r="DD152" s="103">
        <f t="shared" si="386"/>
        <v>0</v>
      </c>
      <c r="DE152" s="104">
        <f t="shared" si="386"/>
        <v>0</v>
      </c>
      <c r="DF152" s="102">
        <f t="shared" si="386"/>
        <v>0</v>
      </c>
      <c r="DG152" s="103">
        <f t="shared" si="386"/>
        <v>0</v>
      </c>
      <c r="DH152" s="103">
        <f t="shared" si="386"/>
        <v>0</v>
      </c>
      <c r="DI152" s="104">
        <f t="shared" si="386"/>
        <v>0</v>
      </c>
      <c r="DT152" s="103">
        <f t="shared" ref="DT152:EK152" si="387">CHOOSE($I$8,DT153,DT154,DT155,DT156,DT157)</f>
        <v>0</v>
      </c>
      <c r="DU152" s="103">
        <f t="shared" si="387"/>
        <v>0.72489550988553408</v>
      </c>
      <c r="DV152" s="103">
        <f t="shared" si="387"/>
        <v>0.53212447766239745</v>
      </c>
      <c r="DW152" s="103">
        <f t="shared" si="387"/>
        <v>0.21269826236966294</v>
      </c>
      <c r="DX152" s="103">
        <f t="shared" si="387"/>
        <v>0.1477198902376895</v>
      </c>
      <c r="DY152" s="103">
        <f t="shared" si="387"/>
        <v>0.11</v>
      </c>
      <c r="DZ152" s="103">
        <f t="shared" si="387"/>
        <v>0.08</v>
      </c>
      <c r="EA152" s="103">
        <f t="shared" si="387"/>
        <v>0.05</v>
      </c>
      <c r="EB152" s="103">
        <f t="shared" si="387"/>
        <v>0.05</v>
      </c>
      <c r="EC152" s="103">
        <f t="shared" si="387"/>
        <v>0.05</v>
      </c>
      <c r="ED152" s="103">
        <f t="shared" si="387"/>
        <v>0.05</v>
      </c>
      <c r="EE152" s="103">
        <f t="shared" si="387"/>
        <v>0.05</v>
      </c>
      <c r="EF152" s="103">
        <f t="shared" si="387"/>
        <v>0.05</v>
      </c>
      <c r="EG152" s="103">
        <f t="shared" si="387"/>
        <v>0.05</v>
      </c>
      <c r="EH152" s="103">
        <f t="shared" si="387"/>
        <v>0.05</v>
      </c>
      <c r="EI152" s="103">
        <f t="shared" si="387"/>
        <v>0.05</v>
      </c>
      <c r="EJ152" s="103">
        <f t="shared" si="387"/>
        <v>0.05</v>
      </c>
      <c r="EK152" s="103">
        <f t="shared" si="387"/>
        <v>0.05</v>
      </c>
    </row>
    <row r="153" spans="1:141" outlineLevel="2" x14ac:dyDescent="0.25">
      <c r="A153" s="90"/>
      <c r="B153" s="90"/>
      <c r="C153" s="90"/>
      <c r="D153" s="90"/>
      <c r="E153" t="str">
        <f>CONCATENATE("- ", $N$6,":")</f>
        <v>- Base:</v>
      </c>
      <c r="F153" s="100"/>
      <c r="I153" s="101"/>
      <c r="J153" s="100"/>
      <c r="M153" s="101"/>
      <c r="N153" s="100"/>
      <c r="Q153" s="101"/>
      <c r="R153" s="100"/>
      <c r="U153" s="101"/>
      <c r="V153" s="100"/>
      <c r="Y153" s="101"/>
      <c r="Z153" s="100"/>
      <c r="AC153" s="101"/>
      <c r="AD153" s="100"/>
      <c r="AG153" s="101"/>
      <c r="AH153" s="100"/>
      <c r="AK153" s="101"/>
      <c r="AL153" s="100"/>
      <c r="AO153" s="101"/>
      <c r="AP153" s="123">
        <v>0</v>
      </c>
      <c r="AQ153" s="124">
        <v>0</v>
      </c>
      <c r="AR153" s="124">
        <v>0</v>
      </c>
      <c r="AS153" s="125">
        <v>0</v>
      </c>
      <c r="AT153" s="123">
        <v>0</v>
      </c>
      <c r="AU153" s="124">
        <v>0</v>
      </c>
      <c r="AV153" s="124">
        <v>0</v>
      </c>
      <c r="AW153" s="125">
        <v>0</v>
      </c>
      <c r="AX153" s="123">
        <v>0</v>
      </c>
      <c r="AY153" s="124">
        <v>0</v>
      </c>
      <c r="AZ153" s="124">
        <v>0</v>
      </c>
      <c r="BA153" s="125">
        <v>0</v>
      </c>
      <c r="BB153" s="123">
        <v>0</v>
      </c>
      <c r="BC153" s="124">
        <v>0</v>
      </c>
      <c r="BD153" s="124">
        <v>0</v>
      </c>
      <c r="BE153" s="125">
        <v>0</v>
      </c>
      <c r="BF153" s="123">
        <v>0</v>
      </c>
      <c r="BG153" s="124">
        <v>0</v>
      </c>
      <c r="BH153" s="124">
        <v>0</v>
      </c>
      <c r="BI153" s="125">
        <v>0</v>
      </c>
      <c r="BJ153" s="123">
        <v>0</v>
      </c>
      <c r="BK153" s="124">
        <v>0</v>
      </c>
      <c r="BL153" s="124">
        <v>0</v>
      </c>
      <c r="BM153" s="125">
        <v>0</v>
      </c>
      <c r="BN153" s="123">
        <v>0</v>
      </c>
      <c r="BO153" s="124">
        <v>0</v>
      </c>
      <c r="BP153" s="124">
        <v>0</v>
      </c>
      <c r="BQ153" s="125">
        <v>0</v>
      </c>
      <c r="BR153" s="123">
        <v>0</v>
      </c>
      <c r="BS153" s="124">
        <v>0</v>
      </c>
      <c r="BT153" s="124">
        <v>0</v>
      </c>
      <c r="BU153" s="125">
        <v>0</v>
      </c>
      <c r="BV153" s="123">
        <v>0</v>
      </c>
      <c r="BW153" s="124">
        <v>0</v>
      </c>
      <c r="BX153" s="124">
        <v>0</v>
      </c>
      <c r="BY153" s="125">
        <v>0</v>
      </c>
      <c r="BZ153" s="123">
        <v>0</v>
      </c>
      <c r="CA153" s="124">
        <v>0</v>
      </c>
      <c r="CB153" s="124">
        <v>0</v>
      </c>
      <c r="CC153" s="125">
        <v>0</v>
      </c>
      <c r="CD153" s="123">
        <v>0</v>
      </c>
      <c r="CE153" s="124">
        <v>0</v>
      </c>
      <c r="CF153" s="124">
        <v>0</v>
      </c>
      <c r="CG153" s="125">
        <v>0</v>
      </c>
      <c r="CH153" s="123">
        <v>0</v>
      </c>
      <c r="CI153" s="124">
        <v>0</v>
      </c>
      <c r="CJ153" s="124">
        <v>0</v>
      </c>
      <c r="CK153" s="125">
        <v>0</v>
      </c>
      <c r="CL153" s="123">
        <v>0</v>
      </c>
      <c r="CM153" s="124">
        <v>0</v>
      </c>
      <c r="CN153" s="124">
        <v>0</v>
      </c>
      <c r="CO153" s="125">
        <v>0</v>
      </c>
      <c r="CP153" s="123">
        <v>0</v>
      </c>
      <c r="CQ153" s="124">
        <v>0</v>
      </c>
      <c r="CR153" s="124">
        <v>0</v>
      </c>
      <c r="CS153" s="125">
        <v>0</v>
      </c>
      <c r="CT153" s="123">
        <v>0</v>
      </c>
      <c r="CU153" s="124">
        <v>0</v>
      </c>
      <c r="CV153" s="124">
        <v>0</v>
      </c>
      <c r="CW153" s="125">
        <v>0</v>
      </c>
      <c r="CX153" s="123">
        <v>0</v>
      </c>
      <c r="CY153" s="124">
        <v>0</v>
      </c>
      <c r="CZ153" s="124">
        <v>0</v>
      </c>
      <c r="DA153" s="125">
        <v>0</v>
      </c>
      <c r="DB153" s="123">
        <v>0</v>
      </c>
      <c r="DC153" s="124">
        <v>0</v>
      </c>
      <c r="DD153" s="124">
        <v>0</v>
      </c>
      <c r="DE153" s="125">
        <v>0</v>
      </c>
      <c r="DF153" s="123">
        <v>0</v>
      </c>
      <c r="DG153" s="124">
        <v>0</v>
      </c>
      <c r="DH153" s="124">
        <v>0</v>
      </c>
      <c r="DI153" s="125">
        <v>0</v>
      </c>
      <c r="DT153" s="124">
        <v>0</v>
      </c>
      <c r="DU153" s="124">
        <v>0</v>
      </c>
      <c r="DV153" s="124">
        <v>0</v>
      </c>
      <c r="DW153" s="124">
        <v>0</v>
      </c>
      <c r="DX153" s="124">
        <v>0</v>
      </c>
      <c r="DY153" s="124">
        <v>0</v>
      </c>
      <c r="DZ153" s="124">
        <v>0</v>
      </c>
      <c r="EA153" s="124">
        <v>0</v>
      </c>
      <c r="EB153" s="124">
        <v>0</v>
      </c>
      <c r="EC153" s="124">
        <v>0</v>
      </c>
      <c r="ED153" s="124">
        <v>0</v>
      </c>
      <c r="EE153" s="124">
        <v>0</v>
      </c>
      <c r="EF153" s="124">
        <v>0</v>
      </c>
      <c r="EG153" s="124">
        <v>0</v>
      </c>
      <c r="EH153" s="124">
        <v>0</v>
      </c>
      <c r="EI153" s="124">
        <v>0</v>
      </c>
      <c r="EJ153" s="124">
        <v>0</v>
      </c>
      <c r="EK153" s="124">
        <v>0</v>
      </c>
    </row>
    <row r="154" spans="1:141" outlineLevel="2" x14ac:dyDescent="0.25">
      <c r="A154" s="90"/>
      <c r="B154" s="90"/>
      <c r="C154" s="90"/>
      <c r="D154" s="90"/>
      <c r="E154" t="str">
        <f>CONCATENATE("- ", $N$7,":")</f>
        <v>- Upside:</v>
      </c>
      <c r="F154" s="100"/>
      <c r="I154" s="101"/>
      <c r="J154" s="100"/>
      <c r="M154" s="101"/>
      <c r="N154" s="100"/>
      <c r="Q154" s="101"/>
      <c r="R154" s="100"/>
      <c r="U154" s="101"/>
      <c r="V154" s="100"/>
      <c r="Y154" s="101"/>
      <c r="Z154" s="100"/>
      <c r="AC154" s="101"/>
      <c r="AD154" s="100"/>
      <c r="AG154" s="101"/>
      <c r="AH154" s="100"/>
      <c r="AK154" s="101"/>
      <c r="AL154" s="100"/>
      <c r="AO154" s="101"/>
      <c r="AP154" s="123">
        <v>0</v>
      </c>
      <c r="AQ154" s="124">
        <v>0</v>
      </c>
      <c r="AR154" s="124">
        <v>0</v>
      </c>
      <c r="AS154" s="125">
        <v>0</v>
      </c>
      <c r="AT154" s="123">
        <v>0</v>
      </c>
      <c r="AU154" s="124">
        <v>0</v>
      </c>
      <c r="AV154" s="124">
        <v>0</v>
      </c>
      <c r="AW154" s="125">
        <v>0</v>
      </c>
      <c r="AX154" s="123">
        <v>0</v>
      </c>
      <c r="AY154" s="124">
        <v>0</v>
      </c>
      <c r="AZ154" s="124">
        <v>0</v>
      </c>
      <c r="BA154" s="125">
        <v>0</v>
      </c>
      <c r="BB154" s="123">
        <v>0</v>
      </c>
      <c r="BC154" s="124">
        <v>0</v>
      </c>
      <c r="BD154" s="124">
        <v>0</v>
      </c>
      <c r="BE154" s="125">
        <v>0</v>
      </c>
      <c r="BF154" s="123">
        <v>0</v>
      </c>
      <c r="BG154" s="124">
        <v>0</v>
      </c>
      <c r="BH154" s="124">
        <v>0</v>
      </c>
      <c r="BI154" s="125">
        <v>0</v>
      </c>
      <c r="BJ154" s="123">
        <v>0</v>
      </c>
      <c r="BK154" s="124">
        <v>0</v>
      </c>
      <c r="BL154" s="124">
        <v>0</v>
      </c>
      <c r="BM154" s="125">
        <v>0</v>
      </c>
      <c r="BN154" s="123">
        <v>0</v>
      </c>
      <c r="BO154" s="124">
        <v>0</v>
      </c>
      <c r="BP154" s="124">
        <v>0</v>
      </c>
      <c r="BQ154" s="125">
        <v>0</v>
      </c>
      <c r="BR154" s="123">
        <v>0</v>
      </c>
      <c r="BS154" s="124">
        <v>0</v>
      </c>
      <c r="BT154" s="124">
        <v>0</v>
      </c>
      <c r="BU154" s="125">
        <v>0</v>
      </c>
      <c r="BV154" s="123">
        <v>0</v>
      </c>
      <c r="BW154" s="124">
        <v>0</v>
      </c>
      <c r="BX154" s="124">
        <v>0</v>
      </c>
      <c r="BY154" s="125">
        <v>0</v>
      </c>
      <c r="BZ154" s="123">
        <v>0</v>
      </c>
      <c r="CA154" s="124">
        <v>0</v>
      </c>
      <c r="CB154" s="124">
        <v>0</v>
      </c>
      <c r="CC154" s="125">
        <v>0</v>
      </c>
      <c r="CD154" s="123">
        <v>0</v>
      </c>
      <c r="CE154" s="124">
        <v>0</v>
      </c>
      <c r="CF154" s="124">
        <v>0</v>
      </c>
      <c r="CG154" s="125">
        <v>0</v>
      </c>
      <c r="CH154" s="123">
        <v>0</v>
      </c>
      <c r="CI154" s="124">
        <v>0</v>
      </c>
      <c r="CJ154" s="124">
        <v>0</v>
      </c>
      <c r="CK154" s="125">
        <v>0</v>
      </c>
      <c r="CL154" s="123">
        <v>0</v>
      </c>
      <c r="CM154" s="124">
        <v>0</v>
      </c>
      <c r="CN154" s="124">
        <v>0</v>
      </c>
      <c r="CO154" s="125">
        <v>0</v>
      </c>
      <c r="CP154" s="123">
        <v>0</v>
      </c>
      <c r="CQ154" s="124">
        <v>0</v>
      </c>
      <c r="CR154" s="124">
        <v>0</v>
      </c>
      <c r="CS154" s="125">
        <v>0</v>
      </c>
      <c r="CT154" s="123">
        <v>0</v>
      </c>
      <c r="CU154" s="124">
        <v>0</v>
      </c>
      <c r="CV154" s="124">
        <v>0</v>
      </c>
      <c r="CW154" s="125">
        <v>0</v>
      </c>
      <c r="CX154" s="123">
        <v>0</v>
      </c>
      <c r="CY154" s="124">
        <v>0</v>
      </c>
      <c r="CZ154" s="124">
        <v>0</v>
      </c>
      <c r="DA154" s="125">
        <v>0</v>
      </c>
      <c r="DB154" s="123">
        <v>0</v>
      </c>
      <c r="DC154" s="124">
        <v>0</v>
      </c>
      <c r="DD154" s="124">
        <v>0</v>
      </c>
      <c r="DE154" s="125">
        <v>0</v>
      </c>
      <c r="DF154" s="123">
        <v>0</v>
      </c>
      <c r="DG154" s="124">
        <v>0</v>
      </c>
      <c r="DH154" s="124">
        <v>0</v>
      </c>
      <c r="DI154" s="125">
        <v>0</v>
      </c>
      <c r="DT154" s="124">
        <v>0</v>
      </c>
      <c r="DU154" s="124">
        <v>0</v>
      </c>
      <c r="DV154" s="124">
        <v>0</v>
      </c>
      <c r="DW154" s="124">
        <v>0</v>
      </c>
      <c r="DX154" s="124">
        <v>0</v>
      </c>
      <c r="DY154" s="124">
        <v>0</v>
      </c>
      <c r="DZ154" s="124">
        <v>0</v>
      </c>
      <c r="EA154" s="124">
        <v>0</v>
      </c>
      <c r="EB154" s="124">
        <v>0</v>
      </c>
      <c r="EC154" s="124">
        <v>0</v>
      </c>
      <c r="ED154" s="124">
        <v>0</v>
      </c>
      <c r="EE154" s="124">
        <v>0</v>
      </c>
      <c r="EF154" s="124">
        <v>0</v>
      </c>
      <c r="EG154" s="124">
        <v>0</v>
      </c>
      <c r="EH154" s="124">
        <v>0</v>
      </c>
      <c r="EI154" s="124">
        <v>0</v>
      </c>
      <c r="EJ154" s="124">
        <v>0</v>
      </c>
      <c r="EK154" s="124">
        <v>0</v>
      </c>
    </row>
    <row r="155" spans="1:141" outlineLevel="2" x14ac:dyDescent="0.25">
      <c r="A155" s="90"/>
      <c r="B155" s="90"/>
      <c r="C155" s="90"/>
      <c r="D155" s="90"/>
      <c r="E155" t="str">
        <f>CONCATENATE("- ", $N$8,":")</f>
        <v>- Downside:</v>
      </c>
      <c r="F155" s="100"/>
      <c r="I155" s="101"/>
      <c r="J155" s="100"/>
      <c r="M155" s="101"/>
      <c r="N155" s="100"/>
      <c r="Q155" s="101"/>
      <c r="R155" s="100"/>
      <c r="U155" s="101"/>
      <c r="V155" s="100"/>
      <c r="Y155" s="101"/>
      <c r="Z155" s="100"/>
      <c r="AC155" s="101"/>
      <c r="AD155" s="100"/>
      <c r="AG155" s="101"/>
      <c r="AH155" s="100"/>
      <c r="AK155" s="101"/>
      <c r="AL155" s="100"/>
      <c r="AO155" s="101"/>
      <c r="AP155" s="123">
        <v>0</v>
      </c>
      <c r="AQ155" s="124">
        <v>0</v>
      </c>
      <c r="AR155" s="124">
        <v>0</v>
      </c>
      <c r="AS155" s="125">
        <v>0</v>
      </c>
      <c r="AT155" s="123">
        <v>0</v>
      </c>
      <c r="AU155" s="124">
        <v>0</v>
      </c>
      <c r="AV155" s="124">
        <v>0</v>
      </c>
      <c r="AW155" s="125">
        <v>0</v>
      </c>
      <c r="AX155" s="123">
        <v>0</v>
      </c>
      <c r="AY155" s="124">
        <v>0</v>
      </c>
      <c r="AZ155" s="124">
        <v>0</v>
      </c>
      <c r="BA155" s="125">
        <v>0</v>
      </c>
      <c r="BB155" s="123">
        <v>0</v>
      </c>
      <c r="BC155" s="124">
        <v>0</v>
      </c>
      <c r="BD155" s="124">
        <v>0</v>
      </c>
      <c r="BE155" s="125">
        <v>0</v>
      </c>
      <c r="BF155" s="123">
        <v>0</v>
      </c>
      <c r="BG155" s="124">
        <v>0</v>
      </c>
      <c r="BH155" s="124">
        <v>0</v>
      </c>
      <c r="BI155" s="125">
        <v>0</v>
      </c>
      <c r="BJ155" s="123">
        <v>0</v>
      </c>
      <c r="BK155" s="124">
        <v>0</v>
      </c>
      <c r="BL155" s="124">
        <v>0</v>
      </c>
      <c r="BM155" s="125">
        <v>0</v>
      </c>
      <c r="BN155" s="123">
        <v>0</v>
      </c>
      <c r="BO155" s="124">
        <v>0</v>
      </c>
      <c r="BP155" s="124">
        <v>0</v>
      </c>
      <c r="BQ155" s="125">
        <v>0</v>
      </c>
      <c r="BR155" s="123">
        <v>0</v>
      </c>
      <c r="BS155" s="124">
        <v>0</v>
      </c>
      <c r="BT155" s="124">
        <v>0</v>
      </c>
      <c r="BU155" s="125">
        <v>0</v>
      </c>
      <c r="BV155" s="123">
        <v>0</v>
      </c>
      <c r="BW155" s="124">
        <v>0</v>
      </c>
      <c r="BX155" s="124">
        <v>0</v>
      </c>
      <c r="BY155" s="125">
        <v>0</v>
      </c>
      <c r="BZ155" s="123">
        <v>0</v>
      </c>
      <c r="CA155" s="124">
        <v>0</v>
      </c>
      <c r="CB155" s="124">
        <v>0</v>
      </c>
      <c r="CC155" s="125">
        <v>0</v>
      </c>
      <c r="CD155" s="123">
        <v>0</v>
      </c>
      <c r="CE155" s="124">
        <v>0</v>
      </c>
      <c r="CF155" s="124">
        <v>0</v>
      </c>
      <c r="CG155" s="125">
        <v>0</v>
      </c>
      <c r="CH155" s="123">
        <v>0</v>
      </c>
      <c r="CI155" s="124">
        <v>0</v>
      </c>
      <c r="CJ155" s="124">
        <v>0</v>
      </c>
      <c r="CK155" s="125">
        <v>0</v>
      </c>
      <c r="CL155" s="123">
        <v>0</v>
      </c>
      <c r="CM155" s="124">
        <v>0</v>
      </c>
      <c r="CN155" s="124">
        <v>0</v>
      </c>
      <c r="CO155" s="125">
        <v>0</v>
      </c>
      <c r="CP155" s="123">
        <v>0</v>
      </c>
      <c r="CQ155" s="124">
        <v>0</v>
      </c>
      <c r="CR155" s="124">
        <v>0</v>
      </c>
      <c r="CS155" s="125">
        <v>0</v>
      </c>
      <c r="CT155" s="123">
        <v>0</v>
      </c>
      <c r="CU155" s="124">
        <v>0</v>
      </c>
      <c r="CV155" s="124">
        <v>0</v>
      </c>
      <c r="CW155" s="125">
        <v>0</v>
      </c>
      <c r="CX155" s="123">
        <v>0</v>
      </c>
      <c r="CY155" s="124">
        <v>0</v>
      </c>
      <c r="CZ155" s="124">
        <v>0</v>
      </c>
      <c r="DA155" s="125">
        <v>0</v>
      </c>
      <c r="DB155" s="123">
        <v>0</v>
      </c>
      <c r="DC155" s="124">
        <v>0</v>
      </c>
      <c r="DD155" s="124">
        <v>0</v>
      </c>
      <c r="DE155" s="125">
        <v>0</v>
      </c>
      <c r="DF155" s="123">
        <v>0</v>
      </c>
      <c r="DG155" s="124">
        <v>0</v>
      </c>
      <c r="DH155" s="124">
        <v>0</v>
      </c>
      <c r="DI155" s="125">
        <v>0</v>
      </c>
      <c r="DT155" s="124">
        <v>0</v>
      </c>
      <c r="DU155" s="124">
        <v>0</v>
      </c>
      <c r="DV155" s="124">
        <v>0</v>
      </c>
      <c r="DW155" s="124">
        <v>0</v>
      </c>
      <c r="DX155" s="124">
        <v>0</v>
      </c>
      <c r="DY155" s="124">
        <v>0</v>
      </c>
      <c r="DZ155" s="124">
        <v>0</v>
      </c>
      <c r="EA155" s="124">
        <v>0</v>
      </c>
      <c r="EB155" s="124">
        <v>0</v>
      </c>
      <c r="EC155" s="124">
        <v>0</v>
      </c>
      <c r="ED155" s="124">
        <v>0</v>
      </c>
      <c r="EE155" s="124">
        <v>0</v>
      </c>
      <c r="EF155" s="124">
        <v>0</v>
      </c>
      <c r="EG155" s="124">
        <v>0</v>
      </c>
      <c r="EH155" s="124">
        <v>0</v>
      </c>
      <c r="EI155" s="124">
        <v>0</v>
      </c>
      <c r="EJ155" s="124">
        <v>0</v>
      </c>
      <c r="EK155" s="124">
        <v>0</v>
      </c>
    </row>
    <row r="156" spans="1:141" outlineLevel="2" x14ac:dyDescent="0.25">
      <c r="A156" s="90"/>
      <c r="B156" s="90"/>
      <c r="C156" s="90"/>
      <c r="D156" s="90"/>
      <c r="E156" t="str">
        <f>CONCATENATE("- ", $N$9,":")</f>
        <v>- Management:</v>
      </c>
      <c r="F156" s="100"/>
      <c r="I156" s="101"/>
      <c r="J156" s="100"/>
      <c r="M156" s="101"/>
      <c r="N156" s="100"/>
      <c r="Q156" s="101"/>
      <c r="R156" s="100"/>
      <c r="U156" s="101"/>
      <c r="V156" s="100"/>
      <c r="Y156" s="101"/>
      <c r="Z156" s="100"/>
      <c r="AC156" s="101"/>
      <c r="AD156" s="100"/>
      <c r="AG156" s="101"/>
      <c r="AH156" s="100"/>
      <c r="AK156" s="101"/>
      <c r="AL156" s="100"/>
      <c r="AO156" s="101"/>
      <c r="AP156" s="123">
        <v>0</v>
      </c>
      <c r="AQ156" s="124">
        <v>0</v>
      </c>
      <c r="AR156" s="124">
        <v>0</v>
      </c>
      <c r="AS156" s="125">
        <v>0</v>
      </c>
      <c r="AT156" s="123">
        <v>0</v>
      </c>
      <c r="AU156" s="124">
        <v>0</v>
      </c>
      <c r="AV156" s="124">
        <v>0</v>
      </c>
      <c r="AW156" s="125">
        <v>0</v>
      </c>
      <c r="AX156" s="123">
        <v>0</v>
      </c>
      <c r="AY156" s="124">
        <v>0</v>
      </c>
      <c r="AZ156" s="124">
        <v>0</v>
      </c>
      <c r="BA156" s="125">
        <v>0</v>
      </c>
      <c r="BB156" s="123">
        <v>0</v>
      </c>
      <c r="BC156" s="124">
        <v>0</v>
      </c>
      <c r="BD156" s="124">
        <v>0</v>
      </c>
      <c r="BE156" s="125">
        <v>0</v>
      </c>
      <c r="BF156" s="123">
        <v>0</v>
      </c>
      <c r="BG156" s="124">
        <v>0</v>
      </c>
      <c r="BH156" s="124">
        <v>0</v>
      </c>
      <c r="BI156" s="125">
        <v>0</v>
      </c>
      <c r="BJ156" s="123">
        <v>0</v>
      </c>
      <c r="BK156" s="124">
        <v>0</v>
      </c>
      <c r="BL156" s="124">
        <v>0</v>
      </c>
      <c r="BM156" s="125">
        <v>0</v>
      </c>
      <c r="BN156" s="123">
        <v>0</v>
      </c>
      <c r="BO156" s="124">
        <v>0</v>
      </c>
      <c r="BP156" s="124">
        <v>0</v>
      </c>
      <c r="BQ156" s="125">
        <v>0</v>
      </c>
      <c r="BR156" s="123">
        <v>0</v>
      </c>
      <c r="BS156" s="124">
        <v>0</v>
      </c>
      <c r="BT156" s="124">
        <v>0</v>
      </c>
      <c r="BU156" s="125">
        <v>0</v>
      </c>
      <c r="BV156" s="123">
        <v>0</v>
      </c>
      <c r="BW156" s="124">
        <v>0</v>
      </c>
      <c r="BX156" s="124">
        <v>0</v>
      </c>
      <c r="BY156" s="125">
        <v>0</v>
      </c>
      <c r="BZ156" s="123">
        <v>0</v>
      </c>
      <c r="CA156" s="124">
        <v>0</v>
      </c>
      <c r="CB156" s="124">
        <v>0</v>
      </c>
      <c r="CC156" s="125">
        <v>0</v>
      </c>
      <c r="CD156" s="123">
        <v>0</v>
      </c>
      <c r="CE156" s="124">
        <v>0</v>
      </c>
      <c r="CF156" s="124">
        <v>0</v>
      </c>
      <c r="CG156" s="125">
        <v>0</v>
      </c>
      <c r="CH156" s="123">
        <v>0</v>
      </c>
      <c r="CI156" s="124">
        <v>0</v>
      </c>
      <c r="CJ156" s="124">
        <v>0</v>
      </c>
      <c r="CK156" s="125">
        <v>0</v>
      </c>
      <c r="CL156" s="123">
        <v>0</v>
      </c>
      <c r="CM156" s="124">
        <v>0</v>
      </c>
      <c r="CN156" s="124">
        <v>0</v>
      </c>
      <c r="CO156" s="125">
        <v>0</v>
      </c>
      <c r="CP156" s="123">
        <v>0</v>
      </c>
      <c r="CQ156" s="124">
        <v>0</v>
      </c>
      <c r="CR156" s="124">
        <v>0</v>
      </c>
      <c r="CS156" s="125">
        <v>0</v>
      </c>
      <c r="CT156" s="123">
        <v>0</v>
      </c>
      <c r="CU156" s="124">
        <v>0</v>
      </c>
      <c r="CV156" s="124">
        <v>0</v>
      </c>
      <c r="CW156" s="125">
        <v>0</v>
      </c>
      <c r="CX156" s="123">
        <v>0</v>
      </c>
      <c r="CY156" s="124">
        <v>0</v>
      </c>
      <c r="CZ156" s="124">
        <v>0</v>
      </c>
      <c r="DA156" s="125">
        <v>0</v>
      </c>
      <c r="DB156" s="123">
        <v>0</v>
      </c>
      <c r="DC156" s="124">
        <v>0</v>
      </c>
      <c r="DD156" s="124">
        <v>0</v>
      </c>
      <c r="DE156" s="125">
        <v>0</v>
      </c>
      <c r="DF156" s="123">
        <v>0</v>
      </c>
      <c r="DG156" s="124">
        <v>0</v>
      </c>
      <c r="DH156" s="124">
        <v>0</v>
      </c>
      <c r="DI156" s="125">
        <v>0</v>
      </c>
      <c r="DT156" s="124">
        <v>0</v>
      </c>
      <c r="DU156" s="124">
        <v>0</v>
      </c>
      <c r="DV156" s="124">
        <v>0</v>
      </c>
      <c r="DW156" s="124">
        <v>0</v>
      </c>
      <c r="DX156" s="124">
        <v>0</v>
      </c>
      <c r="DY156" s="124">
        <v>0</v>
      </c>
      <c r="DZ156" s="124">
        <v>0</v>
      </c>
      <c r="EA156" s="124">
        <v>0</v>
      </c>
      <c r="EB156" s="124">
        <v>0</v>
      </c>
      <c r="EC156" s="124">
        <v>0</v>
      </c>
      <c r="ED156" s="124">
        <v>0</v>
      </c>
      <c r="EE156" s="124">
        <v>0</v>
      </c>
      <c r="EF156" s="124">
        <v>0</v>
      </c>
      <c r="EG156" s="124">
        <v>0</v>
      </c>
      <c r="EH156" s="124">
        <v>0</v>
      </c>
      <c r="EI156" s="124">
        <v>0</v>
      </c>
      <c r="EJ156" s="124">
        <v>0</v>
      </c>
      <c r="EK156" s="124">
        <v>0</v>
      </c>
    </row>
    <row r="157" spans="1:141" outlineLevel="2" x14ac:dyDescent="0.25">
      <c r="A157" s="90"/>
      <c r="B157" s="90"/>
      <c r="C157" s="90"/>
      <c r="D157" s="90"/>
      <c r="E157" t="str">
        <f>CONCATENATE("- ", $N$10,":")</f>
        <v>- Default:</v>
      </c>
      <c r="F157" s="100"/>
      <c r="I157" s="101"/>
      <c r="J157" s="100"/>
      <c r="M157" s="101"/>
      <c r="N157" s="100"/>
      <c r="Q157" s="101"/>
      <c r="R157" s="100"/>
      <c r="U157" s="101"/>
      <c r="V157" s="100"/>
      <c r="Y157" s="101"/>
      <c r="Z157" s="100"/>
      <c r="AC157" s="101"/>
      <c r="AD157" s="100"/>
      <c r="AG157" s="101"/>
      <c r="AH157" s="100"/>
      <c r="AK157" s="101"/>
      <c r="AL157" s="100"/>
      <c r="AO157" s="101"/>
      <c r="AP157" s="123">
        <f t="shared" ref="AP157:BU157" si="388">IF(ISNUMBER(AP1004),AP1004,0)</f>
        <v>-0.19584294078531017</v>
      </c>
      <c r="AQ157" s="124">
        <f t="shared" si="388"/>
        <v>0.67032970722113094</v>
      </c>
      <c r="AR157" s="124">
        <f t="shared" si="388"/>
        <v>1.8186801763626876</v>
      </c>
      <c r="AS157" s="125">
        <f t="shared" si="388"/>
        <v>2.3907143189592204</v>
      </c>
      <c r="AT157" s="123">
        <f t="shared" si="388"/>
        <v>2.7688866014165616</v>
      </c>
      <c r="AU157" s="124">
        <f t="shared" si="388"/>
        <v>1.5718142759623812</v>
      </c>
      <c r="AV157" s="124">
        <f t="shared" si="388"/>
        <v>1.0357813702595244</v>
      </c>
      <c r="AW157" s="125">
        <f t="shared" si="388"/>
        <v>0.86139872979237331</v>
      </c>
      <c r="AX157" s="123">
        <f t="shared" si="388"/>
        <v>0.70653341427087146</v>
      </c>
      <c r="AY157" s="124">
        <f t="shared" si="388"/>
        <v>0.61184892935514279</v>
      </c>
      <c r="AZ157" s="124">
        <f t="shared" si="388"/>
        <v>0.5465071419897698</v>
      </c>
      <c r="BA157" s="125">
        <f t="shared" si="388"/>
        <v>0.47699783509937932</v>
      </c>
      <c r="BB157" s="123">
        <f t="shared" si="388"/>
        <v>0.32601375141282185</v>
      </c>
      <c r="BC157" s="124">
        <f t="shared" si="388"/>
        <v>0.24979486033910958</v>
      </c>
      <c r="BD157" s="124">
        <f t="shared" si="388"/>
        <v>0.1742584169422845</v>
      </c>
      <c r="BE157" s="125">
        <f t="shared" si="388"/>
        <v>0.11157324351515463</v>
      </c>
      <c r="BF157" s="123">
        <f t="shared" si="388"/>
        <v>0</v>
      </c>
      <c r="BG157" s="124">
        <f t="shared" si="388"/>
        <v>0</v>
      </c>
      <c r="BH157" s="124">
        <f t="shared" si="388"/>
        <v>0</v>
      </c>
      <c r="BI157" s="125">
        <f t="shared" si="388"/>
        <v>0</v>
      </c>
      <c r="BJ157" s="123">
        <f t="shared" si="388"/>
        <v>0</v>
      </c>
      <c r="BK157" s="124">
        <f t="shared" si="388"/>
        <v>0</v>
      </c>
      <c r="BL157" s="124">
        <f t="shared" si="388"/>
        <v>0</v>
      </c>
      <c r="BM157" s="125">
        <f t="shared" si="388"/>
        <v>0</v>
      </c>
      <c r="BN157" s="123">
        <f t="shared" si="388"/>
        <v>0</v>
      </c>
      <c r="BO157" s="124">
        <f t="shared" si="388"/>
        <v>0</v>
      </c>
      <c r="BP157" s="124">
        <f t="shared" si="388"/>
        <v>0</v>
      </c>
      <c r="BQ157" s="125">
        <f t="shared" si="388"/>
        <v>0</v>
      </c>
      <c r="BR157" s="123">
        <f t="shared" si="388"/>
        <v>0</v>
      </c>
      <c r="BS157" s="124">
        <f t="shared" si="388"/>
        <v>0</v>
      </c>
      <c r="BT157" s="124">
        <f t="shared" si="388"/>
        <v>0</v>
      </c>
      <c r="BU157" s="125">
        <f t="shared" si="388"/>
        <v>0</v>
      </c>
      <c r="BV157" s="123">
        <f t="shared" ref="BV157:DA157" si="389">IF(ISNUMBER(BV1004),BV1004,0)</f>
        <v>0</v>
      </c>
      <c r="BW157" s="124">
        <f t="shared" si="389"/>
        <v>0</v>
      </c>
      <c r="BX157" s="124">
        <f t="shared" si="389"/>
        <v>0</v>
      </c>
      <c r="BY157" s="125">
        <f t="shared" si="389"/>
        <v>0</v>
      </c>
      <c r="BZ157" s="123">
        <f t="shared" si="389"/>
        <v>0</v>
      </c>
      <c r="CA157" s="124">
        <f t="shared" si="389"/>
        <v>0</v>
      </c>
      <c r="CB157" s="124">
        <f t="shared" si="389"/>
        <v>0</v>
      </c>
      <c r="CC157" s="125">
        <f t="shared" si="389"/>
        <v>0</v>
      </c>
      <c r="CD157" s="123">
        <f t="shared" si="389"/>
        <v>0</v>
      </c>
      <c r="CE157" s="124">
        <f t="shared" si="389"/>
        <v>0</v>
      </c>
      <c r="CF157" s="124">
        <f t="shared" si="389"/>
        <v>0</v>
      </c>
      <c r="CG157" s="125">
        <f t="shared" si="389"/>
        <v>0</v>
      </c>
      <c r="CH157" s="123">
        <f t="shared" si="389"/>
        <v>0</v>
      </c>
      <c r="CI157" s="124">
        <f t="shared" si="389"/>
        <v>0</v>
      </c>
      <c r="CJ157" s="124">
        <f t="shared" si="389"/>
        <v>0</v>
      </c>
      <c r="CK157" s="125">
        <f t="shared" si="389"/>
        <v>0</v>
      </c>
      <c r="CL157" s="123">
        <f t="shared" si="389"/>
        <v>0</v>
      </c>
      <c r="CM157" s="124">
        <f t="shared" si="389"/>
        <v>0</v>
      </c>
      <c r="CN157" s="124">
        <f t="shared" si="389"/>
        <v>0</v>
      </c>
      <c r="CO157" s="125">
        <f t="shared" si="389"/>
        <v>0</v>
      </c>
      <c r="CP157" s="123">
        <f t="shared" si="389"/>
        <v>0</v>
      </c>
      <c r="CQ157" s="124">
        <f t="shared" si="389"/>
        <v>0</v>
      </c>
      <c r="CR157" s="124">
        <f t="shared" si="389"/>
        <v>0</v>
      </c>
      <c r="CS157" s="125">
        <f t="shared" si="389"/>
        <v>0</v>
      </c>
      <c r="CT157" s="123">
        <f t="shared" si="389"/>
        <v>0</v>
      </c>
      <c r="CU157" s="124">
        <f t="shared" si="389"/>
        <v>0</v>
      </c>
      <c r="CV157" s="124">
        <f t="shared" si="389"/>
        <v>0</v>
      </c>
      <c r="CW157" s="125">
        <f t="shared" si="389"/>
        <v>0</v>
      </c>
      <c r="CX157" s="123">
        <f t="shared" si="389"/>
        <v>0</v>
      </c>
      <c r="CY157" s="124">
        <f t="shared" si="389"/>
        <v>0</v>
      </c>
      <c r="CZ157" s="124">
        <f t="shared" si="389"/>
        <v>0</v>
      </c>
      <c r="DA157" s="125">
        <f t="shared" si="389"/>
        <v>0</v>
      </c>
      <c r="DB157" s="123">
        <f t="shared" ref="DB157:DI157" si="390">IF(ISNUMBER(DB1004),DB1004,0)</f>
        <v>0</v>
      </c>
      <c r="DC157" s="124">
        <f t="shared" si="390"/>
        <v>0</v>
      </c>
      <c r="DD157" s="124">
        <f t="shared" si="390"/>
        <v>0</v>
      </c>
      <c r="DE157" s="125">
        <f t="shared" si="390"/>
        <v>0</v>
      </c>
      <c r="DF157" s="123">
        <f t="shared" si="390"/>
        <v>0</v>
      </c>
      <c r="DG157" s="124">
        <f t="shared" si="390"/>
        <v>0</v>
      </c>
      <c r="DH157" s="124">
        <f t="shared" si="390"/>
        <v>0</v>
      </c>
      <c r="DI157" s="125">
        <f t="shared" si="390"/>
        <v>0</v>
      </c>
      <c r="DT157" s="124"/>
      <c r="DU157" s="124">
        <v>0.72489550988553408</v>
      </c>
      <c r="DV157" s="124">
        <f t="shared" ref="DV157:EK157" si="391">IF(ISNUMBER(DV1004),DV1004,DU157)</f>
        <v>0.53212447766239745</v>
      </c>
      <c r="DW157" s="124">
        <f t="shared" si="391"/>
        <v>0.21269826236966294</v>
      </c>
      <c r="DX157" s="124">
        <f t="shared" si="391"/>
        <v>0.1477198902376895</v>
      </c>
      <c r="DY157" s="124">
        <v>0.11</v>
      </c>
      <c r="DZ157" s="124">
        <v>0.08</v>
      </c>
      <c r="EA157" s="124">
        <v>0.05</v>
      </c>
      <c r="EB157" s="124">
        <f t="shared" si="391"/>
        <v>0.05</v>
      </c>
      <c r="EC157" s="124">
        <f t="shared" si="391"/>
        <v>0.05</v>
      </c>
      <c r="ED157" s="124">
        <f t="shared" si="391"/>
        <v>0.05</v>
      </c>
      <c r="EE157" s="124">
        <f t="shared" si="391"/>
        <v>0.05</v>
      </c>
      <c r="EF157" s="124">
        <f t="shared" si="391"/>
        <v>0.05</v>
      </c>
      <c r="EG157" s="124">
        <f t="shared" si="391"/>
        <v>0.05</v>
      </c>
      <c r="EH157" s="124">
        <f t="shared" si="391"/>
        <v>0.05</v>
      </c>
      <c r="EI157" s="124">
        <f t="shared" si="391"/>
        <v>0.05</v>
      </c>
      <c r="EJ157" s="124">
        <f t="shared" si="391"/>
        <v>0.05</v>
      </c>
      <c r="EK157" s="124">
        <f t="shared" si="391"/>
        <v>0.05</v>
      </c>
    </row>
    <row r="158" spans="1:141" outlineLevel="2" x14ac:dyDescent="0.25">
      <c r="A158" s="129"/>
      <c r="B158" s="129"/>
      <c r="C158" s="129"/>
      <c r="D158" s="129"/>
      <c r="E158" s="122"/>
      <c r="F158" s="130"/>
      <c r="G158" s="122"/>
      <c r="H158" s="122"/>
      <c r="I158" s="122"/>
      <c r="J158" s="130"/>
      <c r="K158" s="122"/>
      <c r="L158" s="122"/>
      <c r="M158" s="122"/>
      <c r="N158" s="130"/>
      <c r="O158" s="122"/>
      <c r="P158" s="122"/>
      <c r="Q158" s="122"/>
      <c r="R158" s="130"/>
      <c r="S158" s="122"/>
      <c r="T158" s="122"/>
      <c r="U158" s="122"/>
      <c r="V158" s="130"/>
      <c r="W158" s="122"/>
      <c r="X158" s="122"/>
      <c r="Y158" s="122"/>
      <c r="Z158" s="130"/>
      <c r="AA158" s="122"/>
      <c r="AB158" s="122"/>
      <c r="AC158" s="122"/>
      <c r="AD158" s="130"/>
      <c r="AE158" s="122"/>
      <c r="AF158" s="122"/>
      <c r="AG158" s="122"/>
      <c r="AH158" s="130"/>
      <c r="AI158" s="122"/>
      <c r="AJ158" s="122"/>
      <c r="AK158" s="122"/>
      <c r="AL158" s="130"/>
      <c r="AM158" s="122"/>
      <c r="AN158" s="122"/>
      <c r="AO158" s="122"/>
      <c r="AP158" s="130"/>
      <c r="AQ158" s="122"/>
      <c r="AR158" s="122"/>
      <c r="AS158" s="122"/>
      <c r="AT158" s="130"/>
      <c r="AU158" s="122"/>
      <c r="AV158" s="122"/>
      <c r="AW158" s="122"/>
      <c r="AX158" s="130"/>
      <c r="AY158" s="122"/>
      <c r="AZ158" s="122"/>
      <c r="BA158" s="122"/>
      <c r="BB158" s="130"/>
      <c r="BC158" s="122"/>
      <c r="BD158" s="122"/>
      <c r="BE158" s="122"/>
      <c r="BF158" s="130"/>
      <c r="BG158" s="122"/>
      <c r="BH158" s="122"/>
      <c r="BI158" s="122"/>
      <c r="BJ158" s="130"/>
      <c r="BK158" s="122"/>
      <c r="BL158" s="122"/>
      <c r="BM158" s="122"/>
      <c r="BN158" s="130"/>
      <c r="BO158" s="122"/>
      <c r="BP158" s="122"/>
      <c r="BQ158" s="122"/>
      <c r="BR158" s="130"/>
      <c r="BS158" s="122"/>
      <c r="BT158" s="122"/>
      <c r="BU158" s="122"/>
      <c r="BV158" s="130"/>
      <c r="BW158" s="122"/>
      <c r="BX158" s="122"/>
      <c r="BY158" s="122"/>
      <c r="BZ158" s="130"/>
      <c r="CA158" s="122"/>
      <c r="CB158" s="122"/>
      <c r="CC158" s="122"/>
      <c r="CD158" s="130"/>
      <c r="CE158" s="122"/>
      <c r="CF158" s="122"/>
      <c r="CG158" s="122"/>
      <c r="CH158" s="130"/>
      <c r="CI158" s="122"/>
      <c r="CJ158" s="122"/>
      <c r="CK158" s="122"/>
      <c r="CL158" s="130"/>
      <c r="CM158" s="122"/>
      <c r="CN158" s="122"/>
      <c r="CO158" s="122"/>
      <c r="CP158" s="130"/>
      <c r="CQ158" s="122"/>
      <c r="CR158" s="122"/>
      <c r="CS158" s="122"/>
      <c r="CT158" s="130"/>
      <c r="CU158" s="122"/>
      <c r="CV158" s="122"/>
      <c r="CW158" s="122"/>
      <c r="CX158" s="130"/>
      <c r="CY158" s="122"/>
      <c r="CZ158" s="122"/>
      <c r="DA158" s="122"/>
      <c r="DB158" s="130"/>
      <c r="DC158" s="122"/>
      <c r="DD158" s="122"/>
      <c r="DE158" s="122"/>
      <c r="DF158" s="130"/>
      <c r="DG158" s="122"/>
      <c r="DH158" s="122"/>
      <c r="DI158" s="131"/>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2"/>
      <c r="EI158" s="122"/>
      <c r="EJ158" s="122"/>
      <c r="EK158" s="122"/>
    </row>
    <row r="159" spans="1:141" outlineLevel="2" x14ac:dyDescent="0.25">
      <c r="A159" s="90"/>
      <c r="B159" s="90"/>
      <c r="C159" s="90"/>
      <c r="D159" s="90"/>
      <c r="F159" s="100"/>
      <c r="I159" s="101"/>
      <c r="J159" s="100"/>
      <c r="M159" s="101"/>
      <c r="N159" s="100"/>
      <c r="Q159" s="101"/>
      <c r="R159" s="100"/>
      <c r="U159" s="101"/>
      <c r="V159" s="100"/>
      <c r="Y159" s="101"/>
      <c r="Z159" s="100"/>
      <c r="AC159" s="101"/>
      <c r="AD159" s="100"/>
      <c r="AG159" s="101"/>
      <c r="AH159" s="100"/>
      <c r="AK159" s="101"/>
      <c r="AL159" s="100"/>
      <c r="AO159" s="101"/>
      <c r="AP159" s="100"/>
      <c r="AS159" s="101"/>
      <c r="AT159" s="100"/>
      <c r="AW159" s="101"/>
      <c r="AX159" s="100"/>
      <c r="BA159" s="101"/>
      <c r="BB159" s="100"/>
      <c r="BE159" s="101"/>
      <c r="BF159" s="100"/>
      <c r="BI159" s="101"/>
      <c r="BJ159" s="100"/>
      <c r="BM159" s="101"/>
      <c r="BN159" s="100"/>
      <c r="BQ159" s="101"/>
      <c r="BR159" s="100"/>
      <c r="BU159" s="101"/>
      <c r="BV159" s="100"/>
      <c r="BY159" s="101"/>
      <c r="BZ159" s="100"/>
      <c r="CC159" s="101"/>
      <c r="CD159" s="100"/>
      <c r="CG159" s="101"/>
      <c r="CH159" s="100"/>
      <c r="CK159" s="101"/>
      <c r="CL159" s="100"/>
      <c r="CO159" s="101"/>
      <c r="CP159" s="100"/>
      <c r="CS159" s="101"/>
      <c r="CT159" s="100"/>
      <c r="CW159" s="101"/>
      <c r="CX159" s="100"/>
      <c r="DA159" s="101"/>
      <c r="DB159" s="100"/>
      <c r="DE159" s="101"/>
      <c r="DF159" s="100"/>
      <c r="DI159" s="101"/>
    </row>
    <row r="160" spans="1:141" outlineLevel="2" x14ac:dyDescent="0.25">
      <c r="A160" s="90"/>
      <c r="B160" s="90"/>
      <c r="C160" s="111"/>
      <c r="D160" s="90"/>
      <c r="E160" s="132" t="s">
        <v>38</v>
      </c>
      <c r="F160" s="105">
        <f t="shared" ref="F160:AK160" ca="1" si="392">IF(ISNUMBER(F165),F165+IF($I$7=1,F163,0),IF(ISNUMBER(F167),F167+IF($I$7=1,F163,0),""))</f>
        <v>604.202</v>
      </c>
      <c r="G160" s="106">
        <f t="shared" ca="1" si="392"/>
        <v>618.97399999999993</v>
      </c>
      <c r="H160" s="106">
        <f t="shared" ca="1" si="392"/>
        <v>676.69799999999998</v>
      </c>
      <c r="I160" s="107">
        <f t="shared" ca="1" si="392"/>
        <v>699.60299999999995</v>
      </c>
      <c r="J160" s="105">
        <f t="shared" ca="1" si="392"/>
        <v>653</v>
      </c>
      <c r="K160" s="106">
        <f t="shared" ca="1" si="392"/>
        <v>634</v>
      </c>
      <c r="L160" s="106">
        <f t="shared" ca="1" si="392"/>
        <v>734</v>
      </c>
      <c r="M160" s="107">
        <f t="shared" ca="1" si="392"/>
        <v>790</v>
      </c>
      <c r="N160" s="105">
        <f t="shared" ca="1" si="392"/>
        <v>751</v>
      </c>
      <c r="O160" s="106">
        <f t="shared" ca="1" si="392"/>
        <v>826</v>
      </c>
      <c r="P160" s="106">
        <f t="shared" ca="1" si="392"/>
        <v>1183</v>
      </c>
      <c r="Q160" s="107">
        <f t="shared" ca="1" si="392"/>
        <v>1303</v>
      </c>
      <c r="R160" s="105">
        <f t="shared" ca="1" si="392"/>
        <v>1150</v>
      </c>
      <c r="S160" s="106">
        <f t="shared" ca="1" si="392"/>
        <v>1302</v>
      </c>
      <c r="T160" s="106">
        <f t="shared" ca="1" si="392"/>
        <v>1569</v>
      </c>
      <c r="U160" s="107">
        <f t="shared" ca="1" si="392"/>
        <v>1801</v>
      </c>
      <c r="V160" s="105">
        <f t="shared" ca="1" si="392"/>
        <v>2068</v>
      </c>
      <c r="W160" s="106">
        <f t="shared" ca="1" si="392"/>
        <v>1975</v>
      </c>
      <c r="X160" s="106">
        <f t="shared" ca="1" si="392"/>
        <v>1921</v>
      </c>
      <c r="Y160" s="107">
        <f t="shared" ca="1" si="392"/>
        <v>1207</v>
      </c>
      <c r="Z160" s="105">
        <f t="shared" ca="1" si="392"/>
        <v>1296</v>
      </c>
      <c r="AA160" s="106">
        <f t="shared" ca="1" si="392"/>
        <v>1541</v>
      </c>
      <c r="AB160" s="106">
        <f t="shared" ca="1" si="392"/>
        <v>1916</v>
      </c>
      <c r="AC160" s="107">
        <f t="shared" ca="1" si="392"/>
        <v>2015</v>
      </c>
      <c r="AD160" s="105">
        <f t="shared" ca="1" si="392"/>
        <v>2004</v>
      </c>
      <c r="AE160" s="106">
        <f t="shared" ca="1" si="392"/>
        <v>2275</v>
      </c>
      <c r="AF160" s="106">
        <f t="shared" ca="1" si="392"/>
        <v>2960</v>
      </c>
      <c r="AG160" s="107">
        <f t="shared" ca="1" si="392"/>
        <v>3157</v>
      </c>
      <c r="AH160" s="105">
        <f t="shared" ca="1" si="392"/>
        <v>3629</v>
      </c>
      <c r="AI160" s="106">
        <f t="shared" ca="1" si="392"/>
        <v>4215</v>
      </c>
      <c r="AJ160" s="106">
        <f t="shared" ca="1" si="392"/>
        <v>4631</v>
      </c>
      <c r="AK160" s="107">
        <f t="shared" ca="1" si="392"/>
        <v>5000</v>
      </c>
      <c r="AL160" s="105">
        <f t="shared" ref="AL160:BQ160" ca="1" si="393">IF(ISNUMBER(AL165),AL165+IF($I$7=1,AL163,0),IF(ISNUMBER(AL167),AL167+IF($I$7=1,AL163,0),""))</f>
        <v>5431</v>
      </c>
      <c r="AM160" s="106">
        <f t="shared" ca="1" si="393"/>
        <v>2915</v>
      </c>
      <c r="AN160" s="106">
        <f t="shared" ca="1" si="393"/>
        <v>3177</v>
      </c>
      <c r="AO160" s="107">
        <f t="shared" ca="1" si="393"/>
        <v>3833</v>
      </c>
      <c r="AP160" s="105">
        <f t="shared" ca="1" si="393"/>
        <v>4648</v>
      </c>
      <c r="AQ160" s="106">
        <f t="shared" ca="1" si="393"/>
        <v>9462</v>
      </c>
      <c r="AR160" s="106">
        <f t="shared" ca="1" si="393"/>
        <v>13400</v>
      </c>
      <c r="AS160" s="107">
        <f t="shared" ca="1" si="393"/>
        <v>16791</v>
      </c>
      <c r="AT160" s="105">
        <f t="shared" ca="1" si="393"/>
        <v>20406</v>
      </c>
      <c r="AU160" s="106">
        <f t="shared" ca="1" si="393"/>
        <v>22574</v>
      </c>
      <c r="AV160" s="106">
        <f t="shared" ca="1" si="393"/>
        <v>26156</v>
      </c>
      <c r="AW160" s="107">
        <f t="shared" ca="1" si="393"/>
        <v>28594.024091249972</v>
      </c>
      <c r="AX160" s="105">
        <f t="shared" ca="1" si="393"/>
        <v>29926.987422179605</v>
      </c>
      <c r="AY160" s="106">
        <f t="shared" ca="1" si="393"/>
        <v>34518.764481733815</v>
      </c>
      <c r="AZ160" s="106">
        <f t="shared" ca="1" si="393"/>
        <v>40312.493194014169</v>
      </c>
      <c r="BA160" s="107">
        <f t="shared" ca="1" si="393"/>
        <v>43809.604225072369</v>
      </c>
      <c r="BB160" s="105">
        <f t="shared" ca="1" si="393"/>
        <v>36292.405644835962</v>
      </c>
      <c r="BC160" s="106">
        <f t="shared" ca="1" si="393"/>
        <v>41860.84570614624</v>
      </c>
      <c r="BD160" s="106">
        <f t="shared" ca="1" si="393"/>
        <v>48886.890448169848</v>
      </c>
      <c r="BE160" s="107">
        <f t="shared" ca="1" si="393"/>
        <v>53127.830918847918</v>
      </c>
      <c r="BF160" s="105">
        <f t="shared" ca="1" si="393"/>
        <v>41653.515823152833</v>
      </c>
      <c r="BG160" s="106">
        <f t="shared" ca="1" si="393"/>
        <v>48044.525239115013</v>
      </c>
      <c r="BH160" s="106">
        <f t="shared" ca="1" si="393"/>
        <v>56108.456539235456</v>
      </c>
      <c r="BI160" s="107">
        <f t="shared" ca="1" si="393"/>
        <v>60975.868270746651</v>
      </c>
      <c r="BJ160" s="105">
        <f t="shared" ca="1" si="393"/>
        <v>46235.402563699652</v>
      </c>
      <c r="BK160" s="106">
        <f t="shared" ca="1" si="393"/>
        <v>53329.423015417677</v>
      </c>
      <c r="BL160" s="106">
        <f t="shared" ca="1" si="393"/>
        <v>62280.386758551358</v>
      </c>
      <c r="BM160" s="107">
        <f t="shared" ca="1" si="393"/>
        <v>67683.213780528793</v>
      </c>
      <c r="BN160" s="105">
        <f t="shared" ca="1" si="393"/>
        <v>49934.234768795635</v>
      </c>
      <c r="BO160" s="106">
        <f t="shared" ca="1" si="393"/>
        <v>57595.776856651093</v>
      </c>
      <c r="BP160" s="106">
        <f t="shared" ca="1" si="393"/>
        <v>67262.817699235471</v>
      </c>
      <c r="BQ160" s="107">
        <f t="shared" ca="1" si="393"/>
        <v>73097.870882971096</v>
      </c>
      <c r="BR160" s="105">
        <f t="shared" ref="BR160:CW160" ca="1" si="394">IF(ISNUMBER(BR165),BR165+IF($I$7=1,BR163,0),IF(ISNUMBER(BR167),BR167+IF($I$7=1,BR163,0),""))</f>
        <v>52430.946507235407</v>
      </c>
      <c r="BS160" s="106">
        <f t="shared" ca="1" si="394"/>
        <v>60475.565699483646</v>
      </c>
      <c r="BT160" s="106">
        <f t="shared" ca="1" si="394"/>
        <v>70625.958584197244</v>
      </c>
      <c r="BU160" s="107">
        <f t="shared" ca="1" si="394"/>
        <v>76752.764427119662</v>
      </c>
      <c r="BV160" s="105">
        <f t="shared" ca="1" si="394"/>
        <v>55052.493832597182</v>
      </c>
      <c r="BW160" s="106">
        <f t="shared" ca="1" si="394"/>
        <v>63499.343984457839</v>
      </c>
      <c r="BX160" s="106">
        <f t="shared" ca="1" si="394"/>
        <v>74157.256513407119</v>
      </c>
      <c r="BY160" s="107">
        <f t="shared" ca="1" si="394"/>
        <v>80590.402648475647</v>
      </c>
      <c r="BZ160" s="105">
        <f t="shared" ca="1" si="394"/>
        <v>57805.118524227044</v>
      </c>
      <c r="CA160" s="106">
        <f t="shared" ca="1" si="394"/>
        <v>66674.311183680737</v>
      </c>
      <c r="CB160" s="106">
        <f t="shared" ca="1" si="394"/>
        <v>77865.119339077472</v>
      </c>
      <c r="CC160" s="107">
        <f t="shared" ca="1" si="394"/>
        <v>84619.922780899433</v>
      </c>
      <c r="CD160" s="105">
        <f t="shared" ca="1" si="394"/>
        <v>60695.374450438394</v>
      </c>
      <c r="CE160" s="106">
        <f t="shared" ca="1" si="394"/>
        <v>70008.026742864778</v>
      </c>
      <c r="CF160" s="106">
        <f t="shared" ca="1" si="394"/>
        <v>81758.375306031347</v>
      </c>
      <c r="CG160" s="107">
        <f t="shared" ca="1" si="394"/>
        <v>88850.918919944408</v>
      </c>
      <c r="CH160" s="105">
        <f t="shared" ca="1" si="394"/>
        <v>63730.143172960314</v>
      </c>
      <c r="CI160" s="106">
        <f t="shared" ca="1" si="394"/>
        <v>73508.428080008016</v>
      </c>
      <c r="CJ160" s="106">
        <f t="shared" ca="1" si="394"/>
        <v>85846.29407133293</v>
      </c>
      <c r="CK160" s="107">
        <f t="shared" ca="1" si="394"/>
        <v>93293.464865941627</v>
      </c>
      <c r="CL160" s="105">
        <f t="shared" ca="1" si="394"/>
        <v>66916.65033160834</v>
      </c>
      <c r="CM160" s="106">
        <f t="shared" ca="1" si="394"/>
        <v>77183.849484008417</v>
      </c>
      <c r="CN160" s="106">
        <f t="shared" ca="1" si="394"/>
        <v>90138.608774899578</v>
      </c>
      <c r="CO160" s="107">
        <f t="shared" ca="1" si="394"/>
        <v>97958.138109238716</v>
      </c>
      <c r="CP160" s="105">
        <f t="shared" ca="1" si="394"/>
        <v>70262.482848188753</v>
      </c>
      <c r="CQ160" s="106">
        <f t="shared" ca="1" si="394"/>
        <v>81043.041958208836</v>
      </c>
      <c r="CR160" s="106">
        <f t="shared" ca="1" si="394"/>
        <v>94645.539213644559</v>
      </c>
      <c r="CS160" s="107">
        <f t="shared" ca="1" si="394"/>
        <v>102856.04501470066</v>
      </c>
      <c r="CT160" s="105">
        <f t="shared" ca="1" si="394"/>
        <v>73775.6069905982</v>
      </c>
      <c r="CU160" s="106">
        <f t="shared" ca="1" si="394"/>
        <v>85095.194056119275</v>
      </c>
      <c r="CV160" s="106">
        <f t="shared" ca="1" si="394"/>
        <v>99377.816174326785</v>
      </c>
      <c r="CW160" s="107">
        <f t="shared" ca="1" si="394"/>
        <v>107998.8472654357</v>
      </c>
      <c r="CX160" s="105">
        <f t="shared" ref="CX160:DI160" ca="1" si="395">IF(ISNUMBER(CX165),CX165+IF($I$7=1,CX163,0),IF(ISNUMBER(CX167),CX167+IF($I$7=1,CX163,0),""))</f>
        <v>77464.387340128116</v>
      </c>
      <c r="CY160" s="106">
        <f t="shared" ca="1" si="395"/>
        <v>89349.953758925258</v>
      </c>
      <c r="CZ160" s="106">
        <f t="shared" ca="1" si="395"/>
        <v>104346.70698304313</v>
      </c>
      <c r="DA160" s="107">
        <f t="shared" ca="1" si="395"/>
        <v>113398.78962870748</v>
      </c>
      <c r="DB160" s="105">
        <f t="shared" ca="1" si="395"/>
        <v>81337.606707134517</v>
      </c>
      <c r="DC160" s="106">
        <f t="shared" ca="1" si="395"/>
        <v>93817.451446871521</v>
      </c>
      <c r="DD160" s="106">
        <f t="shared" ca="1" si="395"/>
        <v>109564.0423321953</v>
      </c>
      <c r="DE160" s="107">
        <f t="shared" ca="1" si="395"/>
        <v>119068.72911014287</v>
      </c>
      <c r="DF160" s="105">
        <f t="shared" ca="1" si="395"/>
        <v>85404.487042491251</v>
      </c>
      <c r="DG160" s="106">
        <f t="shared" ca="1" si="395"/>
        <v>98508.324019215099</v>
      </c>
      <c r="DH160" s="106">
        <f t="shared" ca="1" si="395"/>
        <v>115042.24444880507</v>
      </c>
      <c r="DI160" s="107">
        <f t="shared" ca="1" si="395"/>
        <v>125022.16556565004</v>
      </c>
      <c r="DK160" s="106">
        <f t="shared" ref="DK160:EK160" ca="1" si="396">SUM(OFFSET($E160,,MATCH(DK$3,$F$5:$DI$5,0),,4))</f>
        <v>2599.4769999999999</v>
      </c>
      <c r="DL160" s="106">
        <f t="shared" ca="1" si="396"/>
        <v>2811</v>
      </c>
      <c r="DM160" s="106">
        <f t="shared" ca="1" si="396"/>
        <v>4063</v>
      </c>
      <c r="DN160" s="106">
        <f t="shared" ca="1" si="396"/>
        <v>5822</v>
      </c>
      <c r="DO160" s="106">
        <f t="shared" ca="1" si="396"/>
        <v>7171</v>
      </c>
      <c r="DP160" s="106">
        <f t="shared" ca="1" si="396"/>
        <v>6768</v>
      </c>
      <c r="DQ160" s="106">
        <f t="shared" ca="1" si="396"/>
        <v>10396</v>
      </c>
      <c r="DR160" s="106">
        <f t="shared" ca="1" si="396"/>
        <v>17475</v>
      </c>
      <c r="DS160" s="106">
        <f t="shared" ca="1" si="396"/>
        <v>15356</v>
      </c>
      <c r="DT160" s="106">
        <f t="shared" ca="1" si="396"/>
        <v>44301</v>
      </c>
      <c r="DU160" s="106">
        <f t="shared" ca="1" si="396"/>
        <v>97730.024091249972</v>
      </c>
      <c r="DV160" s="106">
        <f t="shared" ca="1" si="396"/>
        <v>148567.84932299994</v>
      </c>
      <c r="DW160" s="106">
        <f t="shared" ca="1" si="396"/>
        <v>180167.97271799995</v>
      </c>
      <c r="DX160" s="106">
        <f t="shared" ca="1" si="396"/>
        <v>206782.36587224994</v>
      </c>
      <c r="DY160" s="106">
        <f t="shared" ca="1" si="396"/>
        <v>229528.4261181975</v>
      </c>
      <c r="DZ160" s="106">
        <f t="shared" ca="1" si="396"/>
        <v>247890.70020765328</v>
      </c>
      <c r="EA160" s="106">
        <f t="shared" ca="1" si="396"/>
        <v>260285.23521803596</v>
      </c>
      <c r="EB160" s="106">
        <f t="shared" ca="1" si="396"/>
        <v>273299.49697893782</v>
      </c>
      <c r="EC160" s="106">
        <f t="shared" ca="1" si="396"/>
        <v>286964.47182788467</v>
      </c>
      <c r="ED160" s="106">
        <f t="shared" ca="1" si="396"/>
        <v>301312.69541927893</v>
      </c>
      <c r="EE160" s="106">
        <f t="shared" ca="1" si="396"/>
        <v>316378.33019024291</v>
      </c>
      <c r="EF160" s="106">
        <f t="shared" ca="1" si="396"/>
        <v>332197.24669975502</v>
      </c>
      <c r="EG160" s="106">
        <f t="shared" ca="1" si="396"/>
        <v>348807.10903474281</v>
      </c>
      <c r="EH160" s="106">
        <f t="shared" ca="1" si="396"/>
        <v>366247.46448647999</v>
      </c>
      <c r="EI160" s="106">
        <f t="shared" ca="1" si="396"/>
        <v>384559.83771080396</v>
      </c>
      <c r="EJ160" s="106">
        <f t="shared" ca="1" si="396"/>
        <v>403787.82959634421</v>
      </c>
      <c r="EK160" s="106">
        <f t="shared" ca="1" si="396"/>
        <v>423977.22107616143</v>
      </c>
    </row>
    <row r="161" spans="1:141" outlineLevel="2" x14ac:dyDescent="0.25">
      <c r="A161" s="90"/>
      <c r="B161" s="90"/>
      <c r="C161" s="90"/>
      <c r="D161" s="90"/>
      <c r="E161" s="37" t="str">
        <f>E168</f>
        <v>% revenue</v>
      </c>
      <c r="F161" s="108">
        <f t="shared" ref="F161:AK161" ca="1" si="397">IF(ISERROR(F160/F$139),"",F160/F$139)</f>
        <v>0.54788640054697779</v>
      </c>
      <c r="G161" s="109">
        <f t="shared" ca="1" si="397"/>
        <v>0.56126272188490645</v>
      </c>
      <c r="H161" s="109">
        <f t="shared" ca="1" si="397"/>
        <v>0.55223432366396774</v>
      </c>
      <c r="I161" s="110">
        <f t="shared" ca="1" si="397"/>
        <v>0.5594523531923673</v>
      </c>
      <c r="J161" s="108">
        <f t="shared" ca="1" si="397"/>
        <v>0.56733275412684625</v>
      </c>
      <c r="K161" s="109">
        <f t="shared" ca="1" si="397"/>
        <v>0.54986990459670426</v>
      </c>
      <c r="L161" s="109">
        <f t="shared" ca="1" si="397"/>
        <v>0.56245210727969353</v>
      </c>
      <c r="M161" s="110">
        <f t="shared" ca="1" si="397"/>
        <v>0.56388294075660239</v>
      </c>
      <c r="N161" s="108">
        <f t="shared" ca="1" si="397"/>
        <v>0.57547892720306515</v>
      </c>
      <c r="O161" s="109">
        <f t="shared" ca="1" si="397"/>
        <v>0.57843137254901966</v>
      </c>
      <c r="P161" s="109">
        <f t="shared" ca="1" si="397"/>
        <v>0.59031936127744511</v>
      </c>
      <c r="Q161" s="110">
        <f t="shared" ca="1" si="397"/>
        <v>0.59963184537505754</v>
      </c>
      <c r="R161" s="108">
        <f t="shared" ca="1" si="397"/>
        <v>0.59370160041300979</v>
      </c>
      <c r="S161" s="109">
        <f t="shared" ca="1" si="397"/>
        <v>0.58385650224215246</v>
      </c>
      <c r="T161" s="109">
        <f t="shared" ca="1" si="397"/>
        <v>0.59522003034901361</v>
      </c>
      <c r="U161" s="110">
        <f t="shared" ca="1" si="397"/>
        <v>0.61868773617313633</v>
      </c>
      <c r="V161" s="108">
        <f t="shared" ca="1" si="397"/>
        <v>0.6448394137823511</v>
      </c>
      <c r="W161" s="109">
        <f t="shared" ca="1" si="397"/>
        <v>0.63240473903298111</v>
      </c>
      <c r="X161" s="109">
        <f t="shared" ca="1" si="397"/>
        <v>0.60389814523734675</v>
      </c>
      <c r="Y161" s="110">
        <f t="shared" ca="1" si="397"/>
        <v>0.54739229024943314</v>
      </c>
      <c r="Z161" s="108">
        <f t="shared" ca="1" si="397"/>
        <v>0.58378378378378382</v>
      </c>
      <c r="AA161" s="109">
        <f t="shared" ca="1" si="397"/>
        <v>0.59751841799146954</v>
      </c>
      <c r="AB161" s="109">
        <f t="shared" ca="1" si="397"/>
        <v>0.63570006635700071</v>
      </c>
      <c r="AC161" s="110">
        <f t="shared" ca="1" si="397"/>
        <v>0.64895330112721417</v>
      </c>
      <c r="AD161" s="108">
        <f t="shared" ca="1" si="397"/>
        <v>0.6506493506493507</v>
      </c>
      <c r="AE161" s="109">
        <f t="shared" ca="1" si="397"/>
        <v>0.58846352819451631</v>
      </c>
      <c r="AF161" s="109">
        <f t="shared" ca="1" si="397"/>
        <v>0.62632247143461706</v>
      </c>
      <c r="AG161" s="110">
        <f t="shared" ca="1" si="397"/>
        <v>0.6310213871676994</v>
      </c>
      <c r="AH161" s="108">
        <f t="shared" ca="1" si="397"/>
        <v>0.6410528175234057</v>
      </c>
      <c r="AI161" s="109">
        <f t="shared" ca="1" si="397"/>
        <v>0.64776394651913327</v>
      </c>
      <c r="AJ161" s="109">
        <f t="shared" ca="1" si="397"/>
        <v>0.65197803744896521</v>
      </c>
      <c r="AK161" s="110">
        <f t="shared" ca="1" si="397"/>
        <v>0.65419337956299883</v>
      </c>
      <c r="AL161" s="108">
        <f t="shared" ref="AL161:BQ161" ca="1" si="398">IF(ISERROR(AL160/AL$139),"",AL160/AL$139)</f>
        <v>0.65528474903474898</v>
      </c>
      <c r="AM161" s="109">
        <f t="shared" ca="1" si="398"/>
        <v>0.43481503579952269</v>
      </c>
      <c r="AN161" s="109">
        <f t="shared" ca="1" si="398"/>
        <v>0.53566009104704093</v>
      </c>
      <c r="AO161" s="110">
        <f t="shared" ca="1" si="398"/>
        <v>0.63344901669145592</v>
      </c>
      <c r="AP161" s="108">
        <f t="shared" ca="1" si="398"/>
        <v>0.64627363737486099</v>
      </c>
      <c r="AQ161" s="109">
        <f t="shared" ca="1" si="398"/>
        <v>0.7005256533649219</v>
      </c>
      <c r="AR161" s="109">
        <f t="shared" ca="1" si="398"/>
        <v>0.73951434878587197</v>
      </c>
      <c r="AS161" s="110">
        <f t="shared" ca="1" si="398"/>
        <v>0.75967063294575399</v>
      </c>
      <c r="AT161" s="108">
        <f t="shared" ca="1" si="398"/>
        <v>0.78352019659038552</v>
      </c>
      <c r="AU161" s="109">
        <f t="shared" ca="1" si="398"/>
        <v>0.75146471371504664</v>
      </c>
      <c r="AV161" s="109">
        <f t="shared" ca="1" si="398"/>
        <v>0.74556752750698363</v>
      </c>
      <c r="AW161" s="110">
        <f t="shared" ca="1" si="398"/>
        <v>0.75</v>
      </c>
      <c r="AX161" s="108">
        <f t="shared" ca="1" si="398"/>
        <v>0.75</v>
      </c>
      <c r="AY161" s="109">
        <f t="shared" ca="1" si="398"/>
        <v>0.75</v>
      </c>
      <c r="AZ161" s="109">
        <f t="shared" ca="1" si="398"/>
        <v>0.75</v>
      </c>
      <c r="BA161" s="110">
        <f t="shared" ca="1" si="398"/>
        <v>0.74999999999999989</v>
      </c>
      <c r="BB161" s="108">
        <f t="shared" ca="1" si="398"/>
        <v>0.74999999999999989</v>
      </c>
      <c r="BC161" s="109">
        <f t="shared" ca="1" si="398"/>
        <v>0.75</v>
      </c>
      <c r="BD161" s="109">
        <f t="shared" ca="1" si="398"/>
        <v>0.75</v>
      </c>
      <c r="BE161" s="110">
        <f t="shared" ca="1" si="398"/>
        <v>0.75</v>
      </c>
      <c r="BF161" s="108">
        <f t="shared" ca="1" si="398"/>
        <v>0.74999999999999989</v>
      </c>
      <c r="BG161" s="109">
        <f t="shared" ca="1" si="398"/>
        <v>0.74999999999999989</v>
      </c>
      <c r="BH161" s="109">
        <f t="shared" ca="1" si="398"/>
        <v>0.75</v>
      </c>
      <c r="BI161" s="110">
        <f t="shared" ca="1" si="398"/>
        <v>0.75</v>
      </c>
      <c r="BJ161" s="108">
        <f t="shared" ca="1" si="398"/>
        <v>0.75</v>
      </c>
      <c r="BK161" s="109">
        <f t="shared" ca="1" si="398"/>
        <v>0.75</v>
      </c>
      <c r="BL161" s="109">
        <f t="shared" ca="1" si="398"/>
        <v>0.75</v>
      </c>
      <c r="BM161" s="110">
        <f t="shared" ca="1" si="398"/>
        <v>0.75</v>
      </c>
      <c r="BN161" s="108">
        <f t="shared" ca="1" si="398"/>
        <v>0.75</v>
      </c>
      <c r="BO161" s="109">
        <f t="shared" ca="1" si="398"/>
        <v>0.75</v>
      </c>
      <c r="BP161" s="109">
        <f t="shared" ca="1" si="398"/>
        <v>0.75</v>
      </c>
      <c r="BQ161" s="110">
        <f t="shared" ca="1" si="398"/>
        <v>0.75</v>
      </c>
      <c r="BR161" s="108">
        <f t="shared" ref="BR161:CW161" ca="1" si="399">IF(ISERROR(BR160/BR$139),"",BR160/BR$139)</f>
        <v>0.75</v>
      </c>
      <c r="BS161" s="109">
        <f t="shared" ca="1" si="399"/>
        <v>0.75</v>
      </c>
      <c r="BT161" s="109">
        <f t="shared" ca="1" si="399"/>
        <v>0.74999999999999989</v>
      </c>
      <c r="BU161" s="110">
        <f t="shared" ca="1" si="399"/>
        <v>0.75000000000000011</v>
      </c>
      <c r="BV161" s="108">
        <f t="shared" ca="1" si="399"/>
        <v>0.75</v>
      </c>
      <c r="BW161" s="109">
        <f t="shared" ca="1" si="399"/>
        <v>0.75</v>
      </c>
      <c r="BX161" s="109">
        <f t="shared" ca="1" si="399"/>
        <v>0.75</v>
      </c>
      <c r="BY161" s="110">
        <f t="shared" ca="1" si="399"/>
        <v>0.75</v>
      </c>
      <c r="BZ161" s="108">
        <f t="shared" ca="1" si="399"/>
        <v>0.75</v>
      </c>
      <c r="CA161" s="109">
        <f t="shared" ca="1" si="399"/>
        <v>0.75</v>
      </c>
      <c r="CB161" s="109">
        <f t="shared" ca="1" si="399"/>
        <v>0.75</v>
      </c>
      <c r="CC161" s="110">
        <f t="shared" ca="1" si="399"/>
        <v>0.75</v>
      </c>
      <c r="CD161" s="108">
        <f t="shared" ca="1" si="399"/>
        <v>0.75</v>
      </c>
      <c r="CE161" s="109">
        <f t="shared" ca="1" si="399"/>
        <v>0.75000000000000011</v>
      </c>
      <c r="CF161" s="109">
        <f t="shared" ca="1" si="399"/>
        <v>0.74999999999999989</v>
      </c>
      <c r="CG161" s="110">
        <f t="shared" ca="1" si="399"/>
        <v>0.75</v>
      </c>
      <c r="CH161" s="108">
        <f t="shared" ca="1" si="399"/>
        <v>0.75</v>
      </c>
      <c r="CI161" s="109">
        <f t="shared" ca="1" si="399"/>
        <v>0.75000000000000011</v>
      </c>
      <c r="CJ161" s="109">
        <f t="shared" ca="1" si="399"/>
        <v>0.75000000000000011</v>
      </c>
      <c r="CK161" s="110">
        <f t="shared" ca="1" si="399"/>
        <v>0.75</v>
      </c>
      <c r="CL161" s="108">
        <f t="shared" ca="1" si="399"/>
        <v>0.75000000000000011</v>
      </c>
      <c r="CM161" s="109">
        <f t="shared" ca="1" si="399"/>
        <v>0.75</v>
      </c>
      <c r="CN161" s="109">
        <f t="shared" ca="1" si="399"/>
        <v>0.75</v>
      </c>
      <c r="CO161" s="110">
        <f t="shared" ca="1" si="399"/>
        <v>0.75</v>
      </c>
      <c r="CP161" s="108">
        <f t="shared" ca="1" si="399"/>
        <v>0.75</v>
      </c>
      <c r="CQ161" s="109">
        <f t="shared" ca="1" si="399"/>
        <v>0.75</v>
      </c>
      <c r="CR161" s="109">
        <f t="shared" ca="1" si="399"/>
        <v>0.75</v>
      </c>
      <c r="CS161" s="110">
        <f t="shared" ca="1" si="399"/>
        <v>0.75</v>
      </c>
      <c r="CT161" s="108">
        <f t="shared" ca="1" si="399"/>
        <v>0.75</v>
      </c>
      <c r="CU161" s="109">
        <f t="shared" ca="1" si="399"/>
        <v>0.74999999999999989</v>
      </c>
      <c r="CV161" s="109">
        <f t="shared" ca="1" si="399"/>
        <v>0.75</v>
      </c>
      <c r="CW161" s="110">
        <f t="shared" ca="1" si="399"/>
        <v>0.75</v>
      </c>
      <c r="CX161" s="108">
        <f t="shared" ref="CX161:DI161" ca="1" si="400">IF(ISERROR(CX160/CX$139),"",CX160/CX$139)</f>
        <v>0.75</v>
      </c>
      <c r="CY161" s="109">
        <f t="shared" ca="1" si="400"/>
        <v>0.75</v>
      </c>
      <c r="CZ161" s="109">
        <f t="shared" ca="1" si="400"/>
        <v>0.75</v>
      </c>
      <c r="DA161" s="110">
        <f t="shared" ca="1" si="400"/>
        <v>0.75</v>
      </c>
      <c r="DB161" s="108">
        <f t="shared" ca="1" si="400"/>
        <v>0.74999999999999989</v>
      </c>
      <c r="DC161" s="109">
        <f t="shared" ca="1" si="400"/>
        <v>0.75</v>
      </c>
      <c r="DD161" s="109">
        <f t="shared" ca="1" si="400"/>
        <v>0.75</v>
      </c>
      <c r="DE161" s="110">
        <f t="shared" ca="1" si="400"/>
        <v>0.75</v>
      </c>
      <c r="DF161" s="108">
        <f t="shared" ca="1" si="400"/>
        <v>0.75</v>
      </c>
      <c r="DG161" s="109">
        <f t="shared" ca="1" si="400"/>
        <v>0.75</v>
      </c>
      <c r="DH161" s="109">
        <f t="shared" ca="1" si="400"/>
        <v>0.75</v>
      </c>
      <c r="DI161" s="110">
        <f t="shared" ca="1" si="400"/>
        <v>0.75</v>
      </c>
      <c r="DK161" s="109">
        <f t="shared" ref="DK161:EK161" ca="1" si="401">IF(ISERROR(DK160/DK$139),"",DK160/DK$139)</f>
        <v>0.55526500334187268</v>
      </c>
      <c r="DL161" s="109">
        <f t="shared" ca="1" si="401"/>
        <v>0.56107784431137719</v>
      </c>
      <c r="DM161" s="109">
        <f t="shared" ca="1" si="401"/>
        <v>0.58798842257597683</v>
      </c>
      <c r="DN161" s="109">
        <f t="shared" ca="1" si="401"/>
        <v>0.59934115709285563</v>
      </c>
      <c r="DO161" s="109">
        <f t="shared" ca="1" si="401"/>
        <v>0.61206896551724133</v>
      </c>
      <c r="DP161" s="109">
        <f t="shared" ca="1" si="401"/>
        <v>0.61989375343469499</v>
      </c>
      <c r="DQ161" s="109">
        <f t="shared" ca="1" si="401"/>
        <v>0.62344827586206897</v>
      </c>
      <c r="DR161" s="109">
        <f t="shared" ca="1" si="401"/>
        <v>0.64929033216913135</v>
      </c>
      <c r="DS161" s="109">
        <f t="shared" ca="1" si="401"/>
        <v>0.56928894490991322</v>
      </c>
      <c r="DT161" s="109">
        <f t="shared" ca="1" si="401"/>
        <v>0.72717573290436954</v>
      </c>
      <c r="DU161" s="109">
        <f t="shared" ca="1" si="401"/>
        <v>0.75588979780142429</v>
      </c>
      <c r="DV161" s="109">
        <f t="shared" ca="1" si="401"/>
        <v>0.74999999999999989</v>
      </c>
      <c r="DW161" s="109">
        <f t="shared" ca="1" si="401"/>
        <v>0.74999999999999989</v>
      </c>
      <c r="DX161" s="109">
        <f t="shared" ca="1" si="401"/>
        <v>0.74999999999999989</v>
      </c>
      <c r="DY161" s="109">
        <f t="shared" ca="1" si="401"/>
        <v>0.75</v>
      </c>
      <c r="DZ161" s="109">
        <f t="shared" ca="1" si="401"/>
        <v>0.75</v>
      </c>
      <c r="EA161" s="109">
        <f t="shared" ca="1" si="401"/>
        <v>0.74999999999999989</v>
      </c>
      <c r="EB161" s="109">
        <f t="shared" ca="1" si="401"/>
        <v>0.75000000000000011</v>
      </c>
      <c r="EC161" s="109">
        <f t="shared" ca="1" si="401"/>
        <v>0.75</v>
      </c>
      <c r="ED161" s="109">
        <f t="shared" ca="1" si="401"/>
        <v>0.75</v>
      </c>
      <c r="EE161" s="109">
        <f t="shared" ca="1" si="401"/>
        <v>0.75</v>
      </c>
      <c r="EF161" s="109">
        <f t="shared" ca="1" si="401"/>
        <v>0.75</v>
      </c>
      <c r="EG161" s="109">
        <f t="shared" ca="1" si="401"/>
        <v>0.75</v>
      </c>
      <c r="EH161" s="109">
        <f t="shared" ca="1" si="401"/>
        <v>0.75</v>
      </c>
      <c r="EI161" s="109">
        <f t="shared" ca="1" si="401"/>
        <v>0.75</v>
      </c>
      <c r="EJ161" s="109">
        <f t="shared" ca="1" si="401"/>
        <v>0.75</v>
      </c>
      <c r="EK161" s="109">
        <f t="shared" ca="1" si="401"/>
        <v>0.75</v>
      </c>
    </row>
    <row r="162" spans="1:141" outlineLevel="2" x14ac:dyDescent="0.25">
      <c r="A162" s="90"/>
      <c r="B162" s="90"/>
      <c r="C162" s="90"/>
      <c r="D162" s="90"/>
      <c r="F162" s="100"/>
      <c r="I162" s="101"/>
      <c r="J162" s="100"/>
      <c r="M162" s="101"/>
      <c r="N162" s="100"/>
      <c r="Q162" s="101"/>
      <c r="R162" s="100"/>
      <c r="U162" s="101"/>
      <c r="V162" s="100"/>
      <c r="Y162" s="101"/>
      <c r="Z162" s="100"/>
      <c r="AC162" s="101"/>
      <c r="AD162" s="100"/>
      <c r="AG162" s="101"/>
      <c r="AH162" s="100"/>
      <c r="AK162" s="101"/>
      <c r="AL162" s="100"/>
      <c r="AO162" s="101"/>
      <c r="AP162" s="100"/>
      <c r="AS162" s="101"/>
      <c r="AT162" s="100"/>
      <c r="AW162" s="101"/>
      <c r="AX162" s="100"/>
      <c r="BA162" s="101"/>
      <c r="BB162" s="100"/>
      <c r="BE162" s="101"/>
      <c r="BF162" s="100"/>
      <c r="BI162" s="101"/>
      <c r="BJ162" s="100"/>
      <c r="BM162" s="101"/>
      <c r="BN162" s="100"/>
      <c r="BQ162" s="101"/>
      <c r="BR162" s="100"/>
      <c r="BU162" s="101"/>
      <c r="BV162" s="100"/>
      <c r="BY162" s="101"/>
      <c r="BZ162" s="100"/>
      <c r="CC162" s="101"/>
      <c r="CD162" s="100"/>
      <c r="CG162" s="101"/>
      <c r="CH162" s="100"/>
      <c r="CK162" s="101"/>
      <c r="CL162" s="100"/>
      <c r="CO162" s="101"/>
      <c r="CP162" s="100"/>
      <c r="CS162" s="101"/>
      <c r="CT162" s="100"/>
      <c r="CW162" s="101"/>
      <c r="CX162" s="100"/>
      <c r="DA162" s="101"/>
      <c r="DB162" s="100"/>
      <c r="DE162" s="101"/>
      <c r="DF162" s="100"/>
      <c r="DI162" s="101"/>
    </row>
    <row r="163" spans="1:141" outlineLevel="2" x14ac:dyDescent="0.25">
      <c r="A163" s="90" t="str">
        <f>A165</f>
        <v>p&amp;l</v>
      </c>
      <c r="B163" s="90" t="str">
        <f>B165</f>
        <v>grossProfit</v>
      </c>
      <c r="C163" s="111">
        <f>C165</f>
        <v>9.9999999999999995E-7</v>
      </c>
      <c r="D163" s="90"/>
      <c r="E163" t="str">
        <f>CONCATENATE(E160," - adjustment")</f>
        <v>Gross profit - adjustment</v>
      </c>
      <c r="F163" s="117">
        <v>0</v>
      </c>
      <c r="G163" s="118">
        <v>0</v>
      </c>
      <c r="H163" s="118">
        <v>0</v>
      </c>
      <c r="I163" s="119" cm="1">
        <f t="array" aca="1" ref="I163" ca="1">IF(ISNUMBER(INDEX('DataModel-NVDA'!$ET$4:$FT$109,MATCH(1,('DataModel-NVDA'!$EO$4:$EO$109=$A163)*('DataModel-NVDA'!$EP$4:$EP$109=$B163),0),MATCH(CONCATENATE("FY ",RIGHT(I$3,4)),'DataModel-NVDA'!$ET$2:$FT$2,0))*$C163),INDEX('DataModel-NVDA'!$ET$4:$FT$109,MATCH(1,('DataModel-NVDA'!$EO$4:$EO$109=$A163)*('DataModel-NVDA'!$EP$4:$EP$109=$B163),0),MATCH(CONCATENATE("FY ",RIGHT(I$3,4)),'DataModel-NVDA'!$ET$2:$FT$2,0))*$C163,0)</f>
        <v>0</v>
      </c>
      <c r="J163" s="117">
        <v>0</v>
      </c>
      <c r="K163" s="118">
        <v>0</v>
      </c>
      <c r="L163" s="118">
        <v>0</v>
      </c>
      <c r="M163" s="119" cm="1">
        <f t="array" aca="1" ref="M163" ca="1">IF(ISNUMBER(INDEX('DataModel-NVDA'!$ET$4:$FT$109,MATCH(1,('DataModel-NVDA'!$EO$4:$EO$109=$A163)*('DataModel-NVDA'!$EP$4:$EP$109=$B163),0),MATCH(CONCATENATE("FY ",RIGHT(M$3,4)),'DataModel-NVDA'!$ET$2:$FT$2,0))*$C163),INDEX('DataModel-NVDA'!$ET$4:$FT$109,MATCH(1,('DataModel-NVDA'!$EO$4:$EO$109=$A163)*('DataModel-NVDA'!$EP$4:$EP$109=$B163),0),MATCH(CONCATENATE("FY ",RIGHT(M$3,4)),'DataModel-NVDA'!$ET$2:$FT$2,0))*$C163,0)</f>
        <v>-1</v>
      </c>
      <c r="N163" s="117">
        <v>0</v>
      </c>
      <c r="O163" s="118">
        <v>0</v>
      </c>
      <c r="P163" s="118">
        <v>0</v>
      </c>
      <c r="Q163" s="119" cm="1">
        <f t="array" aca="1" ref="Q163" ca="1">IF(ISNUMBER(INDEX('DataModel-NVDA'!$ET$4:$FT$109,MATCH(1,('DataModel-NVDA'!$EO$4:$EO$109=$A163)*('DataModel-NVDA'!$EP$4:$EP$109=$B163),0),MATCH(CONCATENATE("FY ",RIGHT(Q$3,4)),'DataModel-NVDA'!$ET$2:$FT$2,0))*$C163),INDEX('DataModel-NVDA'!$ET$4:$FT$109,MATCH(1,('DataModel-NVDA'!$EO$4:$EO$109=$A163)*('DataModel-NVDA'!$EP$4:$EP$109=$B163),0),MATCH(CONCATENATE("FY ",RIGHT(Q$3,4)),'DataModel-NVDA'!$ET$2:$FT$2,0))*$C163,0)</f>
        <v>0</v>
      </c>
      <c r="R163" s="117">
        <v>0</v>
      </c>
      <c r="S163" s="118">
        <v>0</v>
      </c>
      <c r="T163" s="118">
        <v>0</v>
      </c>
      <c r="U163" s="119" cm="1">
        <f t="array" aca="1" ref="U163" ca="1">IF(ISNUMBER(INDEX('DataModel-NVDA'!$ET$4:$FT$109,MATCH(1,('DataModel-NVDA'!$EO$4:$EO$109=$A163)*('DataModel-NVDA'!$EP$4:$EP$109=$B163),0),MATCH(CONCATENATE("FY ",RIGHT(U$3,4)),'DataModel-NVDA'!$ET$2:$FT$2,0))*$C163),INDEX('DataModel-NVDA'!$ET$4:$FT$109,MATCH(1,('DataModel-NVDA'!$EO$4:$EO$109=$A163)*('DataModel-NVDA'!$EP$4:$EP$109=$B163),0),MATCH(CONCATENATE("FY ",RIGHT(U$3,4)),'DataModel-NVDA'!$ET$2:$FT$2,0))*$C163,0)</f>
        <v>0</v>
      </c>
      <c r="V163" s="117">
        <v>0</v>
      </c>
      <c r="W163" s="118">
        <v>0</v>
      </c>
      <c r="X163" s="118">
        <v>0</v>
      </c>
      <c r="Y163" s="119" cm="1">
        <f t="array" aca="1" ref="Y163" ca="1">IF(ISNUMBER(INDEX('DataModel-NVDA'!$ET$4:$FT$109,MATCH(1,('DataModel-NVDA'!$EO$4:$EO$109=$A163)*('DataModel-NVDA'!$EP$4:$EP$109=$B163),0),MATCH(CONCATENATE("FY ",RIGHT(Y$3,4)),'DataModel-NVDA'!$ET$2:$FT$2,0))*$C163),INDEX('DataModel-NVDA'!$ET$4:$FT$109,MATCH(1,('DataModel-NVDA'!$EO$4:$EO$109=$A163)*('DataModel-NVDA'!$EP$4:$EP$109=$B163),0),MATCH(CONCATENATE("FY ",RIGHT(Y$3,4)),'DataModel-NVDA'!$ET$2:$FT$2,0))*$C163,0)</f>
        <v>0</v>
      </c>
      <c r="Z163" s="117">
        <v>0</v>
      </c>
      <c r="AA163" s="118">
        <v>0</v>
      </c>
      <c r="AB163" s="118">
        <v>0</v>
      </c>
      <c r="AC163" s="119" cm="1">
        <f t="array" aca="1" ref="AC163" ca="1">IF(ISNUMBER(INDEX('DataModel-NVDA'!$ET$4:$FT$109,MATCH(1,('DataModel-NVDA'!$EO$4:$EO$109=$A163)*('DataModel-NVDA'!$EP$4:$EP$109=$B163),0),MATCH(CONCATENATE("FY ",RIGHT(AC$3,4)),'DataModel-NVDA'!$ET$2:$FT$2,0))*$C163),INDEX('DataModel-NVDA'!$ET$4:$FT$109,MATCH(1,('DataModel-NVDA'!$EO$4:$EO$109=$A163)*('DataModel-NVDA'!$EP$4:$EP$109=$B163),0),MATCH(CONCATENATE("FY ",RIGHT(AC$3,4)),'DataModel-NVDA'!$ET$2:$FT$2,0))*$C163,0)</f>
        <v>0</v>
      </c>
      <c r="AD163" s="117">
        <v>0</v>
      </c>
      <c r="AE163" s="118">
        <v>0</v>
      </c>
      <c r="AF163" s="118">
        <v>0</v>
      </c>
      <c r="AG163" s="119" cm="1">
        <f t="array" aca="1" ref="AG163" ca="1">IF(ISNUMBER(INDEX('DataModel-NVDA'!$ET$4:$FT$109,MATCH(1,('DataModel-NVDA'!$EO$4:$EO$109=$A163)*('DataModel-NVDA'!$EP$4:$EP$109=$B163),0),MATCH(CONCATENATE("FY ",RIGHT(AG$3,4)),'DataModel-NVDA'!$ET$2:$FT$2,0))*$C163),INDEX('DataModel-NVDA'!$ET$4:$FT$109,MATCH(1,('DataModel-NVDA'!$EO$4:$EO$109=$A163)*('DataModel-NVDA'!$EP$4:$EP$109=$B163),0),MATCH(CONCATENATE("FY ",RIGHT(AG$3,4)),'DataModel-NVDA'!$ET$2:$FT$2,0))*$C163,0)</f>
        <v>0</v>
      </c>
      <c r="AH163" s="117">
        <v>0</v>
      </c>
      <c r="AI163" s="118">
        <v>0</v>
      </c>
      <c r="AJ163" s="118">
        <v>0</v>
      </c>
      <c r="AK163" s="119" cm="1">
        <f t="array" aca="1" ref="AK163" ca="1">IF(ISNUMBER(INDEX('DataModel-NVDA'!$ET$4:$FT$109,MATCH(1,('DataModel-NVDA'!$EO$4:$EO$109=$A163)*('DataModel-NVDA'!$EP$4:$EP$109=$B163),0),MATCH(CONCATENATE("FY ",RIGHT(AK$3,4)),'DataModel-NVDA'!$ET$2:$FT$2,0))*$C163),INDEX('DataModel-NVDA'!$ET$4:$FT$109,MATCH(1,('DataModel-NVDA'!$EO$4:$EO$109=$A163)*('DataModel-NVDA'!$EP$4:$EP$109=$B163),0),MATCH(CONCATENATE("FY ",RIGHT(AK$3,4)),'DataModel-NVDA'!$ET$2:$FT$2,0))*$C163,0)</f>
        <v>1</v>
      </c>
      <c r="AL163" s="117">
        <v>0</v>
      </c>
      <c r="AM163" s="118">
        <v>0</v>
      </c>
      <c r="AN163" s="118">
        <v>0</v>
      </c>
      <c r="AO163" s="119" cm="1">
        <f t="array" aca="1" ref="AO163" ca="1">IF(ISNUMBER(INDEX('DataModel-NVDA'!$ET$4:$FT$109,MATCH(1,('DataModel-NVDA'!$EO$4:$EO$109=$A163)*('DataModel-NVDA'!$EP$4:$EP$109=$B163),0),MATCH(CONCATENATE("FY ",RIGHT(AO$3,4)),'DataModel-NVDA'!$ET$2:$FT$2,0))*$C163),INDEX('DataModel-NVDA'!$ET$4:$FT$109,MATCH(1,('DataModel-NVDA'!$EO$4:$EO$109=$A163)*('DataModel-NVDA'!$EP$4:$EP$109=$B163),0),MATCH(CONCATENATE("FY ",RIGHT(AO$3,4)),'DataModel-NVDA'!$ET$2:$FT$2,0))*$C163,0)</f>
        <v>0</v>
      </c>
      <c r="AP163" s="117">
        <v>0</v>
      </c>
      <c r="AQ163" s="118">
        <v>0</v>
      </c>
      <c r="AR163" s="118">
        <v>0</v>
      </c>
      <c r="AS163" s="119" cm="1">
        <f t="array" aca="1" ref="AS163" ca="1">IF(ISNUMBER(INDEX('DataModel-NVDA'!$ET$4:$FT$109,MATCH(1,('DataModel-NVDA'!$EO$4:$EO$109=$A163)*('DataModel-NVDA'!$EP$4:$EP$109=$B163),0),MATCH(CONCATENATE("FY ",RIGHT(AS$3,4)),'DataModel-NVDA'!$ET$2:$FT$2,0))*$C163),INDEX('DataModel-NVDA'!$ET$4:$FT$109,MATCH(1,('DataModel-NVDA'!$EO$4:$EO$109=$A163)*('DataModel-NVDA'!$EP$4:$EP$109=$B163),0),MATCH(CONCATENATE("FY ",RIGHT(AS$3,4)),'DataModel-NVDA'!$ET$2:$FT$2,0))*$C163,0)</f>
        <v>0</v>
      </c>
      <c r="AT163" s="117">
        <v>0</v>
      </c>
      <c r="AU163" s="118">
        <v>0</v>
      </c>
      <c r="AV163" s="118">
        <v>0</v>
      </c>
      <c r="AW163" s="119" cm="1">
        <f t="array" aca="1" ref="AW163" ca="1">IF(ISNUMBER(INDEX('DataModel-NVDA'!$ET$4:$FT$109,MATCH(1,('DataModel-NVDA'!$EO$4:$EO$109=$A163)*('DataModel-NVDA'!$EP$4:$EP$109=$B163),0),MATCH(CONCATENATE("FY ",RIGHT(AW$3,4)),'DataModel-NVDA'!$ET$2:$FT$2,0))*$C163),INDEX('DataModel-NVDA'!$ET$4:$FT$109,MATCH(1,('DataModel-NVDA'!$EO$4:$EO$109=$A163)*('DataModel-NVDA'!$EP$4:$EP$109=$B163),0),MATCH(CONCATENATE("FY ",RIGHT(AW$3,4)),'DataModel-NVDA'!$ET$2:$FT$2,0))*$C163,0)</f>
        <v>0</v>
      </c>
      <c r="AX163" s="117">
        <v>0</v>
      </c>
      <c r="AY163" s="118">
        <v>0</v>
      </c>
      <c r="AZ163" s="118">
        <v>0</v>
      </c>
      <c r="BA163" s="119" cm="1">
        <f t="array" aca="1" ref="BA163" ca="1">IF(ISNUMBER(INDEX('DataModel-NVDA'!$ET$4:$FT$109,MATCH(1,('DataModel-NVDA'!$EO$4:$EO$109=$A163)*('DataModel-NVDA'!$EP$4:$EP$109=$B163),0),MATCH(CONCATENATE("FY ",RIGHT(BA$3,4)),'DataModel-NVDA'!$ET$2:$FT$2,0))*$C163),INDEX('DataModel-NVDA'!$ET$4:$FT$109,MATCH(1,('DataModel-NVDA'!$EO$4:$EO$109=$A163)*('DataModel-NVDA'!$EP$4:$EP$109=$B163),0),MATCH(CONCATENATE("FY ",RIGHT(BA$3,4)),'DataModel-NVDA'!$ET$2:$FT$2,0))*$C163,0)</f>
        <v>0</v>
      </c>
      <c r="BB163" s="117">
        <v>0</v>
      </c>
      <c r="BC163" s="118">
        <v>0</v>
      </c>
      <c r="BD163" s="118">
        <v>0</v>
      </c>
      <c r="BE163" s="119" cm="1">
        <f t="array" aca="1" ref="BE163" ca="1">IF(ISNUMBER(INDEX('DataModel-NVDA'!$ET$4:$FT$109,MATCH(1,('DataModel-NVDA'!$EO$4:$EO$109=$A163)*('DataModel-NVDA'!$EP$4:$EP$109=$B163),0),MATCH(CONCATENATE("FY ",RIGHT(BE$3,4)),'DataModel-NVDA'!$ET$2:$FT$2,0))*$C163),INDEX('DataModel-NVDA'!$ET$4:$FT$109,MATCH(1,('DataModel-NVDA'!$EO$4:$EO$109=$A163)*('DataModel-NVDA'!$EP$4:$EP$109=$B163),0),MATCH(CONCATENATE("FY ",RIGHT(BE$3,4)),'DataModel-NVDA'!$ET$2:$FT$2,0))*$C163,0)</f>
        <v>0</v>
      </c>
      <c r="BF163" s="117">
        <v>0</v>
      </c>
      <c r="BG163" s="118">
        <v>0</v>
      </c>
      <c r="BH163" s="118">
        <v>0</v>
      </c>
      <c r="BI163" s="119" cm="1">
        <f t="array" aca="1" ref="BI163" ca="1">IF(ISNUMBER(INDEX('DataModel-NVDA'!$ET$4:$FT$109,MATCH(1,('DataModel-NVDA'!$EO$4:$EO$109=$A163)*('DataModel-NVDA'!$EP$4:$EP$109=$B163),0),MATCH(CONCATENATE("FY ",RIGHT(BI$3,4)),'DataModel-NVDA'!$ET$2:$FT$2,0))*$C163),INDEX('DataModel-NVDA'!$ET$4:$FT$109,MATCH(1,('DataModel-NVDA'!$EO$4:$EO$109=$A163)*('DataModel-NVDA'!$EP$4:$EP$109=$B163),0),MATCH(CONCATENATE("FY ",RIGHT(BI$3,4)),'DataModel-NVDA'!$ET$2:$FT$2,0))*$C163,0)</f>
        <v>0</v>
      </c>
      <c r="BJ163" s="117">
        <v>0</v>
      </c>
      <c r="BK163" s="118">
        <v>0</v>
      </c>
      <c r="BL163" s="118">
        <v>0</v>
      </c>
      <c r="BM163" s="119" cm="1">
        <f t="array" aca="1" ref="BM163" ca="1">IF(ISNUMBER(INDEX('DataModel-NVDA'!$ET$4:$FT$109,MATCH(1,('DataModel-NVDA'!$EO$4:$EO$109=$A163)*('DataModel-NVDA'!$EP$4:$EP$109=$B163),0),MATCH(CONCATENATE("FY ",RIGHT(BM$3,4)),'DataModel-NVDA'!$ET$2:$FT$2,0))*$C163),INDEX('DataModel-NVDA'!$ET$4:$FT$109,MATCH(1,('DataModel-NVDA'!$EO$4:$EO$109=$A163)*('DataModel-NVDA'!$EP$4:$EP$109=$B163),0),MATCH(CONCATENATE("FY ",RIGHT(BM$3,4)),'DataModel-NVDA'!$ET$2:$FT$2,0))*$C163,0)</f>
        <v>0</v>
      </c>
      <c r="BN163" s="117">
        <v>0</v>
      </c>
      <c r="BO163" s="118">
        <v>0</v>
      </c>
      <c r="BP163" s="118">
        <v>0</v>
      </c>
      <c r="BQ163" s="119" cm="1">
        <f t="array" aca="1" ref="BQ163" ca="1">IF(ISNUMBER(INDEX('DataModel-NVDA'!$ET$4:$FT$109,MATCH(1,('DataModel-NVDA'!$EO$4:$EO$109=$A163)*('DataModel-NVDA'!$EP$4:$EP$109=$B163),0),MATCH(CONCATENATE("FY ",RIGHT(BQ$3,4)),'DataModel-NVDA'!$ET$2:$FT$2,0))*$C163),INDEX('DataModel-NVDA'!$ET$4:$FT$109,MATCH(1,('DataModel-NVDA'!$EO$4:$EO$109=$A163)*('DataModel-NVDA'!$EP$4:$EP$109=$B163),0),MATCH(CONCATENATE("FY ",RIGHT(BQ$3,4)),'DataModel-NVDA'!$ET$2:$FT$2,0))*$C163,0)</f>
        <v>0</v>
      </c>
      <c r="BR163" s="117">
        <v>0</v>
      </c>
      <c r="BS163" s="118">
        <v>0</v>
      </c>
      <c r="BT163" s="118">
        <v>0</v>
      </c>
      <c r="BU163" s="119" cm="1">
        <f t="array" aca="1" ref="BU163" ca="1">IF(ISNUMBER(INDEX('DataModel-NVDA'!$ET$4:$FT$109,MATCH(1,('DataModel-NVDA'!$EO$4:$EO$109=$A163)*('DataModel-NVDA'!$EP$4:$EP$109=$B163),0),MATCH(CONCATENATE("FY ",RIGHT(BU$3,4)),'DataModel-NVDA'!$ET$2:$FT$2,0))*$C163),INDEX('DataModel-NVDA'!$ET$4:$FT$109,MATCH(1,('DataModel-NVDA'!$EO$4:$EO$109=$A163)*('DataModel-NVDA'!$EP$4:$EP$109=$B163),0),MATCH(CONCATENATE("FY ",RIGHT(BU$3,4)),'DataModel-NVDA'!$ET$2:$FT$2,0))*$C163,0)</f>
        <v>0</v>
      </c>
      <c r="BV163" s="117">
        <v>0</v>
      </c>
      <c r="BW163" s="118">
        <v>0</v>
      </c>
      <c r="BX163" s="118">
        <v>0</v>
      </c>
      <c r="BY163" s="119" cm="1">
        <f t="array" aca="1" ref="BY163" ca="1">IF(ISNUMBER(INDEX('DataModel-NVDA'!$ET$4:$FT$109,MATCH(1,('DataModel-NVDA'!$EO$4:$EO$109=$A163)*('DataModel-NVDA'!$EP$4:$EP$109=$B163),0),MATCH(CONCATENATE("FY ",RIGHT(BY$3,4)),'DataModel-NVDA'!$ET$2:$FT$2,0))*$C163),INDEX('DataModel-NVDA'!$ET$4:$FT$109,MATCH(1,('DataModel-NVDA'!$EO$4:$EO$109=$A163)*('DataModel-NVDA'!$EP$4:$EP$109=$B163),0),MATCH(CONCATENATE("FY ",RIGHT(BY$3,4)),'DataModel-NVDA'!$ET$2:$FT$2,0))*$C163,0)</f>
        <v>0</v>
      </c>
      <c r="BZ163" s="117">
        <v>0</v>
      </c>
      <c r="CA163" s="118">
        <v>0</v>
      </c>
      <c r="CB163" s="118">
        <v>0</v>
      </c>
      <c r="CC163" s="119" cm="1">
        <f t="array" aca="1" ref="CC163" ca="1">IF(ISNUMBER(INDEX('DataModel-NVDA'!$ET$4:$FT$109,MATCH(1,('DataModel-NVDA'!$EO$4:$EO$109=$A163)*('DataModel-NVDA'!$EP$4:$EP$109=$B163),0),MATCH(CONCATENATE("FY ",RIGHT(CC$3,4)),'DataModel-NVDA'!$ET$2:$FT$2,0))*$C163),INDEX('DataModel-NVDA'!$ET$4:$FT$109,MATCH(1,('DataModel-NVDA'!$EO$4:$EO$109=$A163)*('DataModel-NVDA'!$EP$4:$EP$109=$B163),0),MATCH(CONCATENATE("FY ",RIGHT(CC$3,4)),'DataModel-NVDA'!$ET$2:$FT$2,0))*$C163,0)</f>
        <v>0</v>
      </c>
      <c r="CD163" s="117">
        <v>0</v>
      </c>
      <c r="CE163" s="118">
        <v>0</v>
      </c>
      <c r="CF163" s="118">
        <v>0</v>
      </c>
      <c r="CG163" s="119" cm="1">
        <f t="array" aca="1" ref="CG163" ca="1">IF(ISNUMBER(INDEX('DataModel-NVDA'!$ET$4:$FT$109,MATCH(1,('DataModel-NVDA'!$EO$4:$EO$109=$A163)*('DataModel-NVDA'!$EP$4:$EP$109=$B163),0),MATCH(CONCATENATE("FY ",RIGHT(CG$3,4)),'DataModel-NVDA'!$ET$2:$FT$2,0))*$C163),INDEX('DataModel-NVDA'!$ET$4:$FT$109,MATCH(1,('DataModel-NVDA'!$EO$4:$EO$109=$A163)*('DataModel-NVDA'!$EP$4:$EP$109=$B163),0),MATCH(CONCATENATE("FY ",RIGHT(CG$3,4)),'DataModel-NVDA'!$ET$2:$FT$2,0))*$C163,0)</f>
        <v>0</v>
      </c>
      <c r="CH163" s="117">
        <v>0</v>
      </c>
      <c r="CI163" s="118">
        <v>0</v>
      </c>
      <c r="CJ163" s="118">
        <v>0</v>
      </c>
      <c r="CK163" s="119" cm="1">
        <f t="array" aca="1" ref="CK163" ca="1">IF(ISNUMBER(INDEX('DataModel-NVDA'!$ET$4:$FT$109,MATCH(1,('DataModel-NVDA'!$EO$4:$EO$109=$A163)*('DataModel-NVDA'!$EP$4:$EP$109=$B163),0),MATCH(CONCATENATE("FY ",RIGHT(CK$3,4)),'DataModel-NVDA'!$ET$2:$FT$2,0))*$C163),INDEX('DataModel-NVDA'!$ET$4:$FT$109,MATCH(1,('DataModel-NVDA'!$EO$4:$EO$109=$A163)*('DataModel-NVDA'!$EP$4:$EP$109=$B163),0),MATCH(CONCATENATE("FY ",RIGHT(CK$3,4)),'DataModel-NVDA'!$ET$2:$FT$2,0))*$C163,0)</f>
        <v>0</v>
      </c>
      <c r="CL163" s="117">
        <v>0</v>
      </c>
      <c r="CM163" s="118">
        <v>0</v>
      </c>
      <c r="CN163" s="118">
        <v>0</v>
      </c>
      <c r="CO163" s="119" cm="1">
        <f t="array" aca="1" ref="CO163" ca="1">IF(ISNUMBER(INDEX('DataModel-NVDA'!$ET$4:$FT$109,MATCH(1,('DataModel-NVDA'!$EO$4:$EO$109=$A163)*('DataModel-NVDA'!$EP$4:$EP$109=$B163),0),MATCH(CONCATENATE("FY ",RIGHT(CO$3,4)),'DataModel-NVDA'!$ET$2:$FT$2,0))*$C163),INDEX('DataModel-NVDA'!$ET$4:$FT$109,MATCH(1,('DataModel-NVDA'!$EO$4:$EO$109=$A163)*('DataModel-NVDA'!$EP$4:$EP$109=$B163),0),MATCH(CONCATENATE("FY ",RIGHT(CO$3,4)),'DataModel-NVDA'!$ET$2:$FT$2,0))*$C163,0)</f>
        <v>0</v>
      </c>
      <c r="CP163" s="117">
        <v>0</v>
      </c>
      <c r="CQ163" s="118">
        <v>0</v>
      </c>
      <c r="CR163" s="118">
        <v>0</v>
      </c>
      <c r="CS163" s="119" cm="1">
        <f t="array" aca="1" ref="CS163" ca="1">IF(ISNUMBER(INDEX('DataModel-NVDA'!$ET$4:$FT$109,MATCH(1,('DataModel-NVDA'!$EO$4:$EO$109=$A163)*('DataModel-NVDA'!$EP$4:$EP$109=$B163),0),MATCH(CONCATENATE("FY ",RIGHT(CS$3,4)),'DataModel-NVDA'!$ET$2:$FT$2,0))*$C163),INDEX('DataModel-NVDA'!$ET$4:$FT$109,MATCH(1,('DataModel-NVDA'!$EO$4:$EO$109=$A163)*('DataModel-NVDA'!$EP$4:$EP$109=$B163),0),MATCH(CONCATENATE("FY ",RIGHT(CS$3,4)),'DataModel-NVDA'!$ET$2:$FT$2,0))*$C163,0)</f>
        <v>0</v>
      </c>
      <c r="CT163" s="117">
        <v>0</v>
      </c>
      <c r="CU163" s="118">
        <v>0</v>
      </c>
      <c r="CV163" s="118">
        <v>0</v>
      </c>
      <c r="CW163" s="119" cm="1">
        <f t="array" aca="1" ref="CW163" ca="1">IF(ISNUMBER(INDEX('DataModel-NVDA'!$ET$4:$FT$109,MATCH(1,('DataModel-NVDA'!$EO$4:$EO$109=$A163)*('DataModel-NVDA'!$EP$4:$EP$109=$B163),0),MATCH(CONCATENATE("FY ",RIGHT(CW$3,4)),'DataModel-NVDA'!$ET$2:$FT$2,0))*$C163),INDEX('DataModel-NVDA'!$ET$4:$FT$109,MATCH(1,('DataModel-NVDA'!$EO$4:$EO$109=$A163)*('DataModel-NVDA'!$EP$4:$EP$109=$B163),0),MATCH(CONCATENATE("FY ",RIGHT(CW$3,4)),'DataModel-NVDA'!$ET$2:$FT$2,0))*$C163,0)</f>
        <v>0</v>
      </c>
      <c r="CX163" s="117">
        <v>0</v>
      </c>
      <c r="CY163" s="118">
        <v>0</v>
      </c>
      <c r="CZ163" s="118">
        <v>0</v>
      </c>
      <c r="DA163" s="119" cm="1">
        <f t="array" aca="1" ref="DA163" ca="1">IF(ISNUMBER(INDEX('DataModel-NVDA'!$ET$4:$FT$109,MATCH(1,('DataModel-NVDA'!$EO$4:$EO$109=$A163)*('DataModel-NVDA'!$EP$4:$EP$109=$B163),0),MATCH(CONCATENATE("FY ",RIGHT(DA$3,4)),'DataModel-NVDA'!$ET$2:$FT$2,0))*$C163),INDEX('DataModel-NVDA'!$ET$4:$FT$109,MATCH(1,('DataModel-NVDA'!$EO$4:$EO$109=$A163)*('DataModel-NVDA'!$EP$4:$EP$109=$B163),0),MATCH(CONCATENATE("FY ",RIGHT(DA$3,4)),'DataModel-NVDA'!$ET$2:$FT$2,0))*$C163,0)</f>
        <v>0</v>
      </c>
      <c r="DB163" s="117">
        <v>0</v>
      </c>
      <c r="DC163" s="118">
        <v>0</v>
      </c>
      <c r="DD163" s="118">
        <v>0</v>
      </c>
      <c r="DE163" s="119" cm="1">
        <f t="array" aca="1" ref="DE163" ca="1">IF(ISNUMBER(INDEX('DataModel-NVDA'!$ET$4:$FT$109,MATCH(1,('DataModel-NVDA'!$EO$4:$EO$109=$A163)*('DataModel-NVDA'!$EP$4:$EP$109=$B163),0),MATCH(CONCATENATE("FY ",RIGHT(DE$3,4)),'DataModel-NVDA'!$ET$2:$FT$2,0))*$C163),INDEX('DataModel-NVDA'!$ET$4:$FT$109,MATCH(1,('DataModel-NVDA'!$EO$4:$EO$109=$A163)*('DataModel-NVDA'!$EP$4:$EP$109=$B163),0),MATCH(CONCATENATE("FY ",RIGHT(DE$3,4)),'DataModel-NVDA'!$ET$2:$FT$2,0))*$C163,0)</f>
        <v>0</v>
      </c>
      <c r="DF163" s="117">
        <v>0</v>
      </c>
      <c r="DG163" s="118">
        <v>0</v>
      </c>
      <c r="DH163" s="118">
        <v>0</v>
      </c>
      <c r="DI163" s="119" cm="1">
        <f t="array" aca="1" ref="DI163" ca="1">IF(ISNUMBER(INDEX('DataModel-NVDA'!$ET$4:$FT$109,MATCH(1,('DataModel-NVDA'!$EO$4:$EO$109=$A163)*('DataModel-NVDA'!$EP$4:$EP$109=$B163),0),MATCH(CONCATENATE("FY ",RIGHT(DI$3,4)),'DataModel-NVDA'!$ET$2:$FT$2,0))*$C163),INDEX('DataModel-NVDA'!$ET$4:$FT$109,MATCH(1,('DataModel-NVDA'!$EO$4:$EO$109=$A163)*('DataModel-NVDA'!$EP$4:$EP$109=$B163),0),MATCH(CONCATENATE("FY ",RIGHT(DI$3,4)),'DataModel-NVDA'!$ET$2:$FT$2,0))*$C163,0)</f>
        <v>0</v>
      </c>
      <c r="DK163" s="69">
        <f t="shared" ref="DK163:EK163" ca="1" si="402">SUM(OFFSET($E163,,MATCH(DK$3,$F$5:$DI$5,0),,4))</f>
        <v>0</v>
      </c>
      <c r="DL163" s="69">
        <f t="shared" ca="1" si="402"/>
        <v>-1</v>
      </c>
      <c r="DM163" s="69">
        <f t="shared" ca="1" si="402"/>
        <v>0</v>
      </c>
      <c r="DN163" s="69">
        <f t="shared" ca="1" si="402"/>
        <v>0</v>
      </c>
      <c r="DO163" s="69">
        <f t="shared" ca="1" si="402"/>
        <v>0</v>
      </c>
      <c r="DP163" s="69">
        <f t="shared" ca="1" si="402"/>
        <v>0</v>
      </c>
      <c r="DQ163" s="69">
        <f t="shared" ca="1" si="402"/>
        <v>0</v>
      </c>
      <c r="DR163" s="69">
        <f t="shared" ca="1" si="402"/>
        <v>1</v>
      </c>
      <c r="DS163" s="69">
        <f t="shared" ca="1" si="402"/>
        <v>0</v>
      </c>
      <c r="DT163" s="69">
        <f t="shared" ca="1" si="402"/>
        <v>0</v>
      </c>
      <c r="DU163" s="69">
        <f t="shared" ca="1" si="402"/>
        <v>0</v>
      </c>
      <c r="DV163" s="69">
        <f t="shared" ca="1" si="402"/>
        <v>0</v>
      </c>
      <c r="DW163" s="69">
        <f t="shared" ca="1" si="402"/>
        <v>0</v>
      </c>
      <c r="DX163" s="69">
        <f t="shared" ca="1" si="402"/>
        <v>0</v>
      </c>
      <c r="DY163" s="69">
        <f t="shared" ca="1" si="402"/>
        <v>0</v>
      </c>
      <c r="DZ163" s="69">
        <f t="shared" ca="1" si="402"/>
        <v>0</v>
      </c>
      <c r="EA163" s="69">
        <f t="shared" ca="1" si="402"/>
        <v>0</v>
      </c>
      <c r="EB163" s="69">
        <f t="shared" ca="1" si="402"/>
        <v>0</v>
      </c>
      <c r="EC163" s="69">
        <f t="shared" ca="1" si="402"/>
        <v>0</v>
      </c>
      <c r="ED163" s="69">
        <f t="shared" ca="1" si="402"/>
        <v>0</v>
      </c>
      <c r="EE163" s="69">
        <f t="shared" ca="1" si="402"/>
        <v>0</v>
      </c>
      <c r="EF163" s="69">
        <f t="shared" ca="1" si="402"/>
        <v>0</v>
      </c>
      <c r="EG163" s="69">
        <f t="shared" ca="1" si="402"/>
        <v>0</v>
      </c>
      <c r="EH163" s="69">
        <f t="shared" ca="1" si="402"/>
        <v>0</v>
      </c>
      <c r="EI163" s="69">
        <f t="shared" ca="1" si="402"/>
        <v>0</v>
      </c>
      <c r="EJ163" s="69">
        <f t="shared" ca="1" si="402"/>
        <v>0</v>
      </c>
      <c r="EK163" s="69">
        <f t="shared" ca="1" si="402"/>
        <v>0</v>
      </c>
    </row>
    <row r="164" spans="1:141" outlineLevel="2" x14ac:dyDescent="0.25">
      <c r="A164" s="90"/>
      <c r="B164" s="90"/>
      <c r="C164" s="90"/>
      <c r="D164" s="90"/>
      <c r="F164" s="100"/>
      <c r="I164" s="101"/>
      <c r="J164" s="100"/>
      <c r="M164" s="101"/>
      <c r="N164" s="100"/>
      <c r="Q164" s="101"/>
      <c r="R164" s="100"/>
      <c r="U164" s="101"/>
      <c r="V164" s="100"/>
      <c r="Y164" s="101"/>
      <c r="Z164" s="100"/>
      <c r="AC164" s="101"/>
      <c r="AD164" s="100"/>
      <c r="AG164" s="101"/>
      <c r="AH164" s="100"/>
      <c r="AK164" s="101"/>
      <c r="AL164" s="100"/>
      <c r="AO164" s="101"/>
      <c r="AP164" s="100"/>
      <c r="AS164" s="101"/>
      <c r="AT164" s="100"/>
      <c r="AW164" s="101"/>
      <c r="AX164" s="100"/>
      <c r="BA164" s="101"/>
      <c r="BB164" s="100"/>
      <c r="BE164" s="101"/>
      <c r="BF164" s="100"/>
      <c r="BI164" s="101"/>
      <c r="BJ164" s="100"/>
      <c r="BM164" s="101"/>
      <c r="BN164" s="100"/>
      <c r="BQ164" s="101"/>
      <c r="BR164" s="100"/>
      <c r="BU164" s="101"/>
      <c r="BV164" s="100"/>
      <c r="BY164" s="101"/>
      <c r="BZ164" s="100"/>
      <c r="CC164" s="101"/>
      <c r="CD164" s="100"/>
      <c r="CG164" s="101"/>
      <c r="CH164" s="100"/>
      <c r="CK164" s="101"/>
      <c r="CL164" s="100"/>
      <c r="CO164" s="101"/>
      <c r="CP164" s="100"/>
      <c r="CS164" s="101"/>
      <c r="CT164" s="100"/>
      <c r="CW164" s="101"/>
      <c r="CX164" s="100"/>
      <c r="DA164" s="101"/>
      <c r="DB164" s="100"/>
      <c r="DE164" s="101"/>
      <c r="DF164" s="100"/>
      <c r="DI164" s="101"/>
    </row>
    <row r="165" spans="1:141" outlineLevel="2" x14ac:dyDescent="0.25">
      <c r="A165" s="90" t="s">
        <v>132</v>
      </c>
      <c r="B165" s="90" t="s">
        <v>89</v>
      </c>
      <c r="C165" s="111">
        <f>$C$6</f>
        <v>9.9999999999999995E-7</v>
      </c>
      <c r="D165" s="90"/>
      <c r="E165" t="str">
        <f>CONCATENATE(E160," - history")</f>
        <v>Gross profit - history</v>
      </c>
      <c r="F165" s="113" cm="1">
        <f t="array" aca="1" ref="F165" ca="1">IF(AND(F$4="A",ISNUMBER('DataModel-NVDA'!F$4)),INDEX('DataModel-NVDA'!$F$4:$BA$109,MATCH(1,('DataModel-NVDA'!$A$4:$A$109=$A165)*('DataModel-NVDA'!$B$4:$B$109=$B165),0),MATCH(F$3,'DataModel-NVDA'!$F$2:$BA$2,0))*$C165,"")</f>
        <v>604.202</v>
      </c>
      <c r="G165" s="69" cm="1">
        <f t="array" aca="1" ref="G165" ca="1">IF(AND(G$4="A",ISNUMBER('DataModel-NVDA'!G$4)),INDEX('DataModel-NVDA'!$F$4:$BA$109,MATCH(1,('DataModel-NVDA'!$A$4:$A$109=$A165)*('DataModel-NVDA'!$B$4:$B$109=$B165),0),MATCH(G$3,'DataModel-NVDA'!$F$2:$BA$2,0))*$C165,"")</f>
        <v>618.97399999999993</v>
      </c>
      <c r="H165" s="69" cm="1">
        <f t="array" aca="1" ref="H165" ca="1">IF(AND(H$4="A",ISNUMBER('DataModel-NVDA'!H$4)),INDEX('DataModel-NVDA'!$F$4:$BA$109,MATCH(1,('DataModel-NVDA'!$A$4:$A$109=$A165)*('DataModel-NVDA'!$B$4:$B$109=$B165),0),MATCH(H$3,'DataModel-NVDA'!$F$2:$BA$2,0))*$C165,"")</f>
        <v>676.69799999999998</v>
      </c>
      <c r="I165" s="114" cm="1">
        <f t="array" aca="1" ref="I165" ca="1">IF(AND(I$4="A",ISNUMBER('DataModel-NVDA'!I$4)),INDEX('DataModel-NVDA'!$F$4:$BA$109,MATCH(1,('DataModel-NVDA'!$A$4:$A$109=$A165)*('DataModel-NVDA'!$B$4:$B$109=$B165),0),MATCH(I$3,'DataModel-NVDA'!$F$2:$BA$2,0))*$C165,"")</f>
        <v>699.60299999999995</v>
      </c>
      <c r="J165" s="113" cm="1">
        <f t="array" aca="1" ref="J165" ca="1">IF(AND(J$4="A",ISNUMBER('DataModel-NVDA'!J$4)),INDEX('DataModel-NVDA'!$F$4:$BA$109,MATCH(1,('DataModel-NVDA'!$A$4:$A$109=$A165)*('DataModel-NVDA'!$B$4:$B$109=$B165),0),MATCH(J$3,'DataModel-NVDA'!$F$2:$BA$2,0))*$C165,"")</f>
        <v>653</v>
      </c>
      <c r="K165" s="69" cm="1">
        <f t="array" aca="1" ref="K165" ca="1">IF(AND(K$4="A",ISNUMBER('DataModel-NVDA'!K$4)),INDEX('DataModel-NVDA'!$F$4:$BA$109,MATCH(1,('DataModel-NVDA'!$A$4:$A$109=$A165)*('DataModel-NVDA'!$B$4:$B$109=$B165),0),MATCH(K$3,'DataModel-NVDA'!$F$2:$BA$2,0))*$C165,"")</f>
        <v>634</v>
      </c>
      <c r="L165" s="69" cm="1">
        <f t="array" aca="1" ref="L165" ca="1">IF(AND(L$4="A",ISNUMBER('DataModel-NVDA'!L$4)),INDEX('DataModel-NVDA'!$F$4:$BA$109,MATCH(1,('DataModel-NVDA'!$A$4:$A$109=$A165)*('DataModel-NVDA'!$B$4:$B$109=$B165),0),MATCH(L$3,'DataModel-NVDA'!$F$2:$BA$2,0))*$C165,"")</f>
        <v>734</v>
      </c>
      <c r="M165" s="114" cm="1">
        <f t="array" aca="1" ref="M165" ca="1">IF(AND(M$4="A",ISNUMBER('DataModel-NVDA'!M$4)),INDEX('DataModel-NVDA'!$F$4:$BA$109,MATCH(1,('DataModel-NVDA'!$A$4:$A$109=$A165)*('DataModel-NVDA'!$B$4:$B$109=$B165),0),MATCH(M$3,'DataModel-NVDA'!$F$2:$BA$2,0))*$C165,"")</f>
        <v>791</v>
      </c>
      <c r="N165" s="113" cm="1">
        <f t="array" aca="1" ref="N165" ca="1">IF(AND(N$4="A",ISNUMBER('DataModel-NVDA'!N$4)),INDEX('DataModel-NVDA'!$F$4:$BA$109,MATCH(1,('DataModel-NVDA'!$A$4:$A$109=$A165)*('DataModel-NVDA'!$B$4:$B$109=$B165),0),MATCH(N$3,'DataModel-NVDA'!$F$2:$BA$2,0))*$C165,"")</f>
        <v>751</v>
      </c>
      <c r="O165" s="69" cm="1">
        <f t="array" aca="1" ref="O165" ca="1">IF(AND(O$4="A",ISNUMBER('DataModel-NVDA'!O$4)),INDEX('DataModel-NVDA'!$F$4:$BA$109,MATCH(1,('DataModel-NVDA'!$A$4:$A$109=$A165)*('DataModel-NVDA'!$B$4:$B$109=$B165),0),MATCH(O$3,'DataModel-NVDA'!$F$2:$BA$2,0))*$C165,"")</f>
        <v>826</v>
      </c>
      <c r="P165" s="69" cm="1">
        <f t="array" aca="1" ref="P165" ca="1">IF(AND(P$4="A",ISNUMBER('DataModel-NVDA'!P$4)),INDEX('DataModel-NVDA'!$F$4:$BA$109,MATCH(1,('DataModel-NVDA'!$A$4:$A$109=$A165)*('DataModel-NVDA'!$B$4:$B$109=$B165),0),MATCH(P$3,'DataModel-NVDA'!$F$2:$BA$2,0))*$C165,"")</f>
        <v>1183</v>
      </c>
      <c r="Q165" s="114" cm="1">
        <f t="array" aca="1" ref="Q165" ca="1">IF(AND(Q$4="A",ISNUMBER('DataModel-NVDA'!Q$4)),INDEX('DataModel-NVDA'!$F$4:$BA$109,MATCH(1,('DataModel-NVDA'!$A$4:$A$109=$A165)*('DataModel-NVDA'!$B$4:$B$109=$B165),0),MATCH(Q$3,'DataModel-NVDA'!$F$2:$BA$2,0))*$C165,"")</f>
        <v>1303</v>
      </c>
      <c r="R165" s="113" cm="1">
        <f t="array" aca="1" ref="R165" ca="1">IF(AND(R$4="A",ISNUMBER('DataModel-NVDA'!R$4)),INDEX('DataModel-NVDA'!$F$4:$BA$109,MATCH(1,('DataModel-NVDA'!$A$4:$A$109=$A165)*('DataModel-NVDA'!$B$4:$B$109=$B165),0),MATCH(R$3,'DataModel-NVDA'!$F$2:$BA$2,0))*$C165,"")</f>
        <v>1150</v>
      </c>
      <c r="S165" s="69" cm="1">
        <f t="array" aca="1" ref="S165" ca="1">IF(AND(S$4="A",ISNUMBER('DataModel-NVDA'!S$4)),INDEX('DataModel-NVDA'!$F$4:$BA$109,MATCH(1,('DataModel-NVDA'!$A$4:$A$109=$A165)*('DataModel-NVDA'!$B$4:$B$109=$B165),0),MATCH(S$3,'DataModel-NVDA'!$F$2:$BA$2,0))*$C165,"")</f>
        <v>1302</v>
      </c>
      <c r="T165" s="69" cm="1">
        <f t="array" aca="1" ref="T165" ca="1">IF(AND(T$4="A",ISNUMBER('DataModel-NVDA'!T$4)),INDEX('DataModel-NVDA'!$F$4:$BA$109,MATCH(1,('DataModel-NVDA'!$A$4:$A$109=$A165)*('DataModel-NVDA'!$B$4:$B$109=$B165),0),MATCH(T$3,'DataModel-NVDA'!$F$2:$BA$2,0))*$C165,"")</f>
        <v>1569</v>
      </c>
      <c r="U165" s="114" cm="1">
        <f t="array" aca="1" ref="U165" ca="1">IF(AND(U$4="A",ISNUMBER('DataModel-NVDA'!U$4)),INDEX('DataModel-NVDA'!$F$4:$BA$109,MATCH(1,('DataModel-NVDA'!$A$4:$A$109=$A165)*('DataModel-NVDA'!$B$4:$B$109=$B165),0),MATCH(U$3,'DataModel-NVDA'!$F$2:$BA$2,0))*$C165,"")</f>
        <v>1801</v>
      </c>
      <c r="V165" s="113" cm="1">
        <f t="array" aca="1" ref="V165" ca="1">IF(AND(V$4="A",ISNUMBER('DataModel-NVDA'!V$4)),INDEX('DataModel-NVDA'!$F$4:$BA$109,MATCH(1,('DataModel-NVDA'!$A$4:$A$109=$A165)*('DataModel-NVDA'!$B$4:$B$109=$B165),0),MATCH(V$3,'DataModel-NVDA'!$F$2:$BA$2,0))*$C165,"")</f>
        <v>2068</v>
      </c>
      <c r="W165" s="69" cm="1">
        <f t="array" aca="1" ref="W165" ca="1">IF(AND(W$4="A",ISNUMBER('DataModel-NVDA'!W$4)),INDEX('DataModel-NVDA'!$F$4:$BA$109,MATCH(1,('DataModel-NVDA'!$A$4:$A$109=$A165)*('DataModel-NVDA'!$B$4:$B$109=$B165),0),MATCH(W$3,'DataModel-NVDA'!$F$2:$BA$2,0))*$C165,"")</f>
        <v>1975</v>
      </c>
      <c r="X165" s="69" cm="1">
        <f t="array" aca="1" ref="X165" ca="1">IF(AND(X$4="A",ISNUMBER('DataModel-NVDA'!X$4)),INDEX('DataModel-NVDA'!$F$4:$BA$109,MATCH(1,('DataModel-NVDA'!$A$4:$A$109=$A165)*('DataModel-NVDA'!$B$4:$B$109=$B165),0),MATCH(X$3,'DataModel-NVDA'!$F$2:$BA$2,0))*$C165,"")</f>
        <v>1921</v>
      </c>
      <c r="Y165" s="114" cm="1">
        <f t="array" aca="1" ref="Y165" ca="1">IF(AND(Y$4="A",ISNUMBER('DataModel-NVDA'!Y$4)),INDEX('DataModel-NVDA'!$F$4:$BA$109,MATCH(1,('DataModel-NVDA'!$A$4:$A$109=$A165)*('DataModel-NVDA'!$B$4:$B$109=$B165),0),MATCH(Y$3,'DataModel-NVDA'!$F$2:$BA$2,0))*$C165,"")</f>
        <v>1207</v>
      </c>
      <c r="Z165" s="113" cm="1">
        <f t="array" aca="1" ref="Z165" ca="1">IF(AND(Z$4="A",ISNUMBER('DataModel-NVDA'!Z$4)),INDEX('DataModel-NVDA'!$F$4:$BA$109,MATCH(1,('DataModel-NVDA'!$A$4:$A$109=$A165)*('DataModel-NVDA'!$B$4:$B$109=$B165),0),MATCH(Z$3,'DataModel-NVDA'!$F$2:$BA$2,0))*$C165,"")</f>
        <v>1296</v>
      </c>
      <c r="AA165" s="69" cm="1">
        <f t="array" aca="1" ref="AA165" ca="1">IF(AND(AA$4="A",ISNUMBER('DataModel-NVDA'!AA$4)),INDEX('DataModel-NVDA'!$F$4:$BA$109,MATCH(1,('DataModel-NVDA'!$A$4:$A$109=$A165)*('DataModel-NVDA'!$B$4:$B$109=$B165),0),MATCH(AA$3,'DataModel-NVDA'!$F$2:$BA$2,0))*$C165,"")</f>
        <v>1541</v>
      </c>
      <c r="AB165" s="69" cm="1">
        <f t="array" aca="1" ref="AB165" ca="1">IF(AND(AB$4="A",ISNUMBER('DataModel-NVDA'!AB$4)),INDEX('DataModel-NVDA'!$F$4:$BA$109,MATCH(1,('DataModel-NVDA'!$A$4:$A$109=$A165)*('DataModel-NVDA'!$B$4:$B$109=$B165),0),MATCH(AB$3,'DataModel-NVDA'!$F$2:$BA$2,0))*$C165,"")</f>
        <v>1916</v>
      </c>
      <c r="AC165" s="114" cm="1">
        <f t="array" aca="1" ref="AC165" ca="1">IF(AND(AC$4="A",ISNUMBER('DataModel-NVDA'!AC$4)),INDEX('DataModel-NVDA'!$F$4:$BA$109,MATCH(1,('DataModel-NVDA'!$A$4:$A$109=$A165)*('DataModel-NVDA'!$B$4:$B$109=$B165),0),MATCH(AC$3,'DataModel-NVDA'!$F$2:$BA$2,0))*$C165,"")</f>
        <v>2015</v>
      </c>
      <c r="AD165" s="113" cm="1">
        <f t="array" aca="1" ref="AD165" ca="1">IF(AND(AD$4="A",ISNUMBER('DataModel-NVDA'!AD$4)),INDEX('DataModel-NVDA'!$F$4:$BA$109,MATCH(1,('DataModel-NVDA'!$A$4:$A$109=$A165)*('DataModel-NVDA'!$B$4:$B$109=$B165),0),MATCH(AD$3,'DataModel-NVDA'!$F$2:$BA$2,0))*$C165,"")</f>
        <v>2004</v>
      </c>
      <c r="AE165" s="69" cm="1">
        <f t="array" aca="1" ref="AE165" ca="1">IF(AND(AE$4="A",ISNUMBER('DataModel-NVDA'!AE$4)),INDEX('DataModel-NVDA'!$F$4:$BA$109,MATCH(1,('DataModel-NVDA'!$A$4:$A$109=$A165)*('DataModel-NVDA'!$B$4:$B$109=$B165),0),MATCH(AE$3,'DataModel-NVDA'!$F$2:$BA$2,0))*$C165,"")</f>
        <v>2275</v>
      </c>
      <c r="AF165" s="69" cm="1">
        <f t="array" aca="1" ref="AF165" ca="1">IF(AND(AF$4="A",ISNUMBER('DataModel-NVDA'!AF$4)),INDEX('DataModel-NVDA'!$F$4:$BA$109,MATCH(1,('DataModel-NVDA'!$A$4:$A$109=$A165)*('DataModel-NVDA'!$B$4:$B$109=$B165),0),MATCH(AF$3,'DataModel-NVDA'!$F$2:$BA$2,0))*$C165,"")</f>
        <v>2960</v>
      </c>
      <c r="AG165" s="114" cm="1">
        <f t="array" aca="1" ref="AG165" ca="1">IF(AND(AG$4="A",ISNUMBER('DataModel-NVDA'!AG$4)),INDEX('DataModel-NVDA'!$F$4:$BA$109,MATCH(1,('DataModel-NVDA'!$A$4:$A$109=$A165)*('DataModel-NVDA'!$B$4:$B$109=$B165),0),MATCH(AG$3,'DataModel-NVDA'!$F$2:$BA$2,0))*$C165,"")</f>
        <v>3157</v>
      </c>
      <c r="AH165" s="113" cm="1">
        <f t="array" aca="1" ref="AH165" ca="1">IF(AND(AH$4="A",ISNUMBER('DataModel-NVDA'!AH$4)),INDEX('DataModel-NVDA'!$F$4:$BA$109,MATCH(1,('DataModel-NVDA'!$A$4:$A$109=$A165)*('DataModel-NVDA'!$B$4:$B$109=$B165),0),MATCH(AH$3,'DataModel-NVDA'!$F$2:$BA$2,0))*$C165,"")</f>
        <v>3629</v>
      </c>
      <c r="AI165" s="69" cm="1">
        <f t="array" aca="1" ref="AI165" ca="1">IF(AND(AI$4="A",ISNUMBER('DataModel-NVDA'!AI$4)),INDEX('DataModel-NVDA'!$F$4:$BA$109,MATCH(1,('DataModel-NVDA'!$A$4:$A$109=$A165)*('DataModel-NVDA'!$B$4:$B$109=$B165),0),MATCH(AI$3,'DataModel-NVDA'!$F$2:$BA$2,0))*$C165,"")</f>
        <v>4215</v>
      </c>
      <c r="AJ165" s="69" cm="1">
        <f t="array" aca="1" ref="AJ165" ca="1">IF(AND(AJ$4="A",ISNUMBER('DataModel-NVDA'!AJ$4)),INDEX('DataModel-NVDA'!$F$4:$BA$109,MATCH(1,('DataModel-NVDA'!$A$4:$A$109=$A165)*('DataModel-NVDA'!$B$4:$B$109=$B165),0),MATCH(AJ$3,'DataModel-NVDA'!$F$2:$BA$2,0))*$C165,"")</f>
        <v>4631</v>
      </c>
      <c r="AK165" s="114" cm="1">
        <f t="array" aca="1" ref="AK165" ca="1">IF(AND(AK$4="A",ISNUMBER('DataModel-NVDA'!AK$4)),INDEX('DataModel-NVDA'!$F$4:$BA$109,MATCH(1,('DataModel-NVDA'!$A$4:$A$109=$A165)*('DataModel-NVDA'!$B$4:$B$109=$B165),0),MATCH(AK$3,'DataModel-NVDA'!$F$2:$BA$2,0))*$C165,"")</f>
        <v>4999</v>
      </c>
      <c r="AL165" s="113" cm="1">
        <f t="array" aca="1" ref="AL165" ca="1">IF(AND(AL$4="A",ISNUMBER('DataModel-NVDA'!AL$4)),INDEX('DataModel-NVDA'!$F$4:$BA$109,MATCH(1,('DataModel-NVDA'!$A$4:$A$109=$A165)*('DataModel-NVDA'!$B$4:$B$109=$B165),0),MATCH(AL$3,'DataModel-NVDA'!$F$2:$BA$2,0))*$C165,"")</f>
        <v>5431</v>
      </c>
      <c r="AM165" s="69" cm="1">
        <f t="array" aca="1" ref="AM165" ca="1">IF(AND(AM$4="A",ISNUMBER('DataModel-NVDA'!AM$4)),INDEX('DataModel-NVDA'!$F$4:$BA$109,MATCH(1,('DataModel-NVDA'!$A$4:$A$109=$A165)*('DataModel-NVDA'!$B$4:$B$109=$B165),0),MATCH(AM$3,'DataModel-NVDA'!$F$2:$BA$2,0))*$C165,"")</f>
        <v>2915</v>
      </c>
      <c r="AN165" s="69" cm="1">
        <f t="array" aca="1" ref="AN165" ca="1">IF(AND(AN$4="A",ISNUMBER('DataModel-NVDA'!AN$4)),INDEX('DataModel-NVDA'!$F$4:$BA$109,MATCH(1,('DataModel-NVDA'!$A$4:$A$109=$A165)*('DataModel-NVDA'!$B$4:$B$109=$B165),0),MATCH(AN$3,'DataModel-NVDA'!$F$2:$BA$2,0))*$C165,"")</f>
        <v>3177</v>
      </c>
      <c r="AO165" s="114" cm="1">
        <f t="array" aca="1" ref="AO165" ca="1">IF(AND(AO$4="A",ISNUMBER('DataModel-NVDA'!AO$4)),INDEX('DataModel-NVDA'!$F$4:$BA$109,MATCH(1,('DataModel-NVDA'!$A$4:$A$109=$A165)*('DataModel-NVDA'!$B$4:$B$109=$B165),0),MATCH(AO$3,'DataModel-NVDA'!$F$2:$BA$2,0))*$C165,"")</f>
        <v>3833</v>
      </c>
      <c r="AP165" s="113" cm="1">
        <f t="array" aca="1" ref="AP165" ca="1">IF(AND(AP$4="A",ISNUMBER('DataModel-NVDA'!AP$4)),INDEX('DataModel-NVDA'!$F$4:$BA$109,MATCH(1,('DataModel-NVDA'!$A$4:$A$109=$A165)*('DataModel-NVDA'!$B$4:$B$109=$B165),0),MATCH(AP$3,'DataModel-NVDA'!$F$2:$BA$2,0))*$C165,"")</f>
        <v>4648</v>
      </c>
      <c r="AQ165" s="69" cm="1">
        <f t="array" aca="1" ref="AQ165" ca="1">IF(AND(AQ$4="A",ISNUMBER('DataModel-NVDA'!AQ$4)),INDEX('DataModel-NVDA'!$F$4:$BA$109,MATCH(1,('DataModel-NVDA'!$A$4:$A$109=$A165)*('DataModel-NVDA'!$B$4:$B$109=$B165),0),MATCH(AQ$3,'DataModel-NVDA'!$F$2:$BA$2,0))*$C165,"")</f>
        <v>9462</v>
      </c>
      <c r="AR165" s="69" cm="1">
        <f t="array" aca="1" ref="AR165" ca="1">IF(AND(AR$4="A",ISNUMBER('DataModel-NVDA'!AR$4)),INDEX('DataModel-NVDA'!$F$4:$BA$109,MATCH(1,('DataModel-NVDA'!$A$4:$A$109=$A165)*('DataModel-NVDA'!$B$4:$B$109=$B165),0),MATCH(AR$3,'DataModel-NVDA'!$F$2:$BA$2,0))*$C165,"")</f>
        <v>13400</v>
      </c>
      <c r="AS165" s="114" cm="1">
        <f t="array" aca="1" ref="AS165" ca="1">IF(AND(AS$4="A",ISNUMBER('DataModel-NVDA'!AS$4)),INDEX('DataModel-NVDA'!$F$4:$BA$109,MATCH(1,('DataModel-NVDA'!$A$4:$A$109=$A165)*('DataModel-NVDA'!$B$4:$B$109=$B165),0),MATCH(AS$3,'DataModel-NVDA'!$F$2:$BA$2,0))*$C165,"")</f>
        <v>16791</v>
      </c>
      <c r="AT165" s="113" cm="1">
        <f t="array" aca="1" ref="AT165" ca="1">IF(AND(AT$4="A",ISNUMBER('DataModel-NVDA'!AT$4)),INDEX('DataModel-NVDA'!$F$4:$BA$109,MATCH(1,('DataModel-NVDA'!$A$4:$A$109=$A165)*('DataModel-NVDA'!$B$4:$B$109=$B165),0),MATCH(AT$3,'DataModel-NVDA'!$F$2:$BA$2,0))*$C165,"")</f>
        <v>20406</v>
      </c>
      <c r="AU165" s="69" cm="1">
        <f t="array" aca="1" ref="AU165" ca="1">IF(AND(AU$4="A",ISNUMBER('DataModel-NVDA'!AU$4)),INDEX('DataModel-NVDA'!$F$4:$BA$109,MATCH(1,('DataModel-NVDA'!$A$4:$A$109=$A165)*('DataModel-NVDA'!$B$4:$B$109=$B165),0),MATCH(AU$3,'DataModel-NVDA'!$F$2:$BA$2,0))*$C165,"")</f>
        <v>22574</v>
      </c>
      <c r="AV165" s="69" cm="1">
        <f t="array" aca="1" ref="AV165" ca="1">IF(AND(AV$4="A",ISNUMBER('DataModel-NVDA'!AV$4)),INDEX('DataModel-NVDA'!$F$4:$BA$109,MATCH(1,('DataModel-NVDA'!$A$4:$A$109=$A165)*('DataModel-NVDA'!$B$4:$B$109=$B165),0),MATCH(AV$3,'DataModel-NVDA'!$F$2:$BA$2,0))*$C165,"")</f>
        <v>26156</v>
      </c>
      <c r="AW165" s="114" t="str" cm="1">
        <f t="array" aca="1" ref="AW165" ca="1">IF(AND(AW$4="A",ISNUMBER('DataModel-NVDA'!AW$4)),INDEX('DataModel-NVDA'!$F$4:$BA$109,MATCH(1,('DataModel-NVDA'!$A$4:$A$109=$A165)*('DataModel-NVDA'!$B$4:$B$109=$B165),0),MATCH(AW$3,'DataModel-NVDA'!$F$2:$BA$2,0))*$C165,"")</f>
        <v/>
      </c>
      <c r="AX165" s="113" t="str" cm="1">
        <f t="array" aca="1" ref="AX165" ca="1">IF(AND(AX$4="A",ISNUMBER('DataModel-NVDA'!AX$4)),INDEX('DataModel-NVDA'!$F$4:$BA$109,MATCH(1,('DataModel-NVDA'!$A$4:$A$109=$A165)*('DataModel-NVDA'!$B$4:$B$109=$B165),0),MATCH(AX$3,'DataModel-NVDA'!$F$2:$BA$2,0))*$C165,"")</f>
        <v/>
      </c>
      <c r="AY165" s="69" t="str" cm="1">
        <f t="array" aca="1" ref="AY165" ca="1">IF(AND(AY$4="A",ISNUMBER('DataModel-NVDA'!AY$4)),INDEX('DataModel-NVDA'!$F$4:$BA$109,MATCH(1,('DataModel-NVDA'!$A$4:$A$109=$A165)*('DataModel-NVDA'!$B$4:$B$109=$B165),0),MATCH(AY$3,'DataModel-NVDA'!$F$2:$BA$2,0))*$C165,"")</f>
        <v/>
      </c>
      <c r="AZ165" s="69" t="str" cm="1">
        <f t="array" aca="1" ref="AZ165" ca="1">IF(AND(AZ$4="A",ISNUMBER('DataModel-NVDA'!AZ$4)),INDEX('DataModel-NVDA'!$F$4:$BA$109,MATCH(1,('DataModel-NVDA'!$A$4:$A$109=$A165)*('DataModel-NVDA'!$B$4:$B$109=$B165),0),MATCH(AZ$3,'DataModel-NVDA'!$F$2:$BA$2,0))*$C165,"")</f>
        <v/>
      </c>
      <c r="BA165" s="114" t="str" cm="1">
        <f t="array" aca="1" ref="BA165" ca="1">IF(AND(BA$4="A",ISNUMBER('DataModel-NVDA'!BA$4)),INDEX('DataModel-NVDA'!$F$4:$BA$109,MATCH(1,('DataModel-NVDA'!$A$4:$A$109=$A165)*('DataModel-NVDA'!$B$4:$B$109=$B165),0),MATCH(BA$3,'DataModel-NVDA'!$F$2:$BA$2,0))*$C165,"")</f>
        <v/>
      </c>
      <c r="BB165" s="113"/>
      <c r="BC165" s="69"/>
      <c r="BD165" s="69"/>
      <c r="BE165" s="114"/>
      <c r="BF165" s="113"/>
      <c r="BG165" s="69"/>
      <c r="BH165" s="69"/>
      <c r="BI165" s="114"/>
      <c r="BJ165" s="113"/>
      <c r="BK165" s="69"/>
      <c r="BL165" s="69"/>
      <c r="BM165" s="114"/>
      <c r="BN165" s="113"/>
      <c r="BO165" s="69"/>
      <c r="BP165" s="69"/>
      <c r="BQ165" s="114"/>
      <c r="BR165" s="113"/>
      <c r="BS165" s="69"/>
      <c r="BT165" s="69"/>
      <c r="BU165" s="114"/>
      <c r="BV165" s="113"/>
      <c r="BW165" s="69"/>
      <c r="BX165" s="69"/>
      <c r="BY165" s="114"/>
      <c r="BZ165" s="113"/>
      <c r="CA165" s="69"/>
      <c r="CB165" s="69"/>
      <c r="CC165" s="114"/>
      <c r="CD165" s="113"/>
      <c r="CE165" s="69"/>
      <c r="CF165" s="69"/>
      <c r="CG165" s="114"/>
      <c r="CH165" s="113"/>
      <c r="CI165" s="69"/>
      <c r="CJ165" s="69"/>
      <c r="CK165" s="114"/>
      <c r="CL165" s="113"/>
      <c r="CM165" s="69"/>
      <c r="CN165" s="69"/>
      <c r="CO165" s="114"/>
      <c r="CP165" s="113"/>
      <c r="CQ165" s="69"/>
      <c r="CR165" s="69"/>
      <c r="CS165" s="114"/>
      <c r="CT165" s="113"/>
      <c r="CU165" s="69"/>
      <c r="CV165" s="69"/>
      <c r="CW165" s="114"/>
      <c r="CX165" s="113"/>
      <c r="CY165" s="69"/>
      <c r="CZ165" s="69"/>
      <c r="DA165" s="114"/>
      <c r="DB165" s="113"/>
      <c r="DC165" s="69"/>
      <c r="DD165" s="69"/>
      <c r="DE165" s="114"/>
      <c r="DF165" s="113"/>
      <c r="DG165" s="69"/>
      <c r="DH165" s="69"/>
      <c r="DI165" s="114"/>
      <c r="DK165" s="69">
        <f t="shared" ref="DK165:EK165" ca="1" si="403">SUM(OFFSET($E165,,MATCH(DK$3,$F$5:$DI$5,0),,4))</f>
        <v>2599.4769999999999</v>
      </c>
      <c r="DL165" s="69">
        <f t="shared" ca="1" si="403"/>
        <v>2812</v>
      </c>
      <c r="DM165" s="69">
        <f t="shared" ca="1" si="403"/>
        <v>4063</v>
      </c>
      <c r="DN165" s="69">
        <f t="shared" ca="1" si="403"/>
        <v>5822</v>
      </c>
      <c r="DO165" s="69">
        <f t="shared" ca="1" si="403"/>
        <v>7171</v>
      </c>
      <c r="DP165" s="69">
        <f t="shared" ca="1" si="403"/>
        <v>6768</v>
      </c>
      <c r="DQ165" s="69">
        <f t="shared" ca="1" si="403"/>
        <v>10396</v>
      </c>
      <c r="DR165" s="69">
        <f t="shared" ca="1" si="403"/>
        <v>17474</v>
      </c>
      <c r="DS165" s="69">
        <f t="shared" ca="1" si="403"/>
        <v>15356</v>
      </c>
      <c r="DT165" s="69">
        <f t="shared" ca="1" si="403"/>
        <v>44301</v>
      </c>
      <c r="DU165" s="69">
        <f t="shared" ca="1" si="403"/>
        <v>69136</v>
      </c>
      <c r="DV165" s="69">
        <f t="shared" ca="1" si="403"/>
        <v>0</v>
      </c>
      <c r="DW165" s="69">
        <f t="shared" ca="1" si="403"/>
        <v>0</v>
      </c>
      <c r="DX165" s="69">
        <f t="shared" ca="1" si="403"/>
        <v>0</v>
      </c>
      <c r="DY165" s="69">
        <f t="shared" ca="1" si="403"/>
        <v>0</v>
      </c>
      <c r="DZ165" s="69">
        <f t="shared" ca="1" si="403"/>
        <v>0</v>
      </c>
      <c r="EA165" s="69">
        <f t="shared" ca="1" si="403"/>
        <v>0</v>
      </c>
      <c r="EB165" s="69">
        <f t="shared" ca="1" si="403"/>
        <v>0</v>
      </c>
      <c r="EC165" s="69">
        <f t="shared" ca="1" si="403"/>
        <v>0</v>
      </c>
      <c r="ED165" s="69">
        <f t="shared" ca="1" si="403"/>
        <v>0</v>
      </c>
      <c r="EE165" s="69">
        <f t="shared" ca="1" si="403"/>
        <v>0</v>
      </c>
      <c r="EF165" s="69">
        <f t="shared" ca="1" si="403"/>
        <v>0</v>
      </c>
      <c r="EG165" s="69">
        <f t="shared" ca="1" si="403"/>
        <v>0</v>
      </c>
      <c r="EH165" s="69">
        <f t="shared" ca="1" si="403"/>
        <v>0</v>
      </c>
      <c r="EI165" s="69">
        <f t="shared" ca="1" si="403"/>
        <v>0</v>
      </c>
      <c r="EJ165" s="69">
        <f t="shared" ca="1" si="403"/>
        <v>0</v>
      </c>
      <c r="EK165" s="69">
        <f t="shared" ca="1" si="403"/>
        <v>0</v>
      </c>
    </row>
    <row r="166" spans="1:141" outlineLevel="2" x14ac:dyDescent="0.25">
      <c r="A166" s="90"/>
      <c r="B166" s="90"/>
      <c r="C166" s="90"/>
      <c r="D166" s="90"/>
      <c r="F166" s="100"/>
      <c r="I166" s="101"/>
      <c r="J166" s="100"/>
      <c r="M166" s="101"/>
      <c r="N166" s="100"/>
      <c r="Q166" s="101"/>
      <c r="R166" s="100"/>
      <c r="U166" s="101"/>
      <c r="V166" s="100"/>
      <c r="Y166" s="101"/>
      <c r="Z166" s="100"/>
      <c r="AC166" s="101"/>
      <c r="AD166" s="100"/>
      <c r="AG166" s="101"/>
      <c r="AH166" s="100"/>
      <c r="AK166" s="101"/>
      <c r="AL166" s="100"/>
      <c r="AO166" s="101"/>
      <c r="AP166" s="100"/>
      <c r="AS166" s="101"/>
      <c r="AT166" s="100"/>
      <c r="AW166" s="101"/>
      <c r="AX166" s="100"/>
      <c r="BA166" s="101"/>
      <c r="BB166" s="100"/>
      <c r="BE166" s="101"/>
      <c r="BF166" s="100"/>
      <c r="BI166" s="101"/>
      <c r="BJ166" s="100"/>
      <c r="BM166" s="101"/>
      <c r="BN166" s="100"/>
      <c r="BQ166" s="101"/>
      <c r="BR166" s="100"/>
      <c r="BU166" s="101"/>
      <c r="BV166" s="100"/>
      <c r="BY166" s="101"/>
      <c r="BZ166" s="100"/>
      <c r="CC166" s="101"/>
      <c r="CD166" s="100"/>
      <c r="CG166" s="101"/>
      <c r="CH166" s="100"/>
      <c r="CK166" s="101"/>
      <c r="CL166" s="100"/>
      <c r="CO166" s="101"/>
      <c r="CP166" s="100"/>
      <c r="CS166" s="101"/>
      <c r="CT166" s="100"/>
      <c r="CW166" s="101"/>
      <c r="CX166" s="100"/>
      <c r="DA166" s="101"/>
      <c r="DB166" s="100"/>
      <c r="DE166" s="101"/>
      <c r="DF166" s="100"/>
      <c r="DI166" s="101"/>
    </row>
    <row r="167" spans="1:141" outlineLevel="2" x14ac:dyDescent="0.25">
      <c r="A167" s="90"/>
      <c r="B167" s="90"/>
      <c r="C167" s="90"/>
      <c r="D167" s="90"/>
      <c r="E167" t="str">
        <f>CONCATENATE(E160," - model")</f>
        <v>Gross profit - model</v>
      </c>
      <c r="F167" s="100"/>
      <c r="I167" s="101"/>
      <c r="J167" s="100"/>
      <c r="M167" s="101"/>
      <c r="N167" s="100"/>
      <c r="Q167" s="101"/>
      <c r="R167" s="100"/>
      <c r="U167" s="101"/>
      <c r="V167" s="100"/>
      <c r="Y167" s="101"/>
      <c r="Z167" s="100"/>
      <c r="AC167" s="101"/>
      <c r="AD167" s="100"/>
      <c r="AG167" s="101"/>
      <c r="AH167" s="100"/>
      <c r="AK167" s="101"/>
      <c r="AL167" s="113">
        <f ca="1">AL165</f>
        <v>5431</v>
      </c>
      <c r="AM167" s="69">
        <f ca="1">AM165</f>
        <v>2915</v>
      </c>
      <c r="AN167" s="69">
        <f ca="1">AN165</f>
        <v>3177</v>
      </c>
      <c r="AO167" s="114">
        <f ca="1">AO165</f>
        <v>3833</v>
      </c>
      <c r="AP167" s="113">
        <f t="shared" ref="AP167:BU167" ca="1" si="404">AP168*AP$139</f>
        <v>4648</v>
      </c>
      <c r="AQ167" s="69">
        <f t="shared" ca="1" si="404"/>
        <v>9462</v>
      </c>
      <c r="AR167" s="69">
        <f t="shared" ca="1" si="404"/>
        <v>13400</v>
      </c>
      <c r="AS167" s="114">
        <f t="shared" ca="1" si="404"/>
        <v>16791</v>
      </c>
      <c r="AT167" s="113">
        <f t="shared" ca="1" si="404"/>
        <v>20406</v>
      </c>
      <c r="AU167" s="69">
        <f t="shared" ca="1" si="404"/>
        <v>22574</v>
      </c>
      <c r="AV167" s="69">
        <f t="shared" ca="1" si="404"/>
        <v>26156</v>
      </c>
      <c r="AW167" s="114">
        <f t="shared" ca="1" si="404"/>
        <v>28594.024091249972</v>
      </c>
      <c r="AX167" s="113">
        <f t="shared" ca="1" si="404"/>
        <v>29926.987422179605</v>
      </c>
      <c r="AY167" s="69">
        <f t="shared" ca="1" si="404"/>
        <v>34518.764481733815</v>
      </c>
      <c r="AZ167" s="69">
        <f t="shared" ca="1" si="404"/>
        <v>40312.493194014169</v>
      </c>
      <c r="BA167" s="114">
        <f t="shared" ca="1" si="404"/>
        <v>43809.604225072369</v>
      </c>
      <c r="BB167" s="113">
        <f t="shared" ca="1" si="404"/>
        <v>36292.405644835962</v>
      </c>
      <c r="BC167" s="69">
        <f t="shared" ca="1" si="404"/>
        <v>41860.84570614624</v>
      </c>
      <c r="BD167" s="69">
        <f t="shared" ca="1" si="404"/>
        <v>48886.890448169848</v>
      </c>
      <c r="BE167" s="114">
        <f t="shared" ca="1" si="404"/>
        <v>53127.830918847918</v>
      </c>
      <c r="BF167" s="113">
        <f t="shared" ca="1" si="404"/>
        <v>41653.515823152833</v>
      </c>
      <c r="BG167" s="69">
        <f t="shared" ca="1" si="404"/>
        <v>48044.525239115013</v>
      </c>
      <c r="BH167" s="69">
        <f t="shared" ca="1" si="404"/>
        <v>56108.456539235456</v>
      </c>
      <c r="BI167" s="114">
        <f t="shared" ca="1" si="404"/>
        <v>60975.868270746651</v>
      </c>
      <c r="BJ167" s="113">
        <f t="shared" ca="1" si="404"/>
        <v>46235.402563699652</v>
      </c>
      <c r="BK167" s="69">
        <f t="shared" ca="1" si="404"/>
        <v>53329.423015417677</v>
      </c>
      <c r="BL167" s="69">
        <f t="shared" ca="1" si="404"/>
        <v>62280.386758551358</v>
      </c>
      <c r="BM167" s="114">
        <f t="shared" ca="1" si="404"/>
        <v>67683.213780528793</v>
      </c>
      <c r="BN167" s="113">
        <f t="shared" ca="1" si="404"/>
        <v>49934.234768795635</v>
      </c>
      <c r="BO167" s="69">
        <f t="shared" ca="1" si="404"/>
        <v>57595.776856651093</v>
      </c>
      <c r="BP167" s="69">
        <f t="shared" ca="1" si="404"/>
        <v>67262.817699235471</v>
      </c>
      <c r="BQ167" s="114">
        <f t="shared" ca="1" si="404"/>
        <v>73097.870882971096</v>
      </c>
      <c r="BR167" s="113">
        <f t="shared" ca="1" si="404"/>
        <v>52430.946507235407</v>
      </c>
      <c r="BS167" s="69">
        <f t="shared" ca="1" si="404"/>
        <v>60475.565699483646</v>
      </c>
      <c r="BT167" s="69">
        <f t="shared" ca="1" si="404"/>
        <v>70625.958584197244</v>
      </c>
      <c r="BU167" s="114">
        <f t="shared" ca="1" si="404"/>
        <v>76752.764427119662</v>
      </c>
      <c r="BV167" s="113">
        <f t="shared" ref="BV167:DA167" ca="1" si="405">BV168*BV$139</f>
        <v>55052.493832597182</v>
      </c>
      <c r="BW167" s="69">
        <f t="shared" ca="1" si="405"/>
        <v>63499.343984457839</v>
      </c>
      <c r="BX167" s="69">
        <f t="shared" ca="1" si="405"/>
        <v>74157.256513407119</v>
      </c>
      <c r="BY167" s="114">
        <f t="shared" ca="1" si="405"/>
        <v>80590.402648475647</v>
      </c>
      <c r="BZ167" s="113">
        <f t="shared" ca="1" si="405"/>
        <v>57805.118524227044</v>
      </c>
      <c r="CA167" s="69">
        <f t="shared" ca="1" si="405"/>
        <v>66674.311183680737</v>
      </c>
      <c r="CB167" s="69">
        <f t="shared" ca="1" si="405"/>
        <v>77865.119339077472</v>
      </c>
      <c r="CC167" s="114">
        <f t="shared" ca="1" si="405"/>
        <v>84619.922780899433</v>
      </c>
      <c r="CD167" s="113">
        <f t="shared" ca="1" si="405"/>
        <v>60695.374450438394</v>
      </c>
      <c r="CE167" s="69">
        <f t="shared" ca="1" si="405"/>
        <v>70008.026742864778</v>
      </c>
      <c r="CF167" s="69">
        <f t="shared" ca="1" si="405"/>
        <v>81758.375306031347</v>
      </c>
      <c r="CG167" s="114">
        <f t="shared" ca="1" si="405"/>
        <v>88850.918919944408</v>
      </c>
      <c r="CH167" s="113">
        <f t="shared" ca="1" si="405"/>
        <v>63730.143172960314</v>
      </c>
      <c r="CI167" s="69">
        <f t="shared" ca="1" si="405"/>
        <v>73508.428080008016</v>
      </c>
      <c r="CJ167" s="69">
        <f t="shared" ca="1" si="405"/>
        <v>85846.29407133293</v>
      </c>
      <c r="CK167" s="114">
        <f t="shared" ca="1" si="405"/>
        <v>93293.464865941627</v>
      </c>
      <c r="CL167" s="113">
        <f t="shared" ca="1" si="405"/>
        <v>66916.65033160834</v>
      </c>
      <c r="CM167" s="69">
        <f t="shared" ca="1" si="405"/>
        <v>77183.849484008417</v>
      </c>
      <c r="CN167" s="69">
        <f t="shared" ca="1" si="405"/>
        <v>90138.608774899578</v>
      </c>
      <c r="CO167" s="114">
        <f t="shared" ca="1" si="405"/>
        <v>97958.138109238716</v>
      </c>
      <c r="CP167" s="113">
        <f t="shared" ca="1" si="405"/>
        <v>70262.482848188753</v>
      </c>
      <c r="CQ167" s="69">
        <f t="shared" ca="1" si="405"/>
        <v>81043.041958208836</v>
      </c>
      <c r="CR167" s="69">
        <f t="shared" ca="1" si="405"/>
        <v>94645.539213644559</v>
      </c>
      <c r="CS167" s="114">
        <f t="shared" ca="1" si="405"/>
        <v>102856.04501470066</v>
      </c>
      <c r="CT167" s="113">
        <f t="shared" ca="1" si="405"/>
        <v>73775.6069905982</v>
      </c>
      <c r="CU167" s="69">
        <f t="shared" ca="1" si="405"/>
        <v>85095.194056119275</v>
      </c>
      <c r="CV167" s="69">
        <f t="shared" ca="1" si="405"/>
        <v>99377.816174326785</v>
      </c>
      <c r="CW167" s="114">
        <f t="shared" ca="1" si="405"/>
        <v>107998.8472654357</v>
      </c>
      <c r="CX167" s="113">
        <f t="shared" ca="1" si="405"/>
        <v>77464.387340128116</v>
      </c>
      <c r="CY167" s="69">
        <f t="shared" ca="1" si="405"/>
        <v>89349.953758925258</v>
      </c>
      <c r="CZ167" s="69">
        <f t="shared" ca="1" si="405"/>
        <v>104346.70698304313</v>
      </c>
      <c r="DA167" s="114">
        <f t="shared" ca="1" si="405"/>
        <v>113398.78962870748</v>
      </c>
      <c r="DB167" s="113">
        <f t="shared" ref="DB167:DI167" ca="1" si="406">DB168*DB$139</f>
        <v>81337.606707134517</v>
      </c>
      <c r="DC167" s="69">
        <f t="shared" ca="1" si="406"/>
        <v>93817.451446871521</v>
      </c>
      <c r="DD167" s="69">
        <f t="shared" ca="1" si="406"/>
        <v>109564.0423321953</v>
      </c>
      <c r="DE167" s="114">
        <f t="shared" ca="1" si="406"/>
        <v>119068.72911014287</v>
      </c>
      <c r="DF167" s="113">
        <f t="shared" ca="1" si="406"/>
        <v>85404.487042491251</v>
      </c>
      <c r="DG167" s="69">
        <f t="shared" ca="1" si="406"/>
        <v>98508.324019215099</v>
      </c>
      <c r="DH167" s="69">
        <f t="shared" ca="1" si="406"/>
        <v>115042.24444880507</v>
      </c>
      <c r="DI167" s="114">
        <f t="shared" ca="1" si="406"/>
        <v>125022.16556565004</v>
      </c>
      <c r="DK167" s="69">
        <f t="shared" ref="DK167:EK167" ca="1" si="407">SUM(OFFSET($E167,,MATCH(DK$3,$F$5:$DI$5,0),,4))</f>
        <v>0</v>
      </c>
      <c r="DL167" s="69">
        <f t="shared" ca="1" si="407"/>
        <v>0</v>
      </c>
      <c r="DM167" s="69">
        <f t="shared" ca="1" si="407"/>
        <v>0</v>
      </c>
      <c r="DN167" s="69">
        <f t="shared" ca="1" si="407"/>
        <v>0</v>
      </c>
      <c r="DO167" s="69">
        <f t="shared" ca="1" si="407"/>
        <v>0</v>
      </c>
      <c r="DP167" s="69">
        <f t="shared" ca="1" si="407"/>
        <v>0</v>
      </c>
      <c r="DQ167" s="69">
        <f t="shared" ca="1" si="407"/>
        <v>0</v>
      </c>
      <c r="DR167" s="69">
        <f t="shared" ca="1" si="407"/>
        <v>0</v>
      </c>
      <c r="DS167" s="69">
        <f t="shared" ca="1" si="407"/>
        <v>15356</v>
      </c>
      <c r="DT167" s="69">
        <f t="shared" ca="1" si="407"/>
        <v>44301</v>
      </c>
      <c r="DU167" s="69">
        <f t="shared" ca="1" si="407"/>
        <v>97730.024091249972</v>
      </c>
      <c r="DV167" s="69">
        <f t="shared" ca="1" si="407"/>
        <v>148567.84932299994</v>
      </c>
      <c r="DW167" s="69">
        <f t="shared" ca="1" si="407"/>
        <v>180167.97271799995</v>
      </c>
      <c r="DX167" s="69">
        <f t="shared" ca="1" si="407"/>
        <v>206782.36587224994</v>
      </c>
      <c r="DY167" s="69">
        <f t="shared" ca="1" si="407"/>
        <v>229528.4261181975</v>
      </c>
      <c r="DZ167" s="69">
        <f t="shared" ca="1" si="407"/>
        <v>247890.70020765328</v>
      </c>
      <c r="EA167" s="69">
        <f t="shared" ca="1" si="407"/>
        <v>260285.23521803596</v>
      </c>
      <c r="EB167" s="69">
        <f t="shared" ca="1" si="407"/>
        <v>273299.49697893782</v>
      </c>
      <c r="EC167" s="69">
        <f t="shared" ca="1" si="407"/>
        <v>286964.47182788467</v>
      </c>
      <c r="ED167" s="69">
        <f t="shared" ca="1" si="407"/>
        <v>301312.69541927893</v>
      </c>
      <c r="EE167" s="69">
        <f t="shared" ca="1" si="407"/>
        <v>316378.33019024291</v>
      </c>
      <c r="EF167" s="69">
        <f t="shared" ca="1" si="407"/>
        <v>332197.24669975502</v>
      </c>
      <c r="EG167" s="69">
        <f t="shared" ca="1" si="407"/>
        <v>348807.10903474281</v>
      </c>
      <c r="EH167" s="69">
        <f t="shared" ca="1" si="407"/>
        <v>366247.46448647999</v>
      </c>
      <c r="EI167" s="69">
        <f t="shared" ca="1" si="407"/>
        <v>384559.83771080396</v>
      </c>
      <c r="EJ167" s="69">
        <f t="shared" ca="1" si="407"/>
        <v>403787.82959634421</v>
      </c>
      <c r="EK167" s="69">
        <f t="shared" ca="1" si="407"/>
        <v>423977.22107616143</v>
      </c>
    </row>
    <row r="168" spans="1:141" outlineLevel="2" x14ac:dyDescent="0.25">
      <c r="A168" s="90"/>
      <c r="B168" s="90"/>
      <c r="C168" s="90"/>
      <c r="D168" s="90"/>
      <c r="E168" t="s">
        <v>315</v>
      </c>
      <c r="F168" s="100"/>
      <c r="I168" s="101"/>
      <c r="J168" s="100"/>
      <c r="M168" s="101"/>
      <c r="N168" s="100"/>
      <c r="Q168" s="101"/>
      <c r="R168" s="100"/>
      <c r="U168" s="101"/>
      <c r="V168" s="100"/>
      <c r="Y168" s="101"/>
      <c r="Z168" s="100"/>
      <c r="AC168" s="101"/>
      <c r="AD168" s="100"/>
      <c r="AG168" s="101"/>
      <c r="AH168" s="100"/>
      <c r="AK168" s="101"/>
      <c r="AL168" s="100"/>
      <c r="AO168" s="101"/>
      <c r="AP168" s="102">
        <f t="shared" ref="AP168:BU168" ca="1" si="408">IF(AP$4="A",IF(ISERROR(AP165/AP$145),"",AP165/AP$145),AP170)</f>
        <v>0.64627363737486099</v>
      </c>
      <c r="AQ168" s="103">
        <f t="shared" ca="1" si="408"/>
        <v>0.7005256533649219</v>
      </c>
      <c r="AR168" s="103">
        <f t="shared" ca="1" si="408"/>
        <v>0.73951434878587197</v>
      </c>
      <c r="AS168" s="104">
        <f t="shared" ca="1" si="408"/>
        <v>0.75967063294575399</v>
      </c>
      <c r="AT168" s="102">
        <f t="shared" ca="1" si="408"/>
        <v>0.78352019659038552</v>
      </c>
      <c r="AU168" s="103">
        <f t="shared" ca="1" si="408"/>
        <v>0.75146471371504664</v>
      </c>
      <c r="AV168" s="103">
        <f t="shared" ca="1" si="408"/>
        <v>0.74556752750698363</v>
      </c>
      <c r="AW168" s="104">
        <f t="shared" ca="1" si="408"/>
        <v>0.75</v>
      </c>
      <c r="AX168" s="102">
        <f t="shared" ca="1" si="408"/>
        <v>0.75</v>
      </c>
      <c r="AY168" s="103">
        <f t="shared" ca="1" si="408"/>
        <v>0.75</v>
      </c>
      <c r="AZ168" s="103">
        <f t="shared" ca="1" si="408"/>
        <v>0.75</v>
      </c>
      <c r="BA168" s="104">
        <f t="shared" ca="1" si="408"/>
        <v>0.75</v>
      </c>
      <c r="BB168" s="102">
        <f t="shared" ca="1" si="408"/>
        <v>0.75</v>
      </c>
      <c r="BC168" s="103">
        <f t="shared" ca="1" si="408"/>
        <v>0.75</v>
      </c>
      <c r="BD168" s="103">
        <f t="shared" ca="1" si="408"/>
        <v>0.75</v>
      </c>
      <c r="BE168" s="104">
        <f t="shared" ca="1" si="408"/>
        <v>0.75</v>
      </c>
      <c r="BF168" s="102">
        <f t="shared" ca="1" si="408"/>
        <v>0.75</v>
      </c>
      <c r="BG168" s="103">
        <f t="shared" ca="1" si="408"/>
        <v>0.75</v>
      </c>
      <c r="BH168" s="103">
        <f t="shared" ca="1" si="408"/>
        <v>0.75</v>
      </c>
      <c r="BI168" s="104">
        <f t="shared" ca="1" si="408"/>
        <v>0.75</v>
      </c>
      <c r="BJ168" s="102">
        <f t="shared" ca="1" si="408"/>
        <v>0.75</v>
      </c>
      <c r="BK168" s="103">
        <f t="shared" ca="1" si="408"/>
        <v>0.75</v>
      </c>
      <c r="BL168" s="103">
        <f t="shared" ca="1" si="408"/>
        <v>0.75</v>
      </c>
      <c r="BM168" s="104">
        <f t="shared" ca="1" si="408"/>
        <v>0.75</v>
      </c>
      <c r="BN168" s="102">
        <f t="shared" ca="1" si="408"/>
        <v>0.75</v>
      </c>
      <c r="BO168" s="103">
        <f t="shared" ca="1" si="408"/>
        <v>0.75</v>
      </c>
      <c r="BP168" s="103">
        <f t="shared" ca="1" si="408"/>
        <v>0.75</v>
      </c>
      <c r="BQ168" s="104">
        <f t="shared" ca="1" si="408"/>
        <v>0.75</v>
      </c>
      <c r="BR168" s="102">
        <f t="shared" ca="1" si="408"/>
        <v>0.75</v>
      </c>
      <c r="BS168" s="103">
        <f t="shared" ca="1" si="408"/>
        <v>0.75</v>
      </c>
      <c r="BT168" s="103">
        <f t="shared" ca="1" si="408"/>
        <v>0.75</v>
      </c>
      <c r="BU168" s="104">
        <f t="shared" ca="1" si="408"/>
        <v>0.75</v>
      </c>
      <c r="BV168" s="102">
        <f t="shared" ref="BV168:DA168" ca="1" si="409">IF(BV$4="A",IF(ISERROR(BV165/BV$145),"",BV165/BV$145),BV170)</f>
        <v>0.75</v>
      </c>
      <c r="BW168" s="103">
        <f t="shared" ca="1" si="409"/>
        <v>0.75</v>
      </c>
      <c r="BX168" s="103">
        <f t="shared" ca="1" si="409"/>
        <v>0.75</v>
      </c>
      <c r="BY168" s="104">
        <f t="shared" ca="1" si="409"/>
        <v>0.75</v>
      </c>
      <c r="BZ168" s="102">
        <f t="shared" ca="1" si="409"/>
        <v>0.75</v>
      </c>
      <c r="CA168" s="103">
        <f t="shared" ca="1" si="409"/>
        <v>0.75</v>
      </c>
      <c r="CB168" s="103">
        <f t="shared" ca="1" si="409"/>
        <v>0.75</v>
      </c>
      <c r="CC168" s="104">
        <f t="shared" ca="1" si="409"/>
        <v>0.75</v>
      </c>
      <c r="CD168" s="102">
        <f t="shared" ca="1" si="409"/>
        <v>0.75</v>
      </c>
      <c r="CE168" s="103">
        <f t="shared" ca="1" si="409"/>
        <v>0.75</v>
      </c>
      <c r="CF168" s="103">
        <f t="shared" ca="1" si="409"/>
        <v>0.75</v>
      </c>
      <c r="CG168" s="104">
        <f t="shared" ca="1" si="409"/>
        <v>0.75</v>
      </c>
      <c r="CH168" s="102">
        <f t="shared" ca="1" si="409"/>
        <v>0.75</v>
      </c>
      <c r="CI168" s="103">
        <f t="shared" ca="1" si="409"/>
        <v>0.75</v>
      </c>
      <c r="CJ168" s="103">
        <f t="shared" ca="1" si="409"/>
        <v>0.75</v>
      </c>
      <c r="CK168" s="104">
        <f t="shared" ca="1" si="409"/>
        <v>0.75</v>
      </c>
      <c r="CL168" s="102">
        <f t="shared" ca="1" si="409"/>
        <v>0.75</v>
      </c>
      <c r="CM168" s="103">
        <f t="shared" ca="1" si="409"/>
        <v>0.75</v>
      </c>
      <c r="CN168" s="103">
        <f t="shared" ca="1" si="409"/>
        <v>0.75</v>
      </c>
      <c r="CO168" s="104">
        <f t="shared" ca="1" si="409"/>
        <v>0.75</v>
      </c>
      <c r="CP168" s="102">
        <f t="shared" ca="1" si="409"/>
        <v>0.75</v>
      </c>
      <c r="CQ168" s="103">
        <f t="shared" ca="1" si="409"/>
        <v>0.75</v>
      </c>
      <c r="CR168" s="103">
        <f t="shared" ca="1" si="409"/>
        <v>0.75</v>
      </c>
      <c r="CS168" s="104">
        <f t="shared" ca="1" si="409"/>
        <v>0.75</v>
      </c>
      <c r="CT168" s="102">
        <f t="shared" ca="1" si="409"/>
        <v>0.75</v>
      </c>
      <c r="CU168" s="103">
        <f t="shared" ca="1" si="409"/>
        <v>0.75</v>
      </c>
      <c r="CV168" s="103">
        <f t="shared" ca="1" si="409"/>
        <v>0.75</v>
      </c>
      <c r="CW168" s="104">
        <f t="shared" ca="1" si="409"/>
        <v>0.75</v>
      </c>
      <c r="CX168" s="102">
        <f t="shared" ca="1" si="409"/>
        <v>0.75</v>
      </c>
      <c r="CY168" s="103">
        <f t="shared" ca="1" si="409"/>
        <v>0.75</v>
      </c>
      <c r="CZ168" s="103">
        <f t="shared" ca="1" si="409"/>
        <v>0.75</v>
      </c>
      <c r="DA168" s="104">
        <f t="shared" ca="1" si="409"/>
        <v>0.75</v>
      </c>
      <c r="DB168" s="102">
        <f t="shared" ref="DB168:DI168" ca="1" si="410">IF(DB$4="A",IF(ISERROR(DB165/DB$145),"",DB165/DB$145),DB170)</f>
        <v>0.75</v>
      </c>
      <c r="DC168" s="103">
        <f t="shared" ca="1" si="410"/>
        <v>0.75</v>
      </c>
      <c r="DD168" s="103">
        <f t="shared" ca="1" si="410"/>
        <v>0.75</v>
      </c>
      <c r="DE168" s="104">
        <f t="shared" ca="1" si="410"/>
        <v>0.75</v>
      </c>
      <c r="DF168" s="102">
        <f t="shared" ca="1" si="410"/>
        <v>0.75</v>
      </c>
      <c r="DG168" s="103">
        <f t="shared" ca="1" si="410"/>
        <v>0.75</v>
      </c>
      <c r="DH168" s="103">
        <f t="shared" ca="1" si="410"/>
        <v>0.75</v>
      </c>
      <c r="DI168" s="104">
        <f t="shared" ca="1" si="410"/>
        <v>0.75</v>
      </c>
      <c r="DT168" s="103">
        <f t="shared" ref="DT168:EK168" ca="1" si="411">IF(ISERROR(DT167/DT$139),"",DT167/DT$139)</f>
        <v>0.72717573290436954</v>
      </c>
      <c r="DU168" s="103">
        <f t="shared" ca="1" si="411"/>
        <v>0.75588979780142429</v>
      </c>
      <c r="DV168" s="103">
        <f t="shared" ca="1" si="411"/>
        <v>0.74999999999999989</v>
      </c>
      <c r="DW168" s="103">
        <f t="shared" ca="1" si="411"/>
        <v>0.74999999999999989</v>
      </c>
      <c r="DX168" s="103">
        <f t="shared" ca="1" si="411"/>
        <v>0.74999999999999989</v>
      </c>
      <c r="DY168" s="103">
        <f t="shared" ca="1" si="411"/>
        <v>0.75</v>
      </c>
      <c r="DZ168" s="103">
        <f t="shared" ca="1" si="411"/>
        <v>0.75</v>
      </c>
      <c r="EA168" s="103">
        <f t="shared" ca="1" si="411"/>
        <v>0.74999999999999989</v>
      </c>
      <c r="EB168" s="103">
        <f t="shared" ca="1" si="411"/>
        <v>0.75000000000000011</v>
      </c>
      <c r="EC168" s="103">
        <f t="shared" ca="1" si="411"/>
        <v>0.75</v>
      </c>
      <c r="ED168" s="103">
        <f t="shared" ca="1" si="411"/>
        <v>0.75</v>
      </c>
      <c r="EE168" s="103">
        <f t="shared" ca="1" si="411"/>
        <v>0.75</v>
      </c>
      <c r="EF168" s="103">
        <f t="shared" ca="1" si="411"/>
        <v>0.75</v>
      </c>
      <c r="EG168" s="103">
        <f t="shared" ca="1" si="411"/>
        <v>0.75</v>
      </c>
      <c r="EH168" s="103">
        <f t="shared" ca="1" si="411"/>
        <v>0.75</v>
      </c>
      <c r="EI168" s="103">
        <f t="shared" ca="1" si="411"/>
        <v>0.75</v>
      </c>
      <c r="EJ168" s="103">
        <f t="shared" ca="1" si="411"/>
        <v>0.75</v>
      </c>
      <c r="EK168" s="103">
        <f t="shared" ca="1" si="411"/>
        <v>0.75</v>
      </c>
    </row>
    <row r="169" spans="1:141" outlineLevel="2" x14ac:dyDescent="0.25">
      <c r="A169" s="90"/>
      <c r="B169" s="90"/>
      <c r="C169" s="90"/>
      <c r="D169" s="90"/>
      <c r="F169" s="100"/>
      <c r="I169" s="101"/>
      <c r="J169" s="100"/>
      <c r="M169" s="101"/>
      <c r="N169" s="100"/>
      <c r="Q169" s="101"/>
      <c r="R169" s="100"/>
      <c r="U169" s="101"/>
      <c r="V169" s="100"/>
      <c r="Y169" s="101"/>
      <c r="Z169" s="100"/>
      <c r="AC169" s="101"/>
      <c r="AD169" s="100"/>
      <c r="AG169" s="101"/>
      <c r="AH169" s="100"/>
      <c r="AK169" s="101"/>
      <c r="AL169" s="100"/>
      <c r="AO169" s="101"/>
      <c r="AP169" s="102"/>
      <c r="AQ169" s="103"/>
      <c r="AR169" s="103"/>
      <c r="AS169" s="104"/>
      <c r="AT169" s="102"/>
      <c r="AU169" s="103"/>
      <c r="AV169" s="103"/>
      <c r="AW169" s="104"/>
      <c r="AX169" s="102"/>
      <c r="AY169" s="103"/>
      <c r="AZ169" s="103"/>
      <c r="BA169" s="104"/>
      <c r="BB169" s="102"/>
      <c r="BC169" s="103"/>
      <c r="BD169" s="103"/>
      <c r="BE169" s="104"/>
      <c r="BF169" s="102"/>
      <c r="BG169" s="103"/>
      <c r="BH169" s="103"/>
      <c r="BI169" s="104"/>
      <c r="BJ169" s="102"/>
      <c r="BK169" s="103"/>
      <c r="BL169" s="103"/>
      <c r="BM169" s="104"/>
      <c r="BN169" s="102"/>
      <c r="BO169" s="103"/>
      <c r="BP169" s="103"/>
      <c r="BQ169" s="104"/>
      <c r="BR169" s="102"/>
      <c r="BS169" s="103"/>
      <c r="BT169" s="103"/>
      <c r="BU169" s="104"/>
      <c r="BV169" s="102"/>
      <c r="BW169" s="103"/>
      <c r="BX169" s="103"/>
      <c r="BY169" s="104"/>
      <c r="BZ169" s="102"/>
      <c r="CA169" s="103"/>
      <c r="CB169" s="103"/>
      <c r="CC169" s="104"/>
      <c r="CD169" s="102"/>
      <c r="CE169" s="103"/>
      <c r="CF169" s="103"/>
      <c r="CG169" s="104"/>
      <c r="CH169" s="102"/>
      <c r="CI169" s="103"/>
      <c r="CJ169" s="103"/>
      <c r="CK169" s="104"/>
      <c r="CL169" s="102"/>
      <c r="CM169" s="103"/>
      <c r="CN169" s="103"/>
      <c r="CO169" s="104"/>
      <c r="CP169" s="102"/>
      <c r="CQ169" s="103"/>
      <c r="CR169" s="103"/>
      <c r="CS169" s="104"/>
      <c r="CT169" s="102"/>
      <c r="CU169" s="103"/>
      <c r="CV169" s="103"/>
      <c r="CW169" s="104"/>
      <c r="CX169" s="102"/>
      <c r="CY169" s="103"/>
      <c r="CZ169" s="103"/>
      <c r="DA169" s="104"/>
      <c r="DB169" s="102"/>
      <c r="DC169" s="103"/>
      <c r="DD169" s="103"/>
      <c r="DE169" s="104"/>
      <c r="DF169" s="102"/>
      <c r="DG169" s="103"/>
      <c r="DH169" s="103"/>
      <c r="DI169" s="104"/>
    </row>
    <row r="170" spans="1:141" outlineLevel="2" x14ac:dyDescent="0.25">
      <c r="A170" s="90"/>
      <c r="B170" s="90"/>
      <c r="C170" s="90"/>
      <c r="D170" s="90"/>
      <c r="E170" s="36" t="str">
        <f>CONCATENATE(E168," selected driver: ",$J$8," (",$J$9,")")</f>
        <v>% revenue selected driver: Default (Annual)</v>
      </c>
      <c r="F170" s="100"/>
      <c r="I170" s="101"/>
      <c r="J170" s="100"/>
      <c r="M170" s="101"/>
      <c r="N170" s="100"/>
      <c r="Q170" s="101"/>
      <c r="R170" s="100"/>
      <c r="U170" s="101"/>
      <c r="V170" s="100"/>
      <c r="Y170" s="101"/>
      <c r="Z170" s="100"/>
      <c r="AC170" s="101"/>
      <c r="AD170" s="100"/>
      <c r="AG170" s="101"/>
      <c r="AH170" s="100"/>
      <c r="AK170" s="101"/>
      <c r="AL170" s="100"/>
      <c r="AO170" s="101"/>
      <c r="AP170" s="126" cm="1">
        <f t="array" ref="AP170">IF($I$9=1,AP172,INDEX($DT172:$EK172,,MATCH(CONCATENATE("FY ",RIGHT(AP$3,4)),$DT$3:$EK$3,0)))</f>
        <v>0</v>
      </c>
      <c r="AQ170" s="127" cm="1">
        <f t="array" ref="AQ170">IF($I$9=1,AQ172,INDEX($DT172:$EK172,,MATCH(CONCATENATE("FY ",RIGHT(AQ$3,4)),$DT$3:$EK$3,0)))</f>
        <v>0</v>
      </c>
      <c r="AR170" s="127" cm="1">
        <f t="array" ref="AR170">IF($I$9=1,AR172,INDEX($DT172:$EK172,,MATCH(CONCATENATE("FY ",RIGHT(AR$3,4)),$DT$3:$EK$3,0)))</f>
        <v>0</v>
      </c>
      <c r="AS170" s="128" cm="1">
        <f t="array" ref="AS170">IF($I$9=1,AS172,INDEX($DT172:$EK172,,MATCH(CONCATENATE("FY ",RIGHT(AS$3,4)),$DT$3:$EK$3,0)))</f>
        <v>0</v>
      </c>
      <c r="AT170" s="126" cm="1">
        <f t="array" ref="AT170">IF($I$9=1,AT172,INDEX($DT172:$EK172,,MATCH(CONCATENATE("FY ",RIGHT(AT$3,4)),$DT$3:$EK$3,0)))</f>
        <v>0.75</v>
      </c>
      <c r="AU170" s="127" cm="1">
        <f t="array" ref="AU170">IF($I$9=1,AU172,INDEX($DT172:$EK172,,MATCH(CONCATENATE("FY ",RIGHT(AU$3,4)),$DT$3:$EK$3,0)))</f>
        <v>0.75</v>
      </c>
      <c r="AV170" s="127" cm="1">
        <f t="array" ref="AV170">IF($I$9=1,AV172,INDEX($DT172:$EK172,,MATCH(CONCATENATE("FY ",RIGHT(AV$3,4)),$DT$3:$EK$3,0)))</f>
        <v>0.75</v>
      </c>
      <c r="AW170" s="128" cm="1">
        <f t="array" ref="AW170">IF($I$9=1,AW172,INDEX($DT172:$EK172,,MATCH(CONCATENATE("FY ",RIGHT(AW$3,4)),$DT$3:$EK$3,0)))</f>
        <v>0.75</v>
      </c>
      <c r="AX170" s="126" cm="1">
        <f t="array" ref="AX170">IF($I$9=1,AX172,INDEX($DT172:$EK172,,MATCH(CONCATENATE("FY ",RIGHT(AX$3,4)),$DT$3:$EK$3,0)))</f>
        <v>0.75</v>
      </c>
      <c r="AY170" s="127" cm="1">
        <f t="array" ref="AY170">IF($I$9=1,AY172,INDEX($DT172:$EK172,,MATCH(CONCATENATE("FY ",RIGHT(AY$3,4)),$DT$3:$EK$3,0)))</f>
        <v>0.75</v>
      </c>
      <c r="AZ170" s="127" cm="1">
        <f t="array" ref="AZ170">IF($I$9=1,AZ172,INDEX($DT172:$EK172,,MATCH(CONCATENATE("FY ",RIGHT(AZ$3,4)),$DT$3:$EK$3,0)))</f>
        <v>0.75</v>
      </c>
      <c r="BA170" s="128" cm="1">
        <f t="array" ref="BA170">IF($I$9=1,BA172,INDEX($DT172:$EK172,,MATCH(CONCATENATE("FY ",RIGHT(BA$3,4)),$DT$3:$EK$3,0)))</f>
        <v>0.75</v>
      </c>
      <c r="BB170" s="126" cm="1">
        <f t="array" ref="BB170">IF($I$9=1,BB172,INDEX($DT172:$EK172,,MATCH(CONCATENATE("FY ",RIGHT(BB$3,4)),$DT$3:$EK$3,0)))</f>
        <v>0.75</v>
      </c>
      <c r="BC170" s="127" cm="1">
        <f t="array" ref="BC170">IF($I$9=1,BC172,INDEX($DT172:$EK172,,MATCH(CONCATENATE("FY ",RIGHT(BC$3,4)),$DT$3:$EK$3,0)))</f>
        <v>0.75</v>
      </c>
      <c r="BD170" s="127" cm="1">
        <f t="array" ref="BD170">IF($I$9=1,BD172,INDEX($DT172:$EK172,,MATCH(CONCATENATE("FY ",RIGHT(BD$3,4)),$DT$3:$EK$3,0)))</f>
        <v>0.75</v>
      </c>
      <c r="BE170" s="128" cm="1">
        <f t="array" ref="BE170">IF($I$9=1,BE172,INDEX($DT172:$EK172,,MATCH(CONCATENATE("FY ",RIGHT(BE$3,4)),$DT$3:$EK$3,0)))</f>
        <v>0.75</v>
      </c>
      <c r="BF170" s="126" cm="1">
        <f t="array" ref="BF170">IF($I$9=1,BF172,INDEX($DT172:$EK172,,MATCH(CONCATENATE("FY ",RIGHT(BF$3,4)),$DT$3:$EK$3,0)))</f>
        <v>0.75</v>
      </c>
      <c r="BG170" s="127" cm="1">
        <f t="array" ref="BG170">IF($I$9=1,BG172,INDEX($DT172:$EK172,,MATCH(CONCATENATE("FY ",RIGHT(BG$3,4)),$DT$3:$EK$3,0)))</f>
        <v>0.75</v>
      </c>
      <c r="BH170" s="127" cm="1">
        <f t="array" ref="BH170">IF($I$9=1,BH172,INDEX($DT172:$EK172,,MATCH(CONCATENATE("FY ",RIGHT(BH$3,4)),$DT$3:$EK$3,0)))</f>
        <v>0.75</v>
      </c>
      <c r="BI170" s="128" cm="1">
        <f t="array" ref="BI170">IF($I$9=1,BI172,INDEX($DT172:$EK172,,MATCH(CONCATENATE("FY ",RIGHT(BI$3,4)),$DT$3:$EK$3,0)))</f>
        <v>0.75</v>
      </c>
      <c r="BJ170" s="126" cm="1">
        <f t="array" ref="BJ170">IF($I$9=1,BJ172,INDEX($DT172:$EK172,,MATCH(CONCATENATE("FY ",RIGHT(BJ$3,4)),$DT$3:$EK$3,0)))</f>
        <v>0.75</v>
      </c>
      <c r="BK170" s="127" cm="1">
        <f t="array" ref="BK170">IF($I$9=1,BK172,INDEX($DT172:$EK172,,MATCH(CONCATENATE("FY ",RIGHT(BK$3,4)),$DT$3:$EK$3,0)))</f>
        <v>0.75</v>
      </c>
      <c r="BL170" s="127" cm="1">
        <f t="array" ref="BL170">IF($I$9=1,BL172,INDEX($DT172:$EK172,,MATCH(CONCATENATE("FY ",RIGHT(BL$3,4)),$DT$3:$EK$3,0)))</f>
        <v>0.75</v>
      </c>
      <c r="BM170" s="128" cm="1">
        <f t="array" ref="BM170">IF($I$9=1,BM172,INDEX($DT172:$EK172,,MATCH(CONCATENATE("FY ",RIGHT(BM$3,4)),$DT$3:$EK$3,0)))</f>
        <v>0.75</v>
      </c>
      <c r="BN170" s="126" cm="1">
        <f t="array" ref="BN170">IF($I$9=1,BN172,INDEX($DT172:$EK172,,MATCH(CONCATENATE("FY ",RIGHT(BN$3,4)),$DT$3:$EK$3,0)))</f>
        <v>0.75</v>
      </c>
      <c r="BO170" s="127" cm="1">
        <f t="array" ref="BO170">IF($I$9=1,BO172,INDEX($DT172:$EK172,,MATCH(CONCATENATE("FY ",RIGHT(BO$3,4)),$DT$3:$EK$3,0)))</f>
        <v>0.75</v>
      </c>
      <c r="BP170" s="127" cm="1">
        <f t="array" ref="BP170">IF($I$9=1,BP172,INDEX($DT172:$EK172,,MATCH(CONCATENATE("FY ",RIGHT(BP$3,4)),$DT$3:$EK$3,0)))</f>
        <v>0.75</v>
      </c>
      <c r="BQ170" s="128" cm="1">
        <f t="array" ref="BQ170">IF($I$9=1,BQ172,INDEX($DT172:$EK172,,MATCH(CONCATENATE("FY ",RIGHT(BQ$3,4)),$DT$3:$EK$3,0)))</f>
        <v>0.75</v>
      </c>
      <c r="BR170" s="126" cm="1">
        <f t="array" ref="BR170">IF($I$9=1,BR172,INDEX($DT172:$EK172,,MATCH(CONCATENATE("FY ",RIGHT(BR$3,4)),$DT$3:$EK$3,0)))</f>
        <v>0.75</v>
      </c>
      <c r="BS170" s="127" cm="1">
        <f t="array" ref="BS170">IF($I$9=1,BS172,INDEX($DT172:$EK172,,MATCH(CONCATENATE("FY ",RIGHT(BS$3,4)),$DT$3:$EK$3,0)))</f>
        <v>0.75</v>
      </c>
      <c r="BT170" s="127" cm="1">
        <f t="array" ref="BT170">IF($I$9=1,BT172,INDEX($DT172:$EK172,,MATCH(CONCATENATE("FY ",RIGHT(BT$3,4)),$DT$3:$EK$3,0)))</f>
        <v>0.75</v>
      </c>
      <c r="BU170" s="128" cm="1">
        <f t="array" ref="BU170">IF($I$9=1,BU172,INDEX($DT172:$EK172,,MATCH(CONCATENATE("FY ",RIGHT(BU$3,4)),$DT$3:$EK$3,0)))</f>
        <v>0.75</v>
      </c>
      <c r="BV170" s="126" cm="1">
        <f t="array" ref="BV170">IF($I$9=1,BV172,INDEX($DT172:$EK172,,MATCH(CONCATENATE("FY ",RIGHT(BV$3,4)),$DT$3:$EK$3,0)))</f>
        <v>0.75</v>
      </c>
      <c r="BW170" s="127" cm="1">
        <f t="array" ref="BW170">IF($I$9=1,BW172,INDEX($DT172:$EK172,,MATCH(CONCATENATE("FY ",RIGHT(BW$3,4)),$DT$3:$EK$3,0)))</f>
        <v>0.75</v>
      </c>
      <c r="BX170" s="127" cm="1">
        <f t="array" ref="BX170">IF($I$9=1,BX172,INDEX($DT172:$EK172,,MATCH(CONCATENATE("FY ",RIGHT(BX$3,4)),$DT$3:$EK$3,0)))</f>
        <v>0.75</v>
      </c>
      <c r="BY170" s="128" cm="1">
        <f t="array" ref="BY170">IF($I$9=1,BY172,INDEX($DT172:$EK172,,MATCH(CONCATENATE("FY ",RIGHT(BY$3,4)),$DT$3:$EK$3,0)))</f>
        <v>0.75</v>
      </c>
      <c r="BZ170" s="126" cm="1">
        <f t="array" ref="BZ170">IF($I$9=1,BZ172,INDEX($DT172:$EK172,,MATCH(CONCATENATE("FY ",RIGHT(BZ$3,4)),$DT$3:$EK$3,0)))</f>
        <v>0.75</v>
      </c>
      <c r="CA170" s="127" cm="1">
        <f t="array" ref="CA170">IF($I$9=1,CA172,INDEX($DT172:$EK172,,MATCH(CONCATENATE("FY ",RIGHT(CA$3,4)),$DT$3:$EK$3,0)))</f>
        <v>0.75</v>
      </c>
      <c r="CB170" s="127" cm="1">
        <f t="array" ref="CB170">IF($I$9=1,CB172,INDEX($DT172:$EK172,,MATCH(CONCATENATE("FY ",RIGHT(CB$3,4)),$DT$3:$EK$3,0)))</f>
        <v>0.75</v>
      </c>
      <c r="CC170" s="128" cm="1">
        <f t="array" ref="CC170">IF($I$9=1,CC172,INDEX($DT172:$EK172,,MATCH(CONCATENATE("FY ",RIGHT(CC$3,4)),$DT$3:$EK$3,0)))</f>
        <v>0.75</v>
      </c>
      <c r="CD170" s="126" cm="1">
        <f t="array" ref="CD170">IF($I$9=1,CD172,INDEX($DT172:$EK172,,MATCH(CONCATENATE("FY ",RIGHT(CD$3,4)),$DT$3:$EK$3,0)))</f>
        <v>0.75</v>
      </c>
      <c r="CE170" s="127" cm="1">
        <f t="array" ref="CE170">IF($I$9=1,CE172,INDEX($DT172:$EK172,,MATCH(CONCATENATE("FY ",RIGHT(CE$3,4)),$DT$3:$EK$3,0)))</f>
        <v>0.75</v>
      </c>
      <c r="CF170" s="127" cm="1">
        <f t="array" ref="CF170">IF($I$9=1,CF172,INDEX($DT172:$EK172,,MATCH(CONCATENATE("FY ",RIGHT(CF$3,4)),$DT$3:$EK$3,0)))</f>
        <v>0.75</v>
      </c>
      <c r="CG170" s="128" cm="1">
        <f t="array" ref="CG170">IF($I$9=1,CG172,INDEX($DT172:$EK172,,MATCH(CONCATENATE("FY ",RIGHT(CG$3,4)),$DT$3:$EK$3,0)))</f>
        <v>0.75</v>
      </c>
      <c r="CH170" s="126" cm="1">
        <f t="array" ref="CH170">IF($I$9=1,CH172,INDEX($DT172:$EK172,,MATCH(CONCATENATE("FY ",RIGHT(CH$3,4)),$DT$3:$EK$3,0)))</f>
        <v>0.75</v>
      </c>
      <c r="CI170" s="127" cm="1">
        <f t="array" ref="CI170">IF($I$9=1,CI172,INDEX($DT172:$EK172,,MATCH(CONCATENATE("FY ",RIGHT(CI$3,4)),$DT$3:$EK$3,0)))</f>
        <v>0.75</v>
      </c>
      <c r="CJ170" s="127" cm="1">
        <f t="array" ref="CJ170">IF($I$9=1,CJ172,INDEX($DT172:$EK172,,MATCH(CONCATENATE("FY ",RIGHT(CJ$3,4)),$DT$3:$EK$3,0)))</f>
        <v>0.75</v>
      </c>
      <c r="CK170" s="128" cm="1">
        <f t="array" ref="CK170">IF($I$9=1,CK172,INDEX($DT172:$EK172,,MATCH(CONCATENATE("FY ",RIGHT(CK$3,4)),$DT$3:$EK$3,0)))</f>
        <v>0.75</v>
      </c>
      <c r="CL170" s="126" cm="1">
        <f t="array" ref="CL170">IF($I$9=1,CL172,INDEX($DT172:$EK172,,MATCH(CONCATENATE("FY ",RIGHT(CL$3,4)),$DT$3:$EK$3,0)))</f>
        <v>0.75</v>
      </c>
      <c r="CM170" s="127" cm="1">
        <f t="array" ref="CM170">IF($I$9=1,CM172,INDEX($DT172:$EK172,,MATCH(CONCATENATE("FY ",RIGHT(CM$3,4)),$DT$3:$EK$3,0)))</f>
        <v>0.75</v>
      </c>
      <c r="CN170" s="127" cm="1">
        <f t="array" ref="CN170">IF($I$9=1,CN172,INDEX($DT172:$EK172,,MATCH(CONCATENATE("FY ",RIGHT(CN$3,4)),$DT$3:$EK$3,0)))</f>
        <v>0.75</v>
      </c>
      <c r="CO170" s="128" cm="1">
        <f t="array" ref="CO170">IF($I$9=1,CO172,INDEX($DT172:$EK172,,MATCH(CONCATENATE("FY ",RIGHT(CO$3,4)),$DT$3:$EK$3,0)))</f>
        <v>0.75</v>
      </c>
      <c r="CP170" s="126" cm="1">
        <f t="array" ref="CP170">IF($I$9=1,CP172,INDEX($DT172:$EK172,,MATCH(CONCATENATE("FY ",RIGHT(CP$3,4)),$DT$3:$EK$3,0)))</f>
        <v>0.75</v>
      </c>
      <c r="CQ170" s="127" cm="1">
        <f t="array" ref="CQ170">IF($I$9=1,CQ172,INDEX($DT172:$EK172,,MATCH(CONCATENATE("FY ",RIGHT(CQ$3,4)),$DT$3:$EK$3,0)))</f>
        <v>0.75</v>
      </c>
      <c r="CR170" s="127" cm="1">
        <f t="array" ref="CR170">IF($I$9=1,CR172,INDEX($DT172:$EK172,,MATCH(CONCATENATE("FY ",RIGHT(CR$3,4)),$DT$3:$EK$3,0)))</f>
        <v>0.75</v>
      </c>
      <c r="CS170" s="128" cm="1">
        <f t="array" ref="CS170">IF($I$9=1,CS172,INDEX($DT172:$EK172,,MATCH(CONCATENATE("FY ",RIGHT(CS$3,4)),$DT$3:$EK$3,0)))</f>
        <v>0.75</v>
      </c>
      <c r="CT170" s="126" cm="1">
        <f t="array" ref="CT170">IF($I$9=1,CT172,INDEX($DT172:$EK172,,MATCH(CONCATENATE("FY ",RIGHT(CT$3,4)),$DT$3:$EK$3,0)))</f>
        <v>0.75</v>
      </c>
      <c r="CU170" s="127" cm="1">
        <f t="array" ref="CU170">IF($I$9=1,CU172,INDEX($DT172:$EK172,,MATCH(CONCATENATE("FY ",RIGHT(CU$3,4)),$DT$3:$EK$3,0)))</f>
        <v>0.75</v>
      </c>
      <c r="CV170" s="127" cm="1">
        <f t="array" ref="CV170">IF($I$9=1,CV172,INDEX($DT172:$EK172,,MATCH(CONCATENATE("FY ",RIGHT(CV$3,4)),$DT$3:$EK$3,0)))</f>
        <v>0.75</v>
      </c>
      <c r="CW170" s="128" cm="1">
        <f t="array" ref="CW170">IF($I$9=1,CW172,INDEX($DT172:$EK172,,MATCH(CONCATENATE("FY ",RIGHT(CW$3,4)),$DT$3:$EK$3,0)))</f>
        <v>0.75</v>
      </c>
      <c r="CX170" s="126" cm="1">
        <f t="array" ref="CX170">IF($I$9=1,CX172,INDEX($DT172:$EK172,,MATCH(CONCATENATE("FY ",RIGHT(CX$3,4)),$DT$3:$EK$3,0)))</f>
        <v>0.75</v>
      </c>
      <c r="CY170" s="127" cm="1">
        <f t="array" ref="CY170">IF($I$9=1,CY172,INDEX($DT172:$EK172,,MATCH(CONCATENATE("FY ",RIGHT(CY$3,4)),$DT$3:$EK$3,0)))</f>
        <v>0.75</v>
      </c>
      <c r="CZ170" s="127" cm="1">
        <f t="array" ref="CZ170">IF($I$9=1,CZ172,INDEX($DT172:$EK172,,MATCH(CONCATENATE("FY ",RIGHT(CZ$3,4)),$DT$3:$EK$3,0)))</f>
        <v>0.75</v>
      </c>
      <c r="DA170" s="128" cm="1">
        <f t="array" ref="DA170">IF($I$9=1,DA172,INDEX($DT172:$EK172,,MATCH(CONCATENATE("FY ",RIGHT(DA$3,4)),$DT$3:$EK$3,0)))</f>
        <v>0.75</v>
      </c>
      <c r="DB170" s="126" cm="1">
        <f t="array" ref="DB170">IF($I$9=1,DB172,INDEX($DT172:$EK172,,MATCH(CONCATENATE("FY ",RIGHT(DB$3,4)),$DT$3:$EK$3,0)))</f>
        <v>0.75</v>
      </c>
      <c r="DC170" s="127" cm="1">
        <f t="array" ref="DC170">IF($I$9=1,DC172,INDEX($DT172:$EK172,,MATCH(CONCATENATE("FY ",RIGHT(DC$3,4)),$DT$3:$EK$3,0)))</f>
        <v>0.75</v>
      </c>
      <c r="DD170" s="127" cm="1">
        <f t="array" ref="DD170">IF($I$9=1,DD172,INDEX($DT172:$EK172,,MATCH(CONCATENATE("FY ",RIGHT(DD$3,4)),$DT$3:$EK$3,0)))</f>
        <v>0.75</v>
      </c>
      <c r="DE170" s="128" cm="1">
        <f t="array" ref="DE170">IF($I$9=1,DE172,INDEX($DT172:$EK172,,MATCH(CONCATENATE("FY ",RIGHT(DE$3,4)),$DT$3:$EK$3,0)))</f>
        <v>0.75</v>
      </c>
      <c r="DF170" s="126" cm="1">
        <f t="array" ref="DF170">IF($I$9=1,DF172,INDEX($DT172:$EK172,,MATCH(CONCATENATE("FY ",RIGHT(DF$3,4)),$DT$3:$EK$3,0)))</f>
        <v>0.75</v>
      </c>
      <c r="DG170" s="127" cm="1">
        <f t="array" ref="DG170">IF($I$9=1,DG172,INDEX($DT172:$EK172,,MATCH(CONCATENATE("FY ",RIGHT(DG$3,4)),$DT$3:$EK$3,0)))</f>
        <v>0.75</v>
      </c>
      <c r="DH170" s="127" cm="1">
        <f t="array" ref="DH170">IF($I$9=1,DH172,INDEX($DT172:$EK172,,MATCH(CONCATENATE("FY ",RIGHT(DH$3,4)),$DT$3:$EK$3,0)))</f>
        <v>0.75</v>
      </c>
      <c r="DI170" s="128" cm="1">
        <f t="array" ref="DI170">IF($I$9=1,DI172,INDEX($DT172:$EK172,,MATCH(CONCATENATE("FY ",RIGHT(DI$3,4)),$DT$3:$EK$3,0)))</f>
        <v>0.75</v>
      </c>
    </row>
    <row r="171" spans="1:141" outlineLevel="2" x14ac:dyDescent="0.25">
      <c r="A171" s="90"/>
      <c r="B171" s="90"/>
      <c r="C171" s="90"/>
      <c r="D171" s="90"/>
      <c r="F171" s="100"/>
      <c r="I171" s="101"/>
      <c r="J171" s="100"/>
      <c r="M171" s="101"/>
      <c r="N171" s="100"/>
      <c r="Q171" s="101"/>
      <c r="R171" s="100"/>
      <c r="U171" s="101"/>
      <c r="V171" s="100"/>
      <c r="Y171" s="101"/>
      <c r="Z171" s="100"/>
      <c r="AC171" s="101"/>
      <c r="AD171" s="100"/>
      <c r="AG171" s="101"/>
      <c r="AH171" s="100"/>
      <c r="AK171" s="101"/>
      <c r="AL171" s="100"/>
      <c r="AO171" s="101"/>
      <c r="AP171" s="100"/>
      <c r="AS171" s="101"/>
      <c r="AT171" s="100"/>
      <c r="AW171" s="101"/>
      <c r="AX171" s="100"/>
      <c r="BA171" s="101"/>
      <c r="BB171" s="100"/>
      <c r="BE171" s="101"/>
      <c r="BF171" s="100"/>
      <c r="BI171" s="101"/>
      <c r="BJ171" s="100"/>
      <c r="BM171" s="101"/>
      <c r="BN171" s="100"/>
      <c r="BQ171" s="101"/>
      <c r="BR171" s="100"/>
      <c r="BU171" s="101"/>
      <c r="BV171" s="100"/>
      <c r="BY171" s="101"/>
      <c r="BZ171" s="100"/>
      <c r="CC171" s="101"/>
      <c r="CD171" s="100"/>
      <c r="CG171" s="101"/>
      <c r="CH171" s="100"/>
      <c r="CK171" s="101"/>
      <c r="CL171" s="100"/>
      <c r="CO171" s="101"/>
      <c r="CP171" s="100"/>
      <c r="CS171" s="101"/>
      <c r="CT171" s="100"/>
      <c r="CW171" s="101"/>
      <c r="CX171" s="100"/>
      <c r="DA171" s="101"/>
      <c r="DB171" s="100"/>
      <c r="DE171" s="101"/>
      <c r="DF171" s="100"/>
      <c r="DI171" s="101"/>
    </row>
    <row r="172" spans="1:141" outlineLevel="2" x14ac:dyDescent="0.25">
      <c r="A172" s="90"/>
      <c r="B172" s="90"/>
      <c r="C172" s="90"/>
      <c r="D172" s="90"/>
      <c r="E172" t="str">
        <f>CONCATENATE(E168," scenario: ",$J$8)</f>
        <v>% revenue scenario: Default</v>
      </c>
      <c r="F172" s="100"/>
      <c r="I172" s="101"/>
      <c r="J172" s="100"/>
      <c r="M172" s="101"/>
      <c r="N172" s="100"/>
      <c r="Q172" s="101"/>
      <c r="R172" s="100"/>
      <c r="U172" s="101"/>
      <c r="V172" s="100"/>
      <c r="Y172" s="101"/>
      <c r="Z172" s="100"/>
      <c r="AC172" s="101"/>
      <c r="AD172" s="100"/>
      <c r="AG172" s="101"/>
      <c r="AH172" s="100"/>
      <c r="AK172" s="101"/>
      <c r="AL172" s="100"/>
      <c r="AO172" s="101"/>
      <c r="AP172" s="102">
        <f t="shared" ref="AP172:BU172" si="412">CHOOSE($I$8,AP173,AP174,AP175,AP176,AP177)</f>
        <v>0</v>
      </c>
      <c r="AQ172" s="103">
        <f t="shared" si="412"/>
        <v>0</v>
      </c>
      <c r="AR172" s="103">
        <f t="shared" si="412"/>
        <v>0</v>
      </c>
      <c r="AS172" s="104">
        <f t="shared" si="412"/>
        <v>0</v>
      </c>
      <c r="AT172" s="102">
        <f t="shared" si="412"/>
        <v>0</v>
      </c>
      <c r="AU172" s="103">
        <f t="shared" si="412"/>
        <v>0</v>
      </c>
      <c r="AV172" s="103">
        <f t="shared" si="412"/>
        <v>0</v>
      </c>
      <c r="AW172" s="104">
        <f t="shared" si="412"/>
        <v>0</v>
      </c>
      <c r="AX172" s="102">
        <f t="shared" si="412"/>
        <v>0</v>
      </c>
      <c r="AY172" s="103">
        <f t="shared" si="412"/>
        <v>0</v>
      </c>
      <c r="AZ172" s="103">
        <f t="shared" si="412"/>
        <v>0</v>
      </c>
      <c r="BA172" s="104">
        <f t="shared" si="412"/>
        <v>0</v>
      </c>
      <c r="BB172" s="102">
        <f t="shared" si="412"/>
        <v>0</v>
      </c>
      <c r="BC172" s="103">
        <f t="shared" si="412"/>
        <v>0</v>
      </c>
      <c r="BD172" s="103">
        <f t="shared" si="412"/>
        <v>0</v>
      </c>
      <c r="BE172" s="104">
        <f t="shared" si="412"/>
        <v>0</v>
      </c>
      <c r="BF172" s="102">
        <f t="shared" si="412"/>
        <v>0</v>
      </c>
      <c r="BG172" s="103">
        <f t="shared" si="412"/>
        <v>0</v>
      </c>
      <c r="BH172" s="103">
        <f t="shared" si="412"/>
        <v>0</v>
      </c>
      <c r="BI172" s="104">
        <f t="shared" si="412"/>
        <v>0</v>
      </c>
      <c r="BJ172" s="102">
        <f t="shared" si="412"/>
        <v>0</v>
      </c>
      <c r="BK172" s="103">
        <f t="shared" si="412"/>
        <v>0</v>
      </c>
      <c r="BL172" s="103">
        <f t="shared" si="412"/>
        <v>0</v>
      </c>
      <c r="BM172" s="104">
        <f t="shared" si="412"/>
        <v>0</v>
      </c>
      <c r="BN172" s="102">
        <f t="shared" si="412"/>
        <v>0</v>
      </c>
      <c r="BO172" s="103">
        <f t="shared" si="412"/>
        <v>0</v>
      </c>
      <c r="BP172" s="103">
        <f t="shared" si="412"/>
        <v>0</v>
      </c>
      <c r="BQ172" s="104">
        <f t="shared" si="412"/>
        <v>0</v>
      </c>
      <c r="BR172" s="102">
        <f t="shared" si="412"/>
        <v>0</v>
      </c>
      <c r="BS172" s="103">
        <f t="shared" si="412"/>
        <v>0</v>
      </c>
      <c r="BT172" s="103">
        <f t="shared" si="412"/>
        <v>0</v>
      </c>
      <c r="BU172" s="104">
        <f t="shared" si="412"/>
        <v>0</v>
      </c>
      <c r="BV172" s="102">
        <f t="shared" ref="BV172:DA172" si="413">CHOOSE($I$8,BV173,BV174,BV175,BV176,BV177)</f>
        <v>0</v>
      </c>
      <c r="BW172" s="103">
        <f t="shared" si="413"/>
        <v>0</v>
      </c>
      <c r="BX172" s="103">
        <f t="shared" si="413"/>
        <v>0</v>
      </c>
      <c r="BY172" s="104">
        <f t="shared" si="413"/>
        <v>0</v>
      </c>
      <c r="BZ172" s="102">
        <f t="shared" si="413"/>
        <v>0</v>
      </c>
      <c r="CA172" s="103">
        <f t="shared" si="413"/>
        <v>0</v>
      </c>
      <c r="CB172" s="103">
        <f t="shared" si="413"/>
        <v>0</v>
      </c>
      <c r="CC172" s="104">
        <f t="shared" si="413"/>
        <v>0</v>
      </c>
      <c r="CD172" s="102">
        <f t="shared" si="413"/>
        <v>0</v>
      </c>
      <c r="CE172" s="103">
        <f t="shared" si="413"/>
        <v>0</v>
      </c>
      <c r="CF172" s="103">
        <f t="shared" si="413"/>
        <v>0</v>
      </c>
      <c r="CG172" s="104">
        <f t="shared" si="413"/>
        <v>0</v>
      </c>
      <c r="CH172" s="102">
        <f t="shared" si="413"/>
        <v>0</v>
      </c>
      <c r="CI172" s="103">
        <f t="shared" si="413"/>
        <v>0</v>
      </c>
      <c r="CJ172" s="103">
        <f t="shared" si="413"/>
        <v>0</v>
      </c>
      <c r="CK172" s="104">
        <f t="shared" si="413"/>
        <v>0</v>
      </c>
      <c r="CL172" s="102">
        <f t="shared" si="413"/>
        <v>0</v>
      </c>
      <c r="CM172" s="103">
        <f t="shared" si="413"/>
        <v>0</v>
      </c>
      <c r="CN172" s="103">
        <f t="shared" si="413"/>
        <v>0</v>
      </c>
      <c r="CO172" s="104">
        <f t="shared" si="413"/>
        <v>0</v>
      </c>
      <c r="CP172" s="102">
        <f t="shared" si="413"/>
        <v>0</v>
      </c>
      <c r="CQ172" s="103">
        <f t="shared" si="413"/>
        <v>0</v>
      </c>
      <c r="CR172" s="103">
        <f t="shared" si="413"/>
        <v>0</v>
      </c>
      <c r="CS172" s="104">
        <f t="shared" si="413"/>
        <v>0</v>
      </c>
      <c r="CT172" s="102">
        <f t="shared" si="413"/>
        <v>0</v>
      </c>
      <c r="CU172" s="103">
        <f t="shared" si="413"/>
        <v>0</v>
      </c>
      <c r="CV172" s="103">
        <f t="shared" si="413"/>
        <v>0</v>
      </c>
      <c r="CW172" s="104">
        <f t="shared" si="413"/>
        <v>0</v>
      </c>
      <c r="CX172" s="102">
        <f t="shared" si="413"/>
        <v>0</v>
      </c>
      <c r="CY172" s="103">
        <f t="shared" si="413"/>
        <v>0</v>
      </c>
      <c r="CZ172" s="103">
        <f t="shared" si="413"/>
        <v>0</v>
      </c>
      <c r="DA172" s="104">
        <f t="shared" si="413"/>
        <v>0</v>
      </c>
      <c r="DB172" s="102">
        <f t="shared" ref="DB172:DI172" si="414">CHOOSE($I$8,DB173,DB174,DB175,DB176,DB177)</f>
        <v>0</v>
      </c>
      <c r="DC172" s="103">
        <f t="shared" si="414"/>
        <v>0</v>
      </c>
      <c r="DD172" s="103">
        <f t="shared" si="414"/>
        <v>0</v>
      </c>
      <c r="DE172" s="104">
        <f t="shared" si="414"/>
        <v>0</v>
      </c>
      <c r="DF172" s="102">
        <f t="shared" si="414"/>
        <v>0</v>
      </c>
      <c r="DG172" s="103">
        <f t="shared" si="414"/>
        <v>0</v>
      </c>
      <c r="DH172" s="103">
        <f t="shared" si="414"/>
        <v>0</v>
      </c>
      <c r="DI172" s="104">
        <f t="shared" si="414"/>
        <v>0</v>
      </c>
      <c r="DT172" s="103">
        <f t="shared" ref="DT172:EK172" si="415">CHOOSE($I$8,DT173,DT174,DT175,DT176,DT177)</f>
        <v>0</v>
      </c>
      <c r="DU172" s="103">
        <f t="shared" si="415"/>
        <v>0.75</v>
      </c>
      <c r="DV172" s="103">
        <f t="shared" si="415"/>
        <v>0.75</v>
      </c>
      <c r="DW172" s="103">
        <f t="shared" si="415"/>
        <v>0.75</v>
      </c>
      <c r="DX172" s="103">
        <f t="shared" si="415"/>
        <v>0.75</v>
      </c>
      <c r="DY172" s="103">
        <f t="shared" si="415"/>
        <v>0.75</v>
      </c>
      <c r="DZ172" s="103">
        <f t="shared" si="415"/>
        <v>0.75</v>
      </c>
      <c r="EA172" s="103">
        <f t="shared" si="415"/>
        <v>0.75</v>
      </c>
      <c r="EB172" s="103">
        <f t="shared" si="415"/>
        <v>0.75</v>
      </c>
      <c r="EC172" s="103">
        <f t="shared" si="415"/>
        <v>0.75</v>
      </c>
      <c r="ED172" s="103">
        <f t="shared" si="415"/>
        <v>0.75</v>
      </c>
      <c r="EE172" s="103">
        <f t="shared" si="415"/>
        <v>0.75</v>
      </c>
      <c r="EF172" s="103">
        <f t="shared" si="415"/>
        <v>0.75</v>
      </c>
      <c r="EG172" s="103">
        <f t="shared" si="415"/>
        <v>0.75</v>
      </c>
      <c r="EH172" s="103">
        <f t="shared" si="415"/>
        <v>0.75</v>
      </c>
      <c r="EI172" s="103">
        <f t="shared" si="415"/>
        <v>0.75</v>
      </c>
      <c r="EJ172" s="103">
        <f t="shared" si="415"/>
        <v>0.75</v>
      </c>
      <c r="EK172" s="103">
        <f t="shared" si="415"/>
        <v>0.75</v>
      </c>
    </row>
    <row r="173" spans="1:141" outlineLevel="2" x14ac:dyDescent="0.25">
      <c r="A173" s="90"/>
      <c r="B173" s="90"/>
      <c r="C173" s="90"/>
      <c r="D173" s="90"/>
      <c r="E173" t="str">
        <f>CONCATENATE("- ", $N$6,":")</f>
        <v>- Base:</v>
      </c>
      <c r="F173" s="100"/>
      <c r="I173" s="101"/>
      <c r="J173" s="100"/>
      <c r="M173" s="101"/>
      <c r="N173" s="100"/>
      <c r="Q173" s="101"/>
      <c r="R173" s="100"/>
      <c r="U173" s="101"/>
      <c r="V173" s="100"/>
      <c r="Y173" s="101"/>
      <c r="Z173" s="100"/>
      <c r="AC173" s="101"/>
      <c r="AD173" s="100"/>
      <c r="AG173" s="101"/>
      <c r="AH173" s="100"/>
      <c r="AK173" s="101"/>
      <c r="AL173" s="100"/>
      <c r="AO173" s="101"/>
      <c r="AP173" s="123">
        <v>0</v>
      </c>
      <c r="AQ173" s="124">
        <v>0</v>
      </c>
      <c r="AR173" s="124">
        <v>0</v>
      </c>
      <c r="AS173" s="125">
        <v>0</v>
      </c>
      <c r="AT173" s="123">
        <v>0</v>
      </c>
      <c r="AU173" s="124">
        <v>0</v>
      </c>
      <c r="AV173" s="124">
        <v>0</v>
      </c>
      <c r="AW173" s="125">
        <v>0</v>
      </c>
      <c r="AX173" s="123">
        <v>0</v>
      </c>
      <c r="AY173" s="124">
        <v>0</v>
      </c>
      <c r="AZ173" s="124">
        <v>0</v>
      </c>
      <c r="BA173" s="125">
        <v>0</v>
      </c>
      <c r="BB173" s="123">
        <v>0</v>
      </c>
      <c r="BC173" s="124">
        <v>0</v>
      </c>
      <c r="BD173" s="124">
        <v>0</v>
      </c>
      <c r="BE173" s="125">
        <v>0</v>
      </c>
      <c r="BF173" s="123">
        <v>0</v>
      </c>
      <c r="BG173" s="124">
        <v>0</v>
      </c>
      <c r="BH173" s="124">
        <v>0</v>
      </c>
      <c r="BI173" s="125">
        <v>0</v>
      </c>
      <c r="BJ173" s="123">
        <v>0</v>
      </c>
      <c r="BK173" s="124">
        <v>0</v>
      </c>
      <c r="BL173" s="124">
        <v>0</v>
      </c>
      <c r="BM173" s="125">
        <v>0</v>
      </c>
      <c r="BN173" s="123">
        <v>0</v>
      </c>
      <c r="BO173" s="124">
        <v>0</v>
      </c>
      <c r="BP173" s="124">
        <v>0</v>
      </c>
      <c r="BQ173" s="125">
        <v>0</v>
      </c>
      <c r="BR173" s="123">
        <v>0</v>
      </c>
      <c r="BS173" s="124">
        <v>0</v>
      </c>
      <c r="BT173" s="124">
        <v>0</v>
      </c>
      <c r="BU173" s="125">
        <v>0</v>
      </c>
      <c r="BV173" s="123">
        <v>0</v>
      </c>
      <c r="BW173" s="124">
        <v>0</v>
      </c>
      <c r="BX173" s="124">
        <v>0</v>
      </c>
      <c r="BY173" s="125">
        <v>0</v>
      </c>
      <c r="BZ173" s="123">
        <v>0</v>
      </c>
      <c r="CA173" s="124">
        <v>0</v>
      </c>
      <c r="CB173" s="124">
        <v>0</v>
      </c>
      <c r="CC173" s="125">
        <v>0</v>
      </c>
      <c r="CD173" s="123">
        <v>0</v>
      </c>
      <c r="CE173" s="124">
        <v>0</v>
      </c>
      <c r="CF173" s="124">
        <v>0</v>
      </c>
      <c r="CG173" s="125">
        <v>0</v>
      </c>
      <c r="CH173" s="123">
        <v>0</v>
      </c>
      <c r="CI173" s="124">
        <v>0</v>
      </c>
      <c r="CJ173" s="124">
        <v>0</v>
      </c>
      <c r="CK173" s="125">
        <v>0</v>
      </c>
      <c r="CL173" s="123">
        <v>0</v>
      </c>
      <c r="CM173" s="124">
        <v>0</v>
      </c>
      <c r="CN173" s="124">
        <v>0</v>
      </c>
      <c r="CO173" s="125">
        <v>0</v>
      </c>
      <c r="CP173" s="123">
        <v>0</v>
      </c>
      <c r="CQ173" s="124">
        <v>0</v>
      </c>
      <c r="CR173" s="124">
        <v>0</v>
      </c>
      <c r="CS173" s="125">
        <v>0</v>
      </c>
      <c r="CT173" s="123">
        <v>0</v>
      </c>
      <c r="CU173" s="124">
        <v>0</v>
      </c>
      <c r="CV173" s="124">
        <v>0</v>
      </c>
      <c r="CW173" s="125">
        <v>0</v>
      </c>
      <c r="CX173" s="123">
        <v>0</v>
      </c>
      <c r="CY173" s="124">
        <v>0</v>
      </c>
      <c r="CZ173" s="124">
        <v>0</v>
      </c>
      <c r="DA173" s="125">
        <v>0</v>
      </c>
      <c r="DB173" s="123">
        <v>0</v>
      </c>
      <c r="DC173" s="124">
        <v>0</v>
      </c>
      <c r="DD173" s="124">
        <v>0</v>
      </c>
      <c r="DE173" s="125">
        <v>0</v>
      </c>
      <c r="DF173" s="123">
        <v>0</v>
      </c>
      <c r="DG173" s="124">
        <v>0</v>
      </c>
      <c r="DH173" s="124">
        <v>0</v>
      </c>
      <c r="DI173" s="125">
        <v>0</v>
      </c>
      <c r="DT173" s="124">
        <v>0</v>
      </c>
      <c r="DU173" s="124">
        <v>0</v>
      </c>
      <c r="DV173" s="124">
        <v>0</v>
      </c>
      <c r="DW173" s="124">
        <v>0</v>
      </c>
      <c r="DX173" s="124">
        <v>0</v>
      </c>
      <c r="DY173" s="124">
        <v>0</v>
      </c>
      <c r="DZ173" s="124">
        <v>0</v>
      </c>
      <c r="EA173" s="124">
        <v>0</v>
      </c>
      <c r="EB173" s="124">
        <v>0</v>
      </c>
      <c r="EC173" s="124">
        <v>0</v>
      </c>
      <c r="ED173" s="124">
        <v>0</v>
      </c>
      <c r="EE173" s="124">
        <v>0</v>
      </c>
      <c r="EF173" s="124">
        <v>0</v>
      </c>
      <c r="EG173" s="124">
        <v>0</v>
      </c>
      <c r="EH173" s="124">
        <v>0</v>
      </c>
      <c r="EI173" s="124">
        <v>0</v>
      </c>
      <c r="EJ173" s="124">
        <v>0</v>
      </c>
      <c r="EK173" s="124">
        <v>0</v>
      </c>
    </row>
    <row r="174" spans="1:141" outlineLevel="2" x14ac:dyDescent="0.25">
      <c r="A174" s="90"/>
      <c r="B174" s="90"/>
      <c r="C174" s="90"/>
      <c r="D174" s="90"/>
      <c r="E174" t="str">
        <f>CONCATENATE("- ", $N$7,":")</f>
        <v>- Upside:</v>
      </c>
      <c r="F174" s="100"/>
      <c r="I174" s="101"/>
      <c r="J174" s="100"/>
      <c r="M174" s="101"/>
      <c r="N174" s="100"/>
      <c r="Q174" s="101"/>
      <c r="R174" s="100"/>
      <c r="U174" s="101"/>
      <c r="V174" s="100"/>
      <c r="Y174" s="101"/>
      <c r="Z174" s="100"/>
      <c r="AC174" s="101"/>
      <c r="AD174" s="100"/>
      <c r="AG174" s="101"/>
      <c r="AH174" s="100"/>
      <c r="AK174" s="101"/>
      <c r="AL174" s="100"/>
      <c r="AO174" s="101"/>
      <c r="AP174" s="123">
        <v>0</v>
      </c>
      <c r="AQ174" s="124">
        <v>0</v>
      </c>
      <c r="AR174" s="124">
        <v>0</v>
      </c>
      <c r="AS174" s="125">
        <v>0</v>
      </c>
      <c r="AT174" s="123">
        <v>0</v>
      </c>
      <c r="AU174" s="124">
        <v>0</v>
      </c>
      <c r="AV174" s="124">
        <v>0</v>
      </c>
      <c r="AW174" s="125">
        <v>0</v>
      </c>
      <c r="AX174" s="123">
        <v>0</v>
      </c>
      <c r="AY174" s="124">
        <v>0</v>
      </c>
      <c r="AZ174" s="124">
        <v>0</v>
      </c>
      <c r="BA174" s="125">
        <v>0</v>
      </c>
      <c r="BB174" s="123">
        <v>0</v>
      </c>
      <c r="BC174" s="124">
        <v>0</v>
      </c>
      <c r="BD174" s="124">
        <v>0</v>
      </c>
      <c r="BE174" s="125">
        <v>0</v>
      </c>
      <c r="BF174" s="123">
        <v>0</v>
      </c>
      <c r="BG174" s="124">
        <v>0</v>
      </c>
      <c r="BH174" s="124">
        <v>0</v>
      </c>
      <c r="BI174" s="125">
        <v>0</v>
      </c>
      <c r="BJ174" s="123">
        <v>0</v>
      </c>
      <c r="BK174" s="124">
        <v>0</v>
      </c>
      <c r="BL174" s="124">
        <v>0</v>
      </c>
      <c r="BM174" s="125">
        <v>0</v>
      </c>
      <c r="BN174" s="123">
        <v>0</v>
      </c>
      <c r="BO174" s="124">
        <v>0</v>
      </c>
      <c r="BP174" s="124">
        <v>0</v>
      </c>
      <c r="BQ174" s="125">
        <v>0</v>
      </c>
      <c r="BR174" s="123">
        <v>0</v>
      </c>
      <c r="BS174" s="124">
        <v>0</v>
      </c>
      <c r="BT174" s="124">
        <v>0</v>
      </c>
      <c r="BU174" s="125">
        <v>0</v>
      </c>
      <c r="BV174" s="123">
        <v>0</v>
      </c>
      <c r="BW174" s="124">
        <v>0</v>
      </c>
      <c r="BX174" s="124">
        <v>0</v>
      </c>
      <c r="BY174" s="125">
        <v>0</v>
      </c>
      <c r="BZ174" s="123">
        <v>0</v>
      </c>
      <c r="CA174" s="124">
        <v>0</v>
      </c>
      <c r="CB174" s="124">
        <v>0</v>
      </c>
      <c r="CC174" s="125">
        <v>0</v>
      </c>
      <c r="CD174" s="123">
        <v>0</v>
      </c>
      <c r="CE174" s="124">
        <v>0</v>
      </c>
      <c r="CF174" s="124">
        <v>0</v>
      </c>
      <c r="CG174" s="125">
        <v>0</v>
      </c>
      <c r="CH174" s="123">
        <v>0</v>
      </c>
      <c r="CI174" s="124">
        <v>0</v>
      </c>
      <c r="CJ174" s="124">
        <v>0</v>
      </c>
      <c r="CK174" s="125">
        <v>0</v>
      </c>
      <c r="CL174" s="123">
        <v>0</v>
      </c>
      <c r="CM174" s="124">
        <v>0</v>
      </c>
      <c r="CN174" s="124">
        <v>0</v>
      </c>
      <c r="CO174" s="125">
        <v>0</v>
      </c>
      <c r="CP174" s="123">
        <v>0</v>
      </c>
      <c r="CQ174" s="124">
        <v>0</v>
      </c>
      <c r="CR174" s="124">
        <v>0</v>
      </c>
      <c r="CS174" s="125">
        <v>0</v>
      </c>
      <c r="CT174" s="123">
        <v>0</v>
      </c>
      <c r="CU174" s="124">
        <v>0</v>
      </c>
      <c r="CV174" s="124">
        <v>0</v>
      </c>
      <c r="CW174" s="125">
        <v>0</v>
      </c>
      <c r="CX174" s="123">
        <v>0</v>
      </c>
      <c r="CY174" s="124">
        <v>0</v>
      </c>
      <c r="CZ174" s="124">
        <v>0</v>
      </c>
      <c r="DA174" s="125">
        <v>0</v>
      </c>
      <c r="DB174" s="123">
        <v>0</v>
      </c>
      <c r="DC174" s="124">
        <v>0</v>
      </c>
      <c r="DD174" s="124">
        <v>0</v>
      </c>
      <c r="DE174" s="125">
        <v>0</v>
      </c>
      <c r="DF174" s="123">
        <v>0</v>
      </c>
      <c r="DG174" s="124">
        <v>0</v>
      </c>
      <c r="DH174" s="124">
        <v>0</v>
      </c>
      <c r="DI174" s="125">
        <v>0</v>
      </c>
      <c r="DT174" s="124">
        <v>0</v>
      </c>
      <c r="DU174" s="124">
        <v>0</v>
      </c>
      <c r="DV174" s="124">
        <v>0</v>
      </c>
      <c r="DW174" s="124">
        <v>0</v>
      </c>
      <c r="DX174" s="124">
        <v>0</v>
      </c>
      <c r="DY174" s="124">
        <v>0</v>
      </c>
      <c r="DZ174" s="124">
        <v>0</v>
      </c>
      <c r="EA174" s="124">
        <v>0</v>
      </c>
      <c r="EB174" s="124">
        <v>0</v>
      </c>
      <c r="EC174" s="124">
        <v>0</v>
      </c>
      <c r="ED174" s="124">
        <v>0</v>
      </c>
      <c r="EE174" s="124">
        <v>0</v>
      </c>
      <c r="EF174" s="124">
        <v>0</v>
      </c>
      <c r="EG174" s="124">
        <v>0</v>
      </c>
      <c r="EH174" s="124">
        <v>0</v>
      </c>
      <c r="EI174" s="124">
        <v>0</v>
      </c>
      <c r="EJ174" s="124">
        <v>0</v>
      </c>
      <c r="EK174" s="124">
        <v>0</v>
      </c>
    </row>
    <row r="175" spans="1:141" outlineLevel="2" x14ac:dyDescent="0.25">
      <c r="A175" s="90"/>
      <c r="B175" s="90"/>
      <c r="C175" s="90"/>
      <c r="D175" s="90"/>
      <c r="E175" t="str">
        <f>CONCATENATE("- ", $N$8,":")</f>
        <v>- Downside:</v>
      </c>
      <c r="F175" s="100"/>
      <c r="I175" s="101"/>
      <c r="J175" s="100"/>
      <c r="M175" s="101"/>
      <c r="N175" s="100"/>
      <c r="Q175" s="101"/>
      <c r="R175" s="100"/>
      <c r="U175" s="101"/>
      <c r="V175" s="100"/>
      <c r="Y175" s="101"/>
      <c r="Z175" s="100"/>
      <c r="AC175" s="101"/>
      <c r="AD175" s="100"/>
      <c r="AG175" s="101"/>
      <c r="AH175" s="100"/>
      <c r="AK175" s="101"/>
      <c r="AL175" s="100"/>
      <c r="AO175" s="101"/>
      <c r="AP175" s="123">
        <v>0</v>
      </c>
      <c r="AQ175" s="124">
        <v>0</v>
      </c>
      <c r="AR175" s="124">
        <v>0</v>
      </c>
      <c r="AS175" s="125">
        <v>0</v>
      </c>
      <c r="AT175" s="123">
        <v>0</v>
      </c>
      <c r="AU175" s="124">
        <v>0</v>
      </c>
      <c r="AV175" s="124">
        <v>0</v>
      </c>
      <c r="AW175" s="125">
        <v>0</v>
      </c>
      <c r="AX175" s="123">
        <v>0</v>
      </c>
      <c r="AY175" s="124">
        <v>0</v>
      </c>
      <c r="AZ175" s="124">
        <v>0</v>
      </c>
      <c r="BA175" s="125">
        <v>0</v>
      </c>
      <c r="BB175" s="123">
        <v>0</v>
      </c>
      <c r="BC175" s="124">
        <v>0</v>
      </c>
      <c r="BD175" s="124">
        <v>0</v>
      </c>
      <c r="BE175" s="125">
        <v>0</v>
      </c>
      <c r="BF175" s="123">
        <v>0</v>
      </c>
      <c r="BG175" s="124">
        <v>0</v>
      </c>
      <c r="BH175" s="124">
        <v>0</v>
      </c>
      <c r="BI175" s="125">
        <v>0</v>
      </c>
      <c r="BJ175" s="123">
        <v>0</v>
      </c>
      <c r="BK175" s="124">
        <v>0</v>
      </c>
      <c r="BL175" s="124">
        <v>0</v>
      </c>
      <c r="BM175" s="125">
        <v>0</v>
      </c>
      <c r="BN175" s="123">
        <v>0</v>
      </c>
      <c r="BO175" s="124">
        <v>0</v>
      </c>
      <c r="BP175" s="124">
        <v>0</v>
      </c>
      <c r="BQ175" s="125">
        <v>0</v>
      </c>
      <c r="BR175" s="123">
        <v>0</v>
      </c>
      <c r="BS175" s="124">
        <v>0</v>
      </c>
      <c r="BT175" s="124">
        <v>0</v>
      </c>
      <c r="BU175" s="125">
        <v>0</v>
      </c>
      <c r="BV175" s="123">
        <v>0</v>
      </c>
      <c r="BW175" s="124">
        <v>0</v>
      </c>
      <c r="BX175" s="124">
        <v>0</v>
      </c>
      <c r="BY175" s="125">
        <v>0</v>
      </c>
      <c r="BZ175" s="123">
        <v>0</v>
      </c>
      <c r="CA175" s="124">
        <v>0</v>
      </c>
      <c r="CB175" s="124">
        <v>0</v>
      </c>
      <c r="CC175" s="125">
        <v>0</v>
      </c>
      <c r="CD175" s="123">
        <v>0</v>
      </c>
      <c r="CE175" s="124">
        <v>0</v>
      </c>
      <c r="CF175" s="124">
        <v>0</v>
      </c>
      <c r="CG175" s="125">
        <v>0</v>
      </c>
      <c r="CH175" s="123">
        <v>0</v>
      </c>
      <c r="CI175" s="124">
        <v>0</v>
      </c>
      <c r="CJ175" s="124">
        <v>0</v>
      </c>
      <c r="CK175" s="125">
        <v>0</v>
      </c>
      <c r="CL175" s="123">
        <v>0</v>
      </c>
      <c r="CM175" s="124">
        <v>0</v>
      </c>
      <c r="CN175" s="124">
        <v>0</v>
      </c>
      <c r="CO175" s="125">
        <v>0</v>
      </c>
      <c r="CP175" s="123">
        <v>0</v>
      </c>
      <c r="CQ175" s="124">
        <v>0</v>
      </c>
      <c r="CR175" s="124">
        <v>0</v>
      </c>
      <c r="CS175" s="125">
        <v>0</v>
      </c>
      <c r="CT175" s="123">
        <v>0</v>
      </c>
      <c r="CU175" s="124">
        <v>0</v>
      </c>
      <c r="CV175" s="124">
        <v>0</v>
      </c>
      <c r="CW175" s="125">
        <v>0</v>
      </c>
      <c r="CX175" s="123">
        <v>0</v>
      </c>
      <c r="CY175" s="124">
        <v>0</v>
      </c>
      <c r="CZ175" s="124">
        <v>0</v>
      </c>
      <c r="DA175" s="125">
        <v>0</v>
      </c>
      <c r="DB175" s="123">
        <v>0</v>
      </c>
      <c r="DC175" s="124">
        <v>0</v>
      </c>
      <c r="DD175" s="124">
        <v>0</v>
      </c>
      <c r="DE175" s="125">
        <v>0</v>
      </c>
      <c r="DF175" s="123">
        <v>0</v>
      </c>
      <c r="DG175" s="124">
        <v>0</v>
      </c>
      <c r="DH175" s="124">
        <v>0</v>
      </c>
      <c r="DI175" s="125">
        <v>0</v>
      </c>
      <c r="DT175" s="124">
        <v>0</v>
      </c>
      <c r="DU175" s="124">
        <v>0</v>
      </c>
      <c r="DV175" s="124">
        <v>0</v>
      </c>
      <c r="DW175" s="124">
        <v>0</v>
      </c>
      <c r="DX175" s="124">
        <v>0</v>
      </c>
      <c r="DY175" s="124">
        <v>0</v>
      </c>
      <c r="DZ175" s="124">
        <v>0</v>
      </c>
      <c r="EA175" s="124">
        <v>0</v>
      </c>
      <c r="EB175" s="124">
        <v>0</v>
      </c>
      <c r="EC175" s="124">
        <v>0</v>
      </c>
      <c r="ED175" s="124">
        <v>0</v>
      </c>
      <c r="EE175" s="124">
        <v>0</v>
      </c>
      <c r="EF175" s="124">
        <v>0</v>
      </c>
      <c r="EG175" s="124">
        <v>0</v>
      </c>
      <c r="EH175" s="124">
        <v>0</v>
      </c>
      <c r="EI175" s="124">
        <v>0</v>
      </c>
      <c r="EJ175" s="124">
        <v>0</v>
      </c>
      <c r="EK175" s="124">
        <v>0</v>
      </c>
    </row>
    <row r="176" spans="1:141" outlineLevel="2" x14ac:dyDescent="0.25">
      <c r="A176" s="90"/>
      <c r="B176" s="90"/>
      <c r="C176" s="90"/>
      <c r="D176" s="90"/>
      <c r="E176" t="str">
        <f>CONCATENATE("- ", $N$9,":")</f>
        <v>- Management:</v>
      </c>
      <c r="F176" s="100"/>
      <c r="I176" s="101"/>
      <c r="J176" s="100"/>
      <c r="M176" s="101"/>
      <c r="N176" s="100"/>
      <c r="Q176" s="101"/>
      <c r="R176" s="100"/>
      <c r="U176" s="101"/>
      <c r="V176" s="100"/>
      <c r="Y176" s="101"/>
      <c r="Z176" s="100"/>
      <c r="AC176" s="101"/>
      <c r="AD176" s="100"/>
      <c r="AG176" s="101"/>
      <c r="AH176" s="100"/>
      <c r="AK176" s="101"/>
      <c r="AL176" s="100"/>
      <c r="AO176" s="101"/>
      <c r="AP176" s="123">
        <v>0</v>
      </c>
      <c r="AQ176" s="124">
        <v>0</v>
      </c>
      <c r="AR176" s="124">
        <v>0</v>
      </c>
      <c r="AS176" s="125">
        <v>0</v>
      </c>
      <c r="AT176" s="123">
        <v>0</v>
      </c>
      <c r="AU176" s="124">
        <v>0</v>
      </c>
      <c r="AV176" s="124">
        <v>0</v>
      </c>
      <c r="AW176" s="125">
        <v>0</v>
      </c>
      <c r="AX176" s="123">
        <v>0</v>
      </c>
      <c r="AY176" s="124">
        <v>0</v>
      </c>
      <c r="AZ176" s="124">
        <v>0</v>
      </c>
      <c r="BA176" s="125">
        <v>0</v>
      </c>
      <c r="BB176" s="123">
        <v>0</v>
      </c>
      <c r="BC176" s="124">
        <v>0</v>
      </c>
      <c r="BD176" s="124">
        <v>0</v>
      </c>
      <c r="BE176" s="125">
        <v>0</v>
      </c>
      <c r="BF176" s="123">
        <v>0</v>
      </c>
      <c r="BG176" s="124">
        <v>0</v>
      </c>
      <c r="BH176" s="124">
        <v>0</v>
      </c>
      <c r="BI176" s="125">
        <v>0</v>
      </c>
      <c r="BJ176" s="123">
        <v>0</v>
      </c>
      <c r="BK176" s="124">
        <v>0</v>
      </c>
      <c r="BL176" s="124">
        <v>0</v>
      </c>
      <c r="BM176" s="125">
        <v>0</v>
      </c>
      <c r="BN176" s="123">
        <v>0</v>
      </c>
      <c r="BO176" s="124">
        <v>0</v>
      </c>
      <c r="BP176" s="124">
        <v>0</v>
      </c>
      <c r="BQ176" s="125">
        <v>0</v>
      </c>
      <c r="BR176" s="123">
        <v>0</v>
      </c>
      <c r="BS176" s="124">
        <v>0</v>
      </c>
      <c r="BT176" s="124">
        <v>0</v>
      </c>
      <c r="BU176" s="125">
        <v>0</v>
      </c>
      <c r="BV176" s="123">
        <v>0</v>
      </c>
      <c r="BW176" s="124">
        <v>0</v>
      </c>
      <c r="BX176" s="124">
        <v>0</v>
      </c>
      <c r="BY176" s="125">
        <v>0</v>
      </c>
      <c r="BZ176" s="123">
        <v>0</v>
      </c>
      <c r="CA176" s="124">
        <v>0</v>
      </c>
      <c r="CB176" s="124">
        <v>0</v>
      </c>
      <c r="CC176" s="125">
        <v>0</v>
      </c>
      <c r="CD176" s="123">
        <v>0</v>
      </c>
      <c r="CE176" s="124">
        <v>0</v>
      </c>
      <c r="CF176" s="124">
        <v>0</v>
      </c>
      <c r="CG176" s="125">
        <v>0</v>
      </c>
      <c r="CH176" s="123">
        <v>0</v>
      </c>
      <c r="CI176" s="124">
        <v>0</v>
      </c>
      <c r="CJ176" s="124">
        <v>0</v>
      </c>
      <c r="CK176" s="125">
        <v>0</v>
      </c>
      <c r="CL176" s="123">
        <v>0</v>
      </c>
      <c r="CM176" s="124">
        <v>0</v>
      </c>
      <c r="CN176" s="124">
        <v>0</v>
      </c>
      <c r="CO176" s="125">
        <v>0</v>
      </c>
      <c r="CP176" s="123">
        <v>0</v>
      </c>
      <c r="CQ176" s="124">
        <v>0</v>
      </c>
      <c r="CR176" s="124">
        <v>0</v>
      </c>
      <c r="CS176" s="125">
        <v>0</v>
      </c>
      <c r="CT176" s="123">
        <v>0</v>
      </c>
      <c r="CU176" s="124">
        <v>0</v>
      </c>
      <c r="CV176" s="124">
        <v>0</v>
      </c>
      <c r="CW176" s="125">
        <v>0</v>
      </c>
      <c r="CX176" s="123">
        <v>0</v>
      </c>
      <c r="CY176" s="124">
        <v>0</v>
      </c>
      <c r="CZ176" s="124">
        <v>0</v>
      </c>
      <c r="DA176" s="125">
        <v>0</v>
      </c>
      <c r="DB176" s="123">
        <v>0</v>
      </c>
      <c r="DC176" s="124">
        <v>0</v>
      </c>
      <c r="DD176" s="124">
        <v>0</v>
      </c>
      <c r="DE176" s="125">
        <v>0</v>
      </c>
      <c r="DF176" s="123">
        <v>0</v>
      </c>
      <c r="DG176" s="124">
        <v>0</v>
      </c>
      <c r="DH176" s="124">
        <v>0</v>
      </c>
      <c r="DI176" s="125">
        <v>0</v>
      </c>
      <c r="DT176" s="124">
        <v>0</v>
      </c>
      <c r="DU176" s="124">
        <v>0</v>
      </c>
      <c r="DV176" s="124">
        <v>0</v>
      </c>
      <c r="DW176" s="124">
        <v>0</v>
      </c>
      <c r="DX176" s="124">
        <v>0</v>
      </c>
      <c r="DY176" s="124">
        <v>0</v>
      </c>
      <c r="DZ176" s="124">
        <v>0</v>
      </c>
      <c r="EA176" s="124">
        <v>0</v>
      </c>
      <c r="EB176" s="124">
        <v>0</v>
      </c>
      <c r="EC176" s="124">
        <v>0</v>
      </c>
      <c r="ED176" s="124">
        <v>0</v>
      </c>
      <c r="EE176" s="124">
        <v>0</v>
      </c>
      <c r="EF176" s="124">
        <v>0</v>
      </c>
      <c r="EG176" s="124">
        <v>0</v>
      </c>
      <c r="EH176" s="124">
        <v>0</v>
      </c>
      <c r="EI176" s="124">
        <v>0</v>
      </c>
      <c r="EJ176" s="124">
        <v>0</v>
      </c>
      <c r="EK176" s="124">
        <v>0</v>
      </c>
    </row>
    <row r="177" spans="1:141" outlineLevel="2" x14ac:dyDescent="0.25">
      <c r="A177" s="90"/>
      <c r="B177" s="90"/>
      <c r="C177" s="90"/>
      <c r="D177" s="90"/>
      <c r="E177" t="str">
        <f>CONCATENATE("- ", $N$10,":")</f>
        <v>- Default:</v>
      </c>
      <c r="F177" s="100"/>
      <c r="I177" s="101"/>
      <c r="J177" s="100"/>
      <c r="M177" s="101"/>
      <c r="N177" s="100"/>
      <c r="Q177" s="101"/>
      <c r="R177" s="100"/>
      <c r="U177" s="101"/>
      <c r="V177" s="100"/>
      <c r="Y177" s="101"/>
      <c r="Z177" s="100"/>
      <c r="AC177" s="101"/>
      <c r="AD177" s="100"/>
      <c r="AG177" s="101"/>
      <c r="AH177" s="100"/>
      <c r="AK177" s="101"/>
      <c r="AL177" s="100"/>
      <c r="AO177" s="101"/>
      <c r="AP177" s="123">
        <v>0</v>
      </c>
      <c r="AQ177" s="124">
        <v>0</v>
      </c>
      <c r="AR177" s="124">
        <v>0</v>
      </c>
      <c r="AS177" s="125">
        <v>0</v>
      </c>
      <c r="AT177" s="123">
        <v>0</v>
      </c>
      <c r="AU177" s="124">
        <v>0</v>
      </c>
      <c r="AV177" s="124">
        <v>0</v>
      </c>
      <c r="AW177" s="125">
        <v>0</v>
      </c>
      <c r="AX177" s="123">
        <v>0</v>
      </c>
      <c r="AY177" s="124">
        <v>0</v>
      </c>
      <c r="AZ177" s="124">
        <v>0</v>
      </c>
      <c r="BA177" s="125">
        <v>0</v>
      </c>
      <c r="BB177" s="123">
        <v>0</v>
      </c>
      <c r="BC177" s="124">
        <v>0</v>
      </c>
      <c r="BD177" s="124">
        <v>0</v>
      </c>
      <c r="BE177" s="125">
        <v>0</v>
      </c>
      <c r="BF177" s="123">
        <v>0</v>
      </c>
      <c r="BG177" s="124">
        <v>0</v>
      </c>
      <c r="BH177" s="124">
        <v>0</v>
      </c>
      <c r="BI177" s="125">
        <v>0</v>
      </c>
      <c r="BJ177" s="123">
        <v>0</v>
      </c>
      <c r="BK177" s="124">
        <v>0</v>
      </c>
      <c r="BL177" s="124">
        <v>0</v>
      </c>
      <c r="BM177" s="125">
        <v>0</v>
      </c>
      <c r="BN177" s="123">
        <v>0</v>
      </c>
      <c r="BO177" s="124">
        <v>0</v>
      </c>
      <c r="BP177" s="124">
        <v>0</v>
      </c>
      <c r="BQ177" s="125">
        <v>0</v>
      </c>
      <c r="BR177" s="123">
        <v>0</v>
      </c>
      <c r="BS177" s="124">
        <v>0</v>
      </c>
      <c r="BT177" s="124">
        <v>0</v>
      </c>
      <c r="BU177" s="125">
        <v>0</v>
      </c>
      <c r="BV177" s="123">
        <v>0</v>
      </c>
      <c r="BW177" s="124">
        <v>0</v>
      </c>
      <c r="BX177" s="124">
        <v>0</v>
      </c>
      <c r="BY177" s="125">
        <v>0</v>
      </c>
      <c r="BZ177" s="123">
        <v>0</v>
      </c>
      <c r="CA177" s="124">
        <v>0</v>
      </c>
      <c r="CB177" s="124">
        <v>0</v>
      </c>
      <c r="CC177" s="125">
        <v>0</v>
      </c>
      <c r="CD177" s="123">
        <v>0</v>
      </c>
      <c r="CE177" s="124">
        <v>0</v>
      </c>
      <c r="CF177" s="124">
        <v>0</v>
      </c>
      <c r="CG177" s="125">
        <v>0</v>
      </c>
      <c r="CH177" s="123">
        <v>0</v>
      </c>
      <c r="CI177" s="124">
        <v>0</v>
      </c>
      <c r="CJ177" s="124">
        <v>0</v>
      </c>
      <c r="CK177" s="125">
        <v>0</v>
      </c>
      <c r="CL177" s="123">
        <v>0</v>
      </c>
      <c r="CM177" s="124">
        <v>0</v>
      </c>
      <c r="CN177" s="124">
        <v>0</v>
      </c>
      <c r="CO177" s="125">
        <v>0</v>
      </c>
      <c r="CP177" s="123">
        <v>0</v>
      </c>
      <c r="CQ177" s="124">
        <v>0</v>
      </c>
      <c r="CR177" s="124">
        <v>0</v>
      </c>
      <c r="CS177" s="125">
        <v>0</v>
      </c>
      <c r="CT177" s="123">
        <v>0</v>
      </c>
      <c r="CU177" s="124">
        <v>0</v>
      </c>
      <c r="CV177" s="124">
        <v>0</v>
      </c>
      <c r="CW177" s="125">
        <v>0</v>
      </c>
      <c r="CX177" s="123">
        <v>0</v>
      </c>
      <c r="CY177" s="124">
        <v>0</v>
      </c>
      <c r="CZ177" s="124">
        <v>0</v>
      </c>
      <c r="DA177" s="125">
        <v>0</v>
      </c>
      <c r="DB177" s="123">
        <v>0</v>
      </c>
      <c r="DC177" s="124">
        <v>0</v>
      </c>
      <c r="DD177" s="124">
        <v>0</v>
      </c>
      <c r="DE177" s="125">
        <v>0</v>
      </c>
      <c r="DF177" s="123">
        <v>0</v>
      </c>
      <c r="DG177" s="124">
        <v>0</v>
      </c>
      <c r="DH177" s="124">
        <v>0</v>
      </c>
      <c r="DI177" s="125">
        <v>0</v>
      </c>
      <c r="DT177" s="124"/>
      <c r="DU177" s="124">
        <v>0.75</v>
      </c>
      <c r="DV177" s="124">
        <f>DU177</f>
        <v>0.75</v>
      </c>
      <c r="DW177" s="124">
        <f t="shared" ref="DW177:EA177" si="416">DV177</f>
        <v>0.75</v>
      </c>
      <c r="DX177" s="124">
        <f t="shared" si="416"/>
        <v>0.75</v>
      </c>
      <c r="DY177" s="124">
        <f t="shared" si="416"/>
        <v>0.75</v>
      </c>
      <c r="DZ177" s="124">
        <f t="shared" si="416"/>
        <v>0.75</v>
      </c>
      <c r="EA177" s="124">
        <f t="shared" si="416"/>
        <v>0.75</v>
      </c>
      <c r="EB177" s="124">
        <f t="shared" ref="DV177:EK177" si="417">EA177</f>
        <v>0.75</v>
      </c>
      <c r="EC177" s="124">
        <f t="shared" si="417"/>
        <v>0.75</v>
      </c>
      <c r="ED177" s="124">
        <f t="shared" si="417"/>
        <v>0.75</v>
      </c>
      <c r="EE177" s="124">
        <f t="shared" si="417"/>
        <v>0.75</v>
      </c>
      <c r="EF177" s="124">
        <f t="shared" si="417"/>
        <v>0.75</v>
      </c>
      <c r="EG177" s="124">
        <f t="shared" si="417"/>
        <v>0.75</v>
      </c>
      <c r="EH177" s="124">
        <f t="shared" si="417"/>
        <v>0.75</v>
      </c>
      <c r="EI177" s="124">
        <f t="shared" si="417"/>
        <v>0.75</v>
      </c>
      <c r="EJ177" s="124">
        <f t="shared" si="417"/>
        <v>0.75</v>
      </c>
      <c r="EK177" s="124">
        <f t="shared" si="417"/>
        <v>0.75</v>
      </c>
    </row>
    <row r="178" spans="1:141" outlineLevel="2" x14ac:dyDescent="0.25">
      <c r="A178" s="129"/>
      <c r="B178" s="129"/>
      <c r="C178" s="129"/>
      <c r="D178" s="129"/>
      <c r="E178" s="122"/>
      <c r="F178" s="130"/>
      <c r="G178" s="122"/>
      <c r="H178" s="122"/>
      <c r="I178" s="122"/>
      <c r="J178" s="130"/>
      <c r="K178" s="122"/>
      <c r="L178" s="122"/>
      <c r="M178" s="122"/>
      <c r="N178" s="130"/>
      <c r="O178" s="122"/>
      <c r="P178" s="122"/>
      <c r="Q178" s="122"/>
      <c r="R178" s="130"/>
      <c r="S178" s="122"/>
      <c r="T178" s="122"/>
      <c r="U178" s="122"/>
      <c r="V178" s="130"/>
      <c r="W178" s="122"/>
      <c r="X178" s="122"/>
      <c r="Y178" s="122"/>
      <c r="Z178" s="130"/>
      <c r="AA178" s="122"/>
      <c r="AB178" s="122"/>
      <c r="AC178" s="122"/>
      <c r="AD178" s="130"/>
      <c r="AE178" s="122"/>
      <c r="AF178" s="122"/>
      <c r="AG178" s="122"/>
      <c r="AH178" s="130"/>
      <c r="AI178" s="122"/>
      <c r="AJ178" s="122"/>
      <c r="AK178" s="122"/>
      <c r="AL178" s="130"/>
      <c r="AM178" s="122"/>
      <c r="AN178" s="122"/>
      <c r="AO178" s="122"/>
      <c r="AP178" s="130"/>
      <c r="AQ178" s="122"/>
      <c r="AR178" s="122"/>
      <c r="AS178" s="122"/>
      <c r="AT178" s="130"/>
      <c r="AU178" s="122"/>
      <c r="AV178" s="122"/>
      <c r="AW178" s="122"/>
      <c r="AX178" s="130"/>
      <c r="AY178" s="122"/>
      <c r="AZ178" s="122"/>
      <c r="BA178" s="122"/>
      <c r="BB178" s="130"/>
      <c r="BC178" s="122"/>
      <c r="BD178" s="122"/>
      <c r="BE178" s="122"/>
      <c r="BF178" s="130"/>
      <c r="BG178" s="122"/>
      <c r="BH178" s="122"/>
      <c r="BI178" s="122"/>
      <c r="BJ178" s="130"/>
      <c r="BK178" s="122"/>
      <c r="BL178" s="122"/>
      <c r="BM178" s="122"/>
      <c r="BN178" s="130"/>
      <c r="BO178" s="122"/>
      <c r="BP178" s="122"/>
      <c r="BQ178" s="122"/>
      <c r="BR178" s="130"/>
      <c r="BS178" s="122"/>
      <c r="BT178" s="122"/>
      <c r="BU178" s="122"/>
      <c r="BV178" s="130"/>
      <c r="BW178" s="122"/>
      <c r="BX178" s="122"/>
      <c r="BY178" s="122"/>
      <c r="BZ178" s="130"/>
      <c r="CA178" s="122"/>
      <c r="CB178" s="122"/>
      <c r="CC178" s="122"/>
      <c r="CD178" s="130"/>
      <c r="CE178" s="122"/>
      <c r="CF178" s="122"/>
      <c r="CG178" s="122"/>
      <c r="CH178" s="130"/>
      <c r="CI178" s="122"/>
      <c r="CJ178" s="122"/>
      <c r="CK178" s="122"/>
      <c r="CL178" s="130"/>
      <c r="CM178" s="122"/>
      <c r="CN178" s="122"/>
      <c r="CO178" s="122"/>
      <c r="CP178" s="130"/>
      <c r="CQ178" s="122"/>
      <c r="CR178" s="122"/>
      <c r="CS178" s="122"/>
      <c r="CT178" s="130"/>
      <c r="CU178" s="122"/>
      <c r="CV178" s="122"/>
      <c r="CW178" s="122"/>
      <c r="CX178" s="130"/>
      <c r="CY178" s="122"/>
      <c r="CZ178" s="122"/>
      <c r="DA178" s="122"/>
      <c r="DB178" s="130"/>
      <c r="DC178" s="122"/>
      <c r="DD178" s="122"/>
      <c r="DE178" s="122"/>
      <c r="DF178" s="130"/>
      <c r="DG178" s="122"/>
      <c r="DH178" s="122"/>
      <c r="DI178" s="131"/>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2"/>
      <c r="EI178" s="122"/>
      <c r="EJ178" s="122"/>
      <c r="EK178" s="122"/>
    </row>
    <row r="179" spans="1:141" outlineLevel="2" x14ac:dyDescent="0.25">
      <c r="A179" s="90"/>
      <c r="B179" s="90"/>
      <c r="C179" s="90"/>
      <c r="D179" s="90"/>
      <c r="F179" s="100"/>
      <c r="I179" s="101"/>
      <c r="J179" s="100"/>
      <c r="M179" s="101"/>
      <c r="N179" s="100"/>
      <c r="Q179" s="101"/>
      <c r="R179" s="100"/>
      <c r="U179" s="101"/>
      <c r="V179" s="100"/>
      <c r="Y179" s="101"/>
      <c r="Z179" s="100"/>
      <c r="AC179" s="101"/>
      <c r="AD179" s="100"/>
      <c r="AG179" s="101"/>
      <c r="AH179" s="100"/>
      <c r="AK179" s="101"/>
      <c r="AL179" s="100"/>
      <c r="AO179" s="101"/>
      <c r="AP179" s="100"/>
      <c r="AS179" s="101"/>
      <c r="AT179" s="100"/>
      <c r="AW179" s="101"/>
      <c r="AX179" s="100"/>
      <c r="BA179" s="101"/>
      <c r="BB179" s="100"/>
      <c r="BE179" s="101"/>
      <c r="BF179" s="100"/>
      <c r="BI179" s="101"/>
      <c r="BJ179" s="100"/>
      <c r="BM179" s="101"/>
      <c r="BN179" s="100"/>
      <c r="BQ179" s="101"/>
      <c r="BR179" s="100"/>
      <c r="BU179" s="101"/>
      <c r="BV179" s="100"/>
      <c r="BY179" s="101"/>
      <c r="BZ179" s="100"/>
      <c r="CC179" s="101"/>
      <c r="CD179" s="100"/>
      <c r="CG179" s="101"/>
      <c r="CH179" s="100"/>
      <c r="CK179" s="101"/>
      <c r="CL179" s="100"/>
      <c r="CO179" s="101"/>
      <c r="CP179" s="100"/>
      <c r="CS179" s="101"/>
      <c r="CT179" s="100"/>
      <c r="CW179" s="101"/>
      <c r="CX179" s="100"/>
      <c r="DA179" s="101"/>
      <c r="DB179" s="100"/>
      <c r="DE179" s="101"/>
      <c r="DF179" s="100"/>
      <c r="DI179" s="101"/>
    </row>
    <row r="180" spans="1:141" outlineLevel="2" x14ac:dyDescent="0.25">
      <c r="A180" s="90"/>
      <c r="B180" s="90"/>
      <c r="C180" s="111"/>
      <c r="D180" s="90"/>
      <c r="E180" s="132" t="s">
        <v>316</v>
      </c>
      <c r="F180" s="105">
        <f t="shared" ref="F180:AK180" ca="1" si="418">IF(ISNUMBER(F187),F187+IF($I$7=1,F183,0),IF(ISNUMBER(F189),F189+IF($I$7=1,F183,0),""))</f>
        <v>452.84300000000002</v>
      </c>
      <c r="G180" s="106">
        <f t="shared" ca="1" si="418"/>
        <v>455.79499999999996</v>
      </c>
      <c r="H180" s="106">
        <f t="shared" ca="1" si="418"/>
        <v>463.38299999999998</v>
      </c>
      <c r="I180" s="107">
        <f t="shared" ca="1" si="418"/>
        <v>468.46699999999998</v>
      </c>
      <c r="J180" s="105">
        <f t="shared" ca="1" si="418"/>
        <v>477</v>
      </c>
      <c r="K180" s="106">
        <f t="shared" ca="1" si="418"/>
        <v>558</v>
      </c>
      <c r="L180" s="106">
        <f t="shared" ca="1" si="418"/>
        <v>489</v>
      </c>
      <c r="M180" s="107">
        <f t="shared" ca="1" si="418"/>
        <v>540</v>
      </c>
      <c r="N180" s="105">
        <f t="shared" ca="1" si="418"/>
        <v>506</v>
      </c>
      <c r="O180" s="106">
        <f t="shared" ca="1" si="418"/>
        <v>509</v>
      </c>
      <c r="P180" s="106">
        <f t="shared" ca="1" si="418"/>
        <v>544</v>
      </c>
      <c r="Q180" s="107">
        <f t="shared" ca="1" si="418"/>
        <v>570</v>
      </c>
      <c r="R180" s="105">
        <f t="shared" ca="1" si="418"/>
        <v>596</v>
      </c>
      <c r="S180" s="106">
        <f t="shared" ca="1" si="418"/>
        <v>614</v>
      </c>
      <c r="T180" s="106">
        <f t="shared" ca="1" si="418"/>
        <v>674</v>
      </c>
      <c r="U180" s="107">
        <f t="shared" ca="1" si="418"/>
        <v>728</v>
      </c>
      <c r="V180" s="105">
        <f t="shared" ca="1" si="418"/>
        <v>773</v>
      </c>
      <c r="W180" s="106">
        <f t="shared" ca="1" si="418"/>
        <v>818</v>
      </c>
      <c r="X180" s="106">
        <f t="shared" ca="1" si="418"/>
        <v>863</v>
      </c>
      <c r="Y180" s="107">
        <f t="shared" ca="1" si="418"/>
        <v>913</v>
      </c>
      <c r="Z180" s="105">
        <f t="shared" ca="1" si="418"/>
        <v>938</v>
      </c>
      <c r="AA180" s="106">
        <f t="shared" ca="1" si="418"/>
        <v>970</v>
      </c>
      <c r="AB180" s="106">
        <f t="shared" ca="1" si="418"/>
        <v>989</v>
      </c>
      <c r="AC180" s="107">
        <f t="shared" ca="1" si="418"/>
        <v>1025</v>
      </c>
      <c r="AD180" s="105">
        <f t="shared" ca="1" si="418"/>
        <v>1028</v>
      </c>
      <c r="AE180" s="106">
        <f t="shared" ca="1" si="418"/>
        <v>1624</v>
      </c>
      <c r="AF180" s="106">
        <f t="shared" ca="1" si="418"/>
        <v>1562</v>
      </c>
      <c r="AG180" s="107">
        <f t="shared" ca="1" si="418"/>
        <v>1650</v>
      </c>
      <c r="AH180" s="105">
        <f t="shared" ca="1" si="418"/>
        <v>1673</v>
      </c>
      <c r="AI180" s="106">
        <f t="shared" ca="1" si="418"/>
        <v>1771</v>
      </c>
      <c r="AJ180" s="106">
        <f t="shared" ca="1" si="418"/>
        <v>1960</v>
      </c>
      <c r="AK180" s="107">
        <f t="shared" ca="1" si="418"/>
        <v>2030</v>
      </c>
      <c r="AL180" s="105">
        <f t="shared" ref="AL180:BQ180" ca="1" si="419">IF(ISNUMBER(AL187),AL187+IF($I$7=1,AL183,0),IF(ISNUMBER(AL189),AL189+IF($I$7=1,AL183,0),""))</f>
        <v>3563</v>
      </c>
      <c r="AM180" s="106">
        <f t="shared" ca="1" si="419"/>
        <v>2416</v>
      </c>
      <c r="AN180" s="106">
        <f t="shared" ca="1" si="419"/>
        <v>2576</v>
      </c>
      <c r="AO180" s="107">
        <f t="shared" ca="1" si="419"/>
        <v>2577</v>
      </c>
      <c r="AP180" s="105">
        <f t="shared" ca="1" si="419"/>
        <v>2508</v>
      </c>
      <c r="AQ180" s="106">
        <f t="shared" ca="1" si="419"/>
        <v>2662</v>
      </c>
      <c r="AR180" s="106">
        <f t="shared" ca="1" si="419"/>
        <v>2983</v>
      </c>
      <c r="AS180" s="107">
        <f t="shared" ca="1" si="419"/>
        <v>3176</v>
      </c>
      <c r="AT180" s="105">
        <f t="shared" ca="1" si="419"/>
        <v>3497</v>
      </c>
      <c r="AU180" s="106">
        <f t="shared" ca="1" si="419"/>
        <v>3932</v>
      </c>
      <c r="AV180" s="106">
        <f t="shared" ca="1" si="419"/>
        <v>4287</v>
      </c>
      <c r="AW180" s="107">
        <f t="shared" ca="1" si="419"/>
        <v>7089.7584655739238</v>
      </c>
      <c r="AX180" s="105">
        <f t="shared" ca="1" si="419"/>
        <v>7420.2606722447881</v>
      </c>
      <c r="AY180" s="106">
        <f t="shared" ca="1" si="419"/>
        <v>8558.7709489415411</v>
      </c>
      <c r="AZ180" s="106">
        <f t="shared" ca="1" si="419"/>
        <v>9995.2996814503022</v>
      </c>
      <c r="BA180" s="107">
        <f t="shared" ca="1" si="419"/>
        <v>10862.392485820008</v>
      </c>
      <c r="BB180" s="105">
        <f t="shared" ca="1" si="419"/>
        <v>8998.5372235612012</v>
      </c>
      <c r="BC180" s="106">
        <f t="shared" ca="1" si="419"/>
        <v>10379.206657801358</v>
      </c>
      <c r="BD180" s="106">
        <f t="shared" ca="1" si="419"/>
        <v>12121.282555558828</v>
      </c>
      <c r="BE180" s="107">
        <f t="shared" ca="1" si="419"/>
        <v>13172.804492731208</v>
      </c>
      <c r="BF180" s="105">
        <f t="shared" ca="1" si="419"/>
        <v>10327.800154525425</v>
      </c>
      <c r="BG180" s="106">
        <f t="shared" ca="1" si="419"/>
        <v>11912.42192604607</v>
      </c>
      <c r="BH180" s="106">
        <f t="shared" ca="1" si="419"/>
        <v>13911.837084205999</v>
      </c>
      <c r="BI180" s="107">
        <f t="shared" ca="1" si="419"/>
        <v>15118.689726520004</v>
      </c>
      <c r="BJ180" s="105">
        <f t="shared" ca="1" si="419"/>
        <v>11463.858171523223</v>
      </c>
      <c r="BK180" s="106">
        <f t="shared" ca="1" si="419"/>
        <v>13222.788337911139</v>
      </c>
      <c r="BL180" s="106">
        <f t="shared" ca="1" si="419"/>
        <v>15442.139163468661</v>
      </c>
      <c r="BM180" s="107">
        <f t="shared" ca="1" si="419"/>
        <v>16781.745596437206</v>
      </c>
      <c r="BN180" s="105">
        <f t="shared" ca="1" si="419"/>
        <v>12380.966825245083</v>
      </c>
      <c r="BO180" s="106">
        <f t="shared" ca="1" si="419"/>
        <v>14280.611404944031</v>
      </c>
      <c r="BP180" s="106">
        <f t="shared" ca="1" si="419"/>
        <v>16677.510296546156</v>
      </c>
      <c r="BQ180" s="107">
        <f t="shared" ca="1" si="419"/>
        <v>18124.285244152186</v>
      </c>
      <c r="BR180" s="105">
        <f t="shared" ref="BR180:CW180" ca="1" si="420">IF(ISNUMBER(BR187),BR187+IF($I$7=1,BR183,0),IF(ISNUMBER(BR189),BR189+IF($I$7=1,BR183,0),""))</f>
        <v>13000.015166507335</v>
      </c>
      <c r="BS180" s="106">
        <f t="shared" ca="1" si="420"/>
        <v>14994.641975191233</v>
      </c>
      <c r="BT180" s="106">
        <f t="shared" ca="1" si="420"/>
        <v>17511.385811373464</v>
      </c>
      <c r="BU180" s="107">
        <f t="shared" ca="1" si="420"/>
        <v>19030.499506359793</v>
      </c>
      <c r="BV180" s="105">
        <f t="shared" ca="1" si="420"/>
        <v>13650.015924832704</v>
      </c>
      <c r="BW180" s="106">
        <f t="shared" ca="1" si="420"/>
        <v>15744.374073950796</v>
      </c>
      <c r="BX180" s="106">
        <f t="shared" ca="1" si="420"/>
        <v>18386.955101942138</v>
      </c>
      <c r="BY180" s="107">
        <f t="shared" ca="1" si="420"/>
        <v>19982.024481677785</v>
      </c>
      <c r="BZ180" s="105">
        <f t="shared" ca="1" si="420"/>
        <v>14332.516721074338</v>
      </c>
      <c r="CA180" s="106">
        <f t="shared" ca="1" si="420"/>
        <v>16531.592777648337</v>
      </c>
      <c r="CB180" s="106">
        <f t="shared" ca="1" si="420"/>
        <v>19306.302857039245</v>
      </c>
      <c r="CC180" s="107">
        <f t="shared" ca="1" si="420"/>
        <v>20981.125705761675</v>
      </c>
      <c r="CD180" s="105">
        <f t="shared" ca="1" si="420"/>
        <v>15049.142557128056</v>
      </c>
      <c r="CE180" s="106">
        <f t="shared" ca="1" si="420"/>
        <v>17358.172416530753</v>
      </c>
      <c r="CF180" s="106">
        <f t="shared" ca="1" si="420"/>
        <v>20271.617999891208</v>
      </c>
      <c r="CG180" s="107">
        <f t="shared" ca="1" si="420"/>
        <v>22030.181991049762</v>
      </c>
      <c r="CH180" s="105">
        <f t="shared" ca="1" si="420"/>
        <v>15801.599684984458</v>
      </c>
      <c r="CI180" s="106">
        <f t="shared" ca="1" si="420"/>
        <v>18226.081037357293</v>
      </c>
      <c r="CJ180" s="106">
        <f t="shared" ca="1" si="420"/>
        <v>21285.198899885771</v>
      </c>
      <c r="CK180" s="107">
        <f t="shared" ca="1" si="420"/>
        <v>23131.691090602249</v>
      </c>
      <c r="CL180" s="105">
        <f t="shared" ca="1" si="420"/>
        <v>16591.679669233683</v>
      </c>
      <c r="CM180" s="106">
        <f t="shared" ca="1" si="420"/>
        <v>19137.385089225158</v>
      </c>
      <c r="CN180" s="106">
        <f t="shared" ca="1" si="420"/>
        <v>22349.45884488006</v>
      </c>
      <c r="CO180" s="107">
        <f t="shared" ca="1" si="420"/>
        <v>24288.275645132362</v>
      </c>
      <c r="CP180" s="105">
        <f t="shared" ca="1" si="420"/>
        <v>17421.263652695368</v>
      </c>
      <c r="CQ180" s="106">
        <f t="shared" ca="1" si="420"/>
        <v>20094.254343686418</v>
      </c>
      <c r="CR180" s="106">
        <f t="shared" ca="1" si="420"/>
        <v>23466.931787124064</v>
      </c>
      <c r="CS180" s="107">
        <f t="shared" ca="1" si="420"/>
        <v>25502.689427388985</v>
      </c>
      <c r="CT180" s="105">
        <f t="shared" ca="1" si="420"/>
        <v>18292.326835330136</v>
      </c>
      <c r="CU180" s="106">
        <f t="shared" ca="1" si="420"/>
        <v>21098.967060870738</v>
      </c>
      <c r="CV180" s="106">
        <f t="shared" ca="1" si="420"/>
        <v>24640.278376480266</v>
      </c>
      <c r="CW180" s="107">
        <f t="shared" ca="1" si="420"/>
        <v>26777.823898758434</v>
      </c>
      <c r="CX180" s="105">
        <f t="shared" ref="CX180:DI180" ca="1" si="421">IF(ISNUMBER(CX187),CX187+IF($I$7=1,CX183,0),IF(ISNUMBER(CX189),CX189+IF($I$7=1,CX183,0),""))</f>
        <v>19206.943177096644</v>
      </c>
      <c r="CY180" s="106">
        <f t="shared" ca="1" si="421"/>
        <v>22153.915413914277</v>
      </c>
      <c r="CZ180" s="106">
        <f t="shared" ca="1" si="421"/>
        <v>25872.29229530428</v>
      </c>
      <c r="DA180" s="107">
        <f t="shared" ca="1" si="421"/>
        <v>28116.715093696355</v>
      </c>
      <c r="DB180" s="105">
        <f t="shared" ca="1" si="421"/>
        <v>20167.290335951478</v>
      </c>
      <c r="DC180" s="106">
        <f t="shared" ca="1" si="421"/>
        <v>23261.611184609992</v>
      </c>
      <c r="DD180" s="106">
        <f t="shared" ca="1" si="421"/>
        <v>27165.906910069498</v>
      </c>
      <c r="DE180" s="107">
        <f t="shared" ca="1" si="421"/>
        <v>29522.550848381175</v>
      </c>
      <c r="DF180" s="105">
        <f t="shared" ca="1" si="421"/>
        <v>21175.654852749052</v>
      </c>
      <c r="DG180" s="106">
        <f t="shared" ca="1" si="421"/>
        <v>24424.691743840493</v>
      </c>
      <c r="DH180" s="106">
        <f t="shared" ca="1" si="421"/>
        <v>28524.202255572975</v>
      </c>
      <c r="DI180" s="107">
        <f t="shared" ca="1" si="421"/>
        <v>30998.67839080024</v>
      </c>
      <c r="DK180" s="106">
        <f t="shared" ref="DK180:EK180" ca="1" si="422">SUM(OFFSET($E180,,MATCH(DK$3,$F$5:$DI$5,0),,4))</f>
        <v>1840.4879999999998</v>
      </c>
      <c r="DL180" s="106">
        <f t="shared" ca="1" si="422"/>
        <v>2064</v>
      </c>
      <c r="DM180" s="106">
        <f t="shared" ca="1" si="422"/>
        <v>2129</v>
      </c>
      <c r="DN180" s="106">
        <f t="shared" ca="1" si="422"/>
        <v>2612</v>
      </c>
      <c r="DO180" s="106">
        <f t="shared" ca="1" si="422"/>
        <v>3367</v>
      </c>
      <c r="DP180" s="106">
        <f t="shared" ca="1" si="422"/>
        <v>3922</v>
      </c>
      <c r="DQ180" s="106">
        <f t="shared" ca="1" si="422"/>
        <v>5864</v>
      </c>
      <c r="DR180" s="106">
        <f t="shared" ca="1" si="422"/>
        <v>7434</v>
      </c>
      <c r="DS180" s="106">
        <f t="shared" ca="1" si="422"/>
        <v>11132</v>
      </c>
      <c r="DT180" s="106">
        <f t="shared" ca="1" si="422"/>
        <v>11329</v>
      </c>
      <c r="DU180" s="106">
        <f t="shared" ca="1" si="422"/>
        <v>18805.758465573923</v>
      </c>
      <c r="DV180" s="106">
        <f t="shared" ca="1" si="422"/>
        <v>36836.723788456642</v>
      </c>
      <c r="DW180" s="106">
        <f t="shared" ca="1" si="422"/>
        <v>44671.830929652599</v>
      </c>
      <c r="DX180" s="106">
        <f t="shared" ca="1" si="422"/>
        <v>51270.748891297502</v>
      </c>
      <c r="DY180" s="106">
        <f t="shared" ca="1" si="422"/>
        <v>56910.53126934023</v>
      </c>
      <c r="DZ180" s="106">
        <f t="shared" ca="1" si="422"/>
        <v>61463.373770887454</v>
      </c>
      <c r="EA180" s="106">
        <f t="shared" ca="1" si="422"/>
        <v>64536.542459431817</v>
      </c>
      <c r="EB180" s="106">
        <f t="shared" ca="1" si="422"/>
        <v>67763.369582403422</v>
      </c>
      <c r="EC180" s="106">
        <f t="shared" ca="1" si="422"/>
        <v>71151.538061523592</v>
      </c>
      <c r="ED180" s="106">
        <f t="shared" ca="1" si="422"/>
        <v>74709.114964599779</v>
      </c>
      <c r="EE180" s="106">
        <f t="shared" ca="1" si="422"/>
        <v>78444.570712829765</v>
      </c>
      <c r="EF180" s="106">
        <f t="shared" ca="1" si="422"/>
        <v>82366.799248471274</v>
      </c>
      <c r="EG180" s="106">
        <f t="shared" ca="1" si="422"/>
        <v>86485.139210894835</v>
      </c>
      <c r="EH180" s="106">
        <f t="shared" ca="1" si="422"/>
        <v>90809.396171439585</v>
      </c>
      <c r="EI180" s="106">
        <f t="shared" ca="1" si="422"/>
        <v>95349.865980011571</v>
      </c>
      <c r="EJ180" s="106">
        <f t="shared" ca="1" si="422"/>
        <v>100117.35927901215</v>
      </c>
      <c r="EK180" s="106">
        <f t="shared" ca="1" si="422"/>
        <v>105123.22724296276</v>
      </c>
    </row>
    <row r="181" spans="1:141" outlineLevel="2" x14ac:dyDescent="0.25">
      <c r="A181" s="90"/>
      <c r="B181" s="90"/>
      <c r="C181" s="90"/>
      <c r="D181" s="90"/>
      <c r="E181" s="37" t="str">
        <f>E190</f>
        <v>% revenue</v>
      </c>
      <c r="F181" s="108">
        <f t="shared" ref="F181:AK181" ca="1" si="423">IF(ISERROR(F180/F$139),"",F180/F$139)</f>
        <v>0.41063505463883776</v>
      </c>
      <c r="G181" s="109">
        <f t="shared" ca="1" si="423"/>
        <v>0.4132980421173279</v>
      </c>
      <c r="H181" s="109">
        <f t="shared" ca="1" si="423"/>
        <v>0.37815391445279922</v>
      </c>
      <c r="I181" s="110">
        <f t="shared" ca="1" si="423"/>
        <v>0.37461955643839256</v>
      </c>
      <c r="J181" s="108">
        <f t="shared" ca="1" si="423"/>
        <v>0.41442224152910512</v>
      </c>
      <c r="K181" s="109">
        <f t="shared" ca="1" si="423"/>
        <v>0.48395490026019078</v>
      </c>
      <c r="L181" s="109">
        <f t="shared" ca="1" si="423"/>
        <v>0.37471264367816093</v>
      </c>
      <c r="M181" s="110">
        <f t="shared" ca="1" si="423"/>
        <v>0.38543897216274092</v>
      </c>
      <c r="N181" s="108">
        <f t="shared" ca="1" si="423"/>
        <v>0.38773946360153255</v>
      </c>
      <c r="O181" s="109">
        <f t="shared" ca="1" si="423"/>
        <v>0.35644257703081234</v>
      </c>
      <c r="P181" s="109">
        <f t="shared" ca="1" si="423"/>
        <v>0.27145708582834333</v>
      </c>
      <c r="Q181" s="110">
        <f t="shared" ca="1" si="423"/>
        <v>0.26231017027151404</v>
      </c>
      <c r="R181" s="108">
        <f t="shared" ca="1" si="423"/>
        <v>0.30769230769230771</v>
      </c>
      <c r="S181" s="109">
        <f t="shared" ca="1" si="423"/>
        <v>0.27533632286995513</v>
      </c>
      <c r="T181" s="109">
        <f t="shared" ca="1" si="423"/>
        <v>0.25569044006069802</v>
      </c>
      <c r="U181" s="110">
        <f t="shared" ca="1" si="423"/>
        <v>0.25008588114050156</v>
      </c>
      <c r="V181" s="108">
        <f t="shared" ca="1" si="423"/>
        <v>0.24103523542251326</v>
      </c>
      <c r="W181" s="109">
        <f t="shared" ca="1" si="423"/>
        <v>0.26192763368555877</v>
      </c>
      <c r="X181" s="109">
        <f t="shared" ca="1" si="423"/>
        <v>0.27129833385727758</v>
      </c>
      <c r="Y181" s="110">
        <f t="shared" ca="1" si="423"/>
        <v>0.41405895691609979</v>
      </c>
      <c r="Z181" s="108">
        <f t="shared" ca="1" si="423"/>
        <v>0.42252252252252254</v>
      </c>
      <c r="AA181" s="109">
        <f t="shared" ca="1" si="423"/>
        <v>0.37611477316789454</v>
      </c>
      <c r="AB181" s="109">
        <f t="shared" ca="1" si="423"/>
        <v>0.3281353682813537</v>
      </c>
      <c r="AC181" s="110">
        <f t="shared" ca="1" si="423"/>
        <v>0.33011272141706927</v>
      </c>
      <c r="AD181" s="108">
        <f t="shared" ca="1" si="423"/>
        <v>0.33376623376623377</v>
      </c>
      <c r="AE181" s="109">
        <f t="shared" ca="1" si="423"/>
        <v>0.42007242628039315</v>
      </c>
      <c r="AF181" s="109">
        <f t="shared" ca="1" si="423"/>
        <v>0.33051206093948371</v>
      </c>
      <c r="AG181" s="110">
        <f t="shared" ca="1" si="423"/>
        <v>0.32980211872876275</v>
      </c>
      <c r="AH181" s="108">
        <f t="shared" ca="1" si="423"/>
        <v>0.29553082494258964</v>
      </c>
      <c r="AI181" s="109">
        <f t="shared" ca="1" si="423"/>
        <v>0.27216843399416013</v>
      </c>
      <c r="AJ181" s="109">
        <f t="shared" ca="1" si="423"/>
        <v>0.27593974377023794</v>
      </c>
      <c r="AK181" s="110">
        <f t="shared" ca="1" si="423"/>
        <v>0.26560251210257751</v>
      </c>
      <c r="AL181" s="108">
        <f t="shared" ref="AL181:BQ181" ca="1" si="424">IF(ISERROR(AL180/AL$139),"",AL180/AL$139)</f>
        <v>0.42989864864864863</v>
      </c>
      <c r="AM181" s="109">
        <f t="shared" ca="1" si="424"/>
        <v>0.36038186157517899</v>
      </c>
      <c r="AN181" s="109">
        <f t="shared" ca="1" si="424"/>
        <v>0.43432810655875909</v>
      </c>
      <c r="AO181" s="110">
        <f t="shared" ca="1" si="424"/>
        <v>0.42588001983143281</v>
      </c>
      <c r="AP181" s="108">
        <f t="shared" ca="1" si="424"/>
        <v>0.34872080088987767</v>
      </c>
      <c r="AQ181" s="109">
        <f t="shared" ca="1" si="424"/>
        <v>0.1970829940031095</v>
      </c>
      <c r="AR181" s="109">
        <f t="shared" ca="1" si="424"/>
        <v>0.16462472406181017</v>
      </c>
      <c r="AS181" s="110">
        <f t="shared" ca="1" si="424"/>
        <v>0.14369090168755372</v>
      </c>
      <c r="AT181" s="108">
        <f t="shared" ca="1" si="424"/>
        <v>0.13427276915988329</v>
      </c>
      <c r="AU181" s="109">
        <f t="shared" ca="1" si="424"/>
        <v>0.13089214380825565</v>
      </c>
      <c r="AV181" s="109">
        <f t="shared" ca="1" si="424"/>
        <v>0.12219941850521635</v>
      </c>
      <c r="AW181" s="110">
        <f t="shared" ca="1" si="424"/>
        <v>0.18595909523653195</v>
      </c>
      <c r="AX181" s="108">
        <f t="shared" ca="1" si="424"/>
        <v>0.18595909523653195</v>
      </c>
      <c r="AY181" s="109">
        <f t="shared" ca="1" si="424"/>
        <v>0.18595909523653195</v>
      </c>
      <c r="AZ181" s="109">
        <f t="shared" ca="1" si="424"/>
        <v>0.18595909523653192</v>
      </c>
      <c r="BA181" s="110">
        <f t="shared" ca="1" si="424"/>
        <v>0.18595909523653195</v>
      </c>
      <c r="BB181" s="108">
        <f t="shared" ca="1" si="424"/>
        <v>0.18595909523653195</v>
      </c>
      <c r="BC181" s="109">
        <f t="shared" ca="1" si="424"/>
        <v>0.18595909523653195</v>
      </c>
      <c r="BD181" s="109">
        <f t="shared" ca="1" si="424"/>
        <v>0.18595909523653195</v>
      </c>
      <c r="BE181" s="110">
        <f t="shared" ca="1" si="424"/>
        <v>0.18595909523653195</v>
      </c>
      <c r="BF181" s="108">
        <f t="shared" ca="1" si="424"/>
        <v>0.18595909523653195</v>
      </c>
      <c r="BG181" s="109">
        <f t="shared" ca="1" si="424"/>
        <v>0.18595909523653195</v>
      </c>
      <c r="BH181" s="109">
        <f t="shared" ca="1" si="424"/>
        <v>0.18595909523653195</v>
      </c>
      <c r="BI181" s="110">
        <f t="shared" ca="1" si="424"/>
        <v>0.18595909523653195</v>
      </c>
      <c r="BJ181" s="108">
        <f t="shared" ca="1" si="424"/>
        <v>0.18595909523653195</v>
      </c>
      <c r="BK181" s="109">
        <f t="shared" ca="1" si="424"/>
        <v>0.18595909523653195</v>
      </c>
      <c r="BL181" s="109">
        <f t="shared" ca="1" si="424"/>
        <v>0.18595909523653195</v>
      </c>
      <c r="BM181" s="110">
        <f t="shared" ca="1" si="424"/>
        <v>0.18595909523653192</v>
      </c>
      <c r="BN181" s="108">
        <f t="shared" ca="1" si="424"/>
        <v>0.18595909523653195</v>
      </c>
      <c r="BO181" s="109">
        <f t="shared" ca="1" si="424"/>
        <v>0.18595909523653195</v>
      </c>
      <c r="BP181" s="109">
        <f t="shared" ca="1" si="424"/>
        <v>0.18595909523653195</v>
      </c>
      <c r="BQ181" s="110">
        <f t="shared" ca="1" si="424"/>
        <v>0.18595909523653198</v>
      </c>
      <c r="BR181" s="108">
        <f t="shared" ref="BR181:CW181" ca="1" si="425">IF(ISERROR(BR180/BR$139),"",BR180/BR$139)</f>
        <v>0.18595909523653195</v>
      </c>
      <c r="BS181" s="109">
        <f t="shared" ca="1" si="425"/>
        <v>0.18595909523653195</v>
      </c>
      <c r="BT181" s="109">
        <f t="shared" ca="1" si="425"/>
        <v>0.18595909523653195</v>
      </c>
      <c r="BU181" s="110">
        <f t="shared" ca="1" si="425"/>
        <v>0.18595909523653192</v>
      </c>
      <c r="BV181" s="108">
        <f t="shared" ca="1" si="425"/>
        <v>0.18595909523653195</v>
      </c>
      <c r="BW181" s="109">
        <f t="shared" ca="1" si="425"/>
        <v>0.18595909523653195</v>
      </c>
      <c r="BX181" s="109">
        <f t="shared" ca="1" si="425"/>
        <v>0.18595909523653195</v>
      </c>
      <c r="BY181" s="110">
        <f t="shared" ca="1" si="425"/>
        <v>0.18595909523653195</v>
      </c>
      <c r="BZ181" s="108">
        <f t="shared" ca="1" si="425"/>
        <v>0.18595909523653195</v>
      </c>
      <c r="CA181" s="109">
        <f t="shared" ca="1" si="425"/>
        <v>0.18595909523653195</v>
      </c>
      <c r="CB181" s="109">
        <f t="shared" ca="1" si="425"/>
        <v>0.18595909523653195</v>
      </c>
      <c r="CC181" s="110">
        <f t="shared" ca="1" si="425"/>
        <v>0.18595909523653195</v>
      </c>
      <c r="CD181" s="108">
        <f t="shared" ca="1" si="425"/>
        <v>0.18595909523653195</v>
      </c>
      <c r="CE181" s="109">
        <f t="shared" ca="1" si="425"/>
        <v>0.18595909523653195</v>
      </c>
      <c r="CF181" s="109">
        <f t="shared" ca="1" si="425"/>
        <v>0.18595909523653195</v>
      </c>
      <c r="CG181" s="110">
        <f t="shared" ca="1" si="425"/>
        <v>0.18595909523653195</v>
      </c>
      <c r="CH181" s="108">
        <f t="shared" ca="1" si="425"/>
        <v>0.18595909523653195</v>
      </c>
      <c r="CI181" s="109">
        <f t="shared" ca="1" si="425"/>
        <v>0.18595909523653195</v>
      </c>
      <c r="CJ181" s="109">
        <f t="shared" ca="1" si="425"/>
        <v>0.18595909523653195</v>
      </c>
      <c r="CK181" s="110">
        <f t="shared" ca="1" si="425"/>
        <v>0.18595909523653195</v>
      </c>
      <c r="CL181" s="108">
        <f t="shared" ca="1" si="425"/>
        <v>0.18595909523653195</v>
      </c>
      <c r="CM181" s="109">
        <f t="shared" ca="1" si="425"/>
        <v>0.18595909523653195</v>
      </c>
      <c r="CN181" s="109">
        <f t="shared" ca="1" si="425"/>
        <v>0.18595909523653195</v>
      </c>
      <c r="CO181" s="110">
        <f t="shared" ca="1" si="425"/>
        <v>0.18595909523653195</v>
      </c>
      <c r="CP181" s="108">
        <f t="shared" ca="1" si="425"/>
        <v>0.18595909523653198</v>
      </c>
      <c r="CQ181" s="109">
        <f t="shared" ca="1" si="425"/>
        <v>0.18595909523653195</v>
      </c>
      <c r="CR181" s="109">
        <f t="shared" ca="1" si="425"/>
        <v>0.18595909523653195</v>
      </c>
      <c r="CS181" s="110">
        <f t="shared" ca="1" si="425"/>
        <v>0.18595909523653195</v>
      </c>
      <c r="CT181" s="108">
        <f t="shared" ca="1" si="425"/>
        <v>0.18595909523653195</v>
      </c>
      <c r="CU181" s="109">
        <f t="shared" ca="1" si="425"/>
        <v>0.18595909523653195</v>
      </c>
      <c r="CV181" s="109">
        <f t="shared" ca="1" si="425"/>
        <v>0.18595909523653195</v>
      </c>
      <c r="CW181" s="110">
        <f t="shared" ca="1" si="425"/>
        <v>0.18595909523653195</v>
      </c>
      <c r="CX181" s="108">
        <f t="shared" ref="CX181:DI181" ca="1" si="426">IF(ISERROR(CX180/CX$139),"",CX180/CX$139)</f>
        <v>0.18595909523653195</v>
      </c>
      <c r="CY181" s="109">
        <f t="shared" ca="1" si="426"/>
        <v>0.18595909523653195</v>
      </c>
      <c r="CZ181" s="109">
        <f t="shared" ca="1" si="426"/>
        <v>0.18595909523653195</v>
      </c>
      <c r="DA181" s="110">
        <f t="shared" ca="1" si="426"/>
        <v>0.18595909523653195</v>
      </c>
      <c r="DB181" s="108">
        <f t="shared" ca="1" si="426"/>
        <v>0.18595909523653195</v>
      </c>
      <c r="DC181" s="109">
        <f t="shared" ca="1" si="426"/>
        <v>0.18595909523653195</v>
      </c>
      <c r="DD181" s="109">
        <f t="shared" ca="1" si="426"/>
        <v>0.18595909523653195</v>
      </c>
      <c r="DE181" s="110">
        <f t="shared" ca="1" si="426"/>
        <v>0.18595909523653195</v>
      </c>
      <c r="DF181" s="108">
        <f t="shared" ca="1" si="426"/>
        <v>0.18595909523653195</v>
      </c>
      <c r="DG181" s="109">
        <f t="shared" ca="1" si="426"/>
        <v>0.18595909523653195</v>
      </c>
      <c r="DH181" s="109">
        <f t="shared" ca="1" si="426"/>
        <v>0.18595909523653195</v>
      </c>
      <c r="DI181" s="110">
        <f t="shared" ca="1" si="426"/>
        <v>0.18595909523653195</v>
      </c>
      <c r="DK181" s="109">
        <f t="shared" ref="DK181:EK181" ca="1" si="427">IF(ISERROR(DK180/DK$139),"",DK180/DK$139)</f>
        <v>0.39314007220324565</v>
      </c>
      <c r="DL181" s="109">
        <f t="shared" ca="1" si="427"/>
        <v>0.41197604790419162</v>
      </c>
      <c r="DM181" s="109">
        <f t="shared" ca="1" si="427"/>
        <v>0.30810419681620838</v>
      </c>
      <c r="DN181" s="109">
        <f t="shared" ca="1" si="427"/>
        <v>0.26889026147827877</v>
      </c>
      <c r="DO181" s="109">
        <f t="shared" ca="1" si="427"/>
        <v>0.2873847729600546</v>
      </c>
      <c r="DP181" s="109">
        <f t="shared" ca="1" si="427"/>
        <v>0.35922330097087379</v>
      </c>
      <c r="DQ181" s="109">
        <f t="shared" ca="1" si="427"/>
        <v>0.35166416791604199</v>
      </c>
      <c r="DR181" s="109">
        <f t="shared" ca="1" si="427"/>
        <v>0.2762131232815635</v>
      </c>
      <c r="DS181" s="109">
        <f t="shared" ca="1" si="427"/>
        <v>0.41269370504930675</v>
      </c>
      <c r="DT181" s="109">
        <f t="shared" ca="1" si="427"/>
        <v>0.18595909523653195</v>
      </c>
      <c r="DU181" s="109">
        <f t="shared" ca="1" si="427"/>
        <v>0.14545254742567704</v>
      </c>
      <c r="DV181" s="109">
        <f t="shared" ca="1" si="427"/>
        <v>0.18595909523653195</v>
      </c>
      <c r="DW181" s="109">
        <f t="shared" ca="1" si="427"/>
        <v>0.18595909523653195</v>
      </c>
      <c r="DX181" s="109">
        <f t="shared" ca="1" si="427"/>
        <v>0.18595909523653195</v>
      </c>
      <c r="DY181" s="109">
        <f t="shared" ca="1" si="427"/>
        <v>0.18595909523653192</v>
      </c>
      <c r="DZ181" s="109">
        <f t="shared" ca="1" si="427"/>
        <v>0.18595909523653195</v>
      </c>
      <c r="EA181" s="109">
        <f t="shared" ca="1" si="427"/>
        <v>0.1859590952365319</v>
      </c>
      <c r="EB181" s="109">
        <f t="shared" ca="1" si="427"/>
        <v>0.18595909523653195</v>
      </c>
      <c r="EC181" s="109">
        <f t="shared" ca="1" si="427"/>
        <v>0.18595909523653195</v>
      </c>
      <c r="ED181" s="109">
        <f t="shared" ca="1" si="427"/>
        <v>0.18595909523653195</v>
      </c>
      <c r="EE181" s="109">
        <f t="shared" ca="1" si="427"/>
        <v>0.18595909523653192</v>
      </c>
      <c r="EF181" s="109">
        <f t="shared" ca="1" si="427"/>
        <v>0.18595909523653198</v>
      </c>
      <c r="EG181" s="109">
        <f t="shared" ca="1" si="427"/>
        <v>0.18595909523653195</v>
      </c>
      <c r="EH181" s="109">
        <f t="shared" ca="1" si="427"/>
        <v>0.18595909523653195</v>
      </c>
      <c r="EI181" s="109">
        <f t="shared" ca="1" si="427"/>
        <v>0.18595909523653198</v>
      </c>
      <c r="EJ181" s="109">
        <f t="shared" ca="1" si="427"/>
        <v>0.18595909523653195</v>
      </c>
      <c r="EK181" s="109">
        <f t="shared" ca="1" si="427"/>
        <v>0.18595909523653198</v>
      </c>
    </row>
    <row r="182" spans="1:141" outlineLevel="2" x14ac:dyDescent="0.25">
      <c r="A182" s="90"/>
      <c r="B182" s="90"/>
      <c r="C182" s="90"/>
      <c r="D182" s="90"/>
      <c r="F182" s="100"/>
      <c r="I182" s="101"/>
      <c r="J182" s="100"/>
      <c r="M182" s="101"/>
      <c r="N182" s="100"/>
      <c r="Q182" s="101"/>
      <c r="R182" s="100"/>
      <c r="U182" s="101"/>
      <c r="V182" s="100"/>
      <c r="Y182" s="101"/>
      <c r="Z182" s="100"/>
      <c r="AC182" s="101"/>
      <c r="AD182" s="100"/>
      <c r="AG182" s="101"/>
      <c r="AH182" s="100"/>
      <c r="AK182" s="101"/>
      <c r="AL182" s="100"/>
      <c r="AO182" s="101"/>
      <c r="AP182" s="100"/>
      <c r="AS182" s="101"/>
      <c r="AT182" s="100"/>
      <c r="AW182" s="101"/>
      <c r="AX182" s="100"/>
      <c r="BA182" s="101"/>
      <c r="BB182" s="100"/>
      <c r="BE182" s="101"/>
      <c r="BF182" s="100"/>
      <c r="BI182" s="101"/>
      <c r="BJ182" s="100"/>
      <c r="BM182" s="101"/>
      <c r="BN182" s="100"/>
      <c r="BQ182" s="101"/>
      <c r="BR182" s="100"/>
      <c r="BU182" s="101"/>
      <c r="BV182" s="100"/>
      <c r="BY182" s="101"/>
      <c r="BZ182" s="100"/>
      <c r="CC182" s="101"/>
      <c r="CD182" s="100"/>
      <c r="CG182" s="101"/>
      <c r="CH182" s="100"/>
      <c r="CK182" s="101"/>
      <c r="CL182" s="100"/>
      <c r="CO182" s="101"/>
      <c r="CP182" s="100"/>
      <c r="CS182" s="101"/>
      <c r="CT182" s="100"/>
      <c r="CW182" s="101"/>
      <c r="CX182" s="100"/>
      <c r="DA182" s="101"/>
      <c r="DB182" s="100"/>
      <c r="DE182" s="101"/>
      <c r="DF182" s="100"/>
      <c r="DI182" s="101"/>
    </row>
    <row r="183" spans="1:141" outlineLevel="2" x14ac:dyDescent="0.25">
      <c r="A183" s="90"/>
      <c r="B183" s="90"/>
      <c r="C183" s="90"/>
      <c r="D183" s="90"/>
      <c r="E183" t="str">
        <f>CONCATENATE(E180," - adjustment")</f>
        <v>OPEX - adjustment</v>
      </c>
      <c r="F183" s="117">
        <v>0</v>
      </c>
      <c r="G183" s="118">
        <v>0</v>
      </c>
      <c r="H183" s="118">
        <v>0</v>
      </c>
      <c r="I183" s="119" cm="1">
        <f t="array" aca="1" ref="I183" ca="1">IF(ISNUMBER(INDEX('DataModel-NVDA'!$ET$4:$FT$109,MATCH(1,('DataModel-NVDA'!$EO$4:$EO$109=$A185)*('DataModel-NVDA'!$EP$4:$EP$109=$B185),0),MATCH(CONCATENATE("FY ",RIGHT(I$3,4)),'DataModel-NVDA'!$ET$2:$FT$2,0))*$C185),INDEX('DataModel-NVDA'!$ET$4:$FT$109,MATCH(1,('DataModel-NVDA'!$EO$4:$EO$109=$A185)*('DataModel-NVDA'!$EP$4:$EP$109=$B185),0),MATCH(CONCATENATE("FY ",RIGHT(I$3,4)),'DataModel-NVDA'!$ET$2:$FT$2,0))*$C185,0)-IF(ISNUMBER(INDEX('DataModel-NVDA'!$ET$4:$FT$109,MATCH(1,('DataModel-NVDA'!$EO$4:$EO$109=$A186)*('DataModel-NVDA'!$EP$4:$EP$109=$B186),0),MATCH(CONCATENATE("FY ",RIGHT(I$3,4)),'DataModel-NVDA'!$ET$2:$FT$2,0))*$C186),INDEX('DataModel-NVDA'!$ET$4:$FT$109,MATCH(1,('DataModel-NVDA'!$EO$4:$EO$109=$A186)*('DataModel-NVDA'!$EP$4:$EP$109=$B186),0),MATCH(CONCATENATE("FY ",RIGHT(I$3,4)),'DataModel-NVDA'!$ET$2:$FT$2,0))*$C186,0)</f>
        <v>0</v>
      </c>
      <c r="J183" s="117">
        <v>0</v>
      </c>
      <c r="K183" s="118">
        <v>0</v>
      </c>
      <c r="L183" s="118">
        <v>0</v>
      </c>
      <c r="M183" s="119" cm="1">
        <f t="array" aca="1" ref="M183" ca="1">IF(ISNUMBER(INDEX('DataModel-NVDA'!$ET$4:$FT$109,MATCH(1,('DataModel-NVDA'!$EO$4:$EO$109=$A185)*('DataModel-NVDA'!$EP$4:$EP$109=$B185),0),MATCH(CONCATENATE("FY ",RIGHT(M$3,4)),'DataModel-NVDA'!$ET$2:$FT$2,0))*$C185),INDEX('DataModel-NVDA'!$ET$4:$FT$109,MATCH(1,('DataModel-NVDA'!$EO$4:$EO$109=$A185)*('DataModel-NVDA'!$EP$4:$EP$109=$B185),0),MATCH(CONCATENATE("FY ",RIGHT(M$3,4)),'DataModel-NVDA'!$ET$2:$FT$2,0))*$C185,0)-IF(ISNUMBER(INDEX('DataModel-NVDA'!$ET$4:$FT$109,MATCH(1,('DataModel-NVDA'!$EO$4:$EO$109=$A186)*('DataModel-NVDA'!$EP$4:$EP$109=$B186),0),MATCH(CONCATENATE("FY ",RIGHT(M$3,4)),'DataModel-NVDA'!$ET$2:$FT$2,0))*$C186),INDEX('DataModel-NVDA'!$ET$4:$FT$109,MATCH(1,('DataModel-NVDA'!$EO$4:$EO$109=$A186)*('DataModel-NVDA'!$EP$4:$EP$109=$B186),0),MATCH(CONCATENATE("FY ",RIGHT(M$3,4)),'DataModel-NVDA'!$ET$2:$FT$2,0))*$C186,0)</f>
        <v>1</v>
      </c>
      <c r="N183" s="117">
        <v>0</v>
      </c>
      <c r="O183" s="118">
        <v>0</v>
      </c>
      <c r="P183" s="118">
        <v>0</v>
      </c>
      <c r="Q183" s="119" cm="1">
        <f t="array" aca="1" ref="Q183" ca="1">IF(ISNUMBER(INDEX('DataModel-NVDA'!$ET$4:$FT$109,MATCH(1,('DataModel-NVDA'!$EO$4:$EO$109=$A185)*('DataModel-NVDA'!$EP$4:$EP$109=$B185),0),MATCH(CONCATENATE("FY ",RIGHT(Q$3,4)),'DataModel-NVDA'!$ET$2:$FT$2,0))*$C185),INDEX('DataModel-NVDA'!$ET$4:$FT$109,MATCH(1,('DataModel-NVDA'!$EO$4:$EO$109=$A185)*('DataModel-NVDA'!$EP$4:$EP$109=$B185),0),MATCH(CONCATENATE("FY ",RIGHT(Q$3,4)),'DataModel-NVDA'!$ET$2:$FT$2,0))*$C185,0)-IF(ISNUMBER(INDEX('DataModel-NVDA'!$ET$4:$FT$109,MATCH(1,('DataModel-NVDA'!$EO$4:$EO$109=$A186)*('DataModel-NVDA'!$EP$4:$EP$109=$B186),0),MATCH(CONCATENATE("FY ",RIGHT(Q$3,4)),'DataModel-NVDA'!$ET$2:$FT$2,0))*$C186),INDEX('DataModel-NVDA'!$ET$4:$FT$109,MATCH(1,('DataModel-NVDA'!$EO$4:$EO$109=$A186)*('DataModel-NVDA'!$EP$4:$EP$109=$B186),0),MATCH(CONCATENATE("FY ",RIGHT(Q$3,4)),'DataModel-NVDA'!$ET$2:$FT$2,0))*$C186,0)</f>
        <v>0</v>
      </c>
      <c r="R183" s="117">
        <v>0</v>
      </c>
      <c r="S183" s="118">
        <v>0</v>
      </c>
      <c r="T183" s="118">
        <v>0</v>
      </c>
      <c r="U183" s="119" cm="1">
        <f t="array" aca="1" ref="U183" ca="1">IF(ISNUMBER(INDEX('DataModel-NVDA'!$ET$4:$FT$109,MATCH(1,('DataModel-NVDA'!$EO$4:$EO$109=$A185)*('DataModel-NVDA'!$EP$4:$EP$109=$B185),0),MATCH(CONCATENATE("FY ",RIGHT(U$3,4)),'DataModel-NVDA'!$ET$2:$FT$2,0))*$C185),INDEX('DataModel-NVDA'!$ET$4:$FT$109,MATCH(1,('DataModel-NVDA'!$EO$4:$EO$109=$A185)*('DataModel-NVDA'!$EP$4:$EP$109=$B185),0),MATCH(CONCATENATE("FY ",RIGHT(U$3,4)),'DataModel-NVDA'!$ET$2:$FT$2,0))*$C185,0)-IF(ISNUMBER(INDEX('DataModel-NVDA'!$ET$4:$FT$109,MATCH(1,('DataModel-NVDA'!$EO$4:$EO$109=$A186)*('DataModel-NVDA'!$EP$4:$EP$109=$B186),0),MATCH(CONCATENATE("FY ",RIGHT(U$3,4)),'DataModel-NVDA'!$ET$2:$FT$2,0))*$C186),INDEX('DataModel-NVDA'!$ET$4:$FT$109,MATCH(1,('DataModel-NVDA'!$EO$4:$EO$109=$A186)*('DataModel-NVDA'!$EP$4:$EP$109=$B186),0),MATCH(CONCATENATE("FY ",RIGHT(U$3,4)),'DataModel-NVDA'!$ET$2:$FT$2,0))*$C186,0)</f>
        <v>0</v>
      </c>
      <c r="V183" s="117">
        <v>0</v>
      </c>
      <c r="W183" s="118">
        <v>0</v>
      </c>
      <c r="X183" s="118">
        <v>0</v>
      </c>
      <c r="Y183" s="119" cm="1">
        <f t="array" aca="1" ref="Y183" ca="1">IF(ISNUMBER(INDEX('DataModel-NVDA'!$ET$4:$FT$109,MATCH(1,('DataModel-NVDA'!$EO$4:$EO$109=$A185)*('DataModel-NVDA'!$EP$4:$EP$109=$B185),0),MATCH(CONCATENATE("FY ",RIGHT(Y$3,4)),'DataModel-NVDA'!$ET$2:$FT$2,0))*$C185),INDEX('DataModel-NVDA'!$ET$4:$FT$109,MATCH(1,('DataModel-NVDA'!$EO$4:$EO$109=$A185)*('DataModel-NVDA'!$EP$4:$EP$109=$B185),0),MATCH(CONCATENATE("FY ",RIGHT(Y$3,4)),'DataModel-NVDA'!$ET$2:$FT$2,0))*$C185,0)-IF(ISNUMBER(INDEX('DataModel-NVDA'!$ET$4:$FT$109,MATCH(1,('DataModel-NVDA'!$EO$4:$EO$109=$A186)*('DataModel-NVDA'!$EP$4:$EP$109=$B186),0),MATCH(CONCATENATE("FY ",RIGHT(Y$3,4)),'DataModel-NVDA'!$ET$2:$FT$2,0))*$C186),INDEX('DataModel-NVDA'!$ET$4:$FT$109,MATCH(1,('DataModel-NVDA'!$EO$4:$EO$109=$A186)*('DataModel-NVDA'!$EP$4:$EP$109=$B186),0),MATCH(CONCATENATE("FY ",RIGHT(Y$3,4)),'DataModel-NVDA'!$ET$2:$FT$2,0))*$C186,0)</f>
        <v>28</v>
      </c>
      <c r="Z183" s="117">
        <v>0</v>
      </c>
      <c r="AA183" s="118">
        <v>0</v>
      </c>
      <c r="AB183" s="118">
        <v>0</v>
      </c>
      <c r="AC183" s="119" cm="1">
        <f t="array" aca="1" ref="AC183" ca="1">IF(ISNUMBER(INDEX('DataModel-NVDA'!$ET$4:$FT$109,MATCH(1,('DataModel-NVDA'!$EO$4:$EO$109=$A185)*('DataModel-NVDA'!$EP$4:$EP$109=$B185),0),MATCH(CONCATENATE("FY ",RIGHT(AC$3,4)),'DataModel-NVDA'!$ET$2:$FT$2,0))*$C185),INDEX('DataModel-NVDA'!$ET$4:$FT$109,MATCH(1,('DataModel-NVDA'!$EO$4:$EO$109=$A185)*('DataModel-NVDA'!$EP$4:$EP$109=$B185),0),MATCH(CONCATENATE("FY ",RIGHT(AC$3,4)),'DataModel-NVDA'!$ET$2:$FT$2,0))*$C185,0)-IF(ISNUMBER(INDEX('DataModel-NVDA'!$ET$4:$FT$109,MATCH(1,('DataModel-NVDA'!$EO$4:$EO$109=$A186)*('DataModel-NVDA'!$EP$4:$EP$109=$B186),0),MATCH(CONCATENATE("FY ",RIGHT(AC$3,4)),'DataModel-NVDA'!$ET$2:$FT$2,0))*$C186),INDEX('DataModel-NVDA'!$ET$4:$FT$109,MATCH(1,('DataModel-NVDA'!$EO$4:$EO$109=$A186)*('DataModel-NVDA'!$EP$4:$EP$109=$B186),0),MATCH(CONCATENATE("FY ",RIGHT(AC$3,4)),'DataModel-NVDA'!$ET$2:$FT$2,0))*$C186,0)</f>
        <v>0</v>
      </c>
      <c r="AD183" s="117">
        <v>0</v>
      </c>
      <c r="AE183" s="118">
        <v>0</v>
      </c>
      <c r="AF183" s="118">
        <v>0</v>
      </c>
      <c r="AG183" s="119" cm="1">
        <f t="array" aca="1" ref="AG183" ca="1">IF(ISNUMBER(INDEX('DataModel-NVDA'!$ET$4:$FT$109,MATCH(1,('DataModel-NVDA'!$EO$4:$EO$109=$A185)*('DataModel-NVDA'!$EP$4:$EP$109=$B185),0),MATCH(CONCATENATE("FY ",RIGHT(AG$3,4)),'DataModel-NVDA'!$ET$2:$FT$2,0))*$C185),INDEX('DataModel-NVDA'!$ET$4:$FT$109,MATCH(1,('DataModel-NVDA'!$EO$4:$EO$109=$A185)*('DataModel-NVDA'!$EP$4:$EP$109=$B185),0),MATCH(CONCATENATE("FY ",RIGHT(AG$3,4)),'DataModel-NVDA'!$ET$2:$FT$2,0))*$C185,0)-IF(ISNUMBER(INDEX('DataModel-NVDA'!$ET$4:$FT$109,MATCH(1,('DataModel-NVDA'!$EO$4:$EO$109=$A186)*('DataModel-NVDA'!$EP$4:$EP$109=$B186),0),MATCH(CONCATENATE("FY ",RIGHT(AG$3,4)),'DataModel-NVDA'!$ET$2:$FT$2,0))*$C186),INDEX('DataModel-NVDA'!$ET$4:$FT$109,MATCH(1,('DataModel-NVDA'!$EO$4:$EO$109=$A186)*('DataModel-NVDA'!$EP$4:$EP$109=$B186),0),MATCH(CONCATENATE("FY ",RIGHT(AG$3,4)),'DataModel-NVDA'!$ET$2:$FT$2,0))*$C186,0)</f>
        <v>0</v>
      </c>
      <c r="AH183" s="117">
        <v>0</v>
      </c>
      <c r="AI183" s="118">
        <v>0</v>
      </c>
      <c r="AJ183" s="118">
        <v>0</v>
      </c>
      <c r="AK183" s="119" cm="1">
        <f t="array" aca="1" ref="AK183" ca="1">IF(ISNUMBER(INDEX('DataModel-NVDA'!$ET$4:$FT$109,MATCH(1,('DataModel-NVDA'!$EO$4:$EO$109=$A185)*('DataModel-NVDA'!$EP$4:$EP$109=$B185),0),MATCH(CONCATENATE("FY ",RIGHT(AK$3,4)),'DataModel-NVDA'!$ET$2:$FT$2,0))*$C185),INDEX('DataModel-NVDA'!$ET$4:$FT$109,MATCH(1,('DataModel-NVDA'!$EO$4:$EO$109=$A185)*('DataModel-NVDA'!$EP$4:$EP$109=$B185),0),MATCH(CONCATENATE("FY ",RIGHT(AK$3,4)),'DataModel-NVDA'!$ET$2:$FT$2,0))*$C185,0)-IF(ISNUMBER(INDEX('DataModel-NVDA'!$ET$4:$FT$109,MATCH(1,('DataModel-NVDA'!$EO$4:$EO$109=$A186)*('DataModel-NVDA'!$EP$4:$EP$109=$B186),0),MATCH(CONCATENATE("FY ",RIGHT(AK$3,4)),'DataModel-NVDA'!$ET$2:$FT$2,0))*$C186),INDEX('DataModel-NVDA'!$ET$4:$FT$109,MATCH(1,('DataModel-NVDA'!$EO$4:$EO$109=$A186)*('DataModel-NVDA'!$EP$4:$EP$109=$B186),0),MATCH(CONCATENATE("FY ",RIGHT(AK$3,4)),'DataModel-NVDA'!$ET$2:$FT$2,0))*$C186,0)</f>
        <v>1</v>
      </c>
      <c r="AL183" s="117">
        <v>0</v>
      </c>
      <c r="AM183" s="118">
        <v>0</v>
      </c>
      <c r="AN183" s="118">
        <v>0</v>
      </c>
      <c r="AO183" s="119" cm="1">
        <f t="array" aca="1" ref="AO183" ca="1">IF(ISNUMBER(INDEX('DataModel-NVDA'!$ET$4:$FT$109,MATCH(1,('DataModel-NVDA'!$EO$4:$EO$109=$A185)*('DataModel-NVDA'!$EP$4:$EP$109=$B185),0),MATCH(CONCATENATE("FY ",RIGHT(AO$3,4)),'DataModel-NVDA'!$ET$2:$FT$2,0))*$C185),INDEX('DataModel-NVDA'!$ET$4:$FT$109,MATCH(1,('DataModel-NVDA'!$EO$4:$EO$109=$A185)*('DataModel-NVDA'!$EP$4:$EP$109=$B185),0),MATCH(CONCATENATE("FY ",RIGHT(AO$3,4)),'DataModel-NVDA'!$ET$2:$FT$2,0))*$C185,0)-IF(ISNUMBER(INDEX('DataModel-NVDA'!$ET$4:$FT$109,MATCH(1,('DataModel-NVDA'!$EO$4:$EO$109=$A186)*('DataModel-NVDA'!$EP$4:$EP$109=$B186),0),MATCH(CONCATENATE("FY ",RIGHT(AO$3,4)),'DataModel-NVDA'!$ET$2:$FT$2,0))*$C186),INDEX('DataModel-NVDA'!$ET$4:$FT$109,MATCH(1,('DataModel-NVDA'!$EO$4:$EO$109=$A186)*('DataModel-NVDA'!$EP$4:$EP$109=$B186),0),MATCH(CONCATENATE("FY ",RIGHT(AO$3,4)),'DataModel-NVDA'!$ET$2:$FT$2,0))*$C186,0)</f>
        <v>0</v>
      </c>
      <c r="AP183" s="117">
        <v>0</v>
      </c>
      <c r="AQ183" s="118">
        <v>0</v>
      </c>
      <c r="AR183" s="118">
        <v>0</v>
      </c>
      <c r="AS183" s="119" cm="1">
        <f t="array" aca="1" ref="AS183" ca="1">IF(ISNUMBER(INDEX('DataModel-NVDA'!$ET$4:$FT$109,MATCH(1,('DataModel-NVDA'!$EO$4:$EO$109=$A185)*('DataModel-NVDA'!$EP$4:$EP$109=$B185),0),MATCH(CONCATENATE("FY ",RIGHT(AS$3,4)),'DataModel-NVDA'!$ET$2:$FT$2,0))*$C185),INDEX('DataModel-NVDA'!$ET$4:$FT$109,MATCH(1,('DataModel-NVDA'!$EO$4:$EO$109=$A185)*('DataModel-NVDA'!$EP$4:$EP$109=$B185),0),MATCH(CONCATENATE("FY ",RIGHT(AS$3,4)),'DataModel-NVDA'!$ET$2:$FT$2,0))*$C185,0)-IF(ISNUMBER(INDEX('DataModel-NVDA'!$ET$4:$FT$109,MATCH(1,('DataModel-NVDA'!$EO$4:$EO$109=$A186)*('DataModel-NVDA'!$EP$4:$EP$109=$B186),0),MATCH(CONCATENATE("FY ",RIGHT(AS$3,4)),'DataModel-NVDA'!$ET$2:$FT$2,0))*$C186),INDEX('DataModel-NVDA'!$ET$4:$FT$109,MATCH(1,('DataModel-NVDA'!$EO$4:$EO$109=$A186)*('DataModel-NVDA'!$EP$4:$EP$109=$B186),0),MATCH(CONCATENATE("FY ",RIGHT(AS$3,4)),'DataModel-NVDA'!$ET$2:$FT$2,0))*$C186,0)</f>
        <v>-1</v>
      </c>
      <c r="AT183" s="117">
        <v>0</v>
      </c>
      <c r="AU183" s="118">
        <v>0</v>
      </c>
      <c r="AV183" s="118">
        <v>0</v>
      </c>
      <c r="AW183" s="119" cm="1">
        <f t="array" aca="1" ref="AW183" ca="1">IF(ISNUMBER(INDEX('DataModel-NVDA'!$ET$4:$FT$109,MATCH(1,('DataModel-NVDA'!$EO$4:$EO$109=$A185)*('DataModel-NVDA'!$EP$4:$EP$109=$B185),0),MATCH(CONCATENATE("FY ",RIGHT(AW$3,4)),'DataModel-NVDA'!$ET$2:$FT$2,0))*$C185),INDEX('DataModel-NVDA'!$ET$4:$FT$109,MATCH(1,('DataModel-NVDA'!$EO$4:$EO$109=$A185)*('DataModel-NVDA'!$EP$4:$EP$109=$B185),0),MATCH(CONCATENATE("FY ",RIGHT(AW$3,4)),'DataModel-NVDA'!$ET$2:$FT$2,0))*$C185,0)-IF(ISNUMBER(INDEX('DataModel-NVDA'!$ET$4:$FT$109,MATCH(1,('DataModel-NVDA'!$EO$4:$EO$109=$A186)*('DataModel-NVDA'!$EP$4:$EP$109=$B186),0),MATCH(CONCATENATE("FY ",RIGHT(AW$3,4)),'DataModel-NVDA'!$ET$2:$FT$2,0))*$C186),INDEX('DataModel-NVDA'!$ET$4:$FT$109,MATCH(1,('DataModel-NVDA'!$EO$4:$EO$109=$A186)*('DataModel-NVDA'!$EP$4:$EP$109=$B186),0),MATCH(CONCATENATE("FY ",RIGHT(AW$3,4)),'DataModel-NVDA'!$ET$2:$FT$2,0))*$C186,0)</f>
        <v>0</v>
      </c>
      <c r="AX183" s="117">
        <v>0</v>
      </c>
      <c r="AY183" s="118">
        <v>0</v>
      </c>
      <c r="AZ183" s="118">
        <v>0</v>
      </c>
      <c r="BA183" s="119" cm="1">
        <f t="array" aca="1" ref="BA183" ca="1">IF(ISNUMBER(INDEX('DataModel-NVDA'!$ET$4:$FT$109,MATCH(1,('DataModel-NVDA'!$EO$4:$EO$109=$A185)*('DataModel-NVDA'!$EP$4:$EP$109=$B185),0),MATCH(CONCATENATE("FY ",RIGHT(BA$3,4)),'DataModel-NVDA'!$ET$2:$FT$2,0))*$C185),INDEX('DataModel-NVDA'!$ET$4:$FT$109,MATCH(1,('DataModel-NVDA'!$EO$4:$EO$109=$A185)*('DataModel-NVDA'!$EP$4:$EP$109=$B185),0),MATCH(CONCATENATE("FY ",RIGHT(BA$3,4)),'DataModel-NVDA'!$ET$2:$FT$2,0))*$C185,0)-IF(ISNUMBER(INDEX('DataModel-NVDA'!$ET$4:$FT$109,MATCH(1,('DataModel-NVDA'!$EO$4:$EO$109=$A186)*('DataModel-NVDA'!$EP$4:$EP$109=$B186),0),MATCH(CONCATENATE("FY ",RIGHT(BA$3,4)),'DataModel-NVDA'!$ET$2:$FT$2,0))*$C186),INDEX('DataModel-NVDA'!$ET$4:$FT$109,MATCH(1,('DataModel-NVDA'!$EO$4:$EO$109=$A186)*('DataModel-NVDA'!$EP$4:$EP$109=$B186),0),MATCH(CONCATENATE("FY ",RIGHT(BA$3,4)),'DataModel-NVDA'!$ET$2:$FT$2,0))*$C186,0)</f>
        <v>0</v>
      </c>
      <c r="BB183" s="117">
        <v>0</v>
      </c>
      <c r="BC183" s="118">
        <v>0</v>
      </c>
      <c r="BD183" s="118">
        <v>0</v>
      </c>
      <c r="BE183" s="119" cm="1">
        <f t="array" aca="1" ref="BE183" ca="1">IF(ISNUMBER(INDEX('DataModel-NVDA'!$ET$4:$FT$109,MATCH(1,('DataModel-NVDA'!$EO$4:$EO$109=$A185)*('DataModel-NVDA'!$EP$4:$EP$109=$B185),0),MATCH(CONCATENATE("FY ",RIGHT(BE$3,4)),'DataModel-NVDA'!$ET$2:$FT$2,0))*$C185),INDEX('DataModel-NVDA'!$ET$4:$FT$109,MATCH(1,('DataModel-NVDA'!$EO$4:$EO$109=$A185)*('DataModel-NVDA'!$EP$4:$EP$109=$B185),0),MATCH(CONCATENATE("FY ",RIGHT(BE$3,4)),'DataModel-NVDA'!$ET$2:$FT$2,0))*$C185,0)-IF(ISNUMBER(INDEX('DataModel-NVDA'!$ET$4:$FT$109,MATCH(1,('DataModel-NVDA'!$EO$4:$EO$109=$A186)*('DataModel-NVDA'!$EP$4:$EP$109=$B186),0),MATCH(CONCATENATE("FY ",RIGHT(BE$3,4)),'DataModel-NVDA'!$ET$2:$FT$2,0))*$C186),INDEX('DataModel-NVDA'!$ET$4:$FT$109,MATCH(1,('DataModel-NVDA'!$EO$4:$EO$109=$A186)*('DataModel-NVDA'!$EP$4:$EP$109=$B186),0),MATCH(CONCATENATE("FY ",RIGHT(BE$3,4)),'DataModel-NVDA'!$ET$2:$FT$2,0))*$C186,0)</f>
        <v>0</v>
      </c>
      <c r="BF183" s="117">
        <v>0</v>
      </c>
      <c r="BG183" s="118">
        <v>0</v>
      </c>
      <c r="BH183" s="118">
        <v>0</v>
      </c>
      <c r="BI183" s="119" cm="1">
        <f t="array" aca="1" ref="BI183" ca="1">IF(ISNUMBER(INDEX('DataModel-NVDA'!$ET$4:$FT$109,MATCH(1,('DataModel-NVDA'!$EO$4:$EO$109=$A185)*('DataModel-NVDA'!$EP$4:$EP$109=$B185),0),MATCH(CONCATENATE("FY ",RIGHT(BI$3,4)),'DataModel-NVDA'!$ET$2:$FT$2,0))*$C185),INDEX('DataModel-NVDA'!$ET$4:$FT$109,MATCH(1,('DataModel-NVDA'!$EO$4:$EO$109=$A185)*('DataModel-NVDA'!$EP$4:$EP$109=$B185),0),MATCH(CONCATENATE("FY ",RIGHT(BI$3,4)),'DataModel-NVDA'!$ET$2:$FT$2,0))*$C185,0)-IF(ISNUMBER(INDEX('DataModel-NVDA'!$ET$4:$FT$109,MATCH(1,('DataModel-NVDA'!$EO$4:$EO$109=$A186)*('DataModel-NVDA'!$EP$4:$EP$109=$B186),0),MATCH(CONCATENATE("FY ",RIGHT(BI$3,4)),'DataModel-NVDA'!$ET$2:$FT$2,0))*$C186),INDEX('DataModel-NVDA'!$ET$4:$FT$109,MATCH(1,('DataModel-NVDA'!$EO$4:$EO$109=$A186)*('DataModel-NVDA'!$EP$4:$EP$109=$B186),0),MATCH(CONCATENATE("FY ",RIGHT(BI$3,4)),'DataModel-NVDA'!$ET$2:$FT$2,0))*$C186,0)</f>
        <v>0</v>
      </c>
      <c r="BJ183" s="117">
        <v>0</v>
      </c>
      <c r="BK183" s="118">
        <v>0</v>
      </c>
      <c r="BL183" s="118">
        <v>0</v>
      </c>
      <c r="BM183" s="119" cm="1">
        <f t="array" aca="1" ref="BM183" ca="1">IF(ISNUMBER(INDEX('DataModel-NVDA'!$ET$4:$FT$109,MATCH(1,('DataModel-NVDA'!$EO$4:$EO$109=$A185)*('DataModel-NVDA'!$EP$4:$EP$109=$B185),0),MATCH(CONCATENATE("FY ",RIGHT(BM$3,4)),'DataModel-NVDA'!$ET$2:$FT$2,0))*$C185),INDEX('DataModel-NVDA'!$ET$4:$FT$109,MATCH(1,('DataModel-NVDA'!$EO$4:$EO$109=$A185)*('DataModel-NVDA'!$EP$4:$EP$109=$B185),0),MATCH(CONCATENATE("FY ",RIGHT(BM$3,4)),'DataModel-NVDA'!$ET$2:$FT$2,0))*$C185,0)-IF(ISNUMBER(INDEX('DataModel-NVDA'!$ET$4:$FT$109,MATCH(1,('DataModel-NVDA'!$EO$4:$EO$109=$A186)*('DataModel-NVDA'!$EP$4:$EP$109=$B186),0),MATCH(CONCATENATE("FY ",RIGHT(BM$3,4)),'DataModel-NVDA'!$ET$2:$FT$2,0))*$C186),INDEX('DataModel-NVDA'!$ET$4:$FT$109,MATCH(1,('DataModel-NVDA'!$EO$4:$EO$109=$A186)*('DataModel-NVDA'!$EP$4:$EP$109=$B186),0),MATCH(CONCATENATE("FY ",RIGHT(BM$3,4)),'DataModel-NVDA'!$ET$2:$FT$2,0))*$C186,0)</f>
        <v>0</v>
      </c>
      <c r="BN183" s="117">
        <v>0</v>
      </c>
      <c r="BO183" s="118">
        <v>0</v>
      </c>
      <c r="BP183" s="118">
        <v>0</v>
      </c>
      <c r="BQ183" s="119" cm="1">
        <f t="array" aca="1" ref="BQ183" ca="1">IF(ISNUMBER(INDEX('DataModel-NVDA'!$ET$4:$FT$109,MATCH(1,('DataModel-NVDA'!$EO$4:$EO$109=$A185)*('DataModel-NVDA'!$EP$4:$EP$109=$B185),0),MATCH(CONCATENATE("FY ",RIGHT(BQ$3,4)),'DataModel-NVDA'!$ET$2:$FT$2,0))*$C185),INDEX('DataModel-NVDA'!$ET$4:$FT$109,MATCH(1,('DataModel-NVDA'!$EO$4:$EO$109=$A185)*('DataModel-NVDA'!$EP$4:$EP$109=$B185),0),MATCH(CONCATENATE("FY ",RIGHT(BQ$3,4)),'DataModel-NVDA'!$ET$2:$FT$2,0))*$C185,0)-IF(ISNUMBER(INDEX('DataModel-NVDA'!$ET$4:$FT$109,MATCH(1,('DataModel-NVDA'!$EO$4:$EO$109=$A186)*('DataModel-NVDA'!$EP$4:$EP$109=$B186),0),MATCH(CONCATENATE("FY ",RIGHT(BQ$3,4)),'DataModel-NVDA'!$ET$2:$FT$2,0))*$C186),INDEX('DataModel-NVDA'!$ET$4:$FT$109,MATCH(1,('DataModel-NVDA'!$EO$4:$EO$109=$A186)*('DataModel-NVDA'!$EP$4:$EP$109=$B186),0),MATCH(CONCATENATE("FY ",RIGHT(BQ$3,4)),'DataModel-NVDA'!$ET$2:$FT$2,0))*$C186,0)</f>
        <v>0</v>
      </c>
      <c r="BR183" s="117">
        <v>0</v>
      </c>
      <c r="BS183" s="118">
        <v>0</v>
      </c>
      <c r="BT183" s="118">
        <v>0</v>
      </c>
      <c r="BU183" s="119" cm="1">
        <f t="array" aca="1" ref="BU183" ca="1">IF(ISNUMBER(INDEX('DataModel-NVDA'!$ET$4:$FT$109,MATCH(1,('DataModel-NVDA'!$EO$4:$EO$109=$A185)*('DataModel-NVDA'!$EP$4:$EP$109=$B185),0),MATCH(CONCATENATE("FY ",RIGHT(BU$3,4)),'DataModel-NVDA'!$ET$2:$FT$2,0))*$C185),INDEX('DataModel-NVDA'!$ET$4:$FT$109,MATCH(1,('DataModel-NVDA'!$EO$4:$EO$109=$A185)*('DataModel-NVDA'!$EP$4:$EP$109=$B185),0),MATCH(CONCATENATE("FY ",RIGHT(BU$3,4)),'DataModel-NVDA'!$ET$2:$FT$2,0))*$C185,0)-IF(ISNUMBER(INDEX('DataModel-NVDA'!$ET$4:$FT$109,MATCH(1,('DataModel-NVDA'!$EO$4:$EO$109=$A186)*('DataModel-NVDA'!$EP$4:$EP$109=$B186),0),MATCH(CONCATENATE("FY ",RIGHT(BU$3,4)),'DataModel-NVDA'!$ET$2:$FT$2,0))*$C186),INDEX('DataModel-NVDA'!$ET$4:$FT$109,MATCH(1,('DataModel-NVDA'!$EO$4:$EO$109=$A186)*('DataModel-NVDA'!$EP$4:$EP$109=$B186),0),MATCH(CONCATENATE("FY ",RIGHT(BU$3,4)),'DataModel-NVDA'!$ET$2:$FT$2,0))*$C186,0)</f>
        <v>0</v>
      </c>
      <c r="BV183" s="117">
        <v>0</v>
      </c>
      <c r="BW183" s="118">
        <v>0</v>
      </c>
      <c r="BX183" s="118">
        <v>0</v>
      </c>
      <c r="BY183" s="119" cm="1">
        <f t="array" aca="1" ref="BY183" ca="1">IF(ISNUMBER(INDEX('DataModel-NVDA'!$ET$4:$FT$109,MATCH(1,('DataModel-NVDA'!$EO$4:$EO$109=$A185)*('DataModel-NVDA'!$EP$4:$EP$109=$B185),0),MATCH(CONCATENATE("FY ",RIGHT(BY$3,4)),'DataModel-NVDA'!$ET$2:$FT$2,0))*$C185),INDEX('DataModel-NVDA'!$ET$4:$FT$109,MATCH(1,('DataModel-NVDA'!$EO$4:$EO$109=$A185)*('DataModel-NVDA'!$EP$4:$EP$109=$B185),0),MATCH(CONCATENATE("FY ",RIGHT(BY$3,4)),'DataModel-NVDA'!$ET$2:$FT$2,0))*$C185,0)-IF(ISNUMBER(INDEX('DataModel-NVDA'!$ET$4:$FT$109,MATCH(1,('DataModel-NVDA'!$EO$4:$EO$109=$A186)*('DataModel-NVDA'!$EP$4:$EP$109=$B186),0),MATCH(CONCATENATE("FY ",RIGHT(BY$3,4)),'DataModel-NVDA'!$ET$2:$FT$2,0))*$C186),INDEX('DataModel-NVDA'!$ET$4:$FT$109,MATCH(1,('DataModel-NVDA'!$EO$4:$EO$109=$A186)*('DataModel-NVDA'!$EP$4:$EP$109=$B186),0),MATCH(CONCATENATE("FY ",RIGHT(BY$3,4)),'DataModel-NVDA'!$ET$2:$FT$2,0))*$C186,0)</f>
        <v>0</v>
      </c>
      <c r="BZ183" s="117">
        <v>0</v>
      </c>
      <c r="CA183" s="118">
        <v>0</v>
      </c>
      <c r="CB183" s="118">
        <v>0</v>
      </c>
      <c r="CC183" s="119" cm="1">
        <f t="array" aca="1" ref="CC183" ca="1">IF(ISNUMBER(INDEX('DataModel-NVDA'!$ET$4:$FT$109,MATCH(1,('DataModel-NVDA'!$EO$4:$EO$109=$A185)*('DataModel-NVDA'!$EP$4:$EP$109=$B185),0),MATCH(CONCATENATE("FY ",RIGHT(CC$3,4)),'DataModel-NVDA'!$ET$2:$FT$2,0))*$C185),INDEX('DataModel-NVDA'!$ET$4:$FT$109,MATCH(1,('DataModel-NVDA'!$EO$4:$EO$109=$A185)*('DataModel-NVDA'!$EP$4:$EP$109=$B185),0),MATCH(CONCATENATE("FY ",RIGHT(CC$3,4)),'DataModel-NVDA'!$ET$2:$FT$2,0))*$C185,0)-IF(ISNUMBER(INDEX('DataModel-NVDA'!$ET$4:$FT$109,MATCH(1,('DataModel-NVDA'!$EO$4:$EO$109=$A186)*('DataModel-NVDA'!$EP$4:$EP$109=$B186),0),MATCH(CONCATENATE("FY ",RIGHT(CC$3,4)),'DataModel-NVDA'!$ET$2:$FT$2,0))*$C186),INDEX('DataModel-NVDA'!$ET$4:$FT$109,MATCH(1,('DataModel-NVDA'!$EO$4:$EO$109=$A186)*('DataModel-NVDA'!$EP$4:$EP$109=$B186),0),MATCH(CONCATENATE("FY ",RIGHT(CC$3,4)),'DataModel-NVDA'!$ET$2:$FT$2,0))*$C186,0)</f>
        <v>0</v>
      </c>
      <c r="CD183" s="117">
        <v>0</v>
      </c>
      <c r="CE183" s="118">
        <v>0</v>
      </c>
      <c r="CF183" s="118">
        <v>0</v>
      </c>
      <c r="CG183" s="119" cm="1">
        <f t="array" aca="1" ref="CG183" ca="1">IF(ISNUMBER(INDEX('DataModel-NVDA'!$ET$4:$FT$109,MATCH(1,('DataModel-NVDA'!$EO$4:$EO$109=$A185)*('DataModel-NVDA'!$EP$4:$EP$109=$B185),0),MATCH(CONCATENATE("FY ",RIGHT(CG$3,4)),'DataModel-NVDA'!$ET$2:$FT$2,0))*$C185),INDEX('DataModel-NVDA'!$ET$4:$FT$109,MATCH(1,('DataModel-NVDA'!$EO$4:$EO$109=$A185)*('DataModel-NVDA'!$EP$4:$EP$109=$B185),0),MATCH(CONCATENATE("FY ",RIGHT(CG$3,4)),'DataModel-NVDA'!$ET$2:$FT$2,0))*$C185,0)-IF(ISNUMBER(INDEX('DataModel-NVDA'!$ET$4:$FT$109,MATCH(1,('DataModel-NVDA'!$EO$4:$EO$109=$A186)*('DataModel-NVDA'!$EP$4:$EP$109=$B186),0),MATCH(CONCATENATE("FY ",RIGHT(CG$3,4)),'DataModel-NVDA'!$ET$2:$FT$2,0))*$C186),INDEX('DataModel-NVDA'!$ET$4:$FT$109,MATCH(1,('DataModel-NVDA'!$EO$4:$EO$109=$A186)*('DataModel-NVDA'!$EP$4:$EP$109=$B186),0),MATCH(CONCATENATE("FY ",RIGHT(CG$3,4)),'DataModel-NVDA'!$ET$2:$FT$2,0))*$C186,0)</f>
        <v>0</v>
      </c>
      <c r="CH183" s="117">
        <v>0</v>
      </c>
      <c r="CI183" s="118">
        <v>0</v>
      </c>
      <c r="CJ183" s="118">
        <v>0</v>
      </c>
      <c r="CK183" s="119" cm="1">
        <f t="array" aca="1" ref="CK183" ca="1">IF(ISNUMBER(INDEX('DataModel-NVDA'!$ET$4:$FT$109,MATCH(1,('DataModel-NVDA'!$EO$4:$EO$109=$A185)*('DataModel-NVDA'!$EP$4:$EP$109=$B185),0),MATCH(CONCATENATE("FY ",RIGHT(CK$3,4)),'DataModel-NVDA'!$ET$2:$FT$2,0))*$C185),INDEX('DataModel-NVDA'!$ET$4:$FT$109,MATCH(1,('DataModel-NVDA'!$EO$4:$EO$109=$A185)*('DataModel-NVDA'!$EP$4:$EP$109=$B185),0),MATCH(CONCATENATE("FY ",RIGHT(CK$3,4)),'DataModel-NVDA'!$ET$2:$FT$2,0))*$C185,0)-IF(ISNUMBER(INDEX('DataModel-NVDA'!$ET$4:$FT$109,MATCH(1,('DataModel-NVDA'!$EO$4:$EO$109=$A186)*('DataModel-NVDA'!$EP$4:$EP$109=$B186),0),MATCH(CONCATENATE("FY ",RIGHT(CK$3,4)),'DataModel-NVDA'!$ET$2:$FT$2,0))*$C186),INDEX('DataModel-NVDA'!$ET$4:$FT$109,MATCH(1,('DataModel-NVDA'!$EO$4:$EO$109=$A186)*('DataModel-NVDA'!$EP$4:$EP$109=$B186),0),MATCH(CONCATENATE("FY ",RIGHT(CK$3,4)),'DataModel-NVDA'!$ET$2:$FT$2,0))*$C186,0)</f>
        <v>0</v>
      </c>
      <c r="CL183" s="117">
        <v>0</v>
      </c>
      <c r="CM183" s="118">
        <v>0</v>
      </c>
      <c r="CN183" s="118">
        <v>0</v>
      </c>
      <c r="CO183" s="119" cm="1">
        <f t="array" aca="1" ref="CO183" ca="1">IF(ISNUMBER(INDEX('DataModel-NVDA'!$ET$4:$FT$109,MATCH(1,('DataModel-NVDA'!$EO$4:$EO$109=$A185)*('DataModel-NVDA'!$EP$4:$EP$109=$B185),0),MATCH(CONCATENATE("FY ",RIGHT(CO$3,4)),'DataModel-NVDA'!$ET$2:$FT$2,0))*$C185),INDEX('DataModel-NVDA'!$ET$4:$FT$109,MATCH(1,('DataModel-NVDA'!$EO$4:$EO$109=$A185)*('DataModel-NVDA'!$EP$4:$EP$109=$B185),0),MATCH(CONCATENATE("FY ",RIGHT(CO$3,4)),'DataModel-NVDA'!$ET$2:$FT$2,0))*$C185,0)-IF(ISNUMBER(INDEX('DataModel-NVDA'!$ET$4:$FT$109,MATCH(1,('DataModel-NVDA'!$EO$4:$EO$109=$A186)*('DataModel-NVDA'!$EP$4:$EP$109=$B186),0),MATCH(CONCATENATE("FY ",RIGHT(CO$3,4)),'DataModel-NVDA'!$ET$2:$FT$2,0))*$C186),INDEX('DataModel-NVDA'!$ET$4:$FT$109,MATCH(1,('DataModel-NVDA'!$EO$4:$EO$109=$A186)*('DataModel-NVDA'!$EP$4:$EP$109=$B186),0),MATCH(CONCATENATE("FY ",RIGHT(CO$3,4)),'DataModel-NVDA'!$ET$2:$FT$2,0))*$C186,0)</f>
        <v>0</v>
      </c>
      <c r="CP183" s="117">
        <v>0</v>
      </c>
      <c r="CQ183" s="118">
        <v>0</v>
      </c>
      <c r="CR183" s="118">
        <v>0</v>
      </c>
      <c r="CS183" s="119" cm="1">
        <f t="array" aca="1" ref="CS183" ca="1">IF(ISNUMBER(INDEX('DataModel-NVDA'!$ET$4:$FT$109,MATCH(1,('DataModel-NVDA'!$EO$4:$EO$109=$A185)*('DataModel-NVDA'!$EP$4:$EP$109=$B185),0),MATCH(CONCATENATE("FY ",RIGHT(CS$3,4)),'DataModel-NVDA'!$ET$2:$FT$2,0))*$C185),INDEX('DataModel-NVDA'!$ET$4:$FT$109,MATCH(1,('DataModel-NVDA'!$EO$4:$EO$109=$A185)*('DataModel-NVDA'!$EP$4:$EP$109=$B185),0),MATCH(CONCATENATE("FY ",RIGHT(CS$3,4)),'DataModel-NVDA'!$ET$2:$FT$2,0))*$C185,0)-IF(ISNUMBER(INDEX('DataModel-NVDA'!$ET$4:$FT$109,MATCH(1,('DataModel-NVDA'!$EO$4:$EO$109=$A186)*('DataModel-NVDA'!$EP$4:$EP$109=$B186),0),MATCH(CONCATENATE("FY ",RIGHT(CS$3,4)),'DataModel-NVDA'!$ET$2:$FT$2,0))*$C186),INDEX('DataModel-NVDA'!$ET$4:$FT$109,MATCH(1,('DataModel-NVDA'!$EO$4:$EO$109=$A186)*('DataModel-NVDA'!$EP$4:$EP$109=$B186),0),MATCH(CONCATENATE("FY ",RIGHT(CS$3,4)),'DataModel-NVDA'!$ET$2:$FT$2,0))*$C186,0)</f>
        <v>0</v>
      </c>
      <c r="CT183" s="117">
        <v>0</v>
      </c>
      <c r="CU183" s="118">
        <v>0</v>
      </c>
      <c r="CV183" s="118">
        <v>0</v>
      </c>
      <c r="CW183" s="119" cm="1">
        <f t="array" aca="1" ref="CW183" ca="1">IF(ISNUMBER(INDEX('DataModel-NVDA'!$ET$4:$FT$109,MATCH(1,('DataModel-NVDA'!$EO$4:$EO$109=$A185)*('DataModel-NVDA'!$EP$4:$EP$109=$B185),0),MATCH(CONCATENATE("FY ",RIGHT(CW$3,4)),'DataModel-NVDA'!$ET$2:$FT$2,0))*$C185),INDEX('DataModel-NVDA'!$ET$4:$FT$109,MATCH(1,('DataModel-NVDA'!$EO$4:$EO$109=$A185)*('DataModel-NVDA'!$EP$4:$EP$109=$B185),0),MATCH(CONCATENATE("FY ",RIGHT(CW$3,4)),'DataModel-NVDA'!$ET$2:$FT$2,0))*$C185,0)-IF(ISNUMBER(INDEX('DataModel-NVDA'!$ET$4:$FT$109,MATCH(1,('DataModel-NVDA'!$EO$4:$EO$109=$A186)*('DataModel-NVDA'!$EP$4:$EP$109=$B186),0),MATCH(CONCATENATE("FY ",RIGHT(CW$3,4)),'DataModel-NVDA'!$ET$2:$FT$2,0))*$C186),INDEX('DataModel-NVDA'!$ET$4:$FT$109,MATCH(1,('DataModel-NVDA'!$EO$4:$EO$109=$A186)*('DataModel-NVDA'!$EP$4:$EP$109=$B186),0),MATCH(CONCATENATE("FY ",RIGHT(CW$3,4)),'DataModel-NVDA'!$ET$2:$FT$2,0))*$C186,0)</f>
        <v>0</v>
      </c>
      <c r="CX183" s="117">
        <v>0</v>
      </c>
      <c r="CY183" s="118">
        <v>0</v>
      </c>
      <c r="CZ183" s="118">
        <v>0</v>
      </c>
      <c r="DA183" s="119" cm="1">
        <f t="array" aca="1" ref="DA183" ca="1">IF(ISNUMBER(INDEX('DataModel-NVDA'!$ET$4:$FT$109,MATCH(1,('DataModel-NVDA'!$EO$4:$EO$109=$A185)*('DataModel-NVDA'!$EP$4:$EP$109=$B185),0),MATCH(CONCATENATE("FY ",RIGHT(DA$3,4)),'DataModel-NVDA'!$ET$2:$FT$2,0))*$C185),INDEX('DataModel-NVDA'!$ET$4:$FT$109,MATCH(1,('DataModel-NVDA'!$EO$4:$EO$109=$A185)*('DataModel-NVDA'!$EP$4:$EP$109=$B185),0),MATCH(CONCATENATE("FY ",RIGHT(DA$3,4)),'DataModel-NVDA'!$ET$2:$FT$2,0))*$C185,0)-IF(ISNUMBER(INDEX('DataModel-NVDA'!$ET$4:$FT$109,MATCH(1,('DataModel-NVDA'!$EO$4:$EO$109=$A186)*('DataModel-NVDA'!$EP$4:$EP$109=$B186),0),MATCH(CONCATENATE("FY ",RIGHT(DA$3,4)),'DataModel-NVDA'!$ET$2:$FT$2,0))*$C186),INDEX('DataModel-NVDA'!$ET$4:$FT$109,MATCH(1,('DataModel-NVDA'!$EO$4:$EO$109=$A186)*('DataModel-NVDA'!$EP$4:$EP$109=$B186),0),MATCH(CONCATENATE("FY ",RIGHT(DA$3,4)),'DataModel-NVDA'!$ET$2:$FT$2,0))*$C186,0)</f>
        <v>0</v>
      </c>
      <c r="DB183" s="117">
        <v>0</v>
      </c>
      <c r="DC183" s="118">
        <v>0</v>
      </c>
      <c r="DD183" s="118">
        <v>0</v>
      </c>
      <c r="DE183" s="119" cm="1">
        <f t="array" aca="1" ref="DE183" ca="1">IF(ISNUMBER(INDEX('DataModel-NVDA'!$ET$4:$FT$109,MATCH(1,('DataModel-NVDA'!$EO$4:$EO$109=$A185)*('DataModel-NVDA'!$EP$4:$EP$109=$B185),0),MATCH(CONCATENATE("FY ",RIGHT(DE$3,4)),'DataModel-NVDA'!$ET$2:$FT$2,0))*$C185),INDEX('DataModel-NVDA'!$ET$4:$FT$109,MATCH(1,('DataModel-NVDA'!$EO$4:$EO$109=$A185)*('DataModel-NVDA'!$EP$4:$EP$109=$B185),0),MATCH(CONCATENATE("FY ",RIGHT(DE$3,4)),'DataModel-NVDA'!$ET$2:$FT$2,0))*$C185,0)-IF(ISNUMBER(INDEX('DataModel-NVDA'!$ET$4:$FT$109,MATCH(1,('DataModel-NVDA'!$EO$4:$EO$109=$A186)*('DataModel-NVDA'!$EP$4:$EP$109=$B186),0),MATCH(CONCATENATE("FY ",RIGHT(DE$3,4)),'DataModel-NVDA'!$ET$2:$FT$2,0))*$C186),INDEX('DataModel-NVDA'!$ET$4:$FT$109,MATCH(1,('DataModel-NVDA'!$EO$4:$EO$109=$A186)*('DataModel-NVDA'!$EP$4:$EP$109=$B186),0),MATCH(CONCATENATE("FY ",RIGHT(DE$3,4)),'DataModel-NVDA'!$ET$2:$FT$2,0))*$C186,0)</f>
        <v>0</v>
      </c>
      <c r="DF183" s="117">
        <v>0</v>
      </c>
      <c r="DG183" s="118">
        <v>0</v>
      </c>
      <c r="DH183" s="118">
        <v>0</v>
      </c>
      <c r="DI183" s="119" cm="1">
        <f t="array" aca="1" ref="DI183" ca="1">IF(ISNUMBER(INDEX('DataModel-NVDA'!$ET$4:$FT$109,MATCH(1,('DataModel-NVDA'!$EO$4:$EO$109=$A185)*('DataModel-NVDA'!$EP$4:$EP$109=$B185),0),MATCH(CONCATENATE("FY ",RIGHT(DI$3,4)),'DataModel-NVDA'!$ET$2:$FT$2,0))*$C185),INDEX('DataModel-NVDA'!$ET$4:$FT$109,MATCH(1,('DataModel-NVDA'!$EO$4:$EO$109=$A185)*('DataModel-NVDA'!$EP$4:$EP$109=$B185),0),MATCH(CONCATENATE("FY ",RIGHT(DI$3,4)),'DataModel-NVDA'!$ET$2:$FT$2,0))*$C185,0)-IF(ISNUMBER(INDEX('DataModel-NVDA'!$ET$4:$FT$109,MATCH(1,('DataModel-NVDA'!$EO$4:$EO$109=$A186)*('DataModel-NVDA'!$EP$4:$EP$109=$B186),0),MATCH(CONCATENATE("FY ",RIGHT(DI$3,4)),'DataModel-NVDA'!$ET$2:$FT$2,0))*$C186),INDEX('DataModel-NVDA'!$ET$4:$FT$109,MATCH(1,('DataModel-NVDA'!$EO$4:$EO$109=$A186)*('DataModel-NVDA'!$EP$4:$EP$109=$B186),0),MATCH(CONCATENATE("FY ",RIGHT(DI$3,4)),'DataModel-NVDA'!$ET$2:$FT$2,0))*$C186,0)</f>
        <v>0</v>
      </c>
      <c r="DK183" s="69">
        <f t="shared" ref="DK183:EK183" ca="1" si="428">SUM(OFFSET($E183,,MATCH(DK$3,$F$5:$DI$5,0),,4))</f>
        <v>0</v>
      </c>
      <c r="DL183" s="69">
        <f t="shared" ca="1" si="428"/>
        <v>1</v>
      </c>
      <c r="DM183" s="69">
        <f t="shared" ca="1" si="428"/>
        <v>0</v>
      </c>
      <c r="DN183" s="69">
        <f t="shared" ca="1" si="428"/>
        <v>0</v>
      </c>
      <c r="DO183" s="69">
        <f t="shared" ca="1" si="428"/>
        <v>28</v>
      </c>
      <c r="DP183" s="69">
        <f t="shared" ca="1" si="428"/>
        <v>0</v>
      </c>
      <c r="DQ183" s="69">
        <f t="shared" ca="1" si="428"/>
        <v>0</v>
      </c>
      <c r="DR183" s="69">
        <f t="shared" ca="1" si="428"/>
        <v>1</v>
      </c>
      <c r="DS183" s="69">
        <f t="shared" ca="1" si="428"/>
        <v>0</v>
      </c>
      <c r="DT183" s="69">
        <f t="shared" ca="1" si="428"/>
        <v>-1</v>
      </c>
      <c r="DU183" s="69">
        <f t="shared" ca="1" si="428"/>
        <v>0</v>
      </c>
      <c r="DV183" s="69">
        <f t="shared" ca="1" si="428"/>
        <v>0</v>
      </c>
      <c r="DW183" s="69">
        <f t="shared" ca="1" si="428"/>
        <v>0</v>
      </c>
      <c r="DX183" s="69">
        <f t="shared" ca="1" si="428"/>
        <v>0</v>
      </c>
      <c r="DY183" s="69">
        <f t="shared" ca="1" si="428"/>
        <v>0</v>
      </c>
      <c r="DZ183" s="69">
        <f t="shared" ca="1" si="428"/>
        <v>0</v>
      </c>
      <c r="EA183" s="69">
        <f t="shared" ca="1" si="428"/>
        <v>0</v>
      </c>
      <c r="EB183" s="69">
        <f t="shared" ca="1" si="428"/>
        <v>0</v>
      </c>
      <c r="EC183" s="69">
        <f t="shared" ca="1" si="428"/>
        <v>0</v>
      </c>
      <c r="ED183" s="69">
        <f t="shared" ca="1" si="428"/>
        <v>0</v>
      </c>
      <c r="EE183" s="69">
        <f t="shared" ca="1" si="428"/>
        <v>0</v>
      </c>
      <c r="EF183" s="69">
        <f t="shared" ca="1" si="428"/>
        <v>0</v>
      </c>
      <c r="EG183" s="69">
        <f t="shared" ca="1" si="428"/>
        <v>0</v>
      </c>
      <c r="EH183" s="69">
        <f t="shared" ca="1" si="428"/>
        <v>0</v>
      </c>
      <c r="EI183" s="69">
        <f t="shared" ca="1" si="428"/>
        <v>0</v>
      </c>
      <c r="EJ183" s="69">
        <f t="shared" ca="1" si="428"/>
        <v>0</v>
      </c>
      <c r="EK183" s="69">
        <f t="shared" ca="1" si="428"/>
        <v>0</v>
      </c>
    </row>
    <row r="184" spans="1:141" outlineLevel="2" x14ac:dyDescent="0.25">
      <c r="A184" s="90"/>
      <c r="B184" s="90"/>
      <c r="C184" s="90"/>
      <c r="D184" s="90"/>
      <c r="F184" s="100"/>
      <c r="I184" s="101"/>
      <c r="J184" s="100"/>
      <c r="M184" s="101"/>
      <c r="N184" s="100"/>
      <c r="Q184" s="101"/>
      <c r="R184" s="100"/>
      <c r="U184" s="101"/>
      <c r="V184" s="100"/>
      <c r="Y184" s="101"/>
      <c r="Z184" s="100"/>
      <c r="AC184" s="101"/>
      <c r="AD184" s="100"/>
      <c r="AG184" s="101"/>
      <c r="AH184" s="100"/>
      <c r="AK184" s="101"/>
      <c r="AL184" s="100"/>
      <c r="AO184" s="101"/>
      <c r="AP184" s="100"/>
      <c r="AS184" s="101"/>
      <c r="AT184" s="100"/>
      <c r="AW184" s="101"/>
      <c r="AX184" s="100"/>
      <c r="BA184" s="101"/>
      <c r="BB184" s="100"/>
      <c r="BE184" s="101"/>
      <c r="BF184" s="100"/>
      <c r="BI184" s="101"/>
      <c r="BJ184" s="100"/>
      <c r="BM184" s="101"/>
      <c r="BN184" s="100"/>
      <c r="BQ184" s="101"/>
      <c r="BR184" s="100"/>
      <c r="BU184" s="101"/>
      <c r="BV184" s="100"/>
      <c r="BY184" s="101"/>
      <c r="BZ184" s="100"/>
      <c r="CC184" s="101"/>
      <c r="CD184" s="100"/>
      <c r="CG184" s="101"/>
      <c r="CH184" s="100"/>
      <c r="CK184" s="101"/>
      <c r="CL184" s="100"/>
      <c r="CO184" s="101"/>
      <c r="CP184" s="100"/>
      <c r="CS184" s="101"/>
      <c r="CT184" s="100"/>
      <c r="CW184" s="101"/>
      <c r="CX184" s="100"/>
      <c r="DA184" s="101"/>
      <c r="DB184" s="100"/>
      <c r="DE184" s="101"/>
      <c r="DF184" s="100"/>
      <c r="DI184" s="101"/>
    </row>
    <row r="185" spans="1:141" outlineLevel="2" x14ac:dyDescent="0.25">
      <c r="A185" s="90" t="s">
        <v>132</v>
      </c>
      <c r="B185" s="90" t="s">
        <v>89</v>
      </c>
      <c r="C185" s="111">
        <f>$C$6</f>
        <v>9.9999999999999995E-7</v>
      </c>
      <c r="D185" s="90"/>
      <c r="E185" t="s">
        <v>317</v>
      </c>
      <c r="F185" s="113" cm="1">
        <f t="array" aca="1" ref="F185" ca="1">IF(AND(F$4="A",ISNUMBER('DataModel-NVDA'!F$4)),INDEX('DataModel-NVDA'!$F$4:$BA$109,MATCH(1,('DataModel-NVDA'!$A$4:$A$109=$A185)*('DataModel-NVDA'!$B$4:$B$109=$B185),0),MATCH(F$3,'DataModel-NVDA'!$F$2:$BA$2,0))*$C185,"")</f>
        <v>604.202</v>
      </c>
      <c r="G185" s="69" cm="1">
        <f t="array" aca="1" ref="G185" ca="1">IF(AND(G$4="A",ISNUMBER('DataModel-NVDA'!G$4)),INDEX('DataModel-NVDA'!$F$4:$BA$109,MATCH(1,('DataModel-NVDA'!$A$4:$A$109=$A185)*('DataModel-NVDA'!$B$4:$B$109=$B185),0),MATCH(G$3,'DataModel-NVDA'!$F$2:$BA$2,0))*$C185,"")</f>
        <v>618.97399999999993</v>
      </c>
      <c r="H185" s="69" cm="1">
        <f t="array" aca="1" ref="H185" ca="1">IF(AND(H$4="A",ISNUMBER('DataModel-NVDA'!H$4)),INDEX('DataModel-NVDA'!$F$4:$BA$109,MATCH(1,('DataModel-NVDA'!$A$4:$A$109=$A185)*('DataModel-NVDA'!$B$4:$B$109=$B185),0),MATCH(H$3,'DataModel-NVDA'!$F$2:$BA$2,0))*$C185,"")</f>
        <v>676.69799999999998</v>
      </c>
      <c r="I185" s="114" cm="1">
        <f t="array" aca="1" ref="I185" ca="1">IF(AND(I$4="A",ISNUMBER('DataModel-NVDA'!I$4)),INDEX('DataModel-NVDA'!$F$4:$BA$109,MATCH(1,('DataModel-NVDA'!$A$4:$A$109=$A185)*('DataModel-NVDA'!$B$4:$B$109=$B185),0),MATCH(I$3,'DataModel-NVDA'!$F$2:$BA$2,0))*$C185,"")</f>
        <v>699.60299999999995</v>
      </c>
      <c r="J185" s="113" cm="1">
        <f t="array" aca="1" ref="J185" ca="1">IF(AND(J$4="A",ISNUMBER('DataModel-NVDA'!J$4)),INDEX('DataModel-NVDA'!$F$4:$BA$109,MATCH(1,('DataModel-NVDA'!$A$4:$A$109=$A185)*('DataModel-NVDA'!$B$4:$B$109=$B185),0),MATCH(J$3,'DataModel-NVDA'!$F$2:$BA$2,0))*$C185,"")</f>
        <v>653</v>
      </c>
      <c r="K185" s="69" cm="1">
        <f t="array" aca="1" ref="K185" ca="1">IF(AND(K$4="A",ISNUMBER('DataModel-NVDA'!K$4)),INDEX('DataModel-NVDA'!$F$4:$BA$109,MATCH(1,('DataModel-NVDA'!$A$4:$A$109=$A185)*('DataModel-NVDA'!$B$4:$B$109=$B185),0),MATCH(K$3,'DataModel-NVDA'!$F$2:$BA$2,0))*$C185,"")</f>
        <v>634</v>
      </c>
      <c r="L185" s="69" cm="1">
        <f t="array" aca="1" ref="L185" ca="1">IF(AND(L$4="A",ISNUMBER('DataModel-NVDA'!L$4)),INDEX('DataModel-NVDA'!$F$4:$BA$109,MATCH(1,('DataModel-NVDA'!$A$4:$A$109=$A185)*('DataModel-NVDA'!$B$4:$B$109=$B185),0),MATCH(L$3,'DataModel-NVDA'!$F$2:$BA$2,0))*$C185,"")</f>
        <v>734</v>
      </c>
      <c r="M185" s="114" cm="1">
        <f t="array" aca="1" ref="M185" ca="1">IF(AND(M$4="A",ISNUMBER('DataModel-NVDA'!M$4)),INDEX('DataModel-NVDA'!$F$4:$BA$109,MATCH(1,('DataModel-NVDA'!$A$4:$A$109=$A185)*('DataModel-NVDA'!$B$4:$B$109=$B185),0),MATCH(M$3,'DataModel-NVDA'!$F$2:$BA$2,0))*$C185,"")</f>
        <v>791</v>
      </c>
      <c r="N185" s="113" cm="1">
        <f t="array" aca="1" ref="N185" ca="1">IF(AND(N$4="A",ISNUMBER('DataModel-NVDA'!N$4)),INDEX('DataModel-NVDA'!$F$4:$BA$109,MATCH(1,('DataModel-NVDA'!$A$4:$A$109=$A185)*('DataModel-NVDA'!$B$4:$B$109=$B185),0),MATCH(N$3,'DataModel-NVDA'!$F$2:$BA$2,0))*$C185,"")</f>
        <v>751</v>
      </c>
      <c r="O185" s="69" cm="1">
        <f t="array" aca="1" ref="O185" ca="1">IF(AND(O$4="A",ISNUMBER('DataModel-NVDA'!O$4)),INDEX('DataModel-NVDA'!$F$4:$BA$109,MATCH(1,('DataModel-NVDA'!$A$4:$A$109=$A185)*('DataModel-NVDA'!$B$4:$B$109=$B185),0),MATCH(O$3,'DataModel-NVDA'!$F$2:$BA$2,0))*$C185,"")</f>
        <v>826</v>
      </c>
      <c r="P185" s="69" cm="1">
        <f t="array" aca="1" ref="P185" ca="1">IF(AND(P$4="A",ISNUMBER('DataModel-NVDA'!P$4)),INDEX('DataModel-NVDA'!$F$4:$BA$109,MATCH(1,('DataModel-NVDA'!$A$4:$A$109=$A185)*('DataModel-NVDA'!$B$4:$B$109=$B185),0),MATCH(P$3,'DataModel-NVDA'!$F$2:$BA$2,0))*$C185,"")</f>
        <v>1183</v>
      </c>
      <c r="Q185" s="114" cm="1">
        <f t="array" aca="1" ref="Q185" ca="1">IF(AND(Q$4="A",ISNUMBER('DataModel-NVDA'!Q$4)),INDEX('DataModel-NVDA'!$F$4:$BA$109,MATCH(1,('DataModel-NVDA'!$A$4:$A$109=$A185)*('DataModel-NVDA'!$B$4:$B$109=$B185),0),MATCH(Q$3,'DataModel-NVDA'!$F$2:$BA$2,0))*$C185,"")</f>
        <v>1303</v>
      </c>
      <c r="R185" s="113" cm="1">
        <f t="array" aca="1" ref="R185" ca="1">IF(AND(R$4="A",ISNUMBER('DataModel-NVDA'!R$4)),INDEX('DataModel-NVDA'!$F$4:$BA$109,MATCH(1,('DataModel-NVDA'!$A$4:$A$109=$A185)*('DataModel-NVDA'!$B$4:$B$109=$B185),0),MATCH(R$3,'DataModel-NVDA'!$F$2:$BA$2,0))*$C185,"")</f>
        <v>1150</v>
      </c>
      <c r="S185" s="69" cm="1">
        <f t="array" aca="1" ref="S185" ca="1">IF(AND(S$4="A",ISNUMBER('DataModel-NVDA'!S$4)),INDEX('DataModel-NVDA'!$F$4:$BA$109,MATCH(1,('DataModel-NVDA'!$A$4:$A$109=$A185)*('DataModel-NVDA'!$B$4:$B$109=$B185),0),MATCH(S$3,'DataModel-NVDA'!$F$2:$BA$2,0))*$C185,"")</f>
        <v>1302</v>
      </c>
      <c r="T185" s="69" cm="1">
        <f t="array" aca="1" ref="T185" ca="1">IF(AND(T$4="A",ISNUMBER('DataModel-NVDA'!T$4)),INDEX('DataModel-NVDA'!$F$4:$BA$109,MATCH(1,('DataModel-NVDA'!$A$4:$A$109=$A185)*('DataModel-NVDA'!$B$4:$B$109=$B185),0),MATCH(T$3,'DataModel-NVDA'!$F$2:$BA$2,0))*$C185,"")</f>
        <v>1569</v>
      </c>
      <c r="U185" s="114" cm="1">
        <f t="array" aca="1" ref="U185" ca="1">IF(AND(U$4="A",ISNUMBER('DataModel-NVDA'!U$4)),INDEX('DataModel-NVDA'!$F$4:$BA$109,MATCH(1,('DataModel-NVDA'!$A$4:$A$109=$A185)*('DataModel-NVDA'!$B$4:$B$109=$B185),0),MATCH(U$3,'DataModel-NVDA'!$F$2:$BA$2,0))*$C185,"")</f>
        <v>1801</v>
      </c>
      <c r="V185" s="113" cm="1">
        <f t="array" aca="1" ref="V185" ca="1">IF(AND(V$4="A",ISNUMBER('DataModel-NVDA'!V$4)),INDEX('DataModel-NVDA'!$F$4:$BA$109,MATCH(1,('DataModel-NVDA'!$A$4:$A$109=$A185)*('DataModel-NVDA'!$B$4:$B$109=$B185),0),MATCH(V$3,'DataModel-NVDA'!$F$2:$BA$2,0))*$C185,"")</f>
        <v>2068</v>
      </c>
      <c r="W185" s="69" cm="1">
        <f t="array" aca="1" ref="W185" ca="1">IF(AND(W$4="A",ISNUMBER('DataModel-NVDA'!W$4)),INDEX('DataModel-NVDA'!$F$4:$BA$109,MATCH(1,('DataModel-NVDA'!$A$4:$A$109=$A185)*('DataModel-NVDA'!$B$4:$B$109=$B185),0),MATCH(W$3,'DataModel-NVDA'!$F$2:$BA$2,0))*$C185,"")</f>
        <v>1975</v>
      </c>
      <c r="X185" s="69" cm="1">
        <f t="array" aca="1" ref="X185" ca="1">IF(AND(X$4="A",ISNUMBER('DataModel-NVDA'!X$4)),INDEX('DataModel-NVDA'!$F$4:$BA$109,MATCH(1,('DataModel-NVDA'!$A$4:$A$109=$A185)*('DataModel-NVDA'!$B$4:$B$109=$B185),0),MATCH(X$3,'DataModel-NVDA'!$F$2:$BA$2,0))*$C185,"")</f>
        <v>1921</v>
      </c>
      <c r="Y185" s="114" cm="1">
        <f t="array" aca="1" ref="Y185" ca="1">IF(AND(Y$4="A",ISNUMBER('DataModel-NVDA'!Y$4)),INDEX('DataModel-NVDA'!$F$4:$BA$109,MATCH(1,('DataModel-NVDA'!$A$4:$A$109=$A185)*('DataModel-NVDA'!$B$4:$B$109=$B185),0),MATCH(Y$3,'DataModel-NVDA'!$F$2:$BA$2,0))*$C185,"")</f>
        <v>1207</v>
      </c>
      <c r="Z185" s="113" cm="1">
        <f t="array" aca="1" ref="Z185" ca="1">IF(AND(Z$4="A",ISNUMBER('DataModel-NVDA'!Z$4)),INDEX('DataModel-NVDA'!$F$4:$BA$109,MATCH(1,('DataModel-NVDA'!$A$4:$A$109=$A185)*('DataModel-NVDA'!$B$4:$B$109=$B185),0),MATCH(Z$3,'DataModel-NVDA'!$F$2:$BA$2,0))*$C185,"")</f>
        <v>1296</v>
      </c>
      <c r="AA185" s="69" cm="1">
        <f t="array" aca="1" ref="AA185" ca="1">IF(AND(AA$4="A",ISNUMBER('DataModel-NVDA'!AA$4)),INDEX('DataModel-NVDA'!$F$4:$BA$109,MATCH(1,('DataModel-NVDA'!$A$4:$A$109=$A185)*('DataModel-NVDA'!$B$4:$B$109=$B185),0),MATCH(AA$3,'DataModel-NVDA'!$F$2:$BA$2,0))*$C185,"")</f>
        <v>1541</v>
      </c>
      <c r="AB185" s="69" cm="1">
        <f t="array" aca="1" ref="AB185" ca="1">IF(AND(AB$4="A",ISNUMBER('DataModel-NVDA'!AB$4)),INDEX('DataModel-NVDA'!$F$4:$BA$109,MATCH(1,('DataModel-NVDA'!$A$4:$A$109=$A185)*('DataModel-NVDA'!$B$4:$B$109=$B185),0),MATCH(AB$3,'DataModel-NVDA'!$F$2:$BA$2,0))*$C185,"")</f>
        <v>1916</v>
      </c>
      <c r="AC185" s="114" cm="1">
        <f t="array" aca="1" ref="AC185" ca="1">IF(AND(AC$4="A",ISNUMBER('DataModel-NVDA'!AC$4)),INDEX('DataModel-NVDA'!$F$4:$BA$109,MATCH(1,('DataModel-NVDA'!$A$4:$A$109=$A185)*('DataModel-NVDA'!$B$4:$B$109=$B185),0),MATCH(AC$3,'DataModel-NVDA'!$F$2:$BA$2,0))*$C185,"")</f>
        <v>2015</v>
      </c>
      <c r="AD185" s="113" cm="1">
        <f t="array" aca="1" ref="AD185" ca="1">IF(AND(AD$4="A",ISNUMBER('DataModel-NVDA'!AD$4)),INDEX('DataModel-NVDA'!$F$4:$BA$109,MATCH(1,('DataModel-NVDA'!$A$4:$A$109=$A185)*('DataModel-NVDA'!$B$4:$B$109=$B185),0),MATCH(AD$3,'DataModel-NVDA'!$F$2:$BA$2,0))*$C185,"")</f>
        <v>2004</v>
      </c>
      <c r="AE185" s="69" cm="1">
        <f t="array" aca="1" ref="AE185" ca="1">IF(AND(AE$4="A",ISNUMBER('DataModel-NVDA'!AE$4)),INDEX('DataModel-NVDA'!$F$4:$BA$109,MATCH(1,('DataModel-NVDA'!$A$4:$A$109=$A185)*('DataModel-NVDA'!$B$4:$B$109=$B185),0),MATCH(AE$3,'DataModel-NVDA'!$F$2:$BA$2,0))*$C185,"")</f>
        <v>2275</v>
      </c>
      <c r="AF185" s="69" cm="1">
        <f t="array" aca="1" ref="AF185" ca="1">IF(AND(AF$4="A",ISNUMBER('DataModel-NVDA'!AF$4)),INDEX('DataModel-NVDA'!$F$4:$BA$109,MATCH(1,('DataModel-NVDA'!$A$4:$A$109=$A185)*('DataModel-NVDA'!$B$4:$B$109=$B185),0),MATCH(AF$3,'DataModel-NVDA'!$F$2:$BA$2,0))*$C185,"")</f>
        <v>2960</v>
      </c>
      <c r="AG185" s="114" cm="1">
        <f t="array" aca="1" ref="AG185" ca="1">IF(AND(AG$4="A",ISNUMBER('DataModel-NVDA'!AG$4)),INDEX('DataModel-NVDA'!$F$4:$BA$109,MATCH(1,('DataModel-NVDA'!$A$4:$A$109=$A185)*('DataModel-NVDA'!$B$4:$B$109=$B185),0),MATCH(AG$3,'DataModel-NVDA'!$F$2:$BA$2,0))*$C185,"")</f>
        <v>3157</v>
      </c>
      <c r="AH185" s="113" cm="1">
        <f t="array" aca="1" ref="AH185" ca="1">IF(AND(AH$4="A",ISNUMBER('DataModel-NVDA'!AH$4)),INDEX('DataModel-NVDA'!$F$4:$BA$109,MATCH(1,('DataModel-NVDA'!$A$4:$A$109=$A185)*('DataModel-NVDA'!$B$4:$B$109=$B185),0),MATCH(AH$3,'DataModel-NVDA'!$F$2:$BA$2,0))*$C185,"")</f>
        <v>3629</v>
      </c>
      <c r="AI185" s="69" cm="1">
        <f t="array" aca="1" ref="AI185" ca="1">IF(AND(AI$4="A",ISNUMBER('DataModel-NVDA'!AI$4)),INDEX('DataModel-NVDA'!$F$4:$BA$109,MATCH(1,('DataModel-NVDA'!$A$4:$A$109=$A185)*('DataModel-NVDA'!$B$4:$B$109=$B185),0),MATCH(AI$3,'DataModel-NVDA'!$F$2:$BA$2,0))*$C185,"")</f>
        <v>4215</v>
      </c>
      <c r="AJ185" s="69" cm="1">
        <f t="array" aca="1" ref="AJ185" ca="1">IF(AND(AJ$4="A",ISNUMBER('DataModel-NVDA'!AJ$4)),INDEX('DataModel-NVDA'!$F$4:$BA$109,MATCH(1,('DataModel-NVDA'!$A$4:$A$109=$A185)*('DataModel-NVDA'!$B$4:$B$109=$B185),0),MATCH(AJ$3,'DataModel-NVDA'!$F$2:$BA$2,0))*$C185,"")</f>
        <v>4631</v>
      </c>
      <c r="AK185" s="114" cm="1">
        <f t="array" aca="1" ref="AK185" ca="1">IF(AND(AK$4="A",ISNUMBER('DataModel-NVDA'!AK$4)),INDEX('DataModel-NVDA'!$F$4:$BA$109,MATCH(1,('DataModel-NVDA'!$A$4:$A$109=$A185)*('DataModel-NVDA'!$B$4:$B$109=$B185),0),MATCH(AK$3,'DataModel-NVDA'!$F$2:$BA$2,0))*$C185,"")</f>
        <v>4999</v>
      </c>
      <c r="AL185" s="113" cm="1">
        <f t="array" aca="1" ref="AL185" ca="1">IF(AND(AL$4="A",ISNUMBER('DataModel-NVDA'!AL$4)),INDEX('DataModel-NVDA'!$F$4:$BA$109,MATCH(1,('DataModel-NVDA'!$A$4:$A$109=$A185)*('DataModel-NVDA'!$B$4:$B$109=$B185),0),MATCH(AL$3,'DataModel-NVDA'!$F$2:$BA$2,0))*$C185,"")</f>
        <v>5431</v>
      </c>
      <c r="AM185" s="69" cm="1">
        <f t="array" aca="1" ref="AM185" ca="1">IF(AND(AM$4="A",ISNUMBER('DataModel-NVDA'!AM$4)),INDEX('DataModel-NVDA'!$F$4:$BA$109,MATCH(1,('DataModel-NVDA'!$A$4:$A$109=$A185)*('DataModel-NVDA'!$B$4:$B$109=$B185),0),MATCH(AM$3,'DataModel-NVDA'!$F$2:$BA$2,0))*$C185,"")</f>
        <v>2915</v>
      </c>
      <c r="AN185" s="69" cm="1">
        <f t="array" aca="1" ref="AN185" ca="1">IF(AND(AN$4="A",ISNUMBER('DataModel-NVDA'!AN$4)),INDEX('DataModel-NVDA'!$F$4:$BA$109,MATCH(1,('DataModel-NVDA'!$A$4:$A$109=$A185)*('DataModel-NVDA'!$B$4:$B$109=$B185),0),MATCH(AN$3,'DataModel-NVDA'!$F$2:$BA$2,0))*$C185,"")</f>
        <v>3177</v>
      </c>
      <c r="AO185" s="114" cm="1">
        <f t="array" aca="1" ref="AO185" ca="1">IF(AND(AO$4="A",ISNUMBER('DataModel-NVDA'!AO$4)),INDEX('DataModel-NVDA'!$F$4:$BA$109,MATCH(1,('DataModel-NVDA'!$A$4:$A$109=$A185)*('DataModel-NVDA'!$B$4:$B$109=$B185),0),MATCH(AO$3,'DataModel-NVDA'!$F$2:$BA$2,0))*$C185,"")</f>
        <v>3833</v>
      </c>
      <c r="AP185" s="113" cm="1">
        <f t="array" aca="1" ref="AP185" ca="1">IF(AND(AP$4="A",ISNUMBER('DataModel-NVDA'!AP$4)),INDEX('DataModel-NVDA'!$F$4:$BA$109,MATCH(1,('DataModel-NVDA'!$A$4:$A$109=$A185)*('DataModel-NVDA'!$B$4:$B$109=$B185),0),MATCH(AP$3,'DataModel-NVDA'!$F$2:$BA$2,0))*$C185,"")</f>
        <v>4648</v>
      </c>
      <c r="AQ185" s="69" cm="1">
        <f t="array" aca="1" ref="AQ185" ca="1">IF(AND(AQ$4="A",ISNUMBER('DataModel-NVDA'!AQ$4)),INDEX('DataModel-NVDA'!$F$4:$BA$109,MATCH(1,('DataModel-NVDA'!$A$4:$A$109=$A185)*('DataModel-NVDA'!$B$4:$B$109=$B185),0),MATCH(AQ$3,'DataModel-NVDA'!$F$2:$BA$2,0))*$C185,"")</f>
        <v>9462</v>
      </c>
      <c r="AR185" s="69" cm="1">
        <f t="array" aca="1" ref="AR185" ca="1">IF(AND(AR$4="A",ISNUMBER('DataModel-NVDA'!AR$4)),INDEX('DataModel-NVDA'!$F$4:$BA$109,MATCH(1,('DataModel-NVDA'!$A$4:$A$109=$A185)*('DataModel-NVDA'!$B$4:$B$109=$B185),0),MATCH(AR$3,'DataModel-NVDA'!$F$2:$BA$2,0))*$C185,"")</f>
        <v>13400</v>
      </c>
      <c r="AS185" s="114" cm="1">
        <f t="array" aca="1" ref="AS185" ca="1">IF(AND(AS$4="A",ISNUMBER('DataModel-NVDA'!AS$4)),INDEX('DataModel-NVDA'!$F$4:$BA$109,MATCH(1,('DataModel-NVDA'!$A$4:$A$109=$A185)*('DataModel-NVDA'!$B$4:$B$109=$B185),0),MATCH(AS$3,'DataModel-NVDA'!$F$2:$BA$2,0))*$C185,"")</f>
        <v>16791</v>
      </c>
      <c r="AT185" s="113" cm="1">
        <f t="array" aca="1" ref="AT185" ca="1">IF(AND(AT$4="A",ISNUMBER('DataModel-NVDA'!AT$4)),INDEX('DataModel-NVDA'!$F$4:$BA$109,MATCH(1,('DataModel-NVDA'!$A$4:$A$109=$A185)*('DataModel-NVDA'!$B$4:$B$109=$B185),0),MATCH(AT$3,'DataModel-NVDA'!$F$2:$BA$2,0))*$C185,"")</f>
        <v>20406</v>
      </c>
      <c r="AU185" s="69" cm="1">
        <f t="array" aca="1" ref="AU185" ca="1">IF(AND(AU$4="A",ISNUMBER('DataModel-NVDA'!AU$4)),INDEX('DataModel-NVDA'!$F$4:$BA$109,MATCH(1,('DataModel-NVDA'!$A$4:$A$109=$A185)*('DataModel-NVDA'!$B$4:$B$109=$B185),0),MATCH(AU$3,'DataModel-NVDA'!$F$2:$BA$2,0))*$C185,"")</f>
        <v>22574</v>
      </c>
      <c r="AV185" s="69" cm="1">
        <f t="array" aca="1" ref="AV185" ca="1">IF(AND(AV$4="A",ISNUMBER('DataModel-NVDA'!AV$4)),INDEX('DataModel-NVDA'!$F$4:$BA$109,MATCH(1,('DataModel-NVDA'!$A$4:$A$109=$A185)*('DataModel-NVDA'!$B$4:$B$109=$B185),0),MATCH(AV$3,'DataModel-NVDA'!$F$2:$BA$2,0))*$C185,"")</f>
        <v>26156</v>
      </c>
      <c r="AW185" s="114" t="str" cm="1">
        <f t="array" aca="1" ref="AW185" ca="1">IF(AND(AW$4="A",ISNUMBER('DataModel-NVDA'!AW$4)),INDEX('DataModel-NVDA'!$F$4:$BA$109,MATCH(1,('DataModel-NVDA'!$A$4:$A$109=$A185)*('DataModel-NVDA'!$B$4:$B$109=$B185),0),MATCH(AW$3,'DataModel-NVDA'!$F$2:$BA$2,0))*$C185,"")</f>
        <v/>
      </c>
      <c r="AX185" s="113" t="str" cm="1">
        <f t="array" aca="1" ref="AX185" ca="1">IF(AND(AX$4="A",ISNUMBER('DataModel-NVDA'!AX$4)),INDEX('DataModel-NVDA'!$F$4:$BA$109,MATCH(1,('DataModel-NVDA'!$A$4:$A$109=$A185)*('DataModel-NVDA'!$B$4:$B$109=$B185),0),MATCH(AX$3,'DataModel-NVDA'!$F$2:$BA$2,0))*$C185,"")</f>
        <v/>
      </c>
      <c r="AY185" s="69" t="str" cm="1">
        <f t="array" aca="1" ref="AY185" ca="1">IF(AND(AY$4="A",ISNUMBER('DataModel-NVDA'!AY$4)),INDEX('DataModel-NVDA'!$F$4:$BA$109,MATCH(1,('DataModel-NVDA'!$A$4:$A$109=$A185)*('DataModel-NVDA'!$B$4:$B$109=$B185),0),MATCH(AY$3,'DataModel-NVDA'!$F$2:$BA$2,0))*$C185,"")</f>
        <v/>
      </c>
      <c r="AZ185" s="69" t="str" cm="1">
        <f t="array" aca="1" ref="AZ185" ca="1">IF(AND(AZ$4="A",ISNUMBER('DataModel-NVDA'!AZ$4)),INDEX('DataModel-NVDA'!$F$4:$BA$109,MATCH(1,('DataModel-NVDA'!$A$4:$A$109=$A185)*('DataModel-NVDA'!$B$4:$B$109=$B185),0),MATCH(AZ$3,'DataModel-NVDA'!$F$2:$BA$2,0))*$C185,"")</f>
        <v/>
      </c>
      <c r="BA185" s="114" t="str" cm="1">
        <f t="array" aca="1" ref="BA185" ca="1">IF(AND(BA$4="A",ISNUMBER('DataModel-NVDA'!BA$4)),INDEX('DataModel-NVDA'!$F$4:$BA$109,MATCH(1,('DataModel-NVDA'!$A$4:$A$109=$A185)*('DataModel-NVDA'!$B$4:$B$109=$B185),0),MATCH(BA$3,'DataModel-NVDA'!$F$2:$BA$2,0))*$C185,"")</f>
        <v/>
      </c>
      <c r="BB185" s="100"/>
      <c r="BE185" s="101"/>
      <c r="BF185" s="100"/>
      <c r="BI185" s="101"/>
      <c r="BJ185" s="100"/>
      <c r="BM185" s="101"/>
      <c r="BN185" s="100"/>
      <c r="BQ185" s="101"/>
      <c r="BR185" s="100"/>
      <c r="BU185" s="101"/>
      <c r="BV185" s="100"/>
      <c r="BY185" s="101"/>
      <c r="BZ185" s="100"/>
      <c r="CC185" s="101"/>
      <c r="CD185" s="100"/>
      <c r="CG185" s="101"/>
      <c r="CH185" s="100"/>
      <c r="CK185" s="101"/>
      <c r="CL185" s="100"/>
      <c r="CO185" s="101"/>
      <c r="CP185" s="100"/>
      <c r="CS185" s="101"/>
      <c r="CT185" s="100"/>
      <c r="CW185" s="101"/>
      <c r="CX185" s="100"/>
      <c r="DA185" s="101"/>
      <c r="DB185" s="100"/>
      <c r="DE185" s="101"/>
      <c r="DF185" s="100"/>
      <c r="DI185" s="101"/>
      <c r="DK185" s="69">
        <f t="shared" ref="DK185:DT187" ca="1" si="429">SUM(OFFSET($E185,,MATCH(DK$3,$F$5:$DI$5,0),,4))</f>
        <v>2599.4769999999999</v>
      </c>
      <c r="DL185" s="69">
        <f t="shared" ca="1" si="429"/>
        <v>2812</v>
      </c>
      <c r="DM185" s="69">
        <f t="shared" ca="1" si="429"/>
        <v>4063</v>
      </c>
      <c r="DN185" s="69">
        <f t="shared" ca="1" si="429"/>
        <v>5822</v>
      </c>
      <c r="DO185" s="69">
        <f t="shared" ca="1" si="429"/>
        <v>7171</v>
      </c>
      <c r="DP185" s="69">
        <f t="shared" ca="1" si="429"/>
        <v>6768</v>
      </c>
      <c r="DQ185" s="69">
        <f t="shared" ca="1" si="429"/>
        <v>10396</v>
      </c>
      <c r="DR185" s="69">
        <f t="shared" ca="1" si="429"/>
        <v>17474</v>
      </c>
      <c r="DS185" s="69">
        <f t="shared" ca="1" si="429"/>
        <v>15356</v>
      </c>
      <c r="DT185" s="69">
        <f t="shared" ca="1" si="429"/>
        <v>44301</v>
      </c>
      <c r="DU185" s="69">
        <f t="shared" ref="DU185:ED187" ca="1" si="430">SUM(OFFSET($E185,,MATCH(DU$3,$F$5:$DI$5,0),,4))</f>
        <v>69136</v>
      </c>
      <c r="DV185" s="69">
        <f t="shared" ca="1" si="430"/>
        <v>0</v>
      </c>
      <c r="DW185" s="69">
        <f t="shared" ca="1" si="430"/>
        <v>0</v>
      </c>
      <c r="DX185" s="69">
        <f t="shared" ca="1" si="430"/>
        <v>0</v>
      </c>
      <c r="DY185" s="69">
        <f t="shared" ca="1" si="430"/>
        <v>0</v>
      </c>
      <c r="DZ185" s="69">
        <f t="shared" ca="1" si="430"/>
        <v>0</v>
      </c>
      <c r="EA185" s="69">
        <f t="shared" ca="1" si="430"/>
        <v>0</v>
      </c>
      <c r="EB185" s="69">
        <f t="shared" ca="1" si="430"/>
        <v>0</v>
      </c>
      <c r="EC185" s="69">
        <f t="shared" ca="1" si="430"/>
        <v>0</v>
      </c>
      <c r="ED185" s="69">
        <f t="shared" ca="1" si="430"/>
        <v>0</v>
      </c>
      <c r="EE185" s="69">
        <f t="shared" ref="EE185:EK187" ca="1" si="431">SUM(OFFSET($E185,,MATCH(EE$3,$F$5:$DI$5,0),,4))</f>
        <v>0</v>
      </c>
      <c r="EF185" s="69">
        <f t="shared" ca="1" si="431"/>
        <v>0</v>
      </c>
      <c r="EG185" s="69">
        <f t="shared" ca="1" si="431"/>
        <v>0</v>
      </c>
      <c r="EH185" s="69">
        <f t="shared" ca="1" si="431"/>
        <v>0</v>
      </c>
      <c r="EI185" s="69">
        <f t="shared" ca="1" si="431"/>
        <v>0</v>
      </c>
      <c r="EJ185" s="69">
        <f t="shared" ca="1" si="431"/>
        <v>0</v>
      </c>
      <c r="EK185" s="69">
        <f t="shared" ca="1" si="431"/>
        <v>0</v>
      </c>
    </row>
    <row r="186" spans="1:141" outlineLevel="2" x14ac:dyDescent="0.25">
      <c r="A186" s="90" t="s">
        <v>132</v>
      </c>
      <c r="B186" s="90" t="s">
        <v>147</v>
      </c>
      <c r="C186" s="111">
        <f>$C$6</f>
        <v>9.9999999999999995E-7</v>
      </c>
      <c r="D186" s="90"/>
      <c r="E186" s="135" t="s">
        <v>318</v>
      </c>
      <c r="F186" s="150" cm="1">
        <f t="array" aca="1" ref="F186" ca="1">IF(AND(F$4="A",ISNUMBER('DataModel-NVDA'!F$4)),INDEX('DataModel-NVDA'!$F$4:$BA$109,MATCH(1,('DataModel-NVDA'!$A$4:$A$109=$A186)*('DataModel-NVDA'!$B$4:$B$109=$B186),0),MATCH(F$3,'DataModel-NVDA'!$F$2:$BA$2,0))*$C186,"")</f>
        <v>151.35899999999998</v>
      </c>
      <c r="G186" s="151" cm="1">
        <f t="array" aca="1" ref="G186" ca="1">IF(AND(G$4="A",ISNUMBER('DataModel-NVDA'!G$4)),INDEX('DataModel-NVDA'!$F$4:$BA$109,MATCH(1,('DataModel-NVDA'!$A$4:$A$109=$A186)*('DataModel-NVDA'!$B$4:$B$109=$B186),0),MATCH(G$3,'DataModel-NVDA'!$F$2:$BA$2,0))*$C186,"")</f>
        <v>163.179</v>
      </c>
      <c r="H186" s="151" cm="1">
        <f t="array" aca="1" ref="H186" ca="1">IF(AND(H$4="A",ISNUMBER('DataModel-NVDA'!H$4)),INDEX('DataModel-NVDA'!$F$4:$BA$109,MATCH(1,('DataModel-NVDA'!$A$4:$A$109=$A186)*('DataModel-NVDA'!$B$4:$B$109=$B186),0),MATCH(H$3,'DataModel-NVDA'!$F$2:$BA$2,0))*$C186,"")</f>
        <v>213.315</v>
      </c>
      <c r="I186" s="152" cm="1">
        <f t="array" aca="1" ref="I186" ca="1">IF(AND(I$4="A",ISNUMBER('DataModel-NVDA'!I$4)),INDEX('DataModel-NVDA'!$F$4:$BA$109,MATCH(1,('DataModel-NVDA'!$A$4:$A$109=$A186)*('DataModel-NVDA'!$B$4:$B$109=$B186),0),MATCH(I$3,'DataModel-NVDA'!$F$2:$BA$2,0))*$C186,"")</f>
        <v>231.136</v>
      </c>
      <c r="J186" s="150" cm="1">
        <f t="array" aca="1" ref="J186" ca="1">IF(AND(J$4="A",ISNUMBER('DataModel-NVDA'!J$4)),INDEX('DataModel-NVDA'!$F$4:$BA$109,MATCH(1,('DataModel-NVDA'!$A$4:$A$109=$A186)*('DataModel-NVDA'!$B$4:$B$109=$B186),0),MATCH(J$3,'DataModel-NVDA'!$F$2:$BA$2,0))*$C186,"")</f>
        <v>176</v>
      </c>
      <c r="K186" s="151" cm="1">
        <f t="array" aca="1" ref="K186" ca="1">IF(AND(K$4="A",ISNUMBER('DataModel-NVDA'!K$4)),INDEX('DataModel-NVDA'!$F$4:$BA$109,MATCH(1,('DataModel-NVDA'!$A$4:$A$109=$A186)*('DataModel-NVDA'!$B$4:$B$109=$B186),0),MATCH(K$3,'DataModel-NVDA'!$F$2:$BA$2,0))*$C186,"")</f>
        <v>76</v>
      </c>
      <c r="L186" s="151" cm="1">
        <f t="array" aca="1" ref="L186" ca="1">IF(AND(L$4="A",ISNUMBER('DataModel-NVDA'!L$4)),INDEX('DataModel-NVDA'!$F$4:$BA$109,MATCH(1,('DataModel-NVDA'!$A$4:$A$109=$A186)*('DataModel-NVDA'!$B$4:$B$109=$B186),0),MATCH(L$3,'DataModel-NVDA'!$F$2:$BA$2,0))*$C186,"")</f>
        <v>245</v>
      </c>
      <c r="M186" s="152" cm="1">
        <f t="array" aca="1" ref="M186" ca="1">IF(AND(M$4="A",ISNUMBER('DataModel-NVDA'!M$4)),INDEX('DataModel-NVDA'!$F$4:$BA$109,MATCH(1,('DataModel-NVDA'!$A$4:$A$109=$A186)*('DataModel-NVDA'!$B$4:$B$109=$B186),0),MATCH(M$3,'DataModel-NVDA'!$F$2:$BA$2,0))*$C186,"")</f>
        <v>252</v>
      </c>
      <c r="N186" s="150" cm="1">
        <f t="array" aca="1" ref="N186" ca="1">IF(AND(N$4="A",ISNUMBER('DataModel-NVDA'!N$4)),INDEX('DataModel-NVDA'!$F$4:$BA$109,MATCH(1,('DataModel-NVDA'!$A$4:$A$109=$A186)*('DataModel-NVDA'!$B$4:$B$109=$B186),0),MATCH(N$3,'DataModel-NVDA'!$F$2:$BA$2,0))*$C186,"")</f>
        <v>245</v>
      </c>
      <c r="O186" s="151" cm="1">
        <f t="array" aca="1" ref="O186" ca="1">IF(AND(O$4="A",ISNUMBER('DataModel-NVDA'!O$4)),INDEX('DataModel-NVDA'!$F$4:$BA$109,MATCH(1,('DataModel-NVDA'!$A$4:$A$109=$A186)*('DataModel-NVDA'!$B$4:$B$109=$B186),0),MATCH(O$3,'DataModel-NVDA'!$F$2:$BA$2,0))*$C186,"")</f>
        <v>317</v>
      </c>
      <c r="P186" s="151" cm="1">
        <f t="array" aca="1" ref="P186" ca="1">IF(AND(P$4="A",ISNUMBER('DataModel-NVDA'!P$4)),INDEX('DataModel-NVDA'!$F$4:$BA$109,MATCH(1,('DataModel-NVDA'!$A$4:$A$109=$A186)*('DataModel-NVDA'!$B$4:$B$109=$B186),0),MATCH(P$3,'DataModel-NVDA'!$F$2:$BA$2,0))*$C186,"")</f>
        <v>639</v>
      </c>
      <c r="Q186" s="152" cm="1">
        <f t="array" aca="1" ref="Q186" ca="1">IF(AND(Q$4="A",ISNUMBER('DataModel-NVDA'!Q$4)),INDEX('DataModel-NVDA'!$F$4:$BA$109,MATCH(1,('DataModel-NVDA'!$A$4:$A$109=$A186)*('DataModel-NVDA'!$B$4:$B$109=$B186),0),MATCH(Q$3,'DataModel-NVDA'!$F$2:$BA$2,0))*$C186,"")</f>
        <v>733</v>
      </c>
      <c r="R186" s="150" cm="1">
        <f t="array" aca="1" ref="R186" ca="1">IF(AND(R$4="A",ISNUMBER('DataModel-NVDA'!R$4)),INDEX('DataModel-NVDA'!$F$4:$BA$109,MATCH(1,('DataModel-NVDA'!$A$4:$A$109=$A186)*('DataModel-NVDA'!$B$4:$B$109=$B186),0),MATCH(R$3,'DataModel-NVDA'!$F$2:$BA$2,0))*$C186,"")</f>
        <v>554</v>
      </c>
      <c r="S186" s="151" cm="1">
        <f t="array" aca="1" ref="S186" ca="1">IF(AND(S$4="A",ISNUMBER('DataModel-NVDA'!S$4)),INDEX('DataModel-NVDA'!$F$4:$BA$109,MATCH(1,('DataModel-NVDA'!$A$4:$A$109=$A186)*('DataModel-NVDA'!$B$4:$B$109=$B186),0),MATCH(S$3,'DataModel-NVDA'!$F$2:$BA$2,0))*$C186,"")</f>
        <v>688</v>
      </c>
      <c r="T186" s="151" cm="1">
        <f t="array" aca="1" ref="T186" ca="1">IF(AND(T$4="A",ISNUMBER('DataModel-NVDA'!T$4)),INDEX('DataModel-NVDA'!$F$4:$BA$109,MATCH(1,('DataModel-NVDA'!$A$4:$A$109=$A186)*('DataModel-NVDA'!$B$4:$B$109=$B186),0),MATCH(T$3,'DataModel-NVDA'!$F$2:$BA$2,0))*$C186,"")</f>
        <v>895</v>
      </c>
      <c r="U186" s="152" cm="1">
        <f t="array" aca="1" ref="U186" ca="1">IF(AND(U$4="A",ISNUMBER('DataModel-NVDA'!U$4)),INDEX('DataModel-NVDA'!$F$4:$BA$109,MATCH(1,('DataModel-NVDA'!$A$4:$A$109=$A186)*('DataModel-NVDA'!$B$4:$B$109=$B186),0),MATCH(U$3,'DataModel-NVDA'!$F$2:$BA$2,0))*$C186,"")</f>
        <v>1073</v>
      </c>
      <c r="V186" s="150" cm="1">
        <f t="array" aca="1" ref="V186" ca="1">IF(AND(V$4="A",ISNUMBER('DataModel-NVDA'!V$4)),INDEX('DataModel-NVDA'!$F$4:$BA$109,MATCH(1,('DataModel-NVDA'!$A$4:$A$109=$A186)*('DataModel-NVDA'!$B$4:$B$109=$B186),0),MATCH(V$3,'DataModel-NVDA'!$F$2:$BA$2,0))*$C186,"")</f>
        <v>1295</v>
      </c>
      <c r="W186" s="151" cm="1">
        <f t="array" aca="1" ref="W186" ca="1">IF(AND(W$4="A",ISNUMBER('DataModel-NVDA'!W$4)),INDEX('DataModel-NVDA'!$F$4:$BA$109,MATCH(1,('DataModel-NVDA'!$A$4:$A$109=$A186)*('DataModel-NVDA'!$B$4:$B$109=$B186),0),MATCH(W$3,'DataModel-NVDA'!$F$2:$BA$2,0))*$C186,"")</f>
        <v>1157</v>
      </c>
      <c r="X186" s="151" cm="1">
        <f t="array" aca="1" ref="X186" ca="1">IF(AND(X$4="A",ISNUMBER('DataModel-NVDA'!X$4)),INDEX('DataModel-NVDA'!$F$4:$BA$109,MATCH(1,('DataModel-NVDA'!$A$4:$A$109=$A186)*('DataModel-NVDA'!$B$4:$B$109=$B186),0),MATCH(X$3,'DataModel-NVDA'!$F$2:$BA$2,0))*$C186,"")</f>
        <v>1058</v>
      </c>
      <c r="Y186" s="152" cm="1">
        <f t="array" aca="1" ref="Y186" ca="1">IF(AND(Y$4="A",ISNUMBER('DataModel-NVDA'!Y$4)),INDEX('DataModel-NVDA'!$F$4:$BA$109,MATCH(1,('DataModel-NVDA'!$A$4:$A$109=$A186)*('DataModel-NVDA'!$B$4:$B$109=$B186),0),MATCH(Y$3,'DataModel-NVDA'!$F$2:$BA$2,0))*$C186,"")</f>
        <v>322</v>
      </c>
      <c r="Z186" s="150" cm="1">
        <f t="array" aca="1" ref="Z186" ca="1">IF(AND(Z$4="A",ISNUMBER('DataModel-NVDA'!Z$4)),INDEX('DataModel-NVDA'!$F$4:$BA$109,MATCH(1,('DataModel-NVDA'!$A$4:$A$109=$A186)*('DataModel-NVDA'!$B$4:$B$109=$B186),0),MATCH(Z$3,'DataModel-NVDA'!$F$2:$BA$2,0))*$C186,"")</f>
        <v>358</v>
      </c>
      <c r="AA186" s="151" cm="1">
        <f t="array" aca="1" ref="AA186" ca="1">IF(AND(AA$4="A",ISNUMBER('DataModel-NVDA'!AA$4)),INDEX('DataModel-NVDA'!$F$4:$BA$109,MATCH(1,('DataModel-NVDA'!$A$4:$A$109=$A186)*('DataModel-NVDA'!$B$4:$B$109=$B186),0),MATCH(AA$3,'DataModel-NVDA'!$F$2:$BA$2,0))*$C186,"")</f>
        <v>571</v>
      </c>
      <c r="AB186" s="151" cm="1">
        <f t="array" aca="1" ref="AB186" ca="1">IF(AND(AB$4="A",ISNUMBER('DataModel-NVDA'!AB$4)),INDEX('DataModel-NVDA'!$F$4:$BA$109,MATCH(1,('DataModel-NVDA'!$A$4:$A$109=$A186)*('DataModel-NVDA'!$B$4:$B$109=$B186),0),MATCH(AB$3,'DataModel-NVDA'!$F$2:$BA$2,0))*$C186,"")</f>
        <v>927</v>
      </c>
      <c r="AC186" s="152" cm="1">
        <f t="array" aca="1" ref="AC186" ca="1">IF(AND(AC$4="A",ISNUMBER('DataModel-NVDA'!AC$4)),INDEX('DataModel-NVDA'!$F$4:$BA$109,MATCH(1,('DataModel-NVDA'!$A$4:$A$109=$A186)*('DataModel-NVDA'!$B$4:$B$109=$B186),0),MATCH(AC$3,'DataModel-NVDA'!$F$2:$BA$2,0))*$C186,"")</f>
        <v>990</v>
      </c>
      <c r="AD186" s="150" cm="1">
        <f t="array" aca="1" ref="AD186" ca="1">IF(AND(AD$4="A",ISNUMBER('DataModel-NVDA'!AD$4)),INDEX('DataModel-NVDA'!$F$4:$BA$109,MATCH(1,('DataModel-NVDA'!$A$4:$A$109=$A186)*('DataModel-NVDA'!$B$4:$B$109=$B186),0),MATCH(AD$3,'DataModel-NVDA'!$F$2:$BA$2,0))*$C186,"")</f>
        <v>976</v>
      </c>
      <c r="AE186" s="151" cm="1">
        <f t="array" aca="1" ref="AE186" ca="1">IF(AND(AE$4="A",ISNUMBER('DataModel-NVDA'!AE$4)),INDEX('DataModel-NVDA'!$F$4:$BA$109,MATCH(1,('DataModel-NVDA'!$A$4:$A$109=$A186)*('DataModel-NVDA'!$B$4:$B$109=$B186),0),MATCH(AE$3,'DataModel-NVDA'!$F$2:$BA$2,0))*$C186,"")</f>
        <v>651</v>
      </c>
      <c r="AF186" s="151" cm="1">
        <f t="array" aca="1" ref="AF186" ca="1">IF(AND(AF$4="A",ISNUMBER('DataModel-NVDA'!AF$4)),INDEX('DataModel-NVDA'!$F$4:$BA$109,MATCH(1,('DataModel-NVDA'!$A$4:$A$109=$A186)*('DataModel-NVDA'!$B$4:$B$109=$B186),0),MATCH(AF$3,'DataModel-NVDA'!$F$2:$BA$2,0))*$C186,"")</f>
        <v>1398</v>
      </c>
      <c r="AG186" s="152" cm="1">
        <f t="array" aca="1" ref="AG186" ca="1">IF(AND(AG$4="A",ISNUMBER('DataModel-NVDA'!AG$4)),INDEX('DataModel-NVDA'!$F$4:$BA$109,MATCH(1,('DataModel-NVDA'!$A$4:$A$109=$A186)*('DataModel-NVDA'!$B$4:$B$109=$B186),0),MATCH(AG$3,'DataModel-NVDA'!$F$2:$BA$2,0))*$C186,"")</f>
        <v>1507</v>
      </c>
      <c r="AH186" s="150" cm="1">
        <f t="array" aca="1" ref="AH186" ca="1">IF(AND(AH$4="A",ISNUMBER('DataModel-NVDA'!AH$4)),INDEX('DataModel-NVDA'!$F$4:$BA$109,MATCH(1,('DataModel-NVDA'!$A$4:$A$109=$A186)*('DataModel-NVDA'!$B$4:$B$109=$B186),0),MATCH(AH$3,'DataModel-NVDA'!$F$2:$BA$2,0))*$C186,"")</f>
        <v>1956</v>
      </c>
      <c r="AI186" s="151" cm="1">
        <f t="array" aca="1" ref="AI186" ca="1">IF(AND(AI$4="A",ISNUMBER('DataModel-NVDA'!AI$4)),INDEX('DataModel-NVDA'!$F$4:$BA$109,MATCH(1,('DataModel-NVDA'!$A$4:$A$109=$A186)*('DataModel-NVDA'!$B$4:$B$109=$B186),0),MATCH(AI$3,'DataModel-NVDA'!$F$2:$BA$2,0))*$C186,"")</f>
        <v>2444</v>
      </c>
      <c r="AJ186" s="151" cm="1">
        <f t="array" aca="1" ref="AJ186" ca="1">IF(AND(AJ$4="A",ISNUMBER('DataModel-NVDA'!AJ$4)),INDEX('DataModel-NVDA'!$F$4:$BA$109,MATCH(1,('DataModel-NVDA'!$A$4:$A$109=$A186)*('DataModel-NVDA'!$B$4:$B$109=$B186),0),MATCH(AJ$3,'DataModel-NVDA'!$F$2:$BA$2,0))*$C186,"")</f>
        <v>2671</v>
      </c>
      <c r="AK186" s="152" cm="1">
        <f t="array" aca="1" ref="AK186" ca="1">IF(AND(AK$4="A",ISNUMBER('DataModel-NVDA'!AK$4)),INDEX('DataModel-NVDA'!$F$4:$BA$109,MATCH(1,('DataModel-NVDA'!$A$4:$A$109=$A186)*('DataModel-NVDA'!$B$4:$B$109=$B186),0),MATCH(AK$3,'DataModel-NVDA'!$F$2:$BA$2,0))*$C186,"")</f>
        <v>2970</v>
      </c>
      <c r="AL186" s="150" cm="1">
        <f t="array" aca="1" ref="AL186" ca="1">IF(AND(AL$4="A",ISNUMBER('DataModel-NVDA'!AL$4)),INDEX('DataModel-NVDA'!$F$4:$BA$109,MATCH(1,('DataModel-NVDA'!$A$4:$A$109=$A186)*('DataModel-NVDA'!$B$4:$B$109=$B186),0),MATCH(AL$3,'DataModel-NVDA'!$F$2:$BA$2,0))*$C186,"")</f>
        <v>1868</v>
      </c>
      <c r="AM186" s="151" cm="1">
        <f t="array" aca="1" ref="AM186" ca="1">IF(AND(AM$4="A",ISNUMBER('DataModel-NVDA'!AM$4)),INDEX('DataModel-NVDA'!$F$4:$BA$109,MATCH(1,('DataModel-NVDA'!$A$4:$A$109=$A186)*('DataModel-NVDA'!$B$4:$B$109=$B186),0),MATCH(AM$3,'DataModel-NVDA'!$F$2:$BA$2,0))*$C186,"")</f>
        <v>499</v>
      </c>
      <c r="AN186" s="151" cm="1">
        <f t="array" aca="1" ref="AN186" ca="1">IF(AND(AN$4="A",ISNUMBER('DataModel-NVDA'!AN$4)),INDEX('DataModel-NVDA'!$F$4:$BA$109,MATCH(1,('DataModel-NVDA'!$A$4:$A$109=$A186)*('DataModel-NVDA'!$B$4:$B$109=$B186),0),MATCH(AN$3,'DataModel-NVDA'!$F$2:$BA$2,0))*$C186,"")</f>
        <v>601</v>
      </c>
      <c r="AO186" s="152" cm="1">
        <f t="array" aca="1" ref="AO186" ca="1">IF(AND(AO$4="A",ISNUMBER('DataModel-NVDA'!AO$4)),INDEX('DataModel-NVDA'!$F$4:$BA$109,MATCH(1,('DataModel-NVDA'!$A$4:$A$109=$A186)*('DataModel-NVDA'!$B$4:$B$109=$B186),0),MATCH(AO$3,'DataModel-NVDA'!$F$2:$BA$2,0))*$C186,"")</f>
        <v>1256</v>
      </c>
      <c r="AP186" s="150" cm="1">
        <f t="array" aca="1" ref="AP186" ca="1">IF(AND(AP$4="A",ISNUMBER('DataModel-NVDA'!AP$4)),INDEX('DataModel-NVDA'!$F$4:$BA$109,MATCH(1,('DataModel-NVDA'!$A$4:$A$109=$A186)*('DataModel-NVDA'!$B$4:$B$109=$B186),0),MATCH(AP$3,'DataModel-NVDA'!$F$2:$BA$2,0))*$C186,"")</f>
        <v>2140</v>
      </c>
      <c r="AQ186" s="151" cm="1">
        <f t="array" aca="1" ref="AQ186" ca="1">IF(AND(AQ$4="A",ISNUMBER('DataModel-NVDA'!AQ$4)),INDEX('DataModel-NVDA'!$F$4:$BA$109,MATCH(1,('DataModel-NVDA'!$A$4:$A$109=$A186)*('DataModel-NVDA'!$B$4:$B$109=$B186),0),MATCH(AQ$3,'DataModel-NVDA'!$F$2:$BA$2,0))*$C186,"")</f>
        <v>6800</v>
      </c>
      <c r="AR186" s="151" cm="1">
        <f t="array" aca="1" ref="AR186" ca="1">IF(AND(AR$4="A",ISNUMBER('DataModel-NVDA'!AR$4)),INDEX('DataModel-NVDA'!$F$4:$BA$109,MATCH(1,('DataModel-NVDA'!$A$4:$A$109=$A186)*('DataModel-NVDA'!$B$4:$B$109=$B186),0),MATCH(AR$3,'DataModel-NVDA'!$F$2:$BA$2,0))*$C186,"")</f>
        <v>10417</v>
      </c>
      <c r="AS186" s="152" cm="1">
        <f t="array" aca="1" ref="AS186" ca="1">IF(AND(AS$4="A",ISNUMBER('DataModel-NVDA'!AS$4)),INDEX('DataModel-NVDA'!$F$4:$BA$109,MATCH(1,('DataModel-NVDA'!$A$4:$A$109=$A186)*('DataModel-NVDA'!$B$4:$B$109=$B186),0),MATCH(AS$3,'DataModel-NVDA'!$F$2:$BA$2,0))*$C186,"")</f>
        <v>13614</v>
      </c>
      <c r="AT186" s="150" cm="1">
        <f t="array" aca="1" ref="AT186" ca="1">IF(AND(AT$4="A",ISNUMBER('DataModel-NVDA'!AT$4)),INDEX('DataModel-NVDA'!$F$4:$BA$109,MATCH(1,('DataModel-NVDA'!$A$4:$A$109=$A186)*('DataModel-NVDA'!$B$4:$B$109=$B186),0),MATCH(AT$3,'DataModel-NVDA'!$F$2:$BA$2,0))*$C186,"")</f>
        <v>16909</v>
      </c>
      <c r="AU186" s="151" cm="1">
        <f t="array" aca="1" ref="AU186" ca="1">IF(AND(AU$4="A",ISNUMBER('DataModel-NVDA'!AU$4)),INDEX('DataModel-NVDA'!$F$4:$BA$109,MATCH(1,('DataModel-NVDA'!$A$4:$A$109=$A186)*('DataModel-NVDA'!$B$4:$B$109=$B186),0),MATCH(AU$3,'DataModel-NVDA'!$F$2:$BA$2,0))*$C186,"")</f>
        <v>18642</v>
      </c>
      <c r="AV186" s="151" cm="1">
        <f t="array" aca="1" ref="AV186" ca="1">IF(AND(AV$4="A",ISNUMBER('DataModel-NVDA'!AV$4)),INDEX('DataModel-NVDA'!$F$4:$BA$109,MATCH(1,('DataModel-NVDA'!$A$4:$A$109=$A186)*('DataModel-NVDA'!$B$4:$B$109=$B186),0),MATCH(AV$3,'DataModel-NVDA'!$F$2:$BA$2,0))*$C186,"")</f>
        <v>21869</v>
      </c>
      <c r="AW186" s="152" t="str" cm="1">
        <f t="array" aca="1" ref="AW186" ca="1">IF(AND(AW$4="A",ISNUMBER('DataModel-NVDA'!AW$4)),INDEX('DataModel-NVDA'!$F$4:$BA$109,MATCH(1,('DataModel-NVDA'!$A$4:$A$109=$A186)*('DataModel-NVDA'!$B$4:$B$109=$B186),0),MATCH(AW$3,'DataModel-NVDA'!$F$2:$BA$2,0))*$C186,"")</f>
        <v/>
      </c>
      <c r="AX186" s="150" t="str" cm="1">
        <f t="array" aca="1" ref="AX186" ca="1">IF(AND(AX$4="A",ISNUMBER('DataModel-NVDA'!AX$4)),INDEX('DataModel-NVDA'!$F$4:$BA$109,MATCH(1,('DataModel-NVDA'!$A$4:$A$109=$A186)*('DataModel-NVDA'!$B$4:$B$109=$B186),0),MATCH(AX$3,'DataModel-NVDA'!$F$2:$BA$2,0))*$C186,"")</f>
        <v/>
      </c>
      <c r="AY186" s="151" t="str" cm="1">
        <f t="array" aca="1" ref="AY186" ca="1">IF(AND(AY$4="A",ISNUMBER('DataModel-NVDA'!AY$4)),INDEX('DataModel-NVDA'!$F$4:$BA$109,MATCH(1,('DataModel-NVDA'!$A$4:$A$109=$A186)*('DataModel-NVDA'!$B$4:$B$109=$B186),0),MATCH(AY$3,'DataModel-NVDA'!$F$2:$BA$2,0))*$C186,"")</f>
        <v/>
      </c>
      <c r="AZ186" s="151" t="str" cm="1">
        <f t="array" aca="1" ref="AZ186" ca="1">IF(AND(AZ$4="A",ISNUMBER('DataModel-NVDA'!AZ$4)),INDEX('DataModel-NVDA'!$F$4:$BA$109,MATCH(1,('DataModel-NVDA'!$A$4:$A$109=$A186)*('DataModel-NVDA'!$B$4:$B$109=$B186),0),MATCH(AZ$3,'DataModel-NVDA'!$F$2:$BA$2,0))*$C186,"")</f>
        <v/>
      </c>
      <c r="BA186" s="152" t="str" cm="1">
        <f t="array" aca="1" ref="BA186" ca="1">IF(AND(BA$4="A",ISNUMBER('DataModel-NVDA'!BA$4)),INDEX('DataModel-NVDA'!$F$4:$BA$109,MATCH(1,('DataModel-NVDA'!$A$4:$A$109=$A186)*('DataModel-NVDA'!$B$4:$B$109=$B186),0),MATCH(BA$3,'DataModel-NVDA'!$F$2:$BA$2,0))*$C186,"")</f>
        <v/>
      </c>
      <c r="BB186" s="100"/>
      <c r="BE186" s="101"/>
      <c r="BF186" s="100"/>
      <c r="BI186" s="101"/>
      <c r="BJ186" s="100"/>
      <c r="BM186" s="101"/>
      <c r="BN186" s="100"/>
      <c r="BQ186" s="101"/>
      <c r="BR186" s="100"/>
      <c r="BU186" s="101"/>
      <c r="BV186" s="100"/>
      <c r="BY186" s="101"/>
      <c r="BZ186" s="100"/>
      <c r="CC186" s="101"/>
      <c r="CD186" s="100"/>
      <c r="CG186" s="101"/>
      <c r="CH186" s="100"/>
      <c r="CK186" s="101"/>
      <c r="CL186" s="100"/>
      <c r="CO186" s="101"/>
      <c r="CP186" s="100"/>
      <c r="CS186" s="101"/>
      <c r="CT186" s="100"/>
      <c r="CW186" s="101"/>
      <c r="CX186" s="100"/>
      <c r="DA186" s="101"/>
      <c r="DB186" s="100"/>
      <c r="DE186" s="101"/>
      <c r="DF186" s="100"/>
      <c r="DI186" s="101"/>
      <c r="DK186" s="151">
        <f t="shared" ca="1" si="429"/>
        <v>758.98900000000003</v>
      </c>
      <c r="DL186" s="151">
        <f t="shared" ca="1" si="429"/>
        <v>749</v>
      </c>
      <c r="DM186" s="151">
        <f t="shared" ca="1" si="429"/>
        <v>1934</v>
      </c>
      <c r="DN186" s="151">
        <f t="shared" ca="1" si="429"/>
        <v>3210</v>
      </c>
      <c r="DO186" s="151">
        <f t="shared" ca="1" si="429"/>
        <v>3832</v>
      </c>
      <c r="DP186" s="151">
        <f t="shared" ca="1" si="429"/>
        <v>2846</v>
      </c>
      <c r="DQ186" s="151">
        <f t="shared" ca="1" si="429"/>
        <v>4532</v>
      </c>
      <c r="DR186" s="151">
        <f t="shared" ca="1" si="429"/>
        <v>10041</v>
      </c>
      <c r="DS186" s="151">
        <f t="shared" ca="1" si="429"/>
        <v>4224</v>
      </c>
      <c r="DT186" s="151">
        <f t="shared" ca="1" si="429"/>
        <v>32971</v>
      </c>
      <c r="DU186" s="151">
        <f t="shared" ca="1" si="430"/>
        <v>57420</v>
      </c>
      <c r="DV186" s="151">
        <f t="shared" ca="1" si="430"/>
        <v>0</v>
      </c>
      <c r="DW186" s="151">
        <f t="shared" ca="1" si="430"/>
        <v>0</v>
      </c>
      <c r="DX186" s="151">
        <f t="shared" ca="1" si="430"/>
        <v>0</v>
      </c>
      <c r="DY186" s="151">
        <f t="shared" ca="1" si="430"/>
        <v>0</v>
      </c>
      <c r="DZ186" s="151">
        <f t="shared" ca="1" si="430"/>
        <v>0</v>
      </c>
      <c r="EA186" s="151">
        <f t="shared" ca="1" si="430"/>
        <v>0</v>
      </c>
      <c r="EB186" s="151">
        <f t="shared" ca="1" si="430"/>
        <v>0</v>
      </c>
      <c r="EC186" s="151">
        <f t="shared" ca="1" si="430"/>
        <v>0</v>
      </c>
      <c r="ED186" s="151">
        <f t="shared" ca="1" si="430"/>
        <v>0</v>
      </c>
      <c r="EE186" s="151">
        <f t="shared" ca="1" si="431"/>
        <v>0</v>
      </c>
      <c r="EF186" s="151">
        <f t="shared" ca="1" si="431"/>
        <v>0</v>
      </c>
      <c r="EG186" s="151">
        <f t="shared" ca="1" si="431"/>
        <v>0</v>
      </c>
      <c r="EH186" s="151">
        <f t="shared" ca="1" si="431"/>
        <v>0</v>
      </c>
      <c r="EI186" s="151">
        <f t="shared" ca="1" si="431"/>
        <v>0</v>
      </c>
      <c r="EJ186" s="151">
        <f t="shared" ca="1" si="431"/>
        <v>0</v>
      </c>
      <c r="EK186" s="151">
        <f t="shared" ca="1" si="431"/>
        <v>0</v>
      </c>
    </row>
    <row r="187" spans="1:141" outlineLevel="2" x14ac:dyDescent="0.25">
      <c r="A187" s="90"/>
      <c r="B187" s="90"/>
      <c r="C187" s="111"/>
      <c r="D187" s="90"/>
      <c r="E187" t="str">
        <f>CONCATENATE(E180," - history")</f>
        <v>OPEX - history</v>
      </c>
      <c r="F187" s="113">
        <f t="shared" ref="F187:BA187" ca="1" si="432">IF(AND(ISNUMBER(F185),ISNUMBER(F186)),SUM(F185,-F186),"")</f>
        <v>452.84300000000002</v>
      </c>
      <c r="G187" s="69">
        <f t="shared" ca="1" si="432"/>
        <v>455.79499999999996</v>
      </c>
      <c r="H187" s="69">
        <f t="shared" ca="1" si="432"/>
        <v>463.38299999999998</v>
      </c>
      <c r="I187" s="114">
        <f t="shared" ca="1" si="432"/>
        <v>468.46699999999998</v>
      </c>
      <c r="J187" s="113">
        <f t="shared" ca="1" si="432"/>
        <v>477</v>
      </c>
      <c r="K187" s="69">
        <f t="shared" ca="1" si="432"/>
        <v>558</v>
      </c>
      <c r="L187" s="69">
        <f t="shared" ca="1" si="432"/>
        <v>489</v>
      </c>
      <c r="M187" s="114">
        <f t="shared" ca="1" si="432"/>
        <v>539</v>
      </c>
      <c r="N187" s="113">
        <f t="shared" ca="1" si="432"/>
        <v>506</v>
      </c>
      <c r="O187" s="69">
        <f t="shared" ca="1" si="432"/>
        <v>509</v>
      </c>
      <c r="P187" s="69">
        <f t="shared" ca="1" si="432"/>
        <v>544</v>
      </c>
      <c r="Q187" s="114">
        <f t="shared" ca="1" si="432"/>
        <v>570</v>
      </c>
      <c r="R187" s="113">
        <f t="shared" ca="1" si="432"/>
        <v>596</v>
      </c>
      <c r="S187" s="69">
        <f t="shared" ca="1" si="432"/>
        <v>614</v>
      </c>
      <c r="T187" s="69">
        <f t="shared" ca="1" si="432"/>
        <v>674</v>
      </c>
      <c r="U187" s="114">
        <f t="shared" ca="1" si="432"/>
        <v>728</v>
      </c>
      <c r="V187" s="113">
        <f t="shared" ca="1" si="432"/>
        <v>773</v>
      </c>
      <c r="W187" s="69">
        <f t="shared" ca="1" si="432"/>
        <v>818</v>
      </c>
      <c r="X187" s="69">
        <f t="shared" ca="1" si="432"/>
        <v>863</v>
      </c>
      <c r="Y187" s="114">
        <f t="shared" ca="1" si="432"/>
        <v>885</v>
      </c>
      <c r="Z187" s="113">
        <f t="shared" ca="1" si="432"/>
        <v>938</v>
      </c>
      <c r="AA187" s="69">
        <f t="shared" ca="1" si="432"/>
        <v>970</v>
      </c>
      <c r="AB187" s="69">
        <f t="shared" ca="1" si="432"/>
        <v>989</v>
      </c>
      <c r="AC187" s="114">
        <f t="shared" ca="1" si="432"/>
        <v>1025</v>
      </c>
      <c r="AD187" s="113">
        <f t="shared" ca="1" si="432"/>
        <v>1028</v>
      </c>
      <c r="AE187" s="69">
        <f t="shared" ca="1" si="432"/>
        <v>1624</v>
      </c>
      <c r="AF187" s="69">
        <f t="shared" ca="1" si="432"/>
        <v>1562</v>
      </c>
      <c r="AG187" s="114">
        <f t="shared" ca="1" si="432"/>
        <v>1650</v>
      </c>
      <c r="AH187" s="113">
        <f t="shared" ca="1" si="432"/>
        <v>1673</v>
      </c>
      <c r="AI187" s="69">
        <f t="shared" ca="1" si="432"/>
        <v>1771</v>
      </c>
      <c r="AJ187" s="69">
        <f t="shared" ca="1" si="432"/>
        <v>1960</v>
      </c>
      <c r="AK187" s="114">
        <f t="shared" ca="1" si="432"/>
        <v>2029</v>
      </c>
      <c r="AL187" s="113">
        <f t="shared" ca="1" si="432"/>
        <v>3563</v>
      </c>
      <c r="AM187" s="69">
        <f t="shared" ca="1" si="432"/>
        <v>2416</v>
      </c>
      <c r="AN187" s="69">
        <f t="shared" ca="1" si="432"/>
        <v>2576</v>
      </c>
      <c r="AO187" s="114">
        <f t="shared" ca="1" si="432"/>
        <v>2577</v>
      </c>
      <c r="AP187" s="113">
        <f t="shared" ca="1" si="432"/>
        <v>2508</v>
      </c>
      <c r="AQ187" s="69">
        <f t="shared" ca="1" si="432"/>
        <v>2662</v>
      </c>
      <c r="AR187" s="69">
        <f t="shared" ca="1" si="432"/>
        <v>2983</v>
      </c>
      <c r="AS187" s="114">
        <f t="shared" ca="1" si="432"/>
        <v>3177</v>
      </c>
      <c r="AT187" s="113">
        <f t="shared" ca="1" si="432"/>
        <v>3497</v>
      </c>
      <c r="AU187" s="69">
        <f t="shared" ca="1" si="432"/>
        <v>3932</v>
      </c>
      <c r="AV187" s="69">
        <f t="shared" ca="1" si="432"/>
        <v>4287</v>
      </c>
      <c r="AW187" s="114" t="str">
        <f t="shared" ca="1" si="432"/>
        <v/>
      </c>
      <c r="AX187" s="113" t="str">
        <f t="shared" ca="1" si="432"/>
        <v/>
      </c>
      <c r="AY187" s="69" t="str">
        <f t="shared" ca="1" si="432"/>
        <v/>
      </c>
      <c r="AZ187" s="69" t="str">
        <f t="shared" ca="1" si="432"/>
        <v/>
      </c>
      <c r="BA187" s="114" t="str">
        <f t="shared" ca="1" si="432"/>
        <v/>
      </c>
      <c r="BB187" s="113"/>
      <c r="BC187" s="69"/>
      <c r="BD187" s="69"/>
      <c r="BE187" s="114"/>
      <c r="BF187" s="113"/>
      <c r="BG187" s="69"/>
      <c r="BH187" s="69"/>
      <c r="BI187" s="114"/>
      <c r="BJ187" s="113"/>
      <c r="BK187" s="69"/>
      <c r="BL187" s="69"/>
      <c r="BM187" s="114"/>
      <c r="BN187" s="113"/>
      <c r="BO187" s="69"/>
      <c r="BP187" s="69"/>
      <c r="BQ187" s="114"/>
      <c r="BR187" s="113"/>
      <c r="BS187" s="69"/>
      <c r="BT187" s="69"/>
      <c r="BU187" s="114"/>
      <c r="BV187" s="113"/>
      <c r="BW187" s="69"/>
      <c r="BX187" s="69"/>
      <c r="BY187" s="114"/>
      <c r="BZ187" s="113"/>
      <c r="CA187" s="69"/>
      <c r="CB187" s="69"/>
      <c r="CC187" s="114"/>
      <c r="CD187" s="113"/>
      <c r="CE187" s="69"/>
      <c r="CF187" s="69"/>
      <c r="CG187" s="114"/>
      <c r="CH187" s="113"/>
      <c r="CI187" s="69"/>
      <c r="CJ187" s="69"/>
      <c r="CK187" s="114"/>
      <c r="CL187" s="113"/>
      <c r="CM187" s="69"/>
      <c r="CN187" s="69"/>
      <c r="CO187" s="114"/>
      <c r="CP187" s="113"/>
      <c r="CQ187" s="69"/>
      <c r="CR187" s="69"/>
      <c r="CS187" s="114"/>
      <c r="CT187" s="113"/>
      <c r="CU187" s="69"/>
      <c r="CV187" s="69"/>
      <c r="CW187" s="114"/>
      <c r="CX187" s="113"/>
      <c r="CY187" s="69"/>
      <c r="CZ187" s="69"/>
      <c r="DA187" s="114"/>
      <c r="DB187" s="113"/>
      <c r="DC187" s="69"/>
      <c r="DD187" s="69"/>
      <c r="DE187" s="114"/>
      <c r="DF187" s="113"/>
      <c r="DG187" s="69"/>
      <c r="DH187" s="69"/>
      <c r="DI187" s="114"/>
      <c r="DK187" s="69">
        <f t="shared" ca="1" si="429"/>
        <v>1840.4879999999998</v>
      </c>
      <c r="DL187" s="69">
        <f t="shared" ca="1" si="429"/>
        <v>2063</v>
      </c>
      <c r="DM187" s="69">
        <f t="shared" ca="1" si="429"/>
        <v>2129</v>
      </c>
      <c r="DN187" s="69">
        <f t="shared" ca="1" si="429"/>
        <v>2612</v>
      </c>
      <c r="DO187" s="69">
        <f t="shared" ca="1" si="429"/>
        <v>3339</v>
      </c>
      <c r="DP187" s="69">
        <f t="shared" ca="1" si="429"/>
        <v>3922</v>
      </c>
      <c r="DQ187" s="69">
        <f t="shared" ca="1" si="429"/>
        <v>5864</v>
      </c>
      <c r="DR187" s="69">
        <f t="shared" ca="1" si="429"/>
        <v>7433</v>
      </c>
      <c r="DS187" s="69">
        <f t="shared" ca="1" si="429"/>
        <v>11132</v>
      </c>
      <c r="DT187" s="69">
        <f t="shared" ca="1" si="429"/>
        <v>11330</v>
      </c>
      <c r="DU187" s="69">
        <f t="shared" ca="1" si="430"/>
        <v>11716</v>
      </c>
      <c r="DV187" s="69">
        <f t="shared" ca="1" si="430"/>
        <v>0</v>
      </c>
      <c r="DW187" s="69">
        <f t="shared" ca="1" si="430"/>
        <v>0</v>
      </c>
      <c r="DX187" s="69">
        <f t="shared" ca="1" si="430"/>
        <v>0</v>
      </c>
      <c r="DY187" s="69">
        <f t="shared" ca="1" si="430"/>
        <v>0</v>
      </c>
      <c r="DZ187" s="69">
        <f t="shared" ca="1" si="430"/>
        <v>0</v>
      </c>
      <c r="EA187" s="69">
        <f t="shared" ca="1" si="430"/>
        <v>0</v>
      </c>
      <c r="EB187" s="69">
        <f t="shared" ca="1" si="430"/>
        <v>0</v>
      </c>
      <c r="EC187" s="69">
        <f t="shared" ca="1" si="430"/>
        <v>0</v>
      </c>
      <c r="ED187" s="69">
        <f t="shared" ca="1" si="430"/>
        <v>0</v>
      </c>
      <c r="EE187" s="69">
        <f t="shared" ca="1" si="431"/>
        <v>0</v>
      </c>
      <c r="EF187" s="69">
        <f t="shared" ca="1" si="431"/>
        <v>0</v>
      </c>
      <c r="EG187" s="69">
        <f t="shared" ca="1" si="431"/>
        <v>0</v>
      </c>
      <c r="EH187" s="69">
        <f t="shared" ca="1" si="431"/>
        <v>0</v>
      </c>
      <c r="EI187" s="69">
        <f t="shared" ca="1" si="431"/>
        <v>0</v>
      </c>
      <c r="EJ187" s="69">
        <f t="shared" ca="1" si="431"/>
        <v>0</v>
      </c>
      <c r="EK187" s="69">
        <f t="shared" ca="1" si="431"/>
        <v>0</v>
      </c>
    </row>
    <row r="188" spans="1:141" outlineLevel="2" x14ac:dyDescent="0.25">
      <c r="A188" s="90"/>
      <c r="B188" s="90"/>
      <c r="C188" s="90"/>
      <c r="D188" s="90"/>
      <c r="F188" s="100"/>
      <c r="I188" s="101"/>
      <c r="J188" s="100"/>
      <c r="M188" s="101"/>
      <c r="N188" s="100"/>
      <c r="Q188" s="101"/>
      <c r="R188" s="100"/>
      <c r="U188" s="101"/>
      <c r="V188" s="100"/>
      <c r="Y188" s="101"/>
      <c r="Z188" s="100"/>
      <c r="AC188" s="101"/>
      <c r="AD188" s="100"/>
      <c r="AG188" s="101"/>
      <c r="AH188" s="100"/>
      <c r="AK188" s="101"/>
      <c r="AL188" s="100"/>
      <c r="AO188" s="101"/>
      <c r="AP188" s="100"/>
      <c r="AS188" s="101"/>
      <c r="AT188" s="100"/>
      <c r="AW188" s="101"/>
      <c r="AX188" s="100"/>
      <c r="BA188" s="101"/>
      <c r="BB188" s="100"/>
      <c r="BE188" s="101"/>
      <c r="BF188" s="100"/>
      <c r="BI188" s="101"/>
      <c r="BJ188" s="100"/>
      <c r="BM188" s="101"/>
      <c r="BN188" s="100"/>
      <c r="BQ188" s="101"/>
      <c r="BR188" s="100"/>
      <c r="BU188" s="101"/>
      <c r="BV188" s="100"/>
      <c r="BY188" s="101"/>
      <c r="BZ188" s="100"/>
      <c r="CC188" s="101"/>
      <c r="CD188" s="100"/>
      <c r="CG188" s="101"/>
      <c r="CH188" s="100"/>
      <c r="CK188" s="101"/>
      <c r="CL188" s="100"/>
      <c r="CO188" s="101"/>
      <c r="CP188" s="100"/>
      <c r="CS188" s="101"/>
      <c r="CT188" s="100"/>
      <c r="CW188" s="101"/>
      <c r="CX188" s="100"/>
      <c r="DA188" s="101"/>
      <c r="DB188" s="100"/>
      <c r="DE188" s="101"/>
      <c r="DF188" s="100"/>
      <c r="DI188" s="101"/>
    </row>
    <row r="189" spans="1:141" outlineLevel="2" x14ac:dyDescent="0.25">
      <c r="A189" s="90"/>
      <c r="B189" s="90"/>
      <c r="C189" s="90"/>
      <c r="D189" s="90"/>
      <c r="E189" t="str">
        <f>CONCATENATE(E180," - model")</f>
        <v>OPEX - model</v>
      </c>
      <c r="F189" s="100"/>
      <c r="I189" s="101"/>
      <c r="J189" s="100"/>
      <c r="M189" s="101"/>
      <c r="N189" s="100"/>
      <c r="Q189" s="101"/>
      <c r="R189" s="100"/>
      <c r="U189" s="101"/>
      <c r="V189" s="100"/>
      <c r="Y189" s="101"/>
      <c r="Z189" s="100"/>
      <c r="AC189" s="101"/>
      <c r="AD189" s="100"/>
      <c r="AG189" s="101"/>
      <c r="AH189" s="100"/>
      <c r="AK189" s="101"/>
      <c r="AL189" s="113">
        <f ca="1">AL187</f>
        <v>3563</v>
      </c>
      <c r="AM189" s="69">
        <f ca="1">AM187</f>
        <v>2416</v>
      </c>
      <c r="AN189" s="69">
        <f ca="1">AN187</f>
        <v>2576</v>
      </c>
      <c r="AO189" s="114">
        <f ca="1">AO187</f>
        <v>2577</v>
      </c>
      <c r="AP189" s="113">
        <f t="shared" ref="AP189:BU189" ca="1" si="433">AP190*AP$139</f>
        <v>2508</v>
      </c>
      <c r="AQ189" s="69">
        <f t="shared" ca="1" si="433"/>
        <v>2662</v>
      </c>
      <c r="AR189" s="69">
        <f t="shared" ca="1" si="433"/>
        <v>2983.0000000000005</v>
      </c>
      <c r="AS189" s="114">
        <f t="shared" ca="1" si="433"/>
        <v>3177</v>
      </c>
      <c r="AT189" s="113">
        <f t="shared" ca="1" si="433"/>
        <v>3497.0000000000005</v>
      </c>
      <c r="AU189" s="69">
        <f t="shared" ca="1" si="433"/>
        <v>3931.9999999999995</v>
      </c>
      <c r="AV189" s="69">
        <f t="shared" ca="1" si="433"/>
        <v>4287</v>
      </c>
      <c r="AW189" s="114">
        <f t="shared" ca="1" si="433"/>
        <v>7089.7584655739238</v>
      </c>
      <c r="AX189" s="113">
        <f t="shared" ca="1" si="433"/>
        <v>7420.2606722447881</v>
      </c>
      <c r="AY189" s="69">
        <f t="shared" ca="1" si="433"/>
        <v>8558.7709489415411</v>
      </c>
      <c r="AZ189" s="69">
        <f t="shared" ca="1" si="433"/>
        <v>9995.2996814503022</v>
      </c>
      <c r="BA189" s="114">
        <f t="shared" ca="1" si="433"/>
        <v>10862.392485820008</v>
      </c>
      <c r="BB189" s="113">
        <f t="shared" ca="1" si="433"/>
        <v>8998.5372235612012</v>
      </c>
      <c r="BC189" s="69">
        <f t="shared" ca="1" si="433"/>
        <v>10379.206657801358</v>
      </c>
      <c r="BD189" s="69">
        <f t="shared" ca="1" si="433"/>
        <v>12121.282555558828</v>
      </c>
      <c r="BE189" s="114">
        <f t="shared" ca="1" si="433"/>
        <v>13172.804492731208</v>
      </c>
      <c r="BF189" s="113">
        <f t="shared" ca="1" si="433"/>
        <v>10327.800154525425</v>
      </c>
      <c r="BG189" s="69">
        <f t="shared" ca="1" si="433"/>
        <v>11912.42192604607</v>
      </c>
      <c r="BH189" s="69">
        <f t="shared" ca="1" si="433"/>
        <v>13911.837084205999</v>
      </c>
      <c r="BI189" s="114">
        <f t="shared" ca="1" si="433"/>
        <v>15118.689726520004</v>
      </c>
      <c r="BJ189" s="113">
        <f t="shared" ca="1" si="433"/>
        <v>11463.858171523223</v>
      </c>
      <c r="BK189" s="69">
        <f t="shared" ca="1" si="433"/>
        <v>13222.788337911139</v>
      </c>
      <c r="BL189" s="69">
        <f t="shared" ca="1" si="433"/>
        <v>15442.139163468661</v>
      </c>
      <c r="BM189" s="114">
        <f t="shared" ca="1" si="433"/>
        <v>16781.745596437206</v>
      </c>
      <c r="BN189" s="113">
        <f t="shared" ca="1" si="433"/>
        <v>12380.966825245083</v>
      </c>
      <c r="BO189" s="69">
        <f t="shared" ca="1" si="433"/>
        <v>14280.611404944031</v>
      </c>
      <c r="BP189" s="69">
        <f t="shared" ca="1" si="433"/>
        <v>16677.510296546156</v>
      </c>
      <c r="BQ189" s="114">
        <f t="shared" ca="1" si="433"/>
        <v>18124.285244152186</v>
      </c>
      <c r="BR189" s="113">
        <f t="shared" ca="1" si="433"/>
        <v>13000.015166507335</v>
      </c>
      <c r="BS189" s="69">
        <f t="shared" ca="1" si="433"/>
        <v>14994.641975191233</v>
      </c>
      <c r="BT189" s="69">
        <f t="shared" ca="1" si="433"/>
        <v>17511.385811373464</v>
      </c>
      <c r="BU189" s="114">
        <f t="shared" ca="1" si="433"/>
        <v>19030.499506359793</v>
      </c>
      <c r="BV189" s="113">
        <f t="shared" ref="BV189:DA189" ca="1" si="434">BV190*BV$139</f>
        <v>13650.015924832704</v>
      </c>
      <c r="BW189" s="69">
        <f t="shared" ca="1" si="434"/>
        <v>15744.374073950796</v>
      </c>
      <c r="BX189" s="69">
        <f t="shared" ca="1" si="434"/>
        <v>18386.955101942138</v>
      </c>
      <c r="BY189" s="114">
        <f t="shared" ca="1" si="434"/>
        <v>19982.024481677785</v>
      </c>
      <c r="BZ189" s="113">
        <f t="shared" ca="1" si="434"/>
        <v>14332.516721074338</v>
      </c>
      <c r="CA189" s="69">
        <f t="shared" ca="1" si="434"/>
        <v>16531.592777648337</v>
      </c>
      <c r="CB189" s="69">
        <f t="shared" ca="1" si="434"/>
        <v>19306.302857039245</v>
      </c>
      <c r="CC189" s="114">
        <f t="shared" ca="1" si="434"/>
        <v>20981.125705761675</v>
      </c>
      <c r="CD189" s="113">
        <f t="shared" ca="1" si="434"/>
        <v>15049.142557128056</v>
      </c>
      <c r="CE189" s="69">
        <f t="shared" ca="1" si="434"/>
        <v>17358.172416530753</v>
      </c>
      <c r="CF189" s="69">
        <f t="shared" ca="1" si="434"/>
        <v>20271.617999891208</v>
      </c>
      <c r="CG189" s="114">
        <f t="shared" ca="1" si="434"/>
        <v>22030.181991049762</v>
      </c>
      <c r="CH189" s="113">
        <f t="shared" ca="1" si="434"/>
        <v>15801.599684984458</v>
      </c>
      <c r="CI189" s="69">
        <f t="shared" ca="1" si="434"/>
        <v>18226.081037357293</v>
      </c>
      <c r="CJ189" s="69">
        <f t="shared" ca="1" si="434"/>
        <v>21285.198899885771</v>
      </c>
      <c r="CK189" s="114">
        <f t="shared" ca="1" si="434"/>
        <v>23131.691090602249</v>
      </c>
      <c r="CL189" s="113">
        <f t="shared" ca="1" si="434"/>
        <v>16591.679669233683</v>
      </c>
      <c r="CM189" s="69">
        <f t="shared" ca="1" si="434"/>
        <v>19137.385089225158</v>
      </c>
      <c r="CN189" s="69">
        <f t="shared" ca="1" si="434"/>
        <v>22349.45884488006</v>
      </c>
      <c r="CO189" s="114">
        <f t="shared" ca="1" si="434"/>
        <v>24288.275645132362</v>
      </c>
      <c r="CP189" s="113">
        <f t="shared" ca="1" si="434"/>
        <v>17421.263652695368</v>
      </c>
      <c r="CQ189" s="69">
        <f t="shared" ca="1" si="434"/>
        <v>20094.254343686418</v>
      </c>
      <c r="CR189" s="69">
        <f t="shared" ca="1" si="434"/>
        <v>23466.931787124064</v>
      </c>
      <c r="CS189" s="114">
        <f t="shared" ca="1" si="434"/>
        <v>25502.689427388985</v>
      </c>
      <c r="CT189" s="113">
        <f t="shared" ca="1" si="434"/>
        <v>18292.326835330136</v>
      </c>
      <c r="CU189" s="69">
        <f t="shared" ca="1" si="434"/>
        <v>21098.967060870738</v>
      </c>
      <c r="CV189" s="69">
        <f t="shared" ca="1" si="434"/>
        <v>24640.278376480266</v>
      </c>
      <c r="CW189" s="114">
        <f t="shared" ca="1" si="434"/>
        <v>26777.823898758434</v>
      </c>
      <c r="CX189" s="113">
        <f t="shared" ca="1" si="434"/>
        <v>19206.943177096644</v>
      </c>
      <c r="CY189" s="69">
        <f t="shared" ca="1" si="434"/>
        <v>22153.915413914277</v>
      </c>
      <c r="CZ189" s="69">
        <f t="shared" ca="1" si="434"/>
        <v>25872.29229530428</v>
      </c>
      <c r="DA189" s="114">
        <f t="shared" ca="1" si="434"/>
        <v>28116.715093696355</v>
      </c>
      <c r="DB189" s="113">
        <f t="shared" ref="DB189:DI189" ca="1" si="435">DB190*DB$139</f>
        <v>20167.290335951478</v>
      </c>
      <c r="DC189" s="69">
        <f t="shared" ca="1" si="435"/>
        <v>23261.611184609992</v>
      </c>
      <c r="DD189" s="69">
        <f t="shared" ca="1" si="435"/>
        <v>27165.906910069498</v>
      </c>
      <c r="DE189" s="114">
        <f t="shared" ca="1" si="435"/>
        <v>29522.550848381175</v>
      </c>
      <c r="DF189" s="113">
        <f t="shared" ca="1" si="435"/>
        <v>21175.654852749052</v>
      </c>
      <c r="DG189" s="69">
        <f t="shared" ca="1" si="435"/>
        <v>24424.691743840493</v>
      </c>
      <c r="DH189" s="69">
        <f t="shared" ca="1" si="435"/>
        <v>28524.202255572975</v>
      </c>
      <c r="DI189" s="114">
        <f t="shared" ca="1" si="435"/>
        <v>30998.67839080024</v>
      </c>
      <c r="DK189" s="69">
        <f t="shared" ref="DK189:EK189" ca="1" si="436">SUM(OFFSET($E189,,MATCH(DK$3,$F$5:$DI$5,0),,4))</f>
        <v>0</v>
      </c>
      <c r="DL189" s="69">
        <f t="shared" ca="1" si="436"/>
        <v>0</v>
      </c>
      <c r="DM189" s="69">
        <f t="shared" ca="1" si="436"/>
        <v>0</v>
      </c>
      <c r="DN189" s="69">
        <f t="shared" ca="1" si="436"/>
        <v>0</v>
      </c>
      <c r="DO189" s="69">
        <f t="shared" ca="1" si="436"/>
        <v>0</v>
      </c>
      <c r="DP189" s="69">
        <f t="shared" ca="1" si="436"/>
        <v>0</v>
      </c>
      <c r="DQ189" s="69">
        <f t="shared" ca="1" si="436"/>
        <v>0</v>
      </c>
      <c r="DR189" s="69">
        <f t="shared" ca="1" si="436"/>
        <v>0</v>
      </c>
      <c r="DS189" s="69">
        <f t="shared" ca="1" si="436"/>
        <v>11132</v>
      </c>
      <c r="DT189" s="69">
        <f t="shared" ca="1" si="436"/>
        <v>11330</v>
      </c>
      <c r="DU189" s="69">
        <f t="shared" ca="1" si="436"/>
        <v>18805.758465573923</v>
      </c>
      <c r="DV189" s="69">
        <f t="shared" ca="1" si="436"/>
        <v>36836.723788456642</v>
      </c>
      <c r="DW189" s="69">
        <f t="shared" ca="1" si="436"/>
        <v>44671.830929652599</v>
      </c>
      <c r="DX189" s="69">
        <f t="shared" ca="1" si="436"/>
        <v>51270.748891297502</v>
      </c>
      <c r="DY189" s="69">
        <f t="shared" ca="1" si="436"/>
        <v>56910.53126934023</v>
      </c>
      <c r="DZ189" s="69">
        <f t="shared" ca="1" si="436"/>
        <v>61463.373770887454</v>
      </c>
      <c r="EA189" s="69">
        <f t="shared" ca="1" si="436"/>
        <v>64536.542459431817</v>
      </c>
      <c r="EB189" s="69">
        <f t="shared" ca="1" si="436"/>
        <v>67763.369582403422</v>
      </c>
      <c r="EC189" s="69">
        <f t="shared" ca="1" si="436"/>
        <v>71151.538061523592</v>
      </c>
      <c r="ED189" s="69">
        <f t="shared" ca="1" si="436"/>
        <v>74709.114964599779</v>
      </c>
      <c r="EE189" s="69">
        <f t="shared" ca="1" si="436"/>
        <v>78444.570712829765</v>
      </c>
      <c r="EF189" s="69">
        <f t="shared" ca="1" si="436"/>
        <v>82366.799248471274</v>
      </c>
      <c r="EG189" s="69">
        <f t="shared" ca="1" si="436"/>
        <v>86485.139210894835</v>
      </c>
      <c r="EH189" s="69">
        <f t="shared" ca="1" si="436"/>
        <v>90809.396171439585</v>
      </c>
      <c r="EI189" s="69">
        <f t="shared" ca="1" si="436"/>
        <v>95349.865980011571</v>
      </c>
      <c r="EJ189" s="69">
        <f t="shared" ca="1" si="436"/>
        <v>100117.35927901215</v>
      </c>
      <c r="EK189" s="69">
        <f t="shared" ca="1" si="436"/>
        <v>105123.22724296276</v>
      </c>
    </row>
    <row r="190" spans="1:141" outlineLevel="2" x14ac:dyDescent="0.25">
      <c r="A190" s="90"/>
      <c r="B190" s="90"/>
      <c r="C190" s="90"/>
      <c r="D190" s="90"/>
      <c r="E190" t="s">
        <v>315</v>
      </c>
      <c r="F190" s="100"/>
      <c r="I190" s="101"/>
      <c r="J190" s="100"/>
      <c r="M190" s="101"/>
      <c r="N190" s="100"/>
      <c r="Q190" s="101"/>
      <c r="R190" s="100"/>
      <c r="U190" s="101"/>
      <c r="V190" s="100"/>
      <c r="Y190" s="101"/>
      <c r="Z190" s="100"/>
      <c r="AC190" s="101"/>
      <c r="AD190" s="100"/>
      <c r="AG190" s="101"/>
      <c r="AH190" s="100"/>
      <c r="AK190" s="101"/>
      <c r="AL190" s="100"/>
      <c r="AO190" s="101"/>
      <c r="AP190" s="102">
        <f t="shared" ref="AP190:BU190" ca="1" si="437">IF(AP$4="A",IF(ISERROR(AP187/AP$145),"",AP187/AP$145),AP192)</f>
        <v>0.34872080088987767</v>
      </c>
      <c r="AQ190" s="103">
        <f t="shared" ca="1" si="437"/>
        <v>0.1970829940031095</v>
      </c>
      <c r="AR190" s="103">
        <f t="shared" ca="1" si="437"/>
        <v>0.16462472406181017</v>
      </c>
      <c r="AS190" s="104">
        <f t="shared" ca="1" si="437"/>
        <v>0.14373614441478533</v>
      </c>
      <c r="AT190" s="102">
        <f t="shared" ca="1" si="437"/>
        <v>0.13427276915988329</v>
      </c>
      <c r="AU190" s="103">
        <f t="shared" ca="1" si="437"/>
        <v>0.13089214380825565</v>
      </c>
      <c r="AV190" s="103">
        <f t="shared" ca="1" si="437"/>
        <v>0.12219941850521635</v>
      </c>
      <c r="AW190" s="104">
        <f t="shared" ca="1" si="437"/>
        <v>0.18595909523653195</v>
      </c>
      <c r="AX190" s="102">
        <f t="shared" ca="1" si="437"/>
        <v>0.18595909523653195</v>
      </c>
      <c r="AY190" s="103">
        <f t="shared" ca="1" si="437"/>
        <v>0.18595909523653195</v>
      </c>
      <c r="AZ190" s="103">
        <f t="shared" ca="1" si="437"/>
        <v>0.18595909523653195</v>
      </c>
      <c r="BA190" s="104">
        <f t="shared" ca="1" si="437"/>
        <v>0.18595909523653195</v>
      </c>
      <c r="BB190" s="102">
        <f t="shared" ca="1" si="437"/>
        <v>0.18595909523653195</v>
      </c>
      <c r="BC190" s="103">
        <f t="shared" ca="1" si="437"/>
        <v>0.18595909523653195</v>
      </c>
      <c r="BD190" s="103">
        <f t="shared" ca="1" si="437"/>
        <v>0.18595909523653195</v>
      </c>
      <c r="BE190" s="104">
        <f t="shared" ca="1" si="437"/>
        <v>0.18595909523653195</v>
      </c>
      <c r="BF190" s="102">
        <f t="shared" ca="1" si="437"/>
        <v>0.18595909523653195</v>
      </c>
      <c r="BG190" s="103">
        <f t="shared" ca="1" si="437"/>
        <v>0.18595909523653195</v>
      </c>
      <c r="BH190" s="103">
        <f t="shared" ca="1" si="437"/>
        <v>0.18595909523653195</v>
      </c>
      <c r="BI190" s="104">
        <f t="shared" ca="1" si="437"/>
        <v>0.18595909523653195</v>
      </c>
      <c r="BJ190" s="102">
        <f t="shared" ca="1" si="437"/>
        <v>0.18595909523653195</v>
      </c>
      <c r="BK190" s="103">
        <f t="shared" ca="1" si="437"/>
        <v>0.18595909523653195</v>
      </c>
      <c r="BL190" s="103">
        <f t="shared" ca="1" si="437"/>
        <v>0.18595909523653195</v>
      </c>
      <c r="BM190" s="104">
        <f t="shared" ca="1" si="437"/>
        <v>0.18595909523653195</v>
      </c>
      <c r="BN190" s="102">
        <f t="shared" ca="1" si="437"/>
        <v>0.18595909523653195</v>
      </c>
      <c r="BO190" s="103">
        <f t="shared" ca="1" si="437"/>
        <v>0.18595909523653195</v>
      </c>
      <c r="BP190" s="103">
        <f t="shared" ca="1" si="437"/>
        <v>0.18595909523653195</v>
      </c>
      <c r="BQ190" s="104">
        <f t="shared" ca="1" si="437"/>
        <v>0.18595909523653195</v>
      </c>
      <c r="BR190" s="102">
        <f t="shared" ca="1" si="437"/>
        <v>0.18595909523653195</v>
      </c>
      <c r="BS190" s="103">
        <f t="shared" ca="1" si="437"/>
        <v>0.18595909523653195</v>
      </c>
      <c r="BT190" s="103">
        <f t="shared" ca="1" si="437"/>
        <v>0.18595909523653195</v>
      </c>
      <c r="BU190" s="104">
        <f t="shared" ca="1" si="437"/>
        <v>0.18595909523653195</v>
      </c>
      <c r="BV190" s="102">
        <f t="shared" ref="BV190:DA190" ca="1" si="438">IF(BV$4="A",IF(ISERROR(BV187/BV$145),"",BV187/BV$145),BV192)</f>
        <v>0.18595909523653195</v>
      </c>
      <c r="BW190" s="103">
        <f t="shared" ca="1" si="438"/>
        <v>0.18595909523653195</v>
      </c>
      <c r="BX190" s="103">
        <f t="shared" ca="1" si="438"/>
        <v>0.18595909523653195</v>
      </c>
      <c r="BY190" s="104">
        <f t="shared" ca="1" si="438"/>
        <v>0.18595909523653195</v>
      </c>
      <c r="BZ190" s="102">
        <f t="shared" ca="1" si="438"/>
        <v>0.18595909523653195</v>
      </c>
      <c r="CA190" s="103">
        <f t="shared" ca="1" si="438"/>
        <v>0.18595909523653195</v>
      </c>
      <c r="CB190" s="103">
        <f t="shared" ca="1" si="438"/>
        <v>0.18595909523653195</v>
      </c>
      <c r="CC190" s="104">
        <f t="shared" ca="1" si="438"/>
        <v>0.18595909523653195</v>
      </c>
      <c r="CD190" s="102">
        <f t="shared" ca="1" si="438"/>
        <v>0.18595909523653195</v>
      </c>
      <c r="CE190" s="103">
        <f t="shared" ca="1" si="438"/>
        <v>0.18595909523653195</v>
      </c>
      <c r="CF190" s="103">
        <f t="shared" ca="1" si="438"/>
        <v>0.18595909523653195</v>
      </c>
      <c r="CG190" s="104">
        <f t="shared" ca="1" si="438"/>
        <v>0.18595909523653195</v>
      </c>
      <c r="CH190" s="102">
        <f t="shared" ca="1" si="438"/>
        <v>0.18595909523653195</v>
      </c>
      <c r="CI190" s="103">
        <f t="shared" ca="1" si="438"/>
        <v>0.18595909523653195</v>
      </c>
      <c r="CJ190" s="103">
        <f t="shared" ca="1" si="438"/>
        <v>0.18595909523653195</v>
      </c>
      <c r="CK190" s="104">
        <f t="shared" ca="1" si="438"/>
        <v>0.18595909523653195</v>
      </c>
      <c r="CL190" s="102">
        <f t="shared" ca="1" si="438"/>
        <v>0.18595909523653195</v>
      </c>
      <c r="CM190" s="103">
        <f t="shared" ca="1" si="438"/>
        <v>0.18595909523653195</v>
      </c>
      <c r="CN190" s="103">
        <f t="shared" ca="1" si="438"/>
        <v>0.18595909523653195</v>
      </c>
      <c r="CO190" s="104">
        <f t="shared" ca="1" si="438"/>
        <v>0.18595909523653195</v>
      </c>
      <c r="CP190" s="102">
        <f t="shared" ca="1" si="438"/>
        <v>0.18595909523653195</v>
      </c>
      <c r="CQ190" s="103">
        <f t="shared" ca="1" si="438"/>
        <v>0.18595909523653195</v>
      </c>
      <c r="CR190" s="103">
        <f t="shared" ca="1" si="438"/>
        <v>0.18595909523653195</v>
      </c>
      <c r="CS190" s="104">
        <f t="shared" ca="1" si="438"/>
        <v>0.18595909523653195</v>
      </c>
      <c r="CT190" s="102">
        <f t="shared" ca="1" si="438"/>
        <v>0.18595909523653195</v>
      </c>
      <c r="CU190" s="103">
        <f t="shared" ca="1" si="438"/>
        <v>0.18595909523653195</v>
      </c>
      <c r="CV190" s="103">
        <f t="shared" ca="1" si="438"/>
        <v>0.18595909523653195</v>
      </c>
      <c r="CW190" s="104">
        <f t="shared" ca="1" si="438"/>
        <v>0.18595909523653195</v>
      </c>
      <c r="CX190" s="102">
        <f t="shared" ca="1" si="438"/>
        <v>0.18595909523653195</v>
      </c>
      <c r="CY190" s="103">
        <f t="shared" ca="1" si="438"/>
        <v>0.18595909523653195</v>
      </c>
      <c r="CZ190" s="103">
        <f t="shared" ca="1" si="438"/>
        <v>0.18595909523653195</v>
      </c>
      <c r="DA190" s="104">
        <f t="shared" ca="1" si="438"/>
        <v>0.18595909523653195</v>
      </c>
      <c r="DB190" s="102">
        <f t="shared" ref="DB190:DI190" ca="1" si="439">IF(DB$4="A",IF(ISERROR(DB187/DB$145),"",DB187/DB$145),DB192)</f>
        <v>0.18595909523653195</v>
      </c>
      <c r="DC190" s="103">
        <f t="shared" ca="1" si="439"/>
        <v>0.18595909523653195</v>
      </c>
      <c r="DD190" s="103">
        <f t="shared" ca="1" si="439"/>
        <v>0.18595909523653195</v>
      </c>
      <c r="DE190" s="104">
        <f t="shared" ca="1" si="439"/>
        <v>0.18595909523653195</v>
      </c>
      <c r="DF190" s="102">
        <f t="shared" ca="1" si="439"/>
        <v>0.18595909523653195</v>
      </c>
      <c r="DG190" s="103">
        <f t="shared" ca="1" si="439"/>
        <v>0.18595909523653195</v>
      </c>
      <c r="DH190" s="103">
        <f t="shared" ca="1" si="439"/>
        <v>0.18595909523653195</v>
      </c>
      <c r="DI190" s="104">
        <f t="shared" ca="1" si="439"/>
        <v>0.18595909523653195</v>
      </c>
      <c r="DT190" s="103">
        <f t="shared" ref="DT190:EK190" ca="1" si="440">IF(ISERROR(DT189/DT$139),"",DT189/DT$139)</f>
        <v>0.1859755096681002</v>
      </c>
      <c r="DU190" s="103">
        <f t="shared" ca="1" si="440"/>
        <v>0.14545254742567704</v>
      </c>
      <c r="DV190" s="103">
        <f t="shared" ca="1" si="440"/>
        <v>0.18595909523653195</v>
      </c>
      <c r="DW190" s="103">
        <f t="shared" ca="1" si="440"/>
        <v>0.18595909523653195</v>
      </c>
      <c r="DX190" s="103">
        <f t="shared" ca="1" si="440"/>
        <v>0.18595909523653195</v>
      </c>
      <c r="DY190" s="103">
        <f t="shared" ca="1" si="440"/>
        <v>0.18595909523653192</v>
      </c>
      <c r="DZ190" s="103">
        <f t="shared" ca="1" si="440"/>
        <v>0.18595909523653195</v>
      </c>
      <c r="EA190" s="103">
        <f t="shared" ca="1" si="440"/>
        <v>0.1859590952365319</v>
      </c>
      <c r="EB190" s="103">
        <f t="shared" ca="1" si="440"/>
        <v>0.18595909523653195</v>
      </c>
      <c r="EC190" s="103">
        <f t="shared" ca="1" si="440"/>
        <v>0.18595909523653195</v>
      </c>
      <c r="ED190" s="103">
        <f t="shared" ca="1" si="440"/>
        <v>0.18595909523653195</v>
      </c>
      <c r="EE190" s="103">
        <f t="shared" ca="1" si="440"/>
        <v>0.18595909523653192</v>
      </c>
      <c r="EF190" s="103">
        <f t="shared" ca="1" si="440"/>
        <v>0.18595909523653198</v>
      </c>
      <c r="EG190" s="103">
        <f t="shared" ca="1" si="440"/>
        <v>0.18595909523653195</v>
      </c>
      <c r="EH190" s="103">
        <f t="shared" ca="1" si="440"/>
        <v>0.18595909523653195</v>
      </c>
      <c r="EI190" s="103">
        <f t="shared" ca="1" si="440"/>
        <v>0.18595909523653198</v>
      </c>
      <c r="EJ190" s="103">
        <f t="shared" ca="1" si="440"/>
        <v>0.18595909523653195</v>
      </c>
      <c r="EK190" s="103">
        <f t="shared" ca="1" si="440"/>
        <v>0.18595909523653198</v>
      </c>
    </row>
    <row r="191" spans="1:141" outlineLevel="2" x14ac:dyDescent="0.25">
      <c r="A191" s="90"/>
      <c r="B191" s="90"/>
      <c r="C191" s="90"/>
      <c r="D191" s="90"/>
      <c r="F191" s="100"/>
      <c r="I191" s="101"/>
      <c r="J191" s="100"/>
      <c r="M191" s="101"/>
      <c r="N191" s="100"/>
      <c r="Q191" s="101"/>
      <c r="R191" s="100"/>
      <c r="U191" s="101"/>
      <c r="V191" s="100"/>
      <c r="Y191" s="101"/>
      <c r="Z191" s="100"/>
      <c r="AC191" s="101"/>
      <c r="AD191" s="100"/>
      <c r="AG191" s="101"/>
      <c r="AH191" s="100"/>
      <c r="AK191" s="101"/>
      <c r="AL191" s="100"/>
      <c r="AO191" s="101"/>
      <c r="AP191" s="102"/>
      <c r="AQ191" s="103"/>
      <c r="AR191" s="103"/>
      <c r="AS191" s="104"/>
      <c r="AT191" s="102"/>
      <c r="AU191" s="103"/>
      <c r="AV191" s="103"/>
      <c r="AW191" s="104"/>
      <c r="AX191" s="102"/>
      <c r="AY191" s="103"/>
      <c r="AZ191" s="103"/>
      <c r="BA191" s="104"/>
      <c r="BB191" s="102"/>
      <c r="BC191" s="103"/>
      <c r="BD191" s="103"/>
      <c r="BE191" s="104"/>
      <c r="BF191" s="102"/>
      <c r="BG191" s="103"/>
      <c r="BH191" s="103"/>
      <c r="BI191" s="104"/>
      <c r="BJ191" s="102"/>
      <c r="BK191" s="103"/>
      <c r="BL191" s="103"/>
      <c r="BM191" s="104"/>
      <c r="BN191" s="102"/>
      <c r="BO191" s="103"/>
      <c r="BP191" s="103"/>
      <c r="BQ191" s="104"/>
      <c r="BR191" s="102"/>
      <c r="BS191" s="103"/>
      <c r="BT191" s="103"/>
      <c r="BU191" s="104"/>
      <c r="BV191" s="102"/>
      <c r="BW191" s="103"/>
      <c r="BX191" s="103"/>
      <c r="BY191" s="104"/>
      <c r="BZ191" s="102"/>
      <c r="CA191" s="103"/>
      <c r="CB191" s="103"/>
      <c r="CC191" s="104"/>
      <c r="CD191" s="102"/>
      <c r="CE191" s="103"/>
      <c r="CF191" s="103"/>
      <c r="CG191" s="104"/>
      <c r="CH191" s="102"/>
      <c r="CI191" s="103"/>
      <c r="CJ191" s="103"/>
      <c r="CK191" s="104"/>
      <c r="CL191" s="102"/>
      <c r="CM191" s="103"/>
      <c r="CN191" s="103"/>
      <c r="CO191" s="104"/>
      <c r="CP191" s="102"/>
      <c r="CQ191" s="103"/>
      <c r="CR191" s="103"/>
      <c r="CS191" s="104"/>
      <c r="CT191" s="102"/>
      <c r="CU191" s="103"/>
      <c r="CV191" s="103"/>
      <c r="CW191" s="104"/>
      <c r="CX191" s="102"/>
      <c r="CY191" s="103"/>
      <c r="CZ191" s="103"/>
      <c r="DA191" s="104"/>
      <c r="DB191" s="102"/>
      <c r="DC191" s="103"/>
      <c r="DD191" s="103"/>
      <c r="DE191" s="104"/>
      <c r="DF191" s="102"/>
      <c r="DG191" s="103"/>
      <c r="DH191" s="103"/>
      <c r="DI191" s="104"/>
    </row>
    <row r="192" spans="1:141" outlineLevel="2" x14ac:dyDescent="0.25">
      <c r="A192" s="90"/>
      <c r="B192" s="90"/>
      <c r="C192" s="90"/>
      <c r="D192" s="90"/>
      <c r="E192" s="36" t="str">
        <f>CONCATENATE(E190," selected driver: ",$J$8," (",$J$9,")")</f>
        <v>% revenue selected driver: Default (Annual)</v>
      </c>
      <c r="F192" s="100"/>
      <c r="I192" s="101"/>
      <c r="J192" s="100"/>
      <c r="M192" s="101"/>
      <c r="N192" s="100"/>
      <c r="Q192" s="101"/>
      <c r="R192" s="100"/>
      <c r="U192" s="101"/>
      <c r="V192" s="100"/>
      <c r="Y192" s="101"/>
      <c r="Z192" s="100"/>
      <c r="AC192" s="101"/>
      <c r="AD192" s="100"/>
      <c r="AG192" s="101"/>
      <c r="AH192" s="100"/>
      <c r="AK192" s="101"/>
      <c r="AL192" s="100"/>
      <c r="AO192" s="101"/>
      <c r="AP192" s="126" cm="1">
        <f t="array" ref="AP192">IF($I$9=1,AP194,INDEX($DT194:$EK194,,MATCH(CONCATENATE("FY ",RIGHT(AP$3,4)),$DT$3:$EK$3,0)))</f>
        <v>0</v>
      </c>
      <c r="AQ192" s="127" cm="1">
        <f t="array" ref="AQ192">IF($I$9=1,AQ194,INDEX($DT194:$EK194,,MATCH(CONCATENATE("FY ",RIGHT(AQ$3,4)),$DT$3:$EK$3,0)))</f>
        <v>0</v>
      </c>
      <c r="AR192" s="127" cm="1">
        <f t="array" ref="AR192">IF($I$9=1,AR194,INDEX($DT194:$EK194,,MATCH(CONCATENATE("FY ",RIGHT(AR$3,4)),$DT$3:$EK$3,0)))</f>
        <v>0</v>
      </c>
      <c r="AS192" s="128" cm="1">
        <f t="array" ref="AS192">IF($I$9=1,AS194,INDEX($DT194:$EK194,,MATCH(CONCATENATE("FY ",RIGHT(AS$3,4)),$DT$3:$EK$3,0)))</f>
        <v>0</v>
      </c>
      <c r="AT192" s="126" cm="1">
        <f t="array" aca="1" ref="AT192" ca="1">IF($I$9=1,AT194,INDEX($DT194:$EK194,,MATCH(CONCATENATE("FY ",RIGHT(AT$3,4)),$DT$3:$EK$3,0)))</f>
        <v>0.18595909523653195</v>
      </c>
      <c r="AU192" s="127" cm="1">
        <f t="array" aca="1" ref="AU192" ca="1">IF($I$9=1,AU194,INDEX($DT194:$EK194,,MATCH(CONCATENATE("FY ",RIGHT(AU$3,4)),$DT$3:$EK$3,0)))</f>
        <v>0.18595909523653195</v>
      </c>
      <c r="AV192" s="127" cm="1">
        <f t="array" aca="1" ref="AV192" ca="1">IF($I$9=1,AV194,INDEX($DT194:$EK194,,MATCH(CONCATENATE("FY ",RIGHT(AV$3,4)),$DT$3:$EK$3,0)))</f>
        <v>0.18595909523653195</v>
      </c>
      <c r="AW192" s="128" cm="1">
        <f t="array" aca="1" ref="AW192" ca="1">IF($I$9=1,AW194,INDEX($DT194:$EK194,,MATCH(CONCATENATE("FY ",RIGHT(AW$3,4)),$DT$3:$EK$3,0)))</f>
        <v>0.18595909523653195</v>
      </c>
      <c r="AX192" s="126" cm="1">
        <f t="array" aca="1" ref="AX192" ca="1">IF($I$9=1,AX194,INDEX($DT194:$EK194,,MATCH(CONCATENATE("FY ",RIGHT(AX$3,4)),$DT$3:$EK$3,0)))</f>
        <v>0.18595909523653195</v>
      </c>
      <c r="AY192" s="127" cm="1">
        <f t="array" aca="1" ref="AY192" ca="1">IF($I$9=1,AY194,INDEX($DT194:$EK194,,MATCH(CONCATENATE("FY ",RIGHT(AY$3,4)),$DT$3:$EK$3,0)))</f>
        <v>0.18595909523653195</v>
      </c>
      <c r="AZ192" s="127" cm="1">
        <f t="array" aca="1" ref="AZ192" ca="1">IF($I$9=1,AZ194,INDEX($DT194:$EK194,,MATCH(CONCATENATE("FY ",RIGHT(AZ$3,4)),$DT$3:$EK$3,0)))</f>
        <v>0.18595909523653195</v>
      </c>
      <c r="BA192" s="128" cm="1">
        <f t="array" aca="1" ref="BA192" ca="1">IF($I$9=1,BA194,INDEX($DT194:$EK194,,MATCH(CONCATENATE("FY ",RIGHT(BA$3,4)),$DT$3:$EK$3,0)))</f>
        <v>0.18595909523653195</v>
      </c>
      <c r="BB192" s="126" cm="1">
        <f t="array" aca="1" ref="BB192" ca="1">IF($I$9=1,BB194,INDEX($DT194:$EK194,,MATCH(CONCATENATE("FY ",RIGHT(BB$3,4)),$DT$3:$EK$3,0)))</f>
        <v>0.18595909523653195</v>
      </c>
      <c r="BC192" s="127" cm="1">
        <f t="array" aca="1" ref="BC192" ca="1">IF($I$9=1,BC194,INDEX($DT194:$EK194,,MATCH(CONCATENATE("FY ",RIGHT(BC$3,4)),$DT$3:$EK$3,0)))</f>
        <v>0.18595909523653195</v>
      </c>
      <c r="BD192" s="127" cm="1">
        <f t="array" aca="1" ref="BD192" ca="1">IF($I$9=1,BD194,INDEX($DT194:$EK194,,MATCH(CONCATENATE("FY ",RIGHT(BD$3,4)),$DT$3:$EK$3,0)))</f>
        <v>0.18595909523653195</v>
      </c>
      <c r="BE192" s="128" cm="1">
        <f t="array" aca="1" ref="BE192" ca="1">IF($I$9=1,BE194,INDEX($DT194:$EK194,,MATCH(CONCATENATE("FY ",RIGHT(BE$3,4)),$DT$3:$EK$3,0)))</f>
        <v>0.18595909523653195</v>
      </c>
      <c r="BF192" s="126" cm="1">
        <f t="array" aca="1" ref="BF192" ca="1">IF($I$9=1,BF194,INDEX($DT194:$EK194,,MATCH(CONCATENATE("FY ",RIGHT(BF$3,4)),$DT$3:$EK$3,0)))</f>
        <v>0.18595909523653195</v>
      </c>
      <c r="BG192" s="127" cm="1">
        <f t="array" aca="1" ref="BG192" ca="1">IF($I$9=1,BG194,INDEX($DT194:$EK194,,MATCH(CONCATENATE("FY ",RIGHT(BG$3,4)),$DT$3:$EK$3,0)))</f>
        <v>0.18595909523653195</v>
      </c>
      <c r="BH192" s="127" cm="1">
        <f t="array" aca="1" ref="BH192" ca="1">IF($I$9=1,BH194,INDEX($DT194:$EK194,,MATCH(CONCATENATE("FY ",RIGHT(BH$3,4)),$DT$3:$EK$3,0)))</f>
        <v>0.18595909523653195</v>
      </c>
      <c r="BI192" s="128" cm="1">
        <f t="array" aca="1" ref="BI192" ca="1">IF($I$9=1,BI194,INDEX($DT194:$EK194,,MATCH(CONCATENATE("FY ",RIGHT(BI$3,4)),$DT$3:$EK$3,0)))</f>
        <v>0.18595909523653195</v>
      </c>
      <c r="BJ192" s="126" cm="1">
        <f t="array" aca="1" ref="BJ192" ca="1">IF($I$9=1,BJ194,INDEX($DT194:$EK194,,MATCH(CONCATENATE("FY ",RIGHT(BJ$3,4)),$DT$3:$EK$3,0)))</f>
        <v>0.18595909523653195</v>
      </c>
      <c r="BK192" s="127" cm="1">
        <f t="array" aca="1" ref="BK192" ca="1">IF($I$9=1,BK194,INDEX($DT194:$EK194,,MATCH(CONCATENATE("FY ",RIGHT(BK$3,4)),$DT$3:$EK$3,0)))</f>
        <v>0.18595909523653195</v>
      </c>
      <c r="BL192" s="127" cm="1">
        <f t="array" aca="1" ref="BL192" ca="1">IF($I$9=1,BL194,INDEX($DT194:$EK194,,MATCH(CONCATENATE("FY ",RIGHT(BL$3,4)),$DT$3:$EK$3,0)))</f>
        <v>0.18595909523653195</v>
      </c>
      <c r="BM192" s="128" cm="1">
        <f t="array" aca="1" ref="BM192" ca="1">IF($I$9=1,BM194,INDEX($DT194:$EK194,,MATCH(CONCATENATE("FY ",RIGHT(BM$3,4)),$DT$3:$EK$3,0)))</f>
        <v>0.18595909523653195</v>
      </c>
      <c r="BN192" s="126" cm="1">
        <f t="array" aca="1" ref="BN192" ca="1">IF($I$9=1,BN194,INDEX($DT194:$EK194,,MATCH(CONCATENATE("FY ",RIGHT(BN$3,4)),$DT$3:$EK$3,0)))</f>
        <v>0.18595909523653195</v>
      </c>
      <c r="BO192" s="127" cm="1">
        <f t="array" aca="1" ref="BO192" ca="1">IF($I$9=1,BO194,INDEX($DT194:$EK194,,MATCH(CONCATENATE("FY ",RIGHT(BO$3,4)),$DT$3:$EK$3,0)))</f>
        <v>0.18595909523653195</v>
      </c>
      <c r="BP192" s="127" cm="1">
        <f t="array" aca="1" ref="BP192" ca="1">IF($I$9=1,BP194,INDEX($DT194:$EK194,,MATCH(CONCATENATE("FY ",RIGHT(BP$3,4)),$DT$3:$EK$3,0)))</f>
        <v>0.18595909523653195</v>
      </c>
      <c r="BQ192" s="128" cm="1">
        <f t="array" aca="1" ref="BQ192" ca="1">IF($I$9=1,BQ194,INDEX($DT194:$EK194,,MATCH(CONCATENATE("FY ",RIGHT(BQ$3,4)),$DT$3:$EK$3,0)))</f>
        <v>0.18595909523653195</v>
      </c>
      <c r="BR192" s="126" cm="1">
        <f t="array" aca="1" ref="BR192" ca="1">IF($I$9=1,BR194,INDEX($DT194:$EK194,,MATCH(CONCATENATE("FY ",RIGHT(BR$3,4)),$DT$3:$EK$3,0)))</f>
        <v>0.18595909523653195</v>
      </c>
      <c r="BS192" s="127" cm="1">
        <f t="array" aca="1" ref="BS192" ca="1">IF($I$9=1,BS194,INDEX($DT194:$EK194,,MATCH(CONCATENATE("FY ",RIGHT(BS$3,4)),$DT$3:$EK$3,0)))</f>
        <v>0.18595909523653195</v>
      </c>
      <c r="BT192" s="127" cm="1">
        <f t="array" aca="1" ref="BT192" ca="1">IF($I$9=1,BT194,INDEX($DT194:$EK194,,MATCH(CONCATENATE("FY ",RIGHT(BT$3,4)),$DT$3:$EK$3,0)))</f>
        <v>0.18595909523653195</v>
      </c>
      <c r="BU192" s="128" cm="1">
        <f t="array" aca="1" ref="BU192" ca="1">IF($I$9=1,BU194,INDEX($DT194:$EK194,,MATCH(CONCATENATE("FY ",RIGHT(BU$3,4)),$DT$3:$EK$3,0)))</f>
        <v>0.18595909523653195</v>
      </c>
      <c r="BV192" s="126" cm="1">
        <f t="array" aca="1" ref="BV192" ca="1">IF($I$9=1,BV194,INDEX($DT194:$EK194,,MATCH(CONCATENATE("FY ",RIGHT(BV$3,4)),$DT$3:$EK$3,0)))</f>
        <v>0.18595909523653195</v>
      </c>
      <c r="BW192" s="127" cm="1">
        <f t="array" aca="1" ref="BW192" ca="1">IF($I$9=1,BW194,INDEX($DT194:$EK194,,MATCH(CONCATENATE("FY ",RIGHT(BW$3,4)),$DT$3:$EK$3,0)))</f>
        <v>0.18595909523653195</v>
      </c>
      <c r="BX192" s="127" cm="1">
        <f t="array" aca="1" ref="BX192" ca="1">IF($I$9=1,BX194,INDEX($DT194:$EK194,,MATCH(CONCATENATE("FY ",RIGHT(BX$3,4)),$DT$3:$EK$3,0)))</f>
        <v>0.18595909523653195</v>
      </c>
      <c r="BY192" s="128" cm="1">
        <f t="array" aca="1" ref="BY192" ca="1">IF($I$9=1,BY194,INDEX($DT194:$EK194,,MATCH(CONCATENATE("FY ",RIGHT(BY$3,4)),$DT$3:$EK$3,0)))</f>
        <v>0.18595909523653195</v>
      </c>
      <c r="BZ192" s="126" cm="1">
        <f t="array" aca="1" ref="BZ192" ca="1">IF($I$9=1,BZ194,INDEX($DT194:$EK194,,MATCH(CONCATENATE("FY ",RIGHT(BZ$3,4)),$DT$3:$EK$3,0)))</f>
        <v>0.18595909523653195</v>
      </c>
      <c r="CA192" s="127" cm="1">
        <f t="array" aca="1" ref="CA192" ca="1">IF($I$9=1,CA194,INDEX($DT194:$EK194,,MATCH(CONCATENATE("FY ",RIGHT(CA$3,4)),$DT$3:$EK$3,0)))</f>
        <v>0.18595909523653195</v>
      </c>
      <c r="CB192" s="127" cm="1">
        <f t="array" aca="1" ref="CB192" ca="1">IF($I$9=1,CB194,INDEX($DT194:$EK194,,MATCH(CONCATENATE("FY ",RIGHT(CB$3,4)),$DT$3:$EK$3,0)))</f>
        <v>0.18595909523653195</v>
      </c>
      <c r="CC192" s="128" cm="1">
        <f t="array" aca="1" ref="CC192" ca="1">IF($I$9=1,CC194,INDEX($DT194:$EK194,,MATCH(CONCATENATE("FY ",RIGHT(CC$3,4)),$DT$3:$EK$3,0)))</f>
        <v>0.18595909523653195</v>
      </c>
      <c r="CD192" s="126" cm="1">
        <f t="array" aca="1" ref="CD192" ca="1">IF($I$9=1,CD194,INDEX($DT194:$EK194,,MATCH(CONCATENATE("FY ",RIGHT(CD$3,4)),$DT$3:$EK$3,0)))</f>
        <v>0.18595909523653195</v>
      </c>
      <c r="CE192" s="127" cm="1">
        <f t="array" aca="1" ref="CE192" ca="1">IF($I$9=1,CE194,INDEX($DT194:$EK194,,MATCH(CONCATENATE("FY ",RIGHT(CE$3,4)),$DT$3:$EK$3,0)))</f>
        <v>0.18595909523653195</v>
      </c>
      <c r="CF192" s="127" cm="1">
        <f t="array" aca="1" ref="CF192" ca="1">IF($I$9=1,CF194,INDEX($DT194:$EK194,,MATCH(CONCATENATE("FY ",RIGHT(CF$3,4)),$DT$3:$EK$3,0)))</f>
        <v>0.18595909523653195</v>
      </c>
      <c r="CG192" s="128" cm="1">
        <f t="array" aca="1" ref="CG192" ca="1">IF($I$9=1,CG194,INDEX($DT194:$EK194,,MATCH(CONCATENATE("FY ",RIGHT(CG$3,4)),$DT$3:$EK$3,0)))</f>
        <v>0.18595909523653195</v>
      </c>
      <c r="CH192" s="126" cm="1">
        <f t="array" aca="1" ref="CH192" ca="1">IF($I$9=1,CH194,INDEX($DT194:$EK194,,MATCH(CONCATENATE("FY ",RIGHT(CH$3,4)),$DT$3:$EK$3,0)))</f>
        <v>0.18595909523653195</v>
      </c>
      <c r="CI192" s="127" cm="1">
        <f t="array" aca="1" ref="CI192" ca="1">IF($I$9=1,CI194,INDEX($DT194:$EK194,,MATCH(CONCATENATE("FY ",RIGHT(CI$3,4)),$DT$3:$EK$3,0)))</f>
        <v>0.18595909523653195</v>
      </c>
      <c r="CJ192" s="127" cm="1">
        <f t="array" aca="1" ref="CJ192" ca="1">IF($I$9=1,CJ194,INDEX($DT194:$EK194,,MATCH(CONCATENATE("FY ",RIGHT(CJ$3,4)),$DT$3:$EK$3,0)))</f>
        <v>0.18595909523653195</v>
      </c>
      <c r="CK192" s="128" cm="1">
        <f t="array" aca="1" ref="CK192" ca="1">IF($I$9=1,CK194,INDEX($DT194:$EK194,,MATCH(CONCATENATE("FY ",RIGHT(CK$3,4)),$DT$3:$EK$3,0)))</f>
        <v>0.18595909523653195</v>
      </c>
      <c r="CL192" s="126" cm="1">
        <f t="array" aca="1" ref="CL192" ca="1">IF($I$9=1,CL194,INDEX($DT194:$EK194,,MATCH(CONCATENATE("FY ",RIGHT(CL$3,4)),$DT$3:$EK$3,0)))</f>
        <v>0.18595909523653195</v>
      </c>
      <c r="CM192" s="127" cm="1">
        <f t="array" aca="1" ref="CM192" ca="1">IF($I$9=1,CM194,INDEX($DT194:$EK194,,MATCH(CONCATENATE("FY ",RIGHT(CM$3,4)),$DT$3:$EK$3,0)))</f>
        <v>0.18595909523653195</v>
      </c>
      <c r="CN192" s="127" cm="1">
        <f t="array" aca="1" ref="CN192" ca="1">IF($I$9=1,CN194,INDEX($DT194:$EK194,,MATCH(CONCATENATE("FY ",RIGHT(CN$3,4)),$DT$3:$EK$3,0)))</f>
        <v>0.18595909523653195</v>
      </c>
      <c r="CO192" s="128" cm="1">
        <f t="array" aca="1" ref="CO192" ca="1">IF($I$9=1,CO194,INDEX($DT194:$EK194,,MATCH(CONCATENATE("FY ",RIGHT(CO$3,4)),$DT$3:$EK$3,0)))</f>
        <v>0.18595909523653195</v>
      </c>
      <c r="CP192" s="126" cm="1">
        <f t="array" aca="1" ref="CP192" ca="1">IF($I$9=1,CP194,INDEX($DT194:$EK194,,MATCH(CONCATENATE("FY ",RIGHT(CP$3,4)),$DT$3:$EK$3,0)))</f>
        <v>0.18595909523653195</v>
      </c>
      <c r="CQ192" s="127" cm="1">
        <f t="array" aca="1" ref="CQ192" ca="1">IF($I$9=1,CQ194,INDEX($DT194:$EK194,,MATCH(CONCATENATE("FY ",RIGHT(CQ$3,4)),$DT$3:$EK$3,0)))</f>
        <v>0.18595909523653195</v>
      </c>
      <c r="CR192" s="127" cm="1">
        <f t="array" aca="1" ref="CR192" ca="1">IF($I$9=1,CR194,INDEX($DT194:$EK194,,MATCH(CONCATENATE("FY ",RIGHT(CR$3,4)),$DT$3:$EK$3,0)))</f>
        <v>0.18595909523653195</v>
      </c>
      <c r="CS192" s="128" cm="1">
        <f t="array" aca="1" ref="CS192" ca="1">IF($I$9=1,CS194,INDEX($DT194:$EK194,,MATCH(CONCATENATE("FY ",RIGHT(CS$3,4)),$DT$3:$EK$3,0)))</f>
        <v>0.18595909523653195</v>
      </c>
      <c r="CT192" s="126" cm="1">
        <f t="array" aca="1" ref="CT192" ca="1">IF($I$9=1,CT194,INDEX($DT194:$EK194,,MATCH(CONCATENATE("FY ",RIGHT(CT$3,4)),$DT$3:$EK$3,0)))</f>
        <v>0.18595909523653195</v>
      </c>
      <c r="CU192" s="127" cm="1">
        <f t="array" aca="1" ref="CU192" ca="1">IF($I$9=1,CU194,INDEX($DT194:$EK194,,MATCH(CONCATENATE("FY ",RIGHT(CU$3,4)),$DT$3:$EK$3,0)))</f>
        <v>0.18595909523653195</v>
      </c>
      <c r="CV192" s="127" cm="1">
        <f t="array" aca="1" ref="CV192" ca="1">IF($I$9=1,CV194,INDEX($DT194:$EK194,,MATCH(CONCATENATE("FY ",RIGHT(CV$3,4)),$DT$3:$EK$3,0)))</f>
        <v>0.18595909523653195</v>
      </c>
      <c r="CW192" s="128" cm="1">
        <f t="array" aca="1" ref="CW192" ca="1">IF($I$9=1,CW194,INDEX($DT194:$EK194,,MATCH(CONCATENATE("FY ",RIGHT(CW$3,4)),$DT$3:$EK$3,0)))</f>
        <v>0.18595909523653195</v>
      </c>
      <c r="CX192" s="126" cm="1">
        <f t="array" aca="1" ref="CX192" ca="1">IF($I$9=1,CX194,INDEX($DT194:$EK194,,MATCH(CONCATENATE("FY ",RIGHT(CX$3,4)),$DT$3:$EK$3,0)))</f>
        <v>0.18595909523653195</v>
      </c>
      <c r="CY192" s="127" cm="1">
        <f t="array" aca="1" ref="CY192" ca="1">IF($I$9=1,CY194,INDEX($DT194:$EK194,,MATCH(CONCATENATE("FY ",RIGHT(CY$3,4)),$DT$3:$EK$3,0)))</f>
        <v>0.18595909523653195</v>
      </c>
      <c r="CZ192" s="127" cm="1">
        <f t="array" aca="1" ref="CZ192" ca="1">IF($I$9=1,CZ194,INDEX($DT194:$EK194,,MATCH(CONCATENATE("FY ",RIGHT(CZ$3,4)),$DT$3:$EK$3,0)))</f>
        <v>0.18595909523653195</v>
      </c>
      <c r="DA192" s="128" cm="1">
        <f t="array" aca="1" ref="DA192" ca="1">IF($I$9=1,DA194,INDEX($DT194:$EK194,,MATCH(CONCATENATE("FY ",RIGHT(DA$3,4)),$DT$3:$EK$3,0)))</f>
        <v>0.18595909523653195</v>
      </c>
      <c r="DB192" s="126" cm="1">
        <f t="array" aca="1" ref="DB192" ca="1">IF($I$9=1,DB194,INDEX($DT194:$EK194,,MATCH(CONCATENATE("FY ",RIGHT(DB$3,4)),$DT$3:$EK$3,0)))</f>
        <v>0.18595909523653195</v>
      </c>
      <c r="DC192" s="127" cm="1">
        <f t="array" aca="1" ref="DC192" ca="1">IF($I$9=1,DC194,INDEX($DT194:$EK194,,MATCH(CONCATENATE("FY ",RIGHT(DC$3,4)),$DT$3:$EK$3,0)))</f>
        <v>0.18595909523653195</v>
      </c>
      <c r="DD192" s="127" cm="1">
        <f t="array" aca="1" ref="DD192" ca="1">IF($I$9=1,DD194,INDEX($DT194:$EK194,,MATCH(CONCATENATE("FY ",RIGHT(DD$3,4)),$DT$3:$EK$3,0)))</f>
        <v>0.18595909523653195</v>
      </c>
      <c r="DE192" s="128" cm="1">
        <f t="array" aca="1" ref="DE192" ca="1">IF($I$9=1,DE194,INDEX($DT194:$EK194,,MATCH(CONCATENATE("FY ",RIGHT(DE$3,4)),$DT$3:$EK$3,0)))</f>
        <v>0.18595909523653195</v>
      </c>
      <c r="DF192" s="126" cm="1">
        <f t="array" aca="1" ref="DF192" ca="1">IF($I$9=1,DF194,INDEX($DT194:$EK194,,MATCH(CONCATENATE("FY ",RIGHT(DF$3,4)),$DT$3:$EK$3,0)))</f>
        <v>0.18595909523653195</v>
      </c>
      <c r="DG192" s="127" cm="1">
        <f t="array" aca="1" ref="DG192" ca="1">IF($I$9=1,DG194,INDEX($DT194:$EK194,,MATCH(CONCATENATE("FY ",RIGHT(DG$3,4)),$DT$3:$EK$3,0)))</f>
        <v>0.18595909523653195</v>
      </c>
      <c r="DH192" s="127" cm="1">
        <f t="array" aca="1" ref="DH192" ca="1">IF($I$9=1,DH194,INDEX($DT194:$EK194,,MATCH(CONCATENATE("FY ",RIGHT(DH$3,4)),$DT$3:$EK$3,0)))</f>
        <v>0.18595909523653195</v>
      </c>
      <c r="DI192" s="128" cm="1">
        <f t="array" aca="1" ref="DI192" ca="1">IF($I$9=1,DI194,INDEX($DT194:$EK194,,MATCH(CONCATENATE("FY ",RIGHT(DI$3,4)),$DT$3:$EK$3,0)))</f>
        <v>0.18595909523653195</v>
      </c>
    </row>
    <row r="193" spans="1:141" outlineLevel="2" x14ac:dyDescent="0.25">
      <c r="A193" s="90"/>
      <c r="B193" s="90"/>
      <c r="C193" s="90"/>
      <c r="D193" s="90"/>
      <c r="F193" s="100"/>
      <c r="I193" s="101"/>
      <c r="J193" s="100"/>
      <c r="M193" s="101"/>
      <c r="N193" s="100"/>
      <c r="Q193" s="101"/>
      <c r="R193" s="100"/>
      <c r="U193" s="101"/>
      <c r="V193" s="100"/>
      <c r="Y193" s="101"/>
      <c r="Z193" s="100"/>
      <c r="AC193" s="101"/>
      <c r="AD193" s="100"/>
      <c r="AG193" s="101"/>
      <c r="AH193" s="100"/>
      <c r="AK193" s="101"/>
      <c r="AL193" s="100"/>
      <c r="AO193" s="101"/>
      <c r="AP193" s="100"/>
      <c r="AS193" s="101"/>
      <c r="AT193" s="100"/>
      <c r="AW193" s="101"/>
      <c r="AX193" s="100"/>
      <c r="BA193" s="101"/>
      <c r="BB193" s="100"/>
      <c r="BE193" s="101"/>
      <c r="BF193" s="100"/>
      <c r="BI193" s="101"/>
      <c r="BJ193" s="100"/>
      <c r="BM193" s="101"/>
      <c r="BN193" s="100"/>
      <c r="BQ193" s="101"/>
      <c r="BR193" s="100"/>
      <c r="BU193" s="101"/>
      <c r="BV193" s="100"/>
      <c r="BY193" s="101"/>
      <c r="BZ193" s="100"/>
      <c r="CC193" s="101"/>
      <c r="CD193" s="100"/>
      <c r="CG193" s="101"/>
      <c r="CH193" s="100"/>
      <c r="CK193" s="101"/>
      <c r="CL193" s="100"/>
      <c r="CO193" s="101"/>
      <c r="CP193" s="100"/>
      <c r="CS193" s="101"/>
      <c r="CT193" s="100"/>
      <c r="CW193" s="101"/>
      <c r="CX193" s="100"/>
      <c r="DA193" s="101"/>
      <c r="DB193" s="100"/>
      <c r="DE193" s="101"/>
      <c r="DF193" s="100"/>
      <c r="DI193" s="101"/>
    </row>
    <row r="194" spans="1:141" outlineLevel="2" x14ac:dyDescent="0.25">
      <c r="A194" s="90"/>
      <c r="B194" s="90"/>
      <c r="C194" s="90"/>
      <c r="D194" s="90"/>
      <c r="E194" t="str">
        <f>CONCATENATE(E190," scenario: ",$J$8)</f>
        <v>% revenue scenario: Default</v>
      </c>
      <c r="F194" s="100"/>
      <c r="I194" s="101"/>
      <c r="J194" s="100"/>
      <c r="M194" s="101"/>
      <c r="N194" s="100"/>
      <c r="Q194" s="101"/>
      <c r="R194" s="100"/>
      <c r="U194" s="101"/>
      <c r="V194" s="100"/>
      <c r="Y194" s="101"/>
      <c r="Z194" s="100"/>
      <c r="AC194" s="101"/>
      <c r="AD194" s="100"/>
      <c r="AG194" s="101"/>
      <c r="AH194" s="100"/>
      <c r="AK194" s="101"/>
      <c r="AL194" s="100"/>
      <c r="AO194" s="101"/>
      <c r="AP194" s="102">
        <f t="shared" ref="AP194:BU194" si="441">CHOOSE($I$8,AP195,AP196,AP197,AP198,AP199)</f>
        <v>0</v>
      </c>
      <c r="AQ194" s="103">
        <f t="shared" si="441"/>
        <v>0</v>
      </c>
      <c r="AR194" s="103">
        <f t="shared" si="441"/>
        <v>0</v>
      </c>
      <c r="AS194" s="104">
        <f t="shared" si="441"/>
        <v>0</v>
      </c>
      <c r="AT194" s="102">
        <f t="shared" si="441"/>
        <v>0</v>
      </c>
      <c r="AU194" s="103">
        <f t="shared" si="441"/>
        <v>0</v>
      </c>
      <c r="AV194" s="103">
        <f t="shared" si="441"/>
        <v>0</v>
      </c>
      <c r="AW194" s="104">
        <f t="shared" si="441"/>
        <v>0</v>
      </c>
      <c r="AX194" s="102">
        <f t="shared" si="441"/>
        <v>0</v>
      </c>
      <c r="AY194" s="103">
        <f t="shared" si="441"/>
        <v>0</v>
      </c>
      <c r="AZ194" s="103">
        <f t="shared" si="441"/>
        <v>0</v>
      </c>
      <c r="BA194" s="104">
        <f t="shared" si="441"/>
        <v>0</v>
      </c>
      <c r="BB194" s="102">
        <f t="shared" si="441"/>
        <v>0</v>
      </c>
      <c r="BC194" s="103">
        <f t="shared" si="441"/>
        <v>0</v>
      </c>
      <c r="BD194" s="103">
        <f t="shared" si="441"/>
        <v>0</v>
      </c>
      <c r="BE194" s="104">
        <f t="shared" si="441"/>
        <v>0</v>
      </c>
      <c r="BF194" s="102">
        <f t="shared" si="441"/>
        <v>0</v>
      </c>
      <c r="BG194" s="103">
        <f t="shared" si="441"/>
        <v>0</v>
      </c>
      <c r="BH194" s="103">
        <f t="shared" si="441"/>
        <v>0</v>
      </c>
      <c r="BI194" s="104">
        <f t="shared" si="441"/>
        <v>0</v>
      </c>
      <c r="BJ194" s="102">
        <f t="shared" si="441"/>
        <v>0</v>
      </c>
      <c r="BK194" s="103">
        <f t="shared" si="441"/>
        <v>0</v>
      </c>
      <c r="BL194" s="103">
        <f t="shared" si="441"/>
        <v>0</v>
      </c>
      <c r="BM194" s="104">
        <f t="shared" si="441"/>
        <v>0</v>
      </c>
      <c r="BN194" s="102">
        <f t="shared" si="441"/>
        <v>0</v>
      </c>
      <c r="BO194" s="103">
        <f t="shared" si="441"/>
        <v>0</v>
      </c>
      <c r="BP194" s="103">
        <f t="shared" si="441"/>
        <v>0</v>
      </c>
      <c r="BQ194" s="104">
        <f t="shared" si="441"/>
        <v>0</v>
      </c>
      <c r="BR194" s="102">
        <f t="shared" si="441"/>
        <v>0</v>
      </c>
      <c r="BS194" s="103">
        <f t="shared" si="441"/>
        <v>0</v>
      </c>
      <c r="BT194" s="103">
        <f t="shared" si="441"/>
        <v>0</v>
      </c>
      <c r="BU194" s="104">
        <f t="shared" si="441"/>
        <v>0</v>
      </c>
      <c r="BV194" s="102">
        <f t="shared" ref="BV194:DA194" si="442">CHOOSE($I$8,BV195,BV196,BV197,BV198,BV199)</f>
        <v>0</v>
      </c>
      <c r="BW194" s="103">
        <f t="shared" si="442"/>
        <v>0</v>
      </c>
      <c r="BX194" s="103">
        <f t="shared" si="442"/>
        <v>0</v>
      </c>
      <c r="BY194" s="104">
        <f t="shared" si="442"/>
        <v>0</v>
      </c>
      <c r="BZ194" s="102">
        <f t="shared" si="442"/>
        <v>0</v>
      </c>
      <c r="CA194" s="103">
        <f t="shared" si="442"/>
        <v>0</v>
      </c>
      <c r="CB194" s="103">
        <f t="shared" si="442"/>
        <v>0</v>
      </c>
      <c r="CC194" s="104">
        <f t="shared" si="442"/>
        <v>0</v>
      </c>
      <c r="CD194" s="102">
        <f t="shared" si="442"/>
        <v>0</v>
      </c>
      <c r="CE194" s="103">
        <f t="shared" si="442"/>
        <v>0</v>
      </c>
      <c r="CF194" s="103">
        <f t="shared" si="442"/>
        <v>0</v>
      </c>
      <c r="CG194" s="104">
        <f t="shared" si="442"/>
        <v>0</v>
      </c>
      <c r="CH194" s="102">
        <f t="shared" si="442"/>
        <v>0</v>
      </c>
      <c r="CI194" s="103">
        <f t="shared" si="442"/>
        <v>0</v>
      </c>
      <c r="CJ194" s="103">
        <f t="shared" si="442"/>
        <v>0</v>
      </c>
      <c r="CK194" s="104">
        <f t="shared" si="442"/>
        <v>0</v>
      </c>
      <c r="CL194" s="102">
        <f t="shared" si="442"/>
        <v>0</v>
      </c>
      <c r="CM194" s="103">
        <f t="shared" si="442"/>
        <v>0</v>
      </c>
      <c r="CN194" s="103">
        <f t="shared" si="442"/>
        <v>0</v>
      </c>
      <c r="CO194" s="104">
        <f t="shared" si="442"/>
        <v>0</v>
      </c>
      <c r="CP194" s="102">
        <f t="shared" si="442"/>
        <v>0</v>
      </c>
      <c r="CQ194" s="103">
        <f t="shared" si="442"/>
        <v>0</v>
      </c>
      <c r="CR194" s="103">
        <f t="shared" si="442"/>
        <v>0</v>
      </c>
      <c r="CS194" s="104">
        <f t="shared" si="442"/>
        <v>0</v>
      </c>
      <c r="CT194" s="102">
        <f t="shared" si="442"/>
        <v>0</v>
      </c>
      <c r="CU194" s="103">
        <f t="shared" si="442"/>
        <v>0</v>
      </c>
      <c r="CV194" s="103">
        <f t="shared" si="442"/>
        <v>0</v>
      </c>
      <c r="CW194" s="104">
        <f t="shared" si="442"/>
        <v>0</v>
      </c>
      <c r="CX194" s="102">
        <f t="shared" si="442"/>
        <v>0</v>
      </c>
      <c r="CY194" s="103">
        <f t="shared" si="442"/>
        <v>0</v>
      </c>
      <c r="CZ194" s="103">
        <f t="shared" si="442"/>
        <v>0</v>
      </c>
      <c r="DA194" s="104">
        <f t="shared" si="442"/>
        <v>0</v>
      </c>
      <c r="DB194" s="102">
        <f t="shared" ref="DB194:DI194" si="443">CHOOSE($I$8,DB195,DB196,DB197,DB198,DB199)</f>
        <v>0</v>
      </c>
      <c r="DC194" s="103">
        <f t="shared" si="443"/>
        <v>0</v>
      </c>
      <c r="DD194" s="103">
        <f t="shared" si="443"/>
        <v>0</v>
      </c>
      <c r="DE194" s="104">
        <f t="shared" si="443"/>
        <v>0</v>
      </c>
      <c r="DF194" s="102">
        <f t="shared" si="443"/>
        <v>0</v>
      </c>
      <c r="DG194" s="103">
        <f t="shared" si="443"/>
        <v>0</v>
      </c>
      <c r="DH194" s="103">
        <f t="shared" si="443"/>
        <v>0</v>
      </c>
      <c r="DI194" s="104">
        <f t="shared" si="443"/>
        <v>0</v>
      </c>
      <c r="DT194" s="103">
        <f t="shared" ref="DT194:EK194" si="444">CHOOSE($I$8,DT195,DT196,DT197,DT198,DT199)</f>
        <v>0</v>
      </c>
      <c r="DU194" s="103">
        <f t="shared" ca="1" si="444"/>
        <v>0.18595909523653195</v>
      </c>
      <c r="DV194" s="103">
        <f t="shared" ca="1" si="444"/>
        <v>0.18595909523653195</v>
      </c>
      <c r="DW194" s="103">
        <f t="shared" ca="1" si="444"/>
        <v>0.18595909523653195</v>
      </c>
      <c r="DX194" s="103">
        <f t="shared" ca="1" si="444"/>
        <v>0.18595909523653195</v>
      </c>
      <c r="DY194" s="103">
        <f t="shared" ca="1" si="444"/>
        <v>0.18595909523653195</v>
      </c>
      <c r="DZ194" s="103">
        <f t="shared" ca="1" si="444"/>
        <v>0.18595909523653195</v>
      </c>
      <c r="EA194" s="103">
        <f t="shared" ca="1" si="444"/>
        <v>0.18595909523653195</v>
      </c>
      <c r="EB194" s="103">
        <f t="shared" ca="1" si="444"/>
        <v>0.18595909523653195</v>
      </c>
      <c r="EC194" s="103">
        <f t="shared" ca="1" si="444"/>
        <v>0.18595909523653195</v>
      </c>
      <c r="ED194" s="103">
        <f t="shared" ca="1" si="444"/>
        <v>0.18595909523653195</v>
      </c>
      <c r="EE194" s="103">
        <f t="shared" ca="1" si="444"/>
        <v>0.18595909523653195</v>
      </c>
      <c r="EF194" s="103">
        <f t="shared" ca="1" si="444"/>
        <v>0.18595909523653195</v>
      </c>
      <c r="EG194" s="103">
        <f t="shared" ca="1" si="444"/>
        <v>0.18595909523653195</v>
      </c>
      <c r="EH194" s="103">
        <f t="shared" ca="1" si="444"/>
        <v>0.18595909523653195</v>
      </c>
      <c r="EI194" s="103">
        <f t="shared" ca="1" si="444"/>
        <v>0.18595909523653195</v>
      </c>
      <c r="EJ194" s="103">
        <f t="shared" ca="1" si="444"/>
        <v>0.18595909523653195</v>
      </c>
      <c r="EK194" s="103">
        <f t="shared" ca="1" si="444"/>
        <v>0.18595909523653195</v>
      </c>
    </row>
    <row r="195" spans="1:141" outlineLevel="2" x14ac:dyDescent="0.25">
      <c r="A195" s="90"/>
      <c r="B195" s="90"/>
      <c r="C195" s="90"/>
      <c r="D195" s="90"/>
      <c r="E195" t="str">
        <f>CONCATENATE("- ", $N$6,":")</f>
        <v>- Base:</v>
      </c>
      <c r="F195" s="100"/>
      <c r="I195" s="101"/>
      <c r="J195" s="100"/>
      <c r="M195" s="101"/>
      <c r="N195" s="100"/>
      <c r="Q195" s="101"/>
      <c r="R195" s="100"/>
      <c r="U195" s="101"/>
      <c r="V195" s="100"/>
      <c r="Y195" s="101"/>
      <c r="Z195" s="100"/>
      <c r="AC195" s="101"/>
      <c r="AD195" s="100"/>
      <c r="AG195" s="101"/>
      <c r="AH195" s="100"/>
      <c r="AK195" s="101"/>
      <c r="AL195" s="100"/>
      <c r="AO195" s="101"/>
      <c r="AP195" s="123">
        <v>0</v>
      </c>
      <c r="AQ195" s="124">
        <v>0</v>
      </c>
      <c r="AR195" s="124">
        <v>0</v>
      </c>
      <c r="AS195" s="125">
        <v>0</v>
      </c>
      <c r="AT195" s="123">
        <v>0</v>
      </c>
      <c r="AU195" s="124">
        <v>0</v>
      </c>
      <c r="AV195" s="124">
        <v>0</v>
      </c>
      <c r="AW195" s="125">
        <v>0</v>
      </c>
      <c r="AX195" s="123">
        <v>0</v>
      </c>
      <c r="AY195" s="124">
        <v>0</v>
      </c>
      <c r="AZ195" s="124">
        <v>0</v>
      </c>
      <c r="BA195" s="125">
        <v>0</v>
      </c>
      <c r="BB195" s="123">
        <v>0</v>
      </c>
      <c r="BC195" s="124">
        <v>0</v>
      </c>
      <c r="BD195" s="124">
        <v>0</v>
      </c>
      <c r="BE195" s="125">
        <v>0</v>
      </c>
      <c r="BF195" s="123">
        <v>0</v>
      </c>
      <c r="BG195" s="124">
        <v>0</v>
      </c>
      <c r="BH195" s="124">
        <v>0</v>
      </c>
      <c r="BI195" s="125">
        <v>0</v>
      </c>
      <c r="BJ195" s="123">
        <v>0</v>
      </c>
      <c r="BK195" s="124">
        <v>0</v>
      </c>
      <c r="BL195" s="124">
        <v>0</v>
      </c>
      <c r="BM195" s="125">
        <v>0</v>
      </c>
      <c r="BN195" s="123">
        <v>0</v>
      </c>
      <c r="BO195" s="124">
        <v>0</v>
      </c>
      <c r="BP195" s="124">
        <v>0</v>
      </c>
      <c r="BQ195" s="125">
        <v>0</v>
      </c>
      <c r="BR195" s="123">
        <v>0</v>
      </c>
      <c r="BS195" s="124">
        <v>0</v>
      </c>
      <c r="BT195" s="124">
        <v>0</v>
      </c>
      <c r="BU195" s="125">
        <v>0</v>
      </c>
      <c r="BV195" s="123">
        <v>0</v>
      </c>
      <c r="BW195" s="124">
        <v>0</v>
      </c>
      <c r="BX195" s="124">
        <v>0</v>
      </c>
      <c r="BY195" s="125">
        <v>0</v>
      </c>
      <c r="BZ195" s="123">
        <v>0</v>
      </c>
      <c r="CA195" s="124">
        <v>0</v>
      </c>
      <c r="CB195" s="124">
        <v>0</v>
      </c>
      <c r="CC195" s="125">
        <v>0</v>
      </c>
      <c r="CD195" s="123">
        <v>0</v>
      </c>
      <c r="CE195" s="124">
        <v>0</v>
      </c>
      <c r="CF195" s="124">
        <v>0</v>
      </c>
      <c r="CG195" s="125">
        <v>0</v>
      </c>
      <c r="CH195" s="123">
        <v>0</v>
      </c>
      <c r="CI195" s="124">
        <v>0</v>
      </c>
      <c r="CJ195" s="124">
        <v>0</v>
      </c>
      <c r="CK195" s="125">
        <v>0</v>
      </c>
      <c r="CL195" s="123">
        <v>0</v>
      </c>
      <c r="CM195" s="124">
        <v>0</v>
      </c>
      <c r="CN195" s="124">
        <v>0</v>
      </c>
      <c r="CO195" s="125">
        <v>0</v>
      </c>
      <c r="CP195" s="123">
        <v>0</v>
      </c>
      <c r="CQ195" s="124">
        <v>0</v>
      </c>
      <c r="CR195" s="124">
        <v>0</v>
      </c>
      <c r="CS195" s="125">
        <v>0</v>
      </c>
      <c r="CT195" s="123">
        <v>0</v>
      </c>
      <c r="CU195" s="124">
        <v>0</v>
      </c>
      <c r="CV195" s="124">
        <v>0</v>
      </c>
      <c r="CW195" s="125">
        <v>0</v>
      </c>
      <c r="CX195" s="123">
        <v>0</v>
      </c>
      <c r="CY195" s="124">
        <v>0</v>
      </c>
      <c r="CZ195" s="124">
        <v>0</v>
      </c>
      <c r="DA195" s="125">
        <v>0</v>
      </c>
      <c r="DB195" s="123">
        <v>0</v>
      </c>
      <c r="DC195" s="124">
        <v>0</v>
      </c>
      <c r="DD195" s="124">
        <v>0</v>
      </c>
      <c r="DE195" s="125">
        <v>0</v>
      </c>
      <c r="DF195" s="123">
        <v>0</v>
      </c>
      <c r="DG195" s="124">
        <v>0</v>
      </c>
      <c r="DH195" s="124">
        <v>0</v>
      </c>
      <c r="DI195" s="125">
        <v>0</v>
      </c>
      <c r="DT195" s="124">
        <v>0</v>
      </c>
      <c r="DU195" s="124">
        <v>0</v>
      </c>
      <c r="DV195" s="124">
        <v>0</v>
      </c>
      <c r="DW195" s="124">
        <v>0</v>
      </c>
      <c r="DX195" s="124">
        <v>0</v>
      </c>
      <c r="DY195" s="124">
        <v>0</v>
      </c>
      <c r="DZ195" s="124">
        <v>0</v>
      </c>
      <c r="EA195" s="124">
        <v>0</v>
      </c>
      <c r="EB195" s="124">
        <v>0</v>
      </c>
      <c r="EC195" s="124">
        <v>0</v>
      </c>
      <c r="ED195" s="124">
        <v>0</v>
      </c>
      <c r="EE195" s="124">
        <v>0</v>
      </c>
      <c r="EF195" s="124">
        <v>0</v>
      </c>
      <c r="EG195" s="124">
        <v>0</v>
      </c>
      <c r="EH195" s="124">
        <v>0</v>
      </c>
      <c r="EI195" s="124">
        <v>0</v>
      </c>
      <c r="EJ195" s="124">
        <v>0</v>
      </c>
      <c r="EK195" s="124">
        <v>0</v>
      </c>
    </row>
    <row r="196" spans="1:141" outlineLevel="2" x14ac:dyDescent="0.25">
      <c r="A196" s="90"/>
      <c r="B196" s="90"/>
      <c r="C196" s="90"/>
      <c r="D196" s="90"/>
      <c r="E196" t="str">
        <f>CONCATENATE("- ", $N$7,":")</f>
        <v>- Upside:</v>
      </c>
      <c r="F196" s="100"/>
      <c r="I196" s="101"/>
      <c r="J196" s="100"/>
      <c r="M196" s="101"/>
      <c r="N196" s="100"/>
      <c r="Q196" s="101"/>
      <c r="R196" s="100"/>
      <c r="U196" s="101"/>
      <c r="V196" s="100"/>
      <c r="Y196" s="101"/>
      <c r="Z196" s="100"/>
      <c r="AC196" s="101"/>
      <c r="AD196" s="100"/>
      <c r="AG196" s="101"/>
      <c r="AH196" s="100"/>
      <c r="AK196" s="101"/>
      <c r="AL196" s="100"/>
      <c r="AO196" s="101"/>
      <c r="AP196" s="123">
        <v>0</v>
      </c>
      <c r="AQ196" s="124">
        <v>0</v>
      </c>
      <c r="AR196" s="124">
        <v>0</v>
      </c>
      <c r="AS196" s="125">
        <v>0</v>
      </c>
      <c r="AT196" s="123">
        <v>0</v>
      </c>
      <c r="AU196" s="124">
        <v>0</v>
      </c>
      <c r="AV196" s="124">
        <v>0</v>
      </c>
      <c r="AW196" s="125">
        <v>0</v>
      </c>
      <c r="AX196" s="123">
        <v>0</v>
      </c>
      <c r="AY196" s="124">
        <v>0</v>
      </c>
      <c r="AZ196" s="124">
        <v>0</v>
      </c>
      <c r="BA196" s="125">
        <v>0</v>
      </c>
      <c r="BB196" s="123">
        <v>0</v>
      </c>
      <c r="BC196" s="124">
        <v>0</v>
      </c>
      <c r="BD196" s="124">
        <v>0</v>
      </c>
      <c r="BE196" s="125">
        <v>0</v>
      </c>
      <c r="BF196" s="123">
        <v>0</v>
      </c>
      <c r="BG196" s="124">
        <v>0</v>
      </c>
      <c r="BH196" s="124">
        <v>0</v>
      </c>
      <c r="BI196" s="125">
        <v>0</v>
      </c>
      <c r="BJ196" s="123">
        <v>0</v>
      </c>
      <c r="BK196" s="124">
        <v>0</v>
      </c>
      <c r="BL196" s="124">
        <v>0</v>
      </c>
      <c r="BM196" s="125">
        <v>0</v>
      </c>
      <c r="BN196" s="123">
        <v>0</v>
      </c>
      <c r="BO196" s="124">
        <v>0</v>
      </c>
      <c r="BP196" s="124">
        <v>0</v>
      </c>
      <c r="BQ196" s="125">
        <v>0</v>
      </c>
      <c r="BR196" s="123">
        <v>0</v>
      </c>
      <c r="BS196" s="124">
        <v>0</v>
      </c>
      <c r="BT196" s="124">
        <v>0</v>
      </c>
      <c r="BU196" s="125">
        <v>0</v>
      </c>
      <c r="BV196" s="123">
        <v>0</v>
      </c>
      <c r="BW196" s="124">
        <v>0</v>
      </c>
      <c r="BX196" s="124">
        <v>0</v>
      </c>
      <c r="BY196" s="125">
        <v>0</v>
      </c>
      <c r="BZ196" s="123">
        <v>0</v>
      </c>
      <c r="CA196" s="124">
        <v>0</v>
      </c>
      <c r="CB196" s="124">
        <v>0</v>
      </c>
      <c r="CC196" s="125">
        <v>0</v>
      </c>
      <c r="CD196" s="123">
        <v>0</v>
      </c>
      <c r="CE196" s="124">
        <v>0</v>
      </c>
      <c r="CF196" s="124">
        <v>0</v>
      </c>
      <c r="CG196" s="125">
        <v>0</v>
      </c>
      <c r="CH196" s="123">
        <v>0</v>
      </c>
      <c r="CI196" s="124">
        <v>0</v>
      </c>
      <c r="CJ196" s="124">
        <v>0</v>
      </c>
      <c r="CK196" s="125">
        <v>0</v>
      </c>
      <c r="CL196" s="123">
        <v>0</v>
      </c>
      <c r="CM196" s="124">
        <v>0</v>
      </c>
      <c r="CN196" s="124">
        <v>0</v>
      </c>
      <c r="CO196" s="125">
        <v>0</v>
      </c>
      <c r="CP196" s="123">
        <v>0</v>
      </c>
      <c r="CQ196" s="124">
        <v>0</v>
      </c>
      <c r="CR196" s="124">
        <v>0</v>
      </c>
      <c r="CS196" s="125">
        <v>0</v>
      </c>
      <c r="CT196" s="123">
        <v>0</v>
      </c>
      <c r="CU196" s="124">
        <v>0</v>
      </c>
      <c r="CV196" s="124">
        <v>0</v>
      </c>
      <c r="CW196" s="125">
        <v>0</v>
      </c>
      <c r="CX196" s="123">
        <v>0</v>
      </c>
      <c r="CY196" s="124">
        <v>0</v>
      </c>
      <c r="CZ196" s="124">
        <v>0</v>
      </c>
      <c r="DA196" s="125">
        <v>0</v>
      </c>
      <c r="DB196" s="123">
        <v>0</v>
      </c>
      <c r="DC196" s="124">
        <v>0</v>
      </c>
      <c r="DD196" s="124">
        <v>0</v>
      </c>
      <c r="DE196" s="125">
        <v>0</v>
      </c>
      <c r="DF196" s="123">
        <v>0</v>
      </c>
      <c r="DG196" s="124">
        <v>0</v>
      </c>
      <c r="DH196" s="124">
        <v>0</v>
      </c>
      <c r="DI196" s="125">
        <v>0</v>
      </c>
      <c r="DT196" s="124">
        <v>0</v>
      </c>
      <c r="DU196" s="124">
        <v>0</v>
      </c>
      <c r="DV196" s="124">
        <v>0</v>
      </c>
      <c r="DW196" s="124">
        <v>0</v>
      </c>
      <c r="DX196" s="124">
        <v>0</v>
      </c>
      <c r="DY196" s="124">
        <v>0</v>
      </c>
      <c r="DZ196" s="124">
        <v>0</v>
      </c>
      <c r="EA196" s="124">
        <v>0</v>
      </c>
      <c r="EB196" s="124">
        <v>0</v>
      </c>
      <c r="EC196" s="124">
        <v>0</v>
      </c>
      <c r="ED196" s="124">
        <v>0</v>
      </c>
      <c r="EE196" s="124">
        <v>0</v>
      </c>
      <c r="EF196" s="124">
        <v>0</v>
      </c>
      <c r="EG196" s="124">
        <v>0</v>
      </c>
      <c r="EH196" s="124">
        <v>0</v>
      </c>
      <c r="EI196" s="124">
        <v>0</v>
      </c>
      <c r="EJ196" s="124">
        <v>0</v>
      </c>
      <c r="EK196" s="124">
        <v>0</v>
      </c>
    </row>
    <row r="197" spans="1:141" outlineLevel="2" x14ac:dyDescent="0.25">
      <c r="A197" s="90"/>
      <c r="B197" s="90"/>
      <c r="C197" s="90"/>
      <c r="D197" s="90"/>
      <c r="E197" t="str">
        <f>CONCATENATE("- ", $N$8,":")</f>
        <v>- Downside:</v>
      </c>
      <c r="F197" s="100"/>
      <c r="I197" s="101"/>
      <c r="J197" s="100"/>
      <c r="M197" s="101"/>
      <c r="N197" s="100"/>
      <c r="Q197" s="101"/>
      <c r="R197" s="100"/>
      <c r="U197" s="101"/>
      <c r="V197" s="100"/>
      <c r="Y197" s="101"/>
      <c r="Z197" s="100"/>
      <c r="AC197" s="101"/>
      <c r="AD197" s="100"/>
      <c r="AG197" s="101"/>
      <c r="AH197" s="100"/>
      <c r="AK197" s="101"/>
      <c r="AL197" s="100"/>
      <c r="AO197" s="101"/>
      <c r="AP197" s="123">
        <v>0</v>
      </c>
      <c r="AQ197" s="124">
        <v>0</v>
      </c>
      <c r="AR197" s="124">
        <v>0</v>
      </c>
      <c r="AS197" s="125">
        <v>0</v>
      </c>
      <c r="AT197" s="123">
        <v>0</v>
      </c>
      <c r="AU197" s="124">
        <v>0</v>
      </c>
      <c r="AV197" s="124">
        <v>0</v>
      </c>
      <c r="AW197" s="125">
        <v>0</v>
      </c>
      <c r="AX197" s="123">
        <v>0</v>
      </c>
      <c r="AY197" s="124">
        <v>0</v>
      </c>
      <c r="AZ197" s="124">
        <v>0</v>
      </c>
      <c r="BA197" s="125">
        <v>0</v>
      </c>
      <c r="BB197" s="123">
        <v>0</v>
      </c>
      <c r="BC197" s="124">
        <v>0</v>
      </c>
      <c r="BD197" s="124">
        <v>0</v>
      </c>
      <c r="BE197" s="125">
        <v>0</v>
      </c>
      <c r="BF197" s="123">
        <v>0</v>
      </c>
      <c r="BG197" s="124">
        <v>0</v>
      </c>
      <c r="BH197" s="124">
        <v>0</v>
      </c>
      <c r="BI197" s="125">
        <v>0</v>
      </c>
      <c r="BJ197" s="123">
        <v>0</v>
      </c>
      <c r="BK197" s="124">
        <v>0</v>
      </c>
      <c r="BL197" s="124">
        <v>0</v>
      </c>
      <c r="BM197" s="125">
        <v>0</v>
      </c>
      <c r="BN197" s="123">
        <v>0</v>
      </c>
      <c r="BO197" s="124">
        <v>0</v>
      </c>
      <c r="BP197" s="124">
        <v>0</v>
      </c>
      <c r="BQ197" s="125">
        <v>0</v>
      </c>
      <c r="BR197" s="123">
        <v>0</v>
      </c>
      <c r="BS197" s="124">
        <v>0</v>
      </c>
      <c r="BT197" s="124">
        <v>0</v>
      </c>
      <c r="BU197" s="125">
        <v>0</v>
      </c>
      <c r="BV197" s="123">
        <v>0</v>
      </c>
      <c r="BW197" s="124">
        <v>0</v>
      </c>
      <c r="BX197" s="124">
        <v>0</v>
      </c>
      <c r="BY197" s="125">
        <v>0</v>
      </c>
      <c r="BZ197" s="123">
        <v>0</v>
      </c>
      <c r="CA197" s="124">
        <v>0</v>
      </c>
      <c r="CB197" s="124">
        <v>0</v>
      </c>
      <c r="CC197" s="125">
        <v>0</v>
      </c>
      <c r="CD197" s="123">
        <v>0</v>
      </c>
      <c r="CE197" s="124">
        <v>0</v>
      </c>
      <c r="CF197" s="124">
        <v>0</v>
      </c>
      <c r="CG197" s="125">
        <v>0</v>
      </c>
      <c r="CH197" s="123">
        <v>0</v>
      </c>
      <c r="CI197" s="124">
        <v>0</v>
      </c>
      <c r="CJ197" s="124">
        <v>0</v>
      </c>
      <c r="CK197" s="125">
        <v>0</v>
      </c>
      <c r="CL197" s="123">
        <v>0</v>
      </c>
      <c r="CM197" s="124">
        <v>0</v>
      </c>
      <c r="CN197" s="124">
        <v>0</v>
      </c>
      <c r="CO197" s="125">
        <v>0</v>
      </c>
      <c r="CP197" s="123">
        <v>0</v>
      </c>
      <c r="CQ197" s="124">
        <v>0</v>
      </c>
      <c r="CR197" s="124">
        <v>0</v>
      </c>
      <c r="CS197" s="125">
        <v>0</v>
      </c>
      <c r="CT197" s="123">
        <v>0</v>
      </c>
      <c r="CU197" s="124">
        <v>0</v>
      </c>
      <c r="CV197" s="124">
        <v>0</v>
      </c>
      <c r="CW197" s="125">
        <v>0</v>
      </c>
      <c r="CX197" s="123">
        <v>0</v>
      </c>
      <c r="CY197" s="124">
        <v>0</v>
      </c>
      <c r="CZ197" s="124">
        <v>0</v>
      </c>
      <c r="DA197" s="125">
        <v>0</v>
      </c>
      <c r="DB197" s="123">
        <v>0</v>
      </c>
      <c r="DC197" s="124">
        <v>0</v>
      </c>
      <c r="DD197" s="124">
        <v>0</v>
      </c>
      <c r="DE197" s="125">
        <v>0</v>
      </c>
      <c r="DF197" s="123">
        <v>0</v>
      </c>
      <c r="DG197" s="124">
        <v>0</v>
      </c>
      <c r="DH197" s="124">
        <v>0</v>
      </c>
      <c r="DI197" s="125">
        <v>0</v>
      </c>
      <c r="DT197" s="124">
        <v>0</v>
      </c>
      <c r="DU197" s="124">
        <v>0</v>
      </c>
      <c r="DV197" s="124">
        <v>0</v>
      </c>
      <c r="DW197" s="124">
        <v>0</v>
      </c>
      <c r="DX197" s="124">
        <v>0</v>
      </c>
      <c r="DY197" s="124">
        <v>0</v>
      </c>
      <c r="DZ197" s="124">
        <v>0</v>
      </c>
      <c r="EA197" s="124">
        <v>0</v>
      </c>
      <c r="EB197" s="124">
        <v>0</v>
      </c>
      <c r="EC197" s="124">
        <v>0</v>
      </c>
      <c r="ED197" s="124">
        <v>0</v>
      </c>
      <c r="EE197" s="124">
        <v>0</v>
      </c>
      <c r="EF197" s="124">
        <v>0</v>
      </c>
      <c r="EG197" s="124">
        <v>0</v>
      </c>
      <c r="EH197" s="124">
        <v>0</v>
      </c>
      <c r="EI197" s="124">
        <v>0</v>
      </c>
      <c r="EJ197" s="124">
        <v>0</v>
      </c>
      <c r="EK197" s="124">
        <v>0</v>
      </c>
    </row>
    <row r="198" spans="1:141" outlineLevel="2" x14ac:dyDescent="0.25">
      <c r="A198" s="90"/>
      <c r="B198" s="90"/>
      <c r="C198" s="90"/>
      <c r="D198" s="90"/>
      <c r="E198" t="str">
        <f>CONCATENATE("- ", $N$9,":")</f>
        <v>- Management:</v>
      </c>
      <c r="F198" s="100"/>
      <c r="I198" s="101"/>
      <c r="J198" s="100"/>
      <c r="M198" s="101"/>
      <c r="N198" s="100"/>
      <c r="Q198" s="101"/>
      <c r="R198" s="100"/>
      <c r="U198" s="101"/>
      <c r="V198" s="100"/>
      <c r="Y198" s="101"/>
      <c r="Z198" s="100"/>
      <c r="AC198" s="101"/>
      <c r="AD198" s="100"/>
      <c r="AG198" s="101"/>
      <c r="AH198" s="100"/>
      <c r="AK198" s="101"/>
      <c r="AL198" s="100"/>
      <c r="AO198" s="101"/>
      <c r="AP198" s="123">
        <v>0</v>
      </c>
      <c r="AQ198" s="124">
        <v>0</v>
      </c>
      <c r="AR198" s="124">
        <v>0</v>
      </c>
      <c r="AS198" s="125">
        <v>0</v>
      </c>
      <c r="AT198" s="123">
        <v>0</v>
      </c>
      <c r="AU198" s="124">
        <v>0</v>
      </c>
      <c r="AV198" s="124">
        <v>0</v>
      </c>
      <c r="AW198" s="125">
        <v>0</v>
      </c>
      <c r="AX198" s="123">
        <v>0</v>
      </c>
      <c r="AY198" s="124">
        <v>0</v>
      </c>
      <c r="AZ198" s="124">
        <v>0</v>
      </c>
      <c r="BA198" s="125">
        <v>0</v>
      </c>
      <c r="BB198" s="123">
        <v>0</v>
      </c>
      <c r="BC198" s="124">
        <v>0</v>
      </c>
      <c r="BD198" s="124">
        <v>0</v>
      </c>
      <c r="BE198" s="125">
        <v>0</v>
      </c>
      <c r="BF198" s="123">
        <v>0</v>
      </c>
      <c r="BG198" s="124">
        <v>0</v>
      </c>
      <c r="BH198" s="124">
        <v>0</v>
      </c>
      <c r="BI198" s="125">
        <v>0</v>
      </c>
      <c r="BJ198" s="123">
        <v>0</v>
      </c>
      <c r="BK198" s="124">
        <v>0</v>
      </c>
      <c r="BL198" s="124">
        <v>0</v>
      </c>
      <c r="BM198" s="125">
        <v>0</v>
      </c>
      <c r="BN198" s="123">
        <v>0</v>
      </c>
      <c r="BO198" s="124">
        <v>0</v>
      </c>
      <c r="BP198" s="124">
        <v>0</v>
      </c>
      <c r="BQ198" s="125">
        <v>0</v>
      </c>
      <c r="BR198" s="123">
        <v>0</v>
      </c>
      <c r="BS198" s="124">
        <v>0</v>
      </c>
      <c r="BT198" s="124">
        <v>0</v>
      </c>
      <c r="BU198" s="125">
        <v>0</v>
      </c>
      <c r="BV198" s="123">
        <v>0</v>
      </c>
      <c r="BW198" s="124">
        <v>0</v>
      </c>
      <c r="BX198" s="124">
        <v>0</v>
      </c>
      <c r="BY198" s="125">
        <v>0</v>
      </c>
      <c r="BZ198" s="123">
        <v>0</v>
      </c>
      <c r="CA198" s="124">
        <v>0</v>
      </c>
      <c r="CB198" s="124">
        <v>0</v>
      </c>
      <c r="CC198" s="125">
        <v>0</v>
      </c>
      <c r="CD198" s="123">
        <v>0</v>
      </c>
      <c r="CE198" s="124">
        <v>0</v>
      </c>
      <c r="CF198" s="124">
        <v>0</v>
      </c>
      <c r="CG198" s="125">
        <v>0</v>
      </c>
      <c r="CH198" s="123">
        <v>0</v>
      </c>
      <c r="CI198" s="124">
        <v>0</v>
      </c>
      <c r="CJ198" s="124">
        <v>0</v>
      </c>
      <c r="CK198" s="125">
        <v>0</v>
      </c>
      <c r="CL198" s="123">
        <v>0</v>
      </c>
      <c r="CM198" s="124">
        <v>0</v>
      </c>
      <c r="CN198" s="124">
        <v>0</v>
      </c>
      <c r="CO198" s="125">
        <v>0</v>
      </c>
      <c r="CP198" s="123">
        <v>0</v>
      </c>
      <c r="CQ198" s="124">
        <v>0</v>
      </c>
      <c r="CR198" s="124">
        <v>0</v>
      </c>
      <c r="CS198" s="125">
        <v>0</v>
      </c>
      <c r="CT198" s="123">
        <v>0</v>
      </c>
      <c r="CU198" s="124">
        <v>0</v>
      </c>
      <c r="CV198" s="124">
        <v>0</v>
      </c>
      <c r="CW198" s="125">
        <v>0</v>
      </c>
      <c r="CX198" s="123">
        <v>0</v>
      </c>
      <c r="CY198" s="124">
        <v>0</v>
      </c>
      <c r="CZ198" s="124">
        <v>0</v>
      </c>
      <c r="DA198" s="125">
        <v>0</v>
      </c>
      <c r="DB198" s="123">
        <v>0</v>
      </c>
      <c r="DC198" s="124">
        <v>0</v>
      </c>
      <c r="DD198" s="124">
        <v>0</v>
      </c>
      <c r="DE198" s="125">
        <v>0</v>
      </c>
      <c r="DF198" s="123">
        <v>0</v>
      </c>
      <c r="DG198" s="124">
        <v>0</v>
      </c>
      <c r="DH198" s="124">
        <v>0</v>
      </c>
      <c r="DI198" s="125">
        <v>0</v>
      </c>
      <c r="DT198" s="124">
        <v>0</v>
      </c>
      <c r="DU198" s="124">
        <v>0</v>
      </c>
      <c r="DV198" s="124">
        <v>0</v>
      </c>
      <c r="DW198" s="124">
        <v>0</v>
      </c>
      <c r="DX198" s="124">
        <v>0</v>
      </c>
      <c r="DY198" s="124">
        <v>0</v>
      </c>
      <c r="DZ198" s="124">
        <v>0</v>
      </c>
      <c r="EA198" s="124">
        <v>0</v>
      </c>
      <c r="EB198" s="124">
        <v>0</v>
      </c>
      <c r="EC198" s="124">
        <v>0</v>
      </c>
      <c r="ED198" s="124">
        <v>0</v>
      </c>
      <c r="EE198" s="124">
        <v>0</v>
      </c>
      <c r="EF198" s="124">
        <v>0</v>
      </c>
      <c r="EG198" s="124">
        <v>0</v>
      </c>
      <c r="EH198" s="124">
        <v>0</v>
      </c>
      <c r="EI198" s="124">
        <v>0</v>
      </c>
      <c r="EJ198" s="124">
        <v>0</v>
      </c>
      <c r="EK198" s="124">
        <v>0</v>
      </c>
    </row>
    <row r="199" spans="1:141" outlineLevel="2" x14ac:dyDescent="0.25">
      <c r="A199" s="90"/>
      <c r="B199" s="90"/>
      <c r="C199" s="90"/>
      <c r="D199" s="90"/>
      <c r="E199" t="str">
        <f>CONCATENATE("- ", $N$10,":")</f>
        <v>- Default:</v>
      </c>
      <c r="F199" s="100"/>
      <c r="I199" s="101"/>
      <c r="J199" s="100"/>
      <c r="M199" s="101"/>
      <c r="N199" s="100"/>
      <c r="Q199" s="101"/>
      <c r="R199" s="100"/>
      <c r="U199" s="101"/>
      <c r="V199" s="100"/>
      <c r="Y199" s="101"/>
      <c r="Z199" s="100"/>
      <c r="AC199" s="101"/>
      <c r="AD199" s="100"/>
      <c r="AG199" s="101"/>
      <c r="AH199" s="100"/>
      <c r="AK199" s="101"/>
      <c r="AL199" s="100"/>
      <c r="AO199" s="101"/>
      <c r="AP199" s="123">
        <v>0</v>
      </c>
      <c r="AQ199" s="124">
        <v>0</v>
      </c>
      <c r="AR199" s="124">
        <v>0</v>
      </c>
      <c r="AS199" s="125">
        <v>0</v>
      </c>
      <c r="AT199" s="123">
        <v>0</v>
      </c>
      <c r="AU199" s="124">
        <v>0</v>
      </c>
      <c r="AV199" s="124">
        <v>0</v>
      </c>
      <c r="AW199" s="125">
        <v>0</v>
      </c>
      <c r="AX199" s="123">
        <v>0</v>
      </c>
      <c r="AY199" s="124">
        <v>0</v>
      </c>
      <c r="AZ199" s="124">
        <v>0</v>
      </c>
      <c r="BA199" s="125">
        <v>0</v>
      </c>
      <c r="BB199" s="123">
        <v>0</v>
      </c>
      <c r="BC199" s="124">
        <v>0</v>
      </c>
      <c r="BD199" s="124">
        <v>0</v>
      </c>
      <c r="BE199" s="125">
        <v>0</v>
      </c>
      <c r="BF199" s="123">
        <v>0</v>
      </c>
      <c r="BG199" s="124">
        <v>0</v>
      </c>
      <c r="BH199" s="124">
        <v>0</v>
      </c>
      <c r="BI199" s="125">
        <v>0</v>
      </c>
      <c r="BJ199" s="123">
        <v>0</v>
      </c>
      <c r="BK199" s="124">
        <v>0</v>
      </c>
      <c r="BL199" s="124">
        <v>0</v>
      </c>
      <c r="BM199" s="125">
        <v>0</v>
      </c>
      <c r="BN199" s="123">
        <v>0</v>
      </c>
      <c r="BO199" s="124">
        <v>0</v>
      </c>
      <c r="BP199" s="124">
        <v>0</v>
      </c>
      <c r="BQ199" s="125">
        <v>0</v>
      </c>
      <c r="BR199" s="123">
        <v>0</v>
      </c>
      <c r="BS199" s="124">
        <v>0</v>
      </c>
      <c r="BT199" s="124">
        <v>0</v>
      </c>
      <c r="BU199" s="125">
        <v>0</v>
      </c>
      <c r="BV199" s="123">
        <v>0</v>
      </c>
      <c r="BW199" s="124">
        <v>0</v>
      </c>
      <c r="BX199" s="124">
        <v>0</v>
      </c>
      <c r="BY199" s="125">
        <v>0</v>
      </c>
      <c r="BZ199" s="123">
        <v>0</v>
      </c>
      <c r="CA199" s="124">
        <v>0</v>
      </c>
      <c r="CB199" s="124">
        <v>0</v>
      </c>
      <c r="CC199" s="125">
        <v>0</v>
      </c>
      <c r="CD199" s="123">
        <v>0</v>
      </c>
      <c r="CE199" s="124">
        <v>0</v>
      </c>
      <c r="CF199" s="124">
        <v>0</v>
      </c>
      <c r="CG199" s="125">
        <v>0</v>
      </c>
      <c r="CH199" s="123">
        <v>0</v>
      </c>
      <c r="CI199" s="124">
        <v>0</v>
      </c>
      <c r="CJ199" s="124">
        <v>0</v>
      </c>
      <c r="CK199" s="125">
        <v>0</v>
      </c>
      <c r="CL199" s="123">
        <v>0</v>
      </c>
      <c r="CM199" s="124">
        <v>0</v>
      </c>
      <c r="CN199" s="124">
        <v>0</v>
      </c>
      <c r="CO199" s="125">
        <v>0</v>
      </c>
      <c r="CP199" s="123">
        <v>0</v>
      </c>
      <c r="CQ199" s="124">
        <v>0</v>
      </c>
      <c r="CR199" s="124">
        <v>0</v>
      </c>
      <c r="CS199" s="125">
        <v>0</v>
      </c>
      <c r="CT199" s="123">
        <v>0</v>
      </c>
      <c r="CU199" s="124">
        <v>0</v>
      </c>
      <c r="CV199" s="124">
        <v>0</v>
      </c>
      <c r="CW199" s="125">
        <v>0</v>
      </c>
      <c r="CX199" s="123">
        <v>0</v>
      </c>
      <c r="CY199" s="124">
        <v>0</v>
      </c>
      <c r="CZ199" s="124">
        <v>0</v>
      </c>
      <c r="DA199" s="125">
        <v>0</v>
      </c>
      <c r="DB199" s="123">
        <v>0</v>
      </c>
      <c r="DC199" s="124">
        <v>0</v>
      </c>
      <c r="DD199" s="124">
        <v>0</v>
      </c>
      <c r="DE199" s="125">
        <v>0</v>
      </c>
      <c r="DF199" s="123">
        <v>0</v>
      </c>
      <c r="DG199" s="124">
        <v>0</v>
      </c>
      <c r="DH199" s="124">
        <v>0</v>
      </c>
      <c r="DI199" s="125">
        <v>0</v>
      </c>
      <c r="DT199" s="124"/>
      <c r="DU199" s="124">
        <f ca="1">DT181</f>
        <v>0.18595909523653195</v>
      </c>
      <c r="DV199" s="124">
        <f t="shared" ref="DV199:EK199" ca="1" si="445">DU199</f>
        <v>0.18595909523653195</v>
      </c>
      <c r="DW199" s="124">
        <f t="shared" ca="1" si="445"/>
        <v>0.18595909523653195</v>
      </c>
      <c r="DX199" s="124">
        <f t="shared" ca="1" si="445"/>
        <v>0.18595909523653195</v>
      </c>
      <c r="DY199" s="124">
        <f t="shared" ca="1" si="445"/>
        <v>0.18595909523653195</v>
      </c>
      <c r="DZ199" s="124">
        <f t="shared" ca="1" si="445"/>
        <v>0.18595909523653195</v>
      </c>
      <c r="EA199" s="124">
        <f t="shared" ca="1" si="445"/>
        <v>0.18595909523653195</v>
      </c>
      <c r="EB199" s="124">
        <f t="shared" ca="1" si="445"/>
        <v>0.18595909523653195</v>
      </c>
      <c r="EC199" s="124">
        <f t="shared" ca="1" si="445"/>
        <v>0.18595909523653195</v>
      </c>
      <c r="ED199" s="124">
        <f t="shared" ca="1" si="445"/>
        <v>0.18595909523653195</v>
      </c>
      <c r="EE199" s="124">
        <f t="shared" ca="1" si="445"/>
        <v>0.18595909523653195</v>
      </c>
      <c r="EF199" s="124">
        <f t="shared" ca="1" si="445"/>
        <v>0.18595909523653195</v>
      </c>
      <c r="EG199" s="124">
        <f t="shared" ca="1" si="445"/>
        <v>0.18595909523653195</v>
      </c>
      <c r="EH199" s="124">
        <f t="shared" ca="1" si="445"/>
        <v>0.18595909523653195</v>
      </c>
      <c r="EI199" s="124">
        <f t="shared" ca="1" si="445"/>
        <v>0.18595909523653195</v>
      </c>
      <c r="EJ199" s="124">
        <f t="shared" ca="1" si="445"/>
        <v>0.18595909523653195</v>
      </c>
      <c r="EK199" s="124">
        <f t="shared" ca="1" si="445"/>
        <v>0.18595909523653195</v>
      </c>
    </row>
    <row r="200" spans="1:141" outlineLevel="2" x14ac:dyDescent="0.25">
      <c r="A200" s="129"/>
      <c r="B200" s="129"/>
      <c r="C200" s="129"/>
      <c r="D200" s="129"/>
      <c r="E200" s="122"/>
      <c r="F200" s="130"/>
      <c r="G200" s="122"/>
      <c r="H200" s="122"/>
      <c r="I200" s="122"/>
      <c r="J200" s="130"/>
      <c r="K200" s="122"/>
      <c r="L200" s="122"/>
      <c r="M200" s="122"/>
      <c r="N200" s="130"/>
      <c r="O200" s="122"/>
      <c r="P200" s="122"/>
      <c r="Q200" s="122"/>
      <c r="R200" s="130"/>
      <c r="S200" s="122"/>
      <c r="T200" s="122"/>
      <c r="U200" s="122"/>
      <c r="V200" s="130"/>
      <c r="W200" s="122"/>
      <c r="X200" s="122"/>
      <c r="Y200" s="122"/>
      <c r="Z200" s="130"/>
      <c r="AA200" s="122"/>
      <c r="AB200" s="122"/>
      <c r="AC200" s="122"/>
      <c r="AD200" s="130"/>
      <c r="AE200" s="122"/>
      <c r="AF200" s="122"/>
      <c r="AG200" s="122"/>
      <c r="AH200" s="130"/>
      <c r="AI200" s="122"/>
      <c r="AJ200" s="122"/>
      <c r="AK200" s="122"/>
      <c r="AL200" s="130"/>
      <c r="AM200" s="122"/>
      <c r="AN200" s="122"/>
      <c r="AO200" s="122"/>
      <c r="AP200" s="130"/>
      <c r="AQ200" s="122"/>
      <c r="AR200" s="122"/>
      <c r="AS200" s="122"/>
      <c r="AT200" s="130"/>
      <c r="AU200" s="122"/>
      <c r="AV200" s="122"/>
      <c r="AW200" s="122"/>
      <c r="AX200" s="130"/>
      <c r="AY200" s="122"/>
      <c r="AZ200" s="122"/>
      <c r="BA200" s="122"/>
      <c r="BB200" s="130"/>
      <c r="BC200" s="122"/>
      <c r="BD200" s="122"/>
      <c r="BE200" s="122"/>
      <c r="BF200" s="130"/>
      <c r="BG200" s="122"/>
      <c r="BH200" s="122"/>
      <c r="BI200" s="122"/>
      <c r="BJ200" s="130"/>
      <c r="BK200" s="122"/>
      <c r="BL200" s="122"/>
      <c r="BM200" s="122"/>
      <c r="BN200" s="130"/>
      <c r="BO200" s="122"/>
      <c r="BP200" s="122"/>
      <c r="BQ200" s="122"/>
      <c r="BR200" s="130"/>
      <c r="BS200" s="122"/>
      <c r="BT200" s="122"/>
      <c r="BU200" s="122"/>
      <c r="BV200" s="130"/>
      <c r="BW200" s="122"/>
      <c r="BX200" s="122"/>
      <c r="BY200" s="122"/>
      <c r="BZ200" s="130"/>
      <c r="CA200" s="122"/>
      <c r="CB200" s="122"/>
      <c r="CC200" s="122"/>
      <c r="CD200" s="130"/>
      <c r="CE200" s="122"/>
      <c r="CF200" s="122"/>
      <c r="CG200" s="122"/>
      <c r="CH200" s="130"/>
      <c r="CI200" s="122"/>
      <c r="CJ200" s="122"/>
      <c r="CK200" s="122"/>
      <c r="CL200" s="130"/>
      <c r="CM200" s="122"/>
      <c r="CN200" s="122"/>
      <c r="CO200" s="122"/>
      <c r="CP200" s="130"/>
      <c r="CQ200" s="122"/>
      <c r="CR200" s="122"/>
      <c r="CS200" s="122"/>
      <c r="CT200" s="130"/>
      <c r="CU200" s="122"/>
      <c r="CV200" s="122"/>
      <c r="CW200" s="122"/>
      <c r="CX200" s="130"/>
      <c r="CY200" s="122"/>
      <c r="CZ200" s="122"/>
      <c r="DA200" s="122"/>
      <c r="DB200" s="130"/>
      <c r="DC200" s="122"/>
      <c r="DD200" s="122"/>
      <c r="DE200" s="122"/>
      <c r="DF200" s="130"/>
      <c r="DG200" s="122"/>
      <c r="DH200" s="122"/>
      <c r="DI200" s="131"/>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2"/>
      <c r="EI200" s="122"/>
      <c r="EJ200" s="122"/>
      <c r="EK200" s="122"/>
    </row>
    <row r="201" spans="1:141" outlineLevel="2" x14ac:dyDescent="0.25">
      <c r="A201" s="90"/>
      <c r="B201" s="90"/>
      <c r="C201" s="90"/>
      <c r="D201" s="90"/>
      <c r="F201" s="100"/>
      <c r="I201" s="101"/>
      <c r="J201" s="100"/>
      <c r="M201" s="101"/>
      <c r="N201" s="100"/>
      <c r="Q201" s="101"/>
      <c r="R201" s="100"/>
      <c r="U201" s="101"/>
      <c r="V201" s="100"/>
      <c r="Y201" s="101"/>
      <c r="Z201" s="100"/>
      <c r="AC201" s="101"/>
      <c r="AD201" s="100"/>
      <c r="AG201" s="101"/>
      <c r="AH201" s="100"/>
      <c r="AK201" s="101"/>
      <c r="AL201" s="100"/>
      <c r="AO201" s="101"/>
      <c r="AP201" s="100"/>
      <c r="AS201" s="101"/>
      <c r="AT201" s="100"/>
      <c r="AW201" s="101"/>
      <c r="AX201" s="100"/>
      <c r="BA201" s="101"/>
      <c r="BB201" s="100"/>
      <c r="BE201" s="101"/>
      <c r="BF201" s="100"/>
      <c r="BI201" s="101"/>
      <c r="BJ201" s="100"/>
      <c r="BM201" s="101"/>
      <c r="BN201" s="100"/>
      <c r="BQ201" s="101"/>
      <c r="BR201" s="100"/>
      <c r="BU201" s="101"/>
      <c r="BV201" s="100"/>
      <c r="BY201" s="101"/>
      <c r="BZ201" s="100"/>
      <c r="CC201" s="101"/>
      <c r="CD201" s="100"/>
      <c r="CG201" s="101"/>
      <c r="CH201" s="100"/>
      <c r="CK201" s="101"/>
      <c r="CL201" s="100"/>
      <c r="CO201" s="101"/>
      <c r="CP201" s="100"/>
      <c r="CS201" s="101"/>
      <c r="CT201" s="100"/>
      <c r="CW201" s="101"/>
      <c r="CX201" s="100"/>
      <c r="DA201" s="101"/>
      <c r="DB201" s="100"/>
      <c r="DE201" s="101"/>
      <c r="DF201" s="100"/>
      <c r="DI201" s="101"/>
    </row>
    <row r="202" spans="1:141" outlineLevel="2" x14ac:dyDescent="0.25">
      <c r="A202" s="90"/>
      <c r="B202" s="90"/>
      <c r="C202" s="111"/>
      <c r="D202" s="90"/>
      <c r="E202" s="132" t="s">
        <v>319</v>
      </c>
      <c r="F202" s="105">
        <f t="shared" ref="F202:AK202" ca="1" si="446">IF(ISNUMBER(F207),F207+IF($I$7=1,F205,0),IF(ISNUMBER(F209),F209+IF($I$7=1,F205,0),""))</f>
        <v>5.71</v>
      </c>
      <c r="G202" s="106">
        <f t="shared" ca="1" si="446"/>
        <v>6.8289999999999997</v>
      </c>
      <c r="H202" s="106">
        <f t="shared" ca="1" si="446"/>
        <v>7.4219999999999997</v>
      </c>
      <c r="I202" s="107">
        <f t="shared" ca="1" si="446"/>
        <v>8.1289999999999996</v>
      </c>
      <c r="J202" s="105">
        <f t="shared" ca="1" si="446"/>
        <v>9</v>
      </c>
      <c r="K202" s="106">
        <f t="shared" ca="1" si="446"/>
        <v>9</v>
      </c>
      <c r="L202" s="106">
        <f t="shared" ca="1" si="446"/>
        <v>9</v>
      </c>
      <c r="M202" s="107">
        <f t="shared" ca="1" si="446"/>
        <v>12</v>
      </c>
      <c r="N202" s="105">
        <f t="shared" ca="1" si="446"/>
        <v>12</v>
      </c>
      <c r="O202" s="106">
        <f t="shared" ca="1" si="446"/>
        <v>12</v>
      </c>
      <c r="P202" s="106">
        <f t="shared" ca="1" si="446"/>
        <v>14</v>
      </c>
      <c r="Q202" s="107">
        <f t="shared" ca="1" si="446"/>
        <v>16</v>
      </c>
      <c r="R202" s="105">
        <f t="shared" ca="1" si="446"/>
        <v>16</v>
      </c>
      <c r="S202" s="106">
        <f t="shared" ca="1" si="446"/>
        <v>15</v>
      </c>
      <c r="T202" s="106">
        <f t="shared" ca="1" si="446"/>
        <v>17</v>
      </c>
      <c r="U202" s="107">
        <f t="shared" ca="1" si="446"/>
        <v>21</v>
      </c>
      <c r="V202" s="105">
        <f t="shared" ca="1" si="446"/>
        <v>25</v>
      </c>
      <c r="W202" s="106">
        <f t="shared" ca="1" si="446"/>
        <v>32</v>
      </c>
      <c r="X202" s="106">
        <f t="shared" ca="1" si="446"/>
        <v>37</v>
      </c>
      <c r="Y202" s="107">
        <f t="shared" ca="1" si="446"/>
        <v>42</v>
      </c>
      <c r="Z202" s="105">
        <f t="shared" ca="1" si="446"/>
        <v>44</v>
      </c>
      <c r="AA202" s="106">
        <f t="shared" ca="1" si="446"/>
        <v>47</v>
      </c>
      <c r="AB202" s="106">
        <f t="shared" ca="1" si="446"/>
        <v>45</v>
      </c>
      <c r="AC202" s="107">
        <f t="shared" ca="1" si="446"/>
        <v>42</v>
      </c>
      <c r="AD202" s="105">
        <f t="shared" ca="1" si="446"/>
        <v>31</v>
      </c>
      <c r="AE202" s="106">
        <f t="shared" ca="1" si="446"/>
        <v>13</v>
      </c>
      <c r="AF202" s="106">
        <f t="shared" ca="1" si="446"/>
        <v>7</v>
      </c>
      <c r="AG202" s="107">
        <f t="shared" ca="1" si="446"/>
        <v>6</v>
      </c>
      <c r="AH202" s="105">
        <f t="shared" ca="1" si="446"/>
        <v>6</v>
      </c>
      <c r="AI202" s="106">
        <f t="shared" ca="1" si="446"/>
        <v>6</v>
      </c>
      <c r="AJ202" s="106">
        <f t="shared" ca="1" si="446"/>
        <v>7</v>
      </c>
      <c r="AK202" s="107">
        <f t="shared" ca="1" si="446"/>
        <v>10</v>
      </c>
      <c r="AL202" s="105">
        <f t="shared" ref="AL202:BQ202" ca="1" si="447">IF(ISNUMBER(AL207),AL207+IF($I$7=1,AL205,0),IF(ISNUMBER(AL209),AL209+IF($I$7=1,AL205,0),""))</f>
        <v>18</v>
      </c>
      <c r="AM202" s="106">
        <f t="shared" ca="1" si="447"/>
        <v>46</v>
      </c>
      <c r="AN202" s="106">
        <f t="shared" ca="1" si="447"/>
        <v>88</v>
      </c>
      <c r="AO202" s="107">
        <f t="shared" ca="1" si="447"/>
        <v>115</v>
      </c>
      <c r="AP202" s="105">
        <f t="shared" ca="1" si="447"/>
        <v>150</v>
      </c>
      <c r="AQ202" s="106">
        <f t="shared" ca="1" si="447"/>
        <v>187</v>
      </c>
      <c r="AR202" s="106">
        <f t="shared" ca="1" si="447"/>
        <v>234</v>
      </c>
      <c r="AS202" s="107">
        <f t="shared" ca="1" si="447"/>
        <v>295</v>
      </c>
      <c r="AT202" s="105">
        <f t="shared" ca="1" si="447"/>
        <v>359</v>
      </c>
      <c r="AU202" s="106">
        <f t="shared" ca="1" si="447"/>
        <v>444</v>
      </c>
      <c r="AV202" s="106">
        <f t="shared" ca="1" si="447"/>
        <v>472</v>
      </c>
      <c r="AW202" s="107">
        <f t="shared" ca="1" si="447"/>
        <v>254.27978913707784</v>
      </c>
      <c r="AX202" s="105">
        <f t="shared" ca="1" si="447"/>
        <v>288.74143846820505</v>
      </c>
      <c r="AY202" s="106">
        <f t="shared" ca="1" si="447"/>
        <v>404.86436181405668</v>
      </c>
      <c r="AZ202" s="106">
        <f t="shared" ca="1" si="447"/>
        <v>540.85768493715614</v>
      </c>
      <c r="BA202" s="107">
        <f t="shared" ca="1" si="447"/>
        <v>689.55010288072037</v>
      </c>
      <c r="BB202" s="105">
        <f t="shared" ca="1" si="447"/>
        <v>770.82718658508497</v>
      </c>
      <c r="BC202" s="106">
        <f t="shared" ca="1" si="447"/>
        <v>913.71994355588708</v>
      </c>
      <c r="BD202" s="106">
        <f t="shared" ca="1" si="447"/>
        <v>1080.7187732720033</v>
      </c>
      <c r="BE202" s="107">
        <f t="shared" ca="1" si="447"/>
        <v>1263.1270882040842</v>
      </c>
      <c r="BF202" s="105">
        <f t="shared" ca="1" si="447"/>
        <v>1370.9661318777296</v>
      </c>
      <c r="BG202" s="106">
        <f t="shared" ca="1" si="447"/>
        <v>1537.2745871486427</v>
      </c>
      <c r="BH202" s="106">
        <f t="shared" ca="1" si="447"/>
        <v>1731.2603960188717</v>
      </c>
      <c r="BI202" s="107">
        <f t="shared" ca="1" si="447"/>
        <v>1942.9423582859495</v>
      </c>
      <c r="BJ202" s="105">
        <f t="shared" ca="1" si="447"/>
        <v>2073.8912522187143</v>
      </c>
      <c r="BK202" s="106">
        <f t="shared" ca="1" si="447"/>
        <v>2261.0624871588348</v>
      </c>
      <c r="BL202" s="106">
        <f t="shared" ca="1" si="447"/>
        <v>2478.9670890375251</v>
      </c>
      <c r="BM202" s="107">
        <f t="shared" ca="1" si="447"/>
        <v>2716.5259771520273</v>
      </c>
      <c r="BN202" s="105">
        <f t="shared" ca="1" si="447"/>
        <v>2871.069388223294</v>
      </c>
      <c r="BO202" s="106">
        <f t="shared" ca="1" si="447"/>
        <v>3076.097977286312</v>
      </c>
      <c r="BP202" s="106">
        <f t="shared" ca="1" si="447"/>
        <v>3314.3315169254861</v>
      </c>
      <c r="BQ202" s="107">
        <f t="shared" ca="1" si="447"/>
        <v>3573.8046578176995</v>
      </c>
      <c r="BR202" s="105">
        <f t="shared" ref="BR202:CW202" ca="1" si="448">IF(ISNUMBER(BR207),BR207+IF($I$7=1,BR205,0),IF(ISNUMBER(BR209),BR209+IF($I$7=1,BR205,0),""))</f>
        <v>3754.9909791817508</v>
      </c>
      <c r="BS202" s="106">
        <f t="shared" ca="1" si="448"/>
        <v>3973.5789529294161</v>
      </c>
      <c r="BT202" s="106">
        <f t="shared" ca="1" si="448"/>
        <v>4227.0469392669638</v>
      </c>
      <c r="BU202" s="107">
        <f t="shared" ca="1" si="448"/>
        <v>4502.831387750929</v>
      </c>
      <c r="BV202" s="105">
        <f t="shared" ca="1" si="448"/>
        <v>4696.4291587861526</v>
      </c>
      <c r="BW202" s="106">
        <f t="shared" ca="1" si="448"/>
        <v>4929.3136771593527</v>
      </c>
      <c r="BX202" s="106">
        <f t="shared" ca="1" si="448"/>
        <v>5198.8372883189795</v>
      </c>
      <c r="BY202" s="107">
        <f t="shared" ca="1" si="448"/>
        <v>5491.8083318323606</v>
      </c>
      <c r="BZ202" s="105">
        <f t="shared" ca="1" si="448"/>
        <v>5698.498086677082</v>
      </c>
      <c r="CA202" s="106">
        <f t="shared" ca="1" si="448"/>
        <v>5946.4542070966409</v>
      </c>
      <c r="CB202" s="106">
        <f t="shared" ca="1" si="448"/>
        <v>6232.8967242463978</v>
      </c>
      <c r="CC202" s="107">
        <f t="shared" ca="1" si="448"/>
        <v>6543.9744634130093</v>
      </c>
      <c r="CD202" s="105">
        <f t="shared" ca="1" si="448"/>
        <v>6764.4718147518879</v>
      </c>
      <c r="CE202" s="106">
        <f t="shared" ca="1" si="448"/>
        <v>7028.314404059689</v>
      </c>
      <c r="CF202" s="106">
        <f t="shared" ca="1" si="448"/>
        <v>7332.583333707742</v>
      </c>
      <c r="CG202" s="107">
        <f t="shared" ca="1" si="448"/>
        <v>7662.7349402171985</v>
      </c>
      <c r="CH202" s="105">
        <f t="shared" ca="1" si="448"/>
        <v>7897.7923504056862</v>
      </c>
      <c r="CI202" s="106">
        <f t="shared" ca="1" si="448"/>
        <v>8178.378092609888</v>
      </c>
      <c r="CJ202" s="106">
        <f t="shared" ca="1" si="448"/>
        <v>8501.4273952230524</v>
      </c>
      <c r="CK202" s="107">
        <f t="shared" ca="1" si="448"/>
        <v>8851.6694828132786</v>
      </c>
      <c r="CL202" s="105">
        <f t="shared" ca="1" si="448"/>
        <v>9102.078123762114</v>
      </c>
      <c r="CM202" s="106">
        <f t="shared" ca="1" si="448"/>
        <v>9400.3076283743412</v>
      </c>
      <c r="CN202" s="106">
        <f t="shared" ca="1" si="448"/>
        <v>9743.1400586331674</v>
      </c>
      <c r="CO202" s="107">
        <f t="shared" ca="1" si="448"/>
        <v>10114.541172828607</v>
      </c>
      <c r="CP202" s="105">
        <f t="shared" ca="1" si="448"/>
        <v>10381.132879083634</v>
      </c>
      <c r="CQ202" s="106">
        <f t="shared" ca="1" si="448"/>
        <v>10697.952895075035</v>
      </c>
      <c r="CR202" s="106">
        <f t="shared" ca="1" si="448"/>
        <v>11061.622459344568</v>
      </c>
      <c r="CS202" s="107">
        <f t="shared" ca="1" si="448"/>
        <v>11455.305691885113</v>
      </c>
      <c r="CT202" s="105">
        <f t="shared" ca="1" si="448"/>
        <v>11738.955011559055</v>
      </c>
      <c r="CU202" s="106">
        <f t="shared" ca="1" si="448"/>
        <v>12075.360752213021</v>
      </c>
      <c r="CV202" s="106">
        <f t="shared" ca="1" si="448"/>
        <v>12460.975289086831</v>
      </c>
      <c r="CW202" s="107">
        <f t="shared" ca="1" si="448"/>
        <v>12878.12102327884</v>
      </c>
      <c r="CX202" s="105">
        <f t="shared" ref="CX202:DI202" ca="1" si="449">IF(ISNUMBER(CX207),CX207+IF($I$7=1,CX205,0),IF(ISNUMBER(CX209),CX209+IF($I$7=1,CX205,0),""))</f>
        <v>13179.747371724043</v>
      </c>
      <c r="CY202" s="106">
        <f t="shared" ca="1" si="449"/>
        <v>13536.784955926796</v>
      </c>
      <c r="CZ202" s="106">
        <f t="shared" ca="1" si="449"/>
        <v>13945.508845994336</v>
      </c>
      <c r="DA202" s="107">
        <f t="shared" ca="1" si="449"/>
        <v>14387.357639526199</v>
      </c>
      <c r="DB202" s="105">
        <f t="shared" ca="1" si="449"/>
        <v>14707.927560881273</v>
      </c>
      <c r="DC202" s="106">
        <f t="shared" ca="1" si="449"/>
        <v>15086.696576668115</v>
      </c>
      <c r="DD202" s="106">
        <f t="shared" ca="1" si="449"/>
        <v>15519.75358796243</v>
      </c>
      <c r="DE202" s="107">
        <f t="shared" ca="1" si="449"/>
        <v>15987.609200053737</v>
      </c>
      <c r="DF202" s="105">
        <f t="shared" ca="1" si="449"/>
        <v>16328.138742053197</v>
      </c>
      <c r="DG202" s="106">
        <f t="shared" ca="1" si="449"/>
        <v>16729.794938518568</v>
      </c>
      <c r="DH202" s="106">
        <f t="shared" ca="1" si="449"/>
        <v>17188.471214423698</v>
      </c>
      <c r="DI202" s="107">
        <f t="shared" ca="1" si="449"/>
        <v>17683.703784520054</v>
      </c>
      <c r="DK202" s="106">
        <f t="shared" ref="DK202:EK202" ca="1" si="450">SUM(OFFSET($E202,,MATCH(DK$3,$F$5:$DI$5,0),,4))</f>
        <v>28.089999999999996</v>
      </c>
      <c r="DL202" s="106">
        <f t="shared" ca="1" si="450"/>
        <v>39</v>
      </c>
      <c r="DM202" s="106">
        <f t="shared" ca="1" si="450"/>
        <v>54</v>
      </c>
      <c r="DN202" s="106">
        <f t="shared" ca="1" si="450"/>
        <v>69</v>
      </c>
      <c r="DO202" s="106">
        <f t="shared" ca="1" si="450"/>
        <v>136</v>
      </c>
      <c r="DP202" s="106">
        <f t="shared" ca="1" si="450"/>
        <v>178</v>
      </c>
      <c r="DQ202" s="106">
        <f t="shared" ca="1" si="450"/>
        <v>57</v>
      </c>
      <c r="DR202" s="106">
        <f t="shared" ca="1" si="450"/>
        <v>29</v>
      </c>
      <c r="DS202" s="106">
        <f t="shared" ca="1" si="450"/>
        <v>267</v>
      </c>
      <c r="DT202" s="106">
        <f t="shared" ca="1" si="450"/>
        <v>866</v>
      </c>
      <c r="DU202" s="106">
        <f t="shared" ca="1" si="450"/>
        <v>1529.2797891370778</v>
      </c>
      <c r="DV202" s="106">
        <f t="shared" ca="1" si="450"/>
        <v>1924.0135881001383</v>
      </c>
      <c r="DW202" s="106">
        <f t="shared" ca="1" si="450"/>
        <v>4028.39299161706</v>
      </c>
      <c r="DX202" s="106">
        <f t="shared" ca="1" si="450"/>
        <v>6582.4434733311937</v>
      </c>
      <c r="DY202" s="106">
        <f t="shared" ca="1" si="450"/>
        <v>9530.4468055671005</v>
      </c>
      <c r="DZ202" s="106">
        <f t="shared" ca="1" si="450"/>
        <v>12835.303540252791</v>
      </c>
      <c r="EA202" s="106">
        <f t="shared" ca="1" si="450"/>
        <v>16458.448259129058</v>
      </c>
      <c r="EB202" s="106">
        <f t="shared" ca="1" si="450"/>
        <v>20316.388456096844</v>
      </c>
      <c r="EC202" s="106">
        <f t="shared" ca="1" si="450"/>
        <v>24421.82348143313</v>
      </c>
      <c r="ED202" s="106">
        <f t="shared" ca="1" si="450"/>
        <v>28788.104492736515</v>
      </c>
      <c r="EE202" s="106">
        <f t="shared" ca="1" si="450"/>
        <v>33429.267321051899</v>
      </c>
      <c r="EF202" s="106">
        <f t="shared" ca="1" si="450"/>
        <v>38360.066983598226</v>
      </c>
      <c r="EG202" s="106">
        <f t="shared" ca="1" si="450"/>
        <v>43596.013925388354</v>
      </c>
      <c r="EH202" s="106">
        <f t="shared" ca="1" si="450"/>
        <v>49153.412076137742</v>
      </c>
      <c r="EI202" s="106">
        <f t="shared" ca="1" si="450"/>
        <v>55049.398813171378</v>
      </c>
      <c r="EJ202" s="106">
        <f t="shared" ca="1" si="450"/>
        <v>61301.986925565558</v>
      </c>
      <c r="EK202" s="106">
        <f t="shared" ca="1" si="450"/>
        <v>67930.108679515513</v>
      </c>
    </row>
    <row r="203" spans="1:141" outlineLevel="2" x14ac:dyDescent="0.25">
      <c r="A203" s="90"/>
      <c r="B203" s="90"/>
      <c r="C203" s="90"/>
      <c r="D203" s="90"/>
      <c r="E203" s="37" t="str">
        <f>E210</f>
        <v>% excess cash &amp; ST investments</v>
      </c>
      <c r="F203" s="108">
        <f t="shared" ref="F203:AK203" ca="1" si="451">IF(ISERROR(F202/(F$398+F$320)),"",F202/(F$398+F$320))</f>
        <v>1.3199988757585756E-3</v>
      </c>
      <c r="G203" s="109">
        <f t="shared" ca="1" si="451"/>
        <v>1.5648496518852284E-3</v>
      </c>
      <c r="H203" s="109">
        <f t="shared" ca="1" si="451"/>
        <v>1.7603156155297653E-3</v>
      </c>
      <c r="I203" s="110">
        <f t="shared" ca="1" si="451"/>
        <v>1.7678161990993982E-3</v>
      </c>
      <c r="J203" s="108">
        <f t="shared" ca="1" si="451"/>
        <v>1.8871960041769941E-3</v>
      </c>
      <c r="K203" s="109">
        <f t="shared" ca="1" si="451"/>
        <v>2.0080590101607789E-3</v>
      </c>
      <c r="L203" s="109">
        <f t="shared" ca="1" si="451"/>
        <v>1.9141198239009765E-3</v>
      </c>
      <c r="M203" s="110">
        <f t="shared" ca="1" si="451"/>
        <v>2.3956973275996315E-3</v>
      </c>
      <c r="N203" s="108">
        <f t="shared" ca="1" si="451"/>
        <v>2.5381247488314054E-3</v>
      </c>
      <c r="O203" s="109">
        <f t="shared" ca="1" si="451"/>
        <v>2.4740023585489153E-3</v>
      </c>
      <c r="P203" s="109">
        <f t="shared" ca="1" si="451"/>
        <v>2.1113209026801709E-3</v>
      </c>
      <c r="Q203" s="110">
        <f t="shared" ca="1" si="451"/>
        <v>2.3687771484068492E-3</v>
      </c>
      <c r="R203" s="108">
        <f t="shared" ca="1" si="451"/>
        <v>2.5943449765373923E-3</v>
      </c>
      <c r="S203" s="109">
        <f t="shared" ca="1" si="451"/>
        <v>2.571840065839106E-3</v>
      </c>
      <c r="T203" s="109">
        <f t="shared" ca="1" si="451"/>
        <v>2.7125004786765546E-3</v>
      </c>
      <c r="U203" s="110">
        <f t="shared" ca="1" si="451"/>
        <v>2.9788163602268436E-3</v>
      </c>
      <c r="V203" s="108">
        <f t="shared" ca="1" si="451"/>
        <v>3.4550143313994467E-3</v>
      </c>
      <c r="W203" s="109">
        <f t="shared" ca="1" si="451"/>
        <v>4.0606354386882116E-3</v>
      </c>
      <c r="X203" s="109">
        <f t="shared" ca="1" si="451"/>
        <v>4.9153888869699685E-3</v>
      </c>
      <c r="Y203" s="110">
        <f t="shared" ca="1" si="451"/>
        <v>5.6926767779449444E-3</v>
      </c>
      <c r="Z203" s="108">
        <f t="shared" ca="1" si="451"/>
        <v>5.6718572754460139E-3</v>
      </c>
      <c r="AA203" s="109">
        <f t="shared" ca="1" si="451"/>
        <v>5.5796814120630334E-3</v>
      </c>
      <c r="AB203" s="109">
        <f t="shared" ca="1" si="451"/>
        <v>4.6350085284156926E-3</v>
      </c>
      <c r="AC203" s="110">
        <f t="shared" ca="1" si="451"/>
        <v>3.8763624952699149E-3</v>
      </c>
      <c r="AD203" s="108">
        <f t="shared" ca="1" si="451"/>
        <v>1.9027276521568339E-3</v>
      </c>
      <c r="AE203" s="109">
        <f t="shared" ca="1" si="451"/>
        <v>1.1922580266478841E-3</v>
      </c>
      <c r="AF203" s="109">
        <f t="shared" ca="1" si="451"/>
        <v>6.9690018796393649E-4</v>
      </c>
      <c r="AG203" s="110">
        <f t="shared" ca="1" si="451"/>
        <v>5.2351726821709213E-4</v>
      </c>
      <c r="AH203" s="108">
        <f t="shared" ca="1" si="451"/>
        <v>4.7794369504643218E-4</v>
      </c>
      <c r="AI203" s="109">
        <f t="shared" ca="1" si="451"/>
        <v>3.0731627864571861E-4</v>
      </c>
      <c r="AJ203" s="109">
        <f t="shared" ca="1" si="451"/>
        <v>3.6542190046533874E-4</v>
      </c>
      <c r="AK203" s="110">
        <f t="shared" ca="1" si="451"/>
        <v>4.7494341049263979E-4</v>
      </c>
      <c r="AL203" s="108">
        <f t="shared" ref="AL203:BQ203" ca="1" si="452">IF(ISERROR(AL202/(AL$398+AL$320)),"",AL202/(AL$398+AL$320))</f>
        <v>8.9231537994788888E-4</v>
      </c>
      <c r="AM203" s="109">
        <f t="shared" ca="1" si="452"/>
        <v>2.7214232807112621E-3</v>
      </c>
      <c r="AN203" s="109">
        <f t="shared" ca="1" si="452"/>
        <v>6.7565596212641214E-3</v>
      </c>
      <c r="AO203" s="110">
        <f t="shared" ca="1" si="452"/>
        <v>8.7286660017700211E-3</v>
      </c>
      <c r="AP203" s="108">
        <f t="shared" ca="1" si="452"/>
        <v>9.8839232058702594E-3</v>
      </c>
      <c r="AQ203" s="109">
        <f t="shared" ca="1" si="452"/>
        <v>1.187086027553092E-2</v>
      </c>
      <c r="AR203" s="109">
        <f t="shared" ca="1" si="452"/>
        <v>1.3059055953032046E-2</v>
      </c>
      <c r="AS203" s="110">
        <f t="shared" ca="1" si="452"/>
        <v>1.1549631703778179E-2</v>
      </c>
      <c r="AT203" s="108">
        <f t="shared" ca="1" si="452"/>
        <v>1.1611689575225636E-2</v>
      </c>
      <c r="AU203" s="109">
        <f t="shared" ca="1" si="452"/>
        <v>1.2982759830639314E-2</v>
      </c>
      <c r="AV203" s="109">
        <f t="shared" ca="1" si="452"/>
        <v>1.2491610507349937E-2</v>
      </c>
      <c r="AW203" s="110">
        <f t="shared" ca="1" si="452"/>
        <v>5.0664213532012952E-3</v>
      </c>
      <c r="AX203" s="108">
        <f t="shared" ca="1" si="452"/>
        <v>5.0664213532012952E-3</v>
      </c>
      <c r="AY203" s="109">
        <f t="shared" ca="1" si="452"/>
        <v>5.0664213532012952E-3</v>
      </c>
      <c r="AZ203" s="109">
        <f t="shared" ca="1" si="452"/>
        <v>5.0664213532012952E-3</v>
      </c>
      <c r="BA203" s="110">
        <f t="shared" ca="1" si="452"/>
        <v>5.0664213532012952E-3</v>
      </c>
      <c r="BB203" s="108">
        <f t="shared" ca="1" si="452"/>
        <v>5.0664213532012952E-3</v>
      </c>
      <c r="BC203" s="109">
        <f t="shared" ca="1" si="452"/>
        <v>5.0664213532012952E-3</v>
      </c>
      <c r="BD203" s="109">
        <f t="shared" ca="1" si="452"/>
        <v>5.0664213532012952E-3</v>
      </c>
      <c r="BE203" s="110">
        <f t="shared" ca="1" si="452"/>
        <v>5.0664213532012952E-3</v>
      </c>
      <c r="BF203" s="108">
        <f t="shared" ca="1" si="452"/>
        <v>5.0664213532012952E-3</v>
      </c>
      <c r="BG203" s="109">
        <f t="shared" ca="1" si="452"/>
        <v>5.0664213532012952E-3</v>
      </c>
      <c r="BH203" s="109">
        <f t="shared" ca="1" si="452"/>
        <v>5.0664213532012952E-3</v>
      </c>
      <c r="BI203" s="110">
        <f t="shared" ca="1" si="452"/>
        <v>5.0664213532012952E-3</v>
      </c>
      <c r="BJ203" s="108">
        <f t="shared" ca="1" si="452"/>
        <v>5.0664213532012952E-3</v>
      </c>
      <c r="BK203" s="109">
        <f t="shared" ca="1" si="452"/>
        <v>5.0664213532012952E-3</v>
      </c>
      <c r="BL203" s="109">
        <f t="shared" ca="1" si="452"/>
        <v>5.0664213532012952E-3</v>
      </c>
      <c r="BM203" s="110">
        <f t="shared" ca="1" si="452"/>
        <v>5.0664213532012952E-3</v>
      </c>
      <c r="BN203" s="108">
        <f t="shared" ca="1" si="452"/>
        <v>5.0664213532012952E-3</v>
      </c>
      <c r="BO203" s="109">
        <f t="shared" ca="1" si="452"/>
        <v>5.0664213532012952E-3</v>
      </c>
      <c r="BP203" s="109">
        <f t="shared" ca="1" si="452"/>
        <v>5.0664213532012952E-3</v>
      </c>
      <c r="BQ203" s="110">
        <f t="shared" ca="1" si="452"/>
        <v>5.0664213532012952E-3</v>
      </c>
      <c r="BR203" s="108">
        <f t="shared" ref="BR203:CW203" ca="1" si="453">IF(ISERROR(BR202/(BR$398+BR$320)),"",BR202/(BR$398+BR$320))</f>
        <v>5.0664213532012952E-3</v>
      </c>
      <c r="BS203" s="109">
        <f t="shared" ca="1" si="453"/>
        <v>5.0664213532012952E-3</v>
      </c>
      <c r="BT203" s="109">
        <f t="shared" ca="1" si="453"/>
        <v>5.0664213532012952E-3</v>
      </c>
      <c r="BU203" s="110">
        <f t="shared" ca="1" si="453"/>
        <v>5.0664213532012961E-3</v>
      </c>
      <c r="BV203" s="108">
        <f t="shared" ca="1" si="453"/>
        <v>5.0664213532012952E-3</v>
      </c>
      <c r="BW203" s="109">
        <f t="shared" ca="1" si="453"/>
        <v>5.0664213532012952E-3</v>
      </c>
      <c r="BX203" s="109">
        <f t="shared" ca="1" si="453"/>
        <v>5.0664213532012952E-3</v>
      </c>
      <c r="BY203" s="110">
        <f t="shared" ca="1" si="453"/>
        <v>5.0664213532012952E-3</v>
      </c>
      <c r="BZ203" s="108">
        <f t="shared" ca="1" si="453"/>
        <v>5.0664213532012952E-3</v>
      </c>
      <c r="CA203" s="109">
        <f t="shared" ca="1" si="453"/>
        <v>5.0664213532012952E-3</v>
      </c>
      <c r="CB203" s="109">
        <f t="shared" ca="1" si="453"/>
        <v>5.0664213532012952E-3</v>
      </c>
      <c r="CC203" s="110">
        <f t="shared" ca="1" si="453"/>
        <v>5.0664213532012952E-3</v>
      </c>
      <c r="CD203" s="108">
        <f t="shared" ca="1" si="453"/>
        <v>5.0664213532012952E-3</v>
      </c>
      <c r="CE203" s="109">
        <f t="shared" ca="1" si="453"/>
        <v>5.0664213532012952E-3</v>
      </c>
      <c r="CF203" s="109">
        <f t="shared" ca="1" si="453"/>
        <v>5.0664213532012952E-3</v>
      </c>
      <c r="CG203" s="110">
        <f t="shared" ca="1" si="453"/>
        <v>5.0664213532012952E-3</v>
      </c>
      <c r="CH203" s="108">
        <f t="shared" ca="1" si="453"/>
        <v>5.0664213532012952E-3</v>
      </c>
      <c r="CI203" s="109">
        <f t="shared" ca="1" si="453"/>
        <v>5.0664213532012952E-3</v>
      </c>
      <c r="CJ203" s="109">
        <f t="shared" ca="1" si="453"/>
        <v>5.0664213532012952E-3</v>
      </c>
      <c r="CK203" s="110">
        <f t="shared" ca="1" si="453"/>
        <v>5.0664213532012961E-3</v>
      </c>
      <c r="CL203" s="108">
        <f t="shared" ca="1" si="453"/>
        <v>5.0664213532012944E-3</v>
      </c>
      <c r="CM203" s="109">
        <f t="shared" ca="1" si="453"/>
        <v>5.0664213532012952E-3</v>
      </c>
      <c r="CN203" s="109">
        <f t="shared" ca="1" si="453"/>
        <v>5.0664213532012961E-3</v>
      </c>
      <c r="CO203" s="110">
        <f t="shared" ca="1" si="453"/>
        <v>5.0664213532012952E-3</v>
      </c>
      <c r="CP203" s="108">
        <f t="shared" ca="1" si="453"/>
        <v>5.0664213532012944E-3</v>
      </c>
      <c r="CQ203" s="109">
        <f t="shared" ca="1" si="453"/>
        <v>5.0664213532012952E-3</v>
      </c>
      <c r="CR203" s="109">
        <f t="shared" ca="1" si="453"/>
        <v>5.066421353201297E-3</v>
      </c>
      <c r="CS203" s="110">
        <f t="shared" ca="1" si="453"/>
        <v>5.0664213532012952E-3</v>
      </c>
      <c r="CT203" s="108">
        <f t="shared" ca="1" si="453"/>
        <v>5.0664213532012935E-3</v>
      </c>
      <c r="CU203" s="109">
        <f t="shared" ca="1" si="453"/>
        <v>5.0664213532012952E-3</v>
      </c>
      <c r="CV203" s="109">
        <f t="shared" ca="1" si="453"/>
        <v>5.0664213532012961E-3</v>
      </c>
      <c r="CW203" s="110">
        <f t="shared" ca="1" si="453"/>
        <v>5.0664213532012952E-3</v>
      </c>
      <c r="CX203" s="108">
        <f t="shared" ref="CX203:DI203" ca="1" si="454">IF(ISERROR(CX202/(CX$398+CX$320)),"",CX202/(CX$398+CX$320))</f>
        <v>5.0664213532012944E-3</v>
      </c>
      <c r="CY203" s="109">
        <f t="shared" ca="1" si="454"/>
        <v>5.0664213532012952E-3</v>
      </c>
      <c r="CZ203" s="109">
        <f t="shared" ca="1" si="454"/>
        <v>5.0664213532012961E-3</v>
      </c>
      <c r="DA203" s="110">
        <f t="shared" ca="1" si="454"/>
        <v>5.0664213532012952E-3</v>
      </c>
      <c r="DB203" s="108">
        <f t="shared" ca="1" si="454"/>
        <v>5.0664213532012944E-3</v>
      </c>
      <c r="DC203" s="109">
        <f t="shared" ca="1" si="454"/>
        <v>5.0664213532012952E-3</v>
      </c>
      <c r="DD203" s="109">
        <f t="shared" ca="1" si="454"/>
        <v>5.0664213532012961E-3</v>
      </c>
      <c r="DE203" s="110">
        <f t="shared" ca="1" si="454"/>
        <v>5.0664213532012952E-3</v>
      </c>
      <c r="DF203" s="108">
        <f t="shared" ca="1" si="454"/>
        <v>5.0664213532012944E-3</v>
      </c>
      <c r="DG203" s="109">
        <f t="shared" ca="1" si="454"/>
        <v>5.0664213532012952E-3</v>
      </c>
      <c r="DH203" s="109">
        <f t="shared" ca="1" si="454"/>
        <v>5.0664213532012961E-3</v>
      </c>
      <c r="DI203" s="110">
        <f t="shared" ca="1" si="454"/>
        <v>5.0664213532012961E-3</v>
      </c>
      <c r="DK203" s="109">
        <f t="shared" ref="DK203:EK203" ca="1" si="455">IF(ISERROR(DK202/(DK$398+DK$320)),"",DK202/(DK$398+DK$320))</f>
        <v>6.1087411775989772E-3</v>
      </c>
      <c r="DL203" s="109">
        <f t="shared" ca="1" si="455"/>
        <v>7.7860163146988015E-3</v>
      </c>
      <c r="DM203" s="109">
        <f t="shared" ca="1" si="455"/>
        <v>7.9946228758731169E-3</v>
      </c>
      <c r="DN203" s="109">
        <f t="shared" ca="1" si="455"/>
        <v>9.7875394693167726E-3</v>
      </c>
      <c r="DO203" s="109">
        <f t="shared" ca="1" si="455"/>
        <v>1.8433429566678865E-2</v>
      </c>
      <c r="DP203" s="109">
        <f t="shared" ca="1" si="455"/>
        <v>1.64283934323344E-2</v>
      </c>
      <c r="DQ203" s="109">
        <f t="shared" ca="1" si="455"/>
        <v>4.973414048062375E-3</v>
      </c>
      <c r="DR203" s="109">
        <f t="shared" ca="1" si="455"/>
        <v>1.3773358904286554E-3</v>
      </c>
      <c r="DS203" s="109">
        <f t="shared" ca="1" si="455"/>
        <v>2.0265685412805181E-2</v>
      </c>
      <c r="DT203" s="109">
        <f t="shared" ca="1" si="455"/>
        <v>3.3905020527023398E-2</v>
      </c>
      <c r="DU203" s="109">
        <f t="shared" ca="1" si="455"/>
        <v>3.0470277661456081E-2</v>
      </c>
      <c r="DV203" s="109">
        <f t="shared" ca="1" si="455"/>
        <v>1.4136555829484351E-2</v>
      </c>
      <c r="DW203" s="109">
        <f t="shared" ca="1" si="455"/>
        <v>1.61579436166106E-2</v>
      </c>
      <c r="DX203" s="109">
        <f t="shared" ca="1" si="455"/>
        <v>1.7164396065226715E-2</v>
      </c>
      <c r="DY203" s="109">
        <f t="shared" ca="1" si="455"/>
        <v>1.7774635548265919E-2</v>
      </c>
      <c r="DZ203" s="109">
        <f t="shared" ca="1" si="455"/>
        <v>1.8196029765898319E-2</v>
      </c>
      <c r="EA203" s="109">
        <f t="shared" ca="1" si="455"/>
        <v>1.8518444622964095E-2</v>
      </c>
      <c r="EB203" s="109">
        <f t="shared" ca="1" si="455"/>
        <v>1.8742712431764334E-2</v>
      </c>
      <c r="EC203" s="109">
        <f t="shared" ca="1" si="455"/>
        <v>1.89076605757281E-2</v>
      </c>
      <c r="ED203" s="109">
        <f t="shared" ca="1" si="455"/>
        <v>1.9034022246377773E-2</v>
      </c>
      <c r="EE203" s="109">
        <f t="shared" ca="1" si="455"/>
        <v>1.9133876847311146E-2</v>
      </c>
      <c r="EF203" s="109">
        <f t="shared" ca="1" si="455"/>
        <v>1.9214738380622272E-2</v>
      </c>
      <c r="EG203" s="109">
        <f t="shared" ca="1" si="455"/>
        <v>1.9281526116104956E-2</v>
      </c>
      <c r="EH203" s="109">
        <f t="shared" ca="1" si="455"/>
        <v>1.9337595606928205E-2</v>
      </c>
      <c r="EI203" s="109">
        <f t="shared" ca="1" si="455"/>
        <v>1.9385314288825194E-2</v>
      </c>
      <c r="EJ203" s="109">
        <f t="shared" ca="1" si="455"/>
        <v>1.9426400262042183E-2</v>
      </c>
      <c r="EK203" s="109">
        <f t="shared" ca="1" si="455"/>
        <v>1.9462130633541533E-2</v>
      </c>
    </row>
    <row r="204" spans="1:141" outlineLevel="2" x14ac:dyDescent="0.25">
      <c r="A204" s="90"/>
      <c r="B204" s="90"/>
      <c r="C204" s="90"/>
      <c r="D204" s="90"/>
      <c r="F204" s="100"/>
      <c r="I204" s="101"/>
      <c r="J204" s="100"/>
      <c r="M204" s="101"/>
      <c r="N204" s="100"/>
      <c r="Q204" s="101"/>
      <c r="R204" s="100"/>
      <c r="U204" s="101"/>
      <c r="V204" s="100"/>
      <c r="Y204" s="101"/>
      <c r="Z204" s="100"/>
      <c r="AC204" s="101"/>
      <c r="AD204" s="100"/>
      <c r="AG204" s="101"/>
      <c r="AH204" s="100"/>
      <c r="AK204" s="101"/>
      <c r="AL204" s="100"/>
      <c r="AO204" s="101"/>
      <c r="AP204" s="100"/>
      <c r="AS204" s="101"/>
      <c r="AT204" s="100"/>
      <c r="AW204" s="101"/>
      <c r="AX204" s="100"/>
      <c r="BA204" s="101"/>
      <c r="BB204" s="100"/>
      <c r="BE204" s="101"/>
      <c r="BF204" s="100"/>
      <c r="BI204" s="101"/>
      <c r="BJ204" s="100"/>
      <c r="BM204" s="101"/>
      <c r="BN204" s="100"/>
      <c r="BQ204" s="101"/>
      <c r="BR204" s="100"/>
      <c r="BU204" s="101"/>
      <c r="BV204" s="100"/>
      <c r="BY204" s="101"/>
      <c r="BZ204" s="100"/>
      <c r="CC204" s="101"/>
      <c r="CD204" s="100"/>
      <c r="CG204" s="101"/>
      <c r="CH204" s="100"/>
      <c r="CK204" s="101"/>
      <c r="CL204" s="100"/>
      <c r="CO204" s="101"/>
      <c r="CP204" s="100"/>
      <c r="CS204" s="101"/>
      <c r="CT204" s="100"/>
      <c r="CW204" s="101"/>
      <c r="CX204" s="100"/>
      <c r="DA204" s="101"/>
      <c r="DB204" s="100"/>
      <c r="DE204" s="101"/>
      <c r="DF204" s="100"/>
      <c r="DI204" s="101"/>
    </row>
    <row r="205" spans="1:141" outlineLevel="2" x14ac:dyDescent="0.25">
      <c r="A205" s="90" t="str">
        <f>A207</f>
        <v>p&amp;l</v>
      </c>
      <c r="B205" s="90" t="str">
        <f>B207</f>
        <v>interestIncome</v>
      </c>
      <c r="C205" s="111">
        <f>C207</f>
        <v>9.9999999999999995E-7</v>
      </c>
      <c r="D205" s="90"/>
      <c r="E205" t="str">
        <f>CONCATENATE(E202," - adjustment")</f>
        <v>Interest income - adjustment</v>
      </c>
      <c r="F205" s="117">
        <v>0</v>
      </c>
      <c r="G205" s="118">
        <v>0</v>
      </c>
      <c r="H205" s="118">
        <v>0</v>
      </c>
      <c r="I205" s="119" cm="1">
        <f t="array" aca="1" ref="I205" ca="1">IF(ISNUMBER(INDEX('DataModel-NVDA'!$ET$4:$FT$109,MATCH(1,('DataModel-NVDA'!$EO$4:$EO$109=$A205)*('DataModel-NVDA'!$EP$4:$EP$109=$B205),0),MATCH(CONCATENATE("FY ",RIGHT(I$3,4)),'DataModel-NVDA'!$ET$2:$FT$2,0))*$C205),INDEX('DataModel-NVDA'!$ET$4:$FT$109,MATCH(1,('DataModel-NVDA'!$EO$4:$EO$109=$A205)*('DataModel-NVDA'!$EP$4:$EP$109=$B205),0),MATCH(CONCATENATE("FY ",RIGHT(I$3,4)),'DataModel-NVDA'!$ET$2:$FT$2,0))*$C205,0)</f>
        <v>0</v>
      </c>
      <c r="J205" s="117">
        <v>0</v>
      </c>
      <c r="K205" s="118">
        <v>0</v>
      </c>
      <c r="L205" s="118">
        <v>0</v>
      </c>
      <c r="M205" s="119" cm="1">
        <f t="array" aca="1" ref="M205" ca="1">IF(ISNUMBER(INDEX('DataModel-NVDA'!$ET$4:$FT$109,MATCH(1,('DataModel-NVDA'!$EO$4:$EO$109=$A205)*('DataModel-NVDA'!$EP$4:$EP$109=$B205),0),MATCH(CONCATENATE("FY ",RIGHT(M$3,4)),'DataModel-NVDA'!$ET$2:$FT$2,0))*$C205),INDEX('DataModel-NVDA'!$ET$4:$FT$109,MATCH(1,('DataModel-NVDA'!$EO$4:$EO$109=$A205)*('DataModel-NVDA'!$EP$4:$EP$109=$B205),0),MATCH(CONCATENATE("FY ",RIGHT(M$3,4)),'DataModel-NVDA'!$ET$2:$FT$2,0))*$C205,0)</f>
        <v>1</v>
      </c>
      <c r="N205" s="117">
        <v>0</v>
      </c>
      <c r="O205" s="118">
        <v>0</v>
      </c>
      <c r="P205" s="118">
        <v>0</v>
      </c>
      <c r="Q205" s="119" cm="1">
        <f t="array" aca="1" ref="Q205" ca="1">IF(ISNUMBER(INDEX('DataModel-NVDA'!$ET$4:$FT$109,MATCH(1,('DataModel-NVDA'!$EO$4:$EO$109=$A205)*('DataModel-NVDA'!$EP$4:$EP$109=$B205),0),MATCH(CONCATENATE("FY ",RIGHT(Q$3,4)),'DataModel-NVDA'!$ET$2:$FT$2,0))*$C205),INDEX('DataModel-NVDA'!$ET$4:$FT$109,MATCH(1,('DataModel-NVDA'!$EO$4:$EO$109=$A205)*('DataModel-NVDA'!$EP$4:$EP$109=$B205),0),MATCH(CONCATENATE("FY ",RIGHT(Q$3,4)),'DataModel-NVDA'!$ET$2:$FT$2,0))*$C205,0)</f>
        <v>-1</v>
      </c>
      <c r="R205" s="117">
        <v>0</v>
      </c>
      <c r="S205" s="118">
        <v>0</v>
      </c>
      <c r="T205" s="118">
        <v>0</v>
      </c>
      <c r="U205" s="119" cm="1">
        <f t="array" aca="1" ref="U205" ca="1">IF(ISNUMBER(INDEX('DataModel-NVDA'!$ET$4:$FT$109,MATCH(1,('DataModel-NVDA'!$EO$4:$EO$109=$A205)*('DataModel-NVDA'!$EP$4:$EP$109=$B205),0),MATCH(CONCATENATE("FY ",RIGHT(U$3,4)),'DataModel-NVDA'!$ET$2:$FT$2,0))*$C205),INDEX('DataModel-NVDA'!$ET$4:$FT$109,MATCH(1,('DataModel-NVDA'!$EO$4:$EO$109=$A205)*('DataModel-NVDA'!$EP$4:$EP$109=$B205),0),MATCH(CONCATENATE("FY ",RIGHT(U$3,4)),'DataModel-NVDA'!$ET$2:$FT$2,0))*$C205,0)</f>
        <v>1</v>
      </c>
      <c r="V205" s="117">
        <v>0</v>
      </c>
      <c r="W205" s="118">
        <v>0</v>
      </c>
      <c r="X205" s="118">
        <v>0</v>
      </c>
      <c r="Y205" s="119" cm="1">
        <f t="array" aca="1" ref="Y205" ca="1">IF(ISNUMBER(INDEX('DataModel-NVDA'!$ET$4:$FT$109,MATCH(1,('DataModel-NVDA'!$EO$4:$EO$109=$A205)*('DataModel-NVDA'!$EP$4:$EP$109=$B205),0),MATCH(CONCATENATE("FY ",RIGHT(Y$3,4)),'DataModel-NVDA'!$ET$2:$FT$2,0))*$C205),INDEX('DataModel-NVDA'!$ET$4:$FT$109,MATCH(1,('DataModel-NVDA'!$EO$4:$EO$109=$A205)*('DataModel-NVDA'!$EP$4:$EP$109=$B205),0),MATCH(CONCATENATE("FY ",RIGHT(Y$3,4)),'DataModel-NVDA'!$ET$2:$FT$2,0))*$C205,0)</f>
        <v>0</v>
      </c>
      <c r="Z205" s="117">
        <v>0</v>
      </c>
      <c r="AA205" s="118">
        <v>0</v>
      </c>
      <c r="AB205" s="118">
        <v>0</v>
      </c>
      <c r="AC205" s="119" cm="1">
        <f t="array" aca="1" ref="AC205" ca="1">IF(ISNUMBER(INDEX('DataModel-NVDA'!$ET$4:$FT$109,MATCH(1,('DataModel-NVDA'!$EO$4:$EO$109=$A205)*('DataModel-NVDA'!$EP$4:$EP$109=$B205),0),MATCH(CONCATENATE("FY ",RIGHT(AC$3,4)),'DataModel-NVDA'!$ET$2:$FT$2,0))*$C205),INDEX('DataModel-NVDA'!$ET$4:$FT$109,MATCH(1,('DataModel-NVDA'!$EO$4:$EO$109=$A205)*('DataModel-NVDA'!$EP$4:$EP$109=$B205),0),MATCH(CONCATENATE("FY ",RIGHT(AC$3,4)),'DataModel-NVDA'!$ET$2:$FT$2,0))*$C205,0)</f>
        <v>1</v>
      </c>
      <c r="AD205" s="117">
        <v>0</v>
      </c>
      <c r="AE205" s="118">
        <v>0</v>
      </c>
      <c r="AF205" s="118">
        <v>0</v>
      </c>
      <c r="AG205" s="119" cm="1">
        <f t="array" aca="1" ref="AG205" ca="1">IF(ISNUMBER(INDEX('DataModel-NVDA'!$ET$4:$FT$109,MATCH(1,('DataModel-NVDA'!$EO$4:$EO$109=$A205)*('DataModel-NVDA'!$EP$4:$EP$109=$B205),0),MATCH(CONCATENATE("FY ",RIGHT(AG$3,4)),'DataModel-NVDA'!$ET$2:$FT$2,0))*$C205),INDEX('DataModel-NVDA'!$ET$4:$FT$109,MATCH(1,('DataModel-NVDA'!$EO$4:$EO$109=$A205)*('DataModel-NVDA'!$EP$4:$EP$109=$B205),0),MATCH(CONCATENATE("FY ",RIGHT(AG$3,4)),'DataModel-NVDA'!$ET$2:$FT$2,0))*$C205,0)</f>
        <v>0</v>
      </c>
      <c r="AH205" s="117">
        <v>0</v>
      </c>
      <c r="AI205" s="118">
        <v>0</v>
      </c>
      <c r="AJ205" s="118">
        <v>0</v>
      </c>
      <c r="AK205" s="119" cm="1">
        <f t="array" aca="1" ref="AK205" ca="1">IF(ISNUMBER(INDEX('DataModel-NVDA'!$ET$4:$FT$109,MATCH(1,('DataModel-NVDA'!$EO$4:$EO$109=$A205)*('DataModel-NVDA'!$EP$4:$EP$109=$B205),0),MATCH(CONCATENATE("FY ",RIGHT(AK$3,4)),'DataModel-NVDA'!$ET$2:$FT$2,0))*$C205),INDEX('DataModel-NVDA'!$ET$4:$FT$109,MATCH(1,('DataModel-NVDA'!$EO$4:$EO$109=$A205)*('DataModel-NVDA'!$EP$4:$EP$109=$B205),0),MATCH(CONCATENATE("FY ",RIGHT(AK$3,4)),'DataModel-NVDA'!$ET$2:$FT$2,0))*$C205,0)</f>
        <v>1</v>
      </c>
      <c r="AL205" s="117">
        <v>0</v>
      </c>
      <c r="AM205" s="118">
        <v>0</v>
      </c>
      <c r="AN205" s="118">
        <v>0</v>
      </c>
      <c r="AO205" s="119" cm="1">
        <f t="array" aca="1" ref="AO205" ca="1">IF(ISNUMBER(INDEX('DataModel-NVDA'!$ET$4:$FT$109,MATCH(1,('DataModel-NVDA'!$EO$4:$EO$109=$A205)*('DataModel-NVDA'!$EP$4:$EP$109=$B205),0),MATCH(CONCATENATE("FY ",RIGHT(AO$3,4)),'DataModel-NVDA'!$ET$2:$FT$2,0))*$C205),INDEX('DataModel-NVDA'!$ET$4:$FT$109,MATCH(1,('DataModel-NVDA'!$EO$4:$EO$109=$A205)*('DataModel-NVDA'!$EP$4:$EP$109=$B205),0),MATCH(CONCATENATE("FY ",RIGHT(AO$3,4)),'DataModel-NVDA'!$ET$2:$FT$2,0))*$C205,0)</f>
        <v>0</v>
      </c>
      <c r="AP205" s="117">
        <v>0</v>
      </c>
      <c r="AQ205" s="118">
        <v>0</v>
      </c>
      <c r="AR205" s="118">
        <v>0</v>
      </c>
      <c r="AS205" s="119" cm="1">
        <f t="array" aca="1" ref="AS205" ca="1">IF(ISNUMBER(INDEX('DataModel-NVDA'!$ET$4:$FT$109,MATCH(1,('DataModel-NVDA'!$EO$4:$EO$109=$A205)*('DataModel-NVDA'!$EP$4:$EP$109=$B205),0),MATCH(CONCATENATE("FY ",RIGHT(AS$3,4)),'DataModel-NVDA'!$ET$2:$FT$2,0))*$C205),INDEX('DataModel-NVDA'!$ET$4:$FT$109,MATCH(1,('DataModel-NVDA'!$EO$4:$EO$109=$A205)*('DataModel-NVDA'!$EP$4:$EP$109=$B205),0),MATCH(CONCATENATE("FY ",RIGHT(AS$3,4)),'DataModel-NVDA'!$ET$2:$FT$2,0))*$C205,0)</f>
        <v>1</v>
      </c>
      <c r="AT205" s="117">
        <v>0</v>
      </c>
      <c r="AU205" s="118">
        <v>0</v>
      </c>
      <c r="AV205" s="118">
        <v>0</v>
      </c>
      <c r="AW205" s="119" cm="1">
        <f t="array" aca="1" ref="AW205" ca="1">IF(ISNUMBER(INDEX('DataModel-NVDA'!$ET$4:$FT$109,MATCH(1,('DataModel-NVDA'!$EO$4:$EO$109=$A205)*('DataModel-NVDA'!$EP$4:$EP$109=$B205),0),MATCH(CONCATENATE("FY ",RIGHT(AW$3,4)),'DataModel-NVDA'!$ET$2:$FT$2,0))*$C205),INDEX('DataModel-NVDA'!$ET$4:$FT$109,MATCH(1,('DataModel-NVDA'!$EO$4:$EO$109=$A205)*('DataModel-NVDA'!$EP$4:$EP$109=$B205),0),MATCH(CONCATENATE("FY ",RIGHT(AW$3,4)),'DataModel-NVDA'!$ET$2:$FT$2,0))*$C205,0)</f>
        <v>0</v>
      </c>
      <c r="AX205" s="117">
        <v>0</v>
      </c>
      <c r="AY205" s="118">
        <v>0</v>
      </c>
      <c r="AZ205" s="118">
        <v>0</v>
      </c>
      <c r="BA205" s="119" cm="1">
        <f t="array" aca="1" ref="BA205" ca="1">IF(ISNUMBER(INDEX('DataModel-NVDA'!$ET$4:$FT$109,MATCH(1,('DataModel-NVDA'!$EO$4:$EO$109=$A205)*('DataModel-NVDA'!$EP$4:$EP$109=$B205),0),MATCH(CONCATENATE("FY ",RIGHT(BA$3,4)),'DataModel-NVDA'!$ET$2:$FT$2,0))*$C205),INDEX('DataModel-NVDA'!$ET$4:$FT$109,MATCH(1,('DataModel-NVDA'!$EO$4:$EO$109=$A205)*('DataModel-NVDA'!$EP$4:$EP$109=$B205),0),MATCH(CONCATENATE("FY ",RIGHT(BA$3,4)),'DataModel-NVDA'!$ET$2:$FT$2,0))*$C205,0)</f>
        <v>0</v>
      </c>
      <c r="BB205" s="117">
        <v>0</v>
      </c>
      <c r="BC205" s="118">
        <v>0</v>
      </c>
      <c r="BD205" s="118">
        <v>0</v>
      </c>
      <c r="BE205" s="119" cm="1">
        <f t="array" aca="1" ref="BE205" ca="1">IF(ISNUMBER(INDEX('DataModel-NVDA'!$ET$4:$FT$109,MATCH(1,('DataModel-NVDA'!$EO$4:$EO$109=$A205)*('DataModel-NVDA'!$EP$4:$EP$109=$B205),0),MATCH(CONCATENATE("FY ",RIGHT(BE$3,4)),'DataModel-NVDA'!$ET$2:$FT$2,0))*$C205),INDEX('DataModel-NVDA'!$ET$4:$FT$109,MATCH(1,('DataModel-NVDA'!$EO$4:$EO$109=$A205)*('DataModel-NVDA'!$EP$4:$EP$109=$B205),0),MATCH(CONCATENATE("FY ",RIGHT(BE$3,4)),'DataModel-NVDA'!$ET$2:$FT$2,0))*$C205,0)</f>
        <v>0</v>
      </c>
      <c r="BF205" s="117">
        <v>0</v>
      </c>
      <c r="BG205" s="118">
        <v>0</v>
      </c>
      <c r="BH205" s="118">
        <v>0</v>
      </c>
      <c r="BI205" s="119" cm="1">
        <f t="array" aca="1" ref="BI205" ca="1">IF(ISNUMBER(INDEX('DataModel-NVDA'!$ET$4:$FT$109,MATCH(1,('DataModel-NVDA'!$EO$4:$EO$109=$A205)*('DataModel-NVDA'!$EP$4:$EP$109=$B205),0),MATCH(CONCATENATE("FY ",RIGHT(BI$3,4)),'DataModel-NVDA'!$ET$2:$FT$2,0))*$C205),INDEX('DataModel-NVDA'!$ET$4:$FT$109,MATCH(1,('DataModel-NVDA'!$EO$4:$EO$109=$A205)*('DataModel-NVDA'!$EP$4:$EP$109=$B205),0),MATCH(CONCATENATE("FY ",RIGHT(BI$3,4)),'DataModel-NVDA'!$ET$2:$FT$2,0))*$C205,0)</f>
        <v>0</v>
      </c>
      <c r="BJ205" s="117">
        <v>0</v>
      </c>
      <c r="BK205" s="118">
        <v>0</v>
      </c>
      <c r="BL205" s="118">
        <v>0</v>
      </c>
      <c r="BM205" s="119" cm="1">
        <f t="array" aca="1" ref="BM205" ca="1">IF(ISNUMBER(INDEX('DataModel-NVDA'!$ET$4:$FT$109,MATCH(1,('DataModel-NVDA'!$EO$4:$EO$109=$A205)*('DataModel-NVDA'!$EP$4:$EP$109=$B205),0),MATCH(CONCATENATE("FY ",RIGHT(BM$3,4)),'DataModel-NVDA'!$ET$2:$FT$2,0))*$C205),INDEX('DataModel-NVDA'!$ET$4:$FT$109,MATCH(1,('DataModel-NVDA'!$EO$4:$EO$109=$A205)*('DataModel-NVDA'!$EP$4:$EP$109=$B205),0),MATCH(CONCATENATE("FY ",RIGHT(BM$3,4)),'DataModel-NVDA'!$ET$2:$FT$2,0))*$C205,0)</f>
        <v>0</v>
      </c>
      <c r="BN205" s="117">
        <v>0</v>
      </c>
      <c r="BO205" s="118">
        <v>0</v>
      </c>
      <c r="BP205" s="118">
        <v>0</v>
      </c>
      <c r="BQ205" s="119" cm="1">
        <f t="array" aca="1" ref="BQ205" ca="1">IF(ISNUMBER(INDEX('DataModel-NVDA'!$ET$4:$FT$109,MATCH(1,('DataModel-NVDA'!$EO$4:$EO$109=$A205)*('DataModel-NVDA'!$EP$4:$EP$109=$B205),0),MATCH(CONCATENATE("FY ",RIGHT(BQ$3,4)),'DataModel-NVDA'!$ET$2:$FT$2,0))*$C205),INDEX('DataModel-NVDA'!$ET$4:$FT$109,MATCH(1,('DataModel-NVDA'!$EO$4:$EO$109=$A205)*('DataModel-NVDA'!$EP$4:$EP$109=$B205),0),MATCH(CONCATENATE("FY ",RIGHT(BQ$3,4)),'DataModel-NVDA'!$ET$2:$FT$2,0))*$C205,0)</f>
        <v>0</v>
      </c>
      <c r="BR205" s="117">
        <v>0</v>
      </c>
      <c r="BS205" s="118">
        <v>0</v>
      </c>
      <c r="BT205" s="118">
        <v>0</v>
      </c>
      <c r="BU205" s="119" cm="1">
        <f t="array" aca="1" ref="BU205" ca="1">IF(ISNUMBER(INDEX('DataModel-NVDA'!$ET$4:$FT$109,MATCH(1,('DataModel-NVDA'!$EO$4:$EO$109=$A205)*('DataModel-NVDA'!$EP$4:$EP$109=$B205),0),MATCH(CONCATENATE("FY ",RIGHT(BU$3,4)),'DataModel-NVDA'!$ET$2:$FT$2,0))*$C205),INDEX('DataModel-NVDA'!$ET$4:$FT$109,MATCH(1,('DataModel-NVDA'!$EO$4:$EO$109=$A205)*('DataModel-NVDA'!$EP$4:$EP$109=$B205),0),MATCH(CONCATENATE("FY ",RIGHT(BU$3,4)),'DataModel-NVDA'!$ET$2:$FT$2,0))*$C205,0)</f>
        <v>0</v>
      </c>
      <c r="BV205" s="117">
        <v>0</v>
      </c>
      <c r="BW205" s="118">
        <v>0</v>
      </c>
      <c r="BX205" s="118">
        <v>0</v>
      </c>
      <c r="BY205" s="119" cm="1">
        <f t="array" aca="1" ref="BY205" ca="1">IF(ISNUMBER(INDEX('DataModel-NVDA'!$ET$4:$FT$109,MATCH(1,('DataModel-NVDA'!$EO$4:$EO$109=$A205)*('DataModel-NVDA'!$EP$4:$EP$109=$B205),0),MATCH(CONCATENATE("FY ",RIGHT(BY$3,4)),'DataModel-NVDA'!$ET$2:$FT$2,0))*$C205),INDEX('DataModel-NVDA'!$ET$4:$FT$109,MATCH(1,('DataModel-NVDA'!$EO$4:$EO$109=$A205)*('DataModel-NVDA'!$EP$4:$EP$109=$B205),0),MATCH(CONCATENATE("FY ",RIGHT(BY$3,4)),'DataModel-NVDA'!$ET$2:$FT$2,0))*$C205,0)</f>
        <v>0</v>
      </c>
      <c r="BZ205" s="117">
        <v>0</v>
      </c>
      <c r="CA205" s="118">
        <v>0</v>
      </c>
      <c r="CB205" s="118">
        <v>0</v>
      </c>
      <c r="CC205" s="119" cm="1">
        <f t="array" aca="1" ref="CC205" ca="1">IF(ISNUMBER(INDEX('DataModel-NVDA'!$ET$4:$FT$109,MATCH(1,('DataModel-NVDA'!$EO$4:$EO$109=$A205)*('DataModel-NVDA'!$EP$4:$EP$109=$B205),0),MATCH(CONCATENATE("FY ",RIGHT(CC$3,4)),'DataModel-NVDA'!$ET$2:$FT$2,0))*$C205),INDEX('DataModel-NVDA'!$ET$4:$FT$109,MATCH(1,('DataModel-NVDA'!$EO$4:$EO$109=$A205)*('DataModel-NVDA'!$EP$4:$EP$109=$B205),0),MATCH(CONCATENATE("FY ",RIGHT(CC$3,4)),'DataModel-NVDA'!$ET$2:$FT$2,0))*$C205,0)</f>
        <v>0</v>
      </c>
      <c r="CD205" s="117">
        <v>0</v>
      </c>
      <c r="CE205" s="118">
        <v>0</v>
      </c>
      <c r="CF205" s="118">
        <v>0</v>
      </c>
      <c r="CG205" s="119" cm="1">
        <f t="array" aca="1" ref="CG205" ca="1">IF(ISNUMBER(INDEX('DataModel-NVDA'!$ET$4:$FT$109,MATCH(1,('DataModel-NVDA'!$EO$4:$EO$109=$A205)*('DataModel-NVDA'!$EP$4:$EP$109=$B205),0),MATCH(CONCATENATE("FY ",RIGHT(CG$3,4)),'DataModel-NVDA'!$ET$2:$FT$2,0))*$C205),INDEX('DataModel-NVDA'!$ET$4:$FT$109,MATCH(1,('DataModel-NVDA'!$EO$4:$EO$109=$A205)*('DataModel-NVDA'!$EP$4:$EP$109=$B205),0),MATCH(CONCATENATE("FY ",RIGHT(CG$3,4)),'DataModel-NVDA'!$ET$2:$FT$2,0))*$C205,0)</f>
        <v>0</v>
      </c>
      <c r="CH205" s="117">
        <v>0</v>
      </c>
      <c r="CI205" s="118">
        <v>0</v>
      </c>
      <c r="CJ205" s="118">
        <v>0</v>
      </c>
      <c r="CK205" s="119" cm="1">
        <f t="array" aca="1" ref="CK205" ca="1">IF(ISNUMBER(INDEX('DataModel-NVDA'!$ET$4:$FT$109,MATCH(1,('DataModel-NVDA'!$EO$4:$EO$109=$A205)*('DataModel-NVDA'!$EP$4:$EP$109=$B205),0),MATCH(CONCATENATE("FY ",RIGHT(CK$3,4)),'DataModel-NVDA'!$ET$2:$FT$2,0))*$C205),INDEX('DataModel-NVDA'!$ET$4:$FT$109,MATCH(1,('DataModel-NVDA'!$EO$4:$EO$109=$A205)*('DataModel-NVDA'!$EP$4:$EP$109=$B205),0),MATCH(CONCATENATE("FY ",RIGHT(CK$3,4)),'DataModel-NVDA'!$ET$2:$FT$2,0))*$C205,0)</f>
        <v>0</v>
      </c>
      <c r="CL205" s="117">
        <v>0</v>
      </c>
      <c r="CM205" s="118">
        <v>0</v>
      </c>
      <c r="CN205" s="118">
        <v>0</v>
      </c>
      <c r="CO205" s="119" cm="1">
        <f t="array" aca="1" ref="CO205" ca="1">IF(ISNUMBER(INDEX('DataModel-NVDA'!$ET$4:$FT$109,MATCH(1,('DataModel-NVDA'!$EO$4:$EO$109=$A205)*('DataModel-NVDA'!$EP$4:$EP$109=$B205),0),MATCH(CONCATENATE("FY ",RIGHT(CO$3,4)),'DataModel-NVDA'!$ET$2:$FT$2,0))*$C205),INDEX('DataModel-NVDA'!$ET$4:$FT$109,MATCH(1,('DataModel-NVDA'!$EO$4:$EO$109=$A205)*('DataModel-NVDA'!$EP$4:$EP$109=$B205),0),MATCH(CONCATENATE("FY ",RIGHT(CO$3,4)),'DataModel-NVDA'!$ET$2:$FT$2,0))*$C205,0)</f>
        <v>0</v>
      </c>
      <c r="CP205" s="117">
        <v>0</v>
      </c>
      <c r="CQ205" s="118">
        <v>0</v>
      </c>
      <c r="CR205" s="118">
        <v>0</v>
      </c>
      <c r="CS205" s="119" cm="1">
        <f t="array" aca="1" ref="CS205" ca="1">IF(ISNUMBER(INDEX('DataModel-NVDA'!$ET$4:$FT$109,MATCH(1,('DataModel-NVDA'!$EO$4:$EO$109=$A205)*('DataModel-NVDA'!$EP$4:$EP$109=$B205),0),MATCH(CONCATENATE("FY ",RIGHT(CS$3,4)),'DataModel-NVDA'!$ET$2:$FT$2,0))*$C205),INDEX('DataModel-NVDA'!$ET$4:$FT$109,MATCH(1,('DataModel-NVDA'!$EO$4:$EO$109=$A205)*('DataModel-NVDA'!$EP$4:$EP$109=$B205),0),MATCH(CONCATENATE("FY ",RIGHT(CS$3,4)),'DataModel-NVDA'!$ET$2:$FT$2,0))*$C205,0)</f>
        <v>0</v>
      </c>
      <c r="CT205" s="117">
        <v>0</v>
      </c>
      <c r="CU205" s="118">
        <v>0</v>
      </c>
      <c r="CV205" s="118">
        <v>0</v>
      </c>
      <c r="CW205" s="119" cm="1">
        <f t="array" aca="1" ref="CW205" ca="1">IF(ISNUMBER(INDEX('DataModel-NVDA'!$ET$4:$FT$109,MATCH(1,('DataModel-NVDA'!$EO$4:$EO$109=$A205)*('DataModel-NVDA'!$EP$4:$EP$109=$B205),0),MATCH(CONCATENATE("FY ",RIGHT(CW$3,4)),'DataModel-NVDA'!$ET$2:$FT$2,0))*$C205),INDEX('DataModel-NVDA'!$ET$4:$FT$109,MATCH(1,('DataModel-NVDA'!$EO$4:$EO$109=$A205)*('DataModel-NVDA'!$EP$4:$EP$109=$B205),0),MATCH(CONCATENATE("FY ",RIGHT(CW$3,4)),'DataModel-NVDA'!$ET$2:$FT$2,0))*$C205,0)</f>
        <v>0</v>
      </c>
      <c r="CX205" s="117">
        <v>0</v>
      </c>
      <c r="CY205" s="118">
        <v>0</v>
      </c>
      <c r="CZ205" s="118">
        <v>0</v>
      </c>
      <c r="DA205" s="119" cm="1">
        <f t="array" aca="1" ref="DA205" ca="1">IF(ISNUMBER(INDEX('DataModel-NVDA'!$ET$4:$FT$109,MATCH(1,('DataModel-NVDA'!$EO$4:$EO$109=$A205)*('DataModel-NVDA'!$EP$4:$EP$109=$B205),0),MATCH(CONCATENATE("FY ",RIGHT(DA$3,4)),'DataModel-NVDA'!$ET$2:$FT$2,0))*$C205),INDEX('DataModel-NVDA'!$ET$4:$FT$109,MATCH(1,('DataModel-NVDA'!$EO$4:$EO$109=$A205)*('DataModel-NVDA'!$EP$4:$EP$109=$B205),0),MATCH(CONCATENATE("FY ",RIGHT(DA$3,4)),'DataModel-NVDA'!$ET$2:$FT$2,0))*$C205,0)</f>
        <v>0</v>
      </c>
      <c r="DB205" s="117">
        <v>0</v>
      </c>
      <c r="DC205" s="118">
        <v>0</v>
      </c>
      <c r="DD205" s="118">
        <v>0</v>
      </c>
      <c r="DE205" s="119" cm="1">
        <f t="array" aca="1" ref="DE205" ca="1">IF(ISNUMBER(INDEX('DataModel-NVDA'!$ET$4:$FT$109,MATCH(1,('DataModel-NVDA'!$EO$4:$EO$109=$A205)*('DataModel-NVDA'!$EP$4:$EP$109=$B205),0),MATCH(CONCATENATE("FY ",RIGHT(DE$3,4)),'DataModel-NVDA'!$ET$2:$FT$2,0))*$C205),INDEX('DataModel-NVDA'!$ET$4:$FT$109,MATCH(1,('DataModel-NVDA'!$EO$4:$EO$109=$A205)*('DataModel-NVDA'!$EP$4:$EP$109=$B205),0),MATCH(CONCATENATE("FY ",RIGHT(DE$3,4)),'DataModel-NVDA'!$ET$2:$FT$2,0))*$C205,0)</f>
        <v>0</v>
      </c>
      <c r="DF205" s="117">
        <v>0</v>
      </c>
      <c r="DG205" s="118">
        <v>0</v>
      </c>
      <c r="DH205" s="118">
        <v>0</v>
      </c>
      <c r="DI205" s="119" cm="1">
        <f t="array" aca="1" ref="DI205" ca="1">IF(ISNUMBER(INDEX('DataModel-NVDA'!$ET$4:$FT$109,MATCH(1,('DataModel-NVDA'!$EO$4:$EO$109=$A205)*('DataModel-NVDA'!$EP$4:$EP$109=$B205),0),MATCH(CONCATENATE("FY ",RIGHT(DI$3,4)),'DataModel-NVDA'!$ET$2:$FT$2,0))*$C205),INDEX('DataModel-NVDA'!$ET$4:$FT$109,MATCH(1,('DataModel-NVDA'!$EO$4:$EO$109=$A205)*('DataModel-NVDA'!$EP$4:$EP$109=$B205),0),MATCH(CONCATENATE("FY ",RIGHT(DI$3,4)),'DataModel-NVDA'!$ET$2:$FT$2,0))*$C205,0)</f>
        <v>0</v>
      </c>
      <c r="DK205" s="69">
        <f t="shared" ref="DK205:EK205" ca="1" si="456">SUM(OFFSET($E205,,MATCH(DK$3,$F$5:$DI$5,0),,4))</f>
        <v>0</v>
      </c>
      <c r="DL205" s="69">
        <f t="shared" ca="1" si="456"/>
        <v>1</v>
      </c>
      <c r="DM205" s="69">
        <f t="shared" ca="1" si="456"/>
        <v>-1</v>
      </c>
      <c r="DN205" s="69">
        <f t="shared" ca="1" si="456"/>
        <v>1</v>
      </c>
      <c r="DO205" s="69">
        <f t="shared" ca="1" si="456"/>
        <v>0</v>
      </c>
      <c r="DP205" s="69">
        <f t="shared" ca="1" si="456"/>
        <v>1</v>
      </c>
      <c r="DQ205" s="69">
        <f t="shared" ca="1" si="456"/>
        <v>0</v>
      </c>
      <c r="DR205" s="69">
        <f t="shared" ca="1" si="456"/>
        <v>1</v>
      </c>
      <c r="DS205" s="69">
        <f t="shared" ca="1" si="456"/>
        <v>0</v>
      </c>
      <c r="DT205" s="69">
        <f t="shared" ca="1" si="456"/>
        <v>1</v>
      </c>
      <c r="DU205" s="69">
        <f t="shared" ca="1" si="456"/>
        <v>0</v>
      </c>
      <c r="DV205" s="69">
        <f t="shared" ca="1" si="456"/>
        <v>0</v>
      </c>
      <c r="DW205" s="69">
        <f t="shared" ca="1" si="456"/>
        <v>0</v>
      </c>
      <c r="DX205" s="69">
        <f t="shared" ca="1" si="456"/>
        <v>0</v>
      </c>
      <c r="DY205" s="69">
        <f t="shared" ca="1" si="456"/>
        <v>0</v>
      </c>
      <c r="DZ205" s="69">
        <f t="shared" ca="1" si="456"/>
        <v>0</v>
      </c>
      <c r="EA205" s="69">
        <f t="shared" ca="1" si="456"/>
        <v>0</v>
      </c>
      <c r="EB205" s="69">
        <f t="shared" ca="1" si="456"/>
        <v>0</v>
      </c>
      <c r="EC205" s="69">
        <f t="shared" ca="1" si="456"/>
        <v>0</v>
      </c>
      <c r="ED205" s="69">
        <f t="shared" ca="1" si="456"/>
        <v>0</v>
      </c>
      <c r="EE205" s="69">
        <f t="shared" ca="1" si="456"/>
        <v>0</v>
      </c>
      <c r="EF205" s="69">
        <f t="shared" ca="1" si="456"/>
        <v>0</v>
      </c>
      <c r="EG205" s="69">
        <f t="shared" ca="1" si="456"/>
        <v>0</v>
      </c>
      <c r="EH205" s="69">
        <f t="shared" ca="1" si="456"/>
        <v>0</v>
      </c>
      <c r="EI205" s="69">
        <f t="shared" ca="1" si="456"/>
        <v>0</v>
      </c>
      <c r="EJ205" s="69">
        <f t="shared" ca="1" si="456"/>
        <v>0</v>
      </c>
      <c r="EK205" s="69">
        <f t="shared" ca="1" si="456"/>
        <v>0</v>
      </c>
    </row>
    <row r="206" spans="1:141" outlineLevel="2" x14ac:dyDescent="0.25">
      <c r="A206" s="90"/>
      <c r="B206" s="90"/>
      <c r="C206" s="90"/>
      <c r="D206" s="90"/>
      <c r="F206" s="100"/>
      <c r="I206" s="101"/>
      <c r="J206" s="100"/>
      <c r="M206" s="101"/>
      <c r="N206" s="100"/>
      <c r="Q206" s="101"/>
      <c r="R206" s="100"/>
      <c r="U206" s="101"/>
      <c r="V206" s="100"/>
      <c r="Y206" s="101"/>
      <c r="Z206" s="100"/>
      <c r="AC206" s="101"/>
      <c r="AD206" s="100"/>
      <c r="AG206" s="101"/>
      <c r="AH206" s="100"/>
      <c r="AK206" s="101"/>
      <c r="AL206" s="100"/>
      <c r="AO206" s="101"/>
      <c r="AP206" s="100"/>
      <c r="AS206" s="101"/>
      <c r="AT206" s="100"/>
      <c r="AW206" s="101"/>
      <c r="AX206" s="100"/>
      <c r="BA206" s="101"/>
      <c r="BB206" s="100"/>
      <c r="BE206" s="101"/>
      <c r="BF206" s="100"/>
      <c r="BI206" s="101"/>
      <c r="BJ206" s="100"/>
      <c r="BM206" s="101"/>
      <c r="BN206" s="100"/>
      <c r="BQ206" s="101"/>
      <c r="BR206" s="100"/>
      <c r="BU206" s="101"/>
      <c r="BV206" s="100"/>
      <c r="BY206" s="101"/>
      <c r="BZ206" s="100"/>
      <c r="CC206" s="101"/>
      <c r="CD206" s="100"/>
      <c r="CG206" s="101"/>
      <c r="CH206" s="100"/>
      <c r="CK206" s="101"/>
      <c r="CL206" s="100"/>
      <c r="CO206" s="101"/>
      <c r="CP206" s="100"/>
      <c r="CS206" s="101"/>
      <c r="CT206" s="100"/>
      <c r="CW206" s="101"/>
      <c r="CX206" s="100"/>
      <c r="DA206" s="101"/>
      <c r="DB206" s="100"/>
      <c r="DE206" s="101"/>
      <c r="DF206" s="100"/>
      <c r="DI206" s="101"/>
    </row>
    <row r="207" spans="1:141" outlineLevel="2" x14ac:dyDescent="0.25">
      <c r="A207" s="90" t="s">
        <v>132</v>
      </c>
      <c r="B207" s="90" t="s">
        <v>142</v>
      </c>
      <c r="C207" s="111">
        <f>$C$6</f>
        <v>9.9999999999999995E-7</v>
      </c>
      <c r="D207" s="90"/>
      <c r="E207" t="str">
        <f>CONCATENATE(E202," - history")</f>
        <v>Interest income - history</v>
      </c>
      <c r="F207" s="113" cm="1">
        <f t="array" aca="1" ref="F207" ca="1">IF(AND(F$4="A",ISNUMBER('DataModel-NVDA'!F$4)),INDEX('DataModel-NVDA'!$F$4:$BA$109,MATCH(1,('DataModel-NVDA'!$A$4:$A$109=$A207)*('DataModel-NVDA'!$B$4:$B$109=$B207),0),MATCH(F$3,'DataModel-NVDA'!$F$2:$BA$2,0))*$C207,"")</f>
        <v>5.71</v>
      </c>
      <c r="G207" s="69" cm="1">
        <f t="array" aca="1" ref="G207" ca="1">IF(AND(G$4="A",ISNUMBER('DataModel-NVDA'!G$4)),INDEX('DataModel-NVDA'!$F$4:$BA$109,MATCH(1,('DataModel-NVDA'!$A$4:$A$109=$A207)*('DataModel-NVDA'!$B$4:$B$109=$B207),0),MATCH(G$3,'DataModel-NVDA'!$F$2:$BA$2,0))*$C207,"")</f>
        <v>6.8289999999999997</v>
      </c>
      <c r="H207" s="69" cm="1">
        <f t="array" aca="1" ref="H207" ca="1">IF(AND(H$4="A",ISNUMBER('DataModel-NVDA'!H$4)),INDEX('DataModel-NVDA'!$F$4:$BA$109,MATCH(1,('DataModel-NVDA'!$A$4:$A$109=$A207)*('DataModel-NVDA'!$B$4:$B$109=$B207),0),MATCH(H$3,'DataModel-NVDA'!$F$2:$BA$2,0))*$C207,"")</f>
        <v>7.4219999999999997</v>
      </c>
      <c r="I207" s="114" cm="1">
        <f t="array" aca="1" ref="I207" ca="1">IF(AND(I$4="A",ISNUMBER('DataModel-NVDA'!I$4)),INDEX('DataModel-NVDA'!$F$4:$BA$109,MATCH(1,('DataModel-NVDA'!$A$4:$A$109=$A207)*('DataModel-NVDA'!$B$4:$B$109=$B207),0),MATCH(I$3,'DataModel-NVDA'!$F$2:$BA$2,0))*$C207,"")</f>
        <v>8.1289999999999996</v>
      </c>
      <c r="J207" s="113" cm="1">
        <f t="array" aca="1" ref="J207" ca="1">IF(AND(J$4="A",ISNUMBER('DataModel-NVDA'!J$4)),INDEX('DataModel-NVDA'!$F$4:$BA$109,MATCH(1,('DataModel-NVDA'!$A$4:$A$109=$A207)*('DataModel-NVDA'!$B$4:$B$109=$B207),0),MATCH(J$3,'DataModel-NVDA'!$F$2:$BA$2,0))*$C207,"")</f>
        <v>9</v>
      </c>
      <c r="K207" s="69" cm="1">
        <f t="array" aca="1" ref="K207" ca="1">IF(AND(K$4="A",ISNUMBER('DataModel-NVDA'!K$4)),INDEX('DataModel-NVDA'!$F$4:$BA$109,MATCH(1,('DataModel-NVDA'!$A$4:$A$109=$A207)*('DataModel-NVDA'!$B$4:$B$109=$B207),0),MATCH(K$3,'DataModel-NVDA'!$F$2:$BA$2,0))*$C207,"")</f>
        <v>9</v>
      </c>
      <c r="L207" s="69" cm="1">
        <f t="array" aca="1" ref="L207" ca="1">IF(AND(L$4="A",ISNUMBER('DataModel-NVDA'!L$4)),INDEX('DataModel-NVDA'!$F$4:$BA$109,MATCH(1,('DataModel-NVDA'!$A$4:$A$109=$A207)*('DataModel-NVDA'!$B$4:$B$109=$B207),0),MATCH(L$3,'DataModel-NVDA'!$F$2:$BA$2,0))*$C207,"")</f>
        <v>9</v>
      </c>
      <c r="M207" s="114" cm="1">
        <f t="array" aca="1" ref="M207" ca="1">IF(AND(M$4="A",ISNUMBER('DataModel-NVDA'!M$4)),INDEX('DataModel-NVDA'!$F$4:$BA$109,MATCH(1,('DataModel-NVDA'!$A$4:$A$109=$A207)*('DataModel-NVDA'!$B$4:$B$109=$B207),0),MATCH(M$3,'DataModel-NVDA'!$F$2:$BA$2,0))*$C207,"")</f>
        <v>11</v>
      </c>
      <c r="N207" s="113" cm="1">
        <f t="array" aca="1" ref="N207" ca="1">IF(AND(N$4="A",ISNUMBER('DataModel-NVDA'!N$4)),INDEX('DataModel-NVDA'!$F$4:$BA$109,MATCH(1,('DataModel-NVDA'!$A$4:$A$109=$A207)*('DataModel-NVDA'!$B$4:$B$109=$B207),0),MATCH(N$3,'DataModel-NVDA'!$F$2:$BA$2,0))*$C207,"")</f>
        <v>12</v>
      </c>
      <c r="O207" s="69" cm="1">
        <f t="array" aca="1" ref="O207" ca="1">IF(AND(O$4="A",ISNUMBER('DataModel-NVDA'!O$4)),INDEX('DataModel-NVDA'!$F$4:$BA$109,MATCH(1,('DataModel-NVDA'!$A$4:$A$109=$A207)*('DataModel-NVDA'!$B$4:$B$109=$B207),0),MATCH(O$3,'DataModel-NVDA'!$F$2:$BA$2,0))*$C207,"")</f>
        <v>12</v>
      </c>
      <c r="P207" s="69" cm="1">
        <f t="array" aca="1" ref="P207" ca="1">IF(AND(P$4="A",ISNUMBER('DataModel-NVDA'!P$4)),INDEX('DataModel-NVDA'!$F$4:$BA$109,MATCH(1,('DataModel-NVDA'!$A$4:$A$109=$A207)*('DataModel-NVDA'!$B$4:$B$109=$B207),0),MATCH(P$3,'DataModel-NVDA'!$F$2:$BA$2,0))*$C207,"")</f>
        <v>14</v>
      </c>
      <c r="Q207" s="114" cm="1">
        <f t="array" aca="1" ref="Q207" ca="1">IF(AND(Q$4="A",ISNUMBER('DataModel-NVDA'!Q$4)),INDEX('DataModel-NVDA'!$F$4:$BA$109,MATCH(1,('DataModel-NVDA'!$A$4:$A$109=$A207)*('DataModel-NVDA'!$B$4:$B$109=$B207),0),MATCH(Q$3,'DataModel-NVDA'!$F$2:$BA$2,0))*$C207,"")</f>
        <v>17</v>
      </c>
      <c r="R207" s="113" cm="1">
        <f t="array" aca="1" ref="R207" ca="1">IF(AND(R$4="A",ISNUMBER('DataModel-NVDA'!R$4)),INDEX('DataModel-NVDA'!$F$4:$BA$109,MATCH(1,('DataModel-NVDA'!$A$4:$A$109=$A207)*('DataModel-NVDA'!$B$4:$B$109=$B207),0),MATCH(R$3,'DataModel-NVDA'!$F$2:$BA$2,0))*$C207,"")</f>
        <v>16</v>
      </c>
      <c r="S207" s="69" cm="1">
        <f t="array" aca="1" ref="S207" ca="1">IF(AND(S$4="A",ISNUMBER('DataModel-NVDA'!S$4)),INDEX('DataModel-NVDA'!$F$4:$BA$109,MATCH(1,('DataModel-NVDA'!$A$4:$A$109=$A207)*('DataModel-NVDA'!$B$4:$B$109=$B207),0),MATCH(S$3,'DataModel-NVDA'!$F$2:$BA$2,0))*$C207,"")</f>
        <v>15</v>
      </c>
      <c r="T207" s="69" cm="1">
        <f t="array" aca="1" ref="T207" ca="1">IF(AND(T$4="A",ISNUMBER('DataModel-NVDA'!T$4)),INDEX('DataModel-NVDA'!$F$4:$BA$109,MATCH(1,('DataModel-NVDA'!$A$4:$A$109=$A207)*('DataModel-NVDA'!$B$4:$B$109=$B207),0),MATCH(T$3,'DataModel-NVDA'!$F$2:$BA$2,0))*$C207,"")</f>
        <v>17</v>
      </c>
      <c r="U207" s="114" cm="1">
        <f t="array" aca="1" ref="U207" ca="1">IF(AND(U$4="A",ISNUMBER('DataModel-NVDA'!U$4)),INDEX('DataModel-NVDA'!$F$4:$BA$109,MATCH(1,('DataModel-NVDA'!$A$4:$A$109=$A207)*('DataModel-NVDA'!$B$4:$B$109=$B207),0),MATCH(U$3,'DataModel-NVDA'!$F$2:$BA$2,0))*$C207,"")</f>
        <v>20</v>
      </c>
      <c r="V207" s="113" cm="1">
        <f t="array" aca="1" ref="V207" ca="1">IF(AND(V$4="A",ISNUMBER('DataModel-NVDA'!V$4)),INDEX('DataModel-NVDA'!$F$4:$BA$109,MATCH(1,('DataModel-NVDA'!$A$4:$A$109=$A207)*('DataModel-NVDA'!$B$4:$B$109=$B207),0),MATCH(V$3,'DataModel-NVDA'!$F$2:$BA$2,0))*$C207,"")</f>
        <v>25</v>
      </c>
      <c r="W207" s="69" cm="1">
        <f t="array" aca="1" ref="W207" ca="1">IF(AND(W$4="A",ISNUMBER('DataModel-NVDA'!W$4)),INDEX('DataModel-NVDA'!$F$4:$BA$109,MATCH(1,('DataModel-NVDA'!$A$4:$A$109=$A207)*('DataModel-NVDA'!$B$4:$B$109=$B207),0),MATCH(W$3,'DataModel-NVDA'!$F$2:$BA$2,0))*$C207,"")</f>
        <v>32</v>
      </c>
      <c r="X207" s="69" cm="1">
        <f t="array" aca="1" ref="X207" ca="1">IF(AND(X$4="A",ISNUMBER('DataModel-NVDA'!X$4)),INDEX('DataModel-NVDA'!$F$4:$BA$109,MATCH(1,('DataModel-NVDA'!$A$4:$A$109=$A207)*('DataModel-NVDA'!$B$4:$B$109=$B207),0),MATCH(X$3,'DataModel-NVDA'!$F$2:$BA$2,0))*$C207,"")</f>
        <v>37</v>
      </c>
      <c r="Y207" s="114" cm="1">
        <f t="array" aca="1" ref="Y207" ca="1">IF(AND(Y$4="A",ISNUMBER('DataModel-NVDA'!Y$4)),INDEX('DataModel-NVDA'!$F$4:$BA$109,MATCH(1,('DataModel-NVDA'!$A$4:$A$109=$A207)*('DataModel-NVDA'!$B$4:$B$109=$B207),0),MATCH(Y$3,'DataModel-NVDA'!$F$2:$BA$2,0))*$C207,"")</f>
        <v>42</v>
      </c>
      <c r="Z207" s="113" cm="1">
        <f t="array" aca="1" ref="Z207" ca="1">IF(AND(Z$4="A",ISNUMBER('DataModel-NVDA'!Z$4)),INDEX('DataModel-NVDA'!$F$4:$BA$109,MATCH(1,('DataModel-NVDA'!$A$4:$A$109=$A207)*('DataModel-NVDA'!$B$4:$B$109=$B207),0),MATCH(Z$3,'DataModel-NVDA'!$F$2:$BA$2,0))*$C207,"")</f>
        <v>44</v>
      </c>
      <c r="AA207" s="69" cm="1">
        <f t="array" aca="1" ref="AA207" ca="1">IF(AND(AA$4="A",ISNUMBER('DataModel-NVDA'!AA$4)),INDEX('DataModel-NVDA'!$F$4:$BA$109,MATCH(1,('DataModel-NVDA'!$A$4:$A$109=$A207)*('DataModel-NVDA'!$B$4:$B$109=$B207),0),MATCH(AA$3,'DataModel-NVDA'!$F$2:$BA$2,0))*$C207,"")</f>
        <v>47</v>
      </c>
      <c r="AB207" s="69" cm="1">
        <f t="array" aca="1" ref="AB207" ca="1">IF(AND(AB$4="A",ISNUMBER('DataModel-NVDA'!AB$4)),INDEX('DataModel-NVDA'!$F$4:$BA$109,MATCH(1,('DataModel-NVDA'!$A$4:$A$109=$A207)*('DataModel-NVDA'!$B$4:$B$109=$B207),0),MATCH(AB$3,'DataModel-NVDA'!$F$2:$BA$2,0))*$C207,"")</f>
        <v>45</v>
      </c>
      <c r="AC207" s="114" cm="1">
        <f t="array" aca="1" ref="AC207" ca="1">IF(AND(AC$4="A",ISNUMBER('DataModel-NVDA'!AC$4)),INDEX('DataModel-NVDA'!$F$4:$BA$109,MATCH(1,('DataModel-NVDA'!$A$4:$A$109=$A207)*('DataModel-NVDA'!$B$4:$B$109=$B207),0),MATCH(AC$3,'DataModel-NVDA'!$F$2:$BA$2,0))*$C207,"")</f>
        <v>41</v>
      </c>
      <c r="AD207" s="113" cm="1">
        <f t="array" aca="1" ref="AD207" ca="1">IF(AND(AD$4="A",ISNUMBER('DataModel-NVDA'!AD$4)),INDEX('DataModel-NVDA'!$F$4:$BA$109,MATCH(1,('DataModel-NVDA'!$A$4:$A$109=$A207)*('DataModel-NVDA'!$B$4:$B$109=$B207),0),MATCH(AD$3,'DataModel-NVDA'!$F$2:$BA$2,0))*$C207,"")</f>
        <v>31</v>
      </c>
      <c r="AE207" s="69" cm="1">
        <f t="array" aca="1" ref="AE207" ca="1">IF(AND(AE$4="A",ISNUMBER('DataModel-NVDA'!AE$4)),INDEX('DataModel-NVDA'!$F$4:$BA$109,MATCH(1,('DataModel-NVDA'!$A$4:$A$109=$A207)*('DataModel-NVDA'!$B$4:$B$109=$B207),0),MATCH(AE$3,'DataModel-NVDA'!$F$2:$BA$2,0))*$C207,"")</f>
        <v>13</v>
      </c>
      <c r="AF207" s="69" cm="1">
        <f t="array" aca="1" ref="AF207" ca="1">IF(AND(AF$4="A",ISNUMBER('DataModel-NVDA'!AF$4)),INDEX('DataModel-NVDA'!$F$4:$BA$109,MATCH(1,('DataModel-NVDA'!$A$4:$A$109=$A207)*('DataModel-NVDA'!$B$4:$B$109=$B207),0),MATCH(AF$3,'DataModel-NVDA'!$F$2:$BA$2,0))*$C207,"")</f>
        <v>7</v>
      </c>
      <c r="AG207" s="114" cm="1">
        <f t="array" aca="1" ref="AG207" ca="1">IF(AND(AG$4="A",ISNUMBER('DataModel-NVDA'!AG$4)),INDEX('DataModel-NVDA'!$F$4:$BA$109,MATCH(1,('DataModel-NVDA'!$A$4:$A$109=$A207)*('DataModel-NVDA'!$B$4:$B$109=$B207),0),MATCH(AG$3,'DataModel-NVDA'!$F$2:$BA$2,0))*$C207,"")</f>
        <v>6</v>
      </c>
      <c r="AH207" s="113" cm="1">
        <f t="array" aca="1" ref="AH207" ca="1">IF(AND(AH$4="A",ISNUMBER('DataModel-NVDA'!AH$4)),INDEX('DataModel-NVDA'!$F$4:$BA$109,MATCH(1,('DataModel-NVDA'!$A$4:$A$109=$A207)*('DataModel-NVDA'!$B$4:$B$109=$B207),0),MATCH(AH$3,'DataModel-NVDA'!$F$2:$BA$2,0))*$C207,"")</f>
        <v>6</v>
      </c>
      <c r="AI207" s="69" cm="1">
        <f t="array" aca="1" ref="AI207" ca="1">IF(AND(AI$4="A",ISNUMBER('DataModel-NVDA'!AI$4)),INDEX('DataModel-NVDA'!$F$4:$BA$109,MATCH(1,('DataModel-NVDA'!$A$4:$A$109=$A207)*('DataModel-NVDA'!$B$4:$B$109=$B207),0),MATCH(AI$3,'DataModel-NVDA'!$F$2:$BA$2,0))*$C207,"")</f>
        <v>6</v>
      </c>
      <c r="AJ207" s="69" cm="1">
        <f t="array" aca="1" ref="AJ207" ca="1">IF(AND(AJ$4="A",ISNUMBER('DataModel-NVDA'!AJ$4)),INDEX('DataModel-NVDA'!$F$4:$BA$109,MATCH(1,('DataModel-NVDA'!$A$4:$A$109=$A207)*('DataModel-NVDA'!$B$4:$B$109=$B207),0),MATCH(AJ$3,'DataModel-NVDA'!$F$2:$BA$2,0))*$C207,"")</f>
        <v>7</v>
      </c>
      <c r="AK207" s="114" cm="1">
        <f t="array" aca="1" ref="AK207" ca="1">IF(AND(AK$4="A",ISNUMBER('DataModel-NVDA'!AK$4)),INDEX('DataModel-NVDA'!$F$4:$BA$109,MATCH(1,('DataModel-NVDA'!$A$4:$A$109=$A207)*('DataModel-NVDA'!$B$4:$B$109=$B207),0),MATCH(AK$3,'DataModel-NVDA'!$F$2:$BA$2,0))*$C207,"")</f>
        <v>9</v>
      </c>
      <c r="AL207" s="113" cm="1">
        <f t="array" aca="1" ref="AL207" ca="1">IF(AND(AL$4="A",ISNUMBER('DataModel-NVDA'!AL$4)),INDEX('DataModel-NVDA'!$F$4:$BA$109,MATCH(1,('DataModel-NVDA'!$A$4:$A$109=$A207)*('DataModel-NVDA'!$B$4:$B$109=$B207),0),MATCH(AL$3,'DataModel-NVDA'!$F$2:$BA$2,0))*$C207,"")</f>
        <v>18</v>
      </c>
      <c r="AM207" s="69" cm="1">
        <f t="array" aca="1" ref="AM207" ca="1">IF(AND(AM$4="A",ISNUMBER('DataModel-NVDA'!AM$4)),INDEX('DataModel-NVDA'!$F$4:$BA$109,MATCH(1,('DataModel-NVDA'!$A$4:$A$109=$A207)*('DataModel-NVDA'!$B$4:$B$109=$B207),0),MATCH(AM$3,'DataModel-NVDA'!$F$2:$BA$2,0))*$C207,"")</f>
        <v>46</v>
      </c>
      <c r="AN207" s="69" cm="1">
        <f t="array" aca="1" ref="AN207" ca="1">IF(AND(AN$4="A",ISNUMBER('DataModel-NVDA'!AN$4)),INDEX('DataModel-NVDA'!$F$4:$BA$109,MATCH(1,('DataModel-NVDA'!$A$4:$A$109=$A207)*('DataModel-NVDA'!$B$4:$B$109=$B207),0),MATCH(AN$3,'DataModel-NVDA'!$F$2:$BA$2,0))*$C207,"")</f>
        <v>88</v>
      </c>
      <c r="AO207" s="114" cm="1">
        <f t="array" aca="1" ref="AO207" ca="1">IF(AND(AO$4="A",ISNUMBER('DataModel-NVDA'!AO$4)),INDEX('DataModel-NVDA'!$F$4:$BA$109,MATCH(1,('DataModel-NVDA'!$A$4:$A$109=$A207)*('DataModel-NVDA'!$B$4:$B$109=$B207),0),MATCH(AO$3,'DataModel-NVDA'!$F$2:$BA$2,0))*$C207,"")</f>
        <v>115</v>
      </c>
      <c r="AP207" s="113" cm="1">
        <f t="array" aca="1" ref="AP207" ca="1">IF(AND(AP$4="A",ISNUMBER('DataModel-NVDA'!AP$4)),INDEX('DataModel-NVDA'!$F$4:$BA$109,MATCH(1,('DataModel-NVDA'!$A$4:$A$109=$A207)*('DataModel-NVDA'!$B$4:$B$109=$B207),0),MATCH(AP$3,'DataModel-NVDA'!$F$2:$BA$2,0))*$C207,"")</f>
        <v>150</v>
      </c>
      <c r="AQ207" s="69" cm="1">
        <f t="array" aca="1" ref="AQ207" ca="1">IF(AND(AQ$4="A",ISNUMBER('DataModel-NVDA'!AQ$4)),INDEX('DataModel-NVDA'!$F$4:$BA$109,MATCH(1,('DataModel-NVDA'!$A$4:$A$109=$A207)*('DataModel-NVDA'!$B$4:$B$109=$B207),0),MATCH(AQ$3,'DataModel-NVDA'!$F$2:$BA$2,0))*$C207,"")</f>
        <v>187</v>
      </c>
      <c r="AR207" s="69" cm="1">
        <f t="array" aca="1" ref="AR207" ca="1">IF(AND(AR$4="A",ISNUMBER('DataModel-NVDA'!AR$4)),INDEX('DataModel-NVDA'!$F$4:$BA$109,MATCH(1,('DataModel-NVDA'!$A$4:$A$109=$A207)*('DataModel-NVDA'!$B$4:$B$109=$B207),0),MATCH(AR$3,'DataModel-NVDA'!$F$2:$BA$2,0))*$C207,"")</f>
        <v>234</v>
      </c>
      <c r="AS207" s="114" cm="1">
        <f t="array" aca="1" ref="AS207" ca="1">IF(AND(AS$4="A",ISNUMBER('DataModel-NVDA'!AS$4)),INDEX('DataModel-NVDA'!$F$4:$BA$109,MATCH(1,('DataModel-NVDA'!$A$4:$A$109=$A207)*('DataModel-NVDA'!$B$4:$B$109=$B207),0),MATCH(AS$3,'DataModel-NVDA'!$F$2:$BA$2,0))*$C207,"")</f>
        <v>294</v>
      </c>
      <c r="AT207" s="113" cm="1">
        <f t="array" aca="1" ref="AT207" ca="1">IF(AND(AT$4="A",ISNUMBER('DataModel-NVDA'!AT$4)),INDEX('DataModel-NVDA'!$F$4:$BA$109,MATCH(1,('DataModel-NVDA'!$A$4:$A$109=$A207)*('DataModel-NVDA'!$B$4:$B$109=$B207),0),MATCH(AT$3,'DataModel-NVDA'!$F$2:$BA$2,0))*$C207,"")</f>
        <v>359</v>
      </c>
      <c r="AU207" s="69" cm="1">
        <f t="array" aca="1" ref="AU207" ca="1">IF(AND(AU$4="A",ISNUMBER('DataModel-NVDA'!AU$4)),INDEX('DataModel-NVDA'!$F$4:$BA$109,MATCH(1,('DataModel-NVDA'!$A$4:$A$109=$A207)*('DataModel-NVDA'!$B$4:$B$109=$B207),0),MATCH(AU$3,'DataModel-NVDA'!$F$2:$BA$2,0))*$C207,"")</f>
        <v>444</v>
      </c>
      <c r="AV207" s="69" cm="1">
        <f t="array" aca="1" ref="AV207" ca="1">IF(AND(AV$4="A",ISNUMBER('DataModel-NVDA'!AV$4)),INDEX('DataModel-NVDA'!$F$4:$BA$109,MATCH(1,('DataModel-NVDA'!$A$4:$A$109=$A207)*('DataModel-NVDA'!$B$4:$B$109=$B207),0),MATCH(AV$3,'DataModel-NVDA'!$F$2:$BA$2,0))*$C207,"")</f>
        <v>472</v>
      </c>
      <c r="AW207" s="114" t="str" cm="1">
        <f t="array" aca="1" ref="AW207" ca="1">IF(AND(AW$4="A",ISNUMBER('DataModel-NVDA'!AW$4)),INDEX('DataModel-NVDA'!$F$4:$BA$109,MATCH(1,('DataModel-NVDA'!$A$4:$A$109=$A207)*('DataModel-NVDA'!$B$4:$B$109=$B207),0),MATCH(AW$3,'DataModel-NVDA'!$F$2:$BA$2,0))*$C207,"")</f>
        <v/>
      </c>
      <c r="AX207" s="113" t="str" cm="1">
        <f t="array" aca="1" ref="AX207" ca="1">IF(AND(AX$4="A",ISNUMBER('DataModel-NVDA'!AX$4)),INDEX('DataModel-NVDA'!$F$4:$BA$109,MATCH(1,('DataModel-NVDA'!$A$4:$A$109=$A207)*('DataModel-NVDA'!$B$4:$B$109=$B207),0),MATCH(AX$3,'DataModel-NVDA'!$F$2:$BA$2,0))*$C207,"")</f>
        <v/>
      </c>
      <c r="AY207" s="69" t="str" cm="1">
        <f t="array" aca="1" ref="AY207" ca="1">IF(AND(AY$4="A",ISNUMBER('DataModel-NVDA'!AY$4)),INDEX('DataModel-NVDA'!$F$4:$BA$109,MATCH(1,('DataModel-NVDA'!$A$4:$A$109=$A207)*('DataModel-NVDA'!$B$4:$B$109=$B207),0),MATCH(AY$3,'DataModel-NVDA'!$F$2:$BA$2,0))*$C207,"")</f>
        <v/>
      </c>
      <c r="AZ207" s="69" t="str" cm="1">
        <f t="array" aca="1" ref="AZ207" ca="1">IF(AND(AZ$4="A",ISNUMBER('DataModel-NVDA'!AZ$4)),INDEX('DataModel-NVDA'!$F$4:$BA$109,MATCH(1,('DataModel-NVDA'!$A$4:$A$109=$A207)*('DataModel-NVDA'!$B$4:$B$109=$B207),0),MATCH(AZ$3,'DataModel-NVDA'!$F$2:$BA$2,0))*$C207,"")</f>
        <v/>
      </c>
      <c r="BA207" s="114" t="str" cm="1">
        <f t="array" aca="1" ref="BA207" ca="1">IF(AND(BA$4="A",ISNUMBER('DataModel-NVDA'!BA$4)),INDEX('DataModel-NVDA'!$F$4:$BA$109,MATCH(1,('DataModel-NVDA'!$A$4:$A$109=$A207)*('DataModel-NVDA'!$B$4:$B$109=$B207),0),MATCH(BA$3,'DataModel-NVDA'!$F$2:$BA$2,0))*$C207,"")</f>
        <v/>
      </c>
      <c r="BB207" s="113"/>
      <c r="BC207" s="69"/>
      <c r="BD207" s="69"/>
      <c r="BE207" s="114"/>
      <c r="BF207" s="113"/>
      <c r="BG207" s="69"/>
      <c r="BH207" s="69"/>
      <c r="BI207" s="114"/>
      <c r="BJ207" s="113"/>
      <c r="BK207" s="69"/>
      <c r="BL207" s="69"/>
      <c r="BM207" s="114"/>
      <c r="BN207" s="113"/>
      <c r="BO207" s="69"/>
      <c r="BP207" s="69"/>
      <c r="BQ207" s="114"/>
      <c r="BR207" s="113"/>
      <c r="BS207" s="69"/>
      <c r="BT207" s="69"/>
      <c r="BU207" s="114"/>
      <c r="BV207" s="113"/>
      <c r="BW207" s="69"/>
      <c r="BX207" s="69"/>
      <c r="BY207" s="114"/>
      <c r="BZ207" s="113"/>
      <c r="CA207" s="69"/>
      <c r="CB207" s="69"/>
      <c r="CC207" s="114"/>
      <c r="CD207" s="113"/>
      <c r="CE207" s="69"/>
      <c r="CF207" s="69"/>
      <c r="CG207" s="114"/>
      <c r="CH207" s="113"/>
      <c r="CI207" s="69"/>
      <c r="CJ207" s="69"/>
      <c r="CK207" s="114"/>
      <c r="CL207" s="113"/>
      <c r="CM207" s="69"/>
      <c r="CN207" s="69"/>
      <c r="CO207" s="114"/>
      <c r="CP207" s="113"/>
      <c r="CQ207" s="69"/>
      <c r="CR207" s="69"/>
      <c r="CS207" s="114"/>
      <c r="CT207" s="113"/>
      <c r="CU207" s="69"/>
      <c r="CV207" s="69"/>
      <c r="CW207" s="114"/>
      <c r="CX207" s="113"/>
      <c r="CY207" s="69"/>
      <c r="CZ207" s="69"/>
      <c r="DA207" s="114"/>
      <c r="DB207" s="113"/>
      <c r="DC207" s="69"/>
      <c r="DD207" s="69"/>
      <c r="DE207" s="114"/>
      <c r="DF207" s="113"/>
      <c r="DG207" s="69"/>
      <c r="DH207" s="69"/>
      <c r="DI207" s="114"/>
      <c r="DK207" s="69">
        <f t="shared" ref="DK207:EK207" ca="1" si="457">SUM(OFFSET($E207,,MATCH(DK$3,$F$5:$DI$5,0),,4))</f>
        <v>28.089999999999996</v>
      </c>
      <c r="DL207" s="69">
        <f t="shared" ca="1" si="457"/>
        <v>38</v>
      </c>
      <c r="DM207" s="69">
        <f t="shared" ca="1" si="457"/>
        <v>55</v>
      </c>
      <c r="DN207" s="69">
        <f t="shared" ca="1" si="457"/>
        <v>68</v>
      </c>
      <c r="DO207" s="69">
        <f t="shared" ca="1" si="457"/>
        <v>136</v>
      </c>
      <c r="DP207" s="69">
        <f t="shared" ca="1" si="457"/>
        <v>177</v>
      </c>
      <c r="DQ207" s="69">
        <f t="shared" ca="1" si="457"/>
        <v>57</v>
      </c>
      <c r="DR207" s="69">
        <f t="shared" ca="1" si="457"/>
        <v>28</v>
      </c>
      <c r="DS207" s="69">
        <f t="shared" ca="1" si="457"/>
        <v>267</v>
      </c>
      <c r="DT207" s="69">
        <f t="shared" ca="1" si="457"/>
        <v>865</v>
      </c>
      <c r="DU207" s="69">
        <f t="shared" ca="1" si="457"/>
        <v>1275</v>
      </c>
      <c r="DV207" s="69">
        <f t="shared" ca="1" si="457"/>
        <v>0</v>
      </c>
      <c r="DW207" s="69">
        <f t="shared" ca="1" si="457"/>
        <v>0</v>
      </c>
      <c r="DX207" s="69">
        <f t="shared" ca="1" si="457"/>
        <v>0</v>
      </c>
      <c r="DY207" s="69">
        <f t="shared" ca="1" si="457"/>
        <v>0</v>
      </c>
      <c r="DZ207" s="69">
        <f t="shared" ca="1" si="457"/>
        <v>0</v>
      </c>
      <c r="EA207" s="69">
        <f t="shared" ca="1" si="457"/>
        <v>0</v>
      </c>
      <c r="EB207" s="69">
        <f t="shared" ca="1" si="457"/>
        <v>0</v>
      </c>
      <c r="EC207" s="69">
        <f t="shared" ca="1" si="457"/>
        <v>0</v>
      </c>
      <c r="ED207" s="69">
        <f t="shared" ca="1" si="457"/>
        <v>0</v>
      </c>
      <c r="EE207" s="69">
        <f t="shared" ca="1" si="457"/>
        <v>0</v>
      </c>
      <c r="EF207" s="69">
        <f t="shared" ca="1" si="457"/>
        <v>0</v>
      </c>
      <c r="EG207" s="69">
        <f t="shared" ca="1" si="457"/>
        <v>0</v>
      </c>
      <c r="EH207" s="69">
        <f t="shared" ca="1" si="457"/>
        <v>0</v>
      </c>
      <c r="EI207" s="69">
        <f t="shared" ca="1" si="457"/>
        <v>0</v>
      </c>
      <c r="EJ207" s="69">
        <f t="shared" ca="1" si="457"/>
        <v>0</v>
      </c>
      <c r="EK207" s="69">
        <f t="shared" ca="1" si="457"/>
        <v>0</v>
      </c>
    </row>
    <row r="208" spans="1:141" outlineLevel="2" x14ac:dyDescent="0.25">
      <c r="A208" s="90"/>
      <c r="B208" s="90"/>
      <c r="C208" s="90"/>
      <c r="D208" s="90"/>
      <c r="F208" s="100"/>
      <c r="I208" s="101"/>
      <c r="J208" s="100"/>
      <c r="M208" s="101"/>
      <c r="N208" s="100"/>
      <c r="Q208" s="101"/>
      <c r="R208" s="100"/>
      <c r="U208" s="101"/>
      <c r="V208" s="100"/>
      <c r="Y208" s="101"/>
      <c r="Z208" s="100"/>
      <c r="AC208" s="101"/>
      <c r="AD208" s="100"/>
      <c r="AG208" s="101"/>
      <c r="AH208" s="100"/>
      <c r="AK208" s="101"/>
      <c r="AL208" s="100"/>
      <c r="AO208" s="101"/>
      <c r="AP208" s="100"/>
      <c r="AS208" s="101"/>
      <c r="AT208" s="100"/>
      <c r="AW208" s="101"/>
      <c r="AX208" s="100"/>
      <c r="BA208" s="101"/>
      <c r="BB208" s="100"/>
      <c r="BE208" s="101"/>
      <c r="BF208" s="100"/>
      <c r="BI208" s="101"/>
      <c r="BJ208" s="100"/>
      <c r="BM208" s="101"/>
      <c r="BN208" s="100"/>
      <c r="BQ208" s="101"/>
      <c r="BR208" s="100"/>
      <c r="BU208" s="101"/>
      <c r="BV208" s="100"/>
      <c r="BY208" s="101"/>
      <c r="BZ208" s="100"/>
      <c r="CC208" s="101"/>
      <c r="CD208" s="100"/>
      <c r="CG208" s="101"/>
      <c r="CH208" s="100"/>
      <c r="CK208" s="101"/>
      <c r="CL208" s="100"/>
      <c r="CO208" s="101"/>
      <c r="CP208" s="100"/>
      <c r="CS208" s="101"/>
      <c r="CT208" s="100"/>
      <c r="CW208" s="101"/>
      <c r="CX208" s="100"/>
      <c r="DA208" s="101"/>
      <c r="DB208" s="100"/>
      <c r="DE208" s="101"/>
      <c r="DF208" s="100"/>
      <c r="DI208" s="101"/>
    </row>
    <row r="209" spans="1:141" outlineLevel="2" x14ac:dyDescent="0.25">
      <c r="A209" s="90"/>
      <c r="B209" s="90"/>
      <c r="C209" s="90"/>
      <c r="D209" s="90"/>
      <c r="E209" t="str">
        <f>CONCATENATE(E202," - model")</f>
        <v>Interest income - model</v>
      </c>
      <c r="F209" s="100"/>
      <c r="I209" s="101"/>
      <c r="J209" s="100"/>
      <c r="M209" s="101"/>
      <c r="N209" s="100"/>
      <c r="Q209" s="101"/>
      <c r="R209" s="100"/>
      <c r="U209" s="101"/>
      <c r="V209" s="100"/>
      <c r="Y209" s="101"/>
      <c r="Z209" s="100"/>
      <c r="AC209" s="101"/>
      <c r="AD209" s="100"/>
      <c r="AG209" s="101"/>
      <c r="AH209" s="100"/>
      <c r="AK209" s="101"/>
      <c r="AL209" s="113">
        <f ca="1">AL207</f>
        <v>18</v>
      </c>
      <c r="AM209" s="69">
        <f ca="1">AM207</f>
        <v>46</v>
      </c>
      <c r="AN209" s="69">
        <f ca="1">AN207</f>
        <v>88</v>
      </c>
      <c r="AO209" s="114">
        <f ca="1">AO207</f>
        <v>115</v>
      </c>
      <c r="AP209" s="113">
        <f t="shared" ref="AP209:BU209" ca="1" si="458">IF(ISERROR(AP210*(AP$398+AP$320)),"",AP210*(AP$398+AP$320))</f>
        <v>150</v>
      </c>
      <c r="AQ209" s="69">
        <f t="shared" ca="1" si="458"/>
        <v>187</v>
      </c>
      <c r="AR209" s="69">
        <f t="shared" ca="1" si="458"/>
        <v>234</v>
      </c>
      <c r="AS209" s="114">
        <f t="shared" ca="1" si="458"/>
        <v>294</v>
      </c>
      <c r="AT209" s="113">
        <f t="shared" ca="1" si="458"/>
        <v>359</v>
      </c>
      <c r="AU209" s="69">
        <f t="shared" ca="1" si="458"/>
        <v>444</v>
      </c>
      <c r="AV209" s="69">
        <f t="shared" ca="1" si="458"/>
        <v>472</v>
      </c>
      <c r="AW209" s="114">
        <f t="shared" ca="1" si="458"/>
        <v>254.27978913707784</v>
      </c>
      <c r="AX209" s="113">
        <f t="shared" ca="1" si="458"/>
        <v>288.74143846820505</v>
      </c>
      <c r="AY209" s="69">
        <f t="shared" ca="1" si="458"/>
        <v>404.86436181405668</v>
      </c>
      <c r="AZ209" s="69">
        <f t="shared" ca="1" si="458"/>
        <v>540.85768493715614</v>
      </c>
      <c r="BA209" s="114">
        <f t="shared" ca="1" si="458"/>
        <v>689.55010288072037</v>
      </c>
      <c r="BB209" s="113">
        <f t="shared" ca="1" si="458"/>
        <v>770.82718658508497</v>
      </c>
      <c r="BC209" s="69">
        <f t="shared" ca="1" si="458"/>
        <v>913.71994355588708</v>
      </c>
      <c r="BD209" s="69">
        <f t="shared" ca="1" si="458"/>
        <v>1080.7187732720033</v>
      </c>
      <c r="BE209" s="114">
        <f t="shared" ca="1" si="458"/>
        <v>1263.1270882040842</v>
      </c>
      <c r="BF209" s="113">
        <f t="shared" ca="1" si="458"/>
        <v>1370.9661318777296</v>
      </c>
      <c r="BG209" s="69">
        <f t="shared" ca="1" si="458"/>
        <v>1537.2745871486427</v>
      </c>
      <c r="BH209" s="69">
        <f t="shared" ca="1" si="458"/>
        <v>1731.2603960188717</v>
      </c>
      <c r="BI209" s="114">
        <f t="shared" ca="1" si="458"/>
        <v>1942.9423582859495</v>
      </c>
      <c r="BJ209" s="113">
        <f t="shared" ca="1" si="458"/>
        <v>2073.8912522187143</v>
      </c>
      <c r="BK209" s="69">
        <f t="shared" ca="1" si="458"/>
        <v>2261.0624871588348</v>
      </c>
      <c r="BL209" s="69">
        <f t="shared" ca="1" si="458"/>
        <v>2478.9670890375251</v>
      </c>
      <c r="BM209" s="114">
        <f t="shared" ca="1" si="458"/>
        <v>2716.5259771520273</v>
      </c>
      <c r="BN209" s="113">
        <f t="shared" ca="1" si="458"/>
        <v>2871.069388223294</v>
      </c>
      <c r="BO209" s="69">
        <f t="shared" ca="1" si="458"/>
        <v>3076.097977286312</v>
      </c>
      <c r="BP209" s="69">
        <f t="shared" ca="1" si="458"/>
        <v>3314.3315169254861</v>
      </c>
      <c r="BQ209" s="114">
        <f t="shared" ca="1" si="458"/>
        <v>3573.8046578176995</v>
      </c>
      <c r="BR209" s="113">
        <f t="shared" ca="1" si="458"/>
        <v>3754.9909791817508</v>
      </c>
      <c r="BS209" s="69">
        <f t="shared" ca="1" si="458"/>
        <v>3973.5789529294161</v>
      </c>
      <c r="BT209" s="69">
        <f t="shared" ca="1" si="458"/>
        <v>4227.0469392669638</v>
      </c>
      <c r="BU209" s="114">
        <f t="shared" ca="1" si="458"/>
        <v>4502.831387750929</v>
      </c>
      <c r="BV209" s="113">
        <f t="shared" ref="BV209:DA209" ca="1" si="459">IF(ISERROR(BV210*(BV$398+BV$320)),"",BV210*(BV$398+BV$320))</f>
        <v>4696.4291587861526</v>
      </c>
      <c r="BW209" s="69">
        <f t="shared" ca="1" si="459"/>
        <v>4929.3136771593527</v>
      </c>
      <c r="BX209" s="69">
        <f t="shared" ca="1" si="459"/>
        <v>5198.8372883189795</v>
      </c>
      <c r="BY209" s="114">
        <f t="shared" ca="1" si="459"/>
        <v>5491.8083318323606</v>
      </c>
      <c r="BZ209" s="113">
        <f t="shared" ca="1" si="459"/>
        <v>5698.498086677082</v>
      </c>
      <c r="CA209" s="69">
        <f t="shared" ca="1" si="459"/>
        <v>5946.4542070966409</v>
      </c>
      <c r="CB209" s="69">
        <f t="shared" ca="1" si="459"/>
        <v>6232.8967242463978</v>
      </c>
      <c r="CC209" s="114">
        <f t="shared" ca="1" si="459"/>
        <v>6543.9744634130093</v>
      </c>
      <c r="CD209" s="113">
        <f t="shared" ca="1" si="459"/>
        <v>6764.4718147518879</v>
      </c>
      <c r="CE209" s="69">
        <f t="shared" ca="1" si="459"/>
        <v>7028.314404059689</v>
      </c>
      <c r="CF209" s="69">
        <f t="shared" ca="1" si="459"/>
        <v>7332.583333707742</v>
      </c>
      <c r="CG209" s="114">
        <f t="shared" ca="1" si="459"/>
        <v>7662.7349402171985</v>
      </c>
      <c r="CH209" s="113">
        <f t="shared" ca="1" si="459"/>
        <v>7897.7923504056862</v>
      </c>
      <c r="CI209" s="69">
        <f t="shared" ca="1" si="459"/>
        <v>8178.378092609888</v>
      </c>
      <c r="CJ209" s="69">
        <f t="shared" ca="1" si="459"/>
        <v>8501.4273952230524</v>
      </c>
      <c r="CK209" s="114">
        <f t="shared" ca="1" si="459"/>
        <v>8851.6694828132786</v>
      </c>
      <c r="CL209" s="113">
        <f t="shared" ca="1" si="459"/>
        <v>9102.0781237621159</v>
      </c>
      <c r="CM209" s="69">
        <f t="shared" ca="1" si="459"/>
        <v>9400.3076283743412</v>
      </c>
      <c r="CN209" s="69">
        <f t="shared" ca="1" si="459"/>
        <v>9743.1400586331674</v>
      </c>
      <c r="CO209" s="114">
        <f t="shared" ca="1" si="459"/>
        <v>10114.541172828607</v>
      </c>
      <c r="CP209" s="113">
        <f t="shared" ca="1" si="459"/>
        <v>10381.132879083636</v>
      </c>
      <c r="CQ209" s="69">
        <f t="shared" ca="1" si="459"/>
        <v>10697.952895075035</v>
      </c>
      <c r="CR209" s="69">
        <f t="shared" ca="1" si="459"/>
        <v>11061.622459344564</v>
      </c>
      <c r="CS209" s="114">
        <f t="shared" ca="1" si="459"/>
        <v>11455.305691885113</v>
      </c>
      <c r="CT209" s="113">
        <f t="shared" ca="1" si="459"/>
        <v>11738.955011559059</v>
      </c>
      <c r="CU209" s="69">
        <f t="shared" ca="1" si="459"/>
        <v>12075.360752213021</v>
      </c>
      <c r="CV209" s="69">
        <f t="shared" ca="1" si="459"/>
        <v>12460.975289086829</v>
      </c>
      <c r="CW209" s="114">
        <f t="shared" ca="1" si="459"/>
        <v>12878.12102327884</v>
      </c>
      <c r="CX209" s="113">
        <f t="shared" ca="1" si="459"/>
        <v>13179.747371724045</v>
      </c>
      <c r="CY209" s="69">
        <f t="shared" ca="1" si="459"/>
        <v>13536.784955926796</v>
      </c>
      <c r="CZ209" s="69">
        <f t="shared" ca="1" si="459"/>
        <v>13945.508845994334</v>
      </c>
      <c r="DA209" s="114">
        <f t="shared" ca="1" si="459"/>
        <v>14387.357639526199</v>
      </c>
      <c r="DB209" s="113">
        <f t="shared" ref="DB209:DI209" ca="1" si="460">IF(ISERROR(DB210*(DB$398+DB$320)),"",DB210*(DB$398+DB$320))</f>
        <v>14707.927560881275</v>
      </c>
      <c r="DC209" s="69">
        <f t="shared" ca="1" si="460"/>
        <v>15086.696576668115</v>
      </c>
      <c r="DD209" s="69">
        <f t="shared" ca="1" si="460"/>
        <v>15519.753587962428</v>
      </c>
      <c r="DE209" s="114">
        <f t="shared" ca="1" si="460"/>
        <v>15987.609200053737</v>
      </c>
      <c r="DF209" s="113">
        <f t="shared" ca="1" si="460"/>
        <v>16328.138742053199</v>
      </c>
      <c r="DG209" s="69">
        <f t="shared" ca="1" si="460"/>
        <v>16729.794938518568</v>
      </c>
      <c r="DH209" s="69">
        <f t="shared" ca="1" si="460"/>
        <v>17188.471214423695</v>
      </c>
      <c r="DI209" s="114">
        <f t="shared" ca="1" si="460"/>
        <v>17683.703784520054</v>
      </c>
      <c r="DK209" s="69">
        <f t="shared" ref="DK209:EK209" ca="1" si="461">SUM(OFFSET($E209,,MATCH(DK$3,$F$5:$DI$5,0),,4))</f>
        <v>0</v>
      </c>
      <c r="DL209" s="69">
        <f t="shared" ca="1" si="461"/>
        <v>0</v>
      </c>
      <c r="DM209" s="69">
        <f t="shared" ca="1" si="461"/>
        <v>0</v>
      </c>
      <c r="DN209" s="69">
        <f t="shared" ca="1" si="461"/>
        <v>0</v>
      </c>
      <c r="DO209" s="69">
        <f t="shared" ca="1" si="461"/>
        <v>0</v>
      </c>
      <c r="DP209" s="69">
        <f t="shared" ca="1" si="461"/>
        <v>0</v>
      </c>
      <c r="DQ209" s="69">
        <f t="shared" ca="1" si="461"/>
        <v>0</v>
      </c>
      <c r="DR209" s="69">
        <f t="shared" ca="1" si="461"/>
        <v>0</v>
      </c>
      <c r="DS209" s="69">
        <f t="shared" ca="1" si="461"/>
        <v>267</v>
      </c>
      <c r="DT209" s="69">
        <f t="shared" ca="1" si="461"/>
        <v>865</v>
      </c>
      <c r="DU209" s="69">
        <f t="shared" ca="1" si="461"/>
        <v>1529.2797891370778</v>
      </c>
      <c r="DV209" s="69">
        <f t="shared" ca="1" si="461"/>
        <v>1924.0135881001383</v>
      </c>
      <c r="DW209" s="69">
        <f t="shared" ca="1" si="461"/>
        <v>4028.39299161706</v>
      </c>
      <c r="DX209" s="69">
        <f t="shared" ca="1" si="461"/>
        <v>6582.4434733311937</v>
      </c>
      <c r="DY209" s="69">
        <f t="shared" ca="1" si="461"/>
        <v>9530.4468055671005</v>
      </c>
      <c r="DZ209" s="69">
        <f t="shared" ca="1" si="461"/>
        <v>12835.303540252791</v>
      </c>
      <c r="EA209" s="69">
        <f t="shared" ca="1" si="461"/>
        <v>16458.448259129058</v>
      </c>
      <c r="EB209" s="69">
        <f t="shared" ca="1" si="461"/>
        <v>20316.388456096844</v>
      </c>
      <c r="EC209" s="69">
        <f t="shared" ca="1" si="461"/>
        <v>24421.82348143313</v>
      </c>
      <c r="ED209" s="69">
        <f t="shared" ca="1" si="461"/>
        <v>28788.104492736515</v>
      </c>
      <c r="EE209" s="69">
        <f t="shared" ca="1" si="461"/>
        <v>33429.267321051899</v>
      </c>
      <c r="EF209" s="69">
        <f t="shared" ca="1" si="461"/>
        <v>38360.066983598226</v>
      </c>
      <c r="EG209" s="69">
        <f t="shared" ca="1" si="461"/>
        <v>43596.013925388354</v>
      </c>
      <c r="EH209" s="69">
        <f t="shared" ca="1" si="461"/>
        <v>49153.412076137756</v>
      </c>
      <c r="EI209" s="69">
        <f t="shared" ca="1" si="461"/>
        <v>55049.398813171378</v>
      </c>
      <c r="EJ209" s="69">
        <f t="shared" ca="1" si="461"/>
        <v>61301.986925565558</v>
      </c>
      <c r="EK209" s="69">
        <f t="shared" ca="1" si="461"/>
        <v>67930.108679515513</v>
      </c>
    </row>
    <row r="210" spans="1:141" outlineLevel="2" x14ac:dyDescent="0.25">
      <c r="A210" s="90"/>
      <c r="B210" s="90"/>
      <c r="C210" s="90"/>
      <c r="D210" s="90"/>
      <c r="E210" t="s">
        <v>320</v>
      </c>
      <c r="F210" s="100"/>
      <c r="I210" s="101"/>
      <c r="J210" s="100"/>
      <c r="M210" s="101"/>
      <c r="N210" s="100"/>
      <c r="Q210" s="101"/>
      <c r="R210" s="100"/>
      <c r="U210" s="101"/>
      <c r="V210" s="100"/>
      <c r="Y210" s="101"/>
      <c r="Z210" s="100"/>
      <c r="AC210" s="101"/>
      <c r="AD210" s="100"/>
      <c r="AG210" s="101"/>
      <c r="AH210" s="100"/>
      <c r="AK210" s="101"/>
      <c r="AL210" s="100"/>
      <c r="AO210" s="101"/>
      <c r="AP210" s="102">
        <f ca="1">IF(AP$4="A",IF(ISERROR(AP207/(AP$398+AP$320)),"",AP207/(AP$398+AP$320)),AP212)</f>
        <v>9.8839232058702594E-3</v>
      </c>
      <c r="AQ210" s="103">
        <f ca="1">IF(AQ$4="A",IF(ISERROR(AQ207/(AQ$398+AQ$320)),"",AQ207/(AQ$398+AQ$320)),AQ212)</f>
        <v>1.187086027553092E-2</v>
      </c>
      <c r="AR210" s="103">
        <f ca="1">IF(AR$4="A",IF(ISERROR(AR207/(AR$398+AR$320)),"",AR207/(AR$398+AR$320)),AR212)</f>
        <v>1.3059055953032046E-2</v>
      </c>
      <c r="AS210" s="104">
        <f ca="1">IF(AS$4="A",IF(ISERROR(AS207/(AS$398+AS$320)),"",AS207/(AS$398+AS$320)),AS212)</f>
        <v>1.1510480409867066E-2</v>
      </c>
      <c r="AT210" s="102">
        <f t="shared" ref="AT210:BY210" ca="1" si="462">IF(AT$4="A",IF(ISERROR(AT207/(AT$402+AT$321)),"",AT207/(AT$402+AT$321)),AT212)</f>
        <v>1.1611689575225636E-2</v>
      </c>
      <c r="AU210" s="103">
        <f t="shared" ca="1" si="462"/>
        <v>1.2982759830639314E-2</v>
      </c>
      <c r="AV210" s="103">
        <f t="shared" ca="1" si="462"/>
        <v>1.2491610507349937E-2</v>
      </c>
      <c r="AW210" s="104">
        <f t="shared" ca="1" si="462"/>
        <v>5.0664213532012952E-3</v>
      </c>
      <c r="AX210" s="102">
        <f t="shared" ca="1" si="462"/>
        <v>5.0664213532012952E-3</v>
      </c>
      <c r="AY210" s="103">
        <f t="shared" ca="1" si="462"/>
        <v>5.0664213532012952E-3</v>
      </c>
      <c r="AZ210" s="103">
        <f t="shared" ca="1" si="462"/>
        <v>5.0664213532012952E-3</v>
      </c>
      <c r="BA210" s="104">
        <f t="shared" ca="1" si="462"/>
        <v>5.0664213532012952E-3</v>
      </c>
      <c r="BB210" s="102">
        <f t="shared" ca="1" si="462"/>
        <v>5.0664213532012952E-3</v>
      </c>
      <c r="BC210" s="103">
        <f t="shared" ca="1" si="462"/>
        <v>5.0664213532012952E-3</v>
      </c>
      <c r="BD210" s="103">
        <f t="shared" ca="1" si="462"/>
        <v>5.0664213532012952E-3</v>
      </c>
      <c r="BE210" s="104">
        <f t="shared" ca="1" si="462"/>
        <v>5.0664213532012952E-3</v>
      </c>
      <c r="BF210" s="102">
        <f t="shared" ca="1" si="462"/>
        <v>5.0664213532012952E-3</v>
      </c>
      <c r="BG210" s="103">
        <f t="shared" ca="1" si="462"/>
        <v>5.0664213532012952E-3</v>
      </c>
      <c r="BH210" s="103">
        <f t="shared" ca="1" si="462"/>
        <v>5.0664213532012952E-3</v>
      </c>
      <c r="BI210" s="104">
        <f t="shared" ca="1" si="462"/>
        <v>5.0664213532012952E-3</v>
      </c>
      <c r="BJ210" s="102">
        <f t="shared" ca="1" si="462"/>
        <v>5.0664213532012952E-3</v>
      </c>
      <c r="BK210" s="103">
        <f t="shared" ca="1" si="462"/>
        <v>5.0664213532012952E-3</v>
      </c>
      <c r="BL210" s="103">
        <f t="shared" ca="1" si="462"/>
        <v>5.0664213532012952E-3</v>
      </c>
      <c r="BM210" s="104">
        <f t="shared" ca="1" si="462"/>
        <v>5.0664213532012952E-3</v>
      </c>
      <c r="BN210" s="102">
        <f t="shared" ca="1" si="462"/>
        <v>5.0664213532012952E-3</v>
      </c>
      <c r="BO210" s="103">
        <f t="shared" ca="1" si="462"/>
        <v>5.0664213532012952E-3</v>
      </c>
      <c r="BP210" s="103">
        <f t="shared" ca="1" si="462"/>
        <v>5.0664213532012952E-3</v>
      </c>
      <c r="BQ210" s="104">
        <f t="shared" ca="1" si="462"/>
        <v>5.0664213532012952E-3</v>
      </c>
      <c r="BR210" s="102">
        <f t="shared" ca="1" si="462"/>
        <v>5.0664213532012952E-3</v>
      </c>
      <c r="BS210" s="103">
        <f t="shared" ca="1" si="462"/>
        <v>5.0664213532012952E-3</v>
      </c>
      <c r="BT210" s="103">
        <f t="shared" ca="1" si="462"/>
        <v>5.0664213532012952E-3</v>
      </c>
      <c r="BU210" s="104">
        <f t="shared" ca="1" si="462"/>
        <v>5.0664213532012952E-3</v>
      </c>
      <c r="BV210" s="102">
        <f t="shared" ca="1" si="462"/>
        <v>5.0664213532012952E-3</v>
      </c>
      <c r="BW210" s="103">
        <f t="shared" ca="1" si="462"/>
        <v>5.0664213532012952E-3</v>
      </c>
      <c r="BX210" s="103">
        <f t="shared" ca="1" si="462"/>
        <v>5.0664213532012952E-3</v>
      </c>
      <c r="BY210" s="104">
        <f t="shared" ca="1" si="462"/>
        <v>5.0664213532012952E-3</v>
      </c>
      <c r="BZ210" s="102">
        <f t="shared" ref="BZ210:DI210" ca="1" si="463">IF(BZ$4="A",IF(ISERROR(BZ207/(BZ$402+BZ$321)),"",BZ207/(BZ$402+BZ$321)),BZ212)</f>
        <v>5.0664213532012952E-3</v>
      </c>
      <c r="CA210" s="103">
        <f t="shared" ca="1" si="463"/>
        <v>5.0664213532012952E-3</v>
      </c>
      <c r="CB210" s="103">
        <f t="shared" ca="1" si="463"/>
        <v>5.0664213532012952E-3</v>
      </c>
      <c r="CC210" s="104">
        <f t="shared" ca="1" si="463"/>
        <v>5.0664213532012952E-3</v>
      </c>
      <c r="CD210" s="102">
        <f t="shared" ca="1" si="463"/>
        <v>5.0664213532012952E-3</v>
      </c>
      <c r="CE210" s="103">
        <f t="shared" ca="1" si="463"/>
        <v>5.0664213532012952E-3</v>
      </c>
      <c r="CF210" s="103">
        <f t="shared" ca="1" si="463"/>
        <v>5.0664213532012952E-3</v>
      </c>
      <c r="CG210" s="104">
        <f t="shared" ca="1" si="463"/>
        <v>5.0664213532012952E-3</v>
      </c>
      <c r="CH210" s="102">
        <f t="shared" ca="1" si="463"/>
        <v>5.0664213532012952E-3</v>
      </c>
      <c r="CI210" s="103">
        <f t="shared" ca="1" si="463"/>
        <v>5.0664213532012952E-3</v>
      </c>
      <c r="CJ210" s="103">
        <f t="shared" ca="1" si="463"/>
        <v>5.0664213532012952E-3</v>
      </c>
      <c r="CK210" s="104">
        <f t="shared" ca="1" si="463"/>
        <v>5.0664213532012952E-3</v>
      </c>
      <c r="CL210" s="102">
        <f t="shared" ca="1" si="463"/>
        <v>5.0664213532012952E-3</v>
      </c>
      <c r="CM210" s="103">
        <f t="shared" ca="1" si="463"/>
        <v>5.0664213532012952E-3</v>
      </c>
      <c r="CN210" s="103">
        <f t="shared" ca="1" si="463"/>
        <v>5.0664213532012952E-3</v>
      </c>
      <c r="CO210" s="104">
        <f t="shared" ca="1" si="463"/>
        <v>5.0664213532012952E-3</v>
      </c>
      <c r="CP210" s="102">
        <f t="shared" ca="1" si="463"/>
        <v>5.0664213532012952E-3</v>
      </c>
      <c r="CQ210" s="103">
        <f t="shared" ca="1" si="463"/>
        <v>5.0664213532012952E-3</v>
      </c>
      <c r="CR210" s="103">
        <f t="shared" ca="1" si="463"/>
        <v>5.0664213532012952E-3</v>
      </c>
      <c r="CS210" s="104">
        <f t="shared" ca="1" si="463"/>
        <v>5.0664213532012952E-3</v>
      </c>
      <c r="CT210" s="102">
        <f t="shared" ca="1" si="463"/>
        <v>5.0664213532012952E-3</v>
      </c>
      <c r="CU210" s="103">
        <f t="shared" ca="1" si="463"/>
        <v>5.0664213532012952E-3</v>
      </c>
      <c r="CV210" s="103">
        <f t="shared" ca="1" si="463"/>
        <v>5.0664213532012952E-3</v>
      </c>
      <c r="CW210" s="104">
        <f t="shared" ca="1" si="463"/>
        <v>5.0664213532012952E-3</v>
      </c>
      <c r="CX210" s="102">
        <f t="shared" ca="1" si="463"/>
        <v>5.0664213532012952E-3</v>
      </c>
      <c r="CY210" s="103">
        <f t="shared" ca="1" si="463"/>
        <v>5.0664213532012952E-3</v>
      </c>
      <c r="CZ210" s="103">
        <f t="shared" ca="1" si="463"/>
        <v>5.0664213532012952E-3</v>
      </c>
      <c r="DA210" s="104">
        <f t="shared" ca="1" si="463"/>
        <v>5.0664213532012952E-3</v>
      </c>
      <c r="DB210" s="102">
        <f t="shared" ca="1" si="463"/>
        <v>5.0664213532012952E-3</v>
      </c>
      <c r="DC210" s="103">
        <f t="shared" ca="1" si="463"/>
        <v>5.0664213532012952E-3</v>
      </c>
      <c r="DD210" s="103">
        <f t="shared" ca="1" si="463"/>
        <v>5.0664213532012952E-3</v>
      </c>
      <c r="DE210" s="104">
        <f t="shared" ca="1" si="463"/>
        <v>5.0664213532012952E-3</v>
      </c>
      <c r="DF210" s="102">
        <f t="shared" ca="1" si="463"/>
        <v>5.0664213532012952E-3</v>
      </c>
      <c r="DG210" s="103">
        <f t="shared" ca="1" si="463"/>
        <v>5.0664213532012952E-3</v>
      </c>
      <c r="DH210" s="103">
        <f t="shared" ca="1" si="463"/>
        <v>5.0664213532012952E-3</v>
      </c>
      <c r="DI210" s="104">
        <f t="shared" ca="1" si="463"/>
        <v>5.0664213532012952E-3</v>
      </c>
      <c r="DT210" s="103">
        <f t="shared" ref="DT210:EK210" ca="1" si="464">IF(ISERROR(DT209/(DT$320+DT$398)),"",DT209/(DT$320+DT$398))</f>
        <v>3.3865869233112286E-2</v>
      </c>
      <c r="DU210" s="103">
        <f t="shared" ca="1" si="464"/>
        <v>3.0470277661456081E-2</v>
      </c>
      <c r="DV210" s="103">
        <f t="shared" ca="1" si="464"/>
        <v>1.4136555829484351E-2</v>
      </c>
      <c r="DW210" s="103">
        <f t="shared" ca="1" si="464"/>
        <v>1.61579436166106E-2</v>
      </c>
      <c r="DX210" s="103">
        <f t="shared" ca="1" si="464"/>
        <v>1.7164396065226715E-2</v>
      </c>
      <c r="DY210" s="103">
        <f t="shared" ca="1" si="464"/>
        <v>1.7774635548265919E-2</v>
      </c>
      <c r="DZ210" s="103">
        <f t="shared" ca="1" si="464"/>
        <v>1.8196029765898319E-2</v>
      </c>
      <c r="EA210" s="103">
        <f t="shared" ca="1" si="464"/>
        <v>1.8518444622964095E-2</v>
      </c>
      <c r="EB210" s="103">
        <f t="shared" ca="1" si="464"/>
        <v>1.8742712431764334E-2</v>
      </c>
      <c r="EC210" s="103">
        <f t="shared" ca="1" si="464"/>
        <v>1.89076605757281E-2</v>
      </c>
      <c r="ED210" s="103">
        <f t="shared" ca="1" si="464"/>
        <v>1.9034022246377773E-2</v>
      </c>
      <c r="EE210" s="103">
        <f t="shared" ca="1" si="464"/>
        <v>1.9133876847311146E-2</v>
      </c>
      <c r="EF210" s="103">
        <f t="shared" ca="1" si="464"/>
        <v>1.9214738380622272E-2</v>
      </c>
      <c r="EG210" s="103">
        <f t="shared" ca="1" si="464"/>
        <v>1.9281526116104956E-2</v>
      </c>
      <c r="EH210" s="103">
        <f t="shared" ca="1" si="464"/>
        <v>1.9337595606928212E-2</v>
      </c>
      <c r="EI210" s="103">
        <f t="shared" ca="1" si="464"/>
        <v>1.9385314288825194E-2</v>
      </c>
      <c r="EJ210" s="103">
        <f t="shared" ca="1" si="464"/>
        <v>1.9426400262042183E-2</v>
      </c>
      <c r="EK210" s="103">
        <f t="shared" ca="1" si="464"/>
        <v>1.9462130633541533E-2</v>
      </c>
    </row>
    <row r="211" spans="1:141" outlineLevel="2" x14ac:dyDescent="0.25">
      <c r="A211" s="90"/>
      <c r="B211" s="90"/>
      <c r="C211" s="90"/>
      <c r="D211" s="90"/>
      <c r="F211" s="100"/>
      <c r="I211" s="101"/>
      <c r="J211" s="100"/>
      <c r="M211" s="101"/>
      <c r="N211" s="100"/>
      <c r="Q211" s="101"/>
      <c r="R211" s="100"/>
      <c r="U211" s="101"/>
      <c r="V211" s="100"/>
      <c r="Y211" s="101"/>
      <c r="Z211" s="100"/>
      <c r="AC211" s="101"/>
      <c r="AD211" s="100"/>
      <c r="AG211" s="101"/>
      <c r="AH211" s="100"/>
      <c r="AK211" s="101"/>
      <c r="AL211" s="100"/>
      <c r="AO211" s="101"/>
      <c r="AP211" s="102"/>
      <c r="AQ211" s="103"/>
      <c r="AR211" s="103"/>
      <c r="AS211" s="104"/>
      <c r="AT211" s="102"/>
      <c r="AU211" s="103"/>
      <c r="AV211" s="103"/>
      <c r="AW211" s="104"/>
      <c r="AX211" s="102"/>
      <c r="AY211" s="103"/>
      <c r="AZ211" s="103"/>
      <c r="BA211" s="104"/>
      <c r="BB211" s="102"/>
      <c r="BC211" s="103"/>
      <c r="BD211" s="103"/>
      <c r="BE211" s="104"/>
      <c r="BF211" s="102"/>
      <c r="BG211" s="103"/>
      <c r="BH211" s="103"/>
      <c r="BI211" s="104"/>
      <c r="BJ211" s="102"/>
      <c r="BK211" s="103"/>
      <c r="BL211" s="103"/>
      <c r="BM211" s="104"/>
      <c r="BN211" s="102"/>
      <c r="BO211" s="103"/>
      <c r="BP211" s="103"/>
      <c r="BQ211" s="104"/>
      <c r="BR211" s="102"/>
      <c r="BS211" s="103"/>
      <c r="BT211" s="103"/>
      <c r="BU211" s="104"/>
      <c r="BV211" s="102"/>
      <c r="BW211" s="103"/>
      <c r="BX211" s="103"/>
      <c r="BY211" s="104"/>
      <c r="BZ211" s="102"/>
      <c r="CA211" s="103"/>
      <c r="CB211" s="103"/>
      <c r="CC211" s="104"/>
      <c r="CD211" s="102"/>
      <c r="CE211" s="103"/>
      <c r="CF211" s="103"/>
      <c r="CG211" s="104"/>
      <c r="CH211" s="102"/>
      <c r="CI211" s="103"/>
      <c r="CJ211" s="103"/>
      <c r="CK211" s="104"/>
      <c r="CL211" s="102"/>
      <c r="CM211" s="103"/>
      <c r="CN211" s="103"/>
      <c r="CO211" s="104"/>
      <c r="CP211" s="102"/>
      <c r="CQ211" s="103"/>
      <c r="CR211" s="103"/>
      <c r="CS211" s="104"/>
      <c r="CT211" s="102"/>
      <c r="CU211" s="103"/>
      <c r="CV211" s="103"/>
      <c r="CW211" s="104"/>
      <c r="CX211" s="102"/>
      <c r="CY211" s="103"/>
      <c r="CZ211" s="103"/>
      <c r="DA211" s="104"/>
      <c r="DB211" s="102"/>
      <c r="DC211" s="103"/>
      <c r="DD211" s="103"/>
      <c r="DE211" s="104"/>
      <c r="DF211" s="102"/>
      <c r="DG211" s="103"/>
      <c r="DH211" s="103"/>
      <c r="DI211" s="104"/>
    </row>
    <row r="212" spans="1:141" outlineLevel="2" x14ac:dyDescent="0.25">
      <c r="A212" s="90"/>
      <c r="B212" s="90"/>
      <c r="C212" s="90"/>
      <c r="D212" s="90"/>
      <c r="E212" s="36" t="str">
        <f>CONCATENATE(E210," selected driver: ",$J$8," (",$J$9,")")</f>
        <v>% excess cash &amp; ST investments selected driver: Default (Annual)</v>
      </c>
      <c r="F212" s="100"/>
      <c r="I212" s="101"/>
      <c r="J212" s="100"/>
      <c r="M212" s="101"/>
      <c r="N212" s="100"/>
      <c r="Q212" s="101"/>
      <c r="R212" s="100"/>
      <c r="U212" s="101"/>
      <c r="V212" s="100"/>
      <c r="Y212" s="101"/>
      <c r="Z212" s="100"/>
      <c r="AC212" s="101"/>
      <c r="AD212" s="100"/>
      <c r="AG212" s="101"/>
      <c r="AH212" s="100"/>
      <c r="AK212" s="101"/>
      <c r="AL212" s="100"/>
      <c r="AO212" s="101"/>
      <c r="AP212" s="126" cm="1">
        <f t="array" ref="AP212">IF($I$9=1,AP214,INDEX($DT214:$EK214,,MATCH(CONCATENATE("FY ",RIGHT(AP$3,4)),$DT$3:$EK$3,0))/4)</f>
        <v>0</v>
      </c>
      <c r="AQ212" s="127" cm="1">
        <f t="array" ref="AQ212">IF($I$9=1,AQ214,INDEX($DT214:$EK214,,MATCH(CONCATENATE("FY ",RIGHT(AQ$3,4)),$DT$3:$EK$3,0))/4)</f>
        <v>0</v>
      </c>
      <c r="AR212" s="127" cm="1">
        <f t="array" ref="AR212">IF($I$9=1,AR214,INDEX($DT214:$EK214,,MATCH(CONCATENATE("FY ",RIGHT(AR$3,4)),$DT$3:$EK$3,0))/4)</f>
        <v>0</v>
      </c>
      <c r="AS212" s="128" cm="1">
        <f t="array" ref="AS212">IF($I$9=1,AS214,INDEX($DT214:$EK214,,MATCH(CONCATENATE("FY ",RIGHT(AS$3,4)),$DT$3:$EK$3,0))/4)</f>
        <v>0</v>
      </c>
      <c r="AT212" s="126" cm="1">
        <f t="array" aca="1" ref="AT212" ca="1">IF($I$9=1,AT214,INDEX($DT214:$EK214,,MATCH(CONCATENATE("FY ",RIGHT(AT$3,4)),$DT$3:$EK$3,0))/4)</f>
        <v>5.0664213532012952E-3</v>
      </c>
      <c r="AU212" s="127" cm="1">
        <f t="array" aca="1" ref="AU212" ca="1">IF($I$9=1,AU214,INDEX($DT214:$EK214,,MATCH(CONCATENATE("FY ",RIGHT(AU$3,4)),$DT$3:$EK$3,0))/4)</f>
        <v>5.0664213532012952E-3</v>
      </c>
      <c r="AV212" s="127" cm="1">
        <f t="array" aca="1" ref="AV212" ca="1">IF($I$9=1,AV214,INDEX($DT214:$EK214,,MATCH(CONCATENATE("FY ",RIGHT(AV$3,4)),$DT$3:$EK$3,0))/4)</f>
        <v>5.0664213532012952E-3</v>
      </c>
      <c r="AW212" s="128" cm="1">
        <f t="array" aca="1" ref="AW212" ca="1">IF($I$9=1,AW214,INDEX($DT214:$EK214,,MATCH(CONCATENATE("FY ",RIGHT(AW$3,4)),$DT$3:$EK$3,0))/4)</f>
        <v>5.0664213532012952E-3</v>
      </c>
      <c r="AX212" s="126" cm="1">
        <f t="array" aca="1" ref="AX212" ca="1">IF($I$9=1,AX214,INDEX($DT214:$EK214,,MATCH(CONCATENATE("FY ",RIGHT(AX$3,4)),$DT$3:$EK$3,0))/4)</f>
        <v>5.0664213532012952E-3</v>
      </c>
      <c r="AY212" s="127" cm="1">
        <f t="array" aca="1" ref="AY212" ca="1">IF($I$9=1,AY214,INDEX($DT214:$EK214,,MATCH(CONCATENATE("FY ",RIGHT(AY$3,4)),$DT$3:$EK$3,0))/4)</f>
        <v>5.0664213532012952E-3</v>
      </c>
      <c r="AZ212" s="127" cm="1">
        <f t="array" aca="1" ref="AZ212" ca="1">IF($I$9=1,AZ214,INDEX($DT214:$EK214,,MATCH(CONCATENATE("FY ",RIGHT(AZ$3,4)),$DT$3:$EK$3,0))/4)</f>
        <v>5.0664213532012952E-3</v>
      </c>
      <c r="BA212" s="128" cm="1">
        <f t="array" aca="1" ref="BA212" ca="1">IF($I$9=1,BA214,INDEX($DT214:$EK214,,MATCH(CONCATENATE("FY ",RIGHT(BA$3,4)),$DT$3:$EK$3,0))/4)</f>
        <v>5.0664213532012952E-3</v>
      </c>
      <c r="BB212" s="126" cm="1">
        <f t="array" aca="1" ref="BB212" ca="1">IF($I$9=1,BB214,INDEX($DT214:$EK214,,MATCH(CONCATENATE("FY ",RIGHT(BB$3,4)),$DT$3:$EK$3,0))/4)</f>
        <v>5.0664213532012952E-3</v>
      </c>
      <c r="BC212" s="127" cm="1">
        <f t="array" aca="1" ref="BC212" ca="1">IF($I$9=1,BC214,INDEX($DT214:$EK214,,MATCH(CONCATENATE("FY ",RIGHT(BC$3,4)),$DT$3:$EK$3,0))/4)</f>
        <v>5.0664213532012952E-3</v>
      </c>
      <c r="BD212" s="127" cm="1">
        <f t="array" aca="1" ref="BD212" ca="1">IF($I$9=1,BD214,INDEX($DT214:$EK214,,MATCH(CONCATENATE("FY ",RIGHT(BD$3,4)),$DT$3:$EK$3,0))/4)</f>
        <v>5.0664213532012952E-3</v>
      </c>
      <c r="BE212" s="128" cm="1">
        <f t="array" aca="1" ref="BE212" ca="1">IF($I$9=1,BE214,INDEX($DT214:$EK214,,MATCH(CONCATENATE("FY ",RIGHT(BE$3,4)),$DT$3:$EK$3,0))/4)</f>
        <v>5.0664213532012952E-3</v>
      </c>
      <c r="BF212" s="126" cm="1">
        <f t="array" aca="1" ref="BF212" ca="1">IF($I$9=1,BF214,INDEX($DT214:$EK214,,MATCH(CONCATENATE("FY ",RIGHT(BF$3,4)),$DT$3:$EK$3,0))/4)</f>
        <v>5.0664213532012952E-3</v>
      </c>
      <c r="BG212" s="127" cm="1">
        <f t="array" aca="1" ref="BG212" ca="1">IF($I$9=1,BG214,INDEX($DT214:$EK214,,MATCH(CONCATENATE("FY ",RIGHT(BG$3,4)),$DT$3:$EK$3,0))/4)</f>
        <v>5.0664213532012952E-3</v>
      </c>
      <c r="BH212" s="127" cm="1">
        <f t="array" aca="1" ref="BH212" ca="1">IF($I$9=1,BH214,INDEX($DT214:$EK214,,MATCH(CONCATENATE("FY ",RIGHT(BH$3,4)),$DT$3:$EK$3,0))/4)</f>
        <v>5.0664213532012952E-3</v>
      </c>
      <c r="BI212" s="128" cm="1">
        <f t="array" aca="1" ref="BI212" ca="1">IF($I$9=1,BI214,INDEX($DT214:$EK214,,MATCH(CONCATENATE("FY ",RIGHT(BI$3,4)),$DT$3:$EK$3,0))/4)</f>
        <v>5.0664213532012952E-3</v>
      </c>
      <c r="BJ212" s="126" cm="1">
        <f t="array" aca="1" ref="BJ212" ca="1">IF($I$9=1,BJ214,INDEX($DT214:$EK214,,MATCH(CONCATENATE("FY ",RIGHT(BJ$3,4)),$DT$3:$EK$3,0))/4)</f>
        <v>5.0664213532012952E-3</v>
      </c>
      <c r="BK212" s="127" cm="1">
        <f t="array" aca="1" ref="BK212" ca="1">IF($I$9=1,BK214,INDEX($DT214:$EK214,,MATCH(CONCATENATE("FY ",RIGHT(BK$3,4)),$DT$3:$EK$3,0))/4)</f>
        <v>5.0664213532012952E-3</v>
      </c>
      <c r="BL212" s="127" cm="1">
        <f t="array" aca="1" ref="BL212" ca="1">IF($I$9=1,BL214,INDEX($DT214:$EK214,,MATCH(CONCATENATE("FY ",RIGHT(BL$3,4)),$DT$3:$EK$3,0))/4)</f>
        <v>5.0664213532012952E-3</v>
      </c>
      <c r="BM212" s="128" cm="1">
        <f t="array" aca="1" ref="BM212" ca="1">IF($I$9=1,BM214,INDEX($DT214:$EK214,,MATCH(CONCATENATE("FY ",RIGHT(BM$3,4)),$DT$3:$EK$3,0))/4)</f>
        <v>5.0664213532012952E-3</v>
      </c>
      <c r="BN212" s="126" cm="1">
        <f t="array" aca="1" ref="BN212" ca="1">IF($I$9=1,BN214,INDEX($DT214:$EK214,,MATCH(CONCATENATE("FY ",RIGHT(BN$3,4)),$DT$3:$EK$3,0))/4)</f>
        <v>5.0664213532012952E-3</v>
      </c>
      <c r="BO212" s="127" cm="1">
        <f t="array" aca="1" ref="BO212" ca="1">IF($I$9=1,BO214,INDEX($DT214:$EK214,,MATCH(CONCATENATE("FY ",RIGHT(BO$3,4)),$DT$3:$EK$3,0))/4)</f>
        <v>5.0664213532012952E-3</v>
      </c>
      <c r="BP212" s="127" cm="1">
        <f t="array" aca="1" ref="BP212" ca="1">IF($I$9=1,BP214,INDEX($DT214:$EK214,,MATCH(CONCATENATE("FY ",RIGHT(BP$3,4)),$DT$3:$EK$3,0))/4)</f>
        <v>5.0664213532012952E-3</v>
      </c>
      <c r="BQ212" s="128" cm="1">
        <f t="array" aca="1" ref="BQ212" ca="1">IF($I$9=1,BQ214,INDEX($DT214:$EK214,,MATCH(CONCATENATE("FY ",RIGHT(BQ$3,4)),$DT$3:$EK$3,0))/4)</f>
        <v>5.0664213532012952E-3</v>
      </c>
      <c r="BR212" s="126" cm="1">
        <f t="array" aca="1" ref="BR212" ca="1">IF($I$9=1,BR214,INDEX($DT214:$EK214,,MATCH(CONCATENATE("FY ",RIGHT(BR$3,4)),$DT$3:$EK$3,0))/4)</f>
        <v>5.0664213532012952E-3</v>
      </c>
      <c r="BS212" s="127" cm="1">
        <f t="array" aca="1" ref="BS212" ca="1">IF($I$9=1,BS214,INDEX($DT214:$EK214,,MATCH(CONCATENATE("FY ",RIGHT(BS$3,4)),$DT$3:$EK$3,0))/4)</f>
        <v>5.0664213532012952E-3</v>
      </c>
      <c r="BT212" s="127" cm="1">
        <f t="array" aca="1" ref="BT212" ca="1">IF($I$9=1,BT214,INDEX($DT214:$EK214,,MATCH(CONCATENATE("FY ",RIGHT(BT$3,4)),$DT$3:$EK$3,0))/4)</f>
        <v>5.0664213532012952E-3</v>
      </c>
      <c r="BU212" s="128" cm="1">
        <f t="array" aca="1" ref="BU212" ca="1">IF($I$9=1,BU214,INDEX($DT214:$EK214,,MATCH(CONCATENATE("FY ",RIGHT(BU$3,4)),$DT$3:$EK$3,0))/4)</f>
        <v>5.0664213532012952E-3</v>
      </c>
      <c r="BV212" s="126" cm="1">
        <f t="array" aca="1" ref="BV212" ca="1">IF($I$9=1,BV214,INDEX($DT214:$EK214,,MATCH(CONCATENATE("FY ",RIGHT(BV$3,4)),$DT$3:$EK$3,0))/4)</f>
        <v>5.0664213532012952E-3</v>
      </c>
      <c r="BW212" s="127" cm="1">
        <f t="array" aca="1" ref="BW212" ca="1">IF($I$9=1,BW214,INDEX($DT214:$EK214,,MATCH(CONCATENATE("FY ",RIGHT(BW$3,4)),$DT$3:$EK$3,0))/4)</f>
        <v>5.0664213532012952E-3</v>
      </c>
      <c r="BX212" s="127" cm="1">
        <f t="array" aca="1" ref="BX212" ca="1">IF($I$9=1,BX214,INDEX($DT214:$EK214,,MATCH(CONCATENATE("FY ",RIGHT(BX$3,4)),$DT$3:$EK$3,0))/4)</f>
        <v>5.0664213532012952E-3</v>
      </c>
      <c r="BY212" s="128" cm="1">
        <f t="array" aca="1" ref="BY212" ca="1">IF($I$9=1,BY214,INDEX($DT214:$EK214,,MATCH(CONCATENATE("FY ",RIGHT(BY$3,4)),$DT$3:$EK$3,0))/4)</f>
        <v>5.0664213532012952E-3</v>
      </c>
      <c r="BZ212" s="126" cm="1">
        <f t="array" aca="1" ref="BZ212" ca="1">IF($I$9=1,BZ214,INDEX($DT214:$EK214,,MATCH(CONCATENATE("FY ",RIGHT(BZ$3,4)),$DT$3:$EK$3,0))/4)</f>
        <v>5.0664213532012952E-3</v>
      </c>
      <c r="CA212" s="127" cm="1">
        <f t="array" aca="1" ref="CA212" ca="1">IF($I$9=1,CA214,INDEX($DT214:$EK214,,MATCH(CONCATENATE("FY ",RIGHT(CA$3,4)),$DT$3:$EK$3,0))/4)</f>
        <v>5.0664213532012952E-3</v>
      </c>
      <c r="CB212" s="127" cm="1">
        <f t="array" aca="1" ref="CB212" ca="1">IF($I$9=1,CB214,INDEX($DT214:$EK214,,MATCH(CONCATENATE("FY ",RIGHT(CB$3,4)),$DT$3:$EK$3,0))/4)</f>
        <v>5.0664213532012952E-3</v>
      </c>
      <c r="CC212" s="128" cm="1">
        <f t="array" aca="1" ref="CC212" ca="1">IF($I$9=1,CC214,INDEX($DT214:$EK214,,MATCH(CONCATENATE("FY ",RIGHT(CC$3,4)),$DT$3:$EK$3,0))/4)</f>
        <v>5.0664213532012952E-3</v>
      </c>
      <c r="CD212" s="126" cm="1">
        <f t="array" aca="1" ref="CD212" ca="1">IF($I$9=1,CD214,INDEX($DT214:$EK214,,MATCH(CONCATENATE("FY ",RIGHT(CD$3,4)),$DT$3:$EK$3,0))/4)</f>
        <v>5.0664213532012952E-3</v>
      </c>
      <c r="CE212" s="127" cm="1">
        <f t="array" aca="1" ref="CE212" ca="1">IF($I$9=1,CE214,INDEX($DT214:$EK214,,MATCH(CONCATENATE("FY ",RIGHT(CE$3,4)),$DT$3:$EK$3,0))/4)</f>
        <v>5.0664213532012952E-3</v>
      </c>
      <c r="CF212" s="127" cm="1">
        <f t="array" aca="1" ref="CF212" ca="1">IF($I$9=1,CF214,INDEX($DT214:$EK214,,MATCH(CONCATENATE("FY ",RIGHT(CF$3,4)),$DT$3:$EK$3,0))/4)</f>
        <v>5.0664213532012952E-3</v>
      </c>
      <c r="CG212" s="128" cm="1">
        <f t="array" aca="1" ref="CG212" ca="1">IF($I$9=1,CG214,INDEX($DT214:$EK214,,MATCH(CONCATENATE("FY ",RIGHT(CG$3,4)),$DT$3:$EK$3,0))/4)</f>
        <v>5.0664213532012952E-3</v>
      </c>
      <c r="CH212" s="126" cm="1">
        <f t="array" aca="1" ref="CH212" ca="1">IF($I$9=1,CH214,INDEX($DT214:$EK214,,MATCH(CONCATENATE("FY ",RIGHT(CH$3,4)),$DT$3:$EK$3,0))/4)</f>
        <v>5.0664213532012952E-3</v>
      </c>
      <c r="CI212" s="127" cm="1">
        <f t="array" aca="1" ref="CI212" ca="1">IF($I$9=1,CI214,INDEX($DT214:$EK214,,MATCH(CONCATENATE("FY ",RIGHT(CI$3,4)),$DT$3:$EK$3,0))/4)</f>
        <v>5.0664213532012952E-3</v>
      </c>
      <c r="CJ212" s="127" cm="1">
        <f t="array" aca="1" ref="CJ212" ca="1">IF($I$9=1,CJ214,INDEX($DT214:$EK214,,MATCH(CONCATENATE("FY ",RIGHT(CJ$3,4)),$DT$3:$EK$3,0))/4)</f>
        <v>5.0664213532012952E-3</v>
      </c>
      <c r="CK212" s="128" cm="1">
        <f t="array" aca="1" ref="CK212" ca="1">IF($I$9=1,CK214,INDEX($DT214:$EK214,,MATCH(CONCATENATE("FY ",RIGHT(CK$3,4)),$DT$3:$EK$3,0))/4)</f>
        <v>5.0664213532012952E-3</v>
      </c>
      <c r="CL212" s="126" cm="1">
        <f t="array" aca="1" ref="CL212" ca="1">IF($I$9=1,CL214,INDEX($DT214:$EK214,,MATCH(CONCATENATE("FY ",RIGHT(CL$3,4)),$DT$3:$EK$3,0))/4)</f>
        <v>5.0664213532012952E-3</v>
      </c>
      <c r="CM212" s="127" cm="1">
        <f t="array" aca="1" ref="CM212" ca="1">IF($I$9=1,CM214,INDEX($DT214:$EK214,,MATCH(CONCATENATE("FY ",RIGHT(CM$3,4)),$DT$3:$EK$3,0))/4)</f>
        <v>5.0664213532012952E-3</v>
      </c>
      <c r="CN212" s="127" cm="1">
        <f t="array" aca="1" ref="CN212" ca="1">IF($I$9=1,CN214,INDEX($DT214:$EK214,,MATCH(CONCATENATE("FY ",RIGHT(CN$3,4)),$DT$3:$EK$3,0))/4)</f>
        <v>5.0664213532012952E-3</v>
      </c>
      <c r="CO212" s="128" cm="1">
        <f t="array" aca="1" ref="CO212" ca="1">IF($I$9=1,CO214,INDEX($DT214:$EK214,,MATCH(CONCATENATE("FY ",RIGHT(CO$3,4)),$DT$3:$EK$3,0))/4)</f>
        <v>5.0664213532012952E-3</v>
      </c>
      <c r="CP212" s="126" cm="1">
        <f t="array" aca="1" ref="CP212" ca="1">IF($I$9=1,CP214,INDEX($DT214:$EK214,,MATCH(CONCATENATE("FY ",RIGHT(CP$3,4)),$DT$3:$EK$3,0))/4)</f>
        <v>5.0664213532012952E-3</v>
      </c>
      <c r="CQ212" s="127" cm="1">
        <f t="array" aca="1" ref="CQ212" ca="1">IF($I$9=1,CQ214,INDEX($DT214:$EK214,,MATCH(CONCATENATE("FY ",RIGHT(CQ$3,4)),$DT$3:$EK$3,0))/4)</f>
        <v>5.0664213532012952E-3</v>
      </c>
      <c r="CR212" s="127" cm="1">
        <f t="array" aca="1" ref="CR212" ca="1">IF($I$9=1,CR214,INDEX($DT214:$EK214,,MATCH(CONCATENATE("FY ",RIGHT(CR$3,4)),$DT$3:$EK$3,0))/4)</f>
        <v>5.0664213532012952E-3</v>
      </c>
      <c r="CS212" s="128" cm="1">
        <f t="array" aca="1" ref="CS212" ca="1">IF($I$9=1,CS214,INDEX($DT214:$EK214,,MATCH(CONCATENATE("FY ",RIGHT(CS$3,4)),$DT$3:$EK$3,0))/4)</f>
        <v>5.0664213532012952E-3</v>
      </c>
      <c r="CT212" s="126" cm="1">
        <f t="array" aca="1" ref="CT212" ca="1">IF($I$9=1,CT214,INDEX($DT214:$EK214,,MATCH(CONCATENATE("FY ",RIGHT(CT$3,4)),$DT$3:$EK$3,0))/4)</f>
        <v>5.0664213532012952E-3</v>
      </c>
      <c r="CU212" s="127" cm="1">
        <f t="array" aca="1" ref="CU212" ca="1">IF($I$9=1,CU214,INDEX($DT214:$EK214,,MATCH(CONCATENATE("FY ",RIGHT(CU$3,4)),$DT$3:$EK$3,0))/4)</f>
        <v>5.0664213532012952E-3</v>
      </c>
      <c r="CV212" s="127" cm="1">
        <f t="array" aca="1" ref="CV212" ca="1">IF($I$9=1,CV214,INDEX($DT214:$EK214,,MATCH(CONCATENATE("FY ",RIGHT(CV$3,4)),$DT$3:$EK$3,0))/4)</f>
        <v>5.0664213532012952E-3</v>
      </c>
      <c r="CW212" s="128" cm="1">
        <f t="array" aca="1" ref="CW212" ca="1">IF($I$9=1,CW214,INDEX($DT214:$EK214,,MATCH(CONCATENATE("FY ",RIGHT(CW$3,4)),$DT$3:$EK$3,0))/4)</f>
        <v>5.0664213532012952E-3</v>
      </c>
      <c r="CX212" s="126" cm="1">
        <f t="array" aca="1" ref="CX212" ca="1">IF($I$9=1,CX214,INDEX($DT214:$EK214,,MATCH(CONCATENATE("FY ",RIGHT(CX$3,4)),$DT$3:$EK$3,0))/4)</f>
        <v>5.0664213532012952E-3</v>
      </c>
      <c r="CY212" s="127" cm="1">
        <f t="array" aca="1" ref="CY212" ca="1">IF($I$9=1,CY214,INDEX($DT214:$EK214,,MATCH(CONCATENATE("FY ",RIGHT(CY$3,4)),$DT$3:$EK$3,0))/4)</f>
        <v>5.0664213532012952E-3</v>
      </c>
      <c r="CZ212" s="127" cm="1">
        <f t="array" aca="1" ref="CZ212" ca="1">IF($I$9=1,CZ214,INDEX($DT214:$EK214,,MATCH(CONCATENATE("FY ",RIGHT(CZ$3,4)),$DT$3:$EK$3,0))/4)</f>
        <v>5.0664213532012952E-3</v>
      </c>
      <c r="DA212" s="128" cm="1">
        <f t="array" aca="1" ref="DA212" ca="1">IF($I$9=1,DA214,INDEX($DT214:$EK214,,MATCH(CONCATENATE("FY ",RIGHT(DA$3,4)),$DT$3:$EK$3,0))/4)</f>
        <v>5.0664213532012952E-3</v>
      </c>
      <c r="DB212" s="126" cm="1">
        <f t="array" aca="1" ref="DB212" ca="1">IF($I$9=1,DB214,INDEX($DT214:$EK214,,MATCH(CONCATENATE("FY ",RIGHT(DB$3,4)),$DT$3:$EK$3,0))/4)</f>
        <v>5.0664213532012952E-3</v>
      </c>
      <c r="DC212" s="127" cm="1">
        <f t="array" aca="1" ref="DC212" ca="1">IF($I$9=1,DC214,INDEX($DT214:$EK214,,MATCH(CONCATENATE("FY ",RIGHT(DC$3,4)),$DT$3:$EK$3,0))/4)</f>
        <v>5.0664213532012952E-3</v>
      </c>
      <c r="DD212" s="127" cm="1">
        <f t="array" aca="1" ref="DD212" ca="1">IF($I$9=1,DD214,INDEX($DT214:$EK214,,MATCH(CONCATENATE("FY ",RIGHT(DD$3,4)),$DT$3:$EK$3,0))/4)</f>
        <v>5.0664213532012952E-3</v>
      </c>
      <c r="DE212" s="128" cm="1">
        <f t="array" aca="1" ref="DE212" ca="1">IF($I$9=1,DE214,INDEX($DT214:$EK214,,MATCH(CONCATENATE("FY ",RIGHT(DE$3,4)),$DT$3:$EK$3,0))/4)</f>
        <v>5.0664213532012952E-3</v>
      </c>
      <c r="DF212" s="126" cm="1">
        <f t="array" aca="1" ref="DF212" ca="1">IF($I$9=1,DF214,INDEX($DT214:$EK214,,MATCH(CONCATENATE("FY ",RIGHT(DF$3,4)),$DT$3:$EK$3,0))/4)</f>
        <v>5.0664213532012952E-3</v>
      </c>
      <c r="DG212" s="127" cm="1">
        <f t="array" aca="1" ref="DG212" ca="1">IF($I$9=1,DG214,INDEX($DT214:$EK214,,MATCH(CONCATENATE("FY ",RIGHT(DG$3,4)),$DT$3:$EK$3,0))/4)</f>
        <v>5.0664213532012952E-3</v>
      </c>
      <c r="DH212" s="127" cm="1">
        <f t="array" aca="1" ref="DH212" ca="1">IF($I$9=1,DH214,INDEX($DT214:$EK214,,MATCH(CONCATENATE("FY ",RIGHT(DH$3,4)),$DT$3:$EK$3,0))/4)</f>
        <v>5.0664213532012952E-3</v>
      </c>
      <c r="DI212" s="128" cm="1">
        <f t="array" aca="1" ref="DI212" ca="1">IF($I$9=1,DI214,INDEX($DT214:$EK214,,MATCH(CONCATENATE("FY ",RIGHT(DI$3,4)),$DT$3:$EK$3,0))/4)</f>
        <v>5.0664213532012952E-3</v>
      </c>
    </row>
    <row r="213" spans="1:141" outlineLevel="2" x14ac:dyDescent="0.25">
      <c r="A213" s="90"/>
      <c r="B213" s="90"/>
      <c r="C213" s="90"/>
      <c r="D213" s="90"/>
      <c r="F213" s="100"/>
      <c r="I213" s="101"/>
      <c r="J213" s="100"/>
      <c r="M213" s="101"/>
      <c r="N213" s="100"/>
      <c r="Q213" s="101"/>
      <c r="R213" s="100"/>
      <c r="U213" s="101"/>
      <c r="V213" s="100"/>
      <c r="Y213" s="101"/>
      <c r="Z213" s="100"/>
      <c r="AC213" s="101"/>
      <c r="AD213" s="100"/>
      <c r="AG213" s="101"/>
      <c r="AH213" s="100"/>
      <c r="AK213" s="101"/>
      <c r="AL213" s="100"/>
      <c r="AO213" s="101"/>
      <c r="AP213" s="100"/>
      <c r="AS213" s="101"/>
      <c r="AT213" s="100"/>
      <c r="AW213" s="101"/>
      <c r="AX213" s="100"/>
      <c r="BA213" s="101"/>
      <c r="BB213" s="100"/>
      <c r="BE213" s="101"/>
      <c r="BF213" s="100"/>
      <c r="BI213" s="101"/>
      <c r="BJ213" s="100"/>
      <c r="BM213" s="101"/>
      <c r="BN213" s="100"/>
      <c r="BQ213" s="101"/>
      <c r="BR213" s="100"/>
      <c r="BU213" s="101"/>
      <c r="BV213" s="100"/>
      <c r="BY213" s="101"/>
      <c r="BZ213" s="100"/>
      <c r="CC213" s="101"/>
      <c r="CD213" s="100"/>
      <c r="CG213" s="101"/>
      <c r="CH213" s="100"/>
      <c r="CK213" s="101"/>
      <c r="CL213" s="100"/>
      <c r="CO213" s="101"/>
      <c r="CP213" s="100"/>
      <c r="CS213" s="101"/>
      <c r="CT213" s="100"/>
      <c r="CW213" s="101"/>
      <c r="CX213" s="100"/>
      <c r="DA213" s="101"/>
      <c r="DB213" s="100"/>
      <c r="DE213" s="101"/>
      <c r="DF213" s="100"/>
      <c r="DI213" s="101"/>
    </row>
    <row r="214" spans="1:141" outlineLevel="2" x14ac:dyDescent="0.25">
      <c r="A214" s="90"/>
      <c r="B214" s="90"/>
      <c r="C214" s="90"/>
      <c r="D214" s="90"/>
      <c r="E214" t="str">
        <f>CONCATENATE(E210," scenario: ",$J$8)</f>
        <v>% excess cash &amp; ST investments scenario: Default</v>
      </c>
      <c r="F214" s="100"/>
      <c r="I214" s="101"/>
      <c r="J214" s="100"/>
      <c r="M214" s="101"/>
      <c r="N214" s="100"/>
      <c r="Q214" s="101"/>
      <c r="R214" s="100"/>
      <c r="U214" s="101"/>
      <c r="V214" s="100"/>
      <c r="Y214" s="101"/>
      <c r="Z214" s="100"/>
      <c r="AC214" s="101"/>
      <c r="AD214" s="100"/>
      <c r="AG214" s="101"/>
      <c r="AH214" s="100"/>
      <c r="AK214" s="101"/>
      <c r="AL214" s="100"/>
      <c r="AO214" s="101"/>
      <c r="AP214" s="102">
        <f t="shared" ref="AP214:BU214" si="465">CHOOSE($I$8,AP215,AP216,AP217,AP218,AP219)</f>
        <v>0</v>
      </c>
      <c r="AQ214" s="103">
        <f t="shared" si="465"/>
        <v>0</v>
      </c>
      <c r="AR214" s="103">
        <f t="shared" si="465"/>
        <v>0</v>
      </c>
      <c r="AS214" s="104">
        <f t="shared" si="465"/>
        <v>0</v>
      </c>
      <c r="AT214" s="102">
        <f t="shared" si="465"/>
        <v>0</v>
      </c>
      <c r="AU214" s="103">
        <f t="shared" si="465"/>
        <v>0</v>
      </c>
      <c r="AV214" s="103">
        <f t="shared" si="465"/>
        <v>0</v>
      </c>
      <c r="AW214" s="104">
        <f t="shared" si="465"/>
        <v>0</v>
      </c>
      <c r="AX214" s="102">
        <f t="shared" si="465"/>
        <v>0</v>
      </c>
      <c r="AY214" s="103">
        <f t="shared" si="465"/>
        <v>0</v>
      </c>
      <c r="AZ214" s="103">
        <f t="shared" si="465"/>
        <v>0</v>
      </c>
      <c r="BA214" s="104">
        <f t="shared" si="465"/>
        <v>0</v>
      </c>
      <c r="BB214" s="102">
        <f t="shared" si="465"/>
        <v>0</v>
      </c>
      <c r="BC214" s="103">
        <f t="shared" si="465"/>
        <v>0</v>
      </c>
      <c r="BD214" s="103">
        <f t="shared" si="465"/>
        <v>0</v>
      </c>
      <c r="BE214" s="104">
        <f t="shared" si="465"/>
        <v>0</v>
      </c>
      <c r="BF214" s="102">
        <f t="shared" si="465"/>
        <v>0</v>
      </c>
      <c r="BG214" s="103">
        <f t="shared" si="465"/>
        <v>0</v>
      </c>
      <c r="BH214" s="103">
        <f t="shared" si="465"/>
        <v>0</v>
      </c>
      <c r="BI214" s="104">
        <f t="shared" si="465"/>
        <v>0</v>
      </c>
      <c r="BJ214" s="102">
        <f t="shared" si="465"/>
        <v>0</v>
      </c>
      <c r="BK214" s="103">
        <f t="shared" si="465"/>
        <v>0</v>
      </c>
      <c r="BL214" s="103">
        <f t="shared" si="465"/>
        <v>0</v>
      </c>
      <c r="BM214" s="104">
        <f t="shared" si="465"/>
        <v>0</v>
      </c>
      <c r="BN214" s="102">
        <f t="shared" si="465"/>
        <v>0</v>
      </c>
      <c r="BO214" s="103">
        <f t="shared" si="465"/>
        <v>0</v>
      </c>
      <c r="BP214" s="103">
        <f t="shared" si="465"/>
        <v>0</v>
      </c>
      <c r="BQ214" s="104">
        <f t="shared" si="465"/>
        <v>0</v>
      </c>
      <c r="BR214" s="102">
        <f t="shared" si="465"/>
        <v>0</v>
      </c>
      <c r="BS214" s="103">
        <f t="shared" si="465"/>
        <v>0</v>
      </c>
      <c r="BT214" s="103">
        <f t="shared" si="465"/>
        <v>0</v>
      </c>
      <c r="BU214" s="104">
        <f t="shared" si="465"/>
        <v>0</v>
      </c>
      <c r="BV214" s="102">
        <f t="shared" ref="BV214:DA214" si="466">CHOOSE($I$8,BV215,BV216,BV217,BV218,BV219)</f>
        <v>0</v>
      </c>
      <c r="BW214" s="103">
        <f t="shared" si="466"/>
        <v>0</v>
      </c>
      <c r="BX214" s="103">
        <f t="shared" si="466"/>
        <v>0</v>
      </c>
      <c r="BY214" s="104">
        <f t="shared" si="466"/>
        <v>0</v>
      </c>
      <c r="BZ214" s="102">
        <f t="shared" si="466"/>
        <v>0</v>
      </c>
      <c r="CA214" s="103">
        <f t="shared" si="466"/>
        <v>0</v>
      </c>
      <c r="CB214" s="103">
        <f t="shared" si="466"/>
        <v>0</v>
      </c>
      <c r="CC214" s="104">
        <f t="shared" si="466"/>
        <v>0</v>
      </c>
      <c r="CD214" s="102">
        <f t="shared" si="466"/>
        <v>0</v>
      </c>
      <c r="CE214" s="103">
        <f t="shared" si="466"/>
        <v>0</v>
      </c>
      <c r="CF214" s="103">
        <f t="shared" si="466"/>
        <v>0</v>
      </c>
      <c r="CG214" s="104">
        <f t="shared" si="466"/>
        <v>0</v>
      </c>
      <c r="CH214" s="102">
        <f t="shared" si="466"/>
        <v>0</v>
      </c>
      <c r="CI214" s="103">
        <f t="shared" si="466"/>
        <v>0</v>
      </c>
      <c r="CJ214" s="103">
        <f t="shared" si="466"/>
        <v>0</v>
      </c>
      <c r="CK214" s="104">
        <f t="shared" si="466"/>
        <v>0</v>
      </c>
      <c r="CL214" s="102">
        <f t="shared" si="466"/>
        <v>0</v>
      </c>
      <c r="CM214" s="103">
        <f t="shared" si="466"/>
        <v>0</v>
      </c>
      <c r="CN214" s="103">
        <f t="shared" si="466"/>
        <v>0</v>
      </c>
      <c r="CO214" s="104">
        <f t="shared" si="466"/>
        <v>0</v>
      </c>
      <c r="CP214" s="102">
        <f t="shared" si="466"/>
        <v>0</v>
      </c>
      <c r="CQ214" s="103">
        <f t="shared" si="466"/>
        <v>0</v>
      </c>
      <c r="CR214" s="103">
        <f t="shared" si="466"/>
        <v>0</v>
      </c>
      <c r="CS214" s="104">
        <f t="shared" si="466"/>
        <v>0</v>
      </c>
      <c r="CT214" s="102">
        <f t="shared" si="466"/>
        <v>0</v>
      </c>
      <c r="CU214" s="103">
        <f t="shared" si="466"/>
        <v>0</v>
      </c>
      <c r="CV214" s="103">
        <f t="shared" si="466"/>
        <v>0</v>
      </c>
      <c r="CW214" s="104">
        <f t="shared" si="466"/>
        <v>0</v>
      </c>
      <c r="CX214" s="102">
        <f t="shared" si="466"/>
        <v>0</v>
      </c>
      <c r="CY214" s="103">
        <f t="shared" si="466"/>
        <v>0</v>
      </c>
      <c r="CZ214" s="103">
        <f t="shared" si="466"/>
        <v>0</v>
      </c>
      <c r="DA214" s="104">
        <f t="shared" si="466"/>
        <v>0</v>
      </c>
      <c r="DB214" s="102">
        <f t="shared" ref="DB214:DI214" si="467">CHOOSE($I$8,DB215,DB216,DB217,DB218,DB219)</f>
        <v>0</v>
      </c>
      <c r="DC214" s="103">
        <f t="shared" si="467"/>
        <v>0</v>
      </c>
      <c r="DD214" s="103">
        <f t="shared" si="467"/>
        <v>0</v>
      </c>
      <c r="DE214" s="104">
        <f t="shared" si="467"/>
        <v>0</v>
      </c>
      <c r="DF214" s="102">
        <f t="shared" si="467"/>
        <v>0</v>
      </c>
      <c r="DG214" s="103">
        <f t="shared" si="467"/>
        <v>0</v>
      </c>
      <c r="DH214" s="103">
        <f t="shared" si="467"/>
        <v>0</v>
      </c>
      <c r="DI214" s="104">
        <f t="shared" si="467"/>
        <v>0</v>
      </c>
      <c r="DT214" s="103">
        <f t="shared" ref="DT214:EK214" si="468">CHOOSE($I$8,DT215,DT216,DT217,DT218,DT219)</f>
        <v>0</v>
      </c>
      <c r="DU214" s="103">
        <f t="shared" ca="1" si="468"/>
        <v>2.0265685412805181E-2</v>
      </c>
      <c r="DV214" s="103">
        <f t="shared" ca="1" si="468"/>
        <v>2.0265685412805181E-2</v>
      </c>
      <c r="DW214" s="103">
        <f t="shared" ca="1" si="468"/>
        <v>2.0265685412805181E-2</v>
      </c>
      <c r="DX214" s="103">
        <f t="shared" ca="1" si="468"/>
        <v>2.0265685412805181E-2</v>
      </c>
      <c r="DY214" s="103">
        <f t="shared" ca="1" si="468"/>
        <v>2.0265685412805181E-2</v>
      </c>
      <c r="DZ214" s="103">
        <f t="shared" ca="1" si="468"/>
        <v>2.0265685412805181E-2</v>
      </c>
      <c r="EA214" s="103">
        <f t="shared" ca="1" si="468"/>
        <v>2.0265685412805181E-2</v>
      </c>
      <c r="EB214" s="103">
        <f t="shared" ca="1" si="468"/>
        <v>2.0265685412805181E-2</v>
      </c>
      <c r="EC214" s="103">
        <f t="shared" ca="1" si="468"/>
        <v>2.0265685412805181E-2</v>
      </c>
      <c r="ED214" s="103">
        <f t="shared" ca="1" si="468"/>
        <v>2.0265685412805181E-2</v>
      </c>
      <c r="EE214" s="103">
        <f t="shared" ca="1" si="468"/>
        <v>2.0265685412805181E-2</v>
      </c>
      <c r="EF214" s="103">
        <f t="shared" ca="1" si="468"/>
        <v>2.0265685412805181E-2</v>
      </c>
      <c r="EG214" s="103">
        <f t="shared" ca="1" si="468"/>
        <v>2.0265685412805181E-2</v>
      </c>
      <c r="EH214" s="103">
        <f t="shared" ca="1" si="468"/>
        <v>2.0265685412805181E-2</v>
      </c>
      <c r="EI214" s="103">
        <f t="shared" ca="1" si="468"/>
        <v>2.0265685412805181E-2</v>
      </c>
      <c r="EJ214" s="103">
        <f t="shared" ca="1" si="468"/>
        <v>2.0265685412805181E-2</v>
      </c>
      <c r="EK214" s="103">
        <f t="shared" ca="1" si="468"/>
        <v>2.0265685412805181E-2</v>
      </c>
    </row>
    <row r="215" spans="1:141" outlineLevel="2" x14ac:dyDescent="0.25">
      <c r="A215" s="90"/>
      <c r="B215" s="90"/>
      <c r="C215" s="90"/>
      <c r="D215" s="90"/>
      <c r="E215" t="str">
        <f>CONCATENATE("- ", $N$6,":")</f>
        <v>- Base:</v>
      </c>
      <c r="F215" s="100"/>
      <c r="I215" s="101"/>
      <c r="J215" s="100"/>
      <c r="M215" s="101"/>
      <c r="N215" s="100"/>
      <c r="Q215" s="101"/>
      <c r="R215" s="100"/>
      <c r="U215" s="101"/>
      <c r="V215" s="100"/>
      <c r="Y215" s="101"/>
      <c r="Z215" s="100"/>
      <c r="AC215" s="101"/>
      <c r="AD215" s="100"/>
      <c r="AG215" s="101"/>
      <c r="AH215" s="100"/>
      <c r="AK215" s="101"/>
      <c r="AL215" s="100"/>
      <c r="AO215" s="101"/>
      <c r="AP215" s="123">
        <v>0</v>
      </c>
      <c r="AQ215" s="124">
        <v>0</v>
      </c>
      <c r="AR215" s="124">
        <v>0</v>
      </c>
      <c r="AS215" s="125">
        <v>0</v>
      </c>
      <c r="AT215" s="123">
        <v>0</v>
      </c>
      <c r="AU215" s="124">
        <v>0</v>
      </c>
      <c r="AV215" s="124">
        <v>0</v>
      </c>
      <c r="AW215" s="125">
        <v>0</v>
      </c>
      <c r="AX215" s="123">
        <v>0</v>
      </c>
      <c r="AY215" s="124">
        <v>0</v>
      </c>
      <c r="AZ215" s="124">
        <v>0</v>
      </c>
      <c r="BA215" s="125">
        <v>0</v>
      </c>
      <c r="BB215" s="123">
        <v>0</v>
      </c>
      <c r="BC215" s="124">
        <v>0</v>
      </c>
      <c r="BD215" s="124">
        <v>0</v>
      </c>
      <c r="BE215" s="125">
        <v>0</v>
      </c>
      <c r="BF215" s="123">
        <v>0</v>
      </c>
      <c r="BG215" s="124">
        <v>0</v>
      </c>
      <c r="BH215" s="124">
        <v>0</v>
      </c>
      <c r="BI215" s="125">
        <v>0</v>
      </c>
      <c r="BJ215" s="123">
        <v>0</v>
      </c>
      <c r="BK215" s="124">
        <v>0</v>
      </c>
      <c r="BL215" s="124">
        <v>0</v>
      </c>
      <c r="BM215" s="125">
        <v>0</v>
      </c>
      <c r="BN215" s="123">
        <v>0</v>
      </c>
      <c r="BO215" s="124">
        <v>0</v>
      </c>
      <c r="BP215" s="124">
        <v>0</v>
      </c>
      <c r="BQ215" s="125">
        <v>0</v>
      </c>
      <c r="BR215" s="123">
        <v>0</v>
      </c>
      <c r="BS215" s="124">
        <v>0</v>
      </c>
      <c r="BT215" s="124">
        <v>0</v>
      </c>
      <c r="BU215" s="125">
        <v>0</v>
      </c>
      <c r="BV215" s="123">
        <v>0</v>
      </c>
      <c r="BW215" s="124">
        <v>0</v>
      </c>
      <c r="BX215" s="124">
        <v>0</v>
      </c>
      <c r="BY215" s="125">
        <v>0</v>
      </c>
      <c r="BZ215" s="123">
        <v>0</v>
      </c>
      <c r="CA215" s="124">
        <v>0</v>
      </c>
      <c r="CB215" s="124">
        <v>0</v>
      </c>
      <c r="CC215" s="125">
        <v>0</v>
      </c>
      <c r="CD215" s="123">
        <v>0</v>
      </c>
      <c r="CE215" s="124">
        <v>0</v>
      </c>
      <c r="CF215" s="124">
        <v>0</v>
      </c>
      <c r="CG215" s="125">
        <v>0</v>
      </c>
      <c r="CH215" s="123">
        <v>0</v>
      </c>
      <c r="CI215" s="124">
        <v>0</v>
      </c>
      <c r="CJ215" s="124">
        <v>0</v>
      </c>
      <c r="CK215" s="125">
        <v>0</v>
      </c>
      <c r="CL215" s="123">
        <v>0</v>
      </c>
      <c r="CM215" s="124">
        <v>0</v>
      </c>
      <c r="CN215" s="124">
        <v>0</v>
      </c>
      <c r="CO215" s="125">
        <v>0</v>
      </c>
      <c r="CP215" s="123">
        <v>0</v>
      </c>
      <c r="CQ215" s="124">
        <v>0</v>
      </c>
      <c r="CR215" s="124">
        <v>0</v>
      </c>
      <c r="CS215" s="125">
        <v>0</v>
      </c>
      <c r="CT215" s="123">
        <v>0</v>
      </c>
      <c r="CU215" s="124">
        <v>0</v>
      </c>
      <c r="CV215" s="124">
        <v>0</v>
      </c>
      <c r="CW215" s="125">
        <v>0</v>
      </c>
      <c r="CX215" s="123">
        <v>0</v>
      </c>
      <c r="CY215" s="124">
        <v>0</v>
      </c>
      <c r="CZ215" s="124">
        <v>0</v>
      </c>
      <c r="DA215" s="125">
        <v>0</v>
      </c>
      <c r="DB215" s="123">
        <v>0</v>
      </c>
      <c r="DC215" s="124">
        <v>0</v>
      </c>
      <c r="DD215" s="124">
        <v>0</v>
      </c>
      <c r="DE215" s="125">
        <v>0</v>
      </c>
      <c r="DF215" s="123">
        <v>0</v>
      </c>
      <c r="DG215" s="124">
        <v>0</v>
      </c>
      <c r="DH215" s="124">
        <v>0</v>
      </c>
      <c r="DI215" s="125">
        <v>0</v>
      </c>
      <c r="DT215" s="124">
        <v>0</v>
      </c>
      <c r="DU215" s="124">
        <v>0</v>
      </c>
      <c r="DV215" s="124">
        <v>0</v>
      </c>
      <c r="DW215" s="124">
        <v>0</v>
      </c>
      <c r="DX215" s="124">
        <v>0</v>
      </c>
      <c r="DY215" s="124">
        <v>0</v>
      </c>
      <c r="DZ215" s="124">
        <v>0</v>
      </c>
      <c r="EA215" s="124">
        <v>0</v>
      </c>
      <c r="EB215" s="124">
        <v>0</v>
      </c>
      <c r="EC215" s="124">
        <v>0</v>
      </c>
      <c r="ED215" s="124">
        <v>0</v>
      </c>
      <c r="EE215" s="124">
        <v>0</v>
      </c>
      <c r="EF215" s="124">
        <v>0</v>
      </c>
      <c r="EG215" s="124">
        <v>0</v>
      </c>
      <c r="EH215" s="124">
        <v>0</v>
      </c>
      <c r="EI215" s="124">
        <v>0</v>
      </c>
      <c r="EJ215" s="124">
        <v>0</v>
      </c>
      <c r="EK215" s="124">
        <v>0</v>
      </c>
    </row>
    <row r="216" spans="1:141" outlineLevel="2" x14ac:dyDescent="0.25">
      <c r="A216" s="90"/>
      <c r="B216" s="90"/>
      <c r="C216" s="90"/>
      <c r="D216" s="90"/>
      <c r="E216" t="str">
        <f>CONCATENATE("- ", $N$7,":")</f>
        <v>- Upside:</v>
      </c>
      <c r="F216" s="100"/>
      <c r="I216" s="101"/>
      <c r="J216" s="100"/>
      <c r="M216" s="101"/>
      <c r="N216" s="100"/>
      <c r="Q216" s="101"/>
      <c r="R216" s="100"/>
      <c r="U216" s="101"/>
      <c r="V216" s="100"/>
      <c r="Y216" s="101"/>
      <c r="Z216" s="100"/>
      <c r="AC216" s="101"/>
      <c r="AD216" s="100"/>
      <c r="AG216" s="101"/>
      <c r="AH216" s="100"/>
      <c r="AK216" s="101"/>
      <c r="AL216" s="100"/>
      <c r="AO216" s="101"/>
      <c r="AP216" s="123">
        <v>0</v>
      </c>
      <c r="AQ216" s="124">
        <v>0</v>
      </c>
      <c r="AR216" s="124">
        <v>0</v>
      </c>
      <c r="AS216" s="125">
        <v>0</v>
      </c>
      <c r="AT216" s="123">
        <v>0</v>
      </c>
      <c r="AU216" s="124">
        <v>0</v>
      </c>
      <c r="AV216" s="124">
        <v>0</v>
      </c>
      <c r="AW216" s="125">
        <v>0</v>
      </c>
      <c r="AX216" s="123">
        <v>0</v>
      </c>
      <c r="AY216" s="124">
        <v>0</v>
      </c>
      <c r="AZ216" s="124">
        <v>0</v>
      </c>
      <c r="BA216" s="125">
        <v>0</v>
      </c>
      <c r="BB216" s="123">
        <v>0</v>
      </c>
      <c r="BC216" s="124">
        <v>0</v>
      </c>
      <c r="BD216" s="124">
        <v>0</v>
      </c>
      <c r="BE216" s="125">
        <v>0</v>
      </c>
      <c r="BF216" s="123">
        <v>0</v>
      </c>
      <c r="BG216" s="124">
        <v>0</v>
      </c>
      <c r="BH216" s="124">
        <v>0</v>
      </c>
      <c r="BI216" s="125">
        <v>0</v>
      </c>
      <c r="BJ216" s="123">
        <v>0</v>
      </c>
      <c r="BK216" s="124">
        <v>0</v>
      </c>
      <c r="BL216" s="124">
        <v>0</v>
      </c>
      <c r="BM216" s="125">
        <v>0</v>
      </c>
      <c r="BN216" s="123">
        <v>0</v>
      </c>
      <c r="BO216" s="124">
        <v>0</v>
      </c>
      <c r="BP216" s="124">
        <v>0</v>
      </c>
      <c r="BQ216" s="125">
        <v>0</v>
      </c>
      <c r="BR216" s="123">
        <v>0</v>
      </c>
      <c r="BS216" s="124">
        <v>0</v>
      </c>
      <c r="BT216" s="124">
        <v>0</v>
      </c>
      <c r="BU216" s="125">
        <v>0</v>
      </c>
      <c r="BV216" s="123">
        <v>0</v>
      </c>
      <c r="BW216" s="124">
        <v>0</v>
      </c>
      <c r="BX216" s="124">
        <v>0</v>
      </c>
      <c r="BY216" s="125">
        <v>0</v>
      </c>
      <c r="BZ216" s="123">
        <v>0</v>
      </c>
      <c r="CA216" s="124">
        <v>0</v>
      </c>
      <c r="CB216" s="124">
        <v>0</v>
      </c>
      <c r="CC216" s="125">
        <v>0</v>
      </c>
      <c r="CD216" s="123">
        <v>0</v>
      </c>
      <c r="CE216" s="124">
        <v>0</v>
      </c>
      <c r="CF216" s="124">
        <v>0</v>
      </c>
      <c r="CG216" s="125">
        <v>0</v>
      </c>
      <c r="CH216" s="123">
        <v>0</v>
      </c>
      <c r="CI216" s="124">
        <v>0</v>
      </c>
      <c r="CJ216" s="124">
        <v>0</v>
      </c>
      <c r="CK216" s="125">
        <v>0</v>
      </c>
      <c r="CL216" s="123">
        <v>0</v>
      </c>
      <c r="CM216" s="124">
        <v>0</v>
      </c>
      <c r="CN216" s="124">
        <v>0</v>
      </c>
      <c r="CO216" s="125">
        <v>0</v>
      </c>
      <c r="CP216" s="123">
        <v>0</v>
      </c>
      <c r="CQ216" s="124">
        <v>0</v>
      </c>
      <c r="CR216" s="124">
        <v>0</v>
      </c>
      <c r="CS216" s="125">
        <v>0</v>
      </c>
      <c r="CT216" s="123">
        <v>0</v>
      </c>
      <c r="CU216" s="124">
        <v>0</v>
      </c>
      <c r="CV216" s="124">
        <v>0</v>
      </c>
      <c r="CW216" s="125">
        <v>0</v>
      </c>
      <c r="CX216" s="123">
        <v>0</v>
      </c>
      <c r="CY216" s="124">
        <v>0</v>
      </c>
      <c r="CZ216" s="124">
        <v>0</v>
      </c>
      <c r="DA216" s="125">
        <v>0</v>
      </c>
      <c r="DB216" s="123">
        <v>0</v>
      </c>
      <c r="DC216" s="124">
        <v>0</v>
      </c>
      <c r="DD216" s="124">
        <v>0</v>
      </c>
      <c r="DE216" s="125">
        <v>0</v>
      </c>
      <c r="DF216" s="123">
        <v>0</v>
      </c>
      <c r="DG216" s="124">
        <v>0</v>
      </c>
      <c r="DH216" s="124">
        <v>0</v>
      </c>
      <c r="DI216" s="125">
        <v>0</v>
      </c>
      <c r="DT216" s="124">
        <v>0</v>
      </c>
      <c r="DU216" s="124">
        <v>0</v>
      </c>
      <c r="DV216" s="124">
        <v>0</v>
      </c>
      <c r="DW216" s="124">
        <v>0</v>
      </c>
      <c r="DX216" s="124">
        <v>0</v>
      </c>
      <c r="DY216" s="124">
        <v>0</v>
      </c>
      <c r="DZ216" s="124">
        <v>0</v>
      </c>
      <c r="EA216" s="124">
        <v>0</v>
      </c>
      <c r="EB216" s="124">
        <v>0</v>
      </c>
      <c r="EC216" s="124">
        <v>0</v>
      </c>
      <c r="ED216" s="124">
        <v>0</v>
      </c>
      <c r="EE216" s="124">
        <v>0</v>
      </c>
      <c r="EF216" s="124">
        <v>0</v>
      </c>
      <c r="EG216" s="124">
        <v>0</v>
      </c>
      <c r="EH216" s="124">
        <v>0</v>
      </c>
      <c r="EI216" s="124">
        <v>0</v>
      </c>
      <c r="EJ216" s="124">
        <v>0</v>
      </c>
      <c r="EK216" s="124">
        <v>0</v>
      </c>
    </row>
    <row r="217" spans="1:141" outlineLevel="2" x14ac:dyDescent="0.25">
      <c r="A217" s="90"/>
      <c r="B217" s="90"/>
      <c r="C217" s="90"/>
      <c r="D217" s="90"/>
      <c r="E217" t="str">
        <f>CONCATENATE("- ", $N$8,":")</f>
        <v>- Downside:</v>
      </c>
      <c r="F217" s="100"/>
      <c r="I217" s="101"/>
      <c r="J217" s="100"/>
      <c r="M217" s="101"/>
      <c r="N217" s="100"/>
      <c r="Q217" s="101"/>
      <c r="R217" s="100"/>
      <c r="U217" s="101"/>
      <c r="V217" s="100"/>
      <c r="Y217" s="101"/>
      <c r="Z217" s="100"/>
      <c r="AC217" s="101"/>
      <c r="AD217" s="100"/>
      <c r="AG217" s="101"/>
      <c r="AH217" s="100"/>
      <c r="AK217" s="101"/>
      <c r="AL217" s="100"/>
      <c r="AO217" s="101"/>
      <c r="AP217" s="123">
        <v>0</v>
      </c>
      <c r="AQ217" s="124">
        <v>0</v>
      </c>
      <c r="AR217" s="124">
        <v>0</v>
      </c>
      <c r="AS217" s="125">
        <v>0</v>
      </c>
      <c r="AT217" s="123">
        <v>0</v>
      </c>
      <c r="AU217" s="124">
        <v>0</v>
      </c>
      <c r="AV217" s="124">
        <v>0</v>
      </c>
      <c r="AW217" s="125">
        <v>0</v>
      </c>
      <c r="AX217" s="123">
        <v>0</v>
      </c>
      <c r="AY217" s="124">
        <v>0</v>
      </c>
      <c r="AZ217" s="124">
        <v>0</v>
      </c>
      <c r="BA217" s="125">
        <v>0</v>
      </c>
      <c r="BB217" s="123">
        <v>0</v>
      </c>
      <c r="BC217" s="124">
        <v>0</v>
      </c>
      <c r="BD217" s="124">
        <v>0</v>
      </c>
      <c r="BE217" s="125">
        <v>0</v>
      </c>
      <c r="BF217" s="123">
        <v>0</v>
      </c>
      <c r="BG217" s="124">
        <v>0</v>
      </c>
      <c r="BH217" s="124">
        <v>0</v>
      </c>
      <c r="BI217" s="125">
        <v>0</v>
      </c>
      <c r="BJ217" s="123">
        <v>0</v>
      </c>
      <c r="BK217" s="124">
        <v>0</v>
      </c>
      <c r="BL217" s="124">
        <v>0</v>
      </c>
      <c r="BM217" s="125">
        <v>0</v>
      </c>
      <c r="BN217" s="123">
        <v>0</v>
      </c>
      <c r="BO217" s="124">
        <v>0</v>
      </c>
      <c r="BP217" s="124">
        <v>0</v>
      </c>
      <c r="BQ217" s="125">
        <v>0</v>
      </c>
      <c r="BR217" s="123">
        <v>0</v>
      </c>
      <c r="BS217" s="124">
        <v>0</v>
      </c>
      <c r="BT217" s="124">
        <v>0</v>
      </c>
      <c r="BU217" s="125">
        <v>0</v>
      </c>
      <c r="BV217" s="123">
        <v>0</v>
      </c>
      <c r="BW217" s="124">
        <v>0</v>
      </c>
      <c r="BX217" s="124">
        <v>0</v>
      </c>
      <c r="BY217" s="125">
        <v>0</v>
      </c>
      <c r="BZ217" s="123">
        <v>0</v>
      </c>
      <c r="CA217" s="124">
        <v>0</v>
      </c>
      <c r="CB217" s="124">
        <v>0</v>
      </c>
      <c r="CC217" s="125">
        <v>0</v>
      </c>
      <c r="CD217" s="123">
        <v>0</v>
      </c>
      <c r="CE217" s="124">
        <v>0</v>
      </c>
      <c r="CF217" s="124">
        <v>0</v>
      </c>
      <c r="CG217" s="125">
        <v>0</v>
      </c>
      <c r="CH217" s="123">
        <v>0</v>
      </c>
      <c r="CI217" s="124">
        <v>0</v>
      </c>
      <c r="CJ217" s="124">
        <v>0</v>
      </c>
      <c r="CK217" s="125">
        <v>0</v>
      </c>
      <c r="CL217" s="123">
        <v>0</v>
      </c>
      <c r="CM217" s="124">
        <v>0</v>
      </c>
      <c r="CN217" s="124">
        <v>0</v>
      </c>
      <c r="CO217" s="125">
        <v>0</v>
      </c>
      <c r="CP217" s="123">
        <v>0</v>
      </c>
      <c r="CQ217" s="124">
        <v>0</v>
      </c>
      <c r="CR217" s="124">
        <v>0</v>
      </c>
      <c r="CS217" s="125">
        <v>0</v>
      </c>
      <c r="CT217" s="123">
        <v>0</v>
      </c>
      <c r="CU217" s="124">
        <v>0</v>
      </c>
      <c r="CV217" s="124">
        <v>0</v>
      </c>
      <c r="CW217" s="125">
        <v>0</v>
      </c>
      <c r="CX217" s="123">
        <v>0</v>
      </c>
      <c r="CY217" s="124">
        <v>0</v>
      </c>
      <c r="CZ217" s="124">
        <v>0</v>
      </c>
      <c r="DA217" s="125">
        <v>0</v>
      </c>
      <c r="DB217" s="123">
        <v>0</v>
      </c>
      <c r="DC217" s="124">
        <v>0</v>
      </c>
      <c r="DD217" s="124">
        <v>0</v>
      </c>
      <c r="DE217" s="125">
        <v>0</v>
      </c>
      <c r="DF217" s="123">
        <v>0</v>
      </c>
      <c r="DG217" s="124">
        <v>0</v>
      </c>
      <c r="DH217" s="124">
        <v>0</v>
      </c>
      <c r="DI217" s="125">
        <v>0</v>
      </c>
      <c r="DT217" s="124">
        <v>0</v>
      </c>
      <c r="DU217" s="124">
        <v>0</v>
      </c>
      <c r="DV217" s="124">
        <v>0</v>
      </c>
      <c r="DW217" s="124">
        <v>0</v>
      </c>
      <c r="DX217" s="124">
        <v>0</v>
      </c>
      <c r="DY217" s="124">
        <v>0</v>
      </c>
      <c r="DZ217" s="124">
        <v>0</v>
      </c>
      <c r="EA217" s="124">
        <v>0</v>
      </c>
      <c r="EB217" s="124">
        <v>0</v>
      </c>
      <c r="EC217" s="124">
        <v>0</v>
      </c>
      <c r="ED217" s="124">
        <v>0</v>
      </c>
      <c r="EE217" s="124">
        <v>0</v>
      </c>
      <c r="EF217" s="124">
        <v>0</v>
      </c>
      <c r="EG217" s="124">
        <v>0</v>
      </c>
      <c r="EH217" s="124">
        <v>0</v>
      </c>
      <c r="EI217" s="124">
        <v>0</v>
      </c>
      <c r="EJ217" s="124">
        <v>0</v>
      </c>
      <c r="EK217" s="124">
        <v>0</v>
      </c>
    </row>
    <row r="218" spans="1:141" outlineLevel="2" x14ac:dyDescent="0.25">
      <c r="A218" s="90"/>
      <c r="B218" s="90"/>
      <c r="C218" s="90"/>
      <c r="D218" s="90"/>
      <c r="E218" t="str">
        <f>CONCATENATE("- ", $N$9,":")</f>
        <v>- Management:</v>
      </c>
      <c r="F218" s="100"/>
      <c r="I218" s="101"/>
      <c r="J218" s="100"/>
      <c r="M218" s="101"/>
      <c r="N218" s="100"/>
      <c r="Q218" s="101"/>
      <c r="R218" s="100"/>
      <c r="U218" s="101"/>
      <c r="V218" s="100"/>
      <c r="Y218" s="101"/>
      <c r="Z218" s="100"/>
      <c r="AC218" s="101"/>
      <c r="AD218" s="100"/>
      <c r="AG218" s="101"/>
      <c r="AH218" s="100"/>
      <c r="AK218" s="101"/>
      <c r="AL218" s="100"/>
      <c r="AO218" s="101"/>
      <c r="AP218" s="123">
        <v>0</v>
      </c>
      <c r="AQ218" s="124">
        <v>0</v>
      </c>
      <c r="AR218" s="124">
        <v>0</v>
      </c>
      <c r="AS218" s="125">
        <v>0</v>
      </c>
      <c r="AT218" s="123">
        <v>0</v>
      </c>
      <c r="AU218" s="124">
        <v>0</v>
      </c>
      <c r="AV218" s="124">
        <v>0</v>
      </c>
      <c r="AW218" s="125">
        <v>0</v>
      </c>
      <c r="AX218" s="123">
        <v>0</v>
      </c>
      <c r="AY218" s="124">
        <v>0</v>
      </c>
      <c r="AZ218" s="124">
        <v>0</v>
      </c>
      <c r="BA218" s="125">
        <v>0</v>
      </c>
      <c r="BB218" s="123">
        <v>0</v>
      </c>
      <c r="BC218" s="124">
        <v>0</v>
      </c>
      <c r="BD218" s="124">
        <v>0</v>
      </c>
      <c r="BE218" s="125">
        <v>0</v>
      </c>
      <c r="BF218" s="123">
        <v>0</v>
      </c>
      <c r="BG218" s="124">
        <v>0</v>
      </c>
      <c r="BH218" s="124">
        <v>0</v>
      </c>
      <c r="BI218" s="125">
        <v>0</v>
      </c>
      <c r="BJ218" s="123">
        <v>0</v>
      </c>
      <c r="BK218" s="124">
        <v>0</v>
      </c>
      <c r="BL218" s="124">
        <v>0</v>
      </c>
      <c r="BM218" s="125">
        <v>0</v>
      </c>
      <c r="BN218" s="123">
        <v>0</v>
      </c>
      <c r="BO218" s="124">
        <v>0</v>
      </c>
      <c r="BP218" s="124">
        <v>0</v>
      </c>
      <c r="BQ218" s="125">
        <v>0</v>
      </c>
      <c r="BR218" s="123">
        <v>0</v>
      </c>
      <c r="BS218" s="124">
        <v>0</v>
      </c>
      <c r="BT218" s="124">
        <v>0</v>
      </c>
      <c r="BU218" s="125">
        <v>0</v>
      </c>
      <c r="BV218" s="123">
        <v>0</v>
      </c>
      <c r="BW218" s="124">
        <v>0</v>
      </c>
      <c r="BX218" s="124">
        <v>0</v>
      </c>
      <c r="BY218" s="125">
        <v>0</v>
      </c>
      <c r="BZ218" s="123">
        <v>0</v>
      </c>
      <c r="CA218" s="124">
        <v>0</v>
      </c>
      <c r="CB218" s="124">
        <v>0</v>
      </c>
      <c r="CC218" s="125">
        <v>0</v>
      </c>
      <c r="CD218" s="123">
        <v>0</v>
      </c>
      <c r="CE218" s="124">
        <v>0</v>
      </c>
      <c r="CF218" s="124">
        <v>0</v>
      </c>
      <c r="CG218" s="125">
        <v>0</v>
      </c>
      <c r="CH218" s="123">
        <v>0</v>
      </c>
      <c r="CI218" s="124">
        <v>0</v>
      </c>
      <c r="CJ218" s="124">
        <v>0</v>
      </c>
      <c r="CK218" s="125">
        <v>0</v>
      </c>
      <c r="CL218" s="123">
        <v>0</v>
      </c>
      <c r="CM218" s="124">
        <v>0</v>
      </c>
      <c r="CN218" s="124">
        <v>0</v>
      </c>
      <c r="CO218" s="125">
        <v>0</v>
      </c>
      <c r="CP218" s="123">
        <v>0</v>
      </c>
      <c r="CQ218" s="124">
        <v>0</v>
      </c>
      <c r="CR218" s="124">
        <v>0</v>
      </c>
      <c r="CS218" s="125">
        <v>0</v>
      </c>
      <c r="CT218" s="123">
        <v>0</v>
      </c>
      <c r="CU218" s="124">
        <v>0</v>
      </c>
      <c r="CV218" s="124">
        <v>0</v>
      </c>
      <c r="CW218" s="125">
        <v>0</v>
      </c>
      <c r="CX218" s="123">
        <v>0</v>
      </c>
      <c r="CY218" s="124">
        <v>0</v>
      </c>
      <c r="CZ218" s="124">
        <v>0</v>
      </c>
      <c r="DA218" s="125">
        <v>0</v>
      </c>
      <c r="DB218" s="123">
        <v>0</v>
      </c>
      <c r="DC218" s="124">
        <v>0</v>
      </c>
      <c r="DD218" s="124">
        <v>0</v>
      </c>
      <c r="DE218" s="125">
        <v>0</v>
      </c>
      <c r="DF218" s="123">
        <v>0</v>
      </c>
      <c r="DG218" s="124">
        <v>0</v>
      </c>
      <c r="DH218" s="124">
        <v>0</v>
      </c>
      <c r="DI218" s="125">
        <v>0</v>
      </c>
      <c r="DT218" s="124">
        <v>0</v>
      </c>
      <c r="DU218" s="124">
        <v>0</v>
      </c>
      <c r="DV218" s="124">
        <v>0</v>
      </c>
      <c r="DW218" s="124">
        <v>0</v>
      </c>
      <c r="DX218" s="124">
        <v>0</v>
      </c>
      <c r="DY218" s="124">
        <v>0</v>
      </c>
      <c r="DZ218" s="124">
        <v>0</v>
      </c>
      <c r="EA218" s="124">
        <v>0</v>
      </c>
      <c r="EB218" s="124">
        <v>0</v>
      </c>
      <c r="EC218" s="124">
        <v>0</v>
      </c>
      <c r="ED218" s="124">
        <v>0</v>
      </c>
      <c r="EE218" s="124">
        <v>0</v>
      </c>
      <c r="EF218" s="124">
        <v>0</v>
      </c>
      <c r="EG218" s="124">
        <v>0</v>
      </c>
      <c r="EH218" s="124">
        <v>0</v>
      </c>
      <c r="EI218" s="124">
        <v>0</v>
      </c>
      <c r="EJ218" s="124">
        <v>0</v>
      </c>
      <c r="EK218" s="124">
        <v>0</v>
      </c>
    </row>
    <row r="219" spans="1:141" outlineLevel="2" x14ac:dyDescent="0.25">
      <c r="A219" s="90"/>
      <c r="B219" s="90"/>
      <c r="C219" s="90"/>
      <c r="D219" s="90"/>
      <c r="E219" t="str">
        <f>CONCATENATE("- ", $N$10,":")</f>
        <v>- Default:</v>
      </c>
      <c r="F219" s="100"/>
      <c r="I219" s="101"/>
      <c r="J219" s="100"/>
      <c r="M219" s="101"/>
      <c r="N219" s="100"/>
      <c r="Q219" s="101"/>
      <c r="R219" s="100"/>
      <c r="U219" s="101"/>
      <c r="V219" s="100"/>
      <c r="Y219" s="101"/>
      <c r="Z219" s="100"/>
      <c r="AC219" s="101"/>
      <c r="AD219" s="100"/>
      <c r="AG219" s="101"/>
      <c r="AH219" s="100"/>
      <c r="AK219" s="101"/>
      <c r="AL219" s="100"/>
      <c r="AO219" s="101"/>
      <c r="AP219" s="123">
        <v>0</v>
      </c>
      <c r="AQ219" s="124">
        <v>0</v>
      </c>
      <c r="AR219" s="124">
        <v>0</v>
      </c>
      <c r="AS219" s="125">
        <v>0</v>
      </c>
      <c r="AT219" s="123">
        <v>0</v>
      </c>
      <c r="AU219" s="124">
        <v>0</v>
      </c>
      <c r="AV219" s="124">
        <v>0</v>
      </c>
      <c r="AW219" s="125">
        <v>0</v>
      </c>
      <c r="AX219" s="123">
        <v>0</v>
      </c>
      <c r="AY219" s="124">
        <v>0</v>
      </c>
      <c r="AZ219" s="124">
        <v>0</v>
      </c>
      <c r="BA219" s="125">
        <v>0</v>
      </c>
      <c r="BB219" s="123">
        <v>0</v>
      </c>
      <c r="BC219" s="124">
        <v>0</v>
      </c>
      <c r="BD219" s="124">
        <v>0</v>
      </c>
      <c r="BE219" s="125">
        <v>0</v>
      </c>
      <c r="BF219" s="123">
        <v>0</v>
      </c>
      <c r="BG219" s="124">
        <v>0</v>
      </c>
      <c r="BH219" s="124">
        <v>0</v>
      </c>
      <c r="BI219" s="125">
        <v>0</v>
      </c>
      <c r="BJ219" s="123">
        <v>0</v>
      </c>
      <c r="BK219" s="124">
        <v>0</v>
      </c>
      <c r="BL219" s="124">
        <v>0</v>
      </c>
      <c r="BM219" s="125">
        <v>0</v>
      </c>
      <c r="BN219" s="123">
        <v>0</v>
      </c>
      <c r="BO219" s="124">
        <v>0</v>
      </c>
      <c r="BP219" s="124">
        <v>0</v>
      </c>
      <c r="BQ219" s="125">
        <v>0</v>
      </c>
      <c r="BR219" s="123">
        <v>0</v>
      </c>
      <c r="BS219" s="124">
        <v>0</v>
      </c>
      <c r="BT219" s="124">
        <v>0</v>
      </c>
      <c r="BU219" s="125">
        <v>0</v>
      </c>
      <c r="BV219" s="123">
        <v>0</v>
      </c>
      <c r="BW219" s="124">
        <v>0</v>
      </c>
      <c r="BX219" s="124">
        <v>0</v>
      </c>
      <c r="BY219" s="125">
        <v>0</v>
      </c>
      <c r="BZ219" s="123">
        <v>0</v>
      </c>
      <c r="CA219" s="124">
        <v>0</v>
      </c>
      <c r="CB219" s="124">
        <v>0</v>
      </c>
      <c r="CC219" s="125">
        <v>0</v>
      </c>
      <c r="CD219" s="123">
        <v>0</v>
      </c>
      <c r="CE219" s="124">
        <v>0</v>
      </c>
      <c r="CF219" s="124">
        <v>0</v>
      </c>
      <c r="CG219" s="125">
        <v>0</v>
      </c>
      <c r="CH219" s="123">
        <v>0</v>
      </c>
      <c r="CI219" s="124">
        <v>0</v>
      </c>
      <c r="CJ219" s="124">
        <v>0</v>
      </c>
      <c r="CK219" s="125">
        <v>0</v>
      </c>
      <c r="CL219" s="123">
        <v>0</v>
      </c>
      <c r="CM219" s="124">
        <v>0</v>
      </c>
      <c r="CN219" s="124">
        <v>0</v>
      </c>
      <c r="CO219" s="125">
        <v>0</v>
      </c>
      <c r="CP219" s="123">
        <v>0</v>
      </c>
      <c r="CQ219" s="124">
        <v>0</v>
      </c>
      <c r="CR219" s="124">
        <v>0</v>
      </c>
      <c r="CS219" s="125">
        <v>0</v>
      </c>
      <c r="CT219" s="123">
        <v>0</v>
      </c>
      <c r="CU219" s="124">
        <v>0</v>
      </c>
      <c r="CV219" s="124">
        <v>0</v>
      </c>
      <c r="CW219" s="125">
        <v>0</v>
      </c>
      <c r="CX219" s="123">
        <v>0</v>
      </c>
      <c r="CY219" s="124">
        <v>0</v>
      </c>
      <c r="CZ219" s="124">
        <v>0</v>
      </c>
      <c r="DA219" s="125">
        <v>0</v>
      </c>
      <c r="DB219" s="123">
        <v>0</v>
      </c>
      <c r="DC219" s="124">
        <v>0</v>
      </c>
      <c r="DD219" s="124">
        <v>0</v>
      </c>
      <c r="DE219" s="125">
        <v>0</v>
      </c>
      <c r="DF219" s="123">
        <v>0</v>
      </c>
      <c r="DG219" s="124">
        <v>0</v>
      </c>
      <c r="DH219" s="124">
        <v>0</v>
      </c>
      <c r="DI219" s="125">
        <v>0</v>
      </c>
      <c r="DT219" s="124"/>
      <c r="DU219" s="124">
        <f ca="1">DS203</f>
        <v>2.0265685412805181E-2</v>
      </c>
      <c r="DV219" s="124">
        <f t="shared" ref="DV219:EK219" ca="1" si="469">DU219</f>
        <v>2.0265685412805181E-2</v>
      </c>
      <c r="DW219" s="124">
        <f t="shared" ca="1" si="469"/>
        <v>2.0265685412805181E-2</v>
      </c>
      <c r="DX219" s="124">
        <f t="shared" ca="1" si="469"/>
        <v>2.0265685412805181E-2</v>
      </c>
      <c r="DY219" s="124">
        <f t="shared" ca="1" si="469"/>
        <v>2.0265685412805181E-2</v>
      </c>
      <c r="DZ219" s="124">
        <f t="shared" ca="1" si="469"/>
        <v>2.0265685412805181E-2</v>
      </c>
      <c r="EA219" s="124">
        <f t="shared" ca="1" si="469"/>
        <v>2.0265685412805181E-2</v>
      </c>
      <c r="EB219" s="124">
        <f t="shared" ca="1" si="469"/>
        <v>2.0265685412805181E-2</v>
      </c>
      <c r="EC219" s="124">
        <f t="shared" ca="1" si="469"/>
        <v>2.0265685412805181E-2</v>
      </c>
      <c r="ED219" s="124">
        <f t="shared" ca="1" si="469"/>
        <v>2.0265685412805181E-2</v>
      </c>
      <c r="EE219" s="124">
        <f t="shared" ca="1" si="469"/>
        <v>2.0265685412805181E-2</v>
      </c>
      <c r="EF219" s="124">
        <f t="shared" ca="1" si="469"/>
        <v>2.0265685412805181E-2</v>
      </c>
      <c r="EG219" s="124">
        <f t="shared" ca="1" si="469"/>
        <v>2.0265685412805181E-2</v>
      </c>
      <c r="EH219" s="124">
        <f t="shared" ca="1" si="469"/>
        <v>2.0265685412805181E-2</v>
      </c>
      <c r="EI219" s="124">
        <f t="shared" ca="1" si="469"/>
        <v>2.0265685412805181E-2</v>
      </c>
      <c r="EJ219" s="124">
        <f t="shared" ca="1" si="469"/>
        <v>2.0265685412805181E-2</v>
      </c>
      <c r="EK219" s="124">
        <f t="shared" ca="1" si="469"/>
        <v>2.0265685412805181E-2</v>
      </c>
    </row>
    <row r="220" spans="1:141" outlineLevel="2" x14ac:dyDescent="0.25">
      <c r="A220" s="129"/>
      <c r="B220" s="129"/>
      <c r="C220" s="129"/>
      <c r="D220" s="129"/>
      <c r="E220" s="122"/>
      <c r="F220" s="130"/>
      <c r="G220" s="122"/>
      <c r="H220" s="122"/>
      <c r="I220" s="122"/>
      <c r="J220" s="130"/>
      <c r="K220" s="122"/>
      <c r="L220" s="122"/>
      <c r="M220" s="122"/>
      <c r="N220" s="130"/>
      <c r="O220" s="122"/>
      <c r="P220" s="122"/>
      <c r="Q220" s="122"/>
      <c r="R220" s="130"/>
      <c r="S220" s="122"/>
      <c r="T220" s="122"/>
      <c r="U220" s="122"/>
      <c r="V220" s="130"/>
      <c r="W220" s="122"/>
      <c r="X220" s="122"/>
      <c r="Y220" s="122"/>
      <c r="Z220" s="130"/>
      <c r="AA220" s="122"/>
      <c r="AB220" s="122"/>
      <c r="AC220" s="122"/>
      <c r="AD220" s="130"/>
      <c r="AE220" s="122"/>
      <c r="AF220" s="122"/>
      <c r="AG220" s="122"/>
      <c r="AH220" s="130"/>
      <c r="AI220" s="122"/>
      <c r="AJ220" s="122"/>
      <c r="AK220" s="122"/>
      <c r="AL220" s="130"/>
      <c r="AM220" s="122"/>
      <c r="AN220" s="122"/>
      <c r="AO220" s="122"/>
      <c r="AP220" s="130"/>
      <c r="AQ220" s="122"/>
      <c r="AR220" s="122"/>
      <c r="AS220" s="122"/>
      <c r="AT220" s="130"/>
      <c r="AU220" s="122"/>
      <c r="AV220" s="122"/>
      <c r="AW220" s="122"/>
      <c r="AX220" s="130"/>
      <c r="AY220" s="122"/>
      <c r="AZ220" s="122"/>
      <c r="BA220" s="122"/>
      <c r="BB220" s="130"/>
      <c r="BC220" s="122"/>
      <c r="BD220" s="122"/>
      <c r="BE220" s="122"/>
      <c r="BF220" s="130"/>
      <c r="BG220" s="122"/>
      <c r="BH220" s="122"/>
      <c r="BI220" s="122"/>
      <c r="BJ220" s="130"/>
      <c r="BK220" s="122"/>
      <c r="BL220" s="122"/>
      <c r="BM220" s="122"/>
      <c r="BN220" s="130"/>
      <c r="BO220" s="122"/>
      <c r="BP220" s="122"/>
      <c r="BQ220" s="122"/>
      <c r="BR220" s="130"/>
      <c r="BS220" s="122"/>
      <c r="BT220" s="122"/>
      <c r="BU220" s="122"/>
      <c r="BV220" s="130"/>
      <c r="BW220" s="122"/>
      <c r="BX220" s="122"/>
      <c r="BY220" s="122"/>
      <c r="BZ220" s="130"/>
      <c r="CA220" s="122"/>
      <c r="CB220" s="122"/>
      <c r="CC220" s="122"/>
      <c r="CD220" s="130"/>
      <c r="CE220" s="122"/>
      <c r="CF220" s="122"/>
      <c r="CG220" s="122"/>
      <c r="CH220" s="130"/>
      <c r="CI220" s="122"/>
      <c r="CJ220" s="122"/>
      <c r="CK220" s="122"/>
      <c r="CL220" s="130"/>
      <c r="CM220" s="122"/>
      <c r="CN220" s="122"/>
      <c r="CO220" s="122"/>
      <c r="CP220" s="130"/>
      <c r="CQ220" s="122"/>
      <c r="CR220" s="122"/>
      <c r="CS220" s="122"/>
      <c r="CT220" s="130"/>
      <c r="CU220" s="122"/>
      <c r="CV220" s="122"/>
      <c r="CW220" s="122"/>
      <c r="CX220" s="130"/>
      <c r="CY220" s="122"/>
      <c r="CZ220" s="122"/>
      <c r="DA220" s="122"/>
      <c r="DB220" s="130"/>
      <c r="DC220" s="122"/>
      <c r="DD220" s="122"/>
      <c r="DE220" s="122"/>
      <c r="DF220" s="130"/>
      <c r="DG220" s="122"/>
      <c r="DH220" s="122"/>
      <c r="DI220" s="131"/>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2"/>
      <c r="EI220" s="122"/>
      <c r="EJ220" s="122"/>
      <c r="EK220" s="122"/>
    </row>
    <row r="221" spans="1:141" outlineLevel="2" x14ac:dyDescent="0.25">
      <c r="A221" s="90"/>
      <c r="B221" s="90"/>
      <c r="C221" s="90"/>
      <c r="D221" s="90"/>
      <c r="F221" s="100"/>
      <c r="I221" s="101"/>
      <c r="J221" s="100"/>
      <c r="M221" s="101"/>
      <c r="N221" s="100"/>
      <c r="Q221" s="101"/>
      <c r="R221" s="100"/>
      <c r="U221" s="101"/>
      <c r="V221" s="100"/>
      <c r="Y221" s="101"/>
      <c r="Z221" s="100"/>
      <c r="AC221" s="101"/>
      <c r="AD221" s="100"/>
      <c r="AG221" s="101"/>
      <c r="AH221" s="100"/>
      <c r="AK221" s="101"/>
      <c r="AL221" s="100"/>
      <c r="AO221" s="101"/>
      <c r="AP221" s="100"/>
      <c r="AS221" s="101"/>
      <c r="AT221" s="100"/>
      <c r="AW221" s="101"/>
      <c r="AX221" s="100"/>
      <c r="BA221" s="101"/>
      <c r="BB221" s="100"/>
      <c r="BE221" s="101"/>
      <c r="BF221" s="100"/>
      <c r="BI221" s="101"/>
      <c r="BJ221" s="100"/>
      <c r="BM221" s="101"/>
      <c r="BN221" s="100"/>
      <c r="BQ221" s="101"/>
      <c r="BR221" s="100"/>
      <c r="BU221" s="101"/>
      <c r="BV221" s="100"/>
      <c r="BY221" s="101"/>
      <c r="BZ221" s="100"/>
      <c r="CC221" s="101"/>
      <c r="CD221" s="100"/>
      <c r="CG221" s="101"/>
      <c r="CH221" s="100"/>
      <c r="CK221" s="101"/>
      <c r="CL221" s="100"/>
      <c r="CO221" s="101"/>
      <c r="CP221" s="100"/>
      <c r="CS221" s="101"/>
      <c r="CT221" s="100"/>
      <c r="CW221" s="101"/>
      <c r="CX221" s="100"/>
      <c r="DA221" s="101"/>
      <c r="DB221" s="100"/>
      <c r="DE221" s="101"/>
      <c r="DF221" s="100"/>
      <c r="DI221" s="101"/>
    </row>
    <row r="222" spans="1:141" outlineLevel="2" x14ac:dyDescent="0.25">
      <c r="A222" s="90"/>
      <c r="B222" s="90"/>
      <c r="C222" s="111"/>
      <c r="D222" s="90"/>
      <c r="E222" s="132" t="s">
        <v>321</v>
      </c>
      <c r="F222" s="105">
        <f t="shared" ref="F222:AK222" ca="1" si="470">IF(ISNUMBER(F229),F229+IF($I$7=1,F225,0),IF(ISNUMBER(F231),F231+IF($I$7=1,F225,0),""))</f>
        <v>17.683999999999997</v>
      </c>
      <c r="G222" s="106">
        <f t="shared" ca="1" si="470"/>
        <v>-3.8569999999999998</v>
      </c>
      <c r="H222" s="106">
        <f t="shared" ca="1" si="470"/>
        <v>-0.125</v>
      </c>
      <c r="I222" s="107">
        <f t="shared" ca="1" si="470"/>
        <v>0.18800000000011369</v>
      </c>
      <c r="J222" s="105">
        <f t="shared" ca="1" si="470"/>
        <v>-1</v>
      </c>
      <c r="K222" s="106">
        <f t="shared" ca="1" si="470"/>
        <v>-90</v>
      </c>
      <c r="L222" s="106">
        <f t="shared" ca="1" si="470"/>
        <v>-5</v>
      </c>
      <c r="M222" s="107">
        <f t="shared" ca="1" si="470"/>
        <v>100</v>
      </c>
      <c r="N222" s="105">
        <f t="shared" ca="1" si="470"/>
        <v>-5</v>
      </c>
      <c r="O222" s="106">
        <f t="shared" ca="1" si="470"/>
        <v>-2</v>
      </c>
      <c r="P222" s="106">
        <f t="shared" ca="1" si="470"/>
        <v>-16</v>
      </c>
      <c r="Q222" s="107">
        <f t="shared" ca="1" si="470"/>
        <v>-2</v>
      </c>
      <c r="R222" s="105">
        <f t="shared" ca="1" si="470"/>
        <v>-18</v>
      </c>
      <c r="S222" s="106">
        <f t="shared" ca="1" si="470"/>
        <v>-4</v>
      </c>
      <c r="T222" s="106">
        <f t="shared" ca="1" si="470"/>
        <v>-1</v>
      </c>
      <c r="U222" s="107">
        <f t="shared" ca="1" si="470"/>
        <v>1</v>
      </c>
      <c r="V222" s="105">
        <f t="shared" ca="1" si="470"/>
        <v>6</v>
      </c>
      <c r="W222" s="106">
        <f t="shared" ca="1" si="470"/>
        <v>5</v>
      </c>
      <c r="X222" s="106">
        <f t="shared" ca="1" si="470"/>
        <v>1</v>
      </c>
      <c r="Y222" s="107">
        <f t="shared" ca="1" si="470"/>
        <v>2</v>
      </c>
      <c r="Z222" s="105">
        <f t="shared" ca="1" si="470"/>
        <v>31</v>
      </c>
      <c r="AA222" s="106">
        <f t="shared" ca="1" si="470"/>
        <v>1</v>
      </c>
      <c r="AB222" s="106">
        <f t="shared" ca="1" si="470"/>
        <v>32</v>
      </c>
      <c r="AC222" s="107">
        <f t="shared" ca="1" si="470"/>
        <v>-66</v>
      </c>
      <c r="AD222" s="105">
        <f t="shared" ca="1" si="470"/>
        <v>5</v>
      </c>
      <c r="AE222" s="106">
        <f t="shared" ca="1" si="470"/>
        <v>-42</v>
      </c>
      <c r="AF222" s="106">
        <f t="shared" ca="1" si="470"/>
        <v>-50</v>
      </c>
      <c r="AG222" s="107">
        <f t="shared" ca="1" si="470"/>
        <v>91</v>
      </c>
      <c r="AH222" s="105">
        <f t="shared" ca="1" si="470"/>
        <v>88</v>
      </c>
      <c r="AI222" s="106">
        <f t="shared" ca="1" si="470"/>
        <v>-50</v>
      </c>
      <c r="AJ222" s="106">
        <f t="shared" ca="1" si="470"/>
        <v>-33</v>
      </c>
      <c r="AK222" s="107">
        <f t="shared" ca="1" si="470"/>
        <v>102</v>
      </c>
      <c r="AL222" s="105">
        <f t="shared" ref="AL222:BQ222" ca="1" si="471">IF(ISNUMBER(AL229),AL229+IF($I$7=1,AL225,0),IF(ISNUMBER(AL231),AL231+IF($I$7=1,AL225,0),""))</f>
        <v>-63</v>
      </c>
      <c r="AM222" s="106">
        <f t="shared" ca="1" si="471"/>
        <v>-24</v>
      </c>
      <c r="AN222" s="106">
        <f t="shared" ca="1" si="471"/>
        <v>12</v>
      </c>
      <c r="AO222" s="107">
        <f t="shared" ca="1" si="471"/>
        <v>27</v>
      </c>
      <c r="AP222" s="105">
        <f t="shared" ca="1" si="471"/>
        <v>69</v>
      </c>
      <c r="AQ222" s="106">
        <f t="shared" ca="1" si="471"/>
        <v>181</v>
      </c>
      <c r="AR222" s="106">
        <f t="shared" ca="1" si="471"/>
        <v>105</v>
      </c>
      <c r="AS222" s="107">
        <f t="shared" ca="1" si="471"/>
        <v>-118</v>
      </c>
      <c r="AT222" s="105">
        <f t="shared" ca="1" si="471"/>
        <v>370</v>
      </c>
      <c r="AU222" s="106">
        <f t="shared" ca="1" si="471"/>
        <v>572</v>
      </c>
      <c r="AV222" s="106">
        <f t="shared" ca="1" si="471"/>
        <v>447</v>
      </c>
      <c r="AW222" s="107">
        <f t="shared" ca="1" si="471"/>
        <v>0</v>
      </c>
      <c r="AX222" s="105">
        <f t="shared" ca="1" si="471"/>
        <v>0</v>
      </c>
      <c r="AY222" s="106">
        <f t="shared" ca="1" si="471"/>
        <v>0</v>
      </c>
      <c r="AZ222" s="106">
        <f t="shared" ca="1" si="471"/>
        <v>0</v>
      </c>
      <c r="BA222" s="107">
        <f t="shared" ca="1" si="471"/>
        <v>0</v>
      </c>
      <c r="BB222" s="105">
        <f t="shared" ca="1" si="471"/>
        <v>0</v>
      </c>
      <c r="BC222" s="106">
        <f t="shared" ca="1" si="471"/>
        <v>0</v>
      </c>
      <c r="BD222" s="106">
        <f t="shared" ca="1" si="471"/>
        <v>0</v>
      </c>
      <c r="BE222" s="107">
        <f t="shared" ca="1" si="471"/>
        <v>0</v>
      </c>
      <c r="BF222" s="105">
        <f t="shared" ca="1" si="471"/>
        <v>0</v>
      </c>
      <c r="BG222" s="106">
        <f t="shared" ca="1" si="471"/>
        <v>0</v>
      </c>
      <c r="BH222" s="106">
        <f t="shared" ca="1" si="471"/>
        <v>0</v>
      </c>
      <c r="BI222" s="107">
        <f t="shared" ca="1" si="471"/>
        <v>0</v>
      </c>
      <c r="BJ222" s="105">
        <f t="shared" ca="1" si="471"/>
        <v>0</v>
      </c>
      <c r="BK222" s="106">
        <f t="shared" ca="1" si="471"/>
        <v>0</v>
      </c>
      <c r="BL222" s="106">
        <f t="shared" ca="1" si="471"/>
        <v>0</v>
      </c>
      <c r="BM222" s="107">
        <f t="shared" ca="1" si="471"/>
        <v>0</v>
      </c>
      <c r="BN222" s="105">
        <f t="shared" ca="1" si="471"/>
        <v>0</v>
      </c>
      <c r="BO222" s="106">
        <f t="shared" ca="1" si="471"/>
        <v>0</v>
      </c>
      <c r="BP222" s="106">
        <f t="shared" ca="1" si="471"/>
        <v>0</v>
      </c>
      <c r="BQ222" s="107">
        <f t="shared" ca="1" si="471"/>
        <v>0</v>
      </c>
      <c r="BR222" s="105">
        <f t="shared" ref="BR222:CW222" ca="1" si="472">IF(ISNUMBER(BR229),BR229+IF($I$7=1,BR225,0),IF(ISNUMBER(BR231),BR231+IF($I$7=1,BR225,0),""))</f>
        <v>0</v>
      </c>
      <c r="BS222" s="106">
        <f t="shared" ca="1" si="472"/>
        <v>0</v>
      </c>
      <c r="BT222" s="106">
        <f t="shared" ca="1" si="472"/>
        <v>0</v>
      </c>
      <c r="BU222" s="107">
        <f t="shared" ca="1" si="472"/>
        <v>0</v>
      </c>
      <c r="BV222" s="105">
        <f t="shared" ca="1" si="472"/>
        <v>0</v>
      </c>
      <c r="BW222" s="106">
        <f t="shared" ca="1" si="472"/>
        <v>0</v>
      </c>
      <c r="BX222" s="106">
        <f t="shared" ca="1" si="472"/>
        <v>0</v>
      </c>
      <c r="BY222" s="107">
        <f t="shared" ca="1" si="472"/>
        <v>0</v>
      </c>
      <c r="BZ222" s="105">
        <f t="shared" ca="1" si="472"/>
        <v>0</v>
      </c>
      <c r="CA222" s="106">
        <f t="shared" ca="1" si="472"/>
        <v>0</v>
      </c>
      <c r="CB222" s="106">
        <f t="shared" ca="1" si="472"/>
        <v>0</v>
      </c>
      <c r="CC222" s="107">
        <f t="shared" ca="1" si="472"/>
        <v>0</v>
      </c>
      <c r="CD222" s="105">
        <f t="shared" ca="1" si="472"/>
        <v>0</v>
      </c>
      <c r="CE222" s="106">
        <f t="shared" ca="1" si="472"/>
        <v>0</v>
      </c>
      <c r="CF222" s="106">
        <f t="shared" ca="1" si="472"/>
        <v>0</v>
      </c>
      <c r="CG222" s="107">
        <f t="shared" ca="1" si="472"/>
        <v>0</v>
      </c>
      <c r="CH222" s="105">
        <f t="shared" ca="1" si="472"/>
        <v>0</v>
      </c>
      <c r="CI222" s="106">
        <f t="shared" ca="1" si="472"/>
        <v>0</v>
      </c>
      <c r="CJ222" s="106">
        <f t="shared" ca="1" si="472"/>
        <v>0</v>
      </c>
      <c r="CK222" s="107">
        <f t="shared" ca="1" si="472"/>
        <v>0</v>
      </c>
      <c r="CL222" s="105">
        <f t="shared" ca="1" si="472"/>
        <v>0</v>
      </c>
      <c r="CM222" s="106">
        <f t="shared" ca="1" si="472"/>
        <v>0</v>
      </c>
      <c r="CN222" s="106">
        <f t="shared" ca="1" si="472"/>
        <v>0</v>
      </c>
      <c r="CO222" s="107">
        <f t="shared" ca="1" si="472"/>
        <v>0</v>
      </c>
      <c r="CP222" s="105">
        <f t="shared" ca="1" si="472"/>
        <v>0</v>
      </c>
      <c r="CQ222" s="106">
        <f t="shared" ca="1" si="472"/>
        <v>0</v>
      </c>
      <c r="CR222" s="106">
        <f t="shared" ca="1" si="472"/>
        <v>0</v>
      </c>
      <c r="CS222" s="107">
        <f t="shared" ca="1" si="472"/>
        <v>0</v>
      </c>
      <c r="CT222" s="105">
        <f t="shared" ca="1" si="472"/>
        <v>0</v>
      </c>
      <c r="CU222" s="106">
        <f t="shared" ca="1" si="472"/>
        <v>0</v>
      </c>
      <c r="CV222" s="106">
        <f t="shared" ca="1" si="472"/>
        <v>0</v>
      </c>
      <c r="CW222" s="107">
        <f t="shared" ca="1" si="472"/>
        <v>0</v>
      </c>
      <c r="CX222" s="105">
        <f t="shared" ref="CX222:DI222" ca="1" si="473">IF(ISNUMBER(CX229),CX229+IF($I$7=1,CX225,0),IF(ISNUMBER(CX231),CX231+IF($I$7=1,CX225,0),""))</f>
        <v>0</v>
      </c>
      <c r="CY222" s="106">
        <f t="shared" ca="1" si="473"/>
        <v>0</v>
      </c>
      <c r="CZ222" s="106">
        <f t="shared" ca="1" si="473"/>
        <v>0</v>
      </c>
      <c r="DA222" s="107">
        <f t="shared" ca="1" si="473"/>
        <v>0</v>
      </c>
      <c r="DB222" s="105">
        <f t="shared" ca="1" si="473"/>
        <v>0</v>
      </c>
      <c r="DC222" s="106">
        <f t="shared" ca="1" si="473"/>
        <v>0</v>
      </c>
      <c r="DD222" s="106">
        <f t="shared" ca="1" si="473"/>
        <v>0</v>
      </c>
      <c r="DE222" s="107">
        <f t="shared" ca="1" si="473"/>
        <v>0</v>
      </c>
      <c r="DF222" s="105">
        <f t="shared" ca="1" si="473"/>
        <v>0</v>
      </c>
      <c r="DG222" s="106">
        <f t="shared" ca="1" si="473"/>
        <v>0</v>
      </c>
      <c r="DH222" s="106">
        <f t="shared" ca="1" si="473"/>
        <v>0</v>
      </c>
      <c r="DI222" s="107">
        <f t="shared" ca="1" si="473"/>
        <v>0</v>
      </c>
      <c r="DK222" s="106">
        <f t="shared" ref="DK222:EK222" ca="1" si="474">SUM(OFFSET($E222,,MATCH(DK$3,$F$5:$DI$5,0),,4))</f>
        <v>13.890000000000112</v>
      </c>
      <c r="DL222" s="106">
        <f t="shared" ca="1" si="474"/>
        <v>4</v>
      </c>
      <c r="DM222" s="106">
        <f t="shared" ca="1" si="474"/>
        <v>-25</v>
      </c>
      <c r="DN222" s="106">
        <f t="shared" ca="1" si="474"/>
        <v>-22</v>
      </c>
      <c r="DO222" s="106">
        <f t="shared" ca="1" si="474"/>
        <v>14</v>
      </c>
      <c r="DP222" s="106">
        <f t="shared" ca="1" si="474"/>
        <v>-2</v>
      </c>
      <c r="DQ222" s="106">
        <f t="shared" ca="1" si="474"/>
        <v>4</v>
      </c>
      <c r="DR222" s="106">
        <f t="shared" ca="1" si="474"/>
        <v>107</v>
      </c>
      <c r="DS222" s="106">
        <f t="shared" ca="1" si="474"/>
        <v>-48</v>
      </c>
      <c r="DT222" s="106">
        <f t="shared" ca="1" si="474"/>
        <v>237</v>
      </c>
      <c r="DU222" s="106">
        <f t="shared" ca="1" si="474"/>
        <v>1389</v>
      </c>
      <c r="DV222" s="106">
        <f t="shared" ca="1" si="474"/>
        <v>0</v>
      </c>
      <c r="DW222" s="106">
        <f t="shared" ca="1" si="474"/>
        <v>0</v>
      </c>
      <c r="DX222" s="106">
        <f t="shared" ca="1" si="474"/>
        <v>0</v>
      </c>
      <c r="DY222" s="106">
        <f t="shared" ca="1" si="474"/>
        <v>0</v>
      </c>
      <c r="DZ222" s="106">
        <f t="shared" ca="1" si="474"/>
        <v>0</v>
      </c>
      <c r="EA222" s="106">
        <f t="shared" ca="1" si="474"/>
        <v>0</v>
      </c>
      <c r="EB222" s="106">
        <f t="shared" ca="1" si="474"/>
        <v>0</v>
      </c>
      <c r="EC222" s="106">
        <f t="shared" ca="1" si="474"/>
        <v>0</v>
      </c>
      <c r="ED222" s="106">
        <f t="shared" ca="1" si="474"/>
        <v>0</v>
      </c>
      <c r="EE222" s="106">
        <f t="shared" ca="1" si="474"/>
        <v>0</v>
      </c>
      <c r="EF222" s="106">
        <f t="shared" ca="1" si="474"/>
        <v>0</v>
      </c>
      <c r="EG222" s="106">
        <f t="shared" ca="1" si="474"/>
        <v>0</v>
      </c>
      <c r="EH222" s="106">
        <f t="shared" ca="1" si="474"/>
        <v>0</v>
      </c>
      <c r="EI222" s="106">
        <f t="shared" ca="1" si="474"/>
        <v>0</v>
      </c>
      <c r="EJ222" s="106">
        <f t="shared" ca="1" si="474"/>
        <v>0</v>
      </c>
      <c r="EK222" s="106">
        <f t="shared" ca="1" si="474"/>
        <v>0</v>
      </c>
    </row>
    <row r="223" spans="1:141" outlineLevel="2" x14ac:dyDescent="0.25">
      <c r="A223" s="90"/>
      <c r="B223" s="90"/>
      <c r="C223" s="90"/>
      <c r="D223" s="90"/>
      <c r="E223" s="37" t="s">
        <v>315</v>
      </c>
      <c r="F223" s="108">
        <f t="shared" ref="F223:AK223" ca="1" si="475">IF(ISERROR(F222/F$139),"",F222/F$139)</f>
        <v>1.6035734915264686E-2</v>
      </c>
      <c r="G223" s="109">
        <f t="shared" ca="1" si="475"/>
        <v>-3.4973848955046319E-3</v>
      </c>
      <c r="H223" s="109">
        <f t="shared" ca="1" si="475"/>
        <v>-1.0200900617113685E-4</v>
      </c>
      <c r="I223" s="110">
        <f t="shared" ca="1" si="475"/>
        <v>1.503381809400884E-4</v>
      </c>
      <c r="J223" s="108">
        <f t="shared" ca="1" si="475"/>
        <v>-8.6880973066898344E-4</v>
      </c>
      <c r="K223" s="109">
        <f t="shared" ca="1" si="475"/>
        <v>-7.8057241977450134E-2</v>
      </c>
      <c r="L223" s="109">
        <f t="shared" ca="1" si="475"/>
        <v>-3.8314176245210726E-3</v>
      </c>
      <c r="M223" s="110">
        <f t="shared" ca="1" si="475"/>
        <v>7.1377587437544618E-2</v>
      </c>
      <c r="N223" s="108">
        <f t="shared" ca="1" si="475"/>
        <v>-3.8314176245210726E-3</v>
      </c>
      <c r="O223" s="109">
        <f t="shared" ca="1" si="475"/>
        <v>-1.4005602240896359E-3</v>
      </c>
      <c r="P223" s="109">
        <f t="shared" ca="1" si="475"/>
        <v>-7.9840319361277438E-3</v>
      </c>
      <c r="Q223" s="110">
        <f t="shared" ca="1" si="475"/>
        <v>-9.2038656235618964E-4</v>
      </c>
      <c r="R223" s="108">
        <f t="shared" ca="1" si="475"/>
        <v>-9.2927207021166747E-3</v>
      </c>
      <c r="S223" s="109">
        <f t="shared" ca="1" si="475"/>
        <v>-1.7937219730941704E-3</v>
      </c>
      <c r="T223" s="109">
        <f t="shared" ca="1" si="475"/>
        <v>-3.7936267071320183E-4</v>
      </c>
      <c r="U223" s="110">
        <f t="shared" ca="1" si="475"/>
        <v>3.4352456200618345E-4</v>
      </c>
      <c r="V223" s="108">
        <f t="shared" ca="1" si="475"/>
        <v>1.8709073900841909E-3</v>
      </c>
      <c r="W223" s="109">
        <f t="shared" ca="1" si="475"/>
        <v>1.6010246557796989E-3</v>
      </c>
      <c r="X223" s="109">
        <f t="shared" ca="1" si="475"/>
        <v>3.1436655139893113E-4</v>
      </c>
      <c r="Y223" s="110">
        <f t="shared" ca="1" si="475"/>
        <v>9.0702947845804993E-4</v>
      </c>
      <c r="Z223" s="108">
        <f t="shared" ca="1" si="475"/>
        <v>1.3963963963963964E-2</v>
      </c>
      <c r="AA223" s="109">
        <f t="shared" ca="1" si="475"/>
        <v>3.8774718883288094E-4</v>
      </c>
      <c r="AB223" s="109">
        <f t="shared" ca="1" si="475"/>
        <v>1.0617120106171201E-2</v>
      </c>
      <c r="AC223" s="110">
        <f t="shared" ca="1" si="475"/>
        <v>-2.1256038647342997E-2</v>
      </c>
      <c r="AD223" s="108">
        <f t="shared" ca="1" si="475"/>
        <v>1.6233766233766235E-3</v>
      </c>
      <c r="AE223" s="109">
        <f t="shared" ca="1" si="475"/>
        <v>-1.0863942058975685E-2</v>
      </c>
      <c r="AF223" s="109">
        <f t="shared" ca="1" si="475"/>
        <v>-1.0579771476936098E-2</v>
      </c>
      <c r="AG223" s="110">
        <f t="shared" ca="1" si="475"/>
        <v>1.8189086548071158E-2</v>
      </c>
      <c r="AH223" s="108">
        <f t="shared" ca="1" si="475"/>
        <v>1.5544956721427309E-2</v>
      </c>
      <c r="AI223" s="109">
        <f t="shared" ca="1" si="475"/>
        <v>-7.6840325802981406E-3</v>
      </c>
      <c r="AJ223" s="109">
        <f t="shared" ca="1" si="475"/>
        <v>-4.6459242573560471E-3</v>
      </c>
      <c r="AK223" s="110">
        <f t="shared" ca="1" si="475"/>
        <v>1.3345544943085177E-2</v>
      </c>
      <c r="AL223" s="108">
        <f t="shared" ref="AL223:BQ223" ca="1" si="476">IF(ISERROR(AL222/AL$139),"",AL222/AL$139)</f>
        <v>-7.6013513513513518E-3</v>
      </c>
      <c r="AM223" s="109">
        <f t="shared" ca="1" si="476"/>
        <v>-3.5799522673031028E-3</v>
      </c>
      <c r="AN223" s="109">
        <f t="shared" ca="1" si="476"/>
        <v>2.0232675771370764E-3</v>
      </c>
      <c r="AO223" s="110">
        <f t="shared" ca="1" si="476"/>
        <v>4.4620723847297967E-3</v>
      </c>
      <c r="AP223" s="108">
        <f t="shared" ca="1" si="476"/>
        <v>9.5939933259176855E-3</v>
      </c>
      <c r="AQ223" s="109">
        <f t="shared" ca="1" si="476"/>
        <v>1.3400459021248241E-2</v>
      </c>
      <c r="AR223" s="109">
        <f t="shared" ca="1" si="476"/>
        <v>5.794701986754967E-3</v>
      </c>
      <c r="AS223" s="110">
        <f t="shared" ca="1" si="476"/>
        <v>-5.3386418133285077E-3</v>
      </c>
      <c r="AT223" s="108">
        <f t="shared" ca="1" si="476"/>
        <v>1.4206727077253877E-2</v>
      </c>
      <c r="AU223" s="109">
        <f t="shared" ca="1" si="476"/>
        <v>1.9041278295605858E-2</v>
      </c>
      <c r="AV223" s="109">
        <f t="shared" ca="1" si="476"/>
        <v>1.2741576877030956E-2</v>
      </c>
      <c r="AW223" s="110">
        <f t="shared" ca="1" si="476"/>
        <v>0</v>
      </c>
      <c r="AX223" s="108">
        <f t="shared" ca="1" si="476"/>
        <v>0</v>
      </c>
      <c r="AY223" s="109">
        <f t="shared" ca="1" si="476"/>
        <v>0</v>
      </c>
      <c r="AZ223" s="109">
        <f t="shared" ca="1" si="476"/>
        <v>0</v>
      </c>
      <c r="BA223" s="110">
        <f t="shared" ca="1" si="476"/>
        <v>0</v>
      </c>
      <c r="BB223" s="108">
        <f t="shared" ca="1" si="476"/>
        <v>0</v>
      </c>
      <c r="BC223" s="109">
        <f t="shared" ca="1" si="476"/>
        <v>0</v>
      </c>
      <c r="BD223" s="109">
        <f t="shared" ca="1" si="476"/>
        <v>0</v>
      </c>
      <c r="BE223" s="110">
        <f t="shared" ca="1" si="476"/>
        <v>0</v>
      </c>
      <c r="BF223" s="108">
        <f t="shared" ca="1" si="476"/>
        <v>0</v>
      </c>
      <c r="BG223" s="109">
        <f t="shared" ca="1" si="476"/>
        <v>0</v>
      </c>
      <c r="BH223" s="109">
        <f t="shared" ca="1" si="476"/>
        <v>0</v>
      </c>
      <c r="BI223" s="110">
        <f t="shared" ca="1" si="476"/>
        <v>0</v>
      </c>
      <c r="BJ223" s="108">
        <f t="shared" ca="1" si="476"/>
        <v>0</v>
      </c>
      <c r="BK223" s="109">
        <f t="shared" ca="1" si="476"/>
        <v>0</v>
      </c>
      <c r="BL223" s="109">
        <f t="shared" ca="1" si="476"/>
        <v>0</v>
      </c>
      <c r="BM223" s="110">
        <f t="shared" ca="1" si="476"/>
        <v>0</v>
      </c>
      <c r="BN223" s="108">
        <f t="shared" ca="1" si="476"/>
        <v>0</v>
      </c>
      <c r="BO223" s="109">
        <f t="shared" ca="1" si="476"/>
        <v>0</v>
      </c>
      <c r="BP223" s="109">
        <f t="shared" ca="1" si="476"/>
        <v>0</v>
      </c>
      <c r="BQ223" s="110">
        <f t="shared" ca="1" si="476"/>
        <v>0</v>
      </c>
      <c r="BR223" s="108">
        <f t="shared" ref="BR223:CW223" ca="1" si="477">IF(ISERROR(BR222/BR$139),"",BR222/BR$139)</f>
        <v>0</v>
      </c>
      <c r="BS223" s="109">
        <f t="shared" ca="1" si="477"/>
        <v>0</v>
      </c>
      <c r="BT223" s="109">
        <f t="shared" ca="1" si="477"/>
        <v>0</v>
      </c>
      <c r="BU223" s="110">
        <f t="shared" ca="1" si="477"/>
        <v>0</v>
      </c>
      <c r="BV223" s="108">
        <f t="shared" ca="1" si="477"/>
        <v>0</v>
      </c>
      <c r="BW223" s="109">
        <f t="shared" ca="1" si="477"/>
        <v>0</v>
      </c>
      <c r="BX223" s="109">
        <f t="shared" ca="1" si="477"/>
        <v>0</v>
      </c>
      <c r="BY223" s="110">
        <f t="shared" ca="1" si="477"/>
        <v>0</v>
      </c>
      <c r="BZ223" s="108">
        <f t="shared" ca="1" si="477"/>
        <v>0</v>
      </c>
      <c r="CA223" s="109">
        <f t="shared" ca="1" si="477"/>
        <v>0</v>
      </c>
      <c r="CB223" s="109">
        <f t="shared" ca="1" si="477"/>
        <v>0</v>
      </c>
      <c r="CC223" s="110">
        <f t="shared" ca="1" si="477"/>
        <v>0</v>
      </c>
      <c r="CD223" s="108">
        <f t="shared" ca="1" si="477"/>
        <v>0</v>
      </c>
      <c r="CE223" s="109">
        <f t="shared" ca="1" si="477"/>
        <v>0</v>
      </c>
      <c r="CF223" s="109">
        <f t="shared" ca="1" si="477"/>
        <v>0</v>
      </c>
      <c r="CG223" s="110">
        <f t="shared" ca="1" si="477"/>
        <v>0</v>
      </c>
      <c r="CH223" s="108">
        <f t="shared" ca="1" si="477"/>
        <v>0</v>
      </c>
      <c r="CI223" s="109">
        <f t="shared" ca="1" si="477"/>
        <v>0</v>
      </c>
      <c r="CJ223" s="109">
        <f t="shared" ca="1" si="477"/>
        <v>0</v>
      </c>
      <c r="CK223" s="110">
        <f t="shared" ca="1" si="477"/>
        <v>0</v>
      </c>
      <c r="CL223" s="108">
        <f t="shared" ca="1" si="477"/>
        <v>0</v>
      </c>
      <c r="CM223" s="109">
        <f t="shared" ca="1" si="477"/>
        <v>0</v>
      </c>
      <c r="CN223" s="109">
        <f t="shared" ca="1" si="477"/>
        <v>0</v>
      </c>
      <c r="CO223" s="110">
        <f t="shared" ca="1" si="477"/>
        <v>0</v>
      </c>
      <c r="CP223" s="108">
        <f t="shared" ca="1" si="477"/>
        <v>0</v>
      </c>
      <c r="CQ223" s="109">
        <f t="shared" ca="1" si="477"/>
        <v>0</v>
      </c>
      <c r="CR223" s="109">
        <f t="shared" ca="1" si="477"/>
        <v>0</v>
      </c>
      <c r="CS223" s="110">
        <f t="shared" ca="1" si="477"/>
        <v>0</v>
      </c>
      <c r="CT223" s="108">
        <f t="shared" ca="1" si="477"/>
        <v>0</v>
      </c>
      <c r="CU223" s="109">
        <f t="shared" ca="1" si="477"/>
        <v>0</v>
      </c>
      <c r="CV223" s="109">
        <f t="shared" ca="1" si="477"/>
        <v>0</v>
      </c>
      <c r="CW223" s="110">
        <f t="shared" ca="1" si="477"/>
        <v>0</v>
      </c>
      <c r="CX223" s="108">
        <f t="shared" ref="CX223:DI223" ca="1" si="478">IF(ISERROR(CX222/CX$139),"",CX222/CX$139)</f>
        <v>0</v>
      </c>
      <c r="CY223" s="109">
        <f t="shared" ca="1" si="478"/>
        <v>0</v>
      </c>
      <c r="CZ223" s="109">
        <f t="shared" ca="1" si="478"/>
        <v>0</v>
      </c>
      <c r="DA223" s="110">
        <f t="shared" ca="1" si="478"/>
        <v>0</v>
      </c>
      <c r="DB223" s="108">
        <f t="shared" ca="1" si="478"/>
        <v>0</v>
      </c>
      <c r="DC223" s="109">
        <f t="shared" ca="1" si="478"/>
        <v>0</v>
      </c>
      <c r="DD223" s="109">
        <f t="shared" ca="1" si="478"/>
        <v>0</v>
      </c>
      <c r="DE223" s="110">
        <f t="shared" ca="1" si="478"/>
        <v>0</v>
      </c>
      <c r="DF223" s="108">
        <f t="shared" ca="1" si="478"/>
        <v>0</v>
      </c>
      <c r="DG223" s="109">
        <f t="shared" ca="1" si="478"/>
        <v>0</v>
      </c>
      <c r="DH223" s="109">
        <f t="shared" ca="1" si="478"/>
        <v>0</v>
      </c>
      <c r="DI223" s="110">
        <f t="shared" ca="1" si="478"/>
        <v>0</v>
      </c>
      <c r="DK223" s="109">
        <f t="shared" ref="DK223:EK223" ca="1" si="479">IF(ISERROR(DK222/DK$139),"",DK222/DK$139)</f>
        <v>2.9669933207405463E-3</v>
      </c>
      <c r="DL223" s="109">
        <f t="shared" ca="1" si="479"/>
        <v>7.9840319361277441E-4</v>
      </c>
      <c r="DM223" s="109">
        <f t="shared" ca="1" si="479"/>
        <v>-3.6179450072358899E-3</v>
      </c>
      <c r="DN223" s="109">
        <f t="shared" ca="1" si="479"/>
        <v>-2.2647724933086266E-3</v>
      </c>
      <c r="DO223" s="109">
        <f t="shared" ca="1" si="479"/>
        <v>1.1949470809149881E-3</v>
      </c>
      <c r="DP223" s="109">
        <f t="shared" ca="1" si="479"/>
        <v>-1.8318373328448433E-4</v>
      </c>
      <c r="DQ223" s="109">
        <f t="shared" ca="1" si="479"/>
        <v>2.39880059970015E-4</v>
      </c>
      <c r="DR223" s="109">
        <f t="shared" ca="1" si="479"/>
        <v>3.9756260682172846E-3</v>
      </c>
      <c r="DS223" s="109">
        <f t="shared" ca="1" si="479"/>
        <v>-1.7794913620523467E-3</v>
      </c>
      <c r="DT223" s="109">
        <f t="shared" ca="1" si="479"/>
        <v>3.8902202816716459E-3</v>
      </c>
      <c r="DU223" s="109">
        <f t="shared" ca="1" si="479"/>
        <v>1.0743176817043079E-2</v>
      </c>
      <c r="DV223" s="109">
        <f t="shared" ca="1" si="479"/>
        <v>0</v>
      </c>
      <c r="DW223" s="109">
        <f t="shared" ca="1" si="479"/>
        <v>0</v>
      </c>
      <c r="DX223" s="109">
        <f t="shared" ca="1" si="479"/>
        <v>0</v>
      </c>
      <c r="DY223" s="109">
        <f t="shared" ca="1" si="479"/>
        <v>0</v>
      </c>
      <c r="DZ223" s="109">
        <f t="shared" ca="1" si="479"/>
        <v>0</v>
      </c>
      <c r="EA223" s="109">
        <f t="shared" ca="1" si="479"/>
        <v>0</v>
      </c>
      <c r="EB223" s="109">
        <f t="shared" ca="1" si="479"/>
        <v>0</v>
      </c>
      <c r="EC223" s="109">
        <f t="shared" ca="1" si="479"/>
        <v>0</v>
      </c>
      <c r="ED223" s="109">
        <f t="shared" ca="1" si="479"/>
        <v>0</v>
      </c>
      <c r="EE223" s="109">
        <f t="shared" ca="1" si="479"/>
        <v>0</v>
      </c>
      <c r="EF223" s="109">
        <f t="shared" ca="1" si="479"/>
        <v>0</v>
      </c>
      <c r="EG223" s="109">
        <f t="shared" ca="1" si="479"/>
        <v>0</v>
      </c>
      <c r="EH223" s="109">
        <f t="shared" ca="1" si="479"/>
        <v>0</v>
      </c>
      <c r="EI223" s="109">
        <f t="shared" ca="1" si="479"/>
        <v>0</v>
      </c>
      <c r="EJ223" s="109">
        <f t="shared" ca="1" si="479"/>
        <v>0</v>
      </c>
      <c r="EK223" s="109">
        <f t="shared" ca="1" si="479"/>
        <v>0</v>
      </c>
    </row>
    <row r="224" spans="1:141" outlineLevel="2" x14ac:dyDescent="0.25">
      <c r="A224" s="90"/>
      <c r="B224" s="90"/>
      <c r="C224" s="90"/>
      <c r="D224" s="90"/>
      <c r="F224" s="100"/>
      <c r="I224" s="101"/>
      <c r="J224" s="100"/>
      <c r="M224" s="101"/>
      <c r="N224" s="100"/>
      <c r="Q224" s="101"/>
      <c r="R224" s="100"/>
      <c r="U224" s="101"/>
      <c r="V224" s="100"/>
      <c r="Y224" s="101"/>
      <c r="Z224" s="100"/>
      <c r="AC224" s="101"/>
      <c r="AD224" s="100"/>
      <c r="AG224" s="101"/>
      <c r="AH224" s="100"/>
      <c r="AK224" s="101"/>
      <c r="AL224" s="100"/>
      <c r="AO224" s="101"/>
      <c r="AP224" s="100"/>
      <c r="AS224" s="101"/>
      <c r="AT224" s="100"/>
      <c r="AW224" s="101"/>
      <c r="AX224" s="100"/>
      <c r="BA224" s="101"/>
      <c r="BB224" s="100"/>
      <c r="BE224" s="101"/>
      <c r="BF224" s="100"/>
      <c r="BI224" s="101"/>
      <c r="BJ224" s="100"/>
      <c r="BM224" s="101"/>
      <c r="BN224" s="100"/>
      <c r="BQ224" s="101"/>
      <c r="BR224" s="100"/>
      <c r="BU224" s="101"/>
      <c r="BV224" s="100"/>
      <c r="BY224" s="101"/>
      <c r="BZ224" s="100"/>
      <c r="CC224" s="101"/>
      <c r="CD224" s="100"/>
      <c r="CG224" s="101"/>
      <c r="CH224" s="100"/>
      <c r="CK224" s="101"/>
      <c r="CL224" s="100"/>
      <c r="CO224" s="101"/>
      <c r="CP224" s="100"/>
      <c r="CS224" s="101"/>
      <c r="CT224" s="100"/>
      <c r="CW224" s="101"/>
      <c r="CX224" s="100"/>
      <c r="DA224" s="101"/>
      <c r="DB224" s="100"/>
      <c r="DE224" s="101"/>
      <c r="DF224" s="100"/>
      <c r="DI224" s="101"/>
    </row>
    <row r="225" spans="1:141" outlineLevel="2" x14ac:dyDescent="0.25">
      <c r="A225" s="90" t="str">
        <f>A229</f>
        <v>p&amp;l</v>
      </c>
      <c r="B225" s="90" t="str">
        <f>B229</f>
        <v>totalOtherIncomeExpensesNet</v>
      </c>
      <c r="C225" s="111">
        <f>C229</f>
        <v>9.9999999999999995E-7</v>
      </c>
      <c r="D225" s="90"/>
      <c r="E225" t="str">
        <f>CONCATENATE(E222," - adjustment")</f>
        <v>Other income / expenses - adjustment</v>
      </c>
      <c r="F225" s="185">
        <v>0</v>
      </c>
      <c r="G225" s="186">
        <v>0</v>
      </c>
      <c r="H225" s="186">
        <v>0</v>
      </c>
      <c r="I225" s="186" cm="1">
        <f t="array" aca="1" ref="I225" ca="1">IF(I$4="A",-SUM(F27:I27)-SUM(F202:I202)-SUM(F227:I227)+SUM(F330:I330)+INDEX('DataModel-NVDA'!$DK$4:$EK$109,MATCH(1,('DataModel-NVDA'!$A$4:$A$109=$A226)*('DataModel-NVDA'!$B$4:$B$109=$B226),0),MATCH(CONCATENATE("FY ",RIGHT(I$3,4)),'DataModel-NVDA'!$DK$2:$EK$2,0))*$C226,0)</f>
        <v>1.1368683772161603E-13</v>
      </c>
      <c r="J225" s="185">
        <v>0</v>
      </c>
      <c r="K225" s="186">
        <v>0</v>
      </c>
      <c r="L225" s="186">
        <v>0</v>
      </c>
      <c r="M225" s="186" cm="1">
        <f t="array" aca="1" ref="M225" ca="1">IF(M$4="A",-SUM(J27:M27)-SUM(J202:M202)-SUM(J227:M227)+SUM(J330:M330)+INDEX('DataModel-NVDA'!$DK$4:$EK$109,MATCH(1,('DataModel-NVDA'!$A$4:$A$109=$A226)*('DataModel-NVDA'!$B$4:$B$109=$B226),0),MATCH(CONCATENATE("FY ",RIGHT(M$3,4)),'DataModel-NVDA'!$DK$2:$EK$2,0))*$C226,0)</f>
        <v>132</v>
      </c>
      <c r="N225" s="185">
        <v>0</v>
      </c>
      <c r="O225" s="186">
        <v>0</v>
      </c>
      <c r="P225" s="186">
        <v>0</v>
      </c>
      <c r="Q225" s="186" cm="1">
        <f t="array" aca="1" ref="Q225" ca="1">IF(Q$4="A",-SUM(N27:Q27)-SUM(N202:Q202)-SUM(N227:Q227)+SUM(N330:Q330)+INDEX('DataModel-NVDA'!$DK$4:$EK$109,MATCH(1,('DataModel-NVDA'!$A$4:$A$109=$A226)*('DataModel-NVDA'!$B$4:$B$109=$B226),0),MATCH(CONCATENATE("FY ",RIGHT(Q$3,4)),'DataModel-NVDA'!$DK$2:$EK$2,0))*$C226,0)</f>
        <v>4</v>
      </c>
      <c r="R225" s="185">
        <v>0</v>
      </c>
      <c r="S225" s="186">
        <v>0</v>
      </c>
      <c r="T225" s="186">
        <v>0</v>
      </c>
      <c r="U225" s="186" cm="1">
        <f t="array" aca="1" ref="U225" ca="1">IF(U$4="A",-SUM(R27:U27)-SUM(R202:U202)-SUM(R227:U227)+SUM(R330:U330)+INDEX('DataModel-NVDA'!$DK$4:$EK$109,MATCH(1,('DataModel-NVDA'!$A$4:$A$109=$A226)*('DataModel-NVDA'!$B$4:$B$109=$B226),0),MATCH(CONCATENATE("FY ",RIGHT(U$3,4)),'DataModel-NVDA'!$DK$2:$EK$2,0))*$C226,0)</f>
        <v>-4</v>
      </c>
      <c r="V225" s="185">
        <v>0</v>
      </c>
      <c r="W225" s="186">
        <v>0</v>
      </c>
      <c r="X225" s="186">
        <v>0</v>
      </c>
      <c r="Y225" s="186" cm="1">
        <f t="array" aca="1" ref="Y225" ca="1">IF(Y$4="A",-SUM(V27:Y27)-SUM(V202:Y202)-SUM(V227:Y227)+SUM(V330:Y330)+INDEX('DataModel-NVDA'!$DK$4:$EK$109,MATCH(1,('DataModel-NVDA'!$A$4:$A$109=$A226)*('DataModel-NVDA'!$B$4:$B$109=$B226),0),MATCH(CONCATENATE("FY ",RIGHT(Y$3,4)),'DataModel-NVDA'!$DK$2:$EK$2,0))*$C226,0)</f>
        <v>0</v>
      </c>
      <c r="Z225" s="185">
        <v>0</v>
      </c>
      <c r="AA225" s="186">
        <v>0</v>
      </c>
      <c r="AB225" s="186">
        <v>0</v>
      </c>
      <c r="AC225" s="186" cm="1">
        <f t="array" aca="1" ref="AC225" ca="1">IF(AC$4="A",-SUM(Z27:AC27)-SUM(Z202:AC202)-SUM(Z227:AC227)+SUM(Z330:AC330)+INDEX('DataModel-NVDA'!$DK$4:$EK$109,MATCH(1,('DataModel-NVDA'!$A$4:$A$109=$A226)*('DataModel-NVDA'!$B$4:$B$109=$B226),0),MATCH(CONCATENATE("FY ",RIGHT(AC$3,4)),'DataModel-NVDA'!$DK$2:$EK$2,0))*$C226,0)</f>
        <v>-92</v>
      </c>
      <c r="AD225" s="185">
        <v>0</v>
      </c>
      <c r="AE225" s="186">
        <v>0</v>
      </c>
      <c r="AF225" s="186">
        <v>0</v>
      </c>
      <c r="AG225" s="186" cm="1">
        <f t="array" aca="1" ref="AG225" ca="1">IF(AG$4="A",-SUM(AD27:AG27)-SUM(AD202:AG202)-SUM(AD227:AG227)+SUM(AD330:AG330)+INDEX('DataModel-NVDA'!$DK$4:$EK$109,MATCH(1,('DataModel-NVDA'!$A$4:$A$109=$A226)*('DataModel-NVDA'!$B$4:$B$109=$B226),0),MATCH(CONCATENATE("FY ",RIGHT(AG$3,4)),'DataModel-NVDA'!$DK$2:$EK$2,0))*$C226,0)</f>
        <v>128</v>
      </c>
      <c r="AH225" s="185">
        <v>0</v>
      </c>
      <c r="AI225" s="186">
        <v>0</v>
      </c>
      <c r="AJ225" s="186">
        <v>0</v>
      </c>
      <c r="AK225" s="186" cm="1">
        <f t="array" aca="1" ref="AK225" ca="1">IF(AK$4="A",-SUM(AH27:AK27)-SUM(AH202:AK202)-SUM(AH227:AK227)+SUM(AH330:AK330)+INDEX('DataModel-NVDA'!$DK$4:$EK$109,MATCH(1,('DataModel-NVDA'!$A$4:$A$109=$A226)*('DataModel-NVDA'!$B$4:$B$109=$B226),0),MATCH(CONCATENATE("FY ",RIGHT(AK$3,4)),'DataModel-NVDA'!$DK$2:$EK$2,0))*$C226,0)</f>
        <v>207</v>
      </c>
      <c r="AL225" s="185">
        <v>0</v>
      </c>
      <c r="AM225" s="186">
        <v>0</v>
      </c>
      <c r="AN225" s="186">
        <v>0</v>
      </c>
      <c r="AO225" s="186" cm="1">
        <f t="array" aca="1" ref="AO225" ca="1">IF(AO$4="A",-SUM(AL27:AO27)-SUM(AL202:AO202)-SUM(AL227:AO227)+SUM(AL330:AO330)+INDEX('DataModel-NVDA'!$DK$4:$EK$109,MATCH(1,('DataModel-NVDA'!$A$4:$A$109=$A226)*('DataModel-NVDA'!$B$4:$B$109=$B226),0),MATCH(CONCATENATE("FY ",RIGHT(AO$3,4)),'DataModel-NVDA'!$DK$2:$EK$2,0))*$C226,0)</f>
        <v>-5</v>
      </c>
      <c r="AP225" s="185">
        <v>0</v>
      </c>
      <c r="AQ225" s="186">
        <v>0</v>
      </c>
      <c r="AR225" s="186">
        <v>0</v>
      </c>
      <c r="AS225" s="186" cm="1">
        <f t="array" aca="1" ref="AS225" ca="1">IF(AS$4="A",-SUM(AP27:AS27)-SUM(AP202:AS202)-SUM(AP227:AS227)+SUM(AP330:AS330)+INDEX('DataModel-NVDA'!$DK$4:$EK$109,MATCH(1,('DataModel-NVDA'!$A$4:$A$109=$A226)*('DataModel-NVDA'!$B$4:$B$109=$B226),0),MATCH(CONCATENATE("FY ",RIGHT(AS$3,4)),'DataModel-NVDA'!$DK$2:$EK$2,0))*$C226,0)</f>
        <v>-610</v>
      </c>
      <c r="AT225" s="185">
        <v>0</v>
      </c>
      <c r="AU225" s="186">
        <v>0</v>
      </c>
      <c r="AV225" s="186">
        <v>0</v>
      </c>
      <c r="AW225" s="186" cm="1">
        <f t="array" aca="1" ref="AW225" ca="1">IF(AW$4="A",-SUM(AT27:AW27)-SUM(AT202:AW202)-SUM(AT227:AW227)+SUM(AT330:AW330)+INDEX('DataModel-NVDA'!$DK$4:$EK$109,MATCH(1,('DataModel-NVDA'!$A$4:$A$109=$A226)*('DataModel-NVDA'!$B$4:$B$109=$B226),0),MATCH(CONCATENATE("FY ",RIGHT(AW$3,4)),'DataModel-NVDA'!$DK$2:$EK$2,0))*$C226,0)</f>
        <v>0</v>
      </c>
      <c r="AX225" s="185">
        <v>0</v>
      </c>
      <c r="AY225" s="186">
        <v>0</v>
      </c>
      <c r="AZ225" s="186">
        <v>0</v>
      </c>
      <c r="BA225" s="186" cm="1">
        <f t="array" aca="1" ref="BA225" ca="1">IF(BA$4="A",-SUM(AX27:BA27)-SUM(AX202:BA202)-SUM(AX227:BA227)+SUM(AX330:BA330)+INDEX('DataModel-NVDA'!$DK$4:$EK$109,MATCH(1,('DataModel-NVDA'!$A$4:$A$109=$A226)*('DataModel-NVDA'!$B$4:$B$109=$B226),0),MATCH(CONCATENATE("FY ",RIGHT(BA$3,4)),'DataModel-NVDA'!$DK$2:$EK$2,0))*$C226,0)</f>
        <v>0</v>
      </c>
      <c r="BB225" s="185">
        <v>0</v>
      </c>
      <c r="BC225" s="186">
        <v>0</v>
      </c>
      <c r="BD225" s="186">
        <v>0</v>
      </c>
      <c r="BE225" s="186" cm="1">
        <f t="array" aca="1" ref="BE225" ca="1">IF(BE$4="A",-SUM(BB27:BE27)-SUM(BB202:BE202)-SUM(BB227:BE227)+SUM(BB330:BE330)+INDEX('DataModel-NVDA'!$DK$4:$EK$109,MATCH(1,('DataModel-NVDA'!$A$4:$A$109=$A226)*('DataModel-NVDA'!$B$4:$B$109=$B226),0),MATCH(CONCATENATE("FY ",RIGHT(BE$3,4)),'DataModel-NVDA'!$DK$2:$EK$2,0))*$C226,0)</f>
        <v>0</v>
      </c>
      <c r="BF225" s="185">
        <v>0</v>
      </c>
      <c r="BG225" s="186">
        <v>0</v>
      </c>
      <c r="BH225" s="186">
        <v>0</v>
      </c>
      <c r="BI225" s="186" cm="1">
        <f t="array" aca="1" ref="BI225" ca="1">IF(BI$4="A",-SUM(BF27:BI27)-SUM(BF202:BI202)-SUM(BF227:BI227)+SUM(BF330:BI330)+INDEX('DataModel-NVDA'!$DK$4:$EK$109,MATCH(1,('DataModel-NVDA'!$A$4:$A$109=$A226)*('DataModel-NVDA'!$B$4:$B$109=$B226),0),MATCH(CONCATENATE("FY ",RIGHT(BI$3,4)),'DataModel-NVDA'!$DK$2:$EK$2,0))*$C226,0)</f>
        <v>0</v>
      </c>
      <c r="BJ225" s="185">
        <v>0</v>
      </c>
      <c r="BK225" s="186">
        <v>0</v>
      </c>
      <c r="BL225" s="186">
        <v>0</v>
      </c>
      <c r="BM225" s="186" cm="1">
        <f t="array" aca="1" ref="BM225" ca="1">IF(BM$4="A",-SUM(BJ27:BM27)-SUM(BJ202:BM202)-SUM(BJ227:BM227)+SUM(BJ330:BM330)+INDEX('DataModel-NVDA'!$DK$4:$EK$109,MATCH(1,('DataModel-NVDA'!$A$4:$A$109=$A226)*('DataModel-NVDA'!$B$4:$B$109=$B226),0),MATCH(CONCATENATE("FY ",RIGHT(BM$3,4)),'DataModel-NVDA'!$DK$2:$EK$2,0))*$C226,0)</f>
        <v>0</v>
      </c>
      <c r="BN225" s="185">
        <v>0</v>
      </c>
      <c r="BO225" s="186">
        <v>0</v>
      </c>
      <c r="BP225" s="186">
        <v>0</v>
      </c>
      <c r="BQ225" s="186" cm="1">
        <f t="array" aca="1" ref="BQ225" ca="1">IF(BQ$4="A",-SUM(BN27:BQ27)-SUM(BN202:BQ202)-SUM(BN227:BQ227)+SUM(BN330:BQ330)+INDEX('DataModel-NVDA'!$DK$4:$EK$109,MATCH(1,('DataModel-NVDA'!$A$4:$A$109=$A226)*('DataModel-NVDA'!$B$4:$B$109=$B226),0),MATCH(CONCATENATE("FY ",RIGHT(BQ$3,4)),'DataModel-NVDA'!$DK$2:$EK$2,0))*$C226,0)</f>
        <v>0</v>
      </c>
      <c r="BR225" s="185">
        <v>0</v>
      </c>
      <c r="BS225" s="186">
        <v>0</v>
      </c>
      <c r="BT225" s="186">
        <v>0</v>
      </c>
      <c r="BU225" s="186" cm="1">
        <f t="array" aca="1" ref="BU225" ca="1">IF(BU$4="A",-SUM(BR27:BU27)-SUM(BR202:BU202)-SUM(BR227:BU227)+SUM(BR330:BU330)+INDEX('DataModel-NVDA'!$DK$4:$EK$109,MATCH(1,('DataModel-NVDA'!$A$4:$A$109=$A226)*('DataModel-NVDA'!$B$4:$B$109=$B226),0),MATCH(CONCATENATE("FY ",RIGHT(BU$3,4)),'DataModel-NVDA'!$DK$2:$EK$2,0))*$C226,0)</f>
        <v>0</v>
      </c>
      <c r="BV225" s="185">
        <v>0</v>
      </c>
      <c r="BW225" s="186">
        <v>0</v>
      </c>
      <c r="BX225" s="186">
        <v>0</v>
      </c>
      <c r="BY225" s="186" cm="1">
        <f t="array" aca="1" ref="BY225" ca="1">IF(BY$4="A",-SUM(BV27:BY27)-SUM(BV202:BY202)-SUM(BV227:BY227)+SUM(BV330:BY330)+INDEX('DataModel-NVDA'!$DK$4:$EK$109,MATCH(1,('DataModel-NVDA'!$A$4:$A$109=$A226)*('DataModel-NVDA'!$B$4:$B$109=$B226),0),MATCH(CONCATENATE("FY ",RIGHT(BY$3,4)),'DataModel-NVDA'!$DK$2:$EK$2,0))*$C226,0)</f>
        <v>0</v>
      </c>
      <c r="BZ225" s="185">
        <v>0</v>
      </c>
      <c r="CA225" s="186">
        <v>0</v>
      </c>
      <c r="CB225" s="186">
        <v>0</v>
      </c>
      <c r="CC225" s="186" cm="1">
        <f t="array" aca="1" ref="CC225" ca="1">IF(CC$4="A",-SUM(BZ27:CC27)-SUM(BZ202:CC202)-SUM(BZ227:CC227)+SUM(BZ330:CC330)+INDEX('DataModel-NVDA'!$DK$4:$EK$109,MATCH(1,('DataModel-NVDA'!$A$4:$A$109=$A226)*('DataModel-NVDA'!$B$4:$B$109=$B226),0),MATCH(CONCATENATE("FY ",RIGHT(CC$3,4)),'DataModel-NVDA'!$DK$2:$EK$2,0))*$C226,0)</f>
        <v>0</v>
      </c>
      <c r="CD225" s="185">
        <v>0</v>
      </c>
      <c r="CE225" s="186">
        <v>0</v>
      </c>
      <c r="CF225" s="186">
        <v>0</v>
      </c>
      <c r="CG225" s="186" cm="1">
        <f t="array" aca="1" ref="CG225" ca="1">IF(CG$4="A",-SUM(CD27:CG27)-SUM(CD202:CG202)-SUM(CD227:CG227)+SUM(CD330:CG330)+INDEX('DataModel-NVDA'!$DK$4:$EK$109,MATCH(1,('DataModel-NVDA'!$A$4:$A$109=$A226)*('DataModel-NVDA'!$B$4:$B$109=$B226),0),MATCH(CONCATENATE("FY ",RIGHT(CG$3,4)),'DataModel-NVDA'!$DK$2:$EK$2,0))*$C226,0)</f>
        <v>0</v>
      </c>
      <c r="CH225" s="185">
        <v>0</v>
      </c>
      <c r="CI225" s="186">
        <v>0</v>
      </c>
      <c r="CJ225" s="186">
        <v>0</v>
      </c>
      <c r="CK225" s="186" cm="1">
        <f t="array" aca="1" ref="CK225" ca="1">IF(CK$4="A",-SUM(CH27:CK27)-SUM(CH202:CK202)-SUM(CH227:CK227)+SUM(CH330:CK330)+INDEX('DataModel-NVDA'!$DK$4:$EK$109,MATCH(1,('DataModel-NVDA'!$A$4:$A$109=$A226)*('DataModel-NVDA'!$B$4:$B$109=$B226),0),MATCH(CONCATENATE("FY ",RIGHT(CK$3,4)),'DataModel-NVDA'!$DK$2:$EK$2,0))*$C226,0)</f>
        <v>0</v>
      </c>
      <c r="CL225" s="185">
        <v>0</v>
      </c>
      <c r="CM225" s="186">
        <v>0</v>
      </c>
      <c r="CN225" s="186">
        <v>0</v>
      </c>
      <c r="CO225" s="186" cm="1">
        <f t="array" aca="1" ref="CO225" ca="1">IF(CO$4="A",-SUM(CL27:CO27)-SUM(CL202:CO202)-SUM(CL227:CO227)+SUM(CL330:CO330)+INDEX('DataModel-NVDA'!$DK$4:$EK$109,MATCH(1,('DataModel-NVDA'!$A$4:$A$109=$A226)*('DataModel-NVDA'!$B$4:$B$109=$B226),0),MATCH(CONCATENATE("FY ",RIGHT(CO$3,4)),'DataModel-NVDA'!$DK$2:$EK$2,0))*$C226,0)</f>
        <v>0</v>
      </c>
      <c r="CP225" s="185">
        <v>0</v>
      </c>
      <c r="CQ225" s="186">
        <v>0</v>
      </c>
      <c r="CR225" s="186">
        <v>0</v>
      </c>
      <c r="CS225" s="186" cm="1">
        <f t="array" aca="1" ref="CS225" ca="1">IF(CS$4="A",-SUM(CP27:CS27)-SUM(CP202:CS202)-SUM(CP227:CS227)+SUM(CP330:CS330)+INDEX('DataModel-NVDA'!$DK$4:$EK$109,MATCH(1,('DataModel-NVDA'!$A$4:$A$109=$A226)*('DataModel-NVDA'!$B$4:$B$109=$B226),0),MATCH(CONCATENATE("FY ",RIGHT(CS$3,4)),'DataModel-NVDA'!$DK$2:$EK$2,0))*$C226,0)</f>
        <v>0</v>
      </c>
      <c r="CT225" s="185">
        <v>0</v>
      </c>
      <c r="CU225" s="186">
        <v>0</v>
      </c>
      <c r="CV225" s="186">
        <v>0</v>
      </c>
      <c r="CW225" s="186" cm="1">
        <f t="array" aca="1" ref="CW225" ca="1">IF(CW$4="A",-SUM(CT27:CW27)-SUM(CT202:CW202)-SUM(CT227:CW227)+SUM(CT330:CW330)+INDEX('DataModel-NVDA'!$DK$4:$EK$109,MATCH(1,('DataModel-NVDA'!$A$4:$A$109=$A226)*('DataModel-NVDA'!$B$4:$B$109=$B226),0),MATCH(CONCATENATE("FY ",RIGHT(CW$3,4)),'DataModel-NVDA'!$DK$2:$EK$2,0))*$C226,0)</f>
        <v>0</v>
      </c>
      <c r="CX225" s="185">
        <v>0</v>
      </c>
      <c r="CY225" s="186">
        <v>0</v>
      </c>
      <c r="CZ225" s="186">
        <v>0</v>
      </c>
      <c r="DA225" s="186" cm="1">
        <f t="array" aca="1" ref="DA225" ca="1">IF(DA$4="A",-SUM(CX27:DA27)-SUM(CX202:DA202)-SUM(CX227:DA227)+SUM(CX330:DA330)+INDEX('DataModel-NVDA'!$DK$4:$EK$109,MATCH(1,('DataModel-NVDA'!$A$4:$A$109=$A226)*('DataModel-NVDA'!$B$4:$B$109=$B226),0),MATCH(CONCATENATE("FY ",RIGHT(DA$3,4)),'DataModel-NVDA'!$DK$2:$EK$2,0))*$C226,0)</f>
        <v>0</v>
      </c>
      <c r="DB225" s="185">
        <v>0</v>
      </c>
      <c r="DC225" s="186">
        <v>0</v>
      </c>
      <c r="DD225" s="186">
        <v>0</v>
      </c>
      <c r="DE225" s="186" cm="1">
        <f t="array" aca="1" ref="DE225" ca="1">IF(DE$4="A",-SUM(DB27:DE27)-SUM(DB202:DE202)-SUM(DB227:DE227)+SUM(DB330:DE330)+INDEX('DataModel-NVDA'!$DK$4:$EK$109,MATCH(1,('DataModel-NVDA'!$A$4:$A$109=$A226)*('DataModel-NVDA'!$B$4:$B$109=$B226),0),MATCH(CONCATENATE("FY ",RIGHT(DE$3,4)),'DataModel-NVDA'!$DK$2:$EK$2,0))*$C226,0)</f>
        <v>0</v>
      </c>
      <c r="DF225" s="185">
        <v>0</v>
      </c>
      <c r="DG225" s="186">
        <v>0</v>
      </c>
      <c r="DH225" s="186">
        <v>0</v>
      </c>
      <c r="DI225" s="119" cm="1">
        <f t="array" aca="1" ref="DI225" ca="1">IF(DI$4="A",-SUM(DF27:DI27)-SUM(DF202:DI202)-SUM(DF227:DI227)+SUM(DF330:DI330)+INDEX('DataModel-NVDA'!$DK$4:$EK$109,MATCH(1,('DataModel-NVDA'!$A$4:$A$109=$A226)*('DataModel-NVDA'!$B$4:$B$109=$B226),0),MATCH(CONCATENATE("FY ",RIGHT(DI$3,4)),'DataModel-NVDA'!$DK$2:$EK$2,0))*$C226,0)</f>
        <v>0</v>
      </c>
      <c r="DK225" s="69">
        <f t="shared" ref="DK225:EK225" ca="1" si="480">SUM(OFFSET($E225,,MATCH(DK$3,$F$5:$DI$5,0),,4))</f>
        <v>1.1368683772161603E-13</v>
      </c>
      <c r="DL225" s="69">
        <f t="shared" ca="1" si="480"/>
        <v>132</v>
      </c>
      <c r="DM225" s="69">
        <f t="shared" ca="1" si="480"/>
        <v>4</v>
      </c>
      <c r="DN225" s="69">
        <f t="shared" ca="1" si="480"/>
        <v>-4</v>
      </c>
      <c r="DO225" s="69">
        <f t="shared" ca="1" si="480"/>
        <v>0</v>
      </c>
      <c r="DP225" s="69">
        <f t="shared" ca="1" si="480"/>
        <v>-92</v>
      </c>
      <c r="DQ225" s="69">
        <f t="shared" ca="1" si="480"/>
        <v>128</v>
      </c>
      <c r="DR225" s="69">
        <f t="shared" ca="1" si="480"/>
        <v>207</v>
      </c>
      <c r="DS225" s="69">
        <f t="shared" ca="1" si="480"/>
        <v>-5</v>
      </c>
      <c r="DT225" s="69">
        <f t="shared" ca="1" si="480"/>
        <v>-610</v>
      </c>
      <c r="DU225" s="69">
        <f t="shared" ca="1" si="480"/>
        <v>0</v>
      </c>
      <c r="DV225" s="69">
        <f t="shared" ca="1" si="480"/>
        <v>0</v>
      </c>
      <c r="DW225" s="69">
        <f t="shared" ca="1" si="480"/>
        <v>0</v>
      </c>
      <c r="DX225" s="69">
        <f t="shared" ca="1" si="480"/>
        <v>0</v>
      </c>
      <c r="DY225" s="69">
        <f t="shared" ca="1" si="480"/>
        <v>0</v>
      </c>
      <c r="DZ225" s="69">
        <f t="shared" ca="1" si="480"/>
        <v>0</v>
      </c>
      <c r="EA225" s="69">
        <f t="shared" ca="1" si="480"/>
        <v>0</v>
      </c>
      <c r="EB225" s="69">
        <f t="shared" ca="1" si="480"/>
        <v>0</v>
      </c>
      <c r="EC225" s="69">
        <f t="shared" ca="1" si="480"/>
        <v>0</v>
      </c>
      <c r="ED225" s="69">
        <f t="shared" ca="1" si="480"/>
        <v>0</v>
      </c>
      <c r="EE225" s="69">
        <f t="shared" ca="1" si="480"/>
        <v>0</v>
      </c>
      <c r="EF225" s="69">
        <f t="shared" ca="1" si="480"/>
        <v>0</v>
      </c>
      <c r="EG225" s="69">
        <f t="shared" ca="1" si="480"/>
        <v>0</v>
      </c>
      <c r="EH225" s="69">
        <f t="shared" ca="1" si="480"/>
        <v>0</v>
      </c>
      <c r="EI225" s="69">
        <f t="shared" ca="1" si="480"/>
        <v>0</v>
      </c>
      <c r="EJ225" s="69">
        <f t="shared" ca="1" si="480"/>
        <v>0</v>
      </c>
      <c r="EK225" s="69">
        <f t="shared" ca="1" si="480"/>
        <v>0</v>
      </c>
    </row>
    <row r="226" spans="1:141" outlineLevel="2" x14ac:dyDescent="0.25">
      <c r="A226" s="180" t="s">
        <v>132</v>
      </c>
      <c r="B226" s="180" t="s">
        <v>150</v>
      </c>
      <c r="C226" s="181">
        <f>$C$6</f>
        <v>9.9999999999999995E-7</v>
      </c>
      <c r="D226" s="90"/>
      <c r="F226" s="182"/>
      <c r="I226" s="183"/>
      <c r="J226" s="182"/>
      <c r="M226" s="184"/>
      <c r="N226" s="182"/>
      <c r="Q226" s="183"/>
      <c r="R226" s="182"/>
      <c r="U226" s="183"/>
      <c r="V226" s="182"/>
      <c r="Y226" s="183"/>
      <c r="Z226" s="182"/>
      <c r="AC226" s="183"/>
      <c r="AD226" s="182"/>
      <c r="AG226" s="183"/>
      <c r="AH226" s="182"/>
      <c r="AK226" s="183"/>
      <c r="AL226" s="182"/>
      <c r="AO226" s="183"/>
      <c r="AP226" s="182"/>
      <c r="AS226" s="183"/>
      <c r="AT226" s="182"/>
      <c r="AW226" s="183"/>
      <c r="AX226" s="182"/>
      <c r="BA226" s="183"/>
      <c r="BB226" s="182"/>
      <c r="BE226" s="183"/>
      <c r="BF226" s="182"/>
      <c r="BI226" s="183"/>
      <c r="BJ226" s="182"/>
      <c r="BM226" s="183"/>
      <c r="BN226" s="182"/>
      <c r="BQ226" s="183"/>
      <c r="BR226" s="182"/>
      <c r="BU226" s="183"/>
      <c r="BV226" s="182"/>
      <c r="BY226" s="183"/>
      <c r="BZ226" s="182"/>
      <c r="CC226" s="183"/>
      <c r="CD226" s="182"/>
      <c r="CG226" s="183"/>
      <c r="CH226" s="182"/>
      <c r="CK226" s="183"/>
      <c r="CL226" s="182"/>
      <c r="CO226" s="183"/>
      <c r="CP226" s="182"/>
      <c r="CS226" s="183"/>
      <c r="CT226" s="182"/>
      <c r="CW226" s="183"/>
      <c r="CX226" s="182"/>
      <c r="DA226" s="183"/>
      <c r="DB226" s="182"/>
      <c r="DE226" s="183"/>
      <c r="DF226" s="182"/>
      <c r="DI226" s="187"/>
    </row>
    <row r="227" spans="1:141" outlineLevel="2" x14ac:dyDescent="0.25">
      <c r="A227" s="90"/>
      <c r="B227" s="90"/>
      <c r="C227" s="90"/>
      <c r="D227" s="90"/>
      <c r="E227" t="str">
        <f>CONCATENATE(E222," - before adjustment")</f>
        <v>Other income / expenses - before adjustment</v>
      </c>
      <c r="F227" s="182">
        <f t="shared" ref="F227:AK227" ca="1" si="481">IF(ISNUMBER(F229),F229,IF(ISNUMBER(F231),F231,""))</f>
        <v>17.683999999999997</v>
      </c>
      <c r="G227">
        <f t="shared" ca="1" si="481"/>
        <v>-3.8569999999999998</v>
      </c>
      <c r="H227">
        <f t="shared" ca="1" si="481"/>
        <v>-0.125</v>
      </c>
      <c r="I227" s="183">
        <f t="shared" ca="1" si="481"/>
        <v>0.188</v>
      </c>
      <c r="J227" s="182">
        <f t="shared" ca="1" si="481"/>
        <v>-1</v>
      </c>
      <c r="K227">
        <f t="shared" ca="1" si="481"/>
        <v>-90</v>
      </c>
      <c r="L227">
        <f t="shared" ca="1" si="481"/>
        <v>-5</v>
      </c>
      <c r="M227" s="184">
        <f t="shared" ca="1" si="481"/>
        <v>-32</v>
      </c>
      <c r="N227" s="182">
        <f t="shared" ca="1" si="481"/>
        <v>-5</v>
      </c>
      <c r="O227">
        <f t="shared" ca="1" si="481"/>
        <v>-2</v>
      </c>
      <c r="P227">
        <f t="shared" ca="1" si="481"/>
        <v>-16</v>
      </c>
      <c r="Q227" s="183">
        <f t="shared" ca="1" si="481"/>
        <v>-6</v>
      </c>
      <c r="R227" s="182">
        <f t="shared" ca="1" si="481"/>
        <v>-18</v>
      </c>
      <c r="S227">
        <f t="shared" ca="1" si="481"/>
        <v>-4</v>
      </c>
      <c r="T227">
        <f t="shared" ca="1" si="481"/>
        <v>-1</v>
      </c>
      <c r="U227" s="183">
        <f t="shared" ca="1" si="481"/>
        <v>5</v>
      </c>
      <c r="V227" s="182">
        <f t="shared" ca="1" si="481"/>
        <v>6</v>
      </c>
      <c r="W227">
        <f t="shared" ca="1" si="481"/>
        <v>5</v>
      </c>
      <c r="X227">
        <f t="shared" ca="1" si="481"/>
        <v>1</v>
      </c>
      <c r="Y227" s="183">
        <f t="shared" ca="1" si="481"/>
        <v>2</v>
      </c>
      <c r="Z227" s="182">
        <f t="shared" ca="1" si="481"/>
        <v>31</v>
      </c>
      <c r="AA227">
        <f t="shared" ca="1" si="481"/>
        <v>1</v>
      </c>
      <c r="AB227">
        <f t="shared" ca="1" si="481"/>
        <v>32</v>
      </c>
      <c r="AC227" s="183">
        <f t="shared" ca="1" si="481"/>
        <v>26</v>
      </c>
      <c r="AD227" s="182">
        <f t="shared" ca="1" si="481"/>
        <v>5</v>
      </c>
      <c r="AE227">
        <f t="shared" ca="1" si="481"/>
        <v>-42</v>
      </c>
      <c r="AF227">
        <f t="shared" ca="1" si="481"/>
        <v>-50</v>
      </c>
      <c r="AG227" s="183">
        <f t="shared" ca="1" si="481"/>
        <v>-37</v>
      </c>
      <c r="AH227" s="182">
        <f t="shared" ca="1" si="481"/>
        <v>88</v>
      </c>
      <c r="AI227">
        <f t="shared" ca="1" si="481"/>
        <v>-50</v>
      </c>
      <c r="AJ227">
        <f t="shared" ca="1" si="481"/>
        <v>-33</v>
      </c>
      <c r="AK227" s="183">
        <f t="shared" ca="1" si="481"/>
        <v>-105</v>
      </c>
      <c r="AL227" s="182">
        <f t="shared" ref="AL227:BQ227" ca="1" si="482">IF(ISNUMBER(AL229),AL229,IF(ISNUMBER(AL231),AL231,""))</f>
        <v>-63</v>
      </c>
      <c r="AM227">
        <f t="shared" ca="1" si="482"/>
        <v>-24</v>
      </c>
      <c r="AN227">
        <f t="shared" ca="1" si="482"/>
        <v>12</v>
      </c>
      <c r="AO227" s="183">
        <f t="shared" ca="1" si="482"/>
        <v>32</v>
      </c>
      <c r="AP227" s="182">
        <f t="shared" ca="1" si="482"/>
        <v>69</v>
      </c>
      <c r="AQ227">
        <f t="shared" ca="1" si="482"/>
        <v>181</v>
      </c>
      <c r="AR227">
        <f t="shared" ca="1" si="482"/>
        <v>105</v>
      </c>
      <c r="AS227" s="184">
        <f t="shared" ca="1" si="482"/>
        <v>492</v>
      </c>
      <c r="AT227" s="182">
        <f t="shared" ca="1" si="482"/>
        <v>370</v>
      </c>
      <c r="AU227">
        <f t="shared" ca="1" si="482"/>
        <v>572</v>
      </c>
      <c r="AV227">
        <f t="shared" ca="1" si="482"/>
        <v>447</v>
      </c>
      <c r="AW227" s="183">
        <f t="shared" ca="1" si="482"/>
        <v>0</v>
      </c>
      <c r="AX227" s="182">
        <f t="shared" ca="1" si="482"/>
        <v>0</v>
      </c>
      <c r="AY227">
        <f t="shared" ca="1" si="482"/>
        <v>0</v>
      </c>
      <c r="AZ227">
        <f t="shared" ca="1" si="482"/>
        <v>0</v>
      </c>
      <c r="BA227" s="183">
        <f t="shared" ca="1" si="482"/>
        <v>0</v>
      </c>
      <c r="BB227" s="182">
        <f t="shared" ca="1" si="482"/>
        <v>0</v>
      </c>
      <c r="BC227">
        <f t="shared" ca="1" si="482"/>
        <v>0</v>
      </c>
      <c r="BD227">
        <f t="shared" ca="1" si="482"/>
        <v>0</v>
      </c>
      <c r="BE227" s="183">
        <f t="shared" ca="1" si="482"/>
        <v>0</v>
      </c>
      <c r="BF227" s="182">
        <f t="shared" ca="1" si="482"/>
        <v>0</v>
      </c>
      <c r="BG227">
        <f t="shared" ca="1" si="482"/>
        <v>0</v>
      </c>
      <c r="BH227">
        <f t="shared" ca="1" si="482"/>
        <v>0</v>
      </c>
      <c r="BI227" s="183">
        <f t="shared" ca="1" si="482"/>
        <v>0</v>
      </c>
      <c r="BJ227" s="182">
        <f t="shared" ca="1" si="482"/>
        <v>0</v>
      </c>
      <c r="BK227">
        <f t="shared" ca="1" si="482"/>
        <v>0</v>
      </c>
      <c r="BL227">
        <f t="shared" ca="1" si="482"/>
        <v>0</v>
      </c>
      <c r="BM227" s="183">
        <f t="shared" ca="1" si="482"/>
        <v>0</v>
      </c>
      <c r="BN227" s="182">
        <f t="shared" ca="1" si="482"/>
        <v>0</v>
      </c>
      <c r="BO227">
        <f t="shared" ca="1" si="482"/>
        <v>0</v>
      </c>
      <c r="BP227">
        <f t="shared" ca="1" si="482"/>
        <v>0</v>
      </c>
      <c r="BQ227" s="183">
        <f t="shared" ca="1" si="482"/>
        <v>0</v>
      </c>
      <c r="BR227" s="182">
        <f t="shared" ref="BR227:CW227" ca="1" si="483">IF(ISNUMBER(BR229),BR229,IF(ISNUMBER(BR231),BR231,""))</f>
        <v>0</v>
      </c>
      <c r="BS227">
        <f t="shared" ca="1" si="483"/>
        <v>0</v>
      </c>
      <c r="BT227">
        <f t="shared" ca="1" si="483"/>
        <v>0</v>
      </c>
      <c r="BU227" s="183">
        <f t="shared" ca="1" si="483"/>
        <v>0</v>
      </c>
      <c r="BV227" s="182">
        <f t="shared" ca="1" si="483"/>
        <v>0</v>
      </c>
      <c r="BW227">
        <f t="shared" ca="1" si="483"/>
        <v>0</v>
      </c>
      <c r="BX227">
        <f t="shared" ca="1" si="483"/>
        <v>0</v>
      </c>
      <c r="BY227" s="183">
        <f t="shared" ca="1" si="483"/>
        <v>0</v>
      </c>
      <c r="BZ227" s="182">
        <f t="shared" ca="1" si="483"/>
        <v>0</v>
      </c>
      <c r="CA227">
        <f t="shared" ca="1" si="483"/>
        <v>0</v>
      </c>
      <c r="CB227">
        <f t="shared" ca="1" si="483"/>
        <v>0</v>
      </c>
      <c r="CC227" s="183">
        <f t="shared" ca="1" si="483"/>
        <v>0</v>
      </c>
      <c r="CD227" s="182">
        <f t="shared" ca="1" si="483"/>
        <v>0</v>
      </c>
      <c r="CE227">
        <f t="shared" ca="1" si="483"/>
        <v>0</v>
      </c>
      <c r="CF227">
        <f t="shared" ca="1" si="483"/>
        <v>0</v>
      </c>
      <c r="CG227" s="183">
        <f t="shared" ca="1" si="483"/>
        <v>0</v>
      </c>
      <c r="CH227" s="182">
        <f t="shared" ca="1" si="483"/>
        <v>0</v>
      </c>
      <c r="CI227">
        <f t="shared" ca="1" si="483"/>
        <v>0</v>
      </c>
      <c r="CJ227">
        <f t="shared" ca="1" si="483"/>
        <v>0</v>
      </c>
      <c r="CK227" s="183">
        <f t="shared" ca="1" si="483"/>
        <v>0</v>
      </c>
      <c r="CL227" s="182">
        <f t="shared" ca="1" si="483"/>
        <v>0</v>
      </c>
      <c r="CM227">
        <f t="shared" ca="1" si="483"/>
        <v>0</v>
      </c>
      <c r="CN227">
        <f t="shared" ca="1" si="483"/>
        <v>0</v>
      </c>
      <c r="CO227" s="183">
        <f t="shared" ca="1" si="483"/>
        <v>0</v>
      </c>
      <c r="CP227" s="182">
        <f t="shared" ca="1" si="483"/>
        <v>0</v>
      </c>
      <c r="CQ227">
        <f t="shared" ca="1" si="483"/>
        <v>0</v>
      </c>
      <c r="CR227">
        <f t="shared" ca="1" si="483"/>
        <v>0</v>
      </c>
      <c r="CS227" s="183">
        <f t="shared" ca="1" si="483"/>
        <v>0</v>
      </c>
      <c r="CT227" s="182">
        <f t="shared" ca="1" si="483"/>
        <v>0</v>
      </c>
      <c r="CU227">
        <f t="shared" ca="1" si="483"/>
        <v>0</v>
      </c>
      <c r="CV227">
        <f t="shared" ca="1" si="483"/>
        <v>0</v>
      </c>
      <c r="CW227" s="183">
        <f t="shared" ca="1" si="483"/>
        <v>0</v>
      </c>
      <c r="CX227" s="182">
        <f t="shared" ref="CX227:DI227" ca="1" si="484">IF(ISNUMBER(CX229),CX229,IF(ISNUMBER(CX231),CX231,""))</f>
        <v>0</v>
      </c>
      <c r="CY227">
        <f t="shared" ca="1" si="484"/>
        <v>0</v>
      </c>
      <c r="CZ227">
        <f t="shared" ca="1" si="484"/>
        <v>0</v>
      </c>
      <c r="DA227" s="183">
        <f t="shared" ca="1" si="484"/>
        <v>0</v>
      </c>
      <c r="DB227" s="182">
        <f t="shared" ca="1" si="484"/>
        <v>0</v>
      </c>
      <c r="DC227">
        <f t="shared" ca="1" si="484"/>
        <v>0</v>
      </c>
      <c r="DD227">
        <f t="shared" ca="1" si="484"/>
        <v>0</v>
      </c>
      <c r="DE227" s="183">
        <f t="shared" ca="1" si="484"/>
        <v>0</v>
      </c>
      <c r="DF227" s="182">
        <f t="shared" ca="1" si="484"/>
        <v>0</v>
      </c>
      <c r="DG227">
        <f t="shared" ca="1" si="484"/>
        <v>0</v>
      </c>
      <c r="DH227">
        <f t="shared" ca="1" si="484"/>
        <v>0</v>
      </c>
      <c r="DI227" s="187">
        <f t="shared" ca="1" si="484"/>
        <v>0</v>
      </c>
      <c r="DK227" s="69">
        <f t="shared" ref="DK227:EK227" ca="1" si="485">SUM(OFFSET($E227,,MATCH(DK$3,$F$5:$DI$5,0),,4))</f>
        <v>13.889999999999999</v>
      </c>
      <c r="DL227" s="69">
        <f t="shared" ca="1" si="485"/>
        <v>-128</v>
      </c>
      <c r="DM227" s="69">
        <f t="shared" ca="1" si="485"/>
        <v>-29</v>
      </c>
      <c r="DN227" s="69">
        <f t="shared" ca="1" si="485"/>
        <v>-18</v>
      </c>
      <c r="DO227" s="69">
        <f t="shared" ca="1" si="485"/>
        <v>14</v>
      </c>
      <c r="DP227" s="69">
        <f t="shared" ca="1" si="485"/>
        <v>90</v>
      </c>
      <c r="DQ227" s="69">
        <f t="shared" ca="1" si="485"/>
        <v>-124</v>
      </c>
      <c r="DR227" s="69">
        <f t="shared" ca="1" si="485"/>
        <v>-100</v>
      </c>
      <c r="DS227" s="69">
        <f t="shared" ca="1" si="485"/>
        <v>-43</v>
      </c>
      <c r="DT227" s="69">
        <f t="shared" ca="1" si="485"/>
        <v>847</v>
      </c>
      <c r="DU227" s="69">
        <f t="shared" ca="1" si="485"/>
        <v>1389</v>
      </c>
      <c r="DV227" s="69">
        <f t="shared" ca="1" si="485"/>
        <v>0</v>
      </c>
      <c r="DW227" s="69">
        <f t="shared" ca="1" si="485"/>
        <v>0</v>
      </c>
      <c r="DX227" s="69">
        <f t="shared" ca="1" si="485"/>
        <v>0</v>
      </c>
      <c r="DY227" s="69">
        <f t="shared" ca="1" si="485"/>
        <v>0</v>
      </c>
      <c r="DZ227" s="69">
        <f t="shared" ca="1" si="485"/>
        <v>0</v>
      </c>
      <c r="EA227" s="69">
        <f t="shared" ca="1" si="485"/>
        <v>0</v>
      </c>
      <c r="EB227" s="69">
        <f t="shared" ca="1" si="485"/>
        <v>0</v>
      </c>
      <c r="EC227" s="69">
        <f t="shared" ca="1" si="485"/>
        <v>0</v>
      </c>
      <c r="ED227" s="69">
        <f t="shared" ca="1" si="485"/>
        <v>0</v>
      </c>
      <c r="EE227" s="69">
        <f t="shared" ca="1" si="485"/>
        <v>0</v>
      </c>
      <c r="EF227" s="69">
        <f t="shared" ca="1" si="485"/>
        <v>0</v>
      </c>
      <c r="EG227" s="69">
        <f t="shared" ca="1" si="485"/>
        <v>0</v>
      </c>
      <c r="EH227" s="69">
        <f t="shared" ca="1" si="485"/>
        <v>0</v>
      </c>
      <c r="EI227" s="69">
        <f t="shared" ca="1" si="485"/>
        <v>0</v>
      </c>
      <c r="EJ227" s="69">
        <f t="shared" ca="1" si="485"/>
        <v>0</v>
      </c>
      <c r="EK227" s="69">
        <f t="shared" ca="1" si="485"/>
        <v>0</v>
      </c>
    </row>
    <row r="228" spans="1:141" outlineLevel="2" x14ac:dyDescent="0.25">
      <c r="A228" s="90"/>
      <c r="B228" s="90"/>
      <c r="C228" s="90"/>
      <c r="D228" s="90"/>
      <c r="F228" s="100"/>
      <c r="I228" s="101"/>
      <c r="J228" s="100"/>
      <c r="M228" s="101"/>
      <c r="N228" s="100"/>
      <c r="Q228" s="101"/>
      <c r="R228" s="100"/>
      <c r="U228" s="101"/>
      <c r="V228" s="100"/>
      <c r="Y228" s="101"/>
      <c r="Z228" s="100"/>
      <c r="AC228" s="101"/>
      <c r="AD228" s="100"/>
      <c r="AG228" s="101"/>
      <c r="AH228" s="100"/>
      <c r="AK228" s="101"/>
      <c r="AL228" s="100"/>
      <c r="AO228" s="101"/>
      <c r="AP228" s="100"/>
      <c r="AS228" s="101"/>
      <c r="AT228" s="100"/>
      <c r="AW228" s="101"/>
      <c r="AX228" s="100"/>
      <c r="BA228" s="101"/>
      <c r="BB228" s="100"/>
      <c r="BE228" s="101"/>
      <c r="BF228" s="100"/>
      <c r="BI228" s="101"/>
      <c r="BJ228" s="100"/>
      <c r="BM228" s="101"/>
      <c r="BN228" s="100"/>
      <c r="BQ228" s="101"/>
      <c r="BR228" s="100"/>
      <c r="BU228" s="101"/>
      <c r="BV228" s="100"/>
      <c r="BY228" s="101"/>
      <c r="BZ228" s="100"/>
      <c r="CC228" s="101"/>
      <c r="CD228" s="100"/>
      <c r="CG228" s="101"/>
      <c r="CH228" s="100"/>
      <c r="CK228" s="101"/>
      <c r="CL228" s="100"/>
      <c r="CO228" s="101"/>
      <c r="CP228" s="100"/>
      <c r="CS228" s="101"/>
      <c r="CT228" s="100"/>
      <c r="CW228" s="101"/>
      <c r="CX228" s="100"/>
      <c r="DA228" s="101"/>
      <c r="DB228" s="100"/>
      <c r="DE228" s="101"/>
      <c r="DF228" s="100"/>
      <c r="DI228" s="101"/>
    </row>
    <row r="229" spans="1:141" outlineLevel="2" x14ac:dyDescent="0.25">
      <c r="A229" s="90" t="s">
        <v>132</v>
      </c>
      <c r="B229" s="90" t="s">
        <v>149</v>
      </c>
      <c r="C229" s="111">
        <f>$C$6</f>
        <v>9.9999999999999995E-7</v>
      </c>
      <c r="D229" s="90"/>
      <c r="E229" t="str">
        <f>CONCATENATE(E222," - history")</f>
        <v>Other income / expenses - history</v>
      </c>
      <c r="F229" s="113" cm="1">
        <f t="array" aca="1" ref="F229" ca="1">IF(AND(F$4="A",ISNUMBER('DataModel-NVDA'!F$4)),INDEX('DataModel-NVDA'!$F$4:$BA$109,MATCH(1,('DataModel-NVDA'!$A$4:$A$109=$A229)*('DataModel-NVDA'!$B$4:$B$109=$B229),0),MATCH(F$3,'DataModel-NVDA'!$F$2:$BA$2,0))*$C229,"")</f>
        <v>17.683999999999997</v>
      </c>
      <c r="G229" s="69" cm="1">
        <f t="array" aca="1" ref="G229" ca="1">IF(AND(G$4="A",ISNUMBER('DataModel-NVDA'!G$4)),INDEX('DataModel-NVDA'!$F$4:$BA$109,MATCH(1,('DataModel-NVDA'!$A$4:$A$109=$A229)*('DataModel-NVDA'!$B$4:$B$109=$B229),0),MATCH(G$3,'DataModel-NVDA'!$F$2:$BA$2,0))*$C229,"")</f>
        <v>-3.8569999999999998</v>
      </c>
      <c r="H229" s="69" cm="1">
        <f t="array" aca="1" ref="H229" ca="1">IF(AND(H$4="A",ISNUMBER('DataModel-NVDA'!H$4)),INDEX('DataModel-NVDA'!$F$4:$BA$109,MATCH(1,('DataModel-NVDA'!$A$4:$A$109=$A229)*('DataModel-NVDA'!$B$4:$B$109=$B229),0),MATCH(H$3,'DataModel-NVDA'!$F$2:$BA$2,0))*$C229,"")</f>
        <v>-0.125</v>
      </c>
      <c r="I229" s="114" cm="1">
        <f t="array" aca="1" ref="I229" ca="1">IF(AND(I$4="A",ISNUMBER('DataModel-NVDA'!I$4)),INDEX('DataModel-NVDA'!$F$4:$BA$109,MATCH(1,('DataModel-NVDA'!$A$4:$A$109=$A229)*('DataModel-NVDA'!$B$4:$B$109=$B229),0),MATCH(I$3,'DataModel-NVDA'!$F$2:$BA$2,0))*$C229,"")</f>
        <v>0.188</v>
      </c>
      <c r="J229" s="113" cm="1">
        <f t="array" aca="1" ref="J229" ca="1">IF(AND(J$4="A",ISNUMBER('DataModel-NVDA'!J$4)),INDEX('DataModel-NVDA'!$F$4:$BA$109,MATCH(1,('DataModel-NVDA'!$A$4:$A$109=$A229)*('DataModel-NVDA'!$B$4:$B$109=$B229),0),MATCH(J$3,'DataModel-NVDA'!$F$2:$BA$2,0))*$C229,"")</f>
        <v>-1</v>
      </c>
      <c r="K229" s="69" cm="1">
        <f t="array" aca="1" ref="K229" ca="1">IF(AND(K$4="A",ISNUMBER('DataModel-NVDA'!K$4)),INDEX('DataModel-NVDA'!$F$4:$BA$109,MATCH(1,('DataModel-NVDA'!$A$4:$A$109=$A229)*('DataModel-NVDA'!$B$4:$B$109=$B229),0),MATCH(K$3,'DataModel-NVDA'!$F$2:$BA$2,0))*$C229,"")</f>
        <v>-90</v>
      </c>
      <c r="L229" s="69" cm="1">
        <f t="array" aca="1" ref="L229" ca="1">IF(AND(L$4="A",ISNUMBER('DataModel-NVDA'!L$4)),INDEX('DataModel-NVDA'!$F$4:$BA$109,MATCH(1,('DataModel-NVDA'!$A$4:$A$109=$A229)*('DataModel-NVDA'!$B$4:$B$109=$B229),0),MATCH(L$3,'DataModel-NVDA'!$F$2:$BA$2,0))*$C229,"")</f>
        <v>-5</v>
      </c>
      <c r="M229" s="114" cm="1">
        <f t="array" aca="1" ref="M229" ca="1">IF(AND(M$4="A",ISNUMBER('DataModel-NVDA'!M$4)),INDEX('DataModel-NVDA'!$F$4:$BA$109,MATCH(1,('DataModel-NVDA'!$A$4:$A$109=$A229)*('DataModel-NVDA'!$B$4:$B$109=$B229),0),MATCH(M$3,'DataModel-NVDA'!$F$2:$BA$2,0))*$C229,"")</f>
        <v>-32</v>
      </c>
      <c r="N229" s="113" cm="1">
        <f t="array" aca="1" ref="N229" ca="1">IF(AND(N$4="A",ISNUMBER('DataModel-NVDA'!N$4)),INDEX('DataModel-NVDA'!$F$4:$BA$109,MATCH(1,('DataModel-NVDA'!$A$4:$A$109=$A229)*('DataModel-NVDA'!$B$4:$B$109=$B229),0),MATCH(N$3,'DataModel-NVDA'!$F$2:$BA$2,0))*$C229,"")</f>
        <v>-5</v>
      </c>
      <c r="O229" s="69" cm="1">
        <f t="array" aca="1" ref="O229" ca="1">IF(AND(O$4="A",ISNUMBER('DataModel-NVDA'!O$4)),INDEX('DataModel-NVDA'!$F$4:$BA$109,MATCH(1,('DataModel-NVDA'!$A$4:$A$109=$A229)*('DataModel-NVDA'!$B$4:$B$109=$B229),0),MATCH(O$3,'DataModel-NVDA'!$F$2:$BA$2,0))*$C229,"")</f>
        <v>-2</v>
      </c>
      <c r="P229" s="69" cm="1">
        <f t="array" aca="1" ref="P229" ca="1">IF(AND(P$4="A",ISNUMBER('DataModel-NVDA'!P$4)),INDEX('DataModel-NVDA'!$F$4:$BA$109,MATCH(1,('DataModel-NVDA'!$A$4:$A$109=$A229)*('DataModel-NVDA'!$B$4:$B$109=$B229),0),MATCH(P$3,'DataModel-NVDA'!$F$2:$BA$2,0))*$C229,"")</f>
        <v>-16</v>
      </c>
      <c r="Q229" s="114" cm="1">
        <f t="array" aca="1" ref="Q229" ca="1">IF(AND(Q$4="A",ISNUMBER('DataModel-NVDA'!Q$4)),INDEX('DataModel-NVDA'!$F$4:$BA$109,MATCH(1,('DataModel-NVDA'!$A$4:$A$109=$A229)*('DataModel-NVDA'!$B$4:$B$109=$B229),0),MATCH(Q$3,'DataModel-NVDA'!$F$2:$BA$2,0))*$C229,"")</f>
        <v>-6</v>
      </c>
      <c r="R229" s="113" cm="1">
        <f t="array" aca="1" ref="R229" ca="1">IF(AND(R$4="A",ISNUMBER('DataModel-NVDA'!R$4)),INDEX('DataModel-NVDA'!$F$4:$BA$109,MATCH(1,('DataModel-NVDA'!$A$4:$A$109=$A229)*('DataModel-NVDA'!$B$4:$B$109=$B229),0),MATCH(R$3,'DataModel-NVDA'!$F$2:$BA$2,0))*$C229,"")</f>
        <v>-18</v>
      </c>
      <c r="S229" s="69" cm="1">
        <f t="array" aca="1" ref="S229" ca="1">IF(AND(S$4="A",ISNUMBER('DataModel-NVDA'!S$4)),INDEX('DataModel-NVDA'!$F$4:$BA$109,MATCH(1,('DataModel-NVDA'!$A$4:$A$109=$A229)*('DataModel-NVDA'!$B$4:$B$109=$B229),0),MATCH(S$3,'DataModel-NVDA'!$F$2:$BA$2,0))*$C229,"")</f>
        <v>-4</v>
      </c>
      <c r="T229" s="69" cm="1">
        <f t="array" aca="1" ref="T229" ca="1">IF(AND(T$4="A",ISNUMBER('DataModel-NVDA'!T$4)),INDEX('DataModel-NVDA'!$F$4:$BA$109,MATCH(1,('DataModel-NVDA'!$A$4:$A$109=$A229)*('DataModel-NVDA'!$B$4:$B$109=$B229),0),MATCH(T$3,'DataModel-NVDA'!$F$2:$BA$2,0))*$C229,"")</f>
        <v>-1</v>
      </c>
      <c r="U229" s="114" cm="1">
        <f t="array" aca="1" ref="U229" ca="1">IF(AND(U$4="A",ISNUMBER('DataModel-NVDA'!U$4)),INDEX('DataModel-NVDA'!$F$4:$BA$109,MATCH(1,('DataModel-NVDA'!$A$4:$A$109=$A229)*('DataModel-NVDA'!$B$4:$B$109=$B229),0),MATCH(U$3,'DataModel-NVDA'!$F$2:$BA$2,0))*$C229,"")</f>
        <v>5</v>
      </c>
      <c r="V229" s="113" cm="1">
        <f t="array" aca="1" ref="V229" ca="1">IF(AND(V$4="A",ISNUMBER('DataModel-NVDA'!V$4)),INDEX('DataModel-NVDA'!$F$4:$BA$109,MATCH(1,('DataModel-NVDA'!$A$4:$A$109=$A229)*('DataModel-NVDA'!$B$4:$B$109=$B229),0),MATCH(V$3,'DataModel-NVDA'!$F$2:$BA$2,0))*$C229,"")</f>
        <v>6</v>
      </c>
      <c r="W229" s="69" cm="1">
        <f t="array" aca="1" ref="W229" ca="1">IF(AND(W$4="A",ISNUMBER('DataModel-NVDA'!W$4)),INDEX('DataModel-NVDA'!$F$4:$BA$109,MATCH(1,('DataModel-NVDA'!$A$4:$A$109=$A229)*('DataModel-NVDA'!$B$4:$B$109=$B229),0),MATCH(W$3,'DataModel-NVDA'!$F$2:$BA$2,0))*$C229,"")</f>
        <v>5</v>
      </c>
      <c r="X229" s="69" cm="1">
        <f t="array" aca="1" ref="X229" ca="1">IF(AND(X$4="A",ISNUMBER('DataModel-NVDA'!X$4)),INDEX('DataModel-NVDA'!$F$4:$BA$109,MATCH(1,('DataModel-NVDA'!$A$4:$A$109=$A229)*('DataModel-NVDA'!$B$4:$B$109=$B229),0),MATCH(X$3,'DataModel-NVDA'!$F$2:$BA$2,0))*$C229,"")</f>
        <v>1</v>
      </c>
      <c r="Y229" s="114" cm="1">
        <f t="array" aca="1" ref="Y229" ca="1">IF(AND(Y$4="A",ISNUMBER('DataModel-NVDA'!Y$4)),INDEX('DataModel-NVDA'!$F$4:$BA$109,MATCH(1,('DataModel-NVDA'!$A$4:$A$109=$A229)*('DataModel-NVDA'!$B$4:$B$109=$B229),0),MATCH(Y$3,'DataModel-NVDA'!$F$2:$BA$2,0))*$C229,"")</f>
        <v>2</v>
      </c>
      <c r="Z229" s="113" cm="1">
        <f t="array" aca="1" ref="Z229" ca="1">IF(AND(Z$4="A",ISNUMBER('DataModel-NVDA'!Z$4)),INDEX('DataModel-NVDA'!$F$4:$BA$109,MATCH(1,('DataModel-NVDA'!$A$4:$A$109=$A229)*('DataModel-NVDA'!$B$4:$B$109=$B229),0),MATCH(Z$3,'DataModel-NVDA'!$F$2:$BA$2,0))*$C229,"")</f>
        <v>31</v>
      </c>
      <c r="AA229" s="69" cm="1">
        <f t="array" aca="1" ref="AA229" ca="1">IF(AND(AA$4="A",ISNUMBER('DataModel-NVDA'!AA$4)),INDEX('DataModel-NVDA'!$F$4:$BA$109,MATCH(1,('DataModel-NVDA'!$A$4:$A$109=$A229)*('DataModel-NVDA'!$B$4:$B$109=$B229),0),MATCH(AA$3,'DataModel-NVDA'!$F$2:$BA$2,0))*$C229,"")</f>
        <v>1</v>
      </c>
      <c r="AB229" s="69" cm="1">
        <f t="array" aca="1" ref="AB229" ca="1">IF(AND(AB$4="A",ISNUMBER('DataModel-NVDA'!AB$4)),INDEX('DataModel-NVDA'!$F$4:$BA$109,MATCH(1,('DataModel-NVDA'!$A$4:$A$109=$A229)*('DataModel-NVDA'!$B$4:$B$109=$B229),0),MATCH(AB$3,'DataModel-NVDA'!$F$2:$BA$2,0))*$C229,"")</f>
        <v>32</v>
      </c>
      <c r="AC229" s="114" cm="1">
        <f t="array" aca="1" ref="AC229" ca="1">IF(AND(AC$4="A",ISNUMBER('DataModel-NVDA'!AC$4)),INDEX('DataModel-NVDA'!$F$4:$BA$109,MATCH(1,('DataModel-NVDA'!$A$4:$A$109=$A229)*('DataModel-NVDA'!$B$4:$B$109=$B229),0),MATCH(AC$3,'DataModel-NVDA'!$F$2:$BA$2,0))*$C229,"")</f>
        <v>26</v>
      </c>
      <c r="AD229" s="113" cm="1">
        <f t="array" aca="1" ref="AD229" ca="1">IF(AND(AD$4="A",ISNUMBER('DataModel-NVDA'!AD$4)),INDEX('DataModel-NVDA'!$F$4:$BA$109,MATCH(1,('DataModel-NVDA'!$A$4:$A$109=$A229)*('DataModel-NVDA'!$B$4:$B$109=$B229),0),MATCH(AD$3,'DataModel-NVDA'!$F$2:$BA$2,0))*$C229,"")</f>
        <v>5</v>
      </c>
      <c r="AE229" s="69" cm="1">
        <f t="array" aca="1" ref="AE229" ca="1">IF(AND(AE$4="A",ISNUMBER('DataModel-NVDA'!AE$4)),INDEX('DataModel-NVDA'!$F$4:$BA$109,MATCH(1,('DataModel-NVDA'!$A$4:$A$109=$A229)*('DataModel-NVDA'!$B$4:$B$109=$B229),0),MATCH(AE$3,'DataModel-NVDA'!$F$2:$BA$2,0))*$C229,"")</f>
        <v>-42</v>
      </c>
      <c r="AF229" s="69" cm="1">
        <f t="array" aca="1" ref="AF229" ca="1">IF(AND(AF$4="A",ISNUMBER('DataModel-NVDA'!AF$4)),INDEX('DataModel-NVDA'!$F$4:$BA$109,MATCH(1,('DataModel-NVDA'!$A$4:$A$109=$A229)*('DataModel-NVDA'!$B$4:$B$109=$B229),0),MATCH(AF$3,'DataModel-NVDA'!$F$2:$BA$2,0))*$C229,"")</f>
        <v>-50</v>
      </c>
      <c r="AG229" s="114" cm="1">
        <f t="array" aca="1" ref="AG229" ca="1">IF(AND(AG$4="A",ISNUMBER('DataModel-NVDA'!AG$4)),INDEX('DataModel-NVDA'!$F$4:$BA$109,MATCH(1,('DataModel-NVDA'!$A$4:$A$109=$A229)*('DataModel-NVDA'!$B$4:$B$109=$B229),0),MATCH(AG$3,'DataModel-NVDA'!$F$2:$BA$2,0))*$C229,"")</f>
        <v>-37</v>
      </c>
      <c r="AH229" s="113" cm="1">
        <f t="array" aca="1" ref="AH229" ca="1">IF(AND(AH$4="A",ISNUMBER('DataModel-NVDA'!AH$4)),INDEX('DataModel-NVDA'!$F$4:$BA$109,MATCH(1,('DataModel-NVDA'!$A$4:$A$109=$A229)*('DataModel-NVDA'!$B$4:$B$109=$B229),0),MATCH(AH$3,'DataModel-NVDA'!$F$2:$BA$2,0))*$C229,"")</f>
        <v>88</v>
      </c>
      <c r="AI229" s="69" cm="1">
        <f t="array" aca="1" ref="AI229" ca="1">IF(AND(AI$4="A",ISNUMBER('DataModel-NVDA'!AI$4)),INDEX('DataModel-NVDA'!$F$4:$BA$109,MATCH(1,('DataModel-NVDA'!$A$4:$A$109=$A229)*('DataModel-NVDA'!$B$4:$B$109=$B229),0),MATCH(AI$3,'DataModel-NVDA'!$F$2:$BA$2,0))*$C229,"")</f>
        <v>-50</v>
      </c>
      <c r="AJ229" s="69" cm="1">
        <f t="array" aca="1" ref="AJ229" ca="1">IF(AND(AJ$4="A",ISNUMBER('DataModel-NVDA'!AJ$4)),INDEX('DataModel-NVDA'!$F$4:$BA$109,MATCH(1,('DataModel-NVDA'!$A$4:$A$109=$A229)*('DataModel-NVDA'!$B$4:$B$109=$B229),0),MATCH(AJ$3,'DataModel-NVDA'!$F$2:$BA$2,0))*$C229,"")</f>
        <v>-33</v>
      </c>
      <c r="AK229" s="114" cm="1">
        <f t="array" aca="1" ref="AK229" ca="1">IF(AND(AK$4="A",ISNUMBER('DataModel-NVDA'!AK$4)),INDEX('DataModel-NVDA'!$F$4:$BA$109,MATCH(1,('DataModel-NVDA'!$A$4:$A$109=$A229)*('DataModel-NVDA'!$B$4:$B$109=$B229),0),MATCH(AK$3,'DataModel-NVDA'!$F$2:$BA$2,0))*$C229,"")</f>
        <v>-105</v>
      </c>
      <c r="AL229" s="113" cm="1">
        <f t="array" aca="1" ref="AL229" ca="1">IF(AND(AL$4="A",ISNUMBER('DataModel-NVDA'!AL$4)),INDEX('DataModel-NVDA'!$F$4:$BA$109,MATCH(1,('DataModel-NVDA'!$A$4:$A$109=$A229)*('DataModel-NVDA'!$B$4:$B$109=$B229),0),MATCH(AL$3,'DataModel-NVDA'!$F$2:$BA$2,0))*$C229,"")</f>
        <v>-63</v>
      </c>
      <c r="AM229" s="69" cm="1">
        <f t="array" aca="1" ref="AM229" ca="1">IF(AND(AM$4="A",ISNUMBER('DataModel-NVDA'!AM$4)),INDEX('DataModel-NVDA'!$F$4:$BA$109,MATCH(1,('DataModel-NVDA'!$A$4:$A$109=$A229)*('DataModel-NVDA'!$B$4:$B$109=$B229),0),MATCH(AM$3,'DataModel-NVDA'!$F$2:$BA$2,0))*$C229,"")</f>
        <v>-24</v>
      </c>
      <c r="AN229" s="69" cm="1">
        <f t="array" aca="1" ref="AN229" ca="1">IF(AND(AN$4="A",ISNUMBER('DataModel-NVDA'!AN$4)),INDEX('DataModel-NVDA'!$F$4:$BA$109,MATCH(1,('DataModel-NVDA'!$A$4:$A$109=$A229)*('DataModel-NVDA'!$B$4:$B$109=$B229),0),MATCH(AN$3,'DataModel-NVDA'!$F$2:$BA$2,0))*$C229,"")</f>
        <v>12</v>
      </c>
      <c r="AO229" s="114" cm="1">
        <f t="array" aca="1" ref="AO229" ca="1">IF(AND(AO$4="A",ISNUMBER('DataModel-NVDA'!AO$4)),INDEX('DataModel-NVDA'!$F$4:$BA$109,MATCH(1,('DataModel-NVDA'!$A$4:$A$109=$A229)*('DataModel-NVDA'!$B$4:$B$109=$B229),0),MATCH(AO$3,'DataModel-NVDA'!$F$2:$BA$2,0))*$C229,"")</f>
        <v>32</v>
      </c>
      <c r="AP229" s="113" cm="1">
        <f t="array" aca="1" ref="AP229" ca="1">IF(AND(AP$4="A",ISNUMBER('DataModel-NVDA'!AP$4)),INDEX('DataModel-NVDA'!$F$4:$BA$109,MATCH(1,('DataModel-NVDA'!$A$4:$A$109=$A229)*('DataModel-NVDA'!$B$4:$B$109=$B229),0),MATCH(AP$3,'DataModel-NVDA'!$F$2:$BA$2,0))*$C229,"")</f>
        <v>69</v>
      </c>
      <c r="AQ229" s="69" cm="1">
        <f t="array" aca="1" ref="AQ229" ca="1">IF(AND(AQ$4="A",ISNUMBER('DataModel-NVDA'!AQ$4)),INDEX('DataModel-NVDA'!$F$4:$BA$109,MATCH(1,('DataModel-NVDA'!$A$4:$A$109=$A229)*('DataModel-NVDA'!$B$4:$B$109=$B229),0),MATCH(AQ$3,'DataModel-NVDA'!$F$2:$BA$2,0))*$C229,"")</f>
        <v>181</v>
      </c>
      <c r="AR229" s="69" cm="1">
        <f t="array" aca="1" ref="AR229" ca="1">IF(AND(AR$4="A",ISNUMBER('DataModel-NVDA'!AR$4)),INDEX('DataModel-NVDA'!$F$4:$BA$109,MATCH(1,('DataModel-NVDA'!$A$4:$A$109=$A229)*('DataModel-NVDA'!$B$4:$B$109=$B229),0),MATCH(AR$3,'DataModel-NVDA'!$F$2:$BA$2,0))*$C229,"")</f>
        <v>105</v>
      </c>
      <c r="AS229" s="114" cm="1">
        <f t="array" aca="1" ref="AS229" ca="1">IF(AND(AS$4="A",ISNUMBER('DataModel-NVDA'!AS$4)),INDEX('DataModel-NVDA'!$F$4:$BA$109,MATCH(1,('DataModel-NVDA'!$A$4:$A$109=$A229)*('DataModel-NVDA'!$B$4:$B$109=$B229),0),MATCH(AS$3,'DataModel-NVDA'!$F$2:$BA$2,0))*$C229,"")</f>
        <v>492</v>
      </c>
      <c r="AT229" s="113" cm="1">
        <f t="array" aca="1" ref="AT229" ca="1">IF(AND(AT$4="A",ISNUMBER('DataModel-NVDA'!AT$4)),INDEX('DataModel-NVDA'!$F$4:$BA$109,MATCH(1,('DataModel-NVDA'!$A$4:$A$109=$A229)*('DataModel-NVDA'!$B$4:$B$109=$B229),0),MATCH(AT$3,'DataModel-NVDA'!$F$2:$BA$2,0))*$C229,"")</f>
        <v>370</v>
      </c>
      <c r="AU229" s="69" cm="1">
        <f t="array" aca="1" ref="AU229" ca="1">IF(AND(AU$4="A",ISNUMBER('DataModel-NVDA'!AU$4)),INDEX('DataModel-NVDA'!$F$4:$BA$109,MATCH(1,('DataModel-NVDA'!$A$4:$A$109=$A229)*('DataModel-NVDA'!$B$4:$B$109=$B229),0),MATCH(AU$3,'DataModel-NVDA'!$F$2:$BA$2,0))*$C229,"")</f>
        <v>572</v>
      </c>
      <c r="AV229" s="69" cm="1">
        <f t="array" aca="1" ref="AV229" ca="1">IF(AND(AV$4="A",ISNUMBER('DataModel-NVDA'!AV$4)),INDEX('DataModel-NVDA'!$F$4:$BA$109,MATCH(1,('DataModel-NVDA'!$A$4:$A$109=$A229)*('DataModel-NVDA'!$B$4:$B$109=$B229),0),MATCH(AV$3,'DataModel-NVDA'!$F$2:$BA$2,0))*$C229,"")</f>
        <v>447</v>
      </c>
      <c r="AW229" s="114" t="str" cm="1">
        <f t="array" aca="1" ref="AW229" ca="1">IF(AND(AW$4="A",ISNUMBER('DataModel-NVDA'!AW$4)),INDEX('DataModel-NVDA'!$F$4:$BA$109,MATCH(1,('DataModel-NVDA'!$A$4:$A$109=$A229)*('DataModel-NVDA'!$B$4:$B$109=$B229),0),MATCH(AW$3,'DataModel-NVDA'!$F$2:$BA$2,0))*$C229,"")</f>
        <v/>
      </c>
      <c r="AX229" s="113" t="str" cm="1">
        <f t="array" aca="1" ref="AX229" ca="1">IF(AND(AX$4="A",ISNUMBER('DataModel-NVDA'!AX$4)),INDEX('DataModel-NVDA'!$F$4:$BA$109,MATCH(1,('DataModel-NVDA'!$A$4:$A$109=$A229)*('DataModel-NVDA'!$B$4:$B$109=$B229),0),MATCH(AX$3,'DataModel-NVDA'!$F$2:$BA$2,0))*$C229,"")</f>
        <v/>
      </c>
      <c r="AY229" s="69" t="str" cm="1">
        <f t="array" aca="1" ref="AY229" ca="1">IF(AND(AY$4="A",ISNUMBER('DataModel-NVDA'!AY$4)),INDEX('DataModel-NVDA'!$F$4:$BA$109,MATCH(1,('DataModel-NVDA'!$A$4:$A$109=$A229)*('DataModel-NVDA'!$B$4:$B$109=$B229),0),MATCH(AY$3,'DataModel-NVDA'!$F$2:$BA$2,0))*$C229,"")</f>
        <v/>
      </c>
      <c r="AZ229" s="69" t="str" cm="1">
        <f t="array" aca="1" ref="AZ229" ca="1">IF(AND(AZ$4="A",ISNUMBER('DataModel-NVDA'!AZ$4)),INDEX('DataModel-NVDA'!$F$4:$BA$109,MATCH(1,('DataModel-NVDA'!$A$4:$A$109=$A229)*('DataModel-NVDA'!$B$4:$B$109=$B229),0),MATCH(AZ$3,'DataModel-NVDA'!$F$2:$BA$2,0))*$C229,"")</f>
        <v/>
      </c>
      <c r="BA229" s="114" t="str" cm="1">
        <f t="array" aca="1" ref="BA229" ca="1">IF(AND(BA$4="A",ISNUMBER('DataModel-NVDA'!BA$4)),INDEX('DataModel-NVDA'!$F$4:$BA$109,MATCH(1,('DataModel-NVDA'!$A$4:$A$109=$A229)*('DataModel-NVDA'!$B$4:$B$109=$B229),0),MATCH(BA$3,'DataModel-NVDA'!$F$2:$BA$2,0))*$C229,"")</f>
        <v/>
      </c>
      <c r="BB229" s="113"/>
      <c r="BC229" s="69"/>
      <c r="BD229" s="69"/>
      <c r="BE229" s="114"/>
      <c r="BF229" s="113"/>
      <c r="BG229" s="69"/>
      <c r="BH229" s="69"/>
      <c r="BI229" s="114"/>
      <c r="BJ229" s="113"/>
      <c r="BK229" s="69"/>
      <c r="BL229" s="69"/>
      <c r="BM229" s="114"/>
      <c r="BN229" s="113"/>
      <c r="BO229" s="69"/>
      <c r="BP229" s="69"/>
      <c r="BQ229" s="114"/>
      <c r="BR229" s="113"/>
      <c r="BS229" s="69"/>
      <c r="BT229" s="69"/>
      <c r="BU229" s="114"/>
      <c r="BV229" s="113"/>
      <c r="BW229" s="69"/>
      <c r="BX229" s="69"/>
      <c r="BY229" s="114"/>
      <c r="BZ229" s="113"/>
      <c r="CA229" s="69"/>
      <c r="CB229" s="69"/>
      <c r="CC229" s="114"/>
      <c r="CD229" s="113"/>
      <c r="CE229" s="69"/>
      <c r="CF229" s="69"/>
      <c r="CG229" s="114"/>
      <c r="CH229" s="113"/>
      <c r="CI229" s="69"/>
      <c r="CJ229" s="69"/>
      <c r="CK229" s="114"/>
      <c r="CL229" s="113"/>
      <c r="CM229" s="69"/>
      <c r="CN229" s="69"/>
      <c r="CO229" s="114"/>
      <c r="CP229" s="113"/>
      <c r="CQ229" s="69"/>
      <c r="CR229" s="69"/>
      <c r="CS229" s="114"/>
      <c r="CT229" s="113"/>
      <c r="CU229" s="69"/>
      <c r="CV229" s="69"/>
      <c r="CW229" s="114"/>
      <c r="CX229" s="113"/>
      <c r="CY229" s="69"/>
      <c r="CZ229" s="69"/>
      <c r="DA229" s="114"/>
      <c r="DB229" s="113"/>
      <c r="DC229" s="69"/>
      <c r="DD229" s="69"/>
      <c r="DE229" s="114"/>
      <c r="DF229" s="113"/>
      <c r="DG229" s="69"/>
      <c r="DH229" s="69"/>
      <c r="DI229" s="114"/>
      <c r="DK229" s="69">
        <f t="shared" ref="DK229:EK229" ca="1" si="486">SUM(OFFSET($E229,,MATCH(DK$3,$F$5:$DI$5,0),,4))</f>
        <v>13.889999999999999</v>
      </c>
      <c r="DL229" s="69">
        <f t="shared" ca="1" si="486"/>
        <v>-128</v>
      </c>
      <c r="DM229" s="69">
        <f t="shared" ca="1" si="486"/>
        <v>-29</v>
      </c>
      <c r="DN229" s="69">
        <f t="shared" ca="1" si="486"/>
        <v>-18</v>
      </c>
      <c r="DO229" s="69">
        <f t="shared" ca="1" si="486"/>
        <v>14</v>
      </c>
      <c r="DP229" s="69">
        <f t="shared" ca="1" si="486"/>
        <v>90</v>
      </c>
      <c r="DQ229" s="69">
        <f t="shared" ca="1" si="486"/>
        <v>-124</v>
      </c>
      <c r="DR229" s="69">
        <f t="shared" ca="1" si="486"/>
        <v>-100</v>
      </c>
      <c r="DS229" s="69">
        <f t="shared" ca="1" si="486"/>
        <v>-43</v>
      </c>
      <c r="DT229" s="69">
        <f t="shared" ca="1" si="486"/>
        <v>847</v>
      </c>
      <c r="DU229" s="69">
        <f t="shared" ca="1" si="486"/>
        <v>1389</v>
      </c>
      <c r="DV229" s="69">
        <f t="shared" ca="1" si="486"/>
        <v>0</v>
      </c>
      <c r="DW229" s="69">
        <f t="shared" ca="1" si="486"/>
        <v>0</v>
      </c>
      <c r="DX229" s="69">
        <f t="shared" ca="1" si="486"/>
        <v>0</v>
      </c>
      <c r="DY229" s="69">
        <f t="shared" ca="1" si="486"/>
        <v>0</v>
      </c>
      <c r="DZ229" s="69">
        <f t="shared" ca="1" si="486"/>
        <v>0</v>
      </c>
      <c r="EA229" s="69">
        <f t="shared" ca="1" si="486"/>
        <v>0</v>
      </c>
      <c r="EB229" s="69">
        <f t="shared" ca="1" si="486"/>
        <v>0</v>
      </c>
      <c r="EC229" s="69">
        <f t="shared" ca="1" si="486"/>
        <v>0</v>
      </c>
      <c r="ED229" s="69">
        <f t="shared" ca="1" si="486"/>
        <v>0</v>
      </c>
      <c r="EE229" s="69">
        <f t="shared" ca="1" si="486"/>
        <v>0</v>
      </c>
      <c r="EF229" s="69">
        <f t="shared" ca="1" si="486"/>
        <v>0</v>
      </c>
      <c r="EG229" s="69">
        <f t="shared" ca="1" si="486"/>
        <v>0</v>
      </c>
      <c r="EH229" s="69">
        <f t="shared" ca="1" si="486"/>
        <v>0</v>
      </c>
      <c r="EI229" s="69">
        <f t="shared" ca="1" si="486"/>
        <v>0</v>
      </c>
      <c r="EJ229" s="69">
        <f t="shared" ca="1" si="486"/>
        <v>0</v>
      </c>
      <c r="EK229" s="69">
        <f t="shared" ca="1" si="486"/>
        <v>0</v>
      </c>
    </row>
    <row r="230" spans="1:141" outlineLevel="2" x14ac:dyDescent="0.25">
      <c r="A230" s="90"/>
      <c r="B230" s="90"/>
      <c r="C230" s="90"/>
      <c r="D230" s="90"/>
      <c r="F230" s="100"/>
      <c r="I230" s="101"/>
      <c r="J230" s="100"/>
      <c r="M230" s="101"/>
      <c r="N230" s="100"/>
      <c r="Q230" s="101"/>
      <c r="R230" s="100"/>
      <c r="U230" s="101"/>
      <c r="V230" s="100"/>
      <c r="Y230" s="101"/>
      <c r="Z230" s="100"/>
      <c r="AC230" s="101"/>
      <c r="AD230" s="100"/>
      <c r="AG230" s="101"/>
      <c r="AH230" s="100"/>
      <c r="AK230" s="101"/>
      <c r="AL230" s="100"/>
      <c r="AO230" s="101"/>
      <c r="AP230" s="100"/>
      <c r="AS230" s="101"/>
      <c r="AT230" s="100"/>
      <c r="AW230" s="101"/>
      <c r="AX230" s="100"/>
      <c r="BA230" s="101"/>
      <c r="BB230" s="100"/>
      <c r="BE230" s="101"/>
      <c r="BF230" s="100"/>
      <c r="BI230" s="101"/>
      <c r="BJ230" s="100"/>
      <c r="BM230" s="101"/>
      <c r="BN230" s="100"/>
      <c r="BQ230" s="101"/>
      <c r="BR230" s="100"/>
      <c r="BU230" s="101"/>
      <c r="BV230" s="100"/>
      <c r="BY230" s="101"/>
      <c r="BZ230" s="100"/>
      <c r="CC230" s="101"/>
      <c r="CD230" s="100"/>
      <c r="CG230" s="101"/>
      <c r="CH230" s="100"/>
      <c r="CK230" s="101"/>
      <c r="CL230" s="100"/>
      <c r="CO230" s="101"/>
      <c r="CP230" s="100"/>
      <c r="CS230" s="101"/>
      <c r="CT230" s="100"/>
      <c r="CW230" s="101"/>
      <c r="CX230" s="100"/>
      <c r="DA230" s="101"/>
      <c r="DB230" s="100"/>
      <c r="DE230" s="101"/>
      <c r="DF230" s="100"/>
      <c r="DI230" s="101"/>
    </row>
    <row r="231" spans="1:141" outlineLevel="2" x14ac:dyDescent="0.25">
      <c r="A231" s="90"/>
      <c r="B231" s="90"/>
      <c r="C231" s="90"/>
      <c r="D231" s="90"/>
      <c r="E231" t="str">
        <f>CONCATENATE(E222," - model")</f>
        <v>Other income / expenses - model</v>
      </c>
      <c r="F231" s="100"/>
      <c r="I231" s="101"/>
      <c r="J231" s="100"/>
      <c r="M231" s="101"/>
      <c r="N231" s="100"/>
      <c r="Q231" s="101"/>
      <c r="R231" s="100"/>
      <c r="U231" s="101"/>
      <c r="V231" s="100"/>
      <c r="Y231" s="101"/>
      <c r="Z231" s="100"/>
      <c r="AC231" s="101"/>
      <c r="AD231" s="100"/>
      <c r="AG231" s="101"/>
      <c r="AH231" s="100"/>
      <c r="AK231" s="101"/>
      <c r="AL231" s="113">
        <f ca="1">AL229</f>
        <v>-63</v>
      </c>
      <c r="AM231" s="69">
        <f ca="1">AM229</f>
        <v>-24</v>
      </c>
      <c r="AN231" s="69">
        <f ca="1">AN229</f>
        <v>12</v>
      </c>
      <c r="AO231" s="114">
        <f ca="1">AO229</f>
        <v>32</v>
      </c>
      <c r="AP231" s="113">
        <f t="shared" ref="AP231:BU231" ca="1" si="487">AP232</f>
        <v>69</v>
      </c>
      <c r="AQ231" s="69">
        <f t="shared" ca="1" si="487"/>
        <v>181</v>
      </c>
      <c r="AR231" s="69">
        <f t="shared" ca="1" si="487"/>
        <v>105</v>
      </c>
      <c r="AS231" s="114">
        <f t="shared" ca="1" si="487"/>
        <v>492</v>
      </c>
      <c r="AT231" s="113">
        <f t="shared" ca="1" si="487"/>
        <v>370</v>
      </c>
      <c r="AU231" s="69">
        <f t="shared" ca="1" si="487"/>
        <v>572</v>
      </c>
      <c r="AV231" s="69">
        <f t="shared" ca="1" si="487"/>
        <v>447</v>
      </c>
      <c r="AW231" s="114">
        <f t="shared" ca="1" si="487"/>
        <v>0</v>
      </c>
      <c r="AX231" s="113">
        <f t="shared" ca="1" si="487"/>
        <v>0</v>
      </c>
      <c r="AY231" s="69">
        <f t="shared" ca="1" si="487"/>
        <v>0</v>
      </c>
      <c r="AZ231" s="69">
        <f t="shared" ca="1" si="487"/>
        <v>0</v>
      </c>
      <c r="BA231" s="114">
        <f t="shared" ca="1" si="487"/>
        <v>0</v>
      </c>
      <c r="BB231" s="113">
        <f t="shared" ca="1" si="487"/>
        <v>0</v>
      </c>
      <c r="BC231" s="69">
        <f t="shared" ca="1" si="487"/>
        <v>0</v>
      </c>
      <c r="BD231" s="69">
        <f t="shared" ca="1" si="487"/>
        <v>0</v>
      </c>
      <c r="BE231" s="114">
        <f t="shared" ca="1" si="487"/>
        <v>0</v>
      </c>
      <c r="BF231" s="113">
        <f t="shared" ca="1" si="487"/>
        <v>0</v>
      </c>
      <c r="BG231" s="69">
        <f t="shared" ca="1" si="487"/>
        <v>0</v>
      </c>
      <c r="BH231" s="69">
        <f t="shared" ca="1" si="487"/>
        <v>0</v>
      </c>
      <c r="BI231" s="114">
        <f t="shared" ca="1" si="487"/>
        <v>0</v>
      </c>
      <c r="BJ231" s="113">
        <f t="shared" ca="1" si="487"/>
        <v>0</v>
      </c>
      <c r="BK231" s="69">
        <f t="shared" ca="1" si="487"/>
        <v>0</v>
      </c>
      <c r="BL231" s="69">
        <f t="shared" ca="1" si="487"/>
        <v>0</v>
      </c>
      <c r="BM231" s="114">
        <f t="shared" ca="1" si="487"/>
        <v>0</v>
      </c>
      <c r="BN231" s="113">
        <f t="shared" ca="1" si="487"/>
        <v>0</v>
      </c>
      <c r="BO231" s="69">
        <f t="shared" ca="1" si="487"/>
        <v>0</v>
      </c>
      <c r="BP231" s="69">
        <f t="shared" ca="1" si="487"/>
        <v>0</v>
      </c>
      <c r="BQ231" s="114">
        <f t="shared" ca="1" si="487"/>
        <v>0</v>
      </c>
      <c r="BR231" s="113">
        <f t="shared" ca="1" si="487"/>
        <v>0</v>
      </c>
      <c r="BS231" s="69">
        <f t="shared" ca="1" si="487"/>
        <v>0</v>
      </c>
      <c r="BT231" s="69">
        <f t="shared" ca="1" si="487"/>
        <v>0</v>
      </c>
      <c r="BU231" s="114">
        <f t="shared" ca="1" si="487"/>
        <v>0</v>
      </c>
      <c r="BV231" s="113">
        <f t="shared" ref="BV231:DA231" ca="1" si="488">BV232</f>
        <v>0</v>
      </c>
      <c r="BW231" s="69">
        <f t="shared" ca="1" si="488"/>
        <v>0</v>
      </c>
      <c r="BX231" s="69">
        <f t="shared" ca="1" si="488"/>
        <v>0</v>
      </c>
      <c r="BY231" s="114">
        <f t="shared" ca="1" si="488"/>
        <v>0</v>
      </c>
      <c r="BZ231" s="113">
        <f t="shared" ca="1" si="488"/>
        <v>0</v>
      </c>
      <c r="CA231" s="69">
        <f t="shared" ca="1" si="488"/>
        <v>0</v>
      </c>
      <c r="CB231" s="69">
        <f t="shared" ca="1" si="488"/>
        <v>0</v>
      </c>
      <c r="CC231" s="114">
        <f t="shared" ca="1" si="488"/>
        <v>0</v>
      </c>
      <c r="CD231" s="113">
        <f t="shared" ca="1" si="488"/>
        <v>0</v>
      </c>
      <c r="CE231" s="69">
        <f t="shared" ca="1" si="488"/>
        <v>0</v>
      </c>
      <c r="CF231" s="69">
        <f t="shared" ca="1" si="488"/>
        <v>0</v>
      </c>
      <c r="CG231" s="114">
        <f t="shared" ca="1" si="488"/>
        <v>0</v>
      </c>
      <c r="CH231" s="113">
        <f t="shared" ca="1" si="488"/>
        <v>0</v>
      </c>
      <c r="CI231" s="69">
        <f t="shared" ca="1" si="488"/>
        <v>0</v>
      </c>
      <c r="CJ231" s="69">
        <f t="shared" ca="1" si="488"/>
        <v>0</v>
      </c>
      <c r="CK231" s="114">
        <f t="shared" ca="1" si="488"/>
        <v>0</v>
      </c>
      <c r="CL231" s="113">
        <f t="shared" ca="1" si="488"/>
        <v>0</v>
      </c>
      <c r="CM231" s="69">
        <f t="shared" ca="1" si="488"/>
        <v>0</v>
      </c>
      <c r="CN231" s="69">
        <f t="shared" ca="1" si="488"/>
        <v>0</v>
      </c>
      <c r="CO231" s="114">
        <f t="shared" ca="1" si="488"/>
        <v>0</v>
      </c>
      <c r="CP231" s="113">
        <f t="shared" ca="1" si="488"/>
        <v>0</v>
      </c>
      <c r="CQ231" s="69">
        <f t="shared" ca="1" si="488"/>
        <v>0</v>
      </c>
      <c r="CR231" s="69">
        <f t="shared" ca="1" si="488"/>
        <v>0</v>
      </c>
      <c r="CS231" s="114">
        <f t="shared" ca="1" si="488"/>
        <v>0</v>
      </c>
      <c r="CT231" s="113">
        <f t="shared" ca="1" si="488"/>
        <v>0</v>
      </c>
      <c r="CU231" s="69">
        <f t="shared" ca="1" si="488"/>
        <v>0</v>
      </c>
      <c r="CV231" s="69">
        <f t="shared" ca="1" si="488"/>
        <v>0</v>
      </c>
      <c r="CW231" s="114">
        <f t="shared" ca="1" si="488"/>
        <v>0</v>
      </c>
      <c r="CX231" s="113">
        <f t="shared" ca="1" si="488"/>
        <v>0</v>
      </c>
      <c r="CY231" s="69">
        <f t="shared" ca="1" si="488"/>
        <v>0</v>
      </c>
      <c r="CZ231" s="69">
        <f t="shared" ca="1" si="488"/>
        <v>0</v>
      </c>
      <c r="DA231" s="114">
        <f t="shared" ca="1" si="488"/>
        <v>0</v>
      </c>
      <c r="DB231" s="113">
        <f t="shared" ref="DB231:DI231" ca="1" si="489">DB232</f>
        <v>0</v>
      </c>
      <c r="DC231" s="69">
        <f t="shared" ca="1" si="489"/>
        <v>0</v>
      </c>
      <c r="DD231" s="69">
        <f t="shared" ca="1" si="489"/>
        <v>0</v>
      </c>
      <c r="DE231" s="114">
        <f t="shared" ca="1" si="489"/>
        <v>0</v>
      </c>
      <c r="DF231" s="113">
        <f t="shared" ca="1" si="489"/>
        <v>0</v>
      </c>
      <c r="DG231" s="69">
        <f t="shared" ca="1" si="489"/>
        <v>0</v>
      </c>
      <c r="DH231" s="69">
        <f t="shared" ca="1" si="489"/>
        <v>0</v>
      </c>
      <c r="DI231" s="114">
        <f t="shared" ca="1" si="489"/>
        <v>0</v>
      </c>
      <c r="DK231" s="69">
        <f t="shared" ref="DK231:EK231" ca="1" si="490">SUM(OFFSET($E231,,MATCH(DK$3,$F$5:$DI$5,0),,4))</f>
        <v>0</v>
      </c>
      <c r="DL231" s="69">
        <f t="shared" ca="1" si="490"/>
        <v>0</v>
      </c>
      <c r="DM231" s="69">
        <f t="shared" ca="1" si="490"/>
        <v>0</v>
      </c>
      <c r="DN231" s="69">
        <f t="shared" ca="1" si="490"/>
        <v>0</v>
      </c>
      <c r="DO231" s="69">
        <f t="shared" ca="1" si="490"/>
        <v>0</v>
      </c>
      <c r="DP231" s="69">
        <f t="shared" ca="1" si="490"/>
        <v>0</v>
      </c>
      <c r="DQ231" s="69">
        <f t="shared" ca="1" si="490"/>
        <v>0</v>
      </c>
      <c r="DR231" s="69">
        <f t="shared" ca="1" si="490"/>
        <v>0</v>
      </c>
      <c r="DS231" s="69">
        <f t="shared" ca="1" si="490"/>
        <v>-43</v>
      </c>
      <c r="DT231" s="69">
        <f t="shared" ca="1" si="490"/>
        <v>847</v>
      </c>
      <c r="DU231" s="69">
        <f t="shared" ca="1" si="490"/>
        <v>1389</v>
      </c>
      <c r="DV231" s="69">
        <f t="shared" ca="1" si="490"/>
        <v>0</v>
      </c>
      <c r="DW231" s="69">
        <f t="shared" ca="1" si="490"/>
        <v>0</v>
      </c>
      <c r="DX231" s="69">
        <f t="shared" ca="1" si="490"/>
        <v>0</v>
      </c>
      <c r="DY231" s="69">
        <f t="shared" ca="1" si="490"/>
        <v>0</v>
      </c>
      <c r="DZ231" s="69">
        <f t="shared" ca="1" si="490"/>
        <v>0</v>
      </c>
      <c r="EA231" s="69">
        <f t="shared" ca="1" si="490"/>
        <v>0</v>
      </c>
      <c r="EB231" s="69">
        <f t="shared" ca="1" si="490"/>
        <v>0</v>
      </c>
      <c r="EC231" s="69">
        <f t="shared" ca="1" si="490"/>
        <v>0</v>
      </c>
      <c r="ED231" s="69">
        <f t="shared" ca="1" si="490"/>
        <v>0</v>
      </c>
      <c r="EE231" s="69">
        <f t="shared" ca="1" si="490"/>
        <v>0</v>
      </c>
      <c r="EF231" s="69">
        <f t="shared" ca="1" si="490"/>
        <v>0</v>
      </c>
      <c r="EG231" s="69">
        <f t="shared" ca="1" si="490"/>
        <v>0</v>
      </c>
      <c r="EH231" s="69">
        <f t="shared" ca="1" si="490"/>
        <v>0</v>
      </c>
      <c r="EI231" s="69">
        <f t="shared" ca="1" si="490"/>
        <v>0</v>
      </c>
      <c r="EJ231" s="69">
        <f t="shared" ca="1" si="490"/>
        <v>0</v>
      </c>
      <c r="EK231" s="69">
        <f t="shared" ca="1" si="490"/>
        <v>0</v>
      </c>
    </row>
    <row r="232" spans="1:141" outlineLevel="2" x14ac:dyDescent="0.25">
      <c r="A232" s="90"/>
      <c r="B232" s="90"/>
      <c r="C232" s="90"/>
      <c r="D232" s="90"/>
      <c r="E232" t="s">
        <v>322</v>
      </c>
      <c r="F232" s="100"/>
      <c r="I232" s="101"/>
      <c r="J232" s="100"/>
      <c r="M232" s="101"/>
      <c r="N232" s="100"/>
      <c r="Q232" s="101"/>
      <c r="R232" s="100"/>
      <c r="U232" s="101"/>
      <c r="V232" s="100"/>
      <c r="Y232" s="101"/>
      <c r="Z232" s="100"/>
      <c r="AC232" s="101"/>
      <c r="AD232" s="100"/>
      <c r="AG232" s="101"/>
      <c r="AH232" s="100"/>
      <c r="AK232" s="101"/>
      <c r="AL232" s="100"/>
      <c r="AO232" s="101"/>
      <c r="AP232" s="113">
        <f t="shared" ref="AP232:BU232" ca="1" si="491">IF(AP$4="A",AP229,AP234)</f>
        <v>69</v>
      </c>
      <c r="AQ232" s="69">
        <f t="shared" ca="1" si="491"/>
        <v>181</v>
      </c>
      <c r="AR232" s="69">
        <f t="shared" ca="1" si="491"/>
        <v>105</v>
      </c>
      <c r="AS232" s="114">
        <f t="shared" ca="1" si="491"/>
        <v>492</v>
      </c>
      <c r="AT232" s="113">
        <f t="shared" ca="1" si="491"/>
        <v>370</v>
      </c>
      <c r="AU232" s="69">
        <f t="shared" ca="1" si="491"/>
        <v>572</v>
      </c>
      <c r="AV232" s="69">
        <f t="shared" ca="1" si="491"/>
        <v>447</v>
      </c>
      <c r="AW232" s="114">
        <f t="shared" ca="1" si="491"/>
        <v>0</v>
      </c>
      <c r="AX232" s="113">
        <f t="shared" ca="1" si="491"/>
        <v>0</v>
      </c>
      <c r="AY232" s="69">
        <f t="shared" ca="1" si="491"/>
        <v>0</v>
      </c>
      <c r="AZ232" s="69">
        <f t="shared" ca="1" si="491"/>
        <v>0</v>
      </c>
      <c r="BA232" s="114">
        <f t="shared" ca="1" si="491"/>
        <v>0</v>
      </c>
      <c r="BB232" s="113">
        <f t="shared" ca="1" si="491"/>
        <v>0</v>
      </c>
      <c r="BC232" s="69">
        <f t="shared" ca="1" si="491"/>
        <v>0</v>
      </c>
      <c r="BD232" s="69">
        <f t="shared" ca="1" si="491"/>
        <v>0</v>
      </c>
      <c r="BE232" s="114">
        <f t="shared" ca="1" si="491"/>
        <v>0</v>
      </c>
      <c r="BF232" s="113">
        <f t="shared" ca="1" si="491"/>
        <v>0</v>
      </c>
      <c r="BG232" s="69">
        <f t="shared" ca="1" si="491"/>
        <v>0</v>
      </c>
      <c r="BH232" s="69">
        <f t="shared" ca="1" si="491"/>
        <v>0</v>
      </c>
      <c r="BI232" s="114">
        <f t="shared" ca="1" si="491"/>
        <v>0</v>
      </c>
      <c r="BJ232" s="113">
        <f t="shared" ca="1" si="491"/>
        <v>0</v>
      </c>
      <c r="BK232" s="69">
        <f t="shared" ca="1" si="491"/>
        <v>0</v>
      </c>
      <c r="BL232" s="69">
        <f t="shared" ca="1" si="491"/>
        <v>0</v>
      </c>
      <c r="BM232" s="114">
        <f t="shared" ca="1" si="491"/>
        <v>0</v>
      </c>
      <c r="BN232" s="113">
        <f t="shared" ca="1" si="491"/>
        <v>0</v>
      </c>
      <c r="BO232" s="69">
        <f t="shared" ca="1" si="491"/>
        <v>0</v>
      </c>
      <c r="BP232" s="69">
        <f t="shared" ca="1" si="491"/>
        <v>0</v>
      </c>
      <c r="BQ232" s="114">
        <f t="shared" ca="1" si="491"/>
        <v>0</v>
      </c>
      <c r="BR232" s="113">
        <f t="shared" ca="1" si="491"/>
        <v>0</v>
      </c>
      <c r="BS232" s="69">
        <f t="shared" ca="1" si="491"/>
        <v>0</v>
      </c>
      <c r="BT232" s="69">
        <f t="shared" ca="1" si="491"/>
        <v>0</v>
      </c>
      <c r="BU232" s="114">
        <f t="shared" ca="1" si="491"/>
        <v>0</v>
      </c>
      <c r="BV232" s="113">
        <f t="shared" ref="BV232:DA232" ca="1" si="492">IF(BV$4="A",BV229,BV234)</f>
        <v>0</v>
      </c>
      <c r="BW232" s="69">
        <f t="shared" ca="1" si="492"/>
        <v>0</v>
      </c>
      <c r="BX232" s="69">
        <f t="shared" ca="1" si="492"/>
        <v>0</v>
      </c>
      <c r="BY232" s="114">
        <f t="shared" ca="1" si="492"/>
        <v>0</v>
      </c>
      <c r="BZ232" s="113">
        <f t="shared" ca="1" si="492"/>
        <v>0</v>
      </c>
      <c r="CA232" s="69">
        <f t="shared" ca="1" si="492"/>
        <v>0</v>
      </c>
      <c r="CB232" s="69">
        <f t="shared" ca="1" si="492"/>
        <v>0</v>
      </c>
      <c r="CC232" s="114">
        <f t="shared" ca="1" si="492"/>
        <v>0</v>
      </c>
      <c r="CD232" s="113">
        <f t="shared" ca="1" si="492"/>
        <v>0</v>
      </c>
      <c r="CE232" s="69">
        <f t="shared" ca="1" si="492"/>
        <v>0</v>
      </c>
      <c r="CF232" s="69">
        <f t="shared" ca="1" si="492"/>
        <v>0</v>
      </c>
      <c r="CG232" s="114">
        <f t="shared" ca="1" si="492"/>
        <v>0</v>
      </c>
      <c r="CH232" s="113">
        <f t="shared" ca="1" si="492"/>
        <v>0</v>
      </c>
      <c r="CI232" s="69">
        <f t="shared" ca="1" si="492"/>
        <v>0</v>
      </c>
      <c r="CJ232" s="69">
        <f t="shared" ca="1" si="492"/>
        <v>0</v>
      </c>
      <c r="CK232" s="114">
        <f t="shared" ca="1" si="492"/>
        <v>0</v>
      </c>
      <c r="CL232" s="113">
        <f t="shared" ca="1" si="492"/>
        <v>0</v>
      </c>
      <c r="CM232" s="69">
        <f t="shared" ca="1" si="492"/>
        <v>0</v>
      </c>
      <c r="CN232" s="69">
        <f t="shared" ca="1" si="492"/>
        <v>0</v>
      </c>
      <c r="CO232" s="114">
        <f t="shared" ca="1" si="492"/>
        <v>0</v>
      </c>
      <c r="CP232" s="113">
        <f t="shared" ca="1" si="492"/>
        <v>0</v>
      </c>
      <c r="CQ232" s="69">
        <f t="shared" ca="1" si="492"/>
        <v>0</v>
      </c>
      <c r="CR232" s="69">
        <f t="shared" ca="1" si="492"/>
        <v>0</v>
      </c>
      <c r="CS232" s="114">
        <f t="shared" ca="1" si="492"/>
        <v>0</v>
      </c>
      <c r="CT232" s="113">
        <f t="shared" ca="1" si="492"/>
        <v>0</v>
      </c>
      <c r="CU232" s="69">
        <f t="shared" ca="1" si="492"/>
        <v>0</v>
      </c>
      <c r="CV232" s="69">
        <f t="shared" ca="1" si="492"/>
        <v>0</v>
      </c>
      <c r="CW232" s="114">
        <f t="shared" ca="1" si="492"/>
        <v>0</v>
      </c>
      <c r="CX232" s="113">
        <f t="shared" ca="1" si="492"/>
        <v>0</v>
      </c>
      <c r="CY232" s="69">
        <f t="shared" ca="1" si="492"/>
        <v>0</v>
      </c>
      <c r="CZ232" s="69">
        <f t="shared" ca="1" si="492"/>
        <v>0</v>
      </c>
      <c r="DA232" s="114">
        <f t="shared" ca="1" si="492"/>
        <v>0</v>
      </c>
      <c r="DB232" s="113">
        <f t="shared" ref="DB232:DI232" ca="1" si="493">IF(DB$4="A",DB229,DB234)</f>
        <v>0</v>
      </c>
      <c r="DC232" s="69">
        <f t="shared" ca="1" si="493"/>
        <v>0</v>
      </c>
      <c r="DD232" s="69">
        <f t="shared" ca="1" si="493"/>
        <v>0</v>
      </c>
      <c r="DE232" s="114">
        <f t="shared" ca="1" si="493"/>
        <v>0</v>
      </c>
      <c r="DF232" s="113">
        <f t="shared" ca="1" si="493"/>
        <v>0</v>
      </c>
      <c r="DG232" s="69">
        <f t="shared" ca="1" si="493"/>
        <v>0</v>
      </c>
      <c r="DH232" s="69">
        <f t="shared" ca="1" si="493"/>
        <v>0</v>
      </c>
      <c r="DI232" s="114">
        <f t="shared" ca="1" si="493"/>
        <v>0</v>
      </c>
      <c r="DT232" s="69"/>
      <c r="DU232" s="69"/>
      <c r="DV232" s="69"/>
      <c r="DW232" s="69"/>
      <c r="DX232" s="69"/>
      <c r="DY232" s="69"/>
      <c r="DZ232" s="69"/>
      <c r="EA232" s="69"/>
      <c r="EB232" s="69"/>
      <c r="EC232" s="69"/>
      <c r="ED232" s="69"/>
      <c r="EE232" s="69"/>
      <c r="EF232" s="69"/>
      <c r="EG232" s="69"/>
      <c r="EH232" s="69"/>
      <c r="EI232" s="69"/>
      <c r="EJ232" s="69"/>
      <c r="EK232" s="69"/>
    </row>
    <row r="233" spans="1:141" outlineLevel="2" x14ac:dyDescent="0.25">
      <c r="A233" s="90"/>
      <c r="B233" s="90"/>
      <c r="C233" s="90"/>
      <c r="D233" s="90"/>
      <c r="F233" s="100"/>
      <c r="I233" s="101"/>
      <c r="J233" s="100"/>
      <c r="M233" s="101"/>
      <c r="N233" s="100"/>
      <c r="Q233" s="101"/>
      <c r="R233" s="100"/>
      <c r="U233" s="101"/>
      <c r="V233" s="100"/>
      <c r="Y233" s="101"/>
      <c r="Z233" s="100"/>
      <c r="AC233" s="101"/>
      <c r="AD233" s="100"/>
      <c r="AG233" s="101"/>
      <c r="AH233" s="100"/>
      <c r="AK233" s="101"/>
      <c r="AL233" s="100"/>
      <c r="AO233" s="101"/>
      <c r="AP233" s="102"/>
      <c r="AQ233" s="103"/>
      <c r="AR233" s="103"/>
      <c r="AS233" s="104"/>
      <c r="AT233" s="102"/>
      <c r="AU233" s="103"/>
      <c r="AV233" s="103"/>
      <c r="AW233" s="104"/>
      <c r="AX233" s="102"/>
      <c r="AY233" s="103"/>
      <c r="AZ233" s="103"/>
      <c r="BA233" s="104"/>
      <c r="BB233" s="102"/>
      <c r="BC233" s="103"/>
      <c r="BD233" s="103"/>
      <c r="BE233" s="104"/>
      <c r="BF233" s="102"/>
      <c r="BG233" s="103"/>
      <c r="BH233" s="103"/>
      <c r="BI233" s="104"/>
      <c r="BJ233" s="102"/>
      <c r="BK233" s="103"/>
      <c r="BL233" s="103"/>
      <c r="BM233" s="104"/>
      <c r="BN233" s="102"/>
      <c r="BO233" s="103"/>
      <c r="BP233" s="103"/>
      <c r="BQ233" s="104"/>
      <c r="BR233" s="102"/>
      <c r="BS233" s="103"/>
      <c r="BT233" s="103"/>
      <c r="BU233" s="104"/>
      <c r="BV233" s="102"/>
      <c r="BW233" s="103"/>
      <c r="BX233" s="103"/>
      <c r="BY233" s="104"/>
      <c r="BZ233" s="102"/>
      <c r="CA233" s="103"/>
      <c r="CB233" s="103"/>
      <c r="CC233" s="104"/>
      <c r="CD233" s="102"/>
      <c r="CE233" s="103"/>
      <c r="CF233" s="103"/>
      <c r="CG233" s="104"/>
      <c r="CH233" s="102"/>
      <c r="CI233" s="103"/>
      <c r="CJ233" s="103"/>
      <c r="CK233" s="104"/>
      <c r="CL233" s="102"/>
      <c r="CM233" s="103"/>
      <c r="CN233" s="103"/>
      <c r="CO233" s="104"/>
      <c r="CP233" s="102"/>
      <c r="CQ233" s="103"/>
      <c r="CR233" s="103"/>
      <c r="CS233" s="104"/>
      <c r="CT233" s="102"/>
      <c r="CU233" s="103"/>
      <c r="CV233" s="103"/>
      <c r="CW233" s="104"/>
      <c r="CX233" s="102"/>
      <c r="CY233" s="103"/>
      <c r="CZ233" s="103"/>
      <c r="DA233" s="104"/>
      <c r="DB233" s="102"/>
      <c r="DC233" s="103"/>
      <c r="DD233" s="103"/>
      <c r="DE233" s="104"/>
      <c r="DF233" s="102"/>
      <c r="DG233" s="103"/>
      <c r="DH233" s="103"/>
      <c r="DI233" s="104"/>
    </row>
    <row r="234" spans="1:141" outlineLevel="2" x14ac:dyDescent="0.25">
      <c r="A234" s="90"/>
      <c r="B234" s="90"/>
      <c r="C234" s="90"/>
      <c r="D234" s="90"/>
      <c r="E234" s="36" t="str">
        <f>CONCATENATE(E232," selected driver: ",$J$8," (",$J$9,")")</f>
        <v>Value selected driver: Default (Annual)</v>
      </c>
      <c r="F234" s="100"/>
      <c r="I234" s="101"/>
      <c r="J234" s="100"/>
      <c r="M234" s="101"/>
      <c r="N234" s="100"/>
      <c r="Q234" s="101"/>
      <c r="R234" s="100"/>
      <c r="U234" s="101"/>
      <c r="V234" s="100"/>
      <c r="Y234" s="101"/>
      <c r="Z234" s="100"/>
      <c r="AC234" s="101"/>
      <c r="AD234" s="100"/>
      <c r="AG234" s="101"/>
      <c r="AH234" s="100"/>
      <c r="AK234" s="101"/>
      <c r="AL234" s="100"/>
      <c r="AO234" s="101"/>
      <c r="AP234" s="147" cm="1">
        <f t="array" ref="AP234">IF($I$9=1,AP236,INDEX($DT236:$EK236,,MATCH(CONCATENATE("FY ",RIGHT(AP$3,4)),$DT$3:$EK$3,0))/4)</f>
        <v>0</v>
      </c>
      <c r="AQ234" s="148" cm="1">
        <f t="array" ref="AQ234">IF($I$9=1,AQ236,INDEX($DT236:$EK236,,MATCH(CONCATENATE("FY ",RIGHT(AQ$3,4)),$DT$3:$EK$3,0))/4)</f>
        <v>0</v>
      </c>
      <c r="AR234" s="148" cm="1">
        <f t="array" ref="AR234">IF($I$9=1,AR236,INDEX($DT236:$EK236,,MATCH(CONCATENATE("FY ",RIGHT(AR$3,4)),$DT$3:$EK$3,0))/4)</f>
        <v>0</v>
      </c>
      <c r="AS234" s="149" cm="1">
        <f t="array" ref="AS234">IF($I$9=1,AS236,INDEX($DT236:$EK236,,MATCH(CONCATENATE("FY ",RIGHT(AS$3,4)),$DT$3:$EK$3,0))/4)</f>
        <v>0</v>
      </c>
      <c r="AT234" s="147" cm="1">
        <f t="array" ref="AT234">IF($I$9=1,AT236,INDEX($DT236:$EK236,,MATCH(CONCATENATE("FY ",RIGHT(AT$3,4)),$DT$3:$EK$3,0))/4)</f>
        <v>0</v>
      </c>
      <c r="AU234" s="148" cm="1">
        <f t="array" ref="AU234">IF($I$9=1,AU236,INDEX($DT236:$EK236,,MATCH(CONCATENATE("FY ",RIGHT(AU$3,4)),$DT$3:$EK$3,0))/4)</f>
        <v>0</v>
      </c>
      <c r="AV234" s="148" cm="1">
        <f t="array" ref="AV234">IF($I$9=1,AV236,INDEX($DT236:$EK236,,MATCH(CONCATENATE("FY ",RIGHT(AV$3,4)),$DT$3:$EK$3,0))/4)</f>
        <v>0</v>
      </c>
      <c r="AW234" s="149" cm="1">
        <f t="array" ref="AW234">IF($I$9=1,AW236,INDEX($DT236:$EK236,,MATCH(CONCATENATE("FY ",RIGHT(AW$3,4)),$DT$3:$EK$3,0))/4)</f>
        <v>0</v>
      </c>
      <c r="AX234" s="147" cm="1">
        <f t="array" ref="AX234">IF($I$9=1,AX236,INDEX($DT236:$EK236,,MATCH(CONCATENATE("FY ",RIGHT(AX$3,4)),$DT$3:$EK$3,0))/4)</f>
        <v>0</v>
      </c>
      <c r="AY234" s="148" cm="1">
        <f t="array" ref="AY234">IF($I$9=1,AY236,INDEX($DT236:$EK236,,MATCH(CONCATENATE("FY ",RIGHT(AY$3,4)),$DT$3:$EK$3,0))/4)</f>
        <v>0</v>
      </c>
      <c r="AZ234" s="148" cm="1">
        <f t="array" ref="AZ234">IF($I$9=1,AZ236,INDEX($DT236:$EK236,,MATCH(CONCATENATE("FY ",RIGHT(AZ$3,4)),$DT$3:$EK$3,0))/4)</f>
        <v>0</v>
      </c>
      <c r="BA234" s="149" cm="1">
        <f t="array" ref="BA234">IF($I$9=1,BA236,INDEX($DT236:$EK236,,MATCH(CONCATENATE("FY ",RIGHT(BA$3,4)),$DT$3:$EK$3,0))/4)</f>
        <v>0</v>
      </c>
      <c r="BB234" s="147" cm="1">
        <f t="array" ref="BB234">IF($I$9=1,BB236,INDEX($DT236:$EK236,,MATCH(CONCATENATE("FY ",RIGHT(BB$3,4)),$DT$3:$EK$3,0))/4)</f>
        <v>0</v>
      </c>
      <c r="BC234" s="148" cm="1">
        <f t="array" ref="BC234">IF($I$9=1,BC236,INDEX($DT236:$EK236,,MATCH(CONCATENATE("FY ",RIGHT(BC$3,4)),$DT$3:$EK$3,0))/4)</f>
        <v>0</v>
      </c>
      <c r="BD234" s="148" cm="1">
        <f t="array" ref="BD234">IF($I$9=1,BD236,INDEX($DT236:$EK236,,MATCH(CONCATENATE("FY ",RIGHT(BD$3,4)),$DT$3:$EK$3,0))/4)</f>
        <v>0</v>
      </c>
      <c r="BE234" s="149" cm="1">
        <f t="array" ref="BE234">IF($I$9=1,BE236,INDEX($DT236:$EK236,,MATCH(CONCATENATE("FY ",RIGHT(BE$3,4)),$DT$3:$EK$3,0))/4)</f>
        <v>0</v>
      </c>
      <c r="BF234" s="147" cm="1">
        <f t="array" ref="BF234">IF($I$9=1,BF236,INDEX($DT236:$EK236,,MATCH(CONCATENATE("FY ",RIGHT(BF$3,4)),$DT$3:$EK$3,0))/4)</f>
        <v>0</v>
      </c>
      <c r="BG234" s="148" cm="1">
        <f t="array" ref="BG234">IF($I$9=1,BG236,INDEX($DT236:$EK236,,MATCH(CONCATENATE("FY ",RIGHT(BG$3,4)),$DT$3:$EK$3,0))/4)</f>
        <v>0</v>
      </c>
      <c r="BH234" s="148" cm="1">
        <f t="array" ref="BH234">IF($I$9=1,BH236,INDEX($DT236:$EK236,,MATCH(CONCATENATE("FY ",RIGHT(BH$3,4)),$DT$3:$EK$3,0))/4)</f>
        <v>0</v>
      </c>
      <c r="BI234" s="149" cm="1">
        <f t="array" ref="BI234">IF($I$9=1,BI236,INDEX($DT236:$EK236,,MATCH(CONCATENATE("FY ",RIGHT(BI$3,4)),$DT$3:$EK$3,0))/4)</f>
        <v>0</v>
      </c>
      <c r="BJ234" s="147" cm="1">
        <f t="array" ref="BJ234">IF($I$9=1,BJ236,INDEX($DT236:$EK236,,MATCH(CONCATENATE("FY ",RIGHT(BJ$3,4)),$DT$3:$EK$3,0))/4)</f>
        <v>0</v>
      </c>
      <c r="BK234" s="148" cm="1">
        <f t="array" ref="BK234">IF($I$9=1,BK236,INDEX($DT236:$EK236,,MATCH(CONCATENATE("FY ",RIGHT(BK$3,4)),$DT$3:$EK$3,0))/4)</f>
        <v>0</v>
      </c>
      <c r="BL234" s="148" cm="1">
        <f t="array" ref="BL234">IF($I$9=1,BL236,INDEX($DT236:$EK236,,MATCH(CONCATENATE("FY ",RIGHT(BL$3,4)),$DT$3:$EK$3,0))/4)</f>
        <v>0</v>
      </c>
      <c r="BM234" s="149" cm="1">
        <f t="array" ref="BM234">IF($I$9=1,BM236,INDEX($DT236:$EK236,,MATCH(CONCATENATE("FY ",RIGHT(BM$3,4)),$DT$3:$EK$3,0))/4)</f>
        <v>0</v>
      </c>
      <c r="BN234" s="147" cm="1">
        <f t="array" ref="BN234">IF($I$9=1,BN236,INDEX($DT236:$EK236,,MATCH(CONCATENATE("FY ",RIGHT(BN$3,4)),$DT$3:$EK$3,0))/4)</f>
        <v>0</v>
      </c>
      <c r="BO234" s="148" cm="1">
        <f t="array" ref="BO234">IF($I$9=1,BO236,INDEX($DT236:$EK236,,MATCH(CONCATENATE("FY ",RIGHT(BO$3,4)),$DT$3:$EK$3,0))/4)</f>
        <v>0</v>
      </c>
      <c r="BP234" s="148" cm="1">
        <f t="array" ref="BP234">IF($I$9=1,BP236,INDEX($DT236:$EK236,,MATCH(CONCATENATE("FY ",RIGHT(BP$3,4)),$DT$3:$EK$3,0))/4)</f>
        <v>0</v>
      </c>
      <c r="BQ234" s="149" cm="1">
        <f t="array" ref="BQ234">IF($I$9=1,BQ236,INDEX($DT236:$EK236,,MATCH(CONCATENATE("FY ",RIGHT(BQ$3,4)),$DT$3:$EK$3,0))/4)</f>
        <v>0</v>
      </c>
      <c r="BR234" s="147" cm="1">
        <f t="array" ref="BR234">IF($I$9=1,BR236,INDEX($DT236:$EK236,,MATCH(CONCATENATE("FY ",RIGHT(BR$3,4)),$DT$3:$EK$3,0))/4)</f>
        <v>0</v>
      </c>
      <c r="BS234" s="148" cm="1">
        <f t="array" ref="BS234">IF($I$9=1,BS236,INDEX($DT236:$EK236,,MATCH(CONCATENATE("FY ",RIGHT(BS$3,4)),$DT$3:$EK$3,0))/4)</f>
        <v>0</v>
      </c>
      <c r="BT234" s="148" cm="1">
        <f t="array" ref="BT234">IF($I$9=1,BT236,INDEX($DT236:$EK236,,MATCH(CONCATENATE("FY ",RIGHT(BT$3,4)),$DT$3:$EK$3,0))/4)</f>
        <v>0</v>
      </c>
      <c r="BU234" s="149" cm="1">
        <f t="array" ref="BU234">IF($I$9=1,BU236,INDEX($DT236:$EK236,,MATCH(CONCATENATE("FY ",RIGHT(BU$3,4)),$DT$3:$EK$3,0))/4)</f>
        <v>0</v>
      </c>
      <c r="BV234" s="147" cm="1">
        <f t="array" ref="BV234">IF($I$9=1,BV236,INDEX($DT236:$EK236,,MATCH(CONCATENATE("FY ",RIGHT(BV$3,4)),$DT$3:$EK$3,0))/4)</f>
        <v>0</v>
      </c>
      <c r="BW234" s="148" cm="1">
        <f t="array" ref="BW234">IF($I$9=1,BW236,INDEX($DT236:$EK236,,MATCH(CONCATENATE("FY ",RIGHT(BW$3,4)),$DT$3:$EK$3,0))/4)</f>
        <v>0</v>
      </c>
      <c r="BX234" s="148" cm="1">
        <f t="array" ref="BX234">IF($I$9=1,BX236,INDEX($DT236:$EK236,,MATCH(CONCATENATE("FY ",RIGHT(BX$3,4)),$DT$3:$EK$3,0))/4)</f>
        <v>0</v>
      </c>
      <c r="BY234" s="149" cm="1">
        <f t="array" ref="BY234">IF($I$9=1,BY236,INDEX($DT236:$EK236,,MATCH(CONCATENATE("FY ",RIGHT(BY$3,4)),$DT$3:$EK$3,0))/4)</f>
        <v>0</v>
      </c>
      <c r="BZ234" s="147" cm="1">
        <f t="array" ref="BZ234">IF($I$9=1,BZ236,INDEX($DT236:$EK236,,MATCH(CONCATENATE("FY ",RIGHT(BZ$3,4)),$DT$3:$EK$3,0))/4)</f>
        <v>0</v>
      </c>
      <c r="CA234" s="148" cm="1">
        <f t="array" ref="CA234">IF($I$9=1,CA236,INDEX($DT236:$EK236,,MATCH(CONCATENATE("FY ",RIGHT(CA$3,4)),$DT$3:$EK$3,0))/4)</f>
        <v>0</v>
      </c>
      <c r="CB234" s="148" cm="1">
        <f t="array" ref="CB234">IF($I$9=1,CB236,INDEX($DT236:$EK236,,MATCH(CONCATENATE("FY ",RIGHT(CB$3,4)),$DT$3:$EK$3,0))/4)</f>
        <v>0</v>
      </c>
      <c r="CC234" s="149" cm="1">
        <f t="array" ref="CC234">IF($I$9=1,CC236,INDEX($DT236:$EK236,,MATCH(CONCATENATE("FY ",RIGHT(CC$3,4)),$DT$3:$EK$3,0))/4)</f>
        <v>0</v>
      </c>
      <c r="CD234" s="147" cm="1">
        <f t="array" ref="CD234">IF($I$9=1,CD236,INDEX($DT236:$EK236,,MATCH(CONCATENATE("FY ",RIGHT(CD$3,4)),$DT$3:$EK$3,0))/4)</f>
        <v>0</v>
      </c>
      <c r="CE234" s="148" cm="1">
        <f t="array" ref="CE234">IF($I$9=1,CE236,INDEX($DT236:$EK236,,MATCH(CONCATENATE("FY ",RIGHT(CE$3,4)),$DT$3:$EK$3,0))/4)</f>
        <v>0</v>
      </c>
      <c r="CF234" s="148" cm="1">
        <f t="array" ref="CF234">IF($I$9=1,CF236,INDEX($DT236:$EK236,,MATCH(CONCATENATE("FY ",RIGHT(CF$3,4)),$DT$3:$EK$3,0))/4)</f>
        <v>0</v>
      </c>
      <c r="CG234" s="149" cm="1">
        <f t="array" ref="CG234">IF($I$9=1,CG236,INDEX($DT236:$EK236,,MATCH(CONCATENATE("FY ",RIGHT(CG$3,4)),$DT$3:$EK$3,0))/4)</f>
        <v>0</v>
      </c>
      <c r="CH234" s="147" cm="1">
        <f t="array" ref="CH234">IF($I$9=1,CH236,INDEX($DT236:$EK236,,MATCH(CONCATENATE("FY ",RIGHT(CH$3,4)),$DT$3:$EK$3,0))/4)</f>
        <v>0</v>
      </c>
      <c r="CI234" s="148" cm="1">
        <f t="array" ref="CI234">IF($I$9=1,CI236,INDEX($DT236:$EK236,,MATCH(CONCATENATE("FY ",RIGHT(CI$3,4)),$DT$3:$EK$3,0))/4)</f>
        <v>0</v>
      </c>
      <c r="CJ234" s="148" cm="1">
        <f t="array" ref="CJ234">IF($I$9=1,CJ236,INDEX($DT236:$EK236,,MATCH(CONCATENATE("FY ",RIGHT(CJ$3,4)),$DT$3:$EK$3,0))/4)</f>
        <v>0</v>
      </c>
      <c r="CK234" s="149" cm="1">
        <f t="array" ref="CK234">IF($I$9=1,CK236,INDEX($DT236:$EK236,,MATCH(CONCATENATE("FY ",RIGHT(CK$3,4)),$DT$3:$EK$3,0))/4)</f>
        <v>0</v>
      </c>
      <c r="CL234" s="147" cm="1">
        <f t="array" ref="CL234">IF($I$9=1,CL236,INDEX($DT236:$EK236,,MATCH(CONCATENATE("FY ",RIGHT(CL$3,4)),$DT$3:$EK$3,0))/4)</f>
        <v>0</v>
      </c>
      <c r="CM234" s="148" cm="1">
        <f t="array" ref="CM234">IF($I$9=1,CM236,INDEX($DT236:$EK236,,MATCH(CONCATENATE("FY ",RIGHT(CM$3,4)),$DT$3:$EK$3,0))/4)</f>
        <v>0</v>
      </c>
      <c r="CN234" s="148" cm="1">
        <f t="array" ref="CN234">IF($I$9=1,CN236,INDEX($DT236:$EK236,,MATCH(CONCATENATE("FY ",RIGHT(CN$3,4)),$DT$3:$EK$3,0))/4)</f>
        <v>0</v>
      </c>
      <c r="CO234" s="149" cm="1">
        <f t="array" ref="CO234">IF($I$9=1,CO236,INDEX($DT236:$EK236,,MATCH(CONCATENATE("FY ",RIGHT(CO$3,4)),$DT$3:$EK$3,0))/4)</f>
        <v>0</v>
      </c>
      <c r="CP234" s="147" cm="1">
        <f t="array" ref="CP234">IF($I$9=1,CP236,INDEX($DT236:$EK236,,MATCH(CONCATENATE("FY ",RIGHT(CP$3,4)),$DT$3:$EK$3,0))/4)</f>
        <v>0</v>
      </c>
      <c r="CQ234" s="148" cm="1">
        <f t="array" ref="CQ234">IF($I$9=1,CQ236,INDEX($DT236:$EK236,,MATCH(CONCATENATE("FY ",RIGHT(CQ$3,4)),$DT$3:$EK$3,0))/4)</f>
        <v>0</v>
      </c>
      <c r="CR234" s="148" cm="1">
        <f t="array" ref="CR234">IF($I$9=1,CR236,INDEX($DT236:$EK236,,MATCH(CONCATENATE("FY ",RIGHT(CR$3,4)),$DT$3:$EK$3,0))/4)</f>
        <v>0</v>
      </c>
      <c r="CS234" s="149" cm="1">
        <f t="array" ref="CS234">IF($I$9=1,CS236,INDEX($DT236:$EK236,,MATCH(CONCATENATE("FY ",RIGHT(CS$3,4)),$DT$3:$EK$3,0))/4)</f>
        <v>0</v>
      </c>
      <c r="CT234" s="147" cm="1">
        <f t="array" ref="CT234">IF($I$9=1,CT236,INDEX($DT236:$EK236,,MATCH(CONCATENATE("FY ",RIGHT(CT$3,4)),$DT$3:$EK$3,0))/4)</f>
        <v>0</v>
      </c>
      <c r="CU234" s="148" cm="1">
        <f t="array" ref="CU234">IF($I$9=1,CU236,INDEX($DT236:$EK236,,MATCH(CONCATENATE("FY ",RIGHT(CU$3,4)),$DT$3:$EK$3,0))/4)</f>
        <v>0</v>
      </c>
      <c r="CV234" s="148" cm="1">
        <f t="array" ref="CV234">IF($I$9=1,CV236,INDEX($DT236:$EK236,,MATCH(CONCATENATE("FY ",RIGHT(CV$3,4)),$DT$3:$EK$3,0))/4)</f>
        <v>0</v>
      </c>
      <c r="CW234" s="149" cm="1">
        <f t="array" ref="CW234">IF($I$9=1,CW236,INDEX($DT236:$EK236,,MATCH(CONCATENATE("FY ",RIGHT(CW$3,4)),$DT$3:$EK$3,0))/4)</f>
        <v>0</v>
      </c>
      <c r="CX234" s="147" cm="1">
        <f t="array" ref="CX234">IF($I$9=1,CX236,INDEX($DT236:$EK236,,MATCH(CONCATENATE("FY ",RIGHT(CX$3,4)),$DT$3:$EK$3,0))/4)</f>
        <v>0</v>
      </c>
      <c r="CY234" s="148" cm="1">
        <f t="array" ref="CY234">IF($I$9=1,CY236,INDEX($DT236:$EK236,,MATCH(CONCATENATE("FY ",RIGHT(CY$3,4)),$DT$3:$EK$3,0))/4)</f>
        <v>0</v>
      </c>
      <c r="CZ234" s="148" cm="1">
        <f t="array" ref="CZ234">IF($I$9=1,CZ236,INDEX($DT236:$EK236,,MATCH(CONCATENATE("FY ",RIGHT(CZ$3,4)),$DT$3:$EK$3,0))/4)</f>
        <v>0</v>
      </c>
      <c r="DA234" s="149" cm="1">
        <f t="array" ref="DA234">IF($I$9=1,DA236,INDEX($DT236:$EK236,,MATCH(CONCATENATE("FY ",RIGHT(DA$3,4)),$DT$3:$EK$3,0))/4)</f>
        <v>0</v>
      </c>
      <c r="DB234" s="147" cm="1">
        <f t="array" ref="DB234">IF($I$9=1,DB236,INDEX($DT236:$EK236,,MATCH(CONCATENATE("FY ",RIGHT(DB$3,4)),$DT$3:$EK$3,0))/4)</f>
        <v>0</v>
      </c>
      <c r="DC234" s="148" cm="1">
        <f t="array" ref="DC234">IF($I$9=1,DC236,INDEX($DT236:$EK236,,MATCH(CONCATENATE("FY ",RIGHT(DC$3,4)),$DT$3:$EK$3,0))/4)</f>
        <v>0</v>
      </c>
      <c r="DD234" s="148" cm="1">
        <f t="array" ref="DD234">IF($I$9=1,DD236,INDEX($DT236:$EK236,,MATCH(CONCATENATE("FY ",RIGHT(DD$3,4)),$DT$3:$EK$3,0))/4)</f>
        <v>0</v>
      </c>
      <c r="DE234" s="149" cm="1">
        <f t="array" ref="DE234">IF($I$9=1,DE236,INDEX($DT236:$EK236,,MATCH(CONCATENATE("FY ",RIGHT(DE$3,4)),$DT$3:$EK$3,0))/4)</f>
        <v>0</v>
      </c>
      <c r="DF234" s="147" cm="1">
        <f t="array" ref="DF234">IF($I$9=1,DF236,INDEX($DT236:$EK236,,MATCH(CONCATENATE("FY ",RIGHT(DF$3,4)),$DT$3:$EK$3,0))/4)</f>
        <v>0</v>
      </c>
      <c r="DG234" s="148" cm="1">
        <f t="array" ref="DG234">IF($I$9=1,DG236,INDEX($DT236:$EK236,,MATCH(CONCATENATE("FY ",RIGHT(DG$3,4)),$DT$3:$EK$3,0))/4)</f>
        <v>0</v>
      </c>
      <c r="DH234" s="148" cm="1">
        <f t="array" ref="DH234">IF($I$9=1,DH236,INDEX($DT236:$EK236,,MATCH(CONCATENATE("FY ",RIGHT(DH$3,4)),$DT$3:$EK$3,0))/4)</f>
        <v>0</v>
      </c>
      <c r="DI234" s="149" cm="1">
        <f t="array" ref="DI234">IF($I$9=1,DI236,INDEX($DT236:$EK236,,MATCH(CONCATENATE("FY ",RIGHT(DI$3,4)),$DT$3:$EK$3,0))/4)</f>
        <v>0</v>
      </c>
    </row>
    <row r="235" spans="1:141" outlineLevel="2" x14ac:dyDescent="0.25">
      <c r="A235" s="90"/>
      <c r="B235" s="90"/>
      <c r="C235" s="90"/>
      <c r="D235" s="90"/>
      <c r="F235" s="100"/>
      <c r="I235" s="101"/>
      <c r="J235" s="100"/>
      <c r="M235" s="101"/>
      <c r="N235" s="100"/>
      <c r="Q235" s="101"/>
      <c r="R235" s="100"/>
      <c r="U235" s="101"/>
      <c r="V235" s="100"/>
      <c r="Y235" s="101"/>
      <c r="Z235" s="100"/>
      <c r="AC235" s="101"/>
      <c r="AD235" s="100"/>
      <c r="AG235" s="101"/>
      <c r="AH235" s="100"/>
      <c r="AK235" s="101"/>
      <c r="AL235" s="100"/>
      <c r="AO235" s="101"/>
      <c r="AP235" s="100"/>
      <c r="AS235" s="101"/>
      <c r="AT235" s="100"/>
      <c r="AW235" s="101"/>
      <c r="AX235" s="100"/>
      <c r="BA235" s="101"/>
      <c r="BB235" s="100"/>
      <c r="BE235" s="101"/>
      <c r="BF235" s="100"/>
      <c r="BI235" s="101"/>
      <c r="BJ235" s="100"/>
      <c r="BM235" s="101"/>
      <c r="BN235" s="100"/>
      <c r="BQ235" s="101"/>
      <c r="BR235" s="100"/>
      <c r="BU235" s="101"/>
      <c r="BV235" s="100"/>
      <c r="BY235" s="101"/>
      <c r="BZ235" s="100"/>
      <c r="CC235" s="101"/>
      <c r="CD235" s="100"/>
      <c r="CG235" s="101"/>
      <c r="CH235" s="100"/>
      <c r="CK235" s="101"/>
      <c r="CL235" s="100"/>
      <c r="CO235" s="101"/>
      <c r="CP235" s="100"/>
      <c r="CS235" s="101"/>
      <c r="CT235" s="100"/>
      <c r="CW235" s="101"/>
      <c r="CX235" s="100"/>
      <c r="DA235" s="101"/>
      <c r="DB235" s="100"/>
      <c r="DE235" s="101"/>
      <c r="DF235" s="100"/>
      <c r="DI235" s="101"/>
    </row>
    <row r="236" spans="1:141" outlineLevel="2" x14ac:dyDescent="0.25">
      <c r="A236" s="90"/>
      <c r="B236" s="90"/>
      <c r="C236" s="90"/>
      <c r="D236" s="90"/>
      <c r="E236" t="str">
        <f>CONCATENATE(E232," scenario: ",$J$8)</f>
        <v>Value scenario: Default</v>
      </c>
      <c r="F236" s="100"/>
      <c r="I236" s="101"/>
      <c r="J236" s="100"/>
      <c r="M236" s="101"/>
      <c r="N236" s="100"/>
      <c r="Q236" s="101"/>
      <c r="R236" s="100"/>
      <c r="U236" s="101"/>
      <c r="V236" s="100"/>
      <c r="Y236" s="101"/>
      <c r="Z236" s="100"/>
      <c r="AC236" s="101"/>
      <c r="AD236" s="100"/>
      <c r="AG236" s="101"/>
      <c r="AH236" s="100"/>
      <c r="AK236" s="101"/>
      <c r="AL236" s="100"/>
      <c r="AO236" s="101"/>
      <c r="AP236" s="113">
        <f t="shared" ref="AP236:BU236" si="494">CHOOSE($I$8,AP237,AP238,AP239,AP240,AP241)</f>
        <v>0</v>
      </c>
      <c r="AQ236" s="69">
        <f t="shared" si="494"/>
        <v>0</v>
      </c>
      <c r="AR236" s="69">
        <f t="shared" si="494"/>
        <v>0</v>
      </c>
      <c r="AS236" s="114">
        <f t="shared" si="494"/>
        <v>0</v>
      </c>
      <c r="AT236" s="113">
        <f t="shared" si="494"/>
        <v>0</v>
      </c>
      <c r="AU236" s="69">
        <f t="shared" si="494"/>
        <v>0</v>
      </c>
      <c r="AV236" s="69">
        <f t="shared" si="494"/>
        <v>0</v>
      </c>
      <c r="AW236" s="114">
        <f t="shared" si="494"/>
        <v>0</v>
      </c>
      <c r="AX236" s="113">
        <f t="shared" si="494"/>
        <v>0</v>
      </c>
      <c r="AY236" s="69">
        <f t="shared" si="494"/>
        <v>0</v>
      </c>
      <c r="AZ236" s="69">
        <f t="shared" si="494"/>
        <v>0</v>
      </c>
      <c r="BA236" s="114">
        <f t="shared" si="494"/>
        <v>0</v>
      </c>
      <c r="BB236" s="113">
        <f t="shared" si="494"/>
        <v>0</v>
      </c>
      <c r="BC236" s="69">
        <f t="shared" si="494"/>
        <v>0</v>
      </c>
      <c r="BD236" s="69">
        <f t="shared" si="494"/>
        <v>0</v>
      </c>
      <c r="BE236" s="114">
        <f t="shared" si="494"/>
        <v>0</v>
      </c>
      <c r="BF236" s="113">
        <f t="shared" si="494"/>
        <v>0</v>
      </c>
      <c r="BG236" s="69">
        <f t="shared" si="494"/>
        <v>0</v>
      </c>
      <c r="BH236" s="69">
        <f t="shared" si="494"/>
        <v>0</v>
      </c>
      <c r="BI236" s="114">
        <f t="shared" si="494"/>
        <v>0</v>
      </c>
      <c r="BJ236" s="113">
        <f t="shared" si="494"/>
        <v>0</v>
      </c>
      <c r="BK236" s="69">
        <f t="shared" si="494"/>
        <v>0</v>
      </c>
      <c r="BL236" s="69">
        <f t="shared" si="494"/>
        <v>0</v>
      </c>
      <c r="BM236" s="114">
        <f t="shared" si="494"/>
        <v>0</v>
      </c>
      <c r="BN236" s="113">
        <f t="shared" si="494"/>
        <v>0</v>
      </c>
      <c r="BO236" s="69">
        <f t="shared" si="494"/>
        <v>0</v>
      </c>
      <c r="BP236" s="69">
        <f t="shared" si="494"/>
        <v>0</v>
      </c>
      <c r="BQ236" s="114">
        <f t="shared" si="494"/>
        <v>0</v>
      </c>
      <c r="BR236" s="113">
        <f t="shared" si="494"/>
        <v>0</v>
      </c>
      <c r="BS236" s="69">
        <f t="shared" si="494"/>
        <v>0</v>
      </c>
      <c r="BT236" s="69">
        <f t="shared" si="494"/>
        <v>0</v>
      </c>
      <c r="BU236" s="114">
        <f t="shared" si="494"/>
        <v>0</v>
      </c>
      <c r="BV236" s="113">
        <f t="shared" ref="BV236:DA236" si="495">CHOOSE($I$8,BV237,BV238,BV239,BV240,BV241)</f>
        <v>0</v>
      </c>
      <c r="BW236" s="69">
        <f t="shared" si="495"/>
        <v>0</v>
      </c>
      <c r="BX236" s="69">
        <f t="shared" si="495"/>
        <v>0</v>
      </c>
      <c r="BY236" s="114">
        <f t="shared" si="495"/>
        <v>0</v>
      </c>
      <c r="BZ236" s="113">
        <f t="shared" si="495"/>
        <v>0</v>
      </c>
      <c r="CA236" s="69">
        <f t="shared" si="495"/>
        <v>0</v>
      </c>
      <c r="CB236" s="69">
        <f t="shared" si="495"/>
        <v>0</v>
      </c>
      <c r="CC236" s="114">
        <f t="shared" si="495"/>
        <v>0</v>
      </c>
      <c r="CD236" s="113">
        <f t="shared" si="495"/>
        <v>0</v>
      </c>
      <c r="CE236" s="69">
        <f t="shared" si="495"/>
        <v>0</v>
      </c>
      <c r="CF236" s="69">
        <f t="shared" si="495"/>
        <v>0</v>
      </c>
      <c r="CG236" s="114">
        <f t="shared" si="495"/>
        <v>0</v>
      </c>
      <c r="CH236" s="113">
        <f t="shared" si="495"/>
        <v>0</v>
      </c>
      <c r="CI236" s="69">
        <f t="shared" si="495"/>
        <v>0</v>
      </c>
      <c r="CJ236" s="69">
        <f t="shared" si="495"/>
        <v>0</v>
      </c>
      <c r="CK236" s="114">
        <f t="shared" si="495"/>
        <v>0</v>
      </c>
      <c r="CL236" s="113">
        <f t="shared" si="495"/>
        <v>0</v>
      </c>
      <c r="CM236" s="69">
        <f t="shared" si="495"/>
        <v>0</v>
      </c>
      <c r="CN236" s="69">
        <f t="shared" si="495"/>
        <v>0</v>
      </c>
      <c r="CO236" s="114">
        <f t="shared" si="495"/>
        <v>0</v>
      </c>
      <c r="CP236" s="113">
        <f t="shared" si="495"/>
        <v>0</v>
      </c>
      <c r="CQ236" s="69">
        <f t="shared" si="495"/>
        <v>0</v>
      </c>
      <c r="CR236" s="69">
        <f t="shared" si="495"/>
        <v>0</v>
      </c>
      <c r="CS236" s="114">
        <f t="shared" si="495"/>
        <v>0</v>
      </c>
      <c r="CT236" s="113">
        <f t="shared" si="495"/>
        <v>0</v>
      </c>
      <c r="CU236" s="69">
        <f t="shared" si="495"/>
        <v>0</v>
      </c>
      <c r="CV236" s="69">
        <f t="shared" si="495"/>
        <v>0</v>
      </c>
      <c r="CW236" s="114">
        <f t="shared" si="495"/>
        <v>0</v>
      </c>
      <c r="CX236" s="113">
        <f t="shared" si="495"/>
        <v>0</v>
      </c>
      <c r="CY236" s="69">
        <f t="shared" si="495"/>
        <v>0</v>
      </c>
      <c r="CZ236" s="69">
        <f t="shared" si="495"/>
        <v>0</v>
      </c>
      <c r="DA236" s="114">
        <f t="shared" si="495"/>
        <v>0</v>
      </c>
      <c r="DB236" s="113">
        <f t="shared" ref="DB236:DI236" si="496">CHOOSE($I$8,DB237,DB238,DB239,DB240,DB241)</f>
        <v>0</v>
      </c>
      <c r="DC236" s="69">
        <f t="shared" si="496"/>
        <v>0</v>
      </c>
      <c r="DD236" s="69">
        <f t="shared" si="496"/>
        <v>0</v>
      </c>
      <c r="DE236" s="114">
        <f t="shared" si="496"/>
        <v>0</v>
      </c>
      <c r="DF236" s="113">
        <f t="shared" si="496"/>
        <v>0</v>
      </c>
      <c r="DG236" s="69">
        <f t="shared" si="496"/>
        <v>0</v>
      </c>
      <c r="DH236" s="69">
        <f t="shared" si="496"/>
        <v>0</v>
      </c>
      <c r="DI236" s="114">
        <f t="shared" si="496"/>
        <v>0</v>
      </c>
      <c r="DT236" s="69">
        <f t="shared" ref="DT236:EK236" si="497">CHOOSE($I$8,DT237,DT238,DT239,DT240,DT241)</f>
        <v>0</v>
      </c>
      <c r="DU236" s="69">
        <f t="shared" si="497"/>
        <v>0</v>
      </c>
      <c r="DV236" s="69">
        <f t="shared" si="497"/>
        <v>0</v>
      </c>
      <c r="DW236" s="69">
        <f t="shared" si="497"/>
        <v>0</v>
      </c>
      <c r="DX236" s="69">
        <f t="shared" si="497"/>
        <v>0</v>
      </c>
      <c r="DY236" s="69">
        <f t="shared" si="497"/>
        <v>0</v>
      </c>
      <c r="DZ236" s="69">
        <f t="shared" si="497"/>
        <v>0</v>
      </c>
      <c r="EA236" s="69">
        <f t="shared" si="497"/>
        <v>0</v>
      </c>
      <c r="EB236" s="69">
        <f t="shared" si="497"/>
        <v>0</v>
      </c>
      <c r="EC236" s="69">
        <f t="shared" si="497"/>
        <v>0</v>
      </c>
      <c r="ED236" s="69">
        <f t="shared" si="497"/>
        <v>0</v>
      </c>
      <c r="EE236" s="69">
        <f t="shared" si="497"/>
        <v>0</v>
      </c>
      <c r="EF236" s="69">
        <f t="shared" si="497"/>
        <v>0</v>
      </c>
      <c r="EG236" s="69">
        <f t="shared" si="497"/>
        <v>0</v>
      </c>
      <c r="EH236" s="69">
        <f t="shared" si="497"/>
        <v>0</v>
      </c>
      <c r="EI236" s="69">
        <f t="shared" si="497"/>
        <v>0</v>
      </c>
      <c r="EJ236" s="69">
        <f t="shared" si="497"/>
        <v>0</v>
      </c>
      <c r="EK236" s="69">
        <f t="shared" si="497"/>
        <v>0</v>
      </c>
    </row>
    <row r="237" spans="1:141" outlineLevel="2" x14ac:dyDescent="0.25">
      <c r="A237" s="90"/>
      <c r="B237" s="90"/>
      <c r="C237" s="90"/>
      <c r="D237" s="90"/>
      <c r="E237" t="str">
        <f>CONCATENATE("- ", $N$6,":")</f>
        <v>- Base:</v>
      </c>
      <c r="F237" s="100"/>
      <c r="I237" s="101"/>
      <c r="J237" s="100"/>
      <c r="M237" s="101"/>
      <c r="N237" s="100"/>
      <c r="Q237" s="101"/>
      <c r="R237" s="100"/>
      <c r="U237" s="101"/>
      <c r="V237" s="100"/>
      <c r="Y237" s="101"/>
      <c r="Z237" s="100"/>
      <c r="AC237" s="101"/>
      <c r="AD237" s="100"/>
      <c r="AG237" s="101"/>
      <c r="AH237" s="100"/>
      <c r="AK237" s="101"/>
      <c r="AL237" s="100"/>
      <c r="AO237" s="101"/>
      <c r="AP237" s="117">
        <v>0</v>
      </c>
      <c r="AQ237" s="118">
        <v>0</v>
      </c>
      <c r="AR237" s="118">
        <v>0</v>
      </c>
      <c r="AS237" s="119">
        <v>0</v>
      </c>
      <c r="AT237" s="117">
        <v>0</v>
      </c>
      <c r="AU237" s="118">
        <v>0</v>
      </c>
      <c r="AV237" s="118">
        <v>0</v>
      </c>
      <c r="AW237" s="119">
        <v>0</v>
      </c>
      <c r="AX237" s="117">
        <v>0</v>
      </c>
      <c r="AY237" s="118">
        <v>0</v>
      </c>
      <c r="AZ237" s="118">
        <v>0</v>
      </c>
      <c r="BA237" s="119">
        <v>0</v>
      </c>
      <c r="BB237" s="117">
        <v>0</v>
      </c>
      <c r="BC237" s="118">
        <v>0</v>
      </c>
      <c r="BD237" s="118">
        <v>0</v>
      </c>
      <c r="BE237" s="119">
        <v>0</v>
      </c>
      <c r="BF237" s="117">
        <v>0</v>
      </c>
      <c r="BG237" s="118">
        <v>0</v>
      </c>
      <c r="BH237" s="118">
        <v>0</v>
      </c>
      <c r="BI237" s="119">
        <v>0</v>
      </c>
      <c r="BJ237" s="117">
        <v>0</v>
      </c>
      <c r="BK237" s="118">
        <v>0</v>
      </c>
      <c r="BL237" s="118">
        <v>0</v>
      </c>
      <c r="BM237" s="119">
        <v>0</v>
      </c>
      <c r="BN237" s="117">
        <v>0</v>
      </c>
      <c r="BO237" s="118">
        <v>0</v>
      </c>
      <c r="BP237" s="118">
        <v>0</v>
      </c>
      <c r="BQ237" s="119">
        <v>0</v>
      </c>
      <c r="BR237" s="117">
        <v>0</v>
      </c>
      <c r="BS237" s="118">
        <v>0</v>
      </c>
      <c r="BT237" s="118">
        <v>0</v>
      </c>
      <c r="BU237" s="119">
        <v>0</v>
      </c>
      <c r="BV237" s="117">
        <v>0</v>
      </c>
      <c r="BW237" s="118">
        <v>0</v>
      </c>
      <c r="BX237" s="118">
        <v>0</v>
      </c>
      <c r="BY237" s="119">
        <v>0</v>
      </c>
      <c r="BZ237" s="117">
        <v>0</v>
      </c>
      <c r="CA237" s="118">
        <v>0</v>
      </c>
      <c r="CB237" s="118">
        <v>0</v>
      </c>
      <c r="CC237" s="119">
        <v>0</v>
      </c>
      <c r="CD237" s="117">
        <v>0</v>
      </c>
      <c r="CE237" s="118">
        <v>0</v>
      </c>
      <c r="CF237" s="118">
        <v>0</v>
      </c>
      <c r="CG237" s="119">
        <v>0</v>
      </c>
      <c r="CH237" s="117">
        <v>0</v>
      </c>
      <c r="CI237" s="118">
        <v>0</v>
      </c>
      <c r="CJ237" s="118">
        <v>0</v>
      </c>
      <c r="CK237" s="119">
        <v>0</v>
      </c>
      <c r="CL237" s="117">
        <v>0</v>
      </c>
      <c r="CM237" s="118">
        <v>0</v>
      </c>
      <c r="CN237" s="118">
        <v>0</v>
      </c>
      <c r="CO237" s="119">
        <v>0</v>
      </c>
      <c r="CP237" s="117">
        <v>0</v>
      </c>
      <c r="CQ237" s="118">
        <v>0</v>
      </c>
      <c r="CR237" s="118">
        <v>0</v>
      </c>
      <c r="CS237" s="119">
        <v>0</v>
      </c>
      <c r="CT237" s="117">
        <v>0</v>
      </c>
      <c r="CU237" s="118">
        <v>0</v>
      </c>
      <c r="CV237" s="118">
        <v>0</v>
      </c>
      <c r="CW237" s="119">
        <v>0</v>
      </c>
      <c r="CX237" s="117">
        <v>0</v>
      </c>
      <c r="CY237" s="118">
        <v>0</v>
      </c>
      <c r="CZ237" s="118">
        <v>0</v>
      </c>
      <c r="DA237" s="119">
        <v>0</v>
      </c>
      <c r="DB237" s="117">
        <v>0</v>
      </c>
      <c r="DC237" s="118">
        <v>0</v>
      </c>
      <c r="DD237" s="118">
        <v>0</v>
      </c>
      <c r="DE237" s="119">
        <v>0</v>
      </c>
      <c r="DF237" s="117">
        <v>0</v>
      </c>
      <c r="DG237" s="118">
        <v>0</v>
      </c>
      <c r="DH237" s="118">
        <v>0</v>
      </c>
      <c r="DI237" s="119">
        <v>0</v>
      </c>
      <c r="DT237" s="118">
        <v>0</v>
      </c>
      <c r="DU237" s="118">
        <v>0</v>
      </c>
      <c r="DV237" s="118">
        <v>0</v>
      </c>
      <c r="DW237" s="118">
        <v>0</v>
      </c>
      <c r="DX237" s="118">
        <v>0</v>
      </c>
      <c r="DY237" s="118">
        <v>0</v>
      </c>
      <c r="DZ237" s="118">
        <v>0</v>
      </c>
      <c r="EA237" s="118">
        <v>0</v>
      </c>
      <c r="EB237" s="118">
        <v>0</v>
      </c>
      <c r="EC237" s="118">
        <v>0</v>
      </c>
      <c r="ED237" s="118">
        <v>0</v>
      </c>
      <c r="EE237" s="118">
        <v>0</v>
      </c>
      <c r="EF237" s="118">
        <v>0</v>
      </c>
      <c r="EG237" s="118">
        <v>0</v>
      </c>
      <c r="EH237" s="118">
        <v>0</v>
      </c>
      <c r="EI237" s="118">
        <v>0</v>
      </c>
      <c r="EJ237" s="118">
        <v>0</v>
      </c>
      <c r="EK237" s="118">
        <v>0</v>
      </c>
    </row>
    <row r="238" spans="1:141" outlineLevel="2" x14ac:dyDescent="0.25">
      <c r="A238" s="90"/>
      <c r="B238" s="90"/>
      <c r="C238" s="90"/>
      <c r="D238" s="90"/>
      <c r="E238" t="str">
        <f>CONCATENATE("- ", $N$7,":")</f>
        <v>- Upside:</v>
      </c>
      <c r="F238" s="100"/>
      <c r="I238" s="101"/>
      <c r="J238" s="100"/>
      <c r="M238" s="101"/>
      <c r="N238" s="100"/>
      <c r="Q238" s="101"/>
      <c r="R238" s="100"/>
      <c r="U238" s="101"/>
      <c r="V238" s="100"/>
      <c r="Y238" s="101"/>
      <c r="Z238" s="100"/>
      <c r="AC238" s="101"/>
      <c r="AD238" s="100"/>
      <c r="AG238" s="101"/>
      <c r="AH238" s="100"/>
      <c r="AK238" s="101"/>
      <c r="AL238" s="100"/>
      <c r="AO238" s="101"/>
      <c r="AP238" s="117">
        <v>0</v>
      </c>
      <c r="AQ238" s="118">
        <v>0</v>
      </c>
      <c r="AR238" s="118">
        <v>0</v>
      </c>
      <c r="AS238" s="119">
        <v>0</v>
      </c>
      <c r="AT238" s="117">
        <v>0</v>
      </c>
      <c r="AU238" s="118">
        <v>0</v>
      </c>
      <c r="AV238" s="118">
        <v>0</v>
      </c>
      <c r="AW238" s="119">
        <v>0</v>
      </c>
      <c r="AX238" s="117">
        <v>0</v>
      </c>
      <c r="AY238" s="118">
        <v>0</v>
      </c>
      <c r="AZ238" s="118">
        <v>0</v>
      </c>
      <c r="BA238" s="119">
        <v>0</v>
      </c>
      <c r="BB238" s="117">
        <v>0</v>
      </c>
      <c r="BC238" s="118">
        <v>0</v>
      </c>
      <c r="BD238" s="118">
        <v>0</v>
      </c>
      <c r="BE238" s="119">
        <v>0</v>
      </c>
      <c r="BF238" s="117">
        <v>0</v>
      </c>
      <c r="BG238" s="118">
        <v>0</v>
      </c>
      <c r="BH238" s="118">
        <v>0</v>
      </c>
      <c r="BI238" s="119">
        <v>0</v>
      </c>
      <c r="BJ238" s="117">
        <v>0</v>
      </c>
      <c r="BK238" s="118">
        <v>0</v>
      </c>
      <c r="BL238" s="118">
        <v>0</v>
      </c>
      <c r="BM238" s="119">
        <v>0</v>
      </c>
      <c r="BN238" s="117">
        <v>0</v>
      </c>
      <c r="BO238" s="118">
        <v>0</v>
      </c>
      <c r="BP238" s="118">
        <v>0</v>
      </c>
      <c r="BQ238" s="119">
        <v>0</v>
      </c>
      <c r="BR238" s="117">
        <v>0</v>
      </c>
      <c r="BS238" s="118">
        <v>0</v>
      </c>
      <c r="BT238" s="118">
        <v>0</v>
      </c>
      <c r="BU238" s="119">
        <v>0</v>
      </c>
      <c r="BV238" s="117">
        <v>0</v>
      </c>
      <c r="BW238" s="118">
        <v>0</v>
      </c>
      <c r="BX238" s="118">
        <v>0</v>
      </c>
      <c r="BY238" s="119">
        <v>0</v>
      </c>
      <c r="BZ238" s="117">
        <v>0</v>
      </c>
      <c r="CA238" s="118">
        <v>0</v>
      </c>
      <c r="CB238" s="118">
        <v>0</v>
      </c>
      <c r="CC238" s="119">
        <v>0</v>
      </c>
      <c r="CD238" s="117">
        <v>0</v>
      </c>
      <c r="CE238" s="118">
        <v>0</v>
      </c>
      <c r="CF238" s="118">
        <v>0</v>
      </c>
      <c r="CG238" s="119">
        <v>0</v>
      </c>
      <c r="CH238" s="117">
        <v>0</v>
      </c>
      <c r="CI238" s="118">
        <v>0</v>
      </c>
      <c r="CJ238" s="118">
        <v>0</v>
      </c>
      <c r="CK238" s="119">
        <v>0</v>
      </c>
      <c r="CL238" s="117">
        <v>0</v>
      </c>
      <c r="CM238" s="118">
        <v>0</v>
      </c>
      <c r="CN238" s="118">
        <v>0</v>
      </c>
      <c r="CO238" s="119">
        <v>0</v>
      </c>
      <c r="CP238" s="117">
        <v>0</v>
      </c>
      <c r="CQ238" s="118">
        <v>0</v>
      </c>
      <c r="CR238" s="118">
        <v>0</v>
      </c>
      <c r="CS238" s="119">
        <v>0</v>
      </c>
      <c r="CT238" s="117">
        <v>0</v>
      </c>
      <c r="CU238" s="118">
        <v>0</v>
      </c>
      <c r="CV238" s="118">
        <v>0</v>
      </c>
      <c r="CW238" s="119">
        <v>0</v>
      </c>
      <c r="CX238" s="117">
        <v>0</v>
      </c>
      <c r="CY238" s="118">
        <v>0</v>
      </c>
      <c r="CZ238" s="118">
        <v>0</v>
      </c>
      <c r="DA238" s="119">
        <v>0</v>
      </c>
      <c r="DB238" s="117">
        <v>0</v>
      </c>
      <c r="DC238" s="118">
        <v>0</v>
      </c>
      <c r="DD238" s="118">
        <v>0</v>
      </c>
      <c r="DE238" s="119">
        <v>0</v>
      </c>
      <c r="DF238" s="117">
        <v>0</v>
      </c>
      <c r="DG238" s="118">
        <v>0</v>
      </c>
      <c r="DH238" s="118">
        <v>0</v>
      </c>
      <c r="DI238" s="119">
        <v>0</v>
      </c>
      <c r="DT238" s="118">
        <v>0</v>
      </c>
      <c r="DU238" s="118">
        <v>0</v>
      </c>
      <c r="DV238" s="118">
        <v>0</v>
      </c>
      <c r="DW238" s="118">
        <v>0</v>
      </c>
      <c r="DX238" s="118">
        <v>0</v>
      </c>
      <c r="DY238" s="118">
        <v>0</v>
      </c>
      <c r="DZ238" s="118">
        <v>0</v>
      </c>
      <c r="EA238" s="118">
        <v>0</v>
      </c>
      <c r="EB238" s="118">
        <v>0</v>
      </c>
      <c r="EC238" s="118">
        <v>0</v>
      </c>
      <c r="ED238" s="118">
        <v>0</v>
      </c>
      <c r="EE238" s="118">
        <v>0</v>
      </c>
      <c r="EF238" s="118">
        <v>0</v>
      </c>
      <c r="EG238" s="118">
        <v>0</v>
      </c>
      <c r="EH238" s="118">
        <v>0</v>
      </c>
      <c r="EI238" s="118">
        <v>0</v>
      </c>
      <c r="EJ238" s="118">
        <v>0</v>
      </c>
      <c r="EK238" s="118">
        <v>0</v>
      </c>
    </row>
    <row r="239" spans="1:141" outlineLevel="2" x14ac:dyDescent="0.25">
      <c r="A239" s="90"/>
      <c r="B239" s="90"/>
      <c r="C239" s="90"/>
      <c r="D239" s="90"/>
      <c r="E239" t="str">
        <f>CONCATENATE("- ", $N$8,":")</f>
        <v>- Downside:</v>
      </c>
      <c r="F239" s="100"/>
      <c r="I239" s="101"/>
      <c r="J239" s="100"/>
      <c r="M239" s="101"/>
      <c r="N239" s="100"/>
      <c r="Q239" s="101"/>
      <c r="R239" s="100"/>
      <c r="U239" s="101"/>
      <c r="V239" s="100"/>
      <c r="Y239" s="101"/>
      <c r="Z239" s="100"/>
      <c r="AC239" s="101"/>
      <c r="AD239" s="100"/>
      <c r="AG239" s="101"/>
      <c r="AH239" s="100"/>
      <c r="AK239" s="101"/>
      <c r="AL239" s="100"/>
      <c r="AO239" s="101"/>
      <c r="AP239" s="117">
        <v>0</v>
      </c>
      <c r="AQ239" s="118">
        <v>0</v>
      </c>
      <c r="AR239" s="118">
        <v>0</v>
      </c>
      <c r="AS239" s="119">
        <v>0</v>
      </c>
      <c r="AT239" s="117">
        <v>0</v>
      </c>
      <c r="AU239" s="118">
        <v>0</v>
      </c>
      <c r="AV239" s="118">
        <v>0</v>
      </c>
      <c r="AW239" s="119">
        <v>0</v>
      </c>
      <c r="AX239" s="117">
        <v>0</v>
      </c>
      <c r="AY239" s="118">
        <v>0</v>
      </c>
      <c r="AZ239" s="118">
        <v>0</v>
      </c>
      <c r="BA239" s="119">
        <v>0</v>
      </c>
      <c r="BB239" s="117">
        <v>0</v>
      </c>
      <c r="BC239" s="118">
        <v>0</v>
      </c>
      <c r="BD239" s="118">
        <v>0</v>
      </c>
      <c r="BE239" s="119">
        <v>0</v>
      </c>
      <c r="BF239" s="117">
        <v>0</v>
      </c>
      <c r="BG239" s="118">
        <v>0</v>
      </c>
      <c r="BH239" s="118">
        <v>0</v>
      </c>
      <c r="BI239" s="119">
        <v>0</v>
      </c>
      <c r="BJ239" s="117">
        <v>0</v>
      </c>
      <c r="BK239" s="118">
        <v>0</v>
      </c>
      <c r="BL239" s="118">
        <v>0</v>
      </c>
      <c r="BM239" s="119">
        <v>0</v>
      </c>
      <c r="BN239" s="117">
        <v>0</v>
      </c>
      <c r="BO239" s="118">
        <v>0</v>
      </c>
      <c r="BP239" s="118">
        <v>0</v>
      </c>
      <c r="BQ239" s="119">
        <v>0</v>
      </c>
      <c r="BR239" s="117">
        <v>0</v>
      </c>
      <c r="BS239" s="118">
        <v>0</v>
      </c>
      <c r="BT239" s="118">
        <v>0</v>
      </c>
      <c r="BU239" s="119">
        <v>0</v>
      </c>
      <c r="BV239" s="117">
        <v>0</v>
      </c>
      <c r="BW239" s="118">
        <v>0</v>
      </c>
      <c r="BX239" s="118">
        <v>0</v>
      </c>
      <c r="BY239" s="119">
        <v>0</v>
      </c>
      <c r="BZ239" s="117">
        <v>0</v>
      </c>
      <c r="CA239" s="118">
        <v>0</v>
      </c>
      <c r="CB239" s="118">
        <v>0</v>
      </c>
      <c r="CC239" s="119">
        <v>0</v>
      </c>
      <c r="CD239" s="117">
        <v>0</v>
      </c>
      <c r="CE239" s="118">
        <v>0</v>
      </c>
      <c r="CF239" s="118">
        <v>0</v>
      </c>
      <c r="CG239" s="119">
        <v>0</v>
      </c>
      <c r="CH239" s="117">
        <v>0</v>
      </c>
      <c r="CI239" s="118">
        <v>0</v>
      </c>
      <c r="CJ239" s="118">
        <v>0</v>
      </c>
      <c r="CK239" s="119">
        <v>0</v>
      </c>
      <c r="CL239" s="117">
        <v>0</v>
      </c>
      <c r="CM239" s="118">
        <v>0</v>
      </c>
      <c r="CN239" s="118">
        <v>0</v>
      </c>
      <c r="CO239" s="119">
        <v>0</v>
      </c>
      <c r="CP239" s="117">
        <v>0</v>
      </c>
      <c r="CQ239" s="118">
        <v>0</v>
      </c>
      <c r="CR239" s="118">
        <v>0</v>
      </c>
      <c r="CS239" s="119">
        <v>0</v>
      </c>
      <c r="CT239" s="117">
        <v>0</v>
      </c>
      <c r="CU239" s="118">
        <v>0</v>
      </c>
      <c r="CV239" s="118">
        <v>0</v>
      </c>
      <c r="CW239" s="119">
        <v>0</v>
      </c>
      <c r="CX239" s="117">
        <v>0</v>
      </c>
      <c r="CY239" s="118">
        <v>0</v>
      </c>
      <c r="CZ239" s="118">
        <v>0</v>
      </c>
      <c r="DA239" s="119">
        <v>0</v>
      </c>
      <c r="DB239" s="117">
        <v>0</v>
      </c>
      <c r="DC239" s="118">
        <v>0</v>
      </c>
      <c r="DD239" s="118">
        <v>0</v>
      </c>
      <c r="DE239" s="119">
        <v>0</v>
      </c>
      <c r="DF239" s="117">
        <v>0</v>
      </c>
      <c r="DG239" s="118">
        <v>0</v>
      </c>
      <c r="DH239" s="118">
        <v>0</v>
      </c>
      <c r="DI239" s="119">
        <v>0</v>
      </c>
      <c r="DT239" s="118">
        <v>0</v>
      </c>
      <c r="DU239" s="118">
        <v>0</v>
      </c>
      <c r="DV239" s="118">
        <v>0</v>
      </c>
      <c r="DW239" s="118">
        <v>0</v>
      </c>
      <c r="DX239" s="118">
        <v>0</v>
      </c>
      <c r="DY239" s="118">
        <v>0</v>
      </c>
      <c r="DZ239" s="118">
        <v>0</v>
      </c>
      <c r="EA239" s="118">
        <v>0</v>
      </c>
      <c r="EB239" s="118">
        <v>0</v>
      </c>
      <c r="EC239" s="118">
        <v>0</v>
      </c>
      <c r="ED239" s="118">
        <v>0</v>
      </c>
      <c r="EE239" s="118">
        <v>0</v>
      </c>
      <c r="EF239" s="118">
        <v>0</v>
      </c>
      <c r="EG239" s="118">
        <v>0</v>
      </c>
      <c r="EH239" s="118">
        <v>0</v>
      </c>
      <c r="EI239" s="118">
        <v>0</v>
      </c>
      <c r="EJ239" s="118">
        <v>0</v>
      </c>
      <c r="EK239" s="118">
        <v>0</v>
      </c>
    </row>
    <row r="240" spans="1:141" outlineLevel="2" x14ac:dyDescent="0.25">
      <c r="A240" s="90"/>
      <c r="B240" s="90"/>
      <c r="C240" s="90"/>
      <c r="D240" s="90"/>
      <c r="E240" t="str">
        <f>CONCATENATE("- ", $N$9,":")</f>
        <v>- Management:</v>
      </c>
      <c r="F240" s="100"/>
      <c r="I240" s="101"/>
      <c r="J240" s="100"/>
      <c r="M240" s="101"/>
      <c r="N240" s="100"/>
      <c r="Q240" s="101"/>
      <c r="R240" s="100"/>
      <c r="U240" s="101"/>
      <c r="V240" s="100"/>
      <c r="Y240" s="101"/>
      <c r="Z240" s="100"/>
      <c r="AC240" s="101"/>
      <c r="AD240" s="100"/>
      <c r="AG240" s="101"/>
      <c r="AH240" s="100"/>
      <c r="AK240" s="101"/>
      <c r="AL240" s="100"/>
      <c r="AO240" s="101"/>
      <c r="AP240" s="117">
        <v>0</v>
      </c>
      <c r="AQ240" s="118">
        <v>0</v>
      </c>
      <c r="AR240" s="118">
        <v>0</v>
      </c>
      <c r="AS240" s="119">
        <v>0</v>
      </c>
      <c r="AT240" s="117">
        <v>0</v>
      </c>
      <c r="AU240" s="118">
        <v>0</v>
      </c>
      <c r="AV240" s="118">
        <v>0</v>
      </c>
      <c r="AW240" s="119">
        <v>0</v>
      </c>
      <c r="AX240" s="117">
        <v>0</v>
      </c>
      <c r="AY240" s="118">
        <v>0</v>
      </c>
      <c r="AZ240" s="118">
        <v>0</v>
      </c>
      <c r="BA240" s="119">
        <v>0</v>
      </c>
      <c r="BB240" s="117">
        <v>0</v>
      </c>
      <c r="BC240" s="118">
        <v>0</v>
      </c>
      <c r="BD240" s="118">
        <v>0</v>
      </c>
      <c r="BE240" s="119">
        <v>0</v>
      </c>
      <c r="BF240" s="117">
        <v>0</v>
      </c>
      <c r="BG240" s="118">
        <v>0</v>
      </c>
      <c r="BH240" s="118">
        <v>0</v>
      </c>
      <c r="BI240" s="119">
        <v>0</v>
      </c>
      <c r="BJ240" s="117">
        <v>0</v>
      </c>
      <c r="BK240" s="118">
        <v>0</v>
      </c>
      <c r="BL240" s="118">
        <v>0</v>
      </c>
      <c r="BM240" s="119">
        <v>0</v>
      </c>
      <c r="BN240" s="117">
        <v>0</v>
      </c>
      <c r="BO240" s="118">
        <v>0</v>
      </c>
      <c r="BP240" s="118">
        <v>0</v>
      </c>
      <c r="BQ240" s="119">
        <v>0</v>
      </c>
      <c r="BR240" s="117">
        <v>0</v>
      </c>
      <c r="BS240" s="118">
        <v>0</v>
      </c>
      <c r="BT240" s="118">
        <v>0</v>
      </c>
      <c r="BU240" s="119">
        <v>0</v>
      </c>
      <c r="BV240" s="117">
        <v>0</v>
      </c>
      <c r="BW240" s="118">
        <v>0</v>
      </c>
      <c r="BX240" s="118">
        <v>0</v>
      </c>
      <c r="BY240" s="119">
        <v>0</v>
      </c>
      <c r="BZ240" s="117">
        <v>0</v>
      </c>
      <c r="CA240" s="118">
        <v>0</v>
      </c>
      <c r="CB240" s="118">
        <v>0</v>
      </c>
      <c r="CC240" s="119">
        <v>0</v>
      </c>
      <c r="CD240" s="117">
        <v>0</v>
      </c>
      <c r="CE240" s="118">
        <v>0</v>
      </c>
      <c r="CF240" s="118">
        <v>0</v>
      </c>
      <c r="CG240" s="119">
        <v>0</v>
      </c>
      <c r="CH240" s="117">
        <v>0</v>
      </c>
      <c r="CI240" s="118">
        <v>0</v>
      </c>
      <c r="CJ240" s="118">
        <v>0</v>
      </c>
      <c r="CK240" s="119">
        <v>0</v>
      </c>
      <c r="CL240" s="117">
        <v>0</v>
      </c>
      <c r="CM240" s="118">
        <v>0</v>
      </c>
      <c r="CN240" s="118">
        <v>0</v>
      </c>
      <c r="CO240" s="119">
        <v>0</v>
      </c>
      <c r="CP240" s="117">
        <v>0</v>
      </c>
      <c r="CQ240" s="118">
        <v>0</v>
      </c>
      <c r="CR240" s="118">
        <v>0</v>
      </c>
      <c r="CS240" s="119">
        <v>0</v>
      </c>
      <c r="CT240" s="117">
        <v>0</v>
      </c>
      <c r="CU240" s="118">
        <v>0</v>
      </c>
      <c r="CV240" s="118">
        <v>0</v>
      </c>
      <c r="CW240" s="119">
        <v>0</v>
      </c>
      <c r="CX240" s="117">
        <v>0</v>
      </c>
      <c r="CY240" s="118">
        <v>0</v>
      </c>
      <c r="CZ240" s="118">
        <v>0</v>
      </c>
      <c r="DA240" s="119">
        <v>0</v>
      </c>
      <c r="DB240" s="117">
        <v>0</v>
      </c>
      <c r="DC240" s="118">
        <v>0</v>
      </c>
      <c r="DD240" s="118">
        <v>0</v>
      </c>
      <c r="DE240" s="119">
        <v>0</v>
      </c>
      <c r="DF240" s="117">
        <v>0</v>
      </c>
      <c r="DG240" s="118">
        <v>0</v>
      </c>
      <c r="DH240" s="118">
        <v>0</v>
      </c>
      <c r="DI240" s="119">
        <v>0</v>
      </c>
      <c r="DT240" s="118">
        <v>0</v>
      </c>
      <c r="DU240" s="118">
        <v>0</v>
      </c>
      <c r="DV240" s="118">
        <v>0</v>
      </c>
      <c r="DW240" s="118">
        <v>0</v>
      </c>
      <c r="DX240" s="118">
        <v>0</v>
      </c>
      <c r="DY240" s="118">
        <v>0</v>
      </c>
      <c r="DZ240" s="118">
        <v>0</v>
      </c>
      <c r="EA240" s="118">
        <v>0</v>
      </c>
      <c r="EB240" s="118">
        <v>0</v>
      </c>
      <c r="EC240" s="118">
        <v>0</v>
      </c>
      <c r="ED240" s="118">
        <v>0</v>
      </c>
      <c r="EE240" s="118">
        <v>0</v>
      </c>
      <c r="EF240" s="118">
        <v>0</v>
      </c>
      <c r="EG240" s="118">
        <v>0</v>
      </c>
      <c r="EH240" s="118">
        <v>0</v>
      </c>
      <c r="EI240" s="118">
        <v>0</v>
      </c>
      <c r="EJ240" s="118">
        <v>0</v>
      </c>
      <c r="EK240" s="118">
        <v>0</v>
      </c>
    </row>
    <row r="241" spans="1:141" outlineLevel="2" x14ac:dyDescent="0.25">
      <c r="A241" s="90"/>
      <c r="B241" s="90"/>
      <c r="C241" s="90"/>
      <c r="D241" s="90"/>
      <c r="E241" t="str">
        <f>CONCATENATE("- ", $N$10,":")</f>
        <v>- Default:</v>
      </c>
      <c r="F241" s="100"/>
      <c r="I241" s="101"/>
      <c r="J241" s="100"/>
      <c r="M241" s="101"/>
      <c r="N241" s="100"/>
      <c r="Q241" s="101"/>
      <c r="R241" s="100"/>
      <c r="U241" s="101"/>
      <c r="V241" s="100"/>
      <c r="Y241" s="101"/>
      <c r="Z241" s="100"/>
      <c r="AC241" s="101"/>
      <c r="AD241" s="100"/>
      <c r="AG241" s="101"/>
      <c r="AH241" s="100"/>
      <c r="AK241" s="101"/>
      <c r="AL241" s="100"/>
      <c r="AO241" s="101"/>
      <c r="AP241" s="117">
        <v>0</v>
      </c>
      <c r="AQ241" s="118">
        <v>0</v>
      </c>
      <c r="AR241" s="118">
        <v>0</v>
      </c>
      <c r="AS241" s="119">
        <v>0</v>
      </c>
      <c r="AT241" s="117">
        <v>0</v>
      </c>
      <c r="AU241" s="118">
        <v>0</v>
      </c>
      <c r="AV241" s="118">
        <v>0</v>
      </c>
      <c r="AW241" s="119">
        <v>0</v>
      </c>
      <c r="AX241" s="117">
        <v>0</v>
      </c>
      <c r="AY241" s="118">
        <v>0</v>
      </c>
      <c r="AZ241" s="118">
        <v>0</v>
      </c>
      <c r="BA241" s="119">
        <v>0</v>
      </c>
      <c r="BB241" s="117">
        <v>0</v>
      </c>
      <c r="BC241" s="118">
        <v>0</v>
      </c>
      <c r="BD241" s="118">
        <v>0</v>
      </c>
      <c r="BE241" s="119">
        <v>0</v>
      </c>
      <c r="BF241" s="117">
        <v>0</v>
      </c>
      <c r="BG241" s="118">
        <v>0</v>
      </c>
      <c r="BH241" s="118">
        <v>0</v>
      </c>
      <c r="BI241" s="119">
        <v>0</v>
      </c>
      <c r="BJ241" s="117">
        <v>0</v>
      </c>
      <c r="BK241" s="118">
        <v>0</v>
      </c>
      <c r="BL241" s="118">
        <v>0</v>
      </c>
      <c r="BM241" s="119">
        <v>0</v>
      </c>
      <c r="BN241" s="117">
        <v>0</v>
      </c>
      <c r="BO241" s="118">
        <v>0</v>
      </c>
      <c r="BP241" s="118">
        <v>0</v>
      </c>
      <c r="BQ241" s="119">
        <v>0</v>
      </c>
      <c r="BR241" s="117">
        <v>0</v>
      </c>
      <c r="BS241" s="118">
        <v>0</v>
      </c>
      <c r="BT241" s="118">
        <v>0</v>
      </c>
      <c r="BU241" s="119">
        <v>0</v>
      </c>
      <c r="BV241" s="117">
        <v>0</v>
      </c>
      <c r="BW241" s="118">
        <v>0</v>
      </c>
      <c r="BX241" s="118">
        <v>0</v>
      </c>
      <c r="BY241" s="119">
        <v>0</v>
      </c>
      <c r="BZ241" s="117">
        <v>0</v>
      </c>
      <c r="CA241" s="118">
        <v>0</v>
      </c>
      <c r="CB241" s="118">
        <v>0</v>
      </c>
      <c r="CC241" s="119">
        <v>0</v>
      </c>
      <c r="CD241" s="117">
        <v>0</v>
      </c>
      <c r="CE241" s="118">
        <v>0</v>
      </c>
      <c r="CF241" s="118">
        <v>0</v>
      </c>
      <c r="CG241" s="119">
        <v>0</v>
      </c>
      <c r="CH241" s="117">
        <v>0</v>
      </c>
      <c r="CI241" s="118">
        <v>0</v>
      </c>
      <c r="CJ241" s="118">
        <v>0</v>
      </c>
      <c r="CK241" s="119">
        <v>0</v>
      </c>
      <c r="CL241" s="117">
        <v>0</v>
      </c>
      <c r="CM241" s="118">
        <v>0</v>
      </c>
      <c r="CN241" s="118">
        <v>0</v>
      </c>
      <c r="CO241" s="119">
        <v>0</v>
      </c>
      <c r="CP241" s="117">
        <v>0</v>
      </c>
      <c r="CQ241" s="118">
        <v>0</v>
      </c>
      <c r="CR241" s="118">
        <v>0</v>
      </c>
      <c r="CS241" s="119">
        <v>0</v>
      </c>
      <c r="CT241" s="117">
        <v>0</v>
      </c>
      <c r="CU241" s="118">
        <v>0</v>
      </c>
      <c r="CV241" s="118">
        <v>0</v>
      </c>
      <c r="CW241" s="119">
        <v>0</v>
      </c>
      <c r="CX241" s="117">
        <v>0</v>
      </c>
      <c r="CY241" s="118">
        <v>0</v>
      </c>
      <c r="CZ241" s="118">
        <v>0</v>
      </c>
      <c r="DA241" s="119">
        <v>0</v>
      </c>
      <c r="DB241" s="117">
        <v>0</v>
      </c>
      <c r="DC241" s="118">
        <v>0</v>
      </c>
      <c r="DD241" s="118">
        <v>0</v>
      </c>
      <c r="DE241" s="119">
        <v>0</v>
      </c>
      <c r="DF241" s="117">
        <v>0</v>
      </c>
      <c r="DG241" s="118">
        <v>0</v>
      </c>
      <c r="DH241" s="118">
        <v>0</v>
      </c>
      <c r="DI241" s="119">
        <v>0</v>
      </c>
      <c r="DT241" s="118"/>
      <c r="DU241" s="118">
        <f t="shared" ref="DU241:EK241" si="498">DT241</f>
        <v>0</v>
      </c>
      <c r="DV241" s="118">
        <f t="shared" si="498"/>
        <v>0</v>
      </c>
      <c r="DW241" s="118">
        <f t="shared" si="498"/>
        <v>0</v>
      </c>
      <c r="DX241" s="118">
        <f t="shared" si="498"/>
        <v>0</v>
      </c>
      <c r="DY241" s="118">
        <f t="shared" si="498"/>
        <v>0</v>
      </c>
      <c r="DZ241" s="118">
        <f t="shared" si="498"/>
        <v>0</v>
      </c>
      <c r="EA241" s="118">
        <f t="shared" si="498"/>
        <v>0</v>
      </c>
      <c r="EB241" s="118">
        <f t="shared" si="498"/>
        <v>0</v>
      </c>
      <c r="EC241" s="118">
        <f t="shared" si="498"/>
        <v>0</v>
      </c>
      <c r="ED241" s="118">
        <f t="shared" si="498"/>
        <v>0</v>
      </c>
      <c r="EE241" s="118">
        <f t="shared" si="498"/>
        <v>0</v>
      </c>
      <c r="EF241" s="118">
        <f t="shared" si="498"/>
        <v>0</v>
      </c>
      <c r="EG241" s="118">
        <f t="shared" si="498"/>
        <v>0</v>
      </c>
      <c r="EH241" s="118">
        <f t="shared" si="498"/>
        <v>0</v>
      </c>
      <c r="EI241" s="118">
        <f t="shared" si="498"/>
        <v>0</v>
      </c>
      <c r="EJ241" s="118">
        <f t="shared" si="498"/>
        <v>0</v>
      </c>
      <c r="EK241" s="118">
        <f t="shared" si="498"/>
        <v>0</v>
      </c>
    </row>
    <row r="242" spans="1:141" outlineLevel="2" x14ac:dyDescent="0.25">
      <c r="A242" s="129"/>
      <c r="B242" s="129"/>
      <c r="C242" s="129"/>
      <c r="D242" s="129"/>
      <c r="E242" s="122"/>
      <c r="F242" s="130"/>
      <c r="G242" s="122"/>
      <c r="H242" s="122"/>
      <c r="I242" s="122"/>
      <c r="J242" s="130"/>
      <c r="K242" s="122"/>
      <c r="L242" s="122"/>
      <c r="M242" s="122"/>
      <c r="N242" s="130"/>
      <c r="O242" s="122"/>
      <c r="P242" s="122"/>
      <c r="Q242" s="122"/>
      <c r="R242" s="130"/>
      <c r="S242" s="122"/>
      <c r="T242" s="122"/>
      <c r="U242" s="122"/>
      <c r="V242" s="130"/>
      <c r="W242" s="122"/>
      <c r="X242" s="122"/>
      <c r="Y242" s="122"/>
      <c r="Z242" s="130"/>
      <c r="AA242" s="122"/>
      <c r="AB242" s="122"/>
      <c r="AC242" s="122"/>
      <c r="AD242" s="130"/>
      <c r="AE242" s="122"/>
      <c r="AF242" s="122"/>
      <c r="AG242" s="122"/>
      <c r="AH242" s="130"/>
      <c r="AI242" s="122"/>
      <c r="AJ242" s="122"/>
      <c r="AK242" s="122"/>
      <c r="AL242" s="130"/>
      <c r="AM242" s="122"/>
      <c r="AN242" s="122"/>
      <c r="AO242" s="122"/>
      <c r="AP242" s="130"/>
      <c r="AQ242" s="122"/>
      <c r="AR242" s="122"/>
      <c r="AS242" s="122"/>
      <c r="AT242" s="130"/>
      <c r="AU242" s="122"/>
      <c r="AV242" s="122"/>
      <c r="AW242" s="122"/>
      <c r="AX242" s="130"/>
      <c r="AY242" s="122"/>
      <c r="AZ242" s="122"/>
      <c r="BA242" s="122"/>
      <c r="BB242" s="130"/>
      <c r="BC242" s="122"/>
      <c r="BD242" s="122"/>
      <c r="BE242" s="122"/>
      <c r="BF242" s="130"/>
      <c r="BG242" s="122"/>
      <c r="BH242" s="122"/>
      <c r="BI242" s="122"/>
      <c r="BJ242" s="130"/>
      <c r="BK242" s="122"/>
      <c r="BL242" s="122"/>
      <c r="BM242" s="122"/>
      <c r="BN242" s="130"/>
      <c r="BO242" s="122"/>
      <c r="BP242" s="122"/>
      <c r="BQ242" s="122"/>
      <c r="BR242" s="130"/>
      <c r="BS242" s="122"/>
      <c r="BT242" s="122"/>
      <c r="BU242" s="122"/>
      <c r="BV242" s="130"/>
      <c r="BW242" s="122"/>
      <c r="BX242" s="122"/>
      <c r="BY242" s="122"/>
      <c r="BZ242" s="130"/>
      <c r="CA242" s="122"/>
      <c r="CB242" s="122"/>
      <c r="CC242" s="122"/>
      <c r="CD242" s="130"/>
      <c r="CE242" s="122"/>
      <c r="CF242" s="122"/>
      <c r="CG242" s="122"/>
      <c r="CH242" s="130"/>
      <c r="CI242" s="122"/>
      <c r="CJ242" s="122"/>
      <c r="CK242" s="122"/>
      <c r="CL242" s="130"/>
      <c r="CM242" s="122"/>
      <c r="CN242" s="122"/>
      <c r="CO242" s="122"/>
      <c r="CP242" s="130"/>
      <c r="CQ242" s="122"/>
      <c r="CR242" s="122"/>
      <c r="CS242" s="122"/>
      <c r="CT242" s="130"/>
      <c r="CU242" s="122"/>
      <c r="CV242" s="122"/>
      <c r="CW242" s="122"/>
      <c r="CX242" s="130"/>
      <c r="CY242" s="122"/>
      <c r="CZ242" s="122"/>
      <c r="DA242" s="122"/>
      <c r="DB242" s="130"/>
      <c r="DC242" s="122"/>
      <c r="DD242" s="122"/>
      <c r="DE242" s="122"/>
      <c r="DF242" s="130"/>
      <c r="DG242" s="122"/>
      <c r="DH242" s="122"/>
      <c r="DI242" s="131"/>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2"/>
      <c r="EI242" s="122"/>
      <c r="EJ242" s="122"/>
      <c r="EK242" s="122"/>
    </row>
    <row r="243" spans="1:141" outlineLevel="2" x14ac:dyDescent="0.25">
      <c r="A243" s="90"/>
      <c r="B243" s="90"/>
      <c r="C243" s="90"/>
      <c r="D243" s="90"/>
      <c r="F243" s="100"/>
      <c r="I243" s="101"/>
      <c r="J243" s="100"/>
      <c r="M243" s="101"/>
      <c r="N243" s="100"/>
      <c r="Q243" s="101"/>
      <c r="R243" s="100"/>
      <c r="U243" s="101"/>
      <c r="V243" s="100"/>
      <c r="Y243" s="101"/>
      <c r="Z243" s="100"/>
      <c r="AC243" s="101"/>
      <c r="AD243" s="100"/>
      <c r="AG243" s="101"/>
      <c r="AH243" s="100"/>
      <c r="AK243" s="101"/>
      <c r="AL243" s="100"/>
      <c r="AO243" s="101"/>
      <c r="AP243" s="100"/>
      <c r="AS243" s="101"/>
      <c r="AT243" s="100"/>
      <c r="AW243" s="101"/>
      <c r="AX243" s="100"/>
      <c r="BA243" s="101"/>
      <c r="BB243" s="100"/>
      <c r="BE243" s="101"/>
      <c r="BF243" s="100"/>
      <c r="BI243" s="101"/>
      <c r="BJ243" s="100"/>
      <c r="BM243" s="101"/>
      <c r="BN243" s="100"/>
      <c r="BQ243" s="101"/>
      <c r="BR243" s="100"/>
      <c r="BU243" s="101"/>
      <c r="BV243" s="100"/>
      <c r="BY243" s="101"/>
      <c r="BZ243" s="100"/>
      <c r="CC243" s="101"/>
      <c r="CD243" s="100"/>
      <c r="CG243" s="101"/>
      <c r="CH243" s="100"/>
      <c r="CK243" s="101"/>
      <c r="CL243" s="100"/>
      <c r="CO243" s="101"/>
      <c r="CP243" s="100"/>
      <c r="CS243" s="101"/>
      <c r="CT243" s="100"/>
      <c r="CW243" s="101"/>
      <c r="CX243" s="100"/>
      <c r="DA243" s="101"/>
      <c r="DB243" s="100"/>
      <c r="DE243" s="101"/>
      <c r="DF243" s="100"/>
      <c r="DI243" s="101"/>
    </row>
    <row r="244" spans="1:141" outlineLevel="2" x14ac:dyDescent="0.25">
      <c r="A244" s="90"/>
      <c r="B244" s="90"/>
      <c r="C244" s="111"/>
      <c r="D244" s="90"/>
      <c r="E244" s="132" t="s">
        <v>323</v>
      </c>
      <c r="F244" s="105">
        <f t="shared" ref="F244:AK244" ca="1" si="499">IF(ISNUMBER(F249),F249+IF($I$7=1,F247,0),IF(ISNUMBER(F251),F251+IF($I$7=1,F247,0),""))</f>
        <v>26.765999999999998</v>
      </c>
      <c r="G244" s="106">
        <f t="shared" ca="1" si="499"/>
        <v>26.648999999999997</v>
      </c>
      <c r="H244" s="106">
        <f t="shared" ca="1" si="499"/>
        <v>36.103000000000002</v>
      </c>
      <c r="I244" s="107">
        <f t="shared" ca="1" si="499"/>
        <v>34.731000000000002</v>
      </c>
      <c r="J244" s="105">
        <f t="shared" ca="1" si="499"/>
        <v>38</v>
      </c>
      <c r="K244" s="106">
        <f t="shared" ca="1" si="499"/>
        <v>46</v>
      </c>
      <c r="L244" s="106">
        <f t="shared" ca="1" si="499"/>
        <v>-1</v>
      </c>
      <c r="M244" s="107">
        <f t="shared" ca="1" si="499"/>
        <v>46</v>
      </c>
      <c r="N244" s="105">
        <f t="shared" ca="1" si="499"/>
        <v>45</v>
      </c>
      <c r="O244" s="106">
        <f t="shared" ca="1" si="499"/>
        <v>64</v>
      </c>
      <c r="P244" s="106">
        <f t="shared" ca="1" si="499"/>
        <v>79</v>
      </c>
      <c r="Q244" s="107">
        <f t="shared" ca="1" si="499"/>
        <v>51</v>
      </c>
      <c r="R244" s="105">
        <f t="shared" ca="1" si="499"/>
        <v>29</v>
      </c>
      <c r="S244" s="106">
        <f t="shared" ca="1" si="499"/>
        <v>101</v>
      </c>
      <c r="T244" s="106">
        <f t="shared" ca="1" si="499"/>
        <v>58</v>
      </c>
      <c r="U244" s="107">
        <f t="shared" ca="1" si="499"/>
        <v>-39</v>
      </c>
      <c r="V244" s="105">
        <f t="shared" ca="1" si="499"/>
        <v>67</v>
      </c>
      <c r="W244" s="106">
        <f t="shared" ca="1" si="499"/>
        <v>79</v>
      </c>
      <c r="X244" s="106">
        <f t="shared" ca="1" si="499"/>
        <v>-149</v>
      </c>
      <c r="Y244" s="107">
        <f t="shared" ca="1" si="499"/>
        <v>-242</v>
      </c>
      <c r="Z244" s="105">
        <f t="shared" ca="1" si="499"/>
        <v>-5</v>
      </c>
      <c r="AA244" s="106">
        <f t="shared" ca="1" si="499"/>
        <v>54</v>
      </c>
      <c r="AB244" s="106">
        <f t="shared" ca="1" si="499"/>
        <v>60</v>
      </c>
      <c r="AC244" s="107">
        <f t="shared" ca="1" si="499"/>
        <v>65</v>
      </c>
      <c r="AD244" s="105">
        <f t="shared" ca="1" si="499"/>
        <v>64</v>
      </c>
      <c r="AE244" s="106">
        <f t="shared" ca="1" si="499"/>
        <v>-13</v>
      </c>
      <c r="AF244" s="106">
        <f t="shared" ca="1" si="499"/>
        <v>12</v>
      </c>
      <c r="AG244" s="107">
        <f t="shared" ca="1" si="499"/>
        <v>14</v>
      </c>
      <c r="AH244" s="105">
        <f t="shared" ca="1" si="499"/>
        <v>132</v>
      </c>
      <c r="AI244" s="106">
        <f t="shared" ca="1" si="499"/>
        <v>20</v>
      </c>
      <c r="AJ244" s="106">
        <f t="shared" ca="1" si="499"/>
        <v>174</v>
      </c>
      <c r="AK244" s="107">
        <f t="shared" ca="1" si="499"/>
        <v>-137</v>
      </c>
      <c r="AL244" s="105">
        <f t="shared" ref="AL244:BQ244" ca="1" si="500">IF(ISNUMBER(AL249),AL249+IF($I$7=1,AL247,0),IF(ISNUMBER(AL251),AL251+IF($I$7=1,AL247,0),""))</f>
        <v>187</v>
      </c>
      <c r="AM244" s="106">
        <f t="shared" ca="1" si="500"/>
        <v>-181</v>
      </c>
      <c r="AN244" s="106">
        <f t="shared" ca="1" si="500"/>
        <v>-67</v>
      </c>
      <c r="AO244" s="107">
        <f t="shared" ca="1" si="500"/>
        <v>-126</v>
      </c>
      <c r="AP244" s="105">
        <f t="shared" ca="1" si="500"/>
        <v>166</v>
      </c>
      <c r="AQ244" s="106">
        <f t="shared" ca="1" si="500"/>
        <v>793</v>
      </c>
      <c r="AR244" s="106">
        <f t="shared" ca="1" si="500"/>
        <v>1279</v>
      </c>
      <c r="AS244" s="107">
        <f t="shared" ca="1" si="500"/>
        <v>1820</v>
      </c>
      <c r="AT244" s="105">
        <f t="shared" ca="1" si="500"/>
        <v>2398</v>
      </c>
      <c r="AU244" s="106">
        <f t="shared" ca="1" si="500"/>
        <v>2615</v>
      </c>
      <c r="AV244" s="106">
        <f t="shared" ca="1" si="500"/>
        <v>3007</v>
      </c>
      <c r="AW244" s="107">
        <f t="shared" ca="1" si="500"/>
        <v>2604.3296555276597</v>
      </c>
      <c r="AX244" s="105">
        <f t="shared" ca="1" si="500"/>
        <v>2730.1434508905108</v>
      </c>
      <c r="AY244" s="106">
        <f t="shared" ca="1" si="500"/>
        <v>3158.4533281089452</v>
      </c>
      <c r="AZ244" s="106">
        <f t="shared" ca="1" si="500"/>
        <v>3697.6152662231648</v>
      </c>
      <c r="BA244" s="107">
        <f t="shared" ca="1" si="500"/>
        <v>4031.0473969203349</v>
      </c>
      <c r="BB244" s="105">
        <f t="shared" ca="1" si="500"/>
        <v>3363.8137798428115</v>
      </c>
      <c r="BC244" s="106">
        <f t="shared" ca="1" si="500"/>
        <v>3883.472896657468</v>
      </c>
      <c r="BD244" s="106">
        <f t="shared" ca="1" si="500"/>
        <v>4537.5632278722051</v>
      </c>
      <c r="BE244" s="107">
        <f t="shared" ca="1" si="500"/>
        <v>4942.1664968697942</v>
      </c>
      <c r="BF244" s="105">
        <f t="shared" ca="1" si="500"/>
        <v>3921.0181764986669</v>
      </c>
      <c r="BG244" s="106">
        <f t="shared" ca="1" si="500"/>
        <v>4517.7181816034363</v>
      </c>
      <c r="BH244" s="106">
        <f t="shared" ca="1" si="500"/>
        <v>5268.7088054271744</v>
      </c>
      <c r="BI244" s="107">
        <f t="shared" ca="1" si="500"/>
        <v>5733.3594112241462</v>
      </c>
      <c r="BJ244" s="105">
        <f t="shared" ca="1" si="500"/>
        <v>4420.2369775767538</v>
      </c>
      <c r="BK244" s="106">
        <f t="shared" ca="1" si="500"/>
        <v>5082.8822330400153</v>
      </c>
      <c r="BL244" s="106">
        <f t="shared" ca="1" si="500"/>
        <v>5916.7914557600989</v>
      </c>
      <c r="BM244" s="107">
        <f t="shared" ca="1" si="500"/>
        <v>6432.8646451316381</v>
      </c>
      <c r="BN244" s="105">
        <f t="shared" ca="1" si="500"/>
        <v>4850.7292238552927</v>
      </c>
      <c r="BO244" s="106">
        <f t="shared" ca="1" si="500"/>
        <v>5566.732124751763</v>
      </c>
      <c r="BP244" s="106">
        <f t="shared" ca="1" si="500"/>
        <v>6467.7016599384015</v>
      </c>
      <c r="BQ244" s="107">
        <f t="shared" ca="1" si="500"/>
        <v>7025.4098357014427</v>
      </c>
      <c r="BR244" s="105">
        <f t="shared" ref="BR244:CW244" ca="1" si="501">IF(ISNUMBER(BR249),BR249+IF($I$7=1,BR247,0),IF(ISNUMBER(BR251),BR251+IF($I$7=1,BR247,0),""))</f>
        <v>5182.1063567979791</v>
      </c>
      <c r="BS244" s="106">
        <f t="shared" ca="1" si="501"/>
        <v>5934.3063417164285</v>
      </c>
      <c r="BT244" s="106">
        <f t="shared" ca="1" si="501"/>
        <v>6880.7230703076539</v>
      </c>
      <c r="BU244" s="107">
        <f t="shared" ca="1" si="501"/>
        <v>7466.7171571333856</v>
      </c>
      <c r="BV244" s="105">
        <f t="shared" ca="1" si="501"/>
        <v>5531.6507444574618</v>
      </c>
      <c r="BW244" s="106">
        <f t="shared" ca="1" si="501"/>
        <v>6321.8647702037451</v>
      </c>
      <c r="BX244" s="106">
        <f t="shared" ca="1" si="501"/>
        <v>7316.008186283143</v>
      </c>
      <c r="BY244" s="107">
        <f t="shared" ca="1" si="501"/>
        <v>7931.709646089108</v>
      </c>
      <c r="BZ244" s="105">
        <f t="shared" ca="1" si="501"/>
        <v>5900.2993480669838</v>
      </c>
      <c r="CA244" s="106">
        <f t="shared" ca="1" si="501"/>
        <v>6730.4353440202749</v>
      </c>
      <c r="CB244" s="106">
        <f t="shared" ca="1" si="501"/>
        <v>7774.6990416672479</v>
      </c>
      <c r="CC244" s="107">
        <f t="shared" ca="1" si="501"/>
        <v>8421.6005353196215</v>
      </c>
      <c r="CD244" s="105">
        <f t="shared" ca="1" si="501"/>
        <v>6289.0364790146223</v>
      </c>
      <c r="CE244" s="106">
        <f t="shared" ca="1" si="501"/>
        <v>7161.0978978040594</v>
      </c>
      <c r="CF244" s="106">
        <f t="shared" ca="1" si="501"/>
        <v>8257.9952781507691</v>
      </c>
      <c r="CG244" s="107">
        <f t="shared" ca="1" si="501"/>
        <v>8937.6642274781443</v>
      </c>
      <c r="CH244" s="105">
        <f t="shared" ca="1" si="501"/>
        <v>6698.896174586087</v>
      </c>
      <c r="CI244" s="106">
        <f t="shared" ca="1" si="501"/>
        <v>7614.9867703260861</v>
      </c>
      <c r="CJ244" s="106">
        <f t="shared" ca="1" si="501"/>
        <v>8767.1570339921855</v>
      </c>
      <c r="CK244" s="107">
        <f t="shared" ca="1" si="501"/>
        <v>9481.2393619251125</v>
      </c>
      <c r="CL244" s="105">
        <f t="shared" ca="1" si="501"/>
        <v>7130.9646925939742</v>
      </c>
      <c r="CM244" s="106">
        <f t="shared" ca="1" si="501"/>
        <v>8093.2935380558729</v>
      </c>
      <c r="CN244" s="106">
        <f t="shared" ca="1" si="501"/>
        <v>9303.5079772296594</v>
      </c>
      <c r="CO244" s="107">
        <f t="shared" ca="1" si="501"/>
        <v>10053.73203497197</v>
      </c>
      <c r="CP244" s="105">
        <f t="shared" ca="1" si="501"/>
        <v>7586.3831308366407</v>
      </c>
      <c r="CQ244" s="106">
        <f t="shared" ca="1" si="501"/>
        <v>8597.2698855031776</v>
      </c>
      <c r="CR244" s="106">
        <f t="shared" ca="1" si="501"/>
        <v>9868.4384906511441</v>
      </c>
      <c r="CS244" s="107">
        <f t="shared" ca="1" si="501"/>
        <v>10656.619181234269</v>
      </c>
      <c r="CT244" s="105">
        <f t="shared" ca="1" si="501"/>
        <v>8066.3501776268386</v>
      </c>
      <c r="CU244" s="106">
        <f t="shared" ca="1" si="501"/>
        <v>9128.2306191731914</v>
      </c>
      <c r="CV244" s="106">
        <f t="shared" ca="1" si="501"/>
        <v>10463.409016109039</v>
      </c>
      <c r="CW244" s="107">
        <f t="shared" ca="1" si="501"/>
        <v>11291.452124148143</v>
      </c>
      <c r="CX244" s="105">
        <f t="shared" ref="CX244:DI244" ca="1" si="502">IF(ISNUMBER(CX249),CX249+IF($I$7=1,CX247,0),IF(ISNUMBER(CX251),CX251+IF($I$7=1,CX247,0),""))</f>
        <v>8572.1249999419797</v>
      </c>
      <c r="CY244" s="106">
        <f t="shared" ca="1" si="502"/>
        <v>9687.5568323143143</v>
      </c>
      <c r="CZ244" s="106">
        <f t="shared" ca="1" si="502"/>
        <v>11089.95356614493</v>
      </c>
      <c r="DA244" s="107">
        <f t="shared" ca="1" si="502"/>
        <v>11959.860304106465</v>
      </c>
      <c r="DB244" s="105">
        <f t="shared" ca="1" si="502"/>
        <v>9105.030276075373</v>
      </c>
      <c r="DC244" s="106">
        <f t="shared" ca="1" si="502"/>
        <v>10276.699227996231</v>
      </c>
      <c r="DD244" s="106">
        <f t="shared" ca="1" si="502"/>
        <v>11749.683411288015</v>
      </c>
      <c r="DE244" s="107">
        <f t="shared" ca="1" si="502"/>
        <v>12663.555193093825</v>
      </c>
      <c r="DF244" s="105">
        <f t="shared" ca="1" si="502"/>
        <v>9666.4553800114063</v>
      </c>
      <c r="DG244" s="106">
        <f t="shared" ca="1" si="502"/>
        <v>10897.181608432744</v>
      </c>
      <c r="DH244" s="106">
        <f t="shared" ca="1" si="502"/>
        <v>12444.290951808716</v>
      </c>
      <c r="DI244" s="107">
        <f t="shared" ca="1" si="502"/>
        <v>13404.334405142907</v>
      </c>
      <c r="DK244" s="106">
        <f t="shared" ref="DK244:EK244" ca="1" si="503">SUM(OFFSET($E244,,MATCH(DK$3,$F$5:$DI$5,0),,4))</f>
        <v>124.249</v>
      </c>
      <c r="DL244" s="106">
        <f t="shared" ca="1" si="503"/>
        <v>129</v>
      </c>
      <c r="DM244" s="106">
        <f t="shared" ca="1" si="503"/>
        <v>239</v>
      </c>
      <c r="DN244" s="106">
        <f t="shared" ca="1" si="503"/>
        <v>149</v>
      </c>
      <c r="DO244" s="106">
        <f t="shared" ca="1" si="503"/>
        <v>-245</v>
      </c>
      <c r="DP244" s="106">
        <f t="shared" ca="1" si="503"/>
        <v>174</v>
      </c>
      <c r="DQ244" s="106">
        <f t="shared" ca="1" si="503"/>
        <v>77</v>
      </c>
      <c r="DR244" s="106">
        <f t="shared" ca="1" si="503"/>
        <v>189</v>
      </c>
      <c r="DS244" s="106">
        <f t="shared" ca="1" si="503"/>
        <v>-187</v>
      </c>
      <c r="DT244" s="106">
        <f t="shared" ca="1" si="503"/>
        <v>4058</v>
      </c>
      <c r="DU244" s="106">
        <f t="shared" ca="1" si="503"/>
        <v>10624.329655527659</v>
      </c>
      <c r="DV244" s="106">
        <f t="shared" ca="1" si="503"/>
        <v>13617.259442142957</v>
      </c>
      <c r="DW244" s="106">
        <f t="shared" ca="1" si="503"/>
        <v>16727.016401242279</v>
      </c>
      <c r="DX244" s="106">
        <f t="shared" ca="1" si="503"/>
        <v>19440.804574753427</v>
      </c>
      <c r="DY244" s="106">
        <f t="shared" ca="1" si="503"/>
        <v>21852.775311508507</v>
      </c>
      <c r="DZ244" s="106">
        <f t="shared" ca="1" si="503"/>
        <v>23910.572844246897</v>
      </c>
      <c r="EA244" s="106">
        <f t="shared" ca="1" si="503"/>
        <v>25463.852925955445</v>
      </c>
      <c r="EB244" s="106">
        <f t="shared" ca="1" si="503"/>
        <v>27101.23334703346</v>
      </c>
      <c r="EC244" s="106">
        <f t="shared" ca="1" si="503"/>
        <v>28827.034269074131</v>
      </c>
      <c r="ED244" s="106">
        <f t="shared" ca="1" si="503"/>
        <v>30645.793882447597</v>
      </c>
      <c r="EE244" s="106">
        <f t="shared" ca="1" si="503"/>
        <v>32562.279340829471</v>
      </c>
      <c r="EF244" s="106">
        <f t="shared" ca="1" si="503"/>
        <v>34581.498242851478</v>
      </c>
      <c r="EG244" s="106">
        <f t="shared" ca="1" si="503"/>
        <v>36708.710688225226</v>
      </c>
      <c r="EH244" s="106">
        <f t="shared" ca="1" si="503"/>
        <v>38949.441937057214</v>
      </c>
      <c r="EI244" s="106">
        <f t="shared" ca="1" si="503"/>
        <v>41309.495702507687</v>
      </c>
      <c r="EJ244" s="106">
        <f t="shared" ca="1" si="503"/>
        <v>43794.968108453446</v>
      </c>
      <c r="EK244" s="106">
        <f t="shared" ca="1" si="503"/>
        <v>46412.262345395779</v>
      </c>
    </row>
    <row r="245" spans="1:141" outlineLevel="2" x14ac:dyDescent="0.25">
      <c r="A245" s="90"/>
      <c r="B245" s="90"/>
      <c r="C245" s="90"/>
      <c r="D245" s="90"/>
      <c r="E245" s="37" t="str">
        <f>E252</f>
        <v>% income before tax</v>
      </c>
      <c r="F245" s="108">
        <f t="shared" ref="F245:AK245" ca="1" si="504">IF(ISERROR(F244/F$40),"",F244/F$40)</f>
        <v>0.16392498866990851</v>
      </c>
      <c r="G245" s="109">
        <f t="shared" ca="1" si="504"/>
        <v>0.17234599838318515</v>
      </c>
      <c r="H245" s="109">
        <f t="shared" ca="1" si="504"/>
        <v>0.17268379011814225</v>
      </c>
      <c r="I245" s="110">
        <f t="shared" ca="1" si="504"/>
        <v>0.15242320908983184</v>
      </c>
      <c r="J245" s="108">
        <f t="shared" ca="1" si="504"/>
        <v>0.22093023255813954</v>
      </c>
      <c r="K245" s="109">
        <f t="shared" ca="1" si="504"/>
        <v>-2.7058823529411766</v>
      </c>
      <c r="L245" s="109">
        <f t="shared" ca="1" si="504"/>
        <v>-4.2194092827004216E-3</v>
      </c>
      <c r="M245" s="110">
        <f t="shared" ca="1" si="504"/>
        <v>0.13105413105413105</v>
      </c>
      <c r="N245" s="108">
        <f t="shared" ca="1" si="504"/>
        <v>0.1875</v>
      </c>
      <c r="O245" s="109">
        <f t="shared" ca="1" si="504"/>
        <v>0.20317460317460317</v>
      </c>
      <c r="P245" s="109">
        <f t="shared" ca="1" si="504"/>
        <v>0.12721417069243157</v>
      </c>
      <c r="Q245" s="110">
        <f t="shared" ca="1" si="504"/>
        <v>6.9958847736625515E-2</v>
      </c>
      <c r="R245" s="108">
        <f t="shared" ca="1" si="504"/>
        <v>5.4104477611940295E-2</v>
      </c>
      <c r="S245" s="109">
        <f t="shared" ca="1" si="504"/>
        <v>0.1476608187134503</v>
      </c>
      <c r="T245" s="109">
        <f t="shared" ca="1" si="504"/>
        <v>6.4732142857142863E-2</v>
      </c>
      <c r="U245" s="110">
        <f t="shared" ca="1" si="504"/>
        <v>-3.6111111111111108E-2</v>
      </c>
      <c r="V245" s="108">
        <f t="shared" ca="1" si="504"/>
        <v>5.1106025934401222E-2</v>
      </c>
      <c r="W245" s="109">
        <f t="shared" ca="1" si="504"/>
        <v>6.6949152542372881E-2</v>
      </c>
      <c r="X245" s="109">
        <f t="shared" ca="1" si="504"/>
        <v>-0.13783533765032377</v>
      </c>
      <c r="Y245" s="110">
        <f t="shared" ca="1" si="504"/>
        <v>-0.74691358024691357</v>
      </c>
      <c r="Z245" s="108">
        <f t="shared" ca="1" si="504"/>
        <v>-1.1904761904761904E-2</v>
      </c>
      <c r="AA245" s="109">
        <f t="shared" ca="1" si="504"/>
        <v>8.9108910891089105E-2</v>
      </c>
      <c r="AB245" s="109">
        <f t="shared" ca="1" si="504"/>
        <v>6.0544904137235116E-2</v>
      </c>
      <c r="AC245" s="110">
        <f t="shared" ca="1" si="504"/>
        <v>6.8205666316894023E-2</v>
      </c>
      <c r="AD245" s="108">
        <f t="shared" ca="1" si="504"/>
        <v>6.4842958459979741E-2</v>
      </c>
      <c r="AE245" s="109">
        <f t="shared" ca="1" si="504"/>
        <v>-2.2887323943661973E-2</v>
      </c>
      <c r="AF245" s="109">
        <f t="shared" ca="1" si="504"/>
        <v>9.2165898617511521E-3</v>
      </c>
      <c r="AG245" s="110">
        <f t="shared" ca="1" si="504"/>
        <v>9.0206185567010301E-3</v>
      </c>
      <c r="AH245" s="108">
        <f t="shared" ca="1" si="504"/>
        <v>6.609914872308463E-2</v>
      </c>
      <c r="AI245" s="109">
        <f t="shared" ca="1" si="504"/>
        <v>8.5470085470085479E-3</v>
      </c>
      <c r="AJ245" s="109">
        <f t="shared" ca="1" si="504"/>
        <v>6.7363530778164926E-2</v>
      </c>
      <c r="AK245" s="110">
        <f t="shared" ca="1" si="504"/>
        <v>-4.5349222111883483E-2</v>
      </c>
      <c r="AL245" s="108">
        <f t="shared" ref="AL245:BQ245" ca="1" si="505">IF(ISERROR(AL244/AL$40),"",AL244/AL$40)</f>
        <v>0.10655270655270656</v>
      </c>
      <c r="AM245" s="109">
        <f t="shared" ca="1" si="505"/>
        <v>-0.39692982456140352</v>
      </c>
      <c r="AN245" s="109">
        <f t="shared" ca="1" si="505"/>
        <v>-0.10534591194968554</v>
      </c>
      <c r="AO245" s="110">
        <f t="shared" ca="1" si="505"/>
        <v>-9.4452773613193403E-2</v>
      </c>
      <c r="AP245" s="108">
        <f t="shared" ca="1" si="505"/>
        <v>7.2394243349324025E-2</v>
      </c>
      <c r="AQ245" s="109">
        <f t="shared" ca="1" si="505"/>
        <v>0.11164296776010137</v>
      </c>
      <c r="AR245" s="109">
        <f t="shared" ca="1" si="505"/>
        <v>0.11961096044141027</v>
      </c>
      <c r="AS245" s="110">
        <f t="shared" ca="1" si="505"/>
        <v>0.13256610095418458</v>
      </c>
      <c r="AT245" s="108">
        <f t="shared" ca="1" si="505"/>
        <v>0.13645157619210196</v>
      </c>
      <c r="AU245" s="109">
        <f t="shared" ca="1" si="505"/>
        <v>0.13343879165178343</v>
      </c>
      <c r="AV245" s="109">
        <f t="shared" ca="1" si="505"/>
        <v>0.13230958771505258</v>
      </c>
      <c r="AW245" s="110">
        <f t="shared" ca="1" si="505"/>
        <v>0.1199952687917677</v>
      </c>
      <c r="AX245" s="108">
        <f t="shared" ca="1" si="505"/>
        <v>0.1199952687917677</v>
      </c>
      <c r="AY245" s="109">
        <f t="shared" ca="1" si="505"/>
        <v>0.1199952687917677</v>
      </c>
      <c r="AZ245" s="109">
        <f t="shared" ca="1" si="505"/>
        <v>0.1199952687917677</v>
      </c>
      <c r="BA245" s="110">
        <f t="shared" ca="1" si="505"/>
        <v>0.1199952687917677</v>
      </c>
      <c r="BB245" s="108">
        <f t="shared" ca="1" si="505"/>
        <v>0.1199952687917677</v>
      </c>
      <c r="BC245" s="109">
        <f t="shared" ca="1" si="505"/>
        <v>0.1199952687917677</v>
      </c>
      <c r="BD245" s="109">
        <f t="shared" ca="1" si="505"/>
        <v>0.11999526879176768</v>
      </c>
      <c r="BE245" s="110">
        <f t="shared" ca="1" si="505"/>
        <v>0.11999526879176768</v>
      </c>
      <c r="BF245" s="108">
        <f t="shared" ca="1" si="505"/>
        <v>0.1199952687917677</v>
      </c>
      <c r="BG245" s="109">
        <f t="shared" ca="1" si="505"/>
        <v>0.11999526879176768</v>
      </c>
      <c r="BH245" s="109">
        <f t="shared" ca="1" si="505"/>
        <v>0.1199952687917677</v>
      </c>
      <c r="BI245" s="110">
        <f t="shared" ca="1" si="505"/>
        <v>0.1199952687917677</v>
      </c>
      <c r="BJ245" s="108">
        <f t="shared" ca="1" si="505"/>
        <v>0.1199952687917677</v>
      </c>
      <c r="BK245" s="109">
        <f t="shared" ca="1" si="505"/>
        <v>0.11999526879176768</v>
      </c>
      <c r="BL245" s="109">
        <f t="shared" ca="1" si="505"/>
        <v>0.1199952687917677</v>
      </c>
      <c r="BM245" s="110">
        <f t="shared" ca="1" si="505"/>
        <v>0.1199952687917677</v>
      </c>
      <c r="BN245" s="108">
        <f t="shared" ca="1" si="505"/>
        <v>0.1199952687917677</v>
      </c>
      <c r="BO245" s="109">
        <f t="shared" ca="1" si="505"/>
        <v>0.1199952687917677</v>
      </c>
      <c r="BP245" s="109">
        <f t="shared" ca="1" si="505"/>
        <v>0.1199952687917677</v>
      </c>
      <c r="BQ245" s="110">
        <f t="shared" ca="1" si="505"/>
        <v>0.1199952687917677</v>
      </c>
      <c r="BR245" s="108">
        <f t="shared" ref="BR245:CW245" ca="1" si="506">IF(ISERROR(BR244/BR$40),"",BR244/BR$40)</f>
        <v>0.11999526879176771</v>
      </c>
      <c r="BS245" s="109">
        <f t="shared" ca="1" si="506"/>
        <v>0.11999526879176771</v>
      </c>
      <c r="BT245" s="109">
        <f t="shared" ca="1" si="506"/>
        <v>0.1199952687917677</v>
      </c>
      <c r="BU245" s="110">
        <f t="shared" ca="1" si="506"/>
        <v>0.1199952687917677</v>
      </c>
      <c r="BV245" s="108">
        <f t="shared" ca="1" si="506"/>
        <v>0.1199952687917677</v>
      </c>
      <c r="BW245" s="109">
        <f t="shared" ca="1" si="506"/>
        <v>0.1199952687917677</v>
      </c>
      <c r="BX245" s="109">
        <f t="shared" ca="1" si="506"/>
        <v>0.1199952687917677</v>
      </c>
      <c r="BY245" s="110">
        <f t="shared" ca="1" si="506"/>
        <v>0.1199952687917677</v>
      </c>
      <c r="BZ245" s="108">
        <f t="shared" ca="1" si="506"/>
        <v>0.1199952687917677</v>
      </c>
      <c r="CA245" s="109">
        <f t="shared" ca="1" si="506"/>
        <v>0.1199952687917677</v>
      </c>
      <c r="CB245" s="109">
        <f t="shared" ca="1" si="506"/>
        <v>0.1199952687917677</v>
      </c>
      <c r="CC245" s="110">
        <f t="shared" ca="1" si="506"/>
        <v>0.11999526879176768</v>
      </c>
      <c r="CD245" s="108">
        <f t="shared" ca="1" si="506"/>
        <v>0.1199952687917677</v>
      </c>
      <c r="CE245" s="109">
        <f t="shared" ca="1" si="506"/>
        <v>0.1199952687917677</v>
      </c>
      <c r="CF245" s="109">
        <f t="shared" ca="1" si="506"/>
        <v>0.1199952687917677</v>
      </c>
      <c r="CG245" s="110">
        <f t="shared" ca="1" si="506"/>
        <v>0.1199952687917677</v>
      </c>
      <c r="CH245" s="108">
        <f t="shared" ca="1" si="506"/>
        <v>0.1199952687917677</v>
      </c>
      <c r="CI245" s="109">
        <f t="shared" ca="1" si="506"/>
        <v>0.1199952687917677</v>
      </c>
      <c r="CJ245" s="109">
        <f t="shared" ca="1" si="506"/>
        <v>0.1199952687917677</v>
      </c>
      <c r="CK245" s="110">
        <f t="shared" ca="1" si="506"/>
        <v>0.1199952687917677</v>
      </c>
      <c r="CL245" s="108">
        <f t="shared" ca="1" si="506"/>
        <v>0.1199952687917677</v>
      </c>
      <c r="CM245" s="109">
        <f t="shared" ca="1" si="506"/>
        <v>0.1199952687917677</v>
      </c>
      <c r="CN245" s="109">
        <f t="shared" ca="1" si="506"/>
        <v>0.11999526879176771</v>
      </c>
      <c r="CO245" s="110">
        <f t="shared" ca="1" si="506"/>
        <v>0.1199952687917677</v>
      </c>
      <c r="CP245" s="108">
        <f t="shared" ca="1" si="506"/>
        <v>0.1199952687917677</v>
      </c>
      <c r="CQ245" s="109">
        <f t="shared" ca="1" si="506"/>
        <v>0.1199952687917677</v>
      </c>
      <c r="CR245" s="109">
        <f t="shared" ca="1" si="506"/>
        <v>0.11999526879176768</v>
      </c>
      <c r="CS245" s="110">
        <f t="shared" ca="1" si="506"/>
        <v>0.1199952687917677</v>
      </c>
      <c r="CT245" s="108">
        <f t="shared" ca="1" si="506"/>
        <v>0.1199952687917677</v>
      </c>
      <c r="CU245" s="109">
        <f t="shared" ca="1" si="506"/>
        <v>0.1199952687917677</v>
      </c>
      <c r="CV245" s="109">
        <f t="shared" ca="1" si="506"/>
        <v>0.1199952687917677</v>
      </c>
      <c r="CW245" s="110">
        <f t="shared" ca="1" si="506"/>
        <v>0.1199952687917677</v>
      </c>
      <c r="CX245" s="108">
        <f t="shared" ref="CX245:DI245" ca="1" si="507">IF(ISERROR(CX244/CX$40),"",CX244/CX$40)</f>
        <v>0.11999526879176768</v>
      </c>
      <c r="CY245" s="109">
        <f t="shared" ca="1" si="507"/>
        <v>0.1199952687917677</v>
      </c>
      <c r="CZ245" s="109">
        <f t="shared" ca="1" si="507"/>
        <v>0.1199952687917677</v>
      </c>
      <c r="DA245" s="110">
        <f t="shared" ca="1" si="507"/>
        <v>0.1199952687917677</v>
      </c>
      <c r="DB245" s="108">
        <f t="shared" ca="1" si="507"/>
        <v>0.11999526879176768</v>
      </c>
      <c r="DC245" s="109">
        <f t="shared" ca="1" si="507"/>
        <v>0.1199952687917677</v>
      </c>
      <c r="DD245" s="109">
        <f t="shared" ca="1" si="507"/>
        <v>0.1199952687917677</v>
      </c>
      <c r="DE245" s="110">
        <f t="shared" ca="1" si="507"/>
        <v>0.1199952687917677</v>
      </c>
      <c r="DF245" s="108">
        <f t="shared" ca="1" si="507"/>
        <v>0.11999526879176771</v>
      </c>
      <c r="DG245" s="109">
        <f t="shared" ca="1" si="507"/>
        <v>0.1199952687917677</v>
      </c>
      <c r="DH245" s="109">
        <f t="shared" ca="1" si="507"/>
        <v>0.1199952687917677</v>
      </c>
      <c r="DI245" s="110">
        <f t="shared" ca="1" si="507"/>
        <v>0.11999526879176768</v>
      </c>
      <c r="DK245" s="109">
        <f t="shared" ref="DK245:EK245" ca="1" si="508">IF(ISERROR(DK244/DK$40),"",DK244/DK$40)</f>
        <v>0.16460396695441126</v>
      </c>
      <c r="DL245" s="109">
        <f t="shared" ca="1" si="508"/>
        <v>0.17362045760430686</v>
      </c>
      <c r="DM245" s="109">
        <f t="shared" ca="1" si="508"/>
        <v>0.12545931758530185</v>
      </c>
      <c r="DN245" s="109">
        <f t="shared" ca="1" si="508"/>
        <v>4.6620775969962454E-2</v>
      </c>
      <c r="DO245" s="109">
        <f t="shared" ca="1" si="508"/>
        <v>-6.2885010266940447E-2</v>
      </c>
      <c r="DP245" s="109">
        <f t="shared" ca="1" si="508"/>
        <v>5.8585858585858588E-2</v>
      </c>
      <c r="DQ245" s="109">
        <f t="shared" ca="1" si="508"/>
        <v>1.7464277613971423E-2</v>
      </c>
      <c r="DR245" s="109">
        <f t="shared" ca="1" si="508"/>
        <v>1.9012171813700834E-2</v>
      </c>
      <c r="DS245" s="109">
        <f t="shared" ca="1" si="508"/>
        <v>-4.4726142071274816E-2</v>
      </c>
      <c r="DT245" s="109">
        <f t="shared" ca="1" si="508"/>
        <v>0.1199952687917677</v>
      </c>
      <c r="DU245" s="109">
        <f t="shared" ca="1" si="508"/>
        <v>0.1301975609162099</v>
      </c>
      <c r="DV245" s="109">
        <f t="shared" ca="1" si="508"/>
        <v>0.11999526879176772</v>
      </c>
      <c r="DW245" s="109">
        <f t="shared" ca="1" si="508"/>
        <v>0.11999526879176774</v>
      </c>
      <c r="DX245" s="109">
        <f t="shared" ca="1" si="508"/>
        <v>0.11999526879176772</v>
      </c>
      <c r="DY245" s="109">
        <f t="shared" ca="1" si="508"/>
        <v>0.11999526879176768</v>
      </c>
      <c r="DZ245" s="109">
        <f t="shared" ca="1" si="508"/>
        <v>0.1199952687917677</v>
      </c>
      <c r="EA245" s="109">
        <f t="shared" ca="1" si="508"/>
        <v>0.11999526879176768</v>
      </c>
      <c r="EB245" s="109">
        <f t="shared" ca="1" si="508"/>
        <v>0.1199952687917677</v>
      </c>
      <c r="EC245" s="109">
        <f t="shared" ca="1" si="508"/>
        <v>0.1199952687917677</v>
      </c>
      <c r="ED245" s="109">
        <f t="shared" ca="1" si="508"/>
        <v>0.11999526879176771</v>
      </c>
      <c r="EE245" s="109">
        <f t="shared" ca="1" si="508"/>
        <v>0.11999526879176768</v>
      </c>
      <c r="EF245" s="109">
        <f t="shared" ca="1" si="508"/>
        <v>0.11999526879176772</v>
      </c>
      <c r="EG245" s="109">
        <f t="shared" ca="1" si="508"/>
        <v>0.11999526879176767</v>
      </c>
      <c r="EH245" s="109">
        <f t="shared" ca="1" si="508"/>
        <v>0.11999526879176768</v>
      </c>
      <c r="EI245" s="109">
        <f t="shared" ca="1" si="508"/>
        <v>0.11999526879176771</v>
      </c>
      <c r="EJ245" s="109">
        <f t="shared" ca="1" si="508"/>
        <v>0.11999526879176771</v>
      </c>
      <c r="EK245" s="109">
        <f t="shared" ca="1" si="508"/>
        <v>0.11999526879176771</v>
      </c>
    </row>
    <row r="246" spans="1:141" outlineLevel="2" x14ac:dyDescent="0.25">
      <c r="A246" s="90"/>
      <c r="B246" s="90"/>
      <c r="C246" s="90"/>
      <c r="D246" s="90"/>
      <c r="F246" s="100"/>
      <c r="I246" s="101"/>
      <c r="J246" s="100"/>
      <c r="M246" s="101"/>
      <c r="N246" s="100"/>
      <c r="Q246" s="101"/>
      <c r="R246" s="100"/>
      <c r="U246" s="101"/>
      <c r="V246" s="100"/>
      <c r="Y246" s="101"/>
      <c r="Z246" s="100"/>
      <c r="AC246" s="101"/>
      <c r="AD246" s="100"/>
      <c r="AG246" s="101"/>
      <c r="AH246" s="100"/>
      <c r="AK246" s="101"/>
      <c r="AL246" s="100"/>
      <c r="AO246" s="101"/>
      <c r="AP246" s="100"/>
      <c r="AS246" s="101"/>
      <c r="AT246" s="100"/>
      <c r="AW246" s="101"/>
      <c r="AX246" s="100"/>
      <c r="BA246" s="101"/>
      <c r="BB246" s="100"/>
      <c r="BE246" s="101"/>
      <c r="BF246" s="100"/>
      <c r="BI246" s="101"/>
      <c r="BJ246" s="100"/>
      <c r="BM246" s="101"/>
      <c r="BN246" s="100"/>
      <c r="BQ246" s="101"/>
      <c r="BR246" s="100"/>
      <c r="BU246" s="101"/>
      <c r="BV246" s="100"/>
      <c r="BY246" s="101"/>
      <c r="BZ246" s="100"/>
      <c r="CC246" s="101"/>
      <c r="CD246" s="100"/>
      <c r="CG246" s="101"/>
      <c r="CH246" s="100"/>
      <c r="CK246" s="101"/>
      <c r="CL246" s="100"/>
      <c r="CO246" s="101"/>
      <c r="CP246" s="100"/>
      <c r="CS246" s="101"/>
      <c r="CT246" s="100"/>
      <c r="CW246" s="101"/>
      <c r="CX246" s="100"/>
      <c r="DA246" s="101"/>
      <c r="DB246" s="100"/>
      <c r="DE246" s="101"/>
      <c r="DF246" s="100"/>
      <c r="DI246" s="101"/>
    </row>
    <row r="247" spans="1:141" outlineLevel="2" x14ac:dyDescent="0.25">
      <c r="A247" s="90" t="str">
        <f>A249</f>
        <v>p&amp;l</v>
      </c>
      <c r="B247" s="90" t="str">
        <f>B249</f>
        <v>incomeTaxExpense</v>
      </c>
      <c r="C247" s="111">
        <f>C249</f>
        <v>9.9999999999999995E-7</v>
      </c>
      <c r="D247" s="90"/>
      <c r="E247" t="str">
        <f>CONCATENATE(E244," - adjustment")</f>
        <v>Income tax expense - adjustment</v>
      </c>
      <c r="F247" s="117">
        <v>0</v>
      </c>
      <c r="G247" s="118">
        <v>0</v>
      </c>
      <c r="H247" s="118">
        <v>0</v>
      </c>
      <c r="I247" s="119" cm="1">
        <f t="array" aca="1" ref="I247" ca="1">IF(ISNUMBER(INDEX('DataModel-NVDA'!$ET$4:$FT$109,MATCH(1,('DataModel-NVDA'!$EO$4:$EO$109=$A247)*('DataModel-NVDA'!$EP$4:$EP$109=$B247),0),MATCH(CONCATENATE("FY ",RIGHT(I$3,4)),'DataModel-NVDA'!$ET$2:$FT$2,0))*$C247),INDEX('DataModel-NVDA'!$ET$4:$FT$109,MATCH(1,('DataModel-NVDA'!$EO$4:$EO$109=$A247)*('DataModel-NVDA'!$EP$4:$EP$109=$B247),0),MATCH(CONCATENATE("FY ",RIGHT(I$3,4)),'DataModel-NVDA'!$ET$2:$FT$2,0))*$C247,0)</f>
        <v>0</v>
      </c>
      <c r="J247" s="117">
        <v>0</v>
      </c>
      <c r="K247" s="118">
        <v>0</v>
      </c>
      <c r="L247" s="118">
        <v>0</v>
      </c>
      <c r="M247" s="119" cm="1">
        <f t="array" aca="1" ref="M247" ca="1">IF(ISNUMBER(INDEX('DataModel-NVDA'!$ET$4:$FT$109,MATCH(1,('DataModel-NVDA'!$EO$4:$EO$109=$A247)*('DataModel-NVDA'!$EP$4:$EP$109=$B247),0),MATCH(CONCATENATE("FY ",RIGHT(M$3,4)),'DataModel-NVDA'!$ET$2:$FT$2,0))*$C247),INDEX('DataModel-NVDA'!$ET$4:$FT$109,MATCH(1,('DataModel-NVDA'!$EO$4:$EO$109=$A247)*('DataModel-NVDA'!$EP$4:$EP$109=$B247),0),MATCH(CONCATENATE("FY ",RIGHT(M$3,4)),'DataModel-NVDA'!$ET$2:$FT$2,0))*$C247,0)</f>
        <v>0</v>
      </c>
      <c r="N247" s="117">
        <v>0</v>
      </c>
      <c r="O247" s="118">
        <v>0</v>
      </c>
      <c r="P247" s="118">
        <v>0</v>
      </c>
      <c r="Q247" s="119" cm="1">
        <f t="array" aca="1" ref="Q247" ca="1">IF(ISNUMBER(INDEX('DataModel-NVDA'!$ET$4:$FT$109,MATCH(1,('DataModel-NVDA'!$EO$4:$EO$109=$A247)*('DataModel-NVDA'!$EP$4:$EP$109=$B247),0),MATCH(CONCATENATE("FY ",RIGHT(Q$3,4)),'DataModel-NVDA'!$ET$2:$FT$2,0))*$C247),INDEX('DataModel-NVDA'!$ET$4:$FT$109,MATCH(1,('DataModel-NVDA'!$EO$4:$EO$109=$A247)*('DataModel-NVDA'!$EP$4:$EP$109=$B247),0),MATCH(CONCATENATE("FY ",RIGHT(Q$3,4)),'DataModel-NVDA'!$ET$2:$FT$2,0))*$C247,0)</f>
        <v>-20</v>
      </c>
      <c r="R247" s="117">
        <v>0</v>
      </c>
      <c r="S247" s="118">
        <v>0</v>
      </c>
      <c r="T247" s="118">
        <v>0</v>
      </c>
      <c r="U247" s="119" cm="1">
        <f t="array" aca="1" ref="U247" ca="1">IF(ISNUMBER(INDEX('DataModel-NVDA'!$ET$4:$FT$109,MATCH(1,('DataModel-NVDA'!$EO$4:$EO$109=$A247)*('DataModel-NVDA'!$EP$4:$EP$109=$B247),0),MATCH(CONCATENATE("FY ",RIGHT(U$3,4)),'DataModel-NVDA'!$ET$2:$FT$2,0))*$C247),INDEX('DataModel-NVDA'!$ET$4:$FT$109,MATCH(1,('DataModel-NVDA'!$EO$4:$EO$109=$A247)*('DataModel-NVDA'!$EP$4:$EP$109=$B247),0),MATCH(CONCATENATE("FY ",RIGHT(U$3,4)),'DataModel-NVDA'!$ET$2:$FT$2,0))*$C247,0)</f>
        <v>1</v>
      </c>
      <c r="V247" s="117">
        <v>0</v>
      </c>
      <c r="W247" s="118">
        <v>0</v>
      </c>
      <c r="X247" s="118">
        <v>0</v>
      </c>
      <c r="Y247" s="119" cm="1">
        <f t="array" aca="1" ref="Y247" ca="1">IF(ISNUMBER(INDEX('DataModel-NVDA'!$ET$4:$FT$109,MATCH(1,('DataModel-NVDA'!$EO$4:$EO$109=$A247)*('DataModel-NVDA'!$EP$4:$EP$109=$B247),0),MATCH(CONCATENATE("FY ",RIGHT(Y$3,4)),'DataModel-NVDA'!$ET$2:$FT$2,0))*$C247),INDEX('DataModel-NVDA'!$ET$4:$FT$109,MATCH(1,('DataModel-NVDA'!$EO$4:$EO$109=$A247)*('DataModel-NVDA'!$EP$4:$EP$109=$B247),0),MATCH(CONCATENATE("FY ",RIGHT(Y$3,4)),'DataModel-NVDA'!$ET$2:$FT$2,0))*$C247,0)</f>
        <v>1</v>
      </c>
      <c r="Z247" s="117">
        <v>0</v>
      </c>
      <c r="AA247" s="118">
        <v>0</v>
      </c>
      <c r="AB247" s="118">
        <v>0</v>
      </c>
      <c r="AC247" s="119" cm="1">
        <f t="array" aca="1" ref="AC247" ca="1">IF(ISNUMBER(INDEX('DataModel-NVDA'!$ET$4:$FT$109,MATCH(1,('DataModel-NVDA'!$EO$4:$EO$109=$A247)*('DataModel-NVDA'!$EP$4:$EP$109=$B247),0),MATCH(CONCATENATE("FY ",RIGHT(AC$3,4)),'DataModel-NVDA'!$ET$2:$FT$2,0))*$C247),INDEX('DataModel-NVDA'!$ET$4:$FT$109,MATCH(1,('DataModel-NVDA'!$EO$4:$EO$109=$A247)*('DataModel-NVDA'!$EP$4:$EP$109=$B247),0),MATCH(CONCATENATE("FY ",RIGHT(AC$3,4)),'DataModel-NVDA'!$ET$2:$FT$2,0))*$C247,0)</f>
        <v>-1</v>
      </c>
      <c r="AD247" s="117">
        <v>0</v>
      </c>
      <c r="AE247" s="118">
        <v>0</v>
      </c>
      <c r="AF247" s="118">
        <v>0</v>
      </c>
      <c r="AG247" s="119" cm="1">
        <f t="array" aca="1" ref="AG247" ca="1">IF(ISNUMBER(INDEX('DataModel-NVDA'!$ET$4:$FT$109,MATCH(1,('DataModel-NVDA'!$EO$4:$EO$109=$A247)*('DataModel-NVDA'!$EP$4:$EP$109=$B247),0),MATCH(CONCATENATE("FY ",RIGHT(AG$3,4)),'DataModel-NVDA'!$ET$2:$FT$2,0))*$C247),INDEX('DataModel-NVDA'!$ET$4:$FT$109,MATCH(1,('DataModel-NVDA'!$EO$4:$EO$109=$A247)*('DataModel-NVDA'!$EP$4:$EP$109=$B247),0),MATCH(CONCATENATE("FY ",RIGHT(AG$3,4)),'DataModel-NVDA'!$ET$2:$FT$2,0))*$C247,0)</f>
        <v>1</v>
      </c>
      <c r="AH247" s="117">
        <v>0</v>
      </c>
      <c r="AI247" s="118">
        <v>0</v>
      </c>
      <c r="AJ247" s="118">
        <v>0</v>
      </c>
      <c r="AK247" s="119" cm="1">
        <f t="array" aca="1" ref="AK247" ca="1">IF(ISNUMBER(INDEX('DataModel-NVDA'!$ET$4:$FT$109,MATCH(1,('DataModel-NVDA'!$EO$4:$EO$109=$A247)*('DataModel-NVDA'!$EP$4:$EP$109=$B247),0),MATCH(CONCATENATE("FY ",RIGHT(AK$3,4)),'DataModel-NVDA'!$ET$2:$FT$2,0))*$C247),INDEX('DataModel-NVDA'!$ET$4:$FT$109,MATCH(1,('DataModel-NVDA'!$EO$4:$EO$109=$A247)*('DataModel-NVDA'!$EP$4:$EP$109=$B247),0),MATCH(CONCATENATE("FY ",RIGHT(AK$3,4)),'DataModel-NVDA'!$ET$2:$FT$2,0))*$C247,0)</f>
        <v>1</v>
      </c>
      <c r="AL247" s="117">
        <v>0</v>
      </c>
      <c r="AM247" s="118">
        <v>0</v>
      </c>
      <c r="AN247" s="118">
        <v>0</v>
      </c>
      <c r="AO247" s="119" cm="1">
        <f t="array" aca="1" ref="AO247" ca="1">IF(ISNUMBER(INDEX('DataModel-NVDA'!$ET$4:$FT$109,MATCH(1,('DataModel-NVDA'!$EO$4:$EO$109=$A247)*('DataModel-NVDA'!$EP$4:$EP$109=$B247),0),MATCH(CONCATENATE("FY ",RIGHT(AO$3,4)),'DataModel-NVDA'!$ET$2:$FT$2,0))*$C247),INDEX('DataModel-NVDA'!$ET$4:$FT$109,MATCH(1,('DataModel-NVDA'!$EO$4:$EO$109=$A247)*('DataModel-NVDA'!$EP$4:$EP$109=$B247),0),MATCH(CONCATENATE("FY ",RIGHT(AO$3,4)),'DataModel-NVDA'!$ET$2:$FT$2,0))*$C247,0)</f>
        <v>0</v>
      </c>
      <c r="AP247" s="117">
        <v>0</v>
      </c>
      <c r="AQ247" s="118">
        <v>0</v>
      </c>
      <c r="AR247" s="118">
        <v>0</v>
      </c>
      <c r="AS247" s="119" cm="1">
        <f t="array" aca="1" ref="AS247" ca="1">IF(ISNUMBER(INDEX('DataModel-NVDA'!$ET$4:$FT$109,MATCH(1,('DataModel-NVDA'!$EO$4:$EO$109=$A247)*('DataModel-NVDA'!$EP$4:$EP$109=$B247),0),MATCH(CONCATENATE("FY ",RIGHT(AS$3,4)),'DataModel-NVDA'!$ET$2:$FT$2,0))*$C247),INDEX('DataModel-NVDA'!$ET$4:$FT$109,MATCH(1,('DataModel-NVDA'!$EO$4:$EO$109=$A247)*('DataModel-NVDA'!$EP$4:$EP$109=$B247),0),MATCH(CONCATENATE("FY ",RIGHT(AS$3,4)),'DataModel-NVDA'!$ET$2:$FT$2,0))*$C247,0)</f>
        <v>-1</v>
      </c>
      <c r="AT247" s="117">
        <v>0</v>
      </c>
      <c r="AU247" s="118">
        <v>0</v>
      </c>
      <c r="AV247" s="118">
        <v>0</v>
      </c>
      <c r="AW247" s="119" cm="1">
        <f t="array" aca="1" ref="AW247" ca="1">IF(ISNUMBER(INDEX('DataModel-NVDA'!$ET$4:$FT$109,MATCH(1,('DataModel-NVDA'!$EO$4:$EO$109=$A247)*('DataModel-NVDA'!$EP$4:$EP$109=$B247),0),MATCH(CONCATENATE("FY ",RIGHT(AW$3,4)),'DataModel-NVDA'!$ET$2:$FT$2,0))*$C247),INDEX('DataModel-NVDA'!$ET$4:$FT$109,MATCH(1,('DataModel-NVDA'!$EO$4:$EO$109=$A247)*('DataModel-NVDA'!$EP$4:$EP$109=$B247),0),MATCH(CONCATENATE("FY ",RIGHT(AW$3,4)),'DataModel-NVDA'!$ET$2:$FT$2,0))*$C247,0)</f>
        <v>0</v>
      </c>
      <c r="AX247" s="117">
        <v>0</v>
      </c>
      <c r="AY247" s="118">
        <v>0</v>
      </c>
      <c r="AZ247" s="118">
        <v>0</v>
      </c>
      <c r="BA247" s="119" cm="1">
        <f t="array" aca="1" ref="BA247" ca="1">IF(ISNUMBER(INDEX('DataModel-NVDA'!$ET$4:$FT$109,MATCH(1,('DataModel-NVDA'!$EO$4:$EO$109=$A247)*('DataModel-NVDA'!$EP$4:$EP$109=$B247),0),MATCH(CONCATENATE("FY ",RIGHT(BA$3,4)),'DataModel-NVDA'!$ET$2:$FT$2,0))*$C247),INDEX('DataModel-NVDA'!$ET$4:$FT$109,MATCH(1,('DataModel-NVDA'!$EO$4:$EO$109=$A247)*('DataModel-NVDA'!$EP$4:$EP$109=$B247),0),MATCH(CONCATENATE("FY ",RIGHT(BA$3,4)),'DataModel-NVDA'!$ET$2:$FT$2,0))*$C247,0)</f>
        <v>0</v>
      </c>
      <c r="BB247" s="117">
        <v>0</v>
      </c>
      <c r="BC247" s="118">
        <v>0</v>
      </c>
      <c r="BD247" s="118">
        <v>0</v>
      </c>
      <c r="BE247" s="119" cm="1">
        <f t="array" aca="1" ref="BE247" ca="1">IF(ISNUMBER(INDEX('DataModel-NVDA'!$ET$4:$FT$109,MATCH(1,('DataModel-NVDA'!$EO$4:$EO$109=$A247)*('DataModel-NVDA'!$EP$4:$EP$109=$B247),0),MATCH(CONCATENATE("FY ",RIGHT(BE$3,4)),'DataModel-NVDA'!$ET$2:$FT$2,0))*$C247),INDEX('DataModel-NVDA'!$ET$4:$FT$109,MATCH(1,('DataModel-NVDA'!$EO$4:$EO$109=$A247)*('DataModel-NVDA'!$EP$4:$EP$109=$B247),0),MATCH(CONCATENATE("FY ",RIGHT(BE$3,4)),'DataModel-NVDA'!$ET$2:$FT$2,0))*$C247,0)</f>
        <v>0</v>
      </c>
      <c r="BF247" s="117">
        <v>0</v>
      </c>
      <c r="BG247" s="118">
        <v>0</v>
      </c>
      <c r="BH247" s="118">
        <v>0</v>
      </c>
      <c r="BI247" s="119" cm="1">
        <f t="array" aca="1" ref="BI247" ca="1">IF(ISNUMBER(INDEX('DataModel-NVDA'!$ET$4:$FT$109,MATCH(1,('DataModel-NVDA'!$EO$4:$EO$109=$A247)*('DataModel-NVDA'!$EP$4:$EP$109=$B247),0),MATCH(CONCATENATE("FY ",RIGHT(BI$3,4)),'DataModel-NVDA'!$ET$2:$FT$2,0))*$C247),INDEX('DataModel-NVDA'!$ET$4:$FT$109,MATCH(1,('DataModel-NVDA'!$EO$4:$EO$109=$A247)*('DataModel-NVDA'!$EP$4:$EP$109=$B247),0),MATCH(CONCATENATE("FY ",RIGHT(BI$3,4)),'DataModel-NVDA'!$ET$2:$FT$2,0))*$C247,0)</f>
        <v>0</v>
      </c>
      <c r="BJ247" s="117">
        <v>0</v>
      </c>
      <c r="BK247" s="118">
        <v>0</v>
      </c>
      <c r="BL247" s="118">
        <v>0</v>
      </c>
      <c r="BM247" s="119" cm="1">
        <f t="array" aca="1" ref="BM247" ca="1">IF(ISNUMBER(INDEX('DataModel-NVDA'!$ET$4:$FT$109,MATCH(1,('DataModel-NVDA'!$EO$4:$EO$109=$A247)*('DataModel-NVDA'!$EP$4:$EP$109=$B247),0),MATCH(CONCATENATE("FY ",RIGHT(BM$3,4)),'DataModel-NVDA'!$ET$2:$FT$2,0))*$C247),INDEX('DataModel-NVDA'!$ET$4:$FT$109,MATCH(1,('DataModel-NVDA'!$EO$4:$EO$109=$A247)*('DataModel-NVDA'!$EP$4:$EP$109=$B247),0),MATCH(CONCATENATE("FY ",RIGHT(BM$3,4)),'DataModel-NVDA'!$ET$2:$FT$2,0))*$C247,0)</f>
        <v>0</v>
      </c>
      <c r="BN247" s="117">
        <v>0</v>
      </c>
      <c r="BO247" s="118">
        <v>0</v>
      </c>
      <c r="BP247" s="118">
        <v>0</v>
      </c>
      <c r="BQ247" s="119" cm="1">
        <f t="array" aca="1" ref="BQ247" ca="1">IF(ISNUMBER(INDEX('DataModel-NVDA'!$ET$4:$FT$109,MATCH(1,('DataModel-NVDA'!$EO$4:$EO$109=$A247)*('DataModel-NVDA'!$EP$4:$EP$109=$B247),0),MATCH(CONCATENATE("FY ",RIGHT(BQ$3,4)),'DataModel-NVDA'!$ET$2:$FT$2,0))*$C247),INDEX('DataModel-NVDA'!$ET$4:$FT$109,MATCH(1,('DataModel-NVDA'!$EO$4:$EO$109=$A247)*('DataModel-NVDA'!$EP$4:$EP$109=$B247),0),MATCH(CONCATENATE("FY ",RIGHT(BQ$3,4)),'DataModel-NVDA'!$ET$2:$FT$2,0))*$C247,0)</f>
        <v>0</v>
      </c>
      <c r="BR247" s="117">
        <v>0</v>
      </c>
      <c r="BS247" s="118">
        <v>0</v>
      </c>
      <c r="BT247" s="118">
        <v>0</v>
      </c>
      <c r="BU247" s="119" cm="1">
        <f t="array" aca="1" ref="BU247" ca="1">IF(ISNUMBER(INDEX('DataModel-NVDA'!$ET$4:$FT$109,MATCH(1,('DataModel-NVDA'!$EO$4:$EO$109=$A247)*('DataModel-NVDA'!$EP$4:$EP$109=$B247),0),MATCH(CONCATENATE("FY ",RIGHT(BU$3,4)),'DataModel-NVDA'!$ET$2:$FT$2,0))*$C247),INDEX('DataModel-NVDA'!$ET$4:$FT$109,MATCH(1,('DataModel-NVDA'!$EO$4:$EO$109=$A247)*('DataModel-NVDA'!$EP$4:$EP$109=$B247),0),MATCH(CONCATENATE("FY ",RIGHT(BU$3,4)),'DataModel-NVDA'!$ET$2:$FT$2,0))*$C247,0)</f>
        <v>0</v>
      </c>
      <c r="BV247" s="117">
        <v>0</v>
      </c>
      <c r="BW247" s="118">
        <v>0</v>
      </c>
      <c r="BX247" s="118">
        <v>0</v>
      </c>
      <c r="BY247" s="119" cm="1">
        <f t="array" aca="1" ref="BY247" ca="1">IF(ISNUMBER(INDEX('DataModel-NVDA'!$ET$4:$FT$109,MATCH(1,('DataModel-NVDA'!$EO$4:$EO$109=$A247)*('DataModel-NVDA'!$EP$4:$EP$109=$B247),0),MATCH(CONCATENATE("FY ",RIGHT(BY$3,4)),'DataModel-NVDA'!$ET$2:$FT$2,0))*$C247),INDEX('DataModel-NVDA'!$ET$4:$FT$109,MATCH(1,('DataModel-NVDA'!$EO$4:$EO$109=$A247)*('DataModel-NVDA'!$EP$4:$EP$109=$B247),0),MATCH(CONCATENATE("FY ",RIGHT(BY$3,4)),'DataModel-NVDA'!$ET$2:$FT$2,0))*$C247,0)</f>
        <v>0</v>
      </c>
      <c r="BZ247" s="117">
        <v>0</v>
      </c>
      <c r="CA247" s="118">
        <v>0</v>
      </c>
      <c r="CB247" s="118">
        <v>0</v>
      </c>
      <c r="CC247" s="119" cm="1">
        <f t="array" aca="1" ref="CC247" ca="1">IF(ISNUMBER(INDEX('DataModel-NVDA'!$ET$4:$FT$109,MATCH(1,('DataModel-NVDA'!$EO$4:$EO$109=$A247)*('DataModel-NVDA'!$EP$4:$EP$109=$B247),0),MATCH(CONCATENATE("FY ",RIGHT(CC$3,4)),'DataModel-NVDA'!$ET$2:$FT$2,0))*$C247),INDEX('DataModel-NVDA'!$ET$4:$FT$109,MATCH(1,('DataModel-NVDA'!$EO$4:$EO$109=$A247)*('DataModel-NVDA'!$EP$4:$EP$109=$B247),0),MATCH(CONCATENATE("FY ",RIGHT(CC$3,4)),'DataModel-NVDA'!$ET$2:$FT$2,0))*$C247,0)</f>
        <v>0</v>
      </c>
      <c r="CD247" s="117">
        <v>0</v>
      </c>
      <c r="CE247" s="118">
        <v>0</v>
      </c>
      <c r="CF247" s="118">
        <v>0</v>
      </c>
      <c r="CG247" s="119" cm="1">
        <f t="array" aca="1" ref="CG247" ca="1">IF(ISNUMBER(INDEX('DataModel-NVDA'!$ET$4:$FT$109,MATCH(1,('DataModel-NVDA'!$EO$4:$EO$109=$A247)*('DataModel-NVDA'!$EP$4:$EP$109=$B247),0),MATCH(CONCATENATE("FY ",RIGHT(CG$3,4)),'DataModel-NVDA'!$ET$2:$FT$2,0))*$C247),INDEX('DataModel-NVDA'!$ET$4:$FT$109,MATCH(1,('DataModel-NVDA'!$EO$4:$EO$109=$A247)*('DataModel-NVDA'!$EP$4:$EP$109=$B247),0),MATCH(CONCATENATE("FY ",RIGHT(CG$3,4)),'DataModel-NVDA'!$ET$2:$FT$2,0))*$C247,0)</f>
        <v>0</v>
      </c>
      <c r="CH247" s="117">
        <v>0</v>
      </c>
      <c r="CI247" s="118">
        <v>0</v>
      </c>
      <c r="CJ247" s="118">
        <v>0</v>
      </c>
      <c r="CK247" s="119" cm="1">
        <f t="array" aca="1" ref="CK247" ca="1">IF(ISNUMBER(INDEX('DataModel-NVDA'!$ET$4:$FT$109,MATCH(1,('DataModel-NVDA'!$EO$4:$EO$109=$A247)*('DataModel-NVDA'!$EP$4:$EP$109=$B247),0),MATCH(CONCATENATE("FY ",RIGHT(CK$3,4)),'DataModel-NVDA'!$ET$2:$FT$2,0))*$C247),INDEX('DataModel-NVDA'!$ET$4:$FT$109,MATCH(1,('DataModel-NVDA'!$EO$4:$EO$109=$A247)*('DataModel-NVDA'!$EP$4:$EP$109=$B247),0),MATCH(CONCATENATE("FY ",RIGHT(CK$3,4)),'DataModel-NVDA'!$ET$2:$FT$2,0))*$C247,0)</f>
        <v>0</v>
      </c>
      <c r="CL247" s="117">
        <v>0</v>
      </c>
      <c r="CM247" s="118">
        <v>0</v>
      </c>
      <c r="CN247" s="118">
        <v>0</v>
      </c>
      <c r="CO247" s="119" cm="1">
        <f t="array" aca="1" ref="CO247" ca="1">IF(ISNUMBER(INDEX('DataModel-NVDA'!$ET$4:$FT$109,MATCH(1,('DataModel-NVDA'!$EO$4:$EO$109=$A247)*('DataModel-NVDA'!$EP$4:$EP$109=$B247),0),MATCH(CONCATENATE("FY ",RIGHT(CO$3,4)),'DataModel-NVDA'!$ET$2:$FT$2,0))*$C247),INDEX('DataModel-NVDA'!$ET$4:$FT$109,MATCH(1,('DataModel-NVDA'!$EO$4:$EO$109=$A247)*('DataModel-NVDA'!$EP$4:$EP$109=$B247),0),MATCH(CONCATENATE("FY ",RIGHT(CO$3,4)),'DataModel-NVDA'!$ET$2:$FT$2,0))*$C247,0)</f>
        <v>0</v>
      </c>
      <c r="CP247" s="117">
        <v>0</v>
      </c>
      <c r="CQ247" s="118">
        <v>0</v>
      </c>
      <c r="CR247" s="118">
        <v>0</v>
      </c>
      <c r="CS247" s="119" cm="1">
        <f t="array" aca="1" ref="CS247" ca="1">IF(ISNUMBER(INDEX('DataModel-NVDA'!$ET$4:$FT$109,MATCH(1,('DataModel-NVDA'!$EO$4:$EO$109=$A247)*('DataModel-NVDA'!$EP$4:$EP$109=$B247),0),MATCH(CONCATENATE("FY ",RIGHT(CS$3,4)),'DataModel-NVDA'!$ET$2:$FT$2,0))*$C247),INDEX('DataModel-NVDA'!$ET$4:$FT$109,MATCH(1,('DataModel-NVDA'!$EO$4:$EO$109=$A247)*('DataModel-NVDA'!$EP$4:$EP$109=$B247),0),MATCH(CONCATENATE("FY ",RIGHT(CS$3,4)),'DataModel-NVDA'!$ET$2:$FT$2,0))*$C247,0)</f>
        <v>0</v>
      </c>
      <c r="CT247" s="117">
        <v>0</v>
      </c>
      <c r="CU247" s="118">
        <v>0</v>
      </c>
      <c r="CV247" s="118">
        <v>0</v>
      </c>
      <c r="CW247" s="119" cm="1">
        <f t="array" aca="1" ref="CW247" ca="1">IF(ISNUMBER(INDEX('DataModel-NVDA'!$ET$4:$FT$109,MATCH(1,('DataModel-NVDA'!$EO$4:$EO$109=$A247)*('DataModel-NVDA'!$EP$4:$EP$109=$B247),0),MATCH(CONCATENATE("FY ",RIGHT(CW$3,4)),'DataModel-NVDA'!$ET$2:$FT$2,0))*$C247),INDEX('DataModel-NVDA'!$ET$4:$FT$109,MATCH(1,('DataModel-NVDA'!$EO$4:$EO$109=$A247)*('DataModel-NVDA'!$EP$4:$EP$109=$B247),0),MATCH(CONCATENATE("FY ",RIGHT(CW$3,4)),'DataModel-NVDA'!$ET$2:$FT$2,0))*$C247,0)</f>
        <v>0</v>
      </c>
      <c r="CX247" s="117">
        <v>0</v>
      </c>
      <c r="CY247" s="118">
        <v>0</v>
      </c>
      <c r="CZ247" s="118">
        <v>0</v>
      </c>
      <c r="DA247" s="119" cm="1">
        <f t="array" aca="1" ref="DA247" ca="1">IF(ISNUMBER(INDEX('DataModel-NVDA'!$ET$4:$FT$109,MATCH(1,('DataModel-NVDA'!$EO$4:$EO$109=$A247)*('DataModel-NVDA'!$EP$4:$EP$109=$B247),0),MATCH(CONCATENATE("FY ",RIGHT(DA$3,4)),'DataModel-NVDA'!$ET$2:$FT$2,0))*$C247),INDEX('DataModel-NVDA'!$ET$4:$FT$109,MATCH(1,('DataModel-NVDA'!$EO$4:$EO$109=$A247)*('DataModel-NVDA'!$EP$4:$EP$109=$B247),0),MATCH(CONCATENATE("FY ",RIGHT(DA$3,4)),'DataModel-NVDA'!$ET$2:$FT$2,0))*$C247,0)</f>
        <v>0</v>
      </c>
      <c r="DB247" s="117">
        <v>0</v>
      </c>
      <c r="DC247" s="118">
        <v>0</v>
      </c>
      <c r="DD247" s="118">
        <v>0</v>
      </c>
      <c r="DE247" s="119" cm="1">
        <f t="array" aca="1" ref="DE247" ca="1">IF(ISNUMBER(INDEX('DataModel-NVDA'!$ET$4:$FT$109,MATCH(1,('DataModel-NVDA'!$EO$4:$EO$109=$A247)*('DataModel-NVDA'!$EP$4:$EP$109=$B247),0),MATCH(CONCATENATE("FY ",RIGHT(DE$3,4)),'DataModel-NVDA'!$ET$2:$FT$2,0))*$C247),INDEX('DataModel-NVDA'!$ET$4:$FT$109,MATCH(1,('DataModel-NVDA'!$EO$4:$EO$109=$A247)*('DataModel-NVDA'!$EP$4:$EP$109=$B247),0),MATCH(CONCATENATE("FY ",RIGHT(DE$3,4)),'DataModel-NVDA'!$ET$2:$FT$2,0))*$C247,0)</f>
        <v>0</v>
      </c>
      <c r="DF247" s="117">
        <v>0</v>
      </c>
      <c r="DG247" s="118">
        <v>0</v>
      </c>
      <c r="DH247" s="118">
        <v>0</v>
      </c>
      <c r="DI247" s="119" cm="1">
        <f t="array" aca="1" ref="DI247" ca="1">IF(ISNUMBER(INDEX('DataModel-NVDA'!$ET$4:$FT$109,MATCH(1,('DataModel-NVDA'!$EO$4:$EO$109=$A247)*('DataModel-NVDA'!$EP$4:$EP$109=$B247),0),MATCH(CONCATENATE("FY ",RIGHT(DI$3,4)),'DataModel-NVDA'!$ET$2:$FT$2,0))*$C247),INDEX('DataModel-NVDA'!$ET$4:$FT$109,MATCH(1,('DataModel-NVDA'!$EO$4:$EO$109=$A247)*('DataModel-NVDA'!$EP$4:$EP$109=$B247),0),MATCH(CONCATENATE("FY ",RIGHT(DI$3,4)),'DataModel-NVDA'!$ET$2:$FT$2,0))*$C247,0)</f>
        <v>0</v>
      </c>
      <c r="DK247" s="69">
        <f t="shared" ref="DK247:EK247" ca="1" si="509">SUM(OFFSET($E247,,MATCH(DK$3,$F$5:$DI$5,0),,4))</f>
        <v>0</v>
      </c>
      <c r="DL247" s="69">
        <f t="shared" ca="1" si="509"/>
        <v>0</v>
      </c>
      <c r="DM247" s="69">
        <f t="shared" ca="1" si="509"/>
        <v>-20</v>
      </c>
      <c r="DN247" s="69">
        <f t="shared" ca="1" si="509"/>
        <v>1</v>
      </c>
      <c r="DO247" s="69">
        <f t="shared" ca="1" si="509"/>
        <v>1</v>
      </c>
      <c r="DP247" s="69">
        <f t="shared" ca="1" si="509"/>
        <v>-1</v>
      </c>
      <c r="DQ247" s="69">
        <f t="shared" ca="1" si="509"/>
        <v>1</v>
      </c>
      <c r="DR247" s="69">
        <f t="shared" ca="1" si="509"/>
        <v>1</v>
      </c>
      <c r="DS247" s="69">
        <f t="shared" ca="1" si="509"/>
        <v>0</v>
      </c>
      <c r="DT247" s="69">
        <f t="shared" ca="1" si="509"/>
        <v>-1</v>
      </c>
      <c r="DU247" s="69">
        <f t="shared" ca="1" si="509"/>
        <v>0</v>
      </c>
      <c r="DV247" s="69">
        <f t="shared" ca="1" si="509"/>
        <v>0</v>
      </c>
      <c r="DW247" s="69">
        <f t="shared" ca="1" si="509"/>
        <v>0</v>
      </c>
      <c r="DX247" s="69">
        <f t="shared" ca="1" si="509"/>
        <v>0</v>
      </c>
      <c r="DY247" s="69">
        <f t="shared" ca="1" si="509"/>
        <v>0</v>
      </c>
      <c r="DZ247" s="69">
        <f t="shared" ca="1" si="509"/>
        <v>0</v>
      </c>
      <c r="EA247" s="69">
        <f t="shared" ca="1" si="509"/>
        <v>0</v>
      </c>
      <c r="EB247" s="69">
        <f t="shared" ca="1" si="509"/>
        <v>0</v>
      </c>
      <c r="EC247" s="69">
        <f t="shared" ca="1" si="509"/>
        <v>0</v>
      </c>
      <c r="ED247" s="69">
        <f t="shared" ca="1" si="509"/>
        <v>0</v>
      </c>
      <c r="EE247" s="69">
        <f t="shared" ca="1" si="509"/>
        <v>0</v>
      </c>
      <c r="EF247" s="69">
        <f t="shared" ca="1" si="509"/>
        <v>0</v>
      </c>
      <c r="EG247" s="69">
        <f t="shared" ca="1" si="509"/>
        <v>0</v>
      </c>
      <c r="EH247" s="69">
        <f t="shared" ca="1" si="509"/>
        <v>0</v>
      </c>
      <c r="EI247" s="69">
        <f t="shared" ca="1" si="509"/>
        <v>0</v>
      </c>
      <c r="EJ247" s="69">
        <f t="shared" ca="1" si="509"/>
        <v>0</v>
      </c>
      <c r="EK247" s="69">
        <f t="shared" ca="1" si="509"/>
        <v>0</v>
      </c>
    </row>
    <row r="248" spans="1:141" outlineLevel="2" x14ac:dyDescent="0.25">
      <c r="A248" s="90"/>
      <c r="B248" s="90"/>
      <c r="C248" s="90"/>
      <c r="D248" s="90"/>
      <c r="F248" s="100"/>
      <c r="I248" s="101"/>
      <c r="J248" s="100"/>
      <c r="M248" s="101"/>
      <c r="N248" s="100"/>
      <c r="Q248" s="101"/>
      <c r="R248" s="100"/>
      <c r="U248" s="101"/>
      <c r="V248" s="100"/>
      <c r="Y248" s="101"/>
      <c r="Z248" s="100"/>
      <c r="AC248" s="101"/>
      <c r="AD248" s="100"/>
      <c r="AG248" s="101"/>
      <c r="AH248" s="100"/>
      <c r="AK248" s="101"/>
      <c r="AL248" s="100"/>
      <c r="AO248" s="101"/>
      <c r="AP248" s="100"/>
      <c r="AS248" s="101"/>
      <c r="AT248" s="100"/>
      <c r="AW248" s="101"/>
      <c r="AX248" s="100"/>
      <c r="BA248" s="101"/>
      <c r="BB248" s="100"/>
      <c r="BE248" s="101"/>
      <c r="BF248" s="100"/>
      <c r="BI248" s="101"/>
      <c r="BJ248" s="100"/>
      <c r="BM248" s="101"/>
      <c r="BN248" s="100"/>
      <c r="BQ248" s="101"/>
      <c r="BR248" s="100"/>
      <c r="BU248" s="101"/>
      <c r="BV248" s="100"/>
      <c r="BY248" s="101"/>
      <c r="BZ248" s="100"/>
      <c r="CC248" s="101"/>
      <c r="CD248" s="100"/>
      <c r="CG248" s="101"/>
      <c r="CH248" s="100"/>
      <c r="CK248" s="101"/>
      <c r="CL248" s="100"/>
      <c r="CO248" s="101"/>
      <c r="CP248" s="100"/>
      <c r="CS248" s="101"/>
      <c r="CT248" s="100"/>
      <c r="CW248" s="101"/>
      <c r="CX248" s="100"/>
      <c r="DA248" s="101"/>
      <c r="DB248" s="100"/>
      <c r="DE248" s="101"/>
      <c r="DF248" s="100"/>
      <c r="DI248" s="101"/>
    </row>
    <row r="249" spans="1:141" outlineLevel="2" x14ac:dyDescent="0.25">
      <c r="A249" s="90" t="s">
        <v>132</v>
      </c>
      <c r="B249" s="90" t="s">
        <v>152</v>
      </c>
      <c r="C249" s="111">
        <f>$C$6</f>
        <v>9.9999999999999995E-7</v>
      </c>
      <c r="D249" s="90"/>
      <c r="E249" t="str">
        <f>CONCATENATE(E244," - history")</f>
        <v>Income tax expense - history</v>
      </c>
      <c r="F249" s="113" cm="1">
        <f t="array" aca="1" ref="F249" ca="1">IF(AND(F$4="A",ISNUMBER('DataModel-NVDA'!F$4)),INDEX('DataModel-NVDA'!$F$4:$BA$109,MATCH(1,('DataModel-NVDA'!$A$4:$A$109=$A249)*('DataModel-NVDA'!$B$4:$B$109=$B249),0),MATCH(F$3,'DataModel-NVDA'!$F$2:$BA$2,0))*$C249,"")</f>
        <v>26.765999999999998</v>
      </c>
      <c r="G249" s="69" cm="1">
        <f t="array" aca="1" ref="G249" ca="1">IF(AND(G$4="A",ISNUMBER('DataModel-NVDA'!G$4)),INDEX('DataModel-NVDA'!$F$4:$BA$109,MATCH(1,('DataModel-NVDA'!$A$4:$A$109=$A249)*('DataModel-NVDA'!$B$4:$B$109=$B249),0),MATCH(G$3,'DataModel-NVDA'!$F$2:$BA$2,0))*$C249,"")</f>
        <v>26.648999999999997</v>
      </c>
      <c r="H249" s="69" cm="1">
        <f t="array" aca="1" ref="H249" ca="1">IF(AND(H$4="A",ISNUMBER('DataModel-NVDA'!H$4)),INDEX('DataModel-NVDA'!$F$4:$BA$109,MATCH(1,('DataModel-NVDA'!$A$4:$A$109=$A249)*('DataModel-NVDA'!$B$4:$B$109=$B249),0),MATCH(H$3,'DataModel-NVDA'!$F$2:$BA$2,0))*$C249,"")</f>
        <v>36.103000000000002</v>
      </c>
      <c r="I249" s="114" cm="1">
        <f t="array" aca="1" ref="I249" ca="1">IF(AND(I$4="A",ISNUMBER('DataModel-NVDA'!I$4)),INDEX('DataModel-NVDA'!$F$4:$BA$109,MATCH(1,('DataModel-NVDA'!$A$4:$A$109=$A249)*('DataModel-NVDA'!$B$4:$B$109=$B249),0),MATCH(I$3,'DataModel-NVDA'!$F$2:$BA$2,0))*$C249,"")</f>
        <v>34.731000000000002</v>
      </c>
      <c r="J249" s="113" cm="1">
        <f t="array" aca="1" ref="J249" ca="1">IF(AND(J$4="A",ISNUMBER('DataModel-NVDA'!J$4)),INDEX('DataModel-NVDA'!$F$4:$BA$109,MATCH(1,('DataModel-NVDA'!$A$4:$A$109=$A249)*('DataModel-NVDA'!$B$4:$B$109=$B249),0),MATCH(J$3,'DataModel-NVDA'!$F$2:$BA$2,0))*$C249,"")</f>
        <v>38</v>
      </c>
      <c r="K249" s="69" cm="1">
        <f t="array" aca="1" ref="K249" ca="1">IF(AND(K$4="A",ISNUMBER('DataModel-NVDA'!K$4)),INDEX('DataModel-NVDA'!$F$4:$BA$109,MATCH(1,('DataModel-NVDA'!$A$4:$A$109=$A249)*('DataModel-NVDA'!$B$4:$B$109=$B249),0),MATCH(K$3,'DataModel-NVDA'!$F$2:$BA$2,0))*$C249,"")</f>
        <v>46</v>
      </c>
      <c r="L249" s="69" cm="1">
        <f t="array" aca="1" ref="L249" ca="1">IF(AND(L$4="A",ISNUMBER('DataModel-NVDA'!L$4)),INDEX('DataModel-NVDA'!$F$4:$BA$109,MATCH(1,('DataModel-NVDA'!$A$4:$A$109=$A249)*('DataModel-NVDA'!$B$4:$B$109=$B249),0),MATCH(L$3,'DataModel-NVDA'!$F$2:$BA$2,0))*$C249,"")</f>
        <v>-1</v>
      </c>
      <c r="M249" s="114" cm="1">
        <f t="array" aca="1" ref="M249" ca="1">IF(AND(M$4="A",ISNUMBER('DataModel-NVDA'!M$4)),INDEX('DataModel-NVDA'!$F$4:$BA$109,MATCH(1,('DataModel-NVDA'!$A$4:$A$109=$A249)*('DataModel-NVDA'!$B$4:$B$109=$B249),0),MATCH(M$3,'DataModel-NVDA'!$F$2:$BA$2,0))*$C249,"")</f>
        <v>46</v>
      </c>
      <c r="N249" s="113" cm="1">
        <f t="array" aca="1" ref="N249" ca="1">IF(AND(N$4="A",ISNUMBER('DataModel-NVDA'!N$4)),INDEX('DataModel-NVDA'!$F$4:$BA$109,MATCH(1,('DataModel-NVDA'!$A$4:$A$109=$A249)*('DataModel-NVDA'!$B$4:$B$109=$B249),0),MATCH(N$3,'DataModel-NVDA'!$F$2:$BA$2,0))*$C249,"")</f>
        <v>45</v>
      </c>
      <c r="O249" s="69" cm="1">
        <f t="array" aca="1" ref="O249" ca="1">IF(AND(O$4="A",ISNUMBER('DataModel-NVDA'!O$4)),INDEX('DataModel-NVDA'!$F$4:$BA$109,MATCH(1,('DataModel-NVDA'!$A$4:$A$109=$A249)*('DataModel-NVDA'!$B$4:$B$109=$B249),0),MATCH(O$3,'DataModel-NVDA'!$F$2:$BA$2,0))*$C249,"")</f>
        <v>64</v>
      </c>
      <c r="P249" s="69" cm="1">
        <f t="array" aca="1" ref="P249" ca="1">IF(AND(P$4="A",ISNUMBER('DataModel-NVDA'!P$4)),INDEX('DataModel-NVDA'!$F$4:$BA$109,MATCH(1,('DataModel-NVDA'!$A$4:$A$109=$A249)*('DataModel-NVDA'!$B$4:$B$109=$B249),0),MATCH(P$3,'DataModel-NVDA'!$F$2:$BA$2,0))*$C249,"")</f>
        <v>79</v>
      </c>
      <c r="Q249" s="114" cm="1">
        <f t="array" aca="1" ref="Q249" ca="1">IF(AND(Q$4="A",ISNUMBER('DataModel-NVDA'!Q$4)),INDEX('DataModel-NVDA'!$F$4:$BA$109,MATCH(1,('DataModel-NVDA'!$A$4:$A$109=$A249)*('DataModel-NVDA'!$B$4:$B$109=$B249),0),MATCH(Q$3,'DataModel-NVDA'!$F$2:$BA$2,0))*$C249,"")</f>
        <v>71</v>
      </c>
      <c r="R249" s="113" cm="1">
        <f t="array" aca="1" ref="R249" ca="1">IF(AND(R$4="A",ISNUMBER('DataModel-NVDA'!R$4)),INDEX('DataModel-NVDA'!$F$4:$BA$109,MATCH(1,('DataModel-NVDA'!$A$4:$A$109=$A249)*('DataModel-NVDA'!$B$4:$B$109=$B249),0),MATCH(R$3,'DataModel-NVDA'!$F$2:$BA$2,0))*$C249,"")</f>
        <v>29</v>
      </c>
      <c r="S249" s="69" cm="1">
        <f t="array" aca="1" ref="S249" ca="1">IF(AND(S$4="A",ISNUMBER('DataModel-NVDA'!S$4)),INDEX('DataModel-NVDA'!$F$4:$BA$109,MATCH(1,('DataModel-NVDA'!$A$4:$A$109=$A249)*('DataModel-NVDA'!$B$4:$B$109=$B249),0),MATCH(S$3,'DataModel-NVDA'!$F$2:$BA$2,0))*$C249,"")</f>
        <v>101</v>
      </c>
      <c r="T249" s="69" cm="1">
        <f t="array" aca="1" ref="T249" ca="1">IF(AND(T$4="A",ISNUMBER('DataModel-NVDA'!T$4)),INDEX('DataModel-NVDA'!$F$4:$BA$109,MATCH(1,('DataModel-NVDA'!$A$4:$A$109=$A249)*('DataModel-NVDA'!$B$4:$B$109=$B249),0),MATCH(T$3,'DataModel-NVDA'!$F$2:$BA$2,0))*$C249,"")</f>
        <v>58</v>
      </c>
      <c r="U249" s="114" cm="1">
        <f t="array" aca="1" ref="U249" ca="1">IF(AND(U$4="A",ISNUMBER('DataModel-NVDA'!U$4)),INDEX('DataModel-NVDA'!$F$4:$BA$109,MATCH(1,('DataModel-NVDA'!$A$4:$A$109=$A249)*('DataModel-NVDA'!$B$4:$B$109=$B249),0),MATCH(U$3,'DataModel-NVDA'!$F$2:$BA$2,0))*$C249,"")</f>
        <v>-40</v>
      </c>
      <c r="V249" s="113" cm="1">
        <f t="array" aca="1" ref="V249" ca="1">IF(AND(V$4="A",ISNUMBER('DataModel-NVDA'!V$4)),INDEX('DataModel-NVDA'!$F$4:$BA$109,MATCH(1,('DataModel-NVDA'!$A$4:$A$109=$A249)*('DataModel-NVDA'!$B$4:$B$109=$B249),0),MATCH(V$3,'DataModel-NVDA'!$F$2:$BA$2,0))*$C249,"")</f>
        <v>67</v>
      </c>
      <c r="W249" s="69" cm="1">
        <f t="array" aca="1" ref="W249" ca="1">IF(AND(W$4="A",ISNUMBER('DataModel-NVDA'!W$4)),INDEX('DataModel-NVDA'!$F$4:$BA$109,MATCH(1,('DataModel-NVDA'!$A$4:$A$109=$A249)*('DataModel-NVDA'!$B$4:$B$109=$B249),0),MATCH(W$3,'DataModel-NVDA'!$F$2:$BA$2,0))*$C249,"")</f>
        <v>79</v>
      </c>
      <c r="X249" s="69" cm="1">
        <f t="array" aca="1" ref="X249" ca="1">IF(AND(X$4="A",ISNUMBER('DataModel-NVDA'!X$4)),INDEX('DataModel-NVDA'!$F$4:$BA$109,MATCH(1,('DataModel-NVDA'!$A$4:$A$109=$A249)*('DataModel-NVDA'!$B$4:$B$109=$B249),0),MATCH(X$3,'DataModel-NVDA'!$F$2:$BA$2,0))*$C249,"")</f>
        <v>-149</v>
      </c>
      <c r="Y249" s="114" cm="1">
        <f t="array" aca="1" ref="Y249" ca="1">IF(AND(Y$4="A",ISNUMBER('DataModel-NVDA'!Y$4)),INDEX('DataModel-NVDA'!$F$4:$BA$109,MATCH(1,('DataModel-NVDA'!$A$4:$A$109=$A249)*('DataModel-NVDA'!$B$4:$B$109=$B249),0),MATCH(Y$3,'DataModel-NVDA'!$F$2:$BA$2,0))*$C249,"")</f>
        <v>-243</v>
      </c>
      <c r="Z249" s="113" cm="1">
        <f t="array" aca="1" ref="Z249" ca="1">IF(AND(Z$4="A",ISNUMBER('DataModel-NVDA'!Z$4)),INDEX('DataModel-NVDA'!$F$4:$BA$109,MATCH(1,('DataModel-NVDA'!$A$4:$A$109=$A249)*('DataModel-NVDA'!$B$4:$B$109=$B249),0),MATCH(Z$3,'DataModel-NVDA'!$F$2:$BA$2,0))*$C249,"")</f>
        <v>-5</v>
      </c>
      <c r="AA249" s="69" cm="1">
        <f t="array" aca="1" ref="AA249" ca="1">IF(AND(AA$4="A",ISNUMBER('DataModel-NVDA'!AA$4)),INDEX('DataModel-NVDA'!$F$4:$BA$109,MATCH(1,('DataModel-NVDA'!$A$4:$A$109=$A249)*('DataModel-NVDA'!$B$4:$B$109=$B249),0),MATCH(AA$3,'DataModel-NVDA'!$F$2:$BA$2,0))*$C249,"")</f>
        <v>54</v>
      </c>
      <c r="AB249" s="69" cm="1">
        <f t="array" aca="1" ref="AB249" ca="1">IF(AND(AB$4="A",ISNUMBER('DataModel-NVDA'!AB$4)),INDEX('DataModel-NVDA'!$F$4:$BA$109,MATCH(1,('DataModel-NVDA'!$A$4:$A$109=$A249)*('DataModel-NVDA'!$B$4:$B$109=$B249),0),MATCH(AB$3,'DataModel-NVDA'!$F$2:$BA$2,0))*$C249,"")</f>
        <v>60</v>
      </c>
      <c r="AC249" s="114" cm="1">
        <f t="array" aca="1" ref="AC249" ca="1">IF(AND(AC$4="A",ISNUMBER('DataModel-NVDA'!AC$4)),INDEX('DataModel-NVDA'!$F$4:$BA$109,MATCH(1,('DataModel-NVDA'!$A$4:$A$109=$A249)*('DataModel-NVDA'!$B$4:$B$109=$B249),0),MATCH(AC$3,'DataModel-NVDA'!$F$2:$BA$2,0))*$C249,"")</f>
        <v>66</v>
      </c>
      <c r="AD249" s="113" cm="1">
        <f t="array" aca="1" ref="AD249" ca="1">IF(AND(AD$4="A",ISNUMBER('DataModel-NVDA'!AD$4)),INDEX('DataModel-NVDA'!$F$4:$BA$109,MATCH(1,('DataModel-NVDA'!$A$4:$A$109=$A249)*('DataModel-NVDA'!$B$4:$B$109=$B249),0),MATCH(AD$3,'DataModel-NVDA'!$F$2:$BA$2,0))*$C249,"")</f>
        <v>64</v>
      </c>
      <c r="AE249" s="69" cm="1">
        <f t="array" aca="1" ref="AE249" ca="1">IF(AND(AE$4="A",ISNUMBER('DataModel-NVDA'!AE$4)),INDEX('DataModel-NVDA'!$F$4:$BA$109,MATCH(1,('DataModel-NVDA'!$A$4:$A$109=$A249)*('DataModel-NVDA'!$B$4:$B$109=$B249),0),MATCH(AE$3,'DataModel-NVDA'!$F$2:$BA$2,0))*$C249,"")</f>
        <v>-13</v>
      </c>
      <c r="AF249" s="69" cm="1">
        <f t="array" aca="1" ref="AF249" ca="1">IF(AND(AF$4="A",ISNUMBER('DataModel-NVDA'!AF$4)),INDEX('DataModel-NVDA'!$F$4:$BA$109,MATCH(1,('DataModel-NVDA'!$A$4:$A$109=$A249)*('DataModel-NVDA'!$B$4:$B$109=$B249),0),MATCH(AF$3,'DataModel-NVDA'!$F$2:$BA$2,0))*$C249,"")</f>
        <v>12</v>
      </c>
      <c r="AG249" s="114" cm="1">
        <f t="array" aca="1" ref="AG249" ca="1">IF(AND(AG$4="A",ISNUMBER('DataModel-NVDA'!AG$4)),INDEX('DataModel-NVDA'!$F$4:$BA$109,MATCH(1,('DataModel-NVDA'!$A$4:$A$109=$A249)*('DataModel-NVDA'!$B$4:$B$109=$B249),0),MATCH(AG$3,'DataModel-NVDA'!$F$2:$BA$2,0))*$C249,"")</f>
        <v>13</v>
      </c>
      <c r="AH249" s="113" cm="1">
        <f t="array" aca="1" ref="AH249" ca="1">IF(AND(AH$4="A",ISNUMBER('DataModel-NVDA'!AH$4)),INDEX('DataModel-NVDA'!$F$4:$BA$109,MATCH(1,('DataModel-NVDA'!$A$4:$A$109=$A249)*('DataModel-NVDA'!$B$4:$B$109=$B249),0),MATCH(AH$3,'DataModel-NVDA'!$F$2:$BA$2,0))*$C249,"")</f>
        <v>132</v>
      </c>
      <c r="AI249" s="69" cm="1">
        <f t="array" aca="1" ref="AI249" ca="1">IF(AND(AI$4="A",ISNUMBER('DataModel-NVDA'!AI$4)),INDEX('DataModel-NVDA'!$F$4:$BA$109,MATCH(1,('DataModel-NVDA'!$A$4:$A$109=$A249)*('DataModel-NVDA'!$B$4:$B$109=$B249),0),MATCH(AI$3,'DataModel-NVDA'!$F$2:$BA$2,0))*$C249,"")</f>
        <v>20</v>
      </c>
      <c r="AJ249" s="69" cm="1">
        <f t="array" aca="1" ref="AJ249" ca="1">IF(AND(AJ$4="A",ISNUMBER('DataModel-NVDA'!AJ$4)),INDEX('DataModel-NVDA'!$F$4:$BA$109,MATCH(1,('DataModel-NVDA'!$A$4:$A$109=$A249)*('DataModel-NVDA'!$B$4:$B$109=$B249),0),MATCH(AJ$3,'DataModel-NVDA'!$F$2:$BA$2,0))*$C249,"")</f>
        <v>174</v>
      </c>
      <c r="AK249" s="114" cm="1">
        <f t="array" aca="1" ref="AK249" ca="1">IF(AND(AK$4="A",ISNUMBER('DataModel-NVDA'!AK$4)),INDEX('DataModel-NVDA'!$F$4:$BA$109,MATCH(1,('DataModel-NVDA'!$A$4:$A$109=$A249)*('DataModel-NVDA'!$B$4:$B$109=$B249),0),MATCH(AK$3,'DataModel-NVDA'!$F$2:$BA$2,0))*$C249,"")</f>
        <v>-138</v>
      </c>
      <c r="AL249" s="113" cm="1">
        <f t="array" aca="1" ref="AL249" ca="1">IF(AND(AL$4="A",ISNUMBER('DataModel-NVDA'!AL$4)),INDEX('DataModel-NVDA'!$F$4:$BA$109,MATCH(1,('DataModel-NVDA'!$A$4:$A$109=$A249)*('DataModel-NVDA'!$B$4:$B$109=$B249),0),MATCH(AL$3,'DataModel-NVDA'!$F$2:$BA$2,0))*$C249,"")</f>
        <v>187</v>
      </c>
      <c r="AM249" s="69" cm="1">
        <f t="array" aca="1" ref="AM249" ca="1">IF(AND(AM$4="A",ISNUMBER('DataModel-NVDA'!AM$4)),INDEX('DataModel-NVDA'!$F$4:$BA$109,MATCH(1,('DataModel-NVDA'!$A$4:$A$109=$A249)*('DataModel-NVDA'!$B$4:$B$109=$B249),0),MATCH(AM$3,'DataModel-NVDA'!$F$2:$BA$2,0))*$C249,"")</f>
        <v>-181</v>
      </c>
      <c r="AN249" s="69" cm="1">
        <f t="array" aca="1" ref="AN249" ca="1">IF(AND(AN$4="A",ISNUMBER('DataModel-NVDA'!AN$4)),INDEX('DataModel-NVDA'!$F$4:$BA$109,MATCH(1,('DataModel-NVDA'!$A$4:$A$109=$A249)*('DataModel-NVDA'!$B$4:$B$109=$B249),0),MATCH(AN$3,'DataModel-NVDA'!$F$2:$BA$2,0))*$C249,"")</f>
        <v>-67</v>
      </c>
      <c r="AO249" s="114" cm="1">
        <f t="array" aca="1" ref="AO249" ca="1">IF(AND(AO$4="A",ISNUMBER('DataModel-NVDA'!AO$4)),INDEX('DataModel-NVDA'!$F$4:$BA$109,MATCH(1,('DataModel-NVDA'!$A$4:$A$109=$A249)*('DataModel-NVDA'!$B$4:$B$109=$B249),0),MATCH(AO$3,'DataModel-NVDA'!$F$2:$BA$2,0))*$C249,"")</f>
        <v>-126</v>
      </c>
      <c r="AP249" s="113" cm="1">
        <f t="array" aca="1" ref="AP249" ca="1">IF(AND(AP$4="A",ISNUMBER('DataModel-NVDA'!AP$4)),INDEX('DataModel-NVDA'!$F$4:$BA$109,MATCH(1,('DataModel-NVDA'!$A$4:$A$109=$A249)*('DataModel-NVDA'!$B$4:$B$109=$B249),0),MATCH(AP$3,'DataModel-NVDA'!$F$2:$BA$2,0))*$C249,"")</f>
        <v>166</v>
      </c>
      <c r="AQ249" s="69" cm="1">
        <f t="array" aca="1" ref="AQ249" ca="1">IF(AND(AQ$4="A",ISNUMBER('DataModel-NVDA'!AQ$4)),INDEX('DataModel-NVDA'!$F$4:$BA$109,MATCH(1,('DataModel-NVDA'!$A$4:$A$109=$A249)*('DataModel-NVDA'!$B$4:$B$109=$B249),0),MATCH(AQ$3,'DataModel-NVDA'!$F$2:$BA$2,0))*$C249,"")</f>
        <v>793</v>
      </c>
      <c r="AR249" s="69" cm="1">
        <f t="array" aca="1" ref="AR249" ca="1">IF(AND(AR$4="A",ISNUMBER('DataModel-NVDA'!AR$4)),INDEX('DataModel-NVDA'!$F$4:$BA$109,MATCH(1,('DataModel-NVDA'!$A$4:$A$109=$A249)*('DataModel-NVDA'!$B$4:$B$109=$B249),0),MATCH(AR$3,'DataModel-NVDA'!$F$2:$BA$2,0))*$C249,"")</f>
        <v>1279</v>
      </c>
      <c r="AS249" s="114" cm="1">
        <f t="array" aca="1" ref="AS249" ca="1">IF(AND(AS$4="A",ISNUMBER('DataModel-NVDA'!AS$4)),INDEX('DataModel-NVDA'!$F$4:$BA$109,MATCH(1,('DataModel-NVDA'!$A$4:$A$109=$A249)*('DataModel-NVDA'!$B$4:$B$109=$B249),0),MATCH(AS$3,'DataModel-NVDA'!$F$2:$BA$2,0))*$C249,"")</f>
        <v>1821</v>
      </c>
      <c r="AT249" s="113" cm="1">
        <f t="array" aca="1" ref="AT249" ca="1">IF(AND(AT$4="A",ISNUMBER('DataModel-NVDA'!AT$4)),INDEX('DataModel-NVDA'!$F$4:$BA$109,MATCH(1,('DataModel-NVDA'!$A$4:$A$109=$A249)*('DataModel-NVDA'!$B$4:$B$109=$B249),0),MATCH(AT$3,'DataModel-NVDA'!$F$2:$BA$2,0))*$C249,"")</f>
        <v>2398</v>
      </c>
      <c r="AU249" s="69" cm="1">
        <f t="array" aca="1" ref="AU249" ca="1">IF(AND(AU$4="A",ISNUMBER('DataModel-NVDA'!AU$4)),INDEX('DataModel-NVDA'!$F$4:$BA$109,MATCH(1,('DataModel-NVDA'!$A$4:$A$109=$A249)*('DataModel-NVDA'!$B$4:$B$109=$B249),0),MATCH(AU$3,'DataModel-NVDA'!$F$2:$BA$2,0))*$C249,"")</f>
        <v>2615</v>
      </c>
      <c r="AV249" s="69" cm="1">
        <f t="array" aca="1" ref="AV249" ca="1">IF(AND(AV$4="A",ISNUMBER('DataModel-NVDA'!AV$4)),INDEX('DataModel-NVDA'!$F$4:$BA$109,MATCH(1,('DataModel-NVDA'!$A$4:$A$109=$A249)*('DataModel-NVDA'!$B$4:$B$109=$B249),0),MATCH(AV$3,'DataModel-NVDA'!$F$2:$BA$2,0))*$C249,"")</f>
        <v>3007</v>
      </c>
      <c r="AW249" s="114" t="str" cm="1">
        <f t="array" aca="1" ref="AW249" ca="1">IF(AND(AW$4="A",ISNUMBER('DataModel-NVDA'!AW$4)),INDEX('DataModel-NVDA'!$F$4:$BA$109,MATCH(1,('DataModel-NVDA'!$A$4:$A$109=$A249)*('DataModel-NVDA'!$B$4:$B$109=$B249),0),MATCH(AW$3,'DataModel-NVDA'!$F$2:$BA$2,0))*$C249,"")</f>
        <v/>
      </c>
      <c r="AX249" s="113" t="str" cm="1">
        <f t="array" aca="1" ref="AX249" ca="1">IF(AND(AX$4="A",ISNUMBER('DataModel-NVDA'!AX$4)),INDEX('DataModel-NVDA'!$F$4:$BA$109,MATCH(1,('DataModel-NVDA'!$A$4:$A$109=$A249)*('DataModel-NVDA'!$B$4:$B$109=$B249),0),MATCH(AX$3,'DataModel-NVDA'!$F$2:$BA$2,0))*$C249,"")</f>
        <v/>
      </c>
      <c r="AY249" s="69" t="str" cm="1">
        <f t="array" aca="1" ref="AY249" ca="1">IF(AND(AY$4="A",ISNUMBER('DataModel-NVDA'!AY$4)),INDEX('DataModel-NVDA'!$F$4:$BA$109,MATCH(1,('DataModel-NVDA'!$A$4:$A$109=$A249)*('DataModel-NVDA'!$B$4:$B$109=$B249),0),MATCH(AY$3,'DataModel-NVDA'!$F$2:$BA$2,0))*$C249,"")</f>
        <v/>
      </c>
      <c r="AZ249" s="69" t="str" cm="1">
        <f t="array" aca="1" ref="AZ249" ca="1">IF(AND(AZ$4="A",ISNUMBER('DataModel-NVDA'!AZ$4)),INDEX('DataModel-NVDA'!$F$4:$BA$109,MATCH(1,('DataModel-NVDA'!$A$4:$A$109=$A249)*('DataModel-NVDA'!$B$4:$B$109=$B249),0),MATCH(AZ$3,'DataModel-NVDA'!$F$2:$BA$2,0))*$C249,"")</f>
        <v/>
      </c>
      <c r="BA249" s="114" t="str" cm="1">
        <f t="array" aca="1" ref="BA249" ca="1">IF(AND(BA$4="A",ISNUMBER('DataModel-NVDA'!BA$4)),INDEX('DataModel-NVDA'!$F$4:$BA$109,MATCH(1,('DataModel-NVDA'!$A$4:$A$109=$A249)*('DataModel-NVDA'!$B$4:$B$109=$B249),0),MATCH(BA$3,'DataModel-NVDA'!$F$2:$BA$2,0))*$C249,"")</f>
        <v/>
      </c>
      <c r="BB249" s="113"/>
      <c r="BC249" s="69"/>
      <c r="BD249" s="69"/>
      <c r="BE249" s="114"/>
      <c r="BF249" s="113"/>
      <c r="BG249" s="69"/>
      <c r="BH249" s="69"/>
      <c r="BI249" s="114"/>
      <c r="BJ249" s="113"/>
      <c r="BK249" s="69"/>
      <c r="BL249" s="69"/>
      <c r="BM249" s="114"/>
      <c r="BN249" s="113"/>
      <c r="BO249" s="69"/>
      <c r="BP249" s="69"/>
      <c r="BQ249" s="114"/>
      <c r="BR249" s="113"/>
      <c r="BS249" s="69"/>
      <c r="BT249" s="69"/>
      <c r="BU249" s="114"/>
      <c r="BV249" s="113"/>
      <c r="BW249" s="69"/>
      <c r="BX249" s="69"/>
      <c r="BY249" s="114"/>
      <c r="BZ249" s="113"/>
      <c r="CA249" s="69"/>
      <c r="CB249" s="69"/>
      <c r="CC249" s="114"/>
      <c r="CD249" s="113"/>
      <c r="CE249" s="69"/>
      <c r="CF249" s="69"/>
      <c r="CG249" s="114"/>
      <c r="CH249" s="113"/>
      <c r="CI249" s="69"/>
      <c r="CJ249" s="69"/>
      <c r="CK249" s="114"/>
      <c r="CL249" s="113"/>
      <c r="CM249" s="69"/>
      <c r="CN249" s="69"/>
      <c r="CO249" s="114"/>
      <c r="CP249" s="113"/>
      <c r="CQ249" s="69"/>
      <c r="CR249" s="69"/>
      <c r="CS249" s="114"/>
      <c r="CT249" s="113"/>
      <c r="CU249" s="69"/>
      <c r="CV249" s="69"/>
      <c r="CW249" s="114"/>
      <c r="CX249" s="113"/>
      <c r="CY249" s="69"/>
      <c r="CZ249" s="69"/>
      <c r="DA249" s="114"/>
      <c r="DB249" s="113"/>
      <c r="DC249" s="69"/>
      <c r="DD249" s="69"/>
      <c r="DE249" s="114"/>
      <c r="DF249" s="113"/>
      <c r="DG249" s="69"/>
      <c r="DH249" s="69"/>
      <c r="DI249" s="114"/>
      <c r="DK249" s="69">
        <f t="shared" ref="DK249:EK249" ca="1" si="510">SUM(OFFSET($E249,,MATCH(DK$3,$F$5:$DI$5,0),,4))</f>
        <v>124.249</v>
      </c>
      <c r="DL249" s="69">
        <f t="shared" ca="1" si="510"/>
        <v>129</v>
      </c>
      <c r="DM249" s="69">
        <f t="shared" ca="1" si="510"/>
        <v>259</v>
      </c>
      <c r="DN249" s="69">
        <f t="shared" ca="1" si="510"/>
        <v>148</v>
      </c>
      <c r="DO249" s="69">
        <f t="shared" ca="1" si="510"/>
        <v>-246</v>
      </c>
      <c r="DP249" s="69">
        <f t="shared" ca="1" si="510"/>
        <v>175</v>
      </c>
      <c r="DQ249" s="69">
        <f t="shared" ca="1" si="510"/>
        <v>76</v>
      </c>
      <c r="DR249" s="69">
        <f t="shared" ca="1" si="510"/>
        <v>188</v>
      </c>
      <c r="DS249" s="69">
        <f t="shared" ca="1" si="510"/>
        <v>-187</v>
      </c>
      <c r="DT249" s="69">
        <f t="shared" ca="1" si="510"/>
        <v>4059</v>
      </c>
      <c r="DU249" s="69">
        <f t="shared" ca="1" si="510"/>
        <v>8020</v>
      </c>
      <c r="DV249" s="69">
        <f t="shared" ca="1" si="510"/>
        <v>0</v>
      </c>
      <c r="DW249" s="69">
        <f t="shared" ca="1" si="510"/>
        <v>0</v>
      </c>
      <c r="DX249" s="69">
        <f t="shared" ca="1" si="510"/>
        <v>0</v>
      </c>
      <c r="DY249" s="69">
        <f t="shared" ca="1" si="510"/>
        <v>0</v>
      </c>
      <c r="DZ249" s="69">
        <f t="shared" ca="1" si="510"/>
        <v>0</v>
      </c>
      <c r="EA249" s="69">
        <f t="shared" ca="1" si="510"/>
        <v>0</v>
      </c>
      <c r="EB249" s="69">
        <f t="shared" ca="1" si="510"/>
        <v>0</v>
      </c>
      <c r="EC249" s="69">
        <f t="shared" ca="1" si="510"/>
        <v>0</v>
      </c>
      <c r="ED249" s="69">
        <f t="shared" ca="1" si="510"/>
        <v>0</v>
      </c>
      <c r="EE249" s="69">
        <f t="shared" ca="1" si="510"/>
        <v>0</v>
      </c>
      <c r="EF249" s="69">
        <f t="shared" ca="1" si="510"/>
        <v>0</v>
      </c>
      <c r="EG249" s="69">
        <f t="shared" ca="1" si="510"/>
        <v>0</v>
      </c>
      <c r="EH249" s="69">
        <f t="shared" ca="1" si="510"/>
        <v>0</v>
      </c>
      <c r="EI249" s="69">
        <f t="shared" ca="1" si="510"/>
        <v>0</v>
      </c>
      <c r="EJ249" s="69">
        <f t="shared" ca="1" si="510"/>
        <v>0</v>
      </c>
      <c r="EK249" s="69">
        <f t="shared" ca="1" si="510"/>
        <v>0</v>
      </c>
    </row>
    <row r="250" spans="1:141" outlineLevel="2" x14ac:dyDescent="0.25">
      <c r="A250" s="90"/>
      <c r="B250" s="90"/>
      <c r="C250" s="90"/>
      <c r="D250" s="90"/>
      <c r="F250" s="100"/>
      <c r="I250" s="101"/>
      <c r="J250" s="100"/>
      <c r="M250" s="101"/>
      <c r="N250" s="100"/>
      <c r="Q250" s="101"/>
      <c r="R250" s="100"/>
      <c r="U250" s="101"/>
      <c r="V250" s="100"/>
      <c r="Y250" s="101"/>
      <c r="Z250" s="100"/>
      <c r="AC250" s="101"/>
      <c r="AD250" s="100"/>
      <c r="AG250" s="101"/>
      <c r="AH250" s="100"/>
      <c r="AK250" s="101"/>
      <c r="AL250" s="100"/>
      <c r="AO250" s="101"/>
      <c r="AP250" s="100"/>
      <c r="AS250" s="101"/>
      <c r="AT250" s="100"/>
      <c r="AW250" s="101"/>
      <c r="AX250" s="100"/>
      <c r="BA250" s="101"/>
      <c r="BB250" s="100"/>
      <c r="BE250" s="101"/>
      <c r="BF250" s="100"/>
      <c r="BI250" s="101"/>
      <c r="BJ250" s="100"/>
      <c r="BM250" s="101"/>
      <c r="BN250" s="100"/>
      <c r="BQ250" s="101"/>
      <c r="BR250" s="100"/>
      <c r="BU250" s="101"/>
      <c r="BV250" s="100"/>
      <c r="BY250" s="101"/>
      <c r="BZ250" s="100"/>
      <c r="CC250" s="101"/>
      <c r="CD250" s="100"/>
      <c r="CG250" s="101"/>
      <c r="CH250" s="100"/>
      <c r="CK250" s="101"/>
      <c r="CL250" s="100"/>
      <c r="CO250" s="101"/>
      <c r="CP250" s="100"/>
      <c r="CS250" s="101"/>
      <c r="CT250" s="100"/>
      <c r="CW250" s="101"/>
      <c r="CX250" s="100"/>
      <c r="DA250" s="101"/>
      <c r="DB250" s="100"/>
      <c r="DE250" s="101"/>
      <c r="DF250" s="100"/>
      <c r="DI250" s="101"/>
    </row>
    <row r="251" spans="1:141" outlineLevel="2" x14ac:dyDescent="0.25">
      <c r="A251" s="90"/>
      <c r="B251" s="90"/>
      <c r="C251" s="90"/>
      <c r="D251" s="90"/>
      <c r="E251" t="str">
        <f>CONCATENATE(E244," - model")</f>
        <v>Income tax expense - model</v>
      </c>
      <c r="F251" s="100"/>
      <c r="I251" s="101"/>
      <c r="J251" s="100"/>
      <c r="M251" s="101"/>
      <c r="N251" s="100"/>
      <c r="Q251" s="101"/>
      <c r="R251" s="100"/>
      <c r="U251" s="101"/>
      <c r="V251" s="100"/>
      <c r="Y251" s="101"/>
      <c r="Z251" s="100"/>
      <c r="AC251" s="101"/>
      <c r="AD251" s="100"/>
      <c r="AG251" s="101"/>
      <c r="AH251" s="100"/>
      <c r="AK251" s="101"/>
      <c r="AL251" s="113">
        <f ca="1">AL249</f>
        <v>187</v>
      </c>
      <c r="AM251" s="69">
        <f ca="1">AM249</f>
        <v>-181</v>
      </c>
      <c r="AN251" s="69">
        <f ca="1">AN249</f>
        <v>-67</v>
      </c>
      <c r="AO251" s="114">
        <f ca="1">AO249</f>
        <v>-126</v>
      </c>
      <c r="AP251" s="113">
        <f t="shared" ref="AP251:BU251" ca="1" si="511">AP252*AP$40</f>
        <v>166</v>
      </c>
      <c r="AQ251" s="69">
        <f t="shared" ca="1" si="511"/>
        <v>793</v>
      </c>
      <c r="AR251" s="69">
        <f t="shared" ca="1" si="511"/>
        <v>1279</v>
      </c>
      <c r="AS251" s="114">
        <f t="shared" ca="1" si="511"/>
        <v>1821</v>
      </c>
      <c r="AT251" s="113">
        <f t="shared" ca="1" si="511"/>
        <v>2398</v>
      </c>
      <c r="AU251" s="69">
        <f t="shared" ca="1" si="511"/>
        <v>2615</v>
      </c>
      <c r="AV251" s="69">
        <f t="shared" ca="1" si="511"/>
        <v>3007</v>
      </c>
      <c r="AW251" s="114">
        <f t="shared" ca="1" si="511"/>
        <v>2604.3296555276597</v>
      </c>
      <c r="AX251" s="113">
        <f t="shared" ca="1" si="511"/>
        <v>2730.1434508905108</v>
      </c>
      <c r="AY251" s="69">
        <f t="shared" ca="1" si="511"/>
        <v>3158.4533281089452</v>
      </c>
      <c r="AZ251" s="69">
        <f t="shared" ca="1" si="511"/>
        <v>3697.6152662231648</v>
      </c>
      <c r="BA251" s="114">
        <f t="shared" ca="1" si="511"/>
        <v>4031.0473969203349</v>
      </c>
      <c r="BB251" s="113">
        <f t="shared" ca="1" si="511"/>
        <v>3363.8137798428115</v>
      </c>
      <c r="BC251" s="69">
        <f t="shared" ca="1" si="511"/>
        <v>3883.472896657468</v>
      </c>
      <c r="BD251" s="69">
        <f t="shared" ca="1" si="511"/>
        <v>4537.5632278722051</v>
      </c>
      <c r="BE251" s="114">
        <f t="shared" ca="1" si="511"/>
        <v>4942.1664968697942</v>
      </c>
      <c r="BF251" s="113">
        <f t="shared" ca="1" si="511"/>
        <v>3921.0181764986669</v>
      </c>
      <c r="BG251" s="69">
        <f t="shared" ca="1" si="511"/>
        <v>4517.7181816034363</v>
      </c>
      <c r="BH251" s="69">
        <f t="shared" ca="1" si="511"/>
        <v>5268.7088054271744</v>
      </c>
      <c r="BI251" s="114">
        <f t="shared" ca="1" si="511"/>
        <v>5733.3594112241462</v>
      </c>
      <c r="BJ251" s="113">
        <f t="shared" ca="1" si="511"/>
        <v>4420.2369775767538</v>
      </c>
      <c r="BK251" s="69">
        <f t="shared" ca="1" si="511"/>
        <v>5082.8822330400153</v>
      </c>
      <c r="BL251" s="69">
        <f t="shared" ca="1" si="511"/>
        <v>5916.7914557600989</v>
      </c>
      <c r="BM251" s="114">
        <f t="shared" ca="1" si="511"/>
        <v>6432.8646451316381</v>
      </c>
      <c r="BN251" s="113">
        <f t="shared" ca="1" si="511"/>
        <v>4850.7292238552927</v>
      </c>
      <c r="BO251" s="69">
        <f t="shared" ca="1" si="511"/>
        <v>5566.732124751763</v>
      </c>
      <c r="BP251" s="69">
        <f t="shared" ca="1" si="511"/>
        <v>6467.7016599384015</v>
      </c>
      <c r="BQ251" s="114">
        <f t="shared" ca="1" si="511"/>
        <v>7025.4098357014427</v>
      </c>
      <c r="BR251" s="113">
        <f t="shared" ca="1" si="511"/>
        <v>5182.1063567979791</v>
      </c>
      <c r="BS251" s="69">
        <f t="shared" ca="1" si="511"/>
        <v>5934.3063417164285</v>
      </c>
      <c r="BT251" s="69">
        <f t="shared" ca="1" si="511"/>
        <v>6880.7230703076539</v>
      </c>
      <c r="BU251" s="114">
        <f t="shared" ca="1" si="511"/>
        <v>7466.7171571333856</v>
      </c>
      <c r="BV251" s="113">
        <f t="shared" ref="BV251:DA251" ca="1" si="512">BV252*BV$40</f>
        <v>5531.6507444574618</v>
      </c>
      <c r="BW251" s="69">
        <f t="shared" ca="1" si="512"/>
        <v>6321.8647702037451</v>
      </c>
      <c r="BX251" s="69">
        <f t="shared" ca="1" si="512"/>
        <v>7316.008186283143</v>
      </c>
      <c r="BY251" s="114">
        <f t="shared" ca="1" si="512"/>
        <v>7931.709646089108</v>
      </c>
      <c r="BZ251" s="113">
        <f t="shared" ca="1" si="512"/>
        <v>5900.2993480669838</v>
      </c>
      <c r="CA251" s="69">
        <f t="shared" ca="1" si="512"/>
        <v>6730.4353440202749</v>
      </c>
      <c r="CB251" s="69">
        <f t="shared" ca="1" si="512"/>
        <v>7774.6990416672479</v>
      </c>
      <c r="CC251" s="114">
        <f t="shared" ca="1" si="512"/>
        <v>8421.6005353196215</v>
      </c>
      <c r="CD251" s="113">
        <f t="shared" ca="1" si="512"/>
        <v>6289.0364790146223</v>
      </c>
      <c r="CE251" s="69">
        <f t="shared" ca="1" si="512"/>
        <v>7161.0978978040594</v>
      </c>
      <c r="CF251" s="69">
        <f t="shared" ca="1" si="512"/>
        <v>8257.9952781507691</v>
      </c>
      <c r="CG251" s="114">
        <f t="shared" ca="1" si="512"/>
        <v>8937.6642274781443</v>
      </c>
      <c r="CH251" s="113">
        <f t="shared" ca="1" si="512"/>
        <v>6698.896174586087</v>
      </c>
      <c r="CI251" s="69">
        <f t="shared" ca="1" si="512"/>
        <v>7614.9867703260861</v>
      </c>
      <c r="CJ251" s="69">
        <f t="shared" ca="1" si="512"/>
        <v>8767.1570339921855</v>
      </c>
      <c r="CK251" s="114">
        <f t="shared" ca="1" si="512"/>
        <v>9481.2393619251125</v>
      </c>
      <c r="CL251" s="113">
        <f t="shared" ca="1" si="512"/>
        <v>7130.9646925939742</v>
      </c>
      <c r="CM251" s="69">
        <f t="shared" ca="1" si="512"/>
        <v>8093.2935380558729</v>
      </c>
      <c r="CN251" s="69">
        <f t="shared" ca="1" si="512"/>
        <v>9303.5079772296594</v>
      </c>
      <c r="CO251" s="114">
        <f t="shared" ca="1" si="512"/>
        <v>10053.73203497197</v>
      </c>
      <c r="CP251" s="113">
        <f t="shared" ca="1" si="512"/>
        <v>7586.3831308366407</v>
      </c>
      <c r="CQ251" s="69">
        <f t="shared" ca="1" si="512"/>
        <v>8597.2698855031776</v>
      </c>
      <c r="CR251" s="69">
        <f t="shared" ca="1" si="512"/>
        <v>9868.4384906511441</v>
      </c>
      <c r="CS251" s="114">
        <f t="shared" ca="1" si="512"/>
        <v>10656.619181234269</v>
      </c>
      <c r="CT251" s="113">
        <f t="shared" ca="1" si="512"/>
        <v>8066.3501776268386</v>
      </c>
      <c r="CU251" s="69">
        <f t="shared" ca="1" si="512"/>
        <v>9128.2306191731914</v>
      </c>
      <c r="CV251" s="69">
        <f t="shared" ca="1" si="512"/>
        <v>10463.409016109039</v>
      </c>
      <c r="CW251" s="114">
        <f t="shared" ca="1" si="512"/>
        <v>11291.452124148143</v>
      </c>
      <c r="CX251" s="113">
        <f t="shared" ca="1" si="512"/>
        <v>8572.1249999419797</v>
      </c>
      <c r="CY251" s="69">
        <f t="shared" ca="1" si="512"/>
        <v>9687.5568323143143</v>
      </c>
      <c r="CZ251" s="69">
        <f t="shared" ca="1" si="512"/>
        <v>11089.95356614493</v>
      </c>
      <c r="DA251" s="114">
        <f t="shared" ca="1" si="512"/>
        <v>11959.860304106465</v>
      </c>
      <c r="DB251" s="113">
        <f t="shared" ref="DB251:DI251" ca="1" si="513">DB252*DB$40</f>
        <v>9105.030276075373</v>
      </c>
      <c r="DC251" s="69">
        <f t="shared" ca="1" si="513"/>
        <v>10276.699227996231</v>
      </c>
      <c r="DD251" s="69">
        <f t="shared" ca="1" si="513"/>
        <v>11749.683411288015</v>
      </c>
      <c r="DE251" s="114">
        <f t="shared" ca="1" si="513"/>
        <v>12663.555193093825</v>
      </c>
      <c r="DF251" s="113">
        <f t="shared" ca="1" si="513"/>
        <v>9666.4553800114063</v>
      </c>
      <c r="DG251" s="69">
        <f t="shared" ca="1" si="513"/>
        <v>10897.181608432744</v>
      </c>
      <c r="DH251" s="69">
        <f t="shared" ca="1" si="513"/>
        <v>12444.290951808716</v>
      </c>
      <c r="DI251" s="114">
        <f t="shared" ca="1" si="513"/>
        <v>13404.334405142907</v>
      </c>
      <c r="DK251" s="69">
        <f t="shared" ref="DK251:EK251" ca="1" si="514">SUM(OFFSET($E251,,MATCH(DK$3,$F$5:$DI$5,0),,4))</f>
        <v>0</v>
      </c>
      <c r="DL251" s="69">
        <f t="shared" ca="1" si="514"/>
        <v>0</v>
      </c>
      <c r="DM251" s="69">
        <f t="shared" ca="1" si="514"/>
        <v>0</v>
      </c>
      <c r="DN251" s="69">
        <f t="shared" ca="1" si="514"/>
        <v>0</v>
      </c>
      <c r="DO251" s="69">
        <f t="shared" ca="1" si="514"/>
        <v>0</v>
      </c>
      <c r="DP251" s="69">
        <f t="shared" ca="1" si="514"/>
        <v>0</v>
      </c>
      <c r="DQ251" s="69">
        <f t="shared" ca="1" si="514"/>
        <v>0</v>
      </c>
      <c r="DR251" s="69">
        <f t="shared" ca="1" si="514"/>
        <v>0</v>
      </c>
      <c r="DS251" s="69">
        <f t="shared" ca="1" si="514"/>
        <v>-187</v>
      </c>
      <c r="DT251" s="69">
        <f t="shared" ca="1" si="514"/>
        <v>4059</v>
      </c>
      <c r="DU251" s="69">
        <f t="shared" ca="1" si="514"/>
        <v>10624.329655527659</v>
      </c>
      <c r="DV251" s="69">
        <f t="shared" ca="1" si="514"/>
        <v>13617.259442142957</v>
      </c>
      <c r="DW251" s="69">
        <f t="shared" ca="1" si="514"/>
        <v>16727.016401242279</v>
      </c>
      <c r="DX251" s="69">
        <f t="shared" ca="1" si="514"/>
        <v>19440.804574753427</v>
      </c>
      <c r="DY251" s="69">
        <f t="shared" ca="1" si="514"/>
        <v>21852.775311508507</v>
      </c>
      <c r="DZ251" s="69">
        <f t="shared" ca="1" si="514"/>
        <v>23910.572844246897</v>
      </c>
      <c r="EA251" s="69">
        <f t="shared" ca="1" si="514"/>
        <v>25463.852925955445</v>
      </c>
      <c r="EB251" s="69">
        <f t="shared" ca="1" si="514"/>
        <v>27101.23334703346</v>
      </c>
      <c r="EC251" s="69">
        <f t="shared" ca="1" si="514"/>
        <v>28827.034269074131</v>
      </c>
      <c r="ED251" s="69">
        <f t="shared" ca="1" si="514"/>
        <v>30645.793882447597</v>
      </c>
      <c r="EE251" s="69">
        <f t="shared" ca="1" si="514"/>
        <v>32562.279340829471</v>
      </c>
      <c r="EF251" s="69">
        <f t="shared" ca="1" si="514"/>
        <v>34581.498242851478</v>
      </c>
      <c r="EG251" s="69">
        <f t="shared" ca="1" si="514"/>
        <v>36708.710688225226</v>
      </c>
      <c r="EH251" s="69">
        <f t="shared" ca="1" si="514"/>
        <v>38949.441937057214</v>
      </c>
      <c r="EI251" s="69">
        <f t="shared" ca="1" si="514"/>
        <v>41309.495702507687</v>
      </c>
      <c r="EJ251" s="69">
        <f t="shared" ca="1" si="514"/>
        <v>43794.968108453446</v>
      </c>
      <c r="EK251" s="69">
        <f t="shared" ca="1" si="514"/>
        <v>46412.262345395779</v>
      </c>
    </row>
    <row r="252" spans="1:141" outlineLevel="2" x14ac:dyDescent="0.25">
      <c r="A252" s="90"/>
      <c r="B252" s="90"/>
      <c r="C252" s="90"/>
      <c r="D252" s="90"/>
      <c r="E252" t="s">
        <v>324</v>
      </c>
      <c r="F252" s="100"/>
      <c r="I252" s="101"/>
      <c r="J252" s="100"/>
      <c r="M252" s="101"/>
      <c r="N252" s="100"/>
      <c r="Q252" s="101"/>
      <c r="R252" s="100"/>
      <c r="U252" s="101"/>
      <c r="V252" s="100"/>
      <c r="Y252" s="101"/>
      <c r="Z252" s="100"/>
      <c r="AC252" s="101"/>
      <c r="AD252" s="100"/>
      <c r="AG252" s="101"/>
      <c r="AH252" s="100"/>
      <c r="AK252" s="101"/>
      <c r="AL252" s="100"/>
      <c r="AO252" s="101"/>
      <c r="AP252" s="102">
        <f t="shared" ref="AP252:BU252" ca="1" si="515">IF(AP$4="A",IF(ISERROR(AP249/AP$40),"",AP249/AP$40),AP254)</f>
        <v>7.2394243349324025E-2</v>
      </c>
      <c r="AQ252" s="103">
        <f t="shared" ca="1" si="515"/>
        <v>0.11164296776010137</v>
      </c>
      <c r="AR252" s="103">
        <f t="shared" ca="1" si="515"/>
        <v>0.11961096044141027</v>
      </c>
      <c r="AS252" s="104">
        <f t="shared" ca="1" si="515"/>
        <v>0.13263893947119237</v>
      </c>
      <c r="AT252" s="102">
        <f t="shared" ca="1" si="515"/>
        <v>0.13645157619210196</v>
      </c>
      <c r="AU252" s="103">
        <f t="shared" ca="1" si="515"/>
        <v>0.13343879165178343</v>
      </c>
      <c r="AV252" s="103">
        <f t="shared" ca="1" si="515"/>
        <v>0.13230958771505258</v>
      </c>
      <c r="AW252" s="104">
        <f t="shared" ca="1" si="515"/>
        <v>0.1199952687917677</v>
      </c>
      <c r="AX252" s="102">
        <f t="shared" ca="1" si="515"/>
        <v>0.1199952687917677</v>
      </c>
      <c r="AY252" s="103">
        <f t="shared" ca="1" si="515"/>
        <v>0.1199952687917677</v>
      </c>
      <c r="AZ252" s="103">
        <f t="shared" ca="1" si="515"/>
        <v>0.1199952687917677</v>
      </c>
      <c r="BA252" s="104">
        <f t="shared" ca="1" si="515"/>
        <v>0.1199952687917677</v>
      </c>
      <c r="BB252" s="102">
        <f t="shared" ca="1" si="515"/>
        <v>0.1199952687917677</v>
      </c>
      <c r="BC252" s="103">
        <f t="shared" ca="1" si="515"/>
        <v>0.1199952687917677</v>
      </c>
      <c r="BD252" s="103">
        <f t="shared" ca="1" si="515"/>
        <v>0.1199952687917677</v>
      </c>
      <c r="BE252" s="104">
        <f t="shared" ca="1" si="515"/>
        <v>0.1199952687917677</v>
      </c>
      <c r="BF252" s="102">
        <f t="shared" ca="1" si="515"/>
        <v>0.1199952687917677</v>
      </c>
      <c r="BG252" s="103">
        <f t="shared" ca="1" si="515"/>
        <v>0.1199952687917677</v>
      </c>
      <c r="BH252" s="103">
        <f t="shared" ca="1" si="515"/>
        <v>0.1199952687917677</v>
      </c>
      <c r="BI252" s="104">
        <f t="shared" ca="1" si="515"/>
        <v>0.1199952687917677</v>
      </c>
      <c r="BJ252" s="102">
        <f t="shared" ca="1" si="515"/>
        <v>0.1199952687917677</v>
      </c>
      <c r="BK252" s="103">
        <f t="shared" ca="1" si="515"/>
        <v>0.1199952687917677</v>
      </c>
      <c r="BL252" s="103">
        <f t="shared" ca="1" si="515"/>
        <v>0.1199952687917677</v>
      </c>
      <c r="BM252" s="104">
        <f t="shared" ca="1" si="515"/>
        <v>0.1199952687917677</v>
      </c>
      <c r="BN252" s="102">
        <f t="shared" ca="1" si="515"/>
        <v>0.1199952687917677</v>
      </c>
      <c r="BO252" s="103">
        <f t="shared" ca="1" si="515"/>
        <v>0.1199952687917677</v>
      </c>
      <c r="BP252" s="103">
        <f t="shared" ca="1" si="515"/>
        <v>0.1199952687917677</v>
      </c>
      <c r="BQ252" s="104">
        <f t="shared" ca="1" si="515"/>
        <v>0.1199952687917677</v>
      </c>
      <c r="BR252" s="102">
        <f t="shared" ca="1" si="515"/>
        <v>0.1199952687917677</v>
      </c>
      <c r="BS252" s="103">
        <f t="shared" ca="1" si="515"/>
        <v>0.1199952687917677</v>
      </c>
      <c r="BT252" s="103">
        <f t="shared" ca="1" si="515"/>
        <v>0.1199952687917677</v>
      </c>
      <c r="BU252" s="104">
        <f t="shared" ca="1" si="515"/>
        <v>0.1199952687917677</v>
      </c>
      <c r="BV252" s="102">
        <f t="shared" ref="BV252:DA252" ca="1" si="516">IF(BV$4="A",IF(ISERROR(BV249/BV$40),"",BV249/BV$40),BV254)</f>
        <v>0.1199952687917677</v>
      </c>
      <c r="BW252" s="103">
        <f t="shared" ca="1" si="516"/>
        <v>0.1199952687917677</v>
      </c>
      <c r="BX252" s="103">
        <f t="shared" ca="1" si="516"/>
        <v>0.1199952687917677</v>
      </c>
      <c r="BY252" s="104">
        <f t="shared" ca="1" si="516"/>
        <v>0.1199952687917677</v>
      </c>
      <c r="BZ252" s="102">
        <f t="shared" ca="1" si="516"/>
        <v>0.1199952687917677</v>
      </c>
      <c r="CA252" s="103">
        <f t="shared" ca="1" si="516"/>
        <v>0.1199952687917677</v>
      </c>
      <c r="CB252" s="103">
        <f t="shared" ca="1" si="516"/>
        <v>0.1199952687917677</v>
      </c>
      <c r="CC252" s="104">
        <f t="shared" ca="1" si="516"/>
        <v>0.1199952687917677</v>
      </c>
      <c r="CD252" s="102">
        <f t="shared" ca="1" si="516"/>
        <v>0.1199952687917677</v>
      </c>
      <c r="CE252" s="103">
        <f t="shared" ca="1" si="516"/>
        <v>0.1199952687917677</v>
      </c>
      <c r="CF252" s="103">
        <f t="shared" ca="1" si="516"/>
        <v>0.1199952687917677</v>
      </c>
      <c r="CG252" s="104">
        <f t="shared" ca="1" si="516"/>
        <v>0.1199952687917677</v>
      </c>
      <c r="CH252" s="102">
        <f t="shared" ca="1" si="516"/>
        <v>0.1199952687917677</v>
      </c>
      <c r="CI252" s="103">
        <f t="shared" ca="1" si="516"/>
        <v>0.1199952687917677</v>
      </c>
      <c r="CJ252" s="103">
        <f t="shared" ca="1" si="516"/>
        <v>0.1199952687917677</v>
      </c>
      <c r="CK252" s="104">
        <f t="shared" ca="1" si="516"/>
        <v>0.1199952687917677</v>
      </c>
      <c r="CL252" s="102">
        <f t="shared" ca="1" si="516"/>
        <v>0.1199952687917677</v>
      </c>
      <c r="CM252" s="103">
        <f t="shared" ca="1" si="516"/>
        <v>0.1199952687917677</v>
      </c>
      <c r="CN252" s="103">
        <f t="shared" ca="1" si="516"/>
        <v>0.1199952687917677</v>
      </c>
      <c r="CO252" s="104">
        <f t="shared" ca="1" si="516"/>
        <v>0.1199952687917677</v>
      </c>
      <c r="CP252" s="102">
        <f t="shared" ca="1" si="516"/>
        <v>0.1199952687917677</v>
      </c>
      <c r="CQ252" s="103">
        <f t="shared" ca="1" si="516"/>
        <v>0.1199952687917677</v>
      </c>
      <c r="CR252" s="103">
        <f t="shared" ca="1" si="516"/>
        <v>0.1199952687917677</v>
      </c>
      <c r="CS252" s="104">
        <f t="shared" ca="1" si="516"/>
        <v>0.1199952687917677</v>
      </c>
      <c r="CT252" s="102">
        <f t="shared" ca="1" si="516"/>
        <v>0.1199952687917677</v>
      </c>
      <c r="CU252" s="103">
        <f t="shared" ca="1" si="516"/>
        <v>0.1199952687917677</v>
      </c>
      <c r="CV252" s="103">
        <f t="shared" ca="1" si="516"/>
        <v>0.1199952687917677</v>
      </c>
      <c r="CW252" s="104">
        <f t="shared" ca="1" si="516"/>
        <v>0.1199952687917677</v>
      </c>
      <c r="CX252" s="102">
        <f t="shared" ca="1" si="516"/>
        <v>0.1199952687917677</v>
      </c>
      <c r="CY252" s="103">
        <f t="shared" ca="1" si="516"/>
        <v>0.1199952687917677</v>
      </c>
      <c r="CZ252" s="103">
        <f t="shared" ca="1" si="516"/>
        <v>0.1199952687917677</v>
      </c>
      <c r="DA252" s="104">
        <f t="shared" ca="1" si="516"/>
        <v>0.1199952687917677</v>
      </c>
      <c r="DB252" s="102">
        <f t="shared" ref="DB252:DI252" ca="1" si="517">IF(DB$4="A",IF(ISERROR(DB249/DB$40),"",DB249/DB$40),DB254)</f>
        <v>0.1199952687917677</v>
      </c>
      <c r="DC252" s="103">
        <f t="shared" ca="1" si="517"/>
        <v>0.1199952687917677</v>
      </c>
      <c r="DD252" s="103">
        <f t="shared" ca="1" si="517"/>
        <v>0.1199952687917677</v>
      </c>
      <c r="DE252" s="104">
        <f t="shared" ca="1" si="517"/>
        <v>0.1199952687917677</v>
      </c>
      <c r="DF252" s="102">
        <f t="shared" ca="1" si="517"/>
        <v>0.1199952687917677</v>
      </c>
      <c r="DG252" s="103">
        <f t="shared" ca="1" si="517"/>
        <v>0.1199952687917677</v>
      </c>
      <c r="DH252" s="103">
        <f t="shared" ca="1" si="517"/>
        <v>0.1199952687917677</v>
      </c>
      <c r="DI252" s="104">
        <f t="shared" ca="1" si="517"/>
        <v>0.1199952687917677</v>
      </c>
      <c r="DT252" s="103">
        <f t="shared" ref="DT252:EK252" ca="1" si="518">IF(ISERROR(DT251/DT$40),"",DT251/DT$40)</f>
        <v>0.12002483884321959</v>
      </c>
      <c r="DU252" s="103">
        <f t="shared" ca="1" si="518"/>
        <v>0.1301975609162099</v>
      </c>
      <c r="DV252" s="103">
        <f t="shared" ca="1" si="518"/>
        <v>0.11999526879176772</v>
      </c>
      <c r="DW252" s="103">
        <f t="shared" ca="1" si="518"/>
        <v>0.11999526879176774</v>
      </c>
      <c r="DX252" s="103">
        <f t="shared" ca="1" si="518"/>
        <v>0.11999526879176772</v>
      </c>
      <c r="DY252" s="103">
        <f t="shared" ca="1" si="518"/>
        <v>0.11999526879176768</v>
      </c>
      <c r="DZ252" s="103">
        <f t="shared" ca="1" si="518"/>
        <v>0.1199952687917677</v>
      </c>
      <c r="EA252" s="103">
        <f t="shared" ca="1" si="518"/>
        <v>0.11999526879176768</v>
      </c>
      <c r="EB252" s="103">
        <f t="shared" ca="1" si="518"/>
        <v>0.1199952687917677</v>
      </c>
      <c r="EC252" s="103">
        <f t="shared" ca="1" si="518"/>
        <v>0.1199952687917677</v>
      </c>
      <c r="ED252" s="103">
        <f t="shared" ca="1" si="518"/>
        <v>0.11999526879176771</v>
      </c>
      <c r="EE252" s="103">
        <f t="shared" ca="1" si="518"/>
        <v>0.11999526879176768</v>
      </c>
      <c r="EF252" s="103">
        <f t="shared" ca="1" si="518"/>
        <v>0.11999526879176772</v>
      </c>
      <c r="EG252" s="103">
        <f t="shared" ca="1" si="518"/>
        <v>0.11999526879176767</v>
      </c>
      <c r="EH252" s="103">
        <f t="shared" ca="1" si="518"/>
        <v>0.11999526879176768</v>
      </c>
      <c r="EI252" s="103">
        <f t="shared" ca="1" si="518"/>
        <v>0.11999526879176771</v>
      </c>
      <c r="EJ252" s="103">
        <f t="shared" ca="1" si="518"/>
        <v>0.11999526879176771</v>
      </c>
      <c r="EK252" s="103">
        <f t="shared" ca="1" si="518"/>
        <v>0.11999526879176771</v>
      </c>
    </row>
    <row r="253" spans="1:141" outlineLevel="2" x14ac:dyDescent="0.25">
      <c r="A253" s="90"/>
      <c r="B253" s="90"/>
      <c r="C253" s="90"/>
      <c r="D253" s="90"/>
      <c r="F253" s="100"/>
      <c r="I253" s="101"/>
      <c r="J253" s="100"/>
      <c r="M253" s="101"/>
      <c r="N253" s="100"/>
      <c r="Q253" s="101"/>
      <c r="R253" s="100"/>
      <c r="U253" s="101"/>
      <c r="V253" s="100"/>
      <c r="Y253" s="101"/>
      <c r="Z253" s="100"/>
      <c r="AC253" s="101"/>
      <c r="AD253" s="100"/>
      <c r="AG253" s="101"/>
      <c r="AH253" s="100"/>
      <c r="AK253" s="101"/>
      <c r="AL253" s="100"/>
      <c r="AO253" s="101"/>
      <c r="AP253" s="102"/>
      <c r="AQ253" s="103"/>
      <c r="AR253" s="103"/>
      <c r="AS253" s="104"/>
      <c r="AT253" s="102"/>
      <c r="AU253" s="103"/>
      <c r="AV253" s="103"/>
      <c r="AW253" s="104"/>
      <c r="AX253" s="102"/>
      <c r="AY253" s="103"/>
      <c r="AZ253" s="103"/>
      <c r="BA253" s="104"/>
      <c r="BB253" s="102"/>
      <c r="BC253" s="103"/>
      <c r="BD253" s="103"/>
      <c r="BE253" s="104"/>
      <c r="BF253" s="102"/>
      <c r="BG253" s="103"/>
      <c r="BH253" s="103"/>
      <c r="BI253" s="104"/>
      <c r="BJ253" s="102"/>
      <c r="BK253" s="103"/>
      <c r="BL253" s="103"/>
      <c r="BM253" s="104"/>
      <c r="BN253" s="102"/>
      <c r="BO253" s="103"/>
      <c r="BP253" s="103"/>
      <c r="BQ253" s="104"/>
      <c r="BR253" s="102"/>
      <c r="BS253" s="103"/>
      <c r="BT253" s="103"/>
      <c r="BU253" s="104"/>
      <c r="BV253" s="102"/>
      <c r="BW253" s="103"/>
      <c r="BX253" s="103"/>
      <c r="BY253" s="104"/>
      <c r="BZ253" s="102"/>
      <c r="CA253" s="103"/>
      <c r="CB253" s="103"/>
      <c r="CC253" s="104"/>
      <c r="CD253" s="102"/>
      <c r="CE253" s="103"/>
      <c r="CF253" s="103"/>
      <c r="CG253" s="104"/>
      <c r="CH253" s="102"/>
      <c r="CI253" s="103"/>
      <c r="CJ253" s="103"/>
      <c r="CK253" s="104"/>
      <c r="CL253" s="102"/>
      <c r="CM253" s="103"/>
      <c r="CN253" s="103"/>
      <c r="CO253" s="104"/>
      <c r="CP253" s="102"/>
      <c r="CQ253" s="103"/>
      <c r="CR253" s="103"/>
      <c r="CS253" s="104"/>
      <c r="CT253" s="102"/>
      <c r="CU253" s="103"/>
      <c r="CV253" s="103"/>
      <c r="CW253" s="104"/>
      <c r="CX253" s="102"/>
      <c r="CY253" s="103"/>
      <c r="CZ253" s="103"/>
      <c r="DA253" s="104"/>
      <c r="DB253" s="102"/>
      <c r="DC253" s="103"/>
      <c r="DD253" s="103"/>
      <c r="DE253" s="104"/>
      <c r="DF253" s="102"/>
      <c r="DG253" s="103"/>
      <c r="DH253" s="103"/>
      <c r="DI253" s="104"/>
    </row>
    <row r="254" spans="1:141" outlineLevel="2" x14ac:dyDescent="0.25">
      <c r="A254" s="90"/>
      <c r="B254" s="90"/>
      <c r="C254" s="90"/>
      <c r="D254" s="90"/>
      <c r="E254" s="36" t="str">
        <f>CONCATENATE(E252," selected driver: ",$J$8," (",$J$9,")")</f>
        <v>% income before tax selected driver: Default (Annual)</v>
      </c>
      <c r="F254" s="100"/>
      <c r="I254" s="101"/>
      <c r="J254" s="100"/>
      <c r="M254" s="101"/>
      <c r="N254" s="100"/>
      <c r="Q254" s="101"/>
      <c r="R254" s="100"/>
      <c r="U254" s="101"/>
      <c r="V254" s="100"/>
      <c r="Y254" s="101"/>
      <c r="Z254" s="100"/>
      <c r="AC254" s="101"/>
      <c r="AD254" s="100"/>
      <c r="AG254" s="101"/>
      <c r="AH254" s="100"/>
      <c r="AK254" s="101"/>
      <c r="AL254" s="100"/>
      <c r="AO254" s="101"/>
      <c r="AP254" s="126" cm="1">
        <f t="array" ref="AP254">IF($I$9=1,AP256,INDEX($DT256:$EK256,,MATCH(CONCATENATE("FY ",RIGHT(AP$3,4)),$DT$3:$EK$3,0)))</f>
        <v>0</v>
      </c>
      <c r="AQ254" s="127" cm="1">
        <f t="array" ref="AQ254">IF($I$9=1,AQ256,INDEX($DT256:$EK256,,MATCH(CONCATENATE("FY ",RIGHT(AQ$3,4)),$DT$3:$EK$3,0)))</f>
        <v>0</v>
      </c>
      <c r="AR254" s="127" cm="1">
        <f t="array" ref="AR254">IF($I$9=1,AR256,INDEX($DT256:$EK256,,MATCH(CONCATENATE("FY ",RIGHT(AR$3,4)),$DT$3:$EK$3,0)))</f>
        <v>0</v>
      </c>
      <c r="AS254" s="128" cm="1">
        <f t="array" ref="AS254">IF($I$9=1,AS256,INDEX($DT256:$EK256,,MATCH(CONCATENATE("FY ",RIGHT(AS$3,4)),$DT$3:$EK$3,0)))</f>
        <v>0</v>
      </c>
      <c r="AT254" s="126" cm="1">
        <f t="array" aca="1" ref="AT254" ca="1">IF($I$9=1,AT256,INDEX($DT256:$EK256,,MATCH(CONCATENATE("FY ",RIGHT(AT$3,4)),$DT$3:$EK$3,0)))</f>
        <v>0.1199952687917677</v>
      </c>
      <c r="AU254" s="127" cm="1">
        <f t="array" aca="1" ref="AU254" ca="1">IF($I$9=1,AU256,INDEX($DT256:$EK256,,MATCH(CONCATENATE("FY ",RIGHT(AU$3,4)),$DT$3:$EK$3,0)))</f>
        <v>0.1199952687917677</v>
      </c>
      <c r="AV254" s="127" cm="1">
        <f t="array" aca="1" ref="AV254" ca="1">IF($I$9=1,AV256,INDEX($DT256:$EK256,,MATCH(CONCATENATE("FY ",RIGHT(AV$3,4)),$DT$3:$EK$3,0)))</f>
        <v>0.1199952687917677</v>
      </c>
      <c r="AW254" s="128" cm="1">
        <f t="array" aca="1" ref="AW254" ca="1">IF($I$9=1,AW256,INDEX($DT256:$EK256,,MATCH(CONCATENATE("FY ",RIGHT(AW$3,4)),$DT$3:$EK$3,0)))</f>
        <v>0.1199952687917677</v>
      </c>
      <c r="AX254" s="126" cm="1">
        <f t="array" aca="1" ref="AX254" ca="1">IF($I$9=1,AX256,INDEX($DT256:$EK256,,MATCH(CONCATENATE("FY ",RIGHT(AX$3,4)),$DT$3:$EK$3,0)))</f>
        <v>0.1199952687917677</v>
      </c>
      <c r="AY254" s="127" cm="1">
        <f t="array" aca="1" ref="AY254" ca="1">IF($I$9=1,AY256,INDEX($DT256:$EK256,,MATCH(CONCATENATE("FY ",RIGHT(AY$3,4)),$DT$3:$EK$3,0)))</f>
        <v>0.1199952687917677</v>
      </c>
      <c r="AZ254" s="127" cm="1">
        <f t="array" aca="1" ref="AZ254" ca="1">IF($I$9=1,AZ256,INDEX($DT256:$EK256,,MATCH(CONCATENATE("FY ",RIGHT(AZ$3,4)),$DT$3:$EK$3,0)))</f>
        <v>0.1199952687917677</v>
      </c>
      <c r="BA254" s="128" cm="1">
        <f t="array" aca="1" ref="BA254" ca="1">IF($I$9=1,BA256,INDEX($DT256:$EK256,,MATCH(CONCATENATE("FY ",RIGHT(BA$3,4)),$DT$3:$EK$3,0)))</f>
        <v>0.1199952687917677</v>
      </c>
      <c r="BB254" s="126" cm="1">
        <f t="array" aca="1" ref="BB254" ca="1">IF($I$9=1,BB256,INDEX($DT256:$EK256,,MATCH(CONCATENATE("FY ",RIGHT(BB$3,4)),$DT$3:$EK$3,0)))</f>
        <v>0.1199952687917677</v>
      </c>
      <c r="BC254" s="127" cm="1">
        <f t="array" aca="1" ref="BC254" ca="1">IF($I$9=1,BC256,INDEX($DT256:$EK256,,MATCH(CONCATENATE("FY ",RIGHT(BC$3,4)),$DT$3:$EK$3,0)))</f>
        <v>0.1199952687917677</v>
      </c>
      <c r="BD254" s="127" cm="1">
        <f t="array" aca="1" ref="BD254" ca="1">IF($I$9=1,BD256,INDEX($DT256:$EK256,,MATCH(CONCATENATE("FY ",RIGHT(BD$3,4)),$DT$3:$EK$3,0)))</f>
        <v>0.1199952687917677</v>
      </c>
      <c r="BE254" s="128" cm="1">
        <f t="array" aca="1" ref="BE254" ca="1">IF($I$9=1,BE256,INDEX($DT256:$EK256,,MATCH(CONCATENATE("FY ",RIGHT(BE$3,4)),$DT$3:$EK$3,0)))</f>
        <v>0.1199952687917677</v>
      </c>
      <c r="BF254" s="126" cm="1">
        <f t="array" aca="1" ref="BF254" ca="1">IF($I$9=1,BF256,INDEX($DT256:$EK256,,MATCH(CONCATENATE("FY ",RIGHT(BF$3,4)),$DT$3:$EK$3,0)))</f>
        <v>0.1199952687917677</v>
      </c>
      <c r="BG254" s="127" cm="1">
        <f t="array" aca="1" ref="BG254" ca="1">IF($I$9=1,BG256,INDEX($DT256:$EK256,,MATCH(CONCATENATE("FY ",RIGHT(BG$3,4)),$DT$3:$EK$3,0)))</f>
        <v>0.1199952687917677</v>
      </c>
      <c r="BH254" s="127" cm="1">
        <f t="array" aca="1" ref="BH254" ca="1">IF($I$9=1,BH256,INDEX($DT256:$EK256,,MATCH(CONCATENATE("FY ",RIGHT(BH$3,4)),$DT$3:$EK$3,0)))</f>
        <v>0.1199952687917677</v>
      </c>
      <c r="BI254" s="128" cm="1">
        <f t="array" aca="1" ref="BI254" ca="1">IF($I$9=1,BI256,INDEX($DT256:$EK256,,MATCH(CONCATENATE("FY ",RIGHT(BI$3,4)),$DT$3:$EK$3,0)))</f>
        <v>0.1199952687917677</v>
      </c>
      <c r="BJ254" s="126" cm="1">
        <f t="array" aca="1" ref="BJ254" ca="1">IF($I$9=1,BJ256,INDEX($DT256:$EK256,,MATCH(CONCATENATE("FY ",RIGHT(BJ$3,4)),$DT$3:$EK$3,0)))</f>
        <v>0.1199952687917677</v>
      </c>
      <c r="BK254" s="127" cm="1">
        <f t="array" aca="1" ref="BK254" ca="1">IF($I$9=1,BK256,INDEX($DT256:$EK256,,MATCH(CONCATENATE("FY ",RIGHT(BK$3,4)),$DT$3:$EK$3,0)))</f>
        <v>0.1199952687917677</v>
      </c>
      <c r="BL254" s="127" cm="1">
        <f t="array" aca="1" ref="BL254" ca="1">IF($I$9=1,BL256,INDEX($DT256:$EK256,,MATCH(CONCATENATE("FY ",RIGHT(BL$3,4)),$DT$3:$EK$3,0)))</f>
        <v>0.1199952687917677</v>
      </c>
      <c r="BM254" s="128" cm="1">
        <f t="array" aca="1" ref="BM254" ca="1">IF($I$9=1,BM256,INDEX($DT256:$EK256,,MATCH(CONCATENATE("FY ",RIGHT(BM$3,4)),$DT$3:$EK$3,0)))</f>
        <v>0.1199952687917677</v>
      </c>
      <c r="BN254" s="126" cm="1">
        <f t="array" aca="1" ref="BN254" ca="1">IF($I$9=1,BN256,INDEX($DT256:$EK256,,MATCH(CONCATENATE("FY ",RIGHT(BN$3,4)),$DT$3:$EK$3,0)))</f>
        <v>0.1199952687917677</v>
      </c>
      <c r="BO254" s="127" cm="1">
        <f t="array" aca="1" ref="BO254" ca="1">IF($I$9=1,BO256,INDEX($DT256:$EK256,,MATCH(CONCATENATE("FY ",RIGHT(BO$3,4)),$DT$3:$EK$3,0)))</f>
        <v>0.1199952687917677</v>
      </c>
      <c r="BP254" s="127" cm="1">
        <f t="array" aca="1" ref="BP254" ca="1">IF($I$9=1,BP256,INDEX($DT256:$EK256,,MATCH(CONCATENATE("FY ",RIGHT(BP$3,4)),$DT$3:$EK$3,0)))</f>
        <v>0.1199952687917677</v>
      </c>
      <c r="BQ254" s="128" cm="1">
        <f t="array" aca="1" ref="BQ254" ca="1">IF($I$9=1,BQ256,INDEX($DT256:$EK256,,MATCH(CONCATENATE("FY ",RIGHT(BQ$3,4)),$DT$3:$EK$3,0)))</f>
        <v>0.1199952687917677</v>
      </c>
      <c r="BR254" s="126" cm="1">
        <f t="array" aca="1" ref="BR254" ca="1">IF($I$9=1,BR256,INDEX($DT256:$EK256,,MATCH(CONCATENATE("FY ",RIGHT(BR$3,4)),$DT$3:$EK$3,0)))</f>
        <v>0.1199952687917677</v>
      </c>
      <c r="BS254" s="127" cm="1">
        <f t="array" aca="1" ref="BS254" ca="1">IF($I$9=1,BS256,INDEX($DT256:$EK256,,MATCH(CONCATENATE("FY ",RIGHT(BS$3,4)),$DT$3:$EK$3,0)))</f>
        <v>0.1199952687917677</v>
      </c>
      <c r="BT254" s="127" cm="1">
        <f t="array" aca="1" ref="BT254" ca="1">IF($I$9=1,BT256,INDEX($DT256:$EK256,,MATCH(CONCATENATE("FY ",RIGHT(BT$3,4)),$DT$3:$EK$3,0)))</f>
        <v>0.1199952687917677</v>
      </c>
      <c r="BU254" s="128" cm="1">
        <f t="array" aca="1" ref="BU254" ca="1">IF($I$9=1,BU256,INDEX($DT256:$EK256,,MATCH(CONCATENATE("FY ",RIGHT(BU$3,4)),$DT$3:$EK$3,0)))</f>
        <v>0.1199952687917677</v>
      </c>
      <c r="BV254" s="126" cm="1">
        <f t="array" aca="1" ref="BV254" ca="1">IF($I$9=1,BV256,INDEX($DT256:$EK256,,MATCH(CONCATENATE("FY ",RIGHT(BV$3,4)),$DT$3:$EK$3,0)))</f>
        <v>0.1199952687917677</v>
      </c>
      <c r="BW254" s="127" cm="1">
        <f t="array" aca="1" ref="BW254" ca="1">IF($I$9=1,BW256,INDEX($DT256:$EK256,,MATCH(CONCATENATE("FY ",RIGHT(BW$3,4)),$DT$3:$EK$3,0)))</f>
        <v>0.1199952687917677</v>
      </c>
      <c r="BX254" s="127" cm="1">
        <f t="array" aca="1" ref="BX254" ca="1">IF($I$9=1,BX256,INDEX($DT256:$EK256,,MATCH(CONCATENATE("FY ",RIGHT(BX$3,4)),$DT$3:$EK$3,0)))</f>
        <v>0.1199952687917677</v>
      </c>
      <c r="BY254" s="128" cm="1">
        <f t="array" aca="1" ref="BY254" ca="1">IF($I$9=1,BY256,INDEX($DT256:$EK256,,MATCH(CONCATENATE("FY ",RIGHT(BY$3,4)),$DT$3:$EK$3,0)))</f>
        <v>0.1199952687917677</v>
      </c>
      <c r="BZ254" s="126" cm="1">
        <f t="array" aca="1" ref="BZ254" ca="1">IF($I$9=1,BZ256,INDEX($DT256:$EK256,,MATCH(CONCATENATE("FY ",RIGHT(BZ$3,4)),$DT$3:$EK$3,0)))</f>
        <v>0.1199952687917677</v>
      </c>
      <c r="CA254" s="127" cm="1">
        <f t="array" aca="1" ref="CA254" ca="1">IF($I$9=1,CA256,INDEX($DT256:$EK256,,MATCH(CONCATENATE("FY ",RIGHT(CA$3,4)),$DT$3:$EK$3,0)))</f>
        <v>0.1199952687917677</v>
      </c>
      <c r="CB254" s="127" cm="1">
        <f t="array" aca="1" ref="CB254" ca="1">IF($I$9=1,CB256,INDEX($DT256:$EK256,,MATCH(CONCATENATE("FY ",RIGHT(CB$3,4)),$DT$3:$EK$3,0)))</f>
        <v>0.1199952687917677</v>
      </c>
      <c r="CC254" s="128" cm="1">
        <f t="array" aca="1" ref="CC254" ca="1">IF($I$9=1,CC256,INDEX($DT256:$EK256,,MATCH(CONCATENATE("FY ",RIGHT(CC$3,4)),$DT$3:$EK$3,0)))</f>
        <v>0.1199952687917677</v>
      </c>
      <c r="CD254" s="126" cm="1">
        <f t="array" aca="1" ref="CD254" ca="1">IF($I$9=1,CD256,INDEX($DT256:$EK256,,MATCH(CONCATENATE("FY ",RIGHT(CD$3,4)),$DT$3:$EK$3,0)))</f>
        <v>0.1199952687917677</v>
      </c>
      <c r="CE254" s="127" cm="1">
        <f t="array" aca="1" ref="CE254" ca="1">IF($I$9=1,CE256,INDEX($DT256:$EK256,,MATCH(CONCATENATE("FY ",RIGHT(CE$3,4)),$DT$3:$EK$3,0)))</f>
        <v>0.1199952687917677</v>
      </c>
      <c r="CF254" s="127" cm="1">
        <f t="array" aca="1" ref="CF254" ca="1">IF($I$9=1,CF256,INDEX($DT256:$EK256,,MATCH(CONCATENATE("FY ",RIGHT(CF$3,4)),$DT$3:$EK$3,0)))</f>
        <v>0.1199952687917677</v>
      </c>
      <c r="CG254" s="128" cm="1">
        <f t="array" aca="1" ref="CG254" ca="1">IF($I$9=1,CG256,INDEX($DT256:$EK256,,MATCH(CONCATENATE("FY ",RIGHT(CG$3,4)),$DT$3:$EK$3,0)))</f>
        <v>0.1199952687917677</v>
      </c>
      <c r="CH254" s="126" cm="1">
        <f t="array" aca="1" ref="CH254" ca="1">IF($I$9=1,CH256,INDEX($DT256:$EK256,,MATCH(CONCATENATE("FY ",RIGHT(CH$3,4)),$DT$3:$EK$3,0)))</f>
        <v>0.1199952687917677</v>
      </c>
      <c r="CI254" s="127" cm="1">
        <f t="array" aca="1" ref="CI254" ca="1">IF($I$9=1,CI256,INDEX($DT256:$EK256,,MATCH(CONCATENATE("FY ",RIGHT(CI$3,4)),$DT$3:$EK$3,0)))</f>
        <v>0.1199952687917677</v>
      </c>
      <c r="CJ254" s="127" cm="1">
        <f t="array" aca="1" ref="CJ254" ca="1">IF($I$9=1,CJ256,INDEX($DT256:$EK256,,MATCH(CONCATENATE("FY ",RIGHT(CJ$3,4)),$DT$3:$EK$3,0)))</f>
        <v>0.1199952687917677</v>
      </c>
      <c r="CK254" s="128" cm="1">
        <f t="array" aca="1" ref="CK254" ca="1">IF($I$9=1,CK256,INDEX($DT256:$EK256,,MATCH(CONCATENATE("FY ",RIGHT(CK$3,4)),$DT$3:$EK$3,0)))</f>
        <v>0.1199952687917677</v>
      </c>
      <c r="CL254" s="126" cm="1">
        <f t="array" aca="1" ref="CL254" ca="1">IF($I$9=1,CL256,INDEX($DT256:$EK256,,MATCH(CONCATENATE("FY ",RIGHT(CL$3,4)),$DT$3:$EK$3,0)))</f>
        <v>0.1199952687917677</v>
      </c>
      <c r="CM254" s="127" cm="1">
        <f t="array" aca="1" ref="CM254" ca="1">IF($I$9=1,CM256,INDEX($DT256:$EK256,,MATCH(CONCATENATE("FY ",RIGHT(CM$3,4)),$DT$3:$EK$3,0)))</f>
        <v>0.1199952687917677</v>
      </c>
      <c r="CN254" s="127" cm="1">
        <f t="array" aca="1" ref="CN254" ca="1">IF($I$9=1,CN256,INDEX($DT256:$EK256,,MATCH(CONCATENATE("FY ",RIGHT(CN$3,4)),$DT$3:$EK$3,0)))</f>
        <v>0.1199952687917677</v>
      </c>
      <c r="CO254" s="128" cm="1">
        <f t="array" aca="1" ref="CO254" ca="1">IF($I$9=1,CO256,INDEX($DT256:$EK256,,MATCH(CONCATENATE("FY ",RIGHT(CO$3,4)),$DT$3:$EK$3,0)))</f>
        <v>0.1199952687917677</v>
      </c>
      <c r="CP254" s="126" cm="1">
        <f t="array" aca="1" ref="CP254" ca="1">IF($I$9=1,CP256,INDEX($DT256:$EK256,,MATCH(CONCATENATE("FY ",RIGHT(CP$3,4)),$DT$3:$EK$3,0)))</f>
        <v>0.1199952687917677</v>
      </c>
      <c r="CQ254" s="127" cm="1">
        <f t="array" aca="1" ref="CQ254" ca="1">IF($I$9=1,CQ256,INDEX($DT256:$EK256,,MATCH(CONCATENATE("FY ",RIGHT(CQ$3,4)),$DT$3:$EK$3,0)))</f>
        <v>0.1199952687917677</v>
      </c>
      <c r="CR254" s="127" cm="1">
        <f t="array" aca="1" ref="CR254" ca="1">IF($I$9=1,CR256,INDEX($DT256:$EK256,,MATCH(CONCATENATE("FY ",RIGHT(CR$3,4)),$DT$3:$EK$3,0)))</f>
        <v>0.1199952687917677</v>
      </c>
      <c r="CS254" s="128" cm="1">
        <f t="array" aca="1" ref="CS254" ca="1">IF($I$9=1,CS256,INDEX($DT256:$EK256,,MATCH(CONCATENATE("FY ",RIGHT(CS$3,4)),$DT$3:$EK$3,0)))</f>
        <v>0.1199952687917677</v>
      </c>
      <c r="CT254" s="126" cm="1">
        <f t="array" aca="1" ref="CT254" ca="1">IF($I$9=1,CT256,INDEX($DT256:$EK256,,MATCH(CONCATENATE("FY ",RIGHT(CT$3,4)),$DT$3:$EK$3,0)))</f>
        <v>0.1199952687917677</v>
      </c>
      <c r="CU254" s="127" cm="1">
        <f t="array" aca="1" ref="CU254" ca="1">IF($I$9=1,CU256,INDEX($DT256:$EK256,,MATCH(CONCATENATE("FY ",RIGHT(CU$3,4)),$DT$3:$EK$3,0)))</f>
        <v>0.1199952687917677</v>
      </c>
      <c r="CV254" s="127" cm="1">
        <f t="array" aca="1" ref="CV254" ca="1">IF($I$9=1,CV256,INDEX($DT256:$EK256,,MATCH(CONCATENATE("FY ",RIGHT(CV$3,4)),$DT$3:$EK$3,0)))</f>
        <v>0.1199952687917677</v>
      </c>
      <c r="CW254" s="128" cm="1">
        <f t="array" aca="1" ref="CW254" ca="1">IF($I$9=1,CW256,INDEX($DT256:$EK256,,MATCH(CONCATENATE("FY ",RIGHT(CW$3,4)),$DT$3:$EK$3,0)))</f>
        <v>0.1199952687917677</v>
      </c>
      <c r="CX254" s="126" cm="1">
        <f t="array" aca="1" ref="CX254" ca="1">IF($I$9=1,CX256,INDEX($DT256:$EK256,,MATCH(CONCATENATE("FY ",RIGHT(CX$3,4)),$DT$3:$EK$3,0)))</f>
        <v>0.1199952687917677</v>
      </c>
      <c r="CY254" s="127" cm="1">
        <f t="array" aca="1" ref="CY254" ca="1">IF($I$9=1,CY256,INDEX($DT256:$EK256,,MATCH(CONCATENATE("FY ",RIGHT(CY$3,4)),$DT$3:$EK$3,0)))</f>
        <v>0.1199952687917677</v>
      </c>
      <c r="CZ254" s="127" cm="1">
        <f t="array" aca="1" ref="CZ254" ca="1">IF($I$9=1,CZ256,INDEX($DT256:$EK256,,MATCH(CONCATENATE("FY ",RIGHT(CZ$3,4)),$DT$3:$EK$3,0)))</f>
        <v>0.1199952687917677</v>
      </c>
      <c r="DA254" s="128" cm="1">
        <f t="array" aca="1" ref="DA254" ca="1">IF($I$9=1,DA256,INDEX($DT256:$EK256,,MATCH(CONCATENATE("FY ",RIGHT(DA$3,4)),$DT$3:$EK$3,0)))</f>
        <v>0.1199952687917677</v>
      </c>
      <c r="DB254" s="126" cm="1">
        <f t="array" aca="1" ref="DB254" ca="1">IF($I$9=1,DB256,INDEX($DT256:$EK256,,MATCH(CONCATENATE("FY ",RIGHT(DB$3,4)),$DT$3:$EK$3,0)))</f>
        <v>0.1199952687917677</v>
      </c>
      <c r="DC254" s="127" cm="1">
        <f t="array" aca="1" ref="DC254" ca="1">IF($I$9=1,DC256,INDEX($DT256:$EK256,,MATCH(CONCATENATE("FY ",RIGHT(DC$3,4)),$DT$3:$EK$3,0)))</f>
        <v>0.1199952687917677</v>
      </c>
      <c r="DD254" s="127" cm="1">
        <f t="array" aca="1" ref="DD254" ca="1">IF($I$9=1,DD256,INDEX($DT256:$EK256,,MATCH(CONCATENATE("FY ",RIGHT(DD$3,4)),$DT$3:$EK$3,0)))</f>
        <v>0.1199952687917677</v>
      </c>
      <c r="DE254" s="128" cm="1">
        <f t="array" aca="1" ref="DE254" ca="1">IF($I$9=1,DE256,INDEX($DT256:$EK256,,MATCH(CONCATENATE("FY ",RIGHT(DE$3,4)),$DT$3:$EK$3,0)))</f>
        <v>0.1199952687917677</v>
      </c>
      <c r="DF254" s="126" cm="1">
        <f t="array" aca="1" ref="DF254" ca="1">IF($I$9=1,DF256,INDEX($DT256:$EK256,,MATCH(CONCATENATE("FY ",RIGHT(DF$3,4)),$DT$3:$EK$3,0)))</f>
        <v>0.1199952687917677</v>
      </c>
      <c r="DG254" s="127" cm="1">
        <f t="array" aca="1" ref="DG254" ca="1">IF($I$9=1,DG256,INDEX($DT256:$EK256,,MATCH(CONCATENATE("FY ",RIGHT(DG$3,4)),$DT$3:$EK$3,0)))</f>
        <v>0.1199952687917677</v>
      </c>
      <c r="DH254" s="127" cm="1">
        <f t="array" aca="1" ref="DH254" ca="1">IF($I$9=1,DH256,INDEX($DT256:$EK256,,MATCH(CONCATENATE("FY ",RIGHT(DH$3,4)),$DT$3:$EK$3,0)))</f>
        <v>0.1199952687917677</v>
      </c>
      <c r="DI254" s="128" cm="1">
        <f t="array" aca="1" ref="DI254" ca="1">IF($I$9=1,DI256,INDEX($DT256:$EK256,,MATCH(CONCATENATE("FY ",RIGHT(DI$3,4)),$DT$3:$EK$3,0)))</f>
        <v>0.1199952687917677</v>
      </c>
    </row>
    <row r="255" spans="1:141" outlineLevel="2" x14ac:dyDescent="0.25">
      <c r="A255" s="90"/>
      <c r="B255" s="90"/>
      <c r="C255" s="90"/>
      <c r="D255" s="90"/>
      <c r="F255" s="100"/>
      <c r="I255" s="101"/>
      <c r="J255" s="100"/>
      <c r="M255" s="101"/>
      <c r="N255" s="100"/>
      <c r="Q255" s="101"/>
      <c r="R255" s="100"/>
      <c r="U255" s="101"/>
      <c r="V255" s="100"/>
      <c r="Y255" s="101"/>
      <c r="Z255" s="100"/>
      <c r="AC255" s="101"/>
      <c r="AD255" s="100"/>
      <c r="AG255" s="101"/>
      <c r="AH255" s="100"/>
      <c r="AK255" s="101"/>
      <c r="AL255" s="100"/>
      <c r="AO255" s="101"/>
      <c r="AP255" s="100"/>
      <c r="AS255" s="101"/>
      <c r="AT255" s="100"/>
      <c r="AW255" s="101"/>
      <c r="AX255" s="100"/>
      <c r="BA255" s="101"/>
      <c r="BB255" s="100"/>
      <c r="BE255" s="101"/>
      <c r="BF255" s="100"/>
      <c r="BI255" s="101"/>
      <c r="BJ255" s="100"/>
      <c r="BM255" s="101"/>
      <c r="BN255" s="100"/>
      <c r="BQ255" s="101"/>
      <c r="BR255" s="100"/>
      <c r="BU255" s="101"/>
      <c r="BV255" s="100"/>
      <c r="BY255" s="101"/>
      <c r="BZ255" s="100"/>
      <c r="CC255" s="101"/>
      <c r="CD255" s="100"/>
      <c r="CG255" s="101"/>
      <c r="CH255" s="100"/>
      <c r="CK255" s="101"/>
      <c r="CL255" s="100"/>
      <c r="CO255" s="101"/>
      <c r="CP255" s="100"/>
      <c r="CS255" s="101"/>
      <c r="CT255" s="100"/>
      <c r="CW255" s="101"/>
      <c r="CX255" s="100"/>
      <c r="DA255" s="101"/>
      <c r="DB255" s="100"/>
      <c r="DE255" s="101"/>
      <c r="DF255" s="100"/>
      <c r="DI255" s="101"/>
    </row>
    <row r="256" spans="1:141" outlineLevel="2" x14ac:dyDescent="0.25">
      <c r="A256" s="90"/>
      <c r="B256" s="90"/>
      <c r="C256" s="90"/>
      <c r="D256" s="90"/>
      <c r="E256" t="str">
        <f>CONCATENATE(E252," scenario: ",$J$8)</f>
        <v>% income before tax scenario: Default</v>
      </c>
      <c r="F256" s="100"/>
      <c r="I256" s="101"/>
      <c r="J256" s="100"/>
      <c r="M256" s="101"/>
      <c r="N256" s="100"/>
      <c r="Q256" s="101"/>
      <c r="R256" s="100"/>
      <c r="U256" s="101"/>
      <c r="V256" s="100"/>
      <c r="Y256" s="101"/>
      <c r="Z256" s="100"/>
      <c r="AC256" s="101"/>
      <c r="AD256" s="100"/>
      <c r="AG256" s="101"/>
      <c r="AH256" s="100"/>
      <c r="AK256" s="101"/>
      <c r="AL256" s="100"/>
      <c r="AO256" s="101"/>
      <c r="AP256" s="102">
        <f t="shared" ref="AP256:BU256" si="519">CHOOSE($I$8,AP257,AP258,AP259,AP260,AP261)</f>
        <v>0</v>
      </c>
      <c r="AQ256" s="103">
        <f t="shared" si="519"/>
        <v>0</v>
      </c>
      <c r="AR256" s="103">
        <f t="shared" si="519"/>
        <v>0</v>
      </c>
      <c r="AS256" s="104">
        <f t="shared" si="519"/>
        <v>0</v>
      </c>
      <c r="AT256" s="102">
        <f t="shared" si="519"/>
        <v>0</v>
      </c>
      <c r="AU256" s="103">
        <f t="shared" si="519"/>
        <v>0</v>
      </c>
      <c r="AV256" s="103">
        <f t="shared" si="519"/>
        <v>0</v>
      </c>
      <c r="AW256" s="104">
        <f t="shared" si="519"/>
        <v>0</v>
      </c>
      <c r="AX256" s="102">
        <f t="shared" si="519"/>
        <v>0</v>
      </c>
      <c r="AY256" s="103">
        <f t="shared" si="519"/>
        <v>0</v>
      </c>
      <c r="AZ256" s="103">
        <f t="shared" si="519"/>
        <v>0</v>
      </c>
      <c r="BA256" s="104">
        <f t="shared" si="519"/>
        <v>0</v>
      </c>
      <c r="BB256" s="102">
        <f t="shared" si="519"/>
        <v>0</v>
      </c>
      <c r="BC256" s="103">
        <f t="shared" si="519"/>
        <v>0</v>
      </c>
      <c r="BD256" s="103">
        <f t="shared" si="519"/>
        <v>0</v>
      </c>
      <c r="BE256" s="104">
        <f t="shared" si="519"/>
        <v>0</v>
      </c>
      <c r="BF256" s="102">
        <f t="shared" si="519"/>
        <v>0</v>
      </c>
      <c r="BG256" s="103">
        <f t="shared" si="519"/>
        <v>0</v>
      </c>
      <c r="BH256" s="103">
        <f t="shared" si="519"/>
        <v>0</v>
      </c>
      <c r="BI256" s="104">
        <f t="shared" si="519"/>
        <v>0</v>
      </c>
      <c r="BJ256" s="102">
        <f t="shared" si="519"/>
        <v>0</v>
      </c>
      <c r="BK256" s="103">
        <f t="shared" si="519"/>
        <v>0</v>
      </c>
      <c r="BL256" s="103">
        <f t="shared" si="519"/>
        <v>0</v>
      </c>
      <c r="BM256" s="104">
        <f t="shared" si="519"/>
        <v>0</v>
      </c>
      <c r="BN256" s="102">
        <f t="shared" si="519"/>
        <v>0</v>
      </c>
      <c r="BO256" s="103">
        <f t="shared" si="519"/>
        <v>0</v>
      </c>
      <c r="BP256" s="103">
        <f t="shared" si="519"/>
        <v>0</v>
      </c>
      <c r="BQ256" s="104">
        <f t="shared" si="519"/>
        <v>0</v>
      </c>
      <c r="BR256" s="102">
        <f t="shared" si="519"/>
        <v>0</v>
      </c>
      <c r="BS256" s="103">
        <f t="shared" si="519"/>
        <v>0</v>
      </c>
      <c r="BT256" s="103">
        <f t="shared" si="519"/>
        <v>0</v>
      </c>
      <c r="BU256" s="104">
        <f t="shared" si="519"/>
        <v>0</v>
      </c>
      <c r="BV256" s="102">
        <f t="shared" ref="BV256:DA256" si="520">CHOOSE($I$8,BV257,BV258,BV259,BV260,BV261)</f>
        <v>0</v>
      </c>
      <c r="BW256" s="103">
        <f t="shared" si="520"/>
        <v>0</v>
      </c>
      <c r="BX256" s="103">
        <f t="shared" si="520"/>
        <v>0</v>
      </c>
      <c r="BY256" s="104">
        <f t="shared" si="520"/>
        <v>0</v>
      </c>
      <c r="BZ256" s="102">
        <f t="shared" si="520"/>
        <v>0</v>
      </c>
      <c r="CA256" s="103">
        <f t="shared" si="520"/>
        <v>0</v>
      </c>
      <c r="CB256" s="103">
        <f t="shared" si="520"/>
        <v>0</v>
      </c>
      <c r="CC256" s="104">
        <f t="shared" si="520"/>
        <v>0</v>
      </c>
      <c r="CD256" s="102">
        <f t="shared" si="520"/>
        <v>0</v>
      </c>
      <c r="CE256" s="103">
        <f t="shared" si="520"/>
        <v>0</v>
      </c>
      <c r="CF256" s="103">
        <f t="shared" si="520"/>
        <v>0</v>
      </c>
      <c r="CG256" s="104">
        <f t="shared" si="520"/>
        <v>0</v>
      </c>
      <c r="CH256" s="102">
        <f t="shared" si="520"/>
        <v>0</v>
      </c>
      <c r="CI256" s="103">
        <f t="shared" si="520"/>
        <v>0</v>
      </c>
      <c r="CJ256" s="103">
        <f t="shared" si="520"/>
        <v>0</v>
      </c>
      <c r="CK256" s="104">
        <f t="shared" si="520"/>
        <v>0</v>
      </c>
      <c r="CL256" s="102">
        <f t="shared" si="520"/>
        <v>0</v>
      </c>
      <c r="CM256" s="103">
        <f t="shared" si="520"/>
        <v>0</v>
      </c>
      <c r="CN256" s="103">
        <f t="shared" si="520"/>
        <v>0</v>
      </c>
      <c r="CO256" s="104">
        <f t="shared" si="520"/>
        <v>0</v>
      </c>
      <c r="CP256" s="102">
        <f t="shared" si="520"/>
        <v>0</v>
      </c>
      <c r="CQ256" s="103">
        <f t="shared" si="520"/>
        <v>0</v>
      </c>
      <c r="CR256" s="103">
        <f t="shared" si="520"/>
        <v>0</v>
      </c>
      <c r="CS256" s="104">
        <f t="shared" si="520"/>
        <v>0</v>
      </c>
      <c r="CT256" s="102">
        <f t="shared" si="520"/>
        <v>0</v>
      </c>
      <c r="CU256" s="103">
        <f t="shared" si="520"/>
        <v>0</v>
      </c>
      <c r="CV256" s="103">
        <f t="shared" si="520"/>
        <v>0</v>
      </c>
      <c r="CW256" s="104">
        <f t="shared" si="520"/>
        <v>0</v>
      </c>
      <c r="CX256" s="102">
        <f t="shared" si="520"/>
        <v>0</v>
      </c>
      <c r="CY256" s="103">
        <f t="shared" si="520"/>
        <v>0</v>
      </c>
      <c r="CZ256" s="103">
        <f t="shared" si="520"/>
        <v>0</v>
      </c>
      <c r="DA256" s="104">
        <f t="shared" si="520"/>
        <v>0</v>
      </c>
      <c r="DB256" s="102">
        <f t="shared" ref="DB256:DI256" si="521">CHOOSE($I$8,DB257,DB258,DB259,DB260,DB261)</f>
        <v>0</v>
      </c>
      <c r="DC256" s="103">
        <f t="shared" si="521"/>
        <v>0</v>
      </c>
      <c r="DD256" s="103">
        <f t="shared" si="521"/>
        <v>0</v>
      </c>
      <c r="DE256" s="104">
        <f t="shared" si="521"/>
        <v>0</v>
      </c>
      <c r="DF256" s="102">
        <f t="shared" si="521"/>
        <v>0</v>
      </c>
      <c r="DG256" s="103">
        <f t="shared" si="521"/>
        <v>0</v>
      </c>
      <c r="DH256" s="103">
        <f t="shared" si="521"/>
        <v>0</v>
      </c>
      <c r="DI256" s="104">
        <f t="shared" si="521"/>
        <v>0</v>
      </c>
      <c r="DT256" s="103">
        <f t="shared" ref="DT256:EK256" si="522">CHOOSE($I$8,DT257,DT258,DT259,DT260,DT261)</f>
        <v>0</v>
      </c>
      <c r="DU256" s="103">
        <f t="shared" ca="1" si="522"/>
        <v>0.1199952687917677</v>
      </c>
      <c r="DV256" s="103">
        <f t="shared" ca="1" si="522"/>
        <v>0.1199952687917677</v>
      </c>
      <c r="DW256" s="103">
        <f t="shared" ca="1" si="522"/>
        <v>0.1199952687917677</v>
      </c>
      <c r="DX256" s="103">
        <f t="shared" ca="1" si="522"/>
        <v>0.1199952687917677</v>
      </c>
      <c r="DY256" s="103">
        <f t="shared" ca="1" si="522"/>
        <v>0.1199952687917677</v>
      </c>
      <c r="DZ256" s="103">
        <f t="shared" ca="1" si="522"/>
        <v>0.1199952687917677</v>
      </c>
      <c r="EA256" s="103">
        <f t="shared" ca="1" si="522"/>
        <v>0.1199952687917677</v>
      </c>
      <c r="EB256" s="103">
        <f t="shared" ca="1" si="522"/>
        <v>0.1199952687917677</v>
      </c>
      <c r="EC256" s="103">
        <f t="shared" ca="1" si="522"/>
        <v>0.1199952687917677</v>
      </c>
      <c r="ED256" s="103">
        <f t="shared" ca="1" si="522"/>
        <v>0.1199952687917677</v>
      </c>
      <c r="EE256" s="103">
        <f t="shared" ca="1" si="522"/>
        <v>0.1199952687917677</v>
      </c>
      <c r="EF256" s="103">
        <f t="shared" ca="1" si="522"/>
        <v>0.1199952687917677</v>
      </c>
      <c r="EG256" s="103">
        <f t="shared" ca="1" si="522"/>
        <v>0.1199952687917677</v>
      </c>
      <c r="EH256" s="103">
        <f t="shared" ca="1" si="522"/>
        <v>0.1199952687917677</v>
      </c>
      <c r="EI256" s="103">
        <f t="shared" ca="1" si="522"/>
        <v>0.1199952687917677</v>
      </c>
      <c r="EJ256" s="103">
        <f t="shared" ca="1" si="522"/>
        <v>0.1199952687917677</v>
      </c>
      <c r="EK256" s="103">
        <f t="shared" ca="1" si="522"/>
        <v>0.1199952687917677</v>
      </c>
    </row>
    <row r="257" spans="1:141" outlineLevel="2" x14ac:dyDescent="0.25">
      <c r="A257" s="90"/>
      <c r="B257" s="90"/>
      <c r="C257" s="90"/>
      <c r="D257" s="90"/>
      <c r="E257" t="str">
        <f>CONCATENATE("- ", $N$6,":")</f>
        <v>- Base:</v>
      </c>
      <c r="F257" s="100"/>
      <c r="I257" s="101"/>
      <c r="J257" s="100"/>
      <c r="M257" s="101"/>
      <c r="N257" s="100"/>
      <c r="Q257" s="101"/>
      <c r="R257" s="100"/>
      <c r="U257" s="101"/>
      <c r="V257" s="100"/>
      <c r="Y257" s="101"/>
      <c r="Z257" s="100"/>
      <c r="AC257" s="101"/>
      <c r="AD257" s="100"/>
      <c r="AG257" s="101"/>
      <c r="AH257" s="100"/>
      <c r="AK257" s="101"/>
      <c r="AL257" s="100"/>
      <c r="AO257" s="101"/>
      <c r="AP257" s="123">
        <v>0</v>
      </c>
      <c r="AQ257" s="124">
        <v>0</v>
      </c>
      <c r="AR257" s="124">
        <v>0</v>
      </c>
      <c r="AS257" s="125">
        <v>0</v>
      </c>
      <c r="AT257" s="123">
        <v>0</v>
      </c>
      <c r="AU257" s="124">
        <v>0</v>
      </c>
      <c r="AV257" s="124">
        <v>0</v>
      </c>
      <c r="AW257" s="125">
        <v>0</v>
      </c>
      <c r="AX257" s="123">
        <v>0</v>
      </c>
      <c r="AY257" s="124">
        <v>0</v>
      </c>
      <c r="AZ257" s="124">
        <v>0</v>
      </c>
      <c r="BA257" s="125">
        <v>0</v>
      </c>
      <c r="BB257" s="123">
        <v>0</v>
      </c>
      <c r="BC257" s="124">
        <v>0</v>
      </c>
      <c r="BD257" s="124">
        <v>0</v>
      </c>
      <c r="BE257" s="125">
        <v>0</v>
      </c>
      <c r="BF257" s="123">
        <v>0</v>
      </c>
      <c r="BG257" s="124">
        <v>0</v>
      </c>
      <c r="BH257" s="124">
        <v>0</v>
      </c>
      <c r="BI257" s="125">
        <v>0</v>
      </c>
      <c r="BJ257" s="123">
        <v>0</v>
      </c>
      <c r="BK257" s="124">
        <v>0</v>
      </c>
      <c r="BL257" s="124">
        <v>0</v>
      </c>
      <c r="BM257" s="125">
        <v>0</v>
      </c>
      <c r="BN257" s="123">
        <v>0</v>
      </c>
      <c r="BO257" s="124">
        <v>0</v>
      </c>
      <c r="BP257" s="124">
        <v>0</v>
      </c>
      <c r="BQ257" s="125">
        <v>0</v>
      </c>
      <c r="BR257" s="123">
        <v>0</v>
      </c>
      <c r="BS257" s="124">
        <v>0</v>
      </c>
      <c r="BT257" s="124">
        <v>0</v>
      </c>
      <c r="BU257" s="125">
        <v>0</v>
      </c>
      <c r="BV257" s="123">
        <v>0</v>
      </c>
      <c r="BW257" s="124">
        <v>0</v>
      </c>
      <c r="BX257" s="124">
        <v>0</v>
      </c>
      <c r="BY257" s="125">
        <v>0</v>
      </c>
      <c r="BZ257" s="123">
        <v>0</v>
      </c>
      <c r="CA257" s="124">
        <v>0</v>
      </c>
      <c r="CB257" s="124">
        <v>0</v>
      </c>
      <c r="CC257" s="125">
        <v>0</v>
      </c>
      <c r="CD257" s="123">
        <v>0</v>
      </c>
      <c r="CE257" s="124">
        <v>0</v>
      </c>
      <c r="CF257" s="124">
        <v>0</v>
      </c>
      <c r="CG257" s="125">
        <v>0</v>
      </c>
      <c r="CH257" s="123">
        <v>0</v>
      </c>
      <c r="CI257" s="124">
        <v>0</v>
      </c>
      <c r="CJ257" s="124">
        <v>0</v>
      </c>
      <c r="CK257" s="125">
        <v>0</v>
      </c>
      <c r="CL257" s="123">
        <v>0</v>
      </c>
      <c r="CM257" s="124">
        <v>0</v>
      </c>
      <c r="CN257" s="124">
        <v>0</v>
      </c>
      <c r="CO257" s="125">
        <v>0</v>
      </c>
      <c r="CP257" s="123">
        <v>0</v>
      </c>
      <c r="CQ257" s="124">
        <v>0</v>
      </c>
      <c r="CR257" s="124">
        <v>0</v>
      </c>
      <c r="CS257" s="125">
        <v>0</v>
      </c>
      <c r="CT257" s="123">
        <v>0</v>
      </c>
      <c r="CU257" s="124">
        <v>0</v>
      </c>
      <c r="CV257" s="124">
        <v>0</v>
      </c>
      <c r="CW257" s="125">
        <v>0</v>
      </c>
      <c r="CX257" s="123">
        <v>0</v>
      </c>
      <c r="CY257" s="124">
        <v>0</v>
      </c>
      <c r="CZ257" s="124">
        <v>0</v>
      </c>
      <c r="DA257" s="125">
        <v>0</v>
      </c>
      <c r="DB257" s="123">
        <v>0</v>
      </c>
      <c r="DC257" s="124">
        <v>0</v>
      </c>
      <c r="DD257" s="124">
        <v>0</v>
      </c>
      <c r="DE257" s="125">
        <v>0</v>
      </c>
      <c r="DF257" s="123">
        <v>0</v>
      </c>
      <c r="DG257" s="124">
        <v>0</v>
      </c>
      <c r="DH257" s="124">
        <v>0</v>
      </c>
      <c r="DI257" s="125">
        <v>0</v>
      </c>
      <c r="DT257" s="124">
        <v>0</v>
      </c>
      <c r="DU257" s="124">
        <v>0</v>
      </c>
      <c r="DV257" s="124">
        <v>0</v>
      </c>
      <c r="DW257" s="124">
        <v>0</v>
      </c>
      <c r="DX257" s="124">
        <v>0</v>
      </c>
      <c r="DY257" s="124">
        <v>0</v>
      </c>
      <c r="DZ257" s="124">
        <v>0</v>
      </c>
      <c r="EA257" s="124">
        <v>0</v>
      </c>
      <c r="EB257" s="124">
        <v>0</v>
      </c>
      <c r="EC257" s="124">
        <v>0</v>
      </c>
      <c r="ED257" s="124">
        <v>0</v>
      </c>
      <c r="EE257" s="124">
        <v>0</v>
      </c>
      <c r="EF257" s="124">
        <v>0</v>
      </c>
      <c r="EG257" s="124">
        <v>0</v>
      </c>
      <c r="EH257" s="124">
        <v>0</v>
      </c>
      <c r="EI257" s="124">
        <v>0</v>
      </c>
      <c r="EJ257" s="124">
        <v>0</v>
      </c>
      <c r="EK257" s="124">
        <v>0</v>
      </c>
    </row>
    <row r="258" spans="1:141" outlineLevel="2" x14ac:dyDescent="0.25">
      <c r="A258" s="90"/>
      <c r="B258" s="90"/>
      <c r="C258" s="90"/>
      <c r="D258" s="90"/>
      <c r="E258" t="str">
        <f>CONCATENATE("- ", $N$7,":")</f>
        <v>- Upside:</v>
      </c>
      <c r="F258" s="100"/>
      <c r="I258" s="101"/>
      <c r="J258" s="100"/>
      <c r="M258" s="101"/>
      <c r="N258" s="100"/>
      <c r="Q258" s="101"/>
      <c r="R258" s="100"/>
      <c r="U258" s="101"/>
      <c r="V258" s="100"/>
      <c r="Y258" s="101"/>
      <c r="Z258" s="100"/>
      <c r="AC258" s="101"/>
      <c r="AD258" s="100"/>
      <c r="AG258" s="101"/>
      <c r="AH258" s="100"/>
      <c r="AK258" s="101"/>
      <c r="AL258" s="100"/>
      <c r="AO258" s="101"/>
      <c r="AP258" s="123">
        <v>0</v>
      </c>
      <c r="AQ258" s="124">
        <v>0</v>
      </c>
      <c r="AR258" s="124">
        <v>0</v>
      </c>
      <c r="AS258" s="125">
        <v>0</v>
      </c>
      <c r="AT258" s="123">
        <v>0</v>
      </c>
      <c r="AU258" s="124">
        <v>0</v>
      </c>
      <c r="AV258" s="124">
        <v>0</v>
      </c>
      <c r="AW258" s="125">
        <v>0</v>
      </c>
      <c r="AX258" s="123">
        <v>0</v>
      </c>
      <c r="AY258" s="124">
        <v>0</v>
      </c>
      <c r="AZ258" s="124">
        <v>0</v>
      </c>
      <c r="BA258" s="125">
        <v>0</v>
      </c>
      <c r="BB258" s="123">
        <v>0</v>
      </c>
      <c r="BC258" s="124">
        <v>0</v>
      </c>
      <c r="BD258" s="124">
        <v>0</v>
      </c>
      <c r="BE258" s="125">
        <v>0</v>
      </c>
      <c r="BF258" s="123">
        <v>0</v>
      </c>
      <c r="BG258" s="124">
        <v>0</v>
      </c>
      <c r="BH258" s="124">
        <v>0</v>
      </c>
      <c r="BI258" s="125">
        <v>0</v>
      </c>
      <c r="BJ258" s="123">
        <v>0</v>
      </c>
      <c r="BK258" s="124">
        <v>0</v>
      </c>
      <c r="BL258" s="124">
        <v>0</v>
      </c>
      <c r="BM258" s="125">
        <v>0</v>
      </c>
      <c r="BN258" s="123">
        <v>0</v>
      </c>
      <c r="BO258" s="124">
        <v>0</v>
      </c>
      <c r="BP258" s="124">
        <v>0</v>
      </c>
      <c r="BQ258" s="125">
        <v>0</v>
      </c>
      <c r="BR258" s="123">
        <v>0</v>
      </c>
      <c r="BS258" s="124">
        <v>0</v>
      </c>
      <c r="BT258" s="124">
        <v>0</v>
      </c>
      <c r="BU258" s="125">
        <v>0</v>
      </c>
      <c r="BV258" s="123">
        <v>0</v>
      </c>
      <c r="BW258" s="124">
        <v>0</v>
      </c>
      <c r="BX258" s="124">
        <v>0</v>
      </c>
      <c r="BY258" s="125">
        <v>0</v>
      </c>
      <c r="BZ258" s="123">
        <v>0</v>
      </c>
      <c r="CA258" s="124">
        <v>0</v>
      </c>
      <c r="CB258" s="124">
        <v>0</v>
      </c>
      <c r="CC258" s="125">
        <v>0</v>
      </c>
      <c r="CD258" s="123">
        <v>0</v>
      </c>
      <c r="CE258" s="124">
        <v>0</v>
      </c>
      <c r="CF258" s="124">
        <v>0</v>
      </c>
      <c r="CG258" s="125">
        <v>0</v>
      </c>
      <c r="CH258" s="123">
        <v>0</v>
      </c>
      <c r="CI258" s="124">
        <v>0</v>
      </c>
      <c r="CJ258" s="124">
        <v>0</v>
      </c>
      <c r="CK258" s="125">
        <v>0</v>
      </c>
      <c r="CL258" s="123">
        <v>0</v>
      </c>
      <c r="CM258" s="124">
        <v>0</v>
      </c>
      <c r="CN258" s="124">
        <v>0</v>
      </c>
      <c r="CO258" s="125">
        <v>0</v>
      </c>
      <c r="CP258" s="123">
        <v>0</v>
      </c>
      <c r="CQ258" s="124">
        <v>0</v>
      </c>
      <c r="CR258" s="124">
        <v>0</v>
      </c>
      <c r="CS258" s="125">
        <v>0</v>
      </c>
      <c r="CT258" s="123">
        <v>0</v>
      </c>
      <c r="CU258" s="124">
        <v>0</v>
      </c>
      <c r="CV258" s="124">
        <v>0</v>
      </c>
      <c r="CW258" s="125">
        <v>0</v>
      </c>
      <c r="CX258" s="123">
        <v>0</v>
      </c>
      <c r="CY258" s="124">
        <v>0</v>
      </c>
      <c r="CZ258" s="124">
        <v>0</v>
      </c>
      <c r="DA258" s="125">
        <v>0</v>
      </c>
      <c r="DB258" s="123">
        <v>0</v>
      </c>
      <c r="DC258" s="124">
        <v>0</v>
      </c>
      <c r="DD258" s="124">
        <v>0</v>
      </c>
      <c r="DE258" s="125">
        <v>0</v>
      </c>
      <c r="DF258" s="123">
        <v>0</v>
      </c>
      <c r="DG258" s="124">
        <v>0</v>
      </c>
      <c r="DH258" s="124">
        <v>0</v>
      </c>
      <c r="DI258" s="125">
        <v>0</v>
      </c>
      <c r="DT258" s="124">
        <v>0</v>
      </c>
      <c r="DU258" s="124">
        <v>0</v>
      </c>
      <c r="DV258" s="124">
        <v>0</v>
      </c>
      <c r="DW258" s="124">
        <v>0</v>
      </c>
      <c r="DX258" s="124">
        <v>0</v>
      </c>
      <c r="DY258" s="124">
        <v>0</v>
      </c>
      <c r="DZ258" s="124">
        <v>0</v>
      </c>
      <c r="EA258" s="124">
        <v>0</v>
      </c>
      <c r="EB258" s="124">
        <v>0</v>
      </c>
      <c r="EC258" s="124">
        <v>0</v>
      </c>
      <c r="ED258" s="124">
        <v>0</v>
      </c>
      <c r="EE258" s="124">
        <v>0</v>
      </c>
      <c r="EF258" s="124">
        <v>0</v>
      </c>
      <c r="EG258" s="124">
        <v>0</v>
      </c>
      <c r="EH258" s="124">
        <v>0</v>
      </c>
      <c r="EI258" s="124">
        <v>0</v>
      </c>
      <c r="EJ258" s="124">
        <v>0</v>
      </c>
      <c r="EK258" s="124">
        <v>0</v>
      </c>
    </row>
    <row r="259" spans="1:141" outlineLevel="2" x14ac:dyDescent="0.25">
      <c r="A259" s="90"/>
      <c r="B259" s="90"/>
      <c r="C259" s="90"/>
      <c r="D259" s="90"/>
      <c r="E259" t="str">
        <f>CONCATENATE("- ", $N$8,":")</f>
        <v>- Downside:</v>
      </c>
      <c r="F259" s="100"/>
      <c r="I259" s="101"/>
      <c r="J259" s="100"/>
      <c r="M259" s="101"/>
      <c r="N259" s="100"/>
      <c r="Q259" s="101"/>
      <c r="R259" s="100"/>
      <c r="U259" s="101"/>
      <c r="V259" s="100"/>
      <c r="Y259" s="101"/>
      <c r="Z259" s="100"/>
      <c r="AC259" s="101"/>
      <c r="AD259" s="100"/>
      <c r="AG259" s="101"/>
      <c r="AH259" s="100"/>
      <c r="AK259" s="101"/>
      <c r="AL259" s="100"/>
      <c r="AO259" s="101"/>
      <c r="AP259" s="123">
        <v>0</v>
      </c>
      <c r="AQ259" s="124">
        <v>0</v>
      </c>
      <c r="AR259" s="124">
        <v>0</v>
      </c>
      <c r="AS259" s="125">
        <v>0</v>
      </c>
      <c r="AT259" s="123">
        <v>0</v>
      </c>
      <c r="AU259" s="124">
        <v>0</v>
      </c>
      <c r="AV259" s="124">
        <v>0</v>
      </c>
      <c r="AW259" s="125">
        <v>0</v>
      </c>
      <c r="AX259" s="123">
        <v>0</v>
      </c>
      <c r="AY259" s="124">
        <v>0</v>
      </c>
      <c r="AZ259" s="124">
        <v>0</v>
      </c>
      <c r="BA259" s="125">
        <v>0</v>
      </c>
      <c r="BB259" s="123">
        <v>0</v>
      </c>
      <c r="BC259" s="124">
        <v>0</v>
      </c>
      <c r="BD259" s="124">
        <v>0</v>
      </c>
      <c r="BE259" s="125">
        <v>0</v>
      </c>
      <c r="BF259" s="123">
        <v>0</v>
      </c>
      <c r="BG259" s="124">
        <v>0</v>
      </c>
      <c r="BH259" s="124">
        <v>0</v>
      </c>
      <c r="BI259" s="125">
        <v>0</v>
      </c>
      <c r="BJ259" s="123">
        <v>0</v>
      </c>
      <c r="BK259" s="124">
        <v>0</v>
      </c>
      <c r="BL259" s="124">
        <v>0</v>
      </c>
      <c r="BM259" s="125">
        <v>0</v>
      </c>
      <c r="BN259" s="123">
        <v>0</v>
      </c>
      <c r="BO259" s="124">
        <v>0</v>
      </c>
      <c r="BP259" s="124">
        <v>0</v>
      </c>
      <c r="BQ259" s="125">
        <v>0</v>
      </c>
      <c r="BR259" s="123">
        <v>0</v>
      </c>
      <c r="BS259" s="124">
        <v>0</v>
      </c>
      <c r="BT259" s="124">
        <v>0</v>
      </c>
      <c r="BU259" s="125">
        <v>0</v>
      </c>
      <c r="BV259" s="123">
        <v>0</v>
      </c>
      <c r="BW259" s="124">
        <v>0</v>
      </c>
      <c r="BX259" s="124">
        <v>0</v>
      </c>
      <c r="BY259" s="125">
        <v>0</v>
      </c>
      <c r="BZ259" s="123">
        <v>0</v>
      </c>
      <c r="CA259" s="124">
        <v>0</v>
      </c>
      <c r="CB259" s="124">
        <v>0</v>
      </c>
      <c r="CC259" s="125">
        <v>0</v>
      </c>
      <c r="CD259" s="123">
        <v>0</v>
      </c>
      <c r="CE259" s="124">
        <v>0</v>
      </c>
      <c r="CF259" s="124">
        <v>0</v>
      </c>
      <c r="CG259" s="125">
        <v>0</v>
      </c>
      <c r="CH259" s="123">
        <v>0</v>
      </c>
      <c r="CI259" s="124">
        <v>0</v>
      </c>
      <c r="CJ259" s="124">
        <v>0</v>
      </c>
      <c r="CK259" s="125">
        <v>0</v>
      </c>
      <c r="CL259" s="123">
        <v>0</v>
      </c>
      <c r="CM259" s="124">
        <v>0</v>
      </c>
      <c r="CN259" s="124">
        <v>0</v>
      </c>
      <c r="CO259" s="125">
        <v>0</v>
      </c>
      <c r="CP259" s="123">
        <v>0</v>
      </c>
      <c r="CQ259" s="124">
        <v>0</v>
      </c>
      <c r="CR259" s="124">
        <v>0</v>
      </c>
      <c r="CS259" s="125">
        <v>0</v>
      </c>
      <c r="CT259" s="123">
        <v>0</v>
      </c>
      <c r="CU259" s="124">
        <v>0</v>
      </c>
      <c r="CV259" s="124">
        <v>0</v>
      </c>
      <c r="CW259" s="125">
        <v>0</v>
      </c>
      <c r="CX259" s="123">
        <v>0</v>
      </c>
      <c r="CY259" s="124">
        <v>0</v>
      </c>
      <c r="CZ259" s="124">
        <v>0</v>
      </c>
      <c r="DA259" s="125">
        <v>0</v>
      </c>
      <c r="DB259" s="123">
        <v>0</v>
      </c>
      <c r="DC259" s="124">
        <v>0</v>
      </c>
      <c r="DD259" s="124">
        <v>0</v>
      </c>
      <c r="DE259" s="125">
        <v>0</v>
      </c>
      <c r="DF259" s="123">
        <v>0</v>
      </c>
      <c r="DG259" s="124">
        <v>0</v>
      </c>
      <c r="DH259" s="124">
        <v>0</v>
      </c>
      <c r="DI259" s="125">
        <v>0</v>
      </c>
      <c r="DT259" s="124">
        <v>0</v>
      </c>
      <c r="DU259" s="124">
        <v>0</v>
      </c>
      <c r="DV259" s="124">
        <v>0</v>
      </c>
      <c r="DW259" s="124">
        <v>0</v>
      </c>
      <c r="DX259" s="124">
        <v>0</v>
      </c>
      <c r="DY259" s="124">
        <v>0</v>
      </c>
      <c r="DZ259" s="124">
        <v>0</v>
      </c>
      <c r="EA259" s="124">
        <v>0</v>
      </c>
      <c r="EB259" s="124">
        <v>0</v>
      </c>
      <c r="EC259" s="124">
        <v>0</v>
      </c>
      <c r="ED259" s="124">
        <v>0</v>
      </c>
      <c r="EE259" s="124">
        <v>0</v>
      </c>
      <c r="EF259" s="124">
        <v>0</v>
      </c>
      <c r="EG259" s="124">
        <v>0</v>
      </c>
      <c r="EH259" s="124">
        <v>0</v>
      </c>
      <c r="EI259" s="124">
        <v>0</v>
      </c>
      <c r="EJ259" s="124">
        <v>0</v>
      </c>
      <c r="EK259" s="124">
        <v>0</v>
      </c>
    </row>
    <row r="260" spans="1:141" outlineLevel="2" x14ac:dyDescent="0.25">
      <c r="A260" s="90"/>
      <c r="B260" s="90"/>
      <c r="C260" s="90"/>
      <c r="D260" s="90"/>
      <c r="E260" t="str">
        <f>CONCATENATE("- ", $N$9,":")</f>
        <v>- Management:</v>
      </c>
      <c r="F260" s="100"/>
      <c r="I260" s="101"/>
      <c r="J260" s="100"/>
      <c r="M260" s="101"/>
      <c r="N260" s="100"/>
      <c r="Q260" s="101"/>
      <c r="R260" s="100"/>
      <c r="U260" s="101"/>
      <c r="V260" s="100"/>
      <c r="Y260" s="101"/>
      <c r="Z260" s="100"/>
      <c r="AC260" s="101"/>
      <c r="AD260" s="100"/>
      <c r="AG260" s="101"/>
      <c r="AH260" s="100"/>
      <c r="AK260" s="101"/>
      <c r="AL260" s="100"/>
      <c r="AO260" s="101"/>
      <c r="AP260" s="123">
        <v>0</v>
      </c>
      <c r="AQ260" s="124">
        <v>0</v>
      </c>
      <c r="AR260" s="124">
        <v>0</v>
      </c>
      <c r="AS260" s="125">
        <v>0</v>
      </c>
      <c r="AT260" s="123">
        <v>0</v>
      </c>
      <c r="AU260" s="124">
        <v>0</v>
      </c>
      <c r="AV260" s="124">
        <v>0</v>
      </c>
      <c r="AW260" s="125">
        <v>0</v>
      </c>
      <c r="AX260" s="123">
        <v>0</v>
      </c>
      <c r="AY260" s="124">
        <v>0</v>
      </c>
      <c r="AZ260" s="124">
        <v>0</v>
      </c>
      <c r="BA260" s="125">
        <v>0</v>
      </c>
      <c r="BB260" s="123">
        <v>0</v>
      </c>
      <c r="BC260" s="124">
        <v>0</v>
      </c>
      <c r="BD260" s="124">
        <v>0</v>
      </c>
      <c r="BE260" s="125">
        <v>0</v>
      </c>
      <c r="BF260" s="123">
        <v>0</v>
      </c>
      <c r="BG260" s="124">
        <v>0</v>
      </c>
      <c r="BH260" s="124">
        <v>0</v>
      </c>
      <c r="BI260" s="125">
        <v>0</v>
      </c>
      <c r="BJ260" s="123">
        <v>0</v>
      </c>
      <c r="BK260" s="124">
        <v>0</v>
      </c>
      <c r="BL260" s="124">
        <v>0</v>
      </c>
      <c r="BM260" s="125">
        <v>0</v>
      </c>
      <c r="BN260" s="123">
        <v>0</v>
      </c>
      <c r="BO260" s="124">
        <v>0</v>
      </c>
      <c r="BP260" s="124">
        <v>0</v>
      </c>
      <c r="BQ260" s="125">
        <v>0</v>
      </c>
      <c r="BR260" s="123">
        <v>0</v>
      </c>
      <c r="BS260" s="124">
        <v>0</v>
      </c>
      <c r="BT260" s="124">
        <v>0</v>
      </c>
      <c r="BU260" s="125">
        <v>0</v>
      </c>
      <c r="BV260" s="123">
        <v>0</v>
      </c>
      <c r="BW260" s="124">
        <v>0</v>
      </c>
      <c r="BX260" s="124">
        <v>0</v>
      </c>
      <c r="BY260" s="125">
        <v>0</v>
      </c>
      <c r="BZ260" s="123">
        <v>0</v>
      </c>
      <c r="CA260" s="124">
        <v>0</v>
      </c>
      <c r="CB260" s="124">
        <v>0</v>
      </c>
      <c r="CC260" s="125">
        <v>0</v>
      </c>
      <c r="CD260" s="123">
        <v>0</v>
      </c>
      <c r="CE260" s="124">
        <v>0</v>
      </c>
      <c r="CF260" s="124">
        <v>0</v>
      </c>
      <c r="CG260" s="125">
        <v>0</v>
      </c>
      <c r="CH260" s="123">
        <v>0</v>
      </c>
      <c r="CI260" s="124">
        <v>0</v>
      </c>
      <c r="CJ260" s="124">
        <v>0</v>
      </c>
      <c r="CK260" s="125">
        <v>0</v>
      </c>
      <c r="CL260" s="123">
        <v>0</v>
      </c>
      <c r="CM260" s="124">
        <v>0</v>
      </c>
      <c r="CN260" s="124">
        <v>0</v>
      </c>
      <c r="CO260" s="125">
        <v>0</v>
      </c>
      <c r="CP260" s="123">
        <v>0</v>
      </c>
      <c r="CQ260" s="124">
        <v>0</v>
      </c>
      <c r="CR260" s="124">
        <v>0</v>
      </c>
      <c r="CS260" s="125">
        <v>0</v>
      </c>
      <c r="CT260" s="123">
        <v>0</v>
      </c>
      <c r="CU260" s="124">
        <v>0</v>
      </c>
      <c r="CV260" s="124">
        <v>0</v>
      </c>
      <c r="CW260" s="125">
        <v>0</v>
      </c>
      <c r="CX260" s="123">
        <v>0</v>
      </c>
      <c r="CY260" s="124">
        <v>0</v>
      </c>
      <c r="CZ260" s="124">
        <v>0</v>
      </c>
      <c r="DA260" s="125">
        <v>0</v>
      </c>
      <c r="DB260" s="123">
        <v>0</v>
      </c>
      <c r="DC260" s="124">
        <v>0</v>
      </c>
      <c r="DD260" s="124">
        <v>0</v>
      </c>
      <c r="DE260" s="125">
        <v>0</v>
      </c>
      <c r="DF260" s="123">
        <v>0</v>
      </c>
      <c r="DG260" s="124">
        <v>0</v>
      </c>
      <c r="DH260" s="124">
        <v>0</v>
      </c>
      <c r="DI260" s="125">
        <v>0</v>
      </c>
      <c r="DT260" s="124">
        <v>0</v>
      </c>
      <c r="DU260" s="124">
        <v>0</v>
      </c>
      <c r="DV260" s="124">
        <v>0</v>
      </c>
      <c r="DW260" s="124">
        <v>0</v>
      </c>
      <c r="DX260" s="124">
        <v>0</v>
      </c>
      <c r="DY260" s="124">
        <v>0</v>
      </c>
      <c r="DZ260" s="124">
        <v>0</v>
      </c>
      <c r="EA260" s="124">
        <v>0</v>
      </c>
      <c r="EB260" s="124">
        <v>0</v>
      </c>
      <c r="EC260" s="124">
        <v>0</v>
      </c>
      <c r="ED260" s="124">
        <v>0</v>
      </c>
      <c r="EE260" s="124">
        <v>0</v>
      </c>
      <c r="EF260" s="124">
        <v>0</v>
      </c>
      <c r="EG260" s="124">
        <v>0</v>
      </c>
      <c r="EH260" s="124">
        <v>0</v>
      </c>
      <c r="EI260" s="124">
        <v>0</v>
      </c>
      <c r="EJ260" s="124">
        <v>0</v>
      </c>
      <c r="EK260" s="124">
        <v>0</v>
      </c>
    </row>
    <row r="261" spans="1:141" outlineLevel="2" x14ac:dyDescent="0.25">
      <c r="A261" s="90"/>
      <c r="B261" s="90"/>
      <c r="C261" s="90"/>
      <c r="D261" s="90"/>
      <c r="E261" t="str">
        <f>CONCATENATE("- ", $N$10,":")</f>
        <v>- Default:</v>
      </c>
      <c r="F261" s="100"/>
      <c r="I261" s="101"/>
      <c r="J261" s="100"/>
      <c r="M261" s="101"/>
      <c r="N261" s="100"/>
      <c r="Q261" s="101"/>
      <c r="R261" s="100"/>
      <c r="U261" s="101"/>
      <c r="V261" s="100"/>
      <c r="Y261" s="101"/>
      <c r="Z261" s="100"/>
      <c r="AC261" s="101"/>
      <c r="AD261" s="100"/>
      <c r="AG261" s="101"/>
      <c r="AH261" s="100"/>
      <c r="AK261" s="101"/>
      <c r="AL261" s="100"/>
      <c r="AO261" s="101"/>
      <c r="AP261" s="123">
        <v>0</v>
      </c>
      <c r="AQ261" s="124">
        <v>0</v>
      </c>
      <c r="AR261" s="124">
        <v>0</v>
      </c>
      <c r="AS261" s="125">
        <v>0</v>
      </c>
      <c r="AT261" s="123">
        <v>0</v>
      </c>
      <c r="AU261" s="124">
        <v>0</v>
      </c>
      <c r="AV261" s="124">
        <v>0</v>
      </c>
      <c r="AW261" s="125">
        <v>0</v>
      </c>
      <c r="AX261" s="123">
        <v>0</v>
      </c>
      <c r="AY261" s="124">
        <v>0</v>
      </c>
      <c r="AZ261" s="124">
        <v>0</v>
      </c>
      <c r="BA261" s="125">
        <v>0</v>
      </c>
      <c r="BB261" s="123">
        <v>0</v>
      </c>
      <c r="BC261" s="124">
        <v>0</v>
      </c>
      <c r="BD261" s="124">
        <v>0</v>
      </c>
      <c r="BE261" s="125">
        <v>0</v>
      </c>
      <c r="BF261" s="123">
        <v>0</v>
      </c>
      <c r="BG261" s="124">
        <v>0</v>
      </c>
      <c r="BH261" s="124">
        <v>0</v>
      </c>
      <c r="BI261" s="125">
        <v>0</v>
      </c>
      <c r="BJ261" s="123">
        <v>0</v>
      </c>
      <c r="BK261" s="124">
        <v>0</v>
      </c>
      <c r="BL261" s="124">
        <v>0</v>
      </c>
      <c r="BM261" s="125">
        <v>0</v>
      </c>
      <c r="BN261" s="123">
        <v>0</v>
      </c>
      <c r="BO261" s="124">
        <v>0</v>
      </c>
      <c r="BP261" s="124">
        <v>0</v>
      </c>
      <c r="BQ261" s="125">
        <v>0</v>
      </c>
      <c r="BR261" s="123">
        <v>0</v>
      </c>
      <c r="BS261" s="124">
        <v>0</v>
      </c>
      <c r="BT261" s="124">
        <v>0</v>
      </c>
      <c r="BU261" s="125">
        <v>0</v>
      </c>
      <c r="BV261" s="123">
        <v>0</v>
      </c>
      <c r="BW261" s="124">
        <v>0</v>
      </c>
      <c r="BX261" s="124">
        <v>0</v>
      </c>
      <c r="BY261" s="125">
        <v>0</v>
      </c>
      <c r="BZ261" s="123">
        <v>0</v>
      </c>
      <c r="CA261" s="124">
        <v>0</v>
      </c>
      <c r="CB261" s="124">
        <v>0</v>
      </c>
      <c r="CC261" s="125">
        <v>0</v>
      </c>
      <c r="CD261" s="123">
        <v>0</v>
      </c>
      <c r="CE261" s="124">
        <v>0</v>
      </c>
      <c r="CF261" s="124">
        <v>0</v>
      </c>
      <c r="CG261" s="125">
        <v>0</v>
      </c>
      <c r="CH261" s="123">
        <v>0</v>
      </c>
      <c r="CI261" s="124">
        <v>0</v>
      </c>
      <c r="CJ261" s="124">
        <v>0</v>
      </c>
      <c r="CK261" s="125">
        <v>0</v>
      </c>
      <c r="CL261" s="123">
        <v>0</v>
      </c>
      <c r="CM261" s="124">
        <v>0</v>
      </c>
      <c r="CN261" s="124">
        <v>0</v>
      </c>
      <c r="CO261" s="125">
        <v>0</v>
      </c>
      <c r="CP261" s="123">
        <v>0</v>
      </c>
      <c r="CQ261" s="124">
        <v>0</v>
      </c>
      <c r="CR261" s="124">
        <v>0</v>
      </c>
      <c r="CS261" s="125">
        <v>0</v>
      </c>
      <c r="CT261" s="123">
        <v>0</v>
      </c>
      <c r="CU261" s="124">
        <v>0</v>
      </c>
      <c r="CV261" s="124">
        <v>0</v>
      </c>
      <c r="CW261" s="125">
        <v>0</v>
      </c>
      <c r="CX261" s="123">
        <v>0</v>
      </c>
      <c r="CY261" s="124">
        <v>0</v>
      </c>
      <c r="CZ261" s="124">
        <v>0</v>
      </c>
      <c r="DA261" s="125">
        <v>0</v>
      </c>
      <c r="DB261" s="123">
        <v>0</v>
      </c>
      <c r="DC261" s="124">
        <v>0</v>
      </c>
      <c r="DD261" s="124">
        <v>0</v>
      </c>
      <c r="DE261" s="125">
        <v>0</v>
      </c>
      <c r="DF261" s="123">
        <v>0</v>
      </c>
      <c r="DG261" s="124">
        <v>0</v>
      </c>
      <c r="DH261" s="124">
        <v>0</v>
      </c>
      <c r="DI261" s="125">
        <v>0</v>
      </c>
      <c r="DT261" s="124"/>
      <c r="DU261" s="124">
        <f ca="1">DT245</f>
        <v>0.1199952687917677</v>
      </c>
      <c r="DV261" s="124">
        <f t="shared" ref="DV261:EK261" ca="1" si="523">DU261</f>
        <v>0.1199952687917677</v>
      </c>
      <c r="DW261" s="124">
        <f t="shared" ca="1" si="523"/>
        <v>0.1199952687917677</v>
      </c>
      <c r="DX261" s="124">
        <f t="shared" ca="1" si="523"/>
        <v>0.1199952687917677</v>
      </c>
      <c r="DY261" s="124">
        <f t="shared" ca="1" si="523"/>
        <v>0.1199952687917677</v>
      </c>
      <c r="DZ261" s="124">
        <f t="shared" ca="1" si="523"/>
        <v>0.1199952687917677</v>
      </c>
      <c r="EA261" s="124">
        <f t="shared" ca="1" si="523"/>
        <v>0.1199952687917677</v>
      </c>
      <c r="EB261" s="124">
        <f t="shared" ca="1" si="523"/>
        <v>0.1199952687917677</v>
      </c>
      <c r="EC261" s="124">
        <f t="shared" ca="1" si="523"/>
        <v>0.1199952687917677</v>
      </c>
      <c r="ED261" s="124">
        <f t="shared" ca="1" si="523"/>
        <v>0.1199952687917677</v>
      </c>
      <c r="EE261" s="124">
        <f t="shared" ca="1" si="523"/>
        <v>0.1199952687917677</v>
      </c>
      <c r="EF261" s="124">
        <f t="shared" ca="1" si="523"/>
        <v>0.1199952687917677</v>
      </c>
      <c r="EG261" s="124">
        <f t="shared" ca="1" si="523"/>
        <v>0.1199952687917677</v>
      </c>
      <c r="EH261" s="124">
        <f t="shared" ca="1" si="523"/>
        <v>0.1199952687917677</v>
      </c>
      <c r="EI261" s="124">
        <f t="shared" ca="1" si="523"/>
        <v>0.1199952687917677</v>
      </c>
      <c r="EJ261" s="124">
        <f t="shared" ca="1" si="523"/>
        <v>0.1199952687917677</v>
      </c>
      <c r="EK261" s="124">
        <f t="shared" ca="1" si="523"/>
        <v>0.1199952687917677</v>
      </c>
    </row>
    <row r="262" spans="1:141" outlineLevel="2" x14ac:dyDescent="0.25">
      <c r="A262" s="129"/>
      <c r="B262" s="129"/>
      <c r="C262" s="129"/>
      <c r="D262" s="129"/>
      <c r="E262" s="122"/>
      <c r="F262" s="130"/>
      <c r="G262" s="122"/>
      <c r="H262" s="122"/>
      <c r="I262" s="122"/>
      <c r="J262" s="130"/>
      <c r="K262" s="122"/>
      <c r="L262" s="122"/>
      <c r="M262" s="122"/>
      <c r="N262" s="130"/>
      <c r="O262" s="122"/>
      <c r="P262" s="122"/>
      <c r="Q262" s="122"/>
      <c r="R262" s="130"/>
      <c r="S262" s="122"/>
      <c r="T262" s="122"/>
      <c r="U262" s="122"/>
      <c r="V262" s="130"/>
      <c r="W262" s="122"/>
      <c r="X262" s="122"/>
      <c r="Y262" s="122"/>
      <c r="Z262" s="130"/>
      <c r="AA262" s="122"/>
      <c r="AB262" s="122"/>
      <c r="AC262" s="122"/>
      <c r="AD262" s="130"/>
      <c r="AE262" s="122"/>
      <c r="AF262" s="122"/>
      <c r="AG262" s="122"/>
      <c r="AH262" s="130"/>
      <c r="AI262" s="122"/>
      <c r="AJ262" s="122"/>
      <c r="AK262" s="122"/>
      <c r="AL262" s="130"/>
      <c r="AM262" s="122"/>
      <c r="AN262" s="122"/>
      <c r="AO262" s="122"/>
      <c r="AP262" s="130"/>
      <c r="AQ262" s="122"/>
      <c r="AR262" s="122"/>
      <c r="AS262" s="122"/>
      <c r="AT262" s="130"/>
      <c r="AU262" s="122"/>
      <c r="AV262" s="122"/>
      <c r="AW262" s="122"/>
      <c r="AX262" s="130"/>
      <c r="AY262" s="122"/>
      <c r="AZ262" s="122"/>
      <c r="BA262" s="122"/>
      <c r="BB262" s="130"/>
      <c r="BC262" s="122"/>
      <c r="BD262" s="122"/>
      <c r="BE262" s="122"/>
      <c r="BF262" s="130"/>
      <c r="BG262" s="122"/>
      <c r="BH262" s="122"/>
      <c r="BI262" s="122"/>
      <c r="BJ262" s="130"/>
      <c r="BK262" s="122"/>
      <c r="BL262" s="122"/>
      <c r="BM262" s="122"/>
      <c r="BN262" s="130"/>
      <c r="BO262" s="122"/>
      <c r="BP262" s="122"/>
      <c r="BQ262" s="122"/>
      <c r="BR262" s="130"/>
      <c r="BS262" s="122"/>
      <c r="BT262" s="122"/>
      <c r="BU262" s="122"/>
      <c r="BV262" s="130"/>
      <c r="BW262" s="122"/>
      <c r="BX262" s="122"/>
      <c r="BY262" s="122"/>
      <c r="BZ262" s="130"/>
      <c r="CA262" s="122"/>
      <c r="CB262" s="122"/>
      <c r="CC262" s="122"/>
      <c r="CD262" s="130"/>
      <c r="CE262" s="122"/>
      <c r="CF262" s="122"/>
      <c r="CG262" s="122"/>
      <c r="CH262" s="130"/>
      <c r="CI262" s="122"/>
      <c r="CJ262" s="122"/>
      <c r="CK262" s="122"/>
      <c r="CL262" s="130"/>
      <c r="CM262" s="122"/>
      <c r="CN262" s="122"/>
      <c r="CO262" s="122"/>
      <c r="CP262" s="130"/>
      <c r="CQ262" s="122"/>
      <c r="CR262" s="122"/>
      <c r="CS262" s="122"/>
      <c r="CT262" s="130"/>
      <c r="CU262" s="122"/>
      <c r="CV262" s="122"/>
      <c r="CW262" s="122"/>
      <c r="CX262" s="130"/>
      <c r="CY262" s="122"/>
      <c r="CZ262" s="122"/>
      <c r="DA262" s="122"/>
      <c r="DB262" s="130"/>
      <c r="DC262" s="122"/>
      <c r="DD262" s="122"/>
      <c r="DE262" s="122"/>
      <c r="DF262" s="130"/>
      <c r="DG262" s="122"/>
      <c r="DH262" s="122"/>
      <c r="DI262" s="131"/>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2"/>
      <c r="EI262" s="122"/>
      <c r="EJ262" s="122"/>
      <c r="EK262" s="122"/>
    </row>
    <row r="263" spans="1:141" outlineLevel="2" x14ac:dyDescent="0.25">
      <c r="A263" s="90"/>
      <c r="B263" s="90"/>
      <c r="C263" s="90"/>
      <c r="D263" s="90"/>
      <c r="F263" s="100"/>
      <c r="I263" s="101"/>
      <c r="J263" s="100"/>
      <c r="M263" s="101"/>
      <c r="N263" s="100"/>
      <c r="Q263" s="101"/>
      <c r="R263" s="100"/>
      <c r="U263" s="101"/>
      <c r="V263" s="100"/>
      <c r="Y263" s="101"/>
      <c r="Z263" s="100"/>
      <c r="AC263" s="101"/>
      <c r="AD263" s="100"/>
      <c r="AG263" s="101"/>
      <c r="AH263" s="100"/>
      <c r="AK263" s="101"/>
      <c r="AL263" s="100"/>
      <c r="AO263" s="101"/>
      <c r="AP263" s="100"/>
      <c r="AS263" s="101"/>
      <c r="AT263" s="100"/>
      <c r="AW263" s="101"/>
      <c r="AX263" s="100"/>
      <c r="BA263" s="101"/>
      <c r="BB263" s="100"/>
      <c r="BE263" s="101"/>
      <c r="BF263" s="100"/>
      <c r="BI263" s="101"/>
      <c r="BJ263" s="100"/>
      <c r="BM263" s="101"/>
      <c r="BN263" s="100"/>
      <c r="BQ263" s="101"/>
      <c r="BR263" s="100"/>
      <c r="BU263" s="101"/>
      <c r="BV263" s="100"/>
      <c r="BY263" s="101"/>
      <c r="BZ263" s="100"/>
      <c r="CC263" s="101"/>
      <c r="CD263" s="100"/>
      <c r="CG263" s="101"/>
      <c r="CH263" s="100"/>
      <c r="CK263" s="101"/>
      <c r="CL263" s="100"/>
      <c r="CO263" s="101"/>
      <c r="CP263" s="100"/>
      <c r="CS263" s="101"/>
      <c r="CT263" s="100"/>
      <c r="CW263" s="101"/>
      <c r="CX263" s="100"/>
      <c r="DA263" s="101"/>
      <c r="DB263" s="100"/>
      <c r="DE263" s="101"/>
      <c r="DF263" s="100"/>
      <c r="DI263" s="101"/>
    </row>
    <row r="264" spans="1:141" outlineLevel="2" x14ac:dyDescent="0.25">
      <c r="A264" s="90"/>
      <c r="B264" s="90"/>
      <c r="C264" s="111"/>
      <c r="D264" s="90"/>
      <c r="E264" s="132" t="s">
        <v>325</v>
      </c>
      <c r="F264" s="105">
        <f t="shared" ref="F264:AK264" ca="1" si="524">IF(ISNUMBER(F270),F270+IF($I$7=1,F266,0),IF(ISNUMBER(F272),F272+IF($I$7=1,F266,0),""))</f>
        <v>848.33199999999999</v>
      </c>
      <c r="G264" s="106">
        <f t="shared" ca="1" si="524"/>
        <v>817.52399999999989</v>
      </c>
      <c r="H264" s="106">
        <f t="shared" ca="1" si="524"/>
        <v>807.90200000000004</v>
      </c>
      <c r="I264" s="107">
        <f t="shared" ca="1" si="524"/>
        <v>778.99599999999987</v>
      </c>
      <c r="J264" s="105">
        <f t="shared" ca="1" si="524"/>
        <v>752</v>
      </c>
      <c r="K264" s="106">
        <f t="shared" ca="1" si="524"/>
        <v>687</v>
      </c>
      <c r="L264" s="106">
        <f t="shared" ca="1" si="524"/>
        <v>649</v>
      </c>
      <c r="M264" s="107">
        <f t="shared" ca="1" si="524"/>
        <v>632</v>
      </c>
      <c r="N264" s="105">
        <f t="shared" ca="1" si="524"/>
        <v>634</v>
      </c>
      <c r="O264" s="106">
        <f t="shared" ca="1" si="524"/>
        <v>623</v>
      </c>
      <c r="P264" s="106">
        <f t="shared" ca="1" si="524"/>
        <v>623</v>
      </c>
      <c r="Q264" s="107">
        <f t="shared" ca="1" si="524"/>
        <v>625</v>
      </c>
      <c r="R264" s="105">
        <f t="shared" ca="1" si="524"/>
        <v>629</v>
      </c>
      <c r="S264" s="106">
        <f t="shared" ca="1" si="524"/>
        <v>654</v>
      </c>
      <c r="T264" s="106">
        <f t="shared" ca="1" si="524"/>
        <v>663</v>
      </c>
      <c r="U264" s="107">
        <f t="shared" ca="1" si="524"/>
        <v>1049</v>
      </c>
      <c r="V264" s="105">
        <f t="shared" ca="1" si="524"/>
        <v>1121</v>
      </c>
      <c r="W264" s="106">
        <f t="shared" ca="1" si="524"/>
        <v>1213</v>
      </c>
      <c r="X264" s="106">
        <f t="shared" ca="1" si="524"/>
        <v>1341</v>
      </c>
      <c r="Y264" s="107">
        <f t="shared" ca="1" si="524"/>
        <v>1449</v>
      </c>
      <c r="Z264" s="105">
        <f t="shared" ca="1" si="524"/>
        <v>2063</v>
      </c>
      <c r="AA264" s="106">
        <f t="shared" ca="1" si="524"/>
        <v>2068</v>
      </c>
      <c r="AB264" s="106">
        <f t="shared" ca="1" si="524"/>
        <v>2087</v>
      </c>
      <c r="AC264" s="107">
        <f t="shared" ca="1" si="524"/>
        <v>2341</v>
      </c>
      <c r="AD264" s="105">
        <f t="shared" ca="1" si="524"/>
        <v>2390</v>
      </c>
      <c r="AE264" s="106">
        <f t="shared" ca="1" si="524"/>
        <v>5519</v>
      </c>
      <c r="AF264" s="106">
        <f t="shared" ca="1" si="524"/>
        <v>5601</v>
      </c>
      <c r="AG264" s="107">
        <f t="shared" ca="1" si="524"/>
        <v>5593</v>
      </c>
      <c r="AH264" s="105">
        <f t="shared" ca="1" si="524"/>
        <v>5608</v>
      </c>
      <c r="AI264" s="106">
        <f t="shared" ca="1" si="524"/>
        <v>5643</v>
      </c>
      <c r="AJ264" s="106">
        <f t="shared" ca="1" si="524"/>
        <v>5793</v>
      </c>
      <c r="AK264" s="107">
        <f t="shared" ca="1" si="524"/>
        <v>5946</v>
      </c>
      <c r="AL264" s="105">
        <f t="shared" ref="AL264:BQ264" ca="1" si="525">IF(ISNUMBER(AL270),AL270+IF($I$7=1,AL266,0),IF(ISNUMBER(AL272),AL272+IF($I$7=1,AL266,0),""))</f>
        <v>5983</v>
      </c>
      <c r="AM264" s="106">
        <f t="shared" ca="1" si="525"/>
        <v>6121</v>
      </c>
      <c r="AN264" s="106">
        <f t="shared" ca="1" si="525"/>
        <v>6551</v>
      </c>
      <c r="AO264" s="107">
        <f t="shared" ca="1" si="525"/>
        <v>6521</v>
      </c>
      <c r="AP264" s="105">
        <f t="shared" ca="1" si="525"/>
        <v>6375</v>
      </c>
      <c r="AQ264" s="106">
        <f t="shared" ca="1" si="525"/>
        <v>6429</v>
      </c>
      <c r="AR264" s="106">
        <f t="shared" ca="1" si="525"/>
        <v>6411</v>
      </c>
      <c r="AS264" s="107">
        <f t="shared" ca="1" si="525"/>
        <v>6372</v>
      </c>
      <c r="AT264" s="105">
        <f t="shared" ca="1" si="525"/>
        <v>6524</v>
      </c>
      <c r="AU264" s="106">
        <f t="shared" ca="1" si="525"/>
        <v>7393</v>
      </c>
      <c r="AV264" s="106">
        <f t="shared" ca="1" si="525"/>
        <v>7936</v>
      </c>
      <c r="AW264" s="107">
        <f t="shared" ca="1" si="525"/>
        <v>8031.5800000000008</v>
      </c>
      <c r="AX264" s="105">
        <f t="shared" ca="1" si="525"/>
        <v>8152.0537000000013</v>
      </c>
      <c r="AY264" s="106">
        <f t="shared" ca="1" si="525"/>
        <v>8272.5274000000009</v>
      </c>
      <c r="AZ264" s="106">
        <f t="shared" ca="1" si="525"/>
        <v>8393.0010999999995</v>
      </c>
      <c r="BA264" s="107">
        <f t="shared" ca="1" si="525"/>
        <v>8513.4747999999981</v>
      </c>
      <c r="BB264" s="105">
        <f t="shared" ca="1" si="525"/>
        <v>8641.1769219999987</v>
      </c>
      <c r="BC264" s="106">
        <f t="shared" ca="1" si="525"/>
        <v>8768.8790439999993</v>
      </c>
      <c r="BD264" s="106">
        <f t="shared" ca="1" si="525"/>
        <v>8896.5811659999999</v>
      </c>
      <c r="BE264" s="107">
        <f t="shared" ca="1" si="525"/>
        <v>9024.2832880000005</v>
      </c>
      <c r="BF264" s="105">
        <f t="shared" ca="1" si="525"/>
        <v>9159.647537320001</v>
      </c>
      <c r="BG264" s="106">
        <f t="shared" ca="1" si="525"/>
        <v>9295.0117866400014</v>
      </c>
      <c r="BH264" s="106">
        <f t="shared" ca="1" si="525"/>
        <v>9430.3760359600019</v>
      </c>
      <c r="BI264" s="107">
        <f t="shared" ca="1" si="525"/>
        <v>9565.7402852800024</v>
      </c>
      <c r="BJ264" s="105">
        <f t="shared" ca="1" si="525"/>
        <v>9709.2263895592023</v>
      </c>
      <c r="BK264" s="106">
        <f t="shared" ca="1" si="525"/>
        <v>9852.7124938384022</v>
      </c>
      <c r="BL264" s="106">
        <f t="shared" ca="1" si="525"/>
        <v>9996.1985981176022</v>
      </c>
      <c r="BM264" s="107">
        <f t="shared" ca="1" si="525"/>
        <v>10139.684702396802</v>
      </c>
      <c r="BN264" s="105">
        <f t="shared" ca="1" si="525"/>
        <v>10291.779972932754</v>
      </c>
      <c r="BO264" s="106">
        <f t="shared" ca="1" si="525"/>
        <v>10443.875243468707</v>
      </c>
      <c r="BP264" s="106">
        <f t="shared" ca="1" si="525"/>
        <v>10595.970514004659</v>
      </c>
      <c r="BQ264" s="107">
        <f t="shared" ca="1" si="525"/>
        <v>10748.065784540611</v>
      </c>
      <c r="BR264" s="105">
        <f t="shared" ref="BR264:CW264" ca="1" si="526">IF(ISNUMBER(BR270),BR270+IF($I$7=1,BR266,0),IF(ISNUMBER(BR272),BR272+IF($I$7=1,BR266,0),""))</f>
        <v>10909.286771308722</v>
      </c>
      <c r="BS264" s="106">
        <f t="shared" ca="1" si="526"/>
        <v>11070.50775807683</v>
      </c>
      <c r="BT264" s="106">
        <f t="shared" ca="1" si="526"/>
        <v>11231.728744844939</v>
      </c>
      <c r="BU264" s="107">
        <f t="shared" ca="1" si="526"/>
        <v>11392.949731613047</v>
      </c>
      <c r="BV264" s="105">
        <f t="shared" ca="1" si="526"/>
        <v>11563.843977587243</v>
      </c>
      <c r="BW264" s="106">
        <f t="shared" ca="1" si="526"/>
        <v>11734.738223561439</v>
      </c>
      <c r="BX264" s="106">
        <f t="shared" ca="1" si="526"/>
        <v>11905.632469535634</v>
      </c>
      <c r="BY264" s="107">
        <f t="shared" ca="1" si="526"/>
        <v>12076.52671550983</v>
      </c>
      <c r="BZ264" s="105">
        <f t="shared" ca="1" si="526"/>
        <v>12257.674616242477</v>
      </c>
      <c r="CA264" s="106">
        <f t="shared" ca="1" si="526"/>
        <v>12438.822516975124</v>
      </c>
      <c r="CB264" s="106">
        <f t="shared" ca="1" si="526"/>
        <v>12619.970417707771</v>
      </c>
      <c r="CC264" s="107">
        <f t="shared" ca="1" si="526"/>
        <v>12801.118318440418</v>
      </c>
      <c r="CD264" s="105">
        <f t="shared" ca="1" si="526"/>
        <v>12993.135093217024</v>
      </c>
      <c r="CE264" s="106">
        <f t="shared" ca="1" si="526"/>
        <v>13185.151867993631</v>
      </c>
      <c r="CF264" s="106">
        <f t="shared" ca="1" si="526"/>
        <v>13377.168642770237</v>
      </c>
      <c r="CG264" s="107">
        <f t="shared" ca="1" si="526"/>
        <v>13569.185417546843</v>
      </c>
      <c r="CH264" s="105">
        <f t="shared" ca="1" si="526"/>
        <v>13772.723198810047</v>
      </c>
      <c r="CI264" s="106">
        <f t="shared" ca="1" si="526"/>
        <v>13976.26098007325</v>
      </c>
      <c r="CJ264" s="106">
        <f t="shared" ca="1" si="526"/>
        <v>14179.798761336453</v>
      </c>
      <c r="CK264" s="107">
        <f t="shared" ca="1" si="526"/>
        <v>14383.336542599656</v>
      </c>
      <c r="CL264" s="105">
        <f t="shared" ca="1" si="526"/>
        <v>14599.086590738652</v>
      </c>
      <c r="CM264" s="106">
        <f t="shared" ca="1" si="526"/>
        <v>14814.836638877649</v>
      </c>
      <c r="CN264" s="106">
        <f t="shared" ca="1" si="526"/>
        <v>15030.586687016645</v>
      </c>
      <c r="CO264" s="107">
        <f t="shared" ca="1" si="526"/>
        <v>15246.336735155641</v>
      </c>
      <c r="CP264" s="105">
        <f t="shared" ca="1" si="526"/>
        <v>15475.031786182975</v>
      </c>
      <c r="CQ264" s="106">
        <f t="shared" ca="1" si="526"/>
        <v>15703.72683721031</v>
      </c>
      <c r="CR264" s="106">
        <f t="shared" ca="1" si="526"/>
        <v>15932.421888237644</v>
      </c>
      <c r="CS264" s="107">
        <f t="shared" ca="1" si="526"/>
        <v>16161.116939264979</v>
      </c>
      <c r="CT264" s="105">
        <f t="shared" ca="1" si="526"/>
        <v>16403.533693353955</v>
      </c>
      <c r="CU264" s="106">
        <f t="shared" ca="1" si="526"/>
        <v>16645.95044744293</v>
      </c>
      <c r="CV264" s="106">
        <f t="shared" ca="1" si="526"/>
        <v>16888.367201531906</v>
      </c>
      <c r="CW264" s="107">
        <f t="shared" ca="1" si="526"/>
        <v>17130.783955620882</v>
      </c>
      <c r="CX264" s="105">
        <f t="shared" ref="CX264:DI264" ca="1" si="527">IF(ISNUMBER(CX270),CX270+IF($I$7=1,CX266,0),IF(ISNUMBER(CX272),CX272+IF($I$7=1,CX266,0),""))</f>
        <v>17387.745714955196</v>
      </c>
      <c r="CY264" s="106">
        <f t="shared" ca="1" si="527"/>
        <v>17644.707474289509</v>
      </c>
      <c r="CZ264" s="106">
        <f t="shared" ca="1" si="527"/>
        <v>17901.669233623823</v>
      </c>
      <c r="DA264" s="107">
        <f t="shared" ca="1" si="527"/>
        <v>18158.630992958137</v>
      </c>
      <c r="DB264" s="105">
        <f t="shared" ca="1" si="527"/>
        <v>18431.01045785251</v>
      </c>
      <c r="DC264" s="106">
        <f t="shared" ca="1" si="527"/>
        <v>18703.389922746883</v>
      </c>
      <c r="DD264" s="106">
        <f t="shared" ca="1" si="527"/>
        <v>18975.769387641256</v>
      </c>
      <c r="DE264" s="107">
        <f t="shared" ca="1" si="527"/>
        <v>19248.148852535629</v>
      </c>
      <c r="DF264" s="105">
        <f t="shared" ca="1" si="527"/>
        <v>19536.871085323663</v>
      </c>
      <c r="DG264" s="106">
        <f t="shared" ca="1" si="527"/>
        <v>19825.593318111696</v>
      </c>
      <c r="DH264" s="106">
        <f t="shared" ca="1" si="527"/>
        <v>20114.31555089973</v>
      </c>
      <c r="DI264" s="107">
        <f t="shared" ca="1" si="527"/>
        <v>20403.037783687763</v>
      </c>
      <c r="DK264" s="106">
        <f t="shared" ref="DK264:EK264" ca="1" si="528">SUM(OFFSET($E264,,MATCH(DK$3,$F$5:$DI$5,0)+3,,1))</f>
        <v>778.99599999999987</v>
      </c>
      <c r="DL264" s="106">
        <f t="shared" ca="1" si="528"/>
        <v>632</v>
      </c>
      <c r="DM264" s="106">
        <f t="shared" ca="1" si="528"/>
        <v>625</v>
      </c>
      <c r="DN264" s="106">
        <f t="shared" ca="1" si="528"/>
        <v>1049</v>
      </c>
      <c r="DO264" s="106">
        <f t="shared" ca="1" si="528"/>
        <v>1449</v>
      </c>
      <c r="DP264" s="106">
        <f t="shared" ca="1" si="528"/>
        <v>2341</v>
      </c>
      <c r="DQ264" s="106">
        <f t="shared" ca="1" si="528"/>
        <v>5593</v>
      </c>
      <c r="DR264" s="106">
        <f t="shared" ca="1" si="528"/>
        <v>5946</v>
      </c>
      <c r="DS264" s="106">
        <f t="shared" ca="1" si="528"/>
        <v>6521</v>
      </c>
      <c r="DT264" s="106">
        <f t="shared" ca="1" si="528"/>
        <v>6372</v>
      </c>
      <c r="DU264" s="106">
        <f t="shared" ca="1" si="528"/>
        <v>8031.5800000000008</v>
      </c>
      <c r="DV264" s="106">
        <f t="shared" ca="1" si="528"/>
        <v>8513.4747999999981</v>
      </c>
      <c r="DW264" s="106">
        <f t="shared" ca="1" si="528"/>
        <v>9024.2832880000005</v>
      </c>
      <c r="DX264" s="106">
        <f t="shared" ca="1" si="528"/>
        <v>9565.7402852800024</v>
      </c>
      <c r="DY264" s="106">
        <f t="shared" ca="1" si="528"/>
        <v>10139.684702396802</v>
      </c>
      <c r="DZ264" s="106">
        <f t="shared" ca="1" si="528"/>
        <v>10748.065784540611</v>
      </c>
      <c r="EA264" s="106">
        <f t="shared" ca="1" si="528"/>
        <v>11392.949731613047</v>
      </c>
      <c r="EB264" s="106">
        <f t="shared" ca="1" si="528"/>
        <v>12076.52671550983</v>
      </c>
      <c r="EC264" s="106">
        <f t="shared" ca="1" si="528"/>
        <v>12801.118318440418</v>
      </c>
      <c r="ED264" s="106">
        <f t="shared" ca="1" si="528"/>
        <v>13569.185417546843</v>
      </c>
      <c r="EE264" s="106">
        <f t="shared" ca="1" si="528"/>
        <v>14383.336542599656</v>
      </c>
      <c r="EF264" s="106">
        <f t="shared" ca="1" si="528"/>
        <v>15246.336735155641</v>
      </c>
      <c r="EG264" s="106">
        <f t="shared" ca="1" si="528"/>
        <v>16161.116939264979</v>
      </c>
      <c r="EH264" s="106">
        <f t="shared" ca="1" si="528"/>
        <v>17130.783955620882</v>
      </c>
      <c r="EI264" s="106">
        <f t="shared" ca="1" si="528"/>
        <v>18158.630992958137</v>
      </c>
      <c r="EJ264" s="106">
        <f t="shared" ca="1" si="528"/>
        <v>19248.148852535629</v>
      </c>
      <c r="EK264" s="106">
        <f t="shared" ca="1" si="528"/>
        <v>20403.037783687763</v>
      </c>
    </row>
    <row r="265" spans="1:141" outlineLevel="2" x14ac:dyDescent="0.25">
      <c r="A265" s="90"/>
      <c r="B265" s="90"/>
      <c r="C265" s="90"/>
      <c r="D265" s="90"/>
      <c r="F265" s="100"/>
      <c r="I265" s="101"/>
      <c r="J265" s="100"/>
      <c r="M265" s="101"/>
      <c r="N265" s="100"/>
      <c r="Q265" s="101"/>
      <c r="R265" s="100"/>
      <c r="U265" s="101"/>
      <c r="V265" s="100"/>
      <c r="Y265" s="101"/>
      <c r="Z265" s="100"/>
      <c r="AC265" s="101"/>
      <c r="AD265" s="100"/>
      <c r="AG265" s="101"/>
      <c r="AH265" s="100"/>
      <c r="AK265" s="101"/>
      <c r="AL265" s="100"/>
      <c r="AO265" s="101"/>
      <c r="AP265" s="100"/>
      <c r="AS265" s="101"/>
      <c r="AT265" s="100"/>
      <c r="AW265" s="101"/>
      <c r="AX265" s="100"/>
      <c r="BA265" s="101"/>
      <c r="BB265" s="100"/>
      <c r="BE265" s="101"/>
      <c r="BF265" s="100"/>
      <c r="BI265" s="101"/>
      <c r="BJ265" s="100"/>
      <c r="BM265" s="101"/>
      <c r="BN265" s="100"/>
      <c r="BQ265" s="101"/>
      <c r="BR265" s="100"/>
      <c r="BU265" s="101"/>
      <c r="BV265" s="100"/>
      <c r="BY265" s="101"/>
      <c r="BZ265" s="100"/>
      <c r="CC265" s="101"/>
      <c r="CD265" s="100"/>
      <c r="CG265" s="101"/>
      <c r="CH265" s="100"/>
      <c r="CK265" s="101"/>
      <c r="CL265" s="100"/>
      <c r="CO265" s="101"/>
      <c r="CP265" s="100"/>
      <c r="CS265" s="101"/>
      <c r="CT265" s="100"/>
      <c r="CW265" s="101"/>
      <c r="CX265" s="100"/>
      <c r="DA265" s="101"/>
      <c r="DB265" s="100"/>
      <c r="DE265" s="101"/>
      <c r="DF265" s="100"/>
      <c r="DI265" s="101"/>
    </row>
    <row r="266" spans="1:141" outlineLevel="2" x14ac:dyDescent="0.25">
      <c r="A266" s="90"/>
      <c r="B266" s="90"/>
      <c r="C266" s="90"/>
      <c r="D266" s="90"/>
      <c r="E266" t="str">
        <f>CONCATENATE(E264," - adjustment")</f>
        <v>PP&amp;E + intangible assets - adjustment</v>
      </c>
      <c r="F266" s="117">
        <v>0</v>
      </c>
      <c r="G266" s="118">
        <v>0</v>
      </c>
      <c r="H266" s="118">
        <v>0</v>
      </c>
      <c r="I266" s="119" cm="1">
        <f t="array" aca="1" ref="I266" ca="1">IF(ISNUMBER(INDEX('DataModel-NVDA'!$ET$4:$FT$109,MATCH(1,('DataModel-NVDA'!$EO$4:$EO$109=$A268)*('DataModel-NVDA'!$EP$4:$EP$109=$B268),0),MATCH(CONCATENATE("FY ",RIGHT(I$3,4)),'DataModel-NVDA'!$ET$2:$FT$2,0))*$C268),INDEX('DataModel-NVDA'!$ET$4:$FT$109,MATCH(1,('DataModel-NVDA'!$EO$4:$EO$109=$A268)*('DataModel-NVDA'!$EP$4:$EP$109=$B268),0),MATCH(CONCATENATE("FY ",RIGHT(I$3,4)),'DataModel-NVDA'!$ET$2:$FT$2,0))*$C268,0)+IF(ISNUMBER(INDEX('DataModel-NVDA'!$ET$4:$FT$109,MATCH(1,('DataModel-NVDA'!$EO$4:$EO$109=$A269)*('DataModel-NVDA'!$EP$4:$EP$109=$B269),0),MATCH(CONCATENATE("FY ",RIGHT(I$3,4)),'DataModel-NVDA'!$ET$2:$FT$2,0))*$C269),INDEX('DataModel-NVDA'!$ET$4:$FT$109,MATCH(1,('DataModel-NVDA'!$EO$4:$EO$109=$A269)*('DataModel-NVDA'!$EP$4:$EP$109=$B269),0),MATCH(CONCATENATE("FY ",RIGHT(I$3,4)),'DataModel-NVDA'!$ET$2:$FT$2,0))*$C269,0)</f>
        <v>0</v>
      </c>
      <c r="J266" s="117">
        <v>0</v>
      </c>
      <c r="K266" s="118">
        <v>0</v>
      </c>
      <c r="L266" s="118">
        <v>0</v>
      </c>
      <c r="M266" s="119" cm="1">
        <f t="array" aca="1" ref="M266" ca="1">IF(ISNUMBER(INDEX('DataModel-NVDA'!$ET$4:$FT$109,MATCH(1,('DataModel-NVDA'!$EO$4:$EO$109=$A268)*('DataModel-NVDA'!$EP$4:$EP$109=$B268),0),MATCH(CONCATENATE("FY ",RIGHT(M$3,4)),'DataModel-NVDA'!$ET$2:$FT$2,0))*$C268),INDEX('DataModel-NVDA'!$ET$4:$FT$109,MATCH(1,('DataModel-NVDA'!$EO$4:$EO$109=$A268)*('DataModel-NVDA'!$EP$4:$EP$109=$B268),0),MATCH(CONCATENATE("FY ",RIGHT(M$3,4)),'DataModel-NVDA'!$ET$2:$FT$2,0))*$C268,0)+IF(ISNUMBER(INDEX('DataModel-NVDA'!$ET$4:$FT$109,MATCH(1,('DataModel-NVDA'!$EO$4:$EO$109=$A269)*('DataModel-NVDA'!$EP$4:$EP$109=$B269),0),MATCH(CONCATENATE("FY ",RIGHT(M$3,4)),'DataModel-NVDA'!$ET$2:$FT$2,0))*$C269),INDEX('DataModel-NVDA'!$ET$4:$FT$109,MATCH(1,('DataModel-NVDA'!$EO$4:$EO$109=$A269)*('DataModel-NVDA'!$EP$4:$EP$109=$B269),0),MATCH(CONCATENATE("FY ",RIGHT(M$3,4)),'DataModel-NVDA'!$ET$2:$FT$2,0))*$C269,0)</f>
        <v>0</v>
      </c>
      <c r="N266" s="117">
        <v>0</v>
      </c>
      <c r="O266" s="118">
        <v>0</v>
      </c>
      <c r="P266" s="118">
        <v>0</v>
      </c>
      <c r="Q266" s="119" cm="1">
        <f t="array" aca="1" ref="Q266" ca="1">IF(ISNUMBER(INDEX('DataModel-NVDA'!$ET$4:$FT$109,MATCH(1,('DataModel-NVDA'!$EO$4:$EO$109=$A268)*('DataModel-NVDA'!$EP$4:$EP$109=$B268),0),MATCH(CONCATENATE("FY ",RIGHT(Q$3,4)),'DataModel-NVDA'!$ET$2:$FT$2,0))*$C268),INDEX('DataModel-NVDA'!$ET$4:$FT$109,MATCH(1,('DataModel-NVDA'!$EO$4:$EO$109=$A268)*('DataModel-NVDA'!$EP$4:$EP$109=$B268),0),MATCH(CONCATENATE("FY ",RIGHT(Q$3,4)),'DataModel-NVDA'!$ET$2:$FT$2,0))*$C268,0)+IF(ISNUMBER(INDEX('DataModel-NVDA'!$ET$4:$FT$109,MATCH(1,('DataModel-NVDA'!$EO$4:$EO$109=$A269)*('DataModel-NVDA'!$EP$4:$EP$109=$B269),0),MATCH(CONCATENATE("FY ",RIGHT(Q$3,4)),'DataModel-NVDA'!$ET$2:$FT$2,0))*$C269),INDEX('DataModel-NVDA'!$ET$4:$FT$109,MATCH(1,('DataModel-NVDA'!$EO$4:$EO$109=$A269)*('DataModel-NVDA'!$EP$4:$EP$109=$B269),0),MATCH(CONCATENATE("FY ",RIGHT(Q$3,4)),'DataModel-NVDA'!$ET$2:$FT$2,0))*$C269,0)</f>
        <v>0</v>
      </c>
      <c r="R266" s="117">
        <v>0</v>
      </c>
      <c r="S266" s="118">
        <v>0</v>
      </c>
      <c r="T266" s="118">
        <v>0</v>
      </c>
      <c r="U266" s="119" cm="1">
        <f t="array" aca="1" ref="U266" ca="1">IF(ISNUMBER(INDEX('DataModel-NVDA'!$ET$4:$FT$109,MATCH(1,('DataModel-NVDA'!$EO$4:$EO$109=$A268)*('DataModel-NVDA'!$EP$4:$EP$109=$B268),0),MATCH(CONCATENATE("FY ",RIGHT(U$3,4)),'DataModel-NVDA'!$ET$2:$FT$2,0))*$C268),INDEX('DataModel-NVDA'!$ET$4:$FT$109,MATCH(1,('DataModel-NVDA'!$EO$4:$EO$109=$A268)*('DataModel-NVDA'!$EP$4:$EP$109=$B268),0),MATCH(CONCATENATE("FY ",RIGHT(U$3,4)),'DataModel-NVDA'!$ET$2:$FT$2,0))*$C268,0)+IF(ISNUMBER(INDEX('DataModel-NVDA'!$ET$4:$FT$109,MATCH(1,('DataModel-NVDA'!$EO$4:$EO$109=$A269)*('DataModel-NVDA'!$EP$4:$EP$109=$B269),0),MATCH(CONCATENATE("FY ",RIGHT(U$3,4)),'DataModel-NVDA'!$ET$2:$FT$2,0))*$C269),INDEX('DataModel-NVDA'!$ET$4:$FT$109,MATCH(1,('DataModel-NVDA'!$EO$4:$EO$109=$A269)*('DataModel-NVDA'!$EP$4:$EP$109=$B269),0),MATCH(CONCATENATE("FY ",RIGHT(U$3,4)),'DataModel-NVDA'!$ET$2:$FT$2,0))*$C269,0)</f>
        <v>0</v>
      </c>
      <c r="V266" s="117">
        <v>0</v>
      </c>
      <c r="W266" s="118">
        <v>0</v>
      </c>
      <c r="X266" s="118">
        <v>0</v>
      </c>
      <c r="Y266" s="119" cm="1">
        <f t="array" aca="1" ref="Y266" ca="1">IF(ISNUMBER(INDEX('DataModel-NVDA'!$ET$4:$FT$109,MATCH(1,('DataModel-NVDA'!$EO$4:$EO$109=$A268)*('DataModel-NVDA'!$EP$4:$EP$109=$B268),0),MATCH(CONCATENATE("FY ",RIGHT(Y$3,4)),'DataModel-NVDA'!$ET$2:$FT$2,0))*$C268),INDEX('DataModel-NVDA'!$ET$4:$FT$109,MATCH(1,('DataModel-NVDA'!$EO$4:$EO$109=$A268)*('DataModel-NVDA'!$EP$4:$EP$109=$B268),0),MATCH(CONCATENATE("FY ",RIGHT(Y$3,4)),'DataModel-NVDA'!$ET$2:$FT$2,0))*$C268,0)+IF(ISNUMBER(INDEX('DataModel-NVDA'!$ET$4:$FT$109,MATCH(1,('DataModel-NVDA'!$EO$4:$EO$109=$A269)*('DataModel-NVDA'!$EP$4:$EP$109=$B269),0),MATCH(CONCATENATE("FY ",RIGHT(Y$3,4)),'DataModel-NVDA'!$ET$2:$FT$2,0))*$C269),INDEX('DataModel-NVDA'!$ET$4:$FT$109,MATCH(1,('DataModel-NVDA'!$EO$4:$EO$109=$A269)*('DataModel-NVDA'!$EP$4:$EP$109=$B269),0),MATCH(CONCATENATE("FY ",RIGHT(Y$3,4)),'DataModel-NVDA'!$ET$2:$FT$2,0))*$C269,0)</f>
        <v>0</v>
      </c>
      <c r="Z266" s="117">
        <v>0</v>
      </c>
      <c r="AA266" s="118">
        <v>0</v>
      </c>
      <c r="AB266" s="118">
        <v>0</v>
      </c>
      <c r="AC266" s="119" cm="1">
        <f t="array" aca="1" ref="AC266" ca="1">IF(ISNUMBER(INDEX('DataModel-NVDA'!$ET$4:$FT$109,MATCH(1,('DataModel-NVDA'!$EO$4:$EO$109=$A268)*('DataModel-NVDA'!$EP$4:$EP$109=$B268),0),MATCH(CONCATENATE("FY ",RIGHT(AC$3,4)),'DataModel-NVDA'!$ET$2:$FT$2,0))*$C268),INDEX('DataModel-NVDA'!$ET$4:$FT$109,MATCH(1,('DataModel-NVDA'!$EO$4:$EO$109=$A268)*('DataModel-NVDA'!$EP$4:$EP$109=$B268),0),MATCH(CONCATENATE("FY ",RIGHT(AC$3,4)),'DataModel-NVDA'!$ET$2:$FT$2,0))*$C268,0)+IF(ISNUMBER(INDEX('DataModel-NVDA'!$ET$4:$FT$109,MATCH(1,('DataModel-NVDA'!$EO$4:$EO$109=$A269)*('DataModel-NVDA'!$EP$4:$EP$109=$B269),0),MATCH(CONCATENATE("FY ",RIGHT(AC$3,4)),'DataModel-NVDA'!$ET$2:$FT$2,0))*$C269),INDEX('DataModel-NVDA'!$ET$4:$FT$109,MATCH(1,('DataModel-NVDA'!$EO$4:$EO$109=$A269)*('DataModel-NVDA'!$EP$4:$EP$109=$B269),0),MATCH(CONCATENATE("FY ",RIGHT(AC$3,4)),'DataModel-NVDA'!$ET$2:$FT$2,0))*$C269,0)</f>
        <v>0</v>
      </c>
      <c r="AD266" s="117">
        <v>0</v>
      </c>
      <c r="AE266" s="118">
        <v>0</v>
      </c>
      <c r="AF266" s="118">
        <v>0</v>
      </c>
      <c r="AG266" s="119" cm="1">
        <f t="array" aca="1" ref="AG266" ca="1">IF(ISNUMBER(INDEX('DataModel-NVDA'!$ET$4:$FT$109,MATCH(1,('DataModel-NVDA'!$EO$4:$EO$109=$A268)*('DataModel-NVDA'!$EP$4:$EP$109=$B268),0),MATCH(CONCATENATE("FY ",RIGHT(AG$3,4)),'DataModel-NVDA'!$ET$2:$FT$2,0))*$C268),INDEX('DataModel-NVDA'!$ET$4:$FT$109,MATCH(1,('DataModel-NVDA'!$EO$4:$EO$109=$A268)*('DataModel-NVDA'!$EP$4:$EP$109=$B268),0),MATCH(CONCATENATE("FY ",RIGHT(AG$3,4)),'DataModel-NVDA'!$ET$2:$FT$2,0))*$C268,0)+IF(ISNUMBER(INDEX('DataModel-NVDA'!$ET$4:$FT$109,MATCH(1,('DataModel-NVDA'!$EO$4:$EO$109=$A269)*('DataModel-NVDA'!$EP$4:$EP$109=$B269),0),MATCH(CONCATENATE("FY ",RIGHT(AG$3,4)),'DataModel-NVDA'!$ET$2:$FT$2,0))*$C269),INDEX('DataModel-NVDA'!$ET$4:$FT$109,MATCH(1,('DataModel-NVDA'!$EO$4:$EO$109=$A269)*('DataModel-NVDA'!$EP$4:$EP$109=$B269),0),MATCH(CONCATENATE("FY ",RIGHT(AG$3,4)),'DataModel-NVDA'!$ET$2:$FT$2,0))*$C269,0)</f>
        <v>0</v>
      </c>
      <c r="AH266" s="117">
        <v>0</v>
      </c>
      <c r="AI266" s="118">
        <v>0</v>
      </c>
      <c r="AJ266" s="118">
        <v>0</v>
      </c>
      <c r="AK266" s="119" cm="1">
        <f t="array" aca="1" ref="AK266" ca="1">IF(ISNUMBER(INDEX('DataModel-NVDA'!$ET$4:$FT$109,MATCH(1,('DataModel-NVDA'!$EO$4:$EO$109=$A268)*('DataModel-NVDA'!$EP$4:$EP$109=$B268),0),MATCH(CONCATENATE("FY ",RIGHT(AK$3,4)),'DataModel-NVDA'!$ET$2:$FT$2,0))*$C268),INDEX('DataModel-NVDA'!$ET$4:$FT$109,MATCH(1,('DataModel-NVDA'!$EO$4:$EO$109=$A268)*('DataModel-NVDA'!$EP$4:$EP$109=$B268),0),MATCH(CONCATENATE("FY ",RIGHT(AK$3,4)),'DataModel-NVDA'!$ET$2:$FT$2,0))*$C268,0)+IF(ISNUMBER(INDEX('DataModel-NVDA'!$ET$4:$FT$109,MATCH(1,('DataModel-NVDA'!$EO$4:$EO$109=$A269)*('DataModel-NVDA'!$EP$4:$EP$109=$B269),0),MATCH(CONCATENATE("FY ",RIGHT(AK$3,4)),'DataModel-NVDA'!$ET$2:$FT$2,0))*$C269),INDEX('DataModel-NVDA'!$ET$4:$FT$109,MATCH(1,('DataModel-NVDA'!$EO$4:$EO$109=$A269)*('DataModel-NVDA'!$EP$4:$EP$109=$B269),0),MATCH(CONCATENATE("FY ",RIGHT(AK$3,4)),'DataModel-NVDA'!$ET$2:$FT$2,0))*$C269,0)</f>
        <v>0</v>
      </c>
      <c r="AL266" s="117">
        <v>0</v>
      </c>
      <c r="AM266" s="118">
        <v>0</v>
      </c>
      <c r="AN266" s="118">
        <v>0</v>
      </c>
      <c r="AO266" s="119" cm="1">
        <f t="array" aca="1" ref="AO266" ca="1">IF(ISNUMBER(INDEX('DataModel-NVDA'!$ET$4:$FT$109,MATCH(1,('DataModel-NVDA'!$EO$4:$EO$109=$A268)*('DataModel-NVDA'!$EP$4:$EP$109=$B268),0),MATCH(CONCATENATE("FY ",RIGHT(AO$3,4)),'DataModel-NVDA'!$ET$2:$FT$2,0))*$C268),INDEX('DataModel-NVDA'!$ET$4:$FT$109,MATCH(1,('DataModel-NVDA'!$EO$4:$EO$109=$A268)*('DataModel-NVDA'!$EP$4:$EP$109=$B268),0),MATCH(CONCATENATE("FY ",RIGHT(AO$3,4)),'DataModel-NVDA'!$ET$2:$FT$2,0))*$C268,0)+IF(ISNUMBER(INDEX('DataModel-NVDA'!$ET$4:$FT$109,MATCH(1,('DataModel-NVDA'!$EO$4:$EO$109=$A269)*('DataModel-NVDA'!$EP$4:$EP$109=$B269),0),MATCH(CONCATENATE("FY ",RIGHT(AO$3,4)),'DataModel-NVDA'!$ET$2:$FT$2,0))*$C269),INDEX('DataModel-NVDA'!$ET$4:$FT$109,MATCH(1,('DataModel-NVDA'!$EO$4:$EO$109=$A269)*('DataModel-NVDA'!$EP$4:$EP$109=$B269),0),MATCH(CONCATENATE("FY ",RIGHT(AO$3,4)),'DataModel-NVDA'!$ET$2:$FT$2,0))*$C269,0)</f>
        <v>0</v>
      </c>
      <c r="AP266" s="117">
        <v>0</v>
      </c>
      <c r="AQ266" s="118">
        <v>0</v>
      </c>
      <c r="AR266" s="118">
        <v>0</v>
      </c>
      <c r="AS266" s="119" cm="1">
        <f t="array" aca="1" ref="AS266" ca="1">IF(ISNUMBER(INDEX('DataModel-NVDA'!$ET$4:$FT$109,MATCH(1,('DataModel-NVDA'!$EO$4:$EO$109=$A268)*('DataModel-NVDA'!$EP$4:$EP$109=$B268),0),MATCH(CONCATENATE("FY ",RIGHT(AS$3,4)),'DataModel-NVDA'!$ET$2:$FT$2,0))*$C268),INDEX('DataModel-NVDA'!$ET$4:$FT$109,MATCH(1,('DataModel-NVDA'!$EO$4:$EO$109=$A268)*('DataModel-NVDA'!$EP$4:$EP$109=$B268),0),MATCH(CONCATENATE("FY ",RIGHT(AS$3,4)),'DataModel-NVDA'!$ET$2:$FT$2,0))*$C268,0)+IF(ISNUMBER(INDEX('DataModel-NVDA'!$ET$4:$FT$109,MATCH(1,('DataModel-NVDA'!$EO$4:$EO$109=$A269)*('DataModel-NVDA'!$EP$4:$EP$109=$B269),0),MATCH(CONCATENATE("FY ",RIGHT(AS$3,4)),'DataModel-NVDA'!$ET$2:$FT$2,0))*$C269),INDEX('DataModel-NVDA'!$ET$4:$FT$109,MATCH(1,('DataModel-NVDA'!$EO$4:$EO$109=$A269)*('DataModel-NVDA'!$EP$4:$EP$109=$B269),0),MATCH(CONCATENATE("FY ",RIGHT(AS$3,4)),'DataModel-NVDA'!$ET$2:$FT$2,0))*$C269,0)</f>
        <v>0</v>
      </c>
      <c r="AT266" s="117">
        <v>0</v>
      </c>
      <c r="AU266" s="118">
        <v>0</v>
      </c>
      <c r="AV266" s="118">
        <v>0</v>
      </c>
      <c r="AW266" s="119" cm="1">
        <f t="array" aca="1" ref="AW266" ca="1">IF(ISNUMBER(INDEX('DataModel-NVDA'!$ET$4:$FT$109,MATCH(1,('DataModel-NVDA'!$EO$4:$EO$109=$A268)*('DataModel-NVDA'!$EP$4:$EP$109=$B268),0),MATCH(CONCATENATE("FY ",RIGHT(AW$3,4)),'DataModel-NVDA'!$ET$2:$FT$2,0))*$C268),INDEX('DataModel-NVDA'!$ET$4:$FT$109,MATCH(1,('DataModel-NVDA'!$EO$4:$EO$109=$A268)*('DataModel-NVDA'!$EP$4:$EP$109=$B268),0),MATCH(CONCATENATE("FY ",RIGHT(AW$3,4)),'DataModel-NVDA'!$ET$2:$FT$2,0))*$C268,0)+IF(ISNUMBER(INDEX('DataModel-NVDA'!$ET$4:$FT$109,MATCH(1,('DataModel-NVDA'!$EO$4:$EO$109=$A269)*('DataModel-NVDA'!$EP$4:$EP$109=$B269),0),MATCH(CONCATENATE("FY ",RIGHT(AW$3,4)),'DataModel-NVDA'!$ET$2:$FT$2,0))*$C269),INDEX('DataModel-NVDA'!$ET$4:$FT$109,MATCH(1,('DataModel-NVDA'!$EO$4:$EO$109=$A269)*('DataModel-NVDA'!$EP$4:$EP$109=$B269),0),MATCH(CONCATENATE("FY ",RIGHT(AW$3,4)),'DataModel-NVDA'!$ET$2:$FT$2,0))*$C269,0)</f>
        <v>0</v>
      </c>
      <c r="AX266" s="117">
        <v>0</v>
      </c>
      <c r="AY266" s="118">
        <v>0</v>
      </c>
      <c r="AZ266" s="118">
        <v>0</v>
      </c>
      <c r="BA266" s="119" cm="1">
        <f t="array" aca="1" ref="BA266" ca="1">IF(ISNUMBER(INDEX('DataModel-NVDA'!$ET$4:$FT$109,MATCH(1,('DataModel-NVDA'!$EO$4:$EO$109=$A268)*('DataModel-NVDA'!$EP$4:$EP$109=$B268),0),MATCH(CONCATENATE("FY ",RIGHT(BA$3,4)),'DataModel-NVDA'!$ET$2:$FT$2,0))*$C268),INDEX('DataModel-NVDA'!$ET$4:$FT$109,MATCH(1,('DataModel-NVDA'!$EO$4:$EO$109=$A268)*('DataModel-NVDA'!$EP$4:$EP$109=$B268),0),MATCH(CONCATENATE("FY ",RIGHT(BA$3,4)),'DataModel-NVDA'!$ET$2:$FT$2,0))*$C268,0)+IF(ISNUMBER(INDEX('DataModel-NVDA'!$ET$4:$FT$109,MATCH(1,('DataModel-NVDA'!$EO$4:$EO$109=$A269)*('DataModel-NVDA'!$EP$4:$EP$109=$B269),0),MATCH(CONCATENATE("FY ",RIGHT(BA$3,4)),'DataModel-NVDA'!$ET$2:$FT$2,0))*$C269),INDEX('DataModel-NVDA'!$ET$4:$FT$109,MATCH(1,('DataModel-NVDA'!$EO$4:$EO$109=$A269)*('DataModel-NVDA'!$EP$4:$EP$109=$B269),0),MATCH(CONCATENATE("FY ",RIGHT(BA$3,4)),'DataModel-NVDA'!$ET$2:$FT$2,0))*$C269,0)</f>
        <v>0</v>
      </c>
      <c r="BB266" s="117">
        <v>0</v>
      </c>
      <c r="BC266" s="118">
        <v>0</v>
      </c>
      <c r="BD266" s="118">
        <v>0</v>
      </c>
      <c r="BE266" s="119" cm="1">
        <f t="array" aca="1" ref="BE266" ca="1">IF(ISNUMBER(INDEX('DataModel-NVDA'!$ET$4:$FT$109,MATCH(1,('DataModel-NVDA'!$EO$4:$EO$109=$A268)*('DataModel-NVDA'!$EP$4:$EP$109=$B268),0),MATCH(CONCATENATE("FY ",RIGHT(BE$3,4)),'DataModel-NVDA'!$ET$2:$FT$2,0))*$C268),INDEX('DataModel-NVDA'!$ET$4:$FT$109,MATCH(1,('DataModel-NVDA'!$EO$4:$EO$109=$A268)*('DataModel-NVDA'!$EP$4:$EP$109=$B268),0),MATCH(CONCATENATE("FY ",RIGHT(BE$3,4)),'DataModel-NVDA'!$ET$2:$FT$2,0))*$C268,0)+IF(ISNUMBER(INDEX('DataModel-NVDA'!$ET$4:$FT$109,MATCH(1,('DataModel-NVDA'!$EO$4:$EO$109=$A269)*('DataModel-NVDA'!$EP$4:$EP$109=$B269),0),MATCH(CONCATENATE("FY ",RIGHT(BE$3,4)),'DataModel-NVDA'!$ET$2:$FT$2,0))*$C269),INDEX('DataModel-NVDA'!$ET$4:$FT$109,MATCH(1,('DataModel-NVDA'!$EO$4:$EO$109=$A269)*('DataModel-NVDA'!$EP$4:$EP$109=$B269),0),MATCH(CONCATENATE("FY ",RIGHT(BE$3,4)),'DataModel-NVDA'!$ET$2:$FT$2,0))*$C269,0)</f>
        <v>0</v>
      </c>
      <c r="BF266" s="117">
        <v>0</v>
      </c>
      <c r="BG266" s="118">
        <v>0</v>
      </c>
      <c r="BH266" s="118">
        <v>0</v>
      </c>
      <c r="BI266" s="119" cm="1">
        <f t="array" aca="1" ref="BI266" ca="1">IF(ISNUMBER(INDEX('DataModel-NVDA'!$ET$4:$FT$109,MATCH(1,('DataModel-NVDA'!$EO$4:$EO$109=$A268)*('DataModel-NVDA'!$EP$4:$EP$109=$B268),0),MATCH(CONCATENATE("FY ",RIGHT(BI$3,4)),'DataModel-NVDA'!$ET$2:$FT$2,0))*$C268),INDEX('DataModel-NVDA'!$ET$4:$FT$109,MATCH(1,('DataModel-NVDA'!$EO$4:$EO$109=$A268)*('DataModel-NVDA'!$EP$4:$EP$109=$B268),0),MATCH(CONCATENATE("FY ",RIGHT(BI$3,4)),'DataModel-NVDA'!$ET$2:$FT$2,0))*$C268,0)+IF(ISNUMBER(INDEX('DataModel-NVDA'!$ET$4:$FT$109,MATCH(1,('DataModel-NVDA'!$EO$4:$EO$109=$A269)*('DataModel-NVDA'!$EP$4:$EP$109=$B269),0),MATCH(CONCATENATE("FY ",RIGHT(BI$3,4)),'DataModel-NVDA'!$ET$2:$FT$2,0))*$C269),INDEX('DataModel-NVDA'!$ET$4:$FT$109,MATCH(1,('DataModel-NVDA'!$EO$4:$EO$109=$A269)*('DataModel-NVDA'!$EP$4:$EP$109=$B269),0),MATCH(CONCATENATE("FY ",RIGHT(BI$3,4)),'DataModel-NVDA'!$ET$2:$FT$2,0))*$C269,0)</f>
        <v>0</v>
      </c>
      <c r="BJ266" s="117">
        <v>0</v>
      </c>
      <c r="BK266" s="118">
        <v>0</v>
      </c>
      <c r="BL266" s="118">
        <v>0</v>
      </c>
      <c r="BM266" s="119" cm="1">
        <f t="array" aca="1" ref="BM266" ca="1">IF(ISNUMBER(INDEX('DataModel-NVDA'!$ET$4:$FT$109,MATCH(1,('DataModel-NVDA'!$EO$4:$EO$109=$A268)*('DataModel-NVDA'!$EP$4:$EP$109=$B268),0),MATCH(CONCATENATE("FY ",RIGHT(BM$3,4)),'DataModel-NVDA'!$ET$2:$FT$2,0))*$C268),INDEX('DataModel-NVDA'!$ET$4:$FT$109,MATCH(1,('DataModel-NVDA'!$EO$4:$EO$109=$A268)*('DataModel-NVDA'!$EP$4:$EP$109=$B268),0),MATCH(CONCATENATE("FY ",RIGHT(BM$3,4)),'DataModel-NVDA'!$ET$2:$FT$2,0))*$C268,0)+IF(ISNUMBER(INDEX('DataModel-NVDA'!$ET$4:$FT$109,MATCH(1,('DataModel-NVDA'!$EO$4:$EO$109=$A269)*('DataModel-NVDA'!$EP$4:$EP$109=$B269),0),MATCH(CONCATENATE("FY ",RIGHT(BM$3,4)),'DataModel-NVDA'!$ET$2:$FT$2,0))*$C269),INDEX('DataModel-NVDA'!$ET$4:$FT$109,MATCH(1,('DataModel-NVDA'!$EO$4:$EO$109=$A269)*('DataModel-NVDA'!$EP$4:$EP$109=$B269),0),MATCH(CONCATENATE("FY ",RIGHT(BM$3,4)),'DataModel-NVDA'!$ET$2:$FT$2,0))*$C269,0)</f>
        <v>0</v>
      </c>
      <c r="BN266" s="117">
        <v>0</v>
      </c>
      <c r="BO266" s="118">
        <v>0</v>
      </c>
      <c r="BP266" s="118">
        <v>0</v>
      </c>
      <c r="BQ266" s="119" cm="1">
        <f t="array" aca="1" ref="BQ266" ca="1">IF(ISNUMBER(INDEX('DataModel-NVDA'!$ET$4:$FT$109,MATCH(1,('DataModel-NVDA'!$EO$4:$EO$109=$A268)*('DataModel-NVDA'!$EP$4:$EP$109=$B268),0),MATCH(CONCATENATE("FY ",RIGHT(BQ$3,4)),'DataModel-NVDA'!$ET$2:$FT$2,0))*$C268),INDEX('DataModel-NVDA'!$ET$4:$FT$109,MATCH(1,('DataModel-NVDA'!$EO$4:$EO$109=$A268)*('DataModel-NVDA'!$EP$4:$EP$109=$B268),0),MATCH(CONCATENATE("FY ",RIGHT(BQ$3,4)),'DataModel-NVDA'!$ET$2:$FT$2,0))*$C268,0)+IF(ISNUMBER(INDEX('DataModel-NVDA'!$ET$4:$FT$109,MATCH(1,('DataModel-NVDA'!$EO$4:$EO$109=$A269)*('DataModel-NVDA'!$EP$4:$EP$109=$B269),0),MATCH(CONCATENATE("FY ",RIGHT(BQ$3,4)),'DataModel-NVDA'!$ET$2:$FT$2,0))*$C269),INDEX('DataModel-NVDA'!$ET$4:$FT$109,MATCH(1,('DataModel-NVDA'!$EO$4:$EO$109=$A269)*('DataModel-NVDA'!$EP$4:$EP$109=$B269),0),MATCH(CONCATENATE("FY ",RIGHT(BQ$3,4)),'DataModel-NVDA'!$ET$2:$FT$2,0))*$C269,0)</f>
        <v>0</v>
      </c>
      <c r="BR266" s="117">
        <v>0</v>
      </c>
      <c r="BS266" s="118">
        <v>0</v>
      </c>
      <c r="BT266" s="118">
        <v>0</v>
      </c>
      <c r="BU266" s="119" cm="1">
        <f t="array" aca="1" ref="BU266" ca="1">IF(ISNUMBER(INDEX('DataModel-NVDA'!$ET$4:$FT$109,MATCH(1,('DataModel-NVDA'!$EO$4:$EO$109=$A268)*('DataModel-NVDA'!$EP$4:$EP$109=$B268),0),MATCH(CONCATENATE("FY ",RIGHT(BU$3,4)),'DataModel-NVDA'!$ET$2:$FT$2,0))*$C268),INDEX('DataModel-NVDA'!$ET$4:$FT$109,MATCH(1,('DataModel-NVDA'!$EO$4:$EO$109=$A268)*('DataModel-NVDA'!$EP$4:$EP$109=$B268),0),MATCH(CONCATENATE("FY ",RIGHT(BU$3,4)),'DataModel-NVDA'!$ET$2:$FT$2,0))*$C268,0)+IF(ISNUMBER(INDEX('DataModel-NVDA'!$ET$4:$FT$109,MATCH(1,('DataModel-NVDA'!$EO$4:$EO$109=$A269)*('DataModel-NVDA'!$EP$4:$EP$109=$B269),0),MATCH(CONCATENATE("FY ",RIGHT(BU$3,4)),'DataModel-NVDA'!$ET$2:$FT$2,0))*$C269),INDEX('DataModel-NVDA'!$ET$4:$FT$109,MATCH(1,('DataModel-NVDA'!$EO$4:$EO$109=$A269)*('DataModel-NVDA'!$EP$4:$EP$109=$B269),0),MATCH(CONCATENATE("FY ",RIGHT(BU$3,4)),'DataModel-NVDA'!$ET$2:$FT$2,0))*$C269,0)</f>
        <v>0</v>
      </c>
      <c r="BV266" s="117">
        <v>0</v>
      </c>
      <c r="BW266" s="118">
        <v>0</v>
      </c>
      <c r="BX266" s="118">
        <v>0</v>
      </c>
      <c r="BY266" s="119" cm="1">
        <f t="array" aca="1" ref="BY266" ca="1">IF(ISNUMBER(INDEX('DataModel-NVDA'!$ET$4:$FT$109,MATCH(1,('DataModel-NVDA'!$EO$4:$EO$109=$A268)*('DataModel-NVDA'!$EP$4:$EP$109=$B268),0),MATCH(CONCATENATE("FY ",RIGHT(BY$3,4)),'DataModel-NVDA'!$ET$2:$FT$2,0))*$C268),INDEX('DataModel-NVDA'!$ET$4:$FT$109,MATCH(1,('DataModel-NVDA'!$EO$4:$EO$109=$A268)*('DataModel-NVDA'!$EP$4:$EP$109=$B268),0),MATCH(CONCATENATE("FY ",RIGHT(BY$3,4)),'DataModel-NVDA'!$ET$2:$FT$2,0))*$C268,0)+IF(ISNUMBER(INDEX('DataModel-NVDA'!$ET$4:$FT$109,MATCH(1,('DataModel-NVDA'!$EO$4:$EO$109=$A269)*('DataModel-NVDA'!$EP$4:$EP$109=$B269),0),MATCH(CONCATENATE("FY ",RIGHT(BY$3,4)),'DataModel-NVDA'!$ET$2:$FT$2,0))*$C269),INDEX('DataModel-NVDA'!$ET$4:$FT$109,MATCH(1,('DataModel-NVDA'!$EO$4:$EO$109=$A269)*('DataModel-NVDA'!$EP$4:$EP$109=$B269),0),MATCH(CONCATENATE("FY ",RIGHT(BY$3,4)),'DataModel-NVDA'!$ET$2:$FT$2,0))*$C269,0)</f>
        <v>0</v>
      </c>
      <c r="BZ266" s="117">
        <v>0</v>
      </c>
      <c r="CA266" s="118">
        <v>0</v>
      </c>
      <c r="CB266" s="118">
        <v>0</v>
      </c>
      <c r="CC266" s="119" cm="1">
        <f t="array" aca="1" ref="CC266" ca="1">IF(ISNUMBER(INDEX('DataModel-NVDA'!$ET$4:$FT$109,MATCH(1,('DataModel-NVDA'!$EO$4:$EO$109=$A268)*('DataModel-NVDA'!$EP$4:$EP$109=$B268),0),MATCH(CONCATENATE("FY ",RIGHT(CC$3,4)),'DataModel-NVDA'!$ET$2:$FT$2,0))*$C268),INDEX('DataModel-NVDA'!$ET$4:$FT$109,MATCH(1,('DataModel-NVDA'!$EO$4:$EO$109=$A268)*('DataModel-NVDA'!$EP$4:$EP$109=$B268),0),MATCH(CONCATENATE("FY ",RIGHT(CC$3,4)),'DataModel-NVDA'!$ET$2:$FT$2,0))*$C268,0)+IF(ISNUMBER(INDEX('DataModel-NVDA'!$ET$4:$FT$109,MATCH(1,('DataModel-NVDA'!$EO$4:$EO$109=$A269)*('DataModel-NVDA'!$EP$4:$EP$109=$B269),0),MATCH(CONCATENATE("FY ",RIGHT(CC$3,4)),'DataModel-NVDA'!$ET$2:$FT$2,0))*$C269),INDEX('DataModel-NVDA'!$ET$4:$FT$109,MATCH(1,('DataModel-NVDA'!$EO$4:$EO$109=$A269)*('DataModel-NVDA'!$EP$4:$EP$109=$B269),0),MATCH(CONCATENATE("FY ",RIGHT(CC$3,4)),'DataModel-NVDA'!$ET$2:$FT$2,0))*$C269,0)</f>
        <v>0</v>
      </c>
      <c r="CD266" s="117">
        <v>0</v>
      </c>
      <c r="CE266" s="118">
        <v>0</v>
      </c>
      <c r="CF266" s="118">
        <v>0</v>
      </c>
      <c r="CG266" s="119" cm="1">
        <f t="array" aca="1" ref="CG266" ca="1">IF(ISNUMBER(INDEX('DataModel-NVDA'!$ET$4:$FT$109,MATCH(1,('DataModel-NVDA'!$EO$4:$EO$109=$A268)*('DataModel-NVDA'!$EP$4:$EP$109=$B268),0),MATCH(CONCATENATE("FY ",RIGHT(CG$3,4)),'DataModel-NVDA'!$ET$2:$FT$2,0))*$C268),INDEX('DataModel-NVDA'!$ET$4:$FT$109,MATCH(1,('DataModel-NVDA'!$EO$4:$EO$109=$A268)*('DataModel-NVDA'!$EP$4:$EP$109=$B268),0),MATCH(CONCATENATE("FY ",RIGHT(CG$3,4)),'DataModel-NVDA'!$ET$2:$FT$2,0))*$C268,0)+IF(ISNUMBER(INDEX('DataModel-NVDA'!$ET$4:$FT$109,MATCH(1,('DataModel-NVDA'!$EO$4:$EO$109=$A269)*('DataModel-NVDA'!$EP$4:$EP$109=$B269),0),MATCH(CONCATENATE("FY ",RIGHT(CG$3,4)),'DataModel-NVDA'!$ET$2:$FT$2,0))*$C269),INDEX('DataModel-NVDA'!$ET$4:$FT$109,MATCH(1,('DataModel-NVDA'!$EO$4:$EO$109=$A269)*('DataModel-NVDA'!$EP$4:$EP$109=$B269),0),MATCH(CONCATENATE("FY ",RIGHT(CG$3,4)),'DataModel-NVDA'!$ET$2:$FT$2,0))*$C269,0)</f>
        <v>0</v>
      </c>
      <c r="CH266" s="117">
        <v>0</v>
      </c>
      <c r="CI266" s="118">
        <v>0</v>
      </c>
      <c r="CJ266" s="118">
        <v>0</v>
      </c>
      <c r="CK266" s="119" cm="1">
        <f t="array" aca="1" ref="CK266" ca="1">IF(ISNUMBER(INDEX('DataModel-NVDA'!$ET$4:$FT$109,MATCH(1,('DataModel-NVDA'!$EO$4:$EO$109=$A268)*('DataModel-NVDA'!$EP$4:$EP$109=$B268),0),MATCH(CONCATENATE("FY ",RIGHT(CK$3,4)),'DataModel-NVDA'!$ET$2:$FT$2,0))*$C268),INDEX('DataModel-NVDA'!$ET$4:$FT$109,MATCH(1,('DataModel-NVDA'!$EO$4:$EO$109=$A268)*('DataModel-NVDA'!$EP$4:$EP$109=$B268),0),MATCH(CONCATENATE("FY ",RIGHT(CK$3,4)),'DataModel-NVDA'!$ET$2:$FT$2,0))*$C268,0)+IF(ISNUMBER(INDEX('DataModel-NVDA'!$ET$4:$FT$109,MATCH(1,('DataModel-NVDA'!$EO$4:$EO$109=$A269)*('DataModel-NVDA'!$EP$4:$EP$109=$B269),0),MATCH(CONCATENATE("FY ",RIGHT(CK$3,4)),'DataModel-NVDA'!$ET$2:$FT$2,0))*$C269),INDEX('DataModel-NVDA'!$ET$4:$FT$109,MATCH(1,('DataModel-NVDA'!$EO$4:$EO$109=$A269)*('DataModel-NVDA'!$EP$4:$EP$109=$B269),0),MATCH(CONCATENATE("FY ",RIGHT(CK$3,4)),'DataModel-NVDA'!$ET$2:$FT$2,0))*$C269,0)</f>
        <v>0</v>
      </c>
      <c r="CL266" s="117">
        <v>0</v>
      </c>
      <c r="CM266" s="118">
        <v>0</v>
      </c>
      <c r="CN266" s="118">
        <v>0</v>
      </c>
      <c r="CO266" s="119" cm="1">
        <f t="array" aca="1" ref="CO266" ca="1">IF(ISNUMBER(INDEX('DataModel-NVDA'!$ET$4:$FT$109,MATCH(1,('DataModel-NVDA'!$EO$4:$EO$109=$A268)*('DataModel-NVDA'!$EP$4:$EP$109=$B268),0),MATCH(CONCATENATE("FY ",RIGHT(CO$3,4)),'DataModel-NVDA'!$ET$2:$FT$2,0))*$C268),INDEX('DataModel-NVDA'!$ET$4:$FT$109,MATCH(1,('DataModel-NVDA'!$EO$4:$EO$109=$A268)*('DataModel-NVDA'!$EP$4:$EP$109=$B268),0),MATCH(CONCATENATE("FY ",RIGHT(CO$3,4)),'DataModel-NVDA'!$ET$2:$FT$2,0))*$C268,0)+IF(ISNUMBER(INDEX('DataModel-NVDA'!$ET$4:$FT$109,MATCH(1,('DataModel-NVDA'!$EO$4:$EO$109=$A269)*('DataModel-NVDA'!$EP$4:$EP$109=$B269),0),MATCH(CONCATENATE("FY ",RIGHT(CO$3,4)),'DataModel-NVDA'!$ET$2:$FT$2,0))*$C269),INDEX('DataModel-NVDA'!$ET$4:$FT$109,MATCH(1,('DataModel-NVDA'!$EO$4:$EO$109=$A269)*('DataModel-NVDA'!$EP$4:$EP$109=$B269),0),MATCH(CONCATENATE("FY ",RIGHT(CO$3,4)),'DataModel-NVDA'!$ET$2:$FT$2,0))*$C269,0)</f>
        <v>0</v>
      </c>
      <c r="CP266" s="117">
        <v>0</v>
      </c>
      <c r="CQ266" s="118">
        <v>0</v>
      </c>
      <c r="CR266" s="118">
        <v>0</v>
      </c>
      <c r="CS266" s="119" cm="1">
        <f t="array" aca="1" ref="CS266" ca="1">IF(ISNUMBER(INDEX('DataModel-NVDA'!$ET$4:$FT$109,MATCH(1,('DataModel-NVDA'!$EO$4:$EO$109=$A268)*('DataModel-NVDA'!$EP$4:$EP$109=$B268),0),MATCH(CONCATENATE("FY ",RIGHT(CS$3,4)),'DataModel-NVDA'!$ET$2:$FT$2,0))*$C268),INDEX('DataModel-NVDA'!$ET$4:$FT$109,MATCH(1,('DataModel-NVDA'!$EO$4:$EO$109=$A268)*('DataModel-NVDA'!$EP$4:$EP$109=$B268),0),MATCH(CONCATENATE("FY ",RIGHT(CS$3,4)),'DataModel-NVDA'!$ET$2:$FT$2,0))*$C268,0)+IF(ISNUMBER(INDEX('DataModel-NVDA'!$ET$4:$FT$109,MATCH(1,('DataModel-NVDA'!$EO$4:$EO$109=$A269)*('DataModel-NVDA'!$EP$4:$EP$109=$B269),0),MATCH(CONCATENATE("FY ",RIGHT(CS$3,4)),'DataModel-NVDA'!$ET$2:$FT$2,0))*$C269),INDEX('DataModel-NVDA'!$ET$4:$FT$109,MATCH(1,('DataModel-NVDA'!$EO$4:$EO$109=$A269)*('DataModel-NVDA'!$EP$4:$EP$109=$B269),0),MATCH(CONCATENATE("FY ",RIGHT(CS$3,4)),'DataModel-NVDA'!$ET$2:$FT$2,0))*$C269,0)</f>
        <v>0</v>
      </c>
      <c r="CT266" s="117">
        <v>0</v>
      </c>
      <c r="CU266" s="118">
        <v>0</v>
      </c>
      <c r="CV266" s="118">
        <v>0</v>
      </c>
      <c r="CW266" s="119" cm="1">
        <f t="array" aca="1" ref="CW266" ca="1">IF(ISNUMBER(INDEX('DataModel-NVDA'!$ET$4:$FT$109,MATCH(1,('DataModel-NVDA'!$EO$4:$EO$109=$A268)*('DataModel-NVDA'!$EP$4:$EP$109=$B268),0),MATCH(CONCATENATE("FY ",RIGHT(CW$3,4)),'DataModel-NVDA'!$ET$2:$FT$2,0))*$C268),INDEX('DataModel-NVDA'!$ET$4:$FT$109,MATCH(1,('DataModel-NVDA'!$EO$4:$EO$109=$A268)*('DataModel-NVDA'!$EP$4:$EP$109=$B268),0),MATCH(CONCATENATE("FY ",RIGHT(CW$3,4)),'DataModel-NVDA'!$ET$2:$FT$2,0))*$C268,0)+IF(ISNUMBER(INDEX('DataModel-NVDA'!$ET$4:$FT$109,MATCH(1,('DataModel-NVDA'!$EO$4:$EO$109=$A269)*('DataModel-NVDA'!$EP$4:$EP$109=$B269),0),MATCH(CONCATENATE("FY ",RIGHT(CW$3,4)),'DataModel-NVDA'!$ET$2:$FT$2,0))*$C269),INDEX('DataModel-NVDA'!$ET$4:$FT$109,MATCH(1,('DataModel-NVDA'!$EO$4:$EO$109=$A269)*('DataModel-NVDA'!$EP$4:$EP$109=$B269),0),MATCH(CONCATENATE("FY ",RIGHT(CW$3,4)),'DataModel-NVDA'!$ET$2:$FT$2,0))*$C269,0)</f>
        <v>0</v>
      </c>
      <c r="CX266" s="117">
        <v>0</v>
      </c>
      <c r="CY266" s="118">
        <v>0</v>
      </c>
      <c r="CZ266" s="118">
        <v>0</v>
      </c>
      <c r="DA266" s="119" cm="1">
        <f t="array" aca="1" ref="DA266" ca="1">IF(ISNUMBER(INDEX('DataModel-NVDA'!$ET$4:$FT$109,MATCH(1,('DataModel-NVDA'!$EO$4:$EO$109=$A268)*('DataModel-NVDA'!$EP$4:$EP$109=$B268),0),MATCH(CONCATENATE("FY ",RIGHT(DA$3,4)),'DataModel-NVDA'!$ET$2:$FT$2,0))*$C268),INDEX('DataModel-NVDA'!$ET$4:$FT$109,MATCH(1,('DataModel-NVDA'!$EO$4:$EO$109=$A268)*('DataModel-NVDA'!$EP$4:$EP$109=$B268),0),MATCH(CONCATENATE("FY ",RIGHT(DA$3,4)),'DataModel-NVDA'!$ET$2:$FT$2,0))*$C268,0)+IF(ISNUMBER(INDEX('DataModel-NVDA'!$ET$4:$FT$109,MATCH(1,('DataModel-NVDA'!$EO$4:$EO$109=$A269)*('DataModel-NVDA'!$EP$4:$EP$109=$B269),0),MATCH(CONCATENATE("FY ",RIGHT(DA$3,4)),'DataModel-NVDA'!$ET$2:$FT$2,0))*$C269),INDEX('DataModel-NVDA'!$ET$4:$FT$109,MATCH(1,('DataModel-NVDA'!$EO$4:$EO$109=$A269)*('DataModel-NVDA'!$EP$4:$EP$109=$B269),0),MATCH(CONCATENATE("FY ",RIGHT(DA$3,4)),'DataModel-NVDA'!$ET$2:$FT$2,0))*$C269,0)</f>
        <v>0</v>
      </c>
      <c r="DB266" s="117">
        <v>0</v>
      </c>
      <c r="DC266" s="118">
        <v>0</v>
      </c>
      <c r="DD266" s="118">
        <v>0</v>
      </c>
      <c r="DE266" s="119" cm="1">
        <f t="array" aca="1" ref="DE266" ca="1">IF(ISNUMBER(INDEX('DataModel-NVDA'!$ET$4:$FT$109,MATCH(1,('DataModel-NVDA'!$EO$4:$EO$109=$A268)*('DataModel-NVDA'!$EP$4:$EP$109=$B268),0),MATCH(CONCATENATE("FY ",RIGHT(DE$3,4)),'DataModel-NVDA'!$ET$2:$FT$2,0))*$C268),INDEX('DataModel-NVDA'!$ET$4:$FT$109,MATCH(1,('DataModel-NVDA'!$EO$4:$EO$109=$A268)*('DataModel-NVDA'!$EP$4:$EP$109=$B268),0),MATCH(CONCATENATE("FY ",RIGHT(DE$3,4)),'DataModel-NVDA'!$ET$2:$FT$2,0))*$C268,0)+IF(ISNUMBER(INDEX('DataModel-NVDA'!$ET$4:$FT$109,MATCH(1,('DataModel-NVDA'!$EO$4:$EO$109=$A269)*('DataModel-NVDA'!$EP$4:$EP$109=$B269),0),MATCH(CONCATENATE("FY ",RIGHT(DE$3,4)),'DataModel-NVDA'!$ET$2:$FT$2,0))*$C269),INDEX('DataModel-NVDA'!$ET$4:$FT$109,MATCH(1,('DataModel-NVDA'!$EO$4:$EO$109=$A269)*('DataModel-NVDA'!$EP$4:$EP$109=$B269),0),MATCH(CONCATENATE("FY ",RIGHT(DE$3,4)),'DataModel-NVDA'!$ET$2:$FT$2,0))*$C269,0)</f>
        <v>0</v>
      </c>
      <c r="DF266" s="117">
        <v>0</v>
      </c>
      <c r="DG266" s="118">
        <v>0</v>
      </c>
      <c r="DH266" s="118">
        <v>0</v>
      </c>
      <c r="DI266" s="119" cm="1">
        <f t="array" aca="1" ref="DI266" ca="1">IF(ISNUMBER(INDEX('DataModel-NVDA'!$ET$4:$FT$109,MATCH(1,('DataModel-NVDA'!$EO$4:$EO$109=$A268)*('DataModel-NVDA'!$EP$4:$EP$109=$B268),0),MATCH(CONCATENATE("FY ",RIGHT(DI$3,4)),'DataModel-NVDA'!$ET$2:$FT$2,0))*$C268),INDEX('DataModel-NVDA'!$ET$4:$FT$109,MATCH(1,('DataModel-NVDA'!$EO$4:$EO$109=$A268)*('DataModel-NVDA'!$EP$4:$EP$109=$B268),0),MATCH(CONCATENATE("FY ",RIGHT(DI$3,4)),'DataModel-NVDA'!$ET$2:$FT$2,0))*$C268,0)+IF(ISNUMBER(INDEX('DataModel-NVDA'!$ET$4:$FT$109,MATCH(1,('DataModel-NVDA'!$EO$4:$EO$109=$A269)*('DataModel-NVDA'!$EP$4:$EP$109=$B269),0),MATCH(CONCATENATE("FY ",RIGHT(DI$3,4)),'DataModel-NVDA'!$ET$2:$FT$2,0))*$C269),INDEX('DataModel-NVDA'!$ET$4:$FT$109,MATCH(1,('DataModel-NVDA'!$EO$4:$EO$109=$A269)*('DataModel-NVDA'!$EP$4:$EP$109=$B269),0),MATCH(CONCATENATE("FY ",RIGHT(DI$3,4)),'DataModel-NVDA'!$ET$2:$FT$2,0))*$C269,0)</f>
        <v>0</v>
      </c>
      <c r="DK266" s="69">
        <f t="shared" ref="DK266:EK266" ca="1" si="529">SUM(OFFSET($E266,,MATCH(DK$3,$F$5:$DI$5,0)+3,,1))</f>
        <v>0</v>
      </c>
      <c r="DL266" s="69">
        <f t="shared" ca="1" si="529"/>
        <v>0</v>
      </c>
      <c r="DM266" s="69">
        <f t="shared" ca="1" si="529"/>
        <v>0</v>
      </c>
      <c r="DN266" s="69">
        <f t="shared" ca="1" si="529"/>
        <v>0</v>
      </c>
      <c r="DO266" s="69">
        <f t="shared" ca="1" si="529"/>
        <v>0</v>
      </c>
      <c r="DP266" s="69">
        <f t="shared" ca="1" si="529"/>
        <v>0</v>
      </c>
      <c r="DQ266" s="69">
        <f t="shared" ca="1" si="529"/>
        <v>0</v>
      </c>
      <c r="DR266" s="69">
        <f t="shared" ca="1" si="529"/>
        <v>0</v>
      </c>
      <c r="DS266" s="69">
        <f t="shared" ca="1" si="529"/>
        <v>0</v>
      </c>
      <c r="DT266" s="69">
        <f t="shared" ca="1" si="529"/>
        <v>0</v>
      </c>
      <c r="DU266" s="69">
        <f t="shared" ca="1" si="529"/>
        <v>0</v>
      </c>
      <c r="DV266" s="69">
        <f t="shared" ca="1" si="529"/>
        <v>0</v>
      </c>
      <c r="DW266" s="69">
        <f t="shared" ca="1" si="529"/>
        <v>0</v>
      </c>
      <c r="DX266" s="69">
        <f t="shared" ca="1" si="529"/>
        <v>0</v>
      </c>
      <c r="DY266" s="69">
        <f t="shared" ca="1" si="529"/>
        <v>0</v>
      </c>
      <c r="DZ266" s="69">
        <f t="shared" ca="1" si="529"/>
        <v>0</v>
      </c>
      <c r="EA266" s="69">
        <f t="shared" ca="1" si="529"/>
        <v>0</v>
      </c>
      <c r="EB266" s="69">
        <f t="shared" ca="1" si="529"/>
        <v>0</v>
      </c>
      <c r="EC266" s="69">
        <f t="shared" ca="1" si="529"/>
        <v>0</v>
      </c>
      <c r="ED266" s="69">
        <f t="shared" ca="1" si="529"/>
        <v>0</v>
      </c>
      <c r="EE266" s="69">
        <f t="shared" ca="1" si="529"/>
        <v>0</v>
      </c>
      <c r="EF266" s="69">
        <f t="shared" ca="1" si="529"/>
        <v>0</v>
      </c>
      <c r="EG266" s="69">
        <f t="shared" ca="1" si="529"/>
        <v>0</v>
      </c>
      <c r="EH266" s="69">
        <f t="shared" ca="1" si="529"/>
        <v>0</v>
      </c>
      <c r="EI266" s="69">
        <f t="shared" ca="1" si="529"/>
        <v>0</v>
      </c>
      <c r="EJ266" s="69">
        <f t="shared" ca="1" si="529"/>
        <v>0</v>
      </c>
      <c r="EK266" s="69">
        <f t="shared" ca="1" si="529"/>
        <v>0</v>
      </c>
    </row>
    <row r="267" spans="1:141" outlineLevel="2" x14ac:dyDescent="0.25">
      <c r="A267" s="90"/>
      <c r="B267" s="90"/>
      <c r="C267" s="90"/>
      <c r="D267" s="90"/>
      <c r="F267" s="100"/>
      <c r="I267" s="101"/>
      <c r="J267" s="100"/>
      <c r="M267" s="101"/>
      <c r="N267" s="100"/>
      <c r="Q267" s="101"/>
      <c r="R267" s="100"/>
      <c r="U267" s="101"/>
      <c r="V267" s="100"/>
      <c r="Y267" s="101"/>
      <c r="Z267" s="100"/>
      <c r="AC267" s="101"/>
      <c r="AD267" s="100"/>
      <c r="AG267" s="101"/>
      <c r="AH267" s="100"/>
      <c r="AK267" s="101"/>
      <c r="AL267" s="100"/>
      <c r="AO267" s="101"/>
      <c r="AP267" s="100"/>
      <c r="AS267" s="101"/>
      <c r="AT267" s="100"/>
      <c r="AW267" s="101"/>
      <c r="AX267" s="100"/>
      <c r="BA267" s="101"/>
      <c r="BB267" s="100"/>
      <c r="BE267" s="101"/>
      <c r="BF267" s="100"/>
      <c r="BI267" s="101"/>
      <c r="BJ267" s="100"/>
      <c r="BM267" s="101"/>
      <c r="BN267" s="100"/>
      <c r="BQ267" s="101"/>
      <c r="BR267" s="100"/>
      <c r="BU267" s="101"/>
      <c r="BV267" s="100"/>
      <c r="BY267" s="101"/>
      <c r="BZ267" s="100"/>
      <c r="CC267" s="101"/>
      <c r="CD267" s="100"/>
      <c r="CG267" s="101"/>
      <c r="CH267" s="100"/>
      <c r="CK267" s="101"/>
      <c r="CL267" s="100"/>
      <c r="CO267" s="101"/>
      <c r="CP267" s="100"/>
      <c r="CS267" s="101"/>
      <c r="CT267" s="100"/>
      <c r="CW267" s="101"/>
      <c r="CX267" s="100"/>
      <c r="DA267" s="101"/>
      <c r="DB267" s="100"/>
      <c r="DE267" s="101"/>
      <c r="DF267" s="100"/>
      <c r="DI267" s="101"/>
    </row>
    <row r="268" spans="1:141" outlineLevel="2" x14ac:dyDescent="0.25">
      <c r="A268" s="90" t="s">
        <v>157</v>
      </c>
      <c r="B268" s="90" t="s">
        <v>165</v>
      </c>
      <c r="C268" s="111">
        <f>$C$6</f>
        <v>9.9999999999999995E-7</v>
      </c>
      <c r="D268" s="90"/>
      <c r="E268" t="s">
        <v>326</v>
      </c>
      <c r="F268" s="113" cm="1">
        <f t="array" aca="1" ref="F268" ca="1">IF(AND(F$4="A",ISNUMBER('DataModel-NVDA'!F$4)),INDEX('DataModel-NVDA'!$F$4:$BA$109,MATCH(1,('DataModel-NVDA'!$A$4:$A$109=$A268)*('DataModel-NVDA'!$B$4:$B$109=$B268),0),MATCH(F$3,'DataModel-NVDA'!$F$2:$BA$2,0))*$C268,"")</f>
        <v>570.80200000000002</v>
      </c>
      <c r="G268" s="69" cm="1">
        <f t="array" aca="1" ref="G268" ca="1">IF(AND(G$4="A",ISNUMBER('DataModel-NVDA'!G$4)),INDEX('DataModel-NVDA'!$F$4:$BA$109,MATCH(1,('DataModel-NVDA'!$A$4:$A$109=$A268)*('DataModel-NVDA'!$B$4:$B$109=$B268),0),MATCH(G$3,'DataModel-NVDA'!$F$2:$BA$2,0))*$C268,"")</f>
        <v>556.91099999999994</v>
      </c>
      <c r="H268" s="69" cm="1">
        <f t="array" aca="1" ref="H268" ca="1">IF(AND(H$4="A",ISNUMBER('DataModel-NVDA'!H$4)),INDEX('DataModel-NVDA'!$F$4:$BA$109,MATCH(1,('DataModel-NVDA'!$A$4:$A$109=$A268)*('DataModel-NVDA'!$B$4:$B$109=$B268),0),MATCH(H$3,'DataModel-NVDA'!$F$2:$BA$2,0))*$C268,"")</f>
        <v>566.601</v>
      </c>
      <c r="I268" s="114" cm="1">
        <f t="array" aca="1" ref="I268" ca="1">IF(AND(I$4="A",ISNUMBER('DataModel-NVDA'!I$4)),INDEX('DataModel-NVDA'!$F$4:$BA$109,MATCH(1,('DataModel-NVDA'!$A$4:$A$109=$A268)*('DataModel-NVDA'!$B$4:$B$109=$B268),0),MATCH(I$3,'DataModel-NVDA'!$F$2:$BA$2,0))*$C268,"")</f>
        <v>557.28199999999993</v>
      </c>
      <c r="J268" s="113" cm="1">
        <f t="array" aca="1" ref="J268" ca="1">IF(AND(J$4="A",ISNUMBER('DataModel-NVDA'!J$4)),INDEX('DataModel-NVDA'!$F$4:$BA$109,MATCH(1,('DataModel-NVDA'!$A$4:$A$109=$A268)*('DataModel-NVDA'!$B$4:$B$109=$B268),0),MATCH(J$3,'DataModel-NVDA'!$F$2:$BA$2,0))*$C268,"")</f>
        <v>547</v>
      </c>
      <c r="K268" s="69" cm="1">
        <f t="array" aca="1" ref="K268" ca="1">IF(AND(K$4="A",ISNUMBER('DataModel-NVDA'!K$4)),INDEX('DataModel-NVDA'!$F$4:$BA$109,MATCH(1,('DataModel-NVDA'!$A$4:$A$109=$A268)*('DataModel-NVDA'!$B$4:$B$109=$B268),0),MATCH(K$3,'DataModel-NVDA'!$F$2:$BA$2,0))*$C268,"")</f>
        <v>497</v>
      </c>
      <c r="L268" s="69" cm="1">
        <f t="array" aca="1" ref="L268" ca="1">IF(AND(L$4="A",ISNUMBER('DataModel-NVDA'!L$4)),INDEX('DataModel-NVDA'!$F$4:$BA$109,MATCH(1,('DataModel-NVDA'!$A$4:$A$109=$A268)*('DataModel-NVDA'!$B$4:$B$109=$B268),0),MATCH(L$3,'DataModel-NVDA'!$F$2:$BA$2,0))*$C268,"")</f>
        <v>477</v>
      </c>
      <c r="M268" s="114" cm="1">
        <f t="array" aca="1" ref="M268" ca="1">IF(AND(M$4="A",ISNUMBER('DataModel-NVDA'!M$4)),INDEX('DataModel-NVDA'!$F$4:$BA$109,MATCH(1,('DataModel-NVDA'!$A$4:$A$109=$A268)*('DataModel-NVDA'!$B$4:$B$109=$B268),0),MATCH(M$3,'DataModel-NVDA'!$F$2:$BA$2,0))*$C268,"")</f>
        <v>466</v>
      </c>
      <c r="N268" s="113" cm="1">
        <f t="array" aca="1" ref="N268" ca="1">IF(AND(N$4="A",ISNUMBER('DataModel-NVDA'!N$4)),INDEX('DataModel-NVDA'!$F$4:$BA$109,MATCH(1,('DataModel-NVDA'!$A$4:$A$109=$A268)*('DataModel-NVDA'!$B$4:$B$109=$B268),0),MATCH(N$3,'DataModel-NVDA'!$F$2:$BA$2,0))*$C268,"")</f>
        <v>479</v>
      </c>
      <c r="O268" s="69" cm="1">
        <f t="array" aca="1" ref="O268" ca="1">IF(AND(O$4="A",ISNUMBER('DataModel-NVDA'!O$4)),INDEX('DataModel-NVDA'!$F$4:$BA$109,MATCH(1,('DataModel-NVDA'!$A$4:$A$109=$A268)*('DataModel-NVDA'!$B$4:$B$109=$B268),0),MATCH(O$3,'DataModel-NVDA'!$F$2:$BA$2,0))*$C268,"")</f>
        <v>485</v>
      </c>
      <c r="P268" s="69" cm="1">
        <f t="array" aca="1" ref="P268" ca="1">IF(AND(P$4="A",ISNUMBER('DataModel-NVDA'!P$4)),INDEX('DataModel-NVDA'!$F$4:$BA$109,MATCH(1,('DataModel-NVDA'!$A$4:$A$109=$A268)*('DataModel-NVDA'!$B$4:$B$109=$B268),0),MATCH(P$3,'DataModel-NVDA'!$F$2:$BA$2,0))*$C268,"")</f>
        <v>503</v>
      </c>
      <c r="Q268" s="114" cm="1">
        <f t="array" aca="1" ref="Q268" ca="1">IF(AND(Q$4="A",ISNUMBER('DataModel-NVDA'!Q$4)),INDEX('DataModel-NVDA'!$F$4:$BA$109,MATCH(1,('DataModel-NVDA'!$A$4:$A$109=$A268)*('DataModel-NVDA'!$B$4:$B$109=$B268),0),MATCH(Q$3,'DataModel-NVDA'!$F$2:$BA$2,0))*$C268,"")</f>
        <v>521</v>
      </c>
      <c r="R268" s="113" cm="1">
        <f t="array" aca="1" ref="R268" ca="1">IF(AND(R$4="A",ISNUMBER('DataModel-NVDA'!R$4)),INDEX('DataModel-NVDA'!$F$4:$BA$109,MATCH(1,('DataModel-NVDA'!$A$4:$A$109=$A268)*('DataModel-NVDA'!$B$4:$B$109=$B268),0),MATCH(R$3,'DataModel-NVDA'!$F$2:$BA$2,0))*$C268,"")</f>
        <v>539</v>
      </c>
      <c r="S268" s="69" cm="1">
        <f t="array" aca="1" ref="S268" ca="1">IF(AND(S$4="A",ISNUMBER('DataModel-NVDA'!S$4)),INDEX('DataModel-NVDA'!$F$4:$BA$109,MATCH(1,('DataModel-NVDA'!$A$4:$A$109=$A268)*('DataModel-NVDA'!$B$4:$B$109=$B268),0),MATCH(S$3,'DataModel-NVDA'!$F$2:$BA$2,0))*$C268,"")</f>
        <v>578</v>
      </c>
      <c r="T268" s="69" cm="1">
        <f t="array" aca="1" ref="T268" ca="1">IF(AND(T$4="A",ISNUMBER('DataModel-NVDA'!T$4)),INDEX('DataModel-NVDA'!$F$4:$BA$109,MATCH(1,('DataModel-NVDA'!$A$4:$A$109=$A268)*('DataModel-NVDA'!$B$4:$B$109=$B268),0),MATCH(T$3,'DataModel-NVDA'!$F$2:$BA$2,0))*$C268,"")</f>
        <v>600</v>
      </c>
      <c r="U268" s="114" cm="1">
        <f t="array" aca="1" ref="U268" ca="1">IF(AND(U$4="A",ISNUMBER('DataModel-NVDA'!U$4)),INDEX('DataModel-NVDA'!$F$4:$BA$109,MATCH(1,('DataModel-NVDA'!$A$4:$A$109=$A268)*('DataModel-NVDA'!$B$4:$B$109=$B268),0),MATCH(U$3,'DataModel-NVDA'!$F$2:$BA$2,0))*$C268,"")</f>
        <v>997</v>
      </c>
      <c r="V268" s="113" cm="1">
        <f t="array" aca="1" ref="V268" ca="1">IF(AND(V$4="A",ISNUMBER('DataModel-NVDA'!V$4)),INDEX('DataModel-NVDA'!$F$4:$BA$109,MATCH(1,('DataModel-NVDA'!$A$4:$A$109=$A268)*('DataModel-NVDA'!$B$4:$B$109=$B268),0),MATCH(V$3,'DataModel-NVDA'!$F$2:$BA$2,0))*$C268,"")</f>
        <v>1066</v>
      </c>
      <c r="W268" s="69" cm="1">
        <f t="array" aca="1" ref="W268" ca="1">IF(AND(W$4="A",ISNUMBER('DataModel-NVDA'!W$4)),INDEX('DataModel-NVDA'!$F$4:$BA$109,MATCH(1,('DataModel-NVDA'!$A$4:$A$109=$A268)*('DataModel-NVDA'!$B$4:$B$109=$B268),0),MATCH(W$3,'DataModel-NVDA'!$F$2:$BA$2,0))*$C268,"")</f>
        <v>1162</v>
      </c>
      <c r="X268" s="69" cm="1">
        <f t="array" aca="1" ref="X268" ca="1">IF(AND(X$4="A",ISNUMBER('DataModel-NVDA'!X$4)),INDEX('DataModel-NVDA'!$F$4:$BA$109,MATCH(1,('DataModel-NVDA'!$A$4:$A$109=$A268)*('DataModel-NVDA'!$B$4:$B$109=$B268),0),MATCH(X$3,'DataModel-NVDA'!$F$2:$BA$2,0))*$C268,"")</f>
        <v>1292</v>
      </c>
      <c r="Y268" s="114" cm="1">
        <f t="array" aca="1" ref="Y268" ca="1">IF(AND(Y$4="A",ISNUMBER('DataModel-NVDA'!Y$4)),INDEX('DataModel-NVDA'!$F$4:$BA$109,MATCH(1,('DataModel-NVDA'!$A$4:$A$109=$A268)*('DataModel-NVDA'!$B$4:$B$109=$B268),0),MATCH(Y$3,'DataModel-NVDA'!$F$2:$BA$2,0))*$C268,"")</f>
        <v>1404</v>
      </c>
      <c r="Z268" s="113" cm="1">
        <f t="array" aca="1" ref="Z268" ca="1">IF(AND(Z$4="A",ISNUMBER('DataModel-NVDA'!Z$4)),INDEX('DataModel-NVDA'!$F$4:$BA$109,MATCH(1,('DataModel-NVDA'!$A$4:$A$109=$A268)*('DataModel-NVDA'!$B$4:$B$109=$B268),0),MATCH(Z$3,'DataModel-NVDA'!$F$2:$BA$2,0))*$C268,"")</f>
        <v>2009</v>
      </c>
      <c r="AA268" s="69" cm="1">
        <f t="array" aca="1" ref="AA268" ca="1">IF(AND(AA$4="A",ISNUMBER('DataModel-NVDA'!AA$4)),INDEX('DataModel-NVDA'!$F$4:$BA$109,MATCH(1,('DataModel-NVDA'!$A$4:$A$109=$A268)*('DataModel-NVDA'!$B$4:$B$109=$B268),0),MATCH(AA$3,'DataModel-NVDA'!$F$2:$BA$2,0))*$C268,"")</f>
        <v>2019</v>
      </c>
      <c r="AB268" s="69" cm="1">
        <f t="array" aca="1" ref="AB268" ca="1">IF(AND(AB$4="A",ISNUMBER('DataModel-NVDA'!AB$4)),INDEX('DataModel-NVDA'!$F$4:$BA$109,MATCH(1,('DataModel-NVDA'!$A$4:$A$109=$A268)*('DataModel-NVDA'!$B$4:$B$109=$B268),0),MATCH(AB$3,'DataModel-NVDA'!$F$2:$BA$2,0))*$C268,"")</f>
        <v>2044</v>
      </c>
      <c r="AC268" s="114" cm="1">
        <f t="array" aca="1" ref="AC268" ca="1">IF(AND(AC$4="A",ISNUMBER('DataModel-NVDA'!AC$4)),INDEX('DataModel-NVDA'!$F$4:$BA$109,MATCH(1,('DataModel-NVDA'!$A$4:$A$109=$A268)*('DataModel-NVDA'!$B$4:$B$109=$B268),0),MATCH(AC$3,'DataModel-NVDA'!$F$2:$BA$2,0))*$C268,"")</f>
        <v>2292</v>
      </c>
      <c r="AD268" s="113" cm="1">
        <f t="array" aca="1" ref="AD268" ca="1">IF(AND(AD$4="A",ISNUMBER('DataModel-NVDA'!AD$4)),INDEX('DataModel-NVDA'!$F$4:$BA$109,MATCH(1,('DataModel-NVDA'!$A$4:$A$109=$A268)*('DataModel-NVDA'!$B$4:$B$109=$B268),0),MATCH(AD$3,'DataModel-NVDA'!$F$2:$BA$2,0))*$C268,"")</f>
        <v>2310</v>
      </c>
      <c r="AE268" s="69" cm="1">
        <f t="array" aca="1" ref="AE268" ca="1">IF(AND(AE$4="A",ISNUMBER('DataModel-NVDA'!AE$4)),INDEX('DataModel-NVDA'!$F$4:$BA$109,MATCH(1,('DataModel-NVDA'!$A$4:$A$109=$A268)*('DataModel-NVDA'!$B$4:$B$109=$B268),0),MATCH(AE$3,'DataModel-NVDA'!$F$2:$BA$2,0))*$C268,"")</f>
        <v>2665</v>
      </c>
      <c r="AF268" s="69" cm="1">
        <f t="array" aca="1" ref="AF268" ca="1">IF(AND(AF$4="A",ISNUMBER('DataModel-NVDA'!AF$4)),INDEX('DataModel-NVDA'!$F$4:$BA$109,MATCH(1,('DataModel-NVDA'!$A$4:$A$109=$A268)*('DataModel-NVDA'!$B$4:$B$109=$B268),0),MATCH(AF$3,'DataModel-NVDA'!$F$2:$BA$2,0))*$C268,"")</f>
        <v>2740</v>
      </c>
      <c r="AG268" s="114" cm="1">
        <f t="array" aca="1" ref="AG268" ca="1">IF(AND(AG$4="A",ISNUMBER('DataModel-NVDA'!AG$4)),INDEX('DataModel-NVDA'!$F$4:$BA$109,MATCH(1,('DataModel-NVDA'!$A$4:$A$109=$A268)*('DataModel-NVDA'!$B$4:$B$109=$B268),0),MATCH(AG$3,'DataModel-NVDA'!$F$2:$BA$2,0))*$C268,"")</f>
        <v>2856</v>
      </c>
      <c r="AH268" s="113" cm="1">
        <f t="array" aca="1" ref="AH268" ca="1">IF(AND(AH$4="A",ISNUMBER('DataModel-NVDA'!AH$4)),INDEX('DataModel-NVDA'!$F$4:$BA$109,MATCH(1,('DataModel-NVDA'!$A$4:$A$109=$A268)*('DataModel-NVDA'!$B$4:$B$109=$B268),0),MATCH(AH$3,'DataModel-NVDA'!$F$2:$BA$2,0))*$C268,"")</f>
        <v>2995</v>
      </c>
      <c r="AI268" s="69" cm="1">
        <f t="array" aca="1" ref="AI268" ca="1">IF(AND(AI$4="A",ISNUMBER('DataModel-NVDA'!AI$4)),INDEX('DataModel-NVDA'!$F$4:$BA$109,MATCH(1,('DataModel-NVDA'!$A$4:$A$109=$A268)*('DataModel-NVDA'!$B$4:$B$109=$B268),0),MATCH(AI$3,'DataModel-NVDA'!$F$2:$BA$2,0))*$C268,"")</f>
        <v>3165</v>
      </c>
      <c r="AJ268" s="69" cm="1">
        <f t="array" aca="1" ref="AJ268" ca="1">IF(AND(AJ$4="A",ISNUMBER('DataModel-NVDA'!AJ$4)),INDEX('DataModel-NVDA'!$F$4:$BA$109,MATCH(1,('DataModel-NVDA'!$A$4:$A$109=$A268)*('DataModel-NVDA'!$B$4:$B$109=$B268),0),MATCH(AJ$3,'DataModel-NVDA'!$F$2:$BA$2,0))*$C268,"")</f>
        <v>3339</v>
      </c>
      <c r="AK268" s="114" cm="1">
        <f t="array" aca="1" ref="AK268" ca="1">IF(AND(AK$4="A",ISNUMBER('DataModel-NVDA'!AK$4)),INDEX('DataModel-NVDA'!$F$4:$BA$109,MATCH(1,('DataModel-NVDA'!$A$4:$A$109=$A268)*('DataModel-NVDA'!$B$4:$B$109=$B268),0),MATCH(AK$3,'DataModel-NVDA'!$F$2:$BA$2,0))*$C268,"")</f>
        <v>3607</v>
      </c>
      <c r="AL268" s="113" cm="1">
        <f t="array" aca="1" ref="AL268" ca="1">IF(AND(AL$4="A",ISNUMBER('DataModel-NVDA'!AL$4)),INDEX('DataModel-NVDA'!$F$4:$BA$109,MATCH(1,('DataModel-NVDA'!$A$4:$A$109=$A268)*('DataModel-NVDA'!$B$4:$B$109=$B268),0),MATCH(AL$3,'DataModel-NVDA'!$F$2:$BA$2,0))*$C268,"")</f>
        <v>3772</v>
      </c>
      <c r="AM268" s="69" cm="1">
        <f t="array" aca="1" ref="AM268" ca="1">IF(AND(AM$4="A",ISNUMBER('DataModel-NVDA'!AM$4)),INDEX('DataModel-NVDA'!$F$4:$BA$109,MATCH(1,('DataModel-NVDA'!$A$4:$A$109=$A268)*('DataModel-NVDA'!$B$4:$B$109=$B268),0),MATCH(AM$3,'DataModel-NVDA'!$F$2:$BA$2,0))*$C268,"")</f>
        <v>4085</v>
      </c>
      <c r="AN268" s="69" cm="1">
        <f t="array" aca="1" ref="AN268" ca="1">IF(AND(AN$4="A",ISNUMBER('DataModel-NVDA'!AN$4)),INDEX('DataModel-NVDA'!$F$4:$BA$109,MATCH(1,('DataModel-NVDA'!$A$4:$A$109=$A268)*('DataModel-NVDA'!$B$4:$B$109=$B268),0),MATCH(AN$3,'DataModel-NVDA'!$F$2:$BA$2,0))*$C268,"")</f>
        <v>4701</v>
      </c>
      <c r="AO268" s="114" cm="1">
        <f t="array" aca="1" ref="AO268" ca="1">IF(AND(AO$4="A",ISNUMBER('DataModel-NVDA'!AO$4)),INDEX('DataModel-NVDA'!$F$4:$BA$109,MATCH(1,('DataModel-NVDA'!$A$4:$A$109=$A268)*('DataModel-NVDA'!$B$4:$B$109=$B268),0),MATCH(AO$3,'DataModel-NVDA'!$F$2:$BA$2,0))*$C268,"")</f>
        <v>4845</v>
      </c>
      <c r="AP268" s="113" cm="1">
        <f t="array" aca="1" ref="AP268" ca="1">IF(AND(AP$4="A",ISNUMBER('DataModel-NVDA'!AP$4)),INDEX('DataModel-NVDA'!$F$4:$BA$109,MATCH(1,('DataModel-NVDA'!$A$4:$A$109=$A268)*('DataModel-NVDA'!$B$4:$B$109=$B268),0),MATCH(AP$3,'DataModel-NVDA'!$F$2:$BA$2,0))*$C268,"")</f>
        <v>4834</v>
      </c>
      <c r="AQ268" s="69" cm="1">
        <f t="array" aca="1" ref="AQ268" ca="1">IF(AND(AQ$4="A",ISNUMBER('DataModel-NVDA'!AQ$4)),INDEX('DataModel-NVDA'!$F$4:$BA$109,MATCH(1,('DataModel-NVDA'!$A$4:$A$109=$A268)*('DataModel-NVDA'!$B$4:$B$109=$B268),0),MATCH(AQ$3,'DataModel-NVDA'!$F$2:$BA$2,0))*$C268,"")</f>
        <v>5034</v>
      </c>
      <c r="AR268" s="69" cm="1">
        <f t="array" aca="1" ref="AR268" ca="1">IF(AND(AR$4="A",ISNUMBER('DataModel-NVDA'!AR$4)),INDEX('DataModel-NVDA'!$F$4:$BA$109,MATCH(1,('DataModel-NVDA'!$A$4:$A$109=$A268)*('DataModel-NVDA'!$B$4:$B$109=$B268),0),MATCH(AR$3,'DataModel-NVDA'!$F$2:$BA$2,0))*$C268,"")</f>
        <v>5160</v>
      </c>
      <c r="AS268" s="114" cm="1">
        <f t="array" aca="1" ref="AS268" ca="1">IF(AND(AS$4="A",ISNUMBER('DataModel-NVDA'!AS$4)),INDEX('DataModel-NVDA'!$F$4:$BA$109,MATCH(1,('DataModel-NVDA'!$A$4:$A$109=$A268)*('DataModel-NVDA'!$B$4:$B$109=$B268),0),MATCH(AS$3,'DataModel-NVDA'!$F$2:$BA$2,0))*$C268,"")</f>
        <v>5260</v>
      </c>
      <c r="AT268" s="113" cm="1">
        <f t="array" aca="1" ref="AT268" ca="1">IF(AND(AT$4="A",ISNUMBER('DataModel-NVDA'!AT$4)),INDEX('DataModel-NVDA'!$F$4:$BA$109,MATCH(1,('DataModel-NVDA'!$A$4:$A$109=$A268)*('DataModel-NVDA'!$B$4:$B$109=$B268),0),MATCH(AT$3,'DataModel-NVDA'!$F$2:$BA$2,0))*$C268,"")</f>
        <v>5538</v>
      </c>
      <c r="AU268" s="69" cm="1">
        <f t="array" aca="1" ref="AU268" ca="1">IF(AND(AU$4="A",ISNUMBER('DataModel-NVDA'!AU$4)),INDEX('DataModel-NVDA'!$F$4:$BA$109,MATCH(1,('DataModel-NVDA'!$A$4:$A$109=$A268)*('DataModel-NVDA'!$B$4:$B$109=$B268),0),MATCH(AU$3,'DataModel-NVDA'!$F$2:$BA$2,0))*$C268,"")</f>
        <v>6441</v>
      </c>
      <c r="AV268" s="69" cm="1">
        <f t="array" aca="1" ref="AV268" ca="1">IF(AND(AV$4="A",ISNUMBER('DataModel-NVDA'!AV$4)),INDEX('DataModel-NVDA'!$F$4:$BA$109,MATCH(1,('DataModel-NVDA'!$A$4:$A$109=$A268)*('DataModel-NVDA'!$B$4:$B$109=$B268),0),MATCH(AV$3,'DataModel-NVDA'!$F$2:$BA$2,0))*$C268,"")</f>
        <v>7098</v>
      </c>
      <c r="AW268" s="114" t="str" cm="1">
        <f t="array" aca="1" ref="AW268" ca="1">IF(AND(AW$4="A",ISNUMBER('DataModel-NVDA'!AW$4)),INDEX('DataModel-NVDA'!$F$4:$BA$109,MATCH(1,('DataModel-NVDA'!$A$4:$A$109=$A268)*('DataModel-NVDA'!$B$4:$B$109=$B268),0),MATCH(AW$3,'DataModel-NVDA'!$F$2:$BA$2,0))*$C268,"")</f>
        <v/>
      </c>
      <c r="AX268" s="113" t="str" cm="1">
        <f t="array" aca="1" ref="AX268" ca="1">IF(AND(AX$4="A",ISNUMBER('DataModel-NVDA'!AX$4)),INDEX('DataModel-NVDA'!$F$4:$BA$109,MATCH(1,('DataModel-NVDA'!$A$4:$A$109=$A268)*('DataModel-NVDA'!$B$4:$B$109=$B268),0),MATCH(AX$3,'DataModel-NVDA'!$F$2:$BA$2,0))*$C268,"")</f>
        <v/>
      </c>
      <c r="AY268" s="69" t="str" cm="1">
        <f t="array" aca="1" ref="AY268" ca="1">IF(AND(AY$4="A",ISNUMBER('DataModel-NVDA'!AY$4)),INDEX('DataModel-NVDA'!$F$4:$BA$109,MATCH(1,('DataModel-NVDA'!$A$4:$A$109=$A268)*('DataModel-NVDA'!$B$4:$B$109=$B268),0),MATCH(AY$3,'DataModel-NVDA'!$F$2:$BA$2,0))*$C268,"")</f>
        <v/>
      </c>
      <c r="AZ268" s="69" t="str" cm="1">
        <f t="array" aca="1" ref="AZ268" ca="1">IF(AND(AZ$4="A",ISNUMBER('DataModel-NVDA'!AZ$4)),INDEX('DataModel-NVDA'!$F$4:$BA$109,MATCH(1,('DataModel-NVDA'!$A$4:$A$109=$A268)*('DataModel-NVDA'!$B$4:$B$109=$B268),0),MATCH(AZ$3,'DataModel-NVDA'!$F$2:$BA$2,0))*$C268,"")</f>
        <v/>
      </c>
      <c r="BA268" s="114" t="str" cm="1">
        <f t="array" aca="1" ref="BA268" ca="1">IF(AND(BA$4="A",ISNUMBER('DataModel-NVDA'!BA$4)),INDEX('DataModel-NVDA'!$F$4:$BA$109,MATCH(1,('DataModel-NVDA'!$A$4:$A$109=$A268)*('DataModel-NVDA'!$B$4:$B$109=$B268),0),MATCH(BA$3,'DataModel-NVDA'!$F$2:$BA$2,0))*$C268,"")</f>
        <v/>
      </c>
      <c r="BB268" s="100"/>
      <c r="BE268" s="101"/>
      <c r="BF268" s="100"/>
      <c r="BI268" s="101"/>
      <c r="BJ268" s="100"/>
      <c r="BM268" s="101"/>
      <c r="BN268" s="100"/>
      <c r="BQ268" s="101"/>
      <c r="BR268" s="100"/>
      <c r="BU268" s="101"/>
      <c r="BV268" s="100"/>
      <c r="BY268" s="101"/>
      <c r="BZ268" s="100"/>
      <c r="CC268" s="101"/>
      <c r="CD268" s="100"/>
      <c r="CG268" s="101"/>
      <c r="CH268" s="100"/>
      <c r="CK268" s="101"/>
      <c r="CL268" s="100"/>
      <c r="CO268" s="101"/>
      <c r="CP268" s="100"/>
      <c r="CS268" s="101"/>
      <c r="CT268" s="100"/>
      <c r="CW268" s="101"/>
      <c r="CX268" s="100"/>
      <c r="DA268" s="101"/>
      <c r="DB268" s="100"/>
      <c r="DE268" s="101"/>
      <c r="DF268" s="100"/>
      <c r="DI268" s="101"/>
      <c r="DK268" s="69">
        <f t="shared" ref="DK268:DT270" ca="1" si="530">SUM(OFFSET($E268,,MATCH(DK$3,$F$5:$DI$5,0)+3,,1))</f>
        <v>557.28199999999993</v>
      </c>
      <c r="DL268" s="69">
        <f t="shared" ca="1" si="530"/>
        <v>466</v>
      </c>
      <c r="DM268" s="69">
        <f t="shared" ca="1" si="530"/>
        <v>521</v>
      </c>
      <c r="DN268" s="69">
        <f t="shared" ca="1" si="530"/>
        <v>997</v>
      </c>
      <c r="DO268" s="69">
        <f t="shared" ca="1" si="530"/>
        <v>1404</v>
      </c>
      <c r="DP268" s="69">
        <f t="shared" ca="1" si="530"/>
        <v>2292</v>
      </c>
      <c r="DQ268" s="69">
        <f t="shared" ca="1" si="530"/>
        <v>2856</v>
      </c>
      <c r="DR268" s="69">
        <f t="shared" ca="1" si="530"/>
        <v>3607</v>
      </c>
      <c r="DS268" s="69">
        <f t="shared" ca="1" si="530"/>
        <v>4845</v>
      </c>
      <c r="DT268" s="69">
        <f t="shared" ca="1" si="530"/>
        <v>5260</v>
      </c>
      <c r="DU268" s="69">
        <f t="shared" ref="DU268:ED270" ca="1" si="531">SUM(OFFSET($E268,,MATCH(DU$3,$F$5:$DI$5,0)+3,,1))</f>
        <v>0</v>
      </c>
      <c r="DV268" s="69">
        <f t="shared" ca="1" si="531"/>
        <v>0</v>
      </c>
      <c r="DW268" s="69">
        <f t="shared" ca="1" si="531"/>
        <v>0</v>
      </c>
      <c r="DX268" s="69">
        <f t="shared" ca="1" si="531"/>
        <v>0</v>
      </c>
      <c r="DY268" s="69">
        <f t="shared" ca="1" si="531"/>
        <v>0</v>
      </c>
      <c r="DZ268" s="69">
        <f t="shared" ca="1" si="531"/>
        <v>0</v>
      </c>
      <c r="EA268" s="69">
        <f t="shared" ca="1" si="531"/>
        <v>0</v>
      </c>
      <c r="EB268" s="69">
        <f t="shared" ca="1" si="531"/>
        <v>0</v>
      </c>
      <c r="EC268" s="69">
        <f t="shared" ca="1" si="531"/>
        <v>0</v>
      </c>
      <c r="ED268" s="69">
        <f t="shared" ca="1" si="531"/>
        <v>0</v>
      </c>
      <c r="EE268" s="69">
        <f t="shared" ref="EE268:EK270" ca="1" si="532">SUM(OFFSET($E268,,MATCH(EE$3,$F$5:$DI$5,0)+3,,1))</f>
        <v>0</v>
      </c>
      <c r="EF268" s="69">
        <f t="shared" ca="1" si="532"/>
        <v>0</v>
      </c>
      <c r="EG268" s="69">
        <f t="shared" ca="1" si="532"/>
        <v>0</v>
      </c>
      <c r="EH268" s="69">
        <f t="shared" ca="1" si="532"/>
        <v>0</v>
      </c>
      <c r="EI268" s="69">
        <f t="shared" ca="1" si="532"/>
        <v>0</v>
      </c>
      <c r="EJ268" s="69">
        <f t="shared" ca="1" si="532"/>
        <v>0</v>
      </c>
      <c r="EK268" s="69">
        <f t="shared" ca="1" si="532"/>
        <v>0</v>
      </c>
    </row>
    <row r="269" spans="1:141" outlineLevel="2" x14ac:dyDescent="0.25">
      <c r="A269" s="90" t="s">
        <v>157</v>
      </c>
      <c r="B269" s="90" t="s">
        <v>166</v>
      </c>
      <c r="C269" s="111">
        <f>$C$6</f>
        <v>9.9999999999999995E-7</v>
      </c>
      <c r="D269" s="90"/>
      <c r="E269" s="135" t="s">
        <v>53</v>
      </c>
      <c r="F269" s="150" cm="1">
        <f t="array" aca="1" ref="F269" ca="1">IF(AND(F$4="A",ISNUMBER('DataModel-NVDA'!F$4)),INDEX('DataModel-NVDA'!$F$4:$BA$109,MATCH(1,('DataModel-NVDA'!$A$4:$A$109=$A269)*('DataModel-NVDA'!$B$4:$B$109=$B269),0),MATCH(F$3,'DataModel-NVDA'!$F$2:$BA$2,0))*$C269,"")</f>
        <v>277.52999999999997</v>
      </c>
      <c r="G269" s="151" cm="1">
        <f t="array" aca="1" ref="G269" ca="1">IF(AND(G$4="A",ISNUMBER('DataModel-NVDA'!G$4)),INDEX('DataModel-NVDA'!$F$4:$BA$109,MATCH(1,('DataModel-NVDA'!$A$4:$A$109=$A269)*('DataModel-NVDA'!$B$4:$B$109=$B269),0),MATCH(G$3,'DataModel-NVDA'!$F$2:$BA$2,0))*$C269,"")</f>
        <v>260.613</v>
      </c>
      <c r="H269" s="151" cm="1">
        <f t="array" aca="1" ref="H269" ca="1">IF(AND(H$4="A",ISNUMBER('DataModel-NVDA'!H$4)),INDEX('DataModel-NVDA'!$F$4:$BA$109,MATCH(1,('DataModel-NVDA'!$A$4:$A$109=$A269)*('DataModel-NVDA'!$B$4:$B$109=$B269),0),MATCH(H$3,'DataModel-NVDA'!$F$2:$BA$2,0))*$C269,"")</f>
        <v>241.30099999999999</v>
      </c>
      <c r="I269" s="152" cm="1">
        <f t="array" aca="1" ref="I269" ca="1">IF(AND(I$4="A",ISNUMBER('DataModel-NVDA'!I$4)),INDEX('DataModel-NVDA'!$F$4:$BA$109,MATCH(1,('DataModel-NVDA'!$A$4:$A$109=$A269)*('DataModel-NVDA'!$B$4:$B$109=$B269),0),MATCH(I$3,'DataModel-NVDA'!$F$2:$BA$2,0))*$C269,"")</f>
        <v>221.714</v>
      </c>
      <c r="J269" s="150" cm="1">
        <f t="array" aca="1" ref="J269" ca="1">IF(AND(J$4="A",ISNUMBER('DataModel-NVDA'!J$4)),INDEX('DataModel-NVDA'!$F$4:$BA$109,MATCH(1,('DataModel-NVDA'!$A$4:$A$109=$A269)*('DataModel-NVDA'!$B$4:$B$109=$B269),0),MATCH(J$3,'DataModel-NVDA'!$F$2:$BA$2,0))*$C269,"")</f>
        <v>205</v>
      </c>
      <c r="K269" s="151" cm="1">
        <f t="array" aca="1" ref="K269" ca="1">IF(AND(K$4="A",ISNUMBER('DataModel-NVDA'!K$4)),INDEX('DataModel-NVDA'!$F$4:$BA$109,MATCH(1,('DataModel-NVDA'!$A$4:$A$109=$A269)*('DataModel-NVDA'!$B$4:$B$109=$B269),0),MATCH(K$3,'DataModel-NVDA'!$F$2:$BA$2,0))*$C269,"")</f>
        <v>190</v>
      </c>
      <c r="L269" s="151" cm="1">
        <f t="array" aca="1" ref="L269" ca="1">IF(AND(L$4="A",ISNUMBER('DataModel-NVDA'!L$4)),INDEX('DataModel-NVDA'!$F$4:$BA$109,MATCH(1,('DataModel-NVDA'!$A$4:$A$109=$A269)*('DataModel-NVDA'!$B$4:$B$109=$B269),0),MATCH(L$3,'DataModel-NVDA'!$F$2:$BA$2,0))*$C269,"")</f>
        <v>172</v>
      </c>
      <c r="M269" s="152" cm="1">
        <f t="array" aca="1" ref="M269" ca="1">IF(AND(M$4="A",ISNUMBER('DataModel-NVDA'!M$4)),INDEX('DataModel-NVDA'!$F$4:$BA$109,MATCH(1,('DataModel-NVDA'!$A$4:$A$109=$A269)*('DataModel-NVDA'!$B$4:$B$109=$B269),0),MATCH(M$3,'DataModel-NVDA'!$F$2:$BA$2,0))*$C269,"")</f>
        <v>166</v>
      </c>
      <c r="N269" s="150" cm="1">
        <f t="array" aca="1" ref="N269" ca="1">IF(AND(N$4="A",ISNUMBER('DataModel-NVDA'!N$4)),INDEX('DataModel-NVDA'!$F$4:$BA$109,MATCH(1,('DataModel-NVDA'!$A$4:$A$109=$A269)*('DataModel-NVDA'!$B$4:$B$109=$B269),0),MATCH(N$3,'DataModel-NVDA'!$F$2:$BA$2,0))*$C269,"")</f>
        <v>155</v>
      </c>
      <c r="O269" s="151" cm="1">
        <f t="array" aca="1" ref="O269" ca="1">IF(AND(O$4="A",ISNUMBER('DataModel-NVDA'!O$4)),INDEX('DataModel-NVDA'!$F$4:$BA$109,MATCH(1,('DataModel-NVDA'!$A$4:$A$109=$A269)*('DataModel-NVDA'!$B$4:$B$109=$B269),0),MATCH(O$3,'DataModel-NVDA'!$F$2:$BA$2,0))*$C269,"")</f>
        <v>138</v>
      </c>
      <c r="P269" s="151" cm="1">
        <f t="array" aca="1" ref="P269" ca="1">IF(AND(P$4="A",ISNUMBER('DataModel-NVDA'!P$4)),INDEX('DataModel-NVDA'!$F$4:$BA$109,MATCH(1,('DataModel-NVDA'!$A$4:$A$109=$A269)*('DataModel-NVDA'!$B$4:$B$109=$B269),0),MATCH(P$3,'DataModel-NVDA'!$F$2:$BA$2,0))*$C269,"")</f>
        <v>120</v>
      </c>
      <c r="Q269" s="152" cm="1">
        <f t="array" aca="1" ref="Q269" ca="1">IF(AND(Q$4="A",ISNUMBER('DataModel-NVDA'!Q$4)),INDEX('DataModel-NVDA'!$F$4:$BA$109,MATCH(1,('DataModel-NVDA'!$A$4:$A$109=$A269)*('DataModel-NVDA'!$B$4:$B$109=$B269),0),MATCH(Q$3,'DataModel-NVDA'!$F$2:$BA$2,0))*$C269,"")</f>
        <v>104</v>
      </c>
      <c r="R269" s="150" cm="1">
        <f t="array" aca="1" ref="R269" ca="1">IF(AND(R$4="A",ISNUMBER('DataModel-NVDA'!R$4)),INDEX('DataModel-NVDA'!$F$4:$BA$109,MATCH(1,('DataModel-NVDA'!$A$4:$A$109=$A269)*('DataModel-NVDA'!$B$4:$B$109=$B269),0),MATCH(R$3,'DataModel-NVDA'!$F$2:$BA$2,0))*$C269,"")</f>
        <v>90</v>
      </c>
      <c r="S269" s="151" cm="1">
        <f t="array" aca="1" ref="S269" ca="1">IF(AND(S$4="A",ISNUMBER('DataModel-NVDA'!S$4)),INDEX('DataModel-NVDA'!$F$4:$BA$109,MATCH(1,('DataModel-NVDA'!$A$4:$A$109=$A269)*('DataModel-NVDA'!$B$4:$B$109=$B269),0),MATCH(S$3,'DataModel-NVDA'!$F$2:$BA$2,0))*$C269,"")</f>
        <v>76</v>
      </c>
      <c r="T269" s="151" cm="1">
        <f t="array" aca="1" ref="T269" ca="1">IF(AND(T$4="A",ISNUMBER('DataModel-NVDA'!T$4)),INDEX('DataModel-NVDA'!$F$4:$BA$109,MATCH(1,('DataModel-NVDA'!$A$4:$A$109=$A269)*('DataModel-NVDA'!$B$4:$B$109=$B269),0),MATCH(T$3,'DataModel-NVDA'!$F$2:$BA$2,0))*$C269,"")</f>
        <v>63</v>
      </c>
      <c r="U269" s="152" cm="1">
        <f t="array" aca="1" ref="U269" ca="1">IF(AND(U$4="A",ISNUMBER('DataModel-NVDA'!U$4)),INDEX('DataModel-NVDA'!$F$4:$BA$109,MATCH(1,('DataModel-NVDA'!$A$4:$A$109=$A269)*('DataModel-NVDA'!$B$4:$B$109=$B269),0),MATCH(U$3,'DataModel-NVDA'!$F$2:$BA$2,0))*$C269,"")</f>
        <v>52</v>
      </c>
      <c r="V269" s="150" cm="1">
        <f t="array" aca="1" ref="V269" ca="1">IF(AND(V$4="A",ISNUMBER('DataModel-NVDA'!V$4)),INDEX('DataModel-NVDA'!$F$4:$BA$109,MATCH(1,('DataModel-NVDA'!$A$4:$A$109=$A269)*('DataModel-NVDA'!$B$4:$B$109=$B269),0),MATCH(V$3,'DataModel-NVDA'!$F$2:$BA$2,0))*$C269,"")</f>
        <v>55</v>
      </c>
      <c r="W269" s="151" cm="1">
        <f t="array" aca="1" ref="W269" ca="1">IF(AND(W$4="A",ISNUMBER('DataModel-NVDA'!W$4)),INDEX('DataModel-NVDA'!$F$4:$BA$109,MATCH(1,('DataModel-NVDA'!$A$4:$A$109=$A269)*('DataModel-NVDA'!$B$4:$B$109=$B269),0),MATCH(W$3,'DataModel-NVDA'!$F$2:$BA$2,0))*$C269,"")</f>
        <v>51</v>
      </c>
      <c r="X269" s="151" cm="1">
        <f t="array" aca="1" ref="X269" ca="1">IF(AND(X$4="A",ISNUMBER('DataModel-NVDA'!X$4)),INDEX('DataModel-NVDA'!$F$4:$BA$109,MATCH(1,('DataModel-NVDA'!$A$4:$A$109=$A269)*('DataModel-NVDA'!$B$4:$B$109=$B269),0),MATCH(X$3,'DataModel-NVDA'!$F$2:$BA$2,0))*$C269,"")</f>
        <v>49</v>
      </c>
      <c r="Y269" s="152" cm="1">
        <f t="array" aca="1" ref="Y269" ca="1">IF(AND(Y$4="A",ISNUMBER('DataModel-NVDA'!Y$4)),INDEX('DataModel-NVDA'!$F$4:$BA$109,MATCH(1,('DataModel-NVDA'!$A$4:$A$109=$A269)*('DataModel-NVDA'!$B$4:$B$109=$B269),0),MATCH(Y$3,'DataModel-NVDA'!$F$2:$BA$2,0))*$C269,"")</f>
        <v>45</v>
      </c>
      <c r="Z269" s="150" cm="1">
        <f t="array" aca="1" ref="Z269" ca="1">IF(AND(Z$4="A",ISNUMBER('DataModel-NVDA'!Z$4)),INDEX('DataModel-NVDA'!$F$4:$BA$109,MATCH(1,('DataModel-NVDA'!$A$4:$A$109=$A269)*('DataModel-NVDA'!$B$4:$B$109=$B269),0),MATCH(Z$3,'DataModel-NVDA'!$F$2:$BA$2,0))*$C269,"")</f>
        <v>54</v>
      </c>
      <c r="AA269" s="151" cm="1">
        <f t="array" aca="1" ref="AA269" ca="1">IF(AND(AA$4="A",ISNUMBER('DataModel-NVDA'!AA$4)),INDEX('DataModel-NVDA'!$F$4:$BA$109,MATCH(1,('DataModel-NVDA'!$A$4:$A$109=$A269)*('DataModel-NVDA'!$B$4:$B$109=$B269),0),MATCH(AA$3,'DataModel-NVDA'!$F$2:$BA$2,0))*$C269,"")</f>
        <v>49</v>
      </c>
      <c r="AB269" s="151" cm="1">
        <f t="array" aca="1" ref="AB269" ca="1">IF(AND(AB$4="A",ISNUMBER('DataModel-NVDA'!AB$4)),INDEX('DataModel-NVDA'!$F$4:$BA$109,MATCH(1,('DataModel-NVDA'!$A$4:$A$109=$A269)*('DataModel-NVDA'!$B$4:$B$109=$B269),0),MATCH(AB$3,'DataModel-NVDA'!$F$2:$BA$2,0))*$C269,"")</f>
        <v>43</v>
      </c>
      <c r="AC269" s="152" cm="1">
        <f t="array" aca="1" ref="AC269" ca="1">IF(AND(AC$4="A",ISNUMBER('DataModel-NVDA'!AC$4)),INDEX('DataModel-NVDA'!$F$4:$BA$109,MATCH(1,('DataModel-NVDA'!$A$4:$A$109=$A269)*('DataModel-NVDA'!$B$4:$B$109=$B269),0),MATCH(AC$3,'DataModel-NVDA'!$F$2:$BA$2,0))*$C269,"")</f>
        <v>49</v>
      </c>
      <c r="AD269" s="150" cm="1">
        <f t="array" aca="1" ref="AD269" ca="1">IF(AND(AD$4="A",ISNUMBER('DataModel-NVDA'!AD$4)),INDEX('DataModel-NVDA'!$F$4:$BA$109,MATCH(1,('DataModel-NVDA'!$A$4:$A$109=$A269)*('DataModel-NVDA'!$B$4:$B$109=$B269),0),MATCH(AD$3,'DataModel-NVDA'!$F$2:$BA$2,0))*$C269,"")</f>
        <v>80</v>
      </c>
      <c r="AE269" s="151" cm="1">
        <f t="array" aca="1" ref="AE269" ca="1">IF(AND(AE$4="A",ISNUMBER('DataModel-NVDA'!AE$4)),INDEX('DataModel-NVDA'!$F$4:$BA$109,MATCH(1,('DataModel-NVDA'!$A$4:$A$109=$A269)*('DataModel-NVDA'!$B$4:$B$109=$B269),0),MATCH(AE$3,'DataModel-NVDA'!$F$2:$BA$2,0))*$C269,"")</f>
        <v>2854</v>
      </c>
      <c r="AF269" s="151" cm="1">
        <f t="array" aca="1" ref="AF269" ca="1">IF(AND(AF$4="A",ISNUMBER('DataModel-NVDA'!AF$4)),INDEX('DataModel-NVDA'!$F$4:$BA$109,MATCH(1,('DataModel-NVDA'!$A$4:$A$109=$A269)*('DataModel-NVDA'!$B$4:$B$109=$B269),0),MATCH(AF$3,'DataModel-NVDA'!$F$2:$BA$2,0))*$C269,"")</f>
        <v>2861</v>
      </c>
      <c r="AG269" s="152" cm="1">
        <f t="array" aca="1" ref="AG269" ca="1">IF(AND(AG$4="A",ISNUMBER('DataModel-NVDA'!AG$4)),INDEX('DataModel-NVDA'!$F$4:$BA$109,MATCH(1,('DataModel-NVDA'!$A$4:$A$109=$A269)*('DataModel-NVDA'!$B$4:$B$109=$B269),0),MATCH(AG$3,'DataModel-NVDA'!$F$2:$BA$2,0))*$C269,"")</f>
        <v>2737</v>
      </c>
      <c r="AH269" s="150" cm="1">
        <f t="array" aca="1" ref="AH269" ca="1">IF(AND(AH$4="A",ISNUMBER('DataModel-NVDA'!AH$4)),INDEX('DataModel-NVDA'!$F$4:$BA$109,MATCH(1,('DataModel-NVDA'!$A$4:$A$109=$A269)*('DataModel-NVDA'!$B$4:$B$109=$B269),0),MATCH(AH$3,'DataModel-NVDA'!$F$2:$BA$2,0))*$C269,"")</f>
        <v>2613</v>
      </c>
      <c r="AI269" s="151" cm="1">
        <f t="array" aca="1" ref="AI269" ca="1">IF(AND(AI$4="A",ISNUMBER('DataModel-NVDA'!AI$4)),INDEX('DataModel-NVDA'!$F$4:$BA$109,MATCH(1,('DataModel-NVDA'!$A$4:$A$109=$A269)*('DataModel-NVDA'!$B$4:$B$109=$B269),0),MATCH(AI$3,'DataModel-NVDA'!$F$2:$BA$2,0))*$C269,"")</f>
        <v>2478</v>
      </c>
      <c r="AJ269" s="151" cm="1">
        <f t="array" aca="1" ref="AJ269" ca="1">IF(AND(AJ$4="A",ISNUMBER('DataModel-NVDA'!AJ$4)),INDEX('DataModel-NVDA'!$F$4:$BA$109,MATCH(1,('DataModel-NVDA'!$A$4:$A$109=$A269)*('DataModel-NVDA'!$B$4:$B$109=$B269),0),MATCH(AJ$3,'DataModel-NVDA'!$F$2:$BA$2,0))*$C269,"")</f>
        <v>2454</v>
      </c>
      <c r="AK269" s="152" cm="1">
        <f t="array" aca="1" ref="AK269" ca="1">IF(AND(AK$4="A",ISNUMBER('DataModel-NVDA'!AK$4)),INDEX('DataModel-NVDA'!$F$4:$BA$109,MATCH(1,('DataModel-NVDA'!$A$4:$A$109=$A269)*('DataModel-NVDA'!$B$4:$B$109=$B269),0),MATCH(AK$3,'DataModel-NVDA'!$F$2:$BA$2,0))*$C269,"")</f>
        <v>2339</v>
      </c>
      <c r="AL269" s="150" cm="1">
        <f t="array" aca="1" ref="AL269" ca="1">IF(AND(AL$4="A",ISNUMBER('DataModel-NVDA'!AL$4)),INDEX('DataModel-NVDA'!$F$4:$BA$109,MATCH(1,('DataModel-NVDA'!$A$4:$A$109=$A269)*('DataModel-NVDA'!$B$4:$B$109=$B269),0),MATCH(AL$3,'DataModel-NVDA'!$F$2:$BA$2,0))*$C269,"")</f>
        <v>2211</v>
      </c>
      <c r="AM269" s="151" cm="1">
        <f t="array" aca="1" ref="AM269" ca="1">IF(AND(AM$4="A",ISNUMBER('DataModel-NVDA'!AM$4)),INDEX('DataModel-NVDA'!$F$4:$BA$109,MATCH(1,('DataModel-NVDA'!$A$4:$A$109=$A269)*('DataModel-NVDA'!$B$4:$B$109=$B269),0),MATCH(AM$3,'DataModel-NVDA'!$F$2:$BA$2,0))*$C269,"")</f>
        <v>2036</v>
      </c>
      <c r="AN269" s="151" cm="1">
        <f t="array" aca="1" ref="AN269" ca="1">IF(AND(AN$4="A",ISNUMBER('DataModel-NVDA'!AN$4)),INDEX('DataModel-NVDA'!$F$4:$BA$109,MATCH(1,('DataModel-NVDA'!$A$4:$A$109=$A269)*('DataModel-NVDA'!$B$4:$B$109=$B269),0),MATCH(AN$3,'DataModel-NVDA'!$F$2:$BA$2,0))*$C269,"")</f>
        <v>1850</v>
      </c>
      <c r="AO269" s="152" cm="1">
        <f t="array" aca="1" ref="AO269" ca="1">IF(AND(AO$4="A",ISNUMBER('DataModel-NVDA'!AO$4)),INDEX('DataModel-NVDA'!$F$4:$BA$109,MATCH(1,('DataModel-NVDA'!$A$4:$A$109=$A269)*('DataModel-NVDA'!$B$4:$B$109=$B269),0),MATCH(AO$3,'DataModel-NVDA'!$F$2:$BA$2,0))*$C269,"")</f>
        <v>1676</v>
      </c>
      <c r="AP269" s="150" cm="1">
        <f t="array" aca="1" ref="AP269" ca="1">IF(AND(AP$4="A",ISNUMBER('DataModel-NVDA'!AP$4)),INDEX('DataModel-NVDA'!$F$4:$BA$109,MATCH(1,('DataModel-NVDA'!$A$4:$A$109=$A269)*('DataModel-NVDA'!$B$4:$B$109=$B269),0),MATCH(AP$3,'DataModel-NVDA'!$F$2:$BA$2,0))*$C269,"")</f>
        <v>1541</v>
      </c>
      <c r="AQ269" s="151" cm="1">
        <f t="array" aca="1" ref="AQ269" ca="1">IF(AND(AQ$4="A",ISNUMBER('DataModel-NVDA'!AQ$4)),INDEX('DataModel-NVDA'!$F$4:$BA$109,MATCH(1,('DataModel-NVDA'!$A$4:$A$109=$A269)*('DataModel-NVDA'!$B$4:$B$109=$B269),0),MATCH(AQ$3,'DataModel-NVDA'!$F$2:$BA$2,0))*$C269,"")</f>
        <v>1395</v>
      </c>
      <c r="AR269" s="151" cm="1">
        <f t="array" aca="1" ref="AR269" ca="1">IF(AND(AR$4="A",ISNUMBER('DataModel-NVDA'!AR$4)),INDEX('DataModel-NVDA'!$F$4:$BA$109,MATCH(1,('DataModel-NVDA'!$A$4:$A$109=$A269)*('DataModel-NVDA'!$B$4:$B$109=$B269),0),MATCH(AR$3,'DataModel-NVDA'!$F$2:$BA$2,0))*$C269,"")</f>
        <v>1251</v>
      </c>
      <c r="AS269" s="152" cm="1">
        <f t="array" aca="1" ref="AS269" ca="1">IF(AND(AS$4="A",ISNUMBER('DataModel-NVDA'!AS$4)),INDEX('DataModel-NVDA'!$F$4:$BA$109,MATCH(1,('DataModel-NVDA'!$A$4:$A$109=$A269)*('DataModel-NVDA'!$B$4:$B$109=$B269),0),MATCH(AS$3,'DataModel-NVDA'!$F$2:$BA$2,0))*$C269,"")</f>
        <v>1112</v>
      </c>
      <c r="AT269" s="150" cm="1">
        <f t="array" aca="1" ref="AT269" ca="1">IF(AND(AT$4="A",ISNUMBER('DataModel-NVDA'!AT$4)),INDEX('DataModel-NVDA'!$F$4:$BA$109,MATCH(1,('DataModel-NVDA'!$A$4:$A$109=$A269)*('DataModel-NVDA'!$B$4:$B$109=$B269),0),MATCH(AT$3,'DataModel-NVDA'!$F$2:$BA$2,0))*$C269,"")</f>
        <v>986</v>
      </c>
      <c r="AU269" s="151" cm="1">
        <f t="array" aca="1" ref="AU269" ca="1">IF(AND(AU$4="A",ISNUMBER('DataModel-NVDA'!AU$4)),INDEX('DataModel-NVDA'!$F$4:$BA$109,MATCH(1,('DataModel-NVDA'!$A$4:$A$109=$A269)*('DataModel-NVDA'!$B$4:$B$109=$B269),0),MATCH(AU$3,'DataModel-NVDA'!$F$2:$BA$2,0))*$C269,"")</f>
        <v>952</v>
      </c>
      <c r="AV269" s="151" cm="1">
        <f t="array" aca="1" ref="AV269" ca="1">IF(AND(AV$4="A",ISNUMBER('DataModel-NVDA'!AV$4)),INDEX('DataModel-NVDA'!$F$4:$BA$109,MATCH(1,('DataModel-NVDA'!$A$4:$A$109=$A269)*('DataModel-NVDA'!$B$4:$B$109=$B269),0),MATCH(AV$3,'DataModel-NVDA'!$F$2:$BA$2,0))*$C269,"")</f>
        <v>838</v>
      </c>
      <c r="AW269" s="152" t="str" cm="1">
        <f t="array" aca="1" ref="AW269" ca="1">IF(AND(AW$4="A",ISNUMBER('DataModel-NVDA'!AW$4)),INDEX('DataModel-NVDA'!$F$4:$BA$109,MATCH(1,('DataModel-NVDA'!$A$4:$A$109=$A269)*('DataModel-NVDA'!$B$4:$B$109=$B269),0),MATCH(AW$3,'DataModel-NVDA'!$F$2:$BA$2,0))*$C269,"")</f>
        <v/>
      </c>
      <c r="AX269" s="150" t="str" cm="1">
        <f t="array" aca="1" ref="AX269" ca="1">IF(AND(AX$4="A",ISNUMBER('DataModel-NVDA'!AX$4)),INDEX('DataModel-NVDA'!$F$4:$BA$109,MATCH(1,('DataModel-NVDA'!$A$4:$A$109=$A269)*('DataModel-NVDA'!$B$4:$B$109=$B269),0),MATCH(AX$3,'DataModel-NVDA'!$F$2:$BA$2,0))*$C269,"")</f>
        <v/>
      </c>
      <c r="AY269" s="151" t="str" cm="1">
        <f t="array" aca="1" ref="AY269" ca="1">IF(AND(AY$4="A",ISNUMBER('DataModel-NVDA'!AY$4)),INDEX('DataModel-NVDA'!$F$4:$BA$109,MATCH(1,('DataModel-NVDA'!$A$4:$A$109=$A269)*('DataModel-NVDA'!$B$4:$B$109=$B269),0),MATCH(AY$3,'DataModel-NVDA'!$F$2:$BA$2,0))*$C269,"")</f>
        <v/>
      </c>
      <c r="AZ269" s="151" t="str" cm="1">
        <f t="array" aca="1" ref="AZ269" ca="1">IF(AND(AZ$4="A",ISNUMBER('DataModel-NVDA'!AZ$4)),INDEX('DataModel-NVDA'!$F$4:$BA$109,MATCH(1,('DataModel-NVDA'!$A$4:$A$109=$A269)*('DataModel-NVDA'!$B$4:$B$109=$B269),0),MATCH(AZ$3,'DataModel-NVDA'!$F$2:$BA$2,0))*$C269,"")</f>
        <v/>
      </c>
      <c r="BA269" s="152" t="str" cm="1">
        <f t="array" aca="1" ref="BA269" ca="1">IF(AND(BA$4="A",ISNUMBER('DataModel-NVDA'!BA$4)),INDEX('DataModel-NVDA'!$F$4:$BA$109,MATCH(1,('DataModel-NVDA'!$A$4:$A$109=$A269)*('DataModel-NVDA'!$B$4:$B$109=$B269),0),MATCH(BA$3,'DataModel-NVDA'!$F$2:$BA$2,0))*$C269,"")</f>
        <v/>
      </c>
      <c r="BB269" s="100"/>
      <c r="BE269" s="101"/>
      <c r="BF269" s="100"/>
      <c r="BI269" s="101"/>
      <c r="BJ269" s="100"/>
      <c r="BM269" s="101"/>
      <c r="BN269" s="100"/>
      <c r="BQ269" s="101"/>
      <c r="BR269" s="100"/>
      <c r="BU269" s="101"/>
      <c r="BV269" s="100"/>
      <c r="BY269" s="101"/>
      <c r="BZ269" s="100"/>
      <c r="CC269" s="101"/>
      <c r="CD269" s="100"/>
      <c r="CG269" s="101"/>
      <c r="CH269" s="100"/>
      <c r="CK269" s="101"/>
      <c r="CL269" s="100"/>
      <c r="CO269" s="101"/>
      <c r="CP269" s="100"/>
      <c r="CS269" s="101"/>
      <c r="CT269" s="100"/>
      <c r="CW269" s="101"/>
      <c r="CX269" s="100"/>
      <c r="DA269" s="101"/>
      <c r="DB269" s="100"/>
      <c r="DE269" s="101"/>
      <c r="DF269" s="100"/>
      <c r="DI269" s="101"/>
      <c r="DK269" s="151">
        <f t="shared" ca="1" si="530"/>
        <v>221.714</v>
      </c>
      <c r="DL269" s="151">
        <f t="shared" ca="1" si="530"/>
        <v>166</v>
      </c>
      <c r="DM269" s="151">
        <f t="shared" ca="1" si="530"/>
        <v>104</v>
      </c>
      <c r="DN269" s="151">
        <f t="shared" ca="1" si="530"/>
        <v>52</v>
      </c>
      <c r="DO269" s="151">
        <f t="shared" ca="1" si="530"/>
        <v>45</v>
      </c>
      <c r="DP269" s="151">
        <f t="shared" ca="1" si="530"/>
        <v>49</v>
      </c>
      <c r="DQ269" s="151">
        <f t="shared" ca="1" si="530"/>
        <v>2737</v>
      </c>
      <c r="DR269" s="151">
        <f t="shared" ca="1" si="530"/>
        <v>2339</v>
      </c>
      <c r="DS269" s="151">
        <f t="shared" ca="1" si="530"/>
        <v>1676</v>
      </c>
      <c r="DT269" s="151">
        <f t="shared" ca="1" si="530"/>
        <v>1112</v>
      </c>
      <c r="DU269" s="151">
        <f t="shared" ca="1" si="531"/>
        <v>0</v>
      </c>
      <c r="DV269" s="151">
        <f t="shared" ca="1" si="531"/>
        <v>0</v>
      </c>
      <c r="DW269" s="151">
        <f t="shared" ca="1" si="531"/>
        <v>0</v>
      </c>
      <c r="DX269" s="151">
        <f t="shared" ca="1" si="531"/>
        <v>0</v>
      </c>
      <c r="DY269" s="151">
        <f t="shared" ca="1" si="531"/>
        <v>0</v>
      </c>
      <c r="DZ269" s="151">
        <f t="shared" ca="1" si="531"/>
        <v>0</v>
      </c>
      <c r="EA269" s="151">
        <f t="shared" ca="1" si="531"/>
        <v>0</v>
      </c>
      <c r="EB269" s="151">
        <f t="shared" ca="1" si="531"/>
        <v>0</v>
      </c>
      <c r="EC269" s="151">
        <f t="shared" ca="1" si="531"/>
        <v>0</v>
      </c>
      <c r="ED269" s="151">
        <f t="shared" ca="1" si="531"/>
        <v>0</v>
      </c>
      <c r="EE269" s="151">
        <f t="shared" ca="1" si="532"/>
        <v>0</v>
      </c>
      <c r="EF269" s="151">
        <f t="shared" ca="1" si="532"/>
        <v>0</v>
      </c>
      <c r="EG269" s="151">
        <f t="shared" ca="1" si="532"/>
        <v>0</v>
      </c>
      <c r="EH269" s="151">
        <f t="shared" ca="1" si="532"/>
        <v>0</v>
      </c>
      <c r="EI269" s="151">
        <f t="shared" ca="1" si="532"/>
        <v>0</v>
      </c>
      <c r="EJ269" s="151">
        <f t="shared" ca="1" si="532"/>
        <v>0</v>
      </c>
      <c r="EK269" s="151">
        <f t="shared" ca="1" si="532"/>
        <v>0</v>
      </c>
    </row>
    <row r="270" spans="1:141" outlineLevel="2" x14ac:dyDescent="0.25">
      <c r="A270" s="90"/>
      <c r="B270" s="90"/>
      <c r="C270" s="111"/>
      <c r="D270" s="90"/>
      <c r="E270" t="str">
        <f>CONCATENATE(E264," - history")</f>
        <v>PP&amp;E + intangible assets - history</v>
      </c>
      <c r="F270" s="113">
        <f t="shared" ref="F270:BA270" ca="1" si="533">IF(OR(ISNUMBER(F268),ISNUMBER(F269)),SUM(F268:F269),"")</f>
        <v>848.33199999999999</v>
      </c>
      <c r="G270" s="69">
        <f t="shared" ca="1" si="533"/>
        <v>817.52399999999989</v>
      </c>
      <c r="H270" s="69">
        <f t="shared" ca="1" si="533"/>
        <v>807.90200000000004</v>
      </c>
      <c r="I270" s="114">
        <f t="shared" ca="1" si="533"/>
        <v>778.99599999999987</v>
      </c>
      <c r="J270" s="113">
        <f t="shared" ca="1" si="533"/>
        <v>752</v>
      </c>
      <c r="K270" s="69">
        <f t="shared" ca="1" si="533"/>
        <v>687</v>
      </c>
      <c r="L270" s="69">
        <f t="shared" ca="1" si="533"/>
        <v>649</v>
      </c>
      <c r="M270" s="114">
        <f t="shared" ca="1" si="533"/>
        <v>632</v>
      </c>
      <c r="N270" s="113">
        <f t="shared" ca="1" si="533"/>
        <v>634</v>
      </c>
      <c r="O270" s="69">
        <f t="shared" ca="1" si="533"/>
        <v>623</v>
      </c>
      <c r="P270" s="69">
        <f t="shared" ca="1" si="533"/>
        <v>623</v>
      </c>
      <c r="Q270" s="114">
        <f t="shared" ca="1" si="533"/>
        <v>625</v>
      </c>
      <c r="R270" s="113">
        <f t="shared" ca="1" si="533"/>
        <v>629</v>
      </c>
      <c r="S270" s="69">
        <f t="shared" ca="1" si="533"/>
        <v>654</v>
      </c>
      <c r="T270" s="69">
        <f t="shared" ca="1" si="533"/>
        <v>663</v>
      </c>
      <c r="U270" s="114">
        <f t="shared" ca="1" si="533"/>
        <v>1049</v>
      </c>
      <c r="V270" s="113">
        <f t="shared" ca="1" si="533"/>
        <v>1121</v>
      </c>
      <c r="W270" s="69">
        <f t="shared" ca="1" si="533"/>
        <v>1213</v>
      </c>
      <c r="X270" s="69">
        <f t="shared" ca="1" si="533"/>
        <v>1341</v>
      </c>
      <c r="Y270" s="114">
        <f t="shared" ca="1" si="533"/>
        <v>1449</v>
      </c>
      <c r="Z270" s="113">
        <f t="shared" ca="1" si="533"/>
        <v>2063</v>
      </c>
      <c r="AA270" s="69">
        <f t="shared" ca="1" si="533"/>
        <v>2068</v>
      </c>
      <c r="AB270" s="69">
        <f t="shared" ca="1" si="533"/>
        <v>2087</v>
      </c>
      <c r="AC270" s="114">
        <f t="shared" ca="1" si="533"/>
        <v>2341</v>
      </c>
      <c r="AD270" s="113">
        <f t="shared" ca="1" si="533"/>
        <v>2390</v>
      </c>
      <c r="AE270" s="69">
        <f t="shared" ca="1" si="533"/>
        <v>5519</v>
      </c>
      <c r="AF270" s="69">
        <f t="shared" ca="1" si="533"/>
        <v>5601</v>
      </c>
      <c r="AG270" s="114">
        <f t="shared" ca="1" si="533"/>
        <v>5593</v>
      </c>
      <c r="AH270" s="113">
        <f t="shared" ca="1" si="533"/>
        <v>5608</v>
      </c>
      <c r="AI270" s="69">
        <f t="shared" ca="1" si="533"/>
        <v>5643</v>
      </c>
      <c r="AJ270" s="69">
        <f t="shared" ca="1" si="533"/>
        <v>5793</v>
      </c>
      <c r="AK270" s="114">
        <f t="shared" ca="1" si="533"/>
        <v>5946</v>
      </c>
      <c r="AL270" s="113">
        <f t="shared" ca="1" si="533"/>
        <v>5983</v>
      </c>
      <c r="AM270" s="69">
        <f t="shared" ca="1" si="533"/>
        <v>6121</v>
      </c>
      <c r="AN270" s="69">
        <f t="shared" ca="1" si="533"/>
        <v>6551</v>
      </c>
      <c r="AO270" s="114">
        <f t="shared" ca="1" si="533"/>
        <v>6521</v>
      </c>
      <c r="AP270" s="113">
        <f t="shared" ca="1" si="533"/>
        <v>6375</v>
      </c>
      <c r="AQ270" s="69">
        <f t="shared" ca="1" si="533"/>
        <v>6429</v>
      </c>
      <c r="AR270" s="69">
        <f t="shared" ca="1" si="533"/>
        <v>6411</v>
      </c>
      <c r="AS270" s="114">
        <f t="shared" ca="1" si="533"/>
        <v>6372</v>
      </c>
      <c r="AT270" s="113">
        <f t="shared" ca="1" si="533"/>
        <v>6524</v>
      </c>
      <c r="AU270" s="69">
        <f t="shared" ca="1" si="533"/>
        <v>7393</v>
      </c>
      <c r="AV270" s="69">
        <f t="shared" ca="1" si="533"/>
        <v>7936</v>
      </c>
      <c r="AW270" s="114" t="str">
        <f t="shared" ca="1" si="533"/>
        <v/>
      </c>
      <c r="AX270" s="113" t="str">
        <f t="shared" ca="1" si="533"/>
        <v/>
      </c>
      <c r="AY270" s="69" t="str">
        <f t="shared" ca="1" si="533"/>
        <v/>
      </c>
      <c r="AZ270" s="69" t="str">
        <f t="shared" ca="1" si="533"/>
        <v/>
      </c>
      <c r="BA270" s="114" t="str">
        <f t="shared" ca="1" si="533"/>
        <v/>
      </c>
      <c r="BB270" s="113"/>
      <c r="BC270" s="69"/>
      <c r="BD270" s="69"/>
      <c r="BE270" s="114"/>
      <c r="BF270" s="113"/>
      <c r="BG270" s="69"/>
      <c r="BH270" s="69"/>
      <c r="BI270" s="114"/>
      <c r="BJ270" s="113"/>
      <c r="BK270" s="69"/>
      <c r="BL270" s="69"/>
      <c r="BM270" s="114"/>
      <c r="BN270" s="113"/>
      <c r="BO270" s="69"/>
      <c r="BP270" s="69"/>
      <c r="BQ270" s="114"/>
      <c r="BR270" s="113"/>
      <c r="BS270" s="69"/>
      <c r="BT270" s="69"/>
      <c r="BU270" s="114"/>
      <c r="BV270" s="113"/>
      <c r="BW270" s="69"/>
      <c r="BX270" s="69"/>
      <c r="BY270" s="114"/>
      <c r="BZ270" s="113"/>
      <c r="CA270" s="69"/>
      <c r="CB270" s="69"/>
      <c r="CC270" s="114"/>
      <c r="CD270" s="113"/>
      <c r="CE270" s="69"/>
      <c r="CF270" s="69"/>
      <c r="CG270" s="114"/>
      <c r="CH270" s="113"/>
      <c r="CI270" s="69"/>
      <c r="CJ270" s="69"/>
      <c r="CK270" s="114"/>
      <c r="CL270" s="113"/>
      <c r="CM270" s="69"/>
      <c r="CN270" s="69"/>
      <c r="CO270" s="114"/>
      <c r="CP270" s="113"/>
      <c r="CQ270" s="69"/>
      <c r="CR270" s="69"/>
      <c r="CS270" s="114"/>
      <c r="CT270" s="113"/>
      <c r="CU270" s="69"/>
      <c r="CV270" s="69"/>
      <c r="CW270" s="114"/>
      <c r="CX270" s="113"/>
      <c r="CY270" s="69"/>
      <c r="CZ270" s="69"/>
      <c r="DA270" s="114"/>
      <c r="DB270" s="113"/>
      <c r="DC270" s="69"/>
      <c r="DD270" s="69"/>
      <c r="DE270" s="114"/>
      <c r="DF270" s="113"/>
      <c r="DG270" s="69"/>
      <c r="DH270" s="69"/>
      <c r="DI270" s="114"/>
      <c r="DK270" s="69">
        <f t="shared" ca="1" si="530"/>
        <v>778.99599999999987</v>
      </c>
      <c r="DL270" s="69">
        <f t="shared" ca="1" si="530"/>
        <v>632</v>
      </c>
      <c r="DM270" s="69">
        <f t="shared" ca="1" si="530"/>
        <v>625</v>
      </c>
      <c r="DN270" s="69">
        <f t="shared" ca="1" si="530"/>
        <v>1049</v>
      </c>
      <c r="DO270" s="69">
        <f t="shared" ca="1" si="530"/>
        <v>1449</v>
      </c>
      <c r="DP270" s="69">
        <f t="shared" ca="1" si="530"/>
        <v>2341</v>
      </c>
      <c r="DQ270" s="69">
        <f t="shared" ca="1" si="530"/>
        <v>5593</v>
      </c>
      <c r="DR270" s="69">
        <f t="shared" ca="1" si="530"/>
        <v>5946</v>
      </c>
      <c r="DS270" s="69">
        <f t="shared" ca="1" si="530"/>
        <v>6521</v>
      </c>
      <c r="DT270" s="69">
        <f t="shared" ca="1" si="530"/>
        <v>6372</v>
      </c>
      <c r="DU270" s="69">
        <f t="shared" ca="1" si="531"/>
        <v>0</v>
      </c>
      <c r="DV270" s="69">
        <f t="shared" ca="1" si="531"/>
        <v>0</v>
      </c>
      <c r="DW270" s="69">
        <f t="shared" ca="1" si="531"/>
        <v>0</v>
      </c>
      <c r="DX270" s="69">
        <f t="shared" ca="1" si="531"/>
        <v>0</v>
      </c>
      <c r="DY270" s="69">
        <f t="shared" ca="1" si="531"/>
        <v>0</v>
      </c>
      <c r="DZ270" s="69">
        <f t="shared" ca="1" si="531"/>
        <v>0</v>
      </c>
      <c r="EA270" s="69">
        <f t="shared" ca="1" si="531"/>
        <v>0</v>
      </c>
      <c r="EB270" s="69">
        <f t="shared" ca="1" si="531"/>
        <v>0</v>
      </c>
      <c r="EC270" s="69">
        <f t="shared" ca="1" si="531"/>
        <v>0</v>
      </c>
      <c r="ED270" s="69">
        <f t="shared" ca="1" si="531"/>
        <v>0</v>
      </c>
      <c r="EE270" s="69">
        <f t="shared" ca="1" si="532"/>
        <v>0</v>
      </c>
      <c r="EF270" s="69">
        <f t="shared" ca="1" si="532"/>
        <v>0</v>
      </c>
      <c r="EG270" s="69">
        <f t="shared" ca="1" si="532"/>
        <v>0</v>
      </c>
      <c r="EH270" s="69">
        <f t="shared" ca="1" si="532"/>
        <v>0</v>
      </c>
      <c r="EI270" s="69">
        <f t="shared" ca="1" si="532"/>
        <v>0</v>
      </c>
      <c r="EJ270" s="69">
        <f t="shared" ca="1" si="532"/>
        <v>0</v>
      </c>
      <c r="EK270" s="69">
        <f t="shared" ca="1" si="532"/>
        <v>0</v>
      </c>
    </row>
    <row r="271" spans="1:141" outlineLevel="2" x14ac:dyDescent="0.25">
      <c r="A271" s="90"/>
      <c r="B271" s="90"/>
      <c r="C271" s="90"/>
      <c r="D271" s="90"/>
      <c r="F271" s="100"/>
      <c r="I271" s="101"/>
      <c r="J271" s="100"/>
      <c r="M271" s="101"/>
      <c r="N271" s="100"/>
      <c r="Q271" s="101"/>
      <c r="R271" s="100"/>
      <c r="U271" s="101"/>
      <c r="V271" s="100"/>
      <c r="Y271" s="101"/>
      <c r="Z271" s="100"/>
      <c r="AC271" s="101"/>
      <c r="AD271" s="100"/>
      <c r="AG271" s="101"/>
      <c r="AH271" s="100"/>
      <c r="AK271" s="101"/>
      <c r="AL271" s="100"/>
      <c r="AO271" s="101"/>
      <c r="AP271" s="100"/>
      <c r="AS271" s="101"/>
      <c r="AT271" s="100"/>
      <c r="AW271" s="101"/>
      <c r="AX271" s="100"/>
      <c r="BA271" s="101"/>
      <c r="BB271" s="100"/>
      <c r="BE271" s="101"/>
      <c r="BF271" s="100"/>
      <c r="BI271" s="101"/>
      <c r="BJ271" s="100"/>
      <c r="BM271" s="101"/>
      <c r="BN271" s="100"/>
      <c r="BQ271" s="101"/>
      <c r="BR271" s="100"/>
      <c r="BU271" s="101"/>
      <c r="BV271" s="100"/>
      <c r="BY271" s="101"/>
      <c r="BZ271" s="100"/>
      <c r="CC271" s="101"/>
      <c r="CD271" s="100"/>
      <c r="CG271" s="101"/>
      <c r="CH271" s="100"/>
      <c r="CK271" s="101"/>
      <c r="CL271" s="100"/>
      <c r="CO271" s="101"/>
      <c r="CP271" s="100"/>
      <c r="CS271" s="101"/>
      <c r="CT271" s="100"/>
      <c r="CW271" s="101"/>
      <c r="CX271" s="100"/>
      <c r="DA271" s="101"/>
      <c r="DB271" s="100"/>
      <c r="DE271" s="101"/>
      <c r="DF271" s="100"/>
      <c r="DI271" s="101"/>
    </row>
    <row r="272" spans="1:141" outlineLevel="2" x14ac:dyDescent="0.25">
      <c r="A272" s="90"/>
      <c r="B272" s="90"/>
      <c r="C272" s="90"/>
      <c r="D272" s="90"/>
      <c r="E272" t="str">
        <f>CONCATENATE(E264," - model")</f>
        <v>PP&amp;E + intangible assets - model</v>
      </c>
      <c r="F272" s="100"/>
      <c r="I272" s="101"/>
      <c r="J272" s="100"/>
      <c r="M272" s="101"/>
      <c r="N272" s="100"/>
      <c r="Q272" s="101"/>
      <c r="R272" s="100"/>
      <c r="U272" s="101"/>
      <c r="V272" s="100"/>
      <c r="Y272" s="101"/>
      <c r="Z272" s="100"/>
      <c r="AC272" s="101"/>
      <c r="AD272" s="100"/>
      <c r="AG272" s="101"/>
      <c r="AH272" s="100"/>
      <c r="AK272" s="101"/>
      <c r="AL272" s="113">
        <f ca="1">AL270</f>
        <v>5983</v>
      </c>
      <c r="AM272" s="69">
        <f ca="1">AM270</f>
        <v>6121</v>
      </c>
      <c r="AN272" s="69">
        <f ca="1">AN270</f>
        <v>6551</v>
      </c>
      <c r="AO272" s="114">
        <f ca="1">AO270</f>
        <v>6521</v>
      </c>
      <c r="AP272" s="113">
        <f t="shared" ref="AP272:BU272" ca="1" si="534">AO264+AP275-AP294</f>
        <v>6385</v>
      </c>
      <c r="AQ272" s="69">
        <f t="shared" ca="1" si="534"/>
        <v>6299</v>
      </c>
      <c r="AR272" s="69">
        <f t="shared" ca="1" si="534"/>
        <v>6335</v>
      </c>
      <c r="AS272" s="114">
        <f t="shared" ca="1" si="534"/>
        <v>6278</v>
      </c>
      <c r="AT272" s="113">
        <f t="shared" ca="1" si="534"/>
        <v>6331</v>
      </c>
      <c r="AU272" s="69">
        <f t="shared" ca="1" si="534"/>
        <v>7068</v>
      </c>
      <c r="AV272" s="69">
        <f t="shared" ca="1" si="534"/>
        <v>7728</v>
      </c>
      <c r="AW272" s="114">
        <f t="shared" ca="1" si="534"/>
        <v>8031.5800000000008</v>
      </c>
      <c r="AX272" s="113">
        <f t="shared" ca="1" si="534"/>
        <v>8152.0537000000013</v>
      </c>
      <c r="AY272" s="69">
        <f t="shared" ca="1" si="534"/>
        <v>8272.5274000000009</v>
      </c>
      <c r="AZ272" s="69">
        <f t="shared" ca="1" si="534"/>
        <v>8393.0010999999995</v>
      </c>
      <c r="BA272" s="114">
        <f t="shared" ca="1" si="534"/>
        <v>8513.4747999999981</v>
      </c>
      <c r="BB272" s="113">
        <f t="shared" ca="1" si="534"/>
        <v>8641.1769219999987</v>
      </c>
      <c r="BC272" s="69">
        <f t="shared" ca="1" si="534"/>
        <v>8768.8790439999993</v>
      </c>
      <c r="BD272" s="69">
        <f t="shared" ca="1" si="534"/>
        <v>8896.5811659999999</v>
      </c>
      <c r="BE272" s="114">
        <f t="shared" ca="1" si="534"/>
        <v>9024.2832880000005</v>
      </c>
      <c r="BF272" s="113">
        <f t="shared" ca="1" si="534"/>
        <v>9159.647537320001</v>
      </c>
      <c r="BG272" s="69">
        <f t="shared" ca="1" si="534"/>
        <v>9295.0117866400014</v>
      </c>
      <c r="BH272" s="69">
        <f t="shared" ca="1" si="534"/>
        <v>9430.3760359600019</v>
      </c>
      <c r="BI272" s="114">
        <f t="shared" ca="1" si="534"/>
        <v>9565.7402852800024</v>
      </c>
      <c r="BJ272" s="113">
        <f t="shared" ca="1" si="534"/>
        <v>9709.2263895592023</v>
      </c>
      <c r="BK272" s="69">
        <f t="shared" ca="1" si="534"/>
        <v>9852.7124938384022</v>
      </c>
      <c r="BL272" s="69">
        <f t="shared" ca="1" si="534"/>
        <v>9996.1985981176022</v>
      </c>
      <c r="BM272" s="114">
        <f t="shared" ca="1" si="534"/>
        <v>10139.684702396802</v>
      </c>
      <c r="BN272" s="113">
        <f t="shared" ca="1" si="534"/>
        <v>10291.779972932754</v>
      </c>
      <c r="BO272" s="69">
        <f t="shared" ca="1" si="534"/>
        <v>10443.875243468707</v>
      </c>
      <c r="BP272" s="69">
        <f t="shared" ca="1" si="534"/>
        <v>10595.970514004659</v>
      </c>
      <c r="BQ272" s="114">
        <f t="shared" ca="1" si="534"/>
        <v>10748.065784540611</v>
      </c>
      <c r="BR272" s="113">
        <f t="shared" ca="1" si="534"/>
        <v>10909.286771308722</v>
      </c>
      <c r="BS272" s="69">
        <f t="shared" ca="1" si="534"/>
        <v>11070.50775807683</v>
      </c>
      <c r="BT272" s="69">
        <f t="shared" ca="1" si="534"/>
        <v>11231.728744844939</v>
      </c>
      <c r="BU272" s="114">
        <f t="shared" ca="1" si="534"/>
        <v>11392.949731613047</v>
      </c>
      <c r="BV272" s="113">
        <f t="shared" ref="BV272:DA272" ca="1" si="535">BU264+BV275-BV294</f>
        <v>11563.843977587243</v>
      </c>
      <c r="BW272" s="69">
        <f t="shared" ca="1" si="535"/>
        <v>11734.738223561439</v>
      </c>
      <c r="BX272" s="69">
        <f t="shared" ca="1" si="535"/>
        <v>11905.632469535634</v>
      </c>
      <c r="BY272" s="114">
        <f t="shared" ca="1" si="535"/>
        <v>12076.52671550983</v>
      </c>
      <c r="BZ272" s="113">
        <f t="shared" ca="1" si="535"/>
        <v>12257.674616242477</v>
      </c>
      <c r="CA272" s="69">
        <f t="shared" ca="1" si="535"/>
        <v>12438.822516975124</v>
      </c>
      <c r="CB272" s="69">
        <f t="shared" ca="1" si="535"/>
        <v>12619.970417707771</v>
      </c>
      <c r="CC272" s="114">
        <f t="shared" ca="1" si="535"/>
        <v>12801.118318440418</v>
      </c>
      <c r="CD272" s="113">
        <f t="shared" ca="1" si="535"/>
        <v>12993.135093217024</v>
      </c>
      <c r="CE272" s="69">
        <f t="shared" ca="1" si="535"/>
        <v>13185.151867993631</v>
      </c>
      <c r="CF272" s="69">
        <f t="shared" ca="1" si="535"/>
        <v>13377.168642770237</v>
      </c>
      <c r="CG272" s="114">
        <f t="shared" ca="1" si="535"/>
        <v>13569.185417546843</v>
      </c>
      <c r="CH272" s="113">
        <f t="shared" ca="1" si="535"/>
        <v>13772.723198810047</v>
      </c>
      <c r="CI272" s="69">
        <f t="shared" ca="1" si="535"/>
        <v>13976.26098007325</v>
      </c>
      <c r="CJ272" s="69">
        <f t="shared" ca="1" si="535"/>
        <v>14179.798761336453</v>
      </c>
      <c r="CK272" s="114">
        <f t="shared" ca="1" si="535"/>
        <v>14383.336542599656</v>
      </c>
      <c r="CL272" s="113">
        <f t="shared" ca="1" si="535"/>
        <v>14599.086590738652</v>
      </c>
      <c r="CM272" s="69">
        <f t="shared" ca="1" si="535"/>
        <v>14814.836638877649</v>
      </c>
      <c r="CN272" s="69">
        <f t="shared" ca="1" si="535"/>
        <v>15030.586687016645</v>
      </c>
      <c r="CO272" s="114">
        <f t="shared" ca="1" si="535"/>
        <v>15246.336735155641</v>
      </c>
      <c r="CP272" s="113">
        <f t="shared" ca="1" si="535"/>
        <v>15475.031786182975</v>
      </c>
      <c r="CQ272" s="69">
        <f t="shared" ca="1" si="535"/>
        <v>15703.72683721031</v>
      </c>
      <c r="CR272" s="69">
        <f t="shared" ca="1" si="535"/>
        <v>15932.421888237644</v>
      </c>
      <c r="CS272" s="114">
        <f t="shared" ca="1" si="535"/>
        <v>16161.116939264979</v>
      </c>
      <c r="CT272" s="113">
        <f t="shared" ca="1" si="535"/>
        <v>16403.533693353955</v>
      </c>
      <c r="CU272" s="69">
        <f t="shared" ca="1" si="535"/>
        <v>16645.95044744293</v>
      </c>
      <c r="CV272" s="69">
        <f t="shared" ca="1" si="535"/>
        <v>16888.367201531906</v>
      </c>
      <c r="CW272" s="114">
        <f t="shared" ca="1" si="535"/>
        <v>17130.783955620882</v>
      </c>
      <c r="CX272" s="113">
        <f t="shared" ca="1" si="535"/>
        <v>17387.745714955196</v>
      </c>
      <c r="CY272" s="69">
        <f t="shared" ca="1" si="535"/>
        <v>17644.707474289509</v>
      </c>
      <c r="CZ272" s="69">
        <f t="shared" ca="1" si="535"/>
        <v>17901.669233623823</v>
      </c>
      <c r="DA272" s="114">
        <f t="shared" ca="1" si="535"/>
        <v>18158.630992958137</v>
      </c>
      <c r="DB272" s="113">
        <f t="shared" ref="DB272:DI272" ca="1" si="536">DA264+DB275-DB294</f>
        <v>18431.01045785251</v>
      </c>
      <c r="DC272" s="69">
        <f t="shared" ca="1" si="536"/>
        <v>18703.389922746883</v>
      </c>
      <c r="DD272" s="69">
        <f t="shared" ca="1" si="536"/>
        <v>18975.769387641256</v>
      </c>
      <c r="DE272" s="114">
        <f t="shared" ca="1" si="536"/>
        <v>19248.148852535629</v>
      </c>
      <c r="DF272" s="113">
        <f t="shared" ca="1" si="536"/>
        <v>19536.871085323663</v>
      </c>
      <c r="DG272" s="69">
        <f t="shared" ca="1" si="536"/>
        <v>19825.593318111696</v>
      </c>
      <c r="DH272" s="69">
        <f t="shared" ca="1" si="536"/>
        <v>20114.31555089973</v>
      </c>
      <c r="DI272" s="114">
        <f t="shared" ca="1" si="536"/>
        <v>20403.037783687763</v>
      </c>
      <c r="DK272" s="69">
        <f t="shared" ref="DK272:EK272" ca="1" si="537">SUM(OFFSET($E272,,MATCH(DK$3,$F$5:$DI$5,0)+3,,1))</f>
        <v>0</v>
      </c>
      <c r="DL272" s="69">
        <f t="shared" ca="1" si="537"/>
        <v>0</v>
      </c>
      <c r="DM272" s="69">
        <f t="shared" ca="1" si="537"/>
        <v>0</v>
      </c>
      <c r="DN272" s="69">
        <f t="shared" ca="1" si="537"/>
        <v>0</v>
      </c>
      <c r="DO272" s="69">
        <f t="shared" ca="1" si="537"/>
        <v>0</v>
      </c>
      <c r="DP272" s="69">
        <f t="shared" ca="1" si="537"/>
        <v>0</v>
      </c>
      <c r="DQ272" s="69">
        <f t="shared" ca="1" si="537"/>
        <v>0</v>
      </c>
      <c r="DR272" s="69">
        <f t="shared" ca="1" si="537"/>
        <v>0</v>
      </c>
      <c r="DS272" s="69">
        <f t="shared" ca="1" si="537"/>
        <v>6521</v>
      </c>
      <c r="DT272" s="69">
        <f t="shared" ca="1" si="537"/>
        <v>6278</v>
      </c>
      <c r="DU272" s="69">
        <f t="shared" ca="1" si="537"/>
        <v>8031.5800000000008</v>
      </c>
      <c r="DV272" s="69">
        <f t="shared" ca="1" si="537"/>
        <v>8513.4747999999981</v>
      </c>
      <c r="DW272" s="69">
        <f t="shared" ca="1" si="537"/>
        <v>9024.2832880000005</v>
      </c>
      <c r="DX272" s="69">
        <f t="shared" ca="1" si="537"/>
        <v>9565.7402852800024</v>
      </c>
      <c r="DY272" s="69">
        <f t="shared" ca="1" si="537"/>
        <v>10139.684702396802</v>
      </c>
      <c r="DZ272" s="69">
        <f t="shared" ca="1" si="537"/>
        <v>10748.065784540611</v>
      </c>
      <c r="EA272" s="69">
        <f t="shared" ca="1" si="537"/>
        <v>11392.949731613047</v>
      </c>
      <c r="EB272" s="69">
        <f t="shared" ca="1" si="537"/>
        <v>12076.52671550983</v>
      </c>
      <c r="EC272" s="69">
        <f t="shared" ca="1" si="537"/>
        <v>12801.118318440418</v>
      </c>
      <c r="ED272" s="69">
        <f t="shared" ca="1" si="537"/>
        <v>13569.185417546843</v>
      </c>
      <c r="EE272" s="69">
        <f t="shared" ca="1" si="537"/>
        <v>14383.336542599656</v>
      </c>
      <c r="EF272" s="69">
        <f t="shared" ca="1" si="537"/>
        <v>15246.336735155641</v>
      </c>
      <c r="EG272" s="69">
        <f t="shared" ca="1" si="537"/>
        <v>16161.116939264979</v>
      </c>
      <c r="EH272" s="69">
        <f t="shared" ca="1" si="537"/>
        <v>17130.783955620882</v>
      </c>
      <c r="EI272" s="69">
        <f t="shared" ca="1" si="537"/>
        <v>18158.630992958137</v>
      </c>
      <c r="EJ272" s="69">
        <f t="shared" ca="1" si="537"/>
        <v>19248.148852535629</v>
      </c>
      <c r="EK272" s="69">
        <f t="shared" ca="1" si="537"/>
        <v>20403.037783687763</v>
      </c>
    </row>
    <row r="273" spans="1:141" outlineLevel="2" x14ac:dyDescent="0.25">
      <c r="A273" s="129"/>
      <c r="B273" s="129"/>
      <c r="C273" s="129"/>
      <c r="D273" s="129"/>
      <c r="E273" s="122"/>
      <c r="F273" s="130"/>
      <c r="G273" s="122"/>
      <c r="H273" s="122"/>
      <c r="I273" s="122"/>
      <c r="J273" s="130"/>
      <c r="K273" s="122"/>
      <c r="L273" s="122"/>
      <c r="M273" s="122"/>
      <c r="N273" s="130"/>
      <c r="O273" s="122"/>
      <c r="P273" s="122"/>
      <c r="Q273" s="122"/>
      <c r="R273" s="130"/>
      <c r="S273" s="122"/>
      <c r="T273" s="122"/>
      <c r="U273" s="122"/>
      <c r="V273" s="130"/>
      <c r="W273" s="122"/>
      <c r="X273" s="122"/>
      <c r="Y273" s="122"/>
      <c r="Z273" s="130"/>
      <c r="AA273" s="122"/>
      <c r="AB273" s="122"/>
      <c r="AC273" s="122"/>
      <c r="AD273" s="130"/>
      <c r="AE273" s="122"/>
      <c r="AF273" s="122"/>
      <c r="AG273" s="122"/>
      <c r="AH273" s="130"/>
      <c r="AI273" s="122"/>
      <c r="AJ273" s="122"/>
      <c r="AK273" s="122"/>
      <c r="AL273" s="130"/>
      <c r="AM273" s="122"/>
      <c r="AN273" s="122"/>
      <c r="AO273" s="122"/>
      <c r="AP273" s="130"/>
      <c r="AQ273" s="122"/>
      <c r="AR273" s="122"/>
      <c r="AS273" s="122"/>
      <c r="AT273" s="130"/>
      <c r="AU273" s="122"/>
      <c r="AV273" s="122"/>
      <c r="AW273" s="122"/>
      <c r="AX273" s="130"/>
      <c r="AY273" s="122"/>
      <c r="AZ273" s="122"/>
      <c r="BA273" s="122"/>
      <c r="BB273" s="130"/>
      <c r="BC273" s="122"/>
      <c r="BD273" s="122"/>
      <c r="BE273" s="122"/>
      <c r="BF273" s="130"/>
      <c r="BG273" s="122"/>
      <c r="BH273" s="122"/>
      <c r="BI273" s="122"/>
      <c r="BJ273" s="130"/>
      <c r="BK273" s="122"/>
      <c r="BL273" s="122"/>
      <c r="BM273" s="122"/>
      <c r="BN273" s="130"/>
      <c r="BO273" s="122"/>
      <c r="BP273" s="122"/>
      <c r="BQ273" s="122"/>
      <c r="BR273" s="130"/>
      <c r="BS273" s="122"/>
      <c r="BT273" s="122"/>
      <c r="BU273" s="122"/>
      <c r="BV273" s="130"/>
      <c r="BW273" s="122"/>
      <c r="BX273" s="122"/>
      <c r="BY273" s="122"/>
      <c r="BZ273" s="130"/>
      <c r="CA273" s="122"/>
      <c r="CB273" s="122"/>
      <c r="CC273" s="122"/>
      <c r="CD273" s="130"/>
      <c r="CE273" s="122"/>
      <c r="CF273" s="122"/>
      <c r="CG273" s="122"/>
      <c r="CH273" s="130"/>
      <c r="CI273" s="122"/>
      <c r="CJ273" s="122"/>
      <c r="CK273" s="122"/>
      <c r="CL273" s="130"/>
      <c r="CM273" s="122"/>
      <c r="CN273" s="122"/>
      <c r="CO273" s="122"/>
      <c r="CP273" s="130"/>
      <c r="CQ273" s="122"/>
      <c r="CR273" s="122"/>
      <c r="CS273" s="122"/>
      <c r="CT273" s="130"/>
      <c r="CU273" s="122"/>
      <c r="CV273" s="122"/>
      <c r="CW273" s="122"/>
      <c r="CX273" s="130"/>
      <c r="CY273" s="122"/>
      <c r="CZ273" s="122"/>
      <c r="DA273" s="122"/>
      <c r="DB273" s="130"/>
      <c r="DC273" s="122"/>
      <c r="DD273" s="122"/>
      <c r="DE273" s="122"/>
      <c r="DF273" s="130"/>
      <c r="DG273" s="122"/>
      <c r="DH273" s="122"/>
      <c r="DI273" s="131"/>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2"/>
      <c r="EI273" s="122"/>
      <c r="EJ273" s="122"/>
      <c r="EK273" s="122"/>
    </row>
    <row r="274" spans="1:141" outlineLevel="2" x14ac:dyDescent="0.25">
      <c r="A274" s="90"/>
      <c r="B274" s="90"/>
      <c r="C274" s="90"/>
      <c r="D274" s="90"/>
      <c r="F274" s="100"/>
      <c r="I274" s="101"/>
      <c r="J274" s="100"/>
      <c r="M274" s="101"/>
      <c r="N274" s="100"/>
      <c r="Q274" s="101"/>
      <c r="R274" s="100"/>
      <c r="U274" s="101"/>
      <c r="V274" s="100"/>
      <c r="Y274" s="101"/>
      <c r="Z274" s="100"/>
      <c r="AC274" s="101"/>
      <c r="AD274" s="100"/>
      <c r="AG274" s="101"/>
      <c r="AH274" s="100"/>
      <c r="AK274" s="101"/>
      <c r="AL274" s="100"/>
      <c r="AO274" s="101"/>
      <c r="AP274" s="102"/>
      <c r="AQ274" s="103"/>
      <c r="AR274" s="103"/>
      <c r="AS274" s="104"/>
      <c r="AT274" s="102"/>
      <c r="AU274" s="103"/>
      <c r="AV274" s="103"/>
      <c r="AW274" s="104"/>
      <c r="AX274" s="102"/>
      <c r="AY274" s="103"/>
      <c r="AZ274" s="103"/>
      <c r="BA274" s="104"/>
      <c r="BB274" s="102"/>
      <c r="BC274" s="103"/>
      <c r="BD274" s="103"/>
      <c r="BE274" s="104"/>
      <c r="BF274" s="102"/>
      <c r="BG274" s="103"/>
      <c r="BH274" s="103"/>
      <c r="BI274" s="104"/>
      <c r="BJ274" s="102"/>
      <c r="BK274" s="103"/>
      <c r="BL274" s="103"/>
      <c r="BM274" s="104"/>
      <c r="BN274" s="102"/>
      <c r="BO274" s="103"/>
      <c r="BP274" s="103"/>
      <c r="BQ274" s="104"/>
      <c r="BR274" s="102"/>
      <c r="BS274" s="103"/>
      <c r="BT274" s="103"/>
      <c r="BU274" s="104"/>
      <c r="BV274" s="102"/>
      <c r="BW274" s="103"/>
      <c r="BX274" s="103"/>
      <c r="BY274" s="104"/>
      <c r="BZ274" s="102"/>
      <c r="CA274" s="103"/>
      <c r="CB274" s="103"/>
      <c r="CC274" s="104"/>
      <c r="CD274" s="102"/>
      <c r="CE274" s="103"/>
      <c r="CF274" s="103"/>
      <c r="CG274" s="104"/>
      <c r="CH274" s="102"/>
      <c r="CI274" s="103"/>
      <c r="CJ274" s="103"/>
      <c r="CK274" s="104"/>
      <c r="CL274" s="102"/>
      <c r="CM274" s="103"/>
      <c r="CN274" s="103"/>
      <c r="CO274" s="104"/>
      <c r="CP274" s="102"/>
      <c r="CQ274" s="103"/>
      <c r="CR274" s="103"/>
      <c r="CS274" s="104"/>
      <c r="CT274" s="102"/>
      <c r="CU274" s="103"/>
      <c r="CV274" s="103"/>
      <c r="CW274" s="104"/>
      <c r="CX274" s="102"/>
      <c r="CY274" s="103"/>
      <c r="CZ274" s="103"/>
      <c r="DA274" s="104"/>
      <c r="DB274" s="102"/>
      <c r="DC274" s="103"/>
      <c r="DD274" s="103"/>
      <c r="DE274" s="104"/>
      <c r="DF274" s="102"/>
      <c r="DG274" s="103"/>
      <c r="DH274" s="103"/>
      <c r="DI274" s="104"/>
    </row>
    <row r="275" spans="1:141" outlineLevel="2" x14ac:dyDescent="0.25">
      <c r="A275" s="90"/>
      <c r="B275" s="90"/>
      <c r="C275" s="111"/>
      <c r="D275" s="90"/>
      <c r="E275" s="132" t="s">
        <v>63</v>
      </c>
      <c r="F275" s="105">
        <f t="shared" ref="F275:AK275" ca="1" si="538">IF(ISNUMBER(F279),F279,IF(ISNUMBER(F281),F281,""))</f>
        <v>29.067999999999998</v>
      </c>
      <c r="G275" s="106">
        <f t="shared" ca="1" si="538"/>
        <v>22.526999999999997</v>
      </c>
      <c r="H275" s="106">
        <f t="shared" ca="1" si="538"/>
        <v>39.741</v>
      </c>
      <c r="I275" s="107">
        <f t="shared" ca="1" si="538"/>
        <v>31.044999999999998</v>
      </c>
      <c r="J275" s="105">
        <f t="shared" ca="1" si="538"/>
        <v>30</v>
      </c>
      <c r="K275" s="106">
        <f t="shared" ca="1" si="538"/>
        <v>24</v>
      </c>
      <c r="L275" s="106">
        <f t="shared" ca="1" si="538"/>
        <v>17</v>
      </c>
      <c r="M275" s="107">
        <f t="shared" ca="1" si="538"/>
        <v>15</v>
      </c>
      <c r="N275" s="105">
        <f t="shared" ca="1" si="538"/>
        <v>55</v>
      </c>
      <c r="O275" s="106">
        <f t="shared" ca="1" si="538"/>
        <v>32</v>
      </c>
      <c r="P275" s="106">
        <f t="shared" ca="1" si="538"/>
        <v>38</v>
      </c>
      <c r="Q275" s="107">
        <f t="shared" ca="1" si="538"/>
        <v>51</v>
      </c>
      <c r="R275" s="105">
        <f t="shared" ca="1" si="538"/>
        <v>54</v>
      </c>
      <c r="S275" s="106">
        <f t="shared" ca="1" si="538"/>
        <v>54</v>
      </c>
      <c r="T275" s="106">
        <f t="shared" ca="1" si="538"/>
        <v>69</v>
      </c>
      <c r="U275" s="107">
        <f t="shared" ca="1" si="538"/>
        <v>416</v>
      </c>
      <c r="V275" s="105">
        <f t="shared" ca="1" si="538"/>
        <v>118</v>
      </c>
      <c r="W275" s="106">
        <f t="shared" ca="1" si="538"/>
        <v>129</v>
      </c>
      <c r="X275" s="106">
        <f t="shared" ca="1" si="538"/>
        <v>150</v>
      </c>
      <c r="Y275" s="107">
        <f t="shared" ca="1" si="538"/>
        <v>203</v>
      </c>
      <c r="Z275" s="105">
        <f t="shared" ca="1" si="538"/>
        <v>128</v>
      </c>
      <c r="AA275" s="106">
        <f t="shared" ca="1" si="538"/>
        <v>113</v>
      </c>
      <c r="AB275" s="106">
        <f t="shared" ca="1" si="538"/>
        <v>103</v>
      </c>
      <c r="AC275" s="107">
        <f t="shared" ca="1" si="538"/>
        <v>144</v>
      </c>
      <c r="AD275" s="105">
        <f t="shared" ca="1" si="538"/>
        <v>155</v>
      </c>
      <c r="AE275" s="106">
        <f t="shared" ca="1" si="538"/>
        <v>217</v>
      </c>
      <c r="AF275" s="106">
        <f t="shared" ca="1" si="538"/>
        <v>473</v>
      </c>
      <c r="AG275" s="107">
        <f t="shared" ca="1" si="538"/>
        <v>283</v>
      </c>
      <c r="AH275" s="105">
        <f t="shared" ca="1" si="538"/>
        <v>298</v>
      </c>
      <c r="AI275" s="106">
        <f t="shared" ca="1" si="538"/>
        <v>183</v>
      </c>
      <c r="AJ275" s="106">
        <f t="shared" ca="1" si="538"/>
        <v>221</v>
      </c>
      <c r="AK275" s="107">
        <f t="shared" ca="1" si="538"/>
        <v>273</v>
      </c>
      <c r="AL275" s="105">
        <f t="shared" ref="AL275:BQ275" ca="1" si="539">IF(ISNUMBER(AL279),AL279,IF(ISNUMBER(AL281),AL281,""))</f>
        <v>361</v>
      </c>
      <c r="AM275" s="106">
        <f t="shared" ca="1" si="539"/>
        <v>433</v>
      </c>
      <c r="AN275" s="106">
        <f t="shared" ca="1" si="539"/>
        <v>530</v>
      </c>
      <c r="AO275" s="107">
        <f t="shared" ca="1" si="539"/>
        <v>509</v>
      </c>
      <c r="AP275" s="105">
        <f t="shared" ca="1" si="539"/>
        <v>248</v>
      </c>
      <c r="AQ275" s="106">
        <f t="shared" ca="1" si="539"/>
        <v>289</v>
      </c>
      <c r="AR275" s="106">
        <f t="shared" ca="1" si="539"/>
        <v>278</v>
      </c>
      <c r="AS275" s="107">
        <f t="shared" ca="1" si="539"/>
        <v>254</v>
      </c>
      <c r="AT275" s="105">
        <f t="shared" ca="1" si="539"/>
        <v>369</v>
      </c>
      <c r="AU275" s="106">
        <f t="shared" ca="1" si="539"/>
        <v>977</v>
      </c>
      <c r="AV275" s="106">
        <f t="shared" ca="1" si="539"/>
        <v>813</v>
      </c>
      <c r="AW275" s="107">
        <f t="shared" ca="1" si="539"/>
        <v>637.20000000000005</v>
      </c>
      <c r="AX275" s="105">
        <f t="shared" ca="1" si="539"/>
        <v>803.15800000000013</v>
      </c>
      <c r="AY275" s="106">
        <f t="shared" ca="1" si="539"/>
        <v>803.15800000000013</v>
      </c>
      <c r="AZ275" s="106">
        <f t="shared" ca="1" si="539"/>
        <v>803.15800000000013</v>
      </c>
      <c r="BA275" s="107">
        <f t="shared" ca="1" si="539"/>
        <v>803.15800000000013</v>
      </c>
      <c r="BB275" s="105">
        <f t="shared" ca="1" si="539"/>
        <v>851.3474799999999</v>
      </c>
      <c r="BC275" s="106">
        <f t="shared" ca="1" si="539"/>
        <v>851.3474799999999</v>
      </c>
      <c r="BD275" s="106">
        <f t="shared" ca="1" si="539"/>
        <v>851.3474799999999</v>
      </c>
      <c r="BE275" s="107">
        <f t="shared" ca="1" si="539"/>
        <v>851.3474799999999</v>
      </c>
      <c r="BF275" s="105">
        <f t="shared" ca="1" si="539"/>
        <v>902.42832880000014</v>
      </c>
      <c r="BG275" s="106">
        <f t="shared" ca="1" si="539"/>
        <v>902.42832880000014</v>
      </c>
      <c r="BH275" s="106">
        <f t="shared" ca="1" si="539"/>
        <v>902.42832880000014</v>
      </c>
      <c r="BI275" s="107">
        <f t="shared" ca="1" si="539"/>
        <v>902.42832880000014</v>
      </c>
      <c r="BJ275" s="105">
        <f t="shared" ca="1" si="539"/>
        <v>956.57402852800033</v>
      </c>
      <c r="BK275" s="106">
        <f t="shared" ca="1" si="539"/>
        <v>956.57402852800033</v>
      </c>
      <c r="BL275" s="106">
        <f t="shared" ca="1" si="539"/>
        <v>956.57402852800033</v>
      </c>
      <c r="BM275" s="107">
        <f t="shared" ca="1" si="539"/>
        <v>956.57402852800033</v>
      </c>
      <c r="BN275" s="105">
        <f t="shared" ca="1" si="539"/>
        <v>1013.9684702396803</v>
      </c>
      <c r="BO275" s="106">
        <f t="shared" ca="1" si="539"/>
        <v>1013.9684702396803</v>
      </c>
      <c r="BP275" s="106">
        <f t="shared" ca="1" si="539"/>
        <v>1013.9684702396803</v>
      </c>
      <c r="BQ275" s="107">
        <f t="shared" ca="1" si="539"/>
        <v>1013.9684702396803</v>
      </c>
      <c r="BR275" s="105">
        <f t="shared" ref="BR275:CW275" ca="1" si="540">IF(ISNUMBER(BR279),BR279,IF(ISNUMBER(BR281),BR281,""))</f>
        <v>1074.8065784540611</v>
      </c>
      <c r="BS275" s="106">
        <f t="shared" ca="1" si="540"/>
        <v>1074.8065784540611</v>
      </c>
      <c r="BT275" s="106">
        <f t="shared" ca="1" si="540"/>
        <v>1074.8065784540611</v>
      </c>
      <c r="BU275" s="107">
        <f t="shared" ca="1" si="540"/>
        <v>1074.8065784540611</v>
      </c>
      <c r="BV275" s="105">
        <f t="shared" ca="1" si="540"/>
        <v>1139.2949731613048</v>
      </c>
      <c r="BW275" s="106">
        <f t="shared" ca="1" si="540"/>
        <v>1139.2949731613048</v>
      </c>
      <c r="BX275" s="106">
        <f t="shared" ca="1" si="540"/>
        <v>1139.2949731613048</v>
      </c>
      <c r="BY275" s="107">
        <f t="shared" ca="1" si="540"/>
        <v>1139.2949731613048</v>
      </c>
      <c r="BZ275" s="105">
        <f t="shared" ca="1" si="540"/>
        <v>1207.6526715509831</v>
      </c>
      <c r="CA275" s="106">
        <f t="shared" ca="1" si="540"/>
        <v>1207.6526715509831</v>
      </c>
      <c r="CB275" s="106">
        <f t="shared" ca="1" si="540"/>
        <v>1207.6526715509831</v>
      </c>
      <c r="CC275" s="107">
        <f t="shared" ca="1" si="540"/>
        <v>1207.6526715509831</v>
      </c>
      <c r="CD275" s="105">
        <f t="shared" ca="1" si="540"/>
        <v>1280.1118318440419</v>
      </c>
      <c r="CE275" s="106">
        <f t="shared" ca="1" si="540"/>
        <v>1280.1118318440419</v>
      </c>
      <c r="CF275" s="106">
        <f t="shared" ca="1" si="540"/>
        <v>1280.1118318440419</v>
      </c>
      <c r="CG275" s="107">
        <f t="shared" ca="1" si="540"/>
        <v>1280.1118318440419</v>
      </c>
      <c r="CH275" s="105">
        <f t="shared" ca="1" si="540"/>
        <v>1356.9185417546844</v>
      </c>
      <c r="CI275" s="106">
        <f t="shared" ca="1" si="540"/>
        <v>1356.9185417546844</v>
      </c>
      <c r="CJ275" s="106">
        <f t="shared" ca="1" si="540"/>
        <v>1356.9185417546844</v>
      </c>
      <c r="CK275" s="107">
        <f t="shared" ca="1" si="540"/>
        <v>1356.9185417546844</v>
      </c>
      <c r="CL275" s="105">
        <f t="shared" ca="1" si="540"/>
        <v>1438.3336542599657</v>
      </c>
      <c r="CM275" s="106">
        <f t="shared" ca="1" si="540"/>
        <v>1438.3336542599657</v>
      </c>
      <c r="CN275" s="106">
        <f t="shared" ca="1" si="540"/>
        <v>1438.3336542599657</v>
      </c>
      <c r="CO275" s="107">
        <f t="shared" ca="1" si="540"/>
        <v>1438.3336542599657</v>
      </c>
      <c r="CP275" s="105">
        <f t="shared" ca="1" si="540"/>
        <v>1524.6336735155642</v>
      </c>
      <c r="CQ275" s="106">
        <f t="shared" ca="1" si="540"/>
        <v>1524.6336735155642</v>
      </c>
      <c r="CR275" s="106">
        <f t="shared" ca="1" si="540"/>
        <v>1524.6336735155642</v>
      </c>
      <c r="CS275" s="107">
        <f t="shared" ca="1" si="540"/>
        <v>1524.6336735155642</v>
      </c>
      <c r="CT275" s="105">
        <f t="shared" ca="1" si="540"/>
        <v>1616.111693926498</v>
      </c>
      <c r="CU275" s="106">
        <f t="shared" ca="1" si="540"/>
        <v>1616.111693926498</v>
      </c>
      <c r="CV275" s="106">
        <f t="shared" ca="1" si="540"/>
        <v>1616.111693926498</v>
      </c>
      <c r="CW275" s="107">
        <f t="shared" ca="1" si="540"/>
        <v>1616.111693926498</v>
      </c>
      <c r="CX275" s="105">
        <f t="shared" ref="CX275:DI275" ca="1" si="541">IF(ISNUMBER(CX279),CX279,IF(ISNUMBER(CX281),CX281,""))</f>
        <v>1713.0783955620882</v>
      </c>
      <c r="CY275" s="106">
        <f t="shared" ca="1" si="541"/>
        <v>1713.0783955620882</v>
      </c>
      <c r="CZ275" s="106">
        <f t="shared" ca="1" si="541"/>
        <v>1713.0783955620882</v>
      </c>
      <c r="DA275" s="107">
        <f t="shared" ca="1" si="541"/>
        <v>1713.0783955620882</v>
      </c>
      <c r="DB275" s="105">
        <f t="shared" ca="1" si="541"/>
        <v>1815.8630992958138</v>
      </c>
      <c r="DC275" s="106">
        <f t="shared" ca="1" si="541"/>
        <v>1815.8630992958138</v>
      </c>
      <c r="DD275" s="106">
        <f t="shared" ca="1" si="541"/>
        <v>1815.8630992958138</v>
      </c>
      <c r="DE275" s="107">
        <f t="shared" ca="1" si="541"/>
        <v>1815.8630992958138</v>
      </c>
      <c r="DF275" s="105">
        <f t="shared" ca="1" si="541"/>
        <v>1924.814885253563</v>
      </c>
      <c r="DG275" s="106">
        <f t="shared" ca="1" si="541"/>
        <v>1924.814885253563</v>
      </c>
      <c r="DH275" s="106">
        <f t="shared" ca="1" si="541"/>
        <v>1924.814885253563</v>
      </c>
      <c r="DI275" s="107">
        <f t="shared" ca="1" si="541"/>
        <v>1924.814885253563</v>
      </c>
      <c r="DK275" s="106">
        <f t="shared" ref="DK275:EK275" ca="1" si="542">SUM(OFFSET($E275,,MATCH(DK$3,$F$5:$DI$5,0),,4))</f>
        <v>122.381</v>
      </c>
      <c r="DL275" s="106">
        <f t="shared" ca="1" si="542"/>
        <v>86</v>
      </c>
      <c r="DM275" s="106">
        <f t="shared" ca="1" si="542"/>
        <v>176</v>
      </c>
      <c r="DN275" s="106">
        <f t="shared" ca="1" si="542"/>
        <v>593</v>
      </c>
      <c r="DO275" s="106">
        <f t="shared" ca="1" si="542"/>
        <v>600</v>
      </c>
      <c r="DP275" s="106">
        <f t="shared" ca="1" si="542"/>
        <v>488</v>
      </c>
      <c r="DQ275" s="106">
        <f t="shared" ca="1" si="542"/>
        <v>1128</v>
      </c>
      <c r="DR275" s="106">
        <f t="shared" ca="1" si="542"/>
        <v>975</v>
      </c>
      <c r="DS275" s="106">
        <f t="shared" ca="1" si="542"/>
        <v>1833</v>
      </c>
      <c r="DT275" s="106">
        <f t="shared" ca="1" si="542"/>
        <v>1069</v>
      </c>
      <c r="DU275" s="106">
        <f t="shared" ca="1" si="542"/>
        <v>2796.2</v>
      </c>
      <c r="DV275" s="106">
        <f t="shared" ca="1" si="542"/>
        <v>3212.6320000000005</v>
      </c>
      <c r="DW275" s="106">
        <f t="shared" ca="1" si="542"/>
        <v>3405.3899199999996</v>
      </c>
      <c r="DX275" s="106">
        <f t="shared" ca="1" si="542"/>
        <v>3609.7133152000006</v>
      </c>
      <c r="DY275" s="106">
        <f t="shared" ca="1" si="542"/>
        <v>3826.2961141120013</v>
      </c>
      <c r="DZ275" s="106">
        <f t="shared" ca="1" si="542"/>
        <v>4055.8738809587212</v>
      </c>
      <c r="EA275" s="106">
        <f t="shared" ca="1" si="542"/>
        <v>4299.2263138162443</v>
      </c>
      <c r="EB275" s="106">
        <f t="shared" ca="1" si="542"/>
        <v>4557.1798926452193</v>
      </c>
      <c r="EC275" s="106">
        <f t="shared" ca="1" si="542"/>
        <v>4830.6106862039323</v>
      </c>
      <c r="ED275" s="106">
        <f t="shared" ca="1" si="542"/>
        <v>5120.4473273761678</v>
      </c>
      <c r="EE275" s="106">
        <f t="shared" ca="1" si="542"/>
        <v>5427.6741670187375</v>
      </c>
      <c r="EF275" s="106">
        <f t="shared" ca="1" si="542"/>
        <v>5753.3346170398627</v>
      </c>
      <c r="EG275" s="106">
        <f t="shared" ca="1" si="542"/>
        <v>6098.5346940622567</v>
      </c>
      <c r="EH275" s="106">
        <f t="shared" ca="1" si="542"/>
        <v>6464.446775705992</v>
      </c>
      <c r="EI275" s="106">
        <f t="shared" ca="1" si="542"/>
        <v>6852.3135822483528</v>
      </c>
      <c r="EJ275" s="106">
        <f t="shared" ca="1" si="542"/>
        <v>7263.452397183255</v>
      </c>
      <c r="EK275" s="106">
        <f t="shared" ca="1" si="542"/>
        <v>7699.2595410142521</v>
      </c>
    </row>
    <row r="276" spans="1:141" outlineLevel="2" x14ac:dyDescent="0.25">
      <c r="A276" s="90"/>
      <c r="B276" s="90"/>
      <c r="C276" s="90"/>
      <c r="D276" s="90"/>
      <c r="E276" s="37" t="s">
        <v>315</v>
      </c>
      <c r="F276" s="108">
        <f t="shared" ref="F276:AK276" ca="1" si="543">IF(ISERROR(F275/F$139),"",F275/F$139)</f>
        <v>2.6358671257459505E-2</v>
      </c>
      <c r="G276" s="109">
        <f t="shared" ca="1" si="543"/>
        <v>2.0426650127309525E-2</v>
      </c>
      <c r="H276" s="109">
        <f t="shared" ca="1" si="543"/>
        <v>3.2431519313977197E-2</v>
      </c>
      <c r="I276" s="110">
        <f t="shared" ca="1" si="543"/>
        <v>2.4825791634479902E-2</v>
      </c>
      <c r="J276" s="108">
        <f t="shared" ca="1" si="543"/>
        <v>2.6064291920069503E-2</v>
      </c>
      <c r="K276" s="109">
        <f t="shared" ca="1" si="543"/>
        <v>2.0815264527320035E-2</v>
      </c>
      <c r="L276" s="109">
        <f t="shared" ca="1" si="543"/>
        <v>1.3026819923371647E-2</v>
      </c>
      <c r="M276" s="110">
        <f t="shared" ca="1" si="543"/>
        <v>1.0706638115631691E-2</v>
      </c>
      <c r="N276" s="108">
        <f t="shared" ca="1" si="543"/>
        <v>4.2145593869731802E-2</v>
      </c>
      <c r="O276" s="109">
        <f t="shared" ca="1" si="543"/>
        <v>2.2408963585434174E-2</v>
      </c>
      <c r="P276" s="109">
        <f t="shared" ca="1" si="543"/>
        <v>1.8962075848303395E-2</v>
      </c>
      <c r="Q276" s="110">
        <f t="shared" ca="1" si="543"/>
        <v>2.3469857340082834E-2</v>
      </c>
      <c r="R276" s="108">
        <f t="shared" ca="1" si="543"/>
        <v>2.7878162106350027E-2</v>
      </c>
      <c r="S276" s="109">
        <f t="shared" ca="1" si="543"/>
        <v>2.4215246636771302E-2</v>
      </c>
      <c r="T276" s="109">
        <f t="shared" ca="1" si="543"/>
        <v>2.6176024279210924E-2</v>
      </c>
      <c r="U276" s="110">
        <f t="shared" ca="1" si="543"/>
        <v>0.1429062177945723</v>
      </c>
      <c r="V276" s="108">
        <f t="shared" ca="1" si="543"/>
        <v>3.6794512004989087E-2</v>
      </c>
      <c r="W276" s="109">
        <f t="shared" ca="1" si="543"/>
        <v>4.1306436119116233E-2</v>
      </c>
      <c r="X276" s="109">
        <f t="shared" ca="1" si="543"/>
        <v>4.7154982709839671E-2</v>
      </c>
      <c r="Y276" s="110">
        <f t="shared" ca="1" si="543"/>
        <v>9.2063492063492069E-2</v>
      </c>
      <c r="Z276" s="108">
        <f t="shared" ca="1" si="543"/>
        <v>5.7657657657657659E-2</v>
      </c>
      <c r="AA276" s="109">
        <f t="shared" ca="1" si="543"/>
        <v>4.3815432338115551E-2</v>
      </c>
      <c r="AB276" s="109">
        <f t="shared" ca="1" si="543"/>
        <v>3.417385534173855E-2</v>
      </c>
      <c r="AC276" s="110">
        <f t="shared" ca="1" si="543"/>
        <v>4.6376811594202899E-2</v>
      </c>
      <c r="AD276" s="108">
        <f t="shared" ca="1" si="543"/>
        <v>5.0324675324675328E-2</v>
      </c>
      <c r="AE276" s="109">
        <f t="shared" ca="1" si="543"/>
        <v>5.6130367304707711E-2</v>
      </c>
      <c r="AF276" s="109">
        <f t="shared" ca="1" si="543"/>
        <v>0.10008463817181548</v>
      </c>
      <c r="AG276" s="110">
        <f t="shared" ca="1" si="543"/>
        <v>5.6566060363781728E-2</v>
      </c>
      <c r="AH276" s="108">
        <f t="shared" ca="1" si="543"/>
        <v>5.2640876170287933E-2</v>
      </c>
      <c r="AI276" s="109">
        <f t="shared" ca="1" si="543"/>
        <v>2.8123559243891195E-2</v>
      </c>
      <c r="AJ276" s="109">
        <f t="shared" ca="1" si="543"/>
        <v>3.111361396592989E-2</v>
      </c>
      <c r="AK276" s="110">
        <f t="shared" ca="1" si="543"/>
        <v>3.5718958524139734E-2</v>
      </c>
      <c r="AL276" s="108">
        <f t="shared" ref="AL276:BQ276" ca="1" si="544">IF(ISERROR(AL275/AL$139),"",AL275/AL$139)</f>
        <v>4.355694980694981E-2</v>
      </c>
      <c r="AM276" s="109">
        <f t="shared" ca="1" si="544"/>
        <v>6.4588305489260145E-2</v>
      </c>
      <c r="AN276" s="109">
        <f t="shared" ca="1" si="544"/>
        <v>8.9360984656887535E-2</v>
      </c>
      <c r="AO276" s="110">
        <f t="shared" ca="1" si="544"/>
        <v>8.4118327549165428E-2</v>
      </c>
      <c r="AP276" s="108">
        <f t="shared" ca="1" si="544"/>
        <v>3.4482758620689655E-2</v>
      </c>
      <c r="AQ276" s="109">
        <f t="shared" ca="1" si="544"/>
        <v>2.1396313022877027E-2</v>
      </c>
      <c r="AR276" s="109">
        <f t="shared" ca="1" si="544"/>
        <v>1.5342163355408389E-2</v>
      </c>
      <c r="AS276" s="110">
        <f t="shared" ca="1" si="544"/>
        <v>1.149165271682577E-2</v>
      </c>
      <c r="AT276" s="108">
        <f t="shared" ca="1" si="544"/>
        <v>1.4168330517585623E-2</v>
      </c>
      <c r="AU276" s="109">
        <f t="shared" ca="1" si="544"/>
        <v>3.2523302263648468E-2</v>
      </c>
      <c r="AV276" s="109">
        <f t="shared" ca="1" si="544"/>
        <v>2.3174277407217378E-2</v>
      </c>
      <c r="AW276" s="110">
        <f t="shared" ca="1" si="544"/>
        <v>1.6713282414357402E-2</v>
      </c>
      <c r="AX276" s="108">
        <f t="shared" ca="1" si="544"/>
        <v>2.0127936417468146E-2</v>
      </c>
      <c r="AY276" s="109">
        <f t="shared" ca="1" si="544"/>
        <v>1.7450465248220384E-2</v>
      </c>
      <c r="AZ276" s="109">
        <f t="shared" ca="1" si="544"/>
        <v>1.4942476941352841E-2</v>
      </c>
      <c r="BA276" s="110">
        <f t="shared" ca="1" si="544"/>
        <v>1.3749690522318454E-2</v>
      </c>
      <c r="BB276" s="108">
        <f t="shared" ca="1" si="544"/>
        <v>1.7593504719653475E-2</v>
      </c>
      <c r="BC276" s="109">
        <f t="shared" ca="1" si="544"/>
        <v>1.5253170336839379E-2</v>
      </c>
      <c r="BD276" s="109">
        <f t="shared" ca="1" si="544"/>
        <v>1.3060978191626903E-2</v>
      </c>
      <c r="BE276" s="110">
        <f t="shared" ca="1" si="544"/>
        <v>1.2018382812867266E-2</v>
      </c>
      <c r="BF276" s="108">
        <f t="shared" ca="1" si="544"/>
        <v>1.6248838380739841E-2</v>
      </c>
      <c r="BG276" s="109">
        <f t="shared" ca="1" si="544"/>
        <v>1.4087375059520251E-2</v>
      </c>
      <c r="BH276" s="109">
        <f t="shared" ca="1" si="544"/>
        <v>1.2062731508693586E-2</v>
      </c>
      <c r="BI276" s="110">
        <f t="shared" ca="1" si="544"/>
        <v>1.1099821384990546E-2</v>
      </c>
      <c r="BJ276" s="108">
        <f t="shared" ca="1" si="544"/>
        <v>1.5516908723949761E-2</v>
      </c>
      <c r="BK276" s="109">
        <f t="shared" ca="1" si="544"/>
        <v>1.3452808615397717E-2</v>
      </c>
      <c r="BL276" s="109">
        <f t="shared" ca="1" si="544"/>
        <v>1.1519365224518199E-2</v>
      </c>
      <c r="BM276" s="110">
        <f t="shared" ca="1" si="544"/>
        <v>1.0599829430711692E-2</v>
      </c>
      <c r="BN276" s="108">
        <f t="shared" ca="1" si="544"/>
        <v>1.5229558562395133E-2</v>
      </c>
      <c r="BO276" s="109">
        <f t="shared" ca="1" si="544"/>
        <v>1.320368252992739E-2</v>
      </c>
      <c r="BP276" s="109">
        <f t="shared" ca="1" si="544"/>
        <v>1.130604364628638E-2</v>
      </c>
      <c r="BQ276" s="110">
        <f t="shared" ca="1" si="544"/>
        <v>1.0403536293105919E-2</v>
      </c>
      <c r="BR276" s="108">
        <f t="shared" ref="BR276:CW276" ca="1" si="545">IF(ISERROR(BR275/BR$139),"",BR275/BR$139)</f>
        <v>1.5374601977275085E-2</v>
      </c>
      <c r="BS276" s="109">
        <f t="shared" ca="1" si="545"/>
        <v>1.3329431887355267E-2</v>
      </c>
      <c r="BT276" s="109">
        <f t="shared" ca="1" si="545"/>
        <v>1.1413720252441487E-2</v>
      </c>
      <c r="BU276" s="110">
        <f t="shared" ca="1" si="545"/>
        <v>1.0502617591135499E-2</v>
      </c>
      <c r="BV276" s="108">
        <f t="shared" ca="1" si="545"/>
        <v>1.552102675801104E-2</v>
      </c>
      <c r="BW276" s="109">
        <f t="shared" ca="1" si="545"/>
        <v>1.3456378857711032E-2</v>
      </c>
      <c r="BX276" s="109">
        <f t="shared" ca="1" si="545"/>
        <v>1.1522422350083786E-2</v>
      </c>
      <c r="BY276" s="110">
        <f t="shared" ca="1" si="545"/>
        <v>1.0602642520574884E-2</v>
      </c>
      <c r="BZ276" s="108">
        <f t="shared" ca="1" si="545"/>
        <v>1.5668846060468287E-2</v>
      </c>
      <c r="CA276" s="109">
        <f t="shared" ca="1" si="545"/>
        <v>1.3584534846832088E-2</v>
      </c>
      <c r="CB276" s="109">
        <f t="shared" ca="1" si="545"/>
        <v>1.163215970579887E-2</v>
      </c>
      <c r="CC276" s="110">
        <f t="shared" ca="1" si="545"/>
        <v>1.0703620068389883E-2</v>
      </c>
      <c r="CD276" s="108">
        <f t="shared" ca="1" si="545"/>
        <v>1.5818073165806079E-2</v>
      </c>
      <c r="CE276" s="109">
        <f t="shared" ca="1" si="545"/>
        <v>1.3713911369182869E-2</v>
      </c>
      <c r="CF276" s="109">
        <f t="shared" ca="1" si="545"/>
        <v>1.1742942179187428E-2</v>
      </c>
      <c r="CG276" s="110">
        <f t="shared" ca="1" si="545"/>
        <v>1.0805559307136451E-2</v>
      </c>
      <c r="CH276" s="108">
        <f t="shared" ca="1" si="545"/>
        <v>1.5968721481670899E-2</v>
      </c>
      <c r="CI276" s="109">
        <f t="shared" ca="1" si="545"/>
        <v>1.3844520048889371E-2</v>
      </c>
      <c r="CJ276" s="109">
        <f t="shared" ca="1" si="545"/>
        <v>1.1854779723751117E-2</v>
      </c>
      <c r="CK276" s="110">
        <f t="shared" ca="1" si="545"/>
        <v>1.0908469395775845E-2</v>
      </c>
      <c r="CL276" s="108">
        <f t="shared" ca="1" si="545"/>
        <v>1.6120804543401097E-2</v>
      </c>
      <c r="CM276" s="109">
        <f t="shared" ca="1" si="545"/>
        <v>1.3976372620783556E-2</v>
      </c>
      <c r="CN276" s="109">
        <f t="shared" ca="1" si="545"/>
        <v>1.1967682387786843E-2</v>
      </c>
      <c r="CO276" s="110">
        <f t="shared" ca="1" si="545"/>
        <v>1.1012359580497521E-2</v>
      </c>
      <c r="CP276" s="108">
        <f t="shared" ca="1" si="545"/>
        <v>1.6274336015243019E-2</v>
      </c>
      <c r="CQ276" s="109">
        <f t="shared" ca="1" si="545"/>
        <v>1.4109480931457689E-2</v>
      </c>
      <c r="CR276" s="109">
        <f t="shared" ca="1" si="545"/>
        <v>1.2081660315289578E-2</v>
      </c>
      <c r="CS276" s="110">
        <f t="shared" ca="1" si="545"/>
        <v>1.1117239195549881E-2</v>
      </c>
      <c r="CT276" s="108">
        <f t="shared" ca="1" si="545"/>
        <v>1.6429329691578665E-2</v>
      </c>
      <c r="CU276" s="109">
        <f t="shared" ca="1" si="545"/>
        <v>1.4243856940328715E-2</v>
      </c>
      <c r="CV276" s="109">
        <f t="shared" ca="1" si="545"/>
        <v>1.2196723746863765E-2</v>
      </c>
      <c r="CW276" s="110">
        <f t="shared" ca="1" si="545"/>
        <v>1.1223117664078927E-2</v>
      </c>
      <c r="CX276" s="108">
        <f t="shared" ref="CX276:DI276" ca="1" si="546">IF(ISERROR(CX275/CX$139),"",CX275/CX$139)</f>
        <v>1.6585799498165129E-2</v>
      </c>
      <c r="CY276" s="109">
        <f t="shared" ca="1" si="546"/>
        <v>1.4379512720712801E-2</v>
      </c>
      <c r="CZ276" s="109">
        <f t="shared" ca="1" si="546"/>
        <v>1.2312883020643423E-2</v>
      </c>
      <c r="DA276" s="110">
        <f t="shared" ca="1" si="546"/>
        <v>1.1330004498974918E-2</v>
      </c>
      <c r="DB276" s="108">
        <f t="shared" ca="1" si="546"/>
        <v>1.6743759493385753E-2</v>
      </c>
      <c r="DC276" s="109">
        <f t="shared" ca="1" si="546"/>
        <v>1.4516460460910065E-2</v>
      </c>
      <c r="DD276" s="109">
        <f t="shared" ca="1" si="546"/>
        <v>1.243014857322098E-2</v>
      </c>
      <c r="DE276" s="110">
        <f t="shared" ca="1" si="546"/>
        <v>1.143790930372706E-2</v>
      </c>
      <c r="DF276" s="108">
        <f t="shared" ca="1" si="546"/>
        <v>1.6903223869513238E-2</v>
      </c>
      <c r="DG276" s="109">
        <f t="shared" ca="1" si="546"/>
        <v>1.465471246529969E-2</v>
      </c>
      <c r="DH276" s="109">
        <f t="shared" ca="1" si="546"/>
        <v>1.2548530940584991E-2</v>
      </c>
      <c r="DI276" s="110">
        <f t="shared" ca="1" si="546"/>
        <v>1.1546841773286368E-2</v>
      </c>
      <c r="DK276" s="109">
        <f t="shared" ref="DK276:EK276" ca="1" si="547">IF(ISERROR(DK275/DK$139),"",DK275/DK$139)</f>
        <v>2.6141368580672848E-2</v>
      </c>
      <c r="DL276" s="109">
        <f t="shared" ca="1" si="547"/>
        <v>1.716566866267465E-2</v>
      </c>
      <c r="DM276" s="109">
        <f t="shared" ca="1" si="547"/>
        <v>2.5470332850940667E-2</v>
      </c>
      <c r="DN276" s="109">
        <f t="shared" ca="1" si="547"/>
        <v>6.1045913115091617E-2</v>
      </c>
      <c r="DO276" s="109">
        <f t="shared" ca="1" si="547"/>
        <v>5.1212017753499491E-2</v>
      </c>
      <c r="DP276" s="109">
        <f t="shared" ca="1" si="547"/>
        <v>4.4696830921414181E-2</v>
      </c>
      <c r="DQ276" s="109">
        <f t="shared" ca="1" si="547"/>
        <v>6.7646176911544231E-2</v>
      </c>
      <c r="DR276" s="109">
        <f t="shared" ca="1" si="547"/>
        <v>3.6226499219736939E-2</v>
      </c>
      <c r="DS276" s="109">
        <f t="shared" ca="1" si="547"/>
        <v>6.7954326388373995E-2</v>
      </c>
      <c r="DT276" s="109">
        <f t="shared" ca="1" si="547"/>
        <v>1.7547027346442992E-2</v>
      </c>
      <c r="DU276" s="109">
        <f t="shared" ca="1" si="547"/>
        <v>2.1627120961710478E-2</v>
      </c>
      <c r="DV276" s="109">
        <f t="shared" ca="1" si="547"/>
        <v>1.6218004171020782E-2</v>
      </c>
      <c r="DW276" s="109">
        <f t="shared" ca="1" si="547"/>
        <v>1.4175895979012889E-2</v>
      </c>
      <c r="DX276" s="109">
        <f t="shared" ca="1" si="547"/>
        <v>1.3092436460817746E-2</v>
      </c>
      <c r="DY276" s="109">
        <f t="shared" ca="1" si="547"/>
        <v>1.250268707069082E-2</v>
      </c>
      <c r="DZ276" s="109">
        <f t="shared" ca="1" si="547"/>
        <v>1.227115582864099E-2</v>
      </c>
      <c r="EA276" s="109">
        <f t="shared" ca="1" si="547"/>
        <v>1.2388023979389949E-2</v>
      </c>
      <c r="EB276" s="109">
        <f t="shared" ca="1" si="547"/>
        <v>1.2506005160146046E-2</v>
      </c>
      <c r="EC276" s="109">
        <f t="shared" ca="1" si="547"/>
        <v>1.2625109971195056E-2</v>
      </c>
      <c r="ED276" s="109">
        <f t="shared" ca="1" si="547"/>
        <v>1.2745349113777863E-2</v>
      </c>
      <c r="EE276" s="109">
        <f t="shared" ca="1" si="547"/>
        <v>1.2866733391051936E-2</v>
      </c>
      <c r="EF276" s="109">
        <f t="shared" ca="1" si="547"/>
        <v>1.2989273709061958E-2</v>
      </c>
      <c r="EG276" s="109">
        <f t="shared" ca="1" si="547"/>
        <v>1.3112981077719693E-2</v>
      </c>
      <c r="EH276" s="109">
        <f t="shared" ca="1" si="547"/>
        <v>1.3237866611793214E-2</v>
      </c>
      <c r="EI276" s="109">
        <f t="shared" ca="1" si="547"/>
        <v>1.3363941531905532E-2</v>
      </c>
      <c r="EJ276" s="109">
        <f t="shared" ca="1" si="547"/>
        <v>1.3491217165542729E-2</v>
      </c>
      <c r="EK276" s="109">
        <f t="shared" ca="1" si="547"/>
        <v>1.361970494807171E-2</v>
      </c>
    </row>
    <row r="277" spans="1:141" outlineLevel="2" x14ac:dyDescent="0.25">
      <c r="A277" s="90"/>
      <c r="B277" s="90"/>
      <c r="C277" s="90"/>
      <c r="D277" s="90"/>
      <c r="E277" s="37" t="s">
        <v>327</v>
      </c>
      <c r="F277" s="108"/>
      <c r="G277" s="109">
        <f t="shared" ref="G277:AL277" ca="1" si="548">IF(ISERROR(G275/F264),"",4*G275/F264)</f>
        <v>0.10621784867245369</v>
      </c>
      <c r="H277" s="109">
        <f t="shared" ca="1" si="548"/>
        <v>0.19444566765012405</v>
      </c>
      <c r="I277" s="110">
        <f t="shared" ca="1" si="548"/>
        <v>0.15370676146364284</v>
      </c>
      <c r="J277" s="108">
        <f t="shared" ca="1" si="548"/>
        <v>0.15404443668516915</v>
      </c>
      <c r="K277" s="109">
        <f t="shared" ca="1" si="548"/>
        <v>0.1276595744680851</v>
      </c>
      <c r="L277" s="109">
        <f t="shared" ca="1" si="548"/>
        <v>9.8981077147016011E-2</v>
      </c>
      <c r="M277" s="110">
        <f t="shared" ca="1" si="548"/>
        <v>9.2449922958397532E-2</v>
      </c>
      <c r="N277" s="108">
        <f t="shared" ca="1" si="548"/>
        <v>0.34810126582278483</v>
      </c>
      <c r="O277" s="109">
        <f t="shared" ca="1" si="548"/>
        <v>0.20189274447949526</v>
      </c>
      <c r="P277" s="109">
        <f t="shared" ca="1" si="548"/>
        <v>0.24398073836276082</v>
      </c>
      <c r="Q277" s="110">
        <f t="shared" ca="1" si="548"/>
        <v>0.3274478330658106</v>
      </c>
      <c r="R277" s="108">
        <f t="shared" ca="1" si="548"/>
        <v>0.34560000000000002</v>
      </c>
      <c r="S277" s="109">
        <f t="shared" ca="1" si="548"/>
        <v>0.34340222575516693</v>
      </c>
      <c r="T277" s="109">
        <f t="shared" ca="1" si="548"/>
        <v>0.42201834862385323</v>
      </c>
      <c r="U277" s="110">
        <f t="shared" ca="1" si="548"/>
        <v>2.5098039215686274</v>
      </c>
      <c r="V277" s="108">
        <f t="shared" ca="1" si="548"/>
        <v>0.449952335557674</v>
      </c>
      <c r="W277" s="109">
        <f t="shared" ca="1" si="548"/>
        <v>0.46030330062444247</v>
      </c>
      <c r="X277" s="109">
        <f t="shared" ca="1" si="548"/>
        <v>0.49464138499587801</v>
      </c>
      <c r="Y277" s="110">
        <f t="shared" ca="1" si="548"/>
        <v>0.60551826994780011</v>
      </c>
      <c r="Z277" s="108">
        <f t="shared" ca="1" si="548"/>
        <v>0.35334713595583161</v>
      </c>
      <c r="AA277" s="109">
        <f t="shared" ca="1" si="548"/>
        <v>0.21909840038778478</v>
      </c>
      <c r="AB277" s="109">
        <f t="shared" ca="1" si="548"/>
        <v>0.19922630560928434</v>
      </c>
      <c r="AC277" s="110">
        <f t="shared" ca="1" si="548"/>
        <v>0.27599425011978918</v>
      </c>
      <c r="AD277" s="108">
        <f t="shared" ca="1" si="548"/>
        <v>0.26484408372490387</v>
      </c>
      <c r="AE277" s="109">
        <f t="shared" ca="1" si="548"/>
        <v>0.36317991631799162</v>
      </c>
      <c r="AF277" s="109">
        <f t="shared" ca="1" si="548"/>
        <v>0.34281572748686356</v>
      </c>
      <c r="AG277" s="110">
        <f t="shared" ca="1" si="548"/>
        <v>0.20210676664881272</v>
      </c>
      <c r="AH277" s="108">
        <f t="shared" ca="1" si="548"/>
        <v>0.21312354729125693</v>
      </c>
      <c r="AI277" s="109">
        <f t="shared" ca="1" si="548"/>
        <v>0.13052781740370897</v>
      </c>
      <c r="AJ277" s="109">
        <f t="shared" ca="1" si="548"/>
        <v>0.15665426191741982</v>
      </c>
      <c r="AK277" s="110">
        <f t="shared" ca="1" si="548"/>
        <v>0.18850336613153806</v>
      </c>
      <c r="AL277" s="108">
        <f t="shared" ca="1" si="548"/>
        <v>0.24285233770602085</v>
      </c>
      <c r="AM277" s="109">
        <f t="shared" ref="AM277:BR277" ca="1" si="549">IF(ISERROR(AM275/AL264),"",4*AM275/AL264)</f>
        <v>0.28948687949189372</v>
      </c>
      <c r="AN277" s="109">
        <f t="shared" ca="1" si="549"/>
        <v>0.34634863584381637</v>
      </c>
      <c r="AO277" s="110">
        <f t="shared" ca="1" si="549"/>
        <v>0.31079224545870859</v>
      </c>
      <c r="AP277" s="108">
        <f t="shared" ca="1" si="549"/>
        <v>0.15212390737616929</v>
      </c>
      <c r="AQ277" s="109">
        <f t="shared" ca="1" si="549"/>
        <v>0.18133333333333335</v>
      </c>
      <c r="AR277" s="109">
        <f t="shared" ca="1" si="549"/>
        <v>0.17296624669466479</v>
      </c>
      <c r="AS277" s="110">
        <f t="shared" ca="1" si="549"/>
        <v>0.1584776165964748</v>
      </c>
      <c r="AT277" s="108">
        <f t="shared" ca="1" si="549"/>
        <v>0.23163841807909605</v>
      </c>
      <c r="AU277" s="109">
        <f t="shared" ca="1" si="549"/>
        <v>0.59901900674432862</v>
      </c>
      <c r="AV277" s="109">
        <f t="shared" ca="1" si="549"/>
        <v>0.43987555796023264</v>
      </c>
      <c r="AW277" s="110">
        <f t="shared" ca="1" si="549"/>
        <v>0.32116935483870968</v>
      </c>
      <c r="AX277" s="108">
        <f t="shared" ca="1" si="549"/>
        <v>0.4</v>
      </c>
      <c r="AY277" s="109">
        <f t="shared" ca="1" si="549"/>
        <v>0.39408866995073893</v>
      </c>
      <c r="AZ277" s="109">
        <f t="shared" ca="1" si="549"/>
        <v>0.38834951456310685</v>
      </c>
      <c r="BA277" s="110">
        <f t="shared" ca="1" si="549"/>
        <v>0.38277511961722499</v>
      </c>
      <c r="BB277" s="108">
        <f t="shared" ca="1" si="549"/>
        <v>0.4</v>
      </c>
      <c r="BC277" s="109">
        <f t="shared" ca="1" si="549"/>
        <v>0.39408866995073893</v>
      </c>
      <c r="BD277" s="109">
        <f t="shared" ca="1" si="549"/>
        <v>0.38834951456310679</v>
      </c>
      <c r="BE277" s="110">
        <f t="shared" ca="1" si="549"/>
        <v>0.38277511961722482</v>
      </c>
      <c r="BF277" s="108">
        <f t="shared" ca="1" si="549"/>
        <v>0.4</v>
      </c>
      <c r="BG277" s="109">
        <f t="shared" ca="1" si="549"/>
        <v>0.39408866995073893</v>
      </c>
      <c r="BH277" s="109">
        <f t="shared" ca="1" si="549"/>
        <v>0.38834951456310679</v>
      </c>
      <c r="BI277" s="110">
        <f t="shared" ca="1" si="549"/>
        <v>0.38277511961722488</v>
      </c>
      <c r="BJ277" s="108">
        <f t="shared" ca="1" si="549"/>
        <v>0.4</v>
      </c>
      <c r="BK277" s="109">
        <f t="shared" ca="1" si="549"/>
        <v>0.39408866995073893</v>
      </c>
      <c r="BL277" s="109">
        <f t="shared" ca="1" si="549"/>
        <v>0.38834951456310685</v>
      </c>
      <c r="BM277" s="110">
        <f t="shared" ca="1" si="549"/>
        <v>0.38277511961722493</v>
      </c>
      <c r="BN277" s="108">
        <f t="shared" ca="1" si="549"/>
        <v>0.4</v>
      </c>
      <c r="BO277" s="109">
        <f t="shared" ca="1" si="549"/>
        <v>0.39408866995073893</v>
      </c>
      <c r="BP277" s="109">
        <f t="shared" ca="1" si="549"/>
        <v>0.38834951456310679</v>
      </c>
      <c r="BQ277" s="110">
        <f t="shared" ca="1" si="549"/>
        <v>0.38277511961722488</v>
      </c>
      <c r="BR277" s="108">
        <f t="shared" ca="1" si="549"/>
        <v>0.39999999999999997</v>
      </c>
      <c r="BS277" s="109">
        <f t="shared" ref="BS277:CX277" ca="1" si="550">IF(ISERROR(BS275/BR264),"",4*BS275/BR264)</f>
        <v>0.39408866995073888</v>
      </c>
      <c r="BT277" s="109">
        <f t="shared" ca="1" si="550"/>
        <v>0.38834951456310673</v>
      </c>
      <c r="BU277" s="110">
        <f t="shared" ca="1" si="550"/>
        <v>0.38277511961722488</v>
      </c>
      <c r="BV277" s="108">
        <f t="shared" ca="1" si="550"/>
        <v>0.4</v>
      </c>
      <c r="BW277" s="109">
        <f t="shared" ca="1" si="550"/>
        <v>0.39408866995073893</v>
      </c>
      <c r="BX277" s="109">
        <f t="shared" ca="1" si="550"/>
        <v>0.38834951456310685</v>
      </c>
      <c r="BY277" s="110">
        <f t="shared" ca="1" si="550"/>
        <v>0.38277511961722493</v>
      </c>
      <c r="BZ277" s="108">
        <f t="shared" ca="1" si="550"/>
        <v>0.4</v>
      </c>
      <c r="CA277" s="109">
        <f t="shared" ca="1" si="550"/>
        <v>0.39408866995073893</v>
      </c>
      <c r="CB277" s="109">
        <f t="shared" ca="1" si="550"/>
        <v>0.38834951456310685</v>
      </c>
      <c r="CC277" s="110">
        <f t="shared" ca="1" si="550"/>
        <v>0.38277511961722493</v>
      </c>
      <c r="CD277" s="108">
        <f t="shared" ca="1" si="550"/>
        <v>0.4</v>
      </c>
      <c r="CE277" s="109">
        <f t="shared" ca="1" si="550"/>
        <v>0.39408866995073893</v>
      </c>
      <c r="CF277" s="109">
        <f t="shared" ca="1" si="550"/>
        <v>0.38834951456310685</v>
      </c>
      <c r="CG277" s="110">
        <f t="shared" ca="1" si="550"/>
        <v>0.38277511961722493</v>
      </c>
      <c r="CH277" s="108">
        <f t="shared" ca="1" si="550"/>
        <v>0.4</v>
      </c>
      <c r="CI277" s="109">
        <f t="shared" ca="1" si="550"/>
        <v>0.39408866995073893</v>
      </c>
      <c r="CJ277" s="109">
        <f t="shared" ca="1" si="550"/>
        <v>0.38834951456310679</v>
      </c>
      <c r="CK277" s="110">
        <f t="shared" ca="1" si="550"/>
        <v>0.38277511961722482</v>
      </c>
      <c r="CL277" s="108">
        <f t="shared" ca="1" si="550"/>
        <v>0.4</v>
      </c>
      <c r="CM277" s="109">
        <f t="shared" ca="1" si="550"/>
        <v>0.39408866995073888</v>
      </c>
      <c r="CN277" s="109">
        <f t="shared" ca="1" si="550"/>
        <v>0.38834951456310673</v>
      </c>
      <c r="CO277" s="110">
        <f t="shared" ca="1" si="550"/>
        <v>0.38277511961722477</v>
      </c>
      <c r="CP277" s="108">
        <f t="shared" ca="1" si="550"/>
        <v>0.4</v>
      </c>
      <c r="CQ277" s="109">
        <f t="shared" ca="1" si="550"/>
        <v>0.39408866995073893</v>
      </c>
      <c r="CR277" s="109">
        <f t="shared" ca="1" si="550"/>
        <v>0.38834951456310685</v>
      </c>
      <c r="CS277" s="110">
        <f t="shared" ca="1" si="550"/>
        <v>0.38277511961722493</v>
      </c>
      <c r="CT277" s="108">
        <f t="shared" ca="1" si="550"/>
        <v>0.4</v>
      </c>
      <c r="CU277" s="109">
        <f t="shared" ca="1" si="550"/>
        <v>0.39408866995073893</v>
      </c>
      <c r="CV277" s="109">
        <f t="shared" ca="1" si="550"/>
        <v>0.38834951456310679</v>
      </c>
      <c r="CW277" s="110">
        <f t="shared" ca="1" si="550"/>
        <v>0.38277511961722482</v>
      </c>
      <c r="CX277" s="108">
        <f t="shared" ca="1" si="550"/>
        <v>0.4</v>
      </c>
      <c r="CY277" s="109">
        <f t="shared" ref="CY277:DI277" ca="1" si="551">IF(ISERROR(CY275/CX264),"",4*CY275/CX264)</f>
        <v>0.39408866995073888</v>
      </c>
      <c r="CZ277" s="109">
        <f t="shared" ca="1" si="551"/>
        <v>0.38834951456310679</v>
      </c>
      <c r="DA277" s="110">
        <f t="shared" ca="1" si="551"/>
        <v>0.38277511961722482</v>
      </c>
      <c r="DB277" s="108">
        <f t="shared" ca="1" si="551"/>
        <v>0.4</v>
      </c>
      <c r="DC277" s="109">
        <f t="shared" ca="1" si="551"/>
        <v>0.39408866995073893</v>
      </c>
      <c r="DD277" s="109">
        <f t="shared" ca="1" si="551"/>
        <v>0.38834951456310679</v>
      </c>
      <c r="DE277" s="110">
        <f t="shared" ca="1" si="551"/>
        <v>0.38277511961722482</v>
      </c>
      <c r="DF277" s="108">
        <f t="shared" ca="1" si="551"/>
        <v>0.4</v>
      </c>
      <c r="DG277" s="109">
        <f t="shared" ca="1" si="551"/>
        <v>0.39408866995073893</v>
      </c>
      <c r="DH277" s="109">
        <f t="shared" ca="1" si="551"/>
        <v>0.38834951456310685</v>
      </c>
      <c r="DI277" s="110">
        <f t="shared" ca="1" si="551"/>
        <v>0.38277511961722493</v>
      </c>
      <c r="DK277" s="109"/>
      <c r="DL277" s="109">
        <f t="shared" ref="DL277:EK277" ca="1" si="552">IF(ISERROR(DL275/DK264),"",DL275/DK264)</f>
        <v>0.11039851295770454</v>
      </c>
      <c r="DM277" s="109">
        <f t="shared" ca="1" si="552"/>
        <v>0.27848101265822783</v>
      </c>
      <c r="DN277" s="109">
        <f t="shared" ca="1" si="552"/>
        <v>0.94879999999999998</v>
      </c>
      <c r="DO277" s="109">
        <f t="shared" ca="1" si="552"/>
        <v>0.57197330791229739</v>
      </c>
      <c r="DP277" s="109">
        <f t="shared" ca="1" si="552"/>
        <v>0.33678398895790201</v>
      </c>
      <c r="DQ277" s="109">
        <f t="shared" ca="1" si="552"/>
        <v>0.48184536522853483</v>
      </c>
      <c r="DR277" s="109">
        <f t="shared" ca="1" si="552"/>
        <v>0.17432504916860361</v>
      </c>
      <c r="DS277" s="109">
        <f t="shared" ca="1" si="552"/>
        <v>0.30827447023208882</v>
      </c>
      <c r="DT277" s="109">
        <f t="shared" ca="1" si="552"/>
        <v>0.16393191228339213</v>
      </c>
      <c r="DU277" s="109">
        <f t="shared" ca="1" si="552"/>
        <v>0.43882611424984302</v>
      </c>
      <c r="DV277" s="109">
        <f t="shared" ca="1" si="552"/>
        <v>0.4</v>
      </c>
      <c r="DW277" s="109">
        <f t="shared" ca="1" si="552"/>
        <v>0.4</v>
      </c>
      <c r="DX277" s="109">
        <f t="shared" ca="1" si="552"/>
        <v>0.4</v>
      </c>
      <c r="DY277" s="109">
        <f t="shared" ca="1" si="552"/>
        <v>0.4</v>
      </c>
      <c r="DZ277" s="109">
        <f t="shared" ca="1" si="552"/>
        <v>0.4</v>
      </c>
      <c r="EA277" s="109">
        <f t="shared" ca="1" si="552"/>
        <v>0.39999999999999997</v>
      </c>
      <c r="EB277" s="109">
        <f t="shared" ca="1" si="552"/>
        <v>0.4</v>
      </c>
      <c r="EC277" s="109">
        <f t="shared" ca="1" si="552"/>
        <v>0.4</v>
      </c>
      <c r="ED277" s="109">
        <f t="shared" ca="1" si="552"/>
        <v>0.4</v>
      </c>
      <c r="EE277" s="109">
        <f t="shared" ca="1" si="552"/>
        <v>0.4</v>
      </c>
      <c r="EF277" s="109">
        <f t="shared" ca="1" si="552"/>
        <v>0.4</v>
      </c>
      <c r="EG277" s="109">
        <f t="shared" ca="1" si="552"/>
        <v>0.4</v>
      </c>
      <c r="EH277" s="109">
        <f t="shared" ca="1" si="552"/>
        <v>0.4</v>
      </c>
      <c r="EI277" s="109">
        <f t="shared" ca="1" si="552"/>
        <v>0.4</v>
      </c>
      <c r="EJ277" s="109">
        <f t="shared" ca="1" si="552"/>
        <v>0.4</v>
      </c>
      <c r="EK277" s="109">
        <f t="shared" ca="1" si="552"/>
        <v>0.4</v>
      </c>
    </row>
    <row r="278" spans="1:141" outlineLevel="2" x14ac:dyDescent="0.25">
      <c r="A278" s="90"/>
      <c r="B278" s="90"/>
      <c r="C278" s="90"/>
      <c r="D278" s="90"/>
      <c r="F278" s="100"/>
      <c r="I278" s="101"/>
      <c r="J278" s="100"/>
      <c r="M278" s="101"/>
      <c r="N278" s="100"/>
      <c r="Q278" s="101"/>
      <c r="R278" s="100"/>
      <c r="U278" s="101"/>
      <c r="V278" s="100"/>
      <c r="Y278" s="101"/>
      <c r="Z278" s="100"/>
      <c r="AC278" s="101"/>
      <c r="AD278" s="100"/>
      <c r="AG278" s="101"/>
      <c r="AH278" s="100"/>
      <c r="AK278" s="101"/>
      <c r="AL278" s="100"/>
      <c r="AO278" s="101"/>
      <c r="AP278" s="102"/>
      <c r="AQ278" s="103"/>
      <c r="AR278" s="103"/>
      <c r="AS278" s="104"/>
      <c r="AT278" s="102"/>
      <c r="AU278" s="103"/>
      <c r="AV278" s="103"/>
      <c r="AW278" s="104"/>
      <c r="AX278" s="102"/>
      <c r="AY278" s="103"/>
      <c r="AZ278" s="103"/>
      <c r="BA278" s="104"/>
      <c r="BB278" s="102"/>
      <c r="BC278" s="103"/>
      <c r="BD278" s="103"/>
      <c r="BE278" s="104"/>
      <c r="BF278" s="102"/>
      <c r="BG278" s="103"/>
      <c r="BH278" s="103"/>
      <c r="BI278" s="104"/>
      <c r="BJ278" s="102"/>
      <c r="BK278" s="103"/>
      <c r="BL278" s="103"/>
      <c r="BM278" s="104"/>
      <c r="BN278" s="102"/>
      <c r="BO278" s="103"/>
      <c r="BP278" s="103"/>
      <c r="BQ278" s="104"/>
      <c r="BR278" s="102"/>
      <c r="BS278" s="103"/>
      <c r="BT278" s="103"/>
      <c r="BU278" s="104"/>
      <c r="BV278" s="102"/>
      <c r="BW278" s="103"/>
      <c r="BX278" s="103"/>
      <c r="BY278" s="104"/>
      <c r="BZ278" s="102"/>
      <c r="CA278" s="103"/>
      <c r="CB278" s="103"/>
      <c r="CC278" s="104"/>
      <c r="CD278" s="102"/>
      <c r="CE278" s="103"/>
      <c r="CF278" s="103"/>
      <c r="CG278" s="104"/>
      <c r="CH278" s="102"/>
      <c r="CI278" s="103"/>
      <c r="CJ278" s="103"/>
      <c r="CK278" s="104"/>
      <c r="CL278" s="102"/>
      <c r="CM278" s="103"/>
      <c r="CN278" s="103"/>
      <c r="CO278" s="104"/>
      <c r="CP278" s="102"/>
      <c r="CQ278" s="103"/>
      <c r="CR278" s="103"/>
      <c r="CS278" s="104"/>
      <c r="CT278" s="102"/>
      <c r="CU278" s="103"/>
      <c r="CV278" s="103"/>
      <c r="CW278" s="104"/>
      <c r="CX278" s="102"/>
      <c r="CY278" s="103"/>
      <c r="CZ278" s="103"/>
      <c r="DA278" s="104"/>
      <c r="DB278" s="102"/>
      <c r="DC278" s="103"/>
      <c r="DD278" s="103"/>
      <c r="DE278" s="104"/>
      <c r="DF278" s="102"/>
      <c r="DG278" s="103"/>
      <c r="DH278" s="103"/>
      <c r="DI278" s="104"/>
    </row>
    <row r="279" spans="1:141" outlineLevel="2" x14ac:dyDescent="0.25">
      <c r="A279" s="90" t="s">
        <v>201</v>
      </c>
      <c r="B279" s="90" t="s">
        <v>227</v>
      </c>
      <c r="C279" s="111">
        <f>-$C$6</f>
        <v>-9.9999999999999995E-7</v>
      </c>
      <c r="D279" s="90"/>
      <c r="E279" t="s">
        <v>328</v>
      </c>
      <c r="F279" s="113" cm="1">
        <f t="array" aca="1" ref="F279" ca="1">IF(AND(F$4="A",ISNUMBER('DataModel-NVDA'!F$4)),INDEX('DataModel-NVDA'!$F$4:$BA$109,MATCH(1,('DataModel-NVDA'!$A$4:$A$109=$A279)*('DataModel-NVDA'!$B$4:$B$109=$B279),0),MATCH(F$3,'DataModel-NVDA'!$F$2:$BA$2,0))*$C279,"")</f>
        <v>29.067999999999998</v>
      </c>
      <c r="G279" s="69" cm="1">
        <f t="array" aca="1" ref="G279" ca="1">IF(AND(G$4="A",ISNUMBER('DataModel-NVDA'!G$4)),INDEX('DataModel-NVDA'!$F$4:$BA$109,MATCH(1,('DataModel-NVDA'!$A$4:$A$109=$A279)*('DataModel-NVDA'!$B$4:$B$109=$B279),0),MATCH(G$3,'DataModel-NVDA'!$F$2:$BA$2,0))*$C279,"")</f>
        <v>22.526999999999997</v>
      </c>
      <c r="H279" s="69" cm="1">
        <f t="array" aca="1" ref="H279" ca="1">IF(AND(H$4="A",ISNUMBER('DataModel-NVDA'!H$4)),INDEX('DataModel-NVDA'!$F$4:$BA$109,MATCH(1,('DataModel-NVDA'!$A$4:$A$109=$A279)*('DataModel-NVDA'!$B$4:$B$109=$B279),0),MATCH(H$3,'DataModel-NVDA'!$F$2:$BA$2,0))*$C279,"")</f>
        <v>39.741</v>
      </c>
      <c r="I279" s="114" cm="1">
        <f t="array" aca="1" ref="I279" ca="1">IF(AND(I$4="A",ISNUMBER('DataModel-NVDA'!I$4)),INDEX('DataModel-NVDA'!$F$4:$BA$109,MATCH(1,('DataModel-NVDA'!$A$4:$A$109=$A279)*('DataModel-NVDA'!$B$4:$B$109=$B279),0),MATCH(I$3,'DataModel-NVDA'!$F$2:$BA$2,0))*$C279,"")</f>
        <v>31.044999999999998</v>
      </c>
      <c r="J279" s="113" cm="1">
        <f t="array" aca="1" ref="J279" ca="1">IF(AND(J$4="A",ISNUMBER('DataModel-NVDA'!J$4)),INDEX('DataModel-NVDA'!$F$4:$BA$109,MATCH(1,('DataModel-NVDA'!$A$4:$A$109=$A279)*('DataModel-NVDA'!$B$4:$B$109=$B279),0),MATCH(J$3,'DataModel-NVDA'!$F$2:$BA$2,0))*$C279,"")</f>
        <v>30</v>
      </c>
      <c r="K279" s="69" cm="1">
        <f t="array" aca="1" ref="K279" ca="1">IF(AND(K$4="A",ISNUMBER('DataModel-NVDA'!K$4)),INDEX('DataModel-NVDA'!$F$4:$BA$109,MATCH(1,('DataModel-NVDA'!$A$4:$A$109=$A279)*('DataModel-NVDA'!$B$4:$B$109=$B279),0),MATCH(K$3,'DataModel-NVDA'!$F$2:$BA$2,0))*$C279,"")</f>
        <v>24</v>
      </c>
      <c r="L279" s="69" cm="1">
        <f t="array" aca="1" ref="L279" ca="1">IF(AND(L$4="A",ISNUMBER('DataModel-NVDA'!L$4)),INDEX('DataModel-NVDA'!$F$4:$BA$109,MATCH(1,('DataModel-NVDA'!$A$4:$A$109=$A279)*('DataModel-NVDA'!$B$4:$B$109=$B279),0),MATCH(L$3,'DataModel-NVDA'!$F$2:$BA$2,0))*$C279,"")</f>
        <v>17</v>
      </c>
      <c r="M279" s="114" cm="1">
        <f t="array" aca="1" ref="M279" ca="1">IF(AND(M$4="A",ISNUMBER('DataModel-NVDA'!M$4)),INDEX('DataModel-NVDA'!$F$4:$BA$109,MATCH(1,('DataModel-NVDA'!$A$4:$A$109=$A279)*('DataModel-NVDA'!$B$4:$B$109=$B279),0),MATCH(M$3,'DataModel-NVDA'!$F$2:$BA$2,0))*$C279,"")</f>
        <v>15</v>
      </c>
      <c r="N279" s="113" cm="1">
        <f t="array" aca="1" ref="N279" ca="1">IF(AND(N$4="A",ISNUMBER('DataModel-NVDA'!N$4)),INDEX('DataModel-NVDA'!$F$4:$BA$109,MATCH(1,('DataModel-NVDA'!$A$4:$A$109=$A279)*('DataModel-NVDA'!$B$4:$B$109=$B279),0),MATCH(N$3,'DataModel-NVDA'!$F$2:$BA$2,0))*$C279,"")</f>
        <v>55</v>
      </c>
      <c r="O279" s="69" cm="1">
        <f t="array" aca="1" ref="O279" ca="1">IF(AND(O$4="A",ISNUMBER('DataModel-NVDA'!O$4)),INDEX('DataModel-NVDA'!$F$4:$BA$109,MATCH(1,('DataModel-NVDA'!$A$4:$A$109=$A279)*('DataModel-NVDA'!$B$4:$B$109=$B279),0),MATCH(O$3,'DataModel-NVDA'!$F$2:$BA$2,0))*$C279,"")</f>
        <v>32</v>
      </c>
      <c r="P279" s="69" cm="1">
        <f t="array" aca="1" ref="P279" ca="1">IF(AND(P$4="A",ISNUMBER('DataModel-NVDA'!P$4)),INDEX('DataModel-NVDA'!$F$4:$BA$109,MATCH(1,('DataModel-NVDA'!$A$4:$A$109=$A279)*('DataModel-NVDA'!$B$4:$B$109=$B279),0),MATCH(P$3,'DataModel-NVDA'!$F$2:$BA$2,0))*$C279,"")</f>
        <v>38</v>
      </c>
      <c r="Q279" s="114" cm="1">
        <f t="array" aca="1" ref="Q279" ca="1">IF(AND(Q$4="A",ISNUMBER('DataModel-NVDA'!Q$4)),INDEX('DataModel-NVDA'!$F$4:$BA$109,MATCH(1,('DataModel-NVDA'!$A$4:$A$109=$A279)*('DataModel-NVDA'!$B$4:$B$109=$B279),0),MATCH(Q$3,'DataModel-NVDA'!$F$2:$BA$2,0))*$C279,"")</f>
        <v>51</v>
      </c>
      <c r="R279" s="113" cm="1">
        <f t="array" aca="1" ref="R279" ca="1">IF(AND(R$4="A",ISNUMBER('DataModel-NVDA'!R$4)),INDEX('DataModel-NVDA'!$F$4:$BA$109,MATCH(1,('DataModel-NVDA'!$A$4:$A$109=$A279)*('DataModel-NVDA'!$B$4:$B$109=$B279),0),MATCH(R$3,'DataModel-NVDA'!$F$2:$BA$2,0))*$C279,"")</f>
        <v>54</v>
      </c>
      <c r="S279" s="69" cm="1">
        <f t="array" aca="1" ref="S279" ca="1">IF(AND(S$4="A",ISNUMBER('DataModel-NVDA'!S$4)),INDEX('DataModel-NVDA'!$F$4:$BA$109,MATCH(1,('DataModel-NVDA'!$A$4:$A$109=$A279)*('DataModel-NVDA'!$B$4:$B$109=$B279),0),MATCH(S$3,'DataModel-NVDA'!$F$2:$BA$2,0))*$C279,"")</f>
        <v>54</v>
      </c>
      <c r="T279" s="69" cm="1">
        <f t="array" aca="1" ref="T279" ca="1">IF(AND(T$4="A",ISNUMBER('DataModel-NVDA'!T$4)),INDEX('DataModel-NVDA'!$F$4:$BA$109,MATCH(1,('DataModel-NVDA'!$A$4:$A$109=$A279)*('DataModel-NVDA'!$B$4:$B$109=$B279),0),MATCH(T$3,'DataModel-NVDA'!$F$2:$BA$2,0))*$C279,"")</f>
        <v>69</v>
      </c>
      <c r="U279" s="114" cm="1">
        <f t="array" aca="1" ref="U279" ca="1">IF(AND(U$4="A",ISNUMBER('DataModel-NVDA'!U$4)),INDEX('DataModel-NVDA'!$F$4:$BA$109,MATCH(1,('DataModel-NVDA'!$A$4:$A$109=$A279)*('DataModel-NVDA'!$B$4:$B$109=$B279),0),MATCH(U$3,'DataModel-NVDA'!$F$2:$BA$2,0))*$C279,"")</f>
        <v>416</v>
      </c>
      <c r="V279" s="113" cm="1">
        <f t="array" aca="1" ref="V279" ca="1">IF(AND(V$4="A",ISNUMBER('DataModel-NVDA'!V$4)),INDEX('DataModel-NVDA'!$F$4:$BA$109,MATCH(1,('DataModel-NVDA'!$A$4:$A$109=$A279)*('DataModel-NVDA'!$B$4:$B$109=$B279),0),MATCH(V$3,'DataModel-NVDA'!$F$2:$BA$2,0))*$C279,"")</f>
        <v>118</v>
      </c>
      <c r="W279" s="69" cm="1">
        <f t="array" aca="1" ref="W279" ca="1">IF(AND(W$4="A",ISNUMBER('DataModel-NVDA'!W$4)),INDEX('DataModel-NVDA'!$F$4:$BA$109,MATCH(1,('DataModel-NVDA'!$A$4:$A$109=$A279)*('DataModel-NVDA'!$B$4:$B$109=$B279),0),MATCH(W$3,'DataModel-NVDA'!$F$2:$BA$2,0))*$C279,"")</f>
        <v>129</v>
      </c>
      <c r="X279" s="69" cm="1">
        <f t="array" aca="1" ref="X279" ca="1">IF(AND(X$4="A",ISNUMBER('DataModel-NVDA'!X$4)),INDEX('DataModel-NVDA'!$F$4:$BA$109,MATCH(1,('DataModel-NVDA'!$A$4:$A$109=$A279)*('DataModel-NVDA'!$B$4:$B$109=$B279),0),MATCH(X$3,'DataModel-NVDA'!$F$2:$BA$2,0))*$C279,"")</f>
        <v>150</v>
      </c>
      <c r="Y279" s="114" cm="1">
        <f t="array" aca="1" ref="Y279" ca="1">IF(AND(Y$4="A",ISNUMBER('DataModel-NVDA'!Y$4)),INDEX('DataModel-NVDA'!$F$4:$BA$109,MATCH(1,('DataModel-NVDA'!$A$4:$A$109=$A279)*('DataModel-NVDA'!$B$4:$B$109=$B279),0),MATCH(Y$3,'DataModel-NVDA'!$F$2:$BA$2,0))*$C279,"")</f>
        <v>203</v>
      </c>
      <c r="Z279" s="113" cm="1">
        <f t="array" aca="1" ref="Z279" ca="1">IF(AND(Z$4="A",ISNUMBER('DataModel-NVDA'!Z$4)),INDEX('DataModel-NVDA'!$F$4:$BA$109,MATCH(1,('DataModel-NVDA'!$A$4:$A$109=$A279)*('DataModel-NVDA'!$B$4:$B$109=$B279),0),MATCH(Z$3,'DataModel-NVDA'!$F$2:$BA$2,0))*$C279,"")</f>
        <v>128</v>
      </c>
      <c r="AA279" s="69" cm="1">
        <f t="array" aca="1" ref="AA279" ca="1">IF(AND(AA$4="A",ISNUMBER('DataModel-NVDA'!AA$4)),INDEX('DataModel-NVDA'!$F$4:$BA$109,MATCH(1,('DataModel-NVDA'!$A$4:$A$109=$A279)*('DataModel-NVDA'!$B$4:$B$109=$B279),0),MATCH(AA$3,'DataModel-NVDA'!$F$2:$BA$2,0))*$C279,"")</f>
        <v>113</v>
      </c>
      <c r="AB279" s="69" cm="1">
        <f t="array" aca="1" ref="AB279" ca="1">IF(AND(AB$4="A",ISNUMBER('DataModel-NVDA'!AB$4)),INDEX('DataModel-NVDA'!$F$4:$BA$109,MATCH(1,('DataModel-NVDA'!$A$4:$A$109=$A279)*('DataModel-NVDA'!$B$4:$B$109=$B279),0),MATCH(AB$3,'DataModel-NVDA'!$F$2:$BA$2,0))*$C279,"")</f>
        <v>103</v>
      </c>
      <c r="AC279" s="114" cm="1">
        <f t="array" aca="1" ref="AC279" ca="1">IF(AND(AC$4="A",ISNUMBER('DataModel-NVDA'!AC$4)),INDEX('DataModel-NVDA'!$F$4:$BA$109,MATCH(1,('DataModel-NVDA'!$A$4:$A$109=$A279)*('DataModel-NVDA'!$B$4:$B$109=$B279),0),MATCH(AC$3,'DataModel-NVDA'!$F$2:$BA$2,0))*$C279,"")</f>
        <v>144</v>
      </c>
      <c r="AD279" s="113" cm="1">
        <f t="array" aca="1" ref="AD279" ca="1">IF(AND(AD$4="A",ISNUMBER('DataModel-NVDA'!AD$4)),INDEX('DataModel-NVDA'!$F$4:$BA$109,MATCH(1,('DataModel-NVDA'!$A$4:$A$109=$A279)*('DataModel-NVDA'!$B$4:$B$109=$B279),0),MATCH(AD$3,'DataModel-NVDA'!$F$2:$BA$2,0))*$C279,"")</f>
        <v>155</v>
      </c>
      <c r="AE279" s="69" cm="1">
        <f t="array" aca="1" ref="AE279" ca="1">IF(AND(AE$4="A",ISNUMBER('DataModel-NVDA'!AE$4)),INDEX('DataModel-NVDA'!$F$4:$BA$109,MATCH(1,('DataModel-NVDA'!$A$4:$A$109=$A279)*('DataModel-NVDA'!$B$4:$B$109=$B279),0),MATCH(AE$3,'DataModel-NVDA'!$F$2:$BA$2,0))*$C279,"")</f>
        <v>217</v>
      </c>
      <c r="AF279" s="69" cm="1">
        <f t="array" aca="1" ref="AF279" ca="1">IF(AND(AF$4="A",ISNUMBER('DataModel-NVDA'!AF$4)),INDEX('DataModel-NVDA'!$F$4:$BA$109,MATCH(1,('DataModel-NVDA'!$A$4:$A$109=$A279)*('DataModel-NVDA'!$B$4:$B$109=$B279),0),MATCH(AF$3,'DataModel-NVDA'!$F$2:$BA$2,0))*$C279,"")</f>
        <v>473</v>
      </c>
      <c r="AG279" s="114" cm="1">
        <f t="array" aca="1" ref="AG279" ca="1">IF(AND(AG$4="A",ISNUMBER('DataModel-NVDA'!AG$4)),INDEX('DataModel-NVDA'!$F$4:$BA$109,MATCH(1,('DataModel-NVDA'!$A$4:$A$109=$A279)*('DataModel-NVDA'!$B$4:$B$109=$B279),0),MATCH(AG$3,'DataModel-NVDA'!$F$2:$BA$2,0))*$C279,"")</f>
        <v>283</v>
      </c>
      <c r="AH279" s="113" cm="1">
        <f t="array" aca="1" ref="AH279" ca="1">IF(AND(AH$4="A",ISNUMBER('DataModel-NVDA'!AH$4)),INDEX('DataModel-NVDA'!$F$4:$BA$109,MATCH(1,('DataModel-NVDA'!$A$4:$A$109=$A279)*('DataModel-NVDA'!$B$4:$B$109=$B279),0),MATCH(AH$3,'DataModel-NVDA'!$F$2:$BA$2,0))*$C279,"")</f>
        <v>298</v>
      </c>
      <c r="AI279" s="69" cm="1">
        <f t="array" aca="1" ref="AI279" ca="1">IF(AND(AI$4="A",ISNUMBER('DataModel-NVDA'!AI$4)),INDEX('DataModel-NVDA'!$F$4:$BA$109,MATCH(1,('DataModel-NVDA'!$A$4:$A$109=$A279)*('DataModel-NVDA'!$B$4:$B$109=$B279),0),MATCH(AI$3,'DataModel-NVDA'!$F$2:$BA$2,0))*$C279,"")</f>
        <v>183</v>
      </c>
      <c r="AJ279" s="69" cm="1">
        <f t="array" aca="1" ref="AJ279" ca="1">IF(AND(AJ$4="A",ISNUMBER('DataModel-NVDA'!AJ$4)),INDEX('DataModel-NVDA'!$F$4:$BA$109,MATCH(1,('DataModel-NVDA'!$A$4:$A$109=$A279)*('DataModel-NVDA'!$B$4:$B$109=$B279),0),MATCH(AJ$3,'DataModel-NVDA'!$F$2:$BA$2,0))*$C279,"")</f>
        <v>221</v>
      </c>
      <c r="AK279" s="114" cm="1">
        <f t="array" aca="1" ref="AK279" ca="1">IF(AND(AK$4="A",ISNUMBER('DataModel-NVDA'!AK$4)),INDEX('DataModel-NVDA'!$F$4:$BA$109,MATCH(1,('DataModel-NVDA'!$A$4:$A$109=$A279)*('DataModel-NVDA'!$B$4:$B$109=$B279),0),MATCH(AK$3,'DataModel-NVDA'!$F$2:$BA$2,0))*$C279,"")</f>
        <v>273</v>
      </c>
      <c r="AL279" s="113" cm="1">
        <f t="array" aca="1" ref="AL279" ca="1">IF(AND(AL$4="A",ISNUMBER('DataModel-NVDA'!AL$4)),INDEX('DataModel-NVDA'!$F$4:$BA$109,MATCH(1,('DataModel-NVDA'!$A$4:$A$109=$A279)*('DataModel-NVDA'!$B$4:$B$109=$B279),0),MATCH(AL$3,'DataModel-NVDA'!$F$2:$BA$2,0))*$C279,"")</f>
        <v>361</v>
      </c>
      <c r="AM279" s="69" cm="1">
        <f t="array" aca="1" ref="AM279" ca="1">IF(AND(AM$4="A",ISNUMBER('DataModel-NVDA'!AM$4)),INDEX('DataModel-NVDA'!$F$4:$BA$109,MATCH(1,('DataModel-NVDA'!$A$4:$A$109=$A279)*('DataModel-NVDA'!$B$4:$B$109=$B279),0),MATCH(AM$3,'DataModel-NVDA'!$F$2:$BA$2,0))*$C279,"")</f>
        <v>433</v>
      </c>
      <c r="AN279" s="69" cm="1">
        <f t="array" aca="1" ref="AN279" ca="1">IF(AND(AN$4="A",ISNUMBER('DataModel-NVDA'!AN$4)),INDEX('DataModel-NVDA'!$F$4:$BA$109,MATCH(1,('DataModel-NVDA'!$A$4:$A$109=$A279)*('DataModel-NVDA'!$B$4:$B$109=$B279),0),MATCH(AN$3,'DataModel-NVDA'!$F$2:$BA$2,0))*$C279,"")</f>
        <v>530</v>
      </c>
      <c r="AO279" s="114" cm="1">
        <f t="array" aca="1" ref="AO279" ca="1">IF(AND(AO$4="A",ISNUMBER('DataModel-NVDA'!AO$4)),INDEX('DataModel-NVDA'!$F$4:$BA$109,MATCH(1,('DataModel-NVDA'!$A$4:$A$109=$A279)*('DataModel-NVDA'!$B$4:$B$109=$B279),0),MATCH(AO$3,'DataModel-NVDA'!$F$2:$BA$2,0))*$C279,"")</f>
        <v>509</v>
      </c>
      <c r="AP279" s="113" cm="1">
        <f t="array" aca="1" ref="AP279" ca="1">IF(AND(AP$4="A",ISNUMBER('DataModel-NVDA'!AP$4)),INDEX('DataModel-NVDA'!$F$4:$BA$109,MATCH(1,('DataModel-NVDA'!$A$4:$A$109=$A279)*('DataModel-NVDA'!$B$4:$B$109=$B279),0),MATCH(AP$3,'DataModel-NVDA'!$F$2:$BA$2,0))*$C279,"")</f>
        <v>248</v>
      </c>
      <c r="AQ279" s="69" cm="1">
        <f t="array" aca="1" ref="AQ279" ca="1">IF(AND(AQ$4="A",ISNUMBER('DataModel-NVDA'!AQ$4)),INDEX('DataModel-NVDA'!$F$4:$BA$109,MATCH(1,('DataModel-NVDA'!$A$4:$A$109=$A279)*('DataModel-NVDA'!$B$4:$B$109=$B279),0),MATCH(AQ$3,'DataModel-NVDA'!$F$2:$BA$2,0))*$C279,"")</f>
        <v>289</v>
      </c>
      <c r="AR279" s="69" cm="1">
        <f t="array" aca="1" ref="AR279" ca="1">IF(AND(AR$4="A",ISNUMBER('DataModel-NVDA'!AR$4)),INDEX('DataModel-NVDA'!$F$4:$BA$109,MATCH(1,('DataModel-NVDA'!$A$4:$A$109=$A279)*('DataModel-NVDA'!$B$4:$B$109=$B279),0),MATCH(AR$3,'DataModel-NVDA'!$F$2:$BA$2,0))*$C279,"")</f>
        <v>278</v>
      </c>
      <c r="AS279" s="114" cm="1">
        <f t="array" aca="1" ref="AS279" ca="1">IF(AND(AS$4="A",ISNUMBER('DataModel-NVDA'!AS$4)),INDEX('DataModel-NVDA'!$F$4:$BA$109,MATCH(1,('DataModel-NVDA'!$A$4:$A$109=$A279)*('DataModel-NVDA'!$B$4:$B$109=$B279),0),MATCH(AS$3,'DataModel-NVDA'!$F$2:$BA$2,0))*$C279,"")</f>
        <v>254</v>
      </c>
      <c r="AT279" s="113" cm="1">
        <f t="array" aca="1" ref="AT279" ca="1">IF(AND(AT$4="A",ISNUMBER('DataModel-NVDA'!AT$4)),INDEX('DataModel-NVDA'!$F$4:$BA$109,MATCH(1,('DataModel-NVDA'!$A$4:$A$109=$A279)*('DataModel-NVDA'!$B$4:$B$109=$B279),0),MATCH(AT$3,'DataModel-NVDA'!$F$2:$BA$2,0))*$C279,"")</f>
        <v>369</v>
      </c>
      <c r="AU279" s="69" cm="1">
        <f t="array" aca="1" ref="AU279" ca="1">IF(AND(AU$4="A",ISNUMBER('DataModel-NVDA'!AU$4)),INDEX('DataModel-NVDA'!$F$4:$BA$109,MATCH(1,('DataModel-NVDA'!$A$4:$A$109=$A279)*('DataModel-NVDA'!$B$4:$B$109=$B279),0),MATCH(AU$3,'DataModel-NVDA'!$F$2:$BA$2,0))*$C279,"")</f>
        <v>977</v>
      </c>
      <c r="AV279" s="69" cm="1">
        <f t="array" aca="1" ref="AV279" ca="1">IF(AND(AV$4="A",ISNUMBER('DataModel-NVDA'!AV$4)),INDEX('DataModel-NVDA'!$F$4:$BA$109,MATCH(1,('DataModel-NVDA'!$A$4:$A$109=$A279)*('DataModel-NVDA'!$B$4:$B$109=$B279),0),MATCH(AV$3,'DataModel-NVDA'!$F$2:$BA$2,0))*$C279,"")</f>
        <v>813</v>
      </c>
      <c r="AW279" s="114" t="str" cm="1">
        <f t="array" aca="1" ref="AW279" ca="1">IF(AND(AW$4="A",ISNUMBER('DataModel-NVDA'!AW$4)),INDEX('DataModel-NVDA'!$F$4:$BA$109,MATCH(1,('DataModel-NVDA'!$A$4:$A$109=$A279)*('DataModel-NVDA'!$B$4:$B$109=$B279),0),MATCH(AW$3,'DataModel-NVDA'!$F$2:$BA$2,0))*$C279,"")</f>
        <v/>
      </c>
      <c r="AX279" s="113" t="str" cm="1">
        <f t="array" aca="1" ref="AX279" ca="1">IF(AND(AX$4="A",ISNUMBER('DataModel-NVDA'!AX$4)),INDEX('DataModel-NVDA'!$F$4:$BA$109,MATCH(1,('DataModel-NVDA'!$A$4:$A$109=$A279)*('DataModel-NVDA'!$B$4:$B$109=$B279),0),MATCH(AX$3,'DataModel-NVDA'!$F$2:$BA$2,0))*$C279,"")</f>
        <v/>
      </c>
      <c r="AY279" s="69" t="str" cm="1">
        <f t="array" aca="1" ref="AY279" ca="1">IF(AND(AY$4="A",ISNUMBER('DataModel-NVDA'!AY$4)),INDEX('DataModel-NVDA'!$F$4:$BA$109,MATCH(1,('DataModel-NVDA'!$A$4:$A$109=$A279)*('DataModel-NVDA'!$B$4:$B$109=$B279),0),MATCH(AY$3,'DataModel-NVDA'!$F$2:$BA$2,0))*$C279,"")</f>
        <v/>
      </c>
      <c r="AZ279" s="69" t="str" cm="1">
        <f t="array" aca="1" ref="AZ279" ca="1">IF(AND(AZ$4="A",ISNUMBER('DataModel-NVDA'!AZ$4)),INDEX('DataModel-NVDA'!$F$4:$BA$109,MATCH(1,('DataModel-NVDA'!$A$4:$A$109=$A279)*('DataModel-NVDA'!$B$4:$B$109=$B279),0),MATCH(AZ$3,'DataModel-NVDA'!$F$2:$BA$2,0))*$C279,"")</f>
        <v/>
      </c>
      <c r="BA279" s="114" t="str" cm="1">
        <f t="array" aca="1" ref="BA279" ca="1">IF(AND(BA$4="A",ISNUMBER('DataModel-NVDA'!BA$4)),INDEX('DataModel-NVDA'!$F$4:$BA$109,MATCH(1,('DataModel-NVDA'!$A$4:$A$109=$A279)*('DataModel-NVDA'!$B$4:$B$109=$B279),0),MATCH(BA$3,'DataModel-NVDA'!$F$2:$BA$2,0))*$C279,"")</f>
        <v/>
      </c>
      <c r="BB279" s="100"/>
      <c r="BE279" s="101"/>
      <c r="BF279" s="100"/>
      <c r="BI279" s="101"/>
      <c r="BJ279" s="100"/>
      <c r="BM279" s="101"/>
      <c r="BN279" s="100"/>
      <c r="BQ279" s="101"/>
      <c r="BR279" s="100"/>
      <c r="BU279" s="101"/>
      <c r="BV279" s="100"/>
      <c r="BY279" s="101"/>
      <c r="BZ279" s="100"/>
      <c r="CC279" s="101"/>
      <c r="CD279" s="100"/>
      <c r="CG279" s="101"/>
      <c r="CH279" s="100"/>
      <c r="CK279" s="101"/>
      <c r="CL279" s="100"/>
      <c r="CO279" s="101"/>
      <c r="CP279" s="100"/>
      <c r="CS279" s="101"/>
      <c r="CT279" s="100"/>
      <c r="CW279" s="101"/>
      <c r="CX279" s="100"/>
      <c r="DA279" s="101"/>
      <c r="DB279" s="100"/>
      <c r="DE279" s="101"/>
      <c r="DF279" s="100"/>
      <c r="DI279" s="101"/>
      <c r="DK279" s="69">
        <f t="shared" ref="DK279:EK279" ca="1" si="553">SUM(OFFSET($E279,,MATCH(DK$3,$F$5:$DI$5,0),,4))</f>
        <v>122.381</v>
      </c>
      <c r="DL279" s="69">
        <f t="shared" ca="1" si="553"/>
        <v>86</v>
      </c>
      <c r="DM279" s="69">
        <f t="shared" ca="1" si="553"/>
        <v>176</v>
      </c>
      <c r="DN279" s="69">
        <f t="shared" ca="1" si="553"/>
        <v>593</v>
      </c>
      <c r="DO279" s="69">
        <f t="shared" ca="1" si="553"/>
        <v>600</v>
      </c>
      <c r="DP279" s="69">
        <f t="shared" ca="1" si="553"/>
        <v>488</v>
      </c>
      <c r="DQ279" s="69">
        <f t="shared" ca="1" si="553"/>
        <v>1128</v>
      </c>
      <c r="DR279" s="69">
        <f t="shared" ca="1" si="553"/>
        <v>975</v>
      </c>
      <c r="DS279" s="69">
        <f t="shared" ca="1" si="553"/>
        <v>1833</v>
      </c>
      <c r="DT279" s="69">
        <f t="shared" ca="1" si="553"/>
        <v>1069</v>
      </c>
      <c r="DU279" s="69">
        <f t="shared" ca="1" si="553"/>
        <v>2159</v>
      </c>
      <c r="DV279" s="69">
        <f t="shared" ca="1" si="553"/>
        <v>0</v>
      </c>
      <c r="DW279" s="69">
        <f t="shared" ca="1" si="553"/>
        <v>0</v>
      </c>
      <c r="DX279" s="69">
        <f t="shared" ca="1" si="553"/>
        <v>0</v>
      </c>
      <c r="DY279" s="69">
        <f t="shared" ca="1" si="553"/>
        <v>0</v>
      </c>
      <c r="DZ279" s="69">
        <f t="shared" ca="1" si="553"/>
        <v>0</v>
      </c>
      <c r="EA279" s="69">
        <f t="shared" ca="1" si="553"/>
        <v>0</v>
      </c>
      <c r="EB279" s="69">
        <f t="shared" ca="1" si="553"/>
        <v>0</v>
      </c>
      <c r="EC279" s="69">
        <f t="shared" ca="1" si="553"/>
        <v>0</v>
      </c>
      <c r="ED279" s="69">
        <f t="shared" ca="1" si="553"/>
        <v>0</v>
      </c>
      <c r="EE279" s="69">
        <f t="shared" ca="1" si="553"/>
        <v>0</v>
      </c>
      <c r="EF279" s="69">
        <f t="shared" ca="1" si="553"/>
        <v>0</v>
      </c>
      <c r="EG279" s="69">
        <f t="shared" ca="1" si="553"/>
        <v>0</v>
      </c>
      <c r="EH279" s="69">
        <f t="shared" ca="1" si="553"/>
        <v>0</v>
      </c>
      <c r="EI279" s="69">
        <f t="shared" ca="1" si="553"/>
        <v>0</v>
      </c>
      <c r="EJ279" s="69">
        <f t="shared" ca="1" si="553"/>
        <v>0</v>
      </c>
      <c r="EK279" s="69">
        <f t="shared" ca="1" si="553"/>
        <v>0</v>
      </c>
    </row>
    <row r="280" spans="1:141" outlineLevel="2" x14ac:dyDescent="0.25">
      <c r="A280" s="90"/>
      <c r="B280" s="90"/>
      <c r="C280" s="90"/>
      <c r="D280" s="90"/>
      <c r="F280" s="100"/>
      <c r="I280" s="101"/>
      <c r="J280" s="100"/>
      <c r="M280" s="101"/>
      <c r="N280" s="100"/>
      <c r="Q280" s="101"/>
      <c r="R280" s="100"/>
      <c r="U280" s="101"/>
      <c r="V280" s="100"/>
      <c r="Y280" s="101"/>
      <c r="Z280" s="100"/>
      <c r="AC280" s="101"/>
      <c r="AD280" s="100"/>
      <c r="AG280" s="101"/>
      <c r="AH280" s="100"/>
      <c r="AK280" s="101"/>
      <c r="AL280" s="100"/>
      <c r="AO280" s="101"/>
      <c r="AP280" s="102"/>
      <c r="AQ280" s="103"/>
      <c r="AR280" s="103"/>
      <c r="AS280" s="104"/>
      <c r="AT280" s="102"/>
      <c r="AU280" s="103"/>
      <c r="AV280" s="103"/>
      <c r="AW280" s="104"/>
      <c r="AX280" s="102"/>
      <c r="AY280" s="103"/>
      <c r="AZ280" s="103"/>
      <c r="BA280" s="104"/>
      <c r="BB280" s="102"/>
      <c r="BC280" s="103"/>
      <c r="BD280" s="103"/>
      <c r="BE280" s="104"/>
      <c r="BF280" s="102"/>
      <c r="BG280" s="103"/>
      <c r="BH280" s="103"/>
      <c r="BI280" s="104"/>
      <c r="BJ280" s="102"/>
      <c r="BK280" s="103"/>
      <c r="BL280" s="103"/>
      <c r="BM280" s="104"/>
      <c r="BN280" s="102"/>
      <c r="BO280" s="103"/>
      <c r="BP280" s="103"/>
      <c r="BQ280" s="104"/>
      <c r="BR280" s="102"/>
      <c r="BS280" s="103"/>
      <c r="BT280" s="103"/>
      <c r="BU280" s="104"/>
      <c r="BV280" s="102"/>
      <c r="BW280" s="103"/>
      <c r="BX280" s="103"/>
      <c r="BY280" s="104"/>
      <c r="BZ280" s="102"/>
      <c r="CA280" s="103"/>
      <c r="CB280" s="103"/>
      <c r="CC280" s="104"/>
      <c r="CD280" s="102"/>
      <c r="CE280" s="103"/>
      <c r="CF280" s="103"/>
      <c r="CG280" s="104"/>
      <c r="CH280" s="102"/>
      <c r="CI280" s="103"/>
      <c r="CJ280" s="103"/>
      <c r="CK280" s="104"/>
      <c r="CL280" s="102"/>
      <c r="CM280" s="103"/>
      <c r="CN280" s="103"/>
      <c r="CO280" s="104"/>
      <c r="CP280" s="102"/>
      <c r="CQ280" s="103"/>
      <c r="CR280" s="103"/>
      <c r="CS280" s="104"/>
      <c r="CT280" s="102"/>
      <c r="CU280" s="103"/>
      <c r="CV280" s="103"/>
      <c r="CW280" s="104"/>
      <c r="CX280" s="102"/>
      <c r="CY280" s="103"/>
      <c r="CZ280" s="103"/>
      <c r="DA280" s="104"/>
      <c r="DB280" s="102"/>
      <c r="DC280" s="103"/>
      <c r="DD280" s="103"/>
      <c r="DE280" s="104"/>
      <c r="DF280" s="102"/>
      <c r="DG280" s="103"/>
      <c r="DH280" s="103"/>
      <c r="DI280" s="104"/>
    </row>
    <row r="281" spans="1:141" outlineLevel="2" x14ac:dyDescent="0.25">
      <c r="A281" s="90"/>
      <c r="B281" s="90"/>
      <c r="C281" s="90"/>
      <c r="D281" s="90"/>
      <c r="E281" t="s">
        <v>329</v>
      </c>
      <c r="F281" s="100"/>
      <c r="I281" s="101"/>
      <c r="J281" s="100"/>
      <c r="M281" s="101"/>
      <c r="N281" s="100"/>
      <c r="Q281" s="101"/>
      <c r="R281" s="100"/>
      <c r="U281" s="101"/>
      <c r="V281" s="100"/>
      <c r="Y281" s="101"/>
      <c r="Z281" s="100"/>
      <c r="AC281" s="101"/>
      <c r="AD281" s="100"/>
      <c r="AG281" s="101"/>
      <c r="AH281" s="100"/>
      <c r="AK281" s="101"/>
      <c r="AL281" s="113">
        <f ca="1">AL279</f>
        <v>361</v>
      </c>
      <c r="AM281" s="69">
        <f ca="1">AM279</f>
        <v>433</v>
      </c>
      <c r="AN281" s="69">
        <f ca="1">AN279</f>
        <v>530</v>
      </c>
      <c r="AO281" s="114">
        <f ca="1">AO279</f>
        <v>509</v>
      </c>
      <c r="AP281" s="113" cm="1">
        <f t="array" aca="1" ref="AP281" ca="1">IF($I$9=1,AP282*AO$264/4,IF(AP$4="A",AP279,INDEX($DS$264:$EK$264,,MATCH(CONCATENATE("FY ",_xlfn.NUMBERVALUE(RIGHT(AP$3,4))-1),$DS$3:$EK$3,0))*AP284/4))</f>
        <v>248</v>
      </c>
      <c r="AQ281" s="69" cm="1">
        <f t="array" aca="1" ref="AQ281" ca="1">IF($I$9=1,AQ282*AP$264/4,IF(AQ$4="A",AQ279,INDEX($DS$264:$EK$264,,MATCH(CONCATENATE("FY ",_xlfn.NUMBERVALUE(RIGHT(AQ$3,4))-1),$DS$3:$EK$3,0))*AQ284/4))</f>
        <v>289</v>
      </c>
      <c r="AR281" s="69" cm="1">
        <f t="array" aca="1" ref="AR281" ca="1">IF($I$9=1,AR282*AQ$264/4,IF(AR$4="A",AR279,INDEX($DS$264:$EK$264,,MATCH(CONCATENATE("FY ",_xlfn.NUMBERVALUE(RIGHT(AR$3,4))-1),$DS$3:$EK$3,0))*AR284/4))</f>
        <v>278</v>
      </c>
      <c r="AS281" s="114" cm="1">
        <f t="array" aca="1" ref="AS281" ca="1">IF($I$9=1,AS282*AR$264/4,IF(AS$4="A",AS279,INDEX($DS$264:$EK$264,,MATCH(CONCATENATE("FY ",_xlfn.NUMBERVALUE(RIGHT(AS$3,4))-1),$DS$3:$EK$3,0))*AS284/4))</f>
        <v>254</v>
      </c>
      <c r="AT281" s="113" cm="1">
        <f t="array" aca="1" ref="AT281" ca="1">IF($I$9=1,AT282*AS$264/4,IF(AT$4="A",AT279,INDEX($DS$264:$EK$264,,MATCH(CONCATENATE("FY ",_xlfn.NUMBERVALUE(RIGHT(AT$3,4))-1),$DS$3:$EK$3,0))*AT284/4))</f>
        <v>369</v>
      </c>
      <c r="AU281" s="69" cm="1">
        <f t="array" aca="1" ref="AU281" ca="1">IF($I$9=1,AU282*AT$264/4,IF(AU$4="A",AU279,INDEX($DS$264:$EK$264,,MATCH(CONCATENATE("FY ",_xlfn.NUMBERVALUE(RIGHT(AU$3,4))-1),$DS$3:$EK$3,0))*AU284/4))</f>
        <v>977</v>
      </c>
      <c r="AV281" s="69" cm="1">
        <f t="array" aca="1" ref="AV281" ca="1">IF($I$9=1,AV282*AU$264/4,IF(AV$4="A",AV279,INDEX($DS$264:$EK$264,,MATCH(CONCATENATE("FY ",_xlfn.NUMBERVALUE(RIGHT(AV$3,4))-1),$DS$3:$EK$3,0))*AV284/4))</f>
        <v>813</v>
      </c>
      <c r="AW281" s="114" cm="1">
        <f t="array" aca="1" ref="AW281" ca="1">IF($I$9=1,AW282*AV$264/4,IF(AW$4="A",AW279,INDEX($DS$264:$EK$264,,MATCH(CONCATENATE("FY ",_xlfn.NUMBERVALUE(RIGHT(AW$3,4))-1),$DS$3:$EK$3,0))*AW284/4))</f>
        <v>637.20000000000005</v>
      </c>
      <c r="AX281" s="113" cm="1">
        <f t="array" aca="1" ref="AX281" ca="1">IF($I$9=1,AX282*AW$264/4,IF(AX$4="A",AX279,INDEX($DS$264:$EK$264,,MATCH(CONCATENATE("FY ",_xlfn.NUMBERVALUE(RIGHT(AX$3,4))-1),$DS$3:$EK$3,0))*AX284/4))</f>
        <v>803.15800000000013</v>
      </c>
      <c r="AY281" s="69" cm="1">
        <f t="array" aca="1" ref="AY281" ca="1">IF($I$9=1,AY282*AX$264/4,IF(AY$4="A",AY279,INDEX($DS$264:$EK$264,,MATCH(CONCATENATE("FY ",_xlfn.NUMBERVALUE(RIGHT(AY$3,4))-1),$DS$3:$EK$3,0))*AY284/4))</f>
        <v>803.15800000000013</v>
      </c>
      <c r="AZ281" s="69" cm="1">
        <f t="array" aca="1" ref="AZ281" ca="1">IF($I$9=1,AZ282*AY$264/4,IF(AZ$4="A",AZ279,INDEX($DS$264:$EK$264,,MATCH(CONCATENATE("FY ",_xlfn.NUMBERVALUE(RIGHT(AZ$3,4))-1),$DS$3:$EK$3,0))*AZ284/4))</f>
        <v>803.15800000000013</v>
      </c>
      <c r="BA281" s="114" cm="1">
        <f t="array" aca="1" ref="BA281" ca="1">IF($I$9=1,BA282*AZ$264/4,IF(BA$4="A",BA279,INDEX($DS$264:$EK$264,,MATCH(CONCATENATE("FY ",_xlfn.NUMBERVALUE(RIGHT(BA$3,4))-1),$DS$3:$EK$3,0))*BA284/4))</f>
        <v>803.15800000000013</v>
      </c>
      <c r="BB281" s="113" cm="1">
        <f t="array" aca="1" ref="BB281" ca="1">IF($I$9=1,BB282*BA$264/4,IF(BB$4="A",BB279,INDEX($DS$264:$EK$264,,MATCH(CONCATENATE("FY ",_xlfn.NUMBERVALUE(RIGHT(BB$3,4))-1),$DS$3:$EK$3,0))*BB284/4))</f>
        <v>851.3474799999999</v>
      </c>
      <c r="BC281" s="69" cm="1">
        <f t="array" aca="1" ref="BC281" ca="1">IF($I$9=1,BC282*BB$264/4,IF(BC$4="A",BC279,INDEX($DS$264:$EK$264,,MATCH(CONCATENATE("FY ",_xlfn.NUMBERVALUE(RIGHT(BC$3,4))-1),$DS$3:$EK$3,0))*BC284/4))</f>
        <v>851.3474799999999</v>
      </c>
      <c r="BD281" s="69" cm="1">
        <f t="array" aca="1" ref="BD281" ca="1">IF($I$9=1,BD282*BC$264/4,IF(BD$4="A",BD279,INDEX($DS$264:$EK$264,,MATCH(CONCATENATE("FY ",_xlfn.NUMBERVALUE(RIGHT(BD$3,4))-1),$DS$3:$EK$3,0))*BD284/4))</f>
        <v>851.3474799999999</v>
      </c>
      <c r="BE281" s="114" cm="1">
        <f t="array" aca="1" ref="BE281" ca="1">IF($I$9=1,BE282*BD$264/4,IF(BE$4="A",BE279,INDEX($DS$264:$EK$264,,MATCH(CONCATENATE("FY ",_xlfn.NUMBERVALUE(RIGHT(BE$3,4))-1),$DS$3:$EK$3,0))*BE284/4))</f>
        <v>851.3474799999999</v>
      </c>
      <c r="BF281" s="113" cm="1">
        <f t="array" aca="1" ref="BF281" ca="1">IF($I$9=1,BF282*BE$264/4,IF(BF$4="A",BF279,INDEX($DS$264:$EK$264,,MATCH(CONCATENATE("FY ",_xlfn.NUMBERVALUE(RIGHT(BF$3,4))-1),$DS$3:$EK$3,0))*BF284/4))</f>
        <v>902.42832880000014</v>
      </c>
      <c r="BG281" s="69" cm="1">
        <f t="array" aca="1" ref="BG281" ca="1">IF($I$9=1,BG282*BF$264/4,IF(BG$4="A",BG279,INDEX($DS$264:$EK$264,,MATCH(CONCATENATE("FY ",_xlfn.NUMBERVALUE(RIGHT(BG$3,4))-1),$DS$3:$EK$3,0))*BG284/4))</f>
        <v>902.42832880000014</v>
      </c>
      <c r="BH281" s="69" cm="1">
        <f t="array" aca="1" ref="BH281" ca="1">IF($I$9=1,BH282*BG$264/4,IF(BH$4="A",BH279,INDEX($DS$264:$EK$264,,MATCH(CONCATENATE("FY ",_xlfn.NUMBERVALUE(RIGHT(BH$3,4))-1),$DS$3:$EK$3,0))*BH284/4))</f>
        <v>902.42832880000014</v>
      </c>
      <c r="BI281" s="114" cm="1">
        <f t="array" aca="1" ref="BI281" ca="1">IF($I$9=1,BI282*BH$264/4,IF(BI$4="A",BI279,INDEX($DS$264:$EK$264,,MATCH(CONCATENATE("FY ",_xlfn.NUMBERVALUE(RIGHT(BI$3,4))-1),$DS$3:$EK$3,0))*BI284/4))</f>
        <v>902.42832880000014</v>
      </c>
      <c r="BJ281" s="113" cm="1">
        <f t="array" aca="1" ref="BJ281" ca="1">IF($I$9=1,BJ282*BI$264/4,IF(BJ$4="A",BJ279,INDEX($DS$264:$EK$264,,MATCH(CONCATENATE("FY ",_xlfn.NUMBERVALUE(RIGHT(BJ$3,4))-1),$DS$3:$EK$3,0))*BJ284/4))</f>
        <v>956.57402852800033</v>
      </c>
      <c r="BK281" s="69" cm="1">
        <f t="array" aca="1" ref="BK281" ca="1">IF($I$9=1,BK282*BJ$264/4,IF(BK$4="A",BK279,INDEX($DS$264:$EK$264,,MATCH(CONCATENATE("FY ",_xlfn.NUMBERVALUE(RIGHT(BK$3,4))-1),$DS$3:$EK$3,0))*BK284/4))</f>
        <v>956.57402852800033</v>
      </c>
      <c r="BL281" s="69" cm="1">
        <f t="array" aca="1" ref="BL281" ca="1">IF($I$9=1,BL282*BK$264/4,IF(BL$4="A",BL279,INDEX($DS$264:$EK$264,,MATCH(CONCATENATE("FY ",_xlfn.NUMBERVALUE(RIGHT(BL$3,4))-1),$DS$3:$EK$3,0))*BL284/4))</f>
        <v>956.57402852800033</v>
      </c>
      <c r="BM281" s="114" cm="1">
        <f t="array" aca="1" ref="BM281" ca="1">IF($I$9=1,BM282*BL$264/4,IF(BM$4="A",BM279,INDEX($DS$264:$EK$264,,MATCH(CONCATENATE("FY ",_xlfn.NUMBERVALUE(RIGHT(BM$3,4))-1),$DS$3:$EK$3,0))*BM284/4))</f>
        <v>956.57402852800033</v>
      </c>
      <c r="BN281" s="113" cm="1">
        <f t="array" aca="1" ref="BN281" ca="1">IF($I$9=1,BN282*BM$264/4,IF(BN$4="A",BN279,INDEX($DS$264:$EK$264,,MATCH(CONCATENATE("FY ",_xlfn.NUMBERVALUE(RIGHT(BN$3,4))-1),$DS$3:$EK$3,0))*BN284/4))</f>
        <v>1013.9684702396803</v>
      </c>
      <c r="BO281" s="69" cm="1">
        <f t="array" aca="1" ref="BO281" ca="1">IF($I$9=1,BO282*BN$264/4,IF(BO$4="A",BO279,INDEX($DS$264:$EK$264,,MATCH(CONCATENATE("FY ",_xlfn.NUMBERVALUE(RIGHT(BO$3,4))-1),$DS$3:$EK$3,0))*BO284/4))</f>
        <v>1013.9684702396803</v>
      </c>
      <c r="BP281" s="69" cm="1">
        <f t="array" aca="1" ref="BP281" ca="1">IF($I$9=1,BP282*BO$264/4,IF(BP$4="A",BP279,INDEX($DS$264:$EK$264,,MATCH(CONCATENATE("FY ",_xlfn.NUMBERVALUE(RIGHT(BP$3,4))-1),$DS$3:$EK$3,0))*BP284/4))</f>
        <v>1013.9684702396803</v>
      </c>
      <c r="BQ281" s="114" cm="1">
        <f t="array" aca="1" ref="BQ281" ca="1">IF($I$9=1,BQ282*BP$264/4,IF(BQ$4="A",BQ279,INDEX($DS$264:$EK$264,,MATCH(CONCATENATE("FY ",_xlfn.NUMBERVALUE(RIGHT(BQ$3,4))-1),$DS$3:$EK$3,0))*BQ284/4))</f>
        <v>1013.9684702396803</v>
      </c>
      <c r="BR281" s="113" cm="1">
        <f t="array" aca="1" ref="BR281" ca="1">IF($I$9=1,BR282*BQ$264/4,IF(BR$4="A",BR279,INDEX($DS$264:$EK$264,,MATCH(CONCATENATE("FY ",_xlfn.NUMBERVALUE(RIGHT(BR$3,4))-1),$DS$3:$EK$3,0))*BR284/4))</f>
        <v>1074.8065784540611</v>
      </c>
      <c r="BS281" s="69" cm="1">
        <f t="array" aca="1" ref="BS281" ca="1">IF($I$9=1,BS282*BR$264/4,IF(BS$4="A",BS279,INDEX($DS$264:$EK$264,,MATCH(CONCATENATE("FY ",_xlfn.NUMBERVALUE(RIGHT(BS$3,4))-1),$DS$3:$EK$3,0))*BS284/4))</f>
        <v>1074.8065784540611</v>
      </c>
      <c r="BT281" s="69" cm="1">
        <f t="array" aca="1" ref="BT281" ca="1">IF($I$9=1,BT282*BS$264/4,IF(BT$4="A",BT279,INDEX($DS$264:$EK$264,,MATCH(CONCATENATE("FY ",_xlfn.NUMBERVALUE(RIGHT(BT$3,4))-1),$DS$3:$EK$3,0))*BT284/4))</f>
        <v>1074.8065784540611</v>
      </c>
      <c r="BU281" s="114" cm="1">
        <f t="array" aca="1" ref="BU281" ca="1">IF($I$9=1,BU282*BT$264/4,IF(BU$4="A",BU279,INDEX($DS$264:$EK$264,,MATCH(CONCATENATE("FY ",_xlfn.NUMBERVALUE(RIGHT(BU$3,4))-1),$DS$3:$EK$3,0))*BU284/4))</f>
        <v>1074.8065784540611</v>
      </c>
      <c r="BV281" s="113" cm="1">
        <f t="array" aca="1" ref="BV281" ca="1">IF($I$9=1,BV282*BU$264/4,IF(BV$4="A",BV279,INDEX($DS$264:$EK$264,,MATCH(CONCATENATE("FY ",_xlfn.NUMBERVALUE(RIGHT(BV$3,4))-1),$DS$3:$EK$3,0))*BV284/4))</f>
        <v>1139.2949731613048</v>
      </c>
      <c r="BW281" s="69" cm="1">
        <f t="array" aca="1" ref="BW281" ca="1">IF($I$9=1,BW282*BV$264/4,IF(BW$4="A",BW279,INDEX($DS$264:$EK$264,,MATCH(CONCATENATE("FY ",_xlfn.NUMBERVALUE(RIGHT(BW$3,4))-1),$DS$3:$EK$3,0))*BW284/4))</f>
        <v>1139.2949731613048</v>
      </c>
      <c r="BX281" s="69" cm="1">
        <f t="array" aca="1" ref="BX281" ca="1">IF($I$9=1,BX282*BW$264/4,IF(BX$4="A",BX279,INDEX($DS$264:$EK$264,,MATCH(CONCATENATE("FY ",_xlfn.NUMBERVALUE(RIGHT(BX$3,4))-1),$DS$3:$EK$3,0))*BX284/4))</f>
        <v>1139.2949731613048</v>
      </c>
      <c r="BY281" s="114" cm="1">
        <f t="array" aca="1" ref="BY281" ca="1">IF($I$9=1,BY282*BX$264/4,IF(BY$4="A",BY279,INDEX($DS$264:$EK$264,,MATCH(CONCATENATE("FY ",_xlfn.NUMBERVALUE(RIGHT(BY$3,4))-1),$DS$3:$EK$3,0))*BY284/4))</f>
        <v>1139.2949731613048</v>
      </c>
      <c r="BZ281" s="113" cm="1">
        <f t="array" aca="1" ref="BZ281" ca="1">IF($I$9=1,BZ282*BY$264/4,IF(BZ$4="A",BZ279,INDEX($DS$264:$EK$264,,MATCH(CONCATENATE("FY ",_xlfn.NUMBERVALUE(RIGHT(BZ$3,4))-1),$DS$3:$EK$3,0))*BZ284/4))</f>
        <v>1207.6526715509831</v>
      </c>
      <c r="CA281" s="69" cm="1">
        <f t="array" aca="1" ref="CA281" ca="1">IF($I$9=1,CA282*BZ$264/4,IF(CA$4="A",CA279,INDEX($DS$264:$EK$264,,MATCH(CONCATENATE("FY ",_xlfn.NUMBERVALUE(RIGHT(CA$3,4))-1),$DS$3:$EK$3,0))*CA284/4))</f>
        <v>1207.6526715509831</v>
      </c>
      <c r="CB281" s="69" cm="1">
        <f t="array" aca="1" ref="CB281" ca="1">IF($I$9=1,CB282*CA$264/4,IF(CB$4="A",CB279,INDEX($DS$264:$EK$264,,MATCH(CONCATENATE("FY ",_xlfn.NUMBERVALUE(RIGHT(CB$3,4))-1),$DS$3:$EK$3,0))*CB284/4))</f>
        <v>1207.6526715509831</v>
      </c>
      <c r="CC281" s="114" cm="1">
        <f t="array" aca="1" ref="CC281" ca="1">IF($I$9=1,CC282*CB$264/4,IF(CC$4="A",CC279,INDEX($DS$264:$EK$264,,MATCH(CONCATENATE("FY ",_xlfn.NUMBERVALUE(RIGHT(CC$3,4))-1),$DS$3:$EK$3,0))*CC284/4))</f>
        <v>1207.6526715509831</v>
      </c>
      <c r="CD281" s="113" cm="1">
        <f t="array" aca="1" ref="CD281" ca="1">IF($I$9=1,CD282*CC$264/4,IF(CD$4="A",CD279,INDEX($DS$264:$EK$264,,MATCH(CONCATENATE("FY ",_xlfn.NUMBERVALUE(RIGHT(CD$3,4))-1),$DS$3:$EK$3,0))*CD284/4))</f>
        <v>1280.1118318440419</v>
      </c>
      <c r="CE281" s="69" cm="1">
        <f t="array" aca="1" ref="CE281" ca="1">IF($I$9=1,CE282*CD$264/4,IF(CE$4="A",CE279,INDEX($DS$264:$EK$264,,MATCH(CONCATENATE("FY ",_xlfn.NUMBERVALUE(RIGHT(CE$3,4))-1),$DS$3:$EK$3,0))*CE284/4))</f>
        <v>1280.1118318440419</v>
      </c>
      <c r="CF281" s="69" cm="1">
        <f t="array" aca="1" ref="CF281" ca="1">IF($I$9=1,CF282*CE$264/4,IF(CF$4="A",CF279,INDEX($DS$264:$EK$264,,MATCH(CONCATENATE("FY ",_xlfn.NUMBERVALUE(RIGHT(CF$3,4))-1),$DS$3:$EK$3,0))*CF284/4))</f>
        <v>1280.1118318440419</v>
      </c>
      <c r="CG281" s="114" cm="1">
        <f t="array" aca="1" ref="CG281" ca="1">IF($I$9=1,CG282*CF$264/4,IF(CG$4="A",CG279,INDEX($DS$264:$EK$264,,MATCH(CONCATENATE("FY ",_xlfn.NUMBERVALUE(RIGHT(CG$3,4))-1),$DS$3:$EK$3,0))*CG284/4))</f>
        <v>1280.1118318440419</v>
      </c>
      <c r="CH281" s="113" cm="1">
        <f t="array" aca="1" ref="CH281" ca="1">IF($I$9=1,CH282*CG$264/4,IF(CH$4="A",CH279,INDEX($DS$264:$EK$264,,MATCH(CONCATENATE("FY ",_xlfn.NUMBERVALUE(RIGHT(CH$3,4))-1),$DS$3:$EK$3,0))*CH284/4))</f>
        <v>1356.9185417546844</v>
      </c>
      <c r="CI281" s="69" cm="1">
        <f t="array" aca="1" ref="CI281" ca="1">IF($I$9=1,CI282*CH$264/4,IF(CI$4="A",CI279,INDEX($DS$264:$EK$264,,MATCH(CONCATENATE("FY ",_xlfn.NUMBERVALUE(RIGHT(CI$3,4))-1),$DS$3:$EK$3,0))*CI284/4))</f>
        <v>1356.9185417546844</v>
      </c>
      <c r="CJ281" s="69" cm="1">
        <f t="array" aca="1" ref="CJ281" ca="1">IF($I$9=1,CJ282*CI$264/4,IF(CJ$4="A",CJ279,INDEX($DS$264:$EK$264,,MATCH(CONCATENATE("FY ",_xlfn.NUMBERVALUE(RIGHT(CJ$3,4))-1),$DS$3:$EK$3,0))*CJ284/4))</f>
        <v>1356.9185417546844</v>
      </c>
      <c r="CK281" s="114" cm="1">
        <f t="array" aca="1" ref="CK281" ca="1">IF($I$9=1,CK282*CJ$264/4,IF(CK$4="A",CK279,INDEX($DS$264:$EK$264,,MATCH(CONCATENATE("FY ",_xlfn.NUMBERVALUE(RIGHT(CK$3,4))-1),$DS$3:$EK$3,0))*CK284/4))</f>
        <v>1356.9185417546844</v>
      </c>
      <c r="CL281" s="113" cm="1">
        <f t="array" aca="1" ref="CL281" ca="1">IF($I$9=1,CL282*CK$264/4,IF(CL$4="A",CL279,INDEX($DS$264:$EK$264,,MATCH(CONCATENATE("FY ",_xlfn.NUMBERVALUE(RIGHT(CL$3,4))-1),$DS$3:$EK$3,0))*CL284/4))</f>
        <v>1438.3336542599657</v>
      </c>
      <c r="CM281" s="69" cm="1">
        <f t="array" aca="1" ref="CM281" ca="1">IF($I$9=1,CM282*CL$264/4,IF(CM$4="A",CM279,INDEX($DS$264:$EK$264,,MATCH(CONCATENATE("FY ",_xlfn.NUMBERVALUE(RIGHT(CM$3,4))-1),$DS$3:$EK$3,0))*CM284/4))</f>
        <v>1438.3336542599657</v>
      </c>
      <c r="CN281" s="69" cm="1">
        <f t="array" aca="1" ref="CN281" ca="1">IF($I$9=1,CN282*CM$264/4,IF(CN$4="A",CN279,INDEX($DS$264:$EK$264,,MATCH(CONCATENATE("FY ",_xlfn.NUMBERVALUE(RIGHT(CN$3,4))-1),$DS$3:$EK$3,0))*CN284/4))</f>
        <v>1438.3336542599657</v>
      </c>
      <c r="CO281" s="114" cm="1">
        <f t="array" aca="1" ref="CO281" ca="1">IF($I$9=1,CO282*CN$264/4,IF(CO$4="A",CO279,INDEX($DS$264:$EK$264,,MATCH(CONCATENATE("FY ",_xlfn.NUMBERVALUE(RIGHT(CO$3,4))-1),$DS$3:$EK$3,0))*CO284/4))</f>
        <v>1438.3336542599657</v>
      </c>
      <c r="CP281" s="113" cm="1">
        <f t="array" aca="1" ref="CP281" ca="1">IF($I$9=1,CP282*CO$264/4,IF(CP$4="A",CP279,INDEX($DS$264:$EK$264,,MATCH(CONCATENATE("FY ",_xlfn.NUMBERVALUE(RIGHT(CP$3,4))-1),$DS$3:$EK$3,0))*CP284/4))</f>
        <v>1524.6336735155642</v>
      </c>
      <c r="CQ281" s="69" cm="1">
        <f t="array" aca="1" ref="CQ281" ca="1">IF($I$9=1,CQ282*CP$264/4,IF(CQ$4="A",CQ279,INDEX($DS$264:$EK$264,,MATCH(CONCATENATE("FY ",_xlfn.NUMBERVALUE(RIGHT(CQ$3,4))-1),$DS$3:$EK$3,0))*CQ284/4))</f>
        <v>1524.6336735155642</v>
      </c>
      <c r="CR281" s="69" cm="1">
        <f t="array" aca="1" ref="CR281" ca="1">IF($I$9=1,CR282*CQ$264/4,IF(CR$4="A",CR279,INDEX($DS$264:$EK$264,,MATCH(CONCATENATE("FY ",_xlfn.NUMBERVALUE(RIGHT(CR$3,4))-1),$DS$3:$EK$3,0))*CR284/4))</f>
        <v>1524.6336735155642</v>
      </c>
      <c r="CS281" s="114" cm="1">
        <f t="array" aca="1" ref="CS281" ca="1">IF($I$9=1,CS282*CR$264/4,IF(CS$4="A",CS279,INDEX($DS$264:$EK$264,,MATCH(CONCATENATE("FY ",_xlfn.NUMBERVALUE(RIGHT(CS$3,4))-1),$DS$3:$EK$3,0))*CS284/4))</f>
        <v>1524.6336735155642</v>
      </c>
      <c r="CT281" s="113" cm="1">
        <f t="array" aca="1" ref="CT281" ca="1">IF($I$9=1,CT282*CS$264/4,IF(CT$4="A",CT279,INDEX($DS$264:$EK$264,,MATCH(CONCATENATE("FY ",_xlfn.NUMBERVALUE(RIGHT(CT$3,4))-1),$DS$3:$EK$3,0))*CT284/4))</f>
        <v>1616.111693926498</v>
      </c>
      <c r="CU281" s="69" cm="1">
        <f t="array" aca="1" ref="CU281" ca="1">IF($I$9=1,CU282*CT$264/4,IF(CU$4="A",CU279,INDEX($DS$264:$EK$264,,MATCH(CONCATENATE("FY ",_xlfn.NUMBERVALUE(RIGHT(CU$3,4))-1),$DS$3:$EK$3,0))*CU284/4))</f>
        <v>1616.111693926498</v>
      </c>
      <c r="CV281" s="69" cm="1">
        <f t="array" aca="1" ref="CV281" ca="1">IF($I$9=1,CV282*CU$264/4,IF(CV$4="A",CV279,INDEX($DS$264:$EK$264,,MATCH(CONCATENATE("FY ",_xlfn.NUMBERVALUE(RIGHT(CV$3,4))-1),$DS$3:$EK$3,0))*CV284/4))</f>
        <v>1616.111693926498</v>
      </c>
      <c r="CW281" s="114" cm="1">
        <f t="array" aca="1" ref="CW281" ca="1">IF($I$9=1,CW282*CV$264/4,IF(CW$4="A",CW279,INDEX($DS$264:$EK$264,,MATCH(CONCATENATE("FY ",_xlfn.NUMBERVALUE(RIGHT(CW$3,4))-1),$DS$3:$EK$3,0))*CW284/4))</f>
        <v>1616.111693926498</v>
      </c>
      <c r="CX281" s="113" cm="1">
        <f t="array" aca="1" ref="CX281" ca="1">IF($I$9=1,CX282*CW$264/4,IF(CX$4="A",CX279,INDEX($DS$264:$EK$264,,MATCH(CONCATENATE("FY ",_xlfn.NUMBERVALUE(RIGHT(CX$3,4))-1),$DS$3:$EK$3,0))*CX284/4))</f>
        <v>1713.0783955620882</v>
      </c>
      <c r="CY281" s="69" cm="1">
        <f t="array" aca="1" ref="CY281" ca="1">IF($I$9=1,CY282*CX$264/4,IF(CY$4="A",CY279,INDEX($DS$264:$EK$264,,MATCH(CONCATENATE("FY ",_xlfn.NUMBERVALUE(RIGHT(CY$3,4))-1),$DS$3:$EK$3,0))*CY284/4))</f>
        <v>1713.0783955620882</v>
      </c>
      <c r="CZ281" s="69" cm="1">
        <f t="array" aca="1" ref="CZ281" ca="1">IF($I$9=1,CZ282*CY$264/4,IF(CZ$4="A",CZ279,INDEX($DS$264:$EK$264,,MATCH(CONCATENATE("FY ",_xlfn.NUMBERVALUE(RIGHT(CZ$3,4))-1),$DS$3:$EK$3,0))*CZ284/4))</f>
        <v>1713.0783955620882</v>
      </c>
      <c r="DA281" s="114" cm="1">
        <f t="array" aca="1" ref="DA281" ca="1">IF($I$9=1,DA282*CZ$264/4,IF(DA$4="A",DA279,INDEX($DS$264:$EK$264,,MATCH(CONCATENATE("FY ",_xlfn.NUMBERVALUE(RIGHT(DA$3,4))-1),$DS$3:$EK$3,0))*DA284/4))</f>
        <v>1713.0783955620882</v>
      </c>
      <c r="DB281" s="113" cm="1">
        <f t="array" aca="1" ref="DB281" ca="1">IF($I$9=1,DB282*DA$264/4,IF(DB$4="A",DB279,INDEX($DS$264:$EK$264,,MATCH(CONCATENATE("FY ",_xlfn.NUMBERVALUE(RIGHT(DB$3,4))-1),$DS$3:$EK$3,0))*DB284/4))</f>
        <v>1815.8630992958138</v>
      </c>
      <c r="DC281" s="69" cm="1">
        <f t="array" aca="1" ref="DC281" ca="1">IF($I$9=1,DC282*DB$264/4,IF(DC$4="A",DC279,INDEX($DS$264:$EK$264,,MATCH(CONCATENATE("FY ",_xlfn.NUMBERVALUE(RIGHT(DC$3,4))-1),$DS$3:$EK$3,0))*DC284/4))</f>
        <v>1815.8630992958138</v>
      </c>
      <c r="DD281" s="69" cm="1">
        <f t="array" aca="1" ref="DD281" ca="1">IF($I$9=1,DD282*DC$264/4,IF(DD$4="A",DD279,INDEX($DS$264:$EK$264,,MATCH(CONCATENATE("FY ",_xlfn.NUMBERVALUE(RIGHT(DD$3,4))-1),$DS$3:$EK$3,0))*DD284/4))</f>
        <v>1815.8630992958138</v>
      </c>
      <c r="DE281" s="114" cm="1">
        <f t="array" aca="1" ref="DE281" ca="1">IF($I$9=1,DE282*DD$264/4,IF(DE$4="A",DE279,INDEX($DS$264:$EK$264,,MATCH(CONCATENATE("FY ",_xlfn.NUMBERVALUE(RIGHT(DE$3,4))-1),$DS$3:$EK$3,0))*DE284/4))</f>
        <v>1815.8630992958138</v>
      </c>
      <c r="DF281" s="113" cm="1">
        <f t="array" aca="1" ref="DF281" ca="1">IF($I$9=1,DF282*DE$264/4,IF(DF$4="A",DF279,INDEX($DS$264:$EK$264,,MATCH(CONCATENATE("FY ",_xlfn.NUMBERVALUE(RIGHT(DF$3,4))-1),$DS$3:$EK$3,0))*DF284/4))</f>
        <v>1924.814885253563</v>
      </c>
      <c r="DG281" s="69" cm="1">
        <f t="array" aca="1" ref="DG281" ca="1">IF($I$9=1,DG282*DF$264/4,IF(DG$4="A",DG279,INDEX($DS$264:$EK$264,,MATCH(CONCATENATE("FY ",_xlfn.NUMBERVALUE(RIGHT(DG$3,4))-1),$DS$3:$EK$3,0))*DG284/4))</f>
        <v>1924.814885253563</v>
      </c>
      <c r="DH281" s="69" cm="1">
        <f t="array" aca="1" ref="DH281" ca="1">IF($I$9=1,DH282*DG$264/4,IF(DH$4="A",DH279,INDEX($DS$264:$EK$264,,MATCH(CONCATENATE("FY ",_xlfn.NUMBERVALUE(RIGHT(DH$3,4))-1),$DS$3:$EK$3,0))*DH284/4))</f>
        <v>1924.814885253563</v>
      </c>
      <c r="DI281" s="114" cm="1">
        <f t="array" aca="1" ref="DI281" ca="1">IF($I$9=1,DI282*DH$264/4,IF(DI$4="A",DI279,INDEX($DS$264:$EK$264,,MATCH(CONCATENATE("FY ",_xlfn.NUMBERVALUE(RIGHT(DI$3,4))-1),$DS$3:$EK$3,0))*DI284/4))</f>
        <v>1924.814885253563</v>
      </c>
      <c r="DK281" s="69">
        <f t="shared" ref="DK281:EK281" ca="1" si="554">SUM(OFFSET($E281,,MATCH(DK$3,$F$5:$DI$5,0),,4))</f>
        <v>0</v>
      </c>
      <c r="DL281" s="69">
        <f t="shared" ca="1" si="554"/>
        <v>0</v>
      </c>
      <c r="DM281" s="69">
        <f t="shared" ca="1" si="554"/>
        <v>0</v>
      </c>
      <c r="DN281" s="69">
        <f t="shared" ca="1" si="554"/>
        <v>0</v>
      </c>
      <c r="DO281" s="69">
        <f t="shared" ca="1" si="554"/>
        <v>0</v>
      </c>
      <c r="DP281" s="69">
        <f t="shared" ca="1" si="554"/>
        <v>0</v>
      </c>
      <c r="DQ281" s="69">
        <f t="shared" ca="1" si="554"/>
        <v>0</v>
      </c>
      <c r="DR281" s="69">
        <f t="shared" ca="1" si="554"/>
        <v>0</v>
      </c>
      <c r="DS281" s="69">
        <f t="shared" ca="1" si="554"/>
        <v>1833</v>
      </c>
      <c r="DT281" s="69">
        <f t="shared" ca="1" si="554"/>
        <v>1069</v>
      </c>
      <c r="DU281" s="69">
        <f t="shared" ca="1" si="554"/>
        <v>2796.2</v>
      </c>
      <c r="DV281" s="69">
        <f t="shared" ca="1" si="554"/>
        <v>3212.6320000000005</v>
      </c>
      <c r="DW281" s="69">
        <f t="shared" ca="1" si="554"/>
        <v>3405.3899199999996</v>
      </c>
      <c r="DX281" s="69">
        <f t="shared" ca="1" si="554"/>
        <v>3609.7133152000006</v>
      </c>
      <c r="DY281" s="69">
        <f t="shared" ca="1" si="554"/>
        <v>3826.2961141120013</v>
      </c>
      <c r="DZ281" s="69">
        <f t="shared" ca="1" si="554"/>
        <v>4055.8738809587212</v>
      </c>
      <c r="EA281" s="69">
        <f t="shared" ca="1" si="554"/>
        <v>4299.2263138162443</v>
      </c>
      <c r="EB281" s="69">
        <f t="shared" ca="1" si="554"/>
        <v>4557.1798926452193</v>
      </c>
      <c r="EC281" s="69">
        <f t="shared" ca="1" si="554"/>
        <v>4830.6106862039323</v>
      </c>
      <c r="ED281" s="69">
        <f t="shared" ca="1" si="554"/>
        <v>5120.4473273761678</v>
      </c>
      <c r="EE281" s="69">
        <f t="shared" ca="1" si="554"/>
        <v>5427.6741670187375</v>
      </c>
      <c r="EF281" s="69">
        <f t="shared" ca="1" si="554"/>
        <v>5753.3346170398627</v>
      </c>
      <c r="EG281" s="69">
        <f t="shared" ca="1" si="554"/>
        <v>6098.5346940622567</v>
      </c>
      <c r="EH281" s="69">
        <f t="shared" ca="1" si="554"/>
        <v>6464.446775705992</v>
      </c>
      <c r="EI281" s="69">
        <f t="shared" ca="1" si="554"/>
        <v>6852.3135822483528</v>
      </c>
      <c r="EJ281" s="69">
        <f t="shared" ca="1" si="554"/>
        <v>7263.452397183255</v>
      </c>
      <c r="EK281" s="69">
        <f t="shared" ca="1" si="554"/>
        <v>7699.2595410142521</v>
      </c>
    </row>
    <row r="282" spans="1:141" outlineLevel="2" x14ac:dyDescent="0.25">
      <c r="A282" s="90"/>
      <c r="B282" s="90"/>
      <c r="C282" s="90"/>
      <c r="D282" s="90"/>
      <c r="E282" t="s">
        <v>327</v>
      </c>
      <c r="F282" s="100"/>
      <c r="I282" s="101"/>
      <c r="J282" s="100"/>
      <c r="M282" s="101"/>
      <c r="N282" s="100"/>
      <c r="Q282" s="101"/>
      <c r="R282" s="100"/>
      <c r="U282" s="101"/>
      <c r="V282" s="100"/>
      <c r="Y282" s="101"/>
      <c r="Z282" s="100"/>
      <c r="AC282" s="101"/>
      <c r="AD282" s="100"/>
      <c r="AG282" s="101"/>
      <c r="AH282" s="100"/>
      <c r="AK282" s="101"/>
      <c r="AL282" s="100"/>
      <c r="AO282" s="101"/>
      <c r="AP282" s="102">
        <f t="shared" ref="AP282:BU282" ca="1" si="555">IF(AP$4="A",AP277,AP284)</f>
        <v>0.15212390737616929</v>
      </c>
      <c r="AQ282" s="103">
        <f t="shared" ca="1" si="555"/>
        <v>0.18133333333333335</v>
      </c>
      <c r="AR282" s="103">
        <f t="shared" ca="1" si="555"/>
        <v>0.17296624669466479</v>
      </c>
      <c r="AS282" s="104">
        <f t="shared" ca="1" si="555"/>
        <v>0.1584776165964748</v>
      </c>
      <c r="AT282" s="102">
        <f t="shared" ca="1" si="555"/>
        <v>0.23163841807909605</v>
      </c>
      <c r="AU282" s="103">
        <f t="shared" ca="1" si="555"/>
        <v>0.59901900674432862</v>
      </c>
      <c r="AV282" s="103">
        <f t="shared" ca="1" si="555"/>
        <v>0.43987555796023264</v>
      </c>
      <c r="AW282" s="104">
        <f t="shared" ca="1" si="555"/>
        <v>0.4</v>
      </c>
      <c r="AX282" s="102">
        <f t="shared" ca="1" si="555"/>
        <v>0.4</v>
      </c>
      <c r="AY282" s="103">
        <f t="shared" ca="1" si="555"/>
        <v>0.4</v>
      </c>
      <c r="AZ282" s="103">
        <f t="shared" ca="1" si="555"/>
        <v>0.4</v>
      </c>
      <c r="BA282" s="104">
        <f t="shared" ca="1" si="555"/>
        <v>0.4</v>
      </c>
      <c r="BB282" s="102">
        <f t="shared" ca="1" si="555"/>
        <v>0.4</v>
      </c>
      <c r="BC282" s="103">
        <f t="shared" ca="1" si="555"/>
        <v>0.4</v>
      </c>
      <c r="BD282" s="103">
        <f t="shared" ca="1" si="555"/>
        <v>0.4</v>
      </c>
      <c r="BE282" s="104">
        <f t="shared" ca="1" si="555"/>
        <v>0.4</v>
      </c>
      <c r="BF282" s="102">
        <f t="shared" ca="1" si="555"/>
        <v>0.4</v>
      </c>
      <c r="BG282" s="103">
        <f t="shared" ca="1" si="555"/>
        <v>0.4</v>
      </c>
      <c r="BH282" s="103">
        <f t="shared" ca="1" si="555"/>
        <v>0.4</v>
      </c>
      <c r="BI282" s="104">
        <f t="shared" ca="1" si="555"/>
        <v>0.4</v>
      </c>
      <c r="BJ282" s="102">
        <f t="shared" ca="1" si="555"/>
        <v>0.4</v>
      </c>
      <c r="BK282" s="103">
        <f t="shared" ca="1" si="555"/>
        <v>0.4</v>
      </c>
      <c r="BL282" s="103">
        <f t="shared" ca="1" si="555"/>
        <v>0.4</v>
      </c>
      <c r="BM282" s="104">
        <f t="shared" ca="1" si="555"/>
        <v>0.4</v>
      </c>
      <c r="BN282" s="102">
        <f t="shared" ca="1" si="555"/>
        <v>0.4</v>
      </c>
      <c r="BO282" s="103">
        <f t="shared" ca="1" si="555"/>
        <v>0.4</v>
      </c>
      <c r="BP282" s="103">
        <f t="shared" ca="1" si="555"/>
        <v>0.4</v>
      </c>
      <c r="BQ282" s="104">
        <f t="shared" ca="1" si="555"/>
        <v>0.4</v>
      </c>
      <c r="BR282" s="102">
        <f t="shared" ca="1" si="555"/>
        <v>0.4</v>
      </c>
      <c r="BS282" s="103">
        <f t="shared" ca="1" si="555"/>
        <v>0.4</v>
      </c>
      <c r="BT282" s="103">
        <f t="shared" ca="1" si="555"/>
        <v>0.4</v>
      </c>
      <c r="BU282" s="104">
        <f t="shared" ca="1" si="555"/>
        <v>0.4</v>
      </c>
      <c r="BV282" s="102">
        <f t="shared" ref="BV282:DA282" ca="1" si="556">IF(BV$4="A",BV277,BV284)</f>
        <v>0.4</v>
      </c>
      <c r="BW282" s="103">
        <f t="shared" ca="1" si="556"/>
        <v>0.4</v>
      </c>
      <c r="BX282" s="103">
        <f t="shared" ca="1" si="556"/>
        <v>0.4</v>
      </c>
      <c r="BY282" s="104">
        <f t="shared" ca="1" si="556"/>
        <v>0.4</v>
      </c>
      <c r="BZ282" s="102">
        <f t="shared" ca="1" si="556"/>
        <v>0.4</v>
      </c>
      <c r="CA282" s="103">
        <f t="shared" ca="1" si="556"/>
        <v>0.4</v>
      </c>
      <c r="CB282" s="103">
        <f t="shared" ca="1" si="556"/>
        <v>0.4</v>
      </c>
      <c r="CC282" s="104">
        <f t="shared" ca="1" si="556"/>
        <v>0.4</v>
      </c>
      <c r="CD282" s="102">
        <f t="shared" ca="1" si="556"/>
        <v>0.4</v>
      </c>
      <c r="CE282" s="103">
        <f t="shared" ca="1" si="556"/>
        <v>0.4</v>
      </c>
      <c r="CF282" s="103">
        <f t="shared" ca="1" si="556"/>
        <v>0.4</v>
      </c>
      <c r="CG282" s="104">
        <f t="shared" ca="1" si="556"/>
        <v>0.4</v>
      </c>
      <c r="CH282" s="102">
        <f t="shared" ca="1" si="556"/>
        <v>0.4</v>
      </c>
      <c r="CI282" s="103">
        <f t="shared" ca="1" si="556"/>
        <v>0.4</v>
      </c>
      <c r="CJ282" s="103">
        <f t="shared" ca="1" si="556"/>
        <v>0.4</v>
      </c>
      <c r="CK282" s="104">
        <f t="shared" ca="1" si="556"/>
        <v>0.4</v>
      </c>
      <c r="CL282" s="102">
        <f t="shared" ca="1" si="556"/>
        <v>0.4</v>
      </c>
      <c r="CM282" s="103">
        <f t="shared" ca="1" si="556"/>
        <v>0.4</v>
      </c>
      <c r="CN282" s="103">
        <f t="shared" ca="1" si="556"/>
        <v>0.4</v>
      </c>
      <c r="CO282" s="104">
        <f t="shared" ca="1" si="556"/>
        <v>0.4</v>
      </c>
      <c r="CP282" s="102">
        <f t="shared" ca="1" si="556"/>
        <v>0.4</v>
      </c>
      <c r="CQ282" s="103">
        <f t="shared" ca="1" si="556"/>
        <v>0.4</v>
      </c>
      <c r="CR282" s="103">
        <f t="shared" ca="1" si="556"/>
        <v>0.4</v>
      </c>
      <c r="CS282" s="104">
        <f t="shared" ca="1" si="556"/>
        <v>0.4</v>
      </c>
      <c r="CT282" s="102">
        <f t="shared" ca="1" si="556"/>
        <v>0.4</v>
      </c>
      <c r="CU282" s="103">
        <f t="shared" ca="1" si="556"/>
        <v>0.4</v>
      </c>
      <c r="CV282" s="103">
        <f t="shared" ca="1" si="556"/>
        <v>0.4</v>
      </c>
      <c r="CW282" s="104">
        <f t="shared" ca="1" si="556"/>
        <v>0.4</v>
      </c>
      <c r="CX282" s="102">
        <f t="shared" ca="1" si="556"/>
        <v>0.4</v>
      </c>
      <c r="CY282" s="103">
        <f t="shared" ca="1" si="556"/>
        <v>0.4</v>
      </c>
      <c r="CZ282" s="103">
        <f t="shared" ca="1" si="556"/>
        <v>0.4</v>
      </c>
      <c r="DA282" s="104">
        <f t="shared" ca="1" si="556"/>
        <v>0.4</v>
      </c>
      <c r="DB282" s="102">
        <f t="shared" ref="DB282:DI282" ca="1" si="557">IF(DB$4="A",DB277,DB284)</f>
        <v>0.4</v>
      </c>
      <c r="DC282" s="103">
        <f t="shared" ca="1" si="557"/>
        <v>0.4</v>
      </c>
      <c r="DD282" s="103">
        <f t="shared" ca="1" si="557"/>
        <v>0.4</v>
      </c>
      <c r="DE282" s="104">
        <f t="shared" ca="1" si="557"/>
        <v>0.4</v>
      </c>
      <c r="DF282" s="102">
        <f t="shared" ca="1" si="557"/>
        <v>0.4</v>
      </c>
      <c r="DG282" s="103">
        <f t="shared" ca="1" si="557"/>
        <v>0.4</v>
      </c>
      <c r="DH282" s="103">
        <f t="shared" ca="1" si="557"/>
        <v>0.4</v>
      </c>
      <c r="DI282" s="104">
        <f t="shared" ca="1" si="557"/>
        <v>0.4</v>
      </c>
      <c r="DT282" s="103">
        <f t="shared" ref="DT282:EK282" ca="1" si="558">IF(ISERROR(DT281/DS264),"",DT281/DS264)</f>
        <v>0.16393191228339213</v>
      </c>
      <c r="DU282" s="103">
        <f t="shared" ca="1" si="558"/>
        <v>0.43882611424984302</v>
      </c>
      <c r="DV282" s="103">
        <f t="shared" ca="1" si="558"/>
        <v>0.4</v>
      </c>
      <c r="DW282" s="103">
        <f t="shared" ca="1" si="558"/>
        <v>0.4</v>
      </c>
      <c r="DX282" s="103">
        <f t="shared" ca="1" si="558"/>
        <v>0.4</v>
      </c>
      <c r="DY282" s="103">
        <f t="shared" ca="1" si="558"/>
        <v>0.4</v>
      </c>
      <c r="DZ282" s="103">
        <f t="shared" ca="1" si="558"/>
        <v>0.4</v>
      </c>
      <c r="EA282" s="103">
        <f t="shared" ca="1" si="558"/>
        <v>0.39999999999999997</v>
      </c>
      <c r="EB282" s="103">
        <f t="shared" ca="1" si="558"/>
        <v>0.4</v>
      </c>
      <c r="EC282" s="103">
        <f t="shared" ca="1" si="558"/>
        <v>0.4</v>
      </c>
      <c r="ED282" s="103">
        <f t="shared" ca="1" si="558"/>
        <v>0.4</v>
      </c>
      <c r="EE282" s="103">
        <f t="shared" ca="1" si="558"/>
        <v>0.4</v>
      </c>
      <c r="EF282" s="103">
        <f t="shared" ca="1" si="558"/>
        <v>0.4</v>
      </c>
      <c r="EG282" s="103">
        <f t="shared" ca="1" si="558"/>
        <v>0.4</v>
      </c>
      <c r="EH282" s="103">
        <f t="shared" ca="1" si="558"/>
        <v>0.4</v>
      </c>
      <c r="EI282" s="103">
        <f t="shared" ca="1" si="558"/>
        <v>0.4</v>
      </c>
      <c r="EJ282" s="103">
        <f t="shared" ca="1" si="558"/>
        <v>0.4</v>
      </c>
      <c r="EK282" s="103">
        <f t="shared" ca="1" si="558"/>
        <v>0.4</v>
      </c>
    </row>
    <row r="283" spans="1:141" outlineLevel="2" x14ac:dyDescent="0.25">
      <c r="A283" s="90"/>
      <c r="B283" s="90"/>
      <c r="C283" s="90"/>
      <c r="D283" s="90"/>
      <c r="F283" s="100"/>
      <c r="I283" s="101"/>
      <c r="J283" s="100"/>
      <c r="M283" s="101"/>
      <c r="N283" s="100"/>
      <c r="Q283" s="101"/>
      <c r="R283" s="100"/>
      <c r="U283" s="101"/>
      <c r="V283" s="100"/>
      <c r="Y283" s="101"/>
      <c r="Z283" s="100"/>
      <c r="AC283" s="101"/>
      <c r="AD283" s="100"/>
      <c r="AG283" s="101"/>
      <c r="AH283" s="100"/>
      <c r="AK283" s="101"/>
      <c r="AL283" s="100"/>
      <c r="AO283" s="101"/>
      <c r="AP283" s="102"/>
      <c r="AQ283" s="103"/>
      <c r="AR283" s="103"/>
      <c r="AS283" s="104"/>
      <c r="AT283" s="102"/>
      <c r="AU283" s="103"/>
      <c r="AV283" s="103"/>
      <c r="AW283" s="104"/>
      <c r="AX283" s="102"/>
      <c r="AY283" s="103"/>
      <c r="AZ283" s="103"/>
      <c r="BA283" s="104"/>
      <c r="BB283" s="102"/>
      <c r="BC283" s="103"/>
      <c r="BD283" s="103"/>
      <c r="BE283" s="104"/>
      <c r="BF283" s="102"/>
      <c r="BG283" s="103"/>
      <c r="BH283" s="103"/>
      <c r="BI283" s="104"/>
      <c r="BJ283" s="102"/>
      <c r="BK283" s="103"/>
      <c r="BL283" s="103"/>
      <c r="BM283" s="104"/>
      <c r="BN283" s="102"/>
      <c r="BO283" s="103"/>
      <c r="BP283" s="103"/>
      <c r="BQ283" s="104"/>
      <c r="BR283" s="102"/>
      <c r="BS283" s="103"/>
      <c r="BT283" s="103"/>
      <c r="BU283" s="104"/>
      <c r="BV283" s="102"/>
      <c r="BW283" s="103"/>
      <c r="BX283" s="103"/>
      <c r="BY283" s="104"/>
      <c r="BZ283" s="102"/>
      <c r="CA283" s="103"/>
      <c r="CB283" s="103"/>
      <c r="CC283" s="104"/>
      <c r="CD283" s="102"/>
      <c r="CE283" s="103"/>
      <c r="CF283" s="103"/>
      <c r="CG283" s="104"/>
      <c r="CH283" s="102"/>
      <c r="CI283" s="103"/>
      <c r="CJ283" s="103"/>
      <c r="CK283" s="104"/>
      <c r="CL283" s="102"/>
      <c r="CM283" s="103"/>
      <c r="CN283" s="103"/>
      <c r="CO283" s="104"/>
      <c r="CP283" s="102"/>
      <c r="CQ283" s="103"/>
      <c r="CR283" s="103"/>
      <c r="CS283" s="104"/>
      <c r="CT283" s="102"/>
      <c r="CU283" s="103"/>
      <c r="CV283" s="103"/>
      <c r="CW283" s="104"/>
      <c r="CX283" s="102"/>
      <c r="CY283" s="103"/>
      <c r="CZ283" s="103"/>
      <c r="DA283" s="104"/>
      <c r="DB283" s="102"/>
      <c r="DC283" s="103"/>
      <c r="DD283" s="103"/>
      <c r="DE283" s="104"/>
      <c r="DF283" s="102"/>
      <c r="DG283" s="103"/>
      <c r="DH283" s="103"/>
      <c r="DI283" s="104"/>
    </row>
    <row r="284" spans="1:141" outlineLevel="2" x14ac:dyDescent="0.25">
      <c r="A284" s="90"/>
      <c r="B284" s="90"/>
      <c r="C284" s="90"/>
      <c r="D284" s="90"/>
      <c r="E284" s="36" t="str">
        <f>CONCATENATE("% PP&amp;E - BoP (annualized) selected driver: ",$J$8," (",$J$9,")")</f>
        <v>% PP&amp;E - BoP (annualized) selected driver: Default (Annual)</v>
      </c>
      <c r="F284" s="100"/>
      <c r="I284" s="101"/>
      <c r="J284" s="100"/>
      <c r="M284" s="101"/>
      <c r="N284" s="100"/>
      <c r="Q284" s="101"/>
      <c r="R284" s="100"/>
      <c r="U284" s="101"/>
      <c r="V284" s="100"/>
      <c r="Y284" s="101"/>
      <c r="Z284" s="100"/>
      <c r="AC284" s="101"/>
      <c r="AD284" s="100"/>
      <c r="AG284" s="101"/>
      <c r="AH284" s="100"/>
      <c r="AK284" s="101"/>
      <c r="AL284" s="100"/>
      <c r="AO284" s="101"/>
      <c r="AP284" s="126" cm="1">
        <f t="array" ref="AP284">IF($I$9=1,AP286,INDEX($DT286:$EK286,,MATCH(CONCATENATE("FY ",RIGHT(AP$3,4)),$DT$3:$EK$3,0)))</f>
        <v>0</v>
      </c>
      <c r="AQ284" s="127" cm="1">
        <f t="array" ref="AQ284">IF($I$9=1,AQ286,INDEX($DT286:$EK286,,MATCH(CONCATENATE("FY ",RIGHT(AQ$3,4)),$DT$3:$EK$3,0)))</f>
        <v>0</v>
      </c>
      <c r="AR284" s="127" cm="1">
        <f t="array" ref="AR284">IF($I$9=1,AR286,INDEX($DT286:$EK286,,MATCH(CONCATENATE("FY ",RIGHT(AR$3,4)),$DT$3:$EK$3,0)))</f>
        <v>0</v>
      </c>
      <c r="AS284" s="128" cm="1">
        <f t="array" ref="AS284">IF($I$9=1,AS286,INDEX($DT286:$EK286,,MATCH(CONCATENATE("FY ",RIGHT(AS$3,4)),$DT$3:$EK$3,0)))</f>
        <v>0</v>
      </c>
      <c r="AT284" s="126" cm="1">
        <f t="array" ref="AT284">IF($I$9=1,AT286,INDEX($DT286:$EK286,,MATCH(CONCATENATE("FY ",RIGHT(AT$3,4)),$DT$3:$EK$3,0)))</f>
        <v>0.4</v>
      </c>
      <c r="AU284" s="127" cm="1">
        <f t="array" ref="AU284">IF($I$9=1,AU286,INDEX($DT286:$EK286,,MATCH(CONCATENATE("FY ",RIGHT(AU$3,4)),$DT$3:$EK$3,0)))</f>
        <v>0.4</v>
      </c>
      <c r="AV284" s="127" cm="1">
        <f t="array" ref="AV284">IF($I$9=1,AV286,INDEX($DT286:$EK286,,MATCH(CONCATENATE("FY ",RIGHT(AV$3,4)),$DT$3:$EK$3,0)))</f>
        <v>0.4</v>
      </c>
      <c r="AW284" s="128" cm="1">
        <f t="array" ref="AW284">IF($I$9=1,AW286,INDEX($DT286:$EK286,,MATCH(CONCATENATE("FY ",RIGHT(AW$3,4)),$DT$3:$EK$3,0)))</f>
        <v>0.4</v>
      </c>
      <c r="AX284" s="126" cm="1">
        <f t="array" ref="AX284">IF($I$9=1,AX286,INDEX($DT286:$EK286,,MATCH(CONCATENATE("FY ",RIGHT(AX$3,4)),$DT$3:$EK$3,0)))</f>
        <v>0.4</v>
      </c>
      <c r="AY284" s="127" cm="1">
        <f t="array" ref="AY284">IF($I$9=1,AY286,INDEX($DT286:$EK286,,MATCH(CONCATENATE("FY ",RIGHT(AY$3,4)),$DT$3:$EK$3,0)))</f>
        <v>0.4</v>
      </c>
      <c r="AZ284" s="127" cm="1">
        <f t="array" ref="AZ284">IF($I$9=1,AZ286,INDEX($DT286:$EK286,,MATCH(CONCATENATE("FY ",RIGHT(AZ$3,4)),$DT$3:$EK$3,0)))</f>
        <v>0.4</v>
      </c>
      <c r="BA284" s="128" cm="1">
        <f t="array" ref="BA284">IF($I$9=1,BA286,INDEX($DT286:$EK286,,MATCH(CONCATENATE("FY ",RIGHT(BA$3,4)),$DT$3:$EK$3,0)))</f>
        <v>0.4</v>
      </c>
      <c r="BB284" s="126" cm="1">
        <f t="array" ref="BB284">IF($I$9=1,BB286,INDEX($DT286:$EK286,,MATCH(CONCATENATE("FY ",RIGHT(BB$3,4)),$DT$3:$EK$3,0)))</f>
        <v>0.4</v>
      </c>
      <c r="BC284" s="127" cm="1">
        <f t="array" ref="BC284">IF($I$9=1,BC286,INDEX($DT286:$EK286,,MATCH(CONCATENATE("FY ",RIGHT(BC$3,4)),$DT$3:$EK$3,0)))</f>
        <v>0.4</v>
      </c>
      <c r="BD284" s="127" cm="1">
        <f t="array" ref="BD284">IF($I$9=1,BD286,INDEX($DT286:$EK286,,MATCH(CONCATENATE("FY ",RIGHT(BD$3,4)),$DT$3:$EK$3,0)))</f>
        <v>0.4</v>
      </c>
      <c r="BE284" s="128" cm="1">
        <f t="array" ref="BE284">IF($I$9=1,BE286,INDEX($DT286:$EK286,,MATCH(CONCATENATE("FY ",RIGHT(BE$3,4)),$DT$3:$EK$3,0)))</f>
        <v>0.4</v>
      </c>
      <c r="BF284" s="126" cm="1">
        <f t="array" ref="BF284">IF($I$9=1,BF286,INDEX($DT286:$EK286,,MATCH(CONCATENATE("FY ",RIGHT(BF$3,4)),$DT$3:$EK$3,0)))</f>
        <v>0.4</v>
      </c>
      <c r="BG284" s="127" cm="1">
        <f t="array" ref="BG284">IF($I$9=1,BG286,INDEX($DT286:$EK286,,MATCH(CONCATENATE("FY ",RIGHT(BG$3,4)),$DT$3:$EK$3,0)))</f>
        <v>0.4</v>
      </c>
      <c r="BH284" s="127" cm="1">
        <f t="array" ref="BH284">IF($I$9=1,BH286,INDEX($DT286:$EK286,,MATCH(CONCATENATE("FY ",RIGHT(BH$3,4)),$DT$3:$EK$3,0)))</f>
        <v>0.4</v>
      </c>
      <c r="BI284" s="128" cm="1">
        <f t="array" ref="BI284">IF($I$9=1,BI286,INDEX($DT286:$EK286,,MATCH(CONCATENATE("FY ",RIGHT(BI$3,4)),$DT$3:$EK$3,0)))</f>
        <v>0.4</v>
      </c>
      <c r="BJ284" s="126" cm="1">
        <f t="array" ref="BJ284">IF($I$9=1,BJ286,INDEX($DT286:$EK286,,MATCH(CONCATENATE("FY ",RIGHT(BJ$3,4)),$DT$3:$EK$3,0)))</f>
        <v>0.4</v>
      </c>
      <c r="BK284" s="127" cm="1">
        <f t="array" ref="BK284">IF($I$9=1,BK286,INDEX($DT286:$EK286,,MATCH(CONCATENATE("FY ",RIGHT(BK$3,4)),$DT$3:$EK$3,0)))</f>
        <v>0.4</v>
      </c>
      <c r="BL284" s="127" cm="1">
        <f t="array" ref="BL284">IF($I$9=1,BL286,INDEX($DT286:$EK286,,MATCH(CONCATENATE("FY ",RIGHT(BL$3,4)),$DT$3:$EK$3,0)))</f>
        <v>0.4</v>
      </c>
      <c r="BM284" s="128" cm="1">
        <f t="array" ref="BM284">IF($I$9=1,BM286,INDEX($DT286:$EK286,,MATCH(CONCATENATE("FY ",RIGHT(BM$3,4)),$DT$3:$EK$3,0)))</f>
        <v>0.4</v>
      </c>
      <c r="BN284" s="126" cm="1">
        <f t="array" ref="BN284">IF($I$9=1,BN286,INDEX($DT286:$EK286,,MATCH(CONCATENATE("FY ",RIGHT(BN$3,4)),$DT$3:$EK$3,0)))</f>
        <v>0.4</v>
      </c>
      <c r="BO284" s="127" cm="1">
        <f t="array" ref="BO284">IF($I$9=1,BO286,INDEX($DT286:$EK286,,MATCH(CONCATENATE("FY ",RIGHT(BO$3,4)),$DT$3:$EK$3,0)))</f>
        <v>0.4</v>
      </c>
      <c r="BP284" s="127" cm="1">
        <f t="array" ref="BP284">IF($I$9=1,BP286,INDEX($DT286:$EK286,,MATCH(CONCATENATE("FY ",RIGHT(BP$3,4)),$DT$3:$EK$3,0)))</f>
        <v>0.4</v>
      </c>
      <c r="BQ284" s="128" cm="1">
        <f t="array" ref="BQ284">IF($I$9=1,BQ286,INDEX($DT286:$EK286,,MATCH(CONCATENATE("FY ",RIGHT(BQ$3,4)),$DT$3:$EK$3,0)))</f>
        <v>0.4</v>
      </c>
      <c r="BR284" s="126" cm="1">
        <f t="array" ref="BR284">IF($I$9=1,BR286,INDEX($DT286:$EK286,,MATCH(CONCATENATE("FY ",RIGHT(BR$3,4)),$DT$3:$EK$3,0)))</f>
        <v>0.4</v>
      </c>
      <c r="BS284" s="127" cm="1">
        <f t="array" ref="BS284">IF($I$9=1,BS286,INDEX($DT286:$EK286,,MATCH(CONCATENATE("FY ",RIGHT(BS$3,4)),$DT$3:$EK$3,0)))</f>
        <v>0.4</v>
      </c>
      <c r="BT284" s="127" cm="1">
        <f t="array" ref="BT284">IF($I$9=1,BT286,INDEX($DT286:$EK286,,MATCH(CONCATENATE("FY ",RIGHT(BT$3,4)),$DT$3:$EK$3,0)))</f>
        <v>0.4</v>
      </c>
      <c r="BU284" s="128" cm="1">
        <f t="array" ref="BU284">IF($I$9=1,BU286,INDEX($DT286:$EK286,,MATCH(CONCATENATE("FY ",RIGHT(BU$3,4)),$DT$3:$EK$3,0)))</f>
        <v>0.4</v>
      </c>
      <c r="BV284" s="126" cm="1">
        <f t="array" ref="BV284">IF($I$9=1,BV286,INDEX($DT286:$EK286,,MATCH(CONCATENATE("FY ",RIGHT(BV$3,4)),$DT$3:$EK$3,0)))</f>
        <v>0.4</v>
      </c>
      <c r="BW284" s="127" cm="1">
        <f t="array" ref="BW284">IF($I$9=1,BW286,INDEX($DT286:$EK286,,MATCH(CONCATENATE("FY ",RIGHT(BW$3,4)),$DT$3:$EK$3,0)))</f>
        <v>0.4</v>
      </c>
      <c r="BX284" s="127" cm="1">
        <f t="array" ref="BX284">IF($I$9=1,BX286,INDEX($DT286:$EK286,,MATCH(CONCATENATE("FY ",RIGHT(BX$3,4)),$DT$3:$EK$3,0)))</f>
        <v>0.4</v>
      </c>
      <c r="BY284" s="128" cm="1">
        <f t="array" ref="BY284">IF($I$9=1,BY286,INDEX($DT286:$EK286,,MATCH(CONCATENATE("FY ",RIGHT(BY$3,4)),$DT$3:$EK$3,0)))</f>
        <v>0.4</v>
      </c>
      <c r="BZ284" s="126" cm="1">
        <f t="array" ref="BZ284">IF($I$9=1,BZ286,INDEX($DT286:$EK286,,MATCH(CONCATENATE("FY ",RIGHT(BZ$3,4)),$DT$3:$EK$3,0)))</f>
        <v>0.4</v>
      </c>
      <c r="CA284" s="127" cm="1">
        <f t="array" ref="CA284">IF($I$9=1,CA286,INDEX($DT286:$EK286,,MATCH(CONCATENATE("FY ",RIGHT(CA$3,4)),$DT$3:$EK$3,0)))</f>
        <v>0.4</v>
      </c>
      <c r="CB284" s="127" cm="1">
        <f t="array" ref="CB284">IF($I$9=1,CB286,INDEX($DT286:$EK286,,MATCH(CONCATENATE("FY ",RIGHT(CB$3,4)),$DT$3:$EK$3,0)))</f>
        <v>0.4</v>
      </c>
      <c r="CC284" s="128" cm="1">
        <f t="array" ref="CC284">IF($I$9=1,CC286,INDEX($DT286:$EK286,,MATCH(CONCATENATE("FY ",RIGHT(CC$3,4)),$DT$3:$EK$3,0)))</f>
        <v>0.4</v>
      </c>
      <c r="CD284" s="126" cm="1">
        <f t="array" ref="CD284">IF($I$9=1,CD286,INDEX($DT286:$EK286,,MATCH(CONCATENATE("FY ",RIGHT(CD$3,4)),$DT$3:$EK$3,0)))</f>
        <v>0.4</v>
      </c>
      <c r="CE284" s="127" cm="1">
        <f t="array" ref="CE284">IF($I$9=1,CE286,INDEX($DT286:$EK286,,MATCH(CONCATENATE("FY ",RIGHT(CE$3,4)),$DT$3:$EK$3,0)))</f>
        <v>0.4</v>
      </c>
      <c r="CF284" s="127" cm="1">
        <f t="array" ref="CF284">IF($I$9=1,CF286,INDEX($DT286:$EK286,,MATCH(CONCATENATE("FY ",RIGHT(CF$3,4)),$DT$3:$EK$3,0)))</f>
        <v>0.4</v>
      </c>
      <c r="CG284" s="128" cm="1">
        <f t="array" ref="CG284">IF($I$9=1,CG286,INDEX($DT286:$EK286,,MATCH(CONCATENATE("FY ",RIGHT(CG$3,4)),$DT$3:$EK$3,0)))</f>
        <v>0.4</v>
      </c>
      <c r="CH284" s="126" cm="1">
        <f t="array" ref="CH284">IF($I$9=1,CH286,INDEX($DT286:$EK286,,MATCH(CONCATENATE("FY ",RIGHT(CH$3,4)),$DT$3:$EK$3,0)))</f>
        <v>0.4</v>
      </c>
      <c r="CI284" s="127" cm="1">
        <f t="array" ref="CI284">IF($I$9=1,CI286,INDEX($DT286:$EK286,,MATCH(CONCATENATE("FY ",RIGHT(CI$3,4)),$DT$3:$EK$3,0)))</f>
        <v>0.4</v>
      </c>
      <c r="CJ284" s="127" cm="1">
        <f t="array" ref="CJ284">IF($I$9=1,CJ286,INDEX($DT286:$EK286,,MATCH(CONCATENATE("FY ",RIGHT(CJ$3,4)),$DT$3:$EK$3,0)))</f>
        <v>0.4</v>
      </c>
      <c r="CK284" s="128" cm="1">
        <f t="array" ref="CK284">IF($I$9=1,CK286,INDEX($DT286:$EK286,,MATCH(CONCATENATE("FY ",RIGHT(CK$3,4)),$DT$3:$EK$3,0)))</f>
        <v>0.4</v>
      </c>
      <c r="CL284" s="126" cm="1">
        <f t="array" ref="CL284">IF($I$9=1,CL286,INDEX($DT286:$EK286,,MATCH(CONCATENATE("FY ",RIGHT(CL$3,4)),$DT$3:$EK$3,0)))</f>
        <v>0.4</v>
      </c>
      <c r="CM284" s="127" cm="1">
        <f t="array" ref="CM284">IF($I$9=1,CM286,INDEX($DT286:$EK286,,MATCH(CONCATENATE("FY ",RIGHT(CM$3,4)),$DT$3:$EK$3,0)))</f>
        <v>0.4</v>
      </c>
      <c r="CN284" s="127" cm="1">
        <f t="array" ref="CN284">IF($I$9=1,CN286,INDEX($DT286:$EK286,,MATCH(CONCATENATE("FY ",RIGHT(CN$3,4)),$DT$3:$EK$3,0)))</f>
        <v>0.4</v>
      </c>
      <c r="CO284" s="128" cm="1">
        <f t="array" ref="CO284">IF($I$9=1,CO286,INDEX($DT286:$EK286,,MATCH(CONCATENATE("FY ",RIGHT(CO$3,4)),$DT$3:$EK$3,0)))</f>
        <v>0.4</v>
      </c>
      <c r="CP284" s="126" cm="1">
        <f t="array" ref="CP284">IF($I$9=1,CP286,INDEX($DT286:$EK286,,MATCH(CONCATENATE("FY ",RIGHT(CP$3,4)),$DT$3:$EK$3,0)))</f>
        <v>0.4</v>
      </c>
      <c r="CQ284" s="127" cm="1">
        <f t="array" ref="CQ284">IF($I$9=1,CQ286,INDEX($DT286:$EK286,,MATCH(CONCATENATE("FY ",RIGHT(CQ$3,4)),$DT$3:$EK$3,0)))</f>
        <v>0.4</v>
      </c>
      <c r="CR284" s="127" cm="1">
        <f t="array" ref="CR284">IF($I$9=1,CR286,INDEX($DT286:$EK286,,MATCH(CONCATENATE("FY ",RIGHT(CR$3,4)),$DT$3:$EK$3,0)))</f>
        <v>0.4</v>
      </c>
      <c r="CS284" s="128" cm="1">
        <f t="array" ref="CS284">IF($I$9=1,CS286,INDEX($DT286:$EK286,,MATCH(CONCATENATE("FY ",RIGHT(CS$3,4)),$DT$3:$EK$3,0)))</f>
        <v>0.4</v>
      </c>
      <c r="CT284" s="126" cm="1">
        <f t="array" ref="CT284">IF($I$9=1,CT286,INDEX($DT286:$EK286,,MATCH(CONCATENATE("FY ",RIGHT(CT$3,4)),$DT$3:$EK$3,0)))</f>
        <v>0.4</v>
      </c>
      <c r="CU284" s="127" cm="1">
        <f t="array" ref="CU284">IF($I$9=1,CU286,INDEX($DT286:$EK286,,MATCH(CONCATENATE("FY ",RIGHT(CU$3,4)),$DT$3:$EK$3,0)))</f>
        <v>0.4</v>
      </c>
      <c r="CV284" s="127" cm="1">
        <f t="array" ref="CV284">IF($I$9=1,CV286,INDEX($DT286:$EK286,,MATCH(CONCATENATE("FY ",RIGHT(CV$3,4)),$DT$3:$EK$3,0)))</f>
        <v>0.4</v>
      </c>
      <c r="CW284" s="128" cm="1">
        <f t="array" ref="CW284">IF($I$9=1,CW286,INDEX($DT286:$EK286,,MATCH(CONCATENATE("FY ",RIGHT(CW$3,4)),$DT$3:$EK$3,0)))</f>
        <v>0.4</v>
      </c>
      <c r="CX284" s="126" cm="1">
        <f t="array" ref="CX284">IF($I$9=1,CX286,INDEX($DT286:$EK286,,MATCH(CONCATENATE("FY ",RIGHT(CX$3,4)),$DT$3:$EK$3,0)))</f>
        <v>0.4</v>
      </c>
      <c r="CY284" s="127" cm="1">
        <f t="array" ref="CY284">IF($I$9=1,CY286,INDEX($DT286:$EK286,,MATCH(CONCATENATE("FY ",RIGHT(CY$3,4)),$DT$3:$EK$3,0)))</f>
        <v>0.4</v>
      </c>
      <c r="CZ284" s="127" cm="1">
        <f t="array" ref="CZ284">IF($I$9=1,CZ286,INDEX($DT286:$EK286,,MATCH(CONCATENATE("FY ",RIGHT(CZ$3,4)),$DT$3:$EK$3,0)))</f>
        <v>0.4</v>
      </c>
      <c r="DA284" s="128" cm="1">
        <f t="array" ref="DA284">IF($I$9=1,DA286,INDEX($DT286:$EK286,,MATCH(CONCATENATE("FY ",RIGHT(DA$3,4)),$DT$3:$EK$3,0)))</f>
        <v>0.4</v>
      </c>
      <c r="DB284" s="126" cm="1">
        <f t="array" ref="DB284">IF($I$9=1,DB286,INDEX($DT286:$EK286,,MATCH(CONCATENATE("FY ",RIGHT(DB$3,4)),$DT$3:$EK$3,0)))</f>
        <v>0.4</v>
      </c>
      <c r="DC284" s="127" cm="1">
        <f t="array" ref="DC284">IF($I$9=1,DC286,INDEX($DT286:$EK286,,MATCH(CONCATENATE("FY ",RIGHT(DC$3,4)),$DT$3:$EK$3,0)))</f>
        <v>0.4</v>
      </c>
      <c r="DD284" s="127" cm="1">
        <f t="array" ref="DD284">IF($I$9=1,DD286,INDEX($DT286:$EK286,,MATCH(CONCATENATE("FY ",RIGHT(DD$3,4)),$DT$3:$EK$3,0)))</f>
        <v>0.4</v>
      </c>
      <c r="DE284" s="128" cm="1">
        <f t="array" ref="DE284">IF($I$9=1,DE286,INDEX($DT286:$EK286,,MATCH(CONCATENATE("FY ",RIGHT(DE$3,4)),$DT$3:$EK$3,0)))</f>
        <v>0.4</v>
      </c>
      <c r="DF284" s="126" cm="1">
        <f t="array" ref="DF284">IF($I$9=1,DF286,INDEX($DT286:$EK286,,MATCH(CONCATENATE("FY ",RIGHT(DF$3,4)),$DT$3:$EK$3,0)))</f>
        <v>0.4</v>
      </c>
      <c r="DG284" s="127" cm="1">
        <f t="array" ref="DG284">IF($I$9=1,DG286,INDEX($DT286:$EK286,,MATCH(CONCATENATE("FY ",RIGHT(DG$3,4)),$DT$3:$EK$3,0)))</f>
        <v>0.4</v>
      </c>
      <c r="DH284" s="127" cm="1">
        <f t="array" ref="DH284">IF($I$9=1,DH286,INDEX($DT286:$EK286,,MATCH(CONCATENATE("FY ",RIGHT(DH$3,4)),$DT$3:$EK$3,0)))</f>
        <v>0.4</v>
      </c>
      <c r="DI284" s="128" cm="1">
        <f t="array" ref="DI284">IF($I$9=1,DI286,INDEX($DT286:$EK286,,MATCH(CONCATENATE("FY ",RIGHT(DI$3,4)),$DT$3:$EK$3,0)))</f>
        <v>0.4</v>
      </c>
    </row>
    <row r="285" spans="1:141" outlineLevel="2" x14ac:dyDescent="0.25">
      <c r="A285" s="90"/>
      <c r="B285" s="90"/>
      <c r="C285" s="90"/>
      <c r="D285" s="90"/>
      <c r="F285" s="100"/>
      <c r="I285" s="101"/>
      <c r="J285" s="100"/>
      <c r="M285" s="101"/>
      <c r="N285" s="100"/>
      <c r="Q285" s="101"/>
      <c r="R285" s="100"/>
      <c r="U285" s="101"/>
      <c r="V285" s="100"/>
      <c r="Y285" s="101"/>
      <c r="Z285" s="100"/>
      <c r="AC285" s="101"/>
      <c r="AD285" s="100"/>
      <c r="AG285" s="101"/>
      <c r="AH285" s="100"/>
      <c r="AK285" s="101"/>
      <c r="AL285" s="100"/>
      <c r="AO285" s="101"/>
      <c r="AP285" s="100"/>
      <c r="AS285" s="101"/>
      <c r="AT285" s="100"/>
      <c r="AW285" s="101"/>
      <c r="AX285" s="100"/>
      <c r="BA285" s="101"/>
      <c r="BB285" s="100"/>
      <c r="BE285" s="101"/>
      <c r="BF285" s="100"/>
      <c r="BI285" s="101"/>
      <c r="BJ285" s="100"/>
      <c r="BM285" s="101"/>
      <c r="BN285" s="100"/>
      <c r="BQ285" s="101"/>
      <c r="BR285" s="100"/>
      <c r="BU285" s="101"/>
      <c r="BV285" s="100"/>
      <c r="BY285" s="101"/>
      <c r="BZ285" s="100"/>
      <c r="CC285" s="101"/>
      <c r="CD285" s="100"/>
      <c r="CG285" s="101"/>
      <c r="CH285" s="100"/>
      <c r="CK285" s="101"/>
      <c r="CL285" s="100"/>
      <c r="CO285" s="101"/>
      <c r="CP285" s="100"/>
      <c r="CS285" s="101"/>
      <c r="CT285" s="100"/>
      <c r="CW285" s="101"/>
      <c r="CX285" s="100"/>
      <c r="DA285" s="101"/>
      <c r="DB285" s="100"/>
      <c r="DE285" s="101"/>
      <c r="DF285" s="100"/>
      <c r="DI285" s="101"/>
    </row>
    <row r="286" spans="1:141" outlineLevel="2" x14ac:dyDescent="0.25">
      <c r="A286" s="90"/>
      <c r="B286" s="90"/>
      <c r="C286" s="90"/>
      <c r="D286" s="90"/>
      <c r="E286" t="str">
        <f>CONCATENATE("% PP&amp;E - BoP (annualized) scenario: ",$J$8)</f>
        <v>% PP&amp;E - BoP (annualized) scenario: Default</v>
      </c>
      <c r="F286" s="100"/>
      <c r="I286" s="101"/>
      <c r="J286" s="100"/>
      <c r="M286" s="101"/>
      <c r="N286" s="100"/>
      <c r="Q286" s="101"/>
      <c r="R286" s="100"/>
      <c r="U286" s="101"/>
      <c r="V286" s="100"/>
      <c r="Y286" s="101"/>
      <c r="Z286" s="100"/>
      <c r="AC286" s="101"/>
      <c r="AD286" s="100"/>
      <c r="AG286" s="101"/>
      <c r="AH286" s="100"/>
      <c r="AK286" s="101"/>
      <c r="AL286" s="100"/>
      <c r="AO286" s="101"/>
      <c r="AP286" s="102">
        <f t="shared" ref="AP286:BU286" si="559">CHOOSE($I$8,AP287,AP288,AP289,AP290,AP291)</f>
        <v>0</v>
      </c>
      <c r="AQ286" s="103">
        <f t="shared" si="559"/>
        <v>0</v>
      </c>
      <c r="AR286" s="103">
        <f t="shared" si="559"/>
        <v>0</v>
      </c>
      <c r="AS286" s="104">
        <f t="shared" si="559"/>
        <v>0</v>
      </c>
      <c r="AT286" s="102">
        <f t="shared" si="559"/>
        <v>0</v>
      </c>
      <c r="AU286" s="103">
        <f t="shared" si="559"/>
        <v>0</v>
      </c>
      <c r="AV286" s="103">
        <f t="shared" si="559"/>
        <v>0</v>
      </c>
      <c r="AW286" s="104">
        <f t="shared" si="559"/>
        <v>0</v>
      </c>
      <c r="AX286" s="102">
        <f t="shared" si="559"/>
        <v>0</v>
      </c>
      <c r="AY286" s="103">
        <f t="shared" si="559"/>
        <v>0</v>
      </c>
      <c r="AZ286" s="103">
        <f t="shared" si="559"/>
        <v>0</v>
      </c>
      <c r="BA286" s="104">
        <f t="shared" si="559"/>
        <v>0</v>
      </c>
      <c r="BB286" s="102">
        <f t="shared" si="559"/>
        <v>0</v>
      </c>
      <c r="BC286" s="103">
        <f t="shared" si="559"/>
        <v>0</v>
      </c>
      <c r="BD286" s="103">
        <f t="shared" si="559"/>
        <v>0</v>
      </c>
      <c r="BE286" s="104">
        <f t="shared" si="559"/>
        <v>0</v>
      </c>
      <c r="BF286" s="102">
        <f t="shared" si="559"/>
        <v>0</v>
      </c>
      <c r="BG286" s="103">
        <f t="shared" si="559"/>
        <v>0</v>
      </c>
      <c r="BH286" s="103">
        <f t="shared" si="559"/>
        <v>0</v>
      </c>
      <c r="BI286" s="104">
        <f t="shared" si="559"/>
        <v>0</v>
      </c>
      <c r="BJ286" s="102">
        <f t="shared" si="559"/>
        <v>0</v>
      </c>
      <c r="BK286" s="103">
        <f t="shared" si="559"/>
        <v>0</v>
      </c>
      <c r="BL286" s="103">
        <f t="shared" si="559"/>
        <v>0</v>
      </c>
      <c r="BM286" s="104">
        <f t="shared" si="559"/>
        <v>0</v>
      </c>
      <c r="BN286" s="102">
        <f t="shared" si="559"/>
        <v>0</v>
      </c>
      <c r="BO286" s="103">
        <f t="shared" si="559"/>
        <v>0</v>
      </c>
      <c r="BP286" s="103">
        <f t="shared" si="559"/>
        <v>0</v>
      </c>
      <c r="BQ286" s="104">
        <f t="shared" si="559"/>
        <v>0</v>
      </c>
      <c r="BR286" s="102">
        <f t="shared" si="559"/>
        <v>0</v>
      </c>
      <c r="BS286" s="103">
        <f t="shared" si="559"/>
        <v>0</v>
      </c>
      <c r="BT286" s="103">
        <f t="shared" si="559"/>
        <v>0</v>
      </c>
      <c r="BU286" s="104">
        <f t="shared" si="559"/>
        <v>0</v>
      </c>
      <c r="BV286" s="102">
        <f t="shared" ref="BV286:DA286" si="560">CHOOSE($I$8,BV287,BV288,BV289,BV290,BV291)</f>
        <v>0</v>
      </c>
      <c r="BW286" s="103">
        <f t="shared" si="560"/>
        <v>0</v>
      </c>
      <c r="BX286" s="103">
        <f t="shared" si="560"/>
        <v>0</v>
      </c>
      <c r="BY286" s="104">
        <f t="shared" si="560"/>
        <v>0</v>
      </c>
      <c r="BZ286" s="102">
        <f t="shared" si="560"/>
        <v>0</v>
      </c>
      <c r="CA286" s="103">
        <f t="shared" si="560"/>
        <v>0</v>
      </c>
      <c r="CB286" s="103">
        <f t="shared" si="560"/>
        <v>0</v>
      </c>
      <c r="CC286" s="104">
        <f t="shared" si="560"/>
        <v>0</v>
      </c>
      <c r="CD286" s="102">
        <f t="shared" si="560"/>
        <v>0</v>
      </c>
      <c r="CE286" s="103">
        <f t="shared" si="560"/>
        <v>0</v>
      </c>
      <c r="CF286" s="103">
        <f t="shared" si="560"/>
        <v>0</v>
      </c>
      <c r="CG286" s="104">
        <f t="shared" si="560"/>
        <v>0</v>
      </c>
      <c r="CH286" s="102">
        <f t="shared" si="560"/>
        <v>0</v>
      </c>
      <c r="CI286" s="103">
        <f t="shared" si="560"/>
        <v>0</v>
      </c>
      <c r="CJ286" s="103">
        <f t="shared" si="560"/>
        <v>0</v>
      </c>
      <c r="CK286" s="104">
        <f t="shared" si="560"/>
        <v>0</v>
      </c>
      <c r="CL286" s="102">
        <f t="shared" si="560"/>
        <v>0</v>
      </c>
      <c r="CM286" s="103">
        <f t="shared" si="560"/>
        <v>0</v>
      </c>
      <c r="CN286" s="103">
        <f t="shared" si="560"/>
        <v>0</v>
      </c>
      <c r="CO286" s="104">
        <f t="shared" si="560"/>
        <v>0</v>
      </c>
      <c r="CP286" s="102">
        <f t="shared" si="560"/>
        <v>0</v>
      </c>
      <c r="CQ286" s="103">
        <f t="shared" si="560"/>
        <v>0</v>
      </c>
      <c r="CR286" s="103">
        <f t="shared" si="560"/>
        <v>0</v>
      </c>
      <c r="CS286" s="104">
        <f t="shared" si="560"/>
        <v>0</v>
      </c>
      <c r="CT286" s="102">
        <f t="shared" si="560"/>
        <v>0</v>
      </c>
      <c r="CU286" s="103">
        <f t="shared" si="560"/>
        <v>0</v>
      </c>
      <c r="CV286" s="103">
        <f t="shared" si="560"/>
        <v>0</v>
      </c>
      <c r="CW286" s="104">
        <f t="shared" si="560"/>
        <v>0</v>
      </c>
      <c r="CX286" s="102">
        <f t="shared" si="560"/>
        <v>0</v>
      </c>
      <c r="CY286" s="103">
        <f t="shared" si="560"/>
        <v>0</v>
      </c>
      <c r="CZ286" s="103">
        <f t="shared" si="560"/>
        <v>0</v>
      </c>
      <c r="DA286" s="104">
        <f t="shared" si="560"/>
        <v>0</v>
      </c>
      <c r="DB286" s="102">
        <f t="shared" ref="DB286:DI286" si="561">CHOOSE($I$8,DB287,DB288,DB289,DB290,DB291)</f>
        <v>0</v>
      </c>
      <c r="DC286" s="103">
        <f t="shared" si="561"/>
        <v>0</v>
      </c>
      <c r="DD286" s="103">
        <f t="shared" si="561"/>
        <v>0</v>
      </c>
      <c r="DE286" s="104">
        <f t="shared" si="561"/>
        <v>0</v>
      </c>
      <c r="DF286" s="102">
        <f t="shared" si="561"/>
        <v>0</v>
      </c>
      <c r="DG286" s="103">
        <f t="shared" si="561"/>
        <v>0</v>
      </c>
      <c r="DH286" s="103">
        <f t="shared" si="561"/>
        <v>0</v>
      </c>
      <c r="DI286" s="104">
        <f t="shared" si="561"/>
        <v>0</v>
      </c>
      <c r="DT286" s="103">
        <f t="shared" ref="DT286:EK286" si="562">CHOOSE($I$8,DT287,DT288,DT289,DT290,DT291)</f>
        <v>0</v>
      </c>
      <c r="DU286" s="103">
        <f t="shared" si="562"/>
        <v>0.4</v>
      </c>
      <c r="DV286" s="103">
        <f t="shared" si="562"/>
        <v>0.4</v>
      </c>
      <c r="DW286" s="103">
        <f t="shared" si="562"/>
        <v>0.4</v>
      </c>
      <c r="DX286" s="103">
        <f t="shared" si="562"/>
        <v>0.4</v>
      </c>
      <c r="DY286" s="103">
        <f t="shared" si="562"/>
        <v>0.4</v>
      </c>
      <c r="DZ286" s="103">
        <f t="shared" si="562"/>
        <v>0.4</v>
      </c>
      <c r="EA286" s="103">
        <f t="shared" si="562"/>
        <v>0.4</v>
      </c>
      <c r="EB286" s="103">
        <f t="shared" si="562"/>
        <v>0.4</v>
      </c>
      <c r="EC286" s="103">
        <f t="shared" si="562"/>
        <v>0.4</v>
      </c>
      <c r="ED286" s="103">
        <f t="shared" si="562"/>
        <v>0.4</v>
      </c>
      <c r="EE286" s="103">
        <f t="shared" si="562"/>
        <v>0.4</v>
      </c>
      <c r="EF286" s="103">
        <f t="shared" si="562"/>
        <v>0.4</v>
      </c>
      <c r="EG286" s="103">
        <f t="shared" si="562"/>
        <v>0.4</v>
      </c>
      <c r="EH286" s="103">
        <f t="shared" si="562"/>
        <v>0.4</v>
      </c>
      <c r="EI286" s="103">
        <f t="shared" si="562"/>
        <v>0.4</v>
      </c>
      <c r="EJ286" s="103">
        <f t="shared" si="562"/>
        <v>0.4</v>
      </c>
      <c r="EK286" s="103">
        <f t="shared" si="562"/>
        <v>0.4</v>
      </c>
    </row>
    <row r="287" spans="1:141" outlineLevel="2" x14ac:dyDescent="0.25">
      <c r="A287" s="90"/>
      <c r="B287" s="90"/>
      <c r="C287" s="90"/>
      <c r="D287" s="90"/>
      <c r="E287" t="str">
        <f>CONCATENATE("- ", $N$6,":")</f>
        <v>- Base:</v>
      </c>
      <c r="F287" s="100"/>
      <c r="I287" s="101"/>
      <c r="J287" s="100"/>
      <c r="M287" s="101"/>
      <c r="N287" s="100"/>
      <c r="Q287" s="101"/>
      <c r="R287" s="100"/>
      <c r="U287" s="101"/>
      <c r="V287" s="100"/>
      <c r="Y287" s="101"/>
      <c r="Z287" s="100"/>
      <c r="AC287" s="101"/>
      <c r="AD287" s="100"/>
      <c r="AG287" s="101"/>
      <c r="AH287" s="100"/>
      <c r="AK287" s="101"/>
      <c r="AL287" s="100"/>
      <c r="AO287" s="101"/>
      <c r="AP287" s="123">
        <v>0</v>
      </c>
      <c r="AQ287" s="124">
        <v>0</v>
      </c>
      <c r="AR287" s="124">
        <v>0</v>
      </c>
      <c r="AS287" s="125">
        <v>0</v>
      </c>
      <c r="AT287" s="123">
        <v>0</v>
      </c>
      <c r="AU287" s="124">
        <v>0</v>
      </c>
      <c r="AV287" s="124">
        <v>0</v>
      </c>
      <c r="AW287" s="125">
        <v>0</v>
      </c>
      <c r="AX287" s="123">
        <v>0</v>
      </c>
      <c r="AY287" s="124">
        <v>0</v>
      </c>
      <c r="AZ287" s="124">
        <v>0</v>
      </c>
      <c r="BA287" s="125">
        <v>0</v>
      </c>
      <c r="BB287" s="123">
        <v>0</v>
      </c>
      <c r="BC287" s="124">
        <v>0</v>
      </c>
      <c r="BD287" s="124">
        <v>0</v>
      </c>
      <c r="BE287" s="125">
        <v>0</v>
      </c>
      <c r="BF287" s="123">
        <v>0</v>
      </c>
      <c r="BG287" s="124">
        <v>0</v>
      </c>
      <c r="BH287" s="124">
        <v>0</v>
      </c>
      <c r="BI287" s="125">
        <v>0</v>
      </c>
      <c r="BJ287" s="123">
        <v>0</v>
      </c>
      <c r="BK287" s="124">
        <v>0</v>
      </c>
      <c r="BL287" s="124">
        <v>0</v>
      </c>
      <c r="BM287" s="125">
        <v>0</v>
      </c>
      <c r="BN287" s="123">
        <v>0</v>
      </c>
      <c r="BO287" s="124">
        <v>0</v>
      </c>
      <c r="BP287" s="124">
        <v>0</v>
      </c>
      <c r="BQ287" s="125">
        <v>0</v>
      </c>
      <c r="BR287" s="123">
        <v>0</v>
      </c>
      <c r="BS287" s="124">
        <v>0</v>
      </c>
      <c r="BT287" s="124">
        <v>0</v>
      </c>
      <c r="BU287" s="125">
        <v>0</v>
      </c>
      <c r="BV287" s="123">
        <v>0</v>
      </c>
      <c r="BW287" s="124">
        <v>0</v>
      </c>
      <c r="BX287" s="124">
        <v>0</v>
      </c>
      <c r="BY287" s="125">
        <v>0</v>
      </c>
      <c r="BZ287" s="123">
        <v>0</v>
      </c>
      <c r="CA287" s="124">
        <v>0</v>
      </c>
      <c r="CB287" s="124">
        <v>0</v>
      </c>
      <c r="CC287" s="125">
        <v>0</v>
      </c>
      <c r="CD287" s="123">
        <v>0</v>
      </c>
      <c r="CE287" s="124">
        <v>0</v>
      </c>
      <c r="CF287" s="124">
        <v>0</v>
      </c>
      <c r="CG287" s="125">
        <v>0</v>
      </c>
      <c r="CH287" s="123">
        <v>0</v>
      </c>
      <c r="CI287" s="124">
        <v>0</v>
      </c>
      <c r="CJ287" s="124">
        <v>0</v>
      </c>
      <c r="CK287" s="125">
        <v>0</v>
      </c>
      <c r="CL287" s="123">
        <v>0</v>
      </c>
      <c r="CM287" s="124">
        <v>0</v>
      </c>
      <c r="CN287" s="124">
        <v>0</v>
      </c>
      <c r="CO287" s="125">
        <v>0</v>
      </c>
      <c r="CP287" s="123">
        <v>0</v>
      </c>
      <c r="CQ287" s="124">
        <v>0</v>
      </c>
      <c r="CR287" s="124">
        <v>0</v>
      </c>
      <c r="CS287" s="125">
        <v>0</v>
      </c>
      <c r="CT287" s="123">
        <v>0</v>
      </c>
      <c r="CU287" s="124">
        <v>0</v>
      </c>
      <c r="CV287" s="124">
        <v>0</v>
      </c>
      <c r="CW287" s="125">
        <v>0</v>
      </c>
      <c r="CX287" s="123">
        <v>0</v>
      </c>
      <c r="CY287" s="124">
        <v>0</v>
      </c>
      <c r="CZ287" s="124">
        <v>0</v>
      </c>
      <c r="DA287" s="125">
        <v>0</v>
      </c>
      <c r="DB287" s="123">
        <v>0</v>
      </c>
      <c r="DC287" s="124">
        <v>0</v>
      </c>
      <c r="DD287" s="124">
        <v>0</v>
      </c>
      <c r="DE287" s="125">
        <v>0</v>
      </c>
      <c r="DF287" s="123">
        <v>0</v>
      </c>
      <c r="DG287" s="124">
        <v>0</v>
      </c>
      <c r="DH287" s="124">
        <v>0</v>
      </c>
      <c r="DI287" s="125">
        <v>0</v>
      </c>
      <c r="DT287" s="124">
        <v>0</v>
      </c>
      <c r="DU287" s="124">
        <v>0</v>
      </c>
      <c r="DV287" s="124">
        <v>0</v>
      </c>
      <c r="DW287" s="124">
        <v>0</v>
      </c>
      <c r="DX287" s="124">
        <v>0</v>
      </c>
      <c r="DY287" s="124">
        <v>0</v>
      </c>
      <c r="DZ287" s="124">
        <v>0</v>
      </c>
      <c r="EA287" s="124">
        <v>0</v>
      </c>
      <c r="EB287" s="124">
        <v>0</v>
      </c>
      <c r="EC287" s="124">
        <v>0</v>
      </c>
      <c r="ED287" s="124">
        <v>0</v>
      </c>
      <c r="EE287" s="124">
        <v>0</v>
      </c>
      <c r="EF287" s="124">
        <v>0</v>
      </c>
      <c r="EG287" s="124">
        <v>0</v>
      </c>
      <c r="EH287" s="124">
        <v>0</v>
      </c>
      <c r="EI287" s="124">
        <v>0</v>
      </c>
      <c r="EJ287" s="124">
        <v>0</v>
      </c>
      <c r="EK287" s="124">
        <v>0</v>
      </c>
    </row>
    <row r="288" spans="1:141" outlineLevel="2" x14ac:dyDescent="0.25">
      <c r="A288" s="90"/>
      <c r="B288" s="90"/>
      <c r="C288" s="90"/>
      <c r="D288" s="90"/>
      <c r="E288" t="str">
        <f>CONCATENATE("- ", $N$7,":")</f>
        <v>- Upside:</v>
      </c>
      <c r="F288" s="100"/>
      <c r="I288" s="101"/>
      <c r="J288" s="100"/>
      <c r="M288" s="101"/>
      <c r="N288" s="100"/>
      <c r="Q288" s="101"/>
      <c r="R288" s="100"/>
      <c r="U288" s="101"/>
      <c r="V288" s="100"/>
      <c r="Y288" s="101"/>
      <c r="Z288" s="100"/>
      <c r="AC288" s="101"/>
      <c r="AD288" s="100"/>
      <c r="AG288" s="101"/>
      <c r="AH288" s="100"/>
      <c r="AK288" s="101"/>
      <c r="AL288" s="100"/>
      <c r="AO288" s="101"/>
      <c r="AP288" s="123">
        <v>0</v>
      </c>
      <c r="AQ288" s="124">
        <v>0</v>
      </c>
      <c r="AR288" s="124">
        <v>0</v>
      </c>
      <c r="AS288" s="125">
        <v>0</v>
      </c>
      <c r="AT288" s="123">
        <v>0</v>
      </c>
      <c r="AU288" s="124">
        <v>0</v>
      </c>
      <c r="AV288" s="124">
        <v>0</v>
      </c>
      <c r="AW288" s="125">
        <v>0</v>
      </c>
      <c r="AX288" s="123">
        <v>0</v>
      </c>
      <c r="AY288" s="124">
        <v>0</v>
      </c>
      <c r="AZ288" s="124">
        <v>0</v>
      </c>
      <c r="BA288" s="125">
        <v>0</v>
      </c>
      <c r="BB288" s="123">
        <v>0</v>
      </c>
      <c r="BC288" s="124">
        <v>0</v>
      </c>
      <c r="BD288" s="124">
        <v>0</v>
      </c>
      <c r="BE288" s="125">
        <v>0</v>
      </c>
      <c r="BF288" s="123">
        <v>0</v>
      </c>
      <c r="BG288" s="124">
        <v>0</v>
      </c>
      <c r="BH288" s="124">
        <v>0</v>
      </c>
      <c r="BI288" s="125">
        <v>0</v>
      </c>
      <c r="BJ288" s="123">
        <v>0</v>
      </c>
      <c r="BK288" s="124">
        <v>0</v>
      </c>
      <c r="BL288" s="124">
        <v>0</v>
      </c>
      <c r="BM288" s="125">
        <v>0</v>
      </c>
      <c r="BN288" s="123">
        <v>0</v>
      </c>
      <c r="BO288" s="124">
        <v>0</v>
      </c>
      <c r="BP288" s="124">
        <v>0</v>
      </c>
      <c r="BQ288" s="125">
        <v>0</v>
      </c>
      <c r="BR288" s="123">
        <v>0</v>
      </c>
      <c r="BS288" s="124">
        <v>0</v>
      </c>
      <c r="BT288" s="124">
        <v>0</v>
      </c>
      <c r="BU288" s="125">
        <v>0</v>
      </c>
      <c r="BV288" s="123">
        <v>0</v>
      </c>
      <c r="BW288" s="124">
        <v>0</v>
      </c>
      <c r="BX288" s="124">
        <v>0</v>
      </c>
      <c r="BY288" s="125">
        <v>0</v>
      </c>
      <c r="BZ288" s="123">
        <v>0</v>
      </c>
      <c r="CA288" s="124">
        <v>0</v>
      </c>
      <c r="CB288" s="124">
        <v>0</v>
      </c>
      <c r="CC288" s="125">
        <v>0</v>
      </c>
      <c r="CD288" s="123">
        <v>0</v>
      </c>
      <c r="CE288" s="124">
        <v>0</v>
      </c>
      <c r="CF288" s="124">
        <v>0</v>
      </c>
      <c r="CG288" s="125">
        <v>0</v>
      </c>
      <c r="CH288" s="123">
        <v>0</v>
      </c>
      <c r="CI288" s="124">
        <v>0</v>
      </c>
      <c r="CJ288" s="124">
        <v>0</v>
      </c>
      <c r="CK288" s="125">
        <v>0</v>
      </c>
      <c r="CL288" s="123">
        <v>0</v>
      </c>
      <c r="CM288" s="124">
        <v>0</v>
      </c>
      <c r="CN288" s="124">
        <v>0</v>
      </c>
      <c r="CO288" s="125">
        <v>0</v>
      </c>
      <c r="CP288" s="123">
        <v>0</v>
      </c>
      <c r="CQ288" s="124">
        <v>0</v>
      </c>
      <c r="CR288" s="124">
        <v>0</v>
      </c>
      <c r="CS288" s="125">
        <v>0</v>
      </c>
      <c r="CT288" s="123">
        <v>0</v>
      </c>
      <c r="CU288" s="124">
        <v>0</v>
      </c>
      <c r="CV288" s="124">
        <v>0</v>
      </c>
      <c r="CW288" s="125">
        <v>0</v>
      </c>
      <c r="CX288" s="123">
        <v>0</v>
      </c>
      <c r="CY288" s="124">
        <v>0</v>
      </c>
      <c r="CZ288" s="124">
        <v>0</v>
      </c>
      <c r="DA288" s="125">
        <v>0</v>
      </c>
      <c r="DB288" s="123">
        <v>0</v>
      </c>
      <c r="DC288" s="124">
        <v>0</v>
      </c>
      <c r="DD288" s="124">
        <v>0</v>
      </c>
      <c r="DE288" s="125">
        <v>0</v>
      </c>
      <c r="DF288" s="123">
        <v>0</v>
      </c>
      <c r="DG288" s="124">
        <v>0</v>
      </c>
      <c r="DH288" s="124">
        <v>0</v>
      </c>
      <c r="DI288" s="125">
        <v>0</v>
      </c>
      <c r="DT288" s="124">
        <v>0</v>
      </c>
      <c r="DU288" s="124">
        <v>0</v>
      </c>
      <c r="DV288" s="124">
        <v>0</v>
      </c>
      <c r="DW288" s="124">
        <v>0</v>
      </c>
      <c r="DX288" s="124">
        <v>0</v>
      </c>
      <c r="DY288" s="124">
        <v>0</v>
      </c>
      <c r="DZ288" s="124">
        <v>0</v>
      </c>
      <c r="EA288" s="124">
        <v>0</v>
      </c>
      <c r="EB288" s="124">
        <v>0</v>
      </c>
      <c r="EC288" s="124">
        <v>0</v>
      </c>
      <c r="ED288" s="124">
        <v>0</v>
      </c>
      <c r="EE288" s="124">
        <v>0</v>
      </c>
      <c r="EF288" s="124">
        <v>0</v>
      </c>
      <c r="EG288" s="124">
        <v>0</v>
      </c>
      <c r="EH288" s="124">
        <v>0</v>
      </c>
      <c r="EI288" s="124">
        <v>0</v>
      </c>
      <c r="EJ288" s="124">
        <v>0</v>
      </c>
      <c r="EK288" s="124">
        <v>0</v>
      </c>
    </row>
    <row r="289" spans="1:141" outlineLevel="2" x14ac:dyDescent="0.25">
      <c r="A289" s="90"/>
      <c r="B289" s="90"/>
      <c r="C289" s="90"/>
      <c r="D289" s="90"/>
      <c r="E289" t="str">
        <f>CONCATENATE("- ", $N$8,":")</f>
        <v>- Downside:</v>
      </c>
      <c r="F289" s="100"/>
      <c r="I289" s="101"/>
      <c r="J289" s="100"/>
      <c r="M289" s="101"/>
      <c r="N289" s="100"/>
      <c r="Q289" s="101"/>
      <c r="R289" s="100"/>
      <c r="U289" s="101"/>
      <c r="V289" s="100"/>
      <c r="Y289" s="101"/>
      <c r="Z289" s="100"/>
      <c r="AC289" s="101"/>
      <c r="AD289" s="100"/>
      <c r="AG289" s="101"/>
      <c r="AH289" s="100"/>
      <c r="AK289" s="101"/>
      <c r="AL289" s="100"/>
      <c r="AO289" s="101"/>
      <c r="AP289" s="123">
        <v>0</v>
      </c>
      <c r="AQ289" s="124">
        <v>0</v>
      </c>
      <c r="AR289" s="124">
        <v>0</v>
      </c>
      <c r="AS289" s="125">
        <v>0</v>
      </c>
      <c r="AT289" s="123">
        <v>0</v>
      </c>
      <c r="AU289" s="124">
        <v>0</v>
      </c>
      <c r="AV289" s="124">
        <v>0</v>
      </c>
      <c r="AW289" s="125">
        <v>0</v>
      </c>
      <c r="AX289" s="123">
        <v>0</v>
      </c>
      <c r="AY289" s="124">
        <v>0</v>
      </c>
      <c r="AZ289" s="124">
        <v>0</v>
      </c>
      <c r="BA289" s="125">
        <v>0</v>
      </c>
      <c r="BB289" s="123">
        <v>0</v>
      </c>
      <c r="BC289" s="124">
        <v>0</v>
      </c>
      <c r="BD289" s="124">
        <v>0</v>
      </c>
      <c r="BE289" s="125">
        <v>0</v>
      </c>
      <c r="BF289" s="123">
        <v>0</v>
      </c>
      <c r="BG289" s="124">
        <v>0</v>
      </c>
      <c r="BH289" s="124">
        <v>0</v>
      </c>
      <c r="BI289" s="125">
        <v>0</v>
      </c>
      <c r="BJ289" s="123">
        <v>0</v>
      </c>
      <c r="BK289" s="124">
        <v>0</v>
      </c>
      <c r="BL289" s="124">
        <v>0</v>
      </c>
      <c r="BM289" s="125">
        <v>0</v>
      </c>
      <c r="BN289" s="123">
        <v>0</v>
      </c>
      <c r="BO289" s="124">
        <v>0</v>
      </c>
      <c r="BP289" s="124">
        <v>0</v>
      </c>
      <c r="BQ289" s="125">
        <v>0</v>
      </c>
      <c r="BR289" s="123">
        <v>0</v>
      </c>
      <c r="BS289" s="124">
        <v>0</v>
      </c>
      <c r="BT289" s="124">
        <v>0</v>
      </c>
      <c r="BU289" s="125">
        <v>0</v>
      </c>
      <c r="BV289" s="123">
        <v>0</v>
      </c>
      <c r="BW289" s="124">
        <v>0</v>
      </c>
      <c r="BX289" s="124">
        <v>0</v>
      </c>
      <c r="BY289" s="125">
        <v>0</v>
      </c>
      <c r="BZ289" s="123">
        <v>0</v>
      </c>
      <c r="CA289" s="124">
        <v>0</v>
      </c>
      <c r="CB289" s="124">
        <v>0</v>
      </c>
      <c r="CC289" s="125">
        <v>0</v>
      </c>
      <c r="CD289" s="123">
        <v>0</v>
      </c>
      <c r="CE289" s="124">
        <v>0</v>
      </c>
      <c r="CF289" s="124">
        <v>0</v>
      </c>
      <c r="CG289" s="125">
        <v>0</v>
      </c>
      <c r="CH289" s="123">
        <v>0</v>
      </c>
      <c r="CI289" s="124">
        <v>0</v>
      </c>
      <c r="CJ289" s="124">
        <v>0</v>
      </c>
      <c r="CK289" s="125">
        <v>0</v>
      </c>
      <c r="CL289" s="123">
        <v>0</v>
      </c>
      <c r="CM289" s="124">
        <v>0</v>
      </c>
      <c r="CN289" s="124">
        <v>0</v>
      </c>
      <c r="CO289" s="125">
        <v>0</v>
      </c>
      <c r="CP289" s="123">
        <v>0</v>
      </c>
      <c r="CQ289" s="124">
        <v>0</v>
      </c>
      <c r="CR289" s="124">
        <v>0</v>
      </c>
      <c r="CS289" s="125">
        <v>0</v>
      </c>
      <c r="CT289" s="123">
        <v>0</v>
      </c>
      <c r="CU289" s="124">
        <v>0</v>
      </c>
      <c r="CV289" s="124">
        <v>0</v>
      </c>
      <c r="CW289" s="125">
        <v>0</v>
      </c>
      <c r="CX289" s="123">
        <v>0</v>
      </c>
      <c r="CY289" s="124">
        <v>0</v>
      </c>
      <c r="CZ289" s="124">
        <v>0</v>
      </c>
      <c r="DA289" s="125">
        <v>0</v>
      </c>
      <c r="DB289" s="123">
        <v>0</v>
      </c>
      <c r="DC289" s="124">
        <v>0</v>
      </c>
      <c r="DD289" s="124">
        <v>0</v>
      </c>
      <c r="DE289" s="125">
        <v>0</v>
      </c>
      <c r="DF289" s="123">
        <v>0</v>
      </c>
      <c r="DG289" s="124">
        <v>0</v>
      </c>
      <c r="DH289" s="124">
        <v>0</v>
      </c>
      <c r="DI289" s="125">
        <v>0</v>
      </c>
      <c r="DT289" s="124">
        <v>0</v>
      </c>
      <c r="DU289" s="124">
        <v>0</v>
      </c>
      <c r="DV289" s="124">
        <v>0</v>
      </c>
      <c r="DW289" s="124">
        <v>0</v>
      </c>
      <c r="DX289" s="124">
        <v>0</v>
      </c>
      <c r="DY289" s="124">
        <v>0</v>
      </c>
      <c r="DZ289" s="124">
        <v>0</v>
      </c>
      <c r="EA289" s="124">
        <v>0</v>
      </c>
      <c r="EB289" s="124">
        <v>0</v>
      </c>
      <c r="EC289" s="124">
        <v>0</v>
      </c>
      <c r="ED289" s="124">
        <v>0</v>
      </c>
      <c r="EE289" s="124">
        <v>0</v>
      </c>
      <c r="EF289" s="124">
        <v>0</v>
      </c>
      <c r="EG289" s="124">
        <v>0</v>
      </c>
      <c r="EH289" s="124">
        <v>0</v>
      </c>
      <c r="EI289" s="124">
        <v>0</v>
      </c>
      <c r="EJ289" s="124">
        <v>0</v>
      </c>
      <c r="EK289" s="124">
        <v>0</v>
      </c>
    </row>
    <row r="290" spans="1:141" outlineLevel="2" x14ac:dyDescent="0.25">
      <c r="A290" s="90"/>
      <c r="B290" s="90"/>
      <c r="C290" s="90"/>
      <c r="D290" s="90"/>
      <c r="E290" t="str">
        <f>CONCATENATE("- ", $N$9,":")</f>
        <v>- Management:</v>
      </c>
      <c r="F290" s="100"/>
      <c r="I290" s="101"/>
      <c r="J290" s="100"/>
      <c r="M290" s="101"/>
      <c r="N290" s="100"/>
      <c r="Q290" s="101"/>
      <c r="R290" s="100"/>
      <c r="U290" s="101"/>
      <c r="V290" s="100"/>
      <c r="Y290" s="101"/>
      <c r="Z290" s="100"/>
      <c r="AC290" s="101"/>
      <c r="AD290" s="100"/>
      <c r="AG290" s="101"/>
      <c r="AH290" s="100"/>
      <c r="AK290" s="101"/>
      <c r="AL290" s="100"/>
      <c r="AO290" s="101"/>
      <c r="AP290" s="123">
        <v>0</v>
      </c>
      <c r="AQ290" s="124">
        <v>0</v>
      </c>
      <c r="AR290" s="124">
        <v>0</v>
      </c>
      <c r="AS290" s="125">
        <v>0</v>
      </c>
      <c r="AT290" s="123">
        <v>0</v>
      </c>
      <c r="AU290" s="124">
        <v>0</v>
      </c>
      <c r="AV290" s="124">
        <v>0</v>
      </c>
      <c r="AW290" s="125">
        <v>0</v>
      </c>
      <c r="AX290" s="123">
        <v>0</v>
      </c>
      <c r="AY290" s="124">
        <v>0</v>
      </c>
      <c r="AZ290" s="124">
        <v>0</v>
      </c>
      <c r="BA290" s="125">
        <v>0</v>
      </c>
      <c r="BB290" s="123">
        <v>0</v>
      </c>
      <c r="BC290" s="124">
        <v>0</v>
      </c>
      <c r="BD290" s="124">
        <v>0</v>
      </c>
      <c r="BE290" s="125">
        <v>0</v>
      </c>
      <c r="BF290" s="123">
        <v>0</v>
      </c>
      <c r="BG290" s="124">
        <v>0</v>
      </c>
      <c r="BH290" s="124">
        <v>0</v>
      </c>
      <c r="BI290" s="125">
        <v>0</v>
      </c>
      <c r="BJ290" s="123">
        <v>0</v>
      </c>
      <c r="BK290" s="124">
        <v>0</v>
      </c>
      <c r="BL290" s="124">
        <v>0</v>
      </c>
      <c r="BM290" s="125">
        <v>0</v>
      </c>
      <c r="BN290" s="123">
        <v>0</v>
      </c>
      <c r="BO290" s="124">
        <v>0</v>
      </c>
      <c r="BP290" s="124">
        <v>0</v>
      </c>
      <c r="BQ290" s="125">
        <v>0</v>
      </c>
      <c r="BR290" s="123">
        <v>0</v>
      </c>
      <c r="BS290" s="124">
        <v>0</v>
      </c>
      <c r="BT290" s="124">
        <v>0</v>
      </c>
      <c r="BU290" s="125">
        <v>0</v>
      </c>
      <c r="BV290" s="123">
        <v>0</v>
      </c>
      <c r="BW290" s="124">
        <v>0</v>
      </c>
      <c r="BX290" s="124">
        <v>0</v>
      </c>
      <c r="BY290" s="125">
        <v>0</v>
      </c>
      <c r="BZ290" s="123">
        <v>0</v>
      </c>
      <c r="CA290" s="124">
        <v>0</v>
      </c>
      <c r="CB290" s="124">
        <v>0</v>
      </c>
      <c r="CC290" s="125">
        <v>0</v>
      </c>
      <c r="CD290" s="123">
        <v>0</v>
      </c>
      <c r="CE290" s="124">
        <v>0</v>
      </c>
      <c r="CF290" s="124">
        <v>0</v>
      </c>
      <c r="CG290" s="125">
        <v>0</v>
      </c>
      <c r="CH290" s="123">
        <v>0</v>
      </c>
      <c r="CI290" s="124">
        <v>0</v>
      </c>
      <c r="CJ290" s="124">
        <v>0</v>
      </c>
      <c r="CK290" s="125">
        <v>0</v>
      </c>
      <c r="CL290" s="123">
        <v>0</v>
      </c>
      <c r="CM290" s="124">
        <v>0</v>
      </c>
      <c r="CN290" s="124">
        <v>0</v>
      </c>
      <c r="CO290" s="125">
        <v>0</v>
      </c>
      <c r="CP290" s="123">
        <v>0</v>
      </c>
      <c r="CQ290" s="124">
        <v>0</v>
      </c>
      <c r="CR290" s="124">
        <v>0</v>
      </c>
      <c r="CS290" s="125">
        <v>0</v>
      </c>
      <c r="CT290" s="123">
        <v>0</v>
      </c>
      <c r="CU290" s="124">
        <v>0</v>
      </c>
      <c r="CV290" s="124">
        <v>0</v>
      </c>
      <c r="CW290" s="125">
        <v>0</v>
      </c>
      <c r="CX290" s="123">
        <v>0</v>
      </c>
      <c r="CY290" s="124">
        <v>0</v>
      </c>
      <c r="CZ290" s="124">
        <v>0</v>
      </c>
      <c r="DA290" s="125">
        <v>0</v>
      </c>
      <c r="DB290" s="123">
        <v>0</v>
      </c>
      <c r="DC290" s="124">
        <v>0</v>
      </c>
      <c r="DD290" s="124">
        <v>0</v>
      </c>
      <c r="DE290" s="125">
        <v>0</v>
      </c>
      <c r="DF290" s="123">
        <v>0</v>
      </c>
      <c r="DG290" s="124">
        <v>0</v>
      </c>
      <c r="DH290" s="124">
        <v>0</v>
      </c>
      <c r="DI290" s="125">
        <v>0</v>
      </c>
      <c r="DT290" s="124">
        <v>0</v>
      </c>
      <c r="DU290" s="124">
        <v>0</v>
      </c>
      <c r="DV290" s="124">
        <v>0</v>
      </c>
      <c r="DW290" s="124">
        <v>0</v>
      </c>
      <c r="DX290" s="124">
        <v>0</v>
      </c>
      <c r="DY290" s="124">
        <v>0</v>
      </c>
      <c r="DZ290" s="124">
        <v>0</v>
      </c>
      <c r="EA290" s="124">
        <v>0</v>
      </c>
      <c r="EB290" s="124">
        <v>0</v>
      </c>
      <c r="EC290" s="124">
        <v>0</v>
      </c>
      <c r="ED290" s="124">
        <v>0</v>
      </c>
      <c r="EE290" s="124">
        <v>0</v>
      </c>
      <c r="EF290" s="124">
        <v>0</v>
      </c>
      <c r="EG290" s="124">
        <v>0</v>
      </c>
      <c r="EH290" s="124">
        <v>0</v>
      </c>
      <c r="EI290" s="124">
        <v>0</v>
      </c>
      <c r="EJ290" s="124">
        <v>0</v>
      </c>
      <c r="EK290" s="124">
        <v>0</v>
      </c>
    </row>
    <row r="291" spans="1:141" outlineLevel="2" x14ac:dyDescent="0.25">
      <c r="A291" s="90"/>
      <c r="B291" s="90"/>
      <c r="C291" s="90"/>
      <c r="D291" s="90"/>
      <c r="E291" t="str">
        <f>CONCATENATE("- ", $N$10,":")</f>
        <v>- Default:</v>
      </c>
      <c r="F291" s="100"/>
      <c r="I291" s="101"/>
      <c r="J291" s="100"/>
      <c r="M291" s="101"/>
      <c r="N291" s="100"/>
      <c r="Q291" s="101"/>
      <c r="R291" s="100"/>
      <c r="U291" s="101"/>
      <c r="V291" s="100"/>
      <c r="Y291" s="101"/>
      <c r="Z291" s="100"/>
      <c r="AC291" s="101"/>
      <c r="AD291" s="100"/>
      <c r="AG291" s="101"/>
      <c r="AH291" s="100"/>
      <c r="AK291" s="101"/>
      <c r="AL291" s="100"/>
      <c r="AO291" s="101"/>
      <c r="AP291" s="123">
        <v>0</v>
      </c>
      <c r="AQ291" s="124">
        <v>0</v>
      </c>
      <c r="AR291" s="124">
        <v>0</v>
      </c>
      <c r="AS291" s="125">
        <v>0</v>
      </c>
      <c r="AT291" s="123">
        <v>0</v>
      </c>
      <c r="AU291" s="124">
        <v>0</v>
      </c>
      <c r="AV291" s="124">
        <v>0</v>
      </c>
      <c r="AW291" s="125">
        <v>0</v>
      </c>
      <c r="AX291" s="123">
        <v>0</v>
      </c>
      <c r="AY291" s="124">
        <v>0</v>
      </c>
      <c r="AZ291" s="124">
        <v>0</v>
      </c>
      <c r="BA291" s="125">
        <v>0</v>
      </c>
      <c r="BB291" s="123">
        <v>0</v>
      </c>
      <c r="BC291" s="124">
        <v>0</v>
      </c>
      <c r="BD291" s="124">
        <v>0</v>
      </c>
      <c r="BE291" s="125">
        <v>0</v>
      </c>
      <c r="BF291" s="123">
        <v>0</v>
      </c>
      <c r="BG291" s="124">
        <v>0</v>
      </c>
      <c r="BH291" s="124">
        <v>0</v>
      </c>
      <c r="BI291" s="125">
        <v>0</v>
      </c>
      <c r="BJ291" s="123">
        <v>0</v>
      </c>
      <c r="BK291" s="124">
        <v>0</v>
      </c>
      <c r="BL291" s="124">
        <v>0</v>
      </c>
      <c r="BM291" s="125">
        <v>0</v>
      </c>
      <c r="BN291" s="123">
        <v>0</v>
      </c>
      <c r="BO291" s="124">
        <v>0</v>
      </c>
      <c r="BP291" s="124">
        <v>0</v>
      </c>
      <c r="BQ291" s="125">
        <v>0</v>
      </c>
      <c r="BR291" s="123">
        <v>0</v>
      </c>
      <c r="BS291" s="124">
        <v>0</v>
      </c>
      <c r="BT291" s="124">
        <v>0</v>
      </c>
      <c r="BU291" s="125">
        <v>0</v>
      </c>
      <c r="BV291" s="123">
        <v>0</v>
      </c>
      <c r="BW291" s="124">
        <v>0</v>
      </c>
      <c r="BX291" s="124">
        <v>0</v>
      </c>
      <c r="BY291" s="125">
        <v>0</v>
      </c>
      <c r="BZ291" s="123">
        <v>0</v>
      </c>
      <c r="CA291" s="124">
        <v>0</v>
      </c>
      <c r="CB291" s="124">
        <v>0</v>
      </c>
      <c r="CC291" s="125">
        <v>0</v>
      </c>
      <c r="CD291" s="123">
        <v>0</v>
      </c>
      <c r="CE291" s="124">
        <v>0</v>
      </c>
      <c r="CF291" s="124">
        <v>0</v>
      </c>
      <c r="CG291" s="125">
        <v>0</v>
      </c>
      <c r="CH291" s="123">
        <v>0</v>
      </c>
      <c r="CI291" s="124">
        <v>0</v>
      </c>
      <c r="CJ291" s="124">
        <v>0</v>
      </c>
      <c r="CK291" s="125">
        <v>0</v>
      </c>
      <c r="CL291" s="123">
        <v>0</v>
      </c>
      <c r="CM291" s="124">
        <v>0</v>
      </c>
      <c r="CN291" s="124">
        <v>0</v>
      </c>
      <c r="CO291" s="125">
        <v>0</v>
      </c>
      <c r="CP291" s="123">
        <v>0</v>
      </c>
      <c r="CQ291" s="124">
        <v>0</v>
      </c>
      <c r="CR291" s="124">
        <v>0</v>
      </c>
      <c r="CS291" s="125">
        <v>0</v>
      </c>
      <c r="CT291" s="123">
        <v>0</v>
      </c>
      <c r="CU291" s="124">
        <v>0</v>
      </c>
      <c r="CV291" s="124">
        <v>0</v>
      </c>
      <c r="CW291" s="125">
        <v>0</v>
      </c>
      <c r="CX291" s="123">
        <v>0</v>
      </c>
      <c r="CY291" s="124">
        <v>0</v>
      </c>
      <c r="CZ291" s="124">
        <v>0</v>
      </c>
      <c r="DA291" s="125">
        <v>0</v>
      </c>
      <c r="DB291" s="123">
        <v>0</v>
      </c>
      <c r="DC291" s="124">
        <v>0</v>
      </c>
      <c r="DD291" s="124">
        <v>0</v>
      </c>
      <c r="DE291" s="125">
        <v>0</v>
      </c>
      <c r="DF291" s="123">
        <v>0</v>
      </c>
      <c r="DG291" s="124">
        <v>0</v>
      </c>
      <c r="DH291" s="124">
        <v>0</v>
      </c>
      <c r="DI291" s="125">
        <v>0</v>
      </c>
      <c r="DT291" s="124"/>
      <c r="DU291" s="124">
        <v>0.4</v>
      </c>
      <c r="DV291" s="124">
        <f>DU291</f>
        <v>0.4</v>
      </c>
      <c r="DW291" s="124">
        <f t="shared" ref="DW291:EA291" si="563">DV291</f>
        <v>0.4</v>
      </c>
      <c r="DX291" s="124">
        <f t="shared" si="563"/>
        <v>0.4</v>
      </c>
      <c r="DY291" s="124">
        <f t="shared" si="563"/>
        <v>0.4</v>
      </c>
      <c r="DZ291" s="124">
        <f t="shared" si="563"/>
        <v>0.4</v>
      </c>
      <c r="EA291" s="124">
        <f t="shared" si="563"/>
        <v>0.4</v>
      </c>
      <c r="EB291" s="124">
        <f t="shared" ref="DV291:EK291" si="564">EA291</f>
        <v>0.4</v>
      </c>
      <c r="EC291" s="124">
        <f t="shared" si="564"/>
        <v>0.4</v>
      </c>
      <c r="ED291" s="124">
        <f t="shared" si="564"/>
        <v>0.4</v>
      </c>
      <c r="EE291" s="124">
        <f t="shared" si="564"/>
        <v>0.4</v>
      </c>
      <c r="EF291" s="124">
        <f t="shared" si="564"/>
        <v>0.4</v>
      </c>
      <c r="EG291" s="124">
        <f t="shared" si="564"/>
        <v>0.4</v>
      </c>
      <c r="EH291" s="124">
        <f t="shared" si="564"/>
        <v>0.4</v>
      </c>
      <c r="EI291" s="124">
        <f t="shared" si="564"/>
        <v>0.4</v>
      </c>
      <c r="EJ291" s="124">
        <f t="shared" si="564"/>
        <v>0.4</v>
      </c>
      <c r="EK291" s="124">
        <f t="shared" si="564"/>
        <v>0.4</v>
      </c>
    </row>
    <row r="292" spans="1:141" outlineLevel="2" x14ac:dyDescent="0.25">
      <c r="A292" s="129"/>
      <c r="B292" s="129"/>
      <c r="C292" s="129"/>
      <c r="D292" s="129"/>
      <c r="E292" s="122"/>
      <c r="F292" s="130"/>
      <c r="G292" s="122"/>
      <c r="H292" s="122"/>
      <c r="I292" s="122"/>
      <c r="J292" s="130"/>
      <c r="K292" s="122"/>
      <c r="L292" s="122"/>
      <c r="M292" s="122"/>
      <c r="N292" s="130"/>
      <c r="O292" s="122"/>
      <c r="P292" s="122"/>
      <c r="Q292" s="122"/>
      <c r="R292" s="130"/>
      <c r="S292" s="122"/>
      <c r="T292" s="122"/>
      <c r="U292" s="122"/>
      <c r="V292" s="130"/>
      <c r="W292" s="122"/>
      <c r="X292" s="122"/>
      <c r="Y292" s="122"/>
      <c r="Z292" s="130"/>
      <c r="AA292" s="122"/>
      <c r="AB292" s="122"/>
      <c r="AC292" s="122"/>
      <c r="AD292" s="130"/>
      <c r="AE292" s="122"/>
      <c r="AF292" s="122"/>
      <c r="AG292" s="122"/>
      <c r="AH292" s="130"/>
      <c r="AI292" s="122"/>
      <c r="AJ292" s="122"/>
      <c r="AK292" s="122"/>
      <c r="AL292" s="130"/>
      <c r="AM292" s="122"/>
      <c r="AN292" s="122"/>
      <c r="AO292" s="122"/>
      <c r="AP292" s="130"/>
      <c r="AQ292" s="122"/>
      <c r="AR292" s="122"/>
      <c r="AS292" s="122"/>
      <c r="AT292" s="130"/>
      <c r="AU292" s="122"/>
      <c r="AV292" s="122"/>
      <c r="AW292" s="122"/>
      <c r="AX292" s="130"/>
      <c r="AY292" s="122"/>
      <c r="AZ292" s="122"/>
      <c r="BA292" s="122"/>
      <c r="BB292" s="130"/>
      <c r="BC292" s="122"/>
      <c r="BD292" s="122"/>
      <c r="BE292" s="122"/>
      <c r="BF292" s="130"/>
      <c r="BG292" s="122"/>
      <c r="BH292" s="122"/>
      <c r="BI292" s="122"/>
      <c r="BJ292" s="130"/>
      <c r="BK292" s="122"/>
      <c r="BL292" s="122"/>
      <c r="BM292" s="122"/>
      <c r="BN292" s="130"/>
      <c r="BO292" s="122"/>
      <c r="BP292" s="122"/>
      <c r="BQ292" s="122"/>
      <c r="BR292" s="130"/>
      <c r="BS292" s="122"/>
      <c r="BT292" s="122"/>
      <c r="BU292" s="122"/>
      <c r="BV292" s="130"/>
      <c r="BW292" s="122"/>
      <c r="BX292" s="122"/>
      <c r="BY292" s="122"/>
      <c r="BZ292" s="130"/>
      <c r="CA292" s="122"/>
      <c r="CB292" s="122"/>
      <c r="CC292" s="122"/>
      <c r="CD292" s="130"/>
      <c r="CE292" s="122"/>
      <c r="CF292" s="122"/>
      <c r="CG292" s="122"/>
      <c r="CH292" s="130"/>
      <c r="CI292" s="122"/>
      <c r="CJ292" s="122"/>
      <c r="CK292" s="122"/>
      <c r="CL292" s="130"/>
      <c r="CM292" s="122"/>
      <c r="CN292" s="122"/>
      <c r="CO292" s="122"/>
      <c r="CP292" s="130"/>
      <c r="CQ292" s="122"/>
      <c r="CR292" s="122"/>
      <c r="CS292" s="122"/>
      <c r="CT292" s="130"/>
      <c r="CU292" s="122"/>
      <c r="CV292" s="122"/>
      <c r="CW292" s="122"/>
      <c r="CX292" s="130"/>
      <c r="CY292" s="122"/>
      <c r="CZ292" s="122"/>
      <c r="DA292" s="122"/>
      <c r="DB292" s="130"/>
      <c r="DC292" s="122"/>
      <c r="DD292" s="122"/>
      <c r="DE292" s="122"/>
      <c r="DF292" s="130"/>
      <c r="DG292" s="122"/>
      <c r="DH292" s="122"/>
      <c r="DI292" s="131"/>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2"/>
      <c r="EI292" s="122"/>
      <c r="EJ292" s="122"/>
      <c r="EK292" s="122"/>
    </row>
    <row r="293" spans="1:141" outlineLevel="2" x14ac:dyDescent="0.25">
      <c r="A293" s="90"/>
      <c r="B293" s="90"/>
      <c r="C293" s="90"/>
      <c r="D293" s="90"/>
      <c r="F293" s="100"/>
      <c r="I293" s="101"/>
      <c r="J293" s="100"/>
      <c r="M293" s="101"/>
      <c r="N293" s="100"/>
      <c r="Q293" s="101"/>
      <c r="R293" s="100"/>
      <c r="U293" s="101"/>
      <c r="V293" s="100"/>
      <c r="Y293" s="101"/>
      <c r="Z293" s="100"/>
      <c r="AC293" s="101"/>
      <c r="AD293" s="100"/>
      <c r="AG293" s="101"/>
      <c r="AH293" s="100"/>
      <c r="AK293" s="101"/>
      <c r="AL293" s="100"/>
      <c r="AO293" s="101"/>
      <c r="AP293" s="113"/>
      <c r="AQ293" s="103"/>
      <c r="AR293" s="103"/>
      <c r="AS293" s="104"/>
      <c r="AT293" s="102"/>
      <c r="AU293" s="103"/>
      <c r="AV293" s="103"/>
      <c r="AW293" s="104"/>
      <c r="AX293" s="102"/>
      <c r="AY293" s="103"/>
      <c r="AZ293" s="103"/>
      <c r="BA293" s="104"/>
      <c r="BB293" s="102"/>
      <c r="BC293" s="103"/>
      <c r="BD293" s="103"/>
      <c r="BE293" s="104"/>
      <c r="BF293" s="102"/>
      <c r="BG293" s="103"/>
      <c r="BH293" s="103"/>
      <c r="BI293" s="104"/>
      <c r="BJ293" s="102"/>
      <c r="BK293" s="103"/>
      <c r="BL293" s="103"/>
      <c r="BM293" s="104"/>
      <c r="BN293" s="102"/>
      <c r="BO293" s="103"/>
      <c r="BP293" s="103"/>
      <c r="BQ293" s="104"/>
      <c r="BR293" s="102"/>
      <c r="BS293" s="103"/>
      <c r="BT293" s="103"/>
      <c r="BU293" s="104"/>
      <c r="BV293" s="102"/>
      <c r="BW293" s="103"/>
      <c r="BX293" s="103"/>
      <c r="BY293" s="104"/>
      <c r="BZ293" s="102"/>
      <c r="CA293" s="103"/>
      <c r="CB293" s="103"/>
      <c r="CC293" s="104"/>
      <c r="CD293" s="102"/>
      <c r="CE293" s="103"/>
      <c r="CF293" s="103"/>
      <c r="CG293" s="104"/>
      <c r="CH293" s="102"/>
      <c r="CI293" s="103"/>
      <c r="CJ293" s="103"/>
      <c r="CK293" s="104"/>
      <c r="CL293" s="102"/>
      <c r="CM293" s="103"/>
      <c r="CN293" s="103"/>
      <c r="CO293" s="104"/>
      <c r="CP293" s="102"/>
      <c r="CQ293" s="103"/>
      <c r="CR293" s="103"/>
      <c r="CS293" s="104"/>
      <c r="CT293" s="102"/>
      <c r="CU293" s="103"/>
      <c r="CV293" s="103"/>
      <c r="CW293" s="104"/>
      <c r="CX293" s="102"/>
      <c r="CY293" s="103"/>
      <c r="CZ293" s="103"/>
      <c r="DA293" s="104"/>
      <c r="DB293" s="102"/>
      <c r="DC293" s="103"/>
      <c r="DD293" s="103"/>
      <c r="DE293" s="104"/>
      <c r="DF293" s="102"/>
      <c r="DG293" s="103"/>
      <c r="DH293" s="103"/>
      <c r="DI293" s="104"/>
    </row>
    <row r="294" spans="1:141" outlineLevel="2" x14ac:dyDescent="0.25">
      <c r="A294" s="90"/>
      <c r="B294" s="90"/>
      <c r="C294" s="111"/>
      <c r="D294" s="90"/>
      <c r="E294" s="132" t="s">
        <v>330</v>
      </c>
      <c r="F294" s="105">
        <f t="shared" ref="F294:AK294" ca="1" si="565">IF(ISNUMBER(F297),F297,IF(ISNUMBER(F299),F299,""))</f>
        <v>55.082999999999998</v>
      </c>
      <c r="G294" s="106">
        <f t="shared" ca="1" si="565"/>
        <v>55.606999999999999</v>
      </c>
      <c r="H294" s="106">
        <f t="shared" ca="1" si="565"/>
        <v>55.48</v>
      </c>
      <c r="I294" s="107">
        <f t="shared" ca="1" si="565"/>
        <v>53.954999999999998</v>
      </c>
      <c r="J294" s="105">
        <f t="shared" ca="1" si="565"/>
        <v>54</v>
      </c>
      <c r="K294" s="106">
        <f t="shared" ca="1" si="565"/>
        <v>49</v>
      </c>
      <c r="L294" s="106">
        <f t="shared" ca="1" si="565"/>
        <v>48</v>
      </c>
      <c r="M294" s="107">
        <f t="shared" ca="1" si="565"/>
        <v>46</v>
      </c>
      <c r="N294" s="105">
        <f t="shared" ca="1" si="565"/>
        <v>45</v>
      </c>
      <c r="O294" s="106">
        <f t="shared" ca="1" si="565"/>
        <v>47</v>
      </c>
      <c r="P294" s="106">
        <f t="shared" ca="1" si="565"/>
        <v>48</v>
      </c>
      <c r="Q294" s="107">
        <f t="shared" ca="1" si="565"/>
        <v>47</v>
      </c>
      <c r="R294" s="105">
        <f t="shared" ca="1" si="565"/>
        <v>47</v>
      </c>
      <c r="S294" s="106">
        <f t="shared" ca="1" si="565"/>
        <v>49</v>
      </c>
      <c r="T294" s="106">
        <f t="shared" ca="1" si="565"/>
        <v>49</v>
      </c>
      <c r="U294" s="107">
        <f t="shared" ca="1" si="565"/>
        <v>54</v>
      </c>
      <c r="V294" s="105">
        <f t="shared" ca="1" si="565"/>
        <v>57</v>
      </c>
      <c r="W294" s="106">
        <f t="shared" ca="1" si="565"/>
        <v>59</v>
      </c>
      <c r="X294" s="106">
        <f t="shared" ca="1" si="565"/>
        <v>68</v>
      </c>
      <c r="Y294" s="107">
        <f t="shared" ca="1" si="565"/>
        <v>78</v>
      </c>
      <c r="Z294" s="105">
        <f t="shared" ca="1" si="565"/>
        <v>91</v>
      </c>
      <c r="AA294" s="106">
        <f t="shared" ca="1" si="565"/>
        <v>92</v>
      </c>
      <c r="AB294" s="106">
        <f t="shared" ca="1" si="565"/>
        <v>92</v>
      </c>
      <c r="AC294" s="107">
        <f t="shared" ca="1" si="565"/>
        <v>106</v>
      </c>
      <c r="AD294" s="105">
        <f t="shared" ca="1" si="565"/>
        <v>107</v>
      </c>
      <c r="AE294" s="106">
        <f t="shared" ca="1" si="565"/>
        <v>404</v>
      </c>
      <c r="AF294" s="106">
        <f t="shared" ca="1" si="565"/>
        <v>299</v>
      </c>
      <c r="AG294" s="107">
        <f t="shared" ca="1" si="565"/>
        <v>287</v>
      </c>
      <c r="AH294" s="105">
        <f t="shared" ca="1" si="565"/>
        <v>281</v>
      </c>
      <c r="AI294" s="106">
        <f t="shared" ca="1" si="565"/>
        <v>286</v>
      </c>
      <c r="AJ294" s="106">
        <f t="shared" ca="1" si="565"/>
        <v>298</v>
      </c>
      <c r="AK294" s="107">
        <f t="shared" ca="1" si="565"/>
        <v>309</v>
      </c>
      <c r="AL294" s="105">
        <f t="shared" ref="AL294:BQ294" ca="1" si="566">IF(ISNUMBER(AL297),AL297,IF(ISNUMBER(AL299),AL299,""))</f>
        <v>334</v>
      </c>
      <c r="AM294" s="106">
        <f t="shared" ca="1" si="566"/>
        <v>378</v>
      </c>
      <c r="AN294" s="106">
        <f t="shared" ca="1" si="566"/>
        <v>406</v>
      </c>
      <c r="AO294" s="107">
        <f t="shared" ca="1" si="566"/>
        <v>426</v>
      </c>
      <c r="AP294" s="105">
        <f t="shared" ca="1" si="566"/>
        <v>384</v>
      </c>
      <c r="AQ294" s="106">
        <f t="shared" ca="1" si="566"/>
        <v>365</v>
      </c>
      <c r="AR294" s="106">
        <f t="shared" ca="1" si="566"/>
        <v>372</v>
      </c>
      <c r="AS294" s="107">
        <f t="shared" ca="1" si="566"/>
        <v>387</v>
      </c>
      <c r="AT294" s="105">
        <f t="shared" ca="1" si="566"/>
        <v>410</v>
      </c>
      <c r="AU294" s="106">
        <f t="shared" ca="1" si="566"/>
        <v>433</v>
      </c>
      <c r="AV294" s="106">
        <f t="shared" ca="1" si="566"/>
        <v>478</v>
      </c>
      <c r="AW294" s="107">
        <f t="shared" ca="1" si="566"/>
        <v>541.62</v>
      </c>
      <c r="AX294" s="105">
        <f t="shared" ca="1" si="566"/>
        <v>682.68430000000012</v>
      </c>
      <c r="AY294" s="106">
        <f t="shared" ca="1" si="566"/>
        <v>682.68430000000012</v>
      </c>
      <c r="AZ294" s="106">
        <f t="shared" ca="1" si="566"/>
        <v>682.68430000000012</v>
      </c>
      <c r="BA294" s="107">
        <f t="shared" ca="1" si="566"/>
        <v>682.68430000000012</v>
      </c>
      <c r="BB294" s="105">
        <f t="shared" ca="1" si="566"/>
        <v>723.64535799999987</v>
      </c>
      <c r="BC294" s="106">
        <f t="shared" ca="1" si="566"/>
        <v>723.64535799999987</v>
      </c>
      <c r="BD294" s="106">
        <f t="shared" ca="1" si="566"/>
        <v>723.64535799999987</v>
      </c>
      <c r="BE294" s="107">
        <f t="shared" ca="1" si="566"/>
        <v>723.64535799999987</v>
      </c>
      <c r="BF294" s="105">
        <f t="shared" ca="1" si="566"/>
        <v>767.06407948000015</v>
      </c>
      <c r="BG294" s="106">
        <f t="shared" ca="1" si="566"/>
        <v>767.06407948000015</v>
      </c>
      <c r="BH294" s="106">
        <f t="shared" ca="1" si="566"/>
        <v>767.06407948000015</v>
      </c>
      <c r="BI294" s="107">
        <f t="shared" ca="1" si="566"/>
        <v>767.06407948000015</v>
      </c>
      <c r="BJ294" s="105">
        <f t="shared" ca="1" si="566"/>
        <v>813.08792424880028</v>
      </c>
      <c r="BK294" s="106">
        <f t="shared" ca="1" si="566"/>
        <v>813.08792424880028</v>
      </c>
      <c r="BL294" s="106">
        <f t="shared" ca="1" si="566"/>
        <v>813.08792424880028</v>
      </c>
      <c r="BM294" s="107">
        <f t="shared" ca="1" si="566"/>
        <v>813.08792424880028</v>
      </c>
      <c r="BN294" s="105">
        <f t="shared" ca="1" si="566"/>
        <v>861.87319970372823</v>
      </c>
      <c r="BO294" s="106">
        <f t="shared" ca="1" si="566"/>
        <v>861.87319970372823</v>
      </c>
      <c r="BP294" s="106">
        <f t="shared" ca="1" si="566"/>
        <v>861.87319970372823</v>
      </c>
      <c r="BQ294" s="107">
        <f t="shared" ca="1" si="566"/>
        <v>861.87319970372823</v>
      </c>
      <c r="BR294" s="105">
        <f t="shared" ref="BR294:CW294" ca="1" si="567">IF(ISNUMBER(BR297),BR297,IF(ISNUMBER(BR299),BR299,""))</f>
        <v>913.58559168595184</v>
      </c>
      <c r="BS294" s="106">
        <f t="shared" ca="1" si="567"/>
        <v>913.58559168595184</v>
      </c>
      <c r="BT294" s="106">
        <f t="shared" ca="1" si="567"/>
        <v>913.58559168595184</v>
      </c>
      <c r="BU294" s="107">
        <f t="shared" ca="1" si="567"/>
        <v>913.58559168595184</v>
      </c>
      <c r="BV294" s="105">
        <f t="shared" ca="1" si="567"/>
        <v>968.40072718710906</v>
      </c>
      <c r="BW294" s="106">
        <f t="shared" ca="1" si="567"/>
        <v>968.40072718710906</v>
      </c>
      <c r="BX294" s="106">
        <f t="shared" ca="1" si="567"/>
        <v>968.40072718710906</v>
      </c>
      <c r="BY294" s="107">
        <f t="shared" ca="1" si="567"/>
        <v>968.40072718710906</v>
      </c>
      <c r="BZ294" s="105">
        <f t="shared" ca="1" si="567"/>
        <v>1026.5047708183356</v>
      </c>
      <c r="CA294" s="106">
        <f t="shared" ca="1" si="567"/>
        <v>1026.5047708183356</v>
      </c>
      <c r="CB294" s="106">
        <f t="shared" ca="1" si="567"/>
        <v>1026.5047708183356</v>
      </c>
      <c r="CC294" s="107">
        <f t="shared" ca="1" si="567"/>
        <v>1026.5047708183356</v>
      </c>
      <c r="CD294" s="105">
        <f t="shared" ca="1" si="567"/>
        <v>1088.0950570674356</v>
      </c>
      <c r="CE294" s="106">
        <f t="shared" ca="1" si="567"/>
        <v>1088.0950570674356</v>
      </c>
      <c r="CF294" s="106">
        <f t="shared" ca="1" si="567"/>
        <v>1088.0950570674356</v>
      </c>
      <c r="CG294" s="107">
        <f t="shared" ca="1" si="567"/>
        <v>1088.0950570674356</v>
      </c>
      <c r="CH294" s="105">
        <f t="shared" ca="1" si="567"/>
        <v>1153.3807604914816</v>
      </c>
      <c r="CI294" s="106">
        <f t="shared" ca="1" si="567"/>
        <v>1153.3807604914816</v>
      </c>
      <c r="CJ294" s="106">
        <f t="shared" ca="1" si="567"/>
        <v>1153.3807604914816</v>
      </c>
      <c r="CK294" s="107">
        <f t="shared" ca="1" si="567"/>
        <v>1153.3807604914816</v>
      </c>
      <c r="CL294" s="105">
        <f t="shared" ca="1" si="567"/>
        <v>1222.5836061209709</v>
      </c>
      <c r="CM294" s="106">
        <f t="shared" ca="1" si="567"/>
        <v>1222.5836061209709</v>
      </c>
      <c r="CN294" s="106">
        <f t="shared" ca="1" si="567"/>
        <v>1222.5836061209709</v>
      </c>
      <c r="CO294" s="107">
        <f t="shared" ca="1" si="567"/>
        <v>1222.5836061209709</v>
      </c>
      <c r="CP294" s="105">
        <f t="shared" ca="1" si="567"/>
        <v>1295.9386224882296</v>
      </c>
      <c r="CQ294" s="106">
        <f t="shared" ca="1" si="567"/>
        <v>1295.9386224882296</v>
      </c>
      <c r="CR294" s="106">
        <f t="shared" ca="1" si="567"/>
        <v>1295.9386224882296</v>
      </c>
      <c r="CS294" s="107">
        <f t="shared" ca="1" si="567"/>
        <v>1295.9386224882296</v>
      </c>
      <c r="CT294" s="105">
        <f t="shared" ca="1" si="567"/>
        <v>1373.6949398375232</v>
      </c>
      <c r="CU294" s="106">
        <f t="shared" ca="1" si="567"/>
        <v>1373.6949398375232</v>
      </c>
      <c r="CV294" s="106">
        <f t="shared" ca="1" si="567"/>
        <v>1373.6949398375232</v>
      </c>
      <c r="CW294" s="107">
        <f t="shared" ca="1" si="567"/>
        <v>1373.6949398375232</v>
      </c>
      <c r="CX294" s="105">
        <f t="shared" ref="CX294:DI294" ca="1" si="568">IF(ISNUMBER(CX297),CX297,IF(ISNUMBER(CX299),CX299,""))</f>
        <v>1456.116636227775</v>
      </c>
      <c r="CY294" s="106">
        <f t="shared" ca="1" si="568"/>
        <v>1456.116636227775</v>
      </c>
      <c r="CZ294" s="106">
        <f t="shared" ca="1" si="568"/>
        <v>1456.116636227775</v>
      </c>
      <c r="DA294" s="107">
        <f t="shared" ca="1" si="568"/>
        <v>1456.116636227775</v>
      </c>
      <c r="DB294" s="105">
        <f t="shared" ca="1" si="568"/>
        <v>1543.4836344014416</v>
      </c>
      <c r="DC294" s="106">
        <f t="shared" ca="1" si="568"/>
        <v>1543.4836344014416</v>
      </c>
      <c r="DD294" s="106">
        <f t="shared" ca="1" si="568"/>
        <v>1543.4836344014416</v>
      </c>
      <c r="DE294" s="107">
        <f t="shared" ca="1" si="568"/>
        <v>1543.4836344014416</v>
      </c>
      <c r="DF294" s="105">
        <f t="shared" ca="1" si="568"/>
        <v>1636.0926524655285</v>
      </c>
      <c r="DG294" s="106">
        <f t="shared" ca="1" si="568"/>
        <v>1636.0926524655285</v>
      </c>
      <c r="DH294" s="106">
        <f t="shared" ca="1" si="568"/>
        <v>1636.0926524655285</v>
      </c>
      <c r="DI294" s="107">
        <f t="shared" ca="1" si="568"/>
        <v>1636.0926524655285</v>
      </c>
      <c r="DK294" s="106">
        <f t="shared" ref="DK294:EK294" ca="1" si="569">SUM(OFFSET($E294,,MATCH(DK$3,$F$5:$DI$5,0),,4))</f>
        <v>220.125</v>
      </c>
      <c r="DL294" s="106">
        <f t="shared" ca="1" si="569"/>
        <v>197</v>
      </c>
      <c r="DM294" s="106">
        <f t="shared" ca="1" si="569"/>
        <v>187</v>
      </c>
      <c r="DN294" s="106">
        <f t="shared" ca="1" si="569"/>
        <v>199</v>
      </c>
      <c r="DO294" s="106">
        <f t="shared" ca="1" si="569"/>
        <v>262</v>
      </c>
      <c r="DP294" s="106">
        <f t="shared" ca="1" si="569"/>
        <v>381</v>
      </c>
      <c r="DQ294" s="106">
        <f t="shared" ca="1" si="569"/>
        <v>1097</v>
      </c>
      <c r="DR294" s="106">
        <f t="shared" ca="1" si="569"/>
        <v>1174</v>
      </c>
      <c r="DS294" s="106">
        <f t="shared" ca="1" si="569"/>
        <v>1544</v>
      </c>
      <c r="DT294" s="106">
        <f t="shared" ca="1" si="569"/>
        <v>1508</v>
      </c>
      <c r="DU294" s="106">
        <f t="shared" ca="1" si="569"/>
        <v>1862.62</v>
      </c>
      <c r="DV294" s="106">
        <f t="shared" ca="1" si="569"/>
        <v>2730.7372000000005</v>
      </c>
      <c r="DW294" s="106">
        <f t="shared" ca="1" si="569"/>
        <v>2894.5814319999995</v>
      </c>
      <c r="DX294" s="106">
        <f t="shared" ca="1" si="569"/>
        <v>3068.2563179200006</v>
      </c>
      <c r="DY294" s="106">
        <f t="shared" ca="1" si="569"/>
        <v>3252.3516969952011</v>
      </c>
      <c r="DZ294" s="106">
        <f t="shared" ca="1" si="569"/>
        <v>3447.4927988149129</v>
      </c>
      <c r="EA294" s="106">
        <f t="shared" ca="1" si="569"/>
        <v>3654.3423667438074</v>
      </c>
      <c r="EB294" s="106">
        <f t="shared" ca="1" si="569"/>
        <v>3873.6029087484362</v>
      </c>
      <c r="EC294" s="106">
        <f t="shared" ca="1" si="569"/>
        <v>4106.0190832733424</v>
      </c>
      <c r="ED294" s="106">
        <f t="shared" ca="1" si="569"/>
        <v>4352.3802282697425</v>
      </c>
      <c r="EE294" s="106">
        <f t="shared" ca="1" si="569"/>
        <v>4613.5230419659265</v>
      </c>
      <c r="EF294" s="106">
        <f t="shared" ca="1" si="569"/>
        <v>4890.3344244838836</v>
      </c>
      <c r="EG294" s="106">
        <f t="shared" ca="1" si="569"/>
        <v>5183.7544899529184</v>
      </c>
      <c r="EH294" s="106">
        <f t="shared" ca="1" si="569"/>
        <v>5494.7797593500927</v>
      </c>
      <c r="EI294" s="106">
        <f t="shared" ca="1" si="569"/>
        <v>5824.4665449110998</v>
      </c>
      <c r="EJ294" s="106">
        <f t="shared" ca="1" si="569"/>
        <v>6173.9345376057663</v>
      </c>
      <c r="EK294" s="106">
        <f t="shared" ca="1" si="569"/>
        <v>6544.3706098621142</v>
      </c>
    </row>
    <row r="295" spans="1:141" outlineLevel="2" x14ac:dyDescent="0.25">
      <c r="A295" s="90"/>
      <c r="B295" s="90"/>
      <c r="C295" s="90"/>
      <c r="D295" s="90"/>
      <c r="E295" s="37" t="s">
        <v>331</v>
      </c>
      <c r="F295" s="108">
        <f t="shared" ref="F295:AK295" ca="1" si="570">IF(ISERROR(F294/F$275),"",F294/F$275)</f>
        <v>1.8949704142011836</v>
      </c>
      <c r="G295" s="109">
        <f t="shared" ca="1" si="570"/>
        <v>2.468460070138057</v>
      </c>
      <c r="H295" s="109">
        <f t="shared" ca="1" si="570"/>
        <v>1.3960393548224754</v>
      </c>
      <c r="I295" s="110">
        <f t="shared" ca="1" si="570"/>
        <v>1.7379610243195363</v>
      </c>
      <c r="J295" s="108">
        <f t="shared" ca="1" si="570"/>
        <v>1.8</v>
      </c>
      <c r="K295" s="109">
        <f t="shared" ca="1" si="570"/>
        <v>2.0416666666666665</v>
      </c>
      <c r="L295" s="109">
        <f t="shared" ca="1" si="570"/>
        <v>2.8235294117647061</v>
      </c>
      <c r="M295" s="110">
        <f t="shared" ca="1" si="570"/>
        <v>3.0666666666666669</v>
      </c>
      <c r="N295" s="108">
        <f t="shared" ca="1" si="570"/>
        <v>0.81818181818181823</v>
      </c>
      <c r="O295" s="109">
        <f t="shared" ca="1" si="570"/>
        <v>1.46875</v>
      </c>
      <c r="P295" s="109">
        <f t="shared" ca="1" si="570"/>
        <v>1.263157894736842</v>
      </c>
      <c r="Q295" s="110">
        <f t="shared" ca="1" si="570"/>
        <v>0.92156862745098034</v>
      </c>
      <c r="R295" s="108">
        <f t="shared" ca="1" si="570"/>
        <v>0.87037037037037035</v>
      </c>
      <c r="S295" s="109">
        <f t="shared" ca="1" si="570"/>
        <v>0.90740740740740744</v>
      </c>
      <c r="T295" s="109">
        <f t="shared" ca="1" si="570"/>
        <v>0.71014492753623193</v>
      </c>
      <c r="U295" s="110">
        <f t="shared" ca="1" si="570"/>
        <v>0.12980769230769232</v>
      </c>
      <c r="V295" s="108">
        <f t="shared" ca="1" si="570"/>
        <v>0.48305084745762711</v>
      </c>
      <c r="W295" s="109">
        <f t="shared" ca="1" si="570"/>
        <v>0.4573643410852713</v>
      </c>
      <c r="X295" s="109">
        <f t="shared" ca="1" si="570"/>
        <v>0.45333333333333331</v>
      </c>
      <c r="Y295" s="110">
        <f t="shared" ca="1" si="570"/>
        <v>0.38423645320197042</v>
      </c>
      <c r="Z295" s="108">
        <f t="shared" ca="1" si="570"/>
        <v>0.7109375</v>
      </c>
      <c r="AA295" s="109">
        <f t="shared" ca="1" si="570"/>
        <v>0.81415929203539827</v>
      </c>
      <c r="AB295" s="109">
        <f t="shared" ca="1" si="570"/>
        <v>0.89320388349514568</v>
      </c>
      <c r="AC295" s="110">
        <f t="shared" ca="1" si="570"/>
        <v>0.73611111111111116</v>
      </c>
      <c r="AD295" s="108">
        <f t="shared" ca="1" si="570"/>
        <v>0.69032258064516128</v>
      </c>
      <c r="AE295" s="109">
        <f t="shared" ca="1" si="570"/>
        <v>1.8617511520737327</v>
      </c>
      <c r="AF295" s="109">
        <f t="shared" ca="1" si="570"/>
        <v>0.63213530655391126</v>
      </c>
      <c r="AG295" s="110">
        <f t="shared" ca="1" si="570"/>
        <v>1.0141342756183747</v>
      </c>
      <c r="AH295" s="108">
        <f t="shared" ca="1" si="570"/>
        <v>0.94295302013422821</v>
      </c>
      <c r="AI295" s="109">
        <f t="shared" ca="1" si="570"/>
        <v>1.5628415300546448</v>
      </c>
      <c r="AJ295" s="109">
        <f t="shared" ca="1" si="570"/>
        <v>1.3484162895927603</v>
      </c>
      <c r="AK295" s="110">
        <f t="shared" ca="1" si="570"/>
        <v>1.1318681318681318</v>
      </c>
      <c r="AL295" s="108">
        <f t="shared" ref="AL295:BQ295" ca="1" si="571">IF(ISERROR(AL294/AL$275),"",AL294/AL$275)</f>
        <v>0.92520775623268703</v>
      </c>
      <c r="AM295" s="109">
        <f t="shared" ca="1" si="571"/>
        <v>0.87297921478060048</v>
      </c>
      <c r="AN295" s="109">
        <f t="shared" ca="1" si="571"/>
        <v>0.76603773584905666</v>
      </c>
      <c r="AO295" s="110">
        <f t="shared" ca="1" si="571"/>
        <v>0.83693516699410608</v>
      </c>
      <c r="AP295" s="108">
        <f t="shared" ca="1" si="571"/>
        <v>1.5483870967741935</v>
      </c>
      <c r="AQ295" s="109">
        <f t="shared" ca="1" si="571"/>
        <v>1.2629757785467128</v>
      </c>
      <c r="AR295" s="109">
        <f t="shared" ca="1" si="571"/>
        <v>1.3381294964028776</v>
      </c>
      <c r="AS295" s="110">
        <f t="shared" ca="1" si="571"/>
        <v>1.5236220472440944</v>
      </c>
      <c r="AT295" s="108">
        <f t="shared" ca="1" si="571"/>
        <v>1.1111111111111112</v>
      </c>
      <c r="AU295" s="109">
        <f t="shared" ca="1" si="571"/>
        <v>0.44319344933469806</v>
      </c>
      <c r="AV295" s="109">
        <f t="shared" ca="1" si="571"/>
        <v>0.58794587945879462</v>
      </c>
      <c r="AW295" s="110">
        <f t="shared" ca="1" si="571"/>
        <v>0.85</v>
      </c>
      <c r="AX295" s="108">
        <f t="shared" ca="1" si="571"/>
        <v>0.85</v>
      </c>
      <c r="AY295" s="109">
        <f t="shared" ca="1" si="571"/>
        <v>0.85</v>
      </c>
      <c r="AZ295" s="109">
        <f t="shared" ca="1" si="571"/>
        <v>0.85</v>
      </c>
      <c r="BA295" s="110">
        <f t="shared" ca="1" si="571"/>
        <v>0.85</v>
      </c>
      <c r="BB295" s="108">
        <f t="shared" ca="1" si="571"/>
        <v>0.85</v>
      </c>
      <c r="BC295" s="109">
        <f t="shared" ca="1" si="571"/>
        <v>0.85</v>
      </c>
      <c r="BD295" s="109">
        <f t="shared" ca="1" si="571"/>
        <v>0.85</v>
      </c>
      <c r="BE295" s="110">
        <f t="shared" ca="1" si="571"/>
        <v>0.85</v>
      </c>
      <c r="BF295" s="108">
        <f t="shared" ca="1" si="571"/>
        <v>0.85</v>
      </c>
      <c r="BG295" s="109">
        <f t="shared" ca="1" si="571"/>
        <v>0.85</v>
      </c>
      <c r="BH295" s="109">
        <f t="shared" ca="1" si="571"/>
        <v>0.85</v>
      </c>
      <c r="BI295" s="110">
        <f t="shared" ca="1" si="571"/>
        <v>0.85</v>
      </c>
      <c r="BJ295" s="108">
        <f t="shared" ca="1" si="571"/>
        <v>0.85</v>
      </c>
      <c r="BK295" s="109">
        <f t="shared" ca="1" si="571"/>
        <v>0.85</v>
      </c>
      <c r="BL295" s="109">
        <f t="shared" ca="1" si="571"/>
        <v>0.85</v>
      </c>
      <c r="BM295" s="110">
        <f t="shared" ca="1" si="571"/>
        <v>0.85</v>
      </c>
      <c r="BN295" s="108">
        <f t="shared" ca="1" si="571"/>
        <v>0.85</v>
      </c>
      <c r="BO295" s="109">
        <f t="shared" ca="1" si="571"/>
        <v>0.85</v>
      </c>
      <c r="BP295" s="109">
        <f t="shared" ca="1" si="571"/>
        <v>0.85</v>
      </c>
      <c r="BQ295" s="110">
        <f t="shared" ca="1" si="571"/>
        <v>0.85</v>
      </c>
      <c r="BR295" s="108">
        <f t="shared" ref="BR295:CW295" ca="1" si="572">IF(ISERROR(BR294/BR$275),"",BR294/BR$275)</f>
        <v>0.85</v>
      </c>
      <c r="BS295" s="109">
        <f t="shared" ca="1" si="572"/>
        <v>0.85</v>
      </c>
      <c r="BT295" s="109">
        <f t="shared" ca="1" si="572"/>
        <v>0.85</v>
      </c>
      <c r="BU295" s="110">
        <f t="shared" ca="1" si="572"/>
        <v>0.85</v>
      </c>
      <c r="BV295" s="108">
        <f t="shared" ca="1" si="572"/>
        <v>0.85</v>
      </c>
      <c r="BW295" s="109">
        <f t="shared" ca="1" si="572"/>
        <v>0.85</v>
      </c>
      <c r="BX295" s="109">
        <f t="shared" ca="1" si="572"/>
        <v>0.85</v>
      </c>
      <c r="BY295" s="110">
        <f t="shared" ca="1" si="572"/>
        <v>0.85</v>
      </c>
      <c r="BZ295" s="108">
        <f t="shared" ca="1" si="572"/>
        <v>0.85</v>
      </c>
      <c r="CA295" s="109">
        <f t="shared" ca="1" si="572"/>
        <v>0.85</v>
      </c>
      <c r="CB295" s="109">
        <f t="shared" ca="1" si="572"/>
        <v>0.85</v>
      </c>
      <c r="CC295" s="110">
        <f t="shared" ca="1" si="572"/>
        <v>0.85</v>
      </c>
      <c r="CD295" s="108">
        <f t="shared" ca="1" si="572"/>
        <v>0.85</v>
      </c>
      <c r="CE295" s="109">
        <f t="shared" ca="1" si="572"/>
        <v>0.85</v>
      </c>
      <c r="CF295" s="109">
        <f t="shared" ca="1" si="572"/>
        <v>0.85</v>
      </c>
      <c r="CG295" s="110">
        <f t="shared" ca="1" si="572"/>
        <v>0.85</v>
      </c>
      <c r="CH295" s="108">
        <f t="shared" ca="1" si="572"/>
        <v>0.85</v>
      </c>
      <c r="CI295" s="109">
        <f t="shared" ca="1" si="572"/>
        <v>0.85</v>
      </c>
      <c r="CJ295" s="109">
        <f t="shared" ca="1" si="572"/>
        <v>0.85</v>
      </c>
      <c r="CK295" s="110">
        <f t="shared" ca="1" si="572"/>
        <v>0.85</v>
      </c>
      <c r="CL295" s="108">
        <f t="shared" ca="1" si="572"/>
        <v>0.85000000000000009</v>
      </c>
      <c r="CM295" s="109">
        <f t="shared" ca="1" si="572"/>
        <v>0.85000000000000009</v>
      </c>
      <c r="CN295" s="109">
        <f t="shared" ca="1" si="572"/>
        <v>0.85000000000000009</v>
      </c>
      <c r="CO295" s="110">
        <f t="shared" ca="1" si="572"/>
        <v>0.85000000000000009</v>
      </c>
      <c r="CP295" s="108">
        <f t="shared" ca="1" si="572"/>
        <v>0.85000000000000009</v>
      </c>
      <c r="CQ295" s="109">
        <f t="shared" ca="1" si="572"/>
        <v>0.85000000000000009</v>
      </c>
      <c r="CR295" s="109">
        <f t="shared" ca="1" si="572"/>
        <v>0.85000000000000009</v>
      </c>
      <c r="CS295" s="110">
        <f t="shared" ca="1" si="572"/>
        <v>0.85000000000000009</v>
      </c>
      <c r="CT295" s="108">
        <f t="shared" ca="1" si="572"/>
        <v>0.85</v>
      </c>
      <c r="CU295" s="109">
        <f t="shared" ca="1" si="572"/>
        <v>0.85</v>
      </c>
      <c r="CV295" s="109">
        <f t="shared" ca="1" si="572"/>
        <v>0.85</v>
      </c>
      <c r="CW295" s="110">
        <f t="shared" ca="1" si="572"/>
        <v>0.85</v>
      </c>
      <c r="CX295" s="108">
        <f t="shared" ref="CX295:DI295" ca="1" si="573">IF(ISERROR(CX294/CX$275),"",CX294/CX$275)</f>
        <v>0.85</v>
      </c>
      <c r="CY295" s="109">
        <f t="shared" ca="1" si="573"/>
        <v>0.85</v>
      </c>
      <c r="CZ295" s="109">
        <f t="shared" ca="1" si="573"/>
        <v>0.85</v>
      </c>
      <c r="DA295" s="110">
        <f t="shared" ca="1" si="573"/>
        <v>0.85</v>
      </c>
      <c r="DB295" s="108">
        <f t="shared" ca="1" si="573"/>
        <v>0.85</v>
      </c>
      <c r="DC295" s="109">
        <f t="shared" ca="1" si="573"/>
        <v>0.85</v>
      </c>
      <c r="DD295" s="109">
        <f t="shared" ca="1" si="573"/>
        <v>0.85</v>
      </c>
      <c r="DE295" s="110">
        <f t="shared" ca="1" si="573"/>
        <v>0.85</v>
      </c>
      <c r="DF295" s="108">
        <f t="shared" ca="1" si="573"/>
        <v>0.85</v>
      </c>
      <c r="DG295" s="109">
        <f t="shared" ca="1" si="573"/>
        <v>0.85</v>
      </c>
      <c r="DH295" s="109">
        <f t="shared" ca="1" si="573"/>
        <v>0.85</v>
      </c>
      <c r="DI295" s="110">
        <f t="shared" ca="1" si="573"/>
        <v>0.85</v>
      </c>
      <c r="DK295" s="109">
        <f t="shared" ref="DK295:EK295" ca="1" si="574">IF(ISERROR(DK294/DK$275),"",DK294/DK$275)</f>
        <v>1.798686070550167</v>
      </c>
      <c r="DL295" s="109">
        <f t="shared" ca="1" si="574"/>
        <v>2.2906976744186047</v>
      </c>
      <c r="DM295" s="109">
        <f t="shared" ca="1" si="574"/>
        <v>1.0625</v>
      </c>
      <c r="DN295" s="109">
        <f t="shared" ca="1" si="574"/>
        <v>0.33558178752107926</v>
      </c>
      <c r="DO295" s="109">
        <f t="shared" ca="1" si="574"/>
        <v>0.43666666666666665</v>
      </c>
      <c r="DP295" s="109">
        <f t="shared" ca="1" si="574"/>
        <v>0.78073770491803274</v>
      </c>
      <c r="DQ295" s="109">
        <f t="shared" ca="1" si="574"/>
        <v>0.97251773049645385</v>
      </c>
      <c r="DR295" s="109">
        <f t="shared" ca="1" si="574"/>
        <v>1.204102564102564</v>
      </c>
      <c r="DS295" s="109">
        <f t="shared" ca="1" si="574"/>
        <v>0.84233496999454449</v>
      </c>
      <c r="DT295" s="109">
        <f t="shared" ca="1" si="574"/>
        <v>1.4106641721234798</v>
      </c>
      <c r="DU295" s="109">
        <f t="shared" ca="1" si="574"/>
        <v>0.6661254559759674</v>
      </c>
      <c r="DV295" s="109">
        <f t="shared" ca="1" si="574"/>
        <v>0.85</v>
      </c>
      <c r="DW295" s="109">
        <f t="shared" ca="1" si="574"/>
        <v>0.85</v>
      </c>
      <c r="DX295" s="109">
        <f t="shared" ca="1" si="574"/>
        <v>0.85</v>
      </c>
      <c r="DY295" s="109">
        <f t="shared" ca="1" si="574"/>
        <v>0.85</v>
      </c>
      <c r="DZ295" s="109">
        <f t="shared" ca="1" si="574"/>
        <v>0.85</v>
      </c>
      <c r="EA295" s="109">
        <f t="shared" ca="1" si="574"/>
        <v>0.85</v>
      </c>
      <c r="EB295" s="109">
        <f t="shared" ca="1" si="574"/>
        <v>0.85</v>
      </c>
      <c r="EC295" s="109">
        <f t="shared" ca="1" si="574"/>
        <v>0.85</v>
      </c>
      <c r="ED295" s="109">
        <f t="shared" ca="1" si="574"/>
        <v>0.85</v>
      </c>
      <c r="EE295" s="109">
        <f t="shared" ca="1" si="574"/>
        <v>0.85</v>
      </c>
      <c r="EF295" s="109">
        <f t="shared" ca="1" si="574"/>
        <v>0.85000000000000009</v>
      </c>
      <c r="EG295" s="109">
        <f t="shared" ca="1" si="574"/>
        <v>0.85000000000000009</v>
      </c>
      <c r="EH295" s="109">
        <f t="shared" ca="1" si="574"/>
        <v>0.85</v>
      </c>
      <c r="EI295" s="109">
        <f t="shared" ca="1" si="574"/>
        <v>0.85</v>
      </c>
      <c r="EJ295" s="109">
        <f t="shared" ca="1" si="574"/>
        <v>0.85</v>
      </c>
      <c r="EK295" s="109">
        <f t="shared" ca="1" si="574"/>
        <v>0.85</v>
      </c>
    </row>
    <row r="296" spans="1:141" outlineLevel="2" x14ac:dyDescent="0.25">
      <c r="A296" s="90"/>
      <c r="B296" s="90"/>
      <c r="C296" s="90"/>
      <c r="D296" s="90"/>
      <c r="F296" s="100"/>
      <c r="I296" s="101"/>
      <c r="J296" s="100"/>
      <c r="M296" s="101"/>
      <c r="N296" s="100"/>
      <c r="Q296" s="101"/>
      <c r="R296" s="100"/>
      <c r="U296" s="101"/>
      <c r="V296" s="100"/>
      <c r="Y296" s="101"/>
      <c r="Z296" s="100"/>
      <c r="AC296" s="101"/>
      <c r="AD296" s="100"/>
      <c r="AG296" s="101"/>
      <c r="AH296" s="100"/>
      <c r="AK296" s="101"/>
      <c r="AL296" s="100"/>
      <c r="AO296" s="101"/>
      <c r="AP296" s="102"/>
      <c r="AQ296" s="103"/>
      <c r="AR296" s="103"/>
      <c r="AS296" s="104"/>
      <c r="AT296" s="102"/>
      <c r="AU296" s="103"/>
      <c r="AV296" s="103"/>
      <c r="AW296" s="104"/>
      <c r="AX296" s="102"/>
      <c r="AY296" s="103"/>
      <c r="AZ296" s="103"/>
      <c r="BA296" s="104"/>
      <c r="BB296" s="102"/>
      <c r="BC296" s="103"/>
      <c r="BD296" s="103"/>
      <c r="BE296" s="104"/>
      <c r="BF296" s="102"/>
      <c r="BG296" s="103"/>
      <c r="BH296" s="103"/>
      <c r="BI296" s="104"/>
      <c r="BJ296" s="102"/>
      <c r="BK296" s="103"/>
      <c r="BL296" s="103"/>
      <c r="BM296" s="104"/>
      <c r="BN296" s="102"/>
      <c r="BO296" s="103"/>
      <c r="BP296" s="103"/>
      <c r="BQ296" s="104"/>
      <c r="BR296" s="102"/>
      <c r="BS296" s="103"/>
      <c r="BT296" s="103"/>
      <c r="BU296" s="104"/>
      <c r="BV296" s="102"/>
      <c r="BW296" s="103"/>
      <c r="BX296" s="103"/>
      <c r="BY296" s="104"/>
      <c r="BZ296" s="102"/>
      <c r="CA296" s="103"/>
      <c r="CB296" s="103"/>
      <c r="CC296" s="104"/>
      <c r="CD296" s="102"/>
      <c r="CE296" s="103"/>
      <c r="CF296" s="103"/>
      <c r="CG296" s="104"/>
      <c r="CH296" s="102"/>
      <c r="CI296" s="103"/>
      <c r="CJ296" s="103"/>
      <c r="CK296" s="104"/>
      <c r="CL296" s="102"/>
      <c r="CM296" s="103"/>
      <c r="CN296" s="103"/>
      <c r="CO296" s="104"/>
      <c r="CP296" s="102"/>
      <c r="CQ296" s="103"/>
      <c r="CR296" s="103"/>
      <c r="CS296" s="104"/>
      <c r="CT296" s="102"/>
      <c r="CU296" s="103"/>
      <c r="CV296" s="103"/>
      <c r="CW296" s="104"/>
      <c r="CX296" s="102"/>
      <c r="CY296" s="103"/>
      <c r="CZ296" s="103"/>
      <c r="DA296" s="104"/>
      <c r="DB296" s="102"/>
      <c r="DC296" s="103"/>
      <c r="DD296" s="103"/>
      <c r="DE296" s="104"/>
      <c r="DF296" s="102"/>
      <c r="DG296" s="103"/>
      <c r="DH296" s="103"/>
      <c r="DI296" s="104"/>
    </row>
    <row r="297" spans="1:141" outlineLevel="2" x14ac:dyDescent="0.25">
      <c r="A297" s="90" t="s">
        <v>132</v>
      </c>
      <c r="B297" s="90" t="s">
        <v>144</v>
      </c>
      <c r="C297" s="111">
        <f>$C$6</f>
        <v>9.9999999999999995E-7</v>
      </c>
      <c r="D297" s="90"/>
      <c r="E297" t="s">
        <v>332</v>
      </c>
      <c r="F297" s="113" cm="1">
        <f t="array" aca="1" ref="F297" ca="1">IF(AND(F$4="A",ISNUMBER('DataModel-NVDA'!F$4)),INDEX('DataModel-NVDA'!$F$4:$BA$109,MATCH(1,('DataModel-NVDA'!$A$4:$A$109=$A297)*('DataModel-NVDA'!$B$4:$B$109=$B297),0),MATCH(F$3,'DataModel-NVDA'!$F$2:$BA$2,0))*$C297,"")</f>
        <v>55.082999999999998</v>
      </c>
      <c r="G297" s="69" cm="1">
        <f t="array" aca="1" ref="G297" ca="1">IF(AND(G$4="A",ISNUMBER('DataModel-NVDA'!G$4)),INDEX('DataModel-NVDA'!$F$4:$BA$109,MATCH(1,('DataModel-NVDA'!$A$4:$A$109=$A297)*('DataModel-NVDA'!$B$4:$B$109=$B297),0),MATCH(G$3,'DataModel-NVDA'!$F$2:$BA$2,0))*$C297,"")</f>
        <v>55.606999999999999</v>
      </c>
      <c r="H297" s="69" cm="1">
        <f t="array" aca="1" ref="H297" ca="1">IF(AND(H$4="A",ISNUMBER('DataModel-NVDA'!H$4)),INDEX('DataModel-NVDA'!$F$4:$BA$109,MATCH(1,('DataModel-NVDA'!$A$4:$A$109=$A297)*('DataModel-NVDA'!$B$4:$B$109=$B297),0),MATCH(H$3,'DataModel-NVDA'!$F$2:$BA$2,0))*$C297,"")</f>
        <v>55.48</v>
      </c>
      <c r="I297" s="114" cm="1">
        <f t="array" aca="1" ref="I297" ca="1">IF(AND(I$4="A",ISNUMBER('DataModel-NVDA'!I$4)),INDEX('DataModel-NVDA'!$F$4:$BA$109,MATCH(1,('DataModel-NVDA'!$A$4:$A$109=$A297)*('DataModel-NVDA'!$B$4:$B$109=$B297),0),MATCH(I$3,'DataModel-NVDA'!$F$2:$BA$2,0))*$C297,"")</f>
        <v>53.954999999999998</v>
      </c>
      <c r="J297" s="113" cm="1">
        <f t="array" aca="1" ref="J297" ca="1">IF(AND(J$4="A",ISNUMBER('DataModel-NVDA'!J$4)),INDEX('DataModel-NVDA'!$F$4:$BA$109,MATCH(1,('DataModel-NVDA'!$A$4:$A$109=$A297)*('DataModel-NVDA'!$B$4:$B$109=$B297),0),MATCH(J$3,'DataModel-NVDA'!$F$2:$BA$2,0))*$C297,"")</f>
        <v>54</v>
      </c>
      <c r="K297" s="69" cm="1">
        <f t="array" aca="1" ref="K297" ca="1">IF(AND(K$4="A",ISNUMBER('DataModel-NVDA'!K$4)),INDEX('DataModel-NVDA'!$F$4:$BA$109,MATCH(1,('DataModel-NVDA'!$A$4:$A$109=$A297)*('DataModel-NVDA'!$B$4:$B$109=$B297),0),MATCH(K$3,'DataModel-NVDA'!$F$2:$BA$2,0))*$C297,"")</f>
        <v>49</v>
      </c>
      <c r="L297" s="69" cm="1">
        <f t="array" aca="1" ref="L297" ca="1">IF(AND(L$4="A",ISNUMBER('DataModel-NVDA'!L$4)),INDEX('DataModel-NVDA'!$F$4:$BA$109,MATCH(1,('DataModel-NVDA'!$A$4:$A$109=$A297)*('DataModel-NVDA'!$B$4:$B$109=$B297),0),MATCH(L$3,'DataModel-NVDA'!$F$2:$BA$2,0))*$C297,"")</f>
        <v>48</v>
      </c>
      <c r="M297" s="114" cm="1">
        <f t="array" aca="1" ref="M297" ca="1">IF(AND(M$4="A",ISNUMBER('DataModel-NVDA'!M$4)),INDEX('DataModel-NVDA'!$F$4:$BA$109,MATCH(1,('DataModel-NVDA'!$A$4:$A$109=$A297)*('DataModel-NVDA'!$B$4:$B$109=$B297),0),MATCH(M$3,'DataModel-NVDA'!$F$2:$BA$2,0))*$C297,"")</f>
        <v>46</v>
      </c>
      <c r="N297" s="113" cm="1">
        <f t="array" aca="1" ref="N297" ca="1">IF(AND(N$4="A",ISNUMBER('DataModel-NVDA'!N$4)),INDEX('DataModel-NVDA'!$F$4:$BA$109,MATCH(1,('DataModel-NVDA'!$A$4:$A$109=$A297)*('DataModel-NVDA'!$B$4:$B$109=$B297),0),MATCH(N$3,'DataModel-NVDA'!$F$2:$BA$2,0))*$C297,"")</f>
        <v>45</v>
      </c>
      <c r="O297" s="69" cm="1">
        <f t="array" aca="1" ref="O297" ca="1">IF(AND(O$4="A",ISNUMBER('DataModel-NVDA'!O$4)),INDEX('DataModel-NVDA'!$F$4:$BA$109,MATCH(1,('DataModel-NVDA'!$A$4:$A$109=$A297)*('DataModel-NVDA'!$B$4:$B$109=$B297),0),MATCH(O$3,'DataModel-NVDA'!$F$2:$BA$2,0))*$C297,"")</f>
        <v>47</v>
      </c>
      <c r="P297" s="69" cm="1">
        <f t="array" aca="1" ref="P297" ca="1">IF(AND(P$4="A",ISNUMBER('DataModel-NVDA'!P$4)),INDEX('DataModel-NVDA'!$F$4:$BA$109,MATCH(1,('DataModel-NVDA'!$A$4:$A$109=$A297)*('DataModel-NVDA'!$B$4:$B$109=$B297),0),MATCH(P$3,'DataModel-NVDA'!$F$2:$BA$2,0))*$C297,"")</f>
        <v>48</v>
      </c>
      <c r="Q297" s="114" cm="1">
        <f t="array" aca="1" ref="Q297" ca="1">IF(AND(Q$4="A",ISNUMBER('DataModel-NVDA'!Q$4)),INDEX('DataModel-NVDA'!$F$4:$BA$109,MATCH(1,('DataModel-NVDA'!$A$4:$A$109=$A297)*('DataModel-NVDA'!$B$4:$B$109=$B297),0),MATCH(Q$3,'DataModel-NVDA'!$F$2:$BA$2,0))*$C297,"")</f>
        <v>47</v>
      </c>
      <c r="R297" s="113" cm="1">
        <f t="array" aca="1" ref="R297" ca="1">IF(AND(R$4="A",ISNUMBER('DataModel-NVDA'!R$4)),INDEX('DataModel-NVDA'!$F$4:$BA$109,MATCH(1,('DataModel-NVDA'!$A$4:$A$109=$A297)*('DataModel-NVDA'!$B$4:$B$109=$B297),0),MATCH(R$3,'DataModel-NVDA'!$F$2:$BA$2,0))*$C297,"")</f>
        <v>47</v>
      </c>
      <c r="S297" s="69" cm="1">
        <f t="array" aca="1" ref="S297" ca="1">IF(AND(S$4="A",ISNUMBER('DataModel-NVDA'!S$4)),INDEX('DataModel-NVDA'!$F$4:$BA$109,MATCH(1,('DataModel-NVDA'!$A$4:$A$109=$A297)*('DataModel-NVDA'!$B$4:$B$109=$B297),0),MATCH(S$3,'DataModel-NVDA'!$F$2:$BA$2,0))*$C297,"")</f>
        <v>49</v>
      </c>
      <c r="T297" s="69" cm="1">
        <f t="array" aca="1" ref="T297" ca="1">IF(AND(T$4="A",ISNUMBER('DataModel-NVDA'!T$4)),INDEX('DataModel-NVDA'!$F$4:$BA$109,MATCH(1,('DataModel-NVDA'!$A$4:$A$109=$A297)*('DataModel-NVDA'!$B$4:$B$109=$B297),0),MATCH(T$3,'DataModel-NVDA'!$F$2:$BA$2,0))*$C297,"")</f>
        <v>49</v>
      </c>
      <c r="U297" s="114" cm="1">
        <f t="array" aca="1" ref="U297" ca="1">IF(AND(U$4="A",ISNUMBER('DataModel-NVDA'!U$4)),INDEX('DataModel-NVDA'!$F$4:$BA$109,MATCH(1,('DataModel-NVDA'!$A$4:$A$109=$A297)*('DataModel-NVDA'!$B$4:$B$109=$B297),0),MATCH(U$3,'DataModel-NVDA'!$F$2:$BA$2,0))*$C297,"")</f>
        <v>54</v>
      </c>
      <c r="V297" s="113" cm="1">
        <f t="array" aca="1" ref="V297" ca="1">IF(AND(V$4="A",ISNUMBER('DataModel-NVDA'!V$4)),INDEX('DataModel-NVDA'!$F$4:$BA$109,MATCH(1,('DataModel-NVDA'!$A$4:$A$109=$A297)*('DataModel-NVDA'!$B$4:$B$109=$B297),0),MATCH(V$3,'DataModel-NVDA'!$F$2:$BA$2,0))*$C297,"")</f>
        <v>57</v>
      </c>
      <c r="W297" s="69" cm="1">
        <f t="array" aca="1" ref="W297" ca="1">IF(AND(W$4="A",ISNUMBER('DataModel-NVDA'!W$4)),INDEX('DataModel-NVDA'!$F$4:$BA$109,MATCH(1,('DataModel-NVDA'!$A$4:$A$109=$A297)*('DataModel-NVDA'!$B$4:$B$109=$B297),0),MATCH(W$3,'DataModel-NVDA'!$F$2:$BA$2,0))*$C297,"")</f>
        <v>59</v>
      </c>
      <c r="X297" s="69" cm="1">
        <f t="array" aca="1" ref="X297" ca="1">IF(AND(X$4="A",ISNUMBER('DataModel-NVDA'!X$4)),INDEX('DataModel-NVDA'!$F$4:$BA$109,MATCH(1,('DataModel-NVDA'!$A$4:$A$109=$A297)*('DataModel-NVDA'!$B$4:$B$109=$B297),0),MATCH(X$3,'DataModel-NVDA'!$F$2:$BA$2,0))*$C297,"")</f>
        <v>68</v>
      </c>
      <c r="Y297" s="114" cm="1">
        <f t="array" aca="1" ref="Y297" ca="1">IF(AND(Y$4="A",ISNUMBER('DataModel-NVDA'!Y$4)),INDEX('DataModel-NVDA'!$F$4:$BA$109,MATCH(1,('DataModel-NVDA'!$A$4:$A$109=$A297)*('DataModel-NVDA'!$B$4:$B$109=$B297),0),MATCH(Y$3,'DataModel-NVDA'!$F$2:$BA$2,0))*$C297,"")</f>
        <v>78</v>
      </c>
      <c r="Z297" s="113" cm="1">
        <f t="array" aca="1" ref="Z297" ca="1">IF(AND(Z$4="A",ISNUMBER('DataModel-NVDA'!Z$4)),INDEX('DataModel-NVDA'!$F$4:$BA$109,MATCH(1,('DataModel-NVDA'!$A$4:$A$109=$A297)*('DataModel-NVDA'!$B$4:$B$109=$B297),0),MATCH(Z$3,'DataModel-NVDA'!$F$2:$BA$2,0))*$C297,"")</f>
        <v>91</v>
      </c>
      <c r="AA297" s="69" cm="1">
        <f t="array" aca="1" ref="AA297" ca="1">IF(AND(AA$4="A",ISNUMBER('DataModel-NVDA'!AA$4)),INDEX('DataModel-NVDA'!$F$4:$BA$109,MATCH(1,('DataModel-NVDA'!$A$4:$A$109=$A297)*('DataModel-NVDA'!$B$4:$B$109=$B297),0),MATCH(AA$3,'DataModel-NVDA'!$F$2:$BA$2,0))*$C297,"")</f>
        <v>92</v>
      </c>
      <c r="AB297" s="69" cm="1">
        <f t="array" aca="1" ref="AB297" ca="1">IF(AND(AB$4="A",ISNUMBER('DataModel-NVDA'!AB$4)),INDEX('DataModel-NVDA'!$F$4:$BA$109,MATCH(1,('DataModel-NVDA'!$A$4:$A$109=$A297)*('DataModel-NVDA'!$B$4:$B$109=$B297),0),MATCH(AB$3,'DataModel-NVDA'!$F$2:$BA$2,0))*$C297,"")</f>
        <v>92</v>
      </c>
      <c r="AC297" s="114" cm="1">
        <f t="array" aca="1" ref="AC297" ca="1">IF(AND(AC$4="A",ISNUMBER('DataModel-NVDA'!AC$4)),INDEX('DataModel-NVDA'!$F$4:$BA$109,MATCH(1,('DataModel-NVDA'!$A$4:$A$109=$A297)*('DataModel-NVDA'!$B$4:$B$109=$B297),0),MATCH(AC$3,'DataModel-NVDA'!$F$2:$BA$2,0))*$C297,"")</f>
        <v>106</v>
      </c>
      <c r="AD297" s="113" cm="1">
        <f t="array" aca="1" ref="AD297" ca="1">IF(AND(AD$4="A",ISNUMBER('DataModel-NVDA'!AD$4)),INDEX('DataModel-NVDA'!$F$4:$BA$109,MATCH(1,('DataModel-NVDA'!$A$4:$A$109=$A297)*('DataModel-NVDA'!$B$4:$B$109=$B297),0),MATCH(AD$3,'DataModel-NVDA'!$F$2:$BA$2,0))*$C297,"")</f>
        <v>107</v>
      </c>
      <c r="AE297" s="69" cm="1">
        <f t="array" aca="1" ref="AE297" ca="1">IF(AND(AE$4="A",ISNUMBER('DataModel-NVDA'!AE$4)),INDEX('DataModel-NVDA'!$F$4:$BA$109,MATCH(1,('DataModel-NVDA'!$A$4:$A$109=$A297)*('DataModel-NVDA'!$B$4:$B$109=$B297),0),MATCH(AE$3,'DataModel-NVDA'!$F$2:$BA$2,0))*$C297,"")</f>
        <v>404</v>
      </c>
      <c r="AF297" s="69" cm="1">
        <f t="array" aca="1" ref="AF297" ca="1">IF(AND(AF$4="A",ISNUMBER('DataModel-NVDA'!AF$4)),INDEX('DataModel-NVDA'!$F$4:$BA$109,MATCH(1,('DataModel-NVDA'!$A$4:$A$109=$A297)*('DataModel-NVDA'!$B$4:$B$109=$B297),0),MATCH(AF$3,'DataModel-NVDA'!$F$2:$BA$2,0))*$C297,"")</f>
        <v>299</v>
      </c>
      <c r="AG297" s="114" cm="1">
        <f t="array" aca="1" ref="AG297" ca="1">IF(AND(AG$4="A",ISNUMBER('DataModel-NVDA'!AG$4)),INDEX('DataModel-NVDA'!$F$4:$BA$109,MATCH(1,('DataModel-NVDA'!$A$4:$A$109=$A297)*('DataModel-NVDA'!$B$4:$B$109=$B297),0),MATCH(AG$3,'DataModel-NVDA'!$F$2:$BA$2,0))*$C297,"")</f>
        <v>287</v>
      </c>
      <c r="AH297" s="113" cm="1">
        <f t="array" aca="1" ref="AH297" ca="1">IF(AND(AH$4="A",ISNUMBER('DataModel-NVDA'!AH$4)),INDEX('DataModel-NVDA'!$F$4:$BA$109,MATCH(1,('DataModel-NVDA'!$A$4:$A$109=$A297)*('DataModel-NVDA'!$B$4:$B$109=$B297),0),MATCH(AH$3,'DataModel-NVDA'!$F$2:$BA$2,0))*$C297,"")</f>
        <v>281</v>
      </c>
      <c r="AI297" s="69" cm="1">
        <f t="array" aca="1" ref="AI297" ca="1">IF(AND(AI$4="A",ISNUMBER('DataModel-NVDA'!AI$4)),INDEX('DataModel-NVDA'!$F$4:$BA$109,MATCH(1,('DataModel-NVDA'!$A$4:$A$109=$A297)*('DataModel-NVDA'!$B$4:$B$109=$B297),0),MATCH(AI$3,'DataModel-NVDA'!$F$2:$BA$2,0))*$C297,"")</f>
        <v>286</v>
      </c>
      <c r="AJ297" s="69" cm="1">
        <f t="array" aca="1" ref="AJ297" ca="1">IF(AND(AJ$4="A",ISNUMBER('DataModel-NVDA'!AJ$4)),INDEX('DataModel-NVDA'!$F$4:$BA$109,MATCH(1,('DataModel-NVDA'!$A$4:$A$109=$A297)*('DataModel-NVDA'!$B$4:$B$109=$B297),0),MATCH(AJ$3,'DataModel-NVDA'!$F$2:$BA$2,0))*$C297,"")</f>
        <v>298</v>
      </c>
      <c r="AK297" s="114" cm="1">
        <f t="array" aca="1" ref="AK297" ca="1">IF(AND(AK$4="A",ISNUMBER('DataModel-NVDA'!AK$4)),INDEX('DataModel-NVDA'!$F$4:$BA$109,MATCH(1,('DataModel-NVDA'!$A$4:$A$109=$A297)*('DataModel-NVDA'!$B$4:$B$109=$B297),0),MATCH(AK$3,'DataModel-NVDA'!$F$2:$BA$2,0))*$C297,"")</f>
        <v>309</v>
      </c>
      <c r="AL297" s="113" cm="1">
        <f t="array" aca="1" ref="AL297" ca="1">IF(AND(AL$4="A",ISNUMBER('DataModel-NVDA'!AL$4)),INDEX('DataModel-NVDA'!$F$4:$BA$109,MATCH(1,('DataModel-NVDA'!$A$4:$A$109=$A297)*('DataModel-NVDA'!$B$4:$B$109=$B297),0),MATCH(AL$3,'DataModel-NVDA'!$F$2:$BA$2,0))*$C297,"")</f>
        <v>334</v>
      </c>
      <c r="AM297" s="69" cm="1">
        <f t="array" aca="1" ref="AM297" ca="1">IF(AND(AM$4="A",ISNUMBER('DataModel-NVDA'!AM$4)),INDEX('DataModel-NVDA'!$F$4:$BA$109,MATCH(1,('DataModel-NVDA'!$A$4:$A$109=$A297)*('DataModel-NVDA'!$B$4:$B$109=$B297),0),MATCH(AM$3,'DataModel-NVDA'!$F$2:$BA$2,0))*$C297,"")</f>
        <v>378</v>
      </c>
      <c r="AN297" s="69" cm="1">
        <f t="array" aca="1" ref="AN297" ca="1">IF(AND(AN$4="A",ISNUMBER('DataModel-NVDA'!AN$4)),INDEX('DataModel-NVDA'!$F$4:$BA$109,MATCH(1,('DataModel-NVDA'!$A$4:$A$109=$A297)*('DataModel-NVDA'!$B$4:$B$109=$B297),0),MATCH(AN$3,'DataModel-NVDA'!$F$2:$BA$2,0))*$C297,"")</f>
        <v>406</v>
      </c>
      <c r="AO297" s="114" cm="1">
        <f t="array" aca="1" ref="AO297" ca="1">IF(AND(AO$4="A",ISNUMBER('DataModel-NVDA'!AO$4)),INDEX('DataModel-NVDA'!$F$4:$BA$109,MATCH(1,('DataModel-NVDA'!$A$4:$A$109=$A297)*('DataModel-NVDA'!$B$4:$B$109=$B297),0),MATCH(AO$3,'DataModel-NVDA'!$F$2:$BA$2,0))*$C297,"")</f>
        <v>426</v>
      </c>
      <c r="AP297" s="113" cm="1">
        <f t="array" aca="1" ref="AP297" ca="1">IF(AND(AP$4="A",ISNUMBER('DataModel-NVDA'!AP$4)),INDEX('DataModel-NVDA'!$F$4:$BA$109,MATCH(1,('DataModel-NVDA'!$A$4:$A$109=$A297)*('DataModel-NVDA'!$B$4:$B$109=$B297),0),MATCH(AP$3,'DataModel-NVDA'!$F$2:$BA$2,0))*$C297,"")</f>
        <v>384</v>
      </c>
      <c r="AQ297" s="69" cm="1">
        <f t="array" aca="1" ref="AQ297" ca="1">IF(AND(AQ$4="A",ISNUMBER('DataModel-NVDA'!AQ$4)),INDEX('DataModel-NVDA'!$F$4:$BA$109,MATCH(1,('DataModel-NVDA'!$A$4:$A$109=$A297)*('DataModel-NVDA'!$B$4:$B$109=$B297),0),MATCH(AQ$3,'DataModel-NVDA'!$F$2:$BA$2,0))*$C297,"")</f>
        <v>365</v>
      </c>
      <c r="AR297" s="69" cm="1">
        <f t="array" aca="1" ref="AR297" ca="1">IF(AND(AR$4="A",ISNUMBER('DataModel-NVDA'!AR$4)),INDEX('DataModel-NVDA'!$F$4:$BA$109,MATCH(1,('DataModel-NVDA'!$A$4:$A$109=$A297)*('DataModel-NVDA'!$B$4:$B$109=$B297),0),MATCH(AR$3,'DataModel-NVDA'!$F$2:$BA$2,0))*$C297,"")</f>
        <v>372</v>
      </c>
      <c r="AS297" s="114" cm="1">
        <f t="array" aca="1" ref="AS297" ca="1">IF(AND(AS$4="A",ISNUMBER('DataModel-NVDA'!AS$4)),INDEX('DataModel-NVDA'!$F$4:$BA$109,MATCH(1,('DataModel-NVDA'!$A$4:$A$109=$A297)*('DataModel-NVDA'!$B$4:$B$109=$B297),0),MATCH(AS$3,'DataModel-NVDA'!$F$2:$BA$2,0))*$C297,"")</f>
        <v>387</v>
      </c>
      <c r="AT297" s="113" cm="1">
        <f t="array" aca="1" ref="AT297" ca="1">IF(AND(AT$4="A",ISNUMBER('DataModel-NVDA'!AT$4)),INDEX('DataModel-NVDA'!$F$4:$BA$109,MATCH(1,('DataModel-NVDA'!$A$4:$A$109=$A297)*('DataModel-NVDA'!$B$4:$B$109=$B297),0),MATCH(AT$3,'DataModel-NVDA'!$F$2:$BA$2,0))*$C297,"")</f>
        <v>410</v>
      </c>
      <c r="AU297" s="69" cm="1">
        <f t="array" aca="1" ref="AU297" ca="1">IF(AND(AU$4="A",ISNUMBER('DataModel-NVDA'!AU$4)),INDEX('DataModel-NVDA'!$F$4:$BA$109,MATCH(1,('DataModel-NVDA'!$A$4:$A$109=$A297)*('DataModel-NVDA'!$B$4:$B$109=$B297),0),MATCH(AU$3,'DataModel-NVDA'!$F$2:$BA$2,0))*$C297,"")</f>
        <v>433</v>
      </c>
      <c r="AV297" s="69" cm="1">
        <f t="array" aca="1" ref="AV297" ca="1">IF(AND(AV$4="A",ISNUMBER('DataModel-NVDA'!AV$4)),INDEX('DataModel-NVDA'!$F$4:$BA$109,MATCH(1,('DataModel-NVDA'!$A$4:$A$109=$A297)*('DataModel-NVDA'!$B$4:$B$109=$B297),0),MATCH(AV$3,'DataModel-NVDA'!$F$2:$BA$2,0))*$C297,"")</f>
        <v>478</v>
      </c>
      <c r="AW297" s="114" t="str" cm="1">
        <f t="array" aca="1" ref="AW297" ca="1">IF(AND(AW$4="A",ISNUMBER('DataModel-NVDA'!AW$4)),INDEX('DataModel-NVDA'!$F$4:$BA$109,MATCH(1,('DataModel-NVDA'!$A$4:$A$109=$A297)*('DataModel-NVDA'!$B$4:$B$109=$B297),0),MATCH(AW$3,'DataModel-NVDA'!$F$2:$BA$2,0))*$C297,"")</f>
        <v/>
      </c>
      <c r="AX297" s="113" t="str" cm="1">
        <f t="array" aca="1" ref="AX297" ca="1">IF(AND(AX$4="A",ISNUMBER('DataModel-NVDA'!AX$4)),INDEX('DataModel-NVDA'!$F$4:$BA$109,MATCH(1,('DataModel-NVDA'!$A$4:$A$109=$A297)*('DataModel-NVDA'!$B$4:$B$109=$B297),0),MATCH(AX$3,'DataModel-NVDA'!$F$2:$BA$2,0))*$C297,"")</f>
        <v/>
      </c>
      <c r="AY297" s="69" t="str" cm="1">
        <f t="array" aca="1" ref="AY297" ca="1">IF(AND(AY$4="A",ISNUMBER('DataModel-NVDA'!AY$4)),INDEX('DataModel-NVDA'!$F$4:$BA$109,MATCH(1,('DataModel-NVDA'!$A$4:$A$109=$A297)*('DataModel-NVDA'!$B$4:$B$109=$B297),0),MATCH(AY$3,'DataModel-NVDA'!$F$2:$BA$2,0))*$C297,"")</f>
        <v/>
      </c>
      <c r="AZ297" s="69" t="str" cm="1">
        <f t="array" aca="1" ref="AZ297" ca="1">IF(AND(AZ$4="A",ISNUMBER('DataModel-NVDA'!AZ$4)),INDEX('DataModel-NVDA'!$F$4:$BA$109,MATCH(1,('DataModel-NVDA'!$A$4:$A$109=$A297)*('DataModel-NVDA'!$B$4:$B$109=$B297),0),MATCH(AZ$3,'DataModel-NVDA'!$F$2:$BA$2,0))*$C297,"")</f>
        <v/>
      </c>
      <c r="BA297" s="114" t="str" cm="1">
        <f t="array" aca="1" ref="BA297" ca="1">IF(AND(BA$4="A",ISNUMBER('DataModel-NVDA'!BA$4)),INDEX('DataModel-NVDA'!$F$4:$BA$109,MATCH(1,('DataModel-NVDA'!$A$4:$A$109=$A297)*('DataModel-NVDA'!$B$4:$B$109=$B297),0),MATCH(BA$3,'DataModel-NVDA'!$F$2:$BA$2,0))*$C297,"")</f>
        <v/>
      </c>
      <c r="BB297" s="100"/>
      <c r="BE297" s="101"/>
      <c r="BF297" s="100"/>
      <c r="BI297" s="101"/>
      <c r="BJ297" s="100"/>
      <c r="BM297" s="101"/>
      <c r="BN297" s="100"/>
      <c r="BQ297" s="101"/>
      <c r="BR297" s="100"/>
      <c r="BU297" s="101"/>
      <c r="BV297" s="100"/>
      <c r="BY297" s="101"/>
      <c r="BZ297" s="100"/>
      <c r="CC297" s="101"/>
      <c r="CD297" s="100"/>
      <c r="CG297" s="101"/>
      <c r="CH297" s="100"/>
      <c r="CK297" s="101"/>
      <c r="CL297" s="100"/>
      <c r="CO297" s="101"/>
      <c r="CP297" s="100"/>
      <c r="CS297" s="101"/>
      <c r="CT297" s="100"/>
      <c r="CW297" s="101"/>
      <c r="CX297" s="100"/>
      <c r="DA297" s="101"/>
      <c r="DB297" s="100"/>
      <c r="DE297" s="101"/>
      <c r="DF297" s="100"/>
      <c r="DI297" s="101"/>
      <c r="DK297" s="69">
        <f t="shared" ref="DK297:EK297" ca="1" si="575">SUM(OFFSET($E297,,MATCH(DK$3,$F$5:$DI$5,0),,4))</f>
        <v>220.125</v>
      </c>
      <c r="DL297" s="69">
        <f t="shared" ca="1" si="575"/>
        <v>197</v>
      </c>
      <c r="DM297" s="69">
        <f t="shared" ca="1" si="575"/>
        <v>187</v>
      </c>
      <c r="DN297" s="69">
        <f t="shared" ca="1" si="575"/>
        <v>199</v>
      </c>
      <c r="DO297" s="69">
        <f t="shared" ca="1" si="575"/>
        <v>262</v>
      </c>
      <c r="DP297" s="69">
        <f t="shared" ca="1" si="575"/>
        <v>381</v>
      </c>
      <c r="DQ297" s="69">
        <f t="shared" ca="1" si="575"/>
        <v>1097</v>
      </c>
      <c r="DR297" s="69">
        <f t="shared" ca="1" si="575"/>
        <v>1174</v>
      </c>
      <c r="DS297" s="69">
        <f t="shared" ca="1" si="575"/>
        <v>1544</v>
      </c>
      <c r="DT297" s="69">
        <f t="shared" ca="1" si="575"/>
        <v>1508</v>
      </c>
      <c r="DU297" s="69">
        <f t="shared" ca="1" si="575"/>
        <v>1321</v>
      </c>
      <c r="DV297" s="69">
        <f t="shared" ca="1" si="575"/>
        <v>0</v>
      </c>
      <c r="DW297" s="69">
        <f t="shared" ca="1" si="575"/>
        <v>0</v>
      </c>
      <c r="DX297" s="69">
        <f t="shared" ca="1" si="575"/>
        <v>0</v>
      </c>
      <c r="DY297" s="69">
        <f t="shared" ca="1" si="575"/>
        <v>0</v>
      </c>
      <c r="DZ297" s="69">
        <f t="shared" ca="1" si="575"/>
        <v>0</v>
      </c>
      <c r="EA297" s="69">
        <f t="shared" ca="1" si="575"/>
        <v>0</v>
      </c>
      <c r="EB297" s="69">
        <f t="shared" ca="1" si="575"/>
        <v>0</v>
      </c>
      <c r="EC297" s="69">
        <f t="shared" ca="1" si="575"/>
        <v>0</v>
      </c>
      <c r="ED297" s="69">
        <f t="shared" ca="1" si="575"/>
        <v>0</v>
      </c>
      <c r="EE297" s="69">
        <f t="shared" ca="1" si="575"/>
        <v>0</v>
      </c>
      <c r="EF297" s="69">
        <f t="shared" ca="1" si="575"/>
        <v>0</v>
      </c>
      <c r="EG297" s="69">
        <f t="shared" ca="1" si="575"/>
        <v>0</v>
      </c>
      <c r="EH297" s="69">
        <f t="shared" ca="1" si="575"/>
        <v>0</v>
      </c>
      <c r="EI297" s="69">
        <f t="shared" ca="1" si="575"/>
        <v>0</v>
      </c>
      <c r="EJ297" s="69">
        <f t="shared" ca="1" si="575"/>
        <v>0</v>
      </c>
      <c r="EK297" s="69">
        <f t="shared" ca="1" si="575"/>
        <v>0</v>
      </c>
    </row>
    <row r="298" spans="1:141" outlineLevel="2" x14ac:dyDescent="0.25">
      <c r="A298" s="90"/>
      <c r="B298" s="90"/>
      <c r="C298" s="90"/>
      <c r="D298" s="90"/>
      <c r="F298" s="100"/>
      <c r="I298" s="101"/>
      <c r="J298" s="100"/>
      <c r="M298" s="101"/>
      <c r="N298" s="100"/>
      <c r="Q298" s="101"/>
      <c r="R298" s="100"/>
      <c r="U298" s="101"/>
      <c r="V298" s="100"/>
      <c r="Y298" s="101"/>
      <c r="Z298" s="100"/>
      <c r="AC298" s="101"/>
      <c r="AD298" s="100"/>
      <c r="AG298" s="101"/>
      <c r="AH298" s="100"/>
      <c r="AK298" s="101"/>
      <c r="AL298" s="100"/>
      <c r="AO298" s="101"/>
      <c r="AP298" s="100"/>
      <c r="AS298" s="101"/>
      <c r="AT298" s="100"/>
      <c r="AW298" s="101"/>
      <c r="AX298" s="100"/>
      <c r="BA298" s="101"/>
      <c r="BB298" s="100"/>
      <c r="BE298" s="101"/>
      <c r="BF298" s="100"/>
      <c r="BI298" s="101"/>
      <c r="BJ298" s="100"/>
      <c r="BM298" s="101"/>
      <c r="BN298" s="100"/>
      <c r="BQ298" s="101"/>
      <c r="BR298" s="100"/>
      <c r="BU298" s="101"/>
      <c r="BV298" s="100"/>
      <c r="BY298" s="101"/>
      <c r="BZ298" s="100"/>
      <c r="CC298" s="101"/>
      <c r="CD298" s="100"/>
      <c r="CG298" s="101"/>
      <c r="CH298" s="100"/>
      <c r="CK298" s="101"/>
      <c r="CL298" s="100"/>
      <c r="CO298" s="101"/>
      <c r="CP298" s="100"/>
      <c r="CS298" s="101"/>
      <c r="CT298" s="100"/>
      <c r="CW298" s="101"/>
      <c r="CX298" s="100"/>
      <c r="DA298" s="101"/>
      <c r="DB298" s="100"/>
      <c r="DE298" s="101"/>
      <c r="DF298" s="100"/>
      <c r="DI298" s="101"/>
    </row>
    <row r="299" spans="1:141" outlineLevel="2" x14ac:dyDescent="0.25">
      <c r="A299" s="90"/>
      <c r="B299" s="90"/>
      <c r="C299" s="90"/>
      <c r="D299" s="90"/>
      <c r="E299" t="s">
        <v>333</v>
      </c>
      <c r="F299" s="100"/>
      <c r="I299" s="101"/>
      <c r="J299" s="100"/>
      <c r="M299" s="101"/>
      <c r="N299" s="100"/>
      <c r="Q299" s="101"/>
      <c r="R299" s="100"/>
      <c r="U299" s="101"/>
      <c r="V299" s="100"/>
      <c r="Y299" s="101"/>
      <c r="Z299" s="100"/>
      <c r="AC299" s="101"/>
      <c r="AD299" s="100"/>
      <c r="AG299" s="101"/>
      <c r="AH299" s="100"/>
      <c r="AK299" s="101"/>
      <c r="AL299" s="113">
        <f ca="1">AL297</f>
        <v>334</v>
      </c>
      <c r="AM299" s="69">
        <f ca="1">AM297</f>
        <v>378</v>
      </c>
      <c r="AN299" s="69">
        <f ca="1">AN297</f>
        <v>406</v>
      </c>
      <c r="AO299" s="114">
        <f ca="1">AO297</f>
        <v>426</v>
      </c>
      <c r="AP299" s="113">
        <f t="shared" ref="AP299:BU299" ca="1" si="576">AP300*AP275</f>
        <v>384</v>
      </c>
      <c r="AQ299" s="69">
        <f t="shared" ca="1" si="576"/>
        <v>365</v>
      </c>
      <c r="AR299" s="69">
        <f t="shared" ca="1" si="576"/>
        <v>371.99999999999994</v>
      </c>
      <c r="AS299" s="114">
        <f t="shared" ca="1" si="576"/>
        <v>387</v>
      </c>
      <c r="AT299" s="113">
        <f t="shared" ca="1" si="576"/>
        <v>410</v>
      </c>
      <c r="AU299" s="69">
        <f t="shared" ca="1" si="576"/>
        <v>433</v>
      </c>
      <c r="AV299" s="69">
        <f t="shared" ca="1" si="576"/>
        <v>478</v>
      </c>
      <c r="AW299" s="114">
        <f t="shared" ca="1" si="576"/>
        <v>541.62</v>
      </c>
      <c r="AX299" s="113">
        <f t="shared" ca="1" si="576"/>
        <v>682.68430000000012</v>
      </c>
      <c r="AY299" s="69">
        <f t="shared" ca="1" si="576"/>
        <v>682.68430000000012</v>
      </c>
      <c r="AZ299" s="69">
        <f t="shared" ca="1" si="576"/>
        <v>682.68430000000012</v>
      </c>
      <c r="BA299" s="114">
        <f t="shared" ca="1" si="576"/>
        <v>682.68430000000012</v>
      </c>
      <c r="BB299" s="113">
        <f t="shared" ca="1" si="576"/>
        <v>723.64535799999987</v>
      </c>
      <c r="BC299" s="69">
        <f t="shared" ca="1" si="576"/>
        <v>723.64535799999987</v>
      </c>
      <c r="BD299" s="69">
        <f t="shared" ca="1" si="576"/>
        <v>723.64535799999987</v>
      </c>
      <c r="BE299" s="114">
        <f t="shared" ca="1" si="576"/>
        <v>723.64535799999987</v>
      </c>
      <c r="BF299" s="113">
        <f t="shared" ca="1" si="576"/>
        <v>767.06407948000015</v>
      </c>
      <c r="BG299" s="69">
        <f t="shared" ca="1" si="576"/>
        <v>767.06407948000015</v>
      </c>
      <c r="BH299" s="69">
        <f t="shared" ca="1" si="576"/>
        <v>767.06407948000015</v>
      </c>
      <c r="BI299" s="114">
        <f t="shared" ca="1" si="576"/>
        <v>767.06407948000015</v>
      </c>
      <c r="BJ299" s="113">
        <f t="shared" ca="1" si="576"/>
        <v>813.08792424880028</v>
      </c>
      <c r="BK299" s="69">
        <f t="shared" ca="1" si="576"/>
        <v>813.08792424880028</v>
      </c>
      <c r="BL299" s="69">
        <f t="shared" ca="1" si="576"/>
        <v>813.08792424880028</v>
      </c>
      <c r="BM299" s="114">
        <f t="shared" ca="1" si="576"/>
        <v>813.08792424880028</v>
      </c>
      <c r="BN299" s="113">
        <f t="shared" ca="1" si="576"/>
        <v>861.87319970372823</v>
      </c>
      <c r="BO299" s="69">
        <f t="shared" ca="1" si="576"/>
        <v>861.87319970372823</v>
      </c>
      <c r="BP299" s="69">
        <f t="shared" ca="1" si="576"/>
        <v>861.87319970372823</v>
      </c>
      <c r="BQ299" s="114">
        <f t="shared" ca="1" si="576"/>
        <v>861.87319970372823</v>
      </c>
      <c r="BR299" s="113">
        <f t="shared" ca="1" si="576"/>
        <v>913.58559168595184</v>
      </c>
      <c r="BS299" s="69">
        <f t="shared" ca="1" si="576"/>
        <v>913.58559168595184</v>
      </c>
      <c r="BT299" s="69">
        <f t="shared" ca="1" si="576"/>
        <v>913.58559168595184</v>
      </c>
      <c r="BU299" s="114">
        <f t="shared" ca="1" si="576"/>
        <v>913.58559168595184</v>
      </c>
      <c r="BV299" s="113">
        <f t="shared" ref="BV299:DA299" ca="1" si="577">BV300*BV275</f>
        <v>968.40072718710906</v>
      </c>
      <c r="BW299" s="69">
        <f t="shared" ca="1" si="577"/>
        <v>968.40072718710906</v>
      </c>
      <c r="BX299" s="69">
        <f t="shared" ca="1" si="577"/>
        <v>968.40072718710906</v>
      </c>
      <c r="BY299" s="114">
        <f t="shared" ca="1" si="577"/>
        <v>968.40072718710906</v>
      </c>
      <c r="BZ299" s="113">
        <f t="shared" ca="1" si="577"/>
        <v>1026.5047708183356</v>
      </c>
      <c r="CA299" s="69">
        <f t="shared" ca="1" si="577"/>
        <v>1026.5047708183356</v>
      </c>
      <c r="CB299" s="69">
        <f t="shared" ca="1" si="577"/>
        <v>1026.5047708183356</v>
      </c>
      <c r="CC299" s="114">
        <f t="shared" ca="1" si="577"/>
        <v>1026.5047708183356</v>
      </c>
      <c r="CD299" s="113">
        <f t="shared" ca="1" si="577"/>
        <v>1088.0950570674356</v>
      </c>
      <c r="CE299" s="69">
        <f t="shared" ca="1" si="577"/>
        <v>1088.0950570674356</v>
      </c>
      <c r="CF299" s="69">
        <f t="shared" ca="1" si="577"/>
        <v>1088.0950570674356</v>
      </c>
      <c r="CG299" s="114">
        <f t="shared" ca="1" si="577"/>
        <v>1088.0950570674356</v>
      </c>
      <c r="CH299" s="113">
        <f t="shared" ca="1" si="577"/>
        <v>1153.3807604914816</v>
      </c>
      <c r="CI299" s="69">
        <f t="shared" ca="1" si="577"/>
        <v>1153.3807604914816</v>
      </c>
      <c r="CJ299" s="69">
        <f t="shared" ca="1" si="577"/>
        <v>1153.3807604914816</v>
      </c>
      <c r="CK299" s="114">
        <f t="shared" ca="1" si="577"/>
        <v>1153.3807604914816</v>
      </c>
      <c r="CL299" s="113">
        <f t="shared" ca="1" si="577"/>
        <v>1222.5836061209709</v>
      </c>
      <c r="CM299" s="69">
        <f t="shared" ca="1" si="577"/>
        <v>1222.5836061209709</v>
      </c>
      <c r="CN299" s="69">
        <f t="shared" ca="1" si="577"/>
        <v>1222.5836061209709</v>
      </c>
      <c r="CO299" s="114">
        <f t="shared" ca="1" si="577"/>
        <v>1222.5836061209709</v>
      </c>
      <c r="CP299" s="113">
        <f t="shared" ca="1" si="577"/>
        <v>1295.9386224882296</v>
      </c>
      <c r="CQ299" s="69">
        <f t="shared" ca="1" si="577"/>
        <v>1295.9386224882296</v>
      </c>
      <c r="CR299" s="69">
        <f t="shared" ca="1" si="577"/>
        <v>1295.9386224882296</v>
      </c>
      <c r="CS299" s="114">
        <f t="shared" ca="1" si="577"/>
        <v>1295.9386224882296</v>
      </c>
      <c r="CT299" s="113">
        <f t="shared" ca="1" si="577"/>
        <v>1373.6949398375232</v>
      </c>
      <c r="CU299" s="69">
        <f t="shared" ca="1" si="577"/>
        <v>1373.6949398375232</v>
      </c>
      <c r="CV299" s="69">
        <f t="shared" ca="1" si="577"/>
        <v>1373.6949398375232</v>
      </c>
      <c r="CW299" s="114">
        <f t="shared" ca="1" si="577"/>
        <v>1373.6949398375232</v>
      </c>
      <c r="CX299" s="113">
        <f t="shared" ca="1" si="577"/>
        <v>1456.116636227775</v>
      </c>
      <c r="CY299" s="69">
        <f t="shared" ca="1" si="577"/>
        <v>1456.116636227775</v>
      </c>
      <c r="CZ299" s="69">
        <f t="shared" ca="1" si="577"/>
        <v>1456.116636227775</v>
      </c>
      <c r="DA299" s="114">
        <f t="shared" ca="1" si="577"/>
        <v>1456.116636227775</v>
      </c>
      <c r="DB299" s="113">
        <f t="shared" ref="DB299:DI299" ca="1" si="578">DB300*DB275</f>
        <v>1543.4836344014416</v>
      </c>
      <c r="DC299" s="69">
        <f t="shared" ca="1" si="578"/>
        <v>1543.4836344014416</v>
      </c>
      <c r="DD299" s="69">
        <f t="shared" ca="1" si="578"/>
        <v>1543.4836344014416</v>
      </c>
      <c r="DE299" s="114">
        <f t="shared" ca="1" si="578"/>
        <v>1543.4836344014416</v>
      </c>
      <c r="DF299" s="113">
        <f t="shared" ca="1" si="578"/>
        <v>1636.0926524655285</v>
      </c>
      <c r="DG299" s="69">
        <f t="shared" ca="1" si="578"/>
        <v>1636.0926524655285</v>
      </c>
      <c r="DH299" s="69">
        <f t="shared" ca="1" si="578"/>
        <v>1636.0926524655285</v>
      </c>
      <c r="DI299" s="114">
        <f t="shared" ca="1" si="578"/>
        <v>1636.0926524655285</v>
      </c>
      <c r="DK299" s="69">
        <f t="shared" ref="DK299:EK299" ca="1" si="579">SUM(OFFSET($E299,,MATCH(DK$3,$F$5:$DI$5,0),,4))</f>
        <v>0</v>
      </c>
      <c r="DL299" s="69">
        <f t="shared" ca="1" si="579"/>
        <v>0</v>
      </c>
      <c r="DM299" s="69">
        <f t="shared" ca="1" si="579"/>
        <v>0</v>
      </c>
      <c r="DN299" s="69">
        <f t="shared" ca="1" si="579"/>
        <v>0</v>
      </c>
      <c r="DO299" s="69">
        <f t="shared" ca="1" si="579"/>
        <v>0</v>
      </c>
      <c r="DP299" s="69">
        <f t="shared" ca="1" si="579"/>
        <v>0</v>
      </c>
      <c r="DQ299" s="69">
        <f t="shared" ca="1" si="579"/>
        <v>0</v>
      </c>
      <c r="DR299" s="69">
        <f t="shared" ca="1" si="579"/>
        <v>0</v>
      </c>
      <c r="DS299" s="69">
        <f t="shared" ca="1" si="579"/>
        <v>1544</v>
      </c>
      <c r="DT299" s="69">
        <f t="shared" ca="1" si="579"/>
        <v>1508</v>
      </c>
      <c r="DU299" s="69">
        <f t="shared" ca="1" si="579"/>
        <v>1862.62</v>
      </c>
      <c r="DV299" s="69">
        <f t="shared" ca="1" si="579"/>
        <v>2730.7372000000005</v>
      </c>
      <c r="DW299" s="69">
        <f t="shared" ca="1" si="579"/>
        <v>2894.5814319999995</v>
      </c>
      <c r="DX299" s="69">
        <f t="shared" ca="1" si="579"/>
        <v>3068.2563179200006</v>
      </c>
      <c r="DY299" s="69">
        <f t="shared" ca="1" si="579"/>
        <v>3252.3516969952011</v>
      </c>
      <c r="DZ299" s="69">
        <f t="shared" ca="1" si="579"/>
        <v>3447.4927988149129</v>
      </c>
      <c r="EA299" s="69">
        <f t="shared" ca="1" si="579"/>
        <v>3654.3423667438074</v>
      </c>
      <c r="EB299" s="69">
        <f t="shared" ca="1" si="579"/>
        <v>3873.6029087484362</v>
      </c>
      <c r="EC299" s="69">
        <f t="shared" ca="1" si="579"/>
        <v>4106.0190832733424</v>
      </c>
      <c r="ED299" s="69">
        <f t="shared" ca="1" si="579"/>
        <v>4352.3802282697425</v>
      </c>
      <c r="EE299" s="69">
        <f t="shared" ca="1" si="579"/>
        <v>4613.5230419659265</v>
      </c>
      <c r="EF299" s="69">
        <f t="shared" ca="1" si="579"/>
        <v>4890.3344244838836</v>
      </c>
      <c r="EG299" s="69">
        <f t="shared" ca="1" si="579"/>
        <v>5183.7544899529184</v>
      </c>
      <c r="EH299" s="69">
        <f t="shared" ca="1" si="579"/>
        <v>5494.7797593500927</v>
      </c>
      <c r="EI299" s="69">
        <f t="shared" ca="1" si="579"/>
        <v>5824.4665449110998</v>
      </c>
      <c r="EJ299" s="69">
        <f t="shared" ca="1" si="579"/>
        <v>6173.9345376057663</v>
      </c>
      <c r="EK299" s="69">
        <f t="shared" ca="1" si="579"/>
        <v>6544.3706098621142</v>
      </c>
    </row>
    <row r="300" spans="1:141" outlineLevel="2" x14ac:dyDescent="0.25">
      <c r="A300" s="90"/>
      <c r="B300" s="90"/>
      <c r="C300" s="90"/>
      <c r="D300" s="90"/>
      <c r="E300" t="s">
        <v>331</v>
      </c>
      <c r="F300" s="100"/>
      <c r="I300" s="101"/>
      <c r="J300" s="100"/>
      <c r="M300" s="101"/>
      <c r="N300" s="100"/>
      <c r="Q300" s="101"/>
      <c r="R300" s="100"/>
      <c r="U300" s="101"/>
      <c r="V300" s="100"/>
      <c r="Y300" s="101"/>
      <c r="Z300" s="100"/>
      <c r="AC300" s="101"/>
      <c r="AD300" s="100"/>
      <c r="AG300" s="101"/>
      <c r="AH300" s="100"/>
      <c r="AK300" s="101"/>
      <c r="AL300" s="100"/>
      <c r="AO300" s="101"/>
      <c r="AP300" s="102">
        <f t="shared" ref="AP300:BU300" ca="1" si="580">IF(AP$4="A",IF(ISERROR(AP297/AP279),"",AP297/AP279),AP302)</f>
        <v>1.5483870967741935</v>
      </c>
      <c r="AQ300" s="103">
        <f t="shared" ca="1" si="580"/>
        <v>1.2629757785467128</v>
      </c>
      <c r="AR300" s="103">
        <f t="shared" ca="1" si="580"/>
        <v>1.3381294964028776</v>
      </c>
      <c r="AS300" s="104">
        <f t="shared" ca="1" si="580"/>
        <v>1.5236220472440944</v>
      </c>
      <c r="AT300" s="102">
        <f t="shared" ca="1" si="580"/>
        <v>1.1111111111111112</v>
      </c>
      <c r="AU300" s="103">
        <f t="shared" ca="1" si="580"/>
        <v>0.44319344933469806</v>
      </c>
      <c r="AV300" s="103">
        <f t="shared" ca="1" si="580"/>
        <v>0.58794587945879462</v>
      </c>
      <c r="AW300" s="104">
        <f t="shared" ca="1" si="580"/>
        <v>0.85</v>
      </c>
      <c r="AX300" s="102">
        <f t="shared" ca="1" si="580"/>
        <v>0.85</v>
      </c>
      <c r="AY300" s="103">
        <f t="shared" ca="1" si="580"/>
        <v>0.85</v>
      </c>
      <c r="AZ300" s="103">
        <f t="shared" ca="1" si="580"/>
        <v>0.85</v>
      </c>
      <c r="BA300" s="104">
        <f t="shared" ca="1" si="580"/>
        <v>0.85</v>
      </c>
      <c r="BB300" s="102">
        <f t="shared" ca="1" si="580"/>
        <v>0.85</v>
      </c>
      <c r="BC300" s="103">
        <f t="shared" ca="1" si="580"/>
        <v>0.85</v>
      </c>
      <c r="BD300" s="103">
        <f t="shared" ca="1" si="580"/>
        <v>0.85</v>
      </c>
      <c r="BE300" s="104">
        <f t="shared" ca="1" si="580"/>
        <v>0.85</v>
      </c>
      <c r="BF300" s="102">
        <f t="shared" ca="1" si="580"/>
        <v>0.85</v>
      </c>
      <c r="BG300" s="103">
        <f t="shared" ca="1" si="580"/>
        <v>0.85</v>
      </c>
      <c r="BH300" s="103">
        <f t="shared" ca="1" si="580"/>
        <v>0.85</v>
      </c>
      <c r="BI300" s="104">
        <f t="shared" ca="1" si="580"/>
        <v>0.85</v>
      </c>
      <c r="BJ300" s="102">
        <f t="shared" ca="1" si="580"/>
        <v>0.85</v>
      </c>
      <c r="BK300" s="103">
        <f t="shared" ca="1" si="580"/>
        <v>0.85</v>
      </c>
      <c r="BL300" s="103">
        <f t="shared" ca="1" si="580"/>
        <v>0.85</v>
      </c>
      <c r="BM300" s="104">
        <f t="shared" ca="1" si="580"/>
        <v>0.85</v>
      </c>
      <c r="BN300" s="102">
        <f t="shared" ca="1" si="580"/>
        <v>0.85</v>
      </c>
      <c r="BO300" s="103">
        <f t="shared" ca="1" si="580"/>
        <v>0.85</v>
      </c>
      <c r="BP300" s="103">
        <f t="shared" ca="1" si="580"/>
        <v>0.85</v>
      </c>
      <c r="BQ300" s="104">
        <f t="shared" ca="1" si="580"/>
        <v>0.85</v>
      </c>
      <c r="BR300" s="102">
        <f t="shared" ca="1" si="580"/>
        <v>0.85</v>
      </c>
      <c r="BS300" s="103">
        <f t="shared" ca="1" si="580"/>
        <v>0.85</v>
      </c>
      <c r="BT300" s="103">
        <f t="shared" ca="1" si="580"/>
        <v>0.85</v>
      </c>
      <c r="BU300" s="104">
        <f t="shared" ca="1" si="580"/>
        <v>0.85</v>
      </c>
      <c r="BV300" s="102">
        <f t="shared" ref="BV300:DA300" ca="1" si="581">IF(BV$4="A",IF(ISERROR(BV297/BV279),"",BV297/BV279),BV302)</f>
        <v>0.85</v>
      </c>
      <c r="BW300" s="103">
        <f t="shared" ca="1" si="581"/>
        <v>0.85</v>
      </c>
      <c r="BX300" s="103">
        <f t="shared" ca="1" si="581"/>
        <v>0.85</v>
      </c>
      <c r="BY300" s="104">
        <f t="shared" ca="1" si="581"/>
        <v>0.85</v>
      </c>
      <c r="BZ300" s="102">
        <f t="shared" ca="1" si="581"/>
        <v>0.85</v>
      </c>
      <c r="CA300" s="103">
        <f t="shared" ca="1" si="581"/>
        <v>0.85</v>
      </c>
      <c r="CB300" s="103">
        <f t="shared" ca="1" si="581"/>
        <v>0.85</v>
      </c>
      <c r="CC300" s="104">
        <f t="shared" ca="1" si="581"/>
        <v>0.85</v>
      </c>
      <c r="CD300" s="102">
        <f t="shared" ca="1" si="581"/>
        <v>0.85</v>
      </c>
      <c r="CE300" s="103">
        <f t="shared" ca="1" si="581"/>
        <v>0.85</v>
      </c>
      <c r="CF300" s="103">
        <f t="shared" ca="1" si="581"/>
        <v>0.85</v>
      </c>
      <c r="CG300" s="104">
        <f t="shared" ca="1" si="581"/>
        <v>0.85</v>
      </c>
      <c r="CH300" s="102">
        <f t="shared" ca="1" si="581"/>
        <v>0.85</v>
      </c>
      <c r="CI300" s="103">
        <f t="shared" ca="1" si="581"/>
        <v>0.85</v>
      </c>
      <c r="CJ300" s="103">
        <f t="shared" ca="1" si="581"/>
        <v>0.85</v>
      </c>
      <c r="CK300" s="104">
        <f t="shared" ca="1" si="581"/>
        <v>0.85</v>
      </c>
      <c r="CL300" s="102">
        <f t="shared" ca="1" si="581"/>
        <v>0.85</v>
      </c>
      <c r="CM300" s="103">
        <f t="shared" ca="1" si="581"/>
        <v>0.85</v>
      </c>
      <c r="CN300" s="103">
        <f t="shared" ca="1" si="581"/>
        <v>0.85</v>
      </c>
      <c r="CO300" s="104">
        <f t="shared" ca="1" si="581"/>
        <v>0.85</v>
      </c>
      <c r="CP300" s="102">
        <f t="shared" ca="1" si="581"/>
        <v>0.85</v>
      </c>
      <c r="CQ300" s="103">
        <f t="shared" ca="1" si="581"/>
        <v>0.85</v>
      </c>
      <c r="CR300" s="103">
        <f t="shared" ca="1" si="581"/>
        <v>0.85</v>
      </c>
      <c r="CS300" s="104">
        <f t="shared" ca="1" si="581"/>
        <v>0.85</v>
      </c>
      <c r="CT300" s="102">
        <f t="shared" ca="1" si="581"/>
        <v>0.85</v>
      </c>
      <c r="CU300" s="103">
        <f t="shared" ca="1" si="581"/>
        <v>0.85</v>
      </c>
      <c r="CV300" s="103">
        <f t="shared" ca="1" si="581"/>
        <v>0.85</v>
      </c>
      <c r="CW300" s="104">
        <f t="shared" ca="1" si="581"/>
        <v>0.85</v>
      </c>
      <c r="CX300" s="102">
        <f t="shared" ca="1" si="581"/>
        <v>0.85</v>
      </c>
      <c r="CY300" s="103">
        <f t="shared" ca="1" si="581"/>
        <v>0.85</v>
      </c>
      <c r="CZ300" s="103">
        <f t="shared" ca="1" si="581"/>
        <v>0.85</v>
      </c>
      <c r="DA300" s="104">
        <f t="shared" ca="1" si="581"/>
        <v>0.85</v>
      </c>
      <c r="DB300" s="102">
        <f t="shared" ref="DB300:DI300" ca="1" si="582">IF(DB$4="A",IF(ISERROR(DB297/DB279),"",DB297/DB279),DB302)</f>
        <v>0.85</v>
      </c>
      <c r="DC300" s="103">
        <f t="shared" ca="1" si="582"/>
        <v>0.85</v>
      </c>
      <c r="DD300" s="103">
        <f t="shared" ca="1" si="582"/>
        <v>0.85</v>
      </c>
      <c r="DE300" s="104">
        <f t="shared" ca="1" si="582"/>
        <v>0.85</v>
      </c>
      <c r="DF300" s="102">
        <f t="shared" ca="1" si="582"/>
        <v>0.85</v>
      </c>
      <c r="DG300" s="103">
        <f t="shared" ca="1" si="582"/>
        <v>0.85</v>
      </c>
      <c r="DH300" s="103">
        <f t="shared" ca="1" si="582"/>
        <v>0.85</v>
      </c>
      <c r="DI300" s="104">
        <f t="shared" ca="1" si="582"/>
        <v>0.85</v>
      </c>
      <c r="DT300" s="103">
        <f t="shared" ref="DT300:EK300" ca="1" si="583">IF(ISERROR(DT299/DT275),"",DT299/DT275)</f>
        <v>1.4106641721234798</v>
      </c>
      <c r="DU300" s="103">
        <f t="shared" ca="1" si="583"/>
        <v>0.6661254559759674</v>
      </c>
      <c r="DV300" s="103">
        <f t="shared" ca="1" si="583"/>
        <v>0.85</v>
      </c>
      <c r="DW300" s="103">
        <f t="shared" ca="1" si="583"/>
        <v>0.85</v>
      </c>
      <c r="DX300" s="103">
        <f t="shared" ca="1" si="583"/>
        <v>0.85</v>
      </c>
      <c r="DY300" s="103">
        <f t="shared" ca="1" si="583"/>
        <v>0.85</v>
      </c>
      <c r="DZ300" s="103">
        <f t="shared" ca="1" si="583"/>
        <v>0.85</v>
      </c>
      <c r="EA300" s="103">
        <f t="shared" ca="1" si="583"/>
        <v>0.85</v>
      </c>
      <c r="EB300" s="103">
        <f t="shared" ca="1" si="583"/>
        <v>0.85</v>
      </c>
      <c r="EC300" s="103">
        <f t="shared" ca="1" si="583"/>
        <v>0.85</v>
      </c>
      <c r="ED300" s="103">
        <f t="shared" ca="1" si="583"/>
        <v>0.85</v>
      </c>
      <c r="EE300" s="103">
        <f t="shared" ca="1" si="583"/>
        <v>0.85</v>
      </c>
      <c r="EF300" s="103">
        <f t="shared" ca="1" si="583"/>
        <v>0.85000000000000009</v>
      </c>
      <c r="EG300" s="103">
        <f t="shared" ca="1" si="583"/>
        <v>0.85000000000000009</v>
      </c>
      <c r="EH300" s="103">
        <f t="shared" ca="1" si="583"/>
        <v>0.85</v>
      </c>
      <c r="EI300" s="103">
        <f t="shared" ca="1" si="583"/>
        <v>0.85</v>
      </c>
      <c r="EJ300" s="103">
        <f t="shared" ca="1" si="583"/>
        <v>0.85</v>
      </c>
      <c r="EK300" s="103">
        <f t="shared" ca="1" si="583"/>
        <v>0.85</v>
      </c>
    </row>
    <row r="301" spans="1:141" outlineLevel="2" x14ac:dyDescent="0.25">
      <c r="A301" s="90"/>
      <c r="B301" s="90"/>
      <c r="C301" s="90"/>
      <c r="D301" s="90"/>
      <c r="F301" s="100"/>
      <c r="I301" s="101"/>
      <c r="J301" s="100"/>
      <c r="M301" s="101"/>
      <c r="N301" s="100"/>
      <c r="Q301" s="101"/>
      <c r="R301" s="100"/>
      <c r="U301" s="101"/>
      <c r="V301" s="100"/>
      <c r="Y301" s="101"/>
      <c r="Z301" s="100"/>
      <c r="AC301" s="101"/>
      <c r="AD301" s="100"/>
      <c r="AG301" s="101"/>
      <c r="AH301" s="100"/>
      <c r="AK301" s="101"/>
      <c r="AL301" s="100"/>
      <c r="AO301" s="101"/>
      <c r="AP301" s="102"/>
      <c r="AQ301" s="103"/>
      <c r="AR301" s="103"/>
      <c r="AS301" s="104"/>
      <c r="AT301" s="102"/>
      <c r="AU301" s="103"/>
      <c r="AV301" s="103"/>
      <c r="AW301" s="104"/>
      <c r="AX301" s="102"/>
      <c r="AY301" s="103"/>
      <c r="AZ301" s="103"/>
      <c r="BA301" s="104"/>
      <c r="BB301" s="102"/>
      <c r="BC301" s="103"/>
      <c r="BD301" s="103"/>
      <c r="BE301" s="104"/>
      <c r="BF301" s="102"/>
      <c r="BG301" s="103"/>
      <c r="BH301" s="103"/>
      <c r="BI301" s="104"/>
      <c r="BJ301" s="102"/>
      <c r="BK301" s="103"/>
      <c r="BL301" s="103"/>
      <c r="BM301" s="104"/>
      <c r="BN301" s="102"/>
      <c r="BO301" s="103"/>
      <c r="BP301" s="103"/>
      <c r="BQ301" s="104"/>
      <c r="BR301" s="102"/>
      <c r="BS301" s="103"/>
      <c r="BT301" s="103"/>
      <c r="BU301" s="104"/>
      <c r="BV301" s="102"/>
      <c r="BW301" s="103"/>
      <c r="BX301" s="103"/>
      <c r="BY301" s="104"/>
      <c r="BZ301" s="102"/>
      <c r="CA301" s="103"/>
      <c r="CB301" s="103"/>
      <c r="CC301" s="104"/>
      <c r="CD301" s="102"/>
      <c r="CE301" s="103"/>
      <c r="CF301" s="103"/>
      <c r="CG301" s="104"/>
      <c r="CH301" s="102"/>
      <c r="CI301" s="103"/>
      <c r="CJ301" s="103"/>
      <c r="CK301" s="104"/>
      <c r="CL301" s="102"/>
      <c r="CM301" s="103"/>
      <c r="CN301" s="103"/>
      <c r="CO301" s="104"/>
      <c r="CP301" s="102"/>
      <c r="CQ301" s="103"/>
      <c r="CR301" s="103"/>
      <c r="CS301" s="104"/>
      <c r="CT301" s="102"/>
      <c r="CU301" s="103"/>
      <c r="CV301" s="103"/>
      <c r="CW301" s="104"/>
      <c r="CX301" s="102"/>
      <c r="CY301" s="103"/>
      <c r="CZ301" s="103"/>
      <c r="DA301" s="104"/>
      <c r="DB301" s="102"/>
      <c r="DC301" s="103"/>
      <c r="DD301" s="103"/>
      <c r="DE301" s="104"/>
      <c r="DF301" s="102"/>
      <c r="DG301" s="103"/>
      <c r="DH301" s="103"/>
      <c r="DI301" s="104"/>
      <c r="DT301" s="103"/>
      <c r="DU301" s="103"/>
      <c r="DV301" s="103"/>
      <c r="DW301" s="103"/>
      <c r="DX301" s="103"/>
      <c r="DY301" s="103"/>
      <c r="DZ301" s="103"/>
      <c r="EA301" s="103"/>
      <c r="EB301" s="103"/>
      <c r="EC301" s="103"/>
      <c r="ED301" s="103"/>
      <c r="EE301" s="103"/>
      <c r="EF301" s="103"/>
      <c r="EG301" s="103"/>
      <c r="EH301" s="103"/>
      <c r="EI301" s="103"/>
      <c r="EJ301" s="103"/>
      <c r="EK301" s="103"/>
    </row>
    <row r="302" spans="1:141" outlineLevel="2" x14ac:dyDescent="0.25">
      <c r="A302" s="90"/>
      <c r="B302" s="90"/>
      <c r="C302" s="90"/>
      <c r="D302" s="90"/>
      <c r="E302" s="36" t="str">
        <f>CONCATENATE("% CAPEX selected driver: ",$J$8," (",$J$9,")")</f>
        <v>% CAPEX selected driver: Default (Annual)</v>
      </c>
      <c r="F302" s="100"/>
      <c r="I302" s="101"/>
      <c r="J302" s="100"/>
      <c r="M302" s="101"/>
      <c r="N302" s="100"/>
      <c r="Q302" s="101"/>
      <c r="R302" s="100"/>
      <c r="U302" s="101"/>
      <c r="V302" s="100"/>
      <c r="Y302" s="101"/>
      <c r="Z302" s="100"/>
      <c r="AC302" s="101"/>
      <c r="AD302" s="100"/>
      <c r="AG302" s="101"/>
      <c r="AH302" s="100"/>
      <c r="AK302" s="101"/>
      <c r="AL302" s="100"/>
      <c r="AO302" s="101"/>
      <c r="AP302" s="126" cm="1">
        <f t="array" ref="AP302">IF($I$9=1,AP304,INDEX($DT304:$EK304,,MATCH(CONCATENATE("FY ",RIGHT(AP$3,4)),$DT$3:$EK$3,0)))</f>
        <v>0</v>
      </c>
      <c r="AQ302" s="127" cm="1">
        <f t="array" ref="AQ302">IF($I$9=1,AQ304,INDEX($DT304:$EK304,,MATCH(CONCATENATE("FY ",RIGHT(AQ$3,4)),$DT$3:$EK$3,0)))</f>
        <v>0</v>
      </c>
      <c r="AR302" s="127" cm="1">
        <f t="array" ref="AR302">IF($I$9=1,AR304,INDEX($DT304:$EK304,,MATCH(CONCATENATE("FY ",RIGHT(AR$3,4)),$DT$3:$EK$3,0)))</f>
        <v>0</v>
      </c>
      <c r="AS302" s="128" cm="1">
        <f t="array" ref="AS302">IF($I$9=1,AS304,INDEX($DT304:$EK304,,MATCH(CONCATENATE("FY ",RIGHT(AS$3,4)),$DT$3:$EK$3,0)))</f>
        <v>0</v>
      </c>
      <c r="AT302" s="126" cm="1">
        <f t="array" ref="AT302">IF($I$9=1,AT304,INDEX($DT304:$EK304,,MATCH(CONCATENATE("FY ",RIGHT(AT$3,4)),$DT$3:$EK$3,0)))</f>
        <v>0.85</v>
      </c>
      <c r="AU302" s="127" cm="1">
        <f t="array" ref="AU302">IF($I$9=1,AU304,INDEX($DT304:$EK304,,MATCH(CONCATENATE("FY ",RIGHT(AU$3,4)),$DT$3:$EK$3,0)))</f>
        <v>0.85</v>
      </c>
      <c r="AV302" s="127" cm="1">
        <f t="array" ref="AV302">IF($I$9=1,AV304,INDEX($DT304:$EK304,,MATCH(CONCATENATE("FY ",RIGHT(AV$3,4)),$DT$3:$EK$3,0)))</f>
        <v>0.85</v>
      </c>
      <c r="AW302" s="128" cm="1">
        <f t="array" ref="AW302">IF($I$9=1,AW304,INDEX($DT304:$EK304,,MATCH(CONCATENATE("FY ",RIGHT(AW$3,4)),$DT$3:$EK$3,0)))</f>
        <v>0.85</v>
      </c>
      <c r="AX302" s="126" cm="1">
        <f t="array" ref="AX302">IF($I$9=1,AX304,INDEX($DT304:$EK304,,MATCH(CONCATENATE("FY ",RIGHT(AX$3,4)),$DT$3:$EK$3,0)))</f>
        <v>0.85</v>
      </c>
      <c r="AY302" s="127" cm="1">
        <f t="array" ref="AY302">IF($I$9=1,AY304,INDEX($DT304:$EK304,,MATCH(CONCATENATE("FY ",RIGHT(AY$3,4)),$DT$3:$EK$3,0)))</f>
        <v>0.85</v>
      </c>
      <c r="AZ302" s="127" cm="1">
        <f t="array" ref="AZ302">IF($I$9=1,AZ304,INDEX($DT304:$EK304,,MATCH(CONCATENATE("FY ",RIGHT(AZ$3,4)),$DT$3:$EK$3,0)))</f>
        <v>0.85</v>
      </c>
      <c r="BA302" s="128" cm="1">
        <f t="array" ref="BA302">IF($I$9=1,BA304,INDEX($DT304:$EK304,,MATCH(CONCATENATE("FY ",RIGHT(BA$3,4)),$DT$3:$EK$3,0)))</f>
        <v>0.85</v>
      </c>
      <c r="BB302" s="126" cm="1">
        <f t="array" ref="BB302">IF($I$9=1,BB304,INDEX($DT304:$EK304,,MATCH(CONCATENATE("FY ",RIGHT(BB$3,4)),$DT$3:$EK$3,0)))</f>
        <v>0.85</v>
      </c>
      <c r="BC302" s="127" cm="1">
        <f t="array" ref="BC302">IF($I$9=1,BC304,INDEX($DT304:$EK304,,MATCH(CONCATENATE("FY ",RIGHT(BC$3,4)),$DT$3:$EK$3,0)))</f>
        <v>0.85</v>
      </c>
      <c r="BD302" s="127" cm="1">
        <f t="array" ref="BD302">IF($I$9=1,BD304,INDEX($DT304:$EK304,,MATCH(CONCATENATE("FY ",RIGHT(BD$3,4)),$DT$3:$EK$3,0)))</f>
        <v>0.85</v>
      </c>
      <c r="BE302" s="128" cm="1">
        <f t="array" ref="BE302">IF($I$9=1,BE304,INDEX($DT304:$EK304,,MATCH(CONCATENATE("FY ",RIGHT(BE$3,4)),$DT$3:$EK$3,0)))</f>
        <v>0.85</v>
      </c>
      <c r="BF302" s="126" cm="1">
        <f t="array" ref="BF302">IF($I$9=1,BF304,INDEX($DT304:$EK304,,MATCH(CONCATENATE("FY ",RIGHT(BF$3,4)),$DT$3:$EK$3,0)))</f>
        <v>0.85</v>
      </c>
      <c r="BG302" s="127" cm="1">
        <f t="array" ref="BG302">IF($I$9=1,BG304,INDEX($DT304:$EK304,,MATCH(CONCATENATE("FY ",RIGHT(BG$3,4)),$DT$3:$EK$3,0)))</f>
        <v>0.85</v>
      </c>
      <c r="BH302" s="127" cm="1">
        <f t="array" ref="BH302">IF($I$9=1,BH304,INDEX($DT304:$EK304,,MATCH(CONCATENATE("FY ",RIGHT(BH$3,4)),$DT$3:$EK$3,0)))</f>
        <v>0.85</v>
      </c>
      <c r="BI302" s="128" cm="1">
        <f t="array" ref="BI302">IF($I$9=1,BI304,INDEX($DT304:$EK304,,MATCH(CONCATENATE("FY ",RIGHT(BI$3,4)),$DT$3:$EK$3,0)))</f>
        <v>0.85</v>
      </c>
      <c r="BJ302" s="126" cm="1">
        <f t="array" ref="BJ302">IF($I$9=1,BJ304,INDEX($DT304:$EK304,,MATCH(CONCATENATE("FY ",RIGHT(BJ$3,4)),$DT$3:$EK$3,0)))</f>
        <v>0.85</v>
      </c>
      <c r="BK302" s="127" cm="1">
        <f t="array" ref="BK302">IF($I$9=1,BK304,INDEX($DT304:$EK304,,MATCH(CONCATENATE("FY ",RIGHT(BK$3,4)),$DT$3:$EK$3,0)))</f>
        <v>0.85</v>
      </c>
      <c r="BL302" s="127" cm="1">
        <f t="array" ref="BL302">IF($I$9=1,BL304,INDEX($DT304:$EK304,,MATCH(CONCATENATE("FY ",RIGHT(BL$3,4)),$DT$3:$EK$3,0)))</f>
        <v>0.85</v>
      </c>
      <c r="BM302" s="128" cm="1">
        <f t="array" ref="BM302">IF($I$9=1,BM304,INDEX($DT304:$EK304,,MATCH(CONCATENATE("FY ",RIGHT(BM$3,4)),$DT$3:$EK$3,0)))</f>
        <v>0.85</v>
      </c>
      <c r="BN302" s="126" cm="1">
        <f t="array" ref="BN302">IF($I$9=1,BN304,INDEX($DT304:$EK304,,MATCH(CONCATENATE("FY ",RIGHT(BN$3,4)),$DT$3:$EK$3,0)))</f>
        <v>0.85</v>
      </c>
      <c r="BO302" s="127" cm="1">
        <f t="array" ref="BO302">IF($I$9=1,BO304,INDEX($DT304:$EK304,,MATCH(CONCATENATE("FY ",RIGHT(BO$3,4)),$DT$3:$EK$3,0)))</f>
        <v>0.85</v>
      </c>
      <c r="BP302" s="127" cm="1">
        <f t="array" ref="BP302">IF($I$9=1,BP304,INDEX($DT304:$EK304,,MATCH(CONCATENATE("FY ",RIGHT(BP$3,4)),$DT$3:$EK$3,0)))</f>
        <v>0.85</v>
      </c>
      <c r="BQ302" s="128" cm="1">
        <f t="array" ref="BQ302">IF($I$9=1,BQ304,INDEX($DT304:$EK304,,MATCH(CONCATENATE("FY ",RIGHT(BQ$3,4)),$DT$3:$EK$3,0)))</f>
        <v>0.85</v>
      </c>
      <c r="BR302" s="126" cm="1">
        <f t="array" ref="BR302">IF($I$9=1,BR304,INDEX($DT304:$EK304,,MATCH(CONCATENATE("FY ",RIGHT(BR$3,4)),$DT$3:$EK$3,0)))</f>
        <v>0.85</v>
      </c>
      <c r="BS302" s="127" cm="1">
        <f t="array" ref="BS302">IF($I$9=1,BS304,INDEX($DT304:$EK304,,MATCH(CONCATENATE("FY ",RIGHT(BS$3,4)),$DT$3:$EK$3,0)))</f>
        <v>0.85</v>
      </c>
      <c r="BT302" s="127" cm="1">
        <f t="array" ref="BT302">IF($I$9=1,BT304,INDEX($DT304:$EK304,,MATCH(CONCATENATE("FY ",RIGHT(BT$3,4)),$DT$3:$EK$3,0)))</f>
        <v>0.85</v>
      </c>
      <c r="BU302" s="128" cm="1">
        <f t="array" ref="BU302">IF($I$9=1,BU304,INDEX($DT304:$EK304,,MATCH(CONCATENATE("FY ",RIGHT(BU$3,4)),$DT$3:$EK$3,0)))</f>
        <v>0.85</v>
      </c>
      <c r="BV302" s="126" cm="1">
        <f t="array" ref="BV302">IF($I$9=1,BV304,INDEX($DT304:$EK304,,MATCH(CONCATENATE("FY ",RIGHT(BV$3,4)),$DT$3:$EK$3,0)))</f>
        <v>0.85</v>
      </c>
      <c r="BW302" s="127" cm="1">
        <f t="array" ref="BW302">IF($I$9=1,BW304,INDEX($DT304:$EK304,,MATCH(CONCATENATE("FY ",RIGHT(BW$3,4)),$DT$3:$EK$3,0)))</f>
        <v>0.85</v>
      </c>
      <c r="BX302" s="127" cm="1">
        <f t="array" ref="BX302">IF($I$9=1,BX304,INDEX($DT304:$EK304,,MATCH(CONCATENATE("FY ",RIGHT(BX$3,4)),$DT$3:$EK$3,0)))</f>
        <v>0.85</v>
      </c>
      <c r="BY302" s="128" cm="1">
        <f t="array" ref="BY302">IF($I$9=1,BY304,INDEX($DT304:$EK304,,MATCH(CONCATENATE("FY ",RIGHT(BY$3,4)),$DT$3:$EK$3,0)))</f>
        <v>0.85</v>
      </c>
      <c r="BZ302" s="126" cm="1">
        <f t="array" ref="BZ302">IF($I$9=1,BZ304,INDEX($DT304:$EK304,,MATCH(CONCATENATE("FY ",RIGHT(BZ$3,4)),$DT$3:$EK$3,0)))</f>
        <v>0.85</v>
      </c>
      <c r="CA302" s="127" cm="1">
        <f t="array" ref="CA302">IF($I$9=1,CA304,INDEX($DT304:$EK304,,MATCH(CONCATENATE("FY ",RIGHT(CA$3,4)),$DT$3:$EK$3,0)))</f>
        <v>0.85</v>
      </c>
      <c r="CB302" s="127" cm="1">
        <f t="array" ref="CB302">IF($I$9=1,CB304,INDEX($DT304:$EK304,,MATCH(CONCATENATE("FY ",RIGHT(CB$3,4)),$DT$3:$EK$3,0)))</f>
        <v>0.85</v>
      </c>
      <c r="CC302" s="128" cm="1">
        <f t="array" ref="CC302">IF($I$9=1,CC304,INDEX($DT304:$EK304,,MATCH(CONCATENATE("FY ",RIGHT(CC$3,4)),$DT$3:$EK$3,0)))</f>
        <v>0.85</v>
      </c>
      <c r="CD302" s="126" cm="1">
        <f t="array" ref="CD302">IF($I$9=1,CD304,INDEX($DT304:$EK304,,MATCH(CONCATENATE("FY ",RIGHT(CD$3,4)),$DT$3:$EK$3,0)))</f>
        <v>0.85</v>
      </c>
      <c r="CE302" s="127" cm="1">
        <f t="array" ref="CE302">IF($I$9=1,CE304,INDEX($DT304:$EK304,,MATCH(CONCATENATE("FY ",RIGHT(CE$3,4)),$DT$3:$EK$3,0)))</f>
        <v>0.85</v>
      </c>
      <c r="CF302" s="127" cm="1">
        <f t="array" ref="CF302">IF($I$9=1,CF304,INDEX($DT304:$EK304,,MATCH(CONCATENATE("FY ",RIGHT(CF$3,4)),$DT$3:$EK$3,0)))</f>
        <v>0.85</v>
      </c>
      <c r="CG302" s="128" cm="1">
        <f t="array" ref="CG302">IF($I$9=1,CG304,INDEX($DT304:$EK304,,MATCH(CONCATENATE("FY ",RIGHT(CG$3,4)),$DT$3:$EK$3,0)))</f>
        <v>0.85</v>
      </c>
      <c r="CH302" s="126" cm="1">
        <f t="array" ref="CH302">IF($I$9=1,CH304,INDEX($DT304:$EK304,,MATCH(CONCATENATE("FY ",RIGHT(CH$3,4)),$DT$3:$EK$3,0)))</f>
        <v>0.85</v>
      </c>
      <c r="CI302" s="127" cm="1">
        <f t="array" ref="CI302">IF($I$9=1,CI304,INDEX($DT304:$EK304,,MATCH(CONCATENATE("FY ",RIGHT(CI$3,4)),$DT$3:$EK$3,0)))</f>
        <v>0.85</v>
      </c>
      <c r="CJ302" s="127" cm="1">
        <f t="array" ref="CJ302">IF($I$9=1,CJ304,INDEX($DT304:$EK304,,MATCH(CONCATENATE("FY ",RIGHT(CJ$3,4)),$DT$3:$EK$3,0)))</f>
        <v>0.85</v>
      </c>
      <c r="CK302" s="128" cm="1">
        <f t="array" ref="CK302">IF($I$9=1,CK304,INDEX($DT304:$EK304,,MATCH(CONCATENATE("FY ",RIGHT(CK$3,4)),$DT$3:$EK$3,0)))</f>
        <v>0.85</v>
      </c>
      <c r="CL302" s="126" cm="1">
        <f t="array" ref="CL302">IF($I$9=1,CL304,INDEX($DT304:$EK304,,MATCH(CONCATENATE("FY ",RIGHT(CL$3,4)),$DT$3:$EK$3,0)))</f>
        <v>0.85</v>
      </c>
      <c r="CM302" s="127" cm="1">
        <f t="array" ref="CM302">IF($I$9=1,CM304,INDEX($DT304:$EK304,,MATCH(CONCATENATE("FY ",RIGHT(CM$3,4)),$DT$3:$EK$3,0)))</f>
        <v>0.85</v>
      </c>
      <c r="CN302" s="127" cm="1">
        <f t="array" ref="CN302">IF($I$9=1,CN304,INDEX($DT304:$EK304,,MATCH(CONCATENATE("FY ",RIGHT(CN$3,4)),$DT$3:$EK$3,0)))</f>
        <v>0.85</v>
      </c>
      <c r="CO302" s="128" cm="1">
        <f t="array" ref="CO302">IF($I$9=1,CO304,INDEX($DT304:$EK304,,MATCH(CONCATENATE("FY ",RIGHT(CO$3,4)),$DT$3:$EK$3,0)))</f>
        <v>0.85</v>
      </c>
      <c r="CP302" s="126" cm="1">
        <f t="array" ref="CP302">IF($I$9=1,CP304,INDEX($DT304:$EK304,,MATCH(CONCATENATE("FY ",RIGHT(CP$3,4)),$DT$3:$EK$3,0)))</f>
        <v>0.85</v>
      </c>
      <c r="CQ302" s="127" cm="1">
        <f t="array" ref="CQ302">IF($I$9=1,CQ304,INDEX($DT304:$EK304,,MATCH(CONCATENATE("FY ",RIGHT(CQ$3,4)),$DT$3:$EK$3,0)))</f>
        <v>0.85</v>
      </c>
      <c r="CR302" s="127" cm="1">
        <f t="array" ref="CR302">IF($I$9=1,CR304,INDEX($DT304:$EK304,,MATCH(CONCATENATE("FY ",RIGHT(CR$3,4)),$DT$3:$EK$3,0)))</f>
        <v>0.85</v>
      </c>
      <c r="CS302" s="128" cm="1">
        <f t="array" ref="CS302">IF($I$9=1,CS304,INDEX($DT304:$EK304,,MATCH(CONCATENATE("FY ",RIGHT(CS$3,4)),$DT$3:$EK$3,0)))</f>
        <v>0.85</v>
      </c>
      <c r="CT302" s="126" cm="1">
        <f t="array" ref="CT302">IF($I$9=1,CT304,INDEX($DT304:$EK304,,MATCH(CONCATENATE("FY ",RIGHT(CT$3,4)),$DT$3:$EK$3,0)))</f>
        <v>0.85</v>
      </c>
      <c r="CU302" s="127" cm="1">
        <f t="array" ref="CU302">IF($I$9=1,CU304,INDEX($DT304:$EK304,,MATCH(CONCATENATE("FY ",RIGHT(CU$3,4)),$DT$3:$EK$3,0)))</f>
        <v>0.85</v>
      </c>
      <c r="CV302" s="127" cm="1">
        <f t="array" ref="CV302">IF($I$9=1,CV304,INDEX($DT304:$EK304,,MATCH(CONCATENATE("FY ",RIGHT(CV$3,4)),$DT$3:$EK$3,0)))</f>
        <v>0.85</v>
      </c>
      <c r="CW302" s="128" cm="1">
        <f t="array" ref="CW302">IF($I$9=1,CW304,INDEX($DT304:$EK304,,MATCH(CONCATENATE("FY ",RIGHT(CW$3,4)),$DT$3:$EK$3,0)))</f>
        <v>0.85</v>
      </c>
      <c r="CX302" s="126" cm="1">
        <f t="array" ref="CX302">IF($I$9=1,CX304,INDEX($DT304:$EK304,,MATCH(CONCATENATE("FY ",RIGHT(CX$3,4)),$DT$3:$EK$3,0)))</f>
        <v>0.85</v>
      </c>
      <c r="CY302" s="127" cm="1">
        <f t="array" ref="CY302">IF($I$9=1,CY304,INDEX($DT304:$EK304,,MATCH(CONCATENATE("FY ",RIGHT(CY$3,4)),$DT$3:$EK$3,0)))</f>
        <v>0.85</v>
      </c>
      <c r="CZ302" s="127" cm="1">
        <f t="array" ref="CZ302">IF($I$9=1,CZ304,INDEX($DT304:$EK304,,MATCH(CONCATENATE("FY ",RIGHT(CZ$3,4)),$DT$3:$EK$3,0)))</f>
        <v>0.85</v>
      </c>
      <c r="DA302" s="128" cm="1">
        <f t="array" ref="DA302">IF($I$9=1,DA304,INDEX($DT304:$EK304,,MATCH(CONCATENATE("FY ",RIGHT(DA$3,4)),$DT$3:$EK$3,0)))</f>
        <v>0.85</v>
      </c>
      <c r="DB302" s="126" cm="1">
        <f t="array" ref="DB302">IF($I$9=1,DB304,INDEX($DT304:$EK304,,MATCH(CONCATENATE("FY ",RIGHT(DB$3,4)),$DT$3:$EK$3,0)))</f>
        <v>0.85</v>
      </c>
      <c r="DC302" s="127" cm="1">
        <f t="array" ref="DC302">IF($I$9=1,DC304,INDEX($DT304:$EK304,,MATCH(CONCATENATE("FY ",RIGHT(DC$3,4)),$DT$3:$EK$3,0)))</f>
        <v>0.85</v>
      </c>
      <c r="DD302" s="127" cm="1">
        <f t="array" ref="DD302">IF($I$9=1,DD304,INDEX($DT304:$EK304,,MATCH(CONCATENATE("FY ",RIGHT(DD$3,4)),$DT$3:$EK$3,0)))</f>
        <v>0.85</v>
      </c>
      <c r="DE302" s="128" cm="1">
        <f t="array" ref="DE302">IF($I$9=1,DE304,INDEX($DT304:$EK304,,MATCH(CONCATENATE("FY ",RIGHT(DE$3,4)),$DT$3:$EK$3,0)))</f>
        <v>0.85</v>
      </c>
      <c r="DF302" s="126" cm="1">
        <f t="array" ref="DF302">IF($I$9=1,DF304,INDEX($DT304:$EK304,,MATCH(CONCATENATE("FY ",RIGHT(DF$3,4)),$DT$3:$EK$3,0)))</f>
        <v>0.85</v>
      </c>
      <c r="DG302" s="127" cm="1">
        <f t="array" ref="DG302">IF($I$9=1,DG304,INDEX($DT304:$EK304,,MATCH(CONCATENATE("FY ",RIGHT(DG$3,4)),$DT$3:$EK$3,0)))</f>
        <v>0.85</v>
      </c>
      <c r="DH302" s="127" cm="1">
        <f t="array" ref="DH302">IF($I$9=1,DH304,INDEX($DT304:$EK304,,MATCH(CONCATENATE("FY ",RIGHT(DH$3,4)),$DT$3:$EK$3,0)))</f>
        <v>0.85</v>
      </c>
      <c r="DI302" s="128" cm="1">
        <f t="array" ref="DI302">IF($I$9=1,DI304,INDEX($DT304:$EK304,,MATCH(CONCATENATE("FY ",RIGHT(DI$3,4)),$DT$3:$EK$3,0)))</f>
        <v>0.85</v>
      </c>
    </row>
    <row r="303" spans="1:141" outlineLevel="2" x14ac:dyDescent="0.25">
      <c r="A303" s="90"/>
      <c r="B303" s="90"/>
      <c r="C303" s="90"/>
      <c r="D303" s="90"/>
      <c r="F303" s="100"/>
      <c r="I303" s="101"/>
      <c r="J303" s="100"/>
      <c r="M303" s="101"/>
      <c r="N303" s="100"/>
      <c r="Q303" s="101"/>
      <c r="R303" s="100"/>
      <c r="U303" s="101"/>
      <c r="V303" s="100"/>
      <c r="Y303" s="101"/>
      <c r="Z303" s="100"/>
      <c r="AC303" s="101"/>
      <c r="AD303" s="100"/>
      <c r="AG303" s="101"/>
      <c r="AH303" s="100"/>
      <c r="AK303" s="101"/>
      <c r="AL303" s="100"/>
      <c r="AO303" s="101"/>
      <c r="AP303" s="100"/>
      <c r="AS303" s="101"/>
      <c r="AT303" s="100"/>
      <c r="AW303" s="101"/>
      <c r="AX303" s="100"/>
      <c r="BA303" s="101"/>
      <c r="BB303" s="100"/>
      <c r="BE303" s="101"/>
      <c r="BF303" s="100"/>
      <c r="BI303" s="101"/>
      <c r="BJ303" s="100"/>
      <c r="BM303" s="101"/>
      <c r="BN303" s="100"/>
      <c r="BQ303" s="101"/>
      <c r="BR303" s="100"/>
      <c r="BU303" s="101"/>
      <c r="BV303" s="100"/>
      <c r="BY303" s="101"/>
      <c r="BZ303" s="100"/>
      <c r="CC303" s="101"/>
      <c r="CD303" s="100"/>
      <c r="CG303" s="101"/>
      <c r="CH303" s="100"/>
      <c r="CK303" s="101"/>
      <c r="CL303" s="100"/>
      <c r="CO303" s="101"/>
      <c r="CP303" s="100"/>
      <c r="CS303" s="101"/>
      <c r="CT303" s="100"/>
      <c r="CW303" s="101"/>
      <c r="CX303" s="100"/>
      <c r="DA303" s="101"/>
      <c r="DB303" s="100"/>
      <c r="DE303" s="101"/>
      <c r="DF303" s="100"/>
      <c r="DI303" s="101"/>
    </row>
    <row r="304" spans="1:141" outlineLevel="2" x14ac:dyDescent="0.25">
      <c r="A304" s="90"/>
      <c r="B304" s="90"/>
      <c r="C304" s="90"/>
      <c r="D304" s="90"/>
      <c r="E304" t="str">
        <f>CONCATENATE("% CAPEX scenario: ",$J$8)</f>
        <v>% CAPEX scenario: Default</v>
      </c>
      <c r="F304" s="100"/>
      <c r="I304" s="101"/>
      <c r="J304" s="100"/>
      <c r="M304" s="101"/>
      <c r="N304" s="100"/>
      <c r="Q304" s="101"/>
      <c r="R304" s="100"/>
      <c r="U304" s="101"/>
      <c r="V304" s="100"/>
      <c r="Y304" s="101"/>
      <c r="Z304" s="100"/>
      <c r="AC304" s="101"/>
      <c r="AD304" s="100"/>
      <c r="AG304" s="101"/>
      <c r="AH304" s="100"/>
      <c r="AK304" s="101"/>
      <c r="AL304" s="100"/>
      <c r="AO304" s="101"/>
      <c r="AP304" s="102">
        <f t="shared" ref="AP304:BU304" si="584">CHOOSE($I$8,AP305,AP306,AP307,AP308,AP309)</f>
        <v>0</v>
      </c>
      <c r="AQ304" s="103">
        <f t="shared" si="584"/>
        <v>0</v>
      </c>
      <c r="AR304" s="103">
        <f t="shared" si="584"/>
        <v>0</v>
      </c>
      <c r="AS304" s="104">
        <f t="shared" si="584"/>
        <v>0</v>
      </c>
      <c r="AT304" s="102">
        <f t="shared" si="584"/>
        <v>0</v>
      </c>
      <c r="AU304" s="103">
        <f t="shared" si="584"/>
        <v>0</v>
      </c>
      <c r="AV304" s="103">
        <f t="shared" si="584"/>
        <v>0</v>
      </c>
      <c r="AW304" s="104">
        <f t="shared" si="584"/>
        <v>0</v>
      </c>
      <c r="AX304" s="102">
        <f t="shared" si="584"/>
        <v>0</v>
      </c>
      <c r="AY304" s="103">
        <f t="shared" si="584"/>
        <v>0</v>
      </c>
      <c r="AZ304" s="103">
        <f t="shared" si="584"/>
        <v>0</v>
      </c>
      <c r="BA304" s="104">
        <f t="shared" si="584"/>
        <v>0</v>
      </c>
      <c r="BB304" s="102">
        <f t="shared" si="584"/>
        <v>0</v>
      </c>
      <c r="BC304" s="103">
        <f t="shared" si="584"/>
        <v>0</v>
      </c>
      <c r="BD304" s="103">
        <f t="shared" si="584"/>
        <v>0</v>
      </c>
      <c r="BE304" s="104">
        <f t="shared" si="584"/>
        <v>0</v>
      </c>
      <c r="BF304" s="102">
        <f t="shared" si="584"/>
        <v>0</v>
      </c>
      <c r="BG304" s="103">
        <f t="shared" si="584"/>
        <v>0</v>
      </c>
      <c r="BH304" s="103">
        <f t="shared" si="584"/>
        <v>0</v>
      </c>
      <c r="BI304" s="104">
        <f t="shared" si="584"/>
        <v>0</v>
      </c>
      <c r="BJ304" s="102">
        <f t="shared" si="584"/>
        <v>0</v>
      </c>
      <c r="BK304" s="103">
        <f t="shared" si="584"/>
        <v>0</v>
      </c>
      <c r="BL304" s="103">
        <f t="shared" si="584"/>
        <v>0</v>
      </c>
      <c r="BM304" s="104">
        <f t="shared" si="584"/>
        <v>0</v>
      </c>
      <c r="BN304" s="102">
        <f t="shared" si="584"/>
        <v>0</v>
      </c>
      <c r="BO304" s="103">
        <f t="shared" si="584"/>
        <v>0</v>
      </c>
      <c r="BP304" s="103">
        <f t="shared" si="584"/>
        <v>0</v>
      </c>
      <c r="BQ304" s="104">
        <f t="shared" si="584"/>
        <v>0</v>
      </c>
      <c r="BR304" s="102">
        <f t="shared" si="584"/>
        <v>0</v>
      </c>
      <c r="BS304" s="103">
        <f t="shared" si="584"/>
        <v>0</v>
      </c>
      <c r="BT304" s="103">
        <f t="shared" si="584"/>
        <v>0</v>
      </c>
      <c r="BU304" s="104">
        <f t="shared" si="584"/>
        <v>0</v>
      </c>
      <c r="BV304" s="102">
        <f t="shared" ref="BV304:DA304" si="585">CHOOSE($I$8,BV305,BV306,BV307,BV308,BV309)</f>
        <v>0</v>
      </c>
      <c r="BW304" s="103">
        <f t="shared" si="585"/>
        <v>0</v>
      </c>
      <c r="BX304" s="103">
        <f t="shared" si="585"/>
        <v>0</v>
      </c>
      <c r="BY304" s="104">
        <f t="shared" si="585"/>
        <v>0</v>
      </c>
      <c r="BZ304" s="102">
        <f t="shared" si="585"/>
        <v>0</v>
      </c>
      <c r="CA304" s="103">
        <f t="shared" si="585"/>
        <v>0</v>
      </c>
      <c r="CB304" s="103">
        <f t="shared" si="585"/>
        <v>0</v>
      </c>
      <c r="CC304" s="104">
        <f t="shared" si="585"/>
        <v>0</v>
      </c>
      <c r="CD304" s="102">
        <f t="shared" si="585"/>
        <v>0</v>
      </c>
      <c r="CE304" s="103">
        <f t="shared" si="585"/>
        <v>0</v>
      </c>
      <c r="CF304" s="103">
        <f t="shared" si="585"/>
        <v>0</v>
      </c>
      <c r="CG304" s="104">
        <f t="shared" si="585"/>
        <v>0</v>
      </c>
      <c r="CH304" s="102">
        <f t="shared" si="585"/>
        <v>0</v>
      </c>
      <c r="CI304" s="103">
        <f t="shared" si="585"/>
        <v>0</v>
      </c>
      <c r="CJ304" s="103">
        <f t="shared" si="585"/>
        <v>0</v>
      </c>
      <c r="CK304" s="104">
        <f t="shared" si="585"/>
        <v>0</v>
      </c>
      <c r="CL304" s="102">
        <f t="shared" si="585"/>
        <v>0</v>
      </c>
      <c r="CM304" s="103">
        <f t="shared" si="585"/>
        <v>0</v>
      </c>
      <c r="CN304" s="103">
        <f t="shared" si="585"/>
        <v>0</v>
      </c>
      <c r="CO304" s="104">
        <f t="shared" si="585"/>
        <v>0</v>
      </c>
      <c r="CP304" s="102">
        <f t="shared" si="585"/>
        <v>0</v>
      </c>
      <c r="CQ304" s="103">
        <f t="shared" si="585"/>
        <v>0</v>
      </c>
      <c r="CR304" s="103">
        <f t="shared" si="585"/>
        <v>0</v>
      </c>
      <c r="CS304" s="104">
        <f t="shared" si="585"/>
        <v>0</v>
      </c>
      <c r="CT304" s="102">
        <f t="shared" si="585"/>
        <v>0</v>
      </c>
      <c r="CU304" s="103">
        <f t="shared" si="585"/>
        <v>0</v>
      </c>
      <c r="CV304" s="103">
        <f t="shared" si="585"/>
        <v>0</v>
      </c>
      <c r="CW304" s="104">
        <f t="shared" si="585"/>
        <v>0</v>
      </c>
      <c r="CX304" s="102">
        <f t="shared" si="585"/>
        <v>0</v>
      </c>
      <c r="CY304" s="103">
        <f t="shared" si="585"/>
        <v>0</v>
      </c>
      <c r="CZ304" s="103">
        <f t="shared" si="585"/>
        <v>0</v>
      </c>
      <c r="DA304" s="104">
        <f t="shared" si="585"/>
        <v>0</v>
      </c>
      <c r="DB304" s="102">
        <f t="shared" ref="DB304:DI304" si="586">CHOOSE($I$8,DB305,DB306,DB307,DB308,DB309)</f>
        <v>0</v>
      </c>
      <c r="DC304" s="103">
        <f t="shared" si="586"/>
        <v>0</v>
      </c>
      <c r="DD304" s="103">
        <f t="shared" si="586"/>
        <v>0</v>
      </c>
      <c r="DE304" s="104">
        <f t="shared" si="586"/>
        <v>0</v>
      </c>
      <c r="DF304" s="102">
        <f t="shared" si="586"/>
        <v>0</v>
      </c>
      <c r="DG304" s="103">
        <f t="shared" si="586"/>
        <v>0</v>
      </c>
      <c r="DH304" s="103">
        <f t="shared" si="586"/>
        <v>0</v>
      </c>
      <c r="DI304" s="104">
        <f t="shared" si="586"/>
        <v>0</v>
      </c>
      <c r="DT304" s="103">
        <f t="shared" ref="DT304:EK304" si="587">CHOOSE($I$8,DT305,DT306,DT307,DT308,DT309)</f>
        <v>0</v>
      </c>
      <c r="DU304" s="103">
        <f t="shared" si="587"/>
        <v>0.85</v>
      </c>
      <c r="DV304" s="103">
        <f t="shared" si="587"/>
        <v>0.85</v>
      </c>
      <c r="DW304" s="103">
        <f t="shared" si="587"/>
        <v>0.85</v>
      </c>
      <c r="DX304" s="103">
        <f t="shared" si="587"/>
        <v>0.85</v>
      </c>
      <c r="DY304" s="103">
        <f t="shared" si="587"/>
        <v>0.85</v>
      </c>
      <c r="DZ304" s="103">
        <f t="shared" si="587"/>
        <v>0.85</v>
      </c>
      <c r="EA304" s="103">
        <f t="shared" si="587"/>
        <v>0.85</v>
      </c>
      <c r="EB304" s="103">
        <f t="shared" si="587"/>
        <v>0.85</v>
      </c>
      <c r="EC304" s="103">
        <f t="shared" si="587"/>
        <v>0.85</v>
      </c>
      <c r="ED304" s="103">
        <f t="shared" si="587"/>
        <v>0.85</v>
      </c>
      <c r="EE304" s="103">
        <f t="shared" si="587"/>
        <v>0.85</v>
      </c>
      <c r="EF304" s="103">
        <f t="shared" si="587"/>
        <v>0.85</v>
      </c>
      <c r="EG304" s="103">
        <f t="shared" si="587"/>
        <v>0.85</v>
      </c>
      <c r="EH304" s="103">
        <f t="shared" si="587"/>
        <v>0.85</v>
      </c>
      <c r="EI304" s="103">
        <f t="shared" si="587"/>
        <v>0.85</v>
      </c>
      <c r="EJ304" s="103">
        <f t="shared" si="587"/>
        <v>0.85</v>
      </c>
      <c r="EK304" s="103">
        <f t="shared" si="587"/>
        <v>0.85</v>
      </c>
    </row>
    <row r="305" spans="1:141" outlineLevel="2" x14ac:dyDescent="0.25">
      <c r="A305" s="90"/>
      <c r="B305" s="90"/>
      <c r="C305" s="90"/>
      <c r="D305" s="90"/>
      <c r="E305" t="str">
        <f>CONCATENATE("- ", $N$6,":")</f>
        <v>- Base:</v>
      </c>
      <c r="F305" s="100"/>
      <c r="I305" s="101"/>
      <c r="J305" s="100"/>
      <c r="M305" s="101"/>
      <c r="N305" s="100"/>
      <c r="Q305" s="101"/>
      <c r="R305" s="100"/>
      <c r="U305" s="101"/>
      <c r="V305" s="100"/>
      <c r="Y305" s="101"/>
      <c r="Z305" s="100"/>
      <c r="AC305" s="101"/>
      <c r="AD305" s="100"/>
      <c r="AG305" s="101"/>
      <c r="AH305" s="100"/>
      <c r="AK305" s="101"/>
      <c r="AL305" s="100"/>
      <c r="AO305" s="101"/>
      <c r="AP305" s="123">
        <v>0</v>
      </c>
      <c r="AQ305" s="124">
        <v>0</v>
      </c>
      <c r="AR305" s="124">
        <v>0</v>
      </c>
      <c r="AS305" s="125">
        <v>0</v>
      </c>
      <c r="AT305" s="123">
        <v>0</v>
      </c>
      <c r="AU305" s="124">
        <v>0</v>
      </c>
      <c r="AV305" s="124">
        <v>0</v>
      </c>
      <c r="AW305" s="125">
        <v>0</v>
      </c>
      <c r="AX305" s="123">
        <v>0</v>
      </c>
      <c r="AY305" s="124">
        <v>0</v>
      </c>
      <c r="AZ305" s="124">
        <v>0</v>
      </c>
      <c r="BA305" s="125">
        <v>0</v>
      </c>
      <c r="BB305" s="123">
        <v>0</v>
      </c>
      <c r="BC305" s="124">
        <v>0</v>
      </c>
      <c r="BD305" s="124">
        <v>0</v>
      </c>
      <c r="BE305" s="125">
        <v>0</v>
      </c>
      <c r="BF305" s="123">
        <v>0</v>
      </c>
      <c r="BG305" s="124">
        <v>0</v>
      </c>
      <c r="BH305" s="124">
        <v>0</v>
      </c>
      <c r="BI305" s="125">
        <v>0</v>
      </c>
      <c r="BJ305" s="123">
        <v>0</v>
      </c>
      <c r="BK305" s="124">
        <v>0</v>
      </c>
      <c r="BL305" s="124">
        <v>0</v>
      </c>
      <c r="BM305" s="125">
        <v>0</v>
      </c>
      <c r="BN305" s="123">
        <v>0</v>
      </c>
      <c r="BO305" s="124">
        <v>0</v>
      </c>
      <c r="BP305" s="124">
        <v>0</v>
      </c>
      <c r="BQ305" s="125">
        <v>0</v>
      </c>
      <c r="BR305" s="123">
        <v>0</v>
      </c>
      <c r="BS305" s="124">
        <v>0</v>
      </c>
      <c r="BT305" s="124">
        <v>0</v>
      </c>
      <c r="BU305" s="125">
        <v>0</v>
      </c>
      <c r="BV305" s="123">
        <v>0</v>
      </c>
      <c r="BW305" s="124">
        <v>0</v>
      </c>
      <c r="BX305" s="124">
        <v>0</v>
      </c>
      <c r="BY305" s="125">
        <v>0</v>
      </c>
      <c r="BZ305" s="123">
        <v>0</v>
      </c>
      <c r="CA305" s="124">
        <v>0</v>
      </c>
      <c r="CB305" s="124">
        <v>0</v>
      </c>
      <c r="CC305" s="125">
        <v>0</v>
      </c>
      <c r="CD305" s="123">
        <v>0</v>
      </c>
      <c r="CE305" s="124">
        <v>0</v>
      </c>
      <c r="CF305" s="124">
        <v>0</v>
      </c>
      <c r="CG305" s="125">
        <v>0</v>
      </c>
      <c r="CH305" s="123">
        <v>0</v>
      </c>
      <c r="CI305" s="124">
        <v>0</v>
      </c>
      <c r="CJ305" s="124">
        <v>0</v>
      </c>
      <c r="CK305" s="125">
        <v>0</v>
      </c>
      <c r="CL305" s="123">
        <v>0</v>
      </c>
      <c r="CM305" s="124">
        <v>0</v>
      </c>
      <c r="CN305" s="124">
        <v>0</v>
      </c>
      <c r="CO305" s="125">
        <v>0</v>
      </c>
      <c r="CP305" s="123">
        <v>0</v>
      </c>
      <c r="CQ305" s="124">
        <v>0</v>
      </c>
      <c r="CR305" s="124">
        <v>0</v>
      </c>
      <c r="CS305" s="125">
        <v>0</v>
      </c>
      <c r="CT305" s="123">
        <v>0</v>
      </c>
      <c r="CU305" s="124">
        <v>0</v>
      </c>
      <c r="CV305" s="124">
        <v>0</v>
      </c>
      <c r="CW305" s="125">
        <v>0</v>
      </c>
      <c r="CX305" s="123">
        <v>0</v>
      </c>
      <c r="CY305" s="124">
        <v>0</v>
      </c>
      <c r="CZ305" s="124">
        <v>0</v>
      </c>
      <c r="DA305" s="125">
        <v>0</v>
      </c>
      <c r="DB305" s="123">
        <v>0</v>
      </c>
      <c r="DC305" s="124">
        <v>0</v>
      </c>
      <c r="DD305" s="124">
        <v>0</v>
      </c>
      <c r="DE305" s="125">
        <v>0</v>
      </c>
      <c r="DF305" s="123">
        <v>0</v>
      </c>
      <c r="DG305" s="124">
        <v>0</v>
      </c>
      <c r="DH305" s="124">
        <v>0</v>
      </c>
      <c r="DI305" s="125">
        <v>0</v>
      </c>
      <c r="DT305" s="124">
        <v>0</v>
      </c>
      <c r="DU305" s="124">
        <v>0</v>
      </c>
      <c r="DV305" s="124">
        <v>0</v>
      </c>
      <c r="DW305" s="124">
        <v>0</v>
      </c>
      <c r="DX305" s="124">
        <v>0</v>
      </c>
      <c r="DY305" s="124">
        <v>0</v>
      </c>
      <c r="DZ305" s="124">
        <v>0</v>
      </c>
      <c r="EA305" s="124">
        <v>0</v>
      </c>
      <c r="EB305" s="124">
        <v>0</v>
      </c>
      <c r="EC305" s="124">
        <v>0</v>
      </c>
      <c r="ED305" s="124">
        <v>0</v>
      </c>
      <c r="EE305" s="124">
        <v>0</v>
      </c>
      <c r="EF305" s="124">
        <v>0</v>
      </c>
      <c r="EG305" s="124">
        <v>0</v>
      </c>
      <c r="EH305" s="124">
        <v>0</v>
      </c>
      <c r="EI305" s="124">
        <v>0</v>
      </c>
      <c r="EJ305" s="124">
        <v>0</v>
      </c>
      <c r="EK305" s="124">
        <v>0</v>
      </c>
    </row>
    <row r="306" spans="1:141" outlineLevel="2" x14ac:dyDescent="0.25">
      <c r="A306" s="90"/>
      <c r="B306" s="90"/>
      <c r="C306" s="90"/>
      <c r="D306" s="90"/>
      <c r="E306" t="str">
        <f>CONCATENATE("- ", $N$7,":")</f>
        <v>- Upside:</v>
      </c>
      <c r="F306" s="100"/>
      <c r="I306" s="101"/>
      <c r="J306" s="100"/>
      <c r="M306" s="101"/>
      <c r="N306" s="100"/>
      <c r="Q306" s="101"/>
      <c r="R306" s="100"/>
      <c r="U306" s="101"/>
      <c r="V306" s="100"/>
      <c r="Y306" s="101"/>
      <c r="Z306" s="100"/>
      <c r="AC306" s="101"/>
      <c r="AD306" s="100"/>
      <c r="AG306" s="101"/>
      <c r="AH306" s="100"/>
      <c r="AK306" s="101"/>
      <c r="AL306" s="100"/>
      <c r="AO306" s="101"/>
      <c r="AP306" s="123">
        <v>0</v>
      </c>
      <c r="AQ306" s="124">
        <v>0</v>
      </c>
      <c r="AR306" s="124">
        <v>0</v>
      </c>
      <c r="AS306" s="125">
        <v>0</v>
      </c>
      <c r="AT306" s="123">
        <v>0</v>
      </c>
      <c r="AU306" s="124">
        <v>0</v>
      </c>
      <c r="AV306" s="124">
        <v>0</v>
      </c>
      <c r="AW306" s="125">
        <v>0</v>
      </c>
      <c r="AX306" s="123">
        <v>0</v>
      </c>
      <c r="AY306" s="124">
        <v>0</v>
      </c>
      <c r="AZ306" s="124">
        <v>0</v>
      </c>
      <c r="BA306" s="125">
        <v>0</v>
      </c>
      <c r="BB306" s="123">
        <v>0</v>
      </c>
      <c r="BC306" s="124">
        <v>0</v>
      </c>
      <c r="BD306" s="124">
        <v>0</v>
      </c>
      <c r="BE306" s="125">
        <v>0</v>
      </c>
      <c r="BF306" s="123">
        <v>0</v>
      </c>
      <c r="BG306" s="124">
        <v>0</v>
      </c>
      <c r="BH306" s="124">
        <v>0</v>
      </c>
      <c r="BI306" s="125">
        <v>0</v>
      </c>
      <c r="BJ306" s="123">
        <v>0</v>
      </c>
      <c r="BK306" s="124">
        <v>0</v>
      </c>
      <c r="BL306" s="124">
        <v>0</v>
      </c>
      <c r="BM306" s="125">
        <v>0</v>
      </c>
      <c r="BN306" s="123">
        <v>0</v>
      </c>
      <c r="BO306" s="124">
        <v>0</v>
      </c>
      <c r="BP306" s="124">
        <v>0</v>
      </c>
      <c r="BQ306" s="125">
        <v>0</v>
      </c>
      <c r="BR306" s="123">
        <v>0</v>
      </c>
      <c r="BS306" s="124">
        <v>0</v>
      </c>
      <c r="BT306" s="124">
        <v>0</v>
      </c>
      <c r="BU306" s="125">
        <v>0</v>
      </c>
      <c r="BV306" s="123">
        <v>0</v>
      </c>
      <c r="BW306" s="124">
        <v>0</v>
      </c>
      <c r="BX306" s="124">
        <v>0</v>
      </c>
      <c r="BY306" s="125">
        <v>0</v>
      </c>
      <c r="BZ306" s="123">
        <v>0</v>
      </c>
      <c r="CA306" s="124">
        <v>0</v>
      </c>
      <c r="CB306" s="124">
        <v>0</v>
      </c>
      <c r="CC306" s="125">
        <v>0</v>
      </c>
      <c r="CD306" s="123">
        <v>0</v>
      </c>
      <c r="CE306" s="124">
        <v>0</v>
      </c>
      <c r="CF306" s="124">
        <v>0</v>
      </c>
      <c r="CG306" s="125">
        <v>0</v>
      </c>
      <c r="CH306" s="123">
        <v>0</v>
      </c>
      <c r="CI306" s="124">
        <v>0</v>
      </c>
      <c r="CJ306" s="124">
        <v>0</v>
      </c>
      <c r="CK306" s="125">
        <v>0</v>
      </c>
      <c r="CL306" s="123">
        <v>0</v>
      </c>
      <c r="CM306" s="124">
        <v>0</v>
      </c>
      <c r="CN306" s="124">
        <v>0</v>
      </c>
      <c r="CO306" s="125">
        <v>0</v>
      </c>
      <c r="CP306" s="123">
        <v>0</v>
      </c>
      <c r="CQ306" s="124">
        <v>0</v>
      </c>
      <c r="CR306" s="124">
        <v>0</v>
      </c>
      <c r="CS306" s="125">
        <v>0</v>
      </c>
      <c r="CT306" s="123">
        <v>0</v>
      </c>
      <c r="CU306" s="124">
        <v>0</v>
      </c>
      <c r="CV306" s="124">
        <v>0</v>
      </c>
      <c r="CW306" s="125">
        <v>0</v>
      </c>
      <c r="CX306" s="123">
        <v>0</v>
      </c>
      <c r="CY306" s="124">
        <v>0</v>
      </c>
      <c r="CZ306" s="124">
        <v>0</v>
      </c>
      <c r="DA306" s="125">
        <v>0</v>
      </c>
      <c r="DB306" s="123">
        <v>0</v>
      </c>
      <c r="DC306" s="124">
        <v>0</v>
      </c>
      <c r="DD306" s="124">
        <v>0</v>
      </c>
      <c r="DE306" s="125">
        <v>0</v>
      </c>
      <c r="DF306" s="123">
        <v>0</v>
      </c>
      <c r="DG306" s="124">
        <v>0</v>
      </c>
      <c r="DH306" s="124">
        <v>0</v>
      </c>
      <c r="DI306" s="125">
        <v>0</v>
      </c>
      <c r="DT306" s="124">
        <v>0</v>
      </c>
      <c r="DU306" s="124">
        <v>0</v>
      </c>
      <c r="DV306" s="124">
        <v>0</v>
      </c>
      <c r="DW306" s="124">
        <v>0</v>
      </c>
      <c r="DX306" s="124">
        <v>0</v>
      </c>
      <c r="DY306" s="124">
        <v>0</v>
      </c>
      <c r="DZ306" s="124">
        <v>0</v>
      </c>
      <c r="EA306" s="124">
        <v>0</v>
      </c>
      <c r="EB306" s="124">
        <v>0</v>
      </c>
      <c r="EC306" s="124">
        <v>0</v>
      </c>
      <c r="ED306" s="124">
        <v>0</v>
      </c>
      <c r="EE306" s="124">
        <v>0</v>
      </c>
      <c r="EF306" s="124">
        <v>0</v>
      </c>
      <c r="EG306" s="124">
        <v>0</v>
      </c>
      <c r="EH306" s="124">
        <v>0</v>
      </c>
      <c r="EI306" s="124">
        <v>0</v>
      </c>
      <c r="EJ306" s="124">
        <v>0</v>
      </c>
      <c r="EK306" s="124">
        <v>0</v>
      </c>
    </row>
    <row r="307" spans="1:141" outlineLevel="2" x14ac:dyDescent="0.25">
      <c r="A307" s="90"/>
      <c r="B307" s="90"/>
      <c r="C307" s="90"/>
      <c r="D307" s="90"/>
      <c r="E307" t="str">
        <f>CONCATENATE("- ", $N$8,":")</f>
        <v>- Downside:</v>
      </c>
      <c r="F307" s="100"/>
      <c r="I307" s="101"/>
      <c r="J307" s="100"/>
      <c r="M307" s="101"/>
      <c r="N307" s="100"/>
      <c r="Q307" s="101"/>
      <c r="R307" s="100"/>
      <c r="U307" s="101"/>
      <c r="V307" s="100"/>
      <c r="Y307" s="101"/>
      <c r="Z307" s="100"/>
      <c r="AC307" s="101"/>
      <c r="AD307" s="100"/>
      <c r="AG307" s="101"/>
      <c r="AH307" s="100"/>
      <c r="AK307" s="101"/>
      <c r="AL307" s="100"/>
      <c r="AO307" s="101"/>
      <c r="AP307" s="123">
        <v>0</v>
      </c>
      <c r="AQ307" s="124">
        <v>0</v>
      </c>
      <c r="AR307" s="124">
        <v>0</v>
      </c>
      <c r="AS307" s="125">
        <v>0</v>
      </c>
      <c r="AT307" s="123">
        <v>0</v>
      </c>
      <c r="AU307" s="124">
        <v>0</v>
      </c>
      <c r="AV307" s="124">
        <v>0</v>
      </c>
      <c r="AW307" s="125">
        <v>0</v>
      </c>
      <c r="AX307" s="123">
        <v>0</v>
      </c>
      <c r="AY307" s="124">
        <v>0</v>
      </c>
      <c r="AZ307" s="124">
        <v>0</v>
      </c>
      <c r="BA307" s="125">
        <v>0</v>
      </c>
      <c r="BB307" s="123">
        <v>0</v>
      </c>
      <c r="BC307" s="124">
        <v>0</v>
      </c>
      <c r="BD307" s="124">
        <v>0</v>
      </c>
      <c r="BE307" s="125">
        <v>0</v>
      </c>
      <c r="BF307" s="123">
        <v>0</v>
      </c>
      <c r="BG307" s="124">
        <v>0</v>
      </c>
      <c r="BH307" s="124">
        <v>0</v>
      </c>
      <c r="BI307" s="125">
        <v>0</v>
      </c>
      <c r="BJ307" s="123">
        <v>0</v>
      </c>
      <c r="BK307" s="124">
        <v>0</v>
      </c>
      <c r="BL307" s="124">
        <v>0</v>
      </c>
      <c r="BM307" s="125">
        <v>0</v>
      </c>
      <c r="BN307" s="123">
        <v>0</v>
      </c>
      <c r="BO307" s="124">
        <v>0</v>
      </c>
      <c r="BP307" s="124">
        <v>0</v>
      </c>
      <c r="BQ307" s="125">
        <v>0</v>
      </c>
      <c r="BR307" s="123">
        <v>0</v>
      </c>
      <c r="BS307" s="124">
        <v>0</v>
      </c>
      <c r="BT307" s="124">
        <v>0</v>
      </c>
      <c r="BU307" s="125">
        <v>0</v>
      </c>
      <c r="BV307" s="123">
        <v>0</v>
      </c>
      <c r="BW307" s="124">
        <v>0</v>
      </c>
      <c r="BX307" s="124">
        <v>0</v>
      </c>
      <c r="BY307" s="125">
        <v>0</v>
      </c>
      <c r="BZ307" s="123">
        <v>0</v>
      </c>
      <c r="CA307" s="124">
        <v>0</v>
      </c>
      <c r="CB307" s="124">
        <v>0</v>
      </c>
      <c r="CC307" s="125">
        <v>0</v>
      </c>
      <c r="CD307" s="123">
        <v>0</v>
      </c>
      <c r="CE307" s="124">
        <v>0</v>
      </c>
      <c r="CF307" s="124">
        <v>0</v>
      </c>
      <c r="CG307" s="125">
        <v>0</v>
      </c>
      <c r="CH307" s="123">
        <v>0</v>
      </c>
      <c r="CI307" s="124">
        <v>0</v>
      </c>
      <c r="CJ307" s="124">
        <v>0</v>
      </c>
      <c r="CK307" s="125">
        <v>0</v>
      </c>
      <c r="CL307" s="123">
        <v>0</v>
      </c>
      <c r="CM307" s="124">
        <v>0</v>
      </c>
      <c r="CN307" s="124">
        <v>0</v>
      </c>
      <c r="CO307" s="125">
        <v>0</v>
      </c>
      <c r="CP307" s="123">
        <v>0</v>
      </c>
      <c r="CQ307" s="124">
        <v>0</v>
      </c>
      <c r="CR307" s="124">
        <v>0</v>
      </c>
      <c r="CS307" s="125">
        <v>0</v>
      </c>
      <c r="CT307" s="123">
        <v>0</v>
      </c>
      <c r="CU307" s="124">
        <v>0</v>
      </c>
      <c r="CV307" s="124">
        <v>0</v>
      </c>
      <c r="CW307" s="125">
        <v>0</v>
      </c>
      <c r="CX307" s="123">
        <v>0</v>
      </c>
      <c r="CY307" s="124">
        <v>0</v>
      </c>
      <c r="CZ307" s="124">
        <v>0</v>
      </c>
      <c r="DA307" s="125">
        <v>0</v>
      </c>
      <c r="DB307" s="123">
        <v>0</v>
      </c>
      <c r="DC307" s="124">
        <v>0</v>
      </c>
      <c r="DD307" s="124">
        <v>0</v>
      </c>
      <c r="DE307" s="125">
        <v>0</v>
      </c>
      <c r="DF307" s="123">
        <v>0</v>
      </c>
      <c r="DG307" s="124">
        <v>0</v>
      </c>
      <c r="DH307" s="124">
        <v>0</v>
      </c>
      <c r="DI307" s="125">
        <v>0</v>
      </c>
      <c r="DT307" s="124">
        <v>0</v>
      </c>
      <c r="DU307" s="124">
        <v>0</v>
      </c>
      <c r="DV307" s="124">
        <v>0</v>
      </c>
      <c r="DW307" s="124">
        <v>0</v>
      </c>
      <c r="DX307" s="124">
        <v>0</v>
      </c>
      <c r="DY307" s="124">
        <v>0</v>
      </c>
      <c r="DZ307" s="124">
        <v>0</v>
      </c>
      <c r="EA307" s="124">
        <v>0</v>
      </c>
      <c r="EB307" s="124">
        <v>0</v>
      </c>
      <c r="EC307" s="124">
        <v>0</v>
      </c>
      <c r="ED307" s="124">
        <v>0</v>
      </c>
      <c r="EE307" s="124">
        <v>0</v>
      </c>
      <c r="EF307" s="124">
        <v>0</v>
      </c>
      <c r="EG307" s="124">
        <v>0</v>
      </c>
      <c r="EH307" s="124">
        <v>0</v>
      </c>
      <c r="EI307" s="124">
        <v>0</v>
      </c>
      <c r="EJ307" s="124">
        <v>0</v>
      </c>
      <c r="EK307" s="124">
        <v>0</v>
      </c>
    </row>
    <row r="308" spans="1:141" outlineLevel="2" x14ac:dyDescent="0.25">
      <c r="A308" s="90"/>
      <c r="B308" s="90"/>
      <c r="C308" s="90"/>
      <c r="D308" s="90"/>
      <c r="E308" t="str">
        <f>CONCATENATE("- ", $N$9,":")</f>
        <v>- Management:</v>
      </c>
      <c r="F308" s="100"/>
      <c r="I308" s="101"/>
      <c r="J308" s="100"/>
      <c r="M308" s="101"/>
      <c r="N308" s="100"/>
      <c r="Q308" s="101"/>
      <c r="R308" s="100"/>
      <c r="U308" s="101"/>
      <c r="V308" s="100"/>
      <c r="Y308" s="101"/>
      <c r="Z308" s="100"/>
      <c r="AC308" s="101"/>
      <c r="AD308" s="100"/>
      <c r="AG308" s="101"/>
      <c r="AH308" s="100"/>
      <c r="AK308" s="101"/>
      <c r="AL308" s="100"/>
      <c r="AO308" s="101"/>
      <c r="AP308" s="123">
        <v>0</v>
      </c>
      <c r="AQ308" s="124">
        <v>0</v>
      </c>
      <c r="AR308" s="124">
        <v>0</v>
      </c>
      <c r="AS308" s="125">
        <v>0</v>
      </c>
      <c r="AT308" s="123">
        <v>0</v>
      </c>
      <c r="AU308" s="124">
        <v>0</v>
      </c>
      <c r="AV308" s="124">
        <v>0</v>
      </c>
      <c r="AW308" s="125">
        <v>0</v>
      </c>
      <c r="AX308" s="123">
        <v>0</v>
      </c>
      <c r="AY308" s="124">
        <v>0</v>
      </c>
      <c r="AZ308" s="124">
        <v>0</v>
      </c>
      <c r="BA308" s="125">
        <v>0</v>
      </c>
      <c r="BB308" s="123">
        <v>0</v>
      </c>
      <c r="BC308" s="124">
        <v>0</v>
      </c>
      <c r="BD308" s="124">
        <v>0</v>
      </c>
      <c r="BE308" s="125">
        <v>0</v>
      </c>
      <c r="BF308" s="123">
        <v>0</v>
      </c>
      <c r="BG308" s="124">
        <v>0</v>
      </c>
      <c r="BH308" s="124">
        <v>0</v>
      </c>
      <c r="BI308" s="125">
        <v>0</v>
      </c>
      <c r="BJ308" s="123">
        <v>0</v>
      </c>
      <c r="BK308" s="124">
        <v>0</v>
      </c>
      <c r="BL308" s="124">
        <v>0</v>
      </c>
      <c r="BM308" s="125">
        <v>0</v>
      </c>
      <c r="BN308" s="123">
        <v>0</v>
      </c>
      <c r="BO308" s="124">
        <v>0</v>
      </c>
      <c r="BP308" s="124">
        <v>0</v>
      </c>
      <c r="BQ308" s="125">
        <v>0</v>
      </c>
      <c r="BR308" s="123">
        <v>0</v>
      </c>
      <c r="BS308" s="124">
        <v>0</v>
      </c>
      <c r="BT308" s="124">
        <v>0</v>
      </c>
      <c r="BU308" s="125">
        <v>0</v>
      </c>
      <c r="BV308" s="123">
        <v>0</v>
      </c>
      <c r="BW308" s="124">
        <v>0</v>
      </c>
      <c r="BX308" s="124">
        <v>0</v>
      </c>
      <c r="BY308" s="125">
        <v>0</v>
      </c>
      <c r="BZ308" s="123">
        <v>0</v>
      </c>
      <c r="CA308" s="124">
        <v>0</v>
      </c>
      <c r="CB308" s="124">
        <v>0</v>
      </c>
      <c r="CC308" s="125">
        <v>0</v>
      </c>
      <c r="CD308" s="123">
        <v>0</v>
      </c>
      <c r="CE308" s="124">
        <v>0</v>
      </c>
      <c r="CF308" s="124">
        <v>0</v>
      </c>
      <c r="CG308" s="125">
        <v>0</v>
      </c>
      <c r="CH308" s="123">
        <v>0</v>
      </c>
      <c r="CI308" s="124">
        <v>0</v>
      </c>
      <c r="CJ308" s="124">
        <v>0</v>
      </c>
      <c r="CK308" s="125">
        <v>0</v>
      </c>
      <c r="CL308" s="123">
        <v>0</v>
      </c>
      <c r="CM308" s="124">
        <v>0</v>
      </c>
      <c r="CN308" s="124">
        <v>0</v>
      </c>
      <c r="CO308" s="125">
        <v>0</v>
      </c>
      <c r="CP308" s="123">
        <v>0</v>
      </c>
      <c r="CQ308" s="124">
        <v>0</v>
      </c>
      <c r="CR308" s="124">
        <v>0</v>
      </c>
      <c r="CS308" s="125">
        <v>0</v>
      </c>
      <c r="CT308" s="123">
        <v>0</v>
      </c>
      <c r="CU308" s="124">
        <v>0</v>
      </c>
      <c r="CV308" s="124">
        <v>0</v>
      </c>
      <c r="CW308" s="125">
        <v>0</v>
      </c>
      <c r="CX308" s="123">
        <v>0</v>
      </c>
      <c r="CY308" s="124">
        <v>0</v>
      </c>
      <c r="CZ308" s="124">
        <v>0</v>
      </c>
      <c r="DA308" s="125">
        <v>0</v>
      </c>
      <c r="DB308" s="123">
        <v>0</v>
      </c>
      <c r="DC308" s="124">
        <v>0</v>
      </c>
      <c r="DD308" s="124">
        <v>0</v>
      </c>
      <c r="DE308" s="125">
        <v>0</v>
      </c>
      <c r="DF308" s="123">
        <v>0</v>
      </c>
      <c r="DG308" s="124">
        <v>0</v>
      </c>
      <c r="DH308" s="124">
        <v>0</v>
      </c>
      <c r="DI308" s="125">
        <v>0</v>
      </c>
      <c r="DT308" s="124">
        <v>0</v>
      </c>
      <c r="DU308" s="124">
        <v>0</v>
      </c>
      <c r="DV308" s="124">
        <v>0</v>
      </c>
      <c r="DW308" s="124">
        <v>0</v>
      </c>
      <c r="DX308" s="124">
        <v>0</v>
      </c>
      <c r="DY308" s="124">
        <v>0</v>
      </c>
      <c r="DZ308" s="124">
        <v>0</v>
      </c>
      <c r="EA308" s="124">
        <v>0</v>
      </c>
      <c r="EB308" s="124">
        <v>0</v>
      </c>
      <c r="EC308" s="124">
        <v>0</v>
      </c>
      <c r="ED308" s="124">
        <v>0</v>
      </c>
      <c r="EE308" s="124">
        <v>0</v>
      </c>
      <c r="EF308" s="124">
        <v>0</v>
      </c>
      <c r="EG308" s="124">
        <v>0</v>
      </c>
      <c r="EH308" s="124">
        <v>0</v>
      </c>
      <c r="EI308" s="124">
        <v>0</v>
      </c>
      <c r="EJ308" s="124">
        <v>0</v>
      </c>
      <c r="EK308" s="124">
        <v>0</v>
      </c>
    </row>
    <row r="309" spans="1:141" outlineLevel="2" x14ac:dyDescent="0.25">
      <c r="A309" s="90"/>
      <c r="B309" s="90"/>
      <c r="C309" s="90"/>
      <c r="D309" s="90"/>
      <c r="E309" t="str">
        <f>CONCATENATE("- ", $N$10,":")</f>
        <v>- Default:</v>
      </c>
      <c r="F309" s="100"/>
      <c r="I309" s="101"/>
      <c r="J309" s="100"/>
      <c r="M309" s="101"/>
      <c r="N309" s="100"/>
      <c r="Q309" s="101"/>
      <c r="R309" s="100"/>
      <c r="U309" s="101"/>
      <c r="V309" s="100"/>
      <c r="Y309" s="101"/>
      <c r="Z309" s="100"/>
      <c r="AC309" s="101"/>
      <c r="AD309" s="100"/>
      <c r="AG309" s="101"/>
      <c r="AH309" s="100"/>
      <c r="AK309" s="101"/>
      <c r="AL309" s="100"/>
      <c r="AO309" s="101"/>
      <c r="AP309" s="123">
        <v>0</v>
      </c>
      <c r="AQ309" s="124">
        <v>0</v>
      </c>
      <c r="AR309" s="124">
        <v>0</v>
      </c>
      <c r="AS309" s="125">
        <v>0</v>
      </c>
      <c r="AT309" s="123">
        <v>0</v>
      </c>
      <c r="AU309" s="124">
        <v>0</v>
      </c>
      <c r="AV309" s="124">
        <v>0</v>
      </c>
      <c r="AW309" s="125">
        <v>0</v>
      </c>
      <c r="AX309" s="123">
        <v>0</v>
      </c>
      <c r="AY309" s="124">
        <v>0</v>
      </c>
      <c r="AZ309" s="124">
        <v>0</v>
      </c>
      <c r="BA309" s="125">
        <v>0</v>
      </c>
      <c r="BB309" s="123">
        <v>0</v>
      </c>
      <c r="BC309" s="124">
        <v>0</v>
      </c>
      <c r="BD309" s="124">
        <v>0</v>
      </c>
      <c r="BE309" s="125">
        <v>0</v>
      </c>
      <c r="BF309" s="123">
        <v>0</v>
      </c>
      <c r="BG309" s="124">
        <v>0</v>
      </c>
      <c r="BH309" s="124">
        <v>0</v>
      </c>
      <c r="BI309" s="125">
        <v>0</v>
      </c>
      <c r="BJ309" s="123">
        <v>0</v>
      </c>
      <c r="BK309" s="124">
        <v>0</v>
      </c>
      <c r="BL309" s="124">
        <v>0</v>
      </c>
      <c r="BM309" s="125">
        <v>0</v>
      </c>
      <c r="BN309" s="123">
        <v>0</v>
      </c>
      <c r="BO309" s="124">
        <v>0</v>
      </c>
      <c r="BP309" s="124">
        <v>0</v>
      </c>
      <c r="BQ309" s="125">
        <v>0</v>
      </c>
      <c r="BR309" s="123">
        <v>0</v>
      </c>
      <c r="BS309" s="124">
        <v>0</v>
      </c>
      <c r="BT309" s="124">
        <v>0</v>
      </c>
      <c r="BU309" s="125">
        <v>0</v>
      </c>
      <c r="BV309" s="123">
        <v>0</v>
      </c>
      <c r="BW309" s="124">
        <v>0</v>
      </c>
      <c r="BX309" s="124">
        <v>0</v>
      </c>
      <c r="BY309" s="125">
        <v>0</v>
      </c>
      <c r="BZ309" s="123">
        <v>0</v>
      </c>
      <c r="CA309" s="124">
        <v>0</v>
      </c>
      <c r="CB309" s="124">
        <v>0</v>
      </c>
      <c r="CC309" s="125">
        <v>0</v>
      </c>
      <c r="CD309" s="123">
        <v>0</v>
      </c>
      <c r="CE309" s="124">
        <v>0</v>
      </c>
      <c r="CF309" s="124">
        <v>0</v>
      </c>
      <c r="CG309" s="125">
        <v>0</v>
      </c>
      <c r="CH309" s="123">
        <v>0</v>
      </c>
      <c r="CI309" s="124">
        <v>0</v>
      </c>
      <c r="CJ309" s="124">
        <v>0</v>
      </c>
      <c r="CK309" s="125">
        <v>0</v>
      </c>
      <c r="CL309" s="123">
        <v>0</v>
      </c>
      <c r="CM309" s="124">
        <v>0</v>
      </c>
      <c r="CN309" s="124">
        <v>0</v>
      </c>
      <c r="CO309" s="125">
        <v>0</v>
      </c>
      <c r="CP309" s="123">
        <v>0</v>
      </c>
      <c r="CQ309" s="124">
        <v>0</v>
      </c>
      <c r="CR309" s="124">
        <v>0</v>
      </c>
      <c r="CS309" s="125">
        <v>0</v>
      </c>
      <c r="CT309" s="123">
        <v>0</v>
      </c>
      <c r="CU309" s="124">
        <v>0</v>
      </c>
      <c r="CV309" s="124">
        <v>0</v>
      </c>
      <c r="CW309" s="125">
        <v>0</v>
      </c>
      <c r="CX309" s="123">
        <v>0</v>
      </c>
      <c r="CY309" s="124">
        <v>0</v>
      </c>
      <c r="CZ309" s="124">
        <v>0</v>
      </c>
      <c r="DA309" s="125">
        <v>0</v>
      </c>
      <c r="DB309" s="123">
        <v>0</v>
      </c>
      <c r="DC309" s="124">
        <v>0</v>
      </c>
      <c r="DD309" s="124">
        <v>0</v>
      </c>
      <c r="DE309" s="125">
        <v>0</v>
      </c>
      <c r="DF309" s="123">
        <v>0</v>
      </c>
      <c r="DG309" s="124">
        <v>0</v>
      </c>
      <c r="DH309" s="124">
        <v>0</v>
      </c>
      <c r="DI309" s="125">
        <v>0</v>
      </c>
      <c r="DT309" s="124"/>
      <c r="DU309" s="124">
        <v>0.85</v>
      </c>
      <c r="DV309" s="124">
        <f t="shared" ref="DV309:EK309" si="588">DU309</f>
        <v>0.85</v>
      </c>
      <c r="DW309" s="124">
        <f t="shared" si="588"/>
        <v>0.85</v>
      </c>
      <c r="DX309" s="124">
        <f t="shared" si="588"/>
        <v>0.85</v>
      </c>
      <c r="DY309" s="124">
        <f t="shared" si="588"/>
        <v>0.85</v>
      </c>
      <c r="DZ309" s="124">
        <f t="shared" si="588"/>
        <v>0.85</v>
      </c>
      <c r="EA309" s="124">
        <f t="shared" si="588"/>
        <v>0.85</v>
      </c>
      <c r="EB309" s="124">
        <f t="shared" si="588"/>
        <v>0.85</v>
      </c>
      <c r="EC309" s="124">
        <f t="shared" si="588"/>
        <v>0.85</v>
      </c>
      <c r="ED309" s="124">
        <f t="shared" si="588"/>
        <v>0.85</v>
      </c>
      <c r="EE309" s="124">
        <f t="shared" si="588"/>
        <v>0.85</v>
      </c>
      <c r="EF309" s="124">
        <f t="shared" si="588"/>
        <v>0.85</v>
      </c>
      <c r="EG309" s="124">
        <f t="shared" si="588"/>
        <v>0.85</v>
      </c>
      <c r="EH309" s="124">
        <f t="shared" si="588"/>
        <v>0.85</v>
      </c>
      <c r="EI309" s="124">
        <f t="shared" si="588"/>
        <v>0.85</v>
      </c>
      <c r="EJ309" s="124">
        <f t="shared" si="588"/>
        <v>0.85</v>
      </c>
      <c r="EK309" s="124">
        <f t="shared" si="588"/>
        <v>0.85</v>
      </c>
    </row>
    <row r="310" spans="1:141" outlineLevel="2" x14ac:dyDescent="0.25">
      <c r="A310" s="129"/>
      <c r="B310" s="129"/>
      <c r="C310" s="129"/>
      <c r="D310" s="129"/>
      <c r="E310" s="122"/>
      <c r="F310" s="130"/>
      <c r="G310" s="122"/>
      <c r="H310" s="122"/>
      <c r="I310" s="122"/>
      <c r="J310" s="130"/>
      <c r="K310" s="122"/>
      <c r="L310" s="122"/>
      <c r="M310" s="122"/>
      <c r="N310" s="130"/>
      <c r="O310" s="122"/>
      <c r="P310" s="122"/>
      <c r="Q310" s="122"/>
      <c r="R310" s="130"/>
      <c r="S310" s="122"/>
      <c r="T310" s="122"/>
      <c r="U310" s="122"/>
      <c r="V310" s="130"/>
      <c r="W310" s="122"/>
      <c r="X310" s="122"/>
      <c r="Y310" s="122"/>
      <c r="Z310" s="130"/>
      <c r="AA310" s="122"/>
      <c r="AB310" s="122"/>
      <c r="AC310" s="122"/>
      <c r="AD310" s="130"/>
      <c r="AE310" s="122"/>
      <c r="AF310" s="122"/>
      <c r="AG310" s="122"/>
      <c r="AH310" s="130"/>
      <c r="AI310" s="122"/>
      <c r="AJ310" s="122"/>
      <c r="AK310" s="122"/>
      <c r="AL310" s="130"/>
      <c r="AM310" s="122"/>
      <c r="AN310" s="122"/>
      <c r="AO310" s="122"/>
      <c r="AP310" s="130"/>
      <c r="AQ310" s="122"/>
      <c r="AR310" s="122"/>
      <c r="AS310" s="122"/>
      <c r="AT310" s="130"/>
      <c r="AU310" s="122"/>
      <c r="AV310" s="122"/>
      <c r="AW310" s="122"/>
      <c r="AX310" s="130"/>
      <c r="AY310" s="122"/>
      <c r="AZ310" s="122"/>
      <c r="BA310" s="122"/>
      <c r="BB310" s="130"/>
      <c r="BC310" s="122"/>
      <c r="BD310" s="122"/>
      <c r="BE310" s="122"/>
      <c r="BF310" s="130"/>
      <c r="BG310" s="122"/>
      <c r="BH310" s="122"/>
      <c r="BI310" s="122"/>
      <c r="BJ310" s="130"/>
      <c r="BK310" s="122"/>
      <c r="BL310" s="122"/>
      <c r="BM310" s="122"/>
      <c r="BN310" s="130"/>
      <c r="BO310" s="122"/>
      <c r="BP310" s="122"/>
      <c r="BQ310" s="122"/>
      <c r="BR310" s="130"/>
      <c r="BS310" s="122"/>
      <c r="BT310" s="122"/>
      <c r="BU310" s="122"/>
      <c r="BV310" s="130"/>
      <c r="BW310" s="122"/>
      <c r="BX310" s="122"/>
      <c r="BY310" s="122"/>
      <c r="BZ310" s="130"/>
      <c r="CA310" s="122"/>
      <c r="CB310" s="122"/>
      <c r="CC310" s="122"/>
      <c r="CD310" s="130"/>
      <c r="CE310" s="122"/>
      <c r="CF310" s="122"/>
      <c r="CG310" s="122"/>
      <c r="CH310" s="130"/>
      <c r="CI310" s="122"/>
      <c r="CJ310" s="122"/>
      <c r="CK310" s="122"/>
      <c r="CL310" s="130"/>
      <c r="CM310" s="122"/>
      <c r="CN310" s="122"/>
      <c r="CO310" s="122"/>
      <c r="CP310" s="130"/>
      <c r="CQ310" s="122"/>
      <c r="CR310" s="122"/>
      <c r="CS310" s="122"/>
      <c r="CT310" s="130"/>
      <c r="CU310" s="122"/>
      <c r="CV310" s="122"/>
      <c r="CW310" s="122"/>
      <c r="CX310" s="130"/>
      <c r="CY310" s="122"/>
      <c r="CZ310" s="122"/>
      <c r="DA310" s="122"/>
      <c r="DB310" s="130"/>
      <c r="DC310" s="122"/>
      <c r="DD310" s="122"/>
      <c r="DE310" s="122"/>
      <c r="DF310" s="130"/>
      <c r="DG310" s="122"/>
      <c r="DH310" s="122"/>
      <c r="DI310" s="131"/>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2"/>
      <c r="EI310" s="122"/>
      <c r="EJ310" s="122"/>
      <c r="EK310" s="122"/>
    </row>
    <row r="311" spans="1:141" outlineLevel="2" x14ac:dyDescent="0.25">
      <c r="A311" s="90"/>
      <c r="B311" s="90"/>
      <c r="C311" s="90"/>
      <c r="D311" s="90"/>
      <c r="F311" s="100"/>
      <c r="I311" s="101"/>
      <c r="J311" s="100"/>
      <c r="M311" s="101"/>
      <c r="N311" s="100"/>
      <c r="Q311" s="101"/>
      <c r="R311" s="100"/>
      <c r="U311" s="101"/>
      <c r="V311" s="100"/>
      <c r="Y311" s="101"/>
      <c r="Z311" s="100"/>
      <c r="AC311" s="101"/>
      <c r="AD311" s="100"/>
      <c r="AG311" s="101"/>
      <c r="AH311" s="100"/>
      <c r="AK311" s="101"/>
      <c r="AL311" s="100"/>
      <c r="AO311" s="101"/>
      <c r="AP311" s="100"/>
      <c r="AS311" s="101"/>
      <c r="AT311" s="100"/>
      <c r="AW311" s="101"/>
      <c r="AX311" s="100"/>
      <c r="BA311" s="101"/>
      <c r="BB311" s="100"/>
      <c r="BE311" s="101"/>
      <c r="BF311" s="100"/>
      <c r="BI311" s="101"/>
      <c r="BJ311" s="100"/>
      <c r="BM311" s="101"/>
      <c r="BN311" s="100"/>
      <c r="BQ311" s="101"/>
      <c r="BR311" s="100"/>
      <c r="BU311" s="101"/>
      <c r="BV311" s="100"/>
      <c r="BY311" s="101"/>
      <c r="BZ311" s="100"/>
      <c r="CC311" s="101"/>
      <c r="CD311" s="100"/>
      <c r="CG311" s="101"/>
      <c r="CH311" s="100"/>
      <c r="CK311" s="101"/>
      <c r="CL311" s="100"/>
      <c r="CO311" s="101"/>
      <c r="CP311" s="100"/>
      <c r="CS311" s="101"/>
      <c r="CT311" s="100"/>
      <c r="CW311" s="101"/>
      <c r="CX311" s="100"/>
      <c r="DA311" s="101"/>
      <c r="DB311" s="100"/>
      <c r="DE311" s="101"/>
      <c r="DF311" s="100"/>
      <c r="DI311" s="101"/>
    </row>
    <row r="312" spans="1:141" outlineLevel="2" x14ac:dyDescent="0.25">
      <c r="A312" s="90"/>
      <c r="B312" s="90"/>
      <c r="C312" s="111"/>
      <c r="D312" s="90"/>
      <c r="E312" s="132" t="s">
        <v>48</v>
      </c>
      <c r="F312" s="105">
        <f t="shared" ref="F312:AK312" ca="1" si="589">IF(ISNUMBER(F316),F316+IF($I$7=1,F314,0),IF(ISNUMBER(F318),F318+IF($I$7=1,F314,0),""))</f>
        <v>509.16499999999996</v>
      </c>
      <c r="G312" s="106">
        <f t="shared" ca="1" si="589"/>
        <v>515.09199999999998</v>
      </c>
      <c r="H312" s="106">
        <f t="shared" ca="1" si="589"/>
        <v>394.68299999999999</v>
      </c>
      <c r="I312" s="107">
        <f t="shared" ca="1" si="589"/>
        <v>496.654</v>
      </c>
      <c r="J312" s="105">
        <f t="shared" ca="1" si="589"/>
        <v>464</v>
      </c>
      <c r="K312" s="106">
        <f t="shared" ca="1" si="589"/>
        <v>435</v>
      </c>
      <c r="L312" s="106">
        <f t="shared" ca="1" si="589"/>
        <v>471</v>
      </c>
      <c r="M312" s="107">
        <f t="shared" ca="1" si="589"/>
        <v>596</v>
      </c>
      <c r="N312" s="105">
        <f t="shared" ca="1" si="589"/>
        <v>547</v>
      </c>
      <c r="O312" s="106">
        <f t="shared" ca="1" si="589"/>
        <v>426</v>
      </c>
      <c r="P312" s="106">
        <f t="shared" ca="1" si="589"/>
        <v>1940</v>
      </c>
      <c r="Q312" s="107">
        <f t="shared" ca="1" si="589"/>
        <v>1766</v>
      </c>
      <c r="R312" s="105">
        <f t="shared" ca="1" si="589"/>
        <v>1989</v>
      </c>
      <c r="S312" s="106">
        <f t="shared" ca="1" si="589"/>
        <v>1988</v>
      </c>
      <c r="T312" s="106">
        <f t="shared" ca="1" si="589"/>
        <v>2802</v>
      </c>
      <c r="U312" s="107">
        <f t="shared" ca="1" si="589"/>
        <v>4002</v>
      </c>
      <c r="V312" s="105">
        <f t="shared" ca="1" si="589"/>
        <v>765</v>
      </c>
      <c r="W312" s="106">
        <f t="shared" ca="1" si="589"/>
        <v>718</v>
      </c>
      <c r="X312" s="106">
        <f t="shared" ca="1" si="589"/>
        <v>721</v>
      </c>
      <c r="Y312" s="107">
        <f t="shared" ca="1" si="589"/>
        <v>782</v>
      </c>
      <c r="Z312" s="105">
        <f t="shared" ca="1" si="589"/>
        <v>2772</v>
      </c>
      <c r="AA312" s="106">
        <f t="shared" ca="1" si="589"/>
        <v>7105</v>
      </c>
      <c r="AB312" s="106">
        <f t="shared" ca="1" si="589"/>
        <v>9765</v>
      </c>
      <c r="AC312" s="107">
        <f t="shared" ca="1" si="589"/>
        <v>10896</v>
      </c>
      <c r="AD312" s="105">
        <f t="shared" ca="1" si="589"/>
        <v>15494</v>
      </c>
      <c r="AE312" s="106">
        <f t="shared" ca="1" si="589"/>
        <v>3274</v>
      </c>
      <c r="AF312" s="106">
        <f t="shared" ca="1" si="589"/>
        <v>2251</v>
      </c>
      <c r="AG312" s="107">
        <f t="shared" ca="1" si="589"/>
        <v>847</v>
      </c>
      <c r="AH312" s="105">
        <f t="shared" ca="1" si="589"/>
        <v>978</v>
      </c>
      <c r="AI312" s="106">
        <f t="shared" ca="1" si="589"/>
        <v>5628</v>
      </c>
      <c r="AJ312" s="106">
        <f t="shared" ca="1" si="589"/>
        <v>1288</v>
      </c>
      <c r="AK312" s="107">
        <f t="shared" ca="1" si="589"/>
        <v>1990</v>
      </c>
      <c r="AL312" s="105">
        <f t="shared" ref="AL312:BQ312" ca="1" si="590">IF(ISNUMBER(AL316),AL316+IF($I$7=1,AL314,0),IF(ISNUMBER(AL318),AL318+IF($I$7=1,AL314,0),""))</f>
        <v>3887</v>
      </c>
      <c r="AM312" s="106">
        <f t="shared" ca="1" si="590"/>
        <v>3013</v>
      </c>
      <c r="AN312" s="106">
        <f t="shared" ca="1" si="590"/>
        <v>2800</v>
      </c>
      <c r="AO312" s="107">
        <f t="shared" ca="1" si="590"/>
        <v>3389</v>
      </c>
      <c r="AP312" s="105">
        <f t="shared" ca="1" si="590"/>
        <v>5079</v>
      </c>
      <c r="AQ312" s="106">
        <f t="shared" ca="1" si="590"/>
        <v>5783</v>
      </c>
      <c r="AR312" s="106">
        <f t="shared" ca="1" si="590"/>
        <v>5519</v>
      </c>
      <c r="AS312" s="107">
        <f t="shared" ca="1" si="590"/>
        <v>7280</v>
      </c>
      <c r="AT312" s="105">
        <f t="shared" ca="1" si="590"/>
        <v>7587</v>
      </c>
      <c r="AU312" s="106">
        <f t="shared" ca="1" si="590"/>
        <v>8563</v>
      </c>
      <c r="AV312" s="106">
        <f t="shared" ca="1" si="590"/>
        <v>9107</v>
      </c>
      <c r="AW312" s="107">
        <f t="shared" ca="1" si="590"/>
        <v>21571.737815245586</v>
      </c>
      <c r="AX312" s="105">
        <f t="shared" ca="1" si="590"/>
        <v>28409.254151330519</v>
      </c>
      <c r="AY312" s="106">
        <f t="shared" ca="1" si="590"/>
        <v>51451.809294238905</v>
      </c>
      <c r="AZ312" s="106">
        <f t="shared" ca="1" si="590"/>
        <v>78448.395801927763</v>
      </c>
      <c r="BA312" s="107">
        <f t="shared" ca="1" si="590"/>
        <v>107890.26082355151</v>
      </c>
      <c r="BB312" s="105">
        <f t="shared" ca="1" si="590"/>
        <v>123732.10859569395</v>
      </c>
      <c r="BC312" s="106">
        <f t="shared" ca="1" si="590"/>
        <v>152084.48370497199</v>
      </c>
      <c r="BD312" s="106">
        <f t="shared" ca="1" si="590"/>
        <v>185233.73615701756</v>
      </c>
      <c r="BE312" s="107">
        <f t="shared" ca="1" si="590"/>
        <v>221350.2121885033</v>
      </c>
      <c r="BF312" s="105">
        <f t="shared" ca="1" si="590"/>
        <v>242329.28279148554</v>
      </c>
      <c r="BG312" s="106">
        <f t="shared" ca="1" si="590"/>
        <v>275325.33625643817</v>
      </c>
      <c r="BH312" s="106">
        <f t="shared" ca="1" si="590"/>
        <v>313828.90104839776</v>
      </c>
      <c r="BI312" s="107">
        <f t="shared" ca="1" si="590"/>
        <v>355740.05628602469</v>
      </c>
      <c r="BJ312" s="105">
        <f t="shared" ca="1" si="590"/>
        <v>381193.40504449292</v>
      </c>
      <c r="BK312" s="106">
        <f t="shared" ca="1" si="590"/>
        <v>418326.05872712127</v>
      </c>
      <c r="BL312" s="106">
        <f t="shared" ca="1" si="590"/>
        <v>461574.32070648437</v>
      </c>
      <c r="BM312" s="107">
        <f t="shared" ca="1" si="590"/>
        <v>508607.28897359932</v>
      </c>
      <c r="BN312" s="105">
        <f t="shared" ca="1" si="590"/>
        <v>538637.44878415868</v>
      </c>
      <c r="BO312" s="106">
        <f t="shared" ca="1" si="590"/>
        <v>579309.8848178644</v>
      </c>
      <c r="BP312" s="106">
        <f t="shared" ca="1" si="590"/>
        <v>626589.72680700489</v>
      </c>
      <c r="BQ312" s="107">
        <f t="shared" ca="1" si="590"/>
        <v>677959.61199740414</v>
      </c>
      <c r="BR312" s="105">
        <f t="shared" ref="BR312:CW312" ca="1" si="591">IF(ISNUMBER(BR316),BR316+IF($I$7=1,BR314,0),IF(ISNUMBER(BR318),BR318+IF($I$7=1,BR314,0),""))</f>
        <v>713170.68368064216</v>
      </c>
      <c r="BS312" s="106">
        <f t="shared" ca="1" si="591"/>
        <v>756529.65902937949</v>
      </c>
      <c r="BT312" s="106">
        <f t="shared" ca="1" si="591"/>
        <v>806829.33468439442</v>
      </c>
      <c r="BU312" s="107">
        <f t="shared" ca="1" si="591"/>
        <v>861426.49284900376</v>
      </c>
      <c r="BV312" s="105">
        <f t="shared" ca="1" si="591"/>
        <v>899059.75546736177</v>
      </c>
      <c r="BW312" s="106">
        <f t="shared" ca="1" si="591"/>
        <v>945251.28003885027</v>
      </c>
      <c r="BX312" s="106">
        <f t="shared" ca="1" si="591"/>
        <v>998733.5163063769</v>
      </c>
      <c r="BY312" s="107">
        <f t="shared" ca="1" si="591"/>
        <v>1056731.0989129439</v>
      </c>
      <c r="BZ312" s="105">
        <f t="shared" ca="1" si="591"/>
        <v>1096919.497123325</v>
      </c>
      <c r="CA312" s="106">
        <f t="shared" ca="1" si="591"/>
        <v>1146097.0864917012</v>
      </c>
      <c r="CB312" s="106">
        <f t="shared" ca="1" si="591"/>
        <v>1202932.952755586</v>
      </c>
      <c r="CC312" s="107">
        <f t="shared" ca="1" si="591"/>
        <v>1264512.9758580844</v>
      </c>
      <c r="CD312" s="105">
        <f t="shared" ca="1" si="591"/>
        <v>1307396.3091601739</v>
      </c>
      <c r="CE312" s="106">
        <f t="shared" ca="1" si="591"/>
        <v>1359721.3632179869</v>
      </c>
      <c r="CF312" s="106">
        <f t="shared" ca="1" si="591"/>
        <v>1420090.6918049073</v>
      </c>
      <c r="CG312" s="107">
        <f t="shared" ca="1" si="591"/>
        <v>1485444.4826717644</v>
      </c>
      <c r="CH312" s="105">
        <f t="shared" ca="1" si="591"/>
        <v>1531169.7515445061</v>
      </c>
      <c r="CI312" s="106">
        <f t="shared" ca="1" si="591"/>
        <v>1586811.9521281775</v>
      </c>
      <c r="CJ312" s="106">
        <f t="shared" ca="1" si="591"/>
        <v>1650903.7798795921</v>
      </c>
      <c r="CK312" s="107">
        <f t="shared" ca="1" si="591"/>
        <v>1720232.4459945564</v>
      </c>
      <c r="CL312" s="105">
        <f t="shared" ca="1" si="591"/>
        <v>1768954.2153796803</v>
      </c>
      <c r="CM312" s="106">
        <f t="shared" ca="1" si="591"/>
        <v>1828091.943816643</v>
      </c>
      <c r="CN312" s="106">
        <f t="shared" ca="1" si="591"/>
        <v>1896104.9757799269</v>
      </c>
      <c r="CO312" s="107">
        <f t="shared" ca="1" si="591"/>
        <v>1969619.897333751</v>
      </c>
      <c r="CP312" s="105">
        <f t="shared" ca="1" si="591"/>
        <v>2021500.67833317</v>
      </c>
      <c r="CQ312" s="106">
        <f t="shared" ca="1" si="591"/>
        <v>2084321.4539062369</v>
      </c>
      <c r="CR312" s="106">
        <f t="shared" ca="1" si="591"/>
        <v>2156464.5502504231</v>
      </c>
      <c r="CS312" s="107">
        <f t="shared" ca="1" si="591"/>
        <v>2234387.8972973581</v>
      </c>
      <c r="CT312" s="105">
        <f t="shared" ca="1" si="591"/>
        <v>2289598.5479945112</v>
      </c>
      <c r="CU312" s="106">
        <f t="shared" ca="1" si="591"/>
        <v>2356299.4883687105</v>
      </c>
      <c r="CV312" s="106">
        <f t="shared" ca="1" si="591"/>
        <v>2432792.1756854453</v>
      </c>
      <c r="CW312" s="107">
        <f t="shared" ca="1" si="591"/>
        <v>2515357.4511971641</v>
      </c>
      <c r="CX312" s="105">
        <f t="shared" ref="CX312:DI312" ca="1" si="592">IF(ISNUMBER(CX316),CX316+IF($I$7=1,CX314,0),IF(ISNUMBER(CX318),CX318+IF($I$7=1,CX314,0),""))</f>
        <v>2574077.5975577869</v>
      </c>
      <c r="CY312" s="106">
        <f t="shared" ca="1" si="592"/>
        <v>2644865.9022670761</v>
      </c>
      <c r="CZ312" s="106">
        <f t="shared" ca="1" si="592"/>
        <v>2725938.9104753295</v>
      </c>
      <c r="DA312" s="107">
        <f t="shared" ca="1" si="592"/>
        <v>2813391.5205864259</v>
      </c>
      <c r="DB312" s="105">
        <f t="shared" ca="1" si="592"/>
        <v>2875809.9984419215</v>
      </c>
      <c r="DC312" s="106">
        <f t="shared" ca="1" si="592"/>
        <v>2950903.4565879605</v>
      </c>
      <c r="DD312" s="106">
        <f t="shared" ca="1" si="592"/>
        <v>3036799.2827218659</v>
      </c>
      <c r="DE312" s="107">
        <f t="shared" ca="1" si="592"/>
        <v>3129397.1355256932</v>
      </c>
      <c r="DF312" s="105">
        <f t="shared" ca="1" si="592"/>
        <v>3195712.4546923102</v>
      </c>
      <c r="DG312" s="106">
        <f t="shared" ca="1" si="592"/>
        <v>3275339.9780649827</v>
      </c>
      <c r="DH312" s="106">
        <f t="shared" ca="1" si="592"/>
        <v>3366313.4782880414</v>
      </c>
      <c r="DI312" s="107">
        <f t="shared" ca="1" si="592"/>
        <v>3464327.6126094805</v>
      </c>
      <c r="DK312" s="106">
        <f t="shared" ref="DK312:EK312" ca="1" si="593">SUM(OFFSET($E312,,MATCH(DK$3,$F$5:$DI$5,0)+3,,1))</f>
        <v>496.654</v>
      </c>
      <c r="DL312" s="106">
        <f t="shared" ca="1" si="593"/>
        <v>596</v>
      </c>
      <c r="DM312" s="106">
        <f t="shared" ca="1" si="593"/>
        <v>1766</v>
      </c>
      <c r="DN312" s="106">
        <f t="shared" ca="1" si="593"/>
        <v>4002</v>
      </c>
      <c r="DO312" s="106">
        <f t="shared" ca="1" si="593"/>
        <v>782</v>
      </c>
      <c r="DP312" s="106">
        <f t="shared" ca="1" si="593"/>
        <v>10896</v>
      </c>
      <c r="DQ312" s="106">
        <f t="shared" ca="1" si="593"/>
        <v>847</v>
      </c>
      <c r="DR312" s="106">
        <f t="shared" ca="1" si="593"/>
        <v>1990</v>
      </c>
      <c r="DS312" s="106">
        <f t="shared" ca="1" si="593"/>
        <v>3389</v>
      </c>
      <c r="DT312" s="106">
        <f t="shared" ca="1" si="593"/>
        <v>7280</v>
      </c>
      <c r="DU312" s="106">
        <f t="shared" ca="1" si="593"/>
        <v>21571.737815245586</v>
      </c>
      <c r="DV312" s="106">
        <f t="shared" ca="1" si="593"/>
        <v>107890.26082355151</v>
      </c>
      <c r="DW312" s="106">
        <f t="shared" ca="1" si="593"/>
        <v>221350.2121885033</v>
      </c>
      <c r="DX312" s="106">
        <f t="shared" ca="1" si="593"/>
        <v>355740.05628602469</v>
      </c>
      <c r="DY312" s="106">
        <f t="shared" ca="1" si="593"/>
        <v>508607.28897359932</v>
      </c>
      <c r="DZ312" s="106">
        <f t="shared" ca="1" si="593"/>
        <v>677959.61199740414</v>
      </c>
      <c r="EA312" s="106">
        <f t="shared" ca="1" si="593"/>
        <v>861426.49284900376</v>
      </c>
      <c r="EB312" s="106">
        <f t="shared" ca="1" si="593"/>
        <v>1056731.0989129439</v>
      </c>
      <c r="EC312" s="106">
        <f t="shared" ca="1" si="593"/>
        <v>1264512.9758580844</v>
      </c>
      <c r="ED312" s="106">
        <f t="shared" ca="1" si="593"/>
        <v>1485444.4826717644</v>
      </c>
      <c r="EE312" s="106">
        <f t="shared" ca="1" si="593"/>
        <v>1720232.4459945564</v>
      </c>
      <c r="EF312" s="106">
        <f t="shared" ca="1" si="593"/>
        <v>1969619.897333751</v>
      </c>
      <c r="EG312" s="106">
        <f t="shared" ca="1" si="593"/>
        <v>2234387.8972973581</v>
      </c>
      <c r="EH312" s="106">
        <f t="shared" ca="1" si="593"/>
        <v>2515357.4511971641</v>
      </c>
      <c r="EI312" s="106">
        <f t="shared" ca="1" si="593"/>
        <v>2813391.5205864259</v>
      </c>
      <c r="EJ312" s="106">
        <f t="shared" ca="1" si="593"/>
        <v>3129397.1355256932</v>
      </c>
      <c r="EK312" s="106">
        <f t="shared" ca="1" si="593"/>
        <v>3464327.6126094805</v>
      </c>
    </row>
    <row r="313" spans="1:141" outlineLevel="2" x14ac:dyDescent="0.25">
      <c r="A313" s="90"/>
      <c r="B313" s="90"/>
      <c r="C313" s="90"/>
      <c r="D313" s="90"/>
      <c r="F313" s="100"/>
      <c r="I313" s="101"/>
      <c r="J313" s="100"/>
      <c r="M313" s="101"/>
      <c r="N313" s="100"/>
      <c r="Q313" s="101"/>
      <c r="R313" s="100"/>
      <c r="U313" s="101"/>
      <c r="V313" s="100"/>
      <c r="Y313" s="101"/>
      <c r="Z313" s="100"/>
      <c r="AC313" s="101"/>
      <c r="AD313" s="100"/>
      <c r="AG313" s="101"/>
      <c r="AH313" s="100"/>
      <c r="AK313" s="101"/>
      <c r="AL313" s="100"/>
      <c r="AO313" s="101"/>
      <c r="AP313" s="100"/>
      <c r="AS313" s="101"/>
      <c r="AT313" s="100"/>
      <c r="AW313" s="101"/>
      <c r="AX313" s="100"/>
      <c r="BA313" s="101"/>
      <c r="BB313" s="100"/>
      <c r="BE313" s="101"/>
      <c r="BF313" s="100"/>
      <c r="BI313" s="101"/>
      <c r="BJ313" s="100"/>
      <c r="BM313" s="101"/>
      <c r="BN313" s="100"/>
      <c r="BQ313" s="101"/>
      <c r="BR313" s="100"/>
      <c r="BU313" s="101"/>
      <c r="BV313" s="100"/>
      <c r="BY313" s="101"/>
      <c r="BZ313" s="100"/>
      <c r="CC313" s="101"/>
      <c r="CD313" s="100"/>
      <c r="CG313" s="101"/>
      <c r="CH313" s="100"/>
      <c r="CK313" s="101"/>
      <c r="CL313" s="100"/>
      <c r="CO313" s="101"/>
      <c r="CP313" s="100"/>
      <c r="CS313" s="101"/>
      <c r="CT313" s="100"/>
      <c r="CW313" s="101"/>
      <c r="CX313" s="100"/>
      <c r="DA313" s="101"/>
      <c r="DB313" s="100"/>
      <c r="DE313" s="101"/>
      <c r="DF313" s="100"/>
      <c r="DI313" s="101"/>
    </row>
    <row r="314" spans="1:141" outlineLevel="2" x14ac:dyDescent="0.25">
      <c r="A314" s="90" t="str">
        <f>A316</f>
        <v>bs</v>
      </c>
      <c r="B314" s="90" t="str">
        <f>B316</f>
        <v>cashAndCashEquivalents</v>
      </c>
      <c r="C314" s="111">
        <f>C316</f>
        <v>9.9999999999999995E-7</v>
      </c>
      <c r="D314" s="90"/>
      <c r="E314" t="str">
        <f>CONCATENATE(E312," - adjustment")</f>
        <v>Cash &amp; cash equivalents - adjustment</v>
      </c>
      <c r="F314" s="117">
        <v>0</v>
      </c>
      <c r="G314" s="118">
        <v>0</v>
      </c>
      <c r="H314" s="118">
        <v>0</v>
      </c>
      <c r="I314" s="119" cm="1">
        <f t="array" aca="1" ref="I314" ca="1">IF(ISNUMBER(INDEX('DataModel-NVDA'!$ET$4:$FT$109,MATCH(1,('DataModel-NVDA'!$EO$4:$EO$109=$A314)*('DataModel-NVDA'!$EP$4:$EP$109=$B314),0),MATCH(CONCATENATE("FY ",RIGHT(I$3,4)),'DataModel-NVDA'!$ET$2:$FT$2,0))*$C314),INDEX('DataModel-NVDA'!$ET$4:$FT$109,MATCH(1,('DataModel-NVDA'!$EO$4:$EO$109=$A314)*('DataModel-NVDA'!$EP$4:$EP$109=$B314),0),MATCH(CONCATENATE("FY ",RIGHT(I$3,4)),'DataModel-NVDA'!$ET$2:$FT$2,0))*$C314,0)</f>
        <v>0</v>
      </c>
      <c r="J314" s="117">
        <v>0</v>
      </c>
      <c r="K314" s="118">
        <v>0</v>
      </c>
      <c r="L314" s="118">
        <v>0</v>
      </c>
      <c r="M314" s="119" cm="1">
        <f t="array" aca="1" ref="M314" ca="1">IF(ISNUMBER(INDEX('DataModel-NVDA'!$ET$4:$FT$109,MATCH(1,('DataModel-NVDA'!$EO$4:$EO$109=$A314)*('DataModel-NVDA'!$EP$4:$EP$109=$B314),0),MATCH(CONCATENATE("FY ",RIGHT(M$3,4)),'DataModel-NVDA'!$ET$2:$FT$2,0))*$C314),INDEX('DataModel-NVDA'!$ET$4:$FT$109,MATCH(1,('DataModel-NVDA'!$EO$4:$EO$109=$A314)*('DataModel-NVDA'!$EP$4:$EP$109=$B314),0),MATCH(CONCATENATE("FY ",RIGHT(M$3,4)),'DataModel-NVDA'!$ET$2:$FT$2,0))*$C314,0)</f>
        <v>0</v>
      </c>
      <c r="N314" s="117">
        <v>0</v>
      </c>
      <c r="O314" s="118">
        <v>0</v>
      </c>
      <c r="P314" s="118">
        <v>0</v>
      </c>
      <c r="Q314" s="119" cm="1">
        <f t="array" aca="1" ref="Q314" ca="1">IF(ISNUMBER(INDEX('DataModel-NVDA'!$ET$4:$FT$109,MATCH(1,('DataModel-NVDA'!$EO$4:$EO$109=$A314)*('DataModel-NVDA'!$EP$4:$EP$109=$B314),0),MATCH(CONCATENATE("FY ",RIGHT(Q$3,4)),'DataModel-NVDA'!$ET$2:$FT$2,0))*$C314),INDEX('DataModel-NVDA'!$ET$4:$FT$109,MATCH(1,('DataModel-NVDA'!$EO$4:$EO$109=$A314)*('DataModel-NVDA'!$EP$4:$EP$109=$B314),0),MATCH(CONCATENATE("FY ",RIGHT(Q$3,4)),'DataModel-NVDA'!$ET$2:$FT$2,0))*$C314,0)</f>
        <v>0</v>
      </c>
      <c r="R314" s="117">
        <v>0</v>
      </c>
      <c r="S314" s="118">
        <v>0</v>
      </c>
      <c r="T314" s="118">
        <v>0</v>
      </c>
      <c r="U314" s="119" cm="1">
        <f t="array" aca="1" ref="U314" ca="1">IF(ISNUMBER(INDEX('DataModel-NVDA'!$ET$4:$FT$109,MATCH(1,('DataModel-NVDA'!$EO$4:$EO$109=$A314)*('DataModel-NVDA'!$EP$4:$EP$109=$B314),0),MATCH(CONCATENATE("FY ",RIGHT(U$3,4)),'DataModel-NVDA'!$ET$2:$FT$2,0))*$C314),INDEX('DataModel-NVDA'!$ET$4:$FT$109,MATCH(1,('DataModel-NVDA'!$EO$4:$EO$109=$A314)*('DataModel-NVDA'!$EP$4:$EP$109=$B314),0),MATCH(CONCATENATE("FY ",RIGHT(U$3,4)),'DataModel-NVDA'!$ET$2:$FT$2,0))*$C314,0)</f>
        <v>0</v>
      </c>
      <c r="V314" s="117">
        <v>0</v>
      </c>
      <c r="W314" s="118">
        <v>0</v>
      </c>
      <c r="X314" s="118">
        <v>0</v>
      </c>
      <c r="Y314" s="119" cm="1">
        <f t="array" aca="1" ref="Y314" ca="1">IF(ISNUMBER(INDEX('DataModel-NVDA'!$ET$4:$FT$109,MATCH(1,('DataModel-NVDA'!$EO$4:$EO$109=$A314)*('DataModel-NVDA'!$EP$4:$EP$109=$B314),0),MATCH(CONCATENATE("FY ",RIGHT(Y$3,4)),'DataModel-NVDA'!$ET$2:$FT$2,0))*$C314),INDEX('DataModel-NVDA'!$ET$4:$FT$109,MATCH(1,('DataModel-NVDA'!$EO$4:$EO$109=$A314)*('DataModel-NVDA'!$EP$4:$EP$109=$B314),0),MATCH(CONCATENATE("FY ",RIGHT(Y$3,4)),'DataModel-NVDA'!$ET$2:$FT$2,0))*$C314,0)</f>
        <v>0</v>
      </c>
      <c r="Z314" s="117">
        <v>0</v>
      </c>
      <c r="AA314" s="118">
        <v>0</v>
      </c>
      <c r="AB314" s="118">
        <v>0</v>
      </c>
      <c r="AC314" s="119" cm="1">
        <f t="array" aca="1" ref="AC314" ca="1">IF(ISNUMBER(INDEX('DataModel-NVDA'!$ET$4:$FT$109,MATCH(1,('DataModel-NVDA'!$EO$4:$EO$109=$A314)*('DataModel-NVDA'!$EP$4:$EP$109=$B314),0),MATCH(CONCATENATE("FY ",RIGHT(AC$3,4)),'DataModel-NVDA'!$ET$2:$FT$2,0))*$C314),INDEX('DataModel-NVDA'!$ET$4:$FT$109,MATCH(1,('DataModel-NVDA'!$EO$4:$EO$109=$A314)*('DataModel-NVDA'!$EP$4:$EP$109=$B314),0),MATCH(CONCATENATE("FY ",RIGHT(AC$3,4)),'DataModel-NVDA'!$ET$2:$FT$2,0))*$C314,0)</f>
        <v>0</v>
      </c>
      <c r="AD314" s="117">
        <v>0</v>
      </c>
      <c r="AE314" s="118">
        <v>0</v>
      </c>
      <c r="AF314" s="118">
        <v>0</v>
      </c>
      <c r="AG314" s="119" cm="1">
        <f t="array" aca="1" ref="AG314" ca="1">IF(ISNUMBER(INDEX('DataModel-NVDA'!$ET$4:$FT$109,MATCH(1,('DataModel-NVDA'!$EO$4:$EO$109=$A314)*('DataModel-NVDA'!$EP$4:$EP$109=$B314),0),MATCH(CONCATENATE("FY ",RIGHT(AG$3,4)),'DataModel-NVDA'!$ET$2:$FT$2,0))*$C314),INDEX('DataModel-NVDA'!$ET$4:$FT$109,MATCH(1,('DataModel-NVDA'!$EO$4:$EO$109=$A314)*('DataModel-NVDA'!$EP$4:$EP$109=$B314),0),MATCH(CONCATENATE("FY ",RIGHT(AG$3,4)),'DataModel-NVDA'!$ET$2:$FT$2,0))*$C314,0)</f>
        <v>0</v>
      </c>
      <c r="AH314" s="117">
        <v>0</v>
      </c>
      <c r="AI314" s="118">
        <v>0</v>
      </c>
      <c r="AJ314" s="118">
        <v>0</v>
      </c>
      <c r="AK314" s="119" cm="1">
        <f t="array" aca="1" ref="AK314" ca="1">IF(ISNUMBER(INDEX('DataModel-NVDA'!$ET$4:$FT$109,MATCH(1,('DataModel-NVDA'!$EO$4:$EO$109=$A314)*('DataModel-NVDA'!$EP$4:$EP$109=$B314),0),MATCH(CONCATENATE("FY ",RIGHT(AK$3,4)),'DataModel-NVDA'!$ET$2:$FT$2,0))*$C314),INDEX('DataModel-NVDA'!$ET$4:$FT$109,MATCH(1,('DataModel-NVDA'!$EO$4:$EO$109=$A314)*('DataModel-NVDA'!$EP$4:$EP$109=$B314),0),MATCH(CONCATENATE("FY ",RIGHT(AK$3,4)),'DataModel-NVDA'!$ET$2:$FT$2,0))*$C314,0)</f>
        <v>0</v>
      </c>
      <c r="AL314" s="117">
        <v>0</v>
      </c>
      <c r="AM314" s="118">
        <v>0</v>
      </c>
      <c r="AN314" s="118">
        <v>0</v>
      </c>
      <c r="AO314" s="119" cm="1">
        <f t="array" aca="1" ref="AO314" ca="1">IF(ISNUMBER(INDEX('DataModel-NVDA'!$ET$4:$FT$109,MATCH(1,('DataModel-NVDA'!$EO$4:$EO$109=$A314)*('DataModel-NVDA'!$EP$4:$EP$109=$B314),0),MATCH(CONCATENATE("FY ",RIGHT(AO$3,4)),'DataModel-NVDA'!$ET$2:$FT$2,0))*$C314),INDEX('DataModel-NVDA'!$ET$4:$FT$109,MATCH(1,('DataModel-NVDA'!$EO$4:$EO$109=$A314)*('DataModel-NVDA'!$EP$4:$EP$109=$B314),0),MATCH(CONCATENATE("FY ",RIGHT(AO$3,4)),'DataModel-NVDA'!$ET$2:$FT$2,0))*$C314,0)</f>
        <v>0</v>
      </c>
      <c r="AP314" s="117">
        <v>0</v>
      </c>
      <c r="AQ314" s="118">
        <v>0</v>
      </c>
      <c r="AR314" s="118">
        <v>0</v>
      </c>
      <c r="AS314" s="119" cm="1">
        <f t="array" aca="1" ref="AS314" ca="1">IF(ISNUMBER(INDEX('DataModel-NVDA'!$ET$4:$FT$109,MATCH(1,('DataModel-NVDA'!$EO$4:$EO$109=$A314)*('DataModel-NVDA'!$EP$4:$EP$109=$B314),0),MATCH(CONCATENATE("FY ",RIGHT(AS$3,4)),'DataModel-NVDA'!$ET$2:$FT$2,0))*$C314),INDEX('DataModel-NVDA'!$ET$4:$FT$109,MATCH(1,('DataModel-NVDA'!$EO$4:$EO$109=$A314)*('DataModel-NVDA'!$EP$4:$EP$109=$B314),0),MATCH(CONCATENATE("FY ",RIGHT(AS$3,4)),'DataModel-NVDA'!$ET$2:$FT$2,0))*$C314,0)</f>
        <v>0</v>
      </c>
      <c r="AT314" s="117">
        <v>0</v>
      </c>
      <c r="AU314" s="118">
        <v>0</v>
      </c>
      <c r="AV314" s="118">
        <v>0</v>
      </c>
      <c r="AW314" s="119" cm="1">
        <f t="array" aca="1" ref="AW314" ca="1">IF(ISNUMBER(INDEX('DataModel-NVDA'!$ET$4:$FT$109,MATCH(1,('DataModel-NVDA'!$EO$4:$EO$109=$A314)*('DataModel-NVDA'!$EP$4:$EP$109=$B314),0),MATCH(CONCATENATE("FY ",RIGHT(AW$3,4)),'DataModel-NVDA'!$ET$2:$FT$2,0))*$C314),INDEX('DataModel-NVDA'!$ET$4:$FT$109,MATCH(1,('DataModel-NVDA'!$EO$4:$EO$109=$A314)*('DataModel-NVDA'!$EP$4:$EP$109=$B314),0),MATCH(CONCATENATE("FY ",RIGHT(AW$3,4)),'DataModel-NVDA'!$ET$2:$FT$2,0))*$C314,0)</f>
        <v>0</v>
      </c>
      <c r="AX314" s="117">
        <v>0</v>
      </c>
      <c r="AY314" s="118">
        <v>0</v>
      </c>
      <c r="AZ314" s="118">
        <v>0</v>
      </c>
      <c r="BA314" s="119" cm="1">
        <f t="array" aca="1" ref="BA314" ca="1">IF(ISNUMBER(INDEX('DataModel-NVDA'!$ET$4:$FT$109,MATCH(1,('DataModel-NVDA'!$EO$4:$EO$109=$A314)*('DataModel-NVDA'!$EP$4:$EP$109=$B314),0),MATCH(CONCATENATE("FY ",RIGHT(BA$3,4)),'DataModel-NVDA'!$ET$2:$FT$2,0))*$C314),INDEX('DataModel-NVDA'!$ET$4:$FT$109,MATCH(1,('DataModel-NVDA'!$EO$4:$EO$109=$A314)*('DataModel-NVDA'!$EP$4:$EP$109=$B314),0),MATCH(CONCATENATE("FY ",RIGHT(BA$3,4)),'DataModel-NVDA'!$ET$2:$FT$2,0))*$C314,0)</f>
        <v>0</v>
      </c>
      <c r="BB314" s="117">
        <v>0</v>
      </c>
      <c r="BC314" s="118">
        <v>0</v>
      </c>
      <c r="BD314" s="118">
        <v>0</v>
      </c>
      <c r="BE314" s="119" cm="1">
        <f t="array" aca="1" ref="BE314" ca="1">IF(ISNUMBER(INDEX('DataModel-NVDA'!$ET$4:$FT$109,MATCH(1,('DataModel-NVDA'!$EO$4:$EO$109=$A314)*('DataModel-NVDA'!$EP$4:$EP$109=$B314),0),MATCH(CONCATENATE("FY ",RIGHT(BE$3,4)),'DataModel-NVDA'!$ET$2:$FT$2,0))*$C314),INDEX('DataModel-NVDA'!$ET$4:$FT$109,MATCH(1,('DataModel-NVDA'!$EO$4:$EO$109=$A314)*('DataModel-NVDA'!$EP$4:$EP$109=$B314),0),MATCH(CONCATENATE("FY ",RIGHT(BE$3,4)),'DataModel-NVDA'!$ET$2:$FT$2,0))*$C314,0)</f>
        <v>0</v>
      </c>
      <c r="BF314" s="117">
        <v>0</v>
      </c>
      <c r="BG314" s="118">
        <v>0</v>
      </c>
      <c r="BH314" s="118">
        <v>0</v>
      </c>
      <c r="BI314" s="119" cm="1">
        <f t="array" aca="1" ref="BI314" ca="1">IF(ISNUMBER(INDEX('DataModel-NVDA'!$ET$4:$FT$109,MATCH(1,('DataModel-NVDA'!$EO$4:$EO$109=$A314)*('DataModel-NVDA'!$EP$4:$EP$109=$B314),0),MATCH(CONCATENATE("FY ",RIGHT(BI$3,4)),'DataModel-NVDA'!$ET$2:$FT$2,0))*$C314),INDEX('DataModel-NVDA'!$ET$4:$FT$109,MATCH(1,('DataModel-NVDA'!$EO$4:$EO$109=$A314)*('DataModel-NVDA'!$EP$4:$EP$109=$B314),0),MATCH(CONCATENATE("FY ",RIGHT(BI$3,4)),'DataModel-NVDA'!$ET$2:$FT$2,0))*$C314,0)</f>
        <v>0</v>
      </c>
      <c r="BJ314" s="117">
        <v>0</v>
      </c>
      <c r="BK314" s="118">
        <v>0</v>
      </c>
      <c r="BL314" s="118">
        <v>0</v>
      </c>
      <c r="BM314" s="119" cm="1">
        <f t="array" aca="1" ref="BM314" ca="1">IF(ISNUMBER(INDEX('DataModel-NVDA'!$ET$4:$FT$109,MATCH(1,('DataModel-NVDA'!$EO$4:$EO$109=$A314)*('DataModel-NVDA'!$EP$4:$EP$109=$B314),0),MATCH(CONCATENATE("FY ",RIGHT(BM$3,4)),'DataModel-NVDA'!$ET$2:$FT$2,0))*$C314),INDEX('DataModel-NVDA'!$ET$4:$FT$109,MATCH(1,('DataModel-NVDA'!$EO$4:$EO$109=$A314)*('DataModel-NVDA'!$EP$4:$EP$109=$B314),0),MATCH(CONCATENATE("FY ",RIGHT(BM$3,4)),'DataModel-NVDA'!$ET$2:$FT$2,0))*$C314,0)</f>
        <v>0</v>
      </c>
      <c r="BN314" s="117">
        <v>0</v>
      </c>
      <c r="BO314" s="118">
        <v>0</v>
      </c>
      <c r="BP314" s="118">
        <v>0</v>
      </c>
      <c r="BQ314" s="119" cm="1">
        <f t="array" aca="1" ref="BQ314" ca="1">IF(ISNUMBER(INDEX('DataModel-NVDA'!$ET$4:$FT$109,MATCH(1,('DataModel-NVDA'!$EO$4:$EO$109=$A314)*('DataModel-NVDA'!$EP$4:$EP$109=$B314),0),MATCH(CONCATENATE("FY ",RIGHT(BQ$3,4)),'DataModel-NVDA'!$ET$2:$FT$2,0))*$C314),INDEX('DataModel-NVDA'!$ET$4:$FT$109,MATCH(1,('DataModel-NVDA'!$EO$4:$EO$109=$A314)*('DataModel-NVDA'!$EP$4:$EP$109=$B314),0),MATCH(CONCATENATE("FY ",RIGHT(BQ$3,4)),'DataModel-NVDA'!$ET$2:$FT$2,0))*$C314,0)</f>
        <v>0</v>
      </c>
      <c r="BR314" s="117">
        <v>0</v>
      </c>
      <c r="BS314" s="118">
        <v>0</v>
      </c>
      <c r="BT314" s="118">
        <v>0</v>
      </c>
      <c r="BU314" s="119" cm="1">
        <f t="array" aca="1" ref="BU314" ca="1">IF(ISNUMBER(INDEX('DataModel-NVDA'!$ET$4:$FT$109,MATCH(1,('DataModel-NVDA'!$EO$4:$EO$109=$A314)*('DataModel-NVDA'!$EP$4:$EP$109=$B314),0),MATCH(CONCATENATE("FY ",RIGHT(BU$3,4)),'DataModel-NVDA'!$ET$2:$FT$2,0))*$C314),INDEX('DataModel-NVDA'!$ET$4:$FT$109,MATCH(1,('DataModel-NVDA'!$EO$4:$EO$109=$A314)*('DataModel-NVDA'!$EP$4:$EP$109=$B314),0),MATCH(CONCATENATE("FY ",RIGHT(BU$3,4)),'DataModel-NVDA'!$ET$2:$FT$2,0))*$C314,0)</f>
        <v>0</v>
      </c>
      <c r="BV314" s="117">
        <v>0</v>
      </c>
      <c r="BW314" s="118">
        <v>0</v>
      </c>
      <c r="BX314" s="118">
        <v>0</v>
      </c>
      <c r="BY314" s="119" cm="1">
        <f t="array" aca="1" ref="BY314" ca="1">IF(ISNUMBER(INDEX('DataModel-NVDA'!$ET$4:$FT$109,MATCH(1,('DataModel-NVDA'!$EO$4:$EO$109=$A314)*('DataModel-NVDA'!$EP$4:$EP$109=$B314),0),MATCH(CONCATENATE("FY ",RIGHT(BY$3,4)),'DataModel-NVDA'!$ET$2:$FT$2,0))*$C314),INDEX('DataModel-NVDA'!$ET$4:$FT$109,MATCH(1,('DataModel-NVDA'!$EO$4:$EO$109=$A314)*('DataModel-NVDA'!$EP$4:$EP$109=$B314),0),MATCH(CONCATENATE("FY ",RIGHT(BY$3,4)),'DataModel-NVDA'!$ET$2:$FT$2,0))*$C314,0)</f>
        <v>0</v>
      </c>
      <c r="BZ314" s="117">
        <v>0</v>
      </c>
      <c r="CA314" s="118">
        <v>0</v>
      </c>
      <c r="CB314" s="118">
        <v>0</v>
      </c>
      <c r="CC314" s="119" cm="1">
        <f t="array" aca="1" ref="CC314" ca="1">IF(ISNUMBER(INDEX('DataModel-NVDA'!$ET$4:$FT$109,MATCH(1,('DataModel-NVDA'!$EO$4:$EO$109=$A314)*('DataModel-NVDA'!$EP$4:$EP$109=$B314),0),MATCH(CONCATENATE("FY ",RIGHT(CC$3,4)),'DataModel-NVDA'!$ET$2:$FT$2,0))*$C314),INDEX('DataModel-NVDA'!$ET$4:$FT$109,MATCH(1,('DataModel-NVDA'!$EO$4:$EO$109=$A314)*('DataModel-NVDA'!$EP$4:$EP$109=$B314),0),MATCH(CONCATENATE("FY ",RIGHT(CC$3,4)),'DataModel-NVDA'!$ET$2:$FT$2,0))*$C314,0)</f>
        <v>0</v>
      </c>
      <c r="CD314" s="117">
        <v>0</v>
      </c>
      <c r="CE314" s="118">
        <v>0</v>
      </c>
      <c r="CF314" s="118">
        <v>0</v>
      </c>
      <c r="CG314" s="119" cm="1">
        <f t="array" aca="1" ref="CG314" ca="1">IF(ISNUMBER(INDEX('DataModel-NVDA'!$ET$4:$FT$109,MATCH(1,('DataModel-NVDA'!$EO$4:$EO$109=$A314)*('DataModel-NVDA'!$EP$4:$EP$109=$B314),0),MATCH(CONCATENATE("FY ",RIGHT(CG$3,4)),'DataModel-NVDA'!$ET$2:$FT$2,0))*$C314),INDEX('DataModel-NVDA'!$ET$4:$FT$109,MATCH(1,('DataModel-NVDA'!$EO$4:$EO$109=$A314)*('DataModel-NVDA'!$EP$4:$EP$109=$B314),0),MATCH(CONCATENATE("FY ",RIGHT(CG$3,4)),'DataModel-NVDA'!$ET$2:$FT$2,0))*$C314,0)</f>
        <v>0</v>
      </c>
      <c r="CH314" s="117">
        <v>0</v>
      </c>
      <c r="CI314" s="118">
        <v>0</v>
      </c>
      <c r="CJ314" s="118">
        <v>0</v>
      </c>
      <c r="CK314" s="119" cm="1">
        <f t="array" aca="1" ref="CK314" ca="1">IF(ISNUMBER(INDEX('DataModel-NVDA'!$ET$4:$FT$109,MATCH(1,('DataModel-NVDA'!$EO$4:$EO$109=$A314)*('DataModel-NVDA'!$EP$4:$EP$109=$B314),0),MATCH(CONCATENATE("FY ",RIGHT(CK$3,4)),'DataModel-NVDA'!$ET$2:$FT$2,0))*$C314),INDEX('DataModel-NVDA'!$ET$4:$FT$109,MATCH(1,('DataModel-NVDA'!$EO$4:$EO$109=$A314)*('DataModel-NVDA'!$EP$4:$EP$109=$B314),0),MATCH(CONCATENATE("FY ",RIGHT(CK$3,4)),'DataModel-NVDA'!$ET$2:$FT$2,0))*$C314,0)</f>
        <v>0</v>
      </c>
      <c r="CL314" s="117">
        <v>0</v>
      </c>
      <c r="CM314" s="118">
        <v>0</v>
      </c>
      <c r="CN314" s="118">
        <v>0</v>
      </c>
      <c r="CO314" s="119" cm="1">
        <f t="array" aca="1" ref="CO314" ca="1">IF(ISNUMBER(INDEX('DataModel-NVDA'!$ET$4:$FT$109,MATCH(1,('DataModel-NVDA'!$EO$4:$EO$109=$A314)*('DataModel-NVDA'!$EP$4:$EP$109=$B314),0),MATCH(CONCATENATE("FY ",RIGHT(CO$3,4)),'DataModel-NVDA'!$ET$2:$FT$2,0))*$C314),INDEX('DataModel-NVDA'!$ET$4:$FT$109,MATCH(1,('DataModel-NVDA'!$EO$4:$EO$109=$A314)*('DataModel-NVDA'!$EP$4:$EP$109=$B314),0),MATCH(CONCATENATE("FY ",RIGHT(CO$3,4)),'DataModel-NVDA'!$ET$2:$FT$2,0))*$C314,0)</f>
        <v>0</v>
      </c>
      <c r="CP314" s="117">
        <v>0</v>
      </c>
      <c r="CQ314" s="118">
        <v>0</v>
      </c>
      <c r="CR314" s="118">
        <v>0</v>
      </c>
      <c r="CS314" s="119" cm="1">
        <f t="array" aca="1" ref="CS314" ca="1">IF(ISNUMBER(INDEX('DataModel-NVDA'!$ET$4:$FT$109,MATCH(1,('DataModel-NVDA'!$EO$4:$EO$109=$A314)*('DataModel-NVDA'!$EP$4:$EP$109=$B314),0),MATCH(CONCATENATE("FY ",RIGHT(CS$3,4)),'DataModel-NVDA'!$ET$2:$FT$2,0))*$C314),INDEX('DataModel-NVDA'!$ET$4:$FT$109,MATCH(1,('DataModel-NVDA'!$EO$4:$EO$109=$A314)*('DataModel-NVDA'!$EP$4:$EP$109=$B314),0),MATCH(CONCATENATE("FY ",RIGHT(CS$3,4)),'DataModel-NVDA'!$ET$2:$FT$2,0))*$C314,0)</f>
        <v>0</v>
      </c>
      <c r="CT314" s="117">
        <v>0</v>
      </c>
      <c r="CU314" s="118">
        <v>0</v>
      </c>
      <c r="CV314" s="118">
        <v>0</v>
      </c>
      <c r="CW314" s="119" cm="1">
        <f t="array" aca="1" ref="CW314" ca="1">IF(ISNUMBER(INDEX('DataModel-NVDA'!$ET$4:$FT$109,MATCH(1,('DataModel-NVDA'!$EO$4:$EO$109=$A314)*('DataModel-NVDA'!$EP$4:$EP$109=$B314),0),MATCH(CONCATENATE("FY ",RIGHT(CW$3,4)),'DataModel-NVDA'!$ET$2:$FT$2,0))*$C314),INDEX('DataModel-NVDA'!$ET$4:$FT$109,MATCH(1,('DataModel-NVDA'!$EO$4:$EO$109=$A314)*('DataModel-NVDA'!$EP$4:$EP$109=$B314),0),MATCH(CONCATENATE("FY ",RIGHT(CW$3,4)),'DataModel-NVDA'!$ET$2:$FT$2,0))*$C314,0)</f>
        <v>0</v>
      </c>
      <c r="CX314" s="117">
        <v>0</v>
      </c>
      <c r="CY314" s="118">
        <v>0</v>
      </c>
      <c r="CZ314" s="118">
        <v>0</v>
      </c>
      <c r="DA314" s="119" cm="1">
        <f t="array" aca="1" ref="DA314" ca="1">IF(ISNUMBER(INDEX('DataModel-NVDA'!$ET$4:$FT$109,MATCH(1,('DataModel-NVDA'!$EO$4:$EO$109=$A314)*('DataModel-NVDA'!$EP$4:$EP$109=$B314),0),MATCH(CONCATENATE("FY ",RIGHT(DA$3,4)),'DataModel-NVDA'!$ET$2:$FT$2,0))*$C314),INDEX('DataModel-NVDA'!$ET$4:$FT$109,MATCH(1,('DataModel-NVDA'!$EO$4:$EO$109=$A314)*('DataModel-NVDA'!$EP$4:$EP$109=$B314),0),MATCH(CONCATENATE("FY ",RIGHT(DA$3,4)),'DataModel-NVDA'!$ET$2:$FT$2,0))*$C314,0)</f>
        <v>0</v>
      </c>
      <c r="DB314" s="117">
        <v>0</v>
      </c>
      <c r="DC314" s="118">
        <v>0</v>
      </c>
      <c r="DD314" s="118">
        <v>0</v>
      </c>
      <c r="DE314" s="119" cm="1">
        <f t="array" aca="1" ref="DE314" ca="1">IF(ISNUMBER(INDEX('DataModel-NVDA'!$ET$4:$FT$109,MATCH(1,('DataModel-NVDA'!$EO$4:$EO$109=$A314)*('DataModel-NVDA'!$EP$4:$EP$109=$B314),0),MATCH(CONCATENATE("FY ",RIGHT(DE$3,4)),'DataModel-NVDA'!$ET$2:$FT$2,0))*$C314),INDEX('DataModel-NVDA'!$ET$4:$FT$109,MATCH(1,('DataModel-NVDA'!$EO$4:$EO$109=$A314)*('DataModel-NVDA'!$EP$4:$EP$109=$B314),0),MATCH(CONCATENATE("FY ",RIGHT(DE$3,4)),'DataModel-NVDA'!$ET$2:$FT$2,0))*$C314,0)</f>
        <v>0</v>
      </c>
      <c r="DF314" s="117">
        <v>0</v>
      </c>
      <c r="DG314" s="118">
        <v>0</v>
      </c>
      <c r="DH314" s="118">
        <v>0</v>
      </c>
      <c r="DI314" s="119" cm="1">
        <f t="array" aca="1" ref="DI314" ca="1">IF(ISNUMBER(INDEX('DataModel-NVDA'!$ET$4:$FT$109,MATCH(1,('DataModel-NVDA'!$EO$4:$EO$109=$A314)*('DataModel-NVDA'!$EP$4:$EP$109=$B314),0),MATCH(CONCATENATE("FY ",RIGHT(DI$3,4)),'DataModel-NVDA'!$ET$2:$FT$2,0))*$C314),INDEX('DataModel-NVDA'!$ET$4:$FT$109,MATCH(1,('DataModel-NVDA'!$EO$4:$EO$109=$A314)*('DataModel-NVDA'!$EP$4:$EP$109=$B314),0),MATCH(CONCATENATE("FY ",RIGHT(DI$3,4)),'DataModel-NVDA'!$ET$2:$FT$2,0))*$C314,0)</f>
        <v>0</v>
      </c>
      <c r="DK314" s="69">
        <f t="shared" ref="DK314:EK314" ca="1" si="594">SUM(OFFSET($E314,,MATCH(DK$3,$F$5:$DI$5,0)+3,,1))</f>
        <v>0</v>
      </c>
      <c r="DL314" s="69">
        <f t="shared" ca="1" si="594"/>
        <v>0</v>
      </c>
      <c r="DM314" s="69">
        <f t="shared" ca="1" si="594"/>
        <v>0</v>
      </c>
      <c r="DN314" s="69">
        <f t="shared" ca="1" si="594"/>
        <v>0</v>
      </c>
      <c r="DO314" s="69">
        <f t="shared" ca="1" si="594"/>
        <v>0</v>
      </c>
      <c r="DP314" s="69">
        <f t="shared" ca="1" si="594"/>
        <v>0</v>
      </c>
      <c r="DQ314" s="69">
        <f t="shared" ca="1" si="594"/>
        <v>0</v>
      </c>
      <c r="DR314" s="69">
        <f t="shared" ca="1" si="594"/>
        <v>0</v>
      </c>
      <c r="DS314" s="69">
        <f t="shared" ca="1" si="594"/>
        <v>0</v>
      </c>
      <c r="DT314" s="69">
        <f t="shared" ca="1" si="594"/>
        <v>0</v>
      </c>
      <c r="DU314" s="69">
        <f t="shared" ca="1" si="594"/>
        <v>0</v>
      </c>
      <c r="DV314" s="69">
        <f t="shared" ca="1" si="594"/>
        <v>0</v>
      </c>
      <c r="DW314" s="69">
        <f t="shared" ca="1" si="594"/>
        <v>0</v>
      </c>
      <c r="DX314" s="69">
        <f t="shared" ca="1" si="594"/>
        <v>0</v>
      </c>
      <c r="DY314" s="69">
        <f t="shared" ca="1" si="594"/>
        <v>0</v>
      </c>
      <c r="DZ314" s="69">
        <f t="shared" ca="1" si="594"/>
        <v>0</v>
      </c>
      <c r="EA314" s="69">
        <f t="shared" ca="1" si="594"/>
        <v>0</v>
      </c>
      <c r="EB314" s="69">
        <f t="shared" ca="1" si="594"/>
        <v>0</v>
      </c>
      <c r="EC314" s="69">
        <f t="shared" ca="1" si="594"/>
        <v>0</v>
      </c>
      <c r="ED314" s="69">
        <f t="shared" ca="1" si="594"/>
        <v>0</v>
      </c>
      <c r="EE314" s="69">
        <f t="shared" ca="1" si="594"/>
        <v>0</v>
      </c>
      <c r="EF314" s="69">
        <f t="shared" ca="1" si="594"/>
        <v>0</v>
      </c>
      <c r="EG314" s="69">
        <f t="shared" ca="1" si="594"/>
        <v>0</v>
      </c>
      <c r="EH314" s="69">
        <f t="shared" ca="1" si="594"/>
        <v>0</v>
      </c>
      <c r="EI314" s="69">
        <f t="shared" ca="1" si="594"/>
        <v>0</v>
      </c>
      <c r="EJ314" s="69">
        <f t="shared" ca="1" si="594"/>
        <v>0</v>
      </c>
      <c r="EK314" s="69">
        <f t="shared" ca="1" si="594"/>
        <v>0</v>
      </c>
    </row>
    <row r="315" spans="1:141" outlineLevel="2" x14ac:dyDescent="0.25">
      <c r="A315" s="90"/>
      <c r="B315" s="90"/>
      <c r="C315" s="90"/>
      <c r="D315" s="90"/>
      <c r="F315" s="100"/>
      <c r="I315" s="101"/>
      <c r="J315" s="100"/>
      <c r="M315" s="101"/>
      <c r="N315" s="100"/>
      <c r="Q315" s="101"/>
      <c r="R315" s="100"/>
      <c r="U315" s="101"/>
      <c r="V315" s="100"/>
      <c r="Y315" s="101"/>
      <c r="Z315" s="100"/>
      <c r="AC315" s="101"/>
      <c r="AD315" s="100"/>
      <c r="AG315" s="101"/>
      <c r="AH315" s="100"/>
      <c r="AK315" s="101"/>
      <c r="AL315" s="100"/>
      <c r="AO315" s="101"/>
      <c r="AP315" s="100"/>
      <c r="AS315" s="101"/>
      <c r="AT315" s="100"/>
      <c r="AW315" s="101"/>
      <c r="AX315" s="100"/>
      <c r="BA315" s="101"/>
      <c r="BB315" s="100"/>
      <c r="BE315" s="101"/>
      <c r="BF315" s="100"/>
      <c r="BI315" s="101"/>
      <c r="BJ315" s="100"/>
      <c r="BM315" s="101"/>
      <c r="BN315" s="100"/>
      <c r="BQ315" s="101"/>
      <c r="BR315" s="100"/>
      <c r="BU315" s="101"/>
      <c r="BV315" s="100"/>
      <c r="BY315" s="101"/>
      <c r="BZ315" s="100"/>
      <c r="CC315" s="101"/>
      <c r="CD315" s="100"/>
      <c r="CG315" s="101"/>
      <c r="CH315" s="100"/>
      <c r="CK315" s="101"/>
      <c r="CL315" s="100"/>
      <c r="CO315" s="101"/>
      <c r="CP315" s="100"/>
      <c r="CS315" s="101"/>
      <c r="CT315" s="100"/>
      <c r="CW315" s="101"/>
      <c r="CX315" s="100"/>
      <c r="DA315" s="101"/>
      <c r="DB315" s="100"/>
      <c r="DE315" s="101"/>
      <c r="DF315" s="100"/>
      <c r="DI315" s="101"/>
    </row>
    <row r="316" spans="1:141" outlineLevel="2" x14ac:dyDescent="0.25">
      <c r="A316" s="90" t="s">
        <v>157</v>
      </c>
      <c r="B316" s="90" t="s">
        <v>158</v>
      </c>
      <c r="C316" s="111">
        <f>$C$6</f>
        <v>9.9999999999999995E-7</v>
      </c>
      <c r="D316" s="90"/>
      <c r="E316" t="str">
        <f>CONCATENATE(E312," - history")</f>
        <v>Cash &amp; cash equivalents - history</v>
      </c>
      <c r="F316" s="113" cm="1">
        <f t="array" aca="1" ref="F316" ca="1">IF(AND(F$4="A",ISNUMBER('DataModel-NVDA'!F$4)),INDEX('DataModel-NVDA'!$F$4:$BA$109,MATCH(1,('DataModel-NVDA'!$A$4:$A$109=$A316)*('DataModel-NVDA'!$B$4:$B$109=$B316),0),MATCH(F$3,'DataModel-NVDA'!$F$2:$BA$2,0))*$C316,"")</f>
        <v>509.16499999999996</v>
      </c>
      <c r="G316" s="69" cm="1">
        <f t="array" aca="1" ref="G316" ca="1">IF(AND(G$4="A",ISNUMBER('DataModel-NVDA'!G$4)),INDEX('DataModel-NVDA'!$F$4:$BA$109,MATCH(1,('DataModel-NVDA'!$A$4:$A$109=$A316)*('DataModel-NVDA'!$B$4:$B$109=$B316),0),MATCH(G$3,'DataModel-NVDA'!$F$2:$BA$2,0))*$C316,"")</f>
        <v>515.09199999999998</v>
      </c>
      <c r="H316" s="69" cm="1">
        <f t="array" aca="1" ref="H316" ca="1">IF(AND(H$4="A",ISNUMBER('DataModel-NVDA'!H$4)),INDEX('DataModel-NVDA'!$F$4:$BA$109,MATCH(1,('DataModel-NVDA'!$A$4:$A$109=$A316)*('DataModel-NVDA'!$B$4:$B$109=$B316),0),MATCH(H$3,'DataModel-NVDA'!$F$2:$BA$2,0))*$C316,"")</f>
        <v>394.68299999999999</v>
      </c>
      <c r="I316" s="114" cm="1">
        <f t="array" aca="1" ref="I316" ca="1">IF(AND(I$4="A",ISNUMBER('DataModel-NVDA'!I$4)),INDEX('DataModel-NVDA'!$F$4:$BA$109,MATCH(1,('DataModel-NVDA'!$A$4:$A$109=$A316)*('DataModel-NVDA'!$B$4:$B$109=$B316),0),MATCH(I$3,'DataModel-NVDA'!$F$2:$BA$2,0))*$C316,"")</f>
        <v>496.654</v>
      </c>
      <c r="J316" s="113" cm="1">
        <f t="array" aca="1" ref="J316" ca="1">IF(AND(J$4="A",ISNUMBER('DataModel-NVDA'!J$4)),INDEX('DataModel-NVDA'!$F$4:$BA$109,MATCH(1,('DataModel-NVDA'!$A$4:$A$109=$A316)*('DataModel-NVDA'!$B$4:$B$109=$B316),0),MATCH(J$3,'DataModel-NVDA'!$F$2:$BA$2,0))*$C316,"")</f>
        <v>464</v>
      </c>
      <c r="K316" s="69" cm="1">
        <f t="array" aca="1" ref="K316" ca="1">IF(AND(K$4="A",ISNUMBER('DataModel-NVDA'!K$4)),INDEX('DataModel-NVDA'!$F$4:$BA$109,MATCH(1,('DataModel-NVDA'!$A$4:$A$109=$A316)*('DataModel-NVDA'!$B$4:$B$109=$B316),0),MATCH(K$3,'DataModel-NVDA'!$F$2:$BA$2,0))*$C316,"")</f>
        <v>435</v>
      </c>
      <c r="L316" s="69" cm="1">
        <f t="array" aca="1" ref="L316" ca="1">IF(AND(L$4="A",ISNUMBER('DataModel-NVDA'!L$4)),INDEX('DataModel-NVDA'!$F$4:$BA$109,MATCH(1,('DataModel-NVDA'!$A$4:$A$109=$A316)*('DataModel-NVDA'!$B$4:$B$109=$B316),0),MATCH(L$3,'DataModel-NVDA'!$F$2:$BA$2,0))*$C316,"")</f>
        <v>471</v>
      </c>
      <c r="M316" s="114" cm="1">
        <f t="array" aca="1" ref="M316" ca="1">IF(AND(M$4="A",ISNUMBER('DataModel-NVDA'!M$4)),INDEX('DataModel-NVDA'!$F$4:$BA$109,MATCH(1,('DataModel-NVDA'!$A$4:$A$109=$A316)*('DataModel-NVDA'!$B$4:$B$109=$B316),0),MATCH(M$3,'DataModel-NVDA'!$F$2:$BA$2,0))*$C316,"")</f>
        <v>596</v>
      </c>
      <c r="N316" s="113" cm="1">
        <f t="array" aca="1" ref="N316" ca="1">IF(AND(N$4="A",ISNUMBER('DataModel-NVDA'!N$4)),INDEX('DataModel-NVDA'!$F$4:$BA$109,MATCH(1,('DataModel-NVDA'!$A$4:$A$109=$A316)*('DataModel-NVDA'!$B$4:$B$109=$B316),0),MATCH(N$3,'DataModel-NVDA'!$F$2:$BA$2,0))*$C316,"")</f>
        <v>547</v>
      </c>
      <c r="O316" s="69" cm="1">
        <f t="array" aca="1" ref="O316" ca="1">IF(AND(O$4="A",ISNUMBER('DataModel-NVDA'!O$4)),INDEX('DataModel-NVDA'!$F$4:$BA$109,MATCH(1,('DataModel-NVDA'!$A$4:$A$109=$A316)*('DataModel-NVDA'!$B$4:$B$109=$B316),0),MATCH(O$3,'DataModel-NVDA'!$F$2:$BA$2,0))*$C316,"")</f>
        <v>426</v>
      </c>
      <c r="P316" s="69" cm="1">
        <f t="array" aca="1" ref="P316" ca="1">IF(AND(P$4="A",ISNUMBER('DataModel-NVDA'!P$4)),INDEX('DataModel-NVDA'!$F$4:$BA$109,MATCH(1,('DataModel-NVDA'!$A$4:$A$109=$A316)*('DataModel-NVDA'!$B$4:$B$109=$B316),0),MATCH(P$3,'DataModel-NVDA'!$F$2:$BA$2,0))*$C316,"")</f>
        <v>1940</v>
      </c>
      <c r="Q316" s="114" cm="1">
        <f t="array" aca="1" ref="Q316" ca="1">IF(AND(Q$4="A",ISNUMBER('DataModel-NVDA'!Q$4)),INDEX('DataModel-NVDA'!$F$4:$BA$109,MATCH(1,('DataModel-NVDA'!$A$4:$A$109=$A316)*('DataModel-NVDA'!$B$4:$B$109=$B316),0),MATCH(Q$3,'DataModel-NVDA'!$F$2:$BA$2,0))*$C316,"")</f>
        <v>1766</v>
      </c>
      <c r="R316" s="113" cm="1">
        <f t="array" aca="1" ref="R316" ca="1">IF(AND(R$4="A",ISNUMBER('DataModel-NVDA'!R$4)),INDEX('DataModel-NVDA'!$F$4:$BA$109,MATCH(1,('DataModel-NVDA'!$A$4:$A$109=$A316)*('DataModel-NVDA'!$B$4:$B$109=$B316),0),MATCH(R$3,'DataModel-NVDA'!$F$2:$BA$2,0))*$C316,"")</f>
        <v>1989</v>
      </c>
      <c r="S316" s="69" cm="1">
        <f t="array" aca="1" ref="S316" ca="1">IF(AND(S$4="A",ISNUMBER('DataModel-NVDA'!S$4)),INDEX('DataModel-NVDA'!$F$4:$BA$109,MATCH(1,('DataModel-NVDA'!$A$4:$A$109=$A316)*('DataModel-NVDA'!$B$4:$B$109=$B316),0),MATCH(S$3,'DataModel-NVDA'!$F$2:$BA$2,0))*$C316,"")</f>
        <v>1988</v>
      </c>
      <c r="T316" s="69" cm="1">
        <f t="array" aca="1" ref="T316" ca="1">IF(AND(T$4="A",ISNUMBER('DataModel-NVDA'!T$4)),INDEX('DataModel-NVDA'!$F$4:$BA$109,MATCH(1,('DataModel-NVDA'!$A$4:$A$109=$A316)*('DataModel-NVDA'!$B$4:$B$109=$B316),0),MATCH(T$3,'DataModel-NVDA'!$F$2:$BA$2,0))*$C316,"")</f>
        <v>2802</v>
      </c>
      <c r="U316" s="114" cm="1">
        <f t="array" aca="1" ref="U316" ca="1">IF(AND(U$4="A",ISNUMBER('DataModel-NVDA'!U$4)),INDEX('DataModel-NVDA'!$F$4:$BA$109,MATCH(1,('DataModel-NVDA'!$A$4:$A$109=$A316)*('DataModel-NVDA'!$B$4:$B$109=$B316),0),MATCH(U$3,'DataModel-NVDA'!$F$2:$BA$2,0))*$C316,"")</f>
        <v>4002</v>
      </c>
      <c r="V316" s="113" cm="1">
        <f t="array" aca="1" ref="V316" ca="1">IF(AND(V$4="A",ISNUMBER('DataModel-NVDA'!V$4)),INDEX('DataModel-NVDA'!$F$4:$BA$109,MATCH(1,('DataModel-NVDA'!$A$4:$A$109=$A316)*('DataModel-NVDA'!$B$4:$B$109=$B316),0),MATCH(V$3,'DataModel-NVDA'!$F$2:$BA$2,0))*$C316,"")</f>
        <v>765</v>
      </c>
      <c r="W316" s="69" cm="1">
        <f t="array" aca="1" ref="W316" ca="1">IF(AND(W$4="A",ISNUMBER('DataModel-NVDA'!W$4)),INDEX('DataModel-NVDA'!$F$4:$BA$109,MATCH(1,('DataModel-NVDA'!$A$4:$A$109=$A316)*('DataModel-NVDA'!$B$4:$B$109=$B316),0),MATCH(W$3,'DataModel-NVDA'!$F$2:$BA$2,0))*$C316,"")</f>
        <v>718</v>
      </c>
      <c r="X316" s="69" cm="1">
        <f t="array" aca="1" ref="X316" ca="1">IF(AND(X$4="A",ISNUMBER('DataModel-NVDA'!X$4)),INDEX('DataModel-NVDA'!$F$4:$BA$109,MATCH(1,('DataModel-NVDA'!$A$4:$A$109=$A316)*('DataModel-NVDA'!$B$4:$B$109=$B316),0),MATCH(X$3,'DataModel-NVDA'!$F$2:$BA$2,0))*$C316,"")</f>
        <v>721</v>
      </c>
      <c r="Y316" s="114" cm="1">
        <f t="array" aca="1" ref="Y316" ca="1">IF(AND(Y$4="A",ISNUMBER('DataModel-NVDA'!Y$4)),INDEX('DataModel-NVDA'!$F$4:$BA$109,MATCH(1,('DataModel-NVDA'!$A$4:$A$109=$A316)*('DataModel-NVDA'!$B$4:$B$109=$B316),0),MATCH(Y$3,'DataModel-NVDA'!$F$2:$BA$2,0))*$C316,"")</f>
        <v>782</v>
      </c>
      <c r="Z316" s="113" cm="1">
        <f t="array" aca="1" ref="Z316" ca="1">IF(AND(Z$4="A",ISNUMBER('DataModel-NVDA'!Z$4)),INDEX('DataModel-NVDA'!$F$4:$BA$109,MATCH(1,('DataModel-NVDA'!$A$4:$A$109=$A316)*('DataModel-NVDA'!$B$4:$B$109=$B316),0),MATCH(Z$3,'DataModel-NVDA'!$F$2:$BA$2,0))*$C316,"")</f>
        <v>2772</v>
      </c>
      <c r="AA316" s="69" cm="1">
        <f t="array" aca="1" ref="AA316" ca="1">IF(AND(AA$4="A",ISNUMBER('DataModel-NVDA'!AA$4)),INDEX('DataModel-NVDA'!$F$4:$BA$109,MATCH(1,('DataModel-NVDA'!$A$4:$A$109=$A316)*('DataModel-NVDA'!$B$4:$B$109=$B316),0),MATCH(AA$3,'DataModel-NVDA'!$F$2:$BA$2,0))*$C316,"")</f>
        <v>7105</v>
      </c>
      <c r="AB316" s="69" cm="1">
        <f t="array" aca="1" ref="AB316" ca="1">IF(AND(AB$4="A",ISNUMBER('DataModel-NVDA'!AB$4)),INDEX('DataModel-NVDA'!$F$4:$BA$109,MATCH(1,('DataModel-NVDA'!$A$4:$A$109=$A316)*('DataModel-NVDA'!$B$4:$B$109=$B316),0),MATCH(AB$3,'DataModel-NVDA'!$F$2:$BA$2,0))*$C316,"")</f>
        <v>9765</v>
      </c>
      <c r="AC316" s="114" cm="1">
        <f t="array" aca="1" ref="AC316" ca="1">IF(AND(AC$4="A",ISNUMBER('DataModel-NVDA'!AC$4)),INDEX('DataModel-NVDA'!$F$4:$BA$109,MATCH(1,('DataModel-NVDA'!$A$4:$A$109=$A316)*('DataModel-NVDA'!$B$4:$B$109=$B316),0),MATCH(AC$3,'DataModel-NVDA'!$F$2:$BA$2,0))*$C316,"")</f>
        <v>10896</v>
      </c>
      <c r="AD316" s="113" cm="1">
        <f t="array" aca="1" ref="AD316" ca="1">IF(AND(AD$4="A",ISNUMBER('DataModel-NVDA'!AD$4)),INDEX('DataModel-NVDA'!$F$4:$BA$109,MATCH(1,('DataModel-NVDA'!$A$4:$A$109=$A316)*('DataModel-NVDA'!$B$4:$B$109=$B316),0),MATCH(AD$3,'DataModel-NVDA'!$F$2:$BA$2,0))*$C316,"")</f>
        <v>15494</v>
      </c>
      <c r="AE316" s="69" cm="1">
        <f t="array" aca="1" ref="AE316" ca="1">IF(AND(AE$4="A",ISNUMBER('DataModel-NVDA'!AE$4)),INDEX('DataModel-NVDA'!$F$4:$BA$109,MATCH(1,('DataModel-NVDA'!$A$4:$A$109=$A316)*('DataModel-NVDA'!$B$4:$B$109=$B316),0),MATCH(AE$3,'DataModel-NVDA'!$F$2:$BA$2,0))*$C316,"")</f>
        <v>3274</v>
      </c>
      <c r="AF316" s="69" cm="1">
        <f t="array" aca="1" ref="AF316" ca="1">IF(AND(AF$4="A",ISNUMBER('DataModel-NVDA'!AF$4)),INDEX('DataModel-NVDA'!$F$4:$BA$109,MATCH(1,('DataModel-NVDA'!$A$4:$A$109=$A316)*('DataModel-NVDA'!$B$4:$B$109=$B316),0),MATCH(AF$3,'DataModel-NVDA'!$F$2:$BA$2,0))*$C316,"")</f>
        <v>2251</v>
      </c>
      <c r="AG316" s="114" cm="1">
        <f t="array" aca="1" ref="AG316" ca="1">IF(AND(AG$4="A",ISNUMBER('DataModel-NVDA'!AG$4)),INDEX('DataModel-NVDA'!$F$4:$BA$109,MATCH(1,('DataModel-NVDA'!$A$4:$A$109=$A316)*('DataModel-NVDA'!$B$4:$B$109=$B316),0),MATCH(AG$3,'DataModel-NVDA'!$F$2:$BA$2,0))*$C316,"")</f>
        <v>847</v>
      </c>
      <c r="AH316" s="113" cm="1">
        <f t="array" aca="1" ref="AH316" ca="1">IF(AND(AH$4="A",ISNUMBER('DataModel-NVDA'!AH$4)),INDEX('DataModel-NVDA'!$F$4:$BA$109,MATCH(1,('DataModel-NVDA'!$A$4:$A$109=$A316)*('DataModel-NVDA'!$B$4:$B$109=$B316),0),MATCH(AH$3,'DataModel-NVDA'!$F$2:$BA$2,0))*$C316,"")</f>
        <v>978</v>
      </c>
      <c r="AI316" s="69" cm="1">
        <f t="array" aca="1" ref="AI316" ca="1">IF(AND(AI$4="A",ISNUMBER('DataModel-NVDA'!AI$4)),INDEX('DataModel-NVDA'!$F$4:$BA$109,MATCH(1,('DataModel-NVDA'!$A$4:$A$109=$A316)*('DataModel-NVDA'!$B$4:$B$109=$B316),0),MATCH(AI$3,'DataModel-NVDA'!$F$2:$BA$2,0))*$C316,"")</f>
        <v>5628</v>
      </c>
      <c r="AJ316" s="69" cm="1">
        <f t="array" aca="1" ref="AJ316" ca="1">IF(AND(AJ$4="A",ISNUMBER('DataModel-NVDA'!AJ$4)),INDEX('DataModel-NVDA'!$F$4:$BA$109,MATCH(1,('DataModel-NVDA'!$A$4:$A$109=$A316)*('DataModel-NVDA'!$B$4:$B$109=$B316),0),MATCH(AJ$3,'DataModel-NVDA'!$F$2:$BA$2,0))*$C316,"")</f>
        <v>1288</v>
      </c>
      <c r="AK316" s="114" cm="1">
        <f t="array" aca="1" ref="AK316" ca="1">IF(AND(AK$4="A",ISNUMBER('DataModel-NVDA'!AK$4)),INDEX('DataModel-NVDA'!$F$4:$BA$109,MATCH(1,('DataModel-NVDA'!$A$4:$A$109=$A316)*('DataModel-NVDA'!$B$4:$B$109=$B316),0),MATCH(AK$3,'DataModel-NVDA'!$F$2:$BA$2,0))*$C316,"")</f>
        <v>1990</v>
      </c>
      <c r="AL316" s="113" cm="1">
        <f t="array" aca="1" ref="AL316" ca="1">IF(AND(AL$4="A",ISNUMBER('DataModel-NVDA'!AL$4)),INDEX('DataModel-NVDA'!$F$4:$BA$109,MATCH(1,('DataModel-NVDA'!$A$4:$A$109=$A316)*('DataModel-NVDA'!$B$4:$B$109=$B316),0),MATCH(AL$3,'DataModel-NVDA'!$F$2:$BA$2,0))*$C316,"")</f>
        <v>3887</v>
      </c>
      <c r="AM316" s="69" cm="1">
        <f t="array" aca="1" ref="AM316" ca="1">IF(AND(AM$4="A",ISNUMBER('DataModel-NVDA'!AM$4)),INDEX('DataModel-NVDA'!$F$4:$BA$109,MATCH(1,('DataModel-NVDA'!$A$4:$A$109=$A316)*('DataModel-NVDA'!$B$4:$B$109=$B316),0),MATCH(AM$3,'DataModel-NVDA'!$F$2:$BA$2,0))*$C316,"")</f>
        <v>3013</v>
      </c>
      <c r="AN316" s="69" cm="1">
        <f t="array" aca="1" ref="AN316" ca="1">IF(AND(AN$4="A",ISNUMBER('DataModel-NVDA'!AN$4)),INDEX('DataModel-NVDA'!$F$4:$BA$109,MATCH(1,('DataModel-NVDA'!$A$4:$A$109=$A316)*('DataModel-NVDA'!$B$4:$B$109=$B316),0),MATCH(AN$3,'DataModel-NVDA'!$F$2:$BA$2,0))*$C316,"")</f>
        <v>2800</v>
      </c>
      <c r="AO316" s="114" cm="1">
        <f t="array" aca="1" ref="AO316" ca="1">IF(AND(AO$4="A",ISNUMBER('DataModel-NVDA'!AO$4)),INDEX('DataModel-NVDA'!$F$4:$BA$109,MATCH(1,('DataModel-NVDA'!$A$4:$A$109=$A316)*('DataModel-NVDA'!$B$4:$B$109=$B316),0),MATCH(AO$3,'DataModel-NVDA'!$F$2:$BA$2,0))*$C316,"")</f>
        <v>3389</v>
      </c>
      <c r="AP316" s="113" cm="1">
        <f t="array" aca="1" ref="AP316" ca="1">IF(AND(AP$4="A",ISNUMBER('DataModel-NVDA'!AP$4)),INDEX('DataModel-NVDA'!$F$4:$BA$109,MATCH(1,('DataModel-NVDA'!$A$4:$A$109=$A316)*('DataModel-NVDA'!$B$4:$B$109=$B316),0),MATCH(AP$3,'DataModel-NVDA'!$F$2:$BA$2,0))*$C316,"")</f>
        <v>5079</v>
      </c>
      <c r="AQ316" s="69" cm="1">
        <f t="array" aca="1" ref="AQ316" ca="1">IF(AND(AQ$4="A",ISNUMBER('DataModel-NVDA'!AQ$4)),INDEX('DataModel-NVDA'!$F$4:$BA$109,MATCH(1,('DataModel-NVDA'!$A$4:$A$109=$A316)*('DataModel-NVDA'!$B$4:$B$109=$B316),0),MATCH(AQ$3,'DataModel-NVDA'!$F$2:$BA$2,0))*$C316,"")</f>
        <v>5783</v>
      </c>
      <c r="AR316" s="69" cm="1">
        <f t="array" aca="1" ref="AR316" ca="1">IF(AND(AR$4="A",ISNUMBER('DataModel-NVDA'!AR$4)),INDEX('DataModel-NVDA'!$F$4:$BA$109,MATCH(1,('DataModel-NVDA'!$A$4:$A$109=$A316)*('DataModel-NVDA'!$B$4:$B$109=$B316),0),MATCH(AR$3,'DataModel-NVDA'!$F$2:$BA$2,0))*$C316,"")</f>
        <v>5519</v>
      </c>
      <c r="AS316" s="114" cm="1">
        <f t="array" aca="1" ref="AS316" ca="1">IF(AND(AS$4="A",ISNUMBER('DataModel-NVDA'!AS$4)),INDEX('DataModel-NVDA'!$F$4:$BA$109,MATCH(1,('DataModel-NVDA'!$A$4:$A$109=$A316)*('DataModel-NVDA'!$B$4:$B$109=$B316),0),MATCH(AS$3,'DataModel-NVDA'!$F$2:$BA$2,0))*$C316,"")</f>
        <v>7280</v>
      </c>
      <c r="AT316" s="113" cm="1">
        <f t="array" aca="1" ref="AT316" ca="1">IF(AND(AT$4="A",ISNUMBER('DataModel-NVDA'!AT$4)),INDEX('DataModel-NVDA'!$F$4:$BA$109,MATCH(1,('DataModel-NVDA'!$A$4:$A$109=$A316)*('DataModel-NVDA'!$B$4:$B$109=$B316),0),MATCH(AT$3,'DataModel-NVDA'!$F$2:$BA$2,0))*$C316,"")</f>
        <v>7587</v>
      </c>
      <c r="AU316" s="69" cm="1">
        <f t="array" aca="1" ref="AU316" ca="1">IF(AND(AU$4="A",ISNUMBER('DataModel-NVDA'!AU$4)),INDEX('DataModel-NVDA'!$F$4:$BA$109,MATCH(1,('DataModel-NVDA'!$A$4:$A$109=$A316)*('DataModel-NVDA'!$B$4:$B$109=$B316),0),MATCH(AU$3,'DataModel-NVDA'!$F$2:$BA$2,0))*$C316,"")</f>
        <v>8563</v>
      </c>
      <c r="AV316" s="69" cm="1">
        <f t="array" aca="1" ref="AV316" ca="1">IF(AND(AV$4="A",ISNUMBER('DataModel-NVDA'!AV$4)),INDEX('DataModel-NVDA'!$F$4:$BA$109,MATCH(1,('DataModel-NVDA'!$A$4:$A$109=$A316)*('DataModel-NVDA'!$B$4:$B$109=$B316),0),MATCH(AV$3,'DataModel-NVDA'!$F$2:$BA$2,0))*$C316,"")</f>
        <v>9107</v>
      </c>
      <c r="AW316" s="114" t="str" cm="1">
        <f t="array" aca="1" ref="AW316" ca="1">IF(AND(AW$4="A",ISNUMBER('DataModel-NVDA'!AW$4)),INDEX('DataModel-NVDA'!$F$4:$BA$109,MATCH(1,('DataModel-NVDA'!$A$4:$A$109=$A316)*('DataModel-NVDA'!$B$4:$B$109=$B316),0),MATCH(AW$3,'DataModel-NVDA'!$F$2:$BA$2,0))*$C316,"")</f>
        <v/>
      </c>
      <c r="AX316" s="113" t="str" cm="1">
        <f t="array" aca="1" ref="AX316" ca="1">IF(AND(AX$4="A",ISNUMBER('DataModel-NVDA'!AX$4)),INDEX('DataModel-NVDA'!$F$4:$BA$109,MATCH(1,('DataModel-NVDA'!$A$4:$A$109=$A316)*('DataModel-NVDA'!$B$4:$B$109=$B316),0),MATCH(AX$3,'DataModel-NVDA'!$F$2:$BA$2,0))*$C316,"")</f>
        <v/>
      </c>
      <c r="AY316" s="69" t="str" cm="1">
        <f t="array" aca="1" ref="AY316" ca="1">IF(AND(AY$4="A",ISNUMBER('DataModel-NVDA'!AY$4)),INDEX('DataModel-NVDA'!$F$4:$BA$109,MATCH(1,('DataModel-NVDA'!$A$4:$A$109=$A316)*('DataModel-NVDA'!$B$4:$B$109=$B316),0),MATCH(AY$3,'DataModel-NVDA'!$F$2:$BA$2,0))*$C316,"")</f>
        <v/>
      </c>
      <c r="AZ316" s="69" t="str" cm="1">
        <f t="array" aca="1" ref="AZ316" ca="1">IF(AND(AZ$4="A",ISNUMBER('DataModel-NVDA'!AZ$4)),INDEX('DataModel-NVDA'!$F$4:$BA$109,MATCH(1,('DataModel-NVDA'!$A$4:$A$109=$A316)*('DataModel-NVDA'!$B$4:$B$109=$B316),0),MATCH(AZ$3,'DataModel-NVDA'!$F$2:$BA$2,0))*$C316,"")</f>
        <v/>
      </c>
      <c r="BA316" s="114" t="str" cm="1">
        <f t="array" aca="1" ref="BA316" ca="1">IF(AND(BA$4="A",ISNUMBER('DataModel-NVDA'!BA$4)),INDEX('DataModel-NVDA'!$F$4:$BA$109,MATCH(1,('DataModel-NVDA'!$A$4:$A$109=$A316)*('DataModel-NVDA'!$B$4:$B$109=$B316),0),MATCH(BA$3,'DataModel-NVDA'!$F$2:$BA$2,0))*$C316,"")</f>
        <v/>
      </c>
      <c r="BB316" s="113"/>
      <c r="BC316" s="69"/>
      <c r="BD316" s="69"/>
      <c r="BE316" s="114"/>
      <c r="BF316" s="113"/>
      <c r="BG316" s="69"/>
      <c r="BH316" s="69"/>
      <c r="BI316" s="114"/>
      <c r="BJ316" s="113"/>
      <c r="BK316" s="69"/>
      <c r="BL316" s="69"/>
      <c r="BM316" s="114"/>
      <c r="BN316" s="113"/>
      <c r="BO316" s="69"/>
      <c r="BP316" s="69"/>
      <c r="BQ316" s="114"/>
      <c r="BR316" s="113"/>
      <c r="BS316" s="69"/>
      <c r="BT316" s="69"/>
      <c r="BU316" s="114"/>
      <c r="BV316" s="113"/>
      <c r="BW316" s="69"/>
      <c r="BX316" s="69"/>
      <c r="BY316" s="114"/>
      <c r="BZ316" s="113"/>
      <c r="CA316" s="69"/>
      <c r="CB316" s="69"/>
      <c r="CC316" s="114"/>
      <c r="CD316" s="113"/>
      <c r="CE316" s="69"/>
      <c r="CF316" s="69"/>
      <c r="CG316" s="114"/>
      <c r="CH316" s="113"/>
      <c r="CI316" s="69"/>
      <c r="CJ316" s="69"/>
      <c r="CK316" s="114"/>
      <c r="CL316" s="113"/>
      <c r="CM316" s="69"/>
      <c r="CN316" s="69"/>
      <c r="CO316" s="114"/>
      <c r="CP316" s="113"/>
      <c r="CQ316" s="69"/>
      <c r="CR316" s="69"/>
      <c r="CS316" s="114"/>
      <c r="CT316" s="113"/>
      <c r="CU316" s="69"/>
      <c r="CV316" s="69"/>
      <c r="CW316" s="114"/>
      <c r="CX316" s="113"/>
      <c r="CY316" s="69"/>
      <c r="CZ316" s="69"/>
      <c r="DA316" s="114"/>
      <c r="DB316" s="113"/>
      <c r="DC316" s="69"/>
      <c r="DD316" s="69"/>
      <c r="DE316" s="114"/>
      <c r="DF316" s="113"/>
      <c r="DG316" s="69"/>
      <c r="DH316" s="69"/>
      <c r="DI316" s="114"/>
      <c r="DK316" s="69">
        <f t="shared" ref="DK316:EK316" ca="1" si="595">SUM(OFFSET($E316,,MATCH(DK$3,$F$5:$DI$5,0)+3,,1))</f>
        <v>496.654</v>
      </c>
      <c r="DL316" s="69">
        <f t="shared" ca="1" si="595"/>
        <v>596</v>
      </c>
      <c r="DM316" s="69">
        <f t="shared" ca="1" si="595"/>
        <v>1766</v>
      </c>
      <c r="DN316" s="69">
        <f t="shared" ca="1" si="595"/>
        <v>4002</v>
      </c>
      <c r="DO316" s="69">
        <f t="shared" ca="1" si="595"/>
        <v>782</v>
      </c>
      <c r="DP316" s="69">
        <f t="shared" ca="1" si="595"/>
        <v>10896</v>
      </c>
      <c r="DQ316" s="69">
        <f t="shared" ca="1" si="595"/>
        <v>847</v>
      </c>
      <c r="DR316" s="69">
        <f t="shared" ca="1" si="595"/>
        <v>1990</v>
      </c>
      <c r="DS316" s="69">
        <f t="shared" ca="1" si="595"/>
        <v>3389</v>
      </c>
      <c r="DT316" s="69">
        <f t="shared" ca="1" si="595"/>
        <v>7280</v>
      </c>
      <c r="DU316" s="69">
        <f t="shared" ca="1" si="595"/>
        <v>0</v>
      </c>
      <c r="DV316" s="69">
        <f t="shared" ca="1" si="595"/>
        <v>0</v>
      </c>
      <c r="DW316" s="69">
        <f t="shared" ca="1" si="595"/>
        <v>0</v>
      </c>
      <c r="DX316" s="69">
        <f t="shared" ca="1" si="595"/>
        <v>0</v>
      </c>
      <c r="DY316" s="69">
        <f t="shared" ca="1" si="595"/>
        <v>0</v>
      </c>
      <c r="DZ316" s="69">
        <f t="shared" ca="1" si="595"/>
        <v>0</v>
      </c>
      <c r="EA316" s="69">
        <f t="shared" ca="1" si="595"/>
        <v>0</v>
      </c>
      <c r="EB316" s="69">
        <f t="shared" ca="1" si="595"/>
        <v>0</v>
      </c>
      <c r="EC316" s="69">
        <f t="shared" ca="1" si="595"/>
        <v>0</v>
      </c>
      <c r="ED316" s="69">
        <f t="shared" ca="1" si="595"/>
        <v>0</v>
      </c>
      <c r="EE316" s="69">
        <f t="shared" ca="1" si="595"/>
        <v>0</v>
      </c>
      <c r="EF316" s="69">
        <f t="shared" ca="1" si="595"/>
        <v>0</v>
      </c>
      <c r="EG316" s="69">
        <f t="shared" ca="1" si="595"/>
        <v>0</v>
      </c>
      <c r="EH316" s="69">
        <f t="shared" ca="1" si="595"/>
        <v>0</v>
      </c>
      <c r="EI316" s="69">
        <f t="shared" ca="1" si="595"/>
        <v>0</v>
      </c>
      <c r="EJ316" s="69">
        <f t="shared" ca="1" si="595"/>
        <v>0</v>
      </c>
      <c r="EK316" s="69">
        <f t="shared" ca="1" si="595"/>
        <v>0</v>
      </c>
    </row>
    <row r="317" spans="1:141" outlineLevel="2" x14ac:dyDescent="0.25">
      <c r="A317" s="90"/>
      <c r="B317" s="90"/>
      <c r="C317" s="90"/>
      <c r="D317" s="90"/>
      <c r="F317" s="100"/>
      <c r="I317" s="101"/>
      <c r="J317" s="100"/>
      <c r="M317" s="101"/>
      <c r="N317" s="100"/>
      <c r="Q317" s="101"/>
      <c r="R317" s="100"/>
      <c r="U317" s="101"/>
      <c r="V317" s="100"/>
      <c r="Y317" s="101"/>
      <c r="Z317" s="100"/>
      <c r="AC317" s="101"/>
      <c r="AD317" s="100"/>
      <c r="AG317" s="101"/>
      <c r="AH317" s="100"/>
      <c r="AK317" s="101"/>
      <c r="AL317" s="100"/>
      <c r="AO317" s="101"/>
      <c r="AP317" s="100"/>
      <c r="AS317" s="101"/>
      <c r="AT317" s="100"/>
      <c r="AW317" s="101"/>
      <c r="AX317" s="100"/>
      <c r="BA317" s="101"/>
      <c r="BB317" s="100"/>
      <c r="BE317" s="101"/>
      <c r="BF317" s="100"/>
      <c r="BI317" s="101"/>
      <c r="BJ317" s="100"/>
      <c r="BM317" s="101"/>
      <c r="BN317" s="100"/>
      <c r="BQ317" s="101"/>
      <c r="BR317" s="100"/>
      <c r="BU317" s="101"/>
      <c r="BV317" s="100"/>
      <c r="BY317" s="101"/>
      <c r="BZ317" s="100"/>
      <c r="CC317" s="101"/>
      <c r="CD317" s="100"/>
      <c r="CG317" s="101"/>
      <c r="CH317" s="100"/>
      <c r="CK317" s="101"/>
      <c r="CL317" s="100"/>
      <c r="CO317" s="101"/>
      <c r="CP317" s="100"/>
      <c r="CS317" s="101"/>
      <c r="CT317" s="100"/>
      <c r="CW317" s="101"/>
      <c r="CX317" s="100"/>
      <c r="DA317" s="101"/>
      <c r="DB317" s="100"/>
      <c r="DE317" s="101"/>
      <c r="DF317" s="100"/>
      <c r="DI317" s="101"/>
    </row>
    <row r="318" spans="1:141" outlineLevel="2" x14ac:dyDescent="0.25">
      <c r="A318" s="90"/>
      <c r="B318" s="90"/>
      <c r="C318" s="90"/>
      <c r="D318" s="90"/>
      <c r="E318" t="str">
        <f>CONCATENATE(E312," - model")</f>
        <v>Cash &amp; cash equivalents - model</v>
      </c>
      <c r="F318" s="100"/>
      <c r="I318" s="101"/>
      <c r="J318" s="100"/>
      <c r="M318" s="101"/>
      <c r="N318" s="100"/>
      <c r="Q318" s="101"/>
      <c r="R318" s="100"/>
      <c r="U318" s="101"/>
      <c r="V318" s="100"/>
      <c r="Y318" s="101"/>
      <c r="Z318" s="100"/>
      <c r="AC318" s="101"/>
      <c r="AD318" s="100"/>
      <c r="AG318" s="101"/>
      <c r="AH318" s="100"/>
      <c r="AK318" s="101"/>
      <c r="AL318" s="113">
        <f ca="1">AL316</f>
        <v>3887</v>
      </c>
      <c r="AM318" s="69">
        <f ca="1">AM316</f>
        <v>3013</v>
      </c>
      <c r="AN318" s="69">
        <f ca="1">AN316</f>
        <v>2800</v>
      </c>
      <c r="AO318" s="114">
        <f ca="1">AO316</f>
        <v>3389</v>
      </c>
      <c r="AP318" s="113">
        <f t="shared" ref="AP318:BU318" ca="1" si="596">IF(AP$4="A",AP316,AO312+AP136)</f>
        <v>5079</v>
      </c>
      <c r="AQ318" s="69">
        <f t="shared" ca="1" si="596"/>
        <v>5783</v>
      </c>
      <c r="AR318" s="69">
        <f t="shared" ca="1" si="596"/>
        <v>5519</v>
      </c>
      <c r="AS318" s="114">
        <f t="shared" ca="1" si="596"/>
        <v>7280</v>
      </c>
      <c r="AT318" s="113">
        <f t="shared" ca="1" si="596"/>
        <v>7587</v>
      </c>
      <c r="AU318" s="69">
        <f t="shared" ca="1" si="596"/>
        <v>8563</v>
      </c>
      <c r="AV318" s="69">
        <f t="shared" ca="1" si="596"/>
        <v>9107</v>
      </c>
      <c r="AW318" s="114">
        <f t="shared" ca="1" si="596"/>
        <v>21571.737815245586</v>
      </c>
      <c r="AX318" s="113">
        <f t="shared" ca="1" si="596"/>
        <v>28409.254151330519</v>
      </c>
      <c r="AY318" s="69">
        <f t="shared" ca="1" si="596"/>
        <v>51451.809294238905</v>
      </c>
      <c r="AZ318" s="69">
        <f t="shared" ca="1" si="596"/>
        <v>78448.395801927763</v>
      </c>
      <c r="BA318" s="114">
        <f t="shared" ca="1" si="596"/>
        <v>107890.26082355151</v>
      </c>
      <c r="BB318" s="113">
        <f t="shared" ca="1" si="596"/>
        <v>123732.10859569395</v>
      </c>
      <c r="BC318" s="69">
        <f t="shared" ca="1" si="596"/>
        <v>152084.48370497199</v>
      </c>
      <c r="BD318" s="69">
        <f t="shared" ca="1" si="596"/>
        <v>185233.73615701756</v>
      </c>
      <c r="BE318" s="114">
        <f t="shared" ca="1" si="596"/>
        <v>221350.2121885033</v>
      </c>
      <c r="BF318" s="113">
        <f t="shared" ca="1" si="596"/>
        <v>242329.28279148554</v>
      </c>
      <c r="BG318" s="69">
        <f t="shared" ca="1" si="596"/>
        <v>275325.33625643817</v>
      </c>
      <c r="BH318" s="69">
        <f t="shared" ca="1" si="596"/>
        <v>313828.90104839776</v>
      </c>
      <c r="BI318" s="114">
        <f t="shared" ca="1" si="596"/>
        <v>355740.05628602469</v>
      </c>
      <c r="BJ318" s="113">
        <f t="shared" ca="1" si="596"/>
        <v>381193.40504449292</v>
      </c>
      <c r="BK318" s="69">
        <f t="shared" ca="1" si="596"/>
        <v>418326.05872712127</v>
      </c>
      <c r="BL318" s="69">
        <f t="shared" ca="1" si="596"/>
        <v>461574.32070648437</v>
      </c>
      <c r="BM318" s="114">
        <f t="shared" ca="1" si="596"/>
        <v>508607.28897359932</v>
      </c>
      <c r="BN318" s="113">
        <f t="shared" ca="1" si="596"/>
        <v>538637.44878415868</v>
      </c>
      <c r="BO318" s="69">
        <f t="shared" ca="1" si="596"/>
        <v>579309.8848178644</v>
      </c>
      <c r="BP318" s="69">
        <f t="shared" ca="1" si="596"/>
        <v>626589.72680700489</v>
      </c>
      <c r="BQ318" s="114">
        <f t="shared" ca="1" si="596"/>
        <v>677959.61199740414</v>
      </c>
      <c r="BR318" s="113">
        <f t="shared" ca="1" si="596"/>
        <v>713170.68368064216</v>
      </c>
      <c r="BS318" s="69">
        <f t="shared" ca="1" si="596"/>
        <v>756529.65902937949</v>
      </c>
      <c r="BT318" s="69">
        <f t="shared" ca="1" si="596"/>
        <v>806829.33468439442</v>
      </c>
      <c r="BU318" s="114">
        <f t="shared" ca="1" si="596"/>
        <v>861426.49284900376</v>
      </c>
      <c r="BV318" s="113">
        <f t="shared" ref="BV318:DA318" ca="1" si="597">IF(BV$4="A",BV316,BU312+BV136)</f>
        <v>899059.75546736177</v>
      </c>
      <c r="BW318" s="69">
        <f t="shared" ca="1" si="597"/>
        <v>945251.28003885027</v>
      </c>
      <c r="BX318" s="69">
        <f t="shared" ca="1" si="597"/>
        <v>998733.5163063769</v>
      </c>
      <c r="BY318" s="114">
        <f t="shared" ca="1" si="597"/>
        <v>1056731.0989129439</v>
      </c>
      <c r="BZ318" s="113">
        <f t="shared" ca="1" si="597"/>
        <v>1096919.497123325</v>
      </c>
      <c r="CA318" s="69">
        <f t="shared" ca="1" si="597"/>
        <v>1146097.0864917012</v>
      </c>
      <c r="CB318" s="69">
        <f t="shared" ca="1" si="597"/>
        <v>1202932.952755586</v>
      </c>
      <c r="CC318" s="114">
        <f t="shared" ca="1" si="597"/>
        <v>1264512.9758580844</v>
      </c>
      <c r="CD318" s="113">
        <f t="shared" ca="1" si="597"/>
        <v>1307396.3091601739</v>
      </c>
      <c r="CE318" s="69">
        <f t="shared" ca="1" si="597"/>
        <v>1359721.3632179869</v>
      </c>
      <c r="CF318" s="69">
        <f t="shared" ca="1" si="597"/>
        <v>1420090.6918049073</v>
      </c>
      <c r="CG318" s="114">
        <f t="shared" ca="1" si="597"/>
        <v>1485444.4826717644</v>
      </c>
      <c r="CH318" s="113">
        <f t="shared" ca="1" si="597"/>
        <v>1531169.7515445061</v>
      </c>
      <c r="CI318" s="69">
        <f t="shared" ca="1" si="597"/>
        <v>1586811.9521281775</v>
      </c>
      <c r="CJ318" s="69">
        <f t="shared" ca="1" si="597"/>
        <v>1650903.7798795924</v>
      </c>
      <c r="CK318" s="114">
        <f t="shared" ca="1" si="597"/>
        <v>1720232.4459945564</v>
      </c>
      <c r="CL318" s="113">
        <f t="shared" ca="1" si="597"/>
        <v>1768954.21537968</v>
      </c>
      <c r="CM318" s="69">
        <f t="shared" ca="1" si="597"/>
        <v>1828091.943816643</v>
      </c>
      <c r="CN318" s="69">
        <f t="shared" ca="1" si="597"/>
        <v>1896104.9757799271</v>
      </c>
      <c r="CO318" s="114">
        <f t="shared" ca="1" si="597"/>
        <v>1969619.897333751</v>
      </c>
      <c r="CP318" s="113">
        <f t="shared" ca="1" si="597"/>
        <v>2021500.6783331698</v>
      </c>
      <c r="CQ318" s="69">
        <f t="shared" ca="1" si="597"/>
        <v>2084321.4539062369</v>
      </c>
      <c r="CR318" s="69">
        <f t="shared" ca="1" si="597"/>
        <v>2156464.5502504236</v>
      </c>
      <c r="CS318" s="114">
        <f t="shared" ca="1" si="597"/>
        <v>2234387.8972973581</v>
      </c>
      <c r="CT318" s="113">
        <f t="shared" ca="1" si="597"/>
        <v>2289598.5479945107</v>
      </c>
      <c r="CU318" s="69">
        <f t="shared" ca="1" si="597"/>
        <v>2356299.4883687105</v>
      </c>
      <c r="CV318" s="69">
        <f t="shared" ca="1" si="597"/>
        <v>2432792.1756854458</v>
      </c>
      <c r="CW318" s="114">
        <f t="shared" ca="1" si="597"/>
        <v>2515357.4511971641</v>
      </c>
      <c r="CX318" s="113">
        <f t="shared" ca="1" si="597"/>
        <v>2574077.5975577864</v>
      </c>
      <c r="CY318" s="69">
        <f t="shared" ca="1" si="597"/>
        <v>2644865.9022670761</v>
      </c>
      <c r="CZ318" s="69">
        <f t="shared" ca="1" si="597"/>
        <v>2725938.91047533</v>
      </c>
      <c r="DA318" s="114">
        <f t="shared" ca="1" si="597"/>
        <v>2813391.5205864259</v>
      </c>
      <c r="DB318" s="113">
        <f t="shared" ref="DB318:DI318" ca="1" si="598">IF(DB$4="A",DB316,DA312+DB136)</f>
        <v>2875809.9984419211</v>
      </c>
      <c r="DC318" s="69">
        <f t="shared" ca="1" si="598"/>
        <v>2950903.4565879605</v>
      </c>
      <c r="DD318" s="69">
        <f t="shared" ca="1" si="598"/>
        <v>3036799.2827218664</v>
      </c>
      <c r="DE318" s="114">
        <f t="shared" ca="1" si="598"/>
        <v>3129397.1355256932</v>
      </c>
      <c r="DF318" s="113">
        <f t="shared" ca="1" si="598"/>
        <v>3195712.4546923097</v>
      </c>
      <c r="DG318" s="69">
        <f t="shared" ca="1" si="598"/>
        <v>3275339.9780649827</v>
      </c>
      <c r="DH318" s="69">
        <f t="shared" ca="1" si="598"/>
        <v>3366313.4782880419</v>
      </c>
      <c r="DI318" s="114">
        <f t="shared" ca="1" si="598"/>
        <v>3464327.6126094805</v>
      </c>
      <c r="DK318" s="69">
        <f t="shared" ref="DK318:EK318" ca="1" si="599">SUM(OFFSET($E318,,MATCH(DK$3,$F$5:$DI$5,0)+3,,1))</f>
        <v>0</v>
      </c>
      <c r="DL318" s="69">
        <f t="shared" ca="1" si="599"/>
        <v>0</v>
      </c>
      <c r="DM318" s="69">
        <f t="shared" ca="1" si="599"/>
        <v>0</v>
      </c>
      <c r="DN318" s="69">
        <f t="shared" ca="1" si="599"/>
        <v>0</v>
      </c>
      <c r="DO318" s="69">
        <f t="shared" ca="1" si="599"/>
        <v>0</v>
      </c>
      <c r="DP318" s="69">
        <f t="shared" ca="1" si="599"/>
        <v>0</v>
      </c>
      <c r="DQ318" s="69">
        <f t="shared" ca="1" si="599"/>
        <v>0</v>
      </c>
      <c r="DR318" s="69">
        <f t="shared" ca="1" si="599"/>
        <v>0</v>
      </c>
      <c r="DS318" s="69">
        <f t="shared" ca="1" si="599"/>
        <v>3389</v>
      </c>
      <c r="DT318" s="69">
        <f t="shared" ca="1" si="599"/>
        <v>7280</v>
      </c>
      <c r="DU318" s="69">
        <f t="shared" ca="1" si="599"/>
        <v>21571.737815245586</v>
      </c>
      <c r="DV318" s="69">
        <f t="shared" ca="1" si="599"/>
        <v>107890.26082355151</v>
      </c>
      <c r="DW318" s="69">
        <f t="shared" ca="1" si="599"/>
        <v>221350.2121885033</v>
      </c>
      <c r="DX318" s="69">
        <f t="shared" ca="1" si="599"/>
        <v>355740.05628602469</v>
      </c>
      <c r="DY318" s="69">
        <f t="shared" ca="1" si="599"/>
        <v>508607.28897359932</v>
      </c>
      <c r="DZ318" s="69">
        <f t="shared" ca="1" si="599"/>
        <v>677959.61199740414</v>
      </c>
      <c r="EA318" s="69">
        <f t="shared" ca="1" si="599"/>
        <v>861426.49284900376</v>
      </c>
      <c r="EB318" s="69">
        <f t="shared" ca="1" si="599"/>
        <v>1056731.0989129439</v>
      </c>
      <c r="EC318" s="69">
        <f t="shared" ca="1" si="599"/>
        <v>1264512.9758580844</v>
      </c>
      <c r="ED318" s="69">
        <f t="shared" ca="1" si="599"/>
        <v>1485444.4826717644</v>
      </c>
      <c r="EE318" s="69">
        <f t="shared" ca="1" si="599"/>
        <v>1720232.4459945564</v>
      </c>
      <c r="EF318" s="69">
        <f t="shared" ca="1" si="599"/>
        <v>1969619.897333751</v>
      </c>
      <c r="EG318" s="69">
        <f t="shared" ca="1" si="599"/>
        <v>2234387.8972973581</v>
      </c>
      <c r="EH318" s="69">
        <f t="shared" ca="1" si="599"/>
        <v>2515357.4511971641</v>
      </c>
      <c r="EI318" s="69">
        <f t="shared" ca="1" si="599"/>
        <v>2813391.5205864259</v>
      </c>
      <c r="EJ318" s="69">
        <f t="shared" ca="1" si="599"/>
        <v>3129397.1355256932</v>
      </c>
      <c r="EK318" s="69">
        <f t="shared" ca="1" si="599"/>
        <v>3464327.6126094805</v>
      </c>
    </row>
    <row r="319" spans="1:141" outlineLevel="2" x14ac:dyDescent="0.25">
      <c r="A319" s="90"/>
      <c r="B319" s="90"/>
      <c r="C319" s="90"/>
      <c r="D319" s="90"/>
      <c r="F319" s="100"/>
      <c r="I319" s="101"/>
      <c r="J319" s="100"/>
      <c r="M319" s="101"/>
      <c r="N319" s="100"/>
      <c r="Q319" s="101"/>
      <c r="R319" s="100"/>
      <c r="U319" s="101"/>
      <c r="V319" s="100"/>
      <c r="Y319" s="101"/>
      <c r="Z319" s="100"/>
      <c r="AC319" s="101"/>
      <c r="AD319" s="100"/>
      <c r="AG319" s="101"/>
      <c r="AH319" s="100"/>
      <c r="AK319" s="101"/>
      <c r="AL319" s="100"/>
      <c r="AO319" s="101"/>
      <c r="AP319" s="102"/>
      <c r="AQ319" s="103"/>
      <c r="AR319" s="103"/>
      <c r="AS319" s="104"/>
      <c r="AT319" s="102"/>
      <c r="AU319" s="103"/>
      <c r="AV319" s="103"/>
      <c r="AW319" s="104"/>
      <c r="AX319" s="102"/>
      <c r="AY319" s="103"/>
      <c r="AZ319" s="103"/>
      <c r="BA319" s="104"/>
      <c r="BB319" s="102"/>
      <c r="BC319" s="103"/>
      <c r="BD319" s="103"/>
      <c r="BE319" s="104"/>
      <c r="BF319" s="102"/>
      <c r="BG319" s="103"/>
      <c r="BH319" s="103"/>
      <c r="BI319" s="104"/>
      <c r="BJ319" s="102"/>
      <c r="BK319" s="103"/>
      <c r="BL319" s="103"/>
      <c r="BM319" s="104"/>
      <c r="BN319" s="102"/>
      <c r="BO319" s="103"/>
      <c r="BP319" s="103"/>
      <c r="BQ319" s="104"/>
      <c r="BR319" s="102"/>
      <c r="BS319" s="103"/>
      <c r="BT319" s="103"/>
      <c r="BU319" s="104"/>
      <c r="BV319" s="102"/>
      <c r="BW319" s="103"/>
      <c r="BX319" s="103"/>
      <c r="BY319" s="104"/>
      <c r="BZ319" s="102"/>
      <c r="CA319" s="103"/>
      <c r="CB319" s="103"/>
      <c r="CC319" s="104"/>
      <c r="CD319" s="102"/>
      <c r="CE319" s="103"/>
      <c r="CF319" s="103"/>
      <c r="CG319" s="104"/>
      <c r="CH319" s="102"/>
      <c r="CI319" s="103"/>
      <c r="CJ319" s="103"/>
      <c r="CK319" s="104"/>
      <c r="CL319" s="102"/>
      <c r="CM319" s="103"/>
      <c r="CN319" s="103"/>
      <c r="CO319" s="104"/>
      <c r="CP319" s="102"/>
      <c r="CQ319" s="103"/>
      <c r="CR319" s="103"/>
      <c r="CS319" s="104"/>
      <c r="CT319" s="102"/>
      <c r="CU319" s="103"/>
      <c r="CV319" s="103"/>
      <c r="CW319" s="104"/>
      <c r="CX319" s="102"/>
      <c r="CY319" s="103"/>
      <c r="CZ319" s="103"/>
      <c r="DA319" s="104"/>
      <c r="DB319" s="102"/>
      <c r="DC319" s="103"/>
      <c r="DD319" s="103"/>
      <c r="DE319" s="104"/>
      <c r="DF319" s="102"/>
      <c r="DG319" s="103"/>
      <c r="DH319" s="103"/>
      <c r="DI319" s="104"/>
    </row>
    <row r="320" spans="1:141" outlineLevel="2" x14ac:dyDescent="0.25">
      <c r="A320" s="90"/>
      <c r="B320" s="90"/>
      <c r="C320" s="111"/>
      <c r="D320" s="90"/>
      <c r="E320" t="s">
        <v>334</v>
      </c>
      <c r="F320" s="113">
        <f t="shared" ref="F320:AK320" ca="1" si="600">IF(ISERROR(MAX(0,(F312-$E$327*F$139))),"",MAX(0,(F312-$E$327*F$139)))</f>
        <v>487.10925999999995</v>
      </c>
      <c r="G320" s="69">
        <f t="shared" ca="1" si="600"/>
        <v>493.03551999999996</v>
      </c>
      <c r="H320" s="69">
        <f t="shared" ca="1" si="600"/>
        <v>370.17536000000001</v>
      </c>
      <c r="I320" s="114">
        <f t="shared" ca="1" si="600"/>
        <v>471.64371999999997</v>
      </c>
      <c r="J320" s="113">
        <f t="shared" ca="1" si="600"/>
        <v>440.98</v>
      </c>
      <c r="K320" s="69">
        <f t="shared" ca="1" si="600"/>
        <v>411.94</v>
      </c>
      <c r="L320" s="69">
        <f t="shared" ca="1" si="600"/>
        <v>444.9</v>
      </c>
      <c r="M320" s="114">
        <f t="shared" ca="1" si="600"/>
        <v>567.98</v>
      </c>
      <c r="N320" s="113">
        <f t="shared" ca="1" si="600"/>
        <v>520.9</v>
      </c>
      <c r="O320" s="69">
        <f t="shared" ca="1" si="600"/>
        <v>397.44</v>
      </c>
      <c r="P320" s="69">
        <f t="shared" ca="1" si="600"/>
        <v>1899.92</v>
      </c>
      <c r="Q320" s="114">
        <f t="shared" ca="1" si="600"/>
        <v>1722.54</v>
      </c>
      <c r="R320" s="113">
        <f t="shared" ca="1" si="600"/>
        <v>1950.26</v>
      </c>
      <c r="S320" s="69">
        <f t="shared" ca="1" si="600"/>
        <v>1943.4</v>
      </c>
      <c r="T320" s="69">
        <f t="shared" ca="1" si="600"/>
        <v>2749.28</v>
      </c>
      <c r="U320" s="114">
        <f t="shared" ca="1" si="600"/>
        <v>3943.78</v>
      </c>
      <c r="V320" s="113">
        <f t="shared" ca="1" si="600"/>
        <v>700.86</v>
      </c>
      <c r="W320" s="69">
        <f t="shared" ca="1" si="600"/>
        <v>655.54</v>
      </c>
      <c r="X320" s="69">
        <f t="shared" ca="1" si="600"/>
        <v>657.38</v>
      </c>
      <c r="Y320" s="114">
        <f t="shared" ca="1" si="600"/>
        <v>737.9</v>
      </c>
      <c r="Z320" s="113">
        <f t="shared" ca="1" si="600"/>
        <v>2727.6</v>
      </c>
      <c r="AA320" s="69">
        <f t="shared" ca="1" si="600"/>
        <v>7053.42</v>
      </c>
      <c r="AB320" s="69">
        <f t="shared" ca="1" si="600"/>
        <v>9704.7199999999993</v>
      </c>
      <c r="AC320" s="114">
        <f t="shared" ca="1" si="600"/>
        <v>10833.9</v>
      </c>
      <c r="AD320" s="113">
        <f t="shared" ca="1" si="600"/>
        <v>15432.4</v>
      </c>
      <c r="AE320" s="69">
        <f t="shared" ca="1" si="600"/>
        <v>3196.68</v>
      </c>
      <c r="AF320" s="69">
        <f t="shared" ca="1" si="600"/>
        <v>2156.48</v>
      </c>
      <c r="AG320" s="114">
        <f t="shared" ca="1" si="600"/>
        <v>746.94</v>
      </c>
      <c r="AH320" s="113">
        <f t="shared" ca="1" si="600"/>
        <v>864.78</v>
      </c>
      <c r="AI320" s="69">
        <f t="shared" ca="1" si="600"/>
        <v>5497.86</v>
      </c>
      <c r="AJ320" s="69">
        <f t="shared" ca="1" si="600"/>
        <v>1145.94</v>
      </c>
      <c r="AK320" s="114">
        <f t="shared" ca="1" si="600"/>
        <v>1837.1399999999999</v>
      </c>
      <c r="AL320" s="113">
        <f t="shared" ref="AL320:BQ320" ca="1" si="601">IF(ISERROR(MAX(0,(AL312-$E$327*AL$139))),"",MAX(0,(AL312-$E$327*AL$139)))</f>
        <v>3721.24</v>
      </c>
      <c r="AM320" s="69">
        <f t="shared" ca="1" si="601"/>
        <v>2878.92</v>
      </c>
      <c r="AN320" s="69">
        <f t="shared" ca="1" si="601"/>
        <v>2681.38</v>
      </c>
      <c r="AO320" s="114">
        <f t="shared" ca="1" si="601"/>
        <v>3267.98</v>
      </c>
      <c r="AP320" s="113">
        <f t="shared" ca="1" si="601"/>
        <v>4935.16</v>
      </c>
      <c r="AQ320" s="69">
        <f t="shared" ca="1" si="601"/>
        <v>5512.86</v>
      </c>
      <c r="AR320" s="69">
        <f t="shared" ca="1" si="601"/>
        <v>5156.6000000000004</v>
      </c>
      <c r="AS320" s="114">
        <f t="shared" ca="1" si="601"/>
        <v>6837.94</v>
      </c>
      <c r="AT320" s="113">
        <f t="shared" ca="1" si="601"/>
        <v>7066.12</v>
      </c>
      <c r="AU320" s="69">
        <f t="shared" ca="1" si="601"/>
        <v>7962.2</v>
      </c>
      <c r="AV320" s="69">
        <f t="shared" ca="1" si="601"/>
        <v>8405.36</v>
      </c>
      <c r="AW320" s="114">
        <f t="shared" ca="1" si="601"/>
        <v>20809.230506145588</v>
      </c>
      <c r="AX320" s="113">
        <f t="shared" ca="1" si="601"/>
        <v>27611.201153405727</v>
      </c>
      <c r="AY320" s="69">
        <f t="shared" ca="1" si="601"/>
        <v>50531.308908059334</v>
      </c>
      <c r="AZ320" s="69">
        <f t="shared" ca="1" si="601"/>
        <v>77373.39598342072</v>
      </c>
      <c r="BA320" s="114">
        <f t="shared" ca="1" si="601"/>
        <v>106722.00471088292</v>
      </c>
      <c r="BB320" s="113">
        <f t="shared" ca="1" si="601"/>
        <v>122764.31111183166</v>
      </c>
      <c r="BC320" s="69">
        <f t="shared" ca="1" si="601"/>
        <v>150968.19448614144</v>
      </c>
      <c r="BD320" s="69">
        <f t="shared" ca="1" si="601"/>
        <v>183930.08574506635</v>
      </c>
      <c r="BE320" s="114">
        <f t="shared" ca="1" si="601"/>
        <v>219933.47003066735</v>
      </c>
      <c r="BF320" s="113">
        <f t="shared" ca="1" si="601"/>
        <v>241218.5223695348</v>
      </c>
      <c r="BG320" s="69">
        <f t="shared" ca="1" si="601"/>
        <v>274044.14891672845</v>
      </c>
      <c r="BH320" s="69">
        <f t="shared" ca="1" si="601"/>
        <v>312332.67554068484</v>
      </c>
      <c r="BI320" s="114">
        <f t="shared" ca="1" si="601"/>
        <v>354114.03313213808</v>
      </c>
      <c r="BJ320" s="113">
        <f t="shared" ca="1" si="601"/>
        <v>379960.46097612759</v>
      </c>
      <c r="BK320" s="69">
        <f t="shared" ca="1" si="601"/>
        <v>416903.94078004349</v>
      </c>
      <c r="BL320" s="69">
        <f t="shared" ca="1" si="601"/>
        <v>459913.51039292302</v>
      </c>
      <c r="BM320" s="114">
        <f t="shared" ca="1" si="601"/>
        <v>506802.40327278525</v>
      </c>
      <c r="BN320" s="113">
        <f t="shared" ca="1" si="601"/>
        <v>537305.8691903241</v>
      </c>
      <c r="BO320" s="69">
        <f t="shared" ca="1" si="601"/>
        <v>577773.9974350204</v>
      </c>
      <c r="BP320" s="69">
        <f t="shared" ca="1" si="601"/>
        <v>624796.05166835862</v>
      </c>
      <c r="BQ320" s="114">
        <f t="shared" ca="1" si="601"/>
        <v>676010.33544052485</v>
      </c>
      <c r="BR320" s="113">
        <f t="shared" ref="BR320:CW320" ca="1" si="602">IF(ISERROR(MAX(0,(BR312-$E$327*BR$139))),"",MAX(0,(BR312-$E$327*BR$139)))</f>
        <v>711772.52510711586</v>
      </c>
      <c r="BS320" s="69">
        <f t="shared" ca="1" si="602"/>
        <v>754916.97727739322</v>
      </c>
      <c r="BT320" s="69">
        <f t="shared" ca="1" si="602"/>
        <v>804945.97578881588</v>
      </c>
      <c r="BU320" s="114">
        <f t="shared" ca="1" si="602"/>
        <v>859379.75246428058</v>
      </c>
      <c r="BV320" s="113">
        <f t="shared" ca="1" si="602"/>
        <v>897591.68896515924</v>
      </c>
      <c r="BW320" s="69">
        <f t="shared" ca="1" si="602"/>
        <v>943557.96419926477</v>
      </c>
      <c r="BX320" s="69">
        <f t="shared" ca="1" si="602"/>
        <v>996755.98946601932</v>
      </c>
      <c r="BY320" s="114">
        <f t="shared" ca="1" si="602"/>
        <v>1054582.0215089845</v>
      </c>
      <c r="BZ320" s="113">
        <f t="shared" ca="1" si="602"/>
        <v>1095378.0272960123</v>
      </c>
      <c r="CA320" s="69">
        <f t="shared" ca="1" si="602"/>
        <v>1144319.1048601363</v>
      </c>
      <c r="CB320" s="69">
        <f t="shared" ca="1" si="602"/>
        <v>1200856.5495732105</v>
      </c>
      <c r="CC320" s="114">
        <f t="shared" ca="1" si="602"/>
        <v>1262256.444583927</v>
      </c>
      <c r="CD320" s="113">
        <f t="shared" ca="1" si="602"/>
        <v>1305777.7658414955</v>
      </c>
      <c r="CE320" s="69">
        <f t="shared" ca="1" si="602"/>
        <v>1357854.4825048437</v>
      </c>
      <c r="CF320" s="69">
        <f t="shared" ca="1" si="602"/>
        <v>1417910.4684634132</v>
      </c>
      <c r="CG320" s="114">
        <f t="shared" ca="1" si="602"/>
        <v>1483075.1248338993</v>
      </c>
      <c r="CH320" s="113">
        <f t="shared" ca="1" si="602"/>
        <v>1529470.2810598938</v>
      </c>
      <c r="CI320" s="69">
        <f t="shared" ca="1" si="602"/>
        <v>1584851.7273793772</v>
      </c>
      <c r="CJ320" s="69">
        <f t="shared" ca="1" si="602"/>
        <v>1648614.5453710232</v>
      </c>
      <c r="CK320" s="114">
        <f t="shared" ca="1" si="602"/>
        <v>1717744.6202647979</v>
      </c>
      <c r="CL320" s="113">
        <f t="shared" ca="1" si="602"/>
        <v>1767169.7713708375</v>
      </c>
      <c r="CM320" s="69">
        <f t="shared" ca="1" si="602"/>
        <v>1826033.7078304028</v>
      </c>
      <c r="CN320" s="69">
        <f t="shared" ca="1" si="602"/>
        <v>1893701.2795459295</v>
      </c>
      <c r="CO320" s="114">
        <f t="shared" ca="1" si="602"/>
        <v>1967007.6803175046</v>
      </c>
      <c r="CP320" s="113">
        <f t="shared" ca="1" si="602"/>
        <v>2019627.0121238849</v>
      </c>
      <c r="CQ320" s="69">
        <f t="shared" ca="1" si="602"/>
        <v>2082160.3061206846</v>
      </c>
      <c r="CR320" s="69">
        <f t="shared" ca="1" si="602"/>
        <v>2153940.6692047259</v>
      </c>
      <c r="CS320" s="114">
        <f t="shared" ca="1" si="602"/>
        <v>2231645.0694302996</v>
      </c>
      <c r="CT320" s="113">
        <f t="shared" ca="1" si="602"/>
        <v>2287631.198474762</v>
      </c>
      <c r="CU320" s="69">
        <f t="shared" ca="1" si="602"/>
        <v>2354030.2831938807</v>
      </c>
      <c r="CV320" s="69">
        <f t="shared" ca="1" si="602"/>
        <v>2430142.1005874635</v>
      </c>
      <c r="CW320" s="114">
        <f t="shared" ca="1" si="602"/>
        <v>2512477.4819367523</v>
      </c>
      <c r="CX320" s="113">
        <f t="shared" ref="CX320:DI320" ca="1" si="603">IF(ISERROR(MAX(0,(CX312-$E$327*CX$139))),"",MAX(0,(CX312-$E$327*CX$139)))</f>
        <v>2572011.8805620503</v>
      </c>
      <c r="CY320" s="69">
        <f t="shared" ca="1" si="603"/>
        <v>2642483.2368335049</v>
      </c>
      <c r="CZ320" s="69">
        <f t="shared" ca="1" si="603"/>
        <v>2723156.3316224483</v>
      </c>
      <c r="DA320" s="114">
        <f t="shared" ca="1" si="603"/>
        <v>2810367.5528629939</v>
      </c>
      <c r="DB320" s="113">
        <f t="shared" ca="1" si="603"/>
        <v>2873640.9955963981</v>
      </c>
      <c r="DC320" s="69">
        <f t="shared" ca="1" si="603"/>
        <v>2948401.6578827105</v>
      </c>
      <c r="DD320" s="69">
        <f t="shared" ca="1" si="603"/>
        <v>3033877.5749263405</v>
      </c>
      <c r="DE320" s="114">
        <f t="shared" ca="1" si="603"/>
        <v>3126221.9694160894</v>
      </c>
      <c r="DF320" s="113">
        <f t="shared" ca="1" si="603"/>
        <v>3193435.0017045103</v>
      </c>
      <c r="DG320" s="69">
        <f t="shared" ca="1" si="603"/>
        <v>3272713.0894244704</v>
      </c>
      <c r="DH320" s="69">
        <f t="shared" ca="1" si="603"/>
        <v>3363245.6851027398</v>
      </c>
      <c r="DI320" s="114">
        <f t="shared" ca="1" si="603"/>
        <v>3460993.6881943964</v>
      </c>
      <c r="DK320" s="69">
        <f t="shared" ref="DK320:DT321" ca="1" si="604">SUM(OFFSET($E320,,MATCH(DK$3,$F$5:$DI$5,0)+3,,1))</f>
        <v>471.64371999999997</v>
      </c>
      <c r="DL320" s="69">
        <f t="shared" ca="1" si="604"/>
        <v>567.98</v>
      </c>
      <c r="DM320" s="69">
        <f t="shared" ca="1" si="604"/>
        <v>1722.54</v>
      </c>
      <c r="DN320" s="69">
        <f t="shared" ca="1" si="604"/>
        <v>3943.78</v>
      </c>
      <c r="DO320" s="69">
        <f t="shared" ca="1" si="604"/>
        <v>737.9</v>
      </c>
      <c r="DP320" s="69">
        <f t="shared" ca="1" si="604"/>
        <v>10833.9</v>
      </c>
      <c r="DQ320" s="69">
        <f t="shared" ca="1" si="604"/>
        <v>746.94</v>
      </c>
      <c r="DR320" s="69">
        <f t="shared" ca="1" si="604"/>
        <v>1837.1399999999999</v>
      </c>
      <c r="DS320" s="69">
        <f t="shared" ca="1" si="604"/>
        <v>3267.98</v>
      </c>
      <c r="DT320" s="69">
        <f t="shared" ca="1" si="604"/>
        <v>6837.94</v>
      </c>
      <c r="DU320" s="69">
        <f t="shared" ref="DU320:ED321" ca="1" si="605">SUM(OFFSET($E320,,MATCH(DU$3,$F$5:$DI$5,0)+3,,1))</f>
        <v>20809.230506145588</v>
      </c>
      <c r="DV320" s="69">
        <f t="shared" ca="1" si="605"/>
        <v>106722.00471088292</v>
      </c>
      <c r="DW320" s="69">
        <f t="shared" ca="1" si="605"/>
        <v>219933.47003066735</v>
      </c>
      <c r="DX320" s="69">
        <f t="shared" ca="1" si="605"/>
        <v>354114.03313213808</v>
      </c>
      <c r="DY320" s="69">
        <f t="shared" ca="1" si="605"/>
        <v>506802.40327278525</v>
      </c>
      <c r="DZ320" s="69">
        <f t="shared" ca="1" si="605"/>
        <v>676010.33544052485</v>
      </c>
      <c r="EA320" s="69">
        <f t="shared" ca="1" si="605"/>
        <v>859379.75246428058</v>
      </c>
      <c r="EB320" s="69">
        <f t="shared" ca="1" si="605"/>
        <v>1054582.0215089845</v>
      </c>
      <c r="EC320" s="69">
        <f t="shared" ca="1" si="605"/>
        <v>1262256.444583927</v>
      </c>
      <c r="ED320" s="69">
        <f t="shared" ca="1" si="605"/>
        <v>1483075.1248338993</v>
      </c>
      <c r="EE320" s="69">
        <f t="shared" ref="EE320:EK321" ca="1" si="606">SUM(OFFSET($E320,,MATCH(EE$3,$F$5:$DI$5,0)+3,,1))</f>
        <v>1717744.6202647979</v>
      </c>
      <c r="EF320" s="69">
        <f t="shared" ca="1" si="606"/>
        <v>1967007.6803175046</v>
      </c>
      <c r="EG320" s="69">
        <f t="shared" ca="1" si="606"/>
        <v>2231645.0694302996</v>
      </c>
      <c r="EH320" s="69">
        <f t="shared" ca="1" si="606"/>
        <v>2512477.4819367523</v>
      </c>
      <c r="EI320" s="69">
        <f t="shared" ca="1" si="606"/>
        <v>2810367.5528629939</v>
      </c>
      <c r="EJ320" s="69">
        <f t="shared" ca="1" si="606"/>
        <v>3126221.9694160894</v>
      </c>
      <c r="EK320" s="69">
        <f t="shared" ca="1" si="606"/>
        <v>3460993.6881943964</v>
      </c>
    </row>
    <row r="321" spans="1:141" outlineLevel="2" x14ac:dyDescent="0.25">
      <c r="A321" s="90"/>
      <c r="B321" s="90"/>
      <c r="C321" s="111"/>
      <c r="D321" s="90"/>
      <c r="E321" t="s">
        <v>335</v>
      </c>
      <c r="F321" s="113">
        <f t="shared" ref="F321:AK321" ca="1" si="607">IF(ISERROR(MAX(0,(F316-$E$327*F$145))),"",MAX(0,(F316-$E$327*F$145)))</f>
        <v>487.10925999999995</v>
      </c>
      <c r="G321" s="69">
        <f t="shared" ca="1" si="607"/>
        <v>493.03551999999996</v>
      </c>
      <c r="H321" s="69">
        <f t="shared" ca="1" si="607"/>
        <v>370.17536000000001</v>
      </c>
      <c r="I321" s="114">
        <f t="shared" ca="1" si="607"/>
        <v>471.64371999999997</v>
      </c>
      <c r="J321" s="113">
        <f t="shared" ca="1" si="607"/>
        <v>440.98</v>
      </c>
      <c r="K321" s="69">
        <f t="shared" ca="1" si="607"/>
        <v>411.94</v>
      </c>
      <c r="L321" s="69">
        <f t="shared" ca="1" si="607"/>
        <v>444.9</v>
      </c>
      <c r="M321" s="114">
        <f t="shared" ca="1" si="607"/>
        <v>567.98</v>
      </c>
      <c r="N321" s="113">
        <f t="shared" ca="1" si="607"/>
        <v>520.9</v>
      </c>
      <c r="O321" s="69">
        <f t="shared" ca="1" si="607"/>
        <v>397.44</v>
      </c>
      <c r="P321" s="69">
        <f t="shared" ca="1" si="607"/>
        <v>1899.92</v>
      </c>
      <c r="Q321" s="114">
        <f t="shared" ca="1" si="607"/>
        <v>1722.54</v>
      </c>
      <c r="R321" s="113">
        <f t="shared" ca="1" si="607"/>
        <v>1950.26</v>
      </c>
      <c r="S321" s="69">
        <f t="shared" ca="1" si="607"/>
        <v>1943.4</v>
      </c>
      <c r="T321" s="69">
        <f t="shared" ca="1" si="607"/>
        <v>2749.28</v>
      </c>
      <c r="U321" s="114">
        <f t="shared" ca="1" si="607"/>
        <v>3943.78</v>
      </c>
      <c r="V321" s="113">
        <f t="shared" ca="1" si="607"/>
        <v>700.86</v>
      </c>
      <c r="W321" s="69">
        <f t="shared" ca="1" si="607"/>
        <v>655.54</v>
      </c>
      <c r="X321" s="69">
        <f t="shared" ca="1" si="607"/>
        <v>657.38</v>
      </c>
      <c r="Y321" s="114">
        <f t="shared" ca="1" si="607"/>
        <v>737.9</v>
      </c>
      <c r="Z321" s="113">
        <f t="shared" ca="1" si="607"/>
        <v>2727.6</v>
      </c>
      <c r="AA321" s="69">
        <f t="shared" ca="1" si="607"/>
        <v>7053.42</v>
      </c>
      <c r="AB321" s="69">
        <f t="shared" ca="1" si="607"/>
        <v>9704.7199999999993</v>
      </c>
      <c r="AC321" s="114">
        <f t="shared" ca="1" si="607"/>
        <v>10833.9</v>
      </c>
      <c r="AD321" s="113">
        <f t="shared" ca="1" si="607"/>
        <v>15432.4</v>
      </c>
      <c r="AE321" s="69">
        <f t="shared" ca="1" si="607"/>
        <v>3196.68</v>
      </c>
      <c r="AF321" s="69">
        <f t="shared" ca="1" si="607"/>
        <v>2156.48</v>
      </c>
      <c r="AG321" s="114">
        <f t="shared" ca="1" si="607"/>
        <v>746.94</v>
      </c>
      <c r="AH321" s="113">
        <f t="shared" ca="1" si="607"/>
        <v>864.78</v>
      </c>
      <c r="AI321" s="69">
        <f t="shared" ca="1" si="607"/>
        <v>5497.86</v>
      </c>
      <c r="AJ321" s="69">
        <f t="shared" ca="1" si="607"/>
        <v>1145.94</v>
      </c>
      <c r="AK321" s="114">
        <f t="shared" ca="1" si="607"/>
        <v>1837.1399999999999</v>
      </c>
      <c r="AL321" s="113">
        <f t="shared" ref="AL321:BQ321" ca="1" si="608">IF(ISERROR(MAX(0,(AL316-$E$327*AL$145))),"",MAX(0,(AL316-$E$327*AL$145)))</f>
        <v>3721.24</v>
      </c>
      <c r="AM321" s="69">
        <f t="shared" ca="1" si="608"/>
        <v>2878.92</v>
      </c>
      <c r="AN321" s="69">
        <f t="shared" ca="1" si="608"/>
        <v>2681.38</v>
      </c>
      <c r="AO321" s="114">
        <f t="shared" ca="1" si="608"/>
        <v>3267.98</v>
      </c>
      <c r="AP321" s="113">
        <f t="shared" ca="1" si="608"/>
        <v>4935.16</v>
      </c>
      <c r="AQ321" s="69">
        <f t="shared" ca="1" si="608"/>
        <v>5512.86</v>
      </c>
      <c r="AR321" s="69">
        <f t="shared" ca="1" si="608"/>
        <v>5156.6000000000004</v>
      </c>
      <c r="AS321" s="114">
        <f t="shared" ca="1" si="608"/>
        <v>6837.94</v>
      </c>
      <c r="AT321" s="113">
        <f t="shared" ca="1" si="608"/>
        <v>7066.12</v>
      </c>
      <c r="AU321" s="69">
        <f t="shared" ca="1" si="608"/>
        <v>7962.2</v>
      </c>
      <c r="AV321" s="69">
        <f t="shared" ca="1" si="608"/>
        <v>8405.36</v>
      </c>
      <c r="AW321" s="114" t="str">
        <f t="shared" ca="1" si="608"/>
        <v/>
      </c>
      <c r="AX321" s="113" t="str">
        <f t="shared" ca="1" si="608"/>
        <v/>
      </c>
      <c r="AY321" s="69" t="str">
        <f t="shared" ca="1" si="608"/>
        <v/>
      </c>
      <c r="AZ321" s="69" t="str">
        <f t="shared" ca="1" si="608"/>
        <v/>
      </c>
      <c r="BA321" s="114" t="str">
        <f t="shared" ca="1" si="608"/>
        <v/>
      </c>
      <c r="BB321" s="113">
        <f t="shared" si="608"/>
        <v>0</v>
      </c>
      <c r="BC321" s="69">
        <f t="shared" si="608"/>
        <v>0</v>
      </c>
      <c r="BD321" s="69">
        <f t="shared" si="608"/>
        <v>0</v>
      </c>
      <c r="BE321" s="114">
        <f t="shared" si="608"/>
        <v>0</v>
      </c>
      <c r="BF321" s="113">
        <f t="shared" si="608"/>
        <v>0</v>
      </c>
      <c r="BG321" s="69">
        <f t="shared" si="608"/>
        <v>0</v>
      </c>
      <c r="BH321" s="69">
        <f t="shared" si="608"/>
        <v>0</v>
      </c>
      <c r="BI321" s="114">
        <f t="shared" si="608"/>
        <v>0</v>
      </c>
      <c r="BJ321" s="113">
        <f t="shared" si="608"/>
        <v>0</v>
      </c>
      <c r="BK321" s="69">
        <f t="shared" si="608"/>
        <v>0</v>
      </c>
      <c r="BL321" s="69">
        <f t="shared" si="608"/>
        <v>0</v>
      </c>
      <c r="BM321" s="114">
        <f t="shared" si="608"/>
        <v>0</v>
      </c>
      <c r="BN321" s="113">
        <f t="shared" si="608"/>
        <v>0</v>
      </c>
      <c r="BO321" s="69">
        <f t="shared" si="608"/>
        <v>0</v>
      </c>
      <c r="BP321" s="69">
        <f t="shared" si="608"/>
        <v>0</v>
      </c>
      <c r="BQ321" s="114">
        <f t="shared" si="608"/>
        <v>0</v>
      </c>
      <c r="BR321" s="113">
        <f t="shared" ref="BR321:CW321" si="609">IF(ISERROR(MAX(0,(BR316-$E$327*BR$145))),"",MAX(0,(BR316-$E$327*BR$145)))</f>
        <v>0</v>
      </c>
      <c r="BS321" s="69">
        <f t="shared" si="609"/>
        <v>0</v>
      </c>
      <c r="BT321" s="69">
        <f t="shared" si="609"/>
        <v>0</v>
      </c>
      <c r="BU321" s="114">
        <f t="shared" si="609"/>
        <v>0</v>
      </c>
      <c r="BV321" s="113">
        <f t="shared" si="609"/>
        <v>0</v>
      </c>
      <c r="BW321" s="69">
        <f t="shared" si="609"/>
        <v>0</v>
      </c>
      <c r="BX321" s="69">
        <f t="shared" si="609"/>
        <v>0</v>
      </c>
      <c r="BY321" s="114">
        <f t="shared" si="609"/>
        <v>0</v>
      </c>
      <c r="BZ321" s="113">
        <f t="shared" si="609"/>
        <v>0</v>
      </c>
      <c r="CA321" s="69">
        <f t="shared" si="609"/>
        <v>0</v>
      </c>
      <c r="CB321" s="69">
        <f t="shared" si="609"/>
        <v>0</v>
      </c>
      <c r="CC321" s="114">
        <f t="shared" si="609"/>
        <v>0</v>
      </c>
      <c r="CD321" s="113">
        <f t="shared" si="609"/>
        <v>0</v>
      </c>
      <c r="CE321" s="69">
        <f t="shared" si="609"/>
        <v>0</v>
      </c>
      <c r="CF321" s="69">
        <f t="shared" si="609"/>
        <v>0</v>
      </c>
      <c r="CG321" s="114">
        <f t="shared" si="609"/>
        <v>0</v>
      </c>
      <c r="CH321" s="113">
        <f t="shared" si="609"/>
        <v>0</v>
      </c>
      <c r="CI321" s="69">
        <f t="shared" si="609"/>
        <v>0</v>
      </c>
      <c r="CJ321" s="69">
        <f t="shared" si="609"/>
        <v>0</v>
      </c>
      <c r="CK321" s="114">
        <f t="shared" si="609"/>
        <v>0</v>
      </c>
      <c r="CL321" s="113">
        <f t="shared" si="609"/>
        <v>0</v>
      </c>
      <c r="CM321" s="69">
        <f t="shared" si="609"/>
        <v>0</v>
      </c>
      <c r="CN321" s="69">
        <f t="shared" si="609"/>
        <v>0</v>
      </c>
      <c r="CO321" s="114">
        <f t="shared" si="609"/>
        <v>0</v>
      </c>
      <c r="CP321" s="113">
        <f t="shared" si="609"/>
        <v>0</v>
      </c>
      <c r="CQ321" s="69">
        <f t="shared" si="609"/>
        <v>0</v>
      </c>
      <c r="CR321" s="69">
        <f t="shared" si="609"/>
        <v>0</v>
      </c>
      <c r="CS321" s="114">
        <f t="shared" si="609"/>
        <v>0</v>
      </c>
      <c r="CT321" s="113">
        <f t="shared" si="609"/>
        <v>0</v>
      </c>
      <c r="CU321" s="69">
        <f t="shared" si="609"/>
        <v>0</v>
      </c>
      <c r="CV321" s="69">
        <f t="shared" si="609"/>
        <v>0</v>
      </c>
      <c r="CW321" s="114">
        <f t="shared" si="609"/>
        <v>0</v>
      </c>
      <c r="CX321" s="113">
        <f t="shared" ref="CX321:DI321" si="610">IF(ISERROR(MAX(0,(CX316-$E$327*CX$145))),"",MAX(0,(CX316-$E$327*CX$145)))</f>
        <v>0</v>
      </c>
      <c r="CY321" s="69">
        <f t="shared" si="610"/>
        <v>0</v>
      </c>
      <c r="CZ321" s="69">
        <f t="shared" si="610"/>
        <v>0</v>
      </c>
      <c r="DA321" s="114">
        <f t="shared" si="610"/>
        <v>0</v>
      </c>
      <c r="DB321" s="113">
        <f t="shared" si="610"/>
        <v>0</v>
      </c>
      <c r="DC321" s="69">
        <f t="shared" si="610"/>
        <v>0</v>
      </c>
      <c r="DD321" s="69">
        <f t="shared" si="610"/>
        <v>0</v>
      </c>
      <c r="DE321" s="114">
        <f t="shared" si="610"/>
        <v>0</v>
      </c>
      <c r="DF321" s="113">
        <f t="shared" si="610"/>
        <v>0</v>
      </c>
      <c r="DG321" s="69">
        <f t="shared" si="610"/>
        <v>0</v>
      </c>
      <c r="DH321" s="69">
        <f t="shared" si="610"/>
        <v>0</v>
      </c>
      <c r="DI321" s="114">
        <f t="shared" si="610"/>
        <v>0</v>
      </c>
      <c r="DK321" s="69">
        <f t="shared" ca="1" si="604"/>
        <v>471.64371999999997</v>
      </c>
      <c r="DL321" s="69">
        <f t="shared" ca="1" si="604"/>
        <v>567.98</v>
      </c>
      <c r="DM321" s="69">
        <f t="shared" ca="1" si="604"/>
        <v>1722.54</v>
      </c>
      <c r="DN321" s="69">
        <f t="shared" ca="1" si="604"/>
        <v>3943.78</v>
      </c>
      <c r="DO321" s="69">
        <f t="shared" ca="1" si="604"/>
        <v>737.9</v>
      </c>
      <c r="DP321" s="69">
        <f t="shared" ca="1" si="604"/>
        <v>10833.9</v>
      </c>
      <c r="DQ321" s="69">
        <f t="shared" ca="1" si="604"/>
        <v>746.94</v>
      </c>
      <c r="DR321" s="69">
        <f t="shared" ca="1" si="604"/>
        <v>1837.1399999999999</v>
      </c>
      <c r="DS321" s="69">
        <f t="shared" ca="1" si="604"/>
        <v>3267.98</v>
      </c>
      <c r="DT321" s="69">
        <f t="shared" ca="1" si="604"/>
        <v>6837.94</v>
      </c>
      <c r="DU321" s="69">
        <f t="shared" ca="1" si="605"/>
        <v>0</v>
      </c>
      <c r="DV321" s="69">
        <f t="shared" ca="1" si="605"/>
        <v>0</v>
      </c>
      <c r="DW321" s="69">
        <f t="shared" ca="1" si="605"/>
        <v>0</v>
      </c>
      <c r="DX321" s="69">
        <f t="shared" ca="1" si="605"/>
        <v>0</v>
      </c>
      <c r="DY321" s="69">
        <f t="shared" ca="1" si="605"/>
        <v>0</v>
      </c>
      <c r="DZ321" s="69">
        <f t="shared" ca="1" si="605"/>
        <v>0</v>
      </c>
      <c r="EA321" s="69">
        <f t="shared" ca="1" si="605"/>
        <v>0</v>
      </c>
      <c r="EB321" s="69">
        <f t="shared" ca="1" si="605"/>
        <v>0</v>
      </c>
      <c r="EC321" s="69">
        <f t="shared" ca="1" si="605"/>
        <v>0</v>
      </c>
      <c r="ED321" s="69">
        <f t="shared" ca="1" si="605"/>
        <v>0</v>
      </c>
      <c r="EE321" s="69">
        <f t="shared" ca="1" si="606"/>
        <v>0</v>
      </c>
      <c r="EF321" s="69">
        <f t="shared" ca="1" si="606"/>
        <v>0</v>
      </c>
      <c r="EG321" s="69">
        <f t="shared" ca="1" si="606"/>
        <v>0</v>
      </c>
      <c r="EH321" s="69">
        <f t="shared" ca="1" si="606"/>
        <v>0</v>
      </c>
      <c r="EI321" s="69">
        <f t="shared" ca="1" si="606"/>
        <v>0</v>
      </c>
      <c r="EJ321" s="69">
        <f t="shared" ca="1" si="606"/>
        <v>0</v>
      </c>
      <c r="EK321" s="69">
        <f t="shared" ca="1" si="606"/>
        <v>0</v>
      </c>
    </row>
    <row r="322" spans="1:141" outlineLevel="2" x14ac:dyDescent="0.25">
      <c r="A322" s="90"/>
      <c r="B322" s="90"/>
      <c r="C322" s="111"/>
      <c r="D322" s="90"/>
      <c r="F322" s="113"/>
      <c r="G322" s="69"/>
      <c r="H322" s="69"/>
      <c r="I322" s="69"/>
      <c r="J322" s="113"/>
      <c r="K322" s="69"/>
      <c r="L322" s="69"/>
      <c r="M322" s="69"/>
      <c r="N322" s="113"/>
      <c r="O322" s="69"/>
      <c r="P322" s="69"/>
      <c r="Q322" s="69"/>
      <c r="R322" s="113"/>
      <c r="S322" s="69"/>
      <c r="T322" s="69"/>
      <c r="U322" s="69"/>
      <c r="V322" s="113"/>
      <c r="W322" s="69"/>
      <c r="X322" s="69"/>
      <c r="Y322" s="69"/>
      <c r="Z322" s="113"/>
      <c r="AA322" s="69"/>
      <c r="AB322" s="69"/>
      <c r="AC322" s="69"/>
      <c r="AD322" s="113"/>
      <c r="AE322" s="69"/>
      <c r="AF322" s="69"/>
      <c r="AG322" s="69"/>
      <c r="AH322" s="113"/>
      <c r="AI322" s="69"/>
      <c r="AJ322" s="69"/>
      <c r="AK322" s="69"/>
      <c r="AL322" s="113"/>
      <c r="AM322" s="69"/>
      <c r="AN322" s="69"/>
      <c r="AO322" s="69"/>
      <c r="AP322" s="113"/>
      <c r="AQ322" s="69"/>
      <c r="AR322" s="69"/>
      <c r="AS322" s="69"/>
      <c r="AT322" s="113"/>
      <c r="AU322" s="69"/>
      <c r="AV322" s="69"/>
      <c r="AW322" s="69"/>
      <c r="AX322" s="113"/>
      <c r="AY322" s="69"/>
      <c r="AZ322" s="69"/>
      <c r="BA322" s="69"/>
      <c r="BB322" s="113"/>
      <c r="BC322" s="69"/>
      <c r="BD322" s="69"/>
      <c r="BE322" s="69"/>
      <c r="BF322" s="113"/>
      <c r="BG322" s="69"/>
      <c r="BH322" s="69"/>
      <c r="BI322" s="69"/>
      <c r="BJ322" s="113"/>
      <c r="BK322" s="69"/>
      <c r="BL322" s="69"/>
      <c r="BM322" s="69"/>
      <c r="BN322" s="113"/>
      <c r="BO322" s="69"/>
      <c r="BP322" s="69"/>
      <c r="BQ322" s="69"/>
      <c r="BR322" s="113"/>
      <c r="BS322" s="69"/>
      <c r="BT322" s="69"/>
      <c r="BU322" s="69"/>
      <c r="BV322" s="113"/>
      <c r="BW322" s="69"/>
      <c r="BX322" s="69"/>
      <c r="BY322" s="69"/>
      <c r="BZ322" s="113"/>
      <c r="CA322" s="69"/>
      <c r="CB322" s="69"/>
      <c r="CC322" s="69"/>
      <c r="CD322" s="113"/>
      <c r="CE322" s="69"/>
      <c r="CF322" s="69"/>
      <c r="CG322" s="69"/>
      <c r="CH322" s="113"/>
      <c r="CI322" s="69"/>
      <c r="CJ322" s="69"/>
      <c r="CK322" s="69"/>
      <c r="CL322" s="113"/>
      <c r="CM322" s="69"/>
      <c r="CN322" s="69"/>
      <c r="CO322" s="69"/>
      <c r="CP322" s="113"/>
      <c r="CQ322" s="69"/>
      <c r="CR322" s="69"/>
      <c r="CS322" s="69"/>
      <c r="CT322" s="113"/>
      <c r="CU322" s="69"/>
      <c r="CV322" s="69"/>
      <c r="CW322" s="69"/>
      <c r="CX322" s="113"/>
      <c r="CY322" s="69"/>
      <c r="CZ322" s="69"/>
      <c r="DA322" s="69"/>
      <c r="DB322" s="113"/>
      <c r="DC322" s="69"/>
      <c r="DD322" s="69"/>
      <c r="DE322" s="69"/>
      <c r="DF322" s="113"/>
      <c r="DG322" s="69"/>
      <c r="DH322" s="69"/>
      <c r="DI322" s="114"/>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69"/>
      <c r="EI322" s="69"/>
      <c r="EJ322" s="69"/>
      <c r="EK322" s="69"/>
    </row>
    <row r="323" spans="1:141" outlineLevel="2" x14ac:dyDescent="0.25">
      <c r="A323" s="90"/>
      <c r="B323" s="90"/>
      <c r="C323" s="111"/>
      <c r="D323" s="90"/>
      <c r="E323" t="s">
        <v>336</v>
      </c>
      <c r="F323" s="113"/>
      <c r="G323" s="69"/>
      <c r="H323" s="69"/>
      <c r="I323" s="69"/>
      <c r="J323" s="113"/>
      <c r="K323" s="69"/>
      <c r="L323" s="69"/>
      <c r="M323" s="69"/>
      <c r="N323" s="113"/>
      <c r="O323" s="69"/>
      <c r="P323" s="69"/>
      <c r="Q323" s="69"/>
      <c r="R323" s="113"/>
      <c r="S323" s="69"/>
      <c r="T323" s="69"/>
      <c r="U323" s="69"/>
      <c r="V323" s="113"/>
      <c r="W323" s="69"/>
      <c r="X323" s="69"/>
      <c r="Y323" s="69"/>
      <c r="Z323" s="113"/>
      <c r="AA323" s="69"/>
      <c r="AB323" s="69"/>
      <c r="AC323" s="69"/>
      <c r="AD323" s="113"/>
      <c r="AE323" s="69"/>
      <c r="AF323" s="69"/>
      <c r="AG323" s="69"/>
      <c r="AH323" s="113"/>
      <c r="AI323" s="69"/>
      <c r="AJ323" s="69"/>
      <c r="AK323" s="69"/>
      <c r="AL323" s="113"/>
      <c r="AM323" s="69"/>
      <c r="AN323" s="69"/>
      <c r="AO323" s="69"/>
      <c r="AP323" s="113" t="str">
        <f t="shared" ref="AP323:BU323" ca="1" si="611">IF(AP$4="A","",$E$327*AP147)</f>
        <v/>
      </c>
      <c r="AQ323" s="69" t="str">
        <f t="shared" ca="1" si="611"/>
        <v/>
      </c>
      <c r="AR323" s="69" t="str">
        <f t="shared" ca="1" si="611"/>
        <v/>
      </c>
      <c r="AS323" s="69" t="str">
        <f t="shared" ca="1" si="611"/>
        <v/>
      </c>
      <c r="AT323" s="113" t="str">
        <f t="shared" ca="1" si="611"/>
        <v/>
      </c>
      <c r="AU323" s="69" t="str">
        <f t="shared" ca="1" si="611"/>
        <v/>
      </c>
      <c r="AV323" s="69" t="str">
        <f t="shared" ca="1" si="611"/>
        <v/>
      </c>
      <c r="AW323" s="69">
        <f t="shared" ca="1" si="611"/>
        <v>762.50730909999925</v>
      </c>
      <c r="AX323" s="113">
        <f t="shared" ca="1" si="611"/>
        <v>798.05299792478957</v>
      </c>
      <c r="AY323" s="69">
        <f t="shared" ca="1" si="611"/>
        <v>920.50038617956852</v>
      </c>
      <c r="AZ323" s="69">
        <f t="shared" ca="1" si="611"/>
        <v>1074.9998185070447</v>
      </c>
      <c r="BA323" s="69">
        <f t="shared" ca="1" si="611"/>
        <v>1168.2561126685966</v>
      </c>
      <c r="BB323" s="113">
        <f t="shared" ca="1" si="611"/>
        <v>967.79748386229244</v>
      </c>
      <c r="BC323" s="69">
        <f t="shared" ca="1" si="611"/>
        <v>1116.2892188305664</v>
      </c>
      <c r="BD323" s="69">
        <f t="shared" ca="1" si="611"/>
        <v>1303.650411951196</v>
      </c>
      <c r="BE323" s="69">
        <f t="shared" ca="1" si="611"/>
        <v>1416.7421578359445</v>
      </c>
      <c r="BF323" s="113">
        <f t="shared" ca="1" si="611"/>
        <v>1110.7604219507423</v>
      </c>
      <c r="BG323" s="69">
        <f t="shared" ca="1" si="611"/>
        <v>1281.1873397097338</v>
      </c>
      <c r="BH323" s="69">
        <f t="shared" ca="1" si="611"/>
        <v>1496.2255077129455</v>
      </c>
      <c r="BI323" s="69">
        <f t="shared" ca="1" si="611"/>
        <v>1626.0231538865773</v>
      </c>
      <c r="BJ323" s="113">
        <f t="shared" ca="1" si="611"/>
        <v>1232.944068365324</v>
      </c>
      <c r="BK323" s="69">
        <f t="shared" ca="1" si="611"/>
        <v>1422.1179470778047</v>
      </c>
      <c r="BL323" s="69">
        <f t="shared" ca="1" si="611"/>
        <v>1660.8103135613696</v>
      </c>
      <c r="BM323" s="69">
        <f t="shared" ca="1" si="611"/>
        <v>1804.8857008141013</v>
      </c>
      <c r="BN323" s="113">
        <f t="shared" ca="1" si="611"/>
        <v>1331.5795938345502</v>
      </c>
      <c r="BO323" s="69">
        <f t="shared" ca="1" si="611"/>
        <v>1535.8873828440292</v>
      </c>
      <c r="BP323" s="69">
        <f t="shared" ca="1" si="611"/>
        <v>1793.6751386462793</v>
      </c>
      <c r="BQ323" s="69">
        <f t="shared" ca="1" si="611"/>
        <v>1949.2765568792292</v>
      </c>
      <c r="BR323" s="113">
        <f t="shared" ca="1" si="611"/>
        <v>1398.1585735262777</v>
      </c>
      <c r="BS323" s="69">
        <f t="shared" ca="1" si="611"/>
        <v>1612.6817519862307</v>
      </c>
      <c r="BT323" s="69">
        <f t="shared" ca="1" si="611"/>
        <v>1883.3588955785933</v>
      </c>
      <c r="BU323" s="69">
        <f t="shared" ca="1" si="611"/>
        <v>2046.7403847231908</v>
      </c>
      <c r="BV323" s="113">
        <f t="shared" ref="BV323:DA323" ca="1" si="612">IF(BV$4="A","",$E$327*BV147)</f>
        <v>1468.0665022025914</v>
      </c>
      <c r="BW323" s="69">
        <f t="shared" ca="1" si="612"/>
        <v>1693.3158395855423</v>
      </c>
      <c r="BX323" s="69">
        <f t="shared" ca="1" si="612"/>
        <v>1977.5268403575233</v>
      </c>
      <c r="BY323" s="69">
        <f t="shared" ca="1" si="612"/>
        <v>2149.0774039593507</v>
      </c>
      <c r="BZ323" s="113">
        <f t="shared" ca="1" si="612"/>
        <v>1541.4698273127212</v>
      </c>
      <c r="CA323" s="69">
        <f t="shared" ca="1" si="612"/>
        <v>1777.9816315648195</v>
      </c>
      <c r="CB323" s="69">
        <f t="shared" ca="1" si="612"/>
        <v>2076.4031823753994</v>
      </c>
      <c r="CC323" s="69">
        <f t="shared" ca="1" si="612"/>
        <v>2256.531274157318</v>
      </c>
      <c r="CD323" s="113">
        <f t="shared" ca="1" si="612"/>
        <v>1618.5433186783573</v>
      </c>
      <c r="CE323" s="69">
        <f t="shared" ca="1" si="612"/>
        <v>1866.8807131430606</v>
      </c>
      <c r="CF323" s="69">
        <f t="shared" ca="1" si="612"/>
        <v>2180.2233414941693</v>
      </c>
      <c r="CG323" s="69">
        <f t="shared" ca="1" si="612"/>
        <v>2369.3578378651841</v>
      </c>
      <c r="CH323" s="113">
        <f t="shared" ca="1" si="612"/>
        <v>1699.470484612275</v>
      </c>
      <c r="CI323" s="69">
        <f t="shared" ca="1" si="612"/>
        <v>1960.2247488002135</v>
      </c>
      <c r="CJ323" s="69">
        <f t="shared" ca="1" si="612"/>
        <v>2289.234508568878</v>
      </c>
      <c r="CK323" s="69">
        <f t="shared" ca="1" si="612"/>
        <v>2487.8257297584437</v>
      </c>
      <c r="CL323" s="113">
        <f t="shared" ca="1" si="612"/>
        <v>1784.4440088428889</v>
      </c>
      <c r="CM323" s="69">
        <f t="shared" ca="1" si="612"/>
        <v>2058.2359862402245</v>
      </c>
      <c r="CN323" s="69">
        <f t="shared" ca="1" si="612"/>
        <v>2403.696233997322</v>
      </c>
      <c r="CO323" s="69">
        <f t="shared" ca="1" si="612"/>
        <v>2612.2170162463658</v>
      </c>
      <c r="CP323" s="113">
        <f t="shared" ca="1" si="612"/>
        <v>1873.6662092850333</v>
      </c>
      <c r="CQ323" s="69">
        <f t="shared" ca="1" si="612"/>
        <v>2161.1477855522357</v>
      </c>
      <c r="CR323" s="69">
        <f t="shared" ca="1" si="612"/>
        <v>2523.8810456971883</v>
      </c>
      <c r="CS323" s="69">
        <f t="shared" ca="1" si="612"/>
        <v>2742.8278670586842</v>
      </c>
      <c r="CT323" s="113">
        <f t="shared" ca="1" si="612"/>
        <v>1967.3495197492853</v>
      </c>
      <c r="CU323" s="69">
        <f t="shared" ca="1" si="612"/>
        <v>2269.2051748298477</v>
      </c>
      <c r="CV323" s="69">
        <f t="shared" ca="1" si="612"/>
        <v>2650.0750979820477</v>
      </c>
      <c r="CW323" s="69">
        <f t="shared" ca="1" si="612"/>
        <v>2879.969260411619</v>
      </c>
      <c r="CX323" s="113">
        <f t="shared" ca="1" si="612"/>
        <v>2065.7169957367496</v>
      </c>
      <c r="CY323" s="69">
        <f t="shared" ca="1" si="612"/>
        <v>2382.6654335713401</v>
      </c>
      <c r="CZ323" s="69">
        <f t="shared" ca="1" si="612"/>
        <v>2782.5788528811499</v>
      </c>
      <c r="DA323" s="69">
        <f t="shared" ca="1" si="612"/>
        <v>3023.9677234321998</v>
      </c>
      <c r="DB323" s="113">
        <f t="shared" ref="DB323:DI323" ca="1" si="613">IF(DB$4="A","",$E$327*DB147)</f>
        <v>2169.0028455235874</v>
      </c>
      <c r="DC323" s="69">
        <f t="shared" ca="1" si="613"/>
        <v>2501.7987052499075</v>
      </c>
      <c r="DD323" s="69">
        <f t="shared" ca="1" si="613"/>
        <v>2921.707795525208</v>
      </c>
      <c r="DE323" s="69">
        <f t="shared" ca="1" si="613"/>
        <v>3175.1661096038101</v>
      </c>
      <c r="DF323" s="113">
        <f t="shared" ca="1" si="613"/>
        <v>2277.4529877997666</v>
      </c>
      <c r="DG323" s="69">
        <f t="shared" ca="1" si="613"/>
        <v>2626.8886405124026</v>
      </c>
      <c r="DH323" s="69">
        <f t="shared" ca="1" si="613"/>
        <v>3067.7931853014684</v>
      </c>
      <c r="DI323" s="114">
        <f t="shared" ca="1" si="613"/>
        <v>3333.9244150840009</v>
      </c>
      <c r="DK323" s="69">
        <f t="shared" ref="DK323:DT324" ca="1" si="614">SUM(OFFSET($E323,,MATCH(DK$3,$F$5:$DI$5,0)+3,,1))</f>
        <v>0</v>
      </c>
      <c r="DL323" s="69">
        <f t="shared" ca="1" si="614"/>
        <v>0</v>
      </c>
      <c r="DM323" s="69">
        <f t="shared" ca="1" si="614"/>
        <v>0</v>
      </c>
      <c r="DN323" s="69">
        <f t="shared" ca="1" si="614"/>
        <v>0</v>
      </c>
      <c r="DO323" s="69">
        <f t="shared" ca="1" si="614"/>
        <v>0</v>
      </c>
      <c r="DP323" s="69">
        <f t="shared" ca="1" si="614"/>
        <v>0</v>
      </c>
      <c r="DQ323" s="69">
        <f t="shared" ca="1" si="614"/>
        <v>0</v>
      </c>
      <c r="DR323" s="69">
        <f t="shared" ca="1" si="614"/>
        <v>0</v>
      </c>
      <c r="DS323" s="69">
        <f t="shared" ca="1" si="614"/>
        <v>0</v>
      </c>
      <c r="DT323" s="69">
        <f t="shared" ca="1" si="614"/>
        <v>0</v>
      </c>
      <c r="DU323" s="69">
        <f t="shared" ref="DU323:ED324" ca="1" si="615">SUM(OFFSET($E323,,MATCH(DU$3,$F$5:$DI$5,0)+3,,1))</f>
        <v>762.50730909999925</v>
      </c>
      <c r="DV323" s="69">
        <f t="shared" ca="1" si="615"/>
        <v>1168.2561126685966</v>
      </c>
      <c r="DW323" s="69">
        <f t="shared" ca="1" si="615"/>
        <v>1416.7421578359445</v>
      </c>
      <c r="DX323" s="69">
        <f t="shared" ca="1" si="615"/>
        <v>1626.0231538865773</v>
      </c>
      <c r="DY323" s="69">
        <f t="shared" ca="1" si="615"/>
        <v>1804.8857008141013</v>
      </c>
      <c r="DZ323" s="69">
        <f t="shared" ca="1" si="615"/>
        <v>1949.2765568792292</v>
      </c>
      <c r="EA323" s="69">
        <f t="shared" ca="1" si="615"/>
        <v>2046.7403847231908</v>
      </c>
      <c r="EB323" s="69">
        <f t="shared" ca="1" si="615"/>
        <v>2149.0774039593507</v>
      </c>
      <c r="EC323" s="69">
        <f t="shared" ca="1" si="615"/>
        <v>2256.531274157318</v>
      </c>
      <c r="ED323" s="69">
        <f t="shared" ca="1" si="615"/>
        <v>2369.3578378651841</v>
      </c>
      <c r="EE323" s="69">
        <f t="shared" ref="EE323:EK324" ca="1" si="616">SUM(OFFSET($E323,,MATCH(EE$3,$F$5:$DI$5,0)+3,,1))</f>
        <v>2487.8257297584437</v>
      </c>
      <c r="EF323" s="69">
        <f t="shared" ca="1" si="616"/>
        <v>2612.2170162463658</v>
      </c>
      <c r="EG323" s="69">
        <f t="shared" ca="1" si="616"/>
        <v>2742.8278670586842</v>
      </c>
      <c r="EH323" s="69">
        <f t="shared" ca="1" si="616"/>
        <v>2879.969260411619</v>
      </c>
      <c r="EI323" s="69">
        <f t="shared" ca="1" si="616"/>
        <v>3023.9677234321998</v>
      </c>
      <c r="EJ323" s="69">
        <f t="shared" ca="1" si="616"/>
        <v>3175.1661096038101</v>
      </c>
      <c r="EK323" s="69">
        <f t="shared" ca="1" si="616"/>
        <v>3333.9244150840009</v>
      </c>
    </row>
    <row r="324" spans="1:141" outlineLevel="2" x14ac:dyDescent="0.25">
      <c r="A324" s="90"/>
      <c r="B324" s="90"/>
      <c r="C324" s="111"/>
      <c r="D324" s="90"/>
      <c r="E324" t="s">
        <v>337</v>
      </c>
      <c r="F324" s="113"/>
      <c r="G324" s="69"/>
      <c r="H324" s="69"/>
      <c r="I324" s="69"/>
      <c r="J324" s="113"/>
      <c r="K324" s="69"/>
      <c r="L324" s="69"/>
      <c r="M324" s="69"/>
      <c r="N324" s="113"/>
      <c r="O324" s="69"/>
      <c r="P324" s="69"/>
      <c r="Q324" s="69"/>
      <c r="R324" s="113"/>
      <c r="S324" s="69"/>
      <c r="T324" s="69"/>
      <c r="U324" s="69"/>
      <c r="V324" s="113"/>
      <c r="W324" s="69"/>
      <c r="X324" s="69"/>
      <c r="Y324" s="69"/>
      <c r="Z324" s="113"/>
      <c r="AA324" s="69"/>
      <c r="AB324" s="69"/>
      <c r="AC324" s="69"/>
      <c r="AD324" s="113"/>
      <c r="AE324" s="69"/>
      <c r="AF324" s="69"/>
      <c r="AG324" s="69"/>
      <c r="AH324" s="113"/>
      <c r="AI324" s="69"/>
      <c r="AJ324" s="69"/>
      <c r="AK324" s="69"/>
      <c r="AL324" s="113"/>
      <c r="AM324" s="69"/>
      <c r="AN324" s="69"/>
      <c r="AO324" s="69"/>
      <c r="AP324" s="113" t="str">
        <f t="shared" ref="AP324:BU324" ca="1" si="617">IF(AP$4="A","",AO312+AP118+AP125+AP127+AP128+AP129+AP131+(AP364-AO364)+(AP377-AO377))</f>
        <v/>
      </c>
      <c r="AQ324" s="69" t="str">
        <f t="shared" ca="1" si="617"/>
        <v/>
      </c>
      <c r="AR324" s="69" t="str">
        <f t="shared" ca="1" si="617"/>
        <v/>
      </c>
      <c r="AS324" s="69" t="str">
        <f t="shared" ca="1" si="617"/>
        <v/>
      </c>
      <c r="AT324" s="113" t="str">
        <f t="shared" ca="1" si="617"/>
        <v/>
      </c>
      <c r="AU324" s="69" t="str">
        <f t="shared" ca="1" si="617"/>
        <v/>
      </c>
      <c r="AV324" s="69" t="str">
        <f t="shared" ca="1" si="617"/>
        <v/>
      </c>
      <c r="AW324" s="69">
        <f t="shared" ca="1" si="617"/>
        <v>22927.737815245586</v>
      </c>
      <c r="AX324" s="113">
        <f t="shared" ca="1" si="617"/>
        <v>28409.254151330519</v>
      </c>
      <c r="AY324" s="69">
        <f t="shared" ca="1" si="617"/>
        <v>51451.809294238898</v>
      </c>
      <c r="AZ324" s="69">
        <f t="shared" ca="1" si="617"/>
        <v>78448.395801927763</v>
      </c>
      <c r="BA324" s="69">
        <f t="shared" ca="1" si="617"/>
        <v>107890.26082355152</v>
      </c>
      <c r="BB324" s="113">
        <f t="shared" ca="1" si="617"/>
        <v>123732.10859569395</v>
      </c>
      <c r="BC324" s="69">
        <f t="shared" ca="1" si="617"/>
        <v>152084.48370497199</v>
      </c>
      <c r="BD324" s="69">
        <f t="shared" ca="1" si="617"/>
        <v>185233.73615701756</v>
      </c>
      <c r="BE324" s="69">
        <f t="shared" ca="1" si="617"/>
        <v>221350.2121885033</v>
      </c>
      <c r="BF324" s="113">
        <f t="shared" ca="1" si="617"/>
        <v>242329.28279148557</v>
      </c>
      <c r="BG324" s="69">
        <f t="shared" ca="1" si="617"/>
        <v>275325.33625643817</v>
      </c>
      <c r="BH324" s="69">
        <f t="shared" ca="1" si="617"/>
        <v>313828.90104839776</v>
      </c>
      <c r="BI324" s="69">
        <f t="shared" ca="1" si="617"/>
        <v>355740.05628602469</v>
      </c>
      <c r="BJ324" s="113">
        <f t="shared" ca="1" si="617"/>
        <v>381193.40504449286</v>
      </c>
      <c r="BK324" s="69">
        <f t="shared" ca="1" si="617"/>
        <v>418326.05872712127</v>
      </c>
      <c r="BL324" s="69">
        <f t="shared" ca="1" si="617"/>
        <v>461574.32070648437</v>
      </c>
      <c r="BM324" s="69">
        <f t="shared" ca="1" si="617"/>
        <v>508607.28897359932</v>
      </c>
      <c r="BN324" s="113">
        <f t="shared" ca="1" si="617"/>
        <v>538637.44878415868</v>
      </c>
      <c r="BO324" s="69">
        <f t="shared" ca="1" si="617"/>
        <v>579309.8848178644</v>
      </c>
      <c r="BP324" s="69">
        <f t="shared" ca="1" si="617"/>
        <v>626589.72680700489</v>
      </c>
      <c r="BQ324" s="69">
        <f t="shared" ca="1" si="617"/>
        <v>677959.61199740414</v>
      </c>
      <c r="BR324" s="113">
        <f t="shared" ca="1" si="617"/>
        <v>713170.68368064205</v>
      </c>
      <c r="BS324" s="69">
        <f t="shared" ca="1" si="617"/>
        <v>756529.65902937937</v>
      </c>
      <c r="BT324" s="69">
        <f t="shared" ca="1" si="617"/>
        <v>806829.33468439442</v>
      </c>
      <c r="BU324" s="69">
        <f t="shared" ca="1" si="617"/>
        <v>861426.49284900364</v>
      </c>
      <c r="BV324" s="113">
        <f t="shared" ref="BV324:DA324" ca="1" si="618">IF(BV$4="A","",BU312+BV118+BV125+BV127+BV128+BV129+BV131+(BV364-BU364)+(BV377-BU377))</f>
        <v>899059.75546736177</v>
      </c>
      <c r="BW324" s="69">
        <f t="shared" ca="1" si="618"/>
        <v>945251.28003885027</v>
      </c>
      <c r="BX324" s="69">
        <f t="shared" ca="1" si="618"/>
        <v>998733.5163063769</v>
      </c>
      <c r="BY324" s="69">
        <f t="shared" ca="1" si="618"/>
        <v>1056731.0989129439</v>
      </c>
      <c r="BZ324" s="113">
        <f t="shared" ca="1" si="618"/>
        <v>1096919.4971233248</v>
      </c>
      <c r="CA324" s="69">
        <f t="shared" ca="1" si="618"/>
        <v>1146097.086491701</v>
      </c>
      <c r="CB324" s="69">
        <f t="shared" ca="1" si="618"/>
        <v>1202932.9527555858</v>
      </c>
      <c r="CC324" s="69">
        <f t="shared" ca="1" si="618"/>
        <v>1264512.9758580844</v>
      </c>
      <c r="CD324" s="113">
        <f t="shared" ca="1" si="618"/>
        <v>1307396.3091601739</v>
      </c>
      <c r="CE324" s="69">
        <f t="shared" ca="1" si="618"/>
        <v>1359721.3632179869</v>
      </c>
      <c r="CF324" s="69">
        <f t="shared" ca="1" si="618"/>
        <v>1420090.6918049073</v>
      </c>
      <c r="CG324" s="69">
        <f t="shared" ca="1" si="618"/>
        <v>1485444.4826717644</v>
      </c>
      <c r="CH324" s="113">
        <f t="shared" ca="1" si="618"/>
        <v>1531169.7515445063</v>
      </c>
      <c r="CI324" s="69">
        <f t="shared" ca="1" si="618"/>
        <v>1586811.9521281775</v>
      </c>
      <c r="CJ324" s="69">
        <f t="shared" ca="1" si="618"/>
        <v>1650903.7798795924</v>
      </c>
      <c r="CK324" s="69">
        <f t="shared" ca="1" si="618"/>
        <v>1720232.4459945566</v>
      </c>
      <c r="CL324" s="113">
        <f t="shared" ca="1" si="618"/>
        <v>1768954.21537968</v>
      </c>
      <c r="CM324" s="69">
        <f t="shared" ca="1" si="618"/>
        <v>1828091.943816643</v>
      </c>
      <c r="CN324" s="69">
        <f t="shared" ca="1" si="618"/>
        <v>1896104.9757799269</v>
      </c>
      <c r="CO324" s="69">
        <f t="shared" ca="1" si="618"/>
        <v>1969619.8973337507</v>
      </c>
      <c r="CP324" s="113">
        <f t="shared" ca="1" si="618"/>
        <v>2021500.6783331698</v>
      </c>
      <c r="CQ324" s="69">
        <f t="shared" ca="1" si="618"/>
        <v>2084321.4539062369</v>
      </c>
      <c r="CR324" s="69">
        <f t="shared" ca="1" si="618"/>
        <v>2156464.5502504236</v>
      </c>
      <c r="CS324" s="69">
        <f t="shared" ca="1" si="618"/>
        <v>2234387.8972973581</v>
      </c>
      <c r="CT324" s="113">
        <f t="shared" ca="1" si="618"/>
        <v>2289598.5479945107</v>
      </c>
      <c r="CU324" s="69">
        <f t="shared" ca="1" si="618"/>
        <v>2356299.4883687105</v>
      </c>
      <c r="CV324" s="69">
        <f t="shared" ca="1" si="618"/>
        <v>2432792.1756854458</v>
      </c>
      <c r="CW324" s="69">
        <f t="shared" ca="1" si="618"/>
        <v>2515357.4511971641</v>
      </c>
      <c r="CX324" s="113">
        <f t="shared" ca="1" si="618"/>
        <v>2574077.5975577864</v>
      </c>
      <c r="CY324" s="69">
        <f t="shared" ca="1" si="618"/>
        <v>2644865.9022670761</v>
      </c>
      <c r="CZ324" s="69">
        <f t="shared" ca="1" si="618"/>
        <v>2725938.91047533</v>
      </c>
      <c r="DA324" s="69">
        <f t="shared" ca="1" si="618"/>
        <v>2813391.5205864259</v>
      </c>
      <c r="DB324" s="113">
        <f t="shared" ref="DB324:DI324" ca="1" si="619">IF(DB$4="A","",DA312+DB118+DB125+DB127+DB128+DB129+DB131+(DB364-DA364)+(DB377-DA377))</f>
        <v>2875809.9984419211</v>
      </c>
      <c r="DC324" s="69">
        <f t="shared" ca="1" si="619"/>
        <v>2950903.4565879609</v>
      </c>
      <c r="DD324" s="69">
        <f t="shared" ca="1" si="619"/>
        <v>3036799.2827218664</v>
      </c>
      <c r="DE324" s="69">
        <f t="shared" ca="1" si="619"/>
        <v>3129397.1355256932</v>
      </c>
      <c r="DF324" s="113">
        <f t="shared" ca="1" si="619"/>
        <v>3195712.4546923097</v>
      </c>
      <c r="DG324" s="69">
        <f t="shared" ca="1" si="619"/>
        <v>3275339.9780649827</v>
      </c>
      <c r="DH324" s="69">
        <f t="shared" ca="1" si="619"/>
        <v>3366313.4782880419</v>
      </c>
      <c r="DI324" s="114">
        <f t="shared" ca="1" si="619"/>
        <v>3464327.6126094805</v>
      </c>
      <c r="DK324" s="69">
        <f t="shared" ca="1" si="614"/>
        <v>0</v>
      </c>
      <c r="DL324" s="69">
        <f t="shared" ca="1" si="614"/>
        <v>0</v>
      </c>
      <c r="DM324" s="69">
        <f t="shared" ca="1" si="614"/>
        <v>0</v>
      </c>
      <c r="DN324" s="69">
        <f t="shared" ca="1" si="614"/>
        <v>0</v>
      </c>
      <c r="DO324" s="69">
        <f t="shared" ca="1" si="614"/>
        <v>0</v>
      </c>
      <c r="DP324" s="69">
        <f t="shared" ca="1" si="614"/>
        <v>0</v>
      </c>
      <c r="DQ324" s="69">
        <f t="shared" ca="1" si="614"/>
        <v>0</v>
      </c>
      <c r="DR324" s="69">
        <f t="shared" ca="1" si="614"/>
        <v>0</v>
      </c>
      <c r="DS324" s="69">
        <f t="shared" ca="1" si="614"/>
        <v>0</v>
      </c>
      <c r="DT324" s="69">
        <f t="shared" ca="1" si="614"/>
        <v>0</v>
      </c>
      <c r="DU324" s="69">
        <f t="shared" ca="1" si="615"/>
        <v>22927.737815245586</v>
      </c>
      <c r="DV324" s="69">
        <f t="shared" ca="1" si="615"/>
        <v>107890.26082355152</v>
      </c>
      <c r="DW324" s="69">
        <f t="shared" ca="1" si="615"/>
        <v>221350.2121885033</v>
      </c>
      <c r="DX324" s="69">
        <f t="shared" ca="1" si="615"/>
        <v>355740.05628602469</v>
      </c>
      <c r="DY324" s="69">
        <f t="shared" ca="1" si="615"/>
        <v>508607.28897359932</v>
      </c>
      <c r="DZ324" s="69">
        <f t="shared" ca="1" si="615"/>
        <v>677959.61199740414</v>
      </c>
      <c r="EA324" s="69">
        <f t="shared" ca="1" si="615"/>
        <v>861426.49284900364</v>
      </c>
      <c r="EB324" s="69">
        <f t="shared" ca="1" si="615"/>
        <v>1056731.0989129439</v>
      </c>
      <c r="EC324" s="69">
        <f t="shared" ca="1" si="615"/>
        <v>1264512.9758580844</v>
      </c>
      <c r="ED324" s="69">
        <f t="shared" ca="1" si="615"/>
        <v>1485444.4826717644</v>
      </c>
      <c r="EE324" s="69">
        <f t="shared" ca="1" si="616"/>
        <v>1720232.4459945566</v>
      </c>
      <c r="EF324" s="69">
        <f t="shared" ca="1" si="616"/>
        <v>1969619.8973337507</v>
      </c>
      <c r="EG324" s="69">
        <f t="shared" ca="1" si="616"/>
        <v>2234387.8972973581</v>
      </c>
      <c r="EH324" s="69">
        <f t="shared" ca="1" si="616"/>
        <v>2515357.4511971641</v>
      </c>
      <c r="EI324" s="69">
        <f t="shared" ca="1" si="616"/>
        <v>2813391.5205864259</v>
      </c>
      <c r="EJ324" s="69">
        <f t="shared" ca="1" si="616"/>
        <v>3129397.1355256932</v>
      </c>
      <c r="EK324" s="69">
        <f t="shared" ca="1" si="616"/>
        <v>3464327.6126094805</v>
      </c>
    </row>
    <row r="325" spans="1:141" outlineLevel="2" x14ac:dyDescent="0.25">
      <c r="A325" s="90"/>
      <c r="B325" s="90"/>
      <c r="C325" s="111"/>
      <c r="D325" s="90"/>
      <c r="F325" s="113"/>
      <c r="G325" s="69"/>
      <c r="H325" s="69"/>
      <c r="I325" s="69"/>
      <c r="J325" s="113"/>
      <c r="K325" s="69"/>
      <c r="L325" s="69"/>
      <c r="M325" s="69"/>
      <c r="N325" s="113"/>
      <c r="O325" s="69"/>
      <c r="P325" s="69"/>
      <c r="Q325" s="69"/>
      <c r="R325" s="113"/>
      <c r="S325" s="69"/>
      <c r="T325" s="69"/>
      <c r="U325" s="69"/>
      <c r="V325" s="113"/>
      <c r="W325" s="69"/>
      <c r="X325" s="69"/>
      <c r="Y325" s="69"/>
      <c r="Z325" s="113"/>
      <c r="AA325" s="69"/>
      <c r="AB325" s="69"/>
      <c r="AC325" s="69"/>
      <c r="AD325" s="113"/>
      <c r="AE325" s="69"/>
      <c r="AF325" s="69"/>
      <c r="AG325" s="69"/>
      <c r="AH325" s="113"/>
      <c r="AI325" s="69"/>
      <c r="AJ325" s="69"/>
      <c r="AK325" s="69"/>
      <c r="AL325" s="113"/>
      <c r="AM325" s="69"/>
      <c r="AN325" s="69"/>
      <c r="AO325" s="69"/>
      <c r="AP325" s="113"/>
      <c r="AQ325" s="69"/>
      <c r="AR325" s="69"/>
      <c r="AS325" s="69"/>
      <c r="AT325" s="113"/>
      <c r="AU325" s="69"/>
      <c r="AV325" s="69"/>
      <c r="AW325" s="69"/>
      <c r="AX325" s="113"/>
      <c r="AY325" s="69"/>
      <c r="AZ325" s="69"/>
      <c r="BA325" s="69"/>
      <c r="BB325" s="113"/>
      <c r="BC325" s="69"/>
      <c r="BD325" s="69"/>
      <c r="BE325" s="69"/>
      <c r="BF325" s="113"/>
      <c r="BG325" s="69"/>
      <c r="BH325" s="69"/>
      <c r="BI325" s="69"/>
      <c r="BJ325" s="113"/>
      <c r="BK325" s="69"/>
      <c r="BL325" s="69"/>
      <c r="BM325" s="69"/>
      <c r="BN325" s="113"/>
      <c r="BO325" s="69"/>
      <c r="BP325" s="69"/>
      <c r="BQ325" s="69"/>
      <c r="BR325" s="113"/>
      <c r="BS325" s="69"/>
      <c r="BT325" s="69"/>
      <c r="BU325" s="69"/>
      <c r="BV325" s="113"/>
      <c r="BW325" s="69"/>
      <c r="BX325" s="69"/>
      <c r="BY325" s="69"/>
      <c r="BZ325" s="113"/>
      <c r="CA325" s="69"/>
      <c r="CB325" s="69"/>
      <c r="CC325" s="69"/>
      <c r="CD325" s="113"/>
      <c r="CE325" s="69"/>
      <c r="CF325" s="69"/>
      <c r="CG325" s="69"/>
      <c r="CH325" s="113"/>
      <c r="CI325" s="69"/>
      <c r="CJ325" s="69"/>
      <c r="CK325" s="69"/>
      <c r="CL325" s="113"/>
      <c r="CM325" s="69"/>
      <c r="CN325" s="69"/>
      <c r="CO325" s="69"/>
      <c r="CP325" s="113"/>
      <c r="CQ325" s="69"/>
      <c r="CR325" s="69"/>
      <c r="CS325" s="69"/>
      <c r="CT325" s="113"/>
      <c r="CU325" s="69"/>
      <c r="CV325" s="69"/>
      <c r="CW325" s="69"/>
      <c r="CX325" s="113"/>
      <c r="CY325" s="69"/>
      <c r="CZ325" s="69"/>
      <c r="DA325" s="69"/>
      <c r="DB325" s="113"/>
      <c r="DC325" s="69"/>
      <c r="DD325" s="69"/>
      <c r="DE325" s="69"/>
      <c r="DF325" s="113"/>
      <c r="DG325" s="69"/>
      <c r="DH325" s="69"/>
      <c r="DI325" s="114"/>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69"/>
      <c r="EI325" s="69"/>
      <c r="EJ325" s="69"/>
      <c r="EK325" s="69"/>
    </row>
    <row r="326" spans="1:141" outlineLevel="2" x14ac:dyDescent="0.25">
      <c r="A326" s="90"/>
      <c r="B326" s="90"/>
      <c r="C326" s="111"/>
      <c r="D326" s="90"/>
      <c r="E326" t="s">
        <v>338</v>
      </c>
      <c r="F326" s="113"/>
      <c r="G326" s="69"/>
      <c r="H326" s="69"/>
      <c r="I326" s="69"/>
      <c r="J326" s="113"/>
      <c r="K326" s="69"/>
      <c r="L326" s="69"/>
      <c r="M326" s="69"/>
      <c r="N326" s="113"/>
      <c r="O326" s="69"/>
      <c r="P326" s="69"/>
      <c r="Q326" s="69"/>
      <c r="R326" s="113"/>
      <c r="S326" s="69"/>
      <c r="T326" s="69"/>
      <c r="U326" s="69"/>
      <c r="V326" s="113"/>
      <c r="W326" s="69"/>
      <c r="X326" s="69"/>
      <c r="Y326" s="69"/>
      <c r="Z326" s="113"/>
      <c r="AA326" s="69"/>
      <c r="AB326" s="69"/>
      <c r="AC326" s="69"/>
      <c r="AD326" s="113"/>
      <c r="AE326" s="69"/>
      <c r="AF326" s="69"/>
      <c r="AG326" s="69"/>
      <c r="AH326" s="113"/>
      <c r="AI326" s="69"/>
      <c r="AJ326" s="69"/>
      <c r="AK326" s="69"/>
      <c r="AL326" s="113"/>
      <c r="AM326" s="69"/>
      <c r="AN326" s="69"/>
      <c r="AO326" s="69"/>
      <c r="AP326" s="113"/>
      <c r="AQ326" s="69"/>
      <c r="AR326" s="69"/>
      <c r="AS326" s="69"/>
      <c r="AT326" s="113"/>
      <c r="AU326" s="69"/>
      <c r="AV326" s="69"/>
      <c r="AW326" s="69"/>
      <c r="AX326" s="113"/>
      <c r="AY326" s="69"/>
      <c r="AZ326" s="69"/>
      <c r="BA326" s="69"/>
      <c r="BB326" s="113"/>
      <c r="BC326" s="69"/>
      <c r="BD326" s="69"/>
      <c r="BE326" s="69"/>
      <c r="BF326" s="113"/>
      <c r="BG326" s="69"/>
      <c r="BH326" s="69"/>
      <c r="BI326" s="69"/>
      <c r="BJ326" s="113"/>
      <c r="BK326" s="69"/>
      <c r="BL326" s="69"/>
      <c r="BM326" s="69"/>
      <c r="BN326" s="113"/>
      <c r="BO326" s="69"/>
      <c r="BP326" s="69"/>
      <c r="BQ326" s="69"/>
      <c r="BR326" s="113"/>
      <c r="BS326" s="69"/>
      <c r="BT326" s="69"/>
      <c r="BU326" s="69"/>
      <c r="BV326" s="113"/>
      <c r="BW326" s="69"/>
      <c r="BX326" s="69"/>
      <c r="BY326" s="69"/>
      <c r="BZ326" s="113"/>
      <c r="CA326" s="69"/>
      <c r="CB326" s="69"/>
      <c r="CC326" s="69"/>
      <c r="CD326" s="113"/>
      <c r="CE326" s="69"/>
      <c r="CF326" s="69"/>
      <c r="CG326" s="69"/>
      <c r="CH326" s="113"/>
      <c r="CI326" s="69"/>
      <c r="CJ326" s="69"/>
      <c r="CK326" s="69"/>
      <c r="CL326" s="113"/>
      <c r="CM326" s="69"/>
      <c r="CN326" s="69"/>
      <c r="CO326" s="69"/>
      <c r="CP326" s="113"/>
      <c r="CQ326" s="69"/>
      <c r="CR326" s="69"/>
      <c r="CS326" s="69"/>
      <c r="CT326" s="113"/>
      <c r="CU326" s="69"/>
      <c r="CV326" s="69"/>
      <c r="CW326" s="69"/>
      <c r="CX326" s="113"/>
      <c r="CY326" s="69"/>
      <c r="CZ326" s="69"/>
      <c r="DA326" s="69"/>
      <c r="DB326" s="113"/>
      <c r="DC326" s="69"/>
      <c r="DD326" s="69"/>
      <c r="DE326" s="69"/>
      <c r="DF326" s="113"/>
      <c r="DG326" s="69"/>
      <c r="DH326" s="69"/>
      <c r="DI326" s="114"/>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69"/>
      <c r="EI326" s="69"/>
      <c r="EJ326" s="69"/>
      <c r="EK326" s="69"/>
    </row>
    <row r="327" spans="1:141" outlineLevel="2" x14ac:dyDescent="0.25">
      <c r="A327" s="90"/>
      <c r="B327" s="90"/>
      <c r="C327" s="111"/>
      <c r="D327" s="90"/>
      <c r="E327" s="168">
        <v>0.02</v>
      </c>
      <c r="F327" s="113"/>
      <c r="G327" s="69"/>
      <c r="H327" s="69"/>
      <c r="I327" s="69"/>
      <c r="J327" s="113"/>
      <c r="K327" s="69"/>
      <c r="L327" s="69"/>
      <c r="M327" s="69"/>
      <c r="N327" s="113"/>
      <c r="O327" s="69"/>
      <c r="P327" s="69"/>
      <c r="Q327" s="69"/>
      <c r="R327" s="113"/>
      <c r="S327" s="69"/>
      <c r="T327" s="69"/>
      <c r="U327" s="69"/>
      <c r="V327" s="113"/>
      <c r="W327" s="69"/>
      <c r="X327" s="69"/>
      <c r="Y327" s="69"/>
      <c r="Z327" s="113"/>
      <c r="AA327" s="69"/>
      <c r="AB327" s="69"/>
      <c r="AC327" s="69"/>
      <c r="AD327" s="113"/>
      <c r="AE327" s="69"/>
      <c r="AF327" s="69"/>
      <c r="AG327" s="69"/>
      <c r="AH327" s="113"/>
      <c r="AI327" s="69"/>
      <c r="AJ327" s="69"/>
      <c r="AK327" s="69"/>
      <c r="AL327" s="113"/>
      <c r="AM327" s="69"/>
      <c r="AN327" s="69"/>
      <c r="AO327" s="69"/>
      <c r="AP327" s="113"/>
      <c r="AQ327" s="69"/>
      <c r="AR327" s="69"/>
      <c r="AS327" s="69"/>
      <c r="AT327" s="113"/>
      <c r="AU327" s="69"/>
      <c r="AV327" s="69"/>
      <c r="AW327" s="69"/>
      <c r="AX327" s="113"/>
      <c r="AY327" s="69"/>
      <c r="AZ327" s="69"/>
      <c r="BA327" s="69"/>
      <c r="BB327" s="113"/>
      <c r="BC327" s="69"/>
      <c r="BD327" s="69"/>
      <c r="BE327" s="69"/>
      <c r="BF327" s="113"/>
      <c r="BG327" s="69"/>
      <c r="BH327" s="69"/>
      <c r="BI327" s="69"/>
      <c r="BJ327" s="113"/>
      <c r="BK327" s="69"/>
      <c r="BL327" s="69"/>
      <c r="BM327" s="69"/>
      <c r="BN327" s="113"/>
      <c r="BO327" s="69"/>
      <c r="BP327" s="69"/>
      <c r="BQ327" s="69"/>
      <c r="BR327" s="113"/>
      <c r="BS327" s="69"/>
      <c r="BT327" s="69"/>
      <c r="BU327" s="69"/>
      <c r="BV327" s="113"/>
      <c r="BW327" s="69"/>
      <c r="BX327" s="69"/>
      <c r="BY327" s="69"/>
      <c r="BZ327" s="113"/>
      <c r="CA327" s="69"/>
      <c r="CB327" s="69"/>
      <c r="CC327" s="69"/>
      <c r="CD327" s="113"/>
      <c r="CE327" s="69"/>
      <c r="CF327" s="69"/>
      <c r="CG327" s="69"/>
      <c r="CH327" s="113"/>
      <c r="CI327" s="69"/>
      <c r="CJ327" s="69"/>
      <c r="CK327" s="69"/>
      <c r="CL327" s="113"/>
      <c r="CM327" s="69"/>
      <c r="CN327" s="69"/>
      <c r="CO327" s="69"/>
      <c r="CP327" s="113"/>
      <c r="CQ327" s="69"/>
      <c r="CR327" s="69"/>
      <c r="CS327" s="69"/>
      <c r="CT327" s="113"/>
      <c r="CU327" s="69"/>
      <c r="CV327" s="69"/>
      <c r="CW327" s="69"/>
      <c r="CX327" s="113"/>
      <c r="CY327" s="69"/>
      <c r="CZ327" s="69"/>
      <c r="DA327" s="69"/>
      <c r="DB327" s="113"/>
      <c r="DC327" s="69"/>
      <c r="DD327" s="69"/>
      <c r="DE327" s="69"/>
      <c r="DF327" s="113"/>
      <c r="DG327" s="69"/>
      <c r="DH327" s="69"/>
      <c r="DI327" s="114"/>
      <c r="DK327" s="69"/>
      <c r="DL327" s="69"/>
      <c r="DM327" s="69"/>
      <c r="DN327" s="69"/>
      <c r="DO327" s="69"/>
      <c r="DP327" s="69"/>
      <c r="DQ327" s="69"/>
      <c r="DR327" s="69"/>
      <c r="DS327" s="69"/>
      <c r="DT327" s="69"/>
      <c r="DU327" s="69"/>
      <c r="DV327" s="69"/>
      <c r="DW327" s="69"/>
      <c r="DX327" s="69"/>
      <c r="DY327" s="69"/>
      <c r="DZ327" s="69"/>
      <c r="EA327" s="69"/>
      <c r="EB327" s="69"/>
      <c r="EC327" s="69"/>
      <c r="ED327" s="69"/>
      <c r="EE327" s="69"/>
      <c r="EF327" s="69"/>
      <c r="EG327" s="69"/>
      <c r="EH327" s="69"/>
      <c r="EI327" s="69"/>
      <c r="EJ327" s="69"/>
      <c r="EK327" s="69"/>
    </row>
    <row r="328" spans="1:141" outlineLevel="2" x14ac:dyDescent="0.25">
      <c r="A328" s="129"/>
      <c r="B328" s="129"/>
      <c r="C328" s="129"/>
      <c r="D328" s="129"/>
      <c r="E328" s="122"/>
      <c r="F328" s="130"/>
      <c r="G328" s="122"/>
      <c r="H328" s="122"/>
      <c r="I328" s="122"/>
      <c r="J328" s="130"/>
      <c r="K328" s="122"/>
      <c r="L328" s="122"/>
      <c r="M328" s="122"/>
      <c r="N328" s="130"/>
      <c r="O328" s="122"/>
      <c r="P328" s="122"/>
      <c r="Q328" s="122"/>
      <c r="R328" s="130"/>
      <c r="S328" s="122"/>
      <c r="T328" s="122"/>
      <c r="U328" s="122"/>
      <c r="V328" s="130"/>
      <c r="W328" s="122"/>
      <c r="X328" s="122"/>
      <c r="Y328" s="122"/>
      <c r="Z328" s="130"/>
      <c r="AA328" s="122"/>
      <c r="AB328" s="122"/>
      <c r="AC328" s="122"/>
      <c r="AD328" s="130"/>
      <c r="AE328" s="122"/>
      <c r="AF328" s="122"/>
      <c r="AG328" s="122"/>
      <c r="AH328" s="130"/>
      <c r="AI328" s="122"/>
      <c r="AJ328" s="122"/>
      <c r="AK328" s="122"/>
      <c r="AL328" s="130"/>
      <c r="AM328" s="122"/>
      <c r="AN328" s="122"/>
      <c r="AO328" s="122"/>
      <c r="AP328" s="130"/>
      <c r="AQ328" s="122"/>
      <c r="AR328" s="122"/>
      <c r="AS328" s="122"/>
      <c r="AT328" s="130"/>
      <c r="AU328" s="122"/>
      <c r="AV328" s="122"/>
      <c r="AW328" s="122"/>
      <c r="AX328" s="130"/>
      <c r="AY328" s="122"/>
      <c r="AZ328" s="122"/>
      <c r="BA328" s="122"/>
      <c r="BB328" s="130"/>
      <c r="BC328" s="122"/>
      <c r="BD328" s="122"/>
      <c r="BE328" s="122"/>
      <c r="BF328" s="130"/>
      <c r="BG328" s="122"/>
      <c r="BH328" s="122"/>
      <c r="BI328" s="122"/>
      <c r="BJ328" s="130"/>
      <c r="BK328" s="122"/>
      <c r="BL328" s="122"/>
      <c r="BM328" s="122"/>
      <c r="BN328" s="130"/>
      <c r="BO328" s="122"/>
      <c r="BP328" s="122"/>
      <c r="BQ328" s="122"/>
      <c r="BR328" s="130"/>
      <c r="BS328" s="122"/>
      <c r="BT328" s="122"/>
      <c r="BU328" s="122"/>
      <c r="BV328" s="130"/>
      <c r="BW328" s="122"/>
      <c r="BX328" s="122"/>
      <c r="BY328" s="122"/>
      <c r="BZ328" s="130"/>
      <c r="CA328" s="122"/>
      <c r="CB328" s="122"/>
      <c r="CC328" s="122"/>
      <c r="CD328" s="130"/>
      <c r="CE328" s="122"/>
      <c r="CF328" s="122"/>
      <c r="CG328" s="122"/>
      <c r="CH328" s="130"/>
      <c r="CI328" s="122"/>
      <c r="CJ328" s="122"/>
      <c r="CK328" s="122"/>
      <c r="CL328" s="130"/>
      <c r="CM328" s="122"/>
      <c r="CN328" s="122"/>
      <c r="CO328" s="122"/>
      <c r="CP328" s="130"/>
      <c r="CQ328" s="122"/>
      <c r="CR328" s="122"/>
      <c r="CS328" s="122"/>
      <c r="CT328" s="130"/>
      <c r="CU328" s="122"/>
      <c r="CV328" s="122"/>
      <c r="CW328" s="122"/>
      <c r="CX328" s="130"/>
      <c r="CY328" s="122"/>
      <c r="CZ328" s="122"/>
      <c r="DA328" s="122"/>
      <c r="DB328" s="130"/>
      <c r="DC328" s="122"/>
      <c r="DD328" s="122"/>
      <c r="DE328" s="122"/>
      <c r="DF328" s="130"/>
      <c r="DG328" s="122"/>
      <c r="DH328" s="122"/>
      <c r="DI328" s="131"/>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2"/>
      <c r="EI328" s="122"/>
      <c r="EJ328" s="122"/>
      <c r="EK328" s="122"/>
    </row>
    <row r="329" spans="1:141" outlineLevel="2" x14ac:dyDescent="0.25">
      <c r="A329" s="90"/>
      <c r="B329" s="90"/>
      <c r="C329" s="90"/>
      <c r="D329" s="90"/>
      <c r="F329" s="100"/>
      <c r="I329" s="101"/>
      <c r="J329" s="100"/>
      <c r="M329" s="101"/>
      <c r="N329" s="100"/>
      <c r="Q329" s="101"/>
      <c r="R329" s="100"/>
      <c r="U329" s="101"/>
      <c r="V329" s="100"/>
      <c r="Y329" s="101"/>
      <c r="Z329" s="100"/>
      <c r="AC329" s="101"/>
      <c r="AD329" s="100"/>
      <c r="AG329" s="101"/>
      <c r="AH329" s="100"/>
      <c r="AK329" s="101"/>
      <c r="AL329" s="100"/>
      <c r="AO329" s="101"/>
      <c r="AP329" s="100"/>
      <c r="AS329" s="101"/>
      <c r="AT329" s="100"/>
      <c r="AW329" s="101"/>
      <c r="AX329" s="100"/>
      <c r="BA329" s="101"/>
      <c r="BB329" s="100"/>
      <c r="BE329" s="101"/>
      <c r="BF329" s="100"/>
      <c r="BI329" s="101"/>
      <c r="BJ329" s="100"/>
      <c r="BM329" s="101"/>
      <c r="BN329" s="100"/>
      <c r="BQ329" s="101"/>
      <c r="BR329" s="100"/>
      <c r="BU329" s="101"/>
      <c r="BV329" s="100"/>
      <c r="BY329" s="101"/>
      <c r="BZ329" s="100"/>
      <c r="CC329" s="101"/>
      <c r="CD329" s="100"/>
      <c r="CG329" s="101"/>
      <c r="CH329" s="100"/>
      <c r="CK329" s="101"/>
      <c r="CL329" s="100"/>
      <c r="CO329" s="101"/>
      <c r="CP329" s="100"/>
      <c r="CS329" s="101"/>
      <c r="CT329" s="100"/>
      <c r="CW329" s="101"/>
      <c r="CX329" s="100"/>
      <c r="DA329" s="101"/>
      <c r="DB329" s="100"/>
      <c r="DE329" s="101"/>
      <c r="DF329" s="100"/>
      <c r="DI329" s="101"/>
    </row>
    <row r="330" spans="1:141" outlineLevel="2" x14ac:dyDescent="0.25">
      <c r="A330" s="90"/>
      <c r="B330" s="90"/>
      <c r="C330" s="111"/>
      <c r="D330" s="90"/>
      <c r="E330" s="132" t="s">
        <v>339</v>
      </c>
      <c r="F330" s="105">
        <f t="shared" ref="F330:AK330" ca="1" si="620">IF(ISNUMBER(F335),F335+IF($I$7=1,F333,0),IF(ISNUMBER(F337),F337+IF($I$7=1,F333,0),""))</f>
        <v>11.471</v>
      </c>
      <c r="G330" s="106">
        <f t="shared" ca="1" si="620"/>
        <v>11.526</v>
      </c>
      <c r="H330" s="106">
        <f t="shared" ca="1" si="620"/>
        <v>11.542</v>
      </c>
      <c r="I330" s="107">
        <f t="shared" ca="1" si="620"/>
        <v>11.593999999999999</v>
      </c>
      <c r="J330" s="105">
        <f t="shared" ca="1" si="620"/>
        <v>12</v>
      </c>
      <c r="K330" s="106">
        <f t="shared" ca="1" si="620"/>
        <v>12</v>
      </c>
      <c r="L330" s="106">
        <f t="shared" ca="1" si="620"/>
        <v>12</v>
      </c>
      <c r="M330" s="107">
        <f t="shared" ca="1" si="620"/>
        <v>11</v>
      </c>
      <c r="N330" s="105">
        <f t="shared" ca="1" si="620"/>
        <v>12</v>
      </c>
      <c r="O330" s="106">
        <f t="shared" ca="1" si="620"/>
        <v>12</v>
      </c>
      <c r="P330" s="106">
        <f t="shared" ca="1" si="620"/>
        <v>16</v>
      </c>
      <c r="Q330" s="107">
        <f t="shared" ca="1" si="620"/>
        <v>18</v>
      </c>
      <c r="R330" s="105">
        <f t="shared" ca="1" si="620"/>
        <v>16</v>
      </c>
      <c r="S330" s="106">
        <f t="shared" ca="1" si="620"/>
        <v>15</v>
      </c>
      <c r="T330" s="106">
        <f t="shared" ca="1" si="620"/>
        <v>15</v>
      </c>
      <c r="U330" s="107">
        <f t="shared" ca="1" si="620"/>
        <v>15</v>
      </c>
      <c r="V330" s="105">
        <f t="shared" ca="1" si="620"/>
        <v>15</v>
      </c>
      <c r="W330" s="106">
        <f t="shared" ca="1" si="620"/>
        <v>14</v>
      </c>
      <c r="X330" s="106">
        <f t="shared" ca="1" si="620"/>
        <v>15</v>
      </c>
      <c r="Y330" s="107">
        <f t="shared" ca="1" si="620"/>
        <v>14</v>
      </c>
      <c r="Z330" s="105">
        <f t="shared" ca="1" si="620"/>
        <v>13</v>
      </c>
      <c r="AA330" s="106">
        <f t="shared" ca="1" si="620"/>
        <v>13</v>
      </c>
      <c r="AB330" s="106">
        <f t="shared" ca="1" si="620"/>
        <v>13</v>
      </c>
      <c r="AC330" s="107">
        <f t="shared" ca="1" si="620"/>
        <v>13</v>
      </c>
      <c r="AD330" s="105">
        <f t="shared" ca="1" si="620"/>
        <v>25</v>
      </c>
      <c r="AE330" s="106">
        <f t="shared" ca="1" si="620"/>
        <v>54</v>
      </c>
      <c r="AF330" s="106">
        <f t="shared" ca="1" si="620"/>
        <v>53</v>
      </c>
      <c r="AG330" s="107">
        <f t="shared" ca="1" si="620"/>
        <v>52</v>
      </c>
      <c r="AH330" s="105">
        <f t="shared" ca="1" si="620"/>
        <v>53</v>
      </c>
      <c r="AI330" s="106">
        <f t="shared" ca="1" si="620"/>
        <v>60</v>
      </c>
      <c r="AJ330" s="106">
        <f t="shared" ca="1" si="620"/>
        <v>62</v>
      </c>
      <c r="AK330" s="107">
        <f t="shared" ca="1" si="620"/>
        <v>61</v>
      </c>
      <c r="AL330" s="105">
        <f t="shared" ref="AL330:BQ330" ca="1" si="621">IF(ISNUMBER(AL335),AL335+IF($I$7=1,AL333,0),IF(ISNUMBER(AL337),AL337+IF($I$7=1,AL333,0),""))</f>
        <v>68</v>
      </c>
      <c r="AM330" s="106">
        <f t="shared" ca="1" si="621"/>
        <v>65</v>
      </c>
      <c r="AN330" s="106">
        <f t="shared" ca="1" si="621"/>
        <v>65</v>
      </c>
      <c r="AO330" s="107">
        <f t="shared" ca="1" si="621"/>
        <v>64</v>
      </c>
      <c r="AP330" s="105">
        <f t="shared" ca="1" si="621"/>
        <v>66</v>
      </c>
      <c r="AQ330" s="106">
        <f t="shared" ca="1" si="621"/>
        <v>65</v>
      </c>
      <c r="AR330" s="106">
        <f t="shared" ca="1" si="621"/>
        <v>63</v>
      </c>
      <c r="AS330" s="107">
        <f t="shared" ca="1" si="621"/>
        <v>63</v>
      </c>
      <c r="AT330" s="105">
        <f t="shared" ca="1" si="621"/>
        <v>64</v>
      </c>
      <c r="AU330" s="106">
        <f t="shared" ca="1" si="621"/>
        <v>61</v>
      </c>
      <c r="AV330" s="106">
        <f t="shared" ca="1" si="621"/>
        <v>61</v>
      </c>
      <c r="AW330" s="107">
        <f t="shared" ca="1" si="621"/>
        <v>54.942583212735165</v>
      </c>
      <c r="AX330" s="105">
        <f t="shared" ca="1" si="621"/>
        <v>43.375723589001439</v>
      </c>
      <c r="AY330" s="106">
        <f t="shared" ca="1" si="621"/>
        <v>43.375723589001439</v>
      </c>
      <c r="AZ330" s="106">
        <f t="shared" ca="1" si="621"/>
        <v>43.375723589001439</v>
      </c>
      <c r="BA330" s="107">
        <f t="shared" ca="1" si="621"/>
        <v>43.375723589001439</v>
      </c>
      <c r="BB330" s="105">
        <f t="shared" ca="1" si="621"/>
        <v>31.808863965267712</v>
      </c>
      <c r="BC330" s="106">
        <f t="shared" ca="1" si="621"/>
        <v>31.808863965267712</v>
      </c>
      <c r="BD330" s="106">
        <f t="shared" ca="1" si="621"/>
        <v>31.808863965267712</v>
      </c>
      <c r="BE330" s="107">
        <f t="shared" ca="1" si="621"/>
        <v>31.808863965267712</v>
      </c>
      <c r="BF330" s="105">
        <f t="shared" ca="1" si="621"/>
        <v>20.242004341533988</v>
      </c>
      <c r="BG330" s="106">
        <f t="shared" ca="1" si="621"/>
        <v>20.242004341533988</v>
      </c>
      <c r="BH330" s="106">
        <f t="shared" ca="1" si="621"/>
        <v>20.242004341533988</v>
      </c>
      <c r="BI330" s="107">
        <f t="shared" ca="1" si="621"/>
        <v>20.242004341533988</v>
      </c>
      <c r="BJ330" s="105">
        <f t="shared" ca="1" si="621"/>
        <v>8.6751447178002703</v>
      </c>
      <c r="BK330" s="106">
        <f t="shared" ca="1" si="621"/>
        <v>8.6751447178002703</v>
      </c>
      <c r="BL330" s="106">
        <f t="shared" ca="1" si="621"/>
        <v>8.6751447178002703</v>
      </c>
      <c r="BM330" s="107">
        <f t="shared" ca="1" si="621"/>
        <v>8.6751447178002703</v>
      </c>
      <c r="BN330" s="105">
        <f t="shared" ca="1" si="621"/>
        <v>0</v>
      </c>
      <c r="BO330" s="106">
        <f t="shared" ca="1" si="621"/>
        <v>0</v>
      </c>
      <c r="BP330" s="106">
        <f t="shared" ca="1" si="621"/>
        <v>0</v>
      </c>
      <c r="BQ330" s="107">
        <f t="shared" ca="1" si="621"/>
        <v>0</v>
      </c>
      <c r="BR330" s="105">
        <f t="shared" ref="BR330:CW330" ca="1" si="622">IF(ISNUMBER(BR335),BR335+IF($I$7=1,BR333,0),IF(ISNUMBER(BR337),BR337+IF($I$7=1,BR333,0),""))</f>
        <v>0</v>
      </c>
      <c r="BS330" s="106">
        <f t="shared" ca="1" si="622"/>
        <v>0</v>
      </c>
      <c r="BT330" s="106">
        <f t="shared" ca="1" si="622"/>
        <v>0</v>
      </c>
      <c r="BU330" s="107">
        <f t="shared" ca="1" si="622"/>
        <v>0</v>
      </c>
      <c r="BV330" s="105">
        <f t="shared" ca="1" si="622"/>
        <v>0</v>
      </c>
      <c r="BW330" s="106">
        <f t="shared" ca="1" si="622"/>
        <v>0</v>
      </c>
      <c r="BX330" s="106">
        <f t="shared" ca="1" si="622"/>
        <v>0</v>
      </c>
      <c r="BY330" s="107">
        <f t="shared" ca="1" si="622"/>
        <v>0</v>
      </c>
      <c r="BZ330" s="105">
        <f t="shared" ca="1" si="622"/>
        <v>0</v>
      </c>
      <c r="CA330" s="106">
        <f t="shared" ca="1" si="622"/>
        <v>0</v>
      </c>
      <c r="CB330" s="106">
        <f t="shared" ca="1" si="622"/>
        <v>0</v>
      </c>
      <c r="CC330" s="107">
        <f t="shared" ca="1" si="622"/>
        <v>0</v>
      </c>
      <c r="CD330" s="105">
        <f t="shared" ca="1" si="622"/>
        <v>0</v>
      </c>
      <c r="CE330" s="106">
        <f t="shared" ca="1" si="622"/>
        <v>0</v>
      </c>
      <c r="CF330" s="106">
        <f t="shared" ca="1" si="622"/>
        <v>0</v>
      </c>
      <c r="CG330" s="107">
        <f t="shared" ca="1" si="622"/>
        <v>0</v>
      </c>
      <c r="CH330" s="105">
        <f t="shared" ca="1" si="622"/>
        <v>0</v>
      </c>
      <c r="CI330" s="106">
        <f t="shared" ca="1" si="622"/>
        <v>0</v>
      </c>
      <c r="CJ330" s="106">
        <f t="shared" ca="1" si="622"/>
        <v>0</v>
      </c>
      <c r="CK330" s="107">
        <f t="shared" ca="1" si="622"/>
        <v>0</v>
      </c>
      <c r="CL330" s="105">
        <f t="shared" ca="1" si="622"/>
        <v>0</v>
      </c>
      <c r="CM330" s="106">
        <f t="shared" ca="1" si="622"/>
        <v>0</v>
      </c>
      <c r="CN330" s="106">
        <f t="shared" ca="1" si="622"/>
        <v>0</v>
      </c>
      <c r="CO330" s="107">
        <f t="shared" ca="1" si="622"/>
        <v>0</v>
      </c>
      <c r="CP330" s="105">
        <f t="shared" ca="1" si="622"/>
        <v>0</v>
      </c>
      <c r="CQ330" s="106">
        <f t="shared" ca="1" si="622"/>
        <v>0</v>
      </c>
      <c r="CR330" s="106">
        <f t="shared" ca="1" si="622"/>
        <v>0</v>
      </c>
      <c r="CS330" s="107">
        <f t="shared" ca="1" si="622"/>
        <v>0</v>
      </c>
      <c r="CT330" s="105">
        <f t="shared" ca="1" si="622"/>
        <v>0</v>
      </c>
      <c r="CU330" s="106">
        <f t="shared" ca="1" si="622"/>
        <v>0</v>
      </c>
      <c r="CV330" s="106">
        <f t="shared" ca="1" si="622"/>
        <v>0</v>
      </c>
      <c r="CW330" s="107">
        <f t="shared" ca="1" si="622"/>
        <v>0</v>
      </c>
      <c r="CX330" s="105">
        <f t="shared" ref="CX330:DI330" ca="1" si="623">IF(ISNUMBER(CX335),CX335+IF($I$7=1,CX333,0),IF(ISNUMBER(CX337),CX337+IF($I$7=1,CX333,0),""))</f>
        <v>0</v>
      </c>
      <c r="CY330" s="106">
        <f t="shared" ca="1" si="623"/>
        <v>0</v>
      </c>
      <c r="CZ330" s="106">
        <f t="shared" ca="1" si="623"/>
        <v>0</v>
      </c>
      <c r="DA330" s="107">
        <f t="shared" ca="1" si="623"/>
        <v>0</v>
      </c>
      <c r="DB330" s="105">
        <f t="shared" ca="1" si="623"/>
        <v>0</v>
      </c>
      <c r="DC330" s="106">
        <f t="shared" ca="1" si="623"/>
        <v>0</v>
      </c>
      <c r="DD330" s="106">
        <f t="shared" ca="1" si="623"/>
        <v>0</v>
      </c>
      <c r="DE330" s="107">
        <f t="shared" ca="1" si="623"/>
        <v>0</v>
      </c>
      <c r="DF330" s="105">
        <f t="shared" ca="1" si="623"/>
        <v>0</v>
      </c>
      <c r="DG330" s="106">
        <f t="shared" ca="1" si="623"/>
        <v>0</v>
      </c>
      <c r="DH330" s="106">
        <f t="shared" ca="1" si="623"/>
        <v>0</v>
      </c>
      <c r="DI330" s="107">
        <f t="shared" ca="1" si="623"/>
        <v>0</v>
      </c>
      <c r="DK330" s="106">
        <f t="shared" ref="DK330:EK330" ca="1" si="624">SUM(OFFSET($E330,,MATCH(DK$3,$F$5:$DI$5,0),,4))</f>
        <v>46.133000000000003</v>
      </c>
      <c r="DL330" s="106">
        <f t="shared" ca="1" si="624"/>
        <v>47</v>
      </c>
      <c r="DM330" s="106">
        <f t="shared" ca="1" si="624"/>
        <v>58</v>
      </c>
      <c r="DN330" s="106">
        <f t="shared" ca="1" si="624"/>
        <v>61</v>
      </c>
      <c r="DO330" s="106">
        <f t="shared" ca="1" si="624"/>
        <v>58</v>
      </c>
      <c r="DP330" s="106">
        <f t="shared" ca="1" si="624"/>
        <v>52</v>
      </c>
      <c r="DQ330" s="106">
        <f t="shared" ca="1" si="624"/>
        <v>184</v>
      </c>
      <c r="DR330" s="106">
        <f t="shared" ca="1" si="624"/>
        <v>236</v>
      </c>
      <c r="DS330" s="106">
        <f t="shared" ca="1" si="624"/>
        <v>262</v>
      </c>
      <c r="DT330" s="106">
        <f t="shared" ca="1" si="624"/>
        <v>257</v>
      </c>
      <c r="DU330" s="106">
        <f t="shared" ca="1" si="624"/>
        <v>240.94258321273517</v>
      </c>
      <c r="DV330" s="106">
        <f t="shared" ca="1" si="624"/>
        <v>173.50289435600575</v>
      </c>
      <c r="DW330" s="106">
        <f t="shared" ca="1" si="624"/>
        <v>127.23545586107085</v>
      </c>
      <c r="DX330" s="106">
        <f t="shared" ca="1" si="624"/>
        <v>80.968017366135953</v>
      </c>
      <c r="DY330" s="106">
        <f t="shared" ca="1" si="624"/>
        <v>34.700578871201081</v>
      </c>
      <c r="DZ330" s="106">
        <f t="shared" ca="1" si="624"/>
        <v>0</v>
      </c>
      <c r="EA330" s="106">
        <f t="shared" ca="1" si="624"/>
        <v>0</v>
      </c>
      <c r="EB330" s="106">
        <f t="shared" ca="1" si="624"/>
        <v>0</v>
      </c>
      <c r="EC330" s="106">
        <f t="shared" ca="1" si="624"/>
        <v>0</v>
      </c>
      <c r="ED330" s="106">
        <f t="shared" ca="1" si="624"/>
        <v>0</v>
      </c>
      <c r="EE330" s="106">
        <f t="shared" ca="1" si="624"/>
        <v>0</v>
      </c>
      <c r="EF330" s="106">
        <f t="shared" ca="1" si="624"/>
        <v>0</v>
      </c>
      <c r="EG330" s="106">
        <f t="shared" ca="1" si="624"/>
        <v>0</v>
      </c>
      <c r="EH330" s="106">
        <f t="shared" ca="1" si="624"/>
        <v>0</v>
      </c>
      <c r="EI330" s="106">
        <f t="shared" ca="1" si="624"/>
        <v>0</v>
      </c>
      <c r="EJ330" s="106">
        <f t="shared" ca="1" si="624"/>
        <v>0</v>
      </c>
      <c r="EK330" s="106">
        <f t="shared" ca="1" si="624"/>
        <v>0</v>
      </c>
    </row>
    <row r="331" spans="1:141" outlineLevel="2" x14ac:dyDescent="0.25">
      <c r="A331" s="90"/>
      <c r="B331" s="90"/>
      <c r="C331" s="90"/>
      <c r="D331" s="90"/>
      <c r="E331" s="37" t="str">
        <f>E338</f>
        <v>% total debt</v>
      </c>
      <c r="F331" s="108">
        <f t="shared" ref="F331:AK331" ca="1" si="625">IF(ISERROR(F330/F350),"",F330/F350)</f>
        <v>6.8775683709797926E-3</v>
      </c>
      <c r="G331" s="109">
        <f t="shared" ca="1" si="625"/>
        <v>6.822298249144698E-3</v>
      </c>
      <c r="H331" s="109">
        <f t="shared" ca="1" si="625"/>
        <v>6.7604412854327198E-3</v>
      </c>
      <c r="I331" s="110">
        <f t="shared" ca="1" si="625"/>
        <v>7.5261229950516094E-3</v>
      </c>
      <c r="J331" s="108">
        <f t="shared" ca="1" si="625"/>
        <v>7.7922077922077922E-3</v>
      </c>
      <c r="K331" s="109">
        <f t="shared" ca="1" si="625"/>
        <v>7.4859638178415471E-3</v>
      </c>
      <c r="L331" s="109">
        <f t="shared" ca="1" si="625"/>
        <v>7.5949367088607592E-3</v>
      </c>
      <c r="M331" s="110">
        <f t="shared" ca="1" si="625"/>
        <v>7.2847682119205302E-3</v>
      </c>
      <c r="N331" s="108">
        <f t="shared" ca="1" si="625"/>
        <v>7.9522862823061622E-3</v>
      </c>
      <c r="O331" s="109">
        <f t="shared" ca="1" si="625"/>
        <v>7.9575596816976128E-3</v>
      </c>
      <c r="P331" s="109">
        <f t="shared" ca="1" si="625"/>
        <v>5.2545155993431857E-3</v>
      </c>
      <c r="Q331" s="110">
        <f t="shared" ca="1" si="625"/>
        <v>6.3920454545454549E-3</v>
      </c>
      <c r="R331" s="108">
        <f t="shared" ca="1" si="625"/>
        <v>7.2398190045248872E-3</v>
      </c>
      <c r="S331" s="109">
        <f t="shared" ca="1" si="625"/>
        <v>7.2358900144717797E-3</v>
      </c>
      <c r="T331" s="109">
        <f t="shared" ca="1" si="625"/>
        <v>7.462686567164179E-3</v>
      </c>
      <c r="U331" s="110">
        <f t="shared" ca="1" si="625"/>
        <v>7.4999999999999997E-3</v>
      </c>
      <c r="V331" s="108">
        <f t="shared" ca="1" si="625"/>
        <v>7.4999999999999997E-3</v>
      </c>
      <c r="W331" s="109">
        <f t="shared" ca="1" si="625"/>
        <v>6.9965017491254375E-3</v>
      </c>
      <c r="X331" s="109">
        <f t="shared" ca="1" si="625"/>
        <v>7.537688442211055E-3</v>
      </c>
      <c r="Y331" s="110">
        <f t="shared" ca="1" si="625"/>
        <v>6.7340067340067337E-3</v>
      </c>
      <c r="Z331" s="108">
        <f t="shared" ca="1" si="625"/>
        <v>5.0900548159749414E-3</v>
      </c>
      <c r="AA331" s="109">
        <f t="shared" ca="1" si="625"/>
        <v>5.0860719874804379E-3</v>
      </c>
      <c r="AB331" s="109">
        <f t="shared" ca="1" si="625"/>
        <v>5.1020408163265302E-3</v>
      </c>
      <c r="AC331" s="110">
        <f t="shared" ca="1" si="625"/>
        <v>4.0574282147315859E-3</v>
      </c>
      <c r="AD331" s="108">
        <f t="shared" ca="1" si="625"/>
        <v>3.0875632950475487E-3</v>
      </c>
      <c r="AE331" s="109">
        <f t="shared" ca="1" si="625"/>
        <v>6.501324343847821E-3</v>
      </c>
      <c r="AF331" s="109">
        <f t="shared" ca="1" si="625"/>
        <v>6.3971031985515991E-3</v>
      </c>
      <c r="AG331" s="110">
        <f t="shared" ca="1" si="625"/>
        <v>6.2260536398467429E-3</v>
      </c>
      <c r="AH331" s="108">
        <f t="shared" ca="1" si="625"/>
        <v>6.8493150684931503E-3</v>
      </c>
      <c r="AI331" s="109">
        <f t="shared" ca="1" si="625"/>
        <v>4.4421411120159921E-3</v>
      </c>
      <c r="AJ331" s="109">
        <f t="shared" ca="1" si="625"/>
        <v>4.9323786793953857E-3</v>
      </c>
      <c r="AK331" s="110">
        <f t="shared" ca="1" si="625"/>
        <v>4.8520521794463891E-3</v>
      </c>
      <c r="AL331" s="108">
        <f t="shared" ref="AL331:BQ331" ca="1" si="626">IF(ISERROR(AL330/AL350),"",AL330/AL350)</f>
        <v>5.8124626036413366E-3</v>
      </c>
      <c r="AM331" s="109">
        <f t="shared" ca="1" si="626"/>
        <v>5.227181342983514E-3</v>
      </c>
      <c r="AN331" s="109">
        <f t="shared" ca="1" si="626"/>
        <v>5.5328566564521618E-3</v>
      </c>
      <c r="AO331" s="110">
        <f t="shared" ca="1" si="626"/>
        <v>5.3195910564375363E-3</v>
      </c>
      <c r="AP331" s="108">
        <f t="shared" ca="1" si="626"/>
        <v>5.4635761589403977E-3</v>
      </c>
      <c r="AQ331" s="109">
        <f t="shared" ca="1" si="626"/>
        <v>5.9339054226766478E-3</v>
      </c>
      <c r="AR331" s="109">
        <f t="shared" ca="1" si="626"/>
        <v>5.7132492971796499E-3</v>
      </c>
      <c r="AS331" s="110">
        <f t="shared" ca="1" si="626"/>
        <v>5.698263386396527E-3</v>
      </c>
      <c r="AT331" s="108">
        <f t="shared" ca="1" si="626"/>
        <v>5.6954703212601229E-3</v>
      </c>
      <c r="AU331" s="109">
        <f t="shared" ca="1" si="626"/>
        <v>6.0908637044433346E-3</v>
      </c>
      <c r="AV331" s="109">
        <f t="shared" ca="1" si="626"/>
        <v>6.1294212218649521E-3</v>
      </c>
      <c r="AW331" s="110">
        <f t="shared" ca="1" si="626"/>
        <v>5.8113241678726486E-3</v>
      </c>
      <c r="AX331" s="108">
        <f t="shared" ca="1" si="626"/>
        <v>5.8113241678726486E-3</v>
      </c>
      <c r="AY331" s="109">
        <f t="shared" ca="1" si="626"/>
        <v>5.8113241678726486E-3</v>
      </c>
      <c r="AZ331" s="109">
        <f t="shared" ca="1" si="626"/>
        <v>5.8113241678726486E-3</v>
      </c>
      <c r="BA331" s="110">
        <f t="shared" ca="1" si="626"/>
        <v>5.8113241678726486E-3</v>
      </c>
      <c r="BB331" s="108">
        <f t="shared" ca="1" si="626"/>
        <v>5.8113241678726486E-3</v>
      </c>
      <c r="BC331" s="109">
        <f t="shared" ca="1" si="626"/>
        <v>5.8113241678726486E-3</v>
      </c>
      <c r="BD331" s="109">
        <f t="shared" ca="1" si="626"/>
        <v>5.8113241678726486E-3</v>
      </c>
      <c r="BE331" s="110">
        <f t="shared" ca="1" si="626"/>
        <v>5.8113241678726486E-3</v>
      </c>
      <c r="BF331" s="108">
        <f t="shared" ca="1" si="626"/>
        <v>5.8113241678726486E-3</v>
      </c>
      <c r="BG331" s="109">
        <f t="shared" ca="1" si="626"/>
        <v>5.8113241678726486E-3</v>
      </c>
      <c r="BH331" s="109">
        <f t="shared" ca="1" si="626"/>
        <v>5.8113241678726486E-3</v>
      </c>
      <c r="BI331" s="110">
        <f t="shared" ca="1" si="626"/>
        <v>5.8113241678726486E-3</v>
      </c>
      <c r="BJ331" s="108">
        <f t="shared" ca="1" si="626"/>
        <v>5.8113241678726486E-3</v>
      </c>
      <c r="BK331" s="109">
        <f t="shared" ca="1" si="626"/>
        <v>5.8113241678726486E-3</v>
      </c>
      <c r="BL331" s="109">
        <f t="shared" ca="1" si="626"/>
        <v>5.8113241678726486E-3</v>
      </c>
      <c r="BM331" s="110">
        <f t="shared" ca="1" si="626"/>
        <v>5.8113241678726486E-3</v>
      </c>
      <c r="BN331" s="108" t="str">
        <f t="shared" ca="1" si="626"/>
        <v/>
      </c>
      <c r="BO331" s="109" t="str">
        <f t="shared" ca="1" si="626"/>
        <v/>
      </c>
      <c r="BP331" s="109" t="str">
        <f t="shared" ca="1" si="626"/>
        <v/>
      </c>
      <c r="BQ331" s="110" t="str">
        <f t="shared" ca="1" si="626"/>
        <v/>
      </c>
      <c r="BR331" s="108" t="str">
        <f t="shared" ref="BR331:CW331" ca="1" si="627">IF(ISERROR(BR330/BR350),"",BR330/BR350)</f>
        <v/>
      </c>
      <c r="BS331" s="109" t="str">
        <f t="shared" ca="1" si="627"/>
        <v/>
      </c>
      <c r="BT331" s="109" t="str">
        <f t="shared" ca="1" si="627"/>
        <v/>
      </c>
      <c r="BU331" s="110" t="str">
        <f t="shared" ca="1" si="627"/>
        <v/>
      </c>
      <c r="BV331" s="108" t="str">
        <f t="shared" ca="1" si="627"/>
        <v/>
      </c>
      <c r="BW331" s="109" t="str">
        <f t="shared" ca="1" si="627"/>
        <v/>
      </c>
      <c r="BX331" s="109" t="str">
        <f t="shared" ca="1" si="627"/>
        <v/>
      </c>
      <c r="BY331" s="110" t="str">
        <f t="shared" ca="1" si="627"/>
        <v/>
      </c>
      <c r="BZ331" s="108" t="str">
        <f t="shared" ca="1" si="627"/>
        <v/>
      </c>
      <c r="CA331" s="109" t="str">
        <f t="shared" ca="1" si="627"/>
        <v/>
      </c>
      <c r="CB331" s="109" t="str">
        <f t="shared" ca="1" si="627"/>
        <v/>
      </c>
      <c r="CC331" s="110" t="str">
        <f t="shared" ca="1" si="627"/>
        <v/>
      </c>
      <c r="CD331" s="108" t="str">
        <f t="shared" ca="1" si="627"/>
        <v/>
      </c>
      <c r="CE331" s="109" t="str">
        <f t="shared" ca="1" si="627"/>
        <v/>
      </c>
      <c r="CF331" s="109" t="str">
        <f t="shared" ca="1" si="627"/>
        <v/>
      </c>
      <c r="CG331" s="110" t="str">
        <f t="shared" ca="1" si="627"/>
        <v/>
      </c>
      <c r="CH331" s="108" t="str">
        <f t="shared" ca="1" si="627"/>
        <v/>
      </c>
      <c r="CI331" s="109" t="str">
        <f t="shared" ca="1" si="627"/>
        <v/>
      </c>
      <c r="CJ331" s="109" t="str">
        <f t="shared" ca="1" si="627"/>
        <v/>
      </c>
      <c r="CK331" s="110" t="str">
        <f t="shared" ca="1" si="627"/>
        <v/>
      </c>
      <c r="CL331" s="108" t="str">
        <f t="shared" ca="1" si="627"/>
        <v/>
      </c>
      <c r="CM331" s="109" t="str">
        <f t="shared" ca="1" si="627"/>
        <v/>
      </c>
      <c r="CN331" s="109" t="str">
        <f t="shared" ca="1" si="627"/>
        <v/>
      </c>
      <c r="CO331" s="110" t="str">
        <f t="shared" ca="1" si="627"/>
        <v/>
      </c>
      <c r="CP331" s="108" t="str">
        <f t="shared" ca="1" si="627"/>
        <v/>
      </c>
      <c r="CQ331" s="109" t="str">
        <f t="shared" ca="1" si="627"/>
        <v/>
      </c>
      <c r="CR331" s="109" t="str">
        <f t="shared" ca="1" si="627"/>
        <v/>
      </c>
      <c r="CS331" s="110" t="str">
        <f t="shared" ca="1" si="627"/>
        <v/>
      </c>
      <c r="CT331" s="108" t="str">
        <f t="shared" ca="1" si="627"/>
        <v/>
      </c>
      <c r="CU331" s="109" t="str">
        <f t="shared" ca="1" si="627"/>
        <v/>
      </c>
      <c r="CV331" s="109" t="str">
        <f t="shared" ca="1" si="627"/>
        <v/>
      </c>
      <c r="CW331" s="110" t="str">
        <f t="shared" ca="1" si="627"/>
        <v/>
      </c>
      <c r="CX331" s="108" t="str">
        <f t="shared" ref="CX331:DI331" ca="1" si="628">IF(ISERROR(CX330/CX350),"",CX330/CX350)</f>
        <v/>
      </c>
      <c r="CY331" s="109" t="str">
        <f t="shared" ca="1" si="628"/>
        <v/>
      </c>
      <c r="CZ331" s="109" t="str">
        <f t="shared" ca="1" si="628"/>
        <v/>
      </c>
      <c r="DA331" s="110" t="str">
        <f t="shared" ca="1" si="628"/>
        <v/>
      </c>
      <c r="DB331" s="108" t="str">
        <f t="shared" ca="1" si="628"/>
        <v/>
      </c>
      <c r="DC331" s="109" t="str">
        <f t="shared" ca="1" si="628"/>
        <v/>
      </c>
      <c r="DD331" s="109" t="str">
        <f t="shared" ca="1" si="628"/>
        <v/>
      </c>
      <c r="DE331" s="110" t="str">
        <f t="shared" ca="1" si="628"/>
        <v/>
      </c>
      <c r="DF331" s="108" t="str">
        <f t="shared" ca="1" si="628"/>
        <v/>
      </c>
      <c r="DG331" s="109" t="str">
        <f t="shared" ca="1" si="628"/>
        <v/>
      </c>
      <c r="DH331" s="109" t="str">
        <f t="shared" ca="1" si="628"/>
        <v/>
      </c>
      <c r="DI331" s="110" t="str">
        <f t="shared" ca="1" si="628"/>
        <v/>
      </c>
      <c r="DK331" s="109">
        <f t="shared" ref="DK331:EK331" ca="1" si="629">IF(ISERROR(DK330/DK350),"",DK330/DK350)</f>
        <v>2.9946751089418314E-2</v>
      </c>
      <c r="DL331" s="109">
        <f t="shared" ca="1" si="629"/>
        <v>3.1125827814569535E-2</v>
      </c>
      <c r="DM331" s="109">
        <f t="shared" ca="1" si="629"/>
        <v>2.0596590909090908E-2</v>
      </c>
      <c r="DN331" s="109">
        <f t="shared" ca="1" si="629"/>
        <v>3.0499999999999999E-2</v>
      </c>
      <c r="DO331" s="109">
        <f t="shared" ca="1" si="629"/>
        <v>2.7898027898027897E-2</v>
      </c>
      <c r="DP331" s="109">
        <f t="shared" ca="1" si="629"/>
        <v>1.6229712858926344E-2</v>
      </c>
      <c r="DQ331" s="109">
        <f t="shared" ca="1" si="629"/>
        <v>2.2030651340996167E-2</v>
      </c>
      <c r="DR331" s="109">
        <f t="shared" ca="1" si="629"/>
        <v>1.8771874005727014E-2</v>
      </c>
      <c r="DS331" s="109">
        <f t="shared" ca="1" si="629"/>
        <v>2.1777075887291164E-2</v>
      </c>
      <c r="DT331" s="109">
        <f t="shared" ca="1" si="629"/>
        <v>2.3245296671490594E-2</v>
      </c>
      <c r="DU331" s="109">
        <f t="shared" ca="1" si="629"/>
        <v>2.5484703758327888E-2</v>
      </c>
      <c r="DV331" s="109">
        <f t="shared" ca="1" si="629"/>
        <v>2.3245296671490594E-2</v>
      </c>
      <c r="DW331" s="109">
        <f t="shared" ca="1" si="629"/>
        <v>2.3245296671490594E-2</v>
      </c>
      <c r="DX331" s="109">
        <f t="shared" ca="1" si="629"/>
        <v>2.3245296671490594E-2</v>
      </c>
      <c r="DY331" s="109">
        <f t="shared" ca="1" si="629"/>
        <v>2.3245296671490594E-2</v>
      </c>
      <c r="DZ331" s="109" t="str">
        <f t="shared" ca="1" si="629"/>
        <v/>
      </c>
      <c r="EA331" s="109" t="str">
        <f t="shared" ca="1" si="629"/>
        <v/>
      </c>
      <c r="EB331" s="109" t="str">
        <f t="shared" ca="1" si="629"/>
        <v/>
      </c>
      <c r="EC331" s="109" t="str">
        <f t="shared" ca="1" si="629"/>
        <v/>
      </c>
      <c r="ED331" s="109" t="str">
        <f t="shared" ca="1" si="629"/>
        <v/>
      </c>
      <c r="EE331" s="109" t="str">
        <f t="shared" ca="1" si="629"/>
        <v/>
      </c>
      <c r="EF331" s="109" t="str">
        <f t="shared" ca="1" si="629"/>
        <v/>
      </c>
      <c r="EG331" s="109" t="str">
        <f t="shared" ca="1" si="629"/>
        <v/>
      </c>
      <c r="EH331" s="109" t="str">
        <f t="shared" ca="1" si="629"/>
        <v/>
      </c>
      <c r="EI331" s="109" t="str">
        <f t="shared" ca="1" si="629"/>
        <v/>
      </c>
      <c r="EJ331" s="109" t="str">
        <f t="shared" ca="1" si="629"/>
        <v/>
      </c>
      <c r="EK331" s="109" t="str">
        <f t="shared" ca="1" si="629"/>
        <v/>
      </c>
    </row>
    <row r="332" spans="1:141" outlineLevel="2" x14ac:dyDescent="0.25">
      <c r="A332" s="90"/>
      <c r="B332" s="90"/>
      <c r="C332" s="90"/>
      <c r="D332" s="90"/>
      <c r="F332" s="100"/>
      <c r="I332" s="101"/>
      <c r="J332" s="100"/>
      <c r="M332" s="101"/>
      <c r="N332" s="100"/>
      <c r="Q332" s="101"/>
      <c r="R332" s="100"/>
      <c r="U332" s="101"/>
      <c r="V332" s="100"/>
      <c r="Y332" s="101"/>
      <c r="Z332" s="100"/>
      <c r="AC332" s="101"/>
      <c r="AD332" s="100"/>
      <c r="AG332" s="101"/>
      <c r="AH332" s="100"/>
      <c r="AK332" s="101"/>
      <c r="AL332" s="100"/>
      <c r="AO332" s="101"/>
      <c r="AP332" s="100"/>
      <c r="AS332" s="101"/>
      <c r="AT332" s="100"/>
      <c r="AW332" s="101"/>
      <c r="AX332" s="100"/>
      <c r="BA332" s="101"/>
      <c r="BB332" s="100"/>
      <c r="BE332" s="101"/>
      <c r="BF332" s="100"/>
      <c r="BI332" s="101"/>
      <c r="BJ332" s="100"/>
      <c r="BM332" s="101"/>
      <c r="BN332" s="100"/>
      <c r="BQ332" s="101"/>
      <c r="BR332" s="100"/>
      <c r="BU332" s="101"/>
      <c r="BV332" s="100"/>
      <c r="BY332" s="101"/>
      <c r="BZ332" s="100"/>
      <c r="CC332" s="101"/>
      <c r="CD332" s="100"/>
      <c r="CG332" s="101"/>
      <c r="CH332" s="100"/>
      <c r="CK332" s="101"/>
      <c r="CL332" s="100"/>
      <c r="CO332" s="101"/>
      <c r="CP332" s="100"/>
      <c r="CS332" s="101"/>
      <c r="CT332" s="100"/>
      <c r="CW332" s="101"/>
      <c r="CX332" s="100"/>
      <c r="DA332" s="101"/>
      <c r="DB332" s="100"/>
      <c r="DE332" s="101"/>
      <c r="DF332" s="100"/>
      <c r="DI332" s="101"/>
    </row>
    <row r="333" spans="1:141" outlineLevel="2" x14ac:dyDescent="0.25">
      <c r="A333" s="90" t="str">
        <f>A335</f>
        <v>p&amp;l</v>
      </c>
      <c r="B333" s="90" t="str">
        <f>B335</f>
        <v>interestExpense</v>
      </c>
      <c r="C333" s="111">
        <f>C335</f>
        <v>9.9999999999999995E-7</v>
      </c>
      <c r="D333" s="90"/>
      <c r="E333" t="str">
        <f>CONCATENATE(E330," - adjustment")</f>
        <v>Interest expense - adjustment</v>
      </c>
      <c r="F333" s="117">
        <v>0</v>
      </c>
      <c r="G333" s="118">
        <v>0</v>
      </c>
      <c r="H333" s="118">
        <v>0</v>
      </c>
      <c r="I333" s="119" cm="1">
        <f t="array" aca="1" ref="I333" ca="1">IF(ISNUMBER(INDEX('DataModel-NVDA'!$ET$4:$FT$109,MATCH(1,('DataModel-NVDA'!$EO$4:$EO$109=$A333)*('DataModel-NVDA'!$EP$4:$EP$109=$B333),0),MATCH(CONCATENATE("FY ",RIGHT(I$3,4)),'DataModel-NVDA'!$ET$2:$FT$2,0))*$C333),INDEX('DataModel-NVDA'!$ET$4:$FT$109,MATCH(1,('DataModel-NVDA'!$EO$4:$EO$109=$A333)*('DataModel-NVDA'!$EP$4:$EP$109=$B333),0),MATCH(CONCATENATE("FY ",RIGHT(I$3,4)),'DataModel-NVDA'!$ET$2:$FT$2,0))*$C333,0)</f>
        <v>0</v>
      </c>
      <c r="J333" s="117">
        <v>0</v>
      </c>
      <c r="K333" s="118">
        <v>0</v>
      </c>
      <c r="L333" s="118">
        <v>0</v>
      </c>
      <c r="M333" s="119" cm="1">
        <f t="array" aca="1" ref="M333" ca="1">IF(ISNUMBER(INDEX('DataModel-NVDA'!$ET$4:$FT$109,MATCH(1,('DataModel-NVDA'!$EO$4:$EO$109=$A333)*('DataModel-NVDA'!$EP$4:$EP$109=$B333),0),MATCH(CONCATENATE("FY ",RIGHT(M$3,4)),'DataModel-NVDA'!$ET$2:$FT$2,0))*$C333),INDEX('DataModel-NVDA'!$ET$4:$FT$109,MATCH(1,('DataModel-NVDA'!$EO$4:$EO$109=$A333)*('DataModel-NVDA'!$EP$4:$EP$109=$B333),0),MATCH(CONCATENATE("FY ",RIGHT(M$3,4)),'DataModel-NVDA'!$ET$2:$FT$2,0))*$C333,0)</f>
        <v>-1</v>
      </c>
      <c r="N333" s="117">
        <v>0</v>
      </c>
      <c r="O333" s="118">
        <v>0</v>
      </c>
      <c r="P333" s="118">
        <v>0</v>
      </c>
      <c r="Q333" s="119" cm="1">
        <f t="array" aca="1" ref="Q333" ca="1">IF(ISNUMBER(INDEX('DataModel-NVDA'!$ET$4:$FT$109,MATCH(1,('DataModel-NVDA'!$EO$4:$EO$109=$A333)*('DataModel-NVDA'!$EP$4:$EP$109=$B333),0),MATCH(CONCATENATE("FY ",RIGHT(Q$3,4)),'DataModel-NVDA'!$ET$2:$FT$2,0))*$C333),INDEX('DataModel-NVDA'!$ET$4:$FT$109,MATCH(1,('DataModel-NVDA'!$EO$4:$EO$109=$A333)*('DataModel-NVDA'!$EP$4:$EP$109=$B333),0),MATCH(CONCATENATE("FY ",RIGHT(Q$3,4)),'DataModel-NVDA'!$ET$2:$FT$2,0))*$C333,0)</f>
        <v>0</v>
      </c>
      <c r="R333" s="117">
        <v>0</v>
      </c>
      <c r="S333" s="118">
        <v>0</v>
      </c>
      <c r="T333" s="118">
        <v>0</v>
      </c>
      <c r="U333" s="119" cm="1">
        <f t="array" aca="1" ref="U333" ca="1">IF(ISNUMBER(INDEX('DataModel-NVDA'!$ET$4:$FT$109,MATCH(1,('DataModel-NVDA'!$EO$4:$EO$109=$A333)*('DataModel-NVDA'!$EP$4:$EP$109=$B333),0),MATCH(CONCATENATE("FY ",RIGHT(U$3,4)),'DataModel-NVDA'!$ET$2:$FT$2,0))*$C333),INDEX('DataModel-NVDA'!$ET$4:$FT$109,MATCH(1,('DataModel-NVDA'!$EO$4:$EO$109=$A333)*('DataModel-NVDA'!$EP$4:$EP$109=$B333),0),MATCH(CONCATENATE("FY ",RIGHT(U$3,4)),'DataModel-NVDA'!$ET$2:$FT$2,0))*$C333,0)</f>
        <v>0</v>
      </c>
      <c r="V333" s="117">
        <v>0</v>
      </c>
      <c r="W333" s="118">
        <v>0</v>
      </c>
      <c r="X333" s="118">
        <v>0</v>
      </c>
      <c r="Y333" s="119" cm="1">
        <f t="array" aca="1" ref="Y333" ca="1">IF(ISNUMBER(INDEX('DataModel-NVDA'!$ET$4:$FT$109,MATCH(1,('DataModel-NVDA'!$EO$4:$EO$109=$A333)*('DataModel-NVDA'!$EP$4:$EP$109=$B333),0),MATCH(CONCATENATE("FY ",RIGHT(Y$3,4)),'DataModel-NVDA'!$ET$2:$FT$2,0))*$C333),INDEX('DataModel-NVDA'!$ET$4:$FT$109,MATCH(1,('DataModel-NVDA'!$EO$4:$EO$109=$A333)*('DataModel-NVDA'!$EP$4:$EP$109=$B333),0),MATCH(CONCATENATE("FY ",RIGHT(Y$3,4)),'DataModel-NVDA'!$ET$2:$FT$2,0))*$C333,0)</f>
        <v>0</v>
      </c>
      <c r="Z333" s="117">
        <v>0</v>
      </c>
      <c r="AA333" s="118">
        <v>0</v>
      </c>
      <c r="AB333" s="118">
        <v>0</v>
      </c>
      <c r="AC333" s="119" cm="1">
        <f t="array" aca="1" ref="AC333" ca="1">IF(ISNUMBER(INDEX('DataModel-NVDA'!$ET$4:$FT$109,MATCH(1,('DataModel-NVDA'!$EO$4:$EO$109=$A333)*('DataModel-NVDA'!$EP$4:$EP$109=$B333),0),MATCH(CONCATENATE("FY ",RIGHT(AC$3,4)),'DataModel-NVDA'!$ET$2:$FT$2,0))*$C333),INDEX('DataModel-NVDA'!$ET$4:$FT$109,MATCH(1,('DataModel-NVDA'!$EO$4:$EO$109=$A333)*('DataModel-NVDA'!$EP$4:$EP$109=$B333),0),MATCH(CONCATENATE("FY ",RIGHT(AC$3,4)),'DataModel-NVDA'!$ET$2:$FT$2,0))*$C333,0)</f>
        <v>1</v>
      </c>
      <c r="AD333" s="117">
        <v>0</v>
      </c>
      <c r="AE333" s="118">
        <v>0</v>
      </c>
      <c r="AF333" s="118">
        <v>0</v>
      </c>
      <c r="AG333" s="119" cm="1">
        <f t="array" aca="1" ref="AG333" ca="1">IF(ISNUMBER(INDEX('DataModel-NVDA'!$ET$4:$FT$109,MATCH(1,('DataModel-NVDA'!$EO$4:$EO$109=$A333)*('DataModel-NVDA'!$EP$4:$EP$109=$B333),0),MATCH(CONCATENATE("FY ",RIGHT(AG$3,4)),'DataModel-NVDA'!$ET$2:$FT$2,0))*$C333),INDEX('DataModel-NVDA'!$ET$4:$FT$109,MATCH(1,('DataModel-NVDA'!$EO$4:$EO$109=$A333)*('DataModel-NVDA'!$EP$4:$EP$109=$B333),0),MATCH(CONCATENATE("FY ",RIGHT(AG$3,4)),'DataModel-NVDA'!$ET$2:$FT$2,0))*$C333,0)</f>
        <v>-1</v>
      </c>
      <c r="AH333" s="117">
        <v>0</v>
      </c>
      <c r="AI333" s="118">
        <v>0</v>
      </c>
      <c r="AJ333" s="118">
        <v>0</v>
      </c>
      <c r="AK333" s="119" cm="1">
        <f t="array" aca="1" ref="AK333" ca="1">IF(ISNUMBER(INDEX('DataModel-NVDA'!$ET$4:$FT$109,MATCH(1,('DataModel-NVDA'!$EO$4:$EO$109=$A333)*('DataModel-NVDA'!$EP$4:$EP$109=$B333),0),MATCH(CONCATENATE("FY ",RIGHT(AK$3,4)),'DataModel-NVDA'!$ET$2:$FT$2,0))*$C333),INDEX('DataModel-NVDA'!$ET$4:$FT$109,MATCH(1,('DataModel-NVDA'!$EO$4:$EO$109=$A333)*('DataModel-NVDA'!$EP$4:$EP$109=$B333),0),MATCH(CONCATENATE("FY ",RIGHT(AK$3,4)),'DataModel-NVDA'!$ET$2:$FT$2,0))*$C333,0)</f>
        <v>0</v>
      </c>
      <c r="AL333" s="117">
        <v>0</v>
      </c>
      <c r="AM333" s="118">
        <v>0</v>
      </c>
      <c r="AN333" s="118">
        <v>0</v>
      </c>
      <c r="AO333" s="119" cm="1">
        <f t="array" aca="1" ref="AO333" ca="1">IF(ISNUMBER(INDEX('DataModel-NVDA'!$ET$4:$FT$109,MATCH(1,('DataModel-NVDA'!$EO$4:$EO$109=$A333)*('DataModel-NVDA'!$EP$4:$EP$109=$B333),0),MATCH(CONCATENATE("FY ",RIGHT(AO$3,4)),'DataModel-NVDA'!$ET$2:$FT$2,0))*$C333),INDEX('DataModel-NVDA'!$ET$4:$FT$109,MATCH(1,('DataModel-NVDA'!$EO$4:$EO$109=$A333)*('DataModel-NVDA'!$EP$4:$EP$109=$B333),0),MATCH(CONCATENATE("FY ",RIGHT(AO$3,4)),'DataModel-NVDA'!$ET$2:$FT$2,0))*$C333,0)</f>
        <v>0</v>
      </c>
      <c r="AP333" s="117">
        <v>0</v>
      </c>
      <c r="AQ333" s="118">
        <v>0</v>
      </c>
      <c r="AR333" s="118">
        <v>0</v>
      </c>
      <c r="AS333" s="119" cm="1">
        <f t="array" aca="1" ref="AS333" ca="1">IF(ISNUMBER(INDEX('DataModel-NVDA'!$ET$4:$FT$109,MATCH(1,('DataModel-NVDA'!$EO$4:$EO$109=$A333)*('DataModel-NVDA'!$EP$4:$EP$109=$B333),0),MATCH(CONCATENATE("FY ",RIGHT(AS$3,4)),'DataModel-NVDA'!$ET$2:$FT$2,0))*$C333),INDEX('DataModel-NVDA'!$ET$4:$FT$109,MATCH(1,('DataModel-NVDA'!$EO$4:$EO$109=$A333)*('DataModel-NVDA'!$EP$4:$EP$109=$B333),0),MATCH(CONCATENATE("FY ",RIGHT(AS$3,4)),'DataModel-NVDA'!$ET$2:$FT$2,0))*$C333,0)</f>
        <v>0</v>
      </c>
      <c r="AT333" s="117">
        <v>0</v>
      </c>
      <c r="AU333" s="118">
        <v>0</v>
      </c>
      <c r="AV333" s="118">
        <v>0</v>
      </c>
      <c r="AW333" s="119" cm="1">
        <f t="array" aca="1" ref="AW333" ca="1">IF(ISNUMBER(INDEX('DataModel-NVDA'!$ET$4:$FT$109,MATCH(1,('DataModel-NVDA'!$EO$4:$EO$109=$A333)*('DataModel-NVDA'!$EP$4:$EP$109=$B333),0),MATCH(CONCATENATE("FY ",RIGHT(AW$3,4)),'DataModel-NVDA'!$ET$2:$FT$2,0))*$C333),INDEX('DataModel-NVDA'!$ET$4:$FT$109,MATCH(1,('DataModel-NVDA'!$EO$4:$EO$109=$A333)*('DataModel-NVDA'!$EP$4:$EP$109=$B333),0),MATCH(CONCATENATE("FY ",RIGHT(AW$3,4)),'DataModel-NVDA'!$ET$2:$FT$2,0))*$C333,0)</f>
        <v>0</v>
      </c>
      <c r="AX333" s="117">
        <v>0</v>
      </c>
      <c r="AY333" s="118">
        <v>0</v>
      </c>
      <c r="AZ333" s="118">
        <v>0</v>
      </c>
      <c r="BA333" s="119" cm="1">
        <f t="array" aca="1" ref="BA333" ca="1">IF(ISNUMBER(INDEX('DataModel-NVDA'!$ET$4:$FT$109,MATCH(1,('DataModel-NVDA'!$EO$4:$EO$109=$A333)*('DataModel-NVDA'!$EP$4:$EP$109=$B333),0),MATCH(CONCATENATE("FY ",RIGHT(BA$3,4)),'DataModel-NVDA'!$ET$2:$FT$2,0))*$C333),INDEX('DataModel-NVDA'!$ET$4:$FT$109,MATCH(1,('DataModel-NVDA'!$EO$4:$EO$109=$A333)*('DataModel-NVDA'!$EP$4:$EP$109=$B333),0),MATCH(CONCATENATE("FY ",RIGHT(BA$3,4)),'DataModel-NVDA'!$ET$2:$FT$2,0))*$C333,0)</f>
        <v>0</v>
      </c>
      <c r="BB333" s="117">
        <v>0</v>
      </c>
      <c r="BC333" s="118">
        <v>0</v>
      </c>
      <c r="BD333" s="118">
        <v>0</v>
      </c>
      <c r="BE333" s="119" cm="1">
        <f t="array" aca="1" ref="BE333" ca="1">IF(ISNUMBER(INDEX('DataModel-NVDA'!$ET$4:$FT$109,MATCH(1,('DataModel-NVDA'!$EO$4:$EO$109=$A333)*('DataModel-NVDA'!$EP$4:$EP$109=$B333),0),MATCH(CONCATENATE("FY ",RIGHT(BE$3,4)),'DataModel-NVDA'!$ET$2:$FT$2,0))*$C333),INDEX('DataModel-NVDA'!$ET$4:$FT$109,MATCH(1,('DataModel-NVDA'!$EO$4:$EO$109=$A333)*('DataModel-NVDA'!$EP$4:$EP$109=$B333),0),MATCH(CONCATENATE("FY ",RIGHT(BE$3,4)),'DataModel-NVDA'!$ET$2:$FT$2,0))*$C333,0)</f>
        <v>0</v>
      </c>
      <c r="BF333" s="117">
        <v>0</v>
      </c>
      <c r="BG333" s="118">
        <v>0</v>
      </c>
      <c r="BH333" s="118">
        <v>0</v>
      </c>
      <c r="BI333" s="119" cm="1">
        <f t="array" aca="1" ref="BI333" ca="1">IF(ISNUMBER(INDEX('DataModel-NVDA'!$ET$4:$FT$109,MATCH(1,('DataModel-NVDA'!$EO$4:$EO$109=$A333)*('DataModel-NVDA'!$EP$4:$EP$109=$B333),0),MATCH(CONCATENATE("FY ",RIGHT(BI$3,4)),'DataModel-NVDA'!$ET$2:$FT$2,0))*$C333),INDEX('DataModel-NVDA'!$ET$4:$FT$109,MATCH(1,('DataModel-NVDA'!$EO$4:$EO$109=$A333)*('DataModel-NVDA'!$EP$4:$EP$109=$B333),0),MATCH(CONCATENATE("FY ",RIGHT(BI$3,4)),'DataModel-NVDA'!$ET$2:$FT$2,0))*$C333,0)</f>
        <v>0</v>
      </c>
      <c r="BJ333" s="117">
        <v>0</v>
      </c>
      <c r="BK333" s="118">
        <v>0</v>
      </c>
      <c r="BL333" s="118">
        <v>0</v>
      </c>
      <c r="BM333" s="119" cm="1">
        <f t="array" aca="1" ref="BM333" ca="1">IF(ISNUMBER(INDEX('DataModel-NVDA'!$ET$4:$FT$109,MATCH(1,('DataModel-NVDA'!$EO$4:$EO$109=$A333)*('DataModel-NVDA'!$EP$4:$EP$109=$B333),0),MATCH(CONCATENATE("FY ",RIGHT(BM$3,4)),'DataModel-NVDA'!$ET$2:$FT$2,0))*$C333),INDEX('DataModel-NVDA'!$ET$4:$FT$109,MATCH(1,('DataModel-NVDA'!$EO$4:$EO$109=$A333)*('DataModel-NVDA'!$EP$4:$EP$109=$B333),0),MATCH(CONCATENATE("FY ",RIGHT(BM$3,4)),'DataModel-NVDA'!$ET$2:$FT$2,0))*$C333,0)</f>
        <v>0</v>
      </c>
      <c r="BN333" s="117">
        <v>0</v>
      </c>
      <c r="BO333" s="118">
        <v>0</v>
      </c>
      <c r="BP333" s="118">
        <v>0</v>
      </c>
      <c r="BQ333" s="119" cm="1">
        <f t="array" aca="1" ref="BQ333" ca="1">IF(ISNUMBER(INDEX('DataModel-NVDA'!$ET$4:$FT$109,MATCH(1,('DataModel-NVDA'!$EO$4:$EO$109=$A333)*('DataModel-NVDA'!$EP$4:$EP$109=$B333),0),MATCH(CONCATENATE("FY ",RIGHT(BQ$3,4)),'DataModel-NVDA'!$ET$2:$FT$2,0))*$C333),INDEX('DataModel-NVDA'!$ET$4:$FT$109,MATCH(1,('DataModel-NVDA'!$EO$4:$EO$109=$A333)*('DataModel-NVDA'!$EP$4:$EP$109=$B333),0),MATCH(CONCATENATE("FY ",RIGHT(BQ$3,4)),'DataModel-NVDA'!$ET$2:$FT$2,0))*$C333,0)</f>
        <v>0</v>
      </c>
      <c r="BR333" s="117">
        <v>0</v>
      </c>
      <c r="BS333" s="118">
        <v>0</v>
      </c>
      <c r="BT333" s="118">
        <v>0</v>
      </c>
      <c r="BU333" s="119" cm="1">
        <f t="array" aca="1" ref="BU333" ca="1">IF(ISNUMBER(INDEX('DataModel-NVDA'!$ET$4:$FT$109,MATCH(1,('DataModel-NVDA'!$EO$4:$EO$109=$A333)*('DataModel-NVDA'!$EP$4:$EP$109=$B333),0),MATCH(CONCATENATE("FY ",RIGHT(BU$3,4)),'DataModel-NVDA'!$ET$2:$FT$2,0))*$C333),INDEX('DataModel-NVDA'!$ET$4:$FT$109,MATCH(1,('DataModel-NVDA'!$EO$4:$EO$109=$A333)*('DataModel-NVDA'!$EP$4:$EP$109=$B333),0),MATCH(CONCATENATE("FY ",RIGHT(BU$3,4)),'DataModel-NVDA'!$ET$2:$FT$2,0))*$C333,0)</f>
        <v>0</v>
      </c>
      <c r="BV333" s="117">
        <v>0</v>
      </c>
      <c r="BW333" s="118">
        <v>0</v>
      </c>
      <c r="BX333" s="118">
        <v>0</v>
      </c>
      <c r="BY333" s="119" cm="1">
        <f t="array" aca="1" ref="BY333" ca="1">IF(ISNUMBER(INDEX('DataModel-NVDA'!$ET$4:$FT$109,MATCH(1,('DataModel-NVDA'!$EO$4:$EO$109=$A333)*('DataModel-NVDA'!$EP$4:$EP$109=$B333),0),MATCH(CONCATENATE("FY ",RIGHT(BY$3,4)),'DataModel-NVDA'!$ET$2:$FT$2,0))*$C333),INDEX('DataModel-NVDA'!$ET$4:$FT$109,MATCH(1,('DataModel-NVDA'!$EO$4:$EO$109=$A333)*('DataModel-NVDA'!$EP$4:$EP$109=$B333),0),MATCH(CONCATENATE("FY ",RIGHT(BY$3,4)),'DataModel-NVDA'!$ET$2:$FT$2,0))*$C333,0)</f>
        <v>0</v>
      </c>
      <c r="BZ333" s="117">
        <v>0</v>
      </c>
      <c r="CA333" s="118">
        <v>0</v>
      </c>
      <c r="CB333" s="118">
        <v>0</v>
      </c>
      <c r="CC333" s="119" cm="1">
        <f t="array" aca="1" ref="CC333" ca="1">IF(ISNUMBER(INDEX('DataModel-NVDA'!$ET$4:$FT$109,MATCH(1,('DataModel-NVDA'!$EO$4:$EO$109=$A333)*('DataModel-NVDA'!$EP$4:$EP$109=$B333),0),MATCH(CONCATENATE("FY ",RIGHT(CC$3,4)),'DataModel-NVDA'!$ET$2:$FT$2,0))*$C333),INDEX('DataModel-NVDA'!$ET$4:$FT$109,MATCH(1,('DataModel-NVDA'!$EO$4:$EO$109=$A333)*('DataModel-NVDA'!$EP$4:$EP$109=$B333),0),MATCH(CONCATENATE("FY ",RIGHT(CC$3,4)),'DataModel-NVDA'!$ET$2:$FT$2,0))*$C333,0)</f>
        <v>0</v>
      </c>
      <c r="CD333" s="117">
        <v>0</v>
      </c>
      <c r="CE333" s="118">
        <v>0</v>
      </c>
      <c r="CF333" s="118">
        <v>0</v>
      </c>
      <c r="CG333" s="119" cm="1">
        <f t="array" aca="1" ref="CG333" ca="1">IF(ISNUMBER(INDEX('DataModel-NVDA'!$ET$4:$FT$109,MATCH(1,('DataModel-NVDA'!$EO$4:$EO$109=$A333)*('DataModel-NVDA'!$EP$4:$EP$109=$B333),0),MATCH(CONCATENATE("FY ",RIGHT(CG$3,4)),'DataModel-NVDA'!$ET$2:$FT$2,0))*$C333),INDEX('DataModel-NVDA'!$ET$4:$FT$109,MATCH(1,('DataModel-NVDA'!$EO$4:$EO$109=$A333)*('DataModel-NVDA'!$EP$4:$EP$109=$B333),0),MATCH(CONCATENATE("FY ",RIGHT(CG$3,4)),'DataModel-NVDA'!$ET$2:$FT$2,0))*$C333,0)</f>
        <v>0</v>
      </c>
      <c r="CH333" s="117">
        <v>0</v>
      </c>
      <c r="CI333" s="118">
        <v>0</v>
      </c>
      <c r="CJ333" s="118">
        <v>0</v>
      </c>
      <c r="CK333" s="119" cm="1">
        <f t="array" aca="1" ref="CK333" ca="1">IF(ISNUMBER(INDEX('DataModel-NVDA'!$ET$4:$FT$109,MATCH(1,('DataModel-NVDA'!$EO$4:$EO$109=$A333)*('DataModel-NVDA'!$EP$4:$EP$109=$B333),0),MATCH(CONCATENATE("FY ",RIGHT(CK$3,4)),'DataModel-NVDA'!$ET$2:$FT$2,0))*$C333),INDEX('DataModel-NVDA'!$ET$4:$FT$109,MATCH(1,('DataModel-NVDA'!$EO$4:$EO$109=$A333)*('DataModel-NVDA'!$EP$4:$EP$109=$B333),0),MATCH(CONCATENATE("FY ",RIGHT(CK$3,4)),'DataModel-NVDA'!$ET$2:$FT$2,0))*$C333,0)</f>
        <v>0</v>
      </c>
      <c r="CL333" s="117">
        <v>0</v>
      </c>
      <c r="CM333" s="118">
        <v>0</v>
      </c>
      <c r="CN333" s="118">
        <v>0</v>
      </c>
      <c r="CO333" s="119" cm="1">
        <f t="array" aca="1" ref="CO333" ca="1">IF(ISNUMBER(INDEX('DataModel-NVDA'!$ET$4:$FT$109,MATCH(1,('DataModel-NVDA'!$EO$4:$EO$109=$A333)*('DataModel-NVDA'!$EP$4:$EP$109=$B333),0),MATCH(CONCATENATE("FY ",RIGHT(CO$3,4)),'DataModel-NVDA'!$ET$2:$FT$2,0))*$C333),INDEX('DataModel-NVDA'!$ET$4:$FT$109,MATCH(1,('DataModel-NVDA'!$EO$4:$EO$109=$A333)*('DataModel-NVDA'!$EP$4:$EP$109=$B333),0),MATCH(CONCATENATE("FY ",RIGHT(CO$3,4)),'DataModel-NVDA'!$ET$2:$FT$2,0))*$C333,0)</f>
        <v>0</v>
      </c>
      <c r="CP333" s="117">
        <v>0</v>
      </c>
      <c r="CQ333" s="118">
        <v>0</v>
      </c>
      <c r="CR333" s="118">
        <v>0</v>
      </c>
      <c r="CS333" s="119" cm="1">
        <f t="array" aca="1" ref="CS333" ca="1">IF(ISNUMBER(INDEX('DataModel-NVDA'!$ET$4:$FT$109,MATCH(1,('DataModel-NVDA'!$EO$4:$EO$109=$A333)*('DataModel-NVDA'!$EP$4:$EP$109=$B333),0),MATCH(CONCATENATE("FY ",RIGHT(CS$3,4)),'DataModel-NVDA'!$ET$2:$FT$2,0))*$C333),INDEX('DataModel-NVDA'!$ET$4:$FT$109,MATCH(1,('DataModel-NVDA'!$EO$4:$EO$109=$A333)*('DataModel-NVDA'!$EP$4:$EP$109=$B333),0),MATCH(CONCATENATE("FY ",RIGHT(CS$3,4)),'DataModel-NVDA'!$ET$2:$FT$2,0))*$C333,0)</f>
        <v>0</v>
      </c>
      <c r="CT333" s="117">
        <v>0</v>
      </c>
      <c r="CU333" s="118">
        <v>0</v>
      </c>
      <c r="CV333" s="118">
        <v>0</v>
      </c>
      <c r="CW333" s="119" cm="1">
        <f t="array" aca="1" ref="CW333" ca="1">IF(ISNUMBER(INDEX('DataModel-NVDA'!$ET$4:$FT$109,MATCH(1,('DataModel-NVDA'!$EO$4:$EO$109=$A333)*('DataModel-NVDA'!$EP$4:$EP$109=$B333),0),MATCH(CONCATENATE("FY ",RIGHT(CW$3,4)),'DataModel-NVDA'!$ET$2:$FT$2,0))*$C333),INDEX('DataModel-NVDA'!$ET$4:$FT$109,MATCH(1,('DataModel-NVDA'!$EO$4:$EO$109=$A333)*('DataModel-NVDA'!$EP$4:$EP$109=$B333),0),MATCH(CONCATENATE("FY ",RIGHT(CW$3,4)),'DataModel-NVDA'!$ET$2:$FT$2,0))*$C333,0)</f>
        <v>0</v>
      </c>
      <c r="CX333" s="117">
        <v>0</v>
      </c>
      <c r="CY333" s="118">
        <v>0</v>
      </c>
      <c r="CZ333" s="118">
        <v>0</v>
      </c>
      <c r="DA333" s="119" cm="1">
        <f t="array" aca="1" ref="DA333" ca="1">IF(ISNUMBER(INDEX('DataModel-NVDA'!$ET$4:$FT$109,MATCH(1,('DataModel-NVDA'!$EO$4:$EO$109=$A333)*('DataModel-NVDA'!$EP$4:$EP$109=$B333),0),MATCH(CONCATENATE("FY ",RIGHT(DA$3,4)),'DataModel-NVDA'!$ET$2:$FT$2,0))*$C333),INDEX('DataModel-NVDA'!$ET$4:$FT$109,MATCH(1,('DataModel-NVDA'!$EO$4:$EO$109=$A333)*('DataModel-NVDA'!$EP$4:$EP$109=$B333),0),MATCH(CONCATENATE("FY ",RIGHT(DA$3,4)),'DataModel-NVDA'!$ET$2:$FT$2,0))*$C333,0)</f>
        <v>0</v>
      </c>
      <c r="DB333" s="117">
        <v>0</v>
      </c>
      <c r="DC333" s="118">
        <v>0</v>
      </c>
      <c r="DD333" s="118">
        <v>0</v>
      </c>
      <c r="DE333" s="119" cm="1">
        <f t="array" aca="1" ref="DE333" ca="1">IF(ISNUMBER(INDEX('DataModel-NVDA'!$ET$4:$FT$109,MATCH(1,('DataModel-NVDA'!$EO$4:$EO$109=$A333)*('DataModel-NVDA'!$EP$4:$EP$109=$B333),0),MATCH(CONCATENATE("FY ",RIGHT(DE$3,4)),'DataModel-NVDA'!$ET$2:$FT$2,0))*$C333),INDEX('DataModel-NVDA'!$ET$4:$FT$109,MATCH(1,('DataModel-NVDA'!$EO$4:$EO$109=$A333)*('DataModel-NVDA'!$EP$4:$EP$109=$B333),0),MATCH(CONCATENATE("FY ",RIGHT(DE$3,4)),'DataModel-NVDA'!$ET$2:$FT$2,0))*$C333,0)</f>
        <v>0</v>
      </c>
      <c r="DF333" s="117">
        <v>0</v>
      </c>
      <c r="DG333" s="118">
        <v>0</v>
      </c>
      <c r="DH333" s="118">
        <v>0</v>
      </c>
      <c r="DI333" s="119" cm="1">
        <f t="array" aca="1" ref="DI333" ca="1">IF(ISNUMBER(INDEX('DataModel-NVDA'!$ET$4:$FT$109,MATCH(1,('DataModel-NVDA'!$EO$4:$EO$109=$A333)*('DataModel-NVDA'!$EP$4:$EP$109=$B333),0),MATCH(CONCATENATE("FY ",RIGHT(DI$3,4)),'DataModel-NVDA'!$ET$2:$FT$2,0))*$C333),INDEX('DataModel-NVDA'!$ET$4:$FT$109,MATCH(1,('DataModel-NVDA'!$EO$4:$EO$109=$A333)*('DataModel-NVDA'!$EP$4:$EP$109=$B333),0),MATCH(CONCATENATE("FY ",RIGHT(DI$3,4)),'DataModel-NVDA'!$ET$2:$FT$2,0))*$C333,0)</f>
        <v>0</v>
      </c>
      <c r="DK333" s="69">
        <f t="shared" ref="DK333:EK333" ca="1" si="630">SUM(OFFSET($E333,,MATCH(DK$3,$F$5:$DI$5,0),,4))</f>
        <v>0</v>
      </c>
      <c r="DL333" s="69">
        <f t="shared" ca="1" si="630"/>
        <v>-1</v>
      </c>
      <c r="DM333" s="69">
        <f t="shared" ca="1" si="630"/>
        <v>0</v>
      </c>
      <c r="DN333" s="69">
        <f t="shared" ca="1" si="630"/>
        <v>0</v>
      </c>
      <c r="DO333" s="69">
        <f t="shared" ca="1" si="630"/>
        <v>0</v>
      </c>
      <c r="DP333" s="69">
        <f t="shared" ca="1" si="630"/>
        <v>1</v>
      </c>
      <c r="DQ333" s="69">
        <f t="shared" ca="1" si="630"/>
        <v>-1</v>
      </c>
      <c r="DR333" s="69">
        <f t="shared" ca="1" si="630"/>
        <v>0</v>
      </c>
      <c r="DS333" s="69">
        <f t="shared" ca="1" si="630"/>
        <v>0</v>
      </c>
      <c r="DT333" s="69">
        <f t="shared" ca="1" si="630"/>
        <v>0</v>
      </c>
      <c r="DU333" s="69">
        <f t="shared" ca="1" si="630"/>
        <v>0</v>
      </c>
      <c r="DV333" s="69">
        <f t="shared" ca="1" si="630"/>
        <v>0</v>
      </c>
      <c r="DW333" s="69">
        <f t="shared" ca="1" si="630"/>
        <v>0</v>
      </c>
      <c r="DX333" s="69">
        <f t="shared" ca="1" si="630"/>
        <v>0</v>
      </c>
      <c r="DY333" s="69">
        <f t="shared" ca="1" si="630"/>
        <v>0</v>
      </c>
      <c r="DZ333" s="69">
        <f t="shared" ca="1" si="630"/>
        <v>0</v>
      </c>
      <c r="EA333" s="69">
        <f t="shared" ca="1" si="630"/>
        <v>0</v>
      </c>
      <c r="EB333" s="69">
        <f t="shared" ca="1" si="630"/>
        <v>0</v>
      </c>
      <c r="EC333" s="69">
        <f t="shared" ca="1" si="630"/>
        <v>0</v>
      </c>
      <c r="ED333" s="69">
        <f t="shared" ca="1" si="630"/>
        <v>0</v>
      </c>
      <c r="EE333" s="69">
        <f t="shared" ca="1" si="630"/>
        <v>0</v>
      </c>
      <c r="EF333" s="69">
        <f t="shared" ca="1" si="630"/>
        <v>0</v>
      </c>
      <c r="EG333" s="69">
        <f t="shared" ca="1" si="630"/>
        <v>0</v>
      </c>
      <c r="EH333" s="69">
        <f t="shared" ca="1" si="630"/>
        <v>0</v>
      </c>
      <c r="EI333" s="69">
        <f t="shared" ca="1" si="630"/>
        <v>0</v>
      </c>
      <c r="EJ333" s="69">
        <f t="shared" ca="1" si="630"/>
        <v>0</v>
      </c>
      <c r="EK333" s="69">
        <f t="shared" ca="1" si="630"/>
        <v>0</v>
      </c>
    </row>
    <row r="334" spans="1:141" outlineLevel="2" x14ac:dyDescent="0.25">
      <c r="A334" s="90"/>
      <c r="B334" s="90"/>
      <c r="C334" s="90"/>
      <c r="D334" s="90"/>
      <c r="F334" s="100"/>
      <c r="I334" s="101"/>
      <c r="J334" s="100"/>
      <c r="M334" s="101"/>
      <c r="N334" s="100"/>
      <c r="Q334" s="101"/>
      <c r="R334" s="100"/>
      <c r="U334" s="101"/>
      <c r="V334" s="100"/>
      <c r="Y334" s="101"/>
      <c r="Z334" s="100"/>
      <c r="AC334" s="101"/>
      <c r="AD334" s="100"/>
      <c r="AG334" s="101"/>
      <c r="AH334" s="100"/>
      <c r="AK334" s="101"/>
      <c r="AL334" s="100"/>
      <c r="AO334" s="101"/>
      <c r="AP334" s="100"/>
      <c r="AS334" s="101"/>
      <c r="AT334" s="100"/>
      <c r="AW334" s="101"/>
      <c r="AX334" s="100"/>
      <c r="BA334" s="101"/>
      <c r="BB334" s="100"/>
      <c r="BE334" s="101"/>
      <c r="BF334" s="100"/>
      <c r="BI334" s="101"/>
      <c r="BJ334" s="100"/>
      <c r="BM334" s="101"/>
      <c r="BN334" s="100"/>
      <c r="BQ334" s="101"/>
      <c r="BR334" s="100"/>
      <c r="BU334" s="101"/>
      <c r="BV334" s="100"/>
      <c r="BY334" s="101"/>
      <c r="BZ334" s="100"/>
      <c r="CC334" s="101"/>
      <c r="CD334" s="100"/>
      <c r="CG334" s="101"/>
      <c r="CH334" s="100"/>
      <c r="CK334" s="101"/>
      <c r="CL334" s="100"/>
      <c r="CO334" s="101"/>
      <c r="CP334" s="100"/>
      <c r="CS334" s="101"/>
      <c r="CT334" s="100"/>
      <c r="CW334" s="101"/>
      <c r="CX334" s="100"/>
      <c r="DA334" s="101"/>
      <c r="DB334" s="100"/>
      <c r="DE334" s="101"/>
      <c r="DF334" s="100"/>
      <c r="DI334" s="101"/>
    </row>
    <row r="335" spans="1:141" outlineLevel="2" x14ac:dyDescent="0.25">
      <c r="A335" s="90" t="s">
        <v>132</v>
      </c>
      <c r="B335" s="90" t="s">
        <v>143</v>
      </c>
      <c r="C335" s="111">
        <f>$C$6</f>
        <v>9.9999999999999995E-7</v>
      </c>
      <c r="D335" s="90"/>
      <c r="E335" t="str">
        <f>CONCATENATE(E330," - history")</f>
        <v>Interest expense - history</v>
      </c>
      <c r="F335" s="113" cm="1">
        <f t="array" aca="1" ref="F335" ca="1">IF(AND(F$4="A",ISNUMBER('DataModel-NVDA'!F$4)),INDEX('DataModel-NVDA'!$F$4:$BA$109,MATCH(1,('DataModel-NVDA'!$A$4:$A$109=$A335)*('DataModel-NVDA'!$B$4:$B$109=$B335),0),MATCH(F$3,'DataModel-NVDA'!$F$2:$BA$2,0))*$C335,"")</f>
        <v>11.471</v>
      </c>
      <c r="G335" s="69" cm="1">
        <f t="array" aca="1" ref="G335" ca="1">IF(AND(G$4="A",ISNUMBER('DataModel-NVDA'!G$4)),INDEX('DataModel-NVDA'!$F$4:$BA$109,MATCH(1,('DataModel-NVDA'!$A$4:$A$109=$A335)*('DataModel-NVDA'!$B$4:$B$109=$B335),0),MATCH(G$3,'DataModel-NVDA'!$F$2:$BA$2,0))*$C335,"")</f>
        <v>11.526</v>
      </c>
      <c r="H335" s="69" cm="1">
        <f t="array" aca="1" ref="H335" ca="1">IF(AND(H$4="A",ISNUMBER('DataModel-NVDA'!H$4)),INDEX('DataModel-NVDA'!$F$4:$BA$109,MATCH(1,('DataModel-NVDA'!$A$4:$A$109=$A335)*('DataModel-NVDA'!$B$4:$B$109=$B335),0),MATCH(H$3,'DataModel-NVDA'!$F$2:$BA$2,0))*$C335,"")</f>
        <v>11.542</v>
      </c>
      <c r="I335" s="114" cm="1">
        <f t="array" aca="1" ref="I335" ca="1">IF(AND(I$4="A",ISNUMBER('DataModel-NVDA'!I$4)),INDEX('DataModel-NVDA'!$F$4:$BA$109,MATCH(1,('DataModel-NVDA'!$A$4:$A$109=$A335)*('DataModel-NVDA'!$B$4:$B$109=$B335),0),MATCH(I$3,'DataModel-NVDA'!$F$2:$BA$2,0))*$C335,"")</f>
        <v>11.593999999999999</v>
      </c>
      <c r="J335" s="113" cm="1">
        <f t="array" aca="1" ref="J335" ca="1">IF(AND(J$4="A",ISNUMBER('DataModel-NVDA'!J$4)),INDEX('DataModel-NVDA'!$F$4:$BA$109,MATCH(1,('DataModel-NVDA'!$A$4:$A$109=$A335)*('DataModel-NVDA'!$B$4:$B$109=$B335),0),MATCH(J$3,'DataModel-NVDA'!$F$2:$BA$2,0))*$C335,"")</f>
        <v>12</v>
      </c>
      <c r="K335" s="69" cm="1">
        <f t="array" aca="1" ref="K335" ca="1">IF(AND(K$4="A",ISNUMBER('DataModel-NVDA'!K$4)),INDEX('DataModel-NVDA'!$F$4:$BA$109,MATCH(1,('DataModel-NVDA'!$A$4:$A$109=$A335)*('DataModel-NVDA'!$B$4:$B$109=$B335),0),MATCH(K$3,'DataModel-NVDA'!$F$2:$BA$2,0))*$C335,"")</f>
        <v>12</v>
      </c>
      <c r="L335" s="69" cm="1">
        <f t="array" aca="1" ref="L335" ca="1">IF(AND(L$4="A",ISNUMBER('DataModel-NVDA'!L$4)),INDEX('DataModel-NVDA'!$F$4:$BA$109,MATCH(1,('DataModel-NVDA'!$A$4:$A$109=$A335)*('DataModel-NVDA'!$B$4:$B$109=$B335),0),MATCH(L$3,'DataModel-NVDA'!$F$2:$BA$2,0))*$C335,"")</f>
        <v>12</v>
      </c>
      <c r="M335" s="114" cm="1">
        <f t="array" aca="1" ref="M335" ca="1">IF(AND(M$4="A",ISNUMBER('DataModel-NVDA'!M$4)),INDEX('DataModel-NVDA'!$F$4:$BA$109,MATCH(1,('DataModel-NVDA'!$A$4:$A$109=$A335)*('DataModel-NVDA'!$B$4:$B$109=$B335),0),MATCH(M$3,'DataModel-NVDA'!$F$2:$BA$2,0))*$C335,"")</f>
        <v>12</v>
      </c>
      <c r="N335" s="113" cm="1">
        <f t="array" aca="1" ref="N335" ca="1">IF(AND(N$4="A",ISNUMBER('DataModel-NVDA'!N$4)),INDEX('DataModel-NVDA'!$F$4:$BA$109,MATCH(1,('DataModel-NVDA'!$A$4:$A$109=$A335)*('DataModel-NVDA'!$B$4:$B$109=$B335),0),MATCH(N$3,'DataModel-NVDA'!$F$2:$BA$2,0))*$C335,"")</f>
        <v>12</v>
      </c>
      <c r="O335" s="69" cm="1">
        <f t="array" aca="1" ref="O335" ca="1">IF(AND(O$4="A",ISNUMBER('DataModel-NVDA'!O$4)),INDEX('DataModel-NVDA'!$F$4:$BA$109,MATCH(1,('DataModel-NVDA'!$A$4:$A$109=$A335)*('DataModel-NVDA'!$B$4:$B$109=$B335),0),MATCH(O$3,'DataModel-NVDA'!$F$2:$BA$2,0))*$C335,"")</f>
        <v>12</v>
      </c>
      <c r="P335" s="69" cm="1">
        <f t="array" aca="1" ref="P335" ca="1">IF(AND(P$4="A",ISNUMBER('DataModel-NVDA'!P$4)),INDEX('DataModel-NVDA'!$F$4:$BA$109,MATCH(1,('DataModel-NVDA'!$A$4:$A$109=$A335)*('DataModel-NVDA'!$B$4:$B$109=$B335),0),MATCH(P$3,'DataModel-NVDA'!$F$2:$BA$2,0))*$C335,"")</f>
        <v>16</v>
      </c>
      <c r="Q335" s="114" cm="1">
        <f t="array" aca="1" ref="Q335" ca="1">IF(AND(Q$4="A",ISNUMBER('DataModel-NVDA'!Q$4)),INDEX('DataModel-NVDA'!$F$4:$BA$109,MATCH(1,('DataModel-NVDA'!$A$4:$A$109=$A335)*('DataModel-NVDA'!$B$4:$B$109=$B335),0),MATCH(Q$3,'DataModel-NVDA'!$F$2:$BA$2,0))*$C335,"")</f>
        <v>18</v>
      </c>
      <c r="R335" s="113" cm="1">
        <f t="array" aca="1" ref="R335" ca="1">IF(AND(R$4="A",ISNUMBER('DataModel-NVDA'!R$4)),INDEX('DataModel-NVDA'!$F$4:$BA$109,MATCH(1,('DataModel-NVDA'!$A$4:$A$109=$A335)*('DataModel-NVDA'!$B$4:$B$109=$B335),0),MATCH(R$3,'DataModel-NVDA'!$F$2:$BA$2,0))*$C335,"")</f>
        <v>16</v>
      </c>
      <c r="S335" s="69" cm="1">
        <f t="array" aca="1" ref="S335" ca="1">IF(AND(S$4="A",ISNUMBER('DataModel-NVDA'!S$4)),INDEX('DataModel-NVDA'!$F$4:$BA$109,MATCH(1,('DataModel-NVDA'!$A$4:$A$109=$A335)*('DataModel-NVDA'!$B$4:$B$109=$B335),0),MATCH(S$3,'DataModel-NVDA'!$F$2:$BA$2,0))*$C335,"")</f>
        <v>15</v>
      </c>
      <c r="T335" s="69" cm="1">
        <f t="array" aca="1" ref="T335" ca="1">IF(AND(T$4="A",ISNUMBER('DataModel-NVDA'!T$4)),INDEX('DataModel-NVDA'!$F$4:$BA$109,MATCH(1,('DataModel-NVDA'!$A$4:$A$109=$A335)*('DataModel-NVDA'!$B$4:$B$109=$B335),0),MATCH(T$3,'DataModel-NVDA'!$F$2:$BA$2,0))*$C335,"")</f>
        <v>15</v>
      </c>
      <c r="U335" s="114" cm="1">
        <f t="array" aca="1" ref="U335" ca="1">IF(AND(U$4="A",ISNUMBER('DataModel-NVDA'!U$4)),INDEX('DataModel-NVDA'!$F$4:$BA$109,MATCH(1,('DataModel-NVDA'!$A$4:$A$109=$A335)*('DataModel-NVDA'!$B$4:$B$109=$B335),0),MATCH(U$3,'DataModel-NVDA'!$F$2:$BA$2,0))*$C335,"")</f>
        <v>15</v>
      </c>
      <c r="V335" s="113" cm="1">
        <f t="array" aca="1" ref="V335" ca="1">IF(AND(V$4="A",ISNUMBER('DataModel-NVDA'!V$4)),INDEX('DataModel-NVDA'!$F$4:$BA$109,MATCH(1,('DataModel-NVDA'!$A$4:$A$109=$A335)*('DataModel-NVDA'!$B$4:$B$109=$B335),0),MATCH(V$3,'DataModel-NVDA'!$F$2:$BA$2,0))*$C335,"")</f>
        <v>15</v>
      </c>
      <c r="W335" s="69" cm="1">
        <f t="array" aca="1" ref="W335" ca="1">IF(AND(W$4="A",ISNUMBER('DataModel-NVDA'!W$4)),INDEX('DataModel-NVDA'!$F$4:$BA$109,MATCH(1,('DataModel-NVDA'!$A$4:$A$109=$A335)*('DataModel-NVDA'!$B$4:$B$109=$B335),0),MATCH(W$3,'DataModel-NVDA'!$F$2:$BA$2,0))*$C335,"")</f>
        <v>14</v>
      </c>
      <c r="X335" s="69" cm="1">
        <f t="array" aca="1" ref="X335" ca="1">IF(AND(X$4="A",ISNUMBER('DataModel-NVDA'!X$4)),INDEX('DataModel-NVDA'!$F$4:$BA$109,MATCH(1,('DataModel-NVDA'!$A$4:$A$109=$A335)*('DataModel-NVDA'!$B$4:$B$109=$B335),0),MATCH(X$3,'DataModel-NVDA'!$F$2:$BA$2,0))*$C335,"")</f>
        <v>15</v>
      </c>
      <c r="Y335" s="114" cm="1">
        <f t="array" aca="1" ref="Y335" ca="1">IF(AND(Y$4="A",ISNUMBER('DataModel-NVDA'!Y$4)),INDEX('DataModel-NVDA'!$F$4:$BA$109,MATCH(1,('DataModel-NVDA'!$A$4:$A$109=$A335)*('DataModel-NVDA'!$B$4:$B$109=$B335),0),MATCH(Y$3,'DataModel-NVDA'!$F$2:$BA$2,0))*$C335,"")</f>
        <v>14</v>
      </c>
      <c r="Z335" s="113" cm="1">
        <f t="array" aca="1" ref="Z335" ca="1">IF(AND(Z$4="A",ISNUMBER('DataModel-NVDA'!Z$4)),INDEX('DataModel-NVDA'!$F$4:$BA$109,MATCH(1,('DataModel-NVDA'!$A$4:$A$109=$A335)*('DataModel-NVDA'!$B$4:$B$109=$B335),0),MATCH(Z$3,'DataModel-NVDA'!$F$2:$BA$2,0))*$C335,"")</f>
        <v>13</v>
      </c>
      <c r="AA335" s="69" cm="1">
        <f t="array" aca="1" ref="AA335" ca="1">IF(AND(AA$4="A",ISNUMBER('DataModel-NVDA'!AA$4)),INDEX('DataModel-NVDA'!$F$4:$BA$109,MATCH(1,('DataModel-NVDA'!$A$4:$A$109=$A335)*('DataModel-NVDA'!$B$4:$B$109=$B335),0),MATCH(AA$3,'DataModel-NVDA'!$F$2:$BA$2,0))*$C335,"")</f>
        <v>13</v>
      </c>
      <c r="AB335" s="69" cm="1">
        <f t="array" aca="1" ref="AB335" ca="1">IF(AND(AB$4="A",ISNUMBER('DataModel-NVDA'!AB$4)),INDEX('DataModel-NVDA'!$F$4:$BA$109,MATCH(1,('DataModel-NVDA'!$A$4:$A$109=$A335)*('DataModel-NVDA'!$B$4:$B$109=$B335),0),MATCH(AB$3,'DataModel-NVDA'!$F$2:$BA$2,0))*$C335,"")</f>
        <v>13</v>
      </c>
      <c r="AC335" s="114" cm="1">
        <f t="array" aca="1" ref="AC335" ca="1">IF(AND(AC$4="A",ISNUMBER('DataModel-NVDA'!AC$4)),INDEX('DataModel-NVDA'!$F$4:$BA$109,MATCH(1,('DataModel-NVDA'!$A$4:$A$109=$A335)*('DataModel-NVDA'!$B$4:$B$109=$B335),0),MATCH(AC$3,'DataModel-NVDA'!$F$2:$BA$2,0))*$C335,"")</f>
        <v>12</v>
      </c>
      <c r="AD335" s="113" cm="1">
        <f t="array" aca="1" ref="AD335" ca="1">IF(AND(AD$4="A",ISNUMBER('DataModel-NVDA'!AD$4)),INDEX('DataModel-NVDA'!$F$4:$BA$109,MATCH(1,('DataModel-NVDA'!$A$4:$A$109=$A335)*('DataModel-NVDA'!$B$4:$B$109=$B335),0),MATCH(AD$3,'DataModel-NVDA'!$F$2:$BA$2,0))*$C335,"")</f>
        <v>25</v>
      </c>
      <c r="AE335" s="69" cm="1">
        <f t="array" aca="1" ref="AE335" ca="1">IF(AND(AE$4="A",ISNUMBER('DataModel-NVDA'!AE$4)),INDEX('DataModel-NVDA'!$F$4:$BA$109,MATCH(1,('DataModel-NVDA'!$A$4:$A$109=$A335)*('DataModel-NVDA'!$B$4:$B$109=$B335),0),MATCH(AE$3,'DataModel-NVDA'!$F$2:$BA$2,0))*$C335,"")</f>
        <v>54</v>
      </c>
      <c r="AF335" s="69" cm="1">
        <f t="array" aca="1" ref="AF335" ca="1">IF(AND(AF$4="A",ISNUMBER('DataModel-NVDA'!AF$4)),INDEX('DataModel-NVDA'!$F$4:$BA$109,MATCH(1,('DataModel-NVDA'!$A$4:$A$109=$A335)*('DataModel-NVDA'!$B$4:$B$109=$B335),0),MATCH(AF$3,'DataModel-NVDA'!$F$2:$BA$2,0))*$C335,"")</f>
        <v>53</v>
      </c>
      <c r="AG335" s="114" cm="1">
        <f t="array" aca="1" ref="AG335" ca="1">IF(AND(AG$4="A",ISNUMBER('DataModel-NVDA'!AG$4)),INDEX('DataModel-NVDA'!$F$4:$BA$109,MATCH(1,('DataModel-NVDA'!$A$4:$A$109=$A335)*('DataModel-NVDA'!$B$4:$B$109=$B335),0),MATCH(AG$3,'DataModel-NVDA'!$F$2:$BA$2,0))*$C335,"")</f>
        <v>53</v>
      </c>
      <c r="AH335" s="113" cm="1">
        <f t="array" aca="1" ref="AH335" ca="1">IF(AND(AH$4="A",ISNUMBER('DataModel-NVDA'!AH$4)),INDEX('DataModel-NVDA'!$F$4:$BA$109,MATCH(1,('DataModel-NVDA'!$A$4:$A$109=$A335)*('DataModel-NVDA'!$B$4:$B$109=$B335),0),MATCH(AH$3,'DataModel-NVDA'!$F$2:$BA$2,0))*$C335,"")</f>
        <v>53</v>
      </c>
      <c r="AI335" s="69" cm="1">
        <f t="array" aca="1" ref="AI335" ca="1">IF(AND(AI$4="A",ISNUMBER('DataModel-NVDA'!AI$4)),INDEX('DataModel-NVDA'!$F$4:$BA$109,MATCH(1,('DataModel-NVDA'!$A$4:$A$109=$A335)*('DataModel-NVDA'!$B$4:$B$109=$B335),0),MATCH(AI$3,'DataModel-NVDA'!$F$2:$BA$2,0))*$C335,"")</f>
        <v>60</v>
      </c>
      <c r="AJ335" s="69" cm="1">
        <f t="array" aca="1" ref="AJ335" ca="1">IF(AND(AJ$4="A",ISNUMBER('DataModel-NVDA'!AJ$4)),INDEX('DataModel-NVDA'!$F$4:$BA$109,MATCH(1,('DataModel-NVDA'!$A$4:$A$109=$A335)*('DataModel-NVDA'!$B$4:$B$109=$B335),0),MATCH(AJ$3,'DataModel-NVDA'!$F$2:$BA$2,0))*$C335,"")</f>
        <v>62</v>
      </c>
      <c r="AK335" s="114" cm="1">
        <f t="array" aca="1" ref="AK335" ca="1">IF(AND(AK$4="A",ISNUMBER('DataModel-NVDA'!AK$4)),INDEX('DataModel-NVDA'!$F$4:$BA$109,MATCH(1,('DataModel-NVDA'!$A$4:$A$109=$A335)*('DataModel-NVDA'!$B$4:$B$109=$B335),0),MATCH(AK$3,'DataModel-NVDA'!$F$2:$BA$2,0))*$C335,"")</f>
        <v>61</v>
      </c>
      <c r="AL335" s="113" cm="1">
        <f t="array" aca="1" ref="AL335" ca="1">IF(AND(AL$4="A",ISNUMBER('DataModel-NVDA'!AL$4)),INDEX('DataModel-NVDA'!$F$4:$BA$109,MATCH(1,('DataModel-NVDA'!$A$4:$A$109=$A335)*('DataModel-NVDA'!$B$4:$B$109=$B335),0),MATCH(AL$3,'DataModel-NVDA'!$F$2:$BA$2,0))*$C335,"")</f>
        <v>68</v>
      </c>
      <c r="AM335" s="69" cm="1">
        <f t="array" aca="1" ref="AM335" ca="1">IF(AND(AM$4="A",ISNUMBER('DataModel-NVDA'!AM$4)),INDEX('DataModel-NVDA'!$F$4:$BA$109,MATCH(1,('DataModel-NVDA'!$A$4:$A$109=$A335)*('DataModel-NVDA'!$B$4:$B$109=$B335),0),MATCH(AM$3,'DataModel-NVDA'!$F$2:$BA$2,0))*$C335,"")</f>
        <v>65</v>
      </c>
      <c r="AN335" s="69" cm="1">
        <f t="array" aca="1" ref="AN335" ca="1">IF(AND(AN$4="A",ISNUMBER('DataModel-NVDA'!AN$4)),INDEX('DataModel-NVDA'!$F$4:$BA$109,MATCH(1,('DataModel-NVDA'!$A$4:$A$109=$A335)*('DataModel-NVDA'!$B$4:$B$109=$B335),0),MATCH(AN$3,'DataModel-NVDA'!$F$2:$BA$2,0))*$C335,"")</f>
        <v>65</v>
      </c>
      <c r="AO335" s="114" cm="1">
        <f t="array" aca="1" ref="AO335" ca="1">IF(AND(AO$4="A",ISNUMBER('DataModel-NVDA'!AO$4)),INDEX('DataModel-NVDA'!$F$4:$BA$109,MATCH(1,('DataModel-NVDA'!$A$4:$A$109=$A335)*('DataModel-NVDA'!$B$4:$B$109=$B335),0),MATCH(AO$3,'DataModel-NVDA'!$F$2:$BA$2,0))*$C335,"")</f>
        <v>64</v>
      </c>
      <c r="AP335" s="113" cm="1">
        <f t="array" aca="1" ref="AP335" ca="1">IF(AND(AP$4="A",ISNUMBER('DataModel-NVDA'!AP$4)),INDEX('DataModel-NVDA'!$F$4:$BA$109,MATCH(1,('DataModel-NVDA'!$A$4:$A$109=$A335)*('DataModel-NVDA'!$B$4:$B$109=$B335),0),MATCH(AP$3,'DataModel-NVDA'!$F$2:$BA$2,0))*$C335,"")</f>
        <v>66</v>
      </c>
      <c r="AQ335" s="69" cm="1">
        <f t="array" aca="1" ref="AQ335" ca="1">IF(AND(AQ$4="A",ISNUMBER('DataModel-NVDA'!AQ$4)),INDEX('DataModel-NVDA'!$F$4:$BA$109,MATCH(1,('DataModel-NVDA'!$A$4:$A$109=$A335)*('DataModel-NVDA'!$B$4:$B$109=$B335),0),MATCH(AQ$3,'DataModel-NVDA'!$F$2:$BA$2,0))*$C335,"")</f>
        <v>65</v>
      </c>
      <c r="AR335" s="69" cm="1">
        <f t="array" aca="1" ref="AR335" ca="1">IF(AND(AR$4="A",ISNUMBER('DataModel-NVDA'!AR$4)),INDEX('DataModel-NVDA'!$F$4:$BA$109,MATCH(1,('DataModel-NVDA'!$A$4:$A$109=$A335)*('DataModel-NVDA'!$B$4:$B$109=$B335),0),MATCH(AR$3,'DataModel-NVDA'!$F$2:$BA$2,0))*$C335,"")</f>
        <v>63</v>
      </c>
      <c r="AS335" s="114" cm="1">
        <f t="array" aca="1" ref="AS335" ca="1">IF(AND(AS$4="A",ISNUMBER('DataModel-NVDA'!AS$4)),INDEX('DataModel-NVDA'!$F$4:$BA$109,MATCH(1,('DataModel-NVDA'!$A$4:$A$109=$A335)*('DataModel-NVDA'!$B$4:$B$109=$B335),0),MATCH(AS$3,'DataModel-NVDA'!$F$2:$BA$2,0))*$C335,"")</f>
        <v>63</v>
      </c>
      <c r="AT335" s="113" cm="1">
        <f t="array" aca="1" ref="AT335" ca="1">IF(AND(AT$4="A",ISNUMBER('DataModel-NVDA'!AT$4)),INDEX('DataModel-NVDA'!$F$4:$BA$109,MATCH(1,('DataModel-NVDA'!$A$4:$A$109=$A335)*('DataModel-NVDA'!$B$4:$B$109=$B335),0),MATCH(AT$3,'DataModel-NVDA'!$F$2:$BA$2,0))*$C335,"")</f>
        <v>64</v>
      </c>
      <c r="AU335" s="69" cm="1">
        <f t="array" aca="1" ref="AU335" ca="1">IF(AND(AU$4="A",ISNUMBER('DataModel-NVDA'!AU$4)),INDEX('DataModel-NVDA'!$F$4:$BA$109,MATCH(1,('DataModel-NVDA'!$A$4:$A$109=$A335)*('DataModel-NVDA'!$B$4:$B$109=$B335),0),MATCH(AU$3,'DataModel-NVDA'!$F$2:$BA$2,0))*$C335,"")</f>
        <v>61</v>
      </c>
      <c r="AV335" s="69" cm="1">
        <f t="array" aca="1" ref="AV335" ca="1">IF(AND(AV$4="A",ISNUMBER('DataModel-NVDA'!AV$4)),INDEX('DataModel-NVDA'!$F$4:$BA$109,MATCH(1,('DataModel-NVDA'!$A$4:$A$109=$A335)*('DataModel-NVDA'!$B$4:$B$109=$B335),0),MATCH(AV$3,'DataModel-NVDA'!$F$2:$BA$2,0))*$C335,"")</f>
        <v>61</v>
      </c>
      <c r="AW335" s="114" t="str" cm="1">
        <f t="array" aca="1" ref="AW335" ca="1">IF(AND(AW$4="A",ISNUMBER('DataModel-NVDA'!AW$4)),INDEX('DataModel-NVDA'!$F$4:$BA$109,MATCH(1,('DataModel-NVDA'!$A$4:$A$109=$A335)*('DataModel-NVDA'!$B$4:$B$109=$B335),0),MATCH(AW$3,'DataModel-NVDA'!$F$2:$BA$2,0))*$C335,"")</f>
        <v/>
      </c>
      <c r="AX335" s="113" t="str" cm="1">
        <f t="array" aca="1" ref="AX335" ca="1">IF(AND(AX$4="A",ISNUMBER('DataModel-NVDA'!AX$4)),INDEX('DataModel-NVDA'!$F$4:$BA$109,MATCH(1,('DataModel-NVDA'!$A$4:$A$109=$A335)*('DataModel-NVDA'!$B$4:$B$109=$B335),0),MATCH(AX$3,'DataModel-NVDA'!$F$2:$BA$2,0))*$C335,"")</f>
        <v/>
      </c>
      <c r="AY335" s="69" t="str" cm="1">
        <f t="array" aca="1" ref="AY335" ca="1">IF(AND(AY$4="A",ISNUMBER('DataModel-NVDA'!AY$4)),INDEX('DataModel-NVDA'!$F$4:$BA$109,MATCH(1,('DataModel-NVDA'!$A$4:$A$109=$A335)*('DataModel-NVDA'!$B$4:$B$109=$B335),0),MATCH(AY$3,'DataModel-NVDA'!$F$2:$BA$2,0))*$C335,"")</f>
        <v/>
      </c>
      <c r="AZ335" s="69" t="str" cm="1">
        <f t="array" aca="1" ref="AZ335" ca="1">IF(AND(AZ$4="A",ISNUMBER('DataModel-NVDA'!AZ$4)),INDEX('DataModel-NVDA'!$F$4:$BA$109,MATCH(1,('DataModel-NVDA'!$A$4:$A$109=$A335)*('DataModel-NVDA'!$B$4:$B$109=$B335),0),MATCH(AZ$3,'DataModel-NVDA'!$F$2:$BA$2,0))*$C335,"")</f>
        <v/>
      </c>
      <c r="BA335" s="114" t="str" cm="1">
        <f t="array" aca="1" ref="BA335" ca="1">IF(AND(BA$4="A",ISNUMBER('DataModel-NVDA'!BA$4)),INDEX('DataModel-NVDA'!$F$4:$BA$109,MATCH(1,('DataModel-NVDA'!$A$4:$A$109=$A335)*('DataModel-NVDA'!$B$4:$B$109=$B335),0),MATCH(BA$3,'DataModel-NVDA'!$F$2:$BA$2,0))*$C335,"")</f>
        <v/>
      </c>
      <c r="BB335" s="113"/>
      <c r="BC335" s="69"/>
      <c r="BD335" s="69"/>
      <c r="BE335" s="114"/>
      <c r="BF335" s="113"/>
      <c r="BG335" s="69"/>
      <c r="BH335" s="69"/>
      <c r="BI335" s="114"/>
      <c r="BJ335" s="113"/>
      <c r="BK335" s="69"/>
      <c r="BL335" s="69"/>
      <c r="BM335" s="114"/>
      <c r="BN335" s="113"/>
      <c r="BO335" s="69"/>
      <c r="BP335" s="69"/>
      <c r="BQ335" s="114"/>
      <c r="BR335" s="113"/>
      <c r="BS335" s="69"/>
      <c r="BT335" s="69"/>
      <c r="BU335" s="114"/>
      <c r="BV335" s="113"/>
      <c r="BW335" s="69"/>
      <c r="BX335" s="69"/>
      <c r="BY335" s="114"/>
      <c r="BZ335" s="113"/>
      <c r="CA335" s="69"/>
      <c r="CB335" s="69"/>
      <c r="CC335" s="114"/>
      <c r="CD335" s="113"/>
      <c r="CE335" s="69"/>
      <c r="CF335" s="69"/>
      <c r="CG335" s="114"/>
      <c r="CH335" s="113"/>
      <c r="CI335" s="69"/>
      <c r="CJ335" s="69"/>
      <c r="CK335" s="114"/>
      <c r="CL335" s="113"/>
      <c r="CM335" s="69"/>
      <c r="CN335" s="69"/>
      <c r="CO335" s="114"/>
      <c r="CP335" s="113"/>
      <c r="CQ335" s="69"/>
      <c r="CR335" s="69"/>
      <c r="CS335" s="114"/>
      <c r="CT335" s="113"/>
      <c r="CU335" s="69"/>
      <c r="CV335" s="69"/>
      <c r="CW335" s="114"/>
      <c r="CX335" s="113"/>
      <c r="CY335" s="69"/>
      <c r="CZ335" s="69"/>
      <c r="DA335" s="114"/>
      <c r="DB335" s="113"/>
      <c r="DC335" s="69"/>
      <c r="DD335" s="69"/>
      <c r="DE335" s="114"/>
      <c r="DF335" s="113"/>
      <c r="DG335" s="69"/>
      <c r="DH335" s="69"/>
      <c r="DI335" s="114"/>
      <c r="DK335" s="69">
        <f t="shared" ref="DK335:EK335" ca="1" si="631">SUM(OFFSET($E335,,MATCH(DK$3,$F$5:$DI$5,0),,4))</f>
        <v>46.133000000000003</v>
      </c>
      <c r="DL335" s="69">
        <f t="shared" ca="1" si="631"/>
        <v>48</v>
      </c>
      <c r="DM335" s="69">
        <f t="shared" ca="1" si="631"/>
        <v>58</v>
      </c>
      <c r="DN335" s="69">
        <f t="shared" ca="1" si="631"/>
        <v>61</v>
      </c>
      <c r="DO335" s="69">
        <f t="shared" ca="1" si="631"/>
        <v>58</v>
      </c>
      <c r="DP335" s="69">
        <f t="shared" ca="1" si="631"/>
        <v>51</v>
      </c>
      <c r="DQ335" s="69">
        <f t="shared" ca="1" si="631"/>
        <v>185</v>
      </c>
      <c r="DR335" s="69">
        <f t="shared" ca="1" si="631"/>
        <v>236</v>
      </c>
      <c r="DS335" s="69">
        <f t="shared" ca="1" si="631"/>
        <v>262</v>
      </c>
      <c r="DT335" s="69">
        <f t="shared" ca="1" si="631"/>
        <v>257</v>
      </c>
      <c r="DU335" s="69">
        <f t="shared" ca="1" si="631"/>
        <v>186</v>
      </c>
      <c r="DV335" s="69">
        <f t="shared" ca="1" si="631"/>
        <v>0</v>
      </c>
      <c r="DW335" s="69">
        <f t="shared" ca="1" si="631"/>
        <v>0</v>
      </c>
      <c r="DX335" s="69">
        <f t="shared" ca="1" si="631"/>
        <v>0</v>
      </c>
      <c r="DY335" s="69">
        <f t="shared" ca="1" si="631"/>
        <v>0</v>
      </c>
      <c r="DZ335" s="69">
        <f t="shared" ca="1" si="631"/>
        <v>0</v>
      </c>
      <c r="EA335" s="69">
        <f t="shared" ca="1" si="631"/>
        <v>0</v>
      </c>
      <c r="EB335" s="69">
        <f t="shared" ca="1" si="631"/>
        <v>0</v>
      </c>
      <c r="EC335" s="69">
        <f t="shared" ca="1" si="631"/>
        <v>0</v>
      </c>
      <c r="ED335" s="69">
        <f t="shared" ca="1" si="631"/>
        <v>0</v>
      </c>
      <c r="EE335" s="69">
        <f t="shared" ca="1" si="631"/>
        <v>0</v>
      </c>
      <c r="EF335" s="69">
        <f t="shared" ca="1" si="631"/>
        <v>0</v>
      </c>
      <c r="EG335" s="69">
        <f t="shared" ca="1" si="631"/>
        <v>0</v>
      </c>
      <c r="EH335" s="69">
        <f t="shared" ca="1" si="631"/>
        <v>0</v>
      </c>
      <c r="EI335" s="69">
        <f t="shared" ca="1" si="631"/>
        <v>0</v>
      </c>
      <c r="EJ335" s="69">
        <f t="shared" ca="1" si="631"/>
        <v>0</v>
      </c>
      <c r="EK335" s="69">
        <f t="shared" ca="1" si="631"/>
        <v>0</v>
      </c>
    </row>
    <row r="336" spans="1:141" outlineLevel="2" x14ac:dyDescent="0.25">
      <c r="A336" s="90"/>
      <c r="B336" s="90"/>
      <c r="C336" s="90"/>
      <c r="D336" s="90"/>
      <c r="F336" s="100"/>
      <c r="I336" s="101"/>
      <c r="J336" s="100"/>
      <c r="M336" s="101"/>
      <c r="N336" s="100"/>
      <c r="Q336" s="101"/>
      <c r="R336" s="100"/>
      <c r="U336" s="101"/>
      <c r="V336" s="100"/>
      <c r="Y336" s="101"/>
      <c r="Z336" s="100"/>
      <c r="AC336" s="101"/>
      <c r="AD336" s="100"/>
      <c r="AG336" s="101"/>
      <c r="AH336" s="100"/>
      <c r="AK336" s="101"/>
      <c r="AL336" s="100"/>
      <c r="AO336" s="101"/>
      <c r="AP336" s="100"/>
      <c r="AS336" s="101"/>
      <c r="AT336" s="100"/>
      <c r="AW336" s="101"/>
      <c r="AX336" s="100"/>
      <c r="BA336" s="101"/>
      <c r="BB336" s="100"/>
      <c r="BE336" s="101"/>
      <c r="BF336" s="100"/>
      <c r="BI336" s="101"/>
      <c r="BJ336" s="100"/>
      <c r="BM336" s="101"/>
      <c r="BN336" s="100"/>
      <c r="BQ336" s="101"/>
      <c r="BR336" s="100"/>
      <c r="BU336" s="101"/>
      <c r="BV336" s="100"/>
      <c r="BY336" s="101"/>
      <c r="BZ336" s="100"/>
      <c r="CC336" s="101"/>
      <c r="CD336" s="100"/>
      <c r="CG336" s="101"/>
      <c r="CH336" s="100"/>
      <c r="CK336" s="101"/>
      <c r="CL336" s="100"/>
      <c r="CO336" s="101"/>
      <c r="CP336" s="100"/>
      <c r="CS336" s="101"/>
      <c r="CT336" s="100"/>
      <c r="CW336" s="101"/>
      <c r="CX336" s="100"/>
      <c r="DA336" s="101"/>
      <c r="DB336" s="100"/>
      <c r="DE336" s="101"/>
      <c r="DF336" s="100"/>
      <c r="DI336" s="101"/>
    </row>
    <row r="337" spans="1:141" outlineLevel="2" x14ac:dyDescent="0.25">
      <c r="A337" s="90"/>
      <c r="B337" s="90"/>
      <c r="C337" s="90"/>
      <c r="D337" s="90"/>
      <c r="E337" t="str">
        <f>CONCATENATE(E330," - model")</f>
        <v>Interest expense - model</v>
      </c>
      <c r="F337" s="100"/>
      <c r="I337" s="101"/>
      <c r="J337" s="100"/>
      <c r="M337" s="101"/>
      <c r="N337" s="100"/>
      <c r="Q337" s="101"/>
      <c r="R337" s="100"/>
      <c r="U337" s="101"/>
      <c r="V337" s="100"/>
      <c r="Y337" s="101"/>
      <c r="Z337" s="100"/>
      <c r="AC337" s="101"/>
      <c r="AD337" s="100"/>
      <c r="AG337" s="101"/>
      <c r="AH337" s="100"/>
      <c r="AK337" s="101"/>
      <c r="AL337" s="113">
        <f ca="1">AL335</f>
        <v>68</v>
      </c>
      <c r="AM337" s="69">
        <f ca="1">AM335</f>
        <v>65</v>
      </c>
      <c r="AN337" s="69">
        <f ca="1">AN335</f>
        <v>65</v>
      </c>
      <c r="AO337" s="114">
        <f ca="1">AO335</f>
        <v>64</v>
      </c>
      <c r="AP337" s="113">
        <f t="shared" ref="AP337:BU337" ca="1" si="632">IF(ISERROR(AP338*AP350),"",AP338*AP350)</f>
        <v>66</v>
      </c>
      <c r="AQ337" s="69">
        <f t="shared" ca="1" si="632"/>
        <v>65</v>
      </c>
      <c r="AR337" s="69">
        <f t="shared" ca="1" si="632"/>
        <v>63</v>
      </c>
      <c r="AS337" s="114">
        <f t="shared" ca="1" si="632"/>
        <v>63</v>
      </c>
      <c r="AT337" s="113">
        <f t="shared" ca="1" si="632"/>
        <v>64</v>
      </c>
      <c r="AU337" s="69">
        <f t="shared" ca="1" si="632"/>
        <v>60.999999999999993</v>
      </c>
      <c r="AV337" s="69">
        <f t="shared" ca="1" si="632"/>
        <v>61</v>
      </c>
      <c r="AW337" s="114">
        <f t="shared" ca="1" si="632"/>
        <v>54.942583212735165</v>
      </c>
      <c r="AX337" s="113">
        <f t="shared" ca="1" si="632"/>
        <v>43.375723589001439</v>
      </c>
      <c r="AY337" s="69">
        <f t="shared" ca="1" si="632"/>
        <v>43.375723589001439</v>
      </c>
      <c r="AZ337" s="69">
        <f t="shared" ca="1" si="632"/>
        <v>43.375723589001439</v>
      </c>
      <c r="BA337" s="114">
        <f t="shared" ca="1" si="632"/>
        <v>43.375723589001439</v>
      </c>
      <c r="BB337" s="113">
        <f t="shared" ca="1" si="632"/>
        <v>31.808863965267712</v>
      </c>
      <c r="BC337" s="69">
        <f t="shared" ca="1" si="632"/>
        <v>31.808863965267712</v>
      </c>
      <c r="BD337" s="69">
        <f t="shared" ca="1" si="632"/>
        <v>31.808863965267712</v>
      </c>
      <c r="BE337" s="114">
        <f t="shared" ca="1" si="632"/>
        <v>31.808863965267712</v>
      </c>
      <c r="BF337" s="113">
        <f t="shared" ca="1" si="632"/>
        <v>20.242004341533988</v>
      </c>
      <c r="BG337" s="69">
        <f t="shared" ca="1" si="632"/>
        <v>20.242004341533988</v>
      </c>
      <c r="BH337" s="69">
        <f t="shared" ca="1" si="632"/>
        <v>20.242004341533988</v>
      </c>
      <c r="BI337" s="114">
        <f t="shared" ca="1" si="632"/>
        <v>20.242004341533988</v>
      </c>
      <c r="BJ337" s="113">
        <f t="shared" ca="1" si="632"/>
        <v>8.6751447178002703</v>
      </c>
      <c r="BK337" s="69">
        <f t="shared" ca="1" si="632"/>
        <v>8.6751447178002703</v>
      </c>
      <c r="BL337" s="69">
        <f t="shared" ca="1" si="632"/>
        <v>8.6751447178002703</v>
      </c>
      <c r="BM337" s="114">
        <f t="shared" ca="1" si="632"/>
        <v>8.6751447178002703</v>
      </c>
      <c r="BN337" s="113">
        <f t="shared" ca="1" si="632"/>
        <v>0</v>
      </c>
      <c r="BO337" s="69">
        <f t="shared" ca="1" si="632"/>
        <v>0</v>
      </c>
      <c r="BP337" s="69">
        <f t="shared" ca="1" si="632"/>
        <v>0</v>
      </c>
      <c r="BQ337" s="114">
        <f t="shared" ca="1" si="632"/>
        <v>0</v>
      </c>
      <c r="BR337" s="113">
        <f t="shared" ca="1" si="632"/>
        <v>0</v>
      </c>
      <c r="BS337" s="69">
        <f t="shared" ca="1" si="632"/>
        <v>0</v>
      </c>
      <c r="BT337" s="69">
        <f t="shared" ca="1" si="632"/>
        <v>0</v>
      </c>
      <c r="BU337" s="114">
        <f t="shared" ca="1" si="632"/>
        <v>0</v>
      </c>
      <c r="BV337" s="113">
        <f t="shared" ref="BV337:DA337" ca="1" si="633">IF(ISERROR(BV338*BV350),"",BV338*BV350)</f>
        <v>0</v>
      </c>
      <c r="BW337" s="69">
        <f t="shared" ca="1" si="633"/>
        <v>0</v>
      </c>
      <c r="BX337" s="69">
        <f t="shared" ca="1" si="633"/>
        <v>0</v>
      </c>
      <c r="BY337" s="114">
        <f t="shared" ca="1" si="633"/>
        <v>0</v>
      </c>
      <c r="BZ337" s="113">
        <f t="shared" ca="1" si="633"/>
        <v>0</v>
      </c>
      <c r="CA337" s="69">
        <f t="shared" ca="1" si="633"/>
        <v>0</v>
      </c>
      <c r="CB337" s="69">
        <f t="shared" ca="1" si="633"/>
        <v>0</v>
      </c>
      <c r="CC337" s="114">
        <f t="shared" ca="1" si="633"/>
        <v>0</v>
      </c>
      <c r="CD337" s="113">
        <f t="shared" ca="1" si="633"/>
        <v>0</v>
      </c>
      <c r="CE337" s="69">
        <f t="shared" ca="1" si="633"/>
        <v>0</v>
      </c>
      <c r="CF337" s="69">
        <f t="shared" ca="1" si="633"/>
        <v>0</v>
      </c>
      <c r="CG337" s="114">
        <f t="shared" ca="1" si="633"/>
        <v>0</v>
      </c>
      <c r="CH337" s="113">
        <f t="shared" ca="1" si="633"/>
        <v>0</v>
      </c>
      <c r="CI337" s="69">
        <f t="shared" ca="1" si="633"/>
        <v>0</v>
      </c>
      <c r="CJ337" s="69">
        <f t="shared" ca="1" si="633"/>
        <v>0</v>
      </c>
      <c r="CK337" s="114">
        <f t="shared" ca="1" si="633"/>
        <v>0</v>
      </c>
      <c r="CL337" s="113">
        <f t="shared" ca="1" si="633"/>
        <v>0</v>
      </c>
      <c r="CM337" s="69">
        <f t="shared" ca="1" si="633"/>
        <v>0</v>
      </c>
      <c r="CN337" s="69">
        <f t="shared" ca="1" si="633"/>
        <v>0</v>
      </c>
      <c r="CO337" s="114">
        <f t="shared" ca="1" si="633"/>
        <v>0</v>
      </c>
      <c r="CP337" s="113">
        <f t="shared" ca="1" si="633"/>
        <v>0</v>
      </c>
      <c r="CQ337" s="69">
        <f t="shared" ca="1" si="633"/>
        <v>0</v>
      </c>
      <c r="CR337" s="69">
        <f t="shared" ca="1" si="633"/>
        <v>0</v>
      </c>
      <c r="CS337" s="114">
        <f t="shared" ca="1" si="633"/>
        <v>0</v>
      </c>
      <c r="CT337" s="113">
        <f t="shared" ca="1" si="633"/>
        <v>0</v>
      </c>
      <c r="CU337" s="69">
        <f t="shared" ca="1" si="633"/>
        <v>0</v>
      </c>
      <c r="CV337" s="69">
        <f t="shared" ca="1" si="633"/>
        <v>0</v>
      </c>
      <c r="CW337" s="114">
        <f t="shared" ca="1" si="633"/>
        <v>0</v>
      </c>
      <c r="CX337" s="113">
        <f t="shared" ca="1" si="633"/>
        <v>0</v>
      </c>
      <c r="CY337" s="69">
        <f t="shared" ca="1" si="633"/>
        <v>0</v>
      </c>
      <c r="CZ337" s="69">
        <f t="shared" ca="1" si="633"/>
        <v>0</v>
      </c>
      <c r="DA337" s="114">
        <f t="shared" ca="1" si="633"/>
        <v>0</v>
      </c>
      <c r="DB337" s="113">
        <f t="shared" ref="DB337:DI337" ca="1" si="634">IF(ISERROR(DB338*DB350),"",DB338*DB350)</f>
        <v>0</v>
      </c>
      <c r="DC337" s="69">
        <f t="shared" ca="1" si="634"/>
        <v>0</v>
      </c>
      <c r="DD337" s="69">
        <f t="shared" ca="1" si="634"/>
        <v>0</v>
      </c>
      <c r="DE337" s="114">
        <f t="shared" ca="1" si="634"/>
        <v>0</v>
      </c>
      <c r="DF337" s="113">
        <f t="shared" ca="1" si="634"/>
        <v>0</v>
      </c>
      <c r="DG337" s="69">
        <f t="shared" ca="1" si="634"/>
        <v>0</v>
      </c>
      <c r="DH337" s="69">
        <f t="shared" ca="1" si="634"/>
        <v>0</v>
      </c>
      <c r="DI337" s="114">
        <f t="shared" ca="1" si="634"/>
        <v>0</v>
      </c>
      <c r="DK337" s="69">
        <f t="shared" ref="DK337:EK337" ca="1" si="635">SUM(OFFSET($E337,,MATCH(DK$3,$F$5:$DI$5,0),,4))</f>
        <v>0</v>
      </c>
      <c r="DL337" s="69">
        <f t="shared" ca="1" si="635"/>
        <v>0</v>
      </c>
      <c r="DM337" s="69">
        <f t="shared" ca="1" si="635"/>
        <v>0</v>
      </c>
      <c r="DN337" s="69">
        <f t="shared" ca="1" si="635"/>
        <v>0</v>
      </c>
      <c r="DO337" s="69">
        <f t="shared" ca="1" si="635"/>
        <v>0</v>
      </c>
      <c r="DP337" s="69">
        <f t="shared" ca="1" si="635"/>
        <v>0</v>
      </c>
      <c r="DQ337" s="69">
        <f t="shared" ca="1" si="635"/>
        <v>0</v>
      </c>
      <c r="DR337" s="69">
        <f t="shared" ca="1" si="635"/>
        <v>0</v>
      </c>
      <c r="DS337" s="69">
        <f t="shared" ca="1" si="635"/>
        <v>262</v>
      </c>
      <c r="DT337" s="69">
        <f t="shared" ca="1" si="635"/>
        <v>257</v>
      </c>
      <c r="DU337" s="69">
        <f t="shared" ca="1" si="635"/>
        <v>240.94258321273517</v>
      </c>
      <c r="DV337" s="69">
        <f t="shared" ca="1" si="635"/>
        <v>173.50289435600575</v>
      </c>
      <c r="DW337" s="69">
        <f t="shared" ca="1" si="635"/>
        <v>127.23545586107085</v>
      </c>
      <c r="DX337" s="69">
        <f t="shared" ca="1" si="635"/>
        <v>80.968017366135953</v>
      </c>
      <c r="DY337" s="69">
        <f t="shared" ca="1" si="635"/>
        <v>34.700578871201081</v>
      </c>
      <c r="DZ337" s="69">
        <f t="shared" ca="1" si="635"/>
        <v>0</v>
      </c>
      <c r="EA337" s="69">
        <f t="shared" ca="1" si="635"/>
        <v>0</v>
      </c>
      <c r="EB337" s="69">
        <f t="shared" ca="1" si="635"/>
        <v>0</v>
      </c>
      <c r="EC337" s="69">
        <f t="shared" ca="1" si="635"/>
        <v>0</v>
      </c>
      <c r="ED337" s="69">
        <f t="shared" ca="1" si="635"/>
        <v>0</v>
      </c>
      <c r="EE337" s="69">
        <f t="shared" ca="1" si="635"/>
        <v>0</v>
      </c>
      <c r="EF337" s="69">
        <f t="shared" ca="1" si="635"/>
        <v>0</v>
      </c>
      <c r="EG337" s="69">
        <f t="shared" ca="1" si="635"/>
        <v>0</v>
      </c>
      <c r="EH337" s="69">
        <f t="shared" ca="1" si="635"/>
        <v>0</v>
      </c>
      <c r="EI337" s="69">
        <f t="shared" ca="1" si="635"/>
        <v>0</v>
      </c>
      <c r="EJ337" s="69">
        <f t="shared" ca="1" si="635"/>
        <v>0</v>
      </c>
      <c r="EK337" s="69">
        <f t="shared" ca="1" si="635"/>
        <v>0</v>
      </c>
    </row>
    <row r="338" spans="1:141" outlineLevel="2" x14ac:dyDescent="0.25">
      <c r="A338" s="90"/>
      <c r="B338" s="90"/>
      <c r="C338" s="90"/>
      <c r="D338" s="90"/>
      <c r="E338" t="s">
        <v>340</v>
      </c>
      <c r="F338" s="100"/>
      <c r="I338" s="101"/>
      <c r="J338" s="100"/>
      <c r="M338" s="101"/>
      <c r="N338" s="100"/>
      <c r="Q338" s="101"/>
      <c r="R338" s="100"/>
      <c r="U338" s="101"/>
      <c r="V338" s="100"/>
      <c r="Y338" s="101"/>
      <c r="Z338" s="100"/>
      <c r="AC338" s="101"/>
      <c r="AD338" s="100"/>
      <c r="AG338" s="101"/>
      <c r="AH338" s="100"/>
      <c r="AK338" s="101"/>
      <c r="AL338" s="100"/>
      <c r="AO338" s="101"/>
      <c r="AP338" s="102">
        <f t="shared" ref="AP338:BU338" ca="1" si="636">IF(AP$4="A",IF(ISERROR(AP335/AP358),"",AP335/AP358),AP340)</f>
        <v>5.4635761589403977E-3</v>
      </c>
      <c r="AQ338" s="103">
        <f t="shared" ca="1" si="636"/>
        <v>5.9339054226766478E-3</v>
      </c>
      <c r="AR338" s="103">
        <f t="shared" ca="1" si="636"/>
        <v>5.7132492971796499E-3</v>
      </c>
      <c r="AS338" s="104">
        <f t="shared" ca="1" si="636"/>
        <v>5.698263386396527E-3</v>
      </c>
      <c r="AT338" s="102">
        <f t="shared" ca="1" si="636"/>
        <v>5.6954703212601229E-3</v>
      </c>
      <c r="AU338" s="103">
        <f t="shared" ca="1" si="636"/>
        <v>6.0908637044433346E-3</v>
      </c>
      <c r="AV338" s="103">
        <f t="shared" ca="1" si="636"/>
        <v>6.1294212218649521E-3</v>
      </c>
      <c r="AW338" s="104">
        <f t="shared" ca="1" si="636"/>
        <v>5.8113241678726486E-3</v>
      </c>
      <c r="AX338" s="102">
        <f t="shared" ca="1" si="636"/>
        <v>5.8113241678726486E-3</v>
      </c>
      <c r="AY338" s="103">
        <f t="shared" ca="1" si="636"/>
        <v>5.8113241678726486E-3</v>
      </c>
      <c r="AZ338" s="103">
        <f t="shared" ca="1" si="636"/>
        <v>5.8113241678726486E-3</v>
      </c>
      <c r="BA338" s="104">
        <f t="shared" ca="1" si="636"/>
        <v>5.8113241678726486E-3</v>
      </c>
      <c r="BB338" s="102">
        <f t="shared" ca="1" si="636"/>
        <v>5.8113241678726486E-3</v>
      </c>
      <c r="BC338" s="103">
        <f t="shared" ca="1" si="636"/>
        <v>5.8113241678726486E-3</v>
      </c>
      <c r="BD338" s="103">
        <f t="shared" ca="1" si="636"/>
        <v>5.8113241678726486E-3</v>
      </c>
      <c r="BE338" s="104">
        <f t="shared" ca="1" si="636"/>
        <v>5.8113241678726486E-3</v>
      </c>
      <c r="BF338" s="102">
        <f t="shared" ca="1" si="636"/>
        <v>5.8113241678726486E-3</v>
      </c>
      <c r="BG338" s="103">
        <f t="shared" ca="1" si="636"/>
        <v>5.8113241678726486E-3</v>
      </c>
      <c r="BH338" s="103">
        <f t="shared" ca="1" si="636"/>
        <v>5.8113241678726486E-3</v>
      </c>
      <c r="BI338" s="104">
        <f t="shared" ca="1" si="636"/>
        <v>5.8113241678726486E-3</v>
      </c>
      <c r="BJ338" s="102">
        <f t="shared" ca="1" si="636"/>
        <v>5.8113241678726486E-3</v>
      </c>
      <c r="BK338" s="103">
        <f t="shared" ca="1" si="636"/>
        <v>5.8113241678726486E-3</v>
      </c>
      <c r="BL338" s="103">
        <f t="shared" ca="1" si="636"/>
        <v>5.8113241678726486E-3</v>
      </c>
      <c r="BM338" s="104">
        <f t="shared" ca="1" si="636"/>
        <v>5.8113241678726486E-3</v>
      </c>
      <c r="BN338" s="102">
        <f t="shared" ca="1" si="636"/>
        <v>5.8113241678726486E-3</v>
      </c>
      <c r="BO338" s="103">
        <f t="shared" ca="1" si="636"/>
        <v>5.8113241678726486E-3</v>
      </c>
      <c r="BP338" s="103">
        <f t="shared" ca="1" si="636"/>
        <v>5.8113241678726486E-3</v>
      </c>
      <c r="BQ338" s="104">
        <f t="shared" ca="1" si="636"/>
        <v>5.8113241678726486E-3</v>
      </c>
      <c r="BR338" s="102">
        <f t="shared" ca="1" si="636"/>
        <v>5.8113241678726486E-3</v>
      </c>
      <c r="BS338" s="103">
        <f t="shared" ca="1" si="636"/>
        <v>5.8113241678726486E-3</v>
      </c>
      <c r="BT338" s="103">
        <f t="shared" ca="1" si="636"/>
        <v>5.8113241678726486E-3</v>
      </c>
      <c r="BU338" s="104">
        <f t="shared" ca="1" si="636"/>
        <v>5.8113241678726486E-3</v>
      </c>
      <c r="BV338" s="102">
        <f t="shared" ref="BV338:DA338" ca="1" si="637">IF(BV$4="A",IF(ISERROR(BV335/BV358),"",BV335/BV358),BV340)</f>
        <v>5.8113241678726486E-3</v>
      </c>
      <c r="BW338" s="103">
        <f t="shared" ca="1" si="637"/>
        <v>5.8113241678726486E-3</v>
      </c>
      <c r="BX338" s="103">
        <f t="shared" ca="1" si="637"/>
        <v>5.8113241678726486E-3</v>
      </c>
      <c r="BY338" s="104">
        <f t="shared" ca="1" si="637"/>
        <v>5.8113241678726486E-3</v>
      </c>
      <c r="BZ338" s="102">
        <f t="shared" ca="1" si="637"/>
        <v>5.8113241678726486E-3</v>
      </c>
      <c r="CA338" s="103">
        <f t="shared" ca="1" si="637"/>
        <v>5.8113241678726486E-3</v>
      </c>
      <c r="CB338" s="103">
        <f t="shared" ca="1" si="637"/>
        <v>5.8113241678726486E-3</v>
      </c>
      <c r="CC338" s="104">
        <f t="shared" ca="1" si="637"/>
        <v>5.8113241678726486E-3</v>
      </c>
      <c r="CD338" s="102">
        <f t="shared" ca="1" si="637"/>
        <v>5.8113241678726486E-3</v>
      </c>
      <c r="CE338" s="103">
        <f t="shared" ca="1" si="637"/>
        <v>5.8113241678726486E-3</v>
      </c>
      <c r="CF338" s="103">
        <f t="shared" ca="1" si="637"/>
        <v>5.8113241678726486E-3</v>
      </c>
      <c r="CG338" s="104">
        <f t="shared" ca="1" si="637"/>
        <v>5.8113241678726486E-3</v>
      </c>
      <c r="CH338" s="102">
        <f t="shared" ca="1" si="637"/>
        <v>5.8113241678726486E-3</v>
      </c>
      <c r="CI338" s="103">
        <f t="shared" ca="1" si="637"/>
        <v>5.8113241678726486E-3</v>
      </c>
      <c r="CJ338" s="103">
        <f t="shared" ca="1" si="637"/>
        <v>5.8113241678726486E-3</v>
      </c>
      <c r="CK338" s="104">
        <f t="shared" ca="1" si="637"/>
        <v>5.8113241678726486E-3</v>
      </c>
      <c r="CL338" s="102">
        <f t="shared" ca="1" si="637"/>
        <v>5.8113241678726486E-3</v>
      </c>
      <c r="CM338" s="103">
        <f t="shared" ca="1" si="637"/>
        <v>5.8113241678726486E-3</v>
      </c>
      <c r="CN338" s="103">
        <f t="shared" ca="1" si="637"/>
        <v>5.8113241678726486E-3</v>
      </c>
      <c r="CO338" s="104">
        <f t="shared" ca="1" si="637"/>
        <v>5.8113241678726486E-3</v>
      </c>
      <c r="CP338" s="102">
        <f t="shared" ca="1" si="637"/>
        <v>5.8113241678726486E-3</v>
      </c>
      <c r="CQ338" s="103">
        <f t="shared" ca="1" si="637"/>
        <v>5.8113241678726486E-3</v>
      </c>
      <c r="CR338" s="103">
        <f t="shared" ca="1" si="637"/>
        <v>5.8113241678726486E-3</v>
      </c>
      <c r="CS338" s="104">
        <f t="shared" ca="1" si="637"/>
        <v>5.8113241678726486E-3</v>
      </c>
      <c r="CT338" s="102">
        <f t="shared" ca="1" si="637"/>
        <v>5.8113241678726486E-3</v>
      </c>
      <c r="CU338" s="103">
        <f t="shared" ca="1" si="637"/>
        <v>5.8113241678726486E-3</v>
      </c>
      <c r="CV338" s="103">
        <f t="shared" ca="1" si="637"/>
        <v>5.8113241678726486E-3</v>
      </c>
      <c r="CW338" s="104">
        <f t="shared" ca="1" si="637"/>
        <v>5.8113241678726486E-3</v>
      </c>
      <c r="CX338" s="102">
        <f t="shared" ca="1" si="637"/>
        <v>5.8113241678726486E-3</v>
      </c>
      <c r="CY338" s="103">
        <f t="shared" ca="1" si="637"/>
        <v>5.8113241678726486E-3</v>
      </c>
      <c r="CZ338" s="103">
        <f t="shared" ca="1" si="637"/>
        <v>5.8113241678726486E-3</v>
      </c>
      <c r="DA338" s="104">
        <f t="shared" ca="1" si="637"/>
        <v>5.8113241678726486E-3</v>
      </c>
      <c r="DB338" s="102">
        <f t="shared" ref="DB338:DI338" ca="1" si="638">IF(DB$4="A",IF(ISERROR(DB335/DB358),"",DB335/DB358),DB340)</f>
        <v>5.8113241678726486E-3</v>
      </c>
      <c r="DC338" s="103">
        <f t="shared" ca="1" si="638"/>
        <v>5.8113241678726486E-3</v>
      </c>
      <c r="DD338" s="103">
        <f t="shared" ca="1" si="638"/>
        <v>5.8113241678726486E-3</v>
      </c>
      <c r="DE338" s="104">
        <f t="shared" ca="1" si="638"/>
        <v>5.8113241678726486E-3</v>
      </c>
      <c r="DF338" s="102">
        <f t="shared" ca="1" si="638"/>
        <v>5.8113241678726486E-3</v>
      </c>
      <c r="DG338" s="103">
        <f t="shared" ca="1" si="638"/>
        <v>5.8113241678726486E-3</v>
      </c>
      <c r="DH338" s="103">
        <f t="shared" ca="1" si="638"/>
        <v>5.8113241678726486E-3</v>
      </c>
      <c r="DI338" s="104">
        <f t="shared" ca="1" si="638"/>
        <v>5.8113241678726486E-3</v>
      </c>
      <c r="DT338" s="103">
        <f t="shared" ref="DT338:EK338" ca="1" si="639">IF(ISERROR(DT337/DT350),"",DT337/DT350)</f>
        <v>2.3245296671490594E-2</v>
      </c>
      <c r="DU338" s="103">
        <f t="shared" ca="1" si="639"/>
        <v>2.5484703758327888E-2</v>
      </c>
      <c r="DV338" s="103">
        <f t="shared" ca="1" si="639"/>
        <v>2.3245296671490594E-2</v>
      </c>
      <c r="DW338" s="103">
        <f t="shared" ca="1" si="639"/>
        <v>2.3245296671490594E-2</v>
      </c>
      <c r="DX338" s="103">
        <f t="shared" ca="1" si="639"/>
        <v>2.3245296671490594E-2</v>
      </c>
      <c r="DY338" s="103">
        <f t="shared" ca="1" si="639"/>
        <v>2.3245296671490594E-2</v>
      </c>
      <c r="DZ338" s="103" t="str">
        <f t="shared" ca="1" si="639"/>
        <v/>
      </c>
      <c r="EA338" s="103" t="str">
        <f t="shared" ca="1" si="639"/>
        <v/>
      </c>
      <c r="EB338" s="103" t="str">
        <f t="shared" ca="1" si="639"/>
        <v/>
      </c>
      <c r="EC338" s="103" t="str">
        <f t="shared" ca="1" si="639"/>
        <v/>
      </c>
      <c r="ED338" s="103" t="str">
        <f t="shared" ca="1" si="639"/>
        <v/>
      </c>
      <c r="EE338" s="103" t="str">
        <f t="shared" ca="1" si="639"/>
        <v/>
      </c>
      <c r="EF338" s="103" t="str">
        <f t="shared" ca="1" si="639"/>
        <v/>
      </c>
      <c r="EG338" s="103" t="str">
        <f t="shared" ca="1" si="639"/>
        <v/>
      </c>
      <c r="EH338" s="103" t="str">
        <f t="shared" ca="1" si="639"/>
        <v/>
      </c>
      <c r="EI338" s="103" t="str">
        <f t="shared" ca="1" si="639"/>
        <v/>
      </c>
      <c r="EJ338" s="103" t="str">
        <f t="shared" ca="1" si="639"/>
        <v/>
      </c>
      <c r="EK338" s="103" t="str">
        <f t="shared" ca="1" si="639"/>
        <v/>
      </c>
    </row>
    <row r="339" spans="1:141" outlineLevel="2" x14ac:dyDescent="0.25">
      <c r="A339" s="90"/>
      <c r="B339" s="90"/>
      <c r="C339" s="90"/>
      <c r="D339" s="90"/>
      <c r="F339" s="100"/>
      <c r="I339" s="101"/>
      <c r="J339" s="100"/>
      <c r="M339" s="101"/>
      <c r="N339" s="100"/>
      <c r="Q339" s="101"/>
      <c r="R339" s="100"/>
      <c r="U339" s="101"/>
      <c r="V339" s="100"/>
      <c r="Y339" s="101"/>
      <c r="Z339" s="100"/>
      <c r="AC339" s="101"/>
      <c r="AD339" s="100"/>
      <c r="AG339" s="101"/>
      <c r="AH339" s="100"/>
      <c r="AK339" s="101"/>
      <c r="AL339" s="100"/>
      <c r="AO339" s="101"/>
      <c r="AP339" s="102"/>
      <c r="AQ339" s="103"/>
      <c r="AR339" s="103"/>
      <c r="AS339" s="104"/>
      <c r="AT339" s="102"/>
      <c r="AU339" s="103"/>
      <c r="AV339" s="103"/>
      <c r="AW339" s="104"/>
      <c r="AX339" s="102"/>
      <c r="AY339" s="103"/>
      <c r="AZ339" s="103"/>
      <c r="BA339" s="104"/>
      <c r="BB339" s="102"/>
      <c r="BC339" s="103"/>
      <c r="BD339" s="103"/>
      <c r="BE339" s="104"/>
      <c r="BF339" s="102"/>
      <c r="BG339" s="103"/>
      <c r="BH339" s="103"/>
      <c r="BI339" s="104"/>
      <c r="BJ339" s="102"/>
      <c r="BK339" s="103"/>
      <c r="BL339" s="103"/>
      <c r="BM339" s="104"/>
      <c r="BN339" s="102"/>
      <c r="BO339" s="103"/>
      <c r="BP339" s="103"/>
      <c r="BQ339" s="104"/>
      <c r="BR339" s="102"/>
      <c r="BS339" s="103"/>
      <c r="BT339" s="103"/>
      <c r="BU339" s="104"/>
      <c r="BV339" s="102"/>
      <c r="BW339" s="103"/>
      <c r="BX339" s="103"/>
      <c r="BY339" s="104"/>
      <c r="BZ339" s="102"/>
      <c r="CA339" s="103"/>
      <c r="CB339" s="103"/>
      <c r="CC339" s="104"/>
      <c r="CD339" s="102"/>
      <c r="CE339" s="103"/>
      <c r="CF339" s="103"/>
      <c r="CG339" s="104"/>
      <c r="CH339" s="102"/>
      <c r="CI339" s="103"/>
      <c r="CJ339" s="103"/>
      <c r="CK339" s="104"/>
      <c r="CL339" s="102"/>
      <c r="CM339" s="103"/>
      <c r="CN339" s="103"/>
      <c r="CO339" s="104"/>
      <c r="CP339" s="102"/>
      <c r="CQ339" s="103"/>
      <c r="CR339" s="103"/>
      <c r="CS339" s="104"/>
      <c r="CT339" s="102"/>
      <c r="CU339" s="103"/>
      <c r="CV339" s="103"/>
      <c r="CW339" s="104"/>
      <c r="CX339" s="102"/>
      <c r="CY339" s="103"/>
      <c r="CZ339" s="103"/>
      <c r="DA339" s="104"/>
      <c r="DB339" s="102"/>
      <c r="DC339" s="103"/>
      <c r="DD339" s="103"/>
      <c r="DE339" s="104"/>
      <c r="DF339" s="102"/>
      <c r="DG339" s="103"/>
      <c r="DH339" s="103"/>
      <c r="DI339" s="104"/>
    </row>
    <row r="340" spans="1:141" outlineLevel="2" x14ac:dyDescent="0.25">
      <c r="A340" s="90"/>
      <c r="B340" s="90"/>
      <c r="C340" s="90"/>
      <c r="D340" s="90"/>
      <c r="E340" s="36" t="str">
        <f>CONCATENATE(E338," selected driver: ",$J$8," (",$J$9,")")</f>
        <v>% total debt selected driver: Default (Annual)</v>
      </c>
      <c r="F340" s="100"/>
      <c r="I340" s="101"/>
      <c r="J340" s="100"/>
      <c r="M340" s="101"/>
      <c r="N340" s="100"/>
      <c r="Q340" s="101"/>
      <c r="R340" s="100"/>
      <c r="U340" s="101"/>
      <c r="V340" s="100"/>
      <c r="Y340" s="101"/>
      <c r="Z340" s="100"/>
      <c r="AC340" s="101"/>
      <c r="AD340" s="100"/>
      <c r="AG340" s="101"/>
      <c r="AH340" s="100"/>
      <c r="AK340" s="101"/>
      <c r="AL340" s="100"/>
      <c r="AO340" s="101"/>
      <c r="AP340" s="126" cm="1">
        <f t="array" ref="AP340">IF($I$9=1,AP342,INDEX($DT342:$EK342,,MATCH(CONCATENATE("FY ",RIGHT(AP$3,4)),$DT$3:$EK$3,0))/4)</f>
        <v>0</v>
      </c>
      <c r="AQ340" s="127" cm="1">
        <f t="array" ref="AQ340">IF($I$9=1,AQ342,INDEX($DT342:$EK342,,MATCH(CONCATENATE("FY ",RIGHT(AQ$3,4)),$DT$3:$EK$3,0))/4)</f>
        <v>0</v>
      </c>
      <c r="AR340" s="127" cm="1">
        <f t="array" ref="AR340">IF($I$9=1,AR342,INDEX($DT342:$EK342,,MATCH(CONCATENATE("FY ",RIGHT(AR$3,4)),$DT$3:$EK$3,0))/4)</f>
        <v>0</v>
      </c>
      <c r="AS340" s="128" cm="1">
        <f t="array" ref="AS340">IF($I$9=1,AS342,INDEX($DT342:$EK342,,MATCH(CONCATENATE("FY ",RIGHT(AS$3,4)),$DT$3:$EK$3,0))/4)</f>
        <v>0</v>
      </c>
      <c r="AT340" s="126" cm="1">
        <f t="array" aca="1" ref="AT340" ca="1">IF($I$9=1,AT342,INDEX($DT342:$EK342,,MATCH(CONCATENATE("FY ",RIGHT(AT$3,4)),$DT$3:$EK$3,0))/4)</f>
        <v>5.8113241678726486E-3</v>
      </c>
      <c r="AU340" s="127" cm="1">
        <f t="array" aca="1" ref="AU340" ca="1">IF($I$9=1,AU342,INDEX($DT342:$EK342,,MATCH(CONCATENATE("FY ",RIGHT(AU$3,4)),$DT$3:$EK$3,0))/4)</f>
        <v>5.8113241678726486E-3</v>
      </c>
      <c r="AV340" s="127" cm="1">
        <f t="array" aca="1" ref="AV340" ca="1">IF($I$9=1,AV342,INDEX($DT342:$EK342,,MATCH(CONCATENATE("FY ",RIGHT(AV$3,4)),$DT$3:$EK$3,0))/4)</f>
        <v>5.8113241678726486E-3</v>
      </c>
      <c r="AW340" s="128" cm="1">
        <f t="array" aca="1" ref="AW340" ca="1">IF($I$9=1,AW342,INDEX($DT342:$EK342,,MATCH(CONCATENATE("FY ",RIGHT(AW$3,4)),$DT$3:$EK$3,0))/4)</f>
        <v>5.8113241678726486E-3</v>
      </c>
      <c r="AX340" s="126" cm="1">
        <f t="array" aca="1" ref="AX340" ca="1">IF($I$9=1,AX342,INDEX($DT342:$EK342,,MATCH(CONCATENATE("FY ",RIGHT(AX$3,4)),$DT$3:$EK$3,0))/4)</f>
        <v>5.8113241678726486E-3</v>
      </c>
      <c r="AY340" s="127" cm="1">
        <f t="array" aca="1" ref="AY340" ca="1">IF($I$9=1,AY342,INDEX($DT342:$EK342,,MATCH(CONCATENATE("FY ",RIGHT(AY$3,4)),$DT$3:$EK$3,0))/4)</f>
        <v>5.8113241678726486E-3</v>
      </c>
      <c r="AZ340" s="127" cm="1">
        <f t="array" aca="1" ref="AZ340" ca="1">IF($I$9=1,AZ342,INDEX($DT342:$EK342,,MATCH(CONCATENATE("FY ",RIGHT(AZ$3,4)),$DT$3:$EK$3,0))/4)</f>
        <v>5.8113241678726486E-3</v>
      </c>
      <c r="BA340" s="128" cm="1">
        <f t="array" aca="1" ref="BA340" ca="1">IF($I$9=1,BA342,INDEX($DT342:$EK342,,MATCH(CONCATENATE("FY ",RIGHT(BA$3,4)),$DT$3:$EK$3,0))/4)</f>
        <v>5.8113241678726486E-3</v>
      </c>
      <c r="BB340" s="126" cm="1">
        <f t="array" aca="1" ref="BB340" ca="1">IF($I$9=1,BB342,INDEX($DT342:$EK342,,MATCH(CONCATENATE("FY ",RIGHT(BB$3,4)),$DT$3:$EK$3,0))/4)</f>
        <v>5.8113241678726486E-3</v>
      </c>
      <c r="BC340" s="127" cm="1">
        <f t="array" aca="1" ref="BC340" ca="1">IF($I$9=1,BC342,INDEX($DT342:$EK342,,MATCH(CONCATENATE("FY ",RIGHT(BC$3,4)),$DT$3:$EK$3,0))/4)</f>
        <v>5.8113241678726486E-3</v>
      </c>
      <c r="BD340" s="127" cm="1">
        <f t="array" aca="1" ref="BD340" ca="1">IF($I$9=1,BD342,INDEX($DT342:$EK342,,MATCH(CONCATENATE("FY ",RIGHT(BD$3,4)),$DT$3:$EK$3,0))/4)</f>
        <v>5.8113241678726486E-3</v>
      </c>
      <c r="BE340" s="128" cm="1">
        <f t="array" aca="1" ref="BE340" ca="1">IF($I$9=1,BE342,INDEX($DT342:$EK342,,MATCH(CONCATENATE("FY ",RIGHT(BE$3,4)),$DT$3:$EK$3,0))/4)</f>
        <v>5.8113241678726486E-3</v>
      </c>
      <c r="BF340" s="126" cm="1">
        <f t="array" aca="1" ref="BF340" ca="1">IF($I$9=1,BF342,INDEX($DT342:$EK342,,MATCH(CONCATENATE("FY ",RIGHT(BF$3,4)),$DT$3:$EK$3,0))/4)</f>
        <v>5.8113241678726486E-3</v>
      </c>
      <c r="BG340" s="127" cm="1">
        <f t="array" aca="1" ref="BG340" ca="1">IF($I$9=1,BG342,INDEX($DT342:$EK342,,MATCH(CONCATENATE("FY ",RIGHT(BG$3,4)),$DT$3:$EK$3,0))/4)</f>
        <v>5.8113241678726486E-3</v>
      </c>
      <c r="BH340" s="127" cm="1">
        <f t="array" aca="1" ref="BH340" ca="1">IF($I$9=1,BH342,INDEX($DT342:$EK342,,MATCH(CONCATENATE("FY ",RIGHT(BH$3,4)),$DT$3:$EK$3,0))/4)</f>
        <v>5.8113241678726486E-3</v>
      </c>
      <c r="BI340" s="128" cm="1">
        <f t="array" aca="1" ref="BI340" ca="1">IF($I$9=1,BI342,INDEX($DT342:$EK342,,MATCH(CONCATENATE("FY ",RIGHT(BI$3,4)),$DT$3:$EK$3,0))/4)</f>
        <v>5.8113241678726486E-3</v>
      </c>
      <c r="BJ340" s="126" cm="1">
        <f t="array" aca="1" ref="BJ340" ca="1">IF($I$9=1,BJ342,INDEX($DT342:$EK342,,MATCH(CONCATENATE("FY ",RIGHT(BJ$3,4)),$DT$3:$EK$3,0))/4)</f>
        <v>5.8113241678726486E-3</v>
      </c>
      <c r="BK340" s="127" cm="1">
        <f t="array" aca="1" ref="BK340" ca="1">IF($I$9=1,BK342,INDEX($DT342:$EK342,,MATCH(CONCATENATE("FY ",RIGHT(BK$3,4)),$DT$3:$EK$3,0))/4)</f>
        <v>5.8113241678726486E-3</v>
      </c>
      <c r="BL340" s="127" cm="1">
        <f t="array" aca="1" ref="BL340" ca="1">IF($I$9=1,BL342,INDEX($DT342:$EK342,,MATCH(CONCATENATE("FY ",RIGHT(BL$3,4)),$DT$3:$EK$3,0))/4)</f>
        <v>5.8113241678726486E-3</v>
      </c>
      <c r="BM340" s="128" cm="1">
        <f t="array" aca="1" ref="BM340" ca="1">IF($I$9=1,BM342,INDEX($DT342:$EK342,,MATCH(CONCATENATE("FY ",RIGHT(BM$3,4)),$DT$3:$EK$3,0))/4)</f>
        <v>5.8113241678726486E-3</v>
      </c>
      <c r="BN340" s="126" cm="1">
        <f t="array" aca="1" ref="BN340" ca="1">IF($I$9=1,BN342,INDEX($DT342:$EK342,,MATCH(CONCATENATE("FY ",RIGHT(BN$3,4)),$DT$3:$EK$3,0))/4)</f>
        <v>5.8113241678726486E-3</v>
      </c>
      <c r="BO340" s="127" cm="1">
        <f t="array" aca="1" ref="BO340" ca="1">IF($I$9=1,BO342,INDEX($DT342:$EK342,,MATCH(CONCATENATE("FY ",RIGHT(BO$3,4)),$DT$3:$EK$3,0))/4)</f>
        <v>5.8113241678726486E-3</v>
      </c>
      <c r="BP340" s="127" cm="1">
        <f t="array" aca="1" ref="BP340" ca="1">IF($I$9=1,BP342,INDEX($DT342:$EK342,,MATCH(CONCATENATE("FY ",RIGHT(BP$3,4)),$DT$3:$EK$3,0))/4)</f>
        <v>5.8113241678726486E-3</v>
      </c>
      <c r="BQ340" s="128" cm="1">
        <f t="array" aca="1" ref="BQ340" ca="1">IF($I$9=1,BQ342,INDEX($DT342:$EK342,,MATCH(CONCATENATE("FY ",RIGHT(BQ$3,4)),$DT$3:$EK$3,0))/4)</f>
        <v>5.8113241678726486E-3</v>
      </c>
      <c r="BR340" s="126" cm="1">
        <f t="array" aca="1" ref="BR340" ca="1">IF($I$9=1,BR342,INDEX($DT342:$EK342,,MATCH(CONCATENATE("FY ",RIGHT(BR$3,4)),$DT$3:$EK$3,0))/4)</f>
        <v>5.8113241678726486E-3</v>
      </c>
      <c r="BS340" s="127" cm="1">
        <f t="array" aca="1" ref="BS340" ca="1">IF($I$9=1,BS342,INDEX($DT342:$EK342,,MATCH(CONCATENATE("FY ",RIGHT(BS$3,4)),$DT$3:$EK$3,0))/4)</f>
        <v>5.8113241678726486E-3</v>
      </c>
      <c r="BT340" s="127" cm="1">
        <f t="array" aca="1" ref="BT340" ca="1">IF($I$9=1,BT342,INDEX($DT342:$EK342,,MATCH(CONCATENATE("FY ",RIGHT(BT$3,4)),$DT$3:$EK$3,0))/4)</f>
        <v>5.8113241678726486E-3</v>
      </c>
      <c r="BU340" s="128" cm="1">
        <f t="array" aca="1" ref="BU340" ca="1">IF($I$9=1,BU342,INDEX($DT342:$EK342,,MATCH(CONCATENATE("FY ",RIGHT(BU$3,4)),$DT$3:$EK$3,0))/4)</f>
        <v>5.8113241678726486E-3</v>
      </c>
      <c r="BV340" s="126" cm="1">
        <f t="array" aca="1" ref="BV340" ca="1">IF($I$9=1,BV342,INDEX($DT342:$EK342,,MATCH(CONCATENATE("FY ",RIGHT(BV$3,4)),$DT$3:$EK$3,0))/4)</f>
        <v>5.8113241678726486E-3</v>
      </c>
      <c r="BW340" s="127" cm="1">
        <f t="array" aca="1" ref="BW340" ca="1">IF($I$9=1,BW342,INDEX($DT342:$EK342,,MATCH(CONCATENATE("FY ",RIGHT(BW$3,4)),$DT$3:$EK$3,0))/4)</f>
        <v>5.8113241678726486E-3</v>
      </c>
      <c r="BX340" s="127" cm="1">
        <f t="array" aca="1" ref="BX340" ca="1">IF($I$9=1,BX342,INDEX($DT342:$EK342,,MATCH(CONCATENATE("FY ",RIGHT(BX$3,4)),$DT$3:$EK$3,0))/4)</f>
        <v>5.8113241678726486E-3</v>
      </c>
      <c r="BY340" s="128" cm="1">
        <f t="array" aca="1" ref="BY340" ca="1">IF($I$9=1,BY342,INDEX($DT342:$EK342,,MATCH(CONCATENATE("FY ",RIGHT(BY$3,4)),$DT$3:$EK$3,0))/4)</f>
        <v>5.8113241678726486E-3</v>
      </c>
      <c r="BZ340" s="126" cm="1">
        <f t="array" aca="1" ref="BZ340" ca="1">IF($I$9=1,BZ342,INDEX($DT342:$EK342,,MATCH(CONCATENATE("FY ",RIGHT(BZ$3,4)),$DT$3:$EK$3,0))/4)</f>
        <v>5.8113241678726486E-3</v>
      </c>
      <c r="CA340" s="127" cm="1">
        <f t="array" aca="1" ref="CA340" ca="1">IF($I$9=1,CA342,INDEX($DT342:$EK342,,MATCH(CONCATENATE("FY ",RIGHT(CA$3,4)),$DT$3:$EK$3,0))/4)</f>
        <v>5.8113241678726486E-3</v>
      </c>
      <c r="CB340" s="127" cm="1">
        <f t="array" aca="1" ref="CB340" ca="1">IF($I$9=1,CB342,INDEX($DT342:$EK342,,MATCH(CONCATENATE("FY ",RIGHT(CB$3,4)),$DT$3:$EK$3,0))/4)</f>
        <v>5.8113241678726486E-3</v>
      </c>
      <c r="CC340" s="128" cm="1">
        <f t="array" aca="1" ref="CC340" ca="1">IF($I$9=1,CC342,INDEX($DT342:$EK342,,MATCH(CONCATENATE("FY ",RIGHT(CC$3,4)),$DT$3:$EK$3,0))/4)</f>
        <v>5.8113241678726486E-3</v>
      </c>
      <c r="CD340" s="126" cm="1">
        <f t="array" aca="1" ref="CD340" ca="1">IF($I$9=1,CD342,INDEX($DT342:$EK342,,MATCH(CONCATENATE("FY ",RIGHT(CD$3,4)),$DT$3:$EK$3,0))/4)</f>
        <v>5.8113241678726486E-3</v>
      </c>
      <c r="CE340" s="127" cm="1">
        <f t="array" aca="1" ref="CE340" ca="1">IF($I$9=1,CE342,INDEX($DT342:$EK342,,MATCH(CONCATENATE("FY ",RIGHT(CE$3,4)),$DT$3:$EK$3,0))/4)</f>
        <v>5.8113241678726486E-3</v>
      </c>
      <c r="CF340" s="127" cm="1">
        <f t="array" aca="1" ref="CF340" ca="1">IF($I$9=1,CF342,INDEX($DT342:$EK342,,MATCH(CONCATENATE("FY ",RIGHT(CF$3,4)),$DT$3:$EK$3,0))/4)</f>
        <v>5.8113241678726486E-3</v>
      </c>
      <c r="CG340" s="128" cm="1">
        <f t="array" aca="1" ref="CG340" ca="1">IF($I$9=1,CG342,INDEX($DT342:$EK342,,MATCH(CONCATENATE("FY ",RIGHT(CG$3,4)),$DT$3:$EK$3,0))/4)</f>
        <v>5.8113241678726486E-3</v>
      </c>
      <c r="CH340" s="126" cm="1">
        <f t="array" aca="1" ref="CH340" ca="1">IF($I$9=1,CH342,INDEX($DT342:$EK342,,MATCH(CONCATENATE("FY ",RIGHT(CH$3,4)),$DT$3:$EK$3,0))/4)</f>
        <v>5.8113241678726486E-3</v>
      </c>
      <c r="CI340" s="127" cm="1">
        <f t="array" aca="1" ref="CI340" ca="1">IF($I$9=1,CI342,INDEX($DT342:$EK342,,MATCH(CONCATENATE("FY ",RIGHT(CI$3,4)),$DT$3:$EK$3,0))/4)</f>
        <v>5.8113241678726486E-3</v>
      </c>
      <c r="CJ340" s="127" cm="1">
        <f t="array" aca="1" ref="CJ340" ca="1">IF($I$9=1,CJ342,INDEX($DT342:$EK342,,MATCH(CONCATENATE("FY ",RIGHT(CJ$3,4)),$DT$3:$EK$3,0))/4)</f>
        <v>5.8113241678726486E-3</v>
      </c>
      <c r="CK340" s="128" cm="1">
        <f t="array" aca="1" ref="CK340" ca="1">IF($I$9=1,CK342,INDEX($DT342:$EK342,,MATCH(CONCATENATE("FY ",RIGHT(CK$3,4)),$DT$3:$EK$3,0))/4)</f>
        <v>5.8113241678726486E-3</v>
      </c>
      <c r="CL340" s="126" cm="1">
        <f t="array" aca="1" ref="CL340" ca="1">IF($I$9=1,CL342,INDEX($DT342:$EK342,,MATCH(CONCATENATE("FY ",RIGHT(CL$3,4)),$DT$3:$EK$3,0))/4)</f>
        <v>5.8113241678726486E-3</v>
      </c>
      <c r="CM340" s="127" cm="1">
        <f t="array" aca="1" ref="CM340" ca="1">IF($I$9=1,CM342,INDEX($DT342:$EK342,,MATCH(CONCATENATE("FY ",RIGHT(CM$3,4)),$DT$3:$EK$3,0))/4)</f>
        <v>5.8113241678726486E-3</v>
      </c>
      <c r="CN340" s="127" cm="1">
        <f t="array" aca="1" ref="CN340" ca="1">IF($I$9=1,CN342,INDEX($DT342:$EK342,,MATCH(CONCATENATE("FY ",RIGHT(CN$3,4)),$DT$3:$EK$3,0))/4)</f>
        <v>5.8113241678726486E-3</v>
      </c>
      <c r="CO340" s="128" cm="1">
        <f t="array" aca="1" ref="CO340" ca="1">IF($I$9=1,CO342,INDEX($DT342:$EK342,,MATCH(CONCATENATE("FY ",RIGHT(CO$3,4)),$DT$3:$EK$3,0))/4)</f>
        <v>5.8113241678726486E-3</v>
      </c>
      <c r="CP340" s="126" cm="1">
        <f t="array" aca="1" ref="CP340" ca="1">IF($I$9=1,CP342,INDEX($DT342:$EK342,,MATCH(CONCATENATE("FY ",RIGHT(CP$3,4)),$DT$3:$EK$3,0))/4)</f>
        <v>5.8113241678726486E-3</v>
      </c>
      <c r="CQ340" s="127" cm="1">
        <f t="array" aca="1" ref="CQ340" ca="1">IF($I$9=1,CQ342,INDEX($DT342:$EK342,,MATCH(CONCATENATE("FY ",RIGHT(CQ$3,4)),$DT$3:$EK$3,0))/4)</f>
        <v>5.8113241678726486E-3</v>
      </c>
      <c r="CR340" s="127" cm="1">
        <f t="array" aca="1" ref="CR340" ca="1">IF($I$9=1,CR342,INDEX($DT342:$EK342,,MATCH(CONCATENATE("FY ",RIGHT(CR$3,4)),$DT$3:$EK$3,0))/4)</f>
        <v>5.8113241678726486E-3</v>
      </c>
      <c r="CS340" s="128" cm="1">
        <f t="array" aca="1" ref="CS340" ca="1">IF($I$9=1,CS342,INDEX($DT342:$EK342,,MATCH(CONCATENATE("FY ",RIGHT(CS$3,4)),$DT$3:$EK$3,0))/4)</f>
        <v>5.8113241678726486E-3</v>
      </c>
      <c r="CT340" s="126" cm="1">
        <f t="array" aca="1" ref="CT340" ca="1">IF($I$9=1,CT342,INDEX($DT342:$EK342,,MATCH(CONCATENATE("FY ",RIGHT(CT$3,4)),$DT$3:$EK$3,0))/4)</f>
        <v>5.8113241678726486E-3</v>
      </c>
      <c r="CU340" s="127" cm="1">
        <f t="array" aca="1" ref="CU340" ca="1">IF($I$9=1,CU342,INDEX($DT342:$EK342,,MATCH(CONCATENATE("FY ",RIGHT(CU$3,4)),$DT$3:$EK$3,0))/4)</f>
        <v>5.8113241678726486E-3</v>
      </c>
      <c r="CV340" s="127" cm="1">
        <f t="array" aca="1" ref="CV340" ca="1">IF($I$9=1,CV342,INDEX($DT342:$EK342,,MATCH(CONCATENATE("FY ",RIGHT(CV$3,4)),$DT$3:$EK$3,0))/4)</f>
        <v>5.8113241678726486E-3</v>
      </c>
      <c r="CW340" s="128" cm="1">
        <f t="array" aca="1" ref="CW340" ca="1">IF($I$9=1,CW342,INDEX($DT342:$EK342,,MATCH(CONCATENATE("FY ",RIGHT(CW$3,4)),$DT$3:$EK$3,0))/4)</f>
        <v>5.8113241678726486E-3</v>
      </c>
      <c r="CX340" s="126" cm="1">
        <f t="array" aca="1" ref="CX340" ca="1">IF($I$9=1,CX342,INDEX($DT342:$EK342,,MATCH(CONCATENATE("FY ",RIGHT(CX$3,4)),$DT$3:$EK$3,0))/4)</f>
        <v>5.8113241678726486E-3</v>
      </c>
      <c r="CY340" s="127" cm="1">
        <f t="array" aca="1" ref="CY340" ca="1">IF($I$9=1,CY342,INDEX($DT342:$EK342,,MATCH(CONCATENATE("FY ",RIGHT(CY$3,4)),$DT$3:$EK$3,0))/4)</f>
        <v>5.8113241678726486E-3</v>
      </c>
      <c r="CZ340" s="127" cm="1">
        <f t="array" aca="1" ref="CZ340" ca="1">IF($I$9=1,CZ342,INDEX($DT342:$EK342,,MATCH(CONCATENATE("FY ",RIGHT(CZ$3,4)),$DT$3:$EK$3,0))/4)</f>
        <v>5.8113241678726486E-3</v>
      </c>
      <c r="DA340" s="128" cm="1">
        <f t="array" aca="1" ref="DA340" ca="1">IF($I$9=1,DA342,INDEX($DT342:$EK342,,MATCH(CONCATENATE("FY ",RIGHT(DA$3,4)),$DT$3:$EK$3,0))/4)</f>
        <v>5.8113241678726486E-3</v>
      </c>
      <c r="DB340" s="126" cm="1">
        <f t="array" aca="1" ref="DB340" ca="1">IF($I$9=1,DB342,INDEX($DT342:$EK342,,MATCH(CONCATENATE("FY ",RIGHT(DB$3,4)),$DT$3:$EK$3,0))/4)</f>
        <v>5.8113241678726486E-3</v>
      </c>
      <c r="DC340" s="127" cm="1">
        <f t="array" aca="1" ref="DC340" ca="1">IF($I$9=1,DC342,INDEX($DT342:$EK342,,MATCH(CONCATENATE("FY ",RIGHT(DC$3,4)),$DT$3:$EK$3,0))/4)</f>
        <v>5.8113241678726486E-3</v>
      </c>
      <c r="DD340" s="127" cm="1">
        <f t="array" aca="1" ref="DD340" ca="1">IF($I$9=1,DD342,INDEX($DT342:$EK342,,MATCH(CONCATENATE("FY ",RIGHT(DD$3,4)),$DT$3:$EK$3,0))/4)</f>
        <v>5.8113241678726486E-3</v>
      </c>
      <c r="DE340" s="128" cm="1">
        <f t="array" aca="1" ref="DE340" ca="1">IF($I$9=1,DE342,INDEX($DT342:$EK342,,MATCH(CONCATENATE("FY ",RIGHT(DE$3,4)),$DT$3:$EK$3,0))/4)</f>
        <v>5.8113241678726486E-3</v>
      </c>
      <c r="DF340" s="126" cm="1">
        <f t="array" aca="1" ref="DF340" ca="1">IF($I$9=1,DF342,INDEX($DT342:$EK342,,MATCH(CONCATENATE("FY ",RIGHT(DF$3,4)),$DT$3:$EK$3,0))/4)</f>
        <v>5.8113241678726486E-3</v>
      </c>
      <c r="DG340" s="127" cm="1">
        <f t="array" aca="1" ref="DG340" ca="1">IF($I$9=1,DG342,INDEX($DT342:$EK342,,MATCH(CONCATENATE("FY ",RIGHT(DG$3,4)),$DT$3:$EK$3,0))/4)</f>
        <v>5.8113241678726486E-3</v>
      </c>
      <c r="DH340" s="127" cm="1">
        <f t="array" aca="1" ref="DH340" ca="1">IF($I$9=1,DH342,INDEX($DT342:$EK342,,MATCH(CONCATENATE("FY ",RIGHT(DH$3,4)),$DT$3:$EK$3,0))/4)</f>
        <v>5.8113241678726486E-3</v>
      </c>
      <c r="DI340" s="128" cm="1">
        <f t="array" aca="1" ref="DI340" ca="1">IF($I$9=1,DI342,INDEX($DT342:$EK342,,MATCH(CONCATENATE("FY ",RIGHT(DI$3,4)),$DT$3:$EK$3,0))/4)</f>
        <v>5.8113241678726486E-3</v>
      </c>
    </row>
    <row r="341" spans="1:141" outlineLevel="2" x14ac:dyDescent="0.25">
      <c r="A341" s="90"/>
      <c r="B341" s="90"/>
      <c r="C341" s="90"/>
      <c r="D341" s="90"/>
      <c r="F341" s="100"/>
      <c r="I341" s="101"/>
      <c r="J341" s="100"/>
      <c r="M341" s="101"/>
      <c r="N341" s="100"/>
      <c r="Q341" s="101"/>
      <c r="R341" s="100"/>
      <c r="U341" s="101"/>
      <c r="V341" s="100"/>
      <c r="Y341" s="101"/>
      <c r="Z341" s="100"/>
      <c r="AC341" s="101"/>
      <c r="AD341" s="100"/>
      <c r="AG341" s="101"/>
      <c r="AH341" s="100"/>
      <c r="AK341" s="101"/>
      <c r="AL341" s="100"/>
      <c r="AO341" s="101"/>
      <c r="AP341" s="100"/>
      <c r="AS341" s="101"/>
      <c r="AT341" s="100"/>
      <c r="AW341" s="101"/>
      <c r="AX341" s="100"/>
      <c r="BA341" s="101"/>
      <c r="BB341" s="100"/>
      <c r="BE341" s="101"/>
      <c r="BF341" s="100"/>
      <c r="BI341" s="101"/>
      <c r="BJ341" s="100"/>
      <c r="BM341" s="101"/>
      <c r="BN341" s="100"/>
      <c r="BQ341" s="101"/>
      <c r="BR341" s="100"/>
      <c r="BU341" s="101"/>
      <c r="BV341" s="100"/>
      <c r="BY341" s="101"/>
      <c r="BZ341" s="100"/>
      <c r="CC341" s="101"/>
      <c r="CD341" s="100"/>
      <c r="CG341" s="101"/>
      <c r="CH341" s="100"/>
      <c r="CK341" s="101"/>
      <c r="CL341" s="100"/>
      <c r="CO341" s="101"/>
      <c r="CP341" s="100"/>
      <c r="CS341" s="101"/>
      <c r="CT341" s="100"/>
      <c r="CW341" s="101"/>
      <c r="CX341" s="100"/>
      <c r="DA341" s="101"/>
      <c r="DB341" s="100"/>
      <c r="DE341" s="101"/>
      <c r="DF341" s="100"/>
      <c r="DI341" s="101"/>
    </row>
    <row r="342" spans="1:141" outlineLevel="2" x14ac:dyDescent="0.25">
      <c r="A342" s="90"/>
      <c r="B342" s="90"/>
      <c r="C342" s="90"/>
      <c r="D342" s="90"/>
      <c r="E342" t="str">
        <f>CONCATENATE(E338," scenario: ",$J$8)</f>
        <v>% total debt scenario: Default</v>
      </c>
      <c r="F342" s="100"/>
      <c r="I342" s="101"/>
      <c r="J342" s="100"/>
      <c r="M342" s="101"/>
      <c r="N342" s="100"/>
      <c r="Q342" s="101"/>
      <c r="R342" s="100"/>
      <c r="U342" s="101"/>
      <c r="V342" s="100"/>
      <c r="Y342" s="101"/>
      <c r="Z342" s="100"/>
      <c r="AC342" s="101"/>
      <c r="AD342" s="100"/>
      <c r="AG342" s="101"/>
      <c r="AH342" s="100"/>
      <c r="AK342" s="101"/>
      <c r="AL342" s="100"/>
      <c r="AO342" s="101"/>
      <c r="AP342" s="102">
        <f t="shared" ref="AP342:BU342" si="640">CHOOSE($I$8,AP343,AP344,AP345,AP346,AP347)</f>
        <v>0</v>
      </c>
      <c r="AQ342" s="103">
        <f t="shared" si="640"/>
        <v>0</v>
      </c>
      <c r="AR342" s="103">
        <f t="shared" si="640"/>
        <v>0</v>
      </c>
      <c r="AS342" s="104">
        <f t="shared" si="640"/>
        <v>0</v>
      </c>
      <c r="AT342" s="102">
        <f t="shared" si="640"/>
        <v>0</v>
      </c>
      <c r="AU342" s="103">
        <f t="shared" si="640"/>
        <v>0</v>
      </c>
      <c r="AV342" s="103">
        <f t="shared" si="640"/>
        <v>0</v>
      </c>
      <c r="AW342" s="104">
        <f t="shared" si="640"/>
        <v>0</v>
      </c>
      <c r="AX342" s="102">
        <f t="shared" si="640"/>
        <v>0</v>
      </c>
      <c r="AY342" s="103">
        <f t="shared" si="640"/>
        <v>0</v>
      </c>
      <c r="AZ342" s="103">
        <f t="shared" si="640"/>
        <v>0</v>
      </c>
      <c r="BA342" s="104">
        <f t="shared" si="640"/>
        <v>0</v>
      </c>
      <c r="BB342" s="102">
        <f t="shared" si="640"/>
        <v>0</v>
      </c>
      <c r="BC342" s="103">
        <f t="shared" si="640"/>
        <v>0</v>
      </c>
      <c r="BD342" s="103">
        <f t="shared" si="640"/>
        <v>0</v>
      </c>
      <c r="BE342" s="104">
        <f t="shared" si="640"/>
        <v>0</v>
      </c>
      <c r="BF342" s="102">
        <f t="shared" si="640"/>
        <v>0</v>
      </c>
      <c r="BG342" s="103">
        <f t="shared" si="640"/>
        <v>0</v>
      </c>
      <c r="BH342" s="103">
        <f t="shared" si="640"/>
        <v>0</v>
      </c>
      <c r="BI342" s="104">
        <f t="shared" si="640"/>
        <v>0</v>
      </c>
      <c r="BJ342" s="102">
        <f t="shared" si="640"/>
        <v>0</v>
      </c>
      <c r="BK342" s="103">
        <f t="shared" si="640"/>
        <v>0</v>
      </c>
      <c r="BL342" s="103">
        <f t="shared" si="640"/>
        <v>0</v>
      </c>
      <c r="BM342" s="104">
        <f t="shared" si="640"/>
        <v>0</v>
      </c>
      <c r="BN342" s="102">
        <f t="shared" si="640"/>
        <v>0</v>
      </c>
      <c r="BO342" s="103">
        <f t="shared" si="640"/>
        <v>0</v>
      </c>
      <c r="BP342" s="103">
        <f t="shared" si="640"/>
        <v>0</v>
      </c>
      <c r="BQ342" s="104">
        <f t="shared" si="640"/>
        <v>0</v>
      </c>
      <c r="BR342" s="102">
        <f t="shared" si="640"/>
        <v>0</v>
      </c>
      <c r="BS342" s="103">
        <f t="shared" si="640"/>
        <v>0</v>
      </c>
      <c r="BT342" s="103">
        <f t="shared" si="640"/>
        <v>0</v>
      </c>
      <c r="BU342" s="104">
        <f t="shared" si="640"/>
        <v>0</v>
      </c>
      <c r="BV342" s="102">
        <f t="shared" ref="BV342:DA342" si="641">CHOOSE($I$8,BV343,BV344,BV345,BV346,BV347)</f>
        <v>0</v>
      </c>
      <c r="BW342" s="103">
        <f t="shared" si="641"/>
        <v>0</v>
      </c>
      <c r="BX342" s="103">
        <f t="shared" si="641"/>
        <v>0</v>
      </c>
      <c r="BY342" s="104">
        <f t="shared" si="641"/>
        <v>0</v>
      </c>
      <c r="BZ342" s="102">
        <f t="shared" si="641"/>
        <v>0</v>
      </c>
      <c r="CA342" s="103">
        <f t="shared" si="641"/>
        <v>0</v>
      </c>
      <c r="CB342" s="103">
        <f t="shared" si="641"/>
        <v>0</v>
      </c>
      <c r="CC342" s="104">
        <f t="shared" si="641"/>
        <v>0</v>
      </c>
      <c r="CD342" s="102">
        <f t="shared" si="641"/>
        <v>0</v>
      </c>
      <c r="CE342" s="103">
        <f t="shared" si="641"/>
        <v>0</v>
      </c>
      <c r="CF342" s="103">
        <f t="shared" si="641"/>
        <v>0</v>
      </c>
      <c r="CG342" s="104">
        <f t="shared" si="641"/>
        <v>0</v>
      </c>
      <c r="CH342" s="102">
        <f t="shared" si="641"/>
        <v>0</v>
      </c>
      <c r="CI342" s="103">
        <f t="shared" si="641"/>
        <v>0</v>
      </c>
      <c r="CJ342" s="103">
        <f t="shared" si="641"/>
        <v>0</v>
      </c>
      <c r="CK342" s="104">
        <f t="shared" si="641"/>
        <v>0</v>
      </c>
      <c r="CL342" s="102">
        <f t="shared" si="641"/>
        <v>0</v>
      </c>
      <c r="CM342" s="103">
        <f t="shared" si="641"/>
        <v>0</v>
      </c>
      <c r="CN342" s="103">
        <f t="shared" si="641"/>
        <v>0</v>
      </c>
      <c r="CO342" s="104">
        <f t="shared" si="641"/>
        <v>0</v>
      </c>
      <c r="CP342" s="102">
        <f t="shared" si="641"/>
        <v>0</v>
      </c>
      <c r="CQ342" s="103">
        <f t="shared" si="641"/>
        <v>0</v>
      </c>
      <c r="CR342" s="103">
        <f t="shared" si="641"/>
        <v>0</v>
      </c>
      <c r="CS342" s="104">
        <f t="shared" si="641"/>
        <v>0</v>
      </c>
      <c r="CT342" s="102">
        <f t="shared" si="641"/>
        <v>0</v>
      </c>
      <c r="CU342" s="103">
        <f t="shared" si="641"/>
        <v>0</v>
      </c>
      <c r="CV342" s="103">
        <f t="shared" si="641"/>
        <v>0</v>
      </c>
      <c r="CW342" s="104">
        <f t="shared" si="641"/>
        <v>0</v>
      </c>
      <c r="CX342" s="102">
        <f t="shared" si="641"/>
        <v>0</v>
      </c>
      <c r="CY342" s="103">
        <f t="shared" si="641"/>
        <v>0</v>
      </c>
      <c r="CZ342" s="103">
        <f t="shared" si="641"/>
        <v>0</v>
      </c>
      <c r="DA342" s="104">
        <f t="shared" si="641"/>
        <v>0</v>
      </c>
      <c r="DB342" s="102">
        <f t="shared" ref="DB342:DI342" si="642">CHOOSE($I$8,DB343,DB344,DB345,DB346,DB347)</f>
        <v>0</v>
      </c>
      <c r="DC342" s="103">
        <f t="shared" si="642"/>
        <v>0</v>
      </c>
      <c r="DD342" s="103">
        <f t="shared" si="642"/>
        <v>0</v>
      </c>
      <c r="DE342" s="104">
        <f t="shared" si="642"/>
        <v>0</v>
      </c>
      <c r="DF342" s="102">
        <f t="shared" si="642"/>
        <v>0</v>
      </c>
      <c r="DG342" s="103">
        <f t="shared" si="642"/>
        <v>0</v>
      </c>
      <c r="DH342" s="103">
        <f t="shared" si="642"/>
        <v>0</v>
      </c>
      <c r="DI342" s="104">
        <f t="shared" si="642"/>
        <v>0</v>
      </c>
      <c r="DT342" s="103">
        <f t="shared" ref="DT342:EK342" si="643">CHOOSE($I$8,DT343,DT344,DT345,DT346,DT347)</f>
        <v>0</v>
      </c>
      <c r="DU342" s="103">
        <f t="shared" ca="1" si="643"/>
        <v>2.3245296671490594E-2</v>
      </c>
      <c r="DV342" s="103">
        <f t="shared" ca="1" si="643"/>
        <v>2.3245296671490594E-2</v>
      </c>
      <c r="DW342" s="103">
        <f t="shared" ca="1" si="643"/>
        <v>2.3245296671490594E-2</v>
      </c>
      <c r="DX342" s="103">
        <f t="shared" ca="1" si="643"/>
        <v>2.3245296671490594E-2</v>
      </c>
      <c r="DY342" s="103">
        <f t="shared" ca="1" si="643"/>
        <v>2.3245296671490594E-2</v>
      </c>
      <c r="DZ342" s="103">
        <f t="shared" ca="1" si="643"/>
        <v>2.3245296671490594E-2</v>
      </c>
      <c r="EA342" s="103">
        <f t="shared" ca="1" si="643"/>
        <v>2.3245296671490594E-2</v>
      </c>
      <c r="EB342" s="103">
        <f t="shared" ca="1" si="643"/>
        <v>2.3245296671490594E-2</v>
      </c>
      <c r="EC342" s="103">
        <f t="shared" ca="1" si="643"/>
        <v>2.3245296671490594E-2</v>
      </c>
      <c r="ED342" s="103">
        <f t="shared" ca="1" si="643"/>
        <v>2.3245296671490594E-2</v>
      </c>
      <c r="EE342" s="103">
        <f t="shared" ca="1" si="643"/>
        <v>2.3245296671490594E-2</v>
      </c>
      <c r="EF342" s="103">
        <f t="shared" ca="1" si="643"/>
        <v>2.3245296671490594E-2</v>
      </c>
      <c r="EG342" s="103">
        <f t="shared" ca="1" si="643"/>
        <v>2.3245296671490594E-2</v>
      </c>
      <c r="EH342" s="103">
        <f t="shared" ca="1" si="643"/>
        <v>2.3245296671490594E-2</v>
      </c>
      <c r="EI342" s="103">
        <f t="shared" ca="1" si="643"/>
        <v>2.3245296671490594E-2</v>
      </c>
      <c r="EJ342" s="103">
        <f t="shared" ca="1" si="643"/>
        <v>2.3245296671490594E-2</v>
      </c>
      <c r="EK342" s="103">
        <f t="shared" ca="1" si="643"/>
        <v>2.3245296671490594E-2</v>
      </c>
    </row>
    <row r="343" spans="1:141" outlineLevel="2" x14ac:dyDescent="0.25">
      <c r="A343" s="90"/>
      <c r="B343" s="90"/>
      <c r="C343" s="90"/>
      <c r="D343" s="90"/>
      <c r="E343" t="str">
        <f>CONCATENATE("- ", $N$6,":")</f>
        <v>- Base:</v>
      </c>
      <c r="F343" s="100"/>
      <c r="I343" s="101"/>
      <c r="J343" s="100"/>
      <c r="M343" s="101"/>
      <c r="N343" s="100"/>
      <c r="Q343" s="101"/>
      <c r="R343" s="100"/>
      <c r="U343" s="101"/>
      <c r="V343" s="100"/>
      <c r="Y343" s="101"/>
      <c r="Z343" s="100"/>
      <c r="AC343" s="101"/>
      <c r="AD343" s="100"/>
      <c r="AG343" s="101"/>
      <c r="AH343" s="100"/>
      <c r="AK343" s="101"/>
      <c r="AL343" s="100"/>
      <c r="AO343" s="101"/>
      <c r="AP343" s="123">
        <v>0</v>
      </c>
      <c r="AQ343" s="124">
        <v>0</v>
      </c>
      <c r="AR343" s="124">
        <v>0</v>
      </c>
      <c r="AS343" s="125">
        <v>0</v>
      </c>
      <c r="AT343" s="123">
        <v>0</v>
      </c>
      <c r="AU343" s="124">
        <v>0</v>
      </c>
      <c r="AV343" s="124">
        <v>0</v>
      </c>
      <c r="AW343" s="125">
        <v>0</v>
      </c>
      <c r="AX343" s="123">
        <v>0</v>
      </c>
      <c r="AY343" s="124">
        <v>0</v>
      </c>
      <c r="AZ343" s="124">
        <v>0</v>
      </c>
      <c r="BA343" s="125">
        <v>0</v>
      </c>
      <c r="BB343" s="123">
        <v>0</v>
      </c>
      <c r="BC343" s="124">
        <v>0</v>
      </c>
      <c r="BD343" s="124">
        <v>0</v>
      </c>
      <c r="BE343" s="125">
        <v>0</v>
      </c>
      <c r="BF343" s="123">
        <v>0</v>
      </c>
      <c r="BG343" s="124">
        <v>0</v>
      </c>
      <c r="BH343" s="124">
        <v>0</v>
      </c>
      <c r="BI343" s="125">
        <v>0</v>
      </c>
      <c r="BJ343" s="123">
        <v>0</v>
      </c>
      <c r="BK343" s="124">
        <v>0</v>
      </c>
      <c r="BL343" s="124">
        <v>0</v>
      </c>
      <c r="BM343" s="125">
        <v>0</v>
      </c>
      <c r="BN343" s="123">
        <v>0</v>
      </c>
      <c r="BO343" s="124">
        <v>0</v>
      </c>
      <c r="BP343" s="124">
        <v>0</v>
      </c>
      <c r="BQ343" s="125">
        <v>0</v>
      </c>
      <c r="BR343" s="123">
        <v>0</v>
      </c>
      <c r="BS343" s="124">
        <v>0</v>
      </c>
      <c r="BT343" s="124">
        <v>0</v>
      </c>
      <c r="BU343" s="125">
        <v>0</v>
      </c>
      <c r="BV343" s="123">
        <v>0</v>
      </c>
      <c r="BW343" s="124">
        <v>0</v>
      </c>
      <c r="BX343" s="124">
        <v>0</v>
      </c>
      <c r="BY343" s="125">
        <v>0</v>
      </c>
      <c r="BZ343" s="123">
        <v>0</v>
      </c>
      <c r="CA343" s="124">
        <v>0</v>
      </c>
      <c r="CB343" s="124">
        <v>0</v>
      </c>
      <c r="CC343" s="125">
        <v>0</v>
      </c>
      <c r="CD343" s="123">
        <v>0</v>
      </c>
      <c r="CE343" s="124">
        <v>0</v>
      </c>
      <c r="CF343" s="124">
        <v>0</v>
      </c>
      <c r="CG343" s="125">
        <v>0</v>
      </c>
      <c r="CH343" s="123">
        <v>0</v>
      </c>
      <c r="CI343" s="124">
        <v>0</v>
      </c>
      <c r="CJ343" s="124">
        <v>0</v>
      </c>
      <c r="CK343" s="125">
        <v>0</v>
      </c>
      <c r="CL343" s="123">
        <v>0</v>
      </c>
      <c r="CM343" s="124">
        <v>0</v>
      </c>
      <c r="CN343" s="124">
        <v>0</v>
      </c>
      <c r="CO343" s="125">
        <v>0</v>
      </c>
      <c r="CP343" s="123">
        <v>0</v>
      </c>
      <c r="CQ343" s="124">
        <v>0</v>
      </c>
      <c r="CR343" s="124">
        <v>0</v>
      </c>
      <c r="CS343" s="125">
        <v>0</v>
      </c>
      <c r="CT343" s="123">
        <v>0</v>
      </c>
      <c r="CU343" s="124">
        <v>0</v>
      </c>
      <c r="CV343" s="124">
        <v>0</v>
      </c>
      <c r="CW343" s="125">
        <v>0</v>
      </c>
      <c r="CX343" s="123">
        <v>0</v>
      </c>
      <c r="CY343" s="124">
        <v>0</v>
      </c>
      <c r="CZ343" s="124">
        <v>0</v>
      </c>
      <c r="DA343" s="125">
        <v>0</v>
      </c>
      <c r="DB343" s="123">
        <v>0</v>
      </c>
      <c r="DC343" s="124">
        <v>0</v>
      </c>
      <c r="DD343" s="124">
        <v>0</v>
      </c>
      <c r="DE343" s="125">
        <v>0</v>
      </c>
      <c r="DF343" s="123">
        <v>0</v>
      </c>
      <c r="DG343" s="124">
        <v>0</v>
      </c>
      <c r="DH343" s="124">
        <v>0</v>
      </c>
      <c r="DI343" s="125">
        <v>0</v>
      </c>
      <c r="DT343" s="124">
        <v>0</v>
      </c>
      <c r="DU343" s="124">
        <v>0</v>
      </c>
      <c r="DV343" s="124">
        <v>0</v>
      </c>
      <c r="DW343" s="124">
        <v>0</v>
      </c>
      <c r="DX343" s="124">
        <v>0</v>
      </c>
      <c r="DY343" s="124">
        <v>0</v>
      </c>
      <c r="DZ343" s="124">
        <v>0</v>
      </c>
      <c r="EA343" s="124">
        <v>0</v>
      </c>
      <c r="EB343" s="124">
        <v>0</v>
      </c>
      <c r="EC343" s="124">
        <v>0</v>
      </c>
      <c r="ED343" s="124">
        <v>0</v>
      </c>
      <c r="EE343" s="124">
        <v>0</v>
      </c>
      <c r="EF343" s="124">
        <v>0</v>
      </c>
      <c r="EG343" s="124">
        <v>0</v>
      </c>
      <c r="EH343" s="124">
        <v>0</v>
      </c>
      <c r="EI343" s="124">
        <v>0</v>
      </c>
      <c r="EJ343" s="124">
        <v>0</v>
      </c>
      <c r="EK343" s="124">
        <v>0</v>
      </c>
    </row>
    <row r="344" spans="1:141" outlineLevel="2" x14ac:dyDescent="0.25">
      <c r="A344" s="90"/>
      <c r="B344" s="90"/>
      <c r="C344" s="90"/>
      <c r="D344" s="90"/>
      <c r="E344" t="str">
        <f>CONCATENATE("- ", $N$7,":")</f>
        <v>- Upside:</v>
      </c>
      <c r="F344" s="100"/>
      <c r="I344" s="101"/>
      <c r="J344" s="100"/>
      <c r="M344" s="101"/>
      <c r="N344" s="100"/>
      <c r="Q344" s="101"/>
      <c r="R344" s="100"/>
      <c r="U344" s="101"/>
      <c r="V344" s="100"/>
      <c r="Y344" s="101"/>
      <c r="Z344" s="100"/>
      <c r="AC344" s="101"/>
      <c r="AD344" s="100"/>
      <c r="AG344" s="101"/>
      <c r="AH344" s="100"/>
      <c r="AK344" s="101"/>
      <c r="AL344" s="100"/>
      <c r="AO344" s="101"/>
      <c r="AP344" s="123">
        <v>0</v>
      </c>
      <c r="AQ344" s="124">
        <v>0</v>
      </c>
      <c r="AR344" s="124">
        <v>0</v>
      </c>
      <c r="AS344" s="125">
        <v>0</v>
      </c>
      <c r="AT344" s="123">
        <v>0</v>
      </c>
      <c r="AU344" s="124">
        <v>0</v>
      </c>
      <c r="AV344" s="124">
        <v>0</v>
      </c>
      <c r="AW344" s="125">
        <v>0</v>
      </c>
      <c r="AX344" s="123">
        <v>0</v>
      </c>
      <c r="AY344" s="124">
        <v>0</v>
      </c>
      <c r="AZ344" s="124">
        <v>0</v>
      </c>
      <c r="BA344" s="125">
        <v>0</v>
      </c>
      <c r="BB344" s="123">
        <v>0</v>
      </c>
      <c r="BC344" s="124">
        <v>0</v>
      </c>
      <c r="BD344" s="124">
        <v>0</v>
      </c>
      <c r="BE344" s="125">
        <v>0</v>
      </c>
      <c r="BF344" s="123">
        <v>0</v>
      </c>
      <c r="BG344" s="124">
        <v>0</v>
      </c>
      <c r="BH344" s="124">
        <v>0</v>
      </c>
      <c r="BI344" s="125">
        <v>0</v>
      </c>
      <c r="BJ344" s="123">
        <v>0</v>
      </c>
      <c r="BK344" s="124">
        <v>0</v>
      </c>
      <c r="BL344" s="124">
        <v>0</v>
      </c>
      <c r="BM344" s="125">
        <v>0</v>
      </c>
      <c r="BN344" s="123">
        <v>0</v>
      </c>
      <c r="BO344" s="124">
        <v>0</v>
      </c>
      <c r="BP344" s="124">
        <v>0</v>
      </c>
      <c r="BQ344" s="125">
        <v>0</v>
      </c>
      <c r="BR344" s="123">
        <v>0</v>
      </c>
      <c r="BS344" s="124">
        <v>0</v>
      </c>
      <c r="BT344" s="124">
        <v>0</v>
      </c>
      <c r="BU344" s="125">
        <v>0</v>
      </c>
      <c r="BV344" s="123">
        <v>0</v>
      </c>
      <c r="BW344" s="124">
        <v>0</v>
      </c>
      <c r="BX344" s="124">
        <v>0</v>
      </c>
      <c r="BY344" s="125">
        <v>0</v>
      </c>
      <c r="BZ344" s="123">
        <v>0</v>
      </c>
      <c r="CA344" s="124">
        <v>0</v>
      </c>
      <c r="CB344" s="124">
        <v>0</v>
      </c>
      <c r="CC344" s="125">
        <v>0</v>
      </c>
      <c r="CD344" s="123">
        <v>0</v>
      </c>
      <c r="CE344" s="124">
        <v>0</v>
      </c>
      <c r="CF344" s="124">
        <v>0</v>
      </c>
      <c r="CG344" s="125">
        <v>0</v>
      </c>
      <c r="CH344" s="123">
        <v>0</v>
      </c>
      <c r="CI344" s="124">
        <v>0</v>
      </c>
      <c r="CJ344" s="124">
        <v>0</v>
      </c>
      <c r="CK344" s="125">
        <v>0</v>
      </c>
      <c r="CL344" s="123">
        <v>0</v>
      </c>
      <c r="CM344" s="124">
        <v>0</v>
      </c>
      <c r="CN344" s="124">
        <v>0</v>
      </c>
      <c r="CO344" s="125">
        <v>0</v>
      </c>
      <c r="CP344" s="123">
        <v>0</v>
      </c>
      <c r="CQ344" s="124">
        <v>0</v>
      </c>
      <c r="CR344" s="124">
        <v>0</v>
      </c>
      <c r="CS344" s="125">
        <v>0</v>
      </c>
      <c r="CT344" s="123">
        <v>0</v>
      </c>
      <c r="CU344" s="124">
        <v>0</v>
      </c>
      <c r="CV344" s="124">
        <v>0</v>
      </c>
      <c r="CW344" s="125">
        <v>0</v>
      </c>
      <c r="CX344" s="123">
        <v>0</v>
      </c>
      <c r="CY344" s="124">
        <v>0</v>
      </c>
      <c r="CZ344" s="124">
        <v>0</v>
      </c>
      <c r="DA344" s="125">
        <v>0</v>
      </c>
      <c r="DB344" s="123">
        <v>0</v>
      </c>
      <c r="DC344" s="124">
        <v>0</v>
      </c>
      <c r="DD344" s="124">
        <v>0</v>
      </c>
      <c r="DE344" s="125">
        <v>0</v>
      </c>
      <c r="DF344" s="123">
        <v>0</v>
      </c>
      <c r="DG344" s="124">
        <v>0</v>
      </c>
      <c r="DH344" s="124">
        <v>0</v>
      </c>
      <c r="DI344" s="125">
        <v>0</v>
      </c>
      <c r="DT344" s="124">
        <v>0</v>
      </c>
      <c r="DU344" s="124">
        <v>0</v>
      </c>
      <c r="DV344" s="124">
        <v>0</v>
      </c>
      <c r="DW344" s="124">
        <v>0</v>
      </c>
      <c r="DX344" s="124">
        <v>0</v>
      </c>
      <c r="DY344" s="124">
        <v>0</v>
      </c>
      <c r="DZ344" s="124">
        <v>0</v>
      </c>
      <c r="EA344" s="124">
        <v>0</v>
      </c>
      <c r="EB344" s="124">
        <v>0</v>
      </c>
      <c r="EC344" s="124">
        <v>0</v>
      </c>
      <c r="ED344" s="124">
        <v>0</v>
      </c>
      <c r="EE344" s="124">
        <v>0</v>
      </c>
      <c r="EF344" s="124">
        <v>0</v>
      </c>
      <c r="EG344" s="124">
        <v>0</v>
      </c>
      <c r="EH344" s="124">
        <v>0</v>
      </c>
      <c r="EI344" s="124">
        <v>0</v>
      </c>
      <c r="EJ344" s="124">
        <v>0</v>
      </c>
      <c r="EK344" s="124">
        <v>0</v>
      </c>
    </row>
    <row r="345" spans="1:141" outlineLevel="2" x14ac:dyDescent="0.25">
      <c r="A345" s="90"/>
      <c r="B345" s="90"/>
      <c r="C345" s="90"/>
      <c r="D345" s="90"/>
      <c r="E345" t="str">
        <f>CONCATENATE("- ", $N$8,":")</f>
        <v>- Downside:</v>
      </c>
      <c r="F345" s="100"/>
      <c r="I345" s="101"/>
      <c r="J345" s="100"/>
      <c r="M345" s="101"/>
      <c r="N345" s="100"/>
      <c r="Q345" s="101"/>
      <c r="R345" s="100"/>
      <c r="U345" s="101"/>
      <c r="V345" s="100"/>
      <c r="Y345" s="101"/>
      <c r="Z345" s="100"/>
      <c r="AC345" s="101"/>
      <c r="AD345" s="100"/>
      <c r="AG345" s="101"/>
      <c r="AH345" s="100"/>
      <c r="AK345" s="101"/>
      <c r="AL345" s="100"/>
      <c r="AO345" s="101"/>
      <c r="AP345" s="123">
        <v>0</v>
      </c>
      <c r="AQ345" s="124">
        <v>0</v>
      </c>
      <c r="AR345" s="124">
        <v>0</v>
      </c>
      <c r="AS345" s="125">
        <v>0</v>
      </c>
      <c r="AT345" s="123">
        <v>0</v>
      </c>
      <c r="AU345" s="124">
        <v>0</v>
      </c>
      <c r="AV345" s="124">
        <v>0</v>
      </c>
      <c r="AW345" s="125">
        <v>0</v>
      </c>
      <c r="AX345" s="123">
        <v>0</v>
      </c>
      <c r="AY345" s="124">
        <v>0</v>
      </c>
      <c r="AZ345" s="124">
        <v>0</v>
      </c>
      <c r="BA345" s="125">
        <v>0</v>
      </c>
      <c r="BB345" s="123">
        <v>0</v>
      </c>
      <c r="BC345" s="124">
        <v>0</v>
      </c>
      <c r="BD345" s="124">
        <v>0</v>
      </c>
      <c r="BE345" s="125">
        <v>0</v>
      </c>
      <c r="BF345" s="123">
        <v>0</v>
      </c>
      <c r="BG345" s="124">
        <v>0</v>
      </c>
      <c r="BH345" s="124">
        <v>0</v>
      </c>
      <c r="BI345" s="125">
        <v>0</v>
      </c>
      <c r="BJ345" s="123">
        <v>0</v>
      </c>
      <c r="BK345" s="124">
        <v>0</v>
      </c>
      <c r="BL345" s="124">
        <v>0</v>
      </c>
      <c r="BM345" s="125">
        <v>0</v>
      </c>
      <c r="BN345" s="123">
        <v>0</v>
      </c>
      <c r="BO345" s="124">
        <v>0</v>
      </c>
      <c r="BP345" s="124">
        <v>0</v>
      </c>
      <c r="BQ345" s="125">
        <v>0</v>
      </c>
      <c r="BR345" s="123">
        <v>0</v>
      </c>
      <c r="BS345" s="124">
        <v>0</v>
      </c>
      <c r="BT345" s="124">
        <v>0</v>
      </c>
      <c r="BU345" s="125">
        <v>0</v>
      </c>
      <c r="BV345" s="123">
        <v>0</v>
      </c>
      <c r="BW345" s="124">
        <v>0</v>
      </c>
      <c r="BX345" s="124">
        <v>0</v>
      </c>
      <c r="BY345" s="125">
        <v>0</v>
      </c>
      <c r="BZ345" s="123">
        <v>0</v>
      </c>
      <c r="CA345" s="124">
        <v>0</v>
      </c>
      <c r="CB345" s="124">
        <v>0</v>
      </c>
      <c r="CC345" s="125">
        <v>0</v>
      </c>
      <c r="CD345" s="123">
        <v>0</v>
      </c>
      <c r="CE345" s="124">
        <v>0</v>
      </c>
      <c r="CF345" s="124">
        <v>0</v>
      </c>
      <c r="CG345" s="125">
        <v>0</v>
      </c>
      <c r="CH345" s="123">
        <v>0</v>
      </c>
      <c r="CI345" s="124">
        <v>0</v>
      </c>
      <c r="CJ345" s="124">
        <v>0</v>
      </c>
      <c r="CK345" s="125">
        <v>0</v>
      </c>
      <c r="CL345" s="123">
        <v>0</v>
      </c>
      <c r="CM345" s="124">
        <v>0</v>
      </c>
      <c r="CN345" s="124">
        <v>0</v>
      </c>
      <c r="CO345" s="125">
        <v>0</v>
      </c>
      <c r="CP345" s="123">
        <v>0</v>
      </c>
      <c r="CQ345" s="124">
        <v>0</v>
      </c>
      <c r="CR345" s="124">
        <v>0</v>
      </c>
      <c r="CS345" s="125">
        <v>0</v>
      </c>
      <c r="CT345" s="123">
        <v>0</v>
      </c>
      <c r="CU345" s="124">
        <v>0</v>
      </c>
      <c r="CV345" s="124">
        <v>0</v>
      </c>
      <c r="CW345" s="125">
        <v>0</v>
      </c>
      <c r="CX345" s="123">
        <v>0</v>
      </c>
      <c r="CY345" s="124">
        <v>0</v>
      </c>
      <c r="CZ345" s="124">
        <v>0</v>
      </c>
      <c r="DA345" s="125">
        <v>0</v>
      </c>
      <c r="DB345" s="123">
        <v>0</v>
      </c>
      <c r="DC345" s="124">
        <v>0</v>
      </c>
      <c r="DD345" s="124">
        <v>0</v>
      </c>
      <c r="DE345" s="125">
        <v>0</v>
      </c>
      <c r="DF345" s="123">
        <v>0</v>
      </c>
      <c r="DG345" s="124">
        <v>0</v>
      </c>
      <c r="DH345" s="124">
        <v>0</v>
      </c>
      <c r="DI345" s="125">
        <v>0</v>
      </c>
      <c r="DT345" s="124">
        <v>0</v>
      </c>
      <c r="DU345" s="124">
        <v>0</v>
      </c>
      <c r="DV345" s="124">
        <v>0</v>
      </c>
      <c r="DW345" s="124">
        <v>0</v>
      </c>
      <c r="DX345" s="124">
        <v>0</v>
      </c>
      <c r="DY345" s="124">
        <v>0</v>
      </c>
      <c r="DZ345" s="124">
        <v>0</v>
      </c>
      <c r="EA345" s="124">
        <v>0</v>
      </c>
      <c r="EB345" s="124">
        <v>0</v>
      </c>
      <c r="EC345" s="124">
        <v>0</v>
      </c>
      <c r="ED345" s="124">
        <v>0</v>
      </c>
      <c r="EE345" s="124">
        <v>0</v>
      </c>
      <c r="EF345" s="124">
        <v>0</v>
      </c>
      <c r="EG345" s="124">
        <v>0</v>
      </c>
      <c r="EH345" s="124">
        <v>0</v>
      </c>
      <c r="EI345" s="124">
        <v>0</v>
      </c>
      <c r="EJ345" s="124">
        <v>0</v>
      </c>
      <c r="EK345" s="124">
        <v>0</v>
      </c>
    </row>
    <row r="346" spans="1:141" outlineLevel="2" x14ac:dyDescent="0.25">
      <c r="A346" s="90"/>
      <c r="B346" s="90"/>
      <c r="C346" s="90"/>
      <c r="D346" s="90"/>
      <c r="E346" t="str">
        <f>CONCATENATE("- ", $N$9,":")</f>
        <v>- Management:</v>
      </c>
      <c r="F346" s="100"/>
      <c r="I346" s="101"/>
      <c r="J346" s="100"/>
      <c r="M346" s="101"/>
      <c r="N346" s="100"/>
      <c r="Q346" s="101"/>
      <c r="R346" s="100"/>
      <c r="U346" s="101"/>
      <c r="V346" s="100"/>
      <c r="Y346" s="101"/>
      <c r="Z346" s="100"/>
      <c r="AC346" s="101"/>
      <c r="AD346" s="100"/>
      <c r="AG346" s="101"/>
      <c r="AH346" s="100"/>
      <c r="AK346" s="101"/>
      <c r="AL346" s="100"/>
      <c r="AO346" s="101"/>
      <c r="AP346" s="123">
        <v>0</v>
      </c>
      <c r="AQ346" s="124">
        <v>0</v>
      </c>
      <c r="AR346" s="124">
        <v>0</v>
      </c>
      <c r="AS346" s="125">
        <v>0</v>
      </c>
      <c r="AT346" s="123">
        <v>0</v>
      </c>
      <c r="AU346" s="124">
        <v>0</v>
      </c>
      <c r="AV346" s="124">
        <v>0</v>
      </c>
      <c r="AW346" s="125">
        <v>0</v>
      </c>
      <c r="AX346" s="123">
        <v>0</v>
      </c>
      <c r="AY346" s="124">
        <v>0</v>
      </c>
      <c r="AZ346" s="124">
        <v>0</v>
      </c>
      <c r="BA346" s="125">
        <v>0</v>
      </c>
      <c r="BB346" s="123">
        <v>0</v>
      </c>
      <c r="BC346" s="124">
        <v>0</v>
      </c>
      <c r="BD346" s="124">
        <v>0</v>
      </c>
      <c r="BE346" s="125">
        <v>0</v>
      </c>
      <c r="BF346" s="123">
        <v>0</v>
      </c>
      <c r="BG346" s="124">
        <v>0</v>
      </c>
      <c r="BH346" s="124">
        <v>0</v>
      </c>
      <c r="BI346" s="125">
        <v>0</v>
      </c>
      <c r="BJ346" s="123">
        <v>0</v>
      </c>
      <c r="BK346" s="124">
        <v>0</v>
      </c>
      <c r="BL346" s="124">
        <v>0</v>
      </c>
      <c r="BM346" s="125">
        <v>0</v>
      </c>
      <c r="BN346" s="123">
        <v>0</v>
      </c>
      <c r="BO346" s="124">
        <v>0</v>
      </c>
      <c r="BP346" s="124">
        <v>0</v>
      </c>
      <c r="BQ346" s="125">
        <v>0</v>
      </c>
      <c r="BR346" s="123">
        <v>0</v>
      </c>
      <c r="BS346" s="124">
        <v>0</v>
      </c>
      <c r="BT346" s="124">
        <v>0</v>
      </c>
      <c r="BU346" s="125">
        <v>0</v>
      </c>
      <c r="BV346" s="123">
        <v>0</v>
      </c>
      <c r="BW346" s="124">
        <v>0</v>
      </c>
      <c r="BX346" s="124">
        <v>0</v>
      </c>
      <c r="BY346" s="125">
        <v>0</v>
      </c>
      <c r="BZ346" s="123">
        <v>0</v>
      </c>
      <c r="CA346" s="124">
        <v>0</v>
      </c>
      <c r="CB346" s="124">
        <v>0</v>
      </c>
      <c r="CC346" s="125">
        <v>0</v>
      </c>
      <c r="CD346" s="123">
        <v>0</v>
      </c>
      <c r="CE346" s="124">
        <v>0</v>
      </c>
      <c r="CF346" s="124">
        <v>0</v>
      </c>
      <c r="CG346" s="125">
        <v>0</v>
      </c>
      <c r="CH346" s="123">
        <v>0</v>
      </c>
      <c r="CI346" s="124">
        <v>0</v>
      </c>
      <c r="CJ346" s="124">
        <v>0</v>
      </c>
      <c r="CK346" s="125">
        <v>0</v>
      </c>
      <c r="CL346" s="123">
        <v>0</v>
      </c>
      <c r="CM346" s="124">
        <v>0</v>
      </c>
      <c r="CN346" s="124">
        <v>0</v>
      </c>
      <c r="CO346" s="125">
        <v>0</v>
      </c>
      <c r="CP346" s="123">
        <v>0</v>
      </c>
      <c r="CQ346" s="124">
        <v>0</v>
      </c>
      <c r="CR346" s="124">
        <v>0</v>
      </c>
      <c r="CS346" s="125">
        <v>0</v>
      </c>
      <c r="CT346" s="123">
        <v>0</v>
      </c>
      <c r="CU346" s="124">
        <v>0</v>
      </c>
      <c r="CV346" s="124">
        <v>0</v>
      </c>
      <c r="CW346" s="125">
        <v>0</v>
      </c>
      <c r="CX346" s="123">
        <v>0</v>
      </c>
      <c r="CY346" s="124">
        <v>0</v>
      </c>
      <c r="CZ346" s="124">
        <v>0</v>
      </c>
      <c r="DA346" s="125">
        <v>0</v>
      </c>
      <c r="DB346" s="123">
        <v>0</v>
      </c>
      <c r="DC346" s="124">
        <v>0</v>
      </c>
      <c r="DD346" s="124">
        <v>0</v>
      </c>
      <c r="DE346" s="125">
        <v>0</v>
      </c>
      <c r="DF346" s="123">
        <v>0</v>
      </c>
      <c r="DG346" s="124">
        <v>0</v>
      </c>
      <c r="DH346" s="124">
        <v>0</v>
      </c>
      <c r="DI346" s="125">
        <v>0</v>
      </c>
      <c r="DT346" s="124">
        <v>0</v>
      </c>
      <c r="DU346" s="124">
        <v>0</v>
      </c>
      <c r="DV346" s="124">
        <v>0</v>
      </c>
      <c r="DW346" s="124">
        <v>0</v>
      </c>
      <c r="DX346" s="124">
        <v>0</v>
      </c>
      <c r="DY346" s="124">
        <v>0</v>
      </c>
      <c r="DZ346" s="124">
        <v>0</v>
      </c>
      <c r="EA346" s="124">
        <v>0</v>
      </c>
      <c r="EB346" s="124">
        <v>0</v>
      </c>
      <c r="EC346" s="124">
        <v>0</v>
      </c>
      <c r="ED346" s="124">
        <v>0</v>
      </c>
      <c r="EE346" s="124">
        <v>0</v>
      </c>
      <c r="EF346" s="124">
        <v>0</v>
      </c>
      <c r="EG346" s="124">
        <v>0</v>
      </c>
      <c r="EH346" s="124">
        <v>0</v>
      </c>
      <c r="EI346" s="124">
        <v>0</v>
      </c>
      <c r="EJ346" s="124">
        <v>0</v>
      </c>
      <c r="EK346" s="124">
        <v>0</v>
      </c>
    </row>
    <row r="347" spans="1:141" outlineLevel="2" x14ac:dyDescent="0.25">
      <c r="A347" s="90"/>
      <c r="B347" s="90"/>
      <c r="C347" s="90"/>
      <c r="D347" s="90"/>
      <c r="E347" t="str">
        <f>CONCATENATE("- ", $N$10,":")</f>
        <v>- Default:</v>
      </c>
      <c r="F347" s="100"/>
      <c r="I347" s="101"/>
      <c r="J347" s="100"/>
      <c r="M347" s="101"/>
      <c r="N347" s="100"/>
      <c r="Q347" s="101"/>
      <c r="R347" s="100"/>
      <c r="U347" s="101"/>
      <c r="V347" s="100"/>
      <c r="Y347" s="101"/>
      <c r="Z347" s="100"/>
      <c r="AC347" s="101"/>
      <c r="AD347" s="100"/>
      <c r="AG347" s="101"/>
      <c r="AH347" s="100"/>
      <c r="AK347" s="101"/>
      <c r="AL347" s="100"/>
      <c r="AO347" s="101"/>
      <c r="AP347" s="123">
        <v>0</v>
      </c>
      <c r="AQ347" s="124">
        <v>0</v>
      </c>
      <c r="AR347" s="124">
        <v>0</v>
      </c>
      <c r="AS347" s="125">
        <v>0</v>
      </c>
      <c r="AT347" s="123">
        <v>0</v>
      </c>
      <c r="AU347" s="124">
        <v>0</v>
      </c>
      <c r="AV347" s="124">
        <v>0</v>
      </c>
      <c r="AW347" s="125">
        <v>0</v>
      </c>
      <c r="AX347" s="123">
        <v>0</v>
      </c>
      <c r="AY347" s="124">
        <v>0</v>
      </c>
      <c r="AZ347" s="124">
        <v>0</v>
      </c>
      <c r="BA347" s="125">
        <v>0</v>
      </c>
      <c r="BB347" s="123">
        <v>0</v>
      </c>
      <c r="BC347" s="124">
        <v>0</v>
      </c>
      <c r="BD347" s="124">
        <v>0</v>
      </c>
      <c r="BE347" s="125">
        <v>0</v>
      </c>
      <c r="BF347" s="123">
        <v>0</v>
      </c>
      <c r="BG347" s="124">
        <v>0</v>
      </c>
      <c r="BH347" s="124">
        <v>0</v>
      </c>
      <c r="BI347" s="125">
        <v>0</v>
      </c>
      <c r="BJ347" s="123">
        <v>0</v>
      </c>
      <c r="BK347" s="124">
        <v>0</v>
      </c>
      <c r="BL347" s="124">
        <v>0</v>
      </c>
      <c r="BM347" s="125">
        <v>0</v>
      </c>
      <c r="BN347" s="123">
        <v>0</v>
      </c>
      <c r="BO347" s="124">
        <v>0</v>
      </c>
      <c r="BP347" s="124">
        <v>0</v>
      </c>
      <c r="BQ347" s="125">
        <v>0</v>
      </c>
      <c r="BR347" s="123">
        <v>0</v>
      </c>
      <c r="BS347" s="124">
        <v>0</v>
      </c>
      <c r="BT347" s="124">
        <v>0</v>
      </c>
      <c r="BU347" s="125">
        <v>0</v>
      </c>
      <c r="BV347" s="123">
        <v>0</v>
      </c>
      <c r="BW347" s="124">
        <v>0</v>
      </c>
      <c r="BX347" s="124">
        <v>0</v>
      </c>
      <c r="BY347" s="125">
        <v>0</v>
      </c>
      <c r="BZ347" s="123">
        <v>0</v>
      </c>
      <c r="CA347" s="124">
        <v>0</v>
      </c>
      <c r="CB347" s="124">
        <v>0</v>
      </c>
      <c r="CC347" s="125">
        <v>0</v>
      </c>
      <c r="CD347" s="123">
        <v>0</v>
      </c>
      <c r="CE347" s="124">
        <v>0</v>
      </c>
      <c r="CF347" s="124">
        <v>0</v>
      </c>
      <c r="CG347" s="125">
        <v>0</v>
      </c>
      <c r="CH347" s="123">
        <v>0</v>
      </c>
      <c r="CI347" s="124">
        <v>0</v>
      </c>
      <c r="CJ347" s="124">
        <v>0</v>
      </c>
      <c r="CK347" s="125">
        <v>0</v>
      </c>
      <c r="CL347" s="123">
        <v>0</v>
      </c>
      <c r="CM347" s="124">
        <v>0</v>
      </c>
      <c r="CN347" s="124">
        <v>0</v>
      </c>
      <c r="CO347" s="125">
        <v>0</v>
      </c>
      <c r="CP347" s="123">
        <v>0</v>
      </c>
      <c r="CQ347" s="124">
        <v>0</v>
      </c>
      <c r="CR347" s="124">
        <v>0</v>
      </c>
      <c r="CS347" s="125">
        <v>0</v>
      </c>
      <c r="CT347" s="123">
        <v>0</v>
      </c>
      <c r="CU347" s="124">
        <v>0</v>
      </c>
      <c r="CV347" s="124">
        <v>0</v>
      </c>
      <c r="CW347" s="125">
        <v>0</v>
      </c>
      <c r="CX347" s="123">
        <v>0</v>
      </c>
      <c r="CY347" s="124">
        <v>0</v>
      </c>
      <c r="CZ347" s="124">
        <v>0</v>
      </c>
      <c r="DA347" s="125">
        <v>0</v>
      </c>
      <c r="DB347" s="123">
        <v>0</v>
      </c>
      <c r="DC347" s="124">
        <v>0</v>
      </c>
      <c r="DD347" s="124">
        <v>0</v>
      </c>
      <c r="DE347" s="125">
        <v>0</v>
      </c>
      <c r="DF347" s="123">
        <v>0</v>
      </c>
      <c r="DG347" s="124">
        <v>0</v>
      </c>
      <c r="DH347" s="124">
        <v>0</v>
      </c>
      <c r="DI347" s="125">
        <v>0</v>
      </c>
      <c r="DT347" s="124"/>
      <c r="DU347" s="124">
        <f ca="1">DT331</f>
        <v>2.3245296671490594E-2</v>
      </c>
      <c r="DV347" s="124">
        <f t="shared" ref="DV347:EK347" ca="1" si="644">DU347</f>
        <v>2.3245296671490594E-2</v>
      </c>
      <c r="DW347" s="124">
        <f t="shared" ca="1" si="644"/>
        <v>2.3245296671490594E-2</v>
      </c>
      <c r="DX347" s="124">
        <f t="shared" ca="1" si="644"/>
        <v>2.3245296671490594E-2</v>
      </c>
      <c r="DY347" s="124">
        <f t="shared" ca="1" si="644"/>
        <v>2.3245296671490594E-2</v>
      </c>
      <c r="DZ347" s="124">
        <f t="shared" ca="1" si="644"/>
        <v>2.3245296671490594E-2</v>
      </c>
      <c r="EA347" s="124">
        <f t="shared" ca="1" si="644"/>
        <v>2.3245296671490594E-2</v>
      </c>
      <c r="EB347" s="124">
        <f t="shared" ca="1" si="644"/>
        <v>2.3245296671490594E-2</v>
      </c>
      <c r="EC347" s="124">
        <f t="shared" ca="1" si="644"/>
        <v>2.3245296671490594E-2</v>
      </c>
      <c r="ED347" s="124">
        <f t="shared" ca="1" si="644"/>
        <v>2.3245296671490594E-2</v>
      </c>
      <c r="EE347" s="124">
        <f t="shared" ca="1" si="644"/>
        <v>2.3245296671490594E-2</v>
      </c>
      <c r="EF347" s="124">
        <f t="shared" ca="1" si="644"/>
        <v>2.3245296671490594E-2</v>
      </c>
      <c r="EG347" s="124">
        <f t="shared" ca="1" si="644"/>
        <v>2.3245296671490594E-2</v>
      </c>
      <c r="EH347" s="124">
        <f t="shared" ca="1" si="644"/>
        <v>2.3245296671490594E-2</v>
      </c>
      <c r="EI347" s="124">
        <f t="shared" ca="1" si="644"/>
        <v>2.3245296671490594E-2</v>
      </c>
      <c r="EJ347" s="124">
        <f t="shared" ca="1" si="644"/>
        <v>2.3245296671490594E-2</v>
      </c>
      <c r="EK347" s="124">
        <f t="shared" ca="1" si="644"/>
        <v>2.3245296671490594E-2</v>
      </c>
    </row>
    <row r="348" spans="1:141" outlineLevel="2" x14ac:dyDescent="0.25">
      <c r="A348" s="129"/>
      <c r="B348" s="129"/>
      <c r="C348" s="129"/>
      <c r="D348" s="129"/>
      <c r="E348" s="122"/>
      <c r="F348" s="130"/>
      <c r="G348" s="122"/>
      <c r="H348" s="122"/>
      <c r="I348" s="122"/>
      <c r="J348" s="130"/>
      <c r="K348" s="122"/>
      <c r="L348" s="122"/>
      <c r="M348" s="122"/>
      <c r="N348" s="130"/>
      <c r="O348" s="122"/>
      <c r="P348" s="122"/>
      <c r="Q348" s="122"/>
      <c r="R348" s="130"/>
      <c r="S348" s="122"/>
      <c r="T348" s="122"/>
      <c r="U348" s="122"/>
      <c r="V348" s="130"/>
      <c r="W348" s="122"/>
      <c r="X348" s="122"/>
      <c r="Y348" s="122"/>
      <c r="Z348" s="130"/>
      <c r="AA348" s="122"/>
      <c r="AB348" s="122"/>
      <c r="AC348" s="122"/>
      <c r="AD348" s="130"/>
      <c r="AE348" s="122"/>
      <c r="AF348" s="122"/>
      <c r="AG348" s="122"/>
      <c r="AH348" s="130"/>
      <c r="AI348" s="122"/>
      <c r="AJ348" s="122"/>
      <c r="AK348" s="122"/>
      <c r="AL348" s="130"/>
      <c r="AM348" s="122"/>
      <c r="AN348" s="122"/>
      <c r="AO348" s="122"/>
      <c r="AP348" s="130"/>
      <c r="AQ348" s="122"/>
      <c r="AR348" s="122"/>
      <c r="AS348" s="122"/>
      <c r="AT348" s="130"/>
      <c r="AU348" s="122"/>
      <c r="AV348" s="122"/>
      <c r="AW348" s="122"/>
      <c r="AX348" s="130"/>
      <c r="AY348" s="122"/>
      <c r="AZ348" s="122"/>
      <c r="BA348" s="122"/>
      <c r="BB348" s="130"/>
      <c r="BC348" s="122"/>
      <c r="BD348" s="122"/>
      <c r="BE348" s="122"/>
      <c r="BF348" s="130"/>
      <c r="BG348" s="122"/>
      <c r="BH348" s="122"/>
      <c r="BI348" s="122"/>
      <c r="BJ348" s="130"/>
      <c r="BK348" s="122"/>
      <c r="BL348" s="122"/>
      <c r="BM348" s="122"/>
      <c r="BN348" s="130"/>
      <c r="BO348" s="122"/>
      <c r="BP348" s="122"/>
      <c r="BQ348" s="122"/>
      <c r="BR348" s="130"/>
      <c r="BS348" s="122"/>
      <c r="BT348" s="122"/>
      <c r="BU348" s="122"/>
      <c r="BV348" s="130"/>
      <c r="BW348" s="122"/>
      <c r="BX348" s="122"/>
      <c r="BY348" s="122"/>
      <c r="BZ348" s="130"/>
      <c r="CA348" s="122"/>
      <c r="CB348" s="122"/>
      <c r="CC348" s="122"/>
      <c r="CD348" s="130"/>
      <c r="CE348" s="122"/>
      <c r="CF348" s="122"/>
      <c r="CG348" s="122"/>
      <c r="CH348" s="130"/>
      <c r="CI348" s="122"/>
      <c r="CJ348" s="122"/>
      <c r="CK348" s="122"/>
      <c r="CL348" s="130"/>
      <c r="CM348" s="122"/>
      <c r="CN348" s="122"/>
      <c r="CO348" s="122"/>
      <c r="CP348" s="130"/>
      <c r="CQ348" s="122"/>
      <c r="CR348" s="122"/>
      <c r="CS348" s="122"/>
      <c r="CT348" s="130"/>
      <c r="CU348" s="122"/>
      <c r="CV348" s="122"/>
      <c r="CW348" s="122"/>
      <c r="CX348" s="130"/>
      <c r="CY348" s="122"/>
      <c r="CZ348" s="122"/>
      <c r="DA348" s="122"/>
      <c r="DB348" s="130"/>
      <c r="DC348" s="122"/>
      <c r="DD348" s="122"/>
      <c r="DE348" s="122"/>
      <c r="DF348" s="130"/>
      <c r="DG348" s="122"/>
      <c r="DH348" s="122"/>
      <c r="DI348" s="131"/>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2"/>
      <c r="EI348" s="122"/>
      <c r="EJ348" s="122"/>
      <c r="EK348" s="122"/>
    </row>
    <row r="349" spans="1:141" outlineLevel="2" x14ac:dyDescent="0.25">
      <c r="A349" s="90"/>
      <c r="B349" s="90"/>
      <c r="C349" s="90"/>
      <c r="D349" s="90"/>
      <c r="F349" s="100"/>
      <c r="I349" s="101"/>
      <c r="J349" s="100"/>
      <c r="M349" s="101"/>
      <c r="N349" s="100"/>
      <c r="Q349" s="101"/>
      <c r="R349" s="100"/>
      <c r="U349" s="101"/>
      <c r="V349" s="100"/>
      <c r="Y349" s="101"/>
      <c r="Z349" s="100"/>
      <c r="AC349" s="101"/>
      <c r="AD349" s="100"/>
      <c r="AG349" s="101"/>
      <c r="AH349" s="100"/>
      <c r="AK349" s="101"/>
      <c r="AL349" s="100"/>
      <c r="AO349" s="101"/>
      <c r="AP349" s="100"/>
      <c r="AS349" s="101"/>
      <c r="AT349" s="100"/>
      <c r="AW349" s="101"/>
      <c r="AX349" s="100"/>
      <c r="BA349" s="101"/>
      <c r="BB349" s="100"/>
      <c r="BE349" s="101"/>
      <c r="BF349" s="100"/>
      <c r="BI349" s="101"/>
      <c r="BJ349" s="100"/>
      <c r="BM349" s="101"/>
      <c r="BN349" s="100"/>
      <c r="BQ349" s="101"/>
      <c r="BR349" s="100"/>
      <c r="BU349" s="101"/>
      <c r="BV349" s="100"/>
      <c r="BY349" s="101"/>
      <c r="BZ349" s="100"/>
      <c r="CC349" s="101"/>
      <c r="CD349" s="100"/>
      <c r="CG349" s="101"/>
      <c r="CH349" s="100"/>
      <c r="CK349" s="101"/>
      <c r="CL349" s="100"/>
      <c r="CO349" s="101"/>
      <c r="CP349" s="100"/>
      <c r="CS349" s="101"/>
      <c r="CT349" s="100"/>
      <c r="CW349" s="101"/>
      <c r="CX349" s="100"/>
      <c r="DA349" s="101"/>
      <c r="DB349" s="100"/>
      <c r="DE349" s="101"/>
      <c r="DF349" s="100"/>
      <c r="DI349" s="101"/>
    </row>
    <row r="350" spans="1:141" outlineLevel="2" x14ac:dyDescent="0.25">
      <c r="A350" s="90"/>
      <c r="B350" s="90"/>
      <c r="C350" s="111"/>
      <c r="D350" s="90"/>
      <c r="E350" s="132" t="s">
        <v>341</v>
      </c>
      <c r="F350" s="105">
        <f t="shared" ref="F350:AK350" ca="1" si="645">SUM(F351:F352)</f>
        <v>1667.8859999999997</v>
      </c>
      <c r="G350" s="106">
        <f t="shared" ca="1" si="645"/>
        <v>1689.4599999999998</v>
      </c>
      <c r="H350" s="106">
        <f t="shared" ca="1" si="645"/>
        <v>1707.2849999999999</v>
      </c>
      <c r="I350" s="107">
        <f t="shared" ca="1" si="645"/>
        <v>1540.501</v>
      </c>
      <c r="J350" s="105">
        <f t="shared" ca="1" si="645"/>
        <v>1540</v>
      </c>
      <c r="K350" s="106">
        <f t="shared" ca="1" si="645"/>
        <v>1603</v>
      </c>
      <c r="L350" s="106">
        <f t="shared" ca="1" si="645"/>
        <v>1580</v>
      </c>
      <c r="M350" s="107">
        <f t="shared" ca="1" si="645"/>
        <v>1510</v>
      </c>
      <c r="N350" s="105">
        <f t="shared" ca="1" si="645"/>
        <v>1509</v>
      </c>
      <c r="O350" s="106">
        <f t="shared" ca="1" si="645"/>
        <v>1508</v>
      </c>
      <c r="P350" s="106">
        <f t="shared" ca="1" si="645"/>
        <v>3045</v>
      </c>
      <c r="Q350" s="107">
        <f t="shared" ca="1" si="645"/>
        <v>2816</v>
      </c>
      <c r="R350" s="105">
        <f t="shared" ca="1" si="645"/>
        <v>2210</v>
      </c>
      <c r="S350" s="106">
        <f t="shared" ca="1" si="645"/>
        <v>2073</v>
      </c>
      <c r="T350" s="106">
        <f t="shared" ca="1" si="645"/>
        <v>2010</v>
      </c>
      <c r="U350" s="107">
        <f t="shared" ca="1" si="645"/>
        <v>2000</v>
      </c>
      <c r="V350" s="105">
        <f t="shared" ca="1" si="645"/>
        <v>2000</v>
      </c>
      <c r="W350" s="106">
        <f t="shared" ca="1" si="645"/>
        <v>2001</v>
      </c>
      <c r="X350" s="106">
        <f t="shared" ca="1" si="645"/>
        <v>1990</v>
      </c>
      <c r="Y350" s="107">
        <f t="shared" ca="1" si="645"/>
        <v>2079</v>
      </c>
      <c r="Z350" s="105">
        <f t="shared" ca="1" si="645"/>
        <v>2554</v>
      </c>
      <c r="AA350" s="106">
        <f t="shared" ca="1" si="645"/>
        <v>2556</v>
      </c>
      <c r="AB350" s="106">
        <f t="shared" ca="1" si="645"/>
        <v>2548</v>
      </c>
      <c r="AC350" s="107">
        <f t="shared" ca="1" si="645"/>
        <v>3204</v>
      </c>
      <c r="AD350" s="105">
        <f t="shared" ca="1" si="645"/>
        <v>8097</v>
      </c>
      <c r="AE350" s="106">
        <f t="shared" ca="1" si="645"/>
        <v>8306</v>
      </c>
      <c r="AF350" s="106">
        <f t="shared" ca="1" si="645"/>
        <v>8285</v>
      </c>
      <c r="AG350" s="107">
        <f t="shared" ca="1" si="645"/>
        <v>8352</v>
      </c>
      <c r="AH350" s="105">
        <f t="shared" ca="1" si="645"/>
        <v>7738</v>
      </c>
      <c r="AI350" s="106">
        <f t="shared" ca="1" si="645"/>
        <v>13507</v>
      </c>
      <c r="AJ350" s="106">
        <f t="shared" ca="1" si="645"/>
        <v>12570</v>
      </c>
      <c r="AK350" s="107">
        <f t="shared" ca="1" si="645"/>
        <v>12572</v>
      </c>
      <c r="AL350" s="105">
        <f t="shared" ref="AL350:BQ350" ca="1" si="646">SUM(AL351:AL352)</f>
        <v>11699</v>
      </c>
      <c r="AM350" s="106">
        <f t="shared" ca="1" si="646"/>
        <v>12435</v>
      </c>
      <c r="AN350" s="106">
        <f t="shared" ca="1" si="646"/>
        <v>11748</v>
      </c>
      <c r="AO350" s="107">
        <f t="shared" ca="1" si="646"/>
        <v>12031</v>
      </c>
      <c r="AP350" s="105">
        <f t="shared" ca="1" si="646"/>
        <v>12080</v>
      </c>
      <c r="AQ350" s="106">
        <f t="shared" ca="1" si="646"/>
        <v>10954</v>
      </c>
      <c r="AR350" s="106">
        <f t="shared" ca="1" si="646"/>
        <v>11027</v>
      </c>
      <c r="AS350" s="107">
        <f t="shared" ca="1" si="646"/>
        <v>11056</v>
      </c>
      <c r="AT350" s="105">
        <f t="shared" ca="1" si="646"/>
        <v>11237</v>
      </c>
      <c r="AU350" s="106">
        <f t="shared" ca="1" si="646"/>
        <v>10015</v>
      </c>
      <c r="AV350" s="106">
        <f t="shared" ca="1" si="646"/>
        <v>9952</v>
      </c>
      <c r="AW350" s="107">
        <f t="shared" ca="1" si="646"/>
        <v>9454.4</v>
      </c>
      <c r="AX350" s="105">
        <f t="shared" ca="1" si="646"/>
        <v>7463.9999999999982</v>
      </c>
      <c r="AY350" s="106">
        <f t="shared" ca="1" si="646"/>
        <v>7463.9999999999982</v>
      </c>
      <c r="AZ350" s="106">
        <f t="shared" ca="1" si="646"/>
        <v>7463.9999999999982</v>
      </c>
      <c r="BA350" s="107">
        <f t="shared" ca="1" si="646"/>
        <v>7463.9999999999982</v>
      </c>
      <c r="BB350" s="105">
        <f t="shared" ca="1" si="646"/>
        <v>5473.5999999999967</v>
      </c>
      <c r="BC350" s="106">
        <f t="shared" ca="1" si="646"/>
        <v>5473.5999999999967</v>
      </c>
      <c r="BD350" s="106">
        <f t="shared" ca="1" si="646"/>
        <v>5473.5999999999967</v>
      </c>
      <c r="BE350" s="107">
        <f t="shared" ca="1" si="646"/>
        <v>5473.5999999999967</v>
      </c>
      <c r="BF350" s="105">
        <f t="shared" ca="1" si="646"/>
        <v>3483.1999999999962</v>
      </c>
      <c r="BG350" s="106">
        <f t="shared" ca="1" si="646"/>
        <v>3483.1999999999962</v>
      </c>
      <c r="BH350" s="106">
        <f t="shared" ca="1" si="646"/>
        <v>3483.1999999999962</v>
      </c>
      <c r="BI350" s="107">
        <f t="shared" ca="1" si="646"/>
        <v>3483.1999999999962</v>
      </c>
      <c r="BJ350" s="105">
        <f t="shared" ca="1" si="646"/>
        <v>1492.7999999999965</v>
      </c>
      <c r="BK350" s="106">
        <f t="shared" ca="1" si="646"/>
        <v>1492.7999999999965</v>
      </c>
      <c r="BL350" s="106">
        <f t="shared" ca="1" si="646"/>
        <v>1492.7999999999965</v>
      </c>
      <c r="BM350" s="107">
        <f t="shared" ca="1" si="646"/>
        <v>1492.7999999999965</v>
      </c>
      <c r="BN350" s="105">
        <f t="shared" ca="1" si="646"/>
        <v>0</v>
      </c>
      <c r="BO350" s="106">
        <f t="shared" ca="1" si="646"/>
        <v>0</v>
      </c>
      <c r="BP350" s="106">
        <f t="shared" ca="1" si="646"/>
        <v>0</v>
      </c>
      <c r="BQ350" s="107">
        <f t="shared" ca="1" si="646"/>
        <v>0</v>
      </c>
      <c r="BR350" s="105">
        <f t="shared" ref="BR350:CW350" ca="1" si="647">SUM(BR351:BR352)</f>
        <v>0</v>
      </c>
      <c r="BS350" s="106">
        <f t="shared" ca="1" si="647"/>
        <v>0</v>
      </c>
      <c r="BT350" s="106">
        <f t="shared" ca="1" si="647"/>
        <v>0</v>
      </c>
      <c r="BU350" s="107">
        <f t="shared" ca="1" si="647"/>
        <v>0</v>
      </c>
      <c r="BV350" s="105">
        <f t="shared" ca="1" si="647"/>
        <v>0</v>
      </c>
      <c r="BW350" s="106">
        <f t="shared" ca="1" si="647"/>
        <v>0</v>
      </c>
      <c r="BX350" s="106">
        <f t="shared" ca="1" si="647"/>
        <v>0</v>
      </c>
      <c r="BY350" s="107">
        <f t="shared" ca="1" si="647"/>
        <v>0</v>
      </c>
      <c r="BZ350" s="105">
        <f t="shared" ca="1" si="647"/>
        <v>0</v>
      </c>
      <c r="CA350" s="106">
        <f t="shared" ca="1" si="647"/>
        <v>0</v>
      </c>
      <c r="CB350" s="106">
        <f t="shared" ca="1" si="647"/>
        <v>0</v>
      </c>
      <c r="CC350" s="107">
        <f t="shared" ca="1" si="647"/>
        <v>0</v>
      </c>
      <c r="CD350" s="105">
        <f t="shared" ca="1" si="647"/>
        <v>0</v>
      </c>
      <c r="CE350" s="106">
        <f t="shared" ca="1" si="647"/>
        <v>0</v>
      </c>
      <c r="CF350" s="106">
        <f t="shared" ca="1" si="647"/>
        <v>0</v>
      </c>
      <c r="CG350" s="107">
        <f t="shared" ca="1" si="647"/>
        <v>0</v>
      </c>
      <c r="CH350" s="105">
        <f t="shared" ca="1" si="647"/>
        <v>0</v>
      </c>
      <c r="CI350" s="106">
        <f t="shared" ca="1" si="647"/>
        <v>0</v>
      </c>
      <c r="CJ350" s="106">
        <f t="shared" ca="1" si="647"/>
        <v>0</v>
      </c>
      <c r="CK350" s="107">
        <f t="shared" ca="1" si="647"/>
        <v>0</v>
      </c>
      <c r="CL350" s="105">
        <f t="shared" ca="1" si="647"/>
        <v>0</v>
      </c>
      <c r="CM350" s="106">
        <f t="shared" ca="1" si="647"/>
        <v>0</v>
      </c>
      <c r="CN350" s="106">
        <f t="shared" ca="1" si="647"/>
        <v>0</v>
      </c>
      <c r="CO350" s="107">
        <f t="shared" ca="1" si="647"/>
        <v>0</v>
      </c>
      <c r="CP350" s="105">
        <f t="shared" ca="1" si="647"/>
        <v>0</v>
      </c>
      <c r="CQ350" s="106">
        <f t="shared" ca="1" si="647"/>
        <v>0</v>
      </c>
      <c r="CR350" s="106">
        <f t="shared" ca="1" si="647"/>
        <v>0</v>
      </c>
      <c r="CS350" s="107">
        <f t="shared" ca="1" si="647"/>
        <v>0</v>
      </c>
      <c r="CT350" s="105">
        <f t="shared" ca="1" si="647"/>
        <v>0</v>
      </c>
      <c r="CU350" s="106">
        <f t="shared" ca="1" si="647"/>
        <v>0</v>
      </c>
      <c r="CV350" s="106">
        <f t="shared" ca="1" si="647"/>
        <v>0</v>
      </c>
      <c r="CW350" s="107">
        <f t="shared" ca="1" si="647"/>
        <v>0</v>
      </c>
      <c r="CX350" s="105">
        <f t="shared" ref="CX350:DI350" ca="1" si="648">SUM(CX351:CX352)</f>
        <v>0</v>
      </c>
      <c r="CY350" s="106">
        <f t="shared" ca="1" si="648"/>
        <v>0</v>
      </c>
      <c r="CZ350" s="106">
        <f t="shared" ca="1" si="648"/>
        <v>0</v>
      </c>
      <c r="DA350" s="107">
        <f t="shared" ca="1" si="648"/>
        <v>0</v>
      </c>
      <c r="DB350" s="105">
        <f t="shared" ca="1" si="648"/>
        <v>0</v>
      </c>
      <c r="DC350" s="106">
        <f t="shared" ca="1" si="648"/>
        <v>0</v>
      </c>
      <c r="DD350" s="106">
        <f t="shared" ca="1" si="648"/>
        <v>0</v>
      </c>
      <c r="DE350" s="107">
        <f t="shared" ca="1" si="648"/>
        <v>0</v>
      </c>
      <c r="DF350" s="105">
        <f t="shared" ca="1" si="648"/>
        <v>0</v>
      </c>
      <c r="DG350" s="106">
        <f t="shared" ca="1" si="648"/>
        <v>0</v>
      </c>
      <c r="DH350" s="106">
        <f t="shared" ca="1" si="648"/>
        <v>0</v>
      </c>
      <c r="DI350" s="107">
        <f t="shared" ca="1" si="648"/>
        <v>0</v>
      </c>
      <c r="DK350" s="106">
        <f t="shared" ref="DK350:DT352" ca="1" si="649">SUM(OFFSET($E350,,MATCH(DK$3,$F$5:$DI$5,0)+3,,1))</f>
        <v>1540.501</v>
      </c>
      <c r="DL350" s="106">
        <f t="shared" ca="1" si="649"/>
        <v>1510</v>
      </c>
      <c r="DM350" s="106">
        <f t="shared" ca="1" si="649"/>
        <v>2816</v>
      </c>
      <c r="DN350" s="106">
        <f t="shared" ca="1" si="649"/>
        <v>2000</v>
      </c>
      <c r="DO350" s="106">
        <f t="shared" ca="1" si="649"/>
        <v>2079</v>
      </c>
      <c r="DP350" s="106">
        <f t="shared" ca="1" si="649"/>
        <v>3204</v>
      </c>
      <c r="DQ350" s="106">
        <f t="shared" ca="1" si="649"/>
        <v>8352</v>
      </c>
      <c r="DR350" s="106">
        <f t="shared" ca="1" si="649"/>
        <v>12572</v>
      </c>
      <c r="DS350" s="106">
        <f t="shared" ca="1" si="649"/>
        <v>12031</v>
      </c>
      <c r="DT350" s="106">
        <f t="shared" ca="1" si="649"/>
        <v>11056</v>
      </c>
      <c r="DU350" s="106">
        <f t="shared" ref="DU350:ED352" ca="1" si="650">SUM(OFFSET($E350,,MATCH(DU$3,$F$5:$DI$5,0)+3,,1))</f>
        <v>9454.4</v>
      </c>
      <c r="DV350" s="106">
        <f t="shared" ca="1" si="650"/>
        <v>7463.9999999999982</v>
      </c>
      <c r="DW350" s="106">
        <f t="shared" ca="1" si="650"/>
        <v>5473.5999999999967</v>
      </c>
      <c r="DX350" s="106">
        <f t="shared" ca="1" si="650"/>
        <v>3483.1999999999962</v>
      </c>
      <c r="DY350" s="106">
        <f t="shared" ca="1" si="650"/>
        <v>1492.7999999999965</v>
      </c>
      <c r="DZ350" s="106">
        <f t="shared" ca="1" si="650"/>
        <v>0</v>
      </c>
      <c r="EA350" s="106">
        <f t="shared" ca="1" si="650"/>
        <v>0</v>
      </c>
      <c r="EB350" s="106">
        <f t="shared" ca="1" si="650"/>
        <v>0</v>
      </c>
      <c r="EC350" s="106">
        <f t="shared" ca="1" si="650"/>
        <v>0</v>
      </c>
      <c r="ED350" s="106">
        <f t="shared" ca="1" si="650"/>
        <v>0</v>
      </c>
      <c r="EE350" s="106">
        <f t="shared" ref="EE350:EK352" ca="1" si="651">SUM(OFFSET($E350,,MATCH(EE$3,$F$5:$DI$5,0)+3,,1))</f>
        <v>0</v>
      </c>
      <c r="EF350" s="106">
        <f t="shared" ca="1" si="651"/>
        <v>0</v>
      </c>
      <c r="EG350" s="106">
        <f t="shared" ca="1" si="651"/>
        <v>0</v>
      </c>
      <c r="EH350" s="106">
        <f t="shared" ca="1" si="651"/>
        <v>0</v>
      </c>
      <c r="EI350" s="106">
        <f t="shared" ca="1" si="651"/>
        <v>0</v>
      </c>
      <c r="EJ350" s="106">
        <f t="shared" ca="1" si="651"/>
        <v>0</v>
      </c>
      <c r="EK350" s="106">
        <f t="shared" ca="1" si="651"/>
        <v>0</v>
      </c>
    </row>
    <row r="351" spans="1:141" outlineLevel="2" x14ac:dyDescent="0.25">
      <c r="A351" s="90"/>
      <c r="B351" s="90"/>
      <c r="C351" s="111"/>
      <c r="D351" s="90"/>
      <c r="E351" t="s">
        <v>268</v>
      </c>
      <c r="F351" s="113">
        <f t="shared" ref="F351:AK351" ca="1" si="652">IF(ISNUMBER(F356),F356+IF($I$7=1,F354,0),IF(ISNUMBER(SUM(F364,F361)),SUM(F364,F361)+IF($I$7=1,F354,0),""))</f>
        <v>287.92699999999996</v>
      </c>
      <c r="G351" s="69">
        <f t="shared" ca="1" si="652"/>
        <v>303.36899999999997</v>
      </c>
      <c r="H351" s="69">
        <f t="shared" ca="1" si="652"/>
        <v>315.04899999999998</v>
      </c>
      <c r="I351" s="114">
        <f t="shared" ca="1" si="652"/>
        <v>142.07300000000001</v>
      </c>
      <c r="J351" s="113">
        <f t="shared" ca="1" si="652"/>
        <v>136</v>
      </c>
      <c r="K351" s="69">
        <f t="shared" ca="1" si="652"/>
        <v>192</v>
      </c>
      <c r="L351" s="69">
        <f t="shared" ca="1" si="652"/>
        <v>163</v>
      </c>
      <c r="M351" s="114">
        <f t="shared" ca="1" si="652"/>
        <v>1500</v>
      </c>
      <c r="N351" s="113">
        <f t="shared" ca="1" si="652"/>
        <v>1500</v>
      </c>
      <c r="O351" s="69">
        <f t="shared" ca="1" si="652"/>
        <v>1500</v>
      </c>
      <c r="P351" s="69">
        <f t="shared" ca="1" si="652"/>
        <v>1056</v>
      </c>
      <c r="Q351" s="114">
        <f t="shared" ca="1" si="652"/>
        <v>827</v>
      </c>
      <c r="R351" s="113">
        <f t="shared" ca="1" si="652"/>
        <v>222</v>
      </c>
      <c r="S351" s="69">
        <f t="shared" ca="1" si="652"/>
        <v>86</v>
      </c>
      <c r="T351" s="69">
        <f t="shared" ca="1" si="652"/>
        <v>24</v>
      </c>
      <c r="U351" s="114">
        <f t="shared" ca="1" si="652"/>
        <v>15</v>
      </c>
      <c r="V351" s="113">
        <f t="shared" ca="1" si="652"/>
        <v>14</v>
      </c>
      <c r="W351" s="69">
        <f t="shared" ca="1" si="652"/>
        <v>14</v>
      </c>
      <c r="X351" s="69">
        <f t="shared" ca="1" si="652"/>
        <v>3</v>
      </c>
      <c r="Y351" s="114">
        <f t="shared" ca="1" si="652"/>
        <v>91</v>
      </c>
      <c r="Z351" s="113">
        <f t="shared" ca="1" si="652"/>
        <v>80</v>
      </c>
      <c r="AA351" s="34">
        <f t="shared" ca="1" si="652"/>
        <v>84</v>
      </c>
      <c r="AB351" s="69">
        <f t="shared" ca="1" si="652"/>
        <v>89</v>
      </c>
      <c r="AC351" s="114">
        <f t="shared" ca="1" si="652"/>
        <v>91</v>
      </c>
      <c r="AD351" s="113">
        <f t="shared" ca="1" si="652"/>
        <v>100</v>
      </c>
      <c r="AE351" s="69">
        <f t="shared" ca="1" si="652"/>
        <v>124</v>
      </c>
      <c r="AF351" s="69">
        <f t="shared" ca="1" si="652"/>
        <v>1114</v>
      </c>
      <c r="AG351" s="114">
        <f t="shared" ca="1" si="652"/>
        <v>1120</v>
      </c>
      <c r="AH351" s="113">
        <f t="shared" ca="1" si="652"/>
        <v>1134</v>
      </c>
      <c r="AI351" s="69">
        <f t="shared" ca="1" si="652"/>
        <v>1132</v>
      </c>
      <c r="AJ351" s="69">
        <f t="shared" ca="1" si="652"/>
        <v>140</v>
      </c>
      <c r="AK351" s="114">
        <f t="shared" ca="1" si="652"/>
        <v>144</v>
      </c>
      <c r="AL351" s="113">
        <f t="shared" ref="AL351:BQ351" ca="1" si="653">IF(ISNUMBER(AL356),AL356+IF($I$7=1,AL354,0),IF(ISNUMBER(SUM(AL364,AL361)),SUM(AL364,AL361)+IF($I$7=1,AL354,0),""))</f>
        <v>0</v>
      </c>
      <c r="AM351" s="69">
        <f t="shared" ca="1" si="653"/>
        <v>1249</v>
      </c>
      <c r="AN351" s="69">
        <f t="shared" ca="1" si="653"/>
        <v>1249</v>
      </c>
      <c r="AO351" s="114">
        <f t="shared" ca="1" si="653"/>
        <v>524</v>
      </c>
      <c r="AP351" s="113">
        <f t="shared" ca="1" si="653"/>
        <v>1437</v>
      </c>
      <c r="AQ351" s="69">
        <f t="shared" ca="1" si="653"/>
        <v>1457</v>
      </c>
      <c r="AR351" s="69">
        <f t="shared" ca="1" si="653"/>
        <v>1479</v>
      </c>
      <c r="AS351" s="114">
        <f t="shared" ca="1" si="653"/>
        <v>1478</v>
      </c>
      <c r="AT351" s="113">
        <f t="shared" ca="1" si="653"/>
        <v>1496</v>
      </c>
      <c r="AU351" s="69">
        <f t="shared" ca="1" si="653"/>
        <v>250</v>
      </c>
      <c r="AV351" s="69">
        <f t="shared" ca="1" si="653"/>
        <v>0</v>
      </c>
      <c r="AW351" s="114">
        <f t="shared" ca="1" si="653"/>
        <v>0</v>
      </c>
      <c r="AX351" s="113">
        <f t="shared" ca="1" si="653"/>
        <v>0</v>
      </c>
      <c r="AY351" s="69">
        <f t="shared" ca="1" si="653"/>
        <v>0</v>
      </c>
      <c r="AZ351" s="69">
        <f t="shared" ca="1" si="653"/>
        <v>0</v>
      </c>
      <c r="BA351" s="114">
        <f t="shared" ca="1" si="653"/>
        <v>0</v>
      </c>
      <c r="BB351" s="113">
        <f t="shared" ca="1" si="653"/>
        <v>0</v>
      </c>
      <c r="BC351" s="69">
        <f t="shared" ca="1" si="653"/>
        <v>0</v>
      </c>
      <c r="BD351" s="69">
        <f t="shared" ca="1" si="653"/>
        <v>0</v>
      </c>
      <c r="BE351" s="114">
        <f t="shared" ca="1" si="653"/>
        <v>0</v>
      </c>
      <c r="BF351" s="113">
        <f t="shared" ca="1" si="653"/>
        <v>0</v>
      </c>
      <c r="BG351" s="69">
        <f t="shared" ca="1" si="653"/>
        <v>0</v>
      </c>
      <c r="BH351" s="69">
        <f t="shared" ca="1" si="653"/>
        <v>0</v>
      </c>
      <c r="BI351" s="114">
        <f t="shared" ca="1" si="653"/>
        <v>0</v>
      </c>
      <c r="BJ351" s="113">
        <f t="shared" ca="1" si="653"/>
        <v>0</v>
      </c>
      <c r="BK351" s="69">
        <f t="shared" ca="1" si="653"/>
        <v>0</v>
      </c>
      <c r="BL351" s="69">
        <f t="shared" ca="1" si="653"/>
        <v>0</v>
      </c>
      <c r="BM351" s="114">
        <f t="shared" ca="1" si="653"/>
        <v>0</v>
      </c>
      <c r="BN351" s="113">
        <f t="shared" ca="1" si="653"/>
        <v>0</v>
      </c>
      <c r="BO351" s="69">
        <f t="shared" ca="1" si="653"/>
        <v>0</v>
      </c>
      <c r="BP351" s="69">
        <f t="shared" ca="1" si="653"/>
        <v>0</v>
      </c>
      <c r="BQ351" s="114">
        <f t="shared" ca="1" si="653"/>
        <v>0</v>
      </c>
      <c r="BR351" s="113">
        <f t="shared" ref="BR351:CW351" ca="1" si="654">IF(ISNUMBER(BR356),BR356+IF($I$7=1,BR354,0),IF(ISNUMBER(SUM(BR364,BR361)),SUM(BR364,BR361)+IF($I$7=1,BR354,0),""))</f>
        <v>0</v>
      </c>
      <c r="BS351" s="69">
        <f t="shared" ca="1" si="654"/>
        <v>0</v>
      </c>
      <c r="BT351" s="69">
        <f t="shared" ca="1" si="654"/>
        <v>0</v>
      </c>
      <c r="BU351" s="114">
        <f t="shared" ca="1" si="654"/>
        <v>0</v>
      </c>
      <c r="BV351" s="113">
        <f t="shared" ca="1" si="654"/>
        <v>0</v>
      </c>
      <c r="BW351" s="69">
        <f t="shared" ca="1" si="654"/>
        <v>0</v>
      </c>
      <c r="BX351" s="69">
        <f t="shared" ca="1" si="654"/>
        <v>0</v>
      </c>
      <c r="BY351" s="114">
        <f t="shared" ca="1" si="654"/>
        <v>0</v>
      </c>
      <c r="BZ351" s="113">
        <f t="shared" ca="1" si="654"/>
        <v>0</v>
      </c>
      <c r="CA351" s="69">
        <f t="shared" ca="1" si="654"/>
        <v>0</v>
      </c>
      <c r="CB351" s="69">
        <f t="shared" ca="1" si="654"/>
        <v>0</v>
      </c>
      <c r="CC351" s="114">
        <f t="shared" ca="1" si="654"/>
        <v>0</v>
      </c>
      <c r="CD351" s="113">
        <f t="shared" ca="1" si="654"/>
        <v>0</v>
      </c>
      <c r="CE351" s="69">
        <f t="shared" ca="1" si="654"/>
        <v>0</v>
      </c>
      <c r="CF351" s="69">
        <f t="shared" ca="1" si="654"/>
        <v>0</v>
      </c>
      <c r="CG351" s="114">
        <f t="shared" ca="1" si="654"/>
        <v>0</v>
      </c>
      <c r="CH351" s="113">
        <f t="shared" ca="1" si="654"/>
        <v>0</v>
      </c>
      <c r="CI351" s="69">
        <f t="shared" ca="1" si="654"/>
        <v>0</v>
      </c>
      <c r="CJ351" s="69">
        <f t="shared" ca="1" si="654"/>
        <v>0</v>
      </c>
      <c r="CK351" s="114">
        <f t="shared" ca="1" si="654"/>
        <v>0</v>
      </c>
      <c r="CL351" s="113">
        <f t="shared" ca="1" si="654"/>
        <v>0</v>
      </c>
      <c r="CM351" s="69">
        <f t="shared" ca="1" si="654"/>
        <v>0</v>
      </c>
      <c r="CN351" s="69">
        <f t="shared" ca="1" si="654"/>
        <v>0</v>
      </c>
      <c r="CO351" s="114">
        <f t="shared" ca="1" si="654"/>
        <v>0</v>
      </c>
      <c r="CP351" s="113">
        <f t="shared" ca="1" si="654"/>
        <v>0</v>
      </c>
      <c r="CQ351" s="69">
        <f t="shared" ca="1" si="654"/>
        <v>0</v>
      </c>
      <c r="CR351" s="69">
        <f t="shared" ca="1" si="654"/>
        <v>0</v>
      </c>
      <c r="CS351" s="114">
        <f t="shared" ca="1" si="654"/>
        <v>0</v>
      </c>
      <c r="CT351" s="113">
        <f t="shared" ca="1" si="654"/>
        <v>0</v>
      </c>
      <c r="CU351" s="69">
        <f t="shared" ca="1" si="654"/>
        <v>0</v>
      </c>
      <c r="CV351" s="69">
        <f t="shared" ca="1" si="654"/>
        <v>0</v>
      </c>
      <c r="CW351" s="114">
        <f t="shared" ca="1" si="654"/>
        <v>0</v>
      </c>
      <c r="CX351" s="113">
        <f t="shared" ref="CX351:DI351" ca="1" si="655">IF(ISNUMBER(CX356),CX356+IF($I$7=1,CX354,0),IF(ISNUMBER(SUM(CX364,CX361)),SUM(CX364,CX361)+IF($I$7=1,CX354,0),""))</f>
        <v>0</v>
      </c>
      <c r="CY351" s="69">
        <f t="shared" ca="1" si="655"/>
        <v>0</v>
      </c>
      <c r="CZ351" s="69">
        <f t="shared" ca="1" si="655"/>
        <v>0</v>
      </c>
      <c r="DA351" s="114">
        <f t="shared" ca="1" si="655"/>
        <v>0</v>
      </c>
      <c r="DB351" s="113">
        <f t="shared" ca="1" si="655"/>
        <v>0</v>
      </c>
      <c r="DC351" s="69">
        <f t="shared" ca="1" si="655"/>
        <v>0</v>
      </c>
      <c r="DD351" s="69">
        <f t="shared" ca="1" si="655"/>
        <v>0</v>
      </c>
      <c r="DE351" s="114">
        <f t="shared" ca="1" si="655"/>
        <v>0</v>
      </c>
      <c r="DF351" s="113">
        <f t="shared" ca="1" si="655"/>
        <v>0</v>
      </c>
      <c r="DG351" s="69">
        <f t="shared" ca="1" si="655"/>
        <v>0</v>
      </c>
      <c r="DH351" s="69">
        <f t="shared" ca="1" si="655"/>
        <v>0</v>
      </c>
      <c r="DI351" s="114">
        <f t="shared" ca="1" si="655"/>
        <v>0</v>
      </c>
      <c r="DK351" s="69">
        <f t="shared" ca="1" si="649"/>
        <v>142.07300000000001</v>
      </c>
      <c r="DL351" s="69">
        <f t="shared" ca="1" si="649"/>
        <v>1500</v>
      </c>
      <c r="DM351" s="69">
        <f t="shared" ca="1" si="649"/>
        <v>827</v>
      </c>
      <c r="DN351" s="69">
        <f t="shared" ca="1" si="649"/>
        <v>15</v>
      </c>
      <c r="DO351" s="69">
        <f t="shared" ca="1" si="649"/>
        <v>91</v>
      </c>
      <c r="DP351" s="69">
        <f t="shared" ca="1" si="649"/>
        <v>91</v>
      </c>
      <c r="DQ351" s="69">
        <f t="shared" ca="1" si="649"/>
        <v>1120</v>
      </c>
      <c r="DR351" s="69">
        <f t="shared" ca="1" si="649"/>
        <v>144</v>
      </c>
      <c r="DS351" s="69">
        <f t="shared" ca="1" si="649"/>
        <v>524</v>
      </c>
      <c r="DT351" s="69">
        <f t="shared" ca="1" si="649"/>
        <v>1478</v>
      </c>
      <c r="DU351" s="69">
        <f t="shared" ca="1" si="650"/>
        <v>0</v>
      </c>
      <c r="DV351" s="69">
        <f t="shared" ca="1" si="650"/>
        <v>0</v>
      </c>
      <c r="DW351" s="69">
        <f t="shared" ca="1" si="650"/>
        <v>0</v>
      </c>
      <c r="DX351" s="69">
        <f t="shared" ca="1" si="650"/>
        <v>0</v>
      </c>
      <c r="DY351" s="69">
        <f t="shared" ca="1" si="650"/>
        <v>0</v>
      </c>
      <c r="DZ351" s="69">
        <f t="shared" ca="1" si="650"/>
        <v>0</v>
      </c>
      <c r="EA351" s="69">
        <f t="shared" ca="1" si="650"/>
        <v>0</v>
      </c>
      <c r="EB351" s="69">
        <f t="shared" ca="1" si="650"/>
        <v>0</v>
      </c>
      <c r="EC351" s="69">
        <f t="shared" ca="1" si="650"/>
        <v>0</v>
      </c>
      <c r="ED351" s="69">
        <f t="shared" ca="1" si="650"/>
        <v>0</v>
      </c>
      <c r="EE351" s="69">
        <f t="shared" ca="1" si="651"/>
        <v>0</v>
      </c>
      <c r="EF351" s="69">
        <f t="shared" ca="1" si="651"/>
        <v>0</v>
      </c>
      <c r="EG351" s="69">
        <f t="shared" ca="1" si="651"/>
        <v>0</v>
      </c>
      <c r="EH351" s="69">
        <f t="shared" ca="1" si="651"/>
        <v>0</v>
      </c>
      <c r="EI351" s="69">
        <f t="shared" ca="1" si="651"/>
        <v>0</v>
      </c>
      <c r="EJ351" s="69">
        <f t="shared" ca="1" si="651"/>
        <v>0</v>
      </c>
      <c r="EK351" s="69">
        <f t="shared" ca="1" si="651"/>
        <v>0</v>
      </c>
    </row>
    <row r="352" spans="1:141" outlineLevel="2" x14ac:dyDescent="0.25">
      <c r="A352" s="90"/>
      <c r="B352" s="90"/>
      <c r="C352" s="111"/>
      <c r="D352" s="90"/>
      <c r="E352" t="s">
        <v>56</v>
      </c>
      <c r="F352" s="113">
        <f t="shared" ref="F352:AK352" ca="1" si="656">IF(ISNUMBER(F357),F357,IF(ISNUMBER(F377),F377,""))</f>
        <v>1379.9589999999998</v>
      </c>
      <c r="G352" s="69">
        <f t="shared" ca="1" si="656"/>
        <v>1386.0909999999999</v>
      </c>
      <c r="H352" s="69">
        <f t="shared" ca="1" si="656"/>
        <v>1392.2359999999999</v>
      </c>
      <c r="I352" s="114">
        <f t="shared" ca="1" si="656"/>
        <v>1398.4279999999999</v>
      </c>
      <c r="J352" s="113">
        <f t="shared" ca="1" si="656"/>
        <v>1404</v>
      </c>
      <c r="K352" s="69">
        <f t="shared" ca="1" si="656"/>
        <v>1411</v>
      </c>
      <c r="L352" s="69">
        <f t="shared" ca="1" si="656"/>
        <v>1417</v>
      </c>
      <c r="M352" s="114">
        <f t="shared" ca="1" si="656"/>
        <v>10</v>
      </c>
      <c r="N352" s="113">
        <f t="shared" ca="1" si="656"/>
        <v>9</v>
      </c>
      <c r="O352" s="69">
        <f t="shared" ca="1" si="656"/>
        <v>8</v>
      </c>
      <c r="P352" s="69">
        <f t="shared" ca="1" si="656"/>
        <v>1989</v>
      </c>
      <c r="Q352" s="114">
        <f t="shared" ca="1" si="656"/>
        <v>1989</v>
      </c>
      <c r="R352" s="113">
        <f t="shared" ca="1" si="656"/>
        <v>1988</v>
      </c>
      <c r="S352" s="69">
        <f t="shared" ca="1" si="656"/>
        <v>1987</v>
      </c>
      <c r="T352" s="69">
        <f t="shared" ca="1" si="656"/>
        <v>1986</v>
      </c>
      <c r="U352" s="114">
        <f t="shared" ca="1" si="656"/>
        <v>1985</v>
      </c>
      <c r="V352" s="113">
        <f t="shared" ca="1" si="656"/>
        <v>1986</v>
      </c>
      <c r="W352" s="69">
        <f t="shared" ca="1" si="656"/>
        <v>1987</v>
      </c>
      <c r="X352" s="69">
        <f t="shared" ca="1" si="656"/>
        <v>1987</v>
      </c>
      <c r="Y352" s="114">
        <f t="shared" ca="1" si="656"/>
        <v>1988</v>
      </c>
      <c r="Z352" s="113">
        <f t="shared" ca="1" si="656"/>
        <v>2474</v>
      </c>
      <c r="AA352" s="69">
        <f t="shared" ca="1" si="656"/>
        <v>2472</v>
      </c>
      <c r="AB352" s="69">
        <f t="shared" ca="1" si="656"/>
        <v>2459</v>
      </c>
      <c r="AC352" s="114">
        <f t="shared" ca="1" si="656"/>
        <v>3113</v>
      </c>
      <c r="AD352" s="113">
        <f t="shared" ca="1" si="656"/>
        <v>7997</v>
      </c>
      <c r="AE352" s="69">
        <f t="shared" ca="1" si="656"/>
        <v>8182</v>
      </c>
      <c r="AF352" s="69">
        <f t="shared" ca="1" si="656"/>
        <v>7171</v>
      </c>
      <c r="AG352" s="114">
        <f t="shared" ca="1" si="656"/>
        <v>7232</v>
      </c>
      <c r="AH352" s="113">
        <f t="shared" ca="1" si="656"/>
        <v>6604</v>
      </c>
      <c r="AI352" s="69">
        <f t="shared" ca="1" si="656"/>
        <v>12375</v>
      </c>
      <c r="AJ352" s="69">
        <f t="shared" ca="1" si="656"/>
        <v>12430</v>
      </c>
      <c r="AK352" s="114">
        <f t="shared" ca="1" si="656"/>
        <v>12428</v>
      </c>
      <c r="AL352" s="113">
        <f t="shared" ref="AL352:BQ352" ca="1" si="657">IF(ISNUMBER(AL357),AL357,IF(ISNUMBER(AL377),AL377,""))</f>
        <v>11699</v>
      </c>
      <c r="AM352" s="69">
        <f t="shared" ca="1" si="657"/>
        <v>11186</v>
      </c>
      <c r="AN352" s="69">
        <f t="shared" ca="1" si="657"/>
        <v>10499</v>
      </c>
      <c r="AO352" s="114">
        <f t="shared" ca="1" si="657"/>
        <v>11507</v>
      </c>
      <c r="AP352" s="113">
        <f t="shared" ca="1" si="657"/>
        <v>10643</v>
      </c>
      <c r="AQ352" s="69">
        <f t="shared" ca="1" si="657"/>
        <v>9497</v>
      </c>
      <c r="AR352" s="69">
        <f t="shared" ca="1" si="657"/>
        <v>9548</v>
      </c>
      <c r="AS352" s="114">
        <f t="shared" ca="1" si="657"/>
        <v>9578</v>
      </c>
      <c r="AT352" s="113">
        <f t="shared" ca="1" si="657"/>
        <v>9741</v>
      </c>
      <c r="AU352" s="69">
        <f t="shared" ca="1" si="657"/>
        <v>9765</v>
      </c>
      <c r="AV352" s="69">
        <f t="shared" ca="1" si="657"/>
        <v>9952</v>
      </c>
      <c r="AW352" s="114">
        <f t="shared" ca="1" si="657"/>
        <v>9454.4</v>
      </c>
      <c r="AX352" s="113">
        <f t="shared" ca="1" si="657"/>
        <v>7463.9999999999982</v>
      </c>
      <c r="AY352" s="69">
        <f t="shared" ca="1" si="657"/>
        <v>7463.9999999999982</v>
      </c>
      <c r="AZ352" s="69">
        <f t="shared" ca="1" si="657"/>
        <v>7463.9999999999982</v>
      </c>
      <c r="BA352" s="114">
        <f t="shared" ca="1" si="657"/>
        <v>7463.9999999999982</v>
      </c>
      <c r="BB352" s="113">
        <f t="shared" ca="1" si="657"/>
        <v>5473.5999999999967</v>
      </c>
      <c r="BC352" s="69">
        <f t="shared" ca="1" si="657"/>
        <v>5473.5999999999967</v>
      </c>
      <c r="BD352" s="69">
        <f t="shared" ca="1" si="657"/>
        <v>5473.5999999999967</v>
      </c>
      <c r="BE352" s="114">
        <f t="shared" ca="1" si="657"/>
        <v>5473.5999999999967</v>
      </c>
      <c r="BF352" s="113">
        <f t="shared" ca="1" si="657"/>
        <v>3483.1999999999962</v>
      </c>
      <c r="BG352" s="69">
        <f t="shared" ca="1" si="657"/>
        <v>3483.1999999999962</v>
      </c>
      <c r="BH352" s="69">
        <f t="shared" ca="1" si="657"/>
        <v>3483.1999999999962</v>
      </c>
      <c r="BI352" s="114">
        <f t="shared" ca="1" si="657"/>
        <v>3483.1999999999962</v>
      </c>
      <c r="BJ352" s="113">
        <f t="shared" ca="1" si="657"/>
        <v>1492.7999999999965</v>
      </c>
      <c r="BK352" s="69">
        <f t="shared" ca="1" si="657"/>
        <v>1492.7999999999965</v>
      </c>
      <c r="BL352" s="69">
        <f t="shared" ca="1" si="657"/>
        <v>1492.7999999999965</v>
      </c>
      <c r="BM352" s="114">
        <f t="shared" ca="1" si="657"/>
        <v>1492.7999999999965</v>
      </c>
      <c r="BN352" s="113">
        <f t="shared" ca="1" si="657"/>
        <v>0</v>
      </c>
      <c r="BO352" s="69">
        <f t="shared" ca="1" si="657"/>
        <v>0</v>
      </c>
      <c r="BP352" s="69">
        <f t="shared" ca="1" si="657"/>
        <v>0</v>
      </c>
      <c r="BQ352" s="114">
        <f t="shared" ca="1" si="657"/>
        <v>0</v>
      </c>
      <c r="BR352" s="113">
        <f t="shared" ref="BR352:CW352" ca="1" si="658">IF(ISNUMBER(BR357),BR357,IF(ISNUMBER(BR377),BR377,""))</f>
        <v>0</v>
      </c>
      <c r="BS352" s="69">
        <f t="shared" ca="1" si="658"/>
        <v>0</v>
      </c>
      <c r="BT352" s="69">
        <f t="shared" ca="1" si="658"/>
        <v>0</v>
      </c>
      <c r="BU352" s="114">
        <f t="shared" ca="1" si="658"/>
        <v>0</v>
      </c>
      <c r="BV352" s="113">
        <f t="shared" ca="1" si="658"/>
        <v>0</v>
      </c>
      <c r="BW352" s="69">
        <f t="shared" ca="1" si="658"/>
        <v>0</v>
      </c>
      <c r="BX352" s="69">
        <f t="shared" ca="1" si="658"/>
        <v>0</v>
      </c>
      <c r="BY352" s="114">
        <f t="shared" ca="1" si="658"/>
        <v>0</v>
      </c>
      <c r="BZ352" s="113">
        <f t="shared" ca="1" si="658"/>
        <v>0</v>
      </c>
      <c r="CA352" s="69">
        <f t="shared" ca="1" si="658"/>
        <v>0</v>
      </c>
      <c r="CB352" s="69">
        <f t="shared" ca="1" si="658"/>
        <v>0</v>
      </c>
      <c r="CC352" s="114">
        <f t="shared" ca="1" si="658"/>
        <v>0</v>
      </c>
      <c r="CD352" s="113">
        <f t="shared" ca="1" si="658"/>
        <v>0</v>
      </c>
      <c r="CE352" s="69">
        <f t="shared" ca="1" si="658"/>
        <v>0</v>
      </c>
      <c r="CF352" s="69">
        <f t="shared" ca="1" si="658"/>
        <v>0</v>
      </c>
      <c r="CG352" s="114">
        <f t="shared" ca="1" si="658"/>
        <v>0</v>
      </c>
      <c r="CH352" s="113">
        <f t="shared" ca="1" si="658"/>
        <v>0</v>
      </c>
      <c r="CI352" s="69">
        <f t="shared" ca="1" si="658"/>
        <v>0</v>
      </c>
      <c r="CJ352" s="69">
        <f t="shared" ca="1" si="658"/>
        <v>0</v>
      </c>
      <c r="CK352" s="114">
        <f t="shared" ca="1" si="658"/>
        <v>0</v>
      </c>
      <c r="CL352" s="113">
        <f t="shared" ca="1" si="658"/>
        <v>0</v>
      </c>
      <c r="CM352" s="69">
        <f t="shared" ca="1" si="658"/>
        <v>0</v>
      </c>
      <c r="CN352" s="69">
        <f t="shared" ca="1" si="658"/>
        <v>0</v>
      </c>
      <c r="CO352" s="114">
        <f t="shared" ca="1" si="658"/>
        <v>0</v>
      </c>
      <c r="CP352" s="113">
        <f t="shared" ca="1" si="658"/>
        <v>0</v>
      </c>
      <c r="CQ352" s="69">
        <f t="shared" ca="1" si="658"/>
        <v>0</v>
      </c>
      <c r="CR352" s="69">
        <f t="shared" ca="1" si="658"/>
        <v>0</v>
      </c>
      <c r="CS352" s="114">
        <f t="shared" ca="1" si="658"/>
        <v>0</v>
      </c>
      <c r="CT352" s="113">
        <f t="shared" ca="1" si="658"/>
        <v>0</v>
      </c>
      <c r="CU352" s="69">
        <f t="shared" ca="1" si="658"/>
        <v>0</v>
      </c>
      <c r="CV352" s="69">
        <f t="shared" ca="1" si="658"/>
        <v>0</v>
      </c>
      <c r="CW352" s="114">
        <f t="shared" ca="1" si="658"/>
        <v>0</v>
      </c>
      <c r="CX352" s="113">
        <f t="shared" ref="CX352:DI352" ca="1" si="659">IF(ISNUMBER(CX357),CX357,IF(ISNUMBER(CX377),CX377,""))</f>
        <v>0</v>
      </c>
      <c r="CY352" s="69">
        <f t="shared" ca="1" si="659"/>
        <v>0</v>
      </c>
      <c r="CZ352" s="69">
        <f t="shared" ca="1" si="659"/>
        <v>0</v>
      </c>
      <c r="DA352" s="114">
        <f t="shared" ca="1" si="659"/>
        <v>0</v>
      </c>
      <c r="DB352" s="113">
        <f t="shared" ca="1" si="659"/>
        <v>0</v>
      </c>
      <c r="DC352" s="69">
        <f t="shared" ca="1" si="659"/>
        <v>0</v>
      </c>
      <c r="DD352" s="69">
        <f t="shared" ca="1" si="659"/>
        <v>0</v>
      </c>
      <c r="DE352" s="114">
        <f t="shared" ca="1" si="659"/>
        <v>0</v>
      </c>
      <c r="DF352" s="113">
        <f t="shared" ca="1" si="659"/>
        <v>0</v>
      </c>
      <c r="DG352" s="69">
        <f t="shared" ca="1" si="659"/>
        <v>0</v>
      </c>
      <c r="DH352" s="69">
        <f t="shared" ca="1" si="659"/>
        <v>0</v>
      </c>
      <c r="DI352" s="114">
        <f t="shared" ca="1" si="659"/>
        <v>0</v>
      </c>
      <c r="DK352" s="69">
        <f t="shared" ca="1" si="649"/>
        <v>1398.4279999999999</v>
      </c>
      <c r="DL352" s="69">
        <f t="shared" ca="1" si="649"/>
        <v>10</v>
      </c>
      <c r="DM352" s="69">
        <f t="shared" ca="1" si="649"/>
        <v>1989</v>
      </c>
      <c r="DN352" s="69">
        <f t="shared" ca="1" si="649"/>
        <v>1985</v>
      </c>
      <c r="DO352" s="69">
        <f t="shared" ca="1" si="649"/>
        <v>1988</v>
      </c>
      <c r="DP352" s="69">
        <f t="shared" ca="1" si="649"/>
        <v>3113</v>
      </c>
      <c r="DQ352" s="69">
        <f t="shared" ca="1" si="649"/>
        <v>7232</v>
      </c>
      <c r="DR352" s="69">
        <f t="shared" ca="1" si="649"/>
        <v>12428</v>
      </c>
      <c r="DS352" s="69">
        <f t="shared" ca="1" si="649"/>
        <v>11507</v>
      </c>
      <c r="DT352" s="69">
        <f t="shared" ca="1" si="649"/>
        <v>9578</v>
      </c>
      <c r="DU352" s="69">
        <f t="shared" ca="1" si="650"/>
        <v>9454.4</v>
      </c>
      <c r="DV352" s="69">
        <f t="shared" ca="1" si="650"/>
        <v>7463.9999999999982</v>
      </c>
      <c r="DW352" s="69">
        <f t="shared" ca="1" si="650"/>
        <v>5473.5999999999967</v>
      </c>
      <c r="DX352" s="69">
        <f t="shared" ca="1" si="650"/>
        <v>3483.1999999999962</v>
      </c>
      <c r="DY352" s="69">
        <f t="shared" ca="1" si="650"/>
        <v>1492.7999999999965</v>
      </c>
      <c r="DZ352" s="69">
        <f t="shared" ca="1" si="650"/>
        <v>0</v>
      </c>
      <c r="EA352" s="69">
        <f t="shared" ca="1" si="650"/>
        <v>0</v>
      </c>
      <c r="EB352" s="69">
        <f t="shared" ca="1" si="650"/>
        <v>0</v>
      </c>
      <c r="EC352" s="69">
        <f t="shared" ca="1" si="650"/>
        <v>0</v>
      </c>
      <c r="ED352" s="69">
        <f t="shared" ca="1" si="650"/>
        <v>0</v>
      </c>
      <c r="EE352" s="69">
        <f t="shared" ca="1" si="651"/>
        <v>0</v>
      </c>
      <c r="EF352" s="69">
        <f t="shared" ca="1" si="651"/>
        <v>0</v>
      </c>
      <c r="EG352" s="69">
        <f t="shared" ca="1" si="651"/>
        <v>0</v>
      </c>
      <c r="EH352" s="69">
        <f t="shared" ca="1" si="651"/>
        <v>0</v>
      </c>
      <c r="EI352" s="69">
        <f t="shared" ca="1" si="651"/>
        <v>0</v>
      </c>
      <c r="EJ352" s="69">
        <f t="shared" ca="1" si="651"/>
        <v>0</v>
      </c>
      <c r="EK352" s="69">
        <f t="shared" ca="1" si="651"/>
        <v>0</v>
      </c>
    </row>
    <row r="353" spans="1:141" outlineLevel="2" x14ac:dyDescent="0.25">
      <c r="A353" s="90"/>
      <c r="B353" s="90"/>
      <c r="C353" s="90"/>
      <c r="D353" s="90"/>
      <c r="F353" s="100"/>
      <c r="I353" s="101"/>
      <c r="J353" s="100"/>
      <c r="M353" s="101"/>
      <c r="N353" s="100"/>
      <c r="Q353" s="101"/>
      <c r="R353" s="100"/>
      <c r="U353" s="101"/>
      <c r="V353" s="100"/>
      <c r="Y353" s="101"/>
      <c r="Z353" s="100"/>
      <c r="AC353" s="101"/>
      <c r="AD353" s="100"/>
      <c r="AG353" s="101"/>
      <c r="AH353" s="100"/>
      <c r="AK353" s="101"/>
      <c r="AL353" s="100"/>
      <c r="AO353" s="101"/>
      <c r="AP353" s="100"/>
      <c r="AS353" s="101"/>
      <c r="AT353" s="100"/>
      <c r="AW353" s="101"/>
      <c r="AX353" s="100"/>
      <c r="BA353" s="101"/>
      <c r="BB353" s="100"/>
      <c r="BE353" s="101"/>
      <c r="BF353" s="100"/>
      <c r="BI353" s="101"/>
      <c r="BJ353" s="100"/>
      <c r="BM353" s="101"/>
      <c r="BN353" s="100"/>
      <c r="BQ353" s="101"/>
      <c r="BR353" s="100"/>
      <c r="BU353" s="101"/>
      <c r="BV353" s="100"/>
      <c r="BY353" s="101"/>
      <c r="BZ353" s="100"/>
      <c r="CC353" s="101"/>
      <c r="CD353" s="100"/>
      <c r="CG353" s="101"/>
      <c r="CH353" s="100"/>
      <c r="CK353" s="101"/>
      <c r="CL353" s="100"/>
      <c r="CO353" s="101"/>
      <c r="CP353" s="100"/>
      <c r="CS353" s="101"/>
      <c r="CT353" s="100"/>
      <c r="CW353" s="101"/>
      <c r="CX353" s="100"/>
      <c r="DA353" s="101"/>
      <c r="DB353" s="100"/>
      <c r="DE353" s="101"/>
      <c r="DF353" s="100"/>
      <c r="DI353" s="101"/>
    </row>
    <row r="354" spans="1:141" outlineLevel="2" x14ac:dyDescent="0.25">
      <c r="A354" s="90"/>
      <c r="B354" s="90"/>
      <c r="C354" s="90"/>
      <c r="D354" s="90"/>
      <c r="E354" t="s">
        <v>342</v>
      </c>
      <c r="F354" s="117">
        <v>0</v>
      </c>
      <c r="G354" s="118">
        <v>0</v>
      </c>
      <c r="H354" s="118">
        <v>0</v>
      </c>
      <c r="I354" s="119" cm="1">
        <f t="array" aca="1" ref="I354" ca="1">IF(ISNUMBER(INDEX('DataModel-NVDA'!$ET$4:$FT$109,MATCH(1,('DataModel-NVDA'!$EO$4:$EO$109=$A356)*('DataModel-NVDA'!$EP$4:$EP$109=$B356),0),MATCH(CONCATENATE("FY ",RIGHT(I$3,4)),'DataModel-NVDA'!$ET$2:$FT$2,0))*$C356),INDEX('DataModel-NVDA'!$ET$4:$FT$109,MATCH(1,('DataModel-NVDA'!$EO$4:$EO$109=$A356)*('DataModel-NVDA'!$EP$4:$EP$109=$B356),0),MATCH(CONCATENATE("FY ",RIGHT(I$3,4)),'DataModel-NVDA'!$ET$2:$FT$2,0))*$C356,0)+IF(ISNUMBER(INDEX('DataModel-NVDA'!$ET$4:$FT$109,MATCH(1,('DataModel-NVDA'!$EO$4:$EO$109=$A357)*('DataModel-NVDA'!$EP$4:$EP$109=$B357),0),MATCH(CONCATENATE("FY ",RIGHT(I$3,4)),'DataModel-NVDA'!$ET$2:$FT$2,0))*$C357),INDEX('DataModel-NVDA'!$ET$4:$FT$109,MATCH(1,('DataModel-NVDA'!$EO$4:$EO$109=$A357)*('DataModel-NVDA'!$EP$4:$EP$109=$B357),0),MATCH(CONCATENATE("FY ",RIGHT(I$3,4)),'DataModel-NVDA'!$ET$2:$FT$2,0))*$C357,0)</f>
        <v>0</v>
      </c>
      <c r="J354" s="117">
        <v>0</v>
      </c>
      <c r="K354" s="118">
        <v>0</v>
      </c>
      <c r="L354" s="118">
        <v>0</v>
      </c>
      <c r="M354" s="119" cm="1">
        <f t="array" aca="1" ref="M354" ca="1">IF(ISNUMBER(INDEX('DataModel-NVDA'!$ET$4:$FT$109,MATCH(1,('DataModel-NVDA'!$EO$4:$EO$109=$A356)*('DataModel-NVDA'!$EP$4:$EP$109=$B356),0),MATCH(CONCATENATE("FY ",RIGHT(M$3,4)),'DataModel-NVDA'!$ET$2:$FT$2,0))*$C356),INDEX('DataModel-NVDA'!$ET$4:$FT$109,MATCH(1,('DataModel-NVDA'!$EO$4:$EO$109=$A356)*('DataModel-NVDA'!$EP$4:$EP$109=$B356),0),MATCH(CONCATENATE("FY ",RIGHT(M$3,4)),'DataModel-NVDA'!$ET$2:$FT$2,0))*$C356,0)+IF(ISNUMBER(INDEX('DataModel-NVDA'!$ET$4:$FT$109,MATCH(1,('DataModel-NVDA'!$EO$4:$EO$109=$A357)*('DataModel-NVDA'!$EP$4:$EP$109=$B357),0),MATCH(CONCATENATE("FY ",RIGHT(M$3,4)),'DataModel-NVDA'!$ET$2:$FT$2,0))*$C357),INDEX('DataModel-NVDA'!$ET$4:$FT$109,MATCH(1,('DataModel-NVDA'!$EO$4:$EO$109=$A357)*('DataModel-NVDA'!$EP$4:$EP$109=$B357),0),MATCH(CONCATENATE("FY ",RIGHT(M$3,4)),'DataModel-NVDA'!$ET$2:$FT$2,0))*$C357,0)</f>
        <v>0</v>
      </c>
      <c r="N354" s="117">
        <v>0</v>
      </c>
      <c r="O354" s="118">
        <v>0</v>
      </c>
      <c r="P354" s="118">
        <v>0</v>
      </c>
      <c r="Q354" s="119" cm="1">
        <f t="array" aca="1" ref="Q354" ca="1">IF(ISNUMBER(INDEX('DataModel-NVDA'!$ET$4:$FT$109,MATCH(1,('DataModel-NVDA'!$EO$4:$EO$109=$A356)*('DataModel-NVDA'!$EP$4:$EP$109=$B356),0),MATCH(CONCATENATE("FY ",RIGHT(Q$3,4)),'DataModel-NVDA'!$ET$2:$FT$2,0))*$C356),INDEX('DataModel-NVDA'!$ET$4:$FT$109,MATCH(1,('DataModel-NVDA'!$EO$4:$EO$109=$A356)*('DataModel-NVDA'!$EP$4:$EP$109=$B356),0),MATCH(CONCATENATE("FY ",RIGHT(Q$3,4)),'DataModel-NVDA'!$ET$2:$FT$2,0))*$C356,0)+IF(ISNUMBER(INDEX('DataModel-NVDA'!$ET$4:$FT$109,MATCH(1,('DataModel-NVDA'!$EO$4:$EO$109=$A357)*('DataModel-NVDA'!$EP$4:$EP$109=$B357),0),MATCH(CONCATENATE("FY ",RIGHT(Q$3,4)),'DataModel-NVDA'!$ET$2:$FT$2,0))*$C357),INDEX('DataModel-NVDA'!$ET$4:$FT$109,MATCH(1,('DataModel-NVDA'!$EO$4:$EO$109=$A357)*('DataModel-NVDA'!$EP$4:$EP$109=$B357),0),MATCH(CONCATENATE("FY ",RIGHT(Q$3,4)),'DataModel-NVDA'!$ET$2:$FT$2,0))*$C357,0)</f>
        <v>0</v>
      </c>
      <c r="R354" s="117">
        <v>0</v>
      </c>
      <c r="S354" s="118">
        <v>0</v>
      </c>
      <c r="T354" s="118">
        <v>0</v>
      </c>
      <c r="U354" s="119" cm="1">
        <f t="array" aca="1" ref="U354" ca="1">IF(ISNUMBER(INDEX('DataModel-NVDA'!$ET$4:$FT$109,MATCH(1,('DataModel-NVDA'!$EO$4:$EO$109=$A356)*('DataModel-NVDA'!$EP$4:$EP$109=$B356),0),MATCH(CONCATENATE("FY ",RIGHT(U$3,4)),'DataModel-NVDA'!$ET$2:$FT$2,0))*$C356),INDEX('DataModel-NVDA'!$ET$4:$FT$109,MATCH(1,('DataModel-NVDA'!$EO$4:$EO$109=$A356)*('DataModel-NVDA'!$EP$4:$EP$109=$B356),0),MATCH(CONCATENATE("FY ",RIGHT(U$3,4)),'DataModel-NVDA'!$ET$2:$FT$2,0))*$C356,0)+IF(ISNUMBER(INDEX('DataModel-NVDA'!$ET$4:$FT$109,MATCH(1,('DataModel-NVDA'!$EO$4:$EO$109=$A357)*('DataModel-NVDA'!$EP$4:$EP$109=$B357),0),MATCH(CONCATENATE("FY ",RIGHT(U$3,4)),'DataModel-NVDA'!$ET$2:$FT$2,0))*$C357),INDEX('DataModel-NVDA'!$ET$4:$FT$109,MATCH(1,('DataModel-NVDA'!$EO$4:$EO$109=$A357)*('DataModel-NVDA'!$EP$4:$EP$109=$B357),0),MATCH(CONCATENATE("FY ",RIGHT(U$3,4)),'DataModel-NVDA'!$ET$2:$FT$2,0))*$C357,0)</f>
        <v>0</v>
      </c>
      <c r="V354" s="117">
        <v>0</v>
      </c>
      <c r="W354" s="118">
        <v>0</v>
      </c>
      <c r="X354" s="118">
        <v>0</v>
      </c>
      <c r="Y354" s="119" cm="1">
        <f t="array" aca="1" ref="Y354" ca="1">IF(ISNUMBER(INDEX('DataModel-NVDA'!$ET$4:$FT$109,MATCH(1,('DataModel-NVDA'!$EO$4:$EO$109=$A356)*('DataModel-NVDA'!$EP$4:$EP$109=$B356),0),MATCH(CONCATENATE("FY ",RIGHT(Y$3,4)),'DataModel-NVDA'!$ET$2:$FT$2,0))*$C356),INDEX('DataModel-NVDA'!$ET$4:$FT$109,MATCH(1,('DataModel-NVDA'!$EO$4:$EO$109=$A356)*('DataModel-NVDA'!$EP$4:$EP$109=$B356),0),MATCH(CONCATENATE("FY ",RIGHT(Y$3,4)),'DataModel-NVDA'!$ET$2:$FT$2,0))*$C356,0)+IF(ISNUMBER(INDEX('DataModel-NVDA'!$ET$4:$FT$109,MATCH(1,('DataModel-NVDA'!$EO$4:$EO$109=$A357)*('DataModel-NVDA'!$EP$4:$EP$109=$B357),0),MATCH(CONCATENATE("FY ",RIGHT(Y$3,4)),'DataModel-NVDA'!$ET$2:$FT$2,0))*$C357),INDEX('DataModel-NVDA'!$ET$4:$FT$109,MATCH(1,('DataModel-NVDA'!$EO$4:$EO$109=$A357)*('DataModel-NVDA'!$EP$4:$EP$109=$B357),0),MATCH(CONCATENATE("FY ",RIGHT(Y$3,4)),'DataModel-NVDA'!$ET$2:$FT$2,0))*$C357,0)</f>
        <v>-574</v>
      </c>
      <c r="Z354" s="117">
        <v>0</v>
      </c>
      <c r="AA354" s="118">
        <v>0</v>
      </c>
      <c r="AB354" s="118">
        <v>0</v>
      </c>
      <c r="AC354" s="119" cm="1">
        <f t="array" aca="1" ref="AC354" ca="1">IF(ISNUMBER(INDEX('DataModel-NVDA'!$ET$4:$FT$109,MATCH(1,('DataModel-NVDA'!$EO$4:$EO$109=$A356)*('DataModel-NVDA'!$EP$4:$EP$109=$B356),0),MATCH(CONCATENATE("FY ",RIGHT(AC$3,4)),'DataModel-NVDA'!$ET$2:$FT$2,0))*$C356),INDEX('DataModel-NVDA'!$ET$4:$FT$109,MATCH(1,('DataModel-NVDA'!$EO$4:$EO$109=$A356)*('DataModel-NVDA'!$EP$4:$EP$109=$B356),0),MATCH(CONCATENATE("FY ",RIGHT(AC$3,4)),'DataModel-NVDA'!$ET$2:$FT$2,0))*$C356,0)+IF(ISNUMBER(INDEX('DataModel-NVDA'!$ET$4:$FT$109,MATCH(1,('DataModel-NVDA'!$EO$4:$EO$109=$A357)*('DataModel-NVDA'!$EP$4:$EP$109=$B357),0),MATCH(CONCATENATE("FY ",RIGHT(AC$3,4)),'DataModel-NVDA'!$ET$2:$FT$2,0))*$C357),INDEX('DataModel-NVDA'!$ET$4:$FT$109,MATCH(1,('DataModel-NVDA'!$EO$4:$EO$109=$A357)*('DataModel-NVDA'!$EP$4:$EP$109=$B357),0),MATCH(CONCATENATE("FY ",RIGHT(AC$3,4)),'DataModel-NVDA'!$ET$2:$FT$2,0))*$C357,0)</f>
        <v>0</v>
      </c>
      <c r="AD354" s="117">
        <v>0</v>
      </c>
      <c r="AE354" s="118">
        <v>0</v>
      </c>
      <c r="AF354" s="118">
        <v>0</v>
      </c>
      <c r="AG354" s="119" cm="1">
        <f t="array" aca="1" ref="AG354" ca="1">IF(ISNUMBER(INDEX('DataModel-NVDA'!$ET$4:$FT$109,MATCH(1,('DataModel-NVDA'!$EO$4:$EO$109=$A356)*('DataModel-NVDA'!$EP$4:$EP$109=$B356),0),MATCH(CONCATENATE("FY ",RIGHT(AG$3,4)),'DataModel-NVDA'!$ET$2:$FT$2,0))*$C356),INDEX('DataModel-NVDA'!$ET$4:$FT$109,MATCH(1,('DataModel-NVDA'!$EO$4:$EO$109=$A356)*('DataModel-NVDA'!$EP$4:$EP$109=$B356),0),MATCH(CONCATENATE("FY ",RIGHT(AG$3,4)),'DataModel-NVDA'!$ET$2:$FT$2,0))*$C356,0)+IF(ISNUMBER(INDEX('DataModel-NVDA'!$ET$4:$FT$109,MATCH(1,('DataModel-NVDA'!$EO$4:$EO$109=$A357)*('DataModel-NVDA'!$EP$4:$EP$109=$B357),0),MATCH(CONCATENATE("FY ",RIGHT(AG$3,4)),'DataModel-NVDA'!$ET$2:$FT$2,0))*$C357),INDEX('DataModel-NVDA'!$ET$4:$FT$109,MATCH(1,('DataModel-NVDA'!$EO$4:$EO$109=$A357)*('DataModel-NVDA'!$EP$4:$EP$109=$B357),0),MATCH(CONCATENATE("FY ",RIGHT(AG$3,4)),'DataModel-NVDA'!$ET$2:$FT$2,0))*$C357,0)</f>
        <v>0</v>
      </c>
      <c r="AH354" s="117">
        <v>0</v>
      </c>
      <c r="AI354" s="118">
        <v>0</v>
      </c>
      <c r="AJ354" s="118">
        <v>0</v>
      </c>
      <c r="AK354" s="119" cm="1">
        <f t="array" aca="1" ref="AK354" ca="1">IF(ISNUMBER(INDEX('DataModel-NVDA'!$ET$4:$FT$109,MATCH(1,('DataModel-NVDA'!$EO$4:$EO$109=$A356)*('DataModel-NVDA'!$EP$4:$EP$109=$B356),0),MATCH(CONCATENATE("FY ",RIGHT(AK$3,4)),'DataModel-NVDA'!$ET$2:$FT$2,0))*$C356),INDEX('DataModel-NVDA'!$ET$4:$FT$109,MATCH(1,('DataModel-NVDA'!$EO$4:$EO$109=$A356)*('DataModel-NVDA'!$EP$4:$EP$109=$B356),0),MATCH(CONCATENATE("FY ",RIGHT(AK$3,4)),'DataModel-NVDA'!$ET$2:$FT$2,0))*$C356,0)+IF(ISNUMBER(INDEX('DataModel-NVDA'!$ET$4:$FT$109,MATCH(1,('DataModel-NVDA'!$EO$4:$EO$109=$A357)*('DataModel-NVDA'!$EP$4:$EP$109=$B357),0),MATCH(CONCATENATE("FY ",RIGHT(AK$3,4)),'DataModel-NVDA'!$ET$2:$FT$2,0))*$C357),INDEX('DataModel-NVDA'!$ET$4:$FT$109,MATCH(1,('DataModel-NVDA'!$EO$4:$EO$109=$A357)*('DataModel-NVDA'!$EP$4:$EP$109=$B357),0),MATCH(CONCATENATE("FY ",RIGHT(AK$3,4)),'DataModel-NVDA'!$ET$2:$FT$2,0))*$C357,0)</f>
        <v>0</v>
      </c>
      <c r="AL354" s="117">
        <v>0</v>
      </c>
      <c r="AM354" s="118">
        <v>0</v>
      </c>
      <c r="AN354" s="118">
        <v>0</v>
      </c>
      <c r="AO354" s="119" cm="1">
        <f t="array" aca="1" ref="AO354" ca="1">IF(ISNUMBER(INDEX('DataModel-NVDA'!$ET$4:$FT$109,MATCH(1,('DataModel-NVDA'!$EO$4:$EO$109=$A356)*('DataModel-NVDA'!$EP$4:$EP$109=$B356),0),MATCH(CONCATENATE("FY ",RIGHT(AO$3,4)),'DataModel-NVDA'!$ET$2:$FT$2,0))*$C356),INDEX('DataModel-NVDA'!$ET$4:$FT$109,MATCH(1,('DataModel-NVDA'!$EO$4:$EO$109=$A356)*('DataModel-NVDA'!$EP$4:$EP$109=$B356),0),MATCH(CONCATENATE("FY ",RIGHT(AO$3,4)),'DataModel-NVDA'!$ET$2:$FT$2,0))*$C356,0)+IF(ISNUMBER(INDEX('DataModel-NVDA'!$ET$4:$FT$109,MATCH(1,('DataModel-NVDA'!$EO$4:$EO$109=$A357)*('DataModel-NVDA'!$EP$4:$EP$109=$B357),0),MATCH(CONCATENATE("FY ",RIGHT(AO$3,4)),'DataModel-NVDA'!$ET$2:$FT$2,0))*$C357),INDEX('DataModel-NVDA'!$ET$4:$FT$109,MATCH(1,('DataModel-NVDA'!$EO$4:$EO$109=$A357)*('DataModel-NVDA'!$EP$4:$EP$109=$B357),0),MATCH(CONCATENATE("FY ",RIGHT(AO$3,4)),'DataModel-NVDA'!$ET$2:$FT$2,0))*$C357,0)</f>
        <v>-902</v>
      </c>
      <c r="AP354" s="117">
        <v>0</v>
      </c>
      <c r="AQ354" s="118">
        <v>0</v>
      </c>
      <c r="AR354" s="118">
        <v>0</v>
      </c>
      <c r="AS354" s="119" cm="1">
        <f t="array" aca="1" ref="AS354" ca="1">IF(ISNUMBER(INDEX('DataModel-NVDA'!$ET$4:$FT$109,MATCH(1,('DataModel-NVDA'!$EO$4:$EO$109=$A356)*('DataModel-NVDA'!$EP$4:$EP$109=$B356),0),MATCH(CONCATENATE("FY ",RIGHT(AS$3,4)),'DataModel-NVDA'!$ET$2:$FT$2,0))*$C356),INDEX('DataModel-NVDA'!$ET$4:$FT$109,MATCH(1,('DataModel-NVDA'!$EO$4:$EO$109=$A356)*('DataModel-NVDA'!$EP$4:$EP$109=$B356),0),MATCH(CONCATENATE("FY ",RIGHT(AS$3,4)),'DataModel-NVDA'!$ET$2:$FT$2,0))*$C356,0)+IF(ISNUMBER(INDEX('DataModel-NVDA'!$ET$4:$FT$109,MATCH(1,('DataModel-NVDA'!$EO$4:$EO$109=$A357)*('DataModel-NVDA'!$EP$4:$EP$109=$B357),0),MATCH(CONCATENATE("FY ",RIGHT(AS$3,4)),'DataModel-NVDA'!$ET$2:$FT$2,0))*$C357),INDEX('DataModel-NVDA'!$ET$4:$FT$109,MATCH(1,('DataModel-NVDA'!$EO$4:$EO$109=$A357)*('DataModel-NVDA'!$EP$4:$EP$109=$B357),0),MATCH(CONCATENATE("FY ",RIGHT(AS$3,4)),'DataModel-NVDA'!$ET$2:$FT$2,0))*$C357,0)</f>
        <v>0</v>
      </c>
      <c r="AT354" s="117">
        <v>0</v>
      </c>
      <c r="AU354" s="118">
        <v>0</v>
      </c>
      <c r="AV354" s="118">
        <v>0</v>
      </c>
      <c r="AW354" s="119" cm="1">
        <f t="array" aca="1" ref="AW354" ca="1">IF(ISNUMBER(INDEX('DataModel-NVDA'!$ET$4:$FT$109,MATCH(1,('DataModel-NVDA'!$EO$4:$EO$109=$A356)*('DataModel-NVDA'!$EP$4:$EP$109=$B356),0),MATCH(CONCATENATE("FY ",RIGHT(AW$3,4)),'DataModel-NVDA'!$ET$2:$FT$2,0))*$C356),INDEX('DataModel-NVDA'!$ET$4:$FT$109,MATCH(1,('DataModel-NVDA'!$EO$4:$EO$109=$A356)*('DataModel-NVDA'!$EP$4:$EP$109=$B356),0),MATCH(CONCATENATE("FY ",RIGHT(AW$3,4)),'DataModel-NVDA'!$ET$2:$FT$2,0))*$C356,0)+IF(ISNUMBER(INDEX('DataModel-NVDA'!$ET$4:$FT$109,MATCH(1,('DataModel-NVDA'!$EO$4:$EO$109=$A357)*('DataModel-NVDA'!$EP$4:$EP$109=$B357),0),MATCH(CONCATENATE("FY ",RIGHT(AW$3,4)),'DataModel-NVDA'!$ET$2:$FT$2,0))*$C357),INDEX('DataModel-NVDA'!$ET$4:$FT$109,MATCH(1,('DataModel-NVDA'!$EO$4:$EO$109=$A357)*('DataModel-NVDA'!$EP$4:$EP$109=$B357),0),MATCH(CONCATENATE("FY ",RIGHT(AW$3,4)),'DataModel-NVDA'!$ET$2:$FT$2,0))*$C357,0)</f>
        <v>0</v>
      </c>
      <c r="AX354" s="117">
        <v>0</v>
      </c>
      <c r="AY354" s="118">
        <v>0</v>
      </c>
      <c r="AZ354" s="118">
        <v>0</v>
      </c>
      <c r="BA354" s="119" cm="1">
        <f t="array" aca="1" ref="BA354" ca="1">IF(ISNUMBER(INDEX('DataModel-NVDA'!$ET$4:$FT$109,MATCH(1,('DataModel-NVDA'!$EO$4:$EO$109=$A356)*('DataModel-NVDA'!$EP$4:$EP$109=$B356),0),MATCH(CONCATENATE("FY ",RIGHT(BA$3,4)),'DataModel-NVDA'!$ET$2:$FT$2,0))*$C356),INDEX('DataModel-NVDA'!$ET$4:$FT$109,MATCH(1,('DataModel-NVDA'!$EO$4:$EO$109=$A356)*('DataModel-NVDA'!$EP$4:$EP$109=$B356),0),MATCH(CONCATENATE("FY ",RIGHT(BA$3,4)),'DataModel-NVDA'!$ET$2:$FT$2,0))*$C356,0)+IF(ISNUMBER(INDEX('DataModel-NVDA'!$ET$4:$FT$109,MATCH(1,('DataModel-NVDA'!$EO$4:$EO$109=$A357)*('DataModel-NVDA'!$EP$4:$EP$109=$B357),0),MATCH(CONCATENATE("FY ",RIGHT(BA$3,4)),'DataModel-NVDA'!$ET$2:$FT$2,0))*$C357),INDEX('DataModel-NVDA'!$ET$4:$FT$109,MATCH(1,('DataModel-NVDA'!$EO$4:$EO$109=$A357)*('DataModel-NVDA'!$EP$4:$EP$109=$B357),0),MATCH(CONCATENATE("FY ",RIGHT(BA$3,4)),'DataModel-NVDA'!$ET$2:$FT$2,0))*$C357,0)</f>
        <v>0</v>
      </c>
      <c r="BB354" s="117">
        <v>0</v>
      </c>
      <c r="BC354" s="118">
        <v>0</v>
      </c>
      <c r="BD354" s="118">
        <v>0</v>
      </c>
      <c r="BE354" s="119" cm="1">
        <f t="array" aca="1" ref="BE354" ca="1">IF(ISNUMBER(INDEX('DataModel-NVDA'!$ET$4:$FT$109,MATCH(1,('DataModel-NVDA'!$EO$4:$EO$109=$A356)*('DataModel-NVDA'!$EP$4:$EP$109=$B356),0),MATCH(CONCATENATE("FY ",RIGHT(BE$3,4)),'DataModel-NVDA'!$ET$2:$FT$2,0))*$C356),INDEX('DataModel-NVDA'!$ET$4:$FT$109,MATCH(1,('DataModel-NVDA'!$EO$4:$EO$109=$A356)*('DataModel-NVDA'!$EP$4:$EP$109=$B356),0),MATCH(CONCATENATE("FY ",RIGHT(BE$3,4)),'DataModel-NVDA'!$ET$2:$FT$2,0))*$C356,0)+IF(ISNUMBER(INDEX('DataModel-NVDA'!$ET$4:$FT$109,MATCH(1,('DataModel-NVDA'!$EO$4:$EO$109=$A357)*('DataModel-NVDA'!$EP$4:$EP$109=$B357),0),MATCH(CONCATENATE("FY ",RIGHT(BE$3,4)),'DataModel-NVDA'!$ET$2:$FT$2,0))*$C357),INDEX('DataModel-NVDA'!$ET$4:$FT$109,MATCH(1,('DataModel-NVDA'!$EO$4:$EO$109=$A357)*('DataModel-NVDA'!$EP$4:$EP$109=$B357),0),MATCH(CONCATENATE("FY ",RIGHT(BE$3,4)),'DataModel-NVDA'!$ET$2:$FT$2,0))*$C357,0)</f>
        <v>0</v>
      </c>
      <c r="BF354" s="117">
        <v>0</v>
      </c>
      <c r="BG354" s="118">
        <v>0</v>
      </c>
      <c r="BH354" s="118">
        <v>0</v>
      </c>
      <c r="BI354" s="119" cm="1">
        <f t="array" aca="1" ref="BI354" ca="1">IF(ISNUMBER(INDEX('DataModel-NVDA'!$ET$4:$FT$109,MATCH(1,('DataModel-NVDA'!$EO$4:$EO$109=$A356)*('DataModel-NVDA'!$EP$4:$EP$109=$B356),0),MATCH(CONCATENATE("FY ",RIGHT(BI$3,4)),'DataModel-NVDA'!$ET$2:$FT$2,0))*$C356),INDEX('DataModel-NVDA'!$ET$4:$FT$109,MATCH(1,('DataModel-NVDA'!$EO$4:$EO$109=$A356)*('DataModel-NVDA'!$EP$4:$EP$109=$B356),0),MATCH(CONCATENATE("FY ",RIGHT(BI$3,4)),'DataModel-NVDA'!$ET$2:$FT$2,0))*$C356,0)+IF(ISNUMBER(INDEX('DataModel-NVDA'!$ET$4:$FT$109,MATCH(1,('DataModel-NVDA'!$EO$4:$EO$109=$A357)*('DataModel-NVDA'!$EP$4:$EP$109=$B357),0),MATCH(CONCATENATE("FY ",RIGHT(BI$3,4)),'DataModel-NVDA'!$ET$2:$FT$2,0))*$C357),INDEX('DataModel-NVDA'!$ET$4:$FT$109,MATCH(1,('DataModel-NVDA'!$EO$4:$EO$109=$A357)*('DataModel-NVDA'!$EP$4:$EP$109=$B357),0),MATCH(CONCATENATE("FY ",RIGHT(BI$3,4)),'DataModel-NVDA'!$ET$2:$FT$2,0))*$C357,0)</f>
        <v>0</v>
      </c>
      <c r="BJ354" s="117">
        <v>0</v>
      </c>
      <c r="BK354" s="118">
        <v>0</v>
      </c>
      <c r="BL354" s="118">
        <v>0</v>
      </c>
      <c r="BM354" s="119" cm="1">
        <f t="array" aca="1" ref="BM354" ca="1">IF(ISNUMBER(INDEX('DataModel-NVDA'!$ET$4:$FT$109,MATCH(1,('DataModel-NVDA'!$EO$4:$EO$109=$A356)*('DataModel-NVDA'!$EP$4:$EP$109=$B356),0),MATCH(CONCATENATE("FY ",RIGHT(BM$3,4)),'DataModel-NVDA'!$ET$2:$FT$2,0))*$C356),INDEX('DataModel-NVDA'!$ET$4:$FT$109,MATCH(1,('DataModel-NVDA'!$EO$4:$EO$109=$A356)*('DataModel-NVDA'!$EP$4:$EP$109=$B356),0),MATCH(CONCATENATE("FY ",RIGHT(BM$3,4)),'DataModel-NVDA'!$ET$2:$FT$2,0))*$C356,0)+IF(ISNUMBER(INDEX('DataModel-NVDA'!$ET$4:$FT$109,MATCH(1,('DataModel-NVDA'!$EO$4:$EO$109=$A357)*('DataModel-NVDA'!$EP$4:$EP$109=$B357),0),MATCH(CONCATENATE("FY ",RIGHT(BM$3,4)),'DataModel-NVDA'!$ET$2:$FT$2,0))*$C357),INDEX('DataModel-NVDA'!$ET$4:$FT$109,MATCH(1,('DataModel-NVDA'!$EO$4:$EO$109=$A357)*('DataModel-NVDA'!$EP$4:$EP$109=$B357),0),MATCH(CONCATENATE("FY ",RIGHT(BM$3,4)),'DataModel-NVDA'!$ET$2:$FT$2,0))*$C357,0)</f>
        <v>0</v>
      </c>
      <c r="BN354" s="117">
        <v>0</v>
      </c>
      <c r="BO354" s="118">
        <v>0</v>
      </c>
      <c r="BP354" s="118">
        <v>0</v>
      </c>
      <c r="BQ354" s="119" cm="1">
        <f t="array" aca="1" ref="BQ354" ca="1">IF(ISNUMBER(INDEX('DataModel-NVDA'!$ET$4:$FT$109,MATCH(1,('DataModel-NVDA'!$EO$4:$EO$109=$A356)*('DataModel-NVDA'!$EP$4:$EP$109=$B356),0),MATCH(CONCATENATE("FY ",RIGHT(BQ$3,4)),'DataModel-NVDA'!$ET$2:$FT$2,0))*$C356),INDEX('DataModel-NVDA'!$ET$4:$FT$109,MATCH(1,('DataModel-NVDA'!$EO$4:$EO$109=$A356)*('DataModel-NVDA'!$EP$4:$EP$109=$B356),0),MATCH(CONCATENATE("FY ",RIGHT(BQ$3,4)),'DataModel-NVDA'!$ET$2:$FT$2,0))*$C356,0)+IF(ISNUMBER(INDEX('DataModel-NVDA'!$ET$4:$FT$109,MATCH(1,('DataModel-NVDA'!$EO$4:$EO$109=$A357)*('DataModel-NVDA'!$EP$4:$EP$109=$B357),0),MATCH(CONCATENATE("FY ",RIGHT(BQ$3,4)),'DataModel-NVDA'!$ET$2:$FT$2,0))*$C357),INDEX('DataModel-NVDA'!$ET$4:$FT$109,MATCH(1,('DataModel-NVDA'!$EO$4:$EO$109=$A357)*('DataModel-NVDA'!$EP$4:$EP$109=$B357),0),MATCH(CONCATENATE("FY ",RIGHT(BQ$3,4)),'DataModel-NVDA'!$ET$2:$FT$2,0))*$C357,0)</f>
        <v>0</v>
      </c>
      <c r="BR354" s="117">
        <v>0</v>
      </c>
      <c r="BS354" s="118">
        <v>0</v>
      </c>
      <c r="BT354" s="118">
        <v>0</v>
      </c>
      <c r="BU354" s="119" cm="1">
        <f t="array" aca="1" ref="BU354" ca="1">IF(ISNUMBER(INDEX('DataModel-NVDA'!$ET$4:$FT$109,MATCH(1,('DataModel-NVDA'!$EO$4:$EO$109=$A356)*('DataModel-NVDA'!$EP$4:$EP$109=$B356),0),MATCH(CONCATENATE("FY ",RIGHT(BU$3,4)),'DataModel-NVDA'!$ET$2:$FT$2,0))*$C356),INDEX('DataModel-NVDA'!$ET$4:$FT$109,MATCH(1,('DataModel-NVDA'!$EO$4:$EO$109=$A356)*('DataModel-NVDA'!$EP$4:$EP$109=$B356),0),MATCH(CONCATENATE("FY ",RIGHT(BU$3,4)),'DataModel-NVDA'!$ET$2:$FT$2,0))*$C356,0)+IF(ISNUMBER(INDEX('DataModel-NVDA'!$ET$4:$FT$109,MATCH(1,('DataModel-NVDA'!$EO$4:$EO$109=$A357)*('DataModel-NVDA'!$EP$4:$EP$109=$B357),0),MATCH(CONCATENATE("FY ",RIGHT(BU$3,4)),'DataModel-NVDA'!$ET$2:$FT$2,0))*$C357),INDEX('DataModel-NVDA'!$ET$4:$FT$109,MATCH(1,('DataModel-NVDA'!$EO$4:$EO$109=$A357)*('DataModel-NVDA'!$EP$4:$EP$109=$B357),0),MATCH(CONCATENATE("FY ",RIGHT(BU$3,4)),'DataModel-NVDA'!$ET$2:$FT$2,0))*$C357,0)</f>
        <v>0</v>
      </c>
      <c r="BV354" s="117">
        <v>0</v>
      </c>
      <c r="BW354" s="118">
        <v>0</v>
      </c>
      <c r="BX354" s="118">
        <v>0</v>
      </c>
      <c r="BY354" s="119" cm="1">
        <f t="array" aca="1" ref="BY354" ca="1">IF(ISNUMBER(INDEX('DataModel-NVDA'!$ET$4:$FT$109,MATCH(1,('DataModel-NVDA'!$EO$4:$EO$109=$A356)*('DataModel-NVDA'!$EP$4:$EP$109=$B356),0),MATCH(CONCATENATE("FY ",RIGHT(BY$3,4)),'DataModel-NVDA'!$ET$2:$FT$2,0))*$C356),INDEX('DataModel-NVDA'!$ET$4:$FT$109,MATCH(1,('DataModel-NVDA'!$EO$4:$EO$109=$A356)*('DataModel-NVDA'!$EP$4:$EP$109=$B356),0),MATCH(CONCATENATE("FY ",RIGHT(BY$3,4)),'DataModel-NVDA'!$ET$2:$FT$2,0))*$C356,0)+IF(ISNUMBER(INDEX('DataModel-NVDA'!$ET$4:$FT$109,MATCH(1,('DataModel-NVDA'!$EO$4:$EO$109=$A357)*('DataModel-NVDA'!$EP$4:$EP$109=$B357),0),MATCH(CONCATENATE("FY ",RIGHT(BY$3,4)),'DataModel-NVDA'!$ET$2:$FT$2,0))*$C357),INDEX('DataModel-NVDA'!$ET$4:$FT$109,MATCH(1,('DataModel-NVDA'!$EO$4:$EO$109=$A357)*('DataModel-NVDA'!$EP$4:$EP$109=$B357),0),MATCH(CONCATENATE("FY ",RIGHT(BY$3,4)),'DataModel-NVDA'!$ET$2:$FT$2,0))*$C357,0)</f>
        <v>0</v>
      </c>
      <c r="BZ354" s="117">
        <v>0</v>
      </c>
      <c r="CA354" s="118">
        <v>0</v>
      </c>
      <c r="CB354" s="118">
        <v>0</v>
      </c>
      <c r="CC354" s="119" cm="1">
        <f t="array" aca="1" ref="CC354" ca="1">IF(ISNUMBER(INDEX('DataModel-NVDA'!$ET$4:$FT$109,MATCH(1,('DataModel-NVDA'!$EO$4:$EO$109=$A356)*('DataModel-NVDA'!$EP$4:$EP$109=$B356),0),MATCH(CONCATENATE("FY ",RIGHT(CC$3,4)),'DataModel-NVDA'!$ET$2:$FT$2,0))*$C356),INDEX('DataModel-NVDA'!$ET$4:$FT$109,MATCH(1,('DataModel-NVDA'!$EO$4:$EO$109=$A356)*('DataModel-NVDA'!$EP$4:$EP$109=$B356),0),MATCH(CONCATENATE("FY ",RIGHT(CC$3,4)),'DataModel-NVDA'!$ET$2:$FT$2,0))*$C356,0)+IF(ISNUMBER(INDEX('DataModel-NVDA'!$ET$4:$FT$109,MATCH(1,('DataModel-NVDA'!$EO$4:$EO$109=$A357)*('DataModel-NVDA'!$EP$4:$EP$109=$B357),0),MATCH(CONCATENATE("FY ",RIGHT(CC$3,4)),'DataModel-NVDA'!$ET$2:$FT$2,0))*$C357),INDEX('DataModel-NVDA'!$ET$4:$FT$109,MATCH(1,('DataModel-NVDA'!$EO$4:$EO$109=$A357)*('DataModel-NVDA'!$EP$4:$EP$109=$B357),0),MATCH(CONCATENATE("FY ",RIGHT(CC$3,4)),'DataModel-NVDA'!$ET$2:$FT$2,0))*$C357,0)</f>
        <v>0</v>
      </c>
      <c r="CD354" s="117">
        <v>0</v>
      </c>
      <c r="CE354" s="118">
        <v>0</v>
      </c>
      <c r="CF354" s="118">
        <v>0</v>
      </c>
      <c r="CG354" s="119" cm="1">
        <f t="array" aca="1" ref="CG354" ca="1">IF(ISNUMBER(INDEX('DataModel-NVDA'!$ET$4:$FT$109,MATCH(1,('DataModel-NVDA'!$EO$4:$EO$109=$A356)*('DataModel-NVDA'!$EP$4:$EP$109=$B356),0),MATCH(CONCATENATE("FY ",RIGHT(CG$3,4)),'DataModel-NVDA'!$ET$2:$FT$2,0))*$C356),INDEX('DataModel-NVDA'!$ET$4:$FT$109,MATCH(1,('DataModel-NVDA'!$EO$4:$EO$109=$A356)*('DataModel-NVDA'!$EP$4:$EP$109=$B356),0),MATCH(CONCATENATE("FY ",RIGHT(CG$3,4)),'DataModel-NVDA'!$ET$2:$FT$2,0))*$C356,0)+IF(ISNUMBER(INDEX('DataModel-NVDA'!$ET$4:$FT$109,MATCH(1,('DataModel-NVDA'!$EO$4:$EO$109=$A357)*('DataModel-NVDA'!$EP$4:$EP$109=$B357),0),MATCH(CONCATENATE("FY ",RIGHT(CG$3,4)),'DataModel-NVDA'!$ET$2:$FT$2,0))*$C357),INDEX('DataModel-NVDA'!$ET$4:$FT$109,MATCH(1,('DataModel-NVDA'!$EO$4:$EO$109=$A357)*('DataModel-NVDA'!$EP$4:$EP$109=$B357),0),MATCH(CONCATENATE("FY ",RIGHT(CG$3,4)),'DataModel-NVDA'!$ET$2:$FT$2,0))*$C357,0)</f>
        <v>0</v>
      </c>
      <c r="CH354" s="117">
        <v>0</v>
      </c>
      <c r="CI354" s="118">
        <v>0</v>
      </c>
      <c r="CJ354" s="118">
        <v>0</v>
      </c>
      <c r="CK354" s="119" cm="1">
        <f t="array" aca="1" ref="CK354" ca="1">IF(ISNUMBER(INDEX('DataModel-NVDA'!$ET$4:$FT$109,MATCH(1,('DataModel-NVDA'!$EO$4:$EO$109=$A356)*('DataModel-NVDA'!$EP$4:$EP$109=$B356),0),MATCH(CONCATENATE("FY ",RIGHT(CK$3,4)),'DataModel-NVDA'!$ET$2:$FT$2,0))*$C356),INDEX('DataModel-NVDA'!$ET$4:$FT$109,MATCH(1,('DataModel-NVDA'!$EO$4:$EO$109=$A356)*('DataModel-NVDA'!$EP$4:$EP$109=$B356),0),MATCH(CONCATENATE("FY ",RIGHT(CK$3,4)),'DataModel-NVDA'!$ET$2:$FT$2,0))*$C356,0)+IF(ISNUMBER(INDEX('DataModel-NVDA'!$ET$4:$FT$109,MATCH(1,('DataModel-NVDA'!$EO$4:$EO$109=$A357)*('DataModel-NVDA'!$EP$4:$EP$109=$B357),0),MATCH(CONCATENATE("FY ",RIGHT(CK$3,4)),'DataModel-NVDA'!$ET$2:$FT$2,0))*$C357),INDEX('DataModel-NVDA'!$ET$4:$FT$109,MATCH(1,('DataModel-NVDA'!$EO$4:$EO$109=$A357)*('DataModel-NVDA'!$EP$4:$EP$109=$B357),0),MATCH(CONCATENATE("FY ",RIGHT(CK$3,4)),'DataModel-NVDA'!$ET$2:$FT$2,0))*$C357,0)</f>
        <v>0</v>
      </c>
      <c r="CL354" s="117">
        <v>0</v>
      </c>
      <c r="CM354" s="118">
        <v>0</v>
      </c>
      <c r="CN354" s="118">
        <v>0</v>
      </c>
      <c r="CO354" s="119" cm="1">
        <f t="array" aca="1" ref="CO354" ca="1">IF(ISNUMBER(INDEX('DataModel-NVDA'!$ET$4:$FT$109,MATCH(1,('DataModel-NVDA'!$EO$4:$EO$109=$A356)*('DataModel-NVDA'!$EP$4:$EP$109=$B356),0),MATCH(CONCATENATE("FY ",RIGHT(CO$3,4)),'DataModel-NVDA'!$ET$2:$FT$2,0))*$C356),INDEX('DataModel-NVDA'!$ET$4:$FT$109,MATCH(1,('DataModel-NVDA'!$EO$4:$EO$109=$A356)*('DataModel-NVDA'!$EP$4:$EP$109=$B356),0),MATCH(CONCATENATE("FY ",RIGHT(CO$3,4)),'DataModel-NVDA'!$ET$2:$FT$2,0))*$C356,0)+IF(ISNUMBER(INDEX('DataModel-NVDA'!$ET$4:$FT$109,MATCH(1,('DataModel-NVDA'!$EO$4:$EO$109=$A357)*('DataModel-NVDA'!$EP$4:$EP$109=$B357),0),MATCH(CONCATENATE("FY ",RIGHT(CO$3,4)),'DataModel-NVDA'!$ET$2:$FT$2,0))*$C357),INDEX('DataModel-NVDA'!$ET$4:$FT$109,MATCH(1,('DataModel-NVDA'!$EO$4:$EO$109=$A357)*('DataModel-NVDA'!$EP$4:$EP$109=$B357),0),MATCH(CONCATENATE("FY ",RIGHT(CO$3,4)),'DataModel-NVDA'!$ET$2:$FT$2,0))*$C357,0)</f>
        <v>0</v>
      </c>
      <c r="CP354" s="117">
        <v>0</v>
      </c>
      <c r="CQ354" s="118">
        <v>0</v>
      </c>
      <c r="CR354" s="118">
        <v>0</v>
      </c>
      <c r="CS354" s="119" cm="1">
        <f t="array" aca="1" ref="CS354" ca="1">IF(ISNUMBER(INDEX('DataModel-NVDA'!$ET$4:$FT$109,MATCH(1,('DataModel-NVDA'!$EO$4:$EO$109=$A356)*('DataModel-NVDA'!$EP$4:$EP$109=$B356),0),MATCH(CONCATENATE("FY ",RIGHT(CS$3,4)),'DataModel-NVDA'!$ET$2:$FT$2,0))*$C356),INDEX('DataModel-NVDA'!$ET$4:$FT$109,MATCH(1,('DataModel-NVDA'!$EO$4:$EO$109=$A356)*('DataModel-NVDA'!$EP$4:$EP$109=$B356),0),MATCH(CONCATENATE("FY ",RIGHT(CS$3,4)),'DataModel-NVDA'!$ET$2:$FT$2,0))*$C356,0)+IF(ISNUMBER(INDEX('DataModel-NVDA'!$ET$4:$FT$109,MATCH(1,('DataModel-NVDA'!$EO$4:$EO$109=$A357)*('DataModel-NVDA'!$EP$4:$EP$109=$B357),0),MATCH(CONCATENATE("FY ",RIGHT(CS$3,4)),'DataModel-NVDA'!$ET$2:$FT$2,0))*$C357),INDEX('DataModel-NVDA'!$ET$4:$FT$109,MATCH(1,('DataModel-NVDA'!$EO$4:$EO$109=$A357)*('DataModel-NVDA'!$EP$4:$EP$109=$B357),0),MATCH(CONCATENATE("FY ",RIGHT(CS$3,4)),'DataModel-NVDA'!$ET$2:$FT$2,0))*$C357,0)</f>
        <v>0</v>
      </c>
      <c r="CT354" s="117">
        <v>0</v>
      </c>
      <c r="CU354" s="118">
        <v>0</v>
      </c>
      <c r="CV354" s="118">
        <v>0</v>
      </c>
      <c r="CW354" s="119" cm="1">
        <f t="array" aca="1" ref="CW354" ca="1">IF(ISNUMBER(INDEX('DataModel-NVDA'!$ET$4:$FT$109,MATCH(1,('DataModel-NVDA'!$EO$4:$EO$109=$A356)*('DataModel-NVDA'!$EP$4:$EP$109=$B356),0),MATCH(CONCATENATE("FY ",RIGHT(CW$3,4)),'DataModel-NVDA'!$ET$2:$FT$2,0))*$C356),INDEX('DataModel-NVDA'!$ET$4:$FT$109,MATCH(1,('DataModel-NVDA'!$EO$4:$EO$109=$A356)*('DataModel-NVDA'!$EP$4:$EP$109=$B356),0),MATCH(CONCATENATE("FY ",RIGHT(CW$3,4)),'DataModel-NVDA'!$ET$2:$FT$2,0))*$C356,0)+IF(ISNUMBER(INDEX('DataModel-NVDA'!$ET$4:$FT$109,MATCH(1,('DataModel-NVDA'!$EO$4:$EO$109=$A357)*('DataModel-NVDA'!$EP$4:$EP$109=$B357),0),MATCH(CONCATENATE("FY ",RIGHT(CW$3,4)),'DataModel-NVDA'!$ET$2:$FT$2,0))*$C357),INDEX('DataModel-NVDA'!$ET$4:$FT$109,MATCH(1,('DataModel-NVDA'!$EO$4:$EO$109=$A357)*('DataModel-NVDA'!$EP$4:$EP$109=$B357),0),MATCH(CONCATENATE("FY ",RIGHT(CW$3,4)),'DataModel-NVDA'!$ET$2:$FT$2,0))*$C357,0)</f>
        <v>0</v>
      </c>
      <c r="CX354" s="117">
        <v>0</v>
      </c>
      <c r="CY354" s="118">
        <v>0</v>
      </c>
      <c r="CZ354" s="118">
        <v>0</v>
      </c>
      <c r="DA354" s="119" cm="1">
        <f t="array" aca="1" ref="DA354" ca="1">IF(ISNUMBER(INDEX('DataModel-NVDA'!$ET$4:$FT$109,MATCH(1,('DataModel-NVDA'!$EO$4:$EO$109=$A356)*('DataModel-NVDA'!$EP$4:$EP$109=$B356),0),MATCH(CONCATENATE("FY ",RIGHT(DA$3,4)),'DataModel-NVDA'!$ET$2:$FT$2,0))*$C356),INDEX('DataModel-NVDA'!$ET$4:$FT$109,MATCH(1,('DataModel-NVDA'!$EO$4:$EO$109=$A356)*('DataModel-NVDA'!$EP$4:$EP$109=$B356),0),MATCH(CONCATENATE("FY ",RIGHT(DA$3,4)),'DataModel-NVDA'!$ET$2:$FT$2,0))*$C356,0)+IF(ISNUMBER(INDEX('DataModel-NVDA'!$ET$4:$FT$109,MATCH(1,('DataModel-NVDA'!$EO$4:$EO$109=$A357)*('DataModel-NVDA'!$EP$4:$EP$109=$B357),0),MATCH(CONCATENATE("FY ",RIGHT(DA$3,4)),'DataModel-NVDA'!$ET$2:$FT$2,0))*$C357),INDEX('DataModel-NVDA'!$ET$4:$FT$109,MATCH(1,('DataModel-NVDA'!$EO$4:$EO$109=$A357)*('DataModel-NVDA'!$EP$4:$EP$109=$B357),0),MATCH(CONCATENATE("FY ",RIGHT(DA$3,4)),'DataModel-NVDA'!$ET$2:$FT$2,0))*$C357,0)</f>
        <v>0</v>
      </c>
      <c r="DB354" s="117">
        <v>0</v>
      </c>
      <c r="DC354" s="118">
        <v>0</v>
      </c>
      <c r="DD354" s="118">
        <v>0</v>
      </c>
      <c r="DE354" s="119" cm="1">
        <f t="array" aca="1" ref="DE354" ca="1">IF(ISNUMBER(INDEX('DataModel-NVDA'!$ET$4:$FT$109,MATCH(1,('DataModel-NVDA'!$EO$4:$EO$109=$A356)*('DataModel-NVDA'!$EP$4:$EP$109=$B356),0),MATCH(CONCATENATE("FY ",RIGHT(DE$3,4)),'DataModel-NVDA'!$ET$2:$FT$2,0))*$C356),INDEX('DataModel-NVDA'!$ET$4:$FT$109,MATCH(1,('DataModel-NVDA'!$EO$4:$EO$109=$A356)*('DataModel-NVDA'!$EP$4:$EP$109=$B356),0),MATCH(CONCATENATE("FY ",RIGHT(DE$3,4)),'DataModel-NVDA'!$ET$2:$FT$2,0))*$C356,0)+IF(ISNUMBER(INDEX('DataModel-NVDA'!$ET$4:$FT$109,MATCH(1,('DataModel-NVDA'!$EO$4:$EO$109=$A357)*('DataModel-NVDA'!$EP$4:$EP$109=$B357),0),MATCH(CONCATENATE("FY ",RIGHT(DE$3,4)),'DataModel-NVDA'!$ET$2:$FT$2,0))*$C357),INDEX('DataModel-NVDA'!$ET$4:$FT$109,MATCH(1,('DataModel-NVDA'!$EO$4:$EO$109=$A357)*('DataModel-NVDA'!$EP$4:$EP$109=$B357),0),MATCH(CONCATENATE("FY ",RIGHT(DE$3,4)),'DataModel-NVDA'!$ET$2:$FT$2,0))*$C357,0)</f>
        <v>0</v>
      </c>
      <c r="DF354" s="117">
        <v>0</v>
      </c>
      <c r="DG354" s="118">
        <v>0</v>
      </c>
      <c r="DH354" s="118">
        <v>0</v>
      </c>
      <c r="DI354" s="119" cm="1">
        <f t="array" aca="1" ref="DI354" ca="1">IF(ISNUMBER(INDEX('DataModel-NVDA'!$ET$4:$FT$109,MATCH(1,('DataModel-NVDA'!$EO$4:$EO$109=$A356)*('DataModel-NVDA'!$EP$4:$EP$109=$B356),0),MATCH(CONCATENATE("FY ",RIGHT(DI$3,4)),'DataModel-NVDA'!$ET$2:$FT$2,0))*$C356),INDEX('DataModel-NVDA'!$ET$4:$FT$109,MATCH(1,('DataModel-NVDA'!$EO$4:$EO$109=$A356)*('DataModel-NVDA'!$EP$4:$EP$109=$B356),0),MATCH(CONCATENATE("FY ",RIGHT(DI$3,4)),'DataModel-NVDA'!$ET$2:$FT$2,0))*$C356,0)+IF(ISNUMBER(INDEX('DataModel-NVDA'!$ET$4:$FT$109,MATCH(1,('DataModel-NVDA'!$EO$4:$EO$109=$A357)*('DataModel-NVDA'!$EP$4:$EP$109=$B357),0),MATCH(CONCATENATE("FY ",RIGHT(DI$3,4)),'DataModel-NVDA'!$ET$2:$FT$2,0))*$C357),INDEX('DataModel-NVDA'!$ET$4:$FT$109,MATCH(1,('DataModel-NVDA'!$EO$4:$EO$109=$A357)*('DataModel-NVDA'!$EP$4:$EP$109=$B357),0),MATCH(CONCATENATE("FY ",RIGHT(DI$3,4)),'DataModel-NVDA'!$ET$2:$FT$2,0))*$C357,0)</f>
        <v>0</v>
      </c>
      <c r="DK354" s="69">
        <f t="shared" ref="DK354:EK354" ca="1" si="660">SUM(OFFSET($E354,,MATCH(DK$3,$F$5:$DI$5,0)+3,,1))</f>
        <v>0</v>
      </c>
      <c r="DL354" s="69">
        <f t="shared" ca="1" si="660"/>
        <v>0</v>
      </c>
      <c r="DM354" s="69">
        <f t="shared" ca="1" si="660"/>
        <v>0</v>
      </c>
      <c r="DN354" s="69">
        <f t="shared" ca="1" si="660"/>
        <v>0</v>
      </c>
      <c r="DO354" s="69">
        <f t="shared" ca="1" si="660"/>
        <v>-574</v>
      </c>
      <c r="DP354" s="69">
        <f t="shared" ca="1" si="660"/>
        <v>0</v>
      </c>
      <c r="DQ354" s="69">
        <f t="shared" ca="1" si="660"/>
        <v>0</v>
      </c>
      <c r="DR354" s="69">
        <f t="shared" ca="1" si="660"/>
        <v>0</v>
      </c>
      <c r="DS354" s="69">
        <f t="shared" ca="1" si="660"/>
        <v>-902</v>
      </c>
      <c r="DT354" s="69">
        <f t="shared" ca="1" si="660"/>
        <v>0</v>
      </c>
      <c r="DU354" s="69">
        <f t="shared" ca="1" si="660"/>
        <v>0</v>
      </c>
      <c r="DV354" s="69">
        <f t="shared" ca="1" si="660"/>
        <v>0</v>
      </c>
      <c r="DW354" s="69">
        <f t="shared" ca="1" si="660"/>
        <v>0</v>
      </c>
      <c r="DX354" s="69">
        <f t="shared" ca="1" si="660"/>
        <v>0</v>
      </c>
      <c r="DY354" s="69">
        <f t="shared" ca="1" si="660"/>
        <v>0</v>
      </c>
      <c r="DZ354" s="69">
        <f t="shared" ca="1" si="660"/>
        <v>0</v>
      </c>
      <c r="EA354" s="69">
        <f t="shared" ca="1" si="660"/>
        <v>0</v>
      </c>
      <c r="EB354" s="69">
        <f t="shared" ca="1" si="660"/>
        <v>0</v>
      </c>
      <c r="EC354" s="69">
        <f t="shared" ca="1" si="660"/>
        <v>0</v>
      </c>
      <c r="ED354" s="69">
        <f t="shared" ca="1" si="660"/>
        <v>0</v>
      </c>
      <c r="EE354" s="69">
        <f t="shared" ca="1" si="660"/>
        <v>0</v>
      </c>
      <c r="EF354" s="69">
        <f t="shared" ca="1" si="660"/>
        <v>0</v>
      </c>
      <c r="EG354" s="69">
        <f t="shared" ca="1" si="660"/>
        <v>0</v>
      </c>
      <c r="EH354" s="69">
        <f t="shared" ca="1" si="660"/>
        <v>0</v>
      </c>
      <c r="EI354" s="69">
        <f t="shared" ca="1" si="660"/>
        <v>0</v>
      </c>
      <c r="EJ354" s="69">
        <f t="shared" ca="1" si="660"/>
        <v>0</v>
      </c>
      <c r="EK354" s="69">
        <f t="shared" ca="1" si="660"/>
        <v>0</v>
      </c>
    </row>
    <row r="355" spans="1:141" outlineLevel="2" x14ac:dyDescent="0.25">
      <c r="A355" s="90"/>
      <c r="B355" s="90"/>
      <c r="C355" s="90"/>
      <c r="D355" s="90"/>
      <c r="F355" s="100"/>
      <c r="I355" s="101"/>
      <c r="J355" s="100"/>
      <c r="M355" s="101"/>
      <c r="N355" s="100"/>
      <c r="Q355" s="101"/>
      <c r="R355" s="100"/>
      <c r="U355" s="101"/>
      <c r="V355" s="100"/>
      <c r="Y355" s="101"/>
      <c r="Z355" s="100"/>
      <c r="AC355" s="101"/>
      <c r="AD355" s="100"/>
      <c r="AG355" s="101"/>
      <c r="AH355" s="100"/>
      <c r="AK355" s="101"/>
      <c r="AL355" s="100"/>
      <c r="AO355" s="101"/>
      <c r="AP355" s="100"/>
      <c r="AS355" s="101"/>
      <c r="AT355" s="100"/>
      <c r="AW355" s="101"/>
      <c r="AX355" s="100"/>
      <c r="BA355" s="101"/>
      <c r="BB355" s="100"/>
      <c r="BE355" s="101"/>
      <c r="BF355" s="100"/>
      <c r="BI355" s="101"/>
      <c r="BJ355" s="100"/>
      <c r="BM355" s="101"/>
      <c r="BN355" s="100"/>
      <c r="BQ355" s="101"/>
      <c r="BR355" s="100"/>
      <c r="BU355" s="101"/>
      <c r="BV355" s="100"/>
      <c r="BY355" s="101"/>
      <c r="BZ355" s="100"/>
      <c r="CC355" s="101"/>
      <c r="CD355" s="100"/>
      <c r="CG355" s="101"/>
      <c r="CH355" s="100"/>
      <c r="CK355" s="101"/>
      <c r="CL355" s="100"/>
      <c r="CO355" s="101"/>
      <c r="CP355" s="100"/>
      <c r="CS355" s="101"/>
      <c r="CT355" s="100"/>
      <c r="CW355" s="101"/>
      <c r="CX355" s="100"/>
      <c r="DA355" s="101"/>
      <c r="DB355" s="100"/>
      <c r="DE355" s="101"/>
      <c r="DF355" s="100"/>
      <c r="DI355" s="101"/>
    </row>
    <row r="356" spans="1:141" outlineLevel="2" x14ac:dyDescent="0.25">
      <c r="A356" s="90" t="s">
        <v>157</v>
      </c>
      <c r="B356" s="90" t="s">
        <v>175</v>
      </c>
      <c r="C356" s="111">
        <f>$C$6</f>
        <v>9.9999999999999995E-7</v>
      </c>
      <c r="D356" s="90"/>
      <c r="E356" t="s">
        <v>343</v>
      </c>
      <c r="F356" s="113" cm="1">
        <f t="array" aca="1" ref="F356" ca="1">IF(AND(F$4="A",ISNUMBER('DataModel-NVDA'!F$4)),INDEX('DataModel-NVDA'!$F$4:$BA$109,MATCH(1,('DataModel-NVDA'!$A$4:$A$109=$A356)*('DataModel-NVDA'!$B$4:$B$109=$B356),0),MATCH(F$3,'DataModel-NVDA'!$F$2:$BA$2,0))*$C356,"")</f>
        <v>287.92699999999996</v>
      </c>
      <c r="G356" s="69" cm="1">
        <f t="array" aca="1" ref="G356" ca="1">IF(AND(G$4="A",ISNUMBER('DataModel-NVDA'!G$4)),INDEX('DataModel-NVDA'!$F$4:$BA$109,MATCH(1,('DataModel-NVDA'!$A$4:$A$109=$A356)*('DataModel-NVDA'!$B$4:$B$109=$B356),0),MATCH(G$3,'DataModel-NVDA'!$F$2:$BA$2,0))*$C356,"")</f>
        <v>303.36899999999997</v>
      </c>
      <c r="H356" s="69" cm="1">
        <f t="array" aca="1" ref="H356" ca="1">IF(AND(H$4="A",ISNUMBER('DataModel-NVDA'!H$4)),INDEX('DataModel-NVDA'!$F$4:$BA$109,MATCH(1,('DataModel-NVDA'!$A$4:$A$109=$A356)*('DataModel-NVDA'!$B$4:$B$109=$B356),0),MATCH(H$3,'DataModel-NVDA'!$F$2:$BA$2,0))*$C356,"")</f>
        <v>315.04899999999998</v>
      </c>
      <c r="I356" s="114" cm="1">
        <f t="array" aca="1" ref="I356" ca="1">IF(AND(I$4="A",ISNUMBER('DataModel-NVDA'!I$4)),INDEX('DataModel-NVDA'!$F$4:$BA$109,MATCH(1,('DataModel-NVDA'!$A$4:$A$109=$A356)*('DataModel-NVDA'!$B$4:$B$109=$B356),0),MATCH(I$3,'DataModel-NVDA'!$F$2:$BA$2,0))*$C356,"")</f>
        <v>142.07300000000001</v>
      </c>
      <c r="J356" s="113" cm="1">
        <f t="array" aca="1" ref="J356" ca="1">IF(AND(J$4="A",ISNUMBER('DataModel-NVDA'!J$4)),INDEX('DataModel-NVDA'!$F$4:$BA$109,MATCH(1,('DataModel-NVDA'!$A$4:$A$109=$A356)*('DataModel-NVDA'!$B$4:$B$109=$B356),0),MATCH(J$3,'DataModel-NVDA'!$F$2:$BA$2,0))*$C356,"")</f>
        <v>136</v>
      </c>
      <c r="K356" s="69" cm="1">
        <f t="array" aca="1" ref="K356" ca="1">IF(AND(K$4="A",ISNUMBER('DataModel-NVDA'!K$4)),INDEX('DataModel-NVDA'!$F$4:$BA$109,MATCH(1,('DataModel-NVDA'!$A$4:$A$109=$A356)*('DataModel-NVDA'!$B$4:$B$109=$B356),0),MATCH(K$3,'DataModel-NVDA'!$F$2:$BA$2,0))*$C356,"")</f>
        <v>192</v>
      </c>
      <c r="L356" s="69" cm="1">
        <f t="array" aca="1" ref="L356" ca="1">IF(AND(L$4="A",ISNUMBER('DataModel-NVDA'!L$4)),INDEX('DataModel-NVDA'!$F$4:$BA$109,MATCH(1,('DataModel-NVDA'!$A$4:$A$109=$A356)*('DataModel-NVDA'!$B$4:$B$109=$B356),0),MATCH(L$3,'DataModel-NVDA'!$F$2:$BA$2,0))*$C356,"")</f>
        <v>163</v>
      </c>
      <c r="M356" s="114" cm="1">
        <f t="array" aca="1" ref="M356" ca="1">IF(AND(M$4="A",ISNUMBER('DataModel-NVDA'!M$4)),INDEX('DataModel-NVDA'!$F$4:$BA$109,MATCH(1,('DataModel-NVDA'!$A$4:$A$109=$A356)*('DataModel-NVDA'!$B$4:$B$109=$B356),0),MATCH(M$3,'DataModel-NVDA'!$F$2:$BA$2,0))*$C356,"")</f>
        <v>1500</v>
      </c>
      <c r="N356" s="113" cm="1">
        <f t="array" aca="1" ref="N356" ca="1">IF(AND(N$4="A",ISNUMBER('DataModel-NVDA'!N$4)),INDEX('DataModel-NVDA'!$F$4:$BA$109,MATCH(1,('DataModel-NVDA'!$A$4:$A$109=$A356)*('DataModel-NVDA'!$B$4:$B$109=$B356),0),MATCH(N$3,'DataModel-NVDA'!$F$2:$BA$2,0))*$C356,"")</f>
        <v>1500</v>
      </c>
      <c r="O356" s="69" cm="1">
        <f t="array" aca="1" ref="O356" ca="1">IF(AND(O$4="A",ISNUMBER('DataModel-NVDA'!O$4)),INDEX('DataModel-NVDA'!$F$4:$BA$109,MATCH(1,('DataModel-NVDA'!$A$4:$A$109=$A356)*('DataModel-NVDA'!$B$4:$B$109=$B356),0),MATCH(O$3,'DataModel-NVDA'!$F$2:$BA$2,0))*$C356,"")</f>
        <v>1500</v>
      </c>
      <c r="P356" s="69" cm="1">
        <f t="array" aca="1" ref="P356" ca="1">IF(AND(P$4="A",ISNUMBER('DataModel-NVDA'!P$4)),INDEX('DataModel-NVDA'!$F$4:$BA$109,MATCH(1,('DataModel-NVDA'!$A$4:$A$109=$A356)*('DataModel-NVDA'!$B$4:$B$109=$B356),0),MATCH(P$3,'DataModel-NVDA'!$F$2:$BA$2,0))*$C356,"")</f>
        <v>1056</v>
      </c>
      <c r="Q356" s="114" cm="1">
        <f t="array" aca="1" ref="Q356" ca="1">IF(AND(Q$4="A",ISNUMBER('DataModel-NVDA'!Q$4)),INDEX('DataModel-NVDA'!$F$4:$BA$109,MATCH(1,('DataModel-NVDA'!$A$4:$A$109=$A356)*('DataModel-NVDA'!$B$4:$B$109=$B356),0),MATCH(Q$3,'DataModel-NVDA'!$F$2:$BA$2,0))*$C356,"")</f>
        <v>827</v>
      </c>
      <c r="R356" s="113" cm="1">
        <f t="array" aca="1" ref="R356" ca="1">IF(AND(R$4="A",ISNUMBER('DataModel-NVDA'!R$4)),INDEX('DataModel-NVDA'!$F$4:$BA$109,MATCH(1,('DataModel-NVDA'!$A$4:$A$109=$A356)*('DataModel-NVDA'!$B$4:$B$109=$B356),0),MATCH(R$3,'DataModel-NVDA'!$F$2:$BA$2,0))*$C356,"")</f>
        <v>222</v>
      </c>
      <c r="S356" s="69" cm="1">
        <f t="array" aca="1" ref="S356" ca="1">IF(AND(S$4="A",ISNUMBER('DataModel-NVDA'!S$4)),INDEX('DataModel-NVDA'!$F$4:$BA$109,MATCH(1,('DataModel-NVDA'!$A$4:$A$109=$A356)*('DataModel-NVDA'!$B$4:$B$109=$B356),0),MATCH(S$3,'DataModel-NVDA'!$F$2:$BA$2,0))*$C356,"")</f>
        <v>86</v>
      </c>
      <c r="T356" s="69" cm="1">
        <f t="array" aca="1" ref="T356" ca="1">IF(AND(T$4="A",ISNUMBER('DataModel-NVDA'!T$4)),INDEX('DataModel-NVDA'!$F$4:$BA$109,MATCH(1,('DataModel-NVDA'!$A$4:$A$109=$A356)*('DataModel-NVDA'!$B$4:$B$109=$B356),0),MATCH(T$3,'DataModel-NVDA'!$F$2:$BA$2,0))*$C356,"")</f>
        <v>24</v>
      </c>
      <c r="U356" s="114" cm="1">
        <f t="array" aca="1" ref="U356" ca="1">IF(AND(U$4="A",ISNUMBER('DataModel-NVDA'!U$4)),INDEX('DataModel-NVDA'!$F$4:$BA$109,MATCH(1,('DataModel-NVDA'!$A$4:$A$109=$A356)*('DataModel-NVDA'!$B$4:$B$109=$B356),0),MATCH(U$3,'DataModel-NVDA'!$F$2:$BA$2,0))*$C356,"")</f>
        <v>15</v>
      </c>
      <c r="V356" s="113" cm="1">
        <f t="array" aca="1" ref="V356" ca="1">IF(AND(V$4="A",ISNUMBER('DataModel-NVDA'!V$4)),INDEX('DataModel-NVDA'!$F$4:$BA$109,MATCH(1,('DataModel-NVDA'!$A$4:$A$109=$A356)*('DataModel-NVDA'!$B$4:$B$109=$B356),0),MATCH(V$3,'DataModel-NVDA'!$F$2:$BA$2,0))*$C356,"")</f>
        <v>14</v>
      </c>
      <c r="W356" s="69" cm="1">
        <f t="array" aca="1" ref="W356" ca="1">IF(AND(W$4="A",ISNUMBER('DataModel-NVDA'!W$4)),INDEX('DataModel-NVDA'!$F$4:$BA$109,MATCH(1,('DataModel-NVDA'!$A$4:$A$109=$A356)*('DataModel-NVDA'!$B$4:$B$109=$B356),0),MATCH(W$3,'DataModel-NVDA'!$F$2:$BA$2,0))*$C356,"")</f>
        <v>14</v>
      </c>
      <c r="X356" s="69" cm="1">
        <f t="array" aca="1" ref="X356" ca="1">IF(AND(X$4="A",ISNUMBER('DataModel-NVDA'!X$4)),INDEX('DataModel-NVDA'!$F$4:$BA$109,MATCH(1,('DataModel-NVDA'!$A$4:$A$109=$A356)*('DataModel-NVDA'!$B$4:$B$109=$B356),0),MATCH(X$3,'DataModel-NVDA'!$F$2:$BA$2,0))*$C356,"")</f>
        <v>3</v>
      </c>
      <c r="Y356" s="114" cm="1">
        <f t="array" aca="1" ref="Y356" ca="1">IF(AND(Y$4="A",ISNUMBER('DataModel-NVDA'!Y$4)),INDEX('DataModel-NVDA'!$F$4:$BA$109,MATCH(1,('DataModel-NVDA'!$A$4:$A$109=$A356)*('DataModel-NVDA'!$B$4:$B$109=$B356),0),MATCH(Y$3,'DataModel-NVDA'!$F$2:$BA$2,0))*$C356,"")</f>
        <v>665</v>
      </c>
      <c r="Z356" s="113" cm="1">
        <f t="array" aca="1" ref="Z356" ca="1">IF(AND(Z$4="A",ISNUMBER('DataModel-NVDA'!Z$4)),INDEX('DataModel-NVDA'!$F$4:$BA$109,MATCH(1,('DataModel-NVDA'!$A$4:$A$109=$A356)*('DataModel-NVDA'!$B$4:$B$109=$B356),0),MATCH(Z$3,'DataModel-NVDA'!$F$2:$BA$2,0))*$C356,"")</f>
        <v>80</v>
      </c>
      <c r="AA356" s="69" cm="1">
        <f t="array" aca="1" ref="AA356" ca="1">IF(AND(AA$4="A",ISNUMBER('DataModel-NVDA'!AA$4)),INDEX('DataModel-NVDA'!$F$4:$BA$109,MATCH(1,('DataModel-NVDA'!$A$4:$A$109=$A356)*('DataModel-NVDA'!$B$4:$B$109=$B356),0),MATCH(AA$3,'DataModel-NVDA'!$F$2:$BA$2,0))*$C356,"")</f>
        <v>84</v>
      </c>
      <c r="AB356" s="69" cm="1">
        <f t="array" aca="1" ref="AB356" ca="1">IF(AND(AB$4="A",ISNUMBER('DataModel-NVDA'!AB$4)),INDEX('DataModel-NVDA'!$F$4:$BA$109,MATCH(1,('DataModel-NVDA'!$A$4:$A$109=$A356)*('DataModel-NVDA'!$B$4:$B$109=$B356),0),MATCH(AB$3,'DataModel-NVDA'!$F$2:$BA$2,0))*$C356,"")</f>
        <v>89</v>
      </c>
      <c r="AC356" s="114" cm="1">
        <f t="array" aca="1" ref="AC356" ca="1">IF(AND(AC$4="A",ISNUMBER('DataModel-NVDA'!AC$4)),INDEX('DataModel-NVDA'!$F$4:$BA$109,MATCH(1,('DataModel-NVDA'!$A$4:$A$109=$A356)*('DataModel-NVDA'!$B$4:$B$109=$B356),0),MATCH(AC$3,'DataModel-NVDA'!$F$2:$BA$2,0))*$C356,"")</f>
        <v>91</v>
      </c>
      <c r="AD356" s="113" cm="1">
        <f t="array" aca="1" ref="AD356" ca="1">IF(AND(AD$4="A",ISNUMBER('DataModel-NVDA'!AD$4)),INDEX('DataModel-NVDA'!$F$4:$BA$109,MATCH(1,('DataModel-NVDA'!$A$4:$A$109=$A356)*('DataModel-NVDA'!$B$4:$B$109=$B356),0),MATCH(AD$3,'DataModel-NVDA'!$F$2:$BA$2,0))*$C356,"")</f>
        <v>100</v>
      </c>
      <c r="AE356" s="69" cm="1">
        <f t="array" aca="1" ref="AE356" ca="1">IF(AND(AE$4="A",ISNUMBER('DataModel-NVDA'!AE$4)),INDEX('DataModel-NVDA'!$F$4:$BA$109,MATCH(1,('DataModel-NVDA'!$A$4:$A$109=$A356)*('DataModel-NVDA'!$B$4:$B$109=$B356),0),MATCH(AE$3,'DataModel-NVDA'!$F$2:$BA$2,0))*$C356,"")</f>
        <v>124</v>
      </c>
      <c r="AF356" s="69" cm="1">
        <f t="array" aca="1" ref="AF356" ca="1">IF(AND(AF$4="A",ISNUMBER('DataModel-NVDA'!AF$4)),INDEX('DataModel-NVDA'!$F$4:$BA$109,MATCH(1,('DataModel-NVDA'!$A$4:$A$109=$A356)*('DataModel-NVDA'!$B$4:$B$109=$B356),0),MATCH(AF$3,'DataModel-NVDA'!$F$2:$BA$2,0))*$C356,"")</f>
        <v>1114</v>
      </c>
      <c r="AG356" s="114" cm="1">
        <f t="array" aca="1" ref="AG356" ca="1">IF(AND(AG$4="A",ISNUMBER('DataModel-NVDA'!AG$4)),INDEX('DataModel-NVDA'!$F$4:$BA$109,MATCH(1,('DataModel-NVDA'!$A$4:$A$109=$A356)*('DataModel-NVDA'!$B$4:$B$109=$B356),0),MATCH(AG$3,'DataModel-NVDA'!$F$2:$BA$2,0))*$C356,"")</f>
        <v>1120</v>
      </c>
      <c r="AH356" s="113" cm="1">
        <f t="array" aca="1" ref="AH356" ca="1">IF(AND(AH$4="A",ISNUMBER('DataModel-NVDA'!AH$4)),INDEX('DataModel-NVDA'!$F$4:$BA$109,MATCH(1,('DataModel-NVDA'!$A$4:$A$109=$A356)*('DataModel-NVDA'!$B$4:$B$109=$B356),0),MATCH(AH$3,'DataModel-NVDA'!$F$2:$BA$2,0))*$C356,"")</f>
        <v>1134</v>
      </c>
      <c r="AI356" s="69" cm="1">
        <f t="array" aca="1" ref="AI356" ca="1">IF(AND(AI$4="A",ISNUMBER('DataModel-NVDA'!AI$4)),INDEX('DataModel-NVDA'!$F$4:$BA$109,MATCH(1,('DataModel-NVDA'!$A$4:$A$109=$A356)*('DataModel-NVDA'!$B$4:$B$109=$B356),0),MATCH(AI$3,'DataModel-NVDA'!$F$2:$BA$2,0))*$C356,"")</f>
        <v>1132</v>
      </c>
      <c r="AJ356" s="69" cm="1">
        <f t="array" aca="1" ref="AJ356" ca="1">IF(AND(AJ$4="A",ISNUMBER('DataModel-NVDA'!AJ$4)),INDEX('DataModel-NVDA'!$F$4:$BA$109,MATCH(1,('DataModel-NVDA'!$A$4:$A$109=$A356)*('DataModel-NVDA'!$B$4:$B$109=$B356),0),MATCH(AJ$3,'DataModel-NVDA'!$F$2:$BA$2,0))*$C356,"")</f>
        <v>140</v>
      </c>
      <c r="AK356" s="114" cm="1">
        <f t="array" aca="1" ref="AK356" ca="1">IF(AND(AK$4="A",ISNUMBER('DataModel-NVDA'!AK$4)),INDEX('DataModel-NVDA'!$F$4:$BA$109,MATCH(1,('DataModel-NVDA'!$A$4:$A$109=$A356)*('DataModel-NVDA'!$B$4:$B$109=$B356),0),MATCH(AK$3,'DataModel-NVDA'!$F$2:$BA$2,0))*$C356,"")</f>
        <v>144</v>
      </c>
      <c r="AL356" s="113" cm="1">
        <f t="array" aca="1" ref="AL356" ca="1">IF(AND(AL$4="A",ISNUMBER('DataModel-NVDA'!AL$4)),INDEX('DataModel-NVDA'!$F$4:$BA$109,MATCH(1,('DataModel-NVDA'!$A$4:$A$109=$A356)*('DataModel-NVDA'!$B$4:$B$109=$B356),0),MATCH(AL$3,'DataModel-NVDA'!$F$2:$BA$2,0))*$C356,"")</f>
        <v>0</v>
      </c>
      <c r="AM356" s="69" cm="1">
        <f t="array" aca="1" ref="AM356" ca="1">IF(AND(AM$4="A",ISNUMBER('DataModel-NVDA'!AM$4)),INDEX('DataModel-NVDA'!$F$4:$BA$109,MATCH(1,('DataModel-NVDA'!$A$4:$A$109=$A356)*('DataModel-NVDA'!$B$4:$B$109=$B356),0),MATCH(AM$3,'DataModel-NVDA'!$F$2:$BA$2,0))*$C356,"")</f>
        <v>1249</v>
      </c>
      <c r="AN356" s="69" cm="1">
        <f t="array" aca="1" ref="AN356" ca="1">IF(AND(AN$4="A",ISNUMBER('DataModel-NVDA'!AN$4)),INDEX('DataModel-NVDA'!$F$4:$BA$109,MATCH(1,('DataModel-NVDA'!$A$4:$A$109=$A356)*('DataModel-NVDA'!$B$4:$B$109=$B356),0),MATCH(AN$3,'DataModel-NVDA'!$F$2:$BA$2,0))*$C356,"")</f>
        <v>1249</v>
      </c>
      <c r="AO356" s="114" cm="1">
        <f t="array" aca="1" ref="AO356" ca="1">IF(AND(AO$4="A",ISNUMBER('DataModel-NVDA'!AO$4)),INDEX('DataModel-NVDA'!$F$4:$BA$109,MATCH(1,('DataModel-NVDA'!$A$4:$A$109=$A356)*('DataModel-NVDA'!$B$4:$B$109=$B356),0),MATCH(AO$3,'DataModel-NVDA'!$F$2:$BA$2,0))*$C356,"")</f>
        <v>1426</v>
      </c>
      <c r="AP356" s="113" cm="1">
        <f t="array" aca="1" ref="AP356" ca="1">IF(AND(AP$4="A",ISNUMBER('DataModel-NVDA'!AP$4)),INDEX('DataModel-NVDA'!$F$4:$BA$109,MATCH(1,('DataModel-NVDA'!$A$4:$A$109=$A356)*('DataModel-NVDA'!$B$4:$B$109=$B356),0),MATCH(AP$3,'DataModel-NVDA'!$F$2:$BA$2,0))*$C356,"")</f>
        <v>1437</v>
      </c>
      <c r="AQ356" s="69" cm="1">
        <f t="array" aca="1" ref="AQ356" ca="1">IF(AND(AQ$4="A",ISNUMBER('DataModel-NVDA'!AQ$4)),INDEX('DataModel-NVDA'!$F$4:$BA$109,MATCH(1,('DataModel-NVDA'!$A$4:$A$109=$A356)*('DataModel-NVDA'!$B$4:$B$109=$B356),0),MATCH(AQ$3,'DataModel-NVDA'!$F$2:$BA$2,0))*$C356,"")</f>
        <v>1457</v>
      </c>
      <c r="AR356" s="69" cm="1">
        <f t="array" aca="1" ref="AR356" ca="1">IF(AND(AR$4="A",ISNUMBER('DataModel-NVDA'!AR$4)),INDEX('DataModel-NVDA'!$F$4:$BA$109,MATCH(1,('DataModel-NVDA'!$A$4:$A$109=$A356)*('DataModel-NVDA'!$B$4:$B$109=$B356),0),MATCH(AR$3,'DataModel-NVDA'!$F$2:$BA$2,0))*$C356,"")</f>
        <v>1479</v>
      </c>
      <c r="AS356" s="114" cm="1">
        <f t="array" aca="1" ref="AS356" ca="1">IF(AND(AS$4="A",ISNUMBER('DataModel-NVDA'!AS$4)),INDEX('DataModel-NVDA'!$F$4:$BA$109,MATCH(1,('DataModel-NVDA'!$A$4:$A$109=$A356)*('DataModel-NVDA'!$B$4:$B$109=$B356),0),MATCH(AS$3,'DataModel-NVDA'!$F$2:$BA$2,0))*$C356,"")</f>
        <v>1478</v>
      </c>
      <c r="AT356" s="113" cm="1">
        <f t="array" aca="1" ref="AT356" ca="1">IF(AND(AT$4="A",ISNUMBER('DataModel-NVDA'!AT$4)),INDEX('DataModel-NVDA'!$F$4:$BA$109,MATCH(1,('DataModel-NVDA'!$A$4:$A$109=$A356)*('DataModel-NVDA'!$B$4:$B$109=$B356),0),MATCH(AT$3,'DataModel-NVDA'!$F$2:$BA$2,0))*$C356,"")</f>
        <v>1496</v>
      </c>
      <c r="AU356" s="69" cm="1">
        <f t="array" aca="1" ref="AU356" ca="1">IF(AND(AU$4="A",ISNUMBER('DataModel-NVDA'!AU$4)),INDEX('DataModel-NVDA'!$F$4:$BA$109,MATCH(1,('DataModel-NVDA'!$A$4:$A$109=$A356)*('DataModel-NVDA'!$B$4:$B$109=$B356),0),MATCH(AU$3,'DataModel-NVDA'!$F$2:$BA$2,0))*$C356,"")</f>
        <v>250</v>
      </c>
      <c r="AV356" s="69" cm="1">
        <f t="array" aca="1" ref="AV356" ca="1">IF(AND(AV$4="A",ISNUMBER('DataModel-NVDA'!AV$4)),INDEX('DataModel-NVDA'!$F$4:$BA$109,MATCH(1,('DataModel-NVDA'!$A$4:$A$109=$A356)*('DataModel-NVDA'!$B$4:$B$109=$B356),0),MATCH(AV$3,'DataModel-NVDA'!$F$2:$BA$2,0))*$C356,"")</f>
        <v>0</v>
      </c>
      <c r="AW356" s="114" t="str" cm="1">
        <f t="array" aca="1" ref="AW356" ca="1">IF(AND(AW$4="A",ISNUMBER('DataModel-NVDA'!AW$4)),INDEX('DataModel-NVDA'!$F$4:$BA$109,MATCH(1,('DataModel-NVDA'!$A$4:$A$109=$A356)*('DataModel-NVDA'!$B$4:$B$109=$B356),0),MATCH(AW$3,'DataModel-NVDA'!$F$2:$BA$2,0))*$C356,"")</f>
        <v/>
      </c>
      <c r="AX356" s="113" t="str" cm="1">
        <f t="array" aca="1" ref="AX356" ca="1">IF(AND(AX$4="A",ISNUMBER('DataModel-NVDA'!AX$4)),INDEX('DataModel-NVDA'!$F$4:$BA$109,MATCH(1,('DataModel-NVDA'!$A$4:$A$109=$A356)*('DataModel-NVDA'!$B$4:$B$109=$B356),0),MATCH(AX$3,'DataModel-NVDA'!$F$2:$BA$2,0))*$C356,"")</f>
        <v/>
      </c>
      <c r="AY356" s="69" t="str" cm="1">
        <f t="array" aca="1" ref="AY356" ca="1">IF(AND(AY$4="A",ISNUMBER('DataModel-NVDA'!AY$4)),INDEX('DataModel-NVDA'!$F$4:$BA$109,MATCH(1,('DataModel-NVDA'!$A$4:$A$109=$A356)*('DataModel-NVDA'!$B$4:$B$109=$B356),0),MATCH(AY$3,'DataModel-NVDA'!$F$2:$BA$2,0))*$C356,"")</f>
        <v/>
      </c>
      <c r="AZ356" s="69" t="str" cm="1">
        <f t="array" aca="1" ref="AZ356" ca="1">IF(AND(AZ$4="A",ISNUMBER('DataModel-NVDA'!AZ$4)),INDEX('DataModel-NVDA'!$F$4:$BA$109,MATCH(1,('DataModel-NVDA'!$A$4:$A$109=$A356)*('DataModel-NVDA'!$B$4:$B$109=$B356),0),MATCH(AZ$3,'DataModel-NVDA'!$F$2:$BA$2,0))*$C356,"")</f>
        <v/>
      </c>
      <c r="BA356" s="114" t="str" cm="1">
        <f t="array" aca="1" ref="BA356" ca="1">IF(AND(BA$4="A",ISNUMBER('DataModel-NVDA'!BA$4)),INDEX('DataModel-NVDA'!$F$4:$BA$109,MATCH(1,('DataModel-NVDA'!$A$4:$A$109=$A356)*('DataModel-NVDA'!$B$4:$B$109=$B356),0),MATCH(BA$3,'DataModel-NVDA'!$F$2:$BA$2,0))*$C356,"")</f>
        <v/>
      </c>
      <c r="BB356" s="113"/>
      <c r="BC356" s="69"/>
      <c r="BD356" s="69"/>
      <c r="BE356" s="114"/>
      <c r="BF356" s="113"/>
      <c r="BG356" s="69"/>
      <c r="BH356" s="69"/>
      <c r="BI356" s="114"/>
      <c r="BJ356" s="113"/>
      <c r="BK356" s="69"/>
      <c r="BL356" s="69"/>
      <c r="BM356" s="114"/>
      <c r="BN356" s="113"/>
      <c r="BO356" s="69"/>
      <c r="BP356" s="69"/>
      <c r="BQ356" s="114"/>
      <c r="BR356" s="113"/>
      <c r="BS356" s="69"/>
      <c r="BT356" s="69"/>
      <c r="BU356" s="114"/>
      <c r="BV356" s="113"/>
      <c r="BW356" s="69"/>
      <c r="BX356" s="69"/>
      <c r="BY356" s="114"/>
      <c r="BZ356" s="113"/>
      <c r="CA356" s="69"/>
      <c r="CB356" s="69"/>
      <c r="CC356" s="114"/>
      <c r="CD356" s="113"/>
      <c r="CE356" s="69"/>
      <c r="CF356" s="69"/>
      <c r="CG356" s="114"/>
      <c r="CH356" s="113"/>
      <c r="CI356" s="69"/>
      <c r="CJ356" s="69"/>
      <c r="CK356" s="114"/>
      <c r="CL356" s="113"/>
      <c r="CM356" s="69"/>
      <c r="CN356" s="69"/>
      <c r="CO356" s="114"/>
      <c r="CP356" s="113"/>
      <c r="CQ356" s="69"/>
      <c r="CR356" s="69"/>
      <c r="CS356" s="114"/>
      <c r="CT356" s="113"/>
      <c r="CU356" s="69"/>
      <c r="CV356" s="69"/>
      <c r="CW356" s="114"/>
      <c r="CX356" s="113"/>
      <c r="CY356" s="69"/>
      <c r="CZ356" s="69"/>
      <c r="DA356" s="114"/>
      <c r="DB356" s="113"/>
      <c r="DC356" s="69"/>
      <c r="DD356" s="69"/>
      <c r="DE356" s="114"/>
      <c r="DF356" s="113"/>
      <c r="DG356" s="69"/>
      <c r="DH356" s="69"/>
      <c r="DI356" s="114"/>
      <c r="DK356" s="69">
        <f t="shared" ref="DK356:DT358" ca="1" si="661">SUM(OFFSET($E356,,MATCH(DK$3,$F$5:$DI$5,0)+3,,1))</f>
        <v>142.07300000000001</v>
      </c>
      <c r="DL356" s="69">
        <f t="shared" ca="1" si="661"/>
        <v>1500</v>
      </c>
      <c r="DM356" s="69">
        <f t="shared" ca="1" si="661"/>
        <v>827</v>
      </c>
      <c r="DN356" s="69">
        <f t="shared" ca="1" si="661"/>
        <v>15</v>
      </c>
      <c r="DO356" s="69">
        <f t="shared" ca="1" si="661"/>
        <v>665</v>
      </c>
      <c r="DP356" s="69">
        <f t="shared" ca="1" si="661"/>
        <v>91</v>
      </c>
      <c r="DQ356" s="69">
        <f t="shared" ca="1" si="661"/>
        <v>1120</v>
      </c>
      <c r="DR356" s="69">
        <f t="shared" ca="1" si="661"/>
        <v>144</v>
      </c>
      <c r="DS356" s="69">
        <f t="shared" ca="1" si="661"/>
        <v>1426</v>
      </c>
      <c r="DT356" s="69">
        <f t="shared" ca="1" si="661"/>
        <v>1478</v>
      </c>
      <c r="DU356" s="69">
        <f t="shared" ref="DU356:ED358" ca="1" si="662">SUM(OFFSET($E356,,MATCH(DU$3,$F$5:$DI$5,0)+3,,1))</f>
        <v>0</v>
      </c>
      <c r="DV356" s="69">
        <f t="shared" ca="1" si="662"/>
        <v>0</v>
      </c>
      <c r="DW356" s="69">
        <f t="shared" ca="1" si="662"/>
        <v>0</v>
      </c>
      <c r="DX356" s="69">
        <f t="shared" ca="1" si="662"/>
        <v>0</v>
      </c>
      <c r="DY356" s="69">
        <f t="shared" ca="1" si="662"/>
        <v>0</v>
      </c>
      <c r="DZ356" s="69">
        <f t="shared" ca="1" si="662"/>
        <v>0</v>
      </c>
      <c r="EA356" s="69">
        <f t="shared" ca="1" si="662"/>
        <v>0</v>
      </c>
      <c r="EB356" s="69">
        <f t="shared" ca="1" si="662"/>
        <v>0</v>
      </c>
      <c r="EC356" s="69">
        <f t="shared" ca="1" si="662"/>
        <v>0</v>
      </c>
      <c r="ED356" s="69">
        <f t="shared" ca="1" si="662"/>
        <v>0</v>
      </c>
      <c r="EE356" s="69">
        <f t="shared" ref="EE356:EK358" ca="1" si="663">SUM(OFFSET($E356,,MATCH(EE$3,$F$5:$DI$5,0)+3,,1))</f>
        <v>0</v>
      </c>
      <c r="EF356" s="69">
        <f t="shared" ca="1" si="663"/>
        <v>0</v>
      </c>
      <c r="EG356" s="69">
        <f t="shared" ca="1" si="663"/>
        <v>0</v>
      </c>
      <c r="EH356" s="69">
        <f t="shared" ca="1" si="663"/>
        <v>0</v>
      </c>
      <c r="EI356" s="69">
        <f t="shared" ca="1" si="663"/>
        <v>0</v>
      </c>
      <c r="EJ356" s="69">
        <f t="shared" ca="1" si="663"/>
        <v>0</v>
      </c>
      <c r="EK356" s="69">
        <f t="shared" ca="1" si="663"/>
        <v>0</v>
      </c>
    </row>
    <row r="357" spans="1:141" outlineLevel="2" x14ac:dyDescent="0.25">
      <c r="A357" s="90" t="s">
        <v>157</v>
      </c>
      <c r="B357" s="90" t="s">
        <v>180</v>
      </c>
      <c r="C357" s="111">
        <f>$C$6</f>
        <v>9.9999999999999995E-7</v>
      </c>
      <c r="D357" s="90"/>
      <c r="E357" s="135" t="s">
        <v>344</v>
      </c>
      <c r="F357" s="150" cm="1">
        <f t="array" aca="1" ref="F357" ca="1">IF(AND(F$4="A",ISNUMBER('DataModel-NVDA'!F$4)),INDEX('DataModel-NVDA'!$F$4:$BA$109,MATCH(1,('DataModel-NVDA'!$A$4:$A$109=$A357)*('DataModel-NVDA'!$B$4:$B$109=$B357),0),MATCH(F$3,'DataModel-NVDA'!$F$2:$BA$2,0))*$C357,"")</f>
        <v>1379.9589999999998</v>
      </c>
      <c r="G357" s="151" cm="1">
        <f t="array" aca="1" ref="G357" ca="1">IF(AND(G$4="A",ISNUMBER('DataModel-NVDA'!G$4)),INDEX('DataModel-NVDA'!$F$4:$BA$109,MATCH(1,('DataModel-NVDA'!$A$4:$A$109=$A357)*('DataModel-NVDA'!$B$4:$B$109=$B357),0),MATCH(G$3,'DataModel-NVDA'!$F$2:$BA$2,0))*$C357,"")</f>
        <v>1386.0909999999999</v>
      </c>
      <c r="H357" s="151" cm="1">
        <f t="array" aca="1" ref="H357" ca="1">IF(AND(H$4="A",ISNUMBER('DataModel-NVDA'!H$4)),INDEX('DataModel-NVDA'!$F$4:$BA$109,MATCH(1,('DataModel-NVDA'!$A$4:$A$109=$A357)*('DataModel-NVDA'!$B$4:$B$109=$B357),0),MATCH(H$3,'DataModel-NVDA'!$F$2:$BA$2,0))*$C357,"")</f>
        <v>1392.2359999999999</v>
      </c>
      <c r="I357" s="152" cm="1">
        <f t="array" aca="1" ref="I357" ca="1">IF(AND(I$4="A",ISNUMBER('DataModel-NVDA'!I$4)),INDEX('DataModel-NVDA'!$F$4:$BA$109,MATCH(1,('DataModel-NVDA'!$A$4:$A$109=$A357)*('DataModel-NVDA'!$B$4:$B$109=$B357),0),MATCH(I$3,'DataModel-NVDA'!$F$2:$BA$2,0))*$C357,"")</f>
        <v>1398.4279999999999</v>
      </c>
      <c r="J357" s="150" cm="1">
        <f t="array" aca="1" ref="J357" ca="1">IF(AND(J$4="A",ISNUMBER('DataModel-NVDA'!J$4)),INDEX('DataModel-NVDA'!$F$4:$BA$109,MATCH(1,('DataModel-NVDA'!$A$4:$A$109=$A357)*('DataModel-NVDA'!$B$4:$B$109=$B357),0),MATCH(J$3,'DataModel-NVDA'!$F$2:$BA$2,0))*$C357,"")</f>
        <v>1404</v>
      </c>
      <c r="K357" s="151" cm="1">
        <f t="array" aca="1" ref="K357" ca="1">IF(AND(K$4="A",ISNUMBER('DataModel-NVDA'!K$4)),INDEX('DataModel-NVDA'!$F$4:$BA$109,MATCH(1,('DataModel-NVDA'!$A$4:$A$109=$A357)*('DataModel-NVDA'!$B$4:$B$109=$B357),0),MATCH(K$3,'DataModel-NVDA'!$F$2:$BA$2,0))*$C357,"")</f>
        <v>1411</v>
      </c>
      <c r="L357" s="151" cm="1">
        <f t="array" aca="1" ref="L357" ca="1">IF(AND(L$4="A",ISNUMBER('DataModel-NVDA'!L$4)),INDEX('DataModel-NVDA'!$F$4:$BA$109,MATCH(1,('DataModel-NVDA'!$A$4:$A$109=$A357)*('DataModel-NVDA'!$B$4:$B$109=$B357),0),MATCH(L$3,'DataModel-NVDA'!$F$2:$BA$2,0))*$C357,"")</f>
        <v>1417</v>
      </c>
      <c r="M357" s="152" cm="1">
        <f t="array" aca="1" ref="M357" ca="1">IF(AND(M$4="A",ISNUMBER('DataModel-NVDA'!M$4)),INDEX('DataModel-NVDA'!$F$4:$BA$109,MATCH(1,('DataModel-NVDA'!$A$4:$A$109=$A357)*('DataModel-NVDA'!$B$4:$B$109=$B357),0),MATCH(M$3,'DataModel-NVDA'!$F$2:$BA$2,0))*$C357,"")</f>
        <v>10</v>
      </c>
      <c r="N357" s="150" cm="1">
        <f t="array" aca="1" ref="N357" ca="1">IF(AND(N$4="A",ISNUMBER('DataModel-NVDA'!N$4)),INDEX('DataModel-NVDA'!$F$4:$BA$109,MATCH(1,('DataModel-NVDA'!$A$4:$A$109=$A357)*('DataModel-NVDA'!$B$4:$B$109=$B357),0),MATCH(N$3,'DataModel-NVDA'!$F$2:$BA$2,0))*$C357,"")</f>
        <v>9</v>
      </c>
      <c r="O357" s="151" cm="1">
        <f t="array" aca="1" ref="O357" ca="1">IF(AND(O$4="A",ISNUMBER('DataModel-NVDA'!O$4)),INDEX('DataModel-NVDA'!$F$4:$BA$109,MATCH(1,('DataModel-NVDA'!$A$4:$A$109=$A357)*('DataModel-NVDA'!$B$4:$B$109=$B357),0),MATCH(O$3,'DataModel-NVDA'!$F$2:$BA$2,0))*$C357,"")</f>
        <v>8</v>
      </c>
      <c r="P357" s="151" cm="1">
        <f t="array" aca="1" ref="P357" ca="1">IF(AND(P$4="A",ISNUMBER('DataModel-NVDA'!P$4)),INDEX('DataModel-NVDA'!$F$4:$BA$109,MATCH(1,('DataModel-NVDA'!$A$4:$A$109=$A357)*('DataModel-NVDA'!$B$4:$B$109=$B357),0),MATCH(P$3,'DataModel-NVDA'!$F$2:$BA$2,0))*$C357,"")</f>
        <v>1989</v>
      </c>
      <c r="Q357" s="152" cm="1">
        <f t="array" aca="1" ref="Q357" ca="1">IF(AND(Q$4="A",ISNUMBER('DataModel-NVDA'!Q$4)),INDEX('DataModel-NVDA'!$F$4:$BA$109,MATCH(1,('DataModel-NVDA'!$A$4:$A$109=$A357)*('DataModel-NVDA'!$B$4:$B$109=$B357),0),MATCH(Q$3,'DataModel-NVDA'!$F$2:$BA$2,0))*$C357,"")</f>
        <v>1989</v>
      </c>
      <c r="R357" s="150" cm="1">
        <f t="array" aca="1" ref="R357" ca="1">IF(AND(R$4="A",ISNUMBER('DataModel-NVDA'!R$4)),INDEX('DataModel-NVDA'!$F$4:$BA$109,MATCH(1,('DataModel-NVDA'!$A$4:$A$109=$A357)*('DataModel-NVDA'!$B$4:$B$109=$B357),0),MATCH(R$3,'DataModel-NVDA'!$F$2:$BA$2,0))*$C357,"")</f>
        <v>1988</v>
      </c>
      <c r="S357" s="151" cm="1">
        <f t="array" aca="1" ref="S357" ca="1">IF(AND(S$4="A",ISNUMBER('DataModel-NVDA'!S$4)),INDEX('DataModel-NVDA'!$F$4:$BA$109,MATCH(1,('DataModel-NVDA'!$A$4:$A$109=$A357)*('DataModel-NVDA'!$B$4:$B$109=$B357),0),MATCH(S$3,'DataModel-NVDA'!$F$2:$BA$2,0))*$C357,"")</f>
        <v>1987</v>
      </c>
      <c r="T357" s="151" cm="1">
        <f t="array" aca="1" ref="T357" ca="1">IF(AND(T$4="A",ISNUMBER('DataModel-NVDA'!T$4)),INDEX('DataModel-NVDA'!$F$4:$BA$109,MATCH(1,('DataModel-NVDA'!$A$4:$A$109=$A357)*('DataModel-NVDA'!$B$4:$B$109=$B357),0),MATCH(T$3,'DataModel-NVDA'!$F$2:$BA$2,0))*$C357,"")</f>
        <v>1986</v>
      </c>
      <c r="U357" s="152" cm="1">
        <f t="array" aca="1" ref="U357" ca="1">IF(AND(U$4="A",ISNUMBER('DataModel-NVDA'!U$4)),INDEX('DataModel-NVDA'!$F$4:$BA$109,MATCH(1,('DataModel-NVDA'!$A$4:$A$109=$A357)*('DataModel-NVDA'!$B$4:$B$109=$B357),0),MATCH(U$3,'DataModel-NVDA'!$F$2:$BA$2,0))*$C357,"")</f>
        <v>1985</v>
      </c>
      <c r="V357" s="150" cm="1">
        <f t="array" aca="1" ref="V357" ca="1">IF(AND(V$4="A",ISNUMBER('DataModel-NVDA'!V$4)),INDEX('DataModel-NVDA'!$F$4:$BA$109,MATCH(1,('DataModel-NVDA'!$A$4:$A$109=$A357)*('DataModel-NVDA'!$B$4:$B$109=$B357),0),MATCH(V$3,'DataModel-NVDA'!$F$2:$BA$2,0))*$C357,"")</f>
        <v>1986</v>
      </c>
      <c r="W357" s="151" cm="1">
        <f t="array" aca="1" ref="W357" ca="1">IF(AND(W$4="A",ISNUMBER('DataModel-NVDA'!W$4)),INDEX('DataModel-NVDA'!$F$4:$BA$109,MATCH(1,('DataModel-NVDA'!$A$4:$A$109=$A357)*('DataModel-NVDA'!$B$4:$B$109=$B357),0),MATCH(W$3,'DataModel-NVDA'!$F$2:$BA$2,0))*$C357,"")</f>
        <v>1987</v>
      </c>
      <c r="X357" s="151" cm="1">
        <f t="array" aca="1" ref="X357" ca="1">IF(AND(X$4="A",ISNUMBER('DataModel-NVDA'!X$4)),INDEX('DataModel-NVDA'!$F$4:$BA$109,MATCH(1,('DataModel-NVDA'!$A$4:$A$109=$A357)*('DataModel-NVDA'!$B$4:$B$109=$B357),0),MATCH(X$3,'DataModel-NVDA'!$F$2:$BA$2,0))*$C357,"")</f>
        <v>1987</v>
      </c>
      <c r="Y357" s="152" cm="1">
        <f t="array" aca="1" ref="Y357" ca="1">IF(AND(Y$4="A",ISNUMBER('DataModel-NVDA'!Y$4)),INDEX('DataModel-NVDA'!$F$4:$BA$109,MATCH(1,('DataModel-NVDA'!$A$4:$A$109=$A357)*('DataModel-NVDA'!$B$4:$B$109=$B357),0),MATCH(Y$3,'DataModel-NVDA'!$F$2:$BA$2,0))*$C357,"")</f>
        <v>1988</v>
      </c>
      <c r="Z357" s="150" cm="1">
        <f t="array" aca="1" ref="Z357" ca="1">IF(AND(Z$4="A",ISNUMBER('DataModel-NVDA'!Z$4)),INDEX('DataModel-NVDA'!$F$4:$BA$109,MATCH(1,('DataModel-NVDA'!$A$4:$A$109=$A357)*('DataModel-NVDA'!$B$4:$B$109=$B357),0),MATCH(Z$3,'DataModel-NVDA'!$F$2:$BA$2,0))*$C357,"")</f>
        <v>2474</v>
      </c>
      <c r="AA357" s="151" cm="1">
        <f t="array" aca="1" ref="AA357" ca="1">IF(AND(AA$4="A",ISNUMBER('DataModel-NVDA'!AA$4)),INDEX('DataModel-NVDA'!$F$4:$BA$109,MATCH(1,('DataModel-NVDA'!$A$4:$A$109=$A357)*('DataModel-NVDA'!$B$4:$B$109=$B357),0),MATCH(AA$3,'DataModel-NVDA'!$F$2:$BA$2,0))*$C357,"")</f>
        <v>2472</v>
      </c>
      <c r="AB357" s="151" cm="1">
        <f t="array" aca="1" ref="AB357" ca="1">IF(AND(AB$4="A",ISNUMBER('DataModel-NVDA'!AB$4)),INDEX('DataModel-NVDA'!$F$4:$BA$109,MATCH(1,('DataModel-NVDA'!$A$4:$A$109=$A357)*('DataModel-NVDA'!$B$4:$B$109=$B357),0),MATCH(AB$3,'DataModel-NVDA'!$F$2:$BA$2,0))*$C357,"")</f>
        <v>2459</v>
      </c>
      <c r="AC357" s="152" cm="1">
        <f t="array" aca="1" ref="AC357" ca="1">IF(AND(AC$4="A",ISNUMBER('DataModel-NVDA'!AC$4)),INDEX('DataModel-NVDA'!$F$4:$BA$109,MATCH(1,('DataModel-NVDA'!$A$4:$A$109=$A357)*('DataModel-NVDA'!$B$4:$B$109=$B357),0),MATCH(AC$3,'DataModel-NVDA'!$F$2:$BA$2,0))*$C357,"")</f>
        <v>3113</v>
      </c>
      <c r="AD357" s="150" cm="1">
        <f t="array" aca="1" ref="AD357" ca="1">IF(AND(AD$4="A",ISNUMBER('DataModel-NVDA'!AD$4)),INDEX('DataModel-NVDA'!$F$4:$BA$109,MATCH(1,('DataModel-NVDA'!$A$4:$A$109=$A357)*('DataModel-NVDA'!$B$4:$B$109=$B357),0),MATCH(AD$3,'DataModel-NVDA'!$F$2:$BA$2,0))*$C357,"")</f>
        <v>7997</v>
      </c>
      <c r="AE357" s="151" cm="1">
        <f t="array" aca="1" ref="AE357" ca="1">IF(AND(AE$4="A",ISNUMBER('DataModel-NVDA'!AE$4)),INDEX('DataModel-NVDA'!$F$4:$BA$109,MATCH(1,('DataModel-NVDA'!$A$4:$A$109=$A357)*('DataModel-NVDA'!$B$4:$B$109=$B357),0),MATCH(AE$3,'DataModel-NVDA'!$F$2:$BA$2,0))*$C357,"")</f>
        <v>8182</v>
      </c>
      <c r="AF357" s="151" cm="1">
        <f t="array" aca="1" ref="AF357" ca="1">IF(AND(AF$4="A",ISNUMBER('DataModel-NVDA'!AF$4)),INDEX('DataModel-NVDA'!$F$4:$BA$109,MATCH(1,('DataModel-NVDA'!$A$4:$A$109=$A357)*('DataModel-NVDA'!$B$4:$B$109=$B357),0),MATCH(AF$3,'DataModel-NVDA'!$F$2:$BA$2,0))*$C357,"")</f>
        <v>7171</v>
      </c>
      <c r="AG357" s="152" cm="1">
        <f t="array" aca="1" ref="AG357" ca="1">IF(AND(AG$4="A",ISNUMBER('DataModel-NVDA'!AG$4)),INDEX('DataModel-NVDA'!$F$4:$BA$109,MATCH(1,('DataModel-NVDA'!$A$4:$A$109=$A357)*('DataModel-NVDA'!$B$4:$B$109=$B357),0),MATCH(AG$3,'DataModel-NVDA'!$F$2:$BA$2,0))*$C357,"")</f>
        <v>7232</v>
      </c>
      <c r="AH357" s="150" cm="1">
        <f t="array" aca="1" ref="AH357" ca="1">IF(AND(AH$4="A",ISNUMBER('DataModel-NVDA'!AH$4)),INDEX('DataModel-NVDA'!$F$4:$BA$109,MATCH(1,('DataModel-NVDA'!$A$4:$A$109=$A357)*('DataModel-NVDA'!$B$4:$B$109=$B357),0),MATCH(AH$3,'DataModel-NVDA'!$F$2:$BA$2,0))*$C357,"")</f>
        <v>6604</v>
      </c>
      <c r="AI357" s="151" cm="1">
        <f t="array" aca="1" ref="AI357" ca="1">IF(AND(AI$4="A",ISNUMBER('DataModel-NVDA'!AI$4)),INDEX('DataModel-NVDA'!$F$4:$BA$109,MATCH(1,('DataModel-NVDA'!$A$4:$A$109=$A357)*('DataModel-NVDA'!$B$4:$B$109=$B357),0),MATCH(AI$3,'DataModel-NVDA'!$F$2:$BA$2,0))*$C357,"")</f>
        <v>12375</v>
      </c>
      <c r="AJ357" s="151" cm="1">
        <f t="array" aca="1" ref="AJ357" ca="1">IF(AND(AJ$4="A",ISNUMBER('DataModel-NVDA'!AJ$4)),INDEX('DataModel-NVDA'!$F$4:$BA$109,MATCH(1,('DataModel-NVDA'!$A$4:$A$109=$A357)*('DataModel-NVDA'!$B$4:$B$109=$B357),0),MATCH(AJ$3,'DataModel-NVDA'!$F$2:$BA$2,0))*$C357,"")</f>
        <v>12430</v>
      </c>
      <c r="AK357" s="152" cm="1">
        <f t="array" aca="1" ref="AK357" ca="1">IF(AND(AK$4="A",ISNUMBER('DataModel-NVDA'!AK$4)),INDEX('DataModel-NVDA'!$F$4:$BA$109,MATCH(1,('DataModel-NVDA'!$A$4:$A$109=$A357)*('DataModel-NVDA'!$B$4:$B$109=$B357),0),MATCH(AK$3,'DataModel-NVDA'!$F$2:$BA$2,0))*$C357,"")</f>
        <v>12428</v>
      </c>
      <c r="AL357" s="150" cm="1">
        <f t="array" aca="1" ref="AL357" ca="1">IF(AND(AL$4="A",ISNUMBER('DataModel-NVDA'!AL$4)),INDEX('DataModel-NVDA'!$F$4:$BA$109,MATCH(1,('DataModel-NVDA'!$A$4:$A$109=$A357)*('DataModel-NVDA'!$B$4:$B$109=$B357),0),MATCH(AL$3,'DataModel-NVDA'!$F$2:$BA$2,0))*$C357,"")</f>
        <v>11699</v>
      </c>
      <c r="AM357" s="151" cm="1">
        <f t="array" aca="1" ref="AM357" ca="1">IF(AND(AM$4="A",ISNUMBER('DataModel-NVDA'!AM$4)),INDEX('DataModel-NVDA'!$F$4:$BA$109,MATCH(1,('DataModel-NVDA'!$A$4:$A$109=$A357)*('DataModel-NVDA'!$B$4:$B$109=$B357),0),MATCH(AM$3,'DataModel-NVDA'!$F$2:$BA$2,0))*$C357,"")</f>
        <v>11186</v>
      </c>
      <c r="AN357" s="151" cm="1">
        <f t="array" aca="1" ref="AN357" ca="1">IF(AND(AN$4="A",ISNUMBER('DataModel-NVDA'!AN$4)),INDEX('DataModel-NVDA'!$F$4:$BA$109,MATCH(1,('DataModel-NVDA'!$A$4:$A$109=$A357)*('DataModel-NVDA'!$B$4:$B$109=$B357),0),MATCH(AN$3,'DataModel-NVDA'!$F$2:$BA$2,0))*$C357,"")</f>
        <v>10499</v>
      </c>
      <c r="AO357" s="152" cm="1">
        <f t="array" aca="1" ref="AO357" ca="1">IF(AND(AO$4="A",ISNUMBER('DataModel-NVDA'!AO$4)),INDEX('DataModel-NVDA'!$F$4:$BA$109,MATCH(1,('DataModel-NVDA'!$A$4:$A$109=$A357)*('DataModel-NVDA'!$B$4:$B$109=$B357),0),MATCH(AO$3,'DataModel-NVDA'!$F$2:$BA$2,0))*$C357,"")</f>
        <v>11507</v>
      </c>
      <c r="AP357" s="150" cm="1">
        <f t="array" aca="1" ref="AP357" ca="1">IF(AND(AP$4="A",ISNUMBER('DataModel-NVDA'!AP$4)),INDEX('DataModel-NVDA'!$F$4:$BA$109,MATCH(1,('DataModel-NVDA'!$A$4:$A$109=$A357)*('DataModel-NVDA'!$B$4:$B$109=$B357),0),MATCH(AP$3,'DataModel-NVDA'!$F$2:$BA$2,0))*$C357,"")</f>
        <v>10643</v>
      </c>
      <c r="AQ357" s="151" cm="1">
        <f t="array" aca="1" ref="AQ357" ca="1">IF(AND(AQ$4="A",ISNUMBER('DataModel-NVDA'!AQ$4)),INDEX('DataModel-NVDA'!$F$4:$BA$109,MATCH(1,('DataModel-NVDA'!$A$4:$A$109=$A357)*('DataModel-NVDA'!$B$4:$B$109=$B357),0),MATCH(AQ$3,'DataModel-NVDA'!$F$2:$BA$2,0))*$C357,"")</f>
        <v>9497</v>
      </c>
      <c r="AR357" s="151" cm="1">
        <f t="array" aca="1" ref="AR357" ca="1">IF(AND(AR$4="A",ISNUMBER('DataModel-NVDA'!AR$4)),INDEX('DataModel-NVDA'!$F$4:$BA$109,MATCH(1,('DataModel-NVDA'!$A$4:$A$109=$A357)*('DataModel-NVDA'!$B$4:$B$109=$B357),0),MATCH(AR$3,'DataModel-NVDA'!$F$2:$BA$2,0))*$C357,"")</f>
        <v>9548</v>
      </c>
      <c r="AS357" s="152" cm="1">
        <f t="array" aca="1" ref="AS357" ca="1">IF(AND(AS$4="A",ISNUMBER('DataModel-NVDA'!AS$4)),INDEX('DataModel-NVDA'!$F$4:$BA$109,MATCH(1,('DataModel-NVDA'!$A$4:$A$109=$A357)*('DataModel-NVDA'!$B$4:$B$109=$B357),0),MATCH(AS$3,'DataModel-NVDA'!$F$2:$BA$2,0))*$C357,"")</f>
        <v>9578</v>
      </c>
      <c r="AT357" s="150" cm="1">
        <f t="array" aca="1" ref="AT357" ca="1">IF(AND(AT$4="A",ISNUMBER('DataModel-NVDA'!AT$4)),INDEX('DataModel-NVDA'!$F$4:$BA$109,MATCH(1,('DataModel-NVDA'!$A$4:$A$109=$A357)*('DataModel-NVDA'!$B$4:$B$109=$B357),0),MATCH(AT$3,'DataModel-NVDA'!$F$2:$BA$2,0))*$C357,"")</f>
        <v>9741</v>
      </c>
      <c r="AU357" s="151" cm="1">
        <f t="array" aca="1" ref="AU357" ca="1">IF(AND(AU$4="A",ISNUMBER('DataModel-NVDA'!AU$4)),INDEX('DataModel-NVDA'!$F$4:$BA$109,MATCH(1,('DataModel-NVDA'!$A$4:$A$109=$A357)*('DataModel-NVDA'!$B$4:$B$109=$B357),0),MATCH(AU$3,'DataModel-NVDA'!$F$2:$BA$2,0))*$C357,"")</f>
        <v>9765</v>
      </c>
      <c r="AV357" s="151" cm="1">
        <f t="array" aca="1" ref="AV357" ca="1">IF(AND(AV$4="A",ISNUMBER('DataModel-NVDA'!AV$4)),INDEX('DataModel-NVDA'!$F$4:$BA$109,MATCH(1,('DataModel-NVDA'!$A$4:$A$109=$A357)*('DataModel-NVDA'!$B$4:$B$109=$B357),0),MATCH(AV$3,'DataModel-NVDA'!$F$2:$BA$2,0))*$C357,"")</f>
        <v>9952</v>
      </c>
      <c r="AW357" s="152" t="str" cm="1">
        <f t="array" aca="1" ref="AW357" ca="1">IF(AND(AW$4="A",ISNUMBER('DataModel-NVDA'!AW$4)),INDEX('DataModel-NVDA'!$F$4:$BA$109,MATCH(1,('DataModel-NVDA'!$A$4:$A$109=$A357)*('DataModel-NVDA'!$B$4:$B$109=$B357),0),MATCH(AW$3,'DataModel-NVDA'!$F$2:$BA$2,0))*$C357,"")</f>
        <v/>
      </c>
      <c r="AX357" s="150" t="str" cm="1">
        <f t="array" aca="1" ref="AX357" ca="1">IF(AND(AX$4="A",ISNUMBER('DataModel-NVDA'!AX$4)),INDEX('DataModel-NVDA'!$F$4:$BA$109,MATCH(1,('DataModel-NVDA'!$A$4:$A$109=$A357)*('DataModel-NVDA'!$B$4:$B$109=$B357),0),MATCH(AX$3,'DataModel-NVDA'!$F$2:$BA$2,0))*$C357,"")</f>
        <v/>
      </c>
      <c r="AY357" s="151" t="str" cm="1">
        <f t="array" aca="1" ref="AY357" ca="1">IF(AND(AY$4="A",ISNUMBER('DataModel-NVDA'!AY$4)),INDEX('DataModel-NVDA'!$F$4:$BA$109,MATCH(1,('DataModel-NVDA'!$A$4:$A$109=$A357)*('DataModel-NVDA'!$B$4:$B$109=$B357),0),MATCH(AY$3,'DataModel-NVDA'!$F$2:$BA$2,0))*$C357,"")</f>
        <v/>
      </c>
      <c r="AZ357" s="151" t="str" cm="1">
        <f t="array" aca="1" ref="AZ357" ca="1">IF(AND(AZ$4="A",ISNUMBER('DataModel-NVDA'!AZ$4)),INDEX('DataModel-NVDA'!$F$4:$BA$109,MATCH(1,('DataModel-NVDA'!$A$4:$A$109=$A357)*('DataModel-NVDA'!$B$4:$B$109=$B357),0),MATCH(AZ$3,'DataModel-NVDA'!$F$2:$BA$2,0))*$C357,"")</f>
        <v/>
      </c>
      <c r="BA357" s="152" t="str" cm="1">
        <f t="array" aca="1" ref="BA357" ca="1">IF(AND(BA$4="A",ISNUMBER('DataModel-NVDA'!BA$4)),INDEX('DataModel-NVDA'!$F$4:$BA$109,MATCH(1,('DataModel-NVDA'!$A$4:$A$109=$A357)*('DataModel-NVDA'!$B$4:$B$109=$B357),0),MATCH(BA$3,'DataModel-NVDA'!$F$2:$BA$2,0))*$C357,"")</f>
        <v/>
      </c>
      <c r="BB357" s="113"/>
      <c r="BC357" s="69"/>
      <c r="BD357" s="69"/>
      <c r="BE357" s="114"/>
      <c r="BF357" s="113"/>
      <c r="BG357" s="69"/>
      <c r="BH357" s="69"/>
      <c r="BI357" s="114"/>
      <c r="BJ357" s="113"/>
      <c r="BK357" s="69"/>
      <c r="BL357" s="69"/>
      <c r="BM357" s="114"/>
      <c r="BN357" s="113"/>
      <c r="BO357" s="69"/>
      <c r="BP357" s="69"/>
      <c r="BQ357" s="114"/>
      <c r="BR357" s="113"/>
      <c r="BS357" s="69"/>
      <c r="BT357" s="69"/>
      <c r="BU357" s="114"/>
      <c r="BV357" s="113"/>
      <c r="BW357" s="69"/>
      <c r="BX357" s="69"/>
      <c r="BY357" s="114"/>
      <c r="BZ357" s="113"/>
      <c r="CA357" s="69"/>
      <c r="CB357" s="69"/>
      <c r="CC357" s="114"/>
      <c r="CD357" s="113"/>
      <c r="CE357" s="69"/>
      <c r="CF357" s="69"/>
      <c r="CG357" s="114"/>
      <c r="CH357" s="113"/>
      <c r="CI357" s="69"/>
      <c r="CJ357" s="69"/>
      <c r="CK357" s="114"/>
      <c r="CL357" s="113"/>
      <c r="CM357" s="69"/>
      <c r="CN357" s="69"/>
      <c r="CO357" s="114"/>
      <c r="CP357" s="113"/>
      <c r="CQ357" s="69"/>
      <c r="CR357" s="69"/>
      <c r="CS357" s="114"/>
      <c r="CT357" s="113"/>
      <c r="CU357" s="69"/>
      <c r="CV357" s="69"/>
      <c r="CW357" s="114"/>
      <c r="CX357" s="113"/>
      <c r="CY357" s="69"/>
      <c r="CZ357" s="69"/>
      <c r="DA357" s="114"/>
      <c r="DB357" s="113"/>
      <c r="DC357" s="69"/>
      <c r="DD357" s="69"/>
      <c r="DE357" s="114"/>
      <c r="DF357" s="113"/>
      <c r="DG357" s="69"/>
      <c r="DH357" s="69"/>
      <c r="DI357" s="114"/>
      <c r="DK357" s="151">
        <f t="shared" ca="1" si="661"/>
        <v>1398.4279999999999</v>
      </c>
      <c r="DL357" s="151">
        <f t="shared" ca="1" si="661"/>
        <v>10</v>
      </c>
      <c r="DM357" s="151">
        <f t="shared" ca="1" si="661"/>
        <v>1989</v>
      </c>
      <c r="DN357" s="151">
        <f t="shared" ca="1" si="661"/>
        <v>1985</v>
      </c>
      <c r="DO357" s="151">
        <f t="shared" ca="1" si="661"/>
        <v>1988</v>
      </c>
      <c r="DP357" s="151">
        <f t="shared" ca="1" si="661"/>
        <v>3113</v>
      </c>
      <c r="DQ357" s="151">
        <f t="shared" ca="1" si="661"/>
        <v>7232</v>
      </c>
      <c r="DR357" s="151">
        <f t="shared" ca="1" si="661"/>
        <v>12428</v>
      </c>
      <c r="DS357" s="151">
        <f t="shared" ca="1" si="661"/>
        <v>11507</v>
      </c>
      <c r="DT357" s="151">
        <f t="shared" ca="1" si="661"/>
        <v>9578</v>
      </c>
      <c r="DU357" s="151">
        <f t="shared" ca="1" si="662"/>
        <v>0</v>
      </c>
      <c r="DV357" s="151">
        <f t="shared" ca="1" si="662"/>
        <v>0</v>
      </c>
      <c r="DW357" s="151">
        <f t="shared" ca="1" si="662"/>
        <v>0</v>
      </c>
      <c r="DX357" s="151">
        <f t="shared" ca="1" si="662"/>
        <v>0</v>
      </c>
      <c r="DY357" s="151">
        <f t="shared" ca="1" si="662"/>
        <v>0</v>
      </c>
      <c r="DZ357" s="151">
        <f t="shared" ca="1" si="662"/>
        <v>0</v>
      </c>
      <c r="EA357" s="151">
        <f t="shared" ca="1" si="662"/>
        <v>0</v>
      </c>
      <c r="EB357" s="151">
        <f t="shared" ca="1" si="662"/>
        <v>0</v>
      </c>
      <c r="EC357" s="151">
        <f t="shared" ca="1" si="662"/>
        <v>0</v>
      </c>
      <c r="ED357" s="151">
        <f t="shared" ca="1" si="662"/>
        <v>0</v>
      </c>
      <c r="EE357" s="151">
        <f t="shared" ca="1" si="663"/>
        <v>0</v>
      </c>
      <c r="EF357" s="151">
        <f t="shared" ca="1" si="663"/>
        <v>0</v>
      </c>
      <c r="EG357" s="151">
        <f t="shared" ca="1" si="663"/>
        <v>0</v>
      </c>
      <c r="EH357" s="151">
        <f t="shared" ca="1" si="663"/>
        <v>0</v>
      </c>
      <c r="EI357" s="151">
        <f t="shared" ca="1" si="663"/>
        <v>0</v>
      </c>
      <c r="EJ357" s="151">
        <f t="shared" ca="1" si="663"/>
        <v>0</v>
      </c>
      <c r="EK357" s="151">
        <f t="shared" ca="1" si="663"/>
        <v>0</v>
      </c>
    </row>
    <row r="358" spans="1:141" s="36" customFormat="1" outlineLevel="2" x14ac:dyDescent="0.25">
      <c r="A358" s="170"/>
      <c r="B358" s="170"/>
      <c r="C358" s="171"/>
      <c r="D358" s="170"/>
      <c r="E358" s="36" t="s">
        <v>345</v>
      </c>
      <c r="F358" s="147">
        <f t="shared" ref="F358:BA358" ca="1" si="664">SUM(F356:F357)</f>
        <v>1667.8859999999997</v>
      </c>
      <c r="G358" s="148">
        <f t="shared" ca="1" si="664"/>
        <v>1689.4599999999998</v>
      </c>
      <c r="H358" s="148">
        <f t="shared" ca="1" si="664"/>
        <v>1707.2849999999999</v>
      </c>
      <c r="I358" s="149">
        <f t="shared" ca="1" si="664"/>
        <v>1540.501</v>
      </c>
      <c r="J358" s="147">
        <f t="shared" ca="1" si="664"/>
        <v>1540</v>
      </c>
      <c r="K358" s="148">
        <f t="shared" ca="1" si="664"/>
        <v>1603</v>
      </c>
      <c r="L358" s="148">
        <f t="shared" ca="1" si="664"/>
        <v>1580</v>
      </c>
      <c r="M358" s="149">
        <f t="shared" ca="1" si="664"/>
        <v>1510</v>
      </c>
      <c r="N358" s="147">
        <f t="shared" ca="1" si="664"/>
        <v>1509</v>
      </c>
      <c r="O358" s="148">
        <f t="shared" ca="1" si="664"/>
        <v>1508</v>
      </c>
      <c r="P358" s="148">
        <f t="shared" ca="1" si="664"/>
        <v>3045</v>
      </c>
      <c r="Q358" s="149">
        <f t="shared" ca="1" si="664"/>
        <v>2816</v>
      </c>
      <c r="R358" s="147">
        <f t="shared" ca="1" si="664"/>
        <v>2210</v>
      </c>
      <c r="S358" s="148">
        <f t="shared" ca="1" si="664"/>
        <v>2073</v>
      </c>
      <c r="T358" s="148">
        <f t="shared" ca="1" si="664"/>
        <v>2010</v>
      </c>
      <c r="U358" s="149">
        <f t="shared" ca="1" si="664"/>
        <v>2000</v>
      </c>
      <c r="V358" s="147">
        <f t="shared" ca="1" si="664"/>
        <v>2000</v>
      </c>
      <c r="W358" s="148">
        <f t="shared" ca="1" si="664"/>
        <v>2001</v>
      </c>
      <c r="X358" s="148">
        <f t="shared" ca="1" si="664"/>
        <v>1990</v>
      </c>
      <c r="Y358" s="149">
        <f t="shared" ca="1" si="664"/>
        <v>2653</v>
      </c>
      <c r="Z358" s="147">
        <f t="shared" ca="1" si="664"/>
        <v>2554</v>
      </c>
      <c r="AA358" s="148">
        <f t="shared" ca="1" si="664"/>
        <v>2556</v>
      </c>
      <c r="AB358" s="148">
        <f t="shared" ca="1" si="664"/>
        <v>2548</v>
      </c>
      <c r="AC358" s="149">
        <f t="shared" ca="1" si="664"/>
        <v>3204</v>
      </c>
      <c r="AD358" s="147">
        <f t="shared" ca="1" si="664"/>
        <v>8097</v>
      </c>
      <c r="AE358" s="148">
        <f t="shared" ca="1" si="664"/>
        <v>8306</v>
      </c>
      <c r="AF358" s="148">
        <f t="shared" ca="1" si="664"/>
        <v>8285</v>
      </c>
      <c r="AG358" s="149">
        <f t="shared" ca="1" si="664"/>
        <v>8352</v>
      </c>
      <c r="AH358" s="147">
        <f t="shared" ca="1" si="664"/>
        <v>7738</v>
      </c>
      <c r="AI358" s="148">
        <f t="shared" ca="1" si="664"/>
        <v>13507</v>
      </c>
      <c r="AJ358" s="148">
        <f t="shared" ca="1" si="664"/>
        <v>12570</v>
      </c>
      <c r="AK358" s="149">
        <f t="shared" ca="1" si="664"/>
        <v>12572</v>
      </c>
      <c r="AL358" s="147">
        <f t="shared" ca="1" si="664"/>
        <v>11699</v>
      </c>
      <c r="AM358" s="148">
        <f t="shared" ca="1" si="664"/>
        <v>12435</v>
      </c>
      <c r="AN358" s="148">
        <f t="shared" ca="1" si="664"/>
        <v>11748</v>
      </c>
      <c r="AO358" s="149">
        <f t="shared" ca="1" si="664"/>
        <v>12933</v>
      </c>
      <c r="AP358" s="147">
        <f t="shared" ca="1" si="664"/>
        <v>12080</v>
      </c>
      <c r="AQ358" s="148">
        <f t="shared" ca="1" si="664"/>
        <v>10954</v>
      </c>
      <c r="AR358" s="148">
        <f t="shared" ca="1" si="664"/>
        <v>11027</v>
      </c>
      <c r="AS358" s="149">
        <f t="shared" ca="1" si="664"/>
        <v>11056</v>
      </c>
      <c r="AT358" s="147">
        <f t="shared" ca="1" si="664"/>
        <v>11237</v>
      </c>
      <c r="AU358" s="148">
        <f t="shared" ca="1" si="664"/>
        <v>10015</v>
      </c>
      <c r="AV358" s="148">
        <f t="shared" ca="1" si="664"/>
        <v>9952</v>
      </c>
      <c r="AW358" s="149">
        <f t="shared" ca="1" si="664"/>
        <v>0</v>
      </c>
      <c r="AX358" s="147">
        <f t="shared" ca="1" si="664"/>
        <v>0</v>
      </c>
      <c r="AY358" s="148">
        <f t="shared" ca="1" si="664"/>
        <v>0</v>
      </c>
      <c r="AZ358" s="148">
        <f t="shared" ca="1" si="664"/>
        <v>0</v>
      </c>
      <c r="BA358" s="149">
        <f t="shared" ca="1" si="664"/>
        <v>0</v>
      </c>
      <c r="BB358" s="147"/>
      <c r="BC358" s="148"/>
      <c r="BD358" s="148"/>
      <c r="BE358" s="149"/>
      <c r="BF358" s="147"/>
      <c r="BG358" s="148"/>
      <c r="BH358" s="148"/>
      <c r="BI358" s="149"/>
      <c r="BJ358" s="147"/>
      <c r="BK358" s="148"/>
      <c r="BL358" s="148"/>
      <c r="BM358" s="149"/>
      <c r="BN358" s="147"/>
      <c r="BO358" s="148"/>
      <c r="BP358" s="148"/>
      <c r="BQ358" s="149"/>
      <c r="BR358" s="147"/>
      <c r="BS358" s="148"/>
      <c r="BT358" s="148"/>
      <c r="BU358" s="149"/>
      <c r="BV358" s="147"/>
      <c r="BW358" s="148"/>
      <c r="BX358" s="148"/>
      <c r="BY358" s="149"/>
      <c r="BZ358" s="147"/>
      <c r="CA358" s="148"/>
      <c r="CB358" s="148"/>
      <c r="CC358" s="149"/>
      <c r="CD358" s="147"/>
      <c r="CE358" s="148"/>
      <c r="CF358" s="148"/>
      <c r="CG358" s="149"/>
      <c r="CH358" s="147"/>
      <c r="CI358" s="148"/>
      <c r="CJ358" s="148"/>
      <c r="CK358" s="149"/>
      <c r="CL358" s="147"/>
      <c r="CM358" s="148"/>
      <c r="CN358" s="148"/>
      <c r="CO358" s="149"/>
      <c r="CP358" s="147"/>
      <c r="CQ358" s="148"/>
      <c r="CR358" s="148"/>
      <c r="CS358" s="149"/>
      <c r="CT358" s="147"/>
      <c r="CU358" s="148"/>
      <c r="CV358" s="148"/>
      <c r="CW358" s="149"/>
      <c r="CX358" s="147"/>
      <c r="CY358" s="148"/>
      <c r="CZ358" s="148"/>
      <c r="DA358" s="149"/>
      <c r="DB358" s="147"/>
      <c r="DC358" s="148"/>
      <c r="DD358" s="148"/>
      <c r="DE358" s="149"/>
      <c r="DF358" s="147"/>
      <c r="DG358" s="148"/>
      <c r="DH358" s="148"/>
      <c r="DI358" s="149"/>
      <c r="DK358" s="148">
        <f t="shared" ca="1" si="661"/>
        <v>1540.501</v>
      </c>
      <c r="DL358" s="148">
        <f t="shared" ca="1" si="661"/>
        <v>1510</v>
      </c>
      <c r="DM358" s="148">
        <f t="shared" ca="1" si="661"/>
        <v>2816</v>
      </c>
      <c r="DN358" s="148">
        <f t="shared" ca="1" si="661"/>
        <v>2000</v>
      </c>
      <c r="DO358" s="148">
        <f t="shared" ca="1" si="661"/>
        <v>2653</v>
      </c>
      <c r="DP358" s="148">
        <f t="shared" ca="1" si="661"/>
        <v>3204</v>
      </c>
      <c r="DQ358" s="148">
        <f t="shared" ca="1" si="661"/>
        <v>8352</v>
      </c>
      <c r="DR358" s="148">
        <f t="shared" ca="1" si="661"/>
        <v>12572</v>
      </c>
      <c r="DS358" s="148">
        <f t="shared" ca="1" si="661"/>
        <v>12933</v>
      </c>
      <c r="DT358" s="148">
        <f t="shared" ca="1" si="661"/>
        <v>11056</v>
      </c>
      <c r="DU358" s="148">
        <f t="shared" ca="1" si="662"/>
        <v>0</v>
      </c>
      <c r="DV358" s="148">
        <f t="shared" ca="1" si="662"/>
        <v>0</v>
      </c>
      <c r="DW358" s="148">
        <f t="shared" ca="1" si="662"/>
        <v>0</v>
      </c>
      <c r="DX358" s="148">
        <f t="shared" ca="1" si="662"/>
        <v>0</v>
      </c>
      <c r="DY358" s="148">
        <f t="shared" ca="1" si="662"/>
        <v>0</v>
      </c>
      <c r="DZ358" s="148">
        <f t="shared" ca="1" si="662"/>
        <v>0</v>
      </c>
      <c r="EA358" s="148">
        <f t="shared" ca="1" si="662"/>
        <v>0</v>
      </c>
      <c r="EB358" s="148">
        <f t="shared" ca="1" si="662"/>
        <v>0</v>
      </c>
      <c r="EC358" s="148">
        <f t="shared" ca="1" si="662"/>
        <v>0</v>
      </c>
      <c r="ED358" s="148">
        <f t="shared" ca="1" si="662"/>
        <v>0</v>
      </c>
      <c r="EE358" s="148">
        <f t="shared" ca="1" si="663"/>
        <v>0</v>
      </c>
      <c r="EF358" s="148">
        <f t="shared" ca="1" si="663"/>
        <v>0</v>
      </c>
      <c r="EG358" s="148">
        <f t="shared" ca="1" si="663"/>
        <v>0</v>
      </c>
      <c r="EH358" s="148">
        <f t="shared" ca="1" si="663"/>
        <v>0</v>
      </c>
      <c r="EI358" s="148">
        <f t="shared" ca="1" si="663"/>
        <v>0</v>
      </c>
      <c r="EJ358" s="148">
        <f t="shared" ca="1" si="663"/>
        <v>0</v>
      </c>
      <c r="EK358" s="148">
        <f t="shared" ca="1" si="663"/>
        <v>0</v>
      </c>
    </row>
    <row r="359" spans="1:141" outlineLevel="2" x14ac:dyDescent="0.25">
      <c r="A359" s="129"/>
      <c r="B359" s="129"/>
      <c r="C359" s="129"/>
      <c r="D359" s="129"/>
      <c r="E359" s="122"/>
      <c r="F359" s="130"/>
      <c r="G359" s="122"/>
      <c r="H359" s="122"/>
      <c r="I359" s="122"/>
      <c r="J359" s="130"/>
      <c r="K359" s="122"/>
      <c r="L359" s="122"/>
      <c r="M359" s="122"/>
      <c r="N359" s="130"/>
      <c r="O359" s="122"/>
      <c r="P359" s="122"/>
      <c r="Q359" s="122"/>
      <c r="R359" s="130"/>
      <c r="S359" s="122"/>
      <c r="T359" s="122"/>
      <c r="U359" s="122"/>
      <c r="V359" s="130"/>
      <c r="W359" s="122"/>
      <c r="X359" s="122"/>
      <c r="Y359" s="122"/>
      <c r="Z359" s="130"/>
      <c r="AA359" s="122"/>
      <c r="AB359" s="122"/>
      <c r="AC359" s="122"/>
      <c r="AD359" s="130"/>
      <c r="AE359" s="122"/>
      <c r="AF359" s="122"/>
      <c r="AG359" s="122"/>
      <c r="AH359" s="130"/>
      <c r="AI359" s="122"/>
      <c r="AJ359" s="122"/>
      <c r="AK359" s="122"/>
      <c r="AL359" s="130"/>
      <c r="AM359" s="122"/>
      <c r="AN359" s="122"/>
      <c r="AO359" s="122"/>
      <c r="AP359" s="130"/>
      <c r="AQ359" s="122"/>
      <c r="AR359" s="122"/>
      <c r="AS359" s="122"/>
      <c r="AT359" s="130"/>
      <c r="AU359" s="122"/>
      <c r="AV359" s="122"/>
      <c r="AW359" s="122"/>
      <c r="AX359" s="130"/>
      <c r="AY359" s="122"/>
      <c r="AZ359" s="122"/>
      <c r="BA359" s="122"/>
      <c r="BB359" s="130"/>
      <c r="BC359" s="122"/>
      <c r="BD359" s="122"/>
      <c r="BE359" s="122"/>
      <c r="BF359" s="130"/>
      <c r="BG359" s="122"/>
      <c r="BH359" s="122"/>
      <c r="BI359" s="122"/>
      <c r="BJ359" s="130"/>
      <c r="BK359" s="122"/>
      <c r="BL359" s="122"/>
      <c r="BM359" s="122"/>
      <c r="BN359" s="130"/>
      <c r="BO359" s="122"/>
      <c r="BP359" s="122"/>
      <c r="BQ359" s="122"/>
      <c r="BR359" s="130"/>
      <c r="BS359" s="122"/>
      <c r="BT359" s="122"/>
      <c r="BU359" s="122"/>
      <c r="BV359" s="130"/>
      <c r="BW359" s="122"/>
      <c r="BX359" s="122"/>
      <c r="BY359" s="122"/>
      <c r="BZ359" s="130"/>
      <c r="CA359" s="122"/>
      <c r="CB359" s="122"/>
      <c r="CC359" s="122"/>
      <c r="CD359" s="130"/>
      <c r="CE359" s="122"/>
      <c r="CF359" s="122"/>
      <c r="CG359" s="122"/>
      <c r="CH359" s="130"/>
      <c r="CI359" s="122"/>
      <c r="CJ359" s="122"/>
      <c r="CK359" s="122"/>
      <c r="CL359" s="130"/>
      <c r="CM359" s="122"/>
      <c r="CN359" s="122"/>
      <c r="CO359" s="122"/>
      <c r="CP359" s="130"/>
      <c r="CQ359" s="122"/>
      <c r="CR359" s="122"/>
      <c r="CS359" s="122"/>
      <c r="CT359" s="130"/>
      <c r="CU359" s="122"/>
      <c r="CV359" s="122"/>
      <c r="CW359" s="122"/>
      <c r="CX359" s="130"/>
      <c r="CY359" s="122"/>
      <c r="CZ359" s="122"/>
      <c r="DA359" s="122"/>
      <c r="DB359" s="130"/>
      <c r="DC359" s="122"/>
      <c r="DD359" s="122"/>
      <c r="DE359" s="122"/>
      <c r="DF359" s="130"/>
      <c r="DG359" s="122"/>
      <c r="DH359" s="122"/>
      <c r="DI359" s="131"/>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22"/>
    </row>
    <row r="360" spans="1:141" outlineLevel="2" x14ac:dyDescent="0.25">
      <c r="A360" s="90"/>
      <c r="B360" s="90"/>
      <c r="C360" s="111"/>
      <c r="D360" s="90"/>
      <c r="F360" s="113"/>
      <c r="G360" s="69"/>
      <c r="H360" s="69"/>
      <c r="I360" s="114"/>
      <c r="J360" s="113"/>
      <c r="K360" s="69"/>
      <c r="L360" s="69"/>
      <c r="M360" s="114"/>
      <c r="N360" s="113"/>
      <c r="O360" s="69"/>
      <c r="P360" s="69"/>
      <c r="Q360" s="114"/>
      <c r="R360" s="113"/>
      <c r="S360" s="69"/>
      <c r="T360" s="69"/>
      <c r="U360" s="114"/>
      <c r="V360" s="113"/>
      <c r="W360" s="69"/>
      <c r="X360" s="69"/>
      <c r="Y360" s="114"/>
      <c r="Z360" s="113"/>
      <c r="AA360" s="69"/>
      <c r="AB360" s="69"/>
      <c r="AC360" s="114"/>
      <c r="AD360" s="113"/>
      <c r="AE360" s="69"/>
      <c r="AF360" s="69"/>
      <c r="AG360" s="114"/>
      <c r="AH360" s="113"/>
      <c r="AI360" s="69"/>
      <c r="AJ360" s="69"/>
      <c r="AK360" s="114"/>
      <c r="AL360" s="113"/>
      <c r="AM360" s="69"/>
      <c r="AN360" s="69"/>
      <c r="AO360" s="114"/>
      <c r="AP360" s="113"/>
      <c r="AQ360" s="69"/>
      <c r="AR360" s="69"/>
      <c r="AS360" s="114"/>
      <c r="AT360" s="113"/>
      <c r="AU360" s="69"/>
      <c r="AV360" s="69"/>
      <c r="AW360" s="114"/>
      <c r="AX360" s="113"/>
      <c r="AY360" s="69"/>
      <c r="AZ360" s="69"/>
      <c r="BA360" s="114"/>
      <c r="BB360" s="113"/>
      <c r="BC360" s="69"/>
      <c r="BD360" s="69"/>
      <c r="BE360" s="114"/>
      <c r="BF360" s="113"/>
      <c r="BG360" s="69"/>
      <c r="BH360" s="69"/>
      <c r="BI360" s="114"/>
      <c r="BJ360" s="113"/>
      <c r="BK360" s="69"/>
      <c r="BL360" s="69"/>
      <c r="BM360" s="114"/>
      <c r="BN360" s="113"/>
      <c r="BO360" s="69"/>
      <c r="BP360" s="69"/>
      <c r="BQ360" s="114"/>
      <c r="BR360" s="113"/>
      <c r="BS360" s="69"/>
      <c r="BT360" s="69"/>
      <c r="BU360" s="114"/>
      <c r="BV360" s="113"/>
      <c r="BW360" s="69"/>
      <c r="BX360" s="69"/>
      <c r="BY360" s="114"/>
      <c r="BZ360" s="113"/>
      <c r="CA360" s="69"/>
      <c r="CB360" s="69"/>
      <c r="CC360" s="114"/>
      <c r="CD360" s="113"/>
      <c r="CE360" s="69"/>
      <c r="CF360" s="69"/>
      <c r="CG360" s="114"/>
      <c r="CH360" s="113"/>
      <c r="CI360" s="69"/>
      <c r="CJ360" s="69"/>
      <c r="CK360" s="114"/>
      <c r="CL360" s="113"/>
      <c r="CM360" s="69"/>
      <c r="CN360" s="69"/>
      <c r="CO360" s="114"/>
      <c r="CP360" s="113"/>
      <c r="CQ360" s="69"/>
      <c r="CR360" s="69"/>
      <c r="CS360" s="114"/>
      <c r="CT360" s="113"/>
      <c r="CU360" s="69"/>
      <c r="CV360" s="69"/>
      <c r="CW360" s="114"/>
      <c r="CX360" s="113"/>
      <c r="CY360" s="69"/>
      <c r="CZ360" s="69"/>
      <c r="DA360" s="114"/>
      <c r="DB360" s="113"/>
      <c r="DC360" s="69"/>
      <c r="DD360" s="69"/>
      <c r="DE360" s="114"/>
      <c r="DF360" s="113"/>
      <c r="DG360" s="69"/>
      <c r="DH360" s="69"/>
      <c r="DI360" s="114"/>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69"/>
      <c r="EI360" s="69"/>
      <c r="EJ360" s="69"/>
      <c r="EK360" s="69"/>
    </row>
    <row r="361" spans="1:141" outlineLevel="2" x14ac:dyDescent="0.25">
      <c r="A361" s="90"/>
      <c r="B361" s="90"/>
      <c r="C361" s="111"/>
      <c r="D361" s="90"/>
      <c r="E361" t="s">
        <v>346</v>
      </c>
      <c r="F361" s="113"/>
      <c r="G361" s="69"/>
      <c r="H361" s="69"/>
      <c r="I361" s="114"/>
      <c r="J361" s="113"/>
      <c r="K361" s="69"/>
      <c r="L361" s="69"/>
      <c r="M361" s="114"/>
      <c r="N361" s="113"/>
      <c r="O361" s="69"/>
      <c r="P361" s="69"/>
      <c r="Q361" s="114"/>
      <c r="R361" s="113"/>
      <c r="S361" s="69"/>
      <c r="T361" s="69"/>
      <c r="U361" s="114"/>
      <c r="V361" s="113"/>
      <c r="W361" s="69"/>
      <c r="X361" s="69"/>
      <c r="Y361" s="114"/>
      <c r="Z361" s="113"/>
      <c r="AA361" s="69"/>
      <c r="AB361" s="69"/>
      <c r="AC361" s="114"/>
      <c r="AD361" s="113"/>
      <c r="AE361" s="69"/>
      <c r="AF361" s="69"/>
      <c r="AG361" s="114"/>
      <c r="AH361" s="113"/>
      <c r="AI361" s="69"/>
      <c r="AJ361" s="69"/>
      <c r="AK361" s="114"/>
      <c r="AL361" s="113"/>
      <c r="AM361" s="69"/>
      <c r="AN361" s="69"/>
      <c r="AO361" s="175">
        <v>0</v>
      </c>
      <c r="AP361" s="172">
        <f t="shared" ref="AP361:BU361" ca="1" si="665">IF(ISERROR(SUM(AO361,MAX(AP323-AP324,0),MAX(MIN(AP323-AP324,0),-AO361))),0,SUM(AO361,MAX(AP323-AP324,0),MAX(MIN(AP323-AP324,0),-AO361)))</f>
        <v>0</v>
      </c>
      <c r="AQ361" s="173">
        <f t="shared" ca="1" si="665"/>
        <v>0</v>
      </c>
      <c r="AR361" s="173">
        <f t="shared" ca="1" si="665"/>
        <v>0</v>
      </c>
      <c r="AS361" s="174">
        <f t="shared" ca="1" si="665"/>
        <v>0</v>
      </c>
      <c r="AT361" s="172">
        <f t="shared" ca="1" si="665"/>
        <v>0</v>
      </c>
      <c r="AU361" s="173">
        <f t="shared" ca="1" si="665"/>
        <v>0</v>
      </c>
      <c r="AV361" s="173">
        <f t="shared" ca="1" si="665"/>
        <v>0</v>
      </c>
      <c r="AW361" s="174">
        <f t="shared" ca="1" si="665"/>
        <v>0</v>
      </c>
      <c r="AX361" s="172">
        <f t="shared" ca="1" si="665"/>
        <v>0</v>
      </c>
      <c r="AY361" s="173">
        <f t="shared" ca="1" si="665"/>
        <v>0</v>
      </c>
      <c r="AZ361" s="173">
        <f t="shared" ca="1" si="665"/>
        <v>0</v>
      </c>
      <c r="BA361" s="174">
        <f t="shared" ca="1" si="665"/>
        <v>0</v>
      </c>
      <c r="BB361" s="172">
        <f t="shared" ca="1" si="665"/>
        <v>0</v>
      </c>
      <c r="BC361" s="173">
        <f t="shared" ca="1" si="665"/>
        <v>0</v>
      </c>
      <c r="BD361" s="173">
        <f t="shared" ca="1" si="665"/>
        <v>0</v>
      </c>
      <c r="BE361" s="174">
        <f t="shared" ca="1" si="665"/>
        <v>0</v>
      </c>
      <c r="BF361" s="172">
        <f t="shared" ca="1" si="665"/>
        <v>0</v>
      </c>
      <c r="BG361" s="173">
        <f t="shared" ca="1" si="665"/>
        <v>0</v>
      </c>
      <c r="BH361" s="173">
        <f t="shared" ca="1" si="665"/>
        <v>0</v>
      </c>
      <c r="BI361" s="174">
        <f t="shared" ca="1" si="665"/>
        <v>0</v>
      </c>
      <c r="BJ361" s="172">
        <f t="shared" ca="1" si="665"/>
        <v>0</v>
      </c>
      <c r="BK361" s="173">
        <f t="shared" ca="1" si="665"/>
        <v>0</v>
      </c>
      <c r="BL361" s="173">
        <f t="shared" ca="1" si="665"/>
        <v>0</v>
      </c>
      <c r="BM361" s="174">
        <f t="shared" ca="1" si="665"/>
        <v>0</v>
      </c>
      <c r="BN361" s="172">
        <f t="shared" ca="1" si="665"/>
        <v>0</v>
      </c>
      <c r="BO361" s="173">
        <f t="shared" ca="1" si="665"/>
        <v>0</v>
      </c>
      <c r="BP361" s="173">
        <f t="shared" ca="1" si="665"/>
        <v>0</v>
      </c>
      <c r="BQ361" s="174">
        <f t="shared" ca="1" si="665"/>
        <v>0</v>
      </c>
      <c r="BR361" s="172">
        <f t="shared" ca="1" si="665"/>
        <v>0</v>
      </c>
      <c r="BS361" s="173">
        <f t="shared" ca="1" si="665"/>
        <v>0</v>
      </c>
      <c r="BT361" s="173">
        <f t="shared" ca="1" si="665"/>
        <v>0</v>
      </c>
      <c r="BU361" s="174">
        <f t="shared" ca="1" si="665"/>
        <v>0</v>
      </c>
      <c r="BV361" s="172">
        <f t="shared" ref="BV361:DA361" ca="1" si="666">IF(ISERROR(SUM(BU361,MAX(BV323-BV324,0),MAX(MIN(BV323-BV324,0),-BU361))),0,SUM(BU361,MAX(BV323-BV324,0),MAX(MIN(BV323-BV324,0),-BU361)))</f>
        <v>0</v>
      </c>
      <c r="BW361" s="173">
        <f t="shared" ca="1" si="666"/>
        <v>0</v>
      </c>
      <c r="BX361" s="173">
        <f t="shared" ca="1" si="666"/>
        <v>0</v>
      </c>
      <c r="BY361" s="174">
        <f t="shared" ca="1" si="666"/>
        <v>0</v>
      </c>
      <c r="BZ361" s="172">
        <f t="shared" ca="1" si="666"/>
        <v>0</v>
      </c>
      <c r="CA361" s="173">
        <f t="shared" ca="1" si="666"/>
        <v>0</v>
      </c>
      <c r="CB361" s="173">
        <f t="shared" ca="1" si="666"/>
        <v>0</v>
      </c>
      <c r="CC361" s="174">
        <f t="shared" ca="1" si="666"/>
        <v>0</v>
      </c>
      <c r="CD361" s="172">
        <f t="shared" ca="1" si="666"/>
        <v>0</v>
      </c>
      <c r="CE361" s="173">
        <f t="shared" ca="1" si="666"/>
        <v>0</v>
      </c>
      <c r="CF361" s="173">
        <f t="shared" ca="1" si="666"/>
        <v>0</v>
      </c>
      <c r="CG361" s="174">
        <f t="shared" ca="1" si="666"/>
        <v>0</v>
      </c>
      <c r="CH361" s="172">
        <f t="shared" ca="1" si="666"/>
        <v>0</v>
      </c>
      <c r="CI361" s="173">
        <f t="shared" ca="1" si="666"/>
        <v>0</v>
      </c>
      <c r="CJ361" s="173">
        <f t="shared" ca="1" si="666"/>
        <v>0</v>
      </c>
      <c r="CK361" s="174">
        <f t="shared" ca="1" si="666"/>
        <v>0</v>
      </c>
      <c r="CL361" s="172">
        <f t="shared" ca="1" si="666"/>
        <v>0</v>
      </c>
      <c r="CM361" s="173">
        <f t="shared" ca="1" si="666"/>
        <v>0</v>
      </c>
      <c r="CN361" s="173">
        <f t="shared" ca="1" si="666"/>
        <v>0</v>
      </c>
      <c r="CO361" s="174">
        <f t="shared" ca="1" si="666"/>
        <v>0</v>
      </c>
      <c r="CP361" s="172">
        <f t="shared" ca="1" si="666"/>
        <v>0</v>
      </c>
      <c r="CQ361" s="173">
        <f t="shared" ca="1" si="666"/>
        <v>0</v>
      </c>
      <c r="CR361" s="173">
        <f t="shared" ca="1" si="666"/>
        <v>0</v>
      </c>
      <c r="CS361" s="174">
        <f t="shared" ca="1" si="666"/>
        <v>0</v>
      </c>
      <c r="CT361" s="172">
        <f t="shared" ca="1" si="666"/>
        <v>0</v>
      </c>
      <c r="CU361" s="173">
        <f t="shared" ca="1" si="666"/>
        <v>0</v>
      </c>
      <c r="CV361" s="173">
        <f t="shared" ca="1" si="666"/>
        <v>0</v>
      </c>
      <c r="CW361" s="174">
        <f t="shared" ca="1" si="666"/>
        <v>0</v>
      </c>
      <c r="CX361" s="172">
        <f t="shared" ca="1" si="666"/>
        <v>0</v>
      </c>
      <c r="CY361" s="173">
        <f t="shared" ca="1" si="666"/>
        <v>0</v>
      </c>
      <c r="CZ361" s="173">
        <f t="shared" ca="1" si="666"/>
        <v>0</v>
      </c>
      <c r="DA361" s="174">
        <f t="shared" ca="1" si="666"/>
        <v>0</v>
      </c>
      <c r="DB361" s="172">
        <f t="shared" ref="DB361:DI361" ca="1" si="667">IF(ISERROR(SUM(DA361,MAX(DB323-DB324,0),MAX(MIN(DB323-DB324,0),-DA361))),0,SUM(DA361,MAX(DB323-DB324,0),MAX(MIN(DB323-DB324,0),-DA361)))</f>
        <v>0</v>
      </c>
      <c r="DC361" s="173">
        <f t="shared" ca="1" si="667"/>
        <v>0</v>
      </c>
      <c r="DD361" s="173">
        <f t="shared" ca="1" si="667"/>
        <v>0</v>
      </c>
      <c r="DE361" s="174">
        <f t="shared" ca="1" si="667"/>
        <v>0</v>
      </c>
      <c r="DF361" s="172">
        <f t="shared" ca="1" si="667"/>
        <v>0</v>
      </c>
      <c r="DG361" s="173">
        <f t="shared" ca="1" si="667"/>
        <v>0</v>
      </c>
      <c r="DH361" s="173">
        <f t="shared" ca="1" si="667"/>
        <v>0</v>
      </c>
      <c r="DI361" s="174">
        <f t="shared" ca="1" si="667"/>
        <v>0</v>
      </c>
      <c r="DK361" s="69">
        <f t="shared" ref="DK361:EK361" ca="1" si="668">SUM(OFFSET($E361,,MATCH(DK$3,$F$5:$DI$5,0)+3,,1))</f>
        <v>0</v>
      </c>
      <c r="DL361" s="69">
        <f t="shared" ca="1" si="668"/>
        <v>0</v>
      </c>
      <c r="DM361" s="69">
        <f t="shared" ca="1" si="668"/>
        <v>0</v>
      </c>
      <c r="DN361" s="69">
        <f t="shared" ca="1" si="668"/>
        <v>0</v>
      </c>
      <c r="DO361" s="69">
        <f t="shared" ca="1" si="668"/>
        <v>0</v>
      </c>
      <c r="DP361" s="69">
        <f t="shared" ca="1" si="668"/>
        <v>0</v>
      </c>
      <c r="DQ361" s="69">
        <f t="shared" ca="1" si="668"/>
        <v>0</v>
      </c>
      <c r="DR361" s="69">
        <f t="shared" ca="1" si="668"/>
        <v>0</v>
      </c>
      <c r="DS361" s="69">
        <f t="shared" ca="1" si="668"/>
        <v>0</v>
      </c>
      <c r="DT361" s="69">
        <f t="shared" ca="1" si="668"/>
        <v>0</v>
      </c>
      <c r="DU361" s="69">
        <f t="shared" ca="1" si="668"/>
        <v>0</v>
      </c>
      <c r="DV361" s="69">
        <f t="shared" ca="1" si="668"/>
        <v>0</v>
      </c>
      <c r="DW361" s="69">
        <f t="shared" ca="1" si="668"/>
        <v>0</v>
      </c>
      <c r="DX361" s="69">
        <f t="shared" ca="1" si="668"/>
        <v>0</v>
      </c>
      <c r="DY361" s="69">
        <f t="shared" ca="1" si="668"/>
        <v>0</v>
      </c>
      <c r="DZ361" s="69">
        <f t="shared" ca="1" si="668"/>
        <v>0</v>
      </c>
      <c r="EA361" s="69">
        <f t="shared" ca="1" si="668"/>
        <v>0</v>
      </c>
      <c r="EB361" s="69">
        <f t="shared" ca="1" si="668"/>
        <v>0</v>
      </c>
      <c r="EC361" s="69">
        <f t="shared" ca="1" si="668"/>
        <v>0</v>
      </c>
      <c r="ED361" s="69">
        <f t="shared" ca="1" si="668"/>
        <v>0</v>
      </c>
      <c r="EE361" s="69">
        <f t="shared" ca="1" si="668"/>
        <v>0</v>
      </c>
      <c r="EF361" s="69">
        <f t="shared" ca="1" si="668"/>
        <v>0</v>
      </c>
      <c r="EG361" s="69">
        <f t="shared" ca="1" si="668"/>
        <v>0</v>
      </c>
      <c r="EH361" s="69">
        <f t="shared" ca="1" si="668"/>
        <v>0</v>
      </c>
      <c r="EI361" s="69">
        <f t="shared" ca="1" si="668"/>
        <v>0</v>
      </c>
      <c r="EJ361" s="69">
        <f t="shared" ca="1" si="668"/>
        <v>0</v>
      </c>
      <c r="EK361" s="69">
        <f t="shared" ca="1" si="668"/>
        <v>0</v>
      </c>
    </row>
    <row r="362" spans="1:141" outlineLevel="2" x14ac:dyDescent="0.25">
      <c r="A362" s="129"/>
      <c r="B362" s="129"/>
      <c r="C362" s="129"/>
      <c r="D362" s="129"/>
      <c r="E362" s="122"/>
      <c r="F362" s="130"/>
      <c r="G362" s="122"/>
      <c r="H362" s="122"/>
      <c r="I362" s="122"/>
      <c r="J362" s="130"/>
      <c r="K362" s="122"/>
      <c r="L362" s="122"/>
      <c r="M362" s="122"/>
      <c r="N362" s="130"/>
      <c r="O362" s="122"/>
      <c r="P362" s="122"/>
      <c r="Q362" s="122"/>
      <c r="R362" s="130"/>
      <c r="S362" s="122"/>
      <c r="T362" s="122"/>
      <c r="U362" s="122"/>
      <c r="V362" s="130"/>
      <c r="W362" s="122"/>
      <c r="X362" s="122"/>
      <c r="Y362" s="122"/>
      <c r="Z362" s="130"/>
      <c r="AA362" s="122"/>
      <c r="AB362" s="122"/>
      <c r="AC362" s="122"/>
      <c r="AD362" s="130"/>
      <c r="AE362" s="122"/>
      <c r="AF362" s="122"/>
      <c r="AG362" s="122"/>
      <c r="AH362" s="130"/>
      <c r="AI362" s="122"/>
      <c r="AJ362" s="122"/>
      <c r="AK362" s="122"/>
      <c r="AL362" s="130"/>
      <c r="AM362" s="122"/>
      <c r="AN362" s="122"/>
      <c r="AO362" s="122"/>
      <c r="AP362" s="130"/>
      <c r="AQ362" s="122"/>
      <c r="AR362" s="122"/>
      <c r="AS362" s="122"/>
      <c r="AT362" s="130"/>
      <c r="AU362" s="122"/>
      <c r="AV362" s="122"/>
      <c r="AW362" s="122"/>
      <c r="AX362" s="130"/>
      <c r="AY362" s="122"/>
      <c r="AZ362" s="122"/>
      <c r="BA362" s="122"/>
      <c r="BB362" s="130"/>
      <c r="BC362" s="122"/>
      <c r="BD362" s="122"/>
      <c r="BE362" s="122"/>
      <c r="BF362" s="130"/>
      <c r="BG362" s="122"/>
      <c r="BH362" s="122"/>
      <c r="BI362" s="122"/>
      <c r="BJ362" s="130"/>
      <c r="BK362" s="122"/>
      <c r="BL362" s="122"/>
      <c r="BM362" s="122"/>
      <c r="BN362" s="130"/>
      <c r="BO362" s="122"/>
      <c r="BP362" s="122"/>
      <c r="BQ362" s="122"/>
      <c r="BR362" s="130"/>
      <c r="BS362" s="122"/>
      <c r="BT362" s="122"/>
      <c r="BU362" s="122"/>
      <c r="BV362" s="130"/>
      <c r="BW362" s="122"/>
      <c r="BX362" s="122"/>
      <c r="BY362" s="122"/>
      <c r="BZ362" s="130"/>
      <c r="CA362" s="122"/>
      <c r="CB362" s="122"/>
      <c r="CC362" s="122"/>
      <c r="CD362" s="130"/>
      <c r="CE362" s="122"/>
      <c r="CF362" s="122"/>
      <c r="CG362" s="122"/>
      <c r="CH362" s="130"/>
      <c r="CI362" s="122"/>
      <c r="CJ362" s="122"/>
      <c r="CK362" s="122"/>
      <c r="CL362" s="130"/>
      <c r="CM362" s="122"/>
      <c r="CN362" s="122"/>
      <c r="CO362" s="122"/>
      <c r="CP362" s="130"/>
      <c r="CQ362" s="122"/>
      <c r="CR362" s="122"/>
      <c r="CS362" s="122"/>
      <c r="CT362" s="130"/>
      <c r="CU362" s="122"/>
      <c r="CV362" s="122"/>
      <c r="CW362" s="122"/>
      <c r="CX362" s="130"/>
      <c r="CY362" s="122"/>
      <c r="CZ362" s="122"/>
      <c r="DA362" s="122"/>
      <c r="DB362" s="130"/>
      <c r="DC362" s="122"/>
      <c r="DD362" s="122"/>
      <c r="DE362" s="122"/>
      <c r="DF362" s="130"/>
      <c r="DG362" s="122"/>
      <c r="DH362" s="122"/>
      <c r="DI362" s="131"/>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row>
    <row r="363" spans="1:141" outlineLevel="2" x14ac:dyDescent="0.25">
      <c r="A363" s="90"/>
      <c r="B363" s="90"/>
      <c r="C363" s="111"/>
      <c r="D363" s="90"/>
      <c r="F363" s="113"/>
      <c r="G363" s="69"/>
      <c r="H363" s="69"/>
      <c r="I363" s="114"/>
      <c r="J363" s="113"/>
      <c r="K363" s="69"/>
      <c r="L363" s="69"/>
      <c r="M363" s="114"/>
      <c r="N363" s="113"/>
      <c r="O363" s="69"/>
      <c r="P363" s="69"/>
      <c r="Q363" s="114"/>
      <c r="R363" s="113"/>
      <c r="S363" s="69"/>
      <c r="T363" s="69"/>
      <c r="U363" s="114"/>
      <c r="V363" s="113"/>
      <c r="W363" s="69"/>
      <c r="X363" s="69"/>
      <c r="Y363" s="114"/>
      <c r="Z363" s="113"/>
      <c r="AA363" s="69"/>
      <c r="AB363" s="69"/>
      <c r="AC363" s="114"/>
      <c r="AD363" s="113"/>
      <c r="AE363" s="69"/>
      <c r="AF363" s="69"/>
      <c r="AG363" s="114"/>
      <c r="AH363" s="113"/>
      <c r="AI363" s="69"/>
      <c r="AJ363" s="69"/>
      <c r="AK363" s="114"/>
      <c r="AL363" s="113"/>
      <c r="AM363" s="69"/>
      <c r="AN363" s="69"/>
      <c r="AO363" s="114"/>
      <c r="AP363" s="113"/>
      <c r="AQ363" s="69"/>
      <c r="AR363" s="69"/>
      <c r="AS363" s="114"/>
      <c r="AT363" s="113"/>
      <c r="AU363" s="69"/>
      <c r="AV363" s="69"/>
      <c r="AW363" s="114"/>
      <c r="AX363" s="113"/>
      <c r="AY363" s="69"/>
      <c r="AZ363" s="69"/>
      <c r="BA363" s="114"/>
      <c r="BB363" s="113"/>
      <c r="BC363" s="69"/>
      <c r="BD363" s="69"/>
      <c r="BE363" s="114"/>
      <c r="BF363" s="113"/>
      <c r="BG363" s="69"/>
      <c r="BH363" s="69"/>
      <c r="BI363" s="114"/>
      <c r="BJ363" s="113"/>
      <c r="BK363" s="69"/>
      <c r="BL363" s="69"/>
      <c r="BM363" s="114"/>
      <c r="BN363" s="113"/>
      <c r="BO363" s="69"/>
      <c r="BP363" s="69"/>
      <c r="BQ363" s="114"/>
      <c r="BR363" s="113"/>
      <c r="BS363" s="69"/>
      <c r="BT363" s="69"/>
      <c r="BU363" s="114"/>
      <c r="BV363" s="113"/>
      <c r="BW363" s="69"/>
      <c r="BX363" s="69"/>
      <c r="BY363" s="114"/>
      <c r="BZ363" s="113"/>
      <c r="CA363" s="69"/>
      <c r="CB363" s="69"/>
      <c r="CC363" s="114"/>
      <c r="CD363" s="113"/>
      <c r="CE363" s="69"/>
      <c r="CF363" s="69"/>
      <c r="CG363" s="114"/>
      <c r="CH363" s="113"/>
      <c r="CI363" s="69"/>
      <c r="CJ363" s="69"/>
      <c r="CK363" s="114"/>
      <c r="CL363" s="113"/>
      <c r="CM363" s="69"/>
      <c r="CN363" s="69"/>
      <c r="CO363" s="114"/>
      <c r="CP363" s="113"/>
      <c r="CQ363" s="69"/>
      <c r="CR363" s="69"/>
      <c r="CS363" s="114"/>
      <c r="CT363" s="113"/>
      <c r="CU363" s="69"/>
      <c r="CV363" s="69"/>
      <c r="CW363" s="114"/>
      <c r="CX363" s="113"/>
      <c r="CY363" s="69"/>
      <c r="CZ363" s="69"/>
      <c r="DA363" s="114"/>
      <c r="DB363" s="113"/>
      <c r="DC363" s="69"/>
      <c r="DD363" s="69"/>
      <c r="DE363" s="114"/>
      <c r="DF363" s="113"/>
      <c r="DG363" s="69"/>
      <c r="DH363" s="69"/>
      <c r="DI363" s="114"/>
      <c r="DK363" s="69"/>
      <c r="DL363" s="69"/>
      <c r="DM363" s="69"/>
      <c r="DN363" s="69"/>
      <c r="DO363" s="69"/>
      <c r="DP363" s="69"/>
      <c r="DQ363" s="69"/>
      <c r="DR363" s="69"/>
      <c r="DS363" s="69"/>
      <c r="DT363" s="69"/>
      <c r="DU363" s="69"/>
      <c r="DV363" s="69"/>
      <c r="DW363" s="69"/>
      <c r="DX363" s="69"/>
      <c r="DY363" s="69"/>
      <c r="DZ363" s="69"/>
      <c r="EA363" s="69"/>
      <c r="EB363" s="69"/>
      <c r="EC363" s="69"/>
      <c r="ED363" s="69"/>
      <c r="EE363" s="69"/>
      <c r="EF363" s="69"/>
      <c r="EG363" s="69"/>
      <c r="EH363" s="69"/>
      <c r="EI363" s="69"/>
      <c r="EJ363" s="69"/>
      <c r="EK363" s="69"/>
    </row>
    <row r="364" spans="1:141" outlineLevel="2" x14ac:dyDescent="0.25">
      <c r="A364" s="90"/>
      <c r="B364" s="90"/>
      <c r="C364" s="111"/>
      <c r="D364" s="90"/>
      <c r="E364" t="s">
        <v>347</v>
      </c>
      <c r="F364" s="113"/>
      <c r="G364" s="69"/>
      <c r="H364" s="69"/>
      <c r="I364" s="114"/>
      <c r="J364" s="113"/>
      <c r="K364" s="69"/>
      <c r="L364" s="69"/>
      <c r="M364" s="114"/>
      <c r="N364" s="113"/>
      <c r="O364" s="69"/>
      <c r="P364" s="69"/>
      <c r="Q364" s="114"/>
      <c r="R364" s="113"/>
      <c r="S364" s="69"/>
      <c r="T364" s="69"/>
      <c r="U364" s="114"/>
      <c r="V364" s="113"/>
      <c r="W364" s="69"/>
      <c r="X364" s="69"/>
      <c r="Y364" s="114"/>
      <c r="Z364" s="113"/>
      <c r="AA364" s="69"/>
      <c r="AB364" s="69"/>
      <c r="AC364" s="114"/>
      <c r="AD364" s="113"/>
      <c r="AE364" s="69"/>
      <c r="AF364" s="69"/>
      <c r="AG364" s="114"/>
      <c r="AH364" s="113"/>
      <c r="AI364" s="69"/>
      <c r="AJ364" s="69"/>
      <c r="AK364" s="114"/>
      <c r="AL364" s="113">
        <f ca="1">AL356</f>
        <v>0</v>
      </c>
      <c r="AM364" s="69">
        <f ca="1">AM356</f>
        <v>1249</v>
      </c>
      <c r="AN364" s="69">
        <f ca="1">AN356</f>
        <v>1249</v>
      </c>
      <c r="AO364" s="114">
        <f ca="1">AO356</f>
        <v>1426</v>
      </c>
      <c r="AP364" s="113">
        <f t="shared" ref="AP364:BU364" ca="1" si="669">AP365</f>
        <v>1437</v>
      </c>
      <c r="AQ364" s="69">
        <f t="shared" ca="1" si="669"/>
        <v>1457</v>
      </c>
      <c r="AR364" s="69">
        <f t="shared" ca="1" si="669"/>
        <v>1479</v>
      </c>
      <c r="AS364" s="114">
        <f t="shared" ca="1" si="669"/>
        <v>1478</v>
      </c>
      <c r="AT364" s="113">
        <f t="shared" ca="1" si="669"/>
        <v>1496</v>
      </c>
      <c r="AU364" s="69">
        <f t="shared" ca="1" si="669"/>
        <v>250</v>
      </c>
      <c r="AV364" s="69">
        <f t="shared" ca="1" si="669"/>
        <v>0</v>
      </c>
      <c r="AW364" s="114">
        <f t="shared" ca="1" si="669"/>
        <v>0</v>
      </c>
      <c r="AX364" s="113">
        <f t="shared" ca="1" si="669"/>
        <v>0</v>
      </c>
      <c r="AY364" s="69">
        <f t="shared" ca="1" si="669"/>
        <v>0</v>
      </c>
      <c r="AZ364" s="69">
        <f t="shared" ca="1" si="669"/>
        <v>0</v>
      </c>
      <c r="BA364" s="114">
        <f t="shared" ca="1" si="669"/>
        <v>0</v>
      </c>
      <c r="BB364" s="113">
        <f t="shared" ca="1" si="669"/>
        <v>0</v>
      </c>
      <c r="BC364" s="69">
        <f t="shared" ca="1" si="669"/>
        <v>0</v>
      </c>
      <c r="BD364" s="69">
        <f t="shared" ca="1" si="669"/>
        <v>0</v>
      </c>
      <c r="BE364" s="114">
        <f t="shared" ca="1" si="669"/>
        <v>0</v>
      </c>
      <c r="BF364" s="113">
        <f t="shared" ca="1" si="669"/>
        <v>0</v>
      </c>
      <c r="BG364" s="69">
        <f t="shared" ca="1" si="669"/>
        <v>0</v>
      </c>
      <c r="BH364" s="69">
        <f t="shared" ca="1" si="669"/>
        <v>0</v>
      </c>
      <c r="BI364" s="114">
        <f t="shared" ca="1" si="669"/>
        <v>0</v>
      </c>
      <c r="BJ364" s="113">
        <f t="shared" ca="1" si="669"/>
        <v>0</v>
      </c>
      <c r="BK364" s="69">
        <f t="shared" ca="1" si="669"/>
        <v>0</v>
      </c>
      <c r="BL364" s="69">
        <f t="shared" ca="1" si="669"/>
        <v>0</v>
      </c>
      <c r="BM364" s="114">
        <f t="shared" ca="1" si="669"/>
        <v>0</v>
      </c>
      <c r="BN364" s="113">
        <f t="shared" ca="1" si="669"/>
        <v>0</v>
      </c>
      <c r="BO364" s="69">
        <f t="shared" ca="1" si="669"/>
        <v>0</v>
      </c>
      <c r="BP364" s="69">
        <f t="shared" ca="1" si="669"/>
        <v>0</v>
      </c>
      <c r="BQ364" s="114">
        <f t="shared" ca="1" si="669"/>
        <v>0</v>
      </c>
      <c r="BR364" s="113">
        <f t="shared" ca="1" si="669"/>
        <v>0</v>
      </c>
      <c r="BS364" s="69">
        <f t="shared" ca="1" si="669"/>
        <v>0</v>
      </c>
      <c r="BT364" s="69">
        <f t="shared" ca="1" si="669"/>
        <v>0</v>
      </c>
      <c r="BU364" s="114">
        <f t="shared" ca="1" si="669"/>
        <v>0</v>
      </c>
      <c r="BV364" s="113">
        <f t="shared" ref="BV364:DA364" ca="1" si="670">BV365</f>
        <v>0</v>
      </c>
      <c r="BW364" s="69">
        <f t="shared" ca="1" si="670"/>
        <v>0</v>
      </c>
      <c r="BX364" s="69">
        <f t="shared" ca="1" si="670"/>
        <v>0</v>
      </c>
      <c r="BY364" s="114">
        <f t="shared" ca="1" si="670"/>
        <v>0</v>
      </c>
      <c r="BZ364" s="113">
        <f t="shared" ca="1" si="670"/>
        <v>0</v>
      </c>
      <c r="CA364" s="69">
        <f t="shared" ca="1" si="670"/>
        <v>0</v>
      </c>
      <c r="CB364" s="69">
        <f t="shared" ca="1" si="670"/>
        <v>0</v>
      </c>
      <c r="CC364" s="114">
        <f t="shared" ca="1" si="670"/>
        <v>0</v>
      </c>
      <c r="CD364" s="113">
        <f t="shared" ca="1" si="670"/>
        <v>0</v>
      </c>
      <c r="CE364" s="69">
        <f t="shared" ca="1" si="670"/>
        <v>0</v>
      </c>
      <c r="CF364" s="69">
        <f t="shared" ca="1" si="670"/>
        <v>0</v>
      </c>
      <c r="CG364" s="114">
        <f t="shared" ca="1" si="670"/>
        <v>0</v>
      </c>
      <c r="CH364" s="113">
        <f t="shared" ca="1" si="670"/>
        <v>0</v>
      </c>
      <c r="CI364" s="69">
        <f t="shared" ca="1" si="670"/>
        <v>0</v>
      </c>
      <c r="CJ364" s="69">
        <f t="shared" ca="1" si="670"/>
        <v>0</v>
      </c>
      <c r="CK364" s="114">
        <f t="shared" ca="1" si="670"/>
        <v>0</v>
      </c>
      <c r="CL364" s="113">
        <f t="shared" ca="1" si="670"/>
        <v>0</v>
      </c>
      <c r="CM364" s="69">
        <f t="shared" ca="1" si="670"/>
        <v>0</v>
      </c>
      <c r="CN364" s="69">
        <f t="shared" ca="1" si="670"/>
        <v>0</v>
      </c>
      <c r="CO364" s="114">
        <f t="shared" ca="1" si="670"/>
        <v>0</v>
      </c>
      <c r="CP364" s="113">
        <f t="shared" ca="1" si="670"/>
        <v>0</v>
      </c>
      <c r="CQ364" s="69">
        <f t="shared" ca="1" si="670"/>
        <v>0</v>
      </c>
      <c r="CR364" s="69">
        <f t="shared" ca="1" si="670"/>
        <v>0</v>
      </c>
      <c r="CS364" s="114">
        <f t="shared" ca="1" si="670"/>
        <v>0</v>
      </c>
      <c r="CT364" s="113">
        <f t="shared" ca="1" si="670"/>
        <v>0</v>
      </c>
      <c r="CU364" s="69">
        <f t="shared" ca="1" si="670"/>
        <v>0</v>
      </c>
      <c r="CV364" s="69">
        <f t="shared" ca="1" si="670"/>
        <v>0</v>
      </c>
      <c r="CW364" s="114">
        <f t="shared" ca="1" si="670"/>
        <v>0</v>
      </c>
      <c r="CX364" s="113">
        <f t="shared" ca="1" si="670"/>
        <v>0</v>
      </c>
      <c r="CY364" s="69">
        <f t="shared" ca="1" si="670"/>
        <v>0</v>
      </c>
      <c r="CZ364" s="69">
        <f t="shared" ca="1" si="670"/>
        <v>0</v>
      </c>
      <c r="DA364" s="114">
        <f t="shared" ca="1" si="670"/>
        <v>0</v>
      </c>
      <c r="DB364" s="113">
        <f t="shared" ref="DB364:DI364" ca="1" si="671">DB365</f>
        <v>0</v>
      </c>
      <c r="DC364" s="69">
        <f t="shared" ca="1" si="671"/>
        <v>0</v>
      </c>
      <c r="DD364" s="69">
        <f t="shared" ca="1" si="671"/>
        <v>0</v>
      </c>
      <c r="DE364" s="114">
        <f t="shared" ca="1" si="671"/>
        <v>0</v>
      </c>
      <c r="DF364" s="113">
        <f t="shared" ca="1" si="671"/>
        <v>0</v>
      </c>
      <c r="DG364" s="69">
        <f t="shared" ca="1" si="671"/>
        <v>0</v>
      </c>
      <c r="DH364" s="69">
        <f t="shared" ca="1" si="671"/>
        <v>0</v>
      </c>
      <c r="DI364" s="114">
        <f t="shared" ca="1" si="671"/>
        <v>0</v>
      </c>
      <c r="DK364" s="69">
        <f t="shared" ref="DK364:EK364" ca="1" si="672">SUM(OFFSET($E364,,MATCH(DK$3,$F$5:$DI$5,0)+3,,1))</f>
        <v>0</v>
      </c>
      <c r="DL364" s="69">
        <f t="shared" ca="1" si="672"/>
        <v>0</v>
      </c>
      <c r="DM364" s="69">
        <f t="shared" ca="1" si="672"/>
        <v>0</v>
      </c>
      <c r="DN364" s="69">
        <f t="shared" ca="1" si="672"/>
        <v>0</v>
      </c>
      <c r="DO364" s="69">
        <f t="shared" ca="1" si="672"/>
        <v>0</v>
      </c>
      <c r="DP364" s="69">
        <f t="shared" ca="1" si="672"/>
        <v>0</v>
      </c>
      <c r="DQ364" s="69">
        <f t="shared" ca="1" si="672"/>
        <v>0</v>
      </c>
      <c r="DR364" s="69">
        <f t="shared" ca="1" si="672"/>
        <v>0</v>
      </c>
      <c r="DS364" s="69">
        <f t="shared" ca="1" si="672"/>
        <v>1426</v>
      </c>
      <c r="DT364" s="69">
        <f t="shared" ca="1" si="672"/>
        <v>1478</v>
      </c>
      <c r="DU364" s="69">
        <f t="shared" ca="1" si="672"/>
        <v>0</v>
      </c>
      <c r="DV364" s="69">
        <f t="shared" ca="1" si="672"/>
        <v>0</v>
      </c>
      <c r="DW364" s="69">
        <f t="shared" ca="1" si="672"/>
        <v>0</v>
      </c>
      <c r="DX364" s="69">
        <f t="shared" ca="1" si="672"/>
        <v>0</v>
      </c>
      <c r="DY364" s="69">
        <f t="shared" ca="1" si="672"/>
        <v>0</v>
      </c>
      <c r="DZ364" s="69">
        <f t="shared" ca="1" si="672"/>
        <v>0</v>
      </c>
      <c r="EA364" s="69">
        <f t="shared" ca="1" si="672"/>
        <v>0</v>
      </c>
      <c r="EB364" s="69">
        <f t="shared" ca="1" si="672"/>
        <v>0</v>
      </c>
      <c r="EC364" s="69">
        <f t="shared" ca="1" si="672"/>
        <v>0</v>
      </c>
      <c r="ED364" s="69">
        <f t="shared" ca="1" si="672"/>
        <v>0</v>
      </c>
      <c r="EE364" s="69">
        <f t="shared" ca="1" si="672"/>
        <v>0</v>
      </c>
      <c r="EF364" s="69">
        <f t="shared" ca="1" si="672"/>
        <v>0</v>
      </c>
      <c r="EG364" s="69">
        <f t="shared" ca="1" si="672"/>
        <v>0</v>
      </c>
      <c r="EH364" s="69">
        <f t="shared" ca="1" si="672"/>
        <v>0</v>
      </c>
      <c r="EI364" s="69">
        <f t="shared" ca="1" si="672"/>
        <v>0</v>
      </c>
      <c r="EJ364" s="69">
        <f t="shared" ca="1" si="672"/>
        <v>0</v>
      </c>
      <c r="EK364" s="69">
        <f t="shared" ca="1" si="672"/>
        <v>0</v>
      </c>
    </row>
    <row r="365" spans="1:141" outlineLevel="2" x14ac:dyDescent="0.25">
      <c r="A365" s="90"/>
      <c r="B365" s="90"/>
      <c r="C365" s="111"/>
      <c r="D365" s="90"/>
      <c r="E365" t="s">
        <v>322</v>
      </c>
      <c r="F365" s="113"/>
      <c r="G365" s="69"/>
      <c r="H365" s="69"/>
      <c r="I365" s="114"/>
      <c r="J365" s="113"/>
      <c r="K365" s="69"/>
      <c r="L365" s="69"/>
      <c r="M365" s="114"/>
      <c r="N365" s="113"/>
      <c r="O365" s="69"/>
      <c r="P365" s="69"/>
      <c r="Q365" s="114"/>
      <c r="R365" s="113"/>
      <c r="S365" s="69"/>
      <c r="T365" s="69"/>
      <c r="U365" s="114"/>
      <c r="V365" s="113"/>
      <c r="W365" s="69"/>
      <c r="X365" s="69"/>
      <c r="Y365" s="114"/>
      <c r="Z365" s="113"/>
      <c r="AA365" s="69"/>
      <c r="AB365" s="69"/>
      <c r="AC365" s="114"/>
      <c r="AD365" s="113"/>
      <c r="AE365" s="69"/>
      <c r="AF365" s="69"/>
      <c r="AG365" s="114"/>
      <c r="AH365" s="113"/>
      <c r="AI365" s="69"/>
      <c r="AJ365" s="69"/>
      <c r="AK365" s="114"/>
      <c r="AL365" s="100"/>
      <c r="AM365" s="69"/>
      <c r="AN365" s="69"/>
      <c r="AO365" s="114"/>
      <c r="AP365" s="113">
        <f t="shared" ref="AP365:BU365" ca="1" si="673">IF(AP$4="A",AP356,AP367)</f>
        <v>1437</v>
      </c>
      <c r="AQ365" s="69">
        <f t="shared" ca="1" si="673"/>
        <v>1457</v>
      </c>
      <c r="AR365" s="69">
        <f t="shared" ca="1" si="673"/>
        <v>1479</v>
      </c>
      <c r="AS365" s="114">
        <f t="shared" ca="1" si="673"/>
        <v>1478</v>
      </c>
      <c r="AT365" s="113">
        <f t="shared" ca="1" si="673"/>
        <v>1496</v>
      </c>
      <c r="AU365" s="69">
        <f t="shared" ca="1" si="673"/>
        <v>250</v>
      </c>
      <c r="AV365" s="69">
        <f t="shared" ca="1" si="673"/>
        <v>0</v>
      </c>
      <c r="AW365" s="114">
        <f t="shared" ca="1" si="673"/>
        <v>0</v>
      </c>
      <c r="AX365" s="113">
        <f t="shared" ca="1" si="673"/>
        <v>0</v>
      </c>
      <c r="AY365" s="69">
        <f t="shared" ca="1" si="673"/>
        <v>0</v>
      </c>
      <c r="AZ365" s="69">
        <f t="shared" ca="1" si="673"/>
        <v>0</v>
      </c>
      <c r="BA365" s="114">
        <f t="shared" ca="1" si="673"/>
        <v>0</v>
      </c>
      <c r="BB365" s="113">
        <f t="shared" ca="1" si="673"/>
        <v>0</v>
      </c>
      <c r="BC365" s="69">
        <f t="shared" ca="1" si="673"/>
        <v>0</v>
      </c>
      <c r="BD365" s="69">
        <f t="shared" ca="1" si="673"/>
        <v>0</v>
      </c>
      <c r="BE365" s="114">
        <f t="shared" ca="1" si="673"/>
        <v>0</v>
      </c>
      <c r="BF365" s="113">
        <f t="shared" ca="1" si="673"/>
        <v>0</v>
      </c>
      <c r="BG365" s="69">
        <f t="shared" ca="1" si="673"/>
        <v>0</v>
      </c>
      <c r="BH365" s="69">
        <f t="shared" ca="1" si="673"/>
        <v>0</v>
      </c>
      <c r="BI365" s="114">
        <f t="shared" ca="1" si="673"/>
        <v>0</v>
      </c>
      <c r="BJ365" s="113">
        <f t="shared" ca="1" si="673"/>
        <v>0</v>
      </c>
      <c r="BK365" s="69">
        <f t="shared" ca="1" si="673"/>
        <v>0</v>
      </c>
      <c r="BL365" s="69">
        <f t="shared" ca="1" si="673"/>
        <v>0</v>
      </c>
      <c r="BM365" s="114">
        <f t="shared" ca="1" si="673"/>
        <v>0</v>
      </c>
      <c r="BN365" s="113">
        <f t="shared" ca="1" si="673"/>
        <v>0</v>
      </c>
      <c r="BO365" s="69">
        <f t="shared" ca="1" si="673"/>
        <v>0</v>
      </c>
      <c r="BP365" s="69">
        <f t="shared" ca="1" si="673"/>
        <v>0</v>
      </c>
      <c r="BQ365" s="114">
        <f t="shared" ca="1" si="673"/>
        <v>0</v>
      </c>
      <c r="BR365" s="113">
        <f t="shared" ca="1" si="673"/>
        <v>0</v>
      </c>
      <c r="BS365" s="69">
        <f t="shared" ca="1" si="673"/>
        <v>0</v>
      </c>
      <c r="BT365" s="69">
        <f t="shared" ca="1" si="673"/>
        <v>0</v>
      </c>
      <c r="BU365" s="114">
        <f t="shared" ca="1" si="673"/>
        <v>0</v>
      </c>
      <c r="BV365" s="113">
        <f t="shared" ref="BV365:DA365" ca="1" si="674">IF(BV$4="A",BV356,BV367)</f>
        <v>0</v>
      </c>
      <c r="BW365" s="69">
        <f t="shared" ca="1" si="674"/>
        <v>0</v>
      </c>
      <c r="BX365" s="69">
        <f t="shared" ca="1" si="674"/>
        <v>0</v>
      </c>
      <c r="BY365" s="114">
        <f t="shared" ca="1" si="674"/>
        <v>0</v>
      </c>
      <c r="BZ365" s="113">
        <f t="shared" ca="1" si="674"/>
        <v>0</v>
      </c>
      <c r="CA365" s="69">
        <f t="shared" ca="1" si="674"/>
        <v>0</v>
      </c>
      <c r="CB365" s="69">
        <f t="shared" ca="1" si="674"/>
        <v>0</v>
      </c>
      <c r="CC365" s="114">
        <f t="shared" ca="1" si="674"/>
        <v>0</v>
      </c>
      <c r="CD365" s="113">
        <f t="shared" ca="1" si="674"/>
        <v>0</v>
      </c>
      <c r="CE365" s="69">
        <f t="shared" ca="1" si="674"/>
        <v>0</v>
      </c>
      <c r="CF365" s="69">
        <f t="shared" ca="1" si="674"/>
        <v>0</v>
      </c>
      <c r="CG365" s="114">
        <f t="shared" ca="1" si="674"/>
        <v>0</v>
      </c>
      <c r="CH365" s="113">
        <f t="shared" ca="1" si="674"/>
        <v>0</v>
      </c>
      <c r="CI365" s="69">
        <f t="shared" ca="1" si="674"/>
        <v>0</v>
      </c>
      <c r="CJ365" s="69">
        <f t="shared" ca="1" si="674"/>
        <v>0</v>
      </c>
      <c r="CK365" s="114">
        <f t="shared" ca="1" si="674"/>
        <v>0</v>
      </c>
      <c r="CL365" s="113">
        <f t="shared" ca="1" si="674"/>
        <v>0</v>
      </c>
      <c r="CM365" s="69">
        <f t="shared" ca="1" si="674"/>
        <v>0</v>
      </c>
      <c r="CN365" s="69">
        <f t="shared" ca="1" si="674"/>
        <v>0</v>
      </c>
      <c r="CO365" s="114">
        <f t="shared" ca="1" si="674"/>
        <v>0</v>
      </c>
      <c r="CP365" s="113">
        <f t="shared" ca="1" si="674"/>
        <v>0</v>
      </c>
      <c r="CQ365" s="69">
        <f t="shared" ca="1" si="674"/>
        <v>0</v>
      </c>
      <c r="CR365" s="69">
        <f t="shared" ca="1" si="674"/>
        <v>0</v>
      </c>
      <c r="CS365" s="114">
        <f t="shared" ca="1" si="674"/>
        <v>0</v>
      </c>
      <c r="CT365" s="113">
        <f t="shared" ca="1" si="674"/>
        <v>0</v>
      </c>
      <c r="CU365" s="69">
        <f t="shared" ca="1" si="674"/>
        <v>0</v>
      </c>
      <c r="CV365" s="69">
        <f t="shared" ca="1" si="674"/>
        <v>0</v>
      </c>
      <c r="CW365" s="114">
        <f t="shared" ca="1" si="674"/>
        <v>0</v>
      </c>
      <c r="CX365" s="113">
        <f t="shared" ca="1" si="674"/>
        <v>0</v>
      </c>
      <c r="CY365" s="69">
        <f t="shared" ca="1" si="674"/>
        <v>0</v>
      </c>
      <c r="CZ365" s="69">
        <f t="shared" ca="1" si="674"/>
        <v>0</v>
      </c>
      <c r="DA365" s="114">
        <f t="shared" ca="1" si="674"/>
        <v>0</v>
      </c>
      <c r="DB365" s="113">
        <f t="shared" ref="DB365:DI365" ca="1" si="675">IF(DB$4="A",DB356,DB367)</f>
        <v>0</v>
      </c>
      <c r="DC365" s="69">
        <f t="shared" ca="1" si="675"/>
        <v>0</v>
      </c>
      <c r="DD365" s="69">
        <f t="shared" ca="1" si="675"/>
        <v>0</v>
      </c>
      <c r="DE365" s="114">
        <f t="shared" ca="1" si="675"/>
        <v>0</v>
      </c>
      <c r="DF365" s="113">
        <f t="shared" ca="1" si="675"/>
        <v>0</v>
      </c>
      <c r="DG365" s="69">
        <f t="shared" ca="1" si="675"/>
        <v>0</v>
      </c>
      <c r="DH365" s="69">
        <f t="shared" ca="1" si="675"/>
        <v>0</v>
      </c>
      <c r="DI365" s="114">
        <f t="shared" ca="1" si="675"/>
        <v>0</v>
      </c>
      <c r="DK365" s="69"/>
      <c r="DL365" s="69"/>
      <c r="DM365" s="69"/>
      <c r="DN365" s="69"/>
      <c r="DO365" s="69"/>
      <c r="DP365" s="69"/>
      <c r="DQ365" s="69"/>
      <c r="DR365" s="69"/>
      <c r="DS365" s="69"/>
      <c r="DT365" s="69"/>
      <c r="DU365" s="69"/>
      <c r="DV365" s="69"/>
      <c r="DW365" s="69"/>
      <c r="DX365" s="69"/>
      <c r="DY365" s="69"/>
      <c r="DZ365" s="69"/>
      <c r="EA365" s="69"/>
      <c r="EB365" s="69"/>
      <c r="EC365" s="69"/>
      <c r="ED365" s="69"/>
      <c r="EE365" s="69"/>
      <c r="EF365" s="69"/>
      <c r="EG365" s="69"/>
      <c r="EH365" s="69"/>
      <c r="EI365" s="69"/>
      <c r="EJ365" s="69"/>
      <c r="EK365" s="69"/>
    </row>
    <row r="366" spans="1:141" outlineLevel="2" x14ac:dyDescent="0.25">
      <c r="A366" s="90"/>
      <c r="B366" s="90"/>
      <c r="C366" s="111"/>
      <c r="D366" s="90"/>
      <c r="F366" s="113"/>
      <c r="G366" s="69"/>
      <c r="H366" s="69"/>
      <c r="I366" s="114"/>
      <c r="J366" s="113"/>
      <c r="K366" s="69"/>
      <c r="L366" s="69"/>
      <c r="M366" s="114"/>
      <c r="N366" s="113"/>
      <c r="O366" s="69"/>
      <c r="P366" s="69"/>
      <c r="Q366" s="114"/>
      <c r="R366" s="113"/>
      <c r="S366" s="69"/>
      <c r="T366" s="69"/>
      <c r="U366" s="114"/>
      <c r="V366" s="113"/>
      <c r="W366" s="69"/>
      <c r="X366" s="69"/>
      <c r="Y366" s="114"/>
      <c r="Z366" s="113"/>
      <c r="AA366" s="69"/>
      <c r="AB366" s="69"/>
      <c r="AC366" s="114"/>
      <c r="AD366" s="113"/>
      <c r="AE366" s="69"/>
      <c r="AF366" s="69"/>
      <c r="AG366" s="114"/>
      <c r="AH366" s="113"/>
      <c r="AI366" s="69"/>
      <c r="AJ366" s="69"/>
      <c r="AK366" s="114"/>
      <c r="AL366" s="113"/>
      <c r="AM366" s="69"/>
      <c r="AN366" s="69"/>
      <c r="AO366" s="114"/>
      <c r="AP366" s="113"/>
      <c r="AQ366" s="69"/>
      <c r="AR366" s="69"/>
      <c r="AS366" s="114"/>
      <c r="AT366" s="113"/>
      <c r="AU366" s="69"/>
      <c r="AV366" s="69"/>
      <c r="AW366" s="114"/>
      <c r="AX366" s="113"/>
      <c r="AY366" s="69"/>
      <c r="AZ366" s="69"/>
      <c r="BA366" s="114"/>
      <c r="BB366" s="113"/>
      <c r="BC366" s="69"/>
      <c r="BD366" s="69"/>
      <c r="BE366" s="114"/>
      <c r="BF366" s="113"/>
      <c r="BG366" s="69"/>
      <c r="BH366" s="69"/>
      <c r="BI366" s="114"/>
      <c r="BJ366" s="113"/>
      <c r="BK366" s="69"/>
      <c r="BL366" s="69"/>
      <c r="BM366" s="114"/>
      <c r="BN366" s="113"/>
      <c r="BO366" s="69"/>
      <c r="BP366" s="69"/>
      <c r="BQ366" s="114"/>
      <c r="BR366" s="113"/>
      <c r="BS366" s="69"/>
      <c r="BT366" s="69"/>
      <c r="BU366" s="114"/>
      <c r="BV366" s="113"/>
      <c r="BW366" s="69"/>
      <c r="BX366" s="69"/>
      <c r="BY366" s="114"/>
      <c r="BZ366" s="113"/>
      <c r="CA366" s="69"/>
      <c r="CB366" s="69"/>
      <c r="CC366" s="114"/>
      <c r="CD366" s="113"/>
      <c r="CE366" s="69"/>
      <c r="CF366" s="69"/>
      <c r="CG366" s="114"/>
      <c r="CH366" s="113"/>
      <c r="CI366" s="69"/>
      <c r="CJ366" s="69"/>
      <c r="CK366" s="114"/>
      <c r="CL366" s="113"/>
      <c r="CM366" s="69"/>
      <c r="CN366" s="69"/>
      <c r="CO366" s="114"/>
      <c r="CP366" s="113"/>
      <c r="CQ366" s="69"/>
      <c r="CR366" s="69"/>
      <c r="CS366" s="114"/>
      <c r="CT366" s="113"/>
      <c r="CU366" s="69"/>
      <c r="CV366" s="69"/>
      <c r="CW366" s="114"/>
      <c r="CX366" s="113"/>
      <c r="CY366" s="69"/>
      <c r="CZ366" s="69"/>
      <c r="DA366" s="114"/>
      <c r="DB366" s="113"/>
      <c r="DC366" s="69"/>
      <c r="DD366" s="69"/>
      <c r="DE366" s="114"/>
      <c r="DF366" s="113"/>
      <c r="DG366" s="69"/>
      <c r="DH366" s="69"/>
      <c r="DI366" s="114"/>
      <c r="DK366" s="69"/>
      <c r="DL366" s="69"/>
      <c r="DM366" s="69"/>
      <c r="DN366" s="69"/>
      <c r="DO366" s="69"/>
      <c r="DP366" s="69"/>
      <c r="DQ366" s="69"/>
      <c r="DR366" s="69"/>
      <c r="DS366" s="69"/>
      <c r="DT366" s="69"/>
      <c r="DU366" s="69"/>
      <c r="DV366" s="69"/>
      <c r="DW366" s="69"/>
      <c r="DX366" s="69"/>
      <c r="DY366" s="69"/>
      <c r="DZ366" s="69"/>
      <c r="EA366" s="69"/>
      <c r="EB366" s="69"/>
      <c r="EC366" s="69"/>
      <c r="ED366" s="69"/>
      <c r="EE366" s="69"/>
      <c r="EF366" s="69"/>
      <c r="EG366" s="69"/>
      <c r="EH366" s="69"/>
      <c r="EI366" s="69"/>
      <c r="EJ366" s="69"/>
      <c r="EK366" s="69"/>
    </row>
    <row r="367" spans="1:141" outlineLevel="2" x14ac:dyDescent="0.25">
      <c r="A367" s="90"/>
      <c r="B367" s="90"/>
      <c r="C367" s="90"/>
      <c r="D367" s="90"/>
      <c r="E367" s="36" t="str">
        <f>CONCATENATE(E365," selected driver: ",$J$8," (",$J$9,")")</f>
        <v>Value selected driver: Default (Annual)</v>
      </c>
      <c r="F367" s="100"/>
      <c r="I367" s="101"/>
      <c r="J367" s="100"/>
      <c r="M367" s="101"/>
      <c r="N367" s="100"/>
      <c r="Q367" s="101"/>
      <c r="R367" s="100"/>
      <c r="U367" s="101"/>
      <c r="V367" s="100"/>
      <c r="Y367" s="101"/>
      <c r="Z367" s="100"/>
      <c r="AC367" s="101"/>
      <c r="AD367" s="100"/>
      <c r="AG367" s="101"/>
      <c r="AH367" s="100"/>
      <c r="AK367" s="101"/>
      <c r="AL367" s="100"/>
      <c r="AO367" s="101"/>
      <c r="AP367" s="147" cm="1">
        <f t="array" ref="AP367">IF($I$9=1,AP369,INDEX($DT369:$EK369,,MATCH(CONCATENATE("FY ",RIGHT(AP$3,4)),$DT$3:$EK$3,0)))</f>
        <v>0</v>
      </c>
      <c r="AQ367" s="148" cm="1">
        <f t="array" ref="AQ367">IF($I$9=1,AQ369,INDEX($DT369:$EK369,,MATCH(CONCATENATE("FY ",RIGHT(AQ$3,4)),$DT$3:$EK$3,0)))</f>
        <v>0</v>
      </c>
      <c r="AR367" s="148" cm="1">
        <f t="array" ref="AR367">IF($I$9=1,AR369,INDEX($DT369:$EK369,,MATCH(CONCATENATE("FY ",RIGHT(AR$3,4)),$DT$3:$EK$3,0)))</f>
        <v>0</v>
      </c>
      <c r="AS367" s="149" cm="1">
        <f t="array" ref="AS367">IF($I$9=1,AS369,INDEX($DT369:$EK369,,MATCH(CONCATENATE("FY ",RIGHT(AS$3,4)),$DT$3:$EK$3,0)))</f>
        <v>0</v>
      </c>
      <c r="AT367" s="147" cm="1">
        <f t="array" ref="AT367">IF($I$9=1,AT369,INDEX($DT369:$EK369,,MATCH(CONCATENATE("FY ",RIGHT(AT$3,4)),$DT$3:$EK$3,0)))</f>
        <v>0</v>
      </c>
      <c r="AU367" s="148" cm="1">
        <f t="array" ref="AU367">IF($I$9=1,AU369,INDEX($DT369:$EK369,,MATCH(CONCATENATE("FY ",RIGHT(AU$3,4)),$DT$3:$EK$3,0)))</f>
        <v>0</v>
      </c>
      <c r="AV367" s="148" cm="1">
        <f t="array" ref="AV367">IF($I$9=1,AV369,INDEX($DT369:$EK369,,MATCH(CONCATENATE("FY ",RIGHT(AV$3,4)),$DT$3:$EK$3,0)))</f>
        <v>0</v>
      </c>
      <c r="AW367" s="149" cm="1">
        <f t="array" ref="AW367">IF($I$9=1,AW369,INDEX($DT369:$EK369,,MATCH(CONCATENATE("FY ",RIGHT(AW$3,4)),$DT$3:$EK$3,0)))</f>
        <v>0</v>
      </c>
      <c r="AX367" s="147" cm="1">
        <f t="array" ref="AX367">IF($I$9=1,AX369,INDEX($DT369:$EK369,,MATCH(CONCATENATE("FY ",RIGHT(AX$3,4)),$DT$3:$EK$3,0)))</f>
        <v>0</v>
      </c>
      <c r="AY367" s="148" cm="1">
        <f t="array" ref="AY367">IF($I$9=1,AY369,INDEX($DT369:$EK369,,MATCH(CONCATENATE("FY ",RIGHT(AY$3,4)),$DT$3:$EK$3,0)))</f>
        <v>0</v>
      </c>
      <c r="AZ367" s="148" cm="1">
        <f t="array" ref="AZ367">IF($I$9=1,AZ369,INDEX($DT369:$EK369,,MATCH(CONCATENATE("FY ",RIGHT(AZ$3,4)),$DT$3:$EK$3,0)))</f>
        <v>0</v>
      </c>
      <c r="BA367" s="149" cm="1">
        <f t="array" ref="BA367">IF($I$9=1,BA369,INDEX($DT369:$EK369,,MATCH(CONCATENATE("FY ",RIGHT(BA$3,4)),$DT$3:$EK$3,0)))</f>
        <v>0</v>
      </c>
      <c r="BB367" s="147" cm="1">
        <f t="array" ref="BB367">IF($I$9=1,BB369,INDEX($DT369:$EK369,,MATCH(CONCATENATE("FY ",RIGHT(BB$3,4)),$DT$3:$EK$3,0)))</f>
        <v>0</v>
      </c>
      <c r="BC367" s="148" cm="1">
        <f t="array" ref="BC367">IF($I$9=1,BC369,INDEX($DT369:$EK369,,MATCH(CONCATENATE("FY ",RIGHT(BC$3,4)),$DT$3:$EK$3,0)))</f>
        <v>0</v>
      </c>
      <c r="BD367" s="148" cm="1">
        <f t="array" ref="BD367">IF($I$9=1,BD369,INDEX($DT369:$EK369,,MATCH(CONCATENATE("FY ",RIGHT(BD$3,4)),$DT$3:$EK$3,0)))</f>
        <v>0</v>
      </c>
      <c r="BE367" s="149" cm="1">
        <f t="array" ref="BE367">IF($I$9=1,BE369,INDEX($DT369:$EK369,,MATCH(CONCATENATE("FY ",RIGHT(BE$3,4)),$DT$3:$EK$3,0)))</f>
        <v>0</v>
      </c>
      <c r="BF367" s="147" cm="1">
        <f t="array" ref="BF367">IF($I$9=1,BF369,INDEX($DT369:$EK369,,MATCH(CONCATENATE("FY ",RIGHT(BF$3,4)),$DT$3:$EK$3,0)))</f>
        <v>0</v>
      </c>
      <c r="BG367" s="148" cm="1">
        <f t="array" ref="BG367">IF($I$9=1,BG369,INDEX($DT369:$EK369,,MATCH(CONCATENATE("FY ",RIGHT(BG$3,4)),$DT$3:$EK$3,0)))</f>
        <v>0</v>
      </c>
      <c r="BH367" s="148" cm="1">
        <f t="array" ref="BH367">IF($I$9=1,BH369,INDEX($DT369:$EK369,,MATCH(CONCATENATE("FY ",RIGHT(BH$3,4)),$DT$3:$EK$3,0)))</f>
        <v>0</v>
      </c>
      <c r="BI367" s="149" cm="1">
        <f t="array" ref="BI367">IF($I$9=1,BI369,INDEX($DT369:$EK369,,MATCH(CONCATENATE("FY ",RIGHT(BI$3,4)),$DT$3:$EK$3,0)))</f>
        <v>0</v>
      </c>
      <c r="BJ367" s="147" cm="1">
        <f t="array" ref="BJ367">IF($I$9=1,BJ369,INDEX($DT369:$EK369,,MATCH(CONCATENATE("FY ",RIGHT(BJ$3,4)),$DT$3:$EK$3,0)))</f>
        <v>0</v>
      </c>
      <c r="BK367" s="148" cm="1">
        <f t="array" ref="BK367">IF($I$9=1,BK369,INDEX($DT369:$EK369,,MATCH(CONCATENATE("FY ",RIGHT(BK$3,4)),$DT$3:$EK$3,0)))</f>
        <v>0</v>
      </c>
      <c r="BL367" s="148" cm="1">
        <f t="array" ref="BL367">IF($I$9=1,BL369,INDEX($DT369:$EK369,,MATCH(CONCATENATE("FY ",RIGHT(BL$3,4)),$DT$3:$EK$3,0)))</f>
        <v>0</v>
      </c>
      <c r="BM367" s="149" cm="1">
        <f t="array" ref="BM367">IF($I$9=1,BM369,INDEX($DT369:$EK369,,MATCH(CONCATENATE("FY ",RIGHT(BM$3,4)),$DT$3:$EK$3,0)))</f>
        <v>0</v>
      </c>
      <c r="BN367" s="147" cm="1">
        <f t="array" ref="BN367">IF($I$9=1,BN369,INDEX($DT369:$EK369,,MATCH(CONCATENATE("FY ",RIGHT(BN$3,4)),$DT$3:$EK$3,0)))</f>
        <v>0</v>
      </c>
      <c r="BO367" s="148" cm="1">
        <f t="array" ref="BO367">IF($I$9=1,BO369,INDEX($DT369:$EK369,,MATCH(CONCATENATE("FY ",RIGHT(BO$3,4)),$DT$3:$EK$3,0)))</f>
        <v>0</v>
      </c>
      <c r="BP367" s="148" cm="1">
        <f t="array" ref="BP367">IF($I$9=1,BP369,INDEX($DT369:$EK369,,MATCH(CONCATENATE("FY ",RIGHT(BP$3,4)),$DT$3:$EK$3,0)))</f>
        <v>0</v>
      </c>
      <c r="BQ367" s="149" cm="1">
        <f t="array" ref="BQ367">IF($I$9=1,BQ369,INDEX($DT369:$EK369,,MATCH(CONCATENATE("FY ",RIGHT(BQ$3,4)),$DT$3:$EK$3,0)))</f>
        <v>0</v>
      </c>
      <c r="BR367" s="147" cm="1">
        <f t="array" ref="BR367">IF($I$9=1,BR369,INDEX($DT369:$EK369,,MATCH(CONCATENATE("FY ",RIGHT(BR$3,4)),$DT$3:$EK$3,0)))</f>
        <v>0</v>
      </c>
      <c r="BS367" s="148" cm="1">
        <f t="array" ref="BS367">IF($I$9=1,BS369,INDEX($DT369:$EK369,,MATCH(CONCATENATE("FY ",RIGHT(BS$3,4)),$DT$3:$EK$3,0)))</f>
        <v>0</v>
      </c>
      <c r="BT367" s="148" cm="1">
        <f t="array" ref="BT367">IF($I$9=1,BT369,INDEX($DT369:$EK369,,MATCH(CONCATENATE("FY ",RIGHT(BT$3,4)),$DT$3:$EK$3,0)))</f>
        <v>0</v>
      </c>
      <c r="BU367" s="149" cm="1">
        <f t="array" ref="BU367">IF($I$9=1,BU369,INDEX($DT369:$EK369,,MATCH(CONCATENATE("FY ",RIGHT(BU$3,4)),$DT$3:$EK$3,0)))</f>
        <v>0</v>
      </c>
      <c r="BV367" s="147" cm="1">
        <f t="array" ref="BV367">IF($I$9=1,BV369,INDEX($DT369:$EK369,,MATCH(CONCATENATE("FY ",RIGHT(BV$3,4)),$DT$3:$EK$3,0)))</f>
        <v>0</v>
      </c>
      <c r="BW367" s="148" cm="1">
        <f t="array" ref="BW367">IF($I$9=1,BW369,INDEX($DT369:$EK369,,MATCH(CONCATENATE("FY ",RIGHT(BW$3,4)),$DT$3:$EK$3,0)))</f>
        <v>0</v>
      </c>
      <c r="BX367" s="148" cm="1">
        <f t="array" ref="BX367">IF($I$9=1,BX369,INDEX($DT369:$EK369,,MATCH(CONCATENATE("FY ",RIGHT(BX$3,4)),$DT$3:$EK$3,0)))</f>
        <v>0</v>
      </c>
      <c r="BY367" s="149" cm="1">
        <f t="array" ref="BY367">IF($I$9=1,BY369,INDEX($DT369:$EK369,,MATCH(CONCATENATE("FY ",RIGHT(BY$3,4)),$DT$3:$EK$3,0)))</f>
        <v>0</v>
      </c>
      <c r="BZ367" s="147" cm="1">
        <f t="array" ref="BZ367">IF($I$9=1,BZ369,INDEX($DT369:$EK369,,MATCH(CONCATENATE("FY ",RIGHT(BZ$3,4)),$DT$3:$EK$3,0)))</f>
        <v>0</v>
      </c>
      <c r="CA367" s="148" cm="1">
        <f t="array" ref="CA367">IF($I$9=1,CA369,INDEX($DT369:$EK369,,MATCH(CONCATENATE("FY ",RIGHT(CA$3,4)),$DT$3:$EK$3,0)))</f>
        <v>0</v>
      </c>
      <c r="CB367" s="148" cm="1">
        <f t="array" ref="CB367">IF($I$9=1,CB369,INDEX($DT369:$EK369,,MATCH(CONCATENATE("FY ",RIGHT(CB$3,4)),$DT$3:$EK$3,0)))</f>
        <v>0</v>
      </c>
      <c r="CC367" s="149" cm="1">
        <f t="array" ref="CC367">IF($I$9=1,CC369,INDEX($DT369:$EK369,,MATCH(CONCATENATE("FY ",RIGHT(CC$3,4)),$DT$3:$EK$3,0)))</f>
        <v>0</v>
      </c>
      <c r="CD367" s="147" cm="1">
        <f t="array" ref="CD367">IF($I$9=1,CD369,INDEX($DT369:$EK369,,MATCH(CONCATENATE("FY ",RIGHT(CD$3,4)),$DT$3:$EK$3,0)))</f>
        <v>0</v>
      </c>
      <c r="CE367" s="148" cm="1">
        <f t="array" ref="CE367">IF($I$9=1,CE369,INDEX($DT369:$EK369,,MATCH(CONCATENATE("FY ",RIGHT(CE$3,4)),$DT$3:$EK$3,0)))</f>
        <v>0</v>
      </c>
      <c r="CF367" s="148" cm="1">
        <f t="array" ref="CF367">IF($I$9=1,CF369,INDEX($DT369:$EK369,,MATCH(CONCATENATE("FY ",RIGHT(CF$3,4)),$DT$3:$EK$3,0)))</f>
        <v>0</v>
      </c>
      <c r="CG367" s="149" cm="1">
        <f t="array" ref="CG367">IF($I$9=1,CG369,INDEX($DT369:$EK369,,MATCH(CONCATENATE("FY ",RIGHT(CG$3,4)),$DT$3:$EK$3,0)))</f>
        <v>0</v>
      </c>
      <c r="CH367" s="147" cm="1">
        <f t="array" ref="CH367">IF($I$9=1,CH369,INDEX($DT369:$EK369,,MATCH(CONCATENATE("FY ",RIGHT(CH$3,4)),$DT$3:$EK$3,0)))</f>
        <v>0</v>
      </c>
      <c r="CI367" s="148" cm="1">
        <f t="array" ref="CI367">IF($I$9=1,CI369,INDEX($DT369:$EK369,,MATCH(CONCATENATE("FY ",RIGHT(CI$3,4)),$DT$3:$EK$3,0)))</f>
        <v>0</v>
      </c>
      <c r="CJ367" s="148" cm="1">
        <f t="array" ref="CJ367">IF($I$9=1,CJ369,INDEX($DT369:$EK369,,MATCH(CONCATENATE("FY ",RIGHT(CJ$3,4)),$DT$3:$EK$3,0)))</f>
        <v>0</v>
      </c>
      <c r="CK367" s="149" cm="1">
        <f t="array" ref="CK367">IF($I$9=1,CK369,INDEX($DT369:$EK369,,MATCH(CONCATENATE("FY ",RIGHT(CK$3,4)),$DT$3:$EK$3,0)))</f>
        <v>0</v>
      </c>
      <c r="CL367" s="147" cm="1">
        <f t="array" ref="CL367">IF($I$9=1,CL369,INDEX($DT369:$EK369,,MATCH(CONCATENATE("FY ",RIGHT(CL$3,4)),$DT$3:$EK$3,0)))</f>
        <v>0</v>
      </c>
      <c r="CM367" s="148" cm="1">
        <f t="array" ref="CM367">IF($I$9=1,CM369,INDEX($DT369:$EK369,,MATCH(CONCATENATE("FY ",RIGHT(CM$3,4)),$DT$3:$EK$3,0)))</f>
        <v>0</v>
      </c>
      <c r="CN367" s="148" cm="1">
        <f t="array" ref="CN367">IF($I$9=1,CN369,INDEX($DT369:$EK369,,MATCH(CONCATENATE("FY ",RIGHT(CN$3,4)),$DT$3:$EK$3,0)))</f>
        <v>0</v>
      </c>
      <c r="CO367" s="149" cm="1">
        <f t="array" ref="CO367">IF($I$9=1,CO369,INDEX($DT369:$EK369,,MATCH(CONCATENATE("FY ",RIGHT(CO$3,4)),$DT$3:$EK$3,0)))</f>
        <v>0</v>
      </c>
      <c r="CP367" s="147" cm="1">
        <f t="array" ref="CP367">IF($I$9=1,CP369,INDEX($DT369:$EK369,,MATCH(CONCATENATE("FY ",RIGHT(CP$3,4)),$DT$3:$EK$3,0)))</f>
        <v>0</v>
      </c>
      <c r="CQ367" s="148" cm="1">
        <f t="array" ref="CQ367">IF($I$9=1,CQ369,INDEX($DT369:$EK369,,MATCH(CONCATENATE("FY ",RIGHT(CQ$3,4)),$DT$3:$EK$3,0)))</f>
        <v>0</v>
      </c>
      <c r="CR367" s="148" cm="1">
        <f t="array" ref="CR367">IF($I$9=1,CR369,INDEX($DT369:$EK369,,MATCH(CONCATENATE("FY ",RIGHT(CR$3,4)),$DT$3:$EK$3,0)))</f>
        <v>0</v>
      </c>
      <c r="CS367" s="149" cm="1">
        <f t="array" ref="CS367">IF($I$9=1,CS369,INDEX($DT369:$EK369,,MATCH(CONCATENATE("FY ",RIGHT(CS$3,4)),$DT$3:$EK$3,0)))</f>
        <v>0</v>
      </c>
      <c r="CT367" s="147" cm="1">
        <f t="array" ref="CT367">IF($I$9=1,CT369,INDEX($DT369:$EK369,,MATCH(CONCATENATE("FY ",RIGHT(CT$3,4)),$DT$3:$EK$3,0)))</f>
        <v>0</v>
      </c>
      <c r="CU367" s="148" cm="1">
        <f t="array" ref="CU367">IF($I$9=1,CU369,INDEX($DT369:$EK369,,MATCH(CONCATENATE("FY ",RIGHT(CU$3,4)),$DT$3:$EK$3,0)))</f>
        <v>0</v>
      </c>
      <c r="CV367" s="148" cm="1">
        <f t="array" ref="CV367">IF($I$9=1,CV369,INDEX($DT369:$EK369,,MATCH(CONCATENATE("FY ",RIGHT(CV$3,4)),$DT$3:$EK$3,0)))</f>
        <v>0</v>
      </c>
      <c r="CW367" s="149" cm="1">
        <f t="array" ref="CW367">IF($I$9=1,CW369,INDEX($DT369:$EK369,,MATCH(CONCATENATE("FY ",RIGHT(CW$3,4)),$DT$3:$EK$3,0)))</f>
        <v>0</v>
      </c>
      <c r="CX367" s="147" cm="1">
        <f t="array" ref="CX367">IF($I$9=1,CX369,INDEX($DT369:$EK369,,MATCH(CONCATENATE("FY ",RIGHT(CX$3,4)),$DT$3:$EK$3,0)))</f>
        <v>0</v>
      </c>
      <c r="CY367" s="148" cm="1">
        <f t="array" ref="CY367">IF($I$9=1,CY369,INDEX($DT369:$EK369,,MATCH(CONCATENATE("FY ",RIGHT(CY$3,4)),$DT$3:$EK$3,0)))</f>
        <v>0</v>
      </c>
      <c r="CZ367" s="148" cm="1">
        <f t="array" ref="CZ367">IF($I$9=1,CZ369,INDEX($DT369:$EK369,,MATCH(CONCATENATE("FY ",RIGHT(CZ$3,4)),$DT$3:$EK$3,0)))</f>
        <v>0</v>
      </c>
      <c r="DA367" s="149" cm="1">
        <f t="array" ref="DA367">IF($I$9=1,DA369,INDEX($DT369:$EK369,,MATCH(CONCATENATE("FY ",RIGHT(DA$3,4)),$DT$3:$EK$3,0)))</f>
        <v>0</v>
      </c>
      <c r="DB367" s="147" cm="1">
        <f t="array" ref="DB367">IF($I$9=1,DB369,INDEX($DT369:$EK369,,MATCH(CONCATENATE("FY ",RIGHT(DB$3,4)),$DT$3:$EK$3,0)))</f>
        <v>0</v>
      </c>
      <c r="DC367" s="148" cm="1">
        <f t="array" ref="DC367">IF($I$9=1,DC369,INDEX($DT369:$EK369,,MATCH(CONCATENATE("FY ",RIGHT(DC$3,4)),$DT$3:$EK$3,0)))</f>
        <v>0</v>
      </c>
      <c r="DD367" s="148" cm="1">
        <f t="array" ref="DD367">IF($I$9=1,DD369,INDEX($DT369:$EK369,,MATCH(CONCATENATE("FY ",RIGHT(DD$3,4)),$DT$3:$EK$3,0)))</f>
        <v>0</v>
      </c>
      <c r="DE367" s="149" cm="1">
        <f t="array" ref="DE367">IF($I$9=1,DE369,INDEX($DT369:$EK369,,MATCH(CONCATENATE("FY ",RIGHT(DE$3,4)),$DT$3:$EK$3,0)))</f>
        <v>0</v>
      </c>
      <c r="DF367" s="147" cm="1">
        <f t="array" ref="DF367">IF($I$9=1,DF369,INDEX($DT369:$EK369,,MATCH(CONCATENATE("FY ",RIGHT(DF$3,4)),$DT$3:$EK$3,0)))</f>
        <v>0</v>
      </c>
      <c r="DG367" s="148" cm="1">
        <f t="array" ref="DG367">IF($I$9=1,DG369,INDEX($DT369:$EK369,,MATCH(CONCATENATE("FY ",RIGHT(DG$3,4)),$DT$3:$EK$3,0)))</f>
        <v>0</v>
      </c>
      <c r="DH367" s="148" cm="1">
        <f t="array" ref="DH367">IF($I$9=1,DH369,INDEX($DT369:$EK369,,MATCH(CONCATENATE("FY ",RIGHT(DH$3,4)),$DT$3:$EK$3,0)))</f>
        <v>0</v>
      </c>
      <c r="DI367" s="149" cm="1">
        <f t="array" ref="DI367">IF($I$9=1,DI369,INDEX($DT369:$EK369,,MATCH(CONCATENATE("FY ",RIGHT(DI$3,4)),$DT$3:$EK$3,0)))</f>
        <v>0</v>
      </c>
    </row>
    <row r="368" spans="1:141" outlineLevel="2" x14ac:dyDescent="0.25">
      <c r="A368" s="90"/>
      <c r="B368" s="90"/>
      <c r="C368" s="90"/>
      <c r="D368" s="90"/>
      <c r="F368" s="100"/>
      <c r="I368" s="101"/>
      <c r="J368" s="100"/>
      <c r="M368" s="101"/>
      <c r="N368" s="100"/>
      <c r="Q368" s="101"/>
      <c r="R368" s="100"/>
      <c r="U368" s="101"/>
      <c r="V368" s="100"/>
      <c r="Y368" s="101"/>
      <c r="Z368" s="100"/>
      <c r="AC368" s="101"/>
      <c r="AD368" s="100"/>
      <c r="AG368" s="101"/>
      <c r="AH368" s="100"/>
      <c r="AK368" s="101"/>
      <c r="AL368" s="100"/>
      <c r="AO368" s="101"/>
      <c r="AP368" s="100"/>
      <c r="AS368" s="101"/>
      <c r="AT368" s="100"/>
      <c r="AW368" s="101"/>
      <c r="AX368" s="100"/>
      <c r="BA368" s="101"/>
      <c r="BB368" s="100"/>
      <c r="BE368" s="101"/>
      <c r="BF368" s="100"/>
      <c r="BI368" s="101"/>
      <c r="BJ368" s="100"/>
      <c r="BM368" s="101"/>
      <c r="BN368" s="100"/>
      <c r="BQ368" s="101"/>
      <c r="BR368" s="100"/>
      <c r="BU368" s="101"/>
      <c r="BV368" s="100"/>
      <c r="BY368" s="101"/>
      <c r="BZ368" s="100"/>
      <c r="CC368" s="101"/>
      <c r="CD368" s="100"/>
      <c r="CG368" s="101"/>
      <c r="CH368" s="100"/>
      <c r="CK368" s="101"/>
      <c r="CL368" s="100"/>
      <c r="CO368" s="101"/>
      <c r="CP368" s="100"/>
      <c r="CS368" s="101"/>
      <c r="CT368" s="100"/>
      <c r="CW368" s="101"/>
      <c r="CX368" s="100"/>
      <c r="DA368" s="101"/>
      <c r="DB368" s="100"/>
      <c r="DE368" s="101"/>
      <c r="DF368" s="100"/>
      <c r="DI368" s="101"/>
    </row>
    <row r="369" spans="1:141" outlineLevel="2" x14ac:dyDescent="0.25">
      <c r="A369" s="90"/>
      <c r="B369" s="90"/>
      <c r="C369" s="90"/>
      <c r="D369" s="90"/>
      <c r="E369" t="str">
        <f>CONCATENATE(E365," scenario: ",$J$8)</f>
        <v>Value scenario: Default</v>
      </c>
      <c r="F369" s="100"/>
      <c r="I369" s="101"/>
      <c r="J369" s="100"/>
      <c r="M369" s="101"/>
      <c r="N369" s="100"/>
      <c r="Q369" s="101"/>
      <c r="R369" s="100"/>
      <c r="U369" s="101"/>
      <c r="V369" s="100"/>
      <c r="Y369" s="101"/>
      <c r="Z369" s="100"/>
      <c r="AC369" s="101"/>
      <c r="AD369" s="100"/>
      <c r="AG369" s="101"/>
      <c r="AH369" s="100"/>
      <c r="AK369" s="101"/>
      <c r="AL369" s="100"/>
      <c r="AO369" s="101"/>
      <c r="AP369" s="113">
        <f t="shared" ref="AP369:BU369" si="676">CHOOSE($I$8,AP370,AP371,AP372,AP373,AP374)</f>
        <v>0</v>
      </c>
      <c r="AQ369" s="69">
        <f t="shared" si="676"/>
        <v>0</v>
      </c>
      <c r="AR369" s="69">
        <f t="shared" si="676"/>
        <v>0</v>
      </c>
      <c r="AS369" s="114">
        <f t="shared" si="676"/>
        <v>0</v>
      </c>
      <c r="AT369" s="113">
        <f t="shared" si="676"/>
        <v>0</v>
      </c>
      <c r="AU369" s="69">
        <f t="shared" si="676"/>
        <v>0</v>
      </c>
      <c r="AV369" s="69">
        <f t="shared" si="676"/>
        <v>0</v>
      </c>
      <c r="AW369" s="114">
        <f t="shared" si="676"/>
        <v>0</v>
      </c>
      <c r="AX369" s="113">
        <f t="shared" si="676"/>
        <v>0</v>
      </c>
      <c r="AY369" s="69">
        <f t="shared" si="676"/>
        <v>0</v>
      </c>
      <c r="AZ369" s="69">
        <f t="shared" si="676"/>
        <v>0</v>
      </c>
      <c r="BA369" s="114">
        <f t="shared" si="676"/>
        <v>0</v>
      </c>
      <c r="BB369" s="113">
        <f t="shared" si="676"/>
        <v>0</v>
      </c>
      <c r="BC369" s="69">
        <f t="shared" si="676"/>
        <v>0</v>
      </c>
      <c r="BD369" s="69">
        <f t="shared" si="676"/>
        <v>0</v>
      </c>
      <c r="BE369" s="114">
        <f t="shared" si="676"/>
        <v>0</v>
      </c>
      <c r="BF369" s="113">
        <f t="shared" si="676"/>
        <v>0</v>
      </c>
      <c r="BG369" s="69">
        <f t="shared" si="676"/>
        <v>0</v>
      </c>
      <c r="BH369" s="69">
        <f t="shared" si="676"/>
        <v>0</v>
      </c>
      <c r="BI369" s="114">
        <f t="shared" si="676"/>
        <v>0</v>
      </c>
      <c r="BJ369" s="113">
        <f t="shared" si="676"/>
        <v>0</v>
      </c>
      <c r="BK369" s="69">
        <f t="shared" si="676"/>
        <v>0</v>
      </c>
      <c r="BL369" s="69">
        <f t="shared" si="676"/>
        <v>0</v>
      </c>
      <c r="BM369" s="114">
        <f t="shared" si="676"/>
        <v>0</v>
      </c>
      <c r="BN369" s="113">
        <f t="shared" si="676"/>
        <v>0</v>
      </c>
      <c r="BO369" s="69">
        <f t="shared" si="676"/>
        <v>0</v>
      </c>
      <c r="BP369" s="69">
        <f t="shared" si="676"/>
        <v>0</v>
      </c>
      <c r="BQ369" s="114">
        <f t="shared" si="676"/>
        <v>0</v>
      </c>
      <c r="BR369" s="113">
        <f t="shared" si="676"/>
        <v>0</v>
      </c>
      <c r="BS369" s="69">
        <f t="shared" si="676"/>
        <v>0</v>
      </c>
      <c r="BT369" s="69">
        <f t="shared" si="676"/>
        <v>0</v>
      </c>
      <c r="BU369" s="114">
        <f t="shared" si="676"/>
        <v>0</v>
      </c>
      <c r="BV369" s="113">
        <f t="shared" ref="BV369:DA369" si="677">CHOOSE($I$8,BV370,BV371,BV372,BV373,BV374)</f>
        <v>0</v>
      </c>
      <c r="BW369" s="69">
        <f t="shared" si="677"/>
        <v>0</v>
      </c>
      <c r="BX369" s="69">
        <f t="shared" si="677"/>
        <v>0</v>
      </c>
      <c r="BY369" s="114">
        <f t="shared" si="677"/>
        <v>0</v>
      </c>
      <c r="BZ369" s="113">
        <f t="shared" si="677"/>
        <v>0</v>
      </c>
      <c r="CA369" s="69">
        <f t="shared" si="677"/>
        <v>0</v>
      </c>
      <c r="CB369" s="69">
        <f t="shared" si="677"/>
        <v>0</v>
      </c>
      <c r="CC369" s="114">
        <f t="shared" si="677"/>
        <v>0</v>
      </c>
      <c r="CD369" s="113">
        <f t="shared" si="677"/>
        <v>0</v>
      </c>
      <c r="CE369" s="69">
        <f t="shared" si="677"/>
        <v>0</v>
      </c>
      <c r="CF369" s="69">
        <f t="shared" si="677"/>
        <v>0</v>
      </c>
      <c r="CG369" s="114">
        <f t="shared" si="677"/>
        <v>0</v>
      </c>
      <c r="CH369" s="113">
        <f t="shared" si="677"/>
        <v>0</v>
      </c>
      <c r="CI369" s="69">
        <f t="shared" si="677"/>
        <v>0</v>
      </c>
      <c r="CJ369" s="69">
        <f t="shared" si="677"/>
        <v>0</v>
      </c>
      <c r="CK369" s="114">
        <f t="shared" si="677"/>
        <v>0</v>
      </c>
      <c r="CL369" s="113">
        <f t="shared" si="677"/>
        <v>0</v>
      </c>
      <c r="CM369" s="69">
        <f t="shared" si="677"/>
        <v>0</v>
      </c>
      <c r="CN369" s="69">
        <f t="shared" si="677"/>
        <v>0</v>
      </c>
      <c r="CO369" s="114">
        <f t="shared" si="677"/>
        <v>0</v>
      </c>
      <c r="CP369" s="113">
        <f t="shared" si="677"/>
        <v>0</v>
      </c>
      <c r="CQ369" s="69">
        <f t="shared" si="677"/>
        <v>0</v>
      </c>
      <c r="CR369" s="69">
        <f t="shared" si="677"/>
        <v>0</v>
      </c>
      <c r="CS369" s="114">
        <f t="shared" si="677"/>
        <v>0</v>
      </c>
      <c r="CT369" s="113">
        <f t="shared" si="677"/>
        <v>0</v>
      </c>
      <c r="CU369" s="69">
        <f t="shared" si="677"/>
        <v>0</v>
      </c>
      <c r="CV369" s="69">
        <f t="shared" si="677"/>
        <v>0</v>
      </c>
      <c r="CW369" s="114">
        <f t="shared" si="677"/>
        <v>0</v>
      </c>
      <c r="CX369" s="113">
        <f t="shared" si="677"/>
        <v>0</v>
      </c>
      <c r="CY369" s="69">
        <f t="shared" si="677"/>
        <v>0</v>
      </c>
      <c r="CZ369" s="69">
        <f t="shared" si="677"/>
        <v>0</v>
      </c>
      <c r="DA369" s="114">
        <f t="shared" si="677"/>
        <v>0</v>
      </c>
      <c r="DB369" s="113">
        <f t="shared" ref="DB369:DI369" si="678">CHOOSE($I$8,DB370,DB371,DB372,DB373,DB374)</f>
        <v>0</v>
      </c>
      <c r="DC369" s="69">
        <f t="shared" si="678"/>
        <v>0</v>
      </c>
      <c r="DD369" s="69">
        <f t="shared" si="678"/>
        <v>0</v>
      </c>
      <c r="DE369" s="114">
        <f t="shared" si="678"/>
        <v>0</v>
      </c>
      <c r="DF369" s="113">
        <f t="shared" si="678"/>
        <v>0</v>
      </c>
      <c r="DG369" s="69">
        <f t="shared" si="678"/>
        <v>0</v>
      </c>
      <c r="DH369" s="69">
        <f t="shared" si="678"/>
        <v>0</v>
      </c>
      <c r="DI369" s="114">
        <f t="shared" si="678"/>
        <v>0</v>
      </c>
      <c r="DT369" s="69">
        <f t="shared" ref="DT369:EK369" si="679">CHOOSE($I$8,DT370,DT371,DT372,DT373,DT374)</f>
        <v>0</v>
      </c>
      <c r="DU369" s="69">
        <f t="shared" si="679"/>
        <v>0</v>
      </c>
      <c r="DV369" s="69">
        <f t="shared" si="679"/>
        <v>0</v>
      </c>
      <c r="DW369" s="69">
        <f t="shared" si="679"/>
        <v>0</v>
      </c>
      <c r="DX369" s="69">
        <f t="shared" si="679"/>
        <v>0</v>
      </c>
      <c r="DY369" s="69">
        <f t="shared" si="679"/>
        <v>0</v>
      </c>
      <c r="DZ369" s="69">
        <f t="shared" si="679"/>
        <v>0</v>
      </c>
      <c r="EA369" s="69">
        <f t="shared" si="679"/>
        <v>0</v>
      </c>
      <c r="EB369" s="69">
        <f t="shared" si="679"/>
        <v>0</v>
      </c>
      <c r="EC369" s="69">
        <f t="shared" si="679"/>
        <v>0</v>
      </c>
      <c r="ED369" s="69">
        <f t="shared" si="679"/>
        <v>0</v>
      </c>
      <c r="EE369" s="69">
        <f t="shared" si="679"/>
        <v>0</v>
      </c>
      <c r="EF369" s="69">
        <f t="shared" si="679"/>
        <v>0</v>
      </c>
      <c r="EG369" s="69">
        <f t="shared" si="679"/>
        <v>0</v>
      </c>
      <c r="EH369" s="69">
        <f t="shared" si="679"/>
        <v>0</v>
      </c>
      <c r="EI369" s="69">
        <f t="shared" si="679"/>
        <v>0</v>
      </c>
      <c r="EJ369" s="69">
        <f t="shared" si="679"/>
        <v>0</v>
      </c>
      <c r="EK369" s="69">
        <f t="shared" si="679"/>
        <v>0</v>
      </c>
    </row>
    <row r="370" spans="1:141" outlineLevel="2" x14ac:dyDescent="0.25">
      <c r="A370" s="90"/>
      <c r="B370" s="90"/>
      <c r="C370" s="90"/>
      <c r="D370" s="90"/>
      <c r="E370" t="str">
        <f>CONCATENATE("- ", $N$6,":")</f>
        <v>- Base:</v>
      </c>
      <c r="F370" s="100"/>
      <c r="I370" s="101"/>
      <c r="J370" s="100"/>
      <c r="M370" s="101"/>
      <c r="N370" s="100"/>
      <c r="Q370" s="101"/>
      <c r="R370" s="100"/>
      <c r="U370" s="101"/>
      <c r="V370" s="100"/>
      <c r="Y370" s="101"/>
      <c r="Z370" s="100"/>
      <c r="AC370" s="101"/>
      <c r="AD370" s="100"/>
      <c r="AG370" s="101"/>
      <c r="AH370" s="100"/>
      <c r="AK370" s="101"/>
      <c r="AL370" s="100"/>
      <c r="AO370" s="101"/>
      <c r="AP370" s="117">
        <v>0</v>
      </c>
      <c r="AQ370" s="118">
        <v>0</v>
      </c>
      <c r="AR370" s="118">
        <v>0</v>
      </c>
      <c r="AS370" s="119">
        <v>0</v>
      </c>
      <c r="AT370" s="117">
        <v>0</v>
      </c>
      <c r="AU370" s="118">
        <v>0</v>
      </c>
      <c r="AV370" s="118">
        <v>0</v>
      </c>
      <c r="AW370" s="119">
        <v>0</v>
      </c>
      <c r="AX370" s="117">
        <v>0</v>
      </c>
      <c r="AY370" s="118">
        <v>0</v>
      </c>
      <c r="AZ370" s="118">
        <v>0</v>
      </c>
      <c r="BA370" s="119">
        <v>0</v>
      </c>
      <c r="BB370" s="117">
        <v>0</v>
      </c>
      <c r="BC370" s="118">
        <v>0</v>
      </c>
      <c r="BD370" s="118">
        <v>0</v>
      </c>
      <c r="BE370" s="119">
        <v>0</v>
      </c>
      <c r="BF370" s="117">
        <v>0</v>
      </c>
      <c r="BG370" s="118">
        <v>0</v>
      </c>
      <c r="BH370" s="118">
        <v>0</v>
      </c>
      <c r="BI370" s="119">
        <v>0</v>
      </c>
      <c r="BJ370" s="117">
        <v>0</v>
      </c>
      <c r="BK370" s="118">
        <v>0</v>
      </c>
      <c r="BL370" s="118">
        <v>0</v>
      </c>
      <c r="BM370" s="119">
        <v>0</v>
      </c>
      <c r="BN370" s="117">
        <v>0</v>
      </c>
      <c r="BO370" s="118">
        <v>0</v>
      </c>
      <c r="BP370" s="118">
        <v>0</v>
      </c>
      <c r="BQ370" s="119">
        <v>0</v>
      </c>
      <c r="BR370" s="117">
        <v>0</v>
      </c>
      <c r="BS370" s="118">
        <v>0</v>
      </c>
      <c r="BT370" s="118">
        <v>0</v>
      </c>
      <c r="BU370" s="119">
        <v>0</v>
      </c>
      <c r="BV370" s="117">
        <v>0</v>
      </c>
      <c r="BW370" s="118">
        <v>0</v>
      </c>
      <c r="BX370" s="118">
        <v>0</v>
      </c>
      <c r="BY370" s="119">
        <v>0</v>
      </c>
      <c r="BZ370" s="117">
        <v>0</v>
      </c>
      <c r="CA370" s="118">
        <v>0</v>
      </c>
      <c r="CB370" s="118">
        <v>0</v>
      </c>
      <c r="CC370" s="119">
        <v>0</v>
      </c>
      <c r="CD370" s="117">
        <v>0</v>
      </c>
      <c r="CE370" s="118">
        <v>0</v>
      </c>
      <c r="CF370" s="118">
        <v>0</v>
      </c>
      <c r="CG370" s="119">
        <v>0</v>
      </c>
      <c r="CH370" s="117">
        <v>0</v>
      </c>
      <c r="CI370" s="118">
        <v>0</v>
      </c>
      <c r="CJ370" s="118">
        <v>0</v>
      </c>
      <c r="CK370" s="119">
        <v>0</v>
      </c>
      <c r="CL370" s="117">
        <v>0</v>
      </c>
      <c r="CM370" s="118">
        <v>0</v>
      </c>
      <c r="CN370" s="118">
        <v>0</v>
      </c>
      <c r="CO370" s="119">
        <v>0</v>
      </c>
      <c r="CP370" s="117">
        <v>0</v>
      </c>
      <c r="CQ370" s="118">
        <v>0</v>
      </c>
      <c r="CR370" s="118">
        <v>0</v>
      </c>
      <c r="CS370" s="119">
        <v>0</v>
      </c>
      <c r="CT370" s="117">
        <v>0</v>
      </c>
      <c r="CU370" s="118">
        <v>0</v>
      </c>
      <c r="CV370" s="118">
        <v>0</v>
      </c>
      <c r="CW370" s="119">
        <v>0</v>
      </c>
      <c r="CX370" s="117">
        <v>0</v>
      </c>
      <c r="CY370" s="118">
        <v>0</v>
      </c>
      <c r="CZ370" s="118">
        <v>0</v>
      </c>
      <c r="DA370" s="119">
        <v>0</v>
      </c>
      <c r="DB370" s="117">
        <v>0</v>
      </c>
      <c r="DC370" s="118">
        <v>0</v>
      </c>
      <c r="DD370" s="118">
        <v>0</v>
      </c>
      <c r="DE370" s="119">
        <v>0</v>
      </c>
      <c r="DF370" s="117">
        <v>0</v>
      </c>
      <c r="DG370" s="118">
        <v>0</v>
      </c>
      <c r="DH370" s="118">
        <v>0</v>
      </c>
      <c r="DI370" s="119">
        <v>0</v>
      </c>
      <c r="DT370" s="118">
        <v>0</v>
      </c>
      <c r="DU370" s="118">
        <v>0</v>
      </c>
      <c r="DV370" s="118">
        <v>0</v>
      </c>
      <c r="DW370" s="118">
        <v>0</v>
      </c>
      <c r="DX370" s="118">
        <v>0</v>
      </c>
      <c r="DY370" s="118">
        <v>0</v>
      </c>
      <c r="DZ370" s="118">
        <v>0</v>
      </c>
      <c r="EA370" s="118">
        <v>0</v>
      </c>
      <c r="EB370" s="118">
        <v>0</v>
      </c>
      <c r="EC370" s="118">
        <v>0</v>
      </c>
      <c r="ED370" s="118">
        <v>0</v>
      </c>
      <c r="EE370" s="118">
        <v>0</v>
      </c>
      <c r="EF370" s="118">
        <v>0</v>
      </c>
      <c r="EG370" s="118">
        <v>0</v>
      </c>
      <c r="EH370" s="118">
        <v>0</v>
      </c>
      <c r="EI370" s="118">
        <v>0</v>
      </c>
      <c r="EJ370" s="118">
        <v>0</v>
      </c>
      <c r="EK370" s="118">
        <v>0</v>
      </c>
    </row>
    <row r="371" spans="1:141" outlineLevel="2" x14ac:dyDescent="0.25">
      <c r="A371" s="90"/>
      <c r="B371" s="90"/>
      <c r="C371" s="90"/>
      <c r="D371" s="90"/>
      <c r="E371" t="str">
        <f>CONCATENATE("- ", $N$7,":")</f>
        <v>- Upside:</v>
      </c>
      <c r="F371" s="100"/>
      <c r="I371" s="101"/>
      <c r="J371" s="100"/>
      <c r="M371" s="101"/>
      <c r="N371" s="100"/>
      <c r="Q371" s="101"/>
      <c r="R371" s="100"/>
      <c r="U371" s="101"/>
      <c r="V371" s="100"/>
      <c r="Y371" s="101"/>
      <c r="Z371" s="100"/>
      <c r="AC371" s="101"/>
      <c r="AD371" s="100"/>
      <c r="AG371" s="101"/>
      <c r="AH371" s="100"/>
      <c r="AK371" s="101"/>
      <c r="AL371" s="100"/>
      <c r="AO371" s="101"/>
      <c r="AP371" s="117">
        <v>0</v>
      </c>
      <c r="AQ371" s="118">
        <v>0</v>
      </c>
      <c r="AR371" s="118">
        <v>0</v>
      </c>
      <c r="AS371" s="119">
        <v>0</v>
      </c>
      <c r="AT371" s="117">
        <v>0</v>
      </c>
      <c r="AU371" s="118">
        <v>0</v>
      </c>
      <c r="AV371" s="118">
        <v>0</v>
      </c>
      <c r="AW371" s="119">
        <v>0</v>
      </c>
      <c r="AX371" s="117">
        <v>0</v>
      </c>
      <c r="AY371" s="118">
        <v>0</v>
      </c>
      <c r="AZ371" s="118">
        <v>0</v>
      </c>
      <c r="BA371" s="119">
        <v>0</v>
      </c>
      <c r="BB371" s="117">
        <v>0</v>
      </c>
      <c r="BC371" s="118">
        <v>0</v>
      </c>
      <c r="BD371" s="118">
        <v>0</v>
      </c>
      <c r="BE371" s="119">
        <v>0</v>
      </c>
      <c r="BF371" s="117">
        <v>0</v>
      </c>
      <c r="BG371" s="118">
        <v>0</v>
      </c>
      <c r="BH371" s="118">
        <v>0</v>
      </c>
      <c r="BI371" s="119">
        <v>0</v>
      </c>
      <c r="BJ371" s="117">
        <v>0</v>
      </c>
      <c r="BK371" s="118">
        <v>0</v>
      </c>
      <c r="BL371" s="118">
        <v>0</v>
      </c>
      <c r="BM371" s="119">
        <v>0</v>
      </c>
      <c r="BN371" s="117">
        <v>0</v>
      </c>
      <c r="BO371" s="118">
        <v>0</v>
      </c>
      <c r="BP371" s="118">
        <v>0</v>
      </c>
      <c r="BQ371" s="119">
        <v>0</v>
      </c>
      <c r="BR371" s="117">
        <v>0</v>
      </c>
      <c r="BS371" s="118">
        <v>0</v>
      </c>
      <c r="BT371" s="118">
        <v>0</v>
      </c>
      <c r="BU371" s="119">
        <v>0</v>
      </c>
      <c r="BV371" s="117">
        <v>0</v>
      </c>
      <c r="BW371" s="118">
        <v>0</v>
      </c>
      <c r="BX371" s="118">
        <v>0</v>
      </c>
      <c r="BY371" s="119">
        <v>0</v>
      </c>
      <c r="BZ371" s="117">
        <v>0</v>
      </c>
      <c r="CA371" s="118">
        <v>0</v>
      </c>
      <c r="CB371" s="118">
        <v>0</v>
      </c>
      <c r="CC371" s="119">
        <v>0</v>
      </c>
      <c r="CD371" s="117">
        <v>0</v>
      </c>
      <c r="CE371" s="118">
        <v>0</v>
      </c>
      <c r="CF371" s="118">
        <v>0</v>
      </c>
      <c r="CG371" s="119">
        <v>0</v>
      </c>
      <c r="CH371" s="117">
        <v>0</v>
      </c>
      <c r="CI371" s="118">
        <v>0</v>
      </c>
      <c r="CJ371" s="118">
        <v>0</v>
      </c>
      <c r="CK371" s="119">
        <v>0</v>
      </c>
      <c r="CL371" s="117">
        <v>0</v>
      </c>
      <c r="CM371" s="118">
        <v>0</v>
      </c>
      <c r="CN371" s="118">
        <v>0</v>
      </c>
      <c r="CO371" s="119">
        <v>0</v>
      </c>
      <c r="CP371" s="117">
        <v>0</v>
      </c>
      <c r="CQ371" s="118">
        <v>0</v>
      </c>
      <c r="CR371" s="118">
        <v>0</v>
      </c>
      <c r="CS371" s="119">
        <v>0</v>
      </c>
      <c r="CT371" s="117">
        <v>0</v>
      </c>
      <c r="CU371" s="118">
        <v>0</v>
      </c>
      <c r="CV371" s="118">
        <v>0</v>
      </c>
      <c r="CW371" s="119">
        <v>0</v>
      </c>
      <c r="CX371" s="117">
        <v>0</v>
      </c>
      <c r="CY371" s="118">
        <v>0</v>
      </c>
      <c r="CZ371" s="118">
        <v>0</v>
      </c>
      <c r="DA371" s="119">
        <v>0</v>
      </c>
      <c r="DB371" s="117">
        <v>0</v>
      </c>
      <c r="DC371" s="118">
        <v>0</v>
      </c>
      <c r="DD371" s="118">
        <v>0</v>
      </c>
      <c r="DE371" s="119">
        <v>0</v>
      </c>
      <c r="DF371" s="117">
        <v>0</v>
      </c>
      <c r="DG371" s="118">
        <v>0</v>
      </c>
      <c r="DH371" s="118">
        <v>0</v>
      </c>
      <c r="DI371" s="119">
        <v>0</v>
      </c>
      <c r="DT371" s="118">
        <v>0</v>
      </c>
      <c r="DU371" s="118">
        <v>0</v>
      </c>
      <c r="DV371" s="118">
        <v>0</v>
      </c>
      <c r="DW371" s="118">
        <v>0</v>
      </c>
      <c r="DX371" s="118">
        <v>0</v>
      </c>
      <c r="DY371" s="118">
        <v>0</v>
      </c>
      <c r="DZ371" s="118">
        <v>0</v>
      </c>
      <c r="EA371" s="118">
        <v>0</v>
      </c>
      <c r="EB371" s="118">
        <v>0</v>
      </c>
      <c r="EC371" s="118">
        <v>0</v>
      </c>
      <c r="ED371" s="118">
        <v>0</v>
      </c>
      <c r="EE371" s="118">
        <v>0</v>
      </c>
      <c r="EF371" s="118">
        <v>0</v>
      </c>
      <c r="EG371" s="118">
        <v>0</v>
      </c>
      <c r="EH371" s="118">
        <v>0</v>
      </c>
      <c r="EI371" s="118">
        <v>0</v>
      </c>
      <c r="EJ371" s="118">
        <v>0</v>
      </c>
      <c r="EK371" s="118">
        <v>0</v>
      </c>
    </row>
    <row r="372" spans="1:141" outlineLevel="2" x14ac:dyDescent="0.25">
      <c r="A372" s="90"/>
      <c r="B372" s="90"/>
      <c r="C372" s="90"/>
      <c r="D372" s="90"/>
      <c r="E372" t="str">
        <f>CONCATENATE("- ", $N$8,":")</f>
        <v>- Downside:</v>
      </c>
      <c r="F372" s="100"/>
      <c r="I372" s="101"/>
      <c r="J372" s="100"/>
      <c r="M372" s="101"/>
      <c r="N372" s="100"/>
      <c r="Q372" s="101"/>
      <c r="R372" s="100"/>
      <c r="U372" s="101"/>
      <c r="V372" s="100"/>
      <c r="Y372" s="101"/>
      <c r="Z372" s="100"/>
      <c r="AC372" s="101"/>
      <c r="AD372" s="100"/>
      <c r="AG372" s="101"/>
      <c r="AH372" s="100"/>
      <c r="AK372" s="101"/>
      <c r="AL372" s="100"/>
      <c r="AO372" s="101"/>
      <c r="AP372" s="117">
        <v>0</v>
      </c>
      <c r="AQ372" s="118">
        <v>0</v>
      </c>
      <c r="AR372" s="118">
        <v>0</v>
      </c>
      <c r="AS372" s="119">
        <v>0</v>
      </c>
      <c r="AT372" s="117">
        <v>0</v>
      </c>
      <c r="AU372" s="118">
        <v>0</v>
      </c>
      <c r="AV372" s="118">
        <v>0</v>
      </c>
      <c r="AW372" s="119">
        <v>0</v>
      </c>
      <c r="AX372" s="117">
        <v>0</v>
      </c>
      <c r="AY372" s="118">
        <v>0</v>
      </c>
      <c r="AZ372" s="118">
        <v>0</v>
      </c>
      <c r="BA372" s="119">
        <v>0</v>
      </c>
      <c r="BB372" s="117">
        <v>0</v>
      </c>
      <c r="BC372" s="118">
        <v>0</v>
      </c>
      <c r="BD372" s="118">
        <v>0</v>
      </c>
      <c r="BE372" s="119">
        <v>0</v>
      </c>
      <c r="BF372" s="117">
        <v>0</v>
      </c>
      <c r="BG372" s="118">
        <v>0</v>
      </c>
      <c r="BH372" s="118">
        <v>0</v>
      </c>
      <c r="BI372" s="119">
        <v>0</v>
      </c>
      <c r="BJ372" s="117">
        <v>0</v>
      </c>
      <c r="BK372" s="118">
        <v>0</v>
      </c>
      <c r="BL372" s="118">
        <v>0</v>
      </c>
      <c r="BM372" s="119">
        <v>0</v>
      </c>
      <c r="BN372" s="117">
        <v>0</v>
      </c>
      <c r="BO372" s="118">
        <v>0</v>
      </c>
      <c r="BP372" s="118">
        <v>0</v>
      </c>
      <c r="BQ372" s="119">
        <v>0</v>
      </c>
      <c r="BR372" s="117">
        <v>0</v>
      </c>
      <c r="BS372" s="118">
        <v>0</v>
      </c>
      <c r="BT372" s="118">
        <v>0</v>
      </c>
      <c r="BU372" s="119">
        <v>0</v>
      </c>
      <c r="BV372" s="117">
        <v>0</v>
      </c>
      <c r="BW372" s="118">
        <v>0</v>
      </c>
      <c r="BX372" s="118">
        <v>0</v>
      </c>
      <c r="BY372" s="119">
        <v>0</v>
      </c>
      <c r="BZ372" s="117">
        <v>0</v>
      </c>
      <c r="CA372" s="118">
        <v>0</v>
      </c>
      <c r="CB372" s="118">
        <v>0</v>
      </c>
      <c r="CC372" s="119">
        <v>0</v>
      </c>
      <c r="CD372" s="117">
        <v>0</v>
      </c>
      <c r="CE372" s="118">
        <v>0</v>
      </c>
      <c r="CF372" s="118">
        <v>0</v>
      </c>
      <c r="CG372" s="119">
        <v>0</v>
      </c>
      <c r="CH372" s="117">
        <v>0</v>
      </c>
      <c r="CI372" s="118">
        <v>0</v>
      </c>
      <c r="CJ372" s="118">
        <v>0</v>
      </c>
      <c r="CK372" s="119">
        <v>0</v>
      </c>
      <c r="CL372" s="117">
        <v>0</v>
      </c>
      <c r="CM372" s="118">
        <v>0</v>
      </c>
      <c r="CN372" s="118">
        <v>0</v>
      </c>
      <c r="CO372" s="119">
        <v>0</v>
      </c>
      <c r="CP372" s="117">
        <v>0</v>
      </c>
      <c r="CQ372" s="118">
        <v>0</v>
      </c>
      <c r="CR372" s="118">
        <v>0</v>
      </c>
      <c r="CS372" s="119">
        <v>0</v>
      </c>
      <c r="CT372" s="117">
        <v>0</v>
      </c>
      <c r="CU372" s="118">
        <v>0</v>
      </c>
      <c r="CV372" s="118">
        <v>0</v>
      </c>
      <c r="CW372" s="119">
        <v>0</v>
      </c>
      <c r="CX372" s="117">
        <v>0</v>
      </c>
      <c r="CY372" s="118">
        <v>0</v>
      </c>
      <c r="CZ372" s="118">
        <v>0</v>
      </c>
      <c r="DA372" s="119">
        <v>0</v>
      </c>
      <c r="DB372" s="117">
        <v>0</v>
      </c>
      <c r="DC372" s="118">
        <v>0</v>
      </c>
      <c r="DD372" s="118">
        <v>0</v>
      </c>
      <c r="DE372" s="119">
        <v>0</v>
      </c>
      <c r="DF372" s="117">
        <v>0</v>
      </c>
      <c r="DG372" s="118">
        <v>0</v>
      </c>
      <c r="DH372" s="118">
        <v>0</v>
      </c>
      <c r="DI372" s="119">
        <v>0</v>
      </c>
      <c r="DT372" s="118">
        <v>0</v>
      </c>
      <c r="DU372" s="118">
        <v>0</v>
      </c>
      <c r="DV372" s="118">
        <v>0</v>
      </c>
      <c r="DW372" s="118">
        <v>0</v>
      </c>
      <c r="DX372" s="118">
        <v>0</v>
      </c>
      <c r="DY372" s="118">
        <v>0</v>
      </c>
      <c r="DZ372" s="118">
        <v>0</v>
      </c>
      <c r="EA372" s="118">
        <v>0</v>
      </c>
      <c r="EB372" s="118">
        <v>0</v>
      </c>
      <c r="EC372" s="118">
        <v>0</v>
      </c>
      <c r="ED372" s="118">
        <v>0</v>
      </c>
      <c r="EE372" s="118">
        <v>0</v>
      </c>
      <c r="EF372" s="118">
        <v>0</v>
      </c>
      <c r="EG372" s="118">
        <v>0</v>
      </c>
      <c r="EH372" s="118">
        <v>0</v>
      </c>
      <c r="EI372" s="118">
        <v>0</v>
      </c>
      <c r="EJ372" s="118">
        <v>0</v>
      </c>
      <c r="EK372" s="118">
        <v>0</v>
      </c>
    </row>
    <row r="373" spans="1:141" outlineLevel="2" x14ac:dyDescent="0.25">
      <c r="A373" s="90"/>
      <c r="B373" s="90"/>
      <c r="C373" s="90"/>
      <c r="D373" s="90"/>
      <c r="E373" t="str">
        <f>CONCATENATE("- ", $N$9,":")</f>
        <v>- Management:</v>
      </c>
      <c r="F373" s="100"/>
      <c r="I373" s="101"/>
      <c r="J373" s="100"/>
      <c r="M373" s="101"/>
      <c r="N373" s="100"/>
      <c r="Q373" s="101"/>
      <c r="R373" s="100"/>
      <c r="U373" s="101"/>
      <c r="V373" s="100"/>
      <c r="Y373" s="101"/>
      <c r="Z373" s="100"/>
      <c r="AC373" s="101"/>
      <c r="AD373" s="100"/>
      <c r="AG373" s="101"/>
      <c r="AH373" s="100"/>
      <c r="AK373" s="101"/>
      <c r="AL373" s="100"/>
      <c r="AO373" s="101"/>
      <c r="AP373" s="117">
        <v>0</v>
      </c>
      <c r="AQ373" s="118">
        <v>0</v>
      </c>
      <c r="AR373" s="118">
        <v>0</v>
      </c>
      <c r="AS373" s="119">
        <v>0</v>
      </c>
      <c r="AT373" s="117">
        <v>0</v>
      </c>
      <c r="AU373" s="118">
        <v>0</v>
      </c>
      <c r="AV373" s="118">
        <v>0</v>
      </c>
      <c r="AW373" s="119">
        <v>0</v>
      </c>
      <c r="AX373" s="117">
        <v>0</v>
      </c>
      <c r="AY373" s="118">
        <v>0</v>
      </c>
      <c r="AZ373" s="118">
        <v>0</v>
      </c>
      <c r="BA373" s="119">
        <v>0</v>
      </c>
      <c r="BB373" s="117">
        <v>0</v>
      </c>
      <c r="BC373" s="118">
        <v>0</v>
      </c>
      <c r="BD373" s="118">
        <v>0</v>
      </c>
      <c r="BE373" s="119">
        <v>0</v>
      </c>
      <c r="BF373" s="117">
        <v>0</v>
      </c>
      <c r="BG373" s="118">
        <v>0</v>
      </c>
      <c r="BH373" s="118">
        <v>0</v>
      </c>
      <c r="BI373" s="119">
        <v>0</v>
      </c>
      <c r="BJ373" s="117">
        <v>0</v>
      </c>
      <c r="BK373" s="118">
        <v>0</v>
      </c>
      <c r="BL373" s="118">
        <v>0</v>
      </c>
      <c r="BM373" s="119">
        <v>0</v>
      </c>
      <c r="BN373" s="117">
        <v>0</v>
      </c>
      <c r="BO373" s="118">
        <v>0</v>
      </c>
      <c r="BP373" s="118">
        <v>0</v>
      </c>
      <c r="BQ373" s="119">
        <v>0</v>
      </c>
      <c r="BR373" s="117">
        <v>0</v>
      </c>
      <c r="BS373" s="118">
        <v>0</v>
      </c>
      <c r="BT373" s="118">
        <v>0</v>
      </c>
      <c r="BU373" s="119">
        <v>0</v>
      </c>
      <c r="BV373" s="117">
        <v>0</v>
      </c>
      <c r="BW373" s="118">
        <v>0</v>
      </c>
      <c r="BX373" s="118">
        <v>0</v>
      </c>
      <c r="BY373" s="119">
        <v>0</v>
      </c>
      <c r="BZ373" s="117">
        <v>0</v>
      </c>
      <c r="CA373" s="118">
        <v>0</v>
      </c>
      <c r="CB373" s="118">
        <v>0</v>
      </c>
      <c r="CC373" s="119">
        <v>0</v>
      </c>
      <c r="CD373" s="117">
        <v>0</v>
      </c>
      <c r="CE373" s="118">
        <v>0</v>
      </c>
      <c r="CF373" s="118">
        <v>0</v>
      </c>
      <c r="CG373" s="119">
        <v>0</v>
      </c>
      <c r="CH373" s="117">
        <v>0</v>
      </c>
      <c r="CI373" s="118">
        <v>0</v>
      </c>
      <c r="CJ373" s="118">
        <v>0</v>
      </c>
      <c r="CK373" s="119">
        <v>0</v>
      </c>
      <c r="CL373" s="117">
        <v>0</v>
      </c>
      <c r="CM373" s="118">
        <v>0</v>
      </c>
      <c r="CN373" s="118">
        <v>0</v>
      </c>
      <c r="CO373" s="119">
        <v>0</v>
      </c>
      <c r="CP373" s="117">
        <v>0</v>
      </c>
      <c r="CQ373" s="118">
        <v>0</v>
      </c>
      <c r="CR373" s="118">
        <v>0</v>
      </c>
      <c r="CS373" s="119">
        <v>0</v>
      </c>
      <c r="CT373" s="117">
        <v>0</v>
      </c>
      <c r="CU373" s="118">
        <v>0</v>
      </c>
      <c r="CV373" s="118">
        <v>0</v>
      </c>
      <c r="CW373" s="119">
        <v>0</v>
      </c>
      <c r="CX373" s="117">
        <v>0</v>
      </c>
      <c r="CY373" s="118">
        <v>0</v>
      </c>
      <c r="CZ373" s="118">
        <v>0</v>
      </c>
      <c r="DA373" s="119">
        <v>0</v>
      </c>
      <c r="DB373" s="117">
        <v>0</v>
      </c>
      <c r="DC373" s="118">
        <v>0</v>
      </c>
      <c r="DD373" s="118">
        <v>0</v>
      </c>
      <c r="DE373" s="119">
        <v>0</v>
      </c>
      <c r="DF373" s="117">
        <v>0</v>
      </c>
      <c r="DG373" s="118">
        <v>0</v>
      </c>
      <c r="DH373" s="118">
        <v>0</v>
      </c>
      <c r="DI373" s="119">
        <v>0</v>
      </c>
      <c r="DT373" s="118">
        <v>0</v>
      </c>
      <c r="DU373" s="118">
        <v>0</v>
      </c>
      <c r="DV373" s="118">
        <v>0</v>
      </c>
      <c r="DW373" s="118">
        <v>0</v>
      </c>
      <c r="DX373" s="118">
        <v>0</v>
      </c>
      <c r="DY373" s="118">
        <v>0</v>
      </c>
      <c r="DZ373" s="118">
        <v>0</v>
      </c>
      <c r="EA373" s="118">
        <v>0</v>
      </c>
      <c r="EB373" s="118">
        <v>0</v>
      </c>
      <c r="EC373" s="118">
        <v>0</v>
      </c>
      <c r="ED373" s="118">
        <v>0</v>
      </c>
      <c r="EE373" s="118">
        <v>0</v>
      </c>
      <c r="EF373" s="118">
        <v>0</v>
      </c>
      <c r="EG373" s="118">
        <v>0</v>
      </c>
      <c r="EH373" s="118">
        <v>0</v>
      </c>
      <c r="EI373" s="118">
        <v>0</v>
      </c>
      <c r="EJ373" s="118">
        <v>0</v>
      </c>
      <c r="EK373" s="118">
        <v>0</v>
      </c>
    </row>
    <row r="374" spans="1:141" outlineLevel="2" x14ac:dyDescent="0.25">
      <c r="A374" s="90"/>
      <c r="B374" s="90"/>
      <c r="C374" s="90"/>
      <c r="D374" s="90"/>
      <c r="E374" t="str">
        <f>CONCATENATE("- ", $N$10,":")</f>
        <v>- Default:</v>
      </c>
      <c r="F374" s="100"/>
      <c r="I374" s="101"/>
      <c r="J374" s="100"/>
      <c r="M374" s="101"/>
      <c r="N374" s="100"/>
      <c r="Q374" s="101"/>
      <c r="R374" s="100"/>
      <c r="U374" s="101"/>
      <c r="V374" s="100"/>
      <c r="Y374" s="101"/>
      <c r="Z374" s="100"/>
      <c r="AC374" s="101"/>
      <c r="AD374" s="100"/>
      <c r="AG374" s="101"/>
      <c r="AH374" s="100"/>
      <c r="AK374" s="101"/>
      <c r="AL374" s="100"/>
      <c r="AO374" s="101"/>
      <c r="AP374" s="117">
        <v>0</v>
      </c>
      <c r="AQ374" s="118">
        <v>0</v>
      </c>
      <c r="AR374" s="118">
        <v>0</v>
      </c>
      <c r="AS374" s="119">
        <v>0</v>
      </c>
      <c r="AT374" s="117">
        <v>0</v>
      </c>
      <c r="AU374" s="118">
        <v>0</v>
      </c>
      <c r="AV374" s="118">
        <v>0</v>
      </c>
      <c r="AW374" s="119">
        <v>0</v>
      </c>
      <c r="AX374" s="117">
        <v>0</v>
      </c>
      <c r="AY374" s="118">
        <v>0</v>
      </c>
      <c r="AZ374" s="118">
        <v>0</v>
      </c>
      <c r="BA374" s="119">
        <v>0</v>
      </c>
      <c r="BB374" s="117">
        <v>0</v>
      </c>
      <c r="BC374" s="118">
        <v>0</v>
      </c>
      <c r="BD374" s="118">
        <v>0</v>
      </c>
      <c r="BE374" s="119">
        <v>0</v>
      </c>
      <c r="BF374" s="117">
        <v>0</v>
      </c>
      <c r="BG374" s="118">
        <v>0</v>
      </c>
      <c r="BH374" s="118">
        <v>0</v>
      </c>
      <c r="BI374" s="119">
        <v>0</v>
      </c>
      <c r="BJ374" s="117">
        <v>0</v>
      </c>
      <c r="BK374" s="118">
        <v>0</v>
      </c>
      <c r="BL374" s="118">
        <v>0</v>
      </c>
      <c r="BM374" s="119">
        <v>0</v>
      </c>
      <c r="BN374" s="117">
        <v>0</v>
      </c>
      <c r="BO374" s="118">
        <v>0</v>
      </c>
      <c r="BP374" s="118">
        <v>0</v>
      </c>
      <c r="BQ374" s="119">
        <v>0</v>
      </c>
      <c r="BR374" s="117">
        <v>0</v>
      </c>
      <c r="BS374" s="118">
        <v>0</v>
      </c>
      <c r="BT374" s="118">
        <v>0</v>
      </c>
      <c r="BU374" s="119">
        <v>0</v>
      </c>
      <c r="BV374" s="117">
        <v>0</v>
      </c>
      <c r="BW374" s="118">
        <v>0</v>
      </c>
      <c r="BX374" s="118">
        <v>0</v>
      </c>
      <c r="BY374" s="119">
        <v>0</v>
      </c>
      <c r="BZ374" s="117">
        <v>0</v>
      </c>
      <c r="CA374" s="118">
        <v>0</v>
      </c>
      <c r="CB374" s="118">
        <v>0</v>
      </c>
      <c r="CC374" s="119">
        <v>0</v>
      </c>
      <c r="CD374" s="117">
        <v>0</v>
      </c>
      <c r="CE374" s="118">
        <v>0</v>
      </c>
      <c r="CF374" s="118">
        <v>0</v>
      </c>
      <c r="CG374" s="119">
        <v>0</v>
      </c>
      <c r="CH374" s="117">
        <v>0</v>
      </c>
      <c r="CI374" s="118">
        <v>0</v>
      </c>
      <c r="CJ374" s="118">
        <v>0</v>
      </c>
      <c r="CK374" s="119">
        <v>0</v>
      </c>
      <c r="CL374" s="117">
        <v>0</v>
      </c>
      <c r="CM374" s="118">
        <v>0</v>
      </c>
      <c r="CN374" s="118">
        <v>0</v>
      </c>
      <c r="CO374" s="119">
        <v>0</v>
      </c>
      <c r="CP374" s="117">
        <v>0</v>
      </c>
      <c r="CQ374" s="118">
        <v>0</v>
      </c>
      <c r="CR374" s="118">
        <v>0</v>
      </c>
      <c r="CS374" s="119">
        <v>0</v>
      </c>
      <c r="CT374" s="117">
        <v>0</v>
      </c>
      <c r="CU374" s="118">
        <v>0</v>
      </c>
      <c r="CV374" s="118">
        <v>0</v>
      </c>
      <c r="CW374" s="119">
        <v>0</v>
      </c>
      <c r="CX374" s="117">
        <v>0</v>
      </c>
      <c r="CY374" s="118">
        <v>0</v>
      </c>
      <c r="CZ374" s="118">
        <v>0</v>
      </c>
      <c r="DA374" s="119">
        <v>0</v>
      </c>
      <c r="DB374" s="117">
        <v>0</v>
      </c>
      <c r="DC374" s="118">
        <v>0</v>
      </c>
      <c r="DD374" s="118">
        <v>0</v>
      </c>
      <c r="DE374" s="119">
        <v>0</v>
      </c>
      <c r="DF374" s="117">
        <v>0</v>
      </c>
      <c r="DG374" s="118">
        <v>0</v>
      </c>
      <c r="DH374" s="118">
        <v>0</v>
      </c>
      <c r="DI374" s="119">
        <v>0</v>
      </c>
      <c r="DT374" s="118"/>
      <c r="DU374" s="118">
        <f t="shared" ref="DU374:EK374" si="680">DT374</f>
        <v>0</v>
      </c>
      <c r="DV374" s="118">
        <f t="shared" si="680"/>
        <v>0</v>
      </c>
      <c r="DW374" s="118">
        <f t="shared" si="680"/>
        <v>0</v>
      </c>
      <c r="DX374" s="118">
        <f t="shared" si="680"/>
        <v>0</v>
      </c>
      <c r="DY374" s="118">
        <f t="shared" si="680"/>
        <v>0</v>
      </c>
      <c r="DZ374" s="118">
        <f t="shared" si="680"/>
        <v>0</v>
      </c>
      <c r="EA374" s="118">
        <f t="shared" si="680"/>
        <v>0</v>
      </c>
      <c r="EB374" s="118">
        <f t="shared" si="680"/>
        <v>0</v>
      </c>
      <c r="EC374" s="118">
        <f t="shared" si="680"/>
        <v>0</v>
      </c>
      <c r="ED374" s="118">
        <f t="shared" si="680"/>
        <v>0</v>
      </c>
      <c r="EE374" s="118">
        <f t="shared" si="680"/>
        <v>0</v>
      </c>
      <c r="EF374" s="118">
        <f t="shared" si="680"/>
        <v>0</v>
      </c>
      <c r="EG374" s="118">
        <f t="shared" si="680"/>
        <v>0</v>
      </c>
      <c r="EH374" s="118">
        <f t="shared" si="680"/>
        <v>0</v>
      </c>
      <c r="EI374" s="118">
        <f t="shared" si="680"/>
        <v>0</v>
      </c>
      <c r="EJ374" s="118">
        <f t="shared" si="680"/>
        <v>0</v>
      </c>
      <c r="EK374" s="118">
        <f t="shared" si="680"/>
        <v>0</v>
      </c>
    </row>
    <row r="375" spans="1:141" outlineLevel="2" x14ac:dyDescent="0.25">
      <c r="A375" s="129"/>
      <c r="B375" s="129"/>
      <c r="C375" s="129"/>
      <c r="D375" s="129"/>
      <c r="E375" s="122"/>
      <c r="F375" s="130"/>
      <c r="G375" s="122"/>
      <c r="H375" s="122"/>
      <c r="I375" s="122"/>
      <c r="J375" s="130"/>
      <c r="K375" s="122"/>
      <c r="L375" s="122"/>
      <c r="M375" s="122"/>
      <c r="N375" s="130"/>
      <c r="O375" s="122"/>
      <c r="P375" s="122"/>
      <c r="Q375" s="122"/>
      <c r="R375" s="130"/>
      <c r="S375" s="122"/>
      <c r="T375" s="122"/>
      <c r="U375" s="122"/>
      <c r="V375" s="130"/>
      <c r="W375" s="122"/>
      <c r="X375" s="122"/>
      <c r="Y375" s="122"/>
      <c r="Z375" s="130"/>
      <c r="AA375" s="122"/>
      <c r="AB375" s="122"/>
      <c r="AC375" s="122"/>
      <c r="AD375" s="130"/>
      <c r="AE375" s="122"/>
      <c r="AF375" s="122"/>
      <c r="AG375" s="122"/>
      <c r="AH375" s="130"/>
      <c r="AI375" s="122"/>
      <c r="AJ375" s="122"/>
      <c r="AK375" s="122"/>
      <c r="AL375" s="130"/>
      <c r="AM375" s="122"/>
      <c r="AN375" s="122"/>
      <c r="AO375" s="122"/>
      <c r="AP375" s="130"/>
      <c r="AQ375" s="122"/>
      <c r="AR375" s="122"/>
      <c r="AS375" s="122"/>
      <c r="AT375" s="130"/>
      <c r="AU375" s="122"/>
      <c r="AV375" s="122"/>
      <c r="AW375" s="122"/>
      <c r="AX375" s="130"/>
      <c r="AY375" s="122"/>
      <c r="AZ375" s="122"/>
      <c r="BA375" s="122"/>
      <c r="BB375" s="130"/>
      <c r="BC375" s="122"/>
      <c r="BD375" s="122"/>
      <c r="BE375" s="122"/>
      <c r="BF375" s="130"/>
      <c r="BG375" s="122"/>
      <c r="BH375" s="122"/>
      <c r="BI375" s="122"/>
      <c r="BJ375" s="130"/>
      <c r="BK375" s="122"/>
      <c r="BL375" s="122"/>
      <c r="BM375" s="122"/>
      <c r="BN375" s="130"/>
      <c r="BO375" s="122"/>
      <c r="BP375" s="122"/>
      <c r="BQ375" s="122"/>
      <c r="BR375" s="130"/>
      <c r="BS375" s="122"/>
      <c r="BT375" s="122"/>
      <c r="BU375" s="122"/>
      <c r="BV375" s="130"/>
      <c r="BW375" s="122"/>
      <c r="BX375" s="122"/>
      <c r="BY375" s="122"/>
      <c r="BZ375" s="130"/>
      <c r="CA375" s="122"/>
      <c r="CB375" s="122"/>
      <c r="CC375" s="122"/>
      <c r="CD375" s="130"/>
      <c r="CE375" s="122"/>
      <c r="CF375" s="122"/>
      <c r="CG375" s="122"/>
      <c r="CH375" s="130"/>
      <c r="CI375" s="122"/>
      <c r="CJ375" s="122"/>
      <c r="CK375" s="122"/>
      <c r="CL375" s="130"/>
      <c r="CM375" s="122"/>
      <c r="CN375" s="122"/>
      <c r="CO375" s="122"/>
      <c r="CP375" s="130"/>
      <c r="CQ375" s="122"/>
      <c r="CR375" s="122"/>
      <c r="CS375" s="122"/>
      <c r="CT375" s="130"/>
      <c r="CU375" s="122"/>
      <c r="CV375" s="122"/>
      <c r="CW375" s="122"/>
      <c r="CX375" s="130"/>
      <c r="CY375" s="122"/>
      <c r="CZ375" s="122"/>
      <c r="DA375" s="122"/>
      <c r="DB375" s="130"/>
      <c r="DC375" s="122"/>
      <c r="DD375" s="122"/>
      <c r="DE375" s="122"/>
      <c r="DF375" s="130"/>
      <c r="DG375" s="122"/>
      <c r="DH375" s="122"/>
      <c r="DI375" s="131"/>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2"/>
      <c r="EI375" s="122"/>
      <c r="EJ375" s="122"/>
      <c r="EK375" s="122"/>
    </row>
    <row r="376" spans="1:141" outlineLevel="2" x14ac:dyDescent="0.25">
      <c r="A376" s="90"/>
      <c r="B376" s="90"/>
      <c r="C376" s="111"/>
      <c r="D376" s="90"/>
      <c r="F376" s="113"/>
      <c r="G376" s="69"/>
      <c r="H376" s="69"/>
      <c r="I376" s="114"/>
      <c r="J376" s="113"/>
      <c r="K376" s="69"/>
      <c r="L376" s="69"/>
      <c r="M376" s="114"/>
      <c r="N376" s="113"/>
      <c r="O376" s="69"/>
      <c r="P376" s="69"/>
      <c r="Q376" s="114"/>
      <c r="R376" s="113"/>
      <c r="S376" s="69"/>
      <c r="T376" s="69"/>
      <c r="U376" s="114"/>
      <c r="V376" s="113"/>
      <c r="W376" s="69"/>
      <c r="X376" s="69"/>
      <c r="Y376" s="114"/>
      <c r="Z376" s="113"/>
      <c r="AA376" s="69"/>
      <c r="AB376" s="69"/>
      <c r="AC376" s="114"/>
      <c r="AD376" s="113"/>
      <c r="AE376" s="69"/>
      <c r="AF376" s="69"/>
      <c r="AG376" s="114"/>
      <c r="AH376" s="113"/>
      <c r="AI376" s="69"/>
      <c r="AJ376" s="69"/>
      <c r="AK376" s="114"/>
      <c r="AL376" s="113"/>
      <c r="AM376" s="69"/>
      <c r="AN376" s="69"/>
      <c r="AO376" s="114"/>
      <c r="AP376" s="113"/>
      <c r="AQ376" s="69"/>
      <c r="AR376" s="69"/>
      <c r="AS376" s="114"/>
      <c r="AT376" s="113"/>
      <c r="AU376" s="69"/>
      <c r="AV376" s="69"/>
      <c r="AW376" s="114"/>
      <c r="AX376" s="113"/>
      <c r="AY376" s="69"/>
      <c r="AZ376" s="69"/>
      <c r="BA376" s="114"/>
      <c r="BB376" s="113"/>
      <c r="BC376" s="69"/>
      <c r="BD376" s="69"/>
      <c r="BE376" s="114"/>
      <c r="BF376" s="113"/>
      <c r="BG376" s="69"/>
      <c r="BH376" s="69"/>
      <c r="BI376" s="114"/>
      <c r="BJ376" s="113"/>
      <c r="BK376" s="69"/>
      <c r="BL376" s="69"/>
      <c r="BM376" s="114"/>
      <c r="BN376" s="113"/>
      <c r="BO376" s="69"/>
      <c r="BP376" s="69"/>
      <c r="BQ376" s="114"/>
      <c r="BR376" s="113"/>
      <c r="BS376" s="69"/>
      <c r="BT376" s="69"/>
      <c r="BU376" s="114"/>
      <c r="BV376" s="113"/>
      <c r="BW376" s="69"/>
      <c r="BX376" s="69"/>
      <c r="BY376" s="114"/>
      <c r="BZ376" s="113"/>
      <c r="CA376" s="69"/>
      <c r="CB376" s="69"/>
      <c r="CC376" s="114"/>
      <c r="CD376" s="113"/>
      <c r="CE376" s="69"/>
      <c r="CF376" s="69"/>
      <c r="CG376" s="114"/>
      <c r="CH376" s="113"/>
      <c r="CI376" s="69"/>
      <c r="CJ376" s="69"/>
      <c r="CK376" s="114"/>
      <c r="CL376" s="113"/>
      <c r="CM376" s="69"/>
      <c r="CN376" s="69"/>
      <c r="CO376" s="114"/>
      <c r="CP376" s="113"/>
      <c r="CQ376" s="69"/>
      <c r="CR376" s="69"/>
      <c r="CS376" s="114"/>
      <c r="CT376" s="113"/>
      <c r="CU376" s="69"/>
      <c r="CV376" s="69"/>
      <c r="CW376" s="114"/>
      <c r="CX376" s="113"/>
      <c r="CY376" s="69"/>
      <c r="CZ376" s="69"/>
      <c r="DA376" s="114"/>
      <c r="DB376" s="113"/>
      <c r="DC376" s="69"/>
      <c r="DD376" s="69"/>
      <c r="DE376" s="114"/>
      <c r="DF376" s="113"/>
      <c r="DG376" s="69"/>
      <c r="DH376" s="69"/>
      <c r="DI376" s="114"/>
      <c r="DK376" s="69"/>
      <c r="DL376" s="69"/>
      <c r="DM376" s="69"/>
      <c r="DN376" s="69"/>
      <c r="DO376" s="69"/>
      <c r="DP376" s="69"/>
      <c r="DQ376" s="69"/>
      <c r="DR376" s="69"/>
      <c r="DS376" s="69"/>
      <c r="DT376" s="69"/>
      <c r="DU376" s="69"/>
      <c r="DV376" s="69"/>
      <c r="DW376" s="69"/>
      <c r="DX376" s="69"/>
      <c r="DY376" s="69"/>
      <c r="DZ376" s="69"/>
      <c r="EA376" s="69"/>
      <c r="EB376" s="69"/>
      <c r="EC376" s="69"/>
      <c r="ED376" s="69"/>
      <c r="EE376" s="69"/>
      <c r="EF376" s="69"/>
      <c r="EG376" s="69"/>
      <c r="EH376" s="69"/>
      <c r="EI376" s="69"/>
      <c r="EJ376" s="69"/>
      <c r="EK376" s="69"/>
    </row>
    <row r="377" spans="1:141" outlineLevel="2" x14ac:dyDescent="0.25">
      <c r="A377" s="90"/>
      <c r="B377" s="90"/>
      <c r="C377" s="111"/>
      <c r="D377" s="90"/>
      <c r="E377" t="s">
        <v>348</v>
      </c>
      <c r="F377" s="113"/>
      <c r="G377" s="69"/>
      <c r="H377" s="69"/>
      <c r="I377" s="114"/>
      <c r="J377" s="113"/>
      <c r="K377" s="69"/>
      <c r="L377" s="69"/>
      <c r="M377" s="114"/>
      <c r="N377" s="113"/>
      <c r="O377" s="69"/>
      <c r="P377" s="69"/>
      <c r="Q377" s="114"/>
      <c r="R377" s="113"/>
      <c r="S377" s="69"/>
      <c r="T377" s="69"/>
      <c r="U377" s="114"/>
      <c r="V377" s="113"/>
      <c r="W377" s="69"/>
      <c r="X377" s="69"/>
      <c r="Y377" s="114"/>
      <c r="Z377" s="113"/>
      <c r="AA377" s="69"/>
      <c r="AB377" s="69"/>
      <c r="AC377" s="114"/>
      <c r="AD377" s="113"/>
      <c r="AE377" s="69"/>
      <c r="AF377" s="69"/>
      <c r="AG377" s="114"/>
      <c r="AH377" s="113"/>
      <c r="AI377" s="69"/>
      <c r="AJ377" s="69"/>
      <c r="AK377" s="114"/>
      <c r="AL377" s="113">
        <f ca="1">AL357</f>
        <v>11699</v>
      </c>
      <c r="AM377" s="69">
        <f ca="1">AM357</f>
        <v>11186</v>
      </c>
      <c r="AN377" s="69">
        <f ca="1">AN357</f>
        <v>10499</v>
      </c>
      <c r="AO377" s="114">
        <f ca="1">AO357</f>
        <v>11507</v>
      </c>
      <c r="AP377" s="113">
        <f t="shared" ref="AP377:BU377" ca="1" si="681">AP378</f>
        <v>10643</v>
      </c>
      <c r="AQ377" s="69">
        <f t="shared" ca="1" si="681"/>
        <v>9497</v>
      </c>
      <c r="AR377" s="69">
        <f t="shared" ca="1" si="681"/>
        <v>9548</v>
      </c>
      <c r="AS377" s="114">
        <f t="shared" ca="1" si="681"/>
        <v>9578</v>
      </c>
      <c r="AT377" s="113">
        <f t="shared" ca="1" si="681"/>
        <v>9741</v>
      </c>
      <c r="AU377" s="69">
        <f t="shared" ca="1" si="681"/>
        <v>9765</v>
      </c>
      <c r="AV377" s="69">
        <f t="shared" ca="1" si="681"/>
        <v>9952</v>
      </c>
      <c r="AW377" s="114">
        <f t="shared" ca="1" si="681"/>
        <v>9454.4</v>
      </c>
      <c r="AX377" s="113">
        <f t="shared" ca="1" si="681"/>
        <v>7463.9999999999982</v>
      </c>
      <c r="AY377" s="69">
        <f t="shared" ca="1" si="681"/>
        <v>7463.9999999999982</v>
      </c>
      <c r="AZ377" s="69">
        <f t="shared" ca="1" si="681"/>
        <v>7463.9999999999982</v>
      </c>
      <c r="BA377" s="114">
        <f t="shared" ca="1" si="681"/>
        <v>7463.9999999999982</v>
      </c>
      <c r="BB377" s="113">
        <f t="shared" ca="1" si="681"/>
        <v>5473.5999999999967</v>
      </c>
      <c r="BC377" s="69">
        <f t="shared" ca="1" si="681"/>
        <v>5473.5999999999967</v>
      </c>
      <c r="BD377" s="69">
        <f t="shared" ca="1" si="681"/>
        <v>5473.5999999999967</v>
      </c>
      <c r="BE377" s="114">
        <f t="shared" ca="1" si="681"/>
        <v>5473.5999999999967</v>
      </c>
      <c r="BF377" s="113">
        <f t="shared" ca="1" si="681"/>
        <v>3483.1999999999962</v>
      </c>
      <c r="BG377" s="69">
        <f t="shared" ca="1" si="681"/>
        <v>3483.1999999999962</v>
      </c>
      <c r="BH377" s="69">
        <f t="shared" ca="1" si="681"/>
        <v>3483.1999999999962</v>
      </c>
      <c r="BI377" s="114">
        <f t="shared" ca="1" si="681"/>
        <v>3483.1999999999962</v>
      </c>
      <c r="BJ377" s="113">
        <f t="shared" ca="1" si="681"/>
        <v>1492.7999999999965</v>
      </c>
      <c r="BK377" s="69">
        <f t="shared" ca="1" si="681"/>
        <v>1492.7999999999965</v>
      </c>
      <c r="BL377" s="69">
        <f t="shared" ca="1" si="681"/>
        <v>1492.7999999999965</v>
      </c>
      <c r="BM377" s="114">
        <f t="shared" ca="1" si="681"/>
        <v>1492.7999999999965</v>
      </c>
      <c r="BN377" s="113">
        <f t="shared" ca="1" si="681"/>
        <v>0</v>
      </c>
      <c r="BO377" s="69">
        <f t="shared" ca="1" si="681"/>
        <v>0</v>
      </c>
      <c r="BP377" s="69">
        <f t="shared" ca="1" si="681"/>
        <v>0</v>
      </c>
      <c r="BQ377" s="114">
        <f t="shared" ca="1" si="681"/>
        <v>0</v>
      </c>
      <c r="BR377" s="113">
        <f t="shared" ca="1" si="681"/>
        <v>0</v>
      </c>
      <c r="BS377" s="69">
        <f t="shared" ca="1" si="681"/>
        <v>0</v>
      </c>
      <c r="BT377" s="69">
        <f t="shared" ca="1" si="681"/>
        <v>0</v>
      </c>
      <c r="BU377" s="114">
        <f t="shared" ca="1" si="681"/>
        <v>0</v>
      </c>
      <c r="BV377" s="113">
        <f t="shared" ref="BV377:DA377" ca="1" si="682">BV378</f>
        <v>0</v>
      </c>
      <c r="BW377" s="69">
        <f t="shared" ca="1" si="682"/>
        <v>0</v>
      </c>
      <c r="BX377" s="69">
        <f t="shared" ca="1" si="682"/>
        <v>0</v>
      </c>
      <c r="BY377" s="114">
        <f t="shared" ca="1" si="682"/>
        <v>0</v>
      </c>
      <c r="BZ377" s="113">
        <f t="shared" ca="1" si="682"/>
        <v>0</v>
      </c>
      <c r="CA377" s="69">
        <f t="shared" ca="1" si="682"/>
        <v>0</v>
      </c>
      <c r="CB377" s="69">
        <f t="shared" ca="1" si="682"/>
        <v>0</v>
      </c>
      <c r="CC377" s="114">
        <f t="shared" ca="1" si="682"/>
        <v>0</v>
      </c>
      <c r="CD377" s="113">
        <f t="shared" ca="1" si="682"/>
        <v>0</v>
      </c>
      <c r="CE377" s="69">
        <f t="shared" ca="1" si="682"/>
        <v>0</v>
      </c>
      <c r="CF377" s="69">
        <f t="shared" ca="1" si="682"/>
        <v>0</v>
      </c>
      <c r="CG377" s="114">
        <f t="shared" ca="1" si="682"/>
        <v>0</v>
      </c>
      <c r="CH377" s="113">
        <f t="shared" ca="1" si="682"/>
        <v>0</v>
      </c>
      <c r="CI377" s="69">
        <f t="shared" ca="1" si="682"/>
        <v>0</v>
      </c>
      <c r="CJ377" s="69">
        <f t="shared" ca="1" si="682"/>
        <v>0</v>
      </c>
      <c r="CK377" s="114">
        <f t="shared" ca="1" si="682"/>
        <v>0</v>
      </c>
      <c r="CL377" s="113">
        <f t="shared" ca="1" si="682"/>
        <v>0</v>
      </c>
      <c r="CM377" s="69">
        <f t="shared" ca="1" si="682"/>
        <v>0</v>
      </c>
      <c r="CN377" s="69">
        <f t="shared" ca="1" si="682"/>
        <v>0</v>
      </c>
      <c r="CO377" s="114">
        <f t="shared" ca="1" si="682"/>
        <v>0</v>
      </c>
      <c r="CP377" s="113">
        <f t="shared" ca="1" si="682"/>
        <v>0</v>
      </c>
      <c r="CQ377" s="69">
        <f t="shared" ca="1" si="682"/>
        <v>0</v>
      </c>
      <c r="CR377" s="69">
        <f t="shared" ca="1" si="682"/>
        <v>0</v>
      </c>
      <c r="CS377" s="114">
        <f t="shared" ca="1" si="682"/>
        <v>0</v>
      </c>
      <c r="CT377" s="113">
        <f t="shared" ca="1" si="682"/>
        <v>0</v>
      </c>
      <c r="CU377" s="69">
        <f t="shared" ca="1" si="682"/>
        <v>0</v>
      </c>
      <c r="CV377" s="69">
        <f t="shared" ca="1" si="682"/>
        <v>0</v>
      </c>
      <c r="CW377" s="114">
        <f t="shared" ca="1" si="682"/>
        <v>0</v>
      </c>
      <c r="CX377" s="113">
        <f t="shared" ca="1" si="682"/>
        <v>0</v>
      </c>
      <c r="CY377" s="69">
        <f t="shared" ca="1" si="682"/>
        <v>0</v>
      </c>
      <c r="CZ377" s="69">
        <f t="shared" ca="1" si="682"/>
        <v>0</v>
      </c>
      <c r="DA377" s="114">
        <f t="shared" ca="1" si="682"/>
        <v>0</v>
      </c>
      <c r="DB377" s="113">
        <f t="shared" ref="DB377:DI377" ca="1" si="683">DB378</f>
        <v>0</v>
      </c>
      <c r="DC377" s="69">
        <f t="shared" ca="1" si="683"/>
        <v>0</v>
      </c>
      <c r="DD377" s="69">
        <f t="shared" ca="1" si="683"/>
        <v>0</v>
      </c>
      <c r="DE377" s="114">
        <f t="shared" ca="1" si="683"/>
        <v>0</v>
      </c>
      <c r="DF377" s="113">
        <f t="shared" ca="1" si="683"/>
        <v>0</v>
      </c>
      <c r="DG377" s="69">
        <f t="shared" ca="1" si="683"/>
        <v>0</v>
      </c>
      <c r="DH377" s="69">
        <f t="shared" ca="1" si="683"/>
        <v>0</v>
      </c>
      <c r="DI377" s="114">
        <f t="shared" ca="1" si="683"/>
        <v>0</v>
      </c>
      <c r="DK377" s="69">
        <f t="shared" ref="DK377:EK377" ca="1" si="684">SUM(OFFSET($E377,,MATCH(DK$3,$F$5:$DI$5,0)+3,,1))</f>
        <v>0</v>
      </c>
      <c r="DL377" s="69">
        <f t="shared" ca="1" si="684"/>
        <v>0</v>
      </c>
      <c r="DM377" s="69">
        <f t="shared" ca="1" si="684"/>
        <v>0</v>
      </c>
      <c r="DN377" s="69">
        <f t="shared" ca="1" si="684"/>
        <v>0</v>
      </c>
      <c r="DO377" s="69">
        <f t="shared" ca="1" si="684"/>
        <v>0</v>
      </c>
      <c r="DP377" s="69">
        <f t="shared" ca="1" si="684"/>
        <v>0</v>
      </c>
      <c r="DQ377" s="69">
        <f t="shared" ca="1" si="684"/>
        <v>0</v>
      </c>
      <c r="DR377" s="69">
        <f t="shared" ca="1" si="684"/>
        <v>0</v>
      </c>
      <c r="DS377" s="69">
        <f t="shared" ca="1" si="684"/>
        <v>11507</v>
      </c>
      <c r="DT377" s="69">
        <f t="shared" ca="1" si="684"/>
        <v>9578</v>
      </c>
      <c r="DU377" s="69">
        <f t="shared" ca="1" si="684"/>
        <v>9454.4</v>
      </c>
      <c r="DV377" s="69">
        <f t="shared" ca="1" si="684"/>
        <v>7463.9999999999982</v>
      </c>
      <c r="DW377" s="69">
        <f t="shared" ca="1" si="684"/>
        <v>5473.5999999999967</v>
      </c>
      <c r="DX377" s="69">
        <f t="shared" ca="1" si="684"/>
        <v>3483.1999999999962</v>
      </c>
      <c r="DY377" s="69">
        <f t="shared" ca="1" si="684"/>
        <v>1492.7999999999965</v>
      </c>
      <c r="DZ377" s="69">
        <f t="shared" ca="1" si="684"/>
        <v>0</v>
      </c>
      <c r="EA377" s="69">
        <f t="shared" ca="1" si="684"/>
        <v>0</v>
      </c>
      <c r="EB377" s="69">
        <f t="shared" ca="1" si="684"/>
        <v>0</v>
      </c>
      <c r="EC377" s="69">
        <f t="shared" ca="1" si="684"/>
        <v>0</v>
      </c>
      <c r="ED377" s="69">
        <f t="shared" ca="1" si="684"/>
        <v>0</v>
      </c>
      <c r="EE377" s="69">
        <f t="shared" ca="1" si="684"/>
        <v>0</v>
      </c>
      <c r="EF377" s="69">
        <f t="shared" ca="1" si="684"/>
        <v>0</v>
      </c>
      <c r="EG377" s="69">
        <f t="shared" ca="1" si="684"/>
        <v>0</v>
      </c>
      <c r="EH377" s="69">
        <f t="shared" ca="1" si="684"/>
        <v>0</v>
      </c>
      <c r="EI377" s="69">
        <f t="shared" ca="1" si="684"/>
        <v>0</v>
      </c>
      <c r="EJ377" s="69">
        <f t="shared" ca="1" si="684"/>
        <v>0</v>
      </c>
      <c r="EK377" s="69">
        <f t="shared" ca="1" si="684"/>
        <v>0</v>
      </c>
    </row>
    <row r="378" spans="1:141" outlineLevel="2" x14ac:dyDescent="0.25">
      <c r="A378" s="90"/>
      <c r="B378" s="90"/>
      <c r="C378" s="111"/>
      <c r="D378" s="90"/>
      <c r="E378" t="s">
        <v>322</v>
      </c>
      <c r="F378" s="113"/>
      <c r="G378" s="69"/>
      <c r="H378" s="69"/>
      <c r="I378" s="69"/>
      <c r="J378" s="113"/>
      <c r="K378" s="69"/>
      <c r="L378" s="69"/>
      <c r="M378" s="69"/>
      <c r="N378" s="113"/>
      <c r="O378" s="69"/>
      <c r="P378" s="69"/>
      <c r="Q378" s="69"/>
      <c r="R378" s="113"/>
      <c r="S378" s="69"/>
      <c r="T378" s="69"/>
      <c r="U378" s="69"/>
      <c r="V378" s="113"/>
      <c r="W378" s="69"/>
      <c r="X378" s="69"/>
      <c r="Y378" s="69"/>
      <c r="Z378" s="113"/>
      <c r="AA378" s="69"/>
      <c r="AB378" s="69"/>
      <c r="AC378" s="69"/>
      <c r="AD378" s="113"/>
      <c r="AE378" s="69"/>
      <c r="AF378" s="69"/>
      <c r="AG378" s="69"/>
      <c r="AH378" s="113"/>
      <c r="AI378" s="69"/>
      <c r="AJ378" s="69"/>
      <c r="AK378" s="69"/>
      <c r="AL378" s="113"/>
      <c r="AM378" s="69"/>
      <c r="AN378" s="69"/>
      <c r="AO378" s="69"/>
      <c r="AP378" s="113">
        <f t="shared" ref="AP378:BU378" ca="1" si="685">IF(AP$4="A",AP357,AP380)</f>
        <v>10643</v>
      </c>
      <c r="AQ378" s="69">
        <f t="shared" ca="1" si="685"/>
        <v>9497</v>
      </c>
      <c r="AR378" s="69">
        <f t="shared" ca="1" si="685"/>
        <v>9548</v>
      </c>
      <c r="AS378" s="69">
        <f t="shared" ca="1" si="685"/>
        <v>9578</v>
      </c>
      <c r="AT378" s="113">
        <f t="shared" ca="1" si="685"/>
        <v>9741</v>
      </c>
      <c r="AU378" s="69">
        <f t="shared" ca="1" si="685"/>
        <v>9765</v>
      </c>
      <c r="AV378" s="69">
        <f t="shared" ca="1" si="685"/>
        <v>9952</v>
      </c>
      <c r="AW378" s="69">
        <f t="shared" ca="1" si="685"/>
        <v>9454.4</v>
      </c>
      <c r="AX378" s="113">
        <f t="shared" ca="1" si="685"/>
        <v>7463.9999999999982</v>
      </c>
      <c r="AY378" s="69">
        <f t="shared" ca="1" si="685"/>
        <v>7463.9999999999982</v>
      </c>
      <c r="AZ378" s="69">
        <f t="shared" ca="1" si="685"/>
        <v>7463.9999999999982</v>
      </c>
      <c r="BA378" s="69">
        <f t="shared" ca="1" si="685"/>
        <v>7463.9999999999982</v>
      </c>
      <c r="BB378" s="113">
        <f t="shared" ca="1" si="685"/>
        <v>5473.5999999999967</v>
      </c>
      <c r="BC378" s="69">
        <f t="shared" ca="1" si="685"/>
        <v>5473.5999999999967</v>
      </c>
      <c r="BD378" s="69">
        <f t="shared" ca="1" si="685"/>
        <v>5473.5999999999967</v>
      </c>
      <c r="BE378" s="69">
        <f t="shared" ca="1" si="685"/>
        <v>5473.5999999999967</v>
      </c>
      <c r="BF378" s="113">
        <f t="shared" ca="1" si="685"/>
        <v>3483.1999999999962</v>
      </c>
      <c r="BG378" s="69">
        <f t="shared" ca="1" si="685"/>
        <v>3483.1999999999962</v>
      </c>
      <c r="BH378" s="69">
        <f t="shared" ca="1" si="685"/>
        <v>3483.1999999999962</v>
      </c>
      <c r="BI378" s="69">
        <f t="shared" ca="1" si="685"/>
        <v>3483.1999999999962</v>
      </c>
      <c r="BJ378" s="113">
        <f t="shared" ca="1" si="685"/>
        <v>1492.7999999999965</v>
      </c>
      <c r="BK378" s="69">
        <f t="shared" ca="1" si="685"/>
        <v>1492.7999999999965</v>
      </c>
      <c r="BL378" s="69">
        <f t="shared" ca="1" si="685"/>
        <v>1492.7999999999965</v>
      </c>
      <c r="BM378" s="69">
        <f t="shared" ca="1" si="685"/>
        <v>1492.7999999999965</v>
      </c>
      <c r="BN378" s="113">
        <f t="shared" ca="1" si="685"/>
        <v>0</v>
      </c>
      <c r="BO378" s="69">
        <f t="shared" ca="1" si="685"/>
        <v>0</v>
      </c>
      <c r="BP378" s="69">
        <f t="shared" ca="1" si="685"/>
        <v>0</v>
      </c>
      <c r="BQ378" s="69">
        <f t="shared" ca="1" si="685"/>
        <v>0</v>
      </c>
      <c r="BR378" s="113">
        <f t="shared" ca="1" si="685"/>
        <v>0</v>
      </c>
      <c r="BS378" s="69">
        <f t="shared" ca="1" si="685"/>
        <v>0</v>
      </c>
      <c r="BT378" s="69">
        <f t="shared" ca="1" si="685"/>
        <v>0</v>
      </c>
      <c r="BU378" s="69">
        <f t="shared" ca="1" si="685"/>
        <v>0</v>
      </c>
      <c r="BV378" s="113">
        <f t="shared" ref="BV378:DA378" ca="1" si="686">IF(BV$4="A",BV357,BV380)</f>
        <v>0</v>
      </c>
      <c r="BW378" s="69">
        <f t="shared" ca="1" si="686"/>
        <v>0</v>
      </c>
      <c r="BX378" s="69">
        <f t="shared" ca="1" si="686"/>
        <v>0</v>
      </c>
      <c r="BY378" s="69">
        <f t="shared" ca="1" si="686"/>
        <v>0</v>
      </c>
      <c r="BZ378" s="113">
        <f t="shared" ca="1" si="686"/>
        <v>0</v>
      </c>
      <c r="CA378" s="69">
        <f t="shared" ca="1" si="686"/>
        <v>0</v>
      </c>
      <c r="CB378" s="69">
        <f t="shared" ca="1" si="686"/>
        <v>0</v>
      </c>
      <c r="CC378" s="69">
        <f t="shared" ca="1" si="686"/>
        <v>0</v>
      </c>
      <c r="CD378" s="113">
        <f t="shared" ca="1" si="686"/>
        <v>0</v>
      </c>
      <c r="CE378" s="69">
        <f t="shared" ca="1" si="686"/>
        <v>0</v>
      </c>
      <c r="CF378" s="69">
        <f t="shared" ca="1" si="686"/>
        <v>0</v>
      </c>
      <c r="CG378" s="69">
        <f t="shared" ca="1" si="686"/>
        <v>0</v>
      </c>
      <c r="CH378" s="113">
        <f t="shared" ca="1" si="686"/>
        <v>0</v>
      </c>
      <c r="CI378" s="69">
        <f t="shared" ca="1" si="686"/>
        <v>0</v>
      </c>
      <c r="CJ378" s="69">
        <f t="shared" ca="1" si="686"/>
        <v>0</v>
      </c>
      <c r="CK378" s="69">
        <f t="shared" ca="1" si="686"/>
        <v>0</v>
      </c>
      <c r="CL378" s="113">
        <f t="shared" ca="1" si="686"/>
        <v>0</v>
      </c>
      <c r="CM378" s="69">
        <f t="shared" ca="1" si="686"/>
        <v>0</v>
      </c>
      <c r="CN378" s="69">
        <f t="shared" ca="1" si="686"/>
        <v>0</v>
      </c>
      <c r="CO378" s="69">
        <f t="shared" ca="1" si="686"/>
        <v>0</v>
      </c>
      <c r="CP378" s="113">
        <f t="shared" ca="1" si="686"/>
        <v>0</v>
      </c>
      <c r="CQ378" s="69">
        <f t="shared" ca="1" si="686"/>
        <v>0</v>
      </c>
      <c r="CR378" s="69">
        <f t="shared" ca="1" si="686"/>
        <v>0</v>
      </c>
      <c r="CS378" s="69">
        <f t="shared" ca="1" si="686"/>
        <v>0</v>
      </c>
      <c r="CT378" s="113">
        <f t="shared" ca="1" si="686"/>
        <v>0</v>
      </c>
      <c r="CU378" s="69">
        <f t="shared" ca="1" si="686"/>
        <v>0</v>
      </c>
      <c r="CV378" s="69">
        <f t="shared" ca="1" si="686"/>
        <v>0</v>
      </c>
      <c r="CW378" s="69">
        <f t="shared" ca="1" si="686"/>
        <v>0</v>
      </c>
      <c r="CX378" s="113">
        <f t="shared" ca="1" si="686"/>
        <v>0</v>
      </c>
      <c r="CY378" s="69">
        <f t="shared" ca="1" si="686"/>
        <v>0</v>
      </c>
      <c r="CZ378" s="69">
        <f t="shared" ca="1" si="686"/>
        <v>0</v>
      </c>
      <c r="DA378" s="69">
        <f t="shared" ca="1" si="686"/>
        <v>0</v>
      </c>
      <c r="DB378" s="113">
        <f t="shared" ref="DB378:DI378" ca="1" si="687">IF(DB$4="A",DB357,DB380)</f>
        <v>0</v>
      </c>
      <c r="DC378" s="69">
        <f t="shared" ca="1" si="687"/>
        <v>0</v>
      </c>
      <c r="DD378" s="69">
        <f t="shared" ca="1" si="687"/>
        <v>0</v>
      </c>
      <c r="DE378" s="69">
        <f t="shared" ca="1" si="687"/>
        <v>0</v>
      </c>
      <c r="DF378" s="113">
        <f t="shared" ca="1" si="687"/>
        <v>0</v>
      </c>
      <c r="DG378" s="69">
        <f t="shared" ca="1" si="687"/>
        <v>0</v>
      </c>
      <c r="DH378" s="69">
        <f t="shared" ca="1" si="687"/>
        <v>0</v>
      </c>
      <c r="DI378" s="114">
        <f t="shared" ca="1" si="687"/>
        <v>0</v>
      </c>
      <c r="DK378" s="69"/>
      <c r="DL378" s="69"/>
      <c r="DM378" s="69"/>
      <c r="DN378" s="69"/>
      <c r="DO378" s="69"/>
      <c r="DP378" s="69"/>
      <c r="DQ378" s="69"/>
      <c r="DR378" s="69"/>
      <c r="DS378" s="69"/>
      <c r="DT378" s="69"/>
      <c r="DU378" s="69"/>
      <c r="DV378" s="69"/>
      <c r="DW378" s="69"/>
      <c r="DX378" s="69"/>
      <c r="DY378" s="69"/>
      <c r="DZ378" s="69"/>
      <c r="EA378" s="69"/>
      <c r="EB378" s="69"/>
      <c r="EC378" s="69"/>
      <c r="ED378" s="69"/>
      <c r="EE378" s="69"/>
      <c r="EF378" s="69"/>
      <c r="EG378" s="69"/>
      <c r="EH378" s="69"/>
      <c r="EI378" s="69"/>
      <c r="EJ378" s="69"/>
      <c r="EK378" s="69"/>
    </row>
    <row r="379" spans="1:141" outlineLevel="2" x14ac:dyDescent="0.25">
      <c r="A379" s="90"/>
      <c r="B379" s="90"/>
      <c r="C379" s="111"/>
      <c r="D379" s="90"/>
      <c r="F379" s="113"/>
      <c r="G379" s="69"/>
      <c r="H379" s="69"/>
      <c r="I379" s="69"/>
      <c r="J379" s="113"/>
      <c r="K379" s="69"/>
      <c r="L379" s="69"/>
      <c r="M379" s="69"/>
      <c r="N379" s="113"/>
      <c r="O379" s="69"/>
      <c r="P379" s="69"/>
      <c r="Q379" s="69"/>
      <c r="R379" s="113"/>
      <c r="S379" s="69"/>
      <c r="T379" s="69"/>
      <c r="U379" s="69"/>
      <c r="V379" s="113"/>
      <c r="W379" s="69"/>
      <c r="X379" s="69"/>
      <c r="Y379" s="69"/>
      <c r="Z379" s="113"/>
      <c r="AA379" s="69"/>
      <c r="AB379" s="69"/>
      <c r="AC379" s="69"/>
      <c r="AD379" s="113"/>
      <c r="AE379" s="69"/>
      <c r="AF379" s="69"/>
      <c r="AG379" s="69"/>
      <c r="AH379" s="113"/>
      <c r="AI379" s="69"/>
      <c r="AJ379" s="69"/>
      <c r="AK379" s="69"/>
      <c r="AL379" s="113"/>
      <c r="AM379" s="69"/>
      <c r="AN379" s="69"/>
      <c r="AO379" s="69"/>
      <c r="AP379" s="113"/>
      <c r="AQ379" s="69"/>
      <c r="AR379" s="69"/>
      <c r="AS379" s="69"/>
      <c r="AT379" s="113"/>
      <c r="AU379" s="69"/>
      <c r="AV379" s="69"/>
      <c r="AW379" s="69"/>
      <c r="AX379" s="113"/>
      <c r="AY379" s="69"/>
      <c r="AZ379" s="69"/>
      <c r="BA379" s="69"/>
      <c r="BB379" s="113"/>
      <c r="BC379" s="69"/>
      <c r="BD379" s="69"/>
      <c r="BE379" s="69"/>
      <c r="BF379" s="113"/>
      <c r="BG379" s="69"/>
      <c r="BH379" s="69"/>
      <c r="BI379" s="69"/>
      <c r="BJ379" s="113"/>
      <c r="BK379" s="69"/>
      <c r="BL379" s="69"/>
      <c r="BM379" s="69"/>
      <c r="BN379" s="113"/>
      <c r="BO379" s="69"/>
      <c r="BP379" s="69"/>
      <c r="BQ379" s="69"/>
      <c r="BR379" s="113"/>
      <c r="BS379" s="69"/>
      <c r="BT379" s="69"/>
      <c r="BU379" s="69"/>
      <c r="BV379" s="113"/>
      <c r="BW379" s="69"/>
      <c r="BX379" s="69"/>
      <c r="BY379" s="69"/>
      <c r="BZ379" s="113"/>
      <c r="CA379" s="69"/>
      <c r="CB379" s="69"/>
      <c r="CC379" s="69"/>
      <c r="CD379" s="113"/>
      <c r="CE379" s="69"/>
      <c r="CF379" s="69"/>
      <c r="CG379" s="69"/>
      <c r="CH379" s="113"/>
      <c r="CI379" s="69"/>
      <c r="CJ379" s="69"/>
      <c r="CK379" s="69"/>
      <c r="CL379" s="113"/>
      <c r="CM379" s="69"/>
      <c r="CN379" s="69"/>
      <c r="CO379" s="69"/>
      <c r="CP379" s="113"/>
      <c r="CQ379" s="69"/>
      <c r="CR379" s="69"/>
      <c r="CS379" s="69"/>
      <c r="CT379" s="113"/>
      <c r="CU379" s="69"/>
      <c r="CV379" s="69"/>
      <c r="CW379" s="69"/>
      <c r="CX379" s="113"/>
      <c r="CY379" s="69"/>
      <c r="CZ379" s="69"/>
      <c r="DA379" s="69"/>
      <c r="DB379" s="113"/>
      <c r="DC379" s="69"/>
      <c r="DD379" s="69"/>
      <c r="DE379" s="69"/>
      <c r="DF379" s="113"/>
      <c r="DG379" s="69"/>
      <c r="DH379" s="69"/>
      <c r="DI379" s="114"/>
      <c r="DK379" s="69"/>
      <c r="DL379" s="69"/>
      <c r="DM379" s="69"/>
      <c r="DN379" s="69"/>
      <c r="DO379" s="69"/>
      <c r="DP379" s="69"/>
      <c r="DQ379" s="69"/>
      <c r="DR379" s="69"/>
      <c r="DS379" s="69"/>
      <c r="DT379" s="69"/>
      <c r="DU379" s="69"/>
      <c r="DV379" s="69"/>
      <c r="DW379" s="69"/>
      <c r="DX379" s="69"/>
      <c r="DY379" s="69"/>
      <c r="DZ379" s="69"/>
      <c r="EA379" s="69"/>
      <c r="EB379" s="69"/>
      <c r="EC379" s="69"/>
      <c r="ED379" s="69"/>
      <c r="EE379" s="69"/>
      <c r="EF379" s="69"/>
      <c r="EG379" s="69"/>
      <c r="EH379" s="69"/>
      <c r="EI379" s="69"/>
      <c r="EJ379" s="69"/>
      <c r="EK379" s="69"/>
    </row>
    <row r="380" spans="1:141" outlineLevel="2" x14ac:dyDescent="0.25">
      <c r="A380" s="90"/>
      <c r="B380" s="90"/>
      <c r="C380" s="90"/>
      <c r="D380" s="90"/>
      <c r="E380" s="36" t="str">
        <f>CONCATENATE(E378," selected driver: ",$J$8," (",$J$9,")")</f>
        <v>Value selected driver: Default (Annual)</v>
      </c>
      <c r="F380" s="100"/>
      <c r="I380" s="101"/>
      <c r="J380" s="100"/>
      <c r="M380" s="101"/>
      <c r="N380" s="100"/>
      <c r="Q380" s="101"/>
      <c r="R380" s="100"/>
      <c r="U380" s="101"/>
      <c r="V380" s="100"/>
      <c r="Y380" s="101"/>
      <c r="Z380" s="100"/>
      <c r="AC380" s="101"/>
      <c r="AD380" s="100"/>
      <c r="AG380" s="101"/>
      <c r="AH380" s="100"/>
      <c r="AK380" s="101"/>
      <c r="AL380" s="100"/>
      <c r="AO380" s="101"/>
      <c r="AP380" s="147" cm="1">
        <f t="array" ref="AP380">IF($I$9=1,AP382,INDEX($DT382:$EK382,,MATCH(CONCATENATE("FY ",RIGHT(AP$3,4)),$DT$3:$EK$3,0)))</f>
        <v>0</v>
      </c>
      <c r="AQ380" s="148" cm="1">
        <f t="array" ref="AQ380">IF($I$9=1,AQ382,INDEX($DT382:$EK382,,MATCH(CONCATENATE("FY ",RIGHT(AQ$3,4)),$DT$3:$EK$3,0)))</f>
        <v>0</v>
      </c>
      <c r="AR380" s="148" cm="1">
        <f t="array" ref="AR380">IF($I$9=1,AR382,INDEX($DT382:$EK382,,MATCH(CONCATENATE("FY ",RIGHT(AR$3,4)),$DT$3:$EK$3,0)))</f>
        <v>0</v>
      </c>
      <c r="AS380" s="149" cm="1">
        <f t="array" ref="AS380">IF($I$9=1,AS382,INDEX($DT382:$EK382,,MATCH(CONCATENATE("FY ",RIGHT(AS$3,4)),$DT$3:$EK$3,0)))</f>
        <v>0</v>
      </c>
      <c r="AT380" s="147" cm="1">
        <f t="array" aca="1" ref="AT380" ca="1">IF($I$9=1,AT382,INDEX($DT382:$EK382,,MATCH(CONCATENATE("FY ",RIGHT(AT$3,4)),$DT$3:$EK$3,0)))</f>
        <v>9454.4</v>
      </c>
      <c r="AU380" s="148" cm="1">
        <f t="array" aca="1" ref="AU380" ca="1">IF($I$9=1,AU382,INDEX($DT382:$EK382,,MATCH(CONCATENATE("FY ",RIGHT(AU$3,4)),$DT$3:$EK$3,0)))</f>
        <v>9454.4</v>
      </c>
      <c r="AV380" s="148" cm="1">
        <f t="array" aca="1" ref="AV380" ca="1">IF($I$9=1,AV382,INDEX($DT382:$EK382,,MATCH(CONCATENATE("FY ",RIGHT(AV$3,4)),$DT$3:$EK$3,0)))</f>
        <v>9454.4</v>
      </c>
      <c r="AW380" s="149" cm="1">
        <f t="array" aca="1" ref="AW380" ca="1">IF($I$9=1,AW382,INDEX($DT382:$EK382,,MATCH(CONCATENATE("FY ",RIGHT(AW$3,4)),$DT$3:$EK$3,0)))</f>
        <v>9454.4</v>
      </c>
      <c r="AX380" s="147" cm="1">
        <f t="array" aca="1" ref="AX380" ca="1">IF($I$9=1,AX382,INDEX($DT382:$EK382,,MATCH(CONCATENATE("FY ",RIGHT(AX$3,4)),$DT$3:$EK$3,0)))</f>
        <v>7463.9999999999982</v>
      </c>
      <c r="AY380" s="148" cm="1">
        <f t="array" aca="1" ref="AY380" ca="1">IF($I$9=1,AY382,INDEX($DT382:$EK382,,MATCH(CONCATENATE("FY ",RIGHT(AY$3,4)),$DT$3:$EK$3,0)))</f>
        <v>7463.9999999999982</v>
      </c>
      <c r="AZ380" s="148" cm="1">
        <f t="array" aca="1" ref="AZ380" ca="1">IF($I$9=1,AZ382,INDEX($DT382:$EK382,,MATCH(CONCATENATE("FY ",RIGHT(AZ$3,4)),$DT$3:$EK$3,0)))</f>
        <v>7463.9999999999982</v>
      </c>
      <c r="BA380" s="149" cm="1">
        <f t="array" aca="1" ref="BA380" ca="1">IF($I$9=1,BA382,INDEX($DT382:$EK382,,MATCH(CONCATENATE("FY ",RIGHT(BA$3,4)),$DT$3:$EK$3,0)))</f>
        <v>7463.9999999999982</v>
      </c>
      <c r="BB380" s="147" cm="1">
        <f t="array" aca="1" ref="BB380" ca="1">IF($I$9=1,BB382,INDEX($DT382:$EK382,,MATCH(CONCATENATE("FY ",RIGHT(BB$3,4)),$DT$3:$EK$3,0)))</f>
        <v>5473.5999999999967</v>
      </c>
      <c r="BC380" s="148" cm="1">
        <f t="array" aca="1" ref="BC380" ca="1">IF($I$9=1,BC382,INDEX($DT382:$EK382,,MATCH(CONCATENATE("FY ",RIGHT(BC$3,4)),$DT$3:$EK$3,0)))</f>
        <v>5473.5999999999967</v>
      </c>
      <c r="BD380" s="148" cm="1">
        <f t="array" aca="1" ref="BD380" ca="1">IF($I$9=1,BD382,INDEX($DT382:$EK382,,MATCH(CONCATENATE("FY ",RIGHT(BD$3,4)),$DT$3:$EK$3,0)))</f>
        <v>5473.5999999999967</v>
      </c>
      <c r="BE380" s="149" cm="1">
        <f t="array" aca="1" ref="BE380" ca="1">IF($I$9=1,BE382,INDEX($DT382:$EK382,,MATCH(CONCATENATE("FY ",RIGHT(BE$3,4)),$DT$3:$EK$3,0)))</f>
        <v>5473.5999999999967</v>
      </c>
      <c r="BF380" s="147" cm="1">
        <f t="array" aca="1" ref="BF380" ca="1">IF($I$9=1,BF382,INDEX($DT382:$EK382,,MATCH(CONCATENATE("FY ",RIGHT(BF$3,4)),$DT$3:$EK$3,0)))</f>
        <v>3483.1999999999962</v>
      </c>
      <c r="BG380" s="148" cm="1">
        <f t="array" aca="1" ref="BG380" ca="1">IF($I$9=1,BG382,INDEX($DT382:$EK382,,MATCH(CONCATENATE("FY ",RIGHT(BG$3,4)),$DT$3:$EK$3,0)))</f>
        <v>3483.1999999999962</v>
      </c>
      <c r="BH380" s="148" cm="1">
        <f t="array" aca="1" ref="BH380" ca="1">IF($I$9=1,BH382,INDEX($DT382:$EK382,,MATCH(CONCATENATE("FY ",RIGHT(BH$3,4)),$DT$3:$EK$3,0)))</f>
        <v>3483.1999999999962</v>
      </c>
      <c r="BI380" s="149" cm="1">
        <f t="array" aca="1" ref="BI380" ca="1">IF($I$9=1,BI382,INDEX($DT382:$EK382,,MATCH(CONCATENATE("FY ",RIGHT(BI$3,4)),$DT$3:$EK$3,0)))</f>
        <v>3483.1999999999962</v>
      </c>
      <c r="BJ380" s="147" cm="1">
        <f t="array" aca="1" ref="BJ380" ca="1">IF($I$9=1,BJ382,INDEX($DT382:$EK382,,MATCH(CONCATENATE("FY ",RIGHT(BJ$3,4)),$DT$3:$EK$3,0)))</f>
        <v>1492.7999999999965</v>
      </c>
      <c r="BK380" s="148" cm="1">
        <f t="array" aca="1" ref="BK380" ca="1">IF($I$9=1,BK382,INDEX($DT382:$EK382,,MATCH(CONCATENATE("FY ",RIGHT(BK$3,4)),$DT$3:$EK$3,0)))</f>
        <v>1492.7999999999965</v>
      </c>
      <c r="BL380" s="148" cm="1">
        <f t="array" aca="1" ref="BL380" ca="1">IF($I$9=1,BL382,INDEX($DT382:$EK382,,MATCH(CONCATENATE("FY ",RIGHT(BL$3,4)),$DT$3:$EK$3,0)))</f>
        <v>1492.7999999999965</v>
      </c>
      <c r="BM380" s="149" cm="1">
        <f t="array" aca="1" ref="BM380" ca="1">IF($I$9=1,BM382,INDEX($DT382:$EK382,,MATCH(CONCATENATE("FY ",RIGHT(BM$3,4)),$DT$3:$EK$3,0)))</f>
        <v>1492.7999999999965</v>
      </c>
      <c r="BN380" s="147" cm="1">
        <f t="array" aca="1" ref="BN380" ca="1">IF($I$9=1,BN382,INDEX($DT382:$EK382,,MATCH(CONCATENATE("FY ",RIGHT(BN$3,4)),$DT$3:$EK$3,0)))</f>
        <v>0</v>
      </c>
      <c r="BO380" s="148" cm="1">
        <f t="array" aca="1" ref="BO380" ca="1">IF($I$9=1,BO382,INDEX($DT382:$EK382,,MATCH(CONCATENATE("FY ",RIGHT(BO$3,4)),$DT$3:$EK$3,0)))</f>
        <v>0</v>
      </c>
      <c r="BP380" s="148" cm="1">
        <f t="array" aca="1" ref="BP380" ca="1">IF($I$9=1,BP382,INDEX($DT382:$EK382,,MATCH(CONCATENATE("FY ",RIGHT(BP$3,4)),$DT$3:$EK$3,0)))</f>
        <v>0</v>
      </c>
      <c r="BQ380" s="149" cm="1">
        <f t="array" aca="1" ref="BQ380" ca="1">IF($I$9=1,BQ382,INDEX($DT382:$EK382,,MATCH(CONCATENATE("FY ",RIGHT(BQ$3,4)),$DT$3:$EK$3,0)))</f>
        <v>0</v>
      </c>
      <c r="BR380" s="147" cm="1">
        <f t="array" aca="1" ref="BR380" ca="1">IF($I$9=1,BR382,INDEX($DT382:$EK382,,MATCH(CONCATENATE("FY ",RIGHT(BR$3,4)),$DT$3:$EK$3,0)))</f>
        <v>0</v>
      </c>
      <c r="BS380" s="148" cm="1">
        <f t="array" aca="1" ref="BS380" ca="1">IF($I$9=1,BS382,INDEX($DT382:$EK382,,MATCH(CONCATENATE("FY ",RIGHT(BS$3,4)),$DT$3:$EK$3,0)))</f>
        <v>0</v>
      </c>
      <c r="BT380" s="148" cm="1">
        <f t="array" aca="1" ref="BT380" ca="1">IF($I$9=1,BT382,INDEX($DT382:$EK382,,MATCH(CONCATENATE("FY ",RIGHT(BT$3,4)),$DT$3:$EK$3,0)))</f>
        <v>0</v>
      </c>
      <c r="BU380" s="149" cm="1">
        <f t="array" aca="1" ref="BU380" ca="1">IF($I$9=1,BU382,INDEX($DT382:$EK382,,MATCH(CONCATENATE("FY ",RIGHT(BU$3,4)),$DT$3:$EK$3,0)))</f>
        <v>0</v>
      </c>
      <c r="BV380" s="147" cm="1">
        <f t="array" aca="1" ref="BV380" ca="1">IF($I$9=1,BV382,INDEX($DT382:$EK382,,MATCH(CONCATENATE("FY ",RIGHT(BV$3,4)),$DT$3:$EK$3,0)))</f>
        <v>0</v>
      </c>
      <c r="BW380" s="148" cm="1">
        <f t="array" aca="1" ref="BW380" ca="1">IF($I$9=1,BW382,INDEX($DT382:$EK382,,MATCH(CONCATENATE("FY ",RIGHT(BW$3,4)),$DT$3:$EK$3,0)))</f>
        <v>0</v>
      </c>
      <c r="BX380" s="148" cm="1">
        <f t="array" aca="1" ref="BX380" ca="1">IF($I$9=1,BX382,INDEX($DT382:$EK382,,MATCH(CONCATENATE("FY ",RIGHT(BX$3,4)),$DT$3:$EK$3,0)))</f>
        <v>0</v>
      </c>
      <c r="BY380" s="149" cm="1">
        <f t="array" aca="1" ref="BY380" ca="1">IF($I$9=1,BY382,INDEX($DT382:$EK382,,MATCH(CONCATENATE("FY ",RIGHT(BY$3,4)),$DT$3:$EK$3,0)))</f>
        <v>0</v>
      </c>
      <c r="BZ380" s="147" cm="1">
        <f t="array" aca="1" ref="BZ380" ca="1">IF($I$9=1,BZ382,INDEX($DT382:$EK382,,MATCH(CONCATENATE("FY ",RIGHT(BZ$3,4)),$DT$3:$EK$3,0)))</f>
        <v>0</v>
      </c>
      <c r="CA380" s="148" cm="1">
        <f t="array" aca="1" ref="CA380" ca="1">IF($I$9=1,CA382,INDEX($DT382:$EK382,,MATCH(CONCATENATE("FY ",RIGHT(CA$3,4)),$DT$3:$EK$3,0)))</f>
        <v>0</v>
      </c>
      <c r="CB380" s="148" cm="1">
        <f t="array" aca="1" ref="CB380" ca="1">IF($I$9=1,CB382,INDEX($DT382:$EK382,,MATCH(CONCATENATE("FY ",RIGHT(CB$3,4)),$DT$3:$EK$3,0)))</f>
        <v>0</v>
      </c>
      <c r="CC380" s="149" cm="1">
        <f t="array" aca="1" ref="CC380" ca="1">IF($I$9=1,CC382,INDEX($DT382:$EK382,,MATCH(CONCATENATE("FY ",RIGHT(CC$3,4)),$DT$3:$EK$3,0)))</f>
        <v>0</v>
      </c>
      <c r="CD380" s="147" cm="1">
        <f t="array" aca="1" ref="CD380" ca="1">IF($I$9=1,CD382,INDEX($DT382:$EK382,,MATCH(CONCATENATE("FY ",RIGHT(CD$3,4)),$DT$3:$EK$3,0)))</f>
        <v>0</v>
      </c>
      <c r="CE380" s="148" cm="1">
        <f t="array" aca="1" ref="CE380" ca="1">IF($I$9=1,CE382,INDEX($DT382:$EK382,,MATCH(CONCATENATE("FY ",RIGHT(CE$3,4)),$DT$3:$EK$3,0)))</f>
        <v>0</v>
      </c>
      <c r="CF380" s="148" cm="1">
        <f t="array" aca="1" ref="CF380" ca="1">IF($I$9=1,CF382,INDEX($DT382:$EK382,,MATCH(CONCATENATE("FY ",RIGHT(CF$3,4)),$DT$3:$EK$3,0)))</f>
        <v>0</v>
      </c>
      <c r="CG380" s="149" cm="1">
        <f t="array" aca="1" ref="CG380" ca="1">IF($I$9=1,CG382,INDEX($DT382:$EK382,,MATCH(CONCATENATE("FY ",RIGHT(CG$3,4)),$DT$3:$EK$3,0)))</f>
        <v>0</v>
      </c>
      <c r="CH380" s="147" cm="1">
        <f t="array" aca="1" ref="CH380" ca="1">IF($I$9=1,CH382,INDEX($DT382:$EK382,,MATCH(CONCATENATE("FY ",RIGHT(CH$3,4)),$DT$3:$EK$3,0)))</f>
        <v>0</v>
      </c>
      <c r="CI380" s="148" cm="1">
        <f t="array" aca="1" ref="CI380" ca="1">IF($I$9=1,CI382,INDEX($DT382:$EK382,,MATCH(CONCATENATE("FY ",RIGHT(CI$3,4)),$DT$3:$EK$3,0)))</f>
        <v>0</v>
      </c>
      <c r="CJ380" s="148" cm="1">
        <f t="array" aca="1" ref="CJ380" ca="1">IF($I$9=1,CJ382,INDEX($DT382:$EK382,,MATCH(CONCATENATE("FY ",RIGHT(CJ$3,4)),$DT$3:$EK$3,0)))</f>
        <v>0</v>
      </c>
      <c r="CK380" s="149" cm="1">
        <f t="array" aca="1" ref="CK380" ca="1">IF($I$9=1,CK382,INDEX($DT382:$EK382,,MATCH(CONCATENATE("FY ",RIGHT(CK$3,4)),$DT$3:$EK$3,0)))</f>
        <v>0</v>
      </c>
      <c r="CL380" s="147" cm="1">
        <f t="array" aca="1" ref="CL380" ca="1">IF($I$9=1,CL382,INDEX($DT382:$EK382,,MATCH(CONCATENATE("FY ",RIGHT(CL$3,4)),$DT$3:$EK$3,0)))</f>
        <v>0</v>
      </c>
      <c r="CM380" s="148" cm="1">
        <f t="array" aca="1" ref="CM380" ca="1">IF($I$9=1,CM382,INDEX($DT382:$EK382,,MATCH(CONCATENATE("FY ",RIGHT(CM$3,4)),$DT$3:$EK$3,0)))</f>
        <v>0</v>
      </c>
      <c r="CN380" s="148" cm="1">
        <f t="array" aca="1" ref="CN380" ca="1">IF($I$9=1,CN382,INDEX($DT382:$EK382,,MATCH(CONCATENATE("FY ",RIGHT(CN$3,4)),$DT$3:$EK$3,0)))</f>
        <v>0</v>
      </c>
      <c r="CO380" s="149" cm="1">
        <f t="array" aca="1" ref="CO380" ca="1">IF($I$9=1,CO382,INDEX($DT382:$EK382,,MATCH(CONCATENATE("FY ",RIGHT(CO$3,4)),$DT$3:$EK$3,0)))</f>
        <v>0</v>
      </c>
      <c r="CP380" s="147" cm="1">
        <f t="array" aca="1" ref="CP380" ca="1">IF($I$9=1,CP382,INDEX($DT382:$EK382,,MATCH(CONCATENATE("FY ",RIGHT(CP$3,4)),$DT$3:$EK$3,0)))</f>
        <v>0</v>
      </c>
      <c r="CQ380" s="148" cm="1">
        <f t="array" aca="1" ref="CQ380" ca="1">IF($I$9=1,CQ382,INDEX($DT382:$EK382,,MATCH(CONCATENATE("FY ",RIGHT(CQ$3,4)),$DT$3:$EK$3,0)))</f>
        <v>0</v>
      </c>
      <c r="CR380" s="148" cm="1">
        <f t="array" aca="1" ref="CR380" ca="1">IF($I$9=1,CR382,INDEX($DT382:$EK382,,MATCH(CONCATENATE("FY ",RIGHT(CR$3,4)),$DT$3:$EK$3,0)))</f>
        <v>0</v>
      </c>
      <c r="CS380" s="149" cm="1">
        <f t="array" aca="1" ref="CS380" ca="1">IF($I$9=1,CS382,INDEX($DT382:$EK382,,MATCH(CONCATENATE("FY ",RIGHT(CS$3,4)),$DT$3:$EK$3,0)))</f>
        <v>0</v>
      </c>
      <c r="CT380" s="147" cm="1">
        <f t="array" aca="1" ref="CT380" ca="1">IF($I$9=1,CT382,INDEX($DT382:$EK382,,MATCH(CONCATENATE("FY ",RIGHT(CT$3,4)),$DT$3:$EK$3,0)))</f>
        <v>0</v>
      </c>
      <c r="CU380" s="148" cm="1">
        <f t="array" aca="1" ref="CU380" ca="1">IF($I$9=1,CU382,INDEX($DT382:$EK382,,MATCH(CONCATENATE("FY ",RIGHT(CU$3,4)),$DT$3:$EK$3,0)))</f>
        <v>0</v>
      </c>
      <c r="CV380" s="148" cm="1">
        <f t="array" aca="1" ref="CV380" ca="1">IF($I$9=1,CV382,INDEX($DT382:$EK382,,MATCH(CONCATENATE("FY ",RIGHT(CV$3,4)),$DT$3:$EK$3,0)))</f>
        <v>0</v>
      </c>
      <c r="CW380" s="149" cm="1">
        <f t="array" aca="1" ref="CW380" ca="1">IF($I$9=1,CW382,INDEX($DT382:$EK382,,MATCH(CONCATENATE("FY ",RIGHT(CW$3,4)),$DT$3:$EK$3,0)))</f>
        <v>0</v>
      </c>
      <c r="CX380" s="147" cm="1">
        <f t="array" aca="1" ref="CX380" ca="1">IF($I$9=1,CX382,INDEX($DT382:$EK382,,MATCH(CONCATENATE("FY ",RIGHT(CX$3,4)),$DT$3:$EK$3,0)))</f>
        <v>0</v>
      </c>
      <c r="CY380" s="148" cm="1">
        <f t="array" aca="1" ref="CY380" ca="1">IF($I$9=1,CY382,INDEX($DT382:$EK382,,MATCH(CONCATENATE("FY ",RIGHT(CY$3,4)),$DT$3:$EK$3,0)))</f>
        <v>0</v>
      </c>
      <c r="CZ380" s="148" cm="1">
        <f t="array" aca="1" ref="CZ380" ca="1">IF($I$9=1,CZ382,INDEX($DT382:$EK382,,MATCH(CONCATENATE("FY ",RIGHT(CZ$3,4)),$DT$3:$EK$3,0)))</f>
        <v>0</v>
      </c>
      <c r="DA380" s="149" cm="1">
        <f t="array" aca="1" ref="DA380" ca="1">IF($I$9=1,DA382,INDEX($DT382:$EK382,,MATCH(CONCATENATE("FY ",RIGHT(DA$3,4)),$DT$3:$EK$3,0)))</f>
        <v>0</v>
      </c>
      <c r="DB380" s="147" cm="1">
        <f t="array" aca="1" ref="DB380" ca="1">IF($I$9=1,DB382,INDEX($DT382:$EK382,,MATCH(CONCATENATE("FY ",RIGHT(DB$3,4)),$DT$3:$EK$3,0)))</f>
        <v>0</v>
      </c>
      <c r="DC380" s="148" cm="1">
        <f t="array" aca="1" ref="DC380" ca="1">IF($I$9=1,DC382,INDEX($DT382:$EK382,,MATCH(CONCATENATE("FY ",RIGHT(DC$3,4)),$DT$3:$EK$3,0)))</f>
        <v>0</v>
      </c>
      <c r="DD380" s="148" cm="1">
        <f t="array" aca="1" ref="DD380" ca="1">IF($I$9=1,DD382,INDEX($DT382:$EK382,,MATCH(CONCATENATE("FY ",RIGHT(DD$3,4)),$DT$3:$EK$3,0)))</f>
        <v>0</v>
      </c>
      <c r="DE380" s="149" cm="1">
        <f t="array" aca="1" ref="DE380" ca="1">IF($I$9=1,DE382,INDEX($DT382:$EK382,,MATCH(CONCATENATE("FY ",RIGHT(DE$3,4)),$DT$3:$EK$3,0)))</f>
        <v>0</v>
      </c>
      <c r="DF380" s="147" cm="1">
        <f t="array" aca="1" ref="DF380" ca="1">IF($I$9=1,DF382,INDEX($DT382:$EK382,,MATCH(CONCATENATE("FY ",RIGHT(DF$3,4)),$DT$3:$EK$3,0)))</f>
        <v>0</v>
      </c>
      <c r="DG380" s="148" cm="1">
        <f t="array" aca="1" ref="DG380" ca="1">IF($I$9=1,DG382,INDEX($DT382:$EK382,,MATCH(CONCATENATE("FY ",RIGHT(DG$3,4)),$DT$3:$EK$3,0)))</f>
        <v>0</v>
      </c>
      <c r="DH380" s="148" cm="1">
        <f t="array" aca="1" ref="DH380" ca="1">IF($I$9=1,DH382,INDEX($DT382:$EK382,,MATCH(CONCATENATE("FY ",RIGHT(DH$3,4)),$DT$3:$EK$3,0)))</f>
        <v>0</v>
      </c>
      <c r="DI380" s="149" cm="1">
        <f t="array" aca="1" ref="DI380" ca="1">IF($I$9=1,DI382,INDEX($DT382:$EK382,,MATCH(CONCATENATE("FY ",RIGHT(DI$3,4)),$DT$3:$EK$3,0)))</f>
        <v>0</v>
      </c>
    </row>
    <row r="381" spans="1:141" outlineLevel="2" x14ac:dyDescent="0.25">
      <c r="A381" s="90"/>
      <c r="B381" s="90"/>
      <c r="C381" s="90"/>
      <c r="D381" s="90"/>
      <c r="F381" s="100"/>
      <c r="I381" s="101"/>
      <c r="J381" s="100"/>
      <c r="M381" s="101"/>
      <c r="N381" s="100"/>
      <c r="Q381" s="101"/>
      <c r="R381" s="100"/>
      <c r="U381" s="101"/>
      <c r="V381" s="100"/>
      <c r="Y381" s="101"/>
      <c r="Z381" s="100"/>
      <c r="AC381" s="101"/>
      <c r="AD381" s="100"/>
      <c r="AG381" s="101"/>
      <c r="AH381" s="100"/>
      <c r="AK381" s="101"/>
      <c r="AL381" s="100"/>
      <c r="AO381" s="101"/>
      <c r="AP381" s="100"/>
      <c r="AS381" s="101"/>
      <c r="AT381" s="100"/>
      <c r="AW381" s="101"/>
      <c r="AX381" s="100"/>
      <c r="BA381" s="101"/>
      <c r="BB381" s="100"/>
      <c r="BE381" s="101"/>
      <c r="BF381" s="100"/>
      <c r="BI381" s="101"/>
      <c r="BJ381" s="100"/>
      <c r="BM381" s="101"/>
      <c r="BN381" s="100"/>
      <c r="BQ381" s="101"/>
      <c r="BR381" s="100"/>
      <c r="BU381" s="101"/>
      <c r="BV381" s="100"/>
      <c r="BY381" s="101"/>
      <c r="BZ381" s="100"/>
      <c r="CC381" s="101"/>
      <c r="CD381" s="100"/>
      <c r="CG381" s="101"/>
      <c r="CH381" s="100"/>
      <c r="CK381" s="101"/>
      <c r="CL381" s="100"/>
      <c r="CO381" s="101"/>
      <c r="CP381" s="100"/>
      <c r="CS381" s="101"/>
      <c r="CT381" s="100"/>
      <c r="CW381" s="101"/>
      <c r="CX381" s="100"/>
      <c r="DA381" s="101"/>
      <c r="DB381" s="100"/>
      <c r="DE381" s="101"/>
      <c r="DF381" s="100"/>
      <c r="DI381" s="101"/>
    </row>
    <row r="382" spans="1:141" outlineLevel="2" x14ac:dyDescent="0.25">
      <c r="A382" s="90"/>
      <c r="B382" s="90"/>
      <c r="C382" s="90"/>
      <c r="D382" s="90"/>
      <c r="E382" t="str">
        <f>CONCATENATE(E378," scenario: ",$J$8)</f>
        <v>Value scenario: Default</v>
      </c>
      <c r="F382" s="100"/>
      <c r="I382" s="101"/>
      <c r="J382" s="100"/>
      <c r="M382" s="101"/>
      <c r="N382" s="100"/>
      <c r="Q382" s="101"/>
      <c r="R382" s="100"/>
      <c r="U382" s="101"/>
      <c r="V382" s="100"/>
      <c r="Y382" s="101"/>
      <c r="Z382" s="100"/>
      <c r="AC382" s="101"/>
      <c r="AD382" s="100"/>
      <c r="AG382" s="101"/>
      <c r="AH382" s="100"/>
      <c r="AK382" s="101"/>
      <c r="AL382" s="100"/>
      <c r="AO382" s="101"/>
      <c r="AP382" s="113">
        <f t="shared" ref="AP382:BU382" ca="1" si="688">CHOOSE($I$8,AP383,AP384,AP385,AP386,AP387)</f>
        <v>10643</v>
      </c>
      <c r="AQ382" s="69">
        <f t="shared" ca="1" si="688"/>
        <v>9497</v>
      </c>
      <c r="AR382" s="69">
        <f t="shared" ca="1" si="688"/>
        <v>9548</v>
      </c>
      <c r="AS382" s="114">
        <f t="shared" ca="1" si="688"/>
        <v>9578</v>
      </c>
      <c r="AT382" s="113">
        <f t="shared" ca="1" si="688"/>
        <v>9741</v>
      </c>
      <c r="AU382" s="69">
        <f t="shared" ca="1" si="688"/>
        <v>9765</v>
      </c>
      <c r="AV382" s="69">
        <f t="shared" ca="1" si="688"/>
        <v>9952</v>
      </c>
      <c r="AW382" s="114">
        <f t="shared" ca="1" si="688"/>
        <v>9454.4</v>
      </c>
      <c r="AX382" s="113">
        <f t="shared" ca="1" si="688"/>
        <v>8956.7999999999993</v>
      </c>
      <c r="AY382" s="69">
        <f t="shared" ca="1" si="688"/>
        <v>8459.1999999999989</v>
      </c>
      <c r="AZ382" s="69">
        <f t="shared" ca="1" si="688"/>
        <v>7961.5999999999985</v>
      </c>
      <c r="BA382" s="114">
        <f t="shared" ca="1" si="688"/>
        <v>7463.9999999999982</v>
      </c>
      <c r="BB382" s="113">
        <f t="shared" ca="1" si="688"/>
        <v>6966.3999999999978</v>
      </c>
      <c r="BC382" s="69">
        <f t="shared" ca="1" si="688"/>
        <v>6468.7999999999975</v>
      </c>
      <c r="BD382" s="69">
        <f t="shared" ca="1" si="688"/>
        <v>5971.1999999999971</v>
      </c>
      <c r="BE382" s="114">
        <f t="shared" ca="1" si="688"/>
        <v>5473.5999999999967</v>
      </c>
      <c r="BF382" s="113">
        <f t="shared" ca="1" si="688"/>
        <v>4975.9999999999964</v>
      </c>
      <c r="BG382" s="69">
        <f t="shared" ca="1" si="688"/>
        <v>4478.399999999996</v>
      </c>
      <c r="BH382" s="69">
        <f t="shared" ca="1" si="688"/>
        <v>3980.7999999999961</v>
      </c>
      <c r="BI382" s="114">
        <f t="shared" ca="1" si="688"/>
        <v>3483.1999999999962</v>
      </c>
      <c r="BJ382" s="113">
        <f t="shared" ca="1" si="688"/>
        <v>2985.5999999999963</v>
      </c>
      <c r="BK382" s="69">
        <f t="shared" ca="1" si="688"/>
        <v>2487.9999999999964</v>
      </c>
      <c r="BL382" s="69">
        <f t="shared" ca="1" si="688"/>
        <v>1990.3999999999965</v>
      </c>
      <c r="BM382" s="114">
        <f t="shared" ca="1" si="688"/>
        <v>1492.7999999999965</v>
      </c>
      <c r="BN382" s="113">
        <f t="shared" ca="1" si="688"/>
        <v>995.19999999999652</v>
      </c>
      <c r="BO382" s="69">
        <f t="shared" ca="1" si="688"/>
        <v>497.5999999999965</v>
      </c>
      <c r="BP382" s="69">
        <f t="shared" ca="1" si="688"/>
        <v>0</v>
      </c>
      <c r="BQ382" s="114">
        <f t="shared" ca="1" si="688"/>
        <v>0</v>
      </c>
      <c r="BR382" s="113">
        <f t="shared" ca="1" si="688"/>
        <v>0</v>
      </c>
      <c r="BS382" s="69">
        <f t="shared" ca="1" si="688"/>
        <v>0</v>
      </c>
      <c r="BT382" s="69">
        <f t="shared" ca="1" si="688"/>
        <v>0</v>
      </c>
      <c r="BU382" s="114">
        <f t="shared" ca="1" si="688"/>
        <v>0</v>
      </c>
      <c r="BV382" s="113">
        <f t="shared" ref="BV382:DA382" ca="1" si="689">CHOOSE($I$8,BV383,BV384,BV385,BV386,BV387)</f>
        <v>0</v>
      </c>
      <c r="BW382" s="69">
        <f t="shared" ca="1" si="689"/>
        <v>0</v>
      </c>
      <c r="BX382" s="69">
        <f t="shared" ca="1" si="689"/>
        <v>0</v>
      </c>
      <c r="BY382" s="114">
        <f t="shared" ca="1" si="689"/>
        <v>0</v>
      </c>
      <c r="BZ382" s="113">
        <f t="shared" ca="1" si="689"/>
        <v>0</v>
      </c>
      <c r="CA382" s="69">
        <f t="shared" ca="1" si="689"/>
        <v>0</v>
      </c>
      <c r="CB382" s="69">
        <f t="shared" ca="1" si="689"/>
        <v>0</v>
      </c>
      <c r="CC382" s="114">
        <f t="shared" ca="1" si="689"/>
        <v>0</v>
      </c>
      <c r="CD382" s="113">
        <f t="shared" ca="1" si="689"/>
        <v>0</v>
      </c>
      <c r="CE382" s="69">
        <f t="shared" ca="1" si="689"/>
        <v>0</v>
      </c>
      <c r="CF382" s="69">
        <f t="shared" ca="1" si="689"/>
        <v>0</v>
      </c>
      <c r="CG382" s="114">
        <f t="shared" ca="1" si="689"/>
        <v>0</v>
      </c>
      <c r="CH382" s="113">
        <f t="shared" ca="1" si="689"/>
        <v>0</v>
      </c>
      <c r="CI382" s="69">
        <f t="shared" ca="1" si="689"/>
        <v>0</v>
      </c>
      <c r="CJ382" s="69">
        <f t="shared" ca="1" si="689"/>
        <v>0</v>
      </c>
      <c r="CK382" s="114">
        <f t="shared" ca="1" si="689"/>
        <v>0</v>
      </c>
      <c r="CL382" s="113">
        <f t="shared" ca="1" si="689"/>
        <v>0</v>
      </c>
      <c r="CM382" s="69">
        <f t="shared" ca="1" si="689"/>
        <v>0</v>
      </c>
      <c r="CN382" s="69">
        <f t="shared" ca="1" si="689"/>
        <v>0</v>
      </c>
      <c r="CO382" s="114">
        <f t="shared" ca="1" si="689"/>
        <v>0</v>
      </c>
      <c r="CP382" s="113">
        <f t="shared" ca="1" si="689"/>
        <v>0</v>
      </c>
      <c r="CQ382" s="69">
        <f t="shared" ca="1" si="689"/>
        <v>0</v>
      </c>
      <c r="CR382" s="69">
        <f t="shared" ca="1" si="689"/>
        <v>0</v>
      </c>
      <c r="CS382" s="114">
        <f t="shared" ca="1" si="689"/>
        <v>0</v>
      </c>
      <c r="CT382" s="113">
        <f t="shared" ca="1" si="689"/>
        <v>0</v>
      </c>
      <c r="CU382" s="69">
        <f t="shared" ca="1" si="689"/>
        <v>0</v>
      </c>
      <c r="CV382" s="69">
        <f t="shared" ca="1" si="689"/>
        <v>0</v>
      </c>
      <c r="CW382" s="114">
        <f t="shared" ca="1" si="689"/>
        <v>0</v>
      </c>
      <c r="CX382" s="113">
        <f t="shared" ca="1" si="689"/>
        <v>0</v>
      </c>
      <c r="CY382" s="69">
        <f t="shared" ca="1" si="689"/>
        <v>0</v>
      </c>
      <c r="CZ382" s="69">
        <f t="shared" ca="1" si="689"/>
        <v>0</v>
      </c>
      <c r="DA382" s="114">
        <f t="shared" ca="1" si="689"/>
        <v>0</v>
      </c>
      <c r="DB382" s="113">
        <f t="shared" ref="DB382:DI382" ca="1" si="690">CHOOSE($I$8,DB383,DB384,DB385,DB386,DB387)</f>
        <v>0</v>
      </c>
      <c r="DC382" s="69">
        <f t="shared" ca="1" si="690"/>
        <v>0</v>
      </c>
      <c r="DD382" s="69">
        <f t="shared" ca="1" si="690"/>
        <v>0</v>
      </c>
      <c r="DE382" s="114">
        <f t="shared" ca="1" si="690"/>
        <v>0</v>
      </c>
      <c r="DF382" s="113">
        <f t="shared" ca="1" si="690"/>
        <v>0</v>
      </c>
      <c r="DG382" s="69">
        <f t="shared" ca="1" si="690"/>
        <v>0</v>
      </c>
      <c r="DH382" s="69">
        <f t="shared" ca="1" si="690"/>
        <v>0</v>
      </c>
      <c r="DI382" s="114">
        <f t="shared" ca="1" si="690"/>
        <v>0</v>
      </c>
      <c r="DT382" s="69">
        <f t="shared" ref="DT382:EK382" si="691">CHOOSE($I$8,DT383,DT384,DT385,DT386,DT387)</f>
        <v>0</v>
      </c>
      <c r="DU382" s="69">
        <f t="shared" ca="1" si="691"/>
        <v>9454.4</v>
      </c>
      <c r="DV382" s="69">
        <f t="shared" ca="1" si="691"/>
        <v>7463.9999999999982</v>
      </c>
      <c r="DW382" s="69">
        <f t="shared" ca="1" si="691"/>
        <v>5473.5999999999967</v>
      </c>
      <c r="DX382" s="69">
        <f t="shared" ca="1" si="691"/>
        <v>3483.1999999999962</v>
      </c>
      <c r="DY382" s="69">
        <f t="shared" ca="1" si="691"/>
        <v>1492.7999999999965</v>
      </c>
      <c r="DZ382" s="69">
        <f t="shared" ca="1" si="691"/>
        <v>0</v>
      </c>
      <c r="EA382" s="69">
        <f t="shared" ca="1" si="691"/>
        <v>0</v>
      </c>
      <c r="EB382" s="69">
        <f t="shared" ca="1" si="691"/>
        <v>0</v>
      </c>
      <c r="EC382" s="69">
        <f t="shared" ca="1" si="691"/>
        <v>0</v>
      </c>
      <c r="ED382" s="69">
        <f t="shared" ca="1" si="691"/>
        <v>0</v>
      </c>
      <c r="EE382" s="69">
        <f t="shared" ca="1" si="691"/>
        <v>0</v>
      </c>
      <c r="EF382" s="69">
        <f t="shared" ca="1" si="691"/>
        <v>0</v>
      </c>
      <c r="EG382" s="69">
        <f t="shared" ca="1" si="691"/>
        <v>0</v>
      </c>
      <c r="EH382" s="69">
        <f t="shared" ca="1" si="691"/>
        <v>0</v>
      </c>
      <c r="EI382" s="69">
        <f t="shared" ca="1" si="691"/>
        <v>0</v>
      </c>
      <c r="EJ382" s="69">
        <f t="shared" ca="1" si="691"/>
        <v>0</v>
      </c>
      <c r="EK382" s="69">
        <f t="shared" ca="1" si="691"/>
        <v>0</v>
      </c>
    </row>
    <row r="383" spans="1:141" outlineLevel="2" x14ac:dyDescent="0.25">
      <c r="A383" s="90"/>
      <c r="B383" s="90"/>
      <c r="C383" s="90"/>
      <c r="D383" s="90"/>
      <c r="E383" t="str">
        <f>CONCATENATE("- ", $N$6,":")</f>
        <v>- Base:</v>
      </c>
      <c r="F383" s="100"/>
      <c r="I383" s="101"/>
      <c r="J383" s="100"/>
      <c r="M383" s="101"/>
      <c r="N383" s="100"/>
      <c r="Q383" s="101"/>
      <c r="R383" s="100"/>
      <c r="U383" s="101"/>
      <c r="V383" s="100"/>
      <c r="Y383" s="101"/>
      <c r="Z383" s="100"/>
      <c r="AC383" s="101"/>
      <c r="AD383" s="100"/>
      <c r="AG383" s="101"/>
      <c r="AH383" s="100"/>
      <c r="AK383" s="101"/>
      <c r="AL383" s="100"/>
      <c r="AO383" s="101"/>
      <c r="AP383" s="117">
        <v>0</v>
      </c>
      <c r="AQ383" s="118">
        <v>0</v>
      </c>
      <c r="AR383" s="118">
        <v>0</v>
      </c>
      <c r="AS383" s="119">
        <v>0</v>
      </c>
      <c r="AT383" s="117">
        <v>0</v>
      </c>
      <c r="AU383" s="118">
        <v>0</v>
      </c>
      <c r="AV383" s="118">
        <v>0</v>
      </c>
      <c r="AW383" s="119">
        <v>0</v>
      </c>
      <c r="AX383" s="117">
        <v>0</v>
      </c>
      <c r="AY383" s="118">
        <v>0</v>
      </c>
      <c r="AZ383" s="118">
        <v>0</v>
      </c>
      <c r="BA383" s="119">
        <v>0</v>
      </c>
      <c r="BB383" s="117">
        <v>0</v>
      </c>
      <c r="BC383" s="118">
        <v>0</v>
      </c>
      <c r="BD383" s="118">
        <v>0</v>
      </c>
      <c r="BE383" s="119">
        <v>0</v>
      </c>
      <c r="BF383" s="117">
        <v>0</v>
      </c>
      <c r="BG383" s="118">
        <v>0</v>
      </c>
      <c r="BH383" s="118">
        <v>0</v>
      </c>
      <c r="BI383" s="119">
        <v>0</v>
      </c>
      <c r="BJ383" s="117">
        <v>0</v>
      </c>
      <c r="BK383" s="118">
        <v>0</v>
      </c>
      <c r="BL383" s="118">
        <v>0</v>
      </c>
      <c r="BM383" s="119">
        <v>0</v>
      </c>
      <c r="BN383" s="117">
        <v>0</v>
      </c>
      <c r="BO383" s="118">
        <v>0</v>
      </c>
      <c r="BP383" s="118">
        <v>0</v>
      </c>
      <c r="BQ383" s="119">
        <v>0</v>
      </c>
      <c r="BR383" s="117">
        <v>0</v>
      </c>
      <c r="BS383" s="118">
        <v>0</v>
      </c>
      <c r="BT383" s="118">
        <v>0</v>
      </c>
      <c r="BU383" s="119">
        <v>0</v>
      </c>
      <c r="BV383" s="117">
        <v>0</v>
      </c>
      <c r="BW383" s="118">
        <v>0</v>
      </c>
      <c r="BX383" s="118">
        <v>0</v>
      </c>
      <c r="BY383" s="119">
        <v>0</v>
      </c>
      <c r="BZ383" s="117">
        <v>0</v>
      </c>
      <c r="CA383" s="118">
        <v>0</v>
      </c>
      <c r="CB383" s="118">
        <v>0</v>
      </c>
      <c r="CC383" s="119">
        <v>0</v>
      </c>
      <c r="CD383" s="117">
        <v>0</v>
      </c>
      <c r="CE383" s="118">
        <v>0</v>
      </c>
      <c r="CF383" s="118">
        <v>0</v>
      </c>
      <c r="CG383" s="119">
        <v>0</v>
      </c>
      <c r="CH383" s="117">
        <v>0</v>
      </c>
      <c r="CI383" s="118">
        <v>0</v>
      </c>
      <c r="CJ383" s="118">
        <v>0</v>
      </c>
      <c r="CK383" s="119">
        <v>0</v>
      </c>
      <c r="CL383" s="117">
        <v>0</v>
      </c>
      <c r="CM383" s="118">
        <v>0</v>
      </c>
      <c r="CN383" s="118">
        <v>0</v>
      </c>
      <c r="CO383" s="119">
        <v>0</v>
      </c>
      <c r="CP383" s="117">
        <v>0</v>
      </c>
      <c r="CQ383" s="118">
        <v>0</v>
      </c>
      <c r="CR383" s="118">
        <v>0</v>
      </c>
      <c r="CS383" s="119">
        <v>0</v>
      </c>
      <c r="CT383" s="117">
        <v>0</v>
      </c>
      <c r="CU383" s="118">
        <v>0</v>
      </c>
      <c r="CV383" s="118">
        <v>0</v>
      </c>
      <c r="CW383" s="119">
        <v>0</v>
      </c>
      <c r="CX383" s="117">
        <v>0</v>
      </c>
      <c r="CY383" s="118">
        <v>0</v>
      </c>
      <c r="CZ383" s="118">
        <v>0</v>
      </c>
      <c r="DA383" s="119">
        <v>0</v>
      </c>
      <c r="DB383" s="117">
        <v>0</v>
      </c>
      <c r="DC383" s="118">
        <v>0</v>
      </c>
      <c r="DD383" s="118">
        <v>0</v>
      </c>
      <c r="DE383" s="119">
        <v>0</v>
      </c>
      <c r="DF383" s="117">
        <v>0</v>
      </c>
      <c r="DG383" s="118">
        <v>0</v>
      </c>
      <c r="DH383" s="118">
        <v>0</v>
      </c>
      <c r="DI383" s="119">
        <v>0</v>
      </c>
      <c r="DT383" s="118">
        <v>0</v>
      </c>
      <c r="DU383" s="118">
        <v>0</v>
      </c>
      <c r="DV383" s="118">
        <v>0</v>
      </c>
      <c r="DW383" s="118">
        <v>0</v>
      </c>
      <c r="DX383" s="118">
        <v>0</v>
      </c>
      <c r="DY383" s="118">
        <v>0</v>
      </c>
      <c r="DZ383" s="118">
        <v>0</v>
      </c>
      <c r="EA383" s="118">
        <v>0</v>
      </c>
      <c r="EB383" s="118">
        <v>0</v>
      </c>
      <c r="EC383" s="118">
        <v>0</v>
      </c>
      <c r="ED383" s="118">
        <v>0</v>
      </c>
      <c r="EE383" s="118">
        <v>0</v>
      </c>
      <c r="EF383" s="118">
        <v>0</v>
      </c>
      <c r="EG383" s="118">
        <v>0</v>
      </c>
      <c r="EH383" s="118">
        <v>0</v>
      </c>
      <c r="EI383" s="118">
        <v>0</v>
      </c>
      <c r="EJ383" s="118">
        <v>0</v>
      </c>
      <c r="EK383" s="118">
        <v>0</v>
      </c>
    </row>
    <row r="384" spans="1:141" outlineLevel="2" x14ac:dyDescent="0.25">
      <c r="A384" s="90"/>
      <c r="B384" s="90"/>
      <c r="C384" s="90"/>
      <c r="D384" s="90"/>
      <c r="E384" t="str">
        <f>CONCATENATE("- ", $N$7,":")</f>
        <v>- Upside:</v>
      </c>
      <c r="F384" s="100"/>
      <c r="I384" s="101"/>
      <c r="J384" s="100"/>
      <c r="M384" s="101"/>
      <c r="N384" s="100"/>
      <c r="Q384" s="101"/>
      <c r="R384" s="100"/>
      <c r="U384" s="101"/>
      <c r="V384" s="100"/>
      <c r="Y384" s="101"/>
      <c r="Z384" s="100"/>
      <c r="AC384" s="101"/>
      <c r="AD384" s="100"/>
      <c r="AG384" s="101"/>
      <c r="AH384" s="100"/>
      <c r="AK384" s="101"/>
      <c r="AL384" s="100"/>
      <c r="AO384" s="101"/>
      <c r="AP384" s="117">
        <v>0</v>
      </c>
      <c r="AQ384" s="118">
        <v>0</v>
      </c>
      <c r="AR384" s="118">
        <v>0</v>
      </c>
      <c r="AS384" s="119">
        <v>0</v>
      </c>
      <c r="AT384" s="117">
        <v>0</v>
      </c>
      <c r="AU384" s="118">
        <v>0</v>
      </c>
      <c r="AV384" s="118">
        <v>0</v>
      </c>
      <c r="AW384" s="119">
        <v>0</v>
      </c>
      <c r="AX384" s="117">
        <v>0</v>
      </c>
      <c r="AY384" s="118">
        <v>0</v>
      </c>
      <c r="AZ384" s="118">
        <v>0</v>
      </c>
      <c r="BA384" s="119">
        <v>0</v>
      </c>
      <c r="BB384" s="117">
        <v>0</v>
      </c>
      <c r="BC384" s="118">
        <v>0</v>
      </c>
      <c r="BD384" s="118">
        <v>0</v>
      </c>
      <c r="BE384" s="119">
        <v>0</v>
      </c>
      <c r="BF384" s="117">
        <v>0</v>
      </c>
      <c r="BG384" s="118">
        <v>0</v>
      </c>
      <c r="BH384" s="118">
        <v>0</v>
      </c>
      <c r="BI384" s="119">
        <v>0</v>
      </c>
      <c r="BJ384" s="117">
        <v>0</v>
      </c>
      <c r="BK384" s="118">
        <v>0</v>
      </c>
      <c r="BL384" s="118">
        <v>0</v>
      </c>
      <c r="BM384" s="119">
        <v>0</v>
      </c>
      <c r="BN384" s="117">
        <v>0</v>
      </c>
      <c r="BO384" s="118">
        <v>0</v>
      </c>
      <c r="BP384" s="118">
        <v>0</v>
      </c>
      <c r="BQ384" s="119">
        <v>0</v>
      </c>
      <c r="BR384" s="117">
        <v>0</v>
      </c>
      <c r="BS384" s="118">
        <v>0</v>
      </c>
      <c r="BT384" s="118">
        <v>0</v>
      </c>
      <c r="BU384" s="119">
        <v>0</v>
      </c>
      <c r="BV384" s="117">
        <v>0</v>
      </c>
      <c r="BW384" s="118">
        <v>0</v>
      </c>
      <c r="BX384" s="118">
        <v>0</v>
      </c>
      <c r="BY384" s="119">
        <v>0</v>
      </c>
      <c r="BZ384" s="117">
        <v>0</v>
      </c>
      <c r="CA384" s="118">
        <v>0</v>
      </c>
      <c r="CB384" s="118">
        <v>0</v>
      </c>
      <c r="CC384" s="119">
        <v>0</v>
      </c>
      <c r="CD384" s="117">
        <v>0</v>
      </c>
      <c r="CE384" s="118">
        <v>0</v>
      </c>
      <c r="CF384" s="118">
        <v>0</v>
      </c>
      <c r="CG384" s="119">
        <v>0</v>
      </c>
      <c r="CH384" s="117">
        <v>0</v>
      </c>
      <c r="CI384" s="118">
        <v>0</v>
      </c>
      <c r="CJ384" s="118">
        <v>0</v>
      </c>
      <c r="CK384" s="119">
        <v>0</v>
      </c>
      <c r="CL384" s="117">
        <v>0</v>
      </c>
      <c r="CM384" s="118">
        <v>0</v>
      </c>
      <c r="CN384" s="118">
        <v>0</v>
      </c>
      <c r="CO384" s="119">
        <v>0</v>
      </c>
      <c r="CP384" s="117">
        <v>0</v>
      </c>
      <c r="CQ384" s="118">
        <v>0</v>
      </c>
      <c r="CR384" s="118">
        <v>0</v>
      </c>
      <c r="CS384" s="119">
        <v>0</v>
      </c>
      <c r="CT384" s="117">
        <v>0</v>
      </c>
      <c r="CU384" s="118">
        <v>0</v>
      </c>
      <c r="CV384" s="118">
        <v>0</v>
      </c>
      <c r="CW384" s="119">
        <v>0</v>
      </c>
      <c r="CX384" s="117">
        <v>0</v>
      </c>
      <c r="CY384" s="118">
        <v>0</v>
      </c>
      <c r="CZ384" s="118">
        <v>0</v>
      </c>
      <c r="DA384" s="119">
        <v>0</v>
      </c>
      <c r="DB384" s="117">
        <v>0</v>
      </c>
      <c r="DC384" s="118">
        <v>0</v>
      </c>
      <c r="DD384" s="118">
        <v>0</v>
      </c>
      <c r="DE384" s="119">
        <v>0</v>
      </c>
      <c r="DF384" s="117">
        <v>0</v>
      </c>
      <c r="DG384" s="118">
        <v>0</v>
      </c>
      <c r="DH384" s="118">
        <v>0</v>
      </c>
      <c r="DI384" s="119">
        <v>0</v>
      </c>
      <c r="DT384" s="118">
        <v>0</v>
      </c>
      <c r="DU384" s="118">
        <v>0</v>
      </c>
      <c r="DV384" s="118">
        <v>0</v>
      </c>
      <c r="DW384" s="118">
        <v>0</v>
      </c>
      <c r="DX384" s="118">
        <v>0</v>
      </c>
      <c r="DY384" s="118">
        <v>0</v>
      </c>
      <c r="DZ384" s="118">
        <v>0</v>
      </c>
      <c r="EA384" s="118">
        <v>0</v>
      </c>
      <c r="EB384" s="118">
        <v>0</v>
      </c>
      <c r="EC384" s="118">
        <v>0</v>
      </c>
      <c r="ED384" s="118">
        <v>0</v>
      </c>
      <c r="EE384" s="118">
        <v>0</v>
      </c>
      <c r="EF384" s="118">
        <v>0</v>
      </c>
      <c r="EG384" s="118">
        <v>0</v>
      </c>
      <c r="EH384" s="118">
        <v>0</v>
      </c>
      <c r="EI384" s="118">
        <v>0</v>
      </c>
      <c r="EJ384" s="118">
        <v>0</v>
      </c>
      <c r="EK384" s="118">
        <v>0</v>
      </c>
    </row>
    <row r="385" spans="1:141" outlineLevel="2" x14ac:dyDescent="0.25">
      <c r="A385" s="90"/>
      <c r="B385" s="90"/>
      <c r="C385" s="90"/>
      <c r="D385" s="90"/>
      <c r="E385" t="str">
        <f>CONCATENATE("- ", $N$8,":")</f>
        <v>- Downside:</v>
      </c>
      <c r="F385" s="100"/>
      <c r="I385" s="101"/>
      <c r="J385" s="100"/>
      <c r="M385" s="101"/>
      <c r="N385" s="100"/>
      <c r="Q385" s="101"/>
      <c r="R385" s="100"/>
      <c r="U385" s="101"/>
      <c r="V385" s="100"/>
      <c r="Y385" s="101"/>
      <c r="Z385" s="100"/>
      <c r="AC385" s="101"/>
      <c r="AD385" s="100"/>
      <c r="AG385" s="101"/>
      <c r="AH385" s="100"/>
      <c r="AK385" s="101"/>
      <c r="AL385" s="100"/>
      <c r="AO385" s="101"/>
      <c r="AP385" s="117">
        <v>0</v>
      </c>
      <c r="AQ385" s="118">
        <v>0</v>
      </c>
      <c r="AR385" s="118">
        <v>0</v>
      </c>
      <c r="AS385" s="119">
        <v>0</v>
      </c>
      <c r="AT385" s="117">
        <v>0</v>
      </c>
      <c r="AU385" s="118">
        <v>0</v>
      </c>
      <c r="AV385" s="118">
        <v>0</v>
      </c>
      <c r="AW385" s="119">
        <v>0</v>
      </c>
      <c r="AX385" s="117">
        <v>0</v>
      </c>
      <c r="AY385" s="118">
        <v>0</v>
      </c>
      <c r="AZ385" s="118">
        <v>0</v>
      </c>
      <c r="BA385" s="119">
        <v>0</v>
      </c>
      <c r="BB385" s="117">
        <v>0</v>
      </c>
      <c r="BC385" s="118">
        <v>0</v>
      </c>
      <c r="BD385" s="118">
        <v>0</v>
      </c>
      <c r="BE385" s="119">
        <v>0</v>
      </c>
      <c r="BF385" s="117">
        <v>0</v>
      </c>
      <c r="BG385" s="118">
        <v>0</v>
      </c>
      <c r="BH385" s="118">
        <v>0</v>
      </c>
      <c r="BI385" s="119">
        <v>0</v>
      </c>
      <c r="BJ385" s="117">
        <v>0</v>
      </c>
      <c r="BK385" s="118">
        <v>0</v>
      </c>
      <c r="BL385" s="118">
        <v>0</v>
      </c>
      <c r="BM385" s="119">
        <v>0</v>
      </c>
      <c r="BN385" s="117">
        <v>0</v>
      </c>
      <c r="BO385" s="118">
        <v>0</v>
      </c>
      <c r="BP385" s="118">
        <v>0</v>
      </c>
      <c r="BQ385" s="119">
        <v>0</v>
      </c>
      <c r="BR385" s="117">
        <v>0</v>
      </c>
      <c r="BS385" s="118">
        <v>0</v>
      </c>
      <c r="BT385" s="118">
        <v>0</v>
      </c>
      <c r="BU385" s="119">
        <v>0</v>
      </c>
      <c r="BV385" s="117">
        <v>0</v>
      </c>
      <c r="BW385" s="118">
        <v>0</v>
      </c>
      <c r="BX385" s="118">
        <v>0</v>
      </c>
      <c r="BY385" s="119">
        <v>0</v>
      </c>
      <c r="BZ385" s="117">
        <v>0</v>
      </c>
      <c r="CA385" s="118">
        <v>0</v>
      </c>
      <c r="CB385" s="118">
        <v>0</v>
      </c>
      <c r="CC385" s="119">
        <v>0</v>
      </c>
      <c r="CD385" s="117">
        <v>0</v>
      </c>
      <c r="CE385" s="118">
        <v>0</v>
      </c>
      <c r="CF385" s="118">
        <v>0</v>
      </c>
      <c r="CG385" s="119">
        <v>0</v>
      </c>
      <c r="CH385" s="117">
        <v>0</v>
      </c>
      <c r="CI385" s="118">
        <v>0</v>
      </c>
      <c r="CJ385" s="118">
        <v>0</v>
      </c>
      <c r="CK385" s="119">
        <v>0</v>
      </c>
      <c r="CL385" s="117">
        <v>0</v>
      </c>
      <c r="CM385" s="118">
        <v>0</v>
      </c>
      <c r="CN385" s="118">
        <v>0</v>
      </c>
      <c r="CO385" s="119">
        <v>0</v>
      </c>
      <c r="CP385" s="117">
        <v>0</v>
      </c>
      <c r="CQ385" s="118">
        <v>0</v>
      </c>
      <c r="CR385" s="118">
        <v>0</v>
      </c>
      <c r="CS385" s="119">
        <v>0</v>
      </c>
      <c r="CT385" s="117">
        <v>0</v>
      </c>
      <c r="CU385" s="118">
        <v>0</v>
      </c>
      <c r="CV385" s="118">
        <v>0</v>
      </c>
      <c r="CW385" s="119">
        <v>0</v>
      </c>
      <c r="CX385" s="117">
        <v>0</v>
      </c>
      <c r="CY385" s="118">
        <v>0</v>
      </c>
      <c r="CZ385" s="118">
        <v>0</v>
      </c>
      <c r="DA385" s="119">
        <v>0</v>
      </c>
      <c r="DB385" s="117">
        <v>0</v>
      </c>
      <c r="DC385" s="118">
        <v>0</v>
      </c>
      <c r="DD385" s="118">
        <v>0</v>
      </c>
      <c r="DE385" s="119">
        <v>0</v>
      </c>
      <c r="DF385" s="117">
        <v>0</v>
      </c>
      <c r="DG385" s="118">
        <v>0</v>
      </c>
      <c r="DH385" s="118">
        <v>0</v>
      </c>
      <c r="DI385" s="119">
        <v>0</v>
      </c>
      <c r="DT385" s="118">
        <v>0</v>
      </c>
      <c r="DU385" s="118">
        <v>0</v>
      </c>
      <c r="DV385" s="118">
        <v>0</v>
      </c>
      <c r="DW385" s="118">
        <v>0</v>
      </c>
      <c r="DX385" s="118">
        <v>0</v>
      </c>
      <c r="DY385" s="118">
        <v>0</v>
      </c>
      <c r="DZ385" s="118">
        <v>0</v>
      </c>
      <c r="EA385" s="118">
        <v>0</v>
      </c>
      <c r="EB385" s="118">
        <v>0</v>
      </c>
      <c r="EC385" s="118">
        <v>0</v>
      </c>
      <c r="ED385" s="118">
        <v>0</v>
      </c>
      <c r="EE385" s="118">
        <v>0</v>
      </c>
      <c r="EF385" s="118">
        <v>0</v>
      </c>
      <c r="EG385" s="118">
        <v>0</v>
      </c>
      <c r="EH385" s="118">
        <v>0</v>
      </c>
      <c r="EI385" s="118">
        <v>0</v>
      </c>
      <c r="EJ385" s="118">
        <v>0</v>
      </c>
      <c r="EK385" s="118">
        <v>0</v>
      </c>
    </row>
    <row r="386" spans="1:141" outlineLevel="2" x14ac:dyDescent="0.25">
      <c r="A386" s="90"/>
      <c r="B386" s="90"/>
      <c r="C386" s="90"/>
      <c r="D386" s="90"/>
      <c r="E386" t="str">
        <f>CONCATENATE("- ", $N$9,":")</f>
        <v>- Management:</v>
      </c>
      <c r="F386" s="100"/>
      <c r="I386" s="101"/>
      <c r="J386" s="100"/>
      <c r="M386" s="101"/>
      <c r="N386" s="100"/>
      <c r="Q386" s="101"/>
      <c r="R386" s="100"/>
      <c r="U386" s="101"/>
      <c r="V386" s="100"/>
      <c r="Y386" s="101"/>
      <c r="Z386" s="100"/>
      <c r="AC386" s="101"/>
      <c r="AD386" s="100"/>
      <c r="AG386" s="101"/>
      <c r="AH386" s="100"/>
      <c r="AK386" s="101"/>
      <c r="AL386" s="100"/>
      <c r="AO386" s="101"/>
      <c r="AP386" s="117">
        <v>0</v>
      </c>
      <c r="AQ386" s="118">
        <v>0</v>
      </c>
      <c r="AR386" s="118">
        <v>0</v>
      </c>
      <c r="AS386" s="119">
        <v>0</v>
      </c>
      <c r="AT386" s="117">
        <v>0</v>
      </c>
      <c r="AU386" s="118">
        <v>0</v>
      </c>
      <c r="AV386" s="118">
        <v>0</v>
      </c>
      <c r="AW386" s="119">
        <v>0</v>
      </c>
      <c r="AX386" s="117">
        <v>0</v>
      </c>
      <c r="AY386" s="118">
        <v>0</v>
      </c>
      <c r="AZ386" s="118">
        <v>0</v>
      </c>
      <c r="BA386" s="119">
        <v>0</v>
      </c>
      <c r="BB386" s="117">
        <v>0</v>
      </c>
      <c r="BC386" s="118">
        <v>0</v>
      </c>
      <c r="BD386" s="118">
        <v>0</v>
      </c>
      <c r="BE386" s="119">
        <v>0</v>
      </c>
      <c r="BF386" s="117">
        <v>0</v>
      </c>
      <c r="BG386" s="118">
        <v>0</v>
      </c>
      <c r="BH386" s="118">
        <v>0</v>
      </c>
      <c r="BI386" s="119">
        <v>0</v>
      </c>
      <c r="BJ386" s="117">
        <v>0</v>
      </c>
      <c r="BK386" s="118">
        <v>0</v>
      </c>
      <c r="BL386" s="118">
        <v>0</v>
      </c>
      <c r="BM386" s="119">
        <v>0</v>
      </c>
      <c r="BN386" s="117">
        <v>0</v>
      </c>
      <c r="BO386" s="118">
        <v>0</v>
      </c>
      <c r="BP386" s="118">
        <v>0</v>
      </c>
      <c r="BQ386" s="119">
        <v>0</v>
      </c>
      <c r="BR386" s="117">
        <v>0</v>
      </c>
      <c r="BS386" s="118">
        <v>0</v>
      </c>
      <c r="BT386" s="118">
        <v>0</v>
      </c>
      <c r="BU386" s="119">
        <v>0</v>
      </c>
      <c r="BV386" s="117">
        <v>0</v>
      </c>
      <c r="BW386" s="118">
        <v>0</v>
      </c>
      <c r="BX386" s="118">
        <v>0</v>
      </c>
      <c r="BY386" s="119">
        <v>0</v>
      </c>
      <c r="BZ386" s="117">
        <v>0</v>
      </c>
      <c r="CA386" s="118">
        <v>0</v>
      </c>
      <c r="CB386" s="118">
        <v>0</v>
      </c>
      <c r="CC386" s="119">
        <v>0</v>
      </c>
      <c r="CD386" s="117">
        <v>0</v>
      </c>
      <c r="CE386" s="118">
        <v>0</v>
      </c>
      <c r="CF386" s="118">
        <v>0</v>
      </c>
      <c r="CG386" s="119">
        <v>0</v>
      </c>
      <c r="CH386" s="117">
        <v>0</v>
      </c>
      <c r="CI386" s="118">
        <v>0</v>
      </c>
      <c r="CJ386" s="118">
        <v>0</v>
      </c>
      <c r="CK386" s="119">
        <v>0</v>
      </c>
      <c r="CL386" s="117">
        <v>0</v>
      </c>
      <c r="CM386" s="118">
        <v>0</v>
      </c>
      <c r="CN386" s="118">
        <v>0</v>
      </c>
      <c r="CO386" s="119">
        <v>0</v>
      </c>
      <c r="CP386" s="117">
        <v>0</v>
      </c>
      <c r="CQ386" s="118">
        <v>0</v>
      </c>
      <c r="CR386" s="118">
        <v>0</v>
      </c>
      <c r="CS386" s="119">
        <v>0</v>
      </c>
      <c r="CT386" s="117">
        <v>0</v>
      </c>
      <c r="CU386" s="118">
        <v>0</v>
      </c>
      <c r="CV386" s="118">
        <v>0</v>
      </c>
      <c r="CW386" s="119">
        <v>0</v>
      </c>
      <c r="CX386" s="117">
        <v>0</v>
      </c>
      <c r="CY386" s="118">
        <v>0</v>
      </c>
      <c r="CZ386" s="118">
        <v>0</v>
      </c>
      <c r="DA386" s="119">
        <v>0</v>
      </c>
      <c r="DB386" s="117">
        <v>0</v>
      </c>
      <c r="DC386" s="118">
        <v>0</v>
      </c>
      <c r="DD386" s="118">
        <v>0</v>
      </c>
      <c r="DE386" s="119">
        <v>0</v>
      </c>
      <c r="DF386" s="117">
        <v>0</v>
      </c>
      <c r="DG386" s="118">
        <v>0</v>
      </c>
      <c r="DH386" s="118">
        <v>0</v>
      </c>
      <c r="DI386" s="119">
        <v>0</v>
      </c>
      <c r="DT386" s="118">
        <v>0</v>
      </c>
      <c r="DU386" s="118">
        <v>0</v>
      </c>
      <c r="DV386" s="118">
        <v>0</v>
      </c>
      <c r="DW386" s="118">
        <v>0</v>
      </c>
      <c r="DX386" s="118">
        <v>0</v>
      </c>
      <c r="DY386" s="118">
        <v>0</v>
      </c>
      <c r="DZ386" s="118">
        <v>0</v>
      </c>
      <c r="EA386" s="118">
        <v>0</v>
      </c>
      <c r="EB386" s="118">
        <v>0</v>
      </c>
      <c r="EC386" s="118">
        <v>0</v>
      </c>
      <c r="ED386" s="118">
        <v>0</v>
      </c>
      <c r="EE386" s="118">
        <v>0</v>
      </c>
      <c r="EF386" s="118">
        <v>0</v>
      </c>
      <c r="EG386" s="118">
        <v>0</v>
      </c>
      <c r="EH386" s="118">
        <v>0</v>
      </c>
      <c r="EI386" s="118">
        <v>0</v>
      </c>
      <c r="EJ386" s="118">
        <v>0</v>
      </c>
      <c r="EK386" s="118">
        <v>0</v>
      </c>
    </row>
    <row r="387" spans="1:141" outlineLevel="2" x14ac:dyDescent="0.25">
      <c r="A387" s="90"/>
      <c r="B387" s="90"/>
      <c r="C387" s="90"/>
      <c r="D387" s="90"/>
      <c r="E387" t="str">
        <f>CONCATENATE("- ", $N$10,":")</f>
        <v>- Default:</v>
      </c>
      <c r="F387" s="100"/>
      <c r="I387" s="101"/>
      <c r="J387" s="100"/>
      <c r="M387" s="101"/>
      <c r="N387" s="100"/>
      <c r="Q387" s="101"/>
      <c r="R387" s="100"/>
      <c r="U387" s="101"/>
      <c r="V387" s="100"/>
      <c r="Y387" s="101"/>
      <c r="Z387" s="100"/>
      <c r="AC387" s="101"/>
      <c r="AD387" s="100"/>
      <c r="AG387" s="101"/>
      <c r="AH387" s="100"/>
      <c r="AK387" s="101"/>
      <c r="AL387" s="100"/>
      <c r="AO387" s="101"/>
      <c r="AP387" s="117">
        <f t="shared" ref="AP387:BU387" ca="1" si="692">AP389</f>
        <v>10643</v>
      </c>
      <c r="AQ387" s="118">
        <f t="shared" ca="1" si="692"/>
        <v>9497</v>
      </c>
      <c r="AR387" s="118">
        <f t="shared" ca="1" si="692"/>
        <v>9548</v>
      </c>
      <c r="AS387" s="119">
        <f t="shared" ca="1" si="692"/>
        <v>9578</v>
      </c>
      <c r="AT387" s="117">
        <f t="shared" ca="1" si="692"/>
        <v>9741</v>
      </c>
      <c r="AU387" s="118">
        <f t="shared" ca="1" si="692"/>
        <v>9765</v>
      </c>
      <c r="AV387" s="118">
        <f t="shared" ca="1" si="692"/>
        <v>9952</v>
      </c>
      <c r="AW387" s="119">
        <f t="shared" ca="1" si="692"/>
        <v>9454.4</v>
      </c>
      <c r="AX387" s="117">
        <f t="shared" ca="1" si="692"/>
        <v>8956.7999999999993</v>
      </c>
      <c r="AY387" s="118">
        <f t="shared" ca="1" si="692"/>
        <v>8459.1999999999989</v>
      </c>
      <c r="AZ387" s="118">
        <f t="shared" ca="1" si="692"/>
        <v>7961.5999999999985</v>
      </c>
      <c r="BA387" s="119">
        <f t="shared" ca="1" si="692"/>
        <v>7463.9999999999982</v>
      </c>
      <c r="BB387" s="117">
        <f t="shared" ca="1" si="692"/>
        <v>6966.3999999999978</v>
      </c>
      <c r="BC387" s="118">
        <f t="shared" ca="1" si="692"/>
        <v>6468.7999999999975</v>
      </c>
      <c r="BD387" s="118">
        <f t="shared" ca="1" si="692"/>
        <v>5971.1999999999971</v>
      </c>
      <c r="BE387" s="119">
        <f t="shared" ca="1" si="692"/>
        <v>5473.5999999999967</v>
      </c>
      <c r="BF387" s="117">
        <f t="shared" ca="1" si="692"/>
        <v>4975.9999999999964</v>
      </c>
      <c r="BG387" s="118">
        <f t="shared" ca="1" si="692"/>
        <v>4478.399999999996</v>
      </c>
      <c r="BH387" s="118">
        <f t="shared" ca="1" si="692"/>
        <v>3980.7999999999961</v>
      </c>
      <c r="BI387" s="119">
        <f t="shared" ca="1" si="692"/>
        <v>3483.1999999999962</v>
      </c>
      <c r="BJ387" s="117">
        <f t="shared" ca="1" si="692"/>
        <v>2985.5999999999963</v>
      </c>
      <c r="BK387" s="118">
        <f t="shared" ca="1" si="692"/>
        <v>2487.9999999999964</v>
      </c>
      <c r="BL387" s="118">
        <f t="shared" ca="1" si="692"/>
        <v>1990.3999999999965</v>
      </c>
      <c r="BM387" s="119">
        <f t="shared" ca="1" si="692"/>
        <v>1492.7999999999965</v>
      </c>
      <c r="BN387" s="117">
        <f t="shared" ca="1" si="692"/>
        <v>995.19999999999652</v>
      </c>
      <c r="BO387" s="118">
        <f t="shared" ca="1" si="692"/>
        <v>497.5999999999965</v>
      </c>
      <c r="BP387" s="118">
        <f t="shared" ca="1" si="692"/>
        <v>0</v>
      </c>
      <c r="BQ387" s="119">
        <f t="shared" ca="1" si="692"/>
        <v>0</v>
      </c>
      <c r="BR387" s="117">
        <f t="shared" ca="1" si="692"/>
        <v>0</v>
      </c>
      <c r="BS387" s="118">
        <f t="shared" ca="1" si="692"/>
        <v>0</v>
      </c>
      <c r="BT387" s="118">
        <f t="shared" ca="1" si="692"/>
        <v>0</v>
      </c>
      <c r="BU387" s="119">
        <f t="shared" ca="1" si="692"/>
        <v>0</v>
      </c>
      <c r="BV387" s="117">
        <f t="shared" ref="BV387:DA387" ca="1" si="693">BV389</f>
        <v>0</v>
      </c>
      <c r="BW387" s="118">
        <f t="shared" ca="1" si="693"/>
        <v>0</v>
      </c>
      <c r="BX387" s="118">
        <f t="shared" ca="1" si="693"/>
        <v>0</v>
      </c>
      <c r="BY387" s="119">
        <f t="shared" ca="1" si="693"/>
        <v>0</v>
      </c>
      <c r="BZ387" s="117">
        <f t="shared" ca="1" si="693"/>
        <v>0</v>
      </c>
      <c r="CA387" s="118">
        <f t="shared" ca="1" si="693"/>
        <v>0</v>
      </c>
      <c r="CB387" s="118">
        <f t="shared" ca="1" si="693"/>
        <v>0</v>
      </c>
      <c r="CC387" s="119">
        <f t="shared" ca="1" si="693"/>
        <v>0</v>
      </c>
      <c r="CD387" s="117">
        <f t="shared" ca="1" si="693"/>
        <v>0</v>
      </c>
      <c r="CE387" s="118">
        <f t="shared" ca="1" si="693"/>
        <v>0</v>
      </c>
      <c r="CF387" s="118">
        <f t="shared" ca="1" si="693"/>
        <v>0</v>
      </c>
      <c r="CG387" s="119">
        <f t="shared" ca="1" si="693"/>
        <v>0</v>
      </c>
      <c r="CH387" s="117">
        <f t="shared" ca="1" si="693"/>
        <v>0</v>
      </c>
      <c r="CI387" s="118">
        <f t="shared" ca="1" si="693"/>
        <v>0</v>
      </c>
      <c r="CJ387" s="118">
        <f t="shared" ca="1" si="693"/>
        <v>0</v>
      </c>
      <c r="CK387" s="119">
        <f t="shared" ca="1" si="693"/>
        <v>0</v>
      </c>
      <c r="CL387" s="117">
        <f t="shared" ca="1" si="693"/>
        <v>0</v>
      </c>
      <c r="CM387" s="118">
        <f t="shared" ca="1" si="693"/>
        <v>0</v>
      </c>
      <c r="CN387" s="118">
        <f t="shared" ca="1" si="693"/>
        <v>0</v>
      </c>
      <c r="CO387" s="119">
        <f t="shared" ca="1" si="693"/>
        <v>0</v>
      </c>
      <c r="CP387" s="117">
        <f t="shared" ca="1" si="693"/>
        <v>0</v>
      </c>
      <c r="CQ387" s="118">
        <f t="shared" ca="1" si="693"/>
        <v>0</v>
      </c>
      <c r="CR387" s="118">
        <f t="shared" ca="1" si="693"/>
        <v>0</v>
      </c>
      <c r="CS387" s="119">
        <f t="shared" ca="1" si="693"/>
        <v>0</v>
      </c>
      <c r="CT387" s="117">
        <f t="shared" ca="1" si="693"/>
        <v>0</v>
      </c>
      <c r="CU387" s="118">
        <f t="shared" ca="1" si="693"/>
        <v>0</v>
      </c>
      <c r="CV387" s="118">
        <f t="shared" ca="1" si="693"/>
        <v>0</v>
      </c>
      <c r="CW387" s="119">
        <f t="shared" ca="1" si="693"/>
        <v>0</v>
      </c>
      <c r="CX387" s="117">
        <f t="shared" ca="1" si="693"/>
        <v>0</v>
      </c>
      <c r="CY387" s="118">
        <f t="shared" ca="1" si="693"/>
        <v>0</v>
      </c>
      <c r="CZ387" s="118">
        <f t="shared" ca="1" si="693"/>
        <v>0</v>
      </c>
      <c r="DA387" s="119">
        <f t="shared" ca="1" si="693"/>
        <v>0</v>
      </c>
      <c r="DB387" s="117">
        <f t="shared" ref="DB387:DI387" ca="1" si="694">DB389</f>
        <v>0</v>
      </c>
      <c r="DC387" s="118">
        <f t="shared" ca="1" si="694"/>
        <v>0</v>
      </c>
      <c r="DD387" s="118">
        <f t="shared" ca="1" si="694"/>
        <v>0</v>
      </c>
      <c r="DE387" s="119">
        <f t="shared" ca="1" si="694"/>
        <v>0</v>
      </c>
      <c r="DF387" s="117">
        <f t="shared" ca="1" si="694"/>
        <v>0</v>
      </c>
      <c r="DG387" s="118">
        <f t="shared" ca="1" si="694"/>
        <v>0</v>
      </c>
      <c r="DH387" s="118">
        <f t="shared" ca="1" si="694"/>
        <v>0</v>
      </c>
      <c r="DI387" s="119">
        <f t="shared" ca="1" si="694"/>
        <v>0</v>
      </c>
      <c r="DT387" s="118"/>
      <c r="DU387" s="118">
        <f t="shared" ref="DT387:EK387" ca="1" si="695">DU389</f>
        <v>9454.4</v>
      </c>
      <c r="DV387" s="118">
        <f t="shared" ca="1" si="695"/>
        <v>7463.9999999999982</v>
      </c>
      <c r="DW387" s="118">
        <f t="shared" ca="1" si="695"/>
        <v>5473.5999999999967</v>
      </c>
      <c r="DX387" s="118">
        <f t="shared" ca="1" si="695"/>
        <v>3483.1999999999962</v>
      </c>
      <c r="DY387" s="118">
        <f t="shared" ca="1" si="695"/>
        <v>1492.7999999999965</v>
      </c>
      <c r="DZ387" s="118">
        <f t="shared" ca="1" si="695"/>
        <v>0</v>
      </c>
      <c r="EA387" s="118">
        <f t="shared" ca="1" si="695"/>
        <v>0</v>
      </c>
      <c r="EB387" s="118">
        <f t="shared" ca="1" si="695"/>
        <v>0</v>
      </c>
      <c r="EC387" s="118">
        <f t="shared" ca="1" si="695"/>
        <v>0</v>
      </c>
      <c r="ED387" s="118">
        <f t="shared" ca="1" si="695"/>
        <v>0</v>
      </c>
      <c r="EE387" s="118">
        <f t="shared" ca="1" si="695"/>
        <v>0</v>
      </c>
      <c r="EF387" s="118">
        <f t="shared" ca="1" si="695"/>
        <v>0</v>
      </c>
      <c r="EG387" s="118">
        <f t="shared" ca="1" si="695"/>
        <v>0</v>
      </c>
      <c r="EH387" s="118">
        <f t="shared" ca="1" si="695"/>
        <v>0</v>
      </c>
      <c r="EI387" s="118">
        <f t="shared" ca="1" si="695"/>
        <v>0</v>
      </c>
      <c r="EJ387" s="118">
        <f t="shared" ca="1" si="695"/>
        <v>0</v>
      </c>
      <c r="EK387" s="118">
        <f t="shared" ca="1" si="695"/>
        <v>0</v>
      </c>
    </row>
    <row r="388" spans="1:141" outlineLevel="2" x14ac:dyDescent="0.25">
      <c r="A388" s="90"/>
      <c r="B388" s="90"/>
      <c r="C388" s="111"/>
      <c r="D388" s="90"/>
      <c r="F388" s="113"/>
      <c r="G388" s="69"/>
      <c r="H388" s="69"/>
      <c r="I388" s="69"/>
      <c r="J388" s="113"/>
      <c r="K388" s="69"/>
      <c r="L388" s="69"/>
      <c r="M388" s="69"/>
      <c r="N388" s="113"/>
      <c r="O388" s="69"/>
      <c r="P388" s="69"/>
      <c r="Q388" s="69"/>
      <c r="R388" s="113"/>
      <c r="S388" s="69"/>
      <c r="T388" s="69"/>
      <c r="U388" s="69"/>
      <c r="V388" s="113"/>
      <c r="W388" s="69"/>
      <c r="X388" s="69"/>
      <c r="Y388" s="69"/>
      <c r="Z388" s="113"/>
      <c r="AA388" s="69"/>
      <c r="AB388" s="69"/>
      <c r="AC388" s="69"/>
      <c r="AD388" s="113"/>
      <c r="AE388" s="69"/>
      <c r="AF388" s="69"/>
      <c r="AG388" s="69"/>
      <c r="AH388" s="113"/>
      <c r="AI388" s="69"/>
      <c r="AJ388" s="69"/>
      <c r="AK388" s="69"/>
      <c r="AL388" s="113"/>
      <c r="AM388" s="69"/>
      <c r="AN388" s="69"/>
      <c r="AO388" s="69"/>
      <c r="AP388" s="113"/>
      <c r="AQ388" s="69"/>
      <c r="AR388" s="69"/>
      <c r="AS388" s="69"/>
      <c r="AT388" s="113"/>
      <c r="AU388" s="69"/>
      <c r="AV388" s="69"/>
      <c r="AW388" s="69"/>
      <c r="AX388" s="113"/>
      <c r="AY388" s="69"/>
      <c r="AZ388" s="69"/>
      <c r="BA388" s="69"/>
      <c r="BB388" s="113"/>
      <c r="BC388" s="69"/>
      <c r="BD388" s="69"/>
      <c r="BE388" s="69"/>
      <c r="BF388" s="113"/>
      <c r="BG388" s="69"/>
      <c r="BH388" s="69"/>
      <c r="BI388" s="69"/>
      <c r="BJ388" s="113"/>
      <c r="BK388" s="69"/>
      <c r="BL388" s="69"/>
      <c r="BM388" s="69"/>
      <c r="BN388" s="113"/>
      <c r="BO388" s="69"/>
      <c r="BP388" s="69"/>
      <c r="BQ388" s="69"/>
      <c r="BR388" s="113"/>
      <c r="BS388" s="69"/>
      <c r="BT388" s="69"/>
      <c r="BU388" s="69"/>
      <c r="BV388" s="113"/>
      <c r="BW388" s="69"/>
      <c r="BX388" s="69"/>
      <c r="BY388" s="69"/>
      <c r="BZ388" s="113"/>
      <c r="CA388" s="69"/>
      <c r="CB388" s="69"/>
      <c r="CC388" s="69"/>
      <c r="CD388" s="113"/>
      <c r="CE388" s="69"/>
      <c r="CF388" s="69"/>
      <c r="CG388" s="69"/>
      <c r="CH388" s="113"/>
      <c r="CI388" s="69"/>
      <c r="CJ388" s="69"/>
      <c r="CK388" s="69"/>
      <c r="CL388" s="113"/>
      <c r="CM388" s="69"/>
      <c r="CN388" s="69"/>
      <c r="CO388" s="69"/>
      <c r="CP388" s="113"/>
      <c r="CQ388" s="69"/>
      <c r="CR388" s="69"/>
      <c r="CS388" s="69"/>
      <c r="CT388" s="113"/>
      <c r="CU388" s="69"/>
      <c r="CV388" s="69"/>
      <c r="CW388" s="69"/>
      <c r="CX388" s="113"/>
      <c r="CY388" s="69"/>
      <c r="CZ388" s="69"/>
      <c r="DA388" s="69"/>
      <c r="DB388" s="113"/>
      <c r="DC388" s="69"/>
      <c r="DD388" s="69"/>
      <c r="DE388" s="69"/>
      <c r="DF388" s="113"/>
      <c r="DG388" s="69"/>
      <c r="DH388" s="69"/>
      <c r="DI388" s="114"/>
      <c r="DK388" s="69"/>
      <c r="DL388" s="69"/>
      <c r="DM388" s="69"/>
      <c r="DN388" s="69"/>
      <c r="DO388" s="69"/>
      <c r="DP388" s="69"/>
      <c r="DQ388" s="69"/>
      <c r="DR388" s="69"/>
      <c r="DS388" s="69"/>
      <c r="DT388" s="69"/>
      <c r="DU388" s="69"/>
      <c r="DV388" s="69"/>
      <c r="DW388" s="69"/>
      <c r="DX388" s="69"/>
      <c r="DY388" s="69"/>
      <c r="DZ388" s="69"/>
      <c r="EA388" s="69"/>
      <c r="EB388" s="69"/>
      <c r="EC388" s="69"/>
      <c r="ED388" s="69"/>
      <c r="EE388" s="69"/>
      <c r="EF388" s="69"/>
      <c r="EG388" s="69"/>
      <c r="EH388" s="69"/>
      <c r="EI388" s="69"/>
      <c r="EJ388" s="69"/>
      <c r="EK388" s="69"/>
    </row>
    <row r="389" spans="1:141" outlineLevel="2" x14ac:dyDescent="0.25">
      <c r="A389" s="90"/>
      <c r="B389" s="90"/>
      <c r="C389" s="111"/>
      <c r="D389" s="90"/>
      <c r="E389" t="s">
        <v>349</v>
      </c>
      <c r="F389" s="113"/>
      <c r="G389" s="69"/>
      <c r="H389" s="69"/>
      <c r="I389" s="69"/>
      <c r="J389" s="113"/>
      <c r="K389" s="69"/>
      <c r="L389" s="69"/>
      <c r="M389" s="69"/>
      <c r="N389" s="113"/>
      <c r="O389" s="69"/>
      <c r="P389" s="69"/>
      <c r="Q389" s="69"/>
      <c r="R389" s="113"/>
      <c r="S389" s="69"/>
      <c r="T389" s="69"/>
      <c r="U389" s="69"/>
      <c r="V389" s="113"/>
      <c r="W389" s="69"/>
      <c r="X389" s="69"/>
      <c r="Y389" s="69"/>
      <c r="Z389" s="113"/>
      <c r="AA389" s="69"/>
      <c r="AB389" s="69"/>
      <c r="AC389" s="69"/>
      <c r="AD389" s="113"/>
      <c r="AE389" s="69"/>
      <c r="AF389" s="69"/>
      <c r="AG389" s="69"/>
      <c r="AH389" s="113"/>
      <c r="AI389" s="69"/>
      <c r="AJ389" s="69"/>
      <c r="AK389" s="69"/>
      <c r="AL389" s="113"/>
      <c r="AM389" s="69"/>
      <c r="AN389" s="69"/>
      <c r="AO389" s="69">
        <f ca="1">AO377</f>
        <v>11507</v>
      </c>
      <c r="AP389" s="113" cm="1">
        <f t="array" aca="1" ref="AP389" ca="1">IF(AP$4="A",AP357,IF($E$390=0,AO389,MAX(0,AO389-(LOOKUP(2,1/($F$4:$DI$4="A"),$F$357:$DI$357)/$E$390)/4)))</f>
        <v>10643</v>
      </c>
      <c r="AQ389" s="69" cm="1">
        <f t="array" aca="1" ref="AQ389" ca="1">IF(AQ$4="A",AQ357,IF($E$390=0,AP389,MAX(0,AP389-(LOOKUP(2,1/($F$4:$DI$4="A"),$F$357:$DI$357)/$E$390)/4)))</f>
        <v>9497</v>
      </c>
      <c r="AR389" s="69" cm="1">
        <f t="array" aca="1" ref="AR389" ca="1">IF(AR$4="A",AR357,IF($E$390=0,AQ389,MAX(0,AQ389-(LOOKUP(2,1/($F$4:$DI$4="A"),$F$357:$DI$357)/$E$390)/4)))</f>
        <v>9548</v>
      </c>
      <c r="AS389" s="69" cm="1">
        <f t="array" aca="1" ref="AS389" ca="1">IF(AS$4="A",AS357,IF($E$390=0,AR389,MAX(0,AR389-(LOOKUP(2,1/($F$4:$DI$4="A"),$F$357:$DI$357)/$E$390)/4)))</f>
        <v>9578</v>
      </c>
      <c r="AT389" s="113" cm="1">
        <f t="array" aca="1" ref="AT389" ca="1">IF(AT$4="A",AT357,IF($E$390=0,AS389,MAX(0,AS389-(LOOKUP(2,1/($F$4:$DI$4="A"),$F$357:$DI$357)/$E$390)/4)))</f>
        <v>9741</v>
      </c>
      <c r="AU389" s="69" cm="1">
        <f t="array" aca="1" ref="AU389" ca="1">IF(AU$4="A",AU357,IF($E$390=0,AT389,MAX(0,AT389-(LOOKUP(2,1/($F$4:$DI$4="A"),$F$357:$DI$357)/$E$390)/4)))</f>
        <v>9765</v>
      </c>
      <c r="AV389" s="69" cm="1">
        <f t="array" aca="1" ref="AV389" ca="1">IF(AV$4="A",AV357,IF($E$390=0,AU389,MAX(0,AU389-(LOOKUP(2,1/($F$4:$DI$4="A"),$F$357:$DI$357)/$E$390)/4)))</f>
        <v>9952</v>
      </c>
      <c r="AW389" s="69" cm="1">
        <f t="array" aca="1" ref="AW389" ca="1">IF(AW$4="A",AW357,IF($E$390=0,AV389,MAX(0,AV389-(LOOKUP(2,1/($F$4:$DI$4="A"),$F$357:$DI$357)/$E$390)/4)))</f>
        <v>9454.4</v>
      </c>
      <c r="AX389" s="113" cm="1">
        <f t="array" aca="1" ref="AX389" ca="1">IF(AX$4="A",AX357,IF($E$390=0,AW389,MAX(0,AW389-(LOOKUP(2,1/($F$4:$DI$4="A"),$F$357:$DI$357)/$E$390)/4)))</f>
        <v>8956.7999999999993</v>
      </c>
      <c r="AY389" s="69" cm="1">
        <f t="array" aca="1" ref="AY389" ca="1">IF(AY$4="A",AY357,IF($E$390=0,AX389,MAX(0,AX389-(LOOKUP(2,1/($F$4:$DI$4="A"),$F$357:$DI$357)/$E$390)/4)))</f>
        <v>8459.1999999999989</v>
      </c>
      <c r="AZ389" s="69" cm="1">
        <f t="array" aca="1" ref="AZ389" ca="1">IF(AZ$4="A",AZ357,IF($E$390=0,AY389,MAX(0,AY389-(LOOKUP(2,1/($F$4:$DI$4="A"),$F$357:$DI$357)/$E$390)/4)))</f>
        <v>7961.5999999999985</v>
      </c>
      <c r="BA389" s="69" cm="1">
        <f t="array" aca="1" ref="BA389" ca="1">IF(BA$4="A",BA357,IF($E$390=0,AZ389,MAX(0,AZ389-(LOOKUP(2,1/($F$4:$DI$4="A"),$F$357:$DI$357)/$E$390)/4)))</f>
        <v>7463.9999999999982</v>
      </c>
      <c r="BB389" s="113" cm="1">
        <f t="array" aca="1" ref="BB389" ca="1">IF(BB$4="A",BB357,IF($E$390=0,BA389,MAX(0,BA389-(LOOKUP(2,1/($F$4:$DI$4="A"),$F$357:$DI$357)/$E$390)/4)))</f>
        <v>6966.3999999999978</v>
      </c>
      <c r="BC389" s="69" cm="1">
        <f t="array" aca="1" ref="BC389" ca="1">IF(BC$4="A",BC357,IF($E$390=0,BB389,MAX(0,BB389-(LOOKUP(2,1/($F$4:$DI$4="A"),$F$357:$DI$357)/$E$390)/4)))</f>
        <v>6468.7999999999975</v>
      </c>
      <c r="BD389" s="69" cm="1">
        <f t="array" aca="1" ref="BD389" ca="1">IF(BD$4="A",BD357,IF($E$390=0,BC389,MAX(0,BC389-(LOOKUP(2,1/($F$4:$DI$4="A"),$F$357:$DI$357)/$E$390)/4)))</f>
        <v>5971.1999999999971</v>
      </c>
      <c r="BE389" s="69" cm="1">
        <f t="array" aca="1" ref="BE389" ca="1">IF(BE$4="A",BE357,IF($E$390=0,BD389,MAX(0,BD389-(LOOKUP(2,1/($F$4:$DI$4="A"),$F$357:$DI$357)/$E$390)/4)))</f>
        <v>5473.5999999999967</v>
      </c>
      <c r="BF389" s="113" cm="1">
        <f t="array" aca="1" ref="BF389" ca="1">IF(BF$4="A",BF357,IF($E$390=0,BE389,MAX(0,BE389-(LOOKUP(2,1/($F$4:$DI$4="A"),$F$357:$DI$357)/$E$390)/4)))</f>
        <v>4975.9999999999964</v>
      </c>
      <c r="BG389" s="69" cm="1">
        <f t="array" aca="1" ref="BG389" ca="1">IF(BG$4="A",BG357,IF($E$390=0,BF389,MAX(0,BF389-(LOOKUP(2,1/($F$4:$DI$4="A"),$F$357:$DI$357)/$E$390)/4)))</f>
        <v>4478.399999999996</v>
      </c>
      <c r="BH389" s="69" cm="1">
        <f t="array" aca="1" ref="BH389" ca="1">IF(BH$4="A",BH357,IF($E$390=0,BG389,MAX(0,BG389-(LOOKUP(2,1/($F$4:$DI$4="A"),$F$357:$DI$357)/$E$390)/4)))</f>
        <v>3980.7999999999961</v>
      </c>
      <c r="BI389" s="69" cm="1">
        <f t="array" aca="1" ref="BI389" ca="1">IF(BI$4="A",BI357,IF($E$390=0,BH389,MAX(0,BH389-(LOOKUP(2,1/($F$4:$DI$4="A"),$F$357:$DI$357)/$E$390)/4)))</f>
        <v>3483.1999999999962</v>
      </c>
      <c r="BJ389" s="113" cm="1">
        <f t="array" aca="1" ref="BJ389" ca="1">IF(BJ$4="A",BJ357,IF($E$390=0,BI389,MAX(0,BI389-(LOOKUP(2,1/($F$4:$DI$4="A"),$F$357:$DI$357)/$E$390)/4)))</f>
        <v>2985.5999999999963</v>
      </c>
      <c r="BK389" s="69" cm="1">
        <f t="array" aca="1" ref="BK389" ca="1">IF(BK$4="A",BK357,IF($E$390=0,BJ389,MAX(0,BJ389-(LOOKUP(2,1/($F$4:$DI$4="A"),$F$357:$DI$357)/$E$390)/4)))</f>
        <v>2487.9999999999964</v>
      </c>
      <c r="BL389" s="69" cm="1">
        <f t="array" aca="1" ref="BL389" ca="1">IF(BL$4="A",BL357,IF($E$390=0,BK389,MAX(0,BK389-(LOOKUP(2,1/($F$4:$DI$4="A"),$F$357:$DI$357)/$E$390)/4)))</f>
        <v>1990.3999999999965</v>
      </c>
      <c r="BM389" s="69" cm="1">
        <f t="array" aca="1" ref="BM389" ca="1">IF(BM$4="A",BM357,IF($E$390=0,BL389,MAX(0,BL389-(LOOKUP(2,1/($F$4:$DI$4="A"),$F$357:$DI$357)/$E$390)/4)))</f>
        <v>1492.7999999999965</v>
      </c>
      <c r="BN389" s="113" cm="1">
        <f t="array" aca="1" ref="BN389" ca="1">IF(BN$4="A",BN357,IF($E$390=0,BM389,MAX(0,BM389-(LOOKUP(2,1/($F$4:$DI$4="A"),$F$357:$DI$357)/$E$390)/4)))</f>
        <v>995.19999999999652</v>
      </c>
      <c r="BO389" s="69" cm="1">
        <f t="array" aca="1" ref="BO389" ca="1">IF(BO$4="A",BO357,IF($E$390=0,BN389,MAX(0,BN389-(LOOKUP(2,1/($F$4:$DI$4="A"),$F$357:$DI$357)/$E$390)/4)))</f>
        <v>497.5999999999965</v>
      </c>
      <c r="BP389" s="69" cm="1">
        <f t="array" aca="1" ref="BP389" ca="1">IF(BP$4="A",BP357,IF($E$390=0,BO389,MAX(0,BO389-(LOOKUP(2,1/($F$4:$DI$4="A"),$F$357:$DI$357)/$E$390)/4)))</f>
        <v>0</v>
      </c>
      <c r="BQ389" s="69" cm="1">
        <f t="array" aca="1" ref="BQ389" ca="1">IF(BQ$4="A",BQ357,IF($E$390=0,BP389,MAX(0,BP389-(LOOKUP(2,1/($F$4:$DI$4="A"),$F$357:$DI$357)/$E$390)/4)))</f>
        <v>0</v>
      </c>
      <c r="BR389" s="113" cm="1">
        <f t="array" aca="1" ref="BR389" ca="1">IF(BR$4="A",BR357,IF($E$390=0,BQ389,MAX(0,BQ389-(LOOKUP(2,1/($F$4:$DI$4="A"),$F$357:$DI$357)/$E$390)/4)))</f>
        <v>0</v>
      </c>
      <c r="BS389" s="69" cm="1">
        <f t="array" aca="1" ref="BS389" ca="1">IF(BS$4="A",BS357,IF($E$390=0,BR389,MAX(0,BR389-(LOOKUP(2,1/($F$4:$DI$4="A"),$F$357:$DI$357)/$E$390)/4)))</f>
        <v>0</v>
      </c>
      <c r="BT389" s="69" cm="1">
        <f t="array" aca="1" ref="BT389" ca="1">IF(BT$4="A",BT357,IF($E$390=0,BS389,MAX(0,BS389-(LOOKUP(2,1/($F$4:$DI$4="A"),$F$357:$DI$357)/$E$390)/4)))</f>
        <v>0</v>
      </c>
      <c r="BU389" s="69" cm="1">
        <f t="array" aca="1" ref="BU389" ca="1">IF(BU$4="A",BU357,IF($E$390=0,BT389,MAX(0,BT389-(LOOKUP(2,1/($F$4:$DI$4="A"),$F$357:$DI$357)/$E$390)/4)))</f>
        <v>0</v>
      </c>
      <c r="BV389" s="113" cm="1">
        <f t="array" aca="1" ref="BV389" ca="1">IF(BV$4="A",BV357,IF($E$390=0,BU389,MAX(0,BU389-(LOOKUP(2,1/($F$4:$DI$4="A"),$F$357:$DI$357)/$E$390)/4)))</f>
        <v>0</v>
      </c>
      <c r="BW389" s="69" cm="1">
        <f t="array" aca="1" ref="BW389" ca="1">IF(BW$4="A",BW357,IF($E$390=0,BV389,MAX(0,BV389-(LOOKUP(2,1/($F$4:$DI$4="A"),$F$357:$DI$357)/$E$390)/4)))</f>
        <v>0</v>
      </c>
      <c r="BX389" s="69" cm="1">
        <f t="array" aca="1" ref="BX389" ca="1">IF(BX$4="A",BX357,IF($E$390=0,BW389,MAX(0,BW389-(LOOKUP(2,1/($F$4:$DI$4="A"),$F$357:$DI$357)/$E$390)/4)))</f>
        <v>0</v>
      </c>
      <c r="BY389" s="69" cm="1">
        <f t="array" aca="1" ref="BY389" ca="1">IF(BY$4="A",BY357,IF($E$390=0,BX389,MAX(0,BX389-(LOOKUP(2,1/($F$4:$DI$4="A"),$F$357:$DI$357)/$E$390)/4)))</f>
        <v>0</v>
      </c>
      <c r="BZ389" s="113" cm="1">
        <f t="array" aca="1" ref="BZ389" ca="1">IF(BZ$4="A",BZ357,IF($E$390=0,BY389,MAX(0,BY389-(LOOKUP(2,1/($F$4:$DI$4="A"),$F$357:$DI$357)/$E$390)/4)))</f>
        <v>0</v>
      </c>
      <c r="CA389" s="69" cm="1">
        <f t="array" aca="1" ref="CA389" ca="1">IF(CA$4="A",CA357,IF($E$390=0,BZ389,MAX(0,BZ389-(LOOKUP(2,1/($F$4:$DI$4="A"),$F$357:$DI$357)/$E$390)/4)))</f>
        <v>0</v>
      </c>
      <c r="CB389" s="69" cm="1">
        <f t="array" aca="1" ref="CB389" ca="1">IF(CB$4="A",CB357,IF($E$390=0,CA389,MAX(0,CA389-(LOOKUP(2,1/($F$4:$DI$4="A"),$F$357:$DI$357)/$E$390)/4)))</f>
        <v>0</v>
      </c>
      <c r="CC389" s="69" cm="1">
        <f t="array" aca="1" ref="CC389" ca="1">IF(CC$4="A",CC357,IF($E$390=0,CB389,MAX(0,CB389-(LOOKUP(2,1/($F$4:$DI$4="A"),$F$357:$DI$357)/$E$390)/4)))</f>
        <v>0</v>
      </c>
      <c r="CD389" s="113" cm="1">
        <f t="array" aca="1" ref="CD389" ca="1">IF(CD$4="A",CD357,IF($E$390=0,CC389,MAX(0,CC389-(LOOKUP(2,1/($F$4:$DI$4="A"),$F$357:$DI$357)/$E$390)/4)))</f>
        <v>0</v>
      </c>
      <c r="CE389" s="69" cm="1">
        <f t="array" aca="1" ref="CE389" ca="1">IF(CE$4="A",CE357,IF($E$390=0,CD389,MAX(0,CD389-(LOOKUP(2,1/($F$4:$DI$4="A"),$F$357:$DI$357)/$E$390)/4)))</f>
        <v>0</v>
      </c>
      <c r="CF389" s="69" cm="1">
        <f t="array" aca="1" ref="CF389" ca="1">IF(CF$4="A",CF357,IF($E$390=0,CE389,MAX(0,CE389-(LOOKUP(2,1/($F$4:$DI$4="A"),$F$357:$DI$357)/$E$390)/4)))</f>
        <v>0</v>
      </c>
      <c r="CG389" s="69" cm="1">
        <f t="array" aca="1" ref="CG389" ca="1">IF(CG$4="A",CG357,IF($E$390=0,CF389,MAX(0,CF389-(LOOKUP(2,1/($F$4:$DI$4="A"),$F$357:$DI$357)/$E$390)/4)))</f>
        <v>0</v>
      </c>
      <c r="CH389" s="113" cm="1">
        <f t="array" aca="1" ref="CH389" ca="1">IF(CH$4="A",CH357,IF($E$390=0,CG389,MAX(0,CG389-(LOOKUP(2,1/($F$4:$DI$4="A"),$F$357:$DI$357)/$E$390)/4)))</f>
        <v>0</v>
      </c>
      <c r="CI389" s="69" cm="1">
        <f t="array" aca="1" ref="CI389" ca="1">IF(CI$4="A",CI357,IF($E$390=0,CH389,MAX(0,CH389-(LOOKUP(2,1/($F$4:$DI$4="A"),$F$357:$DI$357)/$E$390)/4)))</f>
        <v>0</v>
      </c>
      <c r="CJ389" s="69" cm="1">
        <f t="array" aca="1" ref="CJ389" ca="1">IF(CJ$4="A",CJ357,IF($E$390=0,CI389,MAX(0,CI389-(LOOKUP(2,1/($F$4:$DI$4="A"),$F$357:$DI$357)/$E$390)/4)))</f>
        <v>0</v>
      </c>
      <c r="CK389" s="69" cm="1">
        <f t="array" aca="1" ref="CK389" ca="1">IF(CK$4="A",CK357,IF($E$390=0,CJ389,MAX(0,CJ389-(LOOKUP(2,1/($F$4:$DI$4="A"),$F$357:$DI$357)/$E$390)/4)))</f>
        <v>0</v>
      </c>
      <c r="CL389" s="113" cm="1">
        <f t="array" aca="1" ref="CL389" ca="1">IF(CL$4="A",CL357,IF($E$390=0,CK389,MAX(0,CK389-(LOOKUP(2,1/($F$4:$DI$4="A"),$F$357:$DI$357)/$E$390)/4)))</f>
        <v>0</v>
      </c>
      <c r="CM389" s="69" cm="1">
        <f t="array" aca="1" ref="CM389" ca="1">IF(CM$4="A",CM357,IF($E$390=0,CL389,MAX(0,CL389-(LOOKUP(2,1/($F$4:$DI$4="A"),$F$357:$DI$357)/$E$390)/4)))</f>
        <v>0</v>
      </c>
      <c r="CN389" s="69" cm="1">
        <f t="array" aca="1" ref="CN389" ca="1">IF(CN$4="A",CN357,IF($E$390=0,CM389,MAX(0,CM389-(LOOKUP(2,1/($F$4:$DI$4="A"),$F$357:$DI$357)/$E$390)/4)))</f>
        <v>0</v>
      </c>
      <c r="CO389" s="69" cm="1">
        <f t="array" aca="1" ref="CO389" ca="1">IF(CO$4="A",CO357,IF($E$390=0,CN389,MAX(0,CN389-(LOOKUP(2,1/($F$4:$DI$4="A"),$F$357:$DI$357)/$E$390)/4)))</f>
        <v>0</v>
      </c>
      <c r="CP389" s="113" cm="1">
        <f t="array" aca="1" ref="CP389" ca="1">IF(CP$4="A",CP357,IF($E$390=0,CO389,MAX(0,CO389-(LOOKUP(2,1/($F$4:$DI$4="A"),$F$357:$DI$357)/$E$390)/4)))</f>
        <v>0</v>
      </c>
      <c r="CQ389" s="69" cm="1">
        <f t="array" aca="1" ref="CQ389" ca="1">IF(CQ$4="A",CQ357,IF($E$390=0,CP389,MAX(0,CP389-(LOOKUP(2,1/($F$4:$DI$4="A"),$F$357:$DI$357)/$E$390)/4)))</f>
        <v>0</v>
      </c>
      <c r="CR389" s="69" cm="1">
        <f t="array" aca="1" ref="CR389" ca="1">IF(CR$4="A",CR357,IF($E$390=0,CQ389,MAX(0,CQ389-(LOOKUP(2,1/($F$4:$DI$4="A"),$F$357:$DI$357)/$E$390)/4)))</f>
        <v>0</v>
      </c>
      <c r="CS389" s="69" cm="1">
        <f t="array" aca="1" ref="CS389" ca="1">IF(CS$4="A",CS357,IF($E$390=0,CR389,MAX(0,CR389-(LOOKUP(2,1/($F$4:$DI$4="A"),$F$357:$DI$357)/$E$390)/4)))</f>
        <v>0</v>
      </c>
      <c r="CT389" s="113" cm="1">
        <f t="array" aca="1" ref="CT389" ca="1">IF(CT$4="A",CT357,IF($E$390=0,CS389,MAX(0,CS389-(LOOKUP(2,1/($F$4:$DI$4="A"),$F$357:$DI$357)/$E$390)/4)))</f>
        <v>0</v>
      </c>
      <c r="CU389" s="69" cm="1">
        <f t="array" aca="1" ref="CU389" ca="1">IF(CU$4="A",CU357,IF($E$390=0,CT389,MAX(0,CT389-(LOOKUP(2,1/($F$4:$DI$4="A"),$F$357:$DI$357)/$E$390)/4)))</f>
        <v>0</v>
      </c>
      <c r="CV389" s="69" cm="1">
        <f t="array" aca="1" ref="CV389" ca="1">IF(CV$4="A",CV357,IF($E$390=0,CU389,MAX(0,CU389-(LOOKUP(2,1/($F$4:$DI$4="A"),$F$357:$DI$357)/$E$390)/4)))</f>
        <v>0</v>
      </c>
      <c r="CW389" s="69" cm="1">
        <f t="array" aca="1" ref="CW389" ca="1">IF(CW$4="A",CW357,IF($E$390=0,CV389,MAX(0,CV389-(LOOKUP(2,1/($F$4:$DI$4="A"),$F$357:$DI$357)/$E$390)/4)))</f>
        <v>0</v>
      </c>
      <c r="CX389" s="113" cm="1">
        <f t="array" aca="1" ref="CX389" ca="1">IF(CX$4="A",CX357,IF($E$390=0,CW389,MAX(0,CW389-(LOOKUP(2,1/($F$4:$DI$4="A"),$F$357:$DI$357)/$E$390)/4)))</f>
        <v>0</v>
      </c>
      <c r="CY389" s="69" cm="1">
        <f t="array" aca="1" ref="CY389" ca="1">IF(CY$4="A",CY357,IF($E$390=0,CX389,MAX(0,CX389-(LOOKUP(2,1/($F$4:$DI$4="A"),$F$357:$DI$357)/$E$390)/4)))</f>
        <v>0</v>
      </c>
      <c r="CZ389" s="69" cm="1">
        <f t="array" aca="1" ref="CZ389" ca="1">IF(CZ$4="A",CZ357,IF($E$390=0,CY389,MAX(0,CY389-(LOOKUP(2,1/($F$4:$DI$4="A"),$F$357:$DI$357)/$E$390)/4)))</f>
        <v>0</v>
      </c>
      <c r="DA389" s="69" cm="1">
        <f t="array" aca="1" ref="DA389" ca="1">IF(DA$4="A",DA357,IF($E$390=0,CZ389,MAX(0,CZ389-(LOOKUP(2,1/($F$4:$DI$4="A"),$F$357:$DI$357)/$E$390)/4)))</f>
        <v>0</v>
      </c>
      <c r="DB389" s="113" cm="1">
        <f t="array" aca="1" ref="DB389" ca="1">IF(DB$4="A",DB357,IF($E$390=0,DA389,MAX(0,DA389-(LOOKUP(2,1/($F$4:$DI$4="A"),$F$357:$DI$357)/$E$390)/4)))</f>
        <v>0</v>
      </c>
      <c r="DC389" s="69" cm="1">
        <f t="array" aca="1" ref="DC389" ca="1">IF(DC$4="A",DC357,IF($E$390=0,DB389,MAX(0,DB389-(LOOKUP(2,1/($F$4:$DI$4="A"),$F$357:$DI$357)/$E$390)/4)))</f>
        <v>0</v>
      </c>
      <c r="DD389" s="69" cm="1">
        <f t="array" aca="1" ref="DD389" ca="1">IF(DD$4="A",DD357,IF($E$390=0,DC389,MAX(0,DC389-(LOOKUP(2,1/($F$4:$DI$4="A"),$F$357:$DI$357)/$E$390)/4)))</f>
        <v>0</v>
      </c>
      <c r="DE389" s="69" cm="1">
        <f t="array" aca="1" ref="DE389" ca="1">IF(DE$4="A",DE357,IF($E$390=0,DD389,MAX(0,DD389-(LOOKUP(2,1/($F$4:$DI$4="A"),$F$357:$DI$357)/$E$390)/4)))</f>
        <v>0</v>
      </c>
      <c r="DF389" s="113" cm="1">
        <f t="array" aca="1" ref="DF389" ca="1">IF(DF$4="A",DF357,IF($E$390=0,DE389,MAX(0,DE389-(LOOKUP(2,1/($F$4:$DI$4="A"),$F$357:$DI$357)/$E$390)/4)))</f>
        <v>0</v>
      </c>
      <c r="DG389" s="69" cm="1">
        <f t="array" aca="1" ref="DG389" ca="1">IF(DG$4="A",DG357,IF($E$390=0,DF389,MAX(0,DF389-(LOOKUP(2,1/($F$4:$DI$4="A"),$F$357:$DI$357)/$E$390)/4)))</f>
        <v>0</v>
      </c>
      <c r="DH389" s="69" cm="1">
        <f t="array" aca="1" ref="DH389" ca="1">IF(DH$4="A",DH357,IF($E$390=0,DG389,MAX(0,DG389-(LOOKUP(2,1/($F$4:$DI$4="A"),$F$357:$DI$357)/$E$390)/4)))</f>
        <v>0</v>
      </c>
      <c r="DI389" s="114" cm="1">
        <f t="array" aca="1" ref="DI389" ca="1">IF(DI$4="A",DI357,IF($E$390=0,DH389,MAX(0,DH389-(LOOKUP(2,1/($F$4:$DI$4="A"),$F$357:$DI$357)/$E$390)/4)))</f>
        <v>0</v>
      </c>
      <c r="DK389" s="69"/>
      <c r="DL389" s="69"/>
      <c r="DM389" s="69"/>
      <c r="DN389" s="69"/>
      <c r="DO389" s="69"/>
      <c r="DP389" s="69"/>
      <c r="DQ389" s="69"/>
      <c r="DR389" s="69"/>
      <c r="DS389" s="69"/>
      <c r="DT389" s="69">
        <f t="shared" ref="DT389:EK389" ca="1" si="696">SUM(OFFSET($E389,,MATCH(DT$3,$F$5:$DI$5,0)+3,,1))</f>
        <v>9578</v>
      </c>
      <c r="DU389" s="69">
        <f t="shared" ca="1" si="696"/>
        <v>9454.4</v>
      </c>
      <c r="DV389" s="69">
        <f t="shared" ca="1" si="696"/>
        <v>7463.9999999999982</v>
      </c>
      <c r="DW389" s="69">
        <f t="shared" ca="1" si="696"/>
        <v>5473.5999999999967</v>
      </c>
      <c r="DX389" s="69">
        <f t="shared" ca="1" si="696"/>
        <v>3483.1999999999962</v>
      </c>
      <c r="DY389" s="69">
        <f t="shared" ca="1" si="696"/>
        <v>1492.7999999999965</v>
      </c>
      <c r="DZ389" s="69">
        <f t="shared" ca="1" si="696"/>
        <v>0</v>
      </c>
      <c r="EA389" s="69">
        <f t="shared" ca="1" si="696"/>
        <v>0</v>
      </c>
      <c r="EB389" s="69">
        <f t="shared" ca="1" si="696"/>
        <v>0</v>
      </c>
      <c r="EC389" s="69">
        <f t="shared" ca="1" si="696"/>
        <v>0</v>
      </c>
      <c r="ED389" s="69">
        <f t="shared" ca="1" si="696"/>
        <v>0</v>
      </c>
      <c r="EE389" s="69">
        <f t="shared" ca="1" si="696"/>
        <v>0</v>
      </c>
      <c r="EF389" s="69">
        <f t="shared" ca="1" si="696"/>
        <v>0</v>
      </c>
      <c r="EG389" s="69">
        <f t="shared" ca="1" si="696"/>
        <v>0</v>
      </c>
      <c r="EH389" s="69">
        <f t="shared" ca="1" si="696"/>
        <v>0</v>
      </c>
      <c r="EI389" s="69">
        <f t="shared" ca="1" si="696"/>
        <v>0</v>
      </c>
      <c r="EJ389" s="69">
        <f t="shared" ca="1" si="696"/>
        <v>0</v>
      </c>
      <c r="EK389" s="69">
        <f t="shared" ca="1" si="696"/>
        <v>0</v>
      </c>
    </row>
    <row r="390" spans="1:141" outlineLevel="2" x14ac:dyDescent="0.25">
      <c r="A390" s="90"/>
      <c r="B390" s="90"/>
      <c r="C390" s="111"/>
      <c r="D390" s="90"/>
      <c r="E390" s="116">
        <v>5</v>
      </c>
      <c r="F390" s="113"/>
      <c r="G390" s="69"/>
      <c r="H390" s="69"/>
      <c r="I390" s="69"/>
      <c r="J390" s="113"/>
      <c r="K390" s="69"/>
      <c r="L390" s="69"/>
      <c r="M390" s="69"/>
      <c r="N390" s="113"/>
      <c r="O390" s="69"/>
      <c r="P390" s="69"/>
      <c r="Q390" s="69"/>
      <c r="R390" s="113"/>
      <c r="S390" s="69"/>
      <c r="T390" s="69"/>
      <c r="U390" s="69"/>
      <c r="V390" s="113"/>
      <c r="W390" s="69"/>
      <c r="X390" s="69"/>
      <c r="Y390" s="69"/>
      <c r="Z390" s="113"/>
      <c r="AA390" s="69"/>
      <c r="AB390" s="69"/>
      <c r="AC390" s="69"/>
      <c r="AD390" s="113"/>
      <c r="AE390" s="69"/>
      <c r="AF390" s="69"/>
      <c r="AG390" s="69"/>
      <c r="AH390" s="113"/>
      <c r="AI390" s="69"/>
      <c r="AJ390" s="69"/>
      <c r="AK390" s="69"/>
      <c r="AL390" s="113"/>
      <c r="AM390" s="69"/>
      <c r="AN390" s="69"/>
      <c r="AO390" s="69"/>
      <c r="AP390" s="113"/>
      <c r="AQ390" s="69"/>
      <c r="AR390" s="69"/>
      <c r="AS390" s="69"/>
      <c r="AT390" s="113"/>
      <c r="AU390" s="69"/>
      <c r="AV390" s="69"/>
      <c r="AW390" s="69"/>
      <c r="AX390" s="113"/>
      <c r="AY390" s="69"/>
      <c r="AZ390" s="69"/>
      <c r="BA390" s="69"/>
      <c r="BB390" s="113"/>
      <c r="BC390" s="69"/>
      <c r="BD390" s="69"/>
      <c r="BE390" s="69"/>
      <c r="BF390" s="113"/>
      <c r="BG390" s="69"/>
      <c r="BH390" s="69"/>
      <c r="BI390" s="69"/>
      <c r="BJ390" s="113"/>
      <c r="BK390" s="69"/>
      <c r="BL390" s="69"/>
      <c r="BM390" s="69"/>
      <c r="BN390" s="113"/>
      <c r="BO390" s="69"/>
      <c r="BP390" s="69"/>
      <c r="BQ390" s="69"/>
      <c r="BR390" s="113"/>
      <c r="BS390" s="69"/>
      <c r="BT390" s="69"/>
      <c r="BU390" s="69"/>
      <c r="BV390" s="113"/>
      <c r="BW390" s="69"/>
      <c r="BX390" s="69"/>
      <c r="BY390" s="69"/>
      <c r="BZ390" s="113"/>
      <c r="CA390" s="69"/>
      <c r="CB390" s="69"/>
      <c r="CC390" s="69"/>
      <c r="CD390" s="113"/>
      <c r="CE390" s="69"/>
      <c r="CF390" s="69"/>
      <c r="CG390" s="69"/>
      <c r="CH390" s="113"/>
      <c r="CI390" s="69"/>
      <c r="CJ390" s="69"/>
      <c r="CK390" s="69"/>
      <c r="CL390" s="113"/>
      <c r="CM390" s="69"/>
      <c r="CN390" s="69"/>
      <c r="CO390" s="69"/>
      <c r="CP390" s="113"/>
      <c r="CQ390" s="69"/>
      <c r="CR390" s="69"/>
      <c r="CS390" s="69"/>
      <c r="CT390" s="113"/>
      <c r="CU390" s="69"/>
      <c r="CV390" s="69"/>
      <c r="CW390" s="69"/>
      <c r="CX390" s="113"/>
      <c r="CY390" s="69"/>
      <c r="CZ390" s="69"/>
      <c r="DA390" s="69"/>
      <c r="DB390" s="113"/>
      <c r="DC390" s="69"/>
      <c r="DD390" s="69"/>
      <c r="DE390" s="69"/>
      <c r="DF390" s="113"/>
      <c r="DG390" s="69"/>
      <c r="DH390" s="69"/>
      <c r="DI390" s="114"/>
      <c r="DK390" s="69"/>
      <c r="DL390" s="69"/>
      <c r="DM390" s="69"/>
      <c r="DN390" s="69"/>
      <c r="DO390" s="69"/>
      <c r="DP390" s="69"/>
      <c r="DQ390" s="69"/>
      <c r="DR390" s="69"/>
      <c r="DS390" s="69"/>
      <c r="DT390" s="69"/>
      <c r="DU390" s="69"/>
      <c r="DV390" s="69"/>
      <c r="DW390" s="69"/>
      <c r="DX390" s="69"/>
      <c r="DY390" s="69"/>
      <c r="DZ390" s="69"/>
      <c r="EA390" s="69"/>
      <c r="EB390" s="69"/>
      <c r="EC390" s="69"/>
      <c r="ED390" s="69"/>
      <c r="EE390" s="69"/>
      <c r="EF390" s="69"/>
      <c r="EG390" s="69"/>
      <c r="EH390" s="69"/>
      <c r="EI390" s="69"/>
      <c r="EJ390" s="69"/>
      <c r="EK390" s="69"/>
    </row>
    <row r="391" spans="1:141" outlineLevel="2" x14ac:dyDescent="0.25">
      <c r="A391" s="129"/>
      <c r="B391" s="129"/>
      <c r="C391" s="129"/>
      <c r="D391" s="129"/>
      <c r="E391" s="122"/>
      <c r="F391" s="130"/>
      <c r="G391" s="122"/>
      <c r="H391" s="122"/>
      <c r="I391" s="122"/>
      <c r="J391" s="130"/>
      <c r="K391" s="122"/>
      <c r="L391" s="122"/>
      <c r="M391" s="122"/>
      <c r="N391" s="130"/>
      <c r="O391" s="122"/>
      <c r="P391" s="122"/>
      <c r="Q391" s="122"/>
      <c r="R391" s="130"/>
      <c r="S391" s="122"/>
      <c r="T391" s="122"/>
      <c r="U391" s="122"/>
      <c r="V391" s="130"/>
      <c r="W391" s="122"/>
      <c r="X391" s="122"/>
      <c r="Y391" s="122"/>
      <c r="Z391" s="130"/>
      <c r="AA391" s="122"/>
      <c r="AB391" s="122"/>
      <c r="AC391" s="122"/>
      <c r="AD391" s="130"/>
      <c r="AE391" s="122"/>
      <c r="AF391" s="122"/>
      <c r="AG391" s="122"/>
      <c r="AH391" s="130"/>
      <c r="AI391" s="122"/>
      <c r="AJ391" s="122"/>
      <c r="AK391" s="122"/>
      <c r="AL391" s="130"/>
      <c r="AM391" s="122"/>
      <c r="AN391" s="122"/>
      <c r="AO391" s="122"/>
      <c r="AP391" s="130"/>
      <c r="AQ391" s="122"/>
      <c r="AR391" s="122"/>
      <c r="AS391" s="122"/>
      <c r="AT391" s="130"/>
      <c r="AU391" s="122"/>
      <c r="AV391" s="122"/>
      <c r="AW391" s="122"/>
      <c r="AX391" s="130"/>
      <c r="AY391" s="122"/>
      <c r="AZ391" s="122"/>
      <c r="BA391" s="122"/>
      <c r="BB391" s="130"/>
      <c r="BC391" s="122"/>
      <c r="BD391" s="122"/>
      <c r="BE391" s="122"/>
      <c r="BF391" s="130"/>
      <c r="BG391" s="122"/>
      <c r="BH391" s="122"/>
      <c r="BI391" s="122"/>
      <c r="BJ391" s="130"/>
      <c r="BK391" s="122"/>
      <c r="BL391" s="122"/>
      <c r="BM391" s="122"/>
      <c r="BN391" s="130"/>
      <c r="BO391" s="122"/>
      <c r="BP391" s="122"/>
      <c r="BQ391" s="122"/>
      <c r="BR391" s="130"/>
      <c r="BS391" s="122"/>
      <c r="BT391" s="122"/>
      <c r="BU391" s="122"/>
      <c r="BV391" s="130"/>
      <c r="BW391" s="122"/>
      <c r="BX391" s="122"/>
      <c r="BY391" s="122"/>
      <c r="BZ391" s="130"/>
      <c r="CA391" s="122"/>
      <c r="CB391" s="122"/>
      <c r="CC391" s="122"/>
      <c r="CD391" s="130"/>
      <c r="CE391" s="122"/>
      <c r="CF391" s="122"/>
      <c r="CG391" s="122"/>
      <c r="CH391" s="130"/>
      <c r="CI391" s="122"/>
      <c r="CJ391" s="122"/>
      <c r="CK391" s="122"/>
      <c r="CL391" s="130"/>
      <c r="CM391" s="122"/>
      <c r="CN391" s="122"/>
      <c r="CO391" s="122"/>
      <c r="CP391" s="130"/>
      <c r="CQ391" s="122"/>
      <c r="CR391" s="122"/>
      <c r="CS391" s="122"/>
      <c r="CT391" s="130"/>
      <c r="CU391" s="122"/>
      <c r="CV391" s="122"/>
      <c r="CW391" s="122"/>
      <c r="CX391" s="130"/>
      <c r="CY391" s="122"/>
      <c r="CZ391" s="122"/>
      <c r="DA391" s="122"/>
      <c r="DB391" s="130"/>
      <c r="DC391" s="122"/>
      <c r="DD391" s="122"/>
      <c r="DE391" s="122"/>
      <c r="DF391" s="130"/>
      <c r="DG391" s="122"/>
      <c r="DH391" s="122"/>
      <c r="DI391" s="131"/>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2"/>
      <c r="EI391" s="122"/>
      <c r="EJ391" s="122"/>
      <c r="EK391" s="122"/>
    </row>
    <row r="392" spans="1:141" outlineLevel="2" x14ac:dyDescent="0.25">
      <c r="A392" s="90"/>
      <c r="B392" s="90"/>
      <c r="C392" s="111"/>
      <c r="D392" s="90"/>
      <c r="F392" s="113"/>
      <c r="G392" s="69"/>
      <c r="H392" s="69"/>
      <c r="I392" s="114"/>
      <c r="J392" s="113"/>
      <c r="K392" s="69"/>
      <c r="L392" s="69"/>
      <c r="M392" s="114"/>
      <c r="N392" s="113"/>
      <c r="O392" s="69"/>
      <c r="P392" s="69"/>
      <c r="Q392" s="114"/>
      <c r="R392" s="113"/>
      <c r="S392" s="69"/>
      <c r="T392" s="69"/>
      <c r="U392" s="114"/>
      <c r="V392" s="113"/>
      <c r="W392" s="69"/>
      <c r="X392" s="69"/>
      <c r="Y392" s="114"/>
      <c r="Z392" s="113"/>
      <c r="AA392" s="69"/>
      <c r="AB392" s="69"/>
      <c r="AC392" s="114"/>
      <c r="AD392" s="113"/>
      <c r="AE392" s="69"/>
      <c r="AF392" s="69"/>
      <c r="AG392" s="114"/>
      <c r="AH392" s="113"/>
      <c r="AI392" s="69"/>
      <c r="AJ392" s="69"/>
      <c r="AK392" s="114"/>
      <c r="AL392" s="113"/>
      <c r="AM392" s="69"/>
      <c r="AN392" s="69"/>
      <c r="AO392" s="114"/>
      <c r="AP392" s="113"/>
      <c r="AQ392" s="69"/>
      <c r="AR392" s="69"/>
      <c r="AS392" s="114"/>
      <c r="AT392" s="113"/>
      <c r="AU392" s="69"/>
      <c r="AV392" s="69"/>
      <c r="AW392" s="114"/>
      <c r="AX392" s="113"/>
      <c r="AY392" s="69"/>
      <c r="AZ392" s="69"/>
      <c r="BA392" s="114"/>
      <c r="BB392" s="113"/>
      <c r="BC392" s="69"/>
      <c r="BD392" s="69"/>
      <c r="BE392" s="114"/>
      <c r="BF392" s="113"/>
      <c r="BG392" s="69"/>
      <c r="BH392" s="69"/>
      <c r="BI392" s="114"/>
      <c r="BJ392" s="113"/>
      <c r="BK392" s="69"/>
      <c r="BL392" s="69"/>
      <c r="BM392" s="114"/>
      <c r="BN392" s="113"/>
      <c r="BO392" s="69"/>
      <c r="BP392" s="69"/>
      <c r="BQ392" s="114"/>
      <c r="BR392" s="113"/>
      <c r="BS392" s="69"/>
      <c r="BT392" s="69"/>
      <c r="BU392" s="114"/>
      <c r="BV392" s="113"/>
      <c r="BW392" s="69"/>
      <c r="BX392" s="69"/>
      <c r="BY392" s="114"/>
      <c r="BZ392" s="113"/>
      <c r="CA392" s="69"/>
      <c r="CB392" s="69"/>
      <c r="CC392" s="114"/>
      <c r="CD392" s="113"/>
      <c r="CE392" s="69"/>
      <c r="CF392" s="69"/>
      <c r="CG392" s="114"/>
      <c r="CH392" s="113"/>
      <c r="CI392" s="69"/>
      <c r="CJ392" s="69"/>
      <c r="CK392" s="114"/>
      <c r="CL392" s="113"/>
      <c r="CM392" s="69"/>
      <c r="CN392" s="69"/>
      <c r="CO392" s="114"/>
      <c r="CP392" s="113"/>
      <c r="CQ392" s="69"/>
      <c r="CR392" s="69"/>
      <c r="CS392" s="114"/>
      <c r="CT392" s="113"/>
      <c r="CU392" s="69"/>
      <c r="CV392" s="69"/>
      <c r="CW392" s="114"/>
      <c r="CX392" s="113"/>
      <c r="CY392" s="69"/>
      <c r="CZ392" s="69"/>
      <c r="DA392" s="114"/>
      <c r="DB392" s="113"/>
      <c r="DC392" s="69"/>
      <c r="DD392" s="69"/>
      <c r="DE392" s="114"/>
      <c r="DF392" s="113"/>
      <c r="DG392" s="69"/>
      <c r="DH392" s="69"/>
      <c r="DI392" s="114"/>
      <c r="DK392" s="69"/>
      <c r="DL392" s="69"/>
      <c r="DM392" s="69"/>
      <c r="DN392" s="69"/>
      <c r="DO392" s="69"/>
      <c r="DP392" s="69"/>
      <c r="DQ392" s="69"/>
      <c r="DR392" s="69"/>
      <c r="DS392" s="69"/>
      <c r="DT392" s="69"/>
      <c r="DU392" s="69"/>
      <c r="DV392" s="69"/>
      <c r="DW392" s="69"/>
      <c r="DX392" s="69"/>
      <c r="DY392" s="69"/>
      <c r="DZ392" s="69"/>
      <c r="EA392" s="69"/>
      <c r="EB392" s="69"/>
      <c r="EC392" s="69"/>
      <c r="ED392" s="69"/>
      <c r="EE392" s="69"/>
      <c r="EF392" s="69"/>
      <c r="EG392" s="69"/>
      <c r="EH392" s="69"/>
      <c r="EI392" s="69"/>
      <c r="EJ392" s="69"/>
      <c r="EK392" s="69"/>
    </row>
    <row r="393" spans="1:141" s="36" customFormat="1" outlineLevel="2" x14ac:dyDescent="0.25">
      <c r="A393" s="170"/>
      <c r="B393" s="170"/>
      <c r="C393" s="171"/>
      <c r="D393" s="170"/>
      <c r="E393" s="36" t="s">
        <v>350</v>
      </c>
      <c r="F393" s="147">
        <f t="shared" ref="F393:AK393" si="697">SUM(F361,F364,F377)</f>
        <v>0</v>
      </c>
      <c r="G393" s="148">
        <f t="shared" si="697"/>
        <v>0</v>
      </c>
      <c r="H393" s="148">
        <f t="shared" si="697"/>
        <v>0</v>
      </c>
      <c r="I393" s="149">
        <f t="shared" si="697"/>
        <v>0</v>
      </c>
      <c r="J393" s="147">
        <f t="shared" si="697"/>
        <v>0</v>
      </c>
      <c r="K393" s="148">
        <f t="shared" si="697"/>
        <v>0</v>
      </c>
      <c r="L393" s="148">
        <f t="shared" si="697"/>
        <v>0</v>
      </c>
      <c r="M393" s="149">
        <f t="shared" si="697"/>
        <v>0</v>
      </c>
      <c r="N393" s="147">
        <f t="shared" si="697"/>
        <v>0</v>
      </c>
      <c r="O393" s="148">
        <f t="shared" si="697"/>
        <v>0</v>
      </c>
      <c r="P393" s="148">
        <f t="shared" si="697"/>
        <v>0</v>
      </c>
      <c r="Q393" s="149">
        <f t="shared" si="697"/>
        <v>0</v>
      </c>
      <c r="R393" s="147">
        <f t="shared" si="697"/>
        <v>0</v>
      </c>
      <c r="S393" s="148">
        <f t="shared" si="697"/>
        <v>0</v>
      </c>
      <c r="T393" s="148">
        <f t="shared" si="697"/>
        <v>0</v>
      </c>
      <c r="U393" s="149">
        <f t="shared" si="697"/>
        <v>0</v>
      </c>
      <c r="V393" s="147">
        <f t="shared" si="697"/>
        <v>0</v>
      </c>
      <c r="W393" s="148">
        <f t="shared" si="697"/>
        <v>0</v>
      </c>
      <c r="X393" s="148">
        <f t="shared" si="697"/>
        <v>0</v>
      </c>
      <c r="Y393" s="149">
        <f t="shared" si="697"/>
        <v>0</v>
      </c>
      <c r="Z393" s="147">
        <f t="shared" si="697"/>
        <v>0</v>
      </c>
      <c r="AA393" s="148">
        <f t="shared" si="697"/>
        <v>0</v>
      </c>
      <c r="AB393" s="148">
        <f t="shared" si="697"/>
        <v>0</v>
      </c>
      <c r="AC393" s="149">
        <f t="shared" si="697"/>
        <v>0</v>
      </c>
      <c r="AD393" s="147">
        <f t="shared" si="697"/>
        <v>0</v>
      </c>
      <c r="AE393" s="148">
        <f t="shared" si="697"/>
        <v>0</v>
      </c>
      <c r="AF393" s="148">
        <f t="shared" si="697"/>
        <v>0</v>
      </c>
      <c r="AG393" s="149">
        <f t="shared" si="697"/>
        <v>0</v>
      </c>
      <c r="AH393" s="147">
        <f t="shared" si="697"/>
        <v>0</v>
      </c>
      <c r="AI393" s="148">
        <f t="shared" si="697"/>
        <v>0</v>
      </c>
      <c r="AJ393" s="148">
        <f t="shared" si="697"/>
        <v>0</v>
      </c>
      <c r="AK393" s="149">
        <f t="shared" si="697"/>
        <v>0</v>
      </c>
      <c r="AL393" s="147">
        <f t="shared" ref="AL393:BQ393" ca="1" si="698">SUM(AL361,AL364,AL377)</f>
        <v>11699</v>
      </c>
      <c r="AM393" s="148">
        <f t="shared" ca="1" si="698"/>
        <v>12435</v>
      </c>
      <c r="AN393" s="148">
        <f t="shared" ca="1" si="698"/>
        <v>11748</v>
      </c>
      <c r="AO393" s="149">
        <f t="shared" ca="1" si="698"/>
        <v>12933</v>
      </c>
      <c r="AP393" s="147">
        <f t="shared" ca="1" si="698"/>
        <v>12080</v>
      </c>
      <c r="AQ393" s="148">
        <f t="shared" ca="1" si="698"/>
        <v>10954</v>
      </c>
      <c r="AR393" s="148">
        <f t="shared" ca="1" si="698"/>
        <v>11027</v>
      </c>
      <c r="AS393" s="149">
        <f t="shared" ca="1" si="698"/>
        <v>11056</v>
      </c>
      <c r="AT393" s="147">
        <f t="shared" ca="1" si="698"/>
        <v>11237</v>
      </c>
      <c r="AU393" s="148">
        <f t="shared" ca="1" si="698"/>
        <v>10015</v>
      </c>
      <c r="AV393" s="148">
        <f t="shared" ca="1" si="698"/>
        <v>9952</v>
      </c>
      <c r="AW393" s="149">
        <f t="shared" ca="1" si="698"/>
        <v>9454.4</v>
      </c>
      <c r="AX393" s="147">
        <f t="shared" ca="1" si="698"/>
        <v>7463.9999999999982</v>
      </c>
      <c r="AY393" s="148">
        <f t="shared" ca="1" si="698"/>
        <v>7463.9999999999982</v>
      </c>
      <c r="AZ393" s="148">
        <f t="shared" ca="1" si="698"/>
        <v>7463.9999999999982</v>
      </c>
      <c r="BA393" s="149">
        <f t="shared" ca="1" si="698"/>
        <v>7463.9999999999982</v>
      </c>
      <c r="BB393" s="147">
        <f t="shared" ca="1" si="698"/>
        <v>5473.5999999999967</v>
      </c>
      <c r="BC393" s="148">
        <f t="shared" ca="1" si="698"/>
        <v>5473.5999999999967</v>
      </c>
      <c r="BD393" s="148">
        <f t="shared" ca="1" si="698"/>
        <v>5473.5999999999967</v>
      </c>
      <c r="BE393" s="149">
        <f t="shared" ca="1" si="698"/>
        <v>5473.5999999999967</v>
      </c>
      <c r="BF393" s="147">
        <f t="shared" ca="1" si="698"/>
        <v>3483.1999999999962</v>
      </c>
      <c r="BG393" s="148">
        <f t="shared" ca="1" si="698"/>
        <v>3483.1999999999962</v>
      </c>
      <c r="BH393" s="148">
        <f t="shared" ca="1" si="698"/>
        <v>3483.1999999999962</v>
      </c>
      <c r="BI393" s="149">
        <f t="shared" ca="1" si="698"/>
        <v>3483.1999999999962</v>
      </c>
      <c r="BJ393" s="147">
        <f t="shared" ca="1" si="698"/>
        <v>1492.7999999999965</v>
      </c>
      <c r="BK393" s="148">
        <f t="shared" ca="1" si="698"/>
        <v>1492.7999999999965</v>
      </c>
      <c r="BL393" s="148">
        <f t="shared" ca="1" si="698"/>
        <v>1492.7999999999965</v>
      </c>
      <c r="BM393" s="149">
        <f t="shared" ca="1" si="698"/>
        <v>1492.7999999999965</v>
      </c>
      <c r="BN393" s="147">
        <f t="shared" ca="1" si="698"/>
        <v>0</v>
      </c>
      <c r="BO393" s="148">
        <f t="shared" ca="1" si="698"/>
        <v>0</v>
      </c>
      <c r="BP393" s="148">
        <f t="shared" ca="1" si="698"/>
        <v>0</v>
      </c>
      <c r="BQ393" s="149">
        <f t="shared" ca="1" si="698"/>
        <v>0</v>
      </c>
      <c r="BR393" s="147">
        <f t="shared" ref="BR393:CW393" ca="1" si="699">SUM(BR361,BR364,BR377)</f>
        <v>0</v>
      </c>
      <c r="BS393" s="148">
        <f t="shared" ca="1" si="699"/>
        <v>0</v>
      </c>
      <c r="BT393" s="148">
        <f t="shared" ca="1" si="699"/>
        <v>0</v>
      </c>
      <c r="BU393" s="149">
        <f t="shared" ca="1" si="699"/>
        <v>0</v>
      </c>
      <c r="BV393" s="147">
        <f t="shared" ca="1" si="699"/>
        <v>0</v>
      </c>
      <c r="BW393" s="148">
        <f t="shared" ca="1" si="699"/>
        <v>0</v>
      </c>
      <c r="BX393" s="148">
        <f t="shared" ca="1" si="699"/>
        <v>0</v>
      </c>
      <c r="BY393" s="149">
        <f t="shared" ca="1" si="699"/>
        <v>0</v>
      </c>
      <c r="BZ393" s="147">
        <f t="shared" ca="1" si="699"/>
        <v>0</v>
      </c>
      <c r="CA393" s="148">
        <f t="shared" ca="1" si="699"/>
        <v>0</v>
      </c>
      <c r="CB393" s="148">
        <f t="shared" ca="1" si="699"/>
        <v>0</v>
      </c>
      <c r="CC393" s="149">
        <f t="shared" ca="1" si="699"/>
        <v>0</v>
      </c>
      <c r="CD393" s="147">
        <f t="shared" ca="1" si="699"/>
        <v>0</v>
      </c>
      <c r="CE393" s="148">
        <f t="shared" ca="1" si="699"/>
        <v>0</v>
      </c>
      <c r="CF393" s="148">
        <f t="shared" ca="1" si="699"/>
        <v>0</v>
      </c>
      <c r="CG393" s="149">
        <f t="shared" ca="1" si="699"/>
        <v>0</v>
      </c>
      <c r="CH393" s="147">
        <f t="shared" ca="1" si="699"/>
        <v>0</v>
      </c>
      <c r="CI393" s="148">
        <f t="shared" ca="1" si="699"/>
        <v>0</v>
      </c>
      <c r="CJ393" s="148">
        <f t="shared" ca="1" si="699"/>
        <v>0</v>
      </c>
      <c r="CK393" s="149">
        <f t="shared" ca="1" si="699"/>
        <v>0</v>
      </c>
      <c r="CL393" s="147">
        <f t="shared" ca="1" si="699"/>
        <v>0</v>
      </c>
      <c r="CM393" s="148">
        <f t="shared" ca="1" si="699"/>
        <v>0</v>
      </c>
      <c r="CN393" s="148">
        <f t="shared" ca="1" si="699"/>
        <v>0</v>
      </c>
      <c r="CO393" s="149">
        <f t="shared" ca="1" si="699"/>
        <v>0</v>
      </c>
      <c r="CP393" s="147">
        <f t="shared" ca="1" si="699"/>
        <v>0</v>
      </c>
      <c r="CQ393" s="148">
        <f t="shared" ca="1" si="699"/>
        <v>0</v>
      </c>
      <c r="CR393" s="148">
        <f t="shared" ca="1" si="699"/>
        <v>0</v>
      </c>
      <c r="CS393" s="149">
        <f t="shared" ca="1" si="699"/>
        <v>0</v>
      </c>
      <c r="CT393" s="147">
        <f t="shared" ca="1" si="699"/>
        <v>0</v>
      </c>
      <c r="CU393" s="148">
        <f t="shared" ca="1" si="699"/>
        <v>0</v>
      </c>
      <c r="CV393" s="148">
        <f t="shared" ca="1" si="699"/>
        <v>0</v>
      </c>
      <c r="CW393" s="149">
        <f t="shared" ca="1" si="699"/>
        <v>0</v>
      </c>
      <c r="CX393" s="147">
        <f t="shared" ref="CX393:DI393" ca="1" si="700">SUM(CX361,CX364,CX377)</f>
        <v>0</v>
      </c>
      <c r="CY393" s="148">
        <f t="shared" ca="1" si="700"/>
        <v>0</v>
      </c>
      <c r="CZ393" s="148">
        <f t="shared" ca="1" si="700"/>
        <v>0</v>
      </c>
      <c r="DA393" s="149">
        <f t="shared" ca="1" si="700"/>
        <v>0</v>
      </c>
      <c r="DB393" s="147">
        <f t="shared" ca="1" si="700"/>
        <v>0</v>
      </c>
      <c r="DC393" s="148">
        <f t="shared" ca="1" si="700"/>
        <v>0</v>
      </c>
      <c r="DD393" s="148">
        <f t="shared" ca="1" si="700"/>
        <v>0</v>
      </c>
      <c r="DE393" s="149">
        <f t="shared" ca="1" si="700"/>
        <v>0</v>
      </c>
      <c r="DF393" s="147">
        <f t="shared" ca="1" si="700"/>
        <v>0</v>
      </c>
      <c r="DG393" s="148">
        <f t="shared" ca="1" si="700"/>
        <v>0</v>
      </c>
      <c r="DH393" s="148">
        <f t="shared" ca="1" si="700"/>
        <v>0</v>
      </c>
      <c r="DI393" s="149">
        <f t="shared" ca="1" si="700"/>
        <v>0</v>
      </c>
      <c r="DK393" s="148">
        <f t="shared" ref="DK393:EK393" ca="1" si="701">SUM(OFFSET($E393,,MATCH(DK$3,$F$5:$DI$5,0)+3,,1))</f>
        <v>0</v>
      </c>
      <c r="DL393" s="148">
        <f t="shared" ca="1" si="701"/>
        <v>0</v>
      </c>
      <c r="DM393" s="148">
        <f t="shared" ca="1" si="701"/>
        <v>0</v>
      </c>
      <c r="DN393" s="148">
        <f t="shared" ca="1" si="701"/>
        <v>0</v>
      </c>
      <c r="DO393" s="148">
        <f t="shared" ca="1" si="701"/>
        <v>0</v>
      </c>
      <c r="DP393" s="148">
        <f t="shared" ca="1" si="701"/>
        <v>0</v>
      </c>
      <c r="DQ393" s="148">
        <f t="shared" ca="1" si="701"/>
        <v>0</v>
      </c>
      <c r="DR393" s="148">
        <f t="shared" ca="1" si="701"/>
        <v>0</v>
      </c>
      <c r="DS393" s="148">
        <f t="shared" ca="1" si="701"/>
        <v>12933</v>
      </c>
      <c r="DT393" s="148">
        <f t="shared" ca="1" si="701"/>
        <v>11056</v>
      </c>
      <c r="DU393" s="148">
        <f t="shared" ca="1" si="701"/>
        <v>9454.4</v>
      </c>
      <c r="DV393" s="148">
        <f t="shared" ca="1" si="701"/>
        <v>7463.9999999999982</v>
      </c>
      <c r="DW393" s="148">
        <f t="shared" ca="1" si="701"/>
        <v>5473.5999999999967</v>
      </c>
      <c r="DX393" s="148">
        <f t="shared" ca="1" si="701"/>
        <v>3483.1999999999962</v>
      </c>
      <c r="DY393" s="148">
        <f t="shared" ca="1" si="701"/>
        <v>1492.7999999999965</v>
      </c>
      <c r="DZ393" s="148">
        <f t="shared" ca="1" si="701"/>
        <v>0</v>
      </c>
      <c r="EA393" s="148">
        <f t="shared" ca="1" si="701"/>
        <v>0</v>
      </c>
      <c r="EB393" s="148">
        <f t="shared" ca="1" si="701"/>
        <v>0</v>
      </c>
      <c r="EC393" s="148">
        <f t="shared" ca="1" si="701"/>
        <v>0</v>
      </c>
      <c r="ED393" s="148">
        <f t="shared" ca="1" si="701"/>
        <v>0</v>
      </c>
      <c r="EE393" s="148">
        <f t="shared" ca="1" si="701"/>
        <v>0</v>
      </c>
      <c r="EF393" s="148">
        <f t="shared" ca="1" si="701"/>
        <v>0</v>
      </c>
      <c r="EG393" s="148">
        <f t="shared" ca="1" si="701"/>
        <v>0</v>
      </c>
      <c r="EH393" s="148">
        <f t="shared" ca="1" si="701"/>
        <v>0</v>
      </c>
      <c r="EI393" s="148">
        <f t="shared" ca="1" si="701"/>
        <v>0</v>
      </c>
      <c r="EJ393" s="148">
        <f t="shared" ca="1" si="701"/>
        <v>0</v>
      </c>
      <c r="EK393" s="148">
        <f t="shared" ca="1" si="701"/>
        <v>0</v>
      </c>
    </row>
    <row r="394" spans="1:141" s="36" customFormat="1" outlineLevel="2" x14ac:dyDescent="0.25">
      <c r="A394" s="170"/>
      <c r="B394" s="170"/>
      <c r="C394" s="171"/>
      <c r="D394" s="170"/>
      <c r="F394" s="147"/>
      <c r="G394" s="148"/>
      <c r="H394" s="148"/>
      <c r="I394" s="149"/>
      <c r="J394" s="147"/>
      <c r="K394" s="148"/>
      <c r="L394" s="148"/>
      <c r="M394" s="149"/>
      <c r="N394" s="147"/>
      <c r="O394" s="148"/>
      <c r="P394" s="148"/>
      <c r="Q394" s="149"/>
      <c r="R394" s="147"/>
      <c r="S394" s="148"/>
      <c r="T394" s="148"/>
      <c r="U394" s="149"/>
      <c r="V394" s="147"/>
      <c r="W394" s="148"/>
      <c r="X394" s="148"/>
      <c r="Y394" s="149"/>
      <c r="Z394" s="147"/>
      <c r="AA394" s="148"/>
      <c r="AB394" s="148"/>
      <c r="AC394" s="149"/>
      <c r="AD394" s="147"/>
      <c r="AE394" s="148"/>
      <c r="AF394" s="148"/>
      <c r="AG394" s="149"/>
      <c r="AH394" s="147"/>
      <c r="AI394" s="148"/>
      <c r="AJ394" s="148"/>
      <c r="AK394" s="149"/>
      <c r="AL394" s="147"/>
      <c r="AM394" s="148"/>
      <c r="AN394" s="148"/>
      <c r="AO394" s="149"/>
      <c r="AP394" s="147"/>
      <c r="AQ394" s="148"/>
      <c r="AR394" s="148"/>
      <c r="AS394" s="149"/>
      <c r="AT394" s="147"/>
      <c r="AU394" s="148"/>
      <c r="AV394" s="148"/>
      <c r="AW394" s="149"/>
      <c r="AX394" s="147"/>
      <c r="AY394" s="148"/>
      <c r="AZ394" s="148"/>
      <c r="BA394" s="149"/>
      <c r="BB394" s="147"/>
      <c r="BC394" s="148"/>
      <c r="BD394" s="148"/>
      <c r="BE394" s="149"/>
      <c r="BF394" s="147"/>
      <c r="BG394" s="148"/>
      <c r="BH394" s="148"/>
      <c r="BI394" s="149"/>
      <c r="BJ394" s="147"/>
      <c r="BK394" s="148"/>
      <c r="BL394" s="148"/>
      <c r="BM394" s="149"/>
      <c r="BN394" s="147"/>
      <c r="BO394" s="148"/>
      <c r="BP394" s="148"/>
      <c r="BQ394" s="149"/>
      <c r="BR394" s="147"/>
      <c r="BS394" s="148"/>
      <c r="BT394" s="148"/>
      <c r="BU394" s="149"/>
      <c r="BV394" s="147"/>
      <c r="BW394" s="148"/>
      <c r="BX394" s="148"/>
      <c r="BY394" s="149"/>
      <c r="BZ394" s="147"/>
      <c r="CA394" s="148"/>
      <c r="CB394" s="148"/>
      <c r="CC394" s="149"/>
      <c r="CD394" s="147"/>
      <c r="CE394" s="148"/>
      <c r="CF394" s="148"/>
      <c r="CG394" s="149"/>
      <c r="CH394" s="147"/>
      <c r="CI394" s="148"/>
      <c r="CJ394" s="148"/>
      <c r="CK394" s="149"/>
      <c r="CL394" s="147"/>
      <c r="CM394" s="148"/>
      <c r="CN394" s="148"/>
      <c r="CO394" s="149"/>
      <c r="CP394" s="147"/>
      <c r="CQ394" s="148"/>
      <c r="CR394" s="148"/>
      <c r="CS394" s="149"/>
      <c r="CT394" s="147"/>
      <c r="CU394" s="148"/>
      <c r="CV394" s="148"/>
      <c r="CW394" s="149"/>
      <c r="CX394" s="147"/>
      <c r="CY394" s="148"/>
      <c r="CZ394" s="148"/>
      <c r="DA394" s="149"/>
      <c r="DB394" s="147"/>
      <c r="DC394" s="148"/>
      <c r="DD394" s="148"/>
      <c r="DE394" s="149"/>
      <c r="DF394" s="147"/>
      <c r="DG394" s="148"/>
      <c r="DH394" s="148"/>
      <c r="DI394" s="149"/>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c r="EE394" s="148"/>
      <c r="EF394" s="148"/>
      <c r="EG394" s="148"/>
      <c r="EH394" s="148"/>
      <c r="EI394" s="148"/>
      <c r="EJ394" s="148"/>
      <c r="EK394" s="148"/>
    </row>
    <row r="395" spans="1:141" outlineLevel="2" x14ac:dyDescent="0.25">
      <c r="A395" s="90"/>
      <c r="B395" s="90"/>
      <c r="C395" s="111"/>
      <c r="D395" s="90"/>
      <c r="E395" t="s">
        <v>59</v>
      </c>
      <c r="F395" s="113">
        <f t="shared" ref="F395:AK395" ca="1" si="702">IFERROR(F350-F312,"")</f>
        <v>1158.7209999999998</v>
      </c>
      <c r="G395" s="69">
        <f t="shared" ca="1" si="702"/>
        <v>1174.3679999999999</v>
      </c>
      <c r="H395" s="69">
        <f t="shared" ca="1" si="702"/>
        <v>1312.6019999999999</v>
      </c>
      <c r="I395" s="114">
        <f t="shared" ca="1" si="702"/>
        <v>1043.847</v>
      </c>
      <c r="J395" s="113">
        <f t="shared" ca="1" si="702"/>
        <v>1076</v>
      </c>
      <c r="K395" s="69">
        <f t="shared" ca="1" si="702"/>
        <v>1168</v>
      </c>
      <c r="L395" s="69">
        <f t="shared" ca="1" si="702"/>
        <v>1109</v>
      </c>
      <c r="M395" s="114">
        <f t="shared" ca="1" si="702"/>
        <v>914</v>
      </c>
      <c r="N395" s="113">
        <f t="shared" ca="1" si="702"/>
        <v>962</v>
      </c>
      <c r="O395" s="69">
        <f t="shared" ca="1" si="702"/>
        <v>1082</v>
      </c>
      <c r="P395" s="69">
        <f t="shared" ca="1" si="702"/>
        <v>1105</v>
      </c>
      <c r="Q395" s="114">
        <f t="shared" ca="1" si="702"/>
        <v>1050</v>
      </c>
      <c r="R395" s="113">
        <f t="shared" ca="1" si="702"/>
        <v>221</v>
      </c>
      <c r="S395" s="69">
        <f t="shared" ca="1" si="702"/>
        <v>85</v>
      </c>
      <c r="T395" s="69">
        <f t="shared" ca="1" si="702"/>
        <v>-792</v>
      </c>
      <c r="U395" s="114">
        <f t="shared" ca="1" si="702"/>
        <v>-2002</v>
      </c>
      <c r="V395" s="113">
        <f t="shared" ca="1" si="702"/>
        <v>1235</v>
      </c>
      <c r="W395" s="69">
        <f t="shared" ca="1" si="702"/>
        <v>1283</v>
      </c>
      <c r="X395" s="69">
        <f t="shared" ca="1" si="702"/>
        <v>1269</v>
      </c>
      <c r="Y395" s="114">
        <f t="shared" ca="1" si="702"/>
        <v>1297</v>
      </c>
      <c r="Z395" s="113">
        <f t="shared" ca="1" si="702"/>
        <v>-218</v>
      </c>
      <c r="AA395" s="69">
        <f t="shared" ca="1" si="702"/>
        <v>-4549</v>
      </c>
      <c r="AB395" s="69">
        <f t="shared" ca="1" si="702"/>
        <v>-7217</v>
      </c>
      <c r="AC395" s="114">
        <f t="shared" ca="1" si="702"/>
        <v>-7692</v>
      </c>
      <c r="AD395" s="113">
        <f t="shared" ca="1" si="702"/>
        <v>-7397</v>
      </c>
      <c r="AE395" s="69">
        <f t="shared" ca="1" si="702"/>
        <v>5032</v>
      </c>
      <c r="AF395" s="69">
        <f t="shared" ca="1" si="702"/>
        <v>6034</v>
      </c>
      <c r="AG395" s="114">
        <f t="shared" ca="1" si="702"/>
        <v>7505</v>
      </c>
      <c r="AH395" s="113">
        <f t="shared" ca="1" si="702"/>
        <v>6760</v>
      </c>
      <c r="AI395" s="69">
        <f t="shared" ca="1" si="702"/>
        <v>7879</v>
      </c>
      <c r="AJ395" s="69">
        <f t="shared" ca="1" si="702"/>
        <v>11282</v>
      </c>
      <c r="AK395" s="114">
        <f t="shared" ca="1" si="702"/>
        <v>10582</v>
      </c>
      <c r="AL395" s="113">
        <f t="shared" ref="AL395:BQ395" ca="1" si="703">IFERROR(AL350-AL312,"")</f>
        <v>7812</v>
      </c>
      <c r="AM395" s="69">
        <f t="shared" ca="1" si="703"/>
        <v>9422</v>
      </c>
      <c r="AN395" s="69">
        <f t="shared" ca="1" si="703"/>
        <v>8948</v>
      </c>
      <c r="AO395" s="114">
        <f t="shared" ca="1" si="703"/>
        <v>8642</v>
      </c>
      <c r="AP395" s="113">
        <f t="shared" ca="1" si="703"/>
        <v>7001</v>
      </c>
      <c r="AQ395" s="69">
        <f t="shared" ca="1" si="703"/>
        <v>5171</v>
      </c>
      <c r="AR395" s="69">
        <f t="shared" ca="1" si="703"/>
        <v>5508</v>
      </c>
      <c r="AS395" s="114">
        <f t="shared" ca="1" si="703"/>
        <v>3776</v>
      </c>
      <c r="AT395" s="113">
        <f t="shared" ca="1" si="703"/>
        <v>3650</v>
      </c>
      <c r="AU395" s="69">
        <f t="shared" ca="1" si="703"/>
        <v>1452</v>
      </c>
      <c r="AV395" s="69">
        <f t="shared" ca="1" si="703"/>
        <v>845</v>
      </c>
      <c r="AW395" s="114">
        <f t="shared" ca="1" si="703"/>
        <v>-12117.337815245586</v>
      </c>
      <c r="AX395" s="113">
        <f t="shared" ca="1" si="703"/>
        <v>-20945.254151330519</v>
      </c>
      <c r="AY395" s="69">
        <f t="shared" ca="1" si="703"/>
        <v>-43987.809294238905</v>
      </c>
      <c r="AZ395" s="69">
        <f t="shared" ca="1" si="703"/>
        <v>-70984.395801927763</v>
      </c>
      <c r="BA395" s="114">
        <f t="shared" ca="1" si="703"/>
        <v>-100426.26082355151</v>
      </c>
      <c r="BB395" s="113">
        <f t="shared" ca="1" si="703"/>
        <v>-118258.50859569396</v>
      </c>
      <c r="BC395" s="69">
        <f t="shared" ca="1" si="703"/>
        <v>-146610.88370497199</v>
      </c>
      <c r="BD395" s="69">
        <f t="shared" ca="1" si="703"/>
        <v>-179760.13615701755</v>
      </c>
      <c r="BE395" s="114">
        <f t="shared" ca="1" si="703"/>
        <v>-215876.61218850329</v>
      </c>
      <c r="BF395" s="113">
        <f t="shared" ca="1" si="703"/>
        <v>-238846.08279148556</v>
      </c>
      <c r="BG395" s="69">
        <f t="shared" ca="1" si="703"/>
        <v>-271842.13625643816</v>
      </c>
      <c r="BH395" s="69">
        <f t="shared" ca="1" si="703"/>
        <v>-310345.70104839775</v>
      </c>
      <c r="BI395" s="114">
        <f t="shared" ca="1" si="703"/>
        <v>-352256.85628602467</v>
      </c>
      <c r="BJ395" s="113">
        <f t="shared" ca="1" si="703"/>
        <v>-379700.60504449293</v>
      </c>
      <c r="BK395" s="69">
        <f t="shared" ca="1" si="703"/>
        <v>-416833.25872712128</v>
      </c>
      <c r="BL395" s="69">
        <f t="shared" ca="1" si="703"/>
        <v>-460081.52070648439</v>
      </c>
      <c r="BM395" s="114">
        <f t="shared" ca="1" si="703"/>
        <v>-507114.48897359933</v>
      </c>
      <c r="BN395" s="113">
        <f t="shared" ca="1" si="703"/>
        <v>-538637.44878415868</v>
      </c>
      <c r="BO395" s="69">
        <f t="shared" ca="1" si="703"/>
        <v>-579309.8848178644</v>
      </c>
      <c r="BP395" s="69">
        <f t="shared" ca="1" si="703"/>
        <v>-626589.72680700489</v>
      </c>
      <c r="BQ395" s="114">
        <f t="shared" ca="1" si="703"/>
        <v>-677959.61199740414</v>
      </c>
      <c r="BR395" s="113">
        <f t="shared" ref="BR395:CW395" ca="1" si="704">IFERROR(BR350-BR312,"")</f>
        <v>-713170.68368064216</v>
      </c>
      <c r="BS395" s="69">
        <f t="shared" ca="1" si="704"/>
        <v>-756529.65902937949</v>
      </c>
      <c r="BT395" s="69">
        <f t="shared" ca="1" si="704"/>
        <v>-806829.33468439442</v>
      </c>
      <c r="BU395" s="114">
        <f t="shared" ca="1" si="704"/>
        <v>-861426.49284900376</v>
      </c>
      <c r="BV395" s="113">
        <f t="shared" ca="1" si="704"/>
        <v>-899059.75546736177</v>
      </c>
      <c r="BW395" s="69">
        <f t="shared" ca="1" si="704"/>
        <v>-945251.28003885027</v>
      </c>
      <c r="BX395" s="69">
        <f t="shared" ca="1" si="704"/>
        <v>-998733.5163063769</v>
      </c>
      <c r="BY395" s="114">
        <f t="shared" ca="1" si="704"/>
        <v>-1056731.0989129439</v>
      </c>
      <c r="BZ395" s="113">
        <f t="shared" ca="1" si="704"/>
        <v>-1096919.497123325</v>
      </c>
      <c r="CA395" s="69">
        <f t="shared" ca="1" si="704"/>
        <v>-1146097.0864917012</v>
      </c>
      <c r="CB395" s="69">
        <f t="shared" ca="1" si="704"/>
        <v>-1202932.952755586</v>
      </c>
      <c r="CC395" s="114">
        <f t="shared" ca="1" si="704"/>
        <v>-1264512.9758580844</v>
      </c>
      <c r="CD395" s="113">
        <f t="shared" ca="1" si="704"/>
        <v>-1307396.3091601739</v>
      </c>
      <c r="CE395" s="69">
        <f t="shared" ca="1" si="704"/>
        <v>-1359721.3632179869</v>
      </c>
      <c r="CF395" s="69">
        <f t="shared" ca="1" si="704"/>
        <v>-1420090.6918049073</v>
      </c>
      <c r="CG395" s="114">
        <f t="shared" ca="1" si="704"/>
        <v>-1485444.4826717644</v>
      </c>
      <c r="CH395" s="113">
        <f t="shared" ca="1" si="704"/>
        <v>-1531169.7515445061</v>
      </c>
      <c r="CI395" s="69">
        <f t="shared" ca="1" si="704"/>
        <v>-1586811.9521281775</v>
      </c>
      <c r="CJ395" s="69">
        <f t="shared" ca="1" si="704"/>
        <v>-1650903.7798795921</v>
      </c>
      <c r="CK395" s="114">
        <f t="shared" ca="1" si="704"/>
        <v>-1720232.4459945564</v>
      </c>
      <c r="CL395" s="113">
        <f t="shared" ca="1" si="704"/>
        <v>-1768954.2153796803</v>
      </c>
      <c r="CM395" s="69">
        <f t="shared" ca="1" si="704"/>
        <v>-1828091.943816643</v>
      </c>
      <c r="CN395" s="69">
        <f t="shared" ca="1" si="704"/>
        <v>-1896104.9757799269</v>
      </c>
      <c r="CO395" s="114">
        <f t="shared" ca="1" si="704"/>
        <v>-1969619.897333751</v>
      </c>
      <c r="CP395" s="113">
        <f t="shared" ca="1" si="704"/>
        <v>-2021500.67833317</v>
      </c>
      <c r="CQ395" s="69">
        <f t="shared" ca="1" si="704"/>
        <v>-2084321.4539062369</v>
      </c>
      <c r="CR395" s="69">
        <f t="shared" ca="1" si="704"/>
        <v>-2156464.5502504231</v>
      </c>
      <c r="CS395" s="114">
        <f t="shared" ca="1" si="704"/>
        <v>-2234387.8972973581</v>
      </c>
      <c r="CT395" s="113">
        <f t="shared" ca="1" si="704"/>
        <v>-2289598.5479945112</v>
      </c>
      <c r="CU395" s="69">
        <f t="shared" ca="1" si="704"/>
        <v>-2356299.4883687105</v>
      </c>
      <c r="CV395" s="69">
        <f t="shared" ca="1" si="704"/>
        <v>-2432792.1756854453</v>
      </c>
      <c r="CW395" s="114">
        <f t="shared" ca="1" si="704"/>
        <v>-2515357.4511971641</v>
      </c>
      <c r="CX395" s="113">
        <f t="shared" ref="CX395:DI395" ca="1" si="705">IFERROR(CX350-CX312,"")</f>
        <v>-2574077.5975577869</v>
      </c>
      <c r="CY395" s="69">
        <f t="shared" ca="1" si="705"/>
        <v>-2644865.9022670761</v>
      </c>
      <c r="CZ395" s="69">
        <f t="shared" ca="1" si="705"/>
        <v>-2725938.9104753295</v>
      </c>
      <c r="DA395" s="114">
        <f t="shared" ca="1" si="705"/>
        <v>-2813391.5205864259</v>
      </c>
      <c r="DB395" s="113">
        <f t="shared" ca="1" si="705"/>
        <v>-2875809.9984419215</v>
      </c>
      <c r="DC395" s="69">
        <f t="shared" ca="1" si="705"/>
        <v>-2950903.4565879605</v>
      </c>
      <c r="DD395" s="69">
        <f t="shared" ca="1" si="705"/>
        <v>-3036799.2827218659</v>
      </c>
      <c r="DE395" s="114">
        <f t="shared" ca="1" si="705"/>
        <v>-3129397.1355256932</v>
      </c>
      <c r="DF395" s="113">
        <f t="shared" ca="1" si="705"/>
        <v>-3195712.4546923102</v>
      </c>
      <c r="DG395" s="69">
        <f t="shared" ca="1" si="705"/>
        <v>-3275339.9780649827</v>
      </c>
      <c r="DH395" s="69">
        <f t="shared" ca="1" si="705"/>
        <v>-3366313.4782880414</v>
      </c>
      <c r="DI395" s="114">
        <f t="shared" ca="1" si="705"/>
        <v>-3464327.6126094805</v>
      </c>
      <c r="DK395" s="69">
        <f t="shared" ref="DK395:EK395" ca="1" si="706">SUM(OFFSET($E395,,MATCH(DK$3,$F$5:$DI$5,0)+3,,1))</f>
        <v>1043.847</v>
      </c>
      <c r="DL395" s="69">
        <f t="shared" ca="1" si="706"/>
        <v>914</v>
      </c>
      <c r="DM395" s="69">
        <f t="shared" ca="1" si="706"/>
        <v>1050</v>
      </c>
      <c r="DN395" s="69">
        <f t="shared" ca="1" si="706"/>
        <v>-2002</v>
      </c>
      <c r="DO395" s="69">
        <f t="shared" ca="1" si="706"/>
        <v>1297</v>
      </c>
      <c r="DP395" s="69">
        <f t="shared" ca="1" si="706"/>
        <v>-7692</v>
      </c>
      <c r="DQ395" s="69">
        <f t="shared" ca="1" si="706"/>
        <v>7505</v>
      </c>
      <c r="DR395" s="69">
        <f t="shared" ca="1" si="706"/>
        <v>10582</v>
      </c>
      <c r="DS395" s="69">
        <f t="shared" ca="1" si="706"/>
        <v>8642</v>
      </c>
      <c r="DT395" s="69">
        <f t="shared" ca="1" si="706"/>
        <v>3776</v>
      </c>
      <c r="DU395" s="69">
        <f t="shared" ca="1" si="706"/>
        <v>-12117.337815245586</v>
      </c>
      <c r="DV395" s="69">
        <f t="shared" ca="1" si="706"/>
        <v>-100426.26082355151</v>
      </c>
      <c r="DW395" s="69">
        <f t="shared" ca="1" si="706"/>
        <v>-215876.61218850329</v>
      </c>
      <c r="DX395" s="69">
        <f t="shared" ca="1" si="706"/>
        <v>-352256.85628602467</v>
      </c>
      <c r="DY395" s="69">
        <f t="shared" ca="1" si="706"/>
        <v>-507114.48897359933</v>
      </c>
      <c r="DZ395" s="69">
        <f t="shared" ca="1" si="706"/>
        <v>-677959.61199740414</v>
      </c>
      <c r="EA395" s="69">
        <f t="shared" ca="1" si="706"/>
        <v>-861426.49284900376</v>
      </c>
      <c r="EB395" s="69">
        <f t="shared" ca="1" si="706"/>
        <v>-1056731.0989129439</v>
      </c>
      <c r="EC395" s="69">
        <f t="shared" ca="1" si="706"/>
        <v>-1264512.9758580844</v>
      </c>
      <c r="ED395" s="69">
        <f t="shared" ca="1" si="706"/>
        <v>-1485444.4826717644</v>
      </c>
      <c r="EE395" s="69">
        <f t="shared" ca="1" si="706"/>
        <v>-1720232.4459945564</v>
      </c>
      <c r="EF395" s="69">
        <f t="shared" ca="1" si="706"/>
        <v>-1969619.897333751</v>
      </c>
      <c r="EG395" s="69">
        <f t="shared" ca="1" si="706"/>
        <v>-2234387.8972973581</v>
      </c>
      <c r="EH395" s="69">
        <f t="shared" ca="1" si="706"/>
        <v>-2515357.4511971641</v>
      </c>
      <c r="EI395" s="69">
        <f t="shared" ca="1" si="706"/>
        <v>-2813391.5205864259</v>
      </c>
      <c r="EJ395" s="69">
        <f t="shared" ca="1" si="706"/>
        <v>-3129397.1355256932</v>
      </c>
      <c r="EK395" s="69">
        <f t="shared" ca="1" si="706"/>
        <v>-3464327.6126094805</v>
      </c>
    </row>
    <row r="396" spans="1:141" outlineLevel="2" x14ac:dyDescent="0.25">
      <c r="A396" s="129"/>
      <c r="B396" s="129"/>
      <c r="C396" s="129"/>
      <c r="D396" s="129"/>
      <c r="E396" s="122"/>
      <c r="F396" s="130"/>
      <c r="G396" s="122"/>
      <c r="H396" s="122"/>
      <c r="I396" s="122"/>
      <c r="J396" s="130"/>
      <c r="K396" s="122"/>
      <c r="L396" s="122"/>
      <c r="M396" s="122"/>
      <c r="N396" s="130"/>
      <c r="O396" s="122"/>
      <c r="P396" s="122"/>
      <c r="Q396" s="122"/>
      <c r="R396" s="130"/>
      <c r="S396" s="122"/>
      <c r="T396" s="122"/>
      <c r="U396" s="122"/>
      <c r="V396" s="130"/>
      <c r="W396" s="122"/>
      <c r="X396" s="122"/>
      <c r="Y396" s="122"/>
      <c r="Z396" s="130"/>
      <c r="AA396" s="122"/>
      <c r="AB396" s="122"/>
      <c r="AC396" s="122"/>
      <c r="AD396" s="130"/>
      <c r="AE396" s="122"/>
      <c r="AF396" s="122"/>
      <c r="AG396" s="122"/>
      <c r="AH396" s="130"/>
      <c r="AI396" s="122"/>
      <c r="AJ396" s="122"/>
      <c r="AK396" s="122"/>
      <c r="AL396" s="130"/>
      <c r="AM396" s="122"/>
      <c r="AN396" s="122"/>
      <c r="AO396" s="122"/>
      <c r="AP396" s="130"/>
      <c r="AQ396" s="122"/>
      <c r="AR396" s="122"/>
      <c r="AS396" s="122"/>
      <c r="AT396" s="130"/>
      <c r="AU396" s="122"/>
      <c r="AV396" s="122"/>
      <c r="AW396" s="122"/>
      <c r="AX396" s="130"/>
      <c r="AY396" s="122"/>
      <c r="AZ396" s="122"/>
      <c r="BA396" s="122"/>
      <c r="BB396" s="130"/>
      <c r="BC396" s="122"/>
      <c r="BD396" s="122"/>
      <c r="BE396" s="122"/>
      <c r="BF396" s="130"/>
      <c r="BG396" s="122"/>
      <c r="BH396" s="122"/>
      <c r="BI396" s="122"/>
      <c r="BJ396" s="130"/>
      <c r="BK396" s="122"/>
      <c r="BL396" s="122"/>
      <c r="BM396" s="122"/>
      <c r="BN396" s="130"/>
      <c r="BO396" s="122"/>
      <c r="BP396" s="122"/>
      <c r="BQ396" s="122"/>
      <c r="BR396" s="130"/>
      <c r="BS396" s="122"/>
      <c r="BT396" s="122"/>
      <c r="BU396" s="122"/>
      <c r="BV396" s="130"/>
      <c r="BW396" s="122"/>
      <c r="BX396" s="122"/>
      <c r="BY396" s="122"/>
      <c r="BZ396" s="130"/>
      <c r="CA396" s="122"/>
      <c r="CB396" s="122"/>
      <c r="CC396" s="122"/>
      <c r="CD396" s="130"/>
      <c r="CE396" s="122"/>
      <c r="CF396" s="122"/>
      <c r="CG396" s="122"/>
      <c r="CH396" s="130"/>
      <c r="CI396" s="122"/>
      <c r="CJ396" s="122"/>
      <c r="CK396" s="122"/>
      <c r="CL396" s="130"/>
      <c r="CM396" s="122"/>
      <c r="CN396" s="122"/>
      <c r="CO396" s="122"/>
      <c r="CP396" s="130"/>
      <c r="CQ396" s="122"/>
      <c r="CR396" s="122"/>
      <c r="CS396" s="122"/>
      <c r="CT396" s="130"/>
      <c r="CU396" s="122"/>
      <c r="CV396" s="122"/>
      <c r="CW396" s="122"/>
      <c r="CX396" s="130"/>
      <c r="CY396" s="122"/>
      <c r="CZ396" s="122"/>
      <c r="DA396" s="122"/>
      <c r="DB396" s="130"/>
      <c r="DC396" s="122"/>
      <c r="DD396" s="122"/>
      <c r="DE396" s="122"/>
      <c r="DF396" s="130"/>
      <c r="DG396" s="122"/>
      <c r="DH396" s="122"/>
      <c r="DI396" s="131"/>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2"/>
      <c r="EI396" s="122"/>
      <c r="EJ396" s="122"/>
      <c r="EK396" s="122"/>
    </row>
    <row r="397" spans="1:141" outlineLevel="2" x14ac:dyDescent="0.25">
      <c r="A397" s="90"/>
      <c r="B397" s="90"/>
      <c r="C397" s="90"/>
      <c r="D397" s="90"/>
      <c r="F397" s="100"/>
      <c r="I397" s="101"/>
      <c r="J397" s="100"/>
      <c r="M397" s="101"/>
      <c r="N397" s="100"/>
      <c r="Q397" s="101"/>
      <c r="R397" s="100"/>
      <c r="U397" s="101"/>
      <c r="V397" s="100"/>
      <c r="Y397" s="101"/>
      <c r="Z397" s="100"/>
      <c r="AC397" s="101"/>
      <c r="AD397" s="100"/>
      <c r="AG397" s="101"/>
      <c r="AH397" s="100"/>
      <c r="AK397" s="101"/>
      <c r="AL397" s="100"/>
      <c r="AO397" s="101"/>
      <c r="AP397" s="100"/>
      <c r="AS397" s="101"/>
      <c r="AT397" s="100"/>
      <c r="AW397" s="101"/>
      <c r="AX397" s="100"/>
      <c r="BA397" s="101"/>
      <c r="BB397" s="100"/>
      <c r="BE397" s="101"/>
      <c r="BF397" s="100"/>
      <c r="BI397" s="101"/>
      <c r="BJ397" s="100"/>
      <c r="BM397" s="101"/>
      <c r="BN397" s="100"/>
      <c r="BQ397" s="101"/>
      <c r="BR397" s="100"/>
      <c r="BU397" s="101"/>
      <c r="BV397" s="100"/>
      <c r="BY397" s="101"/>
      <c r="BZ397" s="100"/>
      <c r="CC397" s="101"/>
      <c r="CD397" s="100"/>
      <c r="CG397" s="101"/>
      <c r="CH397" s="100"/>
      <c r="CK397" s="101"/>
      <c r="CL397" s="100"/>
      <c r="CO397" s="101"/>
      <c r="CP397" s="100"/>
      <c r="CS397" s="101"/>
      <c r="CT397" s="100"/>
      <c r="CW397" s="101"/>
      <c r="CX397" s="100"/>
      <c r="DA397" s="101"/>
      <c r="DB397" s="100"/>
      <c r="DE397" s="101"/>
      <c r="DF397" s="100"/>
      <c r="DI397" s="101"/>
    </row>
    <row r="398" spans="1:141" outlineLevel="2" x14ac:dyDescent="0.25">
      <c r="A398" s="90"/>
      <c r="B398" s="90"/>
      <c r="C398" s="111"/>
      <c r="D398" s="90"/>
      <c r="E398" s="132" t="s">
        <v>49</v>
      </c>
      <c r="F398" s="105">
        <f t="shared" ref="F398:AK398" ca="1" si="707">IF(ISNUMBER(F402),F402+IF($I$7=1,F400,0),IF(ISNUMBER(F404),F404+IF($I$7=1,F400,0),""))</f>
        <v>3838.652</v>
      </c>
      <c r="G398" s="106">
        <f t="shared" ca="1" si="707"/>
        <v>3870.962</v>
      </c>
      <c r="H398" s="106">
        <f t="shared" ca="1" si="707"/>
        <v>3846.114</v>
      </c>
      <c r="I398" s="107">
        <f t="shared" ca="1" si="707"/>
        <v>4126.6849999999995</v>
      </c>
      <c r="J398" s="105">
        <f t="shared" ca="1" si="707"/>
        <v>4328</v>
      </c>
      <c r="K398" s="106">
        <f t="shared" ca="1" si="707"/>
        <v>4070</v>
      </c>
      <c r="L398" s="106">
        <f t="shared" ca="1" si="707"/>
        <v>4257</v>
      </c>
      <c r="M398" s="107">
        <f t="shared" ca="1" si="707"/>
        <v>4441</v>
      </c>
      <c r="N398" s="105">
        <f t="shared" ca="1" si="707"/>
        <v>4207</v>
      </c>
      <c r="O398" s="106">
        <f t="shared" ca="1" si="707"/>
        <v>4453</v>
      </c>
      <c r="P398" s="106">
        <f t="shared" ca="1" si="707"/>
        <v>4731</v>
      </c>
      <c r="Q398" s="107">
        <f t="shared" ca="1" si="707"/>
        <v>5032</v>
      </c>
      <c r="R398" s="105">
        <f t="shared" ca="1" si="707"/>
        <v>4217</v>
      </c>
      <c r="S398" s="106">
        <f t="shared" ca="1" si="707"/>
        <v>3889</v>
      </c>
      <c r="T398" s="106">
        <f t="shared" ca="1" si="707"/>
        <v>3518</v>
      </c>
      <c r="U398" s="107">
        <f t="shared" ca="1" si="707"/>
        <v>3106</v>
      </c>
      <c r="V398" s="105">
        <f t="shared" ca="1" si="707"/>
        <v>6535</v>
      </c>
      <c r="W398" s="106">
        <f t="shared" ca="1" si="707"/>
        <v>7225</v>
      </c>
      <c r="X398" s="106">
        <f t="shared" ca="1" si="707"/>
        <v>6870</v>
      </c>
      <c r="Y398" s="107">
        <f t="shared" ca="1" si="707"/>
        <v>6640</v>
      </c>
      <c r="Z398" s="105">
        <f t="shared" ca="1" si="707"/>
        <v>5030</v>
      </c>
      <c r="AA398" s="106">
        <f t="shared" ca="1" si="707"/>
        <v>1370</v>
      </c>
      <c r="AB398" s="106">
        <f t="shared" ca="1" si="707"/>
        <v>4</v>
      </c>
      <c r="AC398" s="107">
        <f t="shared" ca="1" si="707"/>
        <v>1</v>
      </c>
      <c r="AD398" s="105">
        <f t="shared" ca="1" si="707"/>
        <v>860</v>
      </c>
      <c r="AE398" s="106">
        <f t="shared" ca="1" si="707"/>
        <v>7707</v>
      </c>
      <c r="AF398" s="106">
        <f t="shared" ca="1" si="707"/>
        <v>7888</v>
      </c>
      <c r="AG398" s="107">
        <f t="shared" ca="1" si="707"/>
        <v>10714</v>
      </c>
      <c r="AH398" s="105">
        <f t="shared" ca="1" si="707"/>
        <v>11689</v>
      </c>
      <c r="AI398" s="106">
        <f t="shared" ca="1" si="707"/>
        <v>14026</v>
      </c>
      <c r="AJ398" s="106">
        <f t="shared" ca="1" si="707"/>
        <v>18010</v>
      </c>
      <c r="AK398" s="107">
        <f t="shared" ca="1" si="707"/>
        <v>19218</v>
      </c>
      <c r="AL398" s="105">
        <f t="shared" ref="AL398:BQ398" ca="1" si="708">IF(ISNUMBER(AL402),AL402+IF($I$7=1,AL400,0),IF(ISNUMBER(AL404),AL404+IF($I$7=1,AL400,0),""))</f>
        <v>16451</v>
      </c>
      <c r="AM398" s="106">
        <f t="shared" ca="1" si="708"/>
        <v>14024</v>
      </c>
      <c r="AN398" s="106">
        <f t="shared" ca="1" si="708"/>
        <v>10343</v>
      </c>
      <c r="AO398" s="107">
        <f t="shared" ca="1" si="708"/>
        <v>9907</v>
      </c>
      <c r="AP398" s="105">
        <f t="shared" ca="1" si="708"/>
        <v>10241</v>
      </c>
      <c r="AQ398" s="106">
        <f t="shared" ca="1" si="708"/>
        <v>10240</v>
      </c>
      <c r="AR398" s="106">
        <f t="shared" ca="1" si="708"/>
        <v>12762</v>
      </c>
      <c r="AS398" s="107">
        <f t="shared" ca="1" si="708"/>
        <v>18704</v>
      </c>
      <c r="AT398" s="105">
        <f t="shared" ca="1" si="708"/>
        <v>23851</v>
      </c>
      <c r="AU398" s="106">
        <f t="shared" ca="1" si="708"/>
        <v>26237</v>
      </c>
      <c r="AV398" s="106">
        <f t="shared" ca="1" si="708"/>
        <v>29380</v>
      </c>
      <c r="AW398" s="107">
        <f t="shared" ca="1" si="708"/>
        <v>29380</v>
      </c>
      <c r="AX398" s="105">
        <f t="shared" ca="1" si="708"/>
        <v>29380</v>
      </c>
      <c r="AY398" s="106">
        <f t="shared" ca="1" si="708"/>
        <v>29380</v>
      </c>
      <c r="AZ398" s="106">
        <f t="shared" ca="1" si="708"/>
        <v>29380</v>
      </c>
      <c r="BA398" s="107">
        <f t="shared" ca="1" si="708"/>
        <v>29380</v>
      </c>
      <c r="BB398" s="105">
        <f t="shared" ca="1" si="708"/>
        <v>29380</v>
      </c>
      <c r="BC398" s="106">
        <f t="shared" ca="1" si="708"/>
        <v>29380</v>
      </c>
      <c r="BD398" s="106">
        <f t="shared" ca="1" si="708"/>
        <v>29380</v>
      </c>
      <c r="BE398" s="107">
        <f t="shared" ca="1" si="708"/>
        <v>29380</v>
      </c>
      <c r="BF398" s="105">
        <f t="shared" ca="1" si="708"/>
        <v>29380</v>
      </c>
      <c r="BG398" s="106">
        <f t="shared" ca="1" si="708"/>
        <v>29380</v>
      </c>
      <c r="BH398" s="106">
        <f t="shared" ca="1" si="708"/>
        <v>29380</v>
      </c>
      <c r="BI398" s="107">
        <f t="shared" ca="1" si="708"/>
        <v>29380</v>
      </c>
      <c r="BJ398" s="105">
        <f t="shared" ca="1" si="708"/>
        <v>29380</v>
      </c>
      <c r="BK398" s="106">
        <f t="shared" ca="1" si="708"/>
        <v>29380</v>
      </c>
      <c r="BL398" s="106">
        <f t="shared" ca="1" si="708"/>
        <v>29380</v>
      </c>
      <c r="BM398" s="107">
        <f t="shared" ca="1" si="708"/>
        <v>29380</v>
      </c>
      <c r="BN398" s="105">
        <f t="shared" ca="1" si="708"/>
        <v>29380</v>
      </c>
      <c r="BO398" s="106">
        <f t="shared" ca="1" si="708"/>
        <v>29380</v>
      </c>
      <c r="BP398" s="106">
        <f t="shared" ca="1" si="708"/>
        <v>29380</v>
      </c>
      <c r="BQ398" s="107">
        <f t="shared" ca="1" si="708"/>
        <v>29380</v>
      </c>
      <c r="BR398" s="105">
        <f t="shared" ref="BR398:CW398" ca="1" si="709">IF(ISNUMBER(BR402),BR402+IF($I$7=1,BR400,0),IF(ISNUMBER(BR404),BR404+IF($I$7=1,BR400,0),""))</f>
        <v>29380</v>
      </c>
      <c r="BS398" s="106">
        <f t="shared" ca="1" si="709"/>
        <v>29380</v>
      </c>
      <c r="BT398" s="106">
        <f t="shared" ca="1" si="709"/>
        <v>29380</v>
      </c>
      <c r="BU398" s="107">
        <f t="shared" ca="1" si="709"/>
        <v>29380</v>
      </c>
      <c r="BV398" s="105">
        <f t="shared" ca="1" si="709"/>
        <v>29380</v>
      </c>
      <c r="BW398" s="106">
        <f t="shared" ca="1" si="709"/>
        <v>29380</v>
      </c>
      <c r="BX398" s="106">
        <f t="shared" ca="1" si="709"/>
        <v>29380</v>
      </c>
      <c r="BY398" s="107">
        <f t="shared" ca="1" si="709"/>
        <v>29380</v>
      </c>
      <c r="BZ398" s="105">
        <f t="shared" ca="1" si="709"/>
        <v>29380</v>
      </c>
      <c r="CA398" s="106">
        <f t="shared" ca="1" si="709"/>
        <v>29380</v>
      </c>
      <c r="CB398" s="106">
        <f t="shared" ca="1" si="709"/>
        <v>29380</v>
      </c>
      <c r="CC398" s="107">
        <f t="shared" ca="1" si="709"/>
        <v>29380</v>
      </c>
      <c r="CD398" s="105">
        <f t="shared" ca="1" si="709"/>
        <v>29380</v>
      </c>
      <c r="CE398" s="106">
        <f t="shared" ca="1" si="709"/>
        <v>29380</v>
      </c>
      <c r="CF398" s="106">
        <f t="shared" ca="1" si="709"/>
        <v>29380</v>
      </c>
      <c r="CG398" s="107">
        <f t="shared" ca="1" si="709"/>
        <v>29380</v>
      </c>
      <c r="CH398" s="105">
        <f t="shared" ca="1" si="709"/>
        <v>29380</v>
      </c>
      <c r="CI398" s="106">
        <f t="shared" ca="1" si="709"/>
        <v>29380</v>
      </c>
      <c r="CJ398" s="106">
        <f t="shared" ca="1" si="709"/>
        <v>29380</v>
      </c>
      <c r="CK398" s="107">
        <f t="shared" ca="1" si="709"/>
        <v>29380</v>
      </c>
      <c r="CL398" s="105">
        <f t="shared" ca="1" si="709"/>
        <v>29380</v>
      </c>
      <c r="CM398" s="106">
        <f t="shared" ca="1" si="709"/>
        <v>29380</v>
      </c>
      <c r="CN398" s="106">
        <f t="shared" ca="1" si="709"/>
        <v>29380</v>
      </c>
      <c r="CO398" s="107">
        <f t="shared" ca="1" si="709"/>
        <v>29380</v>
      </c>
      <c r="CP398" s="105">
        <f t="shared" ca="1" si="709"/>
        <v>29380</v>
      </c>
      <c r="CQ398" s="106">
        <f t="shared" ca="1" si="709"/>
        <v>29380</v>
      </c>
      <c r="CR398" s="106">
        <f t="shared" ca="1" si="709"/>
        <v>29380</v>
      </c>
      <c r="CS398" s="107">
        <f t="shared" ca="1" si="709"/>
        <v>29380</v>
      </c>
      <c r="CT398" s="105">
        <f t="shared" ca="1" si="709"/>
        <v>29380</v>
      </c>
      <c r="CU398" s="106">
        <f t="shared" ca="1" si="709"/>
        <v>29380</v>
      </c>
      <c r="CV398" s="106">
        <f t="shared" ca="1" si="709"/>
        <v>29380</v>
      </c>
      <c r="CW398" s="107">
        <f t="shared" ca="1" si="709"/>
        <v>29380</v>
      </c>
      <c r="CX398" s="105">
        <f t="shared" ref="CX398:DI398" ca="1" si="710">IF(ISNUMBER(CX402),CX402+IF($I$7=1,CX400,0),IF(ISNUMBER(CX404),CX404+IF($I$7=1,CX400,0),""))</f>
        <v>29380</v>
      </c>
      <c r="CY398" s="106">
        <f t="shared" ca="1" si="710"/>
        <v>29380</v>
      </c>
      <c r="CZ398" s="106">
        <f t="shared" ca="1" si="710"/>
        <v>29380</v>
      </c>
      <c r="DA398" s="107">
        <f t="shared" ca="1" si="710"/>
        <v>29380</v>
      </c>
      <c r="DB398" s="105">
        <f t="shared" ca="1" si="710"/>
        <v>29380</v>
      </c>
      <c r="DC398" s="106">
        <f t="shared" ca="1" si="710"/>
        <v>29380</v>
      </c>
      <c r="DD398" s="106">
        <f t="shared" ca="1" si="710"/>
        <v>29380</v>
      </c>
      <c r="DE398" s="107">
        <f t="shared" ca="1" si="710"/>
        <v>29380</v>
      </c>
      <c r="DF398" s="105">
        <f t="shared" ca="1" si="710"/>
        <v>29380</v>
      </c>
      <c r="DG398" s="106">
        <f t="shared" ca="1" si="710"/>
        <v>29380</v>
      </c>
      <c r="DH398" s="106">
        <f t="shared" ca="1" si="710"/>
        <v>29380</v>
      </c>
      <c r="DI398" s="107">
        <f t="shared" ca="1" si="710"/>
        <v>29380</v>
      </c>
      <c r="DK398" s="106">
        <f t="shared" ref="DK398:EK398" ca="1" si="711">SUM(OFFSET($E398,,MATCH(DK$3,$F$5:$DI$5,0)+3,,1))</f>
        <v>4126.6849999999995</v>
      </c>
      <c r="DL398" s="106">
        <f t="shared" ca="1" si="711"/>
        <v>4441</v>
      </c>
      <c r="DM398" s="106">
        <f t="shared" ca="1" si="711"/>
        <v>5032</v>
      </c>
      <c r="DN398" s="106">
        <f t="shared" ca="1" si="711"/>
        <v>3106</v>
      </c>
      <c r="DO398" s="106">
        <f t="shared" ca="1" si="711"/>
        <v>6640</v>
      </c>
      <c r="DP398" s="106">
        <f t="shared" ca="1" si="711"/>
        <v>1</v>
      </c>
      <c r="DQ398" s="106">
        <f t="shared" ca="1" si="711"/>
        <v>10714</v>
      </c>
      <c r="DR398" s="106">
        <f t="shared" ca="1" si="711"/>
        <v>19218</v>
      </c>
      <c r="DS398" s="106">
        <f t="shared" ca="1" si="711"/>
        <v>9907</v>
      </c>
      <c r="DT398" s="106">
        <f t="shared" ca="1" si="711"/>
        <v>18704</v>
      </c>
      <c r="DU398" s="106">
        <f t="shared" ca="1" si="711"/>
        <v>29380</v>
      </c>
      <c r="DV398" s="106">
        <f t="shared" ca="1" si="711"/>
        <v>29380</v>
      </c>
      <c r="DW398" s="106">
        <f t="shared" ca="1" si="711"/>
        <v>29380</v>
      </c>
      <c r="DX398" s="106">
        <f t="shared" ca="1" si="711"/>
        <v>29380</v>
      </c>
      <c r="DY398" s="106">
        <f t="shared" ca="1" si="711"/>
        <v>29380</v>
      </c>
      <c r="DZ398" s="106">
        <f t="shared" ca="1" si="711"/>
        <v>29380</v>
      </c>
      <c r="EA398" s="106">
        <f t="shared" ca="1" si="711"/>
        <v>29380</v>
      </c>
      <c r="EB398" s="106">
        <f t="shared" ca="1" si="711"/>
        <v>29380</v>
      </c>
      <c r="EC398" s="106">
        <f t="shared" ca="1" si="711"/>
        <v>29380</v>
      </c>
      <c r="ED398" s="106">
        <f t="shared" ca="1" si="711"/>
        <v>29380</v>
      </c>
      <c r="EE398" s="106">
        <f t="shared" ca="1" si="711"/>
        <v>29380</v>
      </c>
      <c r="EF398" s="106">
        <f t="shared" ca="1" si="711"/>
        <v>29380</v>
      </c>
      <c r="EG398" s="106">
        <f t="shared" ca="1" si="711"/>
        <v>29380</v>
      </c>
      <c r="EH398" s="106">
        <f t="shared" ca="1" si="711"/>
        <v>29380</v>
      </c>
      <c r="EI398" s="106">
        <f t="shared" ca="1" si="711"/>
        <v>29380</v>
      </c>
      <c r="EJ398" s="106">
        <f t="shared" ca="1" si="711"/>
        <v>29380</v>
      </c>
      <c r="EK398" s="106">
        <f t="shared" ca="1" si="711"/>
        <v>29380</v>
      </c>
    </row>
    <row r="399" spans="1:141" outlineLevel="2" x14ac:dyDescent="0.25">
      <c r="A399" s="90"/>
      <c r="B399" s="90"/>
      <c r="C399" s="90"/>
      <c r="D399" s="90"/>
      <c r="F399" s="100"/>
      <c r="I399" s="101"/>
      <c r="J399" s="100"/>
      <c r="M399" s="101"/>
      <c r="N399" s="100"/>
      <c r="Q399" s="101"/>
      <c r="R399" s="100"/>
      <c r="U399" s="101"/>
      <c r="V399" s="100"/>
      <c r="Y399" s="101"/>
      <c r="Z399" s="100"/>
      <c r="AC399" s="101"/>
      <c r="AD399" s="100"/>
      <c r="AG399" s="101"/>
      <c r="AH399" s="100"/>
      <c r="AK399" s="101"/>
      <c r="AL399" s="100"/>
      <c r="AO399" s="101"/>
      <c r="AP399" s="100"/>
      <c r="AS399" s="101"/>
      <c r="AT399" s="100"/>
      <c r="AW399" s="101"/>
      <c r="AX399" s="100"/>
      <c r="BA399" s="101"/>
      <c r="BB399" s="100"/>
      <c r="BE399" s="101"/>
      <c r="BF399" s="100"/>
      <c r="BI399" s="101"/>
      <c r="BJ399" s="100"/>
      <c r="BM399" s="101"/>
      <c r="BN399" s="100"/>
      <c r="BQ399" s="101"/>
      <c r="BR399" s="100"/>
      <c r="BU399" s="101"/>
      <c r="BV399" s="100"/>
      <c r="BY399" s="101"/>
      <c r="BZ399" s="100"/>
      <c r="CC399" s="101"/>
      <c r="CD399" s="100"/>
      <c r="CG399" s="101"/>
      <c r="CH399" s="100"/>
      <c r="CK399" s="101"/>
      <c r="CL399" s="100"/>
      <c r="CO399" s="101"/>
      <c r="CP399" s="100"/>
      <c r="CS399" s="101"/>
      <c r="CT399" s="100"/>
      <c r="CW399" s="101"/>
      <c r="CX399" s="100"/>
      <c r="DA399" s="101"/>
      <c r="DB399" s="100"/>
      <c r="DE399" s="101"/>
      <c r="DF399" s="100"/>
      <c r="DI399" s="101"/>
    </row>
    <row r="400" spans="1:141" outlineLevel="2" x14ac:dyDescent="0.25">
      <c r="A400" s="90" t="str">
        <f>A402</f>
        <v>bs</v>
      </c>
      <c r="B400" s="90" t="str">
        <f>B402</f>
        <v>shortTermInvestments</v>
      </c>
      <c r="C400" s="111">
        <f>C402</f>
        <v>9.9999999999999995E-7</v>
      </c>
      <c r="D400" s="90"/>
      <c r="E400" t="str">
        <f>CONCATENATE(E398," - adjustment")</f>
        <v>Short-term investments - adjustment</v>
      </c>
      <c r="F400" s="117">
        <v>0</v>
      </c>
      <c r="G400" s="118">
        <v>0</v>
      </c>
      <c r="H400" s="118">
        <v>0</v>
      </c>
      <c r="I400" s="119" cm="1">
        <f t="array" aca="1" ref="I400" ca="1">IF(ISNUMBER(INDEX('DataModel-NVDA'!$ET$4:$FT$109,MATCH(1,('DataModel-NVDA'!$EO$4:$EO$109=$A400)*('DataModel-NVDA'!$EP$4:$EP$109=$B400),0),MATCH(CONCATENATE("FY ",RIGHT(I$3,4)),'DataModel-NVDA'!$ET$2:$FT$2,0))*$C400),INDEX('DataModel-NVDA'!$ET$4:$FT$109,MATCH(1,('DataModel-NVDA'!$EO$4:$EO$109=$A400)*('DataModel-NVDA'!$EP$4:$EP$109=$B400),0),MATCH(CONCATENATE("FY ",RIGHT(I$3,4)),'DataModel-NVDA'!$ET$2:$FT$2,0))*$C400,0)</f>
        <v>0</v>
      </c>
      <c r="J400" s="117">
        <v>0</v>
      </c>
      <c r="K400" s="118">
        <v>0</v>
      </c>
      <c r="L400" s="118">
        <v>0</v>
      </c>
      <c r="M400" s="119" cm="1">
        <f t="array" aca="1" ref="M400" ca="1">IF(ISNUMBER(INDEX('DataModel-NVDA'!$ET$4:$FT$109,MATCH(1,('DataModel-NVDA'!$EO$4:$EO$109=$A400)*('DataModel-NVDA'!$EP$4:$EP$109=$B400),0),MATCH(CONCATENATE("FY ",RIGHT(M$3,4)),'DataModel-NVDA'!$ET$2:$FT$2,0))*$C400),INDEX('DataModel-NVDA'!$ET$4:$FT$109,MATCH(1,('DataModel-NVDA'!$EO$4:$EO$109=$A400)*('DataModel-NVDA'!$EP$4:$EP$109=$B400),0),MATCH(CONCATENATE("FY ",RIGHT(M$3,4)),'DataModel-NVDA'!$ET$2:$FT$2,0))*$C400,0)</f>
        <v>0</v>
      </c>
      <c r="N400" s="117">
        <v>0</v>
      </c>
      <c r="O400" s="118">
        <v>0</v>
      </c>
      <c r="P400" s="118">
        <v>0</v>
      </c>
      <c r="Q400" s="119" cm="1">
        <f t="array" aca="1" ref="Q400" ca="1">IF(ISNUMBER(INDEX('DataModel-NVDA'!$ET$4:$FT$109,MATCH(1,('DataModel-NVDA'!$EO$4:$EO$109=$A400)*('DataModel-NVDA'!$EP$4:$EP$109=$B400),0),MATCH(CONCATENATE("FY ",RIGHT(Q$3,4)),'DataModel-NVDA'!$ET$2:$FT$2,0))*$C400),INDEX('DataModel-NVDA'!$ET$4:$FT$109,MATCH(1,('DataModel-NVDA'!$EO$4:$EO$109=$A400)*('DataModel-NVDA'!$EP$4:$EP$109=$B400),0),MATCH(CONCATENATE("FY ",RIGHT(Q$3,4)),'DataModel-NVDA'!$ET$2:$FT$2,0))*$C400,0)</f>
        <v>0</v>
      </c>
      <c r="R400" s="117">
        <v>0</v>
      </c>
      <c r="S400" s="118">
        <v>0</v>
      </c>
      <c r="T400" s="118">
        <v>0</v>
      </c>
      <c r="U400" s="119" cm="1">
        <f t="array" aca="1" ref="U400" ca="1">IF(ISNUMBER(INDEX('DataModel-NVDA'!$ET$4:$FT$109,MATCH(1,('DataModel-NVDA'!$EO$4:$EO$109=$A400)*('DataModel-NVDA'!$EP$4:$EP$109=$B400),0),MATCH(CONCATENATE("FY ",RIGHT(U$3,4)),'DataModel-NVDA'!$ET$2:$FT$2,0))*$C400),INDEX('DataModel-NVDA'!$ET$4:$FT$109,MATCH(1,('DataModel-NVDA'!$EO$4:$EO$109=$A400)*('DataModel-NVDA'!$EP$4:$EP$109=$B400),0),MATCH(CONCATENATE("FY ",RIGHT(U$3,4)),'DataModel-NVDA'!$ET$2:$FT$2,0))*$C400,0)</f>
        <v>0</v>
      </c>
      <c r="V400" s="117">
        <v>0</v>
      </c>
      <c r="W400" s="118">
        <v>0</v>
      </c>
      <c r="X400" s="118">
        <v>0</v>
      </c>
      <c r="Y400" s="119" cm="1">
        <f t="array" aca="1" ref="Y400" ca="1">IF(ISNUMBER(INDEX('DataModel-NVDA'!$ET$4:$FT$109,MATCH(1,('DataModel-NVDA'!$EO$4:$EO$109=$A400)*('DataModel-NVDA'!$EP$4:$EP$109=$B400),0),MATCH(CONCATENATE("FY ",RIGHT(Y$3,4)),'DataModel-NVDA'!$ET$2:$FT$2,0))*$C400),INDEX('DataModel-NVDA'!$ET$4:$FT$109,MATCH(1,('DataModel-NVDA'!$EO$4:$EO$109=$A400)*('DataModel-NVDA'!$EP$4:$EP$109=$B400),0),MATCH(CONCATENATE("FY ",RIGHT(Y$3,4)),'DataModel-NVDA'!$ET$2:$FT$2,0))*$C400,0)</f>
        <v>0</v>
      </c>
      <c r="Z400" s="117">
        <v>0</v>
      </c>
      <c r="AA400" s="118">
        <v>0</v>
      </c>
      <c r="AB400" s="118">
        <v>0</v>
      </c>
      <c r="AC400" s="119" cm="1">
        <f t="array" aca="1" ref="AC400" ca="1">IF(ISNUMBER(INDEX('DataModel-NVDA'!$ET$4:$FT$109,MATCH(1,('DataModel-NVDA'!$EO$4:$EO$109=$A400)*('DataModel-NVDA'!$EP$4:$EP$109=$B400),0),MATCH(CONCATENATE("FY ",RIGHT(AC$3,4)),'DataModel-NVDA'!$ET$2:$FT$2,0))*$C400),INDEX('DataModel-NVDA'!$ET$4:$FT$109,MATCH(1,('DataModel-NVDA'!$EO$4:$EO$109=$A400)*('DataModel-NVDA'!$EP$4:$EP$109=$B400),0),MATCH(CONCATENATE("FY ",RIGHT(AC$3,4)),'DataModel-NVDA'!$ET$2:$FT$2,0))*$C400,0)</f>
        <v>0</v>
      </c>
      <c r="AD400" s="117">
        <v>0</v>
      </c>
      <c r="AE400" s="118">
        <v>0</v>
      </c>
      <c r="AF400" s="118">
        <v>0</v>
      </c>
      <c r="AG400" s="119" cm="1">
        <f t="array" aca="1" ref="AG400" ca="1">IF(ISNUMBER(INDEX('DataModel-NVDA'!$ET$4:$FT$109,MATCH(1,('DataModel-NVDA'!$EO$4:$EO$109=$A400)*('DataModel-NVDA'!$EP$4:$EP$109=$B400),0),MATCH(CONCATENATE("FY ",RIGHT(AG$3,4)),'DataModel-NVDA'!$ET$2:$FT$2,0))*$C400),INDEX('DataModel-NVDA'!$ET$4:$FT$109,MATCH(1,('DataModel-NVDA'!$EO$4:$EO$109=$A400)*('DataModel-NVDA'!$EP$4:$EP$109=$B400),0),MATCH(CONCATENATE("FY ",RIGHT(AG$3,4)),'DataModel-NVDA'!$ET$2:$FT$2,0))*$C400,0)</f>
        <v>0</v>
      </c>
      <c r="AH400" s="117">
        <v>0</v>
      </c>
      <c r="AI400" s="118">
        <v>0</v>
      </c>
      <c r="AJ400" s="118">
        <v>0</v>
      </c>
      <c r="AK400" s="119" cm="1">
        <f t="array" aca="1" ref="AK400" ca="1">IF(ISNUMBER(INDEX('DataModel-NVDA'!$ET$4:$FT$109,MATCH(1,('DataModel-NVDA'!$EO$4:$EO$109=$A400)*('DataModel-NVDA'!$EP$4:$EP$109=$B400),0),MATCH(CONCATENATE("FY ",RIGHT(AK$3,4)),'DataModel-NVDA'!$ET$2:$FT$2,0))*$C400),INDEX('DataModel-NVDA'!$ET$4:$FT$109,MATCH(1,('DataModel-NVDA'!$EO$4:$EO$109=$A400)*('DataModel-NVDA'!$EP$4:$EP$109=$B400),0),MATCH(CONCATENATE("FY ",RIGHT(AK$3,4)),'DataModel-NVDA'!$ET$2:$FT$2,0))*$C400,0)</f>
        <v>0</v>
      </c>
      <c r="AL400" s="117">
        <v>0</v>
      </c>
      <c r="AM400" s="118">
        <v>0</v>
      </c>
      <c r="AN400" s="118">
        <v>0</v>
      </c>
      <c r="AO400" s="119" cm="1">
        <f t="array" aca="1" ref="AO400" ca="1">IF(ISNUMBER(INDEX('DataModel-NVDA'!$ET$4:$FT$109,MATCH(1,('DataModel-NVDA'!$EO$4:$EO$109=$A400)*('DataModel-NVDA'!$EP$4:$EP$109=$B400),0),MATCH(CONCATENATE("FY ",RIGHT(AO$3,4)),'DataModel-NVDA'!$ET$2:$FT$2,0))*$C400),INDEX('DataModel-NVDA'!$ET$4:$FT$109,MATCH(1,('DataModel-NVDA'!$EO$4:$EO$109=$A400)*('DataModel-NVDA'!$EP$4:$EP$109=$B400),0),MATCH(CONCATENATE("FY ",RIGHT(AO$3,4)),'DataModel-NVDA'!$ET$2:$FT$2,0))*$C400,0)</f>
        <v>0</v>
      </c>
      <c r="AP400" s="117">
        <v>0</v>
      </c>
      <c r="AQ400" s="118">
        <v>0</v>
      </c>
      <c r="AR400" s="118">
        <v>0</v>
      </c>
      <c r="AS400" s="119" cm="1">
        <f t="array" aca="1" ref="AS400" ca="1">IF(ISNUMBER(INDEX('DataModel-NVDA'!$ET$4:$FT$109,MATCH(1,('DataModel-NVDA'!$EO$4:$EO$109=$A400)*('DataModel-NVDA'!$EP$4:$EP$109=$B400),0),MATCH(CONCATENATE("FY ",RIGHT(AS$3,4)),'DataModel-NVDA'!$ET$2:$FT$2,0))*$C400),INDEX('DataModel-NVDA'!$ET$4:$FT$109,MATCH(1,('DataModel-NVDA'!$EO$4:$EO$109=$A400)*('DataModel-NVDA'!$EP$4:$EP$109=$B400),0),MATCH(CONCATENATE("FY ",RIGHT(AS$3,4)),'DataModel-NVDA'!$ET$2:$FT$2,0))*$C400,0)</f>
        <v>0</v>
      </c>
      <c r="AT400" s="117">
        <v>0</v>
      </c>
      <c r="AU400" s="118">
        <v>0</v>
      </c>
      <c r="AV400" s="118">
        <v>0</v>
      </c>
      <c r="AW400" s="119" cm="1">
        <f t="array" aca="1" ref="AW400" ca="1">IF(ISNUMBER(INDEX('DataModel-NVDA'!$ET$4:$FT$109,MATCH(1,('DataModel-NVDA'!$EO$4:$EO$109=$A400)*('DataModel-NVDA'!$EP$4:$EP$109=$B400),0),MATCH(CONCATENATE("FY ",RIGHT(AW$3,4)),'DataModel-NVDA'!$ET$2:$FT$2,0))*$C400),INDEX('DataModel-NVDA'!$ET$4:$FT$109,MATCH(1,('DataModel-NVDA'!$EO$4:$EO$109=$A400)*('DataModel-NVDA'!$EP$4:$EP$109=$B400),0),MATCH(CONCATENATE("FY ",RIGHT(AW$3,4)),'DataModel-NVDA'!$ET$2:$FT$2,0))*$C400,0)</f>
        <v>0</v>
      </c>
      <c r="AX400" s="117">
        <v>0</v>
      </c>
      <c r="AY400" s="118">
        <v>0</v>
      </c>
      <c r="AZ400" s="118">
        <v>0</v>
      </c>
      <c r="BA400" s="119" cm="1">
        <f t="array" aca="1" ref="BA400" ca="1">IF(ISNUMBER(INDEX('DataModel-NVDA'!$ET$4:$FT$109,MATCH(1,('DataModel-NVDA'!$EO$4:$EO$109=$A400)*('DataModel-NVDA'!$EP$4:$EP$109=$B400),0),MATCH(CONCATENATE("FY ",RIGHT(BA$3,4)),'DataModel-NVDA'!$ET$2:$FT$2,0))*$C400),INDEX('DataModel-NVDA'!$ET$4:$FT$109,MATCH(1,('DataModel-NVDA'!$EO$4:$EO$109=$A400)*('DataModel-NVDA'!$EP$4:$EP$109=$B400),0),MATCH(CONCATENATE("FY ",RIGHT(BA$3,4)),'DataModel-NVDA'!$ET$2:$FT$2,0))*$C400,0)</f>
        <v>0</v>
      </c>
      <c r="BB400" s="117">
        <v>0</v>
      </c>
      <c r="BC400" s="118">
        <v>0</v>
      </c>
      <c r="BD400" s="118">
        <v>0</v>
      </c>
      <c r="BE400" s="119" cm="1">
        <f t="array" aca="1" ref="BE400" ca="1">IF(ISNUMBER(INDEX('DataModel-NVDA'!$ET$4:$FT$109,MATCH(1,('DataModel-NVDA'!$EO$4:$EO$109=$A400)*('DataModel-NVDA'!$EP$4:$EP$109=$B400),0),MATCH(CONCATENATE("FY ",RIGHT(BE$3,4)),'DataModel-NVDA'!$ET$2:$FT$2,0))*$C400),INDEX('DataModel-NVDA'!$ET$4:$FT$109,MATCH(1,('DataModel-NVDA'!$EO$4:$EO$109=$A400)*('DataModel-NVDA'!$EP$4:$EP$109=$B400),0),MATCH(CONCATENATE("FY ",RIGHT(BE$3,4)),'DataModel-NVDA'!$ET$2:$FT$2,0))*$C400,0)</f>
        <v>0</v>
      </c>
      <c r="BF400" s="117">
        <v>0</v>
      </c>
      <c r="BG400" s="118">
        <v>0</v>
      </c>
      <c r="BH400" s="118">
        <v>0</v>
      </c>
      <c r="BI400" s="119" cm="1">
        <f t="array" aca="1" ref="BI400" ca="1">IF(ISNUMBER(INDEX('DataModel-NVDA'!$ET$4:$FT$109,MATCH(1,('DataModel-NVDA'!$EO$4:$EO$109=$A400)*('DataModel-NVDA'!$EP$4:$EP$109=$B400),0),MATCH(CONCATENATE("FY ",RIGHT(BI$3,4)),'DataModel-NVDA'!$ET$2:$FT$2,0))*$C400),INDEX('DataModel-NVDA'!$ET$4:$FT$109,MATCH(1,('DataModel-NVDA'!$EO$4:$EO$109=$A400)*('DataModel-NVDA'!$EP$4:$EP$109=$B400),0),MATCH(CONCATENATE("FY ",RIGHT(BI$3,4)),'DataModel-NVDA'!$ET$2:$FT$2,0))*$C400,0)</f>
        <v>0</v>
      </c>
      <c r="BJ400" s="117">
        <v>0</v>
      </c>
      <c r="BK400" s="118">
        <v>0</v>
      </c>
      <c r="BL400" s="118">
        <v>0</v>
      </c>
      <c r="BM400" s="119" cm="1">
        <f t="array" aca="1" ref="BM400" ca="1">IF(ISNUMBER(INDEX('DataModel-NVDA'!$ET$4:$FT$109,MATCH(1,('DataModel-NVDA'!$EO$4:$EO$109=$A400)*('DataModel-NVDA'!$EP$4:$EP$109=$B400),0),MATCH(CONCATENATE("FY ",RIGHT(BM$3,4)),'DataModel-NVDA'!$ET$2:$FT$2,0))*$C400),INDEX('DataModel-NVDA'!$ET$4:$FT$109,MATCH(1,('DataModel-NVDA'!$EO$4:$EO$109=$A400)*('DataModel-NVDA'!$EP$4:$EP$109=$B400),0),MATCH(CONCATENATE("FY ",RIGHT(BM$3,4)),'DataModel-NVDA'!$ET$2:$FT$2,0))*$C400,0)</f>
        <v>0</v>
      </c>
      <c r="BN400" s="117">
        <v>0</v>
      </c>
      <c r="BO400" s="118">
        <v>0</v>
      </c>
      <c r="BP400" s="118">
        <v>0</v>
      </c>
      <c r="BQ400" s="119" cm="1">
        <f t="array" aca="1" ref="BQ400" ca="1">IF(ISNUMBER(INDEX('DataModel-NVDA'!$ET$4:$FT$109,MATCH(1,('DataModel-NVDA'!$EO$4:$EO$109=$A400)*('DataModel-NVDA'!$EP$4:$EP$109=$B400),0),MATCH(CONCATENATE("FY ",RIGHT(BQ$3,4)),'DataModel-NVDA'!$ET$2:$FT$2,0))*$C400),INDEX('DataModel-NVDA'!$ET$4:$FT$109,MATCH(1,('DataModel-NVDA'!$EO$4:$EO$109=$A400)*('DataModel-NVDA'!$EP$4:$EP$109=$B400),0),MATCH(CONCATENATE("FY ",RIGHT(BQ$3,4)),'DataModel-NVDA'!$ET$2:$FT$2,0))*$C400,0)</f>
        <v>0</v>
      </c>
      <c r="BR400" s="117">
        <v>0</v>
      </c>
      <c r="BS400" s="118">
        <v>0</v>
      </c>
      <c r="BT400" s="118">
        <v>0</v>
      </c>
      <c r="BU400" s="119" cm="1">
        <f t="array" aca="1" ref="BU400" ca="1">IF(ISNUMBER(INDEX('DataModel-NVDA'!$ET$4:$FT$109,MATCH(1,('DataModel-NVDA'!$EO$4:$EO$109=$A400)*('DataModel-NVDA'!$EP$4:$EP$109=$B400),0),MATCH(CONCATENATE("FY ",RIGHT(BU$3,4)),'DataModel-NVDA'!$ET$2:$FT$2,0))*$C400),INDEX('DataModel-NVDA'!$ET$4:$FT$109,MATCH(1,('DataModel-NVDA'!$EO$4:$EO$109=$A400)*('DataModel-NVDA'!$EP$4:$EP$109=$B400),0),MATCH(CONCATENATE("FY ",RIGHT(BU$3,4)),'DataModel-NVDA'!$ET$2:$FT$2,0))*$C400,0)</f>
        <v>0</v>
      </c>
      <c r="BV400" s="117">
        <v>0</v>
      </c>
      <c r="BW400" s="118">
        <v>0</v>
      </c>
      <c r="BX400" s="118">
        <v>0</v>
      </c>
      <c r="BY400" s="119" cm="1">
        <f t="array" aca="1" ref="BY400" ca="1">IF(ISNUMBER(INDEX('DataModel-NVDA'!$ET$4:$FT$109,MATCH(1,('DataModel-NVDA'!$EO$4:$EO$109=$A400)*('DataModel-NVDA'!$EP$4:$EP$109=$B400),0),MATCH(CONCATENATE("FY ",RIGHT(BY$3,4)),'DataModel-NVDA'!$ET$2:$FT$2,0))*$C400),INDEX('DataModel-NVDA'!$ET$4:$FT$109,MATCH(1,('DataModel-NVDA'!$EO$4:$EO$109=$A400)*('DataModel-NVDA'!$EP$4:$EP$109=$B400),0),MATCH(CONCATENATE("FY ",RIGHT(BY$3,4)),'DataModel-NVDA'!$ET$2:$FT$2,0))*$C400,0)</f>
        <v>0</v>
      </c>
      <c r="BZ400" s="117">
        <v>0</v>
      </c>
      <c r="CA400" s="118">
        <v>0</v>
      </c>
      <c r="CB400" s="118">
        <v>0</v>
      </c>
      <c r="CC400" s="119" cm="1">
        <f t="array" aca="1" ref="CC400" ca="1">IF(ISNUMBER(INDEX('DataModel-NVDA'!$ET$4:$FT$109,MATCH(1,('DataModel-NVDA'!$EO$4:$EO$109=$A400)*('DataModel-NVDA'!$EP$4:$EP$109=$B400),0),MATCH(CONCATENATE("FY ",RIGHT(CC$3,4)),'DataModel-NVDA'!$ET$2:$FT$2,0))*$C400),INDEX('DataModel-NVDA'!$ET$4:$FT$109,MATCH(1,('DataModel-NVDA'!$EO$4:$EO$109=$A400)*('DataModel-NVDA'!$EP$4:$EP$109=$B400),0),MATCH(CONCATENATE("FY ",RIGHT(CC$3,4)),'DataModel-NVDA'!$ET$2:$FT$2,0))*$C400,0)</f>
        <v>0</v>
      </c>
      <c r="CD400" s="117">
        <v>0</v>
      </c>
      <c r="CE400" s="118">
        <v>0</v>
      </c>
      <c r="CF400" s="118">
        <v>0</v>
      </c>
      <c r="CG400" s="119" cm="1">
        <f t="array" aca="1" ref="CG400" ca="1">IF(ISNUMBER(INDEX('DataModel-NVDA'!$ET$4:$FT$109,MATCH(1,('DataModel-NVDA'!$EO$4:$EO$109=$A400)*('DataModel-NVDA'!$EP$4:$EP$109=$B400),0),MATCH(CONCATENATE("FY ",RIGHT(CG$3,4)),'DataModel-NVDA'!$ET$2:$FT$2,0))*$C400),INDEX('DataModel-NVDA'!$ET$4:$FT$109,MATCH(1,('DataModel-NVDA'!$EO$4:$EO$109=$A400)*('DataModel-NVDA'!$EP$4:$EP$109=$B400),0),MATCH(CONCATENATE("FY ",RIGHT(CG$3,4)),'DataModel-NVDA'!$ET$2:$FT$2,0))*$C400,0)</f>
        <v>0</v>
      </c>
      <c r="CH400" s="117">
        <v>0</v>
      </c>
      <c r="CI400" s="118">
        <v>0</v>
      </c>
      <c r="CJ400" s="118">
        <v>0</v>
      </c>
      <c r="CK400" s="119" cm="1">
        <f t="array" aca="1" ref="CK400" ca="1">IF(ISNUMBER(INDEX('DataModel-NVDA'!$ET$4:$FT$109,MATCH(1,('DataModel-NVDA'!$EO$4:$EO$109=$A400)*('DataModel-NVDA'!$EP$4:$EP$109=$B400),0),MATCH(CONCATENATE("FY ",RIGHT(CK$3,4)),'DataModel-NVDA'!$ET$2:$FT$2,0))*$C400),INDEX('DataModel-NVDA'!$ET$4:$FT$109,MATCH(1,('DataModel-NVDA'!$EO$4:$EO$109=$A400)*('DataModel-NVDA'!$EP$4:$EP$109=$B400),0),MATCH(CONCATENATE("FY ",RIGHT(CK$3,4)),'DataModel-NVDA'!$ET$2:$FT$2,0))*$C400,0)</f>
        <v>0</v>
      </c>
      <c r="CL400" s="117">
        <v>0</v>
      </c>
      <c r="CM400" s="118">
        <v>0</v>
      </c>
      <c r="CN400" s="118">
        <v>0</v>
      </c>
      <c r="CO400" s="119" cm="1">
        <f t="array" aca="1" ref="CO400" ca="1">IF(ISNUMBER(INDEX('DataModel-NVDA'!$ET$4:$FT$109,MATCH(1,('DataModel-NVDA'!$EO$4:$EO$109=$A400)*('DataModel-NVDA'!$EP$4:$EP$109=$B400),0),MATCH(CONCATENATE("FY ",RIGHT(CO$3,4)),'DataModel-NVDA'!$ET$2:$FT$2,0))*$C400),INDEX('DataModel-NVDA'!$ET$4:$FT$109,MATCH(1,('DataModel-NVDA'!$EO$4:$EO$109=$A400)*('DataModel-NVDA'!$EP$4:$EP$109=$B400),0),MATCH(CONCATENATE("FY ",RIGHT(CO$3,4)),'DataModel-NVDA'!$ET$2:$FT$2,0))*$C400,0)</f>
        <v>0</v>
      </c>
      <c r="CP400" s="117">
        <v>0</v>
      </c>
      <c r="CQ400" s="118">
        <v>0</v>
      </c>
      <c r="CR400" s="118">
        <v>0</v>
      </c>
      <c r="CS400" s="119" cm="1">
        <f t="array" aca="1" ref="CS400" ca="1">IF(ISNUMBER(INDEX('DataModel-NVDA'!$ET$4:$FT$109,MATCH(1,('DataModel-NVDA'!$EO$4:$EO$109=$A400)*('DataModel-NVDA'!$EP$4:$EP$109=$B400),0),MATCH(CONCATENATE("FY ",RIGHT(CS$3,4)),'DataModel-NVDA'!$ET$2:$FT$2,0))*$C400),INDEX('DataModel-NVDA'!$ET$4:$FT$109,MATCH(1,('DataModel-NVDA'!$EO$4:$EO$109=$A400)*('DataModel-NVDA'!$EP$4:$EP$109=$B400),0),MATCH(CONCATENATE("FY ",RIGHT(CS$3,4)),'DataModel-NVDA'!$ET$2:$FT$2,0))*$C400,0)</f>
        <v>0</v>
      </c>
      <c r="CT400" s="117">
        <v>0</v>
      </c>
      <c r="CU400" s="118">
        <v>0</v>
      </c>
      <c r="CV400" s="118">
        <v>0</v>
      </c>
      <c r="CW400" s="119" cm="1">
        <f t="array" aca="1" ref="CW400" ca="1">IF(ISNUMBER(INDEX('DataModel-NVDA'!$ET$4:$FT$109,MATCH(1,('DataModel-NVDA'!$EO$4:$EO$109=$A400)*('DataModel-NVDA'!$EP$4:$EP$109=$B400),0),MATCH(CONCATENATE("FY ",RIGHT(CW$3,4)),'DataModel-NVDA'!$ET$2:$FT$2,0))*$C400),INDEX('DataModel-NVDA'!$ET$4:$FT$109,MATCH(1,('DataModel-NVDA'!$EO$4:$EO$109=$A400)*('DataModel-NVDA'!$EP$4:$EP$109=$B400),0),MATCH(CONCATENATE("FY ",RIGHT(CW$3,4)),'DataModel-NVDA'!$ET$2:$FT$2,0))*$C400,0)</f>
        <v>0</v>
      </c>
      <c r="CX400" s="117">
        <v>0</v>
      </c>
      <c r="CY400" s="118">
        <v>0</v>
      </c>
      <c r="CZ400" s="118">
        <v>0</v>
      </c>
      <c r="DA400" s="119" cm="1">
        <f t="array" aca="1" ref="DA400" ca="1">IF(ISNUMBER(INDEX('DataModel-NVDA'!$ET$4:$FT$109,MATCH(1,('DataModel-NVDA'!$EO$4:$EO$109=$A400)*('DataModel-NVDA'!$EP$4:$EP$109=$B400),0),MATCH(CONCATENATE("FY ",RIGHT(DA$3,4)),'DataModel-NVDA'!$ET$2:$FT$2,0))*$C400),INDEX('DataModel-NVDA'!$ET$4:$FT$109,MATCH(1,('DataModel-NVDA'!$EO$4:$EO$109=$A400)*('DataModel-NVDA'!$EP$4:$EP$109=$B400),0),MATCH(CONCATENATE("FY ",RIGHT(DA$3,4)),'DataModel-NVDA'!$ET$2:$FT$2,0))*$C400,0)</f>
        <v>0</v>
      </c>
      <c r="DB400" s="117">
        <v>0</v>
      </c>
      <c r="DC400" s="118">
        <v>0</v>
      </c>
      <c r="DD400" s="118">
        <v>0</v>
      </c>
      <c r="DE400" s="119" cm="1">
        <f t="array" aca="1" ref="DE400" ca="1">IF(ISNUMBER(INDEX('DataModel-NVDA'!$ET$4:$FT$109,MATCH(1,('DataModel-NVDA'!$EO$4:$EO$109=$A400)*('DataModel-NVDA'!$EP$4:$EP$109=$B400),0),MATCH(CONCATENATE("FY ",RIGHT(DE$3,4)),'DataModel-NVDA'!$ET$2:$FT$2,0))*$C400),INDEX('DataModel-NVDA'!$ET$4:$FT$109,MATCH(1,('DataModel-NVDA'!$EO$4:$EO$109=$A400)*('DataModel-NVDA'!$EP$4:$EP$109=$B400),0),MATCH(CONCATENATE("FY ",RIGHT(DE$3,4)),'DataModel-NVDA'!$ET$2:$FT$2,0))*$C400,0)</f>
        <v>0</v>
      </c>
      <c r="DF400" s="117">
        <v>0</v>
      </c>
      <c r="DG400" s="118">
        <v>0</v>
      </c>
      <c r="DH400" s="118">
        <v>0</v>
      </c>
      <c r="DI400" s="119" cm="1">
        <f t="array" aca="1" ref="DI400" ca="1">IF(ISNUMBER(INDEX('DataModel-NVDA'!$ET$4:$FT$109,MATCH(1,('DataModel-NVDA'!$EO$4:$EO$109=$A400)*('DataModel-NVDA'!$EP$4:$EP$109=$B400),0),MATCH(CONCATENATE("FY ",RIGHT(DI$3,4)),'DataModel-NVDA'!$ET$2:$FT$2,0))*$C400),INDEX('DataModel-NVDA'!$ET$4:$FT$109,MATCH(1,('DataModel-NVDA'!$EO$4:$EO$109=$A400)*('DataModel-NVDA'!$EP$4:$EP$109=$B400),0),MATCH(CONCATENATE("FY ",RIGHT(DI$3,4)),'DataModel-NVDA'!$ET$2:$FT$2,0))*$C400,0)</f>
        <v>0</v>
      </c>
      <c r="DK400" s="69">
        <f t="shared" ref="DK400:EK400" ca="1" si="712">SUM(OFFSET($E400,,MATCH(DK$3,$F$5:$DI$5,0)+3,,1))</f>
        <v>0</v>
      </c>
      <c r="DL400" s="69">
        <f t="shared" ca="1" si="712"/>
        <v>0</v>
      </c>
      <c r="DM400" s="69">
        <f t="shared" ca="1" si="712"/>
        <v>0</v>
      </c>
      <c r="DN400" s="69">
        <f t="shared" ca="1" si="712"/>
        <v>0</v>
      </c>
      <c r="DO400" s="69">
        <f t="shared" ca="1" si="712"/>
        <v>0</v>
      </c>
      <c r="DP400" s="69">
        <f t="shared" ca="1" si="712"/>
        <v>0</v>
      </c>
      <c r="DQ400" s="69">
        <f t="shared" ca="1" si="712"/>
        <v>0</v>
      </c>
      <c r="DR400" s="69">
        <f t="shared" ca="1" si="712"/>
        <v>0</v>
      </c>
      <c r="DS400" s="69">
        <f t="shared" ca="1" si="712"/>
        <v>0</v>
      </c>
      <c r="DT400" s="69">
        <f t="shared" ca="1" si="712"/>
        <v>0</v>
      </c>
      <c r="DU400" s="69">
        <f t="shared" ca="1" si="712"/>
        <v>0</v>
      </c>
      <c r="DV400" s="69">
        <f t="shared" ca="1" si="712"/>
        <v>0</v>
      </c>
      <c r="DW400" s="69">
        <f t="shared" ca="1" si="712"/>
        <v>0</v>
      </c>
      <c r="DX400" s="69">
        <f t="shared" ca="1" si="712"/>
        <v>0</v>
      </c>
      <c r="DY400" s="69">
        <f t="shared" ca="1" si="712"/>
        <v>0</v>
      </c>
      <c r="DZ400" s="69">
        <f t="shared" ca="1" si="712"/>
        <v>0</v>
      </c>
      <c r="EA400" s="69">
        <f t="shared" ca="1" si="712"/>
        <v>0</v>
      </c>
      <c r="EB400" s="69">
        <f t="shared" ca="1" si="712"/>
        <v>0</v>
      </c>
      <c r="EC400" s="69">
        <f t="shared" ca="1" si="712"/>
        <v>0</v>
      </c>
      <c r="ED400" s="69">
        <f t="shared" ca="1" si="712"/>
        <v>0</v>
      </c>
      <c r="EE400" s="69">
        <f t="shared" ca="1" si="712"/>
        <v>0</v>
      </c>
      <c r="EF400" s="69">
        <f t="shared" ca="1" si="712"/>
        <v>0</v>
      </c>
      <c r="EG400" s="69">
        <f t="shared" ca="1" si="712"/>
        <v>0</v>
      </c>
      <c r="EH400" s="69">
        <f t="shared" ca="1" si="712"/>
        <v>0</v>
      </c>
      <c r="EI400" s="69">
        <f t="shared" ca="1" si="712"/>
        <v>0</v>
      </c>
      <c r="EJ400" s="69">
        <f t="shared" ca="1" si="712"/>
        <v>0</v>
      </c>
      <c r="EK400" s="69">
        <f t="shared" ca="1" si="712"/>
        <v>0</v>
      </c>
    </row>
    <row r="401" spans="1:141" outlineLevel="2" x14ac:dyDescent="0.25">
      <c r="A401" s="90"/>
      <c r="B401" s="90"/>
      <c r="C401" s="90"/>
      <c r="D401" s="90"/>
      <c r="F401" s="100"/>
      <c r="I401" s="101"/>
      <c r="J401" s="100"/>
      <c r="M401" s="101"/>
      <c r="N401" s="100"/>
      <c r="Q401" s="101"/>
      <c r="R401" s="100"/>
      <c r="U401" s="101"/>
      <c r="V401" s="100"/>
      <c r="Y401" s="101"/>
      <c r="Z401" s="100"/>
      <c r="AC401" s="101"/>
      <c r="AD401" s="100"/>
      <c r="AG401" s="101"/>
      <c r="AH401" s="100"/>
      <c r="AK401" s="101"/>
      <c r="AL401" s="100"/>
      <c r="AO401" s="101"/>
      <c r="AP401" s="100"/>
      <c r="AS401" s="101"/>
      <c r="AT401" s="100"/>
      <c r="AW401" s="101"/>
      <c r="AX401" s="100"/>
      <c r="BA401" s="101"/>
      <c r="BB401" s="100"/>
      <c r="BE401" s="101"/>
      <c r="BF401" s="100"/>
      <c r="BI401" s="101"/>
      <c r="BJ401" s="100"/>
      <c r="BM401" s="101"/>
      <c r="BN401" s="100"/>
      <c r="BQ401" s="101"/>
      <c r="BR401" s="100"/>
      <c r="BU401" s="101"/>
      <c r="BV401" s="100"/>
      <c r="BY401" s="101"/>
      <c r="BZ401" s="100"/>
      <c r="CC401" s="101"/>
      <c r="CD401" s="100"/>
      <c r="CG401" s="101"/>
      <c r="CH401" s="100"/>
      <c r="CK401" s="101"/>
      <c r="CL401" s="100"/>
      <c r="CO401" s="101"/>
      <c r="CP401" s="100"/>
      <c r="CS401" s="101"/>
      <c r="CT401" s="100"/>
      <c r="CW401" s="101"/>
      <c r="CX401" s="100"/>
      <c r="DA401" s="101"/>
      <c r="DB401" s="100"/>
      <c r="DE401" s="101"/>
      <c r="DF401" s="100"/>
      <c r="DI401" s="101"/>
    </row>
    <row r="402" spans="1:141" outlineLevel="2" x14ac:dyDescent="0.25">
      <c r="A402" s="90" t="s">
        <v>157</v>
      </c>
      <c r="B402" s="90" t="s">
        <v>159</v>
      </c>
      <c r="C402" s="111">
        <f>$C$6</f>
        <v>9.9999999999999995E-7</v>
      </c>
      <c r="D402" s="90"/>
      <c r="E402" t="str">
        <f>CONCATENATE(E398," - history")</f>
        <v>Short-term investments - history</v>
      </c>
      <c r="F402" s="113" cm="1">
        <f t="array" aca="1" ref="F402" ca="1">IF(AND(F$4="A",ISNUMBER('DataModel-NVDA'!F$4)),INDEX('DataModel-NVDA'!$F$4:$BA$109,MATCH(1,('DataModel-NVDA'!$A$4:$A$109=$A402)*('DataModel-NVDA'!$B$4:$B$109=$B402),0),MATCH(F$3,'DataModel-NVDA'!$F$2:$BA$2,0))*$C402,"")</f>
        <v>3838.652</v>
      </c>
      <c r="G402" s="69" cm="1">
        <f t="array" aca="1" ref="G402" ca="1">IF(AND(G$4="A",ISNUMBER('DataModel-NVDA'!G$4)),INDEX('DataModel-NVDA'!$F$4:$BA$109,MATCH(1,('DataModel-NVDA'!$A$4:$A$109=$A402)*('DataModel-NVDA'!$B$4:$B$109=$B402),0),MATCH(G$3,'DataModel-NVDA'!$F$2:$BA$2,0))*$C402,"")</f>
        <v>3870.962</v>
      </c>
      <c r="H402" s="69" cm="1">
        <f t="array" aca="1" ref="H402" ca="1">IF(AND(H$4="A",ISNUMBER('DataModel-NVDA'!H$4)),INDEX('DataModel-NVDA'!$F$4:$BA$109,MATCH(1,('DataModel-NVDA'!$A$4:$A$109=$A402)*('DataModel-NVDA'!$B$4:$B$109=$B402),0),MATCH(H$3,'DataModel-NVDA'!$F$2:$BA$2,0))*$C402,"")</f>
        <v>3846.114</v>
      </c>
      <c r="I402" s="114" cm="1">
        <f t="array" aca="1" ref="I402" ca="1">IF(AND(I$4="A",ISNUMBER('DataModel-NVDA'!I$4)),INDEX('DataModel-NVDA'!$F$4:$BA$109,MATCH(1,('DataModel-NVDA'!$A$4:$A$109=$A402)*('DataModel-NVDA'!$B$4:$B$109=$B402),0),MATCH(I$3,'DataModel-NVDA'!$F$2:$BA$2,0))*$C402,"")</f>
        <v>4126.6849999999995</v>
      </c>
      <c r="J402" s="113" cm="1">
        <f t="array" aca="1" ref="J402" ca="1">IF(AND(J$4="A",ISNUMBER('DataModel-NVDA'!J$4)),INDEX('DataModel-NVDA'!$F$4:$BA$109,MATCH(1,('DataModel-NVDA'!$A$4:$A$109=$A402)*('DataModel-NVDA'!$B$4:$B$109=$B402),0),MATCH(J$3,'DataModel-NVDA'!$F$2:$BA$2,0))*$C402,"")</f>
        <v>4328</v>
      </c>
      <c r="K402" s="69" cm="1">
        <f t="array" aca="1" ref="K402" ca="1">IF(AND(K$4="A",ISNUMBER('DataModel-NVDA'!K$4)),INDEX('DataModel-NVDA'!$F$4:$BA$109,MATCH(1,('DataModel-NVDA'!$A$4:$A$109=$A402)*('DataModel-NVDA'!$B$4:$B$109=$B402),0),MATCH(K$3,'DataModel-NVDA'!$F$2:$BA$2,0))*$C402,"")</f>
        <v>4070</v>
      </c>
      <c r="L402" s="69" cm="1">
        <f t="array" aca="1" ref="L402" ca="1">IF(AND(L$4="A",ISNUMBER('DataModel-NVDA'!L$4)),INDEX('DataModel-NVDA'!$F$4:$BA$109,MATCH(1,('DataModel-NVDA'!$A$4:$A$109=$A402)*('DataModel-NVDA'!$B$4:$B$109=$B402),0),MATCH(L$3,'DataModel-NVDA'!$F$2:$BA$2,0))*$C402,"")</f>
        <v>4257</v>
      </c>
      <c r="M402" s="114" cm="1">
        <f t="array" aca="1" ref="M402" ca="1">IF(AND(M$4="A",ISNUMBER('DataModel-NVDA'!M$4)),INDEX('DataModel-NVDA'!$F$4:$BA$109,MATCH(1,('DataModel-NVDA'!$A$4:$A$109=$A402)*('DataModel-NVDA'!$B$4:$B$109=$B402),0),MATCH(M$3,'DataModel-NVDA'!$F$2:$BA$2,0))*$C402,"")</f>
        <v>4441</v>
      </c>
      <c r="N402" s="113" cm="1">
        <f t="array" aca="1" ref="N402" ca="1">IF(AND(N$4="A",ISNUMBER('DataModel-NVDA'!N$4)),INDEX('DataModel-NVDA'!$F$4:$BA$109,MATCH(1,('DataModel-NVDA'!$A$4:$A$109=$A402)*('DataModel-NVDA'!$B$4:$B$109=$B402),0),MATCH(N$3,'DataModel-NVDA'!$F$2:$BA$2,0))*$C402,"")</f>
        <v>4207</v>
      </c>
      <c r="O402" s="69" cm="1">
        <f t="array" aca="1" ref="O402" ca="1">IF(AND(O$4="A",ISNUMBER('DataModel-NVDA'!O$4)),INDEX('DataModel-NVDA'!$F$4:$BA$109,MATCH(1,('DataModel-NVDA'!$A$4:$A$109=$A402)*('DataModel-NVDA'!$B$4:$B$109=$B402),0),MATCH(O$3,'DataModel-NVDA'!$F$2:$BA$2,0))*$C402,"")</f>
        <v>4453</v>
      </c>
      <c r="P402" s="69" cm="1">
        <f t="array" aca="1" ref="P402" ca="1">IF(AND(P$4="A",ISNUMBER('DataModel-NVDA'!P$4)),INDEX('DataModel-NVDA'!$F$4:$BA$109,MATCH(1,('DataModel-NVDA'!$A$4:$A$109=$A402)*('DataModel-NVDA'!$B$4:$B$109=$B402),0),MATCH(P$3,'DataModel-NVDA'!$F$2:$BA$2,0))*$C402,"")</f>
        <v>4731</v>
      </c>
      <c r="Q402" s="114" cm="1">
        <f t="array" aca="1" ref="Q402" ca="1">IF(AND(Q$4="A",ISNUMBER('DataModel-NVDA'!Q$4)),INDEX('DataModel-NVDA'!$F$4:$BA$109,MATCH(1,('DataModel-NVDA'!$A$4:$A$109=$A402)*('DataModel-NVDA'!$B$4:$B$109=$B402),0),MATCH(Q$3,'DataModel-NVDA'!$F$2:$BA$2,0))*$C402,"")</f>
        <v>5032</v>
      </c>
      <c r="R402" s="113" cm="1">
        <f t="array" aca="1" ref="R402" ca="1">IF(AND(R$4="A",ISNUMBER('DataModel-NVDA'!R$4)),INDEX('DataModel-NVDA'!$F$4:$BA$109,MATCH(1,('DataModel-NVDA'!$A$4:$A$109=$A402)*('DataModel-NVDA'!$B$4:$B$109=$B402),0),MATCH(R$3,'DataModel-NVDA'!$F$2:$BA$2,0))*$C402,"")</f>
        <v>4217</v>
      </c>
      <c r="S402" s="69" cm="1">
        <f t="array" aca="1" ref="S402" ca="1">IF(AND(S$4="A",ISNUMBER('DataModel-NVDA'!S$4)),INDEX('DataModel-NVDA'!$F$4:$BA$109,MATCH(1,('DataModel-NVDA'!$A$4:$A$109=$A402)*('DataModel-NVDA'!$B$4:$B$109=$B402),0),MATCH(S$3,'DataModel-NVDA'!$F$2:$BA$2,0))*$C402,"")</f>
        <v>3889</v>
      </c>
      <c r="T402" s="69" cm="1">
        <f t="array" aca="1" ref="T402" ca="1">IF(AND(T$4="A",ISNUMBER('DataModel-NVDA'!T$4)),INDEX('DataModel-NVDA'!$F$4:$BA$109,MATCH(1,('DataModel-NVDA'!$A$4:$A$109=$A402)*('DataModel-NVDA'!$B$4:$B$109=$B402),0),MATCH(T$3,'DataModel-NVDA'!$F$2:$BA$2,0))*$C402,"")</f>
        <v>3518</v>
      </c>
      <c r="U402" s="114" cm="1">
        <f t="array" aca="1" ref="U402" ca="1">IF(AND(U$4="A",ISNUMBER('DataModel-NVDA'!U$4)),INDEX('DataModel-NVDA'!$F$4:$BA$109,MATCH(1,('DataModel-NVDA'!$A$4:$A$109=$A402)*('DataModel-NVDA'!$B$4:$B$109=$B402),0),MATCH(U$3,'DataModel-NVDA'!$F$2:$BA$2,0))*$C402,"")</f>
        <v>3106</v>
      </c>
      <c r="V402" s="113" cm="1">
        <f t="array" aca="1" ref="V402" ca="1">IF(AND(V$4="A",ISNUMBER('DataModel-NVDA'!V$4)),INDEX('DataModel-NVDA'!$F$4:$BA$109,MATCH(1,('DataModel-NVDA'!$A$4:$A$109=$A402)*('DataModel-NVDA'!$B$4:$B$109=$B402),0),MATCH(V$3,'DataModel-NVDA'!$F$2:$BA$2,0))*$C402,"")</f>
        <v>6535</v>
      </c>
      <c r="W402" s="69" cm="1">
        <f t="array" aca="1" ref="W402" ca="1">IF(AND(W$4="A",ISNUMBER('DataModel-NVDA'!W$4)),INDEX('DataModel-NVDA'!$F$4:$BA$109,MATCH(1,('DataModel-NVDA'!$A$4:$A$109=$A402)*('DataModel-NVDA'!$B$4:$B$109=$B402),0),MATCH(W$3,'DataModel-NVDA'!$F$2:$BA$2,0))*$C402,"")</f>
        <v>7225</v>
      </c>
      <c r="X402" s="69" cm="1">
        <f t="array" aca="1" ref="X402" ca="1">IF(AND(X$4="A",ISNUMBER('DataModel-NVDA'!X$4)),INDEX('DataModel-NVDA'!$F$4:$BA$109,MATCH(1,('DataModel-NVDA'!$A$4:$A$109=$A402)*('DataModel-NVDA'!$B$4:$B$109=$B402),0),MATCH(X$3,'DataModel-NVDA'!$F$2:$BA$2,0))*$C402,"")</f>
        <v>6870</v>
      </c>
      <c r="Y402" s="114" cm="1">
        <f t="array" aca="1" ref="Y402" ca="1">IF(AND(Y$4="A",ISNUMBER('DataModel-NVDA'!Y$4)),INDEX('DataModel-NVDA'!$F$4:$BA$109,MATCH(1,('DataModel-NVDA'!$A$4:$A$109=$A402)*('DataModel-NVDA'!$B$4:$B$109=$B402),0),MATCH(Y$3,'DataModel-NVDA'!$F$2:$BA$2,0))*$C402,"")</f>
        <v>6640</v>
      </c>
      <c r="Z402" s="113" cm="1">
        <f t="array" aca="1" ref="Z402" ca="1">IF(AND(Z$4="A",ISNUMBER('DataModel-NVDA'!Z$4)),INDEX('DataModel-NVDA'!$F$4:$BA$109,MATCH(1,('DataModel-NVDA'!$A$4:$A$109=$A402)*('DataModel-NVDA'!$B$4:$B$109=$B402),0),MATCH(Z$3,'DataModel-NVDA'!$F$2:$BA$2,0))*$C402,"")</f>
        <v>5030</v>
      </c>
      <c r="AA402" s="69" cm="1">
        <f t="array" aca="1" ref="AA402" ca="1">IF(AND(AA$4="A",ISNUMBER('DataModel-NVDA'!AA$4)),INDEX('DataModel-NVDA'!$F$4:$BA$109,MATCH(1,('DataModel-NVDA'!$A$4:$A$109=$A402)*('DataModel-NVDA'!$B$4:$B$109=$B402),0),MATCH(AA$3,'DataModel-NVDA'!$F$2:$BA$2,0))*$C402,"")</f>
        <v>1370</v>
      </c>
      <c r="AB402" s="69" cm="1">
        <f t="array" aca="1" ref="AB402" ca="1">IF(AND(AB$4="A",ISNUMBER('DataModel-NVDA'!AB$4)),INDEX('DataModel-NVDA'!$F$4:$BA$109,MATCH(1,('DataModel-NVDA'!$A$4:$A$109=$A402)*('DataModel-NVDA'!$B$4:$B$109=$B402),0),MATCH(AB$3,'DataModel-NVDA'!$F$2:$BA$2,0))*$C402,"")</f>
        <v>4</v>
      </c>
      <c r="AC402" s="114" cm="1">
        <f t="array" aca="1" ref="AC402" ca="1">IF(AND(AC$4="A",ISNUMBER('DataModel-NVDA'!AC$4)),INDEX('DataModel-NVDA'!$F$4:$BA$109,MATCH(1,('DataModel-NVDA'!$A$4:$A$109=$A402)*('DataModel-NVDA'!$B$4:$B$109=$B402),0),MATCH(AC$3,'DataModel-NVDA'!$F$2:$BA$2,0))*$C402,"")</f>
        <v>1</v>
      </c>
      <c r="AD402" s="113" cm="1">
        <f t="array" aca="1" ref="AD402" ca="1">IF(AND(AD$4="A",ISNUMBER('DataModel-NVDA'!AD$4)),INDEX('DataModel-NVDA'!$F$4:$BA$109,MATCH(1,('DataModel-NVDA'!$A$4:$A$109=$A402)*('DataModel-NVDA'!$B$4:$B$109=$B402),0),MATCH(AD$3,'DataModel-NVDA'!$F$2:$BA$2,0))*$C402,"")</f>
        <v>860</v>
      </c>
      <c r="AE402" s="69" cm="1">
        <f t="array" aca="1" ref="AE402" ca="1">IF(AND(AE$4="A",ISNUMBER('DataModel-NVDA'!AE$4)),INDEX('DataModel-NVDA'!$F$4:$BA$109,MATCH(1,('DataModel-NVDA'!$A$4:$A$109=$A402)*('DataModel-NVDA'!$B$4:$B$109=$B402),0),MATCH(AE$3,'DataModel-NVDA'!$F$2:$BA$2,0))*$C402,"")</f>
        <v>7707</v>
      </c>
      <c r="AF402" s="69" cm="1">
        <f t="array" aca="1" ref="AF402" ca="1">IF(AND(AF$4="A",ISNUMBER('DataModel-NVDA'!AF$4)),INDEX('DataModel-NVDA'!$F$4:$BA$109,MATCH(1,('DataModel-NVDA'!$A$4:$A$109=$A402)*('DataModel-NVDA'!$B$4:$B$109=$B402),0),MATCH(AF$3,'DataModel-NVDA'!$F$2:$BA$2,0))*$C402,"")</f>
        <v>7888</v>
      </c>
      <c r="AG402" s="114" cm="1">
        <f t="array" aca="1" ref="AG402" ca="1">IF(AND(AG$4="A",ISNUMBER('DataModel-NVDA'!AG$4)),INDEX('DataModel-NVDA'!$F$4:$BA$109,MATCH(1,('DataModel-NVDA'!$A$4:$A$109=$A402)*('DataModel-NVDA'!$B$4:$B$109=$B402),0),MATCH(AG$3,'DataModel-NVDA'!$F$2:$BA$2,0))*$C402,"")</f>
        <v>10714</v>
      </c>
      <c r="AH402" s="113" cm="1">
        <f t="array" aca="1" ref="AH402" ca="1">IF(AND(AH$4="A",ISNUMBER('DataModel-NVDA'!AH$4)),INDEX('DataModel-NVDA'!$F$4:$BA$109,MATCH(1,('DataModel-NVDA'!$A$4:$A$109=$A402)*('DataModel-NVDA'!$B$4:$B$109=$B402),0),MATCH(AH$3,'DataModel-NVDA'!$F$2:$BA$2,0))*$C402,"")</f>
        <v>11689</v>
      </c>
      <c r="AI402" s="69" cm="1">
        <f t="array" aca="1" ref="AI402" ca="1">IF(AND(AI$4="A",ISNUMBER('DataModel-NVDA'!AI$4)),INDEX('DataModel-NVDA'!$F$4:$BA$109,MATCH(1,('DataModel-NVDA'!$A$4:$A$109=$A402)*('DataModel-NVDA'!$B$4:$B$109=$B402),0),MATCH(AI$3,'DataModel-NVDA'!$F$2:$BA$2,0))*$C402,"")</f>
        <v>14026</v>
      </c>
      <c r="AJ402" s="69" cm="1">
        <f t="array" aca="1" ref="AJ402" ca="1">IF(AND(AJ$4="A",ISNUMBER('DataModel-NVDA'!AJ$4)),INDEX('DataModel-NVDA'!$F$4:$BA$109,MATCH(1,('DataModel-NVDA'!$A$4:$A$109=$A402)*('DataModel-NVDA'!$B$4:$B$109=$B402),0),MATCH(AJ$3,'DataModel-NVDA'!$F$2:$BA$2,0))*$C402,"")</f>
        <v>18010</v>
      </c>
      <c r="AK402" s="114" cm="1">
        <f t="array" aca="1" ref="AK402" ca="1">IF(AND(AK$4="A",ISNUMBER('DataModel-NVDA'!AK$4)),INDEX('DataModel-NVDA'!$F$4:$BA$109,MATCH(1,('DataModel-NVDA'!$A$4:$A$109=$A402)*('DataModel-NVDA'!$B$4:$B$109=$B402),0),MATCH(AK$3,'DataModel-NVDA'!$F$2:$BA$2,0))*$C402,"")</f>
        <v>19218</v>
      </c>
      <c r="AL402" s="113" cm="1">
        <f t="array" aca="1" ref="AL402" ca="1">IF(AND(AL$4="A",ISNUMBER('DataModel-NVDA'!AL$4)),INDEX('DataModel-NVDA'!$F$4:$BA$109,MATCH(1,('DataModel-NVDA'!$A$4:$A$109=$A402)*('DataModel-NVDA'!$B$4:$B$109=$B402),0),MATCH(AL$3,'DataModel-NVDA'!$F$2:$BA$2,0))*$C402,"")</f>
        <v>16451</v>
      </c>
      <c r="AM402" s="69" cm="1">
        <f t="array" aca="1" ref="AM402" ca="1">IF(AND(AM$4="A",ISNUMBER('DataModel-NVDA'!AM$4)),INDEX('DataModel-NVDA'!$F$4:$BA$109,MATCH(1,('DataModel-NVDA'!$A$4:$A$109=$A402)*('DataModel-NVDA'!$B$4:$B$109=$B402),0),MATCH(AM$3,'DataModel-NVDA'!$F$2:$BA$2,0))*$C402,"")</f>
        <v>14024</v>
      </c>
      <c r="AN402" s="69" cm="1">
        <f t="array" aca="1" ref="AN402" ca="1">IF(AND(AN$4="A",ISNUMBER('DataModel-NVDA'!AN$4)),INDEX('DataModel-NVDA'!$F$4:$BA$109,MATCH(1,('DataModel-NVDA'!$A$4:$A$109=$A402)*('DataModel-NVDA'!$B$4:$B$109=$B402),0),MATCH(AN$3,'DataModel-NVDA'!$F$2:$BA$2,0))*$C402,"")</f>
        <v>10343</v>
      </c>
      <c r="AO402" s="114" cm="1">
        <f t="array" aca="1" ref="AO402" ca="1">IF(AND(AO$4="A",ISNUMBER('DataModel-NVDA'!AO$4)),INDEX('DataModel-NVDA'!$F$4:$BA$109,MATCH(1,('DataModel-NVDA'!$A$4:$A$109=$A402)*('DataModel-NVDA'!$B$4:$B$109=$B402),0),MATCH(AO$3,'DataModel-NVDA'!$F$2:$BA$2,0))*$C402,"")</f>
        <v>9907</v>
      </c>
      <c r="AP402" s="113" cm="1">
        <f t="array" aca="1" ref="AP402" ca="1">IF(AND(AP$4="A",ISNUMBER('DataModel-NVDA'!AP$4)),INDEX('DataModel-NVDA'!$F$4:$BA$109,MATCH(1,('DataModel-NVDA'!$A$4:$A$109=$A402)*('DataModel-NVDA'!$B$4:$B$109=$B402),0),MATCH(AP$3,'DataModel-NVDA'!$F$2:$BA$2,0))*$C402,"")</f>
        <v>10241</v>
      </c>
      <c r="AQ402" s="69" cm="1">
        <f t="array" aca="1" ref="AQ402" ca="1">IF(AND(AQ$4="A",ISNUMBER('DataModel-NVDA'!AQ$4)),INDEX('DataModel-NVDA'!$F$4:$BA$109,MATCH(1,('DataModel-NVDA'!$A$4:$A$109=$A402)*('DataModel-NVDA'!$B$4:$B$109=$B402),0),MATCH(AQ$3,'DataModel-NVDA'!$F$2:$BA$2,0))*$C402,"")</f>
        <v>10240</v>
      </c>
      <c r="AR402" s="69" cm="1">
        <f t="array" aca="1" ref="AR402" ca="1">IF(AND(AR$4="A",ISNUMBER('DataModel-NVDA'!AR$4)),INDEX('DataModel-NVDA'!$F$4:$BA$109,MATCH(1,('DataModel-NVDA'!$A$4:$A$109=$A402)*('DataModel-NVDA'!$B$4:$B$109=$B402),0),MATCH(AR$3,'DataModel-NVDA'!$F$2:$BA$2,0))*$C402,"")</f>
        <v>12762</v>
      </c>
      <c r="AS402" s="114" cm="1">
        <f t="array" aca="1" ref="AS402" ca="1">IF(AND(AS$4="A",ISNUMBER('DataModel-NVDA'!AS$4)),INDEX('DataModel-NVDA'!$F$4:$BA$109,MATCH(1,('DataModel-NVDA'!$A$4:$A$109=$A402)*('DataModel-NVDA'!$B$4:$B$109=$B402),0),MATCH(AS$3,'DataModel-NVDA'!$F$2:$BA$2,0))*$C402,"")</f>
        <v>18704</v>
      </c>
      <c r="AT402" s="113" cm="1">
        <f t="array" aca="1" ref="AT402" ca="1">IF(AND(AT$4="A",ISNUMBER('DataModel-NVDA'!AT$4)),INDEX('DataModel-NVDA'!$F$4:$BA$109,MATCH(1,('DataModel-NVDA'!$A$4:$A$109=$A402)*('DataModel-NVDA'!$B$4:$B$109=$B402),0),MATCH(AT$3,'DataModel-NVDA'!$F$2:$BA$2,0))*$C402,"")</f>
        <v>23851</v>
      </c>
      <c r="AU402" s="69" cm="1">
        <f t="array" aca="1" ref="AU402" ca="1">IF(AND(AU$4="A",ISNUMBER('DataModel-NVDA'!AU$4)),INDEX('DataModel-NVDA'!$F$4:$BA$109,MATCH(1,('DataModel-NVDA'!$A$4:$A$109=$A402)*('DataModel-NVDA'!$B$4:$B$109=$B402),0),MATCH(AU$3,'DataModel-NVDA'!$F$2:$BA$2,0))*$C402,"")</f>
        <v>26237</v>
      </c>
      <c r="AV402" s="69" cm="1">
        <f t="array" aca="1" ref="AV402" ca="1">IF(AND(AV$4="A",ISNUMBER('DataModel-NVDA'!AV$4)),INDEX('DataModel-NVDA'!$F$4:$BA$109,MATCH(1,('DataModel-NVDA'!$A$4:$A$109=$A402)*('DataModel-NVDA'!$B$4:$B$109=$B402),0),MATCH(AV$3,'DataModel-NVDA'!$F$2:$BA$2,0))*$C402,"")</f>
        <v>29380</v>
      </c>
      <c r="AW402" s="114" t="str" cm="1">
        <f t="array" aca="1" ref="AW402" ca="1">IF(AND(AW$4="A",ISNUMBER('DataModel-NVDA'!AW$4)),INDEX('DataModel-NVDA'!$F$4:$BA$109,MATCH(1,('DataModel-NVDA'!$A$4:$A$109=$A402)*('DataModel-NVDA'!$B$4:$B$109=$B402),0),MATCH(AW$3,'DataModel-NVDA'!$F$2:$BA$2,0))*$C402,"")</f>
        <v/>
      </c>
      <c r="AX402" s="113" t="str" cm="1">
        <f t="array" aca="1" ref="AX402" ca="1">IF(AND(AX$4="A",ISNUMBER('DataModel-NVDA'!AX$4)),INDEX('DataModel-NVDA'!$F$4:$BA$109,MATCH(1,('DataModel-NVDA'!$A$4:$A$109=$A402)*('DataModel-NVDA'!$B$4:$B$109=$B402),0),MATCH(AX$3,'DataModel-NVDA'!$F$2:$BA$2,0))*$C402,"")</f>
        <v/>
      </c>
      <c r="AY402" s="69" t="str" cm="1">
        <f t="array" aca="1" ref="AY402" ca="1">IF(AND(AY$4="A",ISNUMBER('DataModel-NVDA'!AY$4)),INDEX('DataModel-NVDA'!$F$4:$BA$109,MATCH(1,('DataModel-NVDA'!$A$4:$A$109=$A402)*('DataModel-NVDA'!$B$4:$B$109=$B402),0),MATCH(AY$3,'DataModel-NVDA'!$F$2:$BA$2,0))*$C402,"")</f>
        <v/>
      </c>
      <c r="AZ402" s="69" t="str" cm="1">
        <f t="array" aca="1" ref="AZ402" ca="1">IF(AND(AZ$4="A",ISNUMBER('DataModel-NVDA'!AZ$4)),INDEX('DataModel-NVDA'!$F$4:$BA$109,MATCH(1,('DataModel-NVDA'!$A$4:$A$109=$A402)*('DataModel-NVDA'!$B$4:$B$109=$B402),0),MATCH(AZ$3,'DataModel-NVDA'!$F$2:$BA$2,0))*$C402,"")</f>
        <v/>
      </c>
      <c r="BA402" s="114" t="str" cm="1">
        <f t="array" aca="1" ref="BA402" ca="1">IF(AND(BA$4="A",ISNUMBER('DataModel-NVDA'!BA$4)),INDEX('DataModel-NVDA'!$F$4:$BA$109,MATCH(1,('DataModel-NVDA'!$A$4:$A$109=$A402)*('DataModel-NVDA'!$B$4:$B$109=$B402),0),MATCH(BA$3,'DataModel-NVDA'!$F$2:$BA$2,0))*$C402,"")</f>
        <v/>
      </c>
      <c r="BB402" s="113"/>
      <c r="BC402" s="69"/>
      <c r="BD402" s="69"/>
      <c r="BE402" s="114"/>
      <c r="BF402" s="113"/>
      <c r="BG402" s="69"/>
      <c r="BH402" s="69"/>
      <c r="BI402" s="114"/>
      <c r="BJ402" s="113"/>
      <c r="BK402" s="69"/>
      <c r="BL402" s="69"/>
      <c r="BM402" s="114"/>
      <c r="BN402" s="113"/>
      <c r="BO402" s="69"/>
      <c r="BP402" s="69"/>
      <c r="BQ402" s="114"/>
      <c r="BR402" s="113"/>
      <c r="BS402" s="69"/>
      <c r="BT402" s="69"/>
      <c r="BU402" s="114"/>
      <c r="BV402" s="113"/>
      <c r="BW402" s="69"/>
      <c r="BX402" s="69"/>
      <c r="BY402" s="114"/>
      <c r="BZ402" s="113"/>
      <c r="CA402" s="69"/>
      <c r="CB402" s="69"/>
      <c r="CC402" s="114"/>
      <c r="CD402" s="113"/>
      <c r="CE402" s="69"/>
      <c r="CF402" s="69"/>
      <c r="CG402" s="114"/>
      <c r="CH402" s="113"/>
      <c r="CI402" s="69"/>
      <c r="CJ402" s="69"/>
      <c r="CK402" s="114"/>
      <c r="CL402" s="113"/>
      <c r="CM402" s="69"/>
      <c r="CN402" s="69"/>
      <c r="CO402" s="114"/>
      <c r="CP402" s="113"/>
      <c r="CQ402" s="69"/>
      <c r="CR402" s="69"/>
      <c r="CS402" s="114"/>
      <c r="CT402" s="113"/>
      <c r="CU402" s="69"/>
      <c r="CV402" s="69"/>
      <c r="CW402" s="114"/>
      <c r="CX402" s="113"/>
      <c r="CY402" s="69"/>
      <c r="CZ402" s="69"/>
      <c r="DA402" s="114"/>
      <c r="DB402" s="113"/>
      <c r="DC402" s="69"/>
      <c r="DD402" s="69"/>
      <c r="DE402" s="114"/>
      <c r="DF402" s="113"/>
      <c r="DG402" s="69"/>
      <c r="DH402" s="69"/>
      <c r="DI402" s="114"/>
      <c r="DK402" s="69">
        <f t="shared" ref="DK402:EK402" ca="1" si="713">SUM(OFFSET($E402,,MATCH(DK$3,$F$5:$DI$5,0)+3,,1))</f>
        <v>4126.6849999999995</v>
      </c>
      <c r="DL402" s="69">
        <f t="shared" ca="1" si="713"/>
        <v>4441</v>
      </c>
      <c r="DM402" s="69">
        <f t="shared" ca="1" si="713"/>
        <v>5032</v>
      </c>
      <c r="DN402" s="69">
        <f t="shared" ca="1" si="713"/>
        <v>3106</v>
      </c>
      <c r="DO402" s="69">
        <f t="shared" ca="1" si="713"/>
        <v>6640</v>
      </c>
      <c r="DP402" s="69">
        <f t="shared" ca="1" si="713"/>
        <v>1</v>
      </c>
      <c r="DQ402" s="69">
        <f t="shared" ca="1" si="713"/>
        <v>10714</v>
      </c>
      <c r="DR402" s="69">
        <f t="shared" ca="1" si="713"/>
        <v>19218</v>
      </c>
      <c r="DS402" s="69">
        <f t="shared" ca="1" si="713"/>
        <v>9907</v>
      </c>
      <c r="DT402" s="69">
        <f t="shared" ca="1" si="713"/>
        <v>18704</v>
      </c>
      <c r="DU402" s="69">
        <f t="shared" ca="1" si="713"/>
        <v>0</v>
      </c>
      <c r="DV402" s="69">
        <f t="shared" ca="1" si="713"/>
        <v>0</v>
      </c>
      <c r="DW402" s="69">
        <f t="shared" ca="1" si="713"/>
        <v>0</v>
      </c>
      <c r="DX402" s="69">
        <f t="shared" ca="1" si="713"/>
        <v>0</v>
      </c>
      <c r="DY402" s="69">
        <f t="shared" ca="1" si="713"/>
        <v>0</v>
      </c>
      <c r="DZ402" s="69">
        <f t="shared" ca="1" si="713"/>
        <v>0</v>
      </c>
      <c r="EA402" s="69">
        <f t="shared" ca="1" si="713"/>
        <v>0</v>
      </c>
      <c r="EB402" s="69">
        <f t="shared" ca="1" si="713"/>
        <v>0</v>
      </c>
      <c r="EC402" s="69">
        <f t="shared" ca="1" si="713"/>
        <v>0</v>
      </c>
      <c r="ED402" s="69">
        <f t="shared" ca="1" si="713"/>
        <v>0</v>
      </c>
      <c r="EE402" s="69">
        <f t="shared" ca="1" si="713"/>
        <v>0</v>
      </c>
      <c r="EF402" s="69">
        <f t="shared" ca="1" si="713"/>
        <v>0</v>
      </c>
      <c r="EG402" s="69">
        <f t="shared" ca="1" si="713"/>
        <v>0</v>
      </c>
      <c r="EH402" s="69">
        <f t="shared" ca="1" si="713"/>
        <v>0</v>
      </c>
      <c r="EI402" s="69">
        <f t="shared" ca="1" si="713"/>
        <v>0</v>
      </c>
      <c r="EJ402" s="69">
        <f t="shared" ca="1" si="713"/>
        <v>0</v>
      </c>
      <c r="EK402" s="69">
        <f t="shared" ca="1" si="713"/>
        <v>0</v>
      </c>
    </row>
    <row r="403" spans="1:141" outlineLevel="2" x14ac:dyDescent="0.25">
      <c r="A403" s="90"/>
      <c r="B403" s="90"/>
      <c r="C403" s="90"/>
      <c r="D403" s="90"/>
      <c r="F403" s="100"/>
      <c r="I403" s="101"/>
      <c r="J403" s="100"/>
      <c r="M403" s="101"/>
      <c r="N403" s="100"/>
      <c r="Q403" s="101"/>
      <c r="R403" s="100"/>
      <c r="U403" s="101"/>
      <c r="V403" s="100"/>
      <c r="Y403" s="101"/>
      <c r="Z403" s="100"/>
      <c r="AC403" s="101"/>
      <c r="AD403" s="100"/>
      <c r="AG403" s="101"/>
      <c r="AH403" s="100"/>
      <c r="AK403" s="101"/>
      <c r="AL403" s="100"/>
      <c r="AO403" s="101"/>
      <c r="AP403" s="100"/>
      <c r="AS403" s="101"/>
      <c r="AT403" s="100"/>
      <c r="AW403" s="101"/>
      <c r="AX403" s="100"/>
      <c r="BA403" s="101"/>
      <c r="BB403" s="100"/>
      <c r="BE403" s="101"/>
      <c r="BF403" s="100"/>
      <c r="BI403" s="101"/>
      <c r="BJ403" s="100"/>
      <c r="BM403" s="101"/>
      <c r="BN403" s="100"/>
      <c r="BQ403" s="101"/>
      <c r="BR403" s="100"/>
      <c r="BU403" s="101"/>
      <c r="BV403" s="100"/>
      <c r="BY403" s="101"/>
      <c r="BZ403" s="100"/>
      <c r="CC403" s="101"/>
      <c r="CD403" s="100"/>
      <c r="CG403" s="101"/>
      <c r="CH403" s="100"/>
      <c r="CK403" s="101"/>
      <c r="CL403" s="100"/>
      <c r="CO403" s="101"/>
      <c r="CP403" s="100"/>
      <c r="CS403" s="101"/>
      <c r="CT403" s="100"/>
      <c r="CW403" s="101"/>
      <c r="CX403" s="100"/>
      <c r="DA403" s="101"/>
      <c r="DB403" s="100"/>
      <c r="DE403" s="101"/>
      <c r="DF403" s="100"/>
      <c r="DI403" s="101"/>
    </row>
    <row r="404" spans="1:141" outlineLevel="2" x14ac:dyDescent="0.25">
      <c r="A404" s="90"/>
      <c r="B404" s="90"/>
      <c r="C404" s="90"/>
      <c r="D404" s="90"/>
      <c r="E404" t="str">
        <f>CONCATENATE(E398," - model")</f>
        <v>Short-term investments - model</v>
      </c>
      <c r="F404" s="100"/>
      <c r="I404" s="101"/>
      <c r="J404" s="100"/>
      <c r="M404" s="101"/>
      <c r="N404" s="100"/>
      <c r="Q404" s="101"/>
      <c r="R404" s="100"/>
      <c r="U404" s="101"/>
      <c r="V404" s="100"/>
      <c r="Y404" s="101"/>
      <c r="Z404" s="100"/>
      <c r="AC404" s="101"/>
      <c r="AD404" s="100"/>
      <c r="AG404" s="101"/>
      <c r="AH404" s="100"/>
      <c r="AK404" s="101"/>
      <c r="AL404" s="113">
        <f ca="1">AL402</f>
        <v>16451</v>
      </c>
      <c r="AM404" s="69">
        <f ca="1">AM402</f>
        <v>14024</v>
      </c>
      <c r="AN404" s="69">
        <f ca="1">AN402</f>
        <v>10343</v>
      </c>
      <c r="AO404" s="114">
        <f ca="1">AO402</f>
        <v>9907</v>
      </c>
      <c r="AP404" s="113">
        <f t="shared" ref="AP404:BU404" ca="1" si="714">AP405</f>
        <v>10241</v>
      </c>
      <c r="AQ404" s="69">
        <f t="shared" ca="1" si="714"/>
        <v>10240</v>
      </c>
      <c r="AR404" s="69">
        <f t="shared" ca="1" si="714"/>
        <v>12762</v>
      </c>
      <c r="AS404" s="114">
        <f t="shared" ca="1" si="714"/>
        <v>18704</v>
      </c>
      <c r="AT404" s="113">
        <f t="shared" ca="1" si="714"/>
        <v>23851</v>
      </c>
      <c r="AU404" s="69">
        <f t="shared" ca="1" si="714"/>
        <v>26237</v>
      </c>
      <c r="AV404" s="69">
        <f t="shared" ca="1" si="714"/>
        <v>29380</v>
      </c>
      <c r="AW404" s="114">
        <f t="shared" ca="1" si="714"/>
        <v>29380</v>
      </c>
      <c r="AX404" s="113">
        <f t="shared" ca="1" si="714"/>
        <v>29380</v>
      </c>
      <c r="AY404" s="69">
        <f t="shared" ca="1" si="714"/>
        <v>29380</v>
      </c>
      <c r="AZ404" s="69">
        <f t="shared" ca="1" si="714"/>
        <v>29380</v>
      </c>
      <c r="BA404" s="114">
        <f t="shared" ca="1" si="714"/>
        <v>29380</v>
      </c>
      <c r="BB404" s="113">
        <f t="shared" ca="1" si="714"/>
        <v>29380</v>
      </c>
      <c r="BC404" s="69">
        <f t="shared" ca="1" si="714"/>
        <v>29380</v>
      </c>
      <c r="BD404" s="69">
        <f t="shared" ca="1" si="714"/>
        <v>29380</v>
      </c>
      <c r="BE404" s="114">
        <f t="shared" ca="1" si="714"/>
        <v>29380</v>
      </c>
      <c r="BF404" s="113">
        <f t="shared" ca="1" si="714"/>
        <v>29380</v>
      </c>
      <c r="BG404" s="69">
        <f t="shared" ca="1" si="714"/>
        <v>29380</v>
      </c>
      <c r="BH404" s="69">
        <f t="shared" ca="1" si="714"/>
        <v>29380</v>
      </c>
      <c r="BI404" s="114">
        <f t="shared" ca="1" si="714"/>
        <v>29380</v>
      </c>
      <c r="BJ404" s="113">
        <f t="shared" ca="1" si="714"/>
        <v>29380</v>
      </c>
      <c r="BK404" s="69">
        <f t="shared" ca="1" si="714"/>
        <v>29380</v>
      </c>
      <c r="BL404" s="69">
        <f t="shared" ca="1" si="714"/>
        <v>29380</v>
      </c>
      <c r="BM404" s="114">
        <f t="shared" ca="1" si="714"/>
        <v>29380</v>
      </c>
      <c r="BN404" s="113">
        <f t="shared" ca="1" si="714"/>
        <v>29380</v>
      </c>
      <c r="BO404" s="69">
        <f t="shared" ca="1" si="714"/>
        <v>29380</v>
      </c>
      <c r="BP404" s="69">
        <f t="shared" ca="1" si="714"/>
        <v>29380</v>
      </c>
      <c r="BQ404" s="114">
        <f t="shared" ca="1" si="714"/>
        <v>29380</v>
      </c>
      <c r="BR404" s="113">
        <f t="shared" ca="1" si="714"/>
        <v>29380</v>
      </c>
      <c r="BS404" s="69">
        <f t="shared" ca="1" si="714"/>
        <v>29380</v>
      </c>
      <c r="BT404" s="69">
        <f t="shared" ca="1" si="714"/>
        <v>29380</v>
      </c>
      <c r="BU404" s="114">
        <f t="shared" ca="1" si="714"/>
        <v>29380</v>
      </c>
      <c r="BV404" s="113">
        <f t="shared" ref="BV404:DA404" ca="1" si="715">BV405</f>
        <v>29380</v>
      </c>
      <c r="BW404" s="69">
        <f t="shared" ca="1" si="715"/>
        <v>29380</v>
      </c>
      <c r="BX404" s="69">
        <f t="shared" ca="1" si="715"/>
        <v>29380</v>
      </c>
      <c r="BY404" s="114">
        <f t="shared" ca="1" si="715"/>
        <v>29380</v>
      </c>
      <c r="BZ404" s="113">
        <f t="shared" ca="1" si="715"/>
        <v>29380</v>
      </c>
      <c r="CA404" s="69">
        <f t="shared" ca="1" si="715"/>
        <v>29380</v>
      </c>
      <c r="CB404" s="69">
        <f t="shared" ca="1" si="715"/>
        <v>29380</v>
      </c>
      <c r="CC404" s="114">
        <f t="shared" ca="1" si="715"/>
        <v>29380</v>
      </c>
      <c r="CD404" s="113">
        <f t="shared" ca="1" si="715"/>
        <v>29380</v>
      </c>
      <c r="CE404" s="69">
        <f t="shared" ca="1" si="715"/>
        <v>29380</v>
      </c>
      <c r="CF404" s="69">
        <f t="shared" ca="1" si="715"/>
        <v>29380</v>
      </c>
      <c r="CG404" s="114">
        <f t="shared" ca="1" si="715"/>
        <v>29380</v>
      </c>
      <c r="CH404" s="113">
        <f t="shared" ca="1" si="715"/>
        <v>29380</v>
      </c>
      <c r="CI404" s="69">
        <f t="shared" ca="1" si="715"/>
        <v>29380</v>
      </c>
      <c r="CJ404" s="69">
        <f t="shared" ca="1" si="715"/>
        <v>29380</v>
      </c>
      <c r="CK404" s="114">
        <f t="shared" ca="1" si="715"/>
        <v>29380</v>
      </c>
      <c r="CL404" s="113">
        <f t="shared" ca="1" si="715"/>
        <v>29380</v>
      </c>
      <c r="CM404" s="69">
        <f t="shared" ca="1" si="715"/>
        <v>29380</v>
      </c>
      <c r="CN404" s="69">
        <f t="shared" ca="1" si="715"/>
        <v>29380</v>
      </c>
      <c r="CO404" s="114">
        <f t="shared" ca="1" si="715"/>
        <v>29380</v>
      </c>
      <c r="CP404" s="113">
        <f t="shared" ca="1" si="715"/>
        <v>29380</v>
      </c>
      <c r="CQ404" s="69">
        <f t="shared" ca="1" si="715"/>
        <v>29380</v>
      </c>
      <c r="CR404" s="69">
        <f t="shared" ca="1" si="715"/>
        <v>29380</v>
      </c>
      <c r="CS404" s="114">
        <f t="shared" ca="1" si="715"/>
        <v>29380</v>
      </c>
      <c r="CT404" s="113">
        <f t="shared" ca="1" si="715"/>
        <v>29380</v>
      </c>
      <c r="CU404" s="69">
        <f t="shared" ca="1" si="715"/>
        <v>29380</v>
      </c>
      <c r="CV404" s="69">
        <f t="shared" ca="1" si="715"/>
        <v>29380</v>
      </c>
      <c r="CW404" s="114">
        <f t="shared" ca="1" si="715"/>
        <v>29380</v>
      </c>
      <c r="CX404" s="113">
        <f t="shared" ca="1" si="715"/>
        <v>29380</v>
      </c>
      <c r="CY404" s="69">
        <f t="shared" ca="1" si="715"/>
        <v>29380</v>
      </c>
      <c r="CZ404" s="69">
        <f t="shared" ca="1" si="715"/>
        <v>29380</v>
      </c>
      <c r="DA404" s="114">
        <f t="shared" ca="1" si="715"/>
        <v>29380</v>
      </c>
      <c r="DB404" s="113">
        <f t="shared" ref="DB404:DI404" ca="1" si="716">DB405</f>
        <v>29380</v>
      </c>
      <c r="DC404" s="69">
        <f t="shared" ca="1" si="716"/>
        <v>29380</v>
      </c>
      <c r="DD404" s="69">
        <f t="shared" ca="1" si="716"/>
        <v>29380</v>
      </c>
      <c r="DE404" s="114">
        <f t="shared" ca="1" si="716"/>
        <v>29380</v>
      </c>
      <c r="DF404" s="113">
        <f t="shared" ca="1" si="716"/>
        <v>29380</v>
      </c>
      <c r="DG404" s="69">
        <f t="shared" ca="1" si="716"/>
        <v>29380</v>
      </c>
      <c r="DH404" s="69">
        <f t="shared" ca="1" si="716"/>
        <v>29380</v>
      </c>
      <c r="DI404" s="114">
        <f t="shared" ca="1" si="716"/>
        <v>29380</v>
      </c>
      <c r="DK404" s="69">
        <f t="shared" ref="DK404:EK404" ca="1" si="717">SUM(OFFSET($E404,,MATCH(DK$3,$F$5:$DI$5,0)+3,,1))</f>
        <v>0</v>
      </c>
      <c r="DL404" s="69">
        <f t="shared" ca="1" si="717"/>
        <v>0</v>
      </c>
      <c r="DM404" s="69">
        <f t="shared" ca="1" si="717"/>
        <v>0</v>
      </c>
      <c r="DN404" s="69">
        <f t="shared" ca="1" si="717"/>
        <v>0</v>
      </c>
      <c r="DO404" s="69">
        <f t="shared" ca="1" si="717"/>
        <v>0</v>
      </c>
      <c r="DP404" s="69">
        <f t="shared" ca="1" si="717"/>
        <v>0</v>
      </c>
      <c r="DQ404" s="69">
        <f t="shared" ca="1" si="717"/>
        <v>0</v>
      </c>
      <c r="DR404" s="69">
        <f t="shared" ca="1" si="717"/>
        <v>0</v>
      </c>
      <c r="DS404" s="69">
        <f t="shared" ca="1" si="717"/>
        <v>9907</v>
      </c>
      <c r="DT404" s="69">
        <f t="shared" ca="1" si="717"/>
        <v>18704</v>
      </c>
      <c r="DU404" s="69">
        <f t="shared" ca="1" si="717"/>
        <v>29380</v>
      </c>
      <c r="DV404" s="69">
        <f t="shared" ca="1" si="717"/>
        <v>29380</v>
      </c>
      <c r="DW404" s="69">
        <f t="shared" ca="1" si="717"/>
        <v>29380</v>
      </c>
      <c r="DX404" s="69">
        <f t="shared" ca="1" si="717"/>
        <v>29380</v>
      </c>
      <c r="DY404" s="69">
        <f t="shared" ca="1" si="717"/>
        <v>29380</v>
      </c>
      <c r="DZ404" s="69">
        <f t="shared" ca="1" si="717"/>
        <v>29380</v>
      </c>
      <c r="EA404" s="69">
        <f t="shared" ca="1" si="717"/>
        <v>29380</v>
      </c>
      <c r="EB404" s="69">
        <f t="shared" ca="1" si="717"/>
        <v>29380</v>
      </c>
      <c r="EC404" s="69">
        <f t="shared" ca="1" si="717"/>
        <v>29380</v>
      </c>
      <c r="ED404" s="69">
        <f t="shared" ca="1" si="717"/>
        <v>29380</v>
      </c>
      <c r="EE404" s="69">
        <f t="shared" ca="1" si="717"/>
        <v>29380</v>
      </c>
      <c r="EF404" s="69">
        <f t="shared" ca="1" si="717"/>
        <v>29380</v>
      </c>
      <c r="EG404" s="69">
        <f t="shared" ca="1" si="717"/>
        <v>29380</v>
      </c>
      <c r="EH404" s="69">
        <f t="shared" ca="1" si="717"/>
        <v>29380</v>
      </c>
      <c r="EI404" s="69">
        <f t="shared" ca="1" si="717"/>
        <v>29380</v>
      </c>
      <c r="EJ404" s="69">
        <f t="shared" ca="1" si="717"/>
        <v>29380</v>
      </c>
      <c r="EK404" s="69">
        <f t="shared" ca="1" si="717"/>
        <v>29380</v>
      </c>
    </row>
    <row r="405" spans="1:141" outlineLevel="2" x14ac:dyDescent="0.25">
      <c r="A405" s="90"/>
      <c r="B405" s="90"/>
      <c r="C405" s="90"/>
      <c r="D405" s="90"/>
      <c r="E405" t="s">
        <v>322</v>
      </c>
      <c r="F405" s="100"/>
      <c r="I405" s="101"/>
      <c r="J405" s="100"/>
      <c r="M405" s="101"/>
      <c r="N405" s="100"/>
      <c r="Q405" s="101"/>
      <c r="R405" s="100"/>
      <c r="U405" s="101"/>
      <c r="V405" s="100"/>
      <c r="Y405" s="101"/>
      <c r="Z405" s="100"/>
      <c r="AC405" s="101"/>
      <c r="AD405" s="100"/>
      <c r="AG405" s="101"/>
      <c r="AH405" s="100"/>
      <c r="AK405" s="101"/>
      <c r="AL405" s="100"/>
      <c r="AO405" s="101"/>
      <c r="AP405" s="113">
        <f t="shared" ref="AP405:BU405" ca="1" si="718">IF(AP$4="A",AP402,AP407)</f>
        <v>10241</v>
      </c>
      <c r="AQ405" s="69">
        <f t="shared" ca="1" si="718"/>
        <v>10240</v>
      </c>
      <c r="AR405" s="69">
        <f t="shared" ca="1" si="718"/>
        <v>12762</v>
      </c>
      <c r="AS405" s="114">
        <f t="shared" ca="1" si="718"/>
        <v>18704</v>
      </c>
      <c r="AT405" s="113">
        <f t="shared" ca="1" si="718"/>
        <v>23851</v>
      </c>
      <c r="AU405" s="69">
        <f t="shared" ca="1" si="718"/>
        <v>26237</v>
      </c>
      <c r="AV405" s="69">
        <f t="shared" ca="1" si="718"/>
        <v>29380</v>
      </c>
      <c r="AW405" s="114">
        <f t="shared" ca="1" si="718"/>
        <v>29380</v>
      </c>
      <c r="AX405" s="113">
        <f t="shared" ca="1" si="718"/>
        <v>29380</v>
      </c>
      <c r="AY405" s="69">
        <f t="shared" ca="1" si="718"/>
        <v>29380</v>
      </c>
      <c r="AZ405" s="69">
        <f t="shared" ca="1" si="718"/>
        <v>29380</v>
      </c>
      <c r="BA405" s="114">
        <f t="shared" ca="1" si="718"/>
        <v>29380</v>
      </c>
      <c r="BB405" s="113">
        <f t="shared" ca="1" si="718"/>
        <v>29380</v>
      </c>
      <c r="BC405" s="69">
        <f t="shared" ca="1" si="718"/>
        <v>29380</v>
      </c>
      <c r="BD405" s="69">
        <f t="shared" ca="1" si="718"/>
        <v>29380</v>
      </c>
      <c r="BE405" s="114">
        <f t="shared" ca="1" si="718"/>
        <v>29380</v>
      </c>
      <c r="BF405" s="113">
        <f t="shared" ca="1" si="718"/>
        <v>29380</v>
      </c>
      <c r="BG405" s="69">
        <f t="shared" ca="1" si="718"/>
        <v>29380</v>
      </c>
      <c r="BH405" s="69">
        <f t="shared" ca="1" si="718"/>
        <v>29380</v>
      </c>
      <c r="BI405" s="114">
        <f t="shared" ca="1" si="718"/>
        <v>29380</v>
      </c>
      <c r="BJ405" s="113">
        <f t="shared" ca="1" si="718"/>
        <v>29380</v>
      </c>
      <c r="BK405" s="69">
        <f t="shared" ca="1" si="718"/>
        <v>29380</v>
      </c>
      <c r="BL405" s="69">
        <f t="shared" ca="1" si="718"/>
        <v>29380</v>
      </c>
      <c r="BM405" s="114">
        <f t="shared" ca="1" si="718"/>
        <v>29380</v>
      </c>
      <c r="BN405" s="113">
        <f t="shared" ca="1" si="718"/>
        <v>29380</v>
      </c>
      <c r="BO405" s="69">
        <f t="shared" ca="1" si="718"/>
        <v>29380</v>
      </c>
      <c r="BP405" s="69">
        <f t="shared" ca="1" si="718"/>
        <v>29380</v>
      </c>
      <c r="BQ405" s="114">
        <f t="shared" ca="1" si="718"/>
        <v>29380</v>
      </c>
      <c r="BR405" s="113">
        <f t="shared" ca="1" si="718"/>
        <v>29380</v>
      </c>
      <c r="BS405" s="69">
        <f t="shared" ca="1" si="718"/>
        <v>29380</v>
      </c>
      <c r="BT405" s="69">
        <f t="shared" ca="1" si="718"/>
        <v>29380</v>
      </c>
      <c r="BU405" s="114">
        <f t="shared" ca="1" si="718"/>
        <v>29380</v>
      </c>
      <c r="BV405" s="113">
        <f t="shared" ref="BV405:DA405" ca="1" si="719">IF(BV$4="A",BV402,BV407)</f>
        <v>29380</v>
      </c>
      <c r="BW405" s="69">
        <f t="shared" ca="1" si="719"/>
        <v>29380</v>
      </c>
      <c r="BX405" s="69">
        <f t="shared" ca="1" si="719"/>
        <v>29380</v>
      </c>
      <c r="BY405" s="114">
        <f t="shared" ca="1" si="719"/>
        <v>29380</v>
      </c>
      <c r="BZ405" s="113">
        <f t="shared" ca="1" si="719"/>
        <v>29380</v>
      </c>
      <c r="CA405" s="69">
        <f t="shared" ca="1" si="719"/>
        <v>29380</v>
      </c>
      <c r="CB405" s="69">
        <f t="shared" ca="1" si="719"/>
        <v>29380</v>
      </c>
      <c r="CC405" s="114">
        <f t="shared" ca="1" si="719"/>
        <v>29380</v>
      </c>
      <c r="CD405" s="113">
        <f t="shared" ca="1" si="719"/>
        <v>29380</v>
      </c>
      <c r="CE405" s="69">
        <f t="shared" ca="1" si="719"/>
        <v>29380</v>
      </c>
      <c r="CF405" s="69">
        <f t="shared" ca="1" si="719"/>
        <v>29380</v>
      </c>
      <c r="CG405" s="114">
        <f t="shared" ca="1" si="719"/>
        <v>29380</v>
      </c>
      <c r="CH405" s="113">
        <f t="shared" ca="1" si="719"/>
        <v>29380</v>
      </c>
      <c r="CI405" s="69">
        <f t="shared" ca="1" si="719"/>
        <v>29380</v>
      </c>
      <c r="CJ405" s="69">
        <f t="shared" ca="1" si="719"/>
        <v>29380</v>
      </c>
      <c r="CK405" s="114">
        <f t="shared" ca="1" si="719"/>
        <v>29380</v>
      </c>
      <c r="CL405" s="113">
        <f t="shared" ca="1" si="719"/>
        <v>29380</v>
      </c>
      <c r="CM405" s="69">
        <f t="shared" ca="1" si="719"/>
        <v>29380</v>
      </c>
      <c r="CN405" s="69">
        <f t="shared" ca="1" si="719"/>
        <v>29380</v>
      </c>
      <c r="CO405" s="114">
        <f t="shared" ca="1" si="719"/>
        <v>29380</v>
      </c>
      <c r="CP405" s="113">
        <f t="shared" ca="1" si="719"/>
        <v>29380</v>
      </c>
      <c r="CQ405" s="69">
        <f t="shared" ca="1" si="719"/>
        <v>29380</v>
      </c>
      <c r="CR405" s="69">
        <f t="shared" ca="1" si="719"/>
        <v>29380</v>
      </c>
      <c r="CS405" s="114">
        <f t="shared" ca="1" si="719"/>
        <v>29380</v>
      </c>
      <c r="CT405" s="113">
        <f t="shared" ca="1" si="719"/>
        <v>29380</v>
      </c>
      <c r="CU405" s="69">
        <f t="shared" ca="1" si="719"/>
        <v>29380</v>
      </c>
      <c r="CV405" s="69">
        <f t="shared" ca="1" si="719"/>
        <v>29380</v>
      </c>
      <c r="CW405" s="114">
        <f t="shared" ca="1" si="719"/>
        <v>29380</v>
      </c>
      <c r="CX405" s="113">
        <f t="shared" ca="1" si="719"/>
        <v>29380</v>
      </c>
      <c r="CY405" s="69">
        <f t="shared" ca="1" si="719"/>
        <v>29380</v>
      </c>
      <c r="CZ405" s="69">
        <f t="shared" ca="1" si="719"/>
        <v>29380</v>
      </c>
      <c r="DA405" s="114">
        <f t="shared" ca="1" si="719"/>
        <v>29380</v>
      </c>
      <c r="DB405" s="113">
        <f t="shared" ref="DB405:DI405" ca="1" si="720">IF(DB$4="A",DB402,DB407)</f>
        <v>29380</v>
      </c>
      <c r="DC405" s="69">
        <f t="shared" ca="1" si="720"/>
        <v>29380</v>
      </c>
      <c r="DD405" s="69">
        <f t="shared" ca="1" si="720"/>
        <v>29380</v>
      </c>
      <c r="DE405" s="114">
        <f t="shared" ca="1" si="720"/>
        <v>29380</v>
      </c>
      <c r="DF405" s="113">
        <f t="shared" ca="1" si="720"/>
        <v>29380</v>
      </c>
      <c r="DG405" s="69">
        <f t="shared" ca="1" si="720"/>
        <v>29380</v>
      </c>
      <c r="DH405" s="69">
        <f t="shared" ca="1" si="720"/>
        <v>29380</v>
      </c>
      <c r="DI405" s="114">
        <f t="shared" ca="1" si="720"/>
        <v>29380</v>
      </c>
      <c r="DT405" s="69"/>
      <c r="DU405" s="69"/>
      <c r="DV405" s="69"/>
      <c r="DW405" s="69"/>
      <c r="DX405" s="69"/>
      <c r="DY405" s="69"/>
      <c r="DZ405" s="69"/>
      <c r="EA405" s="69"/>
      <c r="EB405" s="69"/>
      <c r="EC405" s="69"/>
      <c r="ED405" s="69"/>
      <c r="EE405" s="69"/>
      <c r="EF405" s="69"/>
      <c r="EG405" s="69"/>
      <c r="EH405" s="69"/>
      <c r="EI405" s="69"/>
      <c r="EJ405" s="69"/>
      <c r="EK405" s="69"/>
    </row>
    <row r="406" spans="1:141" outlineLevel="2" x14ac:dyDescent="0.25">
      <c r="A406" s="90"/>
      <c r="B406" s="90"/>
      <c r="C406" s="90"/>
      <c r="D406" s="90"/>
      <c r="F406" s="100"/>
      <c r="I406" s="101"/>
      <c r="J406" s="100"/>
      <c r="M406" s="101"/>
      <c r="N406" s="100"/>
      <c r="Q406" s="101"/>
      <c r="R406" s="100"/>
      <c r="U406" s="101"/>
      <c r="V406" s="100"/>
      <c r="Y406" s="101"/>
      <c r="Z406" s="100"/>
      <c r="AC406" s="101"/>
      <c r="AD406" s="100"/>
      <c r="AG406" s="101"/>
      <c r="AH406" s="100"/>
      <c r="AK406" s="101"/>
      <c r="AL406" s="100"/>
      <c r="AO406" s="101"/>
      <c r="AP406" s="102"/>
      <c r="AQ406" s="103"/>
      <c r="AR406" s="103"/>
      <c r="AS406" s="104"/>
      <c r="AT406" s="102"/>
      <c r="AU406" s="103"/>
      <c r="AV406" s="103"/>
      <c r="AW406" s="104"/>
      <c r="AX406" s="102"/>
      <c r="AY406" s="103"/>
      <c r="AZ406" s="103"/>
      <c r="BA406" s="104"/>
      <c r="BB406" s="102"/>
      <c r="BC406" s="103"/>
      <c r="BD406" s="103"/>
      <c r="BE406" s="104"/>
      <c r="BF406" s="102"/>
      <c r="BG406" s="103"/>
      <c r="BH406" s="103"/>
      <c r="BI406" s="104"/>
      <c r="BJ406" s="102"/>
      <c r="BK406" s="103"/>
      <c r="BL406" s="103"/>
      <c r="BM406" s="104"/>
      <c r="BN406" s="102"/>
      <c r="BO406" s="103"/>
      <c r="BP406" s="103"/>
      <c r="BQ406" s="104"/>
      <c r="BR406" s="102"/>
      <c r="BS406" s="103"/>
      <c r="BT406" s="103"/>
      <c r="BU406" s="104"/>
      <c r="BV406" s="102"/>
      <c r="BW406" s="103"/>
      <c r="BX406" s="103"/>
      <c r="BY406" s="104"/>
      <c r="BZ406" s="102"/>
      <c r="CA406" s="103"/>
      <c r="CB406" s="103"/>
      <c r="CC406" s="104"/>
      <c r="CD406" s="102"/>
      <c r="CE406" s="103"/>
      <c r="CF406" s="103"/>
      <c r="CG406" s="104"/>
      <c r="CH406" s="102"/>
      <c r="CI406" s="103"/>
      <c r="CJ406" s="103"/>
      <c r="CK406" s="104"/>
      <c r="CL406" s="102"/>
      <c r="CM406" s="103"/>
      <c r="CN406" s="103"/>
      <c r="CO406" s="104"/>
      <c r="CP406" s="102"/>
      <c r="CQ406" s="103"/>
      <c r="CR406" s="103"/>
      <c r="CS406" s="104"/>
      <c r="CT406" s="102"/>
      <c r="CU406" s="103"/>
      <c r="CV406" s="103"/>
      <c r="CW406" s="104"/>
      <c r="CX406" s="102"/>
      <c r="CY406" s="103"/>
      <c r="CZ406" s="103"/>
      <c r="DA406" s="104"/>
      <c r="DB406" s="102"/>
      <c r="DC406" s="103"/>
      <c r="DD406" s="103"/>
      <c r="DE406" s="104"/>
      <c r="DF406" s="102"/>
      <c r="DG406" s="103"/>
      <c r="DH406" s="103"/>
      <c r="DI406" s="104"/>
    </row>
    <row r="407" spans="1:141" outlineLevel="2" x14ac:dyDescent="0.25">
      <c r="A407" s="90"/>
      <c r="B407" s="90"/>
      <c r="C407" s="90"/>
      <c r="D407" s="90"/>
      <c r="E407" s="36" t="str">
        <f>CONCATENATE(E405," selected driver: ",$J$8," (",$J$9,")")</f>
        <v>Value selected driver: Default (Annual)</v>
      </c>
      <c r="F407" s="100"/>
      <c r="I407" s="101"/>
      <c r="J407" s="100"/>
      <c r="M407" s="101"/>
      <c r="N407" s="100"/>
      <c r="Q407" s="101"/>
      <c r="R407" s="100"/>
      <c r="U407" s="101"/>
      <c r="V407" s="100"/>
      <c r="Y407" s="101"/>
      <c r="Z407" s="100"/>
      <c r="AC407" s="101"/>
      <c r="AD407" s="100"/>
      <c r="AG407" s="101"/>
      <c r="AH407" s="100"/>
      <c r="AK407" s="101"/>
      <c r="AL407" s="100"/>
      <c r="AO407" s="101"/>
      <c r="AP407" s="147" cm="1">
        <f t="array" ref="AP407">IF($I$9=1,AP409,INDEX($DT409:$EK409,,MATCH(CONCATENATE("FY ",RIGHT(AP$3,4)),$DT$3:$EK$3,0)))</f>
        <v>0</v>
      </c>
      <c r="AQ407" s="148" cm="1">
        <f t="array" ref="AQ407">IF($I$9=1,AQ409,INDEX($DT409:$EK409,,MATCH(CONCATENATE("FY ",RIGHT(AQ$3,4)),$DT$3:$EK$3,0)))</f>
        <v>0</v>
      </c>
      <c r="AR407" s="148" cm="1">
        <f t="array" ref="AR407">IF($I$9=1,AR409,INDEX($DT409:$EK409,,MATCH(CONCATENATE("FY ",RIGHT(AR$3,4)),$DT$3:$EK$3,0)))</f>
        <v>0</v>
      </c>
      <c r="AS407" s="149" cm="1">
        <f t="array" ref="AS407">IF($I$9=1,AS409,INDEX($DT409:$EK409,,MATCH(CONCATENATE("FY ",RIGHT(AS$3,4)),$DT$3:$EK$3,0)))</f>
        <v>0</v>
      </c>
      <c r="AT407" s="147" cm="1">
        <f t="array" aca="1" ref="AT407" ca="1">IF($I$9=1,AT409,INDEX($DT409:$EK409,,MATCH(CONCATENATE("FY ",RIGHT(AT$3,4)),$DT$3:$EK$3,0)))</f>
        <v>29380</v>
      </c>
      <c r="AU407" s="148" cm="1">
        <f t="array" aca="1" ref="AU407" ca="1">IF($I$9=1,AU409,INDEX($DT409:$EK409,,MATCH(CONCATENATE("FY ",RIGHT(AU$3,4)),$DT$3:$EK$3,0)))</f>
        <v>29380</v>
      </c>
      <c r="AV407" s="148" cm="1">
        <f t="array" aca="1" ref="AV407" ca="1">IF($I$9=1,AV409,INDEX($DT409:$EK409,,MATCH(CONCATENATE("FY ",RIGHT(AV$3,4)),$DT$3:$EK$3,0)))</f>
        <v>29380</v>
      </c>
      <c r="AW407" s="149" cm="1">
        <f t="array" aca="1" ref="AW407" ca="1">IF($I$9=1,AW409,INDEX($DT409:$EK409,,MATCH(CONCATENATE("FY ",RIGHT(AW$3,4)),$DT$3:$EK$3,0)))</f>
        <v>29380</v>
      </c>
      <c r="AX407" s="147" cm="1">
        <f t="array" aca="1" ref="AX407" ca="1">IF($I$9=1,AX409,INDEX($DT409:$EK409,,MATCH(CONCATENATE("FY ",RIGHT(AX$3,4)),$DT$3:$EK$3,0)))</f>
        <v>29380</v>
      </c>
      <c r="AY407" s="148" cm="1">
        <f t="array" aca="1" ref="AY407" ca="1">IF($I$9=1,AY409,INDEX($DT409:$EK409,,MATCH(CONCATENATE("FY ",RIGHT(AY$3,4)),$DT$3:$EK$3,0)))</f>
        <v>29380</v>
      </c>
      <c r="AZ407" s="148" cm="1">
        <f t="array" aca="1" ref="AZ407" ca="1">IF($I$9=1,AZ409,INDEX($DT409:$EK409,,MATCH(CONCATENATE("FY ",RIGHT(AZ$3,4)),$DT$3:$EK$3,0)))</f>
        <v>29380</v>
      </c>
      <c r="BA407" s="149" cm="1">
        <f t="array" aca="1" ref="BA407" ca="1">IF($I$9=1,BA409,INDEX($DT409:$EK409,,MATCH(CONCATENATE("FY ",RIGHT(BA$3,4)),$DT$3:$EK$3,0)))</f>
        <v>29380</v>
      </c>
      <c r="BB407" s="147" cm="1">
        <f t="array" aca="1" ref="BB407" ca="1">IF($I$9=1,BB409,INDEX($DT409:$EK409,,MATCH(CONCATENATE("FY ",RIGHT(BB$3,4)),$DT$3:$EK$3,0)))</f>
        <v>29380</v>
      </c>
      <c r="BC407" s="148" cm="1">
        <f t="array" aca="1" ref="BC407" ca="1">IF($I$9=1,BC409,INDEX($DT409:$EK409,,MATCH(CONCATENATE("FY ",RIGHT(BC$3,4)),$DT$3:$EK$3,0)))</f>
        <v>29380</v>
      </c>
      <c r="BD407" s="148" cm="1">
        <f t="array" aca="1" ref="BD407" ca="1">IF($I$9=1,BD409,INDEX($DT409:$EK409,,MATCH(CONCATENATE("FY ",RIGHT(BD$3,4)),$DT$3:$EK$3,0)))</f>
        <v>29380</v>
      </c>
      <c r="BE407" s="149" cm="1">
        <f t="array" aca="1" ref="BE407" ca="1">IF($I$9=1,BE409,INDEX($DT409:$EK409,,MATCH(CONCATENATE("FY ",RIGHT(BE$3,4)),$DT$3:$EK$3,0)))</f>
        <v>29380</v>
      </c>
      <c r="BF407" s="147" cm="1">
        <f t="array" aca="1" ref="BF407" ca="1">IF($I$9=1,BF409,INDEX($DT409:$EK409,,MATCH(CONCATENATE("FY ",RIGHT(BF$3,4)),$DT$3:$EK$3,0)))</f>
        <v>29380</v>
      </c>
      <c r="BG407" s="148" cm="1">
        <f t="array" aca="1" ref="BG407" ca="1">IF($I$9=1,BG409,INDEX($DT409:$EK409,,MATCH(CONCATENATE("FY ",RIGHT(BG$3,4)),$DT$3:$EK$3,0)))</f>
        <v>29380</v>
      </c>
      <c r="BH407" s="148" cm="1">
        <f t="array" aca="1" ref="BH407" ca="1">IF($I$9=1,BH409,INDEX($DT409:$EK409,,MATCH(CONCATENATE("FY ",RIGHT(BH$3,4)),$DT$3:$EK$3,0)))</f>
        <v>29380</v>
      </c>
      <c r="BI407" s="149" cm="1">
        <f t="array" aca="1" ref="BI407" ca="1">IF($I$9=1,BI409,INDEX($DT409:$EK409,,MATCH(CONCATENATE("FY ",RIGHT(BI$3,4)),$DT$3:$EK$3,0)))</f>
        <v>29380</v>
      </c>
      <c r="BJ407" s="147" cm="1">
        <f t="array" aca="1" ref="BJ407" ca="1">IF($I$9=1,BJ409,INDEX($DT409:$EK409,,MATCH(CONCATENATE("FY ",RIGHT(BJ$3,4)),$DT$3:$EK$3,0)))</f>
        <v>29380</v>
      </c>
      <c r="BK407" s="148" cm="1">
        <f t="array" aca="1" ref="BK407" ca="1">IF($I$9=1,BK409,INDEX($DT409:$EK409,,MATCH(CONCATENATE("FY ",RIGHT(BK$3,4)),$DT$3:$EK$3,0)))</f>
        <v>29380</v>
      </c>
      <c r="BL407" s="148" cm="1">
        <f t="array" aca="1" ref="BL407" ca="1">IF($I$9=1,BL409,INDEX($DT409:$EK409,,MATCH(CONCATENATE("FY ",RIGHT(BL$3,4)),$DT$3:$EK$3,0)))</f>
        <v>29380</v>
      </c>
      <c r="BM407" s="149" cm="1">
        <f t="array" aca="1" ref="BM407" ca="1">IF($I$9=1,BM409,INDEX($DT409:$EK409,,MATCH(CONCATENATE("FY ",RIGHT(BM$3,4)),$DT$3:$EK$3,0)))</f>
        <v>29380</v>
      </c>
      <c r="BN407" s="147" cm="1">
        <f t="array" aca="1" ref="BN407" ca="1">IF($I$9=1,BN409,INDEX($DT409:$EK409,,MATCH(CONCATENATE("FY ",RIGHT(BN$3,4)),$DT$3:$EK$3,0)))</f>
        <v>29380</v>
      </c>
      <c r="BO407" s="148" cm="1">
        <f t="array" aca="1" ref="BO407" ca="1">IF($I$9=1,BO409,INDEX($DT409:$EK409,,MATCH(CONCATENATE("FY ",RIGHT(BO$3,4)),$DT$3:$EK$3,0)))</f>
        <v>29380</v>
      </c>
      <c r="BP407" s="148" cm="1">
        <f t="array" aca="1" ref="BP407" ca="1">IF($I$9=1,BP409,INDEX($DT409:$EK409,,MATCH(CONCATENATE("FY ",RIGHT(BP$3,4)),$DT$3:$EK$3,0)))</f>
        <v>29380</v>
      </c>
      <c r="BQ407" s="149" cm="1">
        <f t="array" aca="1" ref="BQ407" ca="1">IF($I$9=1,BQ409,INDEX($DT409:$EK409,,MATCH(CONCATENATE("FY ",RIGHT(BQ$3,4)),$DT$3:$EK$3,0)))</f>
        <v>29380</v>
      </c>
      <c r="BR407" s="147" cm="1">
        <f t="array" aca="1" ref="BR407" ca="1">IF($I$9=1,BR409,INDEX($DT409:$EK409,,MATCH(CONCATENATE("FY ",RIGHT(BR$3,4)),$DT$3:$EK$3,0)))</f>
        <v>29380</v>
      </c>
      <c r="BS407" s="148" cm="1">
        <f t="array" aca="1" ref="BS407" ca="1">IF($I$9=1,BS409,INDEX($DT409:$EK409,,MATCH(CONCATENATE("FY ",RIGHT(BS$3,4)),$DT$3:$EK$3,0)))</f>
        <v>29380</v>
      </c>
      <c r="BT407" s="148" cm="1">
        <f t="array" aca="1" ref="BT407" ca="1">IF($I$9=1,BT409,INDEX($DT409:$EK409,,MATCH(CONCATENATE("FY ",RIGHT(BT$3,4)),$DT$3:$EK$3,0)))</f>
        <v>29380</v>
      </c>
      <c r="BU407" s="149" cm="1">
        <f t="array" aca="1" ref="BU407" ca="1">IF($I$9=1,BU409,INDEX($DT409:$EK409,,MATCH(CONCATENATE("FY ",RIGHT(BU$3,4)),$DT$3:$EK$3,0)))</f>
        <v>29380</v>
      </c>
      <c r="BV407" s="147" cm="1">
        <f t="array" aca="1" ref="BV407" ca="1">IF($I$9=1,BV409,INDEX($DT409:$EK409,,MATCH(CONCATENATE("FY ",RIGHT(BV$3,4)),$DT$3:$EK$3,0)))</f>
        <v>29380</v>
      </c>
      <c r="BW407" s="148" cm="1">
        <f t="array" aca="1" ref="BW407" ca="1">IF($I$9=1,BW409,INDEX($DT409:$EK409,,MATCH(CONCATENATE("FY ",RIGHT(BW$3,4)),$DT$3:$EK$3,0)))</f>
        <v>29380</v>
      </c>
      <c r="BX407" s="148" cm="1">
        <f t="array" aca="1" ref="BX407" ca="1">IF($I$9=1,BX409,INDEX($DT409:$EK409,,MATCH(CONCATENATE("FY ",RIGHT(BX$3,4)),$DT$3:$EK$3,0)))</f>
        <v>29380</v>
      </c>
      <c r="BY407" s="149" cm="1">
        <f t="array" aca="1" ref="BY407" ca="1">IF($I$9=1,BY409,INDEX($DT409:$EK409,,MATCH(CONCATENATE("FY ",RIGHT(BY$3,4)),$DT$3:$EK$3,0)))</f>
        <v>29380</v>
      </c>
      <c r="BZ407" s="147" cm="1">
        <f t="array" aca="1" ref="BZ407" ca="1">IF($I$9=1,BZ409,INDEX($DT409:$EK409,,MATCH(CONCATENATE("FY ",RIGHT(BZ$3,4)),$DT$3:$EK$3,0)))</f>
        <v>29380</v>
      </c>
      <c r="CA407" s="148" cm="1">
        <f t="array" aca="1" ref="CA407" ca="1">IF($I$9=1,CA409,INDEX($DT409:$EK409,,MATCH(CONCATENATE("FY ",RIGHT(CA$3,4)),$DT$3:$EK$3,0)))</f>
        <v>29380</v>
      </c>
      <c r="CB407" s="148" cm="1">
        <f t="array" aca="1" ref="CB407" ca="1">IF($I$9=1,CB409,INDEX($DT409:$EK409,,MATCH(CONCATENATE("FY ",RIGHT(CB$3,4)),$DT$3:$EK$3,0)))</f>
        <v>29380</v>
      </c>
      <c r="CC407" s="149" cm="1">
        <f t="array" aca="1" ref="CC407" ca="1">IF($I$9=1,CC409,INDEX($DT409:$EK409,,MATCH(CONCATENATE("FY ",RIGHT(CC$3,4)),$DT$3:$EK$3,0)))</f>
        <v>29380</v>
      </c>
      <c r="CD407" s="147" cm="1">
        <f t="array" aca="1" ref="CD407" ca="1">IF($I$9=1,CD409,INDEX($DT409:$EK409,,MATCH(CONCATENATE("FY ",RIGHT(CD$3,4)),$DT$3:$EK$3,0)))</f>
        <v>29380</v>
      </c>
      <c r="CE407" s="148" cm="1">
        <f t="array" aca="1" ref="CE407" ca="1">IF($I$9=1,CE409,INDEX($DT409:$EK409,,MATCH(CONCATENATE("FY ",RIGHT(CE$3,4)),$DT$3:$EK$3,0)))</f>
        <v>29380</v>
      </c>
      <c r="CF407" s="148" cm="1">
        <f t="array" aca="1" ref="CF407" ca="1">IF($I$9=1,CF409,INDEX($DT409:$EK409,,MATCH(CONCATENATE("FY ",RIGHT(CF$3,4)),$DT$3:$EK$3,0)))</f>
        <v>29380</v>
      </c>
      <c r="CG407" s="149" cm="1">
        <f t="array" aca="1" ref="CG407" ca="1">IF($I$9=1,CG409,INDEX($DT409:$EK409,,MATCH(CONCATENATE("FY ",RIGHT(CG$3,4)),$DT$3:$EK$3,0)))</f>
        <v>29380</v>
      </c>
      <c r="CH407" s="147" cm="1">
        <f t="array" aca="1" ref="CH407" ca="1">IF($I$9=1,CH409,INDEX($DT409:$EK409,,MATCH(CONCATENATE("FY ",RIGHT(CH$3,4)),$DT$3:$EK$3,0)))</f>
        <v>29380</v>
      </c>
      <c r="CI407" s="148" cm="1">
        <f t="array" aca="1" ref="CI407" ca="1">IF($I$9=1,CI409,INDEX($DT409:$EK409,,MATCH(CONCATENATE("FY ",RIGHT(CI$3,4)),$DT$3:$EK$3,0)))</f>
        <v>29380</v>
      </c>
      <c r="CJ407" s="148" cm="1">
        <f t="array" aca="1" ref="CJ407" ca="1">IF($I$9=1,CJ409,INDEX($DT409:$EK409,,MATCH(CONCATENATE("FY ",RIGHT(CJ$3,4)),$DT$3:$EK$3,0)))</f>
        <v>29380</v>
      </c>
      <c r="CK407" s="149" cm="1">
        <f t="array" aca="1" ref="CK407" ca="1">IF($I$9=1,CK409,INDEX($DT409:$EK409,,MATCH(CONCATENATE("FY ",RIGHT(CK$3,4)),$DT$3:$EK$3,0)))</f>
        <v>29380</v>
      </c>
      <c r="CL407" s="147" cm="1">
        <f t="array" aca="1" ref="CL407" ca="1">IF($I$9=1,CL409,INDEX($DT409:$EK409,,MATCH(CONCATENATE("FY ",RIGHT(CL$3,4)),$DT$3:$EK$3,0)))</f>
        <v>29380</v>
      </c>
      <c r="CM407" s="148" cm="1">
        <f t="array" aca="1" ref="CM407" ca="1">IF($I$9=1,CM409,INDEX($DT409:$EK409,,MATCH(CONCATENATE("FY ",RIGHT(CM$3,4)),$DT$3:$EK$3,0)))</f>
        <v>29380</v>
      </c>
      <c r="CN407" s="148" cm="1">
        <f t="array" aca="1" ref="CN407" ca="1">IF($I$9=1,CN409,INDEX($DT409:$EK409,,MATCH(CONCATENATE("FY ",RIGHT(CN$3,4)),$DT$3:$EK$3,0)))</f>
        <v>29380</v>
      </c>
      <c r="CO407" s="149" cm="1">
        <f t="array" aca="1" ref="CO407" ca="1">IF($I$9=1,CO409,INDEX($DT409:$EK409,,MATCH(CONCATENATE("FY ",RIGHT(CO$3,4)),$DT$3:$EK$3,0)))</f>
        <v>29380</v>
      </c>
      <c r="CP407" s="147" cm="1">
        <f t="array" aca="1" ref="CP407" ca="1">IF($I$9=1,CP409,INDEX($DT409:$EK409,,MATCH(CONCATENATE("FY ",RIGHT(CP$3,4)),$DT$3:$EK$3,0)))</f>
        <v>29380</v>
      </c>
      <c r="CQ407" s="148" cm="1">
        <f t="array" aca="1" ref="CQ407" ca="1">IF($I$9=1,CQ409,INDEX($DT409:$EK409,,MATCH(CONCATENATE("FY ",RIGHT(CQ$3,4)),$DT$3:$EK$3,0)))</f>
        <v>29380</v>
      </c>
      <c r="CR407" s="148" cm="1">
        <f t="array" aca="1" ref="CR407" ca="1">IF($I$9=1,CR409,INDEX($DT409:$EK409,,MATCH(CONCATENATE("FY ",RIGHT(CR$3,4)),$DT$3:$EK$3,0)))</f>
        <v>29380</v>
      </c>
      <c r="CS407" s="149" cm="1">
        <f t="array" aca="1" ref="CS407" ca="1">IF($I$9=1,CS409,INDEX($DT409:$EK409,,MATCH(CONCATENATE("FY ",RIGHT(CS$3,4)),$DT$3:$EK$3,0)))</f>
        <v>29380</v>
      </c>
      <c r="CT407" s="147" cm="1">
        <f t="array" aca="1" ref="CT407" ca="1">IF($I$9=1,CT409,INDEX($DT409:$EK409,,MATCH(CONCATENATE("FY ",RIGHT(CT$3,4)),$DT$3:$EK$3,0)))</f>
        <v>29380</v>
      </c>
      <c r="CU407" s="148" cm="1">
        <f t="array" aca="1" ref="CU407" ca="1">IF($I$9=1,CU409,INDEX($DT409:$EK409,,MATCH(CONCATENATE("FY ",RIGHT(CU$3,4)),$DT$3:$EK$3,0)))</f>
        <v>29380</v>
      </c>
      <c r="CV407" s="148" cm="1">
        <f t="array" aca="1" ref="CV407" ca="1">IF($I$9=1,CV409,INDEX($DT409:$EK409,,MATCH(CONCATENATE("FY ",RIGHT(CV$3,4)),$DT$3:$EK$3,0)))</f>
        <v>29380</v>
      </c>
      <c r="CW407" s="149" cm="1">
        <f t="array" aca="1" ref="CW407" ca="1">IF($I$9=1,CW409,INDEX($DT409:$EK409,,MATCH(CONCATENATE("FY ",RIGHT(CW$3,4)),$DT$3:$EK$3,0)))</f>
        <v>29380</v>
      </c>
      <c r="CX407" s="147" cm="1">
        <f t="array" aca="1" ref="CX407" ca="1">IF($I$9=1,CX409,INDEX($DT409:$EK409,,MATCH(CONCATENATE("FY ",RIGHT(CX$3,4)),$DT$3:$EK$3,0)))</f>
        <v>29380</v>
      </c>
      <c r="CY407" s="148" cm="1">
        <f t="array" aca="1" ref="CY407" ca="1">IF($I$9=1,CY409,INDEX($DT409:$EK409,,MATCH(CONCATENATE("FY ",RIGHT(CY$3,4)),$DT$3:$EK$3,0)))</f>
        <v>29380</v>
      </c>
      <c r="CZ407" s="148" cm="1">
        <f t="array" aca="1" ref="CZ407" ca="1">IF($I$9=1,CZ409,INDEX($DT409:$EK409,,MATCH(CONCATENATE("FY ",RIGHT(CZ$3,4)),$DT$3:$EK$3,0)))</f>
        <v>29380</v>
      </c>
      <c r="DA407" s="149" cm="1">
        <f t="array" aca="1" ref="DA407" ca="1">IF($I$9=1,DA409,INDEX($DT409:$EK409,,MATCH(CONCATENATE("FY ",RIGHT(DA$3,4)),$DT$3:$EK$3,0)))</f>
        <v>29380</v>
      </c>
      <c r="DB407" s="147" cm="1">
        <f t="array" aca="1" ref="DB407" ca="1">IF($I$9=1,DB409,INDEX($DT409:$EK409,,MATCH(CONCATENATE("FY ",RIGHT(DB$3,4)),$DT$3:$EK$3,0)))</f>
        <v>29380</v>
      </c>
      <c r="DC407" s="148" cm="1">
        <f t="array" aca="1" ref="DC407" ca="1">IF($I$9=1,DC409,INDEX($DT409:$EK409,,MATCH(CONCATENATE("FY ",RIGHT(DC$3,4)),$DT$3:$EK$3,0)))</f>
        <v>29380</v>
      </c>
      <c r="DD407" s="148" cm="1">
        <f t="array" aca="1" ref="DD407" ca="1">IF($I$9=1,DD409,INDEX($DT409:$EK409,,MATCH(CONCATENATE("FY ",RIGHT(DD$3,4)),$DT$3:$EK$3,0)))</f>
        <v>29380</v>
      </c>
      <c r="DE407" s="149" cm="1">
        <f t="array" aca="1" ref="DE407" ca="1">IF($I$9=1,DE409,INDEX($DT409:$EK409,,MATCH(CONCATENATE("FY ",RIGHT(DE$3,4)),$DT$3:$EK$3,0)))</f>
        <v>29380</v>
      </c>
      <c r="DF407" s="147" cm="1">
        <f t="array" aca="1" ref="DF407" ca="1">IF($I$9=1,DF409,INDEX($DT409:$EK409,,MATCH(CONCATENATE("FY ",RIGHT(DF$3,4)),$DT$3:$EK$3,0)))</f>
        <v>29380</v>
      </c>
      <c r="DG407" s="148" cm="1">
        <f t="array" aca="1" ref="DG407" ca="1">IF($I$9=1,DG409,INDEX($DT409:$EK409,,MATCH(CONCATENATE("FY ",RIGHT(DG$3,4)),$DT$3:$EK$3,0)))</f>
        <v>29380</v>
      </c>
      <c r="DH407" s="148" cm="1">
        <f t="array" aca="1" ref="DH407" ca="1">IF($I$9=1,DH409,INDEX($DT409:$EK409,,MATCH(CONCATENATE("FY ",RIGHT(DH$3,4)),$DT$3:$EK$3,0)))</f>
        <v>29380</v>
      </c>
      <c r="DI407" s="149" cm="1">
        <f t="array" aca="1" ref="DI407" ca="1">IF($I$9=1,DI409,INDEX($DT409:$EK409,,MATCH(CONCATENATE("FY ",RIGHT(DI$3,4)),$DT$3:$EK$3,0)))</f>
        <v>29380</v>
      </c>
    </row>
    <row r="408" spans="1:141" outlineLevel="2" x14ac:dyDescent="0.25">
      <c r="A408" s="90"/>
      <c r="B408" s="90"/>
      <c r="C408" s="90"/>
      <c r="D408" s="90"/>
      <c r="F408" s="100"/>
      <c r="I408" s="101"/>
      <c r="J408" s="100"/>
      <c r="M408" s="101"/>
      <c r="N408" s="100"/>
      <c r="Q408" s="101"/>
      <c r="R408" s="100"/>
      <c r="U408" s="101"/>
      <c r="V408" s="100"/>
      <c r="Y408" s="101"/>
      <c r="Z408" s="100"/>
      <c r="AC408" s="101"/>
      <c r="AD408" s="100"/>
      <c r="AG408" s="101"/>
      <c r="AH408" s="100"/>
      <c r="AK408" s="101"/>
      <c r="AL408" s="100"/>
      <c r="AO408" s="101"/>
      <c r="AP408" s="100"/>
      <c r="AS408" s="101"/>
      <c r="AT408" s="100"/>
      <c r="AW408" s="101"/>
      <c r="AX408" s="100"/>
      <c r="BA408" s="101"/>
      <c r="BB408" s="100"/>
      <c r="BE408" s="101"/>
      <c r="BF408" s="100"/>
      <c r="BI408" s="101"/>
      <c r="BJ408" s="100"/>
      <c r="BM408" s="101"/>
      <c r="BN408" s="100"/>
      <c r="BQ408" s="101"/>
      <c r="BR408" s="100"/>
      <c r="BU408" s="101"/>
      <c r="BV408" s="100"/>
      <c r="BY408" s="101"/>
      <c r="BZ408" s="100"/>
      <c r="CC408" s="101"/>
      <c r="CD408" s="100"/>
      <c r="CG408" s="101"/>
      <c r="CH408" s="100"/>
      <c r="CK408" s="101"/>
      <c r="CL408" s="100"/>
      <c r="CO408" s="101"/>
      <c r="CP408" s="100"/>
      <c r="CS408" s="101"/>
      <c r="CT408" s="100"/>
      <c r="CW408" s="101"/>
      <c r="CX408" s="100"/>
      <c r="DA408" s="101"/>
      <c r="DB408" s="100"/>
      <c r="DE408" s="101"/>
      <c r="DF408" s="100"/>
      <c r="DI408" s="101"/>
    </row>
    <row r="409" spans="1:141" outlineLevel="2" x14ac:dyDescent="0.25">
      <c r="A409" s="90"/>
      <c r="B409" s="90"/>
      <c r="C409" s="90"/>
      <c r="D409" s="90"/>
      <c r="E409" t="str">
        <f>CONCATENATE(E405," scenario: ",$J$8)</f>
        <v>Value scenario: Default</v>
      </c>
      <c r="F409" s="100"/>
      <c r="I409" s="101"/>
      <c r="J409" s="100"/>
      <c r="M409" s="101"/>
      <c r="N409" s="100"/>
      <c r="Q409" s="101"/>
      <c r="R409" s="100"/>
      <c r="U409" s="101"/>
      <c r="V409" s="100"/>
      <c r="Y409" s="101"/>
      <c r="Z409" s="100"/>
      <c r="AC409" s="101"/>
      <c r="AD409" s="100"/>
      <c r="AG409" s="101"/>
      <c r="AH409" s="100"/>
      <c r="AK409" s="101"/>
      <c r="AL409" s="100"/>
      <c r="AO409" s="101"/>
      <c r="AP409" s="113">
        <f t="shared" ref="AP409:BU409" si="721">CHOOSE($I$8,AP410,AP411,AP412,AP413,AP414)</f>
        <v>0</v>
      </c>
      <c r="AQ409" s="69">
        <f t="shared" si="721"/>
        <v>0</v>
      </c>
      <c r="AR409" s="69">
        <f t="shared" si="721"/>
        <v>0</v>
      </c>
      <c r="AS409" s="114">
        <f t="shared" si="721"/>
        <v>0</v>
      </c>
      <c r="AT409" s="113">
        <f t="shared" si="721"/>
        <v>0</v>
      </c>
      <c r="AU409" s="69">
        <f t="shared" si="721"/>
        <v>0</v>
      </c>
      <c r="AV409" s="69">
        <f t="shared" si="721"/>
        <v>0</v>
      </c>
      <c r="AW409" s="114">
        <f t="shared" si="721"/>
        <v>0</v>
      </c>
      <c r="AX409" s="113">
        <f t="shared" si="721"/>
        <v>0</v>
      </c>
      <c r="AY409" s="69">
        <f t="shared" si="721"/>
        <v>0</v>
      </c>
      <c r="AZ409" s="69">
        <f t="shared" si="721"/>
        <v>0</v>
      </c>
      <c r="BA409" s="114">
        <f t="shared" si="721"/>
        <v>0</v>
      </c>
      <c r="BB409" s="113">
        <f t="shared" si="721"/>
        <v>0</v>
      </c>
      <c r="BC409" s="69">
        <f t="shared" si="721"/>
        <v>0</v>
      </c>
      <c r="BD409" s="69">
        <f t="shared" si="721"/>
        <v>0</v>
      </c>
      <c r="BE409" s="114">
        <f t="shared" si="721"/>
        <v>0</v>
      </c>
      <c r="BF409" s="113">
        <f t="shared" si="721"/>
        <v>0</v>
      </c>
      <c r="BG409" s="69">
        <f t="shared" si="721"/>
        <v>0</v>
      </c>
      <c r="BH409" s="69">
        <f t="shared" si="721"/>
        <v>0</v>
      </c>
      <c r="BI409" s="114">
        <f t="shared" si="721"/>
        <v>0</v>
      </c>
      <c r="BJ409" s="113">
        <f t="shared" si="721"/>
        <v>0</v>
      </c>
      <c r="BK409" s="69">
        <f t="shared" si="721"/>
        <v>0</v>
      </c>
      <c r="BL409" s="69">
        <f t="shared" si="721"/>
        <v>0</v>
      </c>
      <c r="BM409" s="114">
        <f t="shared" si="721"/>
        <v>0</v>
      </c>
      <c r="BN409" s="113">
        <f t="shared" si="721"/>
        <v>0</v>
      </c>
      <c r="BO409" s="69">
        <f t="shared" si="721"/>
        <v>0</v>
      </c>
      <c r="BP409" s="69">
        <f t="shared" si="721"/>
        <v>0</v>
      </c>
      <c r="BQ409" s="114">
        <f t="shared" si="721"/>
        <v>0</v>
      </c>
      <c r="BR409" s="113">
        <f t="shared" si="721"/>
        <v>0</v>
      </c>
      <c r="BS409" s="69">
        <f t="shared" si="721"/>
        <v>0</v>
      </c>
      <c r="BT409" s="69">
        <f t="shared" si="721"/>
        <v>0</v>
      </c>
      <c r="BU409" s="114">
        <f t="shared" si="721"/>
        <v>0</v>
      </c>
      <c r="BV409" s="113">
        <f t="shared" ref="BV409:DA409" si="722">CHOOSE($I$8,BV410,BV411,BV412,BV413,BV414)</f>
        <v>0</v>
      </c>
      <c r="BW409" s="69">
        <f t="shared" si="722"/>
        <v>0</v>
      </c>
      <c r="BX409" s="69">
        <f t="shared" si="722"/>
        <v>0</v>
      </c>
      <c r="BY409" s="114">
        <f t="shared" si="722"/>
        <v>0</v>
      </c>
      <c r="BZ409" s="113">
        <f t="shared" si="722"/>
        <v>0</v>
      </c>
      <c r="CA409" s="69">
        <f t="shared" si="722"/>
        <v>0</v>
      </c>
      <c r="CB409" s="69">
        <f t="shared" si="722"/>
        <v>0</v>
      </c>
      <c r="CC409" s="114">
        <f t="shared" si="722"/>
        <v>0</v>
      </c>
      <c r="CD409" s="113">
        <f t="shared" si="722"/>
        <v>0</v>
      </c>
      <c r="CE409" s="69">
        <f t="shared" si="722"/>
        <v>0</v>
      </c>
      <c r="CF409" s="69">
        <f t="shared" si="722"/>
        <v>0</v>
      </c>
      <c r="CG409" s="114">
        <f t="shared" si="722"/>
        <v>0</v>
      </c>
      <c r="CH409" s="113">
        <f t="shared" si="722"/>
        <v>0</v>
      </c>
      <c r="CI409" s="69">
        <f t="shared" si="722"/>
        <v>0</v>
      </c>
      <c r="CJ409" s="69">
        <f t="shared" si="722"/>
        <v>0</v>
      </c>
      <c r="CK409" s="114">
        <f t="shared" si="722"/>
        <v>0</v>
      </c>
      <c r="CL409" s="113">
        <f t="shared" si="722"/>
        <v>0</v>
      </c>
      <c r="CM409" s="69">
        <f t="shared" si="722"/>
        <v>0</v>
      </c>
      <c r="CN409" s="69">
        <f t="shared" si="722"/>
        <v>0</v>
      </c>
      <c r="CO409" s="114">
        <f t="shared" si="722"/>
        <v>0</v>
      </c>
      <c r="CP409" s="113">
        <f t="shared" si="722"/>
        <v>0</v>
      </c>
      <c r="CQ409" s="69">
        <f t="shared" si="722"/>
        <v>0</v>
      </c>
      <c r="CR409" s="69">
        <f t="shared" si="722"/>
        <v>0</v>
      </c>
      <c r="CS409" s="114">
        <f t="shared" si="722"/>
        <v>0</v>
      </c>
      <c r="CT409" s="113">
        <f t="shared" si="722"/>
        <v>0</v>
      </c>
      <c r="CU409" s="69">
        <f t="shared" si="722"/>
        <v>0</v>
      </c>
      <c r="CV409" s="69">
        <f t="shared" si="722"/>
        <v>0</v>
      </c>
      <c r="CW409" s="114">
        <f t="shared" si="722"/>
        <v>0</v>
      </c>
      <c r="CX409" s="113">
        <f t="shared" si="722"/>
        <v>0</v>
      </c>
      <c r="CY409" s="69">
        <f t="shared" si="722"/>
        <v>0</v>
      </c>
      <c r="CZ409" s="69">
        <f t="shared" si="722"/>
        <v>0</v>
      </c>
      <c r="DA409" s="114">
        <f t="shared" si="722"/>
        <v>0</v>
      </c>
      <c r="DB409" s="113">
        <f t="shared" ref="DB409:DI409" si="723">CHOOSE($I$8,DB410,DB411,DB412,DB413,DB414)</f>
        <v>0</v>
      </c>
      <c r="DC409" s="69">
        <f t="shared" si="723"/>
        <v>0</v>
      </c>
      <c r="DD409" s="69">
        <f t="shared" si="723"/>
        <v>0</v>
      </c>
      <c r="DE409" s="114">
        <f t="shared" si="723"/>
        <v>0</v>
      </c>
      <c r="DF409" s="113">
        <f t="shared" si="723"/>
        <v>0</v>
      </c>
      <c r="DG409" s="69">
        <f t="shared" si="723"/>
        <v>0</v>
      </c>
      <c r="DH409" s="69">
        <f t="shared" si="723"/>
        <v>0</v>
      </c>
      <c r="DI409" s="114">
        <f t="shared" si="723"/>
        <v>0</v>
      </c>
      <c r="DT409" s="69">
        <f t="shared" ref="DT409:EK409" si="724">CHOOSE($I$8,DT410,DT411,DT412,DT413,DT414)</f>
        <v>0</v>
      </c>
      <c r="DU409" s="69">
        <f t="shared" ca="1" si="724"/>
        <v>29380</v>
      </c>
      <c r="DV409" s="69">
        <f t="shared" ca="1" si="724"/>
        <v>29380</v>
      </c>
      <c r="DW409" s="69">
        <f t="shared" ca="1" si="724"/>
        <v>29380</v>
      </c>
      <c r="DX409" s="69">
        <f t="shared" ca="1" si="724"/>
        <v>29380</v>
      </c>
      <c r="DY409" s="69">
        <f t="shared" ca="1" si="724"/>
        <v>29380</v>
      </c>
      <c r="DZ409" s="69">
        <f t="shared" ca="1" si="724"/>
        <v>29380</v>
      </c>
      <c r="EA409" s="69">
        <f t="shared" ca="1" si="724"/>
        <v>29380</v>
      </c>
      <c r="EB409" s="69">
        <f t="shared" ca="1" si="724"/>
        <v>29380</v>
      </c>
      <c r="EC409" s="69">
        <f t="shared" ca="1" si="724"/>
        <v>29380</v>
      </c>
      <c r="ED409" s="69">
        <f t="shared" ca="1" si="724"/>
        <v>29380</v>
      </c>
      <c r="EE409" s="69">
        <f t="shared" ca="1" si="724"/>
        <v>29380</v>
      </c>
      <c r="EF409" s="69">
        <f t="shared" ca="1" si="724"/>
        <v>29380</v>
      </c>
      <c r="EG409" s="69">
        <f t="shared" ca="1" si="724"/>
        <v>29380</v>
      </c>
      <c r="EH409" s="69">
        <f t="shared" ca="1" si="724"/>
        <v>29380</v>
      </c>
      <c r="EI409" s="69">
        <f t="shared" ca="1" si="724"/>
        <v>29380</v>
      </c>
      <c r="EJ409" s="69">
        <f t="shared" ca="1" si="724"/>
        <v>29380</v>
      </c>
      <c r="EK409" s="69">
        <f t="shared" ca="1" si="724"/>
        <v>29380</v>
      </c>
    </row>
    <row r="410" spans="1:141" outlineLevel="2" x14ac:dyDescent="0.25">
      <c r="A410" s="90"/>
      <c r="B410" s="90"/>
      <c r="C410" s="90"/>
      <c r="D410" s="90"/>
      <c r="E410" t="str">
        <f>CONCATENATE("- ", $N$6,":")</f>
        <v>- Base:</v>
      </c>
      <c r="F410" s="100"/>
      <c r="I410" s="101"/>
      <c r="J410" s="100"/>
      <c r="M410" s="101"/>
      <c r="N410" s="100"/>
      <c r="Q410" s="101"/>
      <c r="R410" s="100"/>
      <c r="U410" s="101"/>
      <c r="V410" s="100"/>
      <c r="Y410" s="101"/>
      <c r="Z410" s="100"/>
      <c r="AC410" s="101"/>
      <c r="AD410" s="100"/>
      <c r="AG410" s="101"/>
      <c r="AH410" s="100"/>
      <c r="AK410" s="101"/>
      <c r="AL410" s="100"/>
      <c r="AO410" s="101"/>
      <c r="AP410" s="117">
        <v>0</v>
      </c>
      <c r="AQ410" s="118">
        <v>0</v>
      </c>
      <c r="AR410" s="118">
        <v>0</v>
      </c>
      <c r="AS410" s="119">
        <v>0</v>
      </c>
      <c r="AT410" s="117">
        <v>0</v>
      </c>
      <c r="AU410" s="118">
        <v>0</v>
      </c>
      <c r="AV410" s="118">
        <v>0</v>
      </c>
      <c r="AW410" s="119">
        <v>0</v>
      </c>
      <c r="AX410" s="117">
        <v>0</v>
      </c>
      <c r="AY410" s="118">
        <v>0</v>
      </c>
      <c r="AZ410" s="118">
        <v>0</v>
      </c>
      <c r="BA410" s="119">
        <v>0</v>
      </c>
      <c r="BB410" s="117">
        <v>0</v>
      </c>
      <c r="BC410" s="118">
        <v>0</v>
      </c>
      <c r="BD410" s="118">
        <v>0</v>
      </c>
      <c r="BE410" s="119">
        <v>0</v>
      </c>
      <c r="BF410" s="117">
        <v>0</v>
      </c>
      <c r="BG410" s="118">
        <v>0</v>
      </c>
      <c r="BH410" s="118">
        <v>0</v>
      </c>
      <c r="BI410" s="119">
        <v>0</v>
      </c>
      <c r="BJ410" s="117">
        <v>0</v>
      </c>
      <c r="BK410" s="118">
        <v>0</v>
      </c>
      <c r="BL410" s="118">
        <v>0</v>
      </c>
      <c r="BM410" s="119">
        <v>0</v>
      </c>
      <c r="BN410" s="117">
        <v>0</v>
      </c>
      <c r="BO410" s="118">
        <v>0</v>
      </c>
      <c r="BP410" s="118">
        <v>0</v>
      </c>
      <c r="BQ410" s="119">
        <v>0</v>
      </c>
      <c r="BR410" s="117">
        <v>0</v>
      </c>
      <c r="BS410" s="118">
        <v>0</v>
      </c>
      <c r="BT410" s="118">
        <v>0</v>
      </c>
      <c r="BU410" s="119">
        <v>0</v>
      </c>
      <c r="BV410" s="117">
        <v>0</v>
      </c>
      <c r="BW410" s="118">
        <v>0</v>
      </c>
      <c r="BX410" s="118">
        <v>0</v>
      </c>
      <c r="BY410" s="119">
        <v>0</v>
      </c>
      <c r="BZ410" s="117">
        <v>0</v>
      </c>
      <c r="CA410" s="118">
        <v>0</v>
      </c>
      <c r="CB410" s="118">
        <v>0</v>
      </c>
      <c r="CC410" s="119">
        <v>0</v>
      </c>
      <c r="CD410" s="117">
        <v>0</v>
      </c>
      <c r="CE410" s="118">
        <v>0</v>
      </c>
      <c r="CF410" s="118">
        <v>0</v>
      </c>
      <c r="CG410" s="119">
        <v>0</v>
      </c>
      <c r="CH410" s="117">
        <v>0</v>
      </c>
      <c r="CI410" s="118">
        <v>0</v>
      </c>
      <c r="CJ410" s="118">
        <v>0</v>
      </c>
      <c r="CK410" s="119">
        <v>0</v>
      </c>
      <c r="CL410" s="117">
        <v>0</v>
      </c>
      <c r="CM410" s="118">
        <v>0</v>
      </c>
      <c r="CN410" s="118">
        <v>0</v>
      </c>
      <c r="CO410" s="119">
        <v>0</v>
      </c>
      <c r="CP410" s="117">
        <v>0</v>
      </c>
      <c r="CQ410" s="118">
        <v>0</v>
      </c>
      <c r="CR410" s="118">
        <v>0</v>
      </c>
      <c r="CS410" s="119">
        <v>0</v>
      </c>
      <c r="CT410" s="117">
        <v>0</v>
      </c>
      <c r="CU410" s="118">
        <v>0</v>
      </c>
      <c r="CV410" s="118">
        <v>0</v>
      </c>
      <c r="CW410" s="119">
        <v>0</v>
      </c>
      <c r="CX410" s="117">
        <v>0</v>
      </c>
      <c r="CY410" s="118">
        <v>0</v>
      </c>
      <c r="CZ410" s="118">
        <v>0</v>
      </c>
      <c r="DA410" s="119">
        <v>0</v>
      </c>
      <c r="DB410" s="117">
        <v>0</v>
      </c>
      <c r="DC410" s="118">
        <v>0</v>
      </c>
      <c r="DD410" s="118">
        <v>0</v>
      </c>
      <c r="DE410" s="119">
        <v>0</v>
      </c>
      <c r="DF410" s="117">
        <v>0</v>
      </c>
      <c r="DG410" s="118">
        <v>0</v>
      </c>
      <c r="DH410" s="118">
        <v>0</v>
      </c>
      <c r="DI410" s="119">
        <v>0</v>
      </c>
      <c r="DT410" s="118">
        <v>0</v>
      </c>
      <c r="DU410" s="118">
        <v>0</v>
      </c>
      <c r="DV410" s="118">
        <v>0</v>
      </c>
      <c r="DW410" s="118">
        <v>0</v>
      </c>
      <c r="DX410" s="118">
        <v>0</v>
      </c>
      <c r="DY410" s="118">
        <v>0</v>
      </c>
      <c r="DZ410" s="118">
        <v>0</v>
      </c>
      <c r="EA410" s="118">
        <v>0</v>
      </c>
      <c r="EB410" s="118">
        <v>0</v>
      </c>
      <c r="EC410" s="118">
        <v>0</v>
      </c>
      <c r="ED410" s="118">
        <v>0</v>
      </c>
      <c r="EE410" s="118">
        <v>0</v>
      </c>
      <c r="EF410" s="118">
        <v>0</v>
      </c>
      <c r="EG410" s="118">
        <v>0</v>
      </c>
      <c r="EH410" s="118">
        <v>0</v>
      </c>
      <c r="EI410" s="118">
        <v>0</v>
      </c>
      <c r="EJ410" s="118">
        <v>0</v>
      </c>
      <c r="EK410" s="118">
        <v>0</v>
      </c>
    </row>
    <row r="411" spans="1:141" outlineLevel="2" x14ac:dyDescent="0.25">
      <c r="A411" s="90"/>
      <c r="B411" s="90"/>
      <c r="C411" s="90"/>
      <c r="D411" s="90"/>
      <c r="E411" t="str">
        <f>CONCATENATE("- ", $N$7,":")</f>
        <v>- Upside:</v>
      </c>
      <c r="F411" s="100"/>
      <c r="I411" s="101"/>
      <c r="J411" s="100"/>
      <c r="M411" s="101"/>
      <c r="N411" s="100"/>
      <c r="Q411" s="101"/>
      <c r="R411" s="100"/>
      <c r="U411" s="101"/>
      <c r="V411" s="100"/>
      <c r="Y411" s="101"/>
      <c r="Z411" s="100"/>
      <c r="AC411" s="101"/>
      <c r="AD411" s="100"/>
      <c r="AG411" s="101"/>
      <c r="AH411" s="100"/>
      <c r="AK411" s="101"/>
      <c r="AL411" s="100"/>
      <c r="AO411" s="101"/>
      <c r="AP411" s="117">
        <v>0</v>
      </c>
      <c r="AQ411" s="118">
        <v>0</v>
      </c>
      <c r="AR411" s="118">
        <v>0</v>
      </c>
      <c r="AS411" s="119">
        <v>0</v>
      </c>
      <c r="AT411" s="117">
        <v>0</v>
      </c>
      <c r="AU411" s="118">
        <v>0</v>
      </c>
      <c r="AV411" s="118">
        <v>0</v>
      </c>
      <c r="AW411" s="119">
        <v>0</v>
      </c>
      <c r="AX411" s="117">
        <v>0</v>
      </c>
      <c r="AY411" s="118">
        <v>0</v>
      </c>
      <c r="AZ411" s="118">
        <v>0</v>
      </c>
      <c r="BA411" s="119">
        <v>0</v>
      </c>
      <c r="BB411" s="117">
        <v>0</v>
      </c>
      <c r="BC411" s="118">
        <v>0</v>
      </c>
      <c r="BD411" s="118">
        <v>0</v>
      </c>
      <c r="BE411" s="119">
        <v>0</v>
      </c>
      <c r="BF411" s="117">
        <v>0</v>
      </c>
      <c r="BG411" s="118">
        <v>0</v>
      </c>
      <c r="BH411" s="118">
        <v>0</v>
      </c>
      <c r="BI411" s="119">
        <v>0</v>
      </c>
      <c r="BJ411" s="117">
        <v>0</v>
      </c>
      <c r="BK411" s="118">
        <v>0</v>
      </c>
      <c r="BL411" s="118">
        <v>0</v>
      </c>
      <c r="BM411" s="119">
        <v>0</v>
      </c>
      <c r="BN411" s="117">
        <v>0</v>
      </c>
      <c r="BO411" s="118">
        <v>0</v>
      </c>
      <c r="BP411" s="118">
        <v>0</v>
      </c>
      <c r="BQ411" s="119">
        <v>0</v>
      </c>
      <c r="BR411" s="117">
        <v>0</v>
      </c>
      <c r="BS411" s="118">
        <v>0</v>
      </c>
      <c r="BT411" s="118">
        <v>0</v>
      </c>
      <c r="BU411" s="119">
        <v>0</v>
      </c>
      <c r="BV411" s="117">
        <v>0</v>
      </c>
      <c r="BW411" s="118">
        <v>0</v>
      </c>
      <c r="BX411" s="118">
        <v>0</v>
      </c>
      <c r="BY411" s="119">
        <v>0</v>
      </c>
      <c r="BZ411" s="117">
        <v>0</v>
      </c>
      <c r="CA411" s="118">
        <v>0</v>
      </c>
      <c r="CB411" s="118">
        <v>0</v>
      </c>
      <c r="CC411" s="119">
        <v>0</v>
      </c>
      <c r="CD411" s="117">
        <v>0</v>
      </c>
      <c r="CE411" s="118">
        <v>0</v>
      </c>
      <c r="CF411" s="118">
        <v>0</v>
      </c>
      <c r="CG411" s="119">
        <v>0</v>
      </c>
      <c r="CH411" s="117">
        <v>0</v>
      </c>
      <c r="CI411" s="118">
        <v>0</v>
      </c>
      <c r="CJ411" s="118">
        <v>0</v>
      </c>
      <c r="CK411" s="119">
        <v>0</v>
      </c>
      <c r="CL411" s="117">
        <v>0</v>
      </c>
      <c r="CM411" s="118">
        <v>0</v>
      </c>
      <c r="CN411" s="118">
        <v>0</v>
      </c>
      <c r="CO411" s="119">
        <v>0</v>
      </c>
      <c r="CP411" s="117">
        <v>0</v>
      </c>
      <c r="CQ411" s="118">
        <v>0</v>
      </c>
      <c r="CR411" s="118">
        <v>0</v>
      </c>
      <c r="CS411" s="119">
        <v>0</v>
      </c>
      <c r="CT411" s="117">
        <v>0</v>
      </c>
      <c r="CU411" s="118">
        <v>0</v>
      </c>
      <c r="CV411" s="118">
        <v>0</v>
      </c>
      <c r="CW411" s="119">
        <v>0</v>
      </c>
      <c r="CX411" s="117">
        <v>0</v>
      </c>
      <c r="CY411" s="118">
        <v>0</v>
      </c>
      <c r="CZ411" s="118">
        <v>0</v>
      </c>
      <c r="DA411" s="119">
        <v>0</v>
      </c>
      <c r="DB411" s="117">
        <v>0</v>
      </c>
      <c r="DC411" s="118">
        <v>0</v>
      </c>
      <c r="DD411" s="118">
        <v>0</v>
      </c>
      <c r="DE411" s="119">
        <v>0</v>
      </c>
      <c r="DF411" s="117">
        <v>0</v>
      </c>
      <c r="DG411" s="118">
        <v>0</v>
      </c>
      <c r="DH411" s="118">
        <v>0</v>
      </c>
      <c r="DI411" s="119">
        <v>0</v>
      </c>
      <c r="DT411" s="118">
        <v>0</v>
      </c>
      <c r="DU411" s="118">
        <v>0</v>
      </c>
      <c r="DV411" s="118">
        <v>0</v>
      </c>
      <c r="DW411" s="118">
        <v>0</v>
      </c>
      <c r="DX411" s="118">
        <v>0</v>
      </c>
      <c r="DY411" s="118">
        <v>0</v>
      </c>
      <c r="DZ411" s="118">
        <v>0</v>
      </c>
      <c r="EA411" s="118">
        <v>0</v>
      </c>
      <c r="EB411" s="118">
        <v>0</v>
      </c>
      <c r="EC411" s="118">
        <v>0</v>
      </c>
      <c r="ED411" s="118">
        <v>0</v>
      </c>
      <c r="EE411" s="118">
        <v>0</v>
      </c>
      <c r="EF411" s="118">
        <v>0</v>
      </c>
      <c r="EG411" s="118">
        <v>0</v>
      </c>
      <c r="EH411" s="118">
        <v>0</v>
      </c>
      <c r="EI411" s="118">
        <v>0</v>
      </c>
      <c r="EJ411" s="118">
        <v>0</v>
      </c>
      <c r="EK411" s="118">
        <v>0</v>
      </c>
    </row>
    <row r="412" spans="1:141" outlineLevel="2" x14ac:dyDescent="0.25">
      <c r="A412" s="90"/>
      <c r="B412" s="90"/>
      <c r="C412" s="90"/>
      <c r="D412" s="90"/>
      <c r="E412" t="str">
        <f>CONCATENATE("- ", $N$8,":")</f>
        <v>- Downside:</v>
      </c>
      <c r="F412" s="100"/>
      <c r="I412" s="101"/>
      <c r="J412" s="100"/>
      <c r="M412" s="101"/>
      <c r="N412" s="100"/>
      <c r="Q412" s="101"/>
      <c r="R412" s="100"/>
      <c r="U412" s="101"/>
      <c r="V412" s="100"/>
      <c r="Y412" s="101"/>
      <c r="Z412" s="100"/>
      <c r="AC412" s="101"/>
      <c r="AD412" s="100"/>
      <c r="AG412" s="101"/>
      <c r="AH412" s="100"/>
      <c r="AK412" s="101"/>
      <c r="AL412" s="100"/>
      <c r="AO412" s="101"/>
      <c r="AP412" s="117">
        <v>0</v>
      </c>
      <c r="AQ412" s="118">
        <v>0</v>
      </c>
      <c r="AR412" s="118">
        <v>0</v>
      </c>
      <c r="AS412" s="119">
        <v>0</v>
      </c>
      <c r="AT412" s="117">
        <v>0</v>
      </c>
      <c r="AU412" s="118">
        <v>0</v>
      </c>
      <c r="AV412" s="118">
        <v>0</v>
      </c>
      <c r="AW412" s="119">
        <v>0</v>
      </c>
      <c r="AX412" s="117">
        <v>0</v>
      </c>
      <c r="AY412" s="118">
        <v>0</v>
      </c>
      <c r="AZ412" s="118">
        <v>0</v>
      </c>
      <c r="BA412" s="119">
        <v>0</v>
      </c>
      <c r="BB412" s="117">
        <v>0</v>
      </c>
      <c r="BC412" s="118">
        <v>0</v>
      </c>
      <c r="BD412" s="118">
        <v>0</v>
      </c>
      <c r="BE412" s="119">
        <v>0</v>
      </c>
      <c r="BF412" s="117">
        <v>0</v>
      </c>
      <c r="BG412" s="118">
        <v>0</v>
      </c>
      <c r="BH412" s="118">
        <v>0</v>
      </c>
      <c r="BI412" s="119">
        <v>0</v>
      </c>
      <c r="BJ412" s="117">
        <v>0</v>
      </c>
      <c r="BK412" s="118">
        <v>0</v>
      </c>
      <c r="BL412" s="118">
        <v>0</v>
      </c>
      <c r="BM412" s="119">
        <v>0</v>
      </c>
      <c r="BN412" s="117">
        <v>0</v>
      </c>
      <c r="BO412" s="118">
        <v>0</v>
      </c>
      <c r="BP412" s="118">
        <v>0</v>
      </c>
      <c r="BQ412" s="119">
        <v>0</v>
      </c>
      <c r="BR412" s="117">
        <v>0</v>
      </c>
      <c r="BS412" s="118">
        <v>0</v>
      </c>
      <c r="BT412" s="118">
        <v>0</v>
      </c>
      <c r="BU412" s="119">
        <v>0</v>
      </c>
      <c r="BV412" s="117">
        <v>0</v>
      </c>
      <c r="BW412" s="118">
        <v>0</v>
      </c>
      <c r="BX412" s="118">
        <v>0</v>
      </c>
      <c r="BY412" s="119">
        <v>0</v>
      </c>
      <c r="BZ412" s="117">
        <v>0</v>
      </c>
      <c r="CA412" s="118">
        <v>0</v>
      </c>
      <c r="CB412" s="118">
        <v>0</v>
      </c>
      <c r="CC412" s="119">
        <v>0</v>
      </c>
      <c r="CD412" s="117">
        <v>0</v>
      </c>
      <c r="CE412" s="118">
        <v>0</v>
      </c>
      <c r="CF412" s="118">
        <v>0</v>
      </c>
      <c r="CG412" s="119">
        <v>0</v>
      </c>
      <c r="CH412" s="117">
        <v>0</v>
      </c>
      <c r="CI412" s="118">
        <v>0</v>
      </c>
      <c r="CJ412" s="118">
        <v>0</v>
      </c>
      <c r="CK412" s="119">
        <v>0</v>
      </c>
      <c r="CL412" s="117">
        <v>0</v>
      </c>
      <c r="CM412" s="118">
        <v>0</v>
      </c>
      <c r="CN412" s="118">
        <v>0</v>
      </c>
      <c r="CO412" s="119">
        <v>0</v>
      </c>
      <c r="CP412" s="117">
        <v>0</v>
      </c>
      <c r="CQ412" s="118">
        <v>0</v>
      </c>
      <c r="CR412" s="118">
        <v>0</v>
      </c>
      <c r="CS412" s="119">
        <v>0</v>
      </c>
      <c r="CT412" s="117">
        <v>0</v>
      </c>
      <c r="CU412" s="118">
        <v>0</v>
      </c>
      <c r="CV412" s="118">
        <v>0</v>
      </c>
      <c r="CW412" s="119">
        <v>0</v>
      </c>
      <c r="CX412" s="117">
        <v>0</v>
      </c>
      <c r="CY412" s="118">
        <v>0</v>
      </c>
      <c r="CZ412" s="118">
        <v>0</v>
      </c>
      <c r="DA412" s="119">
        <v>0</v>
      </c>
      <c r="DB412" s="117">
        <v>0</v>
      </c>
      <c r="DC412" s="118">
        <v>0</v>
      </c>
      <c r="DD412" s="118">
        <v>0</v>
      </c>
      <c r="DE412" s="119">
        <v>0</v>
      </c>
      <c r="DF412" s="117">
        <v>0</v>
      </c>
      <c r="DG412" s="118">
        <v>0</v>
      </c>
      <c r="DH412" s="118">
        <v>0</v>
      </c>
      <c r="DI412" s="119">
        <v>0</v>
      </c>
      <c r="DT412" s="118">
        <v>0</v>
      </c>
      <c r="DU412" s="118">
        <v>0</v>
      </c>
      <c r="DV412" s="118">
        <v>0</v>
      </c>
      <c r="DW412" s="118">
        <v>0</v>
      </c>
      <c r="DX412" s="118">
        <v>0</v>
      </c>
      <c r="DY412" s="118">
        <v>0</v>
      </c>
      <c r="DZ412" s="118">
        <v>0</v>
      </c>
      <c r="EA412" s="118">
        <v>0</v>
      </c>
      <c r="EB412" s="118">
        <v>0</v>
      </c>
      <c r="EC412" s="118">
        <v>0</v>
      </c>
      <c r="ED412" s="118">
        <v>0</v>
      </c>
      <c r="EE412" s="118">
        <v>0</v>
      </c>
      <c r="EF412" s="118">
        <v>0</v>
      </c>
      <c r="EG412" s="118">
        <v>0</v>
      </c>
      <c r="EH412" s="118">
        <v>0</v>
      </c>
      <c r="EI412" s="118">
        <v>0</v>
      </c>
      <c r="EJ412" s="118">
        <v>0</v>
      </c>
      <c r="EK412" s="118">
        <v>0</v>
      </c>
    </row>
    <row r="413" spans="1:141" outlineLevel="2" x14ac:dyDescent="0.25">
      <c r="A413" s="90"/>
      <c r="B413" s="90"/>
      <c r="C413" s="90"/>
      <c r="D413" s="90"/>
      <c r="E413" t="str">
        <f>CONCATENATE("- ", $N$9,":")</f>
        <v>- Management:</v>
      </c>
      <c r="F413" s="100"/>
      <c r="I413" s="101"/>
      <c r="J413" s="100"/>
      <c r="M413" s="101"/>
      <c r="N413" s="100"/>
      <c r="Q413" s="101"/>
      <c r="R413" s="100"/>
      <c r="U413" s="101"/>
      <c r="V413" s="100"/>
      <c r="Y413" s="101"/>
      <c r="Z413" s="100"/>
      <c r="AC413" s="101"/>
      <c r="AD413" s="100"/>
      <c r="AG413" s="101"/>
      <c r="AH413" s="100"/>
      <c r="AK413" s="101"/>
      <c r="AL413" s="100"/>
      <c r="AO413" s="101"/>
      <c r="AP413" s="117">
        <v>0</v>
      </c>
      <c r="AQ413" s="118">
        <v>0</v>
      </c>
      <c r="AR413" s="118">
        <v>0</v>
      </c>
      <c r="AS413" s="119">
        <v>0</v>
      </c>
      <c r="AT413" s="117">
        <v>0</v>
      </c>
      <c r="AU413" s="118">
        <v>0</v>
      </c>
      <c r="AV413" s="118">
        <v>0</v>
      </c>
      <c r="AW413" s="119">
        <v>0</v>
      </c>
      <c r="AX413" s="117">
        <v>0</v>
      </c>
      <c r="AY413" s="118">
        <v>0</v>
      </c>
      <c r="AZ413" s="118">
        <v>0</v>
      </c>
      <c r="BA413" s="119">
        <v>0</v>
      </c>
      <c r="BB413" s="117">
        <v>0</v>
      </c>
      <c r="BC413" s="118">
        <v>0</v>
      </c>
      <c r="BD413" s="118">
        <v>0</v>
      </c>
      <c r="BE413" s="119">
        <v>0</v>
      </c>
      <c r="BF413" s="117">
        <v>0</v>
      </c>
      <c r="BG413" s="118">
        <v>0</v>
      </c>
      <c r="BH413" s="118">
        <v>0</v>
      </c>
      <c r="BI413" s="119">
        <v>0</v>
      </c>
      <c r="BJ413" s="117">
        <v>0</v>
      </c>
      <c r="BK413" s="118">
        <v>0</v>
      </c>
      <c r="BL413" s="118">
        <v>0</v>
      </c>
      <c r="BM413" s="119">
        <v>0</v>
      </c>
      <c r="BN413" s="117">
        <v>0</v>
      </c>
      <c r="BO413" s="118">
        <v>0</v>
      </c>
      <c r="BP413" s="118">
        <v>0</v>
      </c>
      <c r="BQ413" s="119">
        <v>0</v>
      </c>
      <c r="BR413" s="117">
        <v>0</v>
      </c>
      <c r="BS413" s="118">
        <v>0</v>
      </c>
      <c r="BT413" s="118">
        <v>0</v>
      </c>
      <c r="BU413" s="119">
        <v>0</v>
      </c>
      <c r="BV413" s="117">
        <v>0</v>
      </c>
      <c r="BW413" s="118">
        <v>0</v>
      </c>
      <c r="BX413" s="118">
        <v>0</v>
      </c>
      <c r="BY413" s="119">
        <v>0</v>
      </c>
      <c r="BZ413" s="117">
        <v>0</v>
      </c>
      <c r="CA413" s="118">
        <v>0</v>
      </c>
      <c r="CB413" s="118">
        <v>0</v>
      </c>
      <c r="CC413" s="119">
        <v>0</v>
      </c>
      <c r="CD413" s="117">
        <v>0</v>
      </c>
      <c r="CE413" s="118">
        <v>0</v>
      </c>
      <c r="CF413" s="118">
        <v>0</v>
      </c>
      <c r="CG413" s="119">
        <v>0</v>
      </c>
      <c r="CH413" s="117">
        <v>0</v>
      </c>
      <c r="CI413" s="118">
        <v>0</v>
      </c>
      <c r="CJ413" s="118">
        <v>0</v>
      </c>
      <c r="CK413" s="119">
        <v>0</v>
      </c>
      <c r="CL413" s="117">
        <v>0</v>
      </c>
      <c r="CM413" s="118">
        <v>0</v>
      </c>
      <c r="CN413" s="118">
        <v>0</v>
      </c>
      <c r="CO413" s="119">
        <v>0</v>
      </c>
      <c r="CP413" s="117">
        <v>0</v>
      </c>
      <c r="CQ413" s="118">
        <v>0</v>
      </c>
      <c r="CR413" s="118">
        <v>0</v>
      </c>
      <c r="CS413" s="119">
        <v>0</v>
      </c>
      <c r="CT413" s="117">
        <v>0</v>
      </c>
      <c r="CU413" s="118">
        <v>0</v>
      </c>
      <c r="CV413" s="118">
        <v>0</v>
      </c>
      <c r="CW413" s="119">
        <v>0</v>
      </c>
      <c r="CX413" s="117">
        <v>0</v>
      </c>
      <c r="CY413" s="118">
        <v>0</v>
      </c>
      <c r="CZ413" s="118">
        <v>0</v>
      </c>
      <c r="DA413" s="119">
        <v>0</v>
      </c>
      <c r="DB413" s="117">
        <v>0</v>
      </c>
      <c r="DC413" s="118">
        <v>0</v>
      </c>
      <c r="DD413" s="118">
        <v>0</v>
      </c>
      <c r="DE413" s="119">
        <v>0</v>
      </c>
      <c r="DF413" s="117">
        <v>0</v>
      </c>
      <c r="DG413" s="118">
        <v>0</v>
      </c>
      <c r="DH413" s="118">
        <v>0</v>
      </c>
      <c r="DI413" s="119">
        <v>0</v>
      </c>
      <c r="DT413" s="118">
        <v>0</v>
      </c>
      <c r="DU413" s="118">
        <v>0</v>
      </c>
      <c r="DV413" s="118">
        <v>0</v>
      </c>
      <c r="DW413" s="118">
        <v>0</v>
      </c>
      <c r="DX413" s="118">
        <v>0</v>
      </c>
      <c r="DY413" s="118">
        <v>0</v>
      </c>
      <c r="DZ413" s="118">
        <v>0</v>
      </c>
      <c r="EA413" s="118">
        <v>0</v>
      </c>
      <c r="EB413" s="118">
        <v>0</v>
      </c>
      <c r="EC413" s="118">
        <v>0</v>
      </c>
      <c r="ED413" s="118">
        <v>0</v>
      </c>
      <c r="EE413" s="118">
        <v>0</v>
      </c>
      <c r="EF413" s="118">
        <v>0</v>
      </c>
      <c r="EG413" s="118">
        <v>0</v>
      </c>
      <c r="EH413" s="118">
        <v>0</v>
      </c>
      <c r="EI413" s="118">
        <v>0</v>
      </c>
      <c r="EJ413" s="118">
        <v>0</v>
      </c>
      <c r="EK413" s="118">
        <v>0</v>
      </c>
    </row>
    <row r="414" spans="1:141" outlineLevel="2" x14ac:dyDescent="0.25">
      <c r="A414" s="90"/>
      <c r="B414" s="90"/>
      <c r="C414" s="90"/>
      <c r="D414" s="90"/>
      <c r="E414" t="str">
        <f>CONCATENATE("- ", $N$10,":")</f>
        <v>- Default:</v>
      </c>
      <c r="F414" s="100"/>
      <c r="I414" s="101"/>
      <c r="J414" s="100"/>
      <c r="M414" s="101"/>
      <c r="N414" s="100"/>
      <c r="Q414" s="101"/>
      <c r="R414" s="100"/>
      <c r="U414" s="101"/>
      <c r="V414" s="100"/>
      <c r="Y414" s="101"/>
      <c r="Z414" s="100"/>
      <c r="AC414" s="101"/>
      <c r="AD414" s="100"/>
      <c r="AG414" s="101"/>
      <c r="AH414" s="100"/>
      <c r="AK414" s="101"/>
      <c r="AL414" s="100"/>
      <c r="AO414" s="101"/>
      <c r="AP414" s="117">
        <v>0</v>
      </c>
      <c r="AQ414" s="118">
        <v>0</v>
      </c>
      <c r="AR414" s="118">
        <v>0</v>
      </c>
      <c r="AS414" s="119">
        <v>0</v>
      </c>
      <c r="AT414" s="117">
        <v>0</v>
      </c>
      <c r="AU414" s="118">
        <v>0</v>
      </c>
      <c r="AV414" s="118">
        <v>0</v>
      </c>
      <c r="AW414" s="119">
        <v>0</v>
      </c>
      <c r="AX414" s="117">
        <v>0</v>
      </c>
      <c r="AY414" s="118">
        <v>0</v>
      </c>
      <c r="AZ414" s="118">
        <v>0</v>
      </c>
      <c r="BA414" s="119">
        <v>0</v>
      </c>
      <c r="BB414" s="117">
        <v>0</v>
      </c>
      <c r="BC414" s="118">
        <v>0</v>
      </c>
      <c r="BD414" s="118">
        <v>0</v>
      </c>
      <c r="BE414" s="119">
        <v>0</v>
      </c>
      <c r="BF414" s="117">
        <v>0</v>
      </c>
      <c r="BG414" s="118">
        <v>0</v>
      </c>
      <c r="BH414" s="118">
        <v>0</v>
      </c>
      <c r="BI414" s="119">
        <v>0</v>
      </c>
      <c r="BJ414" s="117">
        <v>0</v>
      </c>
      <c r="BK414" s="118">
        <v>0</v>
      </c>
      <c r="BL414" s="118">
        <v>0</v>
      </c>
      <c r="BM414" s="119">
        <v>0</v>
      </c>
      <c r="BN414" s="117">
        <v>0</v>
      </c>
      <c r="BO414" s="118">
        <v>0</v>
      </c>
      <c r="BP414" s="118">
        <v>0</v>
      </c>
      <c r="BQ414" s="119">
        <v>0</v>
      </c>
      <c r="BR414" s="117">
        <v>0</v>
      </c>
      <c r="BS414" s="118">
        <v>0</v>
      </c>
      <c r="BT414" s="118">
        <v>0</v>
      </c>
      <c r="BU414" s="119">
        <v>0</v>
      </c>
      <c r="BV414" s="117">
        <v>0</v>
      </c>
      <c r="BW414" s="118">
        <v>0</v>
      </c>
      <c r="BX414" s="118">
        <v>0</v>
      </c>
      <c r="BY414" s="119">
        <v>0</v>
      </c>
      <c r="BZ414" s="117">
        <v>0</v>
      </c>
      <c r="CA414" s="118">
        <v>0</v>
      </c>
      <c r="CB414" s="118">
        <v>0</v>
      </c>
      <c r="CC414" s="119">
        <v>0</v>
      </c>
      <c r="CD414" s="117">
        <v>0</v>
      </c>
      <c r="CE414" s="118">
        <v>0</v>
      </c>
      <c r="CF414" s="118">
        <v>0</v>
      </c>
      <c r="CG414" s="119">
        <v>0</v>
      </c>
      <c r="CH414" s="117">
        <v>0</v>
      </c>
      <c r="CI414" s="118">
        <v>0</v>
      </c>
      <c r="CJ414" s="118">
        <v>0</v>
      </c>
      <c r="CK414" s="119">
        <v>0</v>
      </c>
      <c r="CL414" s="117">
        <v>0</v>
      </c>
      <c r="CM414" s="118">
        <v>0</v>
      </c>
      <c r="CN414" s="118">
        <v>0</v>
      </c>
      <c r="CO414" s="119">
        <v>0</v>
      </c>
      <c r="CP414" s="117">
        <v>0</v>
      </c>
      <c r="CQ414" s="118">
        <v>0</v>
      </c>
      <c r="CR414" s="118">
        <v>0</v>
      </c>
      <c r="CS414" s="119">
        <v>0</v>
      </c>
      <c r="CT414" s="117">
        <v>0</v>
      </c>
      <c r="CU414" s="118">
        <v>0</v>
      </c>
      <c r="CV414" s="118">
        <v>0</v>
      </c>
      <c r="CW414" s="119">
        <v>0</v>
      </c>
      <c r="CX414" s="117">
        <v>0</v>
      </c>
      <c r="CY414" s="118">
        <v>0</v>
      </c>
      <c r="CZ414" s="118">
        <v>0</v>
      </c>
      <c r="DA414" s="119">
        <v>0</v>
      </c>
      <c r="DB414" s="117">
        <v>0</v>
      </c>
      <c r="DC414" s="118">
        <v>0</v>
      </c>
      <c r="DD414" s="118">
        <v>0</v>
      </c>
      <c r="DE414" s="119">
        <v>0</v>
      </c>
      <c r="DF414" s="117">
        <v>0</v>
      </c>
      <c r="DG414" s="118">
        <v>0</v>
      </c>
      <c r="DH414" s="118">
        <v>0</v>
      </c>
      <c r="DI414" s="119">
        <v>0</v>
      </c>
      <c r="DT414" s="118"/>
      <c r="DU414" s="118" cm="1">
        <f t="array" aca="1" ref="DU414" ca="1">IF(DU$4="A",DU398,LOOKUP(2,1/($F$4:$DI$4="A"),$F402:$DI402))</f>
        <v>29380</v>
      </c>
      <c r="DV414" s="118">
        <f t="shared" ref="DV414:EK414" ca="1" si="725">DU414</f>
        <v>29380</v>
      </c>
      <c r="DW414" s="118">
        <f t="shared" ca="1" si="725"/>
        <v>29380</v>
      </c>
      <c r="DX414" s="118">
        <f t="shared" ca="1" si="725"/>
        <v>29380</v>
      </c>
      <c r="DY414" s="118">
        <f t="shared" ca="1" si="725"/>
        <v>29380</v>
      </c>
      <c r="DZ414" s="118">
        <f t="shared" ca="1" si="725"/>
        <v>29380</v>
      </c>
      <c r="EA414" s="118">
        <f t="shared" ca="1" si="725"/>
        <v>29380</v>
      </c>
      <c r="EB414" s="118">
        <f t="shared" ca="1" si="725"/>
        <v>29380</v>
      </c>
      <c r="EC414" s="118">
        <f t="shared" ca="1" si="725"/>
        <v>29380</v>
      </c>
      <c r="ED414" s="118">
        <f t="shared" ca="1" si="725"/>
        <v>29380</v>
      </c>
      <c r="EE414" s="118">
        <f t="shared" ca="1" si="725"/>
        <v>29380</v>
      </c>
      <c r="EF414" s="118">
        <f t="shared" ca="1" si="725"/>
        <v>29380</v>
      </c>
      <c r="EG414" s="118">
        <f t="shared" ca="1" si="725"/>
        <v>29380</v>
      </c>
      <c r="EH414" s="118">
        <f t="shared" ca="1" si="725"/>
        <v>29380</v>
      </c>
      <c r="EI414" s="118">
        <f t="shared" ca="1" si="725"/>
        <v>29380</v>
      </c>
      <c r="EJ414" s="118">
        <f t="shared" ca="1" si="725"/>
        <v>29380</v>
      </c>
      <c r="EK414" s="118">
        <f t="shared" ca="1" si="725"/>
        <v>29380</v>
      </c>
    </row>
    <row r="415" spans="1:141" outlineLevel="2" x14ac:dyDescent="0.25">
      <c r="A415" s="129"/>
      <c r="B415" s="129"/>
      <c r="C415" s="129"/>
      <c r="D415" s="129"/>
      <c r="E415" s="122"/>
      <c r="F415" s="130"/>
      <c r="G415" s="122"/>
      <c r="H415" s="122"/>
      <c r="I415" s="122"/>
      <c r="J415" s="130"/>
      <c r="K415" s="122"/>
      <c r="L415" s="122"/>
      <c r="M415" s="122"/>
      <c r="N415" s="130"/>
      <c r="O415" s="122"/>
      <c r="P415" s="122"/>
      <c r="Q415" s="122"/>
      <c r="R415" s="130"/>
      <c r="S415" s="122"/>
      <c r="T415" s="122"/>
      <c r="U415" s="122"/>
      <c r="V415" s="130"/>
      <c r="W415" s="122"/>
      <c r="X415" s="122"/>
      <c r="Y415" s="122"/>
      <c r="Z415" s="130"/>
      <c r="AA415" s="122"/>
      <c r="AB415" s="122"/>
      <c r="AC415" s="122"/>
      <c r="AD415" s="130"/>
      <c r="AE415" s="122"/>
      <c r="AF415" s="122"/>
      <c r="AG415" s="122"/>
      <c r="AH415" s="130"/>
      <c r="AI415" s="122"/>
      <c r="AJ415" s="122"/>
      <c r="AK415" s="122"/>
      <c r="AL415" s="130"/>
      <c r="AM415" s="122"/>
      <c r="AN415" s="122"/>
      <c r="AO415" s="122"/>
      <c r="AP415" s="130"/>
      <c r="AQ415" s="122"/>
      <c r="AR415" s="122"/>
      <c r="AS415" s="122"/>
      <c r="AT415" s="130"/>
      <c r="AU415" s="122"/>
      <c r="AV415" s="122"/>
      <c r="AW415" s="122"/>
      <c r="AX415" s="130"/>
      <c r="AY415" s="122"/>
      <c r="AZ415" s="122"/>
      <c r="BA415" s="122"/>
      <c r="BB415" s="130"/>
      <c r="BC415" s="122"/>
      <c r="BD415" s="122"/>
      <c r="BE415" s="122"/>
      <c r="BF415" s="130"/>
      <c r="BG415" s="122"/>
      <c r="BH415" s="122"/>
      <c r="BI415" s="122"/>
      <c r="BJ415" s="130"/>
      <c r="BK415" s="122"/>
      <c r="BL415" s="122"/>
      <c r="BM415" s="122"/>
      <c r="BN415" s="130"/>
      <c r="BO415" s="122"/>
      <c r="BP415" s="122"/>
      <c r="BQ415" s="122"/>
      <c r="BR415" s="130"/>
      <c r="BS415" s="122"/>
      <c r="BT415" s="122"/>
      <c r="BU415" s="122"/>
      <c r="BV415" s="130"/>
      <c r="BW415" s="122"/>
      <c r="BX415" s="122"/>
      <c r="BY415" s="122"/>
      <c r="BZ415" s="130"/>
      <c r="CA415" s="122"/>
      <c r="CB415" s="122"/>
      <c r="CC415" s="122"/>
      <c r="CD415" s="130"/>
      <c r="CE415" s="122"/>
      <c r="CF415" s="122"/>
      <c r="CG415" s="122"/>
      <c r="CH415" s="130"/>
      <c r="CI415" s="122"/>
      <c r="CJ415" s="122"/>
      <c r="CK415" s="122"/>
      <c r="CL415" s="130"/>
      <c r="CM415" s="122"/>
      <c r="CN415" s="122"/>
      <c r="CO415" s="122"/>
      <c r="CP415" s="130"/>
      <c r="CQ415" s="122"/>
      <c r="CR415" s="122"/>
      <c r="CS415" s="122"/>
      <c r="CT415" s="130"/>
      <c r="CU415" s="122"/>
      <c r="CV415" s="122"/>
      <c r="CW415" s="122"/>
      <c r="CX415" s="130"/>
      <c r="CY415" s="122"/>
      <c r="CZ415" s="122"/>
      <c r="DA415" s="122"/>
      <c r="DB415" s="130"/>
      <c r="DC415" s="122"/>
      <c r="DD415" s="122"/>
      <c r="DE415" s="122"/>
      <c r="DF415" s="130"/>
      <c r="DG415" s="122"/>
      <c r="DH415" s="122"/>
      <c r="DI415" s="131"/>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2"/>
      <c r="EI415" s="122"/>
      <c r="EJ415" s="122"/>
      <c r="EK415" s="122"/>
    </row>
    <row r="416" spans="1:141" outlineLevel="2" x14ac:dyDescent="0.25">
      <c r="A416" s="90"/>
      <c r="B416" s="90"/>
      <c r="C416" s="90"/>
      <c r="D416" s="90"/>
      <c r="F416" s="100"/>
      <c r="I416" s="101"/>
      <c r="J416" s="100"/>
      <c r="M416" s="101"/>
      <c r="N416" s="100"/>
      <c r="Q416" s="101"/>
      <c r="R416" s="100"/>
      <c r="U416" s="101"/>
      <c r="V416" s="100"/>
      <c r="Y416" s="101"/>
      <c r="Z416" s="100"/>
      <c r="AC416" s="101"/>
      <c r="AD416" s="100"/>
      <c r="AG416" s="101"/>
      <c r="AH416" s="100"/>
      <c r="AK416" s="101"/>
      <c r="AL416" s="100"/>
      <c r="AO416" s="101"/>
      <c r="AP416" s="100"/>
      <c r="AS416" s="101"/>
      <c r="AT416" s="100"/>
      <c r="AW416" s="101"/>
      <c r="AX416" s="100"/>
      <c r="BA416" s="101"/>
      <c r="BB416" s="100"/>
      <c r="BE416" s="101"/>
      <c r="BF416" s="100"/>
      <c r="BI416" s="101"/>
      <c r="BJ416" s="100"/>
      <c r="BM416" s="101"/>
      <c r="BN416" s="100"/>
      <c r="BQ416" s="101"/>
      <c r="BR416" s="100"/>
      <c r="BU416" s="101"/>
      <c r="BV416" s="100"/>
      <c r="BY416" s="101"/>
      <c r="BZ416" s="100"/>
      <c r="CC416" s="101"/>
      <c r="CD416" s="100"/>
      <c r="CG416" s="101"/>
      <c r="CH416" s="100"/>
      <c r="CK416" s="101"/>
      <c r="CL416" s="100"/>
      <c r="CO416" s="101"/>
      <c r="CP416" s="100"/>
      <c r="CS416" s="101"/>
      <c r="CT416" s="100"/>
      <c r="CW416" s="101"/>
      <c r="CX416" s="100"/>
      <c r="DA416" s="101"/>
      <c r="DB416" s="100"/>
      <c r="DE416" s="101"/>
      <c r="DF416" s="100"/>
      <c r="DI416" s="101"/>
    </row>
    <row r="417" spans="1:141" outlineLevel="2" x14ac:dyDescent="0.25">
      <c r="A417" s="90"/>
      <c r="B417" s="90"/>
      <c r="C417" s="111"/>
      <c r="D417" s="90"/>
      <c r="E417" s="132" t="s">
        <v>258</v>
      </c>
      <c r="F417" s="105">
        <f t="shared" ref="F417:AK417" ca="1" si="726">IF(ISNUMBER(F422),F422+IF($I$7=1,F420,0),IF(ISNUMBER(F424),F424+IF($I$7=1,F420,0),""))</f>
        <v>396.43799999999999</v>
      </c>
      <c r="G417" s="106">
        <f t="shared" ca="1" si="726"/>
        <v>469.625</v>
      </c>
      <c r="H417" s="106">
        <f t="shared" ca="1" si="726"/>
        <v>563.4</v>
      </c>
      <c r="I417" s="107">
        <f t="shared" ca="1" si="726"/>
        <v>473.637</v>
      </c>
      <c r="J417" s="105">
        <f t="shared" ca="1" si="726"/>
        <v>455</v>
      </c>
      <c r="K417" s="106">
        <f t="shared" ca="1" si="726"/>
        <v>514</v>
      </c>
      <c r="L417" s="106">
        <f t="shared" ca="1" si="726"/>
        <v>536</v>
      </c>
      <c r="M417" s="107">
        <f t="shared" ca="1" si="726"/>
        <v>505</v>
      </c>
      <c r="N417" s="105">
        <f t="shared" ca="1" si="726"/>
        <v>523</v>
      </c>
      <c r="O417" s="106">
        <f t="shared" ca="1" si="726"/>
        <v>644</v>
      </c>
      <c r="P417" s="106">
        <f t="shared" ca="1" si="726"/>
        <v>833</v>
      </c>
      <c r="Q417" s="107">
        <f t="shared" ca="1" si="726"/>
        <v>826</v>
      </c>
      <c r="R417" s="105">
        <f t="shared" ca="1" si="726"/>
        <v>976</v>
      </c>
      <c r="S417" s="106">
        <f t="shared" ca="1" si="726"/>
        <v>1213</v>
      </c>
      <c r="T417" s="106">
        <f t="shared" ca="1" si="726"/>
        <v>1167</v>
      </c>
      <c r="U417" s="107">
        <f t="shared" ca="1" si="726"/>
        <v>1265</v>
      </c>
      <c r="V417" s="105">
        <f t="shared" ca="1" si="726"/>
        <v>1220</v>
      </c>
      <c r="W417" s="106">
        <f t="shared" ca="1" si="726"/>
        <v>1662</v>
      </c>
      <c r="X417" s="106">
        <f t="shared" ca="1" si="726"/>
        <v>2219</v>
      </c>
      <c r="Y417" s="107">
        <f t="shared" ca="1" si="726"/>
        <v>1424</v>
      </c>
      <c r="Z417" s="105">
        <f t="shared" ca="1" si="726"/>
        <v>1242</v>
      </c>
      <c r="AA417" s="106">
        <f t="shared" ca="1" si="726"/>
        <v>1561</v>
      </c>
      <c r="AB417" s="106">
        <f t="shared" ca="1" si="726"/>
        <v>1455</v>
      </c>
      <c r="AC417" s="107">
        <f t="shared" ca="1" si="726"/>
        <v>1657</v>
      </c>
      <c r="AD417" s="105">
        <f t="shared" ca="1" si="726"/>
        <v>1907</v>
      </c>
      <c r="AE417" s="106">
        <f t="shared" ca="1" si="726"/>
        <v>2084</v>
      </c>
      <c r="AF417" s="106">
        <f t="shared" ca="1" si="726"/>
        <v>2546</v>
      </c>
      <c r="AG417" s="107">
        <f t="shared" ca="1" si="726"/>
        <v>2429</v>
      </c>
      <c r="AH417" s="105">
        <f t="shared" ca="1" si="726"/>
        <v>3024</v>
      </c>
      <c r="AI417" s="106">
        <f t="shared" ca="1" si="726"/>
        <v>3586</v>
      </c>
      <c r="AJ417" s="106">
        <f t="shared" ca="1" si="726"/>
        <v>3954</v>
      </c>
      <c r="AK417" s="107">
        <f t="shared" ca="1" si="726"/>
        <v>4650</v>
      </c>
      <c r="AL417" s="105">
        <f t="shared" ref="AL417:BQ417" ca="1" si="727">IF(ISNUMBER(AL422),AL422+IF($I$7=1,AL420,0),IF(ISNUMBER(AL424),AL424+IF($I$7=1,AL420,0),""))</f>
        <v>5438</v>
      </c>
      <c r="AM417" s="106">
        <f t="shared" ca="1" si="727"/>
        <v>5317</v>
      </c>
      <c r="AN417" s="106">
        <f t="shared" ca="1" si="727"/>
        <v>4908</v>
      </c>
      <c r="AO417" s="107">
        <f t="shared" ca="1" si="727"/>
        <v>3827</v>
      </c>
      <c r="AP417" s="105">
        <f t="shared" ca="1" si="727"/>
        <v>4080</v>
      </c>
      <c r="AQ417" s="106">
        <f t="shared" ca="1" si="727"/>
        <v>7066</v>
      </c>
      <c r="AR417" s="106">
        <f t="shared" ca="1" si="727"/>
        <v>8309</v>
      </c>
      <c r="AS417" s="107">
        <f t="shared" ca="1" si="727"/>
        <v>9999</v>
      </c>
      <c r="AT417" s="105">
        <f t="shared" ca="1" si="727"/>
        <v>12365</v>
      </c>
      <c r="AU417" s="106">
        <f t="shared" ca="1" si="727"/>
        <v>14132</v>
      </c>
      <c r="AV417" s="106">
        <f t="shared" ca="1" si="727"/>
        <v>17693</v>
      </c>
      <c r="AW417" s="107">
        <f t="shared" ca="1" si="727"/>
        <v>21220.320461976702</v>
      </c>
      <c r="AX417" s="105">
        <f t="shared" ca="1" si="727"/>
        <v>32512.172403634744</v>
      </c>
      <c r="AY417" s="106">
        <f t="shared" ca="1" si="727"/>
        <v>32512.172403634744</v>
      </c>
      <c r="AZ417" s="106">
        <f t="shared" ca="1" si="727"/>
        <v>32512.172403634744</v>
      </c>
      <c r="BA417" s="107">
        <f t="shared" ca="1" si="727"/>
        <v>32512.172403634744</v>
      </c>
      <c r="BB417" s="105">
        <f t="shared" ca="1" si="727"/>
        <v>39427.454979750757</v>
      </c>
      <c r="BC417" s="106">
        <f t="shared" ca="1" si="727"/>
        <v>39427.454979750757</v>
      </c>
      <c r="BD417" s="106">
        <f t="shared" ca="1" si="727"/>
        <v>39427.454979750757</v>
      </c>
      <c r="BE417" s="107">
        <f t="shared" ca="1" si="727"/>
        <v>39427.454979750757</v>
      </c>
      <c r="BF417" s="105">
        <f t="shared" ca="1" si="727"/>
        <v>45251.674301710984</v>
      </c>
      <c r="BG417" s="106">
        <f t="shared" ca="1" si="727"/>
        <v>45251.674301710984</v>
      </c>
      <c r="BH417" s="106">
        <f t="shared" ca="1" si="727"/>
        <v>45251.674301710984</v>
      </c>
      <c r="BI417" s="107">
        <f t="shared" ca="1" si="727"/>
        <v>45251.674301710984</v>
      </c>
      <c r="BJ417" s="105">
        <f t="shared" ca="1" si="727"/>
        <v>50229.358474899207</v>
      </c>
      <c r="BK417" s="106">
        <f t="shared" ca="1" si="727"/>
        <v>50229.358474899207</v>
      </c>
      <c r="BL417" s="106">
        <f t="shared" ca="1" si="727"/>
        <v>50229.358474899207</v>
      </c>
      <c r="BM417" s="107">
        <f t="shared" ca="1" si="727"/>
        <v>50229.358474899207</v>
      </c>
      <c r="BN417" s="105">
        <f t="shared" ca="1" si="727"/>
        <v>54247.707152891126</v>
      </c>
      <c r="BO417" s="106">
        <f t="shared" ca="1" si="727"/>
        <v>54247.707152891126</v>
      </c>
      <c r="BP417" s="106">
        <f t="shared" ca="1" si="727"/>
        <v>54247.707152891126</v>
      </c>
      <c r="BQ417" s="107">
        <f t="shared" ca="1" si="727"/>
        <v>54247.707152891126</v>
      </c>
      <c r="BR417" s="105">
        <f t="shared" ref="BR417:CW417" ca="1" si="728">IF(ISNUMBER(BR422),BR422+IF($I$7=1,BR420,0),IF(ISNUMBER(BR424),BR424+IF($I$7=1,BR420,0),""))</f>
        <v>56960.092510535702</v>
      </c>
      <c r="BS417" s="106">
        <f t="shared" ca="1" si="728"/>
        <v>56960.092510535702</v>
      </c>
      <c r="BT417" s="106">
        <f t="shared" ca="1" si="728"/>
        <v>56960.092510535702</v>
      </c>
      <c r="BU417" s="107">
        <f t="shared" ca="1" si="728"/>
        <v>56960.092510535702</v>
      </c>
      <c r="BV417" s="105">
        <f t="shared" ca="1" si="728"/>
        <v>59808.097136062483</v>
      </c>
      <c r="BW417" s="106">
        <f t="shared" ca="1" si="728"/>
        <v>59808.097136062483</v>
      </c>
      <c r="BX417" s="106">
        <f t="shared" ca="1" si="728"/>
        <v>59808.097136062483</v>
      </c>
      <c r="BY417" s="107">
        <f t="shared" ca="1" si="728"/>
        <v>59808.097136062483</v>
      </c>
      <c r="BZ417" s="105">
        <f t="shared" ca="1" si="728"/>
        <v>62798.501992865611</v>
      </c>
      <c r="CA417" s="106">
        <f t="shared" ca="1" si="728"/>
        <v>62798.501992865611</v>
      </c>
      <c r="CB417" s="106">
        <f t="shared" ca="1" si="728"/>
        <v>62798.501992865611</v>
      </c>
      <c r="CC417" s="107">
        <f t="shared" ca="1" si="728"/>
        <v>62798.501992865611</v>
      </c>
      <c r="CD417" s="105">
        <f t="shared" ca="1" si="728"/>
        <v>65938.427092508893</v>
      </c>
      <c r="CE417" s="106">
        <f t="shared" ca="1" si="728"/>
        <v>65938.427092508893</v>
      </c>
      <c r="CF417" s="106">
        <f t="shared" ca="1" si="728"/>
        <v>65938.427092508893</v>
      </c>
      <c r="CG417" s="107">
        <f t="shared" ca="1" si="728"/>
        <v>65938.427092508893</v>
      </c>
      <c r="CH417" s="105">
        <f t="shared" ca="1" si="728"/>
        <v>69235.34844713434</v>
      </c>
      <c r="CI417" s="106">
        <f t="shared" ca="1" si="728"/>
        <v>69235.34844713434</v>
      </c>
      <c r="CJ417" s="106">
        <f t="shared" ca="1" si="728"/>
        <v>69235.34844713434</v>
      </c>
      <c r="CK417" s="107">
        <f t="shared" ca="1" si="728"/>
        <v>69235.34844713434</v>
      </c>
      <c r="CL417" s="105">
        <f t="shared" ca="1" si="728"/>
        <v>72697.115869491055</v>
      </c>
      <c r="CM417" s="106">
        <f t="shared" ca="1" si="728"/>
        <v>72697.115869491055</v>
      </c>
      <c r="CN417" s="106">
        <f t="shared" ca="1" si="728"/>
        <v>72697.115869491055</v>
      </c>
      <c r="CO417" s="107">
        <f t="shared" ca="1" si="728"/>
        <v>72697.115869491055</v>
      </c>
      <c r="CP417" s="105">
        <f t="shared" ca="1" si="728"/>
        <v>76331.971662965618</v>
      </c>
      <c r="CQ417" s="106">
        <f t="shared" ca="1" si="728"/>
        <v>76331.971662965618</v>
      </c>
      <c r="CR417" s="106">
        <f t="shared" ca="1" si="728"/>
        <v>76331.971662965618</v>
      </c>
      <c r="CS417" s="107">
        <f t="shared" ca="1" si="728"/>
        <v>76331.971662965618</v>
      </c>
      <c r="CT417" s="105">
        <f t="shared" ca="1" si="728"/>
        <v>80148.570246113901</v>
      </c>
      <c r="CU417" s="106">
        <f t="shared" ca="1" si="728"/>
        <v>80148.570246113901</v>
      </c>
      <c r="CV417" s="106">
        <f t="shared" ca="1" si="728"/>
        <v>80148.570246113901</v>
      </c>
      <c r="CW417" s="107">
        <f t="shared" ca="1" si="728"/>
        <v>80148.570246113901</v>
      </c>
      <c r="CX417" s="105">
        <f t="shared" ref="CX417:DI417" ca="1" si="729">IF(ISNUMBER(CX422),CX422+IF($I$7=1,CX420,0),IF(ISNUMBER(CX424),CX424+IF($I$7=1,CX420,0),""))</f>
        <v>84155.998758419591</v>
      </c>
      <c r="CY417" s="106">
        <f t="shared" ca="1" si="729"/>
        <v>84155.998758419591</v>
      </c>
      <c r="CZ417" s="106">
        <f t="shared" ca="1" si="729"/>
        <v>84155.998758419591</v>
      </c>
      <c r="DA417" s="107">
        <f t="shared" ca="1" si="729"/>
        <v>84155.998758419591</v>
      </c>
      <c r="DB417" s="105">
        <f t="shared" ca="1" si="729"/>
        <v>88363.798696340586</v>
      </c>
      <c r="DC417" s="106">
        <f t="shared" ca="1" si="729"/>
        <v>88363.798696340586</v>
      </c>
      <c r="DD417" s="106">
        <f t="shared" ca="1" si="729"/>
        <v>88363.798696340586</v>
      </c>
      <c r="DE417" s="107">
        <f t="shared" ca="1" si="729"/>
        <v>88363.798696340586</v>
      </c>
      <c r="DF417" s="105">
        <f t="shared" ca="1" si="729"/>
        <v>92781.988631157612</v>
      </c>
      <c r="DG417" s="106">
        <f t="shared" ca="1" si="729"/>
        <v>92781.988631157612</v>
      </c>
      <c r="DH417" s="106">
        <f t="shared" ca="1" si="729"/>
        <v>92781.988631157612</v>
      </c>
      <c r="DI417" s="107">
        <f t="shared" ca="1" si="729"/>
        <v>92781.988631157612</v>
      </c>
      <c r="DK417" s="106">
        <f t="shared" ref="DK417:EK417" ca="1" si="730">SUM(OFFSET($E417,,MATCH(DK$3,$F$5:$DI$5,0)+3,,1))</f>
        <v>473.637</v>
      </c>
      <c r="DL417" s="106">
        <f t="shared" ca="1" si="730"/>
        <v>505</v>
      </c>
      <c r="DM417" s="106">
        <f t="shared" ca="1" si="730"/>
        <v>826</v>
      </c>
      <c r="DN417" s="106">
        <f t="shared" ca="1" si="730"/>
        <v>1265</v>
      </c>
      <c r="DO417" s="106">
        <f t="shared" ca="1" si="730"/>
        <v>1424</v>
      </c>
      <c r="DP417" s="106">
        <f t="shared" ca="1" si="730"/>
        <v>1657</v>
      </c>
      <c r="DQ417" s="106">
        <f t="shared" ca="1" si="730"/>
        <v>2429</v>
      </c>
      <c r="DR417" s="106">
        <f t="shared" ca="1" si="730"/>
        <v>4650</v>
      </c>
      <c r="DS417" s="106">
        <f t="shared" ca="1" si="730"/>
        <v>3827</v>
      </c>
      <c r="DT417" s="106">
        <f t="shared" ca="1" si="730"/>
        <v>9999</v>
      </c>
      <c r="DU417" s="106">
        <f t="shared" ca="1" si="730"/>
        <v>21220.320461976702</v>
      </c>
      <c r="DV417" s="106">
        <f t="shared" ca="1" si="730"/>
        <v>32512.172403634744</v>
      </c>
      <c r="DW417" s="106">
        <f t="shared" ca="1" si="730"/>
        <v>39427.454979750757</v>
      </c>
      <c r="DX417" s="106">
        <f t="shared" ca="1" si="730"/>
        <v>45251.674301710984</v>
      </c>
      <c r="DY417" s="106">
        <f t="shared" ca="1" si="730"/>
        <v>50229.358474899207</v>
      </c>
      <c r="DZ417" s="106">
        <f t="shared" ca="1" si="730"/>
        <v>54247.707152891126</v>
      </c>
      <c r="EA417" s="106">
        <f t="shared" ca="1" si="730"/>
        <v>56960.092510535702</v>
      </c>
      <c r="EB417" s="106">
        <f t="shared" ca="1" si="730"/>
        <v>59808.097136062483</v>
      </c>
      <c r="EC417" s="106">
        <f t="shared" ca="1" si="730"/>
        <v>62798.501992865611</v>
      </c>
      <c r="ED417" s="106">
        <f t="shared" ca="1" si="730"/>
        <v>65938.427092508893</v>
      </c>
      <c r="EE417" s="106">
        <f t="shared" ca="1" si="730"/>
        <v>69235.34844713434</v>
      </c>
      <c r="EF417" s="106">
        <f t="shared" ca="1" si="730"/>
        <v>72697.115869491055</v>
      </c>
      <c r="EG417" s="106">
        <f t="shared" ca="1" si="730"/>
        <v>76331.971662965618</v>
      </c>
      <c r="EH417" s="106">
        <f t="shared" ca="1" si="730"/>
        <v>80148.570246113901</v>
      </c>
      <c r="EI417" s="106">
        <f t="shared" ca="1" si="730"/>
        <v>84155.998758419591</v>
      </c>
      <c r="EJ417" s="106">
        <f t="shared" ca="1" si="730"/>
        <v>88363.798696340586</v>
      </c>
      <c r="EK417" s="106">
        <f t="shared" ca="1" si="730"/>
        <v>92781.988631157612</v>
      </c>
    </row>
    <row r="418" spans="1:141" outlineLevel="2" x14ac:dyDescent="0.25">
      <c r="A418" s="90"/>
      <c r="B418" s="90"/>
      <c r="C418" s="90"/>
      <c r="D418" s="90"/>
      <c r="E418" s="37" t="str">
        <f>E425</f>
        <v>Days (annualized)</v>
      </c>
      <c r="F418" s="139"/>
      <c r="G418" s="140"/>
      <c r="H418" s="140"/>
      <c r="I418" s="141"/>
      <c r="J418" s="139"/>
      <c r="K418" s="140"/>
      <c r="L418" s="140"/>
      <c r="M418" s="141"/>
      <c r="N418" s="139"/>
      <c r="O418" s="140"/>
      <c r="P418" s="140"/>
      <c r="Q418" s="141"/>
      <c r="R418" s="139"/>
      <c r="S418" s="140"/>
      <c r="T418" s="140"/>
      <c r="U418" s="141"/>
      <c r="V418" s="139"/>
      <c r="W418" s="140"/>
      <c r="X418" s="140"/>
      <c r="Y418" s="141"/>
      <c r="Z418" s="139"/>
      <c r="AA418" s="140"/>
      <c r="AB418" s="140"/>
      <c r="AC418" s="141"/>
      <c r="AD418" s="139"/>
      <c r="AE418" s="140"/>
      <c r="AF418" s="140"/>
      <c r="AG418" s="141"/>
      <c r="AH418" s="139"/>
      <c r="AI418" s="140"/>
      <c r="AJ418" s="140"/>
      <c r="AK418" s="141"/>
      <c r="AL418" s="139"/>
      <c r="AM418" s="140"/>
      <c r="AN418" s="140"/>
      <c r="AO418" s="141"/>
      <c r="AP418" s="139"/>
      <c r="AQ418" s="140"/>
      <c r="AR418" s="140"/>
      <c r="AS418" s="141"/>
      <c r="AT418" s="139"/>
      <c r="AU418" s="140"/>
      <c r="AV418" s="140"/>
      <c r="AW418" s="141"/>
      <c r="AX418" s="139"/>
      <c r="AY418" s="140"/>
      <c r="AZ418" s="140"/>
      <c r="BA418" s="141"/>
      <c r="BB418" s="139"/>
      <c r="BC418" s="140"/>
      <c r="BD418" s="140"/>
      <c r="BE418" s="141"/>
      <c r="BF418" s="139"/>
      <c r="BG418" s="140"/>
      <c r="BH418" s="140"/>
      <c r="BI418" s="141"/>
      <c r="BJ418" s="139"/>
      <c r="BK418" s="140"/>
      <c r="BL418" s="140"/>
      <c r="BM418" s="141"/>
      <c r="BN418" s="139"/>
      <c r="BO418" s="140"/>
      <c r="BP418" s="140"/>
      <c r="BQ418" s="141"/>
      <c r="BR418" s="139"/>
      <c r="BS418" s="140"/>
      <c r="BT418" s="140"/>
      <c r="BU418" s="141"/>
      <c r="BV418" s="139"/>
      <c r="BW418" s="140"/>
      <c r="BX418" s="140"/>
      <c r="BY418" s="141"/>
      <c r="BZ418" s="139"/>
      <c r="CA418" s="140"/>
      <c r="CB418" s="140"/>
      <c r="CC418" s="141"/>
      <c r="CD418" s="139"/>
      <c r="CE418" s="140"/>
      <c r="CF418" s="140"/>
      <c r="CG418" s="141"/>
      <c r="CH418" s="139"/>
      <c r="CI418" s="140"/>
      <c r="CJ418" s="140"/>
      <c r="CK418" s="141"/>
      <c r="CL418" s="139"/>
      <c r="CM418" s="140"/>
      <c r="CN418" s="140"/>
      <c r="CO418" s="141"/>
      <c r="CP418" s="139"/>
      <c r="CQ418" s="140"/>
      <c r="CR418" s="140"/>
      <c r="CS418" s="141"/>
      <c r="CT418" s="139"/>
      <c r="CU418" s="140"/>
      <c r="CV418" s="140"/>
      <c r="CW418" s="141"/>
      <c r="CX418" s="139"/>
      <c r="CY418" s="140"/>
      <c r="CZ418" s="140"/>
      <c r="DA418" s="141"/>
      <c r="DB418" s="139"/>
      <c r="DC418" s="140"/>
      <c r="DD418" s="140"/>
      <c r="DE418" s="141"/>
      <c r="DF418" s="139"/>
      <c r="DG418" s="140"/>
      <c r="DH418" s="140"/>
      <c r="DI418" s="141"/>
      <c r="DK418" s="140">
        <f t="shared" ref="DK418:EK418" ca="1" si="731">IF(ISERROR(DK417/DK$139),"",365*DK417/DK$139)</f>
        <v>36.927746770430979</v>
      </c>
      <c r="DL418" s="140">
        <f t="shared" ca="1" si="731"/>
        <v>36.791417165668662</v>
      </c>
      <c r="DM418" s="140">
        <f t="shared" ca="1" si="731"/>
        <v>43.630969609261939</v>
      </c>
      <c r="DN418" s="140">
        <f t="shared" ca="1" si="731"/>
        <v>47.531912703314802</v>
      </c>
      <c r="DO418" s="140">
        <f t="shared" ca="1" si="731"/>
        <v>44.363263912598157</v>
      </c>
      <c r="DP418" s="140">
        <f t="shared" ca="1" si="731"/>
        <v>55.395218904561276</v>
      </c>
      <c r="DQ418" s="140">
        <f t="shared" ca="1" si="731"/>
        <v>53.168515742128939</v>
      </c>
      <c r="DR418" s="140">
        <f t="shared" ca="1" si="731"/>
        <v>63.061975180203611</v>
      </c>
      <c r="DS418" s="140">
        <f t="shared" ca="1" si="731"/>
        <v>51.785237636242307</v>
      </c>
      <c r="DT418" s="140">
        <f t="shared" ca="1" si="731"/>
        <v>59.906683956534586</v>
      </c>
      <c r="DU418" s="140">
        <f t="shared" ca="1" si="731"/>
        <v>59.906683956534586</v>
      </c>
      <c r="DV418" s="140">
        <f t="shared" ca="1" si="731"/>
        <v>59.906683956534593</v>
      </c>
      <c r="DW418" s="140">
        <f t="shared" ca="1" si="731"/>
        <v>59.906683956534586</v>
      </c>
      <c r="DX418" s="140">
        <f t="shared" ca="1" si="731"/>
        <v>59.906683956534586</v>
      </c>
      <c r="DY418" s="140">
        <f t="shared" ca="1" si="731"/>
        <v>59.906683956534593</v>
      </c>
      <c r="DZ418" s="140">
        <f t="shared" ca="1" si="731"/>
        <v>59.906683956534579</v>
      </c>
      <c r="EA418" s="140">
        <f t="shared" ca="1" si="731"/>
        <v>59.906683956534586</v>
      </c>
      <c r="EB418" s="140">
        <f t="shared" ca="1" si="731"/>
        <v>59.906683956534593</v>
      </c>
      <c r="EC418" s="140">
        <f t="shared" ca="1" si="731"/>
        <v>59.906683956534593</v>
      </c>
      <c r="ED418" s="140">
        <f t="shared" ca="1" si="731"/>
        <v>59.906683956534586</v>
      </c>
      <c r="EE418" s="140">
        <f t="shared" ca="1" si="731"/>
        <v>59.906683956534579</v>
      </c>
      <c r="EF418" s="140">
        <f t="shared" ca="1" si="731"/>
        <v>59.906683956534586</v>
      </c>
      <c r="EG418" s="140">
        <f t="shared" ca="1" si="731"/>
        <v>59.906683956534586</v>
      </c>
      <c r="EH418" s="140">
        <f t="shared" ca="1" si="731"/>
        <v>59.906683956534586</v>
      </c>
      <c r="EI418" s="140">
        <f t="shared" ca="1" si="731"/>
        <v>59.906683956534586</v>
      </c>
      <c r="EJ418" s="140">
        <f t="shared" ca="1" si="731"/>
        <v>59.906683956534593</v>
      </c>
      <c r="EK418" s="140">
        <f t="shared" ca="1" si="731"/>
        <v>59.906683956534586</v>
      </c>
    </row>
    <row r="419" spans="1:141" outlineLevel="2" x14ac:dyDescent="0.25">
      <c r="A419" s="90"/>
      <c r="B419" s="90"/>
      <c r="C419" s="90"/>
      <c r="D419" s="90"/>
      <c r="F419" s="100"/>
      <c r="I419" s="101"/>
      <c r="J419" s="100"/>
      <c r="M419" s="101"/>
      <c r="N419" s="100"/>
      <c r="Q419" s="101"/>
      <c r="R419" s="100"/>
      <c r="U419" s="101"/>
      <c r="V419" s="100"/>
      <c r="Y419" s="101"/>
      <c r="Z419" s="100"/>
      <c r="AC419" s="101"/>
      <c r="AD419" s="100"/>
      <c r="AG419" s="101"/>
      <c r="AH419" s="100"/>
      <c r="AK419" s="101"/>
      <c r="AL419" s="100"/>
      <c r="AO419" s="101"/>
      <c r="AP419" s="100"/>
      <c r="AS419" s="101"/>
      <c r="AT419" s="100"/>
      <c r="AW419" s="101"/>
      <c r="AX419" s="100"/>
      <c r="BA419" s="101"/>
      <c r="BB419" s="100"/>
      <c r="BE419" s="101"/>
      <c r="BF419" s="100"/>
      <c r="BI419" s="101"/>
      <c r="BJ419" s="100"/>
      <c r="BM419" s="101"/>
      <c r="BN419" s="100"/>
      <c r="BQ419" s="101"/>
      <c r="BR419" s="100"/>
      <c r="BU419" s="101"/>
      <c r="BV419" s="100"/>
      <c r="BY419" s="101"/>
      <c r="BZ419" s="100"/>
      <c r="CC419" s="101"/>
      <c r="CD419" s="100"/>
      <c r="CG419" s="101"/>
      <c r="CH419" s="100"/>
      <c r="CK419" s="101"/>
      <c r="CL419" s="100"/>
      <c r="CO419" s="101"/>
      <c r="CP419" s="100"/>
      <c r="CS419" s="101"/>
      <c r="CT419" s="100"/>
      <c r="CW419" s="101"/>
      <c r="CX419" s="100"/>
      <c r="DA419" s="101"/>
      <c r="DB419" s="100"/>
      <c r="DE419" s="101"/>
      <c r="DF419" s="100"/>
      <c r="DI419" s="101"/>
    </row>
    <row r="420" spans="1:141" outlineLevel="2" x14ac:dyDescent="0.25">
      <c r="A420" s="90" t="str">
        <f>A422</f>
        <v>bs</v>
      </c>
      <c r="B420" s="90" t="str">
        <f>B422</f>
        <v>netReceivables</v>
      </c>
      <c r="C420" s="111">
        <f>C422</f>
        <v>9.9999999999999995E-7</v>
      </c>
      <c r="D420" s="90"/>
      <c r="E420" t="str">
        <f>CONCATENATE(E417," - adjustment")</f>
        <v>Accounts receivable - adjustment</v>
      </c>
      <c r="F420" s="117">
        <v>0</v>
      </c>
      <c r="G420" s="118">
        <v>0</v>
      </c>
      <c r="H420" s="118">
        <v>0</v>
      </c>
      <c r="I420" s="119" cm="1">
        <f t="array" aca="1" ref="I420" ca="1">IF(ISNUMBER(INDEX('DataModel-NVDA'!$ET$4:$FT$109,MATCH(1,('DataModel-NVDA'!$EO$4:$EO$109=$A420)*('DataModel-NVDA'!$EP$4:$EP$109=$B420),0),MATCH(CONCATENATE("FY ",RIGHT(I$3,4)),'DataModel-NVDA'!$ET$2:$FT$2,0))*$C420),INDEX('DataModel-NVDA'!$ET$4:$FT$109,MATCH(1,('DataModel-NVDA'!$EO$4:$EO$109=$A420)*('DataModel-NVDA'!$EP$4:$EP$109=$B420),0),MATCH(CONCATENATE("FY ",RIGHT(I$3,4)),'DataModel-NVDA'!$ET$2:$FT$2,0))*$C420,0)</f>
        <v>0</v>
      </c>
      <c r="J420" s="117">
        <v>0</v>
      </c>
      <c r="K420" s="118">
        <v>0</v>
      </c>
      <c r="L420" s="118">
        <v>0</v>
      </c>
      <c r="M420" s="119" cm="1">
        <f t="array" aca="1" ref="M420" ca="1">IF(ISNUMBER(INDEX('DataModel-NVDA'!$ET$4:$FT$109,MATCH(1,('DataModel-NVDA'!$EO$4:$EO$109=$A420)*('DataModel-NVDA'!$EP$4:$EP$109=$B420),0),MATCH(CONCATENATE("FY ",RIGHT(M$3,4)),'DataModel-NVDA'!$ET$2:$FT$2,0))*$C420),INDEX('DataModel-NVDA'!$ET$4:$FT$109,MATCH(1,('DataModel-NVDA'!$EO$4:$EO$109=$A420)*('DataModel-NVDA'!$EP$4:$EP$109=$B420),0),MATCH(CONCATENATE("FY ",RIGHT(M$3,4)),'DataModel-NVDA'!$ET$2:$FT$2,0))*$C420,0)</f>
        <v>0</v>
      </c>
      <c r="N420" s="117">
        <v>0</v>
      </c>
      <c r="O420" s="118">
        <v>0</v>
      </c>
      <c r="P420" s="118">
        <v>0</v>
      </c>
      <c r="Q420" s="119" cm="1">
        <f t="array" aca="1" ref="Q420" ca="1">IF(ISNUMBER(INDEX('DataModel-NVDA'!$ET$4:$FT$109,MATCH(1,('DataModel-NVDA'!$EO$4:$EO$109=$A420)*('DataModel-NVDA'!$EP$4:$EP$109=$B420),0),MATCH(CONCATENATE("FY ",RIGHT(Q$3,4)),'DataModel-NVDA'!$ET$2:$FT$2,0))*$C420),INDEX('DataModel-NVDA'!$ET$4:$FT$109,MATCH(1,('DataModel-NVDA'!$EO$4:$EO$109=$A420)*('DataModel-NVDA'!$EP$4:$EP$109=$B420),0),MATCH(CONCATENATE("FY ",RIGHT(Q$3,4)),'DataModel-NVDA'!$ET$2:$FT$2,0))*$C420,0)</f>
        <v>0</v>
      </c>
      <c r="R420" s="117">
        <v>0</v>
      </c>
      <c r="S420" s="118">
        <v>0</v>
      </c>
      <c r="T420" s="118">
        <v>0</v>
      </c>
      <c r="U420" s="119" cm="1">
        <f t="array" aca="1" ref="U420" ca="1">IF(ISNUMBER(INDEX('DataModel-NVDA'!$ET$4:$FT$109,MATCH(1,('DataModel-NVDA'!$EO$4:$EO$109=$A420)*('DataModel-NVDA'!$EP$4:$EP$109=$B420),0),MATCH(CONCATENATE("FY ",RIGHT(U$3,4)),'DataModel-NVDA'!$ET$2:$FT$2,0))*$C420),INDEX('DataModel-NVDA'!$ET$4:$FT$109,MATCH(1,('DataModel-NVDA'!$EO$4:$EO$109=$A420)*('DataModel-NVDA'!$EP$4:$EP$109=$B420),0),MATCH(CONCATENATE("FY ",RIGHT(U$3,4)),'DataModel-NVDA'!$ET$2:$FT$2,0))*$C420,0)</f>
        <v>0</v>
      </c>
      <c r="V420" s="117">
        <v>0</v>
      </c>
      <c r="W420" s="118">
        <v>0</v>
      </c>
      <c r="X420" s="118">
        <v>0</v>
      </c>
      <c r="Y420" s="119" cm="1">
        <f t="array" aca="1" ref="Y420" ca="1">IF(ISNUMBER(INDEX('DataModel-NVDA'!$ET$4:$FT$109,MATCH(1,('DataModel-NVDA'!$EO$4:$EO$109=$A420)*('DataModel-NVDA'!$EP$4:$EP$109=$B420),0),MATCH(CONCATENATE("FY ",RIGHT(Y$3,4)),'DataModel-NVDA'!$ET$2:$FT$2,0))*$C420),INDEX('DataModel-NVDA'!$ET$4:$FT$109,MATCH(1,('DataModel-NVDA'!$EO$4:$EO$109=$A420)*('DataModel-NVDA'!$EP$4:$EP$109=$B420),0),MATCH(CONCATENATE("FY ",RIGHT(Y$3,4)),'DataModel-NVDA'!$ET$2:$FT$2,0))*$C420,0)</f>
        <v>0</v>
      </c>
      <c r="Z420" s="117">
        <v>0</v>
      </c>
      <c r="AA420" s="118">
        <v>0</v>
      </c>
      <c r="AB420" s="118">
        <v>0</v>
      </c>
      <c r="AC420" s="119" cm="1">
        <f t="array" aca="1" ref="AC420" ca="1">IF(ISNUMBER(INDEX('DataModel-NVDA'!$ET$4:$FT$109,MATCH(1,('DataModel-NVDA'!$EO$4:$EO$109=$A420)*('DataModel-NVDA'!$EP$4:$EP$109=$B420),0),MATCH(CONCATENATE("FY ",RIGHT(AC$3,4)),'DataModel-NVDA'!$ET$2:$FT$2,0))*$C420),INDEX('DataModel-NVDA'!$ET$4:$FT$109,MATCH(1,('DataModel-NVDA'!$EO$4:$EO$109=$A420)*('DataModel-NVDA'!$EP$4:$EP$109=$B420),0),MATCH(CONCATENATE("FY ",RIGHT(AC$3,4)),'DataModel-NVDA'!$ET$2:$FT$2,0))*$C420,0)</f>
        <v>0</v>
      </c>
      <c r="AD420" s="117">
        <v>0</v>
      </c>
      <c r="AE420" s="118">
        <v>0</v>
      </c>
      <c r="AF420" s="118">
        <v>0</v>
      </c>
      <c r="AG420" s="119" cm="1">
        <f t="array" aca="1" ref="AG420" ca="1">IF(ISNUMBER(INDEX('DataModel-NVDA'!$ET$4:$FT$109,MATCH(1,('DataModel-NVDA'!$EO$4:$EO$109=$A420)*('DataModel-NVDA'!$EP$4:$EP$109=$B420),0),MATCH(CONCATENATE("FY ",RIGHT(AG$3,4)),'DataModel-NVDA'!$ET$2:$FT$2,0))*$C420),INDEX('DataModel-NVDA'!$ET$4:$FT$109,MATCH(1,('DataModel-NVDA'!$EO$4:$EO$109=$A420)*('DataModel-NVDA'!$EP$4:$EP$109=$B420),0),MATCH(CONCATENATE("FY ",RIGHT(AG$3,4)),'DataModel-NVDA'!$ET$2:$FT$2,0))*$C420,0)</f>
        <v>0</v>
      </c>
      <c r="AH420" s="117">
        <v>0</v>
      </c>
      <c r="AI420" s="118">
        <v>0</v>
      </c>
      <c r="AJ420" s="118">
        <v>0</v>
      </c>
      <c r="AK420" s="119" cm="1">
        <f t="array" aca="1" ref="AK420" ca="1">IF(ISNUMBER(INDEX('DataModel-NVDA'!$ET$4:$FT$109,MATCH(1,('DataModel-NVDA'!$EO$4:$EO$109=$A420)*('DataModel-NVDA'!$EP$4:$EP$109=$B420),0),MATCH(CONCATENATE("FY ",RIGHT(AK$3,4)),'DataModel-NVDA'!$ET$2:$FT$2,0))*$C420),INDEX('DataModel-NVDA'!$ET$4:$FT$109,MATCH(1,('DataModel-NVDA'!$EO$4:$EO$109=$A420)*('DataModel-NVDA'!$EP$4:$EP$109=$B420),0),MATCH(CONCATENATE("FY ",RIGHT(AK$3,4)),'DataModel-NVDA'!$ET$2:$FT$2,0))*$C420,0)</f>
        <v>0</v>
      </c>
      <c r="AL420" s="117">
        <v>0</v>
      </c>
      <c r="AM420" s="118">
        <v>0</v>
      </c>
      <c r="AN420" s="118">
        <v>0</v>
      </c>
      <c r="AO420" s="119" cm="1">
        <f t="array" aca="1" ref="AO420" ca="1">IF(ISNUMBER(INDEX('DataModel-NVDA'!$ET$4:$FT$109,MATCH(1,('DataModel-NVDA'!$EO$4:$EO$109=$A420)*('DataModel-NVDA'!$EP$4:$EP$109=$B420),0),MATCH(CONCATENATE("FY ",RIGHT(AO$3,4)),'DataModel-NVDA'!$ET$2:$FT$2,0))*$C420),INDEX('DataModel-NVDA'!$ET$4:$FT$109,MATCH(1,('DataModel-NVDA'!$EO$4:$EO$109=$A420)*('DataModel-NVDA'!$EP$4:$EP$109=$B420),0),MATCH(CONCATENATE("FY ",RIGHT(AO$3,4)),'DataModel-NVDA'!$ET$2:$FT$2,0))*$C420,0)</f>
        <v>0</v>
      </c>
      <c r="AP420" s="117">
        <v>0</v>
      </c>
      <c r="AQ420" s="118">
        <v>0</v>
      </c>
      <c r="AR420" s="118">
        <v>0</v>
      </c>
      <c r="AS420" s="119" cm="1">
        <f t="array" aca="1" ref="AS420" ca="1">IF(ISNUMBER(INDEX('DataModel-NVDA'!$ET$4:$FT$109,MATCH(1,('DataModel-NVDA'!$EO$4:$EO$109=$A420)*('DataModel-NVDA'!$EP$4:$EP$109=$B420),0),MATCH(CONCATENATE("FY ",RIGHT(AS$3,4)),'DataModel-NVDA'!$ET$2:$FT$2,0))*$C420),INDEX('DataModel-NVDA'!$ET$4:$FT$109,MATCH(1,('DataModel-NVDA'!$EO$4:$EO$109=$A420)*('DataModel-NVDA'!$EP$4:$EP$109=$B420),0),MATCH(CONCATENATE("FY ",RIGHT(AS$3,4)),'DataModel-NVDA'!$ET$2:$FT$2,0))*$C420,0)</f>
        <v>0</v>
      </c>
      <c r="AT420" s="117">
        <v>0</v>
      </c>
      <c r="AU420" s="118">
        <v>0</v>
      </c>
      <c r="AV420" s="118">
        <v>0</v>
      </c>
      <c r="AW420" s="119" cm="1">
        <f t="array" aca="1" ref="AW420" ca="1">IF(ISNUMBER(INDEX('DataModel-NVDA'!$ET$4:$FT$109,MATCH(1,('DataModel-NVDA'!$EO$4:$EO$109=$A420)*('DataModel-NVDA'!$EP$4:$EP$109=$B420),0),MATCH(CONCATENATE("FY ",RIGHT(AW$3,4)),'DataModel-NVDA'!$ET$2:$FT$2,0))*$C420),INDEX('DataModel-NVDA'!$ET$4:$FT$109,MATCH(1,('DataModel-NVDA'!$EO$4:$EO$109=$A420)*('DataModel-NVDA'!$EP$4:$EP$109=$B420),0),MATCH(CONCATENATE("FY ",RIGHT(AW$3,4)),'DataModel-NVDA'!$ET$2:$FT$2,0))*$C420,0)</f>
        <v>0</v>
      </c>
      <c r="AX420" s="117">
        <v>0</v>
      </c>
      <c r="AY420" s="118">
        <v>0</v>
      </c>
      <c r="AZ420" s="118">
        <v>0</v>
      </c>
      <c r="BA420" s="119" cm="1">
        <f t="array" aca="1" ref="BA420" ca="1">IF(ISNUMBER(INDEX('DataModel-NVDA'!$ET$4:$FT$109,MATCH(1,('DataModel-NVDA'!$EO$4:$EO$109=$A420)*('DataModel-NVDA'!$EP$4:$EP$109=$B420),0),MATCH(CONCATENATE("FY ",RIGHT(BA$3,4)),'DataModel-NVDA'!$ET$2:$FT$2,0))*$C420),INDEX('DataModel-NVDA'!$ET$4:$FT$109,MATCH(1,('DataModel-NVDA'!$EO$4:$EO$109=$A420)*('DataModel-NVDA'!$EP$4:$EP$109=$B420),0),MATCH(CONCATENATE("FY ",RIGHT(BA$3,4)),'DataModel-NVDA'!$ET$2:$FT$2,0))*$C420,0)</f>
        <v>0</v>
      </c>
      <c r="BB420" s="117">
        <v>0</v>
      </c>
      <c r="BC420" s="118">
        <v>0</v>
      </c>
      <c r="BD420" s="118">
        <v>0</v>
      </c>
      <c r="BE420" s="119" cm="1">
        <f t="array" aca="1" ref="BE420" ca="1">IF(ISNUMBER(INDEX('DataModel-NVDA'!$ET$4:$FT$109,MATCH(1,('DataModel-NVDA'!$EO$4:$EO$109=$A420)*('DataModel-NVDA'!$EP$4:$EP$109=$B420),0),MATCH(CONCATENATE("FY ",RIGHT(BE$3,4)),'DataModel-NVDA'!$ET$2:$FT$2,0))*$C420),INDEX('DataModel-NVDA'!$ET$4:$FT$109,MATCH(1,('DataModel-NVDA'!$EO$4:$EO$109=$A420)*('DataModel-NVDA'!$EP$4:$EP$109=$B420),0),MATCH(CONCATENATE("FY ",RIGHT(BE$3,4)),'DataModel-NVDA'!$ET$2:$FT$2,0))*$C420,0)</f>
        <v>0</v>
      </c>
      <c r="BF420" s="117">
        <v>0</v>
      </c>
      <c r="BG420" s="118">
        <v>0</v>
      </c>
      <c r="BH420" s="118">
        <v>0</v>
      </c>
      <c r="BI420" s="119" cm="1">
        <f t="array" aca="1" ref="BI420" ca="1">IF(ISNUMBER(INDEX('DataModel-NVDA'!$ET$4:$FT$109,MATCH(1,('DataModel-NVDA'!$EO$4:$EO$109=$A420)*('DataModel-NVDA'!$EP$4:$EP$109=$B420),0),MATCH(CONCATENATE("FY ",RIGHT(BI$3,4)),'DataModel-NVDA'!$ET$2:$FT$2,0))*$C420),INDEX('DataModel-NVDA'!$ET$4:$FT$109,MATCH(1,('DataModel-NVDA'!$EO$4:$EO$109=$A420)*('DataModel-NVDA'!$EP$4:$EP$109=$B420),0),MATCH(CONCATENATE("FY ",RIGHT(BI$3,4)),'DataModel-NVDA'!$ET$2:$FT$2,0))*$C420,0)</f>
        <v>0</v>
      </c>
      <c r="BJ420" s="117">
        <v>0</v>
      </c>
      <c r="BK420" s="118">
        <v>0</v>
      </c>
      <c r="BL420" s="118">
        <v>0</v>
      </c>
      <c r="BM420" s="119" cm="1">
        <f t="array" aca="1" ref="BM420" ca="1">IF(ISNUMBER(INDEX('DataModel-NVDA'!$ET$4:$FT$109,MATCH(1,('DataModel-NVDA'!$EO$4:$EO$109=$A420)*('DataModel-NVDA'!$EP$4:$EP$109=$B420),0),MATCH(CONCATENATE("FY ",RIGHT(BM$3,4)),'DataModel-NVDA'!$ET$2:$FT$2,0))*$C420),INDEX('DataModel-NVDA'!$ET$4:$FT$109,MATCH(1,('DataModel-NVDA'!$EO$4:$EO$109=$A420)*('DataModel-NVDA'!$EP$4:$EP$109=$B420),0),MATCH(CONCATENATE("FY ",RIGHT(BM$3,4)),'DataModel-NVDA'!$ET$2:$FT$2,0))*$C420,0)</f>
        <v>0</v>
      </c>
      <c r="BN420" s="117">
        <v>0</v>
      </c>
      <c r="BO420" s="118">
        <v>0</v>
      </c>
      <c r="BP420" s="118">
        <v>0</v>
      </c>
      <c r="BQ420" s="119" cm="1">
        <f t="array" aca="1" ref="BQ420" ca="1">IF(ISNUMBER(INDEX('DataModel-NVDA'!$ET$4:$FT$109,MATCH(1,('DataModel-NVDA'!$EO$4:$EO$109=$A420)*('DataModel-NVDA'!$EP$4:$EP$109=$B420),0),MATCH(CONCATENATE("FY ",RIGHT(BQ$3,4)),'DataModel-NVDA'!$ET$2:$FT$2,0))*$C420),INDEX('DataModel-NVDA'!$ET$4:$FT$109,MATCH(1,('DataModel-NVDA'!$EO$4:$EO$109=$A420)*('DataModel-NVDA'!$EP$4:$EP$109=$B420),0),MATCH(CONCATENATE("FY ",RIGHT(BQ$3,4)),'DataModel-NVDA'!$ET$2:$FT$2,0))*$C420,0)</f>
        <v>0</v>
      </c>
      <c r="BR420" s="117">
        <v>0</v>
      </c>
      <c r="BS420" s="118">
        <v>0</v>
      </c>
      <c r="BT420" s="118">
        <v>0</v>
      </c>
      <c r="BU420" s="119" cm="1">
        <f t="array" aca="1" ref="BU420" ca="1">IF(ISNUMBER(INDEX('DataModel-NVDA'!$ET$4:$FT$109,MATCH(1,('DataModel-NVDA'!$EO$4:$EO$109=$A420)*('DataModel-NVDA'!$EP$4:$EP$109=$B420),0),MATCH(CONCATENATE("FY ",RIGHT(BU$3,4)),'DataModel-NVDA'!$ET$2:$FT$2,0))*$C420),INDEX('DataModel-NVDA'!$ET$4:$FT$109,MATCH(1,('DataModel-NVDA'!$EO$4:$EO$109=$A420)*('DataModel-NVDA'!$EP$4:$EP$109=$B420),0),MATCH(CONCATENATE("FY ",RIGHT(BU$3,4)),'DataModel-NVDA'!$ET$2:$FT$2,0))*$C420,0)</f>
        <v>0</v>
      </c>
      <c r="BV420" s="117">
        <v>0</v>
      </c>
      <c r="BW420" s="118">
        <v>0</v>
      </c>
      <c r="BX420" s="118">
        <v>0</v>
      </c>
      <c r="BY420" s="119" cm="1">
        <f t="array" aca="1" ref="BY420" ca="1">IF(ISNUMBER(INDEX('DataModel-NVDA'!$ET$4:$FT$109,MATCH(1,('DataModel-NVDA'!$EO$4:$EO$109=$A420)*('DataModel-NVDA'!$EP$4:$EP$109=$B420),0),MATCH(CONCATENATE("FY ",RIGHT(BY$3,4)),'DataModel-NVDA'!$ET$2:$FT$2,0))*$C420),INDEX('DataModel-NVDA'!$ET$4:$FT$109,MATCH(1,('DataModel-NVDA'!$EO$4:$EO$109=$A420)*('DataModel-NVDA'!$EP$4:$EP$109=$B420),0),MATCH(CONCATENATE("FY ",RIGHT(BY$3,4)),'DataModel-NVDA'!$ET$2:$FT$2,0))*$C420,0)</f>
        <v>0</v>
      </c>
      <c r="BZ420" s="117">
        <v>0</v>
      </c>
      <c r="CA420" s="118">
        <v>0</v>
      </c>
      <c r="CB420" s="118">
        <v>0</v>
      </c>
      <c r="CC420" s="119" cm="1">
        <f t="array" aca="1" ref="CC420" ca="1">IF(ISNUMBER(INDEX('DataModel-NVDA'!$ET$4:$FT$109,MATCH(1,('DataModel-NVDA'!$EO$4:$EO$109=$A420)*('DataModel-NVDA'!$EP$4:$EP$109=$B420),0),MATCH(CONCATENATE("FY ",RIGHT(CC$3,4)),'DataModel-NVDA'!$ET$2:$FT$2,0))*$C420),INDEX('DataModel-NVDA'!$ET$4:$FT$109,MATCH(1,('DataModel-NVDA'!$EO$4:$EO$109=$A420)*('DataModel-NVDA'!$EP$4:$EP$109=$B420),0),MATCH(CONCATENATE("FY ",RIGHT(CC$3,4)),'DataModel-NVDA'!$ET$2:$FT$2,0))*$C420,0)</f>
        <v>0</v>
      </c>
      <c r="CD420" s="117">
        <v>0</v>
      </c>
      <c r="CE420" s="118">
        <v>0</v>
      </c>
      <c r="CF420" s="118">
        <v>0</v>
      </c>
      <c r="CG420" s="119" cm="1">
        <f t="array" aca="1" ref="CG420" ca="1">IF(ISNUMBER(INDEX('DataModel-NVDA'!$ET$4:$FT$109,MATCH(1,('DataModel-NVDA'!$EO$4:$EO$109=$A420)*('DataModel-NVDA'!$EP$4:$EP$109=$B420),0),MATCH(CONCATENATE("FY ",RIGHT(CG$3,4)),'DataModel-NVDA'!$ET$2:$FT$2,0))*$C420),INDEX('DataModel-NVDA'!$ET$4:$FT$109,MATCH(1,('DataModel-NVDA'!$EO$4:$EO$109=$A420)*('DataModel-NVDA'!$EP$4:$EP$109=$B420),0),MATCH(CONCATENATE("FY ",RIGHT(CG$3,4)),'DataModel-NVDA'!$ET$2:$FT$2,0))*$C420,0)</f>
        <v>0</v>
      </c>
      <c r="CH420" s="117">
        <v>0</v>
      </c>
      <c r="CI420" s="118">
        <v>0</v>
      </c>
      <c r="CJ420" s="118">
        <v>0</v>
      </c>
      <c r="CK420" s="119" cm="1">
        <f t="array" aca="1" ref="CK420" ca="1">IF(ISNUMBER(INDEX('DataModel-NVDA'!$ET$4:$FT$109,MATCH(1,('DataModel-NVDA'!$EO$4:$EO$109=$A420)*('DataModel-NVDA'!$EP$4:$EP$109=$B420),0),MATCH(CONCATENATE("FY ",RIGHT(CK$3,4)),'DataModel-NVDA'!$ET$2:$FT$2,0))*$C420),INDEX('DataModel-NVDA'!$ET$4:$FT$109,MATCH(1,('DataModel-NVDA'!$EO$4:$EO$109=$A420)*('DataModel-NVDA'!$EP$4:$EP$109=$B420),0),MATCH(CONCATENATE("FY ",RIGHT(CK$3,4)),'DataModel-NVDA'!$ET$2:$FT$2,0))*$C420,0)</f>
        <v>0</v>
      </c>
      <c r="CL420" s="117">
        <v>0</v>
      </c>
      <c r="CM420" s="118">
        <v>0</v>
      </c>
      <c r="CN420" s="118">
        <v>0</v>
      </c>
      <c r="CO420" s="119" cm="1">
        <f t="array" aca="1" ref="CO420" ca="1">IF(ISNUMBER(INDEX('DataModel-NVDA'!$ET$4:$FT$109,MATCH(1,('DataModel-NVDA'!$EO$4:$EO$109=$A420)*('DataModel-NVDA'!$EP$4:$EP$109=$B420),0),MATCH(CONCATENATE("FY ",RIGHT(CO$3,4)),'DataModel-NVDA'!$ET$2:$FT$2,0))*$C420),INDEX('DataModel-NVDA'!$ET$4:$FT$109,MATCH(1,('DataModel-NVDA'!$EO$4:$EO$109=$A420)*('DataModel-NVDA'!$EP$4:$EP$109=$B420),0),MATCH(CONCATENATE("FY ",RIGHT(CO$3,4)),'DataModel-NVDA'!$ET$2:$FT$2,0))*$C420,0)</f>
        <v>0</v>
      </c>
      <c r="CP420" s="117">
        <v>0</v>
      </c>
      <c r="CQ420" s="118">
        <v>0</v>
      </c>
      <c r="CR420" s="118">
        <v>0</v>
      </c>
      <c r="CS420" s="119" cm="1">
        <f t="array" aca="1" ref="CS420" ca="1">IF(ISNUMBER(INDEX('DataModel-NVDA'!$ET$4:$FT$109,MATCH(1,('DataModel-NVDA'!$EO$4:$EO$109=$A420)*('DataModel-NVDA'!$EP$4:$EP$109=$B420),0),MATCH(CONCATENATE("FY ",RIGHT(CS$3,4)),'DataModel-NVDA'!$ET$2:$FT$2,0))*$C420),INDEX('DataModel-NVDA'!$ET$4:$FT$109,MATCH(1,('DataModel-NVDA'!$EO$4:$EO$109=$A420)*('DataModel-NVDA'!$EP$4:$EP$109=$B420),0),MATCH(CONCATENATE("FY ",RIGHT(CS$3,4)),'DataModel-NVDA'!$ET$2:$FT$2,0))*$C420,0)</f>
        <v>0</v>
      </c>
      <c r="CT420" s="117">
        <v>0</v>
      </c>
      <c r="CU420" s="118">
        <v>0</v>
      </c>
      <c r="CV420" s="118">
        <v>0</v>
      </c>
      <c r="CW420" s="119" cm="1">
        <f t="array" aca="1" ref="CW420" ca="1">IF(ISNUMBER(INDEX('DataModel-NVDA'!$ET$4:$FT$109,MATCH(1,('DataModel-NVDA'!$EO$4:$EO$109=$A420)*('DataModel-NVDA'!$EP$4:$EP$109=$B420),0),MATCH(CONCATENATE("FY ",RIGHT(CW$3,4)),'DataModel-NVDA'!$ET$2:$FT$2,0))*$C420),INDEX('DataModel-NVDA'!$ET$4:$FT$109,MATCH(1,('DataModel-NVDA'!$EO$4:$EO$109=$A420)*('DataModel-NVDA'!$EP$4:$EP$109=$B420),0),MATCH(CONCATENATE("FY ",RIGHT(CW$3,4)),'DataModel-NVDA'!$ET$2:$FT$2,0))*$C420,0)</f>
        <v>0</v>
      </c>
      <c r="CX420" s="117">
        <v>0</v>
      </c>
      <c r="CY420" s="118">
        <v>0</v>
      </c>
      <c r="CZ420" s="118">
        <v>0</v>
      </c>
      <c r="DA420" s="119" cm="1">
        <f t="array" aca="1" ref="DA420" ca="1">IF(ISNUMBER(INDEX('DataModel-NVDA'!$ET$4:$FT$109,MATCH(1,('DataModel-NVDA'!$EO$4:$EO$109=$A420)*('DataModel-NVDA'!$EP$4:$EP$109=$B420),0),MATCH(CONCATENATE("FY ",RIGHT(DA$3,4)),'DataModel-NVDA'!$ET$2:$FT$2,0))*$C420),INDEX('DataModel-NVDA'!$ET$4:$FT$109,MATCH(1,('DataModel-NVDA'!$EO$4:$EO$109=$A420)*('DataModel-NVDA'!$EP$4:$EP$109=$B420),0),MATCH(CONCATENATE("FY ",RIGHT(DA$3,4)),'DataModel-NVDA'!$ET$2:$FT$2,0))*$C420,0)</f>
        <v>0</v>
      </c>
      <c r="DB420" s="117">
        <v>0</v>
      </c>
      <c r="DC420" s="118">
        <v>0</v>
      </c>
      <c r="DD420" s="118">
        <v>0</v>
      </c>
      <c r="DE420" s="119" cm="1">
        <f t="array" aca="1" ref="DE420" ca="1">IF(ISNUMBER(INDEX('DataModel-NVDA'!$ET$4:$FT$109,MATCH(1,('DataModel-NVDA'!$EO$4:$EO$109=$A420)*('DataModel-NVDA'!$EP$4:$EP$109=$B420),0),MATCH(CONCATENATE("FY ",RIGHT(DE$3,4)),'DataModel-NVDA'!$ET$2:$FT$2,0))*$C420),INDEX('DataModel-NVDA'!$ET$4:$FT$109,MATCH(1,('DataModel-NVDA'!$EO$4:$EO$109=$A420)*('DataModel-NVDA'!$EP$4:$EP$109=$B420),0),MATCH(CONCATENATE("FY ",RIGHT(DE$3,4)),'DataModel-NVDA'!$ET$2:$FT$2,0))*$C420,0)</f>
        <v>0</v>
      </c>
      <c r="DF420" s="117">
        <v>0</v>
      </c>
      <c r="DG420" s="118">
        <v>0</v>
      </c>
      <c r="DH420" s="118">
        <v>0</v>
      </c>
      <c r="DI420" s="119" cm="1">
        <f t="array" aca="1" ref="DI420" ca="1">IF(ISNUMBER(INDEX('DataModel-NVDA'!$ET$4:$FT$109,MATCH(1,('DataModel-NVDA'!$EO$4:$EO$109=$A420)*('DataModel-NVDA'!$EP$4:$EP$109=$B420),0),MATCH(CONCATENATE("FY ",RIGHT(DI$3,4)),'DataModel-NVDA'!$ET$2:$FT$2,0))*$C420),INDEX('DataModel-NVDA'!$ET$4:$FT$109,MATCH(1,('DataModel-NVDA'!$EO$4:$EO$109=$A420)*('DataModel-NVDA'!$EP$4:$EP$109=$B420),0),MATCH(CONCATENATE("FY ",RIGHT(DI$3,4)),'DataModel-NVDA'!$ET$2:$FT$2,0))*$C420,0)</f>
        <v>0</v>
      </c>
      <c r="DK420" s="69">
        <f t="shared" ref="DK420:EK420" ca="1" si="732">SUM(OFFSET($E420,,MATCH(DK$3,$F$5:$DI$5,0)+3,,1))</f>
        <v>0</v>
      </c>
      <c r="DL420" s="69">
        <f t="shared" ca="1" si="732"/>
        <v>0</v>
      </c>
      <c r="DM420" s="69">
        <f t="shared" ca="1" si="732"/>
        <v>0</v>
      </c>
      <c r="DN420" s="69">
        <f t="shared" ca="1" si="732"/>
        <v>0</v>
      </c>
      <c r="DO420" s="69">
        <f t="shared" ca="1" si="732"/>
        <v>0</v>
      </c>
      <c r="DP420" s="69">
        <f t="shared" ca="1" si="732"/>
        <v>0</v>
      </c>
      <c r="DQ420" s="69">
        <f t="shared" ca="1" si="732"/>
        <v>0</v>
      </c>
      <c r="DR420" s="69">
        <f t="shared" ca="1" si="732"/>
        <v>0</v>
      </c>
      <c r="DS420" s="69">
        <f t="shared" ca="1" si="732"/>
        <v>0</v>
      </c>
      <c r="DT420" s="69">
        <f t="shared" ca="1" si="732"/>
        <v>0</v>
      </c>
      <c r="DU420" s="69">
        <f t="shared" ca="1" si="732"/>
        <v>0</v>
      </c>
      <c r="DV420" s="69">
        <f t="shared" ca="1" si="732"/>
        <v>0</v>
      </c>
      <c r="DW420" s="69">
        <f t="shared" ca="1" si="732"/>
        <v>0</v>
      </c>
      <c r="DX420" s="69">
        <f t="shared" ca="1" si="732"/>
        <v>0</v>
      </c>
      <c r="DY420" s="69">
        <f t="shared" ca="1" si="732"/>
        <v>0</v>
      </c>
      <c r="DZ420" s="69">
        <f t="shared" ca="1" si="732"/>
        <v>0</v>
      </c>
      <c r="EA420" s="69">
        <f t="shared" ca="1" si="732"/>
        <v>0</v>
      </c>
      <c r="EB420" s="69">
        <f t="shared" ca="1" si="732"/>
        <v>0</v>
      </c>
      <c r="EC420" s="69">
        <f t="shared" ca="1" si="732"/>
        <v>0</v>
      </c>
      <c r="ED420" s="69">
        <f t="shared" ca="1" si="732"/>
        <v>0</v>
      </c>
      <c r="EE420" s="69">
        <f t="shared" ca="1" si="732"/>
        <v>0</v>
      </c>
      <c r="EF420" s="69">
        <f t="shared" ca="1" si="732"/>
        <v>0</v>
      </c>
      <c r="EG420" s="69">
        <f t="shared" ca="1" si="732"/>
        <v>0</v>
      </c>
      <c r="EH420" s="69">
        <f t="shared" ca="1" si="732"/>
        <v>0</v>
      </c>
      <c r="EI420" s="69">
        <f t="shared" ca="1" si="732"/>
        <v>0</v>
      </c>
      <c r="EJ420" s="69">
        <f t="shared" ca="1" si="732"/>
        <v>0</v>
      </c>
      <c r="EK420" s="69">
        <f t="shared" ca="1" si="732"/>
        <v>0</v>
      </c>
    </row>
    <row r="421" spans="1:141" outlineLevel="2" x14ac:dyDescent="0.25">
      <c r="A421" s="90"/>
      <c r="B421" s="90"/>
      <c r="C421" s="90"/>
      <c r="D421" s="90"/>
      <c r="F421" s="100"/>
      <c r="I421" s="101"/>
      <c r="J421" s="100"/>
      <c r="M421" s="101"/>
      <c r="N421" s="100"/>
      <c r="Q421" s="101"/>
      <c r="R421" s="100"/>
      <c r="U421" s="101"/>
      <c r="V421" s="100"/>
      <c r="Y421" s="101"/>
      <c r="Z421" s="100"/>
      <c r="AC421" s="101"/>
      <c r="AD421" s="100"/>
      <c r="AG421" s="101"/>
      <c r="AH421" s="100"/>
      <c r="AK421" s="101"/>
      <c r="AL421" s="100"/>
      <c r="AO421" s="101"/>
      <c r="AP421" s="100"/>
      <c r="AS421" s="101"/>
      <c r="AT421" s="100"/>
      <c r="AW421" s="101"/>
      <c r="AX421" s="100"/>
      <c r="BA421" s="101"/>
      <c r="BB421" s="100"/>
      <c r="BE421" s="101"/>
      <c r="BF421" s="100"/>
      <c r="BI421" s="101"/>
      <c r="BJ421" s="100"/>
      <c r="BM421" s="101"/>
      <c r="BN421" s="100"/>
      <c r="BQ421" s="101"/>
      <c r="BR421" s="100"/>
      <c r="BU421" s="101"/>
      <c r="BV421" s="100"/>
      <c r="BY421" s="101"/>
      <c r="BZ421" s="100"/>
      <c r="CC421" s="101"/>
      <c r="CD421" s="100"/>
      <c r="CG421" s="101"/>
      <c r="CH421" s="100"/>
      <c r="CK421" s="101"/>
      <c r="CL421" s="100"/>
      <c r="CO421" s="101"/>
      <c r="CP421" s="100"/>
      <c r="CS421" s="101"/>
      <c r="CT421" s="100"/>
      <c r="CW421" s="101"/>
      <c r="CX421" s="100"/>
      <c r="DA421" s="101"/>
      <c r="DB421" s="100"/>
      <c r="DE421" s="101"/>
      <c r="DF421" s="100"/>
      <c r="DI421" s="101"/>
    </row>
    <row r="422" spans="1:141" outlineLevel="2" x14ac:dyDescent="0.25">
      <c r="A422" s="90" t="s">
        <v>157</v>
      </c>
      <c r="B422" s="90" t="s">
        <v>161</v>
      </c>
      <c r="C422" s="111">
        <f>$C$6</f>
        <v>9.9999999999999995E-7</v>
      </c>
      <c r="D422" s="90"/>
      <c r="E422" t="str">
        <f>CONCATENATE(E417," - history")</f>
        <v>Accounts receivable - history</v>
      </c>
      <c r="F422" s="113" cm="1">
        <f t="array" aca="1" ref="F422" ca="1">IF(AND(F$4="A",ISNUMBER('DataModel-NVDA'!F$4)),INDEX('DataModel-NVDA'!$F$4:$BA$109,MATCH(1,('DataModel-NVDA'!$A$4:$A$109=$A422)*('DataModel-NVDA'!$B$4:$B$109=$B422),0),MATCH(F$3,'DataModel-NVDA'!$F$2:$BA$2,0))*$C422,"")</f>
        <v>396.43799999999999</v>
      </c>
      <c r="G422" s="69" cm="1">
        <f t="array" aca="1" ref="G422" ca="1">IF(AND(G$4="A",ISNUMBER('DataModel-NVDA'!G$4)),INDEX('DataModel-NVDA'!$F$4:$BA$109,MATCH(1,('DataModel-NVDA'!$A$4:$A$109=$A422)*('DataModel-NVDA'!$B$4:$B$109=$B422),0),MATCH(G$3,'DataModel-NVDA'!$F$2:$BA$2,0))*$C422,"")</f>
        <v>469.625</v>
      </c>
      <c r="H422" s="69" cm="1">
        <f t="array" aca="1" ref="H422" ca="1">IF(AND(H$4="A",ISNUMBER('DataModel-NVDA'!H$4)),INDEX('DataModel-NVDA'!$F$4:$BA$109,MATCH(1,('DataModel-NVDA'!$A$4:$A$109=$A422)*('DataModel-NVDA'!$B$4:$B$109=$B422),0),MATCH(H$3,'DataModel-NVDA'!$F$2:$BA$2,0))*$C422,"")</f>
        <v>563.4</v>
      </c>
      <c r="I422" s="114" cm="1">
        <f t="array" aca="1" ref="I422" ca="1">IF(AND(I$4="A",ISNUMBER('DataModel-NVDA'!I$4)),INDEX('DataModel-NVDA'!$F$4:$BA$109,MATCH(1,('DataModel-NVDA'!$A$4:$A$109=$A422)*('DataModel-NVDA'!$B$4:$B$109=$B422),0),MATCH(I$3,'DataModel-NVDA'!$F$2:$BA$2,0))*$C422,"")</f>
        <v>473.637</v>
      </c>
      <c r="J422" s="113" cm="1">
        <f t="array" aca="1" ref="J422" ca="1">IF(AND(J$4="A",ISNUMBER('DataModel-NVDA'!J$4)),INDEX('DataModel-NVDA'!$F$4:$BA$109,MATCH(1,('DataModel-NVDA'!$A$4:$A$109=$A422)*('DataModel-NVDA'!$B$4:$B$109=$B422),0),MATCH(J$3,'DataModel-NVDA'!$F$2:$BA$2,0))*$C422,"")</f>
        <v>455</v>
      </c>
      <c r="K422" s="69" cm="1">
        <f t="array" aca="1" ref="K422" ca="1">IF(AND(K$4="A",ISNUMBER('DataModel-NVDA'!K$4)),INDEX('DataModel-NVDA'!$F$4:$BA$109,MATCH(1,('DataModel-NVDA'!$A$4:$A$109=$A422)*('DataModel-NVDA'!$B$4:$B$109=$B422),0),MATCH(K$3,'DataModel-NVDA'!$F$2:$BA$2,0))*$C422,"")</f>
        <v>514</v>
      </c>
      <c r="L422" s="69" cm="1">
        <f t="array" aca="1" ref="L422" ca="1">IF(AND(L$4="A",ISNUMBER('DataModel-NVDA'!L$4)),INDEX('DataModel-NVDA'!$F$4:$BA$109,MATCH(1,('DataModel-NVDA'!$A$4:$A$109=$A422)*('DataModel-NVDA'!$B$4:$B$109=$B422),0),MATCH(L$3,'DataModel-NVDA'!$F$2:$BA$2,0))*$C422,"")</f>
        <v>536</v>
      </c>
      <c r="M422" s="114" cm="1">
        <f t="array" aca="1" ref="M422" ca="1">IF(AND(M$4="A",ISNUMBER('DataModel-NVDA'!M$4)),INDEX('DataModel-NVDA'!$F$4:$BA$109,MATCH(1,('DataModel-NVDA'!$A$4:$A$109=$A422)*('DataModel-NVDA'!$B$4:$B$109=$B422),0),MATCH(M$3,'DataModel-NVDA'!$F$2:$BA$2,0))*$C422,"")</f>
        <v>505</v>
      </c>
      <c r="N422" s="113" cm="1">
        <f t="array" aca="1" ref="N422" ca="1">IF(AND(N$4="A",ISNUMBER('DataModel-NVDA'!N$4)),INDEX('DataModel-NVDA'!$F$4:$BA$109,MATCH(1,('DataModel-NVDA'!$A$4:$A$109=$A422)*('DataModel-NVDA'!$B$4:$B$109=$B422),0),MATCH(N$3,'DataModel-NVDA'!$F$2:$BA$2,0))*$C422,"")</f>
        <v>523</v>
      </c>
      <c r="O422" s="69" cm="1">
        <f t="array" aca="1" ref="O422" ca="1">IF(AND(O$4="A",ISNUMBER('DataModel-NVDA'!O$4)),INDEX('DataModel-NVDA'!$F$4:$BA$109,MATCH(1,('DataModel-NVDA'!$A$4:$A$109=$A422)*('DataModel-NVDA'!$B$4:$B$109=$B422),0),MATCH(O$3,'DataModel-NVDA'!$F$2:$BA$2,0))*$C422,"")</f>
        <v>644</v>
      </c>
      <c r="P422" s="69" cm="1">
        <f t="array" aca="1" ref="P422" ca="1">IF(AND(P$4="A",ISNUMBER('DataModel-NVDA'!P$4)),INDEX('DataModel-NVDA'!$F$4:$BA$109,MATCH(1,('DataModel-NVDA'!$A$4:$A$109=$A422)*('DataModel-NVDA'!$B$4:$B$109=$B422),0),MATCH(P$3,'DataModel-NVDA'!$F$2:$BA$2,0))*$C422,"")</f>
        <v>833</v>
      </c>
      <c r="Q422" s="114" cm="1">
        <f t="array" aca="1" ref="Q422" ca="1">IF(AND(Q$4="A",ISNUMBER('DataModel-NVDA'!Q$4)),INDEX('DataModel-NVDA'!$F$4:$BA$109,MATCH(1,('DataModel-NVDA'!$A$4:$A$109=$A422)*('DataModel-NVDA'!$B$4:$B$109=$B422),0),MATCH(Q$3,'DataModel-NVDA'!$F$2:$BA$2,0))*$C422,"")</f>
        <v>826</v>
      </c>
      <c r="R422" s="113" cm="1">
        <f t="array" aca="1" ref="R422" ca="1">IF(AND(R$4="A",ISNUMBER('DataModel-NVDA'!R$4)),INDEX('DataModel-NVDA'!$F$4:$BA$109,MATCH(1,('DataModel-NVDA'!$A$4:$A$109=$A422)*('DataModel-NVDA'!$B$4:$B$109=$B422),0),MATCH(R$3,'DataModel-NVDA'!$F$2:$BA$2,0))*$C422,"")</f>
        <v>976</v>
      </c>
      <c r="S422" s="69" cm="1">
        <f t="array" aca="1" ref="S422" ca="1">IF(AND(S$4="A",ISNUMBER('DataModel-NVDA'!S$4)),INDEX('DataModel-NVDA'!$F$4:$BA$109,MATCH(1,('DataModel-NVDA'!$A$4:$A$109=$A422)*('DataModel-NVDA'!$B$4:$B$109=$B422),0),MATCH(S$3,'DataModel-NVDA'!$F$2:$BA$2,0))*$C422,"")</f>
        <v>1213</v>
      </c>
      <c r="T422" s="69" cm="1">
        <f t="array" aca="1" ref="T422" ca="1">IF(AND(T$4="A",ISNUMBER('DataModel-NVDA'!T$4)),INDEX('DataModel-NVDA'!$F$4:$BA$109,MATCH(1,('DataModel-NVDA'!$A$4:$A$109=$A422)*('DataModel-NVDA'!$B$4:$B$109=$B422),0),MATCH(T$3,'DataModel-NVDA'!$F$2:$BA$2,0))*$C422,"")</f>
        <v>1167</v>
      </c>
      <c r="U422" s="114" cm="1">
        <f t="array" aca="1" ref="U422" ca="1">IF(AND(U$4="A",ISNUMBER('DataModel-NVDA'!U$4)),INDEX('DataModel-NVDA'!$F$4:$BA$109,MATCH(1,('DataModel-NVDA'!$A$4:$A$109=$A422)*('DataModel-NVDA'!$B$4:$B$109=$B422),0),MATCH(U$3,'DataModel-NVDA'!$F$2:$BA$2,0))*$C422,"")</f>
        <v>1265</v>
      </c>
      <c r="V422" s="113" cm="1">
        <f t="array" aca="1" ref="V422" ca="1">IF(AND(V$4="A",ISNUMBER('DataModel-NVDA'!V$4)),INDEX('DataModel-NVDA'!$F$4:$BA$109,MATCH(1,('DataModel-NVDA'!$A$4:$A$109=$A422)*('DataModel-NVDA'!$B$4:$B$109=$B422),0),MATCH(V$3,'DataModel-NVDA'!$F$2:$BA$2,0))*$C422,"")</f>
        <v>1220</v>
      </c>
      <c r="W422" s="69" cm="1">
        <f t="array" aca="1" ref="W422" ca="1">IF(AND(W$4="A",ISNUMBER('DataModel-NVDA'!W$4)),INDEX('DataModel-NVDA'!$F$4:$BA$109,MATCH(1,('DataModel-NVDA'!$A$4:$A$109=$A422)*('DataModel-NVDA'!$B$4:$B$109=$B422),0),MATCH(W$3,'DataModel-NVDA'!$F$2:$BA$2,0))*$C422,"")</f>
        <v>1662</v>
      </c>
      <c r="X422" s="69" cm="1">
        <f t="array" aca="1" ref="X422" ca="1">IF(AND(X$4="A",ISNUMBER('DataModel-NVDA'!X$4)),INDEX('DataModel-NVDA'!$F$4:$BA$109,MATCH(1,('DataModel-NVDA'!$A$4:$A$109=$A422)*('DataModel-NVDA'!$B$4:$B$109=$B422),0),MATCH(X$3,'DataModel-NVDA'!$F$2:$BA$2,0))*$C422,"")</f>
        <v>2219</v>
      </c>
      <c r="Y422" s="114" cm="1">
        <f t="array" aca="1" ref="Y422" ca="1">IF(AND(Y$4="A",ISNUMBER('DataModel-NVDA'!Y$4)),INDEX('DataModel-NVDA'!$F$4:$BA$109,MATCH(1,('DataModel-NVDA'!$A$4:$A$109=$A422)*('DataModel-NVDA'!$B$4:$B$109=$B422),0),MATCH(Y$3,'DataModel-NVDA'!$F$2:$BA$2,0))*$C422,"")</f>
        <v>1424</v>
      </c>
      <c r="Z422" s="113" cm="1">
        <f t="array" aca="1" ref="Z422" ca="1">IF(AND(Z$4="A",ISNUMBER('DataModel-NVDA'!Z$4)),INDEX('DataModel-NVDA'!$F$4:$BA$109,MATCH(1,('DataModel-NVDA'!$A$4:$A$109=$A422)*('DataModel-NVDA'!$B$4:$B$109=$B422),0),MATCH(Z$3,'DataModel-NVDA'!$F$2:$BA$2,0))*$C422,"")</f>
        <v>1242</v>
      </c>
      <c r="AA422" s="69" cm="1">
        <f t="array" aca="1" ref="AA422" ca="1">IF(AND(AA$4="A",ISNUMBER('DataModel-NVDA'!AA$4)),INDEX('DataModel-NVDA'!$F$4:$BA$109,MATCH(1,('DataModel-NVDA'!$A$4:$A$109=$A422)*('DataModel-NVDA'!$B$4:$B$109=$B422),0),MATCH(AA$3,'DataModel-NVDA'!$F$2:$BA$2,0))*$C422,"")</f>
        <v>1561</v>
      </c>
      <c r="AB422" s="69" cm="1">
        <f t="array" aca="1" ref="AB422" ca="1">IF(AND(AB$4="A",ISNUMBER('DataModel-NVDA'!AB$4)),INDEX('DataModel-NVDA'!$F$4:$BA$109,MATCH(1,('DataModel-NVDA'!$A$4:$A$109=$A422)*('DataModel-NVDA'!$B$4:$B$109=$B422),0),MATCH(AB$3,'DataModel-NVDA'!$F$2:$BA$2,0))*$C422,"")</f>
        <v>1455</v>
      </c>
      <c r="AC422" s="114" cm="1">
        <f t="array" aca="1" ref="AC422" ca="1">IF(AND(AC$4="A",ISNUMBER('DataModel-NVDA'!AC$4)),INDEX('DataModel-NVDA'!$F$4:$BA$109,MATCH(1,('DataModel-NVDA'!$A$4:$A$109=$A422)*('DataModel-NVDA'!$B$4:$B$109=$B422),0),MATCH(AC$3,'DataModel-NVDA'!$F$2:$BA$2,0))*$C422,"")</f>
        <v>1657</v>
      </c>
      <c r="AD422" s="113" cm="1">
        <f t="array" aca="1" ref="AD422" ca="1">IF(AND(AD$4="A",ISNUMBER('DataModel-NVDA'!AD$4)),INDEX('DataModel-NVDA'!$F$4:$BA$109,MATCH(1,('DataModel-NVDA'!$A$4:$A$109=$A422)*('DataModel-NVDA'!$B$4:$B$109=$B422),0),MATCH(AD$3,'DataModel-NVDA'!$F$2:$BA$2,0))*$C422,"")</f>
        <v>1907</v>
      </c>
      <c r="AE422" s="69" cm="1">
        <f t="array" aca="1" ref="AE422" ca="1">IF(AND(AE$4="A",ISNUMBER('DataModel-NVDA'!AE$4)),INDEX('DataModel-NVDA'!$F$4:$BA$109,MATCH(1,('DataModel-NVDA'!$A$4:$A$109=$A422)*('DataModel-NVDA'!$B$4:$B$109=$B422),0),MATCH(AE$3,'DataModel-NVDA'!$F$2:$BA$2,0))*$C422,"")</f>
        <v>2084</v>
      </c>
      <c r="AF422" s="69" cm="1">
        <f t="array" aca="1" ref="AF422" ca="1">IF(AND(AF$4="A",ISNUMBER('DataModel-NVDA'!AF$4)),INDEX('DataModel-NVDA'!$F$4:$BA$109,MATCH(1,('DataModel-NVDA'!$A$4:$A$109=$A422)*('DataModel-NVDA'!$B$4:$B$109=$B422),0),MATCH(AF$3,'DataModel-NVDA'!$F$2:$BA$2,0))*$C422,"")</f>
        <v>2546</v>
      </c>
      <c r="AG422" s="114" cm="1">
        <f t="array" aca="1" ref="AG422" ca="1">IF(AND(AG$4="A",ISNUMBER('DataModel-NVDA'!AG$4)),INDEX('DataModel-NVDA'!$F$4:$BA$109,MATCH(1,('DataModel-NVDA'!$A$4:$A$109=$A422)*('DataModel-NVDA'!$B$4:$B$109=$B422),0),MATCH(AG$3,'DataModel-NVDA'!$F$2:$BA$2,0))*$C422,"")</f>
        <v>2429</v>
      </c>
      <c r="AH422" s="113" cm="1">
        <f t="array" aca="1" ref="AH422" ca="1">IF(AND(AH$4="A",ISNUMBER('DataModel-NVDA'!AH$4)),INDEX('DataModel-NVDA'!$F$4:$BA$109,MATCH(1,('DataModel-NVDA'!$A$4:$A$109=$A422)*('DataModel-NVDA'!$B$4:$B$109=$B422),0),MATCH(AH$3,'DataModel-NVDA'!$F$2:$BA$2,0))*$C422,"")</f>
        <v>3024</v>
      </c>
      <c r="AI422" s="69" cm="1">
        <f t="array" aca="1" ref="AI422" ca="1">IF(AND(AI$4="A",ISNUMBER('DataModel-NVDA'!AI$4)),INDEX('DataModel-NVDA'!$F$4:$BA$109,MATCH(1,('DataModel-NVDA'!$A$4:$A$109=$A422)*('DataModel-NVDA'!$B$4:$B$109=$B422),0),MATCH(AI$3,'DataModel-NVDA'!$F$2:$BA$2,0))*$C422,"")</f>
        <v>3586</v>
      </c>
      <c r="AJ422" s="69" cm="1">
        <f t="array" aca="1" ref="AJ422" ca="1">IF(AND(AJ$4="A",ISNUMBER('DataModel-NVDA'!AJ$4)),INDEX('DataModel-NVDA'!$F$4:$BA$109,MATCH(1,('DataModel-NVDA'!$A$4:$A$109=$A422)*('DataModel-NVDA'!$B$4:$B$109=$B422),0),MATCH(AJ$3,'DataModel-NVDA'!$F$2:$BA$2,0))*$C422,"")</f>
        <v>3954</v>
      </c>
      <c r="AK422" s="114" cm="1">
        <f t="array" aca="1" ref="AK422" ca="1">IF(AND(AK$4="A",ISNUMBER('DataModel-NVDA'!AK$4)),INDEX('DataModel-NVDA'!$F$4:$BA$109,MATCH(1,('DataModel-NVDA'!$A$4:$A$109=$A422)*('DataModel-NVDA'!$B$4:$B$109=$B422),0),MATCH(AK$3,'DataModel-NVDA'!$F$2:$BA$2,0))*$C422,"")</f>
        <v>4650</v>
      </c>
      <c r="AL422" s="113" cm="1">
        <f t="array" aca="1" ref="AL422" ca="1">IF(AND(AL$4="A",ISNUMBER('DataModel-NVDA'!AL$4)),INDEX('DataModel-NVDA'!$F$4:$BA$109,MATCH(1,('DataModel-NVDA'!$A$4:$A$109=$A422)*('DataModel-NVDA'!$B$4:$B$109=$B422),0),MATCH(AL$3,'DataModel-NVDA'!$F$2:$BA$2,0))*$C422,"")</f>
        <v>5438</v>
      </c>
      <c r="AM422" s="69" cm="1">
        <f t="array" aca="1" ref="AM422" ca="1">IF(AND(AM$4="A",ISNUMBER('DataModel-NVDA'!AM$4)),INDEX('DataModel-NVDA'!$F$4:$BA$109,MATCH(1,('DataModel-NVDA'!$A$4:$A$109=$A422)*('DataModel-NVDA'!$B$4:$B$109=$B422),0),MATCH(AM$3,'DataModel-NVDA'!$F$2:$BA$2,0))*$C422,"")</f>
        <v>5317</v>
      </c>
      <c r="AN422" s="69" cm="1">
        <f t="array" aca="1" ref="AN422" ca="1">IF(AND(AN$4="A",ISNUMBER('DataModel-NVDA'!AN$4)),INDEX('DataModel-NVDA'!$F$4:$BA$109,MATCH(1,('DataModel-NVDA'!$A$4:$A$109=$A422)*('DataModel-NVDA'!$B$4:$B$109=$B422),0),MATCH(AN$3,'DataModel-NVDA'!$F$2:$BA$2,0))*$C422,"")</f>
        <v>4908</v>
      </c>
      <c r="AO422" s="114" cm="1">
        <f t="array" aca="1" ref="AO422" ca="1">IF(AND(AO$4="A",ISNUMBER('DataModel-NVDA'!AO$4)),INDEX('DataModel-NVDA'!$F$4:$BA$109,MATCH(1,('DataModel-NVDA'!$A$4:$A$109=$A422)*('DataModel-NVDA'!$B$4:$B$109=$B422),0),MATCH(AO$3,'DataModel-NVDA'!$F$2:$BA$2,0))*$C422,"")</f>
        <v>3827</v>
      </c>
      <c r="AP422" s="113" cm="1">
        <f t="array" aca="1" ref="AP422" ca="1">IF(AND(AP$4="A",ISNUMBER('DataModel-NVDA'!AP$4)),INDEX('DataModel-NVDA'!$F$4:$BA$109,MATCH(1,('DataModel-NVDA'!$A$4:$A$109=$A422)*('DataModel-NVDA'!$B$4:$B$109=$B422),0),MATCH(AP$3,'DataModel-NVDA'!$F$2:$BA$2,0))*$C422,"")</f>
        <v>4080</v>
      </c>
      <c r="AQ422" s="69" cm="1">
        <f t="array" aca="1" ref="AQ422" ca="1">IF(AND(AQ$4="A",ISNUMBER('DataModel-NVDA'!AQ$4)),INDEX('DataModel-NVDA'!$F$4:$BA$109,MATCH(1,('DataModel-NVDA'!$A$4:$A$109=$A422)*('DataModel-NVDA'!$B$4:$B$109=$B422),0),MATCH(AQ$3,'DataModel-NVDA'!$F$2:$BA$2,0))*$C422,"")</f>
        <v>7066</v>
      </c>
      <c r="AR422" s="69" cm="1">
        <f t="array" aca="1" ref="AR422" ca="1">IF(AND(AR$4="A",ISNUMBER('DataModel-NVDA'!AR$4)),INDEX('DataModel-NVDA'!$F$4:$BA$109,MATCH(1,('DataModel-NVDA'!$A$4:$A$109=$A422)*('DataModel-NVDA'!$B$4:$B$109=$B422),0),MATCH(AR$3,'DataModel-NVDA'!$F$2:$BA$2,0))*$C422,"")</f>
        <v>8309</v>
      </c>
      <c r="AS422" s="114" cm="1">
        <f t="array" aca="1" ref="AS422" ca="1">IF(AND(AS$4="A",ISNUMBER('DataModel-NVDA'!AS$4)),INDEX('DataModel-NVDA'!$F$4:$BA$109,MATCH(1,('DataModel-NVDA'!$A$4:$A$109=$A422)*('DataModel-NVDA'!$B$4:$B$109=$B422),0),MATCH(AS$3,'DataModel-NVDA'!$F$2:$BA$2,0))*$C422,"")</f>
        <v>9999</v>
      </c>
      <c r="AT422" s="113" cm="1">
        <f t="array" aca="1" ref="AT422" ca="1">IF(AND(AT$4="A",ISNUMBER('DataModel-NVDA'!AT$4)),INDEX('DataModel-NVDA'!$F$4:$BA$109,MATCH(1,('DataModel-NVDA'!$A$4:$A$109=$A422)*('DataModel-NVDA'!$B$4:$B$109=$B422),0),MATCH(AT$3,'DataModel-NVDA'!$F$2:$BA$2,0))*$C422,"")</f>
        <v>12365</v>
      </c>
      <c r="AU422" s="69" cm="1">
        <f t="array" aca="1" ref="AU422" ca="1">IF(AND(AU$4="A",ISNUMBER('DataModel-NVDA'!AU$4)),INDEX('DataModel-NVDA'!$F$4:$BA$109,MATCH(1,('DataModel-NVDA'!$A$4:$A$109=$A422)*('DataModel-NVDA'!$B$4:$B$109=$B422),0),MATCH(AU$3,'DataModel-NVDA'!$F$2:$BA$2,0))*$C422,"")</f>
        <v>14132</v>
      </c>
      <c r="AV422" s="69" cm="1">
        <f t="array" aca="1" ref="AV422" ca="1">IF(AND(AV$4="A",ISNUMBER('DataModel-NVDA'!AV$4)),INDEX('DataModel-NVDA'!$F$4:$BA$109,MATCH(1,('DataModel-NVDA'!$A$4:$A$109=$A422)*('DataModel-NVDA'!$B$4:$B$109=$B422),0),MATCH(AV$3,'DataModel-NVDA'!$F$2:$BA$2,0))*$C422,"")</f>
        <v>17693</v>
      </c>
      <c r="AW422" s="114" t="str" cm="1">
        <f t="array" aca="1" ref="AW422" ca="1">IF(AND(AW$4="A",ISNUMBER('DataModel-NVDA'!AW$4)),INDEX('DataModel-NVDA'!$F$4:$BA$109,MATCH(1,('DataModel-NVDA'!$A$4:$A$109=$A422)*('DataModel-NVDA'!$B$4:$B$109=$B422),0),MATCH(AW$3,'DataModel-NVDA'!$F$2:$BA$2,0))*$C422,"")</f>
        <v/>
      </c>
      <c r="AX422" s="113" t="str" cm="1">
        <f t="array" aca="1" ref="AX422" ca="1">IF(AND(AX$4="A",ISNUMBER('DataModel-NVDA'!AX$4)),INDEX('DataModel-NVDA'!$F$4:$BA$109,MATCH(1,('DataModel-NVDA'!$A$4:$A$109=$A422)*('DataModel-NVDA'!$B$4:$B$109=$B422),0),MATCH(AX$3,'DataModel-NVDA'!$F$2:$BA$2,0))*$C422,"")</f>
        <v/>
      </c>
      <c r="AY422" s="69" t="str" cm="1">
        <f t="array" aca="1" ref="AY422" ca="1">IF(AND(AY$4="A",ISNUMBER('DataModel-NVDA'!AY$4)),INDEX('DataModel-NVDA'!$F$4:$BA$109,MATCH(1,('DataModel-NVDA'!$A$4:$A$109=$A422)*('DataModel-NVDA'!$B$4:$B$109=$B422),0),MATCH(AY$3,'DataModel-NVDA'!$F$2:$BA$2,0))*$C422,"")</f>
        <v/>
      </c>
      <c r="AZ422" s="69" t="str" cm="1">
        <f t="array" aca="1" ref="AZ422" ca="1">IF(AND(AZ$4="A",ISNUMBER('DataModel-NVDA'!AZ$4)),INDEX('DataModel-NVDA'!$F$4:$BA$109,MATCH(1,('DataModel-NVDA'!$A$4:$A$109=$A422)*('DataModel-NVDA'!$B$4:$B$109=$B422),0),MATCH(AZ$3,'DataModel-NVDA'!$F$2:$BA$2,0))*$C422,"")</f>
        <v/>
      </c>
      <c r="BA422" s="114" t="str" cm="1">
        <f t="array" aca="1" ref="BA422" ca="1">IF(AND(BA$4="A",ISNUMBER('DataModel-NVDA'!BA$4)),INDEX('DataModel-NVDA'!$F$4:$BA$109,MATCH(1,('DataModel-NVDA'!$A$4:$A$109=$A422)*('DataModel-NVDA'!$B$4:$B$109=$B422),0),MATCH(BA$3,'DataModel-NVDA'!$F$2:$BA$2,0))*$C422,"")</f>
        <v/>
      </c>
      <c r="BB422" s="113"/>
      <c r="BC422" s="69"/>
      <c r="BD422" s="69"/>
      <c r="BE422" s="114"/>
      <c r="BF422" s="113"/>
      <c r="BG422" s="69"/>
      <c r="BH422" s="69"/>
      <c r="BI422" s="114"/>
      <c r="BJ422" s="113"/>
      <c r="BK422" s="69"/>
      <c r="BL422" s="69"/>
      <c r="BM422" s="114"/>
      <c r="BN422" s="113"/>
      <c r="BO422" s="69"/>
      <c r="BP422" s="69"/>
      <c r="BQ422" s="114"/>
      <c r="BR422" s="113"/>
      <c r="BS422" s="69"/>
      <c r="BT422" s="69"/>
      <c r="BU422" s="114"/>
      <c r="BV422" s="113"/>
      <c r="BW422" s="69"/>
      <c r="BX422" s="69"/>
      <c r="BY422" s="114"/>
      <c r="BZ422" s="113"/>
      <c r="CA422" s="69"/>
      <c r="CB422" s="69"/>
      <c r="CC422" s="114"/>
      <c r="CD422" s="113"/>
      <c r="CE422" s="69"/>
      <c r="CF422" s="69"/>
      <c r="CG422" s="114"/>
      <c r="CH422" s="113"/>
      <c r="CI422" s="69"/>
      <c r="CJ422" s="69"/>
      <c r="CK422" s="114"/>
      <c r="CL422" s="113"/>
      <c r="CM422" s="69"/>
      <c r="CN422" s="69"/>
      <c r="CO422" s="114"/>
      <c r="CP422" s="113"/>
      <c r="CQ422" s="69"/>
      <c r="CR422" s="69"/>
      <c r="CS422" s="114"/>
      <c r="CT422" s="113"/>
      <c r="CU422" s="69"/>
      <c r="CV422" s="69"/>
      <c r="CW422" s="114"/>
      <c r="CX422" s="113"/>
      <c r="CY422" s="69"/>
      <c r="CZ422" s="69"/>
      <c r="DA422" s="114"/>
      <c r="DB422" s="113"/>
      <c r="DC422" s="69"/>
      <c r="DD422" s="69"/>
      <c r="DE422" s="114"/>
      <c r="DF422" s="113"/>
      <c r="DG422" s="69"/>
      <c r="DH422" s="69"/>
      <c r="DI422" s="114"/>
      <c r="DK422" s="69">
        <f t="shared" ref="DK422:EK422" ca="1" si="733">SUM(OFFSET($E422,,MATCH(DK$3,$F$5:$DI$5,0)+3,,1))</f>
        <v>473.637</v>
      </c>
      <c r="DL422" s="69">
        <f t="shared" ca="1" si="733"/>
        <v>505</v>
      </c>
      <c r="DM422" s="69">
        <f t="shared" ca="1" si="733"/>
        <v>826</v>
      </c>
      <c r="DN422" s="69">
        <f t="shared" ca="1" si="733"/>
        <v>1265</v>
      </c>
      <c r="DO422" s="69">
        <f t="shared" ca="1" si="733"/>
        <v>1424</v>
      </c>
      <c r="DP422" s="69">
        <f t="shared" ca="1" si="733"/>
        <v>1657</v>
      </c>
      <c r="DQ422" s="69">
        <f t="shared" ca="1" si="733"/>
        <v>2429</v>
      </c>
      <c r="DR422" s="69">
        <f t="shared" ca="1" si="733"/>
        <v>4650</v>
      </c>
      <c r="DS422" s="69">
        <f t="shared" ca="1" si="733"/>
        <v>3827</v>
      </c>
      <c r="DT422" s="69">
        <f t="shared" ca="1" si="733"/>
        <v>9999</v>
      </c>
      <c r="DU422" s="69">
        <f t="shared" ca="1" si="733"/>
        <v>0</v>
      </c>
      <c r="DV422" s="69">
        <f t="shared" ca="1" si="733"/>
        <v>0</v>
      </c>
      <c r="DW422" s="69">
        <f t="shared" ca="1" si="733"/>
        <v>0</v>
      </c>
      <c r="DX422" s="69">
        <f t="shared" ca="1" si="733"/>
        <v>0</v>
      </c>
      <c r="DY422" s="69">
        <f t="shared" ca="1" si="733"/>
        <v>0</v>
      </c>
      <c r="DZ422" s="69">
        <f t="shared" ca="1" si="733"/>
        <v>0</v>
      </c>
      <c r="EA422" s="69">
        <f t="shared" ca="1" si="733"/>
        <v>0</v>
      </c>
      <c r="EB422" s="69">
        <f t="shared" ca="1" si="733"/>
        <v>0</v>
      </c>
      <c r="EC422" s="69">
        <f t="shared" ca="1" si="733"/>
        <v>0</v>
      </c>
      <c r="ED422" s="69">
        <f t="shared" ca="1" si="733"/>
        <v>0</v>
      </c>
      <c r="EE422" s="69">
        <f t="shared" ca="1" si="733"/>
        <v>0</v>
      </c>
      <c r="EF422" s="69">
        <f t="shared" ca="1" si="733"/>
        <v>0</v>
      </c>
      <c r="EG422" s="69">
        <f t="shared" ca="1" si="733"/>
        <v>0</v>
      </c>
      <c r="EH422" s="69">
        <f t="shared" ca="1" si="733"/>
        <v>0</v>
      </c>
      <c r="EI422" s="69">
        <f t="shared" ca="1" si="733"/>
        <v>0</v>
      </c>
      <c r="EJ422" s="69">
        <f t="shared" ca="1" si="733"/>
        <v>0</v>
      </c>
      <c r="EK422" s="69">
        <f t="shared" ca="1" si="733"/>
        <v>0</v>
      </c>
    </row>
    <row r="423" spans="1:141" outlineLevel="2" x14ac:dyDescent="0.25">
      <c r="A423" s="90"/>
      <c r="B423" s="90"/>
      <c r="C423" s="90"/>
      <c r="D423" s="90"/>
      <c r="F423" s="100"/>
      <c r="I423" s="101"/>
      <c r="J423" s="100"/>
      <c r="M423" s="101"/>
      <c r="N423" s="100"/>
      <c r="Q423" s="101"/>
      <c r="R423" s="100"/>
      <c r="U423" s="101"/>
      <c r="V423" s="100"/>
      <c r="Y423" s="101"/>
      <c r="Z423" s="100"/>
      <c r="AC423" s="101"/>
      <c r="AD423" s="100"/>
      <c r="AG423" s="101"/>
      <c r="AH423" s="100"/>
      <c r="AK423" s="101"/>
      <c r="AL423" s="100"/>
      <c r="AO423" s="101"/>
      <c r="AP423" s="100"/>
      <c r="AS423" s="101"/>
      <c r="AT423" s="100"/>
      <c r="AW423" s="101"/>
      <c r="AX423" s="100"/>
      <c r="BA423" s="101"/>
      <c r="BB423" s="100"/>
      <c r="BE423" s="101"/>
      <c r="BF423" s="100"/>
      <c r="BI423" s="101"/>
      <c r="BJ423" s="100"/>
      <c r="BM423" s="101"/>
      <c r="BN423" s="100"/>
      <c r="BQ423" s="101"/>
      <c r="BR423" s="100"/>
      <c r="BU423" s="101"/>
      <c r="BV423" s="100"/>
      <c r="BY423" s="101"/>
      <c r="BZ423" s="100"/>
      <c r="CC423" s="101"/>
      <c r="CD423" s="100"/>
      <c r="CG423" s="101"/>
      <c r="CH423" s="100"/>
      <c r="CK423" s="101"/>
      <c r="CL423" s="100"/>
      <c r="CO423" s="101"/>
      <c r="CP423" s="100"/>
      <c r="CS423" s="101"/>
      <c r="CT423" s="100"/>
      <c r="CW423" s="101"/>
      <c r="CX423" s="100"/>
      <c r="DA423" s="101"/>
      <c r="DB423" s="100"/>
      <c r="DE423" s="101"/>
      <c r="DF423" s="100"/>
      <c r="DI423" s="101"/>
    </row>
    <row r="424" spans="1:141" outlineLevel="2" x14ac:dyDescent="0.25">
      <c r="A424" s="90"/>
      <c r="B424" s="90"/>
      <c r="C424" s="90"/>
      <c r="D424" s="90"/>
      <c r="E424" t="str">
        <f>CONCATENATE(E417," - model")</f>
        <v>Accounts receivable - model</v>
      </c>
      <c r="F424" s="100"/>
      <c r="I424" s="101"/>
      <c r="J424" s="100"/>
      <c r="M424" s="101"/>
      <c r="N424" s="100"/>
      <c r="Q424" s="101"/>
      <c r="R424" s="100"/>
      <c r="U424" s="101"/>
      <c r="V424" s="100"/>
      <c r="Y424" s="101"/>
      <c r="Z424" s="100"/>
      <c r="AC424" s="101"/>
      <c r="AD424" s="100"/>
      <c r="AG424" s="101"/>
      <c r="AH424" s="100"/>
      <c r="AK424" s="101"/>
      <c r="AL424" s="113">
        <f ca="1">AL422</f>
        <v>5438</v>
      </c>
      <c r="AM424" s="69">
        <f ca="1">AM422</f>
        <v>5317</v>
      </c>
      <c r="AN424" s="69">
        <f ca="1">AN422</f>
        <v>4908</v>
      </c>
      <c r="AO424" s="114">
        <f ca="1">AO422</f>
        <v>3827</v>
      </c>
      <c r="AP424" s="113" cm="1">
        <f t="array" aca="1" ref="AP424" ca="1">IF($I$9=1,IF(AP$4="A",AP422,AP425*AP$139*4/365),IF(AP$4="A",AP422,INDEX($DT$139:$EK$139,,MATCH(CONCATENATE("FY ",RIGHT(AP$3,4)),$DT$3:$EK$3,0))*AP427/365))</f>
        <v>4080</v>
      </c>
      <c r="AQ424" s="69" cm="1">
        <f t="array" aca="1" ref="AQ424" ca="1">IF($I$9=1,IF(AQ$4="A",AQ422,AQ425*AQ$139*4/365),IF(AQ$4="A",AQ422,INDEX($DT$139:$EK$139,,MATCH(CONCATENATE("FY ",RIGHT(AQ$3,4)),$DT$3:$EK$3,0))*AQ427/365))</f>
        <v>7066</v>
      </c>
      <c r="AR424" s="69" cm="1">
        <f t="array" aca="1" ref="AR424" ca="1">IF($I$9=1,IF(AR$4="A",AR422,AR425*AR$139*4/365),IF(AR$4="A",AR422,INDEX($DT$139:$EK$139,,MATCH(CONCATENATE("FY ",RIGHT(AR$3,4)),$DT$3:$EK$3,0))*AR427/365))</f>
        <v>8309</v>
      </c>
      <c r="AS424" s="114" cm="1">
        <f t="array" aca="1" ref="AS424" ca="1">IF($I$9=1,IF(AS$4="A",AS422,AS425*AS$139*4/365),IF(AS$4="A",AS422,INDEX($DT$139:$EK$139,,MATCH(CONCATENATE("FY ",RIGHT(AS$3,4)),$DT$3:$EK$3,0))*AS427/365))</f>
        <v>9999</v>
      </c>
      <c r="AT424" s="113" cm="1">
        <f t="array" aca="1" ref="AT424" ca="1">IF($I$9=1,IF(AT$4="A",AT422,AT425*AT$139*4/365),IF(AT$4="A",AT422,INDEX($DT$139:$EK$139,,MATCH(CONCATENATE("FY ",RIGHT(AT$3,4)),$DT$3:$EK$3,0))*AT427/365))</f>
        <v>12365</v>
      </c>
      <c r="AU424" s="69" cm="1">
        <f t="array" aca="1" ref="AU424" ca="1">IF($I$9=1,IF(AU$4="A",AU422,AU425*AU$139*4/365),IF(AU$4="A",AU422,INDEX($DT$139:$EK$139,,MATCH(CONCATENATE("FY ",RIGHT(AU$3,4)),$DT$3:$EK$3,0))*AU427/365))</f>
        <v>14132</v>
      </c>
      <c r="AV424" s="69" cm="1">
        <f t="array" aca="1" ref="AV424" ca="1">IF($I$9=1,IF(AV$4="A",AV422,AV425*AV$139*4/365),IF(AV$4="A",AV422,INDEX($DT$139:$EK$139,,MATCH(CONCATENATE("FY ",RIGHT(AV$3,4)),$DT$3:$EK$3,0))*AV427/365))</f>
        <v>17693</v>
      </c>
      <c r="AW424" s="114" cm="1">
        <f t="array" aca="1" ref="AW424" ca="1">IF($I$9=1,IF(AW$4="A",AW422,AW425*AW$139*4/365),IF(AW$4="A",AW422,INDEX($DT$139:$EK$139,,MATCH(CONCATENATE("FY ",RIGHT(AW$3,4)),$DT$3:$EK$3,0))*AW427/365))</f>
        <v>21220.320461976702</v>
      </c>
      <c r="AX424" s="113" cm="1">
        <f t="array" aca="1" ref="AX424" ca="1">IF($I$9=1,IF(AX$4="A",AX422,AX425*AX$139*4/365),IF(AX$4="A",AX422,INDEX($DT$139:$EK$139,,MATCH(CONCATENATE("FY ",RIGHT(AX$3,4)),$DT$3:$EK$3,0))*AX427/365))</f>
        <v>32512.172403634744</v>
      </c>
      <c r="AY424" s="69" cm="1">
        <f t="array" aca="1" ref="AY424" ca="1">IF($I$9=1,IF(AY$4="A",AY422,AY425*AY$139*4/365),IF(AY$4="A",AY422,INDEX($DT$139:$EK$139,,MATCH(CONCATENATE("FY ",RIGHT(AY$3,4)),$DT$3:$EK$3,0))*AY427/365))</f>
        <v>32512.172403634744</v>
      </c>
      <c r="AZ424" s="69" cm="1">
        <f t="array" aca="1" ref="AZ424" ca="1">IF($I$9=1,IF(AZ$4="A",AZ422,AZ425*AZ$139*4/365),IF(AZ$4="A",AZ422,INDEX($DT$139:$EK$139,,MATCH(CONCATENATE("FY ",RIGHT(AZ$3,4)),$DT$3:$EK$3,0))*AZ427/365))</f>
        <v>32512.172403634744</v>
      </c>
      <c r="BA424" s="114" cm="1">
        <f t="array" aca="1" ref="BA424" ca="1">IF($I$9=1,IF(BA$4="A",BA422,BA425*BA$139*4/365),IF(BA$4="A",BA422,INDEX($DT$139:$EK$139,,MATCH(CONCATENATE("FY ",RIGHT(BA$3,4)),$DT$3:$EK$3,0))*BA427/365))</f>
        <v>32512.172403634744</v>
      </c>
      <c r="BB424" s="113" cm="1">
        <f t="array" aca="1" ref="BB424" ca="1">IF($I$9=1,IF(BB$4="A",BB422,BB425*BB$139*4/365),IF(BB$4="A",BB422,INDEX($DT$139:$EK$139,,MATCH(CONCATENATE("FY ",RIGHT(BB$3,4)),$DT$3:$EK$3,0))*BB427/365))</f>
        <v>39427.454979750757</v>
      </c>
      <c r="BC424" s="69" cm="1">
        <f t="array" aca="1" ref="BC424" ca="1">IF($I$9=1,IF(BC$4="A",BC422,BC425*BC$139*4/365),IF(BC$4="A",BC422,INDEX($DT$139:$EK$139,,MATCH(CONCATENATE("FY ",RIGHT(BC$3,4)),$DT$3:$EK$3,0))*BC427/365))</f>
        <v>39427.454979750757</v>
      </c>
      <c r="BD424" s="69" cm="1">
        <f t="array" aca="1" ref="BD424" ca="1">IF($I$9=1,IF(BD$4="A",BD422,BD425*BD$139*4/365),IF(BD$4="A",BD422,INDEX($DT$139:$EK$139,,MATCH(CONCATENATE("FY ",RIGHT(BD$3,4)),$DT$3:$EK$3,0))*BD427/365))</f>
        <v>39427.454979750757</v>
      </c>
      <c r="BE424" s="114" cm="1">
        <f t="array" aca="1" ref="BE424" ca="1">IF($I$9=1,IF(BE$4="A",BE422,BE425*BE$139*4/365),IF(BE$4="A",BE422,INDEX($DT$139:$EK$139,,MATCH(CONCATENATE("FY ",RIGHT(BE$3,4)),$DT$3:$EK$3,0))*BE427/365))</f>
        <v>39427.454979750757</v>
      </c>
      <c r="BF424" s="113" cm="1">
        <f t="array" aca="1" ref="BF424" ca="1">IF($I$9=1,IF(BF$4="A",BF422,BF425*BF$139*4/365),IF(BF$4="A",BF422,INDEX($DT$139:$EK$139,,MATCH(CONCATENATE("FY ",RIGHT(BF$3,4)),$DT$3:$EK$3,0))*BF427/365))</f>
        <v>45251.674301710984</v>
      </c>
      <c r="BG424" s="69" cm="1">
        <f t="array" aca="1" ref="BG424" ca="1">IF($I$9=1,IF(BG$4="A",BG422,BG425*BG$139*4/365),IF(BG$4="A",BG422,INDEX($DT$139:$EK$139,,MATCH(CONCATENATE("FY ",RIGHT(BG$3,4)),$DT$3:$EK$3,0))*BG427/365))</f>
        <v>45251.674301710984</v>
      </c>
      <c r="BH424" s="69" cm="1">
        <f t="array" aca="1" ref="BH424" ca="1">IF($I$9=1,IF(BH$4="A",BH422,BH425*BH$139*4/365),IF(BH$4="A",BH422,INDEX($DT$139:$EK$139,,MATCH(CONCATENATE("FY ",RIGHT(BH$3,4)),$DT$3:$EK$3,0))*BH427/365))</f>
        <v>45251.674301710984</v>
      </c>
      <c r="BI424" s="114" cm="1">
        <f t="array" aca="1" ref="BI424" ca="1">IF($I$9=1,IF(BI$4="A",BI422,BI425*BI$139*4/365),IF(BI$4="A",BI422,INDEX($DT$139:$EK$139,,MATCH(CONCATENATE("FY ",RIGHT(BI$3,4)),$DT$3:$EK$3,0))*BI427/365))</f>
        <v>45251.674301710984</v>
      </c>
      <c r="BJ424" s="113" cm="1">
        <f t="array" aca="1" ref="BJ424" ca="1">IF($I$9=1,IF(BJ$4="A",BJ422,BJ425*BJ$139*4/365),IF(BJ$4="A",BJ422,INDEX($DT$139:$EK$139,,MATCH(CONCATENATE("FY ",RIGHT(BJ$3,4)),$DT$3:$EK$3,0))*BJ427/365))</f>
        <v>50229.358474899207</v>
      </c>
      <c r="BK424" s="69" cm="1">
        <f t="array" aca="1" ref="BK424" ca="1">IF($I$9=1,IF(BK$4="A",BK422,BK425*BK$139*4/365),IF(BK$4="A",BK422,INDEX($DT$139:$EK$139,,MATCH(CONCATENATE("FY ",RIGHT(BK$3,4)),$DT$3:$EK$3,0))*BK427/365))</f>
        <v>50229.358474899207</v>
      </c>
      <c r="BL424" s="69" cm="1">
        <f t="array" aca="1" ref="BL424" ca="1">IF($I$9=1,IF(BL$4="A",BL422,BL425*BL$139*4/365),IF(BL$4="A",BL422,INDEX($DT$139:$EK$139,,MATCH(CONCATENATE("FY ",RIGHT(BL$3,4)),$DT$3:$EK$3,0))*BL427/365))</f>
        <v>50229.358474899207</v>
      </c>
      <c r="BM424" s="114" cm="1">
        <f t="array" aca="1" ref="BM424" ca="1">IF($I$9=1,IF(BM$4="A",BM422,BM425*BM$139*4/365),IF(BM$4="A",BM422,INDEX($DT$139:$EK$139,,MATCH(CONCATENATE("FY ",RIGHT(BM$3,4)),$DT$3:$EK$3,0))*BM427/365))</f>
        <v>50229.358474899207</v>
      </c>
      <c r="BN424" s="113" cm="1">
        <f t="array" aca="1" ref="BN424" ca="1">IF($I$9=1,IF(BN$4="A",BN422,BN425*BN$139*4/365),IF(BN$4="A",BN422,INDEX($DT$139:$EK$139,,MATCH(CONCATENATE("FY ",RIGHT(BN$3,4)),$DT$3:$EK$3,0))*BN427/365))</f>
        <v>54247.707152891126</v>
      </c>
      <c r="BO424" s="69" cm="1">
        <f t="array" aca="1" ref="BO424" ca="1">IF($I$9=1,IF(BO$4="A",BO422,BO425*BO$139*4/365),IF(BO$4="A",BO422,INDEX($DT$139:$EK$139,,MATCH(CONCATENATE("FY ",RIGHT(BO$3,4)),$DT$3:$EK$3,0))*BO427/365))</f>
        <v>54247.707152891126</v>
      </c>
      <c r="BP424" s="69" cm="1">
        <f t="array" aca="1" ref="BP424" ca="1">IF($I$9=1,IF(BP$4="A",BP422,BP425*BP$139*4/365),IF(BP$4="A",BP422,INDEX($DT$139:$EK$139,,MATCH(CONCATENATE("FY ",RIGHT(BP$3,4)),$DT$3:$EK$3,0))*BP427/365))</f>
        <v>54247.707152891126</v>
      </c>
      <c r="BQ424" s="114" cm="1">
        <f t="array" aca="1" ref="BQ424" ca="1">IF($I$9=1,IF(BQ$4="A",BQ422,BQ425*BQ$139*4/365),IF(BQ$4="A",BQ422,INDEX($DT$139:$EK$139,,MATCH(CONCATENATE("FY ",RIGHT(BQ$3,4)),$DT$3:$EK$3,0))*BQ427/365))</f>
        <v>54247.707152891126</v>
      </c>
      <c r="BR424" s="113" cm="1">
        <f t="array" aca="1" ref="BR424" ca="1">IF($I$9=1,IF(BR$4="A",BR422,BR425*BR$139*4/365),IF(BR$4="A",BR422,INDEX($DT$139:$EK$139,,MATCH(CONCATENATE("FY ",RIGHT(BR$3,4)),$DT$3:$EK$3,0))*BR427/365))</f>
        <v>56960.092510535702</v>
      </c>
      <c r="BS424" s="69" cm="1">
        <f t="array" aca="1" ref="BS424" ca="1">IF($I$9=1,IF(BS$4="A",BS422,BS425*BS$139*4/365),IF(BS$4="A",BS422,INDEX($DT$139:$EK$139,,MATCH(CONCATENATE("FY ",RIGHT(BS$3,4)),$DT$3:$EK$3,0))*BS427/365))</f>
        <v>56960.092510535702</v>
      </c>
      <c r="BT424" s="69" cm="1">
        <f t="array" aca="1" ref="BT424" ca="1">IF($I$9=1,IF(BT$4="A",BT422,BT425*BT$139*4/365),IF(BT$4="A",BT422,INDEX($DT$139:$EK$139,,MATCH(CONCATENATE("FY ",RIGHT(BT$3,4)),$DT$3:$EK$3,0))*BT427/365))</f>
        <v>56960.092510535702</v>
      </c>
      <c r="BU424" s="114" cm="1">
        <f t="array" aca="1" ref="BU424" ca="1">IF($I$9=1,IF(BU$4="A",BU422,BU425*BU$139*4/365),IF(BU$4="A",BU422,INDEX($DT$139:$EK$139,,MATCH(CONCATENATE("FY ",RIGHT(BU$3,4)),$DT$3:$EK$3,0))*BU427/365))</f>
        <v>56960.092510535702</v>
      </c>
      <c r="BV424" s="113" cm="1">
        <f t="array" aca="1" ref="BV424" ca="1">IF($I$9=1,IF(BV$4="A",BV422,BV425*BV$139*4/365),IF(BV$4="A",BV422,INDEX($DT$139:$EK$139,,MATCH(CONCATENATE("FY ",RIGHT(BV$3,4)),$DT$3:$EK$3,0))*BV427/365))</f>
        <v>59808.097136062483</v>
      </c>
      <c r="BW424" s="69" cm="1">
        <f t="array" aca="1" ref="BW424" ca="1">IF($I$9=1,IF(BW$4="A",BW422,BW425*BW$139*4/365),IF(BW$4="A",BW422,INDEX($DT$139:$EK$139,,MATCH(CONCATENATE("FY ",RIGHT(BW$3,4)),$DT$3:$EK$3,0))*BW427/365))</f>
        <v>59808.097136062483</v>
      </c>
      <c r="BX424" s="69" cm="1">
        <f t="array" aca="1" ref="BX424" ca="1">IF($I$9=1,IF(BX$4="A",BX422,BX425*BX$139*4/365),IF(BX$4="A",BX422,INDEX($DT$139:$EK$139,,MATCH(CONCATENATE("FY ",RIGHT(BX$3,4)),$DT$3:$EK$3,0))*BX427/365))</f>
        <v>59808.097136062483</v>
      </c>
      <c r="BY424" s="114" cm="1">
        <f t="array" aca="1" ref="BY424" ca="1">IF($I$9=1,IF(BY$4="A",BY422,BY425*BY$139*4/365),IF(BY$4="A",BY422,INDEX($DT$139:$EK$139,,MATCH(CONCATENATE("FY ",RIGHT(BY$3,4)),$DT$3:$EK$3,0))*BY427/365))</f>
        <v>59808.097136062483</v>
      </c>
      <c r="BZ424" s="113" cm="1">
        <f t="array" aca="1" ref="BZ424" ca="1">IF($I$9=1,IF(BZ$4="A",BZ422,BZ425*BZ$139*4/365),IF(BZ$4="A",BZ422,INDEX($DT$139:$EK$139,,MATCH(CONCATENATE("FY ",RIGHT(BZ$3,4)),$DT$3:$EK$3,0))*BZ427/365))</f>
        <v>62798.501992865611</v>
      </c>
      <c r="CA424" s="69" cm="1">
        <f t="array" aca="1" ref="CA424" ca="1">IF($I$9=1,IF(CA$4="A",CA422,CA425*CA$139*4/365),IF(CA$4="A",CA422,INDEX($DT$139:$EK$139,,MATCH(CONCATENATE("FY ",RIGHT(CA$3,4)),$DT$3:$EK$3,0))*CA427/365))</f>
        <v>62798.501992865611</v>
      </c>
      <c r="CB424" s="69" cm="1">
        <f t="array" aca="1" ref="CB424" ca="1">IF($I$9=1,IF(CB$4="A",CB422,CB425*CB$139*4/365),IF(CB$4="A",CB422,INDEX($DT$139:$EK$139,,MATCH(CONCATENATE("FY ",RIGHT(CB$3,4)),$DT$3:$EK$3,0))*CB427/365))</f>
        <v>62798.501992865611</v>
      </c>
      <c r="CC424" s="114" cm="1">
        <f t="array" aca="1" ref="CC424" ca="1">IF($I$9=1,IF(CC$4="A",CC422,CC425*CC$139*4/365),IF(CC$4="A",CC422,INDEX($DT$139:$EK$139,,MATCH(CONCATENATE("FY ",RIGHT(CC$3,4)),$DT$3:$EK$3,0))*CC427/365))</f>
        <v>62798.501992865611</v>
      </c>
      <c r="CD424" s="113" cm="1">
        <f t="array" aca="1" ref="CD424" ca="1">IF($I$9=1,IF(CD$4="A",CD422,CD425*CD$139*4/365),IF(CD$4="A",CD422,INDEX($DT$139:$EK$139,,MATCH(CONCATENATE("FY ",RIGHT(CD$3,4)),$DT$3:$EK$3,0))*CD427/365))</f>
        <v>65938.427092508893</v>
      </c>
      <c r="CE424" s="69" cm="1">
        <f t="array" aca="1" ref="CE424" ca="1">IF($I$9=1,IF(CE$4="A",CE422,CE425*CE$139*4/365),IF(CE$4="A",CE422,INDEX($DT$139:$EK$139,,MATCH(CONCATENATE("FY ",RIGHT(CE$3,4)),$DT$3:$EK$3,0))*CE427/365))</f>
        <v>65938.427092508893</v>
      </c>
      <c r="CF424" s="69" cm="1">
        <f t="array" aca="1" ref="CF424" ca="1">IF($I$9=1,IF(CF$4="A",CF422,CF425*CF$139*4/365),IF(CF$4="A",CF422,INDEX($DT$139:$EK$139,,MATCH(CONCATENATE("FY ",RIGHT(CF$3,4)),$DT$3:$EK$3,0))*CF427/365))</f>
        <v>65938.427092508893</v>
      </c>
      <c r="CG424" s="114" cm="1">
        <f t="array" aca="1" ref="CG424" ca="1">IF($I$9=1,IF(CG$4="A",CG422,CG425*CG$139*4/365),IF(CG$4="A",CG422,INDEX($DT$139:$EK$139,,MATCH(CONCATENATE("FY ",RIGHT(CG$3,4)),$DT$3:$EK$3,0))*CG427/365))</f>
        <v>65938.427092508893</v>
      </c>
      <c r="CH424" s="113" cm="1">
        <f t="array" aca="1" ref="CH424" ca="1">IF($I$9=1,IF(CH$4="A",CH422,CH425*CH$139*4/365),IF(CH$4="A",CH422,INDEX($DT$139:$EK$139,,MATCH(CONCATENATE("FY ",RIGHT(CH$3,4)),$DT$3:$EK$3,0))*CH427/365))</f>
        <v>69235.34844713434</v>
      </c>
      <c r="CI424" s="69" cm="1">
        <f t="array" aca="1" ref="CI424" ca="1">IF($I$9=1,IF(CI$4="A",CI422,CI425*CI$139*4/365),IF(CI$4="A",CI422,INDEX($DT$139:$EK$139,,MATCH(CONCATENATE("FY ",RIGHT(CI$3,4)),$DT$3:$EK$3,0))*CI427/365))</f>
        <v>69235.34844713434</v>
      </c>
      <c r="CJ424" s="69" cm="1">
        <f t="array" aca="1" ref="CJ424" ca="1">IF($I$9=1,IF(CJ$4="A",CJ422,CJ425*CJ$139*4/365),IF(CJ$4="A",CJ422,INDEX($DT$139:$EK$139,,MATCH(CONCATENATE("FY ",RIGHT(CJ$3,4)),$DT$3:$EK$3,0))*CJ427/365))</f>
        <v>69235.34844713434</v>
      </c>
      <c r="CK424" s="114" cm="1">
        <f t="array" aca="1" ref="CK424" ca="1">IF($I$9=1,IF(CK$4="A",CK422,CK425*CK$139*4/365),IF(CK$4="A",CK422,INDEX($DT$139:$EK$139,,MATCH(CONCATENATE("FY ",RIGHT(CK$3,4)),$DT$3:$EK$3,0))*CK427/365))</f>
        <v>69235.34844713434</v>
      </c>
      <c r="CL424" s="113" cm="1">
        <f t="array" aca="1" ref="CL424" ca="1">IF($I$9=1,IF(CL$4="A",CL422,CL425*CL$139*4/365),IF(CL$4="A",CL422,INDEX($DT$139:$EK$139,,MATCH(CONCATENATE("FY ",RIGHT(CL$3,4)),$DT$3:$EK$3,0))*CL427/365))</f>
        <v>72697.115869491055</v>
      </c>
      <c r="CM424" s="69" cm="1">
        <f t="array" aca="1" ref="CM424" ca="1">IF($I$9=1,IF(CM$4="A",CM422,CM425*CM$139*4/365),IF(CM$4="A",CM422,INDEX($DT$139:$EK$139,,MATCH(CONCATENATE("FY ",RIGHT(CM$3,4)),$DT$3:$EK$3,0))*CM427/365))</f>
        <v>72697.115869491055</v>
      </c>
      <c r="CN424" s="69" cm="1">
        <f t="array" aca="1" ref="CN424" ca="1">IF($I$9=1,IF(CN$4="A",CN422,CN425*CN$139*4/365),IF(CN$4="A",CN422,INDEX($DT$139:$EK$139,,MATCH(CONCATENATE("FY ",RIGHT(CN$3,4)),$DT$3:$EK$3,0))*CN427/365))</f>
        <v>72697.115869491055</v>
      </c>
      <c r="CO424" s="114" cm="1">
        <f t="array" aca="1" ref="CO424" ca="1">IF($I$9=1,IF(CO$4="A",CO422,CO425*CO$139*4/365),IF(CO$4="A",CO422,INDEX($DT$139:$EK$139,,MATCH(CONCATENATE("FY ",RIGHT(CO$3,4)),$DT$3:$EK$3,0))*CO427/365))</f>
        <v>72697.115869491055</v>
      </c>
      <c r="CP424" s="113" cm="1">
        <f t="array" aca="1" ref="CP424" ca="1">IF($I$9=1,IF(CP$4="A",CP422,CP425*CP$139*4/365),IF(CP$4="A",CP422,INDEX($DT$139:$EK$139,,MATCH(CONCATENATE("FY ",RIGHT(CP$3,4)),$DT$3:$EK$3,0))*CP427/365))</f>
        <v>76331.971662965618</v>
      </c>
      <c r="CQ424" s="69" cm="1">
        <f t="array" aca="1" ref="CQ424" ca="1">IF($I$9=1,IF(CQ$4="A",CQ422,CQ425*CQ$139*4/365),IF(CQ$4="A",CQ422,INDEX($DT$139:$EK$139,,MATCH(CONCATENATE("FY ",RIGHT(CQ$3,4)),$DT$3:$EK$3,0))*CQ427/365))</f>
        <v>76331.971662965618</v>
      </c>
      <c r="CR424" s="69" cm="1">
        <f t="array" aca="1" ref="CR424" ca="1">IF($I$9=1,IF(CR$4="A",CR422,CR425*CR$139*4/365),IF(CR$4="A",CR422,INDEX($DT$139:$EK$139,,MATCH(CONCATENATE("FY ",RIGHT(CR$3,4)),$DT$3:$EK$3,0))*CR427/365))</f>
        <v>76331.971662965618</v>
      </c>
      <c r="CS424" s="114" cm="1">
        <f t="array" aca="1" ref="CS424" ca="1">IF($I$9=1,IF(CS$4="A",CS422,CS425*CS$139*4/365),IF(CS$4="A",CS422,INDEX($DT$139:$EK$139,,MATCH(CONCATENATE("FY ",RIGHT(CS$3,4)),$DT$3:$EK$3,0))*CS427/365))</f>
        <v>76331.971662965618</v>
      </c>
      <c r="CT424" s="113" cm="1">
        <f t="array" aca="1" ref="CT424" ca="1">IF($I$9=1,IF(CT$4="A",CT422,CT425*CT$139*4/365),IF(CT$4="A",CT422,INDEX($DT$139:$EK$139,,MATCH(CONCATENATE("FY ",RIGHT(CT$3,4)),$DT$3:$EK$3,0))*CT427/365))</f>
        <v>80148.570246113901</v>
      </c>
      <c r="CU424" s="69" cm="1">
        <f t="array" aca="1" ref="CU424" ca="1">IF($I$9=1,IF(CU$4="A",CU422,CU425*CU$139*4/365),IF(CU$4="A",CU422,INDEX($DT$139:$EK$139,,MATCH(CONCATENATE("FY ",RIGHT(CU$3,4)),$DT$3:$EK$3,0))*CU427/365))</f>
        <v>80148.570246113901</v>
      </c>
      <c r="CV424" s="69" cm="1">
        <f t="array" aca="1" ref="CV424" ca="1">IF($I$9=1,IF(CV$4="A",CV422,CV425*CV$139*4/365),IF(CV$4="A",CV422,INDEX($DT$139:$EK$139,,MATCH(CONCATENATE("FY ",RIGHT(CV$3,4)),$DT$3:$EK$3,0))*CV427/365))</f>
        <v>80148.570246113901</v>
      </c>
      <c r="CW424" s="114" cm="1">
        <f t="array" aca="1" ref="CW424" ca="1">IF($I$9=1,IF(CW$4="A",CW422,CW425*CW$139*4/365),IF(CW$4="A",CW422,INDEX($DT$139:$EK$139,,MATCH(CONCATENATE("FY ",RIGHT(CW$3,4)),$DT$3:$EK$3,0))*CW427/365))</f>
        <v>80148.570246113901</v>
      </c>
      <c r="CX424" s="113" cm="1">
        <f t="array" aca="1" ref="CX424" ca="1">IF($I$9=1,IF(CX$4="A",CX422,CX425*CX$139*4/365),IF(CX$4="A",CX422,INDEX($DT$139:$EK$139,,MATCH(CONCATENATE("FY ",RIGHT(CX$3,4)),$DT$3:$EK$3,0))*CX427/365))</f>
        <v>84155.998758419591</v>
      </c>
      <c r="CY424" s="69" cm="1">
        <f t="array" aca="1" ref="CY424" ca="1">IF($I$9=1,IF(CY$4="A",CY422,CY425*CY$139*4/365),IF(CY$4="A",CY422,INDEX($DT$139:$EK$139,,MATCH(CONCATENATE("FY ",RIGHT(CY$3,4)),$DT$3:$EK$3,0))*CY427/365))</f>
        <v>84155.998758419591</v>
      </c>
      <c r="CZ424" s="69" cm="1">
        <f t="array" aca="1" ref="CZ424" ca="1">IF($I$9=1,IF(CZ$4="A",CZ422,CZ425*CZ$139*4/365),IF(CZ$4="A",CZ422,INDEX($DT$139:$EK$139,,MATCH(CONCATENATE("FY ",RIGHT(CZ$3,4)),$DT$3:$EK$3,0))*CZ427/365))</f>
        <v>84155.998758419591</v>
      </c>
      <c r="DA424" s="114" cm="1">
        <f t="array" aca="1" ref="DA424" ca="1">IF($I$9=1,IF(DA$4="A",DA422,DA425*DA$139*4/365),IF(DA$4="A",DA422,INDEX($DT$139:$EK$139,,MATCH(CONCATENATE("FY ",RIGHT(DA$3,4)),$DT$3:$EK$3,0))*DA427/365))</f>
        <v>84155.998758419591</v>
      </c>
      <c r="DB424" s="113" cm="1">
        <f t="array" aca="1" ref="DB424" ca="1">IF($I$9=1,IF(DB$4="A",DB422,DB425*DB$139*4/365),IF(DB$4="A",DB422,INDEX($DT$139:$EK$139,,MATCH(CONCATENATE("FY ",RIGHT(DB$3,4)),$DT$3:$EK$3,0))*DB427/365))</f>
        <v>88363.798696340586</v>
      </c>
      <c r="DC424" s="69" cm="1">
        <f t="array" aca="1" ref="DC424" ca="1">IF($I$9=1,IF(DC$4="A",DC422,DC425*DC$139*4/365),IF(DC$4="A",DC422,INDEX($DT$139:$EK$139,,MATCH(CONCATENATE("FY ",RIGHT(DC$3,4)),$DT$3:$EK$3,0))*DC427/365))</f>
        <v>88363.798696340586</v>
      </c>
      <c r="DD424" s="69" cm="1">
        <f t="array" aca="1" ref="DD424" ca="1">IF($I$9=1,IF(DD$4="A",DD422,DD425*DD$139*4/365),IF(DD$4="A",DD422,INDEX($DT$139:$EK$139,,MATCH(CONCATENATE("FY ",RIGHT(DD$3,4)),$DT$3:$EK$3,0))*DD427/365))</f>
        <v>88363.798696340586</v>
      </c>
      <c r="DE424" s="114" cm="1">
        <f t="array" aca="1" ref="DE424" ca="1">IF($I$9=1,IF(DE$4="A",DE422,DE425*DE$139*4/365),IF(DE$4="A",DE422,INDEX($DT$139:$EK$139,,MATCH(CONCATENATE("FY ",RIGHT(DE$3,4)),$DT$3:$EK$3,0))*DE427/365))</f>
        <v>88363.798696340586</v>
      </c>
      <c r="DF424" s="113" cm="1">
        <f t="array" aca="1" ref="DF424" ca="1">IF($I$9=1,IF(DF$4="A",DF422,DF425*DF$139*4/365),IF(DF$4="A",DF422,INDEX($DT$139:$EK$139,,MATCH(CONCATENATE("FY ",RIGHT(DF$3,4)),$DT$3:$EK$3,0))*DF427/365))</f>
        <v>92781.988631157612</v>
      </c>
      <c r="DG424" s="69" cm="1">
        <f t="array" aca="1" ref="DG424" ca="1">IF($I$9=1,IF(DG$4="A",DG422,DG425*DG$139*4/365),IF(DG$4="A",DG422,INDEX($DT$139:$EK$139,,MATCH(CONCATENATE("FY ",RIGHT(DG$3,4)),$DT$3:$EK$3,0))*DG427/365))</f>
        <v>92781.988631157612</v>
      </c>
      <c r="DH424" s="69" cm="1">
        <f t="array" aca="1" ref="DH424" ca="1">IF($I$9=1,IF(DH$4="A",DH422,DH425*DH$139*4/365),IF(DH$4="A",DH422,INDEX($DT$139:$EK$139,,MATCH(CONCATENATE("FY ",RIGHT(DH$3,4)),$DT$3:$EK$3,0))*DH427/365))</f>
        <v>92781.988631157612</v>
      </c>
      <c r="DI424" s="114" cm="1">
        <f t="array" aca="1" ref="DI424" ca="1">IF($I$9=1,IF(DI$4="A",DI422,DI425*DI$139*4/365),IF(DI$4="A",DI422,INDEX($DT$139:$EK$139,,MATCH(CONCATENATE("FY ",RIGHT(DI$3,4)),$DT$3:$EK$3,0))*DI427/365))</f>
        <v>92781.988631157612</v>
      </c>
      <c r="DK424" s="69">
        <f t="shared" ref="DK424:EK424" ca="1" si="734">SUM(OFFSET($E424,,MATCH(DK$3,$F$5:$DI$5,0)+3,,1))</f>
        <v>0</v>
      </c>
      <c r="DL424" s="69">
        <f t="shared" ca="1" si="734"/>
        <v>0</v>
      </c>
      <c r="DM424" s="69">
        <f t="shared" ca="1" si="734"/>
        <v>0</v>
      </c>
      <c r="DN424" s="69">
        <f t="shared" ca="1" si="734"/>
        <v>0</v>
      </c>
      <c r="DO424" s="69">
        <f t="shared" ca="1" si="734"/>
        <v>0</v>
      </c>
      <c r="DP424" s="69">
        <f t="shared" ca="1" si="734"/>
        <v>0</v>
      </c>
      <c r="DQ424" s="69">
        <f t="shared" ca="1" si="734"/>
        <v>0</v>
      </c>
      <c r="DR424" s="69">
        <f t="shared" ca="1" si="734"/>
        <v>0</v>
      </c>
      <c r="DS424" s="69">
        <f t="shared" ca="1" si="734"/>
        <v>3827</v>
      </c>
      <c r="DT424" s="69">
        <f t="shared" ca="1" si="734"/>
        <v>9999</v>
      </c>
      <c r="DU424" s="69">
        <f t="shared" ca="1" si="734"/>
        <v>21220.320461976702</v>
      </c>
      <c r="DV424" s="69">
        <f t="shared" ca="1" si="734"/>
        <v>32512.172403634744</v>
      </c>
      <c r="DW424" s="69">
        <f t="shared" ca="1" si="734"/>
        <v>39427.454979750757</v>
      </c>
      <c r="DX424" s="69">
        <f t="shared" ca="1" si="734"/>
        <v>45251.674301710984</v>
      </c>
      <c r="DY424" s="69">
        <f t="shared" ca="1" si="734"/>
        <v>50229.358474899207</v>
      </c>
      <c r="DZ424" s="69">
        <f t="shared" ca="1" si="734"/>
        <v>54247.707152891126</v>
      </c>
      <c r="EA424" s="69">
        <f t="shared" ca="1" si="734"/>
        <v>56960.092510535702</v>
      </c>
      <c r="EB424" s="69">
        <f t="shared" ca="1" si="734"/>
        <v>59808.097136062483</v>
      </c>
      <c r="EC424" s="69">
        <f t="shared" ca="1" si="734"/>
        <v>62798.501992865611</v>
      </c>
      <c r="ED424" s="69">
        <f t="shared" ca="1" si="734"/>
        <v>65938.427092508893</v>
      </c>
      <c r="EE424" s="69">
        <f t="shared" ca="1" si="734"/>
        <v>69235.34844713434</v>
      </c>
      <c r="EF424" s="69">
        <f t="shared" ca="1" si="734"/>
        <v>72697.115869491055</v>
      </c>
      <c r="EG424" s="69">
        <f t="shared" ca="1" si="734"/>
        <v>76331.971662965618</v>
      </c>
      <c r="EH424" s="69">
        <f t="shared" ca="1" si="734"/>
        <v>80148.570246113901</v>
      </c>
      <c r="EI424" s="69">
        <f t="shared" ca="1" si="734"/>
        <v>84155.998758419591</v>
      </c>
      <c r="EJ424" s="69">
        <f t="shared" ca="1" si="734"/>
        <v>88363.798696340586</v>
      </c>
      <c r="EK424" s="69">
        <f t="shared" ca="1" si="734"/>
        <v>92781.988631157612</v>
      </c>
    </row>
    <row r="425" spans="1:141" outlineLevel="2" x14ac:dyDescent="0.25">
      <c r="A425" s="90"/>
      <c r="B425" s="90"/>
      <c r="C425" s="90"/>
      <c r="D425" s="90"/>
      <c r="E425" t="s">
        <v>351</v>
      </c>
      <c r="F425" s="100"/>
      <c r="I425" s="101"/>
      <c r="J425" s="100"/>
      <c r="M425" s="101"/>
      <c r="N425" s="100"/>
      <c r="Q425" s="101"/>
      <c r="R425" s="100"/>
      <c r="U425" s="101"/>
      <c r="V425" s="100"/>
      <c r="Y425" s="101"/>
      <c r="Z425" s="100"/>
      <c r="AC425" s="101"/>
      <c r="AD425" s="100"/>
      <c r="AG425" s="101"/>
      <c r="AH425" s="100"/>
      <c r="AK425" s="101"/>
      <c r="AL425" s="100"/>
      <c r="AO425" s="101"/>
      <c r="AP425" s="142" t="str">
        <f t="shared" ref="AP425:BU425" ca="1" si="735">IF(AP$4="A","",AP427)</f>
        <v/>
      </c>
      <c r="AQ425" s="16" t="str">
        <f t="shared" ca="1" si="735"/>
        <v/>
      </c>
      <c r="AR425" s="16" t="str">
        <f t="shared" ca="1" si="735"/>
        <v/>
      </c>
      <c r="AS425" s="143" t="str">
        <f t="shared" ca="1" si="735"/>
        <v/>
      </c>
      <c r="AT425" s="142" t="str">
        <f t="shared" ca="1" si="735"/>
        <v/>
      </c>
      <c r="AU425" s="16" t="str">
        <f t="shared" ca="1" si="735"/>
        <v/>
      </c>
      <c r="AV425" s="16" t="str">
        <f t="shared" ca="1" si="735"/>
        <v/>
      </c>
      <c r="AW425" s="143">
        <f t="shared" ca="1" si="735"/>
        <v>59.906683956534586</v>
      </c>
      <c r="AX425" s="142">
        <f t="shared" ca="1" si="735"/>
        <v>59.906683956534586</v>
      </c>
      <c r="AY425" s="16">
        <f t="shared" ca="1" si="735"/>
        <v>59.906683956534586</v>
      </c>
      <c r="AZ425" s="16">
        <f t="shared" ca="1" si="735"/>
        <v>59.906683956534586</v>
      </c>
      <c r="BA425" s="143">
        <f t="shared" ca="1" si="735"/>
        <v>59.906683956534586</v>
      </c>
      <c r="BB425" s="142">
        <f t="shared" ca="1" si="735"/>
        <v>59.906683956534586</v>
      </c>
      <c r="BC425" s="16">
        <f t="shared" ca="1" si="735"/>
        <v>59.906683956534586</v>
      </c>
      <c r="BD425" s="16">
        <f t="shared" ca="1" si="735"/>
        <v>59.906683956534586</v>
      </c>
      <c r="BE425" s="143">
        <f t="shared" ca="1" si="735"/>
        <v>59.906683956534586</v>
      </c>
      <c r="BF425" s="142">
        <f t="shared" ca="1" si="735"/>
        <v>59.906683956534586</v>
      </c>
      <c r="BG425" s="16">
        <f t="shared" ca="1" si="735"/>
        <v>59.906683956534586</v>
      </c>
      <c r="BH425" s="16">
        <f t="shared" ca="1" si="735"/>
        <v>59.906683956534586</v>
      </c>
      <c r="BI425" s="143">
        <f t="shared" ca="1" si="735"/>
        <v>59.906683956534586</v>
      </c>
      <c r="BJ425" s="142">
        <f t="shared" ca="1" si="735"/>
        <v>59.906683956534586</v>
      </c>
      <c r="BK425" s="16">
        <f t="shared" ca="1" si="735"/>
        <v>59.906683956534586</v>
      </c>
      <c r="BL425" s="16">
        <f t="shared" ca="1" si="735"/>
        <v>59.906683956534586</v>
      </c>
      <c r="BM425" s="143">
        <f t="shared" ca="1" si="735"/>
        <v>59.906683956534586</v>
      </c>
      <c r="BN425" s="142">
        <f t="shared" ca="1" si="735"/>
        <v>59.906683956534586</v>
      </c>
      <c r="BO425" s="16">
        <f t="shared" ca="1" si="735"/>
        <v>59.906683956534586</v>
      </c>
      <c r="BP425" s="16">
        <f t="shared" ca="1" si="735"/>
        <v>59.906683956534586</v>
      </c>
      <c r="BQ425" s="143">
        <f t="shared" ca="1" si="735"/>
        <v>59.906683956534586</v>
      </c>
      <c r="BR425" s="142">
        <f t="shared" ca="1" si="735"/>
        <v>59.906683956534586</v>
      </c>
      <c r="BS425" s="16">
        <f t="shared" ca="1" si="735"/>
        <v>59.906683956534586</v>
      </c>
      <c r="BT425" s="16">
        <f t="shared" ca="1" si="735"/>
        <v>59.906683956534586</v>
      </c>
      <c r="BU425" s="143">
        <f t="shared" ca="1" si="735"/>
        <v>59.906683956534586</v>
      </c>
      <c r="BV425" s="142">
        <f t="shared" ref="BV425:DA425" ca="1" si="736">IF(BV$4="A","",BV427)</f>
        <v>59.906683956534586</v>
      </c>
      <c r="BW425" s="16">
        <f t="shared" ca="1" si="736"/>
        <v>59.906683956534586</v>
      </c>
      <c r="BX425" s="16">
        <f t="shared" ca="1" si="736"/>
        <v>59.906683956534586</v>
      </c>
      <c r="BY425" s="143">
        <f t="shared" ca="1" si="736"/>
        <v>59.906683956534586</v>
      </c>
      <c r="BZ425" s="142">
        <f t="shared" ca="1" si="736"/>
        <v>59.906683956534586</v>
      </c>
      <c r="CA425" s="16">
        <f t="shared" ca="1" si="736"/>
        <v>59.906683956534586</v>
      </c>
      <c r="CB425" s="16">
        <f t="shared" ca="1" si="736"/>
        <v>59.906683956534586</v>
      </c>
      <c r="CC425" s="143">
        <f t="shared" ca="1" si="736"/>
        <v>59.906683956534586</v>
      </c>
      <c r="CD425" s="142">
        <f t="shared" ca="1" si="736"/>
        <v>59.906683956534586</v>
      </c>
      <c r="CE425" s="16">
        <f t="shared" ca="1" si="736"/>
        <v>59.906683956534586</v>
      </c>
      <c r="CF425" s="16">
        <f t="shared" ca="1" si="736"/>
        <v>59.906683956534586</v>
      </c>
      <c r="CG425" s="143">
        <f t="shared" ca="1" si="736"/>
        <v>59.906683956534586</v>
      </c>
      <c r="CH425" s="142">
        <f t="shared" ca="1" si="736"/>
        <v>59.906683956534586</v>
      </c>
      <c r="CI425" s="16">
        <f t="shared" ca="1" si="736"/>
        <v>59.906683956534586</v>
      </c>
      <c r="CJ425" s="16">
        <f t="shared" ca="1" si="736"/>
        <v>59.906683956534586</v>
      </c>
      <c r="CK425" s="143">
        <f t="shared" ca="1" si="736"/>
        <v>59.906683956534586</v>
      </c>
      <c r="CL425" s="142">
        <f t="shared" ca="1" si="736"/>
        <v>59.906683956534586</v>
      </c>
      <c r="CM425" s="16">
        <f t="shared" ca="1" si="736"/>
        <v>59.906683956534586</v>
      </c>
      <c r="CN425" s="16">
        <f t="shared" ca="1" si="736"/>
        <v>59.906683956534586</v>
      </c>
      <c r="CO425" s="143">
        <f t="shared" ca="1" si="736"/>
        <v>59.906683956534586</v>
      </c>
      <c r="CP425" s="142">
        <f t="shared" ca="1" si="736"/>
        <v>59.906683956534586</v>
      </c>
      <c r="CQ425" s="16">
        <f t="shared" ca="1" si="736"/>
        <v>59.906683956534586</v>
      </c>
      <c r="CR425" s="16">
        <f t="shared" ca="1" si="736"/>
        <v>59.906683956534586</v>
      </c>
      <c r="CS425" s="143">
        <f t="shared" ca="1" si="736"/>
        <v>59.906683956534586</v>
      </c>
      <c r="CT425" s="142">
        <f t="shared" ca="1" si="736"/>
        <v>59.906683956534586</v>
      </c>
      <c r="CU425" s="16">
        <f t="shared" ca="1" si="736"/>
        <v>59.906683956534586</v>
      </c>
      <c r="CV425" s="16">
        <f t="shared" ca="1" si="736"/>
        <v>59.906683956534586</v>
      </c>
      <c r="CW425" s="143">
        <f t="shared" ca="1" si="736"/>
        <v>59.906683956534586</v>
      </c>
      <c r="CX425" s="142">
        <f t="shared" ca="1" si="736"/>
        <v>59.906683956534586</v>
      </c>
      <c r="CY425" s="16">
        <f t="shared" ca="1" si="736"/>
        <v>59.906683956534586</v>
      </c>
      <c r="CZ425" s="16">
        <f t="shared" ca="1" si="736"/>
        <v>59.906683956534586</v>
      </c>
      <c r="DA425" s="143">
        <f t="shared" ca="1" si="736"/>
        <v>59.906683956534586</v>
      </c>
      <c r="DB425" s="142">
        <f t="shared" ref="DB425:DI425" ca="1" si="737">IF(DB$4="A","",DB427)</f>
        <v>59.906683956534586</v>
      </c>
      <c r="DC425" s="16">
        <f t="shared" ca="1" si="737"/>
        <v>59.906683956534586</v>
      </c>
      <c r="DD425" s="16">
        <f t="shared" ca="1" si="737"/>
        <v>59.906683956534586</v>
      </c>
      <c r="DE425" s="143">
        <f t="shared" ca="1" si="737"/>
        <v>59.906683956534586</v>
      </c>
      <c r="DF425" s="142">
        <f t="shared" ca="1" si="737"/>
        <v>59.906683956534586</v>
      </c>
      <c r="DG425" s="16">
        <f t="shared" ca="1" si="737"/>
        <v>59.906683956534586</v>
      </c>
      <c r="DH425" s="16">
        <f t="shared" ca="1" si="737"/>
        <v>59.906683956534586</v>
      </c>
      <c r="DI425" s="143">
        <f t="shared" ca="1" si="737"/>
        <v>59.906683956534586</v>
      </c>
      <c r="DT425" s="16">
        <f t="shared" ref="DT425:EK425" ca="1" si="738">IF(ISERROR(DT424/DT$139),"",365*DT424/DT$139)</f>
        <v>59.906683956534586</v>
      </c>
      <c r="DU425" s="16">
        <f t="shared" ca="1" si="738"/>
        <v>59.906683956534586</v>
      </c>
      <c r="DV425" s="16">
        <f t="shared" ca="1" si="738"/>
        <v>59.906683956534593</v>
      </c>
      <c r="DW425" s="16">
        <f t="shared" ca="1" si="738"/>
        <v>59.906683956534586</v>
      </c>
      <c r="DX425" s="16">
        <f t="shared" ca="1" si="738"/>
        <v>59.906683956534586</v>
      </c>
      <c r="DY425" s="16">
        <f t="shared" ca="1" si="738"/>
        <v>59.906683956534593</v>
      </c>
      <c r="DZ425" s="16">
        <f t="shared" ca="1" si="738"/>
        <v>59.906683956534579</v>
      </c>
      <c r="EA425" s="16">
        <f t="shared" ca="1" si="738"/>
        <v>59.906683956534586</v>
      </c>
      <c r="EB425" s="16">
        <f t="shared" ca="1" si="738"/>
        <v>59.906683956534593</v>
      </c>
      <c r="EC425" s="16">
        <f t="shared" ca="1" si="738"/>
        <v>59.906683956534593</v>
      </c>
      <c r="ED425" s="16">
        <f t="shared" ca="1" si="738"/>
        <v>59.906683956534586</v>
      </c>
      <c r="EE425" s="16">
        <f t="shared" ca="1" si="738"/>
        <v>59.906683956534579</v>
      </c>
      <c r="EF425" s="16">
        <f t="shared" ca="1" si="738"/>
        <v>59.906683956534586</v>
      </c>
      <c r="EG425" s="16">
        <f t="shared" ca="1" si="738"/>
        <v>59.906683956534586</v>
      </c>
      <c r="EH425" s="16">
        <f t="shared" ca="1" si="738"/>
        <v>59.906683956534586</v>
      </c>
      <c r="EI425" s="16">
        <f t="shared" ca="1" si="738"/>
        <v>59.906683956534586</v>
      </c>
      <c r="EJ425" s="16">
        <f t="shared" ca="1" si="738"/>
        <v>59.906683956534593</v>
      </c>
      <c r="EK425" s="16">
        <f t="shared" ca="1" si="738"/>
        <v>59.906683956534586</v>
      </c>
    </row>
    <row r="426" spans="1:141" outlineLevel="2" x14ac:dyDescent="0.25">
      <c r="A426" s="90"/>
      <c r="B426" s="90"/>
      <c r="C426" s="90"/>
      <c r="D426" s="90"/>
      <c r="F426" s="100"/>
      <c r="I426" s="101"/>
      <c r="J426" s="100"/>
      <c r="M426" s="101"/>
      <c r="N426" s="100"/>
      <c r="Q426" s="101"/>
      <c r="R426" s="100"/>
      <c r="U426" s="101"/>
      <c r="V426" s="100"/>
      <c r="Y426" s="101"/>
      <c r="Z426" s="100"/>
      <c r="AC426" s="101"/>
      <c r="AD426" s="100"/>
      <c r="AG426" s="101"/>
      <c r="AH426" s="100"/>
      <c r="AK426" s="101"/>
      <c r="AL426" s="100"/>
      <c r="AO426" s="101"/>
      <c r="AP426" s="102"/>
      <c r="AQ426" s="103"/>
      <c r="AR426" s="103"/>
      <c r="AS426" s="104"/>
      <c r="AT426" s="102"/>
      <c r="AU426" s="103"/>
      <c r="AV426" s="103"/>
      <c r="AW426" s="104"/>
      <c r="AX426" s="102"/>
      <c r="AY426" s="103"/>
      <c r="AZ426" s="103"/>
      <c r="BA426" s="104"/>
      <c r="BB426" s="102"/>
      <c r="BC426" s="103"/>
      <c r="BD426" s="103"/>
      <c r="BE426" s="104"/>
      <c r="BF426" s="102"/>
      <c r="BG426" s="103"/>
      <c r="BH426" s="103"/>
      <c r="BI426" s="104"/>
      <c r="BJ426" s="102"/>
      <c r="BK426" s="103"/>
      <c r="BL426" s="103"/>
      <c r="BM426" s="104"/>
      <c r="BN426" s="102"/>
      <c r="BO426" s="103"/>
      <c r="BP426" s="103"/>
      <c r="BQ426" s="104"/>
      <c r="BR426" s="102"/>
      <c r="BS426" s="103"/>
      <c r="BT426" s="103"/>
      <c r="BU426" s="104"/>
      <c r="BV426" s="102"/>
      <c r="BW426" s="103"/>
      <c r="BX426" s="103"/>
      <c r="BY426" s="104"/>
      <c r="BZ426" s="102"/>
      <c r="CA426" s="103"/>
      <c r="CB426" s="103"/>
      <c r="CC426" s="104"/>
      <c r="CD426" s="102"/>
      <c r="CE426" s="103"/>
      <c r="CF426" s="103"/>
      <c r="CG426" s="104"/>
      <c r="CH426" s="102"/>
      <c r="CI426" s="103"/>
      <c r="CJ426" s="103"/>
      <c r="CK426" s="104"/>
      <c r="CL426" s="102"/>
      <c r="CM426" s="103"/>
      <c r="CN426" s="103"/>
      <c r="CO426" s="104"/>
      <c r="CP426" s="102"/>
      <c r="CQ426" s="103"/>
      <c r="CR426" s="103"/>
      <c r="CS426" s="104"/>
      <c r="CT426" s="102"/>
      <c r="CU426" s="103"/>
      <c r="CV426" s="103"/>
      <c r="CW426" s="104"/>
      <c r="CX426" s="102"/>
      <c r="CY426" s="103"/>
      <c r="CZ426" s="103"/>
      <c r="DA426" s="104"/>
      <c r="DB426" s="102"/>
      <c r="DC426" s="103"/>
      <c r="DD426" s="103"/>
      <c r="DE426" s="104"/>
      <c r="DF426" s="102"/>
      <c r="DG426" s="103"/>
      <c r="DH426" s="103"/>
      <c r="DI426" s="104"/>
    </row>
    <row r="427" spans="1:141" outlineLevel="2" x14ac:dyDescent="0.25">
      <c r="A427" s="90"/>
      <c r="B427" s="90"/>
      <c r="C427" s="90"/>
      <c r="D427" s="90"/>
      <c r="E427" s="36" t="str">
        <f>CONCATENATE(E425," selected driver: ",$J$8," (",$J$9,")")</f>
        <v>Days (annualized) selected driver: Default (Annual)</v>
      </c>
      <c r="F427" s="100"/>
      <c r="I427" s="101"/>
      <c r="J427" s="100"/>
      <c r="M427" s="101"/>
      <c r="N427" s="100"/>
      <c r="Q427" s="101"/>
      <c r="R427" s="100"/>
      <c r="U427" s="101"/>
      <c r="V427" s="100"/>
      <c r="Y427" s="101"/>
      <c r="Z427" s="100"/>
      <c r="AC427" s="101"/>
      <c r="AD427" s="100"/>
      <c r="AG427" s="101"/>
      <c r="AH427" s="100"/>
      <c r="AK427" s="101"/>
      <c r="AL427" s="100"/>
      <c r="AO427" s="101"/>
      <c r="AP427" s="98" cm="1">
        <f t="array" ref="AP427">IF($I$9=1,AP429,INDEX($DT429:$EK429,,MATCH(CONCATENATE("FY ",RIGHT(AP$3,4)),$DT$3:$EK$3,0)))</f>
        <v>0</v>
      </c>
      <c r="AQ427" s="42" cm="1">
        <f t="array" ref="AQ427">IF($I$9=1,AQ429,INDEX($DT429:$EK429,,MATCH(CONCATENATE("FY ",RIGHT(AQ$3,4)),$DT$3:$EK$3,0)))</f>
        <v>0</v>
      </c>
      <c r="AR427" s="42" cm="1">
        <f t="array" ref="AR427">IF($I$9=1,AR429,INDEX($DT429:$EK429,,MATCH(CONCATENATE("FY ",RIGHT(AR$3,4)),$DT$3:$EK$3,0)))</f>
        <v>0</v>
      </c>
      <c r="AS427" s="99" cm="1">
        <f t="array" ref="AS427">IF($I$9=1,AS429,INDEX($DT429:$EK429,,MATCH(CONCATENATE("FY ",RIGHT(AS$3,4)),$DT$3:$EK$3,0)))</f>
        <v>0</v>
      </c>
      <c r="AT427" s="98" cm="1">
        <f t="array" aca="1" ref="AT427" ca="1">IF($I$9=1,AT429,INDEX($DT429:$EK429,,MATCH(CONCATENATE("FY ",RIGHT(AT$3,4)),$DT$3:$EK$3,0)))</f>
        <v>59.906683956534586</v>
      </c>
      <c r="AU427" s="42" cm="1">
        <f t="array" aca="1" ref="AU427" ca="1">IF($I$9=1,AU429,INDEX($DT429:$EK429,,MATCH(CONCATENATE("FY ",RIGHT(AU$3,4)),$DT$3:$EK$3,0)))</f>
        <v>59.906683956534586</v>
      </c>
      <c r="AV427" s="42" cm="1">
        <f t="array" aca="1" ref="AV427" ca="1">IF($I$9=1,AV429,INDEX($DT429:$EK429,,MATCH(CONCATENATE("FY ",RIGHT(AV$3,4)),$DT$3:$EK$3,0)))</f>
        <v>59.906683956534586</v>
      </c>
      <c r="AW427" s="99" cm="1">
        <f t="array" aca="1" ref="AW427" ca="1">IF($I$9=1,AW429,INDEX($DT429:$EK429,,MATCH(CONCATENATE("FY ",RIGHT(AW$3,4)),$DT$3:$EK$3,0)))</f>
        <v>59.906683956534586</v>
      </c>
      <c r="AX427" s="98" cm="1">
        <f t="array" aca="1" ref="AX427" ca="1">IF($I$9=1,AX429,INDEX($DT429:$EK429,,MATCH(CONCATENATE("FY ",RIGHT(AX$3,4)),$DT$3:$EK$3,0)))</f>
        <v>59.906683956534586</v>
      </c>
      <c r="AY427" s="42" cm="1">
        <f t="array" aca="1" ref="AY427" ca="1">IF($I$9=1,AY429,INDEX($DT429:$EK429,,MATCH(CONCATENATE("FY ",RIGHT(AY$3,4)),$DT$3:$EK$3,0)))</f>
        <v>59.906683956534586</v>
      </c>
      <c r="AZ427" s="42" cm="1">
        <f t="array" aca="1" ref="AZ427" ca="1">IF($I$9=1,AZ429,INDEX($DT429:$EK429,,MATCH(CONCATENATE("FY ",RIGHT(AZ$3,4)),$DT$3:$EK$3,0)))</f>
        <v>59.906683956534586</v>
      </c>
      <c r="BA427" s="99" cm="1">
        <f t="array" aca="1" ref="BA427" ca="1">IF($I$9=1,BA429,INDEX($DT429:$EK429,,MATCH(CONCATENATE("FY ",RIGHT(BA$3,4)),$DT$3:$EK$3,0)))</f>
        <v>59.906683956534586</v>
      </c>
      <c r="BB427" s="98" cm="1">
        <f t="array" aca="1" ref="BB427" ca="1">IF($I$9=1,BB429,INDEX($DT429:$EK429,,MATCH(CONCATENATE("FY ",RIGHT(BB$3,4)),$DT$3:$EK$3,0)))</f>
        <v>59.906683956534586</v>
      </c>
      <c r="BC427" s="42" cm="1">
        <f t="array" aca="1" ref="BC427" ca="1">IF($I$9=1,BC429,INDEX($DT429:$EK429,,MATCH(CONCATENATE("FY ",RIGHT(BC$3,4)),$DT$3:$EK$3,0)))</f>
        <v>59.906683956534586</v>
      </c>
      <c r="BD427" s="42" cm="1">
        <f t="array" aca="1" ref="BD427" ca="1">IF($I$9=1,BD429,INDEX($DT429:$EK429,,MATCH(CONCATENATE("FY ",RIGHT(BD$3,4)),$DT$3:$EK$3,0)))</f>
        <v>59.906683956534586</v>
      </c>
      <c r="BE427" s="99" cm="1">
        <f t="array" aca="1" ref="BE427" ca="1">IF($I$9=1,BE429,INDEX($DT429:$EK429,,MATCH(CONCATENATE("FY ",RIGHT(BE$3,4)),$DT$3:$EK$3,0)))</f>
        <v>59.906683956534586</v>
      </c>
      <c r="BF427" s="98" cm="1">
        <f t="array" aca="1" ref="BF427" ca="1">IF($I$9=1,BF429,INDEX($DT429:$EK429,,MATCH(CONCATENATE("FY ",RIGHT(BF$3,4)),$DT$3:$EK$3,0)))</f>
        <v>59.906683956534586</v>
      </c>
      <c r="BG427" s="42" cm="1">
        <f t="array" aca="1" ref="BG427" ca="1">IF($I$9=1,BG429,INDEX($DT429:$EK429,,MATCH(CONCATENATE("FY ",RIGHT(BG$3,4)),$DT$3:$EK$3,0)))</f>
        <v>59.906683956534586</v>
      </c>
      <c r="BH427" s="42" cm="1">
        <f t="array" aca="1" ref="BH427" ca="1">IF($I$9=1,BH429,INDEX($DT429:$EK429,,MATCH(CONCATENATE("FY ",RIGHT(BH$3,4)),$DT$3:$EK$3,0)))</f>
        <v>59.906683956534586</v>
      </c>
      <c r="BI427" s="99" cm="1">
        <f t="array" aca="1" ref="BI427" ca="1">IF($I$9=1,BI429,INDEX($DT429:$EK429,,MATCH(CONCATENATE("FY ",RIGHT(BI$3,4)),$DT$3:$EK$3,0)))</f>
        <v>59.906683956534586</v>
      </c>
      <c r="BJ427" s="98" cm="1">
        <f t="array" aca="1" ref="BJ427" ca="1">IF($I$9=1,BJ429,INDEX($DT429:$EK429,,MATCH(CONCATENATE("FY ",RIGHT(BJ$3,4)),$DT$3:$EK$3,0)))</f>
        <v>59.906683956534586</v>
      </c>
      <c r="BK427" s="42" cm="1">
        <f t="array" aca="1" ref="BK427" ca="1">IF($I$9=1,BK429,INDEX($DT429:$EK429,,MATCH(CONCATENATE("FY ",RIGHT(BK$3,4)),$DT$3:$EK$3,0)))</f>
        <v>59.906683956534586</v>
      </c>
      <c r="BL427" s="42" cm="1">
        <f t="array" aca="1" ref="BL427" ca="1">IF($I$9=1,BL429,INDEX($DT429:$EK429,,MATCH(CONCATENATE("FY ",RIGHT(BL$3,4)),$DT$3:$EK$3,0)))</f>
        <v>59.906683956534586</v>
      </c>
      <c r="BM427" s="99" cm="1">
        <f t="array" aca="1" ref="BM427" ca="1">IF($I$9=1,BM429,INDEX($DT429:$EK429,,MATCH(CONCATENATE("FY ",RIGHT(BM$3,4)),$DT$3:$EK$3,0)))</f>
        <v>59.906683956534586</v>
      </c>
      <c r="BN427" s="98" cm="1">
        <f t="array" aca="1" ref="BN427" ca="1">IF($I$9=1,BN429,INDEX($DT429:$EK429,,MATCH(CONCATENATE("FY ",RIGHT(BN$3,4)),$DT$3:$EK$3,0)))</f>
        <v>59.906683956534586</v>
      </c>
      <c r="BO427" s="42" cm="1">
        <f t="array" aca="1" ref="BO427" ca="1">IF($I$9=1,BO429,INDEX($DT429:$EK429,,MATCH(CONCATENATE("FY ",RIGHT(BO$3,4)),$DT$3:$EK$3,0)))</f>
        <v>59.906683956534586</v>
      </c>
      <c r="BP427" s="42" cm="1">
        <f t="array" aca="1" ref="BP427" ca="1">IF($I$9=1,BP429,INDEX($DT429:$EK429,,MATCH(CONCATENATE("FY ",RIGHT(BP$3,4)),$DT$3:$EK$3,0)))</f>
        <v>59.906683956534586</v>
      </c>
      <c r="BQ427" s="99" cm="1">
        <f t="array" aca="1" ref="BQ427" ca="1">IF($I$9=1,BQ429,INDEX($DT429:$EK429,,MATCH(CONCATENATE("FY ",RIGHT(BQ$3,4)),$DT$3:$EK$3,0)))</f>
        <v>59.906683956534586</v>
      </c>
      <c r="BR427" s="98" cm="1">
        <f t="array" aca="1" ref="BR427" ca="1">IF($I$9=1,BR429,INDEX($DT429:$EK429,,MATCH(CONCATENATE("FY ",RIGHT(BR$3,4)),$DT$3:$EK$3,0)))</f>
        <v>59.906683956534586</v>
      </c>
      <c r="BS427" s="42" cm="1">
        <f t="array" aca="1" ref="BS427" ca="1">IF($I$9=1,BS429,INDEX($DT429:$EK429,,MATCH(CONCATENATE("FY ",RIGHT(BS$3,4)),$DT$3:$EK$3,0)))</f>
        <v>59.906683956534586</v>
      </c>
      <c r="BT427" s="42" cm="1">
        <f t="array" aca="1" ref="BT427" ca="1">IF($I$9=1,BT429,INDEX($DT429:$EK429,,MATCH(CONCATENATE("FY ",RIGHT(BT$3,4)),$DT$3:$EK$3,0)))</f>
        <v>59.906683956534586</v>
      </c>
      <c r="BU427" s="99" cm="1">
        <f t="array" aca="1" ref="BU427" ca="1">IF($I$9=1,BU429,INDEX($DT429:$EK429,,MATCH(CONCATENATE("FY ",RIGHT(BU$3,4)),$DT$3:$EK$3,0)))</f>
        <v>59.906683956534586</v>
      </c>
      <c r="BV427" s="98" cm="1">
        <f t="array" aca="1" ref="BV427" ca="1">IF($I$9=1,BV429,INDEX($DT429:$EK429,,MATCH(CONCATENATE("FY ",RIGHT(BV$3,4)),$DT$3:$EK$3,0)))</f>
        <v>59.906683956534586</v>
      </c>
      <c r="BW427" s="42" cm="1">
        <f t="array" aca="1" ref="BW427" ca="1">IF($I$9=1,BW429,INDEX($DT429:$EK429,,MATCH(CONCATENATE("FY ",RIGHT(BW$3,4)),$DT$3:$EK$3,0)))</f>
        <v>59.906683956534586</v>
      </c>
      <c r="BX427" s="42" cm="1">
        <f t="array" aca="1" ref="BX427" ca="1">IF($I$9=1,BX429,INDEX($DT429:$EK429,,MATCH(CONCATENATE("FY ",RIGHT(BX$3,4)),$DT$3:$EK$3,0)))</f>
        <v>59.906683956534586</v>
      </c>
      <c r="BY427" s="99" cm="1">
        <f t="array" aca="1" ref="BY427" ca="1">IF($I$9=1,BY429,INDEX($DT429:$EK429,,MATCH(CONCATENATE("FY ",RIGHT(BY$3,4)),$DT$3:$EK$3,0)))</f>
        <v>59.906683956534586</v>
      </c>
      <c r="BZ427" s="98" cm="1">
        <f t="array" aca="1" ref="BZ427" ca="1">IF($I$9=1,BZ429,INDEX($DT429:$EK429,,MATCH(CONCATENATE("FY ",RIGHT(BZ$3,4)),$DT$3:$EK$3,0)))</f>
        <v>59.906683956534586</v>
      </c>
      <c r="CA427" s="42" cm="1">
        <f t="array" aca="1" ref="CA427" ca="1">IF($I$9=1,CA429,INDEX($DT429:$EK429,,MATCH(CONCATENATE("FY ",RIGHT(CA$3,4)),$DT$3:$EK$3,0)))</f>
        <v>59.906683956534586</v>
      </c>
      <c r="CB427" s="42" cm="1">
        <f t="array" aca="1" ref="CB427" ca="1">IF($I$9=1,CB429,INDEX($DT429:$EK429,,MATCH(CONCATENATE("FY ",RIGHT(CB$3,4)),$DT$3:$EK$3,0)))</f>
        <v>59.906683956534586</v>
      </c>
      <c r="CC427" s="99" cm="1">
        <f t="array" aca="1" ref="CC427" ca="1">IF($I$9=1,CC429,INDEX($DT429:$EK429,,MATCH(CONCATENATE("FY ",RIGHT(CC$3,4)),$DT$3:$EK$3,0)))</f>
        <v>59.906683956534586</v>
      </c>
      <c r="CD427" s="98" cm="1">
        <f t="array" aca="1" ref="CD427" ca="1">IF($I$9=1,CD429,INDEX($DT429:$EK429,,MATCH(CONCATENATE("FY ",RIGHT(CD$3,4)),$DT$3:$EK$3,0)))</f>
        <v>59.906683956534586</v>
      </c>
      <c r="CE427" s="42" cm="1">
        <f t="array" aca="1" ref="CE427" ca="1">IF($I$9=1,CE429,INDEX($DT429:$EK429,,MATCH(CONCATENATE("FY ",RIGHT(CE$3,4)),$DT$3:$EK$3,0)))</f>
        <v>59.906683956534586</v>
      </c>
      <c r="CF427" s="42" cm="1">
        <f t="array" aca="1" ref="CF427" ca="1">IF($I$9=1,CF429,INDEX($DT429:$EK429,,MATCH(CONCATENATE("FY ",RIGHT(CF$3,4)),$DT$3:$EK$3,0)))</f>
        <v>59.906683956534586</v>
      </c>
      <c r="CG427" s="99" cm="1">
        <f t="array" aca="1" ref="CG427" ca="1">IF($I$9=1,CG429,INDEX($DT429:$EK429,,MATCH(CONCATENATE("FY ",RIGHT(CG$3,4)),$DT$3:$EK$3,0)))</f>
        <v>59.906683956534586</v>
      </c>
      <c r="CH427" s="98" cm="1">
        <f t="array" aca="1" ref="CH427" ca="1">IF($I$9=1,CH429,INDEX($DT429:$EK429,,MATCH(CONCATENATE("FY ",RIGHT(CH$3,4)),$DT$3:$EK$3,0)))</f>
        <v>59.906683956534586</v>
      </c>
      <c r="CI427" s="42" cm="1">
        <f t="array" aca="1" ref="CI427" ca="1">IF($I$9=1,CI429,INDEX($DT429:$EK429,,MATCH(CONCATENATE("FY ",RIGHT(CI$3,4)),$DT$3:$EK$3,0)))</f>
        <v>59.906683956534586</v>
      </c>
      <c r="CJ427" s="42" cm="1">
        <f t="array" aca="1" ref="CJ427" ca="1">IF($I$9=1,CJ429,INDEX($DT429:$EK429,,MATCH(CONCATENATE("FY ",RIGHT(CJ$3,4)),$DT$3:$EK$3,0)))</f>
        <v>59.906683956534586</v>
      </c>
      <c r="CK427" s="99" cm="1">
        <f t="array" aca="1" ref="CK427" ca="1">IF($I$9=1,CK429,INDEX($DT429:$EK429,,MATCH(CONCATENATE("FY ",RIGHT(CK$3,4)),$DT$3:$EK$3,0)))</f>
        <v>59.906683956534586</v>
      </c>
      <c r="CL427" s="98" cm="1">
        <f t="array" aca="1" ref="CL427" ca="1">IF($I$9=1,CL429,INDEX($DT429:$EK429,,MATCH(CONCATENATE("FY ",RIGHT(CL$3,4)),$DT$3:$EK$3,0)))</f>
        <v>59.906683956534586</v>
      </c>
      <c r="CM427" s="42" cm="1">
        <f t="array" aca="1" ref="CM427" ca="1">IF($I$9=1,CM429,INDEX($DT429:$EK429,,MATCH(CONCATENATE("FY ",RIGHT(CM$3,4)),$DT$3:$EK$3,0)))</f>
        <v>59.906683956534586</v>
      </c>
      <c r="CN427" s="42" cm="1">
        <f t="array" aca="1" ref="CN427" ca="1">IF($I$9=1,CN429,INDEX($DT429:$EK429,,MATCH(CONCATENATE("FY ",RIGHT(CN$3,4)),$DT$3:$EK$3,0)))</f>
        <v>59.906683956534586</v>
      </c>
      <c r="CO427" s="99" cm="1">
        <f t="array" aca="1" ref="CO427" ca="1">IF($I$9=1,CO429,INDEX($DT429:$EK429,,MATCH(CONCATENATE("FY ",RIGHT(CO$3,4)),$DT$3:$EK$3,0)))</f>
        <v>59.906683956534586</v>
      </c>
      <c r="CP427" s="98" cm="1">
        <f t="array" aca="1" ref="CP427" ca="1">IF($I$9=1,CP429,INDEX($DT429:$EK429,,MATCH(CONCATENATE("FY ",RIGHT(CP$3,4)),$DT$3:$EK$3,0)))</f>
        <v>59.906683956534586</v>
      </c>
      <c r="CQ427" s="42" cm="1">
        <f t="array" aca="1" ref="CQ427" ca="1">IF($I$9=1,CQ429,INDEX($DT429:$EK429,,MATCH(CONCATENATE("FY ",RIGHT(CQ$3,4)),$DT$3:$EK$3,0)))</f>
        <v>59.906683956534586</v>
      </c>
      <c r="CR427" s="42" cm="1">
        <f t="array" aca="1" ref="CR427" ca="1">IF($I$9=1,CR429,INDEX($DT429:$EK429,,MATCH(CONCATENATE("FY ",RIGHT(CR$3,4)),$DT$3:$EK$3,0)))</f>
        <v>59.906683956534586</v>
      </c>
      <c r="CS427" s="99" cm="1">
        <f t="array" aca="1" ref="CS427" ca="1">IF($I$9=1,CS429,INDEX($DT429:$EK429,,MATCH(CONCATENATE("FY ",RIGHT(CS$3,4)),$DT$3:$EK$3,0)))</f>
        <v>59.906683956534586</v>
      </c>
      <c r="CT427" s="98" cm="1">
        <f t="array" aca="1" ref="CT427" ca="1">IF($I$9=1,CT429,INDEX($DT429:$EK429,,MATCH(CONCATENATE("FY ",RIGHT(CT$3,4)),$DT$3:$EK$3,0)))</f>
        <v>59.906683956534586</v>
      </c>
      <c r="CU427" s="42" cm="1">
        <f t="array" aca="1" ref="CU427" ca="1">IF($I$9=1,CU429,INDEX($DT429:$EK429,,MATCH(CONCATENATE("FY ",RIGHT(CU$3,4)),$DT$3:$EK$3,0)))</f>
        <v>59.906683956534586</v>
      </c>
      <c r="CV427" s="42" cm="1">
        <f t="array" aca="1" ref="CV427" ca="1">IF($I$9=1,CV429,INDEX($DT429:$EK429,,MATCH(CONCATENATE("FY ",RIGHT(CV$3,4)),$DT$3:$EK$3,0)))</f>
        <v>59.906683956534586</v>
      </c>
      <c r="CW427" s="99" cm="1">
        <f t="array" aca="1" ref="CW427" ca="1">IF($I$9=1,CW429,INDEX($DT429:$EK429,,MATCH(CONCATENATE("FY ",RIGHT(CW$3,4)),$DT$3:$EK$3,0)))</f>
        <v>59.906683956534586</v>
      </c>
      <c r="CX427" s="98" cm="1">
        <f t="array" aca="1" ref="CX427" ca="1">IF($I$9=1,CX429,INDEX($DT429:$EK429,,MATCH(CONCATENATE("FY ",RIGHT(CX$3,4)),$DT$3:$EK$3,0)))</f>
        <v>59.906683956534586</v>
      </c>
      <c r="CY427" s="42" cm="1">
        <f t="array" aca="1" ref="CY427" ca="1">IF($I$9=1,CY429,INDEX($DT429:$EK429,,MATCH(CONCATENATE("FY ",RIGHT(CY$3,4)),$DT$3:$EK$3,0)))</f>
        <v>59.906683956534586</v>
      </c>
      <c r="CZ427" s="42" cm="1">
        <f t="array" aca="1" ref="CZ427" ca="1">IF($I$9=1,CZ429,INDEX($DT429:$EK429,,MATCH(CONCATENATE("FY ",RIGHT(CZ$3,4)),$DT$3:$EK$3,0)))</f>
        <v>59.906683956534586</v>
      </c>
      <c r="DA427" s="99" cm="1">
        <f t="array" aca="1" ref="DA427" ca="1">IF($I$9=1,DA429,INDEX($DT429:$EK429,,MATCH(CONCATENATE("FY ",RIGHT(DA$3,4)),$DT$3:$EK$3,0)))</f>
        <v>59.906683956534586</v>
      </c>
      <c r="DB427" s="98" cm="1">
        <f t="array" aca="1" ref="DB427" ca="1">IF($I$9=1,DB429,INDEX($DT429:$EK429,,MATCH(CONCATENATE("FY ",RIGHT(DB$3,4)),$DT$3:$EK$3,0)))</f>
        <v>59.906683956534586</v>
      </c>
      <c r="DC427" s="42" cm="1">
        <f t="array" aca="1" ref="DC427" ca="1">IF($I$9=1,DC429,INDEX($DT429:$EK429,,MATCH(CONCATENATE("FY ",RIGHT(DC$3,4)),$DT$3:$EK$3,0)))</f>
        <v>59.906683956534586</v>
      </c>
      <c r="DD427" s="42" cm="1">
        <f t="array" aca="1" ref="DD427" ca="1">IF($I$9=1,DD429,INDEX($DT429:$EK429,,MATCH(CONCATENATE("FY ",RIGHT(DD$3,4)),$DT$3:$EK$3,0)))</f>
        <v>59.906683956534586</v>
      </c>
      <c r="DE427" s="99" cm="1">
        <f t="array" aca="1" ref="DE427" ca="1">IF($I$9=1,DE429,INDEX($DT429:$EK429,,MATCH(CONCATENATE("FY ",RIGHT(DE$3,4)),$DT$3:$EK$3,0)))</f>
        <v>59.906683956534586</v>
      </c>
      <c r="DF427" s="98" cm="1">
        <f t="array" aca="1" ref="DF427" ca="1">IF($I$9=1,DF429,INDEX($DT429:$EK429,,MATCH(CONCATENATE("FY ",RIGHT(DF$3,4)),$DT$3:$EK$3,0)))</f>
        <v>59.906683956534586</v>
      </c>
      <c r="DG427" s="42" cm="1">
        <f t="array" aca="1" ref="DG427" ca="1">IF($I$9=1,DG429,INDEX($DT429:$EK429,,MATCH(CONCATENATE("FY ",RIGHT(DG$3,4)),$DT$3:$EK$3,0)))</f>
        <v>59.906683956534586</v>
      </c>
      <c r="DH427" s="42" cm="1">
        <f t="array" aca="1" ref="DH427" ca="1">IF($I$9=1,DH429,INDEX($DT429:$EK429,,MATCH(CONCATENATE("FY ",RIGHT(DH$3,4)),$DT$3:$EK$3,0)))</f>
        <v>59.906683956534586</v>
      </c>
      <c r="DI427" s="99" cm="1">
        <f t="array" aca="1" ref="DI427" ca="1">IF($I$9=1,DI429,INDEX($DT429:$EK429,,MATCH(CONCATENATE("FY ",RIGHT(DI$3,4)),$DT$3:$EK$3,0)))</f>
        <v>59.906683956534586</v>
      </c>
    </row>
    <row r="428" spans="1:141" outlineLevel="2" x14ac:dyDescent="0.25">
      <c r="A428" s="90"/>
      <c r="B428" s="90"/>
      <c r="C428" s="90"/>
      <c r="D428" s="90"/>
      <c r="F428" s="100"/>
      <c r="I428" s="101"/>
      <c r="J428" s="100"/>
      <c r="M428" s="101"/>
      <c r="N428" s="100"/>
      <c r="Q428" s="101"/>
      <c r="R428" s="100"/>
      <c r="U428" s="101"/>
      <c r="V428" s="100"/>
      <c r="Y428" s="101"/>
      <c r="Z428" s="100"/>
      <c r="AC428" s="101"/>
      <c r="AD428" s="100"/>
      <c r="AG428" s="101"/>
      <c r="AH428" s="100"/>
      <c r="AK428" s="101"/>
      <c r="AL428" s="100"/>
      <c r="AO428" s="101"/>
      <c r="AP428" s="100"/>
      <c r="AS428" s="101"/>
      <c r="AT428" s="100"/>
      <c r="AW428" s="101"/>
      <c r="AX428" s="100"/>
      <c r="BA428" s="101"/>
      <c r="BB428" s="100"/>
      <c r="BE428" s="101"/>
      <c r="BF428" s="100"/>
      <c r="BI428" s="101"/>
      <c r="BJ428" s="100"/>
      <c r="BM428" s="101"/>
      <c r="BN428" s="100"/>
      <c r="BQ428" s="101"/>
      <c r="BR428" s="100"/>
      <c r="BU428" s="101"/>
      <c r="BV428" s="100"/>
      <c r="BY428" s="101"/>
      <c r="BZ428" s="100"/>
      <c r="CC428" s="101"/>
      <c r="CD428" s="100"/>
      <c r="CG428" s="101"/>
      <c r="CH428" s="100"/>
      <c r="CK428" s="101"/>
      <c r="CL428" s="100"/>
      <c r="CO428" s="101"/>
      <c r="CP428" s="100"/>
      <c r="CS428" s="101"/>
      <c r="CT428" s="100"/>
      <c r="CW428" s="101"/>
      <c r="CX428" s="100"/>
      <c r="DA428" s="101"/>
      <c r="DB428" s="100"/>
      <c r="DE428" s="101"/>
      <c r="DF428" s="100"/>
      <c r="DI428" s="101"/>
    </row>
    <row r="429" spans="1:141" outlineLevel="2" x14ac:dyDescent="0.25">
      <c r="A429" s="90"/>
      <c r="B429" s="90"/>
      <c r="C429" s="90"/>
      <c r="D429" s="90"/>
      <c r="E429" t="str">
        <f>CONCATENATE(E425," scenario: ",$J$8)</f>
        <v>Days (annualized) scenario: Default</v>
      </c>
      <c r="F429" s="100"/>
      <c r="I429" s="101"/>
      <c r="J429" s="100"/>
      <c r="M429" s="101"/>
      <c r="N429" s="100"/>
      <c r="Q429" s="101"/>
      <c r="R429" s="100"/>
      <c r="U429" s="101"/>
      <c r="V429" s="100"/>
      <c r="Y429" s="101"/>
      <c r="Z429" s="100"/>
      <c r="AC429" s="101"/>
      <c r="AD429" s="100"/>
      <c r="AG429" s="101"/>
      <c r="AH429" s="100"/>
      <c r="AK429" s="101"/>
      <c r="AL429" s="100"/>
      <c r="AO429" s="101"/>
      <c r="AP429" s="142">
        <f t="shared" ref="AP429:BU429" si="739">CHOOSE($I$8,AP430,AP431,AP432,AP433,AP434)</f>
        <v>0</v>
      </c>
      <c r="AQ429" s="16">
        <f t="shared" si="739"/>
        <v>0</v>
      </c>
      <c r="AR429" s="16">
        <f t="shared" si="739"/>
        <v>0</v>
      </c>
      <c r="AS429" s="143">
        <f t="shared" si="739"/>
        <v>0</v>
      </c>
      <c r="AT429" s="142">
        <f t="shared" si="739"/>
        <v>0</v>
      </c>
      <c r="AU429" s="16">
        <f t="shared" si="739"/>
        <v>0</v>
      </c>
      <c r="AV429" s="16">
        <f t="shared" si="739"/>
        <v>0</v>
      </c>
      <c r="AW429" s="143">
        <f t="shared" si="739"/>
        <v>0</v>
      </c>
      <c r="AX429" s="142">
        <f t="shared" si="739"/>
        <v>0</v>
      </c>
      <c r="AY429" s="16">
        <f t="shared" si="739"/>
        <v>0</v>
      </c>
      <c r="AZ429" s="16">
        <f t="shared" si="739"/>
        <v>0</v>
      </c>
      <c r="BA429" s="143">
        <f t="shared" si="739"/>
        <v>0</v>
      </c>
      <c r="BB429" s="142">
        <f t="shared" si="739"/>
        <v>0</v>
      </c>
      <c r="BC429" s="16">
        <f t="shared" si="739"/>
        <v>0</v>
      </c>
      <c r="BD429" s="16">
        <f t="shared" si="739"/>
        <v>0</v>
      </c>
      <c r="BE429" s="143">
        <f t="shared" si="739"/>
        <v>0</v>
      </c>
      <c r="BF429" s="142">
        <f t="shared" si="739"/>
        <v>0</v>
      </c>
      <c r="BG429" s="16">
        <f t="shared" si="739"/>
        <v>0</v>
      </c>
      <c r="BH429" s="16">
        <f t="shared" si="739"/>
        <v>0</v>
      </c>
      <c r="BI429" s="143">
        <f t="shared" si="739"/>
        <v>0</v>
      </c>
      <c r="BJ429" s="142">
        <f t="shared" si="739"/>
        <v>0</v>
      </c>
      <c r="BK429" s="16">
        <f t="shared" si="739"/>
        <v>0</v>
      </c>
      <c r="BL429" s="16">
        <f t="shared" si="739"/>
        <v>0</v>
      </c>
      <c r="BM429" s="143">
        <f t="shared" si="739"/>
        <v>0</v>
      </c>
      <c r="BN429" s="142">
        <f t="shared" si="739"/>
        <v>0</v>
      </c>
      <c r="BO429" s="16">
        <f t="shared" si="739"/>
        <v>0</v>
      </c>
      <c r="BP429" s="16">
        <f t="shared" si="739"/>
        <v>0</v>
      </c>
      <c r="BQ429" s="143">
        <f t="shared" si="739"/>
        <v>0</v>
      </c>
      <c r="BR429" s="142">
        <f t="shared" si="739"/>
        <v>0</v>
      </c>
      <c r="BS429" s="16">
        <f t="shared" si="739"/>
        <v>0</v>
      </c>
      <c r="BT429" s="16">
        <f t="shared" si="739"/>
        <v>0</v>
      </c>
      <c r="BU429" s="143">
        <f t="shared" si="739"/>
        <v>0</v>
      </c>
      <c r="BV429" s="142">
        <f t="shared" ref="BV429:DA429" si="740">CHOOSE($I$8,BV430,BV431,BV432,BV433,BV434)</f>
        <v>0</v>
      </c>
      <c r="BW429" s="16">
        <f t="shared" si="740"/>
        <v>0</v>
      </c>
      <c r="BX429" s="16">
        <f t="shared" si="740"/>
        <v>0</v>
      </c>
      <c r="BY429" s="143">
        <f t="shared" si="740"/>
        <v>0</v>
      </c>
      <c r="BZ429" s="142">
        <f t="shared" si="740"/>
        <v>0</v>
      </c>
      <c r="CA429" s="16">
        <f t="shared" si="740"/>
        <v>0</v>
      </c>
      <c r="CB429" s="16">
        <f t="shared" si="740"/>
        <v>0</v>
      </c>
      <c r="CC429" s="143">
        <f t="shared" si="740"/>
        <v>0</v>
      </c>
      <c r="CD429" s="142">
        <f t="shared" si="740"/>
        <v>0</v>
      </c>
      <c r="CE429" s="16">
        <f t="shared" si="740"/>
        <v>0</v>
      </c>
      <c r="CF429" s="16">
        <f t="shared" si="740"/>
        <v>0</v>
      </c>
      <c r="CG429" s="143">
        <f t="shared" si="740"/>
        <v>0</v>
      </c>
      <c r="CH429" s="142">
        <f t="shared" si="740"/>
        <v>0</v>
      </c>
      <c r="CI429" s="16">
        <f t="shared" si="740"/>
        <v>0</v>
      </c>
      <c r="CJ429" s="16">
        <f t="shared" si="740"/>
        <v>0</v>
      </c>
      <c r="CK429" s="143">
        <f t="shared" si="740"/>
        <v>0</v>
      </c>
      <c r="CL429" s="142">
        <f t="shared" si="740"/>
        <v>0</v>
      </c>
      <c r="CM429" s="16">
        <f t="shared" si="740"/>
        <v>0</v>
      </c>
      <c r="CN429" s="16">
        <f t="shared" si="740"/>
        <v>0</v>
      </c>
      <c r="CO429" s="143">
        <f t="shared" si="740"/>
        <v>0</v>
      </c>
      <c r="CP429" s="142">
        <f t="shared" si="740"/>
        <v>0</v>
      </c>
      <c r="CQ429" s="16">
        <f t="shared" si="740"/>
        <v>0</v>
      </c>
      <c r="CR429" s="16">
        <f t="shared" si="740"/>
        <v>0</v>
      </c>
      <c r="CS429" s="143">
        <f t="shared" si="740"/>
        <v>0</v>
      </c>
      <c r="CT429" s="142">
        <f t="shared" si="740"/>
        <v>0</v>
      </c>
      <c r="CU429" s="16">
        <f t="shared" si="740"/>
        <v>0</v>
      </c>
      <c r="CV429" s="16">
        <f t="shared" si="740"/>
        <v>0</v>
      </c>
      <c r="CW429" s="143">
        <f t="shared" si="740"/>
        <v>0</v>
      </c>
      <c r="CX429" s="142">
        <f t="shared" si="740"/>
        <v>0</v>
      </c>
      <c r="CY429" s="16">
        <f t="shared" si="740"/>
        <v>0</v>
      </c>
      <c r="CZ429" s="16">
        <f t="shared" si="740"/>
        <v>0</v>
      </c>
      <c r="DA429" s="143">
        <f t="shared" si="740"/>
        <v>0</v>
      </c>
      <c r="DB429" s="142">
        <f t="shared" ref="DB429:DI429" si="741">CHOOSE($I$8,DB430,DB431,DB432,DB433,DB434)</f>
        <v>0</v>
      </c>
      <c r="DC429" s="16">
        <f t="shared" si="741"/>
        <v>0</v>
      </c>
      <c r="DD429" s="16">
        <f t="shared" si="741"/>
        <v>0</v>
      </c>
      <c r="DE429" s="143">
        <f t="shared" si="741"/>
        <v>0</v>
      </c>
      <c r="DF429" s="142">
        <f t="shared" si="741"/>
        <v>0</v>
      </c>
      <c r="DG429" s="16">
        <f t="shared" si="741"/>
        <v>0</v>
      </c>
      <c r="DH429" s="16">
        <f t="shared" si="741"/>
        <v>0</v>
      </c>
      <c r="DI429" s="143">
        <f t="shared" si="741"/>
        <v>0</v>
      </c>
      <c r="DT429" s="16">
        <f t="shared" ref="DT429:EK429" si="742">CHOOSE($I$8,DT430,DT431,DT432,DT433,DT434)</f>
        <v>0</v>
      </c>
      <c r="DU429" s="16">
        <f t="shared" ca="1" si="742"/>
        <v>59.906683956534586</v>
      </c>
      <c r="DV429" s="16">
        <f t="shared" ca="1" si="742"/>
        <v>59.906683956534586</v>
      </c>
      <c r="DW429" s="16">
        <f t="shared" ca="1" si="742"/>
        <v>59.906683956534586</v>
      </c>
      <c r="DX429" s="16">
        <f t="shared" ca="1" si="742"/>
        <v>59.906683956534586</v>
      </c>
      <c r="DY429" s="16">
        <f t="shared" ca="1" si="742"/>
        <v>59.906683956534586</v>
      </c>
      <c r="DZ429" s="16">
        <f t="shared" ca="1" si="742"/>
        <v>59.906683956534586</v>
      </c>
      <c r="EA429" s="16">
        <f t="shared" ca="1" si="742"/>
        <v>59.906683956534586</v>
      </c>
      <c r="EB429" s="16">
        <f t="shared" ca="1" si="742"/>
        <v>59.906683956534586</v>
      </c>
      <c r="EC429" s="16">
        <f t="shared" ca="1" si="742"/>
        <v>59.906683956534586</v>
      </c>
      <c r="ED429" s="16">
        <f t="shared" ca="1" si="742"/>
        <v>59.906683956534586</v>
      </c>
      <c r="EE429" s="16">
        <f t="shared" ca="1" si="742"/>
        <v>59.906683956534586</v>
      </c>
      <c r="EF429" s="16">
        <f t="shared" ca="1" si="742"/>
        <v>59.906683956534586</v>
      </c>
      <c r="EG429" s="16">
        <f t="shared" ca="1" si="742"/>
        <v>59.906683956534586</v>
      </c>
      <c r="EH429" s="16">
        <f t="shared" ca="1" si="742"/>
        <v>59.906683956534586</v>
      </c>
      <c r="EI429" s="16">
        <f t="shared" ca="1" si="742"/>
        <v>59.906683956534586</v>
      </c>
      <c r="EJ429" s="16">
        <f t="shared" ca="1" si="742"/>
        <v>59.906683956534586</v>
      </c>
      <c r="EK429" s="16">
        <f t="shared" ca="1" si="742"/>
        <v>59.906683956534586</v>
      </c>
    </row>
    <row r="430" spans="1:141" outlineLevel="2" x14ac:dyDescent="0.25">
      <c r="A430" s="90"/>
      <c r="B430" s="90"/>
      <c r="C430" s="90"/>
      <c r="D430" s="90"/>
      <c r="E430" t="str">
        <f>CONCATENATE("- ", $N$6,":")</f>
        <v>- Base:</v>
      </c>
      <c r="F430" s="100"/>
      <c r="I430" s="101"/>
      <c r="J430" s="100"/>
      <c r="M430" s="101"/>
      <c r="N430" s="100"/>
      <c r="Q430" s="101"/>
      <c r="R430" s="100"/>
      <c r="U430" s="101"/>
      <c r="V430" s="100"/>
      <c r="Y430" s="101"/>
      <c r="Z430" s="100"/>
      <c r="AC430" s="101"/>
      <c r="AD430" s="100"/>
      <c r="AG430" s="101"/>
      <c r="AH430" s="100"/>
      <c r="AK430" s="101"/>
      <c r="AL430" s="100"/>
      <c r="AO430" s="101"/>
      <c r="AP430" s="144">
        <v>0</v>
      </c>
      <c r="AQ430" s="145">
        <v>0</v>
      </c>
      <c r="AR430" s="145">
        <v>0</v>
      </c>
      <c r="AS430" s="146">
        <v>0</v>
      </c>
      <c r="AT430" s="144">
        <v>0</v>
      </c>
      <c r="AU430" s="145">
        <v>0</v>
      </c>
      <c r="AV430" s="145">
        <v>0</v>
      </c>
      <c r="AW430" s="146">
        <v>0</v>
      </c>
      <c r="AX430" s="144">
        <v>0</v>
      </c>
      <c r="AY430" s="145">
        <v>0</v>
      </c>
      <c r="AZ430" s="145">
        <v>0</v>
      </c>
      <c r="BA430" s="146">
        <v>0</v>
      </c>
      <c r="BB430" s="144">
        <v>0</v>
      </c>
      <c r="BC430" s="145">
        <v>0</v>
      </c>
      <c r="BD430" s="145">
        <v>0</v>
      </c>
      <c r="BE430" s="146">
        <v>0</v>
      </c>
      <c r="BF430" s="144">
        <v>0</v>
      </c>
      <c r="BG430" s="145">
        <v>0</v>
      </c>
      <c r="BH430" s="145">
        <v>0</v>
      </c>
      <c r="BI430" s="146">
        <v>0</v>
      </c>
      <c r="BJ430" s="144">
        <v>0</v>
      </c>
      <c r="BK430" s="145">
        <v>0</v>
      </c>
      <c r="BL430" s="145">
        <v>0</v>
      </c>
      <c r="BM430" s="146">
        <v>0</v>
      </c>
      <c r="BN430" s="144">
        <v>0</v>
      </c>
      <c r="BO430" s="145">
        <v>0</v>
      </c>
      <c r="BP430" s="145">
        <v>0</v>
      </c>
      <c r="BQ430" s="146">
        <v>0</v>
      </c>
      <c r="BR430" s="144">
        <v>0</v>
      </c>
      <c r="BS430" s="145">
        <v>0</v>
      </c>
      <c r="BT430" s="145">
        <v>0</v>
      </c>
      <c r="BU430" s="146">
        <v>0</v>
      </c>
      <c r="BV430" s="144">
        <v>0</v>
      </c>
      <c r="BW430" s="145">
        <v>0</v>
      </c>
      <c r="BX430" s="145">
        <v>0</v>
      </c>
      <c r="BY430" s="146">
        <v>0</v>
      </c>
      <c r="BZ430" s="144">
        <v>0</v>
      </c>
      <c r="CA430" s="145">
        <v>0</v>
      </c>
      <c r="CB430" s="145">
        <v>0</v>
      </c>
      <c r="CC430" s="146">
        <v>0</v>
      </c>
      <c r="CD430" s="144">
        <v>0</v>
      </c>
      <c r="CE430" s="145">
        <v>0</v>
      </c>
      <c r="CF430" s="145">
        <v>0</v>
      </c>
      <c r="CG430" s="146">
        <v>0</v>
      </c>
      <c r="CH430" s="144">
        <v>0</v>
      </c>
      <c r="CI430" s="145">
        <v>0</v>
      </c>
      <c r="CJ430" s="145">
        <v>0</v>
      </c>
      <c r="CK430" s="146">
        <v>0</v>
      </c>
      <c r="CL430" s="144">
        <v>0</v>
      </c>
      <c r="CM430" s="145">
        <v>0</v>
      </c>
      <c r="CN430" s="145">
        <v>0</v>
      </c>
      <c r="CO430" s="146">
        <v>0</v>
      </c>
      <c r="CP430" s="144">
        <v>0</v>
      </c>
      <c r="CQ430" s="145">
        <v>0</v>
      </c>
      <c r="CR430" s="145">
        <v>0</v>
      </c>
      <c r="CS430" s="146">
        <v>0</v>
      </c>
      <c r="CT430" s="144">
        <v>0</v>
      </c>
      <c r="CU430" s="145">
        <v>0</v>
      </c>
      <c r="CV430" s="145">
        <v>0</v>
      </c>
      <c r="CW430" s="146">
        <v>0</v>
      </c>
      <c r="CX430" s="144">
        <v>0</v>
      </c>
      <c r="CY430" s="145">
        <v>0</v>
      </c>
      <c r="CZ430" s="145">
        <v>0</v>
      </c>
      <c r="DA430" s="146">
        <v>0</v>
      </c>
      <c r="DB430" s="144">
        <v>0</v>
      </c>
      <c r="DC430" s="145">
        <v>0</v>
      </c>
      <c r="DD430" s="145">
        <v>0</v>
      </c>
      <c r="DE430" s="146">
        <v>0</v>
      </c>
      <c r="DF430" s="144">
        <v>0</v>
      </c>
      <c r="DG430" s="145">
        <v>0</v>
      </c>
      <c r="DH430" s="145">
        <v>0</v>
      </c>
      <c r="DI430" s="146">
        <v>0</v>
      </c>
      <c r="DT430" s="145">
        <v>0</v>
      </c>
      <c r="DU430" s="145">
        <v>0</v>
      </c>
      <c r="DV430" s="145">
        <v>0</v>
      </c>
      <c r="DW430" s="145">
        <v>0</v>
      </c>
      <c r="DX430" s="145">
        <v>0</v>
      </c>
      <c r="DY430" s="145">
        <v>0</v>
      </c>
      <c r="DZ430" s="145">
        <v>0</v>
      </c>
      <c r="EA430" s="145">
        <v>0</v>
      </c>
      <c r="EB430" s="145">
        <v>0</v>
      </c>
      <c r="EC430" s="145">
        <v>0</v>
      </c>
      <c r="ED430" s="145">
        <v>0</v>
      </c>
      <c r="EE430" s="145">
        <v>0</v>
      </c>
      <c r="EF430" s="145">
        <v>0</v>
      </c>
      <c r="EG430" s="145">
        <v>0</v>
      </c>
      <c r="EH430" s="145">
        <v>0</v>
      </c>
      <c r="EI430" s="145">
        <v>0</v>
      </c>
      <c r="EJ430" s="145">
        <v>0</v>
      </c>
      <c r="EK430" s="145">
        <v>0</v>
      </c>
    </row>
    <row r="431" spans="1:141" outlineLevel="2" x14ac:dyDescent="0.25">
      <c r="A431" s="90"/>
      <c r="B431" s="90"/>
      <c r="C431" s="90"/>
      <c r="D431" s="90"/>
      <c r="E431" t="str">
        <f>CONCATENATE("- ", $N$7,":")</f>
        <v>- Upside:</v>
      </c>
      <c r="F431" s="100"/>
      <c r="I431" s="101"/>
      <c r="J431" s="100"/>
      <c r="M431" s="101"/>
      <c r="N431" s="100"/>
      <c r="Q431" s="101"/>
      <c r="R431" s="100"/>
      <c r="U431" s="101"/>
      <c r="V431" s="100"/>
      <c r="Y431" s="101"/>
      <c r="Z431" s="100"/>
      <c r="AC431" s="101"/>
      <c r="AD431" s="100"/>
      <c r="AG431" s="101"/>
      <c r="AH431" s="100"/>
      <c r="AK431" s="101"/>
      <c r="AL431" s="100"/>
      <c r="AO431" s="101"/>
      <c r="AP431" s="144">
        <v>0</v>
      </c>
      <c r="AQ431" s="145">
        <v>0</v>
      </c>
      <c r="AR431" s="145">
        <v>0</v>
      </c>
      <c r="AS431" s="146">
        <v>0</v>
      </c>
      <c r="AT431" s="144">
        <v>0</v>
      </c>
      <c r="AU431" s="145">
        <v>0</v>
      </c>
      <c r="AV431" s="145">
        <v>0</v>
      </c>
      <c r="AW431" s="146">
        <v>0</v>
      </c>
      <c r="AX431" s="144">
        <v>0</v>
      </c>
      <c r="AY431" s="145">
        <v>0</v>
      </c>
      <c r="AZ431" s="145">
        <v>0</v>
      </c>
      <c r="BA431" s="146">
        <v>0</v>
      </c>
      <c r="BB431" s="144">
        <v>0</v>
      </c>
      <c r="BC431" s="145">
        <v>0</v>
      </c>
      <c r="BD431" s="145">
        <v>0</v>
      </c>
      <c r="BE431" s="146">
        <v>0</v>
      </c>
      <c r="BF431" s="144">
        <v>0</v>
      </c>
      <c r="BG431" s="145">
        <v>0</v>
      </c>
      <c r="BH431" s="145">
        <v>0</v>
      </c>
      <c r="BI431" s="146">
        <v>0</v>
      </c>
      <c r="BJ431" s="144">
        <v>0</v>
      </c>
      <c r="BK431" s="145">
        <v>0</v>
      </c>
      <c r="BL431" s="145">
        <v>0</v>
      </c>
      <c r="BM431" s="146">
        <v>0</v>
      </c>
      <c r="BN431" s="144">
        <v>0</v>
      </c>
      <c r="BO431" s="145">
        <v>0</v>
      </c>
      <c r="BP431" s="145">
        <v>0</v>
      </c>
      <c r="BQ431" s="146">
        <v>0</v>
      </c>
      <c r="BR431" s="144">
        <v>0</v>
      </c>
      <c r="BS431" s="145">
        <v>0</v>
      </c>
      <c r="BT431" s="145">
        <v>0</v>
      </c>
      <c r="BU431" s="146">
        <v>0</v>
      </c>
      <c r="BV431" s="144">
        <v>0</v>
      </c>
      <c r="BW431" s="145">
        <v>0</v>
      </c>
      <c r="BX431" s="145">
        <v>0</v>
      </c>
      <c r="BY431" s="146">
        <v>0</v>
      </c>
      <c r="BZ431" s="144">
        <v>0</v>
      </c>
      <c r="CA431" s="145">
        <v>0</v>
      </c>
      <c r="CB431" s="145">
        <v>0</v>
      </c>
      <c r="CC431" s="146">
        <v>0</v>
      </c>
      <c r="CD431" s="144">
        <v>0</v>
      </c>
      <c r="CE431" s="145">
        <v>0</v>
      </c>
      <c r="CF431" s="145">
        <v>0</v>
      </c>
      <c r="CG431" s="146">
        <v>0</v>
      </c>
      <c r="CH431" s="144">
        <v>0</v>
      </c>
      <c r="CI431" s="145">
        <v>0</v>
      </c>
      <c r="CJ431" s="145">
        <v>0</v>
      </c>
      <c r="CK431" s="146">
        <v>0</v>
      </c>
      <c r="CL431" s="144">
        <v>0</v>
      </c>
      <c r="CM431" s="145">
        <v>0</v>
      </c>
      <c r="CN431" s="145">
        <v>0</v>
      </c>
      <c r="CO431" s="146">
        <v>0</v>
      </c>
      <c r="CP431" s="144">
        <v>0</v>
      </c>
      <c r="CQ431" s="145">
        <v>0</v>
      </c>
      <c r="CR431" s="145">
        <v>0</v>
      </c>
      <c r="CS431" s="146">
        <v>0</v>
      </c>
      <c r="CT431" s="144">
        <v>0</v>
      </c>
      <c r="CU431" s="145">
        <v>0</v>
      </c>
      <c r="CV431" s="145">
        <v>0</v>
      </c>
      <c r="CW431" s="146">
        <v>0</v>
      </c>
      <c r="CX431" s="144">
        <v>0</v>
      </c>
      <c r="CY431" s="145">
        <v>0</v>
      </c>
      <c r="CZ431" s="145">
        <v>0</v>
      </c>
      <c r="DA431" s="146">
        <v>0</v>
      </c>
      <c r="DB431" s="144">
        <v>0</v>
      </c>
      <c r="DC431" s="145">
        <v>0</v>
      </c>
      <c r="DD431" s="145">
        <v>0</v>
      </c>
      <c r="DE431" s="146">
        <v>0</v>
      </c>
      <c r="DF431" s="144">
        <v>0</v>
      </c>
      <c r="DG431" s="145">
        <v>0</v>
      </c>
      <c r="DH431" s="145">
        <v>0</v>
      </c>
      <c r="DI431" s="146">
        <v>0</v>
      </c>
      <c r="DT431" s="145">
        <v>0</v>
      </c>
      <c r="DU431" s="145">
        <v>0</v>
      </c>
      <c r="DV431" s="145">
        <v>0</v>
      </c>
      <c r="DW431" s="145">
        <v>0</v>
      </c>
      <c r="DX431" s="145">
        <v>0</v>
      </c>
      <c r="DY431" s="145">
        <v>0</v>
      </c>
      <c r="DZ431" s="145">
        <v>0</v>
      </c>
      <c r="EA431" s="145">
        <v>0</v>
      </c>
      <c r="EB431" s="145">
        <v>0</v>
      </c>
      <c r="EC431" s="145">
        <v>0</v>
      </c>
      <c r="ED431" s="145">
        <v>0</v>
      </c>
      <c r="EE431" s="145">
        <v>0</v>
      </c>
      <c r="EF431" s="145">
        <v>0</v>
      </c>
      <c r="EG431" s="145">
        <v>0</v>
      </c>
      <c r="EH431" s="145">
        <v>0</v>
      </c>
      <c r="EI431" s="145">
        <v>0</v>
      </c>
      <c r="EJ431" s="145">
        <v>0</v>
      </c>
      <c r="EK431" s="145">
        <v>0</v>
      </c>
    </row>
    <row r="432" spans="1:141" outlineLevel="2" x14ac:dyDescent="0.25">
      <c r="A432" s="90"/>
      <c r="B432" s="90"/>
      <c r="C432" s="90"/>
      <c r="D432" s="90"/>
      <c r="E432" t="str">
        <f>CONCATENATE("- ", $N$8,":")</f>
        <v>- Downside:</v>
      </c>
      <c r="F432" s="100"/>
      <c r="I432" s="101"/>
      <c r="J432" s="100"/>
      <c r="M432" s="101"/>
      <c r="N432" s="100"/>
      <c r="Q432" s="101"/>
      <c r="R432" s="100"/>
      <c r="U432" s="101"/>
      <c r="V432" s="100"/>
      <c r="Y432" s="101"/>
      <c r="Z432" s="100"/>
      <c r="AC432" s="101"/>
      <c r="AD432" s="100"/>
      <c r="AG432" s="101"/>
      <c r="AH432" s="100"/>
      <c r="AK432" s="101"/>
      <c r="AL432" s="100"/>
      <c r="AO432" s="101"/>
      <c r="AP432" s="144">
        <v>0</v>
      </c>
      <c r="AQ432" s="145">
        <v>0</v>
      </c>
      <c r="AR432" s="145">
        <v>0</v>
      </c>
      <c r="AS432" s="146">
        <v>0</v>
      </c>
      <c r="AT432" s="144">
        <v>0</v>
      </c>
      <c r="AU432" s="145">
        <v>0</v>
      </c>
      <c r="AV432" s="145">
        <v>0</v>
      </c>
      <c r="AW432" s="146">
        <v>0</v>
      </c>
      <c r="AX432" s="144">
        <v>0</v>
      </c>
      <c r="AY432" s="145">
        <v>0</v>
      </c>
      <c r="AZ432" s="145">
        <v>0</v>
      </c>
      <c r="BA432" s="146">
        <v>0</v>
      </c>
      <c r="BB432" s="144">
        <v>0</v>
      </c>
      <c r="BC432" s="145">
        <v>0</v>
      </c>
      <c r="BD432" s="145">
        <v>0</v>
      </c>
      <c r="BE432" s="146">
        <v>0</v>
      </c>
      <c r="BF432" s="144">
        <v>0</v>
      </c>
      <c r="BG432" s="145">
        <v>0</v>
      </c>
      <c r="BH432" s="145">
        <v>0</v>
      </c>
      <c r="BI432" s="146">
        <v>0</v>
      </c>
      <c r="BJ432" s="144">
        <v>0</v>
      </c>
      <c r="BK432" s="145">
        <v>0</v>
      </c>
      <c r="BL432" s="145">
        <v>0</v>
      </c>
      <c r="BM432" s="146">
        <v>0</v>
      </c>
      <c r="BN432" s="144">
        <v>0</v>
      </c>
      <c r="BO432" s="145">
        <v>0</v>
      </c>
      <c r="BP432" s="145">
        <v>0</v>
      </c>
      <c r="BQ432" s="146">
        <v>0</v>
      </c>
      <c r="BR432" s="144">
        <v>0</v>
      </c>
      <c r="BS432" s="145">
        <v>0</v>
      </c>
      <c r="BT432" s="145">
        <v>0</v>
      </c>
      <c r="BU432" s="146">
        <v>0</v>
      </c>
      <c r="BV432" s="144">
        <v>0</v>
      </c>
      <c r="BW432" s="145">
        <v>0</v>
      </c>
      <c r="BX432" s="145">
        <v>0</v>
      </c>
      <c r="BY432" s="146">
        <v>0</v>
      </c>
      <c r="BZ432" s="144">
        <v>0</v>
      </c>
      <c r="CA432" s="145">
        <v>0</v>
      </c>
      <c r="CB432" s="145">
        <v>0</v>
      </c>
      <c r="CC432" s="146">
        <v>0</v>
      </c>
      <c r="CD432" s="144">
        <v>0</v>
      </c>
      <c r="CE432" s="145">
        <v>0</v>
      </c>
      <c r="CF432" s="145">
        <v>0</v>
      </c>
      <c r="CG432" s="146">
        <v>0</v>
      </c>
      <c r="CH432" s="144">
        <v>0</v>
      </c>
      <c r="CI432" s="145">
        <v>0</v>
      </c>
      <c r="CJ432" s="145">
        <v>0</v>
      </c>
      <c r="CK432" s="146">
        <v>0</v>
      </c>
      <c r="CL432" s="144">
        <v>0</v>
      </c>
      <c r="CM432" s="145">
        <v>0</v>
      </c>
      <c r="CN432" s="145">
        <v>0</v>
      </c>
      <c r="CO432" s="146">
        <v>0</v>
      </c>
      <c r="CP432" s="144">
        <v>0</v>
      </c>
      <c r="CQ432" s="145">
        <v>0</v>
      </c>
      <c r="CR432" s="145">
        <v>0</v>
      </c>
      <c r="CS432" s="146">
        <v>0</v>
      </c>
      <c r="CT432" s="144">
        <v>0</v>
      </c>
      <c r="CU432" s="145">
        <v>0</v>
      </c>
      <c r="CV432" s="145">
        <v>0</v>
      </c>
      <c r="CW432" s="146">
        <v>0</v>
      </c>
      <c r="CX432" s="144">
        <v>0</v>
      </c>
      <c r="CY432" s="145">
        <v>0</v>
      </c>
      <c r="CZ432" s="145">
        <v>0</v>
      </c>
      <c r="DA432" s="146">
        <v>0</v>
      </c>
      <c r="DB432" s="144">
        <v>0</v>
      </c>
      <c r="DC432" s="145">
        <v>0</v>
      </c>
      <c r="DD432" s="145">
        <v>0</v>
      </c>
      <c r="DE432" s="146">
        <v>0</v>
      </c>
      <c r="DF432" s="144">
        <v>0</v>
      </c>
      <c r="DG432" s="145">
        <v>0</v>
      </c>
      <c r="DH432" s="145">
        <v>0</v>
      </c>
      <c r="DI432" s="146">
        <v>0</v>
      </c>
      <c r="DT432" s="145">
        <v>0</v>
      </c>
      <c r="DU432" s="145">
        <v>0</v>
      </c>
      <c r="DV432" s="145">
        <v>0</v>
      </c>
      <c r="DW432" s="145">
        <v>0</v>
      </c>
      <c r="DX432" s="145">
        <v>0</v>
      </c>
      <c r="DY432" s="145">
        <v>0</v>
      </c>
      <c r="DZ432" s="145">
        <v>0</v>
      </c>
      <c r="EA432" s="145">
        <v>0</v>
      </c>
      <c r="EB432" s="145">
        <v>0</v>
      </c>
      <c r="EC432" s="145">
        <v>0</v>
      </c>
      <c r="ED432" s="145">
        <v>0</v>
      </c>
      <c r="EE432" s="145">
        <v>0</v>
      </c>
      <c r="EF432" s="145">
        <v>0</v>
      </c>
      <c r="EG432" s="145">
        <v>0</v>
      </c>
      <c r="EH432" s="145">
        <v>0</v>
      </c>
      <c r="EI432" s="145">
        <v>0</v>
      </c>
      <c r="EJ432" s="145">
        <v>0</v>
      </c>
      <c r="EK432" s="145">
        <v>0</v>
      </c>
    </row>
    <row r="433" spans="1:141" outlineLevel="2" x14ac:dyDescent="0.25">
      <c r="A433" s="90"/>
      <c r="B433" s="90"/>
      <c r="C433" s="90"/>
      <c r="D433" s="90"/>
      <c r="E433" t="str">
        <f>CONCATENATE("- ", $N$9,":")</f>
        <v>- Management:</v>
      </c>
      <c r="F433" s="100"/>
      <c r="I433" s="101"/>
      <c r="J433" s="100"/>
      <c r="M433" s="101"/>
      <c r="N433" s="100"/>
      <c r="Q433" s="101"/>
      <c r="R433" s="100"/>
      <c r="U433" s="101"/>
      <c r="V433" s="100"/>
      <c r="Y433" s="101"/>
      <c r="Z433" s="100"/>
      <c r="AC433" s="101"/>
      <c r="AD433" s="100"/>
      <c r="AG433" s="101"/>
      <c r="AH433" s="100"/>
      <c r="AK433" s="101"/>
      <c r="AL433" s="100"/>
      <c r="AO433" s="101"/>
      <c r="AP433" s="144">
        <v>0</v>
      </c>
      <c r="AQ433" s="145">
        <v>0</v>
      </c>
      <c r="AR433" s="145">
        <v>0</v>
      </c>
      <c r="AS433" s="146">
        <v>0</v>
      </c>
      <c r="AT433" s="144">
        <v>0</v>
      </c>
      <c r="AU433" s="145">
        <v>0</v>
      </c>
      <c r="AV433" s="145">
        <v>0</v>
      </c>
      <c r="AW433" s="146">
        <v>0</v>
      </c>
      <c r="AX433" s="144">
        <v>0</v>
      </c>
      <c r="AY433" s="145">
        <v>0</v>
      </c>
      <c r="AZ433" s="145">
        <v>0</v>
      </c>
      <c r="BA433" s="146">
        <v>0</v>
      </c>
      <c r="BB433" s="144">
        <v>0</v>
      </c>
      <c r="BC433" s="145">
        <v>0</v>
      </c>
      <c r="BD433" s="145">
        <v>0</v>
      </c>
      <c r="BE433" s="146">
        <v>0</v>
      </c>
      <c r="BF433" s="144">
        <v>0</v>
      </c>
      <c r="BG433" s="145">
        <v>0</v>
      </c>
      <c r="BH433" s="145">
        <v>0</v>
      </c>
      <c r="BI433" s="146">
        <v>0</v>
      </c>
      <c r="BJ433" s="144">
        <v>0</v>
      </c>
      <c r="BK433" s="145">
        <v>0</v>
      </c>
      <c r="BL433" s="145">
        <v>0</v>
      </c>
      <c r="BM433" s="146">
        <v>0</v>
      </c>
      <c r="BN433" s="144">
        <v>0</v>
      </c>
      <c r="BO433" s="145">
        <v>0</v>
      </c>
      <c r="BP433" s="145">
        <v>0</v>
      </c>
      <c r="BQ433" s="146">
        <v>0</v>
      </c>
      <c r="BR433" s="144">
        <v>0</v>
      </c>
      <c r="BS433" s="145">
        <v>0</v>
      </c>
      <c r="BT433" s="145">
        <v>0</v>
      </c>
      <c r="BU433" s="146">
        <v>0</v>
      </c>
      <c r="BV433" s="144">
        <v>0</v>
      </c>
      <c r="BW433" s="145">
        <v>0</v>
      </c>
      <c r="BX433" s="145">
        <v>0</v>
      </c>
      <c r="BY433" s="146">
        <v>0</v>
      </c>
      <c r="BZ433" s="144">
        <v>0</v>
      </c>
      <c r="CA433" s="145">
        <v>0</v>
      </c>
      <c r="CB433" s="145">
        <v>0</v>
      </c>
      <c r="CC433" s="146">
        <v>0</v>
      </c>
      <c r="CD433" s="144">
        <v>0</v>
      </c>
      <c r="CE433" s="145">
        <v>0</v>
      </c>
      <c r="CF433" s="145">
        <v>0</v>
      </c>
      <c r="CG433" s="146">
        <v>0</v>
      </c>
      <c r="CH433" s="144">
        <v>0</v>
      </c>
      <c r="CI433" s="145">
        <v>0</v>
      </c>
      <c r="CJ433" s="145">
        <v>0</v>
      </c>
      <c r="CK433" s="146">
        <v>0</v>
      </c>
      <c r="CL433" s="144">
        <v>0</v>
      </c>
      <c r="CM433" s="145">
        <v>0</v>
      </c>
      <c r="CN433" s="145">
        <v>0</v>
      </c>
      <c r="CO433" s="146">
        <v>0</v>
      </c>
      <c r="CP433" s="144">
        <v>0</v>
      </c>
      <c r="CQ433" s="145">
        <v>0</v>
      </c>
      <c r="CR433" s="145">
        <v>0</v>
      </c>
      <c r="CS433" s="146">
        <v>0</v>
      </c>
      <c r="CT433" s="144">
        <v>0</v>
      </c>
      <c r="CU433" s="145">
        <v>0</v>
      </c>
      <c r="CV433" s="145">
        <v>0</v>
      </c>
      <c r="CW433" s="146">
        <v>0</v>
      </c>
      <c r="CX433" s="144">
        <v>0</v>
      </c>
      <c r="CY433" s="145">
        <v>0</v>
      </c>
      <c r="CZ433" s="145">
        <v>0</v>
      </c>
      <c r="DA433" s="146">
        <v>0</v>
      </c>
      <c r="DB433" s="144">
        <v>0</v>
      </c>
      <c r="DC433" s="145">
        <v>0</v>
      </c>
      <c r="DD433" s="145">
        <v>0</v>
      </c>
      <c r="DE433" s="146">
        <v>0</v>
      </c>
      <c r="DF433" s="144">
        <v>0</v>
      </c>
      <c r="DG433" s="145">
        <v>0</v>
      </c>
      <c r="DH433" s="145">
        <v>0</v>
      </c>
      <c r="DI433" s="146">
        <v>0</v>
      </c>
      <c r="DT433" s="145">
        <v>0</v>
      </c>
      <c r="DU433" s="145">
        <v>0</v>
      </c>
      <c r="DV433" s="145">
        <v>0</v>
      </c>
      <c r="DW433" s="145">
        <v>0</v>
      </c>
      <c r="DX433" s="145">
        <v>0</v>
      </c>
      <c r="DY433" s="145">
        <v>0</v>
      </c>
      <c r="DZ433" s="145">
        <v>0</v>
      </c>
      <c r="EA433" s="145">
        <v>0</v>
      </c>
      <c r="EB433" s="145">
        <v>0</v>
      </c>
      <c r="EC433" s="145">
        <v>0</v>
      </c>
      <c r="ED433" s="145">
        <v>0</v>
      </c>
      <c r="EE433" s="145">
        <v>0</v>
      </c>
      <c r="EF433" s="145">
        <v>0</v>
      </c>
      <c r="EG433" s="145">
        <v>0</v>
      </c>
      <c r="EH433" s="145">
        <v>0</v>
      </c>
      <c r="EI433" s="145">
        <v>0</v>
      </c>
      <c r="EJ433" s="145">
        <v>0</v>
      </c>
      <c r="EK433" s="145">
        <v>0</v>
      </c>
    </row>
    <row r="434" spans="1:141" outlineLevel="2" x14ac:dyDescent="0.25">
      <c r="A434" s="90"/>
      <c r="B434" s="90"/>
      <c r="C434" s="90"/>
      <c r="D434" s="90"/>
      <c r="E434" t="str">
        <f>CONCATENATE("- ", $N$10,":")</f>
        <v>- Default:</v>
      </c>
      <c r="F434" s="100"/>
      <c r="I434" s="101"/>
      <c r="J434" s="100"/>
      <c r="M434" s="101"/>
      <c r="N434" s="100"/>
      <c r="Q434" s="101"/>
      <c r="R434" s="100"/>
      <c r="U434" s="101"/>
      <c r="V434" s="100"/>
      <c r="Y434" s="101"/>
      <c r="Z434" s="100"/>
      <c r="AC434" s="101"/>
      <c r="AD434" s="100"/>
      <c r="AG434" s="101"/>
      <c r="AH434" s="100"/>
      <c r="AK434" s="101"/>
      <c r="AL434" s="100"/>
      <c r="AO434" s="101"/>
      <c r="AP434" s="144">
        <v>0</v>
      </c>
      <c r="AQ434" s="145">
        <v>0</v>
      </c>
      <c r="AR434" s="145">
        <v>0</v>
      </c>
      <c r="AS434" s="146">
        <v>0</v>
      </c>
      <c r="AT434" s="144">
        <v>0</v>
      </c>
      <c r="AU434" s="145">
        <v>0</v>
      </c>
      <c r="AV434" s="145">
        <v>0</v>
      </c>
      <c r="AW434" s="146">
        <v>0</v>
      </c>
      <c r="AX434" s="144">
        <v>0</v>
      </c>
      <c r="AY434" s="145">
        <v>0</v>
      </c>
      <c r="AZ434" s="145">
        <v>0</v>
      </c>
      <c r="BA434" s="146">
        <v>0</v>
      </c>
      <c r="BB434" s="144">
        <v>0</v>
      </c>
      <c r="BC434" s="145">
        <v>0</v>
      </c>
      <c r="BD434" s="145">
        <v>0</v>
      </c>
      <c r="BE434" s="146">
        <v>0</v>
      </c>
      <c r="BF434" s="144">
        <v>0</v>
      </c>
      <c r="BG434" s="145">
        <v>0</v>
      </c>
      <c r="BH434" s="145">
        <v>0</v>
      </c>
      <c r="BI434" s="146">
        <v>0</v>
      </c>
      <c r="BJ434" s="144">
        <v>0</v>
      </c>
      <c r="BK434" s="145">
        <v>0</v>
      </c>
      <c r="BL434" s="145">
        <v>0</v>
      </c>
      <c r="BM434" s="146">
        <v>0</v>
      </c>
      <c r="BN434" s="144">
        <v>0</v>
      </c>
      <c r="BO434" s="145">
        <v>0</v>
      </c>
      <c r="BP434" s="145">
        <v>0</v>
      </c>
      <c r="BQ434" s="146">
        <v>0</v>
      </c>
      <c r="BR434" s="144">
        <v>0</v>
      </c>
      <c r="BS434" s="145">
        <v>0</v>
      </c>
      <c r="BT434" s="145">
        <v>0</v>
      </c>
      <c r="BU434" s="146">
        <v>0</v>
      </c>
      <c r="BV434" s="144">
        <v>0</v>
      </c>
      <c r="BW434" s="145">
        <v>0</v>
      </c>
      <c r="BX434" s="145">
        <v>0</v>
      </c>
      <c r="BY434" s="146">
        <v>0</v>
      </c>
      <c r="BZ434" s="144">
        <v>0</v>
      </c>
      <c r="CA434" s="145">
        <v>0</v>
      </c>
      <c r="CB434" s="145">
        <v>0</v>
      </c>
      <c r="CC434" s="146">
        <v>0</v>
      </c>
      <c r="CD434" s="144">
        <v>0</v>
      </c>
      <c r="CE434" s="145">
        <v>0</v>
      </c>
      <c r="CF434" s="145">
        <v>0</v>
      </c>
      <c r="CG434" s="146">
        <v>0</v>
      </c>
      <c r="CH434" s="144">
        <v>0</v>
      </c>
      <c r="CI434" s="145">
        <v>0</v>
      </c>
      <c r="CJ434" s="145">
        <v>0</v>
      </c>
      <c r="CK434" s="146">
        <v>0</v>
      </c>
      <c r="CL434" s="144">
        <v>0</v>
      </c>
      <c r="CM434" s="145">
        <v>0</v>
      </c>
      <c r="CN434" s="145">
        <v>0</v>
      </c>
      <c r="CO434" s="146">
        <v>0</v>
      </c>
      <c r="CP434" s="144">
        <v>0</v>
      </c>
      <c r="CQ434" s="145">
        <v>0</v>
      </c>
      <c r="CR434" s="145">
        <v>0</v>
      </c>
      <c r="CS434" s="146">
        <v>0</v>
      </c>
      <c r="CT434" s="144">
        <v>0</v>
      </c>
      <c r="CU434" s="145">
        <v>0</v>
      </c>
      <c r="CV434" s="145">
        <v>0</v>
      </c>
      <c r="CW434" s="146">
        <v>0</v>
      </c>
      <c r="CX434" s="144">
        <v>0</v>
      </c>
      <c r="CY434" s="145">
        <v>0</v>
      </c>
      <c r="CZ434" s="145">
        <v>0</v>
      </c>
      <c r="DA434" s="146">
        <v>0</v>
      </c>
      <c r="DB434" s="144">
        <v>0</v>
      </c>
      <c r="DC434" s="145">
        <v>0</v>
      </c>
      <c r="DD434" s="145">
        <v>0</v>
      </c>
      <c r="DE434" s="146">
        <v>0</v>
      </c>
      <c r="DF434" s="144">
        <v>0</v>
      </c>
      <c r="DG434" s="145">
        <v>0</v>
      </c>
      <c r="DH434" s="145">
        <v>0</v>
      </c>
      <c r="DI434" s="146">
        <v>0</v>
      </c>
      <c r="DT434" s="145"/>
      <c r="DU434" s="145">
        <f ca="1">DT418</f>
        <v>59.906683956534586</v>
      </c>
      <c r="DV434" s="145">
        <f t="shared" ref="DV434:EK434" ca="1" si="743">DU434</f>
        <v>59.906683956534586</v>
      </c>
      <c r="DW434" s="145">
        <f t="shared" ca="1" si="743"/>
        <v>59.906683956534586</v>
      </c>
      <c r="DX434" s="145">
        <f t="shared" ca="1" si="743"/>
        <v>59.906683956534586</v>
      </c>
      <c r="DY434" s="145">
        <f t="shared" ca="1" si="743"/>
        <v>59.906683956534586</v>
      </c>
      <c r="DZ434" s="145">
        <f t="shared" ca="1" si="743"/>
        <v>59.906683956534586</v>
      </c>
      <c r="EA434" s="145">
        <f t="shared" ca="1" si="743"/>
        <v>59.906683956534586</v>
      </c>
      <c r="EB434" s="145">
        <f t="shared" ca="1" si="743"/>
        <v>59.906683956534586</v>
      </c>
      <c r="EC434" s="145">
        <f t="shared" ca="1" si="743"/>
        <v>59.906683956534586</v>
      </c>
      <c r="ED434" s="145">
        <f t="shared" ca="1" si="743"/>
        <v>59.906683956534586</v>
      </c>
      <c r="EE434" s="145">
        <f t="shared" ca="1" si="743"/>
        <v>59.906683956534586</v>
      </c>
      <c r="EF434" s="145">
        <f t="shared" ca="1" si="743"/>
        <v>59.906683956534586</v>
      </c>
      <c r="EG434" s="145">
        <f t="shared" ca="1" si="743"/>
        <v>59.906683956534586</v>
      </c>
      <c r="EH434" s="145">
        <f t="shared" ca="1" si="743"/>
        <v>59.906683956534586</v>
      </c>
      <c r="EI434" s="145">
        <f t="shared" ca="1" si="743"/>
        <v>59.906683956534586</v>
      </c>
      <c r="EJ434" s="145">
        <f t="shared" ca="1" si="743"/>
        <v>59.906683956534586</v>
      </c>
      <c r="EK434" s="145">
        <f t="shared" ca="1" si="743"/>
        <v>59.906683956534586</v>
      </c>
    </row>
    <row r="435" spans="1:141" outlineLevel="2" x14ac:dyDescent="0.25">
      <c r="A435" s="129"/>
      <c r="B435" s="129"/>
      <c r="C435" s="129"/>
      <c r="D435" s="129"/>
      <c r="E435" s="122"/>
      <c r="F435" s="130"/>
      <c r="G435" s="122"/>
      <c r="H435" s="122"/>
      <c r="I435" s="122"/>
      <c r="J435" s="130"/>
      <c r="K435" s="122"/>
      <c r="L435" s="122"/>
      <c r="M435" s="122"/>
      <c r="N435" s="130"/>
      <c r="O435" s="122"/>
      <c r="P435" s="122"/>
      <c r="Q435" s="122"/>
      <c r="R435" s="130"/>
      <c r="S435" s="122"/>
      <c r="T435" s="122"/>
      <c r="U435" s="122"/>
      <c r="V435" s="130"/>
      <c r="W435" s="122"/>
      <c r="X435" s="122"/>
      <c r="Y435" s="122"/>
      <c r="Z435" s="130"/>
      <c r="AA435" s="122"/>
      <c r="AB435" s="122"/>
      <c r="AC435" s="122"/>
      <c r="AD435" s="130"/>
      <c r="AE435" s="122"/>
      <c r="AF435" s="122"/>
      <c r="AG435" s="122"/>
      <c r="AH435" s="130"/>
      <c r="AI435" s="122"/>
      <c r="AJ435" s="122"/>
      <c r="AK435" s="122"/>
      <c r="AL435" s="130"/>
      <c r="AM435" s="122"/>
      <c r="AN435" s="122"/>
      <c r="AO435" s="122"/>
      <c r="AP435" s="130"/>
      <c r="AQ435" s="122"/>
      <c r="AR435" s="122"/>
      <c r="AS435" s="122"/>
      <c r="AT435" s="130"/>
      <c r="AU435" s="122"/>
      <c r="AV435" s="122"/>
      <c r="AW435" s="122"/>
      <c r="AX435" s="130"/>
      <c r="AY435" s="122"/>
      <c r="AZ435" s="122"/>
      <c r="BA435" s="122"/>
      <c r="BB435" s="130"/>
      <c r="BC435" s="122"/>
      <c r="BD435" s="122"/>
      <c r="BE435" s="122"/>
      <c r="BF435" s="130"/>
      <c r="BG435" s="122"/>
      <c r="BH435" s="122"/>
      <c r="BI435" s="122"/>
      <c r="BJ435" s="130"/>
      <c r="BK435" s="122"/>
      <c r="BL435" s="122"/>
      <c r="BM435" s="122"/>
      <c r="BN435" s="130"/>
      <c r="BO435" s="122"/>
      <c r="BP435" s="122"/>
      <c r="BQ435" s="122"/>
      <c r="BR435" s="130"/>
      <c r="BS435" s="122"/>
      <c r="BT435" s="122"/>
      <c r="BU435" s="122"/>
      <c r="BV435" s="130"/>
      <c r="BW435" s="122"/>
      <c r="BX435" s="122"/>
      <c r="BY435" s="122"/>
      <c r="BZ435" s="130"/>
      <c r="CA435" s="122"/>
      <c r="CB435" s="122"/>
      <c r="CC435" s="122"/>
      <c r="CD435" s="130"/>
      <c r="CE435" s="122"/>
      <c r="CF435" s="122"/>
      <c r="CG435" s="122"/>
      <c r="CH435" s="130"/>
      <c r="CI435" s="122"/>
      <c r="CJ435" s="122"/>
      <c r="CK435" s="122"/>
      <c r="CL435" s="130"/>
      <c r="CM435" s="122"/>
      <c r="CN435" s="122"/>
      <c r="CO435" s="122"/>
      <c r="CP435" s="130"/>
      <c r="CQ435" s="122"/>
      <c r="CR435" s="122"/>
      <c r="CS435" s="122"/>
      <c r="CT435" s="130"/>
      <c r="CU435" s="122"/>
      <c r="CV435" s="122"/>
      <c r="CW435" s="122"/>
      <c r="CX435" s="130"/>
      <c r="CY435" s="122"/>
      <c r="CZ435" s="122"/>
      <c r="DA435" s="122"/>
      <c r="DB435" s="130"/>
      <c r="DC435" s="122"/>
      <c r="DD435" s="122"/>
      <c r="DE435" s="122"/>
      <c r="DF435" s="130"/>
      <c r="DG435" s="122"/>
      <c r="DH435" s="122"/>
      <c r="DI435" s="131"/>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2"/>
      <c r="EI435" s="122"/>
      <c r="EJ435" s="122"/>
      <c r="EK435" s="122"/>
    </row>
    <row r="436" spans="1:141" outlineLevel="2" x14ac:dyDescent="0.25">
      <c r="A436" s="90"/>
      <c r="B436" s="90"/>
      <c r="C436" s="90"/>
      <c r="D436" s="90"/>
      <c r="F436" s="100"/>
      <c r="I436" s="101"/>
      <c r="J436" s="100"/>
      <c r="M436" s="101"/>
      <c r="N436" s="100"/>
      <c r="Q436" s="101"/>
      <c r="R436" s="100"/>
      <c r="U436" s="101"/>
      <c r="V436" s="100"/>
      <c r="Y436" s="101"/>
      <c r="Z436" s="100"/>
      <c r="AC436" s="101"/>
      <c r="AD436" s="100"/>
      <c r="AG436" s="101"/>
      <c r="AH436" s="100"/>
      <c r="AK436" s="101"/>
      <c r="AL436" s="100"/>
      <c r="AO436" s="101"/>
      <c r="AP436" s="100"/>
      <c r="AS436" s="101"/>
      <c r="AT436" s="100"/>
      <c r="AW436" s="101"/>
      <c r="AX436" s="100"/>
      <c r="BA436" s="101"/>
      <c r="BB436" s="100"/>
      <c r="BE436" s="101"/>
      <c r="BF436" s="100"/>
      <c r="BI436" s="101"/>
      <c r="BJ436" s="100"/>
      <c r="BM436" s="101"/>
      <c r="BN436" s="100"/>
      <c r="BQ436" s="101"/>
      <c r="BR436" s="100"/>
      <c r="BU436" s="101"/>
      <c r="BV436" s="100"/>
      <c r="BY436" s="101"/>
      <c r="BZ436" s="100"/>
      <c r="CC436" s="101"/>
      <c r="CD436" s="100"/>
      <c r="CG436" s="101"/>
      <c r="CH436" s="100"/>
      <c r="CK436" s="101"/>
      <c r="CL436" s="100"/>
      <c r="CO436" s="101"/>
      <c r="CP436" s="100"/>
      <c r="CS436" s="101"/>
      <c r="CT436" s="100"/>
      <c r="CW436" s="101"/>
      <c r="CX436" s="100"/>
      <c r="DA436" s="101"/>
      <c r="DB436" s="100"/>
      <c r="DE436" s="101"/>
      <c r="DF436" s="100"/>
      <c r="DI436" s="101"/>
    </row>
    <row r="437" spans="1:141" outlineLevel="2" x14ac:dyDescent="0.25">
      <c r="A437" s="90"/>
      <c r="B437" s="90"/>
      <c r="C437" s="111"/>
      <c r="D437" s="90"/>
      <c r="E437" s="132" t="s">
        <v>259</v>
      </c>
      <c r="F437" s="105">
        <f t="shared" ref="F437:AK437" ca="1" si="744">IF(ISNUMBER(F442),F442+IF($I$7=1,F440,0),IF(ISNUMBER(F444),F444+IF($I$7=1,F440,0),""))</f>
        <v>393.28</v>
      </c>
      <c r="G437" s="106">
        <f t="shared" ca="1" si="744"/>
        <v>387.43399999999997</v>
      </c>
      <c r="H437" s="106">
        <f t="shared" ca="1" si="744"/>
        <v>408.08099999999996</v>
      </c>
      <c r="I437" s="107">
        <f t="shared" ca="1" si="744"/>
        <v>482.89299999999997</v>
      </c>
      <c r="J437" s="105">
        <f t="shared" ca="1" si="744"/>
        <v>438</v>
      </c>
      <c r="K437" s="106">
        <f t="shared" ca="1" si="744"/>
        <v>441</v>
      </c>
      <c r="L437" s="106">
        <f t="shared" ca="1" si="744"/>
        <v>425</v>
      </c>
      <c r="M437" s="107">
        <f t="shared" ca="1" si="744"/>
        <v>418</v>
      </c>
      <c r="N437" s="105">
        <f t="shared" ca="1" si="744"/>
        <v>394</v>
      </c>
      <c r="O437" s="106">
        <f t="shared" ca="1" si="744"/>
        <v>521</v>
      </c>
      <c r="P437" s="106">
        <f t="shared" ca="1" si="744"/>
        <v>679</v>
      </c>
      <c r="Q437" s="107">
        <f t="shared" ca="1" si="744"/>
        <v>794</v>
      </c>
      <c r="R437" s="105">
        <f t="shared" ca="1" si="744"/>
        <v>821</v>
      </c>
      <c r="S437" s="106">
        <f t="shared" ca="1" si="744"/>
        <v>855</v>
      </c>
      <c r="T437" s="106">
        <f t="shared" ca="1" si="744"/>
        <v>857</v>
      </c>
      <c r="U437" s="107">
        <f t="shared" ca="1" si="744"/>
        <v>796</v>
      </c>
      <c r="V437" s="105">
        <f t="shared" ca="1" si="744"/>
        <v>797</v>
      </c>
      <c r="W437" s="106">
        <f t="shared" ca="1" si="744"/>
        <v>1090</v>
      </c>
      <c r="X437" s="106">
        <f t="shared" ca="1" si="744"/>
        <v>1417</v>
      </c>
      <c r="Y437" s="107">
        <f t="shared" ca="1" si="744"/>
        <v>1575</v>
      </c>
      <c r="Z437" s="105">
        <f t="shared" ca="1" si="744"/>
        <v>1426</v>
      </c>
      <c r="AA437" s="106">
        <f t="shared" ca="1" si="744"/>
        <v>1204</v>
      </c>
      <c r="AB437" s="106">
        <f t="shared" ca="1" si="744"/>
        <v>1047</v>
      </c>
      <c r="AC437" s="107">
        <f t="shared" ca="1" si="744"/>
        <v>979</v>
      </c>
      <c r="AD437" s="105">
        <f t="shared" ca="1" si="744"/>
        <v>1128</v>
      </c>
      <c r="AE437" s="106">
        <f t="shared" ca="1" si="744"/>
        <v>1401</v>
      </c>
      <c r="AF437" s="106">
        <f t="shared" ca="1" si="744"/>
        <v>1495</v>
      </c>
      <c r="AG437" s="107">
        <f t="shared" ca="1" si="744"/>
        <v>1826</v>
      </c>
      <c r="AH437" s="105">
        <f t="shared" ca="1" si="744"/>
        <v>1992</v>
      </c>
      <c r="AI437" s="106">
        <f t="shared" ca="1" si="744"/>
        <v>2114</v>
      </c>
      <c r="AJ437" s="106">
        <f t="shared" ca="1" si="744"/>
        <v>2233</v>
      </c>
      <c r="AK437" s="107">
        <f t="shared" ca="1" si="744"/>
        <v>2605</v>
      </c>
      <c r="AL437" s="105">
        <f t="shared" ref="AL437:BQ437" ca="1" si="745">IF(ISNUMBER(AL442),AL442+IF($I$7=1,AL440,0),IF(ISNUMBER(AL444),AL444+IF($I$7=1,AL440,0),""))</f>
        <v>3163</v>
      </c>
      <c r="AM437" s="106">
        <f t="shared" ca="1" si="745"/>
        <v>3889</v>
      </c>
      <c r="AN437" s="106">
        <f t="shared" ca="1" si="745"/>
        <v>4454</v>
      </c>
      <c r="AO437" s="107">
        <f t="shared" ca="1" si="745"/>
        <v>5159</v>
      </c>
      <c r="AP437" s="105">
        <f t="shared" ca="1" si="745"/>
        <v>4611</v>
      </c>
      <c r="AQ437" s="106">
        <f t="shared" ca="1" si="745"/>
        <v>4319</v>
      </c>
      <c r="AR437" s="106">
        <f t="shared" ca="1" si="745"/>
        <v>4779</v>
      </c>
      <c r="AS437" s="107">
        <f t="shared" ca="1" si="745"/>
        <v>5282</v>
      </c>
      <c r="AT437" s="105">
        <f t="shared" ca="1" si="745"/>
        <v>5864</v>
      </c>
      <c r="AU437" s="106">
        <f t="shared" ca="1" si="745"/>
        <v>6675</v>
      </c>
      <c r="AV437" s="106">
        <f t="shared" ca="1" si="745"/>
        <v>7654</v>
      </c>
      <c r="AW437" s="107">
        <f t="shared" ca="1" si="745"/>
        <v>10029.902237129381</v>
      </c>
      <c r="AX437" s="105">
        <f t="shared" ca="1" si="745"/>
        <v>15737.829254639437</v>
      </c>
      <c r="AY437" s="106">
        <f t="shared" ca="1" si="745"/>
        <v>15737.829254639437</v>
      </c>
      <c r="AZ437" s="106">
        <f t="shared" ca="1" si="745"/>
        <v>15737.829254639437</v>
      </c>
      <c r="BA437" s="107">
        <f t="shared" ca="1" si="745"/>
        <v>15737.829254639437</v>
      </c>
      <c r="BB437" s="105">
        <f t="shared" ca="1" si="745"/>
        <v>19085.238190571694</v>
      </c>
      <c r="BC437" s="106">
        <f t="shared" ca="1" si="745"/>
        <v>19085.238190571694</v>
      </c>
      <c r="BD437" s="106">
        <f t="shared" ca="1" si="745"/>
        <v>19085.238190571694</v>
      </c>
      <c r="BE437" s="107">
        <f t="shared" ca="1" si="745"/>
        <v>19085.238190571694</v>
      </c>
      <c r="BF437" s="105">
        <f t="shared" ca="1" si="745"/>
        <v>21904.507481243101</v>
      </c>
      <c r="BG437" s="106">
        <f t="shared" ca="1" si="745"/>
        <v>21904.507481243101</v>
      </c>
      <c r="BH437" s="106">
        <f t="shared" ca="1" si="745"/>
        <v>21904.507481243101</v>
      </c>
      <c r="BI437" s="107">
        <f t="shared" ca="1" si="745"/>
        <v>21904.507481243101</v>
      </c>
      <c r="BJ437" s="105">
        <f t="shared" ca="1" si="745"/>
        <v>24314.003304179834</v>
      </c>
      <c r="BK437" s="106">
        <f t="shared" ca="1" si="745"/>
        <v>24314.003304179834</v>
      </c>
      <c r="BL437" s="106">
        <f t="shared" ca="1" si="745"/>
        <v>24314.003304179834</v>
      </c>
      <c r="BM437" s="107">
        <f t="shared" ca="1" si="745"/>
        <v>24314.003304179834</v>
      </c>
      <c r="BN437" s="105">
        <f t="shared" ca="1" si="745"/>
        <v>26259.12356851422</v>
      </c>
      <c r="BO437" s="106">
        <f t="shared" ca="1" si="745"/>
        <v>26259.12356851422</v>
      </c>
      <c r="BP437" s="106">
        <f t="shared" ca="1" si="745"/>
        <v>26259.12356851422</v>
      </c>
      <c r="BQ437" s="107">
        <f t="shared" ca="1" si="745"/>
        <v>26259.12356851422</v>
      </c>
      <c r="BR437" s="105">
        <f t="shared" ref="BR437:CW437" ca="1" si="746">IF(ISNUMBER(BR442),BR442+IF($I$7=1,BR440,0),IF(ISNUMBER(BR444),BR444+IF($I$7=1,BR440,0),""))</f>
        <v>27572.079746939948</v>
      </c>
      <c r="BS437" s="106">
        <f t="shared" ca="1" si="746"/>
        <v>27572.079746939948</v>
      </c>
      <c r="BT437" s="106">
        <f t="shared" ca="1" si="746"/>
        <v>27572.079746939948</v>
      </c>
      <c r="BU437" s="107">
        <f t="shared" ca="1" si="746"/>
        <v>27572.079746939948</v>
      </c>
      <c r="BV437" s="105">
        <f t="shared" ca="1" si="746"/>
        <v>28950.683734286918</v>
      </c>
      <c r="BW437" s="106">
        <f t="shared" ca="1" si="746"/>
        <v>28950.683734286918</v>
      </c>
      <c r="BX437" s="106">
        <f t="shared" ca="1" si="746"/>
        <v>28950.683734286918</v>
      </c>
      <c r="BY437" s="107">
        <f t="shared" ca="1" si="746"/>
        <v>28950.683734286918</v>
      </c>
      <c r="BZ437" s="105">
        <f t="shared" ca="1" si="746"/>
        <v>30398.21792100128</v>
      </c>
      <c r="CA437" s="106">
        <f t="shared" ca="1" si="746"/>
        <v>30398.21792100128</v>
      </c>
      <c r="CB437" s="106">
        <f t="shared" ca="1" si="746"/>
        <v>30398.21792100128</v>
      </c>
      <c r="CC437" s="107">
        <f t="shared" ca="1" si="746"/>
        <v>30398.21792100128</v>
      </c>
      <c r="CD437" s="105">
        <f t="shared" ca="1" si="746"/>
        <v>31918.128817051336</v>
      </c>
      <c r="CE437" s="106">
        <f t="shared" ca="1" si="746"/>
        <v>31918.128817051336</v>
      </c>
      <c r="CF437" s="106">
        <f t="shared" ca="1" si="746"/>
        <v>31918.128817051336</v>
      </c>
      <c r="CG437" s="107">
        <f t="shared" ca="1" si="746"/>
        <v>31918.128817051336</v>
      </c>
      <c r="CH437" s="105">
        <f t="shared" ca="1" si="746"/>
        <v>33514.035257903917</v>
      </c>
      <c r="CI437" s="106">
        <f t="shared" ca="1" si="746"/>
        <v>33514.035257903917</v>
      </c>
      <c r="CJ437" s="106">
        <f t="shared" ca="1" si="746"/>
        <v>33514.035257903917</v>
      </c>
      <c r="CK437" s="107">
        <f t="shared" ca="1" si="746"/>
        <v>33514.035257903917</v>
      </c>
      <c r="CL437" s="105">
        <f t="shared" ca="1" si="746"/>
        <v>35189.737020799112</v>
      </c>
      <c r="CM437" s="106">
        <f t="shared" ca="1" si="746"/>
        <v>35189.737020799112</v>
      </c>
      <c r="CN437" s="106">
        <f t="shared" ca="1" si="746"/>
        <v>35189.737020799112</v>
      </c>
      <c r="CO437" s="107">
        <f t="shared" ca="1" si="746"/>
        <v>35189.737020799112</v>
      </c>
      <c r="CP437" s="105">
        <f t="shared" ca="1" si="746"/>
        <v>36949.223871839073</v>
      </c>
      <c r="CQ437" s="106">
        <f t="shared" ca="1" si="746"/>
        <v>36949.223871839073</v>
      </c>
      <c r="CR437" s="106">
        <f t="shared" ca="1" si="746"/>
        <v>36949.223871839073</v>
      </c>
      <c r="CS437" s="107">
        <f t="shared" ca="1" si="746"/>
        <v>36949.223871839073</v>
      </c>
      <c r="CT437" s="105">
        <f t="shared" ca="1" si="746"/>
        <v>38796.685065431018</v>
      </c>
      <c r="CU437" s="106">
        <f t="shared" ca="1" si="746"/>
        <v>38796.685065431018</v>
      </c>
      <c r="CV437" s="106">
        <f t="shared" ca="1" si="746"/>
        <v>38796.685065431018</v>
      </c>
      <c r="CW437" s="107">
        <f t="shared" ca="1" si="746"/>
        <v>38796.685065431018</v>
      </c>
      <c r="CX437" s="105">
        <f t="shared" ref="CX437:DI437" ca="1" si="747">IF(ISNUMBER(CX442),CX442+IF($I$7=1,CX440,0),IF(ISNUMBER(CX444),CX444+IF($I$7=1,CX440,0),""))</f>
        <v>40736.519318702572</v>
      </c>
      <c r="CY437" s="106">
        <f t="shared" ca="1" si="747"/>
        <v>40736.519318702572</v>
      </c>
      <c r="CZ437" s="106">
        <f t="shared" ca="1" si="747"/>
        <v>40736.519318702572</v>
      </c>
      <c r="DA437" s="107">
        <f t="shared" ca="1" si="747"/>
        <v>40736.519318702572</v>
      </c>
      <c r="DB437" s="105">
        <f t="shared" ca="1" si="747"/>
        <v>42773.345284637704</v>
      </c>
      <c r="DC437" s="106">
        <f t="shared" ca="1" si="747"/>
        <v>42773.345284637704</v>
      </c>
      <c r="DD437" s="106">
        <f t="shared" ca="1" si="747"/>
        <v>42773.345284637704</v>
      </c>
      <c r="DE437" s="107">
        <f t="shared" ca="1" si="747"/>
        <v>42773.345284637704</v>
      </c>
      <c r="DF437" s="105">
        <f t="shared" ca="1" si="747"/>
        <v>44912.012548869592</v>
      </c>
      <c r="DG437" s="106">
        <f t="shared" ca="1" si="747"/>
        <v>44912.012548869592</v>
      </c>
      <c r="DH437" s="106">
        <f t="shared" ca="1" si="747"/>
        <v>44912.012548869592</v>
      </c>
      <c r="DI437" s="107">
        <f t="shared" ca="1" si="747"/>
        <v>44912.012548869592</v>
      </c>
      <c r="DK437" s="106">
        <f t="shared" ref="DK437:EK437" ca="1" si="748">SUM(OFFSET($E437,,MATCH(DK$3,$F$5:$DI$5,0)+3,,1))</f>
        <v>482.89299999999997</v>
      </c>
      <c r="DL437" s="106">
        <f t="shared" ca="1" si="748"/>
        <v>418</v>
      </c>
      <c r="DM437" s="106">
        <f t="shared" ca="1" si="748"/>
        <v>794</v>
      </c>
      <c r="DN437" s="106">
        <f t="shared" ca="1" si="748"/>
        <v>796</v>
      </c>
      <c r="DO437" s="106">
        <f t="shared" ca="1" si="748"/>
        <v>1575</v>
      </c>
      <c r="DP437" s="106">
        <f t="shared" ca="1" si="748"/>
        <v>979</v>
      </c>
      <c r="DQ437" s="106">
        <f t="shared" ca="1" si="748"/>
        <v>1826</v>
      </c>
      <c r="DR437" s="106">
        <f t="shared" ca="1" si="748"/>
        <v>2605</v>
      </c>
      <c r="DS437" s="106">
        <f t="shared" ca="1" si="748"/>
        <v>5159</v>
      </c>
      <c r="DT437" s="106">
        <f t="shared" ca="1" si="748"/>
        <v>5282</v>
      </c>
      <c r="DU437" s="106">
        <f t="shared" ca="1" si="748"/>
        <v>10029.902237129381</v>
      </c>
      <c r="DV437" s="106">
        <f t="shared" ca="1" si="748"/>
        <v>15737.829254639437</v>
      </c>
      <c r="DW437" s="106">
        <f t="shared" ca="1" si="748"/>
        <v>19085.238190571694</v>
      </c>
      <c r="DX437" s="106">
        <f t="shared" ca="1" si="748"/>
        <v>21904.507481243101</v>
      </c>
      <c r="DY437" s="106">
        <f t="shared" ca="1" si="748"/>
        <v>24314.003304179834</v>
      </c>
      <c r="DZ437" s="106">
        <f t="shared" ca="1" si="748"/>
        <v>26259.12356851422</v>
      </c>
      <c r="EA437" s="106">
        <f t="shared" ca="1" si="748"/>
        <v>27572.079746939948</v>
      </c>
      <c r="EB437" s="106">
        <f t="shared" ca="1" si="748"/>
        <v>28950.683734286918</v>
      </c>
      <c r="EC437" s="106">
        <f t="shared" ca="1" si="748"/>
        <v>30398.21792100128</v>
      </c>
      <c r="ED437" s="106">
        <f t="shared" ca="1" si="748"/>
        <v>31918.128817051336</v>
      </c>
      <c r="EE437" s="106">
        <f t="shared" ca="1" si="748"/>
        <v>33514.035257903917</v>
      </c>
      <c r="EF437" s="106">
        <f t="shared" ca="1" si="748"/>
        <v>35189.737020799112</v>
      </c>
      <c r="EG437" s="106">
        <f t="shared" ca="1" si="748"/>
        <v>36949.223871839073</v>
      </c>
      <c r="EH437" s="106">
        <f t="shared" ca="1" si="748"/>
        <v>38796.685065431018</v>
      </c>
      <c r="EI437" s="106">
        <f t="shared" ca="1" si="748"/>
        <v>40736.519318702572</v>
      </c>
      <c r="EJ437" s="106">
        <f t="shared" ca="1" si="748"/>
        <v>42773.345284637704</v>
      </c>
      <c r="EK437" s="106">
        <f t="shared" ca="1" si="748"/>
        <v>44912.012548869592</v>
      </c>
    </row>
    <row r="438" spans="1:141" outlineLevel="2" x14ac:dyDescent="0.25">
      <c r="A438" s="90"/>
      <c r="B438" s="90"/>
      <c r="C438" s="90"/>
      <c r="D438" s="90"/>
      <c r="E438" s="37" t="str">
        <f>E445</f>
        <v>Days (annualized)</v>
      </c>
      <c r="F438" s="139"/>
      <c r="G438" s="140"/>
      <c r="H438" s="140"/>
      <c r="I438" s="141"/>
      <c r="J438" s="139"/>
      <c r="K438" s="140"/>
      <c r="L438" s="140"/>
      <c r="M438" s="141"/>
      <c r="N438" s="139"/>
      <c r="O438" s="140"/>
      <c r="P438" s="140"/>
      <c r="Q438" s="141"/>
      <c r="R438" s="139"/>
      <c r="S438" s="140"/>
      <c r="T438" s="140"/>
      <c r="U438" s="141"/>
      <c r="V438" s="139"/>
      <c r="W438" s="140"/>
      <c r="X438" s="140"/>
      <c r="Y438" s="141"/>
      <c r="Z438" s="139"/>
      <c r="AA438" s="140"/>
      <c r="AB438" s="140"/>
      <c r="AC438" s="141"/>
      <c r="AD438" s="139"/>
      <c r="AE438" s="140"/>
      <c r="AF438" s="140"/>
      <c r="AG438" s="141"/>
      <c r="AH438" s="139"/>
      <c r="AI438" s="140"/>
      <c r="AJ438" s="140"/>
      <c r="AK438" s="141"/>
      <c r="AL438" s="139"/>
      <c r="AM438" s="140"/>
      <c r="AN438" s="140"/>
      <c r="AO438" s="141"/>
      <c r="AP438" s="139"/>
      <c r="AQ438" s="140"/>
      <c r="AR438" s="140"/>
      <c r="AS438" s="141"/>
      <c r="AT438" s="139"/>
      <c r="AU438" s="140"/>
      <c r="AV438" s="140"/>
      <c r="AW438" s="141"/>
      <c r="AX438" s="139"/>
      <c r="AY438" s="140"/>
      <c r="AZ438" s="140"/>
      <c r="BA438" s="141"/>
      <c r="BB438" s="139"/>
      <c r="BC438" s="140"/>
      <c r="BD438" s="140"/>
      <c r="BE438" s="141"/>
      <c r="BF438" s="139"/>
      <c r="BG438" s="140"/>
      <c r="BH438" s="140"/>
      <c r="BI438" s="141"/>
      <c r="BJ438" s="139"/>
      <c r="BK438" s="140"/>
      <c r="BL438" s="140"/>
      <c r="BM438" s="141"/>
      <c r="BN438" s="139"/>
      <c r="BO438" s="140"/>
      <c r="BP438" s="140"/>
      <c r="BQ438" s="141"/>
      <c r="BR438" s="139"/>
      <c r="BS438" s="140"/>
      <c r="BT438" s="140"/>
      <c r="BU438" s="141"/>
      <c r="BV438" s="139"/>
      <c r="BW438" s="140"/>
      <c r="BX438" s="140"/>
      <c r="BY438" s="141"/>
      <c r="BZ438" s="139"/>
      <c r="CA438" s="140"/>
      <c r="CB438" s="140"/>
      <c r="CC438" s="141"/>
      <c r="CD438" s="139"/>
      <c r="CE438" s="140"/>
      <c r="CF438" s="140"/>
      <c r="CG438" s="141"/>
      <c r="CH438" s="139"/>
      <c r="CI438" s="140"/>
      <c r="CJ438" s="140"/>
      <c r="CK438" s="141"/>
      <c r="CL438" s="139"/>
      <c r="CM438" s="140"/>
      <c r="CN438" s="140"/>
      <c r="CO438" s="141"/>
      <c r="CP438" s="139"/>
      <c r="CQ438" s="140"/>
      <c r="CR438" s="140"/>
      <c r="CS438" s="141"/>
      <c r="CT438" s="139"/>
      <c r="CU438" s="140"/>
      <c r="CV438" s="140"/>
      <c r="CW438" s="141"/>
      <c r="CX438" s="139"/>
      <c r="CY438" s="140"/>
      <c r="CZ438" s="140"/>
      <c r="DA438" s="141"/>
      <c r="DB438" s="139"/>
      <c r="DC438" s="140"/>
      <c r="DD438" s="140"/>
      <c r="DE438" s="141"/>
      <c r="DF438" s="139"/>
      <c r="DG438" s="140"/>
      <c r="DH438" s="140"/>
      <c r="DI438" s="141"/>
      <c r="DK438" s="140">
        <f t="shared" ref="DK438:EK438" ca="1" si="749">IF(ISERROR(DK437/DK$20),"",365*DK437/DK$20)</f>
        <v>84.655814277411949</v>
      </c>
      <c r="DL438" s="140">
        <f t="shared" ca="1" si="749"/>
        <v>69.381537062301049</v>
      </c>
      <c r="DM438" s="140">
        <f t="shared" ca="1" si="749"/>
        <v>101.7948717948718</v>
      </c>
      <c r="DN438" s="140">
        <f t="shared" ca="1" si="749"/>
        <v>74.650565262076057</v>
      </c>
      <c r="DO438" s="140">
        <f t="shared" ca="1" si="749"/>
        <v>126.48514851485149</v>
      </c>
      <c r="DP438" s="140">
        <f t="shared" ca="1" si="749"/>
        <v>86.104819277108433</v>
      </c>
      <c r="DQ438" s="140">
        <f t="shared" ca="1" si="749"/>
        <v>106.14588310240484</v>
      </c>
      <c r="DR438" s="140">
        <f t="shared" ca="1" si="749"/>
        <v>100.73365822650705</v>
      </c>
      <c r="DS438" s="140">
        <f t="shared" ca="1" si="749"/>
        <v>162.079101394388</v>
      </c>
      <c r="DT438" s="140">
        <f t="shared" ca="1" si="749"/>
        <v>115.99362252572047</v>
      </c>
      <c r="DU438" s="140">
        <f t="shared" ca="1" si="749"/>
        <v>115.99362252572047</v>
      </c>
      <c r="DV438" s="140">
        <f t="shared" ca="1" si="749"/>
        <v>115.99362252572047</v>
      </c>
      <c r="DW438" s="140">
        <f t="shared" ca="1" si="749"/>
        <v>115.99362252572048</v>
      </c>
      <c r="DX438" s="140">
        <f t="shared" ca="1" si="749"/>
        <v>115.99362252572047</v>
      </c>
      <c r="DY438" s="140">
        <f t="shared" ca="1" si="749"/>
        <v>115.99362252572047</v>
      </c>
      <c r="DZ438" s="140">
        <f t="shared" ca="1" si="749"/>
        <v>115.99362252572047</v>
      </c>
      <c r="EA438" s="140">
        <f t="shared" ca="1" si="749"/>
        <v>115.99362252572047</v>
      </c>
      <c r="EB438" s="140">
        <f t="shared" ca="1" si="749"/>
        <v>115.99362252572047</v>
      </c>
      <c r="EC438" s="140">
        <f t="shared" ca="1" si="749"/>
        <v>115.99362252572047</v>
      </c>
      <c r="ED438" s="140">
        <f t="shared" ca="1" si="749"/>
        <v>115.99362252572047</v>
      </c>
      <c r="EE438" s="140">
        <f t="shared" ca="1" si="749"/>
        <v>115.99362252572047</v>
      </c>
      <c r="EF438" s="140">
        <f t="shared" ca="1" si="749"/>
        <v>115.99362252572045</v>
      </c>
      <c r="EG438" s="140">
        <f t="shared" ca="1" si="749"/>
        <v>115.99362252572047</v>
      </c>
      <c r="EH438" s="140">
        <f t="shared" ca="1" si="749"/>
        <v>115.99362252572047</v>
      </c>
      <c r="EI438" s="140">
        <f t="shared" ca="1" si="749"/>
        <v>115.99362252572047</v>
      </c>
      <c r="EJ438" s="140">
        <f t="shared" ca="1" si="749"/>
        <v>115.99362252572045</v>
      </c>
      <c r="EK438" s="140">
        <f t="shared" ca="1" si="749"/>
        <v>115.99362252572047</v>
      </c>
    </row>
    <row r="439" spans="1:141" outlineLevel="2" x14ac:dyDescent="0.25">
      <c r="A439" s="90"/>
      <c r="B439" s="90"/>
      <c r="C439" s="90"/>
      <c r="D439" s="90"/>
      <c r="F439" s="100"/>
      <c r="I439" s="101"/>
      <c r="J439" s="100"/>
      <c r="M439" s="101"/>
      <c r="N439" s="100"/>
      <c r="Q439" s="101"/>
      <c r="R439" s="100"/>
      <c r="U439" s="101"/>
      <c r="V439" s="100"/>
      <c r="Y439" s="101"/>
      <c r="Z439" s="100"/>
      <c r="AC439" s="101"/>
      <c r="AD439" s="100"/>
      <c r="AG439" s="101"/>
      <c r="AH439" s="100"/>
      <c r="AK439" s="101"/>
      <c r="AL439" s="100"/>
      <c r="AO439" s="101"/>
      <c r="AP439" s="100"/>
      <c r="AS439" s="101"/>
      <c r="AT439" s="100"/>
      <c r="AW439" s="101"/>
      <c r="AX439" s="100"/>
      <c r="BA439" s="101"/>
      <c r="BB439" s="100"/>
      <c r="BE439" s="101"/>
      <c r="BF439" s="100"/>
      <c r="BI439" s="101"/>
      <c r="BJ439" s="100"/>
      <c r="BM439" s="101"/>
      <c r="BN439" s="100"/>
      <c r="BQ439" s="101"/>
      <c r="BR439" s="100"/>
      <c r="BU439" s="101"/>
      <c r="BV439" s="100"/>
      <c r="BY439" s="101"/>
      <c r="BZ439" s="100"/>
      <c r="CC439" s="101"/>
      <c r="CD439" s="100"/>
      <c r="CG439" s="101"/>
      <c r="CH439" s="100"/>
      <c r="CK439" s="101"/>
      <c r="CL439" s="100"/>
      <c r="CO439" s="101"/>
      <c r="CP439" s="100"/>
      <c r="CS439" s="101"/>
      <c r="CT439" s="100"/>
      <c r="CW439" s="101"/>
      <c r="CX439" s="100"/>
      <c r="DA439" s="101"/>
      <c r="DB439" s="100"/>
      <c r="DE439" s="101"/>
      <c r="DF439" s="100"/>
      <c r="DI439" s="101"/>
    </row>
    <row r="440" spans="1:141" outlineLevel="2" x14ac:dyDescent="0.25">
      <c r="A440" s="90" t="str">
        <f>A442</f>
        <v>bs</v>
      </c>
      <c r="B440" s="90" t="str">
        <f>B442</f>
        <v>inventory</v>
      </c>
      <c r="C440" s="111">
        <f>C442</f>
        <v>9.9999999999999995E-7</v>
      </c>
      <c r="D440" s="90"/>
      <c r="E440" t="str">
        <f>CONCATENATE(E437," - adjustment")</f>
        <v>Inventory - adjustment</v>
      </c>
      <c r="F440" s="117">
        <v>0</v>
      </c>
      <c r="G440" s="118">
        <v>0</v>
      </c>
      <c r="H440" s="118">
        <v>0</v>
      </c>
      <c r="I440" s="119" cm="1">
        <f t="array" aca="1" ref="I440" ca="1">IF(ISNUMBER(INDEX('DataModel-NVDA'!$ET$4:$FT$109,MATCH(1,('DataModel-NVDA'!$EO$4:$EO$109=$A440)*('DataModel-NVDA'!$EP$4:$EP$109=$B440),0),MATCH(CONCATENATE("FY ",RIGHT(I$3,4)),'DataModel-NVDA'!$ET$2:$FT$2,0))*$C440),INDEX('DataModel-NVDA'!$ET$4:$FT$109,MATCH(1,('DataModel-NVDA'!$EO$4:$EO$109=$A440)*('DataModel-NVDA'!$EP$4:$EP$109=$B440),0),MATCH(CONCATENATE("FY ",RIGHT(I$3,4)),'DataModel-NVDA'!$ET$2:$FT$2,0))*$C440,0)</f>
        <v>0</v>
      </c>
      <c r="J440" s="117">
        <v>0</v>
      </c>
      <c r="K440" s="118">
        <v>0</v>
      </c>
      <c r="L440" s="118">
        <v>0</v>
      </c>
      <c r="M440" s="119" cm="1">
        <f t="array" aca="1" ref="M440" ca="1">IF(ISNUMBER(INDEX('DataModel-NVDA'!$ET$4:$FT$109,MATCH(1,('DataModel-NVDA'!$EO$4:$EO$109=$A440)*('DataModel-NVDA'!$EP$4:$EP$109=$B440),0),MATCH(CONCATENATE("FY ",RIGHT(M$3,4)),'DataModel-NVDA'!$ET$2:$FT$2,0))*$C440),INDEX('DataModel-NVDA'!$ET$4:$FT$109,MATCH(1,('DataModel-NVDA'!$EO$4:$EO$109=$A440)*('DataModel-NVDA'!$EP$4:$EP$109=$B440),0),MATCH(CONCATENATE("FY ",RIGHT(M$3,4)),'DataModel-NVDA'!$ET$2:$FT$2,0))*$C440,0)</f>
        <v>0</v>
      </c>
      <c r="N440" s="117">
        <v>0</v>
      </c>
      <c r="O440" s="118">
        <v>0</v>
      </c>
      <c r="P440" s="118">
        <v>0</v>
      </c>
      <c r="Q440" s="119" cm="1">
        <f t="array" aca="1" ref="Q440" ca="1">IF(ISNUMBER(INDEX('DataModel-NVDA'!$ET$4:$FT$109,MATCH(1,('DataModel-NVDA'!$EO$4:$EO$109=$A440)*('DataModel-NVDA'!$EP$4:$EP$109=$B440),0),MATCH(CONCATENATE("FY ",RIGHT(Q$3,4)),'DataModel-NVDA'!$ET$2:$FT$2,0))*$C440),INDEX('DataModel-NVDA'!$ET$4:$FT$109,MATCH(1,('DataModel-NVDA'!$EO$4:$EO$109=$A440)*('DataModel-NVDA'!$EP$4:$EP$109=$B440),0),MATCH(CONCATENATE("FY ",RIGHT(Q$3,4)),'DataModel-NVDA'!$ET$2:$FT$2,0))*$C440,0)</f>
        <v>0</v>
      </c>
      <c r="R440" s="117">
        <v>0</v>
      </c>
      <c r="S440" s="118">
        <v>0</v>
      </c>
      <c r="T440" s="118">
        <v>0</v>
      </c>
      <c r="U440" s="119" cm="1">
        <f t="array" aca="1" ref="U440" ca="1">IF(ISNUMBER(INDEX('DataModel-NVDA'!$ET$4:$FT$109,MATCH(1,('DataModel-NVDA'!$EO$4:$EO$109=$A440)*('DataModel-NVDA'!$EP$4:$EP$109=$B440),0),MATCH(CONCATENATE("FY ",RIGHT(U$3,4)),'DataModel-NVDA'!$ET$2:$FT$2,0))*$C440),INDEX('DataModel-NVDA'!$ET$4:$FT$109,MATCH(1,('DataModel-NVDA'!$EO$4:$EO$109=$A440)*('DataModel-NVDA'!$EP$4:$EP$109=$B440),0),MATCH(CONCATENATE("FY ",RIGHT(U$3,4)),'DataModel-NVDA'!$ET$2:$FT$2,0))*$C440,0)</f>
        <v>0</v>
      </c>
      <c r="V440" s="117">
        <v>0</v>
      </c>
      <c r="W440" s="118">
        <v>0</v>
      </c>
      <c r="X440" s="118">
        <v>0</v>
      </c>
      <c r="Y440" s="119" cm="1">
        <f t="array" aca="1" ref="Y440" ca="1">IF(ISNUMBER(INDEX('DataModel-NVDA'!$ET$4:$FT$109,MATCH(1,('DataModel-NVDA'!$EO$4:$EO$109=$A440)*('DataModel-NVDA'!$EP$4:$EP$109=$B440),0),MATCH(CONCATENATE("FY ",RIGHT(Y$3,4)),'DataModel-NVDA'!$ET$2:$FT$2,0))*$C440),INDEX('DataModel-NVDA'!$ET$4:$FT$109,MATCH(1,('DataModel-NVDA'!$EO$4:$EO$109=$A440)*('DataModel-NVDA'!$EP$4:$EP$109=$B440),0),MATCH(CONCATENATE("FY ",RIGHT(Y$3,4)),'DataModel-NVDA'!$ET$2:$FT$2,0))*$C440,0)</f>
        <v>0</v>
      </c>
      <c r="Z440" s="117">
        <v>0</v>
      </c>
      <c r="AA440" s="118">
        <v>0</v>
      </c>
      <c r="AB440" s="118">
        <v>0</v>
      </c>
      <c r="AC440" s="119" cm="1">
        <f t="array" aca="1" ref="AC440" ca="1">IF(ISNUMBER(INDEX('DataModel-NVDA'!$ET$4:$FT$109,MATCH(1,('DataModel-NVDA'!$EO$4:$EO$109=$A440)*('DataModel-NVDA'!$EP$4:$EP$109=$B440),0),MATCH(CONCATENATE("FY ",RIGHT(AC$3,4)),'DataModel-NVDA'!$ET$2:$FT$2,0))*$C440),INDEX('DataModel-NVDA'!$ET$4:$FT$109,MATCH(1,('DataModel-NVDA'!$EO$4:$EO$109=$A440)*('DataModel-NVDA'!$EP$4:$EP$109=$B440),0),MATCH(CONCATENATE("FY ",RIGHT(AC$3,4)),'DataModel-NVDA'!$ET$2:$FT$2,0))*$C440,0)</f>
        <v>0</v>
      </c>
      <c r="AD440" s="117">
        <v>0</v>
      </c>
      <c r="AE440" s="118">
        <v>0</v>
      </c>
      <c r="AF440" s="118">
        <v>0</v>
      </c>
      <c r="AG440" s="119" cm="1">
        <f t="array" aca="1" ref="AG440" ca="1">IF(ISNUMBER(INDEX('DataModel-NVDA'!$ET$4:$FT$109,MATCH(1,('DataModel-NVDA'!$EO$4:$EO$109=$A440)*('DataModel-NVDA'!$EP$4:$EP$109=$B440),0),MATCH(CONCATENATE("FY ",RIGHT(AG$3,4)),'DataModel-NVDA'!$ET$2:$FT$2,0))*$C440),INDEX('DataModel-NVDA'!$ET$4:$FT$109,MATCH(1,('DataModel-NVDA'!$EO$4:$EO$109=$A440)*('DataModel-NVDA'!$EP$4:$EP$109=$B440),0),MATCH(CONCATENATE("FY ",RIGHT(AG$3,4)),'DataModel-NVDA'!$ET$2:$FT$2,0))*$C440,0)</f>
        <v>0</v>
      </c>
      <c r="AH440" s="117">
        <v>0</v>
      </c>
      <c r="AI440" s="118">
        <v>0</v>
      </c>
      <c r="AJ440" s="118">
        <v>0</v>
      </c>
      <c r="AK440" s="119" cm="1">
        <f t="array" aca="1" ref="AK440" ca="1">IF(ISNUMBER(INDEX('DataModel-NVDA'!$ET$4:$FT$109,MATCH(1,('DataModel-NVDA'!$EO$4:$EO$109=$A440)*('DataModel-NVDA'!$EP$4:$EP$109=$B440),0),MATCH(CONCATENATE("FY ",RIGHT(AK$3,4)),'DataModel-NVDA'!$ET$2:$FT$2,0))*$C440),INDEX('DataModel-NVDA'!$ET$4:$FT$109,MATCH(1,('DataModel-NVDA'!$EO$4:$EO$109=$A440)*('DataModel-NVDA'!$EP$4:$EP$109=$B440),0),MATCH(CONCATENATE("FY ",RIGHT(AK$3,4)),'DataModel-NVDA'!$ET$2:$FT$2,0))*$C440,0)</f>
        <v>0</v>
      </c>
      <c r="AL440" s="117">
        <v>0</v>
      </c>
      <c r="AM440" s="118">
        <v>0</v>
      </c>
      <c r="AN440" s="118">
        <v>0</v>
      </c>
      <c r="AO440" s="119" cm="1">
        <f t="array" aca="1" ref="AO440" ca="1">IF(ISNUMBER(INDEX('DataModel-NVDA'!$ET$4:$FT$109,MATCH(1,('DataModel-NVDA'!$EO$4:$EO$109=$A440)*('DataModel-NVDA'!$EP$4:$EP$109=$B440),0),MATCH(CONCATENATE("FY ",RIGHT(AO$3,4)),'DataModel-NVDA'!$ET$2:$FT$2,0))*$C440),INDEX('DataModel-NVDA'!$ET$4:$FT$109,MATCH(1,('DataModel-NVDA'!$EO$4:$EO$109=$A440)*('DataModel-NVDA'!$EP$4:$EP$109=$B440),0),MATCH(CONCATENATE("FY ",RIGHT(AO$3,4)),'DataModel-NVDA'!$ET$2:$FT$2,0))*$C440,0)</f>
        <v>0</v>
      </c>
      <c r="AP440" s="117">
        <v>0</v>
      </c>
      <c r="AQ440" s="118">
        <v>0</v>
      </c>
      <c r="AR440" s="118">
        <v>0</v>
      </c>
      <c r="AS440" s="119" cm="1">
        <f t="array" aca="1" ref="AS440" ca="1">IF(ISNUMBER(INDEX('DataModel-NVDA'!$ET$4:$FT$109,MATCH(1,('DataModel-NVDA'!$EO$4:$EO$109=$A440)*('DataModel-NVDA'!$EP$4:$EP$109=$B440),0),MATCH(CONCATENATE("FY ",RIGHT(AS$3,4)),'DataModel-NVDA'!$ET$2:$FT$2,0))*$C440),INDEX('DataModel-NVDA'!$ET$4:$FT$109,MATCH(1,('DataModel-NVDA'!$EO$4:$EO$109=$A440)*('DataModel-NVDA'!$EP$4:$EP$109=$B440),0),MATCH(CONCATENATE("FY ",RIGHT(AS$3,4)),'DataModel-NVDA'!$ET$2:$FT$2,0))*$C440,0)</f>
        <v>0</v>
      </c>
      <c r="AT440" s="117">
        <v>0</v>
      </c>
      <c r="AU440" s="118">
        <v>0</v>
      </c>
      <c r="AV440" s="118">
        <v>0</v>
      </c>
      <c r="AW440" s="119" cm="1">
        <f t="array" aca="1" ref="AW440" ca="1">IF(ISNUMBER(INDEX('DataModel-NVDA'!$ET$4:$FT$109,MATCH(1,('DataModel-NVDA'!$EO$4:$EO$109=$A440)*('DataModel-NVDA'!$EP$4:$EP$109=$B440),0),MATCH(CONCATENATE("FY ",RIGHT(AW$3,4)),'DataModel-NVDA'!$ET$2:$FT$2,0))*$C440),INDEX('DataModel-NVDA'!$ET$4:$FT$109,MATCH(1,('DataModel-NVDA'!$EO$4:$EO$109=$A440)*('DataModel-NVDA'!$EP$4:$EP$109=$B440),0),MATCH(CONCATENATE("FY ",RIGHT(AW$3,4)),'DataModel-NVDA'!$ET$2:$FT$2,0))*$C440,0)</f>
        <v>0</v>
      </c>
      <c r="AX440" s="117">
        <v>0</v>
      </c>
      <c r="AY440" s="118">
        <v>0</v>
      </c>
      <c r="AZ440" s="118">
        <v>0</v>
      </c>
      <c r="BA440" s="119" cm="1">
        <f t="array" aca="1" ref="BA440" ca="1">IF(ISNUMBER(INDEX('DataModel-NVDA'!$ET$4:$FT$109,MATCH(1,('DataModel-NVDA'!$EO$4:$EO$109=$A440)*('DataModel-NVDA'!$EP$4:$EP$109=$B440),0),MATCH(CONCATENATE("FY ",RIGHT(BA$3,4)),'DataModel-NVDA'!$ET$2:$FT$2,0))*$C440),INDEX('DataModel-NVDA'!$ET$4:$FT$109,MATCH(1,('DataModel-NVDA'!$EO$4:$EO$109=$A440)*('DataModel-NVDA'!$EP$4:$EP$109=$B440),0),MATCH(CONCATENATE("FY ",RIGHT(BA$3,4)),'DataModel-NVDA'!$ET$2:$FT$2,0))*$C440,0)</f>
        <v>0</v>
      </c>
      <c r="BB440" s="117">
        <v>0</v>
      </c>
      <c r="BC440" s="118">
        <v>0</v>
      </c>
      <c r="BD440" s="118">
        <v>0</v>
      </c>
      <c r="BE440" s="119" cm="1">
        <f t="array" aca="1" ref="BE440" ca="1">IF(ISNUMBER(INDEX('DataModel-NVDA'!$ET$4:$FT$109,MATCH(1,('DataModel-NVDA'!$EO$4:$EO$109=$A440)*('DataModel-NVDA'!$EP$4:$EP$109=$B440),0),MATCH(CONCATENATE("FY ",RIGHT(BE$3,4)),'DataModel-NVDA'!$ET$2:$FT$2,0))*$C440),INDEX('DataModel-NVDA'!$ET$4:$FT$109,MATCH(1,('DataModel-NVDA'!$EO$4:$EO$109=$A440)*('DataModel-NVDA'!$EP$4:$EP$109=$B440),0),MATCH(CONCATENATE("FY ",RIGHT(BE$3,4)),'DataModel-NVDA'!$ET$2:$FT$2,0))*$C440,0)</f>
        <v>0</v>
      </c>
      <c r="BF440" s="117">
        <v>0</v>
      </c>
      <c r="BG440" s="118">
        <v>0</v>
      </c>
      <c r="BH440" s="118">
        <v>0</v>
      </c>
      <c r="BI440" s="119" cm="1">
        <f t="array" aca="1" ref="BI440" ca="1">IF(ISNUMBER(INDEX('DataModel-NVDA'!$ET$4:$FT$109,MATCH(1,('DataModel-NVDA'!$EO$4:$EO$109=$A440)*('DataModel-NVDA'!$EP$4:$EP$109=$B440),0),MATCH(CONCATENATE("FY ",RIGHT(BI$3,4)),'DataModel-NVDA'!$ET$2:$FT$2,0))*$C440),INDEX('DataModel-NVDA'!$ET$4:$FT$109,MATCH(1,('DataModel-NVDA'!$EO$4:$EO$109=$A440)*('DataModel-NVDA'!$EP$4:$EP$109=$B440),0),MATCH(CONCATENATE("FY ",RIGHT(BI$3,4)),'DataModel-NVDA'!$ET$2:$FT$2,0))*$C440,0)</f>
        <v>0</v>
      </c>
      <c r="BJ440" s="117">
        <v>0</v>
      </c>
      <c r="BK440" s="118">
        <v>0</v>
      </c>
      <c r="BL440" s="118">
        <v>0</v>
      </c>
      <c r="BM440" s="119" cm="1">
        <f t="array" aca="1" ref="BM440" ca="1">IF(ISNUMBER(INDEX('DataModel-NVDA'!$ET$4:$FT$109,MATCH(1,('DataModel-NVDA'!$EO$4:$EO$109=$A440)*('DataModel-NVDA'!$EP$4:$EP$109=$B440),0),MATCH(CONCATENATE("FY ",RIGHT(BM$3,4)),'DataModel-NVDA'!$ET$2:$FT$2,0))*$C440),INDEX('DataModel-NVDA'!$ET$4:$FT$109,MATCH(1,('DataModel-NVDA'!$EO$4:$EO$109=$A440)*('DataModel-NVDA'!$EP$4:$EP$109=$B440),0),MATCH(CONCATENATE("FY ",RIGHT(BM$3,4)),'DataModel-NVDA'!$ET$2:$FT$2,0))*$C440,0)</f>
        <v>0</v>
      </c>
      <c r="BN440" s="117">
        <v>0</v>
      </c>
      <c r="BO440" s="118">
        <v>0</v>
      </c>
      <c r="BP440" s="118">
        <v>0</v>
      </c>
      <c r="BQ440" s="119" cm="1">
        <f t="array" aca="1" ref="BQ440" ca="1">IF(ISNUMBER(INDEX('DataModel-NVDA'!$ET$4:$FT$109,MATCH(1,('DataModel-NVDA'!$EO$4:$EO$109=$A440)*('DataModel-NVDA'!$EP$4:$EP$109=$B440),0),MATCH(CONCATENATE("FY ",RIGHT(BQ$3,4)),'DataModel-NVDA'!$ET$2:$FT$2,0))*$C440),INDEX('DataModel-NVDA'!$ET$4:$FT$109,MATCH(1,('DataModel-NVDA'!$EO$4:$EO$109=$A440)*('DataModel-NVDA'!$EP$4:$EP$109=$B440),0),MATCH(CONCATENATE("FY ",RIGHT(BQ$3,4)),'DataModel-NVDA'!$ET$2:$FT$2,0))*$C440,0)</f>
        <v>0</v>
      </c>
      <c r="BR440" s="117">
        <v>0</v>
      </c>
      <c r="BS440" s="118">
        <v>0</v>
      </c>
      <c r="BT440" s="118">
        <v>0</v>
      </c>
      <c r="BU440" s="119" cm="1">
        <f t="array" aca="1" ref="BU440" ca="1">IF(ISNUMBER(INDEX('DataModel-NVDA'!$ET$4:$FT$109,MATCH(1,('DataModel-NVDA'!$EO$4:$EO$109=$A440)*('DataModel-NVDA'!$EP$4:$EP$109=$B440),0),MATCH(CONCATENATE("FY ",RIGHT(BU$3,4)),'DataModel-NVDA'!$ET$2:$FT$2,0))*$C440),INDEX('DataModel-NVDA'!$ET$4:$FT$109,MATCH(1,('DataModel-NVDA'!$EO$4:$EO$109=$A440)*('DataModel-NVDA'!$EP$4:$EP$109=$B440),0),MATCH(CONCATENATE("FY ",RIGHT(BU$3,4)),'DataModel-NVDA'!$ET$2:$FT$2,0))*$C440,0)</f>
        <v>0</v>
      </c>
      <c r="BV440" s="117">
        <v>0</v>
      </c>
      <c r="BW440" s="118">
        <v>0</v>
      </c>
      <c r="BX440" s="118">
        <v>0</v>
      </c>
      <c r="BY440" s="119" cm="1">
        <f t="array" aca="1" ref="BY440" ca="1">IF(ISNUMBER(INDEX('DataModel-NVDA'!$ET$4:$FT$109,MATCH(1,('DataModel-NVDA'!$EO$4:$EO$109=$A440)*('DataModel-NVDA'!$EP$4:$EP$109=$B440),0),MATCH(CONCATENATE("FY ",RIGHT(BY$3,4)),'DataModel-NVDA'!$ET$2:$FT$2,0))*$C440),INDEX('DataModel-NVDA'!$ET$4:$FT$109,MATCH(1,('DataModel-NVDA'!$EO$4:$EO$109=$A440)*('DataModel-NVDA'!$EP$4:$EP$109=$B440),0),MATCH(CONCATENATE("FY ",RIGHT(BY$3,4)),'DataModel-NVDA'!$ET$2:$FT$2,0))*$C440,0)</f>
        <v>0</v>
      </c>
      <c r="BZ440" s="117">
        <v>0</v>
      </c>
      <c r="CA440" s="118">
        <v>0</v>
      </c>
      <c r="CB440" s="118">
        <v>0</v>
      </c>
      <c r="CC440" s="119" cm="1">
        <f t="array" aca="1" ref="CC440" ca="1">IF(ISNUMBER(INDEX('DataModel-NVDA'!$ET$4:$FT$109,MATCH(1,('DataModel-NVDA'!$EO$4:$EO$109=$A440)*('DataModel-NVDA'!$EP$4:$EP$109=$B440),0),MATCH(CONCATENATE("FY ",RIGHT(CC$3,4)),'DataModel-NVDA'!$ET$2:$FT$2,0))*$C440),INDEX('DataModel-NVDA'!$ET$4:$FT$109,MATCH(1,('DataModel-NVDA'!$EO$4:$EO$109=$A440)*('DataModel-NVDA'!$EP$4:$EP$109=$B440),0),MATCH(CONCATENATE("FY ",RIGHT(CC$3,4)),'DataModel-NVDA'!$ET$2:$FT$2,0))*$C440,0)</f>
        <v>0</v>
      </c>
      <c r="CD440" s="117">
        <v>0</v>
      </c>
      <c r="CE440" s="118">
        <v>0</v>
      </c>
      <c r="CF440" s="118">
        <v>0</v>
      </c>
      <c r="CG440" s="119" cm="1">
        <f t="array" aca="1" ref="CG440" ca="1">IF(ISNUMBER(INDEX('DataModel-NVDA'!$ET$4:$FT$109,MATCH(1,('DataModel-NVDA'!$EO$4:$EO$109=$A440)*('DataModel-NVDA'!$EP$4:$EP$109=$B440),0),MATCH(CONCATENATE("FY ",RIGHT(CG$3,4)),'DataModel-NVDA'!$ET$2:$FT$2,0))*$C440),INDEX('DataModel-NVDA'!$ET$4:$FT$109,MATCH(1,('DataModel-NVDA'!$EO$4:$EO$109=$A440)*('DataModel-NVDA'!$EP$4:$EP$109=$B440),0),MATCH(CONCATENATE("FY ",RIGHT(CG$3,4)),'DataModel-NVDA'!$ET$2:$FT$2,0))*$C440,0)</f>
        <v>0</v>
      </c>
      <c r="CH440" s="117">
        <v>0</v>
      </c>
      <c r="CI440" s="118">
        <v>0</v>
      </c>
      <c r="CJ440" s="118">
        <v>0</v>
      </c>
      <c r="CK440" s="119" cm="1">
        <f t="array" aca="1" ref="CK440" ca="1">IF(ISNUMBER(INDEX('DataModel-NVDA'!$ET$4:$FT$109,MATCH(1,('DataModel-NVDA'!$EO$4:$EO$109=$A440)*('DataModel-NVDA'!$EP$4:$EP$109=$B440),0),MATCH(CONCATENATE("FY ",RIGHT(CK$3,4)),'DataModel-NVDA'!$ET$2:$FT$2,0))*$C440),INDEX('DataModel-NVDA'!$ET$4:$FT$109,MATCH(1,('DataModel-NVDA'!$EO$4:$EO$109=$A440)*('DataModel-NVDA'!$EP$4:$EP$109=$B440),0),MATCH(CONCATENATE("FY ",RIGHT(CK$3,4)),'DataModel-NVDA'!$ET$2:$FT$2,0))*$C440,0)</f>
        <v>0</v>
      </c>
      <c r="CL440" s="117">
        <v>0</v>
      </c>
      <c r="CM440" s="118">
        <v>0</v>
      </c>
      <c r="CN440" s="118">
        <v>0</v>
      </c>
      <c r="CO440" s="119" cm="1">
        <f t="array" aca="1" ref="CO440" ca="1">IF(ISNUMBER(INDEX('DataModel-NVDA'!$ET$4:$FT$109,MATCH(1,('DataModel-NVDA'!$EO$4:$EO$109=$A440)*('DataModel-NVDA'!$EP$4:$EP$109=$B440),0),MATCH(CONCATENATE("FY ",RIGHT(CO$3,4)),'DataModel-NVDA'!$ET$2:$FT$2,0))*$C440),INDEX('DataModel-NVDA'!$ET$4:$FT$109,MATCH(1,('DataModel-NVDA'!$EO$4:$EO$109=$A440)*('DataModel-NVDA'!$EP$4:$EP$109=$B440),0),MATCH(CONCATENATE("FY ",RIGHT(CO$3,4)),'DataModel-NVDA'!$ET$2:$FT$2,0))*$C440,0)</f>
        <v>0</v>
      </c>
      <c r="CP440" s="117">
        <v>0</v>
      </c>
      <c r="CQ440" s="118">
        <v>0</v>
      </c>
      <c r="CR440" s="118">
        <v>0</v>
      </c>
      <c r="CS440" s="119" cm="1">
        <f t="array" aca="1" ref="CS440" ca="1">IF(ISNUMBER(INDEX('DataModel-NVDA'!$ET$4:$FT$109,MATCH(1,('DataModel-NVDA'!$EO$4:$EO$109=$A440)*('DataModel-NVDA'!$EP$4:$EP$109=$B440),0),MATCH(CONCATENATE("FY ",RIGHT(CS$3,4)),'DataModel-NVDA'!$ET$2:$FT$2,0))*$C440),INDEX('DataModel-NVDA'!$ET$4:$FT$109,MATCH(1,('DataModel-NVDA'!$EO$4:$EO$109=$A440)*('DataModel-NVDA'!$EP$4:$EP$109=$B440),0),MATCH(CONCATENATE("FY ",RIGHT(CS$3,4)),'DataModel-NVDA'!$ET$2:$FT$2,0))*$C440,0)</f>
        <v>0</v>
      </c>
      <c r="CT440" s="117">
        <v>0</v>
      </c>
      <c r="CU440" s="118">
        <v>0</v>
      </c>
      <c r="CV440" s="118">
        <v>0</v>
      </c>
      <c r="CW440" s="119" cm="1">
        <f t="array" aca="1" ref="CW440" ca="1">IF(ISNUMBER(INDEX('DataModel-NVDA'!$ET$4:$FT$109,MATCH(1,('DataModel-NVDA'!$EO$4:$EO$109=$A440)*('DataModel-NVDA'!$EP$4:$EP$109=$B440),0),MATCH(CONCATENATE("FY ",RIGHT(CW$3,4)),'DataModel-NVDA'!$ET$2:$FT$2,0))*$C440),INDEX('DataModel-NVDA'!$ET$4:$FT$109,MATCH(1,('DataModel-NVDA'!$EO$4:$EO$109=$A440)*('DataModel-NVDA'!$EP$4:$EP$109=$B440),0),MATCH(CONCATENATE("FY ",RIGHT(CW$3,4)),'DataModel-NVDA'!$ET$2:$FT$2,0))*$C440,0)</f>
        <v>0</v>
      </c>
      <c r="CX440" s="117">
        <v>0</v>
      </c>
      <c r="CY440" s="118">
        <v>0</v>
      </c>
      <c r="CZ440" s="118">
        <v>0</v>
      </c>
      <c r="DA440" s="119" cm="1">
        <f t="array" aca="1" ref="DA440" ca="1">IF(ISNUMBER(INDEX('DataModel-NVDA'!$ET$4:$FT$109,MATCH(1,('DataModel-NVDA'!$EO$4:$EO$109=$A440)*('DataModel-NVDA'!$EP$4:$EP$109=$B440),0),MATCH(CONCATENATE("FY ",RIGHT(DA$3,4)),'DataModel-NVDA'!$ET$2:$FT$2,0))*$C440),INDEX('DataModel-NVDA'!$ET$4:$FT$109,MATCH(1,('DataModel-NVDA'!$EO$4:$EO$109=$A440)*('DataModel-NVDA'!$EP$4:$EP$109=$B440),0),MATCH(CONCATENATE("FY ",RIGHT(DA$3,4)),'DataModel-NVDA'!$ET$2:$FT$2,0))*$C440,0)</f>
        <v>0</v>
      </c>
      <c r="DB440" s="117">
        <v>0</v>
      </c>
      <c r="DC440" s="118">
        <v>0</v>
      </c>
      <c r="DD440" s="118">
        <v>0</v>
      </c>
      <c r="DE440" s="119" cm="1">
        <f t="array" aca="1" ref="DE440" ca="1">IF(ISNUMBER(INDEX('DataModel-NVDA'!$ET$4:$FT$109,MATCH(1,('DataModel-NVDA'!$EO$4:$EO$109=$A440)*('DataModel-NVDA'!$EP$4:$EP$109=$B440),0),MATCH(CONCATENATE("FY ",RIGHT(DE$3,4)),'DataModel-NVDA'!$ET$2:$FT$2,0))*$C440),INDEX('DataModel-NVDA'!$ET$4:$FT$109,MATCH(1,('DataModel-NVDA'!$EO$4:$EO$109=$A440)*('DataModel-NVDA'!$EP$4:$EP$109=$B440),0),MATCH(CONCATENATE("FY ",RIGHT(DE$3,4)),'DataModel-NVDA'!$ET$2:$FT$2,0))*$C440,0)</f>
        <v>0</v>
      </c>
      <c r="DF440" s="117">
        <v>0</v>
      </c>
      <c r="DG440" s="118">
        <v>0</v>
      </c>
      <c r="DH440" s="118">
        <v>0</v>
      </c>
      <c r="DI440" s="119" cm="1">
        <f t="array" aca="1" ref="DI440" ca="1">IF(ISNUMBER(INDEX('DataModel-NVDA'!$ET$4:$FT$109,MATCH(1,('DataModel-NVDA'!$EO$4:$EO$109=$A440)*('DataModel-NVDA'!$EP$4:$EP$109=$B440),0),MATCH(CONCATENATE("FY ",RIGHT(DI$3,4)),'DataModel-NVDA'!$ET$2:$FT$2,0))*$C440),INDEX('DataModel-NVDA'!$ET$4:$FT$109,MATCH(1,('DataModel-NVDA'!$EO$4:$EO$109=$A440)*('DataModel-NVDA'!$EP$4:$EP$109=$B440),0),MATCH(CONCATENATE("FY ",RIGHT(DI$3,4)),'DataModel-NVDA'!$ET$2:$FT$2,0))*$C440,0)</f>
        <v>0</v>
      </c>
      <c r="DK440" s="69">
        <f t="shared" ref="DK440:EK440" ca="1" si="750">SUM(OFFSET($E440,,MATCH(DK$3,$F$5:$DI$5,0)+3,,1))</f>
        <v>0</v>
      </c>
      <c r="DL440" s="69">
        <f t="shared" ca="1" si="750"/>
        <v>0</v>
      </c>
      <c r="DM440" s="69">
        <f t="shared" ca="1" si="750"/>
        <v>0</v>
      </c>
      <c r="DN440" s="69">
        <f t="shared" ca="1" si="750"/>
        <v>0</v>
      </c>
      <c r="DO440" s="69">
        <f t="shared" ca="1" si="750"/>
        <v>0</v>
      </c>
      <c r="DP440" s="69">
        <f t="shared" ca="1" si="750"/>
        <v>0</v>
      </c>
      <c r="DQ440" s="69">
        <f t="shared" ca="1" si="750"/>
        <v>0</v>
      </c>
      <c r="DR440" s="69">
        <f t="shared" ca="1" si="750"/>
        <v>0</v>
      </c>
      <c r="DS440" s="69">
        <f t="shared" ca="1" si="750"/>
        <v>0</v>
      </c>
      <c r="DT440" s="69">
        <f t="shared" ca="1" si="750"/>
        <v>0</v>
      </c>
      <c r="DU440" s="69">
        <f t="shared" ca="1" si="750"/>
        <v>0</v>
      </c>
      <c r="DV440" s="69">
        <f t="shared" ca="1" si="750"/>
        <v>0</v>
      </c>
      <c r="DW440" s="69">
        <f t="shared" ca="1" si="750"/>
        <v>0</v>
      </c>
      <c r="DX440" s="69">
        <f t="shared" ca="1" si="750"/>
        <v>0</v>
      </c>
      <c r="DY440" s="69">
        <f t="shared" ca="1" si="750"/>
        <v>0</v>
      </c>
      <c r="DZ440" s="69">
        <f t="shared" ca="1" si="750"/>
        <v>0</v>
      </c>
      <c r="EA440" s="69">
        <f t="shared" ca="1" si="750"/>
        <v>0</v>
      </c>
      <c r="EB440" s="69">
        <f t="shared" ca="1" si="750"/>
        <v>0</v>
      </c>
      <c r="EC440" s="69">
        <f t="shared" ca="1" si="750"/>
        <v>0</v>
      </c>
      <c r="ED440" s="69">
        <f t="shared" ca="1" si="750"/>
        <v>0</v>
      </c>
      <c r="EE440" s="69">
        <f t="shared" ca="1" si="750"/>
        <v>0</v>
      </c>
      <c r="EF440" s="69">
        <f t="shared" ca="1" si="750"/>
        <v>0</v>
      </c>
      <c r="EG440" s="69">
        <f t="shared" ca="1" si="750"/>
        <v>0</v>
      </c>
      <c r="EH440" s="69">
        <f t="shared" ca="1" si="750"/>
        <v>0</v>
      </c>
      <c r="EI440" s="69">
        <f t="shared" ca="1" si="750"/>
        <v>0</v>
      </c>
      <c r="EJ440" s="69">
        <f t="shared" ca="1" si="750"/>
        <v>0</v>
      </c>
      <c r="EK440" s="69">
        <f t="shared" ca="1" si="750"/>
        <v>0</v>
      </c>
    </row>
    <row r="441" spans="1:141" outlineLevel="2" x14ac:dyDescent="0.25">
      <c r="A441" s="90"/>
      <c r="B441" s="90"/>
      <c r="C441" s="90"/>
      <c r="D441" s="90"/>
      <c r="F441" s="100"/>
      <c r="I441" s="101"/>
      <c r="J441" s="100"/>
      <c r="M441" s="101"/>
      <c r="N441" s="100"/>
      <c r="Q441" s="101"/>
      <c r="R441" s="100"/>
      <c r="U441" s="101"/>
      <c r="V441" s="100"/>
      <c r="Y441" s="101"/>
      <c r="Z441" s="100"/>
      <c r="AC441" s="101"/>
      <c r="AD441" s="100"/>
      <c r="AG441" s="101"/>
      <c r="AH441" s="100"/>
      <c r="AK441" s="101"/>
      <c r="AL441" s="100"/>
      <c r="AO441" s="101"/>
      <c r="AP441" s="100"/>
      <c r="AS441" s="101"/>
      <c r="AT441" s="100"/>
      <c r="AW441" s="101"/>
      <c r="AX441" s="100"/>
      <c r="BA441" s="101"/>
      <c r="BB441" s="100"/>
      <c r="BE441" s="101"/>
      <c r="BF441" s="100"/>
      <c r="BI441" s="101"/>
      <c r="BJ441" s="100"/>
      <c r="BM441" s="101"/>
      <c r="BN441" s="100"/>
      <c r="BQ441" s="101"/>
      <c r="BR441" s="100"/>
      <c r="BU441" s="101"/>
      <c r="BV441" s="100"/>
      <c r="BY441" s="101"/>
      <c r="BZ441" s="100"/>
      <c r="CC441" s="101"/>
      <c r="CD441" s="100"/>
      <c r="CG441" s="101"/>
      <c r="CH441" s="100"/>
      <c r="CK441" s="101"/>
      <c r="CL441" s="100"/>
      <c r="CO441" s="101"/>
      <c r="CP441" s="100"/>
      <c r="CS441" s="101"/>
      <c r="CT441" s="100"/>
      <c r="CW441" s="101"/>
      <c r="CX441" s="100"/>
      <c r="DA441" s="101"/>
      <c r="DB441" s="100"/>
      <c r="DE441" s="101"/>
      <c r="DF441" s="100"/>
      <c r="DI441" s="101"/>
    </row>
    <row r="442" spans="1:141" outlineLevel="2" x14ac:dyDescent="0.25">
      <c r="A442" s="90" t="s">
        <v>157</v>
      </c>
      <c r="B442" s="90" t="s">
        <v>162</v>
      </c>
      <c r="C442" s="111">
        <f>$C$6</f>
        <v>9.9999999999999995E-7</v>
      </c>
      <c r="D442" s="90"/>
      <c r="E442" t="str">
        <f>CONCATENATE(E437," - history")</f>
        <v>Inventory - history</v>
      </c>
      <c r="F442" s="113" cm="1">
        <f t="array" aca="1" ref="F442" ca="1">IF(AND(F$4="A",ISNUMBER('DataModel-NVDA'!F$4)),INDEX('DataModel-NVDA'!$F$4:$BA$109,MATCH(1,('DataModel-NVDA'!$A$4:$A$109=$A442)*('DataModel-NVDA'!$B$4:$B$109=$B442),0),MATCH(F$3,'DataModel-NVDA'!$F$2:$BA$2,0))*$C442,"")</f>
        <v>393.28</v>
      </c>
      <c r="G442" s="69" cm="1">
        <f t="array" aca="1" ref="G442" ca="1">IF(AND(G$4="A",ISNUMBER('DataModel-NVDA'!G$4)),INDEX('DataModel-NVDA'!$F$4:$BA$109,MATCH(1,('DataModel-NVDA'!$A$4:$A$109=$A442)*('DataModel-NVDA'!$B$4:$B$109=$B442),0),MATCH(G$3,'DataModel-NVDA'!$F$2:$BA$2,0))*$C442,"")</f>
        <v>387.43399999999997</v>
      </c>
      <c r="H442" s="69" cm="1">
        <f t="array" aca="1" ref="H442" ca="1">IF(AND(H$4="A",ISNUMBER('DataModel-NVDA'!H$4)),INDEX('DataModel-NVDA'!$F$4:$BA$109,MATCH(1,('DataModel-NVDA'!$A$4:$A$109=$A442)*('DataModel-NVDA'!$B$4:$B$109=$B442),0),MATCH(H$3,'DataModel-NVDA'!$F$2:$BA$2,0))*$C442,"")</f>
        <v>408.08099999999996</v>
      </c>
      <c r="I442" s="114" cm="1">
        <f t="array" aca="1" ref="I442" ca="1">IF(AND(I$4="A",ISNUMBER('DataModel-NVDA'!I$4)),INDEX('DataModel-NVDA'!$F$4:$BA$109,MATCH(1,('DataModel-NVDA'!$A$4:$A$109=$A442)*('DataModel-NVDA'!$B$4:$B$109=$B442),0),MATCH(I$3,'DataModel-NVDA'!$F$2:$BA$2,0))*$C442,"")</f>
        <v>482.89299999999997</v>
      </c>
      <c r="J442" s="113" cm="1">
        <f t="array" aca="1" ref="J442" ca="1">IF(AND(J$4="A",ISNUMBER('DataModel-NVDA'!J$4)),INDEX('DataModel-NVDA'!$F$4:$BA$109,MATCH(1,('DataModel-NVDA'!$A$4:$A$109=$A442)*('DataModel-NVDA'!$B$4:$B$109=$B442),0),MATCH(J$3,'DataModel-NVDA'!$F$2:$BA$2,0))*$C442,"")</f>
        <v>438</v>
      </c>
      <c r="K442" s="69" cm="1">
        <f t="array" aca="1" ref="K442" ca="1">IF(AND(K$4="A",ISNUMBER('DataModel-NVDA'!K$4)),INDEX('DataModel-NVDA'!$F$4:$BA$109,MATCH(1,('DataModel-NVDA'!$A$4:$A$109=$A442)*('DataModel-NVDA'!$B$4:$B$109=$B442),0),MATCH(K$3,'DataModel-NVDA'!$F$2:$BA$2,0))*$C442,"")</f>
        <v>441</v>
      </c>
      <c r="L442" s="69" cm="1">
        <f t="array" aca="1" ref="L442" ca="1">IF(AND(L$4="A",ISNUMBER('DataModel-NVDA'!L$4)),INDEX('DataModel-NVDA'!$F$4:$BA$109,MATCH(1,('DataModel-NVDA'!$A$4:$A$109=$A442)*('DataModel-NVDA'!$B$4:$B$109=$B442),0),MATCH(L$3,'DataModel-NVDA'!$F$2:$BA$2,0))*$C442,"")</f>
        <v>425</v>
      </c>
      <c r="M442" s="114" cm="1">
        <f t="array" aca="1" ref="M442" ca="1">IF(AND(M$4="A",ISNUMBER('DataModel-NVDA'!M$4)),INDEX('DataModel-NVDA'!$F$4:$BA$109,MATCH(1,('DataModel-NVDA'!$A$4:$A$109=$A442)*('DataModel-NVDA'!$B$4:$B$109=$B442),0),MATCH(M$3,'DataModel-NVDA'!$F$2:$BA$2,0))*$C442,"")</f>
        <v>418</v>
      </c>
      <c r="N442" s="113" cm="1">
        <f t="array" aca="1" ref="N442" ca="1">IF(AND(N$4="A",ISNUMBER('DataModel-NVDA'!N$4)),INDEX('DataModel-NVDA'!$F$4:$BA$109,MATCH(1,('DataModel-NVDA'!$A$4:$A$109=$A442)*('DataModel-NVDA'!$B$4:$B$109=$B442),0),MATCH(N$3,'DataModel-NVDA'!$F$2:$BA$2,0))*$C442,"")</f>
        <v>394</v>
      </c>
      <c r="O442" s="69" cm="1">
        <f t="array" aca="1" ref="O442" ca="1">IF(AND(O$4="A",ISNUMBER('DataModel-NVDA'!O$4)),INDEX('DataModel-NVDA'!$F$4:$BA$109,MATCH(1,('DataModel-NVDA'!$A$4:$A$109=$A442)*('DataModel-NVDA'!$B$4:$B$109=$B442),0),MATCH(O$3,'DataModel-NVDA'!$F$2:$BA$2,0))*$C442,"")</f>
        <v>521</v>
      </c>
      <c r="P442" s="69" cm="1">
        <f t="array" aca="1" ref="P442" ca="1">IF(AND(P$4="A",ISNUMBER('DataModel-NVDA'!P$4)),INDEX('DataModel-NVDA'!$F$4:$BA$109,MATCH(1,('DataModel-NVDA'!$A$4:$A$109=$A442)*('DataModel-NVDA'!$B$4:$B$109=$B442),0),MATCH(P$3,'DataModel-NVDA'!$F$2:$BA$2,0))*$C442,"")</f>
        <v>679</v>
      </c>
      <c r="Q442" s="114" cm="1">
        <f t="array" aca="1" ref="Q442" ca="1">IF(AND(Q$4="A",ISNUMBER('DataModel-NVDA'!Q$4)),INDEX('DataModel-NVDA'!$F$4:$BA$109,MATCH(1,('DataModel-NVDA'!$A$4:$A$109=$A442)*('DataModel-NVDA'!$B$4:$B$109=$B442),0),MATCH(Q$3,'DataModel-NVDA'!$F$2:$BA$2,0))*$C442,"")</f>
        <v>794</v>
      </c>
      <c r="R442" s="113" cm="1">
        <f t="array" aca="1" ref="R442" ca="1">IF(AND(R$4="A",ISNUMBER('DataModel-NVDA'!R$4)),INDEX('DataModel-NVDA'!$F$4:$BA$109,MATCH(1,('DataModel-NVDA'!$A$4:$A$109=$A442)*('DataModel-NVDA'!$B$4:$B$109=$B442),0),MATCH(R$3,'DataModel-NVDA'!$F$2:$BA$2,0))*$C442,"")</f>
        <v>821</v>
      </c>
      <c r="S442" s="69" cm="1">
        <f t="array" aca="1" ref="S442" ca="1">IF(AND(S$4="A",ISNUMBER('DataModel-NVDA'!S$4)),INDEX('DataModel-NVDA'!$F$4:$BA$109,MATCH(1,('DataModel-NVDA'!$A$4:$A$109=$A442)*('DataModel-NVDA'!$B$4:$B$109=$B442),0),MATCH(S$3,'DataModel-NVDA'!$F$2:$BA$2,0))*$C442,"")</f>
        <v>855</v>
      </c>
      <c r="T442" s="69" cm="1">
        <f t="array" aca="1" ref="T442" ca="1">IF(AND(T$4="A",ISNUMBER('DataModel-NVDA'!T$4)),INDEX('DataModel-NVDA'!$F$4:$BA$109,MATCH(1,('DataModel-NVDA'!$A$4:$A$109=$A442)*('DataModel-NVDA'!$B$4:$B$109=$B442),0),MATCH(T$3,'DataModel-NVDA'!$F$2:$BA$2,0))*$C442,"")</f>
        <v>857</v>
      </c>
      <c r="U442" s="114" cm="1">
        <f t="array" aca="1" ref="U442" ca="1">IF(AND(U$4="A",ISNUMBER('DataModel-NVDA'!U$4)),INDEX('DataModel-NVDA'!$F$4:$BA$109,MATCH(1,('DataModel-NVDA'!$A$4:$A$109=$A442)*('DataModel-NVDA'!$B$4:$B$109=$B442),0),MATCH(U$3,'DataModel-NVDA'!$F$2:$BA$2,0))*$C442,"")</f>
        <v>796</v>
      </c>
      <c r="V442" s="113" cm="1">
        <f t="array" aca="1" ref="V442" ca="1">IF(AND(V$4="A",ISNUMBER('DataModel-NVDA'!V$4)),INDEX('DataModel-NVDA'!$F$4:$BA$109,MATCH(1,('DataModel-NVDA'!$A$4:$A$109=$A442)*('DataModel-NVDA'!$B$4:$B$109=$B442),0),MATCH(V$3,'DataModel-NVDA'!$F$2:$BA$2,0))*$C442,"")</f>
        <v>797</v>
      </c>
      <c r="W442" s="69" cm="1">
        <f t="array" aca="1" ref="W442" ca="1">IF(AND(W$4="A",ISNUMBER('DataModel-NVDA'!W$4)),INDEX('DataModel-NVDA'!$F$4:$BA$109,MATCH(1,('DataModel-NVDA'!$A$4:$A$109=$A442)*('DataModel-NVDA'!$B$4:$B$109=$B442),0),MATCH(W$3,'DataModel-NVDA'!$F$2:$BA$2,0))*$C442,"")</f>
        <v>1090</v>
      </c>
      <c r="X442" s="69" cm="1">
        <f t="array" aca="1" ref="X442" ca="1">IF(AND(X$4="A",ISNUMBER('DataModel-NVDA'!X$4)),INDEX('DataModel-NVDA'!$F$4:$BA$109,MATCH(1,('DataModel-NVDA'!$A$4:$A$109=$A442)*('DataModel-NVDA'!$B$4:$B$109=$B442),0),MATCH(X$3,'DataModel-NVDA'!$F$2:$BA$2,0))*$C442,"")</f>
        <v>1417</v>
      </c>
      <c r="Y442" s="114" cm="1">
        <f t="array" aca="1" ref="Y442" ca="1">IF(AND(Y$4="A",ISNUMBER('DataModel-NVDA'!Y$4)),INDEX('DataModel-NVDA'!$F$4:$BA$109,MATCH(1,('DataModel-NVDA'!$A$4:$A$109=$A442)*('DataModel-NVDA'!$B$4:$B$109=$B442),0),MATCH(Y$3,'DataModel-NVDA'!$F$2:$BA$2,0))*$C442,"")</f>
        <v>1575</v>
      </c>
      <c r="Z442" s="113" cm="1">
        <f t="array" aca="1" ref="Z442" ca="1">IF(AND(Z$4="A",ISNUMBER('DataModel-NVDA'!Z$4)),INDEX('DataModel-NVDA'!$F$4:$BA$109,MATCH(1,('DataModel-NVDA'!$A$4:$A$109=$A442)*('DataModel-NVDA'!$B$4:$B$109=$B442),0),MATCH(Z$3,'DataModel-NVDA'!$F$2:$BA$2,0))*$C442,"")</f>
        <v>1426</v>
      </c>
      <c r="AA442" s="69" cm="1">
        <f t="array" aca="1" ref="AA442" ca="1">IF(AND(AA$4="A",ISNUMBER('DataModel-NVDA'!AA$4)),INDEX('DataModel-NVDA'!$F$4:$BA$109,MATCH(1,('DataModel-NVDA'!$A$4:$A$109=$A442)*('DataModel-NVDA'!$B$4:$B$109=$B442),0),MATCH(AA$3,'DataModel-NVDA'!$F$2:$BA$2,0))*$C442,"")</f>
        <v>1204</v>
      </c>
      <c r="AB442" s="69" cm="1">
        <f t="array" aca="1" ref="AB442" ca="1">IF(AND(AB$4="A",ISNUMBER('DataModel-NVDA'!AB$4)),INDEX('DataModel-NVDA'!$F$4:$BA$109,MATCH(1,('DataModel-NVDA'!$A$4:$A$109=$A442)*('DataModel-NVDA'!$B$4:$B$109=$B442),0),MATCH(AB$3,'DataModel-NVDA'!$F$2:$BA$2,0))*$C442,"")</f>
        <v>1047</v>
      </c>
      <c r="AC442" s="114" cm="1">
        <f t="array" aca="1" ref="AC442" ca="1">IF(AND(AC$4="A",ISNUMBER('DataModel-NVDA'!AC$4)),INDEX('DataModel-NVDA'!$F$4:$BA$109,MATCH(1,('DataModel-NVDA'!$A$4:$A$109=$A442)*('DataModel-NVDA'!$B$4:$B$109=$B442),0),MATCH(AC$3,'DataModel-NVDA'!$F$2:$BA$2,0))*$C442,"")</f>
        <v>979</v>
      </c>
      <c r="AD442" s="113" cm="1">
        <f t="array" aca="1" ref="AD442" ca="1">IF(AND(AD$4="A",ISNUMBER('DataModel-NVDA'!AD$4)),INDEX('DataModel-NVDA'!$F$4:$BA$109,MATCH(1,('DataModel-NVDA'!$A$4:$A$109=$A442)*('DataModel-NVDA'!$B$4:$B$109=$B442),0),MATCH(AD$3,'DataModel-NVDA'!$F$2:$BA$2,0))*$C442,"")</f>
        <v>1128</v>
      </c>
      <c r="AE442" s="69" cm="1">
        <f t="array" aca="1" ref="AE442" ca="1">IF(AND(AE$4="A",ISNUMBER('DataModel-NVDA'!AE$4)),INDEX('DataModel-NVDA'!$F$4:$BA$109,MATCH(1,('DataModel-NVDA'!$A$4:$A$109=$A442)*('DataModel-NVDA'!$B$4:$B$109=$B442),0),MATCH(AE$3,'DataModel-NVDA'!$F$2:$BA$2,0))*$C442,"")</f>
        <v>1401</v>
      </c>
      <c r="AF442" s="69" cm="1">
        <f t="array" aca="1" ref="AF442" ca="1">IF(AND(AF$4="A",ISNUMBER('DataModel-NVDA'!AF$4)),INDEX('DataModel-NVDA'!$F$4:$BA$109,MATCH(1,('DataModel-NVDA'!$A$4:$A$109=$A442)*('DataModel-NVDA'!$B$4:$B$109=$B442),0),MATCH(AF$3,'DataModel-NVDA'!$F$2:$BA$2,0))*$C442,"")</f>
        <v>1495</v>
      </c>
      <c r="AG442" s="114" cm="1">
        <f t="array" aca="1" ref="AG442" ca="1">IF(AND(AG$4="A",ISNUMBER('DataModel-NVDA'!AG$4)),INDEX('DataModel-NVDA'!$F$4:$BA$109,MATCH(1,('DataModel-NVDA'!$A$4:$A$109=$A442)*('DataModel-NVDA'!$B$4:$B$109=$B442),0),MATCH(AG$3,'DataModel-NVDA'!$F$2:$BA$2,0))*$C442,"")</f>
        <v>1826</v>
      </c>
      <c r="AH442" s="113" cm="1">
        <f t="array" aca="1" ref="AH442" ca="1">IF(AND(AH$4="A",ISNUMBER('DataModel-NVDA'!AH$4)),INDEX('DataModel-NVDA'!$F$4:$BA$109,MATCH(1,('DataModel-NVDA'!$A$4:$A$109=$A442)*('DataModel-NVDA'!$B$4:$B$109=$B442),0),MATCH(AH$3,'DataModel-NVDA'!$F$2:$BA$2,0))*$C442,"")</f>
        <v>1992</v>
      </c>
      <c r="AI442" s="69" cm="1">
        <f t="array" aca="1" ref="AI442" ca="1">IF(AND(AI$4="A",ISNUMBER('DataModel-NVDA'!AI$4)),INDEX('DataModel-NVDA'!$F$4:$BA$109,MATCH(1,('DataModel-NVDA'!$A$4:$A$109=$A442)*('DataModel-NVDA'!$B$4:$B$109=$B442),0),MATCH(AI$3,'DataModel-NVDA'!$F$2:$BA$2,0))*$C442,"")</f>
        <v>2114</v>
      </c>
      <c r="AJ442" s="69" cm="1">
        <f t="array" aca="1" ref="AJ442" ca="1">IF(AND(AJ$4="A",ISNUMBER('DataModel-NVDA'!AJ$4)),INDEX('DataModel-NVDA'!$F$4:$BA$109,MATCH(1,('DataModel-NVDA'!$A$4:$A$109=$A442)*('DataModel-NVDA'!$B$4:$B$109=$B442),0),MATCH(AJ$3,'DataModel-NVDA'!$F$2:$BA$2,0))*$C442,"")</f>
        <v>2233</v>
      </c>
      <c r="AK442" s="114" cm="1">
        <f t="array" aca="1" ref="AK442" ca="1">IF(AND(AK$4="A",ISNUMBER('DataModel-NVDA'!AK$4)),INDEX('DataModel-NVDA'!$F$4:$BA$109,MATCH(1,('DataModel-NVDA'!$A$4:$A$109=$A442)*('DataModel-NVDA'!$B$4:$B$109=$B442),0),MATCH(AK$3,'DataModel-NVDA'!$F$2:$BA$2,0))*$C442,"")</f>
        <v>2605</v>
      </c>
      <c r="AL442" s="113" cm="1">
        <f t="array" aca="1" ref="AL442" ca="1">IF(AND(AL$4="A",ISNUMBER('DataModel-NVDA'!AL$4)),INDEX('DataModel-NVDA'!$F$4:$BA$109,MATCH(1,('DataModel-NVDA'!$A$4:$A$109=$A442)*('DataModel-NVDA'!$B$4:$B$109=$B442),0),MATCH(AL$3,'DataModel-NVDA'!$F$2:$BA$2,0))*$C442,"")</f>
        <v>3163</v>
      </c>
      <c r="AM442" s="69" cm="1">
        <f t="array" aca="1" ref="AM442" ca="1">IF(AND(AM$4="A",ISNUMBER('DataModel-NVDA'!AM$4)),INDEX('DataModel-NVDA'!$F$4:$BA$109,MATCH(1,('DataModel-NVDA'!$A$4:$A$109=$A442)*('DataModel-NVDA'!$B$4:$B$109=$B442),0),MATCH(AM$3,'DataModel-NVDA'!$F$2:$BA$2,0))*$C442,"")</f>
        <v>3889</v>
      </c>
      <c r="AN442" s="69" cm="1">
        <f t="array" aca="1" ref="AN442" ca="1">IF(AND(AN$4="A",ISNUMBER('DataModel-NVDA'!AN$4)),INDEX('DataModel-NVDA'!$F$4:$BA$109,MATCH(1,('DataModel-NVDA'!$A$4:$A$109=$A442)*('DataModel-NVDA'!$B$4:$B$109=$B442),0),MATCH(AN$3,'DataModel-NVDA'!$F$2:$BA$2,0))*$C442,"")</f>
        <v>4454</v>
      </c>
      <c r="AO442" s="114" cm="1">
        <f t="array" aca="1" ref="AO442" ca="1">IF(AND(AO$4="A",ISNUMBER('DataModel-NVDA'!AO$4)),INDEX('DataModel-NVDA'!$F$4:$BA$109,MATCH(1,('DataModel-NVDA'!$A$4:$A$109=$A442)*('DataModel-NVDA'!$B$4:$B$109=$B442),0),MATCH(AO$3,'DataModel-NVDA'!$F$2:$BA$2,0))*$C442,"")</f>
        <v>5159</v>
      </c>
      <c r="AP442" s="113" cm="1">
        <f t="array" aca="1" ref="AP442" ca="1">IF(AND(AP$4="A",ISNUMBER('DataModel-NVDA'!AP$4)),INDEX('DataModel-NVDA'!$F$4:$BA$109,MATCH(1,('DataModel-NVDA'!$A$4:$A$109=$A442)*('DataModel-NVDA'!$B$4:$B$109=$B442),0),MATCH(AP$3,'DataModel-NVDA'!$F$2:$BA$2,0))*$C442,"")</f>
        <v>4611</v>
      </c>
      <c r="AQ442" s="69" cm="1">
        <f t="array" aca="1" ref="AQ442" ca="1">IF(AND(AQ$4="A",ISNUMBER('DataModel-NVDA'!AQ$4)),INDEX('DataModel-NVDA'!$F$4:$BA$109,MATCH(1,('DataModel-NVDA'!$A$4:$A$109=$A442)*('DataModel-NVDA'!$B$4:$B$109=$B442),0),MATCH(AQ$3,'DataModel-NVDA'!$F$2:$BA$2,0))*$C442,"")</f>
        <v>4319</v>
      </c>
      <c r="AR442" s="69" cm="1">
        <f t="array" aca="1" ref="AR442" ca="1">IF(AND(AR$4="A",ISNUMBER('DataModel-NVDA'!AR$4)),INDEX('DataModel-NVDA'!$F$4:$BA$109,MATCH(1,('DataModel-NVDA'!$A$4:$A$109=$A442)*('DataModel-NVDA'!$B$4:$B$109=$B442),0),MATCH(AR$3,'DataModel-NVDA'!$F$2:$BA$2,0))*$C442,"")</f>
        <v>4779</v>
      </c>
      <c r="AS442" s="114" cm="1">
        <f t="array" aca="1" ref="AS442" ca="1">IF(AND(AS$4="A",ISNUMBER('DataModel-NVDA'!AS$4)),INDEX('DataModel-NVDA'!$F$4:$BA$109,MATCH(1,('DataModel-NVDA'!$A$4:$A$109=$A442)*('DataModel-NVDA'!$B$4:$B$109=$B442),0),MATCH(AS$3,'DataModel-NVDA'!$F$2:$BA$2,0))*$C442,"")</f>
        <v>5282</v>
      </c>
      <c r="AT442" s="113" cm="1">
        <f t="array" aca="1" ref="AT442" ca="1">IF(AND(AT$4="A",ISNUMBER('DataModel-NVDA'!AT$4)),INDEX('DataModel-NVDA'!$F$4:$BA$109,MATCH(1,('DataModel-NVDA'!$A$4:$A$109=$A442)*('DataModel-NVDA'!$B$4:$B$109=$B442),0),MATCH(AT$3,'DataModel-NVDA'!$F$2:$BA$2,0))*$C442,"")</f>
        <v>5864</v>
      </c>
      <c r="AU442" s="69" cm="1">
        <f t="array" aca="1" ref="AU442" ca="1">IF(AND(AU$4="A",ISNUMBER('DataModel-NVDA'!AU$4)),INDEX('DataModel-NVDA'!$F$4:$BA$109,MATCH(1,('DataModel-NVDA'!$A$4:$A$109=$A442)*('DataModel-NVDA'!$B$4:$B$109=$B442),0),MATCH(AU$3,'DataModel-NVDA'!$F$2:$BA$2,0))*$C442,"")</f>
        <v>6675</v>
      </c>
      <c r="AV442" s="69" cm="1">
        <f t="array" aca="1" ref="AV442" ca="1">IF(AND(AV$4="A",ISNUMBER('DataModel-NVDA'!AV$4)),INDEX('DataModel-NVDA'!$F$4:$BA$109,MATCH(1,('DataModel-NVDA'!$A$4:$A$109=$A442)*('DataModel-NVDA'!$B$4:$B$109=$B442),0),MATCH(AV$3,'DataModel-NVDA'!$F$2:$BA$2,0))*$C442,"")</f>
        <v>7654</v>
      </c>
      <c r="AW442" s="114" t="str" cm="1">
        <f t="array" aca="1" ref="AW442" ca="1">IF(AND(AW$4="A",ISNUMBER('DataModel-NVDA'!AW$4)),INDEX('DataModel-NVDA'!$F$4:$BA$109,MATCH(1,('DataModel-NVDA'!$A$4:$A$109=$A442)*('DataModel-NVDA'!$B$4:$B$109=$B442),0),MATCH(AW$3,'DataModel-NVDA'!$F$2:$BA$2,0))*$C442,"")</f>
        <v/>
      </c>
      <c r="AX442" s="113" t="str" cm="1">
        <f t="array" aca="1" ref="AX442" ca="1">IF(AND(AX$4="A",ISNUMBER('DataModel-NVDA'!AX$4)),INDEX('DataModel-NVDA'!$F$4:$BA$109,MATCH(1,('DataModel-NVDA'!$A$4:$A$109=$A442)*('DataModel-NVDA'!$B$4:$B$109=$B442),0),MATCH(AX$3,'DataModel-NVDA'!$F$2:$BA$2,0))*$C442,"")</f>
        <v/>
      </c>
      <c r="AY442" s="69" t="str" cm="1">
        <f t="array" aca="1" ref="AY442" ca="1">IF(AND(AY$4="A",ISNUMBER('DataModel-NVDA'!AY$4)),INDEX('DataModel-NVDA'!$F$4:$BA$109,MATCH(1,('DataModel-NVDA'!$A$4:$A$109=$A442)*('DataModel-NVDA'!$B$4:$B$109=$B442),0),MATCH(AY$3,'DataModel-NVDA'!$F$2:$BA$2,0))*$C442,"")</f>
        <v/>
      </c>
      <c r="AZ442" s="69" t="str" cm="1">
        <f t="array" aca="1" ref="AZ442" ca="1">IF(AND(AZ$4="A",ISNUMBER('DataModel-NVDA'!AZ$4)),INDEX('DataModel-NVDA'!$F$4:$BA$109,MATCH(1,('DataModel-NVDA'!$A$4:$A$109=$A442)*('DataModel-NVDA'!$B$4:$B$109=$B442),0),MATCH(AZ$3,'DataModel-NVDA'!$F$2:$BA$2,0))*$C442,"")</f>
        <v/>
      </c>
      <c r="BA442" s="114" t="str" cm="1">
        <f t="array" aca="1" ref="BA442" ca="1">IF(AND(BA$4="A",ISNUMBER('DataModel-NVDA'!BA$4)),INDEX('DataModel-NVDA'!$F$4:$BA$109,MATCH(1,('DataModel-NVDA'!$A$4:$A$109=$A442)*('DataModel-NVDA'!$B$4:$B$109=$B442),0),MATCH(BA$3,'DataModel-NVDA'!$F$2:$BA$2,0))*$C442,"")</f>
        <v/>
      </c>
      <c r="BB442" s="113"/>
      <c r="BC442" s="69"/>
      <c r="BD442" s="69"/>
      <c r="BE442" s="114"/>
      <c r="BF442" s="113"/>
      <c r="BG442" s="69"/>
      <c r="BH442" s="69"/>
      <c r="BI442" s="114"/>
      <c r="BJ442" s="113"/>
      <c r="BK442" s="69"/>
      <c r="BL442" s="69"/>
      <c r="BM442" s="114"/>
      <c r="BN442" s="113"/>
      <c r="BO442" s="69"/>
      <c r="BP442" s="69"/>
      <c r="BQ442" s="114"/>
      <c r="BR442" s="113"/>
      <c r="BS442" s="69"/>
      <c r="BT442" s="69"/>
      <c r="BU442" s="114"/>
      <c r="BV442" s="113"/>
      <c r="BW442" s="69"/>
      <c r="BX442" s="69"/>
      <c r="BY442" s="114"/>
      <c r="BZ442" s="113"/>
      <c r="CA442" s="69"/>
      <c r="CB442" s="69"/>
      <c r="CC442" s="114"/>
      <c r="CD442" s="113"/>
      <c r="CE442" s="69"/>
      <c r="CF442" s="69"/>
      <c r="CG442" s="114"/>
      <c r="CH442" s="113"/>
      <c r="CI442" s="69"/>
      <c r="CJ442" s="69"/>
      <c r="CK442" s="114"/>
      <c r="CL442" s="113"/>
      <c r="CM442" s="69"/>
      <c r="CN442" s="69"/>
      <c r="CO442" s="114"/>
      <c r="CP442" s="113"/>
      <c r="CQ442" s="69"/>
      <c r="CR442" s="69"/>
      <c r="CS442" s="114"/>
      <c r="CT442" s="113"/>
      <c r="CU442" s="69"/>
      <c r="CV442" s="69"/>
      <c r="CW442" s="114"/>
      <c r="CX442" s="113"/>
      <c r="CY442" s="69"/>
      <c r="CZ442" s="69"/>
      <c r="DA442" s="114"/>
      <c r="DB442" s="113"/>
      <c r="DC442" s="69"/>
      <c r="DD442" s="69"/>
      <c r="DE442" s="114"/>
      <c r="DF442" s="113"/>
      <c r="DG442" s="69"/>
      <c r="DH442" s="69"/>
      <c r="DI442" s="114"/>
      <c r="DK442" s="69">
        <f t="shared" ref="DK442:EK442" ca="1" si="751">SUM(OFFSET($E442,,MATCH(DK$3,$F$5:$DI$5,0)+3,,1))</f>
        <v>482.89299999999997</v>
      </c>
      <c r="DL442" s="69">
        <f t="shared" ca="1" si="751"/>
        <v>418</v>
      </c>
      <c r="DM442" s="69">
        <f t="shared" ca="1" si="751"/>
        <v>794</v>
      </c>
      <c r="DN442" s="69">
        <f t="shared" ca="1" si="751"/>
        <v>796</v>
      </c>
      <c r="DO442" s="69">
        <f t="shared" ca="1" si="751"/>
        <v>1575</v>
      </c>
      <c r="DP442" s="69">
        <f t="shared" ca="1" si="751"/>
        <v>979</v>
      </c>
      <c r="DQ442" s="69">
        <f t="shared" ca="1" si="751"/>
        <v>1826</v>
      </c>
      <c r="DR442" s="69">
        <f t="shared" ca="1" si="751"/>
        <v>2605</v>
      </c>
      <c r="DS442" s="69">
        <f t="shared" ca="1" si="751"/>
        <v>5159</v>
      </c>
      <c r="DT442" s="69">
        <f t="shared" ca="1" si="751"/>
        <v>5282</v>
      </c>
      <c r="DU442" s="69">
        <f t="shared" ca="1" si="751"/>
        <v>0</v>
      </c>
      <c r="DV442" s="69">
        <f t="shared" ca="1" si="751"/>
        <v>0</v>
      </c>
      <c r="DW442" s="69">
        <f t="shared" ca="1" si="751"/>
        <v>0</v>
      </c>
      <c r="DX442" s="69">
        <f t="shared" ca="1" si="751"/>
        <v>0</v>
      </c>
      <c r="DY442" s="69">
        <f t="shared" ca="1" si="751"/>
        <v>0</v>
      </c>
      <c r="DZ442" s="69">
        <f t="shared" ca="1" si="751"/>
        <v>0</v>
      </c>
      <c r="EA442" s="69">
        <f t="shared" ca="1" si="751"/>
        <v>0</v>
      </c>
      <c r="EB442" s="69">
        <f t="shared" ca="1" si="751"/>
        <v>0</v>
      </c>
      <c r="EC442" s="69">
        <f t="shared" ca="1" si="751"/>
        <v>0</v>
      </c>
      <c r="ED442" s="69">
        <f t="shared" ca="1" si="751"/>
        <v>0</v>
      </c>
      <c r="EE442" s="69">
        <f t="shared" ca="1" si="751"/>
        <v>0</v>
      </c>
      <c r="EF442" s="69">
        <f t="shared" ca="1" si="751"/>
        <v>0</v>
      </c>
      <c r="EG442" s="69">
        <f t="shared" ca="1" si="751"/>
        <v>0</v>
      </c>
      <c r="EH442" s="69">
        <f t="shared" ca="1" si="751"/>
        <v>0</v>
      </c>
      <c r="EI442" s="69">
        <f t="shared" ca="1" si="751"/>
        <v>0</v>
      </c>
      <c r="EJ442" s="69">
        <f t="shared" ca="1" si="751"/>
        <v>0</v>
      </c>
      <c r="EK442" s="69">
        <f t="shared" ca="1" si="751"/>
        <v>0</v>
      </c>
    </row>
    <row r="443" spans="1:141" outlineLevel="2" x14ac:dyDescent="0.25">
      <c r="A443" s="90"/>
      <c r="B443" s="90"/>
      <c r="C443" s="90"/>
      <c r="D443" s="90"/>
      <c r="F443" s="100"/>
      <c r="I443" s="101"/>
      <c r="J443" s="100"/>
      <c r="M443" s="101"/>
      <c r="N443" s="100"/>
      <c r="Q443" s="101"/>
      <c r="R443" s="100"/>
      <c r="U443" s="101"/>
      <c r="V443" s="100"/>
      <c r="Y443" s="101"/>
      <c r="Z443" s="100"/>
      <c r="AC443" s="101"/>
      <c r="AD443" s="100"/>
      <c r="AG443" s="101"/>
      <c r="AH443" s="100"/>
      <c r="AK443" s="101"/>
      <c r="AL443" s="100"/>
      <c r="AO443" s="101"/>
      <c r="AP443" s="100"/>
      <c r="AS443" s="101"/>
      <c r="AT443" s="100"/>
      <c r="AW443" s="101"/>
      <c r="AX443" s="100"/>
      <c r="BA443" s="101"/>
      <c r="BB443" s="100"/>
      <c r="BE443" s="101"/>
      <c r="BF443" s="100"/>
      <c r="BI443" s="101"/>
      <c r="BJ443" s="100"/>
      <c r="BM443" s="101"/>
      <c r="BN443" s="100"/>
      <c r="BQ443" s="101"/>
      <c r="BR443" s="100"/>
      <c r="BU443" s="101"/>
      <c r="BV443" s="100"/>
      <c r="BY443" s="101"/>
      <c r="BZ443" s="100"/>
      <c r="CC443" s="101"/>
      <c r="CD443" s="100"/>
      <c r="CG443" s="101"/>
      <c r="CH443" s="100"/>
      <c r="CK443" s="101"/>
      <c r="CL443" s="100"/>
      <c r="CO443" s="101"/>
      <c r="CP443" s="100"/>
      <c r="CS443" s="101"/>
      <c r="CT443" s="100"/>
      <c r="CW443" s="101"/>
      <c r="CX443" s="100"/>
      <c r="DA443" s="101"/>
      <c r="DB443" s="100"/>
      <c r="DE443" s="101"/>
      <c r="DF443" s="100"/>
      <c r="DI443" s="101"/>
    </row>
    <row r="444" spans="1:141" outlineLevel="2" x14ac:dyDescent="0.25">
      <c r="A444" s="90"/>
      <c r="B444" s="90"/>
      <c r="C444" s="90"/>
      <c r="D444" s="90"/>
      <c r="E444" t="str">
        <f>CONCATENATE(E437," - model")</f>
        <v>Inventory - model</v>
      </c>
      <c r="F444" s="100"/>
      <c r="I444" s="101"/>
      <c r="J444" s="100"/>
      <c r="M444" s="101"/>
      <c r="N444" s="100"/>
      <c r="Q444" s="101"/>
      <c r="R444" s="100"/>
      <c r="U444" s="101"/>
      <c r="V444" s="100"/>
      <c r="Y444" s="101"/>
      <c r="Z444" s="100"/>
      <c r="AC444" s="101"/>
      <c r="AD444" s="100"/>
      <c r="AG444" s="101"/>
      <c r="AH444" s="100"/>
      <c r="AK444" s="101"/>
      <c r="AL444" s="113">
        <f ca="1">AL442</f>
        <v>3163</v>
      </c>
      <c r="AM444" s="69">
        <f ca="1">AM442</f>
        <v>3889</v>
      </c>
      <c r="AN444" s="69">
        <f ca="1">AN442</f>
        <v>4454</v>
      </c>
      <c r="AO444" s="114">
        <f ca="1">AO442</f>
        <v>5159</v>
      </c>
      <c r="AP444" s="113" cm="1">
        <f t="array" aca="1" ref="AP444" ca="1">IF($I$9=1,IF(AP$4="A",AP442,AP445*AP$20*4/365),IF(AP$4="A",AP442,INDEX($DT$20:$EK$20,,MATCH(CONCATENATE("FY ",RIGHT(AP$3,4)),$DT$3:$EK$3,0))*AP447/365))</f>
        <v>4611</v>
      </c>
      <c r="AQ444" s="69" cm="1">
        <f t="array" aca="1" ref="AQ444" ca="1">IF($I$9=1,IF(AQ$4="A",AQ442,AQ445*AQ$20*4/365),IF(AQ$4="A",AQ442,INDEX($DT$20:$EK$20,,MATCH(CONCATENATE("FY ",RIGHT(AQ$3,4)),$DT$3:$EK$3,0))*AQ447/365))</f>
        <v>4319</v>
      </c>
      <c r="AR444" s="69" cm="1">
        <f t="array" aca="1" ref="AR444" ca="1">IF($I$9=1,IF(AR$4="A",AR442,AR445*AR$20*4/365),IF(AR$4="A",AR442,INDEX($DT$20:$EK$20,,MATCH(CONCATENATE("FY ",RIGHT(AR$3,4)),$DT$3:$EK$3,0))*AR447/365))</f>
        <v>4779</v>
      </c>
      <c r="AS444" s="114" cm="1">
        <f t="array" aca="1" ref="AS444" ca="1">IF($I$9=1,IF(AS$4="A",AS442,AS445*AS$20*4/365),IF(AS$4="A",AS442,INDEX($DT$20:$EK$20,,MATCH(CONCATENATE("FY ",RIGHT(AS$3,4)),$DT$3:$EK$3,0))*AS447/365))</f>
        <v>5282</v>
      </c>
      <c r="AT444" s="113" cm="1">
        <f t="array" aca="1" ref="AT444" ca="1">IF($I$9=1,IF(AT$4="A",AT442,AT445*AT$20*4/365),IF(AT$4="A",AT442,INDEX($DT$20:$EK$20,,MATCH(CONCATENATE("FY ",RIGHT(AT$3,4)),$DT$3:$EK$3,0))*AT447/365))</f>
        <v>5864</v>
      </c>
      <c r="AU444" s="69" cm="1">
        <f t="array" aca="1" ref="AU444" ca="1">IF($I$9=1,IF(AU$4="A",AU442,AU445*AU$20*4/365),IF(AU$4="A",AU442,INDEX($DT$20:$EK$20,,MATCH(CONCATENATE("FY ",RIGHT(AU$3,4)),$DT$3:$EK$3,0))*AU447/365))</f>
        <v>6675</v>
      </c>
      <c r="AV444" s="69" cm="1">
        <f t="array" aca="1" ref="AV444" ca="1">IF($I$9=1,IF(AV$4="A",AV442,AV445*AV$20*4/365),IF(AV$4="A",AV442,INDEX($DT$20:$EK$20,,MATCH(CONCATENATE("FY ",RIGHT(AV$3,4)),$DT$3:$EK$3,0))*AV447/365))</f>
        <v>7654</v>
      </c>
      <c r="AW444" s="114" cm="1">
        <f t="array" aca="1" ref="AW444" ca="1">IF($I$9=1,IF(AW$4="A",AW442,AW445*AW$20*4/365),IF(AW$4="A",AW442,INDEX($DT$20:$EK$20,,MATCH(CONCATENATE("FY ",RIGHT(AW$3,4)),$DT$3:$EK$3,0))*AW447/365))</f>
        <v>10029.902237129381</v>
      </c>
      <c r="AX444" s="113" cm="1">
        <f t="array" aca="1" ref="AX444" ca="1">IF($I$9=1,IF(AX$4="A",AX442,AX445*AX$20*4/365),IF(AX$4="A",AX442,INDEX($DT$20:$EK$20,,MATCH(CONCATENATE("FY ",RIGHT(AX$3,4)),$DT$3:$EK$3,0))*AX447/365))</f>
        <v>15737.829254639437</v>
      </c>
      <c r="AY444" s="69" cm="1">
        <f t="array" aca="1" ref="AY444" ca="1">IF($I$9=1,IF(AY$4="A",AY442,AY445*AY$20*4/365),IF(AY$4="A",AY442,INDEX($DT$20:$EK$20,,MATCH(CONCATENATE("FY ",RIGHT(AY$3,4)),$DT$3:$EK$3,0))*AY447/365))</f>
        <v>15737.829254639437</v>
      </c>
      <c r="AZ444" s="69" cm="1">
        <f t="array" aca="1" ref="AZ444" ca="1">IF($I$9=1,IF(AZ$4="A",AZ442,AZ445*AZ$20*4/365),IF(AZ$4="A",AZ442,INDEX($DT$20:$EK$20,,MATCH(CONCATENATE("FY ",RIGHT(AZ$3,4)),$DT$3:$EK$3,0))*AZ447/365))</f>
        <v>15737.829254639437</v>
      </c>
      <c r="BA444" s="114" cm="1">
        <f t="array" aca="1" ref="BA444" ca="1">IF($I$9=1,IF(BA$4="A",BA442,BA445*BA$20*4/365),IF(BA$4="A",BA442,INDEX($DT$20:$EK$20,,MATCH(CONCATENATE("FY ",RIGHT(BA$3,4)),$DT$3:$EK$3,0))*BA447/365))</f>
        <v>15737.829254639437</v>
      </c>
      <c r="BB444" s="113" cm="1">
        <f t="array" aca="1" ref="BB444" ca="1">IF($I$9=1,IF(BB$4="A",BB442,BB445*BB$20*4/365),IF(BB$4="A",BB442,INDEX($DT$20:$EK$20,,MATCH(CONCATENATE("FY ",RIGHT(BB$3,4)),$DT$3:$EK$3,0))*BB447/365))</f>
        <v>19085.238190571694</v>
      </c>
      <c r="BC444" s="69" cm="1">
        <f t="array" aca="1" ref="BC444" ca="1">IF($I$9=1,IF(BC$4="A",BC442,BC445*BC$20*4/365),IF(BC$4="A",BC442,INDEX($DT$20:$EK$20,,MATCH(CONCATENATE("FY ",RIGHT(BC$3,4)),$DT$3:$EK$3,0))*BC447/365))</f>
        <v>19085.238190571694</v>
      </c>
      <c r="BD444" s="69" cm="1">
        <f t="array" aca="1" ref="BD444" ca="1">IF($I$9=1,IF(BD$4="A",BD442,BD445*BD$20*4/365),IF(BD$4="A",BD442,INDEX($DT$20:$EK$20,,MATCH(CONCATENATE("FY ",RIGHT(BD$3,4)),$DT$3:$EK$3,0))*BD447/365))</f>
        <v>19085.238190571694</v>
      </c>
      <c r="BE444" s="114" cm="1">
        <f t="array" aca="1" ref="BE444" ca="1">IF($I$9=1,IF(BE$4="A",BE442,BE445*BE$20*4/365),IF(BE$4="A",BE442,INDEX($DT$20:$EK$20,,MATCH(CONCATENATE("FY ",RIGHT(BE$3,4)),$DT$3:$EK$3,0))*BE447/365))</f>
        <v>19085.238190571694</v>
      </c>
      <c r="BF444" s="113" cm="1">
        <f t="array" aca="1" ref="BF444" ca="1">IF($I$9=1,IF(BF$4="A",BF442,BF445*BF$20*4/365),IF(BF$4="A",BF442,INDEX($DT$20:$EK$20,,MATCH(CONCATENATE("FY ",RIGHT(BF$3,4)),$DT$3:$EK$3,0))*BF447/365))</f>
        <v>21904.507481243101</v>
      </c>
      <c r="BG444" s="69" cm="1">
        <f t="array" aca="1" ref="BG444" ca="1">IF($I$9=1,IF(BG$4="A",BG442,BG445*BG$20*4/365),IF(BG$4="A",BG442,INDEX($DT$20:$EK$20,,MATCH(CONCATENATE("FY ",RIGHT(BG$3,4)),$DT$3:$EK$3,0))*BG447/365))</f>
        <v>21904.507481243101</v>
      </c>
      <c r="BH444" s="69" cm="1">
        <f t="array" aca="1" ref="BH444" ca="1">IF($I$9=1,IF(BH$4="A",BH442,BH445*BH$20*4/365),IF(BH$4="A",BH442,INDEX($DT$20:$EK$20,,MATCH(CONCATENATE("FY ",RIGHT(BH$3,4)),$DT$3:$EK$3,0))*BH447/365))</f>
        <v>21904.507481243101</v>
      </c>
      <c r="BI444" s="114" cm="1">
        <f t="array" aca="1" ref="BI444" ca="1">IF($I$9=1,IF(BI$4="A",BI442,BI445*BI$20*4/365),IF(BI$4="A",BI442,INDEX($DT$20:$EK$20,,MATCH(CONCATENATE("FY ",RIGHT(BI$3,4)),$DT$3:$EK$3,0))*BI447/365))</f>
        <v>21904.507481243101</v>
      </c>
      <c r="BJ444" s="113" cm="1">
        <f t="array" aca="1" ref="BJ444" ca="1">IF($I$9=1,IF(BJ$4="A",BJ442,BJ445*BJ$20*4/365),IF(BJ$4="A",BJ442,INDEX($DT$20:$EK$20,,MATCH(CONCATENATE("FY ",RIGHT(BJ$3,4)),$DT$3:$EK$3,0))*BJ447/365))</f>
        <v>24314.003304179834</v>
      </c>
      <c r="BK444" s="69" cm="1">
        <f t="array" aca="1" ref="BK444" ca="1">IF($I$9=1,IF(BK$4="A",BK442,BK445*BK$20*4/365),IF(BK$4="A",BK442,INDEX($DT$20:$EK$20,,MATCH(CONCATENATE("FY ",RIGHT(BK$3,4)),$DT$3:$EK$3,0))*BK447/365))</f>
        <v>24314.003304179834</v>
      </c>
      <c r="BL444" s="69" cm="1">
        <f t="array" aca="1" ref="BL444" ca="1">IF($I$9=1,IF(BL$4="A",BL442,BL445*BL$20*4/365),IF(BL$4="A",BL442,INDEX($DT$20:$EK$20,,MATCH(CONCATENATE("FY ",RIGHT(BL$3,4)),$DT$3:$EK$3,0))*BL447/365))</f>
        <v>24314.003304179834</v>
      </c>
      <c r="BM444" s="114" cm="1">
        <f t="array" aca="1" ref="BM444" ca="1">IF($I$9=1,IF(BM$4="A",BM442,BM445*BM$20*4/365),IF(BM$4="A",BM442,INDEX($DT$20:$EK$20,,MATCH(CONCATENATE("FY ",RIGHT(BM$3,4)),$DT$3:$EK$3,0))*BM447/365))</f>
        <v>24314.003304179834</v>
      </c>
      <c r="BN444" s="113" cm="1">
        <f t="array" aca="1" ref="BN444" ca="1">IF($I$9=1,IF(BN$4="A",BN442,BN445*BN$20*4/365),IF(BN$4="A",BN442,INDEX($DT$20:$EK$20,,MATCH(CONCATENATE("FY ",RIGHT(BN$3,4)),$DT$3:$EK$3,0))*BN447/365))</f>
        <v>26259.12356851422</v>
      </c>
      <c r="BO444" s="69" cm="1">
        <f t="array" aca="1" ref="BO444" ca="1">IF($I$9=1,IF(BO$4="A",BO442,BO445*BO$20*4/365),IF(BO$4="A",BO442,INDEX($DT$20:$EK$20,,MATCH(CONCATENATE("FY ",RIGHT(BO$3,4)),$DT$3:$EK$3,0))*BO447/365))</f>
        <v>26259.12356851422</v>
      </c>
      <c r="BP444" s="69" cm="1">
        <f t="array" aca="1" ref="BP444" ca="1">IF($I$9=1,IF(BP$4="A",BP442,BP445*BP$20*4/365),IF(BP$4="A",BP442,INDEX($DT$20:$EK$20,,MATCH(CONCATENATE("FY ",RIGHT(BP$3,4)),$DT$3:$EK$3,0))*BP447/365))</f>
        <v>26259.12356851422</v>
      </c>
      <c r="BQ444" s="114" cm="1">
        <f t="array" aca="1" ref="BQ444" ca="1">IF($I$9=1,IF(BQ$4="A",BQ442,BQ445*BQ$20*4/365),IF(BQ$4="A",BQ442,INDEX($DT$20:$EK$20,,MATCH(CONCATENATE("FY ",RIGHT(BQ$3,4)),$DT$3:$EK$3,0))*BQ447/365))</f>
        <v>26259.12356851422</v>
      </c>
      <c r="BR444" s="113" cm="1">
        <f t="array" aca="1" ref="BR444" ca="1">IF($I$9=1,IF(BR$4="A",BR442,BR445*BR$20*4/365),IF(BR$4="A",BR442,INDEX($DT$20:$EK$20,,MATCH(CONCATENATE("FY ",RIGHT(BR$3,4)),$DT$3:$EK$3,0))*BR447/365))</f>
        <v>27572.079746939948</v>
      </c>
      <c r="BS444" s="69" cm="1">
        <f t="array" aca="1" ref="BS444" ca="1">IF($I$9=1,IF(BS$4="A",BS442,BS445*BS$20*4/365),IF(BS$4="A",BS442,INDEX($DT$20:$EK$20,,MATCH(CONCATENATE("FY ",RIGHT(BS$3,4)),$DT$3:$EK$3,0))*BS447/365))</f>
        <v>27572.079746939948</v>
      </c>
      <c r="BT444" s="69" cm="1">
        <f t="array" aca="1" ref="BT444" ca="1">IF($I$9=1,IF(BT$4="A",BT442,BT445*BT$20*4/365),IF(BT$4="A",BT442,INDEX($DT$20:$EK$20,,MATCH(CONCATENATE("FY ",RIGHT(BT$3,4)),$DT$3:$EK$3,0))*BT447/365))</f>
        <v>27572.079746939948</v>
      </c>
      <c r="BU444" s="114" cm="1">
        <f t="array" aca="1" ref="BU444" ca="1">IF($I$9=1,IF(BU$4="A",BU442,BU445*BU$20*4/365),IF(BU$4="A",BU442,INDEX($DT$20:$EK$20,,MATCH(CONCATENATE("FY ",RIGHT(BU$3,4)),$DT$3:$EK$3,0))*BU447/365))</f>
        <v>27572.079746939948</v>
      </c>
      <c r="BV444" s="113" cm="1">
        <f t="array" aca="1" ref="BV444" ca="1">IF($I$9=1,IF(BV$4="A",BV442,BV445*BV$20*4/365),IF(BV$4="A",BV442,INDEX($DT$20:$EK$20,,MATCH(CONCATENATE("FY ",RIGHT(BV$3,4)),$DT$3:$EK$3,0))*BV447/365))</f>
        <v>28950.683734286918</v>
      </c>
      <c r="BW444" s="69" cm="1">
        <f t="array" aca="1" ref="BW444" ca="1">IF($I$9=1,IF(BW$4="A",BW442,BW445*BW$20*4/365),IF(BW$4="A",BW442,INDEX($DT$20:$EK$20,,MATCH(CONCATENATE("FY ",RIGHT(BW$3,4)),$DT$3:$EK$3,0))*BW447/365))</f>
        <v>28950.683734286918</v>
      </c>
      <c r="BX444" s="69" cm="1">
        <f t="array" aca="1" ref="BX444" ca="1">IF($I$9=1,IF(BX$4="A",BX442,BX445*BX$20*4/365),IF(BX$4="A",BX442,INDEX($DT$20:$EK$20,,MATCH(CONCATENATE("FY ",RIGHT(BX$3,4)),$DT$3:$EK$3,0))*BX447/365))</f>
        <v>28950.683734286918</v>
      </c>
      <c r="BY444" s="114" cm="1">
        <f t="array" aca="1" ref="BY444" ca="1">IF($I$9=1,IF(BY$4="A",BY442,BY445*BY$20*4/365),IF(BY$4="A",BY442,INDEX($DT$20:$EK$20,,MATCH(CONCATENATE("FY ",RIGHT(BY$3,4)),$DT$3:$EK$3,0))*BY447/365))</f>
        <v>28950.683734286918</v>
      </c>
      <c r="BZ444" s="113" cm="1">
        <f t="array" aca="1" ref="BZ444" ca="1">IF($I$9=1,IF(BZ$4="A",BZ442,BZ445*BZ$20*4/365),IF(BZ$4="A",BZ442,INDEX($DT$20:$EK$20,,MATCH(CONCATENATE("FY ",RIGHT(BZ$3,4)),$DT$3:$EK$3,0))*BZ447/365))</f>
        <v>30398.21792100128</v>
      </c>
      <c r="CA444" s="69" cm="1">
        <f t="array" aca="1" ref="CA444" ca="1">IF($I$9=1,IF(CA$4="A",CA442,CA445*CA$20*4/365),IF(CA$4="A",CA442,INDEX($DT$20:$EK$20,,MATCH(CONCATENATE("FY ",RIGHT(CA$3,4)),$DT$3:$EK$3,0))*CA447/365))</f>
        <v>30398.21792100128</v>
      </c>
      <c r="CB444" s="69" cm="1">
        <f t="array" aca="1" ref="CB444" ca="1">IF($I$9=1,IF(CB$4="A",CB442,CB445*CB$20*4/365),IF(CB$4="A",CB442,INDEX($DT$20:$EK$20,,MATCH(CONCATENATE("FY ",RIGHT(CB$3,4)),$DT$3:$EK$3,0))*CB447/365))</f>
        <v>30398.21792100128</v>
      </c>
      <c r="CC444" s="114" cm="1">
        <f t="array" aca="1" ref="CC444" ca="1">IF($I$9=1,IF(CC$4="A",CC442,CC445*CC$20*4/365),IF(CC$4="A",CC442,INDEX($DT$20:$EK$20,,MATCH(CONCATENATE("FY ",RIGHT(CC$3,4)),$DT$3:$EK$3,0))*CC447/365))</f>
        <v>30398.21792100128</v>
      </c>
      <c r="CD444" s="113" cm="1">
        <f t="array" aca="1" ref="CD444" ca="1">IF($I$9=1,IF(CD$4="A",CD442,CD445*CD$20*4/365),IF(CD$4="A",CD442,INDEX($DT$20:$EK$20,,MATCH(CONCATENATE("FY ",RIGHT(CD$3,4)),$DT$3:$EK$3,0))*CD447/365))</f>
        <v>31918.128817051336</v>
      </c>
      <c r="CE444" s="69" cm="1">
        <f t="array" aca="1" ref="CE444" ca="1">IF($I$9=1,IF(CE$4="A",CE442,CE445*CE$20*4/365),IF(CE$4="A",CE442,INDEX($DT$20:$EK$20,,MATCH(CONCATENATE("FY ",RIGHT(CE$3,4)),$DT$3:$EK$3,0))*CE447/365))</f>
        <v>31918.128817051336</v>
      </c>
      <c r="CF444" s="69" cm="1">
        <f t="array" aca="1" ref="CF444" ca="1">IF($I$9=1,IF(CF$4="A",CF442,CF445*CF$20*4/365),IF(CF$4="A",CF442,INDEX($DT$20:$EK$20,,MATCH(CONCATENATE("FY ",RIGHT(CF$3,4)),$DT$3:$EK$3,0))*CF447/365))</f>
        <v>31918.128817051336</v>
      </c>
      <c r="CG444" s="114" cm="1">
        <f t="array" aca="1" ref="CG444" ca="1">IF($I$9=1,IF(CG$4="A",CG442,CG445*CG$20*4/365),IF(CG$4="A",CG442,INDEX($DT$20:$EK$20,,MATCH(CONCATENATE("FY ",RIGHT(CG$3,4)),$DT$3:$EK$3,0))*CG447/365))</f>
        <v>31918.128817051336</v>
      </c>
      <c r="CH444" s="113" cm="1">
        <f t="array" aca="1" ref="CH444" ca="1">IF($I$9=1,IF(CH$4="A",CH442,CH445*CH$20*4/365),IF(CH$4="A",CH442,INDEX($DT$20:$EK$20,,MATCH(CONCATENATE("FY ",RIGHT(CH$3,4)),$DT$3:$EK$3,0))*CH447/365))</f>
        <v>33514.035257903917</v>
      </c>
      <c r="CI444" s="69" cm="1">
        <f t="array" aca="1" ref="CI444" ca="1">IF($I$9=1,IF(CI$4="A",CI442,CI445*CI$20*4/365),IF(CI$4="A",CI442,INDEX($DT$20:$EK$20,,MATCH(CONCATENATE("FY ",RIGHT(CI$3,4)),$DT$3:$EK$3,0))*CI447/365))</f>
        <v>33514.035257903917</v>
      </c>
      <c r="CJ444" s="69" cm="1">
        <f t="array" aca="1" ref="CJ444" ca="1">IF($I$9=1,IF(CJ$4="A",CJ442,CJ445*CJ$20*4/365),IF(CJ$4="A",CJ442,INDEX($DT$20:$EK$20,,MATCH(CONCATENATE("FY ",RIGHT(CJ$3,4)),$DT$3:$EK$3,0))*CJ447/365))</f>
        <v>33514.035257903917</v>
      </c>
      <c r="CK444" s="114" cm="1">
        <f t="array" aca="1" ref="CK444" ca="1">IF($I$9=1,IF(CK$4="A",CK442,CK445*CK$20*4/365),IF(CK$4="A",CK442,INDEX($DT$20:$EK$20,,MATCH(CONCATENATE("FY ",RIGHT(CK$3,4)),$DT$3:$EK$3,0))*CK447/365))</f>
        <v>33514.035257903917</v>
      </c>
      <c r="CL444" s="113" cm="1">
        <f t="array" aca="1" ref="CL444" ca="1">IF($I$9=1,IF(CL$4="A",CL442,CL445*CL$20*4/365),IF(CL$4="A",CL442,INDEX($DT$20:$EK$20,,MATCH(CONCATENATE("FY ",RIGHT(CL$3,4)),$DT$3:$EK$3,0))*CL447/365))</f>
        <v>35189.737020799112</v>
      </c>
      <c r="CM444" s="69" cm="1">
        <f t="array" aca="1" ref="CM444" ca="1">IF($I$9=1,IF(CM$4="A",CM442,CM445*CM$20*4/365),IF(CM$4="A",CM442,INDEX($DT$20:$EK$20,,MATCH(CONCATENATE("FY ",RIGHT(CM$3,4)),$DT$3:$EK$3,0))*CM447/365))</f>
        <v>35189.737020799112</v>
      </c>
      <c r="CN444" s="69" cm="1">
        <f t="array" aca="1" ref="CN444" ca="1">IF($I$9=1,IF(CN$4="A",CN442,CN445*CN$20*4/365),IF(CN$4="A",CN442,INDEX($DT$20:$EK$20,,MATCH(CONCATENATE("FY ",RIGHT(CN$3,4)),$DT$3:$EK$3,0))*CN447/365))</f>
        <v>35189.737020799112</v>
      </c>
      <c r="CO444" s="114" cm="1">
        <f t="array" aca="1" ref="CO444" ca="1">IF($I$9=1,IF(CO$4="A",CO442,CO445*CO$20*4/365),IF(CO$4="A",CO442,INDEX($DT$20:$EK$20,,MATCH(CONCATENATE("FY ",RIGHT(CO$3,4)),$DT$3:$EK$3,0))*CO447/365))</f>
        <v>35189.737020799112</v>
      </c>
      <c r="CP444" s="113" cm="1">
        <f t="array" aca="1" ref="CP444" ca="1">IF($I$9=1,IF(CP$4="A",CP442,CP445*CP$20*4/365),IF(CP$4="A",CP442,INDEX($DT$20:$EK$20,,MATCH(CONCATENATE("FY ",RIGHT(CP$3,4)),$DT$3:$EK$3,0))*CP447/365))</f>
        <v>36949.223871839073</v>
      </c>
      <c r="CQ444" s="69" cm="1">
        <f t="array" aca="1" ref="CQ444" ca="1">IF($I$9=1,IF(CQ$4="A",CQ442,CQ445*CQ$20*4/365),IF(CQ$4="A",CQ442,INDEX($DT$20:$EK$20,,MATCH(CONCATENATE("FY ",RIGHT(CQ$3,4)),$DT$3:$EK$3,0))*CQ447/365))</f>
        <v>36949.223871839073</v>
      </c>
      <c r="CR444" s="69" cm="1">
        <f t="array" aca="1" ref="CR444" ca="1">IF($I$9=1,IF(CR$4="A",CR442,CR445*CR$20*4/365),IF(CR$4="A",CR442,INDEX($DT$20:$EK$20,,MATCH(CONCATENATE("FY ",RIGHT(CR$3,4)),$DT$3:$EK$3,0))*CR447/365))</f>
        <v>36949.223871839073</v>
      </c>
      <c r="CS444" s="114" cm="1">
        <f t="array" aca="1" ref="CS444" ca="1">IF($I$9=1,IF(CS$4="A",CS442,CS445*CS$20*4/365),IF(CS$4="A",CS442,INDEX($DT$20:$EK$20,,MATCH(CONCATENATE("FY ",RIGHT(CS$3,4)),$DT$3:$EK$3,0))*CS447/365))</f>
        <v>36949.223871839073</v>
      </c>
      <c r="CT444" s="113" cm="1">
        <f t="array" aca="1" ref="CT444" ca="1">IF($I$9=1,IF(CT$4="A",CT442,CT445*CT$20*4/365),IF(CT$4="A",CT442,INDEX($DT$20:$EK$20,,MATCH(CONCATENATE("FY ",RIGHT(CT$3,4)),$DT$3:$EK$3,0))*CT447/365))</f>
        <v>38796.685065431018</v>
      </c>
      <c r="CU444" s="69" cm="1">
        <f t="array" aca="1" ref="CU444" ca="1">IF($I$9=1,IF(CU$4="A",CU442,CU445*CU$20*4/365),IF(CU$4="A",CU442,INDEX($DT$20:$EK$20,,MATCH(CONCATENATE("FY ",RIGHT(CU$3,4)),$DT$3:$EK$3,0))*CU447/365))</f>
        <v>38796.685065431018</v>
      </c>
      <c r="CV444" s="69" cm="1">
        <f t="array" aca="1" ref="CV444" ca="1">IF($I$9=1,IF(CV$4="A",CV442,CV445*CV$20*4/365),IF(CV$4="A",CV442,INDEX($DT$20:$EK$20,,MATCH(CONCATENATE("FY ",RIGHT(CV$3,4)),$DT$3:$EK$3,0))*CV447/365))</f>
        <v>38796.685065431018</v>
      </c>
      <c r="CW444" s="114" cm="1">
        <f t="array" aca="1" ref="CW444" ca="1">IF($I$9=1,IF(CW$4="A",CW442,CW445*CW$20*4/365),IF(CW$4="A",CW442,INDEX($DT$20:$EK$20,,MATCH(CONCATENATE("FY ",RIGHT(CW$3,4)),$DT$3:$EK$3,0))*CW447/365))</f>
        <v>38796.685065431018</v>
      </c>
      <c r="CX444" s="113" cm="1">
        <f t="array" aca="1" ref="CX444" ca="1">IF($I$9=1,IF(CX$4="A",CX442,CX445*CX$20*4/365),IF(CX$4="A",CX442,INDEX($DT$20:$EK$20,,MATCH(CONCATENATE("FY ",RIGHT(CX$3,4)),$DT$3:$EK$3,0))*CX447/365))</f>
        <v>40736.519318702572</v>
      </c>
      <c r="CY444" s="69" cm="1">
        <f t="array" aca="1" ref="CY444" ca="1">IF($I$9=1,IF(CY$4="A",CY442,CY445*CY$20*4/365),IF(CY$4="A",CY442,INDEX($DT$20:$EK$20,,MATCH(CONCATENATE("FY ",RIGHT(CY$3,4)),$DT$3:$EK$3,0))*CY447/365))</f>
        <v>40736.519318702572</v>
      </c>
      <c r="CZ444" s="69" cm="1">
        <f t="array" aca="1" ref="CZ444" ca="1">IF($I$9=1,IF(CZ$4="A",CZ442,CZ445*CZ$20*4/365),IF(CZ$4="A",CZ442,INDEX($DT$20:$EK$20,,MATCH(CONCATENATE("FY ",RIGHT(CZ$3,4)),$DT$3:$EK$3,0))*CZ447/365))</f>
        <v>40736.519318702572</v>
      </c>
      <c r="DA444" s="114" cm="1">
        <f t="array" aca="1" ref="DA444" ca="1">IF($I$9=1,IF(DA$4="A",DA442,DA445*DA$20*4/365),IF(DA$4="A",DA442,INDEX($DT$20:$EK$20,,MATCH(CONCATENATE("FY ",RIGHT(DA$3,4)),$DT$3:$EK$3,0))*DA447/365))</f>
        <v>40736.519318702572</v>
      </c>
      <c r="DB444" s="113" cm="1">
        <f t="array" aca="1" ref="DB444" ca="1">IF($I$9=1,IF(DB$4="A",DB442,DB445*DB$20*4/365),IF(DB$4="A",DB442,INDEX($DT$20:$EK$20,,MATCH(CONCATENATE("FY ",RIGHT(DB$3,4)),$DT$3:$EK$3,0))*DB447/365))</f>
        <v>42773.345284637704</v>
      </c>
      <c r="DC444" s="69" cm="1">
        <f t="array" aca="1" ref="DC444" ca="1">IF($I$9=1,IF(DC$4="A",DC442,DC445*DC$20*4/365),IF(DC$4="A",DC442,INDEX($DT$20:$EK$20,,MATCH(CONCATENATE("FY ",RIGHT(DC$3,4)),$DT$3:$EK$3,0))*DC447/365))</f>
        <v>42773.345284637704</v>
      </c>
      <c r="DD444" s="69" cm="1">
        <f t="array" aca="1" ref="DD444" ca="1">IF($I$9=1,IF(DD$4="A",DD442,DD445*DD$20*4/365),IF(DD$4="A",DD442,INDEX($DT$20:$EK$20,,MATCH(CONCATENATE("FY ",RIGHT(DD$3,4)),$DT$3:$EK$3,0))*DD447/365))</f>
        <v>42773.345284637704</v>
      </c>
      <c r="DE444" s="114" cm="1">
        <f t="array" aca="1" ref="DE444" ca="1">IF($I$9=1,IF(DE$4="A",DE442,DE445*DE$20*4/365),IF(DE$4="A",DE442,INDEX($DT$20:$EK$20,,MATCH(CONCATENATE("FY ",RIGHT(DE$3,4)),$DT$3:$EK$3,0))*DE447/365))</f>
        <v>42773.345284637704</v>
      </c>
      <c r="DF444" s="113" cm="1">
        <f t="array" aca="1" ref="DF444" ca="1">IF($I$9=1,IF(DF$4="A",DF442,DF445*DF$20*4/365),IF(DF$4="A",DF442,INDEX($DT$20:$EK$20,,MATCH(CONCATENATE("FY ",RIGHT(DF$3,4)),$DT$3:$EK$3,0))*DF447/365))</f>
        <v>44912.012548869592</v>
      </c>
      <c r="DG444" s="69" cm="1">
        <f t="array" aca="1" ref="DG444" ca="1">IF($I$9=1,IF(DG$4="A",DG442,DG445*DG$20*4/365),IF(DG$4="A",DG442,INDEX($DT$20:$EK$20,,MATCH(CONCATENATE("FY ",RIGHT(DG$3,4)),$DT$3:$EK$3,0))*DG447/365))</f>
        <v>44912.012548869592</v>
      </c>
      <c r="DH444" s="69" cm="1">
        <f t="array" aca="1" ref="DH444" ca="1">IF($I$9=1,IF(DH$4="A",DH442,DH445*DH$20*4/365),IF(DH$4="A",DH442,INDEX($DT$20:$EK$20,,MATCH(CONCATENATE("FY ",RIGHT(DH$3,4)),$DT$3:$EK$3,0))*DH447/365))</f>
        <v>44912.012548869592</v>
      </c>
      <c r="DI444" s="114" cm="1">
        <f t="array" aca="1" ref="DI444" ca="1">IF($I$9=1,IF(DI$4="A",DI442,DI445*DI$20*4/365),IF(DI$4="A",DI442,INDEX($DT$20:$EK$20,,MATCH(CONCATENATE("FY ",RIGHT(DI$3,4)),$DT$3:$EK$3,0))*DI447/365))</f>
        <v>44912.012548869592</v>
      </c>
      <c r="DK444" s="69">
        <f t="shared" ref="DK444:EK444" ca="1" si="752">SUM(OFFSET($E444,,MATCH(DK$3,$F$5:$DI$5,0)+3,,1))</f>
        <v>0</v>
      </c>
      <c r="DL444" s="69">
        <f t="shared" ca="1" si="752"/>
        <v>0</v>
      </c>
      <c r="DM444" s="69">
        <f t="shared" ca="1" si="752"/>
        <v>0</v>
      </c>
      <c r="DN444" s="69">
        <f t="shared" ca="1" si="752"/>
        <v>0</v>
      </c>
      <c r="DO444" s="69">
        <f t="shared" ca="1" si="752"/>
        <v>0</v>
      </c>
      <c r="DP444" s="69">
        <f t="shared" ca="1" si="752"/>
        <v>0</v>
      </c>
      <c r="DQ444" s="69">
        <f t="shared" ca="1" si="752"/>
        <v>0</v>
      </c>
      <c r="DR444" s="69">
        <f t="shared" ca="1" si="752"/>
        <v>0</v>
      </c>
      <c r="DS444" s="69">
        <f t="shared" ca="1" si="752"/>
        <v>5159</v>
      </c>
      <c r="DT444" s="69">
        <f t="shared" ca="1" si="752"/>
        <v>5282</v>
      </c>
      <c r="DU444" s="69">
        <f t="shared" ca="1" si="752"/>
        <v>10029.902237129381</v>
      </c>
      <c r="DV444" s="69">
        <f t="shared" ca="1" si="752"/>
        <v>15737.829254639437</v>
      </c>
      <c r="DW444" s="69">
        <f t="shared" ca="1" si="752"/>
        <v>19085.238190571694</v>
      </c>
      <c r="DX444" s="69">
        <f t="shared" ca="1" si="752"/>
        <v>21904.507481243101</v>
      </c>
      <c r="DY444" s="69">
        <f t="shared" ca="1" si="752"/>
        <v>24314.003304179834</v>
      </c>
      <c r="DZ444" s="69">
        <f t="shared" ca="1" si="752"/>
        <v>26259.12356851422</v>
      </c>
      <c r="EA444" s="69">
        <f t="shared" ca="1" si="752"/>
        <v>27572.079746939948</v>
      </c>
      <c r="EB444" s="69">
        <f t="shared" ca="1" si="752"/>
        <v>28950.683734286918</v>
      </c>
      <c r="EC444" s="69">
        <f t="shared" ca="1" si="752"/>
        <v>30398.21792100128</v>
      </c>
      <c r="ED444" s="69">
        <f t="shared" ca="1" si="752"/>
        <v>31918.128817051336</v>
      </c>
      <c r="EE444" s="69">
        <f t="shared" ca="1" si="752"/>
        <v>33514.035257903917</v>
      </c>
      <c r="EF444" s="69">
        <f t="shared" ca="1" si="752"/>
        <v>35189.737020799112</v>
      </c>
      <c r="EG444" s="69">
        <f t="shared" ca="1" si="752"/>
        <v>36949.223871839073</v>
      </c>
      <c r="EH444" s="69">
        <f t="shared" ca="1" si="752"/>
        <v>38796.685065431018</v>
      </c>
      <c r="EI444" s="69">
        <f t="shared" ca="1" si="752"/>
        <v>40736.519318702572</v>
      </c>
      <c r="EJ444" s="69">
        <f t="shared" ca="1" si="752"/>
        <v>42773.345284637704</v>
      </c>
      <c r="EK444" s="69">
        <f t="shared" ca="1" si="752"/>
        <v>44912.012548869592</v>
      </c>
    </row>
    <row r="445" spans="1:141" outlineLevel="2" x14ac:dyDescent="0.25">
      <c r="A445" s="90"/>
      <c r="B445" s="90"/>
      <c r="C445" s="90"/>
      <c r="D445" s="90"/>
      <c r="E445" t="s">
        <v>351</v>
      </c>
      <c r="F445" s="100"/>
      <c r="I445" s="101"/>
      <c r="J445" s="100"/>
      <c r="M445" s="101"/>
      <c r="N445" s="100"/>
      <c r="Q445" s="101"/>
      <c r="R445" s="100"/>
      <c r="U445" s="101"/>
      <c r="V445" s="100"/>
      <c r="Y445" s="101"/>
      <c r="Z445" s="100"/>
      <c r="AC445" s="101"/>
      <c r="AD445" s="100"/>
      <c r="AG445" s="101"/>
      <c r="AH445" s="100"/>
      <c r="AK445" s="101"/>
      <c r="AL445" s="100"/>
      <c r="AO445" s="101"/>
      <c r="AP445" s="142" t="str">
        <f t="shared" ref="AP445:BU445" ca="1" si="753">IF(AP$4="A","",AP447)</f>
        <v/>
      </c>
      <c r="AQ445" s="16" t="str">
        <f t="shared" ca="1" si="753"/>
        <v/>
      </c>
      <c r="AR445" s="16" t="str">
        <f t="shared" ca="1" si="753"/>
        <v/>
      </c>
      <c r="AS445" s="143" t="str">
        <f t="shared" ca="1" si="753"/>
        <v/>
      </c>
      <c r="AT445" s="142" t="str">
        <f t="shared" ca="1" si="753"/>
        <v/>
      </c>
      <c r="AU445" s="16" t="str">
        <f t="shared" ca="1" si="753"/>
        <v/>
      </c>
      <c r="AV445" s="16" t="str">
        <f t="shared" ca="1" si="753"/>
        <v/>
      </c>
      <c r="AW445" s="143">
        <f t="shared" ca="1" si="753"/>
        <v>115.99362252572047</v>
      </c>
      <c r="AX445" s="142">
        <f t="shared" ca="1" si="753"/>
        <v>115.99362252572047</v>
      </c>
      <c r="AY445" s="16">
        <f t="shared" ca="1" si="753"/>
        <v>115.99362252572047</v>
      </c>
      <c r="AZ445" s="16">
        <f t="shared" ca="1" si="753"/>
        <v>115.99362252572047</v>
      </c>
      <c r="BA445" s="143">
        <f t="shared" ca="1" si="753"/>
        <v>115.99362252572047</v>
      </c>
      <c r="BB445" s="142">
        <f t="shared" ca="1" si="753"/>
        <v>115.99362252572047</v>
      </c>
      <c r="BC445" s="16">
        <f t="shared" ca="1" si="753"/>
        <v>115.99362252572047</v>
      </c>
      <c r="BD445" s="16">
        <f t="shared" ca="1" si="753"/>
        <v>115.99362252572047</v>
      </c>
      <c r="BE445" s="143">
        <f t="shared" ca="1" si="753"/>
        <v>115.99362252572047</v>
      </c>
      <c r="BF445" s="142">
        <f t="shared" ca="1" si="753"/>
        <v>115.99362252572047</v>
      </c>
      <c r="BG445" s="16">
        <f t="shared" ca="1" si="753"/>
        <v>115.99362252572047</v>
      </c>
      <c r="BH445" s="16">
        <f t="shared" ca="1" si="753"/>
        <v>115.99362252572047</v>
      </c>
      <c r="BI445" s="143">
        <f t="shared" ca="1" si="753"/>
        <v>115.99362252572047</v>
      </c>
      <c r="BJ445" s="142">
        <f t="shared" ca="1" si="753"/>
        <v>115.99362252572047</v>
      </c>
      <c r="BK445" s="16">
        <f t="shared" ca="1" si="753"/>
        <v>115.99362252572047</v>
      </c>
      <c r="BL445" s="16">
        <f t="shared" ca="1" si="753"/>
        <v>115.99362252572047</v>
      </c>
      <c r="BM445" s="143">
        <f t="shared" ca="1" si="753"/>
        <v>115.99362252572047</v>
      </c>
      <c r="BN445" s="142">
        <f t="shared" ca="1" si="753"/>
        <v>115.99362252572047</v>
      </c>
      <c r="BO445" s="16">
        <f t="shared" ca="1" si="753"/>
        <v>115.99362252572047</v>
      </c>
      <c r="BP445" s="16">
        <f t="shared" ca="1" si="753"/>
        <v>115.99362252572047</v>
      </c>
      <c r="BQ445" s="143">
        <f t="shared" ca="1" si="753"/>
        <v>115.99362252572047</v>
      </c>
      <c r="BR445" s="142">
        <f t="shared" ca="1" si="753"/>
        <v>115.99362252572047</v>
      </c>
      <c r="BS445" s="16">
        <f t="shared" ca="1" si="753"/>
        <v>115.99362252572047</v>
      </c>
      <c r="BT445" s="16">
        <f t="shared" ca="1" si="753"/>
        <v>115.99362252572047</v>
      </c>
      <c r="BU445" s="143">
        <f t="shared" ca="1" si="753"/>
        <v>115.99362252572047</v>
      </c>
      <c r="BV445" s="142">
        <f t="shared" ref="BV445:DA445" ca="1" si="754">IF(BV$4="A","",BV447)</f>
        <v>115.99362252572047</v>
      </c>
      <c r="BW445" s="16">
        <f t="shared" ca="1" si="754"/>
        <v>115.99362252572047</v>
      </c>
      <c r="BX445" s="16">
        <f t="shared" ca="1" si="754"/>
        <v>115.99362252572047</v>
      </c>
      <c r="BY445" s="143">
        <f t="shared" ca="1" si="754"/>
        <v>115.99362252572047</v>
      </c>
      <c r="BZ445" s="142">
        <f t="shared" ca="1" si="754"/>
        <v>115.99362252572047</v>
      </c>
      <c r="CA445" s="16">
        <f t="shared" ca="1" si="754"/>
        <v>115.99362252572047</v>
      </c>
      <c r="CB445" s="16">
        <f t="shared" ca="1" si="754"/>
        <v>115.99362252572047</v>
      </c>
      <c r="CC445" s="143">
        <f t="shared" ca="1" si="754"/>
        <v>115.99362252572047</v>
      </c>
      <c r="CD445" s="142">
        <f t="shared" ca="1" si="754"/>
        <v>115.99362252572047</v>
      </c>
      <c r="CE445" s="16">
        <f t="shared" ca="1" si="754"/>
        <v>115.99362252572047</v>
      </c>
      <c r="CF445" s="16">
        <f t="shared" ca="1" si="754"/>
        <v>115.99362252572047</v>
      </c>
      <c r="CG445" s="143">
        <f t="shared" ca="1" si="754"/>
        <v>115.99362252572047</v>
      </c>
      <c r="CH445" s="142">
        <f t="shared" ca="1" si="754"/>
        <v>115.99362252572047</v>
      </c>
      <c r="CI445" s="16">
        <f t="shared" ca="1" si="754"/>
        <v>115.99362252572047</v>
      </c>
      <c r="CJ445" s="16">
        <f t="shared" ca="1" si="754"/>
        <v>115.99362252572047</v>
      </c>
      <c r="CK445" s="143">
        <f t="shared" ca="1" si="754"/>
        <v>115.99362252572047</v>
      </c>
      <c r="CL445" s="142">
        <f t="shared" ca="1" si="754"/>
        <v>115.99362252572047</v>
      </c>
      <c r="CM445" s="16">
        <f t="shared" ca="1" si="754"/>
        <v>115.99362252572047</v>
      </c>
      <c r="CN445" s="16">
        <f t="shared" ca="1" si="754"/>
        <v>115.99362252572047</v>
      </c>
      <c r="CO445" s="143">
        <f t="shared" ca="1" si="754"/>
        <v>115.99362252572047</v>
      </c>
      <c r="CP445" s="142">
        <f t="shared" ca="1" si="754"/>
        <v>115.99362252572047</v>
      </c>
      <c r="CQ445" s="16">
        <f t="shared" ca="1" si="754"/>
        <v>115.99362252572047</v>
      </c>
      <c r="CR445" s="16">
        <f t="shared" ca="1" si="754"/>
        <v>115.99362252572047</v>
      </c>
      <c r="CS445" s="143">
        <f t="shared" ca="1" si="754"/>
        <v>115.99362252572047</v>
      </c>
      <c r="CT445" s="142">
        <f t="shared" ca="1" si="754"/>
        <v>115.99362252572047</v>
      </c>
      <c r="CU445" s="16">
        <f t="shared" ca="1" si="754"/>
        <v>115.99362252572047</v>
      </c>
      <c r="CV445" s="16">
        <f t="shared" ca="1" si="754"/>
        <v>115.99362252572047</v>
      </c>
      <c r="CW445" s="143">
        <f t="shared" ca="1" si="754"/>
        <v>115.99362252572047</v>
      </c>
      <c r="CX445" s="142">
        <f t="shared" ca="1" si="754"/>
        <v>115.99362252572047</v>
      </c>
      <c r="CY445" s="16">
        <f t="shared" ca="1" si="754"/>
        <v>115.99362252572047</v>
      </c>
      <c r="CZ445" s="16">
        <f t="shared" ca="1" si="754"/>
        <v>115.99362252572047</v>
      </c>
      <c r="DA445" s="143">
        <f t="shared" ca="1" si="754"/>
        <v>115.99362252572047</v>
      </c>
      <c r="DB445" s="142">
        <f t="shared" ref="DB445:DI445" ca="1" si="755">IF(DB$4="A","",DB447)</f>
        <v>115.99362252572047</v>
      </c>
      <c r="DC445" s="16">
        <f t="shared" ca="1" si="755"/>
        <v>115.99362252572047</v>
      </c>
      <c r="DD445" s="16">
        <f t="shared" ca="1" si="755"/>
        <v>115.99362252572047</v>
      </c>
      <c r="DE445" s="143">
        <f t="shared" ca="1" si="755"/>
        <v>115.99362252572047</v>
      </c>
      <c r="DF445" s="142">
        <f t="shared" ca="1" si="755"/>
        <v>115.99362252572047</v>
      </c>
      <c r="DG445" s="16">
        <f t="shared" ca="1" si="755"/>
        <v>115.99362252572047</v>
      </c>
      <c r="DH445" s="16">
        <f t="shared" ca="1" si="755"/>
        <v>115.99362252572047</v>
      </c>
      <c r="DI445" s="143">
        <f t="shared" ca="1" si="755"/>
        <v>115.99362252572047</v>
      </c>
      <c r="DT445" s="16">
        <f t="shared" ref="DT445:EK445" ca="1" si="756">IF(ISERROR(DT444/DT$20),"",365*DT444/DT$20)</f>
        <v>115.99362252572047</v>
      </c>
      <c r="DU445" s="16">
        <f t="shared" ca="1" si="756"/>
        <v>115.99362252572047</v>
      </c>
      <c r="DV445" s="16">
        <f t="shared" ca="1" si="756"/>
        <v>115.99362252572047</v>
      </c>
      <c r="DW445" s="16">
        <f t="shared" ca="1" si="756"/>
        <v>115.99362252572048</v>
      </c>
      <c r="DX445" s="16">
        <f t="shared" ca="1" si="756"/>
        <v>115.99362252572047</v>
      </c>
      <c r="DY445" s="16">
        <f t="shared" ca="1" si="756"/>
        <v>115.99362252572047</v>
      </c>
      <c r="DZ445" s="16">
        <f t="shared" ca="1" si="756"/>
        <v>115.99362252572047</v>
      </c>
      <c r="EA445" s="16">
        <f t="shared" ca="1" si="756"/>
        <v>115.99362252572047</v>
      </c>
      <c r="EB445" s="16">
        <f t="shared" ca="1" si="756"/>
        <v>115.99362252572047</v>
      </c>
      <c r="EC445" s="16">
        <f t="shared" ca="1" si="756"/>
        <v>115.99362252572047</v>
      </c>
      <c r="ED445" s="16">
        <f t="shared" ca="1" si="756"/>
        <v>115.99362252572047</v>
      </c>
      <c r="EE445" s="16">
        <f t="shared" ca="1" si="756"/>
        <v>115.99362252572047</v>
      </c>
      <c r="EF445" s="16">
        <f t="shared" ca="1" si="756"/>
        <v>115.99362252572045</v>
      </c>
      <c r="EG445" s="16">
        <f t="shared" ca="1" si="756"/>
        <v>115.99362252572047</v>
      </c>
      <c r="EH445" s="16">
        <f t="shared" ca="1" si="756"/>
        <v>115.99362252572047</v>
      </c>
      <c r="EI445" s="16">
        <f t="shared" ca="1" si="756"/>
        <v>115.99362252572047</v>
      </c>
      <c r="EJ445" s="16">
        <f t="shared" ca="1" si="756"/>
        <v>115.99362252572045</v>
      </c>
      <c r="EK445" s="16">
        <f t="shared" ca="1" si="756"/>
        <v>115.99362252572047</v>
      </c>
    </row>
    <row r="446" spans="1:141" outlineLevel="2" x14ac:dyDescent="0.25">
      <c r="A446" s="90"/>
      <c r="B446" s="90"/>
      <c r="C446" s="90"/>
      <c r="D446" s="90"/>
      <c r="F446" s="100"/>
      <c r="I446" s="101"/>
      <c r="J446" s="100"/>
      <c r="M446" s="101"/>
      <c r="N446" s="100"/>
      <c r="Q446" s="101"/>
      <c r="R446" s="100"/>
      <c r="U446" s="101"/>
      <c r="V446" s="100"/>
      <c r="Y446" s="101"/>
      <c r="Z446" s="100"/>
      <c r="AC446" s="101"/>
      <c r="AD446" s="100"/>
      <c r="AG446" s="101"/>
      <c r="AH446" s="100"/>
      <c r="AK446" s="101"/>
      <c r="AL446" s="100"/>
      <c r="AO446" s="101"/>
      <c r="AP446" s="102"/>
      <c r="AQ446" s="103"/>
      <c r="AR446" s="103"/>
      <c r="AS446" s="104"/>
      <c r="AT446" s="102"/>
      <c r="AU446" s="103"/>
      <c r="AV446" s="103"/>
      <c r="AW446" s="104"/>
      <c r="AX446" s="102"/>
      <c r="AY446" s="103"/>
      <c r="AZ446" s="103"/>
      <c r="BA446" s="104"/>
      <c r="BB446" s="102"/>
      <c r="BC446" s="103"/>
      <c r="BD446" s="103"/>
      <c r="BE446" s="104"/>
      <c r="BF446" s="102"/>
      <c r="BG446" s="103"/>
      <c r="BH446" s="103"/>
      <c r="BI446" s="104"/>
      <c r="BJ446" s="102"/>
      <c r="BK446" s="103"/>
      <c r="BL446" s="103"/>
      <c r="BM446" s="104"/>
      <c r="BN446" s="102"/>
      <c r="BO446" s="103"/>
      <c r="BP446" s="103"/>
      <c r="BQ446" s="104"/>
      <c r="BR446" s="102"/>
      <c r="BS446" s="103"/>
      <c r="BT446" s="103"/>
      <c r="BU446" s="104"/>
      <c r="BV446" s="102"/>
      <c r="BW446" s="103"/>
      <c r="BX446" s="103"/>
      <c r="BY446" s="104"/>
      <c r="BZ446" s="102"/>
      <c r="CA446" s="103"/>
      <c r="CB446" s="103"/>
      <c r="CC446" s="104"/>
      <c r="CD446" s="102"/>
      <c r="CE446" s="103"/>
      <c r="CF446" s="103"/>
      <c r="CG446" s="104"/>
      <c r="CH446" s="102"/>
      <c r="CI446" s="103"/>
      <c r="CJ446" s="103"/>
      <c r="CK446" s="104"/>
      <c r="CL446" s="102"/>
      <c r="CM446" s="103"/>
      <c r="CN446" s="103"/>
      <c r="CO446" s="104"/>
      <c r="CP446" s="102"/>
      <c r="CQ446" s="103"/>
      <c r="CR446" s="103"/>
      <c r="CS446" s="104"/>
      <c r="CT446" s="102"/>
      <c r="CU446" s="103"/>
      <c r="CV446" s="103"/>
      <c r="CW446" s="104"/>
      <c r="CX446" s="102"/>
      <c r="CY446" s="103"/>
      <c r="CZ446" s="103"/>
      <c r="DA446" s="104"/>
      <c r="DB446" s="102"/>
      <c r="DC446" s="103"/>
      <c r="DD446" s="103"/>
      <c r="DE446" s="104"/>
      <c r="DF446" s="102"/>
      <c r="DG446" s="103"/>
      <c r="DH446" s="103"/>
      <c r="DI446" s="104"/>
    </row>
    <row r="447" spans="1:141" outlineLevel="2" x14ac:dyDescent="0.25">
      <c r="A447" s="90"/>
      <c r="B447" s="90"/>
      <c r="C447" s="90"/>
      <c r="D447" s="90"/>
      <c r="E447" s="36" t="str">
        <f>CONCATENATE(E445," selected driver: ",$J$8," (",$J$9,")")</f>
        <v>Days (annualized) selected driver: Default (Annual)</v>
      </c>
      <c r="F447" s="100"/>
      <c r="I447" s="101"/>
      <c r="J447" s="100"/>
      <c r="M447" s="101"/>
      <c r="N447" s="100"/>
      <c r="Q447" s="101"/>
      <c r="R447" s="100"/>
      <c r="U447" s="101"/>
      <c r="V447" s="100"/>
      <c r="Y447" s="101"/>
      <c r="Z447" s="100"/>
      <c r="AC447" s="101"/>
      <c r="AD447" s="100"/>
      <c r="AG447" s="101"/>
      <c r="AH447" s="100"/>
      <c r="AK447" s="101"/>
      <c r="AL447" s="100"/>
      <c r="AO447" s="101"/>
      <c r="AP447" s="98" cm="1">
        <f t="array" ref="AP447">IF($I$9=1,AP449,INDEX($DT449:$EK449,,MATCH(CONCATENATE("FY ",RIGHT(AP$3,4)),$DT$3:$EK$3,0)))</f>
        <v>0</v>
      </c>
      <c r="AQ447" s="42" cm="1">
        <f t="array" ref="AQ447">IF($I$9=1,AQ449,INDEX($DT449:$EK449,,MATCH(CONCATENATE("FY ",RIGHT(AQ$3,4)),$DT$3:$EK$3,0)))</f>
        <v>0</v>
      </c>
      <c r="AR447" s="42" cm="1">
        <f t="array" ref="AR447">IF($I$9=1,AR449,INDEX($DT449:$EK449,,MATCH(CONCATENATE("FY ",RIGHT(AR$3,4)),$DT$3:$EK$3,0)))</f>
        <v>0</v>
      </c>
      <c r="AS447" s="99" cm="1">
        <f t="array" ref="AS447">IF($I$9=1,AS449,INDEX($DT449:$EK449,,MATCH(CONCATENATE("FY ",RIGHT(AS$3,4)),$DT$3:$EK$3,0)))</f>
        <v>0</v>
      </c>
      <c r="AT447" s="98" cm="1">
        <f t="array" aca="1" ref="AT447" ca="1">IF($I$9=1,AT449,INDEX($DT449:$EK449,,MATCH(CONCATENATE("FY ",RIGHT(AT$3,4)),$DT$3:$EK$3,0)))</f>
        <v>115.99362252572047</v>
      </c>
      <c r="AU447" s="42" cm="1">
        <f t="array" aca="1" ref="AU447" ca="1">IF($I$9=1,AU449,INDEX($DT449:$EK449,,MATCH(CONCATENATE("FY ",RIGHT(AU$3,4)),$DT$3:$EK$3,0)))</f>
        <v>115.99362252572047</v>
      </c>
      <c r="AV447" s="42" cm="1">
        <f t="array" aca="1" ref="AV447" ca="1">IF($I$9=1,AV449,INDEX($DT449:$EK449,,MATCH(CONCATENATE("FY ",RIGHT(AV$3,4)),$DT$3:$EK$3,0)))</f>
        <v>115.99362252572047</v>
      </c>
      <c r="AW447" s="99" cm="1">
        <f t="array" aca="1" ref="AW447" ca="1">IF($I$9=1,AW449,INDEX($DT449:$EK449,,MATCH(CONCATENATE("FY ",RIGHT(AW$3,4)),$DT$3:$EK$3,0)))</f>
        <v>115.99362252572047</v>
      </c>
      <c r="AX447" s="98" cm="1">
        <f t="array" aca="1" ref="AX447" ca="1">IF($I$9=1,AX449,INDEX($DT449:$EK449,,MATCH(CONCATENATE("FY ",RIGHT(AX$3,4)),$DT$3:$EK$3,0)))</f>
        <v>115.99362252572047</v>
      </c>
      <c r="AY447" s="42" cm="1">
        <f t="array" aca="1" ref="AY447" ca="1">IF($I$9=1,AY449,INDEX($DT449:$EK449,,MATCH(CONCATENATE("FY ",RIGHT(AY$3,4)),$DT$3:$EK$3,0)))</f>
        <v>115.99362252572047</v>
      </c>
      <c r="AZ447" s="42" cm="1">
        <f t="array" aca="1" ref="AZ447" ca="1">IF($I$9=1,AZ449,INDEX($DT449:$EK449,,MATCH(CONCATENATE("FY ",RIGHT(AZ$3,4)),$DT$3:$EK$3,0)))</f>
        <v>115.99362252572047</v>
      </c>
      <c r="BA447" s="99" cm="1">
        <f t="array" aca="1" ref="BA447" ca="1">IF($I$9=1,BA449,INDEX($DT449:$EK449,,MATCH(CONCATENATE("FY ",RIGHT(BA$3,4)),$DT$3:$EK$3,0)))</f>
        <v>115.99362252572047</v>
      </c>
      <c r="BB447" s="98" cm="1">
        <f t="array" aca="1" ref="BB447" ca="1">IF($I$9=1,BB449,INDEX($DT449:$EK449,,MATCH(CONCATENATE("FY ",RIGHT(BB$3,4)),$DT$3:$EK$3,0)))</f>
        <v>115.99362252572047</v>
      </c>
      <c r="BC447" s="42" cm="1">
        <f t="array" aca="1" ref="BC447" ca="1">IF($I$9=1,BC449,INDEX($DT449:$EK449,,MATCH(CONCATENATE("FY ",RIGHT(BC$3,4)),$DT$3:$EK$3,0)))</f>
        <v>115.99362252572047</v>
      </c>
      <c r="BD447" s="42" cm="1">
        <f t="array" aca="1" ref="BD447" ca="1">IF($I$9=1,BD449,INDEX($DT449:$EK449,,MATCH(CONCATENATE("FY ",RIGHT(BD$3,4)),$DT$3:$EK$3,0)))</f>
        <v>115.99362252572047</v>
      </c>
      <c r="BE447" s="99" cm="1">
        <f t="array" aca="1" ref="BE447" ca="1">IF($I$9=1,BE449,INDEX($DT449:$EK449,,MATCH(CONCATENATE("FY ",RIGHT(BE$3,4)),$DT$3:$EK$3,0)))</f>
        <v>115.99362252572047</v>
      </c>
      <c r="BF447" s="98" cm="1">
        <f t="array" aca="1" ref="BF447" ca="1">IF($I$9=1,BF449,INDEX($DT449:$EK449,,MATCH(CONCATENATE("FY ",RIGHT(BF$3,4)),$DT$3:$EK$3,0)))</f>
        <v>115.99362252572047</v>
      </c>
      <c r="BG447" s="42" cm="1">
        <f t="array" aca="1" ref="BG447" ca="1">IF($I$9=1,BG449,INDEX($DT449:$EK449,,MATCH(CONCATENATE("FY ",RIGHT(BG$3,4)),$DT$3:$EK$3,0)))</f>
        <v>115.99362252572047</v>
      </c>
      <c r="BH447" s="42" cm="1">
        <f t="array" aca="1" ref="BH447" ca="1">IF($I$9=1,BH449,INDEX($DT449:$EK449,,MATCH(CONCATENATE("FY ",RIGHT(BH$3,4)),$DT$3:$EK$3,0)))</f>
        <v>115.99362252572047</v>
      </c>
      <c r="BI447" s="99" cm="1">
        <f t="array" aca="1" ref="BI447" ca="1">IF($I$9=1,BI449,INDEX($DT449:$EK449,,MATCH(CONCATENATE("FY ",RIGHT(BI$3,4)),$DT$3:$EK$3,0)))</f>
        <v>115.99362252572047</v>
      </c>
      <c r="BJ447" s="98" cm="1">
        <f t="array" aca="1" ref="BJ447" ca="1">IF($I$9=1,BJ449,INDEX($DT449:$EK449,,MATCH(CONCATENATE("FY ",RIGHT(BJ$3,4)),$DT$3:$EK$3,0)))</f>
        <v>115.99362252572047</v>
      </c>
      <c r="BK447" s="42" cm="1">
        <f t="array" aca="1" ref="BK447" ca="1">IF($I$9=1,BK449,INDEX($DT449:$EK449,,MATCH(CONCATENATE("FY ",RIGHT(BK$3,4)),$DT$3:$EK$3,0)))</f>
        <v>115.99362252572047</v>
      </c>
      <c r="BL447" s="42" cm="1">
        <f t="array" aca="1" ref="BL447" ca="1">IF($I$9=1,BL449,INDEX($DT449:$EK449,,MATCH(CONCATENATE("FY ",RIGHT(BL$3,4)),$DT$3:$EK$3,0)))</f>
        <v>115.99362252572047</v>
      </c>
      <c r="BM447" s="99" cm="1">
        <f t="array" aca="1" ref="BM447" ca="1">IF($I$9=1,BM449,INDEX($DT449:$EK449,,MATCH(CONCATENATE("FY ",RIGHT(BM$3,4)),$DT$3:$EK$3,0)))</f>
        <v>115.99362252572047</v>
      </c>
      <c r="BN447" s="98" cm="1">
        <f t="array" aca="1" ref="BN447" ca="1">IF($I$9=1,BN449,INDEX($DT449:$EK449,,MATCH(CONCATENATE("FY ",RIGHT(BN$3,4)),$DT$3:$EK$3,0)))</f>
        <v>115.99362252572047</v>
      </c>
      <c r="BO447" s="42" cm="1">
        <f t="array" aca="1" ref="BO447" ca="1">IF($I$9=1,BO449,INDEX($DT449:$EK449,,MATCH(CONCATENATE("FY ",RIGHT(BO$3,4)),$DT$3:$EK$3,0)))</f>
        <v>115.99362252572047</v>
      </c>
      <c r="BP447" s="42" cm="1">
        <f t="array" aca="1" ref="BP447" ca="1">IF($I$9=1,BP449,INDEX($DT449:$EK449,,MATCH(CONCATENATE("FY ",RIGHT(BP$3,4)),$DT$3:$EK$3,0)))</f>
        <v>115.99362252572047</v>
      </c>
      <c r="BQ447" s="99" cm="1">
        <f t="array" aca="1" ref="BQ447" ca="1">IF($I$9=1,BQ449,INDEX($DT449:$EK449,,MATCH(CONCATENATE("FY ",RIGHT(BQ$3,4)),$DT$3:$EK$3,0)))</f>
        <v>115.99362252572047</v>
      </c>
      <c r="BR447" s="98" cm="1">
        <f t="array" aca="1" ref="BR447" ca="1">IF($I$9=1,BR449,INDEX($DT449:$EK449,,MATCH(CONCATENATE("FY ",RIGHT(BR$3,4)),$DT$3:$EK$3,0)))</f>
        <v>115.99362252572047</v>
      </c>
      <c r="BS447" s="42" cm="1">
        <f t="array" aca="1" ref="BS447" ca="1">IF($I$9=1,BS449,INDEX($DT449:$EK449,,MATCH(CONCATENATE("FY ",RIGHT(BS$3,4)),$DT$3:$EK$3,0)))</f>
        <v>115.99362252572047</v>
      </c>
      <c r="BT447" s="42" cm="1">
        <f t="array" aca="1" ref="BT447" ca="1">IF($I$9=1,BT449,INDEX($DT449:$EK449,,MATCH(CONCATENATE("FY ",RIGHT(BT$3,4)),$DT$3:$EK$3,0)))</f>
        <v>115.99362252572047</v>
      </c>
      <c r="BU447" s="99" cm="1">
        <f t="array" aca="1" ref="BU447" ca="1">IF($I$9=1,BU449,INDEX($DT449:$EK449,,MATCH(CONCATENATE("FY ",RIGHT(BU$3,4)),$DT$3:$EK$3,0)))</f>
        <v>115.99362252572047</v>
      </c>
      <c r="BV447" s="98" cm="1">
        <f t="array" aca="1" ref="BV447" ca="1">IF($I$9=1,BV449,INDEX($DT449:$EK449,,MATCH(CONCATENATE("FY ",RIGHT(BV$3,4)),$DT$3:$EK$3,0)))</f>
        <v>115.99362252572047</v>
      </c>
      <c r="BW447" s="42" cm="1">
        <f t="array" aca="1" ref="BW447" ca="1">IF($I$9=1,BW449,INDEX($DT449:$EK449,,MATCH(CONCATENATE("FY ",RIGHT(BW$3,4)),$DT$3:$EK$3,0)))</f>
        <v>115.99362252572047</v>
      </c>
      <c r="BX447" s="42" cm="1">
        <f t="array" aca="1" ref="BX447" ca="1">IF($I$9=1,BX449,INDEX($DT449:$EK449,,MATCH(CONCATENATE("FY ",RIGHT(BX$3,4)),$DT$3:$EK$3,0)))</f>
        <v>115.99362252572047</v>
      </c>
      <c r="BY447" s="99" cm="1">
        <f t="array" aca="1" ref="BY447" ca="1">IF($I$9=1,BY449,INDEX($DT449:$EK449,,MATCH(CONCATENATE("FY ",RIGHT(BY$3,4)),$DT$3:$EK$3,0)))</f>
        <v>115.99362252572047</v>
      </c>
      <c r="BZ447" s="98" cm="1">
        <f t="array" aca="1" ref="BZ447" ca="1">IF($I$9=1,BZ449,INDEX($DT449:$EK449,,MATCH(CONCATENATE("FY ",RIGHT(BZ$3,4)),$DT$3:$EK$3,0)))</f>
        <v>115.99362252572047</v>
      </c>
      <c r="CA447" s="42" cm="1">
        <f t="array" aca="1" ref="CA447" ca="1">IF($I$9=1,CA449,INDEX($DT449:$EK449,,MATCH(CONCATENATE("FY ",RIGHT(CA$3,4)),$DT$3:$EK$3,0)))</f>
        <v>115.99362252572047</v>
      </c>
      <c r="CB447" s="42" cm="1">
        <f t="array" aca="1" ref="CB447" ca="1">IF($I$9=1,CB449,INDEX($DT449:$EK449,,MATCH(CONCATENATE("FY ",RIGHT(CB$3,4)),$DT$3:$EK$3,0)))</f>
        <v>115.99362252572047</v>
      </c>
      <c r="CC447" s="99" cm="1">
        <f t="array" aca="1" ref="CC447" ca="1">IF($I$9=1,CC449,INDEX($DT449:$EK449,,MATCH(CONCATENATE("FY ",RIGHT(CC$3,4)),$DT$3:$EK$3,0)))</f>
        <v>115.99362252572047</v>
      </c>
      <c r="CD447" s="98" cm="1">
        <f t="array" aca="1" ref="CD447" ca="1">IF($I$9=1,CD449,INDEX($DT449:$EK449,,MATCH(CONCATENATE("FY ",RIGHT(CD$3,4)),$DT$3:$EK$3,0)))</f>
        <v>115.99362252572047</v>
      </c>
      <c r="CE447" s="42" cm="1">
        <f t="array" aca="1" ref="CE447" ca="1">IF($I$9=1,CE449,INDEX($DT449:$EK449,,MATCH(CONCATENATE("FY ",RIGHT(CE$3,4)),$DT$3:$EK$3,0)))</f>
        <v>115.99362252572047</v>
      </c>
      <c r="CF447" s="42" cm="1">
        <f t="array" aca="1" ref="CF447" ca="1">IF($I$9=1,CF449,INDEX($DT449:$EK449,,MATCH(CONCATENATE("FY ",RIGHT(CF$3,4)),$DT$3:$EK$3,0)))</f>
        <v>115.99362252572047</v>
      </c>
      <c r="CG447" s="99" cm="1">
        <f t="array" aca="1" ref="CG447" ca="1">IF($I$9=1,CG449,INDEX($DT449:$EK449,,MATCH(CONCATENATE("FY ",RIGHT(CG$3,4)),$DT$3:$EK$3,0)))</f>
        <v>115.99362252572047</v>
      </c>
      <c r="CH447" s="98" cm="1">
        <f t="array" aca="1" ref="CH447" ca="1">IF($I$9=1,CH449,INDEX($DT449:$EK449,,MATCH(CONCATENATE("FY ",RIGHT(CH$3,4)),$DT$3:$EK$3,0)))</f>
        <v>115.99362252572047</v>
      </c>
      <c r="CI447" s="42" cm="1">
        <f t="array" aca="1" ref="CI447" ca="1">IF($I$9=1,CI449,INDEX($DT449:$EK449,,MATCH(CONCATENATE("FY ",RIGHT(CI$3,4)),$DT$3:$EK$3,0)))</f>
        <v>115.99362252572047</v>
      </c>
      <c r="CJ447" s="42" cm="1">
        <f t="array" aca="1" ref="CJ447" ca="1">IF($I$9=1,CJ449,INDEX($DT449:$EK449,,MATCH(CONCATENATE("FY ",RIGHT(CJ$3,4)),$DT$3:$EK$3,0)))</f>
        <v>115.99362252572047</v>
      </c>
      <c r="CK447" s="99" cm="1">
        <f t="array" aca="1" ref="CK447" ca="1">IF($I$9=1,CK449,INDEX($DT449:$EK449,,MATCH(CONCATENATE("FY ",RIGHT(CK$3,4)),$DT$3:$EK$3,0)))</f>
        <v>115.99362252572047</v>
      </c>
      <c r="CL447" s="98" cm="1">
        <f t="array" aca="1" ref="CL447" ca="1">IF($I$9=1,CL449,INDEX($DT449:$EK449,,MATCH(CONCATENATE("FY ",RIGHT(CL$3,4)),$DT$3:$EK$3,0)))</f>
        <v>115.99362252572047</v>
      </c>
      <c r="CM447" s="42" cm="1">
        <f t="array" aca="1" ref="CM447" ca="1">IF($I$9=1,CM449,INDEX($DT449:$EK449,,MATCH(CONCATENATE("FY ",RIGHT(CM$3,4)),$DT$3:$EK$3,0)))</f>
        <v>115.99362252572047</v>
      </c>
      <c r="CN447" s="42" cm="1">
        <f t="array" aca="1" ref="CN447" ca="1">IF($I$9=1,CN449,INDEX($DT449:$EK449,,MATCH(CONCATENATE("FY ",RIGHT(CN$3,4)),$DT$3:$EK$3,0)))</f>
        <v>115.99362252572047</v>
      </c>
      <c r="CO447" s="99" cm="1">
        <f t="array" aca="1" ref="CO447" ca="1">IF($I$9=1,CO449,INDEX($DT449:$EK449,,MATCH(CONCATENATE("FY ",RIGHT(CO$3,4)),$DT$3:$EK$3,0)))</f>
        <v>115.99362252572047</v>
      </c>
      <c r="CP447" s="98" cm="1">
        <f t="array" aca="1" ref="CP447" ca="1">IF($I$9=1,CP449,INDEX($DT449:$EK449,,MATCH(CONCATENATE("FY ",RIGHT(CP$3,4)),$DT$3:$EK$3,0)))</f>
        <v>115.99362252572047</v>
      </c>
      <c r="CQ447" s="42" cm="1">
        <f t="array" aca="1" ref="CQ447" ca="1">IF($I$9=1,CQ449,INDEX($DT449:$EK449,,MATCH(CONCATENATE("FY ",RIGHT(CQ$3,4)),$DT$3:$EK$3,0)))</f>
        <v>115.99362252572047</v>
      </c>
      <c r="CR447" s="42" cm="1">
        <f t="array" aca="1" ref="CR447" ca="1">IF($I$9=1,CR449,INDEX($DT449:$EK449,,MATCH(CONCATENATE("FY ",RIGHT(CR$3,4)),$DT$3:$EK$3,0)))</f>
        <v>115.99362252572047</v>
      </c>
      <c r="CS447" s="99" cm="1">
        <f t="array" aca="1" ref="CS447" ca="1">IF($I$9=1,CS449,INDEX($DT449:$EK449,,MATCH(CONCATENATE("FY ",RIGHT(CS$3,4)),$DT$3:$EK$3,0)))</f>
        <v>115.99362252572047</v>
      </c>
      <c r="CT447" s="98" cm="1">
        <f t="array" aca="1" ref="CT447" ca="1">IF($I$9=1,CT449,INDEX($DT449:$EK449,,MATCH(CONCATENATE("FY ",RIGHT(CT$3,4)),$DT$3:$EK$3,0)))</f>
        <v>115.99362252572047</v>
      </c>
      <c r="CU447" s="42" cm="1">
        <f t="array" aca="1" ref="CU447" ca="1">IF($I$9=1,CU449,INDEX($DT449:$EK449,,MATCH(CONCATENATE("FY ",RIGHT(CU$3,4)),$DT$3:$EK$3,0)))</f>
        <v>115.99362252572047</v>
      </c>
      <c r="CV447" s="42" cm="1">
        <f t="array" aca="1" ref="CV447" ca="1">IF($I$9=1,CV449,INDEX($DT449:$EK449,,MATCH(CONCATENATE("FY ",RIGHT(CV$3,4)),$DT$3:$EK$3,0)))</f>
        <v>115.99362252572047</v>
      </c>
      <c r="CW447" s="99" cm="1">
        <f t="array" aca="1" ref="CW447" ca="1">IF($I$9=1,CW449,INDEX($DT449:$EK449,,MATCH(CONCATENATE("FY ",RIGHT(CW$3,4)),$DT$3:$EK$3,0)))</f>
        <v>115.99362252572047</v>
      </c>
      <c r="CX447" s="98" cm="1">
        <f t="array" aca="1" ref="CX447" ca="1">IF($I$9=1,CX449,INDEX($DT449:$EK449,,MATCH(CONCATENATE("FY ",RIGHT(CX$3,4)),$DT$3:$EK$3,0)))</f>
        <v>115.99362252572047</v>
      </c>
      <c r="CY447" s="42" cm="1">
        <f t="array" aca="1" ref="CY447" ca="1">IF($I$9=1,CY449,INDEX($DT449:$EK449,,MATCH(CONCATENATE("FY ",RIGHT(CY$3,4)),$DT$3:$EK$3,0)))</f>
        <v>115.99362252572047</v>
      </c>
      <c r="CZ447" s="42" cm="1">
        <f t="array" aca="1" ref="CZ447" ca="1">IF($I$9=1,CZ449,INDEX($DT449:$EK449,,MATCH(CONCATENATE("FY ",RIGHT(CZ$3,4)),$DT$3:$EK$3,0)))</f>
        <v>115.99362252572047</v>
      </c>
      <c r="DA447" s="99" cm="1">
        <f t="array" aca="1" ref="DA447" ca="1">IF($I$9=1,DA449,INDEX($DT449:$EK449,,MATCH(CONCATENATE("FY ",RIGHT(DA$3,4)),$DT$3:$EK$3,0)))</f>
        <v>115.99362252572047</v>
      </c>
      <c r="DB447" s="98" cm="1">
        <f t="array" aca="1" ref="DB447" ca="1">IF($I$9=1,DB449,INDEX($DT449:$EK449,,MATCH(CONCATENATE("FY ",RIGHT(DB$3,4)),$DT$3:$EK$3,0)))</f>
        <v>115.99362252572047</v>
      </c>
      <c r="DC447" s="42" cm="1">
        <f t="array" aca="1" ref="DC447" ca="1">IF($I$9=1,DC449,INDEX($DT449:$EK449,,MATCH(CONCATENATE("FY ",RIGHT(DC$3,4)),$DT$3:$EK$3,0)))</f>
        <v>115.99362252572047</v>
      </c>
      <c r="DD447" s="42" cm="1">
        <f t="array" aca="1" ref="DD447" ca="1">IF($I$9=1,DD449,INDEX($DT449:$EK449,,MATCH(CONCATENATE("FY ",RIGHT(DD$3,4)),$DT$3:$EK$3,0)))</f>
        <v>115.99362252572047</v>
      </c>
      <c r="DE447" s="99" cm="1">
        <f t="array" aca="1" ref="DE447" ca="1">IF($I$9=1,DE449,INDEX($DT449:$EK449,,MATCH(CONCATENATE("FY ",RIGHT(DE$3,4)),$DT$3:$EK$3,0)))</f>
        <v>115.99362252572047</v>
      </c>
      <c r="DF447" s="98" cm="1">
        <f t="array" aca="1" ref="DF447" ca="1">IF($I$9=1,DF449,INDEX($DT449:$EK449,,MATCH(CONCATENATE("FY ",RIGHT(DF$3,4)),$DT$3:$EK$3,0)))</f>
        <v>115.99362252572047</v>
      </c>
      <c r="DG447" s="42" cm="1">
        <f t="array" aca="1" ref="DG447" ca="1">IF($I$9=1,DG449,INDEX($DT449:$EK449,,MATCH(CONCATENATE("FY ",RIGHT(DG$3,4)),$DT$3:$EK$3,0)))</f>
        <v>115.99362252572047</v>
      </c>
      <c r="DH447" s="42" cm="1">
        <f t="array" aca="1" ref="DH447" ca="1">IF($I$9=1,DH449,INDEX($DT449:$EK449,,MATCH(CONCATENATE("FY ",RIGHT(DH$3,4)),$DT$3:$EK$3,0)))</f>
        <v>115.99362252572047</v>
      </c>
      <c r="DI447" s="99" cm="1">
        <f t="array" aca="1" ref="DI447" ca="1">IF($I$9=1,DI449,INDEX($DT449:$EK449,,MATCH(CONCATENATE("FY ",RIGHT(DI$3,4)),$DT$3:$EK$3,0)))</f>
        <v>115.99362252572047</v>
      </c>
    </row>
    <row r="448" spans="1:141" outlineLevel="2" x14ac:dyDescent="0.25">
      <c r="A448" s="90"/>
      <c r="B448" s="90"/>
      <c r="C448" s="90"/>
      <c r="D448" s="90"/>
      <c r="F448" s="100"/>
      <c r="I448" s="101"/>
      <c r="J448" s="100"/>
      <c r="M448" s="101"/>
      <c r="N448" s="100"/>
      <c r="Q448" s="101"/>
      <c r="R448" s="100"/>
      <c r="U448" s="101"/>
      <c r="V448" s="100"/>
      <c r="Y448" s="101"/>
      <c r="Z448" s="100"/>
      <c r="AC448" s="101"/>
      <c r="AD448" s="100"/>
      <c r="AG448" s="101"/>
      <c r="AH448" s="100"/>
      <c r="AK448" s="101"/>
      <c r="AL448" s="100"/>
      <c r="AO448" s="101"/>
      <c r="AP448" s="100"/>
      <c r="AS448" s="101"/>
      <c r="AT448" s="100"/>
      <c r="AW448" s="101"/>
      <c r="AX448" s="100"/>
      <c r="BA448" s="101"/>
      <c r="BB448" s="100"/>
      <c r="BE448" s="101"/>
      <c r="BF448" s="100"/>
      <c r="BI448" s="101"/>
      <c r="BJ448" s="100"/>
      <c r="BM448" s="101"/>
      <c r="BN448" s="100"/>
      <c r="BQ448" s="101"/>
      <c r="BR448" s="100"/>
      <c r="BU448" s="101"/>
      <c r="BV448" s="100"/>
      <c r="BY448" s="101"/>
      <c r="BZ448" s="100"/>
      <c r="CC448" s="101"/>
      <c r="CD448" s="100"/>
      <c r="CG448" s="101"/>
      <c r="CH448" s="100"/>
      <c r="CK448" s="101"/>
      <c r="CL448" s="100"/>
      <c r="CO448" s="101"/>
      <c r="CP448" s="100"/>
      <c r="CS448" s="101"/>
      <c r="CT448" s="100"/>
      <c r="CW448" s="101"/>
      <c r="CX448" s="100"/>
      <c r="DA448" s="101"/>
      <c r="DB448" s="100"/>
      <c r="DE448" s="101"/>
      <c r="DF448" s="100"/>
      <c r="DI448" s="101"/>
    </row>
    <row r="449" spans="1:141" outlineLevel="2" x14ac:dyDescent="0.25">
      <c r="A449" s="90"/>
      <c r="B449" s="90"/>
      <c r="C449" s="90"/>
      <c r="D449" s="90"/>
      <c r="E449" t="str">
        <f>CONCATENATE(E445," scenario: ",$J$8)</f>
        <v>Days (annualized) scenario: Default</v>
      </c>
      <c r="F449" s="100"/>
      <c r="I449" s="101"/>
      <c r="J449" s="100"/>
      <c r="M449" s="101"/>
      <c r="N449" s="100"/>
      <c r="Q449" s="101"/>
      <c r="R449" s="100"/>
      <c r="U449" s="101"/>
      <c r="V449" s="100"/>
      <c r="Y449" s="101"/>
      <c r="Z449" s="100"/>
      <c r="AC449" s="101"/>
      <c r="AD449" s="100"/>
      <c r="AG449" s="101"/>
      <c r="AH449" s="100"/>
      <c r="AK449" s="101"/>
      <c r="AL449" s="100"/>
      <c r="AO449" s="101"/>
      <c r="AP449" s="142">
        <f t="shared" ref="AP449:BU449" si="757">CHOOSE($I$8,AP450,AP451,AP452,AP453,AP454)</f>
        <v>0</v>
      </c>
      <c r="AQ449" s="16">
        <f t="shared" si="757"/>
        <v>0</v>
      </c>
      <c r="AR449" s="16">
        <f t="shared" si="757"/>
        <v>0</v>
      </c>
      <c r="AS449" s="143">
        <f t="shared" si="757"/>
        <v>0</v>
      </c>
      <c r="AT449" s="142">
        <f t="shared" si="757"/>
        <v>0</v>
      </c>
      <c r="AU449" s="16">
        <f t="shared" si="757"/>
        <v>0</v>
      </c>
      <c r="AV449" s="16">
        <f t="shared" si="757"/>
        <v>0</v>
      </c>
      <c r="AW449" s="143">
        <f t="shared" si="757"/>
        <v>0</v>
      </c>
      <c r="AX449" s="142">
        <f t="shared" si="757"/>
        <v>0</v>
      </c>
      <c r="AY449" s="16">
        <f t="shared" si="757"/>
        <v>0</v>
      </c>
      <c r="AZ449" s="16">
        <f t="shared" si="757"/>
        <v>0</v>
      </c>
      <c r="BA449" s="143">
        <f t="shared" si="757"/>
        <v>0</v>
      </c>
      <c r="BB449" s="142">
        <f t="shared" si="757"/>
        <v>0</v>
      </c>
      <c r="BC449" s="16">
        <f t="shared" si="757"/>
        <v>0</v>
      </c>
      <c r="BD449" s="16">
        <f t="shared" si="757"/>
        <v>0</v>
      </c>
      <c r="BE449" s="143">
        <f t="shared" si="757"/>
        <v>0</v>
      </c>
      <c r="BF449" s="142">
        <f t="shared" si="757"/>
        <v>0</v>
      </c>
      <c r="BG449" s="16">
        <f t="shared" si="757"/>
        <v>0</v>
      </c>
      <c r="BH449" s="16">
        <f t="shared" si="757"/>
        <v>0</v>
      </c>
      <c r="BI449" s="143">
        <f t="shared" si="757"/>
        <v>0</v>
      </c>
      <c r="BJ449" s="142">
        <f t="shared" si="757"/>
        <v>0</v>
      </c>
      <c r="BK449" s="16">
        <f t="shared" si="757"/>
        <v>0</v>
      </c>
      <c r="BL449" s="16">
        <f t="shared" si="757"/>
        <v>0</v>
      </c>
      <c r="BM449" s="143">
        <f t="shared" si="757"/>
        <v>0</v>
      </c>
      <c r="BN449" s="142">
        <f t="shared" si="757"/>
        <v>0</v>
      </c>
      <c r="BO449" s="16">
        <f t="shared" si="757"/>
        <v>0</v>
      </c>
      <c r="BP449" s="16">
        <f t="shared" si="757"/>
        <v>0</v>
      </c>
      <c r="BQ449" s="143">
        <f t="shared" si="757"/>
        <v>0</v>
      </c>
      <c r="BR449" s="142">
        <f t="shared" si="757"/>
        <v>0</v>
      </c>
      <c r="BS449" s="16">
        <f t="shared" si="757"/>
        <v>0</v>
      </c>
      <c r="BT449" s="16">
        <f t="shared" si="757"/>
        <v>0</v>
      </c>
      <c r="BU449" s="143">
        <f t="shared" si="757"/>
        <v>0</v>
      </c>
      <c r="BV449" s="142">
        <f t="shared" ref="BV449:DA449" si="758">CHOOSE($I$8,BV450,BV451,BV452,BV453,BV454)</f>
        <v>0</v>
      </c>
      <c r="BW449" s="16">
        <f t="shared" si="758"/>
        <v>0</v>
      </c>
      <c r="BX449" s="16">
        <f t="shared" si="758"/>
        <v>0</v>
      </c>
      <c r="BY449" s="143">
        <f t="shared" si="758"/>
        <v>0</v>
      </c>
      <c r="BZ449" s="142">
        <f t="shared" si="758"/>
        <v>0</v>
      </c>
      <c r="CA449" s="16">
        <f t="shared" si="758"/>
        <v>0</v>
      </c>
      <c r="CB449" s="16">
        <f t="shared" si="758"/>
        <v>0</v>
      </c>
      <c r="CC449" s="143">
        <f t="shared" si="758"/>
        <v>0</v>
      </c>
      <c r="CD449" s="142">
        <f t="shared" si="758"/>
        <v>0</v>
      </c>
      <c r="CE449" s="16">
        <f t="shared" si="758"/>
        <v>0</v>
      </c>
      <c r="CF449" s="16">
        <f t="shared" si="758"/>
        <v>0</v>
      </c>
      <c r="CG449" s="143">
        <f t="shared" si="758"/>
        <v>0</v>
      </c>
      <c r="CH449" s="142">
        <f t="shared" si="758"/>
        <v>0</v>
      </c>
      <c r="CI449" s="16">
        <f t="shared" si="758"/>
        <v>0</v>
      </c>
      <c r="CJ449" s="16">
        <f t="shared" si="758"/>
        <v>0</v>
      </c>
      <c r="CK449" s="143">
        <f t="shared" si="758"/>
        <v>0</v>
      </c>
      <c r="CL449" s="142">
        <f t="shared" si="758"/>
        <v>0</v>
      </c>
      <c r="CM449" s="16">
        <f t="shared" si="758"/>
        <v>0</v>
      </c>
      <c r="CN449" s="16">
        <f t="shared" si="758"/>
        <v>0</v>
      </c>
      <c r="CO449" s="143">
        <f t="shared" si="758"/>
        <v>0</v>
      </c>
      <c r="CP449" s="142">
        <f t="shared" si="758"/>
        <v>0</v>
      </c>
      <c r="CQ449" s="16">
        <f t="shared" si="758"/>
        <v>0</v>
      </c>
      <c r="CR449" s="16">
        <f t="shared" si="758"/>
        <v>0</v>
      </c>
      <c r="CS449" s="143">
        <f t="shared" si="758"/>
        <v>0</v>
      </c>
      <c r="CT449" s="142">
        <f t="shared" si="758"/>
        <v>0</v>
      </c>
      <c r="CU449" s="16">
        <f t="shared" si="758"/>
        <v>0</v>
      </c>
      <c r="CV449" s="16">
        <f t="shared" si="758"/>
        <v>0</v>
      </c>
      <c r="CW449" s="143">
        <f t="shared" si="758"/>
        <v>0</v>
      </c>
      <c r="CX449" s="142">
        <f t="shared" si="758"/>
        <v>0</v>
      </c>
      <c r="CY449" s="16">
        <f t="shared" si="758"/>
        <v>0</v>
      </c>
      <c r="CZ449" s="16">
        <f t="shared" si="758"/>
        <v>0</v>
      </c>
      <c r="DA449" s="143">
        <f t="shared" si="758"/>
        <v>0</v>
      </c>
      <c r="DB449" s="142">
        <f t="shared" ref="DB449:DI449" si="759">CHOOSE($I$8,DB450,DB451,DB452,DB453,DB454)</f>
        <v>0</v>
      </c>
      <c r="DC449" s="16">
        <f t="shared" si="759"/>
        <v>0</v>
      </c>
      <c r="DD449" s="16">
        <f t="shared" si="759"/>
        <v>0</v>
      </c>
      <c r="DE449" s="143">
        <f t="shared" si="759"/>
        <v>0</v>
      </c>
      <c r="DF449" s="142">
        <f t="shared" si="759"/>
        <v>0</v>
      </c>
      <c r="DG449" s="16">
        <f t="shared" si="759"/>
        <v>0</v>
      </c>
      <c r="DH449" s="16">
        <f t="shared" si="759"/>
        <v>0</v>
      </c>
      <c r="DI449" s="143">
        <f t="shared" si="759"/>
        <v>0</v>
      </c>
      <c r="DT449" s="16">
        <f t="shared" ref="DT449:EK449" si="760">CHOOSE($I$8,DT450,DT451,DT452,DT453,DT454)</f>
        <v>0</v>
      </c>
      <c r="DU449" s="16">
        <f t="shared" ca="1" si="760"/>
        <v>115.99362252572047</v>
      </c>
      <c r="DV449" s="16">
        <f t="shared" ca="1" si="760"/>
        <v>115.99362252572047</v>
      </c>
      <c r="DW449" s="16">
        <f t="shared" ca="1" si="760"/>
        <v>115.99362252572047</v>
      </c>
      <c r="DX449" s="16">
        <f t="shared" ca="1" si="760"/>
        <v>115.99362252572047</v>
      </c>
      <c r="DY449" s="16">
        <f t="shared" ca="1" si="760"/>
        <v>115.99362252572047</v>
      </c>
      <c r="DZ449" s="16">
        <f t="shared" ca="1" si="760"/>
        <v>115.99362252572047</v>
      </c>
      <c r="EA449" s="16">
        <f t="shared" ca="1" si="760"/>
        <v>115.99362252572047</v>
      </c>
      <c r="EB449" s="16">
        <f t="shared" ca="1" si="760"/>
        <v>115.99362252572047</v>
      </c>
      <c r="EC449" s="16">
        <f t="shared" ca="1" si="760"/>
        <v>115.99362252572047</v>
      </c>
      <c r="ED449" s="16">
        <f t="shared" ca="1" si="760"/>
        <v>115.99362252572047</v>
      </c>
      <c r="EE449" s="16">
        <f t="shared" ca="1" si="760"/>
        <v>115.99362252572047</v>
      </c>
      <c r="EF449" s="16">
        <f t="shared" ca="1" si="760"/>
        <v>115.99362252572047</v>
      </c>
      <c r="EG449" s="16">
        <f t="shared" ca="1" si="760"/>
        <v>115.99362252572047</v>
      </c>
      <c r="EH449" s="16">
        <f t="shared" ca="1" si="760"/>
        <v>115.99362252572047</v>
      </c>
      <c r="EI449" s="16">
        <f t="shared" ca="1" si="760"/>
        <v>115.99362252572047</v>
      </c>
      <c r="EJ449" s="16">
        <f t="shared" ca="1" si="760"/>
        <v>115.99362252572047</v>
      </c>
      <c r="EK449" s="16">
        <f t="shared" ca="1" si="760"/>
        <v>115.99362252572047</v>
      </c>
    </row>
    <row r="450" spans="1:141" outlineLevel="2" x14ac:dyDescent="0.25">
      <c r="A450" s="90"/>
      <c r="B450" s="90"/>
      <c r="C450" s="90"/>
      <c r="D450" s="90"/>
      <c r="E450" t="str">
        <f>CONCATENATE("- ", $N$6,":")</f>
        <v>- Base:</v>
      </c>
      <c r="F450" s="100"/>
      <c r="I450" s="101"/>
      <c r="J450" s="100"/>
      <c r="M450" s="101"/>
      <c r="N450" s="100"/>
      <c r="Q450" s="101"/>
      <c r="R450" s="100"/>
      <c r="U450" s="101"/>
      <c r="V450" s="100"/>
      <c r="Y450" s="101"/>
      <c r="Z450" s="100"/>
      <c r="AC450" s="101"/>
      <c r="AD450" s="100"/>
      <c r="AG450" s="101"/>
      <c r="AH450" s="100"/>
      <c r="AK450" s="101"/>
      <c r="AL450" s="100"/>
      <c r="AO450" s="101"/>
      <c r="AP450" s="144">
        <v>0</v>
      </c>
      <c r="AQ450" s="145">
        <v>0</v>
      </c>
      <c r="AR450" s="145">
        <v>0</v>
      </c>
      <c r="AS450" s="146">
        <v>0</v>
      </c>
      <c r="AT450" s="144">
        <v>0</v>
      </c>
      <c r="AU450" s="145">
        <v>0</v>
      </c>
      <c r="AV450" s="145">
        <v>0</v>
      </c>
      <c r="AW450" s="146">
        <v>0</v>
      </c>
      <c r="AX450" s="144">
        <v>0</v>
      </c>
      <c r="AY450" s="145">
        <v>0</v>
      </c>
      <c r="AZ450" s="145">
        <v>0</v>
      </c>
      <c r="BA450" s="146">
        <v>0</v>
      </c>
      <c r="BB450" s="144">
        <v>0</v>
      </c>
      <c r="BC450" s="145">
        <v>0</v>
      </c>
      <c r="BD450" s="145">
        <v>0</v>
      </c>
      <c r="BE450" s="146">
        <v>0</v>
      </c>
      <c r="BF450" s="144">
        <v>0</v>
      </c>
      <c r="BG450" s="145">
        <v>0</v>
      </c>
      <c r="BH450" s="145">
        <v>0</v>
      </c>
      <c r="BI450" s="146">
        <v>0</v>
      </c>
      <c r="BJ450" s="144">
        <v>0</v>
      </c>
      <c r="BK450" s="145">
        <v>0</v>
      </c>
      <c r="BL450" s="145">
        <v>0</v>
      </c>
      <c r="BM450" s="146">
        <v>0</v>
      </c>
      <c r="BN450" s="144">
        <v>0</v>
      </c>
      <c r="BO450" s="145">
        <v>0</v>
      </c>
      <c r="BP450" s="145">
        <v>0</v>
      </c>
      <c r="BQ450" s="146">
        <v>0</v>
      </c>
      <c r="BR450" s="144">
        <v>0</v>
      </c>
      <c r="BS450" s="145">
        <v>0</v>
      </c>
      <c r="BT450" s="145">
        <v>0</v>
      </c>
      <c r="BU450" s="146">
        <v>0</v>
      </c>
      <c r="BV450" s="144">
        <v>0</v>
      </c>
      <c r="BW450" s="145">
        <v>0</v>
      </c>
      <c r="BX450" s="145">
        <v>0</v>
      </c>
      <c r="BY450" s="146">
        <v>0</v>
      </c>
      <c r="BZ450" s="144">
        <v>0</v>
      </c>
      <c r="CA450" s="145">
        <v>0</v>
      </c>
      <c r="CB450" s="145">
        <v>0</v>
      </c>
      <c r="CC450" s="146">
        <v>0</v>
      </c>
      <c r="CD450" s="144">
        <v>0</v>
      </c>
      <c r="CE450" s="145">
        <v>0</v>
      </c>
      <c r="CF450" s="145">
        <v>0</v>
      </c>
      <c r="CG450" s="146">
        <v>0</v>
      </c>
      <c r="CH450" s="144">
        <v>0</v>
      </c>
      <c r="CI450" s="145">
        <v>0</v>
      </c>
      <c r="CJ450" s="145">
        <v>0</v>
      </c>
      <c r="CK450" s="146">
        <v>0</v>
      </c>
      <c r="CL450" s="144">
        <v>0</v>
      </c>
      <c r="CM450" s="145">
        <v>0</v>
      </c>
      <c r="CN450" s="145">
        <v>0</v>
      </c>
      <c r="CO450" s="146">
        <v>0</v>
      </c>
      <c r="CP450" s="144">
        <v>0</v>
      </c>
      <c r="CQ450" s="145">
        <v>0</v>
      </c>
      <c r="CR450" s="145">
        <v>0</v>
      </c>
      <c r="CS450" s="146">
        <v>0</v>
      </c>
      <c r="CT450" s="144">
        <v>0</v>
      </c>
      <c r="CU450" s="145">
        <v>0</v>
      </c>
      <c r="CV450" s="145">
        <v>0</v>
      </c>
      <c r="CW450" s="146">
        <v>0</v>
      </c>
      <c r="CX450" s="144">
        <v>0</v>
      </c>
      <c r="CY450" s="145">
        <v>0</v>
      </c>
      <c r="CZ450" s="145">
        <v>0</v>
      </c>
      <c r="DA450" s="146">
        <v>0</v>
      </c>
      <c r="DB450" s="144">
        <v>0</v>
      </c>
      <c r="DC450" s="145">
        <v>0</v>
      </c>
      <c r="DD450" s="145">
        <v>0</v>
      </c>
      <c r="DE450" s="146">
        <v>0</v>
      </c>
      <c r="DF450" s="144">
        <v>0</v>
      </c>
      <c r="DG450" s="145">
        <v>0</v>
      </c>
      <c r="DH450" s="145">
        <v>0</v>
      </c>
      <c r="DI450" s="146">
        <v>0</v>
      </c>
      <c r="DT450" s="145">
        <v>0</v>
      </c>
      <c r="DU450" s="145">
        <v>0</v>
      </c>
      <c r="DV450" s="145">
        <v>0</v>
      </c>
      <c r="DW450" s="145">
        <v>0</v>
      </c>
      <c r="DX450" s="145">
        <v>0</v>
      </c>
      <c r="DY450" s="145">
        <v>0</v>
      </c>
      <c r="DZ450" s="145">
        <v>0</v>
      </c>
      <c r="EA450" s="145">
        <v>0</v>
      </c>
      <c r="EB450" s="145">
        <v>0</v>
      </c>
      <c r="EC450" s="145">
        <v>0</v>
      </c>
      <c r="ED450" s="145">
        <v>0</v>
      </c>
      <c r="EE450" s="145">
        <v>0</v>
      </c>
      <c r="EF450" s="145">
        <v>0</v>
      </c>
      <c r="EG450" s="145">
        <v>0</v>
      </c>
      <c r="EH450" s="145">
        <v>0</v>
      </c>
      <c r="EI450" s="145">
        <v>0</v>
      </c>
      <c r="EJ450" s="145">
        <v>0</v>
      </c>
      <c r="EK450" s="145">
        <v>0</v>
      </c>
    </row>
    <row r="451" spans="1:141" outlineLevel="2" x14ac:dyDescent="0.25">
      <c r="A451" s="90"/>
      <c r="B451" s="90"/>
      <c r="C451" s="90"/>
      <c r="D451" s="90"/>
      <c r="E451" t="str">
        <f>CONCATENATE("- ", $N$7,":")</f>
        <v>- Upside:</v>
      </c>
      <c r="F451" s="100"/>
      <c r="I451" s="101"/>
      <c r="J451" s="100"/>
      <c r="M451" s="101"/>
      <c r="N451" s="100"/>
      <c r="Q451" s="101"/>
      <c r="R451" s="100"/>
      <c r="U451" s="101"/>
      <c r="V451" s="100"/>
      <c r="Y451" s="101"/>
      <c r="Z451" s="100"/>
      <c r="AC451" s="101"/>
      <c r="AD451" s="100"/>
      <c r="AG451" s="101"/>
      <c r="AH451" s="100"/>
      <c r="AK451" s="101"/>
      <c r="AL451" s="100"/>
      <c r="AO451" s="101"/>
      <c r="AP451" s="144">
        <v>0</v>
      </c>
      <c r="AQ451" s="145">
        <v>0</v>
      </c>
      <c r="AR451" s="145">
        <v>0</v>
      </c>
      <c r="AS451" s="146">
        <v>0</v>
      </c>
      <c r="AT451" s="144">
        <v>0</v>
      </c>
      <c r="AU451" s="145">
        <v>0</v>
      </c>
      <c r="AV451" s="145">
        <v>0</v>
      </c>
      <c r="AW451" s="146">
        <v>0</v>
      </c>
      <c r="AX451" s="144">
        <v>0</v>
      </c>
      <c r="AY451" s="145">
        <v>0</v>
      </c>
      <c r="AZ451" s="145">
        <v>0</v>
      </c>
      <c r="BA451" s="146">
        <v>0</v>
      </c>
      <c r="BB451" s="144">
        <v>0</v>
      </c>
      <c r="BC451" s="145">
        <v>0</v>
      </c>
      <c r="BD451" s="145">
        <v>0</v>
      </c>
      <c r="BE451" s="146">
        <v>0</v>
      </c>
      <c r="BF451" s="144">
        <v>0</v>
      </c>
      <c r="BG451" s="145">
        <v>0</v>
      </c>
      <c r="BH451" s="145">
        <v>0</v>
      </c>
      <c r="BI451" s="146">
        <v>0</v>
      </c>
      <c r="BJ451" s="144">
        <v>0</v>
      </c>
      <c r="BK451" s="145">
        <v>0</v>
      </c>
      <c r="BL451" s="145">
        <v>0</v>
      </c>
      <c r="BM451" s="146">
        <v>0</v>
      </c>
      <c r="BN451" s="144">
        <v>0</v>
      </c>
      <c r="BO451" s="145">
        <v>0</v>
      </c>
      <c r="BP451" s="145">
        <v>0</v>
      </c>
      <c r="BQ451" s="146">
        <v>0</v>
      </c>
      <c r="BR451" s="144">
        <v>0</v>
      </c>
      <c r="BS451" s="145">
        <v>0</v>
      </c>
      <c r="BT451" s="145">
        <v>0</v>
      </c>
      <c r="BU451" s="146">
        <v>0</v>
      </c>
      <c r="BV451" s="144">
        <v>0</v>
      </c>
      <c r="BW451" s="145">
        <v>0</v>
      </c>
      <c r="BX451" s="145">
        <v>0</v>
      </c>
      <c r="BY451" s="146">
        <v>0</v>
      </c>
      <c r="BZ451" s="144">
        <v>0</v>
      </c>
      <c r="CA451" s="145">
        <v>0</v>
      </c>
      <c r="CB451" s="145">
        <v>0</v>
      </c>
      <c r="CC451" s="146">
        <v>0</v>
      </c>
      <c r="CD451" s="144">
        <v>0</v>
      </c>
      <c r="CE451" s="145">
        <v>0</v>
      </c>
      <c r="CF451" s="145">
        <v>0</v>
      </c>
      <c r="CG451" s="146">
        <v>0</v>
      </c>
      <c r="CH451" s="144">
        <v>0</v>
      </c>
      <c r="CI451" s="145">
        <v>0</v>
      </c>
      <c r="CJ451" s="145">
        <v>0</v>
      </c>
      <c r="CK451" s="146">
        <v>0</v>
      </c>
      <c r="CL451" s="144">
        <v>0</v>
      </c>
      <c r="CM451" s="145">
        <v>0</v>
      </c>
      <c r="CN451" s="145">
        <v>0</v>
      </c>
      <c r="CO451" s="146">
        <v>0</v>
      </c>
      <c r="CP451" s="144">
        <v>0</v>
      </c>
      <c r="CQ451" s="145">
        <v>0</v>
      </c>
      <c r="CR451" s="145">
        <v>0</v>
      </c>
      <c r="CS451" s="146">
        <v>0</v>
      </c>
      <c r="CT451" s="144">
        <v>0</v>
      </c>
      <c r="CU451" s="145">
        <v>0</v>
      </c>
      <c r="CV451" s="145">
        <v>0</v>
      </c>
      <c r="CW451" s="146">
        <v>0</v>
      </c>
      <c r="CX451" s="144">
        <v>0</v>
      </c>
      <c r="CY451" s="145">
        <v>0</v>
      </c>
      <c r="CZ451" s="145">
        <v>0</v>
      </c>
      <c r="DA451" s="146">
        <v>0</v>
      </c>
      <c r="DB451" s="144">
        <v>0</v>
      </c>
      <c r="DC451" s="145">
        <v>0</v>
      </c>
      <c r="DD451" s="145">
        <v>0</v>
      </c>
      <c r="DE451" s="146">
        <v>0</v>
      </c>
      <c r="DF451" s="144">
        <v>0</v>
      </c>
      <c r="DG451" s="145">
        <v>0</v>
      </c>
      <c r="DH451" s="145">
        <v>0</v>
      </c>
      <c r="DI451" s="146">
        <v>0</v>
      </c>
      <c r="DT451" s="145">
        <v>0</v>
      </c>
      <c r="DU451" s="145">
        <v>0</v>
      </c>
      <c r="DV451" s="145">
        <v>0</v>
      </c>
      <c r="DW451" s="145">
        <v>0</v>
      </c>
      <c r="DX451" s="145">
        <v>0</v>
      </c>
      <c r="DY451" s="145">
        <v>0</v>
      </c>
      <c r="DZ451" s="145">
        <v>0</v>
      </c>
      <c r="EA451" s="145">
        <v>0</v>
      </c>
      <c r="EB451" s="145">
        <v>0</v>
      </c>
      <c r="EC451" s="145">
        <v>0</v>
      </c>
      <c r="ED451" s="145">
        <v>0</v>
      </c>
      <c r="EE451" s="145">
        <v>0</v>
      </c>
      <c r="EF451" s="145">
        <v>0</v>
      </c>
      <c r="EG451" s="145">
        <v>0</v>
      </c>
      <c r="EH451" s="145">
        <v>0</v>
      </c>
      <c r="EI451" s="145">
        <v>0</v>
      </c>
      <c r="EJ451" s="145">
        <v>0</v>
      </c>
      <c r="EK451" s="145">
        <v>0</v>
      </c>
    </row>
    <row r="452" spans="1:141" outlineLevel="2" x14ac:dyDescent="0.25">
      <c r="A452" s="90"/>
      <c r="B452" s="90"/>
      <c r="C452" s="90"/>
      <c r="D452" s="90"/>
      <c r="E452" t="str">
        <f>CONCATENATE("- ", $N$8,":")</f>
        <v>- Downside:</v>
      </c>
      <c r="F452" s="100"/>
      <c r="I452" s="101"/>
      <c r="J452" s="100"/>
      <c r="M452" s="101"/>
      <c r="N452" s="100"/>
      <c r="Q452" s="101"/>
      <c r="R452" s="100"/>
      <c r="U452" s="101"/>
      <c r="V452" s="100"/>
      <c r="Y452" s="101"/>
      <c r="Z452" s="100"/>
      <c r="AC452" s="101"/>
      <c r="AD452" s="100"/>
      <c r="AG452" s="101"/>
      <c r="AH452" s="100"/>
      <c r="AK452" s="101"/>
      <c r="AL452" s="100"/>
      <c r="AO452" s="101"/>
      <c r="AP452" s="144">
        <v>0</v>
      </c>
      <c r="AQ452" s="145">
        <v>0</v>
      </c>
      <c r="AR452" s="145">
        <v>0</v>
      </c>
      <c r="AS452" s="146">
        <v>0</v>
      </c>
      <c r="AT452" s="144">
        <v>0</v>
      </c>
      <c r="AU452" s="145">
        <v>0</v>
      </c>
      <c r="AV452" s="145">
        <v>0</v>
      </c>
      <c r="AW452" s="146">
        <v>0</v>
      </c>
      <c r="AX452" s="144">
        <v>0</v>
      </c>
      <c r="AY452" s="145">
        <v>0</v>
      </c>
      <c r="AZ452" s="145">
        <v>0</v>
      </c>
      <c r="BA452" s="146">
        <v>0</v>
      </c>
      <c r="BB452" s="144">
        <v>0</v>
      </c>
      <c r="BC452" s="145">
        <v>0</v>
      </c>
      <c r="BD452" s="145">
        <v>0</v>
      </c>
      <c r="BE452" s="146">
        <v>0</v>
      </c>
      <c r="BF452" s="144">
        <v>0</v>
      </c>
      <c r="BG452" s="145">
        <v>0</v>
      </c>
      <c r="BH452" s="145">
        <v>0</v>
      </c>
      <c r="BI452" s="146">
        <v>0</v>
      </c>
      <c r="BJ452" s="144">
        <v>0</v>
      </c>
      <c r="BK452" s="145">
        <v>0</v>
      </c>
      <c r="BL452" s="145">
        <v>0</v>
      </c>
      <c r="BM452" s="146">
        <v>0</v>
      </c>
      <c r="BN452" s="144">
        <v>0</v>
      </c>
      <c r="BO452" s="145">
        <v>0</v>
      </c>
      <c r="BP452" s="145">
        <v>0</v>
      </c>
      <c r="BQ452" s="146">
        <v>0</v>
      </c>
      <c r="BR452" s="144">
        <v>0</v>
      </c>
      <c r="BS452" s="145">
        <v>0</v>
      </c>
      <c r="BT452" s="145">
        <v>0</v>
      </c>
      <c r="BU452" s="146">
        <v>0</v>
      </c>
      <c r="BV452" s="144">
        <v>0</v>
      </c>
      <c r="BW452" s="145">
        <v>0</v>
      </c>
      <c r="BX452" s="145">
        <v>0</v>
      </c>
      <c r="BY452" s="146">
        <v>0</v>
      </c>
      <c r="BZ452" s="144">
        <v>0</v>
      </c>
      <c r="CA452" s="145">
        <v>0</v>
      </c>
      <c r="CB452" s="145">
        <v>0</v>
      </c>
      <c r="CC452" s="146">
        <v>0</v>
      </c>
      <c r="CD452" s="144">
        <v>0</v>
      </c>
      <c r="CE452" s="145">
        <v>0</v>
      </c>
      <c r="CF452" s="145">
        <v>0</v>
      </c>
      <c r="CG452" s="146">
        <v>0</v>
      </c>
      <c r="CH452" s="144">
        <v>0</v>
      </c>
      <c r="CI452" s="145">
        <v>0</v>
      </c>
      <c r="CJ452" s="145">
        <v>0</v>
      </c>
      <c r="CK452" s="146">
        <v>0</v>
      </c>
      <c r="CL452" s="144">
        <v>0</v>
      </c>
      <c r="CM452" s="145">
        <v>0</v>
      </c>
      <c r="CN452" s="145">
        <v>0</v>
      </c>
      <c r="CO452" s="146">
        <v>0</v>
      </c>
      <c r="CP452" s="144">
        <v>0</v>
      </c>
      <c r="CQ452" s="145">
        <v>0</v>
      </c>
      <c r="CR452" s="145">
        <v>0</v>
      </c>
      <c r="CS452" s="146">
        <v>0</v>
      </c>
      <c r="CT452" s="144">
        <v>0</v>
      </c>
      <c r="CU452" s="145">
        <v>0</v>
      </c>
      <c r="CV452" s="145">
        <v>0</v>
      </c>
      <c r="CW452" s="146">
        <v>0</v>
      </c>
      <c r="CX452" s="144">
        <v>0</v>
      </c>
      <c r="CY452" s="145">
        <v>0</v>
      </c>
      <c r="CZ452" s="145">
        <v>0</v>
      </c>
      <c r="DA452" s="146">
        <v>0</v>
      </c>
      <c r="DB452" s="144">
        <v>0</v>
      </c>
      <c r="DC452" s="145">
        <v>0</v>
      </c>
      <c r="DD452" s="145">
        <v>0</v>
      </c>
      <c r="DE452" s="146">
        <v>0</v>
      </c>
      <c r="DF452" s="144">
        <v>0</v>
      </c>
      <c r="DG452" s="145">
        <v>0</v>
      </c>
      <c r="DH452" s="145">
        <v>0</v>
      </c>
      <c r="DI452" s="146">
        <v>0</v>
      </c>
      <c r="DT452" s="145">
        <v>0</v>
      </c>
      <c r="DU452" s="145">
        <v>0</v>
      </c>
      <c r="DV452" s="145">
        <v>0</v>
      </c>
      <c r="DW452" s="145">
        <v>0</v>
      </c>
      <c r="DX452" s="145">
        <v>0</v>
      </c>
      <c r="DY452" s="145">
        <v>0</v>
      </c>
      <c r="DZ452" s="145">
        <v>0</v>
      </c>
      <c r="EA452" s="145">
        <v>0</v>
      </c>
      <c r="EB452" s="145">
        <v>0</v>
      </c>
      <c r="EC452" s="145">
        <v>0</v>
      </c>
      <c r="ED452" s="145">
        <v>0</v>
      </c>
      <c r="EE452" s="145">
        <v>0</v>
      </c>
      <c r="EF452" s="145">
        <v>0</v>
      </c>
      <c r="EG452" s="145">
        <v>0</v>
      </c>
      <c r="EH452" s="145">
        <v>0</v>
      </c>
      <c r="EI452" s="145">
        <v>0</v>
      </c>
      <c r="EJ452" s="145">
        <v>0</v>
      </c>
      <c r="EK452" s="145">
        <v>0</v>
      </c>
    </row>
    <row r="453" spans="1:141" outlineLevel="2" x14ac:dyDescent="0.25">
      <c r="A453" s="90"/>
      <c r="B453" s="90"/>
      <c r="C453" s="90"/>
      <c r="D453" s="90"/>
      <c r="E453" t="str">
        <f>CONCATENATE("- ", $N$9,":")</f>
        <v>- Management:</v>
      </c>
      <c r="F453" s="100"/>
      <c r="I453" s="101"/>
      <c r="J453" s="100"/>
      <c r="M453" s="101"/>
      <c r="N453" s="100"/>
      <c r="Q453" s="101"/>
      <c r="R453" s="100"/>
      <c r="U453" s="101"/>
      <c r="V453" s="100"/>
      <c r="Y453" s="101"/>
      <c r="Z453" s="100"/>
      <c r="AC453" s="101"/>
      <c r="AD453" s="100"/>
      <c r="AG453" s="101"/>
      <c r="AH453" s="100"/>
      <c r="AK453" s="101"/>
      <c r="AL453" s="100"/>
      <c r="AO453" s="101"/>
      <c r="AP453" s="144">
        <v>0</v>
      </c>
      <c r="AQ453" s="145">
        <v>0</v>
      </c>
      <c r="AR453" s="145">
        <v>0</v>
      </c>
      <c r="AS453" s="146">
        <v>0</v>
      </c>
      <c r="AT453" s="144">
        <v>0</v>
      </c>
      <c r="AU453" s="145">
        <v>0</v>
      </c>
      <c r="AV453" s="145">
        <v>0</v>
      </c>
      <c r="AW453" s="146">
        <v>0</v>
      </c>
      <c r="AX453" s="144">
        <v>0</v>
      </c>
      <c r="AY453" s="145">
        <v>0</v>
      </c>
      <c r="AZ453" s="145">
        <v>0</v>
      </c>
      <c r="BA453" s="146">
        <v>0</v>
      </c>
      <c r="BB453" s="144">
        <v>0</v>
      </c>
      <c r="BC453" s="145">
        <v>0</v>
      </c>
      <c r="BD453" s="145">
        <v>0</v>
      </c>
      <c r="BE453" s="146">
        <v>0</v>
      </c>
      <c r="BF453" s="144">
        <v>0</v>
      </c>
      <c r="BG453" s="145">
        <v>0</v>
      </c>
      <c r="BH453" s="145">
        <v>0</v>
      </c>
      <c r="BI453" s="146">
        <v>0</v>
      </c>
      <c r="BJ453" s="144">
        <v>0</v>
      </c>
      <c r="BK453" s="145">
        <v>0</v>
      </c>
      <c r="BL453" s="145">
        <v>0</v>
      </c>
      <c r="BM453" s="146">
        <v>0</v>
      </c>
      <c r="BN453" s="144">
        <v>0</v>
      </c>
      <c r="BO453" s="145">
        <v>0</v>
      </c>
      <c r="BP453" s="145">
        <v>0</v>
      </c>
      <c r="BQ453" s="146">
        <v>0</v>
      </c>
      <c r="BR453" s="144">
        <v>0</v>
      </c>
      <c r="BS453" s="145">
        <v>0</v>
      </c>
      <c r="BT453" s="145">
        <v>0</v>
      </c>
      <c r="BU453" s="146">
        <v>0</v>
      </c>
      <c r="BV453" s="144">
        <v>0</v>
      </c>
      <c r="BW453" s="145">
        <v>0</v>
      </c>
      <c r="BX453" s="145">
        <v>0</v>
      </c>
      <c r="BY453" s="146">
        <v>0</v>
      </c>
      <c r="BZ453" s="144">
        <v>0</v>
      </c>
      <c r="CA453" s="145">
        <v>0</v>
      </c>
      <c r="CB453" s="145">
        <v>0</v>
      </c>
      <c r="CC453" s="146">
        <v>0</v>
      </c>
      <c r="CD453" s="144">
        <v>0</v>
      </c>
      <c r="CE453" s="145">
        <v>0</v>
      </c>
      <c r="CF453" s="145">
        <v>0</v>
      </c>
      <c r="CG453" s="146">
        <v>0</v>
      </c>
      <c r="CH453" s="144">
        <v>0</v>
      </c>
      <c r="CI453" s="145">
        <v>0</v>
      </c>
      <c r="CJ453" s="145">
        <v>0</v>
      </c>
      <c r="CK453" s="146">
        <v>0</v>
      </c>
      <c r="CL453" s="144">
        <v>0</v>
      </c>
      <c r="CM453" s="145">
        <v>0</v>
      </c>
      <c r="CN453" s="145">
        <v>0</v>
      </c>
      <c r="CO453" s="146">
        <v>0</v>
      </c>
      <c r="CP453" s="144">
        <v>0</v>
      </c>
      <c r="CQ453" s="145">
        <v>0</v>
      </c>
      <c r="CR453" s="145">
        <v>0</v>
      </c>
      <c r="CS453" s="146">
        <v>0</v>
      </c>
      <c r="CT453" s="144">
        <v>0</v>
      </c>
      <c r="CU453" s="145">
        <v>0</v>
      </c>
      <c r="CV453" s="145">
        <v>0</v>
      </c>
      <c r="CW453" s="146">
        <v>0</v>
      </c>
      <c r="CX453" s="144">
        <v>0</v>
      </c>
      <c r="CY453" s="145">
        <v>0</v>
      </c>
      <c r="CZ453" s="145">
        <v>0</v>
      </c>
      <c r="DA453" s="146">
        <v>0</v>
      </c>
      <c r="DB453" s="144">
        <v>0</v>
      </c>
      <c r="DC453" s="145">
        <v>0</v>
      </c>
      <c r="DD453" s="145">
        <v>0</v>
      </c>
      <c r="DE453" s="146">
        <v>0</v>
      </c>
      <c r="DF453" s="144">
        <v>0</v>
      </c>
      <c r="DG453" s="145">
        <v>0</v>
      </c>
      <c r="DH453" s="145">
        <v>0</v>
      </c>
      <c r="DI453" s="146">
        <v>0</v>
      </c>
      <c r="DT453" s="145">
        <v>0</v>
      </c>
      <c r="DU453" s="145">
        <v>0</v>
      </c>
      <c r="DV453" s="145">
        <v>0</v>
      </c>
      <c r="DW453" s="145">
        <v>0</v>
      </c>
      <c r="DX453" s="145">
        <v>0</v>
      </c>
      <c r="DY453" s="145">
        <v>0</v>
      </c>
      <c r="DZ453" s="145">
        <v>0</v>
      </c>
      <c r="EA453" s="145">
        <v>0</v>
      </c>
      <c r="EB453" s="145">
        <v>0</v>
      </c>
      <c r="EC453" s="145">
        <v>0</v>
      </c>
      <c r="ED453" s="145">
        <v>0</v>
      </c>
      <c r="EE453" s="145">
        <v>0</v>
      </c>
      <c r="EF453" s="145">
        <v>0</v>
      </c>
      <c r="EG453" s="145">
        <v>0</v>
      </c>
      <c r="EH453" s="145">
        <v>0</v>
      </c>
      <c r="EI453" s="145">
        <v>0</v>
      </c>
      <c r="EJ453" s="145">
        <v>0</v>
      </c>
      <c r="EK453" s="145">
        <v>0</v>
      </c>
    </row>
    <row r="454" spans="1:141" outlineLevel="2" x14ac:dyDescent="0.25">
      <c r="A454" s="90"/>
      <c r="B454" s="90"/>
      <c r="C454" s="90"/>
      <c r="D454" s="90"/>
      <c r="E454" t="str">
        <f>CONCATENATE("- ", $N$10,":")</f>
        <v>- Default:</v>
      </c>
      <c r="F454" s="100"/>
      <c r="I454" s="101"/>
      <c r="J454" s="100"/>
      <c r="M454" s="101"/>
      <c r="N454" s="100"/>
      <c r="Q454" s="101"/>
      <c r="R454" s="100"/>
      <c r="U454" s="101"/>
      <c r="V454" s="100"/>
      <c r="Y454" s="101"/>
      <c r="Z454" s="100"/>
      <c r="AC454" s="101"/>
      <c r="AD454" s="100"/>
      <c r="AG454" s="101"/>
      <c r="AH454" s="100"/>
      <c r="AK454" s="101"/>
      <c r="AL454" s="100"/>
      <c r="AO454" s="101"/>
      <c r="AP454" s="144">
        <v>0</v>
      </c>
      <c r="AQ454" s="145">
        <v>0</v>
      </c>
      <c r="AR454" s="145">
        <v>0</v>
      </c>
      <c r="AS454" s="146">
        <v>0</v>
      </c>
      <c r="AT454" s="144">
        <v>0</v>
      </c>
      <c r="AU454" s="145">
        <v>0</v>
      </c>
      <c r="AV454" s="145">
        <v>0</v>
      </c>
      <c r="AW454" s="146">
        <v>0</v>
      </c>
      <c r="AX454" s="144">
        <v>0</v>
      </c>
      <c r="AY454" s="145">
        <v>0</v>
      </c>
      <c r="AZ454" s="145">
        <v>0</v>
      </c>
      <c r="BA454" s="146">
        <v>0</v>
      </c>
      <c r="BB454" s="144">
        <v>0</v>
      </c>
      <c r="BC454" s="145">
        <v>0</v>
      </c>
      <c r="BD454" s="145">
        <v>0</v>
      </c>
      <c r="BE454" s="146">
        <v>0</v>
      </c>
      <c r="BF454" s="144">
        <v>0</v>
      </c>
      <c r="BG454" s="145">
        <v>0</v>
      </c>
      <c r="BH454" s="145">
        <v>0</v>
      </c>
      <c r="BI454" s="146">
        <v>0</v>
      </c>
      <c r="BJ454" s="144">
        <v>0</v>
      </c>
      <c r="BK454" s="145">
        <v>0</v>
      </c>
      <c r="BL454" s="145">
        <v>0</v>
      </c>
      <c r="BM454" s="146">
        <v>0</v>
      </c>
      <c r="BN454" s="144">
        <v>0</v>
      </c>
      <c r="BO454" s="145">
        <v>0</v>
      </c>
      <c r="BP454" s="145">
        <v>0</v>
      </c>
      <c r="BQ454" s="146">
        <v>0</v>
      </c>
      <c r="BR454" s="144">
        <v>0</v>
      </c>
      <c r="BS454" s="145">
        <v>0</v>
      </c>
      <c r="BT454" s="145">
        <v>0</v>
      </c>
      <c r="BU454" s="146">
        <v>0</v>
      </c>
      <c r="BV454" s="144">
        <v>0</v>
      </c>
      <c r="BW454" s="145">
        <v>0</v>
      </c>
      <c r="BX454" s="145">
        <v>0</v>
      </c>
      <c r="BY454" s="146">
        <v>0</v>
      </c>
      <c r="BZ454" s="144">
        <v>0</v>
      </c>
      <c r="CA454" s="145">
        <v>0</v>
      </c>
      <c r="CB454" s="145">
        <v>0</v>
      </c>
      <c r="CC454" s="146">
        <v>0</v>
      </c>
      <c r="CD454" s="144">
        <v>0</v>
      </c>
      <c r="CE454" s="145">
        <v>0</v>
      </c>
      <c r="CF454" s="145">
        <v>0</v>
      </c>
      <c r="CG454" s="146">
        <v>0</v>
      </c>
      <c r="CH454" s="144">
        <v>0</v>
      </c>
      <c r="CI454" s="145">
        <v>0</v>
      </c>
      <c r="CJ454" s="145">
        <v>0</v>
      </c>
      <c r="CK454" s="146">
        <v>0</v>
      </c>
      <c r="CL454" s="144">
        <v>0</v>
      </c>
      <c r="CM454" s="145">
        <v>0</v>
      </c>
      <c r="CN454" s="145">
        <v>0</v>
      </c>
      <c r="CO454" s="146">
        <v>0</v>
      </c>
      <c r="CP454" s="144">
        <v>0</v>
      </c>
      <c r="CQ454" s="145">
        <v>0</v>
      </c>
      <c r="CR454" s="145">
        <v>0</v>
      </c>
      <c r="CS454" s="146">
        <v>0</v>
      </c>
      <c r="CT454" s="144">
        <v>0</v>
      </c>
      <c r="CU454" s="145">
        <v>0</v>
      </c>
      <c r="CV454" s="145">
        <v>0</v>
      </c>
      <c r="CW454" s="146">
        <v>0</v>
      </c>
      <c r="CX454" s="144">
        <v>0</v>
      </c>
      <c r="CY454" s="145">
        <v>0</v>
      </c>
      <c r="CZ454" s="145">
        <v>0</v>
      </c>
      <c r="DA454" s="146">
        <v>0</v>
      </c>
      <c r="DB454" s="144">
        <v>0</v>
      </c>
      <c r="DC454" s="145">
        <v>0</v>
      </c>
      <c r="DD454" s="145">
        <v>0</v>
      </c>
      <c r="DE454" s="146">
        <v>0</v>
      </c>
      <c r="DF454" s="144">
        <v>0</v>
      </c>
      <c r="DG454" s="145">
        <v>0</v>
      </c>
      <c r="DH454" s="145">
        <v>0</v>
      </c>
      <c r="DI454" s="146">
        <v>0</v>
      </c>
      <c r="DT454" s="145"/>
      <c r="DU454" s="145">
        <f ca="1">DT438</f>
        <v>115.99362252572047</v>
      </c>
      <c r="DV454" s="145">
        <f t="shared" ref="DV454:EK454" ca="1" si="761">DU454</f>
        <v>115.99362252572047</v>
      </c>
      <c r="DW454" s="145">
        <f t="shared" ca="1" si="761"/>
        <v>115.99362252572047</v>
      </c>
      <c r="DX454" s="145">
        <f t="shared" ca="1" si="761"/>
        <v>115.99362252572047</v>
      </c>
      <c r="DY454" s="145">
        <f t="shared" ca="1" si="761"/>
        <v>115.99362252572047</v>
      </c>
      <c r="DZ454" s="145">
        <f t="shared" ca="1" si="761"/>
        <v>115.99362252572047</v>
      </c>
      <c r="EA454" s="145">
        <f t="shared" ca="1" si="761"/>
        <v>115.99362252572047</v>
      </c>
      <c r="EB454" s="145">
        <f t="shared" ca="1" si="761"/>
        <v>115.99362252572047</v>
      </c>
      <c r="EC454" s="145">
        <f t="shared" ca="1" si="761"/>
        <v>115.99362252572047</v>
      </c>
      <c r="ED454" s="145">
        <f t="shared" ca="1" si="761"/>
        <v>115.99362252572047</v>
      </c>
      <c r="EE454" s="145">
        <f t="shared" ca="1" si="761"/>
        <v>115.99362252572047</v>
      </c>
      <c r="EF454" s="145">
        <f t="shared" ca="1" si="761"/>
        <v>115.99362252572047</v>
      </c>
      <c r="EG454" s="145">
        <f t="shared" ca="1" si="761"/>
        <v>115.99362252572047</v>
      </c>
      <c r="EH454" s="145">
        <f t="shared" ca="1" si="761"/>
        <v>115.99362252572047</v>
      </c>
      <c r="EI454" s="145">
        <f t="shared" ca="1" si="761"/>
        <v>115.99362252572047</v>
      </c>
      <c r="EJ454" s="145">
        <f t="shared" ca="1" si="761"/>
        <v>115.99362252572047</v>
      </c>
      <c r="EK454" s="145">
        <f t="shared" ca="1" si="761"/>
        <v>115.99362252572047</v>
      </c>
    </row>
    <row r="455" spans="1:141" outlineLevel="2" x14ac:dyDescent="0.25">
      <c r="A455" s="129"/>
      <c r="B455" s="129"/>
      <c r="C455" s="129"/>
      <c r="D455" s="129"/>
      <c r="E455" s="122"/>
      <c r="F455" s="130"/>
      <c r="G455" s="122"/>
      <c r="H455" s="122"/>
      <c r="I455" s="122"/>
      <c r="J455" s="130"/>
      <c r="K455" s="122"/>
      <c r="L455" s="122"/>
      <c r="M455" s="122"/>
      <c r="N455" s="130"/>
      <c r="O455" s="122"/>
      <c r="P455" s="122"/>
      <c r="Q455" s="122"/>
      <c r="R455" s="130"/>
      <c r="S455" s="122"/>
      <c r="T455" s="122"/>
      <c r="U455" s="122"/>
      <c r="V455" s="130"/>
      <c r="W455" s="122"/>
      <c r="X455" s="122"/>
      <c r="Y455" s="122"/>
      <c r="Z455" s="130"/>
      <c r="AA455" s="122"/>
      <c r="AB455" s="122"/>
      <c r="AC455" s="122"/>
      <c r="AD455" s="130"/>
      <c r="AE455" s="122"/>
      <c r="AF455" s="122"/>
      <c r="AG455" s="122"/>
      <c r="AH455" s="130"/>
      <c r="AI455" s="122"/>
      <c r="AJ455" s="122"/>
      <c r="AK455" s="122"/>
      <c r="AL455" s="130"/>
      <c r="AM455" s="122"/>
      <c r="AN455" s="122"/>
      <c r="AO455" s="122"/>
      <c r="AP455" s="130"/>
      <c r="AQ455" s="122"/>
      <c r="AR455" s="122"/>
      <c r="AS455" s="122"/>
      <c r="AT455" s="130"/>
      <c r="AU455" s="122"/>
      <c r="AV455" s="122"/>
      <c r="AW455" s="122"/>
      <c r="AX455" s="130"/>
      <c r="AY455" s="122"/>
      <c r="AZ455" s="122"/>
      <c r="BA455" s="122"/>
      <c r="BB455" s="130"/>
      <c r="BC455" s="122"/>
      <c r="BD455" s="122"/>
      <c r="BE455" s="122"/>
      <c r="BF455" s="130"/>
      <c r="BG455" s="122"/>
      <c r="BH455" s="122"/>
      <c r="BI455" s="122"/>
      <c r="BJ455" s="130"/>
      <c r="BK455" s="122"/>
      <c r="BL455" s="122"/>
      <c r="BM455" s="122"/>
      <c r="BN455" s="130"/>
      <c r="BO455" s="122"/>
      <c r="BP455" s="122"/>
      <c r="BQ455" s="122"/>
      <c r="BR455" s="130"/>
      <c r="BS455" s="122"/>
      <c r="BT455" s="122"/>
      <c r="BU455" s="122"/>
      <c r="BV455" s="130"/>
      <c r="BW455" s="122"/>
      <c r="BX455" s="122"/>
      <c r="BY455" s="122"/>
      <c r="BZ455" s="130"/>
      <c r="CA455" s="122"/>
      <c r="CB455" s="122"/>
      <c r="CC455" s="122"/>
      <c r="CD455" s="130"/>
      <c r="CE455" s="122"/>
      <c r="CF455" s="122"/>
      <c r="CG455" s="122"/>
      <c r="CH455" s="130"/>
      <c r="CI455" s="122"/>
      <c r="CJ455" s="122"/>
      <c r="CK455" s="122"/>
      <c r="CL455" s="130"/>
      <c r="CM455" s="122"/>
      <c r="CN455" s="122"/>
      <c r="CO455" s="122"/>
      <c r="CP455" s="130"/>
      <c r="CQ455" s="122"/>
      <c r="CR455" s="122"/>
      <c r="CS455" s="122"/>
      <c r="CT455" s="130"/>
      <c r="CU455" s="122"/>
      <c r="CV455" s="122"/>
      <c r="CW455" s="122"/>
      <c r="CX455" s="130"/>
      <c r="CY455" s="122"/>
      <c r="CZ455" s="122"/>
      <c r="DA455" s="122"/>
      <c r="DB455" s="130"/>
      <c r="DC455" s="122"/>
      <c r="DD455" s="122"/>
      <c r="DE455" s="122"/>
      <c r="DF455" s="130"/>
      <c r="DG455" s="122"/>
      <c r="DH455" s="122"/>
      <c r="DI455" s="131"/>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2"/>
      <c r="EI455" s="122"/>
      <c r="EJ455" s="122"/>
      <c r="EK455" s="122"/>
    </row>
    <row r="456" spans="1:141" outlineLevel="2" x14ac:dyDescent="0.25">
      <c r="A456" s="90"/>
      <c r="B456" s="90"/>
      <c r="C456" s="90"/>
      <c r="D456" s="90"/>
      <c r="F456" s="100"/>
      <c r="I456" s="101"/>
      <c r="J456" s="100"/>
      <c r="M456" s="101"/>
      <c r="N456" s="100"/>
      <c r="Q456" s="101"/>
      <c r="R456" s="100"/>
      <c r="U456" s="101"/>
      <c r="V456" s="100"/>
      <c r="Y456" s="101"/>
      <c r="Z456" s="100"/>
      <c r="AC456" s="101"/>
      <c r="AD456" s="100"/>
      <c r="AG456" s="101"/>
      <c r="AH456" s="100"/>
      <c r="AK456" s="101"/>
      <c r="AL456" s="100"/>
      <c r="AO456" s="101"/>
      <c r="AP456" s="100"/>
      <c r="AS456" s="101"/>
      <c r="AT456" s="100"/>
      <c r="AW456" s="101"/>
      <c r="AX456" s="100"/>
      <c r="BA456" s="101"/>
      <c r="BB456" s="100"/>
      <c r="BE456" s="101"/>
      <c r="BF456" s="100"/>
      <c r="BI456" s="101"/>
      <c r="BJ456" s="100"/>
      <c r="BM456" s="101"/>
      <c r="BN456" s="100"/>
      <c r="BQ456" s="101"/>
      <c r="BR456" s="100"/>
      <c r="BU456" s="101"/>
      <c r="BV456" s="100"/>
      <c r="BY456" s="101"/>
      <c r="BZ456" s="100"/>
      <c r="CC456" s="101"/>
      <c r="CD456" s="100"/>
      <c r="CG456" s="101"/>
      <c r="CH456" s="100"/>
      <c r="CK456" s="101"/>
      <c r="CL456" s="100"/>
      <c r="CO456" s="101"/>
      <c r="CP456" s="100"/>
      <c r="CS456" s="101"/>
      <c r="CT456" s="100"/>
      <c r="CW456" s="101"/>
      <c r="CX456" s="100"/>
      <c r="DA456" s="101"/>
      <c r="DB456" s="100"/>
      <c r="DE456" s="101"/>
      <c r="DF456" s="100"/>
      <c r="DI456" s="101"/>
    </row>
    <row r="457" spans="1:141" outlineLevel="2" x14ac:dyDescent="0.25">
      <c r="A457" s="90"/>
      <c r="B457" s="90"/>
      <c r="C457" s="111"/>
      <c r="D457" s="90"/>
      <c r="E457" s="132" t="s">
        <v>267</v>
      </c>
      <c r="F457" s="105">
        <f t="shared" ref="F457:AK457" ca="1" si="762">IF(ISNUMBER(F462),F462+IF($I$7=1,F460,0),IF(ISNUMBER(F464),F464+IF($I$7=1,F460,0),""))</f>
        <v>309.00799999999998</v>
      </c>
      <c r="G457" s="106">
        <f t="shared" ca="1" si="762"/>
        <v>261.62700000000001</v>
      </c>
      <c r="H457" s="106">
        <f t="shared" ca="1" si="762"/>
        <v>328.09699999999998</v>
      </c>
      <c r="I457" s="107">
        <f t="shared" ca="1" si="762"/>
        <v>293.22300000000001</v>
      </c>
      <c r="J457" s="105">
        <f t="shared" ca="1" si="762"/>
        <v>222</v>
      </c>
      <c r="K457" s="106">
        <f t="shared" ca="1" si="762"/>
        <v>277</v>
      </c>
      <c r="L457" s="106">
        <f t="shared" ca="1" si="762"/>
        <v>295</v>
      </c>
      <c r="M457" s="107">
        <f t="shared" ca="1" si="762"/>
        <v>296</v>
      </c>
      <c r="N457" s="105">
        <f t="shared" ca="1" si="762"/>
        <v>320</v>
      </c>
      <c r="O457" s="106">
        <f t="shared" ca="1" si="762"/>
        <v>423</v>
      </c>
      <c r="P457" s="106">
        <f t="shared" ca="1" si="762"/>
        <v>523</v>
      </c>
      <c r="Q457" s="107">
        <f t="shared" ca="1" si="762"/>
        <v>485</v>
      </c>
      <c r="R457" s="105">
        <f t="shared" ca="1" si="762"/>
        <v>348</v>
      </c>
      <c r="S457" s="106">
        <f t="shared" ca="1" si="762"/>
        <v>431</v>
      </c>
      <c r="T457" s="106">
        <f t="shared" ca="1" si="762"/>
        <v>511</v>
      </c>
      <c r="U457" s="107">
        <f t="shared" ca="1" si="762"/>
        <v>596</v>
      </c>
      <c r="V457" s="105">
        <f t="shared" ca="1" si="762"/>
        <v>623</v>
      </c>
      <c r="W457" s="106">
        <f t="shared" ca="1" si="762"/>
        <v>800</v>
      </c>
      <c r="X457" s="106">
        <f t="shared" ca="1" si="762"/>
        <v>902</v>
      </c>
      <c r="Y457" s="107">
        <f t="shared" ca="1" si="762"/>
        <v>511</v>
      </c>
      <c r="Z457" s="105">
        <f t="shared" ca="1" si="762"/>
        <v>368</v>
      </c>
      <c r="AA457" s="106">
        <f t="shared" ca="1" si="762"/>
        <v>437</v>
      </c>
      <c r="AB457" s="106">
        <f t="shared" ca="1" si="762"/>
        <v>591</v>
      </c>
      <c r="AC457" s="107">
        <f t="shared" ca="1" si="762"/>
        <v>687</v>
      </c>
      <c r="AD457" s="105">
        <f t="shared" ca="1" si="762"/>
        <v>761</v>
      </c>
      <c r="AE457" s="106">
        <f t="shared" ca="1" si="762"/>
        <v>893</v>
      </c>
      <c r="AF457" s="106">
        <f t="shared" ca="1" si="762"/>
        <v>1097</v>
      </c>
      <c r="AG457" s="107">
        <f t="shared" ca="1" si="762"/>
        <v>1149</v>
      </c>
      <c r="AH457" s="105">
        <f t="shared" ca="1" si="762"/>
        <v>1218</v>
      </c>
      <c r="AI457" s="106">
        <f t="shared" ca="1" si="762"/>
        <v>1474</v>
      </c>
      <c r="AJ457" s="106">
        <f t="shared" ca="1" si="762"/>
        <v>1664</v>
      </c>
      <c r="AK457" s="107">
        <f t="shared" ca="1" si="762"/>
        <v>1783</v>
      </c>
      <c r="AL457" s="105">
        <f t="shared" ref="AL457:BQ457" ca="1" si="763">IF(ISNUMBER(AL462),AL462+IF($I$7=1,AL460,0),IF(ISNUMBER(AL464),AL464+IF($I$7=1,AL460,0),""))</f>
        <v>1999</v>
      </c>
      <c r="AM457" s="106">
        <f t="shared" ca="1" si="763"/>
        <v>2421</v>
      </c>
      <c r="AN457" s="106">
        <f t="shared" ca="1" si="763"/>
        <v>1491</v>
      </c>
      <c r="AO457" s="107">
        <f t="shared" ca="1" si="763"/>
        <v>1193</v>
      </c>
      <c r="AP457" s="105">
        <f t="shared" ca="1" si="763"/>
        <v>1141</v>
      </c>
      <c r="AQ457" s="106">
        <f t="shared" ca="1" si="763"/>
        <v>1929</v>
      </c>
      <c r="AR457" s="106">
        <f t="shared" ca="1" si="763"/>
        <v>2380</v>
      </c>
      <c r="AS457" s="107">
        <f t="shared" ca="1" si="763"/>
        <v>2699</v>
      </c>
      <c r="AT457" s="105">
        <f t="shared" ca="1" si="763"/>
        <v>2715</v>
      </c>
      <c r="AU457" s="106">
        <f t="shared" ca="1" si="763"/>
        <v>3680</v>
      </c>
      <c r="AV457" s="106">
        <f t="shared" ca="1" si="763"/>
        <v>5353</v>
      </c>
      <c r="AW457" s="107">
        <f t="shared" ca="1" si="763"/>
        <v>5125.0863570640286</v>
      </c>
      <c r="AX457" s="105">
        <f t="shared" ca="1" si="763"/>
        <v>8041.7268379916395</v>
      </c>
      <c r="AY457" s="106">
        <f t="shared" ca="1" si="763"/>
        <v>8041.7268379916395</v>
      </c>
      <c r="AZ457" s="106">
        <f t="shared" ca="1" si="763"/>
        <v>8041.7268379916395</v>
      </c>
      <c r="BA457" s="107">
        <f t="shared" ca="1" si="763"/>
        <v>8041.7268379916395</v>
      </c>
      <c r="BB457" s="105">
        <f t="shared" ca="1" si="763"/>
        <v>9752.1881628839456</v>
      </c>
      <c r="BC457" s="106">
        <f t="shared" ca="1" si="763"/>
        <v>9752.1881628839456</v>
      </c>
      <c r="BD457" s="106">
        <f t="shared" ca="1" si="763"/>
        <v>9752.1881628839456</v>
      </c>
      <c r="BE457" s="107">
        <f t="shared" ca="1" si="763"/>
        <v>9752.1881628839456</v>
      </c>
      <c r="BF457" s="105">
        <f t="shared" ca="1" si="763"/>
        <v>11192.780327882456</v>
      </c>
      <c r="BG457" s="106">
        <f t="shared" ca="1" si="763"/>
        <v>11192.780327882456</v>
      </c>
      <c r="BH457" s="106">
        <f t="shared" ca="1" si="763"/>
        <v>11192.780327882456</v>
      </c>
      <c r="BI457" s="107">
        <f t="shared" ca="1" si="763"/>
        <v>11192.780327882456</v>
      </c>
      <c r="BJ457" s="105">
        <f t="shared" ca="1" si="763"/>
        <v>12423.986163949523</v>
      </c>
      <c r="BK457" s="106">
        <f t="shared" ca="1" si="763"/>
        <v>12423.986163949523</v>
      </c>
      <c r="BL457" s="106">
        <f t="shared" ca="1" si="763"/>
        <v>12423.986163949523</v>
      </c>
      <c r="BM457" s="107">
        <f t="shared" ca="1" si="763"/>
        <v>12423.986163949523</v>
      </c>
      <c r="BN457" s="105">
        <f t="shared" ca="1" si="763"/>
        <v>13417.905057065482</v>
      </c>
      <c r="BO457" s="106">
        <f t="shared" ca="1" si="763"/>
        <v>13417.905057065482</v>
      </c>
      <c r="BP457" s="106">
        <f t="shared" ca="1" si="763"/>
        <v>13417.905057065482</v>
      </c>
      <c r="BQ457" s="107">
        <f t="shared" ca="1" si="763"/>
        <v>13417.905057065482</v>
      </c>
      <c r="BR457" s="105">
        <f t="shared" ref="BR457:CW457" ca="1" si="764">IF(ISNUMBER(BR462),BR462+IF($I$7=1,BR460,0),IF(ISNUMBER(BR464),BR464+IF($I$7=1,BR460,0),""))</f>
        <v>14088.800309918764</v>
      </c>
      <c r="BS457" s="106">
        <f t="shared" ca="1" si="764"/>
        <v>14088.800309918764</v>
      </c>
      <c r="BT457" s="106">
        <f t="shared" ca="1" si="764"/>
        <v>14088.800309918764</v>
      </c>
      <c r="BU457" s="107">
        <f t="shared" ca="1" si="764"/>
        <v>14088.800309918764</v>
      </c>
      <c r="BV457" s="105">
        <f t="shared" ca="1" si="764"/>
        <v>14793.24032541469</v>
      </c>
      <c r="BW457" s="106">
        <f t="shared" ca="1" si="764"/>
        <v>14793.24032541469</v>
      </c>
      <c r="BX457" s="106">
        <f t="shared" ca="1" si="764"/>
        <v>14793.24032541469</v>
      </c>
      <c r="BY457" s="107">
        <f t="shared" ca="1" si="764"/>
        <v>14793.24032541469</v>
      </c>
      <c r="BZ457" s="105">
        <f t="shared" ca="1" si="764"/>
        <v>15532.902341685431</v>
      </c>
      <c r="CA457" s="106">
        <f t="shared" ca="1" si="764"/>
        <v>15532.902341685431</v>
      </c>
      <c r="CB457" s="106">
        <f t="shared" ca="1" si="764"/>
        <v>15532.902341685431</v>
      </c>
      <c r="CC457" s="107">
        <f t="shared" ca="1" si="764"/>
        <v>15532.902341685431</v>
      </c>
      <c r="CD457" s="105">
        <f t="shared" ca="1" si="764"/>
        <v>16309.547458769703</v>
      </c>
      <c r="CE457" s="106">
        <f t="shared" ca="1" si="764"/>
        <v>16309.547458769703</v>
      </c>
      <c r="CF457" s="106">
        <f t="shared" ca="1" si="764"/>
        <v>16309.547458769703</v>
      </c>
      <c r="CG457" s="107">
        <f t="shared" ca="1" si="764"/>
        <v>16309.547458769703</v>
      </c>
      <c r="CH457" s="105">
        <f t="shared" ca="1" si="764"/>
        <v>17125.024831708193</v>
      </c>
      <c r="CI457" s="106">
        <f t="shared" ca="1" si="764"/>
        <v>17125.024831708193</v>
      </c>
      <c r="CJ457" s="106">
        <f t="shared" ca="1" si="764"/>
        <v>17125.024831708193</v>
      </c>
      <c r="CK457" s="107">
        <f t="shared" ca="1" si="764"/>
        <v>17125.024831708193</v>
      </c>
      <c r="CL457" s="105">
        <f t="shared" ca="1" si="764"/>
        <v>17981.276073293604</v>
      </c>
      <c r="CM457" s="106">
        <f t="shared" ca="1" si="764"/>
        <v>17981.276073293604</v>
      </c>
      <c r="CN457" s="106">
        <f t="shared" ca="1" si="764"/>
        <v>17981.276073293604</v>
      </c>
      <c r="CO457" s="107">
        <f t="shared" ca="1" si="764"/>
        <v>17981.276073293604</v>
      </c>
      <c r="CP457" s="105">
        <f t="shared" ca="1" si="764"/>
        <v>18880.339876958285</v>
      </c>
      <c r="CQ457" s="106">
        <f t="shared" ca="1" si="764"/>
        <v>18880.339876958285</v>
      </c>
      <c r="CR457" s="106">
        <f t="shared" ca="1" si="764"/>
        <v>18880.339876958285</v>
      </c>
      <c r="CS457" s="107">
        <f t="shared" ca="1" si="764"/>
        <v>18880.339876958285</v>
      </c>
      <c r="CT457" s="105">
        <f t="shared" ca="1" si="764"/>
        <v>19824.356870806194</v>
      </c>
      <c r="CU457" s="106">
        <f t="shared" ca="1" si="764"/>
        <v>19824.356870806194</v>
      </c>
      <c r="CV457" s="106">
        <f t="shared" ca="1" si="764"/>
        <v>19824.356870806194</v>
      </c>
      <c r="CW457" s="107">
        <f t="shared" ca="1" si="764"/>
        <v>19824.356870806194</v>
      </c>
      <c r="CX457" s="105">
        <f t="shared" ref="CX457:DI457" ca="1" si="765">IF(ISNUMBER(CX462),CX462+IF($I$7=1,CX460,0),IF(ISNUMBER(CX464),CX464+IF($I$7=1,CX460,0),""))</f>
        <v>20815.574714346505</v>
      </c>
      <c r="CY457" s="106">
        <f t="shared" ca="1" si="765"/>
        <v>20815.574714346505</v>
      </c>
      <c r="CZ457" s="106">
        <f t="shared" ca="1" si="765"/>
        <v>20815.574714346505</v>
      </c>
      <c r="DA457" s="107">
        <f t="shared" ca="1" si="765"/>
        <v>20815.574714346505</v>
      </c>
      <c r="DB457" s="105">
        <f t="shared" ca="1" si="765"/>
        <v>21856.353450063834</v>
      </c>
      <c r="DC457" s="106">
        <f t="shared" ca="1" si="765"/>
        <v>21856.353450063834</v>
      </c>
      <c r="DD457" s="106">
        <f t="shared" ca="1" si="765"/>
        <v>21856.353450063834</v>
      </c>
      <c r="DE457" s="107">
        <f t="shared" ca="1" si="765"/>
        <v>21856.353450063834</v>
      </c>
      <c r="DF457" s="105">
        <f t="shared" ca="1" si="765"/>
        <v>22949.171122567026</v>
      </c>
      <c r="DG457" s="106">
        <f t="shared" ca="1" si="765"/>
        <v>22949.171122567026</v>
      </c>
      <c r="DH457" s="106">
        <f t="shared" ca="1" si="765"/>
        <v>22949.171122567026</v>
      </c>
      <c r="DI457" s="107">
        <f t="shared" ca="1" si="765"/>
        <v>22949.171122567026</v>
      </c>
      <c r="DK457" s="106">
        <f t="shared" ref="DK457:EK457" ca="1" si="766">SUM(OFFSET($E457,,MATCH(DK$3,$F$5:$DI$5,0)+3,,1))</f>
        <v>293.22300000000001</v>
      </c>
      <c r="DL457" s="106">
        <f t="shared" ca="1" si="766"/>
        <v>296</v>
      </c>
      <c r="DM457" s="106">
        <f t="shared" ca="1" si="766"/>
        <v>485</v>
      </c>
      <c r="DN457" s="106">
        <f t="shared" ca="1" si="766"/>
        <v>596</v>
      </c>
      <c r="DO457" s="106">
        <f t="shared" ca="1" si="766"/>
        <v>511</v>
      </c>
      <c r="DP457" s="106">
        <f t="shared" ca="1" si="766"/>
        <v>687</v>
      </c>
      <c r="DQ457" s="106">
        <f t="shared" ca="1" si="766"/>
        <v>1149</v>
      </c>
      <c r="DR457" s="106">
        <f t="shared" ca="1" si="766"/>
        <v>1783</v>
      </c>
      <c r="DS457" s="106">
        <f t="shared" ca="1" si="766"/>
        <v>1193</v>
      </c>
      <c r="DT457" s="106">
        <f t="shared" ca="1" si="766"/>
        <v>2699</v>
      </c>
      <c r="DU457" s="106">
        <f t="shared" ca="1" si="766"/>
        <v>5125.0863570640286</v>
      </c>
      <c r="DV457" s="106">
        <f t="shared" ca="1" si="766"/>
        <v>8041.7268379916395</v>
      </c>
      <c r="DW457" s="106">
        <f t="shared" ca="1" si="766"/>
        <v>9752.1881628839456</v>
      </c>
      <c r="DX457" s="106">
        <f t="shared" ca="1" si="766"/>
        <v>11192.780327882456</v>
      </c>
      <c r="DY457" s="106">
        <f t="shared" ca="1" si="766"/>
        <v>12423.986163949523</v>
      </c>
      <c r="DZ457" s="106">
        <f t="shared" ca="1" si="766"/>
        <v>13417.905057065482</v>
      </c>
      <c r="EA457" s="106">
        <f t="shared" ca="1" si="766"/>
        <v>14088.800309918764</v>
      </c>
      <c r="EB457" s="106">
        <f t="shared" ca="1" si="766"/>
        <v>14793.24032541469</v>
      </c>
      <c r="EC457" s="106">
        <f t="shared" ca="1" si="766"/>
        <v>15532.902341685431</v>
      </c>
      <c r="ED457" s="106">
        <f t="shared" ca="1" si="766"/>
        <v>16309.547458769703</v>
      </c>
      <c r="EE457" s="106">
        <f t="shared" ca="1" si="766"/>
        <v>17125.024831708193</v>
      </c>
      <c r="EF457" s="106">
        <f t="shared" ca="1" si="766"/>
        <v>17981.276073293604</v>
      </c>
      <c r="EG457" s="106">
        <f t="shared" ca="1" si="766"/>
        <v>18880.339876958285</v>
      </c>
      <c r="EH457" s="106">
        <f t="shared" ca="1" si="766"/>
        <v>19824.356870806194</v>
      </c>
      <c r="EI457" s="106">
        <f t="shared" ca="1" si="766"/>
        <v>20815.574714346505</v>
      </c>
      <c r="EJ457" s="106">
        <f t="shared" ca="1" si="766"/>
        <v>21856.353450063834</v>
      </c>
      <c r="EK457" s="106">
        <f t="shared" ca="1" si="766"/>
        <v>22949.171122567026</v>
      </c>
    </row>
    <row r="458" spans="1:141" outlineLevel="2" x14ac:dyDescent="0.25">
      <c r="A458" s="90"/>
      <c r="B458" s="90"/>
      <c r="C458" s="90"/>
      <c r="D458" s="90"/>
      <c r="E458" s="37" t="str">
        <f>E465</f>
        <v>Days (annualized)</v>
      </c>
      <c r="F458" s="139"/>
      <c r="G458" s="140"/>
      <c r="H458" s="140"/>
      <c r="I458" s="141"/>
      <c r="J458" s="139"/>
      <c r="K458" s="140"/>
      <c r="L458" s="140"/>
      <c r="M458" s="141"/>
      <c r="N458" s="139"/>
      <c r="O458" s="140"/>
      <c r="P458" s="140"/>
      <c r="Q458" s="141"/>
      <c r="R458" s="139"/>
      <c r="S458" s="140"/>
      <c r="T458" s="140"/>
      <c r="U458" s="141"/>
      <c r="V458" s="139"/>
      <c r="W458" s="140"/>
      <c r="X458" s="140"/>
      <c r="Y458" s="141"/>
      <c r="Z458" s="139"/>
      <c r="AA458" s="140"/>
      <c r="AB458" s="140"/>
      <c r="AC458" s="141"/>
      <c r="AD458" s="139"/>
      <c r="AE458" s="140"/>
      <c r="AF458" s="140"/>
      <c r="AG458" s="141"/>
      <c r="AH458" s="139"/>
      <c r="AI458" s="140"/>
      <c r="AJ458" s="140"/>
      <c r="AK458" s="141"/>
      <c r="AL458" s="139"/>
      <c r="AM458" s="140"/>
      <c r="AN458" s="140"/>
      <c r="AO458" s="141"/>
      <c r="AP458" s="139"/>
      <c r="AQ458" s="140"/>
      <c r="AR458" s="140"/>
      <c r="AS458" s="141"/>
      <c r="AT458" s="139"/>
      <c r="AU458" s="140"/>
      <c r="AV458" s="140"/>
      <c r="AW458" s="141"/>
      <c r="AX458" s="139"/>
      <c r="AY458" s="140"/>
      <c r="AZ458" s="140"/>
      <c r="BA458" s="141"/>
      <c r="BB458" s="139"/>
      <c r="BC458" s="140"/>
      <c r="BD458" s="140"/>
      <c r="BE458" s="141"/>
      <c r="BF458" s="139"/>
      <c r="BG458" s="140"/>
      <c r="BH458" s="140"/>
      <c r="BI458" s="141"/>
      <c r="BJ458" s="139"/>
      <c r="BK458" s="140"/>
      <c r="BL458" s="140"/>
      <c r="BM458" s="141"/>
      <c r="BN458" s="139"/>
      <c r="BO458" s="140"/>
      <c r="BP458" s="140"/>
      <c r="BQ458" s="141"/>
      <c r="BR458" s="139"/>
      <c r="BS458" s="140"/>
      <c r="BT458" s="140"/>
      <c r="BU458" s="141"/>
      <c r="BV458" s="139"/>
      <c r="BW458" s="140"/>
      <c r="BX458" s="140"/>
      <c r="BY458" s="141"/>
      <c r="BZ458" s="139"/>
      <c r="CA458" s="140"/>
      <c r="CB458" s="140"/>
      <c r="CC458" s="141"/>
      <c r="CD458" s="139"/>
      <c r="CE458" s="140"/>
      <c r="CF458" s="140"/>
      <c r="CG458" s="141"/>
      <c r="CH458" s="139"/>
      <c r="CI458" s="140"/>
      <c r="CJ458" s="140"/>
      <c r="CK458" s="141"/>
      <c r="CL458" s="139"/>
      <c r="CM458" s="140"/>
      <c r="CN458" s="140"/>
      <c r="CO458" s="141"/>
      <c r="CP458" s="139"/>
      <c r="CQ458" s="140"/>
      <c r="CR458" s="140"/>
      <c r="CS458" s="141"/>
      <c r="CT458" s="139"/>
      <c r="CU458" s="140"/>
      <c r="CV458" s="140"/>
      <c r="CW458" s="141"/>
      <c r="CX458" s="139"/>
      <c r="CY458" s="140"/>
      <c r="CZ458" s="140"/>
      <c r="DA458" s="141"/>
      <c r="DB458" s="139"/>
      <c r="DC458" s="140"/>
      <c r="DD458" s="140"/>
      <c r="DE458" s="141"/>
      <c r="DF458" s="139"/>
      <c r="DG458" s="140"/>
      <c r="DH458" s="140"/>
      <c r="DI458" s="141"/>
      <c r="DK458" s="140">
        <f t="shared" ref="DK458:EK458" ca="1" si="767">IF(ISERROR(DK457/DK$20),"",365*DK457/DK$20)</f>
        <v>51.40482846068501</v>
      </c>
      <c r="DL458" s="140">
        <f t="shared" ca="1" si="767"/>
        <v>49.131423374261026</v>
      </c>
      <c r="DM458" s="140">
        <f t="shared" ca="1" si="767"/>
        <v>62.179487179487182</v>
      </c>
      <c r="DN458" s="140">
        <f t="shared" ca="1" si="767"/>
        <v>55.894141829393625</v>
      </c>
      <c r="DO458" s="140">
        <f t="shared" ca="1" si="767"/>
        <v>41.037403740374039</v>
      </c>
      <c r="DP458" s="140">
        <f t="shared" ca="1" si="767"/>
        <v>60.422891566265058</v>
      </c>
      <c r="DQ458" s="140">
        <f t="shared" ca="1" si="767"/>
        <v>66.791686574295269</v>
      </c>
      <c r="DR458" s="140">
        <f t="shared" ca="1" si="767"/>
        <v>68.947452060599645</v>
      </c>
      <c r="DS458" s="140">
        <f t="shared" ca="1" si="767"/>
        <v>37.480203133069374</v>
      </c>
      <c r="DT458" s="140">
        <f t="shared" ca="1" si="767"/>
        <v>59.270501173214605</v>
      </c>
      <c r="DU458" s="140">
        <f t="shared" ca="1" si="767"/>
        <v>59.270501173214605</v>
      </c>
      <c r="DV458" s="140">
        <f t="shared" ca="1" si="767"/>
        <v>59.270501173214605</v>
      </c>
      <c r="DW458" s="140">
        <f t="shared" ca="1" si="767"/>
        <v>59.270501173214605</v>
      </c>
      <c r="DX458" s="140">
        <f t="shared" ca="1" si="767"/>
        <v>59.270501173214605</v>
      </c>
      <c r="DY458" s="140">
        <f t="shared" ca="1" si="767"/>
        <v>59.270501173214605</v>
      </c>
      <c r="DZ458" s="140">
        <f t="shared" ca="1" si="767"/>
        <v>59.270501173214605</v>
      </c>
      <c r="EA458" s="140">
        <f t="shared" ca="1" si="767"/>
        <v>59.270501173214605</v>
      </c>
      <c r="EB458" s="140">
        <f t="shared" ca="1" si="767"/>
        <v>59.270501173214605</v>
      </c>
      <c r="EC458" s="140">
        <f t="shared" ca="1" si="767"/>
        <v>59.270501173214605</v>
      </c>
      <c r="ED458" s="140">
        <f t="shared" ca="1" si="767"/>
        <v>59.270501173214612</v>
      </c>
      <c r="EE458" s="140">
        <f t="shared" ca="1" si="767"/>
        <v>59.270501173214612</v>
      </c>
      <c r="EF458" s="140">
        <f t="shared" ca="1" si="767"/>
        <v>59.270501173214612</v>
      </c>
      <c r="EG458" s="140">
        <f t="shared" ca="1" si="767"/>
        <v>59.270501173214612</v>
      </c>
      <c r="EH458" s="140">
        <f t="shared" ca="1" si="767"/>
        <v>59.270501173214605</v>
      </c>
      <c r="EI458" s="140">
        <f t="shared" ca="1" si="767"/>
        <v>59.270501173214605</v>
      </c>
      <c r="EJ458" s="140">
        <f t="shared" ca="1" si="767"/>
        <v>59.270501173214612</v>
      </c>
      <c r="EK458" s="140">
        <f t="shared" ca="1" si="767"/>
        <v>59.270501173214605</v>
      </c>
    </row>
    <row r="459" spans="1:141" outlineLevel="2" x14ac:dyDescent="0.25">
      <c r="A459" s="90"/>
      <c r="B459" s="90"/>
      <c r="C459" s="90"/>
      <c r="D459" s="90"/>
      <c r="F459" s="100"/>
      <c r="I459" s="101"/>
      <c r="J459" s="100"/>
      <c r="M459" s="101"/>
      <c r="N459" s="100"/>
      <c r="Q459" s="101"/>
      <c r="R459" s="100"/>
      <c r="U459" s="101"/>
      <c r="V459" s="100"/>
      <c r="Y459" s="101"/>
      <c r="Z459" s="100"/>
      <c r="AC459" s="101"/>
      <c r="AD459" s="100"/>
      <c r="AG459" s="101"/>
      <c r="AH459" s="100"/>
      <c r="AK459" s="101"/>
      <c r="AL459" s="100"/>
      <c r="AO459" s="101"/>
      <c r="AP459" s="100"/>
      <c r="AS459" s="101"/>
      <c r="AT459" s="100"/>
      <c r="AW459" s="101"/>
      <c r="AX459" s="100"/>
      <c r="BA459" s="101"/>
      <c r="BB459" s="100"/>
      <c r="BE459" s="101"/>
      <c r="BF459" s="100"/>
      <c r="BI459" s="101"/>
      <c r="BJ459" s="100"/>
      <c r="BM459" s="101"/>
      <c r="BN459" s="100"/>
      <c r="BQ459" s="101"/>
      <c r="BR459" s="100"/>
      <c r="BU459" s="101"/>
      <c r="BV459" s="100"/>
      <c r="BY459" s="101"/>
      <c r="BZ459" s="100"/>
      <c r="CC459" s="101"/>
      <c r="CD459" s="100"/>
      <c r="CG459" s="101"/>
      <c r="CH459" s="100"/>
      <c r="CK459" s="101"/>
      <c r="CL459" s="100"/>
      <c r="CO459" s="101"/>
      <c r="CP459" s="100"/>
      <c r="CS459" s="101"/>
      <c r="CT459" s="100"/>
      <c r="CW459" s="101"/>
      <c r="CX459" s="100"/>
      <c r="DA459" s="101"/>
      <c r="DB459" s="100"/>
      <c r="DE459" s="101"/>
      <c r="DF459" s="100"/>
      <c r="DI459" s="101"/>
    </row>
    <row r="460" spans="1:141" outlineLevel="2" x14ac:dyDescent="0.25">
      <c r="A460" s="90" t="str">
        <f>A462</f>
        <v>bs</v>
      </c>
      <c r="B460" s="90" t="str">
        <f>B462</f>
        <v>accountPayables</v>
      </c>
      <c r="C460" s="111">
        <f>C462</f>
        <v>9.9999999999999995E-7</v>
      </c>
      <c r="D460" s="90"/>
      <c r="E460" t="str">
        <f>CONCATENATE(E457," - adjustment")</f>
        <v>Accounts payable - adjustment</v>
      </c>
      <c r="F460" s="117">
        <v>0</v>
      </c>
      <c r="G460" s="118">
        <v>0</v>
      </c>
      <c r="H460" s="118">
        <v>0</v>
      </c>
      <c r="I460" s="119" cm="1">
        <f t="array" aca="1" ref="I460" ca="1">IF(ISNUMBER(INDEX('DataModel-NVDA'!$ET$4:$FT$109,MATCH(1,('DataModel-NVDA'!$EO$4:$EO$109=$A460)*('DataModel-NVDA'!$EP$4:$EP$109=$B460),0),MATCH(CONCATENATE("FY ",RIGHT(I$3,4)),'DataModel-NVDA'!$ET$2:$FT$2,0))*$C460),INDEX('DataModel-NVDA'!$ET$4:$FT$109,MATCH(1,('DataModel-NVDA'!$EO$4:$EO$109=$A460)*('DataModel-NVDA'!$EP$4:$EP$109=$B460),0),MATCH(CONCATENATE("FY ",RIGHT(I$3,4)),'DataModel-NVDA'!$ET$2:$FT$2,0))*$C460,0)</f>
        <v>0</v>
      </c>
      <c r="J460" s="117">
        <v>0</v>
      </c>
      <c r="K460" s="118">
        <v>0</v>
      </c>
      <c r="L460" s="118">
        <v>0</v>
      </c>
      <c r="M460" s="119" cm="1">
        <f t="array" aca="1" ref="M460" ca="1">IF(ISNUMBER(INDEX('DataModel-NVDA'!$ET$4:$FT$109,MATCH(1,('DataModel-NVDA'!$EO$4:$EO$109=$A460)*('DataModel-NVDA'!$EP$4:$EP$109=$B460),0),MATCH(CONCATENATE("FY ",RIGHT(M$3,4)),'DataModel-NVDA'!$ET$2:$FT$2,0))*$C460),INDEX('DataModel-NVDA'!$ET$4:$FT$109,MATCH(1,('DataModel-NVDA'!$EO$4:$EO$109=$A460)*('DataModel-NVDA'!$EP$4:$EP$109=$B460),0),MATCH(CONCATENATE("FY ",RIGHT(M$3,4)),'DataModel-NVDA'!$ET$2:$FT$2,0))*$C460,0)</f>
        <v>0</v>
      </c>
      <c r="N460" s="117">
        <v>0</v>
      </c>
      <c r="O460" s="118">
        <v>0</v>
      </c>
      <c r="P460" s="118">
        <v>0</v>
      </c>
      <c r="Q460" s="119" cm="1">
        <f t="array" aca="1" ref="Q460" ca="1">IF(ISNUMBER(INDEX('DataModel-NVDA'!$ET$4:$FT$109,MATCH(1,('DataModel-NVDA'!$EO$4:$EO$109=$A460)*('DataModel-NVDA'!$EP$4:$EP$109=$B460),0),MATCH(CONCATENATE("FY ",RIGHT(Q$3,4)),'DataModel-NVDA'!$ET$2:$FT$2,0))*$C460),INDEX('DataModel-NVDA'!$ET$4:$FT$109,MATCH(1,('DataModel-NVDA'!$EO$4:$EO$109=$A460)*('DataModel-NVDA'!$EP$4:$EP$109=$B460),0),MATCH(CONCATENATE("FY ",RIGHT(Q$3,4)),'DataModel-NVDA'!$ET$2:$FT$2,0))*$C460,0)</f>
        <v>0</v>
      </c>
      <c r="R460" s="117">
        <v>0</v>
      </c>
      <c r="S460" s="118">
        <v>0</v>
      </c>
      <c r="T460" s="118">
        <v>0</v>
      </c>
      <c r="U460" s="119" cm="1">
        <f t="array" aca="1" ref="U460" ca="1">IF(ISNUMBER(INDEX('DataModel-NVDA'!$ET$4:$FT$109,MATCH(1,('DataModel-NVDA'!$EO$4:$EO$109=$A460)*('DataModel-NVDA'!$EP$4:$EP$109=$B460),0),MATCH(CONCATENATE("FY ",RIGHT(U$3,4)),'DataModel-NVDA'!$ET$2:$FT$2,0))*$C460),INDEX('DataModel-NVDA'!$ET$4:$FT$109,MATCH(1,('DataModel-NVDA'!$EO$4:$EO$109=$A460)*('DataModel-NVDA'!$EP$4:$EP$109=$B460),0),MATCH(CONCATENATE("FY ",RIGHT(U$3,4)),'DataModel-NVDA'!$ET$2:$FT$2,0))*$C460,0)</f>
        <v>0</v>
      </c>
      <c r="V460" s="117">
        <v>0</v>
      </c>
      <c r="W460" s="118">
        <v>0</v>
      </c>
      <c r="X460" s="118">
        <v>0</v>
      </c>
      <c r="Y460" s="119" cm="1">
        <f t="array" aca="1" ref="Y460" ca="1">IF(ISNUMBER(INDEX('DataModel-NVDA'!$ET$4:$FT$109,MATCH(1,('DataModel-NVDA'!$EO$4:$EO$109=$A460)*('DataModel-NVDA'!$EP$4:$EP$109=$B460),0),MATCH(CONCATENATE("FY ",RIGHT(Y$3,4)),'DataModel-NVDA'!$ET$2:$FT$2,0))*$C460),INDEX('DataModel-NVDA'!$ET$4:$FT$109,MATCH(1,('DataModel-NVDA'!$EO$4:$EO$109=$A460)*('DataModel-NVDA'!$EP$4:$EP$109=$B460),0),MATCH(CONCATENATE("FY ",RIGHT(Y$3,4)),'DataModel-NVDA'!$ET$2:$FT$2,0))*$C460,0)</f>
        <v>0</v>
      </c>
      <c r="Z460" s="117">
        <v>0</v>
      </c>
      <c r="AA460" s="118">
        <v>0</v>
      </c>
      <c r="AB460" s="118">
        <v>0</v>
      </c>
      <c r="AC460" s="119" cm="1">
        <f t="array" aca="1" ref="AC460" ca="1">IF(ISNUMBER(INDEX('DataModel-NVDA'!$ET$4:$FT$109,MATCH(1,('DataModel-NVDA'!$EO$4:$EO$109=$A460)*('DataModel-NVDA'!$EP$4:$EP$109=$B460),0),MATCH(CONCATENATE("FY ",RIGHT(AC$3,4)),'DataModel-NVDA'!$ET$2:$FT$2,0))*$C460),INDEX('DataModel-NVDA'!$ET$4:$FT$109,MATCH(1,('DataModel-NVDA'!$EO$4:$EO$109=$A460)*('DataModel-NVDA'!$EP$4:$EP$109=$B460),0),MATCH(CONCATENATE("FY ",RIGHT(AC$3,4)),'DataModel-NVDA'!$ET$2:$FT$2,0))*$C460,0)</f>
        <v>0</v>
      </c>
      <c r="AD460" s="117">
        <v>0</v>
      </c>
      <c r="AE460" s="118">
        <v>0</v>
      </c>
      <c r="AF460" s="118">
        <v>0</v>
      </c>
      <c r="AG460" s="119" cm="1">
        <f t="array" aca="1" ref="AG460" ca="1">IF(ISNUMBER(INDEX('DataModel-NVDA'!$ET$4:$FT$109,MATCH(1,('DataModel-NVDA'!$EO$4:$EO$109=$A460)*('DataModel-NVDA'!$EP$4:$EP$109=$B460),0),MATCH(CONCATENATE("FY ",RIGHT(AG$3,4)),'DataModel-NVDA'!$ET$2:$FT$2,0))*$C460),INDEX('DataModel-NVDA'!$ET$4:$FT$109,MATCH(1,('DataModel-NVDA'!$EO$4:$EO$109=$A460)*('DataModel-NVDA'!$EP$4:$EP$109=$B460),0),MATCH(CONCATENATE("FY ",RIGHT(AG$3,4)),'DataModel-NVDA'!$ET$2:$FT$2,0))*$C460,0)</f>
        <v>0</v>
      </c>
      <c r="AH460" s="117">
        <v>0</v>
      </c>
      <c r="AI460" s="118">
        <v>0</v>
      </c>
      <c r="AJ460" s="118">
        <v>0</v>
      </c>
      <c r="AK460" s="119" cm="1">
        <f t="array" aca="1" ref="AK460" ca="1">IF(ISNUMBER(INDEX('DataModel-NVDA'!$ET$4:$FT$109,MATCH(1,('DataModel-NVDA'!$EO$4:$EO$109=$A460)*('DataModel-NVDA'!$EP$4:$EP$109=$B460),0),MATCH(CONCATENATE("FY ",RIGHT(AK$3,4)),'DataModel-NVDA'!$ET$2:$FT$2,0))*$C460),INDEX('DataModel-NVDA'!$ET$4:$FT$109,MATCH(1,('DataModel-NVDA'!$EO$4:$EO$109=$A460)*('DataModel-NVDA'!$EP$4:$EP$109=$B460),0),MATCH(CONCATENATE("FY ",RIGHT(AK$3,4)),'DataModel-NVDA'!$ET$2:$FT$2,0))*$C460,0)</f>
        <v>0</v>
      </c>
      <c r="AL460" s="117">
        <v>0</v>
      </c>
      <c r="AM460" s="118">
        <v>0</v>
      </c>
      <c r="AN460" s="118">
        <v>0</v>
      </c>
      <c r="AO460" s="119" cm="1">
        <f t="array" aca="1" ref="AO460" ca="1">IF(ISNUMBER(INDEX('DataModel-NVDA'!$ET$4:$FT$109,MATCH(1,('DataModel-NVDA'!$EO$4:$EO$109=$A460)*('DataModel-NVDA'!$EP$4:$EP$109=$B460),0),MATCH(CONCATENATE("FY ",RIGHT(AO$3,4)),'DataModel-NVDA'!$ET$2:$FT$2,0))*$C460),INDEX('DataModel-NVDA'!$ET$4:$FT$109,MATCH(1,('DataModel-NVDA'!$EO$4:$EO$109=$A460)*('DataModel-NVDA'!$EP$4:$EP$109=$B460),0),MATCH(CONCATENATE("FY ",RIGHT(AO$3,4)),'DataModel-NVDA'!$ET$2:$FT$2,0))*$C460,0)</f>
        <v>0</v>
      </c>
      <c r="AP460" s="117">
        <v>0</v>
      </c>
      <c r="AQ460" s="118">
        <v>0</v>
      </c>
      <c r="AR460" s="118">
        <v>0</v>
      </c>
      <c r="AS460" s="119" cm="1">
        <f t="array" aca="1" ref="AS460" ca="1">IF(ISNUMBER(INDEX('DataModel-NVDA'!$ET$4:$FT$109,MATCH(1,('DataModel-NVDA'!$EO$4:$EO$109=$A460)*('DataModel-NVDA'!$EP$4:$EP$109=$B460),0),MATCH(CONCATENATE("FY ",RIGHT(AS$3,4)),'DataModel-NVDA'!$ET$2:$FT$2,0))*$C460),INDEX('DataModel-NVDA'!$ET$4:$FT$109,MATCH(1,('DataModel-NVDA'!$EO$4:$EO$109=$A460)*('DataModel-NVDA'!$EP$4:$EP$109=$B460),0),MATCH(CONCATENATE("FY ",RIGHT(AS$3,4)),'DataModel-NVDA'!$ET$2:$FT$2,0))*$C460,0)</f>
        <v>0</v>
      </c>
      <c r="AT460" s="117">
        <v>0</v>
      </c>
      <c r="AU460" s="118">
        <v>0</v>
      </c>
      <c r="AV460" s="118">
        <v>0</v>
      </c>
      <c r="AW460" s="119" cm="1">
        <f t="array" aca="1" ref="AW460" ca="1">IF(ISNUMBER(INDEX('DataModel-NVDA'!$ET$4:$FT$109,MATCH(1,('DataModel-NVDA'!$EO$4:$EO$109=$A460)*('DataModel-NVDA'!$EP$4:$EP$109=$B460),0),MATCH(CONCATENATE("FY ",RIGHT(AW$3,4)),'DataModel-NVDA'!$ET$2:$FT$2,0))*$C460),INDEX('DataModel-NVDA'!$ET$4:$FT$109,MATCH(1,('DataModel-NVDA'!$EO$4:$EO$109=$A460)*('DataModel-NVDA'!$EP$4:$EP$109=$B460),0),MATCH(CONCATENATE("FY ",RIGHT(AW$3,4)),'DataModel-NVDA'!$ET$2:$FT$2,0))*$C460,0)</f>
        <v>0</v>
      </c>
      <c r="AX460" s="117">
        <v>0</v>
      </c>
      <c r="AY460" s="118">
        <v>0</v>
      </c>
      <c r="AZ460" s="118">
        <v>0</v>
      </c>
      <c r="BA460" s="119" cm="1">
        <f t="array" aca="1" ref="BA460" ca="1">IF(ISNUMBER(INDEX('DataModel-NVDA'!$ET$4:$FT$109,MATCH(1,('DataModel-NVDA'!$EO$4:$EO$109=$A460)*('DataModel-NVDA'!$EP$4:$EP$109=$B460),0),MATCH(CONCATENATE("FY ",RIGHT(BA$3,4)),'DataModel-NVDA'!$ET$2:$FT$2,0))*$C460),INDEX('DataModel-NVDA'!$ET$4:$FT$109,MATCH(1,('DataModel-NVDA'!$EO$4:$EO$109=$A460)*('DataModel-NVDA'!$EP$4:$EP$109=$B460),0),MATCH(CONCATENATE("FY ",RIGHT(BA$3,4)),'DataModel-NVDA'!$ET$2:$FT$2,0))*$C460,0)</f>
        <v>0</v>
      </c>
      <c r="BB460" s="117">
        <v>0</v>
      </c>
      <c r="BC460" s="118">
        <v>0</v>
      </c>
      <c r="BD460" s="118">
        <v>0</v>
      </c>
      <c r="BE460" s="119" cm="1">
        <f t="array" aca="1" ref="BE460" ca="1">IF(ISNUMBER(INDEX('DataModel-NVDA'!$ET$4:$FT$109,MATCH(1,('DataModel-NVDA'!$EO$4:$EO$109=$A460)*('DataModel-NVDA'!$EP$4:$EP$109=$B460),0),MATCH(CONCATENATE("FY ",RIGHT(BE$3,4)),'DataModel-NVDA'!$ET$2:$FT$2,0))*$C460),INDEX('DataModel-NVDA'!$ET$4:$FT$109,MATCH(1,('DataModel-NVDA'!$EO$4:$EO$109=$A460)*('DataModel-NVDA'!$EP$4:$EP$109=$B460),0),MATCH(CONCATENATE("FY ",RIGHT(BE$3,4)),'DataModel-NVDA'!$ET$2:$FT$2,0))*$C460,0)</f>
        <v>0</v>
      </c>
      <c r="BF460" s="117">
        <v>0</v>
      </c>
      <c r="BG460" s="118">
        <v>0</v>
      </c>
      <c r="BH460" s="118">
        <v>0</v>
      </c>
      <c r="BI460" s="119" cm="1">
        <f t="array" aca="1" ref="BI460" ca="1">IF(ISNUMBER(INDEX('DataModel-NVDA'!$ET$4:$FT$109,MATCH(1,('DataModel-NVDA'!$EO$4:$EO$109=$A460)*('DataModel-NVDA'!$EP$4:$EP$109=$B460),0),MATCH(CONCATENATE("FY ",RIGHT(BI$3,4)),'DataModel-NVDA'!$ET$2:$FT$2,0))*$C460),INDEX('DataModel-NVDA'!$ET$4:$FT$109,MATCH(1,('DataModel-NVDA'!$EO$4:$EO$109=$A460)*('DataModel-NVDA'!$EP$4:$EP$109=$B460),0),MATCH(CONCATENATE("FY ",RIGHT(BI$3,4)),'DataModel-NVDA'!$ET$2:$FT$2,0))*$C460,0)</f>
        <v>0</v>
      </c>
      <c r="BJ460" s="117">
        <v>0</v>
      </c>
      <c r="BK460" s="118">
        <v>0</v>
      </c>
      <c r="BL460" s="118">
        <v>0</v>
      </c>
      <c r="BM460" s="119" cm="1">
        <f t="array" aca="1" ref="BM460" ca="1">IF(ISNUMBER(INDEX('DataModel-NVDA'!$ET$4:$FT$109,MATCH(1,('DataModel-NVDA'!$EO$4:$EO$109=$A460)*('DataModel-NVDA'!$EP$4:$EP$109=$B460),0),MATCH(CONCATENATE("FY ",RIGHT(BM$3,4)),'DataModel-NVDA'!$ET$2:$FT$2,0))*$C460),INDEX('DataModel-NVDA'!$ET$4:$FT$109,MATCH(1,('DataModel-NVDA'!$EO$4:$EO$109=$A460)*('DataModel-NVDA'!$EP$4:$EP$109=$B460),0),MATCH(CONCATENATE("FY ",RIGHT(BM$3,4)),'DataModel-NVDA'!$ET$2:$FT$2,0))*$C460,0)</f>
        <v>0</v>
      </c>
      <c r="BN460" s="117">
        <v>0</v>
      </c>
      <c r="BO460" s="118">
        <v>0</v>
      </c>
      <c r="BP460" s="118">
        <v>0</v>
      </c>
      <c r="BQ460" s="119" cm="1">
        <f t="array" aca="1" ref="BQ460" ca="1">IF(ISNUMBER(INDEX('DataModel-NVDA'!$ET$4:$FT$109,MATCH(1,('DataModel-NVDA'!$EO$4:$EO$109=$A460)*('DataModel-NVDA'!$EP$4:$EP$109=$B460),0),MATCH(CONCATENATE("FY ",RIGHT(BQ$3,4)),'DataModel-NVDA'!$ET$2:$FT$2,0))*$C460),INDEX('DataModel-NVDA'!$ET$4:$FT$109,MATCH(1,('DataModel-NVDA'!$EO$4:$EO$109=$A460)*('DataModel-NVDA'!$EP$4:$EP$109=$B460),0),MATCH(CONCATENATE("FY ",RIGHT(BQ$3,4)),'DataModel-NVDA'!$ET$2:$FT$2,0))*$C460,0)</f>
        <v>0</v>
      </c>
      <c r="BR460" s="117">
        <v>0</v>
      </c>
      <c r="BS460" s="118">
        <v>0</v>
      </c>
      <c r="BT460" s="118">
        <v>0</v>
      </c>
      <c r="BU460" s="119" cm="1">
        <f t="array" aca="1" ref="BU460" ca="1">IF(ISNUMBER(INDEX('DataModel-NVDA'!$ET$4:$FT$109,MATCH(1,('DataModel-NVDA'!$EO$4:$EO$109=$A460)*('DataModel-NVDA'!$EP$4:$EP$109=$B460),0),MATCH(CONCATENATE("FY ",RIGHT(BU$3,4)),'DataModel-NVDA'!$ET$2:$FT$2,0))*$C460),INDEX('DataModel-NVDA'!$ET$4:$FT$109,MATCH(1,('DataModel-NVDA'!$EO$4:$EO$109=$A460)*('DataModel-NVDA'!$EP$4:$EP$109=$B460),0),MATCH(CONCATENATE("FY ",RIGHT(BU$3,4)),'DataModel-NVDA'!$ET$2:$FT$2,0))*$C460,0)</f>
        <v>0</v>
      </c>
      <c r="BV460" s="117">
        <v>0</v>
      </c>
      <c r="BW460" s="118">
        <v>0</v>
      </c>
      <c r="BX460" s="118">
        <v>0</v>
      </c>
      <c r="BY460" s="119" cm="1">
        <f t="array" aca="1" ref="BY460" ca="1">IF(ISNUMBER(INDEX('DataModel-NVDA'!$ET$4:$FT$109,MATCH(1,('DataModel-NVDA'!$EO$4:$EO$109=$A460)*('DataModel-NVDA'!$EP$4:$EP$109=$B460),0),MATCH(CONCATENATE("FY ",RIGHT(BY$3,4)),'DataModel-NVDA'!$ET$2:$FT$2,0))*$C460),INDEX('DataModel-NVDA'!$ET$4:$FT$109,MATCH(1,('DataModel-NVDA'!$EO$4:$EO$109=$A460)*('DataModel-NVDA'!$EP$4:$EP$109=$B460),0),MATCH(CONCATENATE("FY ",RIGHT(BY$3,4)),'DataModel-NVDA'!$ET$2:$FT$2,0))*$C460,0)</f>
        <v>0</v>
      </c>
      <c r="BZ460" s="117">
        <v>0</v>
      </c>
      <c r="CA460" s="118">
        <v>0</v>
      </c>
      <c r="CB460" s="118">
        <v>0</v>
      </c>
      <c r="CC460" s="119" cm="1">
        <f t="array" aca="1" ref="CC460" ca="1">IF(ISNUMBER(INDEX('DataModel-NVDA'!$ET$4:$FT$109,MATCH(1,('DataModel-NVDA'!$EO$4:$EO$109=$A460)*('DataModel-NVDA'!$EP$4:$EP$109=$B460),0),MATCH(CONCATENATE("FY ",RIGHT(CC$3,4)),'DataModel-NVDA'!$ET$2:$FT$2,0))*$C460),INDEX('DataModel-NVDA'!$ET$4:$FT$109,MATCH(1,('DataModel-NVDA'!$EO$4:$EO$109=$A460)*('DataModel-NVDA'!$EP$4:$EP$109=$B460),0),MATCH(CONCATENATE("FY ",RIGHT(CC$3,4)),'DataModel-NVDA'!$ET$2:$FT$2,0))*$C460,0)</f>
        <v>0</v>
      </c>
      <c r="CD460" s="117">
        <v>0</v>
      </c>
      <c r="CE460" s="118">
        <v>0</v>
      </c>
      <c r="CF460" s="118">
        <v>0</v>
      </c>
      <c r="CG460" s="119" cm="1">
        <f t="array" aca="1" ref="CG460" ca="1">IF(ISNUMBER(INDEX('DataModel-NVDA'!$ET$4:$FT$109,MATCH(1,('DataModel-NVDA'!$EO$4:$EO$109=$A460)*('DataModel-NVDA'!$EP$4:$EP$109=$B460),0),MATCH(CONCATENATE("FY ",RIGHT(CG$3,4)),'DataModel-NVDA'!$ET$2:$FT$2,0))*$C460),INDEX('DataModel-NVDA'!$ET$4:$FT$109,MATCH(1,('DataModel-NVDA'!$EO$4:$EO$109=$A460)*('DataModel-NVDA'!$EP$4:$EP$109=$B460),0),MATCH(CONCATENATE("FY ",RIGHT(CG$3,4)),'DataModel-NVDA'!$ET$2:$FT$2,0))*$C460,0)</f>
        <v>0</v>
      </c>
      <c r="CH460" s="117">
        <v>0</v>
      </c>
      <c r="CI460" s="118">
        <v>0</v>
      </c>
      <c r="CJ460" s="118">
        <v>0</v>
      </c>
      <c r="CK460" s="119" cm="1">
        <f t="array" aca="1" ref="CK460" ca="1">IF(ISNUMBER(INDEX('DataModel-NVDA'!$ET$4:$FT$109,MATCH(1,('DataModel-NVDA'!$EO$4:$EO$109=$A460)*('DataModel-NVDA'!$EP$4:$EP$109=$B460),0),MATCH(CONCATENATE("FY ",RIGHT(CK$3,4)),'DataModel-NVDA'!$ET$2:$FT$2,0))*$C460),INDEX('DataModel-NVDA'!$ET$4:$FT$109,MATCH(1,('DataModel-NVDA'!$EO$4:$EO$109=$A460)*('DataModel-NVDA'!$EP$4:$EP$109=$B460),0),MATCH(CONCATENATE("FY ",RIGHT(CK$3,4)),'DataModel-NVDA'!$ET$2:$FT$2,0))*$C460,0)</f>
        <v>0</v>
      </c>
      <c r="CL460" s="117">
        <v>0</v>
      </c>
      <c r="CM460" s="118">
        <v>0</v>
      </c>
      <c r="CN460" s="118">
        <v>0</v>
      </c>
      <c r="CO460" s="119" cm="1">
        <f t="array" aca="1" ref="CO460" ca="1">IF(ISNUMBER(INDEX('DataModel-NVDA'!$ET$4:$FT$109,MATCH(1,('DataModel-NVDA'!$EO$4:$EO$109=$A460)*('DataModel-NVDA'!$EP$4:$EP$109=$B460),0),MATCH(CONCATENATE("FY ",RIGHT(CO$3,4)),'DataModel-NVDA'!$ET$2:$FT$2,0))*$C460),INDEX('DataModel-NVDA'!$ET$4:$FT$109,MATCH(1,('DataModel-NVDA'!$EO$4:$EO$109=$A460)*('DataModel-NVDA'!$EP$4:$EP$109=$B460),0),MATCH(CONCATENATE("FY ",RIGHT(CO$3,4)),'DataModel-NVDA'!$ET$2:$FT$2,0))*$C460,0)</f>
        <v>0</v>
      </c>
      <c r="CP460" s="117">
        <v>0</v>
      </c>
      <c r="CQ460" s="118">
        <v>0</v>
      </c>
      <c r="CR460" s="118">
        <v>0</v>
      </c>
      <c r="CS460" s="119" cm="1">
        <f t="array" aca="1" ref="CS460" ca="1">IF(ISNUMBER(INDEX('DataModel-NVDA'!$ET$4:$FT$109,MATCH(1,('DataModel-NVDA'!$EO$4:$EO$109=$A460)*('DataModel-NVDA'!$EP$4:$EP$109=$B460),0),MATCH(CONCATENATE("FY ",RIGHT(CS$3,4)),'DataModel-NVDA'!$ET$2:$FT$2,0))*$C460),INDEX('DataModel-NVDA'!$ET$4:$FT$109,MATCH(1,('DataModel-NVDA'!$EO$4:$EO$109=$A460)*('DataModel-NVDA'!$EP$4:$EP$109=$B460),0),MATCH(CONCATENATE("FY ",RIGHT(CS$3,4)),'DataModel-NVDA'!$ET$2:$FT$2,0))*$C460,0)</f>
        <v>0</v>
      </c>
      <c r="CT460" s="117">
        <v>0</v>
      </c>
      <c r="CU460" s="118">
        <v>0</v>
      </c>
      <c r="CV460" s="118">
        <v>0</v>
      </c>
      <c r="CW460" s="119" cm="1">
        <f t="array" aca="1" ref="CW460" ca="1">IF(ISNUMBER(INDEX('DataModel-NVDA'!$ET$4:$FT$109,MATCH(1,('DataModel-NVDA'!$EO$4:$EO$109=$A460)*('DataModel-NVDA'!$EP$4:$EP$109=$B460),0),MATCH(CONCATENATE("FY ",RIGHT(CW$3,4)),'DataModel-NVDA'!$ET$2:$FT$2,0))*$C460),INDEX('DataModel-NVDA'!$ET$4:$FT$109,MATCH(1,('DataModel-NVDA'!$EO$4:$EO$109=$A460)*('DataModel-NVDA'!$EP$4:$EP$109=$B460),0),MATCH(CONCATENATE("FY ",RIGHT(CW$3,4)),'DataModel-NVDA'!$ET$2:$FT$2,0))*$C460,0)</f>
        <v>0</v>
      </c>
      <c r="CX460" s="117">
        <v>0</v>
      </c>
      <c r="CY460" s="118">
        <v>0</v>
      </c>
      <c r="CZ460" s="118">
        <v>0</v>
      </c>
      <c r="DA460" s="119" cm="1">
        <f t="array" aca="1" ref="DA460" ca="1">IF(ISNUMBER(INDEX('DataModel-NVDA'!$ET$4:$FT$109,MATCH(1,('DataModel-NVDA'!$EO$4:$EO$109=$A460)*('DataModel-NVDA'!$EP$4:$EP$109=$B460),0),MATCH(CONCATENATE("FY ",RIGHT(DA$3,4)),'DataModel-NVDA'!$ET$2:$FT$2,0))*$C460),INDEX('DataModel-NVDA'!$ET$4:$FT$109,MATCH(1,('DataModel-NVDA'!$EO$4:$EO$109=$A460)*('DataModel-NVDA'!$EP$4:$EP$109=$B460),0),MATCH(CONCATENATE("FY ",RIGHT(DA$3,4)),'DataModel-NVDA'!$ET$2:$FT$2,0))*$C460,0)</f>
        <v>0</v>
      </c>
      <c r="DB460" s="117">
        <v>0</v>
      </c>
      <c r="DC460" s="118">
        <v>0</v>
      </c>
      <c r="DD460" s="118">
        <v>0</v>
      </c>
      <c r="DE460" s="119" cm="1">
        <f t="array" aca="1" ref="DE460" ca="1">IF(ISNUMBER(INDEX('DataModel-NVDA'!$ET$4:$FT$109,MATCH(1,('DataModel-NVDA'!$EO$4:$EO$109=$A460)*('DataModel-NVDA'!$EP$4:$EP$109=$B460),0),MATCH(CONCATENATE("FY ",RIGHT(DE$3,4)),'DataModel-NVDA'!$ET$2:$FT$2,0))*$C460),INDEX('DataModel-NVDA'!$ET$4:$FT$109,MATCH(1,('DataModel-NVDA'!$EO$4:$EO$109=$A460)*('DataModel-NVDA'!$EP$4:$EP$109=$B460),0),MATCH(CONCATENATE("FY ",RIGHT(DE$3,4)),'DataModel-NVDA'!$ET$2:$FT$2,0))*$C460,0)</f>
        <v>0</v>
      </c>
      <c r="DF460" s="117">
        <v>0</v>
      </c>
      <c r="DG460" s="118">
        <v>0</v>
      </c>
      <c r="DH460" s="118">
        <v>0</v>
      </c>
      <c r="DI460" s="119" cm="1">
        <f t="array" aca="1" ref="DI460" ca="1">IF(ISNUMBER(INDEX('DataModel-NVDA'!$ET$4:$FT$109,MATCH(1,('DataModel-NVDA'!$EO$4:$EO$109=$A460)*('DataModel-NVDA'!$EP$4:$EP$109=$B460),0),MATCH(CONCATENATE("FY ",RIGHT(DI$3,4)),'DataModel-NVDA'!$ET$2:$FT$2,0))*$C460),INDEX('DataModel-NVDA'!$ET$4:$FT$109,MATCH(1,('DataModel-NVDA'!$EO$4:$EO$109=$A460)*('DataModel-NVDA'!$EP$4:$EP$109=$B460),0),MATCH(CONCATENATE("FY ",RIGHT(DI$3,4)),'DataModel-NVDA'!$ET$2:$FT$2,0))*$C460,0)</f>
        <v>0</v>
      </c>
      <c r="DK460" s="69">
        <f t="shared" ref="DK460:EK460" ca="1" si="768">SUM(OFFSET($E460,,MATCH(DK$3,$F$5:$DI$5,0)+3,,1))</f>
        <v>0</v>
      </c>
      <c r="DL460" s="69">
        <f t="shared" ca="1" si="768"/>
        <v>0</v>
      </c>
      <c r="DM460" s="69">
        <f t="shared" ca="1" si="768"/>
        <v>0</v>
      </c>
      <c r="DN460" s="69">
        <f t="shared" ca="1" si="768"/>
        <v>0</v>
      </c>
      <c r="DO460" s="69">
        <f t="shared" ca="1" si="768"/>
        <v>0</v>
      </c>
      <c r="DP460" s="69">
        <f t="shared" ca="1" si="768"/>
        <v>0</v>
      </c>
      <c r="DQ460" s="69">
        <f t="shared" ca="1" si="768"/>
        <v>0</v>
      </c>
      <c r="DR460" s="69">
        <f t="shared" ca="1" si="768"/>
        <v>0</v>
      </c>
      <c r="DS460" s="69">
        <f t="shared" ca="1" si="768"/>
        <v>0</v>
      </c>
      <c r="DT460" s="69">
        <f t="shared" ca="1" si="768"/>
        <v>0</v>
      </c>
      <c r="DU460" s="69">
        <f t="shared" ca="1" si="768"/>
        <v>0</v>
      </c>
      <c r="DV460" s="69">
        <f t="shared" ca="1" si="768"/>
        <v>0</v>
      </c>
      <c r="DW460" s="69">
        <f t="shared" ca="1" si="768"/>
        <v>0</v>
      </c>
      <c r="DX460" s="69">
        <f t="shared" ca="1" si="768"/>
        <v>0</v>
      </c>
      <c r="DY460" s="69">
        <f t="shared" ca="1" si="768"/>
        <v>0</v>
      </c>
      <c r="DZ460" s="69">
        <f t="shared" ca="1" si="768"/>
        <v>0</v>
      </c>
      <c r="EA460" s="69">
        <f t="shared" ca="1" si="768"/>
        <v>0</v>
      </c>
      <c r="EB460" s="69">
        <f t="shared" ca="1" si="768"/>
        <v>0</v>
      </c>
      <c r="EC460" s="69">
        <f t="shared" ca="1" si="768"/>
        <v>0</v>
      </c>
      <c r="ED460" s="69">
        <f t="shared" ca="1" si="768"/>
        <v>0</v>
      </c>
      <c r="EE460" s="69">
        <f t="shared" ca="1" si="768"/>
        <v>0</v>
      </c>
      <c r="EF460" s="69">
        <f t="shared" ca="1" si="768"/>
        <v>0</v>
      </c>
      <c r="EG460" s="69">
        <f t="shared" ca="1" si="768"/>
        <v>0</v>
      </c>
      <c r="EH460" s="69">
        <f t="shared" ca="1" si="768"/>
        <v>0</v>
      </c>
      <c r="EI460" s="69">
        <f t="shared" ca="1" si="768"/>
        <v>0</v>
      </c>
      <c r="EJ460" s="69">
        <f t="shared" ca="1" si="768"/>
        <v>0</v>
      </c>
      <c r="EK460" s="69">
        <f t="shared" ca="1" si="768"/>
        <v>0</v>
      </c>
    </row>
    <row r="461" spans="1:141" outlineLevel="2" x14ac:dyDescent="0.25">
      <c r="A461" s="90"/>
      <c r="B461" s="90"/>
      <c r="C461" s="90"/>
      <c r="D461" s="90"/>
      <c r="F461" s="100"/>
      <c r="I461" s="101"/>
      <c r="J461" s="100"/>
      <c r="M461" s="101"/>
      <c r="N461" s="100"/>
      <c r="Q461" s="101"/>
      <c r="R461" s="100"/>
      <c r="U461" s="101"/>
      <c r="V461" s="100"/>
      <c r="Y461" s="101"/>
      <c r="Z461" s="100"/>
      <c r="AC461" s="101"/>
      <c r="AD461" s="100"/>
      <c r="AG461" s="101"/>
      <c r="AH461" s="100"/>
      <c r="AK461" s="101"/>
      <c r="AL461" s="100"/>
      <c r="AO461" s="101"/>
      <c r="AP461" s="100"/>
      <c r="AS461" s="101"/>
      <c r="AT461" s="100"/>
      <c r="AW461" s="101"/>
      <c r="AX461" s="100"/>
      <c r="BA461" s="101"/>
      <c r="BB461" s="100"/>
      <c r="BE461" s="101"/>
      <c r="BF461" s="100"/>
      <c r="BI461" s="101"/>
      <c r="BJ461" s="100"/>
      <c r="BM461" s="101"/>
      <c r="BN461" s="100"/>
      <c r="BQ461" s="101"/>
      <c r="BR461" s="100"/>
      <c r="BU461" s="101"/>
      <c r="BV461" s="100"/>
      <c r="BY461" s="101"/>
      <c r="BZ461" s="100"/>
      <c r="CC461" s="101"/>
      <c r="CD461" s="100"/>
      <c r="CG461" s="101"/>
      <c r="CH461" s="100"/>
      <c r="CK461" s="101"/>
      <c r="CL461" s="100"/>
      <c r="CO461" s="101"/>
      <c r="CP461" s="100"/>
      <c r="CS461" s="101"/>
      <c r="CT461" s="100"/>
      <c r="CW461" s="101"/>
      <c r="CX461" s="100"/>
      <c r="DA461" s="101"/>
      <c r="DB461" s="100"/>
      <c r="DE461" s="101"/>
      <c r="DF461" s="100"/>
      <c r="DI461" s="101"/>
    </row>
    <row r="462" spans="1:141" outlineLevel="2" x14ac:dyDescent="0.25">
      <c r="A462" s="90" t="s">
        <v>157</v>
      </c>
      <c r="B462" s="90" t="s">
        <v>174</v>
      </c>
      <c r="C462" s="111">
        <f>$C$6</f>
        <v>9.9999999999999995E-7</v>
      </c>
      <c r="D462" s="90"/>
      <c r="E462" t="str">
        <f>CONCATENATE(E457," - history")</f>
        <v>Accounts payable - history</v>
      </c>
      <c r="F462" s="113" cm="1">
        <f t="array" aca="1" ref="F462" ca="1">IF(AND(F$4="A",ISNUMBER('DataModel-NVDA'!F$4)),INDEX('DataModel-NVDA'!$F$4:$BA$109,MATCH(1,('DataModel-NVDA'!$A$4:$A$109=$A462)*('DataModel-NVDA'!$B$4:$B$109=$B462),0),MATCH(F$3,'DataModel-NVDA'!$F$2:$BA$2,0))*$C462,"")</f>
        <v>309.00799999999998</v>
      </c>
      <c r="G462" s="69" cm="1">
        <f t="array" aca="1" ref="G462" ca="1">IF(AND(G$4="A",ISNUMBER('DataModel-NVDA'!G$4)),INDEX('DataModel-NVDA'!$F$4:$BA$109,MATCH(1,('DataModel-NVDA'!$A$4:$A$109=$A462)*('DataModel-NVDA'!$B$4:$B$109=$B462),0),MATCH(G$3,'DataModel-NVDA'!$F$2:$BA$2,0))*$C462,"")</f>
        <v>261.62700000000001</v>
      </c>
      <c r="H462" s="69" cm="1">
        <f t="array" aca="1" ref="H462" ca="1">IF(AND(H$4="A",ISNUMBER('DataModel-NVDA'!H$4)),INDEX('DataModel-NVDA'!$F$4:$BA$109,MATCH(1,('DataModel-NVDA'!$A$4:$A$109=$A462)*('DataModel-NVDA'!$B$4:$B$109=$B462),0),MATCH(H$3,'DataModel-NVDA'!$F$2:$BA$2,0))*$C462,"")</f>
        <v>328.09699999999998</v>
      </c>
      <c r="I462" s="114" cm="1">
        <f t="array" aca="1" ref="I462" ca="1">IF(AND(I$4="A",ISNUMBER('DataModel-NVDA'!I$4)),INDEX('DataModel-NVDA'!$F$4:$BA$109,MATCH(1,('DataModel-NVDA'!$A$4:$A$109=$A462)*('DataModel-NVDA'!$B$4:$B$109=$B462),0),MATCH(I$3,'DataModel-NVDA'!$F$2:$BA$2,0))*$C462,"")</f>
        <v>293.22300000000001</v>
      </c>
      <c r="J462" s="113" cm="1">
        <f t="array" aca="1" ref="J462" ca="1">IF(AND(J$4="A",ISNUMBER('DataModel-NVDA'!J$4)),INDEX('DataModel-NVDA'!$F$4:$BA$109,MATCH(1,('DataModel-NVDA'!$A$4:$A$109=$A462)*('DataModel-NVDA'!$B$4:$B$109=$B462),0),MATCH(J$3,'DataModel-NVDA'!$F$2:$BA$2,0))*$C462,"")</f>
        <v>222</v>
      </c>
      <c r="K462" s="69" cm="1">
        <f t="array" aca="1" ref="K462" ca="1">IF(AND(K$4="A",ISNUMBER('DataModel-NVDA'!K$4)),INDEX('DataModel-NVDA'!$F$4:$BA$109,MATCH(1,('DataModel-NVDA'!$A$4:$A$109=$A462)*('DataModel-NVDA'!$B$4:$B$109=$B462),0),MATCH(K$3,'DataModel-NVDA'!$F$2:$BA$2,0))*$C462,"")</f>
        <v>277</v>
      </c>
      <c r="L462" s="69" cm="1">
        <f t="array" aca="1" ref="L462" ca="1">IF(AND(L$4="A",ISNUMBER('DataModel-NVDA'!L$4)),INDEX('DataModel-NVDA'!$F$4:$BA$109,MATCH(1,('DataModel-NVDA'!$A$4:$A$109=$A462)*('DataModel-NVDA'!$B$4:$B$109=$B462),0),MATCH(L$3,'DataModel-NVDA'!$F$2:$BA$2,0))*$C462,"")</f>
        <v>295</v>
      </c>
      <c r="M462" s="114" cm="1">
        <f t="array" aca="1" ref="M462" ca="1">IF(AND(M$4="A",ISNUMBER('DataModel-NVDA'!M$4)),INDEX('DataModel-NVDA'!$F$4:$BA$109,MATCH(1,('DataModel-NVDA'!$A$4:$A$109=$A462)*('DataModel-NVDA'!$B$4:$B$109=$B462),0),MATCH(M$3,'DataModel-NVDA'!$F$2:$BA$2,0))*$C462,"")</f>
        <v>296</v>
      </c>
      <c r="N462" s="113" cm="1">
        <f t="array" aca="1" ref="N462" ca="1">IF(AND(N$4="A",ISNUMBER('DataModel-NVDA'!N$4)),INDEX('DataModel-NVDA'!$F$4:$BA$109,MATCH(1,('DataModel-NVDA'!$A$4:$A$109=$A462)*('DataModel-NVDA'!$B$4:$B$109=$B462),0),MATCH(N$3,'DataModel-NVDA'!$F$2:$BA$2,0))*$C462,"")</f>
        <v>320</v>
      </c>
      <c r="O462" s="69" cm="1">
        <f t="array" aca="1" ref="O462" ca="1">IF(AND(O$4="A",ISNUMBER('DataModel-NVDA'!O$4)),INDEX('DataModel-NVDA'!$F$4:$BA$109,MATCH(1,('DataModel-NVDA'!$A$4:$A$109=$A462)*('DataModel-NVDA'!$B$4:$B$109=$B462),0),MATCH(O$3,'DataModel-NVDA'!$F$2:$BA$2,0))*$C462,"")</f>
        <v>423</v>
      </c>
      <c r="P462" s="69" cm="1">
        <f t="array" aca="1" ref="P462" ca="1">IF(AND(P$4="A",ISNUMBER('DataModel-NVDA'!P$4)),INDEX('DataModel-NVDA'!$F$4:$BA$109,MATCH(1,('DataModel-NVDA'!$A$4:$A$109=$A462)*('DataModel-NVDA'!$B$4:$B$109=$B462),0),MATCH(P$3,'DataModel-NVDA'!$F$2:$BA$2,0))*$C462,"")</f>
        <v>523</v>
      </c>
      <c r="Q462" s="114" cm="1">
        <f t="array" aca="1" ref="Q462" ca="1">IF(AND(Q$4="A",ISNUMBER('DataModel-NVDA'!Q$4)),INDEX('DataModel-NVDA'!$F$4:$BA$109,MATCH(1,('DataModel-NVDA'!$A$4:$A$109=$A462)*('DataModel-NVDA'!$B$4:$B$109=$B462),0),MATCH(Q$3,'DataModel-NVDA'!$F$2:$BA$2,0))*$C462,"")</f>
        <v>485</v>
      </c>
      <c r="R462" s="113" cm="1">
        <f t="array" aca="1" ref="R462" ca="1">IF(AND(R$4="A",ISNUMBER('DataModel-NVDA'!R$4)),INDEX('DataModel-NVDA'!$F$4:$BA$109,MATCH(1,('DataModel-NVDA'!$A$4:$A$109=$A462)*('DataModel-NVDA'!$B$4:$B$109=$B462),0),MATCH(R$3,'DataModel-NVDA'!$F$2:$BA$2,0))*$C462,"")</f>
        <v>348</v>
      </c>
      <c r="S462" s="69" cm="1">
        <f t="array" aca="1" ref="S462" ca="1">IF(AND(S$4="A",ISNUMBER('DataModel-NVDA'!S$4)),INDEX('DataModel-NVDA'!$F$4:$BA$109,MATCH(1,('DataModel-NVDA'!$A$4:$A$109=$A462)*('DataModel-NVDA'!$B$4:$B$109=$B462),0),MATCH(S$3,'DataModel-NVDA'!$F$2:$BA$2,0))*$C462,"")</f>
        <v>431</v>
      </c>
      <c r="T462" s="69" cm="1">
        <f t="array" aca="1" ref="T462" ca="1">IF(AND(T$4="A",ISNUMBER('DataModel-NVDA'!T$4)),INDEX('DataModel-NVDA'!$F$4:$BA$109,MATCH(1,('DataModel-NVDA'!$A$4:$A$109=$A462)*('DataModel-NVDA'!$B$4:$B$109=$B462),0),MATCH(T$3,'DataModel-NVDA'!$F$2:$BA$2,0))*$C462,"")</f>
        <v>511</v>
      </c>
      <c r="U462" s="114" cm="1">
        <f t="array" aca="1" ref="U462" ca="1">IF(AND(U$4="A",ISNUMBER('DataModel-NVDA'!U$4)),INDEX('DataModel-NVDA'!$F$4:$BA$109,MATCH(1,('DataModel-NVDA'!$A$4:$A$109=$A462)*('DataModel-NVDA'!$B$4:$B$109=$B462),0),MATCH(U$3,'DataModel-NVDA'!$F$2:$BA$2,0))*$C462,"")</f>
        <v>596</v>
      </c>
      <c r="V462" s="113" cm="1">
        <f t="array" aca="1" ref="V462" ca="1">IF(AND(V$4="A",ISNUMBER('DataModel-NVDA'!V$4)),INDEX('DataModel-NVDA'!$F$4:$BA$109,MATCH(1,('DataModel-NVDA'!$A$4:$A$109=$A462)*('DataModel-NVDA'!$B$4:$B$109=$B462),0),MATCH(V$3,'DataModel-NVDA'!$F$2:$BA$2,0))*$C462,"")</f>
        <v>623</v>
      </c>
      <c r="W462" s="69" cm="1">
        <f t="array" aca="1" ref="W462" ca="1">IF(AND(W$4="A",ISNUMBER('DataModel-NVDA'!W$4)),INDEX('DataModel-NVDA'!$F$4:$BA$109,MATCH(1,('DataModel-NVDA'!$A$4:$A$109=$A462)*('DataModel-NVDA'!$B$4:$B$109=$B462),0),MATCH(W$3,'DataModel-NVDA'!$F$2:$BA$2,0))*$C462,"")</f>
        <v>800</v>
      </c>
      <c r="X462" s="69" cm="1">
        <f t="array" aca="1" ref="X462" ca="1">IF(AND(X$4="A",ISNUMBER('DataModel-NVDA'!X$4)),INDEX('DataModel-NVDA'!$F$4:$BA$109,MATCH(1,('DataModel-NVDA'!$A$4:$A$109=$A462)*('DataModel-NVDA'!$B$4:$B$109=$B462),0),MATCH(X$3,'DataModel-NVDA'!$F$2:$BA$2,0))*$C462,"")</f>
        <v>902</v>
      </c>
      <c r="Y462" s="114" cm="1">
        <f t="array" aca="1" ref="Y462" ca="1">IF(AND(Y$4="A",ISNUMBER('DataModel-NVDA'!Y$4)),INDEX('DataModel-NVDA'!$F$4:$BA$109,MATCH(1,('DataModel-NVDA'!$A$4:$A$109=$A462)*('DataModel-NVDA'!$B$4:$B$109=$B462),0),MATCH(Y$3,'DataModel-NVDA'!$F$2:$BA$2,0))*$C462,"")</f>
        <v>511</v>
      </c>
      <c r="Z462" s="113" cm="1">
        <f t="array" aca="1" ref="Z462" ca="1">IF(AND(Z$4="A",ISNUMBER('DataModel-NVDA'!Z$4)),INDEX('DataModel-NVDA'!$F$4:$BA$109,MATCH(1,('DataModel-NVDA'!$A$4:$A$109=$A462)*('DataModel-NVDA'!$B$4:$B$109=$B462),0),MATCH(Z$3,'DataModel-NVDA'!$F$2:$BA$2,0))*$C462,"")</f>
        <v>368</v>
      </c>
      <c r="AA462" s="69" cm="1">
        <f t="array" aca="1" ref="AA462" ca="1">IF(AND(AA$4="A",ISNUMBER('DataModel-NVDA'!AA$4)),INDEX('DataModel-NVDA'!$F$4:$BA$109,MATCH(1,('DataModel-NVDA'!$A$4:$A$109=$A462)*('DataModel-NVDA'!$B$4:$B$109=$B462),0),MATCH(AA$3,'DataModel-NVDA'!$F$2:$BA$2,0))*$C462,"")</f>
        <v>437</v>
      </c>
      <c r="AB462" s="69" cm="1">
        <f t="array" aca="1" ref="AB462" ca="1">IF(AND(AB$4="A",ISNUMBER('DataModel-NVDA'!AB$4)),INDEX('DataModel-NVDA'!$F$4:$BA$109,MATCH(1,('DataModel-NVDA'!$A$4:$A$109=$A462)*('DataModel-NVDA'!$B$4:$B$109=$B462),0),MATCH(AB$3,'DataModel-NVDA'!$F$2:$BA$2,0))*$C462,"")</f>
        <v>591</v>
      </c>
      <c r="AC462" s="114" cm="1">
        <f t="array" aca="1" ref="AC462" ca="1">IF(AND(AC$4="A",ISNUMBER('DataModel-NVDA'!AC$4)),INDEX('DataModel-NVDA'!$F$4:$BA$109,MATCH(1,('DataModel-NVDA'!$A$4:$A$109=$A462)*('DataModel-NVDA'!$B$4:$B$109=$B462),0),MATCH(AC$3,'DataModel-NVDA'!$F$2:$BA$2,0))*$C462,"")</f>
        <v>687</v>
      </c>
      <c r="AD462" s="113" cm="1">
        <f t="array" aca="1" ref="AD462" ca="1">IF(AND(AD$4="A",ISNUMBER('DataModel-NVDA'!AD$4)),INDEX('DataModel-NVDA'!$F$4:$BA$109,MATCH(1,('DataModel-NVDA'!$A$4:$A$109=$A462)*('DataModel-NVDA'!$B$4:$B$109=$B462),0),MATCH(AD$3,'DataModel-NVDA'!$F$2:$BA$2,0))*$C462,"")</f>
        <v>761</v>
      </c>
      <c r="AE462" s="69" cm="1">
        <f t="array" aca="1" ref="AE462" ca="1">IF(AND(AE$4="A",ISNUMBER('DataModel-NVDA'!AE$4)),INDEX('DataModel-NVDA'!$F$4:$BA$109,MATCH(1,('DataModel-NVDA'!$A$4:$A$109=$A462)*('DataModel-NVDA'!$B$4:$B$109=$B462),0),MATCH(AE$3,'DataModel-NVDA'!$F$2:$BA$2,0))*$C462,"")</f>
        <v>893</v>
      </c>
      <c r="AF462" s="69" cm="1">
        <f t="array" aca="1" ref="AF462" ca="1">IF(AND(AF$4="A",ISNUMBER('DataModel-NVDA'!AF$4)),INDEX('DataModel-NVDA'!$F$4:$BA$109,MATCH(1,('DataModel-NVDA'!$A$4:$A$109=$A462)*('DataModel-NVDA'!$B$4:$B$109=$B462),0),MATCH(AF$3,'DataModel-NVDA'!$F$2:$BA$2,0))*$C462,"")</f>
        <v>1097</v>
      </c>
      <c r="AG462" s="114" cm="1">
        <f t="array" aca="1" ref="AG462" ca="1">IF(AND(AG$4="A",ISNUMBER('DataModel-NVDA'!AG$4)),INDEX('DataModel-NVDA'!$F$4:$BA$109,MATCH(1,('DataModel-NVDA'!$A$4:$A$109=$A462)*('DataModel-NVDA'!$B$4:$B$109=$B462),0),MATCH(AG$3,'DataModel-NVDA'!$F$2:$BA$2,0))*$C462,"")</f>
        <v>1149</v>
      </c>
      <c r="AH462" s="113" cm="1">
        <f t="array" aca="1" ref="AH462" ca="1">IF(AND(AH$4="A",ISNUMBER('DataModel-NVDA'!AH$4)),INDEX('DataModel-NVDA'!$F$4:$BA$109,MATCH(1,('DataModel-NVDA'!$A$4:$A$109=$A462)*('DataModel-NVDA'!$B$4:$B$109=$B462),0),MATCH(AH$3,'DataModel-NVDA'!$F$2:$BA$2,0))*$C462,"")</f>
        <v>1218</v>
      </c>
      <c r="AI462" s="69" cm="1">
        <f t="array" aca="1" ref="AI462" ca="1">IF(AND(AI$4="A",ISNUMBER('DataModel-NVDA'!AI$4)),INDEX('DataModel-NVDA'!$F$4:$BA$109,MATCH(1,('DataModel-NVDA'!$A$4:$A$109=$A462)*('DataModel-NVDA'!$B$4:$B$109=$B462),0),MATCH(AI$3,'DataModel-NVDA'!$F$2:$BA$2,0))*$C462,"")</f>
        <v>1474</v>
      </c>
      <c r="AJ462" s="69" cm="1">
        <f t="array" aca="1" ref="AJ462" ca="1">IF(AND(AJ$4="A",ISNUMBER('DataModel-NVDA'!AJ$4)),INDEX('DataModel-NVDA'!$F$4:$BA$109,MATCH(1,('DataModel-NVDA'!$A$4:$A$109=$A462)*('DataModel-NVDA'!$B$4:$B$109=$B462),0),MATCH(AJ$3,'DataModel-NVDA'!$F$2:$BA$2,0))*$C462,"")</f>
        <v>1664</v>
      </c>
      <c r="AK462" s="114" cm="1">
        <f t="array" aca="1" ref="AK462" ca="1">IF(AND(AK$4="A",ISNUMBER('DataModel-NVDA'!AK$4)),INDEX('DataModel-NVDA'!$F$4:$BA$109,MATCH(1,('DataModel-NVDA'!$A$4:$A$109=$A462)*('DataModel-NVDA'!$B$4:$B$109=$B462),0),MATCH(AK$3,'DataModel-NVDA'!$F$2:$BA$2,0))*$C462,"")</f>
        <v>1783</v>
      </c>
      <c r="AL462" s="113" cm="1">
        <f t="array" aca="1" ref="AL462" ca="1">IF(AND(AL$4="A",ISNUMBER('DataModel-NVDA'!AL$4)),INDEX('DataModel-NVDA'!$F$4:$BA$109,MATCH(1,('DataModel-NVDA'!$A$4:$A$109=$A462)*('DataModel-NVDA'!$B$4:$B$109=$B462),0),MATCH(AL$3,'DataModel-NVDA'!$F$2:$BA$2,0))*$C462,"")</f>
        <v>1999</v>
      </c>
      <c r="AM462" s="69" cm="1">
        <f t="array" aca="1" ref="AM462" ca="1">IF(AND(AM$4="A",ISNUMBER('DataModel-NVDA'!AM$4)),INDEX('DataModel-NVDA'!$F$4:$BA$109,MATCH(1,('DataModel-NVDA'!$A$4:$A$109=$A462)*('DataModel-NVDA'!$B$4:$B$109=$B462),0),MATCH(AM$3,'DataModel-NVDA'!$F$2:$BA$2,0))*$C462,"")</f>
        <v>2421</v>
      </c>
      <c r="AN462" s="69" cm="1">
        <f t="array" aca="1" ref="AN462" ca="1">IF(AND(AN$4="A",ISNUMBER('DataModel-NVDA'!AN$4)),INDEX('DataModel-NVDA'!$F$4:$BA$109,MATCH(1,('DataModel-NVDA'!$A$4:$A$109=$A462)*('DataModel-NVDA'!$B$4:$B$109=$B462),0),MATCH(AN$3,'DataModel-NVDA'!$F$2:$BA$2,0))*$C462,"")</f>
        <v>1491</v>
      </c>
      <c r="AO462" s="114" cm="1">
        <f t="array" aca="1" ref="AO462" ca="1">IF(AND(AO$4="A",ISNUMBER('DataModel-NVDA'!AO$4)),INDEX('DataModel-NVDA'!$F$4:$BA$109,MATCH(1,('DataModel-NVDA'!$A$4:$A$109=$A462)*('DataModel-NVDA'!$B$4:$B$109=$B462),0),MATCH(AO$3,'DataModel-NVDA'!$F$2:$BA$2,0))*$C462,"")</f>
        <v>1193</v>
      </c>
      <c r="AP462" s="113" cm="1">
        <f t="array" aca="1" ref="AP462" ca="1">IF(AND(AP$4="A",ISNUMBER('DataModel-NVDA'!AP$4)),INDEX('DataModel-NVDA'!$F$4:$BA$109,MATCH(1,('DataModel-NVDA'!$A$4:$A$109=$A462)*('DataModel-NVDA'!$B$4:$B$109=$B462),0),MATCH(AP$3,'DataModel-NVDA'!$F$2:$BA$2,0))*$C462,"")</f>
        <v>1141</v>
      </c>
      <c r="AQ462" s="69" cm="1">
        <f t="array" aca="1" ref="AQ462" ca="1">IF(AND(AQ$4="A",ISNUMBER('DataModel-NVDA'!AQ$4)),INDEX('DataModel-NVDA'!$F$4:$BA$109,MATCH(1,('DataModel-NVDA'!$A$4:$A$109=$A462)*('DataModel-NVDA'!$B$4:$B$109=$B462),0),MATCH(AQ$3,'DataModel-NVDA'!$F$2:$BA$2,0))*$C462,"")</f>
        <v>1929</v>
      </c>
      <c r="AR462" s="69" cm="1">
        <f t="array" aca="1" ref="AR462" ca="1">IF(AND(AR$4="A",ISNUMBER('DataModel-NVDA'!AR$4)),INDEX('DataModel-NVDA'!$F$4:$BA$109,MATCH(1,('DataModel-NVDA'!$A$4:$A$109=$A462)*('DataModel-NVDA'!$B$4:$B$109=$B462),0),MATCH(AR$3,'DataModel-NVDA'!$F$2:$BA$2,0))*$C462,"")</f>
        <v>2380</v>
      </c>
      <c r="AS462" s="114" cm="1">
        <f t="array" aca="1" ref="AS462" ca="1">IF(AND(AS$4="A",ISNUMBER('DataModel-NVDA'!AS$4)),INDEX('DataModel-NVDA'!$F$4:$BA$109,MATCH(1,('DataModel-NVDA'!$A$4:$A$109=$A462)*('DataModel-NVDA'!$B$4:$B$109=$B462),0),MATCH(AS$3,'DataModel-NVDA'!$F$2:$BA$2,0))*$C462,"")</f>
        <v>2699</v>
      </c>
      <c r="AT462" s="113" cm="1">
        <f t="array" aca="1" ref="AT462" ca="1">IF(AND(AT$4="A",ISNUMBER('DataModel-NVDA'!AT$4)),INDEX('DataModel-NVDA'!$F$4:$BA$109,MATCH(1,('DataModel-NVDA'!$A$4:$A$109=$A462)*('DataModel-NVDA'!$B$4:$B$109=$B462),0),MATCH(AT$3,'DataModel-NVDA'!$F$2:$BA$2,0))*$C462,"")</f>
        <v>2715</v>
      </c>
      <c r="AU462" s="69" cm="1">
        <f t="array" aca="1" ref="AU462" ca="1">IF(AND(AU$4="A",ISNUMBER('DataModel-NVDA'!AU$4)),INDEX('DataModel-NVDA'!$F$4:$BA$109,MATCH(1,('DataModel-NVDA'!$A$4:$A$109=$A462)*('DataModel-NVDA'!$B$4:$B$109=$B462),0),MATCH(AU$3,'DataModel-NVDA'!$F$2:$BA$2,0))*$C462,"")</f>
        <v>3680</v>
      </c>
      <c r="AV462" s="69" cm="1">
        <f t="array" aca="1" ref="AV462" ca="1">IF(AND(AV$4="A",ISNUMBER('DataModel-NVDA'!AV$4)),INDEX('DataModel-NVDA'!$F$4:$BA$109,MATCH(1,('DataModel-NVDA'!$A$4:$A$109=$A462)*('DataModel-NVDA'!$B$4:$B$109=$B462),0),MATCH(AV$3,'DataModel-NVDA'!$F$2:$BA$2,0))*$C462,"")</f>
        <v>5353</v>
      </c>
      <c r="AW462" s="114" t="str" cm="1">
        <f t="array" aca="1" ref="AW462" ca="1">IF(AND(AW$4="A",ISNUMBER('DataModel-NVDA'!AW$4)),INDEX('DataModel-NVDA'!$F$4:$BA$109,MATCH(1,('DataModel-NVDA'!$A$4:$A$109=$A462)*('DataModel-NVDA'!$B$4:$B$109=$B462),0),MATCH(AW$3,'DataModel-NVDA'!$F$2:$BA$2,0))*$C462,"")</f>
        <v/>
      </c>
      <c r="AX462" s="113" t="str" cm="1">
        <f t="array" aca="1" ref="AX462" ca="1">IF(AND(AX$4="A",ISNUMBER('DataModel-NVDA'!AX$4)),INDEX('DataModel-NVDA'!$F$4:$BA$109,MATCH(1,('DataModel-NVDA'!$A$4:$A$109=$A462)*('DataModel-NVDA'!$B$4:$B$109=$B462),0),MATCH(AX$3,'DataModel-NVDA'!$F$2:$BA$2,0))*$C462,"")</f>
        <v/>
      </c>
      <c r="AY462" s="69" t="str" cm="1">
        <f t="array" aca="1" ref="AY462" ca="1">IF(AND(AY$4="A",ISNUMBER('DataModel-NVDA'!AY$4)),INDEX('DataModel-NVDA'!$F$4:$BA$109,MATCH(1,('DataModel-NVDA'!$A$4:$A$109=$A462)*('DataModel-NVDA'!$B$4:$B$109=$B462),0),MATCH(AY$3,'DataModel-NVDA'!$F$2:$BA$2,0))*$C462,"")</f>
        <v/>
      </c>
      <c r="AZ462" s="69" t="str" cm="1">
        <f t="array" aca="1" ref="AZ462" ca="1">IF(AND(AZ$4="A",ISNUMBER('DataModel-NVDA'!AZ$4)),INDEX('DataModel-NVDA'!$F$4:$BA$109,MATCH(1,('DataModel-NVDA'!$A$4:$A$109=$A462)*('DataModel-NVDA'!$B$4:$B$109=$B462),0),MATCH(AZ$3,'DataModel-NVDA'!$F$2:$BA$2,0))*$C462,"")</f>
        <v/>
      </c>
      <c r="BA462" s="114" t="str" cm="1">
        <f t="array" aca="1" ref="BA462" ca="1">IF(AND(BA$4="A",ISNUMBER('DataModel-NVDA'!BA$4)),INDEX('DataModel-NVDA'!$F$4:$BA$109,MATCH(1,('DataModel-NVDA'!$A$4:$A$109=$A462)*('DataModel-NVDA'!$B$4:$B$109=$B462),0),MATCH(BA$3,'DataModel-NVDA'!$F$2:$BA$2,0))*$C462,"")</f>
        <v/>
      </c>
      <c r="BB462" s="113"/>
      <c r="BC462" s="69"/>
      <c r="BD462" s="69"/>
      <c r="BE462" s="114"/>
      <c r="BF462" s="113"/>
      <c r="BG462" s="69"/>
      <c r="BH462" s="69"/>
      <c r="BI462" s="114"/>
      <c r="BJ462" s="113"/>
      <c r="BK462" s="69"/>
      <c r="BL462" s="69"/>
      <c r="BM462" s="114"/>
      <c r="BN462" s="113"/>
      <c r="BO462" s="69"/>
      <c r="BP462" s="69"/>
      <c r="BQ462" s="114"/>
      <c r="BR462" s="113"/>
      <c r="BS462" s="69"/>
      <c r="BT462" s="69"/>
      <c r="BU462" s="114"/>
      <c r="BV462" s="113"/>
      <c r="BW462" s="69"/>
      <c r="BX462" s="69"/>
      <c r="BY462" s="114"/>
      <c r="BZ462" s="113"/>
      <c r="CA462" s="69"/>
      <c r="CB462" s="69"/>
      <c r="CC462" s="114"/>
      <c r="CD462" s="113"/>
      <c r="CE462" s="69"/>
      <c r="CF462" s="69"/>
      <c r="CG462" s="114"/>
      <c r="CH462" s="113"/>
      <c r="CI462" s="69"/>
      <c r="CJ462" s="69"/>
      <c r="CK462" s="114"/>
      <c r="CL462" s="113"/>
      <c r="CM462" s="69"/>
      <c r="CN462" s="69"/>
      <c r="CO462" s="114"/>
      <c r="CP462" s="113"/>
      <c r="CQ462" s="69"/>
      <c r="CR462" s="69"/>
      <c r="CS462" s="114"/>
      <c r="CT462" s="113"/>
      <c r="CU462" s="69"/>
      <c r="CV462" s="69"/>
      <c r="CW462" s="114"/>
      <c r="CX462" s="113"/>
      <c r="CY462" s="69"/>
      <c r="CZ462" s="69"/>
      <c r="DA462" s="114"/>
      <c r="DB462" s="113"/>
      <c r="DC462" s="69"/>
      <c r="DD462" s="69"/>
      <c r="DE462" s="114"/>
      <c r="DF462" s="113"/>
      <c r="DG462" s="69"/>
      <c r="DH462" s="69"/>
      <c r="DI462" s="114"/>
      <c r="DK462" s="69">
        <f t="shared" ref="DK462:EK462" ca="1" si="769">SUM(OFFSET($E462,,MATCH(DK$3,$F$5:$DI$5,0)+3,,1))</f>
        <v>293.22300000000001</v>
      </c>
      <c r="DL462" s="69">
        <f t="shared" ca="1" si="769"/>
        <v>296</v>
      </c>
      <c r="DM462" s="69">
        <f t="shared" ca="1" si="769"/>
        <v>485</v>
      </c>
      <c r="DN462" s="69">
        <f t="shared" ca="1" si="769"/>
        <v>596</v>
      </c>
      <c r="DO462" s="69">
        <f t="shared" ca="1" si="769"/>
        <v>511</v>
      </c>
      <c r="DP462" s="69">
        <f t="shared" ca="1" si="769"/>
        <v>687</v>
      </c>
      <c r="DQ462" s="69">
        <f t="shared" ca="1" si="769"/>
        <v>1149</v>
      </c>
      <c r="DR462" s="69">
        <f t="shared" ca="1" si="769"/>
        <v>1783</v>
      </c>
      <c r="DS462" s="69">
        <f t="shared" ca="1" si="769"/>
        <v>1193</v>
      </c>
      <c r="DT462" s="69">
        <f t="shared" ca="1" si="769"/>
        <v>2699</v>
      </c>
      <c r="DU462" s="69">
        <f t="shared" ca="1" si="769"/>
        <v>0</v>
      </c>
      <c r="DV462" s="69">
        <f t="shared" ca="1" si="769"/>
        <v>0</v>
      </c>
      <c r="DW462" s="69">
        <f t="shared" ca="1" si="769"/>
        <v>0</v>
      </c>
      <c r="DX462" s="69">
        <f t="shared" ca="1" si="769"/>
        <v>0</v>
      </c>
      <c r="DY462" s="69">
        <f t="shared" ca="1" si="769"/>
        <v>0</v>
      </c>
      <c r="DZ462" s="69">
        <f t="shared" ca="1" si="769"/>
        <v>0</v>
      </c>
      <c r="EA462" s="69">
        <f t="shared" ca="1" si="769"/>
        <v>0</v>
      </c>
      <c r="EB462" s="69">
        <f t="shared" ca="1" si="769"/>
        <v>0</v>
      </c>
      <c r="EC462" s="69">
        <f t="shared" ca="1" si="769"/>
        <v>0</v>
      </c>
      <c r="ED462" s="69">
        <f t="shared" ca="1" si="769"/>
        <v>0</v>
      </c>
      <c r="EE462" s="69">
        <f t="shared" ca="1" si="769"/>
        <v>0</v>
      </c>
      <c r="EF462" s="69">
        <f t="shared" ca="1" si="769"/>
        <v>0</v>
      </c>
      <c r="EG462" s="69">
        <f t="shared" ca="1" si="769"/>
        <v>0</v>
      </c>
      <c r="EH462" s="69">
        <f t="shared" ca="1" si="769"/>
        <v>0</v>
      </c>
      <c r="EI462" s="69">
        <f t="shared" ca="1" si="769"/>
        <v>0</v>
      </c>
      <c r="EJ462" s="69">
        <f t="shared" ca="1" si="769"/>
        <v>0</v>
      </c>
      <c r="EK462" s="69">
        <f t="shared" ca="1" si="769"/>
        <v>0</v>
      </c>
    </row>
    <row r="463" spans="1:141" outlineLevel="2" x14ac:dyDescent="0.25">
      <c r="A463" s="90"/>
      <c r="B463" s="90"/>
      <c r="C463" s="90"/>
      <c r="D463" s="90"/>
      <c r="F463" s="100"/>
      <c r="I463" s="101"/>
      <c r="J463" s="100"/>
      <c r="M463" s="101"/>
      <c r="N463" s="100"/>
      <c r="Q463" s="101"/>
      <c r="R463" s="100"/>
      <c r="U463" s="101"/>
      <c r="V463" s="100"/>
      <c r="Y463" s="101"/>
      <c r="Z463" s="100"/>
      <c r="AC463" s="101"/>
      <c r="AD463" s="100"/>
      <c r="AG463" s="101"/>
      <c r="AH463" s="100"/>
      <c r="AK463" s="101"/>
      <c r="AL463" s="100"/>
      <c r="AO463" s="101"/>
      <c r="AP463" s="100"/>
      <c r="AS463" s="101"/>
      <c r="AT463" s="100"/>
      <c r="AW463" s="101"/>
      <c r="AX463" s="100"/>
      <c r="BA463" s="101"/>
      <c r="BB463" s="100"/>
      <c r="BE463" s="101"/>
      <c r="BF463" s="100"/>
      <c r="BI463" s="101"/>
      <c r="BJ463" s="100"/>
      <c r="BM463" s="101"/>
      <c r="BN463" s="100"/>
      <c r="BQ463" s="101"/>
      <c r="BR463" s="100"/>
      <c r="BU463" s="101"/>
      <c r="BV463" s="100"/>
      <c r="BY463" s="101"/>
      <c r="BZ463" s="100"/>
      <c r="CC463" s="101"/>
      <c r="CD463" s="100"/>
      <c r="CG463" s="101"/>
      <c r="CH463" s="100"/>
      <c r="CK463" s="101"/>
      <c r="CL463" s="100"/>
      <c r="CO463" s="101"/>
      <c r="CP463" s="100"/>
      <c r="CS463" s="101"/>
      <c r="CT463" s="100"/>
      <c r="CW463" s="101"/>
      <c r="CX463" s="100"/>
      <c r="DA463" s="101"/>
      <c r="DB463" s="100"/>
      <c r="DE463" s="101"/>
      <c r="DF463" s="100"/>
      <c r="DI463" s="101"/>
    </row>
    <row r="464" spans="1:141" outlineLevel="2" x14ac:dyDescent="0.25">
      <c r="A464" s="90"/>
      <c r="B464" s="90"/>
      <c r="C464" s="90"/>
      <c r="D464" s="90"/>
      <c r="E464" t="str">
        <f>CONCATENATE(E457," - model")</f>
        <v>Accounts payable - model</v>
      </c>
      <c r="F464" s="100"/>
      <c r="I464" s="101"/>
      <c r="J464" s="100"/>
      <c r="M464" s="101"/>
      <c r="N464" s="100"/>
      <c r="Q464" s="101"/>
      <c r="R464" s="100"/>
      <c r="U464" s="101"/>
      <c r="V464" s="100"/>
      <c r="Y464" s="101"/>
      <c r="Z464" s="100"/>
      <c r="AC464" s="101"/>
      <c r="AD464" s="100"/>
      <c r="AG464" s="101"/>
      <c r="AH464" s="100"/>
      <c r="AK464" s="101"/>
      <c r="AL464" s="113">
        <f ca="1">AL462</f>
        <v>1999</v>
      </c>
      <c r="AM464" s="69">
        <f ca="1">AM462</f>
        <v>2421</v>
      </c>
      <c r="AN464" s="69">
        <f ca="1">AN462</f>
        <v>1491</v>
      </c>
      <c r="AO464" s="114">
        <f ca="1">AO462</f>
        <v>1193</v>
      </c>
      <c r="AP464" s="113" cm="1">
        <f t="array" aca="1" ref="AP464" ca="1">IF($I$9=1,IF(AP$4="A",AP462,AP465*AP$20*4/365),IF(AP$4="A",AP462,INDEX($DT$20:$EK$20,,MATCH(CONCATENATE("FY ",RIGHT(AP$3,4)),$DT$3:$EK$3,0))*AP467/365))</f>
        <v>1141</v>
      </c>
      <c r="AQ464" s="69" cm="1">
        <f t="array" aca="1" ref="AQ464" ca="1">IF($I$9=1,IF(AQ$4="A",AQ462,AQ465*AQ$20*4/365),IF(AQ$4="A",AQ462,INDEX($DT$20:$EK$20,,MATCH(CONCATENATE("FY ",RIGHT(AQ$3,4)),$DT$3:$EK$3,0))*AQ467/365))</f>
        <v>1929</v>
      </c>
      <c r="AR464" s="69" cm="1">
        <f t="array" aca="1" ref="AR464" ca="1">IF($I$9=1,IF(AR$4="A",AR462,AR465*AR$20*4/365),IF(AR$4="A",AR462,INDEX($DT$20:$EK$20,,MATCH(CONCATENATE("FY ",RIGHT(AR$3,4)),$DT$3:$EK$3,0))*AR467/365))</f>
        <v>2380</v>
      </c>
      <c r="AS464" s="114" cm="1">
        <f t="array" aca="1" ref="AS464" ca="1">IF($I$9=1,IF(AS$4="A",AS462,AS465*AS$20*4/365),IF(AS$4="A",AS462,INDEX($DT$20:$EK$20,,MATCH(CONCATENATE("FY ",RIGHT(AS$3,4)),$DT$3:$EK$3,0))*AS467/365))</f>
        <v>2699</v>
      </c>
      <c r="AT464" s="113" cm="1">
        <f t="array" aca="1" ref="AT464" ca="1">IF($I$9=1,IF(AT$4="A",AT462,AT465*AT$20*4/365),IF(AT$4="A",AT462,INDEX($DT$20:$EK$20,,MATCH(CONCATENATE("FY ",RIGHT(AT$3,4)),$DT$3:$EK$3,0))*AT467/365))</f>
        <v>2715</v>
      </c>
      <c r="AU464" s="69" cm="1">
        <f t="array" aca="1" ref="AU464" ca="1">IF($I$9=1,IF(AU$4="A",AU462,AU465*AU$20*4/365),IF(AU$4="A",AU462,INDEX($DT$20:$EK$20,,MATCH(CONCATENATE("FY ",RIGHT(AU$3,4)),$DT$3:$EK$3,0))*AU467/365))</f>
        <v>3680</v>
      </c>
      <c r="AV464" s="69" cm="1">
        <f t="array" aca="1" ref="AV464" ca="1">IF($I$9=1,IF(AV$4="A",AV462,AV465*AV$20*4/365),IF(AV$4="A",AV462,INDEX($DT$20:$EK$20,,MATCH(CONCATENATE("FY ",RIGHT(AV$3,4)),$DT$3:$EK$3,0))*AV467/365))</f>
        <v>5353</v>
      </c>
      <c r="AW464" s="114" cm="1">
        <f t="array" aca="1" ref="AW464" ca="1">IF($I$9=1,IF(AW$4="A",AW462,AW465*AW$20*4/365),IF(AW$4="A",AW462,INDEX($DT$20:$EK$20,,MATCH(CONCATENATE("FY ",RIGHT(AW$3,4)),$DT$3:$EK$3,0))*AW467/365))</f>
        <v>5125.0863570640286</v>
      </c>
      <c r="AX464" s="113" cm="1">
        <f t="array" aca="1" ref="AX464" ca="1">IF($I$9=1,IF(AX$4="A",AX462,AX465*AX$20*4/365),IF(AX$4="A",AX462,INDEX($DT$20:$EK$20,,MATCH(CONCATENATE("FY ",RIGHT(AX$3,4)),$DT$3:$EK$3,0))*AX467/365))</f>
        <v>8041.7268379916395</v>
      </c>
      <c r="AY464" s="69" cm="1">
        <f t="array" aca="1" ref="AY464" ca="1">IF($I$9=1,IF(AY$4="A",AY462,AY465*AY$20*4/365),IF(AY$4="A",AY462,INDEX($DT$20:$EK$20,,MATCH(CONCATENATE("FY ",RIGHT(AY$3,4)),$DT$3:$EK$3,0))*AY467/365))</f>
        <v>8041.7268379916395</v>
      </c>
      <c r="AZ464" s="69" cm="1">
        <f t="array" aca="1" ref="AZ464" ca="1">IF($I$9=1,IF(AZ$4="A",AZ462,AZ465*AZ$20*4/365),IF(AZ$4="A",AZ462,INDEX($DT$20:$EK$20,,MATCH(CONCATENATE("FY ",RIGHT(AZ$3,4)),$DT$3:$EK$3,0))*AZ467/365))</f>
        <v>8041.7268379916395</v>
      </c>
      <c r="BA464" s="114" cm="1">
        <f t="array" aca="1" ref="BA464" ca="1">IF($I$9=1,IF(BA$4="A",BA462,BA465*BA$20*4/365),IF(BA$4="A",BA462,INDEX($DT$20:$EK$20,,MATCH(CONCATENATE("FY ",RIGHT(BA$3,4)),$DT$3:$EK$3,0))*BA467/365))</f>
        <v>8041.7268379916395</v>
      </c>
      <c r="BB464" s="113" cm="1">
        <f t="array" aca="1" ref="BB464" ca="1">IF($I$9=1,IF(BB$4="A",BB462,BB465*BB$20*4/365),IF(BB$4="A",BB462,INDEX($DT$20:$EK$20,,MATCH(CONCATENATE("FY ",RIGHT(BB$3,4)),$DT$3:$EK$3,0))*BB467/365))</f>
        <v>9752.1881628839456</v>
      </c>
      <c r="BC464" s="69" cm="1">
        <f t="array" aca="1" ref="BC464" ca="1">IF($I$9=1,IF(BC$4="A",BC462,BC465*BC$20*4/365),IF(BC$4="A",BC462,INDEX($DT$20:$EK$20,,MATCH(CONCATENATE("FY ",RIGHT(BC$3,4)),$DT$3:$EK$3,0))*BC467/365))</f>
        <v>9752.1881628839456</v>
      </c>
      <c r="BD464" s="69" cm="1">
        <f t="array" aca="1" ref="BD464" ca="1">IF($I$9=1,IF(BD$4="A",BD462,BD465*BD$20*4/365),IF(BD$4="A",BD462,INDEX($DT$20:$EK$20,,MATCH(CONCATENATE("FY ",RIGHT(BD$3,4)),$DT$3:$EK$3,0))*BD467/365))</f>
        <v>9752.1881628839456</v>
      </c>
      <c r="BE464" s="114" cm="1">
        <f t="array" aca="1" ref="BE464" ca="1">IF($I$9=1,IF(BE$4="A",BE462,BE465*BE$20*4/365),IF(BE$4="A",BE462,INDEX($DT$20:$EK$20,,MATCH(CONCATENATE("FY ",RIGHT(BE$3,4)),$DT$3:$EK$3,0))*BE467/365))</f>
        <v>9752.1881628839456</v>
      </c>
      <c r="BF464" s="113" cm="1">
        <f t="array" aca="1" ref="BF464" ca="1">IF($I$9=1,IF(BF$4="A",BF462,BF465*BF$20*4/365),IF(BF$4="A",BF462,INDEX($DT$20:$EK$20,,MATCH(CONCATENATE("FY ",RIGHT(BF$3,4)),$DT$3:$EK$3,0))*BF467/365))</f>
        <v>11192.780327882456</v>
      </c>
      <c r="BG464" s="69" cm="1">
        <f t="array" aca="1" ref="BG464" ca="1">IF($I$9=1,IF(BG$4="A",BG462,BG465*BG$20*4/365),IF(BG$4="A",BG462,INDEX($DT$20:$EK$20,,MATCH(CONCATENATE("FY ",RIGHT(BG$3,4)),$DT$3:$EK$3,0))*BG467/365))</f>
        <v>11192.780327882456</v>
      </c>
      <c r="BH464" s="69" cm="1">
        <f t="array" aca="1" ref="BH464" ca="1">IF($I$9=1,IF(BH$4="A",BH462,BH465*BH$20*4/365),IF(BH$4="A",BH462,INDEX($DT$20:$EK$20,,MATCH(CONCATENATE("FY ",RIGHT(BH$3,4)),$DT$3:$EK$3,0))*BH467/365))</f>
        <v>11192.780327882456</v>
      </c>
      <c r="BI464" s="114" cm="1">
        <f t="array" aca="1" ref="BI464" ca="1">IF($I$9=1,IF(BI$4="A",BI462,BI465*BI$20*4/365),IF(BI$4="A",BI462,INDEX($DT$20:$EK$20,,MATCH(CONCATENATE("FY ",RIGHT(BI$3,4)),$DT$3:$EK$3,0))*BI467/365))</f>
        <v>11192.780327882456</v>
      </c>
      <c r="BJ464" s="113" cm="1">
        <f t="array" aca="1" ref="BJ464" ca="1">IF($I$9=1,IF(BJ$4="A",BJ462,BJ465*BJ$20*4/365),IF(BJ$4="A",BJ462,INDEX($DT$20:$EK$20,,MATCH(CONCATENATE("FY ",RIGHT(BJ$3,4)),$DT$3:$EK$3,0))*BJ467/365))</f>
        <v>12423.986163949523</v>
      </c>
      <c r="BK464" s="69" cm="1">
        <f t="array" aca="1" ref="BK464" ca="1">IF($I$9=1,IF(BK$4="A",BK462,BK465*BK$20*4/365),IF(BK$4="A",BK462,INDEX($DT$20:$EK$20,,MATCH(CONCATENATE("FY ",RIGHT(BK$3,4)),$DT$3:$EK$3,0))*BK467/365))</f>
        <v>12423.986163949523</v>
      </c>
      <c r="BL464" s="69" cm="1">
        <f t="array" aca="1" ref="BL464" ca="1">IF($I$9=1,IF(BL$4="A",BL462,BL465*BL$20*4/365),IF(BL$4="A",BL462,INDEX($DT$20:$EK$20,,MATCH(CONCATENATE("FY ",RIGHT(BL$3,4)),$DT$3:$EK$3,0))*BL467/365))</f>
        <v>12423.986163949523</v>
      </c>
      <c r="BM464" s="114" cm="1">
        <f t="array" aca="1" ref="BM464" ca="1">IF($I$9=1,IF(BM$4="A",BM462,BM465*BM$20*4/365),IF(BM$4="A",BM462,INDEX($DT$20:$EK$20,,MATCH(CONCATENATE("FY ",RIGHT(BM$3,4)),$DT$3:$EK$3,0))*BM467/365))</f>
        <v>12423.986163949523</v>
      </c>
      <c r="BN464" s="113" cm="1">
        <f t="array" aca="1" ref="BN464" ca="1">IF($I$9=1,IF(BN$4="A",BN462,BN465*BN$20*4/365),IF(BN$4="A",BN462,INDEX($DT$20:$EK$20,,MATCH(CONCATENATE("FY ",RIGHT(BN$3,4)),$DT$3:$EK$3,0))*BN467/365))</f>
        <v>13417.905057065482</v>
      </c>
      <c r="BO464" s="69" cm="1">
        <f t="array" aca="1" ref="BO464" ca="1">IF($I$9=1,IF(BO$4="A",BO462,BO465*BO$20*4/365),IF(BO$4="A",BO462,INDEX($DT$20:$EK$20,,MATCH(CONCATENATE("FY ",RIGHT(BO$3,4)),$DT$3:$EK$3,0))*BO467/365))</f>
        <v>13417.905057065482</v>
      </c>
      <c r="BP464" s="69" cm="1">
        <f t="array" aca="1" ref="BP464" ca="1">IF($I$9=1,IF(BP$4="A",BP462,BP465*BP$20*4/365),IF(BP$4="A",BP462,INDEX($DT$20:$EK$20,,MATCH(CONCATENATE("FY ",RIGHT(BP$3,4)),$DT$3:$EK$3,0))*BP467/365))</f>
        <v>13417.905057065482</v>
      </c>
      <c r="BQ464" s="114" cm="1">
        <f t="array" aca="1" ref="BQ464" ca="1">IF($I$9=1,IF(BQ$4="A",BQ462,BQ465*BQ$20*4/365),IF(BQ$4="A",BQ462,INDEX($DT$20:$EK$20,,MATCH(CONCATENATE("FY ",RIGHT(BQ$3,4)),$DT$3:$EK$3,0))*BQ467/365))</f>
        <v>13417.905057065482</v>
      </c>
      <c r="BR464" s="113" cm="1">
        <f t="array" aca="1" ref="BR464" ca="1">IF($I$9=1,IF(BR$4="A",BR462,BR465*BR$20*4/365),IF(BR$4="A",BR462,INDEX($DT$20:$EK$20,,MATCH(CONCATENATE("FY ",RIGHT(BR$3,4)),$DT$3:$EK$3,0))*BR467/365))</f>
        <v>14088.800309918764</v>
      </c>
      <c r="BS464" s="69" cm="1">
        <f t="array" aca="1" ref="BS464" ca="1">IF($I$9=1,IF(BS$4="A",BS462,BS465*BS$20*4/365),IF(BS$4="A",BS462,INDEX($DT$20:$EK$20,,MATCH(CONCATENATE("FY ",RIGHT(BS$3,4)),$DT$3:$EK$3,0))*BS467/365))</f>
        <v>14088.800309918764</v>
      </c>
      <c r="BT464" s="69" cm="1">
        <f t="array" aca="1" ref="BT464" ca="1">IF($I$9=1,IF(BT$4="A",BT462,BT465*BT$20*4/365),IF(BT$4="A",BT462,INDEX($DT$20:$EK$20,,MATCH(CONCATENATE("FY ",RIGHT(BT$3,4)),$DT$3:$EK$3,0))*BT467/365))</f>
        <v>14088.800309918764</v>
      </c>
      <c r="BU464" s="114" cm="1">
        <f t="array" aca="1" ref="BU464" ca="1">IF($I$9=1,IF(BU$4="A",BU462,BU465*BU$20*4/365),IF(BU$4="A",BU462,INDEX($DT$20:$EK$20,,MATCH(CONCATENATE("FY ",RIGHT(BU$3,4)),$DT$3:$EK$3,0))*BU467/365))</f>
        <v>14088.800309918764</v>
      </c>
      <c r="BV464" s="113" cm="1">
        <f t="array" aca="1" ref="BV464" ca="1">IF($I$9=1,IF(BV$4="A",BV462,BV465*BV$20*4/365),IF(BV$4="A",BV462,INDEX($DT$20:$EK$20,,MATCH(CONCATENATE("FY ",RIGHT(BV$3,4)),$DT$3:$EK$3,0))*BV467/365))</f>
        <v>14793.24032541469</v>
      </c>
      <c r="BW464" s="69" cm="1">
        <f t="array" aca="1" ref="BW464" ca="1">IF($I$9=1,IF(BW$4="A",BW462,BW465*BW$20*4/365),IF(BW$4="A",BW462,INDEX($DT$20:$EK$20,,MATCH(CONCATENATE("FY ",RIGHT(BW$3,4)),$DT$3:$EK$3,0))*BW467/365))</f>
        <v>14793.24032541469</v>
      </c>
      <c r="BX464" s="69" cm="1">
        <f t="array" aca="1" ref="BX464" ca="1">IF($I$9=1,IF(BX$4="A",BX462,BX465*BX$20*4/365),IF(BX$4="A",BX462,INDEX($DT$20:$EK$20,,MATCH(CONCATENATE("FY ",RIGHT(BX$3,4)),$DT$3:$EK$3,0))*BX467/365))</f>
        <v>14793.24032541469</v>
      </c>
      <c r="BY464" s="114" cm="1">
        <f t="array" aca="1" ref="BY464" ca="1">IF($I$9=1,IF(BY$4="A",BY462,BY465*BY$20*4/365),IF(BY$4="A",BY462,INDEX($DT$20:$EK$20,,MATCH(CONCATENATE("FY ",RIGHT(BY$3,4)),$DT$3:$EK$3,0))*BY467/365))</f>
        <v>14793.24032541469</v>
      </c>
      <c r="BZ464" s="113" cm="1">
        <f t="array" aca="1" ref="BZ464" ca="1">IF($I$9=1,IF(BZ$4="A",BZ462,BZ465*BZ$20*4/365),IF(BZ$4="A",BZ462,INDEX($DT$20:$EK$20,,MATCH(CONCATENATE("FY ",RIGHT(BZ$3,4)),$DT$3:$EK$3,0))*BZ467/365))</f>
        <v>15532.902341685431</v>
      </c>
      <c r="CA464" s="69" cm="1">
        <f t="array" aca="1" ref="CA464" ca="1">IF($I$9=1,IF(CA$4="A",CA462,CA465*CA$20*4/365),IF(CA$4="A",CA462,INDEX($DT$20:$EK$20,,MATCH(CONCATENATE("FY ",RIGHT(CA$3,4)),$DT$3:$EK$3,0))*CA467/365))</f>
        <v>15532.902341685431</v>
      </c>
      <c r="CB464" s="69" cm="1">
        <f t="array" aca="1" ref="CB464" ca="1">IF($I$9=1,IF(CB$4="A",CB462,CB465*CB$20*4/365),IF(CB$4="A",CB462,INDEX($DT$20:$EK$20,,MATCH(CONCATENATE("FY ",RIGHT(CB$3,4)),$DT$3:$EK$3,0))*CB467/365))</f>
        <v>15532.902341685431</v>
      </c>
      <c r="CC464" s="114" cm="1">
        <f t="array" aca="1" ref="CC464" ca="1">IF($I$9=1,IF(CC$4="A",CC462,CC465*CC$20*4/365),IF(CC$4="A",CC462,INDEX($DT$20:$EK$20,,MATCH(CONCATENATE("FY ",RIGHT(CC$3,4)),$DT$3:$EK$3,0))*CC467/365))</f>
        <v>15532.902341685431</v>
      </c>
      <c r="CD464" s="113" cm="1">
        <f t="array" aca="1" ref="CD464" ca="1">IF($I$9=1,IF(CD$4="A",CD462,CD465*CD$20*4/365),IF(CD$4="A",CD462,INDEX($DT$20:$EK$20,,MATCH(CONCATENATE("FY ",RIGHT(CD$3,4)),$DT$3:$EK$3,0))*CD467/365))</f>
        <v>16309.547458769703</v>
      </c>
      <c r="CE464" s="69" cm="1">
        <f t="array" aca="1" ref="CE464" ca="1">IF($I$9=1,IF(CE$4="A",CE462,CE465*CE$20*4/365),IF(CE$4="A",CE462,INDEX($DT$20:$EK$20,,MATCH(CONCATENATE("FY ",RIGHT(CE$3,4)),$DT$3:$EK$3,0))*CE467/365))</f>
        <v>16309.547458769703</v>
      </c>
      <c r="CF464" s="69" cm="1">
        <f t="array" aca="1" ref="CF464" ca="1">IF($I$9=1,IF(CF$4="A",CF462,CF465*CF$20*4/365),IF(CF$4="A",CF462,INDEX($DT$20:$EK$20,,MATCH(CONCATENATE("FY ",RIGHT(CF$3,4)),$DT$3:$EK$3,0))*CF467/365))</f>
        <v>16309.547458769703</v>
      </c>
      <c r="CG464" s="114" cm="1">
        <f t="array" aca="1" ref="CG464" ca="1">IF($I$9=1,IF(CG$4="A",CG462,CG465*CG$20*4/365),IF(CG$4="A",CG462,INDEX($DT$20:$EK$20,,MATCH(CONCATENATE("FY ",RIGHT(CG$3,4)),$DT$3:$EK$3,0))*CG467/365))</f>
        <v>16309.547458769703</v>
      </c>
      <c r="CH464" s="113" cm="1">
        <f t="array" aca="1" ref="CH464" ca="1">IF($I$9=1,IF(CH$4="A",CH462,CH465*CH$20*4/365),IF(CH$4="A",CH462,INDEX($DT$20:$EK$20,,MATCH(CONCATENATE("FY ",RIGHT(CH$3,4)),$DT$3:$EK$3,0))*CH467/365))</f>
        <v>17125.024831708193</v>
      </c>
      <c r="CI464" s="69" cm="1">
        <f t="array" aca="1" ref="CI464" ca="1">IF($I$9=1,IF(CI$4="A",CI462,CI465*CI$20*4/365),IF(CI$4="A",CI462,INDEX($DT$20:$EK$20,,MATCH(CONCATENATE("FY ",RIGHT(CI$3,4)),$DT$3:$EK$3,0))*CI467/365))</f>
        <v>17125.024831708193</v>
      </c>
      <c r="CJ464" s="69" cm="1">
        <f t="array" aca="1" ref="CJ464" ca="1">IF($I$9=1,IF(CJ$4="A",CJ462,CJ465*CJ$20*4/365),IF(CJ$4="A",CJ462,INDEX($DT$20:$EK$20,,MATCH(CONCATENATE("FY ",RIGHT(CJ$3,4)),$DT$3:$EK$3,0))*CJ467/365))</f>
        <v>17125.024831708193</v>
      </c>
      <c r="CK464" s="114" cm="1">
        <f t="array" aca="1" ref="CK464" ca="1">IF($I$9=1,IF(CK$4="A",CK462,CK465*CK$20*4/365),IF(CK$4="A",CK462,INDEX($DT$20:$EK$20,,MATCH(CONCATENATE("FY ",RIGHT(CK$3,4)),$DT$3:$EK$3,0))*CK467/365))</f>
        <v>17125.024831708193</v>
      </c>
      <c r="CL464" s="113" cm="1">
        <f t="array" aca="1" ref="CL464" ca="1">IF($I$9=1,IF(CL$4="A",CL462,CL465*CL$20*4/365),IF(CL$4="A",CL462,INDEX($DT$20:$EK$20,,MATCH(CONCATENATE("FY ",RIGHT(CL$3,4)),$DT$3:$EK$3,0))*CL467/365))</f>
        <v>17981.276073293604</v>
      </c>
      <c r="CM464" s="69" cm="1">
        <f t="array" aca="1" ref="CM464" ca="1">IF($I$9=1,IF(CM$4="A",CM462,CM465*CM$20*4/365),IF(CM$4="A",CM462,INDEX($DT$20:$EK$20,,MATCH(CONCATENATE("FY ",RIGHT(CM$3,4)),$DT$3:$EK$3,0))*CM467/365))</f>
        <v>17981.276073293604</v>
      </c>
      <c r="CN464" s="69" cm="1">
        <f t="array" aca="1" ref="CN464" ca="1">IF($I$9=1,IF(CN$4="A",CN462,CN465*CN$20*4/365),IF(CN$4="A",CN462,INDEX($DT$20:$EK$20,,MATCH(CONCATENATE("FY ",RIGHT(CN$3,4)),$DT$3:$EK$3,0))*CN467/365))</f>
        <v>17981.276073293604</v>
      </c>
      <c r="CO464" s="114" cm="1">
        <f t="array" aca="1" ref="CO464" ca="1">IF($I$9=1,IF(CO$4="A",CO462,CO465*CO$20*4/365),IF(CO$4="A",CO462,INDEX($DT$20:$EK$20,,MATCH(CONCATENATE("FY ",RIGHT(CO$3,4)),$DT$3:$EK$3,0))*CO467/365))</f>
        <v>17981.276073293604</v>
      </c>
      <c r="CP464" s="113" cm="1">
        <f t="array" aca="1" ref="CP464" ca="1">IF($I$9=1,IF(CP$4="A",CP462,CP465*CP$20*4/365),IF(CP$4="A",CP462,INDEX($DT$20:$EK$20,,MATCH(CONCATENATE("FY ",RIGHT(CP$3,4)),$DT$3:$EK$3,0))*CP467/365))</f>
        <v>18880.339876958285</v>
      </c>
      <c r="CQ464" s="69" cm="1">
        <f t="array" aca="1" ref="CQ464" ca="1">IF($I$9=1,IF(CQ$4="A",CQ462,CQ465*CQ$20*4/365),IF(CQ$4="A",CQ462,INDEX($DT$20:$EK$20,,MATCH(CONCATENATE("FY ",RIGHT(CQ$3,4)),$DT$3:$EK$3,0))*CQ467/365))</f>
        <v>18880.339876958285</v>
      </c>
      <c r="CR464" s="69" cm="1">
        <f t="array" aca="1" ref="CR464" ca="1">IF($I$9=1,IF(CR$4="A",CR462,CR465*CR$20*4/365),IF(CR$4="A",CR462,INDEX($DT$20:$EK$20,,MATCH(CONCATENATE("FY ",RIGHT(CR$3,4)),$DT$3:$EK$3,0))*CR467/365))</f>
        <v>18880.339876958285</v>
      </c>
      <c r="CS464" s="114" cm="1">
        <f t="array" aca="1" ref="CS464" ca="1">IF($I$9=1,IF(CS$4="A",CS462,CS465*CS$20*4/365),IF(CS$4="A",CS462,INDEX($DT$20:$EK$20,,MATCH(CONCATENATE("FY ",RIGHT(CS$3,4)),$DT$3:$EK$3,0))*CS467/365))</f>
        <v>18880.339876958285</v>
      </c>
      <c r="CT464" s="113" cm="1">
        <f t="array" aca="1" ref="CT464" ca="1">IF($I$9=1,IF(CT$4="A",CT462,CT465*CT$20*4/365),IF(CT$4="A",CT462,INDEX($DT$20:$EK$20,,MATCH(CONCATENATE("FY ",RIGHT(CT$3,4)),$DT$3:$EK$3,0))*CT467/365))</f>
        <v>19824.356870806194</v>
      </c>
      <c r="CU464" s="69" cm="1">
        <f t="array" aca="1" ref="CU464" ca="1">IF($I$9=1,IF(CU$4="A",CU462,CU465*CU$20*4/365),IF(CU$4="A",CU462,INDEX($DT$20:$EK$20,,MATCH(CONCATENATE("FY ",RIGHT(CU$3,4)),$DT$3:$EK$3,0))*CU467/365))</f>
        <v>19824.356870806194</v>
      </c>
      <c r="CV464" s="69" cm="1">
        <f t="array" aca="1" ref="CV464" ca="1">IF($I$9=1,IF(CV$4="A",CV462,CV465*CV$20*4/365),IF(CV$4="A",CV462,INDEX($DT$20:$EK$20,,MATCH(CONCATENATE("FY ",RIGHT(CV$3,4)),$DT$3:$EK$3,0))*CV467/365))</f>
        <v>19824.356870806194</v>
      </c>
      <c r="CW464" s="114" cm="1">
        <f t="array" aca="1" ref="CW464" ca="1">IF($I$9=1,IF(CW$4="A",CW462,CW465*CW$20*4/365),IF(CW$4="A",CW462,INDEX($DT$20:$EK$20,,MATCH(CONCATENATE("FY ",RIGHT(CW$3,4)),$DT$3:$EK$3,0))*CW467/365))</f>
        <v>19824.356870806194</v>
      </c>
      <c r="CX464" s="113" cm="1">
        <f t="array" aca="1" ref="CX464" ca="1">IF($I$9=1,IF(CX$4="A",CX462,CX465*CX$20*4/365),IF(CX$4="A",CX462,INDEX($DT$20:$EK$20,,MATCH(CONCATENATE("FY ",RIGHT(CX$3,4)),$DT$3:$EK$3,0))*CX467/365))</f>
        <v>20815.574714346505</v>
      </c>
      <c r="CY464" s="69" cm="1">
        <f t="array" aca="1" ref="CY464" ca="1">IF($I$9=1,IF(CY$4="A",CY462,CY465*CY$20*4/365),IF(CY$4="A",CY462,INDEX($DT$20:$EK$20,,MATCH(CONCATENATE("FY ",RIGHT(CY$3,4)),$DT$3:$EK$3,0))*CY467/365))</f>
        <v>20815.574714346505</v>
      </c>
      <c r="CZ464" s="69" cm="1">
        <f t="array" aca="1" ref="CZ464" ca="1">IF($I$9=1,IF(CZ$4="A",CZ462,CZ465*CZ$20*4/365),IF(CZ$4="A",CZ462,INDEX($DT$20:$EK$20,,MATCH(CONCATENATE("FY ",RIGHT(CZ$3,4)),$DT$3:$EK$3,0))*CZ467/365))</f>
        <v>20815.574714346505</v>
      </c>
      <c r="DA464" s="114" cm="1">
        <f t="array" aca="1" ref="DA464" ca="1">IF($I$9=1,IF(DA$4="A",DA462,DA465*DA$20*4/365),IF(DA$4="A",DA462,INDEX($DT$20:$EK$20,,MATCH(CONCATENATE("FY ",RIGHT(DA$3,4)),$DT$3:$EK$3,0))*DA467/365))</f>
        <v>20815.574714346505</v>
      </c>
      <c r="DB464" s="113" cm="1">
        <f t="array" aca="1" ref="DB464" ca="1">IF($I$9=1,IF(DB$4="A",DB462,DB465*DB$20*4/365),IF(DB$4="A",DB462,INDEX($DT$20:$EK$20,,MATCH(CONCATENATE("FY ",RIGHT(DB$3,4)),$DT$3:$EK$3,0))*DB467/365))</f>
        <v>21856.353450063834</v>
      </c>
      <c r="DC464" s="69" cm="1">
        <f t="array" aca="1" ref="DC464" ca="1">IF($I$9=1,IF(DC$4="A",DC462,DC465*DC$20*4/365),IF(DC$4="A",DC462,INDEX($DT$20:$EK$20,,MATCH(CONCATENATE("FY ",RIGHT(DC$3,4)),$DT$3:$EK$3,0))*DC467/365))</f>
        <v>21856.353450063834</v>
      </c>
      <c r="DD464" s="69" cm="1">
        <f t="array" aca="1" ref="DD464" ca="1">IF($I$9=1,IF(DD$4="A",DD462,DD465*DD$20*4/365),IF(DD$4="A",DD462,INDEX($DT$20:$EK$20,,MATCH(CONCATENATE("FY ",RIGHT(DD$3,4)),$DT$3:$EK$3,0))*DD467/365))</f>
        <v>21856.353450063834</v>
      </c>
      <c r="DE464" s="114" cm="1">
        <f t="array" aca="1" ref="DE464" ca="1">IF($I$9=1,IF(DE$4="A",DE462,DE465*DE$20*4/365),IF(DE$4="A",DE462,INDEX($DT$20:$EK$20,,MATCH(CONCATENATE("FY ",RIGHT(DE$3,4)),$DT$3:$EK$3,0))*DE467/365))</f>
        <v>21856.353450063834</v>
      </c>
      <c r="DF464" s="113" cm="1">
        <f t="array" aca="1" ref="DF464" ca="1">IF($I$9=1,IF(DF$4="A",DF462,DF465*DF$20*4/365),IF(DF$4="A",DF462,INDEX($DT$20:$EK$20,,MATCH(CONCATENATE("FY ",RIGHT(DF$3,4)),$DT$3:$EK$3,0))*DF467/365))</f>
        <v>22949.171122567026</v>
      </c>
      <c r="DG464" s="69" cm="1">
        <f t="array" aca="1" ref="DG464" ca="1">IF($I$9=1,IF(DG$4="A",DG462,DG465*DG$20*4/365),IF(DG$4="A",DG462,INDEX($DT$20:$EK$20,,MATCH(CONCATENATE("FY ",RIGHT(DG$3,4)),$DT$3:$EK$3,0))*DG467/365))</f>
        <v>22949.171122567026</v>
      </c>
      <c r="DH464" s="69" cm="1">
        <f t="array" aca="1" ref="DH464" ca="1">IF($I$9=1,IF(DH$4="A",DH462,DH465*DH$20*4/365),IF(DH$4="A",DH462,INDEX($DT$20:$EK$20,,MATCH(CONCATENATE("FY ",RIGHT(DH$3,4)),$DT$3:$EK$3,0))*DH467/365))</f>
        <v>22949.171122567026</v>
      </c>
      <c r="DI464" s="114" cm="1">
        <f t="array" aca="1" ref="DI464" ca="1">IF($I$9=1,IF(DI$4="A",DI462,DI465*DI$20*4/365),IF(DI$4="A",DI462,INDEX($DT$20:$EK$20,,MATCH(CONCATENATE("FY ",RIGHT(DI$3,4)),$DT$3:$EK$3,0))*DI467/365))</f>
        <v>22949.171122567026</v>
      </c>
      <c r="DK464" s="69">
        <f t="shared" ref="DK464:EK464" ca="1" si="770">SUM(OFFSET($E464,,MATCH(DK$3,$F$5:$DI$5,0)+3,,1))</f>
        <v>0</v>
      </c>
      <c r="DL464" s="69">
        <f t="shared" ca="1" si="770"/>
        <v>0</v>
      </c>
      <c r="DM464" s="69">
        <f t="shared" ca="1" si="770"/>
        <v>0</v>
      </c>
      <c r="DN464" s="69">
        <f t="shared" ca="1" si="770"/>
        <v>0</v>
      </c>
      <c r="DO464" s="69">
        <f t="shared" ca="1" si="770"/>
        <v>0</v>
      </c>
      <c r="DP464" s="69">
        <f t="shared" ca="1" si="770"/>
        <v>0</v>
      </c>
      <c r="DQ464" s="69">
        <f t="shared" ca="1" si="770"/>
        <v>0</v>
      </c>
      <c r="DR464" s="69">
        <f t="shared" ca="1" si="770"/>
        <v>0</v>
      </c>
      <c r="DS464" s="69">
        <f t="shared" ca="1" si="770"/>
        <v>1193</v>
      </c>
      <c r="DT464" s="69">
        <f t="shared" ca="1" si="770"/>
        <v>2699</v>
      </c>
      <c r="DU464" s="69">
        <f t="shared" ca="1" si="770"/>
        <v>5125.0863570640286</v>
      </c>
      <c r="DV464" s="69">
        <f t="shared" ca="1" si="770"/>
        <v>8041.7268379916395</v>
      </c>
      <c r="DW464" s="69">
        <f t="shared" ca="1" si="770"/>
        <v>9752.1881628839456</v>
      </c>
      <c r="DX464" s="69">
        <f t="shared" ca="1" si="770"/>
        <v>11192.780327882456</v>
      </c>
      <c r="DY464" s="69">
        <f t="shared" ca="1" si="770"/>
        <v>12423.986163949523</v>
      </c>
      <c r="DZ464" s="69">
        <f t="shared" ca="1" si="770"/>
        <v>13417.905057065482</v>
      </c>
      <c r="EA464" s="69">
        <f t="shared" ca="1" si="770"/>
        <v>14088.800309918764</v>
      </c>
      <c r="EB464" s="69">
        <f t="shared" ca="1" si="770"/>
        <v>14793.24032541469</v>
      </c>
      <c r="EC464" s="69">
        <f t="shared" ca="1" si="770"/>
        <v>15532.902341685431</v>
      </c>
      <c r="ED464" s="69">
        <f t="shared" ca="1" si="770"/>
        <v>16309.547458769703</v>
      </c>
      <c r="EE464" s="69">
        <f t="shared" ca="1" si="770"/>
        <v>17125.024831708193</v>
      </c>
      <c r="EF464" s="69">
        <f t="shared" ca="1" si="770"/>
        <v>17981.276073293604</v>
      </c>
      <c r="EG464" s="69">
        <f t="shared" ca="1" si="770"/>
        <v>18880.339876958285</v>
      </c>
      <c r="EH464" s="69">
        <f t="shared" ca="1" si="770"/>
        <v>19824.356870806194</v>
      </c>
      <c r="EI464" s="69">
        <f t="shared" ca="1" si="770"/>
        <v>20815.574714346505</v>
      </c>
      <c r="EJ464" s="69">
        <f t="shared" ca="1" si="770"/>
        <v>21856.353450063834</v>
      </c>
      <c r="EK464" s="69">
        <f t="shared" ca="1" si="770"/>
        <v>22949.171122567026</v>
      </c>
    </row>
    <row r="465" spans="1:141" outlineLevel="2" x14ac:dyDescent="0.25">
      <c r="A465" s="90"/>
      <c r="B465" s="90"/>
      <c r="C465" s="90"/>
      <c r="D465" s="90"/>
      <c r="E465" t="s">
        <v>351</v>
      </c>
      <c r="F465" s="100"/>
      <c r="I465" s="101"/>
      <c r="J465" s="100"/>
      <c r="M465" s="101"/>
      <c r="N465" s="100"/>
      <c r="Q465" s="101"/>
      <c r="R465" s="100"/>
      <c r="U465" s="101"/>
      <c r="V465" s="100"/>
      <c r="Y465" s="101"/>
      <c r="Z465" s="100"/>
      <c r="AC465" s="101"/>
      <c r="AD465" s="100"/>
      <c r="AG465" s="101"/>
      <c r="AH465" s="100"/>
      <c r="AK465" s="101"/>
      <c r="AL465" s="100"/>
      <c r="AO465" s="101"/>
      <c r="AP465" s="142" t="str">
        <f t="shared" ref="AP465:BU465" ca="1" si="771">IF(AP$4="A","",AP467)</f>
        <v/>
      </c>
      <c r="AQ465" s="16" t="str">
        <f t="shared" ca="1" si="771"/>
        <v/>
      </c>
      <c r="AR465" s="16" t="str">
        <f t="shared" ca="1" si="771"/>
        <v/>
      </c>
      <c r="AS465" s="143" t="str">
        <f t="shared" ca="1" si="771"/>
        <v/>
      </c>
      <c r="AT465" s="142" t="str">
        <f t="shared" ca="1" si="771"/>
        <v/>
      </c>
      <c r="AU465" s="16" t="str">
        <f t="shared" ca="1" si="771"/>
        <v/>
      </c>
      <c r="AV465" s="16" t="str">
        <f t="shared" ca="1" si="771"/>
        <v/>
      </c>
      <c r="AW465" s="143">
        <f t="shared" ca="1" si="771"/>
        <v>59.270501173214605</v>
      </c>
      <c r="AX465" s="142">
        <f t="shared" ca="1" si="771"/>
        <v>59.270501173214605</v>
      </c>
      <c r="AY465" s="16">
        <f t="shared" ca="1" si="771"/>
        <v>59.270501173214605</v>
      </c>
      <c r="AZ465" s="16">
        <f t="shared" ca="1" si="771"/>
        <v>59.270501173214605</v>
      </c>
      <c r="BA465" s="143">
        <f t="shared" ca="1" si="771"/>
        <v>59.270501173214605</v>
      </c>
      <c r="BB465" s="142">
        <f t="shared" ca="1" si="771"/>
        <v>59.270501173214605</v>
      </c>
      <c r="BC465" s="16">
        <f t="shared" ca="1" si="771"/>
        <v>59.270501173214605</v>
      </c>
      <c r="BD465" s="16">
        <f t="shared" ca="1" si="771"/>
        <v>59.270501173214605</v>
      </c>
      <c r="BE465" s="143">
        <f t="shared" ca="1" si="771"/>
        <v>59.270501173214605</v>
      </c>
      <c r="BF465" s="142">
        <f t="shared" ca="1" si="771"/>
        <v>59.270501173214605</v>
      </c>
      <c r="BG465" s="16">
        <f t="shared" ca="1" si="771"/>
        <v>59.270501173214605</v>
      </c>
      <c r="BH465" s="16">
        <f t="shared" ca="1" si="771"/>
        <v>59.270501173214605</v>
      </c>
      <c r="BI465" s="143">
        <f t="shared" ca="1" si="771"/>
        <v>59.270501173214605</v>
      </c>
      <c r="BJ465" s="142">
        <f t="shared" ca="1" si="771"/>
        <v>59.270501173214605</v>
      </c>
      <c r="BK465" s="16">
        <f t="shared" ca="1" si="771"/>
        <v>59.270501173214605</v>
      </c>
      <c r="BL465" s="16">
        <f t="shared" ca="1" si="771"/>
        <v>59.270501173214605</v>
      </c>
      <c r="BM465" s="143">
        <f t="shared" ca="1" si="771"/>
        <v>59.270501173214605</v>
      </c>
      <c r="BN465" s="142">
        <f t="shared" ca="1" si="771"/>
        <v>59.270501173214605</v>
      </c>
      <c r="BO465" s="16">
        <f t="shared" ca="1" si="771"/>
        <v>59.270501173214605</v>
      </c>
      <c r="BP465" s="16">
        <f t="shared" ca="1" si="771"/>
        <v>59.270501173214605</v>
      </c>
      <c r="BQ465" s="143">
        <f t="shared" ca="1" si="771"/>
        <v>59.270501173214605</v>
      </c>
      <c r="BR465" s="142">
        <f t="shared" ca="1" si="771"/>
        <v>59.270501173214605</v>
      </c>
      <c r="BS465" s="16">
        <f t="shared" ca="1" si="771"/>
        <v>59.270501173214605</v>
      </c>
      <c r="BT465" s="16">
        <f t="shared" ca="1" si="771"/>
        <v>59.270501173214605</v>
      </c>
      <c r="BU465" s="143">
        <f t="shared" ca="1" si="771"/>
        <v>59.270501173214605</v>
      </c>
      <c r="BV465" s="142">
        <f t="shared" ref="BV465:DA465" ca="1" si="772">IF(BV$4="A","",BV467)</f>
        <v>59.270501173214605</v>
      </c>
      <c r="BW465" s="16">
        <f t="shared" ca="1" si="772"/>
        <v>59.270501173214605</v>
      </c>
      <c r="BX465" s="16">
        <f t="shared" ca="1" si="772"/>
        <v>59.270501173214605</v>
      </c>
      <c r="BY465" s="143">
        <f t="shared" ca="1" si="772"/>
        <v>59.270501173214605</v>
      </c>
      <c r="BZ465" s="142">
        <f t="shared" ca="1" si="772"/>
        <v>59.270501173214605</v>
      </c>
      <c r="CA465" s="16">
        <f t="shared" ca="1" si="772"/>
        <v>59.270501173214605</v>
      </c>
      <c r="CB465" s="16">
        <f t="shared" ca="1" si="772"/>
        <v>59.270501173214605</v>
      </c>
      <c r="CC465" s="143">
        <f t="shared" ca="1" si="772"/>
        <v>59.270501173214605</v>
      </c>
      <c r="CD465" s="142">
        <f t="shared" ca="1" si="772"/>
        <v>59.270501173214605</v>
      </c>
      <c r="CE465" s="16">
        <f t="shared" ca="1" si="772"/>
        <v>59.270501173214605</v>
      </c>
      <c r="CF465" s="16">
        <f t="shared" ca="1" si="772"/>
        <v>59.270501173214605</v>
      </c>
      <c r="CG465" s="143">
        <f t="shared" ca="1" si="772"/>
        <v>59.270501173214605</v>
      </c>
      <c r="CH465" s="142">
        <f t="shared" ca="1" si="772"/>
        <v>59.270501173214605</v>
      </c>
      <c r="CI465" s="16">
        <f t="shared" ca="1" si="772"/>
        <v>59.270501173214605</v>
      </c>
      <c r="CJ465" s="16">
        <f t="shared" ca="1" si="772"/>
        <v>59.270501173214605</v>
      </c>
      <c r="CK465" s="143">
        <f t="shared" ca="1" si="772"/>
        <v>59.270501173214605</v>
      </c>
      <c r="CL465" s="142">
        <f t="shared" ca="1" si="772"/>
        <v>59.270501173214605</v>
      </c>
      <c r="CM465" s="16">
        <f t="shared" ca="1" si="772"/>
        <v>59.270501173214605</v>
      </c>
      <c r="CN465" s="16">
        <f t="shared" ca="1" si="772"/>
        <v>59.270501173214605</v>
      </c>
      <c r="CO465" s="143">
        <f t="shared" ca="1" si="772"/>
        <v>59.270501173214605</v>
      </c>
      <c r="CP465" s="142">
        <f t="shared" ca="1" si="772"/>
        <v>59.270501173214605</v>
      </c>
      <c r="CQ465" s="16">
        <f t="shared" ca="1" si="772"/>
        <v>59.270501173214605</v>
      </c>
      <c r="CR465" s="16">
        <f t="shared" ca="1" si="772"/>
        <v>59.270501173214605</v>
      </c>
      <c r="CS465" s="143">
        <f t="shared" ca="1" si="772"/>
        <v>59.270501173214605</v>
      </c>
      <c r="CT465" s="142">
        <f t="shared" ca="1" si="772"/>
        <v>59.270501173214605</v>
      </c>
      <c r="CU465" s="16">
        <f t="shared" ca="1" si="772"/>
        <v>59.270501173214605</v>
      </c>
      <c r="CV465" s="16">
        <f t="shared" ca="1" si="772"/>
        <v>59.270501173214605</v>
      </c>
      <c r="CW465" s="143">
        <f t="shared" ca="1" si="772"/>
        <v>59.270501173214605</v>
      </c>
      <c r="CX465" s="142">
        <f t="shared" ca="1" si="772"/>
        <v>59.270501173214605</v>
      </c>
      <c r="CY465" s="16">
        <f t="shared" ca="1" si="772"/>
        <v>59.270501173214605</v>
      </c>
      <c r="CZ465" s="16">
        <f t="shared" ca="1" si="772"/>
        <v>59.270501173214605</v>
      </c>
      <c r="DA465" s="143">
        <f t="shared" ca="1" si="772"/>
        <v>59.270501173214605</v>
      </c>
      <c r="DB465" s="142">
        <f t="shared" ref="DB465:DI465" ca="1" si="773">IF(DB$4="A","",DB467)</f>
        <v>59.270501173214605</v>
      </c>
      <c r="DC465" s="16">
        <f t="shared" ca="1" si="773"/>
        <v>59.270501173214605</v>
      </c>
      <c r="DD465" s="16">
        <f t="shared" ca="1" si="773"/>
        <v>59.270501173214605</v>
      </c>
      <c r="DE465" s="143">
        <f t="shared" ca="1" si="773"/>
        <v>59.270501173214605</v>
      </c>
      <c r="DF465" s="142">
        <f t="shared" ca="1" si="773"/>
        <v>59.270501173214605</v>
      </c>
      <c r="DG465" s="16">
        <f t="shared" ca="1" si="773"/>
        <v>59.270501173214605</v>
      </c>
      <c r="DH465" s="16">
        <f t="shared" ca="1" si="773"/>
        <v>59.270501173214605</v>
      </c>
      <c r="DI465" s="143">
        <f t="shared" ca="1" si="773"/>
        <v>59.270501173214605</v>
      </c>
      <c r="DT465" s="16">
        <f t="shared" ref="DT465:EK465" ca="1" si="774">IF(ISERROR(DT464/DT$20),"",365*DT464/DT$20)</f>
        <v>59.270501173214605</v>
      </c>
      <c r="DU465" s="16">
        <f t="shared" ca="1" si="774"/>
        <v>59.270501173214605</v>
      </c>
      <c r="DV465" s="16">
        <f t="shared" ca="1" si="774"/>
        <v>59.270501173214605</v>
      </c>
      <c r="DW465" s="16">
        <f t="shared" ca="1" si="774"/>
        <v>59.270501173214605</v>
      </c>
      <c r="DX465" s="16">
        <f t="shared" ca="1" si="774"/>
        <v>59.270501173214605</v>
      </c>
      <c r="DY465" s="16">
        <f t="shared" ca="1" si="774"/>
        <v>59.270501173214605</v>
      </c>
      <c r="DZ465" s="16">
        <f t="shared" ca="1" si="774"/>
        <v>59.270501173214605</v>
      </c>
      <c r="EA465" s="16">
        <f t="shared" ca="1" si="774"/>
        <v>59.270501173214605</v>
      </c>
      <c r="EB465" s="16">
        <f t="shared" ca="1" si="774"/>
        <v>59.270501173214605</v>
      </c>
      <c r="EC465" s="16">
        <f t="shared" ca="1" si="774"/>
        <v>59.270501173214605</v>
      </c>
      <c r="ED465" s="16">
        <f t="shared" ca="1" si="774"/>
        <v>59.270501173214612</v>
      </c>
      <c r="EE465" s="16">
        <f t="shared" ca="1" si="774"/>
        <v>59.270501173214612</v>
      </c>
      <c r="EF465" s="16">
        <f t="shared" ca="1" si="774"/>
        <v>59.270501173214612</v>
      </c>
      <c r="EG465" s="16">
        <f t="shared" ca="1" si="774"/>
        <v>59.270501173214612</v>
      </c>
      <c r="EH465" s="16">
        <f t="shared" ca="1" si="774"/>
        <v>59.270501173214605</v>
      </c>
      <c r="EI465" s="16">
        <f t="shared" ca="1" si="774"/>
        <v>59.270501173214605</v>
      </c>
      <c r="EJ465" s="16">
        <f t="shared" ca="1" si="774"/>
        <v>59.270501173214612</v>
      </c>
      <c r="EK465" s="16">
        <f t="shared" ca="1" si="774"/>
        <v>59.270501173214605</v>
      </c>
    </row>
    <row r="466" spans="1:141" outlineLevel="2" x14ac:dyDescent="0.25">
      <c r="A466" s="90"/>
      <c r="B466" s="90"/>
      <c r="C466" s="90"/>
      <c r="D466" s="90"/>
      <c r="F466" s="100"/>
      <c r="I466" s="101"/>
      <c r="J466" s="100"/>
      <c r="M466" s="101"/>
      <c r="N466" s="100"/>
      <c r="Q466" s="101"/>
      <c r="R466" s="100"/>
      <c r="U466" s="101"/>
      <c r="V466" s="100"/>
      <c r="Y466" s="101"/>
      <c r="Z466" s="100"/>
      <c r="AC466" s="101"/>
      <c r="AD466" s="100"/>
      <c r="AG466" s="101"/>
      <c r="AH466" s="100"/>
      <c r="AK466" s="101"/>
      <c r="AL466" s="100"/>
      <c r="AO466" s="101"/>
      <c r="AP466" s="102"/>
      <c r="AQ466" s="103"/>
      <c r="AR466" s="103"/>
      <c r="AS466" s="104"/>
      <c r="AT466" s="102"/>
      <c r="AU466" s="103"/>
      <c r="AV466" s="103"/>
      <c r="AW466" s="104"/>
      <c r="AX466" s="102"/>
      <c r="AY466" s="103"/>
      <c r="AZ466" s="103"/>
      <c r="BA466" s="104"/>
      <c r="BB466" s="102"/>
      <c r="BC466" s="103"/>
      <c r="BD466" s="103"/>
      <c r="BE466" s="104"/>
      <c r="BF466" s="102"/>
      <c r="BG466" s="103"/>
      <c r="BH466" s="103"/>
      <c r="BI466" s="104"/>
      <c r="BJ466" s="102"/>
      <c r="BK466" s="103"/>
      <c r="BL466" s="103"/>
      <c r="BM466" s="104"/>
      <c r="BN466" s="102"/>
      <c r="BO466" s="103"/>
      <c r="BP466" s="103"/>
      <c r="BQ466" s="104"/>
      <c r="BR466" s="102"/>
      <c r="BS466" s="103"/>
      <c r="BT466" s="103"/>
      <c r="BU466" s="104"/>
      <c r="BV466" s="102"/>
      <c r="BW466" s="103"/>
      <c r="BX466" s="103"/>
      <c r="BY466" s="104"/>
      <c r="BZ466" s="102"/>
      <c r="CA466" s="103"/>
      <c r="CB466" s="103"/>
      <c r="CC466" s="104"/>
      <c r="CD466" s="102"/>
      <c r="CE466" s="103"/>
      <c r="CF466" s="103"/>
      <c r="CG466" s="104"/>
      <c r="CH466" s="102"/>
      <c r="CI466" s="103"/>
      <c r="CJ466" s="103"/>
      <c r="CK466" s="104"/>
      <c r="CL466" s="102"/>
      <c r="CM466" s="103"/>
      <c r="CN466" s="103"/>
      <c r="CO466" s="104"/>
      <c r="CP466" s="102"/>
      <c r="CQ466" s="103"/>
      <c r="CR466" s="103"/>
      <c r="CS466" s="104"/>
      <c r="CT466" s="102"/>
      <c r="CU466" s="103"/>
      <c r="CV466" s="103"/>
      <c r="CW466" s="104"/>
      <c r="CX466" s="102"/>
      <c r="CY466" s="103"/>
      <c r="CZ466" s="103"/>
      <c r="DA466" s="104"/>
      <c r="DB466" s="102"/>
      <c r="DC466" s="103"/>
      <c r="DD466" s="103"/>
      <c r="DE466" s="104"/>
      <c r="DF466" s="102"/>
      <c r="DG466" s="103"/>
      <c r="DH466" s="103"/>
      <c r="DI466" s="104"/>
    </row>
    <row r="467" spans="1:141" outlineLevel="2" x14ac:dyDescent="0.25">
      <c r="A467" s="90"/>
      <c r="B467" s="90"/>
      <c r="C467" s="90"/>
      <c r="D467" s="90"/>
      <c r="E467" s="36" t="str">
        <f>CONCATENATE(E465," selected driver: ",$J$8," (",$J$9,")")</f>
        <v>Days (annualized) selected driver: Default (Annual)</v>
      </c>
      <c r="F467" s="100"/>
      <c r="I467" s="101"/>
      <c r="J467" s="100"/>
      <c r="M467" s="101"/>
      <c r="N467" s="100"/>
      <c r="Q467" s="101"/>
      <c r="R467" s="100"/>
      <c r="U467" s="101"/>
      <c r="V467" s="100"/>
      <c r="Y467" s="101"/>
      <c r="Z467" s="100"/>
      <c r="AC467" s="101"/>
      <c r="AD467" s="100"/>
      <c r="AG467" s="101"/>
      <c r="AH467" s="100"/>
      <c r="AK467" s="101"/>
      <c r="AL467" s="100"/>
      <c r="AO467" s="101"/>
      <c r="AP467" s="98" cm="1">
        <f t="array" ref="AP467">IF($I$9=1,AP469,INDEX($DT469:$EK469,,MATCH(CONCATENATE("FY ",RIGHT(AP$3,4)),$DT$3:$EK$3,0)))</f>
        <v>0</v>
      </c>
      <c r="AQ467" s="42" cm="1">
        <f t="array" ref="AQ467">IF($I$9=1,AQ469,INDEX($DT469:$EK469,,MATCH(CONCATENATE("FY ",RIGHT(AQ$3,4)),$DT$3:$EK$3,0)))</f>
        <v>0</v>
      </c>
      <c r="AR467" s="42" cm="1">
        <f t="array" ref="AR467">IF($I$9=1,AR469,INDEX($DT469:$EK469,,MATCH(CONCATENATE("FY ",RIGHT(AR$3,4)),$DT$3:$EK$3,0)))</f>
        <v>0</v>
      </c>
      <c r="AS467" s="99" cm="1">
        <f t="array" ref="AS467">IF($I$9=1,AS469,INDEX($DT469:$EK469,,MATCH(CONCATENATE("FY ",RIGHT(AS$3,4)),$DT$3:$EK$3,0)))</f>
        <v>0</v>
      </c>
      <c r="AT467" s="98" cm="1">
        <f t="array" aca="1" ref="AT467" ca="1">IF($I$9=1,AT469,INDEX($DT469:$EK469,,MATCH(CONCATENATE("FY ",RIGHT(AT$3,4)),$DT$3:$EK$3,0)))</f>
        <v>59.270501173214605</v>
      </c>
      <c r="AU467" s="42" cm="1">
        <f t="array" aca="1" ref="AU467" ca="1">IF($I$9=1,AU469,INDEX($DT469:$EK469,,MATCH(CONCATENATE("FY ",RIGHT(AU$3,4)),$DT$3:$EK$3,0)))</f>
        <v>59.270501173214605</v>
      </c>
      <c r="AV467" s="42" cm="1">
        <f t="array" aca="1" ref="AV467" ca="1">IF($I$9=1,AV469,INDEX($DT469:$EK469,,MATCH(CONCATENATE("FY ",RIGHT(AV$3,4)),$DT$3:$EK$3,0)))</f>
        <v>59.270501173214605</v>
      </c>
      <c r="AW467" s="99" cm="1">
        <f t="array" aca="1" ref="AW467" ca="1">IF($I$9=1,AW469,INDEX($DT469:$EK469,,MATCH(CONCATENATE("FY ",RIGHT(AW$3,4)),$DT$3:$EK$3,0)))</f>
        <v>59.270501173214605</v>
      </c>
      <c r="AX467" s="98" cm="1">
        <f t="array" aca="1" ref="AX467" ca="1">IF($I$9=1,AX469,INDEX($DT469:$EK469,,MATCH(CONCATENATE("FY ",RIGHT(AX$3,4)),$DT$3:$EK$3,0)))</f>
        <v>59.270501173214605</v>
      </c>
      <c r="AY467" s="42" cm="1">
        <f t="array" aca="1" ref="AY467" ca="1">IF($I$9=1,AY469,INDEX($DT469:$EK469,,MATCH(CONCATENATE("FY ",RIGHT(AY$3,4)),$DT$3:$EK$3,0)))</f>
        <v>59.270501173214605</v>
      </c>
      <c r="AZ467" s="42" cm="1">
        <f t="array" aca="1" ref="AZ467" ca="1">IF($I$9=1,AZ469,INDEX($DT469:$EK469,,MATCH(CONCATENATE("FY ",RIGHT(AZ$3,4)),$DT$3:$EK$3,0)))</f>
        <v>59.270501173214605</v>
      </c>
      <c r="BA467" s="99" cm="1">
        <f t="array" aca="1" ref="BA467" ca="1">IF($I$9=1,BA469,INDEX($DT469:$EK469,,MATCH(CONCATENATE("FY ",RIGHT(BA$3,4)),$DT$3:$EK$3,0)))</f>
        <v>59.270501173214605</v>
      </c>
      <c r="BB467" s="98" cm="1">
        <f t="array" aca="1" ref="BB467" ca="1">IF($I$9=1,BB469,INDEX($DT469:$EK469,,MATCH(CONCATENATE("FY ",RIGHT(BB$3,4)),$DT$3:$EK$3,0)))</f>
        <v>59.270501173214605</v>
      </c>
      <c r="BC467" s="42" cm="1">
        <f t="array" aca="1" ref="BC467" ca="1">IF($I$9=1,BC469,INDEX($DT469:$EK469,,MATCH(CONCATENATE("FY ",RIGHT(BC$3,4)),$DT$3:$EK$3,0)))</f>
        <v>59.270501173214605</v>
      </c>
      <c r="BD467" s="42" cm="1">
        <f t="array" aca="1" ref="BD467" ca="1">IF($I$9=1,BD469,INDEX($DT469:$EK469,,MATCH(CONCATENATE("FY ",RIGHT(BD$3,4)),$DT$3:$EK$3,0)))</f>
        <v>59.270501173214605</v>
      </c>
      <c r="BE467" s="99" cm="1">
        <f t="array" aca="1" ref="BE467" ca="1">IF($I$9=1,BE469,INDEX($DT469:$EK469,,MATCH(CONCATENATE("FY ",RIGHT(BE$3,4)),$DT$3:$EK$3,0)))</f>
        <v>59.270501173214605</v>
      </c>
      <c r="BF467" s="98" cm="1">
        <f t="array" aca="1" ref="BF467" ca="1">IF($I$9=1,BF469,INDEX($DT469:$EK469,,MATCH(CONCATENATE("FY ",RIGHT(BF$3,4)),$DT$3:$EK$3,0)))</f>
        <v>59.270501173214605</v>
      </c>
      <c r="BG467" s="42" cm="1">
        <f t="array" aca="1" ref="BG467" ca="1">IF($I$9=1,BG469,INDEX($DT469:$EK469,,MATCH(CONCATENATE("FY ",RIGHT(BG$3,4)),$DT$3:$EK$3,0)))</f>
        <v>59.270501173214605</v>
      </c>
      <c r="BH467" s="42" cm="1">
        <f t="array" aca="1" ref="BH467" ca="1">IF($I$9=1,BH469,INDEX($DT469:$EK469,,MATCH(CONCATENATE("FY ",RIGHT(BH$3,4)),$DT$3:$EK$3,0)))</f>
        <v>59.270501173214605</v>
      </c>
      <c r="BI467" s="99" cm="1">
        <f t="array" aca="1" ref="BI467" ca="1">IF($I$9=1,BI469,INDEX($DT469:$EK469,,MATCH(CONCATENATE("FY ",RIGHT(BI$3,4)),$DT$3:$EK$3,0)))</f>
        <v>59.270501173214605</v>
      </c>
      <c r="BJ467" s="98" cm="1">
        <f t="array" aca="1" ref="BJ467" ca="1">IF($I$9=1,BJ469,INDEX($DT469:$EK469,,MATCH(CONCATENATE("FY ",RIGHT(BJ$3,4)),$DT$3:$EK$3,0)))</f>
        <v>59.270501173214605</v>
      </c>
      <c r="BK467" s="42" cm="1">
        <f t="array" aca="1" ref="BK467" ca="1">IF($I$9=1,BK469,INDEX($DT469:$EK469,,MATCH(CONCATENATE("FY ",RIGHT(BK$3,4)),$DT$3:$EK$3,0)))</f>
        <v>59.270501173214605</v>
      </c>
      <c r="BL467" s="42" cm="1">
        <f t="array" aca="1" ref="BL467" ca="1">IF($I$9=1,BL469,INDEX($DT469:$EK469,,MATCH(CONCATENATE("FY ",RIGHT(BL$3,4)),$DT$3:$EK$3,0)))</f>
        <v>59.270501173214605</v>
      </c>
      <c r="BM467" s="99" cm="1">
        <f t="array" aca="1" ref="BM467" ca="1">IF($I$9=1,BM469,INDEX($DT469:$EK469,,MATCH(CONCATENATE("FY ",RIGHT(BM$3,4)),$DT$3:$EK$3,0)))</f>
        <v>59.270501173214605</v>
      </c>
      <c r="BN467" s="98" cm="1">
        <f t="array" aca="1" ref="BN467" ca="1">IF($I$9=1,BN469,INDEX($DT469:$EK469,,MATCH(CONCATENATE("FY ",RIGHT(BN$3,4)),$DT$3:$EK$3,0)))</f>
        <v>59.270501173214605</v>
      </c>
      <c r="BO467" s="42" cm="1">
        <f t="array" aca="1" ref="BO467" ca="1">IF($I$9=1,BO469,INDEX($DT469:$EK469,,MATCH(CONCATENATE("FY ",RIGHT(BO$3,4)),$DT$3:$EK$3,0)))</f>
        <v>59.270501173214605</v>
      </c>
      <c r="BP467" s="42" cm="1">
        <f t="array" aca="1" ref="BP467" ca="1">IF($I$9=1,BP469,INDEX($DT469:$EK469,,MATCH(CONCATENATE("FY ",RIGHT(BP$3,4)),$DT$3:$EK$3,0)))</f>
        <v>59.270501173214605</v>
      </c>
      <c r="BQ467" s="99" cm="1">
        <f t="array" aca="1" ref="BQ467" ca="1">IF($I$9=1,BQ469,INDEX($DT469:$EK469,,MATCH(CONCATENATE("FY ",RIGHT(BQ$3,4)),$DT$3:$EK$3,0)))</f>
        <v>59.270501173214605</v>
      </c>
      <c r="BR467" s="98" cm="1">
        <f t="array" aca="1" ref="BR467" ca="1">IF($I$9=1,BR469,INDEX($DT469:$EK469,,MATCH(CONCATENATE("FY ",RIGHT(BR$3,4)),$DT$3:$EK$3,0)))</f>
        <v>59.270501173214605</v>
      </c>
      <c r="BS467" s="42" cm="1">
        <f t="array" aca="1" ref="BS467" ca="1">IF($I$9=1,BS469,INDEX($DT469:$EK469,,MATCH(CONCATENATE("FY ",RIGHT(BS$3,4)),$DT$3:$EK$3,0)))</f>
        <v>59.270501173214605</v>
      </c>
      <c r="BT467" s="42" cm="1">
        <f t="array" aca="1" ref="BT467" ca="1">IF($I$9=1,BT469,INDEX($DT469:$EK469,,MATCH(CONCATENATE("FY ",RIGHT(BT$3,4)),$DT$3:$EK$3,0)))</f>
        <v>59.270501173214605</v>
      </c>
      <c r="BU467" s="99" cm="1">
        <f t="array" aca="1" ref="BU467" ca="1">IF($I$9=1,BU469,INDEX($DT469:$EK469,,MATCH(CONCATENATE("FY ",RIGHT(BU$3,4)),$DT$3:$EK$3,0)))</f>
        <v>59.270501173214605</v>
      </c>
      <c r="BV467" s="98" cm="1">
        <f t="array" aca="1" ref="BV467" ca="1">IF($I$9=1,BV469,INDEX($DT469:$EK469,,MATCH(CONCATENATE("FY ",RIGHT(BV$3,4)),$DT$3:$EK$3,0)))</f>
        <v>59.270501173214605</v>
      </c>
      <c r="BW467" s="42" cm="1">
        <f t="array" aca="1" ref="BW467" ca="1">IF($I$9=1,BW469,INDEX($DT469:$EK469,,MATCH(CONCATENATE("FY ",RIGHT(BW$3,4)),$DT$3:$EK$3,0)))</f>
        <v>59.270501173214605</v>
      </c>
      <c r="BX467" s="42" cm="1">
        <f t="array" aca="1" ref="BX467" ca="1">IF($I$9=1,BX469,INDEX($DT469:$EK469,,MATCH(CONCATENATE("FY ",RIGHT(BX$3,4)),$DT$3:$EK$3,0)))</f>
        <v>59.270501173214605</v>
      </c>
      <c r="BY467" s="99" cm="1">
        <f t="array" aca="1" ref="BY467" ca="1">IF($I$9=1,BY469,INDEX($DT469:$EK469,,MATCH(CONCATENATE("FY ",RIGHT(BY$3,4)),$DT$3:$EK$3,0)))</f>
        <v>59.270501173214605</v>
      </c>
      <c r="BZ467" s="98" cm="1">
        <f t="array" aca="1" ref="BZ467" ca="1">IF($I$9=1,BZ469,INDEX($DT469:$EK469,,MATCH(CONCATENATE("FY ",RIGHT(BZ$3,4)),$DT$3:$EK$3,0)))</f>
        <v>59.270501173214605</v>
      </c>
      <c r="CA467" s="42" cm="1">
        <f t="array" aca="1" ref="CA467" ca="1">IF($I$9=1,CA469,INDEX($DT469:$EK469,,MATCH(CONCATENATE("FY ",RIGHT(CA$3,4)),$DT$3:$EK$3,0)))</f>
        <v>59.270501173214605</v>
      </c>
      <c r="CB467" s="42" cm="1">
        <f t="array" aca="1" ref="CB467" ca="1">IF($I$9=1,CB469,INDEX($DT469:$EK469,,MATCH(CONCATENATE("FY ",RIGHT(CB$3,4)),$DT$3:$EK$3,0)))</f>
        <v>59.270501173214605</v>
      </c>
      <c r="CC467" s="99" cm="1">
        <f t="array" aca="1" ref="CC467" ca="1">IF($I$9=1,CC469,INDEX($DT469:$EK469,,MATCH(CONCATENATE("FY ",RIGHT(CC$3,4)),$DT$3:$EK$3,0)))</f>
        <v>59.270501173214605</v>
      </c>
      <c r="CD467" s="98" cm="1">
        <f t="array" aca="1" ref="CD467" ca="1">IF($I$9=1,CD469,INDEX($DT469:$EK469,,MATCH(CONCATENATE("FY ",RIGHT(CD$3,4)),$DT$3:$EK$3,0)))</f>
        <v>59.270501173214605</v>
      </c>
      <c r="CE467" s="42" cm="1">
        <f t="array" aca="1" ref="CE467" ca="1">IF($I$9=1,CE469,INDEX($DT469:$EK469,,MATCH(CONCATENATE("FY ",RIGHT(CE$3,4)),$DT$3:$EK$3,0)))</f>
        <v>59.270501173214605</v>
      </c>
      <c r="CF467" s="42" cm="1">
        <f t="array" aca="1" ref="CF467" ca="1">IF($I$9=1,CF469,INDEX($DT469:$EK469,,MATCH(CONCATENATE("FY ",RIGHT(CF$3,4)),$DT$3:$EK$3,0)))</f>
        <v>59.270501173214605</v>
      </c>
      <c r="CG467" s="99" cm="1">
        <f t="array" aca="1" ref="CG467" ca="1">IF($I$9=1,CG469,INDEX($DT469:$EK469,,MATCH(CONCATENATE("FY ",RIGHT(CG$3,4)),$DT$3:$EK$3,0)))</f>
        <v>59.270501173214605</v>
      </c>
      <c r="CH467" s="98" cm="1">
        <f t="array" aca="1" ref="CH467" ca="1">IF($I$9=1,CH469,INDEX($DT469:$EK469,,MATCH(CONCATENATE("FY ",RIGHT(CH$3,4)),$DT$3:$EK$3,0)))</f>
        <v>59.270501173214605</v>
      </c>
      <c r="CI467" s="42" cm="1">
        <f t="array" aca="1" ref="CI467" ca="1">IF($I$9=1,CI469,INDEX($DT469:$EK469,,MATCH(CONCATENATE("FY ",RIGHT(CI$3,4)),$DT$3:$EK$3,0)))</f>
        <v>59.270501173214605</v>
      </c>
      <c r="CJ467" s="42" cm="1">
        <f t="array" aca="1" ref="CJ467" ca="1">IF($I$9=1,CJ469,INDEX($DT469:$EK469,,MATCH(CONCATENATE("FY ",RIGHT(CJ$3,4)),$DT$3:$EK$3,0)))</f>
        <v>59.270501173214605</v>
      </c>
      <c r="CK467" s="99" cm="1">
        <f t="array" aca="1" ref="CK467" ca="1">IF($I$9=1,CK469,INDEX($DT469:$EK469,,MATCH(CONCATENATE("FY ",RIGHT(CK$3,4)),$DT$3:$EK$3,0)))</f>
        <v>59.270501173214605</v>
      </c>
      <c r="CL467" s="98" cm="1">
        <f t="array" aca="1" ref="CL467" ca="1">IF($I$9=1,CL469,INDEX($DT469:$EK469,,MATCH(CONCATENATE("FY ",RIGHT(CL$3,4)),$DT$3:$EK$3,0)))</f>
        <v>59.270501173214605</v>
      </c>
      <c r="CM467" s="42" cm="1">
        <f t="array" aca="1" ref="CM467" ca="1">IF($I$9=1,CM469,INDEX($DT469:$EK469,,MATCH(CONCATENATE("FY ",RIGHT(CM$3,4)),$DT$3:$EK$3,0)))</f>
        <v>59.270501173214605</v>
      </c>
      <c r="CN467" s="42" cm="1">
        <f t="array" aca="1" ref="CN467" ca="1">IF($I$9=1,CN469,INDEX($DT469:$EK469,,MATCH(CONCATENATE("FY ",RIGHT(CN$3,4)),$DT$3:$EK$3,0)))</f>
        <v>59.270501173214605</v>
      </c>
      <c r="CO467" s="99" cm="1">
        <f t="array" aca="1" ref="CO467" ca="1">IF($I$9=1,CO469,INDEX($DT469:$EK469,,MATCH(CONCATENATE("FY ",RIGHT(CO$3,4)),$DT$3:$EK$3,0)))</f>
        <v>59.270501173214605</v>
      </c>
      <c r="CP467" s="98" cm="1">
        <f t="array" aca="1" ref="CP467" ca="1">IF($I$9=1,CP469,INDEX($DT469:$EK469,,MATCH(CONCATENATE("FY ",RIGHT(CP$3,4)),$DT$3:$EK$3,0)))</f>
        <v>59.270501173214605</v>
      </c>
      <c r="CQ467" s="42" cm="1">
        <f t="array" aca="1" ref="CQ467" ca="1">IF($I$9=1,CQ469,INDEX($DT469:$EK469,,MATCH(CONCATENATE("FY ",RIGHT(CQ$3,4)),$DT$3:$EK$3,0)))</f>
        <v>59.270501173214605</v>
      </c>
      <c r="CR467" s="42" cm="1">
        <f t="array" aca="1" ref="CR467" ca="1">IF($I$9=1,CR469,INDEX($DT469:$EK469,,MATCH(CONCATENATE("FY ",RIGHT(CR$3,4)),$DT$3:$EK$3,0)))</f>
        <v>59.270501173214605</v>
      </c>
      <c r="CS467" s="99" cm="1">
        <f t="array" aca="1" ref="CS467" ca="1">IF($I$9=1,CS469,INDEX($DT469:$EK469,,MATCH(CONCATENATE("FY ",RIGHT(CS$3,4)),$DT$3:$EK$3,0)))</f>
        <v>59.270501173214605</v>
      </c>
      <c r="CT467" s="98" cm="1">
        <f t="array" aca="1" ref="CT467" ca="1">IF($I$9=1,CT469,INDEX($DT469:$EK469,,MATCH(CONCATENATE("FY ",RIGHT(CT$3,4)),$DT$3:$EK$3,0)))</f>
        <v>59.270501173214605</v>
      </c>
      <c r="CU467" s="42" cm="1">
        <f t="array" aca="1" ref="CU467" ca="1">IF($I$9=1,CU469,INDEX($DT469:$EK469,,MATCH(CONCATENATE("FY ",RIGHT(CU$3,4)),$DT$3:$EK$3,0)))</f>
        <v>59.270501173214605</v>
      </c>
      <c r="CV467" s="42" cm="1">
        <f t="array" aca="1" ref="CV467" ca="1">IF($I$9=1,CV469,INDEX($DT469:$EK469,,MATCH(CONCATENATE("FY ",RIGHT(CV$3,4)),$DT$3:$EK$3,0)))</f>
        <v>59.270501173214605</v>
      </c>
      <c r="CW467" s="99" cm="1">
        <f t="array" aca="1" ref="CW467" ca="1">IF($I$9=1,CW469,INDEX($DT469:$EK469,,MATCH(CONCATENATE("FY ",RIGHT(CW$3,4)),$DT$3:$EK$3,0)))</f>
        <v>59.270501173214605</v>
      </c>
      <c r="CX467" s="98" cm="1">
        <f t="array" aca="1" ref="CX467" ca="1">IF($I$9=1,CX469,INDEX($DT469:$EK469,,MATCH(CONCATENATE("FY ",RIGHT(CX$3,4)),$DT$3:$EK$3,0)))</f>
        <v>59.270501173214605</v>
      </c>
      <c r="CY467" s="42" cm="1">
        <f t="array" aca="1" ref="CY467" ca="1">IF($I$9=1,CY469,INDEX($DT469:$EK469,,MATCH(CONCATENATE("FY ",RIGHT(CY$3,4)),$DT$3:$EK$3,0)))</f>
        <v>59.270501173214605</v>
      </c>
      <c r="CZ467" s="42" cm="1">
        <f t="array" aca="1" ref="CZ467" ca="1">IF($I$9=1,CZ469,INDEX($DT469:$EK469,,MATCH(CONCATENATE("FY ",RIGHT(CZ$3,4)),$DT$3:$EK$3,0)))</f>
        <v>59.270501173214605</v>
      </c>
      <c r="DA467" s="99" cm="1">
        <f t="array" aca="1" ref="DA467" ca="1">IF($I$9=1,DA469,INDEX($DT469:$EK469,,MATCH(CONCATENATE("FY ",RIGHT(DA$3,4)),$DT$3:$EK$3,0)))</f>
        <v>59.270501173214605</v>
      </c>
      <c r="DB467" s="98" cm="1">
        <f t="array" aca="1" ref="DB467" ca="1">IF($I$9=1,DB469,INDEX($DT469:$EK469,,MATCH(CONCATENATE("FY ",RIGHT(DB$3,4)),$DT$3:$EK$3,0)))</f>
        <v>59.270501173214605</v>
      </c>
      <c r="DC467" s="42" cm="1">
        <f t="array" aca="1" ref="DC467" ca="1">IF($I$9=1,DC469,INDEX($DT469:$EK469,,MATCH(CONCATENATE("FY ",RIGHT(DC$3,4)),$DT$3:$EK$3,0)))</f>
        <v>59.270501173214605</v>
      </c>
      <c r="DD467" s="42" cm="1">
        <f t="array" aca="1" ref="DD467" ca="1">IF($I$9=1,DD469,INDEX($DT469:$EK469,,MATCH(CONCATENATE("FY ",RIGHT(DD$3,4)),$DT$3:$EK$3,0)))</f>
        <v>59.270501173214605</v>
      </c>
      <c r="DE467" s="99" cm="1">
        <f t="array" aca="1" ref="DE467" ca="1">IF($I$9=1,DE469,INDEX($DT469:$EK469,,MATCH(CONCATENATE("FY ",RIGHT(DE$3,4)),$DT$3:$EK$3,0)))</f>
        <v>59.270501173214605</v>
      </c>
      <c r="DF467" s="98" cm="1">
        <f t="array" aca="1" ref="DF467" ca="1">IF($I$9=1,DF469,INDEX($DT469:$EK469,,MATCH(CONCATENATE("FY ",RIGHT(DF$3,4)),$DT$3:$EK$3,0)))</f>
        <v>59.270501173214605</v>
      </c>
      <c r="DG467" s="42" cm="1">
        <f t="array" aca="1" ref="DG467" ca="1">IF($I$9=1,DG469,INDEX($DT469:$EK469,,MATCH(CONCATENATE("FY ",RIGHT(DG$3,4)),$DT$3:$EK$3,0)))</f>
        <v>59.270501173214605</v>
      </c>
      <c r="DH467" s="42" cm="1">
        <f t="array" aca="1" ref="DH467" ca="1">IF($I$9=1,DH469,INDEX($DT469:$EK469,,MATCH(CONCATENATE("FY ",RIGHT(DH$3,4)),$DT$3:$EK$3,0)))</f>
        <v>59.270501173214605</v>
      </c>
      <c r="DI467" s="99" cm="1">
        <f t="array" aca="1" ref="DI467" ca="1">IF($I$9=1,DI469,INDEX($DT469:$EK469,,MATCH(CONCATENATE("FY ",RIGHT(DI$3,4)),$DT$3:$EK$3,0)))</f>
        <v>59.270501173214605</v>
      </c>
    </row>
    <row r="468" spans="1:141" outlineLevel="2" x14ac:dyDescent="0.25">
      <c r="A468" s="90"/>
      <c r="B468" s="90"/>
      <c r="C468" s="90"/>
      <c r="D468" s="90"/>
      <c r="F468" s="100"/>
      <c r="I468" s="101"/>
      <c r="J468" s="100"/>
      <c r="M468" s="101"/>
      <c r="N468" s="100"/>
      <c r="Q468" s="101"/>
      <c r="R468" s="100"/>
      <c r="U468" s="101"/>
      <c r="V468" s="100"/>
      <c r="Y468" s="101"/>
      <c r="Z468" s="100"/>
      <c r="AC468" s="101"/>
      <c r="AD468" s="100"/>
      <c r="AG468" s="101"/>
      <c r="AH468" s="100"/>
      <c r="AK468" s="101"/>
      <c r="AL468" s="100"/>
      <c r="AO468" s="101"/>
      <c r="AP468" s="100"/>
      <c r="AS468" s="101"/>
      <c r="AT468" s="100"/>
      <c r="AW468" s="101"/>
      <c r="AX468" s="100"/>
      <c r="BA468" s="101"/>
      <c r="BB468" s="100"/>
      <c r="BE468" s="101"/>
      <c r="BF468" s="100"/>
      <c r="BI468" s="101"/>
      <c r="BJ468" s="100"/>
      <c r="BM468" s="101"/>
      <c r="BN468" s="100"/>
      <c r="BQ468" s="101"/>
      <c r="BR468" s="100"/>
      <c r="BU468" s="101"/>
      <c r="BV468" s="100"/>
      <c r="BY468" s="101"/>
      <c r="BZ468" s="100"/>
      <c r="CC468" s="101"/>
      <c r="CD468" s="100"/>
      <c r="CG468" s="101"/>
      <c r="CH468" s="100"/>
      <c r="CK468" s="101"/>
      <c r="CL468" s="100"/>
      <c r="CO468" s="101"/>
      <c r="CP468" s="100"/>
      <c r="CS468" s="101"/>
      <c r="CT468" s="100"/>
      <c r="CW468" s="101"/>
      <c r="CX468" s="100"/>
      <c r="DA468" s="101"/>
      <c r="DB468" s="100"/>
      <c r="DE468" s="101"/>
      <c r="DF468" s="100"/>
      <c r="DI468" s="101"/>
    </row>
    <row r="469" spans="1:141" outlineLevel="2" x14ac:dyDescent="0.25">
      <c r="A469" s="90"/>
      <c r="B469" s="90"/>
      <c r="C469" s="90"/>
      <c r="D469" s="90"/>
      <c r="E469" t="str">
        <f>CONCATENATE(E465," scenario: ",$J$8)</f>
        <v>Days (annualized) scenario: Default</v>
      </c>
      <c r="F469" s="100"/>
      <c r="I469" s="101"/>
      <c r="J469" s="100"/>
      <c r="M469" s="101"/>
      <c r="N469" s="100"/>
      <c r="Q469" s="101"/>
      <c r="R469" s="100"/>
      <c r="U469" s="101"/>
      <c r="V469" s="100"/>
      <c r="Y469" s="101"/>
      <c r="Z469" s="100"/>
      <c r="AC469" s="101"/>
      <c r="AD469" s="100"/>
      <c r="AG469" s="101"/>
      <c r="AH469" s="100"/>
      <c r="AK469" s="101"/>
      <c r="AL469" s="100"/>
      <c r="AO469" s="101"/>
      <c r="AP469" s="142">
        <f t="shared" ref="AP469:BU469" si="775">CHOOSE($I$8,AP470,AP471,AP472,AP473,AP474)</f>
        <v>0</v>
      </c>
      <c r="AQ469" s="16">
        <f t="shared" si="775"/>
        <v>0</v>
      </c>
      <c r="AR469" s="16">
        <f t="shared" si="775"/>
        <v>0</v>
      </c>
      <c r="AS469" s="143">
        <f t="shared" si="775"/>
        <v>0</v>
      </c>
      <c r="AT469" s="142">
        <f t="shared" si="775"/>
        <v>0</v>
      </c>
      <c r="AU469" s="16">
        <f t="shared" si="775"/>
        <v>0</v>
      </c>
      <c r="AV469" s="16">
        <f t="shared" si="775"/>
        <v>0</v>
      </c>
      <c r="AW469" s="143">
        <f t="shared" si="775"/>
        <v>0</v>
      </c>
      <c r="AX469" s="142">
        <f t="shared" si="775"/>
        <v>0</v>
      </c>
      <c r="AY469" s="16">
        <f t="shared" si="775"/>
        <v>0</v>
      </c>
      <c r="AZ469" s="16">
        <f t="shared" si="775"/>
        <v>0</v>
      </c>
      <c r="BA469" s="143">
        <f t="shared" si="775"/>
        <v>0</v>
      </c>
      <c r="BB469" s="142">
        <f t="shared" si="775"/>
        <v>0</v>
      </c>
      <c r="BC469" s="16">
        <f t="shared" si="775"/>
        <v>0</v>
      </c>
      <c r="BD469" s="16">
        <f t="shared" si="775"/>
        <v>0</v>
      </c>
      <c r="BE469" s="143">
        <f t="shared" si="775"/>
        <v>0</v>
      </c>
      <c r="BF469" s="142">
        <f t="shared" si="775"/>
        <v>0</v>
      </c>
      <c r="BG469" s="16">
        <f t="shared" si="775"/>
        <v>0</v>
      </c>
      <c r="BH469" s="16">
        <f t="shared" si="775"/>
        <v>0</v>
      </c>
      <c r="BI469" s="143">
        <f t="shared" si="775"/>
        <v>0</v>
      </c>
      <c r="BJ469" s="142">
        <f t="shared" si="775"/>
        <v>0</v>
      </c>
      <c r="BK469" s="16">
        <f t="shared" si="775"/>
        <v>0</v>
      </c>
      <c r="BL469" s="16">
        <f t="shared" si="775"/>
        <v>0</v>
      </c>
      <c r="BM469" s="143">
        <f t="shared" si="775"/>
        <v>0</v>
      </c>
      <c r="BN469" s="142">
        <f t="shared" si="775"/>
        <v>0</v>
      </c>
      <c r="BO469" s="16">
        <f t="shared" si="775"/>
        <v>0</v>
      </c>
      <c r="BP469" s="16">
        <f t="shared" si="775"/>
        <v>0</v>
      </c>
      <c r="BQ469" s="143">
        <f t="shared" si="775"/>
        <v>0</v>
      </c>
      <c r="BR469" s="142">
        <f t="shared" si="775"/>
        <v>0</v>
      </c>
      <c r="BS469" s="16">
        <f t="shared" si="775"/>
        <v>0</v>
      </c>
      <c r="BT469" s="16">
        <f t="shared" si="775"/>
        <v>0</v>
      </c>
      <c r="BU469" s="143">
        <f t="shared" si="775"/>
        <v>0</v>
      </c>
      <c r="BV469" s="142">
        <f t="shared" ref="BV469:DA469" si="776">CHOOSE($I$8,BV470,BV471,BV472,BV473,BV474)</f>
        <v>0</v>
      </c>
      <c r="BW469" s="16">
        <f t="shared" si="776"/>
        <v>0</v>
      </c>
      <c r="BX469" s="16">
        <f t="shared" si="776"/>
        <v>0</v>
      </c>
      <c r="BY469" s="143">
        <f t="shared" si="776"/>
        <v>0</v>
      </c>
      <c r="BZ469" s="142">
        <f t="shared" si="776"/>
        <v>0</v>
      </c>
      <c r="CA469" s="16">
        <f t="shared" si="776"/>
        <v>0</v>
      </c>
      <c r="CB469" s="16">
        <f t="shared" si="776"/>
        <v>0</v>
      </c>
      <c r="CC469" s="143">
        <f t="shared" si="776"/>
        <v>0</v>
      </c>
      <c r="CD469" s="142">
        <f t="shared" si="776"/>
        <v>0</v>
      </c>
      <c r="CE469" s="16">
        <f t="shared" si="776"/>
        <v>0</v>
      </c>
      <c r="CF469" s="16">
        <f t="shared" si="776"/>
        <v>0</v>
      </c>
      <c r="CG469" s="143">
        <f t="shared" si="776"/>
        <v>0</v>
      </c>
      <c r="CH469" s="142">
        <f t="shared" si="776"/>
        <v>0</v>
      </c>
      <c r="CI469" s="16">
        <f t="shared" si="776"/>
        <v>0</v>
      </c>
      <c r="CJ469" s="16">
        <f t="shared" si="776"/>
        <v>0</v>
      </c>
      <c r="CK469" s="143">
        <f t="shared" si="776"/>
        <v>0</v>
      </c>
      <c r="CL469" s="142">
        <f t="shared" si="776"/>
        <v>0</v>
      </c>
      <c r="CM469" s="16">
        <f t="shared" si="776"/>
        <v>0</v>
      </c>
      <c r="CN469" s="16">
        <f t="shared" si="776"/>
        <v>0</v>
      </c>
      <c r="CO469" s="143">
        <f t="shared" si="776"/>
        <v>0</v>
      </c>
      <c r="CP469" s="142">
        <f t="shared" si="776"/>
        <v>0</v>
      </c>
      <c r="CQ469" s="16">
        <f t="shared" si="776"/>
        <v>0</v>
      </c>
      <c r="CR469" s="16">
        <f t="shared" si="776"/>
        <v>0</v>
      </c>
      <c r="CS469" s="143">
        <f t="shared" si="776"/>
        <v>0</v>
      </c>
      <c r="CT469" s="142">
        <f t="shared" si="776"/>
        <v>0</v>
      </c>
      <c r="CU469" s="16">
        <f t="shared" si="776"/>
        <v>0</v>
      </c>
      <c r="CV469" s="16">
        <f t="shared" si="776"/>
        <v>0</v>
      </c>
      <c r="CW469" s="143">
        <f t="shared" si="776"/>
        <v>0</v>
      </c>
      <c r="CX469" s="142">
        <f t="shared" si="776"/>
        <v>0</v>
      </c>
      <c r="CY469" s="16">
        <f t="shared" si="776"/>
        <v>0</v>
      </c>
      <c r="CZ469" s="16">
        <f t="shared" si="776"/>
        <v>0</v>
      </c>
      <c r="DA469" s="143">
        <f t="shared" si="776"/>
        <v>0</v>
      </c>
      <c r="DB469" s="142">
        <f t="shared" ref="DB469:DI469" si="777">CHOOSE($I$8,DB470,DB471,DB472,DB473,DB474)</f>
        <v>0</v>
      </c>
      <c r="DC469" s="16">
        <f t="shared" si="777"/>
        <v>0</v>
      </c>
      <c r="DD469" s="16">
        <f t="shared" si="777"/>
        <v>0</v>
      </c>
      <c r="DE469" s="143">
        <f t="shared" si="777"/>
        <v>0</v>
      </c>
      <c r="DF469" s="142">
        <f t="shared" si="777"/>
        <v>0</v>
      </c>
      <c r="DG469" s="16">
        <f t="shared" si="777"/>
        <v>0</v>
      </c>
      <c r="DH469" s="16">
        <f t="shared" si="777"/>
        <v>0</v>
      </c>
      <c r="DI469" s="143">
        <f t="shared" si="777"/>
        <v>0</v>
      </c>
      <c r="DT469" s="16">
        <f t="shared" ref="DT469:EK469" si="778">CHOOSE($I$8,DT470,DT471,DT472,DT473,DT474)</f>
        <v>0</v>
      </c>
      <c r="DU469" s="16">
        <f t="shared" ca="1" si="778"/>
        <v>59.270501173214605</v>
      </c>
      <c r="DV469" s="16">
        <f t="shared" ca="1" si="778"/>
        <v>59.270501173214605</v>
      </c>
      <c r="DW469" s="16">
        <f t="shared" ca="1" si="778"/>
        <v>59.270501173214605</v>
      </c>
      <c r="DX469" s="16">
        <f t="shared" ca="1" si="778"/>
        <v>59.270501173214605</v>
      </c>
      <c r="DY469" s="16">
        <f t="shared" ca="1" si="778"/>
        <v>59.270501173214605</v>
      </c>
      <c r="DZ469" s="16">
        <f t="shared" ca="1" si="778"/>
        <v>59.270501173214605</v>
      </c>
      <c r="EA469" s="16">
        <f t="shared" ca="1" si="778"/>
        <v>59.270501173214605</v>
      </c>
      <c r="EB469" s="16">
        <f t="shared" ca="1" si="778"/>
        <v>59.270501173214605</v>
      </c>
      <c r="EC469" s="16">
        <f t="shared" ca="1" si="778"/>
        <v>59.270501173214605</v>
      </c>
      <c r="ED469" s="16">
        <f t="shared" ca="1" si="778"/>
        <v>59.270501173214605</v>
      </c>
      <c r="EE469" s="16">
        <f t="shared" ca="1" si="778"/>
        <v>59.270501173214605</v>
      </c>
      <c r="EF469" s="16">
        <f t="shared" ca="1" si="778"/>
        <v>59.270501173214605</v>
      </c>
      <c r="EG469" s="16">
        <f t="shared" ca="1" si="778"/>
        <v>59.270501173214605</v>
      </c>
      <c r="EH469" s="16">
        <f t="shared" ca="1" si="778"/>
        <v>59.270501173214605</v>
      </c>
      <c r="EI469" s="16">
        <f t="shared" ca="1" si="778"/>
        <v>59.270501173214605</v>
      </c>
      <c r="EJ469" s="16">
        <f t="shared" ca="1" si="778"/>
        <v>59.270501173214605</v>
      </c>
      <c r="EK469" s="16">
        <f t="shared" ca="1" si="778"/>
        <v>59.270501173214605</v>
      </c>
    </row>
    <row r="470" spans="1:141" outlineLevel="2" x14ac:dyDescent="0.25">
      <c r="A470" s="90"/>
      <c r="B470" s="90"/>
      <c r="C470" s="90"/>
      <c r="D470" s="90"/>
      <c r="E470" t="str">
        <f>CONCATENATE("- ", $N$6,":")</f>
        <v>- Base:</v>
      </c>
      <c r="F470" s="100"/>
      <c r="I470" s="101"/>
      <c r="J470" s="100"/>
      <c r="M470" s="101"/>
      <c r="N470" s="100"/>
      <c r="Q470" s="101"/>
      <c r="R470" s="100"/>
      <c r="U470" s="101"/>
      <c r="V470" s="100"/>
      <c r="Y470" s="101"/>
      <c r="Z470" s="100"/>
      <c r="AC470" s="101"/>
      <c r="AD470" s="100"/>
      <c r="AG470" s="101"/>
      <c r="AH470" s="100"/>
      <c r="AK470" s="101"/>
      <c r="AL470" s="100"/>
      <c r="AO470" s="101"/>
      <c r="AP470" s="144">
        <v>0</v>
      </c>
      <c r="AQ470" s="145">
        <v>0</v>
      </c>
      <c r="AR470" s="145">
        <v>0</v>
      </c>
      <c r="AS470" s="146">
        <v>0</v>
      </c>
      <c r="AT470" s="144">
        <v>0</v>
      </c>
      <c r="AU470" s="145">
        <v>0</v>
      </c>
      <c r="AV470" s="145">
        <v>0</v>
      </c>
      <c r="AW470" s="146">
        <v>0</v>
      </c>
      <c r="AX470" s="144">
        <v>0</v>
      </c>
      <c r="AY470" s="145">
        <v>0</v>
      </c>
      <c r="AZ470" s="145">
        <v>0</v>
      </c>
      <c r="BA470" s="146">
        <v>0</v>
      </c>
      <c r="BB470" s="144">
        <v>0</v>
      </c>
      <c r="BC470" s="145">
        <v>0</v>
      </c>
      <c r="BD470" s="145">
        <v>0</v>
      </c>
      <c r="BE470" s="146">
        <v>0</v>
      </c>
      <c r="BF470" s="144">
        <v>0</v>
      </c>
      <c r="BG470" s="145">
        <v>0</v>
      </c>
      <c r="BH470" s="145">
        <v>0</v>
      </c>
      <c r="BI470" s="146">
        <v>0</v>
      </c>
      <c r="BJ470" s="144">
        <v>0</v>
      </c>
      <c r="BK470" s="145">
        <v>0</v>
      </c>
      <c r="BL470" s="145">
        <v>0</v>
      </c>
      <c r="BM470" s="146">
        <v>0</v>
      </c>
      <c r="BN470" s="144">
        <v>0</v>
      </c>
      <c r="BO470" s="145">
        <v>0</v>
      </c>
      <c r="BP470" s="145">
        <v>0</v>
      </c>
      <c r="BQ470" s="146">
        <v>0</v>
      </c>
      <c r="BR470" s="144">
        <v>0</v>
      </c>
      <c r="BS470" s="145">
        <v>0</v>
      </c>
      <c r="BT470" s="145">
        <v>0</v>
      </c>
      <c r="BU470" s="146">
        <v>0</v>
      </c>
      <c r="BV470" s="144">
        <v>0</v>
      </c>
      <c r="BW470" s="145">
        <v>0</v>
      </c>
      <c r="BX470" s="145">
        <v>0</v>
      </c>
      <c r="BY470" s="146">
        <v>0</v>
      </c>
      <c r="BZ470" s="144">
        <v>0</v>
      </c>
      <c r="CA470" s="145">
        <v>0</v>
      </c>
      <c r="CB470" s="145">
        <v>0</v>
      </c>
      <c r="CC470" s="146">
        <v>0</v>
      </c>
      <c r="CD470" s="144">
        <v>0</v>
      </c>
      <c r="CE470" s="145">
        <v>0</v>
      </c>
      <c r="CF470" s="145">
        <v>0</v>
      </c>
      <c r="CG470" s="146">
        <v>0</v>
      </c>
      <c r="CH470" s="144">
        <v>0</v>
      </c>
      <c r="CI470" s="145">
        <v>0</v>
      </c>
      <c r="CJ470" s="145">
        <v>0</v>
      </c>
      <c r="CK470" s="146">
        <v>0</v>
      </c>
      <c r="CL470" s="144">
        <v>0</v>
      </c>
      <c r="CM470" s="145">
        <v>0</v>
      </c>
      <c r="CN470" s="145">
        <v>0</v>
      </c>
      <c r="CO470" s="146">
        <v>0</v>
      </c>
      <c r="CP470" s="144">
        <v>0</v>
      </c>
      <c r="CQ470" s="145">
        <v>0</v>
      </c>
      <c r="CR470" s="145">
        <v>0</v>
      </c>
      <c r="CS470" s="146">
        <v>0</v>
      </c>
      <c r="CT470" s="144">
        <v>0</v>
      </c>
      <c r="CU470" s="145">
        <v>0</v>
      </c>
      <c r="CV470" s="145">
        <v>0</v>
      </c>
      <c r="CW470" s="146">
        <v>0</v>
      </c>
      <c r="CX470" s="144">
        <v>0</v>
      </c>
      <c r="CY470" s="145">
        <v>0</v>
      </c>
      <c r="CZ470" s="145">
        <v>0</v>
      </c>
      <c r="DA470" s="146">
        <v>0</v>
      </c>
      <c r="DB470" s="144">
        <v>0</v>
      </c>
      <c r="DC470" s="145">
        <v>0</v>
      </c>
      <c r="DD470" s="145">
        <v>0</v>
      </c>
      <c r="DE470" s="146">
        <v>0</v>
      </c>
      <c r="DF470" s="144">
        <v>0</v>
      </c>
      <c r="DG470" s="145">
        <v>0</v>
      </c>
      <c r="DH470" s="145">
        <v>0</v>
      </c>
      <c r="DI470" s="146">
        <v>0</v>
      </c>
      <c r="DT470" s="145">
        <v>0</v>
      </c>
      <c r="DU470" s="145">
        <v>0</v>
      </c>
      <c r="DV470" s="145">
        <v>0</v>
      </c>
      <c r="DW470" s="145">
        <v>0</v>
      </c>
      <c r="DX470" s="145">
        <v>0</v>
      </c>
      <c r="DY470" s="145">
        <v>0</v>
      </c>
      <c r="DZ470" s="145">
        <v>0</v>
      </c>
      <c r="EA470" s="145">
        <v>0</v>
      </c>
      <c r="EB470" s="145">
        <v>0</v>
      </c>
      <c r="EC470" s="145">
        <v>0</v>
      </c>
      <c r="ED470" s="145">
        <v>0</v>
      </c>
      <c r="EE470" s="145">
        <v>0</v>
      </c>
      <c r="EF470" s="145">
        <v>0</v>
      </c>
      <c r="EG470" s="145">
        <v>0</v>
      </c>
      <c r="EH470" s="145">
        <v>0</v>
      </c>
      <c r="EI470" s="145">
        <v>0</v>
      </c>
      <c r="EJ470" s="145">
        <v>0</v>
      </c>
      <c r="EK470" s="145">
        <v>0</v>
      </c>
    </row>
    <row r="471" spans="1:141" outlineLevel="2" x14ac:dyDescent="0.25">
      <c r="A471" s="90"/>
      <c r="B471" s="90"/>
      <c r="C471" s="90"/>
      <c r="D471" s="90"/>
      <c r="E471" t="str">
        <f>CONCATENATE("- ", $N$7,":")</f>
        <v>- Upside:</v>
      </c>
      <c r="F471" s="100"/>
      <c r="I471" s="101"/>
      <c r="J471" s="100"/>
      <c r="M471" s="101"/>
      <c r="N471" s="100"/>
      <c r="Q471" s="101"/>
      <c r="R471" s="100"/>
      <c r="U471" s="101"/>
      <c r="V471" s="100"/>
      <c r="Y471" s="101"/>
      <c r="Z471" s="100"/>
      <c r="AC471" s="101"/>
      <c r="AD471" s="100"/>
      <c r="AG471" s="101"/>
      <c r="AH471" s="100"/>
      <c r="AK471" s="101"/>
      <c r="AL471" s="100"/>
      <c r="AO471" s="101"/>
      <c r="AP471" s="144">
        <v>0</v>
      </c>
      <c r="AQ471" s="145">
        <v>0</v>
      </c>
      <c r="AR471" s="145">
        <v>0</v>
      </c>
      <c r="AS471" s="146">
        <v>0</v>
      </c>
      <c r="AT471" s="144">
        <v>0</v>
      </c>
      <c r="AU471" s="145">
        <v>0</v>
      </c>
      <c r="AV471" s="145">
        <v>0</v>
      </c>
      <c r="AW471" s="146">
        <v>0</v>
      </c>
      <c r="AX471" s="144">
        <v>0</v>
      </c>
      <c r="AY471" s="145">
        <v>0</v>
      </c>
      <c r="AZ471" s="145">
        <v>0</v>
      </c>
      <c r="BA471" s="146">
        <v>0</v>
      </c>
      <c r="BB471" s="144">
        <v>0</v>
      </c>
      <c r="BC471" s="145">
        <v>0</v>
      </c>
      <c r="BD471" s="145">
        <v>0</v>
      </c>
      <c r="BE471" s="146">
        <v>0</v>
      </c>
      <c r="BF471" s="144">
        <v>0</v>
      </c>
      <c r="BG471" s="145">
        <v>0</v>
      </c>
      <c r="BH471" s="145">
        <v>0</v>
      </c>
      <c r="BI471" s="146">
        <v>0</v>
      </c>
      <c r="BJ471" s="144">
        <v>0</v>
      </c>
      <c r="BK471" s="145">
        <v>0</v>
      </c>
      <c r="BL471" s="145">
        <v>0</v>
      </c>
      <c r="BM471" s="146">
        <v>0</v>
      </c>
      <c r="BN471" s="144">
        <v>0</v>
      </c>
      <c r="BO471" s="145">
        <v>0</v>
      </c>
      <c r="BP471" s="145">
        <v>0</v>
      </c>
      <c r="BQ471" s="146">
        <v>0</v>
      </c>
      <c r="BR471" s="144">
        <v>0</v>
      </c>
      <c r="BS471" s="145">
        <v>0</v>
      </c>
      <c r="BT471" s="145">
        <v>0</v>
      </c>
      <c r="BU471" s="146">
        <v>0</v>
      </c>
      <c r="BV471" s="144">
        <v>0</v>
      </c>
      <c r="BW471" s="145">
        <v>0</v>
      </c>
      <c r="BX471" s="145">
        <v>0</v>
      </c>
      <c r="BY471" s="146">
        <v>0</v>
      </c>
      <c r="BZ471" s="144">
        <v>0</v>
      </c>
      <c r="CA471" s="145">
        <v>0</v>
      </c>
      <c r="CB471" s="145">
        <v>0</v>
      </c>
      <c r="CC471" s="146">
        <v>0</v>
      </c>
      <c r="CD471" s="144">
        <v>0</v>
      </c>
      <c r="CE471" s="145">
        <v>0</v>
      </c>
      <c r="CF471" s="145">
        <v>0</v>
      </c>
      <c r="CG471" s="146">
        <v>0</v>
      </c>
      <c r="CH471" s="144">
        <v>0</v>
      </c>
      <c r="CI471" s="145">
        <v>0</v>
      </c>
      <c r="CJ471" s="145">
        <v>0</v>
      </c>
      <c r="CK471" s="146">
        <v>0</v>
      </c>
      <c r="CL471" s="144">
        <v>0</v>
      </c>
      <c r="CM471" s="145">
        <v>0</v>
      </c>
      <c r="CN471" s="145">
        <v>0</v>
      </c>
      <c r="CO471" s="146">
        <v>0</v>
      </c>
      <c r="CP471" s="144">
        <v>0</v>
      </c>
      <c r="CQ471" s="145">
        <v>0</v>
      </c>
      <c r="CR471" s="145">
        <v>0</v>
      </c>
      <c r="CS471" s="146">
        <v>0</v>
      </c>
      <c r="CT471" s="144">
        <v>0</v>
      </c>
      <c r="CU471" s="145">
        <v>0</v>
      </c>
      <c r="CV471" s="145">
        <v>0</v>
      </c>
      <c r="CW471" s="146">
        <v>0</v>
      </c>
      <c r="CX471" s="144">
        <v>0</v>
      </c>
      <c r="CY471" s="145">
        <v>0</v>
      </c>
      <c r="CZ471" s="145">
        <v>0</v>
      </c>
      <c r="DA471" s="146">
        <v>0</v>
      </c>
      <c r="DB471" s="144">
        <v>0</v>
      </c>
      <c r="DC471" s="145">
        <v>0</v>
      </c>
      <c r="DD471" s="145">
        <v>0</v>
      </c>
      <c r="DE471" s="146">
        <v>0</v>
      </c>
      <c r="DF471" s="144">
        <v>0</v>
      </c>
      <c r="DG471" s="145">
        <v>0</v>
      </c>
      <c r="DH471" s="145">
        <v>0</v>
      </c>
      <c r="DI471" s="146">
        <v>0</v>
      </c>
      <c r="DT471" s="145">
        <v>0</v>
      </c>
      <c r="DU471" s="145">
        <v>0</v>
      </c>
      <c r="DV471" s="145">
        <v>0</v>
      </c>
      <c r="DW471" s="145">
        <v>0</v>
      </c>
      <c r="DX471" s="145">
        <v>0</v>
      </c>
      <c r="DY471" s="145">
        <v>0</v>
      </c>
      <c r="DZ471" s="145">
        <v>0</v>
      </c>
      <c r="EA471" s="145">
        <v>0</v>
      </c>
      <c r="EB471" s="145">
        <v>0</v>
      </c>
      <c r="EC471" s="145">
        <v>0</v>
      </c>
      <c r="ED471" s="145">
        <v>0</v>
      </c>
      <c r="EE471" s="145">
        <v>0</v>
      </c>
      <c r="EF471" s="145">
        <v>0</v>
      </c>
      <c r="EG471" s="145">
        <v>0</v>
      </c>
      <c r="EH471" s="145">
        <v>0</v>
      </c>
      <c r="EI471" s="145">
        <v>0</v>
      </c>
      <c r="EJ471" s="145">
        <v>0</v>
      </c>
      <c r="EK471" s="145">
        <v>0</v>
      </c>
    </row>
    <row r="472" spans="1:141" outlineLevel="2" x14ac:dyDescent="0.25">
      <c r="A472" s="90"/>
      <c r="B472" s="90"/>
      <c r="C472" s="90"/>
      <c r="D472" s="90"/>
      <c r="E472" t="str">
        <f>CONCATENATE("- ", $N$8,":")</f>
        <v>- Downside:</v>
      </c>
      <c r="F472" s="100"/>
      <c r="I472" s="101"/>
      <c r="J472" s="100"/>
      <c r="M472" s="101"/>
      <c r="N472" s="100"/>
      <c r="Q472" s="101"/>
      <c r="R472" s="100"/>
      <c r="U472" s="101"/>
      <c r="V472" s="100"/>
      <c r="Y472" s="101"/>
      <c r="Z472" s="100"/>
      <c r="AC472" s="101"/>
      <c r="AD472" s="100"/>
      <c r="AG472" s="101"/>
      <c r="AH472" s="100"/>
      <c r="AK472" s="101"/>
      <c r="AL472" s="100"/>
      <c r="AO472" s="101"/>
      <c r="AP472" s="144">
        <v>0</v>
      </c>
      <c r="AQ472" s="145">
        <v>0</v>
      </c>
      <c r="AR472" s="145">
        <v>0</v>
      </c>
      <c r="AS472" s="146">
        <v>0</v>
      </c>
      <c r="AT472" s="144">
        <v>0</v>
      </c>
      <c r="AU472" s="145">
        <v>0</v>
      </c>
      <c r="AV472" s="145">
        <v>0</v>
      </c>
      <c r="AW472" s="146">
        <v>0</v>
      </c>
      <c r="AX472" s="144">
        <v>0</v>
      </c>
      <c r="AY472" s="145">
        <v>0</v>
      </c>
      <c r="AZ472" s="145">
        <v>0</v>
      </c>
      <c r="BA472" s="146">
        <v>0</v>
      </c>
      <c r="BB472" s="144">
        <v>0</v>
      </c>
      <c r="BC472" s="145">
        <v>0</v>
      </c>
      <c r="BD472" s="145">
        <v>0</v>
      </c>
      <c r="BE472" s="146">
        <v>0</v>
      </c>
      <c r="BF472" s="144">
        <v>0</v>
      </c>
      <c r="BG472" s="145">
        <v>0</v>
      </c>
      <c r="BH472" s="145">
        <v>0</v>
      </c>
      <c r="BI472" s="146">
        <v>0</v>
      </c>
      <c r="BJ472" s="144">
        <v>0</v>
      </c>
      <c r="BK472" s="145">
        <v>0</v>
      </c>
      <c r="BL472" s="145">
        <v>0</v>
      </c>
      <c r="BM472" s="146">
        <v>0</v>
      </c>
      <c r="BN472" s="144">
        <v>0</v>
      </c>
      <c r="BO472" s="145">
        <v>0</v>
      </c>
      <c r="BP472" s="145">
        <v>0</v>
      </c>
      <c r="BQ472" s="146">
        <v>0</v>
      </c>
      <c r="BR472" s="144">
        <v>0</v>
      </c>
      <c r="BS472" s="145">
        <v>0</v>
      </c>
      <c r="BT472" s="145">
        <v>0</v>
      </c>
      <c r="BU472" s="146">
        <v>0</v>
      </c>
      <c r="BV472" s="144">
        <v>0</v>
      </c>
      <c r="BW472" s="145">
        <v>0</v>
      </c>
      <c r="BX472" s="145">
        <v>0</v>
      </c>
      <c r="BY472" s="146">
        <v>0</v>
      </c>
      <c r="BZ472" s="144">
        <v>0</v>
      </c>
      <c r="CA472" s="145">
        <v>0</v>
      </c>
      <c r="CB472" s="145">
        <v>0</v>
      </c>
      <c r="CC472" s="146">
        <v>0</v>
      </c>
      <c r="CD472" s="144">
        <v>0</v>
      </c>
      <c r="CE472" s="145">
        <v>0</v>
      </c>
      <c r="CF472" s="145">
        <v>0</v>
      </c>
      <c r="CG472" s="146">
        <v>0</v>
      </c>
      <c r="CH472" s="144">
        <v>0</v>
      </c>
      <c r="CI472" s="145">
        <v>0</v>
      </c>
      <c r="CJ472" s="145">
        <v>0</v>
      </c>
      <c r="CK472" s="146">
        <v>0</v>
      </c>
      <c r="CL472" s="144">
        <v>0</v>
      </c>
      <c r="CM472" s="145">
        <v>0</v>
      </c>
      <c r="CN472" s="145">
        <v>0</v>
      </c>
      <c r="CO472" s="146">
        <v>0</v>
      </c>
      <c r="CP472" s="144">
        <v>0</v>
      </c>
      <c r="CQ472" s="145">
        <v>0</v>
      </c>
      <c r="CR472" s="145">
        <v>0</v>
      </c>
      <c r="CS472" s="146">
        <v>0</v>
      </c>
      <c r="CT472" s="144">
        <v>0</v>
      </c>
      <c r="CU472" s="145">
        <v>0</v>
      </c>
      <c r="CV472" s="145">
        <v>0</v>
      </c>
      <c r="CW472" s="146">
        <v>0</v>
      </c>
      <c r="CX472" s="144">
        <v>0</v>
      </c>
      <c r="CY472" s="145">
        <v>0</v>
      </c>
      <c r="CZ472" s="145">
        <v>0</v>
      </c>
      <c r="DA472" s="146">
        <v>0</v>
      </c>
      <c r="DB472" s="144">
        <v>0</v>
      </c>
      <c r="DC472" s="145">
        <v>0</v>
      </c>
      <c r="DD472" s="145">
        <v>0</v>
      </c>
      <c r="DE472" s="146">
        <v>0</v>
      </c>
      <c r="DF472" s="144">
        <v>0</v>
      </c>
      <c r="DG472" s="145">
        <v>0</v>
      </c>
      <c r="DH472" s="145">
        <v>0</v>
      </c>
      <c r="DI472" s="146">
        <v>0</v>
      </c>
      <c r="DT472" s="145">
        <v>0</v>
      </c>
      <c r="DU472" s="145">
        <v>0</v>
      </c>
      <c r="DV472" s="145">
        <v>0</v>
      </c>
      <c r="DW472" s="145">
        <v>0</v>
      </c>
      <c r="DX472" s="145">
        <v>0</v>
      </c>
      <c r="DY472" s="145">
        <v>0</v>
      </c>
      <c r="DZ472" s="145">
        <v>0</v>
      </c>
      <c r="EA472" s="145">
        <v>0</v>
      </c>
      <c r="EB472" s="145">
        <v>0</v>
      </c>
      <c r="EC472" s="145">
        <v>0</v>
      </c>
      <c r="ED472" s="145">
        <v>0</v>
      </c>
      <c r="EE472" s="145">
        <v>0</v>
      </c>
      <c r="EF472" s="145">
        <v>0</v>
      </c>
      <c r="EG472" s="145">
        <v>0</v>
      </c>
      <c r="EH472" s="145">
        <v>0</v>
      </c>
      <c r="EI472" s="145">
        <v>0</v>
      </c>
      <c r="EJ472" s="145">
        <v>0</v>
      </c>
      <c r="EK472" s="145">
        <v>0</v>
      </c>
    </row>
    <row r="473" spans="1:141" outlineLevel="2" x14ac:dyDescent="0.25">
      <c r="A473" s="90"/>
      <c r="B473" s="90"/>
      <c r="C473" s="90"/>
      <c r="D473" s="90"/>
      <c r="E473" t="str">
        <f>CONCATENATE("- ", $N$9,":")</f>
        <v>- Management:</v>
      </c>
      <c r="F473" s="100"/>
      <c r="I473" s="101"/>
      <c r="J473" s="100"/>
      <c r="M473" s="101"/>
      <c r="N473" s="100"/>
      <c r="Q473" s="101"/>
      <c r="R473" s="100"/>
      <c r="U473" s="101"/>
      <c r="V473" s="100"/>
      <c r="Y473" s="101"/>
      <c r="Z473" s="100"/>
      <c r="AC473" s="101"/>
      <c r="AD473" s="100"/>
      <c r="AG473" s="101"/>
      <c r="AH473" s="100"/>
      <c r="AK473" s="101"/>
      <c r="AL473" s="100"/>
      <c r="AO473" s="101"/>
      <c r="AP473" s="144">
        <v>0</v>
      </c>
      <c r="AQ473" s="145">
        <v>0</v>
      </c>
      <c r="AR473" s="145">
        <v>0</v>
      </c>
      <c r="AS473" s="146">
        <v>0</v>
      </c>
      <c r="AT473" s="144">
        <v>0</v>
      </c>
      <c r="AU473" s="145">
        <v>0</v>
      </c>
      <c r="AV473" s="145">
        <v>0</v>
      </c>
      <c r="AW473" s="146">
        <v>0</v>
      </c>
      <c r="AX473" s="144">
        <v>0</v>
      </c>
      <c r="AY473" s="145">
        <v>0</v>
      </c>
      <c r="AZ473" s="145">
        <v>0</v>
      </c>
      <c r="BA473" s="146">
        <v>0</v>
      </c>
      <c r="BB473" s="144">
        <v>0</v>
      </c>
      <c r="BC473" s="145">
        <v>0</v>
      </c>
      <c r="BD473" s="145">
        <v>0</v>
      </c>
      <c r="BE473" s="146">
        <v>0</v>
      </c>
      <c r="BF473" s="144">
        <v>0</v>
      </c>
      <c r="BG473" s="145">
        <v>0</v>
      </c>
      <c r="BH473" s="145">
        <v>0</v>
      </c>
      <c r="BI473" s="146">
        <v>0</v>
      </c>
      <c r="BJ473" s="144">
        <v>0</v>
      </c>
      <c r="BK473" s="145">
        <v>0</v>
      </c>
      <c r="BL473" s="145">
        <v>0</v>
      </c>
      <c r="BM473" s="146">
        <v>0</v>
      </c>
      <c r="BN473" s="144">
        <v>0</v>
      </c>
      <c r="BO473" s="145">
        <v>0</v>
      </c>
      <c r="BP473" s="145">
        <v>0</v>
      </c>
      <c r="BQ473" s="146">
        <v>0</v>
      </c>
      <c r="BR473" s="144">
        <v>0</v>
      </c>
      <c r="BS473" s="145">
        <v>0</v>
      </c>
      <c r="BT473" s="145">
        <v>0</v>
      </c>
      <c r="BU473" s="146">
        <v>0</v>
      </c>
      <c r="BV473" s="144">
        <v>0</v>
      </c>
      <c r="BW473" s="145">
        <v>0</v>
      </c>
      <c r="BX473" s="145">
        <v>0</v>
      </c>
      <c r="BY473" s="146">
        <v>0</v>
      </c>
      <c r="BZ473" s="144">
        <v>0</v>
      </c>
      <c r="CA473" s="145">
        <v>0</v>
      </c>
      <c r="CB473" s="145">
        <v>0</v>
      </c>
      <c r="CC473" s="146">
        <v>0</v>
      </c>
      <c r="CD473" s="144">
        <v>0</v>
      </c>
      <c r="CE473" s="145">
        <v>0</v>
      </c>
      <c r="CF473" s="145">
        <v>0</v>
      </c>
      <c r="CG473" s="146">
        <v>0</v>
      </c>
      <c r="CH473" s="144">
        <v>0</v>
      </c>
      <c r="CI473" s="145">
        <v>0</v>
      </c>
      <c r="CJ473" s="145">
        <v>0</v>
      </c>
      <c r="CK473" s="146">
        <v>0</v>
      </c>
      <c r="CL473" s="144">
        <v>0</v>
      </c>
      <c r="CM473" s="145">
        <v>0</v>
      </c>
      <c r="CN473" s="145">
        <v>0</v>
      </c>
      <c r="CO473" s="146">
        <v>0</v>
      </c>
      <c r="CP473" s="144">
        <v>0</v>
      </c>
      <c r="CQ473" s="145">
        <v>0</v>
      </c>
      <c r="CR473" s="145">
        <v>0</v>
      </c>
      <c r="CS473" s="146">
        <v>0</v>
      </c>
      <c r="CT473" s="144">
        <v>0</v>
      </c>
      <c r="CU473" s="145">
        <v>0</v>
      </c>
      <c r="CV473" s="145">
        <v>0</v>
      </c>
      <c r="CW473" s="146">
        <v>0</v>
      </c>
      <c r="CX473" s="144">
        <v>0</v>
      </c>
      <c r="CY473" s="145">
        <v>0</v>
      </c>
      <c r="CZ473" s="145">
        <v>0</v>
      </c>
      <c r="DA473" s="146">
        <v>0</v>
      </c>
      <c r="DB473" s="144">
        <v>0</v>
      </c>
      <c r="DC473" s="145">
        <v>0</v>
      </c>
      <c r="DD473" s="145">
        <v>0</v>
      </c>
      <c r="DE473" s="146">
        <v>0</v>
      </c>
      <c r="DF473" s="144">
        <v>0</v>
      </c>
      <c r="DG473" s="145">
        <v>0</v>
      </c>
      <c r="DH473" s="145">
        <v>0</v>
      </c>
      <c r="DI473" s="146">
        <v>0</v>
      </c>
      <c r="DT473" s="145">
        <v>0</v>
      </c>
      <c r="DU473" s="145">
        <v>0</v>
      </c>
      <c r="DV473" s="145">
        <v>0</v>
      </c>
      <c r="DW473" s="145">
        <v>0</v>
      </c>
      <c r="DX473" s="145">
        <v>0</v>
      </c>
      <c r="DY473" s="145">
        <v>0</v>
      </c>
      <c r="DZ473" s="145">
        <v>0</v>
      </c>
      <c r="EA473" s="145">
        <v>0</v>
      </c>
      <c r="EB473" s="145">
        <v>0</v>
      </c>
      <c r="EC473" s="145">
        <v>0</v>
      </c>
      <c r="ED473" s="145">
        <v>0</v>
      </c>
      <c r="EE473" s="145">
        <v>0</v>
      </c>
      <c r="EF473" s="145">
        <v>0</v>
      </c>
      <c r="EG473" s="145">
        <v>0</v>
      </c>
      <c r="EH473" s="145">
        <v>0</v>
      </c>
      <c r="EI473" s="145">
        <v>0</v>
      </c>
      <c r="EJ473" s="145">
        <v>0</v>
      </c>
      <c r="EK473" s="145">
        <v>0</v>
      </c>
    </row>
    <row r="474" spans="1:141" outlineLevel="2" x14ac:dyDescent="0.25">
      <c r="A474" s="90"/>
      <c r="B474" s="90"/>
      <c r="C474" s="90"/>
      <c r="D474" s="90"/>
      <c r="E474" t="str">
        <f>CONCATENATE("- ", $N$10,":")</f>
        <v>- Default:</v>
      </c>
      <c r="F474" s="100"/>
      <c r="I474" s="101"/>
      <c r="J474" s="100"/>
      <c r="M474" s="101"/>
      <c r="N474" s="100"/>
      <c r="Q474" s="101"/>
      <c r="R474" s="100"/>
      <c r="U474" s="101"/>
      <c r="V474" s="100"/>
      <c r="Y474" s="101"/>
      <c r="Z474" s="100"/>
      <c r="AC474" s="101"/>
      <c r="AD474" s="100"/>
      <c r="AG474" s="101"/>
      <c r="AH474" s="100"/>
      <c r="AK474" s="101"/>
      <c r="AL474" s="100"/>
      <c r="AO474" s="101"/>
      <c r="AP474" s="144">
        <v>0</v>
      </c>
      <c r="AQ474" s="145">
        <v>0</v>
      </c>
      <c r="AR474" s="145">
        <v>0</v>
      </c>
      <c r="AS474" s="146">
        <v>0</v>
      </c>
      <c r="AT474" s="144">
        <v>0</v>
      </c>
      <c r="AU474" s="145">
        <v>0</v>
      </c>
      <c r="AV474" s="145">
        <v>0</v>
      </c>
      <c r="AW474" s="146">
        <v>0</v>
      </c>
      <c r="AX474" s="144">
        <v>0</v>
      </c>
      <c r="AY474" s="145">
        <v>0</v>
      </c>
      <c r="AZ474" s="145">
        <v>0</v>
      </c>
      <c r="BA474" s="146">
        <v>0</v>
      </c>
      <c r="BB474" s="144">
        <v>0</v>
      </c>
      <c r="BC474" s="145">
        <v>0</v>
      </c>
      <c r="BD474" s="145">
        <v>0</v>
      </c>
      <c r="BE474" s="146">
        <v>0</v>
      </c>
      <c r="BF474" s="144">
        <v>0</v>
      </c>
      <c r="BG474" s="145">
        <v>0</v>
      </c>
      <c r="BH474" s="145">
        <v>0</v>
      </c>
      <c r="BI474" s="146">
        <v>0</v>
      </c>
      <c r="BJ474" s="144">
        <v>0</v>
      </c>
      <c r="BK474" s="145">
        <v>0</v>
      </c>
      <c r="BL474" s="145">
        <v>0</v>
      </c>
      <c r="BM474" s="146">
        <v>0</v>
      </c>
      <c r="BN474" s="144">
        <v>0</v>
      </c>
      <c r="BO474" s="145">
        <v>0</v>
      </c>
      <c r="BP474" s="145">
        <v>0</v>
      </c>
      <c r="BQ474" s="146">
        <v>0</v>
      </c>
      <c r="BR474" s="144">
        <v>0</v>
      </c>
      <c r="BS474" s="145">
        <v>0</v>
      </c>
      <c r="BT474" s="145">
        <v>0</v>
      </c>
      <c r="BU474" s="146">
        <v>0</v>
      </c>
      <c r="BV474" s="144">
        <v>0</v>
      </c>
      <c r="BW474" s="145">
        <v>0</v>
      </c>
      <c r="BX474" s="145">
        <v>0</v>
      </c>
      <c r="BY474" s="146">
        <v>0</v>
      </c>
      <c r="BZ474" s="144">
        <v>0</v>
      </c>
      <c r="CA474" s="145">
        <v>0</v>
      </c>
      <c r="CB474" s="145">
        <v>0</v>
      </c>
      <c r="CC474" s="146">
        <v>0</v>
      </c>
      <c r="CD474" s="144">
        <v>0</v>
      </c>
      <c r="CE474" s="145">
        <v>0</v>
      </c>
      <c r="CF474" s="145">
        <v>0</v>
      </c>
      <c r="CG474" s="146">
        <v>0</v>
      </c>
      <c r="CH474" s="144">
        <v>0</v>
      </c>
      <c r="CI474" s="145">
        <v>0</v>
      </c>
      <c r="CJ474" s="145">
        <v>0</v>
      </c>
      <c r="CK474" s="146">
        <v>0</v>
      </c>
      <c r="CL474" s="144">
        <v>0</v>
      </c>
      <c r="CM474" s="145">
        <v>0</v>
      </c>
      <c r="CN474" s="145">
        <v>0</v>
      </c>
      <c r="CO474" s="146">
        <v>0</v>
      </c>
      <c r="CP474" s="144">
        <v>0</v>
      </c>
      <c r="CQ474" s="145">
        <v>0</v>
      </c>
      <c r="CR474" s="145">
        <v>0</v>
      </c>
      <c r="CS474" s="146">
        <v>0</v>
      </c>
      <c r="CT474" s="144">
        <v>0</v>
      </c>
      <c r="CU474" s="145">
        <v>0</v>
      </c>
      <c r="CV474" s="145">
        <v>0</v>
      </c>
      <c r="CW474" s="146">
        <v>0</v>
      </c>
      <c r="CX474" s="144">
        <v>0</v>
      </c>
      <c r="CY474" s="145">
        <v>0</v>
      </c>
      <c r="CZ474" s="145">
        <v>0</v>
      </c>
      <c r="DA474" s="146">
        <v>0</v>
      </c>
      <c r="DB474" s="144">
        <v>0</v>
      </c>
      <c r="DC474" s="145">
        <v>0</v>
      </c>
      <c r="DD474" s="145">
        <v>0</v>
      </c>
      <c r="DE474" s="146">
        <v>0</v>
      </c>
      <c r="DF474" s="144">
        <v>0</v>
      </c>
      <c r="DG474" s="145">
        <v>0</v>
      </c>
      <c r="DH474" s="145">
        <v>0</v>
      </c>
      <c r="DI474" s="146">
        <v>0</v>
      </c>
      <c r="DT474" s="145"/>
      <c r="DU474" s="145">
        <f ca="1">DT458</f>
        <v>59.270501173214605</v>
      </c>
      <c r="DV474" s="145">
        <f t="shared" ref="DV474:EK474" ca="1" si="779">DU474</f>
        <v>59.270501173214605</v>
      </c>
      <c r="DW474" s="145">
        <f t="shared" ca="1" si="779"/>
        <v>59.270501173214605</v>
      </c>
      <c r="DX474" s="145">
        <f t="shared" ca="1" si="779"/>
        <v>59.270501173214605</v>
      </c>
      <c r="DY474" s="145">
        <f t="shared" ca="1" si="779"/>
        <v>59.270501173214605</v>
      </c>
      <c r="DZ474" s="145">
        <f t="shared" ca="1" si="779"/>
        <v>59.270501173214605</v>
      </c>
      <c r="EA474" s="145">
        <f t="shared" ca="1" si="779"/>
        <v>59.270501173214605</v>
      </c>
      <c r="EB474" s="145">
        <f t="shared" ca="1" si="779"/>
        <v>59.270501173214605</v>
      </c>
      <c r="EC474" s="145">
        <f t="shared" ca="1" si="779"/>
        <v>59.270501173214605</v>
      </c>
      <c r="ED474" s="145">
        <f t="shared" ca="1" si="779"/>
        <v>59.270501173214605</v>
      </c>
      <c r="EE474" s="145">
        <f t="shared" ca="1" si="779"/>
        <v>59.270501173214605</v>
      </c>
      <c r="EF474" s="145">
        <f t="shared" ca="1" si="779"/>
        <v>59.270501173214605</v>
      </c>
      <c r="EG474" s="145">
        <f t="shared" ca="1" si="779"/>
        <v>59.270501173214605</v>
      </c>
      <c r="EH474" s="145">
        <f t="shared" ca="1" si="779"/>
        <v>59.270501173214605</v>
      </c>
      <c r="EI474" s="145">
        <f t="shared" ca="1" si="779"/>
        <v>59.270501173214605</v>
      </c>
      <c r="EJ474" s="145">
        <f t="shared" ca="1" si="779"/>
        <v>59.270501173214605</v>
      </c>
      <c r="EK474" s="145">
        <f t="shared" ca="1" si="779"/>
        <v>59.270501173214605</v>
      </c>
    </row>
    <row r="475" spans="1:141" outlineLevel="2" x14ac:dyDescent="0.25">
      <c r="A475" s="129"/>
      <c r="B475" s="129"/>
      <c r="C475" s="129"/>
      <c r="D475" s="129"/>
      <c r="E475" s="122"/>
      <c r="F475" s="130"/>
      <c r="G475" s="122"/>
      <c r="H475" s="122"/>
      <c r="I475" s="122"/>
      <c r="J475" s="130"/>
      <c r="K475" s="122"/>
      <c r="L475" s="122"/>
      <c r="M475" s="122"/>
      <c r="N475" s="130"/>
      <c r="O475" s="122"/>
      <c r="P475" s="122"/>
      <c r="Q475" s="122"/>
      <c r="R475" s="130"/>
      <c r="S475" s="122"/>
      <c r="T475" s="122"/>
      <c r="U475" s="122"/>
      <c r="V475" s="130"/>
      <c r="W475" s="122"/>
      <c r="X475" s="122"/>
      <c r="Y475" s="122"/>
      <c r="Z475" s="130"/>
      <c r="AA475" s="122"/>
      <c r="AB475" s="122"/>
      <c r="AC475" s="122"/>
      <c r="AD475" s="130"/>
      <c r="AE475" s="122"/>
      <c r="AF475" s="122"/>
      <c r="AG475" s="122"/>
      <c r="AH475" s="130"/>
      <c r="AI475" s="122"/>
      <c r="AJ475" s="122"/>
      <c r="AK475" s="122"/>
      <c r="AL475" s="130"/>
      <c r="AM475" s="122"/>
      <c r="AN475" s="122"/>
      <c r="AO475" s="122"/>
      <c r="AP475" s="130"/>
      <c r="AQ475" s="122"/>
      <c r="AR475" s="122"/>
      <c r="AS475" s="122"/>
      <c r="AT475" s="130"/>
      <c r="AU475" s="122"/>
      <c r="AV475" s="122"/>
      <c r="AW475" s="122"/>
      <c r="AX475" s="130"/>
      <c r="AY475" s="122"/>
      <c r="AZ475" s="122"/>
      <c r="BA475" s="122"/>
      <c r="BB475" s="130"/>
      <c r="BC475" s="122"/>
      <c r="BD475" s="122"/>
      <c r="BE475" s="122"/>
      <c r="BF475" s="130"/>
      <c r="BG475" s="122"/>
      <c r="BH475" s="122"/>
      <c r="BI475" s="122"/>
      <c r="BJ475" s="130"/>
      <c r="BK475" s="122"/>
      <c r="BL475" s="122"/>
      <c r="BM475" s="122"/>
      <c r="BN475" s="130"/>
      <c r="BO475" s="122"/>
      <c r="BP475" s="122"/>
      <c r="BQ475" s="122"/>
      <c r="BR475" s="130"/>
      <c r="BS475" s="122"/>
      <c r="BT475" s="122"/>
      <c r="BU475" s="122"/>
      <c r="BV475" s="130"/>
      <c r="BW475" s="122"/>
      <c r="BX475" s="122"/>
      <c r="BY475" s="122"/>
      <c r="BZ475" s="130"/>
      <c r="CA475" s="122"/>
      <c r="CB475" s="122"/>
      <c r="CC475" s="122"/>
      <c r="CD475" s="130"/>
      <c r="CE475" s="122"/>
      <c r="CF475" s="122"/>
      <c r="CG475" s="122"/>
      <c r="CH475" s="130"/>
      <c r="CI475" s="122"/>
      <c r="CJ475" s="122"/>
      <c r="CK475" s="122"/>
      <c r="CL475" s="130"/>
      <c r="CM475" s="122"/>
      <c r="CN475" s="122"/>
      <c r="CO475" s="122"/>
      <c r="CP475" s="130"/>
      <c r="CQ475" s="122"/>
      <c r="CR475" s="122"/>
      <c r="CS475" s="122"/>
      <c r="CT475" s="130"/>
      <c r="CU475" s="122"/>
      <c r="CV475" s="122"/>
      <c r="CW475" s="122"/>
      <c r="CX475" s="130"/>
      <c r="CY475" s="122"/>
      <c r="CZ475" s="122"/>
      <c r="DA475" s="122"/>
      <c r="DB475" s="130"/>
      <c r="DC475" s="122"/>
      <c r="DD475" s="122"/>
      <c r="DE475" s="122"/>
      <c r="DF475" s="130"/>
      <c r="DG475" s="122"/>
      <c r="DH475" s="122"/>
      <c r="DI475" s="131"/>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2"/>
      <c r="EI475" s="122"/>
      <c r="EJ475" s="122"/>
      <c r="EK475" s="122"/>
    </row>
    <row r="476" spans="1:141" outlineLevel="2" x14ac:dyDescent="0.25">
      <c r="A476" s="90"/>
      <c r="B476" s="90"/>
      <c r="C476" s="90"/>
      <c r="D476" s="90"/>
      <c r="F476" s="100"/>
      <c r="I476" s="101"/>
      <c r="J476" s="100"/>
      <c r="M476" s="101"/>
      <c r="N476" s="100"/>
      <c r="Q476" s="101"/>
      <c r="R476" s="100"/>
      <c r="U476" s="101"/>
      <c r="V476" s="100"/>
      <c r="Y476" s="101"/>
      <c r="Z476" s="100"/>
      <c r="AC476" s="101"/>
      <c r="AD476" s="100"/>
      <c r="AG476" s="101"/>
      <c r="AH476" s="100"/>
      <c r="AK476" s="101"/>
      <c r="AL476" s="100"/>
      <c r="AO476" s="101"/>
      <c r="AP476" s="100"/>
      <c r="AS476" s="101"/>
      <c r="AT476" s="100"/>
      <c r="AW476" s="101"/>
      <c r="AX476" s="100"/>
      <c r="BA476" s="101"/>
      <c r="BB476" s="100"/>
      <c r="BE476" s="101"/>
      <c r="BF476" s="100"/>
      <c r="BI476" s="101"/>
      <c r="BJ476" s="100"/>
      <c r="BM476" s="101"/>
      <c r="BN476" s="100"/>
      <c r="BQ476" s="101"/>
      <c r="BR476" s="100"/>
      <c r="BU476" s="101"/>
      <c r="BV476" s="100"/>
      <c r="BY476" s="101"/>
      <c r="BZ476" s="100"/>
      <c r="CC476" s="101"/>
      <c r="CD476" s="100"/>
      <c r="CG476" s="101"/>
      <c r="CH476" s="100"/>
      <c r="CK476" s="101"/>
      <c r="CL476" s="100"/>
      <c r="CO476" s="101"/>
      <c r="CP476" s="100"/>
      <c r="CS476" s="101"/>
      <c r="CT476" s="100"/>
      <c r="CW476" s="101"/>
      <c r="CX476" s="100"/>
      <c r="DA476" s="101"/>
      <c r="DB476" s="100"/>
      <c r="DE476" s="101"/>
      <c r="DF476" s="100"/>
      <c r="DI476" s="101"/>
    </row>
    <row r="477" spans="1:141" outlineLevel="2" x14ac:dyDescent="0.25">
      <c r="A477" s="90"/>
      <c r="B477" s="90"/>
      <c r="C477" s="111"/>
      <c r="D477" s="90"/>
      <c r="E477" s="132" t="s">
        <v>260</v>
      </c>
      <c r="F477" s="105">
        <f t="shared" ref="F477:AK477" ca="1" si="780">IF(ISNUMBER(F482),F482+IF($I$7=1,F480,0),IF(ISNUMBER(F484),F484+IF($I$7=1,F480,0),""))</f>
        <v>71.066999999999993</v>
      </c>
      <c r="G477" s="106">
        <f t="shared" ca="1" si="780"/>
        <v>67.775999999999996</v>
      </c>
      <c r="H477" s="106">
        <f t="shared" ca="1" si="780"/>
        <v>67.332999999999998</v>
      </c>
      <c r="I477" s="107">
        <f t="shared" ca="1" si="780"/>
        <v>70.173999999999992</v>
      </c>
      <c r="J477" s="105">
        <f t="shared" ca="1" si="780"/>
        <v>89</v>
      </c>
      <c r="K477" s="106">
        <f t="shared" ca="1" si="780"/>
        <v>89</v>
      </c>
      <c r="L477" s="106">
        <f t="shared" ca="1" si="780"/>
        <v>93</v>
      </c>
      <c r="M477" s="107">
        <f t="shared" ca="1" si="780"/>
        <v>93</v>
      </c>
      <c r="N477" s="105">
        <f t="shared" ca="1" si="780"/>
        <v>119</v>
      </c>
      <c r="O477" s="106">
        <f t="shared" ca="1" si="780"/>
        <v>112</v>
      </c>
      <c r="P477" s="106">
        <f t="shared" ca="1" si="780"/>
        <v>124</v>
      </c>
      <c r="Q477" s="107">
        <f t="shared" ca="1" si="780"/>
        <v>118</v>
      </c>
      <c r="R477" s="105">
        <f t="shared" ca="1" si="780"/>
        <v>113</v>
      </c>
      <c r="S477" s="106">
        <f t="shared" ca="1" si="780"/>
        <v>125</v>
      </c>
      <c r="T477" s="106">
        <f t="shared" ca="1" si="780"/>
        <v>135</v>
      </c>
      <c r="U477" s="107">
        <f t="shared" ca="1" si="780"/>
        <v>86</v>
      </c>
      <c r="V477" s="105">
        <f t="shared" ca="1" si="780"/>
        <v>131</v>
      </c>
      <c r="W477" s="106">
        <f t="shared" ca="1" si="780"/>
        <v>136</v>
      </c>
      <c r="X477" s="106">
        <f t="shared" ca="1" si="780"/>
        <v>159</v>
      </c>
      <c r="Y477" s="107">
        <f t="shared" ca="1" si="780"/>
        <v>136</v>
      </c>
      <c r="Z477" s="105">
        <f t="shared" ca="1" si="780"/>
        <v>159</v>
      </c>
      <c r="AA477" s="106">
        <f t="shared" ca="1" si="780"/>
        <v>151</v>
      </c>
      <c r="AB477" s="106">
        <f t="shared" ca="1" si="780"/>
        <v>149</v>
      </c>
      <c r="AC477" s="107">
        <f t="shared" ca="1" si="780"/>
        <v>314</v>
      </c>
      <c r="AD477" s="105">
        <f t="shared" ca="1" si="780"/>
        <v>390</v>
      </c>
      <c r="AE477" s="106">
        <f t="shared" ca="1" si="780"/>
        <v>430</v>
      </c>
      <c r="AF477" s="106">
        <f t="shared" ca="1" si="780"/>
        <v>426</v>
      </c>
      <c r="AG477" s="107">
        <f t="shared" ca="1" si="780"/>
        <v>478</v>
      </c>
      <c r="AH477" s="105">
        <f t="shared" ca="1" si="780"/>
        <v>444</v>
      </c>
      <c r="AI477" s="106">
        <f t="shared" ca="1" si="780"/>
        <v>452</v>
      </c>
      <c r="AJ477" s="106">
        <f t="shared" ca="1" si="780"/>
        <v>642</v>
      </c>
      <c r="AK477" s="107">
        <f t="shared" ca="1" si="780"/>
        <v>732</v>
      </c>
      <c r="AL477" s="105">
        <f t="shared" ref="AL477:BQ477" ca="1" si="781">IF(ISNUMBER(AL482),AL482+IF($I$7=1,AL480,0),IF(ISNUMBER(AL484),AL484+IF($I$7=1,AL480,0),""))</f>
        <v>1272</v>
      </c>
      <c r="AM477" s="106">
        <f t="shared" ca="1" si="781"/>
        <v>2350</v>
      </c>
      <c r="AN477" s="106">
        <f t="shared" ca="1" si="781"/>
        <v>1436</v>
      </c>
      <c r="AO477" s="107">
        <f t="shared" ca="1" si="781"/>
        <v>791</v>
      </c>
      <c r="AP477" s="105">
        <f t="shared" ca="1" si="781"/>
        <v>872</v>
      </c>
      <c r="AQ477" s="106">
        <f t="shared" ca="1" si="781"/>
        <v>1389</v>
      </c>
      <c r="AR477" s="106">
        <f t="shared" ca="1" si="781"/>
        <v>1289</v>
      </c>
      <c r="AS477" s="107">
        <f t="shared" ca="1" si="781"/>
        <v>3080</v>
      </c>
      <c r="AT477" s="105">
        <f t="shared" ca="1" si="781"/>
        <v>4062</v>
      </c>
      <c r="AU477" s="106">
        <f t="shared" ca="1" si="781"/>
        <v>4026</v>
      </c>
      <c r="AV477" s="106">
        <f t="shared" ca="1" si="781"/>
        <v>3806</v>
      </c>
      <c r="AW477" s="107">
        <f t="shared" ca="1" si="781"/>
        <v>6536.5123535241773</v>
      </c>
      <c r="AX477" s="105">
        <f t="shared" ca="1" si="781"/>
        <v>10014.750575377038</v>
      </c>
      <c r="AY477" s="106">
        <f t="shared" ca="1" si="781"/>
        <v>10014.750575377038</v>
      </c>
      <c r="AZ477" s="106">
        <f t="shared" ca="1" si="781"/>
        <v>10014.750575377038</v>
      </c>
      <c r="BA477" s="107">
        <f t="shared" ca="1" si="781"/>
        <v>10014.750575377038</v>
      </c>
      <c r="BB477" s="105">
        <f t="shared" ca="1" si="781"/>
        <v>12144.870620825317</v>
      </c>
      <c r="BC477" s="106">
        <f t="shared" ca="1" si="781"/>
        <v>12144.870620825317</v>
      </c>
      <c r="BD477" s="106">
        <f t="shared" ca="1" si="781"/>
        <v>12144.870620825317</v>
      </c>
      <c r="BE477" s="107">
        <f t="shared" ca="1" si="781"/>
        <v>12144.870620825317</v>
      </c>
      <c r="BF477" s="105">
        <f t="shared" ca="1" si="781"/>
        <v>13938.909575884572</v>
      </c>
      <c r="BG477" s="106">
        <f t="shared" ca="1" si="781"/>
        <v>13938.909575884572</v>
      </c>
      <c r="BH477" s="106">
        <f t="shared" ca="1" si="781"/>
        <v>13938.909575884572</v>
      </c>
      <c r="BI477" s="107">
        <f t="shared" ca="1" si="781"/>
        <v>13938.909575884572</v>
      </c>
      <c r="BJ477" s="105">
        <f t="shared" ca="1" si="781"/>
        <v>15472.189629231878</v>
      </c>
      <c r="BK477" s="106">
        <f t="shared" ca="1" si="781"/>
        <v>15472.189629231878</v>
      </c>
      <c r="BL477" s="106">
        <f t="shared" ca="1" si="781"/>
        <v>15472.189629231878</v>
      </c>
      <c r="BM477" s="107">
        <f t="shared" ca="1" si="781"/>
        <v>15472.189629231878</v>
      </c>
      <c r="BN477" s="105">
        <f t="shared" ca="1" si="781"/>
        <v>16709.964799570425</v>
      </c>
      <c r="BO477" s="106">
        <f t="shared" ca="1" si="781"/>
        <v>16709.964799570425</v>
      </c>
      <c r="BP477" s="106">
        <f t="shared" ca="1" si="781"/>
        <v>16709.964799570425</v>
      </c>
      <c r="BQ477" s="107">
        <f t="shared" ca="1" si="781"/>
        <v>16709.964799570425</v>
      </c>
      <c r="BR477" s="105">
        <f t="shared" ref="BR477:CW477" ca="1" si="782">IF(ISNUMBER(BR482),BR482+IF($I$7=1,BR480,0),IF(ISNUMBER(BR484),BR484+IF($I$7=1,BR480,0),""))</f>
        <v>17545.463039548951</v>
      </c>
      <c r="BS477" s="106">
        <f t="shared" ca="1" si="782"/>
        <v>17545.463039548951</v>
      </c>
      <c r="BT477" s="106">
        <f t="shared" ca="1" si="782"/>
        <v>17545.463039548951</v>
      </c>
      <c r="BU477" s="107">
        <f t="shared" ca="1" si="782"/>
        <v>17545.463039548951</v>
      </c>
      <c r="BV477" s="105">
        <f t="shared" ca="1" si="782"/>
        <v>18422.736191526397</v>
      </c>
      <c r="BW477" s="106">
        <f t="shared" ca="1" si="782"/>
        <v>18422.736191526397</v>
      </c>
      <c r="BX477" s="106">
        <f t="shared" ca="1" si="782"/>
        <v>18422.736191526397</v>
      </c>
      <c r="BY477" s="107">
        <f t="shared" ca="1" si="782"/>
        <v>18422.736191526397</v>
      </c>
      <c r="BZ477" s="105">
        <f t="shared" ca="1" si="782"/>
        <v>19343.873001102718</v>
      </c>
      <c r="CA477" s="106">
        <f t="shared" ca="1" si="782"/>
        <v>19343.873001102718</v>
      </c>
      <c r="CB477" s="106">
        <f t="shared" ca="1" si="782"/>
        <v>19343.873001102718</v>
      </c>
      <c r="CC477" s="107">
        <f t="shared" ca="1" si="782"/>
        <v>19343.873001102718</v>
      </c>
      <c r="CD477" s="105">
        <f t="shared" ca="1" si="782"/>
        <v>20311.066651157853</v>
      </c>
      <c r="CE477" s="106">
        <f t="shared" ca="1" si="782"/>
        <v>20311.066651157853</v>
      </c>
      <c r="CF477" s="106">
        <f t="shared" ca="1" si="782"/>
        <v>20311.066651157853</v>
      </c>
      <c r="CG477" s="107">
        <f t="shared" ca="1" si="782"/>
        <v>20311.066651157853</v>
      </c>
      <c r="CH477" s="105">
        <f t="shared" ca="1" si="782"/>
        <v>21326.619983715751</v>
      </c>
      <c r="CI477" s="106">
        <f t="shared" ca="1" si="782"/>
        <v>21326.619983715751</v>
      </c>
      <c r="CJ477" s="106">
        <f t="shared" ca="1" si="782"/>
        <v>21326.619983715751</v>
      </c>
      <c r="CK477" s="107">
        <f t="shared" ca="1" si="782"/>
        <v>21326.619983715751</v>
      </c>
      <c r="CL477" s="105">
        <f t="shared" ca="1" si="782"/>
        <v>22392.950982901537</v>
      </c>
      <c r="CM477" s="106">
        <f t="shared" ca="1" si="782"/>
        <v>22392.950982901537</v>
      </c>
      <c r="CN477" s="106">
        <f t="shared" ca="1" si="782"/>
        <v>22392.950982901537</v>
      </c>
      <c r="CO477" s="107">
        <f t="shared" ca="1" si="782"/>
        <v>22392.950982901537</v>
      </c>
      <c r="CP477" s="105">
        <f t="shared" ca="1" si="782"/>
        <v>23512.598532046617</v>
      </c>
      <c r="CQ477" s="106">
        <f t="shared" ca="1" si="782"/>
        <v>23512.598532046617</v>
      </c>
      <c r="CR477" s="106">
        <f t="shared" ca="1" si="782"/>
        <v>23512.598532046617</v>
      </c>
      <c r="CS477" s="107">
        <f t="shared" ca="1" si="782"/>
        <v>23512.598532046617</v>
      </c>
      <c r="CT477" s="105">
        <f t="shared" ca="1" si="782"/>
        <v>24688.228458648948</v>
      </c>
      <c r="CU477" s="106">
        <f t="shared" ca="1" si="782"/>
        <v>24688.228458648948</v>
      </c>
      <c r="CV477" s="106">
        <f t="shared" ca="1" si="782"/>
        <v>24688.228458648948</v>
      </c>
      <c r="CW477" s="107">
        <f t="shared" ca="1" si="782"/>
        <v>24688.228458648948</v>
      </c>
      <c r="CX477" s="105">
        <f t="shared" ref="CX477:DI477" ca="1" si="783">IF(ISNUMBER(CX482),CX482+IF($I$7=1,CX480,0),IF(ISNUMBER(CX484),CX484+IF($I$7=1,CX480,0),""))</f>
        <v>25922.639881581395</v>
      </c>
      <c r="CY477" s="106">
        <f t="shared" ca="1" si="783"/>
        <v>25922.639881581395</v>
      </c>
      <c r="CZ477" s="106">
        <f t="shared" ca="1" si="783"/>
        <v>25922.639881581395</v>
      </c>
      <c r="DA477" s="107">
        <f t="shared" ca="1" si="783"/>
        <v>25922.639881581395</v>
      </c>
      <c r="DB477" s="105">
        <f t="shared" ca="1" si="783"/>
        <v>27218.771875660466</v>
      </c>
      <c r="DC477" s="106">
        <f t="shared" ca="1" si="783"/>
        <v>27218.771875660466</v>
      </c>
      <c r="DD477" s="106">
        <f t="shared" ca="1" si="783"/>
        <v>27218.771875660466</v>
      </c>
      <c r="DE477" s="107">
        <f t="shared" ca="1" si="783"/>
        <v>27218.771875660466</v>
      </c>
      <c r="DF477" s="105">
        <f t="shared" ca="1" si="783"/>
        <v>28579.710469443493</v>
      </c>
      <c r="DG477" s="106">
        <f t="shared" ca="1" si="783"/>
        <v>28579.710469443493</v>
      </c>
      <c r="DH477" s="106">
        <f t="shared" ca="1" si="783"/>
        <v>28579.710469443493</v>
      </c>
      <c r="DI477" s="107">
        <f t="shared" ca="1" si="783"/>
        <v>28579.710469443493</v>
      </c>
      <c r="DK477" s="106">
        <f t="shared" ref="DK477:EK477" ca="1" si="784">SUM(OFFSET($E477,,MATCH(DK$3,$F$5:$DI$5,0)+3,,1))</f>
        <v>70.173999999999992</v>
      </c>
      <c r="DL477" s="106">
        <f t="shared" ca="1" si="784"/>
        <v>93</v>
      </c>
      <c r="DM477" s="106">
        <f t="shared" ca="1" si="784"/>
        <v>118</v>
      </c>
      <c r="DN477" s="106">
        <f t="shared" ca="1" si="784"/>
        <v>86</v>
      </c>
      <c r="DO477" s="106">
        <f t="shared" ca="1" si="784"/>
        <v>136</v>
      </c>
      <c r="DP477" s="106">
        <f t="shared" ca="1" si="784"/>
        <v>314</v>
      </c>
      <c r="DQ477" s="106">
        <f t="shared" ca="1" si="784"/>
        <v>478</v>
      </c>
      <c r="DR477" s="106">
        <f t="shared" ca="1" si="784"/>
        <v>732</v>
      </c>
      <c r="DS477" s="106">
        <f t="shared" ca="1" si="784"/>
        <v>791</v>
      </c>
      <c r="DT477" s="106">
        <f t="shared" ca="1" si="784"/>
        <v>3080</v>
      </c>
      <c r="DU477" s="106">
        <f t="shared" ca="1" si="784"/>
        <v>6536.5123535241773</v>
      </c>
      <c r="DV477" s="106">
        <f t="shared" ca="1" si="784"/>
        <v>10014.750575377038</v>
      </c>
      <c r="DW477" s="106">
        <f t="shared" ca="1" si="784"/>
        <v>12144.870620825317</v>
      </c>
      <c r="DX477" s="106">
        <f t="shared" ca="1" si="784"/>
        <v>13938.909575884572</v>
      </c>
      <c r="DY477" s="106">
        <f t="shared" ca="1" si="784"/>
        <v>15472.189629231878</v>
      </c>
      <c r="DZ477" s="106">
        <f t="shared" ca="1" si="784"/>
        <v>16709.964799570425</v>
      </c>
      <c r="EA477" s="106">
        <f t="shared" ca="1" si="784"/>
        <v>17545.463039548951</v>
      </c>
      <c r="EB477" s="106">
        <f t="shared" ca="1" si="784"/>
        <v>18422.736191526397</v>
      </c>
      <c r="EC477" s="106">
        <f t="shared" ca="1" si="784"/>
        <v>19343.873001102718</v>
      </c>
      <c r="ED477" s="106">
        <f t="shared" ca="1" si="784"/>
        <v>20311.066651157853</v>
      </c>
      <c r="EE477" s="106">
        <f t="shared" ca="1" si="784"/>
        <v>21326.619983715751</v>
      </c>
      <c r="EF477" s="106">
        <f t="shared" ca="1" si="784"/>
        <v>22392.950982901537</v>
      </c>
      <c r="EG477" s="106">
        <f t="shared" ca="1" si="784"/>
        <v>23512.598532046617</v>
      </c>
      <c r="EH477" s="106">
        <f t="shared" ca="1" si="784"/>
        <v>24688.228458648948</v>
      </c>
      <c r="EI477" s="106">
        <f t="shared" ca="1" si="784"/>
        <v>25922.639881581395</v>
      </c>
      <c r="EJ477" s="106">
        <f t="shared" ca="1" si="784"/>
        <v>27218.771875660466</v>
      </c>
      <c r="EK477" s="106">
        <f t="shared" ca="1" si="784"/>
        <v>28579.710469443493</v>
      </c>
    </row>
    <row r="478" spans="1:141" outlineLevel="2" x14ac:dyDescent="0.25">
      <c r="A478" s="90"/>
      <c r="B478" s="90"/>
      <c r="C478" s="90"/>
      <c r="D478" s="90"/>
      <c r="E478" s="37" t="str">
        <f>E485</f>
        <v>% revenue (annualized)</v>
      </c>
      <c r="F478" s="108"/>
      <c r="G478" s="109"/>
      <c r="H478" s="109"/>
      <c r="I478" s="110"/>
      <c r="J478" s="108"/>
      <c r="K478" s="109"/>
      <c r="L478" s="109"/>
      <c r="M478" s="110"/>
      <c r="N478" s="108"/>
      <c r="O478" s="109"/>
      <c r="P478" s="109"/>
      <c r="Q478" s="110"/>
      <c r="R478" s="108"/>
      <c r="S478" s="109"/>
      <c r="T478" s="109"/>
      <c r="U478" s="110"/>
      <c r="V478" s="108"/>
      <c r="W478" s="109"/>
      <c r="X478" s="109"/>
      <c r="Y478" s="110"/>
      <c r="Z478" s="108"/>
      <c r="AA478" s="109"/>
      <c r="AB478" s="109"/>
      <c r="AC478" s="110"/>
      <c r="AD478" s="108"/>
      <c r="AE478" s="109"/>
      <c r="AF478" s="109"/>
      <c r="AG478" s="110"/>
      <c r="AH478" s="108"/>
      <c r="AI478" s="109"/>
      <c r="AJ478" s="109"/>
      <c r="AK478" s="110"/>
      <c r="AL478" s="108"/>
      <c r="AM478" s="109"/>
      <c r="AN478" s="109"/>
      <c r="AO478" s="110"/>
      <c r="AP478" s="108"/>
      <c r="AQ478" s="109"/>
      <c r="AR478" s="109"/>
      <c r="AS478" s="110"/>
      <c r="AT478" s="108"/>
      <c r="AU478" s="109"/>
      <c r="AV478" s="109"/>
      <c r="AW478" s="110"/>
      <c r="AX478" s="108"/>
      <c r="AY478" s="109"/>
      <c r="AZ478" s="109"/>
      <c r="BA478" s="110"/>
      <c r="BB478" s="108"/>
      <c r="BC478" s="109"/>
      <c r="BD478" s="109"/>
      <c r="BE478" s="110"/>
      <c r="BF478" s="108"/>
      <c r="BG478" s="109"/>
      <c r="BH478" s="109"/>
      <c r="BI478" s="110"/>
      <c r="BJ478" s="108"/>
      <c r="BK478" s="109"/>
      <c r="BL478" s="109"/>
      <c r="BM478" s="110"/>
      <c r="BN478" s="108"/>
      <c r="BO478" s="109"/>
      <c r="BP478" s="109"/>
      <c r="BQ478" s="110"/>
      <c r="BR478" s="108"/>
      <c r="BS478" s="109"/>
      <c r="BT478" s="109"/>
      <c r="BU478" s="110"/>
      <c r="BV478" s="108"/>
      <c r="BW478" s="109"/>
      <c r="BX478" s="109"/>
      <c r="BY478" s="110"/>
      <c r="BZ478" s="108"/>
      <c r="CA478" s="109"/>
      <c r="CB478" s="109"/>
      <c r="CC478" s="110"/>
      <c r="CD478" s="108"/>
      <c r="CE478" s="109"/>
      <c r="CF478" s="109"/>
      <c r="CG478" s="110"/>
      <c r="CH478" s="108"/>
      <c r="CI478" s="109"/>
      <c r="CJ478" s="109"/>
      <c r="CK478" s="110"/>
      <c r="CL478" s="108"/>
      <c r="CM478" s="109"/>
      <c r="CN478" s="109"/>
      <c r="CO478" s="110"/>
      <c r="CP478" s="108"/>
      <c r="CQ478" s="109"/>
      <c r="CR478" s="109"/>
      <c r="CS478" s="110"/>
      <c r="CT478" s="108"/>
      <c r="CU478" s="109"/>
      <c r="CV478" s="109"/>
      <c r="CW478" s="110"/>
      <c r="CX478" s="108"/>
      <c r="CY478" s="109"/>
      <c r="CZ478" s="109"/>
      <c r="DA478" s="110"/>
      <c r="DB478" s="108"/>
      <c r="DC478" s="109"/>
      <c r="DD478" s="109"/>
      <c r="DE478" s="110"/>
      <c r="DF478" s="108"/>
      <c r="DG478" s="109"/>
      <c r="DH478" s="109"/>
      <c r="DI478" s="110"/>
      <c r="DK478" s="109">
        <f t="shared" ref="DK478:EK478" ca="1" si="785">IF(ISERROR(DK477/DK$139),"",DK477/DK$139)</f>
        <v>1.4989617659441713E-2</v>
      </c>
      <c r="DL478" s="109">
        <f t="shared" ca="1" si="785"/>
        <v>1.8562874251497007E-2</v>
      </c>
      <c r="DM478" s="109">
        <f t="shared" ca="1" si="785"/>
        <v>1.7076700434153401E-2</v>
      </c>
      <c r="DN478" s="109">
        <f t="shared" ca="1" si="785"/>
        <v>8.8532015647519047E-3</v>
      </c>
      <c r="DO478" s="109">
        <f t="shared" ca="1" si="785"/>
        <v>1.1608057357459884E-2</v>
      </c>
      <c r="DP478" s="109">
        <f t="shared" ca="1" si="785"/>
        <v>2.875984612566404E-2</v>
      </c>
      <c r="DQ478" s="109">
        <f t="shared" ca="1" si="785"/>
        <v>2.8665667166416792E-2</v>
      </c>
      <c r="DR478" s="109">
        <f t="shared" ca="1" si="785"/>
        <v>2.7197740952664039E-2</v>
      </c>
      <c r="DS478" s="109">
        <f t="shared" ca="1" si="785"/>
        <v>2.9324534737154295E-2</v>
      </c>
      <c r="DT478" s="109">
        <f t="shared" ca="1" si="785"/>
        <v>5.0556449230163163E-2</v>
      </c>
      <c r="DU478" s="109">
        <f t="shared" ca="1" si="785"/>
        <v>5.0556449230163163E-2</v>
      </c>
      <c r="DV478" s="109">
        <f t="shared" ca="1" si="785"/>
        <v>5.0556449230163163E-2</v>
      </c>
      <c r="DW478" s="109">
        <f t="shared" ca="1" si="785"/>
        <v>5.0556449230163163E-2</v>
      </c>
      <c r="DX478" s="109">
        <f t="shared" ca="1" si="785"/>
        <v>5.0556449230163163E-2</v>
      </c>
      <c r="DY478" s="109">
        <f t="shared" ca="1" si="785"/>
        <v>5.0556449230163163E-2</v>
      </c>
      <c r="DZ478" s="109">
        <f t="shared" ca="1" si="785"/>
        <v>5.0556449230163156E-2</v>
      </c>
      <c r="EA478" s="109">
        <f t="shared" ca="1" si="785"/>
        <v>5.0556449230163163E-2</v>
      </c>
      <c r="EB478" s="109">
        <f t="shared" ca="1" si="785"/>
        <v>5.0556449230163163E-2</v>
      </c>
      <c r="EC478" s="109">
        <f t="shared" ca="1" si="785"/>
        <v>5.0556449230163163E-2</v>
      </c>
      <c r="ED478" s="109">
        <f t="shared" ca="1" si="785"/>
        <v>5.0556449230163156E-2</v>
      </c>
      <c r="EE478" s="109">
        <f t="shared" ca="1" si="785"/>
        <v>5.0556449230163163E-2</v>
      </c>
      <c r="EF478" s="109">
        <f t="shared" ca="1" si="785"/>
        <v>5.0556449230163163E-2</v>
      </c>
      <c r="EG478" s="109">
        <f t="shared" ca="1" si="785"/>
        <v>5.0556449230163163E-2</v>
      </c>
      <c r="EH478" s="109">
        <f t="shared" ca="1" si="785"/>
        <v>5.0556449230163163E-2</v>
      </c>
      <c r="EI478" s="109">
        <f t="shared" ca="1" si="785"/>
        <v>5.0556449230163163E-2</v>
      </c>
      <c r="EJ478" s="109">
        <f t="shared" ca="1" si="785"/>
        <v>5.0556449230163163E-2</v>
      </c>
      <c r="EK478" s="109">
        <f t="shared" ca="1" si="785"/>
        <v>5.0556449230163163E-2</v>
      </c>
    </row>
    <row r="479" spans="1:141" outlineLevel="2" x14ac:dyDescent="0.25">
      <c r="A479" s="90"/>
      <c r="B479" s="90"/>
      <c r="C479" s="90"/>
      <c r="D479" s="90"/>
      <c r="F479" s="100"/>
      <c r="I479" s="101"/>
      <c r="J479" s="100"/>
      <c r="M479" s="101"/>
      <c r="N479" s="100"/>
      <c r="Q479" s="101"/>
      <c r="R479" s="100"/>
      <c r="U479" s="101"/>
      <c r="V479" s="100"/>
      <c r="Y479" s="101"/>
      <c r="Z479" s="100"/>
      <c r="AC479" s="101"/>
      <c r="AD479" s="100"/>
      <c r="AG479" s="101"/>
      <c r="AH479" s="100"/>
      <c r="AK479" s="101"/>
      <c r="AL479" s="100"/>
      <c r="AO479" s="101"/>
      <c r="AP479" s="100"/>
      <c r="AS479" s="101"/>
      <c r="AT479" s="100"/>
      <c r="AW479" s="101"/>
      <c r="AX479" s="100"/>
      <c r="BA479" s="101"/>
      <c r="BB479" s="100"/>
      <c r="BE479" s="101"/>
      <c r="BF479" s="100"/>
      <c r="BI479" s="101"/>
      <c r="BJ479" s="100"/>
      <c r="BM479" s="101"/>
      <c r="BN479" s="100"/>
      <c r="BQ479" s="101"/>
      <c r="BR479" s="100"/>
      <c r="BU479" s="101"/>
      <c r="BV479" s="100"/>
      <c r="BY479" s="101"/>
      <c r="BZ479" s="100"/>
      <c r="CC479" s="101"/>
      <c r="CD479" s="100"/>
      <c r="CG479" s="101"/>
      <c r="CH479" s="100"/>
      <c r="CK479" s="101"/>
      <c r="CL479" s="100"/>
      <c r="CO479" s="101"/>
      <c r="CP479" s="100"/>
      <c r="CS479" s="101"/>
      <c r="CT479" s="100"/>
      <c r="CW479" s="101"/>
      <c r="CX479" s="100"/>
      <c r="DA479" s="101"/>
      <c r="DB479" s="100"/>
      <c r="DE479" s="101"/>
      <c r="DF479" s="100"/>
      <c r="DI479" s="101"/>
    </row>
    <row r="480" spans="1:141" outlineLevel="2" x14ac:dyDescent="0.25">
      <c r="A480" s="90" t="str">
        <f>A482</f>
        <v>bs</v>
      </c>
      <c r="B480" s="90" t="str">
        <f>B482</f>
        <v>otherCurrentAssets</v>
      </c>
      <c r="C480" s="111">
        <f>C482</f>
        <v>9.9999999999999995E-7</v>
      </c>
      <c r="D480" s="90"/>
      <c r="E480" t="str">
        <f>CONCATENATE(E477," - adjustment")</f>
        <v>Other current assets - adjustment</v>
      </c>
      <c r="F480" s="117">
        <v>0</v>
      </c>
      <c r="G480" s="118">
        <v>0</v>
      </c>
      <c r="H480" s="118">
        <v>0</v>
      </c>
      <c r="I480" s="119" cm="1">
        <f t="array" aca="1" ref="I480" ca="1">IF(ISNUMBER(INDEX('DataModel-NVDA'!$ET$4:$FT$109,MATCH(1,('DataModel-NVDA'!$EO$4:$EO$109=$A480)*('DataModel-NVDA'!$EP$4:$EP$109=$B480),0),MATCH(CONCATENATE("FY ",RIGHT(I$3,4)),'DataModel-NVDA'!$ET$2:$FT$2,0))*$C480),INDEX('DataModel-NVDA'!$ET$4:$FT$109,MATCH(1,('DataModel-NVDA'!$EO$4:$EO$109=$A480)*('DataModel-NVDA'!$EP$4:$EP$109=$B480),0),MATCH(CONCATENATE("FY ",RIGHT(I$3,4)),'DataModel-NVDA'!$ET$2:$FT$2,0))*$C480,0)</f>
        <v>0</v>
      </c>
      <c r="J480" s="117">
        <v>0</v>
      </c>
      <c r="K480" s="118">
        <v>0</v>
      </c>
      <c r="L480" s="118">
        <v>0</v>
      </c>
      <c r="M480" s="119" cm="1">
        <f t="array" aca="1" ref="M480" ca="1">IF(ISNUMBER(INDEX('DataModel-NVDA'!$ET$4:$FT$109,MATCH(1,('DataModel-NVDA'!$EO$4:$EO$109=$A480)*('DataModel-NVDA'!$EP$4:$EP$109=$B480),0),MATCH(CONCATENATE("FY ",RIGHT(M$3,4)),'DataModel-NVDA'!$ET$2:$FT$2,0))*$C480),INDEX('DataModel-NVDA'!$ET$4:$FT$109,MATCH(1,('DataModel-NVDA'!$EO$4:$EO$109=$A480)*('DataModel-NVDA'!$EP$4:$EP$109=$B480),0),MATCH(CONCATENATE("FY ",RIGHT(M$3,4)),'DataModel-NVDA'!$ET$2:$FT$2,0))*$C480,0)</f>
        <v>0</v>
      </c>
      <c r="N480" s="117">
        <v>0</v>
      </c>
      <c r="O480" s="118">
        <v>0</v>
      </c>
      <c r="P480" s="118">
        <v>0</v>
      </c>
      <c r="Q480" s="119" cm="1">
        <f t="array" aca="1" ref="Q480" ca="1">IF(ISNUMBER(INDEX('DataModel-NVDA'!$ET$4:$FT$109,MATCH(1,('DataModel-NVDA'!$EO$4:$EO$109=$A480)*('DataModel-NVDA'!$EP$4:$EP$109=$B480),0),MATCH(CONCATENATE("FY ",RIGHT(Q$3,4)),'DataModel-NVDA'!$ET$2:$FT$2,0))*$C480),INDEX('DataModel-NVDA'!$ET$4:$FT$109,MATCH(1,('DataModel-NVDA'!$EO$4:$EO$109=$A480)*('DataModel-NVDA'!$EP$4:$EP$109=$B480),0),MATCH(CONCATENATE("FY ",RIGHT(Q$3,4)),'DataModel-NVDA'!$ET$2:$FT$2,0))*$C480,0)</f>
        <v>0</v>
      </c>
      <c r="R480" s="117">
        <v>0</v>
      </c>
      <c r="S480" s="118">
        <v>0</v>
      </c>
      <c r="T480" s="118">
        <v>0</v>
      </c>
      <c r="U480" s="119" cm="1">
        <f t="array" aca="1" ref="U480" ca="1">IF(ISNUMBER(INDEX('DataModel-NVDA'!$ET$4:$FT$109,MATCH(1,('DataModel-NVDA'!$EO$4:$EO$109=$A480)*('DataModel-NVDA'!$EP$4:$EP$109=$B480),0),MATCH(CONCATENATE("FY ",RIGHT(U$3,4)),'DataModel-NVDA'!$ET$2:$FT$2,0))*$C480),INDEX('DataModel-NVDA'!$ET$4:$FT$109,MATCH(1,('DataModel-NVDA'!$EO$4:$EO$109=$A480)*('DataModel-NVDA'!$EP$4:$EP$109=$B480),0),MATCH(CONCATENATE("FY ",RIGHT(U$3,4)),'DataModel-NVDA'!$ET$2:$FT$2,0))*$C480,0)</f>
        <v>0</v>
      </c>
      <c r="V480" s="117">
        <v>0</v>
      </c>
      <c r="W480" s="118">
        <v>0</v>
      </c>
      <c r="X480" s="118">
        <v>0</v>
      </c>
      <c r="Y480" s="119" cm="1">
        <f t="array" aca="1" ref="Y480" ca="1">IF(ISNUMBER(INDEX('DataModel-NVDA'!$ET$4:$FT$109,MATCH(1,('DataModel-NVDA'!$EO$4:$EO$109=$A480)*('DataModel-NVDA'!$EP$4:$EP$109=$B480),0),MATCH(CONCATENATE("FY ",RIGHT(Y$3,4)),'DataModel-NVDA'!$ET$2:$FT$2,0))*$C480),INDEX('DataModel-NVDA'!$ET$4:$FT$109,MATCH(1,('DataModel-NVDA'!$EO$4:$EO$109=$A480)*('DataModel-NVDA'!$EP$4:$EP$109=$B480),0),MATCH(CONCATENATE("FY ",RIGHT(Y$3,4)),'DataModel-NVDA'!$ET$2:$FT$2,0))*$C480,0)</f>
        <v>0</v>
      </c>
      <c r="Z480" s="117">
        <v>0</v>
      </c>
      <c r="AA480" s="118">
        <v>0</v>
      </c>
      <c r="AB480" s="118">
        <v>0</v>
      </c>
      <c r="AC480" s="119" cm="1">
        <f t="array" aca="1" ref="AC480" ca="1">IF(ISNUMBER(INDEX('DataModel-NVDA'!$ET$4:$FT$109,MATCH(1,('DataModel-NVDA'!$EO$4:$EO$109=$A480)*('DataModel-NVDA'!$EP$4:$EP$109=$B480),0),MATCH(CONCATENATE("FY ",RIGHT(AC$3,4)),'DataModel-NVDA'!$ET$2:$FT$2,0))*$C480),INDEX('DataModel-NVDA'!$ET$4:$FT$109,MATCH(1,('DataModel-NVDA'!$EO$4:$EO$109=$A480)*('DataModel-NVDA'!$EP$4:$EP$109=$B480),0),MATCH(CONCATENATE("FY ",RIGHT(AC$3,4)),'DataModel-NVDA'!$ET$2:$FT$2,0))*$C480,0)</f>
        <v>0</v>
      </c>
      <c r="AD480" s="117">
        <v>0</v>
      </c>
      <c r="AE480" s="118">
        <v>0</v>
      </c>
      <c r="AF480" s="118">
        <v>0</v>
      </c>
      <c r="AG480" s="119" cm="1">
        <f t="array" aca="1" ref="AG480" ca="1">IF(ISNUMBER(INDEX('DataModel-NVDA'!$ET$4:$FT$109,MATCH(1,('DataModel-NVDA'!$EO$4:$EO$109=$A480)*('DataModel-NVDA'!$EP$4:$EP$109=$B480),0),MATCH(CONCATENATE("FY ",RIGHT(AG$3,4)),'DataModel-NVDA'!$ET$2:$FT$2,0))*$C480),INDEX('DataModel-NVDA'!$ET$4:$FT$109,MATCH(1,('DataModel-NVDA'!$EO$4:$EO$109=$A480)*('DataModel-NVDA'!$EP$4:$EP$109=$B480),0),MATCH(CONCATENATE("FY ",RIGHT(AG$3,4)),'DataModel-NVDA'!$ET$2:$FT$2,0))*$C480,0)</f>
        <v>0</v>
      </c>
      <c r="AH480" s="117">
        <v>0</v>
      </c>
      <c r="AI480" s="118">
        <v>0</v>
      </c>
      <c r="AJ480" s="118">
        <v>0</v>
      </c>
      <c r="AK480" s="119" cm="1">
        <f t="array" aca="1" ref="AK480" ca="1">IF(ISNUMBER(INDEX('DataModel-NVDA'!$ET$4:$FT$109,MATCH(1,('DataModel-NVDA'!$EO$4:$EO$109=$A480)*('DataModel-NVDA'!$EP$4:$EP$109=$B480),0),MATCH(CONCATENATE("FY ",RIGHT(AK$3,4)),'DataModel-NVDA'!$ET$2:$FT$2,0))*$C480),INDEX('DataModel-NVDA'!$ET$4:$FT$109,MATCH(1,('DataModel-NVDA'!$EO$4:$EO$109=$A480)*('DataModel-NVDA'!$EP$4:$EP$109=$B480),0),MATCH(CONCATENATE("FY ",RIGHT(AK$3,4)),'DataModel-NVDA'!$ET$2:$FT$2,0))*$C480,0)</f>
        <v>0</v>
      </c>
      <c r="AL480" s="117">
        <v>0</v>
      </c>
      <c r="AM480" s="118">
        <v>0</v>
      </c>
      <c r="AN480" s="118">
        <v>0</v>
      </c>
      <c r="AO480" s="119" cm="1">
        <f t="array" aca="1" ref="AO480" ca="1">IF(ISNUMBER(INDEX('DataModel-NVDA'!$ET$4:$FT$109,MATCH(1,('DataModel-NVDA'!$EO$4:$EO$109=$A480)*('DataModel-NVDA'!$EP$4:$EP$109=$B480),0),MATCH(CONCATENATE("FY ",RIGHT(AO$3,4)),'DataModel-NVDA'!$ET$2:$FT$2,0))*$C480),INDEX('DataModel-NVDA'!$ET$4:$FT$109,MATCH(1,('DataModel-NVDA'!$EO$4:$EO$109=$A480)*('DataModel-NVDA'!$EP$4:$EP$109=$B480),0),MATCH(CONCATENATE("FY ",RIGHT(AO$3,4)),'DataModel-NVDA'!$ET$2:$FT$2,0))*$C480,0)</f>
        <v>0</v>
      </c>
      <c r="AP480" s="117">
        <v>0</v>
      </c>
      <c r="AQ480" s="118">
        <v>0</v>
      </c>
      <c r="AR480" s="118">
        <v>0</v>
      </c>
      <c r="AS480" s="119" cm="1">
        <f t="array" aca="1" ref="AS480" ca="1">IF(ISNUMBER(INDEX('DataModel-NVDA'!$ET$4:$FT$109,MATCH(1,('DataModel-NVDA'!$EO$4:$EO$109=$A480)*('DataModel-NVDA'!$EP$4:$EP$109=$B480),0),MATCH(CONCATENATE("FY ",RIGHT(AS$3,4)),'DataModel-NVDA'!$ET$2:$FT$2,0))*$C480),INDEX('DataModel-NVDA'!$ET$4:$FT$109,MATCH(1,('DataModel-NVDA'!$EO$4:$EO$109=$A480)*('DataModel-NVDA'!$EP$4:$EP$109=$B480),0),MATCH(CONCATENATE("FY ",RIGHT(AS$3,4)),'DataModel-NVDA'!$ET$2:$FT$2,0))*$C480,0)</f>
        <v>0</v>
      </c>
      <c r="AT480" s="117">
        <v>0</v>
      </c>
      <c r="AU480" s="118">
        <v>0</v>
      </c>
      <c r="AV480" s="118">
        <v>0</v>
      </c>
      <c r="AW480" s="119" cm="1">
        <f t="array" aca="1" ref="AW480" ca="1">IF(ISNUMBER(INDEX('DataModel-NVDA'!$ET$4:$FT$109,MATCH(1,('DataModel-NVDA'!$EO$4:$EO$109=$A480)*('DataModel-NVDA'!$EP$4:$EP$109=$B480),0),MATCH(CONCATENATE("FY ",RIGHT(AW$3,4)),'DataModel-NVDA'!$ET$2:$FT$2,0))*$C480),INDEX('DataModel-NVDA'!$ET$4:$FT$109,MATCH(1,('DataModel-NVDA'!$EO$4:$EO$109=$A480)*('DataModel-NVDA'!$EP$4:$EP$109=$B480),0),MATCH(CONCATENATE("FY ",RIGHT(AW$3,4)),'DataModel-NVDA'!$ET$2:$FT$2,0))*$C480,0)</f>
        <v>0</v>
      </c>
      <c r="AX480" s="117">
        <v>0</v>
      </c>
      <c r="AY480" s="118">
        <v>0</v>
      </c>
      <c r="AZ480" s="118">
        <v>0</v>
      </c>
      <c r="BA480" s="119" cm="1">
        <f t="array" aca="1" ref="BA480" ca="1">IF(ISNUMBER(INDEX('DataModel-NVDA'!$ET$4:$FT$109,MATCH(1,('DataModel-NVDA'!$EO$4:$EO$109=$A480)*('DataModel-NVDA'!$EP$4:$EP$109=$B480),0),MATCH(CONCATENATE("FY ",RIGHT(BA$3,4)),'DataModel-NVDA'!$ET$2:$FT$2,0))*$C480),INDEX('DataModel-NVDA'!$ET$4:$FT$109,MATCH(1,('DataModel-NVDA'!$EO$4:$EO$109=$A480)*('DataModel-NVDA'!$EP$4:$EP$109=$B480),0),MATCH(CONCATENATE("FY ",RIGHT(BA$3,4)),'DataModel-NVDA'!$ET$2:$FT$2,0))*$C480,0)</f>
        <v>0</v>
      </c>
      <c r="BB480" s="117">
        <v>0</v>
      </c>
      <c r="BC480" s="118">
        <v>0</v>
      </c>
      <c r="BD480" s="118">
        <v>0</v>
      </c>
      <c r="BE480" s="119" cm="1">
        <f t="array" aca="1" ref="BE480" ca="1">IF(ISNUMBER(INDEX('DataModel-NVDA'!$ET$4:$FT$109,MATCH(1,('DataModel-NVDA'!$EO$4:$EO$109=$A480)*('DataModel-NVDA'!$EP$4:$EP$109=$B480),0),MATCH(CONCATENATE("FY ",RIGHT(BE$3,4)),'DataModel-NVDA'!$ET$2:$FT$2,0))*$C480),INDEX('DataModel-NVDA'!$ET$4:$FT$109,MATCH(1,('DataModel-NVDA'!$EO$4:$EO$109=$A480)*('DataModel-NVDA'!$EP$4:$EP$109=$B480),0),MATCH(CONCATENATE("FY ",RIGHT(BE$3,4)),'DataModel-NVDA'!$ET$2:$FT$2,0))*$C480,0)</f>
        <v>0</v>
      </c>
      <c r="BF480" s="117">
        <v>0</v>
      </c>
      <c r="BG480" s="118">
        <v>0</v>
      </c>
      <c r="BH480" s="118">
        <v>0</v>
      </c>
      <c r="BI480" s="119" cm="1">
        <f t="array" aca="1" ref="BI480" ca="1">IF(ISNUMBER(INDEX('DataModel-NVDA'!$ET$4:$FT$109,MATCH(1,('DataModel-NVDA'!$EO$4:$EO$109=$A480)*('DataModel-NVDA'!$EP$4:$EP$109=$B480),0),MATCH(CONCATENATE("FY ",RIGHT(BI$3,4)),'DataModel-NVDA'!$ET$2:$FT$2,0))*$C480),INDEX('DataModel-NVDA'!$ET$4:$FT$109,MATCH(1,('DataModel-NVDA'!$EO$4:$EO$109=$A480)*('DataModel-NVDA'!$EP$4:$EP$109=$B480),0),MATCH(CONCATENATE("FY ",RIGHT(BI$3,4)),'DataModel-NVDA'!$ET$2:$FT$2,0))*$C480,0)</f>
        <v>0</v>
      </c>
      <c r="BJ480" s="117">
        <v>0</v>
      </c>
      <c r="BK480" s="118">
        <v>0</v>
      </c>
      <c r="BL480" s="118">
        <v>0</v>
      </c>
      <c r="BM480" s="119" cm="1">
        <f t="array" aca="1" ref="BM480" ca="1">IF(ISNUMBER(INDEX('DataModel-NVDA'!$ET$4:$FT$109,MATCH(1,('DataModel-NVDA'!$EO$4:$EO$109=$A480)*('DataModel-NVDA'!$EP$4:$EP$109=$B480),0),MATCH(CONCATENATE("FY ",RIGHT(BM$3,4)),'DataModel-NVDA'!$ET$2:$FT$2,0))*$C480),INDEX('DataModel-NVDA'!$ET$4:$FT$109,MATCH(1,('DataModel-NVDA'!$EO$4:$EO$109=$A480)*('DataModel-NVDA'!$EP$4:$EP$109=$B480),0),MATCH(CONCATENATE("FY ",RIGHT(BM$3,4)),'DataModel-NVDA'!$ET$2:$FT$2,0))*$C480,0)</f>
        <v>0</v>
      </c>
      <c r="BN480" s="117">
        <v>0</v>
      </c>
      <c r="BO480" s="118">
        <v>0</v>
      </c>
      <c r="BP480" s="118">
        <v>0</v>
      </c>
      <c r="BQ480" s="119" cm="1">
        <f t="array" aca="1" ref="BQ480" ca="1">IF(ISNUMBER(INDEX('DataModel-NVDA'!$ET$4:$FT$109,MATCH(1,('DataModel-NVDA'!$EO$4:$EO$109=$A480)*('DataModel-NVDA'!$EP$4:$EP$109=$B480),0),MATCH(CONCATENATE("FY ",RIGHT(BQ$3,4)),'DataModel-NVDA'!$ET$2:$FT$2,0))*$C480),INDEX('DataModel-NVDA'!$ET$4:$FT$109,MATCH(1,('DataModel-NVDA'!$EO$4:$EO$109=$A480)*('DataModel-NVDA'!$EP$4:$EP$109=$B480),0),MATCH(CONCATENATE("FY ",RIGHT(BQ$3,4)),'DataModel-NVDA'!$ET$2:$FT$2,0))*$C480,0)</f>
        <v>0</v>
      </c>
      <c r="BR480" s="117">
        <v>0</v>
      </c>
      <c r="BS480" s="118">
        <v>0</v>
      </c>
      <c r="BT480" s="118">
        <v>0</v>
      </c>
      <c r="BU480" s="119" cm="1">
        <f t="array" aca="1" ref="BU480" ca="1">IF(ISNUMBER(INDEX('DataModel-NVDA'!$ET$4:$FT$109,MATCH(1,('DataModel-NVDA'!$EO$4:$EO$109=$A480)*('DataModel-NVDA'!$EP$4:$EP$109=$B480),0),MATCH(CONCATENATE("FY ",RIGHT(BU$3,4)),'DataModel-NVDA'!$ET$2:$FT$2,0))*$C480),INDEX('DataModel-NVDA'!$ET$4:$FT$109,MATCH(1,('DataModel-NVDA'!$EO$4:$EO$109=$A480)*('DataModel-NVDA'!$EP$4:$EP$109=$B480),0),MATCH(CONCATENATE("FY ",RIGHT(BU$3,4)),'DataModel-NVDA'!$ET$2:$FT$2,0))*$C480,0)</f>
        <v>0</v>
      </c>
      <c r="BV480" s="117">
        <v>0</v>
      </c>
      <c r="BW480" s="118">
        <v>0</v>
      </c>
      <c r="BX480" s="118">
        <v>0</v>
      </c>
      <c r="BY480" s="119" cm="1">
        <f t="array" aca="1" ref="BY480" ca="1">IF(ISNUMBER(INDEX('DataModel-NVDA'!$ET$4:$FT$109,MATCH(1,('DataModel-NVDA'!$EO$4:$EO$109=$A480)*('DataModel-NVDA'!$EP$4:$EP$109=$B480),0),MATCH(CONCATENATE("FY ",RIGHT(BY$3,4)),'DataModel-NVDA'!$ET$2:$FT$2,0))*$C480),INDEX('DataModel-NVDA'!$ET$4:$FT$109,MATCH(1,('DataModel-NVDA'!$EO$4:$EO$109=$A480)*('DataModel-NVDA'!$EP$4:$EP$109=$B480),0),MATCH(CONCATENATE("FY ",RIGHT(BY$3,4)),'DataModel-NVDA'!$ET$2:$FT$2,0))*$C480,0)</f>
        <v>0</v>
      </c>
      <c r="BZ480" s="117">
        <v>0</v>
      </c>
      <c r="CA480" s="118">
        <v>0</v>
      </c>
      <c r="CB480" s="118">
        <v>0</v>
      </c>
      <c r="CC480" s="119" cm="1">
        <f t="array" aca="1" ref="CC480" ca="1">IF(ISNUMBER(INDEX('DataModel-NVDA'!$ET$4:$FT$109,MATCH(1,('DataModel-NVDA'!$EO$4:$EO$109=$A480)*('DataModel-NVDA'!$EP$4:$EP$109=$B480),0),MATCH(CONCATENATE("FY ",RIGHT(CC$3,4)),'DataModel-NVDA'!$ET$2:$FT$2,0))*$C480),INDEX('DataModel-NVDA'!$ET$4:$FT$109,MATCH(1,('DataModel-NVDA'!$EO$4:$EO$109=$A480)*('DataModel-NVDA'!$EP$4:$EP$109=$B480),0),MATCH(CONCATENATE("FY ",RIGHT(CC$3,4)),'DataModel-NVDA'!$ET$2:$FT$2,0))*$C480,0)</f>
        <v>0</v>
      </c>
      <c r="CD480" s="117">
        <v>0</v>
      </c>
      <c r="CE480" s="118">
        <v>0</v>
      </c>
      <c r="CF480" s="118">
        <v>0</v>
      </c>
      <c r="CG480" s="119" cm="1">
        <f t="array" aca="1" ref="CG480" ca="1">IF(ISNUMBER(INDEX('DataModel-NVDA'!$ET$4:$FT$109,MATCH(1,('DataModel-NVDA'!$EO$4:$EO$109=$A480)*('DataModel-NVDA'!$EP$4:$EP$109=$B480),0),MATCH(CONCATENATE("FY ",RIGHT(CG$3,4)),'DataModel-NVDA'!$ET$2:$FT$2,0))*$C480),INDEX('DataModel-NVDA'!$ET$4:$FT$109,MATCH(1,('DataModel-NVDA'!$EO$4:$EO$109=$A480)*('DataModel-NVDA'!$EP$4:$EP$109=$B480),0),MATCH(CONCATENATE("FY ",RIGHT(CG$3,4)),'DataModel-NVDA'!$ET$2:$FT$2,0))*$C480,0)</f>
        <v>0</v>
      </c>
      <c r="CH480" s="117">
        <v>0</v>
      </c>
      <c r="CI480" s="118">
        <v>0</v>
      </c>
      <c r="CJ480" s="118">
        <v>0</v>
      </c>
      <c r="CK480" s="119" cm="1">
        <f t="array" aca="1" ref="CK480" ca="1">IF(ISNUMBER(INDEX('DataModel-NVDA'!$ET$4:$FT$109,MATCH(1,('DataModel-NVDA'!$EO$4:$EO$109=$A480)*('DataModel-NVDA'!$EP$4:$EP$109=$B480),0),MATCH(CONCATENATE("FY ",RIGHT(CK$3,4)),'DataModel-NVDA'!$ET$2:$FT$2,0))*$C480),INDEX('DataModel-NVDA'!$ET$4:$FT$109,MATCH(1,('DataModel-NVDA'!$EO$4:$EO$109=$A480)*('DataModel-NVDA'!$EP$4:$EP$109=$B480),0),MATCH(CONCATENATE("FY ",RIGHT(CK$3,4)),'DataModel-NVDA'!$ET$2:$FT$2,0))*$C480,0)</f>
        <v>0</v>
      </c>
      <c r="CL480" s="117">
        <v>0</v>
      </c>
      <c r="CM480" s="118">
        <v>0</v>
      </c>
      <c r="CN480" s="118">
        <v>0</v>
      </c>
      <c r="CO480" s="119" cm="1">
        <f t="array" aca="1" ref="CO480" ca="1">IF(ISNUMBER(INDEX('DataModel-NVDA'!$ET$4:$FT$109,MATCH(1,('DataModel-NVDA'!$EO$4:$EO$109=$A480)*('DataModel-NVDA'!$EP$4:$EP$109=$B480),0),MATCH(CONCATENATE("FY ",RIGHT(CO$3,4)),'DataModel-NVDA'!$ET$2:$FT$2,0))*$C480),INDEX('DataModel-NVDA'!$ET$4:$FT$109,MATCH(1,('DataModel-NVDA'!$EO$4:$EO$109=$A480)*('DataModel-NVDA'!$EP$4:$EP$109=$B480),0),MATCH(CONCATENATE("FY ",RIGHT(CO$3,4)),'DataModel-NVDA'!$ET$2:$FT$2,0))*$C480,0)</f>
        <v>0</v>
      </c>
      <c r="CP480" s="117">
        <v>0</v>
      </c>
      <c r="CQ480" s="118">
        <v>0</v>
      </c>
      <c r="CR480" s="118">
        <v>0</v>
      </c>
      <c r="CS480" s="119" cm="1">
        <f t="array" aca="1" ref="CS480" ca="1">IF(ISNUMBER(INDEX('DataModel-NVDA'!$ET$4:$FT$109,MATCH(1,('DataModel-NVDA'!$EO$4:$EO$109=$A480)*('DataModel-NVDA'!$EP$4:$EP$109=$B480),0),MATCH(CONCATENATE("FY ",RIGHT(CS$3,4)),'DataModel-NVDA'!$ET$2:$FT$2,0))*$C480),INDEX('DataModel-NVDA'!$ET$4:$FT$109,MATCH(1,('DataModel-NVDA'!$EO$4:$EO$109=$A480)*('DataModel-NVDA'!$EP$4:$EP$109=$B480),0),MATCH(CONCATENATE("FY ",RIGHT(CS$3,4)),'DataModel-NVDA'!$ET$2:$FT$2,0))*$C480,0)</f>
        <v>0</v>
      </c>
      <c r="CT480" s="117">
        <v>0</v>
      </c>
      <c r="CU480" s="118">
        <v>0</v>
      </c>
      <c r="CV480" s="118">
        <v>0</v>
      </c>
      <c r="CW480" s="119" cm="1">
        <f t="array" aca="1" ref="CW480" ca="1">IF(ISNUMBER(INDEX('DataModel-NVDA'!$ET$4:$FT$109,MATCH(1,('DataModel-NVDA'!$EO$4:$EO$109=$A480)*('DataModel-NVDA'!$EP$4:$EP$109=$B480),0),MATCH(CONCATENATE("FY ",RIGHT(CW$3,4)),'DataModel-NVDA'!$ET$2:$FT$2,0))*$C480),INDEX('DataModel-NVDA'!$ET$4:$FT$109,MATCH(1,('DataModel-NVDA'!$EO$4:$EO$109=$A480)*('DataModel-NVDA'!$EP$4:$EP$109=$B480),0),MATCH(CONCATENATE("FY ",RIGHT(CW$3,4)),'DataModel-NVDA'!$ET$2:$FT$2,0))*$C480,0)</f>
        <v>0</v>
      </c>
      <c r="CX480" s="117">
        <v>0</v>
      </c>
      <c r="CY480" s="118">
        <v>0</v>
      </c>
      <c r="CZ480" s="118">
        <v>0</v>
      </c>
      <c r="DA480" s="119" cm="1">
        <f t="array" aca="1" ref="DA480" ca="1">IF(ISNUMBER(INDEX('DataModel-NVDA'!$ET$4:$FT$109,MATCH(1,('DataModel-NVDA'!$EO$4:$EO$109=$A480)*('DataModel-NVDA'!$EP$4:$EP$109=$B480),0),MATCH(CONCATENATE("FY ",RIGHT(DA$3,4)),'DataModel-NVDA'!$ET$2:$FT$2,0))*$C480),INDEX('DataModel-NVDA'!$ET$4:$FT$109,MATCH(1,('DataModel-NVDA'!$EO$4:$EO$109=$A480)*('DataModel-NVDA'!$EP$4:$EP$109=$B480),0),MATCH(CONCATENATE("FY ",RIGHT(DA$3,4)),'DataModel-NVDA'!$ET$2:$FT$2,0))*$C480,0)</f>
        <v>0</v>
      </c>
      <c r="DB480" s="117">
        <v>0</v>
      </c>
      <c r="DC480" s="118">
        <v>0</v>
      </c>
      <c r="DD480" s="118">
        <v>0</v>
      </c>
      <c r="DE480" s="119" cm="1">
        <f t="array" aca="1" ref="DE480" ca="1">IF(ISNUMBER(INDEX('DataModel-NVDA'!$ET$4:$FT$109,MATCH(1,('DataModel-NVDA'!$EO$4:$EO$109=$A480)*('DataModel-NVDA'!$EP$4:$EP$109=$B480),0),MATCH(CONCATENATE("FY ",RIGHT(DE$3,4)),'DataModel-NVDA'!$ET$2:$FT$2,0))*$C480),INDEX('DataModel-NVDA'!$ET$4:$FT$109,MATCH(1,('DataModel-NVDA'!$EO$4:$EO$109=$A480)*('DataModel-NVDA'!$EP$4:$EP$109=$B480),0),MATCH(CONCATENATE("FY ",RIGHT(DE$3,4)),'DataModel-NVDA'!$ET$2:$FT$2,0))*$C480,0)</f>
        <v>0</v>
      </c>
      <c r="DF480" s="117">
        <v>0</v>
      </c>
      <c r="DG480" s="118">
        <v>0</v>
      </c>
      <c r="DH480" s="118">
        <v>0</v>
      </c>
      <c r="DI480" s="119" cm="1">
        <f t="array" aca="1" ref="DI480" ca="1">IF(ISNUMBER(INDEX('DataModel-NVDA'!$ET$4:$FT$109,MATCH(1,('DataModel-NVDA'!$EO$4:$EO$109=$A480)*('DataModel-NVDA'!$EP$4:$EP$109=$B480),0),MATCH(CONCATENATE("FY ",RIGHT(DI$3,4)),'DataModel-NVDA'!$ET$2:$FT$2,0))*$C480),INDEX('DataModel-NVDA'!$ET$4:$FT$109,MATCH(1,('DataModel-NVDA'!$EO$4:$EO$109=$A480)*('DataModel-NVDA'!$EP$4:$EP$109=$B480),0),MATCH(CONCATENATE("FY ",RIGHT(DI$3,4)),'DataModel-NVDA'!$ET$2:$FT$2,0))*$C480,0)</f>
        <v>0</v>
      </c>
      <c r="DK480" s="69">
        <f t="shared" ref="DK480:EK480" ca="1" si="786">SUM(OFFSET($E480,,MATCH(DK$3,$F$5:$DI$5,0)+3,,1))</f>
        <v>0</v>
      </c>
      <c r="DL480" s="69">
        <f t="shared" ca="1" si="786"/>
        <v>0</v>
      </c>
      <c r="DM480" s="69">
        <f t="shared" ca="1" si="786"/>
        <v>0</v>
      </c>
      <c r="DN480" s="69">
        <f t="shared" ca="1" si="786"/>
        <v>0</v>
      </c>
      <c r="DO480" s="69">
        <f t="shared" ca="1" si="786"/>
        <v>0</v>
      </c>
      <c r="DP480" s="69">
        <f t="shared" ca="1" si="786"/>
        <v>0</v>
      </c>
      <c r="DQ480" s="69">
        <f t="shared" ca="1" si="786"/>
        <v>0</v>
      </c>
      <c r="DR480" s="69">
        <f t="shared" ca="1" si="786"/>
        <v>0</v>
      </c>
      <c r="DS480" s="69">
        <f t="shared" ca="1" si="786"/>
        <v>0</v>
      </c>
      <c r="DT480" s="69">
        <f t="shared" ca="1" si="786"/>
        <v>0</v>
      </c>
      <c r="DU480" s="69">
        <f t="shared" ca="1" si="786"/>
        <v>0</v>
      </c>
      <c r="DV480" s="69">
        <f t="shared" ca="1" si="786"/>
        <v>0</v>
      </c>
      <c r="DW480" s="69">
        <f t="shared" ca="1" si="786"/>
        <v>0</v>
      </c>
      <c r="DX480" s="69">
        <f t="shared" ca="1" si="786"/>
        <v>0</v>
      </c>
      <c r="DY480" s="69">
        <f t="shared" ca="1" si="786"/>
        <v>0</v>
      </c>
      <c r="DZ480" s="69">
        <f t="shared" ca="1" si="786"/>
        <v>0</v>
      </c>
      <c r="EA480" s="69">
        <f t="shared" ca="1" si="786"/>
        <v>0</v>
      </c>
      <c r="EB480" s="69">
        <f t="shared" ca="1" si="786"/>
        <v>0</v>
      </c>
      <c r="EC480" s="69">
        <f t="shared" ca="1" si="786"/>
        <v>0</v>
      </c>
      <c r="ED480" s="69">
        <f t="shared" ca="1" si="786"/>
        <v>0</v>
      </c>
      <c r="EE480" s="69">
        <f t="shared" ca="1" si="786"/>
        <v>0</v>
      </c>
      <c r="EF480" s="69">
        <f t="shared" ca="1" si="786"/>
        <v>0</v>
      </c>
      <c r="EG480" s="69">
        <f t="shared" ca="1" si="786"/>
        <v>0</v>
      </c>
      <c r="EH480" s="69">
        <f t="shared" ca="1" si="786"/>
        <v>0</v>
      </c>
      <c r="EI480" s="69">
        <f t="shared" ca="1" si="786"/>
        <v>0</v>
      </c>
      <c r="EJ480" s="69">
        <f t="shared" ca="1" si="786"/>
        <v>0</v>
      </c>
      <c r="EK480" s="69">
        <f t="shared" ca="1" si="786"/>
        <v>0</v>
      </c>
    </row>
    <row r="481" spans="1:141" outlineLevel="2" x14ac:dyDescent="0.25">
      <c r="A481" s="90"/>
      <c r="B481" s="90"/>
      <c r="C481" s="90"/>
      <c r="D481" s="90"/>
      <c r="F481" s="100"/>
      <c r="I481" s="101"/>
      <c r="J481" s="100"/>
      <c r="M481" s="101"/>
      <c r="N481" s="100"/>
      <c r="Q481" s="101"/>
      <c r="R481" s="100"/>
      <c r="U481" s="101"/>
      <c r="V481" s="100"/>
      <c r="Y481" s="101"/>
      <c r="Z481" s="100"/>
      <c r="AC481" s="101"/>
      <c r="AD481" s="100"/>
      <c r="AG481" s="101"/>
      <c r="AH481" s="100"/>
      <c r="AK481" s="101"/>
      <c r="AL481" s="100"/>
      <c r="AO481" s="101"/>
      <c r="AP481" s="100"/>
      <c r="AS481" s="101"/>
      <c r="AT481" s="100"/>
      <c r="AW481" s="101"/>
      <c r="AX481" s="100"/>
      <c r="BA481" s="101"/>
      <c r="BB481" s="100"/>
      <c r="BE481" s="101"/>
      <c r="BF481" s="100"/>
      <c r="BI481" s="101"/>
      <c r="BJ481" s="100"/>
      <c r="BM481" s="101"/>
      <c r="BN481" s="100"/>
      <c r="BQ481" s="101"/>
      <c r="BR481" s="100"/>
      <c r="BU481" s="101"/>
      <c r="BV481" s="100"/>
      <c r="BY481" s="101"/>
      <c r="BZ481" s="100"/>
      <c r="CC481" s="101"/>
      <c r="CD481" s="100"/>
      <c r="CG481" s="101"/>
      <c r="CH481" s="100"/>
      <c r="CK481" s="101"/>
      <c r="CL481" s="100"/>
      <c r="CO481" s="101"/>
      <c r="CP481" s="100"/>
      <c r="CS481" s="101"/>
      <c r="CT481" s="100"/>
      <c r="CW481" s="101"/>
      <c r="CX481" s="100"/>
      <c r="DA481" s="101"/>
      <c r="DB481" s="100"/>
      <c r="DE481" s="101"/>
      <c r="DF481" s="100"/>
      <c r="DI481" s="101"/>
    </row>
    <row r="482" spans="1:141" outlineLevel="2" x14ac:dyDescent="0.25">
      <c r="A482" s="90" t="s">
        <v>157</v>
      </c>
      <c r="B482" s="90" t="s">
        <v>163</v>
      </c>
      <c r="C482" s="111">
        <f>$C$6</f>
        <v>9.9999999999999995E-7</v>
      </c>
      <c r="D482" s="90"/>
      <c r="E482" t="str">
        <f>CONCATENATE(E477," - history")</f>
        <v>Other current assets - history</v>
      </c>
      <c r="F482" s="113" cm="1">
        <f t="array" aca="1" ref="F482" ca="1">IF(AND(F$4="A",ISNUMBER('DataModel-NVDA'!F$4)),INDEX('DataModel-NVDA'!$F$4:$BA$109,MATCH(1,('DataModel-NVDA'!$A$4:$A$109=$A482)*('DataModel-NVDA'!$B$4:$B$109=$B482),0),MATCH(F$3,'DataModel-NVDA'!$F$2:$BA$2,0))*$C482,"")</f>
        <v>71.066999999999993</v>
      </c>
      <c r="G482" s="69" cm="1">
        <f t="array" aca="1" ref="G482" ca="1">IF(AND(G$4="A",ISNUMBER('DataModel-NVDA'!G$4)),INDEX('DataModel-NVDA'!$F$4:$BA$109,MATCH(1,('DataModel-NVDA'!$A$4:$A$109=$A482)*('DataModel-NVDA'!$B$4:$B$109=$B482),0),MATCH(G$3,'DataModel-NVDA'!$F$2:$BA$2,0))*$C482,"")</f>
        <v>67.775999999999996</v>
      </c>
      <c r="H482" s="69" cm="1">
        <f t="array" aca="1" ref="H482" ca="1">IF(AND(H$4="A",ISNUMBER('DataModel-NVDA'!H$4)),INDEX('DataModel-NVDA'!$F$4:$BA$109,MATCH(1,('DataModel-NVDA'!$A$4:$A$109=$A482)*('DataModel-NVDA'!$B$4:$B$109=$B482),0),MATCH(H$3,'DataModel-NVDA'!$F$2:$BA$2,0))*$C482,"")</f>
        <v>67.332999999999998</v>
      </c>
      <c r="I482" s="114" cm="1">
        <f t="array" aca="1" ref="I482" ca="1">IF(AND(I$4="A",ISNUMBER('DataModel-NVDA'!I$4)),INDEX('DataModel-NVDA'!$F$4:$BA$109,MATCH(1,('DataModel-NVDA'!$A$4:$A$109=$A482)*('DataModel-NVDA'!$B$4:$B$109=$B482),0),MATCH(I$3,'DataModel-NVDA'!$F$2:$BA$2,0))*$C482,"")</f>
        <v>70.173999999999992</v>
      </c>
      <c r="J482" s="113" cm="1">
        <f t="array" aca="1" ref="J482" ca="1">IF(AND(J$4="A",ISNUMBER('DataModel-NVDA'!J$4)),INDEX('DataModel-NVDA'!$F$4:$BA$109,MATCH(1,('DataModel-NVDA'!$A$4:$A$109=$A482)*('DataModel-NVDA'!$B$4:$B$109=$B482),0),MATCH(J$3,'DataModel-NVDA'!$F$2:$BA$2,0))*$C482,"")</f>
        <v>89</v>
      </c>
      <c r="K482" s="69" cm="1">
        <f t="array" aca="1" ref="K482" ca="1">IF(AND(K$4="A",ISNUMBER('DataModel-NVDA'!K$4)),INDEX('DataModel-NVDA'!$F$4:$BA$109,MATCH(1,('DataModel-NVDA'!$A$4:$A$109=$A482)*('DataModel-NVDA'!$B$4:$B$109=$B482),0),MATCH(K$3,'DataModel-NVDA'!$F$2:$BA$2,0))*$C482,"")</f>
        <v>89</v>
      </c>
      <c r="L482" s="69" cm="1">
        <f t="array" aca="1" ref="L482" ca="1">IF(AND(L$4="A",ISNUMBER('DataModel-NVDA'!L$4)),INDEX('DataModel-NVDA'!$F$4:$BA$109,MATCH(1,('DataModel-NVDA'!$A$4:$A$109=$A482)*('DataModel-NVDA'!$B$4:$B$109=$B482),0),MATCH(L$3,'DataModel-NVDA'!$F$2:$BA$2,0))*$C482,"")</f>
        <v>93</v>
      </c>
      <c r="M482" s="114" cm="1">
        <f t="array" aca="1" ref="M482" ca="1">IF(AND(M$4="A",ISNUMBER('DataModel-NVDA'!M$4)),INDEX('DataModel-NVDA'!$F$4:$BA$109,MATCH(1,('DataModel-NVDA'!$A$4:$A$109=$A482)*('DataModel-NVDA'!$B$4:$B$109=$B482),0),MATCH(M$3,'DataModel-NVDA'!$F$2:$BA$2,0))*$C482,"")</f>
        <v>93</v>
      </c>
      <c r="N482" s="113" cm="1">
        <f t="array" aca="1" ref="N482" ca="1">IF(AND(N$4="A",ISNUMBER('DataModel-NVDA'!N$4)),INDEX('DataModel-NVDA'!$F$4:$BA$109,MATCH(1,('DataModel-NVDA'!$A$4:$A$109=$A482)*('DataModel-NVDA'!$B$4:$B$109=$B482),0),MATCH(N$3,'DataModel-NVDA'!$F$2:$BA$2,0))*$C482,"")</f>
        <v>119</v>
      </c>
      <c r="O482" s="69" cm="1">
        <f t="array" aca="1" ref="O482" ca="1">IF(AND(O$4="A",ISNUMBER('DataModel-NVDA'!O$4)),INDEX('DataModel-NVDA'!$F$4:$BA$109,MATCH(1,('DataModel-NVDA'!$A$4:$A$109=$A482)*('DataModel-NVDA'!$B$4:$B$109=$B482),0),MATCH(O$3,'DataModel-NVDA'!$F$2:$BA$2,0))*$C482,"")</f>
        <v>112</v>
      </c>
      <c r="P482" s="69" cm="1">
        <f t="array" aca="1" ref="P482" ca="1">IF(AND(P$4="A",ISNUMBER('DataModel-NVDA'!P$4)),INDEX('DataModel-NVDA'!$F$4:$BA$109,MATCH(1,('DataModel-NVDA'!$A$4:$A$109=$A482)*('DataModel-NVDA'!$B$4:$B$109=$B482),0),MATCH(P$3,'DataModel-NVDA'!$F$2:$BA$2,0))*$C482,"")</f>
        <v>124</v>
      </c>
      <c r="Q482" s="114" cm="1">
        <f t="array" aca="1" ref="Q482" ca="1">IF(AND(Q$4="A",ISNUMBER('DataModel-NVDA'!Q$4)),INDEX('DataModel-NVDA'!$F$4:$BA$109,MATCH(1,('DataModel-NVDA'!$A$4:$A$109=$A482)*('DataModel-NVDA'!$B$4:$B$109=$B482),0),MATCH(Q$3,'DataModel-NVDA'!$F$2:$BA$2,0))*$C482,"")</f>
        <v>118</v>
      </c>
      <c r="R482" s="113" cm="1">
        <f t="array" aca="1" ref="R482" ca="1">IF(AND(R$4="A",ISNUMBER('DataModel-NVDA'!R$4)),INDEX('DataModel-NVDA'!$F$4:$BA$109,MATCH(1,('DataModel-NVDA'!$A$4:$A$109=$A482)*('DataModel-NVDA'!$B$4:$B$109=$B482),0),MATCH(R$3,'DataModel-NVDA'!$F$2:$BA$2,0))*$C482,"")</f>
        <v>113</v>
      </c>
      <c r="S482" s="69" cm="1">
        <f t="array" aca="1" ref="S482" ca="1">IF(AND(S$4="A",ISNUMBER('DataModel-NVDA'!S$4)),INDEX('DataModel-NVDA'!$F$4:$BA$109,MATCH(1,('DataModel-NVDA'!$A$4:$A$109=$A482)*('DataModel-NVDA'!$B$4:$B$109=$B482),0),MATCH(S$3,'DataModel-NVDA'!$F$2:$BA$2,0))*$C482,"")</f>
        <v>125</v>
      </c>
      <c r="T482" s="69" cm="1">
        <f t="array" aca="1" ref="T482" ca="1">IF(AND(T$4="A",ISNUMBER('DataModel-NVDA'!T$4)),INDEX('DataModel-NVDA'!$F$4:$BA$109,MATCH(1,('DataModel-NVDA'!$A$4:$A$109=$A482)*('DataModel-NVDA'!$B$4:$B$109=$B482),0),MATCH(T$3,'DataModel-NVDA'!$F$2:$BA$2,0))*$C482,"")</f>
        <v>135</v>
      </c>
      <c r="U482" s="114" cm="1">
        <f t="array" aca="1" ref="U482" ca="1">IF(AND(U$4="A",ISNUMBER('DataModel-NVDA'!U$4)),INDEX('DataModel-NVDA'!$F$4:$BA$109,MATCH(1,('DataModel-NVDA'!$A$4:$A$109=$A482)*('DataModel-NVDA'!$B$4:$B$109=$B482),0),MATCH(U$3,'DataModel-NVDA'!$F$2:$BA$2,0))*$C482,"")</f>
        <v>86</v>
      </c>
      <c r="V482" s="113" cm="1">
        <f t="array" aca="1" ref="V482" ca="1">IF(AND(V$4="A",ISNUMBER('DataModel-NVDA'!V$4)),INDEX('DataModel-NVDA'!$F$4:$BA$109,MATCH(1,('DataModel-NVDA'!$A$4:$A$109=$A482)*('DataModel-NVDA'!$B$4:$B$109=$B482),0),MATCH(V$3,'DataModel-NVDA'!$F$2:$BA$2,0))*$C482,"")</f>
        <v>131</v>
      </c>
      <c r="W482" s="69" cm="1">
        <f t="array" aca="1" ref="W482" ca="1">IF(AND(W$4="A",ISNUMBER('DataModel-NVDA'!W$4)),INDEX('DataModel-NVDA'!$F$4:$BA$109,MATCH(1,('DataModel-NVDA'!$A$4:$A$109=$A482)*('DataModel-NVDA'!$B$4:$B$109=$B482),0),MATCH(W$3,'DataModel-NVDA'!$F$2:$BA$2,0))*$C482,"")</f>
        <v>136</v>
      </c>
      <c r="X482" s="69" cm="1">
        <f t="array" aca="1" ref="X482" ca="1">IF(AND(X$4="A",ISNUMBER('DataModel-NVDA'!X$4)),INDEX('DataModel-NVDA'!$F$4:$BA$109,MATCH(1,('DataModel-NVDA'!$A$4:$A$109=$A482)*('DataModel-NVDA'!$B$4:$B$109=$B482),0),MATCH(X$3,'DataModel-NVDA'!$F$2:$BA$2,0))*$C482,"")</f>
        <v>159</v>
      </c>
      <c r="Y482" s="114" cm="1">
        <f t="array" aca="1" ref="Y482" ca="1">IF(AND(Y$4="A",ISNUMBER('DataModel-NVDA'!Y$4)),INDEX('DataModel-NVDA'!$F$4:$BA$109,MATCH(1,('DataModel-NVDA'!$A$4:$A$109=$A482)*('DataModel-NVDA'!$B$4:$B$109=$B482),0),MATCH(Y$3,'DataModel-NVDA'!$F$2:$BA$2,0))*$C482,"")</f>
        <v>136</v>
      </c>
      <c r="Z482" s="113" cm="1">
        <f t="array" aca="1" ref="Z482" ca="1">IF(AND(Z$4="A",ISNUMBER('DataModel-NVDA'!Z$4)),INDEX('DataModel-NVDA'!$F$4:$BA$109,MATCH(1,('DataModel-NVDA'!$A$4:$A$109=$A482)*('DataModel-NVDA'!$B$4:$B$109=$B482),0),MATCH(Z$3,'DataModel-NVDA'!$F$2:$BA$2,0))*$C482,"")</f>
        <v>159</v>
      </c>
      <c r="AA482" s="69" cm="1">
        <f t="array" aca="1" ref="AA482" ca="1">IF(AND(AA$4="A",ISNUMBER('DataModel-NVDA'!AA$4)),INDEX('DataModel-NVDA'!$F$4:$BA$109,MATCH(1,('DataModel-NVDA'!$A$4:$A$109=$A482)*('DataModel-NVDA'!$B$4:$B$109=$B482),0),MATCH(AA$3,'DataModel-NVDA'!$F$2:$BA$2,0))*$C482,"")</f>
        <v>151</v>
      </c>
      <c r="AB482" s="69" cm="1">
        <f t="array" aca="1" ref="AB482" ca="1">IF(AND(AB$4="A",ISNUMBER('DataModel-NVDA'!AB$4)),INDEX('DataModel-NVDA'!$F$4:$BA$109,MATCH(1,('DataModel-NVDA'!$A$4:$A$109=$A482)*('DataModel-NVDA'!$B$4:$B$109=$B482),0),MATCH(AB$3,'DataModel-NVDA'!$F$2:$BA$2,0))*$C482,"")</f>
        <v>149</v>
      </c>
      <c r="AC482" s="114" cm="1">
        <f t="array" aca="1" ref="AC482" ca="1">IF(AND(AC$4="A",ISNUMBER('DataModel-NVDA'!AC$4)),INDEX('DataModel-NVDA'!$F$4:$BA$109,MATCH(1,('DataModel-NVDA'!$A$4:$A$109=$A482)*('DataModel-NVDA'!$B$4:$B$109=$B482),0),MATCH(AC$3,'DataModel-NVDA'!$F$2:$BA$2,0))*$C482,"")</f>
        <v>314</v>
      </c>
      <c r="AD482" s="113" cm="1">
        <f t="array" aca="1" ref="AD482" ca="1">IF(AND(AD$4="A",ISNUMBER('DataModel-NVDA'!AD$4)),INDEX('DataModel-NVDA'!$F$4:$BA$109,MATCH(1,('DataModel-NVDA'!$A$4:$A$109=$A482)*('DataModel-NVDA'!$B$4:$B$109=$B482),0),MATCH(AD$3,'DataModel-NVDA'!$F$2:$BA$2,0))*$C482,"")</f>
        <v>390</v>
      </c>
      <c r="AE482" s="69" cm="1">
        <f t="array" aca="1" ref="AE482" ca="1">IF(AND(AE$4="A",ISNUMBER('DataModel-NVDA'!AE$4)),INDEX('DataModel-NVDA'!$F$4:$BA$109,MATCH(1,('DataModel-NVDA'!$A$4:$A$109=$A482)*('DataModel-NVDA'!$B$4:$B$109=$B482),0),MATCH(AE$3,'DataModel-NVDA'!$F$2:$BA$2,0))*$C482,"")</f>
        <v>430</v>
      </c>
      <c r="AF482" s="69" cm="1">
        <f t="array" aca="1" ref="AF482" ca="1">IF(AND(AF$4="A",ISNUMBER('DataModel-NVDA'!AF$4)),INDEX('DataModel-NVDA'!$F$4:$BA$109,MATCH(1,('DataModel-NVDA'!$A$4:$A$109=$A482)*('DataModel-NVDA'!$B$4:$B$109=$B482),0),MATCH(AF$3,'DataModel-NVDA'!$F$2:$BA$2,0))*$C482,"")</f>
        <v>426</v>
      </c>
      <c r="AG482" s="114" cm="1">
        <f t="array" aca="1" ref="AG482" ca="1">IF(AND(AG$4="A",ISNUMBER('DataModel-NVDA'!AG$4)),INDEX('DataModel-NVDA'!$F$4:$BA$109,MATCH(1,('DataModel-NVDA'!$A$4:$A$109=$A482)*('DataModel-NVDA'!$B$4:$B$109=$B482),0),MATCH(AG$3,'DataModel-NVDA'!$F$2:$BA$2,0))*$C482,"")</f>
        <v>478</v>
      </c>
      <c r="AH482" s="113" cm="1">
        <f t="array" aca="1" ref="AH482" ca="1">IF(AND(AH$4="A",ISNUMBER('DataModel-NVDA'!AH$4)),INDEX('DataModel-NVDA'!$F$4:$BA$109,MATCH(1,('DataModel-NVDA'!$A$4:$A$109=$A482)*('DataModel-NVDA'!$B$4:$B$109=$B482),0),MATCH(AH$3,'DataModel-NVDA'!$F$2:$BA$2,0))*$C482,"")</f>
        <v>444</v>
      </c>
      <c r="AI482" s="69" cm="1">
        <f t="array" aca="1" ref="AI482" ca="1">IF(AND(AI$4="A",ISNUMBER('DataModel-NVDA'!AI$4)),INDEX('DataModel-NVDA'!$F$4:$BA$109,MATCH(1,('DataModel-NVDA'!$A$4:$A$109=$A482)*('DataModel-NVDA'!$B$4:$B$109=$B482),0),MATCH(AI$3,'DataModel-NVDA'!$F$2:$BA$2,0))*$C482,"")</f>
        <v>452</v>
      </c>
      <c r="AJ482" s="69" cm="1">
        <f t="array" aca="1" ref="AJ482" ca="1">IF(AND(AJ$4="A",ISNUMBER('DataModel-NVDA'!AJ$4)),INDEX('DataModel-NVDA'!$F$4:$BA$109,MATCH(1,('DataModel-NVDA'!$A$4:$A$109=$A482)*('DataModel-NVDA'!$B$4:$B$109=$B482),0),MATCH(AJ$3,'DataModel-NVDA'!$F$2:$BA$2,0))*$C482,"")</f>
        <v>642</v>
      </c>
      <c r="AK482" s="114" cm="1">
        <f t="array" aca="1" ref="AK482" ca="1">IF(AND(AK$4="A",ISNUMBER('DataModel-NVDA'!AK$4)),INDEX('DataModel-NVDA'!$F$4:$BA$109,MATCH(1,('DataModel-NVDA'!$A$4:$A$109=$A482)*('DataModel-NVDA'!$B$4:$B$109=$B482),0),MATCH(AK$3,'DataModel-NVDA'!$F$2:$BA$2,0))*$C482,"")</f>
        <v>732</v>
      </c>
      <c r="AL482" s="113" cm="1">
        <f t="array" aca="1" ref="AL482" ca="1">IF(AND(AL$4="A",ISNUMBER('DataModel-NVDA'!AL$4)),INDEX('DataModel-NVDA'!$F$4:$BA$109,MATCH(1,('DataModel-NVDA'!$A$4:$A$109=$A482)*('DataModel-NVDA'!$B$4:$B$109=$B482),0),MATCH(AL$3,'DataModel-NVDA'!$F$2:$BA$2,0))*$C482,"")</f>
        <v>1272</v>
      </c>
      <c r="AM482" s="69" cm="1">
        <f t="array" aca="1" ref="AM482" ca="1">IF(AND(AM$4="A",ISNUMBER('DataModel-NVDA'!AM$4)),INDEX('DataModel-NVDA'!$F$4:$BA$109,MATCH(1,('DataModel-NVDA'!$A$4:$A$109=$A482)*('DataModel-NVDA'!$B$4:$B$109=$B482),0),MATCH(AM$3,'DataModel-NVDA'!$F$2:$BA$2,0))*$C482,"")</f>
        <v>2350</v>
      </c>
      <c r="AN482" s="69" cm="1">
        <f t="array" aca="1" ref="AN482" ca="1">IF(AND(AN$4="A",ISNUMBER('DataModel-NVDA'!AN$4)),INDEX('DataModel-NVDA'!$F$4:$BA$109,MATCH(1,('DataModel-NVDA'!$A$4:$A$109=$A482)*('DataModel-NVDA'!$B$4:$B$109=$B482),0),MATCH(AN$3,'DataModel-NVDA'!$F$2:$BA$2,0))*$C482,"")</f>
        <v>1436</v>
      </c>
      <c r="AO482" s="114" cm="1">
        <f t="array" aca="1" ref="AO482" ca="1">IF(AND(AO$4="A",ISNUMBER('DataModel-NVDA'!AO$4)),INDEX('DataModel-NVDA'!$F$4:$BA$109,MATCH(1,('DataModel-NVDA'!$A$4:$A$109=$A482)*('DataModel-NVDA'!$B$4:$B$109=$B482),0),MATCH(AO$3,'DataModel-NVDA'!$F$2:$BA$2,0))*$C482,"")</f>
        <v>791</v>
      </c>
      <c r="AP482" s="113" cm="1">
        <f t="array" aca="1" ref="AP482" ca="1">IF(AND(AP$4="A",ISNUMBER('DataModel-NVDA'!AP$4)),INDEX('DataModel-NVDA'!$F$4:$BA$109,MATCH(1,('DataModel-NVDA'!$A$4:$A$109=$A482)*('DataModel-NVDA'!$B$4:$B$109=$B482),0),MATCH(AP$3,'DataModel-NVDA'!$F$2:$BA$2,0))*$C482,"")</f>
        <v>872</v>
      </c>
      <c r="AQ482" s="69" cm="1">
        <f t="array" aca="1" ref="AQ482" ca="1">IF(AND(AQ$4="A",ISNUMBER('DataModel-NVDA'!AQ$4)),INDEX('DataModel-NVDA'!$F$4:$BA$109,MATCH(1,('DataModel-NVDA'!$A$4:$A$109=$A482)*('DataModel-NVDA'!$B$4:$B$109=$B482),0),MATCH(AQ$3,'DataModel-NVDA'!$F$2:$BA$2,0))*$C482,"")</f>
        <v>1389</v>
      </c>
      <c r="AR482" s="69" cm="1">
        <f t="array" aca="1" ref="AR482" ca="1">IF(AND(AR$4="A",ISNUMBER('DataModel-NVDA'!AR$4)),INDEX('DataModel-NVDA'!$F$4:$BA$109,MATCH(1,('DataModel-NVDA'!$A$4:$A$109=$A482)*('DataModel-NVDA'!$B$4:$B$109=$B482),0),MATCH(AR$3,'DataModel-NVDA'!$F$2:$BA$2,0))*$C482,"")</f>
        <v>1289</v>
      </c>
      <c r="AS482" s="114" cm="1">
        <f t="array" aca="1" ref="AS482" ca="1">IF(AND(AS$4="A",ISNUMBER('DataModel-NVDA'!AS$4)),INDEX('DataModel-NVDA'!$F$4:$BA$109,MATCH(1,('DataModel-NVDA'!$A$4:$A$109=$A482)*('DataModel-NVDA'!$B$4:$B$109=$B482),0),MATCH(AS$3,'DataModel-NVDA'!$F$2:$BA$2,0))*$C482,"")</f>
        <v>3080</v>
      </c>
      <c r="AT482" s="113" cm="1">
        <f t="array" aca="1" ref="AT482" ca="1">IF(AND(AT$4="A",ISNUMBER('DataModel-NVDA'!AT$4)),INDEX('DataModel-NVDA'!$F$4:$BA$109,MATCH(1,('DataModel-NVDA'!$A$4:$A$109=$A482)*('DataModel-NVDA'!$B$4:$B$109=$B482),0),MATCH(AT$3,'DataModel-NVDA'!$F$2:$BA$2,0))*$C482,"")</f>
        <v>4062</v>
      </c>
      <c r="AU482" s="69" cm="1">
        <f t="array" aca="1" ref="AU482" ca="1">IF(AND(AU$4="A",ISNUMBER('DataModel-NVDA'!AU$4)),INDEX('DataModel-NVDA'!$F$4:$BA$109,MATCH(1,('DataModel-NVDA'!$A$4:$A$109=$A482)*('DataModel-NVDA'!$B$4:$B$109=$B482),0),MATCH(AU$3,'DataModel-NVDA'!$F$2:$BA$2,0))*$C482,"")</f>
        <v>4026</v>
      </c>
      <c r="AV482" s="69" cm="1">
        <f t="array" aca="1" ref="AV482" ca="1">IF(AND(AV$4="A",ISNUMBER('DataModel-NVDA'!AV$4)),INDEX('DataModel-NVDA'!$F$4:$BA$109,MATCH(1,('DataModel-NVDA'!$A$4:$A$109=$A482)*('DataModel-NVDA'!$B$4:$B$109=$B482),0),MATCH(AV$3,'DataModel-NVDA'!$F$2:$BA$2,0))*$C482,"")</f>
        <v>3806</v>
      </c>
      <c r="AW482" s="114" t="str" cm="1">
        <f t="array" aca="1" ref="AW482" ca="1">IF(AND(AW$4="A",ISNUMBER('DataModel-NVDA'!AW$4)),INDEX('DataModel-NVDA'!$F$4:$BA$109,MATCH(1,('DataModel-NVDA'!$A$4:$A$109=$A482)*('DataModel-NVDA'!$B$4:$B$109=$B482),0),MATCH(AW$3,'DataModel-NVDA'!$F$2:$BA$2,0))*$C482,"")</f>
        <v/>
      </c>
      <c r="AX482" s="113" t="str" cm="1">
        <f t="array" aca="1" ref="AX482" ca="1">IF(AND(AX$4="A",ISNUMBER('DataModel-NVDA'!AX$4)),INDEX('DataModel-NVDA'!$F$4:$BA$109,MATCH(1,('DataModel-NVDA'!$A$4:$A$109=$A482)*('DataModel-NVDA'!$B$4:$B$109=$B482),0),MATCH(AX$3,'DataModel-NVDA'!$F$2:$BA$2,0))*$C482,"")</f>
        <v/>
      </c>
      <c r="AY482" s="69" t="str" cm="1">
        <f t="array" aca="1" ref="AY482" ca="1">IF(AND(AY$4="A",ISNUMBER('DataModel-NVDA'!AY$4)),INDEX('DataModel-NVDA'!$F$4:$BA$109,MATCH(1,('DataModel-NVDA'!$A$4:$A$109=$A482)*('DataModel-NVDA'!$B$4:$B$109=$B482),0),MATCH(AY$3,'DataModel-NVDA'!$F$2:$BA$2,0))*$C482,"")</f>
        <v/>
      </c>
      <c r="AZ482" s="69" t="str" cm="1">
        <f t="array" aca="1" ref="AZ482" ca="1">IF(AND(AZ$4="A",ISNUMBER('DataModel-NVDA'!AZ$4)),INDEX('DataModel-NVDA'!$F$4:$BA$109,MATCH(1,('DataModel-NVDA'!$A$4:$A$109=$A482)*('DataModel-NVDA'!$B$4:$B$109=$B482),0),MATCH(AZ$3,'DataModel-NVDA'!$F$2:$BA$2,0))*$C482,"")</f>
        <v/>
      </c>
      <c r="BA482" s="114" t="str" cm="1">
        <f t="array" aca="1" ref="BA482" ca="1">IF(AND(BA$4="A",ISNUMBER('DataModel-NVDA'!BA$4)),INDEX('DataModel-NVDA'!$F$4:$BA$109,MATCH(1,('DataModel-NVDA'!$A$4:$A$109=$A482)*('DataModel-NVDA'!$B$4:$B$109=$B482),0),MATCH(BA$3,'DataModel-NVDA'!$F$2:$BA$2,0))*$C482,"")</f>
        <v/>
      </c>
      <c r="BB482" s="113"/>
      <c r="BC482" s="69"/>
      <c r="BD482" s="69"/>
      <c r="BE482" s="114"/>
      <c r="BF482" s="113"/>
      <c r="BG482" s="69"/>
      <c r="BH482" s="69"/>
      <c r="BI482" s="114"/>
      <c r="BJ482" s="113"/>
      <c r="BK482" s="69"/>
      <c r="BL482" s="69"/>
      <c r="BM482" s="114"/>
      <c r="BN482" s="113"/>
      <c r="BO482" s="69"/>
      <c r="BP482" s="69"/>
      <c r="BQ482" s="114"/>
      <c r="BR482" s="113"/>
      <c r="BS482" s="69"/>
      <c r="BT482" s="69"/>
      <c r="BU482" s="114"/>
      <c r="BV482" s="113"/>
      <c r="BW482" s="69"/>
      <c r="BX482" s="69"/>
      <c r="BY482" s="114"/>
      <c r="BZ482" s="113"/>
      <c r="CA482" s="69"/>
      <c r="CB482" s="69"/>
      <c r="CC482" s="114"/>
      <c r="CD482" s="113"/>
      <c r="CE482" s="69"/>
      <c r="CF482" s="69"/>
      <c r="CG482" s="114"/>
      <c r="CH482" s="113"/>
      <c r="CI482" s="69"/>
      <c r="CJ482" s="69"/>
      <c r="CK482" s="114"/>
      <c r="CL482" s="113"/>
      <c r="CM482" s="69"/>
      <c r="CN482" s="69"/>
      <c r="CO482" s="114"/>
      <c r="CP482" s="113"/>
      <c r="CQ482" s="69"/>
      <c r="CR482" s="69"/>
      <c r="CS482" s="114"/>
      <c r="CT482" s="113"/>
      <c r="CU482" s="69"/>
      <c r="CV482" s="69"/>
      <c r="CW482" s="114"/>
      <c r="CX482" s="113"/>
      <c r="CY482" s="69"/>
      <c r="CZ482" s="69"/>
      <c r="DA482" s="114"/>
      <c r="DB482" s="113"/>
      <c r="DC482" s="69"/>
      <c r="DD482" s="69"/>
      <c r="DE482" s="114"/>
      <c r="DF482" s="113"/>
      <c r="DG482" s="69"/>
      <c r="DH482" s="69"/>
      <c r="DI482" s="114"/>
      <c r="DK482" s="69">
        <f t="shared" ref="DK482:EK482" ca="1" si="787">SUM(OFFSET($E482,,MATCH(DK$3,$F$5:$DI$5,0)+3,,1))</f>
        <v>70.173999999999992</v>
      </c>
      <c r="DL482" s="69">
        <f t="shared" ca="1" si="787"/>
        <v>93</v>
      </c>
      <c r="DM482" s="69">
        <f t="shared" ca="1" si="787"/>
        <v>118</v>
      </c>
      <c r="DN482" s="69">
        <f t="shared" ca="1" si="787"/>
        <v>86</v>
      </c>
      <c r="DO482" s="69">
        <f t="shared" ca="1" si="787"/>
        <v>136</v>
      </c>
      <c r="DP482" s="69">
        <f t="shared" ca="1" si="787"/>
        <v>314</v>
      </c>
      <c r="DQ482" s="69">
        <f t="shared" ca="1" si="787"/>
        <v>478</v>
      </c>
      <c r="DR482" s="69">
        <f t="shared" ca="1" si="787"/>
        <v>732</v>
      </c>
      <c r="DS482" s="69">
        <f t="shared" ca="1" si="787"/>
        <v>791</v>
      </c>
      <c r="DT482" s="69">
        <f t="shared" ca="1" si="787"/>
        <v>3080</v>
      </c>
      <c r="DU482" s="69">
        <f t="shared" ca="1" si="787"/>
        <v>0</v>
      </c>
      <c r="DV482" s="69">
        <f t="shared" ca="1" si="787"/>
        <v>0</v>
      </c>
      <c r="DW482" s="69">
        <f t="shared" ca="1" si="787"/>
        <v>0</v>
      </c>
      <c r="DX482" s="69">
        <f t="shared" ca="1" si="787"/>
        <v>0</v>
      </c>
      <c r="DY482" s="69">
        <f t="shared" ca="1" si="787"/>
        <v>0</v>
      </c>
      <c r="DZ482" s="69">
        <f t="shared" ca="1" si="787"/>
        <v>0</v>
      </c>
      <c r="EA482" s="69">
        <f t="shared" ca="1" si="787"/>
        <v>0</v>
      </c>
      <c r="EB482" s="69">
        <f t="shared" ca="1" si="787"/>
        <v>0</v>
      </c>
      <c r="EC482" s="69">
        <f t="shared" ca="1" si="787"/>
        <v>0</v>
      </c>
      <c r="ED482" s="69">
        <f t="shared" ca="1" si="787"/>
        <v>0</v>
      </c>
      <c r="EE482" s="69">
        <f t="shared" ca="1" si="787"/>
        <v>0</v>
      </c>
      <c r="EF482" s="69">
        <f t="shared" ca="1" si="787"/>
        <v>0</v>
      </c>
      <c r="EG482" s="69">
        <f t="shared" ca="1" si="787"/>
        <v>0</v>
      </c>
      <c r="EH482" s="69">
        <f t="shared" ca="1" si="787"/>
        <v>0</v>
      </c>
      <c r="EI482" s="69">
        <f t="shared" ca="1" si="787"/>
        <v>0</v>
      </c>
      <c r="EJ482" s="69">
        <f t="shared" ca="1" si="787"/>
        <v>0</v>
      </c>
      <c r="EK482" s="69">
        <f t="shared" ca="1" si="787"/>
        <v>0</v>
      </c>
    </row>
    <row r="483" spans="1:141" outlineLevel="2" x14ac:dyDescent="0.25">
      <c r="A483" s="90"/>
      <c r="B483" s="90"/>
      <c r="C483" s="90"/>
      <c r="D483" s="90"/>
      <c r="F483" s="100"/>
      <c r="I483" s="101"/>
      <c r="J483" s="100"/>
      <c r="M483" s="101"/>
      <c r="N483" s="100"/>
      <c r="Q483" s="101"/>
      <c r="R483" s="100"/>
      <c r="U483" s="101"/>
      <c r="V483" s="100"/>
      <c r="Y483" s="101"/>
      <c r="Z483" s="100"/>
      <c r="AC483" s="101"/>
      <c r="AD483" s="100"/>
      <c r="AG483" s="101"/>
      <c r="AH483" s="100"/>
      <c r="AK483" s="101"/>
      <c r="AL483" s="100"/>
      <c r="AO483" s="101"/>
      <c r="AP483" s="100"/>
      <c r="AS483" s="101"/>
      <c r="AT483" s="100"/>
      <c r="AW483" s="101"/>
      <c r="AX483" s="100"/>
      <c r="BA483" s="101"/>
      <c r="BB483" s="100"/>
      <c r="BE483" s="101"/>
      <c r="BF483" s="100"/>
      <c r="BI483" s="101"/>
      <c r="BJ483" s="100"/>
      <c r="BM483" s="101"/>
      <c r="BN483" s="100"/>
      <c r="BQ483" s="101"/>
      <c r="BR483" s="100"/>
      <c r="BU483" s="101"/>
      <c r="BV483" s="100"/>
      <c r="BY483" s="101"/>
      <c r="BZ483" s="100"/>
      <c r="CC483" s="101"/>
      <c r="CD483" s="100"/>
      <c r="CG483" s="101"/>
      <c r="CH483" s="100"/>
      <c r="CK483" s="101"/>
      <c r="CL483" s="100"/>
      <c r="CO483" s="101"/>
      <c r="CP483" s="100"/>
      <c r="CS483" s="101"/>
      <c r="CT483" s="100"/>
      <c r="CW483" s="101"/>
      <c r="CX483" s="100"/>
      <c r="DA483" s="101"/>
      <c r="DB483" s="100"/>
      <c r="DE483" s="101"/>
      <c r="DF483" s="100"/>
      <c r="DI483" s="101"/>
    </row>
    <row r="484" spans="1:141" outlineLevel="2" x14ac:dyDescent="0.25">
      <c r="A484" s="90"/>
      <c r="B484" s="90"/>
      <c r="C484" s="90"/>
      <c r="D484" s="90"/>
      <c r="E484" t="str">
        <f>CONCATENATE(E477," - model")</f>
        <v>Other current assets - model</v>
      </c>
      <c r="F484" s="100"/>
      <c r="I484" s="101"/>
      <c r="J484" s="100"/>
      <c r="M484" s="101"/>
      <c r="N484" s="100"/>
      <c r="Q484" s="101"/>
      <c r="R484" s="100"/>
      <c r="U484" s="101"/>
      <c r="V484" s="100"/>
      <c r="Y484" s="101"/>
      <c r="Z484" s="100"/>
      <c r="AC484" s="101"/>
      <c r="AD484" s="100"/>
      <c r="AG484" s="101"/>
      <c r="AH484" s="100"/>
      <c r="AK484" s="101"/>
      <c r="AL484" s="113">
        <f ca="1">AL482</f>
        <v>1272</v>
      </c>
      <c r="AM484" s="69">
        <f ca="1">AM482</f>
        <v>2350</v>
      </c>
      <c r="AN484" s="69">
        <f ca="1">AN482</f>
        <v>1436</v>
      </c>
      <c r="AO484" s="114">
        <f ca="1">AO482</f>
        <v>791</v>
      </c>
      <c r="AP484" s="113" cm="1">
        <f t="array" aca="1" ref="AP484" ca="1">IF($I$9=1,IF(AP$4="A",AP482,AP485*AP$139*4),IF(AP$4="A",AP482,INDEX($DT$139:$EK$139,,MATCH(CONCATENATE("FY ",RIGHT(AP$3,4)),$DT$3:$EK$3,0))*AP487))</f>
        <v>872</v>
      </c>
      <c r="AQ484" s="69" cm="1">
        <f t="array" aca="1" ref="AQ484" ca="1">IF($I$9=1,IF(AQ$4="A",AQ482,AQ485*AQ$139*4),IF(AQ$4="A",AQ482,INDEX($DT$139:$EK$139,,MATCH(CONCATENATE("FY ",RIGHT(AQ$3,4)),$DT$3:$EK$3,0))*AQ487))</f>
        <v>1389</v>
      </c>
      <c r="AR484" s="69" cm="1">
        <f t="array" aca="1" ref="AR484" ca="1">IF($I$9=1,IF(AR$4="A",AR482,AR485*AR$139*4),IF(AR$4="A",AR482,INDEX($DT$139:$EK$139,,MATCH(CONCATENATE("FY ",RIGHT(AR$3,4)),$DT$3:$EK$3,0))*AR487))</f>
        <v>1289</v>
      </c>
      <c r="AS484" s="114" cm="1">
        <f t="array" aca="1" ref="AS484" ca="1">IF($I$9=1,IF(AS$4="A",AS482,AS485*AS$139*4),IF(AS$4="A",AS482,INDEX($DT$139:$EK$139,,MATCH(CONCATENATE("FY ",RIGHT(AS$3,4)),$DT$3:$EK$3,0))*AS487))</f>
        <v>3080</v>
      </c>
      <c r="AT484" s="113" cm="1">
        <f t="array" aca="1" ref="AT484" ca="1">IF($I$9=1,IF(AT$4="A",AT482,AT485*AT$139*4),IF(AT$4="A",AT482,INDEX($DT$139:$EK$139,,MATCH(CONCATENATE("FY ",RIGHT(AT$3,4)),$DT$3:$EK$3,0))*AT487))</f>
        <v>4062</v>
      </c>
      <c r="AU484" s="69" cm="1">
        <f t="array" aca="1" ref="AU484" ca="1">IF($I$9=1,IF(AU$4="A",AU482,AU485*AU$139*4),IF(AU$4="A",AU482,INDEX($DT$139:$EK$139,,MATCH(CONCATENATE("FY ",RIGHT(AU$3,4)),$DT$3:$EK$3,0))*AU487))</f>
        <v>4026</v>
      </c>
      <c r="AV484" s="69" cm="1">
        <f t="array" aca="1" ref="AV484" ca="1">IF($I$9=1,IF(AV$4="A",AV482,AV485*AV$139*4),IF(AV$4="A",AV482,INDEX($DT$139:$EK$139,,MATCH(CONCATENATE("FY ",RIGHT(AV$3,4)),$DT$3:$EK$3,0))*AV487))</f>
        <v>3806</v>
      </c>
      <c r="AW484" s="114" cm="1">
        <f t="array" aca="1" ref="AW484" ca="1">IF($I$9=1,IF(AW$4="A",AW482,AW485*AW$139*4),IF(AW$4="A",AW482,INDEX($DT$139:$EK$139,,MATCH(CONCATENATE("FY ",RIGHT(AW$3,4)),$DT$3:$EK$3,0))*AW487))</f>
        <v>6536.5123535241773</v>
      </c>
      <c r="AX484" s="113" cm="1">
        <f t="array" aca="1" ref="AX484" ca="1">IF($I$9=1,IF(AX$4="A",AX482,AX485*AX$139*4),IF(AX$4="A",AX482,INDEX($DT$139:$EK$139,,MATCH(CONCATENATE("FY ",RIGHT(AX$3,4)),$DT$3:$EK$3,0))*AX487))</f>
        <v>10014.750575377038</v>
      </c>
      <c r="AY484" s="69" cm="1">
        <f t="array" aca="1" ref="AY484" ca="1">IF($I$9=1,IF(AY$4="A",AY482,AY485*AY$139*4),IF(AY$4="A",AY482,INDEX($DT$139:$EK$139,,MATCH(CONCATENATE("FY ",RIGHT(AY$3,4)),$DT$3:$EK$3,0))*AY487))</f>
        <v>10014.750575377038</v>
      </c>
      <c r="AZ484" s="69" cm="1">
        <f t="array" aca="1" ref="AZ484" ca="1">IF($I$9=1,IF(AZ$4="A",AZ482,AZ485*AZ$139*4),IF(AZ$4="A",AZ482,INDEX($DT$139:$EK$139,,MATCH(CONCATENATE("FY ",RIGHT(AZ$3,4)),$DT$3:$EK$3,0))*AZ487))</f>
        <v>10014.750575377038</v>
      </c>
      <c r="BA484" s="114" cm="1">
        <f t="array" aca="1" ref="BA484" ca="1">IF($I$9=1,IF(BA$4="A",BA482,BA485*BA$139*4),IF(BA$4="A",BA482,INDEX($DT$139:$EK$139,,MATCH(CONCATENATE("FY ",RIGHT(BA$3,4)),$DT$3:$EK$3,0))*BA487))</f>
        <v>10014.750575377038</v>
      </c>
      <c r="BB484" s="113" cm="1">
        <f t="array" aca="1" ref="BB484" ca="1">IF($I$9=1,IF(BB$4="A",BB482,BB485*BB$139*4),IF(BB$4="A",BB482,INDEX($DT$139:$EK$139,,MATCH(CONCATENATE("FY ",RIGHT(BB$3,4)),$DT$3:$EK$3,0))*BB487))</f>
        <v>12144.870620825317</v>
      </c>
      <c r="BC484" s="69" cm="1">
        <f t="array" aca="1" ref="BC484" ca="1">IF($I$9=1,IF(BC$4="A",BC482,BC485*BC$139*4),IF(BC$4="A",BC482,INDEX($DT$139:$EK$139,,MATCH(CONCATENATE("FY ",RIGHT(BC$3,4)),$DT$3:$EK$3,0))*BC487))</f>
        <v>12144.870620825317</v>
      </c>
      <c r="BD484" s="69" cm="1">
        <f t="array" aca="1" ref="BD484" ca="1">IF($I$9=1,IF(BD$4="A",BD482,BD485*BD$139*4),IF(BD$4="A",BD482,INDEX($DT$139:$EK$139,,MATCH(CONCATENATE("FY ",RIGHT(BD$3,4)),$DT$3:$EK$3,0))*BD487))</f>
        <v>12144.870620825317</v>
      </c>
      <c r="BE484" s="114" cm="1">
        <f t="array" aca="1" ref="BE484" ca="1">IF($I$9=1,IF(BE$4="A",BE482,BE485*BE$139*4),IF(BE$4="A",BE482,INDEX($DT$139:$EK$139,,MATCH(CONCATENATE("FY ",RIGHT(BE$3,4)),$DT$3:$EK$3,0))*BE487))</f>
        <v>12144.870620825317</v>
      </c>
      <c r="BF484" s="113" cm="1">
        <f t="array" aca="1" ref="BF484" ca="1">IF($I$9=1,IF(BF$4="A",BF482,BF485*BF$139*4),IF(BF$4="A",BF482,INDEX($DT$139:$EK$139,,MATCH(CONCATENATE("FY ",RIGHT(BF$3,4)),$DT$3:$EK$3,0))*BF487))</f>
        <v>13938.909575884572</v>
      </c>
      <c r="BG484" s="69" cm="1">
        <f t="array" aca="1" ref="BG484" ca="1">IF($I$9=1,IF(BG$4="A",BG482,BG485*BG$139*4),IF(BG$4="A",BG482,INDEX($DT$139:$EK$139,,MATCH(CONCATENATE("FY ",RIGHT(BG$3,4)),$DT$3:$EK$3,0))*BG487))</f>
        <v>13938.909575884572</v>
      </c>
      <c r="BH484" s="69" cm="1">
        <f t="array" aca="1" ref="BH484" ca="1">IF($I$9=1,IF(BH$4="A",BH482,BH485*BH$139*4),IF(BH$4="A",BH482,INDEX($DT$139:$EK$139,,MATCH(CONCATENATE("FY ",RIGHT(BH$3,4)),$DT$3:$EK$3,0))*BH487))</f>
        <v>13938.909575884572</v>
      </c>
      <c r="BI484" s="114" cm="1">
        <f t="array" aca="1" ref="BI484" ca="1">IF($I$9=1,IF(BI$4="A",BI482,BI485*BI$139*4),IF(BI$4="A",BI482,INDEX($DT$139:$EK$139,,MATCH(CONCATENATE("FY ",RIGHT(BI$3,4)),$DT$3:$EK$3,0))*BI487))</f>
        <v>13938.909575884572</v>
      </c>
      <c r="BJ484" s="113" cm="1">
        <f t="array" aca="1" ref="BJ484" ca="1">IF($I$9=1,IF(BJ$4="A",BJ482,BJ485*BJ$139*4),IF(BJ$4="A",BJ482,INDEX($DT$139:$EK$139,,MATCH(CONCATENATE("FY ",RIGHT(BJ$3,4)),$DT$3:$EK$3,0))*BJ487))</f>
        <v>15472.189629231878</v>
      </c>
      <c r="BK484" s="69" cm="1">
        <f t="array" aca="1" ref="BK484" ca="1">IF($I$9=1,IF(BK$4="A",BK482,BK485*BK$139*4),IF(BK$4="A",BK482,INDEX($DT$139:$EK$139,,MATCH(CONCATENATE("FY ",RIGHT(BK$3,4)),$DT$3:$EK$3,0))*BK487))</f>
        <v>15472.189629231878</v>
      </c>
      <c r="BL484" s="69" cm="1">
        <f t="array" aca="1" ref="BL484" ca="1">IF($I$9=1,IF(BL$4="A",BL482,BL485*BL$139*4),IF(BL$4="A",BL482,INDEX($DT$139:$EK$139,,MATCH(CONCATENATE("FY ",RIGHT(BL$3,4)),$DT$3:$EK$3,0))*BL487))</f>
        <v>15472.189629231878</v>
      </c>
      <c r="BM484" s="114" cm="1">
        <f t="array" aca="1" ref="BM484" ca="1">IF($I$9=1,IF(BM$4="A",BM482,BM485*BM$139*4),IF(BM$4="A",BM482,INDEX($DT$139:$EK$139,,MATCH(CONCATENATE("FY ",RIGHT(BM$3,4)),$DT$3:$EK$3,0))*BM487))</f>
        <v>15472.189629231878</v>
      </c>
      <c r="BN484" s="113" cm="1">
        <f t="array" aca="1" ref="BN484" ca="1">IF($I$9=1,IF(BN$4="A",BN482,BN485*BN$139*4),IF(BN$4="A",BN482,INDEX($DT$139:$EK$139,,MATCH(CONCATENATE("FY ",RIGHT(BN$3,4)),$DT$3:$EK$3,0))*BN487))</f>
        <v>16709.964799570425</v>
      </c>
      <c r="BO484" s="69" cm="1">
        <f t="array" aca="1" ref="BO484" ca="1">IF($I$9=1,IF(BO$4="A",BO482,BO485*BO$139*4),IF(BO$4="A",BO482,INDEX($DT$139:$EK$139,,MATCH(CONCATENATE("FY ",RIGHT(BO$3,4)),$DT$3:$EK$3,0))*BO487))</f>
        <v>16709.964799570425</v>
      </c>
      <c r="BP484" s="69" cm="1">
        <f t="array" aca="1" ref="BP484" ca="1">IF($I$9=1,IF(BP$4="A",BP482,BP485*BP$139*4),IF(BP$4="A",BP482,INDEX($DT$139:$EK$139,,MATCH(CONCATENATE("FY ",RIGHT(BP$3,4)),$DT$3:$EK$3,0))*BP487))</f>
        <v>16709.964799570425</v>
      </c>
      <c r="BQ484" s="114" cm="1">
        <f t="array" aca="1" ref="BQ484" ca="1">IF($I$9=1,IF(BQ$4="A",BQ482,BQ485*BQ$139*4),IF(BQ$4="A",BQ482,INDEX($DT$139:$EK$139,,MATCH(CONCATENATE("FY ",RIGHT(BQ$3,4)),$DT$3:$EK$3,0))*BQ487))</f>
        <v>16709.964799570425</v>
      </c>
      <c r="BR484" s="113" cm="1">
        <f t="array" aca="1" ref="BR484" ca="1">IF($I$9=1,IF(BR$4="A",BR482,BR485*BR$139*4),IF(BR$4="A",BR482,INDEX($DT$139:$EK$139,,MATCH(CONCATENATE("FY ",RIGHT(BR$3,4)),$DT$3:$EK$3,0))*BR487))</f>
        <v>17545.463039548951</v>
      </c>
      <c r="BS484" s="69" cm="1">
        <f t="array" aca="1" ref="BS484" ca="1">IF($I$9=1,IF(BS$4="A",BS482,BS485*BS$139*4),IF(BS$4="A",BS482,INDEX($DT$139:$EK$139,,MATCH(CONCATENATE("FY ",RIGHT(BS$3,4)),$DT$3:$EK$3,0))*BS487))</f>
        <v>17545.463039548951</v>
      </c>
      <c r="BT484" s="69" cm="1">
        <f t="array" aca="1" ref="BT484" ca="1">IF($I$9=1,IF(BT$4="A",BT482,BT485*BT$139*4),IF(BT$4="A",BT482,INDEX($DT$139:$EK$139,,MATCH(CONCATENATE("FY ",RIGHT(BT$3,4)),$DT$3:$EK$3,0))*BT487))</f>
        <v>17545.463039548951</v>
      </c>
      <c r="BU484" s="114" cm="1">
        <f t="array" aca="1" ref="BU484" ca="1">IF($I$9=1,IF(BU$4="A",BU482,BU485*BU$139*4),IF(BU$4="A",BU482,INDEX($DT$139:$EK$139,,MATCH(CONCATENATE("FY ",RIGHT(BU$3,4)),$DT$3:$EK$3,0))*BU487))</f>
        <v>17545.463039548951</v>
      </c>
      <c r="BV484" s="113" cm="1">
        <f t="array" aca="1" ref="BV484" ca="1">IF($I$9=1,IF(BV$4="A",BV482,BV485*BV$139*4),IF(BV$4="A",BV482,INDEX($DT$139:$EK$139,,MATCH(CONCATENATE("FY ",RIGHT(BV$3,4)),$DT$3:$EK$3,0))*BV487))</f>
        <v>18422.736191526397</v>
      </c>
      <c r="BW484" s="69" cm="1">
        <f t="array" aca="1" ref="BW484" ca="1">IF($I$9=1,IF(BW$4="A",BW482,BW485*BW$139*4),IF(BW$4="A",BW482,INDEX($DT$139:$EK$139,,MATCH(CONCATENATE("FY ",RIGHT(BW$3,4)),$DT$3:$EK$3,0))*BW487))</f>
        <v>18422.736191526397</v>
      </c>
      <c r="BX484" s="69" cm="1">
        <f t="array" aca="1" ref="BX484" ca="1">IF($I$9=1,IF(BX$4="A",BX482,BX485*BX$139*4),IF(BX$4="A",BX482,INDEX($DT$139:$EK$139,,MATCH(CONCATENATE("FY ",RIGHT(BX$3,4)),$DT$3:$EK$3,0))*BX487))</f>
        <v>18422.736191526397</v>
      </c>
      <c r="BY484" s="114" cm="1">
        <f t="array" aca="1" ref="BY484" ca="1">IF($I$9=1,IF(BY$4="A",BY482,BY485*BY$139*4),IF(BY$4="A",BY482,INDEX($DT$139:$EK$139,,MATCH(CONCATENATE("FY ",RIGHT(BY$3,4)),$DT$3:$EK$3,0))*BY487))</f>
        <v>18422.736191526397</v>
      </c>
      <c r="BZ484" s="113" cm="1">
        <f t="array" aca="1" ref="BZ484" ca="1">IF($I$9=1,IF(BZ$4="A",BZ482,BZ485*BZ$139*4),IF(BZ$4="A",BZ482,INDEX($DT$139:$EK$139,,MATCH(CONCATENATE("FY ",RIGHT(BZ$3,4)),$DT$3:$EK$3,0))*BZ487))</f>
        <v>19343.873001102718</v>
      </c>
      <c r="CA484" s="69" cm="1">
        <f t="array" aca="1" ref="CA484" ca="1">IF($I$9=1,IF(CA$4="A",CA482,CA485*CA$139*4),IF(CA$4="A",CA482,INDEX($DT$139:$EK$139,,MATCH(CONCATENATE("FY ",RIGHT(CA$3,4)),$DT$3:$EK$3,0))*CA487))</f>
        <v>19343.873001102718</v>
      </c>
      <c r="CB484" s="69" cm="1">
        <f t="array" aca="1" ref="CB484" ca="1">IF($I$9=1,IF(CB$4="A",CB482,CB485*CB$139*4),IF(CB$4="A",CB482,INDEX($DT$139:$EK$139,,MATCH(CONCATENATE("FY ",RIGHT(CB$3,4)),$DT$3:$EK$3,0))*CB487))</f>
        <v>19343.873001102718</v>
      </c>
      <c r="CC484" s="114" cm="1">
        <f t="array" aca="1" ref="CC484" ca="1">IF($I$9=1,IF(CC$4="A",CC482,CC485*CC$139*4),IF(CC$4="A",CC482,INDEX($DT$139:$EK$139,,MATCH(CONCATENATE("FY ",RIGHT(CC$3,4)),$DT$3:$EK$3,0))*CC487))</f>
        <v>19343.873001102718</v>
      </c>
      <c r="CD484" s="113" cm="1">
        <f t="array" aca="1" ref="CD484" ca="1">IF($I$9=1,IF(CD$4="A",CD482,CD485*CD$139*4),IF(CD$4="A",CD482,INDEX($DT$139:$EK$139,,MATCH(CONCATENATE("FY ",RIGHT(CD$3,4)),$DT$3:$EK$3,0))*CD487))</f>
        <v>20311.066651157853</v>
      </c>
      <c r="CE484" s="69" cm="1">
        <f t="array" aca="1" ref="CE484" ca="1">IF($I$9=1,IF(CE$4="A",CE482,CE485*CE$139*4),IF(CE$4="A",CE482,INDEX($DT$139:$EK$139,,MATCH(CONCATENATE("FY ",RIGHT(CE$3,4)),$DT$3:$EK$3,0))*CE487))</f>
        <v>20311.066651157853</v>
      </c>
      <c r="CF484" s="69" cm="1">
        <f t="array" aca="1" ref="CF484" ca="1">IF($I$9=1,IF(CF$4="A",CF482,CF485*CF$139*4),IF(CF$4="A",CF482,INDEX($DT$139:$EK$139,,MATCH(CONCATENATE("FY ",RIGHT(CF$3,4)),$DT$3:$EK$3,0))*CF487))</f>
        <v>20311.066651157853</v>
      </c>
      <c r="CG484" s="114" cm="1">
        <f t="array" aca="1" ref="CG484" ca="1">IF($I$9=1,IF(CG$4="A",CG482,CG485*CG$139*4),IF(CG$4="A",CG482,INDEX($DT$139:$EK$139,,MATCH(CONCATENATE("FY ",RIGHT(CG$3,4)),$DT$3:$EK$3,0))*CG487))</f>
        <v>20311.066651157853</v>
      </c>
      <c r="CH484" s="113" cm="1">
        <f t="array" aca="1" ref="CH484" ca="1">IF($I$9=1,IF(CH$4="A",CH482,CH485*CH$139*4),IF(CH$4="A",CH482,INDEX($DT$139:$EK$139,,MATCH(CONCATENATE("FY ",RIGHT(CH$3,4)),$DT$3:$EK$3,0))*CH487))</f>
        <v>21326.619983715751</v>
      </c>
      <c r="CI484" s="69" cm="1">
        <f t="array" aca="1" ref="CI484" ca="1">IF($I$9=1,IF(CI$4="A",CI482,CI485*CI$139*4),IF(CI$4="A",CI482,INDEX($DT$139:$EK$139,,MATCH(CONCATENATE("FY ",RIGHT(CI$3,4)),$DT$3:$EK$3,0))*CI487))</f>
        <v>21326.619983715751</v>
      </c>
      <c r="CJ484" s="69" cm="1">
        <f t="array" aca="1" ref="CJ484" ca="1">IF($I$9=1,IF(CJ$4="A",CJ482,CJ485*CJ$139*4),IF(CJ$4="A",CJ482,INDEX($DT$139:$EK$139,,MATCH(CONCATENATE("FY ",RIGHT(CJ$3,4)),$DT$3:$EK$3,0))*CJ487))</f>
        <v>21326.619983715751</v>
      </c>
      <c r="CK484" s="114" cm="1">
        <f t="array" aca="1" ref="CK484" ca="1">IF($I$9=1,IF(CK$4="A",CK482,CK485*CK$139*4),IF(CK$4="A",CK482,INDEX($DT$139:$EK$139,,MATCH(CONCATENATE("FY ",RIGHT(CK$3,4)),$DT$3:$EK$3,0))*CK487))</f>
        <v>21326.619983715751</v>
      </c>
      <c r="CL484" s="113" cm="1">
        <f t="array" aca="1" ref="CL484" ca="1">IF($I$9=1,IF(CL$4="A",CL482,CL485*CL$139*4),IF(CL$4="A",CL482,INDEX($DT$139:$EK$139,,MATCH(CONCATENATE("FY ",RIGHT(CL$3,4)),$DT$3:$EK$3,0))*CL487))</f>
        <v>22392.950982901537</v>
      </c>
      <c r="CM484" s="69" cm="1">
        <f t="array" aca="1" ref="CM484" ca="1">IF($I$9=1,IF(CM$4="A",CM482,CM485*CM$139*4),IF(CM$4="A",CM482,INDEX($DT$139:$EK$139,,MATCH(CONCATENATE("FY ",RIGHT(CM$3,4)),$DT$3:$EK$3,0))*CM487))</f>
        <v>22392.950982901537</v>
      </c>
      <c r="CN484" s="69" cm="1">
        <f t="array" aca="1" ref="CN484" ca="1">IF($I$9=1,IF(CN$4="A",CN482,CN485*CN$139*4),IF(CN$4="A",CN482,INDEX($DT$139:$EK$139,,MATCH(CONCATENATE("FY ",RIGHT(CN$3,4)),$DT$3:$EK$3,0))*CN487))</f>
        <v>22392.950982901537</v>
      </c>
      <c r="CO484" s="114" cm="1">
        <f t="array" aca="1" ref="CO484" ca="1">IF($I$9=1,IF(CO$4="A",CO482,CO485*CO$139*4),IF(CO$4="A",CO482,INDEX($DT$139:$EK$139,,MATCH(CONCATENATE("FY ",RIGHT(CO$3,4)),$DT$3:$EK$3,0))*CO487))</f>
        <v>22392.950982901537</v>
      </c>
      <c r="CP484" s="113" cm="1">
        <f t="array" aca="1" ref="CP484" ca="1">IF($I$9=1,IF(CP$4="A",CP482,CP485*CP$139*4),IF(CP$4="A",CP482,INDEX($DT$139:$EK$139,,MATCH(CONCATENATE("FY ",RIGHT(CP$3,4)),$DT$3:$EK$3,0))*CP487))</f>
        <v>23512.598532046617</v>
      </c>
      <c r="CQ484" s="69" cm="1">
        <f t="array" aca="1" ref="CQ484" ca="1">IF($I$9=1,IF(CQ$4="A",CQ482,CQ485*CQ$139*4),IF(CQ$4="A",CQ482,INDEX($DT$139:$EK$139,,MATCH(CONCATENATE("FY ",RIGHT(CQ$3,4)),$DT$3:$EK$3,0))*CQ487))</f>
        <v>23512.598532046617</v>
      </c>
      <c r="CR484" s="69" cm="1">
        <f t="array" aca="1" ref="CR484" ca="1">IF($I$9=1,IF(CR$4="A",CR482,CR485*CR$139*4),IF(CR$4="A",CR482,INDEX($DT$139:$EK$139,,MATCH(CONCATENATE("FY ",RIGHT(CR$3,4)),$DT$3:$EK$3,0))*CR487))</f>
        <v>23512.598532046617</v>
      </c>
      <c r="CS484" s="114" cm="1">
        <f t="array" aca="1" ref="CS484" ca="1">IF($I$9=1,IF(CS$4="A",CS482,CS485*CS$139*4),IF(CS$4="A",CS482,INDEX($DT$139:$EK$139,,MATCH(CONCATENATE("FY ",RIGHT(CS$3,4)),$DT$3:$EK$3,0))*CS487))</f>
        <v>23512.598532046617</v>
      </c>
      <c r="CT484" s="113" cm="1">
        <f t="array" aca="1" ref="CT484" ca="1">IF($I$9=1,IF(CT$4="A",CT482,CT485*CT$139*4),IF(CT$4="A",CT482,INDEX($DT$139:$EK$139,,MATCH(CONCATENATE("FY ",RIGHT(CT$3,4)),$DT$3:$EK$3,0))*CT487))</f>
        <v>24688.228458648948</v>
      </c>
      <c r="CU484" s="69" cm="1">
        <f t="array" aca="1" ref="CU484" ca="1">IF($I$9=1,IF(CU$4="A",CU482,CU485*CU$139*4),IF(CU$4="A",CU482,INDEX($DT$139:$EK$139,,MATCH(CONCATENATE("FY ",RIGHT(CU$3,4)),$DT$3:$EK$3,0))*CU487))</f>
        <v>24688.228458648948</v>
      </c>
      <c r="CV484" s="69" cm="1">
        <f t="array" aca="1" ref="CV484" ca="1">IF($I$9=1,IF(CV$4="A",CV482,CV485*CV$139*4),IF(CV$4="A",CV482,INDEX($DT$139:$EK$139,,MATCH(CONCATENATE("FY ",RIGHT(CV$3,4)),$DT$3:$EK$3,0))*CV487))</f>
        <v>24688.228458648948</v>
      </c>
      <c r="CW484" s="114" cm="1">
        <f t="array" aca="1" ref="CW484" ca="1">IF($I$9=1,IF(CW$4="A",CW482,CW485*CW$139*4),IF(CW$4="A",CW482,INDEX($DT$139:$EK$139,,MATCH(CONCATENATE("FY ",RIGHT(CW$3,4)),$DT$3:$EK$3,0))*CW487))</f>
        <v>24688.228458648948</v>
      </c>
      <c r="CX484" s="113" cm="1">
        <f t="array" aca="1" ref="CX484" ca="1">IF($I$9=1,IF(CX$4="A",CX482,CX485*CX$139*4),IF(CX$4="A",CX482,INDEX($DT$139:$EK$139,,MATCH(CONCATENATE("FY ",RIGHT(CX$3,4)),$DT$3:$EK$3,0))*CX487))</f>
        <v>25922.639881581395</v>
      </c>
      <c r="CY484" s="69" cm="1">
        <f t="array" aca="1" ref="CY484" ca="1">IF($I$9=1,IF(CY$4="A",CY482,CY485*CY$139*4),IF(CY$4="A",CY482,INDEX($DT$139:$EK$139,,MATCH(CONCATENATE("FY ",RIGHT(CY$3,4)),$DT$3:$EK$3,0))*CY487))</f>
        <v>25922.639881581395</v>
      </c>
      <c r="CZ484" s="69" cm="1">
        <f t="array" aca="1" ref="CZ484" ca="1">IF($I$9=1,IF(CZ$4="A",CZ482,CZ485*CZ$139*4),IF(CZ$4="A",CZ482,INDEX($DT$139:$EK$139,,MATCH(CONCATENATE("FY ",RIGHT(CZ$3,4)),$DT$3:$EK$3,0))*CZ487))</f>
        <v>25922.639881581395</v>
      </c>
      <c r="DA484" s="114" cm="1">
        <f t="array" aca="1" ref="DA484" ca="1">IF($I$9=1,IF(DA$4="A",DA482,DA485*DA$139*4),IF(DA$4="A",DA482,INDEX($DT$139:$EK$139,,MATCH(CONCATENATE("FY ",RIGHT(DA$3,4)),$DT$3:$EK$3,0))*DA487))</f>
        <v>25922.639881581395</v>
      </c>
      <c r="DB484" s="113" cm="1">
        <f t="array" aca="1" ref="DB484" ca="1">IF($I$9=1,IF(DB$4="A",DB482,DB485*DB$139*4),IF(DB$4="A",DB482,INDEX($DT$139:$EK$139,,MATCH(CONCATENATE("FY ",RIGHT(DB$3,4)),$DT$3:$EK$3,0))*DB487))</f>
        <v>27218.771875660466</v>
      </c>
      <c r="DC484" s="69" cm="1">
        <f t="array" aca="1" ref="DC484" ca="1">IF($I$9=1,IF(DC$4="A",DC482,DC485*DC$139*4),IF(DC$4="A",DC482,INDEX($DT$139:$EK$139,,MATCH(CONCATENATE("FY ",RIGHT(DC$3,4)),$DT$3:$EK$3,0))*DC487))</f>
        <v>27218.771875660466</v>
      </c>
      <c r="DD484" s="69" cm="1">
        <f t="array" aca="1" ref="DD484" ca="1">IF($I$9=1,IF(DD$4="A",DD482,DD485*DD$139*4),IF(DD$4="A",DD482,INDEX($DT$139:$EK$139,,MATCH(CONCATENATE("FY ",RIGHT(DD$3,4)),$DT$3:$EK$3,0))*DD487))</f>
        <v>27218.771875660466</v>
      </c>
      <c r="DE484" s="114" cm="1">
        <f t="array" aca="1" ref="DE484" ca="1">IF($I$9=1,IF(DE$4="A",DE482,DE485*DE$139*4),IF(DE$4="A",DE482,INDEX($DT$139:$EK$139,,MATCH(CONCATENATE("FY ",RIGHT(DE$3,4)),$DT$3:$EK$3,0))*DE487))</f>
        <v>27218.771875660466</v>
      </c>
      <c r="DF484" s="113" cm="1">
        <f t="array" aca="1" ref="DF484" ca="1">IF($I$9=1,IF(DF$4="A",DF482,DF485*DF$139*4),IF(DF$4="A",DF482,INDEX($DT$139:$EK$139,,MATCH(CONCATENATE("FY ",RIGHT(DF$3,4)),$DT$3:$EK$3,0))*DF487))</f>
        <v>28579.710469443493</v>
      </c>
      <c r="DG484" s="69" cm="1">
        <f t="array" aca="1" ref="DG484" ca="1">IF($I$9=1,IF(DG$4="A",DG482,DG485*DG$139*4),IF(DG$4="A",DG482,INDEX($DT$139:$EK$139,,MATCH(CONCATENATE("FY ",RIGHT(DG$3,4)),$DT$3:$EK$3,0))*DG487))</f>
        <v>28579.710469443493</v>
      </c>
      <c r="DH484" s="69" cm="1">
        <f t="array" aca="1" ref="DH484" ca="1">IF($I$9=1,IF(DH$4="A",DH482,DH485*DH$139*4),IF(DH$4="A",DH482,INDEX($DT$139:$EK$139,,MATCH(CONCATENATE("FY ",RIGHT(DH$3,4)),$DT$3:$EK$3,0))*DH487))</f>
        <v>28579.710469443493</v>
      </c>
      <c r="DI484" s="114" cm="1">
        <f t="array" aca="1" ref="DI484" ca="1">IF($I$9=1,IF(DI$4="A",DI482,DI485*DI$139*4),IF(DI$4="A",DI482,INDEX($DT$139:$EK$139,,MATCH(CONCATENATE("FY ",RIGHT(DI$3,4)),$DT$3:$EK$3,0))*DI487))</f>
        <v>28579.710469443493</v>
      </c>
      <c r="DK484" s="69">
        <f t="shared" ref="DK484:EK484" ca="1" si="788">SUM(OFFSET($E484,,MATCH(DK$3,$F$5:$DI$5,0)+3,,1))</f>
        <v>0</v>
      </c>
      <c r="DL484" s="69">
        <f t="shared" ca="1" si="788"/>
        <v>0</v>
      </c>
      <c r="DM484" s="69">
        <f t="shared" ca="1" si="788"/>
        <v>0</v>
      </c>
      <c r="DN484" s="69">
        <f t="shared" ca="1" si="788"/>
        <v>0</v>
      </c>
      <c r="DO484" s="69">
        <f t="shared" ca="1" si="788"/>
        <v>0</v>
      </c>
      <c r="DP484" s="69">
        <f t="shared" ca="1" si="788"/>
        <v>0</v>
      </c>
      <c r="DQ484" s="69">
        <f t="shared" ca="1" si="788"/>
        <v>0</v>
      </c>
      <c r="DR484" s="69">
        <f t="shared" ca="1" si="788"/>
        <v>0</v>
      </c>
      <c r="DS484" s="69">
        <f t="shared" ca="1" si="788"/>
        <v>791</v>
      </c>
      <c r="DT484" s="69">
        <f t="shared" ca="1" si="788"/>
        <v>3080</v>
      </c>
      <c r="DU484" s="69">
        <f t="shared" ca="1" si="788"/>
        <v>6536.5123535241773</v>
      </c>
      <c r="DV484" s="69">
        <f t="shared" ca="1" si="788"/>
        <v>10014.750575377038</v>
      </c>
      <c r="DW484" s="69">
        <f t="shared" ca="1" si="788"/>
        <v>12144.870620825317</v>
      </c>
      <c r="DX484" s="69">
        <f t="shared" ca="1" si="788"/>
        <v>13938.909575884572</v>
      </c>
      <c r="DY484" s="69">
        <f t="shared" ca="1" si="788"/>
        <v>15472.189629231878</v>
      </c>
      <c r="DZ484" s="69">
        <f t="shared" ca="1" si="788"/>
        <v>16709.964799570425</v>
      </c>
      <c r="EA484" s="69">
        <f t="shared" ca="1" si="788"/>
        <v>17545.463039548951</v>
      </c>
      <c r="EB484" s="69">
        <f t="shared" ca="1" si="788"/>
        <v>18422.736191526397</v>
      </c>
      <c r="EC484" s="69">
        <f t="shared" ca="1" si="788"/>
        <v>19343.873001102718</v>
      </c>
      <c r="ED484" s="69">
        <f t="shared" ca="1" si="788"/>
        <v>20311.066651157853</v>
      </c>
      <c r="EE484" s="69">
        <f t="shared" ca="1" si="788"/>
        <v>21326.619983715751</v>
      </c>
      <c r="EF484" s="69">
        <f t="shared" ca="1" si="788"/>
        <v>22392.950982901537</v>
      </c>
      <c r="EG484" s="69">
        <f t="shared" ca="1" si="788"/>
        <v>23512.598532046617</v>
      </c>
      <c r="EH484" s="69">
        <f t="shared" ca="1" si="788"/>
        <v>24688.228458648948</v>
      </c>
      <c r="EI484" s="69">
        <f t="shared" ca="1" si="788"/>
        <v>25922.639881581395</v>
      </c>
      <c r="EJ484" s="69">
        <f t="shared" ca="1" si="788"/>
        <v>27218.771875660466</v>
      </c>
      <c r="EK484" s="69">
        <f t="shared" ca="1" si="788"/>
        <v>28579.710469443493</v>
      </c>
    </row>
    <row r="485" spans="1:141" outlineLevel="2" x14ac:dyDescent="0.25">
      <c r="A485" s="90"/>
      <c r="B485" s="90"/>
      <c r="C485" s="90"/>
      <c r="D485" s="90"/>
      <c r="E485" t="s">
        <v>352</v>
      </c>
      <c r="F485" s="100"/>
      <c r="I485" s="101"/>
      <c r="J485" s="100"/>
      <c r="M485" s="101"/>
      <c r="N485" s="100"/>
      <c r="Q485" s="101"/>
      <c r="R485" s="100"/>
      <c r="U485" s="101"/>
      <c r="V485" s="100"/>
      <c r="Y485" s="101"/>
      <c r="Z485" s="100"/>
      <c r="AC485" s="101"/>
      <c r="AD485" s="100"/>
      <c r="AG485" s="101"/>
      <c r="AH485" s="100"/>
      <c r="AK485" s="101"/>
      <c r="AL485" s="100"/>
      <c r="AO485" s="101"/>
      <c r="AP485" s="102" t="str">
        <f t="shared" ref="AP485:BU485" ca="1" si="789">IF(AP$4="A","",AP487)</f>
        <v/>
      </c>
      <c r="AQ485" s="103" t="str">
        <f t="shared" ca="1" si="789"/>
        <v/>
      </c>
      <c r="AR485" s="103" t="str">
        <f t="shared" ca="1" si="789"/>
        <v/>
      </c>
      <c r="AS485" s="104" t="str">
        <f t="shared" ca="1" si="789"/>
        <v/>
      </c>
      <c r="AT485" s="102" t="str">
        <f t="shared" ca="1" si="789"/>
        <v/>
      </c>
      <c r="AU485" s="103" t="str">
        <f t="shared" ca="1" si="789"/>
        <v/>
      </c>
      <c r="AV485" s="103" t="str">
        <f t="shared" ca="1" si="789"/>
        <v/>
      </c>
      <c r="AW485" s="104">
        <f t="shared" ca="1" si="789"/>
        <v>5.0556449230163163E-2</v>
      </c>
      <c r="AX485" s="102">
        <f t="shared" ca="1" si="789"/>
        <v>5.0556449230163163E-2</v>
      </c>
      <c r="AY485" s="103">
        <f t="shared" ca="1" si="789"/>
        <v>5.0556449230163163E-2</v>
      </c>
      <c r="AZ485" s="103">
        <f t="shared" ca="1" si="789"/>
        <v>5.0556449230163163E-2</v>
      </c>
      <c r="BA485" s="104">
        <f t="shared" ca="1" si="789"/>
        <v>5.0556449230163163E-2</v>
      </c>
      <c r="BB485" s="102">
        <f t="shared" ca="1" si="789"/>
        <v>5.0556449230163163E-2</v>
      </c>
      <c r="BC485" s="103">
        <f t="shared" ca="1" si="789"/>
        <v>5.0556449230163163E-2</v>
      </c>
      <c r="BD485" s="103">
        <f t="shared" ca="1" si="789"/>
        <v>5.0556449230163163E-2</v>
      </c>
      <c r="BE485" s="104">
        <f t="shared" ca="1" si="789"/>
        <v>5.0556449230163163E-2</v>
      </c>
      <c r="BF485" s="102">
        <f t="shared" ca="1" si="789"/>
        <v>5.0556449230163163E-2</v>
      </c>
      <c r="BG485" s="103">
        <f t="shared" ca="1" si="789"/>
        <v>5.0556449230163163E-2</v>
      </c>
      <c r="BH485" s="103">
        <f t="shared" ca="1" si="789"/>
        <v>5.0556449230163163E-2</v>
      </c>
      <c r="BI485" s="104">
        <f t="shared" ca="1" si="789"/>
        <v>5.0556449230163163E-2</v>
      </c>
      <c r="BJ485" s="102">
        <f t="shared" ca="1" si="789"/>
        <v>5.0556449230163163E-2</v>
      </c>
      <c r="BK485" s="103">
        <f t="shared" ca="1" si="789"/>
        <v>5.0556449230163163E-2</v>
      </c>
      <c r="BL485" s="103">
        <f t="shared" ca="1" si="789"/>
        <v>5.0556449230163163E-2</v>
      </c>
      <c r="BM485" s="104">
        <f t="shared" ca="1" si="789"/>
        <v>5.0556449230163163E-2</v>
      </c>
      <c r="BN485" s="102">
        <f t="shared" ca="1" si="789"/>
        <v>5.0556449230163163E-2</v>
      </c>
      <c r="BO485" s="103">
        <f t="shared" ca="1" si="789"/>
        <v>5.0556449230163163E-2</v>
      </c>
      <c r="BP485" s="103">
        <f t="shared" ca="1" si="789"/>
        <v>5.0556449230163163E-2</v>
      </c>
      <c r="BQ485" s="104">
        <f t="shared" ca="1" si="789"/>
        <v>5.0556449230163163E-2</v>
      </c>
      <c r="BR485" s="102">
        <f t="shared" ca="1" si="789"/>
        <v>5.0556449230163163E-2</v>
      </c>
      <c r="BS485" s="103">
        <f t="shared" ca="1" si="789"/>
        <v>5.0556449230163163E-2</v>
      </c>
      <c r="BT485" s="103">
        <f t="shared" ca="1" si="789"/>
        <v>5.0556449230163163E-2</v>
      </c>
      <c r="BU485" s="104">
        <f t="shared" ca="1" si="789"/>
        <v>5.0556449230163163E-2</v>
      </c>
      <c r="BV485" s="102">
        <f t="shared" ref="BV485:DA485" ca="1" si="790">IF(BV$4="A","",BV487)</f>
        <v>5.0556449230163163E-2</v>
      </c>
      <c r="BW485" s="103">
        <f t="shared" ca="1" si="790"/>
        <v>5.0556449230163163E-2</v>
      </c>
      <c r="BX485" s="103">
        <f t="shared" ca="1" si="790"/>
        <v>5.0556449230163163E-2</v>
      </c>
      <c r="BY485" s="104">
        <f t="shared" ca="1" si="790"/>
        <v>5.0556449230163163E-2</v>
      </c>
      <c r="BZ485" s="102">
        <f t="shared" ca="1" si="790"/>
        <v>5.0556449230163163E-2</v>
      </c>
      <c r="CA485" s="103">
        <f t="shared" ca="1" si="790"/>
        <v>5.0556449230163163E-2</v>
      </c>
      <c r="CB485" s="103">
        <f t="shared" ca="1" si="790"/>
        <v>5.0556449230163163E-2</v>
      </c>
      <c r="CC485" s="104">
        <f t="shared" ca="1" si="790"/>
        <v>5.0556449230163163E-2</v>
      </c>
      <c r="CD485" s="102">
        <f t="shared" ca="1" si="790"/>
        <v>5.0556449230163163E-2</v>
      </c>
      <c r="CE485" s="103">
        <f t="shared" ca="1" si="790"/>
        <v>5.0556449230163163E-2</v>
      </c>
      <c r="CF485" s="103">
        <f t="shared" ca="1" si="790"/>
        <v>5.0556449230163163E-2</v>
      </c>
      <c r="CG485" s="104">
        <f t="shared" ca="1" si="790"/>
        <v>5.0556449230163163E-2</v>
      </c>
      <c r="CH485" s="102">
        <f t="shared" ca="1" si="790"/>
        <v>5.0556449230163163E-2</v>
      </c>
      <c r="CI485" s="103">
        <f t="shared" ca="1" si="790"/>
        <v>5.0556449230163163E-2</v>
      </c>
      <c r="CJ485" s="103">
        <f t="shared" ca="1" si="790"/>
        <v>5.0556449230163163E-2</v>
      </c>
      <c r="CK485" s="104">
        <f t="shared" ca="1" si="790"/>
        <v>5.0556449230163163E-2</v>
      </c>
      <c r="CL485" s="102">
        <f t="shared" ca="1" si="790"/>
        <v>5.0556449230163163E-2</v>
      </c>
      <c r="CM485" s="103">
        <f t="shared" ca="1" si="790"/>
        <v>5.0556449230163163E-2</v>
      </c>
      <c r="CN485" s="103">
        <f t="shared" ca="1" si="790"/>
        <v>5.0556449230163163E-2</v>
      </c>
      <c r="CO485" s="104">
        <f t="shared" ca="1" si="790"/>
        <v>5.0556449230163163E-2</v>
      </c>
      <c r="CP485" s="102">
        <f t="shared" ca="1" si="790"/>
        <v>5.0556449230163163E-2</v>
      </c>
      <c r="CQ485" s="103">
        <f t="shared" ca="1" si="790"/>
        <v>5.0556449230163163E-2</v>
      </c>
      <c r="CR485" s="103">
        <f t="shared" ca="1" si="790"/>
        <v>5.0556449230163163E-2</v>
      </c>
      <c r="CS485" s="104">
        <f t="shared" ca="1" si="790"/>
        <v>5.0556449230163163E-2</v>
      </c>
      <c r="CT485" s="102">
        <f t="shared" ca="1" si="790"/>
        <v>5.0556449230163163E-2</v>
      </c>
      <c r="CU485" s="103">
        <f t="shared" ca="1" si="790"/>
        <v>5.0556449230163163E-2</v>
      </c>
      <c r="CV485" s="103">
        <f t="shared" ca="1" si="790"/>
        <v>5.0556449230163163E-2</v>
      </c>
      <c r="CW485" s="104">
        <f t="shared" ca="1" si="790"/>
        <v>5.0556449230163163E-2</v>
      </c>
      <c r="CX485" s="102">
        <f t="shared" ca="1" si="790"/>
        <v>5.0556449230163163E-2</v>
      </c>
      <c r="CY485" s="103">
        <f t="shared" ca="1" si="790"/>
        <v>5.0556449230163163E-2</v>
      </c>
      <c r="CZ485" s="103">
        <f t="shared" ca="1" si="790"/>
        <v>5.0556449230163163E-2</v>
      </c>
      <c r="DA485" s="104">
        <f t="shared" ca="1" si="790"/>
        <v>5.0556449230163163E-2</v>
      </c>
      <c r="DB485" s="102">
        <f t="shared" ref="DB485:DI485" ca="1" si="791">IF(DB$4="A","",DB487)</f>
        <v>5.0556449230163163E-2</v>
      </c>
      <c r="DC485" s="103">
        <f t="shared" ca="1" si="791"/>
        <v>5.0556449230163163E-2</v>
      </c>
      <c r="DD485" s="103">
        <f t="shared" ca="1" si="791"/>
        <v>5.0556449230163163E-2</v>
      </c>
      <c r="DE485" s="104">
        <f t="shared" ca="1" si="791"/>
        <v>5.0556449230163163E-2</v>
      </c>
      <c r="DF485" s="102">
        <f t="shared" ca="1" si="791"/>
        <v>5.0556449230163163E-2</v>
      </c>
      <c r="DG485" s="103">
        <f t="shared" ca="1" si="791"/>
        <v>5.0556449230163163E-2</v>
      </c>
      <c r="DH485" s="103">
        <f t="shared" ca="1" si="791"/>
        <v>5.0556449230163163E-2</v>
      </c>
      <c r="DI485" s="104">
        <f t="shared" ca="1" si="791"/>
        <v>5.0556449230163163E-2</v>
      </c>
      <c r="DT485" s="103">
        <f t="shared" ref="DT485:EK485" ca="1" si="792">IF(ISERROR(DT484/DT$139),"",DT484/DT$139)</f>
        <v>5.0556449230163163E-2</v>
      </c>
      <c r="DU485" s="103">
        <f t="shared" ca="1" si="792"/>
        <v>5.0556449230163163E-2</v>
      </c>
      <c r="DV485" s="103">
        <f t="shared" ca="1" si="792"/>
        <v>5.0556449230163163E-2</v>
      </c>
      <c r="DW485" s="103">
        <f t="shared" ca="1" si="792"/>
        <v>5.0556449230163163E-2</v>
      </c>
      <c r="DX485" s="103">
        <f t="shared" ca="1" si="792"/>
        <v>5.0556449230163163E-2</v>
      </c>
      <c r="DY485" s="103">
        <f t="shared" ca="1" si="792"/>
        <v>5.0556449230163163E-2</v>
      </c>
      <c r="DZ485" s="103">
        <f t="shared" ca="1" si="792"/>
        <v>5.0556449230163156E-2</v>
      </c>
      <c r="EA485" s="103">
        <f t="shared" ca="1" si="792"/>
        <v>5.0556449230163163E-2</v>
      </c>
      <c r="EB485" s="103">
        <f t="shared" ca="1" si="792"/>
        <v>5.0556449230163163E-2</v>
      </c>
      <c r="EC485" s="103">
        <f t="shared" ca="1" si="792"/>
        <v>5.0556449230163163E-2</v>
      </c>
      <c r="ED485" s="103">
        <f t="shared" ca="1" si="792"/>
        <v>5.0556449230163156E-2</v>
      </c>
      <c r="EE485" s="103">
        <f t="shared" ca="1" si="792"/>
        <v>5.0556449230163163E-2</v>
      </c>
      <c r="EF485" s="103">
        <f t="shared" ca="1" si="792"/>
        <v>5.0556449230163163E-2</v>
      </c>
      <c r="EG485" s="103">
        <f t="shared" ca="1" si="792"/>
        <v>5.0556449230163163E-2</v>
      </c>
      <c r="EH485" s="103">
        <f t="shared" ca="1" si="792"/>
        <v>5.0556449230163163E-2</v>
      </c>
      <c r="EI485" s="103">
        <f t="shared" ca="1" si="792"/>
        <v>5.0556449230163163E-2</v>
      </c>
      <c r="EJ485" s="103">
        <f t="shared" ca="1" si="792"/>
        <v>5.0556449230163163E-2</v>
      </c>
      <c r="EK485" s="103">
        <f t="shared" ca="1" si="792"/>
        <v>5.0556449230163163E-2</v>
      </c>
    </row>
    <row r="486" spans="1:141" outlineLevel="2" x14ac:dyDescent="0.25">
      <c r="A486" s="90"/>
      <c r="B486" s="90"/>
      <c r="C486" s="90"/>
      <c r="D486" s="90"/>
      <c r="F486" s="100"/>
      <c r="I486" s="101"/>
      <c r="J486" s="100"/>
      <c r="M486" s="101"/>
      <c r="N486" s="100"/>
      <c r="Q486" s="101"/>
      <c r="R486" s="100"/>
      <c r="U486" s="101"/>
      <c r="V486" s="100"/>
      <c r="Y486" s="101"/>
      <c r="Z486" s="100"/>
      <c r="AC486" s="101"/>
      <c r="AD486" s="100"/>
      <c r="AG486" s="101"/>
      <c r="AH486" s="100"/>
      <c r="AK486" s="101"/>
      <c r="AL486" s="100"/>
      <c r="AO486" s="101"/>
      <c r="AP486" s="102"/>
      <c r="AQ486" s="103"/>
      <c r="AR486" s="103"/>
      <c r="AS486" s="104"/>
      <c r="AT486" s="102"/>
      <c r="AU486" s="103"/>
      <c r="AV486" s="103"/>
      <c r="AW486" s="104"/>
      <c r="AX486" s="102"/>
      <c r="AY486" s="103"/>
      <c r="AZ486" s="103"/>
      <c r="BA486" s="104"/>
      <c r="BB486" s="102"/>
      <c r="BC486" s="103"/>
      <c r="BD486" s="103"/>
      <c r="BE486" s="104"/>
      <c r="BF486" s="102"/>
      <c r="BG486" s="103"/>
      <c r="BH486" s="103"/>
      <c r="BI486" s="104"/>
      <c r="BJ486" s="102"/>
      <c r="BK486" s="103"/>
      <c r="BL486" s="103"/>
      <c r="BM486" s="104"/>
      <c r="BN486" s="102"/>
      <c r="BO486" s="103"/>
      <c r="BP486" s="103"/>
      <c r="BQ486" s="104"/>
      <c r="BR486" s="102"/>
      <c r="BS486" s="103"/>
      <c r="BT486" s="103"/>
      <c r="BU486" s="104"/>
      <c r="BV486" s="102"/>
      <c r="BW486" s="103"/>
      <c r="BX486" s="103"/>
      <c r="BY486" s="104"/>
      <c r="BZ486" s="102"/>
      <c r="CA486" s="103"/>
      <c r="CB486" s="103"/>
      <c r="CC486" s="104"/>
      <c r="CD486" s="102"/>
      <c r="CE486" s="103"/>
      <c r="CF486" s="103"/>
      <c r="CG486" s="104"/>
      <c r="CH486" s="102"/>
      <c r="CI486" s="103"/>
      <c r="CJ486" s="103"/>
      <c r="CK486" s="104"/>
      <c r="CL486" s="102"/>
      <c r="CM486" s="103"/>
      <c r="CN486" s="103"/>
      <c r="CO486" s="104"/>
      <c r="CP486" s="102"/>
      <c r="CQ486" s="103"/>
      <c r="CR486" s="103"/>
      <c r="CS486" s="104"/>
      <c r="CT486" s="102"/>
      <c r="CU486" s="103"/>
      <c r="CV486" s="103"/>
      <c r="CW486" s="104"/>
      <c r="CX486" s="102"/>
      <c r="CY486" s="103"/>
      <c r="CZ486" s="103"/>
      <c r="DA486" s="104"/>
      <c r="DB486" s="102"/>
      <c r="DC486" s="103"/>
      <c r="DD486" s="103"/>
      <c r="DE486" s="104"/>
      <c r="DF486" s="102"/>
      <c r="DG486" s="103"/>
      <c r="DH486" s="103"/>
      <c r="DI486" s="104"/>
    </row>
    <row r="487" spans="1:141" outlineLevel="2" x14ac:dyDescent="0.25">
      <c r="A487" s="90"/>
      <c r="B487" s="90"/>
      <c r="C487" s="90"/>
      <c r="D487" s="90"/>
      <c r="E487" s="36" t="str">
        <f>CONCATENATE(E485," selected driver: ",$J$8," (",$J$9,")")</f>
        <v>% revenue (annualized) selected driver: Default (Annual)</v>
      </c>
      <c r="F487" s="100"/>
      <c r="I487" s="101"/>
      <c r="J487" s="100"/>
      <c r="M487" s="101"/>
      <c r="N487" s="100"/>
      <c r="Q487" s="101"/>
      <c r="R487" s="100"/>
      <c r="U487" s="101"/>
      <c r="V487" s="100"/>
      <c r="Y487" s="101"/>
      <c r="Z487" s="100"/>
      <c r="AC487" s="101"/>
      <c r="AD487" s="100"/>
      <c r="AG487" s="101"/>
      <c r="AH487" s="100"/>
      <c r="AK487" s="101"/>
      <c r="AL487" s="100"/>
      <c r="AO487" s="101"/>
      <c r="AP487" s="126" cm="1">
        <f t="array" ref="AP487">IF($I$9=1,AP489,INDEX($DT489:$EK489,,MATCH(CONCATENATE("FY ",RIGHT(AP$3,4)),$DT$3:$EK$3,0)))</f>
        <v>0</v>
      </c>
      <c r="AQ487" s="127" cm="1">
        <f t="array" ref="AQ487">IF($I$9=1,AQ489,INDEX($DT489:$EK489,,MATCH(CONCATENATE("FY ",RIGHT(AQ$3,4)),$DT$3:$EK$3,0)))</f>
        <v>0</v>
      </c>
      <c r="AR487" s="127" cm="1">
        <f t="array" ref="AR487">IF($I$9=1,AR489,INDEX($DT489:$EK489,,MATCH(CONCATENATE("FY ",RIGHT(AR$3,4)),$DT$3:$EK$3,0)))</f>
        <v>0</v>
      </c>
      <c r="AS487" s="128" cm="1">
        <f t="array" ref="AS487">IF($I$9=1,AS489,INDEX($DT489:$EK489,,MATCH(CONCATENATE("FY ",RIGHT(AS$3,4)),$DT$3:$EK$3,0)))</f>
        <v>0</v>
      </c>
      <c r="AT487" s="126" cm="1">
        <f t="array" aca="1" ref="AT487" ca="1">IF($I$9=1,AT489,INDEX($DT489:$EK489,,MATCH(CONCATENATE("FY ",RIGHT(AT$3,4)),$DT$3:$EK$3,0)))</f>
        <v>5.0556449230163163E-2</v>
      </c>
      <c r="AU487" s="127" cm="1">
        <f t="array" aca="1" ref="AU487" ca="1">IF($I$9=1,AU489,INDEX($DT489:$EK489,,MATCH(CONCATENATE("FY ",RIGHT(AU$3,4)),$DT$3:$EK$3,0)))</f>
        <v>5.0556449230163163E-2</v>
      </c>
      <c r="AV487" s="127" cm="1">
        <f t="array" aca="1" ref="AV487" ca="1">IF($I$9=1,AV489,INDEX($DT489:$EK489,,MATCH(CONCATENATE("FY ",RIGHT(AV$3,4)),$DT$3:$EK$3,0)))</f>
        <v>5.0556449230163163E-2</v>
      </c>
      <c r="AW487" s="128" cm="1">
        <f t="array" aca="1" ref="AW487" ca="1">IF($I$9=1,AW489,INDEX($DT489:$EK489,,MATCH(CONCATENATE("FY ",RIGHT(AW$3,4)),$DT$3:$EK$3,0)))</f>
        <v>5.0556449230163163E-2</v>
      </c>
      <c r="AX487" s="126" cm="1">
        <f t="array" aca="1" ref="AX487" ca="1">IF($I$9=1,AX489,INDEX($DT489:$EK489,,MATCH(CONCATENATE("FY ",RIGHT(AX$3,4)),$DT$3:$EK$3,0)))</f>
        <v>5.0556449230163163E-2</v>
      </c>
      <c r="AY487" s="127" cm="1">
        <f t="array" aca="1" ref="AY487" ca="1">IF($I$9=1,AY489,INDEX($DT489:$EK489,,MATCH(CONCATENATE("FY ",RIGHT(AY$3,4)),$DT$3:$EK$3,0)))</f>
        <v>5.0556449230163163E-2</v>
      </c>
      <c r="AZ487" s="127" cm="1">
        <f t="array" aca="1" ref="AZ487" ca="1">IF($I$9=1,AZ489,INDEX($DT489:$EK489,,MATCH(CONCATENATE("FY ",RIGHT(AZ$3,4)),$DT$3:$EK$3,0)))</f>
        <v>5.0556449230163163E-2</v>
      </c>
      <c r="BA487" s="128" cm="1">
        <f t="array" aca="1" ref="BA487" ca="1">IF($I$9=1,BA489,INDEX($DT489:$EK489,,MATCH(CONCATENATE("FY ",RIGHT(BA$3,4)),$DT$3:$EK$3,0)))</f>
        <v>5.0556449230163163E-2</v>
      </c>
      <c r="BB487" s="126" cm="1">
        <f t="array" aca="1" ref="BB487" ca="1">IF($I$9=1,BB489,INDEX($DT489:$EK489,,MATCH(CONCATENATE("FY ",RIGHT(BB$3,4)),$DT$3:$EK$3,0)))</f>
        <v>5.0556449230163163E-2</v>
      </c>
      <c r="BC487" s="127" cm="1">
        <f t="array" aca="1" ref="BC487" ca="1">IF($I$9=1,BC489,INDEX($DT489:$EK489,,MATCH(CONCATENATE("FY ",RIGHT(BC$3,4)),$DT$3:$EK$3,0)))</f>
        <v>5.0556449230163163E-2</v>
      </c>
      <c r="BD487" s="127" cm="1">
        <f t="array" aca="1" ref="BD487" ca="1">IF($I$9=1,BD489,INDEX($DT489:$EK489,,MATCH(CONCATENATE("FY ",RIGHT(BD$3,4)),$DT$3:$EK$3,0)))</f>
        <v>5.0556449230163163E-2</v>
      </c>
      <c r="BE487" s="128" cm="1">
        <f t="array" aca="1" ref="BE487" ca="1">IF($I$9=1,BE489,INDEX($DT489:$EK489,,MATCH(CONCATENATE("FY ",RIGHT(BE$3,4)),$DT$3:$EK$3,0)))</f>
        <v>5.0556449230163163E-2</v>
      </c>
      <c r="BF487" s="126" cm="1">
        <f t="array" aca="1" ref="BF487" ca="1">IF($I$9=1,BF489,INDEX($DT489:$EK489,,MATCH(CONCATENATE("FY ",RIGHT(BF$3,4)),$DT$3:$EK$3,0)))</f>
        <v>5.0556449230163163E-2</v>
      </c>
      <c r="BG487" s="127" cm="1">
        <f t="array" aca="1" ref="BG487" ca="1">IF($I$9=1,BG489,INDEX($DT489:$EK489,,MATCH(CONCATENATE("FY ",RIGHT(BG$3,4)),$DT$3:$EK$3,0)))</f>
        <v>5.0556449230163163E-2</v>
      </c>
      <c r="BH487" s="127" cm="1">
        <f t="array" aca="1" ref="BH487" ca="1">IF($I$9=1,BH489,INDEX($DT489:$EK489,,MATCH(CONCATENATE("FY ",RIGHT(BH$3,4)),$DT$3:$EK$3,0)))</f>
        <v>5.0556449230163163E-2</v>
      </c>
      <c r="BI487" s="128" cm="1">
        <f t="array" aca="1" ref="BI487" ca="1">IF($I$9=1,BI489,INDEX($DT489:$EK489,,MATCH(CONCATENATE("FY ",RIGHT(BI$3,4)),$DT$3:$EK$3,0)))</f>
        <v>5.0556449230163163E-2</v>
      </c>
      <c r="BJ487" s="126" cm="1">
        <f t="array" aca="1" ref="BJ487" ca="1">IF($I$9=1,BJ489,INDEX($DT489:$EK489,,MATCH(CONCATENATE("FY ",RIGHT(BJ$3,4)),$DT$3:$EK$3,0)))</f>
        <v>5.0556449230163163E-2</v>
      </c>
      <c r="BK487" s="127" cm="1">
        <f t="array" aca="1" ref="BK487" ca="1">IF($I$9=1,BK489,INDEX($DT489:$EK489,,MATCH(CONCATENATE("FY ",RIGHT(BK$3,4)),$DT$3:$EK$3,0)))</f>
        <v>5.0556449230163163E-2</v>
      </c>
      <c r="BL487" s="127" cm="1">
        <f t="array" aca="1" ref="BL487" ca="1">IF($I$9=1,BL489,INDEX($DT489:$EK489,,MATCH(CONCATENATE("FY ",RIGHT(BL$3,4)),$DT$3:$EK$3,0)))</f>
        <v>5.0556449230163163E-2</v>
      </c>
      <c r="BM487" s="128" cm="1">
        <f t="array" aca="1" ref="BM487" ca="1">IF($I$9=1,BM489,INDEX($DT489:$EK489,,MATCH(CONCATENATE("FY ",RIGHT(BM$3,4)),$DT$3:$EK$3,0)))</f>
        <v>5.0556449230163163E-2</v>
      </c>
      <c r="BN487" s="126" cm="1">
        <f t="array" aca="1" ref="BN487" ca="1">IF($I$9=1,BN489,INDEX($DT489:$EK489,,MATCH(CONCATENATE("FY ",RIGHT(BN$3,4)),$DT$3:$EK$3,0)))</f>
        <v>5.0556449230163163E-2</v>
      </c>
      <c r="BO487" s="127" cm="1">
        <f t="array" aca="1" ref="BO487" ca="1">IF($I$9=1,BO489,INDEX($DT489:$EK489,,MATCH(CONCATENATE("FY ",RIGHT(BO$3,4)),$DT$3:$EK$3,0)))</f>
        <v>5.0556449230163163E-2</v>
      </c>
      <c r="BP487" s="127" cm="1">
        <f t="array" aca="1" ref="BP487" ca="1">IF($I$9=1,BP489,INDEX($DT489:$EK489,,MATCH(CONCATENATE("FY ",RIGHT(BP$3,4)),$DT$3:$EK$3,0)))</f>
        <v>5.0556449230163163E-2</v>
      </c>
      <c r="BQ487" s="128" cm="1">
        <f t="array" aca="1" ref="BQ487" ca="1">IF($I$9=1,BQ489,INDEX($DT489:$EK489,,MATCH(CONCATENATE("FY ",RIGHT(BQ$3,4)),$DT$3:$EK$3,0)))</f>
        <v>5.0556449230163163E-2</v>
      </c>
      <c r="BR487" s="126" cm="1">
        <f t="array" aca="1" ref="BR487" ca="1">IF($I$9=1,BR489,INDEX($DT489:$EK489,,MATCH(CONCATENATE("FY ",RIGHT(BR$3,4)),$DT$3:$EK$3,0)))</f>
        <v>5.0556449230163163E-2</v>
      </c>
      <c r="BS487" s="127" cm="1">
        <f t="array" aca="1" ref="BS487" ca="1">IF($I$9=1,BS489,INDEX($DT489:$EK489,,MATCH(CONCATENATE("FY ",RIGHT(BS$3,4)),$DT$3:$EK$3,0)))</f>
        <v>5.0556449230163163E-2</v>
      </c>
      <c r="BT487" s="127" cm="1">
        <f t="array" aca="1" ref="BT487" ca="1">IF($I$9=1,BT489,INDEX($DT489:$EK489,,MATCH(CONCATENATE("FY ",RIGHT(BT$3,4)),$DT$3:$EK$3,0)))</f>
        <v>5.0556449230163163E-2</v>
      </c>
      <c r="BU487" s="128" cm="1">
        <f t="array" aca="1" ref="BU487" ca="1">IF($I$9=1,BU489,INDEX($DT489:$EK489,,MATCH(CONCATENATE("FY ",RIGHT(BU$3,4)),$DT$3:$EK$3,0)))</f>
        <v>5.0556449230163163E-2</v>
      </c>
      <c r="BV487" s="126" cm="1">
        <f t="array" aca="1" ref="BV487" ca="1">IF($I$9=1,BV489,INDEX($DT489:$EK489,,MATCH(CONCATENATE("FY ",RIGHT(BV$3,4)),$DT$3:$EK$3,0)))</f>
        <v>5.0556449230163163E-2</v>
      </c>
      <c r="BW487" s="127" cm="1">
        <f t="array" aca="1" ref="BW487" ca="1">IF($I$9=1,BW489,INDEX($DT489:$EK489,,MATCH(CONCATENATE("FY ",RIGHT(BW$3,4)),$DT$3:$EK$3,0)))</f>
        <v>5.0556449230163163E-2</v>
      </c>
      <c r="BX487" s="127" cm="1">
        <f t="array" aca="1" ref="BX487" ca="1">IF($I$9=1,BX489,INDEX($DT489:$EK489,,MATCH(CONCATENATE("FY ",RIGHT(BX$3,4)),$DT$3:$EK$3,0)))</f>
        <v>5.0556449230163163E-2</v>
      </c>
      <c r="BY487" s="128" cm="1">
        <f t="array" aca="1" ref="BY487" ca="1">IF($I$9=1,BY489,INDEX($DT489:$EK489,,MATCH(CONCATENATE("FY ",RIGHT(BY$3,4)),$DT$3:$EK$3,0)))</f>
        <v>5.0556449230163163E-2</v>
      </c>
      <c r="BZ487" s="126" cm="1">
        <f t="array" aca="1" ref="BZ487" ca="1">IF($I$9=1,BZ489,INDEX($DT489:$EK489,,MATCH(CONCATENATE("FY ",RIGHT(BZ$3,4)),$DT$3:$EK$3,0)))</f>
        <v>5.0556449230163163E-2</v>
      </c>
      <c r="CA487" s="127" cm="1">
        <f t="array" aca="1" ref="CA487" ca="1">IF($I$9=1,CA489,INDEX($DT489:$EK489,,MATCH(CONCATENATE("FY ",RIGHT(CA$3,4)),$DT$3:$EK$3,0)))</f>
        <v>5.0556449230163163E-2</v>
      </c>
      <c r="CB487" s="127" cm="1">
        <f t="array" aca="1" ref="CB487" ca="1">IF($I$9=1,CB489,INDEX($DT489:$EK489,,MATCH(CONCATENATE("FY ",RIGHT(CB$3,4)),$DT$3:$EK$3,0)))</f>
        <v>5.0556449230163163E-2</v>
      </c>
      <c r="CC487" s="128" cm="1">
        <f t="array" aca="1" ref="CC487" ca="1">IF($I$9=1,CC489,INDEX($DT489:$EK489,,MATCH(CONCATENATE("FY ",RIGHT(CC$3,4)),$DT$3:$EK$3,0)))</f>
        <v>5.0556449230163163E-2</v>
      </c>
      <c r="CD487" s="126" cm="1">
        <f t="array" aca="1" ref="CD487" ca="1">IF($I$9=1,CD489,INDEX($DT489:$EK489,,MATCH(CONCATENATE("FY ",RIGHT(CD$3,4)),$DT$3:$EK$3,0)))</f>
        <v>5.0556449230163163E-2</v>
      </c>
      <c r="CE487" s="127" cm="1">
        <f t="array" aca="1" ref="CE487" ca="1">IF($I$9=1,CE489,INDEX($DT489:$EK489,,MATCH(CONCATENATE("FY ",RIGHT(CE$3,4)),$DT$3:$EK$3,0)))</f>
        <v>5.0556449230163163E-2</v>
      </c>
      <c r="CF487" s="127" cm="1">
        <f t="array" aca="1" ref="CF487" ca="1">IF($I$9=1,CF489,INDEX($DT489:$EK489,,MATCH(CONCATENATE("FY ",RIGHT(CF$3,4)),$DT$3:$EK$3,0)))</f>
        <v>5.0556449230163163E-2</v>
      </c>
      <c r="CG487" s="128" cm="1">
        <f t="array" aca="1" ref="CG487" ca="1">IF($I$9=1,CG489,INDEX($DT489:$EK489,,MATCH(CONCATENATE("FY ",RIGHT(CG$3,4)),$DT$3:$EK$3,0)))</f>
        <v>5.0556449230163163E-2</v>
      </c>
      <c r="CH487" s="126" cm="1">
        <f t="array" aca="1" ref="CH487" ca="1">IF($I$9=1,CH489,INDEX($DT489:$EK489,,MATCH(CONCATENATE("FY ",RIGHT(CH$3,4)),$DT$3:$EK$3,0)))</f>
        <v>5.0556449230163163E-2</v>
      </c>
      <c r="CI487" s="127" cm="1">
        <f t="array" aca="1" ref="CI487" ca="1">IF($I$9=1,CI489,INDEX($DT489:$EK489,,MATCH(CONCATENATE("FY ",RIGHT(CI$3,4)),$DT$3:$EK$3,0)))</f>
        <v>5.0556449230163163E-2</v>
      </c>
      <c r="CJ487" s="127" cm="1">
        <f t="array" aca="1" ref="CJ487" ca="1">IF($I$9=1,CJ489,INDEX($DT489:$EK489,,MATCH(CONCATENATE("FY ",RIGHT(CJ$3,4)),$DT$3:$EK$3,0)))</f>
        <v>5.0556449230163163E-2</v>
      </c>
      <c r="CK487" s="128" cm="1">
        <f t="array" aca="1" ref="CK487" ca="1">IF($I$9=1,CK489,INDEX($DT489:$EK489,,MATCH(CONCATENATE("FY ",RIGHT(CK$3,4)),$DT$3:$EK$3,0)))</f>
        <v>5.0556449230163163E-2</v>
      </c>
      <c r="CL487" s="126" cm="1">
        <f t="array" aca="1" ref="CL487" ca="1">IF($I$9=1,CL489,INDEX($DT489:$EK489,,MATCH(CONCATENATE("FY ",RIGHT(CL$3,4)),$DT$3:$EK$3,0)))</f>
        <v>5.0556449230163163E-2</v>
      </c>
      <c r="CM487" s="127" cm="1">
        <f t="array" aca="1" ref="CM487" ca="1">IF($I$9=1,CM489,INDEX($DT489:$EK489,,MATCH(CONCATENATE("FY ",RIGHT(CM$3,4)),$DT$3:$EK$3,0)))</f>
        <v>5.0556449230163163E-2</v>
      </c>
      <c r="CN487" s="127" cm="1">
        <f t="array" aca="1" ref="CN487" ca="1">IF($I$9=1,CN489,INDEX($DT489:$EK489,,MATCH(CONCATENATE("FY ",RIGHT(CN$3,4)),$DT$3:$EK$3,0)))</f>
        <v>5.0556449230163163E-2</v>
      </c>
      <c r="CO487" s="128" cm="1">
        <f t="array" aca="1" ref="CO487" ca="1">IF($I$9=1,CO489,INDEX($DT489:$EK489,,MATCH(CONCATENATE("FY ",RIGHT(CO$3,4)),$DT$3:$EK$3,0)))</f>
        <v>5.0556449230163163E-2</v>
      </c>
      <c r="CP487" s="126" cm="1">
        <f t="array" aca="1" ref="CP487" ca="1">IF($I$9=1,CP489,INDEX($DT489:$EK489,,MATCH(CONCATENATE("FY ",RIGHT(CP$3,4)),$DT$3:$EK$3,0)))</f>
        <v>5.0556449230163163E-2</v>
      </c>
      <c r="CQ487" s="127" cm="1">
        <f t="array" aca="1" ref="CQ487" ca="1">IF($I$9=1,CQ489,INDEX($DT489:$EK489,,MATCH(CONCATENATE("FY ",RIGHT(CQ$3,4)),$DT$3:$EK$3,0)))</f>
        <v>5.0556449230163163E-2</v>
      </c>
      <c r="CR487" s="127" cm="1">
        <f t="array" aca="1" ref="CR487" ca="1">IF($I$9=1,CR489,INDEX($DT489:$EK489,,MATCH(CONCATENATE("FY ",RIGHT(CR$3,4)),$DT$3:$EK$3,0)))</f>
        <v>5.0556449230163163E-2</v>
      </c>
      <c r="CS487" s="128" cm="1">
        <f t="array" aca="1" ref="CS487" ca="1">IF($I$9=1,CS489,INDEX($DT489:$EK489,,MATCH(CONCATENATE("FY ",RIGHT(CS$3,4)),$DT$3:$EK$3,0)))</f>
        <v>5.0556449230163163E-2</v>
      </c>
      <c r="CT487" s="126" cm="1">
        <f t="array" aca="1" ref="CT487" ca="1">IF($I$9=1,CT489,INDEX($DT489:$EK489,,MATCH(CONCATENATE("FY ",RIGHT(CT$3,4)),$DT$3:$EK$3,0)))</f>
        <v>5.0556449230163163E-2</v>
      </c>
      <c r="CU487" s="127" cm="1">
        <f t="array" aca="1" ref="CU487" ca="1">IF($I$9=1,CU489,INDEX($DT489:$EK489,,MATCH(CONCATENATE("FY ",RIGHT(CU$3,4)),$DT$3:$EK$3,0)))</f>
        <v>5.0556449230163163E-2</v>
      </c>
      <c r="CV487" s="127" cm="1">
        <f t="array" aca="1" ref="CV487" ca="1">IF($I$9=1,CV489,INDEX($DT489:$EK489,,MATCH(CONCATENATE("FY ",RIGHT(CV$3,4)),$DT$3:$EK$3,0)))</f>
        <v>5.0556449230163163E-2</v>
      </c>
      <c r="CW487" s="128" cm="1">
        <f t="array" aca="1" ref="CW487" ca="1">IF($I$9=1,CW489,INDEX($DT489:$EK489,,MATCH(CONCATENATE("FY ",RIGHT(CW$3,4)),$DT$3:$EK$3,0)))</f>
        <v>5.0556449230163163E-2</v>
      </c>
      <c r="CX487" s="126" cm="1">
        <f t="array" aca="1" ref="CX487" ca="1">IF($I$9=1,CX489,INDEX($DT489:$EK489,,MATCH(CONCATENATE("FY ",RIGHT(CX$3,4)),$DT$3:$EK$3,0)))</f>
        <v>5.0556449230163163E-2</v>
      </c>
      <c r="CY487" s="127" cm="1">
        <f t="array" aca="1" ref="CY487" ca="1">IF($I$9=1,CY489,INDEX($DT489:$EK489,,MATCH(CONCATENATE("FY ",RIGHT(CY$3,4)),$DT$3:$EK$3,0)))</f>
        <v>5.0556449230163163E-2</v>
      </c>
      <c r="CZ487" s="127" cm="1">
        <f t="array" aca="1" ref="CZ487" ca="1">IF($I$9=1,CZ489,INDEX($DT489:$EK489,,MATCH(CONCATENATE("FY ",RIGHT(CZ$3,4)),$DT$3:$EK$3,0)))</f>
        <v>5.0556449230163163E-2</v>
      </c>
      <c r="DA487" s="128" cm="1">
        <f t="array" aca="1" ref="DA487" ca="1">IF($I$9=1,DA489,INDEX($DT489:$EK489,,MATCH(CONCATENATE("FY ",RIGHT(DA$3,4)),$DT$3:$EK$3,0)))</f>
        <v>5.0556449230163163E-2</v>
      </c>
      <c r="DB487" s="126" cm="1">
        <f t="array" aca="1" ref="DB487" ca="1">IF($I$9=1,DB489,INDEX($DT489:$EK489,,MATCH(CONCATENATE("FY ",RIGHT(DB$3,4)),$DT$3:$EK$3,0)))</f>
        <v>5.0556449230163163E-2</v>
      </c>
      <c r="DC487" s="127" cm="1">
        <f t="array" aca="1" ref="DC487" ca="1">IF($I$9=1,DC489,INDEX($DT489:$EK489,,MATCH(CONCATENATE("FY ",RIGHT(DC$3,4)),$DT$3:$EK$3,0)))</f>
        <v>5.0556449230163163E-2</v>
      </c>
      <c r="DD487" s="127" cm="1">
        <f t="array" aca="1" ref="DD487" ca="1">IF($I$9=1,DD489,INDEX($DT489:$EK489,,MATCH(CONCATENATE("FY ",RIGHT(DD$3,4)),$DT$3:$EK$3,0)))</f>
        <v>5.0556449230163163E-2</v>
      </c>
      <c r="DE487" s="128" cm="1">
        <f t="array" aca="1" ref="DE487" ca="1">IF($I$9=1,DE489,INDEX($DT489:$EK489,,MATCH(CONCATENATE("FY ",RIGHT(DE$3,4)),$DT$3:$EK$3,0)))</f>
        <v>5.0556449230163163E-2</v>
      </c>
      <c r="DF487" s="126" cm="1">
        <f t="array" aca="1" ref="DF487" ca="1">IF($I$9=1,DF489,INDEX($DT489:$EK489,,MATCH(CONCATENATE("FY ",RIGHT(DF$3,4)),$DT$3:$EK$3,0)))</f>
        <v>5.0556449230163163E-2</v>
      </c>
      <c r="DG487" s="127" cm="1">
        <f t="array" aca="1" ref="DG487" ca="1">IF($I$9=1,DG489,INDEX($DT489:$EK489,,MATCH(CONCATENATE("FY ",RIGHT(DG$3,4)),$DT$3:$EK$3,0)))</f>
        <v>5.0556449230163163E-2</v>
      </c>
      <c r="DH487" s="127" cm="1">
        <f t="array" aca="1" ref="DH487" ca="1">IF($I$9=1,DH489,INDEX($DT489:$EK489,,MATCH(CONCATENATE("FY ",RIGHT(DH$3,4)),$DT$3:$EK$3,0)))</f>
        <v>5.0556449230163163E-2</v>
      </c>
      <c r="DI487" s="128" cm="1">
        <f t="array" aca="1" ref="DI487" ca="1">IF($I$9=1,DI489,INDEX($DT489:$EK489,,MATCH(CONCATENATE("FY ",RIGHT(DI$3,4)),$DT$3:$EK$3,0)))</f>
        <v>5.0556449230163163E-2</v>
      </c>
    </row>
    <row r="488" spans="1:141" outlineLevel="2" x14ac:dyDescent="0.25">
      <c r="A488" s="90"/>
      <c r="B488" s="90"/>
      <c r="C488" s="90"/>
      <c r="D488" s="90"/>
      <c r="F488" s="100"/>
      <c r="I488" s="101"/>
      <c r="J488" s="100"/>
      <c r="M488" s="101"/>
      <c r="N488" s="100"/>
      <c r="Q488" s="101"/>
      <c r="R488" s="100"/>
      <c r="U488" s="101"/>
      <c r="V488" s="100"/>
      <c r="Y488" s="101"/>
      <c r="Z488" s="100"/>
      <c r="AC488" s="101"/>
      <c r="AD488" s="100"/>
      <c r="AG488" s="101"/>
      <c r="AH488" s="100"/>
      <c r="AK488" s="101"/>
      <c r="AL488" s="100"/>
      <c r="AO488" s="101"/>
      <c r="AP488" s="100"/>
      <c r="AS488" s="101"/>
      <c r="AT488" s="100"/>
      <c r="AW488" s="101"/>
      <c r="AX488" s="100"/>
      <c r="BA488" s="101"/>
      <c r="BB488" s="100"/>
      <c r="BE488" s="101"/>
      <c r="BF488" s="100"/>
      <c r="BI488" s="101"/>
      <c r="BJ488" s="100"/>
      <c r="BM488" s="101"/>
      <c r="BN488" s="100"/>
      <c r="BQ488" s="101"/>
      <c r="BR488" s="100"/>
      <c r="BU488" s="101"/>
      <c r="BV488" s="100"/>
      <c r="BY488" s="101"/>
      <c r="BZ488" s="100"/>
      <c r="CC488" s="101"/>
      <c r="CD488" s="100"/>
      <c r="CG488" s="101"/>
      <c r="CH488" s="100"/>
      <c r="CK488" s="101"/>
      <c r="CL488" s="100"/>
      <c r="CO488" s="101"/>
      <c r="CP488" s="100"/>
      <c r="CS488" s="101"/>
      <c r="CT488" s="100"/>
      <c r="CW488" s="101"/>
      <c r="CX488" s="100"/>
      <c r="DA488" s="101"/>
      <c r="DB488" s="100"/>
      <c r="DE488" s="101"/>
      <c r="DF488" s="100"/>
      <c r="DI488" s="101"/>
    </row>
    <row r="489" spans="1:141" outlineLevel="2" x14ac:dyDescent="0.25">
      <c r="A489" s="90"/>
      <c r="B489" s="90"/>
      <c r="C489" s="90"/>
      <c r="D489" s="90"/>
      <c r="E489" t="str">
        <f>CONCATENATE(E485," scenario: ",$J$8)</f>
        <v>% revenue (annualized) scenario: Default</v>
      </c>
      <c r="F489" s="100"/>
      <c r="I489" s="101"/>
      <c r="J489" s="100"/>
      <c r="M489" s="101"/>
      <c r="N489" s="100"/>
      <c r="Q489" s="101"/>
      <c r="R489" s="100"/>
      <c r="U489" s="101"/>
      <c r="V489" s="100"/>
      <c r="Y489" s="101"/>
      <c r="Z489" s="100"/>
      <c r="AC489" s="101"/>
      <c r="AD489" s="100"/>
      <c r="AG489" s="101"/>
      <c r="AH489" s="100"/>
      <c r="AK489" s="101"/>
      <c r="AL489" s="100"/>
      <c r="AO489" s="101"/>
      <c r="AP489" s="102">
        <f t="shared" ref="AP489:BU489" si="793">CHOOSE($I$8,AP490,AP491,AP492,AP493,AP494)</f>
        <v>0</v>
      </c>
      <c r="AQ489" s="103">
        <f t="shared" si="793"/>
        <v>0</v>
      </c>
      <c r="AR489" s="103">
        <f t="shared" si="793"/>
        <v>0</v>
      </c>
      <c r="AS489" s="104">
        <f t="shared" si="793"/>
        <v>0</v>
      </c>
      <c r="AT489" s="102">
        <f t="shared" si="793"/>
        <v>0</v>
      </c>
      <c r="AU489" s="103">
        <f t="shared" si="793"/>
        <v>0</v>
      </c>
      <c r="AV489" s="103">
        <f t="shared" si="793"/>
        <v>0</v>
      </c>
      <c r="AW489" s="104">
        <f t="shared" si="793"/>
        <v>0</v>
      </c>
      <c r="AX489" s="102">
        <f t="shared" si="793"/>
        <v>0</v>
      </c>
      <c r="AY489" s="103">
        <f t="shared" si="793"/>
        <v>0</v>
      </c>
      <c r="AZ489" s="103">
        <f t="shared" si="793"/>
        <v>0</v>
      </c>
      <c r="BA489" s="104">
        <f t="shared" si="793"/>
        <v>0</v>
      </c>
      <c r="BB489" s="102">
        <f t="shared" si="793"/>
        <v>0</v>
      </c>
      <c r="BC489" s="103">
        <f t="shared" si="793"/>
        <v>0</v>
      </c>
      <c r="BD489" s="103">
        <f t="shared" si="793"/>
        <v>0</v>
      </c>
      <c r="BE489" s="104">
        <f t="shared" si="793"/>
        <v>0</v>
      </c>
      <c r="BF489" s="102">
        <f t="shared" si="793"/>
        <v>0</v>
      </c>
      <c r="BG489" s="103">
        <f t="shared" si="793"/>
        <v>0</v>
      </c>
      <c r="BH489" s="103">
        <f t="shared" si="793"/>
        <v>0</v>
      </c>
      <c r="BI489" s="104">
        <f t="shared" si="793"/>
        <v>0</v>
      </c>
      <c r="BJ489" s="102">
        <f t="shared" si="793"/>
        <v>0</v>
      </c>
      <c r="BK489" s="103">
        <f t="shared" si="793"/>
        <v>0</v>
      </c>
      <c r="BL489" s="103">
        <f t="shared" si="793"/>
        <v>0</v>
      </c>
      <c r="BM489" s="104">
        <f t="shared" si="793"/>
        <v>0</v>
      </c>
      <c r="BN489" s="102">
        <f t="shared" si="793"/>
        <v>0</v>
      </c>
      <c r="BO489" s="103">
        <f t="shared" si="793"/>
        <v>0</v>
      </c>
      <c r="BP489" s="103">
        <f t="shared" si="793"/>
        <v>0</v>
      </c>
      <c r="BQ489" s="104">
        <f t="shared" si="793"/>
        <v>0</v>
      </c>
      <c r="BR489" s="102">
        <f t="shared" si="793"/>
        <v>0</v>
      </c>
      <c r="BS489" s="103">
        <f t="shared" si="793"/>
        <v>0</v>
      </c>
      <c r="BT489" s="103">
        <f t="shared" si="793"/>
        <v>0</v>
      </c>
      <c r="BU489" s="104">
        <f t="shared" si="793"/>
        <v>0</v>
      </c>
      <c r="BV489" s="102">
        <f t="shared" ref="BV489:DA489" si="794">CHOOSE($I$8,BV490,BV491,BV492,BV493,BV494)</f>
        <v>0</v>
      </c>
      <c r="BW489" s="103">
        <f t="shared" si="794"/>
        <v>0</v>
      </c>
      <c r="BX489" s="103">
        <f t="shared" si="794"/>
        <v>0</v>
      </c>
      <c r="BY489" s="104">
        <f t="shared" si="794"/>
        <v>0</v>
      </c>
      <c r="BZ489" s="102">
        <f t="shared" si="794"/>
        <v>0</v>
      </c>
      <c r="CA489" s="103">
        <f t="shared" si="794"/>
        <v>0</v>
      </c>
      <c r="CB489" s="103">
        <f t="shared" si="794"/>
        <v>0</v>
      </c>
      <c r="CC489" s="104">
        <f t="shared" si="794"/>
        <v>0</v>
      </c>
      <c r="CD489" s="102">
        <f t="shared" si="794"/>
        <v>0</v>
      </c>
      <c r="CE489" s="103">
        <f t="shared" si="794"/>
        <v>0</v>
      </c>
      <c r="CF489" s="103">
        <f t="shared" si="794"/>
        <v>0</v>
      </c>
      <c r="CG489" s="104">
        <f t="shared" si="794"/>
        <v>0</v>
      </c>
      <c r="CH489" s="102">
        <f t="shared" si="794"/>
        <v>0</v>
      </c>
      <c r="CI489" s="103">
        <f t="shared" si="794"/>
        <v>0</v>
      </c>
      <c r="CJ489" s="103">
        <f t="shared" si="794"/>
        <v>0</v>
      </c>
      <c r="CK489" s="104">
        <f t="shared" si="794"/>
        <v>0</v>
      </c>
      <c r="CL489" s="102">
        <f t="shared" si="794"/>
        <v>0</v>
      </c>
      <c r="CM489" s="103">
        <f t="shared" si="794"/>
        <v>0</v>
      </c>
      <c r="CN489" s="103">
        <f t="shared" si="794"/>
        <v>0</v>
      </c>
      <c r="CO489" s="104">
        <f t="shared" si="794"/>
        <v>0</v>
      </c>
      <c r="CP489" s="102">
        <f t="shared" si="794"/>
        <v>0</v>
      </c>
      <c r="CQ489" s="103">
        <f t="shared" si="794"/>
        <v>0</v>
      </c>
      <c r="CR489" s="103">
        <f t="shared" si="794"/>
        <v>0</v>
      </c>
      <c r="CS489" s="104">
        <f t="shared" si="794"/>
        <v>0</v>
      </c>
      <c r="CT489" s="102">
        <f t="shared" si="794"/>
        <v>0</v>
      </c>
      <c r="CU489" s="103">
        <f t="shared" si="794"/>
        <v>0</v>
      </c>
      <c r="CV489" s="103">
        <f t="shared" si="794"/>
        <v>0</v>
      </c>
      <c r="CW489" s="104">
        <f t="shared" si="794"/>
        <v>0</v>
      </c>
      <c r="CX489" s="102">
        <f t="shared" si="794"/>
        <v>0</v>
      </c>
      <c r="CY489" s="103">
        <f t="shared" si="794"/>
        <v>0</v>
      </c>
      <c r="CZ489" s="103">
        <f t="shared" si="794"/>
        <v>0</v>
      </c>
      <c r="DA489" s="104">
        <f t="shared" si="794"/>
        <v>0</v>
      </c>
      <c r="DB489" s="102">
        <f t="shared" ref="DB489:DI489" si="795">CHOOSE($I$8,DB490,DB491,DB492,DB493,DB494)</f>
        <v>0</v>
      </c>
      <c r="DC489" s="103">
        <f t="shared" si="795"/>
        <v>0</v>
      </c>
      <c r="DD489" s="103">
        <f t="shared" si="795"/>
        <v>0</v>
      </c>
      <c r="DE489" s="104">
        <f t="shared" si="795"/>
        <v>0</v>
      </c>
      <c r="DF489" s="102">
        <f t="shared" si="795"/>
        <v>0</v>
      </c>
      <c r="DG489" s="103">
        <f t="shared" si="795"/>
        <v>0</v>
      </c>
      <c r="DH489" s="103">
        <f t="shared" si="795"/>
        <v>0</v>
      </c>
      <c r="DI489" s="104">
        <f t="shared" si="795"/>
        <v>0</v>
      </c>
      <c r="DT489" s="103">
        <f t="shared" ref="DT489:EK489" si="796">CHOOSE($I$8,DT490,DT491,DT492,DT493,DT494)</f>
        <v>0</v>
      </c>
      <c r="DU489" s="103">
        <f t="shared" ca="1" si="796"/>
        <v>5.0556449230163163E-2</v>
      </c>
      <c r="DV489" s="103">
        <f t="shared" ca="1" si="796"/>
        <v>5.0556449230163163E-2</v>
      </c>
      <c r="DW489" s="103">
        <f t="shared" ca="1" si="796"/>
        <v>5.0556449230163163E-2</v>
      </c>
      <c r="DX489" s="103">
        <f t="shared" ca="1" si="796"/>
        <v>5.0556449230163163E-2</v>
      </c>
      <c r="DY489" s="103">
        <f t="shared" ca="1" si="796"/>
        <v>5.0556449230163163E-2</v>
      </c>
      <c r="DZ489" s="103">
        <f t="shared" ca="1" si="796"/>
        <v>5.0556449230163163E-2</v>
      </c>
      <c r="EA489" s="103">
        <f t="shared" ca="1" si="796"/>
        <v>5.0556449230163163E-2</v>
      </c>
      <c r="EB489" s="103">
        <f t="shared" ca="1" si="796"/>
        <v>5.0556449230163163E-2</v>
      </c>
      <c r="EC489" s="103">
        <f t="shared" ca="1" si="796"/>
        <v>5.0556449230163163E-2</v>
      </c>
      <c r="ED489" s="103">
        <f t="shared" ca="1" si="796"/>
        <v>5.0556449230163163E-2</v>
      </c>
      <c r="EE489" s="103">
        <f t="shared" ca="1" si="796"/>
        <v>5.0556449230163163E-2</v>
      </c>
      <c r="EF489" s="103">
        <f t="shared" ca="1" si="796"/>
        <v>5.0556449230163163E-2</v>
      </c>
      <c r="EG489" s="103">
        <f t="shared" ca="1" si="796"/>
        <v>5.0556449230163163E-2</v>
      </c>
      <c r="EH489" s="103">
        <f t="shared" ca="1" si="796"/>
        <v>5.0556449230163163E-2</v>
      </c>
      <c r="EI489" s="103">
        <f t="shared" ca="1" si="796"/>
        <v>5.0556449230163163E-2</v>
      </c>
      <c r="EJ489" s="103">
        <f t="shared" ca="1" si="796"/>
        <v>5.0556449230163163E-2</v>
      </c>
      <c r="EK489" s="103">
        <f t="shared" ca="1" si="796"/>
        <v>5.0556449230163163E-2</v>
      </c>
    </row>
    <row r="490" spans="1:141" outlineLevel="2" x14ac:dyDescent="0.25">
      <c r="A490" s="90"/>
      <c r="B490" s="90"/>
      <c r="C490" s="90"/>
      <c r="D490" s="90"/>
      <c r="E490" t="str">
        <f>CONCATENATE("- ", $N$6,":")</f>
        <v>- Base:</v>
      </c>
      <c r="F490" s="100"/>
      <c r="I490" s="101"/>
      <c r="J490" s="100"/>
      <c r="M490" s="101"/>
      <c r="N490" s="100"/>
      <c r="Q490" s="101"/>
      <c r="R490" s="100"/>
      <c r="U490" s="101"/>
      <c r="V490" s="100"/>
      <c r="Y490" s="101"/>
      <c r="Z490" s="100"/>
      <c r="AC490" s="101"/>
      <c r="AD490" s="100"/>
      <c r="AG490" s="101"/>
      <c r="AH490" s="100"/>
      <c r="AK490" s="101"/>
      <c r="AL490" s="100"/>
      <c r="AO490" s="101"/>
      <c r="AP490" s="123">
        <v>0</v>
      </c>
      <c r="AQ490" s="124">
        <v>0</v>
      </c>
      <c r="AR490" s="124">
        <v>0</v>
      </c>
      <c r="AS490" s="125">
        <v>0</v>
      </c>
      <c r="AT490" s="123">
        <v>0</v>
      </c>
      <c r="AU490" s="124">
        <v>0</v>
      </c>
      <c r="AV490" s="124">
        <v>0</v>
      </c>
      <c r="AW490" s="125">
        <v>0</v>
      </c>
      <c r="AX490" s="123">
        <v>0</v>
      </c>
      <c r="AY490" s="124">
        <v>0</v>
      </c>
      <c r="AZ490" s="124">
        <v>0</v>
      </c>
      <c r="BA490" s="125">
        <v>0</v>
      </c>
      <c r="BB490" s="123">
        <v>0</v>
      </c>
      <c r="BC490" s="124">
        <v>0</v>
      </c>
      <c r="BD490" s="124">
        <v>0</v>
      </c>
      <c r="BE490" s="125">
        <v>0</v>
      </c>
      <c r="BF490" s="123">
        <v>0</v>
      </c>
      <c r="BG490" s="124">
        <v>0</v>
      </c>
      <c r="BH490" s="124">
        <v>0</v>
      </c>
      <c r="BI490" s="125">
        <v>0</v>
      </c>
      <c r="BJ490" s="123">
        <v>0</v>
      </c>
      <c r="BK490" s="124">
        <v>0</v>
      </c>
      <c r="BL490" s="124">
        <v>0</v>
      </c>
      <c r="BM490" s="125">
        <v>0</v>
      </c>
      <c r="BN490" s="123">
        <v>0</v>
      </c>
      <c r="BO490" s="124">
        <v>0</v>
      </c>
      <c r="BP490" s="124">
        <v>0</v>
      </c>
      <c r="BQ490" s="125">
        <v>0</v>
      </c>
      <c r="BR490" s="123">
        <v>0</v>
      </c>
      <c r="BS490" s="124">
        <v>0</v>
      </c>
      <c r="BT490" s="124">
        <v>0</v>
      </c>
      <c r="BU490" s="125">
        <v>0</v>
      </c>
      <c r="BV490" s="123">
        <v>0</v>
      </c>
      <c r="BW490" s="124">
        <v>0</v>
      </c>
      <c r="BX490" s="124">
        <v>0</v>
      </c>
      <c r="BY490" s="125">
        <v>0</v>
      </c>
      <c r="BZ490" s="123">
        <v>0</v>
      </c>
      <c r="CA490" s="124">
        <v>0</v>
      </c>
      <c r="CB490" s="124">
        <v>0</v>
      </c>
      <c r="CC490" s="125">
        <v>0</v>
      </c>
      <c r="CD490" s="123">
        <v>0</v>
      </c>
      <c r="CE490" s="124">
        <v>0</v>
      </c>
      <c r="CF490" s="124">
        <v>0</v>
      </c>
      <c r="CG490" s="125">
        <v>0</v>
      </c>
      <c r="CH490" s="123">
        <v>0</v>
      </c>
      <c r="CI490" s="124">
        <v>0</v>
      </c>
      <c r="CJ490" s="124">
        <v>0</v>
      </c>
      <c r="CK490" s="125">
        <v>0</v>
      </c>
      <c r="CL490" s="123">
        <v>0</v>
      </c>
      <c r="CM490" s="124">
        <v>0</v>
      </c>
      <c r="CN490" s="124">
        <v>0</v>
      </c>
      <c r="CO490" s="125">
        <v>0</v>
      </c>
      <c r="CP490" s="123">
        <v>0</v>
      </c>
      <c r="CQ490" s="124">
        <v>0</v>
      </c>
      <c r="CR490" s="124">
        <v>0</v>
      </c>
      <c r="CS490" s="125">
        <v>0</v>
      </c>
      <c r="CT490" s="123">
        <v>0</v>
      </c>
      <c r="CU490" s="124">
        <v>0</v>
      </c>
      <c r="CV490" s="124">
        <v>0</v>
      </c>
      <c r="CW490" s="125">
        <v>0</v>
      </c>
      <c r="CX490" s="123">
        <v>0</v>
      </c>
      <c r="CY490" s="124">
        <v>0</v>
      </c>
      <c r="CZ490" s="124">
        <v>0</v>
      </c>
      <c r="DA490" s="125">
        <v>0</v>
      </c>
      <c r="DB490" s="123">
        <v>0</v>
      </c>
      <c r="DC490" s="124">
        <v>0</v>
      </c>
      <c r="DD490" s="124">
        <v>0</v>
      </c>
      <c r="DE490" s="125">
        <v>0</v>
      </c>
      <c r="DF490" s="123">
        <v>0</v>
      </c>
      <c r="DG490" s="124">
        <v>0</v>
      </c>
      <c r="DH490" s="124">
        <v>0</v>
      </c>
      <c r="DI490" s="125">
        <v>0</v>
      </c>
      <c r="DT490" s="124">
        <v>0</v>
      </c>
      <c r="DU490" s="124">
        <v>0</v>
      </c>
      <c r="DV490" s="124">
        <v>0</v>
      </c>
      <c r="DW490" s="124">
        <v>0</v>
      </c>
      <c r="DX490" s="124">
        <v>0</v>
      </c>
      <c r="DY490" s="124">
        <v>0</v>
      </c>
      <c r="DZ490" s="124">
        <v>0</v>
      </c>
      <c r="EA490" s="124">
        <v>0</v>
      </c>
      <c r="EB490" s="124">
        <v>0</v>
      </c>
      <c r="EC490" s="124">
        <v>0</v>
      </c>
      <c r="ED490" s="124">
        <v>0</v>
      </c>
      <c r="EE490" s="124">
        <v>0</v>
      </c>
      <c r="EF490" s="124">
        <v>0</v>
      </c>
      <c r="EG490" s="124">
        <v>0</v>
      </c>
      <c r="EH490" s="124">
        <v>0</v>
      </c>
      <c r="EI490" s="124">
        <v>0</v>
      </c>
      <c r="EJ490" s="124">
        <v>0</v>
      </c>
      <c r="EK490" s="124">
        <v>0</v>
      </c>
    </row>
    <row r="491" spans="1:141" outlineLevel="2" x14ac:dyDescent="0.25">
      <c r="A491" s="90"/>
      <c r="B491" s="90"/>
      <c r="C491" s="90"/>
      <c r="D491" s="90"/>
      <c r="E491" t="str">
        <f>CONCATENATE("- ", $N$7,":")</f>
        <v>- Upside:</v>
      </c>
      <c r="F491" s="100"/>
      <c r="I491" s="101"/>
      <c r="J491" s="100"/>
      <c r="M491" s="101"/>
      <c r="N491" s="100"/>
      <c r="Q491" s="101"/>
      <c r="R491" s="100"/>
      <c r="U491" s="101"/>
      <c r="V491" s="100"/>
      <c r="Y491" s="101"/>
      <c r="Z491" s="100"/>
      <c r="AC491" s="101"/>
      <c r="AD491" s="100"/>
      <c r="AG491" s="101"/>
      <c r="AH491" s="100"/>
      <c r="AK491" s="101"/>
      <c r="AL491" s="100"/>
      <c r="AO491" s="101"/>
      <c r="AP491" s="123">
        <v>0</v>
      </c>
      <c r="AQ491" s="124">
        <v>0</v>
      </c>
      <c r="AR491" s="124">
        <v>0</v>
      </c>
      <c r="AS491" s="125">
        <v>0</v>
      </c>
      <c r="AT491" s="123">
        <v>0</v>
      </c>
      <c r="AU491" s="124">
        <v>0</v>
      </c>
      <c r="AV491" s="124">
        <v>0</v>
      </c>
      <c r="AW491" s="125">
        <v>0</v>
      </c>
      <c r="AX491" s="123">
        <v>0</v>
      </c>
      <c r="AY491" s="124">
        <v>0</v>
      </c>
      <c r="AZ491" s="124">
        <v>0</v>
      </c>
      <c r="BA491" s="125">
        <v>0</v>
      </c>
      <c r="BB491" s="123">
        <v>0</v>
      </c>
      <c r="BC491" s="124">
        <v>0</v>
      </c>
      <c r="BD491" s="124">
        <v>0</v>
      </c>
      <c r="BE491" s="125">
        <v>0</v>
      </c>
      <c r="BF491" s="123">
        <v>0</v>
      </c>
      <c r="BG491" s="124">
        <v>0</v>
      </c>
      <c r="BH491" s="124">
        <v>0</v>
      </c>
      <c r="BI491" s="125">
        <v>0</v>
      </c>
      <c r="BJ491" s="123">
        <v>0</v>
      </c>
      <c r="BK491" s="124">
        <v>0</v>
      </c>
      <c r="BL491" s="124">
        <v>0</v>
      </c>
      <c r="BM491" s="125">
        <v>0</v>
      </c>
      <c r="BN491" s="123">
        <v>0</v>
      </c>
      <c r="BO491" s="124">
        <v>0</v>
      </c>
      <c r="BP491" s="124">
        <v>0</v>
      </c>
      <c r="BQ491" s="125">
        <v>0</v>
      </c>
      <c r="BR491" s="123">
        <v>0</v>
      </c>
      <c r="BS491" s="124">
        <v>0</v>
      </c>
      <c r="BT491" s="124">
        <v>0</v>
      </c>
      <c r="BU491" s="125">
        <v>0</v>
      </c>
      <c r="BV491" s="123">
        <v>0</v>
      </c>
      <c r="BW491" s="124">
        <v>0</v>
      </c>
      <c r="BX491" s="124">
        <v>0</v>
      </c>
      <c r="BY491" s="125">
        <v>0</v>
      </c>
      <c r="BZ491" s="123">
        <v>0</v>
      </c>
      <c r="CA491" s="124">
        <v>0</v>
      </c>
      <c r="CB491" s="124">
        <v>0</v>
      </c>
      <c r="CC491" s="125">
        <v>0</v>
      </c>
      <c r="CD491" s="123">
        <v>0</v>
      </c>
      <c r="CE491" s="124">
        <v>0</v>
      </c>
      <c r="CF491" s="124">
        <v>0</v>
      </c>
      <c r="CG491" s="125">
        <v>0</v>
      </c>
      <c r="CH491" s="123">
        <v>0</v>
      </c>
      <c r="CI491" s="124">
        <v>0</v>
      </c>
      <c r="CJ491" s="124">
        <v>0</v>
      </c>
      <c r="CK491" s="125">
        <v>0</v>
      </c>
      <c r="CL491" s="123">
        <v>0</v>
      </c>
      <c r="CM491" s="124">
        <v>0</v>
      </c>
      <c r="CN491" s="124">
        <v>0</v>
      </c>
      <c r="CO491" s="125">
        <v>0</v>
      </c>
      <c r="CP491" s="123">
        <v>0</v>
      </c>
      <c r="CQ491" s="124">
        <v>0</v>
      </c>
      <c r="CR491" s="124">
        <v>0</v>
      </c>
      <c r="CS491" s="125">
        <v>0</v>
      </c>
      <c r="CT491" s="123">
        <v>0</v>
      </c>
      <c r="CU491" s="124">
        <v>0</v>
      </c>
      <c r="CV491" s="124">
        <v>0</v>
      </c>
      <c r="CW491" s="125">
        <v>0</v>
      </c>
      <c r="CX491" s="123">
        <v>0</v>
      </c>
      <c r="CY491" s="124">
        <v>0</v>
      </c>
      <c r="CZ491" s="124">
        <v>0</v>
      </c>
      <c r="DA491" s="125">
        <v>0</v>
      </c>
      <c r="DB491" s="123">
        <v>0</v>
      </c>
      <c r="DC491" s="124">
        <v>0</v>
      </c>
      <c r="DD491" s="124">
        <v>0</v>
      </c>
      <c r="DE491" s="125">
        <v>0</v>
      </c>
      <c r="DF491" s="123">
        <v>0</v>
      </c>
      <c r="DG491" s="124">
        <v>0</v>
      </c>
      <c r="DH491" s="124">
        <v>0</v>
      </c>
      <c r="DI491" s="125">
        <v>0</v>
      </c>
      <c r="DT491" s="124">
        <v>0</v>
      </c>
      <c r="DU491" s="124">
        <v>0</v>
      </c>
      <c r="DV491" s="124">
        <v>0</v>
      </c>
      <c r="DW491" s="124">
        <v>0</v>
      </c>
      <c r="DX491" s="124">
        <v>0</v>
      </c>
      <c r="DY491" s="124">
        <v>0</v>
      </c>
      <c r="DZ491" s="124">
        <v>0</v>
      </c>
      <c r="EA491" s="124">
        <v>0</v>
      </c>
      <c r="EB491" s="124">
        <v>0</v>
      </c>
      <c r="EC491" s="124">
        <v>0</v>
      </c>
      <c r="ED491" s="124">
        <v>0</v>
      </c>
      <c r="EE491" s="124">
        <v>0</v>
      </c>
      <c r="EF491" s="124">
        <v>0</v>
      </c>
      <c r="EG491" s="124">
        <v>0</v>
      </c>
      <c r="EH491" s="124">
        <v>0</v>
      </c>
      <c r="EI491" s="124">
        <v>0</v>
      </c>
      <c r="EJ491" s="124">
        <v>0</v>
      </c>
      <c r="EK491" s="124">
        <v>0</v>
      </c>
    </row>
    <row r="492" spans="1:141" outlineLevel="2" x14ac:dyDescent="0.25">
      <c r="A492" s="90"/>
      <c r="B492" s="90"/>
      <c r="C492" s="90"/>
      <c r="D492" s="90"/>
      <c r="E492" t="str">
        <f>CONCATENATE("- ", $N$8,":")</f>
        <v>- Downside:</v>
      </c>
      <c r="F492" s="100"/>
      <c r="I492" s="101"/>
      <c r="J492" s="100"/>
      <c r="M492" s="101"/>
      <c r="N492" s="100"/>
      <c r="Q492" s="101"/>
      <c r="R492" s="100"/>
      <c r="U492" s="101"/>
      <c r="V492" s="100"/>
      <c r="Y492" s="101"/>
      <c r="Z492" s="100"/>
      <c r="AC492" s="101"/>
      <c r="AD492" s="100"/>
      <c r="AG492" s="101"/>
      <c r="AH492" s="100"/>
      <c r="AK492" s="101"/>
      <c r="AL492" s="100"/>
      <c r="AO492" s="101"/>
      <c r="AP492" s="123">
        <v>0</v>
      </c>
      <c r="AQ492" s="124">
        <v>0</v>
      </c>
      <c r="AR492" s="124">
        <v>0</v>
      </c>
      <c r="AS492" s="125">
        <v>0</v>
      </c>
      <c r="AT492" s="123">
        <v>0</v>
      </c>
      <c r="AU492" s="124">
        <v>0</v>
      </c>
      <c r="AV492" s="124">
        <v>0</v>
      </c>
      <c r="AW492" s="125">
        <v>0</v>
      </c>
      <c r="AX492" s="123">
        <v>0</v>
      </c>
      <c r="AY492" s="124">
        <v>0</v>
      </c>
      <c r="AZ492" s="124">
        <v>0</v>
      </c>
      <c r="BA492" s="125">
        <v>0</v>
      </c>
      <c r="BB492" s="123">
        <v>0</v>
      </c>
      <c r="BC492" s="124">
        <v>0</v>
      </c>
      <c r="BD492" s="124">
        <v>0</v>
      </c>
      <c r="BE492" s="125">
        <v>0</v>
      </c>
      <c r="BF492" s="123">
        <v>0</v>
      </c>
      <c r="BG492" s="124">
        <v>0</v>
      </c>
      <c r="BH492" s="124">
        <v>0</v>
      </c>
      <c r="BI492" s="125">
        <v>0</v>
      </c>
      <c r="BJ492" s="123">
        <v>0</v>
      </c>
      <c r="BK492" s="124">
        <v>0</v>
      </c>
      <c r="BL492" s="124">
        <v>0</v>
      </c>
      <c r="BM492" s="125">
        <v>0</v>
      </c>
      <c r="BN492" s="123">
        <v>0</v>
      </c>
      <c r="BO492" s="124">
        <v>0</v>
      </c>
      <c r="BP492" s="124">
        <v>0</v>
      </c>
      <c r="BQ492" s="125">
        <v>0</v>
      </c>
      <c r="BR492" s="123">
        <v>0</v>
      </c>
      <c r="BS492" s="124">
        <v>0</v>
      </c>
      <c r="BT492" s="124">
        <v>0</v>
      </c>
      <c r="BU492" s="125">
        <v>0</v>
      </c>
      <c r="BV492" s="123">
        <v>0</v>
      </c>
      <c r="BW492" s="124">
        <v>0</v>
      </c>
      <c r="BX492" s="124">
        <v>0</v>
      </c>
      <c r="BY492" s="125">
        <v>0</v>
      </c>
      <c r="BZ492" s="123">
        <v>0</v>
      </c>
      <c r="CA492" s="124">
        <v>0</v>
      </c>
      <c r="CB492" s="124">
        <v>0</v>
      </c>
      <c r="CC492" s="125">
        <v>0</v>
      </c>
      <c r="CD492" s="123">
        <v>0</v>
      </c>
      <c r="CE492" s="124">
        <v>0</v>
      </c>
      <c r="CF492" s="124">
        <v>0</v>
      </c>
      <c r="CG492" s="125">
        <v>0</v>
      </c>
      <c r="CH492" s="123">
        <v>0</v>
      </c>
      <c r="CI492" s="124">
        <v>0</v>
      </c>
      <c r="CJ492" s="124">
        <v>0</v>
      </c>
      <c r="CK492" s="125">
        <v>0</v>
      </c>
      <c r="CL492" s="123">
        <v>0</v>
      </c>
      <c r="CM492" s="124">
        <v>0</v>
      </c>
      <c r="CN492" s="124">
        <v>0</v>
      </c>
      <c r="CO492" s="125">
        <v>0</v>
      </c>
      <c r="CP492" s="123">
        <v>0</v>
      </c>
      <c r="CQ492" s="124">
        <v>0</v>
      </c>
      <c r="CR492" s="124">
        <v>0</v>
      </c>
      <c r="CS492" s="125">
        <v>0</v>
      </c>
      <c r="CT492" s="123">
        <v>0</v>
      </c>
      <c r="CU492" s="124">
        <v>0</v>
      </c>
      <c r="CV492" s="124">
        <v>0</v>
      </c>
      <c r="CW492" s="125">
        <v>0</v>
      </c>
      <c r="CX492" s="123">
        <v>0</v>
      </c>
      <c r="CY492" s="124">
        <v>0</v>
      </c>
      <c r="CZ492" s="124">
        <v>0</v>
      </c>
      <c r="DA492" s="125">
        <v>0</v>
      </c>
      <c r="DB492" s="123">
        <v>0</v>
      </c>
      <c r="DC492" s="124">
        <v>0</v>
      </c>
      <c r="DD492" s="124">
        <v>0</v>
      </c>
      <c r="DE492" s="125">
        <v>0</v>
      </c>
      <c r="DF492" s="123">
        <v>0</v>
      </c>
      <c r="DG492" s="124">
        <v>0</v>
      </c>
      <c r="DH492" s="124">
        <v>0</v>
      </c>
      <c r="DI492" s="125">
        <v>0</v>
      </c>
      <c r="DT492" s="124">
        <v>0</v>
      </c>
      <c r="DU492" s="124">
        <v>0</v>
      </c>
      <c r="DV492" s="124">
        <v>0</v>
      </c>
      <c r="DW492" s="124">
        <v>0</v>
      </c>
      <c r="DX492" s="124">
        <v>0</v>
      </c>
      <c r="DY492" s="124">
        <v>0</v>
      </c>
      <c r="DZ492" s="124">
        <v>0</v>
      </c>
      <c r="EA492" s="124">
        <v>0</v>
      </c>
      <c r="EB492" s="124">
        <v>0</v>
      </c>
      <c r="EC492" s="124">
        <v>0</v>
      </c>
      <c r="ED492" s="124">
        <v>0</v>
      </c>
      <c r="EE492" s="124">
        <v>0</v>
      </c>
      <c r="EF492" s="124">
        <v>0</v>
      </c>
      <c r="EG492" s="124">
        <v>0</v>
      </c>
      <c r="EH492" s="124">
        <v>0</v>
      </c>
      <c r="EI492" s="124">
        <v>0</v>
      </c>
      <c r="EJ492" s="124">
        <v>0</v>
      </c>
      <c r="EK492" s="124">
        <v>0</v>
      </c>
    </row>
    <row r="493" spans="1:141" outlineLevel="2" x14ac:dyDescent="0.25">
      <c r="A493" s="90"/>
      <c r="B493" s="90"/>
      <c r="C493" s="90"/>
      <c r="D493" s="90"/>
      <c r="E493" t="str">
        <f>CONCATENATE("- ", $N$9,":")</f>
        <v>- Management:</v>
      </c>
      <c r="F493" s="100"/>
      <c r="I493" s="101"/>
      <c r="J493" s="100"/>
      <c r="M493" s="101"/>
      <c r="N493" s="100"/>
      <c r="Q493" s="101"/>
      <c r="R493" s="100"/>
      <c r="U493" s="101"/>
      <c r="V493" s="100"/>
      <c r="Y493" s="101"/>
      <c r="Z493" s="100"/>
      <c r="AC493" s="101"/>
      <c r="AD493" s="100"/>
      <c r="AG493" s="101"/>
      <c r="AH493" s="100"/>
      <c r="AK493" s="101"/>
      <c r="AL493" s="100"/>
      <c r="AO493" s="101"/>
      <c r="AP493" s="123">
        <v>0</v>
      </c>
      <c r="AQ493" s="124">
        <v>0</v>
      </c>
      <c r="AR493" s="124">
        <v>0</v>
      </c>
      <c r="AS493" s="125">
        <v>0</v>
      </c>
      <c r="AT493" s="123">
        <v>0</v>
      </c>
      <c r="AU493" s="124">
        <v>0</v>
      </c>
      <c r="AV493" s="124">
        <v>0</v>
      </c>
      <c r="AW493" s="125">
        <v>0</v>
      </c>
      <c r="AX493" s="123">
        <v>0</v>
      </c>
      <c r="AY493" s="124">
        <v>0</v>
      </c>
      <c r="AZ493" s="124">
        <v>0</v>
      </c>
      <c r="BA493" s="125">
        <v>0</v>
      </c>
      <c r="BB493" s="123">
        <v>0</v>
      </c>
      <c r="BC493" s="124">
        <v>0</v>
      </c>
      <c r="BD493" s="124">
        <v>0</v>
      </c>
      <c r="BE493" s="125">
        <v>0</v>
      </c>
      <c r="BF493" s="123">
        <v>0</v>
      </c>
      <c r="BG493" s="124">
        <v>0</v>
      </c>
      <c r="BH493" s="124">
        <v>0</v>
      </c>
      <c r="BI493" s="125">
        <v>0</v>
      </c>
      <c r="BJ493" s="123">
        <v>0</v>
      </c>
      <c r="BK493" s="124">
        <v>0</v>
      </c>
      <c r="BL493" s="124">
        <v>0</v>
      </c>
      <c r="BM493" s="125">
        <v>0</v>
      </c>
      <c r="BN493" s="123">
        <v>0</v>
      </c>
      <c r="BO493" s="124">
        <v>0</v>
      </c>
      <c r="BP493" s="124">
        <v>0</v>
      </c>
      <c r="BQ493" s="125">
        <v>0</v>
      </c>
      <c r="BR493" s="123">
        <v>0</v>
      </c>
      <c r="BS493" s="124">
        <v>0</v>
      </c>
      <c r="BT493" s="124">
        <v>0</v>
      </c>
      <c r="BU493" s="125">
        <v>0</v>
      </c>
      <c r="BV493" s="123">
        <v>0</v>
      </c>
      <c r="BW493" s="124">
        <v>0</v>
      </c>
      <c r="BX493" s="124">
        <v>0</v>
      </c>
      <c r="BY493" s="125">
        <v>0</v>
      </c>
      <c r="BZ493" s="123">
        <v>0</v>
      </c>
      <c r="CA493" s="124">
        <v>0</v>
      </c>
      <c r="CB493" s="124">
        <v>0</v>
      </c>
      <c r="CC493" s="125">
        <v>0</v>
      </c>
      <c r="CD493" s="123">
        <v>0</v>
      </c>
      <c r="CE493" s="124">
        <v>0</v>
      </c>
      <c r="CF493" s="124">
        <v>0</v>
      </c>
      <c r="CG493" s="125">
        <v>0</v>
      </c>
      <c r="CH493" s="123">
        <v>0</v>
      </c>
      <c r="CI493" s="124">
        <v>0</v>
      </c>
      <c r="CJ493" s="124">
        <v>0</v>
      </c>
      <c r="CK493" s="125">
        <v>0</v>
      </c>
      <c r="CL493" s="123">
        <v>0</v>
      </c>
      <c r="CM493" s="124">
        <v>0</v>
      </c>
      <c r="CN493" s="124">
        <v>0</v>
      </c>
      <c r="CO493" s="125">
        <v>0</v>
      </c>
      <c r="CP493" s="123">
        <v>0</v>
      </c>
      <c r="CQ493" s="124">
        <v>0</v>
      </c>
      <c r="CR493" s="124">
        <v>0</v>
      </c>
      <c r="CS493" s="125">
        <v>0</v>
      </c>
      <c r="CT493" s="123">
        <v>0</v>
      </c>
      <c r="CU493" s="124">
        <v>0</v>
      </c>
      <c r="CV493" s="124">
        <v>0</v>
      </c>
      <c r="CW493" s="125">
        <v>0</v>
      </c>
      <c r="CX493" s="123">
        <v>0</v>
      </c>
      <c r="CY493" s="124">
        <v>0</v>
      </c>
      <c r="CZ493" s="124">
        <v>0</v>
      </c>
      <c r="DA493" s="125">
        <v>0</v>
      </c>
      <c r="DB493" s="123">
        <v>0</v>
      </c>
      <c r="DC493" s="124">
        <v>0</v>
      </c>
      <c r="DD493" s="124">
        <v>0</v>
      </c>
      <c r="DE493" s="125">
        <v>0</v>
      </c>
      <c r="DF493" s="123">
        <v>0</v>
      </c>
      <c r="DG493" s="124">
        <v>0</v>
      </c>
      <c r="DH493" s="124">
        <v>0</v>
      </c>
      <c r="DI493" s="125">
        <v>0</v>
      </c>
      <c r="DT493" s="124">
        <v>0</v>
      </c>
      <c r="DU493" s="124">
        <v>0</v>
      </c>
      <c r="DV493" s="124">
        <v>0</v>
      </c>
      <c r="DW493" s="124">
        <v>0</v>
      </c>
      <c r="DX493" s="124">
        <v>0</v>
      </c>
      <c r="DY493" s="124">
        <v>0</v>
      </c>
      <c r="DZ493" s="124">
        <v>0</v>
      </c>
      <c r="EA493" s="124">
        <v>0</v>
      </c>
      <c r="EB493" s="124">
        <v>0</v>
      </c>
      <c r="EC493" s="124">
        <v>0</v>
      </c>
      <c r="ED493" s="124">
        <v>0</v>
      </c>
      <c r="EE493" s="124">
        <v>0</v>
      </c>
      <c r="EF493" s="124">
        <v>0</v>
      </c>
      <c r="EG493" s="124">
        <v>0</v>
      </c>
      <c r="EH493" s="124">
        <v>0</v>
      </c>
      <c r="EI493" s="124">
        <v>0</v>
      </c>
      <c r="EJ493" s="124">
        <v>0</v>
      </c>
      <c r="EK493" s="124">
        <v>0</v>
      </c>
    </row>
    <row r="494" spans="1:141" outlineLevel="2" x14ac:dyDescent="0.25">
      <c r="A494" s="90"/>
      <c r="B494" s="90"/>
      <c r="C494" s="90"/>
      <c r="D494" s="90"/>
      <c r="E494" t="str">
        <f>CONCATENATE("- ", $N$10,":")</f>
        <v>- Default:</v>
      </c>
      <c r="F494" s="100"/>
      <c r="I494" s="101"/>
      <c r="J494" s="100"/>
      <c r="M494" s="101"/>
      <c r="N494" s="100"/>
      <c r="Q494" s="101"/>
      <c r="R494" s="100"/>
      <c r="U494" s="101"/>
      <c r="V494" s="100"/>
      <c r="Y494" s="101"/>
      <c r="Z494" s="100"/>
      <c r="AC494" s="101"/>
      <c r="AD494" s="100"/>
      <c r="AG494" s="101"/>
      <c r="AH494" s="100"/>
      <c r="AK494" s="101"/>
      <c r="AL494" s="100"/>
      <c r="AO494" s="101"/>
      <c r="AP494" s="123">
        <v>0</v>
      </c>
      <c r="AQ494" s="124">
        <v>0</v>
      </c>
      <c r="AR494" s="124">
        <v>0</v>
      </c>
      <c r="AS494" s="125">
        <v>0</v>
      </c>
      <c r="AT494" s="123">
        <v>0</v>
      </c>
      <c r="AU494" s="124">
        <v>0</v>
      </c>
      <c r="AV494" s="124">
        <v>0</v>
      </c>
      <c r="AW494" s="125">
        <v>0</v>
      </c>
      <c r="AX494" s="123">
        <v>0</v>
      </c>
      <c r="AY494" s="124">
        <v>0</v>
      </c>
      <c r="AZ494" s="124">
        <v>0</v>
      </c>
      <c r="BA494" s="125">
        <v>0</v>
      </c>
      <c r="BB494" s="123">
        <v>0</v>
      </c>
      <c r="BC494" s="124">
        <v>0</v>
      </c>
      <c r="BD494" s="124">
        <v>0</v>
      </c>
      <c r="BE494" s="125">
        <v>0</v>
      </c>
      <c r="BF494" s="123">
        <v>0</v>
      </c>
      <c r="BG494" s="124">
        <v>0</v>
      </c>
      <c r="BH494" s="124">
        <v>0</v>
      </c>
      <c r="BI494" s="125">
        <v>0</v>
      </c>
      <c r="BJ494" s="123">
        <v>0</v>
      </c>
      <c r="BK494" s="124">
        <v>0</v>
      </c>
      <c r="BL494" s="124">
        <v>0</v>
      </c>
      <c r="BM494" s="125">
        <v>0</v>
      </c>
      <c r="BN494" s="123">
        <v>0</v>
      </c>
      <c r="BO494" s="124">
        <v>0</v>
      </c>
      <c r="BP494" s="124">
        <v>0</v>
      </c>
      <c r="BQ494" s="125">
        <v>0</v>
      </c>
      <c r="BR494" s="123">
        <v>0</v>
      </c>
      <c r="BS494" s="124">
        <v>0</v>
      </c>
      <c r="BT494" s="124">
        <v>0</v>
      </c>
      <c r="BU494" s="125">
        <v>0</v>
      </c>
      <c r="BV494" s="123">
        <v>0</v>
      </c>
      <c r="BW494" s="124">
        <v>0</v>
      </c>
      <c r="BX494" s="124">
        <v>0</v>
      </c>
      <c r="BY494" s="125">
        <v>0</v>
      </c>
      <c r="BZ494" s="123">
        <v>0</v>
      </c>
      <c r="CA494" s="124">
        <v>0</v>
      </c>
      <c r="CB494" s="124">
        <v>0</v>
      </c>
      <c r="CC494" s="125">
        <v>0</v>
      </c>
      <c r="CD494" s="123">
        <v>0</v>
      </c>
      <c r="CE494" s="124">
        <v>0</v>
      </c>
      <c r="CF494" s="124">
        <v>0</v>
      </c>
      <c r="CG494" s="125">
        <v>0</v>
      </c>
      <c r="CH494" s="123">
        <v>0</v>
      </c>
      <c r="CI494" s="124">
        <v>0</v>
      </c>
      <c r="CJ494" s="124">
        <v>0</v>
      </c>
      <c r="CK494" s="125">
        <v>0</v>
      </c>
      <c r="CL494" s="123">
        <v>0</v>
      </c>
      <c r="CM494" s="124">
        <v>0</v>
      </c>
      <c r="CN494" s="124">
        <v>0</v>
      </c>
      <c r="CO494" s="125">
        <v>0</v>
      </c>
      <c r="CP494" s="123">
        <v>0</v>
      </c>
      <c r="CQ494" s="124">
        <v>0</v>
      </c>
      <c r="CR494" s="124">
        <v>0</v>
      </c>
      <c r="CS494" s="125">
        <v>0</v>
      </c>
      <c r="CT494" s="123">
        <v>0</v>
      </c>
      <c r="CU494" s="124">
        <v>0</v>
      </c>
      <c r="CV494" s="124">
        <v>0</v>
      </c>
      <c r="CW494" s="125">
        <v>0</v>
      </c>
      <c r="CX494" s="123">
        <v>0</v>
      </c>
      <c r="CY494" s="124">
        <v>0</v>
      </c>
      <c r="CZ494" s="124">
        <v>0</v>
      </c>
      <c r="DA494" s="125">
        <v>0</v>
      </c>
      <c r="DB494" s="123">
        <v>0</v>
      </c>
      <c r="DC494" s="124">
        <v>0</v>
      </c>
      <c r="DD494" s="124">
        <v>0</v>
      </c>
      <c r="DE494" s="125">
        <v>0</v>
      </c>
      <c r="DF494" s="123">
        <v>0</v>
      </c>
      <c r="DG494" s="124">
        <v>0</v>
      </c>
      <c r="DH494" s="124">
        <v>0</v>
      </c>
      <c r="DI494" s="125">
        <v>0</v>
      </c>
      <c r="DT494" s="124"/>
      <c r="DU494" s="124">
        <f ca="1">DT478</f>
        <v>5.0556449230163163E-2</v>
      </c>
      <c r="DV494" s="124">
        <f t="shared" ref="DV494:EK494" ca="1" si="797">DU494</f>
        <v>5.0556449230163163E-2</v>
      </c>
      <c r="DW494" s="124">
        <f t="shared" ca="1" si="797"/>
        <v>5.0556449230163163E-2</v>
      </c>
      <c r="DX494" s="124">
        <f t="shared" ca="1" si="797"/>
        <v>5.0556449230163163E-2</v>
      </c>
      <c r="DY494" s="124">
        <f t="shared" ca="1" si="797"/>
        <v>5.0556449230163163E-2</v>
      </c>
      <c r="DZ494" s="124">
        <f t="shared" ca="1" si="797"/>
        <v>5.0556449230163163E-2</v>
      </c>
      <c r="EA494" s="124">
        <f t="shared" ca="1" si="797"/>
        <v>5.0556449230163163E-2</v>
      </c>
      <c r="EB494" s="124">
        <f t="shared" ca="1" si="797"/>
        <v>5.0556449230163163E-2</v>
      </c>
      <c r="EC494" s="124">
        <f t="shared" ca="1" si="797"/>
        <v>5.0556449230163163E-2</v>
      </c>
      <c r="ED494" s="124">
        <f t="shared" ca="1" si="797"/>
        <v>5.0556449230163163E-2</v>
      </c>
      <c r="EE494" s="124">
        <f t="shared" ca="1" si="797"/>
        <v>5.0556449230163163E-2</v>
      </c>
      <c r="EF494" s="124">
        <f t="shared" ca="1" si="797"/>
        <v>5.0556449230163163E-2</v>
      </c>
      <c r="EG494" s="124">
        <f t="shared" ca="1" si="797"/>
        <v>5.0556449230163163E-2</v>
      </c>
      <c r="EH494" s="124">
        <f t="shared" ca="1" si="797"/>
        <v>5.0556449230163163E-2</v>
      </c>
      <c r="EI494" s="124">
        <f t="shared" ca="1" si="797"/>
        <v>5.0556449230163163E-2</v>
      </c>
      <c r="EJ494" s="124">
        <f t="shared" ca="1" si="797"/>
        <v>5.0556449230163163E-2</v>
      </c>
      <c r="EK494" s="124">
        <f t="shared" ca="1" si="797"/>
        <v>5.0556449230163163E-2</v>
      </c>
    </row>
    <row r="495" spans="1:141" outlineLevel="2" x14ac:dyDescent="0.25">
      <c r="A495" s="129"/>
      <c r="B495" s="129"/>
      <c r="C495" s="129"/>
      <c r="D495" s="129"/>
      <c r="E495" s="122"/>
      <c r="F495" s="130"/>
      <c r="G495" s="122"/>
      <c r="H495" s="122"/>
      <c r="I495" s="122"/>
      <c r="J495" s="130"/>
      <c r="K495" s="122"/>
      <c r="L495" s="122"/>
      <c r="M495" s="122"/>
      <c r="N495" s="130"/>
      <c r="O495" s="122"/>
      <c r="P495" s="122"/>
      <c r="Q495" s="122"/>
      <c r="R495" s="130"/>
      <c r="S495" s="122"/>
      <c r="T495" s="122"/>
      <c r="U495" s="122"/>
      <c r="V495" s="130"/>
      <c r="W495" s="122"/>
      <c r="X495" s="122"/>
      <c r="Y495" s="122"/>
      <c r="Z495" s="130"/>
      <c r="AA495" s="122"/>
      <c r="AB495" s="122"/>
      <c r="AC495" s="122"/>
      <c r="AD495" s="130"/>
      <c r="AE495" s="122"/>
      <c r="AF495" s="122"/>
      <c r="AG495" s="122"/>
      <c r="AH495" s="130"/>
      <c r="AI495" s="122"/>
      <c r="AJ495" s="122"/>
      <c r="AK495" s="122"/>
      <c r="AL495" s="130"/>
      <c r="AM495" s="122"/>
      <c r="AN495" s="122"/>
      <c r="AO495" s="122"/>
      <c r="AP495" s="130"/>
      <c r="AQ495" s="122"/>
      <c r="AR495" s="122"/>
      <c r="AS495" s="122"/>
      <c r="AT495" s="130"/>
      <c r="AU495" s="122"/>
      <c r="AV495" s="122"/>
      <c r="AW495" s="122"/>
      <c r="AX495" s="130"/>
      <c r="AY495" s="122"/>
      <c r="AZ495" s="122"/>
      <c r="BA495" s="122"/>
      <c r="BB495" s="130"/>
      <c r="BC495" s="122"/>
      <c r="BD495" s="122"/>
      <c r="BE495" s="122"/>
      <c r="BF495" s="130"/>
      <c r="BG495" s="122"/>
      <c r="BH495" s="122"/>
      <c r="BI495" s="122"/>
      <c r="BJ495" s="130"/>
      <c r="BK495" s="122"/>
      <c r="BL495" s="122"/>
      <c r="BM495" s="122"/>
      <c r="BN495" s="130"/>
      <c r="BO495" s="122"/>
      <c r="BP495" s="122"/>
      <c r="BQ495" s="122"/>
      <c r="BR495" s="130"/>
      <c r="BS495" s="122"/>
      <c r="BT495" s="122"/>
      <c r="BU495" s="122"/>
      <c r="BV495" s="130"/>
      <c r="BW495" s="122"/>
      <c r="BX495" s="122"/>
      <c r="BY495" s="122"/>
      <c r="BZ495" s="130"/>
      <c r="CA495" s="122"/>
      <c r="CB495" s="122"/>
      <c r="CC495" s="122"/>
      <c r="CD495" s="130"/>
      <c r="CE495" s="122"/>
      <c r="CF495" s="122"/>
      <c r="CG495" s="122"/>
      <c r="CH495" s="130"/>
      <c r="CI495" s="122"/>
      <c r="CJ495" s="122"/>
      <c r="CK495" s="122"/>
      <c r="CL495" s="130"/>
      <c r="CM495" s="122"/>
      <c r="CN495" s="122"/>
      <c r="CO495" s="122"/>
      <c r="CP495" s="130"/>
      <c r="CQ495" s="122"/>
      <c r="CR495" s="122"/>
      <c r="CS495" s="122"/>
      <c r="CT495" s="130"/>
      <c r="CU495" s="122"/>
      <c r="CV495" s="122"/>
      <c r="CW495" s="122"/>
      <c r="CX495" s="130"/>
      <c r="CY495" s="122"/>
      <c r="CZ495" s="122"/>
      <c r="DA495" s="122"/>
      <c r="DB495" s="130"/>
      <c r="DC495" s="122"/>
      <c r="DD495" s="122"/>
      <c r="DE495" s="122"/>
      <c r="DF495" s="130"/>
      <c r="DG495" s="122"/>
      <c r="DH495" s="122"/>
      <c r="DI495" s="131"/>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2"/>
      <c r="EI495" s="122"/>
      <c r="EJ495" s="122"/>
      <c r="EK495" s="122"/>
    </row>
    <row r="496" spans="1:141" outlineLevel="2" x14ac:dyDescent="0.25">
      <c r="A496" s="90"/>
      <c r="B496" s="90"/>
      <c r="C496" s="90"/>
      <c r="D496" s="90"/>
      <c r="F496" s="100"/>
      <c r="I496" s="101"/>
      <c r="J496" s="100"/>
      <c r="M496" s="101"/>
      <c r="N496" s="100"/>
      <c r="Q496" s="101"/>
      <c r="R496" s="100"/>
      <c r="U496" s="101"/>
      <c r="V496" s="100"/>
      <c r="Y496" s="101"/>
      <c r="Z496" s="100"/>
      <c r="AC496" s="101"/>
      <c r="AD496" s="100"/>
      <c r="AG496" s="101"/>
      <c r="AH496" s="100"/>
      <c r="AK496" s="101"/>
      <c r="AL496" s="100"/>
      <c r="AO496" s="101"/>
      <c r="AP496" s="100"/>
      <c r="AS496" s="101"/>
      <c r="AT496" s="100"/>
      <c r="AW496" s="101"/>
      <c r="AX496" s="100"/>
      <c r="BA496" s="101"/>
      <c r="BB496" s="100"/>
      <c r="BE496" s="101"/>
      <c r="BF496" s="100"/>
      <c r="BI496" s="101"/>
      <c r="BJ496" s="100"/>
      <c r="BM496" s="101"/>
      <c r="BN496" s="100"/>
      <c r="BQ496" s="101"/>
      <c r="BR496" s="100"/>
      <c r="BU496" s="101"/>
      <c r="BV496" s="100"/>
      <c r="BY496" s="101"/>
      <c r="BZ496" s="100"/>
      <c r="CC496" s="101"/>
      <c r="CD496" s="100"/>
      <c r="CG496" s="101"/>
      <c r="CH496" s="100"/>
      <c r="CK496" s="101"/>
      <c r="CL496" s="100"/>
      <c r="CO496" s="101"/>
      <c r="CP496" s="100"/>
      <c r="CS496" s="101"/>
      <c r="CT496" s="100"/>
      <c r="CW496" s="101"/>
      <c r="CX496" s="100"/>
      <c r="DA496" s="101"/>
      <c r="DB496" s="100"/>
      <c r="DE496" s="101"/>
      <c r="DF496" s="100"/>
      <c r="DI496" s="101"/>
    </row>
    <row r="497" spans="1:141" outlineLevel="2" x14ac:dyDescent="0.25">
      <c r="A497" s="90"/>
      <c r="B497" s="90"/>
      <c r="C497" s="111"/>
      <c r="D497" s="90"/>
      <c r="E497" s="132" t="s">
        <v>52</v>
      </c>
      <c r="F497" s="105">
        <f t="shared" ref="F497:AK497" ca="1" si="798">IF(ISNUMBER(F501),F501+IF($I$7=1,F499,0),IF(ISNUMBER(F503),F503+IF($I$7=1,F499,0),""))</f>
        <v>643.17899999999997</v>
      </c>
      <c r="G497" s="106">
        <f t="shared" ca="1" si="798"/>
        <v>643.17899999999997</v>
      </c>
      <c r="H497" s="106">
        <f t="shared" ca="1" si="798"/>
        <v>643.17899999999997</v>
      </c>
      <c r="I497" s="107">
        <f t="shared" ca="1" si="798"/>
        <v>618.17899999999997</v>
      </c>
      <c r="J497" s="105">
        <f t="shared" ca="1" si="798"/>
        <v>618</v>
      </c>
      <c r="K497" s="106">
        <f t="shared" ca="1" si="798"/>
        <v>618</v>
      </c>
      <c r="L497" s="106">
        <f t="shared" ca="1" si="798"/>
        <v>618</v>
      </c>
      <c r="M497" s="107">
        <f t="shared" ca="1" si="798"/>
        <v>618</v>
      </c>
      <c r="N497" s="105">
        <f t="shared" ca="1" si="798"/>
        <v>618</v>
      </c>
      <c r="O497" s="106">
        <f t="shared" ca="1" si="798"/>
        <v>618</v>
      </c>
      <c r="P497" s="106">
        <f t="shared" ca="1" si="798"/>
        <v>618</v>
      </c>
      <c r="Q497" s="107">
        <f t="shared" ca="1" si="798"/>
        <v>618</v>
      </c>
      <c r="R497" s="105">
        <f t="shared" ca="1" si="798"/>
        <v>618</v>
      </c>
      <c r="S497" s="106">
        <f t="shared" ca="1" si="798"/>
        <v>618</v>
      </c>
      <c r="T497" s="106">
        <f t="shared" ca="1" si="798"/>
        <v>618</v>
      </c>
      <c r="U497" s="107">
        <f t="shared" ca="1" si="798"/>
        <v>618</v>
      </c>
      <c r="V497" s="105">
        <f t="shared" ca="1" si="798"/>
        <v>618</v>
      </c>
      <c r="W497" s="106">
        <f t="shared" ca="1" si="798"/>
        <v>618</v>
      </c>
      <c r="X497" s="106">
        <f t="shared" ca="1" si="798"/>
        <v>618</v>
      </c>
      <c r="Y497" s="107">
        <f t="shared" ca="1" si="798"/>
        <v>618</v>
      </c>
      <c r="Z497" s="105">
        <f t="shared" ca="1" si="798"/>
        <v>618</v>
      </c>
      <c r="AA497" s="106">
        <f t="shared" ca="1" si="798"/>
        <v>618</v>
      </c>
      <c r="AB497" s="106">
        <f t="shared" ca="1" si="798"/>
        <v>618</v>
      </c>
      <c r="AC497" s="107">
        <f t="shared" ca="1" si="798"/>
        <v>618</v>
      </c>
      <c r="AD497" s="105">
        <f t="shared" ca="1" si="798"/>
        <v>628</v>
      </c>
      <c r="AE497" s="106">
        <f t="shared" ca="1" si="798"/>
        <v>4193</v>
      </c>
      <c r="AF497" s="106">
        <f t="shared" ca="1" si="798"/>
        <v>4193</v>
      </c>
      <c r="AG497" s="107">
        <f t="shared" ca="1" si="798"/>
        <v>4193</v>
      </c>
      <c r="AH497" s="105">
        <f t="shared" ca="1" si="798"/>
        <v>4193</v>
      </c>
      <c r="AI497" s="106">
        <f t="shared" ca="1" si="798"/>
        <v>4193</v>
      </c>
      <c r="AJ497" s="106">
        <f t="shared" ca="1" si="798"/>
        <v>4302</v>
      </c>
      <c r="AK497" s="107">
        <f t="shared" ca="1" si="798"/>
        <v>4349</v>
      </c>
      <c r="AL497" s="105">
        <f t="shared" ref="AL497:BQ497" ca="1" si="799">IF(ISNUMBER(AL501),AL501+IF($I$7=1,AL499,0),IF(ISNUMBER(AL503),AL503+IF($I$7=1,AL499,0),""))</f>
        <v>4365</v>
      </c>
      <c r="AM497" s="106">
        <f t="shared" ca="1" si="799"/>
        <v>4372</v>
      </c>
      <c r="AN497" s="106">
        <f t="shared" ca="1" si="799"/>
        <v>4372</v>
      </c>
      <c r="AO497" s="107">
        <f t="shared" ca="1" si="799"/>
        <v>4372</v>
      </c>
      <c r="AP497" s="105">
        <f t="shared" ca="1" si="799"/>
        <v>4430</v>
      </c>
      <c r="AQ497" s="106">
        <f t="shared" ca="1" si="799"/>
        <v>4430</v>
      </c>
      <c r="AR497" s="106">
        <f t="shared" ca="1" si="799"/>
        <v>4430</v>
      </c>
      <c r="AS497" s="107">
        <f t="shared" ca="1" si="799"/>
        <v>4430</v>
      </c>
      <c r="AT497" s="105">
        <f t="shared" ca="1" si="799"/>
        <v>4453</v>
      </c>
      <c r="AU497" s="106">
        <f t="shared" ca="1" si="799"/>
        <v>4622</v>
      </c>
      <c r="AV497" s="106">
        <f t="shared" ca="1" si="799"/>
        <v>4724</v>
      </c>
      <c r="AW497" s="107">
        <f t="shared" ca="1" si="799"/>
        <v>4724</v>
      </c>
      <c r="AX497" s="105">
        <f t="shared" ca="1" si="799"/>
        <v>4724</v>
      </c>
      <c r="AY497" s="106">
        <f t="shared" ca="1" si="799"/>
        <v>4724</v>
      </c>
      <c r="AZ497" s="106">
        <f t="shared" ca="1" si="799"/>
        <v>4724</v>
      </c>
      <c r="BA497" s="107">
        <f t="shared" ca="1" si="799"/>
        <v>4724</v>
      </c>
      <c r="BB497" s="105">
        <f t="shared" ca="1" si="799"/>
        <v>4724</v>
      </c>
      <c r="BC497" s="106">
        <f t="shared" ca="1" si="799"/>
        <v>4724</v>
      </c>
      <c r="BD497" s="106">
        <f t="shared" ca="1" si="799"/>
        <v>4724</v>
      </c>
      <c r="BE497" s="107">
        <f t="shared" ca="1" si="799"/>
        <v>4724</v>
      </c>
      <c r="BF497" s="105">
        <f t="shared" ca="1" si="799"/>
        <v>4724</v>
      </c>
      <c r="BG497" s="106">
        <f t="shared" ca="1" si="799"/>
        <v>4724</v>
      </c>
      <c r="BH497" s="106">
        <f t="shared" ca="1" si="799"/>
        <v>4724</v>
      </c>
      <c r="BI497" s="107">
        <f t="shared" ca="1" si="799"/>
        <v>4724</v>
      </c>
      <c r="BJ497" s="105">
        <f t="shared" ca="1" si="799"/>
        <v>4724</v>
      </c>
      <c r="BK497" s="106">
        <f t="shared" ca="1" si="799"/>
        <v>4724</v>
      </c>
      <c r="BL497" s="106">
        <f t="shared" ca="1" si="799"/>
        <v>4724</v>
      </c>
      <c r="BM497" s="107">
        <f t="shared" ca="1" si="799"/>
        <v>4724</v>
      </c>
      <c r="BN497" s="105">
        <f t="shared" ca="1" si="799"/>
        <v>4724</v>
      </c>
      <c r="BO497" s="106">
        <f t="shared" ca="1" si="799"/>
        <v>4724</v>
      </c>
      <c r="BP497" s="106">
        <f t="shared" ca="1" si="799"/>
        <v>4724</v>
      </c>
      <c r="BQ497" s="107">
        <f t="shared" ca="1" si="799"/>
        <v>4724</v>
      </c>
      <c r="BR497" s="105">
        <f t="shared" ref="BR497:CW497" ca="1" si="800">IF(ISNUMBER(BR501),BR501+IF($I$7=1,BR499,0),IF(ISNUMBER(BR503),BR503+IF($I$7=1,BR499,0),""))</f>
        <v>4724</v>
      </c>
      <c r="BS497" s="106">
        <f t="shared" ca="1" si="800"/>
        <v>4724</v>
      </c>
      <c r="BT497" s="106">
        <f t="shared" ca="1" si="800"/>
        <v>4724</v>
      </c>
      <c r="BU497" s="107">
        <f t="shared" ca="1" si="800"/>
        <v>4724</v>
      </c>
      <c r="BV497" s="105">
        <f t="shared" ca="1" si="800"/>
        <v>4724</v>
      </c>
      <c r="BW497" s="106">
        <f t="shared" ca="1" si="800"/>
        <v>4724</v>
      </c>
      <c r="BX497" s="106">
        <f t="shared" ca="1" si="800"/>
        <v>4724</v>
      </c>
      <c r="BY497" s="107">
        <f t="shared" ca="1" si="800"/>
        <v>4724</v>
      </c>
      <c r="BZ497" s="105">
        <f t="shared" ca="1" si="800"/>
        <v>4724</v>
      </c>
      <c r="CA497" s="106">
        <f t="shared" ca="1" si="800"/>
        <v>4724</v>
      </c>
      <c r="CB497" s="106">
        <f t="shared" ca="1" si="800"/>
        <v>4724</v>
      </c>
      <c r="CC497" s="107">
        <f t="shared" ca="1" si="800"/>
        <v>4724</v>
      </c>
      <c r="CD497" s="105">
        <f t="shared" ca="1" si="800"/>
        <v>4724</v>
      </c>
      <c r="CE497" s="106">
        <f t="shared" ca="1" si="800"/>
        <v>4724</v>
      </c>
      <c r="CF497" s="106">
        <f t="shared" ca="1" si="800"/>
        <v>4724</v>
      </c>
      <c r="CG497" s="107">
        <f t="shared" ca="1" si="800"/>
        <v>4724</v>
      </c>
      <c r="CH497" s="105">
        <f t="shared" ca="1" si="800"/>
        <v>4724</v>
      </c>
      <c r="CI497" s="106">
        <f t="shared" ca="1" si="800"/>
        <v>4724</v>
      </c>
      <c r="CJ497" s="106">
        <f t="shared" ca="1" si="800"/>
        <v>4724</v>
      </c>
      <c r="CK497" s="107">
        <f t="shared" ca="1" si="800"/>
        <v>4724</v>
      </c>
      <c r="CL497" s="105">
        <f t="shared" ca="1" si="800"/>
        <v>4724</v>
      </c>
      <c r="CM497" s="106">
        <f t="shared" ca="1" si="800"/>
        <v>4724</v>
      </c>
      <c r="CN497" s="106">
        <f t="shared" ca="1" si="800"/>
        <v>4724</v>
      </c>
      <c r="CO497" s="107">
        <f t="shared" ca="1" si="800"/>
        <v>4724</v>
      </c>
      <c r="CP497" s="105">
        <f t="shared" ca="1" si="800"/>
        <v>4724</v>
      </c>
      <c r="CQ497" s="106">
        <f t="shared" ca="1" si="800"/>
        <v>4724</v>
      </c>
      <c r="CR497" s="106">
        <f t="shared" ca="1" si="800"/>
        <v>4724</v>
      </c>
      <c r="CS497" s="107">
        <f t="shared" ca="1" si="800"/>
        <v>4724</v>
      </c>
      <c r="CT497" s="105">
        <f t="shared" ca="1" si="800"/>
        <v>4724</v>
      </c>
      <c r="CU497" s="106">
        <f t="shared" ca="1" si="800"/>
        <v>4724</v>
      </c>
      <c r="CV497" s="106">
        <f t="shared" ca="1" si="800"/>
        <v>4724</v>
      </c>
      <c r="CW497" s="107">
        <f t="shared" ca="1" si="800"/>
        <v>4724</v>
      </c>
      <c r="CX497" s="105">
        <f t="shared" ref="CX497:DI497" ca="1" si="801">IF(ISNUMBER(CX501),CX501+IF($I$7=1,CX499,0),IF(ISNUMBER(CX503),CX503+IF($I$7=1,CX499,0),""))</f>
        <v>4724</v>
      </c>
      <c r="CY497" s="106">
        <f t="shared" ca="1" si="801"/>
        <v>4724</v>
      </c>
      <c r="CZ497" s="106">
        <f t="shared" ca="1" si="801"/>
        <v>4724</v>
      </c>
      <c r="DA497" s="107">
        <f t="shared" ca="1" si="801"/>
        <v>4724</v>
      </c>
      <c r="DB497" s="105">
        <f t="shared" ca="1" si="801"/>
        <v>4724</v>
      </c>
      <c r="DC497" s="106">
        <f t="shared" ca="1" si="801"/>
        <v>4724</v>
      </c>
      <c r="DD497" s="106">
        <f t="shared" ca="1" si="801"/>
        <v>4724</v>
      </c>
      <c r="DE497" s="107">
        <f t="shared" ca="1" si="801"/>
        <v>4724</v>
      </c>
      <c r="DF497" s="105">
        <f t="shared" ca="1" si="801"/>
        <v>4724</v>
      </c>
      <c r="DG497" s="106">
        <f t="shared" ca="1" si="801"/>
        <v>4724</v>
      </c>
      <c r="DH497" s="106">
        <f t="shared" ca="1" si="801"/>
        <v>4724</v>
      </c>
      <c r="DI497" s="107">
        <f t="shared" ca="1" si="801"/>
        <v>4724</v>
      </c>
      <c r="DK497" s="106">
        <f t="shared" ref="DK497:EK497" ca="1" si="802">SUM(OFFSET($E497,,MATCH(DK$3,$F$5:$DI$5,0)+3,,1))</f>
        <v>618.17899999999997</v>
      </c>
      <c r="DL497" s="106">
        <f t="shared" ca="1" si="802"/>
        <v>618</v>
      </c>
      <c r="DM497" s="106">
        <f t="shared" ca="1" si="802"/>
        <v>618</v>
      </c>
      <c r="DN497" s="106">
        <f t="shared" ca="1" si="802"/>
        <v>618</v>
      </c>
      <c r="DO497" s="106">
        <f t="shared" ca="1" si="802"/>
        <v>618</v>
      </c>
      <c r="DP497" s="106">
        <f t="shared" ca="1" si="802"/>
        <v>618</v>
      </c>
      <c r="DQ497" s="106">
        <f t="shared" ca="1" si="802"/>
        <v>4193</v>
      </c>
      <c r="DR497" s="106">
        <f t="shared" ca="1" si="802"/>
        <v>4349</v>
      </c>
      <c r="DS497" s="106">
        <f t="shared" ca="1" si="802"/>
        <v>4372</v>
      </c>
      <c r="DT497" s="106">
        <f t="shared" ca="1" si="802"/>
        <v>4430</v>
      </c>
      <c r="DU497" s="106">
        <f t="shared" ca="1" si="802"/>
        <v>4724</v>
      </c>
      <c r="DV497" s="106">
        <f t="shared" ca="1" si="802"/>
        <v>4724</v>
      </c>
      <c r="DW497" s="106">
        <f t="shared" ca="1" si="802"/>
        <v>4724</v>
      </c>
      <c r="DX497" s="106">
        <f t="shared" ca="1" si="802"/>
        <v>4724</v>
      </c>
      <c r="DY497" s="106">
        <f t="shared" ca="1" si="802"/>
        <v>4724</v>
      </c>
      <c r="DZ497" s="106">
        <f t="shared" ca="1" si="802"/>
        <v>4724</v>
      </c>
      <c r="EA497" s="106">
        <f t="shared" ca="1" si="802"/>
        <v>4724</v>
      </c>
      <c r="EB497" s="106">
        <f t="shared" ca="1" si="802"/>
        <v>4724</v>
      </c>
      <c r="EC497" s="106">
        <f t="shared" ca="1" si="802"/>
        <v>4724</v>
      </c>
      <c r="ED497" s="106">
        <f t="shared" ca="1" si="802"/>
        <v>4724</v>
      </c>
      <c r="EE497" s="106">
        <f t="shared" ca="1" si="802"/>
        <v>4724</v>
      </c>
      <c r="EF497" s="106">
        <f t="shared" ca="1" si="802"/>
        <v>4724</v>
      </c>
      <c r="EG497" s="106">
        <f t="shared" ca="1" si="802"/>
        <v>4724</v>
      </c>
      <c r="EH497" s="106">
        <f t="shared" ca="1" si="802"/>
        <v>4724</v>
      </c>
      <c r="EI497" s="106">
        <f t="shared" ca="1" si="802"/>
        <v>4724</v>
      </c>
      <c r="EJ497" s="106">
        <f t="shared" ca="1" si="802"/>
        <v>4724</v>
      </c>
      <c r="EK497" s="106">
        <f t="shared" ca="1" si="802"/>
        <v>4724</v>
      </c>
    </row>
    <row r="498" spans="1:141" outlineLevel="2" x14ac:dyDescent="0.25">
      <c r="A498" s="90"/>
      <c r="B498" s="90"/>
      <c r="C498" s="90"/>
      <c r="D498" s="90"/>
      <c r="F498" s="100"/>
      <c r="I498" s="101"/>
      <c r="J498" s="100"/>
      <c r="M498" s="101"/>
      <c r="N498" s="100"/>
      <c r="Q498" s="101"/>
      <c r="R498" s="100"/>
      <c r="U498" s="101"/>
      <c r="V498" s="100"/>
      <c r="Y498" s="101"/>
      <c r="Z498" s="100"/>
      <c r="AC498" s="101"/>
      <c r="AD498" s="100"/>
      <c r="AG498" s="101"/>
      <c r="AH498" s="100"/>
      <c r="AK498" s="101"/>
      <c r="AL498" s="100"/>
      <c r="AO498" s="101"/>
      <c r="AP498" s="100"/>
      <c r="AS498" s="101"/>
      <c r="AT498" s="100"/>
      <c r="AW498" s="101"/>
      <c r="AX498" s="100"/>
      <c r="BA498" s="101"/>
      <c r="BB498" s="100"/>
      <c r="BE498" s="101"/>
      <c r="BF498" s="100"/>
      <c r="BI498" s="101"/>
      <c r="BJ498" s="100"/>
      <c r="BM498" s="101"/>
      <c r="BN498" s="100"/>
      <c r="BQ498" s="101"/>
      <c r="BR498" s="100"/>
      <c r="BU498" s="101"/>
      <c r="BV498" s="100"/>
      <c r="BY498" s="101"/>
      <c r="BZ498" s="100"/>
      <c r="CC498" s="101"/>
      <c r="CD498" s="100"/>
      <c r="CG498" s="101"/>
      <c r="CH498" s="100"/>
      <c r="CK498" s="101"/>
      <c r="CL498" s="100"/>
      <c r="CO498" s="101"/>
      <c r="CP498" s="100"/>
      <c r="CS498" s="101"/>
      <c r="CT498" s="100"/>
      <c r="CW498" s="101"/>
      <c r="CX498" s="100"/>
      <c r="DA498" s="101"/>
      <c r="DB498" s="100"/>
      <c r="DE498" s="101"/>
      <c r="DF498" s="100"/>
      <c r="DI498" s="101"/>
    </row>
    <row r="499" spans="1:141" outlineLevel="2" x14ac:dyDescent="0.25">
      <c r="A499" s="90" t="str">
        <f>A501</f>
        <v>bs</v>
      </c>
      <c r="B499" s="90" t="str">
        <f>B501</f>
        <v>goodwill</v>
      </c>
      <c r="C499" s="111">
        <f>C501</f>
        <v>9.9999999999999995E-7</v>
      </c>
      <c r="D499" s="90"/>
      <c r="E499" t="str">
        <f>CONCATENATE(E497," - adjustment")</f>
        <v>Goodwill - adjustment</v>
      </c>
      <c r="F499" s="117">
        <v>0</v>
      </c>
      <c r="G499" s="118">
        <v>0</v>
      </c>
      <c r="H499" s="118">
        <v>0</v>
      </c>
      <c r="I499" s="119" cm="1">
        <f t="array" aca="1" ref="I499" ca="1">IF(ISNUMBER(INDEX('DataModel-NVDA'!$ET$4:$FT$109,MATCH(1,('DataModel-NVDA'!$EO$4:$EO$109=$A499)*('DataModel-NVDA'!$EP$4:$EP$109=$B499),0),MATCH(CONCATENATE("FY ",RIGHT(I$3,4)),'DataModel-NVDA'!$ET$2:$FT$2,0))*$C499),INDEX('DataModel-NVDA'!$ET$4:$FT$109,MATCH(1,('DataModel-NVDA'!$EO$4:$EO$109=$A499)*('DataModel-NVDA'!$EP$4:$EP$109=$B499),0),MATCH(CONCATENATE("FY ",RIGHT(I$3,4)),'DataModel-NVDA'!$ET$2:$FT$2,0))*$C499,0)</f>
        <v>0</v>
      </c>
      <c r="J499" s="117">
        <v>0</v>
      </c>
      <c r="K499" s="118">
        <v>0</v>
      </c>
      <c r="L499" s="118">
        <v>0</v>
      </c>
      <c r="M499" s="119" cm="1">
        <f t="array" aca="1" ref="M499" ca="1">IF(ISNUMBER(INDEX('DataModel-NVDA'!$ET$4:$FT$109,MATCH(1,('DataModel-NVDA'!$EO$4:$EO$109=$A499)*('DataModel-NVDA'!$EP$4:$EP$109=$B499),0),MATCH(CONCATENATE("FY ",RIGHT(M$3,4)),'DataModel-NVDA'!$ET$2:$FT$2,0))*$C499),INDEX('DataModel-NVDA'!$ET$4:$FT$109,MATCH(1,('DataModel-NVDA'!$EO$4:$EO$109=$A499)*('DataModel-NVDA'!$EP$4:$EP$109=$B499),0),MATCH(CONCATENATE("FY ",RIGHT(M$3,4)),'DataModel-NVDA'!$ET$2:$FT$2,0))*$C499,0)</f>
        <v>0</v>
      </c>
      <c r="N499" s="117">
        <v>0</v>
      </c>
      <c r="O499" s="118">
        <v>0</v>
      </c>
      <c r="P499" s="118">
        <v>0</v>
      </c>
      <c r="Q499" s="119" cm="1">
        <f t="array" aca="1" ref="Q499" ca="1">IF(ISNUMBER(INDEX('DataModel-NVDA'!$ET$4:$FT$109,MATCH(1,('DataModel-NVDA'!$EO$4:$EO$109=$A499)*('DataModel-NVDA'!$EP$4:$EP$109=$B499),0),MATCH(CONCATENATE("FY ",RIGHT(Q$3,4)),'DataModel-NVDA'!$ET$2:$FT$2,0))*$C499),INDEX('DataModel-NVDA'!$ET$4:$FT$109,MATCH(1,('DataModel-NVDA'!$EO$4:$EO$109=$A499)*('DataModel-NVDA'!$EP$4:$EP$109=$B499),0),MATCH(CONCATENATE("FY ",RIGHT(Q$3,4)),'DataModel-NVDA'!$ET$2:$FT$2,0))*$C499,0)</f>
        <v>0</v>
      </c>
      <c r="R499" s="117">
        <v>0</v>
      </c>
      <c r="S499" s="118">
        <v>0</v>
      </c>
      <c r="T499" s="118">
        <v>0</v>
      </c>
      <c r="U499" s="119" cm="1">
        <f t="array" aca="1" ref="U499" ca="1">IF(ISNUMBER(INDEX('DataModel-NVDA'!$ET$4:$FT$109,MATCH(1,('DataModel-NVDA'!$EO$4:$EO$109=$A499)*('DataModel-NVDA'!$EP$4:$EP$109=$B499),0),MATCH(CONCATENATE("FY ",RIGHT(U$3,4)),'DataModel-NVDA'!$ET$2:$FT$2,0))*$C499),INDEX('DataModel-NVDA'!$ET$4:$FT$109,MATCH(1,('DataModel-NVDA'!$EO$4:$EO$109=$A499)*('DataModel-NVDA'!$EP$4:$EP$109=$B499),0),MATCH(CONCATENATE("FY ",RIGHT(U$3,4)),'DataModel-NVDA'!$ET$2:$FT$2,0))*$C499,0)</f>
        <v>0</v>
      </c>
      <c r="V499" s="117">
        <v>0</v>
      </c>
      <c r="W499" s="118">
        <v>0</v>
      </c>
      <c r="X499" s="118">
        <v>0</v>
      </c>
      <c r="Y499" s="119" cm="1">
        <f t="array" aca="1" ref="Y499" ca="1">IF(ISNUMBER(INDEX('DataModel-NVDA'!$ET$4:$FT$109,MATCH(1,('DataModel-NVDA'!$EO$4:$EO$109=$A499)*('DataModel-NVDA'!$EP$4:$EP$109=$B499),0),MATCH(CONCATENATE("FY ",RIGHT(Y$3,4)),'DataModel-NVDA'!$ET$2:$FT$2,0))*$C499),INDEX('DataModel-NVDA'!$ET$4:$FT$109,MATCH(1,('DataModel-NVDA'!$EO$4:$EO$109=$A499)*('DataModel-NVDA'!$EP$4:$EP$109=$B499),0),MATCH(CONCATENATE("FY ",RIGHT(Y$3,4)),'DataModel-NVDA'!$ET$2:$FT$2,0))*$C499,0)</f>
        <v>0</v>
      </c>
      <c r="Z499" s="117">
        <v>0</v>
      </c>
      <c r="AA499" s="118">
        <v>0</v>
      </c>
      <c r="AB499" s="118">
        <v>0</v>
      </c>
      <c r="AC499" s="119" cm="1">
        <f t="array" aca="1" ref="AC499" ca="1">IF(ISNUMBER(INDEX('DataModel-NVDA'!$ET$4:$FT$109,MATCH(1,('DataModel-NVDA'!$EO$4:$EO$109=$A499)*('DataModel-NVDA'!$EP$4:$EP$109=$B499),0),MATCH(CONCATENATE("FY ",RIGHT(AC$3,4)),'DataModel-NVDA'!$ET$2:$FT$2,0))*$C499),INDEX('DataModel-NVDA'!$ET$4:$FT$109,MATCH(1,('DataModel-NVDA'!$EO$4:$EO$109=$A499)*('DataModel-NVDA'!$EP$4:$EP$109=$B499),0),MATCH(CONCATENATE("FY ",RIGHT(AC$3,4)),'DataModel-NVDA'!$ET$2:$FT$2,0))*$C499,0)</f>
        <v>0</v>
      </c>
      <c r="AD499" s="117">
        <v>0</v>
      </c>
      <c r="AE499" s="118">
        <v>0</v>
      </c>
      <c r="AF499" s="118">
        <v>0</v>
      </c>
      <c r="AG499" s="119" cm="1">
        <f t="array" aca="1" ref="AG499" ca="1">IF(ISNUMBER(INDEX('DataModel-NVDA'!$ET$4:$FT$109,MATCH(1,('DataModel-NVDA'!$EO$4:$EO$109=$A499)*('DataModel-NVDA'!$EP$4:$EP$109=$B499),0),MATCH(CONCATENATE("FY ",RIGHT(AG$3,4)),'DataModel-NVDA'!$ET$2:$FT$2,0))*$C499),INDEX('DataModel-NVDA'!$ET$4:$FT$109,MATCH(1,('DataModel-NVDA'!$EO$4:$EO$109=$A499)*('DataModel-NVDA'!$EP$4:$EP$109=$B499),0),MATCH(CONCATENATE("FY ",RIGHT(AG$3,4)),'DataModel-NVDA'!$ET$2:$FT$2,0))*$C499,0)</f>
        <v>0</v>
      </c>
      <c r="AH499" s="117">
        <v>0</v>
      </c>
      <c r="AI499" s="118">
        <v>0</v>
      </c>
      <c r="AJ499" s="118">
        <v>0</v>
      </c>
      <c r="AK499" s="119" cm="1">
        <f t="array" aca="1" ref="AK499" ca="1">IF(ISNUMBER(INDEX('DataModel-NVDA'!$ET$4:$FT$109,MATCH(1,('DataModel-NVDA'!$EO$4:$EO$109=$A499)*('DataModel-NVDA'!$EP$4:$EP$109=$B499),0),MATCH(CONCATENATE("FY ",RIGHT(AK$3,4)),'DataModel-NVDA'!$ET$2:$FT$2,0))*$C499),INDEX('DataModel-NVDA'!$ET$4:$FT$109,MATCH(1,('DataModel-NVDA'!$EO$4:$EO$109=$A499)*('DataModel-NVDA'!$EP$4:$EP$109=$B499),0),MATCH(CONCATENATE("FY ",RIGHT(AK$3,4)),'DataModel-NVDA'!$ET$2:$FT$2,0))*$C499,0)</f>
        <v>0</v>
      </c>
      <c r="AL499" s="117">
        <v>0</v>
      </c>
      <c r="AM499" s="118">
        <v>0</v>
      </c>
      <c r="AN499" s="118">
        <v>0</v>
      </c>
      <c r="AO499" s="119" cm="1">
        <f t="array" aca="1" ref="AO499" ca="1">IF(ISNUMBER(INDEX('DataModel-NVDA'!$ET$4:$FT$109,MATCH(1,('DataModel-NVDA'!$EO$4:$EO$109=$A499)*('DataModel-NVDA'!$EP$4:$EP$109=$B499),0),MATCH(CONCATENATE("FY ",RIGHT(AO$3,4)),'DataModel-NVDA'!$ET$2:$FT$2,0))*$C499),INDEX('DataModel-NVDA'!$ET$4:$FT$109,MATCH(1,('DataModel-NVDA'!$EO$4:$EO$109=$A499)*('DataModel-NVDA'!$EP$4:$EP$109=$B499),0),MATCH(CONCATENATE("FY ",RIGHT(AO$3,4)),'DataModel-NVDA'!$ET$2:$FT$2,0))*$C499,0)</f>
        <v>0</v>
      </c>
      <c r="AP499" s="117">
        <v>0</v>
      </c>
      <c r="AQ499" s="118">
        <v>0</v>
      </c>
      <c r="AR499" s="118">
        <v>0</v>
      </c>
      <c r="AS499" s="119" cm="1">
        <f t="array" aca="1" ref="AS499" ca="1">IF(ISNUMBER(INDEX('DataModel-NVDA'!$ET$4:$FT$109,MATCH(1,('DataModel-NVDA'!$EO$4:$EO$109=$A499)*('DataModel-NVDA'!$EP$4:$EP$109=$B499),0),MATCH(CONCATENATE("FY ",RIGHT(AS$3,4)),'DataModel-NVDA'!$ET$2:$FT$2,0))*$C499),INDEX('DataModel-NVDA'!$ET$4:$FT$109,MATCH(1,('DataModel-NVDA'!$EO$4:$EO$109=$A499)*('DataModel-NVDA'!$EP$4:$EP$109=$B499),0),MATCH(CONCATENATE("FY ",RIGHT(AS$3,4)),'DataModel-NVDA'!$ET$2:$FT$2,0))*$C499,0)</f>
        <v>0</v>
      </c>
      <c r="AT499" s="117">
        <v>0</v>
      </c>
      <c r="AU499" s="118">
        <v>0</v>
      </c>
      <c r="AV499" s="118">
        <v>0</v>
      </c>
      <c r="AW499" s="119" cm="1">
        <f t="array" aca="1" ref="AW499" ca="1">IF(ISNUMBER(INDEX('DataModel-NVDA'!$ET$4:$FT$109,MATCH(1,('DataModel-NVDA'!$EO$4:$EO$109=$A499)*('DataModel-NVDA'!$EP$4:$EP$109=$B499),0),MATCH(CONCATENATE("FY ",RIGHT(AW$3,4)),'DataModel-NVDA'!$ET$2:$FT$2,0))*$C499),INDEX('DataModel-NVDA'!$ET$4:$FT$109,MATCH(1,('DataModel-NVDA'!$EO$4:$EO$109=$A499)*('DataModel-NVDA'!$EP$4:$EP$109=$B499),0),MATCH(CONCATENATE("FY ",RIGHT(AW$3,4)),'DataModel-NVDA'!$ET$2:$FT$2,0))*$C499,0)</f>
        <v>0</v>
      </c>
      <c r="AX499" s="117">
        <v>0</v>
      </c>
      <c r="AY499" s="118">
        <v>0</v>
      </c>
      <c r="AZ499" s="118">
        <v>0</v>
      </c>
      <c r="BA499" s="119" cm="1">
        <f t="array" aca="1" ref="BA499" ca="1">IF(ISNUMBER(INDEX('DataModel-NVDA'!$ET$4:$FT$109,MATCH(1,('DataModel-NVDA'!$EO$4:$EO$109=$A499)*('DataModel-NVDA'!$EP$4:$EP$109=$B499),0),MATCH(CONCATENATE("FY ",RIGHT(BA$3,4)),'DataModel-NVDA'!$ET$2:$FT$2,0))*$C499),INDEX('DataModel-NVDA'!$ET$4:$FT$109,MATCH(1,('DataModel-NVDA'!$EO$4:$EO$109=$A499)*('DataModel-NVDA'!$EP$4:$EP$109=$B499),0),MATCH(CONCATENATE("FY ",RIGHT(BA$3,4)),'DataModel-NVDA'!$ET$2:$FT$2,0))*$C499,0)</f>
        <v>0</v>
      </c>
      <c r="BB499" s="117">
        <v>0</v>
      </c>
      <c r="BC499" s="118">
        <v>0</v>
      </c>
      <c r="BD499" s="118">
        <v>0</v>
      </c>
      <c r="BE499" s="119" cm="1">
        <f t="array" aca="1" ref="BE499" ca="1">IF(ISNUMBER(INDEX('DataModel-NVDA'!$ET$4:$FT$109,MATCH(1,('DataModel-NVDA'!$EO$4:$EO$109=$A499)*('DataModel-NVDA'!$EP$4:$EP$109=$B499),0),MATCH(CONCATENATE("FY ",RIGHT(BE$3,4)),'DataModel-NVDA'!$ET$2:$FT$2,0))*$C499),INDEX('DataModel-NVDA'!$ET$4:$FT$109,MATCH(1,('DataModel-NVDA'!$EO$4:$EO$109=$A499)*('DataModel-NVDA'!$EP$4:$EP$109=$B499),0),MATCH(CONCATENATE("FY ",RIGHT(BE$3,4)),'DataModel-NVDA'!$ET$2:$FT$2,0))*$C499,0)</f>
        <v>0</v>
      </c>
      <c r="BF499" s="117">
        <v>0</v>
      </c>
      <c r="BG499" s="118">
        <v>0</v>
      </c>
      <c r="BH499" s="118">
        <v>0</v>
      </c>
      <c r="BI499" s="119" cm="1">
        <f t="array" aca="1" ref="BI499" ca="1">IF(ISNUMBER(INDEX('DataModel-NVDA'!$ET$4:$FT$109,MATCH(1,('DataModel-NVDA'!$EO$4:$EO$109=$A499)*('DataModel-NVDA'!$EP$4:$EP$109=$B499),0),MATCH(CONCATENATE("FY ",RIGHT(BI$3,4)),'DataModel-NVDA'!$ET$2:$FT$2,0))*$C499),INDEX('DataModel-NVDA'!$ET$4:$FT$109,MATCH(1,('DataModel-NVDA'!$EO$4:$EO$109=$A499)*('DataModel-NVDA'!$EP$4:$EP$109=$B499),0),MATCH(CONCATENATE("FY ",RIGHT(BI$3,4)),'DataModel-NVDA'!$ET$2:$FT$2,0))*$C499,0)</f>
        <v>0</v>
      </c>
      <c r="BJ499" s="117">
        <v>0</v>
      </c>
      <c r="BK499" s="118">
        <v>0</v>
      </c>
      <c r="BL499" s="118">
        <v>0</v>
      </c>
      <c r="BM499" s="119" cm="1">
        <f t="array" aca="1" ref="BM499" ca="1">IF(ISNUMBER(INDEX('DataModel-NVDA'!$ET$4:$FT$109,MATCH(1,('DataModel-NVDA'!$EO$4:$EO$109=$A499)*('DataModel-NVDA'!$EP$4:$EP$109=$B499),0),MATCH(CONCATENATE("FY ",RIGHT(BM$3,4)),'DataModel-NVDA'!$ET$2:$FT$2,0))*$C499),INDEX('DataModel-NVDA'!$ET$4:$FT$109,MATCH(1,('DataModel-NVDA'!$EO$4:$EO$109=$A499)*('DataModel-NVDA'!$EP$4:$EP$109=$B499),0),MATCH(CONCATENATE("FY ",RIGHT(BM$3,4)),'DataModel-NVDA'!$ET$2:$FT$2,0))*$C499,0)</f>
        <v>0</v>
      </c>
      <c r="BN499" s="117">
        <v>0</v>
      </c>
      <c r="BO499" s="118">
        <v>0</v>
      </c>
      <c r="BP499" s="118">
        <v>0</v>
      </c>
      <c r="BQ499" s="119" cm="1">
        <f t="array" aca="1" ref="BQ499" ca="1">IF(ISNUMBER(INDEX('DataModel-NVDA'!$ET$4:$FT$109,MATCH(1,('DataModel-NVDA'!$EO$4:$EO$109=$A499)*('DataModel-NVDA'!$EP$4:$EP$109=$B499),0),MATCH(CONCATENATE("FY ",RIGHT(BQ$3,4)),'DataModel-NVDA'!$ET$2:$FT$2,0))*$C499),INDEX('DataModel-NVDA'!$ET$4:$FT$109,MATCH(1,('DataModel-NVDA'!$EO$4:$EO$109=$A499)*('DataModel-NVDA'!$EP$4:$EP$109=$B499),0),MATCH(CONCATENATE("FY ",RIGHT(BQ$3,4)),'DataModel-NVDA'!$ET$2:$FT$2,0))*$C499,0)</f>
        <v>0</v>
      </c>
      <c r="BR499" s="117">
        <v>0</v>
      </c>
      <c r="BS499" s="118">
        <v>0</v>
      </c>
      <c r="BT499" s="118">
        <v>0</v>
      </c>
      <c r="BU499" s="119" cm="1">
        <f t="array" aca="1" ref="BU499" ca="1">IF(ISNUMBER(INDEX('DataModel-NVDA'!$ET$4:$FT$109,MATCH(1,('DataModel-NVDA'!$EO$4:$EO$109=$A499)*('DataModel-NVDA'!$EP$4:$EP$109=$B499),0),MATCH(CONCATENATE("FY ",RIGHT(BU$3,4)),'DataModel-NVDA'!$ET$2:$FT$2,0))*$C499),INDEX('DataModel-NVDA'!$ET$4:$FT$109,MATCH(1,('DataModel-NVDA'!$EO$4:$EO$109=$A499)*('DataModel-NVDA'!$EP$4:$EP$109=$B499),0),MATCH(CONCATENATE("FY ",RIGHT(BU$3,4)),'DataModel-NVDA'!$ET$2:$FT$2,0))*$C499,0)</f>
        <v>0</v>
      </c>
      <c r="BV499" s="117">
        <v>0</v>
      </c>
      <c r="BW499" s="118">
        <v>0</v>
      </c>
      <c r="BX499" s="118">
        <v>0</v>
      </c>
      <c r="BY499" s="119" cm="1">
        <f t="array" aca="1" ref="BY499" ca="1">IF(ISNUMBER(INDEX('DataModel-NVDA'!$ET$4:$FT$109,MATCH(1,('DataModel-NVDA'!$EO$4:$EO$109=$A499)*('DataModel-NVDA'!$EP$4:$EP$109=$B499),0),MATCH(CONCATENATE("FY ",RIGHT(BY$3,4)),'DataModel-NVDA'!$ET$2:$FT$2,0))*$C499),INDEX('DataModel-NVDA'!$ET$4:$FT$109,MATCH(1,('DataModel-NVDA'!$EO$4:$EO$109=$A499)*('DataModel-NVDA'!$EP$4:$EP$109=$B499),0),MATCH(CONCATENATE("FY ",RIGHT(BY$3,4)),'DataModel-NVDA'!$ET$2:$FT$2,0))*$C499,0)</f>
        <v>0</v>
      </c>
      <c r="BZ499" s="117">
        <v>0</v>
      </c>
      <c r="CA499" s="118">
        <v>0</v>
      </c>
      <c r="CB499" s="118">
        <v>0</v>
      </c>
      <c r="CC499" s="119" cm="1">
        <f t="array" aca="1" ref="CC499" ca="1">IF(ISNUMBER(INDEX('DataModel-NVDA'!$ET$4:$FT$109,MATCH(1,('DataModel-NVDA'!$EO$4:$EO$109=$A499)*('DataModel-NVDA'!$EP$4:$EP$109=$B499),0),MATCH(CONCATENATE("FY ",RIGHT(CC$3,4)),'DataModel-NVDA'!$ET$2:$FT$2,0))*$C499),INDEX('DataModel-NVDA'!$ET$4:$FT$109,MATCH(1,('DataModel-NVDA'!$EO$4:$EO$109=$A499)*('DataModel-NVDA'!$EP$4:$EP$109=$B499),0),MATCH(CONCATENATE("FY ",RIGHT(CC$3,4)),'DataModel-NVDA'!$ET$2:$FT$2,0))*$C499,0)</f>
        <v>0</v>
      </c>
      <c r="CD499" s="117">
        <v>0</v>
      </c>
      <c r="CE499" s="118">
        <v>0</v>
      </c>
      <c r="CF499" s="118">
        <v>0</v>
      </c>
      <c r="CG499" s="119" cm="1">
        <f t="array" aca="1" ref="CG499" ca="1">IF(ISNUMBER(INDEX('DataModel-NVDA'!$ET$4:$FT$109,MATCH(1,('DataModel-NVDA'!$EO$4:$EO$109=$A499)*('DataModel-NVDA'!$EP$4:$EP$109=$B499),0),MATCH(CONCATENATE("FY ",RIGHT(CG$3,4)),'DataModel-NVDA'!$ET$2:$FT$2,0))*$C499),INDEX('DataModel-NVDA'!$ET$4:$FT$109,MATCH(1,('DataModel-NVDA'!$EO$4:$EO$109=$A499)*('DataModel-NVDA'!$EP$4:$EP$109=$B499),0),MATCH(CONCATENATE("FY ",RIGHT(CG$3,4)),'DataModel-NVDA'!$ET$2:$FT$2,0))*$C499,0)</f>
        <v>0</v>
      </c>
      <c r="CH499" s="117">
        <v>0</v>
      </c>
      <c r="CI499" s="118">
        <v>0</v>
      </c>
      <c r="CJ499" s="118">
        <v>0</v>
      </c>
      <c r="CK499" s="119" cm="1">
        <f t="array" aca="1" ref="CK499" ca="1">IF(ISNUMBER(INDEX('DataModel-NVDA'!$ET$4:$FT$109,MATCH(1,('DataModel-NVDA'!$EO$4:$EO$109=$A499)*('DataModel-NVDA'!$EP$4:$EP$109=$B499),0),MATCH(CONCATENATE("FY ",RIGHT(CK$3,4)),'DataModel-NVDA'!$ET$2:$FT$2,0))*$C499),INDEX('DataModel-NVDA'!$ET$4:$FT$109,MATCH(1,('DataModel-NVDA'!$EO$4:$EO$109=$A499)*('DataModel-NVDA'!$EP$4:$EP$109=$B499),0),MATCH(CONCATENATE("FY ",RIGHT(CK$3,4)),'DataModel-NVDA'!$ET$2:$FT$2,0))*$C499,0)</f>
        <v>0</v>
      </c>
      <c r="CL499" s="117">
        <v>0</v>
      </c>
      <c r="CM499" s="118">
        <v>0</v>
      </c>
      <c r="CN499" s="118">
        <v>0</v>
      </c>
      <c r="CO499" s="119" cm="1">
        <f t="array" aca="1" ref="CO499" ca="1">IF(ISNUMBER(INDEX('DataModel-NVDA'!$ET$4:$FT$109,MATCH(1,('DataModel-NVDA'!$EO$4:$EO$109=$A499)*('DataModel-NVDA'!$EP$4:$EP$109=$B499),0),MATCH(CONCATENATE("FY ",RIGHT(CO$3,4)),'DataModel-NVDA'!$ET$2:$FT$2,0))*$C499),INDEX('DataModel-NVDA'!$ET$4:$FT$109,MATCH(1,('DataModel-NVDA'!$EO$4:$EO$109=$A499)*('DataModel-NVDA'!$EP$4:$EP$109=$B499),0),MATCH(CONCATENATE("FY ",RIGHT(CO$3,4)),'DataModel-NVDA'!$ET$2:$FT$2,0))*$C499,0)</f>
        <v>0</v>
      </c>
      <c r="CP499" s="117">
        <v>0</v>
      </c>
      <c r="CQ499" s="118">
        <v>0</v>
      </c>
      <c r="CR499" s="118">
        <v>0</v>
      </c>
      <c r="CS499" s="119" cm="1">
        <f t="array" aca="1" ref="CS499" ca="1">IF(ISNUMBER(INDEX('DataModel-NVDA'!$ET$4:$FT$109,MATCH(1,('DataModel-NVDA'!$EO$4:$EO$109=$A499)*('DataModel-NVDA'!$EP$4:$EP$109=$B499),0),MATCH(CONCATENATE("FY ",RIGHT(CS$3,4)),'DataModel-NVDA'!$ET$2:$FT$2,0))*$C499),INDEX('DataModel-NVDA'!$ET$4:$FT$109,MATCH(1,('DataModel-NVDA'!$EO$4:$EO$109=$A499)*('DataModel-NVDA'!$EP$4:$EP$109=$B499),0),MATCH(CONCATENATE("FY ",RIGHT(CS$3,4)),'DataModel-NVDA'!$ET$2:$FT$2,0))*$C499,0)</f>
        <v>0</v>
      </c>
      <c r="CT499" s="117">
        <v>0</v>
      </c>
      <c r="CU499" s="118">
        <v>0</v>
      </c>
      <c r="CV499" s="118">
        <v>0</v>
      </c>
      <c r="CW499" s="119" cm="1">
        <f t="array" aca="1" ref="CW499" ca="1">IF(ISNUMBER(INDEX('DataModel-NVDA'!$ET$4:$FT$109,MATCH(1,('DataModel-NVDA'!$EO$4:$EO$109=$A499)*('DataModel-NVDA'!$EP$4:$EP$109=$B499),0),MATCH(CONCATENATE("FY ",RIGHT(CW$3,4)),'DataModel-NVDA'!$ET$2:$FT$2,0))*$C499),INDEX('DataModel-NVDA'!$ET$4:$FT$109,MATCH(1,('DataModel-NVDA'!$EO$4:$EO$109=$A499)*('DataModel-NVDA'!$EP$4:$EP$109=$B499),0),MATCH(CONCATENATE("FY ",RIGHT(CW$3,4)),'DataModel-NVDA'!$ET$2:$FT$2,0))*$C499,0)</f>
        <v>0</v>
      </c>
      <c r="CX499" s="117">
        <v>0</v>
      </c>
      <c r="CY499" s="118">
        <v>0</v>
      </c>
      <c r="CZ499" s="118">
        <v>0</v>
      </c>
      <c r="DA499" s="119" cm="1">
        <f t="array" aca="1" ref="DA499" ca="1">IF(ISNUMBER(INDEX('DataModel-NVDA'!$ET$4:$FT$109,MATCH(1,('DataModel-NVDA'!$EO$4:$EO$109=$A499)*('DataModel-NVDA'!$EP$4:$EP$109=$B499),0),MATCH(CONCATENATE("FY ",RIGHT(DA$3,4)),'DataModel-NVDA'!$ET$2:$FT$2,0))*$C499),INDEX('DataModel-NVDA'!$ET$4:$FT$109,MATCH(1,('DataModel-NVDA'!$EO$4:$EO$109=$A499)*('DataModel-NVDA'!$EP$4:$EP$109=$B499),0),MATCH(CONCATENATE("FY ",RIGHT(DA$3,4)),'DataModel-NVDA'!$ET$2:$FT$2,0))*$C499,0)</f>
        <v>0</v>
      </c>
      <c r="DB499" s="117">
        <v>0</v>
      </c>
      <c r="DC499" s="118">
        <v>0</v>
      </c>
      <c r="DD499" s="118">
        <v>0</v>
      </c>
      <c r="DE499" s="119" cm="1">
        <f t="array" aca="1" ref="DE499" ca="1">IF(ISNUMBER(INDEX('DataModel-NVDA'!$ET$4:$FT$109,MATCH(1,('DataModel-NVDA'!$EO$4:$EO$109=$A499)*('DataModel-NVDA'!$EP$4:$EP$109=$B499),0),MATCH(CONCATENATE("FY ",RIGHT(DE$3,4)),'DataModel-NVDA'!$ET$2:$FT$2,0))*$C499),INDEX('DataModel-NVDA'!$ET$4:$FT$109,MATCH(1,('DataModel-NVDA'!$EO$4:$EO$109=$A499)*('DataModel-NVDA'!$EP$4:$EP$109=$B499),0),MATCH(CONCATENATE("FY ",RIGHT(DE$3,4)),'DataModel-NVDA'!$ET$2:$FT$2,0))*$C499,0)</f>
        <v>0</v>
      </c>
      <c r="DF499" s="117">
        <v>0</v>
      </c>
      <c r="DG499" s="118">
        <v>0</v>
      </c>
      <c r="DH499" s="118">
        <v>0</v>
      </c>
      <c r="DI499" s="119" cm="1">
        <f t="array" aca="1" ref="DI499" ca="1">IF(ISNUMBER(INDEX('DataModel-NVDA'!$ET$4:$FT$109,MATCH(1,('DataModel-NVDA'!$EO$4:$EO$109=$A499)*('DataModel-NVDA'!$EP$4:$EP$109=$B499),0),MATCH(CONCATENATE("FY ",RIGHT(DI$3,4)),'DataModel-NVDA'!$ET$2:$FT$2,0))*$C499),INDEX('DataModel-NVDA'!$ET$4:$FT$109,MATCH(1,('DataModel-NVDA'!$EO$4:$EO$109=$A499)*('DataModel-NVDA'!$EP$4:$EP$109=$B499),0),MATCH(CONCATENATE("FY ",RIGHT(DI$3,4)),'DataModel-NVDA'!$ET$2:$FT$2,0))*$C499,0)</f>
        <v>0</v>
      </c>
      <c r="DK499" s="69">
        <f t="shared" ref="DK499:EK499" ca="1" si="803">SUM(OFFSET($E499,,MATCH(DK$3,$F$5:$DI$5,0)+3,,1))</f>
        <v>0</v>
      </c>
      <c r="DL499" s="69">
        <f t="shared" ca="1" si="803"/>
        <v>0</v>
      </c>
      <c r="DM499" s="69">
        <f t="shared" ca="1" si="803"/>
        <v>0</v>
      </c>
      <c r="DN499" s="69">
        <f t="shared" ca="1" si="803"/>
        <v>0</v>
      </c>
      <c r="DO499" s="69">
        <f t="shared" ca="1" si="803"/>
        <v>0</v>
      </c>
      <c r="DP499" s="69">
        <f t="shared" ca="1" si="803"/>
        <v>0</v>
      </c>
      <c r="DQ499" s="69">
        <f t="shared" ca="1" si="803"/>
        <v>0</v>
      </c>
      <c r="DR499" s="69">
        <f t="shared" ca="1" si="803"/>
        <v>0</v>
      </c>
      <c r="DS499" s="69">
        <f t="shared" ca="1" si="803"/>
        <v>0</v>
      </c>
      <c r="DT499" s="69">
        <f t="shared" ca="1" si="803"/>
        <v>0</v>
      </c>
      <c r="DU499" s="69">
        <f t="shared" ca="1" si="803"/>
        <v>0</v>
      </c>
      <c r="DV499" s="69">
        <f t="shared" ca="1" si="803"/>
        <v>0</v>
      </c>
      <c r="DW499" s="69">
        <f t="shared" ca="1" si="803"/>
        <v>0</v>
      </c>
      <c r="DX499" s="69">
        <f t="shared" ca="1" si="803"/>
        <v>0</v>
      </c>
      <c r="DY499" s="69">
        <f t="shared" ca="1" si="803"/>
        <v>0</v>
      </c>
      <c r="DZ499" s="69">
        <f t="shared" ca="1" si="803"/>
        <v>0</v>
      </c>
      <c r="EA499" s="69">
        <f t="shared" ca="1" si="803"/>
        <v>0</v>
      </c>
      <c r="EB499" s="69">
        <f t="shared" ca="1" si="803"/>
        <v>0</v>
      </c>
      <c r="EC499" s="69">
        <f t="shared" ca="1" si="803"/>
        <v>0</v>
      </c>
      <c r="ED499" s="69">
        <f t="shared" ca="1" si="803"/>
        <v>0</v>
      </c>
      <c r="EE499" s="69">
        <f t="shared" ca="1" si="803"/>
        <v>0</v>
      </c>
      <c r="EF499" s="69">
        <f t="shared" ca="1" si="803"/>
        <v>0</v>
      </c>
      <c r="EG499" s="69">
        <f t="shared" ca="1" si="803"/>
        <v>0</v>
      </c>
      <c r="EH499" s="69">
        <f t="shared" ca="1" si="803"/>
        <v>0</v>
      </c>
      <c r="EI499" s="69">
        <f t="shared" ca="1" si="803"/>
        <v>0</v>
      </c>
      <c r="EJ499" s="69">
        <f t="shared" ca="1" si="803"/>
        <v>0</v>
      </c>
      <c r="EK499" s="69">
        <f t="shared" ca="1" si="803"/>
        <v>0</v>
      </c>
    </row>
    <row r="500" spans="1:141" outlineLevel="2" x14ac:dyDescent="0.25">
      <c r="A500" s="90"/>
      <c r="B500" s="90"/>
      <c r="C500" s="90"/>
      <c r="D500" s="90"/>
      <c r="F500" s="100"/>
      <c r="I500" s="101"/>
      <c r="J500" s="100"/>
      <c r="M500" s="101"/>
      <c r="N500" s="100"/>
      <c r="Q500" s="101"/>
      <c r="R500" s="100"/>
      <c r="U500" s="101"/>
      <c r="V500" s="100"/>
      <c r="Y500" s="101"/>
      <c r="Z500" s="100"/>
      <c r="AC500" s="101"/>
      <c r="AD500" s="100"/>
      <c r="AG500" s="101"/>
      <c r="AH500" s="100"/>
      <c r="AK500" s="101"/>
      <c r="AL500" s="100"/>
      <c r="AO500" s="101"/>
      <c r="AP500" s="100"/>
      <c r="AS500" s="101"/>
      <c r="AT500" s="100"/>
      <c r="AW500" s="101"/>
      <c r="AX500" s="100"/>
      <c r="BA500" s="101"/>
      <c r="BB500" s="100"/>
      <c r="BE500" s="101"/>
      <c r="BF500" s="100"/>
      <c r="BI500" s="101"/>
      <c r="BJ500" s="100"/>
      <c r="BM500" s="101"/>
      <c r="BN500" s="100"/>
      <c r="BQ500" s="101"/>
      <c r="BR500" s="100"/>
      <c r="BU500" s="101"/>
      <c r="BV500" s="100"/>
      <c r="BY500" s="101"/>
      <c r="BZ500" s="100"/>
      <c r="CC500" s="101"/>
      <c r="CD500" s="100"/>
      <c r="CG500" s="101"/>
      <c r="CH500" s="100"/>
      <c r="CK500" s="101"/>
      <c r="CL500" s="100"/>
      <c r="CO500" s="101"/>
      <c r="CP500" s="100"/>
      <c r="CS500" s="101"/>
      <c r="CT500" s="100"/>
      <c r="CW500" s="101"/>
      <c r="CX500" s="100"/>
      <c r="DA500" s="101"/>
      <c r="DB500" s="100"/>
      <c r="DE500" s="101"/>
      <c r="DF500" s="100"/>
      <c r="DI500" s="101"/>
    </row>
    <row r="501" spans="1:141" outlineLevel="2" x14ac:dyDescent="0.25">
      <c r="A501" s="90" t="s">
        <v>157</v>
      </c>
      <c r="B501" s="90" t="s">
        <v>98</v>
      </c>
      <c r="C501" s="111">
        <f>$C$6</f>
        <v>9.9999999999999995E-7</v>
      </c>
      <c r="D501" s="90"/>
      <c r="E501" t="str">
        <f>CONCATENATE(E497," - history")</f>
        <v>Goodwill - history</v>
      </c>
      <c r="F501" s="113" cm="1">
        <f t="array" aca="1" ref="F501" ca="1">IF(AND(F$4="A",ISNUMBER('DataModel-NVDA'!F$4)),INDEX('DataModel-NVDA'!$F$4:$BA$109,MATCH(1,('DataModel-NVDA'!$A$4:$A$109=$A501)*('DataModel-NVDA'!$B$4:$B$109=$B501),0),MATCH(F$3,'DataModel-NVDA'!$F$2:$BA$2,0))*$C501,"")</f>
        <v>643.17899999999997</v>
      </c>
      <c r="G501" s="69" cm="1">
        <f t="array" aca="1" ref="G501" ca="1">IF(AND(G$4="A",ISNUMBER('DataModel-NVDA'!G$4)),INDEX('DataModel-NVDA'!$F$4:$BA$109,MATCH(1,('DataModel-NVDA'!$A$4:$A$109=$A501)*('DataModel-NVDA'!$B$4:$B$109=$B501),0),MATCH(G$3,'DataModel-NVDA'!$F$2:$BA$2,0))*$C501,"")</f>
        <v>643.17899999999997</v>
      </c>
      <c r="H501" s="69" cm="1">
        <f t="array" aca="1" ref="H501" ca="1">IF(AND(H$4="A",ISNUMBER('DataModel-NVDA'!H$4)),INDEX('DataModel-NVDA'!$F$4:$BA$109,MATCH(1,('DataModel-NVDA'!$A$4:$A$109=$A501)*('DataModel-NVDA'!$B$4:$B$109=$B501),0),MATCH(H$3,'DataModel-NVDA'!$F$2:$BA$2,0))*$C501,"")</f>
        <v>643.17899999999997</v>
      </c>
      <c r="I501" s="114" cm="1">
        <f t="array" aca="1" ref="I501" ca="1">IF(AND(I$4="A",ISNUMBER('DataModel-NVDA'!I$4)),INDEX('DataModel-NVDA'!$F$4:$BA$109,MATCH(1,('DataModel-NVDA'!$A$4:$A$109=$A501)*('DataModel-NVDA'!$B$4:$B$109=$B501),0),MATCH(I$3,'DataModel-NVDA'!$F$2:$BA$2,0))*$C501,"")</f>
        <v>618.17899999999997</v>
      </c>
      <c r="J501" s="113" cm="1">
        <f t="array" aca="1" ref="J501" ca="1">IF(AND(J$4="A",ISNUMBER('DataModel-NVDA'!J$4)),INDEX('DataModel-NVDA'!$F$4:$BA$109,MATCH(1,('DataModel-NVDA'!$A$4:$A$109=$A501)*('DataModel-NVDA'!$B$4:$B$109=$B501),0),MATCH(J$3,'DataModel-NVDA'!$F$2:$BA$2,0))*$C501,"")</f>
        <v>618</v>
      </c>
      <c r="K501" s="69" cm="1">
        <f t="array" aca="1" ref="K501" ca="1">IF(AND(K$4="A",ISNUMBER('DataModel-NVDA'!K$4)),INDEX('DataModel-NVDA'!$F$4:$BA$109,MATCH(1,('DataModel-NVDA'!$A$4:$A$109=$A501)*('DataModel-NVDA'!$B$4:$B$109=$B501),0),MATCH(K$3,'DataModel-NVDA'!$F$2:$BA$2,0))*$C501,"")</f>
        <v>618</v>
      </c>
      <c r="L501" s="69" cm="1">
        <f t="array" aca="1" ref="L501" ca="1">IF(AND(L$4="A",ISNUMBER('DataModel-NVDA'!L$4)),INDEX('DataModel-NVDA'!$F$4:$BA$109,MATCH(1,('DataModel-NVDA'!$A$4:$A$109=$A501)*('DataModel-NVDA'!$B$4:$B$109=$B501),0),MATCH(L$3,'DataModel-NVDA'!$F$2:$BA$2,0))*$C501,"")</f>
        <v>618</v>
      </c>
      <c r="M501" s="114" cm="1">
        <f t="array" aca="1" ref="M501" ca="1">IF(AND(M$4="A",ISNUMBER('DataModel-NVDA'!M$4)),INDEX('DataModel-NVDA'!$F$4:$BA$109,MATCH(1,('DataModel-NVDA'!$A$4:$A$109=$A501)*('DataModel-NVDA'!$B$4:$B$109=$B501),0),MATCH(M$3,'DataModel-NVDA'!$F$2:$BA$2,0))*$C501,"")</f>
        <v>618</v>
      </c>
      <c r="N501" s="113" cm="1">
        <f t="array" aca="1" ref="N501" ca="1">IF(AND(N$4="A",ISNUMBER('DataModel-NVDA'!N$4)),INDEX('DataModel-NVDA'!$F$4:$BA$109,MATCH(1,('DataModel-NVDA'!$A$4:$A$109=$A501)*('DataModel-NVDA'!$B$4:$B$109=$B501),0),MATCH(N$3,'DataModel-NVDA'!$F$2:$BA$2,0))*$C501,"")</f>
        <v>618</v>
      </c>
      <c r="O501" s="69" cm="1">
        <f t="array" aca="1" ref="O501" ca="1">IF(AND(O$4="A",ISNUMBER('DataModel-NVDA'!O$4)),INDEX('DataModel-NVDA'!$F$4:$BA$109,MATCH(1,('DataModel-NVDA'!$A$4:$A$109=$A501)*('DataModel-NVDA'!$B$4:$B$109=$B501),0),MATCH(O$3,'DataModel-NVDA'!$F$2:$BA$2,0))*$C501,"")</f>
        <v>618</v>
      </c>
      <c r="P501" s="69" cm="1">
        <f t="array" aca="1" ref="P501" ca="1">IF(AND(P$4="A",ISNUMBER('DataModel-NVDA'!P$4)),INDEX('DataModel-NVDA'!$F$4:$BA$109,MATCH(1,('DataModel-NVDA'!$A$4:$A$109=$A501)*('DataModel-NVDA'!$B$4:$B$109=$B501),0),MATCH(P$3,'DataModel-NVDA'!$F$2:$BA$2,0))*$C501,"")</f>
        <v>618</v>
      </c>
      <c r="Q501" s="114" cm="1">
        <f t="array" aca="1" ref="Q501" ca="1">IF(AND(Q$4="A",ISNUMBER('DataModel-NVDA'!Q$4)),INDEX('DataModel-NVDA'!$F$4:$BA$109,MATCH(1,('DataModel-NVDA'!$A$4:$A$109=$A501)*('DataModel-NVDA'!$B$4:$B$109=$B501),0),MATCH(Q$3,'DataModel-NVDA'!$F$2:$BA$2,0))*$C501,"")</f>
        <v>618</v>
      </c>
      <c r="R501" s="113" cm="1">
        <f t="array" aca="1" ref="R501" ca="1">IF(AND(R$4="A",ISNUMBER('DataModel-NVDA'!R$4)),INDEX('DataModel-NVDA'!$F$4:$BA$109,MATCH(1,('DataModel-NVDA'!$A$4:$A$109=$A501)*('DataModel-NVDA'!$B$4:$B$109=$B501),0),MATCH(R$3,'DataModel-NVDA'!$F$2:$BA$2,0))*$C501,"")</f>
        <v>618</v>
      </c>
      <c r="S501" s="69" cm="1">
        <f t="array" aca="1" ref="S501" ca="1">IF(AND(S$4="A",ISNUMBER('DataModel-NVDA'!S$4)),INDEX('DataModel-NVDA'!$F$4:$BA$109,MATCH(1,('DataModel-NVDA'!$A$4:$A$109=$A501)*('DataModel-NVDA'!$B$4:$B$109=$B501),0),MATCH(S$3,'DataModel-NVDA'!$F$2:$BA$2,0))*$C501,"")</f>
        <v>618</v>
      </c>
      <c r="T501" s="69" cm="1">
        <f t="array" aca="1" ref="T501" ca="1">IF(AND(T$4="A",ISNUMBER('DataModel-NVDA'!T$4)),INDEX('DataModel-NVDA'!$F$4:$BA$109,MATCH(1,('DataModel-NVDA'!$A$4:$A$109=$A501)*('DataModel-NVDA'!$B$4:$B$109=$B501),0),MATCH(T$3,'DataModel-NVDA'!$F$2:$BA$2,0))*$C501,"")</f>
        <v>618</v>
      </c>
      <c r="U501" s="114" cm="1">
        <f t="array" aca="1" ref="U501" ca="1">IF(AND(U$4="A",ISNUMBER('DataModel-NVDA'!U$4)),INDEX('DataModel-NVDA'!$F$4:$BA$109,MATCH(1,('DataModel-NVDA'!$A$4:$A$109=$A501)*('DataModel-NVDA'!$B$4:$B$109=$B501),0),MATCH(U$3,'DataModel-NVDA'!$F$2:$BA$2,0))*$C501,"")</f>
        <v>618</v>
      </c>
      <c r="V501" s="113" cm="1">
        <f t="array" aca="1" ref="V501" ca="1">IF(AND(V$4="A",ISNUMBER('DataModel-NVDA'!V$4)),INDEX('DataModel-NVDA'!$F$4:$BA$109,MATCH(1,('DataModel-NVDA'!$A$4:$A$109=$A501)*('DataModel-NVDA'!$B$4:$B$109=$B501),0),MATCH(V$3,'DataModel-NVDA'!$F$2:$BA$2,0))*$C501,"")</f>
        <v>618</v>
      </c>
      <c r="W501" s="69" cm="1">
        <f t="array" aca="1" ref="W501" ca="1">IF(AND(W$4="A",ISNUMBER('DataModel-NVDA'!W$4)),INDEX('DataModel-NVDA'!$F$4:$BA$109,MATCH(1,('DataModel-NVDA'!$A$4:$A$109=$A501)*('DataModel-NVDA'!$B$4:$B$109=$B501),0),MATCH(W$3,'DataModel-NVDA'!$F$2:$BA$2,0))*$C501,"")</f>
        <v>618</v>
      </c>
      <c r="X501" s="69" cm="1">
        <f t="array" aca="1" ref="X501" ca="1">IF(AND(X$4="A",ISNUMBER('DataModel-NVDA'!X$4)),INDEX('DataModel-NVDA'!$F$4:$BA$109,MATCH(1,('DataModel-NVDA'!$A$4:$A$109=$A501)*('DataModel-NVDA'!$B$4:$B$109=$B501),0),MATCH(X$3,'DataModel-NVDA'!$F$2:$BA$2,0))*$C501,"")</f>
        <v>618</v>
      </c>
      <c r="Y501" s="114" cm="1">
        <f t="array" aca="1" ref="Y501" ca="1">IF(AND(Y$4="A",ISNUMBER('DataModel-NVDA'!Y$4)),INDEX('DataModel-NVDA'!$F$4:$BA$109,MATCH(1,('DataModel-NVDA'!$A$4:$A$109=$A501)*('DataModel-NVDA'!$B$4:$B$109=$B501),0),MATCH(Y$3,'DataModel-NVDA'!$F$2:$BA$2,0))*$C501,"")</f>
        <v>618</v>
      </c>
      <c r="Z501" s="113" cm="1">
        <f t="array" aca="1" ref="Z501" ca="1">IF(AND(Z$4="A",ISNUMBER('DataModel-NVDA'!Z$4)),INDEX('DataModel-NVDA'!$F$4:$BA$109,MATCH(1,('DataModel-NVDA'!$A$4:$A$109=$A501)*('DataModel-NVDA'!$B$4:$B$109=$B501),0),MATCH(Z$3,'DataModel-NVDA'!$F$2:$BA$2,0))*$C501,"")</f>
        <v>618</v>
      </c>
      <c r="AA501" s="69" cm="1">
        <f t="array" aca="1" ref="AA501" ca="1">IF(AND(AA$4="A",ISNUMBER('DataModel-NVDA'!AA$4)),INDEX('DataModel-NVDA'!$F$4:$BA$109,MATCH(1,('DataModel-NVDA'!$A$4:$A$109=$A501)*('DataModel-NVDA'!$B$4:$B$109=$B501),0),MATCH(AA$3,'DataModel-NVDA'!$F$2:$BA$2,0))*$C501,"")</f>
        <v>618</v>
      </c>
      <c r="AB501" s="69" cm="1">
        <f t="array" aca="1" ref="AB501" ca="1">IF(AND(AB$4="A",ISNUMBER('DataModel-NVDA'!AB$4)),INDEX('DataModel-NVDA'!$F$4:$BA$109,MATCH(1,('DataModel-NVDA'!$A$4:$A$109=$A501)*('DataModel-NVDA'!$B$4:$B$109=$B501),0),MATCH(AB$3,'DataModel-NVDA'!$F$2:$BA$2,0))*$C501,"")</f>
        <v>618</v>
      </c>
      <c r="AC501" s="114" cm="1">
        <f t="array" aca="1" ref="AC501" ca="1">IF(AND(AC$4="A",ISNUMBER('DataModel-NVDA'!AC$4)),INDEX('DataModel-NVDA'!$F$4:$BA$109,MATCH(1,('DataModel-NVDA'!$A$4:$A$109=$A501)*('DataModel-NVDA'!$B$4:$B$109=$B501),0),MATCH(AC$3,'DataModel-NVDA'!$F$2:$BA$2,0))*$C501,"")</f>
        <v>618</v>
      </c>
      <c r="AD501" s="113" cm="1">
        <f t="array" aca="1" ref="AD501" ca="1">IF(AND(AD$4="A",ISNUMBER('DataModel-NVDA'!AD$4)),INDEX('DataModel-NVDA'!$F$4:$BA$109,MATCH(1,('DataModel-NVDA'!$A$4:$A$109=$A501)*('DataModel-NVDA'!$B$4:$B$109=$B501),0),MATCH(AD$3,'DataModel-NVDA'!$F$2:$BA$2,0))*$C501,"")</f>
        <v>628</v>
      </c>
      <c r="AE501" s="69" cm="1">
        <f t="array" aca="1" ref="AE501" ca="1">IF(AND(AE$4="A",ISNUMBER('DataModel-NVDA'!AE$4)),INDEX('DataModel-NVDA'!$F$4:$BA$109,MATCH(1,('DataModel-NVDA'!$A$4:$A$109=$A501)*('DataModel-NVDA'!$B$4:$B$109=$B501),0),MATCH(AE$3,'DataModel-NVDA'!$F$2:$BA$2,0))*$C501,"")</f>
        <v>4193</v>
      </c>
      <c r="AF501" s="69" cm="1">
        <f t="array" aca="1" ref="AF501" ca="1">IF(AND(AF$4="A",ISNUMBER('DataModel-NVDA'!AF$4)),INDEX('DataModel-NVDA'!$F$4:$BA$109,MATCH(1,('DataModel-NVDA'!$A$4:$A$109=$A501)*('DataModel-NVDA'!$B$4:$B$109=$B501),0),MATCH(AF$3,'DataModel-NVDA'!$F$2:$BA$2,0))*$C501,"")</f>
        <v>4193</v>
      </c>
      <c r="AG501" s="114" cm="1">
        <f t="array" aca="1" ref="AG501" ca="1">IF(AND(AG$4="A",ISNUMBER('DataModel-NVDA'!AG$4)),INDEX('DataModel-NVDA'!$F$4:$BA$109,MATCH(1,('DataModel-NVDA'!$A$4:$A$109=$A501)*('DataModel-NVDA'!$B$4:$B$109=$B501),0),MATCH(AG$3,'DataModel-NVDA'!$F$2:$BA$2,0))*$C501,"")</f>
        <v>4193</v>
      </c>
      <c r="AH501" s="113" cm="1">
        <f t="array" aca="1" ref="AH501" ca="1">IF(AND(AH$4="A",ISNUMBER('DataModel-NVDA'!AH$4)),INDEX('DataModel-NVDA'!$F$4:$BA$109,MATCH(1,('DataModel-NVDA'!$A$4:$A$109=$A501)*('DataModel-NVDA'!$B$4:$B$109=$B501),0),MATCH(AH$3,'DataModel-NVDA'!$F$2:$BA$2,0))*$C501,"")</f>
        <v>4193</v>
      </c>
      <c r="AI501" s="69" cm="1">
        <f t="array" aca="1" ref="AI501" ca="1">IF(AND(AI$4="A",ISNUMBER('DataModel-NVDA'!AI$4)),INDEX('DataModel-NVDA'!$F$4:$BA$109,MATCH(1,('DataModel-NVDA'!$A$4:$A$109=$A501)*('DataModel-NVDA'!$B$4:$B$109=$B501),0),MATCH(AI$3,'DataModel-NVDA'!$F$2:$BA$2,0))*$C501,"")</f>
        <v>4193</v>
      </c>
      <c r="AJ501" s="69" cm="1">
        <f t="array" aca="1" ref="AJ501" ca="1">IF(AND(AJ$4="A",ISNUMBER('DataModel-NVDA'!AJ$4)),INDEX('DataModel-NVDA'!$F$4:$BA$109,MATCH(1,('DataModel-NVDA'!$A$4:$A$109=$A501)*('DataModel-NVDA'!$B$4:$B$109=$B501),0),MATCH(AJ$3,'DataModel-NVDA'!$F$2:$BA$2,0))*$C501,"")</f>
        <v>4302</v>
      </c>
      <c r="AK501" s="114" cm="1">
        <f t="array" aca="1" ref="AK501" ca="1">IF(AND(AK$4="A",ISNUMBER('DataModel-NVDA'!AK$4)),INDEX('DataModel-NVDA'!$F$4:$BA$109,MATCH(1,('DataModel-NVDA'!$A$4:$A$109=$A501)*('DataModel-NVDA'!$B$4:$B$109=$B501),0),MATCH(AK$3,'DataModel-NVDA'!$F$2:$BA$2,0))*$C501,"")</f>
        <v>4349</v>
      </c>
      <c r="AL501" s="113" cm="1">
        <f t="array" aca="1" ref="AL501" ca="1">IF(AND(AL$4="A",ISNUMBER('DataModel-NVDA'!AL$4)),INDEX('DataModel-NVDA'!$F$4:$BA$109,MATCH(1,('DataModel-NVDA'!$A$4:$A$109=$A501)*('DataModel-NVDA'!$B$4:$B$109=$B501),0),MATCH(AL$3,'DataModel-NVDA'!$F$2:$BA$2,0))*$C501,"")</f>
        <v>4365</v>
      </c>
      <c r="AM501" s="69" cm="1">
        <f t="array" aca="1" ref="AM501" ca="1">IF(AND(AM$4="A",ISNUMBER('DataModel-NVDA'!AM$4)),INDEX('DataModel-NVDA'!$F$4:$BA$109,MATCH(1,('DataModel-NVDA'!$A$4:$A$109=$A501)*('DataModel-NVDA'!$B$4:$B$109=$B501),0),MATCH(AM$3,'DataModel-NVDA'!$F$2:$BA$2,0))*$C501,"")</f>
        <v>4372</v>
      </c>
      <c r="AN501" s="69" cm="1">
        <f t="array" aca="1" ref="AN501" ca="1">IF(AND(AN$4="A",ISNUMBER('DataModel-NVDA'!AN$4)),INDEX('DataModel-NVDA'!$F$4:$BA$109,MATCH(1,('DataModel-NVDA'!$A$4:$A$109=$A501)*('DataModel-NVDA'!$B$4:$B$109=$B501),0),MATCH(AN$3,'DataModel-NVDA'!$F$2:$BA$2,0))*$C501,"")</f>
        <v>4372</v>
      </c>
      <c r="AO501" s="114" cm="1">
        <f t="array" aca="1" ref="AO501" ca="1">IF(AND(AO$4="A",ISNUMBER('DataModel-NVDA'!AO$4)),INDEX('DataModel-NVDA'!$F$4:$BA$109,MATCH(1,('DataModel-NVDA'!$A$4:$A$109=$A501)*('DataModel-NVDA'!$B$4:$B$109=$B501),0),MATCH(AO$3,'DataModel-NVDA'!$F$2:$BA$2,0))*$C501,"")</f>
        <v>4372</v>
      </c>
      <c r="AP501" s="113" cm="1">
        <f t="array" aca="1" ref="AP501" ca="1">IF(AND(AP$4="A",ISNUMBER('DataModel-NVDA'!AP$4)),INDEX('DataModel-NVDA'!$F$4:$BA$109,MATCH(1,('DataModel-NVDA'!$A$4:$A$109=$A501)*('DataModel-NVDA'!$B$4:$B$109=$B501),0),MATCH(AP$3,'DataModel-NVDA'!$F$2:$BA$2,0))*$C501,"")</f>
        <v>4430</v>
      </c>
      <c r="AQ501" s="69" cm="1">
        <f t="array" aca="1" ref="AQ501" ca="1">IF(AND(AQ$4="A",ISNUMBER('DataModel-NVDA'!AQ$4)),INDEX('DataModel-NVDA'!$F$4:$BA$109,MATCH(1,('DataModel-NVDA'!$A$4:$A$109=$A501)*('DataModel-NVDA'!$B$4:$B$109=$B501),0),MATCH(AQ$3,'DataModel-NVDA'!$F$2:$BA$2,0))*$C501,"")</f>
        <v>4430</v>
      </c>
      <c r="AR501" s="69" cm="1">
        <f t="array" aca="1" ref="AR501" ca="1">IF(AND(AR$4="A",ISNUMBER('DataModel-NVDA'!AR$4)),INDEX('DataModel-NVDA'!$F$4:$BA$109,MATCH(1,('DataModel-NVDA'!$A$4:$A$109=$A501)*('DataModel-NVDA'!$B$4:$B$109=$B501),0),MATCH(AR$3,'DataModel-NVDA'!$F$2:$BA$2,0))*$C501,"")</f>
        <v>4430</v>
      </c>
      <c r="AS501" s="114" cm="1">
        <f t="array" aca="1" ref="AS501" ca="1">IF(AND(AS$4="A",ISNUMBER('DataModel-NVDA'!AS$4)),INDEX('DataModel-NVDA'!$F$4:$BA$109,MATCH(1,('DataModel-NVDA'!$A$4:$A$109=$A501)*('DataModel-NVDA'!$B$4:$B$109=$B501),0),MATCH(AS$3,'DataModel-NVDA'!$F$2:$BA$2,0))*$C501,"")</f>
        <v>4430</v>
      </c>
      <c r="AT501" s="113" cm="1">
        <f t="array" aca="1" ref="AT501" ca="1">IF(AND(AT$4="A",ISNUMBER('DataModel-NVDA'!AT$4)),INDEX('DataModel-NVDA'!$F$4:$BA$109,MATCH(1,('DataModel-NVDA'!$A$4:$A$109=$A501)*('DataModel-NVDA'!$B$4:$B$109=$B501),0),MATCH(AT$3,'DataModel-NVDA'!$F$2:$BA$2,0))*$C501,"")</f>
        <v>4453</v>
      </c>
      <c r="AU501" s="69" cm="1">
        <f t="array" aca="1" ref="AU501" ca="1">IF(AND(AU$4="A",ISNUMBER('DataModel-NVDA'!AU$4)),INDEX('DataModel-NVDA'!$F$4:$BA$109,MATCH(1,('DataModel-NVDA'!$A$4:$A$109=$A501)*('DataModel-NVDA'!$B$4:$B$109=$B501),0),MATCH(AU$3,'DataModel-NVDA'!$F$2:$BA$2,0))*$C501,"")</f>
        <v>4622</v>
      </c>
      <c r="AV501" s="69" cm="1">
        <f t="array" aca="1" ref="AV501" ca="1">IF(AND(AV$4="A",ISNUMBER('DataModel-NVDA'!AV$4)),INDEX('DataModel-NVDA'!$F$4:$BA$109,MATCH(1,('DataModel-NVDA'!$A$4:$A$109=$A501)*('DataModel-NVDA'!$B$4:$B$109=$B501),0),MATCH(AV$3,'DataModel-NVDA'!$F$2:$BA$2,0))*$C501,"")</f>
        <v>4724</v>
      </c>
      <c r="AW501" s="114" t="str" cm="1">
        <f t="array" aca="1" ref="AW501" ca="1">IF(AND(AW$4="A",ISNUMBER('DataModel-NVDA'!AW$4)),INDEX('DataModel-NVDA'!$F$4:$BA$109,MATCH(1,('DataModel-NVDA'!$A$4:$A$109=$A501)*('DataModel-NVDA'!$B$4:$B$109=$B501),0),MATCH(AW$3,'DataModel-NVDA'!$F$2:$BA$2,0))*$C501,"")</f>
        <v/>
      </c>
      <c r="AX501" s="113" t="str" cm="1">
        <f t="array" aca="1" ref="AX501" ca="1">IF(AND(AX$4="A",ISNUMBER('DataModel-NVDA'!AX$4)),INDEX('DataModel-NVDA'!$F$4:$BA$109,MATCH(1,('DataModel-NVDA'!$A$4:$A$109=$A501)*('DataModel-NVDA'!$B$4:$B$109=$B501),0),MATCH(AX$3,'DataModel-NVDA'!$F$2:$BA$2,0))*$C501,"")</f>
        <v/>
      </c>
      <c r="AY501" s="69" t="str" cm="1">
        <f t="array" aca="1" ref="AY501" ca="1">IF(AND(AY$4="A",ISNUMBER('DataModel-NVDA'!AY$4)),INDEX('DataModel-NVDA'!$F$4:$BA$109,MATCH(1,('DataModel-NVDA'!$A$4:$A$109=$A501)*('DataModel-NVDA'!$B$4:$B$109=$B501),0),MATCH(AY$3,'DataModel-NVDA'!$F$2:$BA$2,0))*$C501,"")</f>
        <v/>
      </c>
      <c r="AZ501" s="69" t="str" cm="1">
        <f t="array" aca="1" ref="AZ501" ca="1">IF(AND(AZ$4="A",ISNUMBER('DataModel-NVDA'!AZ$4)),INDEX('DataModel-NVDA'!$F$4:$BA$109,MATCH(1,('DataModel-NVDA'!$A$4:$A$109=$A501)*('DataModel-NVDA'!$B$4:$B$109=$B501),0),MATCH(AZ$3,'DataModel-NVDA'!$F$2:$BA$2,0))*$C501,"")</f>
        <v/>
      </c>
      <c r="BA501" s="114" t="str" cm="1">
        <f t="array" aca="1" ref="BA501" ca="1">IF(AND(BA$4="A",ISNUMBER('DataModel-NVDA'!BA$4)),INDEX('DataModel-NVDA'!$F$4:$BA$109,MATCH(1,('DataModel-NVDA'!$A$4:$A$109=$A501)*('DataModel-NVDA'!$B$4:$B$109=$B501),0),MATCH(BA$3,'DataModel-NVDA'!$F$2:$BA$2,0))*$C501,"")</f>
        <v/>
      </c>
      <c r="BB501" s="113"/>
      <c r="BC501" s="69"/>
      <c r="BD501" s="69"/>
      <c r="BE501" s="114"/>
      <c r="BF501" s="113"/>
      <c r="BG501" s="69"/>
      <c r="BH501" s="69"/>
      <c r="BI501" s="114"/>
      <c r="BJ501" s="113"/>
      <c r="BK501" s="69"/>
      <c r="BL501" s="69"/>
      <c r="BM501" s="114"/>
      <c r="BN501" s="113"/>
      <c r="BO501" s="69"/>
      <c r="BP501" s="69"/>
      <c r="BQ501" s="114"/>
      <c r="BR501" s="113"/>
      <c r="BS501" s="69"/>
      <c r="BT501" s="69"/>
      <c r="BU501" s="114"/>
      <c r="BV501" s="113"/>
      <c r="BW501" s="69"/>
      <c r="BX501" s="69"/>
      <c r="BY501" s="114"/>
      <c r="BZ501" s="113"/>
      <c r="CA501" s="69"/>
      <c r="CB501" s="69"/>
      <c r="CC501" s="114"/>
      <c r="CD501" s="113"/>
      <c r="CE501" s="69"/>
      <c r="CF501" s="69"/>
      <c r="CG501" s="114"/>
      <c r="CH501" s="113"/>
      <c r="CI501" s="69"/>
      <c r="CJ501" s="69"/>
      <c r="CK501" s="114"/>
      <c r="CL501" s="113"/>
      <c r="CM501" s="69"/>
      <c r="CN501" s="69"/>
      <c r="CO501" s="114"/>
      <c r="CP501" s="113"/>
      <c r="CQ501" s="69"/>
      <c r="CR501" s="69"/>
      <c r="CS501" s="114"/>
      <c r="CT501" s="113"/>
      <c r="CU501" s="69"/>
      <c r="CV501" s="69"/>
      <c r="CW501" s="114"/>
      <c r="CX501" s="113"/>
      <c r="CY501" s="69"/>
      <c r="CZ501" s="69"/>
      <c r="DA501" s="114"/>
      <c r="DB501" s="113"/>
      <c r="DC501" s="69"/>
      <c r="DD501" s="69"/>
      <c r="DE501" s="114"/>
      <c r="DF501" s="113"/>
      <c r="DG501" s="69"/>
      <c r="DH501" s="69"/>
      <c r="DI501" s="114"/>
      <c r="DK501" s="69">
        <f t="shared" ref="DK501:EK501" ca="1" si="804">SUM(OFFSET($E501,,MATCH(DK$3,$F$5:$DI$5,0)+3,,1))</f>
        <v>618.17899999999997</v>
      </c>
      <c r="DL501" s="69">
        <f t="shared" ca="1" si="804"/>
        <v>618</v>
      </c>
      <c r="DM501" s="69">
        <f t="shared" ca="1" si="804"/>
        <v>618</v>
      </c>
      <c r="DN501" s="69">
        <f t="shared" ca="1" si="804"/>
        <v>618</v>
      </c>
      <c r="DO501" s="69">
        <f t="shared" ca="1" si="804"/>
        <v>618</v>
      </c>
      <c r="DP501" s="69">
        <f t="shared" ca="1" si="804"/>
        <v>618</v>
      </c>
      <c r="DQ501" s="69">
        <f t="shared" ca="1" si="804"/>
        <v>4193</v>
      </c>
      <c r="DR501" s="69">
        <f t="shared" ca="1" si="804"/>
        <v>4349</v>
      </c>
      <c r="DS501" s="69">
        <f t="shared" ca="1" si="804"/>
        <v>4372</v>
      </c>
      <c r="DT501" s="69">
        <f t="shared" ca="1" si="804"/>
        <v>4430</v>
      </c>
      <c r="DU501" s="69">
        <f t="shared" ca="1" si="804"/>
        <v>0</v>
      </c>
      <c r="DV501" s="69">
        <f t="shared" ca="1" si="804"/>
        <v>0</v>
      </c>
      <c r="DW501" s="69">
        <f t="shared" ca="1" si="804"/>
        <v>0</v>
      </c>
      <c r="DX501" s="69">
        <f t="shared" ca="1" si="804"/>
        <v>0</v>
      </c>
      <c r="DY501" s="69">
        <f t="shared" ca="1" si="804"/>
        <v>0</v>
      </c>
      <c r="DZ501" s="69">
        <f t="shared" ca="1" si="804"/>
        <v>0</v>
      </c>
      <c r="EA501" s="69">
        <f t="shared" ca="1" si="804"/>
        <v>0</v>
      </c>
      <c r="EB501" s="69">
        <f t="shared" ca="1" si="804"/>
        <v>0</v>
      </c>
      <c r="EC501" s="69">
        <f t="shared" ca="1" si="804"/>
        <v>0</v>
      </c>
      <c r="ED501" s="69">
        <f t="shared" ca="1" si="804"/>
        <v>0</v>
      </c>
      <c r="EE501" s="69">
        <f t="shared" ca="1" si="804"/>
        <v>0</v>
      </c>
      <c r="EF501" s="69">
        <f t="shared" ca="1" si="804"/>
        <v>0</v>
      </c>
      <c r="EG501" s="69">
        <f t="shared" ca="1" si="804"/>
        <v>0</v>
      </c>
      <c r="EH501" s="69">
        <f t="shared" ca="1" si="804"/>
        <v>0</v>
      </c>
      <c r="EI501" s="69">
        <f t="shared" ca="1" si="804"/>
        <v>0</v>
      </c>
      <c r="EJ501" s="69">
        <f t="shared" ca="1" si="804"/>
        <v>0</v>
      </c>
      <c r="EK501" s="69">
        <f t="shared" ca="1" si="804"/>
        <v>0</v>
      </c>
    </row>
    <row r="502" spans="1:141" outlineLevel="2" x14ac:dyDescent="0.25">
      <c r="A502" s="90"/>
      <c r="B502" s="90"/>
      <c r="C502" s="90"/>
      <c r="D502" s="90"/>
      <c r="F502" s="100"/>
      <c r="I502" s="101"/>
      <c r="J502" s="100"/>
      <c r="M502" s="101"/>
      <c r="N502" s="100"/>
      <c r="Q502" s="101"/>
      <c r="R502" s="100"/>
      <c r="U502" s="101"/>
      <c r="V502" s="100"/>
      <c r="Y502" s="101"/>
      <c r="Z502" s="100"/>
      <c r="AC502" s="101"/>
      <c r="AD502" s="100"/>
      <c r="AG502" s="101"/>
      <c r="AH502" s="100"/>
      <c r="AK502" s="101"/>
      <c r="AL502" s="100"/>
      <c r="AO502" s="101"/>
      <c r="AP502" s="100"/>
      <c r="AS502" s="101"/>
      <c r="AT502" s="100"/>
      <c r="AW502" s="101"/>
      <c r="AX502" s="100"/>
      <c r="BA502" s="101"/>
      <c r="BB502" s="100"/>
      <c r="BE502" s="101"/>
      <c r="BF502" s="100"/>
      <c r="BI502" s="101"/>
      <c r="BJ502" s="100"/>
      <c r="BM502" s="101"/>
      <c r="BN502" s="100"/>
      <c r="BQ502" s="101"/>
      <c r="BR502" s="100"/>
      <c r="BU502" s="101"/>
      <c r="BV502" s="100"/>
      <c r="BY502" s="101"/>
      <c r="BZ502" s="100"/>
      <c r="CC502" s="101"/>
      <c r="CD502" s="100"/>
      <c r="CG502" s="101"/>
      <c r="CH502" s="100"/>
      <c r="CK502" s="101"/>
      <c r="CL502" s="100"/>
      <c r="CO502" s="101"/>
      <c r="CP502" s="100"/>
      <c r="CS502" s="101"/>
      <c r="CT502" s="100"/>
      <c r="CW502" s="101"/>
      <c r="CX502" s="100"/>
      <c r="DA502" s="101"/>
      <c r="DB502" s="100"/>
      <c r="DE502" s="101"/>
      <c r="DF502" s="100"/>
      <c r="DI502" s="101"/>
    </row>
    <row r="503" spans="1:141" outlineLevel="2" x14ac:dyDescent="0.25">
      <c r="A503" s="90"/>
      <c r="B503" s="90"/>
      <c r="C503" s="90"/>
      <c r="D503" s="90"/>
      <c r="E503" t="str">
        <f>CONCATENATE(E497," - model")</f>
        <v>Goodwill - model</v>
      </c>
      <c r="F503" s="100"/>
      <c r="I503" s="101"/>
      <c r="J503" s="100"/>
      <c r="M503" s="101"/>
      <c r="N503" s="100"/>
      <c r="Q503" s="101"/>
      <c r="R503" s="100"/>
      <c r="U503" s="101"/>
      <c r="V503" s="100"/>
      <c r="Y503" s="101"/>
      <c r="Z503" s="100"/>
      <c r="AC503" s="101"/>
      <c r="AD503" s="100"/>
      <c r="AG503" s="101"/>
      <c r="AH503" s="100"/>
      <c r="AK503" s="101"/>
      <c r="AL503" s="113">
        <f ca="1">AL501</f>
        <v>4365</v>
      </c>
      <c r="AM503" s="69">
        <f ca="1">AM501</f>
        <v>4372</v>
      </c>
      <c r="AN503" s="69">
        <f ca="1">AN501</f>
        <v>4372</v>
      </c>
      <c r="AO503" s="114">
        <f ca="1">AO501</f>
        <v>4372</v>
      </c>
      <c r="AP503" s="113">
        <f t="shared" ref="AP503:BU503" ca="1" si="805">AP504</f>
        <v>4430</v>
      </c>
      <c r="AQ503" s="69">
        <f t="shared" ca="1" si="805"/>
        <v>4430</v>
      </c>
      <c r="AR503" s="69">
        <f t="shared" ca="1" si="805"/>
        <v>4430</v>
      </c>
      <c r="AS503" s="114">
        <f t="shared" ca="1" si="805"/>
        <v>4430</v>
      </c>
      <c r="AT503" s="113">
        <f t="shared" ca="1" si="805"/>
        <v>4453</v>
      </c>
      <c r="AU503" s="69">
        <f t="shared" ca="1" si="805"/>
        <v>4622</v>
      </c>
      <c r="AV503" s="69">
        <f t="shared" ca="1" si="805"/>
        <v>4724</v>
      </c>
      <c r="AW503" s="114">
        <f t="shared" ca="1" si="805"/>
        <v>4724</v>
      </c>
      <c r="AX503" s="113">
        <f t="shared" ca="1" si="805"/>
        <v>4724</v>
      </c>
      <c r="AY503" s="69">
        <f t="shared" ca="1" si="805"/>
        <v>4724</v>
      </c>
      <c r="AZ503" s="69">
        <f t="shared" ca="1" si="805"/>
        <v>4724</v>
      </c>
      <c r="BA503" s="114">
        <f t="shared" ca="1" si="805"/>
        <v>4724</v>
      </c>
      <c r="BB503" s="113">
        <f t="shared" ca="1" si="805"/>
        <v>4724</v>
      </c>
      <c r="BC503" s="69">
        <f t="shared" ca="1" si="805"/>
        <v>4724</v>
      </c>
      <c r="BD503" s="69">
        <f t="shared" ca="1" si="805"/>
        <v>4724</v>
      </c>
      <c r="BE503" s="114">
        <f t="shared" ca="1" si="805"/>
        <v>4724</v>
      </c>
      <c r="BF503" s="113">
        <f t="shared" ca="1" si="805"/>
        <v>4724</v>
      </c>
      <c r="BG503" s="69">
        <f t="shared" ca="1" si="805"/>
        <v>4724</v>
      </c>
      <c r="BH503" s="69">
        <f t="shared" ca="1" si="805"/>
        <v>4724</v>
      </c>
      <c r="BI503" s="114">
        <f t="shared" ca="1" si="805"/>
        <v>4724</v>
      </c>
      <c r="BJ503" s="113">
        <f t="shared" ca="1" si="805"/>
        <v>4724</v>
      </c>
      <c r="BK503" s="69">
        <f t="shared" ca="1" si="805"/>
        <v>4724</v>
      </c>
      <c r="BL503" s="69">
        <f t="shared" ca="1" si="805"/>
        <v>4724</v>
      </c>
      <c r="BM503" s="114">
        <f t="shared" ca="1" si="805"/>
        <v>4724</v>
      </c>
      <c r="BN503" s="113">
        <f t="shared" ca="1" si="805"/>
        <v>4724</v>
      </c>
      <c r="BO503" s="69">
        <f t="shared" ca="1" si="805"/>
        <v>4724</v>
      </c>
      <c r="BP503" s="69">
        <f t="shared" ca="1" si="805"/>
        <v>4724</v>
      </c>
      <c r="BQ503" s="114">
        <f t="shared" ca="1" si="805"/>
        <v>4724</v>
      </c>
      <c r="BR503" s="113">
        <f t="shared" ca="1" si="805"/>
        <v>4724</v>
      </c>
      <c r="BS503" s="69">
        <f t="shared" ca="1" si="805"/>
        <v>4724</v>
      </c>
      <c r="BT503" s="69">
        <f t="shared" ca="1" si="805"/>
        <v>4724</v>
      </c>
      <c r="BU503" s="114">
        <f t="shared" ca="1" si="805"/>
        <v>4724</v>
      </c>
      <c r="BV503" s="113">
        <f t="shared" ref="BV503:DA503" ca="1" si="806">BV504</f>
        <v>4724</v>
      </c>
      <c r="BW503" s="69">
        <f t="shared" ca="1" si="806"/>
        <v>4724</v>
      </c>
      <c r="BX503" s="69">
        <f t="shared" ca="1" si="806"/>
        <v>4724</v>
      </c>
      <c r="BY503" s="114">
        <f t="shared" ca="1" si="806"/>
        <v>4724</v>
      </c>
      <c r="BZ503" s="113">
        <f t="shared" ca="1" si="806"/>
        <v>4724</v>
      </c>
      <c r="CA503" s="69">
        <f t="shared" ca="1" si="806"/>
        <v>4724</v>
      </c>
      <c r="CB503" s="69">
        <f t="shared" ca="1" si="806"/>
        <v>4724</v>
      </c>
      <c r="CC503" s="114">
        <f t="shared" ca="1" si="806"/>
        <v>4724</v>
      </c>
      <c r="CD503" s="113">
        <f t="shared" ca="1" si="806"/>
        <v>4724</v>
      </c>
      <c r="CE503" s="69">
        <f t="shared" ca="1" si="806"/>
        <v>4724</v>
      </c>
      <c r="CF503" s="69">
        <f t="shared" ca="1" si="806"/>
        <v>4724</v>
      </c>
      <c r="CG503" s="114">
        <f t="shared" ca="1" si="806"/>
        <v>4724</v>
      </c>
      <c r="CH503" s="113">
        <f t="shared" ca="1" si="806"/>
        <v>4724</v>
      </c>
      <c r="CI503" s="69">
        <f t="shared" ca="1" si="806"/>
        <v>4724</v>
      </c>
      <c r="CJ503" s="69">
        <f t="shared" ca="1" si="806"/>
        <v>4724</v>
      </c>
      <c r="CK503" s="114">
        <f t="shared" ca="1" si="806"/>
        <v>4724</v>
      </c>
      <c r="CL503" s="113">
        <f t="shared" ca="1" si="806"/>
        <v>4724</v>
      </c>
      <c r="CM503" s="69">
        <f t="shared" ca="1" si="806"/>
        <v>4724</v>
      </c>
      <c r="CN503" s="69">
        <f t="shared" ca="1" si="806"/>
        <v>4724</v>
      </c>
      <c r="CO503" s="114">
        <f t="shared" ca="1" si="806"/>
        <v>4724</v>
      </c>
      <c r="CP503" s="113">
        <f t="shared" ca="1" si="806"/>
        <v>4724</v>
      </c>
      <c r="CQ503" s="69">
        <f t="shared" ca="1" si="806"/>
        <v>4724</v>
      </c>
      <c r="CR503" s="69">
        <f t="shared" ca="1" si="806"/>
        <v>4724</v>
      </c>
      <c r="CS503" s="114">
        <f t="shared" ca="1" si="806"/>
        <v>4724</v>
      </c>
      <c r="CT503" s="113">
        <f t="shared" ca="1" si="806"/>
        <v>4724</v>
      </c>
      <c r="CU503" s="69">
        <f t="shared" ca="1" si="806"/>
        <v>4724</v>
      </c>
      <c r="CV503" s="69">
        <f t="shared" ca="1" si="806"/>
        <v>4724</v>
      </c>
      <c r="CW503" s="114">
        <f t="shared" ca="1" si="806"/>
        <v>4724</v>
      </c>
      <c r="CX503" s="113">
        <f t="shared" ca="1" si="806"/>
        <v>4724</v>
      </c>
      <c r="CY503" s="69">
        <f t="shared" ca="1" si="806"/>
        <v>4724</v>
      </c>
      <c r="CZ503" s="69">
        <f t="shared" ca="1" si="806"/>
        <v>4724</v>
      </c>
      <c r="DA503" s="114">
        <f t="shared" ca="1" si="806"/>
        <v>4724</v>
      </c>
      <c r="DB503" s="113">
        <f t="shared" ref="DB503:DI503" ca="1" si="807">DB504</f>
        <v>4724</v>
      </c>
      <c r="DC503" s="69">
        <f t="shared" ca="1" si="807"/>
        <v>4724</v>
      </c>
      <c r="DD503" s="69">
        <f t="shared" ca="1" si="807"/>
        <v>4724</v>
      </c>
      <c r="DE503" s="114">
        <f t="shared" ca="1" si="807"/>
        <v>4724</v>
      </c>
      <c r="DF503" s="113">
        <f t="shared" ca="1" si="807"/>
        <v>4724</v>
      </c>
      <c r="DG503" s="69">
        <f t="shared" ca="1" si="807"/>
        <v>4724</v>
      </c>
      <c r="DH503" s="69">
        <f t="shared" ca="1" si="807"/>
        <v>4724</v>
      </c>
      <c r="DI503" s="114">
        <f t="shared" ca="1" si="807"/>
        <v>4724</v>
      </c>
      <c r="DK503" s="69">
        <f t="shared" ref="DK503:EK503" ca="1" si="808">SUM(OFFSET($E503,,MATCH(DK$3,$F$5:$DI$5,0)+3,,1))</f>
        <v>0</v>
      </c>
      <c r="DL503" s="69">
        <f t="shared" ca="1" si="808"/>
        <v>0</v>
      </c>
      <c r="DM503" s="69">
        <f t="shared" ca="1" si="808"/>
        <v>0</v>
      </c>
      <c r="DN503" s="69">
        <f t="shared" ca="1" si="808"/>
        <v>0</v>
      </c>
      <c r="DO503" s="69">
        <f t="shared" ca="1" si="808"/>
        <v>0</v>
      </c>
      <c r="DP503" s="69">
        <f t="shared" ca="1" si="808"/>
        <v>0</v>
      </c>
      <c r="DQ503" s="69">
        <f t="shared" ca="1" si="808"/>
        <v>0</v>
      </c>
      <c r="DR503" s="69">
        <f t="shared" ca="1" si="808"/>
        <v>0</v>
      </c>
      <c r="DS503" s="69">
        <f t="shared" ca="1" si="808"/>
        <v>4372</v>
      </c>
      <c r="DT503" s="69">
        <f t="shared" ca="1" si="808"/>
        <v>4430</v>
      </c>
      <c r="DU503" s="69">
        <f t="shared" ca="1" si="808"/>
        <v>4724</v>
      </c>
      <c r="DV503" s="69">
        <f t="shared" ca="1" si="808"/>
        <v>4724</v>
      </c>
      <c r="DW503" s="69">
        <f t="shared" ca="1" si="808"/>
        <v>4724</v>
      </c>
      <c r="DX503" s="69">
        <f t="shared" ca="1" si="808"/>
        <v>4724</v>
      </c>
      <c r="DY503" s="69">
        <f t="shared" ca="1" si="808"/>
        <v>4724</v>
      </c>
      <c r="DZ503" s="69">
        <f t="shared" ca="1" si="808"/>
        <v>4724</v>
      </c>
      <c r="EA503" s="69">
        <f t="shared" ca="1" si="808"/>
        <v>4724</v>
      </c>
      <c r="EB503" s="69">
        <f t="shared" ca="1" si="808"/>
        <v>4724</v>
      </c>
      <c r="EC503" s="69">
        <f t="shared" ca="1" si="808"/>
        <v>4724</v>
      </c>
      <c r="ED503" s="69">
        <f t="shared" ca="1" si="808"/>
        <v>4724</v>
      </c>
      <c r="EE503" s="69">
        <f t="shared" ca="1" si="808"/>
        <v>4724</v>
      </c>
      <c r="EF503" s="69">
        <f t="shared" ca="1" si="808"/>
        <v>4724</v>
      </c>
      <c r="EG503" s="69">
        <f t="shared" ca="1" si="808"/>
        <v>4724</v>
      </c>
      <c r="EH503" s="69">
        <f t="shared" ca="1" si="808"/>
        <v>4724</v>
      </c>
      <c r="EI503" s="69">
        <f t="shared" ca="1" si="808"/>
        <v>4724</v>
      </c>
      <c r="EJ503" s="69">
        <f t="shared" ca="1" si="808"/>
        <v>4724</v>
      </c>
      <c r="EK503" s="69">
        <f t="shared" ca="1" si="808"/>
        <v>4724</v>
      </c>
    </row>
    <row r="504" spans="1:141" outlineLevel="2" x14ac:dyDescent="0.25">
      <c r="A504" s="90"/>
      <c r="B504" s="90"/>
      <c r="C504" s="90"/>
      <c r="D504" s="90"/>
      <c r="E504" t="s">
        <v>322</v>
      </c>
      <c r="F504" s="100"/>
      <c r="I504" s="101"/>
      <c r="J504" s="100"/>
      <c r="M504" s="101"/>
      <c r="N504" s="100"/>
      <c r="Q504" s="101"/>
      <c r="R504" s="100"/>
      <c r="U504" s="101"/>
      <c r="V504" s="100"/>
      <c r="Y504" s="101"/>
      <c r="Z504" s="100"/>
      <c r="AC504" s="101"/>
      <c r="AD504" s="100"/>
      <c r="AG504" s="101"/>
      <c r="AH504" s="100"/>
      <c r="AK504" s="101"/>
      <c r="AL504" s="100"/>
      <c r="AO504" s="101"/>
      <c r="AP504" s="113">
        <f t="shared" ref="AP504:BU504" ca="1" si="809">IF(AP$4="A",AP501,AP506)</f>
        <v>4430</v>
      </c>
      <c r="AQ504" s="69">
        <f t="shared" ca="1" si="809"/>
        <v>4430</v>
      </c>
      <c r="AR504" s="69">
        <f t="shared" ca="1" si="809"/>
        <v>4430</v>
      </c>
      <c r="AS504" s="114">
        <f t="shared" ca="1" si="809"/>
        <v>4430</v>
      </c>
      <c r="AT504" s="113">
        <f t="shared" ca="1" si="809"/>
        <v>4453</v>
      </c>
      <c r="AU504" s="69">
        <f t="shared" ca="1" si="809"/>
        <v>4622</v>
      </c>
      <c r="AV504" s="69">
        <f t="shared" ca="1" si="809"/>
        <v>4724</v>
      </c>
      <c r="AW504" s="114">
        <f t="shared" ca="1" si="809"/>
        <v>4724</v>
      </c>
      <c r="AX504" s="113">
        <f t="shared" ca="1" si="809"/>
        <v>4724</v>
      </c>
      <c r="AY504" s="69">
        <f t="shared" ca="1" si="809"/>
        <v>4724</v>
      </c>
      <c r="AZ504" s="69">
        <f t="shared" ca="1" si="809"/>
        <v>4724</v>
      </c>
      <c r="BA504" s="114">
        <f t="shared" ca="1" si="809"/>
        <v>4724</v>
      </c>
      <c r="BB504" s="113">
        <f t="shared" ca="1" si="809"/>
        <v>4724</v>
      </c>
      <c r="BC504" s="69">
        <f t="shared" ca="1" si="809"/>
        <v>4724</v>
      </c>
      <c r="BD504" s="69">
        <f t="shared" ca="1" si="809"/>
        <v>4724</v>
      </c>
      <c r="BE504" s="114">
        <f t="shared" ca="1" si="809"/>
        <v>4724</v>
      </c>
      <c r="BF504" s="113">
        <f t="shared" ca="1" si="809"/>
        <v>4724</v>
      </c>
      <c r="BG504" s="69">
        <f t="shared" ca="1" si="809"/>
        <v>4724</v>
      </c>
      <c r="BH504" s="69">
        <f t="shared" ca="1" si="809"/>
        <v>4724</v>
      </c>
      <c r="BI504" s="114">
        <f t="shared" ca="1" si="809"/>
        <v>4724</v>
      </c>
      <c r="BJ504" s="113">
        <f t="shared" ca="1" si="809"/>
        <v>4724</v>
      </c>
      <c r="BK504" s="69">
        <f t="shared" ca="1" si="809"/>
        <v>4724</v>
      </c>
      <c r="BL504" s="69">
        <f t="shared" ca="1" si="809"/>
        <v>4724</v>
      </c>
      <c r="BM504" s="114">
        <f t="shared" ca="1" si="809"/>
        <v>4724</v>
      </c>
      <c r="BN504" s="113">
        <f t="shared" ca="1" si="809"/>
        <v>4724</v>
      </c>
      <c r="BO504" s="69">
        <f t="shared" ca="1" si="809"/>
        <v>4724</v>
      </c>
      <c r="BP504" s="69">
        <f t="shared" ca="1" si="809"/>
        <v>4724</v>
      </c>
      <c r="BQ504" s="114">
        <f t="shared" ca="1" si="809"/>
        <v>4724</v>
      </c>
      <c r="BR504" s="113">
        <f t="shared" ca="1" si="809"/>
        <v>4724</v>
      </c>
      <c r="BS504" s="69">
        <f t="shared" ca="1" si="809"/>
        <v>4724</v>
      </c>
      <c r="BT504" s="69">
        <f t="shared" ca="1" si="809"/>
        <v>4724</v>
      </c>
      <c r="BU504" s="114">
        <f t="shared" ca="1" si="809"/>
        <v>4724</v>
      </c>
      <c r="BV504" s="113">
        <f t="shared" ref="BV504:DA504" ca="1" si="810">IF(BV$4="A",BV501,BV506)</f>
        <v>4724</v>
      </c>
      <c r="BW504" s="69">
        <f t="shared" ca="1" si="810"/>
        <v>4724</v>
      </c>
      <c r="BX504" s="69">
        <f t="shared" ca="1" si="810"/>
        <v>4724</v>
      </c>
      <c r="BY504" s="114">
        <f t="shared" ca="1" si="810"/>
        <v>4724</v>
      </c>
      <c r="BZ504" s="113">
        <f t="shared" ca="1" si="810"/>
        <v>4724</v>
      </c>
      <c r="CA504" s="69">
        <f t="shared" ca="1" si="810"/>
        <v>4724</v>
      </c>
      <c r="CB504" s="69">
        <f t="shared" ca="1" si="810"/>
        <v>4724</v>
      </c>
      <c r="CC504" s="114">
        <f t="shared" ca="1" si="810"/>
        <v>4724</v>
      </c>
      <c r="CD504" s="113">
        <f t="shared" ca="1" si="810"/>
        <v>4724</v>
      </c>
      <c r="CE504" s="69">
        <f t="shared" ca="1" si="810"/>
        <v>4724</v>
      </c>
      <c r="CF504" s="69">
        <f t="shared" ca="1" si="810"/>
        <v>4724</v>
      </c>
      <c r="CG504" s="114">
        <f t="shared" ca="1" si="810"/>
        <v>4724</v>
      </c>
      <c r="CH504" s="113">
        <f t="shared" ca="1" si="810"/>
        <v>4724</v>
      </c>
      <c r="CI504" s="69">
        <f t="shared" ca="1" si="810"/>
        <v>4724</v>
      </c>
      <c r="CJ504" s="69">
        <f t="shared" ca="1" si="810"/>
        <v>4724</v>
      </c>
      <c r="CK504" s="114">
        <f t="shared" ca="1" si="810"/>
        <v>4724</v>
      </c>
      <c r="CL504" s="113">
        <f t="shared" ca="1" si="810"/>
        <v>4724</v>
      </c>
      <c r="CM504" s="69">
        <f t="shared" ca="1" si="810"/>
        <v>4724</v>
      </c>
      <c r="CN504" s="69">
        <f t="shared" ca="1" si="810"/>
        <v>4724</v>
      </c>
      <c r="CO504" s="114">
        <f t="shared" ca="1" si="810"/>
        <v>4724</v>
      </c>
      <c r="CP504" s="113">
        <f t="shared" ca="1" si="810"/>
        <v>4724</v>
      </c>
      <c r="CQ504" s="69">
        <f t="shared" ca="1" si="810"/>
        <v>4724</v>
      </c>
      <c r="CR504" s="69">
        <f t="shared" ca="1" si="810"/>
        <v>4724</v>
      </c>
      <c r="CS504" s="114">
        <f t="shared" ca="1" si="810"/>
        <v>4724</v>
      </c>
      <c r="CT504" s="113">
        <f t="shared" ca="1" si="810"/>
        <v>4724</v>
      </c>
      <c r="CU504" s="69">
        <f t="shared" ca="1" si="810"/>
        <v>4724</v>
      </c>
      <c r="CV504" s="69">
        <f t="shared" ca="1" si="810"/>
        <v>4724</v>
      </c>
      <c r="CW504" s="114">
        <f t="shared" ca="1" si="810"/>
        <v>4724</v>
      </c>
      <c r="CX504" s="113">
        <f t="shared" ca="1" si="810"/>
        <v>4724</v>
      </c>
      <c r="CY504" s="69">
        <f t="shared" ca="1" si="810"/>
        <v>4724</v>
      </c>
      <c r="CZ504" s="69">
        <f t="shared" ca="1" si="810"/>
        <v>4724</v>
      </c>
      <c r="DA504" s="114">
        <f t="shared" ca="1" si="810"/>
        <v>4724</v>
      </c>
      <c r="DB504" s="113">
        <f t="shared" ref="DB504:DI504" ca="1" si="811">IF(DB$4="A",DB501,DB506)</f>
        <v>4724</v>
      </c>
      <c r="DC504" s="69">
        <f t="shared" ca="1" si="811"/>
        <v>4724</v>
      </c>
      <c r="DD504" s="69">
        <f t="shared" ca="1" si="811"/>
        <v>4724</v>
      </c>
      <c r="DE504" s="114">
        <f t="shared" ca="1" si="811"/>
        <v>4724</v>
      </c>
      <c r="DF504" s="113">
        <f t="shared" ca="1" si="811"/>
        <v>4724</v>
      </c>
      <c r="DG504" s="69">
        <f t="shared" ca="1" si="811"/>
        <v>4724</v>
      </c>
      <c r="DH504" s="69">
        <f t="shared" ca="1" si="811"/>
        <v>4724</v>
      </c>
      <c r="DI504" s="114">
        <f t="shared" ca="1" si="811"/>
        <v>4724</v>
      </c>
      <c r="DT504" s="69"/>
      <c r="DU504" s="69"/>
      <c r="DV504" s="69"/>
      <c r="DW504" s="69"/>
      <c r="DX504" s="69"/>
      <c r="DY504" s="69"/>
      <c r="DZ504" s="69"/>
      <c r="EA504" s="69"/>
      <c r="EB504" s="69"/>
      <c r="EC504" s="69"/>
      <c r="ED504" s="69"/>
      <c r="EE504" s="69"/>
      <c r="EF504" s="69"/>
      <c r="EG504" s="69"/>
      <c r="EH504" s="69"/>
      <c r="EI504" s="69"/>
      <c r="EJ504" s="69"/>
      <c r="EK504" s="69"/>
    </row>
    <row r="505" spans="1:141" outlineLevel="2" x14ac:dyDescent="0.25">
      <c r="A505" s="90"/>
      <c r="B505" s="90"/>
      <c r="C505" s="90"/>
      <c r="D505" s="90"/>
      <c r="F505" s="100"/>
      <c r="I505" s="101"/>
      <c r="J505" s="100"/>
      <c r="M505" s="101"/>
      <c r="N505" s="100"/>
      <c r="Q505" s="101"/>
      <c r="R505" s="100"/>
      <c r="U505" s="101"/>
      <c r="V505" s="100"/>
      <c r="Y505" s="101"/>
      <c r="Z505" s="100"/>
      <c r="AC505" s="101"/>
      <c r="AD505" s="100"/>
      <c r="AG505" s="101"/>
      <c r="AH505" s="100"/>
      <c r="AK505" s="101"/>
      <c r="AL505" s="100"/>
      <c r="AO505" s="101"/>
      <c r="AP505" s="102"/>
      <c r="AQ505" s="103"/>
      <c r="AR505" s="103"/>
      <c r="AS505" s="104"/>
      <c r="AT505" s="102"/>
      <c r="AU505" s="103"/>
      <c r="AV505" s="103"/>
      <c r="AW505" s="104"/>
      <c r="AX505" s="102"/>
      <c r="AY505" s="103"/>
      <c r="AZ505" s="103"/>
      <c r="BA505" s="104"/>
      <c r="BB505" s="102"/>
      <c r="BC505" s="103"/>
      <c r="BD505" s="103"/>
      <c r="BE505" s="104"/>
      <c r="BF505" s="102"/>
      <c r="BG505" s="103"/>
      <c r="BH505" s="103"/>
      <c r="BI505" s="104"/>
      <c r="BJ505" s="102"/>
      <c r="BK505" s="103"/>
      <c r="BL505" s="103"/>
      <c r="BM505" s="104"/>
      <c r="BN505" s="102"/>
      <c r="BO505" s="103"/>
      <c r="BP505" s="103"/>
      <c r="BQ505" s="104"/>
      <c r="BR505" s="102"/>
      <c r="BS505" s="103"/>
      <c r="BT505" s="103"/>
      <c r="BU505" s="104"/>
      <c r="BV505" s="102"/>
      <c r="BW505" s="103"/>
      <c r="BX505" s="103"/>
      <c r="BY505" s="104"/>
      <c r="BZ505" s="102"/>
      <c r="CA505" s="103"/>
      <c r="CB505" s="103"/>
      <c r="CC505" s="104"/>
      <c r="CD505" s="102"/>
      <c r="CE505" s="103"/>
      <c r="CF505" s="103"/>
      <c r="CG505" s="104"/>
      <c r="CH505" s="102"/>
      <c r="CI505" s="103"/>
      <c r="CJ505" s="103"/>
      <c r="CK505" s="104"/>
      <c r="CL505" s="102"/>
      <c r="CM505" s="103"/>
      <c r="CN505" s="103"/>
      <c r="CO505" s="104"/>
      <c r="CP505" s="102"/>
      <c r="CQ505" s="103"/>
      <c r="CR505" s="103"/>
      <c r="CS505" s="104"/>
      <c r="CT505" s="102"/>
      <c r="CU505" s="103"/>
      <c r="CV505" s="103"/>
      <c r="CW505" s="104"/>
      <c r="CX505" s="102"/>
      <c r="CY505" s="103"/>
      <c r="CZ505" s="103"/>
      <c r="DA505" s="104"/>
      <c r="DB505" s="102"/>
      <c r="DC505" s="103"/>
      <c r="DD505" s="103"/>
      <c r="DE505" s="104"/>
      <c r="DF505" s="102"/>
      <c r="DG505" s="103"/>
      <c r="DH505" s="103"/>
      <c r="DI505" s="104"/>
    </row>
    <row r="506" spans="1:141" outlineLevel="2" x14ac:dyDescent="0.25">
      <c r="A506" s="90"/>
      <c r="B506" s="90"/>
      <c r="C506" s="90"/>
      <c r="D506" s="90"/>
      <c r="E506" s="36" t="str">
        <f>CONCATENATE(E504," selected driver: ",$J$8," (",$J$9,")")</f>
        <v>Value selected driver: Default (Annual)</v>
      </c>
      <c r="F506" s="100"/>
      <c r="I506" s="101"/>
      <c r="J506" s="100"/>
      <c r="M506" s="101"/>
      <c r="N506" s="100"/>
      <c r="Q506" s="101"/>
      <c r="R506" s="100"/>
      <c r="U506" s="101"/>
      <c r="V506" s="100"/>
      <c r="Y506" s="101"/>
      <c r="Z506" s="100"/>
      <c r="AC506" s="101"/>
      <c r="AD506" s="100"/>
      <c r="AG506" s="101"/>
      <c r="AH506" s="100"/>
      <c r="AK506" s="101"/>
      <c r="AL506" s="100"/>
      <c r="AO506" s="101"/>
      <c r="AP506" s="147" cm="1">
        <f t="array" ref="AP506">IF($I$9=1,AP508,INDEX($DT508:$EK508,,MATCH(CONCATENATE("FY ",RIGHT(AP$3,4)),$DT$3:$EK$3,0)))</f>
        <v>0</v>
      </c>
      <c r="AQ506" s="148" cm="1">
        <f t="array" ref="AQ506">IF($I$9=1,AQ508,INDEX($DT508:$EK508,,MATCH(CONCATENATE("FY ",RIGHT(AQ$3,4)),$DT$3:$EK$3,0)))</f>
        <v>0</v>
      </c>
      <c r="AR506" s="148" cm="1">
        <f t="array" ref="AR506">IF($I$9=1,AR508,INDEX($DT508:$EK508,,MATCH(CONCATENATE("FY ",RIGHT(AR$3,4)),$DT$3:$EK$3,0)))</f>
        <v>0</v>
      </c>
      <c r="AS506" s="149" cm="1">
        <f t="array" ref="AS506">IF($I$9=1,AS508,INDEX($DT508:$EK508,,MATCH(CONCATENATE("FY ",RIGHT(AS$3,4)),$DT$3:$EK$3,0)))</f>
        <v>0</v>
      </c>
      <c r="AT506" s="147" cm="1">
        <f t="array" aca="1" ref="AT506" ca="1">IF($I$9=1,AT508,INDEX($DT508:$EK508,,MATCH(CONCATENATE("FY ",RIGHT(AT$3,4)),$DT$3:$EK$3,0)))</f>
        <v>4724</v>
      </c>
      <c r="AU506" s="148" cm="1">
        <f t="array" aca="1" ref="AU506" ca="1">IF($I$9=1,AU508,INDEX($DT508:$EK508,,MATCH(CONCATENATE("FY ",RIGHT(AU$3,4)),$DT$3:$EK$3,0)))</f>
        <v>4724</v>
      </c>
      <c r="AV506" s="148" cm="1">
        <f t="array" aca="1" ref="AV506" ca="1">IF($I$9=1,AV508,INDEX($DT508:$EK508,,MATCH(CONCATENATE("FY ",RIGHT(AV$3,4)),$DT$3:$EK$3,0)))</f>
        <v>4724</v>
      </c>
      <c r="AW506" s="149" cm="1">
        <f t="array" aca="1" ref="AW506" ca="1">IF($I$9=1,AW508,INDEX($DT508:$EK508,,MATCH(CONCATENATE("FY ",RIGHT(AW$3,4)),$DT$3:$EK$3,0)))</f>
        <v>4724</v>
      </c>
      <c r="AX506" s="147" cm="1">
        <f t="array" aca="1" ref="AX506" ca="1">IF($I$9=1,AX508,INDEX($DT508:$EK508,,MATCH(CONCATENATE("FY ",RIGHT(AX$3,4)),$DT$3:$EK$3,0)))</f>
        <v>4724</v>
      </c>
      <c r="AY506" s="148" cm="1">
        <f t="array" aca="1" ref="AY506" ca="1">IF($I$9=1,AY508,INDEX($DT508:$EK508,,MATCH(CONCATENATE("FY ",RIGHT(AY$3,4)),$DT$3:$EK$3,0)))</f>
        <v>4724</v>
      </c>
      <c r="AZ506" s="148" cm="1">
        <f t="array" aca="1" ref="AZ506" ca="1">IF($I$9=1,AZ508,INDEX($DT508:$EK508,,MATCH(CONCATENATE("FY ",RIGHT(AZ$3,4)),$DT$3:$EK$3,0)))</f>
        <v>4724</v>
      </c>
      <c r="BA506" s="149" cm="1">
        <f t="array" aca="1" ref="BA506" ca="1">IF($I$9=1,BA508,INDEX($DT508:$EK508,,MATCH(CONCATENATE("FY ",RIGHT(BA$3,4)),$DT$3:$EK$3,0)))</f>
        <v>4724</v>
      </c>
      <c r="BB506" s="147" cm="1">
        <f t="array" aca="1" ref="BB506" ca="1">IF($I$9=1,BB508,INDEX($DT508:$EK508,,MATCH(CONCATENATE("FY ",RIGHT(BB$3,4)),$DT$3:$EK$3,0)))</f>
        <v>4724</v>
      </c>
      <c r="BC506" s="148" cm="1">
        <f t="array" aca="1" ref="BC506" ca="1">IF($I$9=1,BC508,INDEX($DT508:$EK508,,MATCH(CONCATENATE("FY ",RIGHT(BC$3,4)),$DT$3:$EK$3,0)))</f>
        <v>4724</v>
      </c>
      <c r="BD506" s="148" cm="1">
        <f t="array" aca="1" ref="BD506" ca="1">IF($I$9=1,BD508,INDEX($DT508:$EK508,,MATCH(CONCATENATE("FY ",RIGHT(BD$3,4)),$DT$3:$EK$3,0)))</f>
        <v>4724</v>
      </c>
      <c r="BE506" s="149" cm="1">
        <f t="array" aca="1" ref="BE506" ca="1">IF($I$9=1,BE508,INDEX($DT508:$EK508,,MATCH(CONCATENATE("FY ",RIGHT(BE$3,4)),$DT$3:$EK$3,0)))</f>
        <v>4724</v>
      </c>
      <c r="BF506" s="147" cm="1">
        <f t="array" aca="1" ref="BF506" ca="1">IF($I$9=1,BF508,INDEX($DT508:$EK508,,MATCH(CONCATENATE("FY ",RIGHT(BF$3,4)),$DT$3:$EK$3,0)))</f>
        <v>4724</v>
      </c>
      <c r="BG506" s="148" cm="1">
        <f t="array" aca="1" ref="BG506" ca="1">IF($I$9=1,BG508,INDEX($DT508:$EK508,,MATCH(CONCATENATE("FY ",RIGHT(BG$3,4)),$DT$3:$EK$3,0)))</f>
        <v>4724</v>
      </c>
      <c r="BH506" s="148" cm="1">
        <f t="array" aca="1" ref="BH506" ca="1">IF($I$9=1,BH508,INDEX($DT508:$EK508,,MATCH(CONCATENATE("FY ",RIGHT(BH$3,4)),$DT$3:$EK$3,0)))</f>
        <v>4724</v>
      </c>
      <c r="BI506" s="149" cm="1">
        <f t="array" aca="1" ref="BI506" ca="1">IF($I$9=1,BI508,INDEX($DT508:$EK508,,MATCH(CONCATENATE("FY ",RIGHT(BI$3,4)),$DT$3:$EK$3,0)))</f>
        <v>4724</v>
      </c>
      <c r="BJ506" s="147" cm="1">
        <f t="array" aca="1" ref="BJ506" ca="1">IF($I$9=1,BJ508,INDEX($DT508:$EK508,,MATCH(CONCATENATE("FY ",RIGHT(BJ$3,4)),$DT$3:$EK$3,0)))</f>
        <v>4724</v>
      </c>
      <c r="BK506" s="148" cm="1">
        <f t="array" aca="1" ref="BK506" ca="1">IF($I$9=1,BK508,INDEX($DT508:$EK508,,MATCH(CONCATENATE("FY ",RIGHT(BK$3,4)),$DT$3:$EK$3,0)))</f>
        <v>4724</v>
      </c>
      <c r="BL506" s="148" cm="1">
        <f t="array" aca="1" ref="BL506" ca="1">IF($I$9=1,BL508,INDEX($DT508:$EK508,,MATCH(CONCATENATE("FY ",RIGHT(BL$3,4)),$DT$3:$EK$3,0)))</f>
        <v>4724</v>
      </c>
      <c r="BM506" s="149" cm="1">
        <f t="array" aca="1" ref="BM506" ca="1">IF($I$9=1,BM508,INDEX($DT508:$EK508,,MATCH(CONCATENATE("FY ",RIGHT(BM$3,4)),$DT$3:$EK$3,0)))</f>
        <v>4724</v>
      </c>
      <c r="BN506" s="147" cm="1">
        <f t="array" aca="1" ref="BN506" ca="1">IF($I$9=1,BN508,INDEX($DT508:$EK508,,MATCH(CONCATENATE("FY ",RIGHT(BN$3,4)),$DT$3:$EK$3,0)))</f>
        <v>4724</v>
      </c>
      <c r="BO506" s="148" cm="1">
        <f t="array" aca="1" ref="BO506" ca="1">IF($I$9=1,BO508,INDEX($DT508:$EK508,,MATCH(CONCATENATE("FY ",RIGHT(BO$3,4)),$DT$3:$EK$3,0)))</f>
        <v>4724</v>
      </c>
      <c r="BP506" s="148" cm="1">
        <f t="array" aca="1" ref="BP506" ca="1">IF($I$9=1,BP508,INDEX($DT508:$EK508,,MATCH(CONCATENATE("FY ",RIGHT(BP$3,4)),$DT$3:$EK$3,0)))</f>
        <v>4724</v>
      </c>
      <c r="BQ506" s="149" cm="1">
        <f t="array" aca="1" ref="BQ506" ca="1">IF($I$9=1,BQ508,INDEX($DT508:$EK508,,MATCH(CONCATENATE("FY ",RIGHT(BQ$3,4)),$DT$3:$EK$3,0)))</f>
        <v>4724</v>
      </c>
      <c r="BR506" s="147" cm="1">
        <f t="array" aca="1" ref="BR506" ca="1">IF($I$9=1,BR508,INDEX($DT508:$EK508,,MATCH(CONCATENATE("FY ",RIGHT(BR$3,4)),$DT$3:$EK$3,0)))</f>
        <v>4724</v>
      </c>
      <c r="BS506" s="148" cm="1">
        <f t="array" aca="1" ref="BS506" ca="1">IF($I$9=1,BS508,INDEX($DT508:$EK508,,MATCH(CONCATENATE("FY ",RIGHT(BS$3,4)),$DT$3:$EK$3,0)))</f>
        <v>4724</v>
      </c>
      <c r="BT506" s="148" cm="1">
        <f t="array" aca="1" ref="BT506" ca="1">IF($I$9=1,BT508,INDEX($DT508:$EK508,,MATCH(CONCATENATE("FY ",RIGHT(BT$3,4)),$DT$3:$EK$3,0)))</f>
        <v>4724</v>
      </c>
      <c r="BU506" s="149" cm="1">
        <f t="array" aca="1" ref="BU506" ca="1">IF($I$9=1,BU508,INDEX($DT508:$EK508,,MATCH(CONCATENATE("FY ",RIGHT(BU$3,4)),$DT$3:$EK$3,0)))</f>
        <v>4724</v>
      </c>
      <c r="BV506" s="147" cm="1">
        <f t="array" aca="1" ref="BV506" ca="1">IF($I$9=1,BV508,INDEX($DT508:$EK508,,MATCH(CONCATENATE("FY ",RIGHT(BV$3,4)),$DT$3:$EK$3,0)))</f>
        <v>4724</v>
      </c>
      <c r="BW506" s="148" cm="1">
        <f t="array" aca="1" ref="BW506" ca="1">IF($I$9=1,BW508,INDEX($DT508:$EK508,,MATCH(CONCATENATE("FY ",RIGHT(BW$3,4)),$DT$3:$EK$3,0)))</f>
        <v>4724</v>
      </c>
      <c r="BX506" s="148" cm="1">
        <f t="array" aca="1" ref="BX506" ca="1">IF($I$9=1,BX508,INDEX($DT508:$EK508,,MATCH(CONCATENATE("FY ",RIGHT(BX$3,4)),$DT$3:$EK$3,0)))</f>
        <v>4724</v>
      </c>
      <c r="BY506" s="149" cm="1">
        <f t="array" aca="1" ref="BY506" ca="1">IF($I$9=1,BY508,INDEX($DT508:$EK508,,MATCH(CONCATENATE("FY ",RIGHT(BY$3,4)),$DT$3:$EK$3,0)))</f>
        <v>4724</v>
      </c>
      <c r="BZ506" s="147" cm="1">
        <f t="array" aca="1" ref="BZ506" ca="1">IF($I$9=1,BZ508,INDEX($DT508:$EK508,,MATCH(CONCATENATE("FY ",RIGHT(BZ$3,4)),$DT$3:$EK$3,0)))</f>
        <v>4724</v>
      </c>
      <c r="CA506" s="148" cm="1">
        <f t="array" aca="1" ref="CA506" ca="1">IF($I$9=1,CA508,INDEX($DT508:$EK508,,MATCH(CONCATENATE("FY ",RIGHT(CA$3,4)),$DT$3:$EK$3,0)))</f>
        <v>4724</v>
      </c>
      <c r="CB506" s="148" cm="1">
        <f t="array" aca="1" ref="CB506" ca="1">IF($I$9=1,CB508,INDEX($DT508:$EK508,,MATCH(CONCATENATE("FY ",RIGHT(CB$3,4)),$DT$3:$EK$3,0)))</f>
        <v>4724</v>
      </c>
      <c r="CC506" s="149" cm="1">
        <f t="array" aca="1" ref="CC506" ca="1">IF($I$9=1,CC508,INDEX($DT508:$EK508,,MATCH(CONCATENATE("FY ",RIGHT(CC$3,4)),$DT$3:$EK$3,0)))</f>
        <v>4724</v>
      </c>
      <c r="CD506" s="147" cm="1">
        <f t="array" aca="1" ref="CD506" ca="1">IF($I$9=1,CD508,INDEX($DT508:$EK508,,MATCH(CONCATENATE("FY ",RIGHT(CD$3,4)),$DT$3:$EK$3,0)))</f>
        <v>4724</v>
      </c>
      <c r="CE506" s="148" cm="1">
        <f t="array" aca="1" ref="CE506" ca="1">IF($I$9=1,CE508,INDEX($DT508:$EK508,,MATCH(CONCATENATE("FY ",RIGHT(CE$3,4)),$DT$3:$EK$3,0)))</f>
        <v>4724</v>
      </c>
      <c r="CF506" s="148" cm="1">
        <f t="array" aca="1" ref="CF506" ca="1">IF($I$9=1,CF508,INDEX($DT508:$EK508,,MATCH(CONCATENATE("FY ",RIGHT(CF$3,4)),$DT$3:$EK$3,0)))</f>
        <v>4724</v>
      </c>
      <c r="CG506" s="149" cm="1">
        <f t="array" aca="1" ref="CG506" ca="1">IF($I$9=1,CG508,INDEX($DT508:$EK508,,MATCH(CONCATENATE("FY ",RIGHT(CG$3,4)),$DT$3:$EK$3,0)))</f>
        <v>4724</v>
      </c>
      <c r="CH506" s="147" cm="1">
        <f t="array" aca="1" ref="CH506" ca="1">IF($I$9=1,CH508,INDEX($DT508:$EK508,,MATCH(CONCATENATE("FY ",RIGHT(CH$3,4)),$DT$3:$EK$3,0)))</f>
        <v>4724</v>
      </c>
      <c r="CI506" s="148" cm="1">
        <f t="array" aca="1" ref="CI506" ca="1">IF($I$9=1,CI508,INDEX($DT508:$EK508,,MATCH(CONCATENATE("FY ",RIGHT(CI$3,4)),$DT$3:$EK$3,0)))</f>
        <v>4724</v>
      </c>
      <c r="CJ506" s="148" cm="1">
        <f t="array" aca="1" ref="CJ506" ca="1">IF($I$9=1,CJ508,INDEX($DT508:$EK508,,MATCH(CONCATENATE("FY ",RIGHT(CJ$3,4)),$DT$3:$EK$3,0)))</f>
        <v>4724</v>
      </c>
      <c r="CK506" s="149" cm="1">
        <f t="array" aca="1" ref="CK506" ca="1">IF($I$9=1,CK508,INDEX($DT508:$EK508,,MATCH(CONCATENATE("FY ",RIGHT(CK$3,4)),$DT$3:$EK$3,0)))</f>
        <v>4724</v>
      </c>
      <c r="CL506" s="147" cm="1">
        <f t="array" aca="1" ref="CL506" ca="1">IF($I$9=1,CL508,INDEX($DT508:$EK508,,MATCH(CONCATENATE("FY ",RIGHT(CL$3,4)),$DT$3:$EK$3,0)))</f>
        <v>4724</v>
      </c>
      <c r="CM506" s="148" cm="1">
        <f t="array" aca="1" ref="CM506" ca="1">IF($I$9=1,CM508,INDEX($DT508:$EK508,,MATCH(CONCATENATE("FY ",RIGHT(CM$3,4)),$DT$3:$EK$3,0)))</f>
        <v>4724</v>
      </c>
      <c r="CN506" s="148" cm="1">
        <f t="array" aca="1" ref="CN506" ca="1">IF($I$9=1,CN508,INDEX($DT508:$EK508,,MATCH(CONCATENATE("FY ",RIGHT(CN$3,4)),$DT$3:$EK$3,0)))</f>
        <v>4724</v>
      </c>
      <c r="CO506" s="149" cm="1">
        <f t="array" aca="1" ref="CO506" ca="1">IF($I$9=1,CO508,INDEX($DT508:$EK508,,MATCH(CONCATENATE("FY ",RIGHT(CO$3,4)),$DT$3:$EK$3,0)))</f>
        <v>4724</v>
      </c>
      <c r="CP506" s="147" cm="1">
        <f t="array" aca="1" ref="CP506" ca="1">IF($I$9=1,CP508,INDEX($DT508:$EK508,,MATCH(CONCATENATE("FY ",RIGHT(CP$3,4)),$DT$3:$EK$3,0)))</f>
        <v>4724</v>
      </c>
      <c r="CQ506" s="148" cm="1">
        <f t="array" aca="1" ref="CQ506" ca="1">IF($I$9=1,CQ508,INDEX($DT508:$EK508,,MATCH(CONCATENATE("FY ",RIGHT(CQ$3,4)),$DT$3:$EK$3,0)))</f>
        <v>4724</v>
      </c>
      <c r="CR506" s="148" cm="1">
        <f t="array" aca="1" ref="CR506" ca="1">IF($I$9=1,CR508,INDEX($DT508:$EK508,,MATCH(CONCATENATE("FY ",RIGHT(CR$3,4)),$DT$3:$EK$3,0)))</f>
        <v>4724</v>
      </c>
      <c r="CS506" s="149" cm="1">
        <f t="array" aca="1" ref="CS506" ca="1">IF($I$9=1,CS508,INDEX($DT508:$EK508,,MATCH(CONCATENATE("FY ",RIGHT(CS$3,4)),$DT$3:$EK$3,0)))</f>
        <v>4724</v>
      </c>
      <c r="CT506" s="147" cm="1">
        <f t="array" aca="1" ref="CT506" ca="1">IF($I$9=1,CT508,INDEX($DT508:$EK508,,MATCH(CONCATENATE("FY ",RIGHT(CT$3,4)),$DT$3:$EK$3,0)))</f>
        <v>4724</v>
      </c>
      <c r="CU506" s="148" cm="1">
        <f t="array" aca="1" ref="CU506" ca="1">IF($I$9=1,CU508,INDEX($DT508:$EK508,,MATCH(CONCATENATE("FY ",RIGHT(CU$3,4)),$DT$3:$EK$3,0)))</f>
        <v>4724</v>
      </c>
      <c r="CV506" s="148" cm="1">
        <f t="array" aca="1" ref="CV506" ca="1">IF($I$9=1,CV508,INDEX($DT508:$EK508,,MATCH(CONCATENATE("FY ",RIGHT(CV$3,4)),$DT$3:$EK$3,0)))</f>
        <v>4724</v>
      </c>
      <c r="CW506" s="149" cm="1">
        <f t="array" aca="1" ref="CW506" ca="1">IF($I$9=1,CW508,INDEX($DT508:$EK508,,MATCH(CONCATENATE("FY ",RIGHT(CW$3,4)),$DT$3:$EK$3,0)))</f>
        <v>4724</v>
      </c>
      <c r="CX506" s="147" cm="1">
        <f t="array" aca="1" ref="CX506" ca="1">IF($I$9=1,CX508,INDEX($DT508:$EK508,,MATCH(CONCATENATE("FY ",RIGHT(CX$3,4)),$DT$3:$EK$3,0)))</f>
        <v>4724</v>
      </c>
      <c r="CY506" s="148" cm="1">
        <f t="array" aca="1" ref="CY506" ca="1">IF($I$9=1,CY508,INDEX($DT508:$EK508,,MATCH(CONCATENATE("FY ",RIGHT(CY$3,4)),$DT$3:$EK$3,0)))</f>
        <v>4724</v>
      </c>
      <c r="CZ506" s="148" cm="1">
        <f t="array" aca="1" ref="CZ506" ca="1">IF($I$9=1,CZ508,INDEX($DT508:$EK508,,MATCH(CONCATENATE("FY ",RIGHT(CZ$3,4)),$DT$3:$EK$3,0)))</f>
        <v>4724</v>
      </c>
      <c r="DA506" s="149" cm="1">
        <f t="array" aca="1" ref="DA506" ca="1">IF($I$9=1,DA508,INDEX($DT508:$EK508,,MATCH(CONCATENATE("FY ",RIGHT(DA$3,4)),$DT$3:$EK$3,0)))</f>
        <v>4724</v>
      </c>
      <c r="DB506" s="147" cm="1">
        <f t="array" aca="1" ref="DB506" ca="1">IF($I$9=1,DB508,INDEX($DT508:$EK508,,MATCH(CONCATENATE("FY ",RIGHT(DB$3,4)),$DT$3:$EK$3,0)))</f>
        <v>4724</v>
      </c>
      <c r="DC506" s="148" cm="1">
        <f t="array" aca="1" ref="DC506" ca="1">IF($I$9=1,DC508,INDEX($DT508:$EK508,,MATCH(CONCATENATE("FY ",RIGHT(DC$3,4)),$DT$3:$EK$3,0)))</f>
        <v>4724</v>
      </c>
      <c r="DD506" s="148" cm="1">
        <f t="array" aca="1" ref="DD506" ca="1">IF($I$9=1,DD508,INDEX($DT508:$EK508,,MATCH(CONCATENATE("FY ",RIGHT(DD$3,4)),$DT$3:$EK$3,0)))</f>
        <v>4724</v>
      </c>
      <c r="DE506" s="149" cm="1">
        <f t="array" aca="1" ref="DE506" ca="1">IF($I$9=1,DE508,INDEX($DT508:$EK508,,MATCH(CONCATENATE("FY ",RIGHT(DE$3,4)),$DT$3:$EK$3,0)))</f>
        <v>4724</v>
      </c>
      <c r="DF506" s="147" cm="1">
        <f t="array" aca="1" ref="DF506" ca="1">IF($I$9=1,DF508,INDEX($DT508:$EK508,,MATCH(CONCATENATE("FY ",RIGHT(DF$3,4)),$DT$3:$EK$3,0)))</f>
        <v>4724</v>
      </c>
      <c r="DG506" s="148" cm="1">
        <f t="array" aca="1" ref="DG506" ca="1">IF($I$9=1,DG508,INDEX($DT508:$EK508,,MATCH(CONCATENATE("FY ",RIGHT(DG$3,4)),$DT$3:$EK$3,0)))</f>
        <v>4724</v>
      </c>
      <c r="DH506" s="148" cm="1">
        <f t="array" aca="1" ref="DH506" ca="1">IF($I$9=1,DH508,INDEX($DT508:$EK508,,MATCH(CONCATENATE("FY ",RIGHT(DH$3,4)),$DT$3:$EK$3,0)))</f>
        <v>4724</v>
      </c>
      <c r="DI506" s="149" cm="1">
        <f t="array" aca="1" ref="DI506" ca="1">IF($I$9=1,DI508,INDEX($DT508:$EK508,,MATCH(CONCATENATE("FY ",RIGHT(DI$3,4)),$DT$3:$EK$3,0)))</f>
        <v>4724</v>
      </c>
    </row>
    <row r="507" spans="1:141" outlineLevel="2" x14ac:dyDescent="0.25">
      <c r="A507" s="90"/>
      <c r="B507" s="90"/>
      <c r="C507" s="90"/>
      <c r="D507" s="90"/>
      <c r="F507" s="100"/>
      <c r="I507" s="101"/>
      <c r="J507" s="100"/>
      <c r="M507" s="101"/>
      <c r="N507" s="100"/>
      <c r="Q507" s="101"/>
      <c r="R507" s="100"/>
      <c r="U507" s="101"/>
      <c r="V507" s="100"/>
      <c r="Y507" s="101"/>
      <c r="Z507" s="100"/>
      <c r="AC507" s="101"/>
      <c r="AD507" s="100"/>
      <c r="AG507" s="101"/>
      <c r="AH507" s="100"/>
      <c r="AK507" s="101"/>
      <c r="AL507" s="100"/>
      <c r="AO507" s="101"/>
      <c r="AP507" s="100"/>
      <c r="AS507" s="101"/>
      <c r="AT507" s="100"/>
      <c r="AW507" s="101"/>
      <c r="AX507" s="100"/>
      <c r="BA507" s="101"/>
      <c r="BB507" s="100"/>
      <c r="BE507" s="101"/>
      <c r="BF507" s="100"/>
      <c r="BI507" s="101"/>
      <c r="BJ507" s="100"/>
      <c r="BM507" s="101"/>
      <c r="BN507" s="100"/>
      <c r="BQ507" s="101"/>
      <c r="BR507" s="100"/>
      <c r="BU507" s="101"/>
      <c r="BV507" s="100"/>
      <c r="BY507" s="101"/>
      <c r="BZ507" s="100"/>
      <c r="CC507" s="101"/>
      <c r="CD507" s="100"/>
      <c r="CG507" s="101"/>
      <c r="CH507" s="100"/>
      <c r="CK507" s="101"/>
      <c r="CL507" s="100"/>
      <c r="CO507" s="101"/>
      <c r="CP507" s="100"/>
      <c r="CS507" s="101"/>
      <c r="CT507" s="100"/>
      <c r="CW507" s="101"/>
      <c r="CX507" s="100"/>
      <c r="DA507" s="101"/>
      <c r="DB507" s="100"/>
      <c r="DE507" s="101"/>
      <c r="DF507" s="100"/>
      <c r="DI507" s="101"/>
    </row>
    <row r="508" spans="1:141" outlineLevel="2" x14ac:dyDescent="0.25">
      <c r="A508" s="90"/>
      <c r="B508" s="90"/>
      <c r="C508" s="90"/>
      <c r="D508" s="90"/>
      <c r="E508" t="str">
        <f>CONCATENATE(E504," scenario: ",$J$8)</f>
        <v>Value scenario: Default</v>
      </c>
      <c r="F508" s="100"/>
      <c r="I508" s="101"/>
      <c r="J508" s="100"/>
      <c r="M508" s="101"/>
      <c r="N508" s="100"/>
      <c r="Q508" s="101"/>
      <c r="R508" s="100"/>
      <c r="U508" s="101"/>
      <c r="V508" s="100"/>
      <c r="Y508" s="101"/>
      <c r="Z508" s="100"/>
      <c r="AC508" s="101"/>
      <c r="AD508" s="100"/>
      <c r="AG508" s="101"/>
      <c r="AH508" s="100"/>
      <c r="AK508" s="101"/>
      <c r="AL508" s="100"/>
      <c r="AO508" s="101"/>
      <c r="AP508" s="113">
        <f t="shared" ref="AP508:BU508" si="812">CHOOSE($I$8,AP509,AP510,AP511,AP512,AP513)</f>
        <v>0</v>
      </c>
      <c r="AQ508" s="69">
        <f t="shared" si="812"/>
        <v>0</v>
      </c>
      <c r="AR508" s="69">
        <f t="shared" si="812"/>
        <v>0</v>
      </c>
      <c r="AS508" s="114">
        <f t="shared" si="812"/>
        <v>0</v>
      </c>
      <c r="AT508" s="113">
        <f t="shared" si="812"/>
        <v>0</v>
      </c>
      <c r="AU508" s="69">
        <f t="shared" si="812"/>
        <v>0</v>
      </c>
      <c r="AV508" s="69">
        <f t="shared" si="812"/>
        <v>0</v>
      </c>
      <c r="AW508" s="114">
        <f t="shared" si="812"/>
        <v>0</v>
      </c>
      <c r="AX508" s="113">
        <f t="shared" si="812"/>
        <v>0</v>
      </c>
      <c r="AY508" s="69">
        <f t="shared" si="812"/>
        <v>0</v>
      </c>
      <c r="AZ508" s="69">
        <f t="shared" si="812"/>
        <v>0</v>
      </c>
      <c r="BA508" s="114">
        <f t="shared" si="812"/>
        <v>0</v>
      </c>
      <c r="BB508" s="113">
        <f t="shared" si="812"/>
        <v>0</v>
      </c>
      <c r="BC508" s="69">
        <f t="shared" si="812"/>
        <v>0</v>
      </c>
      <c r="BD508" s="69">
        <f t="shared" si="812"/>
        <v>0</v>
      </c>
      <c r="BE508" s="114">
        <f t="shared" si="812"/>
        <v>0</v>
      </c>
      <c r="BF508" s="113">
        <f t="shared" si="812"/>
        <v>0</v>
      </c>
      <c r="BG508" s="69">
        <f t="shared" si="812"/>
        <v>0</v>
      </c>
      <c r="BH508" s="69">
        <f t="shared" si="812"/>
        <v>0</v>
      </c>
      <c r="BI508" s="114">
        <f t="shared" si="812"/>
        <v>0</v>
      </c>
      <c r="BJ508" s="113">
        <f t="shared" si="812"/>
        <v>0</v>
      </c>
      <c r="BK508" s="69">
        <f t="shared" si="812"/>
        <v>0</v>
      </c>
      <c r="BL508" s="69">
        <f t="shared" si="812"/>
        <v>0</v>
      </c>
      <c r="BM508" s="114">
        <f t="shared" si="812"/>
        <v>0</v>
      </c>
      <c r="BN508" s="113">
        <f t="shared" si="812"/>
        <v>0</v>
      </c>
      <c r="BO508" s="69">
        <f t="shared" si="812"/>
        <v>0</v>
      </c>
      <c r="BP508" s="69">
        <f t="shared" si="812"/>
        <v>0</v>
      </c>
      <c r="BQ508" s="114">
        <f t="shared" si="812"/>
        <v>0</v>
      </c>
      <c r="BR508" s="113">
        <f t="shared" si="812"/>
        <v>0</v>
      </c>
      <c r="BS508" s="69">
        <f t="shared" si="812"/>
        <v>0</v>
      </c>
      <c r="BT508" s="69">
        <f t="shared" si="812"/>
        <v>0</v>
      </c>
      <c r="BU508" s="114">
        <f t="shared" si="812"/>
        <v>0</v>
      </c>
      <c r="BV508" s="113">
        <f t="shared" ref="BV508:DA508" si="813">CHOOSE($I$8,BV509,BV510,BV511,BV512,BV513)</f>
        <v>0</v>
      </c>
      <c r="BW508" s="69">
        <f t="shared" si="813"/>
        <v>0</v>
      </c>
      <c r="BX508" s="69">
        <f t="shared" si="813"/>
        <v>0</v>
      </c>
      <c r="BY508" s="114">
        <f t="shared" si="813"/>
        <v>0</v>
      </c>
      <c r="BZ508" s="113">
        <f t="shared" si="813"/>
        <v>0</v>
      </c>
      <c r="CA508" s="69">
        <f t="shared" si="813"/>
        <v>0</v>
      </c>
      <c r="CB508" s="69">
        <f t="shared" si="813"/>
        <v>0</v>
      </c>
      <c r="CC508" s="114">
        <f t="shared" si="813"/>
        <v>0</v>
      </c>
      <c r="CD508" s="113">
        <f t="shared" si="813"/>
        <v>0</v>
      </c>
      <c r="CE508" s="69">
        <f t="shared" si="813"/>
        <v>0</v>
      </c>
      <c r="CF508" s="69">
        <f t="shared" si="813"/>
        <v>0</v>
      </c>
      <c r="CG508" s="114">
        <f t="shared" si="813"/>
        <v>0</v>
      </c>
      <c r="CH508" s="113">
        <f t="shared" si="813"/>
        <v>0</v>
      </c>
      <c r="CI508" s="69">
        <f t="shared" si="813"/>
        <v>0</v>
      </c>
      <c r="CJ508" s="69">
        <f t="shared" si="813"/>
        <v>0</v>
      </c>
      <c r="CK508" s="114">
        <f t="shared" si="813"/>
        <v>0</v>
      </c>
      <c r="CL508" s="113">
        <f t="shared" si="813"/>
        <v>0</v>
      </c>
      <c r="CM508" s="69">
        <f t="shared" si="813"/>
        <v>0</v>
      </c>
      <c r="CN508" s="69">
        <f t="shared" si="813"/>
        <v>0</v>
      </c>
      <c r="CO508" s="114">
        <f t="shared" si="813"/>
        <v>0</v>
      </c>
      <c r="CP508" s="113">
        <f t="shared" si="813"/>
        <v>0</v>
      </c>
      <c r="CQ508" s="69">
        <f t="shared" si="813"/>
        <v>0</v>
      </c>
      <c r="CR508" s="69">
        <f t="shared" si="813"/>
        <v>0</v>
      </c>
      <c r="CS508" s="114">
        <f t="shared" si="813"/>
        <v>0</v>
      </c>
      <c r="CT508" s="113">
        <f t="shared" si="813"/>
        <v>0</v>
      </c>
      <c r="CU508" s="69">
        <f t="shared" si="813"/>
        <v>0</v>
      </c>
      <c r="CV508" s="69">
        <f t="shared" si="813"/>
        <v>0</v>
      </c>
      <c r="CW508" s="114">
        <f t="shared" si="813"/>
        <v>0</v>
      </c>
      <c r="CX508" s="113">
        <f t="shared" si="813"/>
        <v>0</v>
      </c>
      <c r="CY508" s="69">
        <f t="shared" si="813"/>
        <v>0</v>
      </c>
      <c r="CZ508" s="69">
        <f t="shared" si="813"/>
        <v>0</v>
      </c>
      <c r="DA508" s="114">
        <f t="shared" si="813"/>
        <v>0</v>
      </c>
      <c r="DB508" s="113">
        <f t="shared" ref="DB508:DI508" si="814">CHOOSE($I$8,DB509,DB510,DB511,DB512,DB513)</f>
        <v>0</v>
      </c>
      <c r="DC508" s="69">
        <f t="shared" si="814"/>
        <v>0</v>
      </c>
      <c r="DD508" s="69">
        <f t="shared" si="814"/>
        <v>0</v>
      </c>
      <c r="DE508" s="114">
        <f t="shared" si="814"/>
        <v>0</v>
      </c>
      <c r="DF508" s="113">
        <f t="shared" si="814"/>
        <v>0</v>
      </c>
      <c r="DG508" s="69">
        <f t="shared" si="814"/>
        <v>0</v>
      </c>
      <c r="DH508" s="69">
        <f t="shared" si="814"/>
        <v>0</v>
      </c>
      <c r="DI508" s="114">
        <f t="shared" si="814"/>
        <v>0</v>
      </c>
      <c r="DT508" s="69">
        <f t="shared" ref="DT508:EK508" si="815">CHOOSE($I$8,DT509,DT510,DT511,DT512,DT513)</f>
        <v>0</v>
      </c>
      <c r="DU508" s="69">
        <f t="shared" ca="1" si="815"/>
        <v>4724</v>
      </c>
      <c r="DV508" s="69">
        <f t="shared" ca="1" si="815"/>
        <v>4724</v>
      </c>
      <c r="DW508" s="69">
        <f t="shared" ca="1" si="815"/>
        <v>4724</v>
      </c>
      <c r="DX508" s="69">
        <f t="shared" ca="1" si="815"/>
        <v>4724</v>
      </c>
      <c r="DY508" s="69">
        <f t="shared" ca="1" si="815"/>
        <v>4724</v>
      </c>
      <c r="DZ508" s="69">
        <f t="shared" ca="1" si="815"/>
        <v>4724</v>
      </c>
      <c r="EA508" s="69">
        <f t="shared" ca="1" si="815"/>
        <v>4724</v>
      </c>
      <c r="EB508" s="69">
        <f t="shared" ca="1" si="815"/>
        <v>4724</v>
      </c>
      <c r="EC508" s="69">
        <f t="shared" ca="1" si="815"/>
        <v>4724</v>
      </c>
      <c r="ED508" s="69">
        <f t="shared" ca="1" si="815"/>
        <v>4724</v>
      </c>
      <c r="EE508" s="69">
        <f t="shared" ca="1" si="815"/>
        <v>4724</v>
      </c>
      <c r="EF508" s="69">
        <f t="shared" ca="1" si="815"/>
        <v>4724</v>
      </c>
      <c r="EG508" s="69">
        <f t="shared" ca="1" si="815"/>
        <v>4724</v>
      </c>
      <c r="EH508" s="69">
        <f t="shared" ca="1" si="815"/>
        <v>4724</v>
      </c>
      <c r="EI508" s="69">
        <f t="shared" ca="1" si="815"/>
        <v>4724</v>
      </c>
      <c r="EJ508" s="69">
        <f t="shared" ca="1" si="815"/>
        <v>4724</v>
      </c>
      <c r="EK508" s="69">
        <f t="shared" ca="1" si="815"/>
        <v>4724</v>
      </c>
    </row>
    <row r="509" spans="1:141" outlineLevel="2" x14ac:dyDescent="0.25">
      <c r="A509" s="90"/>
      <c r="B509" s="90"/>
      <c r="C509" s="90"/>
      <c r="D509" s="90"/>
      <c r="E509" t="str">
        <f>CONCATENATE("- ", $N$6,":")</f>
        <v>- Base:</v>
      </c>
      <c r="F509" s="100"/>
      <c r="I509" s="101"/>
      <c r="J509" s="100"/>
      <c r="M509" s="101"/>
      <c r="N509" s="100"/>
      <c r="Q509" s="101"/>
      <c r="R509" s="100"/>
      <c r="U509" s="101"/>
      <c r="V509" s="100"/>
      <c r="Y509" s="101"/>
      <c r="Z509" s="100"/>
      <c r="AC509" s="101"/>
      <c r="AD509" s="100"/>
      <c r="AG509" s="101"/>
      <c r="AH509" s="100"/>
      <c r="AK509" s="101"/>
      <c r="AL509" s="100"/>
      <c r="AO509" s="101"/>
      <c r="AP509" s="117">
        <v>0</v>
      </c>
      <c r="AQ509" s="118">
        <v>0</v>
      </c>
      <c r="AR509" s="118">
        <v>0</v>
      </c>
      <c r="AS509" s="119">
        <v>0</v>
      </c>
      <c r="AT509" s="117">
        <v>0</v>
      </c>
      <c r="AU509" s="118">
        <v>0</v>
      </c>
      <c r="AV509" s="118">
        <v>0</v>
      </c>
      <c r="AW509" s="119">
        <v>0</v>
      </c>
      <c r="AX509" s="117">
        <v>0</v>
      </c>
      <c r="AY509" s="118">
        <v>0</v>
      </c>
      <c r="AZ509" s="118">
        <v>0</v>
      </c>
      <c r="BA509" s="119">
        <v>0</v>
      </c>
      <c r="BB509" s="117">
        <v>0</v>
      </c>
      <c r="BC509" s="118">
        <v>0</v>
      </c>
      <c r="BD509" s="118">
        <v>0</v>
      </c>
      <c r="BE509" s="119">
        <v>0</v>
      </c>
      <c r="BF509" s="117">
        <v>0</v>
      </c>
      <c r="BG509" s="118">
        <v>0</v>
      </c>
      <c r="BH509" s="118">
        <v>0</v>
      </c>
      <c r="BI509" s="119">
        <v>0</v>
      </c>
      <c r="BJ509" s="117">
        <v>0</v>
      </c>
      <c r="BK509" s="118">
        <v>0</v>
      </c>
      <c r="BL509" s="118">
        <v>0</v>
      </c>
      <c r="BM509" s="119">
        <v>0</v>
      </c>
      <c r="BN509" s="117">
        <v>0</v>
      </c>
      <c r="BO509" s="118">
        <v>0</v>
      </c>
      <c r="BP509" s="118">
        <v>0</v>
      </c>
      <c r="BQ509" s="119">
        <v>0</v>
      </c>
      <c r="BR509" s="117">
        <v>0</v>
      </c>
      <c r="BS509" s="118">
        <v>0</v>
      </c>
      <c r="BT509" s="118">
        <v>0</v>
      </c>
      <c r="BU509" s="119">
        <v>0</v>
      </c>
      <c r="BV509" s="117">
        <v>0</v>
      </c>
      <c r="BW509" s="118">
        <v>0</v>
      </c>
      <c r="BX509" s="118">
        <v>0</v>
      </c>
      <c r="BY509" s="119">
        <v>0</v>
      </c>
      <c r="BZ509" s="117">
        <v>0</v>
      </c>
      <c r="CA509" s="118">
        <v>0</v>
      </c>
      <c r="CB509" s="118">
        <v>0</v>
      </c>
      <c r="CC509" s="119">
        <v>0</v>
      </c>
      <c r="CD509" s="117">
        <v>0</v>
      </c>
      <c r="CE509" s="118">
        <v>0</v>
      </c>
      <c r="CF509" s="118">
        <v>0</v>
      </c>
      <c r="CG509" s="119">
        <v>0</v>
      </c>
      <c r="CH509" s="117">
        <v>0</v>
      </c>
      <c r="CI509" s="118">
        <v>0</v>
      </c>
      <c r="CJ509" s="118">
        <v>0</v>
      </c>
      <c r="CK509" s="119">
        <v>0</v>
      </c>
      <c r="CL509" s="117">
        <v>0</v>
      </c>
      <c r="CM509" s="118">
        <v>0</v>
      </c>
      <c r="CN509" s="118">
        <v>0</v>
      </c>
      <c r="CO509" s="119">
        <v>0</v>
      </c>
      <c r="CP509" s="117">
        <v>0</v>
      </c>
      <c r="CQ509" s="118">
        <v>0</v>
      </c>
      <c r="CR509" s="118">
        <v>0</v>
      </c>
      <c r="CS509" s="119">
        <v>0</v>
      </c>
      <c r="CT509" s="117">
        <v>0</v>
      </c>
      <c r="CU509" s="118">
        <v>0</v>
      </c>
      <c r="CV509" s="118">
        <v>0</v>
      </c>
      <c r="CW509" s="119">
        <v>0</v>
      </c>
      <c r="CX509" s="117">
        <v>0</v>
      </c>
      <c r="CY509" s="118">
        <v>0</v>
      </c>
      <c r="CZ509" s="118">
        <v>0</v>
      </c>
      <c r="DA509" s="119">
        <v>0</v>
      </c>
      <c r="DB509" s="117">
        <v>0</v>
      </c>
      <c r="DC509" s="118">
        <v>0</v>
      </c>
      <c r="DD509" s="118">
        <v>0</v>
      </c>
      <c r="DE509" s="119">
        <v>0</v>
      </c>
      <c r="DF509" s="117">
        <v>0</v>
      </c>
      <c r="DG509" s="118">
        <v>0</v>
      </c>
      <c r="DH509" s="118">
        <v>0</v>
      </c>
      <c r="DI509" s="119">
        <v>0</v>
      </c>
      <c r="DT509" s="118">
        <v>0</v>
      </c>
      <c r="DU509" s="118">
        <v>0</v>
      </c>
      <c r="DV509" s="118">
        <v>0</v>
      </c>
      <c r="DW509" s="118">
        <v>0</v>
      </c>
      <c r="DX509" s="118">
        <v>0</v>
      </c>
      <c r="DY509" s="118">
        <v>0</v>
      </c>
      <c r="DZ509" s="118">
        <v>0</v>
      </c>
      <c r="EA509" s="118">
        <v>0</v>
      </c>
      <c r="EB509" s="118">
        <v>0</v>
      </c>
      <c r="EC509" s="118">
        <v>0</v>
      </c>
      <c r="ED509" s="118">
        <v>0</v>
      </c>
      <c r="EE509" s="118">
        <v>0</v>
      </c>
      <c r="EF509" s="118">
        <v>0</v>
      </c>
      <c r="EG509" s="118">
        <v>0</v>
      </c>
      <c r="EH509" s="118">
        <v>0</v>
      </c>
      <c r="EI509" s="118">
        <v>0</v>
      </c>
      <c r="EJ509" s="118">
        <v>0</v>
      </c>
      <c r="EK509" s="118">
        <v>0</v>
      </c>
    </row>
    <row r="510" spans="1:141" outlineLevel="2" x14ac:dyDescent="0.25">
      <c r="A510" s="90"/>
      <c r="B510" s="90"/>
      <c r="C510" s="90"/>
      <c r="D510" s="90"/>
      <c r="E510" t="str">
        <f>CONCATENATE("- ", $N$7,":")</f>
        <v>- Upside:</v>
      </c>
      <c r="F510" s="100"/>
      <c r="I510" s="101"/>
      <c r="J510" s="100"/>
      <c r="M510" s="101"/>
      <c r="N510" s="100"/>
      <c r="Q510" s="101"/>
      <c r="R510" s="100"/>
      <c r="U510" s="101"/>
      <c r="V510" s="100"/>
      <c r="Y510" s="101"/>
      <c r="Z510" s="100"/>
      <c r="AC510" s="101"/>
      <c r="AD510" s="100"/>
      <c r="AG510" s="101"/>
      <c r="AH510" s="100"/>
      <c r="AK510" s="101"/>
      <c r="AL510" s="100"/>
      <c r="AO510" s="101"/>
      <c r="AP510" s="117">
        <v>0</v>
      </c>
      <c r="AQ510" s="118">
        <v>0</v>
      </c>
      <c r="AR510" s="118">
        <v>0</v>
      </c>
      <c r="AS510" s="119">
        <v>0</v>
      </c>
      <c r="AT510" s="117">
        <v>0</v>
      </c>
      <c r="AU510" s="118">
        <v>0</v>
      </c>
      <c r="AV510" s="118">
        <v>0</v>
      </c>
      <c r="AW510" s="119">
        <v>0</v>
      </c>
      <c r="AX510" s="117">
        <v>0</v>
      </c>
      <c r="AY510" s="118">
        <v>0</v>
      </c>
      <c r="AZ510" s="118">
        <v>0</v>
      </c>
      <c r="BA510" s="119">
        <v>0</v>
      </c>
      <c r="BB510" s="117">
        <v>0</v>
      </c>
      <c r="BC510" s="118">
        <v>0</v>
      </c>
      <c r="BD510" s="118">
        <v>0</v>
      </c>
      <c r="BE510" s="119">
        <v>0</v>
      </c>
      <c r="BF510" s="117">
        <v>0</v>
      </c>
      <c r="BG510" s="118">
        <v>0</v>
      </c>
      <c r="BH510" s="118">
        <v>0</v>
      </c>
      <c r="BI510" s="119">
        <v>0</v>
      </c>
      <c r="BJ510" s="117">
        <v>0</v>
      </c>
      <c r="BK510" s="118">
        <v>0</v>
      </c>
      <c r="BL510" s="118">
        <v>0</v>
      </c>
      <c r="BM510" s="119">
        <v>0</v>
      </c>
      <c r="BN510" s="117">
        <v>0</v>
      </c>
      <c r="BO510" s="118">
        <v>0</v>
      </c>
      <c r="BP510" s="118">
        <v>0</v>
      </c>
      <c r="BQ510" s="119">
        <v>0</v>
      </c>
      <c r="BR510" s="117">
        <v>0</v>
      </c>
      <c r="BS510" s="118">
        <v>0</v>
      </c>
      <c r="BT510" s="118">
        <v>0</v>
      </c>
      <c r="BU510" s="119">
        <v>0</v>
      </c>
      <c r="BV510" s="117">
        <v>0</v>
      </c>
      <c r="BW510" s="118">
        <v>0</v>
      </c>
      <c r="BX510" s="118">
        <v>0</v>
      </c>
      <c r="BY510" s="119">
        <v>0</v>
      </c>
      <c r="BZ510" s="117">
        <v>0</v>
      </c>
      <c r="CA510" s="118">
        <v>0</v>
      </c>
      <c r="CB510" s="118">
        <v>0</v>
      </c>
      <c r="CC510" s="119">
        <v>0</v>
      </c>
      <c r="CD510" s="117">
        <v>0</v>
      </c>
      <c r="CE510" s="118">
        <v>0</v>
      </c>
      <c r="CF510" s="118">
        <v>0</v>
      </c>
      <c r="CG510" s="119">
        <v>0</v>
      </c>
      <c r="CH510" s="117">
        <v>0</v>
      </c>
      <c r="CI510" s="118">
        <v>0</v>
      </c>
      <c r="CJ510" s="118">
        <v>0</v>
      </c>
      <c r="CK510" s="119">
        <v>0</v>
      </c>
      <c r="CL510" s="117">
        <v>0</v>
      </c>
      <c r="CM510" s="118">
        <v>0</v>
      </c>
      <c r="CN510" s="118">
        <v>0</v>
      </c>
      <c r="CO510" s="119">
        <v>0</v>
      </c>
      <c r="CP510" s="117">
        <v>0</v>
      </c>
      <c r="CQ510" s="118">
        <v>0</v>
      </c>
      <c r="CR510" s="118">
        <v>0</v>
      </c>
      <c r="CS510" s="119">
        <v>0</v>
      </c>
      <c r="CT510" s="117">
        <v>0</v>
      </c>
      <c r="CU510" s="118">
        <v>0</v>
      </c>
      <c r="CV510" s="118">
        <v>0</v>
      </c>
      <c r="CW510" s="119">
        <v>0</v>
      </c>
      <c r="CX510" s="117">
        <v>0</v>
      </c>
      <c r="CY510" s="118">
        <v>0</v>
      </c>
      <c r="CZ510" s="118">
        <v>0</v>
      </c>
      <c r="DA510" s="119">
        <v>0</v>
      </c>
      <c r="DB510" s="117">
        <v>0</v>
      </c>
      <c r="DC510" s="118">
        <v>0</v>
      </c>
      <c r="DD510" s="118">
        <v>0</v>
      </c>
      <c r="DE510" s="119">
        <v>0</v>
      </c>
      <c r="DF510" s="117">
        <v>0</v>
      </c>
      <c r="DG510" s="118">
        <v>0</v>
      </c>
      <c r="DH510" s="118">
        <v>0</v>
      </c>
      <c r="DI510" s="119">
        <v>0</v>
      </c>
      <c r="DT510" s="118">
        <v>0</v>
      </c>
      <c r="DU510" s="118">
        <v>0</v>
      </c>
      <c r="DV510" s="118">
        <v>0</v>
      </c>
      <c r="DW510" s="118">
        <v>0</v>
      </c>
      <c r="DX510" s="118">
        <v>0</v>
      </c>
      <c r="DY510" s="118">
        <v>0</v>
      </c>
      <c r="DZ510" s="118">
        <v>0</v>
      </c>
      <c r="EA510" s="118">
        <v>0</v>
      </c>
      <c r="EB510" s="118">
        <v>0</v>
      </c>
      <c r="EC510" s="118">
        <v>0</v>
      </c>
      <c r="ED510" s="118">
        <v>0</v>
      </c>
      <c r="EE510" s="118">
        <v>0</v>
      </c>
      <c r="EF510" s="118">
        <v>0</v>
      </c>
      <c r="EG510" s="118">
        <v>0</v>
      </c>
      <c r="EH510" s="118">
        <v>0</v>
      </c>
      <c r="EI510" s="118">
        <v>0</v>
      </c>
      <c r="EJ510" s="118">
        <v>0</v>
      </c>
      <c r="EK510" s="118">
        <v>0</v>
      </c>
    </row>
    <row r="511" spans="1:141" outlineLevel="2" x14ac:dyDescent="0.25">
      <c r="A511" s="90"/>
      <c r="B511" s="90"/>
      <c r="C511" s="90"/>
      <c r="D511" s="90"/>
      <c r="E511" t="str">
        <f>CONCATENATE("- ", $N$8,":")</f>
        <v>- Downside:</v>
      </c>
      <c r="F511" s="100"/>
      <c r="I511" s="101"/>
      <c r="J511" s="100"/>
      <c r="M511" s="101"/>
      <c r="N511" s="100"/>
      <c r="Q511" s="101"/>
      <c r="R511" s="100"/>
      <c r="U511" s="101"/>
      <c r="V511" s="100"/>
      <c r="Y511" s="101"/>
      <c r="Z511" s="100"/>
      <c r="AC511" s="101"/>
      <c r="AD511" s="100"/>
      <c r="AG511" s="101"/>
      <c r="AH511" s="100"/>
      <c r="AK511" s="101"/>
      <c r="AL511" s="100"/>
      <c r="AO511" s="101"/>
      <c r="AP511" s="117">
        <v>0</v>
      </c>
      <c r="AQ511" s="118">
        <v>0</v>
      </c>
      <c r="AR511" s="118">
        <v>0</v>
      </c>
      <c r="AS511" s="119">
        <v>0</v>
      </c>
      <c r="AT511" s="117">
        <v>0</v>
      </c>
      <c r="AU511" s="118">
        <v>0</v>
      </c>
      <c r="AV511" s="118">
        <v>0</v>
      </c>
      <c r="AW511" s="119">
        <v>0</v>
      </c>
      <c r="AX511" s="117">
        <v>0</v>
      </c>
      <c r="AY511" s="118">
        <v>0</v>
      </c>
      <c r="AZ511" s="118">
        <v>0</v>
      </c>
      <c r="BA511" s="119">
        <v>0</v>
      </c>
      <c r="BB511" s="117">
        <v>0</v>
      </c>
      <c r="BC511" s="118">
        <v>0</v>
      </c>
      <c r="BD511" s="118">
        <v>0</v>
      </c>
      <c r="BE511" s="119">
        <v>0</v>
      </c>
      <c r="BF511" s="117">
        <v>0</v>
      </c>
      <c r="BG511" s="118">
        <v>0</v>
      </c>
      <c r="BH511" s="118">
        <v>0</v>
      </c>
      <c r="BI511" s="119">
        <v>0</v>
      </c>
      <c r="BJ511" s="117">
        <v>0</v>
      </c>
      <c r="BK511" s="118">
        <v>0</v>
      </c>
      <c r="BL511" s="118">
        <v>0</v>
      </c>
      <c r="BM511" s="119">
        <v>0</v>
      </c>
      <c r="BN511" s="117">
        <v>0</v>
      </c>
      <c r="BO511" s="118">
        <v>0</v>
      </c>
      <c r="BP511" s="118">
        <v>0</v>
      </c>
      <c r="BQ511" s="119">
        <v>0</v>
      </c>
      <c r="BR511" s="117">
        <v>0</v>
      </c>
      <c r="BS511" s="118">
        <v>0</v>
      </c>
      <c r="BT511" s="118">
        <v>0</v>
      </c>
      <c r="BU511" s="119">
        <v>0</v>
      </c>
      <c r="BV511" s="117">
        <v>0</v>
      </c>
      <c r="BW511" s="118">
        <v>0</v>
      </c>
      <c r="BX511" s="118">
        <v>0</v>
      </c>
      <c r="BY511" s="119">
        <v>0</v>
      </c>
      <c r="BZ511" s="117">
        <v>0</v>
      </c>
      <c r="CA511" s="118">
        <v>0</v>
      </c>
      <c r="CB511" s="118">
        <v>0</v>
      </c>
      <c r="CC511" s="119">
        <v>0</v>
      </c>
      <c r="CD511" s="117">
        <v>0</v>
      </c>
      <c r="CE511" s="118">
        <v>0</v>
      </c>
      <c r="CF511" s="118">
        <v>0</v>
      </c>
      <c r="CG511" s="119">
        <v>0</v>
      </c>
      <c r="CH511" s="117">
        <v>0</v>
      </c>
      <c r="CI511" s="118">
        <v>0</v>
      </c>
      <c r="CJ511" s="118">
        <v>0</v>
      </c>
      <c r="CK511" s="119">
        <v>0</v>
      </c>
      <c r="CL511" s="117">
        <v>0</v>
      </c>
      <c r="CM511" s="118">
        <v>0</v>
      </c>
      <c r="CN511" s="118">
        <v>0</v>
      </c>
      <c r="CO511" s="119">
        <v>0</v>
      </c>
      <c r="CP511" s="117">
        <v>0</v>
      </c>
      <c r="CQ511" s="118">
        <v>0</v>
      </c>
      <c r="CR511" s="118">
        <v>0</v>
      </c>
      <c r="CS511" s="119">
        <v>0</v>
      </c>
      <c r="CT511" s="117">
        <v>0</v>
      </c>
      <c r="CU511" s="118">
        <v>0</v>
      </c>
      <c r="CV511" s="118">
        <v>0</v>
      </c>
      <c r="CW511" s="119">
        <v>0</v>
      </c>
      <c r="CX511" s="117">
        <v>0</v>
      </c>
      <c r="CY511" s="118">
        <v>0</v>
      </c>
      <c r="CZ511" s="118">
        <v>0</v>
      </c>
      <c r="DA511" s="119">
        <v>0</v>
      </c>
      <c r="DB511" s="117">
        <v>0</v>
      </c>
      <c r="DC511" s="118">
        <v>0</v>
      </c>
      <c r="DD511" s="118">
        <v>0</v>
      </c>
      <c r="DE511" s="119">
        <v>0</v>
      </c>
      <c r="DF511" s="117">
        <v>0</v>
      </c>
      <c r="DG511" s="118">
        <v>0</v>
      </c>
      <c r="DH511" s="118">
        <v>0</v>
      </c>
      <c r="DI511" s="119">
        <v>0</v>
      </c>
      <c r="DT511" s="118">
        <v>0</v>
      </c>
      <c r="DU511" s="118">
        <v>0</v>
      </c>
      <c r="DV511" s="118">
        <v>0</v>
      </c>
      <c r="DW511" s="118">
        <v>0</v>
      </c>
      <c r="DX511" s="118">
        <v>0</v>
      </c>
      <c r="DY511" s="118">
        <v>0</v>
      </c>
      <c r="DZ511" s="118">
        <v>0</v>
      </c>
      <c r="EA511" s="118">
        <v>0</v>
      </c>
      <c r="EB511" s="118">
        <v>0</v>
      </c>
      <c r="EC511" s="118">
        <v>0</v>
      </c>
      <c r="ED511" s="118">
        <v>0</v>
      </c>
      <c r="EE511" s="118">
        <v>0</v>
      </c>
      <c r="EF511" s="118">
        <v>0</v>
      </c>
      <c r="EG511" s="118">
        <v>0</v>
      </c>
      <c r="EH511" s="118">
        <v>0</v>
      </c>
      <c r="EI511" s="118">
        <v>0</v>
      </c>
      <c r="EJ511" s="118">
        <v>0</v>
      </c>
      <c r="EK511" s="118">
        <v>0</v>
      </c>
    </row>
    <row r="512" spans="1:141" outlineLevel="2" x14ac:dyDescent="0.25">
      <c r="A512" s="90"/>
      <c r="B512" s="90"/>
      <c r="C512" s="90"/>
      <c r="D512" s="90"/>
      <c r="E512" t="str">
        <f>CONCATENATE("- ", $N$9,":")</f>
        <v>- Management:</v>
      </c>
      <c r="F512" s="100"/>
      <c r="I512" s="101"/>
      <c r="J512" s="100"/>
      <c r="M512" s="101"/>
      <c r="N512" s="100"/>
      <c r="Q512" s="101"/>
      <c r="R512" s="100"/>
      <c r="U512" s="101"/>
      <c r="V512" s="100"/>
      <c r="Y512" s="101"/>
      <c r="Z512" s="100"/>
      <c r="AC512" s="101"/>
      <c r="AD512" s="100"/>
      <c r="AG512" s="101"/>
      <c r="AH512" s="100"/>
      <c r="AK512" s="101"/>
      <c r="AL512" s="100"/>
      <c r="AO512" s="101"/>
      <c r="AP512" s="117">
        <v>0</v>
      </c>
      <c r="AQ512" s="118">
        <v>0</v>
      </c>
      <c r="AR512" s="118">
        <v>0</v>
      </c>
      <c r="AS512" s="119">
        <v>0</v>
      </c>
      <c r="AT512" s="117">
        <v>0</v>
      </c>
      <c r="AU512" s="118">
        <v>0</v>
      </c>
      <c r="AV512" s="118">
        <v>0</v>
      </c>
      <c r="AW512" s="119">
        <v>0</v>
      </c>
      <c r="AX512" s="117">
        <v>0</v>
      </c>
      <c r="AY512" s="118">
        <v>0</v>
      </c>
      <c r="AZ512" s="118">
        <v>0</v>
      </c>
      <c r="BA512" s="119">
        <v>0</v>
      </c>
      <c r="BB512" s="117">
        <v>0</v>
      </c>
      <c r="BC512" s="118">
        <v>0</v>
      </c>
      <c r="BD512" s="118">
        <v>0</v>
      </c>
      <c r="BE512" s="119">
        <v>0</v>
      </c>
      <c r="BF512" s="117">
        <v>0</v>
      </c>
      <c r="BG512" s="118">
        <v>0</v>
      </c>
      <c r="BH512" s="118">
        <v>0</v>
      </c>
      <c r="BI512" s="119">
        <v>0</v>
      </c>
      <c r="BJ512" s="117">
        <v>0</v>
      </c>
      <c r="BK512" s="118">
        <v>0</v>
      </c>
      <c r="BL512" s="118">
        <v>0</v>
      </c>
      <c r="BM512" s="119">
        <v>0</v>
      </c>
      <c r="BN512" s="117">
        <v>0</v>
      </c>
      <c r="BO512" s="118">
        <v>0</v>
      </c>
      <c r="BP512" s="118">
        <v>0</v>
      </c>
      <c r="BQ512" s="119">
        <v>0</v>
      </c>
      <c r="BR512" s="117">
        <v>0</v>
      </c>
      <c r="BS512" s="118">
        <v>0</v>
      </c>
      <c r="BT512" s="118">
        <v>0</v>
      </c>
      <c r="BU512" s="119">
        <v>0</v>
      </c>
      <c r="BV512" s="117">
        <v>0</v>
      </c>
      <c r="BW512" s="118">
        <v>0</v>
      </c>
      <c r="BX512" s="118">
        <v>0</v>
      </c>
      <c r="BY512" s="119">
        <v>0</v>
      </c>
      <c r="BZ512" s="117">
        <v>0</v>
      </c>
      <c r="CA512" s="118">
        <v>0</v>
      </c>
      <c r="CB512" s="118">
        <v>0</v>
      </c>
      <c r="CC512" s="119">
        <v>0</v>
      </c>
      <c r="CD512" s="117">
        <v>0</v>
      </c>
      <c r="CE512" s="118">
        <v>0</v>
      </c>
      <c r="CF512" s="118">
        <v>0</v>
      </c>
      <c r="CG512" s="119">
        <v>0</v>
      </c>
      <c r="CH512" s="117">
        <v>0</v>
      </c>
      <c r="CI512" s="118">
        <v>0</v>
      </c>
      <c r="CJ512" s="118">
        <v>0</v>
      </c>
      <c r="CK512" s="119">
        <v>0</v>
      </c>
      <c r="CL512" s="117">
        <v>0</v>
      </c>
      <c r="CM512" s="118">
        <v>0</v>
      </c>
      <c r="CN512" s="118">
        <v>0</v>
      </c>
      <c r="CO512" s="119">
        <v>0</v>
      </c>
      <c r="CP512" s="117">
        <v>0</v>
      </c>
      <c r="CQ512" s="118">
        <v>0</v>
      </c>
      <c r="CR512" s="118">
        <v>0</v>
      </c>
      <c r="CS512" s="119">
        <v>0</v>
      </c>
      <c r="CT512" s="117">
        <v>0</v>
      </c>
      <c r="CU512" s="118">
        <v>0</v>
      </c>
      <c r="CV512" s="118">
        <v>0</v>
      </c>
      <c r="CW512" s="119">
        <v>0</v>
      </c>
      <c r="CX512" s="117">
        <v>0</v>
      </c>
      <c r="CY512" s="118">
        <v>0</v>
      </c>
      <c r="CZ512" s="118">
        <v>0</v>
      </c>
      <c r="DA512" s="119">
        <v>0</v>
      </c>
      <c r="DB512" s="117">
        <v>0</v>
      </c>
      <c r="DC512" s="118">
        <v>0</v>
      </c>
      <c r="DD512" s="118">
        <v>0</v>
      </c>
      <c r="DE512" s="119">
        <v>0</v>
      </c>
      <c r="DF512" s="117">
        <v>0</v>
      </c>
      <c r="DG512" s="118">
        <v>0</v>
      </c>
      <c r="DH512" s="118">
        <v>0</v>
      </c>
      <c r="DI512" s="119">
        <v>0</v>
      </c>
      <c r="DT512" s="118">
        <v>0</v>
      </c>
      <c r="DU512" s="118">
        <v>0</v>
      </c>
      <c r="DV512" s="118">
        <v>0</v>
      </c>
      <c r="DW512" s="118">
        <v>0</v>
      </c>
      <c r="DX512" s="118">
        <v>0</v>
      </c>
      <c r="DY512" s="118">
        <v>0</v>
      </c>
      <c r="DZ512" s="118">
        <v>0</v>
      </c>
      <c r="EA512" s="118">
        <v>0</v>
      </c>
      <c r="EB512" s="118">
        <v>0</v>
      </c>
      <c r="EC512" s="118">
        <v>0</v>
      </c>
      <c r="ED512" s="118">
        <v>0</v>
      </c>
      <c r="EE512" s="118">
        <v>0</v>
      </c>
      <c r="EF512" s="118">
        <v>0</v>
      </c>
      <c r="EG512" s="118">
        <v>0</v>
      </c>
      <c r="EH512" s="118">
        <v>0</v>
      </c>
      <c r="EI512" s="118">
        <v>0</v>
      </c>
      <c r="EJ512" s="118">
        <v>0</v>
      </c>
      <c r="EK512" s="118">
        <v>0</v>
      </c>
    </row>
    <row r="513" spans="1:141" outlineLevel="2" x14ac:dyDescent="0.25">
      <c r="A513" s="90"/>
      <c r="B513" s="90"/>
      <c r="C513" s="90"/>
      <c r="D513" s="90"/>
      <c r="E513" t="str">
        <f>CONCATENATE("- ", $N$10,":")</f>
        <v>- Default:</v>
      </c>
      <c r="F513" s="100"/>
      <c r="I513" s="101"/>
      <c r="J513" s="100"/>
      <c r="M513" s="101"/>
      <c r="N513" s="100"/>
      <c r="Q513" s="101"/>
      <c r="R513" s="100"/>
      <c r="U513" s="101"/>
      <c r="V513" s="100"/>
      <c r="Y513" s="101"/>
      <c r="Z513" s="100"/>
      <c r="AC513" s="101"/>
      <c r="AD513" s="100"/>
      <c r="AG513" s="101"/>
      <c r="AH513" s="100"/>
      <c r="AK513" s="101"/>
      <c r="AL513" s="100"/>
      <c r="AO513" s="101"/>
      <c r="AP513" s="117">
        <v>0</v>
      </c>
      <c r="AQ513" s="118">
        <v>0</v>
      </c>
      <c r="AR513" s="118">
        <v>0</v>
      </c>
      <c r="AS513" s="119">
        <v>0</v>
      </c>
      <c r="AT513" s="117">
        <v>0</v>
      </c>
      <c r="AU513" s="118">
        <v>0</v>
      </c>
      <c r="AV513" s="118">
        <v>0</v>
      </c>
      <c r="AW513" s="119">
        <v>0</v>
      </c>
      <c r="AX513" s="117">
        <v>0</v>
      </c>
      <c r="AY513" s="118">
        <v>0</v>
      </c>
      <c r="AZ513" s="118">
        <v>0</v>
      </c>
      <c r="BA513" s="119">
        <v>0</v>
      </c>
      <c r="BB513" s="117">
        <v>0</v>
      </c>
      <c r="BC513" s="118">
        <v>0</v>
      </c>
      <c r="BD513" s="118">
        <v>0</v>
      </c>
      <c r="BE513" s="119">
        <v>0</v>
      </c>
      <c r="BF513" s="117">
        <v>0</v>
      </c>
      <c r="BG513" s="118">
        <v>0</v>
      </c>
      <c r="BH513" s="118">
        <v>0</v>
      </c>
      <c r="BI513" s="119">
        <v>0</v>
      </c>
      <c r="BJ513" s="117">
        <v>0</v>
      </c>
      <c r="BK513" s="118">
        <v>0</v>
      </c>
      <c r="BL513" s="118">
        <v>0</v>
      </c>
      <c r="BM513" s="119">
        <v>0</v>
      </c>
      <c r="BN513" s="117">
        <v>0</v>
      </c>
      <c r="BO513" s="118">
        <v>0</v>
      </c>
      <c r="BP513" s="118">
        <v>0</v>
      </c>
      <c r="BQ513" s="119">
        <v>0</v>
      </c>
      <c r="BR513" s="117">
        <v>0</v>
      </c>
      <c r="BS513" s="118">
        <v>0</v>
      </c>
      <c r="BT513" s="118">
        <v>0</v>
      </c>
      <c r="BU513" s="119">
        <v>0</v>
      </c>
      <c r="BV513" s="117">
        <v>0</v>
      </c>
      <c r="BW513" s="118">
        <v>0</v>
      </c>
      <c r="BX513" s="118">
        <v>0</v>
      </c>
      <c r="BY513" s="119">
        <v>0</v>
      </c>
      <c r="BZ513" s="117">
        <v>0</v>
      </c>
      <c r="CA513" s="118">
        <v>0</v>
      </c>
      <c r="CB513" s="118">
        <v>0</v>
      </c>
      <c r="CC513" s="119">
        <v>0</v>
      </c>
      <c r="CD513" s="117">
        <v>0</v>
      </c>
      <c r="CE513" s="118">
        <v>0</v>
      </c>
      <c r="CF513" s="118">
        <v>0</v>
      </c>
      <c r="CG513" s="119">
        <v>0</v>
      </c>
      <c r="CH513" s="117">
        <v>0</v>
      </c>
      <c r="CI513" s="118">
        <v>0</v>
      </c>
      <c r="CJ513" s="118">
        <v>0</v>
      </c>
      <c r="CK513" s="119">
        <v>0</v>
      </c>
      <c r="CL513" s="117">
        <v>0</v>
      </c>
      <c r="CM513" s="118">
        <v>0</v>
      </c>
      <c r="CN513" s="118">
        <v>0</v>
      </c>
      <c r="CO513" s="119">
        <v>0</v>
      </c>
      <c r="CP513" s="117">
        <v>0</v>
      </c>
      <c r="CQ513" s="118">
        <v>0</v>
      </c>
      <c r="CR513" s="118">
        <v>0</v>
      </c>
      <c r="CS513" s="119">
        <v>0</v>
      </c>
      <c r="CT513" s="117">
        <v>0</v>
      </c>
      <c r="CU513" s="118">
        <v>0</v>
      </c>
      <c r="CV513" s="118">
        <v>0</v>
      </c>
      <c r="CW513" s="119">
        <v>0</v>
      </c>
      <c r="CX513" s="117">
        <v>0</v>
      </c>
      <c r="CY513" s="118">
        <v>0</v>
      </c>
      <c r="CZ513" s="118">
        <v>0</v>
      </c>
      <c r="DA513" s="119">
        <v>0</v>
      </c>
      <c r="DB513" s="117">
        <v>0</v>
      </c>
      <c r="DC513" s="118">
        <v>0</v>
      </c>
      <c r="DD513" s="118">
        <v>0</v>
      </c>
      <c r="DE513" s="119">
        <v>0</v>
      </c>
      <c r="DF513" s="117">
        <v>0</v>
      </c>
      <c r="DG513" s="118">
        <v>0</v>
      </c>
      <c r="DH513" s="118">
        <v>0</v>
      </c>
      <c r="DI513" s="119">
        <v>0</v>
      </c>
      <c r="DT513" s="118"/>
      <c r="DU513" s="118" cm="1">
        <f t="array" aca="1" ref="DU513" ca="1">IF(DU$4="A",DU497,LOOKUP(2,1/($F$4:$DI$4="A"),$F501:$DI501))</f>
        <v>4724</v>
      </c>
      <c r="DV513" s="118">
        <f t="shared" ref="DV513:EK513" ca="1" si="816">DU513</f>
        <v>4724</v>
      </c>
      <c r="DW513" s="118">
        <f t="shared" ca="1" si="816"/>
        <v>4724</v>
      </c>
      <c r="DX513" s="118">
        <f t="shared" ca="1" si="816"/>
        <v>4724</v>
      </c>
      <c r="DY513" s="118">
        <f t="shared" ca="1" si="816"/>
        <v>4724</v>
      </c>
      <c r="DZ513" s="118">
        <f t="shared" ca="1" si="816"/>
        <v>4724</v>
      </c>
      <c r="EA513" s="118">
        <f t="shared" ca="1" si="816"/>
        <v>4724</v>
      </c>
      <c r="EB513" s="118">
        <f t="shared" ca="1" si="816"/>
        <v>4724</v>
      </c>
      <c r="EC513" s="118">
        <f t="shared" ca="1" si="816"/>
        <v>4724</v>
      </c>
      <c r="ED513" s="118">
        <f t="shared" ca="1" si="816"/>
        <v>4724</v>
      </c>
      <c r="EE513" s="118">
        <f t="shared" ca="1" si="816"/>
        <v>4724</v>
      </c>
      <c r="EF513" s="118">
        <f t="shared" ca="1" si="816"/>
        <v>4724</v>
      </c>
      <c r="EG513" s="118">
        <f t="shared" ca="1" si="816"/>
        <v>4724</v>
      </c>
      <c r="EH513" s="118">
        <f t="shared" ca="1" si="816"/>
        <v>4724</v>
      </c>
      <c r="EI513" s="118">
        <f t="shared" ca="1" si="816"/>
        <v>4724</v>
      </c>
      <c r="EJ513" s="118">
        <f t="shared" ca="1" si="816"/>
        <v>4724</v>
      </c>
      <c r="EK513" s="118">
        <f t="shared" ca="1" si="816"/>
        <v>4724</v>
      </c>
    </row>
    <row r="514" spans="1:141" outlineLevel="2" x14ac:dyDescent="0.25">
      <c r="A514" s="129"/>
      <c r="B514" s="129"/>
      <c r="C514" s="129"/>
      <c r="D514" s="129"/>
      <c r="E514" s="122"/>
      <c r="F514" s="130"/>
      <c r="G514" s="122"/>
      <c r="H514" s="122"/>
      <c r="I514" s="122"/>
      <c r="J514" s="130"/>
      <c r="K514" s="122"/>
      <c r="L514" s="122"/>
      <c r="M514" s="122"/>
      <c r="N514" s="130"/>
      <c r="O514" s="122"/>
      <c r="P514" s="122"/>
      <c r="Q514" s="122"/>
      <c r="R514" s="130"/>
      <c r="S514" s="122"/>
      <c r="T514" s="122"/>
      <c r="U514" s="122"/>
      <c r="V514" s="130"/>
      <c r="W514" s="122"/>
      <c r="X514" s="122"/>
      <c r="Y514" s="122"/>
      <c r="Z514" s="130"/>
      <c r="AA514" s="122"/>
      <c r="AB514" s="122"/>
      <c r="AC514" s="122"/>
      <c r="AD514" s="130"/>
      <c r="AE514" s="122"/>
      <c r="AF514" s="122"/>
      <c r="AG514" s="122"/>
      <c r="AH514" s="130"/>
      <c r="AI514" s="122"/>
      <c r="AJ514" s="122"/>
      <c r="AK514" s="122"/>
      <c r="AL514" s="130"/>
      <c r="AM514" s="122"/>
      <c r="AN514" s="122"/>
      <c r="AO514" s="122"/>
      <c r="AP514" s="130"/>
      <c r="AQ514" s="122"/>
      <c r="AR514" s="122"/>
      <c r="AS514" s="122"/>
      <c r="AT514" s="130"/>
      <c r="AU514" s="122"/>
      <c r="AV514" s="122"/>
      <c r="AW514" s="122"/>
      <c r="AX514" s="130"/>
      <c r="AY514" s="122"/>
      <c r="AZ514" s="122"/>
      <c r="BA514" s="122"/>
      <c r="BB514" s="130"/>
      <c r="BC514" s="122"/>
      <c r="BD514" s="122"/>
      <c r="BE514" s="122"/>
      <c r="BF514" s="130"/>
      <c r="BG514" s="122"/>
      <c r="BH514" s="122"/>
      <c r="BI514" s="122"/>
      <c r="BJ514" s="130"/>
      <c r="BK514" s="122"/>
      <c r="BL514" s="122"/>
      <c r="BM514" s="122"/>
      <c r="BN514" s="130"/>
      <c r="BO514" s="122"/>
      <c r="BP514" s="122"/>
      <c r="BQ514" s="122"/>
      <c r="BR514" s="130"/>
      <c r="BS514" s="122"/>
      <c r="BT514" s="122"/>
      <c r="BU514" s="122"/>
      <c r="BV514" s="130"/>
      <c r="BW514" s="122"/>
      <c r="BX514" s="122"/>
      <c r="BY514" s="122"/>
      <c r="BZ514" s="130"/>
      <c r="CA514" s="122"/>
      <c r="CB514" s="122"/>
      <c r="CC514" s="122"/>
      <c r="CD514" s="130"/>
      <c r="CE514" s="122"/>
      <c r="CF514" s="122"/>
      <c r="CG514" s="122"/>
      <c r="CH514" s="130"/>
      <c r="CI514" s="122"/>
      <c r="CJ514" s="122"/>
      <c r="CK514" s="122"/>
      <c r="CL514" s="130"/>
      <c r="CM514" s="122"/>
      <c r="CN514" s="122"/>
      <c r="CO514" s="122"/>
      <c r="CP514" s="130"/>
      <c r="CQ514" s="122"/>
      <c r="CR514" s="122"/>
      <c r="CS514" s="122"/>
      <c r="CT514" s="130"/>
      <c r="CU514" s="122"/>
      <c r="CV514" s="122"/>
      <c r="CW514" s="122"/>
      <c r="CX514" s="130"/>
      <c r="CY514" s="122"/>
      <c r="CZ514" s="122"/>
      <c r="DA514" s="122"/>
      <c r="DB514" s="130"/>
      <c r="DC514" s="122"/>
      <c r="DD514" s="122"/>
      <c r="DE514" s="122"/>
      <c r="DF514" s="130"/>
      <c r="DG514" s="122"/>
      <c r="DH514" s="122"/>
      <c r="DI514" s="131"/>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2"/>
      <c r="EI514" s="122"/>
      <c r="EJ514" s="122"/>
      <c r="EK514" s="122"/>
    </row>
    <row r="515" spans="1:141" outlineLevel="2" x14ac:dyDescent="0.25">
      <c r="A515" s="90"/>
      <c r="B515" s="90"/>
      <c r="C515" s="90"/>
      <c r="D515" s="90"/>
      <c r="F515" s="100"/>
      <c r="I515" s="101"/>
      <c r="J515" s="100"/>
      <c r="M515" s="101"/>
      <c r="N515" s="100"/>
      <c r="Q515" s="101"/>
      <c r="R515" s="100"/>
      <c r="U515" s="101"/>
      <c r="V515" s="100"/>
      <c r="Y515" s="101"/>
      <c r="Z515" s="100"/>
      <c r="AC515" s="101"/>
      <c r="AD515" s="100"/>
      <c r="AG515" s="101"/>
      <c r="AH515" s="100"/>
      <c r="AK515" s="101"/>
      <c r="AL515" s="100"/>
      <c r="AO515" s="101"/>
      <c r="AP515" s="100"/>
      <c r="AS515" s="101"/>
      <c r="AT515" s="100"/>
      <c r="AW515" s="101"/>
      <c r="AX515" s="100"/>
      <c r="BA515" s="101"/>
      <c r="BB515" s="100"/>
      <c r="BE515" s="101"/>
      <c r="BF515" s="100"/>
      <c r="BI515" s="101"/>
      <c r="BJ515" s="100"/>
      <c r="BM515" s="101"/>
      <c r="BN515" s="100"/>
      <c r="BQ515" s="101"/>
      <c r="BR515" s="100"/>
      <c r="BU515" s="101"/>
      <c r="BV515" s="100"/>
      <c r="BY515" s="101"/>
      <c r="BZ515" s="100"/>
      <c r="CC515" s="101"/>
      <c r="CD515" s="100"/>
      <c r="CG515" s="101"/>
      <c r="CH515" s="100"/>
      <c r="CK515" s="101"/>
      <c r="CL515" s="100"/>
      <c r="CO515" s="101"/>
      <c r="CP515" s="100"/>
      <c r="CS515" s="101"/>
      <c r="CT515" s="100"/>
      <c r="CW515" s="101"/>
      <c r="CX515" s="100"/>
      <c r="DA515" s="101"/>
      <c r="DB515" s="100"/>
      <c r="DE515" s="101"/>
      <c r="DF515" s="100"/>
      <c r="DI515" s="101"/>
    </row>
    <row r="516" spans="1:141" outlineLevel="2" x14ac:dyDescent="0.25">
      <c r="A516" s="90"/>
      <c r="B516" s="90"/>
      <c r="C516" s="111"/>
      <c r="D516" s="90"/>
      <c r="E516" s="132" t="s">
        <v>262</v>
      </c>
      <c r="F516" s="105">
        <f t="shared" ref="F516:AK516" ca="1" si="817">IF(ISNUMBER(F520),F520+IF($I$7=1,F518,0),IF(ISNUMBER(F522),F522+IF($I$7=1,F518,0),""))</f>
        <v>-65.195999999999998</v>
      </c>
      <c r="G516" s="106">
        <f t="shared" ca="1" si="817"/>
        <v>-66.697000000000003</v>
      </c>
      <c r="H516" s="106">
        <f t="shared" ca="1" si="817"/>
        <v>-61.497999999999998</v>
      </c>
      <c r="I516" s="107">
        <f t="shared" ca="1" si="817"/>
        <v>-63.253999999999998</v>
      </c>
      <c r="J516" s="105">
        <f t="shared" ca="1" si="817"/>
        <v>-58</v>
      </c>
      <c r="K516" s="106">
        <f t="shared" ca="1" si="817"/>
        <v>-59</v>
      </c>
      <c r="L516" s="106">
        <f t="shared" ca="1" si="817"/>
        <v>-52</v>
      </c>
      <c r="M516" s="107">
        <f t="shared" ca="1" si="817"/>
        <v>0</v>
      </c>
      <c r="N516" s="105">
        <f t="shared" ca="1" si="817"/>
        <v>0</v>
      </c>
      <c r="O516" s="106">
        <f t="shared" ca="1" si="817"/>
        <v>0</v>
      </c>
      <c r="P516" s="106">
        <f t="shared" ca="1" si="817"/>
        <v>0</v>
      </c>
      <c r="Q516" s="107">
        <f t="shared" ca="1" si="817"/>
        <v>0</v>
      </c>
      <c r="R516" s="105">
        <f t="shared" ca="1" si="817"/>
        <v>0</v>
      </c>
      <c r="S516" s="106">
        <f t="shared" ca="1" si="817"/>
        <v>0</v>
      </c>
      <c r="T516" s="106">
        <f t="shared" ca="1" si="817"/>
        <v>0</v>
      </c>
      <c r="U516" s="107">
        <f t="shared" ca="1" si="817"/>
        <v>0</v>
      </c>
      <c r="V516" s="105">
        <f t="shared" ca="1" si="817"/>
        <v>0</v>
      </c>
      <c r="W516" s="106">
        <f t="shared" ca="1" si="817"/>
        <v>0</v>
      </c>
      <c r="X516" s="106">
        <f t="shared" ca="1" si="817"/>
        <v>0</v>
      </c>
      <c r="Y516" s="107">
        <f t="shared" ca="1" si="817"/>
        <v>0</v>
      </c>
      <c r="Z516" s="105">
        <f t="shared" ca="1" si="817"/>
        <v>0</v>
      </c>
      <c r="AA516" s="106">
        <f t="shared" ca="1" si="817"/>
        <v>0</v>
      </c>
      <c r="AB516" s="106">
        <f t="shared" ca="1" si="817"/>
        <v>0</v>
      </c>
      <c r="AC516" s="107">
        <f t="shared" ca="1" si="817"/>
        <v>77</v>
      </c>
      <c r="AD516" s="105">
        <f t="shared" ca="1" si="817"/>
        <v>0</v>
      </c>
      <c r="AE516" s="106">
        <f t="shared" ca="1" si="817"/>
        <v>0</v>
      </c>
      <c r="AF516" s="106">
        <f t="shared" ca="1" si="817"/>
        <v>106</v>
      </c>
      <c r="AG516" s="107">
        <f t="shared" ca="1" si="817"/>
        <v>144</v>
      </c>
      <c r="AH516" s="105">
        <f t="shared" ca="1" si="817"/>
        <v>146</v>
      </c>
      <c r="AI516" s="106">
        <f t="shared" ca="1" si="817"/>
        <v>147</v>
      </c>
      <c r="AJ516" s="106">
        <f t="shared" ca="1" si="817"/>
        <v>308</v>
      </c>
      <c r="AK516" s="107">
        <f t="shared" ca="1" si="817"/>
        <v>266</v>
      </c>
      <c r="AL516" s="105">
        <f t="shared" ref="AL516:BQ516" ca="1" si="818">IF(ISNUMBER(AL520),AL520+IF($I$7=1,AL518,0),IF(ISNUMBER(AL522),AL522+IF($I$7=1,AL518,0),""))</f>
        <v>285</v>
      </c>
      <c r="AM516" s="106">
        <f t="shared" ca="1" si="818"/>
        <v>307</v>
      </c>
      <c r="AN516" s="106">
        <f t="shared" ca="1" si="818"/>
        <v>314</v>
      </c>
      <c r="AO516" s="107">
        <f t="shared" ca="1" si="818"/>
        <v>299</v>
      </c>
      <c r="AP516" s="105">
        <f t="shared" ca="1" si="818"/>
        <v>505</v>
      </c>
      <c r="AQ516" s="106">
        <f t="shared" ca="1" si="818"/>
        <v>800</v>
      </c>
      <c r="AR516" s="106">
        <f t="shared" ca="1" si="818"/>
        <v>1172</v>
      </c>
      <c r="AS516" s="107">
        <f t="shared" ca="1" si="818"/>
        <v>1546</v>
      </c>
      <c r="AT516" s="105">
        <f t="shared" ca="1" si="818"/>
        <v>1750</v>
      </c>
      <c r="AU516" s="106">
        <f t="shared" ca="1" si="818"/>
        <v>1819</v>
      </c>
      <c r="AV516" s="106">
        <f t="shared" ca="1" si="818"/>
        <v>0</v>
      </c>
      <c r="AW516" s="107">
        <f t="shared" ca="1" si="818"/>
        <v>0</v>
      </c>
      <c r="AX516" s="105">
        <f t="shared" ca="1" si="818"/>
        <v>0</v>
      </c>
      <c r="AY516" s="106">
        <f t="shared" ca="1" si="818"/>
        <v>0</v>
      </c>
      <c r="AZ516" s="106">
        <f t="shared" ca="1" si="818"/>
        <v>0</v>
      </c>
      <c r="BA516" s="107">
        <f t="shared" ca="1" si="818"/>
        <v>0</v>
      </c>
      <c r="BB516" s="105">
        <f t="shared" ca="1" si="818"/>
        <v>0</v>
      </c>
      <c r="BC516" s="106">
        <f t="shared" ca="1" si="818"/>
        <v>0</v>
      </c>
      <c r="BD516" s="106">
        <f t="shared" ca="1" si="818"/>
        <v>0</v>
      </c>
      <c r="BE516" s="107">
        <f t="shared" ca="1" si="818"/>
        <v>0</v>
      </c>
      <c r="BF516" s="105">
        <f t="shared" ca="1" si="818"/>
        <v>0</v>
      </c>
      <c r="BG516" s="106">
        <f t="shared" ca="1" si="818"/>
        <v>0</v>
      </c>
      <c r="BH516" s="106">
        <f t="shared" ca="1" si="818"/>
        <v>0</v>
      </c>
      <c r="BI516" s="107">
        <f t="shared" ca="1" si="818"/>
        <v>0</v>
      </c>
      <c r="BJ516" s="105">
        <f t="shared" ca="1" si="818"/>
        <v>0</v>
      </c>
      <c r="BK516" s="106">
        <f t="shared" ca="1" si="818"/>
        <v>0</v>
      </c>
      <c r="BL516" s="106">
        <f t="shared" ca="1" si="818"/>
        <v>0</v>
      </c>
      <c r="BM516" s="107">
        <f t="shared" ca="1" si="818"/>
        <v>0</v>
      </c>
      <c r="BN516" s="105">
        <f t="shared" ca="1" si="818"/>
        <v>0</v>
      </c>
      <c r="BO516" s="106">
        <f t="shared" ca="1" si="818"/>
        <v>0</v>
      </c>
      <c r="BP516" s="106">
        <f t="shared" ca="1" si="818"/>
        <v>0</v>
      </c>
      <c r="BQ516" s="107">
        <f t="shared" ca="1" si="818"/>
        <v>0</v>
      </c>
      <c r="BR516" s="105">
        <f t="shared" ref="BR516:CW516" ca="1" si="819">IF(ISNUMBER(BR520),BR520+IF($I$7=1,BR518,0),IF(ISNUMBER(BR522),BR522+IF($I$7=1,BR518,0),""))</f>
        <v>0</v>
      </c>
      <c r="BS516" s="106">
        <f t="shared" ca="1" si="819"/>
        <v>0</v>
      </c>
      <c r="BT516" s="106">
        <f t="shared" ca="1" si="819"/>
        <v>0</v>
      </c>
      <c r="BU516" s="107">
        <f t="shared" ca="1" si="819"/>
        <v>0</v>
      </c>
      <c r="BV516" s="105">
        <f t="shared" ca="1" si="819"/>
        <v>0</v>
      </c>
      <c r="BW516" s="106">
        <f t="shared" ca="1" si="819"/>
        <v>0</v>
      </c>
      <c r="BX516" s="106">
        <f t="shared" ca="1" si="819"/>
        <v>0</v>
      </c>
      <c r="BY516" s="107">
        <f t="shared" ca="1" si="819"/>
        <v>0</v>
      </c>
      <c r="BZ516" s="105">
        <f t="shared" ca="1" si="819"/>
        <v>0</v>
      </c>
      <c r="CA516" s="106">
        <f t="shared" ca="1" si="819"/>
        <v>0</v>
      </c>
      <c r="CB516" s="106">
        <f t="shared" ca="1" si="819"/>
        <v>0</v>
      </c>
      <c r="CC516" s="107">
        <f t="shared" ca="1" si="819"/>
        <v>0</v>
      </c>
      <c r="CD516" s="105">
        <f t="shared" ca="1" si="819"/>
        <v>0</v>
      </c>
      <c r="CE516" s="106">
        <f t="shared" ca="1" si="819"/>
        <v>0</v>
      </c>
      <c r="CF516" s="106">
        <f t="shared" ca="1" si="819"/>
        <v>0</v>
      </c>
      <c r="CG516" s="107">
        <f t="shared" ca="1" si="819"/>
        <v>0</v>
      </c>
      <c r="CH516" s="105">
        <f t="shared" ca="1" si="819"/>
        <v>0</v>
      </c>
      <c r="CI516" s="106">
        <f t="shared" ca="1" si="819"/>
        <v>0</v>
      </c>
      <c r="CJ516" s="106">
        <f t="shared" ca="1" si="819"/>
        <v>0</v>
      </c>
      <c r="CK516" s="107">
        <f t="shared" ca="1" si="819"/>
        <v>0</v>
      </c>
      <c r="CL516" s="105">
        <f t="shared" ca="1" si="819"/>
        <v>0</v>
      </c>
      <c r="CM516" s="106">
        <f t="shared" ca="1" si="819"/>
        <v>0</v>
      </c>
      <c r="CN516" s="106">
        <f t="shared" ca="1" si="819"/>
        <v>0</v>
      </c>
      <c r="CO516" s="107">
        <f t="shared" ca="1" si="819"/>
        <v>0</v>
      </c>
      <c r="CP516" s="105">
        <f t="shared" ca="1" si="819"/>
        <v>0</v>
      </c>
      <c r="CQ516" s="106">
        <f t="shared" ca="1" si="819"/>
        <v>0</v>
      </c>
      <c r="CR516" s="106">
        <f t="shared" ca="1" si="819"/>
        <v>0</v>
      </c>
      <c r="CS516" s="107">
        <f t="shared" ca="1" si="819"/>
        <v>0</v>
      </c>
      <c r="CT516" s="105">
        <f t="shared" ca="1" si="819"/>
        <v>0</v>
      </c>
      <c r="CU516" s="106">
        <f t="shared" ca="1" si="819"/>
        <v>0</v>
      </c>
      <c r="CV516" s="106">
        <f t="shared" ca="1" si="819"/>
        <v>0</v>
      </c>
      <c r="CW516" s="107">
        <f t="shared" ca="1" si="819"/>
        <v>0</v>
      </c>
      <c r="CX516" s="105">
        <f t="shared" ref="CX516:DI516" ca="1" si="820">IF(ISNUMBER(CX520),CX520+IF($I$7=1,CX518,0),IF(ISNUMBER(CX522),CX522+IF($I$7=1,CX518,0),""))</f>
        <v>0</v>
      </c>
      <c r="CY516" s="106">
        <f t="shared" ca="1" si="820"/>
        <v>0</v>
      </c>
      <c r="CZ516" s="106">
        <f t="shared" ca="1" si="820"/>
        <v>0</v>
      </c>
      <c r="DA516" s="107">
        <f t="shared" ca="1" si="820"/>
        <v>0</v>
      </c>
      <c r="DB516" s="105">
        <f t="shared" ca="1" si="820"/>
        <v>0</v>
      </c>
      <c r="DC516" s="106">
        <f t="shared" ca="1" si="820"/>
        <v>0</v>
      </c>
      <c r="DD516" s="106">
        <f t="shared" ca="1" si="820"/>
        <v>0</v>
      </c>
      <c r="DE516" s="107">
        <f t="shared" ca="1" si="820"/>
        <v>0</v>
      </c>
      <c r="DF516" s="105">
        <f t="shared" ca="1" si="820"/>
        <v>0</v>
      </c>
      <c r="DG516" s="106">
        <f t="shared" ca="1" si="820"/>
        <v>0</v>
      </c>
      <c r="DH516" s="106">
        <f t="shared" ca="1" si="820"/>
        <v>0</v>
      </c>
      <c r="DI516" s="107">
        <f t="shared" ca="1" si="820"/>
        <v>0</v>
      </c>
      <c r="DK516" s="106">
        <f t="shared" ref="DK516:EK516" ca="1" si="821">SUM(OFFSET($E516,,MATCH(DK$3,$F$5:$DI$5,0)+3,,1))</f>
        <v>-63.253999999999998</v>
      </c>
      <c r="DL516" s="106">
        <f t="shared" ca="1" si="821"/>
        <v>0</v>
      </c>
      <c r="DM516" s="106">
        <f t="shared" ca="1" si="821"/>
        <v>0</v>
      </c>
      <c r="DN516" s="106">
        <f t="shared" ca="1" si="821"/>
        <v>0</v>
      </c>
      <c r="DO516" s="106">
        <f t="shared" ca="1" si="821"/>
        <v>0</v>
      </c>
      <c r="DP516" s="106">
        <f t="shared" ca="1" si="821"/>
        <v>77</v>
      </c>
      <c r="DQ516" s="106">
        <f t="shared" ca="1" si="821"/>
        <v>144</v>
      </c>
      <c r="DR516" s="106">
        <f t="shared" ca="1" si="821"/>
        <v>266</v>
      </c>
      <c r="DS516" s="106">
        <f t="shared" ca="1" si="821"/>
        <v>299</v>
      </c>
      <c r="DT516" s="106">
        <f t="shared" ca="1" si="821"/>
        <v>1546</v>
      </c>
      <c r="DU516" s="106">
        <f t="shared" ca="1" si="821"/>
        <v>0</v>
      </c>
      <c r="DV516" s="106">
        <f t="shared" ca="1" si="821"/>
        <v>0</v>
      </c>
      <c r="DW516" s="106">
        <f t="shared" ca="1" si="821"/>
        <v>0</v>
      </c>
      <c r="DX516" s="106">
        <f t="shared" ca="1" si="821"/>
        <v>0</v>
      </c>
      <c r="DY516" s="106">
        <f t="shared" ca="1" si="821"/>
        <v>0</v>
      </c>
      <c r="DZ516" s="106">
        <f t="shared" ca="1" si="821"/>
        <v>0</v>
      </c>
      <c r="EA516" s="106">
        <f t="shared" ca="1" si="821"/>
        <v>0</v>
      </c>
      <c r="EB516" s="106">
        <f t="shared" ca="1" si="821"/>
        <v>0</v>
      </c>
      <c r="EC516" s="106">
        <f t="shared" ca="1" si="821"/>
        <v>0</v>
      </c>
      <c r="ED516" s="106">
        <f t="shared" ca="1" si="821"/>
        <v>0</v>
      </c>
      <c r="EE516" s="106">
        <f t="shared" ca="1" si="821"/>
        <v>0</v>
      </c>
      <c r="EF516" s="106">
        <f t="shared" ca="1" si="821"/>
        <v>0</v>
      </c>
      <c r="EG516" s="106">
        <f t="shared" ca="1" si="821"/>
        <v>0</v>
      </c>
      <c r="EH516" s="106">
        <f t="shared" ca="1" si="821"/>
        <v>0</v>
      </c>
      <c r="EI516" s="106">
        <f t="shared" ca="1" si="821"/>
        <v>0</v>
      </c>
      <c r="EJ516" s="106">
        <f t="shared" ca="1" si="821"/>
        <v>0</v>
      </c>
      <c r="EK516" s="106">
        <f t="shared" ca="1" si="821"/>
        <v>0</v>
      </c>
    </row>
    <row r="517" spans="1:141" outlineLevel="2" x14ac:dyDescent="0.25">
      <c r="A517" s="90"/>
      <c r="B517" s="90"/>
      <c r="C517" s="90"/>
      <c r="D517" s="90"/>
      <c r="F517" s="100"/>
      <c r="I517" s="101"/>
      <c r="J517" s="100"/>
      <c r="M517" s="101"/>
      <c r="N517" s="100"/>
      <c r="Q517" s="101"/>
      <c r="R517" s="100"/>
      <c r="U517" s="101"/>
      <c r="V517" s="100"/>
      <c r="Y517" s="101"/>
      <c r="Z517" s="100"/>
      <c r="AC517" s="101"/>
      <c r="AD517" s="100"/>
      <c r="AG517" s="101"/>
      <c r="AH517" s="100"/>
      <c r="AK517" s="101"/>
      <c r="AL517" s="100"/>
      <c r="AO517" s="101"/>
      <c r="AP517" s="100"/>
      <c r="AS517" s="101"/>
      <c r="AT517" s="100"/>
      <c r="AW517" s="101"/>
      <c r="AX517" s="100"/>
      <c r="BA517" s="101"/>
      <c r="BB517" s="100"/>
      <c r="BE517" s="101"/>
      <c r="BF517" s="100"/>
      <c r="BI517" s="101"/>
      <c r="BJ517" s="100"/>
      <c r="BM517" s="101"/>
      <c r="BN517" s="100"/>
      <c r="BQ517" s="101"/>
      <c r="BR517" s="100"/>
      <c r="BU517" s="101"/>
      <c r="BV517" s="100"/>
      <c r="BY517" s="101"/>
      <c r="BZ517" s="100"/>
      <c r="CC517" s="101"/>
      <c r="CD517" s="100"/>
      <c r="CG517" s="101"/>
      <c r="CH517" s="100"/>
      <c r="CK517" s="101"/>
      <c r="CL517" s="100"/>
      <c r="CO517" s="101"/>
      <c r="CP517" s="100"/>
      <c r="CS517" s="101"/>
      <c r="CT517" s="100"/>
      <c r="CW517" s="101"/>
      <c r="CX517" s="100"/>
      <c r="DA517" s="101"/>
      <c r="DB517" s="100"/>
      <c r="DE517" s="101"/>
      <c r="DF517" s="100"/>
      <c r="DI517" s="101"/>
    </row>
    <row r="518" spans="1:141" outlineLevel="2" x14ac:dyDescent="0.25">
      <c r="A518" s="90" t="str">
        <f>A520</f>
        <v>bs</v>
      </c>
      <c r="B518" s="90" t="str">
        <f>B520</f>
        <v>longTermInvestments</v>
      </c>
      <c r="C518" s="111">
        <f>C520</f>
        <v>9.9999999999999995E-7</v>
      </c>
      <c r="D518" s="90"/>
      <c r="E518" t="str">
        <f>CONCATENATE(E516," - adjustment")</f>
        <v>Long-term investments - adjustment</v>
      </c>
      <c r="F518" s="117">
        <v>0</v>
      </c>
      <c r="G518" s="118">
        <v>0</v>
      </c>
      <c r="H518" s="118">
        <v>0</v>
      </c>
      <c r="I518" s="119" cm="1">
        <f t="array" aca="1" ref="I518" ca="1">IF(ISNUMBER(INDEX('DataModel-NVDA'!$ET$4:$FT$109,MATCH(1,('DataModel-NVDA'!$EO$4:$EO$109=$A518)*('DataModel-NVDA'!$EP$4:$EP$109=$B518),0),MATCH(CONCATENATE("FY ",RIGHT(I$3,4)),'DataModel-NVDA'!$ET$2:$FT$2,0))*$C518),INDEX('DataModel-NVDA'!$ET$4:$FT$109,MATCH(1,('DataModel-NVDA'!$EO$4:$EO$109=$A518)*('DataModel-NVDA'!$EP$4:$EP$109=$B518),0),MATCH(CONCATENATE("FY ",RIGHT(I$3,4)),'DataModel-NVDA'!$ET$2:$FT$2,0))*$C518,0)</f>
        <v>-63.253999999999998</v>
      </c>
      <c r="J518" s="117">
        <v>0</v>
      </c>
      <c r="K518" s="118">
        <v>0</v>
      </c>
      <c r="L518" s="118">
        <v>0</v>
      </c>
      <c r="M518" s="119" cm="1">
        <f t="array" aca="1" ref="M518" ca="1">IF(ISNUMBER(INDEX('DataModel-NVDA'!$ET$4:$FT$109,MATCH(1,('DataModel-NVDA'!$EO$4:$EO$109=$A518)*('DataModel-NVDA'!$EP$4:$EP$109=$B518),0),MATCH(CONCATENATE("FY ",RIGHT(M$3,4)),'DataModel-NVDA'!$ET$2:$FT$2,0))*$C518),INDEX('DataModel-NVDA'!$ET$4:$FT$109,MATCH(1,('DataModel-NVDA'!$EO$4:$EO$109=$A518)*('DataModel-NVDA'!$EP$4:$EP$109=$B518),0),MATCH(CONCATENATE("FY ",RIGHT(M$3,4)),'DataModel-NVDA'!$ET$2:$FT$2,0))*$C518,0)</f>
        <v>0</v>
      </c>
      <c r="N518" s="117">
        <v>0</v>
      </c>
      <c r="O518" s="118">
        <v>0</v>
      </c>
      <c r="P518" s="118">
        <v>0</v>
      </c>
      <c r="Q518" s="119" cm="1">
        <f t="array" aca="1" ref="Q518" ca="1">IF(ISNUMBER(INDEX('DataModel-NVDA'!$ET$4:$FT$109,MATCH(1,('DataModel-NVDA'!$EO$4:$EO$109=$A518)*('DataModel-NVDA'!$EP$4:$EP$109=$B518),0),MATCH(CONCATENATE("FY ",RIGHT(Q$3,4)),'DataModel-NVDA'!$ET$2:$FT$2,0))*$C518),INDEX('DataModel-NVDA'!$ET$4:$FT$109,MATCH(1,('DataModel-NVDA'!$EO$4:$EO$109=$A518)*('DataModel-NVDA'!$EP$4:$EP$109=$B518),0),MATCH(CONCATENATE("FY ",RIGHT(Q$3,4)),'DataModel-NVDA'!$ET$2:$FT$2,0))*$C518,0)</f>
        <v>0</v>
      </c>
      <c r="R518" s="117">
        <v>0</v>
      </c>
      <c r="S518" s="118">
        <v>0</v>
      </c>
      <c r="T518" s="118">
        <v>0</v>
      </c>
      <c r="U518" s="119" cm="1">
        <f t="array" aca="1" ref="U518" ca="1">IF(ISNUMBER(INDEX('DataModel-NVDA'!$ET$4:$FT$109,MATCH(1,('DataModel-NVDA'!$EO$4:$EO$109=$A518)*('DataModel-NVDA'!$EP$4:$EP$109=$B518),0),MATCH(CONCATENATE("FY ",RIGHT(U$3,4)),'DataModel-NVDA'!$ET$2:$FT$2,0))*$C518),INDEX('DataModel-NVDA'!$ET$4:$FT$109,MATCH(1,('DataModel-NVDA'!$EO$4:$EO$109=$A518)*('DataModel-NVDA'!$EP$4:$EP$109=$B518),0),MATCH(CONCATENATE("FY ",RIGHT(U$3,4)),'DataModel-NVDA'!$ET$2:$FT$2,0))*$C518,0)</f>
        <v>0</v>
      </c>
      <c r="V518" s="117">
        <v>0</v>
      </c>
      <c r="W518" s="118">
        <v>0</v>
      </c>
      <c r="X518" s="118">
        <v>0</v>
      </c>
      <c r="Y518" s="119" cm="1">
        <f t="array" aca="1" ref="Y518" ca="1">IF(ISNUMBER(INDEX('DataModel-NVDA'!$ET$4:$FT$109,MATCH(1,('DataModel-NVDA'!$EO$4:$EO$109=$A518)*('DataModel-NVDA'!$EP$4:$EP$109=$B518),0),MATCH(CONCATENATE("FY ",RIGHT(Y$3,4)),'DataModel-NVDA'!$ET$2:$FT$2,0))*$C518),INDEX('DataModel-NVDA'!$ET$4:$FT$109,MATCH(1,('DataModel-NVDA'!$EO$4:$EO$109=$A518)*('DataModel-NVDA'!$EP$4:$EP$109=$B518),0),MATCH(CONCATENATE("FY ",RIGHT(Y$3,4)),'DataModel-NVDA'!$ET$2:$FT$2,0))*$C518,0)</f>
        <v>0</v>
      </c>
      <c r="Z518" s="117">
        <v>0</v>
      </c>
      <c r="AA518" s="118">
        <v>0</v>
      </c>
      <c r="AB518" s="118">
        <v>0</v>
      </c>
      <c r="AC518" s="119" cm="1">
        <f t="array" aca="1" ref="AC518" ca="1">IF(ISNUMBER(INDEX('DataModel-NVDA'!$ET$4:$FT$109,MATCH(1,('DataModel-NVDA'!$EO$4:$EO$109=$A518)*('DataModel-NVDA'!$EP$4:$EP$109=$B518),0),MATCH(CONCATENATE("FY ",RIGHT(AC$3,4)),'DataModel-NVDA'!$ET$2:$FT$2,0))*$C518),INDEX('DataModel-NVDA'!$ET$4:$FT$109,MATCH(1,('DataModel-NVDA'!$EO$4:$EO$109=$A518)*('DataModel-NVDA'!$EP$4:$EP$109=$B518),0),MATCH(CONCATENATE("FY ",RIGHT(AC$3,4)),'DataModel-NVDA'!$ET$2:$FT$2,0))*$C518,0)</f>
        <v>0</v>
      </c>
      <c r="AD518" s="117">
        <v>0</v>
      </c>
      <c r="AE518" s="118">
        <v>0</v>
      </c>
      <c r="AF518" s="118">
        <v>0</v>
      </c>
      <c r="AG518" s="119" cm="1">
        <f t="array" aca="1" ref="AG518" ca="1">IF(ISNUMBER(INDEX('DataModel-NVDA'!$ET$4:$FT$109,MATCH(1,('DataModel-NVDA'!$EO$4:$EO$109=$A518)*('DataModel-NVDA'!$EP$4:$EP$109=$B518),0),MATCH(CONCATENATE("FY ",RIGHT(AG$3,4)),'DataModel-NVDA'!$ET$2:$FT$2,0))*$C518),INDEX('DataModel-NVDA'!$ET$4:$FT$109,MATCH(1,('DataModel-NVDA'!$EO$4:$EO$109=$A518)*('DataModel-NVDA'!$EP$4:$EP$109=$B518),0),MATCH(CONCATENATE("FY ",RIGHT(AG$3,4)),'DataModel-NVDA'!$ET$2:$FT$2,0))*$C518,0)</f>
        <v>0</v>
      </c>
      <c r="AH518" s="117">
        <v>0</v>
      </c>
      <c r="AI518" s="118">
        <v>0</v>
      </c>
      <c r="AJ518" s="118">
        <v>0</v>
      </c>
      <c r="AK518" s="119" cm="1">
        <f t="array" aca="1" ref="AK518" ca="1">IF(ISNUMBER(INDEX('DataModel-NVDA'!$ET$4:$FT$109,MATCH(1,('DataModel-NVDA'!$EO$4:$EO$109=$A518)*('DataModel-NVDA'!$EP$4:$EP$109=$B518),0),MATCH(CONCATENATE("FY ",RIGHT(AK$3,4)),'DataModel-NVDA'!$ET$2:$FT$2,0))*$C518),INDEX('DataModel-NVDA'!$ET$4:$FT$109,MATCH(1,('DataModel-NVDA'!$EO$4:$EO$109=$A518)*('DataModel-NVDA'!$EP$4:$EP$109=$B518),0),MATCH(CONCATENATE("FY ",RIGHT(AK$3,4)),'DataModel-NVDA'!$ET$2:$FT$2,0))*$C518,0)</f>
        <v>0</v>
      </c>
      <c r="AL518" s="117">
        <v>0</v>
      </c>
      <c r="AM518" s="118">
        <v>0</v>
      </c>
      <c r="AN518" s="118">
        <v>0</v>
      </c>
      <c r="AO518" s="119" cm="1">
        <f t="array" aca="1" ref="AO518" ca="1">IF(ISNUMBER(INDEX('DataModel-NVDA'!$ET$4:$FT$109,MATCH(1,('DataModel-NVDA'!$EO$4:$EO$109=$A518)*('DataModel-NVDA'!$EP$4:$EP$109=$B518),0),MATCH(CONCATENATE("FY ",RIGHT(AO$3,4)),'DataModel-NVDA'!$ET$2:$FT$2,0))*$C518),INDEX('DataModel-NVDA'!$ET$4:$FT$109,MATCH(1,('DataModel-NVDA'!$EO$4:$EO$109=$A518)*('DataModel-NVDA'!$EP$4:$EP$109=$B518),0),MATCH(CONCATENATE("FY ",RIGHT(AO$3,4)),'DataModel-NVDA'!$ET$2:$FT$2,0))*$C518,0)</f>
        <v>0</v>
      </c>
      <c r="AP518" s="117">
        <v>0</v>
      </c>
      <c r="AQ518" s="118">
        <v>0</v>
      </c>
      <c r="AR518" s="118">
        <v>0</v>
      </c>
      <c r="AS518" s="119" cm="1">
        <f t="array" aca="1" ref="AS518" ca="1">IF(ISNUMBER(INDEX('DataModel-NVDA'!$ET$4:$FT$109,MATCH(1,('DataModel-NVDA'!$EO$4:$EO$109=$A518)*('DataModel-NVDA'!$EP$4:$EP$109=$B518),0),MATCH(CONCATENATE("FY ",RIGHT(AS$3,4)),'DataModel-NVDA'!$ET$2:$FT$2,0))*$C518),INDEX('DataModel-NVDA'!$ET$4:$FT$109,MATCH(1,('DataModel-NVDA'!$EO$4:$EO$109=$A518)*('DataModel-NVDA'!$EP$4:$EP$109=$B518),0),MATCH(CONCATENATE("FY ",RIGHT(AS$3,4)),'DataModel-NVDA'!$ET$2:$FT$2,0))*$C518,0)</f>
        <v>0</v>
      </c>
      <c r="AT518" s="117">
        <v>0</v>
      </c>
      <c r="AU518" s="118">
        <v>0</v>
      </c>
      <c r="AV518" s="118">
        <v>0</v>
      </c>
      <c r="AW518" s="119" cm="1">
        <f t="array" aca="1" ref="AW518" ca="1">IF(ISNUMBER(INDEX('DataModel-NVDA'!$ET$4:$FT$109,MATCH(1,('DataModel-NVDA'!$EO$4:$EO$109=$A518)*('DataModel-NVDA'!$EP$4:$EP$109=$B518),0),MATCH(CONCATENATE("FY ",RIGHT(AW$3,4)),'DataModel-NVDA'!$ET$2:$FT$2,0))*$C518),INDEX('DataModel-NVDA'!$ET$4:$FT$109,MATCH(1,('DataModel-NVDA'!$EO$4:$EO$109=$A518)*('DataModel-NVDA'!$EP$4:$EP$109=$B518),0),MATCH(CONCATENATE("FY ",RIGHT(AW$3,4)),'DataModel-NVDA'!$ET$2:$FT$2,0))*$C518,0)</f>
        <v>0</v>
      </c>
      <c r="AX518" s="117">
        <v>0</v>
      </c>
      <c r="AY518" s="118">
        <v>0</v>
      </c>
      <c r="AZ518" s="118">
        <v>0</v>
      </c>
      <c r="BA518" s="119" cm="1">
        <f t="array" aca="1" ref="BA518" ca="1">IF(ISNUMBER(INDEX('DataModel-NVDA'!$ET$4:$FT$109,MATCH(1,('DataModel-NVDA'!$EO$4:$EO$109=$A518)*('DataModel-NVDA'!$EP$4:$EP$109=$B518),0),MATCH(CONCATENATE("FY ",RIGHT(BA$3,4)),'DataModel-NVDA'!$ET$2:$FT$2,0))*$C518),INDEX('DataModel-NVDA'!$ET$4:$FT$109,MATCH(1,('DataModel-NVDA'!$EO$4:$EO$109=$A518)*('DataModel-NVDA'!$EP$4:$EP$109=$B518),0),MATCH(CONCATENATE("FY ",RIGHT(BA$3,4)),'DataModel-NVDA'!$ET$2:$FT$2,0))*$C518,0)</f>
        <v>0</v>
      </c>
      <c r="BB518" s="117">
        <v>0</v>
      </c>
      <c r="BC518" s="118">
        <v>0</v>
      </c>
      <c r="BD518" s="118">
        <v>0</v>
      </c>
      <c r="BE518" s="119" cm="1">
        <f t="array" aca="1" ref="BE518" ca="1">IF(ISNUMBER(INDEX('DataModel-NVDA'!$ET$4:$FT$109,MATCH(1,('DataModel-NVDA'!$EO$4:$EO$109=$A518)*('DataModel-NVDA'!$EP$4:$EP$109=$B518),0),MATCH(CONCATENATE("FY ",RIGHT(BE$3,4)),'DataModel-NVDA'!$ET$2:$FT$2,0))*$C518),INDEX('DataModel-NVDA'!$ET$4:$FT$109,MATCH(1,('DataModel-NVDA'!$EO$4:$EO$109=$A518)*('DataModel-NVDA'!$EP$4:$EP$109=$B518),0),MATCH(CONCATENATE("FY ",RIGHT(BE$3,4)),'DataModel-NVDA'!$ET$2:$FT$2,0))*$C518,0)</f>
        <v>0</v>
      </c>
      <c r="BF518" s="117">
        <v>0</v>
      </c>
      <c r="BG518" s="118">
        <v>0</v>
      </c>
      <c r="BH518" s="118">
        <v>0</v>
      </c>
      <c r="BI518" s="119" cm="1">
        <f t="array" aca="1" ref="BI518" ca="1">IF(ISNUMBER(INDEX('DataModel-NVDA'!$ET$4:$FT$109,MATCH(1,('DataModel-NVDA'!$EO$4:$EO$109=$A518)*('DataModel-NVDA'!$EP$4:$EP$109=$B518),0),MATCH(CONCATENATE("FY ",RIGHT(BI$3,4)),'DataModel-NVDA'!$ET$2:$FT$2,0))*$C518),INDEX('DataModel-NVDA'!$ET$4:$FT$109,MATCH(1,('DataModel-NVDA'!$EO$4:$EO$109=$A518)*('DataModel-NVDA'!$EP$4:$EP$109=$B518),0),MATCH(CONCATENATE("FY ",RIGHT(BI$3,4)),'DataModel-NVDA'!$ET$2:$FT$2,0))*$C518,0)</f>
        <v>0</v>
      </c>
      <c r="BJ518" s="117">
        <v>0</v>
      </c>
      <c r="BK518" s="118">
        <v>0</v>
      </c>
      <c r="BL518" s="118">
        <v>0</v>
      </c>
      <c r="BM518" s="119" cm="1">
        <f t="array" aca="1" ref="BM518" ca="1">IF(ISNUMBER(INDEX('DataModel-NVDA'!$ET$4:$FT$109,MATCH(1,('DataModel-NVDA'!$EO$4:$EO$109=$A518)*('DataModel-NVDA'!$EP$4:$EP$109=$B518),0),MATCH(CONCATENATE("FY ",RIGHT(BM$3,4)),'DataModel-NVDA'!$ET$2:$FT$2,0))*$C518),INDEX('DataModel-NVDA'!$ET$4:$FT$109,MATCH(1,('DataModel-NVDA'!$EO$4:$EO$109=$A518)*('DataModel-NVDA'!$EP$4:$EP$109=$B518),0),MATCH(CONCATENATE("FY ",RIGHT(BM$3,4)),'DataModel-NVDA'!$ET$2:$FT$2,0))*$C518,0)</f>
        <v>0</v>
      </c>
      <c r="BN518" s="117">
        <v>0</v>
      </c>
      <c r="BO518" s="118">
        <v>0</v>
      </c>
      <c r="BP518" s="118">
        <v>0</v>
      </c>
      <c r="BQ518" s="119" cm="1">
        <f t="array" aca="1" ref="BQ518" ca="1">IF(ISNUMBER(INDEX('DataModel-NVDA'!$ET$4:$FT$109,MATCH(1,('DataModel-NVDA'!$EO$4:$EO$109=$A518)*('DataModel-NVDA'!$EP$4:$EP$109=$B518),0),MATCH(CONCATENATE("FY ",RIGHT(BQ$3,4)),'DataModel-NVDA'!$ET$2:$FT$2,0))*$C518),INDEX('DataModel-NVDA'!$ET$4:$FT$109,MATCH(1,('DataModel-NVDA'!$EO$4:$EO$109=$A518)*('DataModel-NVDA'!$EP$4:$EP$109=$B518),0),MATCH(CONCATENATE("FY ",RIGHT(BQ$3,4)),'DataModel-NVDA'!$ET$2:$FT$2,0))*$C518,0)</f>
        <v>0</v>
      </c>
      <c r="BR518" s="117">
        <v>0</v>
      </c>
      <c r="BS518" s="118">
        <v>0</v>
      </c>
      <c r="BT518" s="118">
        <v>0</v>
      </c>
      <c r="BU518" s="119" cm="1">
        <f t="array" aca="1" ref="BU518" ca="1">IF(ISNUMBER(INDEX('DataModel-NVDA'!$ET$4:$FT$109,MATCH(1,('DataModel-NVDA'!$EO$4:$EO$109=$A518)*('DataModel-NVDA'!$EP$4:$EP$109=$B518),0),MATCH(CONCATENATE("FY ",RIGHT(BU$3,4)),'DataModel-NVDA'!$ET$2:$FT$2,0))*$C518),INDEX('DataModel-NVDA'!$ET$4:$FT$109,MATCH(1,('DataModel-NVDA'!$EO$4:$EO$109=$A518)*('DataModel-NVDA'!$EP$4:$EP$109=$B518),0),MATCH(CONCATENATE("FY ",RIGHT(BU$3,4)),'DataModel-NVDA'!$ET$2:$FT$2,0))*$C518,0)</f>
        <v>0</v>
      </c>
      <c r="BV518" s="117">
        <v>0</v>
      </c>
      <c r="BW518" s="118">
        <v>0</v>
      </c>
      <c r="BX518" s="118">
        <v>0</v>
      </c>
      <c r="BY518" s="119" cm="1">
        <f t="array" aca="1" ref="BY518" ca="1">IF(ISNUMBER(INDEX('DataModel-NVDA'!$ET$4:$FT$109,MATCH(1,('DataModel-NVDA'!$EO$4:$EO$109=$A518)*('DataModel-NVDA'!$EP$4:$EP$109=$B518),0),MATCH(CONCATENATE("FY ",RIGHT(BY$3,4)),'DataModel-NVDA'!$ET$2:$FT$2,0))*$C518),INDEX('DataModel-NVDA'!$ET$4:$FT$109,MATCH(1,('DataModel-NVDA'!$EO$4:$EO$109=$A518)*('DataModel-NVDA'!$EP$4:$EP$109=$B518),0),MATCH(CONCATENATE("FY ",RIGHT(BY$3,4)),'DataModel-NVDA'!$ET$2:$FT$2,0))*$C518,0)</f>
        <v>0</v>
      </c>
      <c r="BZ518" s="117">
        <v>0</v>
      </c>
      <c r="CA518" s="118">
        <v>0</v>
      </c>
      <c r="CB518" s="118">
        <v>0</v>
      </c>
      <c r="CC518" s="119" cm="1">
        <f t="array" aca="1" ref="CC518" ca="1">IF(ISNUMBER(INDEX('DataModel-NVDA'!$ET$4:$FT$109,MATCH(1,('DataModel-NVDA'!$EO$4:$EO$109=$A518)*('DataModel-NVDA'!$EP$4:$EP$109=$B518),0),MATCH(CONCATENATE("FY ",RIGHT(CC$3,4)),'DataModel-NVDA'!$ET$2:$FT$2,0))*$C518),INDEX('DataModel-NVDA'!$ET$4:$FT$109,MATCH(1,('DataModel-NVDA'!$EO$4:$EO$109=$A518)*('DataModel-NVDA'!$EP$4:$EP$109=$B518),0),MATCH(CONCATENATE("FY ",RIGHT(CC$3,4)),'DataModel-NVDA'!$ET$2:$FT$2,0))*$C518,0)</f>
        <v>0</v>
      </c>
      <c r="CD518" s="117">
        <v>0</v>
      </c>
      <c r="CE518" s="118">
        <v>0</v>
      </c>
      <c r="CF518" s="118">
        <v>0</v>
      </c>
      <c r="CG518" s="119" cm="1">
        <f t="array" aca="1" ref="CG518" ca="1">IF(ISNUMBER(INDEX('DataModel-NVDA'!$ET$4:$FT$109,MATCH(1,('DataModel-NVDA'!$EO$4:$EO$109=$A518)*('DataModel-NVDA'!$EP$4:$EP$109=$B518),0),MATCH(CONCATENATE("FY ",RIGHT(CG$3,4)),'DataModel-NVDA'!$ET$2:$FT$2,0))*$C518),INDEX('DataModel-NVDA'!$ET$4:$FT$109,MATCH(1,('DataModel-NVDA'!$EO$4:$EO$109=$A518)*('DataModel-NVDA'!$EP$4:$EP$109=$B518),0),MATCH(CONCATENATE("FY ",RIGHT(CG$3,4)),'DataModel-NVDA'!$ET$2:$FT$2,0))*$C518,0)</f>
        <v>0</v>
      </c>
      <c r="CH518" s="117">
        <v>0</v>
      </c>
      <c r="CI518" s="118">
        <v>0</v>
      </c>
      <c r="CJ518" s="118">
        <v>0</v>
      </c>
      <c r="CK518" s="119" cm="1">
        <f t="array" aca="1" ref="CK518" ca="1">IF(ISNUMBER(INDEX('DataModel-NVDA'!$ET$4:$FT$109,MATCH(1,('DataModel-NVDA'!$EO$4:$EO$109=$A518)*('DataModel-NVDA'!$EP$4:$EP$109=$B518),0),MATCH(CONCATENATE("FY ",RIGHT(CK$3,4)),'DataModel-NVDA'!$ET$2:$FT$2,0))*$C518),INDEX('DataModel-NVDA'!$ET$4:$FT$109,MATCH(1,('DataModel-NVDA'!$EO$4:$EO$109=$A518)*('DataModel-NVDA'!$EP$4:$EP$109=$B518),0),MATCH(CONCATENATE("FY ",RIGHT(CK$3,4)),'DataModel-NVDA'!$ET$2:$FT$2,0))*$C518,0)</f>
        <v>0</v>
      </c>
      <c r="CL518" s="117">
        <v>0</v>
      </c>
      <c r="CM518" s="118">
        <v>0</v>
      </c>
      <c r="CN518" s="118">
        <v>0</v>
      </c>
      <c r="CO518" s="119" cm="1">
        <f t="array" aca="1" ref="CO518" ca="1">IF(ISNUMBER(INDEX('DataModel-NVDA'!$ET$4:$FT$109,MATCH(1,('DataModel-NVDA'!$EO$4:$EO$109=$A518)*('DataModel-NVDA'!$EP$4:$EP$109=$B518),0),MATCH(CONCATENATE("FY ",RIGHT(CO$3,4)),'DataModel-NVDA'!$ET$2:$FT$2,0))*$C518),INDEX('DataModel-NVDA'!$ET$4:$FT$109,MATCH(1,('DataModel-NVDA'!$EO$4:$EO$109=$A518)*('DataModel-NVDA'!$EP$4:$EP$109=$B518),0),MATCH(CONCATENATE("FY ",RIGHT(CO$3,4)),'DataModel-NVDA'!$ET$2:$FT$2,0))*$C518,0)</f>
        <v>0</v>
      </c>
      <c r="CP518" s="117">
        <v>0</v>
      </c>
      <c r="CQ518" s="118">
        <v>0</v>
      </c>
      <c r="CR518" s="118">
        <v>0</v>
      </c>
      <c r="CS518" s="119" cm="1">
        <f t="array" aca="1" ref="CS518" ca="1">IF(ISNUMBER(INDEX('DataModel-NVDA'!$ET$4:$FT$109,MATCH(1,('DataModel-NVDA'!$EO$4:$EO$109=$A518)*('DataModel-NVDA'!$EP$4:$EP$109=$B518),0),MATCH(CONCATENATE("FY ",RIGHT(CS$3,4)),'DataModel-NVDA'!$ET$2:$FT$2,0))*$C518),INDEX('DataModel-NVDA'!$ET$4:$FT$109,MATCH(1,('DataModel-NVDA'!$EO$4:$EO$109=$A518)*('DataModel-NVDA'!$EP$4:$EP$109=$B518),0),MATCH(CONCATENATE("FY ",RIGHT(CS$3,4)),'DataModel-NVDA'!$ET$2:$FT$2,0))*$C518,0)</f>
        <v>0</v>
      </c>
      <c r="CT518" s="117">
        <v>0</v>
      </c>
      <c r="CU518" s="118">
        <v>0</v>
      </c>
      <c r="CV518" s="118">
        <v>0</v>
      </c>
      <c r="CW518" s="119" cm="1">
        <f t="array" aca="1" ref="CW518" ca="1">IF(ISNUMBER(INDEX('DataModel-NVDA'!$ET$4:$FT$109,MATCH(1,('DataModel-NVDA'!$EO$4:$EO$109=$A518)*('DataModel-NVDA'!$EP$4:$EP$109=$B518),0),MATCH(CONCATENATE("FY ",RIGHT(CW$3,4)),'DataModel-NVDA'!$ET$2:$FT$2,0))*$C518),INDEX('DataModel-NVDA'!$ET$4:$FT$109,MATCH(1,('DataModel-NVDA'!$EO$4:$EO$109=$A518)*('DataModel-NVDA'!$EP$4:$EP$109=$B518),0),MATCH(CONCATENATE("FY ",RIGHT(CW$3,4)),'DataModel-NVDA'!$ET$2:$FT$2,0))*$C518,0)</f>
        <v>0</v>
      </c>
      <c r="CX518" s="117">
        <v>0</v>
      </c>
      <c r="CY518" s="118">
        <v>0</v>
      </c>
      <c r="CZ518" s="118">
        <v>0</v>
      </c>
      <c r="DA518" s="119" cm="1">
        <f t="array" aca="1" ref="DA518" ca="1">IF(ISNUMBER(INDEX('DataModel-NVDA'!$ET$4:$FT$109,MATCH(1,('DataModel-NVDA'!$EO$4:$EO$109=$A518)*('DataModel-NVDA'!$EP$4:$EP$109=$B518),0),MATCH(CONCATENATE("FY ",RIGHT(DA$3,4)),'DataModel-NVDA'!$ET$2:$FT$2,0))*$C518),INDEX('DataModel-NVDA'!$ET$4:$FT$109,MATCH(1,('DataModel-NVDA'!$EO$4:$EO$109=$A518)*('DataModel-NVDA'!$EP$4:$EP$109=$B518),0),MATCH(CONCATENATE("FY ",RIGHT(DA$3,4)),'DataModel-NVDA'!$ET$2:$FT$2,0))*$C518,0)</f>
        <v>0</v>
      </c>
      <c r="DB518" s="117">
        <v>0</v>
      </c>
      <c r="DC518" s="118">
        <v>0</v>
      </c>
      <c r="DD518" s="118">
        <v>0</v>
      </c>
      <c r="DE518" s="119" cm="1">
        <f t="array" aca="1" ref="DE518" ca="1">IF(ISNUMBER(INDEX('DataModel-NVDA'!$ET$4:$FT$109,MATCH(1,('DataModel-NVDA'!$EO$4:$EO$109=$A518)*('DataModel-NVDA'!$EP$4:$EP$109=$B518),0),MATCH(CONCATENATE("FY ",RIGHT(DE$3,4)),'DataModel-NVDA'!$ET$2:$FT$2,0))*$C518),INDEX('DataModel-NVDA'!$ET$4:$FT$109,MATCH(1,('DataModel-NVDA'!$EO$4:$EO$109=$A518)*('DataModel-NVDA'!$EP$4:$EP$109=$B518),0),MATCH(CONCATENATE("FY ",RIGHT(DE$3,4)),'DataModel-NVDA'!$ET$2:$FT$2,0))*$C518,0)</f>
        <v>0</v>
      </c>
      <c r="DF518" s="117">
        <v>0</v>
      </c>
      <c r="DG518" s="118">
        <v>0</v>
      </c>
      <c r="DH518" s="118">
        <v>0</v>
      </c>
      <c r="DI518" s="119" cm="1">
        <f t="array" aca="1" ref="DI518" ca="1">IF(ISNUMBER(INDEX('DataModel-NVDA'!$ET$4:$FT$109,MATCH(1,('DataModel-NVDA'!$EO$4:$EO$109=$A518)*('DataModel-NVDA'!$EP$4:$EP$109=$B518),0),MATCH(CONCATENATE("FY ",RIGHT(DI$3,4)),'DataModel-NVDA'!$ET$2:$FT$2,0))*$C518),INDEX('DataModel-NVDA'!$ET$4:$FT$109,MATCH(1,('DataModel-NVDA'!$EO$4:$EO$109=$A518)*('DataModel-NVDA'!$EP$4:$EP$109=$B518),0),MATCH(CONCATENATE("FY ",RIGHT(DI$3,4)),'DataModel-NVDA'!$ET$2:$FT$2,0))*$C518,0)</f>
        <v>0</v>
      </c>
      <c r="DK518" s="69">
        <f t="shared" ref="DK518:EK518" ca="1" si="822">SUM(OFFSET($E518,,MATCH(DK$3,$F$5:$DI$5,0)+3,,1))</f>
        <v>-63.253999999999998</v>
      </c>
      <c r="DL518" s="69">
        <f t="shared" ca="1" si="822"/>
        <v>0</v>
      </c>
      <c r="DM518" s="69">
        <f t="shared" ca="1" si="822"/>
        <v>0</v>
      </c>
      <c r="DN518" s="69">
        <f t="shared" ca="1" si="822"/>
        <v>0</v>
      </c>
      <c r="DO518" s="69">
        <f t="shared" ca="1" si="822"/>
        <v>0</v>
      </c>
      <c r="DP518" s="69">
        <f t="shared" ca="1" si="822"/>
        <v>0</v>
      </c>
      <c r="DQ518" s="69">
        <f t="shared" ca="1" si="822"/>
        <v>0</v>
      </c>
      <c r="DR518" s="69">
        <f t="shared" ca="1" si="822"/>
        <v>0</v>
      </c>
      <c r="DS518" s="69">
        <f t="shared" ca="1" si="822"/>
        <v>0</v>
      </c>
      <c r="DT518" s="69">
        <f t="shared" ca="1" si="822"/>
        <v>0</v>
      </c>
      <c r="DU518" s="69">
        <f t="shared" ca="1" si="822"/>
        <v>0</v>
      </c>
      <c r="DV518" s="69">
        <f t="shared" ca="1" si="822"/>
        <v>0</v>
      </c>
      <c r="DW518" s="69">
        <f t="shared" ca="1" si="822"/>
        <v>0</v>
      </c>
      <c r="DX518" s="69">
        <f t="shared" ca="1" si="822"/>
        <v>0</v>
      </c>
      <c r="DY518" s="69">
        <f t="shared" ca="1" si="822"/>
        <v>0</v>
      </c>
      <c r="DZ518" s="69">
        <f t="shared" ca="1" si="822"/>
        <v>0</v>
      </c>
      <c r="EA518" s="69">
        <f t="shared" ca="1" si="822"/>
        <v>0</v>
      </c>
      <c r="EB518" s="69">
        <f t="shared" ca="1" si="822"/>
        <v>0</v>
      </c>
      <c r="EC518" s="69">
        <f t="shared" ca="1" si="822"/>
        <v>0</v>
      </c>
      <c r="ED518" s="69">
        <f t="shared" ca="1" si="822"/>
        <v>0</v>
      </c>
      <c r="EE518" s="69">
        <f t="shared" ca="1" si="822"/>
        <v>0</v>
      </c>
      <c r="EF518" s="69">
        <f t="shared" ca="1" si="822"/>
        <v>0</v>
      </c>
      <c r="EG518" s="69">
        <f t="shared" ca="1" si="822"/>
        <v>0</v>
      </c>
      <c r="EH518" s="69">
        <f t="shared" ca="1" si="822"/>
        <v>0</v>
      </c>
      <c r="EI518" s="69">
        <f t="shared" ca="1" si="822"/>
        <v>0</v>
      </c>
      <c r="EJ518" s="69">
        <f t="shared" ca="1" si="822"/>
        <v>0</v>
      </c>
      <c r="EK518" s="69">
        <f t="shared" ca="1" si="822"/>
        <v>0</v>
      </c>
    </row>
    <row r="519" spans="1:141" outlineLevel="2" x14ac:dyDescent="0.25">
      <c r="A519" s="90"/>
      <c r="B519" s="90"/>
      <c r="C519" s="90"/>
      <c r="D519" s="90"/>
      <c r="F519" s="100"/>
      <c r="I519" s="101"/>
      <c r="J519" s="100"/>
      <c r="M519" s="101"/>
      <c r="N519" s="100"/>
      <c r="Q519" s="101"/>
      <c r="R519" s="100"/>
      <c r="U519" s="101"/>
      <c r="V519" s="100"/>
      <c r="Y519" s="101"/>
      <c r="Z519" s="100"/>
      <c r="AC519" s="101"/>
      <c r="AD519" s="100"/>
      <c r="AG519" s="101"/>
      <c r="AH519" s="100"/>
      <c r="AK519" s="101"/>
      <c r="AL519" s="100"/>
      <c r="AO519" s="101"/>
      <c r="AP519" s="100"/>
      <c r="AS519" s="101"/>
      <c r="AT519" s="100"/>
      <c r="AW519" s="101"/>
      <c r="AX519" s="100"/>
      <c r="BA519" s="101"/>
      <c r="BB519" s="100"/>
      <c r="BE519" s="101"/>
      <c r="BF519" s="100"/>
      <c r="BI519" s="101"/>
      <c r="BJ519" s="100"/>
      <c r="BM519" s="101"/>
      <c r="BN519" s="100"/>
      <c r="BQ519" s="101"/>
      <c r="BR519" s="100"/>
      <c r="BU519" s="101"/>
      <c r="BV519" s="100"/>
      <c r="BY519" s="101"/>
      <c r="BZ519" s="100"/>
      <c r="CC519" s="101"/>
      <c r="CD519" s="100"/>
      <c r="CG519" s="101"/>
      <c r="CH519" s="100"/>
      <c r="CK519" s="101"/>
      <c r="CL519" s="100"/>
      <c r="CO519" s="101"/>
      <c r="CP519" s="100"/>
      <c r="CS519" s="101"/>
      <c r="CT519" s="100"/>
      <c r="CW519" s="101"/>
      <c r="CX519" s="100"/>
      <c r="DA519" s="101"/>
      <c r="DB519" s="100"/>
      <c r="DE519" s="101"/>
      <c r="DF519" s="100"/>
      <c r="DI519" s="101"/>
    </row>
    <row r="520" spans="1:141" outlineLevel="2" x14ac:dyDescent="0.25">
      <c r="A520" s="90" t="s">
        <v>157</v>
      </c>
      <c r="B520" s="90" t="s">
        <v>168</v>
      </c>
      <c r="C520" s="111">
        <f>$C$6</f>
        <v>9.9999999999999995E-7</v>
      </c>
      <c r="D520" s="90"/>
      <c r="E520" t="str">
        <f>CONCATENATE(E516," - history")</f>
        <v>Long-term investments - history</v>
      </c>
      <c r="F520" s="113" cm="1">
        <f t="array" aca="1" ref="F520" ca="1">IF(AND(F$4="A",ISNUMBER('DataModel-NVDA'!F$4)),INDEX('DataModel-NVDA'!$F$4:$BA$109,MATCH(1,('DataModel-NVDA'!$A$4:$A$109=$A520)*('DataModel-NVDA'!$B$4:$B$109=$B520),0),MATCH(F$3,'DataModel-NVDA'!$F$2:$BA$2,0))*$C520,"")</f>
        <v>-65.195999999999998</v>
      </c>
      <c r="G520" s="69" cm="1">
        <f t="array" aca="1" ref="G520" ca="1">IF(AND(G$4="A",ISNUMBER('DataModel-NVDA'!G$4)),INDEX('DataModel-NVDA'!$F$4:$BA$109,MATCH(1,('DataModel-NVDA'!$A$4:$A$109=$A520)*('DataModel-NVDA'!$B$4:$B$109=$B520),0),MATCH(G$3,'DataModel-NVDA'!$F$2:$BA$2,0))*$C520,"")</f>
        <v>-66.697000000000003</v>
      </c>
      <c r="H520" s="69" cm="1">
        <f t="array" aca="1" ref="H520" ca="1">IF(AND(H$4="A",ISNUMBER('DataModel-NVDA'!H$4)),INDEX('DataModel-NVDA'!$F$4:$BA$109,MATCH(1,('DataModel-NVDA'!$A$4:$A$109=$A520)*('DataModel-NVDA'!$B$4:$B$109=$B520),0),MATCH(H$3,'DataModel-NVDA'!$F$2:$BA$2,0))*$C520,"")</f>
        <v>-61.497999999999998</v>
      </c>
      <c r="I520" s="114" cm="1">
        <f t="array" aca="1" ref="I520" ca="1">IF(AND(I$4="A",ISNUMBER('DataModel-NVDA'!I$4)),INDEX('DataModel-NVDA'!$F$4:$BA$109,MATCH(1,('DataModel-NVDA'!$A$4:$A$109=$A520)*('DataModel-NVDA'!$B$4:$B$109=$B520),0),MATCH(I$3,'DataModel-NVDA'!$F$2:$BA$2,0))*$C520,"")</f>
        <v>0</v>
      </c>
      <c r="J520" s="113" cm="1">
        <f t="array" aca="1" ref="J520" ca="1">IF(AND(J$4="A",ISNUMBER('DataModel-NVDA'!J$4)),INDEX('DataModel-NVDA'!$F$4:$BA$109,MATCH(1,('DataModel-NVDA'!$A$4:$A$109=$A520)*('DataModel-NVDA'!$B$4:$B$109=$B520),0),MATCH(J$3,'DataModel-NVDA'!$F$2:$BA$2,0))*$C520,"")</f>
        <v>-58</v>
      </c>
      <c r="K520" s="69" cm="1">
        <f t="array" aca="1" ref="K520" ca="1">IF(AND(K$4="A",ISNUMBER('DataModel-NVDA'!K$4)),INDEX('DataModel-NVDA'!$F$4:$BA$109,MATCH(1,('DataModel-NVDA'!$A$4:$A$109=$A520)*('DataModel-NVDA'!$B$4:$B$109=$B520),0),MATCH(K$3,'DataModel-NVDA'!$F$2:$BA$2,0))*$C520,"")</f>
        <v>-59</v>
      </c>
      <c r="L520" s="69" cm="1">
        <f t="array" aca="1" ref="L520" ca="1">IF(AND(L$4="A",ISNUMBER('DataModel-NVDA'!L$4)),INDEX('DataModel-NVDA'!$F$4:$BA$109,MATCH(1,('DataModel-NVDA'!$A$4:$A$109=$A520)*('DataModel-NVDA'!$B$4:$B$109=$B520),0),MATCH(L$3,'DataModel-NVDA'!$F$2:$BA$2,0))*$C520,"")</f>
        <v>-52</v>
      </c>
      <c r="M520" s="114" cm="1">
        <f t="array" aca="1" ref="M520" ca="1">IF(AND(M$4="A",ISNUMBER('DataModel-NVDA'!M$4)),INDEX('DataModel-NVDA'!$F$4:$BA$109,MATCH(1,('DataModel-NVDA'!$A$4:$A$109=$A520)*('DataModel-NVDA'!$B$4:$B$109=$B520),0),MATCH(M$3,'DataModel-NVDA'!$F$2:$BA$2,0))*$C520,"")</f>
        <v>0</v>
      </c>
      <c r="N520" s="113" cm="1">
        <f t="array" aca="1" ref="N520" ca="1">IF(AND(N$4="A",ISNUMBER('DataModel-NVDA'!N$4)),INDEX('DataModel-NVDA'!$F$4:$BA$109,MATCH(1,('DataModel-NVDA'!$A$4:$A$109=$A520)*('DataModel-NVDA'!$B$4:$B$109=$B520),0),MATCH(N$3,'DataModel-NVDA'!$F$2:$BA$2,0))*$C520,"")</f>
        <v>0</v>
      </c>
      <c r="O520" s="69" cm="1">
        <f t="array" aca="1" ref="O520" ca="1">IF(AND(O$4="A",ISNUMBER('DataModel-NVDA'!O$4)),INDEX('DataModel-NVDA'!$F$4:$BA$109,MATCH(1,('DataModel-NVDA'!$A$4:$A$109=$A520)*('DataModel-NVDA'!$B$4:$B$109=$B520),0),MATCH(O$3,'DataModel-NVDA'!$F$2:$BA$2,0))*$C520,"")</f>
        <v>0</v>
      </c>
      <c r="P520" s="69" cm="1">
        <f t="array" aca="1" ref="P520" ca="1">IF(AND(P$4="A",ISNUMBER('DataModel-NVDA'!P$4)),INDEX('DataModel-NVDA'!$F$4:$BA$109,MATCH(1,('DataModel-NVDA'!$A$4:$A$109=$A520)*('DataModel-NVDA'!$B$4:$B$109=$B520),0),MATCH(P$3,'DataModel-NVDA'!$F$2:$BA$2,0))*$C520,"")</f>
        <v>0</v>
      </c>
      <c r="Q520" s="114" cm="1">
        <f t="array" aca="1" ref="Q520" ca="1">IF(AND(Q$4="A",ISNUMBER('DataModel-NVDA'!Q$4)),INDEX('DataModel-NVDA'!$F$4:$BA$109,MATCH(1,('DataModel-NVDA'!$A$4:$A$109=$A520)*('DataModel-NVDA'!$B$4:$B$109=$B520),0),MATCH(Q$3,'DataModel-NVDA'!$F$2:$BA$2,0))*$C520,"")</f>
        <v>0</v>
      </c>
      <c r="R520" s="113" cm="1">
        <f t="array" aca="1" ref="R520" ca="1">IF(AND(R$4="A",ISNUMBER('DataModel-NVDA'!R$4)),INDEX('DataModel-NVDA'!$F$4:$BA$109,MATCH(1,('DataModel-NVDA'!$A$4:$A$109=$A520)*('DataModel-NVDA'!$B$4:$B$109=$B520),0),MATCH(R$3,'DataModel-NVDA'!$F$2:$BA$2,0))*$C520,"")</f>
        <v>0</v>
      </c>
      <c r="S520" s="69" cm="1">
        <f t="array" aca="1" ref="S520" ca="1">IF(AND(S$4="A",ISNUMBER('DataModel-NVDA'!S$4)),INDEX('DataModel-NVDA'!$F$4:$BA$109,MATCH(1,('DataModel-NVDA'!$A$4:$A$109=$A520)*('DataModel-NVDA'!$B$4:$B$109=$B520),0),MATCH(S$3,'DataModel-NVDA'!$F$2:$BA$2,0))*$C520,"")</f>
        <v>0</v>
      </c>
      <c r="T520" s="69" cm="1">
        <f t="array" aca="1" ref="T520" ca="1">IF(AND(T$4="A",ISNUMBER('DataModel-NVDA'!T$4)),INDEX('DataModel-NVDA'!$F$4:$BA$109,MATCH(1,('DataModel-NVDA'!$A$4:$A$109=$A520)*('DataModel-NVDA'!$B$4:$B$109=$B520),0),MATCH(T$3,'DataModel-NVDA'!$F$2:$BA$2,0))*$C520,"")</f>
        <v>0</v>
      </c>
      <c r="U520" s="114" cm="1">
        <f t="array" aca="1" ref="U520" ca="1">IF(AND(U$4="A",ISNUMBER('DataModel-NVDA'!U$4)),INDEX('DataModel-NVDA'!$F$4:$BA$109,MATCH(1,('DataModel-NVDA'!$A$4:$A$109=$A520)*('DataModel-NVDA'!$B$4:$B$109=$B520),0),MATCH(U$3,'DataModel-NVDA'!$F$2:$BA$2,0))*$C520,"")</f>
        <v>0</v>
      </c>
      <c r="V520" s="113" cm="1">
        <f t="array" aca="1" ref="V520" ca="1">IF(AND(V$4="A",ISNUMBER('DataModel-NVDA'!V$4)),INDEX('DataModel-NVDA'!$F$4:$BA$109,MATCH(1,('DataModel-NVDA'!$A$4:$A$109=$A520)*('DataModel-NVDA'!$B$4:$B$109=$B520),0),MATCH(V$3,'DataModel-NVDA'!$F$2:$BA$2,0))*$C520,"")</f>
        <v>0</v>
      </c>
      <c r="W520" s="69" cm="1">
        <f t="array" aca="1" ref="W520" ca="1">IF(AND(W$4="A",ISNUMBER('DataModel-NVDA'!W$4)),INDEX('DataModel-NVDA'!$F$4:$BA$109,MATCH(1,('DataModel-NVDA'!$A$4:$A$109=$A520)*('DataModel-NVDA'!$B$4:$B$109=$B520),0),MATCH(W$3,'DataModel-NVDA'!$F$2:$BA$2,0))*$C520,"")</f>
        <v>0</v>
      </c>
      <c r="X520" s="69" cm="1">
        <f t="array" aca="1" ref="X520" ca="1">IF(AND(X$4="A",ISNUMBER('DataModel-NVDA'!X$4)),INDEX('DataModel-NVDA'!$F$4:$BA$109,MATCH(1,('DataModel-NVDA'!$A$4:$A$109=$A520)*('DataModel-NVDA'!$B$4:$B$109=$B520),0),MATCH(X$3,'DataModel-NVDA'!$F$2:$BA$2,0))*$C520,"")</f>
        <v>0</v>
      </c>
      <c r="Y520" s="114" cm="1">
        <f t="array" aca="1" ref="Y520" ca="1">IF(AND(Y$4="A",ISNUMBER('DataModel-NVDA'!Y$4)),INDEX('DataModel-NVDA'!$F$4:$BA$109,MATCH(1,('DataModel-NVDA'!$A$4:$A$109=$A520)*('DataModel-NVDA'!$B$4:$B$109=$B520),0),MATCH(Y$3,'DataModel-NVDA'!$F$2:$BA$2,0))*$C520,"")</f>
        <v>0</v>
      </c>
      <c r="Z520" s="113" cm="1">
        <f t="array" aca="1" ref="Z520" ca="1">IF(AND(Z$4="A",ISNUMBER('DataModel-NVDA'!Z$4)),INDEX('DataModel-NVDA'!$F$4:$BA$109,MATCH(1,('DataModel-NVDA'!$A$4:$A$109=$A520)*('DataModel-NVDA'!$B$4:$B$109=$B520),0),MATCH(Z$3,'DataModel-NVDA'!$F$2:$BA$2,0))*$C520,"")</f>
        <v>0</v>
      </c>
      <c r="AA520" s="69" cm="1">
        <f t="array" aca="1" ref="AA520" ca="1">IF(AND(AA$4="A",ISNUMBER('DataModel-NVDA'!AA$4)),INDEX('DataModel-NVDA'!$F$4:$BA$109,MATCH(1,('DataModel-NVDA'!$A$4:$A$109=$A520)*('DataModel-NVDA'!$B$4:$B$109=$B520),0),MATCH(AA$3,'DataModel-NVDA'!$F$2:$BA$2,0))*$C520,"")</f>
        <v>0</v>
      </c>
      <c r="AB520" s="69" cm="1">
        <f t="array" aca="1" ref="AB520" ca="1">IF(AND(AB$4="A",ISNUMBER('DataModel-NVDA'!AB$4)),INDEX('DataModel-NVDA'!$F$4:$BA$109,MATCH(1,('DataModel-NVDA'!$A$4:$A$109=$A520)*('DataModel-NVDA'!$B$4:$B$109=$B520),0),MATCH(AB$3,'DataModel-NVDA'!$F$2:$BA$2,0))*$C520,"")</f>
        <v>0</v>
      </c>
      <c r="AC520" s="114" cm="1">
        <f t="array" aca="1" ref="AC520" ca="1">IF(AND(AC$4="A",ISNUMBER('DataModel-NVDA'!AC$4)),INDEX('DataModel-NVDA'!$F$4:$BA$109,MATCH(1,('DataModel-NVDA'!$A$4:$A$109=$A520)*('DataModel-NVDA'!$B$4:$B$109=$B520),0),MATCH(AC$3,'DataModel-NVDA'!$F$2:$BA$2,0))*$C520,"")</f>
        <v>77</v>
      </c>
      <c r="AD520" s="113" cm="1">
        <f t="array" aca="1" ref="AD520" ca="1">IF(AND(AD$4="A",ISNUMBER('DataModel-NVDA'!AD$4)),INDEX('DataModel-NVDA'!$F$4:$BA$109,MATCH(1,('DataModel-NVDA'!$A$4:$A$109=$A520)*('DataModel-NVDA'!$B$4:$B$109=$B520),0),MATCH(AD$3,'DataModel-NVDA'!$F$2:$BA$2,0))*$C520,"")</f>
        <v>0</v>
      </c>
      <c r="AE520" s="69" cm="1">
        <f t="array" aca="1" ref="AE520" ca="1">IF(AND(AE$4="A",ISNUMBER('DataModel-NVDA'!AE$4)),INDEX('DataModel-NVDA'!$F$4:$BA$109,MATCH(1,('DataModel-NVDA'!$A$4:$A$109=$A520)*('DataModel-NVDA'!$B$4:$B$109=$B520),0),MATCH(AE$3,'DataModel-NVDA'!$F$2:$BA$2,0))*$C520,"")</f>
        <v>0</v>
      </c>
      <c r="AF520" s="69" cm="1">
        <f t="array" aca="1" ref="AF520" ca="1">IF(AND(AF$4="A",ISNUMBER('DataModel-NVDA'!AF$4)),INDEX('DataModel-NVDA'!$F$4:$BA$109,MATCH(1,('DataModel-NVDA'!$A$4:$A$109=$A520)*('DataModel-NVDA'!$B$4:$B$109=$B520),0),MATCH(AF$3,'DataModel-NVDA'!$F$2:$BA$2,0))*$C520,"")</f>
        <v>106</v>
      </c>
      <c r="AG520" s="114" cm="1">
        <f t="array" aca="1" ref="AG520" ca="1">IF(AND(AG$4="A",ISNUMBER('DataModel-NVDA'!AG$4)),INDEX('DataModel-NVDA'!$F$4:$BA$109,MATCH(1,('DataModel-NVDA'!$A$4:$A$109=$A520)*('DataModel-NVDA'!$B$4:$B$109=$B520),0),MATCH(AG$3,'DataModel-NVDA'!$F$2:$BA$2,0))*$C520,"")</f>
        <v>144</v>
      </c>
      <c r="AH520" s="113" cm="1">
        <f t="array" aca="1" ref="AH520" ca="1">IF(AND(AH$4="A",ISNUMBER('DataModel-NVDA'!AH$4)),INDEX('DataModel-NVDA'!$F$4:$BA$109,MATCH(1,('DataModel-NVDA'!$A$4:$A$109=$A520)*('DataModel-NVDA'!$B$4:$B$109=$B520),0),MATCH(AH$3,'DataModel-NVDA'!$F$2:$BA$2,0))*$C520,"")</f>
        <v>146</v>
      </c>
      <c r="AI520" s="69" cm="1">
        <f t="array" aca="1" ref="AI520" ca="1">IF(AND(AI$4="A",ISNUMBER('DataModel-NVDA'!AI$4)),INDEX('DataModel-NVDA'!$F$4:$BA$109,MATCH(1,('DataModel-NVDA'!$A$4:$A$109=$A520)*('DataModel-NVDA'!$B$4:$B$109=$B520),0),MATCH(AI$3,'DataModel-NVDA'!$F$2:$BA$2,0))*$C520,"")</f>
        <v>147</v>
      </c>
      <c r="AJ520" s="69" cm="1">
        <f t="array" aca="1" ref="AJ520" ca="1">IF(AND(AJ$4="A",ISNUMBER('DataModel-NVDA'!AJ$4)),INDEX('DataModel-NVDA'!$F$4:$BA$109,MATCH(1,('DataModel-NVDA'!$A$4:$A$109=$A520)*('DataModel-NVDA'!$B$4:$B$109=$B520),0),MATCH(AJ$3,'DataModel-NVDA'!$F$2:$BA$2,0))*$C520,"")</f>
        <v>308</v>
      </c>
      <c r="AK520" s="114" cm="1">
        <f t="array" aca="1" ref="AK520" ca="1">IF(AND(AK$4="A",ISNUMBER('DataModel-NVDA'!AK$4)),INDEX('DataModel-NVDA'!$F$4:$BA$109,MATCH(1,('DataModel-NVDA'!$A$4:$A$109=$A520)*('DataModel-NVDA'!$B$4:$B$109=$B520),0),MATCH(AK$3,'DataModel-NVDA'!$F$2:$BA$2,0))*$C520,"")</f>
        <v>266</v>
      </c>
      <c r="AL520" s="113" cm="1">
        <f t="array" aca="1" ref="AL520" ca="1">IF(AND(AL$4="A",ISNUMBER('DataModel-NVDA'!AL$4)),INDEX('DataModel-NVDA'!$F$4:$BA$109,MATCH(1,('DataModel-NVDA'!$A$4:$A$109=$A520)*('DataModel-NVDA'!$B$4:$B$109=$B520),0),MATCH(AL$3,'DataModel-NVDA'!$F$2:$BA$2,0))*$C520,"")</f>
        <v>285</v>
      </c>
      <c r="AM520" s="69" cm="1">
        <f t="array" aca="1" ref="AM520" ca="1">IF(AND(AM$4="A",ISNUMBER('DataModel-NVDA'!AM$4)),INDEX('DataModel-NVDA'!$F$4:$BA$109,MATCH(1,('DataModel-NVDA'!$A$4:$A$109=$A520)*('DataModel-NVDA'!$B$4:$B$109=$B520),0),MATCH(AM$3,'DataModel-NVDA'!$F$2:$BA$2,0))*$C520,"")</f>
        <v>307</v>
      </c>
      <c r="AN520" s="69" cm="1">
        <f t="array" aca="1" ref="AN520" ca="1">IF(AND(AN$4="A",ISNUMBER('DataModel-NVDA'!AN$4)),INDEX('DataModel-NVDA'!$F$4:$BA$109,MATCH(1,('DataModel-NVDA'!$A$4:$A$109=$A520)*('DataModel-NVDA'!$B$4:$B$109=$B520),0),MATCH(AN$3,'DataModel-NVDA'!$F$2:$BA$2,0))*$C520,"")</f>
        <v>314</v>
      </c>
      <c r="AO520" s="114" cm="1">
        <f t="array" aca="1" ref="AO520" ca="1">IF(AND(AO$4="A",ISNUMBER('DataModel-NVDA'!AO$4)),INDEX('DataModel-NVDA'!$F$4:$BA$109,MATCH(1,('DataModel-NVDA'!$A$4:$A$109=$A520)*('DataModel-NVDA'!$B$4:$B$109=$B520),0),MATCH(AO$3,'DataModel-NVDA'!$F$2:$BA$2,0))*$C520,"")</f>
        <v>299</v>
      </c>
      <c r="AP520" s="113" cm="1">
        <f t="array" aca="1" ref="AP520" ca="1">IF(AND(AP$4="A",ISNUMBER('DataModel-NVDA'!AP$4)),INDEX('DataModel-NVDA'!$F$4:$BA$109,MATCH(1,('DataModel-NVDA'!$A$4:$A$109=$A520)*('DataModel-NVDA'!$B$4:$B$109=$B520),0),MATCH(AP$3,'DataModel-NVDA'!$F$2:$BA$2,0))*$C520,"")</f>
        <v>505</v>
      </c>
      <c r="AQ520" s="69" cm="1">
        <f t="array" aca="1" ref="AQ520" ca="1">IF(AND(AQ$4="A",ISNUMBER('DataModel-NVDA'!AQ$4)),INDEX('DataModel-NVDA'!$F$4:$BA$109,MATCH(1,('DataModel-NVDA'!$A$4:$A$109=$A520)*('DataModel-NVDA'!$B$4:$B$109=$B520),0),MATCH(AQ$3,'DataModel-NVDA'!$F$2:$BA$2,0))*$C520,"")</f>
        <v>800</v>
      </c>
      <c r="AR520" s="69" cm="1">
        <f t="array" aca="1" ref="AR520" ca="1">IF(AND(AR$4="A",ISNUMBER('DataModel-NVDA'!AR$4)),INDEX('DataModel-NVDA'!$F$4:$BA$109,MATCH(1,('DataModel-NVDA'!$A$4:$A$109=$A520)*('DataModel-NVDA'!$B$4:$B$109=$B520),0),MATCH(AR$3,'DataModel-NVDA'!$F$2:$BA$2,0))*$C520,"")</f>
        <v>1172</v>
      </c>
      <c r="AS520" s="114" cm="1">
        <f t="array" aca="1" ref="AS520" ca="1">IF(AND(AS$4="A",ISNUMBER('DataModel-NVDA'!AS$4)),INDEX('DataModel-NVDA'!$F$4:$BA$109,MATCH(1,('DataModel-NVDA'!$A$4:$A$109=$A520)*('DataModel-NVDA'!$B$4:$B$109=$B520),0),MATCH(AS$3,'DataModel-NVDA'!$F$2:$BA$2,0))*$C520,"")</f>
        <v>1546</v>
      </c>
      <c r="AT520" s="113" cm="1">
        <f t="array" aca="1" ref="AT520" ca="1">IF(AND(AT$4="A",ISNUMBER('DataModel-NVDA'!AT$4)),INDEX('DataModel-NVDA'!$F$4:$BA$109,MATCH(1,('DataModel-NVDA'!$A$4:$A$109=$A520)*('DataModel-NVDA'!$B$4:$B$109=$B520),0),MATCH(AT$3,'DataModel-NVDA'!$F$2:$BA$2,0))*$C520,"")</f>
        <v>1750</v>
      </c>
      <c r="AU520" s="69" cm="1">
        <f t="array" aca="1" ref="AU520" ca="1">IF(AND(AU$4="A",ISNUMBER('DataModel-NVDA'!AU$4)),INDEX('DataModel-NVDA'!$F$4:$BA$109,MATCH(1,('DataModel-NVDA'!$A$4:$A$109=$A520)*('DataModel-NVDA'!$B$4:$B$109=$B520),0),MATCH(AU$3,'DataModel-NVDA'!$F$2:$BA$2,0))*$C520,"")</f>
        <v>1819</v>
      </c>
      <c r="AV520" s="69" cm="1">
        <f t="array" aca="1" ref="AV520" ca="1">IF(AND(AV$4="A",ISNUMBER('DataModel-NVDA'!AV$4)),INDEX('DataModel-NVDA'!$F$4:$BA$109,MATCH(1,('DataModel-NVDA'!$A$4:$A$109=$A520)*('DataModel-NVDA'!$B$4:$B$109=$B520),0),MATCH(AV$3,'DataModel-NVDA'!$F$2:$BA$2,0))*$C520,"")</f>
        <v>0</v>
      </c>
      <c r="AW520" s="114" t="str" cm="1">
        <f t="array" aca="1" ref="AW520" ca="1">IF(AND(AW$4="A",ISNUMBER('DataModel-NVDA'!AW$4)),INDEX('DataModel-NVDA'!$F$4:$BA$109,MATCH(1,('DataModel-NVDA'!$A$4:$A$109=$A520)*('DataModel-NVDA'!$B$4:$B$109=$B520),0),MATCH(AW$3,'DataModel-NVDA'!$F$2:$BA$2,0))*$C520,"")</f>
        <v/>
      </c>
      <c r="AX520" s="113" t="str" cm="1">
        <f t="array" aca="1" ref="AX520" ca="1">IF(AND(AX$4="A",ISNUMBER('DataModel-NVDA'!AX$4)),INDEX('DataModel-NVDA'!$F$4:$BA$109,MATCH(1,('DataModel-NVDA'!$A$4:$A$109=$A520)*('DataModel-NVDA'!$B$4:$B$109=$B520),0),MATCH(AX$3,'DataModel-NVDA'!$F$2:$BA$2,0))*$C520,"")</f>
        <v/>
      </c>
      <c r="AY520" s="69" t="str" cm="1">
        <f t="array" aca="1" ref="AY520" ca="1">IF(AND(AY$4="A",ISNUMBER('DataModel-NVDA'!AY$4)),INDEX('DataModel-NVDA'!$F$4:$BA$109,MATCH(1,('DataModel-NVDA'!$A$4:$A$109=$A520)*('DataModel-NVDA'!$B$4:$B$109=$B520),0),MATCH(AY$3,'DataModel-NVDA'!$F$2:$BA$2,0))*$C520,"")</f>
        <v/>
      </c>
      <c r="AZ520" s="69" t="str" cm="1">
        <f t="array" aca="1" ref="AZ520" ca="1">IF(AND(AZ$4="A",ISNUMBER('DataModel-NVDA'!AZ$4)),INDEX('DataModel-NVDA'!$F$4:$BA$109,MATCH(1,('DataModel-NVDA'!$A$4:$A$109=$A520)*('DataModel-NVDA'!$B$4:$B$109=$B520),0),MATCH(AZ$3,'DataModel-NVDA'!$F$2:$BA$2,0))*$C520,"")</f>
        <v/>
      </c>
      <c r="BA520" s="114" t="str" cm="1">
        <f t="array" aca="1" ref="BA520" ca="1">IF(AND(BA$4="A",ISNUMBER('DataModel-NVDA'!BA$4)),INDEX('DataModel-NVDA'!$F$4:$BA$109,MATCH(1,('DataModel-NVDA'!$A$4:$A$109=$A520)*('DataModel-NVDA'!$B$4:$B$109=$B520),0),MATCH(BA$3,'DataModel-NVDA'!$F$2:$BA$2,0))*$C520,"")</f>
        <v/>
      </c>
      <c r="BB520" s="113"/>
      <c r="BC520" s="69"/>
      <c r="BD520" s="69"/>
      <c r="BE520" s="114"/>
      <c r="BF520" s="113"/>
      <c r="BG520" s="69"/>
      <c r="BH520" s="69"/>
      <c r="BI520" s="114"/>
      <c r="BJ520" s="113"/>
      <c r="BK520" s="69"/>
      <c r="BL520" s="69"/>
      <c r="BM520" s="114"/>
      <c r="BN520" s="113"/>
      <c r="BO520" s="69"/>
      <c r="BP520" s="69"/>
      <c r="BQ520" s="114"/>
      <c r="BR520" s="113"/>
      <c r="BS520" s="69"/>
      <c r="BT520" s="69"/>
      <c r="BU520" s="114"/>
      <c r="BV520" s="113"/>
      <c r="BW520" s="69"/>
      <c r="BX520" s="69"/>
      <c r="BY520" s="114"/>
      <c r="BZ520" s="113"/>
      <c r="CA520" s="69"/>
      <c r="CB520" s="69"/>
      <c r="CC520" s="114"/>
      <c r="CD520" s="113"/>
      <c r="CE520" s="69"/>
      <c r="CF520" s="69"/>
      <c r="CG520" s="114"/>
      <c r="CH520" s="113"/>
      <c r="CI520" s="69"/>
      <c r="CJ520" s="69"/>
      <c r="CK520" s="114"/>
      <c r="CL520" s="113"/>
      <c r="CM520" s="69"/>
      <c r="CN520" s="69"/>
      <c r="CO520" s="114"/>
      <c r="CP520" s="113"/>
      <c r="CQ520" s="69"/>
      <c r="CR520" s="69"/>
      <c r="CS520" s="114"/>
      <c r="CT520" s="113"/>
      <c r="CU520" s="69"/>
      <c r="CV520" s="69"/>
      <c r="CW520" s="114"/>
      <c r="CX520" s="113"/>
      <c r="CY520" s="69"/>
      <c r="CZ520" s="69"/>
      <c r="DA520" s="114"/>
      <c r="DB520" s="113"/>
      <c r="DC520" s="69"/>
      <c r="DD520" s="69"/>
      <c r="DE520" s="114"/>
      <c r="DF520" s="113"/>
      <c r="DG520" s="69"/>
      <c r="DH520" s="69"/>
      <c r="DI520" s="114"/>
      <c r="DK520" s="69">
        <f t="shared" ref="DK520:EK520" ca="1" si="823">SUM(OFFSET($E520,,MATCH(DK$3,$F$5:$DI$5,0)+3,,1))</f>
        <v>0</v>
      </c>
      <c r="DL520" s="69">
        <f t="shared" ca="1" si="823"/>
        <v>0</v>
      </c>
      <c r="DM520" s="69">
        <f t="shared" ca="1" si="823"/>
        <v>0</v>
      </c>
      <c r="DN520" s="69">
        <f t="shared" ca="1" si="823"/>
        <v>0</v>
      </c>
      <c r="DO520" s="69">
        <f t="shared" ca="1" si="823"/>
        <v>0</v>
      </c>
      <c r="DP520" s="69">
        <f t="shared" ca="1" si="823"/>
        <v>77</v>
      </c>
      <c r="DQ520" s="69">
        <f t="shared" ca="1" si="823"/>
        <v>144</v>
      </c>
      <c r="DR520" s="69">
        <f t="shared" ca="1" si="823"/>
        <v>266</v>
      </c>
      <c r="DS520" s="69">
        <f t="shared" ca="1" si="823"/>
        <v>299</v>
      </c>
      <c r="DT520" s="69">
        <f t="shared" ca="1" si="823"/>
        <v>1546</v>
      </c>
      <c r="DU520" s="69">
        <f t="shared" ca="1" si="823"/>
        <v>0</v>
      </c>
      <c r="DV520" s="69">
        <f t="shared" ca="1" si="823"/>
        <v>0</v>
      </c>
      <c r="DW520" s="69">
        <f t="shared" ca="1" si="823"/>
        <v>0</v>
      </c>
      <c r="DX520" s="69">
        <f t="shared" ca="1" si="823"/>
        <v>0</v>
      </c>
      <c r="DY520" s="69">
        <f t="shared" ca="1" si="823"/>
        <v>0</v>
      </c>
      <c r="DZ520" s="69">
        <f t="shared" ca="1" si="823"/>
        <v>0</v>
      </c>
      <c r="EA520" s="69">
        <f t="shared" ca="1" si="823"/>
        <v>0</v>
      </c>
      <c r="EB520" s="69">
        <f t="shared" ca="1" si="823"/>
        <v>0</v>
      </c>
      <c r="EC520" s="69">
        <f t="shared" ca="1" si="823"/>
        <v>0</v>
      </c>
      <c r="ED520" s="69">
        <f t="shared" ca="1" si="823"/>
        <v>0</v>
      </c>
      <c r="EE520" s="69">
        <f t="shared" ca="1" si="823"/>
        <v>0</v>
      </c>
      <c r="EF520" s="69">
        <f t="shared" ca="1" si="823"/>
        <v>0</v>
      </c>
      <c r="EG520" s="69">
        <f t="shared" ca="1" si="823"/>
        <v>0</v>
      </c>
      <c r="EH520" s="69">
        <f t="shared" ca="1" si="823"/>
        <v>0</v>
      </c>
      <c r="EI520" s="69">
        <f t="shared" ca="1" si="823"/>
        <v>0</v>
      </c>
      <c r="EJ520" s="69">
        <f t="shared" ca="1" si="823"/>
        <v>0</v>
      </c>
      <c r="EK520" s="69">
        <f t="shared" ca="1" si="823"/>
        <v>0</v>
      </c>
    </row>
    <row r="521" spans="1:141" outlineLevel="2" x14ac:dyDescent="0.25">
      <c r="A521" s="90"/>
      <c r="B521" s="90"/>
      <c r="C521" s="90"/>
      <c r="D521" s="90"/>
      <c r="F521" s="100"/>
      <c r="I521" s="101"/>
      <c r="J521" s="100"/>
      <c r="M521" s="101"/>
      <c r="N521" s="100"/>
      <c r="Q521" s="101"/>
      <c r="R521" s="100"/>
      <c r="U521" s="101"/>
      <c r="V521" s="100"/>
      <c r="Y521" s="101"/>
      <c r="Z521" s="100"/>
      <c r="AC521" s="101"/>
      <c r="AD521" s="100"/>
      <c r="AG521" s="101"/>
      <c r="AH521" s="100"/>
      <c r="AK521" s="101"/>
      <c r="AL521" s="100"/>
      <c r="AO521" s="101"/>
      <c r="AP521" s="100"/>
      <c r="AS521" s="101"/>
      <c r="AT521" s="100"/>
      <c r="AW521" s="101"/>
      <c r="AX521" s="100"/>
      <c r="BA521" s="101"/>
      <c r="BB521" s="100"/>
      <c r="BE521" s="101"/>
      <c r="BF521" s="100"/>
      <c r="BI521" s="101"/>
      <c r="BJ521" s="100"/>
      <c r="BM521" s="101"/>
      <c r="BN521" s="100"/>
      <c r="BQ521" s="101"/>
      <c r="BR521" s="100"/>
      <c r="BU521" s="101"/>
      <c r="BV521" s="100"/>
      <c r="BY521" s="101"/>
      <c r="BZ521" s="100"/>
      <c r="CC521" s="101"/>
      <c r="CD521" s="100"/>
      <c r="CG521" s="101"/>
      <c r="CH521" s="100"/>
      <c r="CK521" s="101"/>
      <c r="CL521" s="100"/>
      <c r="CO521" s="101"/>
      <c r="CP521" s="100"/>
      <c r="CS521" s="101"/>
      <c r="CT521" s="100"/>
      <c r="CW521" s="101"/>
      <c r="CX521" s="100"/>
      <c r="DA521" s="101"/>
      <c r="DB521" s="100"/>
      <c r="DE521" s="101"/>
      <c r="DF521" s="100"/>
      <c r="DI521" s="101"/>
    </row>
    <row r="522" spans="1:141" outlineLevel="2" x14ac:dyDescent="0.25">
      <c r="A522" s="90"/>
      <c r="B522" s="90"/>
      <c r="C522" s="90"/>
      <c r="D522" s="90"/>
      <c r="E522" t="str">
        <f>CONCATENATE(E516," - model")</f>
        <v>Long-term investments - model</v>
      </c>
      <c r="F522" s="100"/>
      <c r="I522" s="101"/>
      <c r="J522" s="100"/>
      <c r="M522" s="101"/>
      <c r="N522" s="100"/>
      <c r="Q522" s="101"/>
      <c r="R522" s="100"/>
      <c r="U522" s="101"/>
      <c r="V522" s="100"/>
      <c r="Y522" s="101"/>
      <c r="Z522" s="100"/>
      <c r="AC522" s="101"/>
      <c r="AD522" s="100"/>
      <c r="AG522" s="101"/>
      <c r="AH522" s="100"/>
      <c r="AK522" s="101"/>
      <c r="AL522" s="113">
        <f ca="1">AL520</f>
        <v>285</v>
      </c>
      <c r="AM522" s="69">
        <f ca="1">AM520</f>
        <v>307</v>
      </c>
      <c r="AN522" s="69">
        <f ca="1">AN520</f>
        <v>314</v>
      </c>
      <c r="AO522" s="114">
        <f ca="1">AO520</f>
        <v>299</v>
      </c>
      <c r="AP522" s="113">
        <f t="shared" ref="AP522:BU522" ca="1" si="824">AP523</f>
        <v>505</v>
      </c>
      <c r="AQ522" s="69">
        <f t="shared" ca="1" si="824"/>
        <v>800</v>
      </c>
      <c r="AR522" s="69">
        <f t="shared" ca="1" si="824"/>
        <v>1172</v>
      </c>
      <c r="AS522" s="114">
        <f t="shared" ca="1" si="824"/>
        <v>1546</v>
      </c>
      <c r="AT522" s="113">
        <f t="shared" ca="1" si="824"/>
        <v>1750</v>
      </c>
      <c r="AU522" s="69">
        <f t="shared" ca="1" si="824"/>
        <v>1819</v>
      </c>
      <c r="AV522" s="69">
        <f t="shared" ca="1" si="824"/>
        <v>0</v>
      </c>
      <c r="AW522" s="114">
        <f t="shared" ca="1" si="824"/>
        <v>0</v>
      </c>
      <c r="AX522" s="113">
        <f t="shared" ca="1" si="824"/>
        <v>0</v>
      </c>
      <c r="AY522" s="69">
        <f t="shared" ca="1" si="824"/>
        <v>0</v>
      </c>
      <c r="AZ522" s="69">
        <f t="shared" ca="1" si="824"/>
        <v>0</v>
      </c>
      <c r="BA522" s="114">
        <f t="shared" ca="1" si="824"/>
        <v>0</v>
      </c>
      <c r="BB522" s="113">
        <f t="shared" ca="1" si="824"/>
        <v>0</v>
      </c>
      <c r="BC522" s="69">
        <f t="shared" ca="1" si="824"/>
        <v>0</v>
      </c>
      <c r="BD522" s="69">
        <f t="shared" ca="1" si="824"/>
        <v>0</v>
      </c>
      <c r="BE522" s="114">
        <f t="shared" ca="1" si="824"/>
        <v>0</v>
      </c>
      <c r="BF522" s="113">
        <f t="shared" ca="1" si="824"/>
        <v>0</v>
      </c>
      <c r="BG522" s="69">
        <f t="shared" ca="1" si="824"/>
        <v>0</v>
      </c>
      <c r="BH522" s="69">
        <f t="shared" ca="1" si="824"/>
        <v>0</v>
      </c>
      <c r="BI522" s="114">
        <f t="shared" ca="1" si="824"/>
        <v>0</v>
      </c>
      <c r="BJ522" s="113">
        <f t="shared" ca="1" si="824"/>
        <v>0</v>
      </c>
      <c r="BK522" s="69">
        <f t="shared" ca="1" si="824"/>
        <v>0</v>
      </c>
      <c r="BL522" s="69">
        <f t="shared" ca="1" si="824"/>
        <v>0</v>
      </c>
      <c r="BM522" s="114">
        <f t="shared" ca="1" si="824"/>
        <v>0</v>
      </c>
      <c r="BN522" s="113">
        <f t="shared" ca="1" si="824"/>
        <v>0</v>
      </c>
      <c r="BO522" s="69">
        <f t="shared" ca="1" si="824"/>
        <v>0</v>
      </c>
      <c r="BP522" s="69">
        <f t="shared" ca="1" si="824"/>
        <v>0</v>
      </c>
      <c r="BQ522" s="114">
        <f t="shared" ca="1" si="824"/>
        <v>0</v>
      </c>
      <c r="BR522" s="113">
        <f t="shared" ca="1" si="824"/>
        <v>0</v>
      </c>
      <c r="BS522" s="69">
        <f t="shared" ca="1" si="824"/>
        <v>0</v>
      </c>
      <c r="BT522" s="69">
        <f t="shared" ca="1" si="824"/>
        <v>0</v>
      </c>
      <c r="BU522" s="114">
        <f t="shared" ca="1" si="824"/>
        <v>0</v>
      </c>
      <c r="BV522" s="113">
        <f t="shared" ref="BV522:DA522" ca="1" si="825">BV523</f>
        <v>0</v>
      </c>
      <c r="BW522" s="69">
        <f t="shared" ca="1" si="825"/>
        <v>0</v>
      </c>
      <c r="BX522" s="69">
        <f t="shared" ca="1" si="825"/>
        <v>0</v>
      </c>
      <c r="BY522" s="114">
        <f t="shared" ca="1" si="825"/>
        <v>0</v>
      </c>
      <c r="BZ522" s="113">
        <f t="shared" ca="1" si="825"/>
        <v>0</v>
      </c>
      <c r="CA522" s="69">
        <f t="shared" ca="1" si="825"/>
        <v>0</v>
      </c>
      <c r="CB522" s="69">
        <f t="shared" ca="1" si="825"/>
        <v>0</v>
      </c>
      <c r="CC522" s="114">
        <f t="shared" ca="1" si="825"/>
        <v>0</v>
      </c>
      <c r="CD522" s="113">
        <f t="shared" ca="1" si="825"/>
        <v>0</v>
      </c>
      <c r="CE522" s="69">
        <f t="shared" ca="1" si="825"/>
        <v>0</v>
      </c>
      <c r="CF522" s="69">
        <f t="shared" ca="1" si="825"/>
        <v>0</v>
      </c>
      <c r="CG522" s="114">
        <f t="shared" ca="1" si="825"/>
        <v>0</v>
      </c>
      <c r="CH522" s="113">
        <f t="shared" ca="1" si="825"/>
        <v>0</v>
      </c>
      <c r="CI522" s="69">
        <f t="shared" ca="1" si="825"/>
        <v>0</v>
      </c>
      <c r="CJ522" s="69">
        <f t="shared" ca="1" si="825"/>
        <v>0</v>
      </c>
      <c r="CK522" s="114">
        <f t="shared" ca="1" si="825"/>
        <v>0</v>
      </c>
      <c r="CL522" s="113">
        <f t="shared" ca="1" si="825"/>
        <v>0</v>
      </c>
      <c r="CM522" s="69">
        <f t="shared" ca="1" si="825"/>
        <v>0</v>
      </c>
      <c r="CN522" s="69">
        <f t="shared" ca="1" si="825"/>
        <v>0</v>
      </c>
      <c r="CO522" s="114">
        <f t="shared" ca="1" si="825"/>
        <v>0</v>
      </c>
      <c r="CP522" s="113">
        <f t="shared" ca="1" si="825"/>
        <v>0</v>
      </c>
      <c r="CQ522" s="69">
        <f t="shared" ca="1" si="825"/>
        <v>0</v>
      </c>
      <c r="CR522" s="69">
        <f t="shared" ca="1" si="825"/>
        <v>0</v>
      </c>
      <c r="CS522" s="114">
        <f t="shared" ca="1" si="825"/>
        <v>0</v>
      </c>
      <c r="CT522" s="113">
        <f t="shared" ca="1" si="825"/>
        <v>0</v>
      </c>
      <c r="CU522" s="69">
        <f t="shared" ca="1" si="825"/>
        <v>0</v>
      </c>
      <c r="CV522" s="69">
        <f t="shared" ca="1" si="825"/>
        <v>0</v>
      </c>
      <c r="CW522" s="114">
        <f t="shared" ca="1" si="825"/>
        <v>0</v>
      </c>
      <c r="CX522" s="113">
        <f t="shared" ca="1" si="825"/>
        <v>0</v>
      </c>
      <c r="CY522" s="69">
        <f t="shared" ca="1" si="825"/>
        <v>0</v>
      </c>
      <c r="CZ522" s="69">
        <f t="shared" ca="1" si="825"/>
        <v>0</v>
      </c>
      <c r="DA522" s="114">
        <f t="shared" ca="1" si="825"/>
        <v>0</v>
      </c>
      <c r="DB522" s="113">
        <f t="shared" ref="DB522:DI522" ca="1" si="826">DB523</f>
        <v>0</v>
      </c>
      <c r="DC522" s="69">
        <f t="shared" ca="1" si="826"/>
        <v>0</v>
      </c>
      <c r="DD522" s="69">
        <f t="shared" ca="1" si="826"/>
        <v>0</v>
      </c>
      <c r="DE522" s="114">
        <f t="shared" ca="1" si="826"/>
        <v>0</v>
      </c>
      <c r="DF522" s="113">
        <f t="shared" ca="1" si="826"/>
        <v>0</v>
      </c>
      <c r="DG522" s="69">
        <f t="shared" ca="1" si="826"/>
        <v>0</v>
      </c>
      <c r="DH522" s="69">
        <f t="shared" ca="1" si="826"/>
        <v>0</v>
      </c>
      <c r="DI522" s="114">
        <f t="shared" ca="1" si="826"/>
        <v>0</v>
      </c>
      <c r="DK522" s="69">
        <f t="shared" ref="DK522:EK522" ca="1" si="827">SUM(OFFSET($E522,,MATCH(DK$3,$F$5:$DI$5,0)+3,,1))</f>
        <v>0</v>
      </c>
      <c r="DL522" s="69">
        <f t="shared" ca="1" si="827"/>
        <v>0</v>
      </c>
      <c r="DM522" s="69">
        <f t="shared" ca="1" si="827"/>
        <v>0</v>
      </c>
      <c r="DN522" s="69">
        <f t="shared" ca="1" si="827"/>
        <v>0</v>
      </c>
      <c r="DO522" s="69">
        <f t="shared" ca="1" si="827"/>
        <v>0</v>
      </c>
      <c r="DP522" s="69">
        <f t="shared" ca="1" si="827"/>
        <v>0</v>
      </c>
      <c r="DQ522" s="69">
        <f t="shared" ca="1" si="827"/>
        <v>0</v>
      </c>
      <c r="DR522" s="69">
        <f t="shared" ca="1" si="827"/>
        <v>0</v>
      </c>
      <c r="DS522" s="69">
        <f t="shared" ca="1" si="827"/>
        <v>299</v>
      </c>
      <c r="DT522" s="69">
        <f t="shared" ca="1" si="827"/>
        <v>1546</v>
      </c>
      <c r="DU522" s="69">
        <f t="shared" ca="1" si="827"/>
        <v>0</v>
      </c>
      <c r="DV522" s="69">
        <f t="shared" ca="1" si="827"/>
        <v>0</v>
      </c>
      <c r="DW522" s="69">
        <f t="shared" ca="1" si="827"/>
        <v>0</v>
      </c>
      <c r="DX522" s="69">
        <f t="shared" ca="1" si="827"/>
        <v>0</v>
      </c>
      <c r="DY522" s="69">
        <f t="shared" ca="1" si="827"/>
        <v>0</v>
      </c>
      <c r="DZ522" s="69">
        <f t="shared" ca="1" si="827"/>
        <v>0</v>
      </c>
      <c r="EA522" s="69">
        <f t="shared" ca="1" si="827"/>
        <v>0</v>
      </c>
      <c r="EB522" s="69">
        <f t="shared" ca="1" si="827"/>
        <v>0</v>
      </c>
      <c r="EC522" s="69">
        <f t="shared" ca="1" si="827"/>
        <v>0</v>
      </c>
      <c r="ED522" s="69">
        <f t="shared" ca="1" si="827"/>
        <v>0</v>
      </c>
      <c r="EE522" s="69">
        <f t="shared" ca="1" si="827"/>
        <v>0</v>
      </c>
      <c r="EF522" s="69">
        <f t="shared" ca="1" si="827"/>
        <v>0</v>
      </c>
      <c r="EG522" s="69">
        <f t="shared" ca="1" si="827"/>
        <v>0</v>
      </c>
      <c r="EH522" s="69">
        <f t="shared" ca="1" si="827"/>
        <v>0</v>
      </c>
      <c r="EI522" s="69">
        <f t="shared" ca="1" si="827"/>
        <v>0</v>
      </c>
      <c r="EJ522" s="69">
        <f t="shared" ca="1" si="827"/>
        <v>0</v>
      </c>
      <c r="EK522" s="69">
        <f t="shared" ca="1" si="827"/>
        <v>0</v>
      </c>
    </row>
    <row r="523" spans="1:141" outlineLevel="2" x14ac:dyDescent="0.25">
      <c r="A523" s="90"/>
      <c r="B523" s="90"/>
      <c r="C523" s="90"/>
      <c r="D523" s="90"/>
      <c r="E523" t="s">
        <v>322</v>
      </c>
      <c r="F523" s="100"/>
      <c r="I523" s="101"/>
      <c r="J523" s="100"/>
      <c r="M523" s="101"/>
      <c r="N523" s="100"/>
      <c r="Q523" s="101"/>
      <c r="R523" s="100"/>
      <c r="U523" s="101"/>
      <c r="V523" s="100"/>
      <c r="Y523" s="101"/>
      <c r="Z523" s="100"/>
      <c r="AC523" s="101"/>
      <c r="AD523" s="100"/>
      <c r="AG523" s="101"/>
      <c r="AH523" s="100"/>
      <c r="AK523" s="101"/>
      <c r="AL523" s="100"/>
      <c r="AO523" s="101"/>
      <c r="AP523" s="113">
        <f t="shared" ref="AP523:BU523" ca="1" si="828">IF(AP$4="A",AP520,AP525)</f>
        <v>505</v>
      </c>
      <c r="AQ523" s="69">
        <f t="shared" ca="1" si="828"/>
        <v>800</v>
      </c>
      <c r="AR523" s="69">
        <f t="shared" ca="1" si="828"/>
        <v>1172</v>
      </c>
      <c r="AS523" s="114">
        <f t="shared" ca="1" si="828"/>
        <v>1546</v>
      </c>
      <c r="AT523" s="113">
        <f t="shared" ca="1" si="828"/>
        <v>1750</v>
      </c>
      <c r="AU523" s="69">
        <f t="shared" ca="1" si="828"/>
        <v>1819</v>
      </c>
      <c r="AV523" s="69">
        <f t="shared" ca="1" si="828"/>
        <v>0</v>
      </c>
      <c r="AW523" s="114">
        <f t="shared" ca="1" si="828"/>
        <v>0</v>
      </c>
      <c r="AX523" s="113">
        <f t="shared" ca="1" si="828"/>
        <v>0</v>
      </c>
      <c r="AY523" s="69">
        <f t="shared" ca="1" si="828"/>
        <v>0</v>
      </c>
      <c r="AZ523" s="69">
        <f t="shared" ca="1" si="828"/>
        <v>0</v>
      </c>
      <c r="BA523" s="114">
        <f t="shared" ca="1" si="828"/>
        <v>0</v>
      </c>
      <c r="BB523" s="113">
        <f t="shared" ca="1" si="828"/>
        <v>0</v>
      </c>
      <c r="BC523" s="69">
        <f t="shared" ca="1" si="828"/>
        <v>0</v>
      </c>
      <c r="BD523" s="69">
        <f t="shared" ca="1" si="828"/>
        <v>0</v>
      </c>
      <c r="BE523" s="114">
        <f t="shared" ca="1" si="828"/>
        <v>0</v>
      </c>
      <c r="BF523" s="113">
        <f t="shared" ca="1" si="828"/>
        <v>0</v>
      </c>
      <c r="BG523" s="69">
        <f t="shared" ca="1" si="828"/>
        <v>0</v>
      </c>
      <c r="BH523" s="69">
        <f t="shared" ca="1" si="828"/>
        <v>0</v>
      </c>
      <c r="BI523" s="114">
        <f t="shared" ca="1" si="828"/>
        <v>0</v>
      </c>
      <c r="BJ523" s="113">
        <f t="shared" ca="1" si="828"/>
        <v>0</v>
      </c>
      <c r="BK523" s="69">
        <f t="shared" ca="1" si="828"/>
        <v>0</v>
      </c>
      <c r="BL523" s="69">
        <f t="shared" ca="1" si="828"/>
        <v>0</v>
      </c>
      <c r="BM523" s="114">
        <f t="shared" ca="1" si="828"/>
        <v>0</v>
      </c>
      <c r="BN523" s="113">
        <f t="shared" ca="1" si="828"/>
        <v>0</v>
      </c>
      <c r="BO523" s="69">
        <f t="shared" ca="1" si="828"/>
        <v>0</v>
      </c>
      <c r="BP523" s="69">
        <f t="shared" ca="1" si="828"/>
        <v>0</v>
      </c>
      <c r="BQ523" s="114">
        <f t="shared" ca="1" si="828"/>
        <v>0</v>
      </c>
      <c r="BR523" s="113">
        <f t="shared" ca="1" si="828"/>
        <v>0</v>
      </c>
      <c r="BS523" s="69">
        <f t="shared" ca="1" si="828"/>
        <v>0</v>
      </c>
      <c r="BT523" s="69">
        <f t="shared" ca="1" si="828"/>
        <v>0</v>
      </c>
      <c r="BU523" s="114">
        <f t="shared" ca="1" si="828"/>
        <v>0</v>
      </c>
      <c r="BV523" s="113">
        <f t="shared" ref="BV523:DA523" ca="1" si="829">IF(BV$4="A",BV520,BV525)</f>
        <v>0</v>
      </c>
      <c r="BW523" s="69">
        <f t="shared" ca="1" si="829"/>
        <v>0</v>
      </c>
      <c r="BX523" s="69">
        <f t="shared" ca="1" si="829"/>
        <v>0</v>
      </c>
      <c r="BY523" s="114">
        <f t="shared" ca="1" si="829"/>
        <v>0</v>
      </c>
      <c r="BZ523" s="113">
        <f t="shared" ca="1" si="829"/>
        <v>0</v>
      </c>
      <c r="CA523" s="69">
        <f t="shared" ca="1" si="829"/>
        <v>0</v>
      </c>
      <c r="CB523" s="69">
        <f t="shared" ca="1" si="829"/>
        <v>0</v>
      </c>
      <c r="CC523" s="114">
        <f t="shared" ca="1" si="829"/>
        <v>0</v>
      </c>
      <c r="CD523" s="113">
        <f t="shared" ca="1" si="829"/>
        <v>0</v>
      </c>
      <c r="CE523" s="69">
        <f t="shared" ca="1" si="829"/>
        <v>0</v>
      </c>
      <c r="CF523" s="69">
        <f t="shared" ca="1" si="829"/>
        <v>0</v>
      </c>
      <c r="CG523" s="114">
        <f t="shared" ca="1" si="829"/>
        <v>0</v>
      </c>
      <c r="CH523" s="113">
        <f t="shared" ca="1" si="829"/>
        <v>0</v>
      </c>
      <c r="CI523" s="69">
        <f t="shared" ca="1" si="829"/>
        <v>0</v>
      </c>
      <c r="CJ523" s="69">
        <f t="shared" ca="1" si="829"/>
        <v>0</v>
      </c>
      <c r="CK523" s="114">
        <f t="shared" ca="1" si="829"/>
        <v>0</v>
      </c>
      <c r="CL523" s="113">
        <f t="shared" ca="1" si="829"/>
        <v>0</v>
      </c>
      <c r="CM523" s="69">
        <f t="shared" ca="1" si="829"/>
        <v>0</v>
      </c>
      <c r="CN523" s="69">
        <f t="shared" ca="1" si="829"/>
        <v>0</v>
      </c>
      <c r="CO523" s="114">
        <f t="shared" ca="1" si="829"/>
        <v>0</v>
      </c>
      <c r="CP523" s="113">
        <f t="shared" ca="1" si="829"/>
        <v>0</v>
      </c>
      <c r="CQ523" s="69">
        <f t="shared" ca="1" si="829"/>
        <v>0</v>
      </c>
      <c r="CR523" s="69">
        <f t="shared" ca="1" si="829"/>
        <v>0</v>
      </c>
      <c r="CS523" s="114">
        <f t="shared" ca="1" si="829"/>
        <v>0</v>
      </c>
      <c r="CT523" s="113">
        <f t="shared" ca="1" si="829"/>
        <v>0</v>
      </c>
      <c r="CU523" s="69">
        <f t="shared" ca="1" si="829"/>
        <v>0</v>
      </c>
      <c r="CV523" s="69">
        <f t="shared" ca="1" si="829"/>
        <v>0</v>
      </c>
      <c r="CW523" s="114">
        <f t="shared" ca="1" si="829"/>
        <v>0</v>
      </c>
      <c r="CX523" s="113">
        <f t="shared" ca="1" si="829"/>
        <v>0</v>
      </c>
      <c r="CY523" s="69">
        <f t="shared" ca="1" si="829"/>
        <v>0</v>
      </c>
      <c r="CZ523" s="69">
        <f t="shared" ca="1" si="829"/>
        <v>0</v>
      </c>
      <c r="DA523" s="114">
        <f t="shared" ca="1" si="829"/>
        <v>0</v>
      </c>
      <c r="DB523" s="113">
        <f t="shared" ref="DB523:DI523" ca="1" si="830">IF(DB$4="A",DB520,DB525)</f>
        <v>0</v>
      </c>
      <c r="DC523" s="69">
        <f t="shared" ca="1" si="830"/>
        <v>0</v>
      </c>
      <c r="DD523" s="69">
        <f t="shared" ca="1" si="830"/>
        <v>0</v>
      </c>
      <c r="DE523" s="114">
        <f t="shared" ca="1" si="830"/>
        <v>0</v>
      </c>
      <c r="DF523" s="113">
        <f t="shared" ca="1" si="830"/>
        <v>0</v>
      </c>
      <c r="DG523" s="69">
        <f t="shared" ca="1" si="830"/>
        <v>0</v>
      </c>
      <c r="DH523" s="69">
        <f t="shared" ca="1" si="830"/>
        <v>0</v>
      </c>
      <c r="DI523" s="114">
        <f t="shared" ca="1" si="830"/>
        <v>0</v>
      </c>
      <c r="DT523" s="69"/>
      <c r="DU523" s="69"/>
      <c r="DV523" s="69"/>
      <c r="DW523" s="69"/>
      <c r="DX523" s="69"/>
      <c r="DY523" s="69"/>
      <c r="DZ523" s="69"/>
      <c r="EA523" s="69"/>
      <c r="EB523" s="69"/>
      <c r="EC523" s="69"/>
      <c r="ED523" s="69"/>
      <c r="EE523" s="69"/>
      <c r="EF523" s="69"/>
      <c r="EG523" s="69"/>
      <c r="EH523" s="69"/>
      <c r="EI523" s="69"/>
      <c r="EJ523" s="69"/>
      <c r="EK523" s="69"/>
    </row>
    <row r="524" spans="1:141" outlineLevel="2" x14ac:dyDescent="0.25">
      <c r="A524" s="90"/>
      <c r="B524" s="90"/>
      <c r="C524" s="90"/>
      <c r="D524" s="90"/>
      <c r="F524" s="100"/>
      <c r="I524" s="101"/>
      <c r="J524" s="100"/>
      <c r="M524" s="101"/>
      <c r="N524" s="100"/>
      <c r="Q524" s="101"/>
      <c r="R524" s="100"/>
      <c r="U524" s="101"/>
      <c r="V524" s="100"/>
      <c r="Y524" s="101"/>
      <c r="Z524" s="100"/>
      <c r="AC524" s="101"/>
      <c r="AD524" s="100"/>
      <c r="AG524" s="101"/>
      <c r="AH524" s="100"/>
      <c r="AK524" s="101"/>
      <c r="AL524" s="100"/>
      <c r="AO524" s="101"/>
      <c r="AP524" s="102"/>
      <c r="AQ524" s="103"/>
      <c r="AR524" s="103"/>
      <c r="AS524" s="104"/>
      <c r="AT524" s="102"/>
      <c r="AU524" s="103"/>
      <c r="AV524" s="103"/>
      <c r="AW524" s="104"/>
      <c r="AX524" s="102"/>
      <c r="AY524" s="103"/>
      <c r="AZ524" s="103"/>
      <c r="BA524" s="104"/>
      <c r="BB524" s="102"/>
      <c r="BC524" s="103"/>
      <c r="BD524" s="103"/>
      <c r="BE524" s="104"/>
      <c r="BF524" s="102"/>
      <c r="BG524" s="103"/>
      <c r="BH524" s="103"/>
      <c r="BI524" s="104"/>
      <c r="BJ524" s="102"/>
      <c r="BK524" s="103"/>
      <c r="BL524" s="103"/>
      <c r="BM524" s="104"/>
      <c r="BN524" s="102"/>
      <c r="BO524" s="103"/>
      <c r="BP524" s="103"/>
      <c r="BQ524" s="104"/>
      <c r="BR524" s="102"/>
      <c r="BS524" s="103"/>
      <c r="BT524" s="103"/>
      <c r="BU524" s="104"/>
      <c r="BV524" s="102"/>
      <c r="BW524" s="103"/>
      <c r="BX524" s="103"/>
      <c r="BY524" s="104"/>
      <c r="BZ524" s="102"/>
      <c r="CA524" s="103"/>
      <c r="CB524" s="103"/>
      <c r="CC524" s="104"/>
      <c r="CD524" s="102"/>
      <c r="CE524" s="103"/>
      <c r="CF524" s="103"/>
      <c r="CG524" s="104"/>
      <c r="CH524" s="102"/>
      <c r="CI524" s="103"/>
      <c r="CJ524" s="103"/>
      <c r="CK524" s="104"/>
      <c r="CL524" s="102"/>
      <c r="CM524" s="103"/>
      <c r="CN524" s="103"/>
      <c r="CO524" s="104"/>
      <c r="CP524" s="102"/>
      <c r="CQ524" s="103"/>
      <c r="CR524" s="103"/>
      <c r="CS524" s="104"/>
      <c r="CT524" s="102"/>
      <c r="CU524" s="103"/>
      <c r="CV524" s="103"/>
      <c r="CW524" s="104"/>
      <c r="CX524" s="102"/>
      <c r="CY524" s="103"/>
      <c r="CZ524" s="103"/>
      <c r="DA524" s="104"/>
      <c r="DB524" s="102"/>
      <c r="DC524" s="103"/>
      <c r="DD524" s="103"/>
      <c r="DE524" s="104"/>
      <c r="DF524" s="102"/>
      <c r="DG524" s="103"/>
      <c r="DH524" s="103"/>
      <c r="DI524" s="104"/>
    </row>
    <row r="525" spans="1:141" outlineLevel="2" x14ac:dyDescent="0.25">
      <c r="A525" s="90"/>
      <c r="B525" s="90"/>
      <c r="C525" s="90"/>
      <c r="D525" s="90"/>
      <c r="E525" s="36" t="str">
        <f>CONCATENATE(E523," selected driver: ",$J$8," (",$J$9,")")</f>
        <v>Value selected driver: Default (Annual)</v>
      </c>
      <c r="F525" s="100"/>
      <c r="I525" s="101"/>
      <c r="J525" s="100"/>
      <c r="M525" s="101"/>
      <c r="N525" s="100"/>
      <c r="Q525" s="101"/>
      <c r="R525" s="100"/>
      <c r="U525" s="101"/>
      <c r="V525" s="100"/>
      <c r="Y525" s="101"/>
      <c r="Z525" s="100"/>
      <c r="AC525" s="101"/>
      <c r="AD525" s="100"/>
      <c r="AG525" s="101"/>
      <c r="AH525" s="100"/>
      <c r="AK525" s="101"/>
      <c r="AL525" s="100"/>
      <c r="AO525" s="101"/>
      <c r="AP525" s="147" cm="1">
        <f t="array" ref="AP525">IF($I$9=1,AP527,INDEX($DT527:$EK527,,MATCH(CONCATENATE("FY ",RIGHT(AP$3,4)),$DT$3:$EK$3,0)))</f>
        <v>0</v>
      </c>
      <c r="AQ525" s="148" cm="1">
        <f t="array" ref="AQ525">IF($I$9=1,AQ527,INDEX($DT527:$EK527,,MATCH(CONCATENATE("FY ",RIGHT(AQ$3,4)),$DT$3:$EK$3,0)))</f>
        <v>0</v>
      </c>
      <c r="AR525" s="148" cm="1">
        <f t="array" ref="AR525">IF($I$9=1,AR527,INDEX($DT527:$EK527,,MATCH(CONCATENATE("FY ",RIGHT(AR$3,4)),$DT$3:$EK$3,0)))</f>
        <v>0</v>
      </c>
      <c r="AS525" s="149" cm="1">
        <f t="array" ref="AS525">IF($I$9=1,AS527,INDEX($DT527:$EK527,,MATCH(CONCATENATE("FY ",RIGHT(AS$3,4)),$DT$3:$EK$3,0)))</f>
        <v>0</v>
      </c>
      <c r="AT525" s="147" cm="1">
        <f t="array" aca="1" ref="AT525" ca="1">IF($I$9=1,AT527,INDEX($DT527:$EK527,,MATCH(CONCATENATE("FY ",RIGHT(AT$3,4)),$DT$3:$EK$3,0)))</f>
        <v>0</v>
      </c>
      <c r="AU525" s="148" cm="1">
        <f t="array" aca="1" ref="AU525" ca="1">IF($I$9=1,AU527,INDEX($DT527:$EK527,,MATCH(CONCATENATE("FY ",RIGHT(AU$3,4)),$DT$3:$EK$3,0)))</f>
        <v>0</v>
      </c>
      <c r="AV525" s="148" cm="1">
        <f t="array" aca="1" ref="AV525" ca="1">IF($I$9=1,AV527,INDEX($DT527:$EK527,,MATCH(CONCATENATE("FY ",RIGHT(AV$3,4)),$DT$3:$EK$3,0)))</f>
        <v>0</v>
      </c>
      <c r="AW525" s="149" cm="1">
        <f t="array" aca="1" ref="AW525" ca="1">IF($I$9=1,AW527,INDEX($DT527:$EK527,,MATCH(CONCATENATE("FY ",RIGHT(AW$3,4)),$DT$3:$EK$3,0)))</f>
        <v>0</v>
      </c>
      <c r="AX525" s="147" cm="1">
        <f t="array" aca="1" ref="AX525" ca="1">IF($I$9=1,AX527,INDEX($DT527:$EK527,,MATCH(CONCATENATE("FY ",RIGHT(AX$3,4)),$DT$3:$EK$3,0)))</f>
        <v>0</v>
      </c>
      <c r="AY525" s="148" cm="1">
        <f t="array" aca="1" ref="AY525" ca="1">IF($I$9=1,AY527,INDEX($DT527:$EK527,,MATCH(CONCATENATE("FY ",RIGHT(AY$3,4)),$DT$3:$EK$3,0)))</f>
        <v>0</v>
      </c>
      <c r="AZ525" s="148" cm="1">
        <f t="array" aca="1" ref="AZ525" ca="1">IF($I$9=1,AZ527,INDEX($DT527:$EK527,,MATCH(CONCATENATE("FY ",RIGHT(AZ$3,4)),$DT$3:$EK$3,0)))</f>
        <v>0</v>
      </c>
      <c r="BA525" s="149" cm="1">
        <f t="array" aca="1" ref="BA525" ca="1">IF($I$9=1,BA527,INDEX($DT527:$EK527,,MATCH(CONCATENATE("FY ",RIGHT(BA$3,4)),$DT$3:$EK$3,0)))</f>
        <v>0</v>
      </c>
      <c r="BB525" s="147" cm="1">
        <f t="array" aca="1" ref="BB525" ca="1">IF($I$9=1,BB527,INDEX($DT527:$EK527,,MATCH(CONCATENATE("FY ",RIGHT(BB$3,4)),$DT$3:$EK$3,0)))</f>
        <v>0</v>
      </c>
      <c r="BC525" s="148" cm="1">
        <f t="array" aca="1" ref="BC525" ca="1">IF($I$9=1,BC527,INDEX($DT527:$EK527,,MATCH(CONCATENATE("FY ",RIGHT(BC$3,4)),$DT$3:$EK$3,0)))</f>
        <v>0</v>
      </c>
      <c r="BD525" s="148" cm="1">
        <f t="array" aca="1" ref="BD525" ca="1">IF($I$9=1,BD527,INDEX($DT527:$EK527,,MATCH(CONCATENATE("FY ",RIGHT(BD$3,4)),$DT$3:$EK$3,0)))</f>
        <v>0</v>
      </c>
      <c r="BE525" s="149" cm="1">
        <f t="array" aca="1" ref="BE525" ca="1">IF($I$9=1,BE527,INDEX($DT527:$EK527,,MATCH(CONCATENATE("FY ",RIGHT(BE$3,4)),$DT$3:$EK$3,0)))</f>
        <v>0</v>
      </c>
      <c r="BF525" s="147" cm="1">
        <f t="array" aca="1" ref="BF525" ca="1">IF($I$9=1,BF527,INDEX($DT527:$EK527,,MATCH(CONCATENATE("FY ",RIGHT(BF$3,4)),$DT$3:$EK$3,0)))</f>
        <v>0</v>
      </c>
      <c r="BG525" s="148" cm="1">
        <f t="array" aca="1" ref="BG525" ca="1">IF($I$9=1,BG527,INDEX($DT527:$EK527,,MATCH(CONCATENATE("FY ",RIGHT(BG$3,4)),$DT$3:$EK$3,0)))</f>
        <v>0</v>
      </c>
      <c r="BH525" s="148" cm="1">
        <f t="array" aca="1" ref="BH525" ca="1">IF($I$9=1,BH527,INDEX($DT527:$EK527,,MATCH(CONCATENATE("FY ",RIGHT(BH$3,4)),$DT$3:$EK$3,0)))</f>
        <v>0</v>
      </c>
      <c r="BI525" s="149" cm="1">
        <f t="array" aca="1" ref="BI525" ca="1">IF($I$9=1,BI527,INDEX($DT527:$EK527,,MATCH(CONCATENATE("FY ",RIGHT(BI$3,4)),$DT$3:$EK$3,0)))</f>
        <v>0</v>
      </c>
      <c r="BJ525" s="147" cm="1">
        <f t="array" aca="1" ref="BJ525" ca="1">IF($I$9=1,BJ527,INDEX($DT527:$EK527,,MATCH(CONCATENATE("FY ",RIGHT(BJ$3,4)),$DT$3:$EK$3,0)))</f>
        <v>0</v>
      </c>
      <c r="BK525" s="148" cm="1">
        <f t="array" aca="1" ref="BK525" ca="1">IF($I$9=1,BK527,INDEX($DT527:$EK527,,MATCH(CONCATENATE("FY ",RIGHT(BK$3,4)),$DT$3:$EK$3,0)))</f>
        <v>0</v>
      </c>
      <c r="BL525" s="148" cm="1">
        <f t="array" aca="1" ref="BL525" ca="1">IF($I$9=1,BL527,INDEX($DT527:$EK527,,MATCH(CONCATENATE("FY ",RIGHT(BL$3,4)),$DT$3:$EK$3,0)))</f>
        <v>0</v>
      </c>
      <c r="BM525" s="149" cm="1">
        <f t="array" aca="1" ref="BM525" ca="1">IF($I$9=1,BM527,INDEX($DT527:$EK527,,MATCH(CONCATENATE("FY ",RIGHT(BM$3,4)),$DT$3:$EK$3,0)))</f>
        <v>0</v>
      </c>
      <c r="BN525" s="147" cm="1">
        <f t="array" aca="1" ref="BN525" ca="1">IF($I$9=1,BN527,INDEX($DT527:$EK527,,MATCH(CONCATENATE("FY ",RIGHT(BN$3,4)),$DT$3:$EK$3,0)))</f>
        <v>0</v>
      </c>
      <c r="BO525" s="148" cm="1">
        <f t="array" aca="1" ref="BO525" ca="1">IF($I$9=1,BO527,INDEX($DT527:$EK527,,MATCH(CONCATENATE("FY ",RIGHT(BO$3,4)),$DT$3:$EK$3,0)))</f>
        <v>0</v>
      </c>
      <c r="BP525" s="148" cm="1">
        <f t="array" aca="1" ref="BP525" ca="1">IF($I$9=1,BP527,INDEX($DT527:$EK527,,MATCH(CONCATENATE("FY ",RIGHT(BP$3,4)),$DT$3:$EK$3,0)))</f>
        <v>0</v>
      </c>
      <c r="BQ525" s="149" cm="1">
        <f t="array" aca="1" ref="BQ525" ca="1">IF($I$9=1,BQ527,INDEX($DT527:$EK527,,MATCH(CONCATENATE("FY ",RIGHT(BQ$3,4)),$DT$3:$EK$3,0)))</f>
        <v>0</v>
      </c>
      <c r="BR525" s="147" cm="1">
        <f t="array" aca="1" ref="BR525" ca="1">IF($I$9=1,BR527,INDEX($DT527:$EK527,,MATCH(CONCATENATE("FY ",RIGHT(BR$3,4)),$DT$3:$EK$3,0)))</f>
        <v>0</v>
      </c>
      <c r="BS525" s="148" cm="1">
        <f t="array" aca="1" ref="BS525" ca="1">IF($I$9=1,BS527,INDEX($DT527:$EK527,,MATCH(CONCATENATE("FY ",RIGHT(BS$3,4)),$DT$3:$EK$3,0)))</f>
        <v>0</v>
      </c>
      <c r="BT525" s="148" cm="1">
        <f t="array" aca="1" ref="BT525" ca="1">IF($I$9=1,BT527,INDEX($DT527:$EK527,,MATCH(CONCATENATE("FY ",RIGHT(BT$3,4)),$DT$3:$EK$3,0)))</f>
        <v>0</v>
      </c>
      <c r="BU525" s="149" cm="1">
        <f t="array" aca="1" ref="BU525" ca="1">IF($I$9=1,BU527,INDEX($DT527:$EK527,,MATCH(CONCATENATE("FY ",RIGHT(BU$3,4)),$DT$3:$EK$3,0)))</f>
        <v>0</v>
      </c>
      <c r="BV525" s="147" cm="1">
        <f t="array" aca="1" ref="BV525" ca="1">IF($I$9=1,BV527,INDEX($DT527:$EK527,,MATCH(CONCATENATE("FY ",RIGHT(BV$3,4)),$DT$3:$EK$3,0)))</f>
        <v>0</v>
      </c>
      <c r="BW525" s="148" cm="1">
        <f t="array" aca="1" ref="BW525" ca="1">IF($I$9=1,BW527,INDEX($DT527:$EK527,,MATCH(CONCATENATE("FY ",RIGHT(BW$3,4)),$DT$3:$EK$3,0)))</f>
        <v>0</v>
      </c>
      <c r="BX525" s="148" cm="1">
        <f t="array" aca="1" ref="BX525" ca="1">IF($I$9=1,BX527,INDEX($DT527:$EK527,,MATCH(CONCATENATE("FY ",RIGHT(BX$3,4)),$DT$3:$EK$3,0)))</f>
        <v>0</v>
      </c>
      <c r="BY525" s="149" cm="1">
        <f t="array" aca="1" ref="BY525" ca="1">IF($I$9=1,BY527,INDEX($DT527:$EK527,,MATCH(CONCATENATE("FY ",RIGHT(BY$3,4)),$DT$3:$EK$3,0)))</f>
        <v>0</v>
      </c>
      <c r="BZ525" s="147" cm="1">
        <f t="array" aca="1" ref="BZ525" ca="1">IF($I$9=1,BZ527,INDEX($DT527:$EK527,,MATCH(CONCATENATE("FY ",RIGHT(BZ$3,4)),$DT$3:$EK$3,0)))</f>
        <v>0</v>
      </c>
      <c r="CA525" s="148" cm="1">
        <f t="array" aca="1" ref="CA525" ca="1">IF($I$9=1,CA527,INDEX($DT527:$EK527,,MATCH(CONCATENATE("FY ",RIGHT(CA$3,4)),$DT$3:$EK$3,0)))</f>
        <v>0</v>
      </c>
      <c r="CB525" s="148" cm="1">
        <f t="array" aca="1" ref="CB525" ca="1">IF($I$9=1,CB527,INDEX($DT527:$EK527,,MATCH(CONCATENATE("FY ",RIGHT(CB$3,4)),$DT$3:$EK$3,0)))</f>
        <v>0</v>
      </c>
      <c r="CC525" s="149" cm="1">
        <f t="array" aca="1" ref="CC525" ca="1">IF($I$9=1,CC527,INDEX($DT527:$EK527,,MATCH(CONCATENATE("FY ",RIGHT(CC$3,4)),$DT$3:$EK$3,0)))</f>
        <v>0</v>
      </c>
      <c r="CD525" s="147" cm="1">
        <f t="array" aca="1" ref="CD525" ca="1">IF($I$9=1,CD527,INDEX($DT527:$EK527,,MATCH(CONCATENATE("FY ",RIGHT(CD$3,4)),$DT$3:$EK$3,0)))</f>
        <v>0</v>
      </c>
      <c r="CE525" s="148" cm="1">
        <f t="array" aca="1" ref="CE525" ca="1">IF($I$9=1,CE527,INDEX($DT527:$EK527,,MATCH(CONCATENATE("FY ",RIGHT(CE$3,4)),$DT$3:$EK$3,0)))</f>
        <v>0</v>
      </c>
      <c r="CF525" s="148" cm="1">
        <f t="array" aca="1" ref="CF525" ca="1">IF($I$9=1,CF527,INDEX($DT527:$EK527,,MATCH(CONCATENATE("FY ",RIGHT(CF$3,4)),$DT$3:$EK$3,0)))</f>
        <v>0</v>
      </c>
      <c r="CG525" s="149" cm="1">
        <f t="array" aca="1" ref="CG525" ca="1">IF($I$9=1,CG527,INDEX($DT527:$EK527,,MATCH(CONCATENATE("FY ",RIGHT(CG$3,4)),$DT$3:$EK$3,0)))</f>
        <v>0</v>
      </c>
      <c r="CH525" s="147" cm="1">
        <f t="array" aca="1" ref="CH525" ca="1">IF($I$9=1,CH527,INDEX($DT527:$EK527,,MATCH(CONCATENATE("FY ",RIGHT(CH$3,4)),$DT$3:$EK$3,0)))</f>
        <v>0</v>
      </c>
      <c r="CI525" s="148" cm="1">
        <f t="array" aca="1" ref="CI525" ca="1">IF($I$9=1,CI527,INDEX($DT527:$EK527,,MATCH(CONCATENATE("FY ",RIGHT(CI$3,4)),$DT$3:$EK$3,0)))</f>
        <v>0</v>
      </c>
      <c r="CJ525" s="148" cm="1">
        <f t="array" aca="1" ref="CJ525" ca="1">IF($I$9=1,CJ527,INDEX($DT527:$EK527,,MATCH(CONCATENATE("FY ",RIGHT(CJ$3,4)),$DT$3:$EK$3,0)))</f>
        <v>0</v>
      </c>
      <c r="CK525" s="149" cm="1">
        <f t="array" aca="1" ref="CK525" ca="1">IF($I$9=1,CK527,INDEX($DT527:$EK527,,MATCH(CONCATENATE("FY ",RIGHT(CK$3,4)),$DT$3:$EK$3,0)))</f>
        <v>0</v>
      </c>
      <c r="CL525" s="147" cm="1">
        <f t="array" aca="1" ref="CL525" ca="1">IF($I$9=1,CL527,INDEX($DT527:$EK527,,MATCH(CONCATENATE("FY ",RIGHT(CL$3,4)),$DT$3:$EK$3,0)))</f>
        <v>0</v>
      </c>
      <c r="CM525" s="148" cm="1">
        <f t="array" aca="1" ref="CM525" ca="1">IF($I$9=1,CM527,INDEX($DT527:$EK527,,MATCH(CONCATENATE("FY ",RIGHT(CM$3,4)),$DT$3:$EK$3,0)))</f>
        <v>0</v>
      </c>
      <c r="CN525" s="148" cm="1">
        <f t="array" aca="1" ref="CN525" ca="1">IF($I$9=1,CN527,INDEX($DT527:$EK527,,MATCH(CONCATENATE("FY ",RIGHT(CN$3,4)),$DT$3:$EK$3,0)))</f>
        <v>0</v>
      </c>
      <c r="CO525" s="149" cm="1">
        <f t="array" aca="1" ref="CO525" ca="1">IF($I$9=1,CO527,INDEX($DT527:$EK527,,MATCH(CONCATENATE("FY ",RIGHT(CO$3,4)),$DT$3:$EK$3,0)))</f>
        <v>0</v>
      </c>
      <c r="CP525" s="147" cm="1">
        <f t="array" aca="1" ref="CP525" ca="1">IF($I$9=1,CP527,INDEX($DT527:$EK527,,MATCH(CONCATENATE("FY ",RIGHT(CP$3,4)),$DT$3:$EK$3,0)))</f>
        <v>0</v>
      </c>
      <c r="CQ525" s="148" cm="1">
        <f t="array" aca="1" ref="CQ525" ca="1">IF($I$9=1,CQ527,INDEX($DT527:$EK527,,MATCH(CONCATENATE("FY ",RIGHT(CQ$3,4)),$DT$3:$EK$3,0)))</f>
        <v>0</v>
      </c>
      <c r="CR525" s="148" cm="1">
        <f t="array" aca="1" ref="CR525" ca="1">IF($I$9=1,CR527,INDEX($DT527:$EK527,,MATCH(CONCATENATE("FY ",RIGHT(CR$3,4)),$DT$3:$EK$3,0)))</f>
        <v>0</v>
      </c>
      <c r="CS525" s="149" cm="1">
        <f t="array" aca="1" ref="CS525" ca="1">IF($I$9=1,CS527,INDEX($DT527:$EK527,,MATCH(CONCATENATE("FY ",RIGHT(CS$3,4)),$DT$3:$EK$3,0)))</f>
        <v>0</v>
      </c>
      <c r="CT525" s="147" cm="1">
        <f t="array" aca="1" ref="CT525" ca="1">IF($I$9=1,CT527,INDEX($DT527:$EK527,,MATCH(CONCATENATE("FY ",RIGHT(CT$3,4)),$DT$3:$EK$3,0)))</f>
        <v>0</v>
      </c>
      <c r="CU525" s="148" cm="1">
        <f t="array" aca="1" ref="CU525" ca="1">IF($I$9=1,CU527,INDEX($DT527:$EK527,,MATCH(CONCATENATE("FY ",RIGHT(CU$3,4)),$DT$3:$EK$3,0)))</f>
        <v>0</v>
      </c>
      <c r="CV525" s="148" cm="1">
        <f t="array" aca="1" ref="CV525" ca="1">IF($I$9=1,CV527,INDEX($DT527:$EK527,,MATCH(CONCATENATE("FY ",RIGHT(CV$3,4)),$DT$3:$EK$3,0)))</f>
        <v>0</v>
      </c>
      <c r="CW525" s="149" cm="1">
        <f t="array" aca="1" ref="CW525" ca="1">IF($I$9=1,CW527,INDEX($DT527:$EK527,,MATCH(CONCATENATE("FY ",RIGHT(CW$3,4)),$DT$3:$EK$3,0)))</f>
        <v>0</v>
      </c>
      <c r="CX525" s="147" cm="1">
        <f t="array" aca="1" ref="CX525" ca="1">IF($I$9=1,CX527,INDEX($DT527:$EK527,,MATCH(CONCATENATE("FY ",RIGHT(CX$3,4)),$DT$3:$EK$3,0)))</f>
        <v>0</v>
      </c>
      <c r="CY525" s="148" cm="1">
        <f t="array" aca="1" ref="CY525" ca="1">IF($I$9=1,CY527,INDEX($DT527:$EK527,,MATCH(CONCATENATE("FY ",RIGHT(CY$3,4)),$DT$3:$EK$3,0)))</f>
        <v>0</v>
      </c>
      <c r="CZ525" s="148" cm="1">
        <f t="array" aca="1" ref="CZ525" ca="1">IF($I$9=1,CZ527,INDEX($DT527:$EK527,,MATCH(CONCATENATE("FY ",RIGHT(CZ$3,4)),$DT$3:$EK$3,0)))</f>
        <v>0</v>
      </c>
      <c r="DA525" s="149" cm="1">
        <f t="array" aca="1" ref="DA525" ca="1">IF($I$9=1,DA527,INDEX($DT527:$EK527,,MATCH(CONCATENATE("FY ",RIGHT(DA$3,4)),$DT$3:$EK$3,0)))</f>
        <v>0</v>
      </c>
      <c r="DB525" s="147" cm="1">
        <f t="array" aca="1" ref="DB525" ca="1">IF($I$9=1,DB527,INDEX($DT527:$EK527,,MATCH(CONCATENATE("FY ",RIGHT(DB$3,4)),$DT$3:$EK$3,0)))</f>
        <v>0</v>
      </c>
      <c r="DC525" s="148" cm="1">
        <f t="array" aca="1" ref="DC525" ca="1">IF($I$9=1,DC527,INDEX($DT527:$EK527,,MATCH(CONCATENATE("FY ",RIGHT(DC$3,4)),$DT$3:$EK$3,0)))</f>
        <v>0</v>
      </c>
      <c r="DD525" s="148" cm="1">
        <f t="array" aca="1" ref="DD525" ca="1">IF($I$9=1,DD527,INDEX($DT527:$EK527,,MATCH(CONCATENATE("FY ",RIGHT(DD$3,4)),$DT$3:$EK$3,0)))</f>
        <v>0</v>
      </c>
      <c r="DE525" s="149" cm="1">
        <f t="array" aca="1" ref="DE525" ca="1">IF($I$9=1,DE527,INDEX($DT527:$EK527,,MATCH(CONCATENATE("FY ",RIGHT(DE$3,4)),$DT$3:$EK$3,0)))</f>
        <v>0</v>
      </c>
      <c r="DF525" s="147" cm="1">
        <f t="array" aca="1" ref="DF525" ca="1">IF($I$9=1,DF527,INDEX($DT527:$EK527,,MATCH(CONCATENATE("FY ",RIGHT(DF$3,4)),$DT$3:$EK$3,0)))</f>
        <v>0</v>
      </c>
      <c r="DG525" s="148" cm="1">
        <f t="array" aca="1" ref="DG525" ca="1">IF($I$9=1,DG527,INDEX($DT527:$EK527,,MATCH(CONCATENATE("FY ",RIGHT(DG$3,4)),$DT$3:$EK$3,0)))</f>
        <v>0</v>
      </c>
      <c r="DH525" s="148" cm="1">
        <f t="array" aca="1" ref="DH525" ca="1">IF($I$9=1,DH527,INDEX($DT527:$EK527,,MATCH(CONCATENATE("FY ",RIGHT(DH$3,4)),$DT$3:$EK$3,0)))</f>
        <v>0</v>
      </c>
      <c r="DI525" s="149" cm="1">
        <f t="array" aca="1" ref="DI525" ca="1">IF($I$9=1,DI527,INDEX($DT527:$EK527,,MATCH(CONCATENATE("FY ",RIGHT(DI$3,4)),$DT$3:$EK$3,0)))</f>
        <v>0</v>
      </c>
    </row>
    <row r="526" spans="1:141" outlineLevel="2" x14ac:dyDescent="0.25">
      <c r="A526" s="90"/>
      <c r="B526" s="90"/>
      <c r="C526" s="90"/>
      <c r="D526" s="90"/>
      <c r="F526" s="100"/>
      <c r="I526" s="101"/>
      <c r="J526" s="100"/>
      <c r="M526" s="101"/>
      <c r="N526" s="100"/>
      <c r="Q526" s="101"/>
      <c r="R526" s="100"/>
      <c r="U526" s="101"/>
      <c r="V526" s="100"/>
      <c r="Y526" s="101"/>
      <c r="Z526" s="100"/>
      <c r="AC526" s="101"/>
      <c r="AD526" s="100"/>
      <c r="AG526" s="101"/>
      <c r="AH526" s="100"/>
      <c r="AK526" s="101"/>
      <c r="AL526" s="100"/>
      <c r="AO526" s="101"/>
      <c r="AP526" s="100"/>
      <c r="AS526" s="101"/>
      <c r="AT526" s="100"/>
      <c r="AW526" s="101"/>
      <c r="AX526" s="100"/>
      <c r="BA526" s="101"/>
      <c r="BB526" s="100"/>
      <c r="BE526" s="101"/>
      <c r="BF526" s="100"/>
      <c r="BI526" s="101"/>
      <c r="BJ526" s="100"/>
      <c r="BM526" s="101"/>
      <c r="BN526" s="100"/>
      <c r="BQ526" s="101"/>
      <c r="BR526" s="100"/>
      <c r="BU526" s="101"/>
      <c r="BV526" s="100"/>
      <c r="BY526" s="101"/>
      <c r="BZ526" s="100"/>
      <c r="CC526" s="101"/>
      <c r="CD526" s="100"/>
      <c r="CG526" s="101"/>
      <c r="CH526" s="100"/>
      <c r="CK526" s="101"/>
      <c r="CL526" s="100"/>
      <c r="CO526" s="101"/>
      <c r="CP526" s="100"/>
      <c r="CS526" s="101"/>
      <c r="CT526" s="100"/>
      <c r="CW526" s="101"/>
      <c r="CX526" s="100"/>
      <c r="DA526" s="101"/>
      <c r="DB526" s="100"/>
      <c r="DE526" s="101"/>
      <c r="DF526" s="100"/>
      <c r="DI526" s="101"/>
    </row>
    <row r="527" spans="1:141" outlineLevel="2" x14ac:dyDescent="0.25">
      <c r="A527" s="90"/>
      <c r="B527" s="90"/>
      <c r="C527" s="90"/>
      <c r="D527" s="90"/>
      <c r="E527" t="str">
        <f>CONCATENATE(E523," scenario: ",$J$8)</f>
        <v>Value scenario: Default</v>
      </c>
      <c r="F527" s="100"/>
      <c r="I527" s="101"/>
      <c r="J527" s="100"/>
      <c r="M527" s="101"/>
      <c r="N527" s="100"/>
      <c r="Q527" s="101"/>
      <c r="R527" s="100"/>
      <c r="U527" s="101"/>
      <c r="V527" s="100"/>
      <c r="Y527" s="101"/>
      <c r="Z527" s="100"/>
      <c r="AC527" s="101"/>
      <c r="AD527" s="100"/>
      <c r="AG527" s="101"/>
      <c r="AH527" s="100"/>
      <c r="AK527" s="101"/>
      <c r="AL527" s="100"/>
      <c r="AO527" s="101"/>
      <c r="AP527" s="113">
        <f t="shared" ref="AP527:BU527" si="831">CHOOSE($I$8,AP528,AP529,AP530,AP531,AP532)</f>
        <v>0</v>
      </c>
      <c r="AQ527" s="69">
        <f t="shared" si="831"/>
        <v>0</v>
      </c>
      <c r="AR527" s="69">
        <f t="shared" si="831"/>
        <v>0</v>
      </c>
      <c r="AS527" s="114">
        <f t="shared" si="831"/>
        <v>0</v>
      </c>
      <c r="AT527" s="113">
        <f t="shared" si="831"/>
        <v>0</v>
      </c>
      <c r="AU527" s="69">
        <f t="shared" si="831"/>
        <v>0</v>
      </c>
      <c r="AV527" s="69">
        <f t="shared" si="831"/>
        <v>0</v>
      </c>
      <c r="AW527" s="114">
        <f t="shared" si="831"/>
        <v>0</v>
      </c>
      <c r="AX527" s="113">
        <f t="shared" si="831"/>
        <v>0</v>
      </c>
      <c r="AY527" s="69">
        <f t="shared" si="831"/>
        <v>0</v>
      </c>
      <c r="AZ527" s="69">
        <f t="shared" si="831"/>
        <v>0</v>
      </c>
      <c r="BA527" s="114">
        <f t="shared" si="831"/>
        <v>0</v>
      </c>
      <c r="BB527" s="113">
        <f t="shared" si="831"/>
        <v>0</v>
      </c>
      <c r="BC527" s="69">
        <f t="shared" si="831"/>
        <v>0</v>
      </c>
      <c r="BD527" s="69">
        <f t="shared" si="831"/>
        <v>0</v>
      </c>
      <c r="BE527" s="114">
        <f t="shared" si="831"/>
        <v>0</v>
      </c>
      <c r="BF527" s="113">
        <f t="shared" si="831"/>
        <v>0</v>
      </c>
      <c r="BG527" s="69">
        <f t="shared" si="831"/>
        <v>0</v>
      </c>
      <c r="BH527" s="69">
        <f t="shared" si="831"/>
        <v>0</v>
      </c>
      <c r="BI527" s="114">
        <f t="shared" si="831"/>
        <v>0</v>
      </c>
      <c r="BJ527" s="113">
        <f t="shared" si="831"/>
        <v>0</v>
      </c>
      <c r="BK527" s="69">
        <f t="shared" si="831"/>
        <v>0</v>
      </c>
      <c r="BL527" s="69">
        <f t="shared" si="831"/>
        <v>0</v>
      </c>
      <c r="BM527" s="114">
        <f t="shared" si="831"/>
        <v>0</v>
      </c>
      <c r="BN527" s="113">
        <f t="shared" si="831"/>
        <v>0</v>
      </c>
      <c r="BO527" s="69">
        <f t="shared" si="831"/>
        <v>0</v>
      </c>
      <c r="BP527" s="69">
        <f t="shared" si="831"/>
        <v>0</v>
      </c>
      <c r="BQ527" s="114">
        <f t="shared" si="831"/>
        <v>0</v>
      </c>
      <c r="BR527" s="113">
        <f t="shared" si="831"/>
        <v>0</v>
      </c>
      <c r="BS527" s="69">
        <f t="shared" si="831"/>
        <v>0</v>
      </c>
      <c r="BT527" s="69">
        <f t="shared" si="831"/>
        <v>0</v>
      </c>
      <c r="BU527" s="114">
        <f t="shared" si="831"/>
        <v>0</v>
      </c>
      <c r="BV527" s="113">
        <f t="shared" ref="BV527:DA527" si="832">CHOOSE($I$8,BV528,BV529,BV530,BV531,BV532)</f>
        <v>0</v>
      </c>
      <c r="BW527" s="69">
        <f t="shared" si="832"/>
        <v>0</v>
      </c>
      <c r="BX527" s="69">
        <f t="shared" si="832"/>
        <v>0</v>
      </c>
      <c r="BY527" s="114">
        <f t="shared" si="832"/>
        <v>0</v>
      </c>
      <c r="BZ527" s="113">
        <f t="shared" si="832"/>
        <v>0</v>
      </c>
      <c r="CA527" s="69">
        <f t="shared" si="832"/>
        <v>0</v>
      </c>
      <c r="CB527" s="69">
        <f t="shared" si="832"/>
        <v>0</v>
      </c>
      <c r="CC527" s="114">
        <f t="shared" si="832"/>
        <v>0</v>
      </c>
      <c r="CD527" s="113">
        <f t="shared" si="832"/>
        <v>0</v>
      </c>
      <c r="CE527" s="69">
        <f t="shared" si="832"/>
        <v>0</v>
      </c>
      <c r="CF527" s="69">
        <f t="shared" si="832"/>
        <v>0</v>
      </c>
      <c r="CG527" s="114">
        <f t="shared" si="832"/>
        <v>0</v>
      </c>
      <c r="CH527" s="113">
        <f t="shared" si="832"/>
        <v>0</v>
      </c>
      <c r="CI527" s="69">
        <f t="shared" si="832"/>
        <v>0</v>
      </c>
      <c r="CJ527" s="69">
        <f t="shared" si="832"/>
        <v>0</v>
      </c>
      <c r="CK527" s="114">
        <f t="shared" si="832"/>
        <v>0</v>
      </c>
      <c r="CL527" s="113">
        <f t="shared" si="832"/>
        <v>0</v>
      </c>
      <c r="CM527" s="69">
        <f t="shared" si="832"/>
        <v>0</v>
      </c>
      <c r="CN527" s="69">
        <f t="shared" si="832"/>
        <v>0</v>
      </c>
      <c r="CO527" s="114">
        <f t="shared" si="832"/>
        <v>0</v>
      </c>
      <c r="CP527" s="113">
        <f t="shared" si="832"/>
        <v>0</v>
      </c>
      <c r="CQ527" s="69">
        <f t="shared" si="832"/>
        <v>0</v>
      </c>
      <c r="CR527" s="69">
        <f t="shared" si="832"/>
        <v>0</v>
      </c>
      <c r="CS527" s="114">
        <f t="shared" si="832"/>
        <v>0</v>
      </c>
      <c r="CT527" s="113">
        <f t="shared" si="832"/>
        <v>0</v>
      </c>
      <c r="CU527" s="69">
        <f t="shared" si="832"/>
        <v>0</v>
      </c>
      <c r="CV527" s="69">
        <f t="shared" si="832"/>
        <v>0</v>
      </c>
      <c r="CW527" s="114">
        <f t="shared" si="832"/>
        <v>0</v>
      </c>
      <c r="CX527" s="113">
        <f t="shared" si="832"/>
        <v>0</v>
      </c>
      <c r="CY527" s="69">
        <f t="shared" si="832"/>
        <v>0</v>
      </c>
      <c r="CZ527" s="69">
        <f t="shared" si="832"/>
        <v>0</v>
      </c>
      <c r="DA527" s="114">
        <f t="shared" si="832"/>
        <v>0</v>
      </c>
      <c r="DB527" s="113">
        <f t="shared" ref="DB527:DI527" si="833">CHOOSE($I$8,DB528,DB529,DB530,DB531,DB532)</f>
        <v>0</v>
      </c>
      <c r="DC527" s="69">
        <f t="shared" si="833"/>
        <v>0</v>
      </c>
      <c r="DD527" s="69">
        <f t="shared" si="833"/>
        <v>0</v>
      </c>
      <c r="DE527" s="114">
        <f t="shared" si="833"/>
        <v>0</v>
      </c>
      <c r="DF527" s="113">
        <f t="shared" si="833"/>
        <v>0</v>
      </c>
      <c r="DG527" s="69">
        <f t="shared" si="833"/>
        <v>0</v>
      </c>
      <c r="DH527" s="69">
        <f t="shared" si="833"/>
        <v>0</v>
      </c>
      <c r="DI527" s="114">
        <f t="shared" si="833"/>
        <v>0</v>
      </c>
      <c r="DT527" s="69">
        <f t="shared" ref="DT527:EK527" si="834">CHOOSE($I$8,DT528,DT529,DT530,DT531,DT532)</f>
        <v>0</v>
      </c>
      <c r="DU527" s="69">
        <f t="shared" ca="1" si="834"/>
        <v>0</v>
      </c>
      <c r="DV527" s="69">
        <f t="shared" ca="1" si="834"/>
        <v>0</v>
      </c>
      <c r="DW527" s="69">
        <f t="shared" ca="1" si="834"/>
        <v>0</v>
      </c>
      <c r="DX527" s="69">
        <f t="shared" ca="1" si="834"/>
        <v>0</v>
      </c>
      <c r="DY527" s="69">
        <f t="shared" ca="1" si="834"/>
        <v>0</v>
      </c>
      <c r="DZ527" s="69">
        <f t="shared" ca="1" si="834"/>
        <v>0</v>
      </c>
      <c r="EA527" s="69">
        <f t="shared" ca="1" si="834"/>
        <v>0</v>
      </c>
      <c r="EB527" s="69">
        <f t="shared" ca="1" si="834"/>
        <v>0</v>
      </c>
      <c r="EC527" s="69">
        <f t="shared" ca="1" si="834"/>
        <v>0</v>
      </c>
      <c r="ED527" s="69">
        <f t="shared" ca="1" si="834"/>
        <v>0</v>
      </c>
      <c r="EE527" s="69">
        <f t="shared" ca="1" si="834"/>
        <v>0</v>
      </c>
      <c r="EF527" s="69">
        <f t="shared" ca="1" si="834"/>
        <v>0</v>
      </c>
      <c r="EG527" s="69">
        <f t="shared" ca="1" si="834"/>
        <v>0</v>
      </c>
      <c r="EH527" s="69">
        <f t="shared" ca="1" si="834"/>
        <v>0</v>
      </c>
      <c r="EI527" s="69">
        <f t="shared" ca="1" si="834"/>
        <v>0</v>
      </c>
      <c r="EJ527" s="69">
        <f t="shared" ca="1" si="834"/>
        <v>0</v>
      </c>
      <c r="EK527" s="69">
        <f t="shared" ca="1" si="834"/>
        <v>0</v>
      </c>
    </row>
    <row r="528" spans="1:141" outlineLevel="2" x14ac:dyDescent="0.25">
      <c r="A528" s="90"/>
      <c r="B528" s="90"/>
      <c r="C528" s="90"/>
      <c r="D528" s="90"/>
      <c r="E528" t="str">
        <f>CONCATENATE("- ", $N$6,":")</f>
        <v>- Base:</v>
      </c>
      <c r="F528" s="100"/>
      <c r="I528" s="101"/>
      <c r="J528" s="100"/>
      <c r="M528" s="101"/>
      <c r="N528" s="100"/>
      <c r="Q528" s="101"/>
      <c r="R528" s="100"/>
      <c r="U528" s="101"/>
      <c r="V528" s="100"/>
      <c r="Y528" s="101"/>
      <c r="Z528" s="100"/>
      <c r="AC528" s="101"/>
      <c r="AD528" s="100"/>
      <c r="AG528" s="101"/>
      <c r="AH528" s="100"/>
      <c r="AK528" s="101"/>
      <c r="AL528" s="100"/>
      <c r="AO528" s="101"/>
      <c r="AP528" s="117">
        <v>0</v>
      </c>
      <c r="AQ528" s="118">
        <v>0</v>
      </c>
      <c r="AR528" s="118">
        <v>0</v>
      </c>
      <c r="AS528" s="119">
        <v>0</v>
      </c>
      <c r="AT528" s="117">
        <v>0</v>
      </c>
      <c r="AU528" s="118">
        <v>0</v>
      </c>
      <c r="AV528" s="118">
        <v>0</v>
      </c>
      <c r="AW528" s="119">
        <v>0</v>
      </c>
      <c r="AX528" s="117">
        <v>0</v>
      </c>
      <c r="AY528" s="118">
        <v>0</v>
      </c>
      <c r="AZ528" s="118">
        <v>0</v>
      </c>
      <c r="BA528" s="119">
        <v>0</v>
      </c>
      <c r="BB528" s="117">
        <v>0</v>
      </c>
      <c r="BC528" s="118">
        <v>0</v>
      </c>
      <c r="BD528" s="118">
        <v>0</v>
      </c>
      <c r="BE528" s="119">
        <v>0</v>
      </c>
      <c r="BF528" s="117">
        <v>0</v>
      </c>
      <c r="BG528" s="118">
        <v>0</v>
      </c>
      <c r="BH528" s="118">
        <v>0</v>
      </c>
      <c r="BI528" s="119">
        <v>0</v>
      </c>
      <c r="BJ528" s="117">
        <v>0</v>
      </c>
      <c r="BK528" s="118">
        <v>0</v>
      </c>
      <c r="BL528" s="118">
        <v>0</v>
      </c>
      <c r="BM528" s="119">
        <v>0</v>
      </c>
      <c r="BN528" s="117">
        <v>0</v>
      </c>
      <c r="BO528" s="118">
        <v>0</v>
      </c>
      <c r="BP528" s="118">
        <v>0</v>
      </c>
      <c r="BQ528" s="119">
        <v>0</v>
      </c>
      <c r="BR528" s="117">
        <v>0</v>
      </c>
      <c r="BS528" s="118">
        <v>0</v>
      </c>
      <c r="BT528" s="118">
        <v>0</v>
      </c>
      <c r="BU528" s="119">
        <v>0</v>
      </c>
      <c r="BV528" s="117">
        <v>0</v>
      </c>
      <c r="BW528" s="118">
        <v>0</v>
      </c>
      <c r="BX528" s="118">
        <v>0</v>
      </c>
      <c r="BY528" s="119">
        <v>0</v>
      </c>
      <c r="BZ528" s="117">
        <v>0</v>
      </c>
      <c r="CA528" s="118">
        <v>0</v>
      </c>
      <c r="CB528" s="118">
        <v>0</v>
      </c>
      <c r="CC528" s="119">
        <v>0</v>
      </c>
      <c r="CD528" s="117">
        <v>0</v>
      </c>
      <c r="CE528" s="118">
        <v>0</v>
      </c>
      <c r="CF528" s="118">
        <v>0</v>
      </c>
      <c r="CG528" s="119">
        <v>0</v>
      </c>
      <c r="CH528" s="117">
        <v>0</v>
      </c>
      <c r="CI528" s="118">
        <v>0</v>
      </c>
      <c r="CJ528" s="118">
        <v>0</v>
      </c>
      <c r="CK528" s="119">
        <v>0</v>
      </c>
      <c r="CL528" s="117">
        <v>0</v>
      </c>
      <c r="CM528" s="118">
        <v>0</v>
      </c>
      <c r="CN528" s="118">
        <v>0</v>
      </c>
      <c r="CO528" s="119">
        <v>0</v>
      </c>
      <c r="CP528" s="117">
        <v>0</v>
      </c>
      <c r="CQ528" s="118">
        <v>0</v>
      </c>
      <c r="CR528" s="118">
        <v>0</v>
      </c>
      <c r="CS528" s="119">
        <v>0</v>
      </c>
      <c r="CT528" s="117">
        <v>0</v>
      </c>
      <c r="CU528" s="118">
        <v>0</v>
      </c>
      <c r="CV528" s="118">
        <v>0</v>
      </c>
      <c r="CW528" s="119">
        <v>0</v>
      </c>
      <c r="CX528" s="117">
        <v>0</v>
      </c>
      <c r="CY528" s="118">
        <v>0</v>
      </c>
      <c r="CZ528" s="118">
        <v>0</v>
      </c>
      <c r="DA528" s="119">
        <v>0</v>
      </c>
      <c r="DB528" s="117">
        <v>0</v>
      </c>
      <c r="DC528" s="118">
        <v>0</v>
      </c>
      <c r="DD528" s="118">
        <v>0</v>
      </c>
      <c r="DE528" s="119">
        <v>0</v>
      </c>
      <c r="DF528" s="117">
        <v>0</v>
      </c>
      <c r="DG528" s="118">
        <v>0</v>
      </c>
      <c r="DH528" s="118">
        <v>0</v>
      </c>
      <c r="DI528" s="119">
        <v>0</v>
      </c>
      <c r="DT528" s="118">
        <v>0</v>
      </c>
      <c r="DU528" s="118">
        <v>0</v>
      </c>
      <c r="DV528" s="118">
        <v>0</v>
      </c>
      <c r="DW528" s="118">
        <v>0</v>
      </c>
      <c r="DX528" s="118">
        <v>0</v>
      </c>
      <c r="DY528" s="118">
        <v>0</v>
      </c>
      <c r="DZ528" s="118">
        <v>0</v>
      </c>
      <c r="EA528" s="118">
        <v>0</v>
      </c>
      <c r="EB528" s="118">
        <v>0</v>
      </c>
      <c r="EC528" s="118">
        <v>0</v>
      </c>
      <c r="ED528" s="118">
        <v>0</v>
      </c>
      <c r="EE528" s="118">
        <v>0</v>
      </c>
      <c r="EF528" s="118">
        <v>0</v>
      </c>
      <c r="EG528" s="118">
        <v>0</v>
      </c>
      <c r="EH528" s="118">
        <v>0</v>
      </c>
      <c r="EI528" s="118">
        <v>0</v>
      </c>
      <c r="EJ528" s="118">
        <v>0</v>
      </c>
      <c r="EK528" s="118">
        <v>0</v>
      </c>
    </row>
    <row r="529" spans="1:141" outlineLevel="2" x14ac:dyDescent="0.25">
      <c r="A529" s="90"/>
      <c r="B529" s="90"/>
      <c r="C529" s="90"/>
      <c r="D529" s="90"/>
      <c r="E529" t="str">
        <f>CONCATENATE("- ", $N$7,":")</f>
        <v>- Upside:</v>
      </c>
      <c r="F529" s="100"/>
      <c r="I529" s="101"/>
      <c r="J529" s="100"/>
      <c r="M529" s="101"/>
      <c r="N529" s="100"/>
      <c r="Q529" s="101"/>
      <c r="R529" s="100"/>
      <c r="U529" s="101"/>
      <c r="V529" s="100"/>
      <c r="Y529" s="101"/>
      <c r="Z529" s="100"/>
      <c r="AC529" s="101"/>
      <c r="AD529" s="100"/>
      <c r="AG529" s="101"/>
      <c r="AH529" s="100"/>
      <c r="AK529" s="101"/>
      <c r="AL529" s="100"/>
      <c r="AO529" s="101"/>
      <c r="AP529" s="117">
        <v>0</v>
      </c>
      <c r="AQ529" s="118">
        <v>0</v>
      </c>
      <c r="AR529" s="118">
        <v>0</v>
      </c>
      <c r="AS529" s="119">
        <v>0</v>
      </c>
      <c r="AT529" s="117">
        <v>0</v>
      </c>
      <c r="AU529" s="118">
        <v>0</v>
      </c>
      <c r="AV529" s="118">
        <v>0</v>
      </c>
      <c r="AW529" s="119">
        <v>0</v>
      </c>
      <c r="AX529" s="117">
        <v>0</v>
      </c>
      <c r="AY529" s="118">
        <v>0</v>
      </c>
      <c r="AZ529" s="118">
        <v>0</v>
      </c>
      <c r="BA529" s="119">
        <v>0</v>
      </c>
      <c r="BB529" s="117">
        <v>0</v>
      </c>
      <c r="BC529" s="118">
        <v>0</v>
      </c>
      <c r="BD529" s="118">
        <v>0</v>
      </c>
      <c r="BE529" s="119">
        <v>0</v>
      </c>
      <c r="BF529" s="117">
        <v>0</v>
      </c>
      <c r="BG529" s="118">
        <v>0</v>
      </c>
      <c r="BH529" s="118">
        <v>0</v>
      </c>
      <c r="BI529" s="119">
        <v>0</v>
      </c>
      <c r="BJ529" s="117">
        <v>0</v>
      </c>
      <c r="BK529" s="118">
        <v>0</v>
      </c>
      <c r="BL529" s="118">
        <v>0</v>
      </c>
      <c r="BM529" s="119">
        <v>0</v>
      </c>
      <c r="BN529" s="117">
        <v>0</v>
      </c>
      <c r="BO529" s="118">
        <v>0</v>
      </c>
      <c r="BP529" s="118">
        <v>0</v>
      </c>
      <c r="BQ529" s="119">
        <v>0</v>
      </c>
      <c r="BR529" s="117">
        <v>0</v>
      </c>
      <c r="BS529" s="118">
        <v>0</v>
      </c>
      <c r="BT529" s="118">
        <v>0</v>
      </c>
      <c r="BU529" s="119">
        <v>0</v>
      </c>
      <c r="BV529" s="117">
        <v>0</v>
      </c>
      <c r="BW529" s="118">
        <v>0</v>
      </c>
      <c r="BX529" s="118">
        <v>0</v>
      </c>
      <c r="BY529" s="119">
        <v>0</v>
      </c>
      <c r="BZ529" s="117">
        <v>0</v>
      </c>
      <c r="CA529" s="118">
        <v>0</v>
      </c>
      <c r="CB529" s="118">
        <v>0</v>
      </c>
      <c r="CC529" s="119">
        <v>0</v>
      </c>
      <c r="CD529" s="117">
        <v>0</v>
      </c>
      <c r="CE529" s="118">
        <v>0</v>
      </c>
      <c r="CF529" s="118">
        <v>0</v>
      </c>
      <c r="CG529" s="119">
        <v>0</v>
      </c>
      <c r="CH529" s="117">
        <v>0</v>
      </c>
      <c r="CI529" s="118">
        <v>0</v>
      </c>
      <c r="CJ529" s="118">
        <v>0</v>
      </c>
      <c r="CK529" s="119">
        <v>0</v>
      </c>
      <c r="CL529" s="117">
        <v>0</v>
      </c>
      <c r="CM529" s="118">
        <v>0</v>
      </c>
      <c r="CN529" s="118">
        <v>0</v>
      </c>
      <c r="CO529" s="119">
        <v>0</v>
      </c>
      <c r="CP529" s="117">
        <v>0</v>
      </c>
      <c r="CQ529" s="118">
        <v>0</v>
      </c>
      <c r="CR529" s="118">
        <v>0</v>
      </c>
      <c r="CS529" s="119">
        <v>0</v>
      </c>
      <c r="CT529" s="117">
        <v>0</v>
      </c>
      <c r="CU529" s="118">
        <v>0</v>
      </c>
      <c r="CV529" s="118">
        <v>0</v>
      </c>
      <c r="CW529" s="119">
        <v>0</v>
      </c>
      <c r="CX529" s="117">
        <v>0</v>
      </c>
      <c r="CY529" s="118">
        <v>0</v>
      </c>
      <c r="CZ529" s="118">
        <v>0</v>
      </c>
      <c r="DA529" s="119">
        <v>0</v>
      </c>
      <c r="DB529" s="117">
        <v>0</v>
      </c>
      <c r="DC529" s="118">
        <v>0</v>
      </c>
      <c r="DD529" s="118">
        <v>0</v>
      </c>
      <c r="DE529" s="119">
        <v>0</v>
      </c>
      <c r="DF529" s="117">
        <v>0</v>
      </c>
      <c r="DG529" s="118">
        <v>0</v>
      </c>
      <c r="DH529" s="118">
        <v>0</v>
      </c>
      <c r="DI529" s="119">
        <v>0</v>
      </c>
      <c r="DT529" s="118">
        <v>0</v>
      </c>
      <c r="DU529" s="118">
        <v>0</v>
      </c>
      <c r="DV529" s="118">
        <v>0</v>
      </c>
      <c r="DW529" s="118">
        <v>0</v>
      </c>
      <c r="DX529" s="118">
        <v>0</v>
      </c>
      <c r="DY529" s="118">
        <v>0</v>
      </c>
      <c r="DZ529" s="118">
        <v>0</v>
      </c>
      <c r="EA529" s="118">
        <v>0</v>
      </c>
      <c r="EB529" s="118">
        <v>0</v>
      </c>
      <c r="EC529" s="118">
        <v>0</v>
      </c>
      <c r="ED529" s="118">
        <v>0</v>
      </c>
      <c r="EE529" s="118">
        <v>0</v>
      </c>
      <c r="EF529" s="118">
        <v>0</v>
      </c>
      <c r="EG529" s="118">
        <v>0</v>
      </c>
      <c r="EH529" s="118">
        <v>0</v>
      </c>
      <c r="EI529" s="118">
        <v>0</v>
      </c>
      <c r="EJ529" s="118">
        <v>0</v>
      </c>
      <c r="EK529" s="118">
        <v>0</v>
      </c>
    </row>
    <row r="530" spans="1:141" outlineLevel="2" x14ac:dyDescent="0.25">
      <c r="A530" s="90"/>
      <c r="B530" s="90"/>
      <c r="C530" s="90"/>
      <c r="D530" s="90"/>
      <c r="E530" t="str">
        <f>CONCATENATE("- ", $N$8,":")</f>
        <v>- Downside:</v>
      </c>
      <c r="F530" s="100"/>
      <c r="I530" s="101"/>
      <c r="J530" s="100"/>
      <c r="M530" s="101"/>
      <c r="N530" s="100"/>
      <c r="Q530" s="101"/>
      <c r="R530" s="100"/>
      <c r="U530" s="101"/>
      <c r="V530" s="100"/>
      <c r="Y530" s="101"/>
      <c r="Z530" s="100"/>
      <c r="AC530" s="101"/>
      <c r="AD530" s="100"/>
      <c r="AG530" s="101"/>
      <c r="AH530" s="100"/>
      <c r="AK530" s="101"/>
      <c r="AL530" s="100"/>
      <c r="AO530" s="101"/>
      <c r="AP530" s="117">
        <v>0</v>
      </c>
      <c r="AQ530" s="118">
        <v>0</v>
      </c>
      <c r="AR530" s="118">
        <v>0</v>
      </c>
      <c r="AS530" s="119">
        <v>0</v>
      </c>
      <c r="AT530" s="117">
        <v>0</v>
      </c>
      <c r="AU530" s="118">
        <v>0</v>
      </c>
      <c r="AV530" s="118">
        <v>0</v>
      </c>
      <c r="AW530" s="119">
        <v>0</v>
      </c>
      <c r="AX530" s="117">
        <v>0</v>
      </c>
      <c r="AY530" s="118">
        <v>0</v>
      </c>
      <c r="AZ530" s="118">
        <v>0</v>
      </c>
      <c r="BA530" s="119">
        <v>0</v>
      </c>
      <c r="BB530" s="117">
        <v>0</v>
      </c>
      <c r="BC530" s="118">
        <v>0</v>
      </c>
      <c r="BD530" s="118">
        <v>0</v>
      </c>
      <c r="BE530" s="119">
        <v>0</v>
      </c>
      <c r="BF530" s="117">
        <v>0</v>
      </c>
      <c r="BG530" s="118">
        <v>0</v>
      </c>
      <c r="BH530" s="118">
        <v>0</v>
      </c>
      <c r="BI530" s="119">
        <v>0</v>
      </c>
      <c r="BJ530" s="117">
        <v>0</v>
      </c>
      <c r="BK530" s="118">
        <v>0</v>
      </c>
      <c r="BL530" s="118">
        <v>0</v>
      </c>
      <c r="BM530" s="119">
        <v>0</v>
      </c>
      <c r="BN530" s="117">
        <v>0</v>
      </c>
      <c r="BO530" s="118">
        <v>0</v>
      </c>
      <c r="BP530" s="118">
        <v>0</v>
      </c>
      <c r="BQ530" s="119">
        <v>0</v>
      </c>
      <c r="BR530" s="117">
        <v>0</v>
      </c>
      <c r="BS530" s="118">
        <v>0</v>
      </c>
      <c r="BT530" s="118">
        <v>0</v>
      </c>
      <c r="BU530" s="119">
        <v>0</v>
      </c>
      <c r="BV530" s="117">
        <v>0</v>
      </c>
      <c r="BW530" s="118">
        <v>0</v>
      </c>
      <c r="BX530" s="118">
        <v>0</v>
      </c>
      <c r="BY530" s="119">
        <v>0</v>
      </c>
      <c r="BZ530" s="117">
        <v>0</v>
      </c>
      <c r="CA530" s="118">
        <v>0</v>
      </c>
      <c r="CB530" s="118">
        <v>0</v>
      </c>
      <c r="CC530" s="119">
        <v>0</v>
      </c>
      <c r="CD530" s="117">
        <v>0</v>
      </c>
      <c r="CE530" s="118">
        <v>0</v>
      </c>
      <c r="CF530" s="118">
        <v>0</v>
      </c>
      <c r="CG530" s="119">
        <v>0</v>
      </c>
      <c r="CH530" s="117">
        <v>0</v>
      </c>
      <c r="CI530" s="118">
        <v>0</v>
      </c>
      <c r="CJ530" s="118">
        <v>0</v>
      </c>
      <c r="CK530" s="119">
        <v>0</v>
      </c>
      <c r="CL530" s="117">
        <v>0</v>
      </c>
      <c r="CM530" s="118">
        <v>0</v>
      </c>
      <c r="CN530" s="118">
        <v>0</v>
      </c>
      <c r="CO530" s="119">
        <v>0</v>
      </c>
      <c r="CP530" s="117">
        <v>0</v>
      </c>
      <c r="CQ530" s="118">
        <v>0</v>
      </c>
      <c r="CR530" s="118">
        <v>0</v>
      </c>
      <c r="CS530" s="119">
        <v>0</v>
      </c>
      <c r="CT530" s="117">
        <v>0</v>
      </c>
      <c r="CU530" s="118">
        <v>0</v>
      </c>
      <c r="CV530" s="118">
        <v>0</v>
      </c>
      <c r="CW530" s="119">
        <v>0</v>
      </c>
      <c r="CX530" s="117">
        <v>0</v>
      </c>
      <c r="CY530" s="118">
        <v>0</v>
      </c>
      <c r="CZ530" s="118">
        <v>0</v>
      </c>
      <c r="DA530" s="119">
        <v>0</v>
      </c>
      <c r="DB530" s="117">
        <v>0</v>
      </c>
      <c r="DC530" s="118">
        <v>0</v>
      </c>
      <c r="DD530" s="118">
        <v>0</v>
      </c>
      <c r="DE530" s="119">
        <v>0</v>
      </c>
      <c r="DF530" s="117">
        <v>0</v>
      </c>
      <c r="DG530" s="118">
        <v>0</v>
      </c>
      <c r="DH530" s="118">
        <v>0</v>
      </c>
      <c r="DI530" s="119">
        <v>0</v>
      </c>
      <c r="DT530" s="118">
        <v>0</v>
      </c>
      <c r="DU530" s="118">
        <v>0</v>
      </c>
      <c r="DV530" s="118">
        <v>0</v>
      </c>
      <c r="DW530" s="118">
        <v>0</v>
      </c>
      <c r="DX530" s="118">
        <v>0</v>
      </c>
      <c r="DY530" s="118">
        <v>0</v>
      </c>
      <c r="DZ530" s="118">
        <v>0</v>
      </c>
      <c r="EA530" s="118">
        <v>0</v>
      </c>
      <c r="EB530" s="118">
        <v>0</v>
      </c>
      <c r="EC530" s="118">
        <v>0</v>
      </c>
      <c r="ED530" s="118">
        <v>0</v>
      </c>
      <c r="EE530" s="118">
        <v>0</v>
      </c>
      <c r="EF530" s="118">
        <v>0</v>
      </c>
      <c r="EG530" s="118">
        <v>0</v>
      </c>
      <c r="EH530" s="118">
        <v>0</v>
      </c>
      <c r="EI530" s="118">
        <v>0</v>
      </c>
      <c r="EJ530" s="118">
        <v>0</v>
      </c>
      <c r="EK530" s="118">
        <v>0</v>
      </c>
    </row>
    <row r="531" spans="1:141" outlineLevel="2" x14ac:dyDescent="0.25">
      <c r="A531" s="90"/>
      <c r="B531" s="90"/>
      <c r="C531" s="90"/>
      <c r="D531" s="90"/>
      <c r="E531" t="str">
        <f>CONCATENATE("- ", $N$9,":")</f>
        <v>- Management:</v>
      </c>
      <c r="F531" s="100"/>
      <c r="I531" s="101"/>
      <c r="J531" s="100"/>
      <c r="M531" s="101"/>
      <c r="N531" s="100"/>
      <c r="Q531" s="101"/>
      <c r="R531" s="100"/>
      <c r="U531" s="101"/>
      <c r="V531" s="100"/>
      <c r="Y531" s="101"/>
      <c r="Z531" s="100"/>
      <c r="AC531" s="101"/>
      <c r="AD531" s="100"/>
      <c r="AG531" s="101"/>
      <c r="AH531" s="100"/>
      <c r="AK531" s="101"/>
      <c r="AL531" s="100"/>
      <c r="AO531" s="101"/>
      <c r="AP531" s="117">
        <v>0</v>
      </c>
      <c r="AQ531" s="118">
        <v>0</v>
      </c>
      <c r="AR531" s="118">
        <v>0</v>
      </c>
      <c r="AS531" s="119">
        <v>0</v>
      </c>
      <c r="AT531" s="117">
        <v>0</v>
      </c>
      <c r="AU531" s="118">
        <v>0</v>
      </c>
      <c r="AV531" s="118">
        <v>0</v>
      </c>
      <c r="AW531" s="119">
        <v>0</v>
      </c>
      <c r="AX531" s="117">
        <v>0</v>
      </c>
      <c r="AY531" s="118">
        <v>0</v>
      </c>
      <c r="AZ531" s="118">
        <v>0</v>
      </c>
      <c r="BA531" s="119">
        <v>0</v>
      </c>
      <c r="BB531" s="117">
        <v>0</v>
      </c>
      <c r="BC531" s="118">
        <v>0</v>
      </c>
      <c r="BD531" s="118">
        <v>0</v>
      </c>
      <c r="BE531" s="119">
        <v>0</v>
      </c>
      <c r="BF531" s="117">
        <v>0</v>
      </c>
      <c r="BG531" s="118">
        <v>0</v>
      </c>
      <c r="BH531" s="118">
        <v>0</v>
      </c>
      <c r="BI531" s="119">
        <v>0</v>
      </c>
      <c r="BJ531" s="117">
        <v>0</v>
      </c>
      <c r="BK531" s="118">
        <v>0</v>
      </c>
      <c r="BL531" s="118">
        <v>0</v>
      </c>
      <c r="BM531" s="119">
        <v>0</v>
      </c>
      <c r="BN531" s="117">
        <v>0</v>
      </c>
      <c r="BO531" s="118">
        <v>0</v>
      </c>
      <c r="BP531" s="118">
        <v>0</v>
      </c>
      <c r="BQ531" s="119">
        <v>0</v>
      </c>
      <c r="BR531" s="117">
        <v>0</v>
      </c>
      <c r="BS531" s="118">
        <v>0</v>
      </c>
      <c r="BT531" s="118">
        <v>0</v>
      </c>
      <c r="BU531" s="119">
        <v>0</v>
      </c>
      <c r="BV531" s="117">
        <v>0</v>
      </c>
      <c r="BW531" s="118">
        <v>0</v>
      </c>
      <c r="BX531" s="118">
        <v>0</v>
      </c>
      <c r="BY531" s="119">
        <v>0</v>
      </c>
      <c r="BZ531" s="117">
        <v>0</v>
      </c>
      <c r="CA531" s="118">
        <v>0</v>
      </c>
      <c r="CB531" s="118">
        <v>0</v>
      </c>
      <c r="CC531" s="119">
        <v>0</v>
      </c>
      <c r="CD531" s="117">
        <v>0</v>
      </c>
      <c r="CE531" s="118">
        <v>0</v>
      </c>
      <c r="CF531" s="118">
        <v>0</v>
      </c>
      <c r="CG531" s="119">
        <v>0</v>
      </c>
      <c r="CH531" s="117">
        <v>0</v>
      </c>
      <c r="CI531" s="118">
        <v>0</v>
      </c>
      <c r="CJ531" s="118">
        <v>0</v>
      </c>
      <c r="CK531" s="119">
        <v>0</v>
      </c>
      <c r="CL531" s="117">
        <v>0</v>
      </c>
      <c r="CM531" s="118">
        <v>0</v>
      </c>
      <c r="CN531" s="118">
        <v>0</v>
      </c>
      <c r="CO531" s="119">
        <v>0</v>
      </c>
      <c r="CP531" s="117">
        <v>0</v>
      </c>
      <c r="CQ531" s="118">
        <v>0</v>
      </c>
      <c r="CR531" s="118">
        <v>0</v>
      </c>
      <c r="CS531" s="119">
        <v>0</v>
      </c>
      <c r="CT531" s="117">
        <v>0</v>
      </c>
      <c r="CU531" s="118">
        <v>0</v>
      </c>
      <c r="CV531" s="118">
        <v>0</v>
      </c>
      <c r="CW531" s="119">
        <v>0</v>
      </c>
      <c r="CX531" s="117">
        <v>0</v>
      </c>
      <c r="CY531" s="118">
        <v>0</v>
      </c>
      <c r="CZ531" s="118">
        <v>0</v>
      </c>
      <c r="DA531" s="119">
        <v>0</v>
      </c>
      <c r="DB531" s="117">
        <v>0</v>
      </c>
      <c r="DC531" s="118">
        <v>0</v>
      </c>
      <c r="DD531" s="118">
        <v>0</v>
      </c>
      <c r="DE531" s="119">
        <v>0</v>
      </c>
      <c r="DF531" s="117">
        <v>0</v>
      </c>
      <c r="DG531" s="118">
        <v>0</v>
      </c>
      <c r="DH531" s="118">
        <v>0</v>
      </c>
      <c r="DI531" s="119">
        <v>0</v>
      </c>
      <c r="DT531" s="118">
        <v>0</v>
      </c>
      <c r="DU531" s="118">
        <v>0</v>
      </c>
      <c r="DV531" s="118">
        <v>0</v>
      </c>
      <c r="DW531" s="118">
        <v>0</v>
      </c>
      <c r="DX531" s="118">
        <v>0</v>
      </c>
      <c r="DY531" s="118">
        <v>0</v>
      </c>
      <c r="DZ531" s="118">
        <v>0</v>
      </c>
      <c r="EA531" s="118">
        <v>0</v>
      </c>
      <c r="EB531" s="118">
        <v>0</v>
      </c>
      <c r="EC531" s="118">
        <v>0</v>
      </c>
      <c r="ED531" s="118">
        <v>0</v>
      </c>
      <c r="EE531" s="118">
        <v>0</v>
      </c>
      <c r="EF531" s="118">
        <v>0</v>
      </c>
      <c r="EG531" s="118">
        <v>0</v>
      </c>
      <c r="EH531" s="118">
        <v>0</v>
      </c>
      <c r="EI531" s="118">
        <v>0</v>
      </c>
      <c r="EJ531" s="118">
        <v>0</v>
      </c>
      <c r="EK531" s="118">
        <v>0</v>
      </c>
    </row>
    <row r="532" spans="1:141" outlineLevel="2" x14ac:dyDescent="0.25">
      <c r="A532" s="90"/>
      <c r="B532" s="90"/>
      <c r="C532" s="90"/>
      <c r="D532" s="90"/>
      <c r="E532" t="str">
        <f>CONCATENATE("- ", $N$10,":")</f>
        <v>- Default:</v>
      </c>
      <c r="F532" s="100"/>
      <c r="I532" s="101"/>
      <c r="J532" s="100"/>
      <c r="M532" s="101"/>
      <c r="N532" s="100"/>
      <c r="Q532" s="101"/>
      <c r="R532" s="100"/>
      <c r="U532" s="101"/>
      <c r="V532" s="100"/>
      <c r="Y532" s="101"/>
      <c r="Z532" s="100"/>
      <c r="AC532" s="101"/>
      <c r="AD532" s="100"/>
      <c r="AG532" s="101"/>
      <c r="AH532" s="100"/>
      <c r="AK532" s="101"/>
      <c r="AL532" s="100"/>
      <c r="AO532" s="101"/>
      <c r="AP532" s="117">
        <v>0</v>
      </c>
      <c r="AQ532" s="118">
        <v>0</v>
      </c>
      <c r="AR532" s="118">
        <v>0</v>
      </c>
      <c r="AS532" s="119">
        <v>0</v>
      </c>
      <c r="AT532" s="117">
        <v>0</v>
      </c>
      <c r="AU532" s="118">
        <v>0</v>
      </c>
      <c r="AV532" s="118">
        <v>0</v>
      </c>
      <c r="AW532" s="119">
        <v>0</v>
      </c>
      <c r="AX532" s="117">
        <v>0</v>
      </c>
      <c r="AY532" s="118">
        <v>0</v>
      </c>
      <c r="AZ532" s="118">
        <v>0</v>
      </c>
      <c r="BA532" s="119">
        <v>0</v>
      </c>
      <c r="BB532" s="117">
        <v>0</v>
      </c>
      <c r="BC532" s="118">
        <v>0</v>
      </c>
      <c r="BD532" s="118">
        <v>0</v>
      </c>
      <c r="BE532" s="119">
        <v>0</v>
      </c>
      <c r="BF532" s="117">
        <v>0</v>
      </c>
      <c r="BG532" s="118">
        <v>0</v>
      </c>
      <c r="BH532" s="118">
        <v>0</v>
      </c>
      <c r="BI532" s="119">
        <v>0</v>
      </c>
      <c r="BJ532" s="117">
        <v>0</v>
      </c>
      <c r="BK532" s="118">
        <v>0</v>
      </c>
      <c r="BL532" s="118">
        <v>0</v>
      </c>
      <c r="BM532" s="119">
        <v>0</v>
      </c>
      <c r="BN532" s="117">
        <v>0</v>
      </c>
      <c r="BO532" s="118">
        <v>0</v>
      </c>
      <c r="BP532" s="118">
        <v>0</v>
      </c>
      <c r="BQ532" s="119">
        <v>0</v>
      </c>
      <c r="BR532" s="117">
        <v>0</v>
      </c>
      <c r="BS532" s="118">
        <v>0</v>
      </c>
      <c r="BT532" s="118">
        <v>0</v>
      </c>
      <c r="BU532" s="119">
        <v>0</v>
      </c>
      <c r="BV532" s="117">
        <v>0</v>
      </c>
      <c r="BW532" s="118">
        <v>0</v>
      </c>
      <c r="BX532" s="118">
        <v>0</v>
      </c>
      <c r="BY532" s="119">
        <v>0</v>
      </c>
      <c r="BZ532" s="117">
        <v>0</v>
      </c>
      <c r="CA532" s="118">
        <v>0</v>
      </c>
      <c r="CB532" s="118">
        <v>0</v>
      </c>
      <c r="CC532" s="119">
        <v>0</v>
      </c>
      <c r="CD532" s="117">
        <v>0</v>
      </c>
      <c r="CE532" s="118">
        <v>0</v>
      </c>
      <c r="CF532" s="118">
        <v>0</v>
      </c>
      <c r="CG532" s="119">
        <v>0</v>
      </c>
      <c r="CH532" s="117">
        <v>0</v>
      </c>
      <c r="CI532" s="118">
        <v>0</v>
      </c>
      <c r="CJ532" s="118">
        <v>0</v>
      </c>
      <c r="CK532" s="119">
        <v>0</v>
      </c>
      <c r="CL532" s="117">
        <v>0</v>
      </c>
      <c r="CM532" s="118">
        <v>0</v>
      </c>
      <c r="CN532" s="118">
        <v>0</v>
      </c>
      <c r="CO532" s="119">
        <v>0</v>
      </c>
      <c r="CP532" s="117">
        <v>0</v>
      </c>
      <c r="CQ532" s="118">
        <v>0</v>
      </c>
      <c r="CR532" s="118">
        <v>0</v>
      </c>
      <c r="CS532" s="119">
        <v>0</v>
      </c>
      <c r="CT532" s="117">
        <v>0</v>
      </c>
      <c r="CU532" s="118">
        <v>0</v>
      </c>
      <c r="CV532" s="118">
        <v>0</v>
      </c>
      <c r="CW532" s="119">
        <v>0</v>
      </c>
      <c r="CX532" s="117">
        <v>0</v>
      </c>
      <c r="CY532" s="118">
        <v>0</v>
      </c>
      <c r="CZ532" s="118">
        <v>0</v>
      </c>
      <c r="DA532" s="119">
        <v>0</v>
      </c>
      <c r="DB532" s="117">
        <v>0</v>
      </c>
      <c r="DC532" s="118">
        <v>0</v>
      </c>
      <c r="DD532" s="118">
        <v>0</v>
      </c>
      <c r="DE532" s="119">
        <v>0</v>
      </c>
      <c r="DF532" s="117">
        <v>0</v>
      </c>
      <c r="DG532" s="118">
        <v>0</v>
      </c>
      <c r="DH532" s="118">
        <v>0</v>
      </c>
      <c r="DI532" s="119">
        <v>0</v>
      </c>
      <c r="DT532" s="118"/>
      <c r="DU532" s="118" cm="1">
        <f t="array" aca="1" ref="DU532" ca="1">IF(DU$4="A",DU516,LOOKUP(2,1/($F$4:$DI$4="A"),$F520:$DI520))</f>
        <v>0</v>
      </c>
      <c r="DV532" s="118">
        <f t="shared" ref="DV532:EK532" ca="1" si="835">DU532</f>
        <v>0</v>
      </c>
      <c r="DW532" s="118">
        <f t="shared" ca="1" si="835"/>
        <v>0</v>
      </c>
      <c r="DX532" s="118">
        <f t="shared" ca="1" si="835"/>
        <v>0</v>
      </c>
      <c r="DY532" s="118">
        <f t="shared" ca="1" si="835"/>
        <v>0</v>
      </c>
      <c r="DZ532" s="118">
        <f t="shared" ca="1" si="835"/>
        <v>0</v>
      </c>
      <c r="EA532" s="118">
        <f t="shared" ca="1" si="835"/>
        <v>0</v>
      </c>
      <c r="EB532" s="118">
        <f t="shared" ca="1" si="835"/>
        <v>0</v>
      </c>
      <c r="EC532" s="118">
        <f t="shared" ca="1" si="835"/>
        <v>0</v>
      </c>
      <c r="ED532" s="118">
        <f t="shared" ca="1" si="835"/>
        <v>0</v>
      </c>
      <c r="EE532" s="118">
        <f t="shared" ca="1" si="835"/>
        <v>0</v>
      </c>
      <c r="EF532" s="118">
        <f t="shared" ca="1" si="835"/>
        <v>0</v>
      </c>
      <c r="EG532" s="118">
        <f t="shared" ca="1" si="835"/>
        <v>0</v>
      </c>
      <c r="EH532" s="118">
        <f t="shared" ca="1" si="835"/>
        <v>0</v>
      </c>
      <c r="EI532" s="118">
        <f t="shared" ca="1" si="835"/>
        <v>0</v>
      </c>
      <c r="EJ532" s="118">
        <f t="shared" ca="1" si="835"/>
        <v>0</v>
      </c>
      <c r="EK532" s="118">
        <f t="shared" ca="1" si="835"/>
        <v>0</v>
      </c>
    </row>
    <row r="533" spans="1:141" outlineLevel="2" x14ac:dyDescent="0.25">
      <c r="A533" s="129"/>
      <c r="B533" s="129"/>
      <c r="C533" s="129"/>
      <c r="D533" s="129"/>
      <c r="E533" s="122"/>
      <c r="F533" s="130"/>
      <c r="G533" s="122"/>
      <c r="H533" s="122"/>
      <c r="I533" s="122"/>
      <c r="J533" s="130"/>
      <c r="K533" s="122"/>
      <c r="L533" s="122"/>
      <c r="M533" s="122"/>
      <c r="N533" s="130"/>
      <c r="O533" s="122"/>
      <c r="P533" s="122"/>
      <c r="Q533" s="122"/>
      <c r="R533" s="130"/>
      <c r="S533" s="122"/>
      <c r="T533" s="122"/>
      <c r="U533" s="122"/>
      <c r="V533" s="130"/>
      <c r="W533" s="122"/>
      <c r="X533" s="122"/>
      <c r="Y533" s="122"/>
      <c r="Z533" s="130"/>
      <c r="AA533" s="122"/>
      <c r="AB533" s="122"/>
      <c r="AC533" s="122"/>
      <c r="AD533" s="130"/>
      <c r="AE533" s="122"/>
      <c r="AF533" s="122"/>
      <c r="AG533" s="122"/>
      <c r="AH533" s="130"/>
      <c r="AI533" s="122"/>
      <c r="AJ533" s="122"/>
      <c r="AK533" s="122"/>
      <c r="AL533" s="130"/>
      <c r="AM533" s="122"/>
      <c r="AN533" s="122"/>
      <c r="AO533" s="122"/>
      <c r="AP533" s="130"/>
      <c r="AQ533" s="122"/>
      <c r="AR533" s="122"/>
      <c r="AS533" s="122"/>
      <c r="AT533" s="130"/>
      <c r="AU533" s="122"/>
      <c r="AV533" s="122"/>
      <c r="AW533" s="122"/>
      <c r="AX533" s="130"/>
      <c r="AY533" s="122"/>
      <c r="AZ533" s="122"/>
      <c r="BA533" s="122"/>
      <c r="BB533" s="130"/>
      <c r="BC533" s="122"/>
      <c r="BD533" s="122"/>
      <c r="BE533" s="122"/>
      <c r="BF533" s="130"/>
      <c r="BG533" s="122"/>
      <c r="BH533" s="122"/>
      <c r="BI533" s="122"/>
      <c r="BJ533" s="130"/>
      <c r="BK533" s="122"/>
      <c r="BL533" s="122"/>
      <c r="BM533" s="122"/>
      <c r="BN533" s="130"/>
      <c r="BO533" s="122"/>
      <c r="BP533" s="122"/>
      <c r="BQ533" s="122"/>
      <c r="BR533" s="130"/>
      <c r="BS533" s="122"/>
      <c r="BT533" s="122"/>
      <c r="BU533" s="122"/>
      <c r="BV533" s="130"/>
      <c r="BW533" s="122"/>
      <c r="BX533" s="122"/>
      <c r="BY533" s="122"/>
      <c r="BZ533" s="130"/>
      <c r="CA533" s="122"/>
      <c r="CB533" s="122"/>
      <c r="CC533" s="122"/>
      <c r="CD533" s="130"/>
      <c r="CE533" s="122"/>
      <c r="CF533" s="122"/>
      <c r="CG533" s="122"/>
      <c r="CH533" s="130"/>
      <c r="CI533" s="122"/>
      <c r="CJ533" s="122"/>
      <c r="CK533" s="122"/>
      <c r="CL533" s="130"/>
      <c r="CM533" s="122"/>
      <c r="CN533" s="122"/>
      <c r="CO533" s="122"/>
      <c r="CP533" s="130"/>
      <c r="CQ533" s="122"/>
      <c r="CR533" s="122"/>
      <c r="CS533" s="122"/>
      <c r="CT533" s="130"/>
      <c r="CU533" s="122"/>
      <c r="CV533" s="122"/>
      <c r="CW533" s="122"/>
      <c r="CX533" s="130"/>
      <c r="CY533" s="122"/>
      <c r="CZ533" s="122"/>
      <c r="DA533" s="122"/>
      <c r="DB533" s="130"/>
      <c r="DC533" s="122"/>
      <c r="DD533" s="122"/>
      <c r="DE533" s="122"/>
      <c r="DF533" s="130"/>
      <c r="DG533" s="122"/>
      <c r="DH533" s="122"/>
      <c r="DI533" s="131"/>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2"/>
      <c r="EI533" s="122"/>
      <c r="EJ533" s="122"/>
      <c r="EK533" s="122"/>
    </row>
    <row r="534" spans="1:141" outlineLevel="2" x14ac:dyDescent="0.25">
      <c r="A534" s="90"/>
      <c r="B534" s="90"/>
      <c r="C534" s="90"/>
      <c r="D534" s="90"/>
      <c r="F534" s="100"/>
      <c r="I534" s="101"/>
      <c r="J534" s="100"/>
      <c r="M534" s="101"/>
      <c r="N534" s="100"/>
      <c r="Q534" s="101"/>
      <c r="R534" s="100"/>
      <c r="U534" s="101"/>
      <c r="V534" s="100"/>
      <c r="Y534" s="101"/>
      <c r="Z534" s="100"/>
      <c r="AC534" s="101"/>
      <c r="AD534" s="100"/>
      <c r="AG534" s="101"/>
      <c r="AH534" s="100"/>
      <c r="AK534" s="101"/>
      <c r="AL534" s="100"/>
      <c r="AO534" s="101"/>
      <c r="AP534" s="100"/>
      <c r="AS534" s="101"/>
      <c r="AT534" s="100"/>
      <c r="AW534" s="101"/>
      <c r="AX534" s="100"/>
      <c r="BA534" s="101"/>
      <c r="BB534" s="100"/>
      <c r="BE534" s="101"/>
      <c r="BF534" s="100"/>
      <c r="BI534" s="101"/>
      <c r="BJ534" s="100"/>
      <c r="BM534" s="101"/>
      <c r="BN534" s="100"/>
      <c r="BQ534" s="101"/>
      <c r="BR534" s="100"/>
      <c r="BU534" s="101"/>
      <c r="BV534" s="100"/>
      <c r="BY534" s="101"/>
      <c r="BZ534" s="100"/>
      <c r="CC534" s="101"/>
      <c r="CD534" s="100"/>
      <c r="CG534" s="101"/>
      <c r="CH534" s="100"/>
      <c r="CK534" s="101"/>
      <c r="CL534" s="100"/>
      <c r="CO534" s="101"/>
      <c r="CP534" s="100"/>
      <c r="CS534" s="101"/>
      <c r="CT534" s="100"/>
      <c r="CW534" s="101"/>
      <c r="CX534" s="100"/>
      <c r="DA534" s="101"/>
      <c r="DB534" s="100"/>
      <c r="DE534" s="101"/>
      <c r="DF534" s="100"/>
      <c r="DI534" s="101"/>
    </row>
    <row r="535" spans="1:141" outlineLevel="2" x14ac:dyDescent="0.25">
      <c r="A535" s="90"/>
      <c r="B535" s="90"/>
      <c r="C535" s="111"/>
      <c r="D535" s="90"/>
      <c r="E535" s="132" t="s">
        <v>263</v>
      </c>
      <c r="F535" s="105">
        <f t="shared" ref="F535:AK535" ca="1" si="836">IF(ISNUMBER(F539),F539+IF($I$7=1,F537,0),IF(ISNUMBER(F541),F541+IF($I$7=1,F537,0),""))</f>
        <v>65.195999999999998</v>
      </c>
      <c r="G535" s="106">
        <f t="shared" ca="1" si="836"/>
        <v>66.697000000000003</v>
      </c>
      <c r="H535" s="106">
        <f t="shared" ca="1" si="836"/>
        <v>61.497999999999998</v>
      </c>
      <c r="I535" s="107">
        <f t="shared" ca="1" si="836"/>
        <v>63.253999999999998</v>
      </c>
      <c r="J535" s="105">
        <f t="shared" ca="1" si="836"/>
        <v>58</v>
      </c>
      <c r="K535" s="106">
        <f t="shared" ca="1" si="836"/>
        <v>59</v>
      </c>
      <c r="L535" s="106">
        <f t="shared" ca="1" si="836"/>
        <v>52</v>
      </c>
      <c r="M535" s="107">
        <f t="shared" ca="1" si="836"/>
        <v>0</v>
      </c>
      <c r="N535" s="105">
        <f t="shared" ca="1" si="836"/>
        <v>0</v>
      </c>
      <c r="O535" s="106">
        <f t="shared" ca="1" si="836"/>
        <v>0</v>
      </c>
      <c r="P535" s="106">
        <f t="shared" ca="1" si="836"/>
        <v>0</v>
      </c>
      <c r="Q535" s="107">
        <f t="shared" ca="1" si="836"/>
        <v>0</v>
      </c>
      <c r="R535" s="105">
        <f t="shared" ca="1" si="836"/>
        <v>0</v>
      </c>
      <c r="S535" s="106">
        <f t="shared" ca="1" si="836"/>
        <v>0</v>
      </c>
      <c r="T535" s="106">
        <f t="shared" ca="1" si="836"/>
        <v>0</v>
      </c>
      <c r="U535" s="107">
        <f t="shared" ca="1" si="836"/>
        <v>0</v>
      </c>
      <c r="V535" s="105">
        <f t="shared" ca="1" si="836"/>
        <v>0</v>
      </c>
      <c r="W535" s="106">
        <f t="shared" ca="1" si="836"/>
        <v>0</v>
      </c>
      <c r="X535" s="106">
        <f t="shared" ca="1" si="836"/>
        <v>0</v>
      </c>
      <c r="Y535" s="107">
        <f t="shared" ca="1" si="836"/>
        <v>0</v>
      </c>
      <c r="Z535" s="105">
        <f t="shared" ca="1" si="836"/>
        <v>601</v>
      </c>
      <c r="AA535" s="106">
        <f t="shared" ca="1" si="836"/>
        <v>588</v>
      </c>
      <c r="AB535" s="106">
        <f t="shared" ca="1" si="836"/>
        <v>569</v>
      </c>
      <c r="AC535" s="107">
        <f t="shared" ca="1" si="836"/>
        <v>548</v>
      </c>
      <c r="AD535" s="105">
        <f t="shared" ca="1" si="836"/>
        <v>533</v>
      </c>
      <c r="AE535" s="106">
        <f t="shared" ca="1" si="836"/>
        <v>630</v>
      </c>
      <c r="AF535" s="106">
        <f t="shared" ca="1" si="836"/>
        <v>666</v>
      </c>
      <c r="AG535" s="107">
        <f t="shared" ca="1" si="836"/>
        <v>806</v>
      </c>
      <c r="AH535" s="105">
        <f t="shared" ca="1" si="836"/>
        <v>778</v>
      </c>
      <c r="AI535" s="106">
        <f t="shared" ca="1" si="836"/>
        <v>958</v>
      </c>
      <c r="AJ535" s="106">
        <f t="shared" ca="1" si="836"/>
        <v>970</v>
      </c>
      <c r="AK535" s="107">
        <f t="shared" ca="1" si="836"/>
        <v>1222</v>
      </c>
      <c r="AL535" s="105">
        <f t="shared" ref="AL535:BQ535" ca="1" si="837">IF(ISNUMBER(AL539),AL539+IF($I$7=1,AL537,0),IF(ISNUMBER(AL541),AL541+IF($I$7=1,AL537,0),""))</f>
        <v>1784</v>
      </c>
      <c r="AM535" s="106">
        <f t="shared" ca="1" si="837"/>
        <v>2225</v>
      </c>
      <c r="AN535" s="106">
        <f t="shared" ca="1" si="837"/>
        <v>2762</v>
      </c>
      <c r="AO535" s="107">
        <f t="shared" ca="1" si="837"/>
        <v>3396</v>
      </c>
      <c r="AP535" s="105">
        <f t="shared" ca="1" si="837"/>
        <v>4568</v>
      </c>
      <c r="AQ535" s="106">
        <f t="shared" ca="1" si="837"/>
        <v>5398</v>
      </c>
      <c r="AR535" s="106">
        <f t="shared" ca="1" si="837"/>
        <v>5982</v>
      </c>
      <c r="AS535" s="107">
        <f t="shared" ca="1" si="837"/>
        <v>6081</v>
      </c>
      <c r="AT535" s="105">
        <f t="shared" ca="1" si="837"/>
        <v>7798</v>
      </c>
      <c r="AU535" s="106">
        <f t="shared" ca="1" si="837"/>
        <v>9578</v>
      </c>
      <c r="AV535" s="106">
        <f t="shared" ca="1" si="837"/>
        <v>10276</v>
      </c>
      <c r="AW535" s="107">
        <f t="shared" ca="1" si="837"/>
        <v>10276</v>
      </c>
      <c r="AX535" s="105">
        <f t="shared" ca="1" si="837"/>
        <v>10276</v>
      </c>
      <c r="AY535" s="106">
        <f t="shared" ca="1" si="837"/>
        <v>10276</v>
      </c>
      <c r="AZ535" s="106">
        <f t="shared" ca="1" si="837"/>
        <v>10276</v>
      </c>
      <c r="BA535" s="107">
        <f t="shared" ca="1" si="837"/>
        <v>10276</v>
      </c>
      <c r="BB535" s="105">
        <f t="shared" ca="1" si="837"/>
        <v>10276</v>
      </c>
      <c r="BC535" s="106">
        <f t="shared" ca="1" si="837"/>
        <v>10276</v>
      </c>
      <c r="BD535" s="106">
        <f t="shared" ca="1" si="837"/>
        <v>10276</v>
      </c>
      <c r="BE535" s="107">
        <f t="shared" ca="1" si="837"/>
        <v>10276</v>
      </c>
      <c r="BF535" s="105">
        <f t="shared" ca="1" si="837"/>
        <v>10276</v>
      </c>
      <c r="BG535" s="106">
        <f t="shared" ca="1" si="837"/>
        <v>10276</v>
      </c>
      <c r="BH535" s="106">
        <f t="shared" ca="1" si="837"/>
        <v>10276</v>
      </c>
      <c r="BI535" s="107">
        <f t="shared" ca="1" si="837"/>
        <v>10276</v>
      </c>
      <c r="BJ535" s="105">
        <f t="shared" ca="1" si="837"/>
        <v>10276</v>
      </c>
      <c r="BK535" s="106">
        <f t="shared" ca="1" si="837"/>
        <v>10276</v>
      </c>
      <c r="BL535" s="106">
        <f t="shared" ca="1" si="837"/>
        <v>10276</v>
      </c>
      <c r="BM535" s="107">
        <f t="shared" ca="1" si="837"/>
        <v>10276</v>
      </c>
      <c r="BN535" s="105">
        <f t="shared" ca="1" si="837"/>
        <v>10276</v>
      </c>
      <c r="BO535" s="106">
        <f t="shared" ca="1" si="837"/>
        <v>10276</v>
      </c>
      <c r="BP535" s="106">
        <f t="shared" ca="1" si="837"/>
        <v>10276</v>
      </c>
      <c r="BQ535" s="107">
        <f t="shared" ca="1" si="837"/>
        <v>10276</v>
      </c>
      <c r="BR535" s="105">
        <f t="shared" ref="BR535:CW535" ca="1" si="838">IF(ISNUMBER(BR539),BR539+IF($I$7=1,BR537,0),IF(ISNUMBER(BR541),BR541+IF($I$7=1,BR537,0),""))</f>
        <v>10276</v>
      </c>
      <c r="BS535" s="106">
        <f t="shared" ca="1" si="838"/>
        <v>10276</v>
      </c>
      <c r="BT535" s="106">
        <f t="shared" ca="1" si="838"/>
        <v>10276</v>
      </c>
      <c r="BU535" s="107">
        <f t="shared" ca="1" si="838"/>
        <v>10276</v>
      </c>
      <c r="BV535" s="105">
        <f t="shared" ca="1" si="838"/>
        <v>10276</v>
      </c>
      <c r="BW535" s="106">
        <f t="shared" ca="1" si="838"/>
        <v>10276</v>
      </c>
      <c r="BX535" s="106">
        <f t="shared" ca="1" si="838"/>
        <v>10276</v>
      </c>
      <c r="BY535" s="107">
        <f t="shared" ca="1" si="838"/>
        <v>10276</v>
      </c>
      <c r="BZ535" s="105">
        <f t="shared" ca="1" si="838"/>
        <v>10276</v>
      </c>
      <c r="CA535" s="106">
        <f t="shared" ca="1" si="838"/>
        <v>10276</v>
      </c>
      <c r="CB535" s="106">
        <f t="shared" ca="1" si="838"/>
        <v>10276</v>
      </c>
      <c r="CC535" s="107">
        <f t="shared" ca="1" si="838"/>
        <v>10276</v>
      </c>
      <c r="CD535" s="105">
        <f t="shared" ca="1" si="838"/>
        <v>10276</v>
      </c>
      <c r="CE535" s="106">
        <f t="shared" ca="1" si="838"/>
        <v>10276</v>
      </c>
      <c r="CF535" s="106">
        <f t="shared" ca="1" si="838"/>
        <v>10276</v>
      </c>
      <c r="CG535" s="107">
        <f t="shared" ca="1" si="838"/>
        <v>10276</v>
      </c>
      <c r="CH535" s="105">
        <f t="shared" ca="1" si="838"/>
        <v>10276</v>
      </c>
      <c r="CI535" s="106">
        <f t="shared" ca="1" si="838"/>
        <v>10276</v>
      </c>
      <c r="CJ535" s="106">
        <f t="shared" ca="1" si="838"/>
        <v>10276</v>
      </c>
      <c r="CK535" s="107">
        <f t="shared" ca="1" si="838"/>
        <v>10276</v>
      </c>
      <c r="CL535" s="105">
        <f t="shared" ca="1" si="838"/>
        <v>10276</v>
      </c>
      <c r="CM535" s="106">
        <f t="shared" ca="1" si="838"/>
        <v>10276</v>
      </c>
      <c r="CN535" s="106">
        <f t="shared" ca="1" si="838"/>
        <v>10276</v>
      </c>
      <c r="CO535" s="107">
        <f t="shared" ca="1" si="838"/>
        <v>10276</v>
      </c>
      <c r="CP535" s="105">
        <f t="shared" ca="1" si="838"/>
        <v>10276</v>
      </c>
      <c r="CQ535" s="106">
        <f t="shared" ca="1" si="838"/>
        <v>10276</v>
      </c>
      <c r="CR535" s="106">
        <f t="shared" ca="1" si="838"/>
        <v>10276</v>
      </c>
      <c r="CS535" s="107">
        <f t="shared" ca="1" si="838"/>
        <v>10276</v>
      </c>
      <c r="CT535" s="105">
        <f t="shared" ca="1" si="838"/>
        <v>10276</v>
      </c>
      <c r="CU535" s="106">
        <f t="shared" ca="1" si="838"/>
        <v>10276</v>
      </c>
      <c r="CV535" s="106">
        <f t="shared" ca="1" si="838"/>
        <v>10276</v>
      </c>
      <c r="CW535" s="107">
        <f t="shared" ca="1" si="838"/>
        <v>10276</v>
      </c>
      <c r="CX535" s="105">
        <f t="shared" ref="CX535:DI535" ca="1" si="839">IF(ISNUMBER(CX539),CX539+IF($I$7=1,CX537,0),IF(ISNUMBER(CX541),CX541+IF($I$7=1,CX537,0),""))</f>
        <v>10276</v>
      </c>
      <c r="CY535" s="106">
        <f t="shared" ca="1" si="839"/>
        <v>10276</v>
      </c>
      <c r="CZ535" s="106">
        <f t="shared" ca="1" si="839"/>
        <v>10276</v>
      </c>
      <c r="DA535" s="107">
        <f t="shared" ca="1" si="839"/>
        <v>10276</v>
      </c>
      <c r="DB535" s="105">
        <f t="shared" ca="1" si="839"/>
        <v>10276</v>
      </c>
      <c r="DC535" s="106">
        <f t="shared" ca="1" si="839"/>
        <v>10276</v>
      </c>
      <c r="DD535" s="106">
        <f t="shared" ca="1" si="839"/>
        <v>10276</v>
      </c>
      <c r="DE535" s="107">
        <f t="shared" ca="1" si="839"/>
        <v>10276</v>
      </c>
      <c r="DF535" s="105">
        <f t="shared" ca="1" si="839"/>
        <v>10276</v>
      </c>
      <c r="DG535" s="106">
        <f t="shared" ca="1" si="839"/>
        <v>10276</v>
      </c>
      <c r="DH535" s="106">
        <f t="shared" ca="1" si="839"/>
        <v>10276</v>
      </c>
      <c r="DI535" s="107">
        <f t="shared" ca="1" si="839"/>
        <v>10276</v>
      </c>
      <c r="DK535" s="106">
        <f t="shared" ref="DK535:EK535" ca="1" si="840">SUM(OFFSET($E535,,MATCH(DK$3,$F$5:$DI$5,0)+3,,1))</f>
        <v>63.253999999999998</v>
      </c>
      <c r="DL535" s="106">
        <f t="shared" ca="1" si="840"/>
        <v>0</v>
      </c>
      <c r="DM535" s="106">
        <f t="shared" ca="1" si="840"/>
        <v>0</v>
      </c>
      <c r="DN535" s="106">
        <f t="shared" ca="1" si="840"/>
        <v>0</v>
      </c>
      <c r="DO535" s="106">
        <f t="shared" ca="1" si="840"/>
        <v>0</v>
      </c>
      <c r="DP535" s="106">
        <f t="shared" ca="1" si="840"/>
        <v>548</v>
      </c>
      <c r="DQ535" s="106">
        <f t="shared" ca="1" si="840"/>
        <v>806</v>
      </c>
      <c r="DR535" s="106">
        <f t="shared" ca="1" si="840"/>
        <v>1222</v>
      </c>
      <c r="DS535" s="106">
        <f t="shared" ca="1" si="840"/>
        <v>3396</v>
      </c>
      <c r="DT535" s="106">
        <f t="shared" ca="1" si="840"/>
        <v>6081</v>
      </c>
      <c r="DU535" s="106">
        <f t="shared" ca="1" si="840"/>
        <v>10276</v>
      </c>
      <c r="DV535" s="106">
        <f t="shared" ca="1" si="840"/>
        <v>10276</v>
      </c>
      <c r="DW535" s="106">
        <f t="shared" ca="1" si="840"/>
        <v>10276</v>
      </c>
      <c r="DX535" s="106">
        <f t="shared" ca="1" si="840"/>
        <v>10276</v>
      </c>
      <c r="DY535" s="106">
        <f t="shared" ca="1" si="840"/>
        <v>10276</v>
      </c>
      <c r="DZ535" s="106">
        <f t="shared" ca="1" si="840"/>
        <v>10276</v>
      </c>
      <c r="EA535" s="106">
        <f t="shared" ca="1" si="840"/>
        <v>10276</v>
      </c>
      <c r="EB535" s="106">
        <f t="shared" ca="1" si="840"/>
        <v>10276</v>
      </c>
      <c r="EC535" s="106">
        <f t="shared" ca="1" si="840"/>
        <v>10276</v>
      </c>
      <c r="ED535" s="106">
        <f t="shared" ca="1" si="840"/>
        <v>10276</v>
      </c>
      <c r="EE535" s="106">
        <f t="shared" ca="1" si="840"/>
        <v>10276</v>
      </c>
      <c r="EF535" s="106">
        <f t="shared" ca="1" si="840"/>
        <v>10276</v>
      </c>
      <c r="EG535" s="106">
        <f t="shared" ca="1" si="840"/>
        <v>10276</v>
      </c>
      <c r="EH535" s="106">
        <f t="shared" ca="1" si="840"/>
        <v>10276</v>
      </c>
      <c r="EI535" s="106">
        <f t="shared" ca="1" si="840"/>
        <v>10276</v>
      </c>
      <c r="EJ535" s="106">
        <f t="shared" ca="1" si="840"/>
        <v>10276</v>
      </c>
      <c r="EK535" s="106">
        <f t="shared" ca="1" si="840"/>
        <v>10276</v>
      </c>
    </row>
    <row r="536" spans="1:141" outlineLevel="2" x14ac:dyDescent="0.25">
      <c r="A536" s="90"/>
      <c r="B536" s="90"/>
      <c r="C536" s="90"/>
      <c r="D536" s="90"/>
      <c r="F536" s="100"/>
      <c r="I536" s="101"/>
      <c r="J536" s="100"/>
      <c r="M536" s="101"/>
      <c r="N536" s="100"/>
      <c r="Q536" s="101"/>
      <c r="R536" s="100"/>
      <c r="U536" s="101"/>
      <c r="V536" s="100"/>
      <c r="Y536" s="101"/>
      <c r="Z536" s="100"/>
      <c r="AC536" s="101"/>
      <c r="AD536" s="100"/>
      <c r="AG536" s="101"/>
      <c r="AH536" s="100"/>
      <c r="AK536" s="101"/>
      <c r="AL536" s="100"/>
      <c r="AO536" s="101"/>
      <c r="AP536" s="100"/>
      <c r="AS536" s="101"/>
      <c r="AT536" s="100"/>
      <c r="AW536" s="101"/>
      <c r="AX536" s="100"/>
      <c r="BA536" s="101"/>
      <c r="BB536" s="100"/>
      <c r="BE536" s="101"/>
      <c r="BF536" s="100"/>
      <c r="BI536" s="101"/>
      <c r="BJ536" s="100"/>
      <c r="BM536" s="101"/>
      <c r="BN536" s="100"/>
      <c r="BQ536" s="101"/>
      <c r="BR536" s="100"/>
      <c r="BU536" s="101"/>
      <c r="BV536" s="100"/>
      <c r="BY536" s="101"/>
      <c r="BZ536" s="100"/>
      <c r="CC536" s="101"/>
      <c r="CD536" s="100"/>
      <c r="CG536" s="101"/>
      <c r="CH536" s="100"/>
      <c r="CK536" s="101"/>
      <c r="CL536" s="100"/>
      <c r="CO536" s="101"/>
      <c r="CP536" s="100"/>
      <c r="CS536" s="101"/>
      <c r="CT536" s="100"/>
      <c r="CW536" s="101"/>
      <c r="CX536" s="100"/>
      <c r="DA536" s="101"/>
      <c r="DB536" s="100"/>
      <c r="DE536" s="101"/>
      <c r="DF536" s="100"/>
      <c r="DI536" s="101"/>
    </row>
    <row r="537" spans="1:141" outlineLevel="2" x14ac:dyDescent="0.25">
      <c r="A537" s="90" t="str">
        <f>A539</f>
        <v>bs</v>
      </c>
      <c r="B537" s="90" t="str">
        <f>B539</f>
        <v>taxAssets</v>
      </c>
      <c r="C537" s="111">
        <f>C539</f>
        <v>9.9999999999999995E-7</v>
      </c>
      <c r="D537" s="90"/>
      <c r="E537" t="str">
        <f>CONCATENATE(E535," - adjustment")</f>
        <v>Tax assets - adjustment</v>
      </c>
      <c r="F537" s="117">
        <v>0</v>
      </c>
      <c r="G537" s="118">
        <v>0</v>
      </c>
      <c r="H537" s="118">
        <v>0</v>
      </c>
      <c r="I537" s="119" cm="1">
        <f t="array" aca="1" ref="I537" ca="1">IF(ISNUMBER(INDEX('DataModel-NVDA'!$ET$4:$FT$109,MATCH(1,('DataModel-NVDA'!$EO$4:$EO$109=$A537)*('DataModel-NVDA'!$EP$4:$EP$109=$B537),0),MATCH(CONCATENATE("FY ",RIGHT(I$3,4)),'DataModel-NVDA'!$ET$2:$FT$2,0))*$C537),INDEX('DataModel-NVDA'!$ET$4:$FT$109,MATCH(1,('DataModel-NVDA'!$EO$4:$EO$109=$A537)*('DataModel-NVDA'!$EP$4:$EP$109=$B537),0),MATCH(CONCATENATE("FY ",RIGHT(I$3,4)),'DataModel-NVDA'!$ET$2:$FT$2,0))*$C537,0)</f>
        <v>63.253999999999998</v>
      </c>
      <c r="J537" s="117">
        <v>0</v>
      </c>
      <c r="K537" s="118">
        <v>0</v>
      </c>
      <c r="L537" s="118">
        <v>0</v>
      </c>
      <c r="M537" s="119" cm="1">
        <f t="array" aca="1" ref="M537" ca="1">IF(ISNUMBER(INDEX('DataModel-NVDA'!$ET$4:$FT$109,MATCH(1,('DataModel-NVDA'!$EO$4:$EO$109=$A537)*('DataModel-NVDA'!$EP$4:$EP$109=$B537),0),MATCH(CONCATENATE("FY ",RIGHT(M$3,4)),'DataModel-NVDA'!$ET$2:$FT$2,0))*$C537),INDEX('DataModel-NVDA'!$ET$4:$FT$109,MATCH(1,('DataModel-NVDA'!$EO$4:$EO$109=$A537)*('DataModel-NVDA'!$EP$4:$EP$109=$B537),0),MATCH(CONCATENATE("FY ",RIGHT(M$3,4)),'DataModel-NVDA'!$ET$2:$FT$2,0))*$C537,0)</f>
        <v>0</v>
      </c>
      <c r="N537" s="117">
        <v>0</v>
      </c>
      <c r="O537" s="118">
        <v>0</v>
      </c>
      <c r="P537" s="118">
        <v>0</v>
      </c>
      <c r="Q537" s="119" cm="1">
        <f t="array" aca="1" ref="Q537" ca="1">IF(ISNUMBER(INDEX('DataModel-NVDA'!$ET$4:$FT$109,MATCH(1,('DataModel-NVDA'!$EO$4:$EO$109=$A537)*('DataModel-NVDA'!$EP$4:$EP$109=$B537),0),MATCH(CONCATENATE("FY ",RIGHT(Q$3,4)),'DataModel-NVDA'!$ET$2:$FT$2,0))*$C537),INDEX('DataModel-NVDA'!$ET$4:$FT$109,MATCH(1,('DataModel-NVDA'!$EO$4:$EO$109=$A537)*('DataModel-NVDA'!$EP$4:$EP$109=$B537),0),MATCH(CONCATENATE("FY ",RIGHT(Q$3,4)),'DataModel-NVDA'!$ET$2:$FT$2,0))*$C537,0)</f>
        <v>0</v>
      </c>
      <c r="R537" s="117">
        <v>0</v>
      </c>
      <c r="S537" s="118">
        <v>0</v>
      </c>
      <c r="T537" s="118">
        <v>0</v>
      </c>
      <c r="U537" s="119" cm="1">
        <f t="array" aca="1" ref="U537" ca="1">IF(ISNUMBER(INDEX('DataModel-NVDA'!$ET$4:$FT$109,MATCH(1,('DataModel-NVDA'!$EO$4:$EO$109=$A537)*('DataModel-NVDA'!$EP$4:$EP$109=$B537),0),MATCH(CONCATENATE("FY ",RIGHT(U$3,4)),'DataModel-NVDA'!$ET$2:$FT$2,0))*$C537),INDEX('DataModel-NVDA'!$ET$4:$FT$109,MATCH(1,('DataModel-NVDA'!$EO$4:$EO$109=$A537)*('DataModel-NVDA'!$EP$4:$EP$109=$B537),0),MATCH(CONCATENATE("FY ",RIGHT(U$3,4)),'DataModel-NVDA'!$ET$2:$FT$2,0))*$C537,0)</f>
        <v>0</v>
      </c>
      <c r="V537" s="117">
        <v>0</v>
      </c>
      <c r="W537" s="118">
        <v>0</v>
      </c>
      <c r="X537" s="118">
        <v>0</v>
      </c>
      <c r="Y537" s="119" cm="1">
        <f t="array" aca="1" ref="Y537" ca="1">IF(ISNUMBER(INDEX('DataModel-NVDA'!$ET$4:$FT$109,MATCH(1,('DataModel-NVDA'!$EO$4:$EO$109=$A537)*('DataModel-NVDA'!$EP$4:$EP$109=$B537),0),MATCH(CONCATENATE("FY ",RIGHT(Y$3,4)),'DataModel-NVDA'!$ET$2:$FT$2,0))*$C537),INDEX('DataModel-NVDA'!$ET$4:$FT$109,MATCH(1,('DataModel-NVDA'!$EO$4:$EO$109=$A537)*('DataModel-NVDA'!$EP$4:$EP$109=$B537),0),MATCH(CONCATENATE("FY ",RIGHT(Y$3,4)),'DataModel-NVDA'!$ET$2:$FT$2,0))*$C537,0)</f>
        <v>0</v>
      </c>
      <c r="Z537" s="117">
        <v>0</v>
      </c>
      <c r="AA537" s="118">
        <v>0</v>
      </c>
      <c r="AB537" s="118">
        <v>0</v>
      </c>
      <c r="AC537" s="119" cm="1">
        <f t="array" aca="1" ref="AC537" ca="1">IF(ISNUMBER(INDEX('DataModel-NVDA'!$ET$4:$FT$109,MATCH(1,('DataModel-NVDA'!$EO$4:$EO$109=$A537)*('DataModel-NVDA'!$EP$4:$EP$109=$B537),0),MATCH(CONCATENATE("FY ",RIGHT(AC$3,4)),'DataModel-NVDA'!$ET$2:$FT$2,0))*$C537),INDEX('DataModel-NVDA'!$ET$4:$FT$109,MATCH(1,('DataModel-NVDA'!$EO$4:$EO$109=$A537)*('DataModel-NVDA'!$EP$4:$EP$109=$B537),0),MATCH(CONCATENATE("FY ",RIGHT(AC$3,4)),'DataModel-NVDA'!$ET$2:$FT$2,0))*$C537,0)</f>
        <v>0</v>
      </c>
      <c r="AD537" s="117">
        <v>0</v>
      </c>
      <c r="AE537" s="118">
        <v>0</v>
      </c>
      <c r="AF537" s="118">
        <v>0</v>
      </c>
      <c r="AG537" s="119" cm="1">
        <f t="array" aca="1" ref="AG537" ca="1">IF(ISNUMBER(INDEX('DataModel-NVDA'!$ET$4:$FT$109,MATCH(1,('DataModel-NVDA'!$EO$4:$EO$109=$A537)*('DataModel-NVDA'!$EP$4:$EP$109=$B537),0),MATCH(CONCATENATE("FY ",RIGHT(AG$3,4)),'DataModel-NVDA'!$ET$2:$FT$2,0))*$C537),INDEX('DataModel-NVDA'!$ET$4:$FT$109,MATCH(1,('DataModel-NVDA'!$EO$4:$EO$109=$A537)*('DataModel-NVDA'!$EP$4:$EP$109=$B537),0),MATCH(CONCATENATE("FY ",RIGHT(AG$3,4)),'DataModel-NVDA'!$ET$2:$FT$2,0))*$C537,0)</f>
        <v>0</v>
      </c>
      <c r="AH537" s="117">
        <v>0</v>
      </c>
      <c r="AI537" s="118">
        <v>0</v>
      </c>
      <c r="AJ537" s="118">
        <v>0</v>
      </c>
      <c r="AK537" s="119" cm="1">
        <f t="array" aca="1" ref="AK537" ca="1">IF(ISNUMBER(INDEX('DataModel-NVDA'!$ET$4:$FT$109,MATCH(1,('DataModel-NVDA'!$EO$4:$EO$109=$A537)*('DataModel-NVDA'!$EP$4:$EP$109=$B537),0),MATCH(CONCATENATE("FY ",RIGHT(AK$3,4)),'DataModel-NVDA'!$ET$2:$FT$2,0))*$C537),INDEX('DataModel-NVDA'!$ET$4:$FT$109,MATCH(1,('DataModel-NVDA'!$EO$4:$EO$109=$A537)*('DataModel-NVDA'!$EP$4:$EP$109=$B537),0),MATCH(CONCATENATE("FY ",RIGHT(AK$3,4)),'DataModel-NVDA'!$ET$2:$FT$2,0))*$C537,0)</f>
        <v>0</v>
      </c>
      <c r="AL537" s="117">
        <v>0</v>
      </c>
      <c r="AM537" s="118">
        <v>0</v>
      </c>
      <c r="AN537" s="118">
        <v>0</v>
      </c>
      <c r="AO537" s="119" cm="1">
        <f t="array" aca="1" ref="AO537" ca="1">IF(ISNUMBER(INDEX('DataModel-NVDA'!$ET$4:$FT$109,MATCH(1,('DataModel-NVDA'!$EO$4:$EO$109=$A537)*('DataModel-NVDA'!$EP$4:$EP$109=$B537),0),MATCH(CONCATENATE("FY ",RIGHT(AO$3,4)),'DataModel-NVDA'!$ET$2:$FT$2,0))*$C537),INDEX('DataModel-NVDA'!$ET$4:$FT$109,MATCH(1,('DataModel-NVDA'!$EO$4:$EO$109=$A537)*('DataModel-NVDA'!$EP$4:$EP$109=$B537),0),MATCH(CONCATENATE("FY ",RIGHT(AO$3,4)),'DataModel-NVDA'!$ET$2:$FT$2,0))*$C537,0)</f>
        <v>0</v>
      </c>
      <c r="AP537" s="117">
        <v>0</v>
      </c>
      <c r="AQ537" s="118">
        <v>0</v>
      </c>
      <c r="AR537" s="118">
        <v>0</v>
      </c>
      <c r="AS537" s="119" cm="1">
        <f t="array" aca="1" ref="AS537" ca="1">IF(ISNUMBER(INDEX('DataModel-NVDA'!$ET$4:$FT$109,MATCH(1,('DataModel-NVDA'!$EO$4:$EO$109=$A537)*('DataModel-NVDA'!$EP$4:$EP$109=$B537),0),MATCH(CONCATENATE("FY ",RIGHT(AS$3,4)),'DataModel-NVDA'!$ET$2:$FT$2,0))*$C537),INDEX('DataModel-NVDA'!$ET$4:$FT$109,MATCH(1,('DataModel-NVDA'!$EO$4:$EO$109=$A537)*('DataModel-NVDA'!$EP$4:$EP$109=$B537),0),MATCH(CONCATENATE("FY ",RIGHT(AS$3,4)),'DataModel-NVDA'!$ET$2:$FT$2,0))*$C537,0)</f>
        <v>0</v>
      </c>
      <c r="AT537" s="117">
        <v>0</v>
      </c>
      <c r="AU537" s="118">
        <v>0</v>
      </c>
      <c r="AV537" s="118">
        <v>0</v>
      </c>
      <c r="AW537" s="119" cm="1">
        <f t="array" aca="1" ref="AW537" ca="1">IF(ISNUMBER(INDEX('DataModel-NVDA'!$ET$4:$FT$109,MATCH(1,('DataModel-NVDA'!$EO$4:$EO$109=$A537)*('DataModel-NVDA'!$EP$4:$EP$109=$B537),0),MATCH(CONCATENATE("FY ",RIGHT(AW$3,4)),'DataModel-NVDA'!$ET$2:$FT$2,0))*$C537),INDEX('DataModel-NVDA'!$ET$4:$FT$109,MATCH(1,('DataModel-NVDA'!$EO$4:$EO$109=$A537)*('DataModel-NVDA'!$EP$4:$EP$109=$B537),0),MATCH(CONCATENATE("FY ",RIGHT(AW$3,4)),'DataModel-NVDA'!$ET$2:$FT$2,0))*$C537,0)</f>
        <v>0</v>
      </c>
      <c r="AX537" s="117">
        <v>0</v>
      </c>
      <c r="AY537" s="118">
        <v>0</v>
      </c>
      <c r="AZ537" s="118">
        <v>0</v>
      </c>
      <c r="BA537" s="119" cm="1">
        <f t="array" aca="1" ref="BA537" ca="1">IF(ISNUMBER(INDEX('DataModel-NVDA'!$ET$4:$FT$109,MATCH(1,('DataModel-NVDA'!$EO$4:$EO$109=$A537)*('DataModel-NVDA'!$EP$4:$EP$109=$B537),0),MATCH(CONCATENATE("FY ",RIGHT(BA$3,4)),'DataModel-NVDA'!$ET$2:$FT$2,0))*$C537),INDEX('DataModel-NVDA'!$ET$4:$FT$109,MATCH(1,('DataModel-NVDA'!$EO$4:$EO$109=$A537)*('DataModel-NVDA'!$EP$4:$EP$109=$B537),0),MATCH(CONCATENATE("FY ",RIGHT(BA$3,4)),'DataModel-NVDA'!$ET$2:$FT$2,0))*$C537,0)</f>
        <v>0</v>
      </c>
      <c r="BB537" s="117">
        <v>0</v>
      </c>
      <c r="BC537" s="118">
        <v>0</v>
      </c>
      <c r="BD537" s="118">
        <v>0</v>
      </c>
      <c r="BE537" s="119" cm="1">
        <f t="array" aca="1" ref="BE537" ca="1">IF(ISNUMBER(INDEX('DataModel-NVDA'!$ET$4:$FT$109,MATCH(1,('DataModel-NVDA'!$EO$4:$EO$109=$A537)*('DataModel-NVDA'!$EP$4:$EP$109=$B537),0),MATCH(CONCATENATE("FY ",RIGHT(BE$3,4)),'DataModel-NVDA'!$ET$2:$FT$2,0))*$C537),INDEX('DataModel-NVDA'!$ET$4:$FT$109,MATCH(1,('DataModel-NVDA'!$EO$4:$EO$109=$A537)*('DataModel-NVDA'!$EP$4:$EP$109=$B537),0),MATCH(CONCATENATE("FY ",RIGHT(BE$3,4)),'DataModel-NVDA'!$ET$2:$FT$2,0))*$C537,0)</f>
        <v>0</v>
      </c>
      <c r="BF537" s="117">
        <v>0</v>
      </c>
      <c r="BG537" s="118">
        <v>0</v>
      </c>
      <c r="BH537" s="118">
        <v>0</v>
      </c>
      <c r="BI537" s="119" cm="1">
        <f t="array" aca="1" ref="BI537" ca="1">IF(ISNUMBER(INDEX('DataModel-NVDA'!$ET$4:$FT$109,MATCH(1,('DataModel-NVDA'!$EO$4:$EO$109=$A537)*('DataModel-NVDA'!$EP$4:$EP$109=$B537),0),MATCH(CONCATENATE("FY ",RIGHT(BI$3,4)),'DataModel-NVDA'!$ET$2:$FT$2,0))*$C537),INDEX('DataModel-NVDA'!$ET$4:$FT$109,MATCH(1,('DataModel-NVDA'!$EO$4:$EO$109=$A537)*('DataModel-NVDA'!$EP$4:$EP$109=$B537),0),MATCH(CONCATENATE("FY ",RIGHT(BI$3,4)),'DataModel-NVDA'!$ET$2:$FT$2,0))*$C537,0)</f>
        <v>0</v>
      </c>
      <c r="BJ537" s="117">
        <v>0</v>
      </c>
      <c r="BK537" s="118">
        <v>0</v>
      </c>
      <c r="BL537" s="118">
        <v>0</v>
      </c>
      <c r="BM537" s="119" cm="1">
        <f t="array" aca="1" ref="BM537" ca="1">IF(ISNUMBER(INDEX('DataModel-NVDA'!$ET$4:$FT$109,MATCH(1,('DataModel-NVDA'!$EO$4:$EO$109=$A537)*('DataModel-NVDA'!$EP$4:$EP$109=$B537),0),MATCH(CONCATENATE("FY ",RIGHT(BM$3,4)),'DataModel-NVDA'!$ET$2:$FT$2,0))*$C537),INDEX('DataModel-NVDA'!$ET$4:$FT$109,MATCH(1,('DataModel-NVDA'!$EO$4:$EO$109=$A537)*('DataModel-NVDA'!$EP$4:$EP$109=$B537),0),MATCH(CONCATENATE("FY ",RIGHT(BM$3,4)),'DataModel-NVDA'!$ET$2:$FT$2,0))*$C537,0)</f>
        <v>0</v>
      </c>
      <c r="BN537" s="117">
        <v>0</v>
      </c>
      <c r="BO537" s="118">
        <v>0</v>
      </c>
      <c r="BP537" s="118">
        <v>0</v>
      </c>
      <c r="BQ537" s="119" cm="1">
        <f t="array" aca="1" ref="BQ537" ca="1">IF(ISNUMBER(INDEX('DataModel-NVDA'!$ET$4:$FT$109,MATCH(1,('DataModel-NVDA'!$EO$4:$EO$109=$A537)*('DataModel-NVDA'!$EP$4:$EP$109=$B537),0),MATCH(CONCATENATE("FY ",RIGHT(BQ$3,4)),'DataModel-NVDA'!$ET$2:$FT$2,0))*$C537),INDEX('DataModel-NVDA'!$ET$4:$FT$109,MATCH(1,('DataModel-NVDA'!$EO$4:$EO$109=$A537)*('DataModel-NVDA'!$EP$4:$EP$109=$B537),0),MATCH(CONCATENATE("FY ",RIGHT(BQ$3,4)),'DataModel-NVDA'!$ET$2:$FT$2,0))*$C537,0)</f>
        <v>0</v>
      </c>
      <c r="BR537" s="117">
        <v>0</v>
      </c>
      <c r="BS537" s="118">
        <v>0</v>
      </c>
      <c r="BT537" s="118">
        <v>0</v>
      </c>
      <c r="BU537" s="119" cm="1">
        <f t="array" aca="1" ref="BU537" ca="1">IF(ISNUMBER(INDEX('DataModel-NVDA'!$ET$4:$FT$109,MATCH(1,('DataModel-NVDA'!$EO$4:$EO$109=$A537)*('DataModel-NVDA'!$EP$4:$EP$109=$B537),0),MATCH(CONCATENATE("FY ",RIGHT(BU$3,4)),'DataModel-NVDA'!$ET$2:$FT$2,0))*$C537),INDEX('DataModel-NVDA'!$ET$4:$FT$109,MATCH(1,('DataModel-NVDA'!$EO$4:$EO$109=$A537)*('DataModel-NVDA'!$EP$4:$EP$109=$B537),0),MATCH(CONCATENATE("FY ",RIGHT(BU$3,4)),'DataModel-NVDA'!$ET$2:$FT$2,0))*$C537,0)</f>
        <v>0</v>
      </c>
      <c r="BV537" s="117">
        <v>0</v>
      </c>
      <c r="BW537" s="118">
        <v>0</v>
      </c>
      <c r="BX537" s="118">
        <v>0</v>
      </c>
      <c r="BY537" s="119" cm="1">
        <f t="array" aca="1" ref="BY537" ca="1">IF(ISNUMBER(INDEX('DataModel-NVDA'!$ET$4:$FT$109,MATCH(1,('DataModel-NVDA'!$EO$4:$EO$109=$A537)*('DataModel-NVDA'!$EP$4:$EP$109=$B537),0),MATCH(CONCATENATE("FY ",RIGHT(BY$3,4)),'DataModel-NVDA'!$ET$2:$FT$2,0))*$C537),INDEX('DataModel-NVDA'!$ET$4:$FT$109,MATCH(1,('DataModel-NVDA'!$EO$4:$EO$109=$A537)*('DataModel-NVDA'!$EP$4:$EP$109=$B537),0),MATCH(CONCATENATE("FY ",RIGHT(BY$3,4)),'DataModel-NVDA'!$ET$2:$FT$2,0))*$C537,0)</f>
        <v>0</v>
      </c>
      <c r="BZ537" s="117">
        <v>0</v>
      </c>
      <c r="CA537" s="118">
        <v>0</v>
      </c>
      <c r="CB537" s="118">
        <v>0</v>
      </c>
      <c r="CC537" s="119" cm="1">
        <f t="array" aca="1" ref="CC537" ca="1">IF(ISNUMBER(INDEX('DataModel-NVDA'!$ET$4:$FT$109,MATCH(1,('DataModel-NVDA'!$EO$4:$EO$109=$A537)*('DataModel-NVDA'!$EP$4:$EP$109=$B537),0),MATCH(CONCATENATE("FY ",RIGHT(CC$3,4)),'DataModel-NVDA'!$ET$2:$FT$2,0))*$C537),INDEX('DataModel-NVDA'!$ET$4:$FT$109,MATCH(1,('DataModel-NVDA'!$EO$4:$EO$109=$A537)*('DataModel-NVDA'!$EP$4:$EP$109=$B537),0),MATCH(CONCATENATE("FY ",RIGHT(CC$3,4)),'DataModel-NVDA'!$ET$2:$FT$2,0))*$C537,0)</f>
        <v>0</v>
      </c>
      <c r="CD537" s="117">
        <v>0</v>
      </c>
      <c r="CE537" s="118">
        <v>0</v>
      </c>
      <c r="CF537" s="118">
        <v>0</v>
      </c>
      <c r="CG537" s="119" cm="1">
        <f t="array" aca="1" ref="CG537" ca="1">IF(ISNUMBER(INDEX('DataModel-NVDA'!$ET$4:$FT$109,MATCH(1,('DataModel-NVDA'!$EO$4:$EO$109=$A537)*('DataModel-NVDA'!$EP$4:$EP$109=$B537),0),MATCH(CONCATENATE("FY ",RIGHT(CG$3,4)),'DataModel-NVDA'!$ET$2:$FT$2,0))*$C537),INDEX('DataModel-NVDA'!$ET$4:$FT$109,MATCH(1,('DataModel-NVDA'!$EO$4:$EO$109=$A537)*('DataModel-NVDA'!$EP$4:$EP$109=$B537),0),MATCH(CONCATENATE("FY ",RIGHT(CG$3,4)),'DataModel-NVDA'!$ET$2:$FT$2,0))*$C537,0)</f>
        <v>0</v>
      </c>
      <c r="CH537" s="117">
        <v>0</v>
      </c>
      <c r="CI537" s="118">
        <v>0</v>
      </c>
      <c r="CJ537" s="118">
        <v>0</v>
      </c>
      <c r="CK537" s="119" cm="1">
        <f t="array" aca="1" ref="CK537" ca="1">IF(ISNUMBER(INDEX('DataModel-NVDA'!$ET$4:$FT$109,MATCH(1,('DataModel-NVDA'!$EO$4:$EO$109=$A537)*('DataModel-NVDA'!$EP$4:$EP$109=$B537),0),MATCH(CONCATENATE("FY ",RIGHT(CK$3,4)),'DataModel-NVDA'!$ET$2:$FT$2,0))*$C537),INDEX('DataModel-NVDA'!$ET$4:$FT$109,MATCH(1,('DataModel-NVDA'!$EO$4:$EO$109=$A537)*('DataModel-NVDA'!$EP$4:$EP$109=$B537),0),MATCH(CONCATENATE("FY ",RIGHT(CK$3,4)),'DataModel-NVDA'!$ET$2:$FT$2,0))*$C537,0)</f>
        <v>0</v>
      </c>
      <c r="CL537" s="117">
        <v>0</v>
      </c>
      <c r="CM537" s="118">
        <v>0</v>
      </c>
      <c r="CN537" s="118">
        <v>0</v>
      </c>
      <c r="CO537" s="119" cm="1">
        <f t="array" aca="1" ref="CO537" ca="1">IF(ISNUMBER(INDEX('DataModel-NVDA'!$ET$4:$FT$109,MATCH(1,('DataModel-NVDA'!$EO$4:$EO$109=$A537)*('DataModel-NVDA'!$EP$4:$EP$109=$B537),0),MATCH(CONCATENATE("FY ",RIGHT(CO$3,4)),'DataModel-NVDA'!$ET$2:$FT$2,0))*$C537),INDEX('DataModel-NVDA'!$ET$4:$FT$109,MATCH(1,('DataModel-NVDA'!$EO$4:$EO$109=$A537)*('DataModel-NVDA'!$EP$4:$EP$109=$B537),0),MATCH(CONCATENATE("FY ",RIGHT(CO$3,4)),'DataModel-NVDA'!$ET$2:$FT$2,0))*$C537,0)</f>
        <v>0</v>
      </c>
      <c r="CP537" s="117">
        <v>0</v>
      </c>
      <c r="CQ537" s="118">
        <v>0</v>
      </c>
      <c r="CR537" s="118">
        <v>0</v>
      </c>
      <c r="CS537" s="119" cm="1">
        <f t="array" aca="1" ref="CS537" ca="1">IF(ISNUMBER(INDEX('DataModel-NVDA'!$ET$4:$FT$109,MATCH(1,('DataModel-NVDA'!$EO$4:$EO$109=$A537)*('DataModel-NVDA'!$EP$4:$EP$109=$B537),0),MATCH(CONCATENATE("FY ",RIGHT(CS$3,4)),'DataModel-NVDA'!$ET$2:$FT$2,0))*$C537),INDEX('DataModel-NVDA'!$ET$4:$FT$109,MATCH(1,('DataModel-NVDA'!$EO$4:$EO$109=$A537)*('DataModel-NVDA'!$EP$4:$EP$109=$B537),0),MATCH(CONCATENATE("FY ",RIGHT(CS$3,4)),'DataModel-NVDA'!$ET$2:$FT$2,0))*$C537,0)</f>
        <v>0</v>
      </c>
      <c r="CT537" s="117">
        <v>0</v>
      </c>
      <c r="CU537" s="118">
        <v>0</v>
      </c>
      <c r="CV537" s="118">
        <v>0</v>
      </c>
      <c r="CW537" s="119" cm="1">
        <f t="array" aca="1" ref="CW537" ca="1">IF(ISNUMBER(INDEX('DataModel-NVDA'!$ET$4:$FT$109,MATCH(1,('DataModel-NVDA'!$EO$4:$EO$109=$A537)*('DataModel-NVDA'!$EP$4:$EP$109=$B537),0),MATCH(CONCATENATE("FY ",RIGHT(CW$3,4)),'DataModel-NVDA'!$ET$2:$FT$2,0))*$C537),INDEX('DataModel-NVDA'!$ET$4:$FT$109,MATCH(1,('DataModel-NVDA'!$EO$4:$EO$109=$A537)*('DataModel-NVDA'!$EP$4:$EP$109=$B537),0),MATCH(CONCATENATE("FY ",RIGHT(CW$3,4)),'DataModel-NVDA'!$ET$2:$FT$2,0))*$C537,0)</f>
        <v>0</v>
      </c>
      <c r="CX537" s="117">
        <v>0</v>
      </c>
      <c r="CY537" s="118">
        <v>0</v>
      </c>
      <c r="CZ537" s="118">
        <v>0</v>
      </c>
      <c r="DA537" s="119" cm="1">
        <f t="array" aca="1" ref="DA537" ca="1">IF(ISNUMBER(INDEX('DataModel-NVDA'!$ET$4:$FT$109,MATCH(1,('DataModel-NVDA'!$EO$4:$EO$109=$A537)*('DataModel-NVDA'!$EP$4:$EP$109=$B537),0),MATCH(CONCATENATE("FY ",RIGHT(DA$3,4)),'DataModel-NVDA'!$ET$2:$FT$2,0))*$C537),INDEX('DataModel-NVDA'!$ET$4:$FT$109,MATCH(1,('DataModel-NVDA'!$EO$4:$EO$109=$A537)*('DataModel-NVDA'!$EP$4:$EP$109=$B537),0),MATCH(CONCATENATE("FY ",RIGHT(DA$3,4)),'DataModel-NVDA'!$ET$2:$FT$2,0))*$C537,0)</f>
        <v>0</v>
      </c>
      <c r="DB537" s="117">
        <v>0</v>
      </c>
      <c r="DC537" s="118">
        <v>0</v>
      </c>
      <c r="DD537" s="118">
        <v>0</v>
      </c>
      <c r="DE537" s="119" cm="1">
        <f t="array" aca="1" ref="DE537" ca="1">IF(ISNUMBER(INDEX('DataModel-NVDA'!$ET$4:$FT$109,MATCH(1,('DataModel-NVDA'!$EO$4:$EO$109=$A537)*('DataModel-NVDA'!$EP$4:$EP$109=$B537),0),MATCH(CONCATENATE("FY ",RIGHT(DE$3,4)),'DataModel-NVDA'!$ET$2:$FT$2,0))*$C537),INDEX('DataModel-NVDA'!$ET$4:$FT$109,MATCH(1,('DataModel-NVDA'!$EO$4:$EO$109=$A537)*('DataModel-NVDA'!$EP$4:$EP$109=$B537),0),MATCH(CONCATENATE("FY ",RIGHT(DE$3,4)),'DataModel-NVDA'!$ET$2:$FT$2,0))*$C537,0)</f>
        <v>0</v>
      </c>
      <c r="DF537" s="117">
        <v>0</v>
      </c>
      <c r="DG537" s="118">
        <v>0</v>
      </c>
      <c r="DH537" s="118">
        <v>0</v>
      </c>
      <c r="DI537" s="119" cm="1">
        <f t="array" aca="1" ref="DI537" ca="1">IF(ISNUMBER(INDEX('DataModel-NVDA'!$ET$4:$FT$109,MATCH(1,('DataModel-NVDA'!$EO$4:$EO$109=$A537)*('DataModel-NVDA'!$EP$4:$EP$109=$B537),0),MATCH(CONCATENATE("FY ",RIGHT(DI$3,4)),'DataModel-NVDA'!$ET$2:$FT$2,0))*$C537),INDEX('DataModel-NVDA'!$ET$4:$FT$109,MATCH(1,('DataModel-NVDA'!$EO$4:$EO$109=$A537)*('DataModel-NVDA'!$EP$4:$EP$109=$B537),0),MATCH(CONCATENATE("FY ",RIGHT(DI$3,4)),'DataModel-NVDA'!$ET$2:$FT$2,0))*$C537,0)</f>
        <v>0</v>
      </c>
      <c r="DK537" s="69">
        <f t="shared" ref="DK537:EK537" ca="1" si="841">SUM(OFFSET($E537,,MATCH(DK$3,$F$5:$DI$5,0)+3,,1))</f>
        <v>63.253999999999998</v>
      </c>
      <c r="DL537" s="69">
        <f t="shared" ca="1" si="841"/>
        <v>0</v>
      </c>
      <c r="DM537" s="69">
        <f t="shared" ca="1" si="841"/>
        <v>0</v>
      </c>
      <c r="DN537" s="69">
        <f t="shared" ca="1" si="841"/>
        <v>0</v>
      </c>
      <c r="DO537" s="69">
        <f t="shared" ca="1" si="841"/>
        <v>0</v>
      </c>
      <c r="DP537" s="69">
        <f t="shared" ca="1" si="841"/>
        <v>0</v>
      </c>
      <c r="DQ537" s="69">
        <f t="shared" ca="1" si="841"/>
        <v>0</v>
      </c>
      <c r="DR537" s="69">
        <f t="shared" ca="1" si="841"/>
        <v>0</v>
      </c>
      <c r="DS537" s="69">
        <f t="shared" ca="1" si="841"/>
        <v>0</v>
      </c>
      <c r="DT537" s="69">
        <f t="shared" ca="1" si="841"/>
        <v>0</v>
      </c>
      <c r="DU537" s="69">
        <f t="shared" ca="1" si="841"/>
        <v>0</v>
      </c>
      <c r="DV537" s="69">
        <f t="shared" ca="1" si="841"/>
        <v>0</v>
      </c>
      <c r="DW537" s="69">
        <f t="shared" ca="1" si="841"/>
        <v>0</v>
      </c>
      <c r="DX537" s="69">
        <f t="shared" ca="1" si="841"/>
        <v>0</v>
      </c>
      <c r="DY537" s="69">
        <f t="shared" ca="1" si="841"/>
        <v>0</v>
      </c>
      <c r="DZ537" s="69">
        <f t="shared" ca="1" si="841"/>
        <v>0</v>
      </c>
      <c r="EA537" s="69">
        <f t="shared" ca="1" si="841"/>
        <v>0</v>
      </c>
      <c r="EB537" s="69">
        <f t="shared" ca="1" si="841"/>
        <v>0</v>
      </c>
      <c r="EC537" s="69">
        <f t="shared" ca="1" si="841"/>
        <v>0</v>
      </c>
      <c r="ED537" s="69">
        <f t="shared" ca="1" si="841"/>
        <v>0</v>
      </c>
      <c r="EE537" s="69">
        <f t="shared" ca="1" si="841"/>
        <v>0</v>
      </c>
      <c r="EF537" s="69">
        <f t="shared" ca="1" si="841"/>
        <v>0</v>
      </c>
      <c r="EG537" s="69">
        <f t="shared" ca="1" si="841"/>
        <v>0</v>
      </c>
      <c r="EH537" s="69">
        <f t="shared" ca="1" si="841"/>
        <v>0</v>
      </c>
      <c r="EI537" s="69">
        <f t="shared" ca="1" si="841"/>
        <v>0</v>
      </c>
      <c r="EJ537" s="69">
        <f t="shared" ca="1" si="841"/>
        <v>0</v>
      </c>
      <c r="EK537" s="69">
        <f t="shared" ca="1" si="841"/>
        <v>0</v>
      </c>
    </row>
    <row r="538" spans="1:141" outlineLevel="2" x14ac:dyDescent="0.25">
      <c r="A538" s="90"/>
      <c r="B538" s="90"/>
      <c r="C538" s="90"/>
      <c r="D538" s="90"/>
      <c r="F538" s="100"/>
      <c r="I538" s="101"/>
      <c r="J538" s="100"/>
      <c r="M538" s="101"/>
      <c r="N538" s="100"/>
      <c r="Q538" s="101"/>
      <c r="R538" s="100"/>
      <c r="U538" s="101"/>
      <c r="V538" s="100"/>
      <c r="Y538" s="101"/>
      <c r="Z538" s="100"/>
      <c r="AC538" s="101"/>
      <c r="AD538" s="100"/>
      <c r="AG538" s="101"/>
      <c r="AH538" s="100"/>
      <c r="AK538" s="101"/>
      <c r="AL538" s="100"/>
      <c r="AO538" s="101"/>
      <c r="AP538" s="100"/>
      <c r="AS538" s="101"/>
      <c r="AT538" s="100"/>
      <c r="AW538" s="101"/>
      <c r="AX538" s="100"/>
      <c r="BA538" s="101"/>
      <c r="BB538" s="100"/>
      <c r="BE538" s="101"/>
      <c r="BF538" s="100"/>
      <c r="BI538" s="101"/>
      <c r="BJ538" s="100"/>
      <c r="BM538" s="101"/>
      <c r="BN538" s="100"/>
      <c r="BQ538" s="101"/>
      <c r="BR538" s="100"/>
      <c r="BU538" s="101"/>
      <c r="BV538" s="100"/>
      <c r="BY538" s="101"/>
      <c r="BZ538" s="100"/>
      <c r="CC538" s="101"/>
      <c r="CD538" s="100"/>
      <c r="CG538" s="101"/>
      <c r="CH538" s="100"/>
      <c r="CK538" s="101"/>
      <c r="CL538" s="100"/>
      <c r="CO538" s="101"/>
      <c r="CP538" s="100"/>
      <c r="CS538" s="101"/>
      <c r="CT538" s="100"/>
      <c r="CW538" s="101"/>
      <c r="CX538" s="100"/>
      <c r="DA538" s="101"/>
      <c r="DB538" s="100"/>
      <c r="DE538" s="101"/>
      <c r="DF538" s="100"/>
      <c r="DI538" s="101"/>
    </row>
    <row r="539" spans="1:141" outlineLevel="2" x14ac:dyDescent="0.25">
      <c r="A539" s="90" t="s">
        <v>157</v>
      </c>
      <c r="B539" s="90" t="s">
        <v>169</v>
      </c>
      <c r="C539" s="111">
        <f>$C$6</f>
        <v>9.9999999999999995E-7</v>
      </c>
      <c r="D539" s="90"/>
      <c r="E539" t="str">
        <f>CONCATENATE(E535," - history")</f>
        <v>Tax assets - history</v>
      </c>
      <c r="F539" s="113" cm="1">
        <f t="array" aca="1" ref="F539" ca="1">IF(AND(F$4="A",ISNUMBER('DataModel-NVDA'!F$4)),INDEX('DataModel-NVDA'!$F$4:$BA$109,MATCH(1,('DataModel-NVDA'!$A$4:$A$109=$A539)*('DataModel-NVDA'!$B$4:$B$109=$B539),0),MATCH(F$3,'DataModel-NVDA'!$F$2:$BA$2,0))*$C539,"")</f>
        <v>65.195999999999998</v>
      </c>
      <c r="G539" s="69" cm="1">
        <f t="array" aca="1" ref="G539" ca="1">IF(AND(G$4="A",ISNUMBER('DataModel-NVDA'!G$4)),INDEX('DataModel-NVDA'!$F$4:$BA$109,MATCH(1,('DataModel-NVDA'!$A$4:$A$109=$A539)*('DataModel-NVDA'!$B$4:$B$109=$B539),0),MATCH(G$3,'DataModel-NVDA'!$F$2:$BA$2,0))*$C539,"")</f>
        <v>66.697000000000003</v>
      </c>
      <c r="H539" s="69" cm="1">
        <f t="array" aca="1" ref="H539" ca="1">IF(AND(H$4="A",ISNUMBER('DataModel-NVDA'!H$4)),INDEX('DataModel-NVDA'!$F$4:$BA$109,MATCH(1,('DataModel-NVDA'!$A$4:$A$109=$A539)*('DataModel-NVDA'!$B$4:$B$109=$B539),0),MATCH(H$3,'DataModel-NVDA'!$F$2:$BA$2,0))*$C539,"")</f>
        <v>61.497999999999998</v>
      </c>
      <c r="I539" s="114" cm="1">
        <f t="array" aca="1" ref="I539" ca="1">IF(AND(I$4="A",ISNUMBER('DataModel-NVDA'!I$4)),INDEX('DataModel-NVDA'!$F$4:$BA$109,MATCH(1,('DataModel-NVDA'!$A$4:$A$109=$A539)*('DataModel-NVDA'!$B$4:$B$109=$B539),0),MATCH(I$3,'DataModel-NVDA'!$F$2:$BA$2,0))*$C539,"")</f>
        <v>0</v>
      </c>
      <c r="J539" s="113" cm="1">
        <f t="array" aca="1" ref="J539" ca="1">IF(AND(J$4="A",ISNUMBER('DataModel-NVDA'!J$4)),INDEX('DataModel-NVDA'!$F$4:$BA$109,MATCH(1,('DataModel-NVDA'!$A$4:$A$109=$A539)*('DataModel-NVDA'!$B$4:$B$109=$B539),0),MATCH(J$3,'DataModel-NVDA'!$F$2:$BA$2,0))*$C539,"")</f>
        <v>58</v>
      </c>
      <c r="K539" s="69" cm="1">
        <f t="array" aca="1" ref="K539" ca="1">IF(AND(K$4="A",ISNUMBER('DataModel-NVDA'!K$4)),INDEX('DataModel-NVDA'!$F$4:$BA$109,MATCH(1,('DataModel-NVDA'!$A$4:$A$109=$A539)*('DataModel-NVDA'!$B$4:$B$109=$B539),0),MATCH(K$3,'DataModel-NVDA'!$F$2:$BA$2,0))*$C539,"")</f>
        <v>59</v>
      </c>
      <c r="L539" s="69" cm="1">
        <f t="array" aca="1" ref="L539" ca="1">IF(AND(L$4="A",ISNUMBER('DataModel-NVDA'!L$4)),INDEX('DataModel-NVDA'!$F$4:$BA$109,MATCH(1,('DataModel-NVDA'!$A$4:$A$109=$A539)*('DataModel-NVDA'!$B$4:$B$109=$B539),0),MATCH(L$3,'DataModel-NVDA'!$F$2:$BA$2,0))*$C539,"")</f>
        <v>52</v>
      </c>
      <c r="M539" s="114" cm="1">
        <f t="array" aca="1" ref="M539" ca="1">IF(AND(M$4="A",ISNUMBER('DataModel-NVDA'!M$4)),INDEX('DataModel-NVDA'!$F$4:$BA$109,MATCH(1,('DataModel-NVDA'!$A$4:$A$109=$A539)*('DataModel-NVDA'!$B$4:$B$109=$B539),0),MATCH(M$3,'DataModel-NVDA'!$F$2:$BA$2,0))*$C539,"")</f>
        <v>0</v>
      </c>
      <c r="N539" s="113" cm="1">
        <f t="array" aca="1" ref="N539" ca="1">IF(AND(N$4="A",ISNUMBER('DataModel-NVDA'!N$4)),INDEX('DataModel-NVDA'!$F$4:$BA$109,MATCH(1,('DataModel-NVDA'!$A$4:$A$109=$A539)*('DataModel-NVDA'!$B$4:$B$109=$B539),0),MATCH(N$3,'DataModel-NVDA'!$F$2:$BA$2,0))*$C539,"")</f>
        <v>0</v>
      </c>
      <c r="O539" s="69" cm="1">
        <f t="array" aca="1" ref="O539" ca="1">IF(AND(O$4="A",ISNUMBER('DataModel-NVDA'!O$4)),INDEX('DataModel-NVDA'!$F$4:$BA$109,MATCH(1,('DataModel-NVDA'!$A$4:$A$109=$A539)*('DataModel-NVDA'!$B$4:$B$109=$B539),0),MATCH(O$3,'DataModel-NVDA'!$F$2:$BA$2,0))*$C539,"")</f>
        <v>0</v>
      </c>
      <c r="P539" s="69" cm="1">
        <f t="array" aca="1" ref="P539" ca="1">IF(AND(P$4="A",ISNUMBER('DataModel-NVDA'!P$4)),INDEX('DataModel-NVDA'!$F$4:$BA$109,MATCH(1,('DataModel-NVDA'!$A$4:$A$109=$A539)*('DataModel-NVDA'!$B$4:$B$109=$B539),0),MATCH(P$3,'DataModel-NVDA'!$F$2:$BA$2,0))*$C539,"")</f>
        <v>0</v>
      </c>
      <c r="Q539" s="114" cm="1">
        <f t="array" aca="1" ref="Q539" ca="1">IF(AND(Q$4="A",ISNUMBER('DataModel-NVDA'!Q$4)),INDEX('DataModel-NVDA'!$F$4:$BA$109,MATCH(1,('DataModel-NVDA'!$A$4:$A$109=$A539)*('DataModel-NVDA'!$B$4:$B$109=$B539),0),MATCH(Q$3,'DataModel-NVDA'!$F$2:$BA$2,0))*$C539,"")</f>
        <v>0</v>
      </c>
      <c r="R539" s="113" cm="1">
        <f t="array" aca="1" ref="R539" ca="1">IF(AND(R$4="A",ISNUMBER('DataModel-NVDA'!R$4)),INDEX('DataModel-NVDA'!$F$4:$BA$109,MATCH(1,('DataModel-NVDA'!$A$4:$A$109=$A539)*('DataModel-NVDA'!$B$4:$B$109=$B539),0),MATCH(R$3,'DataModel-NVDA'!$F$2:$BA$2,0))*$C539,"")</f>
        <v>0</v>
      </c>
      <c r="S539" s="69" cm="1">
        <f t="array" aca="1" ref="S539" ca="1">IF(AND(S$4="A",ISNUMBER('DataModel-NVDA'!S$4)),INDEX('DataModel-NVDA'!$F$4:$BA$109,MATCH(1,('DataModel-NVDA'!$A$4:$A$109=$A539)*('DataModel-NVDA'!$B$4:$B$109=$B539),0),MATCH(S$3,'DataModel-NVDA'!$F$2:$BA$2,0))*$C539,"")</f>
        <v>0</v>
      </c>
      <c r="T539" s="69" cm="1">
        <f t="array" aca="1" ref="T539" ca="1">IF(AND(T$4="A",ISNUMBER('DataModel-NVDA'!T$4)),INDEX('DataModel-NVDA'!$F$4:$BA$109,MATCH(1,('DataModel-NVDA'!$A$4:$A$109=$A539)*('DataModel-NVDA'!$B$4:$B$109=$B539),0),MATCH(T$3,'DataModel-NVDA'!$F$2:$BA$2,0))*$C539,"")</f>
        <v>0</v>
      </c>
      <c r="U539" s="114" cm="1">
        <f t="array" aca="1" ref="U539" ca="1">IF(AND(U$4="A",ISNUMBER('DataModel-NVDA'!U$4)),INDEX('DataModel-NVDA'!$F$4:$BA$109,MATCH(1,('DataModel-NVDA'!$A$4:$A$109=$A539)*('DataModel-NVDA'!$B$4:$B$109=$B539),0),MATCH(U$3,'DataModel-NVDA'!$F$2:$BA$2,0))*$C539,"")</f>
        <v>0</v>
      </c>
      <c r="V539" s="113" cm="1">
        <f t="array" aca="1" ref="V539" ca="1">IF(AND(V$4="A",ISNUMBER('DataModel-NVDA'!V$4)),INDEX('DataModel-NVDA'!$F$4:$BA$109,MATCH(1,('DataModel-NVDA'!$A$4:$A$109=$A539)*('DataModel-NVDA'!$B$4:$B$109=$B539),0),MATCH(V$3,'DataModel-NVDA'!$F$2:$BA$2,0))*$C539,"")</f>
        <v>0</v>
      </c>
      <c r="W539" s="69" cm="1">
        <f t="array" aca="1" ref="W539" ca="1">IF(AND(W$4="A",ISNUMBER('DataModel-NVDA'!W$4)),INDEX('DataModel-NVDA'!$F$4:$BA$109,MATCH(1,('DataModel-NVDA'!$A$4:$A$109=$A539)*('DataModel-NVDA'!$B$4:$B$109=$B539),0),MATCH(W$3,'DataModel-NVDA'!$F$2:$BA$2,0))*$C539,"")</f>
        <v>0</v>
      </c>
      <c r="X539" s="69" cm="1">
        <f t="array" aca="1" ref="X539" ca="1">IF(AND(X$4="A",ISNUMBER('DataModel-NVDA'!X$4)),INDEX('DataModel-NVDA'!$F$4:$BA$109,MATCH(1,('DataModel-NVDA'!$A$4:$A$109=$A539)*('DataModel-NVDA'!$B$4:$B$109=$B539),0),MATCH(X$3,'DataModel-NVDA'!$F$2:$BA$2,0))*$C539,"")</f>
        <v>0</v>
      </c>
      <c r="Y539" s="114" cm="1">
        <f t="array" aca="1" ref="Y539" ca="1">IF(AND(Y$4="A",ISNUMBER('DataModel-NVDA'!Y$4)),INDEX('DataModel-NVDA'!$F$4:$BA$109,MATCH(1,('DataModel-NVDA'!$A$4:$A$109=$A539)*('DataModel-NVDA'!$B$4:$B$109=$B539),0),MATCH(Y$3,'DataModel-NVDA'!$F$2:$BA$2,0))*$C539,"")</f>
        <v>0</v>
      </c>
      <c r="Z539" s="113" cm="1">
        <f t="array" aca="1" ref="Z539" ca="1">IF(AND(Z$4="A",ISNUMBER('DataModel-NVDA'!Z$4)),INDEX('DataModel-NVDA'!$F$4:$BA$109,MATCH(1,('DataModel-NVDA'!$A$4:$A$109=$A539)*('DataModel-NVDA'!$B$4:$B$109=$B539),0),MATCH(Z$3,'DataModel-NVDA'!$F$2:$BA$2,0))*$C539,"")</f>
        <v>601</v>
      </c>
      <c r="AA539" s="69" cm="1">
        <f t="array" aca="1" ref="AA539" ca="1">IF(AND(AA$4="A",ISNUMBER('DataModel-NVDA'!AA$4)),INDEX('DataModel-NVDA'!$F$4:$BA$109,MATCH(1,('DataModel-NVDA'!$A$4:$A$109=$A539)*('DataModel-NVDA'!$B$4:$B$109=$B539),0),MATCH(AA$3,'DataModel-NVDA'!$F$2:$BA$2,0))*$C539,"")</f>
        <v>588</v>
      </c>
      <c r="AB539" s="69" cm="1">
        <f t="array" aca="1" ref="AB539" ca="1">IF(AND(AB$4="A",ISNUMBER('DataModel-NVDA'!AB$4)),INDEX('DataModel-NVDA'!$F$4:$BA$109,MATCH(1,('DataModel-NVDA'!$A$4:$A$109=$A539)*('DataModel-NVDA'!$B$4:$B$109=$B539),0),MATCH(AB$3,'DataModel-NVDA'!$F$2:$BA$2,0))*$C539,"")</f>
        <v>569</v>
      </c>
      <c r="AC539" s="114" cm="1">
        <f t="array" aca="1" ref="AC539" ca="1">IF(AND(AC$4="A",ISNUMBER('DataModel-NVDA'!AC$4)),INDEX('DataModel-NVDA'!$F$4:$BA$109,MATCH(1,('DataModel-NVDA'!$A$4:$A$109=$A539)*('DataModel-NVDA'!$B$4:$B$109=$B539),0),MATCH(AC$3,'DataModel-NVDA'!$F$2:$BA$2,0))*$C539,"")</f>
        <v>548</v>
      </c>
      <c r="AD539" s="113" cm="1">
        <f t="array" aca="1" ref="AD539" ca="1">IF(AND(AD$4="A",ISNUMBER('DataModel-NVDA'!AD$4)),INDEX('DataModel-NVDA'!$F$4:$BA$109,MATCH(1,('DataModel-NVDA'!$A$4:$A$109=$A539)*('DataModel-NVDA'!$B$4:$B$109=$B539),0),MATCH(AD$3,'DataModel-NVDA'!$F$2:$BA$2,0))*$C539,"")</f>
        <v>533</v>
      </c>
      <c r="AE539" s="69" cm="1">
        <f t="array" aca="1" ref="AE539" ca="1">IF(AND(AE$4="A",ISNUMBER('DataModel-NVDA'!AE$4)),INDEX('DataModel-NVDA'!$F$4:$BA$109,MATCH(1,('DataModel-NVDA'!$A$4:$A$109=$A539)*('DataModel-NVDA'!$B$4:$B$109=$B539),0),MATCH(AE$3,'DataModel-NVDA'!$F$2:$BA$2,0))*$C539,"")</f>
        <v>630</v>
      </c>
      <c r="AF539" s="69" cm="1">
        <f t="array" aca="1" ref="AF539" ca="1">IF(AND(AF$4="A",ISNUMBER('DataModel-NVDA'!AF$4)),INDEX('DataModel-NVDA'!$F$4:$BA$109,MATCH(1,('DataModel-NVDA'!$A$4:$A$109=$A539)*('DataModel-NVDA'!$B$4:$B$109=$B539),0),MATCH(AF$3,'DataModel-NVDA'!$F$2:$BA$2,0))*$C539,"")</f>
        <v>666</v>
      </c>
      <c r="AG539" s="114" cm="1">
        <f t="array" aca="1" ref="AG539" ca="1">IF(AND(AG$4="A",ISNUMBER('DataModel-NVDA'!AG$4)),INDEX('DataModel-NVDA'!$F$4:$BA$109,MATCH(1,('DataModel-NVDA'!$A$4:$A$109=$A539)*('DataModel-NVDA'!$B$4:$B$109=$B539),0),MATCH(AG$3,'DataModel-NVDA'!$F$2:$BA$2,0))*$C539,"")</f>
        <v>806</v>
      </c>
      <c r="AH539" s="113" cm="1">
        <f t="array" aca="1" ref="AH539" ca="1">IF(AND(AH$4="A",ISNUMBER('DataModel-NVDA'!AH$4)),INDEX('DataModel-NVDA'!$F$4:$BA$109,MATCH(1,('DataModel-NVDA'!$A$4:$A$109=$A539)*('DataModel-NVDA'!$B$4:$B$109=$B539),0),MATCH(AH$3,'DataModel-NVDA'!$F$2:$BA$2,0))*$C539,"")</f>
        <v>778</v>
      </c>
      <c r="AI539" s="69" cm="1">
        <f t="array" aca="1" ref="AI539" ca="1">IF(AND(AI$4="A",ISNUMBER('DataModel-NVDA'!AI$4)),INDEX('DataModel-NVDA'!$F$4:$BA$109,MATCH(1,('DataModel-NVDA'!$A$4:$A$109=$A539)*('DataModel-NVDA'!$B$4:$B$109=$B539),0),MATCH(AI$3,'DataModel-NVDA'!$F$2:$BA$2,0))*$C539,"")</f>
        <v>958</v>
      </c>
      <c r="AJ539" s="69" cm="1">
        <f t="array" aca="1" ref="AJ539" ca="1">IF(AND(AJ$4="A",ISNUMBER('DataModel-NVDA'!AJ$4)),INDEX('DataModel-NVDA'!$F$4:$BA$109,MATCH(1,('DataModel-NVDA'!$A$4:$A$109=$A539)*('DataModel-NVDA'!$B$4:$B$109=$B539),0),MATCH(AJ$3,'DataModel-NVDA'!$F$2:$BA$2,0))*$C539,"")</f>
        <v>970</v>
      </c>
      <c r="AK539" s="114" cm="1">
        <f t="array" aca="1" ref="AK539" ca="1">IF(AND(AK$4="A",ISNUMBER('DataModel-NVDA'!AK$4)),INDEX('DataModel-NVDA'!$F$4:$BA$109,MATCH(1,('DataModel-NVDA'!$A$4:$A$109=$A539)*('DataModel-NVDA'!$B$4:$B$109=$B539),0),MATCH(AK$3,'DataModel-NVDA'!$F$2:$BA$2,0))*$C539,"")</f>
        <v>1222</v>
      </c>
      <c r="AL539" s="113" cm="1">
        <f t="array" aca="1" ref="AL539" ca="1">IF(AND(AL$4="A",ISNUMBER('DataModel-NVDA'!AL$4)),INDEX('DataModel-NVDA'!$F$4:$BA$109,MATCH(1,('DataModel-NVDA'!$A$4:$A$109=$A539)*('DataModel-NVDA'!$B$4:$B$109=$B539),0),MATCH(AL$3,'DataModel-NVDA'!$F$2:$BA$2,0))*$C539,"")</f>
        <v>1784</v>
      </c>
      <c r="AM539" s="69" cm="1">
        <f t="array" aca="1" ref="AM539" ca="1">IF(AND(AM$4="A",ISNUMBER('DataModel-NVDA'!AM$4)),INDEX('DataModel-NVDA'!$F$4:$BA$109,MATCH(1,('DataModel-NVDA'!$A$4:$A$109=$A539)*('DataModel-NVDA'!$B$4:$B$109=$B539),0),MATCH(AM$3,'DataModel-NVDA'!$F$2:$BA$2,0))*$C539,"")</f>
        <v>2225</v>
      </c>
      <c r="AN539" s="69" cm="1">
        <f t="array" aca="1" ref="AN539" ca="1">IF(AND(AN$4="A",ISNUMBER('DataModel-NVDA'!AN$4)),INDEX('DataModel-NVDA'!$F$4:$BA$109,MATCH(1,('DataModel-NVDA'!$A$4:$A$109=$A539)*('DataModel-NVDA'!$B$4:$B$109=$B539),0),MATCH(AN$3,'DataModel-NVDA'!$F$2:$BA$2,0))*$C539,"")</f>
        <v>2762</v>
      </c>
      <c r="AO539" s="114" cm="1">
        <f t="array" aca="1" ref="AO539" ca="1">IF(AND(AO$4="A",ISNUMBER('DataModel-NVDA'!AO$4)),INDEX('DataModel-NVDA'!$F$4:$BA$109,MATCH(1,('DataModel-NVDA'!$A$4:$A$109=$A539)*('DataModel-NVDA'!$B$4:$B$109=$B539),0),MATCH(AO$3,'DataModel-NVDA'!$F$2:$BA$2,0))*$C539,"")</f>
        <v>3396</v>
      </c>
      <c r="AP539" s="113" cm="1">
        <f t="array" aca="1" ref="AP539" ca="1">IF(AND(AP$4="A",ISNUMBER('DataModel-NVDA'!AP$4)),INDEX('DataModel-NVDA'!$F$4:$BA$109,MATCH(1,('DataModel-NVDA'!$A$4:$A$109=$A539)*('DataModel-NVDA'!$B$4:$B$109=$B539),0),MATCH(AP$3,'DataModel-NVDA'!$F$2:$BA$2,0))*$C539,"")</f>
        <v>4568</v>
      </c>
      <c r="AQ539" s="69" cm="1">
        <f t="array" aca="1" ref="AQ539" ca="1">IF(AND(AQ$4="A",ISNUMBER('DataModel-NVDA'!AQ$4)),INDEX('DataModel-NVDA'!$F$4:$BA$109,MATCH(1,('DataModel-NVDA'!$A$4:$A$109=$A539)*('DataModel-NVDA'!$B$4:$B$109=$B539),0),MATCH(AQ$3,'DataModel-NVDA'!$F$2:$BA$2,0))*$C539,"")</f>
        <v>5398</v>
      </c>
      <c r="AR539" s="69" cm="1">
        <f t="array" aca="1" ref="AR539" ca="1">IF(AND(AR$4="A",ISNUMBER('DataModel-NVDA'!AR$4)),INDEX('DataModel-NVDA'!$F$4:$BA$109,MATCH(1,('DataModel-NVDA'!$A$4:$A$109=$A539)*('DataModel-NVDA'!$B$4:$B$109=$B539),0),MATCH(AR$3,'DataModel-NVDA'!$F$2:$BA$2,0))*$C539,"")</f>
        <v>5982</v>
      </c>
      <c r="AS539" s="114" cm="1">
        <f t="array" aca="1" ref="AS539" ca="1">IF(AND(AS$4="A",ISNUMBER('DataModel-NVDA'!AS$4)),INDEX('DataModel-NVDA'!$F$4:$BA$109,MATCH(1,('DataModel-NVDA'!$A$4:$A$109=$A539)*('DataModel-NVDA'!$B$4:$B$109=$B539),0),MATCH(AS$3,'DataModel-NVDA'!$F$2:$BA$2,0))*$C539,"")</f>
        <v>6081</v>
      </c>
      <c r="AT539" s="113" cm="1">
        <f t="array" aca="1" ref="AT539" ca="1">IF(AND(AT$4="A",ISNUMBER('DataModel-NVDA'!AT$4)),INDEX('DataModel-NVDA'!$F$4:$BA$109,MATCH(1,('DataModel-NVDA'!$A$4:$A$109=$A539)*('DataModel-NVDA'!$B$4:$B$109=$B539),0),MATCH(AT$3,'DataModel-NVDA'!$F$2:$BA$2,0))*$C539,"")</f>
        <v>7798</v>
      </c>
      <c r="AU539" s="69" cm="1">
        <f t="array" aca="1" ref="AU539" ca="1">IF(AND(AU$4="A",ISNUMBER('DataModel-NVDA'!AU$4)),INDEX('DataModel-NVDA'!$F$4:$BA$109,MATCH(1,('DataModel-NVDA'!$A$4:$A$109=$A539)*('DataModel-NVDA'!$B$4:$B$109=$B539),0),MATCH(AU$3,'DataModel-NVDA'!$F$2:$BA$2,0))*$C539,"")</f>
        <v>9578</v>
      </c>
      <c r="AV539" s="69" cm="1">
        <f t="array" aca="1" ref="AV539" ca="1">IF(AND(AV$4="A",ISNUMBER('DataModel-NVDA'!AV$4)),INDEX('DataModel-NVDA'!$F$4:$BA$109,MATCH(1,('DataModel-NVDA'!$A$4:$A$109=$A539)*('DataModel-NVDA'!$B$4:$B$109=$B539),0),MATCH(AV$3,'DataModel-NVDA'!$F$2:$BA$2,0))*$C539,"")</f>
        <v>10276</v>
      </c>
      <c r="AW539" s="114" t="str" cm="1">
        <f t="array" aca="1" ref="AW539" ca="1">IF(AND(AW$4="A",ISNUMBER('DataModel-NVDA'!AW$4)),INDEX('DataModel-NVDA'!$F$4:$BA$109,MATCH(1,('DataModel-NVDA'!$A$4:$A$109=$A539)*('DataModel-NVDA'!$B$4:$B$109=$B539),0),MATCH(AW$3,'DataModel-NVDA'!$F$2:$BA$2,0))*$C539,"")</f>
        <v/>
      </c>
      <c r="AX539" s="113" t="str" cm="1">
        <f t="array" aca="1" ref="AX539" ca="1">IF(AND(AX$4="A",ISNUMBER('DataModel-NVDA'!AX$4)),INDEX('DataModel-NVDA'!$F$4:$BA$109,MATCH(1,('DataModel-NVDA'!$A$4:$A$109=$A539)*('DataModel-NVDA'!$B$4:$B$109=$B539),0),MATCH(AX$3,'DataModel-NVDA'!$F$2:$BA$2,0))*$C539,"")</f>
        <v/>
      </c>
      <c r="AY539" s="69" t="str" cm="1">
        <f t="array" aca="1" ref="AY539" ca="1">IF(AND(AY$4="A",ISNUMBER('DataModel-NVDA'!AY$4)),INDEX('DataModel-NVDA'!$F$4:$BA$109,MATCH(1,('DataModel-NVDA'!$A$4:$A$109=$A539)*('DataModel-NVDA'!$B$4:$B$109=$B539),0),MATCH(AY$3,'DataModel-NVDA'!$F$2:$BA$2,0))*$C539,"")</f>
        <v/>
      </c>
      <c r="AZ539" s="69" t="str" cm="1">
        <f t="array" aca="1" ref="AZ539" ca="1">IF(AND(AZ$4="A",ISNUMBER('DataModel-NVDA'!AZ$4)),INDEX('DataModel-NVDA'!$F$4:$BA$109,MATCH(1,('DataModel-NVDA'!$A$4:$A$109=$A539)*('DataModel-NVDA'!$B$4:$B$109=$B539),0),MATCH(AZ$3,'DataModel-NVDA'!$F$2:$BA$2,0))*$C539,"")</f>
        <v/>
      </c>
      <c r="BA539" s="114" t="str" cm="1">
        <f t="array" aca="1" ref="BA539" ca="1">IF(AND(BA$4="A",ISNUMBER('DataModel-NVDA'!BA$4)),INDEX('DataModel-NVDA'!$F$4:$BA$109,MATCH(1,('DataModel-NVDA'!$A$4:$A$109=$A539)*('DataModel-NVDA'!$B$4:$B$109=$B539),0),MATCH(BA$3,'DataModel-NVDA'!$F$2:$BA$2,0))*$C539,"")</f>
        <v/>
      </c>
      <c r="BB539" s="113"/>
      <c r="BC539" s="69"/>
      <c r="BD539" s="69"/>
      <c r="BE539" s="114"/>
      <c r="BF539" s="113"/>
      <c r="BG539" s="69"/>
      <c r="BH539" s="69"/>
      <c r="BI539" s="114"/>
      <c r="BJ539" s="113"/>
      <c r="BK539" s="69"/>
      <c r="BL539" s="69"/>
      <c r="BM539" s="114"/>
      <c r="BN539" s="113"/>
      <c r="BO539" s="69"/>
      <c r="BP539" s="69"/>
      <c r="BQ539" s="114"/>
      <c r="BR539" s="113"/>
      <c r="BS539" s="69"/>
      <c r="BT539" s="69"/>
      <c r="BU539" s="114"/>
      <c r="BV539" s="113"/>
      <c r="BW539" s="69"/>
      <c r="BX539" s="69"/>
      <c r="BY539" s="114"/>
      <c r="BZ539" s="113"/>
      <c r="CA539" s="69"/>
      <c r="CB539" s="69"/>
      <c r="CC539" s="114"/>
      <c r="CD539" s="113"/>
      <c r="CE539" s="69"/>
      <c r="CF539" s="69"/>
      <c r="CG539" s="114"/>
      <c r="CH539" s="113"/>
      <c r="CI539" s="69"/>
      <c r="CJ539" s="69"/>
      <c r="CK539" s="114"/>
      <c r="CL539" s="113"/>
      <c r="CM539" s="69"/>
      <c r="CN539" s="69"/>
      <c r="CO539" s="114"/>
      <c r="CP539" s="113"/>
      <c r="CQ539" s="69"/>
      <c r="CR539" s="69"/>
      <c r="CS539" s="114"/>
      <c r="CT539" s="113"/>
      <c r="CU539" s="69"/>
      <c r="CV539" s="69"/>
      <c r="CW539" s="114"/>
      <c r="CX539" s="113"/>
      <c r="CY539" s="69"/>
      <c r="CZ539" s="69"/>
      <c r="DA539" s="114"/>
      <c r="DB539" s="113"/>
      <c r="DC539" s="69"/>
      <c r="DD539" s="69"/>
      <c r="DE539" s="114"/>
      <c r="DF539" s="113"/>
      <c r="DG539" s="69"/>
      <c r="DH539" s="69"/>
      <c r="DI539" s="114"/>
      <c r="DK539" s="69">
        <f t="shared" ref="DK539:EK539" ca="1" si="842">SUM(OFFSET($E539,,MATCH(DK$3,$F$5:$DI$5,0)+3,,1))</f>
        <v>0</v>
      </c>
      <c r="DL539" s="69">
        <f t="shared" ca="1" si="842"/>
        <v>0</v>
      </c>
      <c r="DM539" s="69">
        <f t="shared" ca="1" si="842"/>
        <v>0</v>
      </c>
      <c r="DN539" s="69">
        <f t="shared" ca="1" si="842"/>
        <v>0</v>
      </c>
      <c r="DO539" s="69">
        <f t="shared" ca="1" si="842"/>
        <v>0</v>
      </c>
      <c r="DP539" s="69">
        <f t="shared" ca="1" si="842"/>
        <v>548</v>
      </c>
      <c r="DQ539" s="69">
        <f t="shared" ca="1" si="842"/>
        <v>806</v>
      </c>
      <c r="DR539" s="69">
        <f t="shared" ca="1" si="842"/>
        <v>1222</v>
      </c>
      <c r="DS539" s="69">
        <f t="shared" ca="1" si="842"/>
        <v>3396</v>
      </c>
      <c r="DT539" s="69">
        <f t="shared" ca="1" si="842"/>
        <v>6081</v>
      </c>
      <c r="DU539" s="69">
        <f t="shared" ca="1" si="842"/>
        <v>0</v>
      </c>
      <c r="DV539" s="69">
        <f t="shared" ca="1" si="842"/>
        <v>0</v>
      </c>
      <c r="DW539" s="69">
        <f t="shared" ca="1" si="842"/>
        <v>0</v>
      </c>
      <c r="DX539" s="69">
        <f t="shared" ca="1" si="842"/>
        <v>0</v>
      </c>
      <c r="DY539" s="69">
        <f t="shared" ca="1" si="842"/>
        <v>0</v>
      </c>
      <c r="DZ539" s="69">
        <f t="shared" ca="1" si="842"/>
        <v>0</v>
      </c>
      <c r="EA539" s="69">
        <f t="shared" ca="1" si="842"/>
        <v>0</v>
      </c>
      <c r="EB539" s="69">
        <f t="shared" ca="1" si="842"/>
        <v>0</v>
      </c>
      <c r="EC539" s="69">
        <f t="shared" ca="1" si="842"/>
        <v>0</v>
      </c>
      <c r="ED539" s="69">
        <f t="shared" ca="1" si="842"/>
        <v>0</v>
      </c>
      <c r="EE539" s="69">
        <f t="shared" ca="1" si="842"/>
        <v>0</v>
      </c>
      <c r="EF539" s="69">
        <f t="shared" ca="1" si="842"/>
        <v>0</v>
      </c>
      <c r="EG539" s="69">
        <f t="shared" ca="1" si="842"/>
        <v>0</v>
      </c>
      <c r="EH539" s="69">
        <f t="shared" ca="1" si="842"/>
        <v>0</v>
      </c>
      <c r="EI539" s="69">
        <f t="shared" ca="1" si="842"/>
        <v>0</v>
      </c>
      <c r="EJ539" s="69">
        <f t="shared" ca="1" si="842"/>
        <v>0</v>
      </c>
      <c r="EK539" s="69">
        <f t="shared" ca="1" si="842"/>
        <v>0</v>
      </c>
    </row>
    <row r="540" spans="1:141" outlineLevel="2" x14ac:dyDescent="0.25">
      <c r="A540" s="90"/>
      <c r="B540" s="90"/>
      <c r="C540" s="90"/>
      <c r="D540" s="90"/>
      <c r="F540" s="100"/>
      <c r="I540" s="101"/>
      <c r="J540" s="100"/>
      <c r="M540" s="101"/>
      <c r="N540" s="100"/>
      <c r="Q540" s="101"/>
      <c r="R540" s="100"/>
      <c r="U540" s="101"/>
      <c r="V540" s="100"/>
      <c r="Y540" s="101"/>
      <c r="Z540" s="100"/>
      <c r="AC540" s="101"/>
      <c r="AD540" s="100"/>
      <c r="AG540" s="101"/>
      <c r="AH540" s="100"/>
      <c r="AK540" s="101"/>
      <c r="AL540" s="100"/>
      <c r="AO540" s="101"/>
      <c r="AP540" s="100"/>
      <c r="AS540" s="101"/>
      <c r="AT540" s="100"/>
      <c r="AW540" s="101"/>
      <c r="AX540" s="100"/>
      <c r="BA540" s="101"/>
      <c r="BB540" s="100"/>
      <c r="BE540" s="101"/>
      <c r="BF540" s="100"/>
      <c r="BI540" s="101"/>
      <c r="BJ540" s="100"/>
      <c r="BM540" s="101"/>
      <c r="BN540" s="100"/>
      <c r="BQ540" s="101"/>
      <c r="BR540" s="100"/>
      <c r="BU540" s="101"/>
      <c r="BV540" s="100"/>
      <c r="BY540" s="101"/>
      <c r="BZ540" s="100"/>
      <c r="CC540" s="101"/>
      <c r="CD540" s="100"/>
      <c r="CG540" s="101"/>
      <c r="CH540" s="100"/>
      <c r="CK540" s="101"/>
      <c r="CL540" s="100"/>
      <c r="CO540" s="101"/>
      <c r="CP540" s="100"/>
      <c r="CS540" s="101"/>
      <c r="CT540" s="100"/>
      <c r="CW540" s="101"/>
      <c r="CX540" s="100"/>
      <c r="DA540" s="101"/>
      <c r="DB540" s="100"/>
      <c r="DE540" s="101"/>
      <c r="DF540" s="100"/>
      <c r="DI540" s="101"/>
    </row>
    <row r="541" spans="1:141" outlineLevel="2" x14ac:dyDescent="0.25">
      <c r="A541" s="90"/>
      <c r="B541" s="90"/>
      <c r="C541" s="90"/>
      <c r="D541" s="90"/>
      <c r="E541" t="str">
        <f>CONCATENATE(E535," - model")</f>
        <v>Tax assets - model</v>
      </c>
      <c r="F541" s="100"/>
      <c r="I541" s="101"/>
      <c r="J541" s="100"/>
      <c r="M541" s="101"/>
      <c r="N541" s="100"/>
      <c r="Q541" s="101"/>
      <c r="R541" s="100"/>
      <c r="U541" s="101"/>
      <c r="V541" s="100"/>
      <c r="Y541" s="101"/>
      <c r="Z541" s="100"/>
      <c r="AC541" s="101"/>
      <c r="AD541" s="100"/>
      <c r="AG541" s="101"/>
      <c r="AH541" s="100"/>
      <c r="AK541" s="101"/>
      <c r="AL541" s="113">
        <f ca="1">AL539</f>
        <v>1784</v>
      </c>
      <c r="AM541" s="69">
        <f ca="1">AM539</f>
        <v>2225</v>
      </c>
      <c r="AN541" s="69">
        <f ca="1">AN539</f>
        <v>2762</v>
      </c>
      <c r="AO541" s="114">
        <f ca="1">AO539</f>
        <v>3396</v>
      </c>
      <c r="AP541" s="113">
        <f t="shared" ref="AP541:BU541" ca="1" si="843">AP542</f>
        <v>4568</v>
      </c>
      <c r="AQ541" s="69">
        <f t="shared" ca="1" si="843"/>
        <v>5398</v>
      </c>
      <c r="AR541" s="69">
        <f t="shared" ca="1" si="843"/>
        <v>5982</v>
      </c>
      <c r="AS541" s="114">
        <f t="shared" ca="1" si="843"/>
        <v>6081</v>
      </c>
      <c r="AT541" s="113">
        <f t="shared" ca="1" si="843"/>
        <v>7798</v>
      </c>
      <c r="AU541" s="69">
        <f t="shared" ca="1" si="843"/>
        <v>9578</v>
      </c>
      <c r="AV541" s="69">
        <f t="shared" ca="1" si="843"/>
        <v>10276</v>
      </c>
      <c r="AW541" s="114">
        <f t="shared" ca="1" si="843"/>
        <v>10276</v>
      </c>
      <c r="AX541" s="113">
        <f t="shared" ca="1" si="843"/>
        <v>10276</v>
      </c>
      <c r="AY541" s="69">
        <f t="shared" ca="1" si="843"/>
        <v>10276</v>
      </c>
      <c r="AZ541" s="69">
        <f t="shared" ca="1" si="843"/>
        <v>10276</v>
      </c>
      <c r="BA541" s="114">
        <f t="shared" ca="1" si="843"/>
        <v>10276</v>
      </c>
      <c r="BB541" s="113">
        <f t="shared" ca="1" si="843"/>
        <v>10276</v>
      </c>
      <c r="BC541" s="69">
        <f t="shared" ca="1" si="843"/>
        <v>10276</v>
      </c>
      <c r="BD541" s="69">
        <f t="shared" ca="1" si="843"/>
        <v>10276</v>
      </c>
      <c r="BE541" s="114">
        <f t="shared" ca="1" si="843"/>
        <v>10276</v>
      </c>
      <c r="BF541" s="113">
        <f t="shared" ca="1" si="843"/>
        <v>10276</v>
      </c>
      <c r="BG541" s="69">
        <f t="shared" ca="1" si="843"/>
        <v>10276</v>
      </c>
      <c r="BH541" s="69">
        <f t="shared" ca="1" si="843"/>
        <v>10276</v>
      </c>
      <c r="BI541" s="114">
        <f t="shared" ca="1" si="843"/>
        <v>10276</v>
      </c>
      <c r="BJ541" s="113">
        <f t="shared" ca="1" si="843"/>
        <v>10276</v>
      </c>
      <c r="BK541" s="69">
        <f t="shared" ca="1" si="843"/>
        <v>10276</v>
      </c>
      <c r="BL541" s="69">
        <f t="shared" ca="1" si="843"/>
        <v>10276</v>
      </c>
      <c r="BM541" s="114">
        <f t="shared" ca="1" si="843"/>
        <v>10276</v>
      </c>
      <c r="BN541" s="113">
        <f t="shared" ca="1" si="843"/>
        <v>10276</v>
      </c>
      <c r="BO541" s="69">
        <f t="shared" ca="1" si="843"/>
        <v>10276</v>
      </c>
      <c r="BP541" s="69">
        <f t="shared" ca="1" si="843"/>
        <v>10276</v>
      </c>
      <c r="BQ541" s="114">
        <f t="shared" ca="1" si="843"/>
        <v>10276</v>
      </c>
      <c r="BR541" s="113">
        <f t="shared" ca="1" si="843"/>
        <v>10276</v>
      </c>
      <c r="BS541" s="69">
        <f t="shared" ca="1" si="843"/>
        <v>10276</v>
      </c>
      <c r="BT541" s="69">
        <f t="shared" ca="1" si="843"/>
        <v>10276</v>
      </c>
      <c r="BU541" s="114">
        <f t="shared" ca="1" si="843"/>
        <v>10276</v>
      </c>
      <c r="BV541" s="113">
        <f t="shared" ref="BV541:DA541" ca="1" si="844">BV542</f>
        <v>10276</v>
      </c>
      <c r="BW541" s="69">
        <f t="shared" ca="1" si="844"/>
        <v>10276</v>
      </c>
      <c r="BX541" s="69">
        <f t="shared" ca="1" si="844"/>
        <v>10276</v>
      </c>
      <c r="BY541" s="114">
        <f t="shared" ca="1" si="844"/>
        <v>10276</v>
      </c>
      <c r="BZ541" s="113">
        <f t="shared" ca="1" si="844"/>
        <v>10276</v>
      </c>
      <c r="CA541" s="69">
        <f t="shared" ca="1" si="844"/>
        <v>10276</v>
      </c>
      <c r="CB541" s="69">
        <f t="shared" ca="1" si="844"/>
        <v>10276</v>
      </c>
      <c r="CC541" s="114">
        <f t="shared" ca="1" si="844"/>
        <v>10276</v>
      </c>
      <c r="CD541" s="113">
        <f t="shared" ca="1" si="844"/>
        <v>10276</v>
      </c>
      <c r="CE541" s="69">
        <f t="shared" ca="1" si="844"/>
        <v>10276</v>
      </c>
      <c r="CF541" s="69">
        <f t="shared" ca="1" si="844"/>
        <v>10276</v>
      </c>
      <c r="CG541" s="114">
        <f t="shared" ca="1" si="844"/>
        <v>10276</v>
      </c>
      <c r="CH541" s="113">
        <f t="shared" ca="1" si="844"/>
        <v>10276</v>
      </c>
      <c r="CI541" s="69">
        <f t="shared" ca="1" si="844"/>
        <v>10276</v>
      </c>
      <c r="CJ541" s="69">
        <f t="shared" ca="1" si="844"/>
        <v>10276</v>
      </c>
      <c r="CK541" s="114">
        <f t="shared" ca="1" si="844"/>
        <v>10276</v>
      </c>
      <c r="CL541" s="113">
        <f t="shared" ca="1" si="844"/>
        <v>10276</v>
      </c>
      <c r="CM541" s="69">
        <f t="shared" ca="1" si="844"/>
        <v>10276</v>
      </c>
      <c r="CN541" s="69">
        <f t="shared" ca="1" si="844"/>
        <v>10276</v>
      </c>
      <c r="CO541" s="114">
        <f t="shared" ca="1" si="844"/>
        <v>10276</v>
      </c>
      <c r="CP541" s="113">
        <f t="shared" ca="1" si="844"/>
        <v>10276</v>
      </c>
      <c r="CQ541" s="69">
        <f t="shared" ca="1" si="844"/>
        <v>10276</v>
      </c>
      <c r="CR541" s="69">
        <f t="shared" ca="1" si="844"/>
        <v>10276</v>
      </c>
      <c r="CS541" s="114">
        <f t="shared" ca="1" si="844"/>
        <v>10276</v>
      </c>
      <c r="CT541" s="113">
        <f t="shared" ca="1" si="844"/>
        <v>10276</v>
      </c>
      <c r="CU541" s="69">
        <f t="shared" ca="1" si="844"/>
        <v>10276</v>
      </c>
      <c r="CV541" s="69">
        <f t="shared" ca="1" si="844"/>
        <v>10276</v>
      </c>
      <c r="CW541" s="114">
        <f t="shared" ca="1" si="844"/>
        <v>10276</v>
      </c>
      <c r="CX541" s="113">
        <f t="shared" ca="1" si="844"/>
        <v>10276</v>
      </c>
      <c r="CY541" s="69">
        <f t="shared" ca="1" si="844"/>
        <v>10276</v>
      </c>
      <c r="CZ541" s="69">
        <f t="shared" ca="1" si="844"/>
        <v>10276</v>
      </c>
      <c r="DA541" s="114">
        <f t="shared" ca="1" si="844"/>
        <v>10276</v>
      </c>
      <c r="DB541" s="113">
        <f t="shared" ref="DB541:DI541" ca="1" si="845">DB542</f>
        <v>10276</v>
      </c>
      <c r="DC541" s="69">
        <f t="shared" ca="1" si="845"/>
        <v>10276</v>
      </c>
      <c r="DD541" s="69">
        <f t="shared" ca="1" si="845"/>
        <v>10276</v>
      </c>
      <c r="DE541" s="114">
        <f t="shared" ca="1" si="845"/>
        <v>10276</v>
      </c>
      <c r="DF541" s="113">
        <f t="shared" ca="1" si="845"/>
        <v>10276</v>
      </c>
      <c r="DG541" s="69">
        <f t="shared" ca="1" si="845"/>
        <v>10276</v>
      </c>
      <c r="DH541" s="69">
        <f t="shared" ca="1" si="845"/>
        <v>10276</v>
      </c>
      <c r="DI541" s="114">
        <f t="shared" ca="1" si="845"/>
        <v>10276</v>
      </c>
      <c r="DK541" s="69">
        <f t="shared" ref="DK541:EK541" ca="1" si="846">SUM(OFFSET($E541,,MATCH(DK$3,$F$5:$DI$5,0)+3,,1))</f>
        <v>0</v>
      </c>
      <c r="DL541" s="69">
        <f t="shared" ca="1" si="846"/>
        <v>0</v>
      </c>
      <c r="DM541" s="69">
        <f t="shared" ca="1" si="846"/>
        <v>0</v>
      </c>
      <c r="DN541" s="69">
        <f t="shared" ca="1" si="846"/>
        <v>0</v>
      </c>
      <c r="DO541" s="69">
        <f t="shared" ca="1" si="846"/>
        <v>0</v>
      </c>
      <c r="DP541" s="69">
        <f t="shared" ca="1" si="846"/>
        <v>0</v>
      </c>
      <c r="DQ541" s="69">
        <f t="shared" ca="1" si="846"/>
        <v>0</v>
      </c>
      <c r="DR541" s="69">
        <f t="shared" ca="1" si="846"/>
        <v>0</v>
      </c>
      <c r="DS541" s="69">
        <f t="shared" ca="1" si="846"/>
        <v>3396</v>
      </c>
      <c r="DT541" s="69">
        <f t="shared" ca="1" si="846"/>
        <v>6081</v>
      </c>
      <c r="DU541" s="69">
        <f t="shared" ca="1" si="846"/>
        <v>10276</v>
      </c>
      <c r="DV541" s="69">
        <f t="shared" ca="1" si="846"/>
        <v>10276</v>
      </c>
      <c r="DW541" s="69">
        <f t="shared" ca="1" si="846"/>
        <v>10276</v>
      </c>
      <c r="DX541" s="69">
        <f t="shared" ca="1" si="846"/>
        <v>10276</v>
      </c>
      <c r="DY541" s="69">
        <f t="shared" ca="1" si="846"/>
        <v>10276</v>
      </c>
      <c r="DZ541" s="69">
        <f t="shared" ca="1" si="846"/>
        <v>10276</v>
      </c>
      <c r="EA541" s="69">
        <f t="shared" ca="1" si="846"/>
        <v>10276</v>
      </c>
      <c r="EB541" s="69">
        <f t="shared" ca="1" si="846"/>
        <v>10276</v>
      </c>
      <c r="EC541" s="69">
        <f t="shared" ca="1" si="846"/>
        <v>10276</v>
      </c>
      <c r="ED541" s="69">
        <f t="shared" ca="1" si="846"/>
        <v>10276</v>
      </c>
      <c r="EE541" s="69">
        <f t="shared" ca="1" si="846"/>
        <v>10276</v>
      </c>
      <c r="EF541" s="69">
        <f t="shared" ca="1" si="846"/>
        <v>10276</v>
      </c>
      <c r="EG541" s="69">
        <f t="shared" ca="1" si="846"/>
        <v>10276</v>
      </c>
      <c r="EH541" s="69">
        <f t="shared" ca="1" si="846"/>
        <v>10276</v>
      </c>
      <c r="EI541" s="69">
        <f t="shared" ca="1" si="846"/>
        <v>10276</v>
      </c>
      <c r="EJ541" s="69">
        <f t="shared" ca="1" si="846"/>
        <v>10276</v>
      </c>
      <c r="EK541" s="69">
        <f t="shared" ca="1" si="846"/>
        <v>10276</v>
      </c>
    </row>
    <row r="542" spans="1:141" outlineLevel="2" x14ac:dyDescent="0.25">
      <c r="A542" s="90"/>
      <c r="B542" s="90"/>
      <c r="C542" s="90"/>
      <c r="D542" s="90"/>
      <c r="E542" t="s">
        <v>322</v>
      </c>
      <c r="F542" s="100"/>
      <c r="I542" s="101"/>
      <c r="J542" s="100"/>
      <c r="M542" s="101"/>
      <c r="N542" s="100"/>
      <c r="Q542" s="101"/>
      <c r="R542" s="100"/>
      <c r="U542" s="101"/>
      <c r="V542" s="100"/>
      <c r="Y542" s="101"/>
      <c r="Z542" s="100"/>
      <c r="AC542" s="101"/>
      <c r="AD542" s="100"/>
      <c r="AG542" s="101"/>
      <c r="AH542" s="100"/>
      <c r="AK542" s="101"/>
      <c r="AL542" s="100"/>
      <c r="AO542" s="101"/>
      <c r="AP542" s="113">
        <f t="shared" ref="AP542:BU542" ca="1" si="847">IF(AP$4="A",AP539,AP544)</f>
        <v>4568</v>
      </c>
      <c r="AQ542" s="69">
        <f t="shared" ca="1" si="847"/>
        <v>5398</v>
      </c>
      <c r="AR542" s="69">
        <f t="shared" ca="1" si="847"/>
        <v>5982</v>
      </c>
      <c r="AS542" s="114">
        <f t="shared" ca="1" si="847"/>
        <v>6081</v>
      </c>
      <c r="AT542" s="113">
        <f t="shared" ca="1" si="847"/>
        <v>7798</v>
      </c>
      <c r="AU542" s="69">
        <f t="shared" ca="1" si="847"/>
        <v>9578</v>
      </c>
      <c r="AV542" s="69">
        <f t="shared" ca="1" si="847"/>
        <v>10276</v>
      </c>
      <c r="AW542" s="114">
        <f t="shared" ca="1" si="847"/>
        <v>10276</v>
      </c>
      <c r="AX542" s="113">
        <f t="shared" ca="1" si="847"/>
        <v>10276</v>
      </c>
      <c r="AY542" s="69">
        <f t="shared" ca="1" si="847"/>
        <v>10276</v>
      </c>
      <c r="AZ542" s="69">
        <f t="shared" ca="1" si="847"/>
        <v>10276</v>
      </c>
      <c r="BA542" s="114">
        <f t="shared" ca="1" si="847"/>
        <v>10276</v>
      </c>
      <c r="BB542" s="113">
        <f t="shared" ca="1" si="847"/>
        <v>10276</v>
      </c>
      <c r="BC542" s="69">
        <f t="shared" ca="1" si="847"/>
        <v>10276</v>
      </c>
      <c r="BD542" s="69">
        <f t="shared" ca="1" si="847"/>
        <v>10276</v>
      </c>
      <c r="BE542" s="114">
        <f t="shared" ca="1" si="847"/>
        <v>10276</v>
      </c>
      <c r="BF542" s="113">
        <f t="shared" ca="1" si="847"/>
        <v>10276</v>
      </c>
      <c r="BG542" s="69">
        <f t="shared" ca="1" si="847"/>
        <v>10276</v>
      </c>
      <c r="BH542" s="69">
        <f t="shared" ca="1" si="847"/>
        <v>10276</v>
      </c>
      <c r="BI542" s="114">
        <f t="shared" ca="1" si="847"/>
        <v>10276</v>
      </c>
      <c r="BJ542" s="113">
        <f t="shared" ca="1" si="847"/>
        <v>10276</v>
      </c>
      <c r="BK542" s="69">
        <f t="shared" ca="1" si="847"/>
        <v>10276</v>
      </c>
      <c r="BL542" s="69">
        <f t="shared" ca="1" si="847"/>
        <v>10276</v>
      </c>
      <c r="BM542" s="114">
        <f t="shared" ca="1" si="847"/>
        <v>10276</v>
      </c>
      <c r="BN542" s="113">
        <f t="shared" ca="1" si="847"/>
        <v>10276</v>
      </c>
      <c r="BO542" s="69">
        <f t="shared" ca="1" si="847"/>
        <v>10276</v>
      </c>
      <c r="BP542" s="69">
        <f t="shared" ca="1" si="847"/>
        <v>10276</v>
      </c>
      <c r="BQ542" s="114">
        <f t="shared" ca="1" si="847"/>
        <v>10276</v>
      </c>
      <c r="BR542" s="113">
        <f t="shared" ca="1" si="847"/>
        <v>10276</v>
      </c>
      <c r="BS542" s="69">
        <f t="shared" ca="1" si="847"/>
        <v>10276</v>
      </c>
      <c r="BT542" s="69">
        <f t="shared" ca="1" si="847"/>
        <v>10276</v>
      </c>
      <c r="BU542" s="114">
        <f t="shared" ca="1" si="847"/>
        <v>10276</v>
      </c>
      <c r="BV542" s="113">
        <f t="shared" ref="BV542:DA542" ca="1" si="848">IF(BV$4="A",BV539,BV544)</f>
        <v>10276</v>
      </c>
      <c r="BW542" s="69">
        <f t="shared" ca="1" si="848"/>
        <v>10276</v>
      </c>
      <c r="BX542" s="69">
        <f t="shared" ca="1" si="848"/>
        <v>10276</v>
      </c>
      <c r="BY542" s="114">
        <f t="shared" ca="1" si="848"/>
        <v>10276</v>
      </c>
      <c r="BZ542" s="113">
        <f t="shared" ca="1" si="848"/>
        <v>10276</v>
      </c>
      <c r="CA542" s="69">
        <f t="shared" ca="1" si="848"/>
        <v>10276</v>
      </c>
      <c r="CB542" s="69">
        <f t="shared" ca="1" si="848"/>
        <v>10276</v>
      </c>
      <c r="CC542" s="114">
        <f t="shared" ca="1" si="848"/>
        <v>10276</v>
      </c>
      <c r="CD542" s="113">
        <f t="shared" ca="1" si="848"/>
        <v>10276</v>
      </c>
      <c r="CE542" s="69">
        <f t="shared" ca="1" si="848"/>
        <v>10276</v>
      </c>
      <c r="CF542" s="69">
        <f t="shared" ca="1" si="848"/>
        <v>10276</v>
      </c>
      <c r="CG542" s="114">
        <f t="shared" ca="1" si="848"/>
        <v>10276</v>
      </c>
      <c r="CH542" s="113">
        <f t="shared" ca="1" si="848"/>
        <v>10276</v>
      </c>
      <c r="CI542" s="69">
        <f t="shared" ca="1" si="848"/>
        <v>10276</v>
      </c>
      <c r="CJ542" s="69">
        <f t="shared" ca="1" si="848"/>
        <v>10276</v>
      </c>
      <c r="CK542" s="114">
        <f t="shared" ca="1" si="848"/>
        <v>10276</v>
      </c>
      <c r="CL542" s="113">
        <f t="shared" ca="1" si="848"/>
        <v>10276</v>
      </c>
      <c r="CM542" s="69">
        <f t="shared" ca="1" si="848"/>
        <v>10276</v>
      </c>
      <c r="CN542" s="69">
        <f t="shared" ca="1" si="848"/>
        <v>10276</v>
      </c>
      <c r="CO542" s="114">
        <f t="shared" ca="1" si="848"/>
        <v>10276</v>
      </c>
      <c r="CP542" s="113">
        <f t="shared" ca="1" si="848"/>
        <v>10276</v>
      </c>
      <c r="CQ542" s="69">
        <f t="shared" ca="1" si="848"/>
        <v>10276</v>
      </c>
      <c r="CR542" s="69">
        <f t="shared" ca="1" si="848"/>
        <v>10276</v>
      </c>
      <c r="CS542" s="114">
        <f t="shared" ca="1" si="848"/>
        <v>10276</v>
      </c>
      <c r="CT542" s="113">
        <f t="shared" ca="1" si="848"/>
        <v>10276</v>
      </c>
      <c r="CU542" s="69">
        <f t="shared" ca="1" si="848"/>
        <v>10276</v>
      </c>
      <c r="CV542" s="69">
        <f t="shared" ca="1" si="848"/>
        <v>10276</v>
      </c>
      <c r="CW542" s="114">
        <f t="shared" ca="1" si="848"/>
        <v>10276</v>
      </c>
      <c r="CX542" s="113">
        <f t="shared" ca="1" si="848"/>
        <v>10276</v>
      </c>
      <c r="CY542" s="69">
        <f t="shared" ca="1" si="848"/>
        <v>10276</v>
      </c>
      <c r="CZ542" s="69">
        <f t="shared" ca="1" si="848"/>
        <v>10276</v>
      </c>
      <c r="DA542" s="114">
        <f t="shared" ca="1" si="848"/>
        <v>10276</v>
      </c>
      <c r="DB542" s="113">
        <f t="shared" ref="DB542:DI542" ca="1" si="849">IF(DB$4="A",DB539,DB544)</f>
        <v>10276</v>
      </c>
      <c r="DC542" s="69">
        <f t="shared" ca="1" si="849"/>
        <v>10276</v>
      </c>
      <c r="DD542" s="69">
        <f t="shared" ca="1" si="849"/>
        <v>10276</v>
      </c>
      <c r="DE542" s="114">
        <f t="shared" ca="1" si="849"/>
        <v>10276</v>
      </c>
      <c r="DF542" s="113">
        <f t="shared" ca="1" si="849"/>
        <v>10276</v>
      </c>
      <c r="DG542" s="69">
        <f t="shared" ca="1" si="849"/>
        <v>10276</v>
      </c>
      <c r="DH542" s="69">
        <f t="shared" ca="1" si="849"/>
        <v>10276</v>
      </c>
      <c r="DI542" s="114">
        <f t="shared" ca="1" si="849"/>
        <v>10276</v>
      </c>
      <c r="DT542" s="69"/>
      <c r="DU542" s="69"/>
      <c r="DV542" s="69"/>
      <c r="DW542" s="69"/>
      <c r="DX542" s="69"/>
      <c r="DY542" s="69"/>
      <c r="DZ542" s="69"/>
      <c r="EA542" s="69"/>
      <c r="EB542" s="69"/>
      <c r="EC542" s="69"/>
      <c r="ED542" s="69"/>
      <c r="EE542" s="69"/>
      <c r="EF542" s="69"/>
      <c r="EG542" s="69"/>
      <c r="EH542" s="69"/>
      <c r="EI542" s="69"/>
      <c r="EJ542" s="69"/>
      <c r="EK542" s="69"/>
    </row>
    <row r="543" spans="1:141" outlineLevel="2" x14ac:dyDescent="0.25">
      <c r="A543" s="90"/>
      <c r="B543" s="90"/>
      <c r="C543" s="90"/>
      <c r="D543" s="90"/>
      <c r="F543" s="100"/>
      <c r="I543" s="101"/>
      <c r="J543" s="100"/>
      <c r="M543" s="101"/>
      <c r="N543" s="100"/>
      <c r="Q543" s="101"/>
      <c r="R543" s="100"/>
      <c r="U543" s="101"/>
      <c r="V543" s="100"/>
      <c r="Y543" s="101"/>
      <c r="Z543" s="100"/>
      <c r="AC543" s="101"/>
      <c r="AD543" s="100"/>
      <c r="AG543" s="101"/>
      <c r="AH543" s="100"/>
      <c r="AK543" s="101"/>
      <c r="AL543" s="100"/>
      <c r="AO543" s="101"/>
      <c r="AP543" s="102"/>
      <c r="AQ543" s="103"/>
      <c r="AR543" s="103"/>
      <c r="AS543" s="104"/>
      <c r="AT543" s="102"/>
      <c r="AU543" s="103"/>
      <c r="AV543" s="103"/>
      <c r="AW543" s="104"/>
      <c r="AX543" s="102"/>
      <c r="AY543" s="103"/>
      <c r="AZ543" s="103"/>
      <c r="BA543" s="104"/>
      <c r="BB543" s="102"/>
      <c r="BC543" s="103"/>
      <c r="BD543" s="103"/>
      <c r="BE543" s="104"/>
      <c r="BF543" s="102"/>
      <c r="BG543" s="103"/>
      <c r="BH543" s="103"/>
      <c r="BI543" s="104"/>
      <c r="BJ543" s="102"/>
      <c r="BK543" s="103"/>
      <c r="BL543" s="103"/>
      <c r="BM543" s="104"/>
      <c r="BN543" s="102"/>
      <c r="BO543" s="103"/>
      <c r="BP543" s="103"/>
      <c r="BQ543" s="104"/>
      <c r="BR543" s="102"/>
      <c r="BS543" s="103"/>
      <c r="BT543" s="103"/>
      <c r="BU543" s="104"/>
      <c r="BV543" s="102"/>
      <c r="BW543" s="103"/>
      <c r="BX543" s="103"/>
      <c r="BY543" s="104"/>
      <c r="BZ543" s="102"/>
      <c r="CA543" s="103"/>
      <c r="CB543" s="103"/>
      <c r="CC543" s="104"/>
      <c r="CD543" s="102"/>
      <c r="CE543" s="103"/>
      <c r="CF543" s="103"/>
      <c r="CG543" s="104"/>
      <c r="CH543" s="102"/>
      <c r="CI543" s="103"/>
      <c r="CJ543" s="103"/>
      <c r="CK543" s="104"/>
      <c r="CL543" s="102"/>
      <c r="CM543" s="103"/>
      <c r="CN543" s="103"/>
      <c r="CO543" s="104"/>
      <c r="CP543" s="102"/>
      <c r="CQ543" s="103"/>
      <c r="CR543" s="103"/>
      <c r="CS543" s="104"/>
      <c r="CT543" s="102"/>
      <c r="CU543" s="103"/>
      <c r="CV543" s="103"/>
      <c r="CW543" s="104"/>
      <c r="CX543" s="102"/>
      <c r="CY543" s="103"/>
      <c r="CZ543" s="103"/>
      <c r="DA543" s="104"/>
      <c r="DB543" s="102"/>
      <c r="DC543" s="103"/>
      <c r="DD543" s="103"/>
      <c r="DE543" s="104"/>
      <c r="DF543" s="102"/>
      <c r="DG543" s="103"/>
      <c r="DH543" s="103"/>
      <c r="DI543" s="104"/>
    </row>
    <row r="544" spans="1:141" outlineLevel="2" x14ac:dyDescent="0.25">
      <c r="A544" s="90"/>
      <c r="B544" s="90"/>
      <c r="C544" s="90"/>
      <c r="D544" s="90"/>
      <c r="E544" s="36" t="str">
        <f>CONCATENATE(E542," selected driver: ",$J$8," (",$J$9,")")</f>
        <v>Value selected driver: Default (Annual)</v>
      </c>
      <c r="F544" s="100"/>
      <c r="I544" s="101"/>
      <c r="J544" s="100"/>
      <c r="M544" s="101"/>
      <c r="N544" s="100"/>
      <c r="Q544" s="101"/>
      <c r="R544" s="100"/>
      <c r="U544" s="101"/>
      <c r="V544" s="100"/>
      <c r="Y544" s="101"/>
      <c r="Z544" s="100"/>
      <c r="AC544" s="101"/>
      <c r="AD544" s="100"/>
      <c r="AG544" s="101"/>
      <c r="AH544" s="100"/>
      <c r="AK544" s="101"/>
      <c r="AL544" s="100"/>
      <c r="AO544" s="101"/>
      <c r="AP544" s="147" cm="1">
        <f t="array" ref="AP544">IF($I$9=1,AP546,INDEX($DT546:$EK546,,MATCH(CONCATENATE("FY ",RIGHT(AP$3,4)),$DT$3:$EK$3,0)))</f>
        <v>0</v>
      </c>
      <c r="AQ544" s="148" cm="1">
        <f t="array" ref="AQ544">IF($I$9=1,AQ546,INDEX($DT546:$EK546,,MATCH(CONCATENATE("FY ",RIGHT(AQ$3,4)),$DT$3:$EK$3,0)))</f>
        <v>0</v>
      </c>
      <c r="AR544" s="148" cm="1">
        <f t="array" ref="AR544">IF($I$9=1,AR546,INDEX($DT546:$EK546,,MATCH(CONCATENATE("FY ",RIGHT(AR$3,4)),$DT$3:$EK$3,0)))</f>
        <v>0</v>
      </c>
      <c r="AS544" s="149" cm="1">
        <f t="array" ref="AS544">IF($I$9=1,AS546,INDEX($DT546:$EK546,,MATCH(CONCATENATE("FY ",RIGHT(AS$3,4)),$DT$3:$EK$3,0)))</f>
        <v>0</v>
      </c>
      <c r="AT544" s="147" cm="1">
        <f t="array" aca="1" ref="AT544" ca="1">IF($I$9=1,AT546,INDEX($DT546:$EK546,,MATCH(CONCATENATE("FY ",RIGHT(AT$3,4)),$DT$3:$EK$3,0)))</f>
        <v>10276</v>
      </c>
      <c r="AU544" s="148" cm="1">
        <f t="array" aca="1" ref="AU544" ca="1">IF($I$9=1,AU546,INDEX($DT546:$EK546,,MATCH(CONCATENATE("FY ",RIGHT(AU$3,4)),$DT$3:$EK$3,0)))</f>
        <v>10276</v>
      </c>
      <c r="AV544" s="148" cm="1">
        <f t="array" aca="1" ref="AV544" ca="1">IF($I$9=1,AV546,INDEX($DT546:$EK546,,MATCH(CONCATENATE("FY ",RIGHT(AV$3,4)),$DT$3:$EK$3,0)))</f>
        <v>10276</v>
      </c>
      <c r="AW544" s="149" cm="1">
        <f t="array" aca="1" ref="AW544" ca="1">IF($I$9=1,AW546,INDEX($DT546:$EK546,,MATCH(CONCATENATE("FY ",RIGHT(AW$3,4)),$DT$3:$EK$3,0)))</f>
        <v>10276</v>
      </c>
      <c r="AX544" s="147" cm="1">
        <f t="array" aca="1" ref="AX544" ca="1">IF($I$9=1,AX546,INDEX($DT546:$EK546,,MATCH(CONCATENATE("FY ",RIGHT(AX$3,4)),$DT$3:$EK$3,0)))</f>
        <v>10276</v>
      </c>
      <c r="AY544" s="148" cm="1">
        <f t="array" aca="1" ref="AY544" ca="1">IF($I$9=1,AY546,INDEX($DT546:$EK546,,MATCH(CONCATENATE("FY ",RIGHT(AY$3,4)),$DT$3:$EK$3,0)))</f>
        <v>10276</v>
      </c>
      <c r="AZ544" s="148" cm="1">
        <f t="array" aca="1" ref="AZ544" ca="1">IF($I$9=1,AZ546,INDEX($DT546:$EK546,,MATCH(CONCATENATE("FY ",RIGHT(AZ$3,4)),$DT$3:$EK$3,0)))</f>
        <v>10276</v>
      </c>
      <c r="BA544" s="149" cm="1">
        <f t="array" aca="1" ref="BA544" ca="1">IF($I$9=1,BA546,INDEX($DT546:$EK546,,MATCH(CONCATENATE("FY ",RIGHT(BA$3,4)),$DT$3:$EK$3,0)))</f>
        <v>10276</v>
      </c>
      <c r="BB544" s="147" cm="1">
        <f t="array" aca="1" ref="BB544" ca="1">IF($I$9=1,BB546,INDEX($DT546:$EK546,,MATCH(CONCATENATE("FY ",RIGHT(BB$3,4)),$DT$3:$EK$3,0)))</f>
        <v>10276</v>
      </c>
      <c r="BC544" s="148" cm="1">
        <f t="array" aca="1" ref="BC544" ca="1">IF($I$9=1,BC546,INDEX($DT546:$EK546,,MATCH(CONCATENATE("FY ",RIGHT(BC$3,4)),$DT$3:$EK$3,0)))</f>
        <v>10276</v>
      </c>
      <c r="BD544" s="148" cm="1">
        <f t="array" aca="1" ref="BD544" ca="1">IF($I$9=1,BD546,INDEX($DT546:$EK546,,MATCH(CONCATENATE("FY ",RIGHT(BD$3,4)),$DT$3:$EK$3,0)))</f>
        <v>10276</v>
      </c>
      <c r="BE544" s="149" cm="1">
        <f t="array" aca="1" ref="BE544" ca="1">IF($I$9=1,BE546,INDEX($DT546:$EK546,,MATCH(CONCATENATE("FY ",RIGHT(BE$3,4)),$DT$3:$EK$3,0)))</f>
        <v>10276</v>
      </c>
      <c r="BF544" s="147" cm="1">
        <f t="array" aca="1" ref="BF544" ca="1">IF($I$9=1,BF546,INDEX($DT546:$EK546,,MATCH(CONCATENATE("FY ",RIGHT(BF$3,4)),$DT$3:$EK$3,0)))</f>
        <v>10276</v>
      </c>
      <c r="BG544" s="148" cm="1">
        <f t="array" aca="1" ref="BG544" ca="1">IF($I$9=1,BG546,INDEX($DT546:$EK546,,MATCH(CONCATENATE("FY ",RIGHT(BG$3,4)),$DT$3:$EK$3,0)))</f>
        <v>10276</v>
      </c>
      <c r="BH544" s="148" cm="1">
        <f t="array" aca="1" ref="BH544" ca="1">IF($I$9=1,BH546,INDEX($DT546:$EK546,,MATCH(CONCATENATE("FY ",RIGHT(BH$3,4)),$DT$3:$EK$3,0)))</f>
        <v>10276</v>
      </c>
      <c r="BI544" s="149" cm="1">
        <f t="array" aca="1" ref="BI544" ca="1">IF($I$9=1,BI546,INDEX($DT546:$EK546,,MATCH(CONCATENATE("FY ",RIGHT(BI$3,4)),$DT$3:$EK$3,0)))</f>
        <v>10276</v>
      </c>
      <c r="BJ544" s="147" cm="1">
        <f t="array" aca="1" ref="BJ544" ca="1">IF($I$9=1,BJ546,INDEX($DT546:$EK546,,MATCH(CONCATENATE("FY ",RIGHT(BJ$3,4)),$DT$3:$EK$3,0)))</f>
        <v>10276</v>
      </c>
      <c r="BK544" s="148" cm="1">
        <f t="array" aca="1" ref="BK544" ca="1">IF($I$9=1,BK546,INDEX($DT546:$EK546,,MATCH(CONCATENATE("FY ",RIGHT(BK$3,4)),$DT$3:$EK$3,0)))</f>
        <v>10276</v>
      </c>
      <c r="BL544" s="148" cm="1">
        <f t="array" aca="1" ref="BL544" ca="1">IF($I$9=1,BL546,INDEX($DT546:$EK546,,MATCH(CONCATENATE("FY ",RIGHT(BL$3,4)),$DT$3:$EK$3,0)))</f>
        <v>10276</v>
      </c>
      <c r="BM544" s="149" cm="1">
        <f t="array" aca="1" ref="BM544" ca="1">IF($I$9=1,BM546,INDEX($DT546:$EK546,,MATCH(CONCATENATE("FY ",RIGHT(BM$3,4)),$DT$3:$EK$3,0)))</f>
        <v>10276</v>
      </c>
      <c r="BN544" s="147" cm="1">
        <f t="array" aca="1" ref="BN544" ca="1">IF($I$9=1,BN546,INDEX($DT546:$EK546,,MATCH(CONCATENATE("FY ",RIGHT(BN$3,4)),$DT$3:$EK$3,0)))</f>
        <v>10276</v>
      </c>
      <c r="BO544" s="148" cm="1">
        <f t="array" aca="1" ref="BO544" ca="1">IF($I$9=1,BO546,INDEX($DT546:$EK546,,MATCH(CONCATENATE("FY ",RIGHT(BO$3,4)),$DT$3:$EK$3,0)))</f>
        <v>10276</v>
      </c>
      <c r="BP544" s="148" cm="1">
        <f t="array" aca="1" ref="BP544" ca="1">IF($I$9=1,BP546,INDEX($DT546:$EK546,,MATCH(CONCATENATE("FY ",RIGHT(BP$3,4)),$DT$3:$EK$3,0)))</f>
        <v>10276</v>
      </c>
      <c r="BQ544" s="149" cm="1">
        <f t="array" aca="1" ref="BQ544" ca="1">IF($I$9=1,BQ546,INDEX($DT546:$EK546,,MATCH(CONCATENATE("FY ",RIGHT(BQ$3,4)),$DT$3:$EK$3,0)))</f>
        <v>10276</v>
      </c>
      <c r="BR544" s="147" cm="1">
        <f t="array" aca="1" ref="BR544" ca="1">IF($I$9=1,BR546,INDEX($DT546:$EK546,,MATCH(CONCATENATE("FY ",RIGHT(BR$3,4)),$DT$3:$EK$3,0)))</f>
        <v>10276</v>
      </c>
      <c r="BS544" s="148" cm="1">
        <f t="array" aca="1" ref="BS544" ca="1">IF($I$9=1,BS546,INDEX($DT546:$EK546,,MATCH(CONCATENATE("FY ",RIGHT(BS$3,4)),$DT$3:$EK$3,0)))</f>
        <v>10276</v>
      </c>
      <c r="BT544" s="148" cm="1">
        <f t="array" aca="1" ref="BT544" ca="1">IF($I$9=1,BT546,INDEX($DT546:$EK546,,MATCH(CONCATENATE("FY ",RIGHT(BT$3,4)),$DT$3:$EK$3,0)))</f>
        <v>10276</v>
      </c>
      <c r="BU544" s="149" cm="1">
        <f t="array" aca="1" ref="BU544" ca="1">IF($I$9=1,BU546,INDEX($DT546:$EK546,,MATCH(CONCATENATE("FY ",RIGHT(BU$3,4)),$DT$3:$EK$3,0)))</f>
        <v>10276</v>
      </c>
      <c r="BV544" s="147" cm="1">
        <f t="array" aca="1" ref="BV544" ca="1">IF($I$9=1,BV546,INDEX($DT546:$EK546,,MATCH(CONCATENATE("FY ",RIGHT(BV$3,4)),$DT$3:$EK$3,0)))</f>
        <v>10276</v>
      </c>
      <c r="BW544" s="148" cm="1">
        <f t="array" aca="1" ref="BW544" ca="1">IF($I$9=1,BW546,INDEX($DT546:$EK546,,MATCH(CONCATENATE("FY ",RIGHT(BW$3,4)),$DT$3:$EK$3,0)))</f>
        <v>10276</v>
      </c>
      <c r="BX544" s="148" cm="1">
        <f t="array" aca="1" ref="BX544" ca="1">IF($I$9=1,BX546,INDEX($DT546:$EK546,,MATCH(CONCATENATE("FY ",RIGHT(BX$3,4)),$DT$3:$EK$3,0)))</f>
        <v>10276</v>
      </c>
      <c r="BY544" s="149" cm="1">
        <f t="array" aca="1" ref="BY544" ca="1">IF($I$9=1,BY546,INDEX($DT546:$EK546,,MATCH(CONCATENATE("FY ",RIGHT(BY$3,4)),$DT$3:$EK$3,0)))</f>
        <v>10276</v>
      </c>
      <c r="BZ544" s="147" cm="1">
        <f t="array" aca="1" ref="BZ544" ca="1">IF($I$9=1,BZ546,INDEX($DT546:$EK546,,MATCH(CONCATENATE("FY ",RIGHT(BZ$3,4)),$DT$3:$EK$3,0)))</f>
        <v>10276</v>
      </c>
      <c r="CA544" s="148" cm="1">
        <f t="array" aca="1" ref="CA544" ca="1">IF($I$9=1,CA546,INDEX($DT546:$EK546,,MATCH(CONCATENATE("FY ",RIGHT(CA$3,4)),$DT$3:$EK$3,0)))</f>
        <v>10276</v>
      </c>
      <c r="CB544" s="148" cm="1">
        <f t="array" aca="1" ref="CB544" ca="1">IF($I$9=1,CB546,INDEX($DT546:$EK546,,MATCH(CONCATENATE("FY ",RIGHT(CB$3,4)),$DT$3:$EK$3,0)))</f>
        <v>10276</v>
      </c>
      <c r="CC544" s="149" cm="1">
        <f t="array" aca="1" ref="CC544" ca="1">IF($I$9=1,CC546,INDEX($DT546:$EK546,,MATCH(CONCATENATE("FY ",RIGHT(CC$3,4)),$DT$3:$EK$3,0)))</f>
        <v>10276</v>
      </c>
      <c r="CD544" s="147" cm="1">
        <f t="array" aca="1" ref="CD544" ca="1">IF($I$9=1,CD546,INDEX($DT546:$EK546,,MATCH(CONCATENATE("FY ",RIGHT(CD$3,4)),$DT$3:$EK$3,0)))</f>
        <v>10276</v>
      </c>
      <c r="CE544" s="148" cm="1">
        <f t="array" aca="1" ref="CE544" ca="1">IF($I$9=1,CE546,INDEX($DT546:$EK546,,MATCH(CONCATENATE("FY ",RIGHT(CE$3,4)),$DT$3:$EK$3,0)))</f>
        <v>10276</v>
      </c>
      <c r="CF544" s="148" cm="1">
        <f t="array" aca="1" ref="CF544" ca="1">IF($I$9=1,CF546,INDEX($DT546:$EK546,,MATCH(CONCATENATE("FY ",RIGHT(CF$3,4)),$DT$3:$EK$3,0)))</f>
        <v>10276</v>
      </c>
      <c r="CG544" s="149" cm="1">
        <f t="array" aca="1" ref="CG544" ca="1">IF($I$9=1,CG546,INDEX($DT546:$EK546,,MATCH(CONCATENATE("FY ",RIGHT(CG$3,4)),$DT$3:$EK$3,0)))</f>
        <v>10276</v>
      </c>
      <c r="CH544" s="147" cm="1">
        <f t="array" aca="1" ref="CH544" ca="1">IF($I$9=1,CH546,INDEX($DT546:$EK546,,MATCH(CONCATENATE("FY ",RIGHT(CH$3,4)),$DT$3:$EK$3,0)))</f>
        <v>10276</v>
      </c>
      <c r="CI544" s="148" cm="1">
        <f t="array" aca="1" ref="CI544" ca="1">IF($I$9=1,CI546,INDEX($DT546:$EK546,,MATCH(CONCATENATE("FY ",RIGHT(CI$3,4)),$DT$3:$EK$3,0)))</f>
        <v>10276</v>
      </c>
      <c r="CJ544" s="148" cm="1">
        <f t="array" aca="1" ref="CJ544" ca="1">IF($I$9=1,CJ546,INDEX($DT546:$EK546,,MATCH(CONCATENATE("FY ",RIGHT(CJ$3,4)),$DT$3:$EK$3,0)))</f>
        <v>10276</v>
      </c>
      <c r="CK544" s="149" cm="1">
        <f t="array" aca="1" ref="CK544" ca="1">IF($I$9=1,CK546,INDEX($DT546:$EK546,,MATCH(CONCATENATE("FY ",RIGHT(CK$3,4)),$DT$3:$EK$3,0)))</f>
        <v>10276</v>
      </c>
      <c r="CL544" s="147" cm="1">
        <f t="array" aca="1" ref="CL544" ca="1">IF($I$9=1,CL546,INDEX($DT546:$EK546,,MATCH(CONCATENATE("FY ",RIGHT(CL$3,4)),$DT$3:$EK$3,0)))</f>
        <v>10276</v>
      </c>
      <c r="CM544" s="148" cm="1">
        <f t="array" aca="1" ref="CM544" ca="1">IF($I$9=1,CM546,INDEX($DT546:$EK546,,MATCH(CONCATENATE("FY ",RIGHT(CM$3,4)),$DT$3:$EK$3,0)))</f>
        <v>10276</v>
      </c>
      <c r="CN544" s="148" cm="1">
        <f t="array" aca="1" ref="CN544" ca="1">IF($I$9=1,CN546,INDEX($DT546:$EK546,,MATCH(CONCATENATE("FY ",RIGHT(CN$3,4)),$DT$3:$EK$3,0)))</f>
        <v>10276</v>
      </c>
      <c r="CO544" s="149" cm="1">
        <f t="array" aca="1" ref="CO544" ca="1">IF($I$9=1,CO546,INDEX($DT546:$EK546,,MATCH(CONCATENATE("FY ",RIGHT(CO$3,4)),$DT$3:$EK$3,0)))</f>
        <v>10276</v>
      </c>
      <c r="CP544" s="147" cm="1">
        <f t="array" aca="1" ref="CP544" ca="1">IF($I$9=1,CP546,INDEX($DT546:$EK546,,MATCH(CONCATENATE("FY ",RIGHT(CP$3,4)),$DT$3:$EK$3,0)))</f>
        <v>10276</v>
      </c>
      <c r="CQ544" s="148" cm="1">
        <f t="array" aca="1" ref="CQ544" ca="1">IF($I$9=1,CQ546,INDEX($DT546:$EK546,,MATCH(CONCATENATE("FY ",RIGHT(CQ$3,4)),$DT$3:$EK$3,0)))</f>
        <v>10276</v>
      </c>
      <c r="CR544" s="148" cm="1">
        <f t="array" aca="1" ref="CR544" ca="1">IF($I$9=1,CR546,INDEX($DT546:$EK546,,MATCH(CONCATENATE("FY ",RIGHT(CR$3,4)),$DT$3:$EK$3,0)))</f>
        <v>10276</v>
      </c>
      <c r="CS544" s="149" cm="1">
        <f t="array" aca="1" ref="CS544" ca="1">IF($I$9=1,CS546,INDEX($DT546:$EK546,,MATCH(CONCATENATE("FY ",RIGHT(CS$3,4)),$DT$3:$EK$3,0)))</f>
        <v>10276</v>
      </c>
      <c r="CT544" s="147" cm="1">
        <f t="array" aca="1" ref="CT544" ca="1">IF($I$9=1,CT546,INDEX($DT546:$EK546,,MATCH(CONCATENATE("FY ",RIGHT(CT$3,4)),$DT$3:$EK$3,0)))</f>
        <v>10276</v>
      </c>
      <c r="CU544" s="148" cm="1">
        <f t="array" aca="1" ref="CU544" ca="1">IF($I$9=1,CU546,INDEX($DT546:$EK546,,MATCH(CONCATENATE("FY ",RIGHT(CU$3,4)),$DT$3:$EK$3,0)))</f>
        <v>10276</v>
      </c>
      <c r="CV544" s="148" cm="1">
        <f t="array" aca="1" ref="CV544" ca="1">IF($I$9=1,CV546,INDEX($DT546:$EK546,,MATCH(CONCATENATE("FY ",RIGHT(CV$3,4)),$DT$3:$EK$3,0)))</f>
        <v>10276</v>
      </c>
      <c r="CW544" s="149" cm="1">
        <f t="array" aca="1" ref="CW544" ca="1">IF($I$9=1,CW546,INDEX($DT546:$EK546,,MATCH(CONCATENATE("FY ",RIGHT(CW$3,4)),$DT$3:$EK$3,0)))</f>
        <v>10276</v>
      </c>
      <c r="CX544" s="147" cm="1">
        <f t="array" aca="1" ref="CX544" ca="1">IF($I$9=1,CX546,INDEX($DT546:$EK546,,MATCH(CONCATENATE("FY ",RIGHT(CX$3,4)),$DT$3:$EK$3,0)))</f>
        <v>10276</v>
      </c>
      <c r="CY544" s="148" cm="1">
        <f t="array" aca="1" ref="CY544" ca="1">IF($I$9=1,CY546,INDEX($DT546:$EK546,,MATCH(CONCATENATE("FY ",RIGHT(CY$3,4)),$DT$3:$EK$3,0)))</f>
        <v>10276</v>
      </c>
      <c r="CZ544" s="148" cm="1">
        <f t="array" aca="1" ref="CZ544" ca="1">IF($I$9=1,CZ546,INDEX($DT546:$EK546,,MATCH(CONCATENATE("FY ",RIGHT(CZ$3,4)),$DT$3:$EK$3,0)))</f>
        <v>10276</v>
      </c>
      <c r="DA544" s="149" cm="1">
        <f t="array" aca="1" ref="DA544" ca="1">IF($I$9=1,DA546,INDEX($DT546:$EK546,,MATCH(CONCATENATE("FY ",RIGHT(DA$3,4)),$DT$3:$EK$3,0)))</f>
        <v>10276</v>
      </c>
      <c r="DB544" s="147" cm="1">
        <f t="array" aca="1" ref="DB544" ca="1">IF($I$9=1,DB546,INDEX($DT546:$EK546,,MATCH(CONCATENATE("FY ",RIGHT(DB$3,4)),$DT$3:$EK$3,0)))</f>
        <v>10276</v>
      </c>
      <c r="DC544" s="148" cm="1">
        <f t="array" aca="1" ref="DC544" ca="1">IF($I$9=1,DC546,INDEX($DT546:$EK546,,MATCH(CONCATENATE("FY ",RIGHT(DC$3,4)),$DT$3:$EK$3,0)))</f>
        <v>10276</v>
      </c>
      <c r="DD544" s="148" cm="1">
        <f t="array" aca="1" ref="DD544" ca="1">IF($I$9=1,DD546,INDEX($DT546:$EK546,,MATCH(CONCATENATE("FY ",RIGHT(DD$3,4)),$DT$3:$EK$3,0)))</f>
        <v>10276</v>
      </c>
      <c r="DE544" s="149" cm="1">
        <f t="array" aca="1" ref="DE544" ca="1">IF($I$9=1,DE546,INDEX($DT546:$EK546,,MATCH(CONCATENATE("FY ",RIGHT(DE$3,4)),$DT$3:$EK$3,0)))</f>
        <v>10276</v>
      </c>
      <c r="DF544" s="147" cm="1">
        <f t="array" aca="1" ref="DF544" ca="1">IF($I$9=1,DF546,INDEX($DT546:$EK546,,MATCH(CONCATENATE("FY ",RIGHT(DF$3,4)),$DT$3:$EK$3,0)))</f>
        <v>10276</v>
      </c>
      <c r="DG544" s="148" cm="1">
        <f t="array" aca="1" ref="DG544" ca="1">IF($I$9=1,DG546,INDEX($DT546:$EK546,,MATCH(CONCATENATE("FY ",RIGHT(DG$3,4)),$DT$3:$EK$3,0)))</f>
        <v>10276</v>
      </c>
      <c r="DH544" s="148" cm="1">
        <f t="array" aca="1" ref="DH544" ca="1">IF($I$9=1,DH546,INDEX($DT546:$EK546,,MATCH(CONCATENATE("FY ",RIGHT(DH$3,4)),$DT$3:$EK$3,0)))</f>
        <v>10276</v>
      </c>
      <c r="DI544" s="149" cm="1">
        <f t="array" aca="1" ref="DI544" ca="1">IF($I$9=1,DI546,INDEX($DT546:$EK546,,MATCH(CONCATENATE("FY ",RIGHT(DI$3,4)),$DT$3:$EK$3,0)))</f>
        <v>10276</v>
      </c>
    </row>
    <row r="545" spans="1:141" outlineLevel="2" x14ac:dyDescent="0.25">
      <c r="A545" s="90"/>
      <c r="B545" s="90"/>
      <c r="C545" s="90"/>
      <c r="D545" s="90"/>
      <c r="F545" s="100"/>
      <c r="I545" s="101"/>
      <c r="J545" s="100"/>
      <c r="M545" s="101"/>
      <c r="N545" s="100"/>
      <c r="Q545" s="101"/>
      <c r="R545" s="100"/>
      <c r="U545" s="101"/>
      <c r="V545" s="100"/>
      <c r="Y545" s="101"/>
      <c r="Z545" s="100"/>
      <c r="AC545" s="101"/>
      <c r="AD545" s="100"/>
      <c r="AG545" s="101"/>
      <c r="AH545" s="100"/>
      <c r="AK545" s="101"/>
      <c r="AL545" s="100"/>
      <c r="AO545" s="101"/>
      <c r="AP545" s="100"/>
      <c r="AS545" s="101"/>
      <c r="AT545" s="100"/>
      <c r="AW545" s="101"/>
      <c r="AX545" s="100"/>
      <c r="BA545" s="101"/>
      <c r="BB545" s="100"/>
      <c r="BE545" s="101"/>
      <c r="BF545" s="100"/>
      <c r="BI545" s="101"/>
      <c r="BJ545" s="100"/>
      <c r="BM545" s="101"/>
      <c r="BN545" s="100"/>
      <c r="BQ545" s="101"/>
      <c r="BR545" s="100"/>
      <c r="BU545" s="101"/>
      <c r="BV545" s="100"/>
      <c r="BY545" s="101"/>
      <c r="BZ545" s="100"/>
      <c r="CC545" s="101"/>
      <c r="CD545" s="100"/>
      <c r="CG545" s="101"/>
      <c r="CH545" s="100"/>
      <c r="CK545" s="101"/>
      <c r="CL545" s="100"/>
      <c r="CO545" s="101"/>
      <c r="CP545" s="100"/>
      <c r="CS545" s="101"/>
      <c r="CT545" s="100"/>
      <c r="CW545" s="101"/>
      <c r="CX545" s="100"/>
      <c r="DA545" s="101"/>
      <c r="DB545" s="100"/>
      <c r="DE545" s="101"/>
      <c r="DF545" s="100"/>
      <c r="DI545" s="101"/>
    </row>
    <row r="546" spans="1:141" outlineLevel="2" x14ac:dyDescent="0.25">
      <c r="A546" s="90"/>
      <c r="B546" s="90"/>
      <c r="C546" s="90"/>
      <c r="D546" s="90"/>
      <c r="E546" t="str">
        <f>CONCATENATE(E542," scenario: ",$J$8)</f>
        <v>Value scenario: Default</v>
      </c>
      <c r="F546" s="100"/>
      <c r="I546" s="101"/>
      <c r="J546" s="100"/>
      <c r="M546" s="101"/>
      <c r="N546" s="100"/>
      <c r="Q546" s="101"/>
      <c r="R546" s="100"/>
      <c r="U546" s="101"/>
      <c r="V546" s="100"/>
      <c r="Y546" s="101"/>
      <c r="Z546" s="100"/>
      <c r="AC546" s="101"/>
      <c r="AD546" s="100"/>
      <c r="AG546" s="101"/>
      <c r="AH546" s="100"/>
      <c r="AK546" s="101"/>
      <c r="AL546" s="100"/>
      <c r="AO546" s="101"/>
      <c r="AP546" s="113">
        <f t="shared" ref="AP546:BU546" si="850">CHOOSE($I$8,AP547,AP548,AP549,AP550,AP551)</f>
        <v>0</v>
      </c>
      <c r="AQ546" s="69">
        <f t="shared" si="850"/>
        <v>0</v>
      </c>
      <c r="AR546" s="69">
        <f t="shared" si="850"/>
        <v>0</v>
      </c>
      <c r="AS546" s="114">
        <f t="shared" si="850"/>
        <v>0</v>
      </c>
      <c r="AT546" s="113">
        <f t="shared" si="850"/>
        <v>0</v>
      </c>
      <c r="AU546" s="69">
        <f t="shared" si="850"/>
        <v>0</v>
      </c>
      <c r="AV546" s="69">
        <f t="shared" si="850"/>
        <v>0</v>
      </c>
      <c r="AW546" s="114">
        <f t="shared" si="850"/>
        <v>0</v>
      </c>
      <c r="AX546" s="113">
        <f t="shared" si="850"/>
        <v>0</v>
      </c>
      <c r="AY546" s="69">
        <f t="shared" si="850"/>
        <v>0</v>
      </c>
      <c r="AZ546" s="69">
        <f t="shared" si="850"/>
        <v>0</v>
      </c>
      <c r="BA546" s="114">
        <f t="shared" si="850"/>
        <v>0</v>
      </c>
      <c r="BB546" s="113">
        <f t="shared" si="850"/>
        <v>0</v>
      </c>
      <c r="BC546" s="69">
        <f t="shared" si="850"/>
        <v>0</v>
      </c>
      <c r="BD546" s="69">
        <f t="shared" si="850"/>
        <v>0</v>
      </c>
      <c r="BE546" s="114">
        <f t="shared" si="850"/>
        <v>0</v>
      </c>
      <c r="BF546" s="113">
        <f t="shared" si="850"/>
        <v>0</v>
      </c>
      <c r="BG546" s="69">
        <f t="shared" si="850"/>
        <v>0</v>
      </c>
      <c r="BH546" s="69">
        <f t="shared" si="850"/>
        <v>0</v>
      </c>
      <c r="BI546" s="114">
        <f t="shared" si="850"/>
        <v>0</v>
      </c>
      <c r="BJ546" s="113">
        <f t="shared" si="850"/>
        <v>0</v>
      </c>
      <c r="BK546" s="69">
        <f t="shared" si="850"/>
        <v>0</v>
      </c>
      <c r="BL546" s="69">
        <f t="shared" si="850"/>
        <v>0</v>
      </c>
      <c r="BM546" s="114">
        <f t="shared" si="850"/>
        <v>0</v>
      </c>
      <c r="BN546" s="113">
        <f t="shared" si="850"/>
        <v>0</v>
      </c>
      <c r="BO546" s="69">
        <f t="shared" si="850"/>
        <v>0</v>
      </c>
      <c r="BP546" s="69">
        <f t="shared" si="850"/>
        <v>0</v>
      </c>
      <c r="BQ546" s="114">
        <f t="shared" si="850"/>
        <v>0</v>
      </c>
      <c r="BR546" s="113">
        <f t="shared" si="850"/>
        <v>0</v>
      </c>
      <c r="BS546" s="69">
        <f t="shared" si="850"/>
        <v>0</v>
      </c>
      <c r="BT546" s="69">
        <f t="shared" si="850"/>
        <v>0</v>
      </c>
      <c r="BU546" s="114">
        <f t="shared" si="850"/>
        <v>0</v>
      </c>
      <c r="BV546" s="113">
        <f t="shared" ref="BV546:DA546" si="851">CHOOSE($I$8,BV547,BV548,BV549,BV550,BV551)</f>
        <v>0</v>
      </c>
      <c r="BW546" s="69">
        <f t="shared" si="851"/>
        <v>0</v>
      </c>
      <c r="BX546" s="69">
        <f t="shared" si="851"/>
        <v>0</v>
      </c>
      <c r="BY546" s="114">
        <f t="shared" si="851"/>
        <v>0</v>
      </c>
      <c r="BZ546" s="113">
        <f t="shared" si="851"/>
        <v>0</v>
      </c>
      <c r="CA546" s="69">
        <f t="shared" si="851"/>
        <v>0</v>
      </c>
      <c r="CB546" s="69">
        <f t="shared" si="851"/>
        <v>0</v>
      </c>
      <c r="CC546" s="114">
        <f t="shared" si="851"/>
        <v>0</v>
      </c>
      <c r="CD546" s="113">
        <f t="shared" si="851"/>
        <v>0</v>
      </c>
      <c r="CE546" s="69">
        <f t="shared" si="851"/>
        <v>0</v>
      </c>
      <c r="CF546" s="69">
        <f t="shared" si="851"/>
        <v>0</v>
      </c>
      <c r="CG546" s="114">
        <f t="shared" si="851"/>
        <v>0</v>
      </c>
      <c r="CH546" s="113">
        <f t="shared" si="851"/>
        <v>0</v>
      </c>
      <c r="CI546" s="69">
        <f t="shared" si="851"/>
        <v>0</v>
      </c>
      <c r="CJ546" s="69">
        <f t="shared" si="851"/>
        <v>0</v>
      </c>
      <c r="CK546" s="114">
        <f t="shared" si="851"/>
        <v>0</v>
      </c>
      <c r="CL546" s="113">
        <f t="shared" si="851"/>
        <v>0</v>
      </c>
      <c r="CM546" s="69">
        <f t="shared" si="851"/>
        <v>0</v>
      </c>
      <c r="CN546" s="69">
        <f t="shared" si="851"/>
        <v>0</v>
      </c>
      <c r="CO546" s="114">
        <f t="shared" si="851"/>
        <v>0</v>
      </c>
      <c r="CP546" s="113">
        <f t="shared" si="851"/>
        <v>0</v>
      </c>
      <c r="CQ546" s="69">
        <f t="shared" si="851"/>
        <v>0</v>
      </c>
      <c r="CR546" s="69">
        <f t="shared" si="851"/>
        <v>0</v>
      </c>
      <c r="CS546" s="114">
        <f t="shared" si="851"/>
        <v>0</v>
      </c>
      <c r="CT546" s="113">
        <f t="shared" si="851"/>
        <v>0</v>
      </c>
      <c r="CU546" s="69">
        <f t="shared" si="851"/>
        <v>0</v>
      </c>
      <c r="CV546" s="69">
        <f t="shared" si="851"/>
        <v>0</v>
      </c>
      <c r="CW546" s="114">
        <f t="shared" si="851"/>
        <v>0</v>
      </c>
      <c r="CX546" s="113">
        <f t="shared" si="851"/>
        <v>0</v>
      </c>
      <c r="CY546" s="69">
        <f t="shared" si="851"/>
        <v>0</v>
      </c>
      <c r="CZ546" s="69">
        <f t="shared" si="851"/>
        <v>0</v>
      </c>
      <c r="DA546" s="114">
        <f t="shared" si="851"/>
        <v>0</v>
      </c>
      <c r="DB546" s="113">
        <f t="shared" ref="DB546:DI546" si="852">CHOOSE($I$8,DB547,DB548,DB549,DB550,DB551)</f>
        <v>0</v>
      </c>
      <c r="DC546" s="69">
        <f t="shared" si="852"/>
        <v>0</v>
      </c>
      <c r="DD546" s="69">
        <f t="shared" si="852"/>
        <v>0</v>
      </c>
      <c r="DE546" s="114">
        <f t="shared" si="852"/>
        <v>0</v>
      </c>
      <c r="DF546" s="113">
        <f t="shared" si="852"/>
        <v>0</v>
      </c>
      <c r="DG546" s="69">
        <f t="shared" si="852"/>
        <v>0</v>
      </c>
      <c r="DH546" s="69">
        <f t="shared" si="852"/>
        <v>0</v>
      </c>
      <c r="DI546" s="114">
        <f t="shared" si="852"/>
        <v>0</v>
      </c>
      <c r="DT546" s="69">
        <f t="shared" ref="DT546:EK546" si="853">CHOOSE($I$8,DT547,DT548,DT549,DT550,DT551)</f>
        <v>0</v>
      </c>
      <c r="DU546" s="69">
        <f t="shared" ca="1" si="853"/>
        <v>10276</v>
      </c>
      <c r="DV546" s="69">
        <f t="shared" ca="1" si="853"/>
        <v>10276</v>
      </c>
      <c r="DW546" s="69">
        <f t="shared" ca="1" si="853"/>
        <v>10276</v>
      </c>
      <c r="DX546" s="69">
        <f t="shared" ca="1" si="853"/>
        <v>10276</v>
      </c>
      <c r="DY546" s="69">
        <f t="shared" ca="1" si="853"/>
        <v>10276</v>
      </c>
      <c r="DZ546" s="69">
        <f t="shared" ca="1" si="853"/>
        <v>10276</v>
      </c>
      <c r="EA546" s="69">
        <f t="shared" ca="1" si="853"/>
        <v>10276</v>
      </c>
      <c r="EB546" s="69">
        <f t="shared" ca="1" si="853"/>
        <v>10276</v>
      </c>
      <c r="EC546" s="69">
        <f t="shared" ca="1" si="853"/>
        <v>10276</v>
      </c>
      <c r="ED546" s="69">
        <f t="shared" ca="1" si="853"/>
        <v>10276</v>
      </c>
      <c r="EE546" s="69">
        <f t="shared" ca="1" si="853"/>
        <v>10276</v>
      </c>
      <c r="EF546" s="69">
        <f t="shared" ca="1" si="853"/>
        <v>10276</v>
      </c>
      <c r="EG546" s="69">
        <f t="shared" ca="1" si="853"/>
        <v>10276</v>
      </c>
      <c r="EH546" s="69">
        <f t="shared" ca="1" si="853"/>
        <v>10276</v>
      </c>
      <c r="EI546" s="69">
        <f t="shared" ca="1" si="853"/>
        <v>10276</v>
      </c>
      <c r="EJ546" s="69">
        <f t="shared" ca="1" si="853"/>
        <v>10276</v>
      </c>
      <c r="EK546" s="69">
        <f t="shared" ca="1" si="853"/>
        <v>10276</v>
      </c>
    </row>
    <row r="547" spans="1:141" outlineLevel="2" x14ac:dyDescent="0.25">
      <c r="A547" s="90"/>
      <c r="B547" s="90"/>
      <c r="C547" s="90"/>
      <c r="D547" s="90"/>
      <c r="E547" t="str">
        <f>CONCATENATE("- ", $N$6,":")</f>
        <v>- Base:</v>
      </c>
      <c r="F547" s="100"/>
      <c r="I547" s="101"/>
      <c r="J547" s="100"/>
      <c r="M547" s="101"/>
      <c r="N547" s="100"/>
      <c r="Q547" s="101"/>
      <c r="R547" s="100"/>
      <c r="U547" s="101"/>
      <c r="V547" s="100"/>
      <c r="Y547" s="101"/>
      <c r="Z547" s="100"/>
      <c r="AC547" s="101"/>
      <c r="AD547" s="100"/>
      <c r="AG547" s="101"/>
      <c r="AH547" s="100"/>
      <c r="AK547" s="101"/>
      <c r="AL547" s="100"/>
      <c r="AO547" s="101"/>
      <c r="AP547" s="117">
        <v>0</v>
      </c>
      <c r="AQ547" s="118">
        <v>0</v>
      </c>
      <c r="AR547" s="118">
        <v>0</v>
      </c>
      <c r="AS547" s="119">
        <v>0</v>
      </c>
      <c r="AT547" s="117">
        <v>0</v>
      </c>
      <c r="AU547" s="118">
        <v>0</v>
      </c>
      <c r="AV547" s="118">
        <v>0</v>
      </c>
      <c r="AW547" s="119">
        <v>0</v>
      </c>
      <c r="AX547" s="117">
        <v>0</v>
      </c>
      <c r="AY547" s="118">
        <v>0</v>
      </c>
      <c r="AZ547" s="118">
        <v>0</v>
      </c>
      <c r="BA547" s="119">
        <v>0</v>
      </c>
      <c r="BB547" s="117">
        <v>0</v>
      </c>
      <c r="BC547" s="118">
        <v>0</v>
      </c>
      <c r="BD547" s="118">
        <v>0</v>
      </c>
      <c r="BE547" s="119">
        <v>0</v>
      </c>
      <c r="BF547" s="117">
        <v>0</v>
      </c>
      <c r="BG547" s="118">
        <v>0</v>
      </c>
      <c r="BH547" s="118">
        <v>0</v>
      </c>
      <c r="BI547" s="119">
        <v>0</v>
      </c>
      <c r="BJ547" s="117">
        <v>0</v>
      </c>
      <c r="BK547" s="118">
        <v>0</v>
      </c>
      <c r="BL547" s="118">
        <v>0</v>
      </c>
      <c r="BM547" s="119">
        <v>0</v>
      </c>
      <c r="BN547" s="117">
        <v>0</v>
      </c>
      <c r="BO547" s="118">
        <v>0</v>
      </c>
      <c r="BP547" s="118">
        <v>0</v>
      </c>
      <c r="BQ547" s="119">
        <v>0</v>
      </c>
      <c r="BR547" s="117">
        <v>0</v>
      </c>
      <c r="BS547" s="118">
        <v>0</v>
      </c>
      <c r="BT547" s="118">
        <v>0</v>
      </c>
      <c r="BU547" s="119">
        <v>0</v>
      </c>
      <c r="BV547" s="117">
        <v>0</v>
      </c>
      <c r="BW547" s="118">
        <v>0</v>
      </c>
      <c r="BX547" s="118">
        <v>0</v>
      </c>
      <c r="BY547" s="119">
        <v>0</v>
      </c>
      <c r="BZ547" s="117">
        <v>0</v>
      </c>
      <c r="CA547" s="118">
        <v>0</v>
      </c>
      <c r="CB547" s="118">
        <v>0</v>
      </c>
      <c r="CC547" s="119">
        <v>0</v>
      </c>
      <c r="CD547" s="117">
        <v>0</v>
      </c>
      <c r="CE547" s="118">
        <v>0</v>
      </c>
      <c r="CF547" s="118">
        <v>0</v>
      </c>
      <c r="CG547" s="119">
        <v>0</v>
      </c>
      <c r="CH547" s="117">
        <v>0</v>
      </c>
      <c r="CI547" s="118">
        <v>0</v>
      </c>
      <c r="CJ547" s="118">
        <v>0</v>
      </c>
      <c r="CK547" s="119">
        <v>0</v>
      </c>
      <c r="CL547" s="117">
        <v>0</v>
      </c>
      <c r="CM547" s="118">
        <v>0</v>
      </c>
      <c r="CN547" s="118">
        <v>0</v>
      </c>
      <c r="CO547" s="119">
        <v>0</v>
      </c>
      <c r="CP547" s="117">
        <v>0</v>
      </c>
      <c r="CQ547" s="118">
        <v>0</v>
      </c>
      <c r="CR547" s="118">
        <v>0</v>
      </c>
      <c r="CS547" s="119">
        <v>0</v>
      </c>
      <c r="CT547" s="117">
        <v>0</v>
      </c>
      <c r="CU547" s="118">
        <v>0</v>
      </c>
      <c r="CV547" s="118">
        <v>0</v>
      </c>
      <c r="CW547" s="119">
        <v>0</v>
      </c>
      <c r="CX547" s="117">
        <v>0</v>
      </c>
      <c r="CY547" s="118">
        <v>0</v>
      </c>
      <c r="CZ547" s="118">
        <v>0</v>
      </c>
      <c r="DA547" s="119">
        <v>0</v>
      </c>
      <c r="DB547" s="117">
        <v>0</v>
      </c>
      <c r="DC547" s="118">
        <v>0</v>
      </c>
      <c r="DD547" s="118">
        <v>0</v>
      </c>
      <c r="DE547" s="119">
        <v>0</v>
      </c>
      <c r="DF547" s="117">
        <v>0</v>
      </c>
      <c r="DG547" s="118">
        <v>0</v>
      </c>
      <c r="DH547" s="118">
        <v>0</v>
      </c>
      <c r="DI547" s="119">
        <v>0</v>
      </c>
      <c r="DT547" s="118">
        <v>0</v>
      </c>
      <c r="DU547" s="118">
        <v>0</v>
      </c>
      <c r="DV547" s="118">
        <v>0</v>
      </c>
      <c r="DW547" s="118">
        <v>0</v>
      </c>
      <c r="DX547" s="118">
        <v>0</v>
      </c>
      <c r="DY547" s="118">
        <v>0</v>
      </c>
      <c r="DZ547" s="118">
        <v>0</v>
      </c>
      <c r="EA547" s="118">
        <v>0</v>
      </c>
      <c r="EB547" s="118">
        <v>0</v>
      </c>
      <c r="EC547" s="118">
        <v>0</v>
      </c>
      <c r="ED547" s="118">
        <v>0</v>
      </c>
      <c r="EE547" s="118">
        <v>0</v>
      </c>
      <c r="EF547" s="118">
        <v>0</v>
      </c>
      <c r="EG547" s="118">
        <v>0</v>
      </c>
      <c r="EH547" s="118">
        <v>0</v>
      </c>
      <c r="EI547" s="118">
        <v>0</v>
      </c>
      <c r="EJ547" s="118">
        <v>0</v>
      </c>
      <c r="EK547" s="118">
        <v>0</v>
      </c>
    </row>
    <row r="548" spans="1:141" outlineLevel="2" x14ac:dyDescent="0.25">
      <c r="A548" s="90"/>
      <c r="B548" s="90"/>
      <c r="C548" s="90"/>
      <c r="D548" s="90"/>
      <c r="E548" t="str">
        <f>CONCATENATE("- ", $N$7,":")</f>
        <v>- Upside:</v>
      </c>
      <c r="F548" s="100"/>
      <c r="I548" s="101"/>
      <c r="J548" s="100"/>
      <c r="M548" s="101"/>
      <c r="N548" s="100"/>
      <c r="Q548" s="101"/>
      <c r="R548" s="100"/>
      <c r="U548" s="101"/>
      <c r="V548" s="100"/>
      <c r="Y548" s="101"/>
      <c r="Z548" s="100"/>
      <c r="AC548" s="101"/>
      <c r="AD548" s="100"/>
      <c r="AG548" s="101"/>
      <c r="AH548" s="100"/>
      <c r="AK548" s="101"/>
      <c r="AL548" s="100"/>
      <c r="AO548" s="101"/>
      <c r="AP548" s="117">
        <v>0</v>
      </c>
      <c r="AQ548" s="118">
        <v>0</v>
      </c>
      <c r="AR548" s="118">
        <v>0</v>
      </c>
      <c r="AS548" s="119">
        <v>0</v>
      </c>
      <c r="AT548" s="117">
        <v>0</v>
      </c>
      <c r="AU548" s="118">
        <v>0</v>
      </c>
      <c r="AV548" s="118">
        <v>0</v>
      </c>
      <c r="AW548" s="119">
        <v>0</v>
      </c>
      <c r="AX548" s="117">
        <v>0</v>
      </c>
      <c r="AY548" s="118">
        <v>0</v>
      </c>
      <c r="AZ548" s="118">
        <v>0</v>
      </c>
      <c r="BA548" s="119">
        <v>0</v>
      </c>
      <c r="BB548" s="117">
        <v>0</v>
      </c>
      <c r="BC548" s="118">
        <v>0</v>
      </c>
      <c r="BD548" s="118">
        <v>0</v>
      </c>
      <c r="BE548" s="119">
        <v>0</v>
      </c>
      <c r="BF548" s="117">
        <v>0</v>
      </c>
      <c r="BG548" s="118">
        <v>0</v>
      </c>
      <c r="BH548" s="118">
        <v>0</v>
      </c>
      <c r="BI548" s="119">
        <v>0</v>
      </c>
      <c r="BJ548" s="117">
        <v>0</v>
      </c>
      <c r="BK548" s="118">
        <v>0</v>
      </c>
      <c r="BL548" s="118">
        <v>0</v>
      </c>
      <c r="BM548" s="119">
        <v>0</v>
      </c>
      <c r="BN548" s="117">
        <v>0</v>
      </c>
      <c r="BO548" s="118">
        <v>0</v>
      </c>
      <c r="BP548" s="118">
        <v>0</v>
      </c>
      <c r="BQ548" s="119">
        <v>0</v>
      </c>
      <c r="BR548" s="117">
        <v>0</v>
      </c>
      <c r="BS548" s="118">
        <v>0</v>
      </c>
      <c r="BT548" s="118">
        <v>0</v>
      </c>
      <c r="BU548" s="119">
        <v>0</v>
      </c>
      <c r="BV548" s="117">
        <v>0</v>
      </c>
      <c r="BW548" s="118">
        <v>0</v>
      </c>
      <c r="BX548" s="118">
        <v>0</v>
      </c>
      <c r="BY548" s="119">
        <v>0</v>
      </c>
      <c r="BZ548" s="117">
        <v>0</v>
      </c>
      <c r="CA548" s="118">
        <v>0</v>
      </c>
      <c r="CB548" s="118">
        <v>0</v>
      </c>
      <c r="CC548" s="119">
        <v>0</v>
      </c>
      <c r="CD548" s="117">
        <v>0</v>
      </c>
      <c r="CE548" s="118">
        <v>0</v>
      </c>
      <c r="CF548" s="118">
        <v>0</v>
      </c>
      <c r="CG548" s="119">
        <v>0</v>
      </c>
      <c r="CH548" s="117">
        <v>0</v>
      </c>
      <c r="CI548" s="118">
        <v>0</v>
      </c>
      <c r="CJ548" s="118">
        <v>0</v>
      </c>
      <c r="CK548" s="119">
        <v>0</v>
      </c>
      <c r="CL548" s="117">
        <v>0</v>
      </c>
      <c r="CM548" s="118">
        <v>0</v>
      </c>
      <c r="CN548" s="118">
        <v>0</v>
      </c>
      <c r="CO548" s="119">
        <v>0</v>
      </c>
      <c r="CP548" s="117">
        <v>0</v>
      </c>
      <c r="CQ548" s="118">
        <v>0</v>
      </c>
      <c r="CR548" s="118">
        <v>0</v>
      </c>
      <c r="CS548" s="119">
        <v>0</v>
      </c>
      <c r="CT548" s="117">
        <v>0</v>
      </c>
      <c r="CU548" s="118">
        <v>0</v>
      </c>
      <c r="CV548" s="118">
        <v>0</v>
      </c>
      <c r="CW548" s="119">
        <v>0</v>
      </c>
      <c r="CX548" s="117">
        <v>0</v>
      </c>
      <c r="CY548" s="118">
        <v>0</v>
      </c>
      <c r="CZ548" s="118">
        <v>0</v>
      </c>
      <c r="DA548" s="119">
        <v>0</v>
      </c>
      <c r="DB548" s="117">
        <v>0</v>
      </c>
      <c r="DC548" s="118">
        <v>0</v>
      </c>
      <c r="DD548" s="118">
        <v>0</v>
      </c>
      <c r="DE548" s="119">
        <v>0</v>
      </c>
      <c r="DF548" s="117">
        <v>0</v>
      </c>
      <c r="DG548" s="118">
        <v>0</v>
      </c>
      <c r="DH548" s="118">
        <v>0</v>
      </c>
      <c r="DI548" s="119">
        <v>0</v>
      </c>
      <c r="DT548" s="118">
        <v>0</v>
      </c>
      <c r="DU548" s="118">
        <v>0</v>
      </c>
      <c r="DV548" s="118">
        <v>0</v>
      </c>
      <c r="DW548" s="118">
        <v>0</v>
      </c>
      <c r="DX548" s="118">
        <v>0</v>
      </c>
      <c r="DY548" s="118">
        <v>0</v>
      </c>
      <c r="DZ548" s="118">
        <v>0</v>
      </c>
      <c r="EA548" s="118">
        <v>0</v>
      </c>
      <c r="EB548" s="118">
        <v>0</v>
      </c>
      <c r="EC548" s="118">
        <v>0</v>
      </c>
      <c r="ED548" s="118">
        <v>0</v>
      </c>
      <c r="EE548" s="118">
        <v>0</v>
      </c>
      <c r="EF548" s="118">
        <v>0</v>
      </c>
      <c r="EG548" s="118">
        <v>0</v>
      </c>
      <c r="EH548" s="118">
        <v>0</v>
      </c>
      <c r="EI548" s="118">
        <v>0</v>
      </c>
      <c r="EJ548" s="118">
        <v>0</v>
      </c>
      <c r="EK548" s="118">
        <v>0</v>
      </c>
    </row>
    <row r="549" spans="1:141" outlineLevel="2" x14ac:dyDescent="0.25">
      <c r="A549" s="90"/>
      <c r="B549" s="90"/>
      <c r="C549" s="90"/>
      <c r="D549" s="90"/>
      <c r="E549" t="str">
        <f>CONCATENATE("- ", $N$8,":")</f>
        <v>- Downside:</v>
      </c>
      <c r="F549" s="100"/>
      <c r="I549" s="101"/>
      <c r="J549" s="100"/>
      <c r="M549" s="101"/>
      <c r="N549" s="100"/>
      <c r="Q549" s="101"/>
      <c r="R549" s="100"/>
      <c r="U549" s="101"/>
      <c r="V549" s="100"/>
      <c r="Y549" s="101"/>
      <c r="Z549" s="100"/>
      <c r="AC549" s="101"/>
      <c r="AD549" s="100"/>
      <c r="AG549" s="101"/>
      <c r="AH549" s="100"/>
      <c r="AK549" s="101"/>
      <c r="AL549" s="100"/>
      <c r="AO549" s="101"/>
      <c r="AP549" s="117">
        <v>0</v>
      </c>
      <c r="AQ549" s="118">
        <v>0</v>
      </c>
      <c r="AR549" s="118">
        <v>0</v>
      </c>
      <c r="AS549" s="119">
        <v>0</v>
      </c>
      <c r="AT549" s="117">
        <v>0</v>
      </c>
      <c r="AU549" s="118">
        <v>0</v>
      </c>
      <c r="AV549" s="118">
        <v>0</v>
      </c>
      <c r="AW549" s="119">
        <v>0</v>
      </c>
      <c r="AX549" s="117">
        <v>0</v>
      </c>
      <c r="AY549" s="118">
        <v>0</v>
      </c>
      <c r="AZ549" s="118">
        <v>0</v>
      </c>
      <c r="BA549" s="119">
        <v>0</v>
      </c>
      <c r="BB549" s="117">
        <v>0</v>
      </c>
      <c r="BC549" s="118">
        <v>0</v>
      </c>
      <c r="BD549" s="118">
        <v>0</v>
      </c>
      <c r="BE549" s="119">
        <v>0</v>
      </c>
      <c r="BF549" s="117">
        <v>0</v>
      </c>
      <c r="BG549" s="118">
        <v>0</v>
      </c>
      <c r="BH549" s="118">
        <v>0</v>
      </c>
      <c r="BI549" s="119">
        <v>0</v>
      </c>
      <c r="BJ549" s="117">
        <v>0</v>
      </c>
      <c r="BK549" s="118">
        <v>0</v>
      </c>
      <c r="BL549" s="118">
        <v>0</v>
      </c>
      <c r="BM549" s="119">
        <v>0</v>
      </c>
      <c r="BN549" s="117">
        <v>0</v>
      </c>
      <c r="BO549" s="118">
        <v>0</v>
      </c>
      <c r="BP549" s="118">
        <v>0</v>
      </c>
      <c r="BQ549" s="119">
        <v>0</v>
      </c>
      <c r="BR549" s="117">
        <v>0</v>
      </c>
      <c r="BS549" s="118">
        <v>0</v>
      </c>
      <c r="BT549" s="118">
        <v>0</v>
      </c>
      <c r="BU549" s="119">
        <v>0</v>
      </c>
      <c r="BV549" s="117">
        <v>0</v>
      </c>
      <c r="BW549" s="118">
        <v>0</v>
      </c>
      <c r="BX549" s="118">
        <v>0</v>
      </c>
      <c r="BY549" s="119">
        <v>0</v>
      </c>
      <c r="BZ549" s="117">
        <v>0</v>
      </c>
      <c r="CA549" s="118">
        <v>0</v>
      </c>
      <c r="CB549" s="118">
        <v>0</v>
      </c>
      <c r="CC549" s="119">
        <v>0</v>
      </c>
      <c r="CD549" s="117">
        <v>0</v>
      </c>
      <c r="CE549" s="118">
        <v>0</v>
      </c>
      <c r="CF549" s="118">
        <v>0</v>
      </c>
      <c r="CG549" s="119">
        <v>0</v>
      </c>
      <c r="CH549" s="117">
        <v>0</v>
      </c>
      <c r="CI549" s="118">
        <v>0</v>
      </c>
      <c r="CJ549" s="118">
        <v>0</v>
      </c>
      <c r="CK549" s="119">
        <v>0</v>
      </c>
      <c r="CL549" s="117">
        <v>0</v>
      </c>
      <c r="CM549" s="118">
        <v>0</v>
      </c>
      <c r="CN549" s="118">
        <v>0</v>
      </c>
      <c r="CO549" s="119">
        <v>0</v>
      </c>
      <c r="CP549" s="117">
        <v>0</v>
      </c>
      <c r="CQ549" s="118">
        <v>0</v>
      </c>
      <c r="CR549" s="118">
        <v>0</v>
      </c>
      <c r="CS549" s="119">
        <v>0</v>
      </c>
      <c r="CT549" s="117">
        <v>0</v>
      </c>
      <c r="CU549" s="118">
        <v>0</v>
      </c>
      <c r="CV549" s="118">
        <v>0</v>
      </c>
      <c r="CW549" s="119">
        <v>0</v>
      </c>
      <c r="CX549" s="117">
        <v>0</v>
      </c>
      <c r="CY549" s="118">
        <v>0</v>
      </c>
      <c r="CZ549" s="118">
        <v>0</v>
      </c>
      <c r="DA549" s="119">
        <v>0</v>
      </c>
      <c r="DB549" s="117">
        <v>0</v>
      </c>
      <c r="DC549" s="118">
        <v>0</v>
      </c>
      <c r="DD549" s="118">
        <v>0</v>
      </c>
      <c r="DE549" s="119">
        <v>0</v>
      </c>
      <c r="DF549" s="117">
        <v>0</v>
      </c>
      <c r="DG549" s="118">
        <v>0</v>
      </c>
      <c r="DH549" s="118">
        <v>0</v>
      </c>
      <c r="DI549" s="119">
        <v>0</v>
      </c>
      <c r="DT549" s="118">
        <v>0</v>
      </c>
      <c r="DU549" s="118">
        <v>0</v>
      </c>
      <c r="DV549" s="118">
        <v>0</v>
      </c>
      <c r="DW549" s="118">
        <v>0</v>
      </c>
      <c r="DX549" s="118">
        <v>0</v>
      </c>
      <c r="DY549" s="118">
        <v>0</v>
      </c>
      <c r="DZ549" s="118">
        <v>0</v>
      </c>
      <c r="EA549" s="118">
        <v>0</v>
      </c>
      <c r="EB549" s="118">
        <v>0</v>
      </c>
      <c r="EC549" s="118">
        <v>0</v>
      </c>
      <c r="ED549" s="118">
        <v>0</v>
      </c>
      <c r="EE549" s="118">
        <v>0</v>
      </c>
      <c r="EF549" s="118">
        <v>0</v>
      </c>
      <c r="EG549" s="118">
        <v>0</v>
      </c>
      <c r="EH549" s="118">
        <v>0</v>
      </c>
      <c r="EI549" s="118">
        <v>0</v>
      </c>
      <c r="EJ549" s="118">
        <v>0</v>
      </c>
      <c r="EK549" s="118">
        <v>0</v>
      </c>
    </row>
    <row r="550" spans="1:141" outlineLevel="2" x14ac:dyDescent="0.25">
      <c r="A550" s="90"/>
      <c r="B550" s="90"/>
      <c r="C550" s="90"/>
      <c r="D550" s="90"/>
      <c r="E550" t="str">
        <f>CONCATENATE("- ", $N$9,":")</f>
        <v>- Management:</v>
      </c>
      <c r="F550" s="100"/>
      <c r="I550" s="101"/>
      <c r="J550" s="100"/>
      <c r="M550" s="101"/>
      <c r="N550" s="100"/>
      <c r="Q550" s="101"/>
      <c r="R550" s="100"/>
      <c r="U550" s="101"/>
      <c r="V550" s="100"/>
      <c r="Y550" s="101"/>
      <c r="Z550" s="100"/>
      <c r="AC550" s="101"/>
      <c r="AD550" s="100"/>
      <c r="AG550" s="101"/>
      <c r="AH550" s="100"/>
      <c r="AK550" s="101"/>
      <c r="AL550" s="100"/>
      <c r="AO550" s="101"/>
      <c r="AP550" s="117">
        <v>0</v>
      </c>
      <c r="AQ550" s="118">
        <v>0</v>
      </c>
      <c r="AR550" s="118">
        <v>0</v>
      </c>
      <c r="AS550" s="119">
        <v>0</v>
      </c>
      <c r="AT550" s="117">
        <v>0</v>
      </c>
      <c r="AU550" s="118">
        <v>0</v>
      </c>
      <c r="AV550" s="118">
        <v>0</v>
      </c>
      <c r="AW550" s="119">
        <v>0</v>
      </c>
      <c r="AX550" s="117">
        <v>0</v>
      </c>
      <c r="AY550" s="118">
        <v>0</v>
      </c>
      <c r="AZ550" s="118">
        <v>0</v>
      </c>
      <c r="BA550" s="119">
        <v>0</v>
      </c>
      <c r="BB550" s="117">
        <v>0</v>
      </c>
      <c r="BC550" s="118">
        <v>0</v>
      </c>
      <c r="BD550" s="118">
        <v>0</v>
      </c>
      <c r="BE550" s="119">
        <v>0</v>
      </c>
      <c r="BF550" s="117">
        <v>0</v>
      </c>
      <c r="BG550" s="118">
        <v>0</v>
      </c>
      <c r="BH550" s="118">
        <v>0</v>
      </c>
      <c r="BI550" s="119">
        <v>0</v>
      </c>
      <c r="BJ550" s="117">
        <v>0</v>
      </c>
      <c r="BK550" s="118">
        <v>0</v>
      </c>
      <c r="BL550" s="118">
        <v>0</v>
      </c>
      <c r="BM550" s="119">
        <v>0</v>
      </c>
      <c r="BN550" s="117">
        <v>0</v>
      </c>
      <c r="BO550" s="118">
        <v>0</v>
      </c>
      <c r="BP550" s="118">
        <v>0</v>
      </c>
      <c r="BQ550" s="119">
        <v>0</v>
      </c>
      <c r="BR550" s="117">
        <v>0</v>
      </c>
      <c r="BS550" s="118">
        <v>0</v>
      </c>
      <c r="BT550" s="118">
        <v>0</v>
      </c>
      <c r="BU550" s="119">
        <v>0</v>
      </c>
      <c r="BV550" s="117">
        <v>0</v>
      </c>
      <c r="BW550" s="118">
        <v>0</v>
      </c>
      <c r="BX550" s="118">
        <v>0</v>
      </c>
      <c r="BY550" s="119">
        <v>0</v>
      </c>
      <c r="BZ550" s="117">
        <v>0</v>
      </c>
      <c r="CA550" s="118">
        <v>0</v>
      </c>
      <c r="CB550" s="118">
        <v>0</v>
      </c>
      <c r="CC550" s="119">
        <v>0</v>
      </c>
      <c r="CD550" s="117">
        <v>0</v>
      </c>
      <c r="CE550" s="118">
        <v>0</v>
      </c>
      <c r="CF550" s="118">
        <v>0</v>
      </c>
      <c r="CG550" s="119">
        <v>0</v>
      </c>
      <c r="CH550" s="117">
        <v>0</v>
      </c>
      <c r="CI550" s="118">
        <v>0</v>
      </c>
      <c r="CJ550" s="118">
        <v>0</v>
      </c>
      <c r="CK550" s="119">
        <v>0</v>
      </c>
      <c r="CL550" s="117">
        <v>0</v>
      </c>
      <c r="CM550" s="118">
        <v>0</v>
      </c>
      <c r="CN550" s="118">
        <v>0</v>
      </c>
      <c r="CO550" s="119">
        <v>0</v>
      </c>
      <c r="CP550" s="117">
        <v>0</v>
      </c>
      <c r="CQ550" s="118">
        <v>0</v>
      </c>
      <c r="CR550" s="118">
        <v>0</v>
      </c>
      <c r="CS550" s="119">
        <v>0</v>
      </c>
      <c r="CT550" s="117">
        <v>0</v>
      </c>
      <c r="CU550" s="118">
        <v>0</v>
      </c>
      <c r="CV550" s="118">
        <v>0</v>
      </c>
      <c r="CW550" s="119">
        <v>0</v>
      </c>
      <c r="CX550" s="117">
        <v>0</v>
      </c>
      <c r="CY550" s="118">
        <v>0</v>
      </c>
      <c r="CZ550" s="118">
        <v>0</v>
      </c>
      <c r="DA550" s="119">
        <v>0</v>
      </c>
      <c r="DB550" s="117">
        <v>0</v>
      </c>
      <c r="DC550" s="118">
        <v>0</v>
      </c>
      <c r="DD550" s="118">
        <v>0</v>
      </c>
      <c r="DE550" s="119">
        <v>0</v>
      </c>
      <c r="DF550" s="117">
        <v>0</v>
      </c>
      <c r="DG550" s="118">
        <v>0</v>
      </c>
      <c r="DH550" s="118">
        <v>0</v>
      </c>
      <c r="DI550" s="119">
        <v>0</v>
      </c>
      <c r="DT550" s="118">
        <v>0</v>
      </c>
      <c r="DU550" s="118">
        <v>0</v>
      </c>
      <c r="DV550" s="118">
        <v>0</v>
      </c>
      <c r="DW550" s="118">
        <v>0</v>
      </c>
      <c r="DX550" s="118">
        <v>0</v>
      </c>
      <c r="DY550" s="118">
        <v>0</v>
      </c>
      <c r="DZ550" s="118">
        <v>0</v>
      </c>
      <c r="EA550" s="118">
        <v>0</v>
      </c>
      <c r="EB550" s="118">
        <v>0</v>
      </c>
      <c r="EC550" s="118">
        <v>0</v>
      </c>
      <c r="ED550" s="118">
        <v>0</v>
      </c>
      <c r="EE550" s="118">
        <v>0</v>
      </c>
      <c r="EF550" s="118">
        <v>0</v>
      </c>
      <c r="EG550" s="118">
        <v>0</v>
      </c>
      <c r="EH550" s="118">
        <v>0</v>
      </c>
      <c r="EI550" s="118">
        <v>0</v>
      </c>
      <c r="EJ550" s="118">
        <v>0</v>
      </c>
      <c r="EK550" s="118">
        <v>0</v>
      </c>
    </row>
    <row r="551" spans="1:141" outlineLevel="2" x14ac:dyDescent="0.25">
      <c r="A551" s="90"/>
      <c r="B551" s="90"/>
      <c r="C551" s="90"/>
      <c r="D551" s="90"/>
      <c r="E551" t="str">
        <f>CONCATENATE("- ", $N$10,":")</f>
        <v>- Default:</v>
      </c>
      <c r="F551" s="100"/>
      <c r="I551" s="101"/>
      <c r="J551" s="100"/>
      <c r="M551" s="101"/>
      <c r="N551" s="100"/>
      <c r="Q551" s="101"/>
      <c r="R551" s="100"/>
      <c r="U551" s="101"/>
      <c r="V551" s="100"/>
      <c r="Y551" s="101"/>
      <c r="Z551" s="100"/>
      <c r="AC551" s="101"/>
      <c r="AD551" s="100"/>
      <c r="AG551" s="101"/>
      <c r="AH551" s="100"/>
      <c r="AK551" s="101"/>
      <c r="AL551" s="100"/>
      <c r="AO551" s="101"/>
      <c r="AP551" s="117">
        <v>0</v>
      </c>
      <c r="AQ551" s="118">
        <v>0</v>
      </c>
      <c r="AR551" s="118">
        <v>0</v>
      </c>
      <c r="AS551" s="119">
        <v>0</v>
      </c>
      <c r="AT551" s="117">
        <v>0</v>
      </c>
      <c r="AU551" s="118">
        <v>0</v>
      </c>
      <c r="AV551" s="118">
        <v>0</v>
      </c>
      <c r="AW551" s="119">
        <v>0</v>
      </c>
      <c r="AX551" s="117">
        <v>0</v>
      </c>
      <c r="AY551" s="118">
        <v>0</v>
      </c>
      <c r="AZ551" s="118">
        <v>0</v>
      </c>
      <c r="BA551" s="119">
        <v>0</v>
      </c>
      <c r="BB551" s="117">
        <v>0</v>
      </c>
      <c r="BC551" s="118">
        <v>0</v>
      </c>
      <c r="BD551" s="118">
        <v>0</v>
      </c>
      <c r="BE551" s="119">
        <v>0</v>
      </c>
      <c r="BF551" s="117">
        <v>0</v>
      </c>
      <c r="BG551" s="118">
        <v>0</v>
      </c>
      <c r="BH551" s="118">
        <v>0</v>
      </c>
      <c r="BI551" s="119">
        <v>0</v>
      </c>
      <c r="BJ551" s="117">
        <v>0</v>
      </c>
      <c r="BK551" s="118">
        <v>0</v>
      </c>
      <c r="BL551" s="118">
        <v>0</v>
      </c>
      <c r="BM551" s="119">
        <v>0</v>
      </c>
      <c r="BN551" s="117">
        <v>0</v>
      </c>
      <c r="BO551" s="118">
        <v>0</v>
      </c>
      <c r="BP551" s="118">
        <v>0</v>
      </c>
      <c r="BQ551" s="119">
        <v>0</v>
      </c>
      <c r="BR551" s="117">
        <v>0</v>
      </c>
      <c r="BS551" s="118">
        <v>0</v>
      </c>
      <c r="BT551" s="118">
        <v>0</v>
      </c>
      <c r="BU551" s="119">
        <v>0</v>
      </c>
      <c r="BV551" s="117">
        <v>0</v>
      </c>
      <c r="BW551" s="118">
        <v>0</v>
      </c>
      <c r="BX551" s="118">
        <v>0</v>
      </c>
      <c r="BY551" s="119">
        <v>0</v>
      </c>
      <c r="BZ551" s="117">
        <v>0</v>
      </c>
      <c r="CA551" s="118">
        <v>0</v>
      </c>
      <c r="CB551" s="118">
        <v>0</v>
      </c>
      <c r="CC551" s="119">
        <v>0</v>
      </c>
      <c r="CD551" s="117">
        <v>0</v>
      </c>
      <c r="CE551" s="118">
        <v>0</v>
      </c>
      <c r="CF551" s="118">
        <v>0</v>
      </c>
      <c r="CG551" s="119">
        <v>0</v>
      </c>
      <c r="CH551" s="117">
        <v>0</v>
      </c>
      <c r="CI551" s="118">
        <v>0</v>
      </c>
      <c r="CJ551" s="118">
        <v>0</v>
      </c>
      <c r="CK551" s="119">
        <v>0</v>
      </c>
      <c r="CL551" s="117">
        <v>0</v>
      </c>
      <c r="CM551" s="118">
        <v>0</v>
      </c>
      <c r="CN551" s="118">
        <v>0</v>
      </c>
      <c r="CO551" s="119">
        <v>0</v>
      </c>
      <c r="CP551" s="117">
        <v>0</v>
      </c>
      <c r="CQ551" s="118">
        <v>0</v>
      </c>
      <c r="CR551" s="118">
        <v>0</v>
      </c>
      <c r="CS551" s="119">
        <v>0</v>
      </c>
      <c r="CT551" s="117">
        <v>0</v>
      </c>
      <c r="CU551" s="118">
        <v>0</v>
      </c>
      <c r="CV551" s="118">
        <v>0</v>
      </c>
      <c r="CW551" s="119">
        <v>0</v>
      </c>
      <c r="CX551" s="117">
        <v>0</v>
      </c>
      <c r="CY551" s="118">
        <v>0</v>
      </c>
      <c r="CZ551" s="118">
        <v>0</v>
      </c>
      <c r="DA551" s="119">
        <v>0</v>
      </c>
      <c r="DB551" s="117">
        <v>0</v>
      </c>
      <c r="DC551" s="118">
        <v>0</v>
      </c>
      <c r="DD551" s="118">
        <v>0</v>
      </c>
      <c r="DE551" s="119">
        <v>0</v>
      </c>
      <c r="DF551" s="117">
        <v>0</v>
      </c>
      <c r="DG551" s="118">
        <v>0</v>
      </c>
      <c r="DH551" s="118">
        <v>0</v>
      </c>
      <c r="DI551" s="119">
        <v>0</v>
      </c>
      <c r="DT551" s="118"/>
      <c r="DU551" s="118" cm="1">
        <f t="array" aca="1" ref="DU551" ca="1">IF(DU$4="A",DU535,LOOKUP(2,1/($F$4:$DI$4="A"),$F539:$DI539))</f>
        <v>10276</v>
      </c>
      <c r="DV551" s="118">
        <f t="shared" ref="DV551:EK551" ca="1" si="854">DU551</f>
        <v>10276</v>
      </c>
      <c r="DW551" s="118">
        <f t="shared" ca="1" si="854"/>
        <v>10276</v>
      </c>
      <c r="DX551" s="118">
        <f t="shared" ca="1" si="854"/>
        <v>10276</v>
      </c>
      <c r="DY551" s="118">
        <f t="shared" ca="1" si="854"/>
        <v>10276</v>
      </c>
      <c r="DZ551" s="118">
        <f t="shared" ca="1" si="854"/>
        <v>10276</v>
      </c>
      <c r="EA551" s="118">
        <f t="shared" ca="1" si="854"/>
        <v>10276</v>
      </c>
      <c r="EB551" s="118">
        <f t="shared" ca="1" si="854"/>
        <v>10276</v>
      </c>
      <c r="EC551" s="118">
        <f t="shared" ca="1" si="854"/>
        <v>10276</v>
      </c>
      <c r="ED551" s="118">
        <f t="shared" ca="1" si="854"/>
        <v>10276</v>
      </c>
      <c r="EE551" s="118">
        <f t="shared" ca="1" si="854"/>
        <v>10276</v>
      </c>
      <c r="EF551" s="118">
        <f t="shared" ca="1" si="854"/>
        <v>10276</v>
      </c>
      <c r="EG551" s="118">
        <f t="shared" ca="1" si="854"/>
        <v>10276</v>
      </c>
      <c r="EH551" s="118">
        <f t="shared" ca="1" si="854"/>
        <v>10276</v>
      </c>
      <c r="EI551" s="118">
        <f t="shared" ca="1" si="854"/>
        <v>10276</v>
      </c>
      <c r="EJ551" s="118">
        <f t="shared" ca="1" si="854"/>
        <v>10276</v>
      </c>
      <c r="EK551" s="118">
        <f t="shared" ca="1" si="854"/>
        <v>10276</v>
      </c>
    </row>
    <row r="552" spans="1:141" outlineLevel="2" x14ac:dyDescent="0.25">
      <c r="A552" s="129"/>
      <c r="B552" s="129"/>
      <c r="C552" s="129"/>
      <c r="D552" s="129"/>
      <c r="E552" s="122"/>
      <c r="F552" s="130"/>
      <c r="G552" s="122"/>
      <c r="H552" s="122"/>
      <c r="I552" s="122"/>
      <c r="J552" s="130"/>
      <c r="K552" s="122"/>
      <c r="L552" s="122"/>
      <c r="M552" s="122"/>
      <c r="N552" s="130"/>
      <c r="O552" s="122"/>
      <c r="P552" s="122"/>
      <c r="Q552" s="122"/>
      <c r="R552" s="130"/>
      <c r="S552" s="122"/>
      <c r="T552" s="122"/>
      <c r="U552" s="122"/>
      <c r="V552" s="130"/>
      <c r="W552" s="122"/>
      <c r="X552" s="122"/>
      <c r="Y552" s="122"/>
      <c r="Z552" s="130"/>
      <c r="AA552" s="122"/>
      <c r="AB552" s="122"/>
      <c r="AC552" s="122"/>
      <c r="AD552" s="130"/>
      <c r="AE552" s="122"/>
      <c r="AF552" s="122"/>
      <c r="AG552" s="122"/>
      <c r="AH552" s="130"/>
      <c r="AI552" s="122"/>
      <c r="AJ552" s="122"/>
      <c r="AK552" s="122"/>
      <c r="AL552" s="130"/>
      <c r="AM552" s="122"/>
      <c r="AN552" s="122"/>
      <c r="AO552" s="122"/>
      <c r="AP552" s="130"/>
      <c r="AQ552" s="122"/>
      <c r="AR552" s="122"/>
      <c r="AS552" s="122"/>
      <c r="AT552" s="130"/>
      <c r="AU552" s="122"/>
      <c r="AV552" s="122"/>
      <c r="AW552" s="122"/>
      <c r="AX552" s="130"/>
      <c r="AY552" s="122"/>
      <c r="AZ552" s="122"/>
      <c r="BA552" s="122"/>
      <c r="BB552" s="130"/>
      <c r="BC552" s="122"/>
      <c r="BD552" s="122"/>
      <c r="BE552" s="122"/>
      <c r="BF552" s="130"/>
      <c r="BG552" s="122"/>
      <c r="BH552" s="122"/>
      <c r="BI552" s="122"/>
      <c r="BJ552" s="130"/>
      <c r="BK552" s="122"/>
      <c r="BL552" s="122"/>
      <c r="BM552" s="122"/>
      <c r="BN552" s="130"/>
      <c r="BO552" s="122"/>
      <c r="BP552" s="122"/>
      <c r="BQ552" s="122"/>
      <c r="BR552" s="130"/>
      <c r="BS552" s="122"/>
      <c r="BT552" s="122"/>
      <c r="BU552" s="122"/>
      <c r="BV552" s="130"/>
      <c r="BW552" s="122"/>
      <c r="BX552" s="122"/>
      <c r="BY552" s="122"/>
      <c r="BZ552" s="130"/>
      <c r="CA552" s="122"/>
      <c r="CB552" s="122"/>
      <c r="CC552" s="122"/>
      <c r="CD552" s="130"/>
      <c r="CE552" s="122"/>
      <c r="CF552" s="122"/>
      <c r="CG552" s="122"/>
      <c r="CH552" s="130"/>
      <c r="CI552" s="122"/>
      <c r="CJ552" s="122"/>
      <c r="CK552" s="122"/>
      <c r="CL552" s="130"/>
      <c r="CM552" s="122"/>
      <c r="CN552" s="122"/>
      <c r="CO552" s="122"/>
      <c r="CP552" s="130"/>
      <c r="CQ552" s="122"/>
      <c r="CR552" s="122"/>
      <c r="CS552" s="122"/>
      <c r="CT552" s="130"/>
      <c r="CU552" s="122"/>
      <c r="CV552" s="122"/>
      <c r="CW552" s="122"/>
      <c r="CX552" s="130"/>
      <c r="CY552" s="122"/>
      <c r="CZ552" s="122"/>
      <c r="DA552" s="122"/>
      <c r="DB552" s="130"/>
      <c r="DC552" s="122"/>
      <c r="DD552" s="122"/>
      <c r="DE552" s="122"/>
      <c r="DF552" s="130"/>
      <c r="DG552" s="122"/>
      <c r="DH552" s="122"/>
      <c r="DI552" s="131"/>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2"/>
      <c r="EI552" s="122"/>
      <c r="EJ552" s="122"/>
      <c r="EK552" s="122"/>
    </row>
    <row r="553" spans="1:141" outlineLevel="2" x14ac:dyDescent="0.25">
      <c r="A553" s="90"/>
      <c r="B553" s="90"/>
      <c r="C553" s="90"/>
      <c r="D553" s="90"/>
      <c r="F553" s="100"/>
      <c r="I553" s="101"/>
      <c r="J553" s="100"/>
      <c r="M553" s="101"/>
      <c r="N553" s="100"/>
      <c r="Q553" s="101"/>
      <c r="R553" s="100"/>
      <c r="U553" s="101"/>
      <c r="V553" s="100"/>
      <c r="Y553" s="101"/>
      <c r="Z553" s="100"/>
      <c r="AC553" s="101"/>
      <c r="AD553" s="100"/>
      <c r="AG553" s="101"/>
      <c r="AH553" s="100"/>
      <c r="AK553" s="101"/>
      <c r="AL553" s="100"/>
      <c r="AO553" s="101"/>
      <c r="AP553" s="100"/>
      <c r="AS553" s="101"/>
      <c r="AT553" s="100"/>
      <c r="AW553" s="101"/>
      <c r="AX553" s="100"/>
      <c r="BA553" s="101"/>
      <c r="BB553" s="100"/>
      <c r="BE553" s="101"/>
      <c r="BF553" s="100"/>
      <c r="BI553" s="101"/>
      <c r="BJ553" s="100"/>
      <c r="BM553" s="101"/>
      <c r="BN553" s="100"/>
      <c r="BQ553" s="101"/>
      <c r="BR553" s="100"/>
      <c r="BU553" s="101"/>
      <c r="BV553" s="100"/>
      <c r="BY553" s="101"/>
      <c r="BZ553" s="100"/>
      <c r="CC553" s="101"/>
      <c r="CD553" s="100"/>
      <c r="CG553" s="101"/>
      <c r="CH553" s="100"/>
      <c r="CK553" s="101"/>
      <c r="CL553" s="100"/>
      <c r="CO553" s="101"/>
      <c r="CP553" s="100"/>
      <c r="CS553" s="101"/>
      <c r="CT553" s="100"/>
      <c r="CW553" s="101"/>
      <c r="CX553" s="100"/>
      <c r="DA553" s="101"/>
      <c r="DB553" s="100"/>
      <c r="DE553" s="101"/>
      <c r="DF553" s="100"/>
      <c r="DI553" s="101"/>
    </row>
    <row r="554" spans="1:141" outlineLevel="2" x14ac:dyDescent="0.25">
      <c r="A554" s="90"/>
      <c r="B554" s="90"/>
      <c r="C554" s="111"/>
      <c r="D554" s="90"/>
      <c r="E554" s="132" t="s">
        <v>353</v>
      </c>
      <c r="F554" s="105">
        <f t="shared" ref="F554:AK554" ca="1" si="855">IF(ISNUMBER(F559),F559+IF($I$7=1,F557,0),IF(ISNUMBER(F561),F561+IF($I$7=1,F557,0),""))</f>
        <v>99.353999999999999</v>
      </c>
      <c r="G554" s="106">
        <f t="shared" ca="1" si="855"/>
        <v>95.429999999999993</v>
      </c>
      <c r="H554" s="106">
        <f t="shared" ca="1" si="855"/>
        <v>93.679000000000002</v>
      </c>
      <c r="I554" s="107">
        <f t="shared" ca="1" si="855"/>
        <v>90.896000000000001</v>
      </c>
      <c r="J554" s="105">
        <f t="shared" ca="1" si="855"/>
        <v>89</v>
      </c>
      <c r="K554" s="106">
        <f t="shared" ca="1" si="855"/>
        <v>66</v>
      </c>
      <c r="L554" s="106">
        <f t="shared" ca="1" si="855"/>
        <v>73</v>
      </c>
      <c r="M554" s="107">
        <f t="shared" ca="1" si="855"/>
        <v>67</v>
      </c>
      <c r="N554" s="105">
        <f t="shared" ca="1" si="855"/>
        <v>66</v>
      </c>
      <c r="O554" s="106">
        <f t="shared" ca="1" si="855"/>
        <v>64</v>
      </c>
      <c r="P554" s="106">
        <f t="shared" ca="1" si="855"/>
        <v>64</v>
      </c>
      <c r="Q554" s="107">
        <f t="shared" ca="1" si="855"/>
        <v>62</v>
      </c>
      <c r="R554" s="105">
        <f t="shared" ca="1" si="855"/>
        <v>47</v>
      </c>
      <c r="S554" s="106">
        <f t="shared" ca="1" si="855"/>
        <v>60</v>
      </c>
      <c r="T554" s="106">
        <f t="shared" ca="1" si="855"/>
        <v>70</v>
      </c>
      <c r="U554" s="107">
        <f t="shared" ca="1" si="855"/>
        <v>319</v>
      </c>
      <c r="V554" s="105">
        <f t="shared" ca="1" si="855"/>
        <v>273</v>
      </c>
      <c r="W554" s="106">
        <f t="shared" ca="1" si="855"/>
        <v>220</v>
      </c>
      <c r="X554" s="106">
        <f t="shared" ca="1" si="855"/>
        <v>312</v>
      </c>
      <c r="Y554" s="107">
        <f t="shared" ca="1" si="855"/>
        <v>668</v>
      </c>
      <c r="Z554" s="105">
        <f t="shared" ca="1" si="855"/>
        <v>110</v>
      </c>
      <c r="AA554" s="106">
        <f t="shared" ca="1" si="855"/>
        <v>110</v>
      </c>
      <c r="AB554" s="106">
        <f t="shared" ca="1" si="855"/>
        <v>116</v>
      </c>
      <c r="AC554" s="107">
        <f t="shared" ca="1" si="855"/>
        <v>41</v>
      </c>
      <c r="AD554" s="105">
        <f t="shared" ca="1" si="855"/>
        <v>119</v>
      </c>
      <c r="AE554" s="106">
        <f t="shared" ca="1" si="855"/>
        <v>157</v>
      </c>
      <c r="AF554" s="106">
        <f t="shared" ca="1" si="855"/>
        <v>1922</v>
      </c>
      <c r="AG554" s="107">
        <f t="shared" ca="1" si="855"/>
        <v>2000</v>
      </c>
      <c r="AH554" s="105">
        <f t="shared" ca="1" si="855"/>
        <v>1944</v>
      </c>
      <c r="AI554" s="106">
        <f t="shared" ca="1" si="855"/>
        <v>1903</v>
      </c>
      <c r="AJ554" s="106">
        <f t="shared" ca="1" si="855"/>
        <v>3453</v>
      </c>
      <c r="AK554" s="107">
        <f t="shared" ca="1" si="855"/>
        <v>3575</v>
      </c>
      <c r="AL554" s="105">
        <f t="shared" ref="AL554:BQ554" ca="1" si="856">IF(ISNUMBER(AL559),AL559+IF($I$7=1,AL557,0),IF(ISNUMBER(AL561),AL561+IF($I$7=1,AL557,0),""))</f>
        <v>3220</v>
      </c>
      <c r="AM554" s="106">
        <f t="shared" ca="1" si="856"/>
        <v>3033</v>
      </c>
      <c r="AN554" s="106">
        <f t="shared" ca="1" si="856"/>
        <v>3266</v>
      </c>
      <c r="AO554" s="107">
        <f t="shared" ca="1" si="856"/>
        <v>3521</v>
      </c>
      <c r="AP554" s="105">
        <f t="shared" ca="1" si="856"/>
        <v>3699</v>
      </c>
      <c r="AQ554" s="106">
        <f t="shared" ca="1" si="856"/>
        <v>3701</v>
      </c>
      <c r="AR554" s="106">
        <f t="shared" ca="1" si="856"/>
        <v>3495</v>
      </c>
      <c r="AS554" s="107">
        <f t="shared" ca="1" si="856"/>
        <v>2954</v>
      </c>
      <c r="AT554" s="105">
        <f t="shared" ca="1" si="856"/>
        <v>2818</v>
      </c>
      <c r="AU554" s="106">
        <f t="shared" ca="1" si="856"/>
        <v>2182</v>
      </c>
      <c r="AV554" s="106">
        <f t="shared" ca="1" si="856"/>
        <v>5437</v>
      </c>
      <c r="AW554" s="107">
        <f t="shared" ca="1" si="856"/>
        <v>6269.1095754254602</v>
      </c>
      <c r="AX554" s="105">
        <f t="shared" ca="1" si="856"/>
        <v>9605.0562336570674</v>
      </c>
      <c r="AY554" s="106">
        <f t="shared" ca="1" si="856"/>
        <v>9605.0562336570674</v>
      </c>
      <c r="AZ554" s="106">
        <f t="shared" ca="1" si="856"/>
        <v>9605.0562336570674</v>
      </c>
      <c r="BA554" s="107">
        <f t="shared" ca="1" si="856"/>
        <v>9605.0562336570674</v>
      </c>
      <c r="BB554" s="105">
        <f t="shared" ca="1" si="856"/>
        <v>11648.035004518826</v>
      </c>
      <c r="BC554" s="106">
        <f t="shared" ca="1" si="856"/>
        <v>11648.035004518826</v>
      </c>
      <c r="BD554" s="106">
        <f t="shared" ca="1" si="856"/>
        <v>11648.035004518826</v>
      </c>
      <c r="BE554" s="107">
        <f t="shared" ca="1" si="856"/>
        <v>11648.035004518826</v>
      </c>
      <c r="BF554" s="105">
        <f t="shared" ca="1" si="856"/>
        <v>13368.681456871111</v>
      </c>
      <c r="BG554" s="106">
        <f t="shared" ca="1" si="856"/>
        <v>13368.681456871111</v>
      </c>
      <c r="BH554" s="106">
        <f t="shared" ca="1" si="856"/>
        <v>13368.681456871111</v>
      </c>
      <c r="BI554" s="107">
        <f t="shared" ca="1" si="856"/>
        <v>13368.681456871111</v>
      </c>
      <c r="BJ554" s="105">
        <f t="shared" ca="1" si="856"/>
        <v>14839.236417126936</v>
      </c>
      <c r="BK554" s="106">
        <f t="shared" ca="1" si="856"/>
        <v>14839.236417126936</v>
      </c>
      <c r="BL554" s="106">
        <f t="shared" ca="1" si="856"/>
        <v>14839.236417126936</v>
      </c>
      <c r="BM554" s="107">
        <f t="shared" ca="1" si="856"/>
        <v>14839.236417126936</v>
      </c>
      <c r="BN554" s="105">
        <f t="shared" ca="1" si="856"/>
        <v>16026.375330497089</v>
      </c>
      <c r="BO554" s="106">
        <f t="shared" ca="1" si="856"/>
        <v>16026.375330497089</v>
      </c>
      <c r="BP554" s="106">
        <f t="shared" ca="1" si="856"/>
        <v>16026.375330497089</v>
      </c>
      <c r="BQ554" s="107">
        <f t="shared" ca="1" si="856"/>
        <v>16026.375330497089</v>
      </c>
      <c r="BR554" s="105">
        <f t="shared" ref="BR554:CW554" ca="1" si="857">IF(ISNUMBER(BR559),BR559+IF($I$7=1,BR557,0),IF(ISNUMBER(BR561),BR561+IF($I$7=1,BR557,0),""))</f>
        <v>16827.694097021948</v>
      </c>
      <c r="BS554" s="106">
        <f t="shared" ca="1" si="857"/>
        <v>16827.694097021948</v>
      </c>
      <c r="BT554" s="106">
        <f t="shared" ca="1" si="857"/>
        <v>16827.694097021948</v>
      </c>
      <c r="BU554" s="107">
        <f t="shared" ca="1" si="857"/>
        <v>16827.694097021948</v>
      </c>
      <c r="BV554" s="105">
        <f t="shared" ca="1" si="857"/>
        <v>17669.078801873042</v>
      </c>
      <c r="BW554" s="106">
        <f t="shared" ca="1" si="857"/>
        <v>17669.078801873042</v>
      </c>
      <c r="BX554" s="106">
        <f t="shared" ca="1" si="857"/>
        <v>17669.078801873042</v>
      </c>
      <c r="BY554" s="107">
        <f t="shared" ca="1" si="857"/>
        <v>17669.078801873042</v>
      </c>
      <c r="BZ554" s="105">
        <f t="shared" ca="1" si="857"/>
        <v>18552.532741966697</v>
      </c>
      <c r="CA554" s="106">
        <f t="shared" ca="1" si="857"/>
        <v>18552.532741966697</v>
      </c>
      <c r="CB554" s="106">
        <f t="shared" ca="1" si="857"/>
        <v>18552.532741966697</v>
      </c>
      <c r="CC554" s="107">
        <f t="shared" ca="1" si="857"/>
        <v>18552.532741966697</v>
      </c>
      <c r="CD554" s="105">
        <f t="shared" ca="1" si="857"/>
        <v>19480.159379065029</v>
      </c>
      <c r="CE554" s="106">
        <f t="shared" ca="1" si="857"/>
        <v>19480.159379065029</v>
      </c>
      <c r="CF554" s="106">
        <f t="shared" ca="1" si="857"/>
        <v>19480.159379065029</v>
      </c>
      <c r="CG554" s="107">
        <f t="shared" ca="1" si="857"/>
        <v>19480.159379065029</v>
      </c>
      <c r="CH554" s="105">
        <f t="shared" ca="1" si="857"/>
        <v>20454.167348018287</v>
      </c>
      <c r="CI554" s="106">
        <f t="shared" ca="1" si="857"/>
        <v>20454.167348018287</v>
      </c>
      <c r="CJ554" s="106">
        <f t="shared" ca="1" si="857"/>
        <v>20454.167348018287</v>
      </c>
      <c r="CK554" s="107">
        <f t="shared" ca="1" si="857"/>
        <v>20454.167348018287</v>
      </c>
      <c r="CL554" s="105">
        <f t="shared" ca="1" si="857"/>
        <v>21476.875715419199</v>
      </c>
      <c r="CM554" s="106">
        <f t="shared" ca="1" si="857"/>
        <v>21476.875715419199</v>
      </c>
      <c r="CN554" s="106">
        <f t="shared" ca="1" si="857"/>
        <v>21476.875715419199</v>
      </c>
      <c r="CO554" s="107">
        <f t="shared" ca="1" si="857"/>
        <v>21476.875715419199</v>
      </c>
      <c r="CP554" s="105">
        <f t="shared" ca="1" si="857"/>
        <v>22550.71950119016</v>
      </c>
      <c r="CQ554" s="106">
        <f t="shared" ca="1" si="857"/>
        <v>22550.71950119016</v>
      </c>
      <c r="CR554" s="106">
        <f t="shared" ca="1" si="857"/>
        <v>22550.71950119016</v>
      </c>
      <c r="CS554" s="107">
        <f t="shared" ca="1" si="857"/>
        <v>22550.71950119016</v>
      </c>
      <c r="CT554" s="105">
        <f t="shared" ca="1" si="857"/>
        <v>23678.255476249669</v>
      </c>
      <c r="CU554" s="106">
        <f t="shared" ca="1" si="857"/>
        <v>23678.255476249669</v>
      </c>
      <c r="CV554" s="106">
        <f t="shared" ca="1" si="857"/>
        <v>23678.255476249669</v>
      </c>
      <c r="CW554" s="107">
        <f t="shared" ca="1" si="857"/>
        <v>23678.255476249669</v>
      </c>
      <c r="CX554" s="105">
        <f t="shared" ref="CX554:DI554" ca="1" si="858">IF(ISNUMBER(CX559),CX559+IF($I$7=1,CX557,0),IF(ISNUMBER(CX561),CX561+IF($I$7=1,CX557,0),""))</f>
        <v>24862.168250062154</v>
      </c>
      <c r="CY554" s="106">
        <f t="shared" ca="1" si="858"/>
        <v>24862.168250062154</v>
      </c>
      <c r="CZ554" s="106">
        <f t="shared" ca="1" si="858"/>
        <v>24862.168250062154</v>
      </c>
      <c r="DA554" s="107">
        <f t="shared" ca="1" si="858"/>
        <v>24862.168250062154</v>
      </c>
      <c r="DB554" s="105">
        <f t="shared" ca="1" si="858"/>
        <v>26105.276662565262</v>
      </c>
      <c r="DC554" s="106">
        <f t="shared" ca="1" si="858"/>
        <v>26105.276662565262</v>
      </c>
      <c r="DD554" s="106">
        <f t="shared" ca="1" si="858"/>
        <v>26105.276662565262</v>
      </c>
      <c r="DE554" s="107">
        <f t="shared" ca="1" si="858"/>
        <v>26105.276662565262</v>
      </c>
      <c r="DF554" s="105">
        <f t="shared" ca="1" si="858"/>
        <v>27410.540495693527</v>
      </c>
      <c r="DG554" s="106">
        <f t="shared" ca="1" si="858"/>
        <v>27410.540495693527</v>
      </c>
      <c r="DH554" s="106">
        <f t="shared" ca="1" si="858"/>
        <v>27410.540495693527</v>
      </c>
      <c r="DI554" s="107">
        <f t="shared" ca="1" si="858"/>
        <v>27410.540495693527</v>
      </c>
      <c r="DK554" s="106">
        <f t="shared" ref="DK554:EK554" ca="1" si="859">SUM(OFFSET($E554,,MATCH(DK$3,$F$5:$DI$5,0)+3,,1))</f>
        <v>90.896000000000001</v>
      </c>
      <c r="DL554" s="106">
        <f t="shared" ca="1" si="859"/>
        <v>67</v>
      </c>
      <c r="DM554" s="106">
        <f t="shared" ca="1" si="859"/>
        <v>62</v>
      </c>
      <c r="DN554" s="106">
        <f t="shared" ca="1" si="859"/>
        <v>319</v>
      </c>
      <c r="DO554" s="106">
        <f t="shared" ca="1" si="859"/>
        <v>668</v>
      </c>
      <c r="DP554" s="106">
        <f t="shared" ca="1" si="859"/>
        <v>41</v>
      </c>
      <c r="DQ554" s="106">
        <f t="shared" ca="1" si="859"/>
        <v>2000</v>
      </c>
      <c r="DR554" s="106">
        <f t="shared" ca="1" si="859"/>
        <v>3575</v>
      </c>
      <c r="DS554" s="106">
        <f t="shared" ca="1" si="859"/>
        <v>3521</v>
      </c>
      <c r="DT554" s="106">
        <f t="shared" ca="1" si="859"/>
        <v>2954</v>
      </c>
      <c r="DU554" s="106">
        <f t="shared" ca="1" si="859"/>
        <v>6269.1095754254602</v>
      </c>
      <c r="DV554" s="106">
        <f t="shared" ca="1" si="859"/>
        <v>9605.0562336570674</v>
      </c>
      <c r="DW554" s="106">
        <f t="shared" ca="1" si="859"/>
        <v>11648.035004518826</v>
      </c>
      <c r="DX554" s="106">
        <f t="shared" ca="1" si="859"/>
        <v>13368.681456871111</v>
      </c>
      <c r="DY554" s="106">
        <f t="shared" ca="1" si="859"/>
        <v>14839.236417126936</v>
      </c>
      <c r="DZ554" s="106">
        <f t="shared" ca="1" si="859"/>
        <v>16026.375330497089</v>
      </c>
      <c r="EA554" s="106">
        <f t="shared" ca="1" si="859"/>
        <v>16827.694097021948</v>
      </c>
      <c r="EB554" s="106">
        <f t="shared" ca="1" si="859"/>
        <v>17669.078801873042</v>
      </c>
      <c r="EC554" s="106">
        <f t="shared" ca="1" si="859"/>
        <v>18552.532741966697</v>
      </c>
      <c r="ED554" s="106">
        <f t="shared" ca="1" si="859"/>
        <v>19480.159379065029</v>
      </c>
      <c r="EE554" s="106">
        <f t="shared" ca="1" si="859"/>
        <v>20454.167348018287</v>
      </c>
      <c r="EF554" s="106">
        <f t="shared" ca="1" si="859"/>
        <v>21476.875715419199</v>
      </c>
      <c r="EG554" s="106">
        <f t="shared" ca="1" si="859"/>
        <v>22550.71950119016</v>
      </c>
      <c r="EH554" s="106">
        <f t="shared" ca="1" si="859"/>
        <v>23678.255476249669</v>
      </c>
      <c r="EI554" s="106">
        <f t="shared" ca="1" si="859"/>
        <v>24862.168250062154</v>
      </c>
      <c r="EJ554" s="106">
        <f t="shared" ca="1" si="859"/>
        <v>26105.276662565262</v>
      </c>
      <c r="EK554" s="106">
        <f t="shared" ca="1" si="859"/>
        <v>27410.540495693527</v>
      </c>
    </row>
    <row r="555" spans="1:141" outlineLevel="2" x14ac:dyDescent="0.25">
      <c r="A555" s="90"/>
      <c r="B555" s="90"/>
      <c r="C555" s="90"/>
      <c r="D555" s="90"/>
      <c r="E555" s="37" t="str">
        <f>E562</f>
        <v>% revenue (annualized)</v>
      </c>
      <c r="F555" s="108"/>
      <c r="G555" s="109"/>
      <c r="H555" s="109"/>
      <c r="I555" s="110"/>
      <c r="J555" s="108"/>
      <c r="K555" s="109"/>
      <c r="L555" s="109"/>
      <c r="M555" s="110"/>
      <c r="N555" s="108"/>
      <c r="O555" s="109"/>
      <c r="P555" s="109"/>
      <c r="Q555" s="110"/>
      <c r="R555" s="108"/>
      <c r="S555" s="109"/>
      <c r="T555" s="109"/>
      <c r="U555" s="110"/>
      <c r="V555" s="108"/>
      <c r="W555" s="109"/>
      <c r="X555" s="109"/>
      <c r="Y555" s="110"/>
      <c r="Z555" s="108"/>
      <c r="AA555" s="109"/>
      <c r="AB555" s="109"/>
      <c r="AC555" s="110"/>
      <c r="AD555" s="108"/>
      <c r="AE555" s="109"/>
      <c r="AF555" s="109"/>
      <c r="AG555" s="110"/>
      <c r="AH555" s="108"/>
      <c r="AI555" s="109"/>
      <c r="AJ555" s="109"/>
      <c r="AK555" s="110"/>
      <c r="AL555" s="108"/>
      <c r="AM555" s="109"/>
      <c r="AN555" s="109"/>
      <c r="AO555" s="110"/>
      <c r="AP555" s="108"/>
      <c r="AQ555" s="109"/>
      <c r="AR555" s="109"/>
      <c r="AS555" s="110"/>
      <c r="AT555" s="108"/>
      <c r="AU555" s="109"/>
      <c r="AV555" s="109"/>
      <c r="AW555" s="110"/>
      <c r="AX555" s="108"/>
      <c r="AY555" s="109"/>
      <c r="AZ555" s="109"/>
      <c r="BA555" s="110"/>
      <c r="BB555" s="108"/>
      <c r="BC555" s="109"/>
      <c r="BD555" s="109"/>
      <c r="BE555" s="110"/>
      <c r="BF555" s="108"/>
      <c r="BG555" s="109"/>
      <c r="BH555" s="109"/>
      <c r="BI555" s="110"/>
      <c r="BJ555" s="108"/>
      <c r="BK555" s="109"/>
      <c r="BL555" s="109"/>
      <c r="BM555" s="110"/>
      <c r="BN555" s="108"/>
      <c r="BO555" s="109"/>
      <c r="BP555" s="109"/>
      <c r="BQ555" s="110"/>
      <c r="BR555" s="108"/>
      <c r="BS555" s="109"/>
      <c r="BT555" s="109"/>
      <c r="BU555" s="110"/>
      <c r="BV555" s="108"/>
      <c r="BW555" s="109"/>
      <c r="BX555" s="109"/>
      <c r="BY555" s="110"/>
      <c r="BZ555" s="108"/>
      <c r="CA555" s="109"/>
      <c r="CB555" s="109"/>
      <c r="CC555" s="110"/>
      <c r="CD555" s="108"/>
      <c r="CE555" s="109"/>
      <c r="CF555" s="109"/>
      <c r="CG555" s="110"/>
      <c r="CH555" s="108"/>
      <c r="CI555" s="109"/>
      <c r="CJ555" s="109"/>
      <c r="CK555" s="110"/>
      <c r="CL555" s="108"/>
      <c r="CM555" s="109"/>
      <c r="CN555" s="109"/>
      <c r="CO555" s="110"/>
      <c r="CP555" s="108"/>
      <c r="CQ555" s="109"/>
      <c r="CR555" s="109"/>
      <c r="CS555" s="110"/>
      <c r="CT555" s="108"/>
      <c r="CU555" s="109"/>
      <c r="CV555" s="109"/>
      <c r="CW555" s="110"/>
      <c r="CX555" s="108"/>
      <c r="CY555" s="109"/>
      <c r="CZ555" s="109"/>
      <c r="DA555" s="110"/>
      <c r="DB555" s="108"/>
      <c r="DC555" s="109"/>
      <c r="DD555" s="109"/>
      <c r="DE555" s="110"/>
      <c r="DF555" s="108"/>
      <c r="DG555" s="109"/>
      <c r="DH555" s="109"/>
      <c r="DI555" s="110"/>
      <c r="DK555" s="109">
        <f t="shared" ref="DK555:EK555" ca="1" si="860">IF(ISERROR(DK554/DK$139),"",DK554/DK$139)</f>
        <v>1.9415970113897087E-2</v>
      </c>
      <c r="DL555" s="109">
        <f t="shared" ca="1" si="860"/>
        <v>1.3373253493013972E-2</v>
      </c>
      <c r="DM555" s="109">
        <f t="shared" ca="1" si="860"/>
        <v>8.9725036179450074E-3</v>
      </c>
      <c r="DN555" s="109">
        <f t="shared" ca="1" si="860"/>
        <v>3.2839201152975089E-2</v>
      </c>
      <c r="DO555" s="109">
        <f t="shared" ca="1" si="860"/>
        <v>5.7016046432229427E-2</v>
      </c>
      <c r="DP555" s="109">
        <f t="shared" ca="1" si="860"/>
        <v>3.7552665323319291E-3</v>
      </c>
      <c r="DQ555" s="109">
        <f t="shared" ca="1" si="860"/>
        <v>0.1199400299850075</v>
      </c>
      <c r="DR555" s="109">
        <f t="shared" ca="1" si="860"/>
        <v>0.13283049713903544</v>
      </c>
      <c r="DS555" s="109">
        <f t="shared" ca="1" si="860"/>
        <v>0.13053310595388151</v>
      </c>
      <c r="DT555" s="109">
        <f t="shared" ca="1" si="860"/>
        <v>4.8488230852565574E-2</v>
      </c>
      <c r="DU555" s="109">
        <f t="shared" ca="1" si="860"/>
        <v>4.8488230852565574E-2</v>
      </c>
      <c r="DV555" s="109">
        <f t="shared" ca="1" si="860"/>
        <v>4.8488230852565574E-2</v>
      </c>
      <c r="DW555" s="109">
        <f t="shared" ca="1" si="860"/>
        <v>4.8488230852565574E-2</v>
      </c>
      <c r="DX555" s="109">
        <f t="shared" ca="1" si="860"/>
        <v>4.8488230852565574E-2</v>
      </c>
      <c r="DY555" s="109">
        <f t="shared" ca="1" si="860"/>
        <v>4.8488230852565574E-2</v>
      </c>
      <c r="DZ555" s="109">
        <f t="shared" ca="1" si="860"/>
        <v>4.8488230852565574E-2</v>
      </c>
      <c r="EA555" s="109">
        <f t="shared" ca="1" si="860"/>
        <v>4.8488230852565574E-2</v>
      </c>
      <c r="EB555" s="109">
        <f t="shared" ca="1" si="860"/>
        <v>4.8488230852565567E-2</v>
      </c>
      <c r="EC555" s="109">
        <f t="shared" ca="1" si="860"/>
        <v>4.8488230852565581E-2</v>
      </c>
      <c r="ED555" s="109">
        <f t="shared" ca="1" si="860"/>
        <v>4.8488230852565567E-2</v>
      </c>
      <c r="EE555" s="109">
        <f t="shared" ca="1" si="860"/>
        <v>4.8488230852565574E-2</v>
      </c>
      <c r="EF555" s="109">
        <f t="shared" ca="1" si="860"/>
        <v>4.8488230852565574E-2</v>
      </c>
      <c r="EG555" s="109">
        <f t="shared" ca="1" si="860"/>
        <v>4.8488230852565574E-2</v>
      </c>
      <c r="EH555" s="109">
        <f t="shared" ca="1" si="860"/>
        <v>4.8488230852565574E-2</v>
      </c>
      <c r="EI555" s="109">
        <f t="shared" ca="1" si="860"/>
        <v>4.8488230852565574E-2</v>
      </c>
      <c r="EJ555" s="109">
        <f t="shared" ca="1" si="860"/>
        <v>4.8488230852565574E-2</v>
      </c>
      <c r="EK555" s="109">
        <f t="shared" ca="1" si="860"/>
        <v>4.8488230852565574E-2</v>
      </c>
    </row>
    <row r="556" spans="1:141" outlineLevel="2" x14ac:dyDescent="0.25">
      <c r="A556" s="90"/>
      <c r="B556" s="90"/>
      <c r="C556" s="90"/>
      <c r="D556" s="90"/>
      <c r="F556" s="100"/>
      <c r="I556" s="101"/>
      <c r="J556" s="100"/>
      <c r="M556" s="101"/>
      <c r="N556" s="100"/>
      <c r="Q556" s="101"/>
      <c r="R556" s="100"/>
      <c r="U556" s="101"/>
      <c r="V556" s="100"/>
      <c r="Y556" s="101"/>
      <c r="Z556" s="100"/>
      <c r="AC556" s="101"/>
      <c r="AD556" s="100"/>
      <c r="AG556" s="101"/>
      <c r="AH556" s="100"/>
      <c r="AK556" s="101"/>
      <c r="AL556" s="100"/>
      <c r="AO556" s="101"/>
      <c r="AP556" s="100"/>
      <c r="AS556" s="101"/>
      <c r="AT556" s="100"/>
      <c r="AW556" s="101"/>
      <c r="AX556" s="100"/>
      <c r="BA556" s="101"/>
      <c r="BB556" s="100"/>
      <c r="BE556" s="101"/>
      <c r="BF556" s="100"/>
      <c r="BI556" s="101"/>
      <c r="BJ556" s="100"/>
      <c r="BM556" s="101"/>
      <c r="BN556" s="100"/>
      <c r="BQ556" s="101"/>
      <c r="BR556" s="100"/>
      <c r="BU556" s="101"/>
      <c r="BV556" s="100"/>
      <c r="BY556" s="101"/>
      <c r="BZ556" s="100"/>
      <c r="CC556" s="101"/>
      <c r="CD556" s="100"/>
      <c r="CG556" s="101"/>
      <c r="CH556" s="100"/>
      <c r="CK556" s="101"/>
      <c r="CL556" s="100"/>
      <c r="CO556" s="101"/>
      <c r="CP556" s="100"/>
      <c r="CS556" s="101"/>
      <c r="CT556" s="100"/>
      <c r="CW556" s="101"/>
      <c r="CX556" s="100"/>
      <c r="DA556" s="101"/>
      <c r="DB556" s="100"/>
      <c r="DE556" s="101"/>
      <c r="DF556" s="100"/>
      <c r="DI556" s="101"/>
    </row>
    <row r="557" spans="1:141" outlineLevel="2" x14ac:dyDescent="0.25">
      <c r="A557" s="90" t="str">
        <f>A559</f>
        <v>bs</v>
      </c>
      <c r="B557" s="90" t="str">
        <f>B559</f>
        <v>otherNonCurrentAssets</v>
      </c>
      <c r="C557" s="111">
        <f>C559</f>
        <v>9.9999999999999995E-7</v>
      </c>
      <c r="D557" s="90"/>
      <c r="E557" t="str">
        <f>CONCATENATE(E554," - adjustment")</f>
        <v>Other non-current assets - adjustment</v>
      </c>
      <c r="F557" s="117">
        <v>0</v>
      </c>
      <c r="G557" s="118">
        <v>0</v>
      </c>
      <c r="H557" s="118">
        <v>0</v>
      </c>
      <c r="I557" s="119" cm="1">
        <f t="array" aca="1" ref="I557" ca="1">IF(ISNUMBER(INDEX('DataModel-NVDA'!$ET$4:$FT$109,MATCH(1,('DataModel-NVDA'!$EO$4:$EO$109=$A557)*('DataModel-NVDA'!$EP$4:$EP$109=$B557),0),MATCH(CONCATENATE("FY ",RIGHT(I$3,4)),'DataModel-NVDA'!$ET$2:$FT$2,0))*$C557),INDEX('DataModel-NVDA'!$ET$4:$FT$109,MATCH(1,('DataModel-NVDA'!$EO$4:$EO$109=$A557)*('DataModel-NVDA'!$EP$4:$EP$109=$B557),0),MATCH(CONCATENATE("FY ",RIGHT(I$3,4)),'DataModel-NVDA'!$ET$2:$FT$2,0))*$C557,0)</f>
        <v>0</v>
      </c>
      <c r="J557" s="117">
        <v>0</v>
      </c>
      <c r="K557" s="118">
        <v>0</v>
      </c>
      <c r="L557" s="118">
        <v>0</v>
      </c>
      <c r="M557" s="119" cm="1">
        <f t="array" aca="1" ref="M557" ca="1">IF(ISNUMBER(INDEX('DataModel-NVDA'!$ET$4:$FT$109,MATCH(1,('DataModel-NVDA'!$EO$4:$EO$109=$A557)*('DataModel-NVDA'!$EP$4:$EP$109=$B557),0),MATCH(CONCATENATE("FY ",RIGHT(M$3,4)),'DataModel-NVDA'!$ET$2:$FT$2,0))*$C557),INDEX('DataModel-NVDA'!$ET$4:$FT$109,MATCH(1,('DataModel-NVDA'!$EO$4:$EO$109=$A557)*('DataModel-NVDA'!$EP$4:$EP$109=$B557),0),MATCH(CONCATENATE("FY ",RIGHT(M$3,4)),'DataModel-NVDA'!$ET$2:$FT$2,0))*$C557,0)</f>
        <v>0</v>
      </c>
      <c r="N557" s="117">
        <v>0</v>
      </c>
      <c r="O557" s="118">
        <v>0</v>
      </c>
      <c r="P557" s="118">
        <v>0</v>
      </c>
      <c r="Q557" s="119" cm="1">
        <f t="array" aca="1" ref="Q557" ca="1">IF(ISNUMBER(INDEX('DataModel-NVDA'!$ET$4:$FT$109,MATCH(1,('DataModel-NVDA'!$EO$4:$EO$109=$A557)*('DataModel-NVDA'!$EP$4:$EP$109=$B557),0),MATCH(CONCATENATE("FY ",RIGHT(Q$3,4)),'DataModel-NVDA'!$ET$2:$FT$2,0))*$C557),INDEX('DataModel-NVDA'!$ET$4:$FT$109,MATCH(1,('DataModel-NVDA'!$EO$4:$EO$109=$A557)*('DataModel-NVDA'!$EP$4:$EP$109=$B557),0),MATCH(CONCATENATE("FY ",RIGHT(Q$3,4)),'DataModel-NVDA'!$ET$2:$FT$2,0))*$C557,0)</f>
        <v>0</v>
      </c>
      <c r="R557" s="117">
        <v>0</v>
      </c>
      <c r="S557" s="118">
        <v>0</v>
      </c>
      <c r="T557" s="118">
        <v>0</v>
      </c>
      <c r="U557" s="119" cm="1">
        <f t="array" aca="1" ref="U557" ca="1">IF(ISNUMBER(INDEX('DataModel-NVDA'!$ET$4:$FT$109,MATCH(1,('DataModel-NVDA'!$EO$4:$EO$109=$A557)*('DataModel-NVDA'!$EP$4:$EP$109=$B557),0),MATCH(CONCATENATE("FY ",RIGHT(U$3,4)),'DataModel-NVDA'!$ET$2:$FT$2,0))*$C557),INDEX('DataModel-NVDA'!$ET$4:$FT$109,MATCH(1,('DataModel-NVDA'!$EO$4:$EO$109=$A557)*('DataModel-NVDA'!$EP$4:$EP$109=$B557),0),MATCH(CONCATENATE("FY ",RIGHT(U$3,4)),'DataModel-NVDA'!$ET$2:$FT$2,0))*$C557,0)</f>
        <v>0</v>
      </c>
      <c r="V557" s="117">
        <v>0</v>
      </c>
      <c r="W557" s="118">
        <v>0</v>
      </c>
      <c r="X557" s="118">
        <v>0</v>
      </c>
      <c r="Y557" s="119" cm="1">
        <f t="array" aca="1" ref="Y557" ca="1">IF(ISNUMBER(INDEX('DataModel-NVDA'!$ET$4:$FT$109,MATCH(1,('DataModel-NVDA'!$EO$4:$EO$109=$A557)*('DataModel-NVDA'!$EP$4:$EP$109=$B557),0),MATCH(CONCATENATE("FY ",RIGHT(Y$3,4)),'DataModel-NVDA'!$ET$2:$FT$2,0))*$C557),INDEX('DataModel-NVDA'!$ET$4:$FT$109,MATCH(1,('DataModel-NVDA'!$EO$4:$EO$109=$A557)*('DataModel-NVDA'!$EP$4:$EP$109=$B557),0),MATCH(CONCATENATE("FY ",RIGHT(Y$3,4)),'DataModel-NVDA'!$ET$2:$FT$2,0))*$C557,0)</f>
        <v>0</v>
      </c>
      <c r="Z557" s="117">
        <v>0</v>
      </c>
      <c r="AA557" s="118">
        <v>0</v>
      </c>
      <c r="AB557" s="118">
        <v>0</v>
      </c>
      <c r="AC557" s="119" cm="1">
        <f t="array" aca="1" ref="AC557" ca="1">IF(ISNUMBER(INDEX('DataModel-NVDA'!$ET$4:$FT$109,MATCH(1,('DataModel-NVDA'!$EO$4:$EO$109=$A557)*('DataModel-NVDA'!$EP$4:$EP$109=$B557),0),MATCH(CONCATENATE("FY ",RIGHT(AC$3,4)),'DataModel-NVDA'!$ET$2:$FT$2,0))*$C557),INDEX('DataModel-NVDA'!$ET$4:$FT$109,MATCH(1,('DataModel-NVDA'!$EO$4:$EO$109=$A557)*('DataModel-NVDA'!$EP$4:$EP$109=$B557),0),MATCH(CONCATENATE("FY ",RIGHT(AC$3,4)),'DataModel-NVDA'!$ET$2:$FT$2,0))*$C557,0)</f>
        <v>0</v>
      </c>
      <c r="AD557" s="117">
        <v>0</v>
      </c>
      <c r="AE557" s="118">
        <v>0</v>
      </c>
      <c r="AF557" s="118">
        <v>0</v>
      </c>
      <c r="AG557" s="119" cm="1">
        <f t="array" aca="1" ref="AG557" ca="1">IF(ISNUMBER(INDEX('DataModel-NVDA'!$ET$4:$FT$109,MATCH(1,('DataModel-NVDA'!$EO$4:$EO$109=$A557)*('DataModel-NVDA'!$EP$4:$EP$109=$B557),0),MATCH(CONCATENATE("FY ",RIGHT(AG$3,4)),'DataModel-NVDA'!$ET$2:$FT$2,0))*$C557),INDEX('DataModel-NVDA'!$ET$4:$FT$109,MATCH(1,('DataModel-NVDA'!$EO$4:$EO$109=$A557)*('DataModel-NVDA'!$EP$4:$EP$109=$B557),0),MATCH(CONCATENATE("FY ",RIGHT(AG$3,4)),'DataModel-NVDA'!$ET$2:$FT$2,0))*$C557,0)</f>
        <v>0</v>
      </c>
      <c r="AH557" s="117">
        <v>0</v>
      </c>
      <c r="AI557" s="118">
        <v>0</v>
      </c>
      <c r="AJ557" s="118">
        <v>0</v>
      </c>
      <c r="AK557" s="119" cm="1">
        <f t="array" aca="1" ref="AK557" ca="1">IF(ISNUMBER(INDEX('DataModel-NVDA'!$ET$4:$FT$109,MATCH(1,('DataModel-NVDA'!$EO$4:$EO$109=$A557)*('DataModel-NVDA'!$EP$4:$EP$109=$B557),0),MATCH(CONCATENATE("FY ",RIGHT(AK$3,4)),'DataModel-NVDA'!$ET$2:$FT$2,0))*$C557),INDEX('DataModel-NVDA'!$ET$4:$FT$109,MATCH(1,('DataModel-NVDA'!$EO$4:$EO$109=$A557)*('DataModel-NVDA'!$EP$4:$EP$109=$B557),0),MATCH(CONCATENATE("FY ",RIGHT(AK$3,4)),'DataModel-NVDA'!$ET$2:$FT$2,0))*$C557,0)</f>
        <v>0</v>
      </c>
      <c r="AL557" s="117">
        <v>0</v>
      </c>
      <c r="AM557" s="118">
        <v>0</v>
      </c>
      <c r="AN557" s="118">
        <v>0</v>
      </c>
      <c r="AO557" s="119" cm="1">
        <f t="array" aca="1" ref="AO557" ca="1">IF(ISNUMBER(INDEX('DataModel-NVDA'!$ET$4:$FT$109,MATCH(1,('DataModel-NVDA'!$EO$4:$EO$109=$A557)*('DataModel-NVDA'!$EP$4:$EP$109=$B557),0),MATCH(CONCATENATE("FY ",RIGHT(AO$3,4)),'DataModel-NVDA'!$ET$2:$FT$2,0))*$C557),INDEX('DataModel-NVDA'!$ET$4:$FT$109,MATCH(1,('DataModel-NVDA'!$EO$4:$EO$109=$A557)*('DataModel-NVDA'!$EP$4:$EP$109=$B557),0),MATCH(CONCATENATE("FY ",RIGHT(AO$3,4)),'DataModel-NVDA'!$ET$2:$FT$2,0))*$C557,0)</f>
        <v>0</v>
      </c>
      <c r="AP557" s="117">
        <v>0</v>
      </c>
      <c r="AQ557" s="118">
        <v>0</v>
      </c>
      <c r="AR557" s="118">
        <v>0</v>
      </c>
      <c r="AS557" s="119" cm="1">
        <f t="array" aca="1" ref="AS557" ca="1">IF(ISNUMBER(INDEX('DataModel-NVDA'!$ET$4:$FT$109,MATCH(1,('DataModel-NVDA'!$EO$4:$EO$109=$A557)*('DataModel-NVDA'!$EP$4:$EP$109=$B557),0),MATCH(CONCATENATE("FY ",RIGHT(AS$3,4)),'DataModel-NVDA'!$ET$2:$FT$2,0))*$C557),INDEX('DataModel-NVDA'!$ET$4:$FT$109,MATCH(1,('DataModel-NVDA'!$EO$4:$EO$109=$A557)*('DataModel-NVDA'!$EP$4:$EP$109=$B557),0),MATCH(CONCATENATE("FY ",RIGHT(AS$3,4)),'DataModel-NVDA'!$ET$2:$FT$2,0))*$C557,0)</f>
        <v>0</v>
      </c>
      <c r="AT557" s="117">
        <v>0</v>
      </c>
      <c r="AU557" s="118">
        <v>0</v>
      </c>
      <c r="AV557" s="118">
        <v>0</v>
      </c>
      <c r="AW557" s="119" cm="1">
        <f t="array" aca="1" ref="AW557" ca="1">IF(ISNUMBER(INDEX('DataModel-NVDA'!$ET$4:$FT$109,MATCH(1,('DataModel-NVDA'!$EO$4:$EO$109=$A557)*('DataModel-NVDA'!$EP$4:$EP$109=$B557),0),MATCH(CONCATENATE("FY ",RIGHT(AW$3,4)),'DataModel-NVDA'!$ET$2:$FT$2,0))*$C557),INDEX('DataModel-NVDA'!$ET$4:$FT$109,MATCH(1,('DataModel-NVDA'!$EO$4:$EO$109=$A557)*('DataModel-NVDA'!$EP$4:$EP$109=$B557),0),MATCH(CONCATENATE("FY ",RIGHT(AW$3,4)),'DataModel-NVDA'!$ET$2:$FT$2,0))*$C557,0)</f>
        <v>0</v>
      </c>
      <c r="AX557" s="117">
        <v>0</v>
      </c>
      <c r="AY557" s="118">
        <v>0</v>
      </c>
      <c r="AZ557" s="118">
        <v>0</v>
      </c>
      <c r="BA557" s="119" cm="1">
        <f t="array" aca="1" ref="BA557" ca="1">IF(ISNUMBER(INDEX('DataModel-NVDA'!$ET$4:$FT$109,MATCH(1,('DataModel-NVDA'!$EO$4:$EO$109=$A557)*('DataModel-NVDA'!$EP$4:$EP$109=$B557),0),MATCH(CONCATENATE("FY ",RIGHT(BA$3,4)),'DataModel-NVDA'!$ET$2:$FT$2,0))*$C557),INDEX('DataModel-NVDA'!$ET$4:$FT$109,MATCH(1,('DataModel-NVDA'!$EO$4:$EO$109=$A557)*('DataModel-NVDA'!$EP$4:$EP$109=$B557),0),MATCH(CONCATENATE("FY ",RIGHT(BA$3,4)),'DataModel-NVDA'!$ET$2:$FT$2,0))*$C557,0)</f>
        <v>0</v>
      </c>
      <c r="BB557" s="117">
        <v>0</v>
      </c>
      <c r="BC557" s="118">
        <v>0</v>
      </c>
      <c r="BD557" s="118">
        <v>0</v>
      </c>
      <c r="BE557" s="119" cm="1">
        <f t="array" aca="1" ref="BE557" ca="1">IF(ISNUMBER(INDEX('DataModel-NVDA'!$ET$4:$FT$109,MATCH(1,('DataModel-NVDA'!$EO$4:$EO$109=$A557)*('DataModel-NVDA'!$EP$4:$EP$109=$B557),0),MATCH(CONCATENATE("FY ",RIGHT(BE$3,4)),'DataModel-NVDA'!$ET$2:$FT$2,0))*$C557),INDEX('DataModel-NVDA'!$ET$4:$FT$109,MATCH(1,('DataModel-NVDA'!$EO$4:$EO$109=$A557)*('DataModel-NVDA'!$EP$4:$EP$109=$B557),0),MATCH(CONCATENATE("FY ",RIGHT(BE$3,4)),'DataModel-NVDA'!$ET$2:$FT$2,0))*$C557,0)</f>
        <v>0</v>
      </c>
      <c r="BF557" s="117">
        <v>0</v>
      </c>
      <c r="BG557" s="118">
        <v>0</v>
      </c>
      <c r="BH557" s="118">
        <v>0</v>
      </c>
      <c r="BI557" s="119" cm="1">
        <f t="array" aca="1" ref="BI557" ca="1">IF(ISNUMBER(INDEX('DataModel-NVDA'!$ET$4:$FT$109,MATCH(1,('DataModel-NVDA'!$EO$4:$EO$109=$A557)*('DataModel-NVDA'!$EP$4:$EP$109=$B557),0),MATCH(CONCATENATE("FY ",RIGHT(BI$3,4)),'DataModel-NVDA'!$ET$2:$FT$2,0))*$C557),INDEX('DataModel-NVDA'!$ET$4:$FT$109,MATCH(1,('DataModel-NVDA'!$EO$4:$EO$109=$A557)*('DataModel-NVDA'!$EP$4:$EP$109=$B557),0),MATCH(CONCATENATE("FY ",RIGHT(BI$3,4)),'DataModel-NVDA'!$ET$2:$FT$2,0))*$C557,0)</f>
        <v>0</v>
      </c>
      <c r="BJ557" s="117">
        <v>0</v>
      </c>
      <c r="BK557" s="118">
        <v>0</v>
      </c>
      <c r="BL557" s="118">
        <v>0</v>
      </c>
      <c r="BM557" s="119" cm="1">
        <f t="array" aca="1" ref="BM557" ca="1">IF(ISNUMBER(INDEX('DataModel-NVDA'!$ET$4:$FT$109,MATCH(1,('DataModel-NVDA'!$EO$4:$EO$109=$A557)*('DataModel-NVDA'!$EP$4:$EP$109=$B557),0),MATCH(CONCATENATE("FY ",RIGHT(BM$3,4)),'DataModel-NVDA'!$ET$2:$FT$2,0))*$C557),INDEX('DataModel-NVDA'!$ET$4:$FT$109,MATCH(1,('DataModel-NVDA'!$EO$4:$EO$109=$A557)*('DataModel-NVDA'!$EP$4:$EP$109=$B557),0),MATCH(CONCATENATE("FY ",RIGHT(BM$3,4)),'DataModel-NVDA'!$ET$2:$FT$2,0))*$C557,0)</f>
        <v>0</v>
      </c>
      <c r="BN557" s="117">
        <v>0</v>
      </c>
      <c r="BO557" s="118">
        <v>0</v>
      </c>
      <c r="BP557" s="118">
        <v>0</v>
      </c>
      <c r="BQ557" s="119" cm="1">
        <f t="array" aca="1" ref="BQ557" ca="1">IF(ISNUMBER(INDEX('DataModel-NVDA'!$ET$4:$FT$109,MATCH(1,('DataModel-NVDA'!$EO$4:$EO$109=$A557)*('DataModel-NVDA'!$EP$4:$EP$109=$B557),0),MATCH(CONCATENATE("FY ",RIGHT(BQ$3,4)),'DataModel-NVDA'!$ET$2:$FT$2,0))*$C557),INDEX('DataModel-NVDA'!$ET$4:$FT$109,MATCH(1,('DataModel-NVDA'!$EO$4:$EO$109=$A557)*('DataModel-NVDA'!$EP$4:$EP$109=$B557),0),MATCH(CONCATENATE("FY ",RIGHT(BQ$3,4)),'DataModel-NVDA'!$ET$2:$FT$2,0))*$C557,0)</f>
        <v>0</v>
      </c>
      <c r="BR557" s="117">
        <v>0</v>
      </c>
      <c r="BS557" s="118">
        <v>0</v>
      </c>
      <c r="BT557" s="118">
        <v>0</v>
      </c>
      <c r="BU557" s="119" cm="1">
        <f t="array" aca="1" ref="BU557" ca="1">IF(ISNUMBER(INDEX('DataModel-NVDA'!$ET$4:$FT$109,MATCH(1,('DataModel-NVDA'!$EO$4:$EO$109=$A557)*('DataModel-NVDA'!$EP$4:$EP$109=$B557),0),MATCH(CONCATENATE("FY ",RIGHT(BU$3,4)),'DataModel-NVDA'!$ET$2:$FT$2,0))*$C557),INDEX('DataModel-NVDA'!$ET$4:$FT$109,MATCH(1,('DataModel-NVDA'!$EO$4:$EO$109=$A557)*('DataModel-NVDA'!$EP$4:$EP$109=$B557),0),MATCH(CONCATENATE("FY ",RIGHT(BU$3,4)),'DataModel-NVDA'!$ET$2:$FT$2,0))*$C557,0)</f>
        <v>0</v>
      </c>
      <c r="BV557" s="117">
        <v>0</v>
      </c>
      <c r="BW557" s="118">
        <v>0</v>
      </c>
      <c r="BX557" s="118">
        <v>0</v>
      </c>
      <c r="BY557" s="119" cm="1">
        <f t="array" aca="1" ref="BY557" ca="1">IF(ISNUMBER(INDEX('DataModel-NVDA'!$ET$4:$FT$109,MATCH(1,('DataModel-NVDA'!$EO$4:$EO$109=$A557)*('DataModel-NVDA'!$EP$4:$EP$109=$B557),0),MATCH(CONCATENATE("FY ",RIGHT(BY$3,4)),'DataModel-NVDA'!$ET$2:$FT$2,0))*$C557),INDEX('DataModel-NVDA'!$ET$4:$FT$109,MATCH(1,('DataModel-NVDA'!$EO$4:$EO$109=$A557)*('DataModel-NVDA'!$EP$4:$EP$109=$B557),0),MATCH(CONCATENATE("FY ",RIGHT(BY$3,4)),'DataModel-NVDA'!$ET$2:$FT$2,0))*$C557,0)</f>
        <v>0</v>
      </c>
      <c r="BZ557" s="117">
        <v>0</v>
      </c>
      <c r="CA557" s="118">
        <v>0</v>
      </c>
      <c r="CB557" s="118">
        <v>0</v>
      </c>
      <c r="CC557" s="119" cm="1">
        <f t="array" aca="1" ref="CC557" ca="1">IF(ISNUMBER(INDEX('DataModel-NVDA'!$ET$4:$FT$109,MATCH(1,('DataModel-NVDA'!$EO$4:$EO$109=$A557)*('DataModel-NVDA'!$EP$4:$EP$109=$B557),0),MATCH(CONCATENATE("FY ",RIGHT(CC$3,4)),'DataModel-NVDA'!$ET$2:$FT$2,0))*$C557),INDEX('DataModel-NVDA'!$ET$4:$FT$109,MATCH(1,('DataModel-NVDA'!$EO$4:$EO$109=$A557)*('DataModel-NVDA'!$EP$4:$EP$109=$B557),0),MATCH(CONCATENATE("FY ",RIGHT(CC$3,4)),'DataModel-NVDA'!$ET$2:$FT$2,0))*$C557,0)</f>
        <v>0</v>
      </c>
      <c r="CD557" s="117">
        <v>0</v>
      </c>
      <c r="CE557" s="118">
        <v>0</v>
      </c>
      <c r="CF557" s="118">
        <v>0</v>
      </c>
      <c r="CG557" s="119" cm="1">
        <f t="array" aca="1" ref="CG557" ca="1">IF(ISNUMBER(INDEX('DataModel-NVDA'!$ET$4:$FT$109,MATCH(1,('DataModel-NVDA'!$EO$4:$EO$109=$A557)*('DataModel-NVDA'!$EP$4:$EP$109=$B557),0),MATCH(CONCATENATE("FY ",RIGHT(CG$3,4)),'DataModel-NVDA'!$ET$2:$FT$2,0))*$C557),INDEX('DataModel-NVDA'!$ET$4:$FT$109,MATCH(1,('DataModel-NVDA'!$EO$4:$EO$109=$A557)*('DataModel-NVDA'!$EP$4:$EP$109=$B557),0),MATCH(CONCATENATE("FY ",RIGHT(CG$3,4)),'DataModel-NVDA'!$ET$2:$FT$2,0))*$C557,0)</f>
        <v>0</v>
      </c>
      <c r="CH557" s="117">
        <v>0</v>
      </c>
      <c r="CI557" s="118">
        <v>0</v>
      </c>
      <c r="CJ557" s="118">
        <v>0</v>
      </c>
      <c r="CK557" s="119" cm="1">
        <f t="array" aca="1" ref="CK557" ca="1">IF(ISNUMBER(INDEX('DataModel-NVDA'!$ET$4:$FT$109,MATCH(1,('DataModel-NVDA'!$EO$4:$EO$109=$A557)*('DataModel-NVDA'!$EP$4:$EP$109=$B557),0),MATCH(CONCATENATE("FY ",RIGHT(CK$3,4)),'DataModel-NVDA'!$ET$2:$FT$2,0))*$C557),INDEX('DataModel-NVDA'!$ET$4:$FT$109,MATCH(1,('DataModel-NVDA'!$EO$4:$EO$109=$A557)*('DataModel-NVDA'!$EP$4:$EP$109=$B557),0),MATCH(CONCATENATE("FY ",RIGHT(CK$3,4)),'DataModel-NVDA'!$ET$2:$FT$2,0))*$C557,0)</f>
        <v>0</v>
      </c>
      <c r="CL557" s="117">
        <v>0</v>
      </c>
      <c r="CM557" s="118">
        <v>0</v>
      </c>
      <c r="CN557" s="118">
        <v>0</v>
      </c>
      <c r="CO557" s="119" cm="1">
        <f t="array" aca="1" ref="CO557" ca="1">IF(ISNUMBER(INDEX('DataModel-NVDA'!$ET$4:$FT$109,MATCH(1,('DataModel-NVDA'!$EO$4:$EO$109=$A557)*('DataModel-NVDA'!$EP$4:$EP$109=$B557),0),MATCH(CONCATENATE("FY ",RIGHT(CO$3,4)),'DataModel-NVDA'!$ET$2:$FT$2,0))*$C557),INDEX('DataModel-NVDA'!$ET$4:$FT$109,MATCH(1,('DataModel-NVDA'!$EO$4:$EO$109=$A557)*('DataModel-NVDA'!$EP$4:$EP$109=$B557),0),MATCH(CONCATENATE("FY ",RIGHT(CO$3,4)),'DataModel-NVDA'!$ET$2:$FT$2,0))*$C557,0)</f>
        <v>0</v>
      </c>
      <c r="CP557" s="117">
        <v>0</v>
      </c>
      <c r="CQ557" s="118">
        <v>0</v>
      </c>
      <c r="CR557" s="118">
        <v>0</v>
      </c>
      <c r="CS557" s="119" cm="1">
        <f t="array" aca="1" ref="CS557" ca="1">IF(ISNUMBER(INDEX('DataModel-NVDA'!$ET$4:$FT$109,MATCH(1,('DataModel-NVDA'!$EO$4:$EO$109=$A557)*('DataModel-NVDA'!$EP$4:$EP$109=$B557),0),MATCH(CONCATENATE("FY ",RIGHT(CS$3,4)),'DataModel-NVDA'!$ET$2:$FT$2,0))*$C557),INDEX('DataModel-NVDA'!$ET$4:$FT$109,MATCH(1,('DataModel-NVDA'!$EO$4:$EO$109=$A557)*('DataModel-NVDA'!$EP$4:$EP$109=$B557),0),MATCH(CONCATENATE("FY ",RIGHT(CS$3,4)),'DataModel-NVDA'!$ET$2:$FT$2,0))*$C557,0)</f>
        <v>0</v>
      </c>
      <c r="CT557" s="117">
        <v>0</v>
      </c>
      <c r="CU557" s="118">
        <v>0</v>
      </c>
      <c r="CV557" s="118">
        <v>0</v>
      </c>
      <c r="CW557" s="119" cm="1">
        <f t="array" aca="1" ref="CW557" ca="1">IF(ISNUMBER(INDEX('DataModel-NVDA'!$ET$4:$FT$109,MATCH(1,('DataModel-NVDA'!$EO$4:$EO$109=$A557)*('DataModel-NVDA'!$EP$4:$EP$109=$B557),0),MATCH(CONCATENATE("FY ",RIGHT(CW$3,4)),'DataModel-NVDA'!$ET$2:$FT$2,0))*$C557),INDEX('DataModel-NVDA'!$ET$4:$FT$109,MATCH(1,('DataModel-NVDA'!$EO$4:$EO$109=$A557)*('DataModel-NVDA'!$EP$4:$EP$109=$B557),0),MATCH(CONCATENATE("FY ",RIGHT(CW$3,4)),'DataModel-NVDA'!$ET$2:$FT$2,0))*$C557,0)</f>
        <v>0</v>
      </c>
      <c r="CX557" s="117">
        <v>0</v>
      </c>
      <c r="CY557" s="118">
        <v>0</v>
      </c>
      <c r="CZ557" s="118">
        <v>0</v>
      </c>
      <c r="DA557" s="119" cm="1">
        <f t="array" aca="1" ref="DA557" ca="1">IF(ISNUMBER(INDEX('DataModel-NVDA'!$ET$4:$FT$109,MATCH(1,('DataModel-NVDA'!$EO$4:$EO$109=$A557)*('DataModel-NVDA'!$EP$4:$EP$109=$B557),0),MATCH(CONCATENATE("FY ",RIGHT(DA$3,4)),'DataModel-NVDA'!$ET$2:$FT$2,0))*$C557),INDEX('DataModel-NVDA'!$ET$4:$FT$109,MATCH(1,('DataModel-NVDA'!$EO$4:$EO$109=$A557)*('DataModel-NVDA'!$EP$4:$EP$109=$B557),0),MATCH(CONCATENATE("FY ",RIGHT(DA$3,4)),'DataModel-NVDA'!$ET$2:$FT$2,0))*$C557,0)</f>
        <v>0</v>
      </c>
      <c r="DB557" s="117">
        <v>0</v>
      </c>
      <c r="DC557" s="118">
        <v>0</v>
      </c>
      <c r="DD557" s="118">
        <v>0</v>
      </c>
      <c r="DE557" s="119" cm="1">
        <f t="array" aca="1" ref="DE557" ca="1">IF(ISNUMBER(INDEX('DataModel-NVDA'!$ET$4:$FT$109,MATCH(1,('DataModel-NVDA'!$EO$4:$EO$109=$A557)*('DataModel-NVDA'!$EP$4:$EP$109=$B557),0),MATCH(CONCATENATE("FY ",RIGHT(DE$3,4)),'DataModel-NVDA'!$ET$2:$FT$2,0))*$C557),INDEX('DataModel-NVDA'!$ET$4:$FT$109,MATCH(1,('DataModel-NVDA'!$EO$4:$EO$109=$A557)*('DataModel-NVDA'!$EP$4:$EP$109=$B557),0),MATCH(CONCATENATE("FY ",RIGHT(DE$3,4)),'DataModel-NVDA'!$ET$2:$FT$2,0))*$C557,0)</f>
        <v>0</v>
      </c>
      <c r="DF557" s="117">
        <v>0</v>
      </c>
      <c r="DG557" s="118">
        <v>0</v>
      </c>
      <c r="DH557" s="118">
        <v>0</v>
      </c>
      <c r="DI557" s="119" cm="1">
        <f t="array" aca="1" ref="DI557" ca="1">IF(ISNUMBER(INDEX('DataModel-NVDA'!$ET$4:$FT$109,MATCH(1,('DataModel-NVDA'!$EO$4:$EO$109=$A557)*('DataModel-NVDA'!$EP$4:$EP$109=$B557),0),MATCH(CONCATENATE("FY ",RIGHT(DI$3,4)),'DataModel-NVDA'!$ET$2:$FT$2,0))*$C557),INDEX('DataModel-NVDA'!$ET$4:$FT$109,MATCH(1,('DataModel-NVDA'!$EO$4:$EO$109=$A557)*('DataModel-NVDA'!$EP$4:$EP$109=$B557),0),MATCH(CONCATENATE("FY ",RIGHT(DI$3,4)),'DataModel-NVDA'!$ET$2:$FT$2,0))*$C557,0)</f>
        <v>0</v>
      </c>
      <c r="DK557" s="69">
        <f t="shared" ref="DK557:EK557" ca="1" si="861">SUM(OFFSET($E557,,MATCH(DK$3,$F$5:$DI$5,0)+3,,1))</f>
        <v>0</v>
      </c>
      <c r="DL557" s="69">
        <f t="shared" ca="1" si="861"/>
        <v>0</v>
      </c>
      <c r="DM557" s="69">
        <f t="shared" ca="1" si="861"/>
        <v>0</v>
      </c>
      <c r="DN557" s="69">
        <f t="shared" ca="1" si="861"/>
        <v>0</v>
      </c>
      <c r="DO557" s="69">
        <f t="shared" ca="1" si="861"/>
        <v>0</v>
      </c>
      <c r="DP557" s="69">
        <f t="shared" ca="1" si="861"/>
        <v>0</v>
      </c>
      <c r="DQ557" s="69">
        <f t="shared" ca="1" si="861"/>
        <v>0</v>
      </c>
      <c r="DR557" s="69">
        <f t="shared" ca="1" si="861"/>
        <v>0</v>
      </c>
      <c r="DS557" s="69">
        <f t="shared" ca="1" si="861"/>
        <v>0</v>
      </c>
      <c r="DT557" s="69">
        <f t="shared" ca="1" si="861"/>
        <v>0</v>
      </c>
      <c r="DU557" s="69">
        <f t="shared" ca="1" si="861"/>
        <v>0</v>
      </c>
      <c r="DV557" s="69">
        <f t="shared" ca="1" si="861"/>
        <v>0</v>
      </c>
      <c r="DW557" s="69">
        <f t="shared" ca="1" si="861"/>
        <v>0</v>
      </c>
      <c r="DX557" s="69">
        <f t="shared" ca="1" si="861"/>
        <v>0</v>
      </c>
      <c r="DY557" s="69">
        <f t="shared" ca="1" si="861"/>
        <v>0</v>
      </c>
      <c r="DZ557" s="69">
        <f t="shared" ca="1" si="861"/>
        <v>0</v>
      </c>
      <c r="EA557" s="69">
        <f t="shared" ca="1" si="861"/>
        <v>0</v>
      </c>
      <c r="EB557" s="69">
        <f t="shared" ca="1" si="861"/>
        <v>0</v>
      </c>
      <c r="EC557" s="69">
        <f t="shared" ca="1" si="861"/>
        <v>0</v>
      </c>
      <c r="ED557" s="69">
        <f t="shared" ca="1" si="861"/>
        <v>0</v>
      </c>
      <c r="EE557" s="69">
        <f t="shared" ca="1" si="861"/>
        <v>0</v>
      </c>
      <c r="EF557" s="69">
        <f t="shared" ca="1" si="861"/>
        <v>0</v>
      </c>
      <c r="EG557" s="69">
        <f t="shared" ca="1" si="861"/>
        <v>0</v>
      </c>
      <c r="EH557" s="69">
        <f t="shared" ca="1" si="861"/>
        <v>0</v>
      </c>
      <c r="EI557" s="69">
        <f t="shared" ca="1" si="861"/>
        <v>0</v>
      </c>
      <c r="EJ557" s="69">
        <f t="shared" ca="1" si="861"/>
        <v>0</v>
      </c>
      <c r="EK557" s="69">
        <f t="shared" ca="1" si="861"/>
        <v>0</v>
      </c>
    </row>
    <row r="558" spans="1:141" outlineLevel="2" x14ac:dyDescent="0.25">
      <c r="A558" s="90"/>
      <c r="B558" s="90"/>
      <c r="C558" s="90"/>
      <c r="D558" s="90"/>
      <c r="F558" s="100"/>
      <c r="I558" s="101"/>
      <c r="J558" s="100"/>
      <c r="M558" s="101"/>
      <c r="N558" s="100"/>
      <c r="Q558" s="101"/>
      <c r="R558" s="100"/>
      <c r="U558" s="101"/>
      <c r="V558" s="100"/>
      <c r="Y558" s="101"/>
      <c r="Z558" s="100"/>
      <c r="AC558" s="101"/>
      <c r="AD558" s="100"/>
      <c r="AG558" s="101"/>
      <c r="AH558" s="100"/>
      <c r="AK558" s="101"/>
      <c r="AL558" s="100"/>
      <c r="AO558" s="101"/>
      <c r="AP558" s="100"/>
      <c r="AS558" s="101"/>
      <c r="AT558" s="100"/>
      <c r="AW558" s="101"/>
      <c r="AX558" s="100"/>
      <c r="BA558" s="101"/>
      <c r="BB558" s="100"/>
      <c r="BE558" s="101"/>
      <c r="BF558" s="100"/>
      <c r="BI558" s="101"/>
      <c r="BJ558" s="100"/>
      <c r="BM558" s="101"/>
      <c r="BN558" s="100"/>
      <c r="BQ558" s="101"/>
      <c r="BR558" s="100"/>
      <c r="BU558" s="101"/>
      <c r="BV558" s="100"/>
      <c r="BY558" s="101"/>
      <c r="BZ558" s="100"/>
      <c r="CC558" s="101"/>
      <c r="CD558" s="100"/>
      <c r="CG558" s="101"/>
      <c r="CH558" s="100"/>
      <c r="CK558" s="101"/>
      <c r="CL558" s="100"/>
      <c r="CO558" s="101"/>
      <c r="CP558" s="100"/>
      <c r="CS558" s="101"/>
      <c r="CT558" s="100"/>
      <c r="CW558" s="101"/>
      <c r="CX558" s="100"/>
      <c r="DA558" s="101"/>
      <c r="DB558" s="100"/>
      <c r="DE558" s="101"/>
      <c r="DF558" s="100"/>
      <c r="DI558" s="101"/>
    </row>
    <row r="559" spans="1:141" outlineLevel="2" x14ac:dyDescent="0.25">
      <c r="A559" s="90" t="s">
        <v>157</v>
      </c>
      <c r="B559" s="90" t="s">
        <v>170</v>
      </c>
      <c r="C559" s="111">
        <f>$C$6</f>
        <v>9.9999999999999995E-7</v>
      </c>
      <c r="D559" s="90"/>
      <c r="E559" t="str">
        <f>CONCATENATE(E554," - history")</f>
        <v>Other non-current assets - history</v>
      </c>
      <c r="F559" s="113" cm="1">
        <f t="array" aca="1" ref="F559" ca="1">IF(AND(F$4="A",ISNUMBER('DataModel-NVDA'!F$4)),INDEX('DataModel-NVDA'!$F$4:$BA$109,MATCH(1,('DataModel-NVDA'!$A$4:$A$109=$A559)*('DataModel-NVDA'!$B$4:$B$109=$B559),0),MATCH(F$3,'DataModel-NVDA'!$F$2:$BA$2,0))*$C559,"")</f>
        <v>99.353999999999999</v>
      </c>
      <c r="G559" s="69" cm="1">
        <f t="array" aca="1" ref="G559" ca="1">IF(AND(G$4="A",ISNUMBER('DataModel-NVDA'!G$4)),INDEX('DataModel-NVDA'!$F$4:$BA$109,MATCH(1,('DataModel-NVDA'!$A$4:$A$109=$A559)*('DataModel-NVDA'!$B$4:$B$109=$B559),0),MATCH(G$3,'DataModel-NVDA'!$F$2:$BA$2,0))*$C559,"")</f>
        <v>95.429999999999993</v>
      </c>
      <c r="H559" s="69" cm="1">
        <f t="array" aca="1" ref="H559" ca="1">IF(AND(H$4="A",ISNUMBER('DataModel-NVDA'!H$4)),INDEX('DataModel-NVDA'!$F$4:$BA$109,MATCH(1,('DataModel-NVDA'!$A$4:$A$109=$A559)*('DataModel-NVDA'!$B$4:$B$109=$B559),0),MATCH(H$3,'DataModel-NVDA'!$F$2:$BA$2,0))*$C559,"")</f>
        <v>93.679000000000002</v>
      </c>
      <c r="I559" s="114" cm="1">
        <f t="array" aca="1" ref="I559" ca="1">IF(AND(I$4="A",ISNUMBER('DataModel-NVDA'!I$4)),INDEX('DataModel-NVDA'!$F$4:$BA$109,MATCH(1,('DataModel-NVDA'!$A$4:$A$109=$A559)*('DataModel-NVDA'!$B$4:$B$109=$B559),0),MATCH(I$3,'DataModel-NVDA'!$F$2:$BA$2,0))*$C559,"")</f>
        <v>90.896000000000001</v>
      </c>
      <c r="J559" s="113" cm="1">
        <f t="array" aca="1" ref="J559" ca="1">IF(AND(J$4="A",ISNUMBER('DataModel-NVDA'!J$4)),INDEX('DataModel-NVDA'!$F$4:$BA$109,MATCH(1,('DataModel-NVDA'!$A$4:$A$109=$A559)*('DataModel-NVDA'!$B$4:$B$109=$B559),0),MATCH(J$3,'DataModel-NVDA'!$F$2:$BA$2,0))*$C559,"")</f>
        <v>89</v>
      </c>
      <c r="K559" s="69" cm="1">
        <f t="array" aca="1" ref="K559" ca="1">IF(AND(K$4="A",ISNUMBER('DataModel-NVDA'!K$4)),INDEX('DataModel-NVDA'!$F$4:$BA$109,MATCH(1,('DataModel-NVDA'!$A$4:$A$109=$A559)*('DataModel-NVDA'!$B$4:$B$109=$B559),0),MATCH(K$3,'DataModel-NVDA'!$F$2:$BA$2,0))*$C559,"")</f>
        <v>66</v>
      </c>
      <c r="L559" s="69" cm="1">
        <f t="array" aca="1" ref="L559" ca="1">IF(AND(L$4="A",ISNUMBER('DataModel-NVDA'!L$4)),INDEX('DataModel-NVDA'!$F$4:$BA$109,MATCH(1,('DataModel-NVDA'!$A$4:$A$109=$A559)*('DataModel-NVDA'!$B$4:$B$109=$B559),0),MATCH(L$3,'DataModel-NVDA'!$F$2:$BA$2,0))*$C559,"")</f>
        <v>73</v>
      </c>
      <c r="M559" s="114" cm="1">
        <f t="array" aca="1" ref="M559" ca="1">IF(AND(M$4="A",ISNUMBER('DataModel-NVDA'!M$4)),INDEX('DataModel-NVDA'!$F$4:$BA$109,MATCH(1,('DataModel-NVDA'!$A$4:$A$109=$A559)*('DataModel-NVDA'!$B$4:$B$109=$B559),0),MATCH(M$3,'DataModel-NVDA'!$F$2:$BA$2,0))*$C559,"")</f>
        <v>67</v>
      </c>
      <c r="N559" s="113" cm="1">
        <f t="array" aca="1" ref="N559" ca="1">IF(AND(N$4="A",ISNUMBER('DataModel-NVDA'!N$4)),INDEX('DataModel-NVDA'!$F$4:$BA$109,MATCH(1,('DataModel-NVDA'!$A$4:$A$109=$A559)*('DataModel-NVDA'!$B$4:$B$109=$B559),0),MATCH(N$3,'DataModel-NVDA'!$F$2:$BA$2,0))*$C559,"")</f>
        <v>66</v>
      </c>
      <c r="O559" s="69" cm="1">
        <f t="array" aca="1" ref="O559" ca="1">IF(AND(O$4="A",ISNUMBER('DataModel-NVDA'!O$4)),INDEX('DataModel-NVDA'!$F$4:$BA$109,MATCH(1,('DataModel-NVDA'!$A$4:$A$109=$A559)*('DataModel-NVDA'!$B$4:$B$109=$B559),0),MATCH(O$3,'DataModel-NVDA'!$F$2:$BA$2,0))*$C559,"")</f>
        <v>64</v>
      </c>
      <c r="P559" s="69" cm="1">
        <f t="array" aca="1" ref="P559" ca="1">IF(AND(P$4="A",ISNUMBER('DataModel-NVDA'!P$4)),INDEX('DataModel-NVDA'!$F$4:$BA$109,MATCH(1,('DataModel-NVDA'!$A$4:$A$109=$A559)*('DataModel-NVDA'!$B$4:$B$109=$B559),0),MATCH(P$3,'DataModel-NVDA'!$F$2:$BA$2,0))*$C559,"")</f>
        <v>64</v>
      </c>
      <c r="Q559" s="114" cm="1">
        <f t="array" aca="1" ref="Q559" ca="1">IF(AND(Q$4="A",ISNUMBER('DataModel-NVDA'!Q$4)),INDEX('DataModel-NVDA'!$F$4:$BA$109,MATCH(1,('DataModel-NVDA'!$A$4:$A$109=$A559)*('DataModel-NVDA'!$B$4:$B$109=$B559),0),MATCH(Q$3,'DataModel-NVDA'!$F$2:$BA$2,0))*$C559,"")</f>
        <v>62</v>
      </c>
      <c r="R559" s="113" cm="1">
        <f t="array" aca="1" ref="R559" ca="1">IF(AND(R$4="A",ISNUMBER('DataModel-NVDA'!R$4)),INDEX('DataModel-NVDA'!$F$4:$BA$109,MATCH(1,('DataModel-NVDA'!$A$4:$A$109=$A559)*('DataModel-NVDA'!$B$4:$B$109=$B559),0),MATCH(R$3,'DataModel-NVDA'!$F$2:$BA$2,0))*$C559,"")</f>
        <v>47</v>
      </c>
      <c r="S559" s="69" cm="1">
        <f t="array" aca="1" ref="S559" ca="1">IF(AND(S$4="A",ISNUMBER('DataModel-NVDA'!S$4)),INDEX('DataModel-NVDA'!$F$4:$BA$109,MATCH(1,('DataModel-NVDA'!$A$4:$A$109=$A559)*('DataModel-NVDA'!$B$4:$B$109=$B559),0),MATCH(S$3,'DataModel-NVDA'!$F$2:$BA$2,0))*$C559,"")</f>
        <v>60</v>
      </c>
      <c r="T559" s="69" cm="1">
        <f t="array" aca="1" ref="T559" ca="1">IF(AND(T$4="A",ISNUMBER('DataModel-NVDA'!T$4)),INDEX('DataModel-NVDA'!$F$4:$BA$109,MATCH(1,('DataModel-NVDA'!$A$4:$A$109=$A559)*('DataModel-NVDA'!$B$4:$B$109=$B559),0),MATCH(T$3,'DataModel-NVDA'!$F$2:$BA$2,0))*$C559,"")</f>
        <v>70</v>
      </c>
      <c r="U559" s="114" cm="1">
        <f t="array" aca="1" ref="U559" ca="1">IF(AND(U$4="A",ISNUMBER('DataModel-NVDA'!U$4)),INDEX('DataModel-NVDA'!$F$4:$BA$109,MATCH(1,('DataModel-NVDA'!$A$4:$A$109=$A559)*('DataModel-NVDA'!$B$4:$B$109=$B559),0),MATCH(U$3,'DataModel-NVDA'!$F$2:$BA$2,0))*$C559,"")</f>
        <v>319</v>
      </c>
      <c r="V559" s="113" cm="1">
        <f t="array" aca="1" ref="V559" ca="1">IF(AND(V$4="A",ISNUMBER('DataModel-NVDA'!V$4)),INDEX('DataModel-NVDA'!$F$4:$BA$109,MATCH(1,('DataModel-NVDA'!$A$4:$A$109=$A559)*('DataModel-NVDA'!$B$4:$B$109=$B559),0),MATCH(V$3,'DataModel-NVDA'!$F$2:$BA$2,0))*$C559,"")</f>
        <v>273</v>
      </c>
      <c r="W559" s="69" cm="1">
        <f t="array" aca="1" ref="W559" ca="1">IF(AND(W$4="A",ISNUMBER('DataModel-NVDA'!W$4)),INDEX('DataModel-NVDA'!$F$4:$BA$109,MATCH(1,('DataModel-NVDA'!$A$4:$A$109=$A559)*('DataModel-NVDA'!$B$4:$B$109=$B559),0),MATCH(W$3,'DataModel-NVDA'!$F$2:$BA$2,0))*$C559,"")</f>
        <v>220</v>
      </c>
      <c r="X559" s="69" cm="1">
        <f t="array" aca="1" ref="X559" ca="1">IF(AND(X$4="A",ISNUMBER('DataModel-NVDA'!X$4)),INDEX('DataModel-NVDA'!$F$4:$BA$109,MATCH(1,('DataModel-NVDA'!$A$4:$A$109=$A559)*('DataModel-NVDA'!$B$4:$B$109=$B559),0),MATCH(X$3,'DataModel-NVDA'!$F$2:$BA$2,0))*$C559,"")</f>
        <v>312</v>
      </c>
      <c r="Y559" s="114" cm="1">
        <f t="array" aca="1" ref="Y559" ca="1">IF(AND(Y$4="A",ISNUMBER('DataModel-NVDA'!Y$4)),INDEX('DataModel-NVDA'!$F$4:$BA$109,MATCH(1,('DataModel-NVDA'!$A$4:$A$109=$A559)*('DataModel-NVDA'!$B$4:$B$109=$B559),0),MATCH(Y$3,'DataModel-NVDA'!$F$2:$BA$2,0))*$C559,"")</f>
        <v>668</v>
      </c>
      <c r="Z559" s="113" cm="1">
        <f t="array" aca="1" ref="Z559" ca="1">IF(AND(Z$4="A",ISNUMBER('DataModel-NVDA'!Z$4)),INDEX('DataModel-NVDA'!$F$4:$BA$109,MATCH(1,('DataModel-NVDA'!$A$4:$A$109=$A559)*('DataModel-NVDA'!$B$4:$B$109=$B559),0),MATCH(Z$3,'DataModel-NVDA'!$F$2:$BA$2,0))*$C559,"")</f>
        <v>110</v>
      </c>
      <c r="AA559" s="69" cm="1">
        <f t="array" aca="1" ref="AA559" ca="1">IF(AND(AA$4="A",ISNUMBER('DataModel-NVDA'!AA$4)),INDEX('DataModel-NVDA'!$F$4:$BA$109,MATCH(1,('DataModel-NVDA'!$A$4:$A$109=$A559)*('DataModel-NVDA'!$B$4:$B$109=$B559),0),MATCH(AA$3,'DataModel-NVDA'!$F$2:$BA$2,0))*$C559,"")</f>
        <v>110</v>
      </c>
      <c r="AB559" s="69" cm="1">
        <f t="array" aca="1" ref="AB559" ca="1">IF(AND(AB$4="A",ISNUMBER('DataModel-NVDA'!AB$4)),INDEX('DataModel-NVDA'!$F$4:$BA$109,MATCH(1,('DataModel-NVDA'!$A$4:$A$109=$A559)*('DataModel-NVDA'!$B$4:$B$109=$B559),0),MATCH(AB$3,'DataModel-NVDA'!$F$2:$BA$2,0))*$C559,"")</f>
        <v>116</v>
      </c>
      <c r="AC559" s="114" cm="1">
        <f t="array" aca="1" ref="AC559" ca="1">IF(AND(AC$4="A",ISNUMBER('DataModel-NVDA'!AC$4)),INDEX('DataModel-NVDA'!$F$4:$BA$109,MATCH(1,('DataModel-NVDA'!$A$4:$A$109=$A559)*('DataModel-NVDA'!$B$4:$B$109=$B559),0),MATCH(AC$3,'DataModel-NVDA'!$F$2:$BA$2,0))*$C559,"")</f>
        <v>41</v>
      </c>
      <c r="AD559" s="113" cm="1">
        <f t="array" aca="1" ref="AD559" ca="1">IF(AND(AD$4="A",ISNUMBER('DataModel-NVDA'!AD$4)),INDEX('DataModel-NVDA'!$F$4:$BA$109,MATCH(1,('DataModel-NVDA'!$A$4:$A$109=$A559)*('DataModel-NVDA'!$B$4:$B$109=$B559),0),MATCH(AD$3,'DataModel-NVDA'!$F$2:$BA$2,0))*$C559,"")</f>
        <v>119</v>
      </c>
      <c r="AE559" s="69" cm="1">
        <f t="array" aca="1" ref="AE559" ca="1">IF(AND(AE$4="A",ISNUMBER('DataModel-NVDA'!AE$4)),INDEX('DataModel-NVDA'!$F$4:$BA$109,MATCH(1,('DataModel-NVDA'!$A$4:$A$109=$A559)*('DataModel-NVDA'!$B$4:$B$109=$B559),0),MATCH(AE$3,'DataModel-NVDA'!$F$2:$BA$2,0))*$C559,"")</f>
        <v>157</v>
      </c>
      <c r="AF559" s="69" cm="1">
        <f t="array" aca="1" ref="AF559" ca="1">IF(AND(AF$4="A",ISNUMBER('DataModel-NVDA'!AF$4)),INDEX('DataModel-NVDA'!$F$4:$BA$109,MATCH(1,('DataModel-NVDA'!$A$4:$A$109=$A559)*('DataModel-NVDA'!$B$4:$B$109=$B559),0),MATCH(AF$3,'DataModel-NVDA'!$F$2:$BA$2,0))*$C559,"")</f>
        <v>1922</v>
      </c>
      <c r="AG559" s="114" cm="1">
        <f t="array" aca="1" ref="AG559" ca="1">IF(AND(AG$4="A",ISNUMBER('DataModel-NVDA'!AG$4)),INDEX('DataModel-NVDA'!$F$4:$BA$109,MATCH(1,('DataModel-NVDA'!$A$4:$A$109=$A559)*('DataModel-NVDA'!$B$4:$B$109=$B559),0),MATCH(AG$3,'DataModel-NVDA'!$F$2:$BA$2,0))*$C559,"")</f>
        <v>2000</v>
      </c>
      <c r="AH559" s="113" cm="1">
        <f t="array" aca="1" ref="AH559" ca="1">IF(AND(AH$4="A",ISNUMBER('DataModel-NVDA'!AH$4)),INDEX('DataModel-NVDA'!$F$4:$BA$109,MATCH(1,('DataModel-NVDA'!$A$4:$A$109=$A559)*('DataModel-NVDA'!$B$4:$B$109=$B559),0),MATCH(AH$3,'DataModel-NVDA'!$F$2:$BA$2,0))*$C559,"")</f>
        <v>1944</v>
      </c>
      <c r="AI559" s="69" cm="1">
        <f t="array" aca="1" ref="AI559" ca="1">IF(AND(AI$4="A",ISNUMBER('DataModel-NVDA'!AI$4)),INDEX('DataModel-NVDA'!$F$4:$BA$109,MATCH(1,('DataModel-NVDA'!$A$4:$A$109=$A559)*('DataModel-NVDA'!$B$4:$B$109=$B559),0),MATCH(AI$3,'DataModel-NVDA'!$F$2:$BA$2,0))*$C559,"")</f>
        <v>1903</v>
      </c>
      <c r="AJ559" s="69" cm="1">
        <f t="array" aca="1" ref="AJ559" ca="1">IF(AND(AJ$4="A",ISNUMBER('DataModel-NVDA'!AJ$4)),INDEX('DataModel-NVDA'!$F$4:$BA$109,MATCH(1,('DataModel-NVDA'!$A$4:$A$109=$A559)*('DataModel-NVDA'!$B$4:$B$109=$B559),0),MATCH(AJ$3,'DataModel-NVDA'!$F$2:$BA$2,0))*$C559,"")</f>
        <v>3453</v>
      </c>
      <c r="AK559" s="114" cm="1">
        <f t="array" aca="1" ref="AK559" ca="1">IF(AND(AK$4="A",ISNUMBER('DataModel-NVDA'!AK$4)),INDEX('DataModel-NVDA'!$F$4:$BA$109,MATCH(1,('DataModel-NVDA'!$A$4:$A$109=$A559)*('DataModel-NVDA'!$B$4:$B$109=$B559),0),MATCH(AK$3,'DataModel-NVDA'!$F$2:$BA$2,0))*$C559,"")</f>
        <v>3575</v>
      </c>
      <c r="AL559" s="113" cm="1">
        <f t="array" aca="1" ref="AL559" ca="1">IF(AND(AL$4="A",ISNUMBER('DataModel-NVDA'!AL$4)),INDEX('DataModel-NVDA'!$F$4:$BA$109,MATCH(1,('DataModel-NVDA'!$A$4:$A$109=$A559)*('DataModel-NVDA'!$B$4:$B$109=$B559),0),MATCH(AL$3,'DataModel-NVDA'!$F$2:$BA$2,0))*$C559,"")</f>
        <v>3220</v>
      </c>
      <c r="AM559" s="69" cm="1">
        <f t="array" aca="1" ref="AM559" ca="1">IF(AND(AM$4="A",ISNUMBER('DataModel-NVDA'!AM$4)),INDEX('DataModel-NVDA'!$F$4:$BA$109,MATCH(1,('DataModel-NVDA'!$A$4:$A$109=$A559)*('DataModel-NVDA'!$B$4:$B$109=$B559),0),MATCH(AM$3,'DataModel-NVDA'!$F$2:$BA$2,0))*$C559,"")</f>
        <v>3033</v>
      </c>
      <c r="AN559" s="69" cm="1">
        <f t="array" aca="1" ref="AN559" ca="1">IF(AND(AN$4="A",ISNUMBER('DataModel-NVDA'!AN$4)),INDEX('DataModel-NVDA'!$F$4:$BA$109,MATCH(1,('DataModel-NVDA'!$A$4:$A$109=$A559)*('DataModel-NVDA'!$B$4:$B$109=$B559),0),MATCH(AN$3,'DataModel-NVDA'!$F$2:$BA$2,0))*$C559,"")</f>
        <v>3266</v>
      </c>
      <c r="AO559" s="114" cm="1">
        <f t="array" aca="1" ref="AO559" ca="1">IF(AND(AO$4="A",ISNUMBER('DataModel-NVDA'!AO$4)),INDEX('DataModel-NVDA'!$F$4:$BA$109,MATCH(1,('DataModel-NVDA'!$A$4:$A$109=$A559)*('DataModel-NVDA'!$B$4:$B$109=$B559),0),MATCH(AO$3,'DataModel-NVDA'!$F$2:$BA$2,0))*$C559,"")</f>
        <v>3521</v>
      </c>
      <c r="AP559" s="113" cm="1">
        <f t="array" aca="1" ref="AP559" ca="1">IF(AND(AP$4="A",ISNUMBER('DataModel-NVDA'!AP$4)),INDEX('DataModel-NVDA'!$F$4:$BA$109,MATCH(1,('DataModel-NVDA'!$A$4:$A$109=$A559)*('DataModel-NVDA'!$B$4:$B$109=$B559),0),MATCH(AP$3,'DataModel-NVDA'!$F$2:$BA$2,0))*$C559,"")</f>
        <v>3699</v>
      </c>
      <c r="AQ559" s="69" cm="1">
        <f t="array" aca="1" ref="AQ559" ca="1">IF(AND(AQ$4="A",ISNUMBER('DataModel-NVDA'!AQ$4)),INDEX('DataModel-NVDA'!$F$4:$BA$109,MATCH(1,('DataModel-NVDA'!$A$4:$A$109=$A559)*('DataModel-NVDA'!$B$4:$B$109=$B559),0),MATCH(AQ$3,'DataModel-NVDA'!$F$2:$BA$2,0))*$C559,"")</f>
        <v>3701</v>
      </c>
      <c r="AR559" s="69" cm="1">
        <f t="array" aca="1" ref="AR559" ca="1">IF(AND(AR$4="A",ISNUMBER('DataModel-NVDA'!AR$4)),INDEX('DataModel-NVDA'!$F$4:$BA$109,MATCH(1,('DataModel-NVDA'!$A$4:$A$109=$A559)*('DataModel-NVDA'!$B$4:$B$109=$B559),0),MATCH(AR$3,'DataModel-NVDA'!$F$2:$BA$2,0))*$C559,"")</f>
        <v>3495</v>
      </c>
      <c r="AS559" s="114" cm="1">
        <f t="array" aca="1" ref="AS559" ca="1">IF(AND(AS$4="A",ISNUMBER('DataModel-NVDA'!AS$4)),INDEX('DataModel-NVDA'!$F$4:$BA$109,MATCH(1,('DataModel-NVDA'!$A$4:$A$109=$A559)*('DataModel-NVDA'!$B$4:$B$109=$B559),0),MATCH(AS$3,'DataModel-NVDA'!$F$2:$BA$2,0))*$C559,"")</f>
        <v>2954</v>
      </c>
      <c r="AT559" s="113" cm="1">
        <f t="array" aca="1" ref="AT559" ca="1">IF(AND(AT$4="A",ISNUMBER('DataModel-NVDA'!AT$4)),INDEX('DataModel-NVDA'!$F$4:$BA$109,MATCH(1,('DataModel-NVDA'!$A$4:$A$109=$A559)*('DataModel-NVDA'!$B$4:$B$109=$B559),0),MATCH(AT$3,'DataModel-NVDA'!$F$2:$BA$2,0))*$C559,"")</f>
        <v>2818</v>
      </c>
      <c r="AU559" s="69" cm="1">
        <f t="array" aca="1" ref="AU559" ca="1">IF(AND(AU$4="A",ISNUMBER('DataModel-NVDA'!AU$4)),INDEX('DataModel-NVDA'!$F$4:$BA$109,MATCH(1,('DataModel-NVDA'!$A$4:$A$109=$A559)*('DataModel-NVDA'!$B$4:$B$109=$B559),0),MATCH(AU$3,'DataModel-NVDA'!$F$2:$BA$2,0))*$C559,"")</f>
        <v>2182</v>
      </c>
      <c r="AV559" s="69" cm="1">
        <f t="array" aca="1" ref="AV559" ca="1">IF(AND(AV$4="A",ISNUMBER('DataModel-NVDA'!AV$4)),INDEX('DataModel-NVDA'!$F$4:$BA$109,MATCH(1,('DataModel-NVDA'!$A$4:$A$109=$A559)*('DataModel-NVDA'!$B$4:$B$109=$B559),0),MATCH(AV$3,'DataModel-NVDA'!$F$2:$BA$2,0))*$C559,"")</f>
        <v>5437</v>
      </c>
      <c r="AW559" s="114" t="str" cm="1">
        <f t="array" aca="1" ref="AW559" ca="1">IF(AND(AW$4="A",ISNUMBER('DataModel-NVDA'!AW$4)),INDEX('DataModel-NVDA'!$F$4:$BA$109,MATCH(1,('DataModel-NVDA'!$A$4:$A$109=$A559)*('DataModel-NVDA'!$B$4:$B$109=$B559),0),MATCH(AW$3,'DataModel-NVDA'!$F$2:$BA$2,0))*$C559,"")</f>
        <v/>
      </c>
      <c r="AX559" s="113" t="str" cm="1">
        <f t="array" aca="1" ref="AX559" ca="1">IF(AND(AX$4="A",ISNUMBER('DataModel-NVDA'!AX$4)),INDEX('DataModel-NVDA'!$F$4:$BA$109,MATCH(1,('DataModel-NVDA'!$A$4:$A$109=$A559)*('DataModel-NVDA'!$B$4:$B$109=$B559),0),MATCH(AX$3,'DataModel-NVDA'!$F$2:$BA$2,0))*$C559,"")</f>
        <v/>
      </c>
      <c r="AY559" s="69" t="str" cm="1">
        <f t="array" aca="1" ref="AY559" ca="1">IF(AND(AY$4="A",ISNUMBER('DataModel-NVDA'!AY$4)),INDEX('DataModel-NVDA'!$F$4:$BA$109,MATCH(1,('DataModel-NVDA'!$A$4:$A$109=$A559)*('DataModel-NVDA'!$B$4:$B$109=$B559),0),MATCH(AY$3,'DataModel-NVDA'!$F$2:$BA$2,0))*$C559,"")</f>
        <v/>
      </c>
      <c r="AZ559" s="69" t="str" cm="1">
        <f t="array" aca="1" ref="AZ559" ca="1">IF(AND(AZ$4="A",ISNUMBER('DataModel-NVDA'!AZ$4)),INDEX('DataModel-NVDA'!$F$4:$BA$109,MATCH(1,('DataModel-NVDA'!$A$4:$A$109=$A559)*('DataModel-NVDA'!$B$4:$B$109=$B559),0),MATCH(AZ$3,'DataModel-NVDA'!$F$2:$BA$2,0))*$C559,"")</f>
        <v/>
      </c>
      <c r="BA559" s="114" t="str" cm="1">
        <f t="array" aca="1" ref="BA559" ca="1">IF(AND(BA$4="A",ISNUMBER('DataModel-NVDA'!BA$4)),INDEX('DataModel-NVDA'!$F$4:$BA$109,MATCH(1,('DataModel-NVDA'!$A$4:$A$109=$A559)*('DataModel-NVDA'!$B$4:$B$109=$B559),0),MATCH(BA$3,'DataModel-NVDA'!$F$2:$BA$2,0))*$C559,"")</f>
        <v/>
      </c>
      <c r="BB559" s="113"/>
      <c r="BC559" s="69"/>
      <c r="BD559" s="69"/>
      <c r="BE559" s="114"/>
      <c r="BF559" s="113"/>
      <c r="BG559" s="69"/>
      <c r="BH559" s="69"/>
      <c r="BI559" s="114"/>
      <c r="BJ559" s="113"/>
      <c r="BK559" s="69"/>
      <c r="BL559" s="69"/>
      <c r="BM559" s="114"/>
      <c r="BN559" s="113"/>
      <c r="BO559" s="69"/>
      <c r="BP559" s="69"/>
      <c r="BQ559" s="114"/>
      <c r="BR559" s="113"/>
      <c r="BS559" s="69"/>
      <c r="BT559" s="69"/>
      <c r="BU559" s="114"/>
      <c r="BV559" s="113"/>
      <c r="BW559" s="69"/>
      <c r="BX559" s="69"/>
      <c r="BY559" s="114"/>
      <c r="BZ559" s="113"/>
      <c r="CA559" s="69"/>
      <c r="CB559" s="69"/>
      <c r="CC559" s="114"/>
      <c r="CD559" s="113"/>
      <c r="CE559" s="69"/>
      <c r="CF559" s="69"/>
      <c r="CG559" s="114"/>
      <c r="CH559" s="113"/>
      <c r="CI559" s="69"/>
      <c r="CJ559" s="69"/>
      <c r="CK559" s="114"/>
      <c r="CL559" s="113"/>
      <c r="CM559" s="69"/>
      <c r="CN559" s="69"/>
      <c r="CO559" s="114"/>
      <c r="CP559" s="113"/>
      <c r="CQ559" s="69"/>
      <c r="CR559" s="69"/>
      <c r="CS559" s="114"/>
      <c r="CT559" s="113"/>
      <c r="CU559" s="69"/>
      <c r="CV559" s="69"/>
      <c r="CW559" s="114"/>
      <c r="CX559" s="113"/>
      <c r="CY559" s="69"/>
      <c r="CZ559" s="69"/>
      <c r="DA559" s="114"/>
      <c r="DB559" s="113"/>
      <c r="DC559" s="69"/>
      <c r="DD559" s="69"/>
      <c r="DE559" s="114"/>
      <c r="DF559" s="113"/>
      <c r="DG559" s="69"/>
      <c r="DH559" s="69"/>
      <c r="DI559" s="114"/>
      <c r="DK559" s="69">
        <f t="shared" ref="DK559:EK559" ca="1" si="862">SUM(OFFSET($E559,,MATCH(DK$3,$F$5:$DI$5,0)+3,,1))</f>
        <v>90.896000000000001</v>
      </c>
      <c r="DL559" s="69">
        <f t="shared" ca="1" si="862"/>
        <v>67</v>
      </c>
      <c r="DM559" s="69">
        <f t="shared" ca="1" si="862"/>
        <v>62</v>
      </c>
      <c r="DN559" s="69">
        <f t="shared" ca="1" si="862"/>
        <v>319</v>
      </c>
      <c r="DO559" s="69">
        <f t="shared" ca="1" si="862"/>
        <v>668</v>
      </c>
      <c r="DP559" s="69">
        <f t="shared" ca="1" si="862"/>
        <v>41</v>
      </c>
      <c r="DQ559" s="69">
        <f t="shared" ca="1" si="862"/>
        <v>2000</v>
      </c>
      <c r="DR559" s="69">
        <f t="shared" ca="1" si="862"/>
        <v>3575</v>
      </c>
      <c r="DS559" s="69">
        <f t="shared" ca="1" si="862"/>
        <v>3521</v>
      </c>
      <c r="DT559" s="69">
        <f t="shared" ca="1" si="862"/>
        <v>2954</v>
      </c>
      <c r="DU559" s="69">
        <f t="shared" ca="1" si="862"/>
        <v>0</v>
      </c>
      <c r="DV559" s="69">
        <f t="shared" ca="1" si="862"/>
        <v>0</v>
      </c>
      <c r="DW559" s="69">
        <f t="shared" ca="1" si="862"/>
        <v>0</v>
      </c>
      <c r="DX559" s="69">
        <f t="shared" ca="1" si="862"/>
        <v>0</v>
      </c>
      <c r="DY559" s="69">
        <f t="shared" ca="1" si="862"/>
        <v>0</v>
      </c>
      <c r="DZ559" s="69">
        <f t="shared" ca="1" si="862"/>
        <v>0</v>
      </c>
      <c r="EA559" s="69">
        <f t="shared" ca="1" si="862"/>
        <v>0</v>
      </c>
      <c r="EB559" s="69">
        <f t="shared" ca="1" si="862"/>
        <v>0</v>
      </c>
      <c r="EC559" s="69">
        <f t="shared" ca="1" si="862"/>
        <v>0</v>
      </c>
      <c r="ED559" s="69">
        <f t="shared" ca="1" si="862"/>
        <v>0</v>
      </c>
      <c r="EE559" s="69">
        <f t="shared" ca="1" si="862"/>
        <v>0</v>
      </c>
      <c r="EF559" s="69">
        <f t="shared" ca="1" si="862"/>
        <v>0</v>
      </c>
      <c r="EG559" s="69">
        <f t="shared" ca="1" si="862"/>
        <v>0</v>
      </c>
      <c r="EH559" s="69">
        <f t="shared" ca="1" si="862"/>
        <v>0</v>
      </c>
      <c r="EI559" s="69">
        <f t="shared" ca="1" si="862"/>
        <v>0</v>
      </c>
      <c r="EJ559" s="69">
        <f t="shared" ca="1" si="862"/>
        <v>0</v>
      </c>
      <c r="EK559" s="69">
        <f t="shared" ca="1" si="862"/>
        <v>0</v>
      </c>
    </row>
    <row r="560" spans="1:141" outlineLevel="2" x14ac:dyDescent="0.25">
      <c r="A560" s="90"/>
      <c r="B560" s="90"/>
      <c r="C560" s="90"/>
      <c r="D560" s="90"/>
      <c r="F560" s="100"/>
      <c r="I560" s="101"/>
      <c r="J560" s="100"/>
      <c r="M560" s="101"/>
      <c r="N560" s="100"/>
      <c r="Q560" s="101"/>
      <c r="R560" s="100"/>
      <c r="U560" s="101"/>
      <c r="V560" s="100"/>
      <c r="Y560" s="101"/>
      <c r="Z560" s="100"/>
      <c r="AC560" s="101"/>
      <c r="AD560" s="100"/>
      <c r="AG560" s="101"/>
      <c r="AH560" s="100"/>
      <c r="AK560" s="101"/>
      <c r="AL560" s="100"/>
      <c r="AO560" s="101"/>
      <c r="AP560" s="100"/>
      <c r="AS560" s="101"/>
      <c r="AT560" s="100"/>
      <c r="AW560" s="101"/>
      <c r="AX560" s="100"/>
      <c r="BA560" s="101"/>
      <c r="BB560" s="100"/>
      <c r="BE560" s="101"/>
      <c r="BF560" s="100"/>
      <c r="BI560" s="101"/>
      <c r="BJ560" s="100"/>
      <c r="BM560" s="101"/>
      <c r="BN560" s="100"/>
      <c r="BQ560" s="101"/>
      <c r="BR560" s="100"/>
      <c r="BU560" s="101"/>
      <c r="BV560" s="100"/>
      <c r="BY560" s="101"/>
      <c r="BZ560" s="100"/>
      <c r="CC560" s="101"/>
      <c r="CD560" s="100"/>
      <c r="CG560" s="101"/>
      <c r="CH560" s="100"/>
      <c r="CK560" s="101"/>
      <c r="CL560" s="100"/>
      <c r="CO560" s="101"/>
      <c r="CP560" s="100"/>
      <c r="CS560" s="101"/>
      <c r="CT560" s="100"/>
      <c r="CW560" s="101"/>
      <c r="CX560" s="100"/>
      <c r="DA560" s="101"/>
      <c r="DB560" s="100"/>
      <c r="DE560" s="101"/>
      <c r="DF560" s="100"/>
      <c r="DI560" s="101"/>
    </row>
    <row r="561" spans="1:141" outlineLevel="2" x14ac:dyDescent="0.25">
      <c r="A561" s="90"/>
      <c r="B561" s="90"/>
      <c r="C561" s="90"/>
      <c r="D561" s="90"/>
      <c r="E561" t="str">
        <f>CONCATENATE(E554," - model")</f>
        <v>Other non-current assets - model</v>
      </c>
      <c r="F561" s="100"/>
      <c r="I561" s="101"/>
      <c r="J561" s="100"/>
      <c r="M561" s="101"/>
      <c r="N561" s="100"/>
      <c r="Q561" s="101"/>
      <c r="R561" s="100"/>
      <c r="U561" s="101"/>
      <c r="V561" s="100"/>
      <c r="Y561" s="101"/>
      <c r="Z561" s="100"/>
      <c r="AC561" s="101"/>
      <c r="AD561" s="100"/>
      <c r="AG561" s="101"/>
      <c r="AH561" s="100"/>
      <c r="AK561" s="101"/>
      <c r="AL561" s="113">
        <f ca="1">AL559</f>
        <v>3220</v>
      </c>
      <c r="AM561" s="69">
        <f ca="1">AM559</f>
        <v>3033</v>
      </c>
      <c r="AN561" s="69">
        <f ca="1">AN559</f>
        <v>3266</v>
      </c>
      <c r="AO561" s="114">
        <f ca="1">AO559</f>
        <v>3521</v>
      </c>
      <c r="AP561" s="113" cm="1">
        <f t="array" aca="1" ref="AP561" ca="1">IF($I$9=1,IF(AP$4="A",AP559,AP562*AP$139*4),IF(AP$4="A",AP559,INDEX($DT$139:$EK$139,,MATCH(CONCATENATE("FY ",RIGHT(AP$3,4)),$DT$3:$EK$3,0))*AP564))</f>
        <v>3699</v>
      </c>
      <c r="AQ561" s="69" cm="1">
        <f t="array" aca="1" ref="AQ561" ca="1">IF($I$9=1,IF(AQ$4="A",AQ559,AQ562*AQ$139*4),IF(AQ$4="A",AQ559,INDEX($DT$139:$EK$139,,MATCH(CONCATENATE("FY ",RIGHT(AQ$3,4)),$DT$3:$EK$3,0))*AQ564))</f>
        <v>3701</v>
      </c>
      <c r="AR561" s="69" cm="1">
        <f t="array" aca="1" ref="AR561" ca="1">IF($I$9=1,IF(AR$4="A",AR559,AR562*AR$139*4),IF(AR$4="A",AR559,INDEX($DT$139:$EK$139,,MATCH(CONCATENATE("FY ",RIGHT(AR$3,4)),$DT$3:$EK$3,0))*AR564))</f>
        <v>3495</v>
      </c>
      <c r="AS561" s="114" cm="1">
        <f t="array" aca="1" ref="AS561" ca="1">IF($I$9=1,IF(AS$4="A",AS559,AS562*AS$139*4),IF(AS$4="A",AS559,INDEX($DT$139:$EK$139,,MATCH(CONCATENATE("FY ",RIGHT(AS$3,4)),$DT$3:$EK$3,0))*AS564))</f>
        <v>2954</v>
      </c>
      <c r="AT561" s="113" cm="1">
        <f t="array" aca="1" ref="AT561" ca="1">IF($I$9=1,IF(AT$4="A",AT559,AT562*AT$139*4),IF(AT$4="A",AT559,INDEX($DT$139:$EK$139,,MATCH(CONCATENATE("FY ",RIGHT(AT$3,4)),$DT$3:$EK$3,0))*AT564))</f>
        <v>2818</v>
      </c>
      <c r="AU561" s="69" cm="1">
        <f t="array" aca="1" ref="AU561" ca="1">IF($I$9=1,IF(AU$4="A",AU559,AU562*AU$139*4),IF(AU$4="A",AU559,INDEX($DT$139:$EK$139,,MATCH(CONCATENATE("FY ",RIGHT(AU$3,4)),$DT$3:$EK$3,0))*AU564))</f>
        <v>2182</v>
      </c>
      <c r="AV561" s="69" cm="1">
        <f t="array" aca="1" ref="AV561" ca="1">IF($I$9=1,IF(AV$4="A",AV559,AV562*AV$139*4),IF(AV$4="A",AV559,INDEX($DT$139:$EK$139,,MATCH(CONCATENATE("FY ",RIGHT(AV$3,4)),$DT$3:$EK$3,0))*AV564))</f>
        <v>5437</v>
      </c>
      <c r="AW561" s="114" cm="1">
        <f t="array" aca="1" ref="AW561" ca="1">IF($I$9=1,IF(AW$4="A",AW559,AW562*AW$139*4),IF(AW$4="A",AW559,INDEX($DT$139:$EK$139,,MATCH(CONCATENATE("FY ",RIGHT(AW$3,4)),$DT$3:$EK$3,0))*AW564))</f>
        <v>6269.1095754254602</v>
      </c>
      <c r="AX561" s="113" cm="1">
        <f t="array" aca="1" ref="AX561" ca="1">IF($I$9=1,IF(AX$4="A",AX559,AX562*AX$139*4),IF(AX$4="A",AX559,INDEX($DT$139:$EK$139,,MATCH(CONCATENATE("FY ",RIGHT(AX$3,4)),$DT$3:$EK$3,0))*AX564))</f>
        <v>9605.0562336570674</v>
      </c>
      <c r="AY561" s="69" cm="1">
        <f t="array" aca="1" ref="AY561" ca="1">IF($I$9=1,IF(AY$4="A",AY559,AY562*AY$139*4),IF(AY$4="A",AY559,INDEX($DT$139:$EK$139,,MATCH(CONCATENATE("FY ",RIGHT(AY$3,4)),$DT$3:$EK$3,0))*AY564))</f>
        <v>9605.0562336570674</v>
      </c>
      <c r="AZ561" s="69" cm="1">
        <f t="array" aca="1" ref="AZ561" ca="1">IF($I$9=1,IF(AZ$4="A",AZ559,AZ562*AZ$139*4),IF(AZ$4="A",AZ559,INDEX($DT$139:$EK$139,,MATCH(CONCATENATE("FY ",RIGHT(AZ$3,4)),$DT$3:$EK$3,0))*AZ564))</f>
        <v>9605.0562336570674</v>
      </c>
      <c r="BA561" s="114" cm="1">
        <f t="array" aca="1" ref="BA561" ca="1">IF($I$9=1,IF(BA$4="A",BA559,BA562*BA$139*4),IF(BA$4="A",BA559,INDEX($DT$139:$EK$139,,MATCH(CONCATENATE("FY ",RIGHT(BA$3,4)),$DT$3:$EK$3,0))*BA564))</f>
        <v>9605.0562336570674</v>
      </c>
      <c r="BB561" s="113" cm="1">
        <f t="array" aca="1" ref="BB561" ca="1">IF($I$9=1,IF(BB$4="A",BB559,BB562*BB$139*4),IF(BB$4="A",BB559,INDEX($DT$139:$EK$139,,MATCH(CONCATENATE("FY ",RIGHT(BB$3,4)),$DT$3:$EK$3,0))*BB564))</f>
        <v>11648.035004518826</v>
      </c>
      <c r="BC561" s="69" cm="1">
        <f t="array" aca="1" ref="BC561" ca="1">IF($I$9=1,IF(BC$4="A",BC559,BC562*BC$139*4),IF(BC$4="A",BC559,INDEX($DT$139:$EK$139,,MATCH(CONCATENATE("FY ",RIGHT(BC$3,4)),$DT$3:$EK$3,0))*BC564))</f>
        <v>11648.035004518826</v>
      </c>
      <c r="BD561" s="69" cm="1">
        <f t="array" aca="1" ref="BD561" ca="1">IF($I$9=1,IF(BD$4="A",BD559,BD562*BD$139*4),IF(BD$4="A",BD559,INDEX($DT$139:$EK$139,,MATCH(CONCATENATE("FY ",RIGHT(BD$3,4)),$DT$3:$EK$3,0))*BD564))</f>
        <v>11648.035004518826</v>
      </c>
      <c r="BE561" s="114" cm="1">
        <f t="array" aca="1" ref="BE561" ca="1">IF($I$9=1,IF(BE$4="A",BE559,BE562*BE$139*4),IF(BE$4="A",BE559,INDEX($DT$139:$EK$139,,MATCH(CONCATENATE("FY ",RIGHT(BE$3,4)),$DT$3:$EK$3,0))*BE564))</f>
        <v>11648.035004518826</v>
      </c>
      <c r="BF561" s="113" cm="1">
        <f t="array" aca="1" ref="BF561" ca="1">IF($I$9=1,IF(BF$4="A",BF559,BF562*BF$139*4),IF(BF$4="A",BF559,INDEX($DT$139:$EK$139,,MATCH(CONCATENATE("FY ",RIGHT(BF$3,4)),$DT$3:$EK$3,0))*BF564))</f>
        <v>13368.681456871111</v>
      </c>
      <c r="BG561" s="69" cm="1">
        <f t="array" aca="1" ref="BG561" ca="1">IF($I$9=1,IF(BG$4="A",BG559,BG562*BG$139*4),IF(BG$4="A",BG559,INDEX($DT$139:$EK$139,,MATCH(CONCATENATE("FY ",RIGHT(BG$3,4)),$DT$3:$EK$3,0))*BG564))</f>
        <v>13368.681456871111</v>
      </c>
      <c r="BH561" s="69" cm="1">
        <f t="array" aca="1" ref="BH561" ca="1">IF($I$9=1,IF(BH$4="A",BH559,BH562*BH$139*4),IF(BH$4="A",BH559,INDEX($DT$139:$EK$139,,MATCH(CONCATENATE("FY ",RIGHT(BH$3,4)),$DT$3:$EK$3,0))*BH564))</f>
        <v>13368.681456871111</v>
      </c>
      <c r="BI561" s="114" cm="1">
        <f t="array" aca="1" ref="BI561" ca="1">IF($I$9=1,IF(BI$4="A",BI559,BI562*BI$139*4),IF(BI$4="A",BI559,INDEX($DT$139:$EK$139,,MATCH(CONCATENATE("FY ",RIGHT(BI$3,4)),$DT$3:$EK$3,0))*BI564))</f>
        <v>13368.681456871111</v>
      </c>
      <c r="BJ561" s="113" cm="1">
        <f t="array" aca="1" ref="BJ561" ca="1">IF($I$9=1,IF(BJ$4="A",BJ559,BJ562*BJ$139*4),IF(BJ$4="A",BJ559,INDEX($DT$139:$EK$139,,MATCH(CONCATENATE("FY ",RIGHT(BJ$3,4)),$DT$3:$EK$3,0))*BJ564))</f>
        <v>14839.236417126936</v>
      </c>
      <c r="BK561" s="69" cm="1">
        <f t="array" aca="1" ref="BK561" ca="1">IF($I$9=1,IF(BK$4="A",BK559,BK562*BK$139*4),IF(BK$4="A",BK559,INDEX($DT$139:$EK$139,,MATCH(CONCATENATE("FY ",RIGHT(BK$3,4)),$DT$3:$EK$3,0))*BK564))</f>
        <v>14839.236417126936</v>
      </c>
      <c r="BL561" s="69" cm="1">
        <f t="array" aca="1" ref="BL561" ca="1">IF($I$9=1,IF(BL$4="A",BL559,BL562*BL$139*4),IF(BL$4="A",BL559,INDEX($DT$139:$EK$139,,MATCH(CONCATENATE("FY ",RIGHT(BL$3,4)),$DT$3:$EK$3,0))*BL564))</f>
        <v>14839.236417126936</v>
      </c>
      <c r="BM561" s="114" cm="1">
        <f t="array" aca="1" ref="BM561" ca="1">IF($I$9=1,IF(BM$4="A",BM559,BM562*BM$139*4),IF(BM$4="A",BM559,INDEX($DT$139:$EK$139,,MATCH(CONCATENATE("FY ",RIGHT(BM$3,4)),$DT$3:$EK$3,0))*BM564))</f>
        <v>14839.236417126936</v>
      </c>
      <c r="BN561" s="113" cm="1">
        <f t="array" aca="1" ref="BN561" ca="1">IF($I$9=1,IF(BN$4="A",BN559,BN562*BN$139*4),IF(BN$4="A",BN559,INDEX($DT$139:$EK$139,,MATCH(CONCATENATE("FY ",RIGHT(BN$3,4)),$DT$3:$EK$3,0))*BN564))</f>
        <v>16026.375330497089</v>
      </c>
      <c r="BO561" s="69" cm="1">
        <f t="array" aca="1" ref="BO561" ca="1">IF($I$9=1,IF(BO$4="A",BO559,BO562*BO$139*4),IF(BO$4="A",BO559,INDEX($DT$139:$EK$139,,MATCH(CONCATENATE("FY ",RIGHT(BO$3,4)),$DT$3:$EK$3,0))*BO564))</f>
        <v>16026.375330497089</v>
      </c>
      <c r="BP561" s="69" cm="1">
        <f t="array" aca="1" ref="BP561" ca="1">IF($I$9=1,IF(BP$4="A",BP559,BP562*BP$139*4),IF(BP$4="A",BP559,INDEX($DT$139:$EK$139,,MATCH(CONCATENATE("FY ",RIGHT(BP$3,4)),$DT$3:$EK$3,0))*BP564))</f>
        <v>16026.375330497089</v>
      </c>
      <c r="BQ561" s="114" cm="1">
        <f t="array" aca="1" ref="BQ561" ca="1">IF($I$9=1,IF(BQ$4="A",BQ559,BQ562*BQ$139*4),IF(BQ$4="A",BQ559,INDEX($DT$139:$EK$139,,MATCH(CONCATENATE("FY ",RIGHT(BQ$3,4)),$DT$3:$EK$3,0))*BQ564))</f>
        <v>16026.375330497089</v>
      </c>
      <c r="BR561" s="113" cm="1">
        <f t="array" aca="1" ref="BR561" ca="1">IF($I$9=1,IF(BR$4="A",BR559,BR562*BR$139*4),IF(BR$4="A",BR559,INDEX($DT$139:$EK$139,,MATCH(CONCATENATE("FY ",RIGHT(BR$3,4)),$DT$3:$EK$3,0))*BR564))</f>
        <v>16827.694097021948</v>
      </c>
      <c r="BS561" s="69" cm="1">
        <f t="array" aca="1" ref="BS561" ca="1">IF($I$9=1,IF(BS$4="A",BS559,BS562*BS$139*4),IF(BS$4="A",BS559,INDEX($DT$139:$EK$139,,MATCH(CONCATENATE("FY ",RIGHT(BS$3,4)),$DT$3:$EK$3,0))*BS564))</f>
        <v>16827.694097021948</v>
      </c>
      <c r="BT561" s="69" cm="1">
        <f t="array" aca="1" ref="BT561" ca="1">IF($I$9=1,IF(BT$4="A",BT559,BT562*BT$139*4),IF(BT$4="A",BT559,INDEX($DT$139:$EK$139,,MATCH(CONCATENATE("FY ",RIGHT(BT$3,4)),$DT$3:$EK$3,0))*BT564))</f>
        <v>16827.694097021948</v>
      </c>
      <c r="BU561" s="114" cm="1">
        <f t="array" aca="1" ref="BU561" ca="1">IF($I$9=1,IF(BU$4="A",BU559,BU562*BU$139*4),IF(BU$4="A",BU559,INDEX($DT$139:$EK$139,,MATCH(CONCATENATE("FY ",RIGHT(BU$3,4)),$DT$3:$EK$3,0))*BU564))</f>
        <v>16827.694097021948</v>
      </c>
      <c r="BV561" s="113" cm="1">
        <f t="array" aca="1" ref="BV561" ca="1">IF($I$9=1,IF(BV$4="A",BV559,BV562*BV$139*4),IF(BV$4="A",BV559,INDEX($DT$139:$EK$139,,MATCH(CONCATENATE("FY ",RIGHT(BV$3,4)),$DT$3:$EK$3,0))*BV564))</f>
        <v>17669.078801873042</v>
      </c>
      <c r="BW561" s="69" cm="1">
        <f t="array" aca="1" ref="BW561" ca="1">IF($I$9=1,IF(BW$4="A",BW559,BW562*BW$139*4),IF(BW$4="A",BW559,INDEX($DT$139:$EK$139,,MATCH(CONCATENATE("FY ",RIGHT(BW$3,4)),$DT$3:$EK$3,0))*BW564))</f>
        <v>17669.078801873042</v>
      </c>
      <c r="BX561" s="69" cm="1">
        <f t="array" aca="1" ref="BX561" ca="1">IF($I$9=1,IF(BX$4="A",BX559,BX562*BX$139*4),IF(BX$4="A",BX559,INDEX($DT$139:$EK$139,,MATCH(CONCATENATE("FY ",RIGHT(BX$3,4)),$DT$3:$EK$3,0))*BX564))</f>
        <v>17669.078801873042</v>
      </c>
      <c r="BY561" s="114" cm="1">
        <f t="array" aca="1" ref="BY561" ca="1">IF($I$9=1,IF(BY$4="A",BY559,BY562*BY$139*4),IF(BY$4="A",BY559,INDEX($DT$139:$EK$139,,MATCH(CONCATENATE("FY ",RIGHT(BY$3,4)),$DT$3:$EK$3,0))*BY564))</f>
        <v>17669.078801873042</v>
      </c>
      <c r="BZ561" s="113" cm="1">
        <f t="array" aca="1" ref="BZ561" ca="1">IF($I$9=1,IF(BZ$4="A",BZ559,BZ562*BZ$139*4),IF(BZ$4="A",BZ559,INDEX($DT$139:$EK$139,,MATCH(CONCATENATE("FY ",RIGHT(BZ$3,4)),$DT$3:$EK$3,0))*BZ564))</f>
        <v>18552.532741966697</v>
      </c>
      <c r="CA561" s="69" cm="1">
        <f t="array" aca="1" ref="CA561" ca="1">IF($I$9=1,IF(CA$4="A",CA559,CA562*CA$139*4),IF(CA$4="A",CA559,INDEX($DT$139:$EK$139,,MATCH(CONCATENATE("FY ",RIGHT(CA$3,4)),$DT$3:$EK$3,0))*CA564))</f>
        <v>18552.532741966697</v>
      </c>
      <c r="CB561" s="69" cm="1">
        <f t="array" aca="1" ref="CB561" ca="1">IF($I$9=1,IF(CB$4="A",CB559,CB562*CB$139*4),IF(CB$4="A",CB559,INDEX($DT$139:$EK$139,,MATCH(CONCATENATE("FY ",RIGHT(CB$3,4)),$DT$3:$EK$3,0))*CB564))</f>
        <v>18552.532741966697</v>
      </c>
      <c r="CC561" s="114" cm="1">
        <f t="array" aca="1" ref="CC561" ca="1">IF($I$9=1,IF(CC$4="A",CC559,CC562*CC$139*4),IF(CC$4="A",CC559,INDEX($DT$139:$EK$139,,MATCH(CONCATENATE("FY ",RIGHT(CC$3,4)),$DT$3:$EK$3,0))*CC564))</f>
        <v>18552.532741966697</v>
      </c>
      <c r="CD561" s="113" cm="1">
        <f t="array" aca="1" ref="CD561" ca="1">IF($I$9=1,IF(CD$4="A",CD559,CD562*CD$139*4),IF(CD$4="A",CD559,INDEX($DT$139:$EK$139,,MATCH(CONCATENATE("FY ",RIGHT(CD$3,4)),$DT$3:$EK$3,0))*CD564))</f>
        <v>19480.159379065029</v>
      </c>
      <c r="CE561" s="69" cm="1">
        <f t="array" aca="1" ref="CE561" ca="1">IF($I$9=1,IF(CE$4="A",CE559,CE562*CE$139*4),IF(CE$4="A",CE559,INDEX($DT$139:$EK$139,,MATCH(CONCATENATE("FY ",RIGHT(CE$3,4)),$DT$3:$EK$3,0))*CE564))</f>
        <v>19480.159379065029</v>
      </c>
      <c r="CF561" s="69" cm="1">
        <f t="array" aca="1" ref="CF561" ca="1">IF($I$9=1,IF(CF$4="A",CF559,CF562*CF$139*4),IF(CF$4="A",CF559,INDEX($DT$139:$EK$139,,MATCH(CONCATENATE("FY ",RIGHT(CF$3,4)),$DT$3:$EK$3,0))*CF564))</f>
        <v>19480.159379065029</v>
      </c>
      <c r="CG561" s="114" cm="1">
        <f t="array" aca="1" ref="CG561" ca="1">IF($I$9=1,IF(CG$4="A",CG559,CG562*CG$139*4),IF(CG$4="A",CG559,INDEX($DT$139:$EK$139,,MATCH(CONCATENATE("FY ",RIGHT(CG$3,4)),$DT$3:$EK$3,0))*CG564))</f>
        <v>19480.159379065029</v>
      </c>
      <c r="CH561" s="113" cm="1">
        <f t="array" aca="1" ref="CH561" ca="1">IF($I$9=1,IF(CH$4="A",CH559,CH562*CH$139*4),IF(CH$4="A",CH559,INDEX($DT$139:$EK$139,,MATCH(CONCATENATE("FY ",RIGHT(CH$3,4)),$DT$3:$EK$3,0))*CH564))</f>
        <v>20454.167348018287</v>
      </c>
      <c r="CI561" s="69" cm="1">
        <f t="array" aca="1" ref="CI561" ca="1">IF($I$9=1,IF(CI$4="A",CI559,CI562*CI$139*4),IF(CI$4="A",CI559,INDEX($DT$139:$EK$139,,MATCH(CONCATENATE("FY ",RIGHT(CI$3,4)),$DT$3:$EK$3,0))*CI564))</f>
        <v>20454.167348018287</v>
      </c>
      <c r="CJ561" s="69" cm="1">
        <f t="array" aca="1" ref="CJ561" ca="1">IF($I$9=1,IF(CJ$4="A",CJ559,CJ562*CJ$139*4),IF(CJ$4="A",CJ559,INDEX($DT$139:$EK$139,,MATCH(CONCATENATE("FY ",RIGHT(CJ$3,4)),$DT$3:$EK$3,0))*CJ564))</f>
        <v>20454.167348018287</v>
      </c>
      <c r="CK561" s="114" cm="1">
        <f t="array" aca="1" ref="CK561" ca="1">IF($I$9=1,IF(CK$4="A",CK559,CK562*CK$139*4),IF(CK$4="A",CK559,INDEX($DT$139:$EK$139,,MATCH(CONCATENATE("FY ",RIGHT(CK$3,4)),$DT$3:$EK$3,0))*CK564))</f>
        <v>20454.167348018287</v>
      </c>
      <c r="CL561" s="113" cm="1">
        <f t="array" aca="1" ref="CL561" ca="1">IF($I$9=1,IF(CL$4="A",CL559,CL562*CL$139*4),IF(CL$4="A",CL559,INDEX($DT$139:$EK$139,,MATCH(CONCATENATE("FY ",RIGHT(CL$3,4)),$DT$3:$EK$3,0))*CL564))</f>
        <v>21476.875715419199</v>
      </c>
      <c r="CM561" s="69" cm="1">
        <f t="array" aca="1" ref="CM561" ca="1">IF($I$9=1,IF(CM$4="A",CM559,CM562*CM$139*4),IF(CM$4="A",CM559,INDEX($DT$139:$EK$139,,MATCH(CONCATENATE("FY ",RIGHT(CM$3,4)),$DT$3:$EK$3,0))*CM564))</f>
        <v>21476.875715419199</v>
      </c>
      <c r="CN561" s="69" cm="1">
        <f t="array" aca="1" ref="CN561" ca="1">IF($I$9=1,IF(CN$4="A",CN559,CN562*CN$139*4),IF(CN$4="A",CN559,INDEX($DT$139:$EK$139,,MATCH(CONCATENATE("FY ",RIGHT(CN$3,4)),$DT$3:$EK$3,0))*CN564))</f>
        <v>21476.875715419199</v>
      </c>
      <c r="CO561" s="114" cm="1">
        <f t="array" aca="1" ref="CO561" ca="1">IF($I$9=1,IF(CO$4="A",CO559,CO562*CO$139*4),IF(CO$4="A",CO559,INDEX($DT$139:$EK$139,,MATCH(CONCATENATE("FY ",RIGHT(CO$3,4)),$DT$3:$EK$3,0))*CO564))</f>
        <v>21476.875715419199</v>
      </c>
      <c r="CP561" s="113" cm="1">
        <f t="array" aca="1" ref="CP561" ca="1">IF($I$9=1,IF(CP$4="A",CP559,CP562*CP$139*4),IF(CP$4="A",CP559,INDEX($DT$139:$EK$139,,MATCH(CONCATENATE("FY ",RIGHT(CP$3,4)),$DT$3:$EK$3,0))*CP564))</f>
        <v>22550.71950119016</v>
      </c>
      <c r="CQ561" s="69" cm="1">
        <f t="array" aca="1" ref="CQ561" ca="1">IF($I$9=1,IF(CQ$4="A",CQ559,CQ562*CQ$139*4),IF(CQ$4="A",CQ559,INDEX($DT$139:$EK$139,,MATCH(CONCATENATE("FY ",RIGHT(CQ$3,4)),$DT$3:$EK$3,0))*CQ564))</f>
        <v>22550.71950119016</v>
      </c>
      <c r="CR561" s="69" cm="1">
        <f t="array" aca="1" ref="CR561" ca="1">IF($I$9=1,IF(CR$4="A",CR559,CR562*CR$139*4),IF(CR$4="A",CR559,INDEX($DT$139:$EK$139,,MATCH(CONCATENATE("FY ",RIGHT(CR$3,4)),$DT$3:$EK$3,0))*CR564))</f>
        <v>22550.71950119016</v>
      </c>
      <c r="CS561" s="114" cm="1">
        <f t="array" aca="1" ref="CS561" ca="1">IF($I$9=1,IF(CS$4="A",CS559,CS562*CS$139*4),IF(CS$4="A",CS559,INDEX($DT$139:$EK$139,,MATCH(CONCATENATE("FY ",RIGHT(CS$3,4)),$DT$3:$EK$3,0))*CS564))</f>
        <v>22550.71950119016</v>
      </c>
      <c r="CT561" s="113" cm="1">
        <f t="array" aca="1" ref="CT561" ca="1">IF($I$9=1,IF(CT$4="A",CT559,CT562*CT$139*4),IF(CT$4="A",CT559,INDEX($DT$139:$EK$139,,MATCH(CONCATENATE("FY ",RIGHT(CT$3,4)),$DT$3:$EK$3,0))*CT564))</f>
        <v>23678.255476249669</v>
      </c>
      <c r="CU561" s="69" cm="1">
        <f t="array" aca="1" ref="CU561" ca="1">IF($I$9=1,IF(CU$4="A",CU559,CU562*CU$139*4),IF(CU$4="A",CU559,INDEX($DT$139:$EK$139,,MATCH(CONCATENATE("FY ",RIGHT(CU$3,4)),$DT$3:$EK$3,0))*CU564))</f>
        <v>23678.255476249669</v>
      </c>
      <c r="CV561" s="69" cm="1">
        <f t="array" aca="1" ref="CV561" ca="1">IF($I$9=1,IF(CV$4="A",CV559,CV562*CV$139*4),IF(CV$4="A",CV559,INDEX($DT$139:$EK$139,,MATCH(CONCATENATE("FY ",RIGHT(CV$3,4)),$DT$3:$EK$3,0))*CV564))</f>
        <v>23678.255476249669</v>
      </c>
      <c r="CW561" s="114" cm="1">
        <f t="array" aca="1" ref="CW561" ca="1">IF($I$9=1,IF(CW$4="A",CW559,CW562*CW$139*4),IF(CW$4="A",CW559,INDEX($DT$139:$EK$139,,MATCH(CONCATENATE("FY ",RIGHT(CW$3,4)),$DT$3:$EK$3,0))*CW564))</f>
        <v>23678.255476249669</v>
      </c>
      <c r="CX561" s="113" cm="1">
        <f t="array" aca="1" ref="CX561" ca="1">IF($I$9=1,IF(CX$4="A",CX559,CX562*CX$139*4),IF(CX$4="A",CX559,INDEX($DT$139:$EK$139,,MATCH(CONCATENATE("FY ",RIGHT(CX$3,4)),$DT$3:$EK$3,0))*CX564))</f>
        <v>24862.168250062154</v>
      </c>
      <c r="CY561" s="69" cm="1">
        <f t="array" aca="1" ref="CY561" ca="1">IF($I$9=1,IF(CY$4="A",CY559,CY562*CY$139*4),IF(CY$4="A",CY559,INDEX($DT$139:$EK$139,,MATCH(CONCATENATE("FY ",RIGHT(CY$3,4)),$DT$3:$EK$3,0))*CY564))</f>
        <v>24862.168250062154</v>
      </c>
      <c r="CZ561" s="69" cm="1">
        <f t="array" aca="1" ref="CZ561" ca="1">IF($I$9=1,IF(CZ$4="A",CZ559,CZ562*CZ$139*4),IF(CZ$4="A",CZ559,INDEX($DT$139:$EK$139,,MATCH(CONCATENATE("FY ",RIGHT(CZ$3,4)),$DT$3:$EK$3,0))*CZ564))</f>
        <v>24862.168250062154</v>
      </c>
      <c r="DA561" s="114" cm="1">
        <f t="array" aca="1" ref="DA561" ca="1">IF($I$9=1,IF(DA$4="A",DA559,DA562*DA$139*4),IF(DA$4="A",DA559,INDEX($DT$139:$EK$139,,MATCH(CONCATENATE("FY ",RIGHT(DA$3,4)),$DT$3:$EK$3,0))*DA564))</f>
        <v>24862.168250062154</v>
      </c>
      <c r="DB561" s="113" cm="1">
        <f t="array" aca="1" ref="DB561" ca="1">IF($I$9=1,IF(DB$4="A",DB559,DB562*DB$139*4),IF(DB$4="A",DB559,INDEX($DT$139:$EK$139,,MATCH(CONCATENATE("FY ",RIGHT(DB$3,4)),$DT$3:$EK$3,0))*DB564))</f>
        <v>26105.276662565262</v>
      </c>
      <c r="DC561" s="69" cm="1">
        <f t="array" aca="1" ref="DC561" ca="1">IF($I$9=1,IF(DC$4="A",DC559,DC562*DC$139*4),IF(DC$4="A",DC559,INDEX($DT$139:$EK$139,,MATCH(CONCATENATE("FY ",RIGHT(DC$3,4)),$DT$3:$EK$3,0))*DC564))</f>
        <v>26105.276662565262</v>
      </c>
      <c r="DD561" s="69" cm="1">
        <f t="array" aca="1" ref="DD561" ca="1">IF($I$9=1,IF(DD$4="A",DD559,DD562*DD$139*4),IF(DD$4="A",DD559,INDEX($DT$139:$EK$139,,MATCH(CONCATENATE("FY ",RIGHT(DD$3,4)),$DT$3:$EK$3,0))*DD564))</f>
        <v>26105.276662565262</v>
      </c>
      <c r="DE561" s="114" cm="1">
        <f t="array" aca="1" ref="DE561" ca="1">IF($I$9=1,IF(DE$4="A",DE559,DE562*DE$139*4),IF(DE$4="A",DE559,INDEX($DT$139:$EK$139,,MATCH(CONCATENATE("FY ",RIGHT(DE$3,4)),$DT$3:$EK$3,0))*DE564))</f>
        <v>26105.276662565262</v>
      </c>
      <c r="DF561" s="113" cm="1">
        <f t="array" aca="1" ref="DF561" ca="1">IF($I$9=1,IF(DF$4="A",DF559,DF562*DF$139*4),IF(DF$4="A",DF559,INDEX($DT$139:$EK$139,,MATCH(CONCATENATE("FY ",RIGHT(DF$3,4)),$DT$3:$EK$3,0))*DF564))</f>
        <v>27410.540495693527</v>
      </c>
      <c r="DG561" s="69" cm="1">
        <f t="array" aca="1" ref="DG561" ca="1">IF($I$9=1,IF(DG$4="A",DG559,DG562*DG$139*4),IF(DG$4="A",DG559,INDEX($DT$139:$EK$139,,MATCH(CONCATENATE("FY ",RIGHT(DG$3,4)),$DT$3:$EK$3,0))*DG564))</f>
        <v>27410.540495693527</v>
      </c>
      <c r="DH561" s="69" cm="1">
        <f t="array" aca="1" ref="DH561" ca="1">IF($I$9=1,IF(DH$4="A",DH559,DH562*DH$139*4),IF(DH$4="A",DH559,INDEX($DT$139:$EK$139,,MATCH(CONCATENATE("FY ",RIGHT(DH$3,4)),$DT$3:$EK$3,0))*DH564))</f>
        <v>27410.540495693527</v>
      </c>
      <c r="DI561" s="114" cm="1">
        <f t="array" aca="1" ref="DI561" ca="1">IF($I$9=1,IF(DI$4="A",DI559,DI562*DI$139*4),IF(DI$4="A",DI559,INDEX($DT$139:$EK$139,,MATCH(CONCATENATE("FY ",RIGHT(DI$3,4)),$DT$3:$EK$3,0))*DI564))</f>
        <v>27410.540495693527</v>
      </c>
      <c r="DK561" s="69">
        <f t="shared" ref="DK561:EK561" ca="1" si="863">SUM(OFFSET($E561,,MATCH(DK$3,$F$5:$DI$5,0)+3,,1))</f>
        <v>0</v>
      </c>
      <c r="DL561" s="69">
        <f t="shared" ca="1" si="863"/>
        <v>0</v>
      </c>
      <c r="DM561" s="69">
        <f t="shared" ca="1" si="863"/>
        <v>0</v>
      </c>
      <c r="DN561" s="69">
        <f t="shared" ca="1" si="863"/>
        <v>0</v>
      </c>
      <c r="DO561" s="69">
        <f t="shared" ca="1" si="863"/>
        <v>0</v>
      </c>
      <c r="DP561" s="69">
        <f t="shared" ca="1" si="863"/>
        <v>0</v>
      </c>
      <c r="DQ561" s="69">
        <f t="shared" ca="1" si="863"/>
        <v>0</v>
      </c>
      <c r="DR561" s="69">
        <f t="shared" ca="1" si="863"/>
        <v>0</v>
      </c>
      <c r="DS561" s="69">
        <f t="shared" ca="1" si="863"/>
        <v>3521</v>
      </c>
      <c r="DT561" s="69">
        <f t="shared" ca="1" si="863"/>
        <v>2954</v>
      </c>
      <c r="DU561" s="69">
        <f t="shared" ca="1" si="863"/>
        <v>6269.1095754254602</v>
      </c>
      <c r="DV561" s="69">
        <f t="shared" ca="1" si="863"/>
        <v>9605.0562336570674</v>
      </c>
      <c r="DW561" s="69">
        <f t="shared" ca="1" si="863"/>
        <v>11648.035004518826</v>
      </c>
      <c r="DX561" s="69">
        <f t="shared" ca="1" si="863"/>
        <v>13368.681456871111</v>
      </c>
      <c r="DY561" s="69">
        <f t="shared" ca="1" si="863"/>
        <v>14839.236417126936</v>
      </c>
      <c r="DZ561" s="69">
        <f t="shared" ca="1" si="863"/>
        <v>16026.375330497089</v>
      </c>
      <c r="EA561" s="69">
        <f t="shared" ca="1" si="863"/>
        <v>16827.694097021948</v>
      </c>
      <c r="EB561" s="69">
        <f t="shared" ca="1" si="863"/>
        <v>17669.078801873042</v>
      </c>
      <c r="EC561" s="69">
        <f t="shared" ca="1" si="863"/>
        <v>18552.532741966697</v>
      </c>
      <c r="ED561" s="69">
        <f t="shared" ca="1" si="863"/>
        <v>19480.159379065029</v>
      </c>
      <c r="EE561" s="69">
        <f t="shared" ca="1" si="863"/>
        <v>20454.167348018287</v>
      </c>
      <c r="EF561" s="69">
        <f t="shared" ca="1" si="863"/>
        <v>21476.875715419199</v>
      </c>
      <c r="EG561" s="69">
        <f t="shared" ca="1" si="863"/>
        <v>22550.71950119016</v>
      </c>
      <c r="EH561" s="69">
        <f t="shared" ca="1" si="863"/>
        <v>23678.255476249669</v>
      </c>
      <c r="EI561" s="69">
        <f t="shared" ca="1" si="863"/>
        <v>24862.168250062154</v>
      </c>
      <c r="EJ561" s="69">
        <f t="shared" ca="1" si="863"/>
        <v>26105.276662565262</v>
      </c>
      <c r="EK561" s="69">
        <f t="shared" ca="1" si="863"/>
        <v>27410.540495693527</v>
      </c>
    </row>
    <row r="562" spans="1:141" outlineLevel="2" x14ac:dyDescent="0.25">
      <c r="A562" s="90"/>
      <c r="B562" s="90"/>
      <c r="C562" s="90"/>
      <c r="D562" s="90"/>
      <c r="E562" t="s">
        <v>352</v>
      </c>
      <c r="F562" s="100"/>
      <c r="I562" s="101"/>
      <c r="J562" s="100"/>
      <c r="M562" s="101"/>
      <c r="N562" s="100"/>
      <c r="Q562" s="101"/>
      <c r="R562" s="100"/>
      <c r="U562" s="101"/>
      <c r="V562" s="100"/>
      <c r="Y562" s="101"/>
      <c r="Z562" s="100"/>
      <c r="AC562" s="101"/>
      <c r="AD562" s="100"/>
      <c r="AG562" s="101"/>
      <c r="AH562" s="100"/>
      <c r="AK562" s="101"/>
      <c r="AL562" s="100"/>
      <c r="AO562" s="101"/>
      <c r="AP562" s="102" t="str">
        <f t="shared" ref="AP562:BU562" ca="1" si="864">IF(AP$4="A","",AP564)</f>
        <v/>
      </c>
      <c r="AQ562" s="103" t="str">
        <f t="shared" ca="1" si="864"/>
        <v/>
      </c>
      <c r="AR562" s="103" t="str">
        <f t="shared" ca="1" si="864"/>
        <v/>
      </c>
      <c r="AS562" s="104" t="str">
        <f t="shared" ca="1" si="864"/>
        <v/>
      </c>
      <c r="AT562" s="102" t="str">
        <f t="shared" ca="1" si="864"/>
        <v/>
      </c>
      <c r="AU562" s="103" t="str">
        <f t="shared" ca="1" si="864"/>
        <v/>
      </c>
      <c r="AV562" s="103" t="str">
        <f t="shared" ca="1" si="864"/>
        <v/>
      </c>
      <c r="AW562" s="104">
        <f t="shared" ca="1" si="864"/>
        <v>4.8488230852565574E-2</v>
      </c>
      <c r="AX562" s="102">
        <f t="shared" ca="1" si="864"/>
        <v>4.8488230852565574E-2</v>
      </c>
      <c r="AY562" s="103">
        <f t="shared" ca="1" si="864"/>
        <v>4.8488230852565574E-2</v>
      </c>
      <c r="AZ562" s="103">
        <f t="shared" ca="1" si="864"/>
        <v>4.8488230852565574E-2</v>
      </c>
      <c r="BA562" s="104">
        <f t="shared" ca="1" si="864"/>
        <v>4.8488230852565574E-2</v>
      </c>
      <c r="BB562" s="102">
        <f t="shared" ca="1" si="864"/>
        <v>4.8488230852565574E-2</v>
      </c>
      <c r="BC562" s="103">
        <f t="shared" ca="1" si="864"/>
        <v>4.8488230852565574E-2</v>
      </c>
      <c r="BD562" s="103">
        <f t="shared" ca="1" si="864"/>
        <v>4.8488230852565574E-2</v>
      </c>
      <c r="BE562" s="104">
        <f t="shared" ca="1" si="864"/>
        <v>4.8488230852565574E-2</v>
      </c>
      <c r="BF562" s="102">
        <f t="shared" ca="1" si="864"/>
        <v>4.8488230852565574E-2</v>
      </c>
      <c r="BG562" s="103">
        <f t="shared" ca="1" si="864"/>
        <v>4.8488230852565574E-2</v>
      </c>
      <c r="BH562" s="103">
        <f t="shared" ca="1" si="864"/>
        <v>4.8488230852565574E-2</v>
      </c>
      <c r="BI562" s="104">
        <f t="shared" ca="1" si="864"/>
        <v>4.8488230852565574E-2</v>
      </c>
      <c r="BJ562" s="102">
        <f t="shared" ca="1" si="864"/>
        <v>4.8488230852565574E-2</v>
      </c>
      <c r="BK562" s="103">
        <f t="shared" ca="1" si="864"/>
        <v>4.8488230852565574E-2</v>
      </c>
      <c r="BL562" s="103">
        <f t="shared" ca="1" si="864"/>
        <v>4.8488230852565574E-2</v>
      </c>
      <c r="BM562" s="104">
        <f t="shared" ca="1" si="864"/>
        <v>4.8488230852565574E-2</v>
      </c>
      <c r="BN562" s="102">
        <f t="shared" ca="1" si="864"/>
        <v>4.8488230852565574E-2</v>
      </c>
      <c r="BO562" s="103">
        <f t="shared" ca="1" si="864"/>
        <v>4.8488230852565574E-2</v>
      </c>
      <c r="BP562" s="103">
        <f t="shared" ca="1" si="864"/>
        <v>4.8488230852565574E-2</v>
      </c>
      <c r="BQ562" s="104">
        <f t="shared" ca="1" si="864"/>
        <v>4.8488230852565574E-2</v>
      </c>
      <c r="BR562" s="102">
        <f t="shared" ca="1" si="864"/>
        <v>4.8488230852565574E-2</v>
      </c>
      <c r="BS562" s="103">
        <f t="shared" ca="1" si="864"/>
        <v>4.8488230852565574E-2</v>
      </c>
      <c r="BT562" s="103">
        <f t="shared" ca="1" si="864"/>
        <v>4.8488230852565574E-2</v>
      </c>
      <c r="BU562" s="104">
        <f t="shared" ca="1" si="864"/>
        <v>4.8488230852565574E-2</v>
      </c>
      <c r="BV562" s="102">
        <f t="shared" ref="BV562:DA562" ca="1" si="865">IF(BV$4="A","",BV564)</f>
        <v>4.8488230852565574E-2</v>
      </c>
      <c r="BW562" s="103">
        <f t="shared" ca="1" si="865"/>
        <v>4.8488230852565574E-2</v>
      </c>
      <c r="BX562" s="103">
        <f t="shared" ca="1" si="865"/>
        <v>4.8488230852565574E-2</v>
      </c>
      <c r="BY562" s="104">
        <f t="shared" ca="1" si="865"/>
        <v>4.8488230852565574E-2</v>
      </c>
      <c r="BZ562" s="102">
        <f t="shared" ca="1" si="865"/>
        <v>4.8488230852565574E-2</v>
      </c>
      <c r="CA562" s="103">
        <f t="shared" ca="1" si="865"/>
        <v>4.8488230852565574E-2</v>
      </c>
      <c r="CB562" s="103">
        <f t="shared" ca="1" si="865"/>
        <v>4.8488230852565574E-2</v>
      </c>
      <c r="CC562" s="104">
        <f t="shared" ca="1" si="865"/>
        <v>4.8488230852565574E-2</v>
      </c>
      <c r="CD562" s="102">
        <f t="shared" ca="1" si="865"/>
        <v>4.8488230852565574E-2</v>
      </c>
      <c r="CE562" s="103">
        <f t="shared" ca="1" si="865"/>
        <v>4.8488230852565574E-2</v>
      </c>
      <c r="CF562" s="103">
        <f t="shared" ca="1" si="865"/>
        <v>4.8488230852565574E-2</v>
      </c>
      <c r="CG562" s="104">
        <f t="shared" ca="1" si="865"/>
        <v>4.8488230852565574E-2</v>
      </c>
      <c r="CH562" s="102">
        <f t="shared" ca="1" si="865"/>
        <v>4.8488230852565574E-2</v>
      </c>
      <c r="CI562" s="103">
        <f t="shared" ca="1" si="865"/>
        <v>4.8488230852565574E-2</v>
      </c>
      <c r="CJ562" s="103">
        <f t="shared" ca="1" si="865"/>
        <v>4.8488230852565574E-2</v>
      </c>
      <c r="CK562" s="104">
        <f t="shared" ca="1" si="865"/>
        <v>4.8488230852565574E-2</v>
      </c>
      <c r="CL562" s="102">
        <f t="shared" ca="1" si="865"/>
        <v>4.8488230852565574E-2</v>
      </c>
      <c r="CM562" s="103">
        <f t="shared" ca="1" si="865"/>
        <v>4.8488230852565574E-2</v>
      </c>
      <c r="CN562" s="103">
        <f t="shared" ca="1" si="865"/>
        <v>4.8488230852565574E-2</v>
      </c>
      <c r="CO562" s="104">
        <f t="shared" ca="1" si="865"/>
        <v>4.8488230852565574E-2</v>
      </c>
      <c r="CP562" s="102">
        <f t="shared" ca="1" si="865"/>
        <v>4.8488230852565574E-2</v>
      </c>
      <c r="CQ562" s="103">
        <f t="shared" ca="1" si="865"/>
        <v>4.8488230852565574E-2</v>
      </c>
      <c r="CR562" s="103">
        <f t="shared" ca="1" si="865"/>
        <v>4.8488230852565574E-2</v>
      </c>
      <c r="CS562" s="104">
        <f t="shared" ca="1" si="865"/>
        <v>4.8488230852565574E-2</v>
      </c>
      <c r="CT562" s="102">
        <f t="shared" ca="1" si="865"/>
        <v>4.8488230852565574E-2</v>
      </c>
      <c r="CU562" s="103">
        <f t="shared" ca="1" si="865"/>
        <v>4.8488230852565574E-2</v>
      </c>
      <c r="CV562" s="103">
        <f t="shared" ca="1" si="865"/>
        <v>4.8488230852565574E-2</v>
      </c>
      <c r="CW562" s="104">
        <f t="shared" ca="1" si="865"/>
        <v>4.8488230852565574E-2</v>
      </c>
      <c r="CX562" s="102">
        <f t="shared" ca="1" si="865"/>
        <v>4.8488230852565574E-2</v>
      </c>
      <c r="CY562" s="103">
        <f t="shared" ca="1" si="865"/>
        <v>4.8488230852565574E-2</v>
      </c>
      <c r="CZ562" s="103">
        <f t="shared" ca="1" si="865"/>
        <v>4.8488230852565574E-2</v>
      </c>
      <c r="DA562" s="104">
        <f t="shared" ca="1" si="865"/>
        <v>4.8488230852565574E-2</v>
      </c>
      <c r="DB562" s="102">
        <f t="shared" ref="DB562:DI562" ca="1" si="866">IF(DB$4="A","",DB564)</f>
        <v>4.8488230852565574E-2</v>
      </c>
      <c r="DC562" s="103">
        <f t="shared" ca="1" si="866"/>
        <v>4.8488230852565574E-2</v>
      </c>
      <c r="DD562" s="103">
        <f t="shared" ca="1" si="866"/>
        <v>4.8488230852565574E-2</v>
      </c>
      <c r="DE562" s="104">
        <f t="shared" ca="1" si="866"/>
        <v>4.8488230852565574E-2</v>
      </c>
      <c r="DF562" s="102">
        <f t="shared" ca="1" si="866"/>
        <v>4.8488230852565574E-2</v>
      </c>
      <c r="DG562" s="103">
        <f t="shared" ca="1" si="866"/>
        <v>4.8488230852565574E-2</v>
      </c>
      <c r="DH562" s="103">
        <f t="shared" ca="1" si="866"/>
        <v>4.8488230852565574E-2</v>
      </c>
      <c r="DI562" s="104">
        <f t="shared" ca="1" si="866"/>
        <v>4.8488230852565574E-2</v>
      </c>
      <c r="DT562" s="103">
        <f t="shared" ref="DT562:EK562" ca="1" si="867">IF(ISERROR(DT561/DT$139),"",DT561/DT$139)</f>
        <v>4.8488230852565574E-2</v>
      </c>
      <c r="DU562" s="103">
        <f t="shared" ca="1" si="867"/>
        <v>4.8488230852565574E-2</v>
      </c>
      <c r="DV562" s="103">
        <f t="shared" ca="1" si="867"/>
        <v>4.8488230852565574E-2</v>
      </c>
      <c r="DW562" s="103">
        <f t="shared" ca="1" si="867"/>
        <v>4.8488230852565574E-2</v>
      </c>
      <c r="DX562" s="103">
        <f t="shared" ca="1" si="867"/>
        <v>4.8488230852565574E-2</v>
      </c>
      <c r="DY562" s="103">
        <f t="shared" ca="1" si="867"/>
        <v>4.8488230852565574E-2</v>
      </c>
      <c r="DZ562" s="103">
        <f t="shared" ca="1" si="867"/>
        <v>4.8488230852565574E-2</v>
      </c>
      <c r="EA562" s="103">
        <f t="shared" ca="1" si="867"/>
        <v>4.8488230852565574E-2</v>
      </c>
      <c r="EB562" s="103">
        <f t="shared" ca="1" si="867"/>
        <v>4.8488230852565567E-2</v>
      </c>
      <c r="EC562" s="103">
        <f t="shared" ca="1" si="867"/>
        <v>4.8488230852565581E-2</v>
      </c>
      <c r="ED562" s="103">
        <f t="shared" ca="1" si="867"/>
        <v>4.8488230852565567E-2</v>
      </c>
      <c r="EE562" s="103">
        <f t="shared" ca="1" si="867"/>
        <v>4.8488230852565574E-2</v>
      </c>
      <c r="EF562" s="103">
        <f t="shared" ca="1" si="867"/>
        <v>4.8488230852565574E-2</v>
      </c>
      <c r="EG562" s="103">
        <f t="shared" ca="1" si="867"/>
        <v>4.8488230852565574E-2</v>
      </c>
      <c r="EH562" s="103">
        <f t="shared" ca="1" si="867"/>
        <v>4.8488230852565574E-2</v>
      </c>
      <c r="EI562" s="103">
        <f t="shared" ca="1" si="867"/>
        <v>4.8488230852565574E-2</v>
      </c>
      <c r="EJ562" s="103">
        <f t="shared" ca="1" si="867"/>
        <v>4.8488230852565574E-2</v>
      </c>
      <c r="EK562" s="103">
        <f t="shared" ca="1" si="867"/>
        <v>4.8488230852565574E-2</v>
      </c>
    </row>
    <row r="563" spans="1:141" outlineLevel="2" x14ac:dyDescent="0.25">
      <c r="A563" s="90"/>
      <c r="B563" s="90"/>
      <c r="C563" s="90"/>
      <c r="D563" s="90"/>
      <c r="F563" s="100"/>
      <c r="I563" s="101"/>
      <c r="J563" s="100"/>
      <c r="M563" s="101"/>
      <c r="N563" s="100"/>
      <c r="Q563" s="101"/>
      <c r="R563" s="100"/>
      <c r="U563" s="101"/>
      <c r="V563" s="100"/>
      <c r="Y563" s="101"/>
      <c r="Z563" s="100"/>
      <c r="AC563" s="101"/>
      <c r="AD563" s="100"/>
      <c r="AG563" s="101"/>
      <c r="AH563" s="100"/>
      <c r="AK563" s="101"/>
      <c r="AL563" s="100"/>
      <c r="AO563" s="101"/>
      <c r="AP563" s="102"/>
      <c r="AQ563" s="103"/>
      <c r="AR563" s="103"/>
      <c r="AS563" s="104"/>
      <c r="AT563" s="102"/>
      <c r="AU563" s="103"/>
      <c r="AV563" s="103"/>
      <c r="AW563" s="104"/>
      <c r="AX563" s="102"/>
      <c r="AY563" s="103"/>
      <c r="AZ563" s="103"/>
      <c r="BA563" s="104"/>
      <c r="BB563" s="102"/>
      <c r="BC563" s="103"/>
      <c r="BD563" s="103"/>
      <c r="BE563" s="104"/>
      <c r="BF563" s="102"/>
      <c r="BG563" s="103"/>
      <c r="BH563" s="103"/>
      <c r="BI563" s="104"/>
      <c r="BJ563" s="102"/>
      <c r="BK563" s="103"/>
      <c r="BL563" s="103"/>
      <c r="BM563" s="104"/>
      <c r="BN563" s="102"/>
      <c r="BO563" s="103"/>
      <c r="BP563" s="103"/>
      <c r="BQ563" s="104"/>
      <c r="BR563" s="102"/>
      <c r="BS563" s="103"/>
      <c r="BT563" s="103"/>
      <c r="BU563" s="104"/>
      <c r="BV563" s="102"/>
      <c r="BW563" s="103"/>
      <c r="BX563" s="103"/>
      <c r="BY563" s="104"/>
      <c r="BZ563" s="102"/>
      <c r="CA563" s="103"/>
      <c r="CB563" s="103"/>
      <c r="CC563" s="104"/>
      <c r="CD563" s="102"/>
      <c r="CE563" s="103"/>
      <c r="CF563" s="103"/>
      <c r="CG563" s="104"/>
      <c r="CH563" s="102"/>
      <c r="CI563" s="103"/>
      <c r="CJ563" s="103"/>
      <c r="CK563" s="104"/>
      <c r="CL563" s="102"/>
      <c r="CM563" s="103"/>
      <c r="CN563" s="103"/>
      <c r="CO563" s="104"/>
      <c r="CP563" s="102"/>
      <c r="CQ563" s="103"/>
      <c r="CR563" s="103"/>
      <c r="CS563" s="104"/>
      <c r="CT563" s="102"/>
      <c r="CU563" s="103"/>
      <c r="CV563" s="103"/>
      <c r="CW563" s="104"/>
      <c r="CX563" s="102"/>
      <c r="CY563" s="103"/>
      <c r="CZ563" s="103"/>
      <c r="DA563" s="104"/>
      <c r="DB563" s="102"/>
      <c r="DC563" s="103"/>
      <c r="DD563" s="103"/>
      <c r="DE563" s="104"/>
      <c r="DF563" s="102"/>
      <c r="DG563" s="103"/>
      <c r="DH563" s="103"/>
      <c r="DI563" s="104"/>
    </row>
    <row r="564" spans="1:141" outlineLevel="2" x14ac:dyDescent="0.25">
      <c r="A564" s="90"/>
      <c r="B564" s="90"/>
      <c r="C564" s="90"/>
      <c r="D564" s="90"/>
      <c r="E564" s="36" t="str">
        <f>CONCATENATE(E562," selected driver: ",$J$8," (",$J$9,")")</f>
        <v>% revenue (annualized) selected driver: Default (Annual)</v>
      </c>
      <c r="F564" s="100"/>
      <c r="I564" s="101"/>
      <c r="J564" s="100"/>
      <c r="M564" s="101"/>
      <c r="N564" s="100"/>
      <c r="Q564" s="101"/>
      <c r="R564" s="100"/>
      <c r="U564" s="101"/>
      <c r="V564" s="100"/>
      <c r="Y564" s="101"/>
      <c r="Z564" s="100"/>
      <c r="AC564" s="101"/>
      <c r="AD564" s="100"/>
      <c r="AG564" s="101"/>
      <c r="AH564" s="100"/>
      <c r="AK564" s="101"/>
      <c r="AL564" s="100"/>
      <c r="AO564" s="101"/>
      <c r="AP564" s="126" cm="1">
        <f t="array" ref="AP564">IF($I$9=1,AP566,INDEX($DT566:$EK566,,MATCH(CONCATENATE("FY ",RIGHT(AP$3,4)),$DT$3:$EK$3,0)))</f>
        <v>0</v>
      </c>
      <c r="AQ564" s="127" cm="1">
        <f t="array" ref="AQ564">IF($I$9=1,AQ566,INDEX($DT566:$EK566,,MATCH(CONCATENATE("FY ",RIGHT(AQ$3,4)),$DT$3:$EK$3,0)))</f>
        <v>0</v>
      </c>
      <c r="AR564" s="127" cm="1">
        <f t="array" ref="AR564">IF($I$9=1,AR566,INDEX($DT566:$EK566,,MATCH(CONCATENATE("FY ",RIGHT(AR$3,4)),$DT$3:$EK$3,0)))</f>
        <v>0</v>
      </c>
      <c r="AS564" s="128" cm="1">
        <f t="array" ref="AS564">IF($I$9=1,AS566,INDEX($DT566:$EK566,,MATCH(CONCATENATE("FY ",RIGHT(AS$3,4)),$DT$3:$EK$3,0)))</f>
        <v>0</v>
      </c>
      <c r="AT564" s="126" cm="1">
        <f t="array" aca="1" ref="AT564" ca="1">IF($I$9=1,AT566,INDEX($DT566:$EK566,,MATCH(CONCATENATE("FY ",RIGHT(AT$3,4)),$DT$3:$EK$3,0)))</f>
        <v>4.8488230852565574E-2</v>
      </c>
      <c r="AU564" s="127" cm="1">
        <f t="array" aca="1" ref="AU564" ca="1">IF($I$9=1,AU566,INDEX($DT566:$EK566,,MATCH(CONCATENATE("FY ",RIGHT(AU$3,4)),$DT$3:$EK$3,0)))</f>
        <v>4.8488230852565574E-2</v>
      </c>
      <c r="AV564" s="127" cm="1">
        <f t="array" aca="1" ref="AV564" ca="1">IF($I$9=1,AV566,INDEX($DT566:$EK566,,MATCH(CONCATENATE("FY ",RIGHT(AV$3,4)),$DT$3:$EK$3,0)))</f>
        <v>4.8488230852565574E-2</v>
      </c>
      <c r="AW564" s="128" cm="1">
        <f t="array" aca="1" ref="AW564" ca="1">IF($I$9=1,AW566,INDEX($DT566:$EK566,,MATCH(CONCATENATE("FY ",RIGHT(AW$3,4)),$DT$3:$EK$3,0)))</f>
        <v>4.8488230852565574E-2</v>
      </c>
      <c r="AX564" s="126" cm="1">
        <f t="array" aca="1" ref="AX564" ca="1">IF($I$9=1,AX566,INDEX($DT566:$EK566,,MATCH(CONCATENATE("FY ",RIGHT(AX$3,4)),$DT$3:$EK$3,0)))</f>
        <v>4.8488230852565574E-2</v>
      </c>
      <c r="AY564" s="127" cm="1">
        <f t="array" aca="1" ref="AY564" ca="1">IF($I$9=1,AY566,INDEX($DT566:$EK566,,MATCH(CONCATENATE("FY ",RIGHT(AY$3,4)),$DT$3:$EK$3,0)))</f>
        <v>4.8488230852565574E-2</v>
      </c>
      <c r="AZ564" s="127" cm="1">
        <f t="array" aca="1" ref="AZ564" ca="1">IF($I$9=1,AZ566,INDEX($DT566:$EK566,,MATCH(CONCATENATE("FY ",RIGHT(AZ$3,4)),$DT$3:$EK$3,0)))</f>
        <v>4.8488230852565574E-2</v>
      </c>
      <c r="BA564" s="128" cm="1">
        <f t="array" aca="1" ref="BA564" ca="1">IF($I$9=1,BA566,INDEX($DT566:$EK566,,MATCH(CONCATENATE("FY ",RIGHT(BA$3,4)),$DT$3:$EK$3,0)))</f>
        <v>4.8488230852565574E-2</v>
      </c>
      <c r="BB564" s="126" cm="1">
        <f t="array" aca="1" ref="BB564" ca="1">IF($I$9=1,BB566,INDEX($DT566:$EK566,,MATCH(CONCATENATE("FY ",RIGHT(BB$3,4)),$DT$3:$EK$3,0)))</f>
        <v>4.8488230852565574E-2</v>
      </c>
      <c r="BC564" s="127" cm="1">
        <f t="array" aca="1" ref="BC564" ca="1">IF($I$9=1,BC566,INDEX($DT566:$EK566,,MATCH(CONCATENATE("FY ",RIGHT(BC$3,4)),$DT$3:$EK$3,0)))</f>
        <v>4.8488230852565574E-2</v>
      </c>
      <c r="BD564" s="127" cm="1">
        <f t="array" aca="1" ref="BD564" ca="1">IF($I$9=1,BD566,INDEX($DT566:$EK566,,MATCH(CONCATENATE("FY ",RIGHT(BD$3,4)),$DT$3:$EK$3,0)))</f>
        <v>4.8488230852565574E-2</v>
      </c>
      <c r="BE564" s="128" cm="1">
        <f t="array" aca="1" ref="BE564" ca="1">IF($I$9=1,BE566,INDEX($DT566:$EK566,,MATCH(CONCATENATE("FY ",RIGHT(BE$3,4)),$DT$3:$EK$3,0)))</f>
        <v>4.8488230852565574E-2</v>
      </c>
      <c r="BF564" s="126" cm="1">
        <f t="array" aca="1" ref="BF564" ca="1">IF($I$9=1,BF566,INDEX($DT566:$EK566,,MATCH(CONCATENATE("FY ",RIGHT(BF$3,4)),$DT$3:$EK$3,0)))</f>
        <v>4.8488230852565574E-2</v>
      </c>
      <c r="BG564" s="127" cm="1">
        <f t="array" aca="1" ref="BG564" ca="1">IF($I$9=1,BG566,INDEX($DT566:$EK566,,MATCH(CONCATENATE("FY ",RIGHT(BG$3,4)),$DT$3:$EK$3,0)))</f>
        <v>4.8488230852565574E-2</v>
      </c>
      <c r="BH564" s="127" cm="1">
        <f t="array" aca="1" ref="BH564" ca="1">IF($I$9=1,BH566,INDEX($DT566:$EK566,,MATCH(CONCATENATE("FY ",RIGHT(BH$3,4)),$DT$3:$EK$3,0)))</f>
        <v>4.8488230852565574E-2</v>
      </c>
      <c r="BI564" s="128" cm="1">
        <f t="array" aca="1" ref="BI564" ca="1">IF($I$9=1,BI566,INDEX($DT566:$EK566,,MATCH(CONCATENATE("FY ",RIGHT(BI$3,4)),$DT$3:$EK$3,0)))</f>
        <v>4.8488230852565574E-2</v>
      </c>
      <c r="BJ564" s="126" cm="1">
        <f t="array" aca="1" ref="BJ564" ca="1">IF($I$9=1,BJ566,INDEX($DT566:$EK566,,MATCH(CONCATENATE("FY ",RIGHT(BJ$3,4)),$DT$3:$EK$3,0)))</f>
        <v>4.8488230852565574E-2</v>
      </c>
      <c r="BK564" s="127" cm="1">
        <f t="array" aca="1" ref="BK564" ca="1">IF($I$9=1,BK566,INDEX($DT566:$EK566,,MATCH(CONCATENATE("FY ",RIGHT(BK$3,4)),$DT$3:$EK$3,0)))</f>
        <v>4.8488230852565574E-2</v>
      </c>
      <c r="BL564" s="127" cm="1">
        <f t="array" aca="1" ref="BL564" ca="1">IF($I$9=1,BL566,INDEX($DT566:$EK566,,MATCH(CONCATENATE("FY ",RIGHT(BL$3,4)),$DT$3:$EK$3,0)))</f>
        <v>4.8488230852565574E-2</v>
      </c>
      <c r="BM564" s="128" cm="1">
        <f t="array" aca="1" ref="BM564" ca="1">IF($I$9=1,BM566,INDEX($DT566:$EK566,,MATCH(CONCATENATE("FY ",RIGHT(BM$3,4)),$DT$3:$EK$3,0)))</f>
        <v>4.8488230852565574E-2</v>
      </c>
      <c r="BN564" s="126" cm="1">
        <f t="array" aca="1" ref="BN564" ca="1">IF($I$9=1,BN566,INDEX($DT566:$EK566,,MATCH(CONCATENATE("FY ",RIGHT(BN$3,4)),$DT$3:$EK$3,0)))</f>
        <v>4.8488230852565574E-2</v>
      </c>
      <c r="BO564" s="127" cm="1">
        <f t="array" aca="1" ref="BO564" ca="1">IF($I$9=1,BO566,INDEX($DT566:$EK566,,MATCH(CONCATENATE("FY ",RIGHT(BO$3,4)),$DT$3:$EK$3,0)))</f>
        <v>4.8488230852565574E-2</v>
      </c>
      <c r="BP564" s="127" cm="1">
        <f t="array" aca="1" ref="BP564" ca="1">IF($I$9=1,BP566,INDEX($DT566:$EK566,,MATCH(CONCATENATE("FY ",RIGHT(BP$3,4)),$DT$3:$EK$3,0)))</f>
        <v>4.8488230852565574E-2</v>
      </c>
      <c r="BQ564" s="128" cm="1">
        <f t="array" aca="1" ref="BQ564" ca="1">IF($I$9=1,BQ566,INDEX($DT566:$EK566,,MATCH(CONCATENATE("FY ",RIGHT(BQ$3,4)),$DT$3:$EK$3,0)))</f>
        <v>4.8488230852565574E-2</v>
      </c>
      <c r="BR564" s="126" cm="1">
        <f t="array" aca="1" ref="BR564" ca="1">IF($I$9=1,BR566,INDEX($DT566:$EK566,,MATCH(CONCATENATE("FY ",RIGHT(BR$3,4)),$DT$3:$EK$3,0)))</f>
        <v>4.8488230852565574E-2</v>
      </c>
      <c r="BS564" s="127" cm="1">
        <f t="array" aca="1" ref="BS564" ca="1">IF($I$9=1,BS566,INDEX($DT566:$EK566,,MATCH(CONCATENATE("FY ",RIGHT(BS$3,4)),$DT$3:$EK$3,0)))</f>
        <v>4.8488230852565574E-2</v>
      </c>
      <c r="BT564" s="127" cm="1">
        <f t="array" aca="1" ref="BT564" ca="1">IF($I$9=1,BT566,INDEX($DT566:$EK566,,MATCH(CONCATENATE("FY ",RIGHT(BT$3,4)),$DT$3:$EK$3,0)))</f>
        <v>4.8488230852565574E-2</v>
      </c>
      <c r="BU564" s="128" cm="1">
        <f t="array" aca="1" ref="BU564" ca="1">IF($I$9=1,BU566,INDEX($DT566:$EK566,,MATCH(CONCATENATE("FY ",RIGHT(BU$3,4)),$DT$3:$EK$3,0)))</f>
        <v>4.8488230852565574E-2</v>
      </c>
      <c r="BV564" s="126" cm="1">
        <f t="array" aca="1" ref="BV564" ca="1">IF($I$9=1,BV566,INDEX($DT566:$EK566,,MATCH(CONCATENATE("FY ",RIGHT(BV$3,4)),$DT$3:$EK$3,0)))</f>
        <v>4.8488230852565574E-2</v>
      </c>
      <c r="BW564" s="127" cm="1">
        <f t="array" aca="1" ref="BW564" ca="1">IF($I$9=1,BW566,INDEX($DT566:$EK566,,MATCH(CONCATENATE("FY ",RIGHT(BW$3,4)),$DT$3:$EK$3,0)))</f>
        <v>4.8488230852565574E-2</v>
      </c>
      <c r="BX564" s="127" cm="1">
        <f t="array" aca="1" ref="BX564" ca="1">IF($I$9=1,BX566,INDEX($DT566:$EK566,,MATCH(CONCATENATE("FY ",RIGHT(BX$3,4)),$DT$3:$EK$3,0)))</f>
        <v>4.8488230852565574E-2</v>
      </c>
      <c r="BY564" s="128" cm="1">
        <f t="array" aca="1" ref="BY564" ca="1">IF($I$9=1,BY566,INDEX($DT566:$EK566,,MATCH(CONCATENATE("FY ",RIGHT(BY$3,4)),$DT$3:$EK$3,0)))</f>
        <v>4.8488230852565574E-2</v>
      </c>
      <c r="BZ564" s="126" cm="1">
        <f t="array" aca="1" ref="BZ564" ca="1">IF($I$9=1,BZ566,INDEX($DT566:$EK566,,MATCH(CONCATENATE("FY ",RIGHT(BZ$3,4)),$DT$3:$EK$3,0)))</f>
        <v>4.8488230852565574E-2</v>
      </c>
      <c r="CA564" s="127" cm="1">
        <f t="array" aca="1" ref="CA564" ca="1">IF($I$9=1,CA566,INDEX($DT566:$EK566,,MATCH(CONCATENATE("FY ",RIGHT(CA$3,4)),$DT$3:$EK$3,0)))</f>
        <v>4.8488230852565574E-2</v>
      </c>
      <c r="CB564" s="127" cm="1">
        <f t="array" aca="1" ref="CB564" ca="1">IF($I$9=1,CB566,INDEX($DT566:$EK566,,MATCH(CONCATENATE("FY ",RIGHT(CB$3,4)),$DT$3:$EK$3,0)))</f>
        <v>4.8488230852565574E-2</v>
      </c>
      <c r="CC564" s="128" cm="1">
        <f t="array" aca="1" ref="CC564" ca="1">IF($I$9=1,CC566,INDEX($DT566:$EK566,,MATCH(CONCATENATE("FY ",RIGHT(CC$3,4)),$DT$3:$EK$3,0)))</f>
        <v>4.8488230852565574E-2</v>
      </c>
      <c r="CD564" s="126" cm="1">
        <f t="array" aca="1" ref="CD564" ca="1">IF($I$9=1,CD566,INDEX($DT566:$EK566,,MATCH(CONCATENATE("FY ",RIGHT(CD$3,4)),$DT$3:$EK$3,0)))</f>
        <v>4.8488230852565574E-2</v>
      </c>
      <c r="CE564" s="127" cm="1">
        <f t="array" aca="1" ref="CE564" ca="1">IF($I$9=1,CE566,INDEX($DT566:$EK566,,MATCH(CONCATENATE("FY ",RIGHT(CE$3,4)),$DT$3:$EK$3,0)))</f>
        <v>4.8488230852565574E-2</v>
      </c>
      <c r="CF564" s="127" cm="1">
        <f t="array" aca="1" ref="CF564" ca="1">IF($I$9=1,CF566,INDEX($DT566:$EK566,,MATCH(CONCATENATE("FY ",RIGHT(CF$3,4)),$DT$3:$EK$3,0)))</f>
        <v>4.8488230852565574E-2</v>
      </c>
      <c r="CG564" s="128" cm="1">
        <f t="array" aca="1" ref="CG564" ca="1">IF($I$9=1,CG566,INDEX($DT566:$EK566,,MATCH(CONCATENATE("FY ",RIGHT(CG$3,4)),$DT$3:$EK$3,0)))</f>
        <v>4.8488230852565574E-2</v>
      </c>
      <c r="CH564" s="126" cm="1">
        <f t="array" aca="1" ref="CH564" ca="1">IF($I$9=1,CH566,INDEX($DT566:$EK566,,MATCH(CONCATENATE("FY ",RIGHT(CH$3,4)),$DT$3:$EK$3,0)))</f>
        <v>4.8488230852565574E-2</v>
      </c>
      <c r="CI564" s="127" cm="1">
        <f t="array" aca="1" ref="CI564" ca="1">IF($I$9=1,CI566,INDEX($DT566:$EK566,,MATCH(CONCATENATE("FY ",RIGHT(CI$3,4)),$DT$3:$EK$3,0)))</f>
        <v>4.8488230852565574E-2</v>
      </c>
      <c r="CJ564" s="127" cm="1">
        <f t="array" aca="1" ref="CJ564" ca="1">IF($I$9=1,CJ566,INDEX($DT566:$EK566,,MATCH(CONCATENATE("FY ",RIGHT(CJ$3,4)),$DT$3:$EK$3,0)))</f>
        <v>4.8488230852565574E-2</v>
      </c>
      <c r="CK564" s="128" cm="1">
        <f t="array" aca="1" ref="CK564" ca="1">IF($I$9=1,CK566,INDEX($DT566:$EK566,,MATCH(CONCATENATE("FY ",RIGHT(CK$3,4)),$DT$3:$EK$3,0)))</f>
        <v>4.8488230852565574E-2</v>
      </c>
      <c r="CL564" s="126" cm="1">
        <f t="array" aca="1" ref="CL564" ca="1">IF($I$9=1,CL566,INDEX($DT566:$EK566,,MATCH(CONCATENATE("FY ",RIGHT(CL$3,4)),$DT$3:$EK$3,0)))</f>
        <v>4.8488230852565574E-2</v>
      </c>
      <c r="CM564" s="127" cm="1">
        <f t="array" aca="1" ref="CM564" ca="1">IF($I$9=1,CM566,INDEX($DT566:$EK566,,MATCH(CONCATENATE("FY ",RIGHT(CM$3,4)),$DT$3:$EK$3,0)))</f>
        <v>4.8488230852565574E-2</v>
      </c>
      <c r="CN564" s="127" cm="1">
        <f t="array" aca="1" ref="CN564" ca="1">IF($I$9=1,CN566,INDEX($DT566:$EK566,,MATCH(CONCATENATE("FY ",RIGHT(CN$3,4)),$DT$3:$EK$3,0)))</f>
        <v>4.8488230852565574E-2</v>
      </c>
      <c r="CO564" s="128" cm="1">
        <f t="array" aca="1" ref="CO564" ca="1">IF($I$9=1,CO566,INDEX($DT566:$EK566,,MATCH(CONCATENATE("FY ",RIGHT(CO$3,4)),$DT$3:$EK$3,0)))</f>
        <v>4.8488230852565574E-2</v>
      </c>
      <c r="CP564" s="126" cm="1">
        <f t="array" aca="1" ref="CP564" ca="1">IF($I$9=1,CP566,INDEX($DT566:$EK566,,MATCH(CONCATENATE("FY ",RIGHT(CP$3,4)),$DT$3:$EK$3,0)))</f>
        <v>4.8488230852565574E-2</v>
      </c>
      <c r="CQ564" s="127" cm="1">
        <f t="array" aca="1" ref="CQ564" ca="1">IF($I$9=1,CQ566,INDEX($DT566:$EK566,,MATCH(CONCATENATE("FY ",RIGHT(CQ$3,4)),$DT$3:$EK$3,0)))</f>
        <v>4.8488230852565574E-2</v>
      </c>
      <c r="CR564" s="127" cm="1">
        <f t="array" aca="1" ref="CR564" ca="1">IF($I$9=1,CR566,INDEX($DT566:$EK566,,MATCH(CONCATENATE("FY ",RIGHT(CR$3,4)),$DT$3:$EK$3,0)))</f>
        <v>4.8488230852565574E-2</v>
      </c>
      <c r="CS564" s="128" cm="1">
        <f t="array" aca="1" ref="CS564" ca="1">IF($I$9=1,CS566,INDEX($DT566:$EK566,,MATCH(CONCATENATE("FY ",RIGHT(CS$3,4)),$DT$3:$EK$3,0)))</f>
        <v>4.8488230852565574E-2</v>
      </c>
      <c r="CT564" s="126" cm="1">
        <f t="array" aca="1" ref="CT564" ca="1">IF($I$9=1,CT566,INDEX($DT566:$EK566,,MATCH(CONCATENATE("FY ",RIGHT(CT$3,4)),$DT$3:$EK$3,0)))</f>
        <v>4.8488230852565574E-2</v>
      </c>
      <c r="CU564" s="127" cm="1">
        <f t="array" aca="1" ref="CU564" ca="1">IF($I$9=1,CU566,INDEX($DT566:$EK566,,MATCH(CONCATENATE("FY ",RIGHT(CU$3,4)),$DT$3:$EK$3,0)))</f>
        <v>4.8488230852565574E-2</v>
      </c>
      <c r="CV564" s="127" cm="1">
        <f t="array" aca="1" ref="CV564" ca="1">IF($I$9=1,CV566,INDEX($DT566:$EK566,,MATCH(CONCATENATE("FY ",RIGHT(CV$3,4)),$DT$3:$EK$3,0)))</f>
        <v>4.8488230852565574E-2</v>
      </c>
      <c r="CW564" s="128" cm="1">
        <f t="array" aca="1" ref="CW564" ca="1">IF($I$9=1,CW566,INDEX($DT566:$EK566,,MATCH(CONCATENATE("FY ",RIGHT(CW$3,4)),$DT$3:$EK$3,0)))</f>
        <v>4.8488230852565574E-2</v>
      </c>
      <c r="CX564" s="126" cm="1">
        <f t="array" aca="1" ref="CX564" ca="1">IF($I$9=1,CX566,INDEX($DT566:$EK566,,MATCH(CONCATENATE("FY ",RIGHT(CX$3,4)),$DT$3:$EK$3,0)))</f>
        <v>4.8488230852565574E-2</v>
      </c>
      <c r="CY564" s="127" cm="1">
        <f t="array" aca="1" ref="CY564" ca="1">IF($I$9=1,CY566,INDEX($DT566:$EK566,,MATCH(CONCATENATE("FY ",RIGHT(CY$3,4)),$DT$3:$EK$3,0)))</f>
        <v>4.8488230852565574E-2</v>
      </c>
      <c r="CZ564" s="127" cm="1">
        <f t="array" aca="1" ref="CZ564" ca="1">IF($I$9=1,CZ566,INDEX($DT566:$EK566,,MATCH(CONCATENATE("FY ",RIGHT(CZ$3,4)),$DT$3:$EK$3,0)))</f>
        <v>4.8488230852565574E-2</v>
      </c>
      <c r="DA564" s="128" cm="1">
        <f t="array" aca="1" ref="DA564" ca="1">IF($I$9=1,DA566,INDEX($DT566:$EK566,,MATCH(CONCATENATE("FY ",RIGHT(DA$3,4)),$DT$3:$EK$3,0)))</f>
        <v>4.8488230852565574E-2</v>
      </c>
      <c r="DB564" s="126" cm="1">
        <f t="array" aca="1" ref="DB564" ca="1">IF($I$9=1,DB566,INDEX($DT566:$EK566,,MATCH(CONCATENATE("FY ",RIGHT(DB$3,4)),$DT$3:$EK$3,0)))</f>
        <v>4.8488230852565574E-2</v>
      </c>
      <c r="DC564" s="127" cm="1">
        <f t="array" aca="1" ref="DC564" ca="1">IF($I$9=1,DC566,INDEX($DT566:$EK566,,MATCH(CONCATENATE("FY ",RIGHT(DC$3,4)),$DT$3:$EK$3,0)))</f>
        <v>4.8488230852565574E-2</v>
      </c>
      <c r="DD564" s="127" cm="1">
        <f t="array" aca="1" ref="DD564" ca="1">IF($I$9=1,DD566,INDEX($DT566:$EK566,,MATCH(CONCATENATE("FY ",RIGHT(DD$3,4)),$DT$3:$EK$3,0)))</f>
        <v>4.8488230852565574E-2</v>
      </c>
      <c r="DE564" s="128" cm="1">
        <f t="array" aca="1" ref="DE564" ca="1">IF($I$9=1,DE566,INDEX($DT566:$EK566,,MATCH(CONCATENATE("FY ",RIGHT(DE$3,4)),$DT$3:$EK$3,0)))</f>
        <v>4.8488230852565574E-2</v>
      </c>
      <c r="DF564" s="126" cm="1">
        <f t="array" aca="1" ref="DF564" ca="1">IF($I$9=1,DF566,INDEX($DT566:$EK566,,MATCH(CONCATENATE("FY ",RIGHT(DF$3,4)),$DT$3:$EK$3,0)))</f>
        <v>4.8488230852565574E-2</v>
      </c>
      <c r="DG564" s="127" cm="1">
        <f t="array" aca="1" ref="DG564" ca="1">IF($I$9=1,DG566,INDEX($DT566:$EK566,,MATCH(CONCATENATE("FY ",RIGHT(DG$3,4)),$DT$3:$EK$3,0)))</f>
        <v>4.8488230852565574E-2</v>
      </c>
      <c r="DH564" s="127" cm="1">
        <f t="array" aca="1" ref="DH564" ca="1">IF($I$9=1,DH566,INDEX($DT566:$EK566,,MATCH(CONCATENATE("FY ",RIGHT(DH$3,4)),$DT$3:$EK$3,0)))</f>
        <v>4.8488230852565574E-2</v>
      </c>
      <c r="DI564" s="128" cm="1">
        <f t="array" aca="1" ref="DI564" ca="1">IF($I$9=1,DI566,INDEX($DT566:$EK566,,MATCH(CONCATENATE("FY ",RIGHT(DI$3,4)),$DT$3:$EK$3,0)))</f>
        <v>4.8488230852565574E-2</v>
      </c>
    </row>
    <row r="565" spans="1:141" outlineLevel="2" x14ac:dyDescent="0.25">
      <c r="A565" s="90"/>
      <c r="B565" s="90"/>
      <c r="C565" s="90"/>
      <c r="D565" s="90"/>
      <c r="F565" s="100"/>
      <c r="I565" s="101"/>
      <c r="J565" s="100"/>
      <c r="M565" s="101"/>
      <c r="N565" s="100"/>
      <c r="Q565" s="101"/>
      <c r="R565" s="100"/>
      <c r="U565" s="101"/>
      <c r="V565" s="100"/>
      <c r="Y565" s="101"/>
      <c r="Z565" s="100"/>
      <c r="AC565" s="101"/>
      <c r="AD565" s="100"/>
      <c r="AG565" s="101"/>
      <c r="AH565" s="100"/>
      <c r="AK565" s="101"/>
      <c r="AL565" s="100"/>
      <c r="AO565" s="101"/>
      <c r="AP565" s="100"/>
      <c r="AS565" s="101"/>
      <c r="AT565" s="100"/>
      <c r="AW565" s="101"/>
      <c r="AX565" s="100"/>
      <c r="BA565" s="101"/>
      <c r="BB565" s="100"/>
      <c r="BE565" s="101"/>
      <c r="BF565" s="100"/>
      <c r="BI565" s="101"/>
      <c r="BJ565" s="100"/>
      <c r="BM565" s="101"/>
      <c r="BN565" s="100"/>
      <c r="BQ565" s="101"/>
      <c r="BR565" s="100"/>
      <c r="BU565" s="101"/>
      <c r="BV565" s="100"/>
      <c r="BY565" s="101"/>
      <c r="BZ565" s="100"/>
      <c r="CC565" s="101"/>
      <c r="CD565" s="100"/>
      <c r="CG565" s="101"/>
      <c r="CH565" s="100"/>
      <c r="CK565" s="101"/>
      <c r="CL565" s="100"/>
      <c r="CO565" s="101"/>
      <c r="CP565" s="100"/>
      <c r="CS565" s="101"/>
      <c r="CT565" s="100"/>
      <c r="CW565" s="101"/>
      <c r="CX565" s="100"/>
      <c r="DA565" s="101"/>
      <c r="DB565" s="100"/>
      <c r="DE565" s="101"/>
      <c r="DF565" s="100"/>
      <c r="DI565" s="101"/>
    </row>
    <row r="566" spans="1:141" outlineLevel="2" x14ac:dyDescent="0.25">
      <c r="A566" s="90"/>
      <c r="B566" s="90"/>
      <c r="C566" s="90"/>
      <c r="D566" s="90"/>
      <c r="E566" t="str">
        <f>CONCATENATE(E562," scenario: ",$J$8)</f>
        <v>% revenue (annualized) scenario: Default</v>
      </c>
      <c r="F566" s="100"/>
      <c r="I566" s="101"/>
      <c r="J566" s="100"/>
      <c r="M566" s="101"/>
      <c r="N566" s="100"/>
      <c r="Q566" s="101"/>
      <c r="R566" s="100"/>
      <c r="U566" s="101"/>
      <c r="V566" s="100"/>
      <c r="Y566" s="101"/>
      <c r="Z566" s="100"/>
      <c r="AC566" s="101"/>
      <c r="AD566" s="100"/>
      <c r="AG566" s="101"/>
      <c r="AH566" s="100"/>
      <c r="AK566" s="101"/>
      <c r="AL566" s="100"/>
      <c r="AO566" s="101"/>
      <c r="AP566" s="102">
        <f t="shared" ref="AP566:BU566" si="868">CHOOSE($I$8,AP567,AP568,AP569,AP570,AP571)</f>
        <v>0</v>
      </c>
      <c r="AQ566" s="103">
        <f t="shared" si="868"/>
        <v>0</v>
      </c>
      <c r="AR566" s="103">
        <f t="shared" si="868"/>
        <v>0</v>
      </c>
      <c r="AS566" s="104">
        <f t="shared" si="868"/>
        <v>0</v>
      </c>
      <c r="AT566" s="102">
        <f t="shared" si="868"/>
        <v>0</v>
      </c>
      <c r="AU566" s="103">
        <f t="shared" si="868"/>
        <v>0</v>
      </c>
      <c r="AV566" s="103">
        <f t="shared" si="868"/>
        <v>0</v>
      </c>
      <c r="AW566" s="104">
        <f t="shared" si="868"/>
        <v>0</v>
      </c>
      <c r="AX566" s="102">
        <f t="shared" si="868"/>
        <v>0</v>
      </c>
      <c r="AY566" s="103">
        <f t="shared" si="868"/>
        <v>0</v>
      </c>
      <c r="AZ566" s="103">
        <f t="shared" si="868"/>
        <v>0</v>
      </c>
      <c r="BA566" s="104">
        <f t="shared" si="868"/>
        <v>0</v>
      </c>
      <c r="BB566" s="102">
        <f t="shared" si="868"/>
        <v>0</v>
      </c>
      <c r="BC566" s="103">
        <f t="shared" si="868"/>
        <v>0</v>
      </c>
      <c r="BD566" s="103">
        <f t="shared" si="868"/>
        <v>0</v>
      </c>
      <c r="BE566" s="104">
        <f t="shared" si="868"/>
        <v>0</v>
      </c>
      <c r="BF566" s="102">
        <f t="shared" si="868"/>
        <v>0</v>
      </c>
      <c r="BG566" s="103">
        <f t="shared" si="868"/>
        <v>0</v>
      </c>
      <c r="BH566" s="103">
        <f t="shared" si="868"/>
        <v>0</v>
      </c>
      <c r="BI566" s="104">
        <f t="shared" si="868"/>
        <v>0</v>
      </c>
      <c r="BJ566" s="102">
        <f t="shared" si="868"/>
        <v>0</v>
      </c>
      <c r="BK566" s="103">
        <f t="shared" si="868"/>
        <v>0</v>
      </c>
      <c r="BL566" s="103">
        <f t="shared" si="868"/>
        <v>0</v>
      </c>
      <c r="BM566" s="104">
        <f t="shared" si="868"/>
        <v>0</v>
      </c>
      <c r="BN566" s="102">
        <f t="shared" si="868"/>
        <v>0</v>
      </c>
      <c r="BO566" s="103">
        <f t="shared" si="868"/>
        <v>0</v>
      </c>
      <c r="BP566" s="103">
        <f t="shared" si="868"/>
        <v>0</v>
      </c>
      <c r="BQ566" s="104">
        <f t="shared" si="868"/>
        <v>0</v>
      </c>
      <c r="BR566" s="102">
        <f t="shared" si="868"/>
        <v>0</v>
      </c>
      <c r="BS566" s="103">
        <f t="shared" si="868"/>
        <v>0</v>
      </c>
      <c r="BT566" s="103">
        <f t="shared" si="868"/>
        <v>0</v>
      </c>
      <c r="BU566" s="104">
        <f t="shared" si="868"/>
        <v>0</v>
      </c>
      <c r="BV566" s="102">
        <f t="shared" ref="BV566:DA566" si="869">CHOOSE($I$8,BV567,BV568,BV569,BV570,BV571)</f>
        <v>0</v>
      </c>
      <c r="BW566" s="103">
        <f t="shared" si="869"/>
        <v>0</v>
      </c>
      <c r="BX566" s="103">
        <f t="shared" si="869"/>
        <v>0</v>
      </c>
      <c r="BY566" s="104">
        <f t="shared" si="869"/>
        <v>0</v>
      </c>
      <c r="BZ566" s="102">
        <f t="shared" si="869"/>
        <v>0</v>
      </c>
      <c r="CA566" s="103">
        <f t="shared" si="869"/>
        <v>0</v>
      </c>
      <c r="CB566" s="103">
        <f t="shared" si="869"/>
        <v>0</v>
      </c>
      <c r="CC566" s="104">
        <f t="shared" si="869"/>
        <v>0</v>
      </c>
      <c r="CD566" s="102">
        <f t="shared" si="869"/>
        <v>0</v>
      </c>
      <c r="CE566" s="103">
        <f t="shared" si="869"/>
        <v>0</v>
      </c>
      <c r="CF566" s="103">
        <f t="shared" si="869"/>
        <v>0</v>
      </c>
      <c r="CG566" s="104">
        <f t="shared" si="869"/>
        <v>0</v>
      </c>
      <c r="CH566" s="102">
        <f t="shared" si="869"/>
        <v>0</v>
      </c>
      <c r="CI566" s="103">
        <f t="shared" si="869"/>
        <v>0</v>
      </c>
      <c r="CJ566" s="103">
        <f t="shared" si="869"/>
        <v>0</v>
      </c>
      <c r="CK566" s="104">
        <f t="shared" si="869"/>
        <v>0</v>
      </c>
      <c r="CL566" s="102">
        <f t="shared" si="869"/>
        <v>0</v>
      </c>
      <c r="CM566" s="103">
        <f t="shared" si="869"/>
        <v>0</v>
      </c>
      <c r="CN566" s="103">
        <f t="shared" si="869"/>
        <v>0</v>
      </c>
      <c r="CO566" s="104">
        <f t="shared" si="869"/>
        <v>0</v>
      </c>
      <c r="CP566" s="102">
        <f t="shared" si="869"/>
        <v>0</v>
      </c>
      <c r="CQ566" s="103">
        <f t="shared" si="869"/>
        <v>0</v>
      </c>
      <c r="CR566" s="103">
        <f t="shared" si="869"/>
        <v>0</v>
      </c>
      <c r="CS566" s="104">
        <f t="shared" si="869"/>
        <v>0</v>
      </c>
      <c r="CT566" s="102">
        <f t="shared" si="869"/>
        <v>0</v>
      </c>
      <c r="CU566" s="103">
        <f t="shared" si="869"/>
        <v>0</v>
      </c>
      <c r="CV566" s="103">
        <f t="shared" si="869"/>
        <v>0</v>
      </c>
      <c r="CW566" s="104">
        <f t="shared" si="869"/>
        <v>0</v>
      </c>
      <c r="CX566" s="102">
        <f t="shared" si="869"/>
        <v>0</v>
      </c>
      <c r="CY566" s="103">
        <f t="shared" si="869"/>
        <v>0</v>
      </c>
      <c r="CZ566" s="103">
        <f t="shared" si="869"/>
        <v>0</v>
      </c>
      <c r="DA566" s="104">
        <f t="shared" si="869"/>
        <v>0</v>
      </c>
      <c r="DB566" s="102">
        <f t="shared" ref="DB566:DI566" si="870">CHOOSE($I$8,DB567,DB568,DB569,DB570,DB571)</f>
        <v>0</v>
      </c>
      <c r="DC566" s="103">
        <f t="shared" si="870"/>
        <v>0</v>
      </c>
      <c r="DD566" s="103">
        <f t="shared" si="870"/>
        <v>0</v>
      </c>
      <c r="DE566" s="104">
        <f t="shared" si="870"/>
        <v>0</v>
      </c>
      <c r="DF566" s="102">
        <f t="shared" si="870"/>
        <v>0</v>
      </c>
      <c r="DG566" s="103">
        <f t="shared" si="870"/>
        <v>0</v>
      </c>
      <c r="DH566" s="103">
        <f t="shared" si="870"/>
        <v>0</v>
      </c>
      <c r="DI566" s="104">
        <f t="shared" si="870"/>
        <v>0</v>
      </c>
      <c r="DT566" s="103">
        <f t="shared" ref="DT566:EK566" si="871">CHOOSE($I$8,DT567,DT568,DT569,DT570,DT571)</f>
        <v>0</v>
      </c>
      <c r="DU566" s="103">
        <f t="shared" ca="1" si="871"/>
        <v>4.8488230852565574E-2</v>
      </c>
      <c r="DV566" s="103">
        <f t="shared" ca="1" si="871"/>
        <v>4.8488230852565574E-2</v>
      </c>
      <c r="DW566" s="103">
        <f t="shared" ca="1" si="871"/>
        <v>4.8488230852565574E-2</v>
      </c>
      <c r="DX566" s="103">
        <f t="shared" ca="1" si="871"/>
        <v>4.8488230852565574E-2</v>
      </c>
      <c r="DY566" s="103">
        <f t="shared" ca="1" si="871"/>
        <v>4.8488230852565574E-2</v>
      </c>
      <c r="DZ566" s="103">
        <f t="shared" ca="1" si="871"/>
        <v>4.8488230852565574E-2</v>
      </c>
      <c r="EA566" s="103">
        <f t="shared" ca="1" si="871"/>
        <v>4.8488230852565574E-2</v>
      </c>
      <c r="EB566" s="103">
        <f t="shared" ca="1" si="871"/>
        <v>4.8488230852565574E-2</v>
      </c>
      <c r="EC566" s="103">
        <f t="shared" ca="1" si="871"/>
        <v>4.8488230852565574E-2</v>
      </c>
      <c r="ED566" s="103">
        <f t="shared" ca="1" si="871"/>
        <v>4.8488230852565574E-2</v>
      </c>
      <c r="EE566" s="103">
        <f t="shared" ca="1" si="871"/>
        <v>4.8488230852565574E-2</v>
      </c>
      <c r="EF566" s="103">
        <f t="shared" ca="1" si="871"/>
        <v>4.8488230852565574E-2</v>
      </c>
      <c r="EG566" s="103">
        <f t="shared" ca="1" si="871"/>
        <v>4.8488230852565574E-2</v>
      </c>
      <c r="EH566" s="103">
        <f t="shared" ca="1" si="871"/>
        <v>4.8488230852565574E-2</v>
      </c>
      <c r="EI566" s="103">
        <f t="shared" ca="1" si="871"/>
        <v>4.8488230852565574E-2</v>
      </c>
      <c r="EJ566" s="103">
        <f t="shared" ca="1" si="871"/>
        <v>4.8488230852565574E-2</v>
      </c>
      <c r="EK566" s="103">
        <f t="shared" ca="1" si="871"/>
        <v>4.8488230852565574E-2</v>
      </c>
    </row>
    <row r="567" spans="1:141" outlineLevel="2" x14ac:dyDescent="0.25">
      <c r="A567" s="90"/>
      <c r="B567" s="90"/>
      <c r="C567" s="90"/>
      <c r="D567" s="90"/>
      <c r="E567" t="str">
        <f>CONCATENATE("- ", $N$6,":")</f>
        <v>- Base:</v>
      </c>
      <c r="F567" s="100"/>
      <c r="I567" s="101"/>
      <c r="J567" s="100"/>
      <c r="M567" s="101"/>
      <c r="N567" s="100"/>
      <c r="Q567" s="101"/>
      <c r="R567" s="100"/>
      <c r="U567" s="101"/>
      <c r="V567" s="100"/>
      <c r="Y567" s="101"/>
      <c r="Z567" s="100"/>
      <c r="AC567" s="101"/>
      <c r="AD567" s="100"/>
      <c r="AG567" s="101"/>
      <c r="AH567" s="100"/>
      <c r="AK567" s="101"/>
      <c r="AL567" s="100"/>
      <c r="AO567" s="101"/>
      <c r="AP567" s="123">
        <v>0</v>
      </c>
      <c r="AQ567" s="124">
        <v>0</v>
      </c>
      <c r="AR567" s="124">
        <v>0</v>
      </c>
      <c r="AS567" s="125">
        <v>0</v>
      </c>
      <c r="AT567" s="123">
        <v>0</v>
      </c>
      <c r="AU567" s="124">
        <v>0</v>
      </c>
      <c r="AV567" s="124">
        <v>0</v>
      </c>
      <c r="AW567" s="125">
        <v>0</v>
      </c>
      <c r="AX567" s="123">
        <v>0</v>
      </c>
      <c r="AY567" s="124">
        <v>0</v>
      </c>
      <c r="AZ567" s="124">
        <v>0</v>
      </c>
      <c r="BA567" s="125">
        <v>0</v>
      </c>
      <c r="BB567" s="123">
        <v>0</v>
      </c>
      <c r="BC567" s="124">
        <v>0</v>
      </c>
      <c r="BD567" s="124">
        <v>0</v>
      </c>
      <c r="BE567" s="125">
        <v>0</v>
      </c>
      <c r="BF567" s="123">
        <v>0</v>
      </c>
      <c r="BG567" s="124">
        <v>0</v>
      </c>
      <c r="BH567" s="124">
        <v>0</v>
      </c>
      <c r="BI567" s="125">
        <v>0</v>
      </c>
      <c r="BJ567" s="123">
        <v>0</v>
      </c>
      <c r="BK567" s="124">
        <v>0</v>
      </c>
      <c r="BL567" s="124">
        <v>0</v>
      </c>
      <c r="BM567" s="125">
        <v>0</v>
      </c>
      <c r="BN567" s="123">
        <v>0</v>
      </c>
      <c r="BO567" s="124">
        <v>0</v>
      </c>
      <c r="BP567" s="124">
        <v>0</v>
      </c>
      <c r="BQ567" s="125">
        <v>0</v>
      </c>
      <c r="BR567" s="123">
        <v>0</v>
      </c>
      <c r="BS567" s="124">
        <v>0</v>
      </c>
      <c r="BT567" s="124">
        <v>0</v>
      </c>
      <c r="BU567" s="125">
        <v>0</v>
      </c>
      <c r="BV567" s="123">
        <v>0</v>
      </c>
      <c r="BW567" s="124">
        <v>0</v>
      </c>
      <c r="BX567" s="124">
        <v>0</v>
      </c>
      <c r="BY567" s="125">
        <v>0</v>
      </c>
      <c r="BZ567" s="123">
        <v>0</v>
      </c>
      <c r="CA567" s="124">
        <v>0</v>
      </c>
      <c r="CB567" s="124">
        <v>0</v>
      </c>
      <c r="CC567" s="125">
        <v>0</v>
      </c>
      <c r="CD567" s="123">
        <v>0</v>
      </c>
      <c r="CE567" s="124">
        <v>0</v>
      </c>
      <c r="CF567" s="124">
        <v>0</v>
      </c>
      <c r="CG567" s="125">
        <v>0</v>
      </c>
      <c r="CH567" s="123">
        <v>0</v>
      </c>
      <c r="CI567" s="124">
        <v>0</v>
      </c>
      <c r="CJ567" s="124">
        <v>0</v>
      </c>
      <c r="CK567" s="125">
        <v>0</v>
      </c>
      <c r="CL567" s="123">
        <v>0</v>
      </c>
      <c r="CM567" s="124">
        <v>0</v>
      </c>
      <c r="CN567" s="124">
        <v>0</v>
      </c>
      <c r="CO567" s="125">
        <v>0</v>
      </c>
      <c r="CP567" s="123">
        <v>0</v>
      </c>
      <c r="CQ567" s="124">
        <v>0</v>
      </c>
      <c r="CR567" s="124">
        <v>0</v>
      </c>
      <c r="CS567" s="125">
        <v>0</v>
      </c>
      <c r="CT567" s="123">
        <v>0</v>
      </c>
      <c r="CU567" s="124">
        <v>0</v>
      </c>
      <c r="CV567" s="124">
        <v>0</v>
      </c>
      <c r="CW567" s="125">
        <v>0</v>
      </c>
      <c r="CX567" s="123">
        <v>0</v>
      </c>
      <c r="CY567" s="124">
        <v>0</v>
      </c>
      <c r="CZ567" s="124">
        <v>0</v>
      </c>
      <c r="DA567" s="125">
        <v>0</v>
      </c>
      <c r="DB567" s="123">
        <v>0</v>
      </c>
      <c r="DC567" s="124">
        <v>0</v>
      </c>
      <c r="DD567" s="124">
        <v>0</v>
      </c>
      <c r="DE567" s="125">
        <v>0</v>
      </c>
      <c r="DF567" s="123">
        <v>0</v>
      </c>
      <c r="DG567" s="124">
        <v>0</v>
      </c>
      <c r="DH567" s="124">
        <v>0</v>
      </c>
      <c r="DI567" s="125">
        <v>0</v>
      </c>
      <c r="DT567" s="124">
        <v>0</v>
      </c>
      <c r="DU567" s="124">
        <v>0</v>
      </c>
      <c r="DV567" s="124">
        <v>0</v>
      </c>
      <c r="DW567" s="124">
        <v>0</v>
      </c>
      <c r="DX567" s="124">
        <v>0</v>
      </c>
      <c r="DY567" s="124">
        <v>0</v>
      </c>
      <c r="DZ567" s="124">
        <v>0</v>
      </c>
      <c r="EA567" s="124">
        <v>0</v>
      </c>
      <c r="EB567" s="124">
        <v>0</v>
      </c>
      <c r="EC567" s="124">
        <v>0</v>
      </c>
      <c r="ED567" s="124">
        <v>0</v>
      </c>
      <c r="EE567" s="124">
        <v>0</v>
      </c>
      <c r="EF567" s="124">
        <v>0</v>
      </c>
      <c r="EG567" s="124">
        <v>0</v>
      </c>
      <c r="EH567" s="124">
        <v>0</v>
      </c>
      <c r="EI567" s="124">
        <v>0</v>
      </c>
      <c r="EJ567" s="124">
        <v>0</v>
      </c>
      <c r="EK567" s="124">
        <v>0</v>
      </c>
    </row>
    <row r="568" spans="1:141" outlineLevel="2" x14ac:dyDescent="0.25">
      <c r="A568" s="90"/>
      <c r="B568" s="90"/>
      <c r="C568" s="90"/>
      <c r="D568" s="90"/>
      <c r="E568" t="str">
        <f>CONCATENATE("- ", $N$7,":")</f>
        <v>- Upside:</v>
      </c>
      <c r="F568" s="100"/>
      <c r="I568" s="101"/>
      <c r="J568" s="100"/>
      <c r="M568" s="101"/>
      <c r="N568" s="100"/>
      <c r="Q568" s="101"/>
      <c r="R568" s="100"/>
      <c r="U568" s="101"/>
      <c r="V568" s="100"/>
      <c r="Y568" s="101"/>
      <c r="Z568" s="100"/>
      <c r="AC568" s="101"/>
      <c r="AD568" s="100"/>
      <c r="AG568" s="101"/>
      <c r="AH568" s="100"/>
      <c r="AK568" s="101"/>
      <c r="AL568" s="100"/>
      <c r="AO568" s="101"/>
      <c r="AP568" s="123">
        <v>0</v>
      </c>
      <c r="AQ568" s="124">
        <v>0</v>
      </c>
      <c r="AR568" s="124">
        <v>0</v>
      </c>
      <c r="AS568" s="125">
        <v>0</v>
      </c>
      <c r="AT568" s="123">
        <v>0</v>
      </c>
      <c r="AU568" s="124">
        <v>0</v>
      </c>
      <c r="AV568" s="124">
        <v>0</v>
      </c>
      <c r="AW568" s="125">
        <v>0</v>
      </c>
      <c r="AX568" s="123">
        <v>0</v>
      </c>
      <c r="AY568" s="124">
        <v>0</v>
      </c>
      <c r="AZ568" s="124">
        <v>0</v>
      </c>
      <c r="BA568" s="125">
        <v>0</v>
      </c>
      <c r="BB568" s="123">
        <v>0</v>
      </c>
      <c r="BC568" s="124">
        <v>0</v>
      </c>
      <c r="BD568" s="124">
        <v>0</v>
      </c>
      <c r="BE568" s="125">
        <v>0</v>
      </c>
      <c r="BF568" s="123">
        <v>0</v>
      </c>
      <c r="BG568" s="124">
        <v>0</v>
      </c>
      <c r="BH568" s="124">
        <v>0</v>
      </c>
      <c r="BI568" s="125">
        <v>0</v>
      </c>
      <c r="BJ568" s="123">
        <v>0</v>
      </c>
      <c r="BK568" s="124">
        <v>0</v>
      </c>
      <c r="BL568" s="124">
        <v>0</v>
      </c>
      <c r="BM568" s="125">
        <v>0</v>
      </c>
      <c r="BN568" s="123">
        <v>0</v>
      </c>
      <c r="BO568" s="124">
        <v>0</v>
      </c>
      <c r="BP568" s="124">
        <v>0</v>
      </c>
      <c r="BQ568" s="125">
        <v>0</v>
      </c>
      <c r="BR568" s="123">
        <v>0</v>
      </c>
      <c r="BS568" s="124">
        <v>0</v>
      </c>
      <c r="BT568" s="124">
        <v>0</v>
      </c>
      <c r="BU568" s="125">
        <v>0</v>
      </c>
      <c r="BV568" s="123">
        <v>0</v>
      </c>
      <c r="BW568" s="124">
        <v>0</v>
      </c>
      <c r="BX568" s="124">
        <v>0</v>
      </c>
      <c r="BY568" s="125">
        <v>0</v>
      </c>
      <c r="BZ568" s="123">
        <v>0</v>
      </c>
      <c r="CA568" s="124">
        <v>0</v>
      </c>
      <c r="CB568" s="124">
        <v>0</v>
      </c>
      <c r="CC568" s="125">
        <v>0</v>
      </c>
      <c r="CD568" s="123">
        <v>0</v>
      </c>
      <c r="CE568" s="124">
        <v>0</v>
      </c>
      <c r="CF568" s="124">
        <v>0</v>
      </c>
      <c r="CG568" s="125">
        <v>0</v>
      </c>
      <c r="CH568" s="123">
        <v>0</v>
      </c>
      <c r="CI568" s="124">
        <v>0</v>
      </c>
      <c r="CJ568" s="124">
        <v>0</v>
      </c>
      <c r="CK568" s="125">
        <v>0</v>
      </c>
      <c r="CL568" s="123">
        <v>0</v>
      </c>
      <c r="CM568" s="124">
        <v>0</v>
      </c>
      <c r="CN568" s="124">
        <v>0</v>
      </c>
      <c r="CO568" s="125">
        <v>0</v>
      </c>
      <c r="CP568" s="123">
        <v>0</v>
      </c>
      <c r="CQ568" s="124">
        <v>0</v>
      </c>
      <c r="CR568" s="124">
        <v>0</v>
      </c>
      <c r="CS568" s="125">
        <v>0</v>
      </c>
      <c r="CT568" s="123">
        <v>0</v>
      </c>
      <c r="CU568" s="124">
        <v>0</v>
      </c>
      <c r="CV568" s="124">
        <v>0</v>
      </c>
      <c r="CW568" s="125">
        <v>0</v>
      </c>
      <c r="CX568" s="123">
        <v>0</v>
      </c>
      <c r="CY568" s="124">
        <v>0</v>
      </c>
      <c r="CZ568" s="124">
        <v>0</v>
      </c>
      <c r="DA568" s="125">
        <v>0</v>
      </c>
      <c r="DB568" s="123">
        <v>0</v>
      </c>
      <c r="DC568" s="124">
        <v>0</v>
      </c>
      <c r="DD568" s="124">
        <v>0</v>
      </c>
      <c r="DE568" s="125">
        <v>0</v>
      </c>
      <c r="DF568" s="123">
        <v>0</v>
      </c>
      <c r="DG568" s="124">
        <v>0</v>
      </c>
      <c r="DH568" s="124">
        <v>0</v>
      </c>
      <c r="DI568" s="125">
        <v>0</v>
      </c>
      <c r="DT568" s="124">
        <v>0</v>
      </c>
      <c r="DU568" s="124">
        <v>0</v>
      </c>
      <c r="DV568" s="124">
        <v>0</v>
      </c>
      <c r="DW568" s="124">
        <v>0</v>
      </c>
      <c r="DX568" s="124">
        <v>0</v>
      </c>
      <c r="DY568" s="124">
        <v>0</v>
      </c>
      <c r="DZ568" s="124">
        <v>0</v>
      </c>
      <c r="EA568" s="124">
        <v>0</v>
      </c>
      <c r="EB568" s="124">
        <v>0</v>
      </c>
      <c r="EC568" s="124">
        <v>0</v>
      </c>
      <c r="ED568" s="124">
        <v>0</v>
      </c>
      <c r="EE568" s="124">
        <v>0</v>
      </c>
      <c r="EF568" s="124">
        <v>0</v>
      </c>
      <c r="EG568" s="124">
        <v>0</v>
      </c>
      <c r="EH568" s="124">
        <v>0</v>
      </c>
      <c r="EI568" s="124">
        <v>0</v>
      </c>
      <c r="EJ568" s="124">
        <v>0</v>
      </c>
      <c r="EK568" s="124">
        <v>0</v>
      </c>
    </row>
    <row r="569" spans="1:141" outlineLevel="2" x14ac:dyDescent="0.25">
      <c r="A569" s="90"/>
      <c r="B569" s="90"/>
      <c r="C569" s="90"/>
      <c r="D569" s="90"/>
      <c r="E569" t="str">
        <f>CONCATENATE("- ", $N$8,":")</f>
        <v>- Downside:</v>
      </c>
      <c r="F569" s="100"/>
      <c r="I569" s="101"/>
      <c r="J569" s="100"/>
      <c r="M569" s="101"/>
      <c r="N569" s="100"/>
      <c r="Q569" s="101"/>
      <c r="R569" s="100"/>
      <c r="U569" s="101"/>
      <c r="V569" s="100"/>
      <c r="Y569" s="101"/>
      <c r="Z569" s="100"/>
      <c r="AC569" s="101"/>
      <c r="AD569" s="100"/>
      <c r="AG569" s="101"/>
      <c r="AH569" s="100"/>
      <c r="AK569" s="101"/>
      <c r="AL569" s="100"/>
      <c r="AO569" s="101"/>
      <c r="AP569" s="123">
        <v>0</v>
      </c>
      <c r="AQ569" s="124">
        <v>0</v>
      </c>
      <c r="AR569" s="124">
        <v>0</v>
      </c>
      <c r="AS569" s="125">
        <v>0</v>
      </c>
      <c r="AT569" s="123">
        <v>0</v>
      </c>
      <c r="AU569" s="124">
        <v>0</v>
      </c>
      <c r="AV569" s="124">
        <v>0</v>
      </c>
      <c r="AW569" s="125">
        <v>0</v>
      </c>
      <c r="AX569" s="123">
        <v>0</v>
      </c>
      <c r="AY569" s="124">
        <v>0</v>
      </c>
      <c r="AZ569" s="124">
        <v>0</v>
      </c>
      <c r="BA569" s="125">
        <v>0</v>
      </c>
      <c r="BB569" s="123">
        <v>0</v>
      </c>
      <c r="BC569" s="124">
        <v>0</v>
      </c>
      <c r="BD569" s="124">
        <v>0</v>
      </c>
      <c r="BE569" s="125">
        <v>0</v>
      </c>
      <c r="BF569" s="123">
        <v>0</v>
      </c>
      <c r="BG569" s="124">
        <v>0</v>
      </c>
      <c r="BH569" s="124">
        <v>0</v>
      </c>
      <c r="BI569" s="125">
        <v>0</v>
      </c>
      <c r="BJ569" s="123">
        <v>0</v>
      </c>
      <c r="BK569" s="124">
        <v>0</v>
      </c>
      <c r="BL569" s="124">
        <v>0</v>
      </c>
      <c r="BM569" s="125">
        <v>0</v>
      </c>
      <c r="BN569" s="123">
        <v>0</v>
      </c>
      <c r="BO569" s="124">
        <v>0</v>
      </c>
      <c r="BP569" s="124">
        <v>0</v>
      </c>
      <c r="BQ569" s="125">
        <v>0</v>
      </c>
      <c r="BR569" s="123">
        <v>0</v>
      </c>
      <c r="BS569" s="124">
        <v>0</v>
      </c>
      <c r="BT569" s="124">
        <v>0</v>
      </c>
      <c r="BU569" s="125">
        <v>0</v>
      </c>
      <c r="BV569" s="123">
        <v>0</v>
      </c>
      <c r="BW569" s="124">
        <v>0</v>
      </c>
      <c r="BX569" s="124">
        <v>0</v>
      </c>
      <c r="BY569" s="125">
        <v>0</v>
      </c>
      <c r="BZ569" s="123">
        <v>0</v>
      </c>
      <c r="CA569" s="124">
        <v>0</v>
      </c>
      <c r="CB569" s="124">
        <v>0</v>
      </c>
      <c r="CC569" s="125">
        <v>0</v>
      </c>
      <c r="CD569" s="123">
        <v>0</v>
      </c>
      <c r="CE569" s="124">
        <v>0</v>
      </c>
      <c r="CF569" s="124">
        <v>0</v>
      </c>
      <c r="CG569" s="125">
        <v>0</v>
      </c>
      <c r="CH569" s="123">
        <v>0</v>
      </c>
      <c r="CI569" s="124">
        <v>0</v>
      </c>
      <c r="CJ569" s="124">
        <v>0</v>
      </c>
      <c r="CK569" s="125">
        <v>0</v>
      </c>
      <c r="CL569" s="123">
        <v>0</v>
      </c>
      <c r="CM569" s="124">
        <v>0</v>
      </c>
      <c r="CN569" s="124">
        <v>0</v>
      </c>
      <c r="CO569" s="125">
        <v>0</v>
      </c>
      <c r="CP569" s="123">
        <v>0</v>
      </c>
      <c r="CQ569" s="124">
        <v>0</v>
      </c>
      <c r="CR569" s="124">
        <v>0</v>
      </c>
      <c r="CS569" s="125">
        <v>0</v>
      </c>
      <c r="CT569" s="123">
        <v>0</v>
      </c>
      <c r="CU569" s="124">
        <v>0</v>
      </c>
      <c r="CV569" s="124">
        <v>0</v>
      </c>
      <c r="CW569" s="125">
        <v>0</v>
      </c>
      <c r="CX569" s="123">
        <v>0</v>
      </c>
      <c r="CY569" s="124">
        <v>0</v>
      </c>
      <c r="CZ569" s="124">
        <v>0</v>
      </c>
      <c r="DA569" s="125">
        <v>0</v>
      </c>
      <c r="DB569" s="123">
        <v>0</v>
      </c>
      <c r="DC569" s="124">
        <v>0</v>
      </c>
      <c r="DD569" s="124">
        <v>0</v>
      </c>
      <c r="DE569" s="125">
        <v>0</v>
      </c>
      <c r="DF569" s="123">
        <v>0</v>
      </c>
      <c r="DG569" s="124">
        <v>0</v>
      </c>
      <c r="DH569" s="124">
        <v>0</v>
      </c>
      <c r="DI569" s="125">
        <v>0</v>
      </c>
      <c r="DT569" s="124">
        <v>0</v>
      </c>
      <c r="DU569" s="124">
        <v>0</v>
      </c>
      <c r="DV569" s="124">
        <v>0</v>
      </c>
      <c r="DW569" s="124">
        <v>0</v>
      </c>
      <c r="DX569" s="124">
        <v>0</v>
      </c>
      <c r="DY569" s="124">
        <v>0</v>
      </c>
      <c r="DZ569" s="124">
        <v>0</v>
      </c>
      <c r="EA569" s="124">
        <v>0</v>
      </c>
      <c r="EB569" s="124">
        <v>0</v>
      </c>
      <c r="EC569" s="124">
        <v>0</v>
      </c>
      <c r="ED569" s="124">
        <v>0</v>
      </c>
      <c r="EE569" s="124">
        <v>0</v>
      </c>
      <c r="EF569" s="124">
        <v>0</v>
      </c>
      <c r="EG569" s="124">
        <v>0</v>
      </c>
      <c r="EH569" s="124">
        <v>0</v>
      </c>
      <c r="EI569" s="124">
        <v>0</v>
      </c>
      <c r="EJ569" s="124">
        <v>0</v>
      </c>
      <c r="EK569" s="124">
        <v>0</v>
      </c>
    </row>
    <row r="570" spans="1:141" outlineLevel="2" x14ac:dyDescent="0.25">
      <c r="A570" s="90"/>
      <c r="B570" s="90"/>
      <c r="C570" s="90"/>
      <c r="D570" s="90"/>
      <c r="E570" t="str">
        <f>CONCATENATE("- ", $N$9,":")</f>
        <v>- Management:</v>
      </c>
      <c r="F570" s="100"/>
      <c r="I570" s="101"/>
      <c r="J570" s="100"/>
      <c r="M570" s="101"/>
      <c r="N570" s="100"/>
      <c r="Q570" s="101"/>
      <c r="R570" s="100"/>
      <c r="U570" s="101"/>
      <c r="V570" s="100"/>
      <c r="Y570" s="101"/>
      <c r="Z570" s="100"/>
      <c r="AC570" s="101"/>
      <c r="AD570" s="100"/>
      <c r="AG570" s="101"/>
      <c r="AH570" s="100"/>
      <c r="AK570" s="101"/>
      <c r="AL570" s="100"/>
      <c r="AO570" s="101"/>
      <c r="AP570" s="123">
        <v>0</v>
      </c>
      <c r="AQ570" s="124">
        <v>0</v>
      </c>
      <c r="AR570" s="124">
        <v>0</v>
      </c>
      <c r="AS570" s="125">
        <v>0</v>
      </c>
      <c r="AT570" s="123">
        <v>0</v>
      </c>
      <c r="AU570" s="124">
        <v>0</v>
      </c>
      <c r="AV570" s="124">
        <v>0</v>
      </c>
      <c r="AW570" s="125">
        <v>0</v>
      </c>
      <c r="AX570" s="123">
        <v>0</v>
      </c>
      <c r="AY570" s="124">
        <v>0</v>
      </c>
      <c r="AZ570" s="124">
        <v>0</v>
      </c>
      <c r="BA570" s="125">
        <v>0</v>
      </c>
      <c r="BB570" s="123">
        <v>0</v>
      </c>
      <c r="BC570" s="124">
        <v>0</v>
      </c>
      <c r="BD570" s="124">
        <v>0</v>
      </c>
      <c r="BE570" s="125">
        <v>0</v>
      </c>
      <c r="BF570" s="123">
        <v>0</v>
      </c>
      <c r="BG570" s="124">
        <v>0</v>
      </c>
      <c r="BH570" s="124">
        <v>0</v>
      </c>
      <c r="BI570" s="125">
        <v>0</v>
      </c>
      <c r="BJ570" s="123">
        <v>0</v>
      </c>
      <c r="BK570" s="124">
        <v>0</v>
      </c>
      <c r="BL570" s="124">
        <v>0</v>
      </c>
      <c r="BM570" s="125">
        <v>0</v>
      </c>
      <c r="BN570" s="123">
        <v>0</v>
      </c>
      <c r="BO570" s="124">
        <v>0</v>
      </c>
      <c r="BP570" s="124">
        <v>0</v>
      </c>
      <c r="BQ570" s="125">
        <v>0</v>
      </c>
      <c r="BR570" s="123">
        <v>0</v>
      </c>
      <c r="BS570" s="124">
        <v>0</v>
      </c>
      <c r="BT570" s="124">
        <v>0</v>
      </c>
      <c r="BU570" s="125">
        <v>0</v>
      </c>
      <c r="BV570" s="123">
        <v>0</v>
      </c>
      <c r="BW570" s="124">
        <v>0</v>
      </c>
      <c r="BX570" s="124">
        <v>0</v>
      </c>
      <c r="BY570" s="125">
        <v>0</v>
      </c>
      <c r="BZ570" s="123">
        <v>0</v>
      </c>
      <c r="CA570" s="124">
        <v>0</v>
      </c>
      <c r="CB570" s="124">
        <v>0</v>
      </c>
      <c r="CC570" s="125">
        <v>0</v>
      </c>
      <c r="CD570" s="123">
        <v>0</v>
      </c>
      <c r="CE570" s="124">
        <v>0</v>
      </c>
      <c r="CF570" s="124">
        <v>0</v>
      </c>
      <c r="CG570" s="125">
        <v>0</v>
      </c>
      <c r="CH570" s="123">
        <v>0</v>
      </c>
      <c r="CI570" s="124">
        <v>0</v>
      </c>
      <c r="CJ570" s="124">
        <v>0</v>
      </c>
      <c r="CK570" s="125">
        <v>0</v>
      </c>
      <c r="CL570" s="123">
        <v>0</v>
      </c>
      <c r="CM570" s="124">
        <v>0</v>
      </c>
      <c r="CN570" s="124">
        <v>0</v>
      </c>
      <c r="CO570" s="125">
        <v>0</v>
      </c>
      <c r="CP570" s="123">
        <v>0</v>
      </c>
      <c r="CQ570" s="124">
        <v>0</v>
      </c>
      <c r="CR570" s="124">
        <v>0</v>
      </c>
      <c r="CS570" s="125">
        <v>0</v>
      </c>
      <c r="CT570" s="123">
        <v>0</v>
      </c>
      <c r="CU570" s="124">
        <v>0</v>
      </c>
      <c r="CV570" s="124">
        <v>0</v>
      </c>
      <c r="CW570" s="125">
        <v>0</v>
      </c>
      <c r="CX570" s="123">
        <v>0</v>
      </c>
      <c r="CY570" s="124">
        <v>0</v>
      </c>
      <c r="CZ570" s="124">
        <v>0</v>
      </c>
      <c r="DA570" s="125">
        <v>0</v>
      </c>
      <c r="DB570" s="123">
        <v>0</v>
      </c>
      <c r="DC570" s="124">
        <v>0</v>
      </c>
      <c r="DD570" s="124">
        <v>0</v>
      </c>
      <c r="DE570" s="125">
        <v>0</v>
      </c>
      <c r="DF570" s="123">
        <v>0</v>
      </c>
      <c r="DG570" s="124">
        <v>0</v>
      </c>
      <c r="DH570" s="124">
        <v>0</v>
      </c>
      <c r="DI570" s="125">
        <v>0</v>
      </c>
      <c r="DT570" s="124">
        <v>0</v>
      </c>
      <c r="DU570" s="124">
        <v>0</v>
      </c>
      <c r="DV570" s="124">
        <v>0</v>
      </c>
      <c r="DW570" s="124">
        <v>0</v>
      </c>
      <c r="DX570" s="124">
        <v>0</v>
      </c>
      <c r="DY570" s="124">
        <v>0</v>
      </c>
      <c r="DZ570" s="124">
        <v>0</v>
      </c>
      <c r="EA570" s="124">
        <v>0</v>
      </c>
      <c r="EB570" s="124">
        <v>0</v>
      </c>
      <c r="EC570" s="124">
        <v>0</v>
      </c>
      <c r="ED570" s="124">
        <v>0</v>
      </c>
      <c r="EE570" s="124">
        <v>0</v>
      </c>
      <c r="EF570" s="124">
        <v>0</v>
      </c>
      <c r="EG570" s="124">
        <v>0</v>
      </c>
      <c r="EH570" s="124">
        <v>0</v>
      </c>
      <c r="EI570" s="124">
        <v>0</v>
      </c>
      <c r="EJ570" s="124">
        <v>0</v>
      </c>
      <c r="EK570" s="124">
        <v>0</v>
      </c>
    </row>
    <row r="571" spans="1:141" outlineLevel="2" x14ac:dyDescent="0.25">
      <c r="A571" s="90"/>
      <c r="B571" s="90"/>
      <c r="C571" s="90"/>
      <c r="D571" s="90"/>
      <c r="E571" t="str">
        <f>CONCATENATE("- ", $N$10,":")</f>
        <v>- Default:</v>
      </c>
      <c r="F571" s="100"/>
      <c r="I571" s="101"/>
      <c r="J571" s="100"/>
      <c r="M571" s="101"/>
      <c r="N571" s="100"/>
      <c r="Q571" s="101"/>
      <c r="R571" s="100"/>
      <c r="U571" s="101"/>
      <c r="V571" s="100"/>
      <c r="Y571" s="101"/>
      <c r="Z571" s="100"/>
      <c r="AC571" s="101"/>
      <c r="AD571" s="100"/>
      <c r="AG571" s="101"/>
      <c r="AH571" s="100"/>
      <c r="AK571" s="101"/>
      <c r="AL571" s="100"/>
      <c r="AO571" s="101"/>
      <c r="AP571" s="123">
        <v>0</v>
      </c>
      <c r="AQ571" s="124">
        <v>0</v>
      </c>
      <c r="AR571" s="124">
        <v>0</v>
      </c>
      <c r="AS571" s="125">
        <v>0</v>
      </c>
      <c r="AT571" s="123">
        <v>0</v>
      </c>
      <c r="AU571" s="124">
        <v>0</v>
      </c>
      <c r="AV571" s="124">
        <v>0</v>
      </c>
      <c r="AW571" s="125">
        <v>0</v>
      </c>
      <c r="AX571" s="123">
        <v>0</v>
      </c>
      <c r="AY571" s="124">
        <v>0</v>
      </c>
      <c r="AZ571" s="124">
        <v>0</v>
      </c>
      <c r="BA571" s="125">
        <v>0</v>
      </c>
      <c r="BB571" s="123">
        <v>0</v>
      </c>
      <c r="BC571" s="124">
        <v>0</v>
      </c>
      <c r="BD571" s="124">
        <v>0</v>
      </c>
      <c r="BE571" s="125">
        <v>0</v>
      </c>
      <c r="BF571" s="123">
        <v>0</v>
      </c>
      <c r="BG571" s="124">
        <v>0</v>
      </c>
      <c r="BH571" s="124">
        <v>0</v>
      </c>
      <c r="BI571" s="125">
        <v>0</v>
      </c>
      <c r="BJ571" s="123">
        <v>0</v>
      </c>
      <c r="BK571" s="124">
        <v>0</v>
      </c>
      <c r="BL571" s="124">
        <v>0</v>
      </c>
      <c r="BM571" s="125">
        <v>0</v>
      </c>
      <c r="BN571" s="123">
        <v>0</v>
      </c>
      <c r="BO571" s="124">
        <v>0</v>
      </c>
      <c r="BP571" s="124">
        <v>0</v>
      </c>
      <c r="BQ571" s="125">
        <v>0</v>
      </c>
      <c r="BR571" s="123">
        <v>0</v>
      </c>
      <c r="BS571" s="124">
        <v>0</v>
      </c>
      <c r="BT571" s="124">
        <v>0</v>
      </c>
      <c r="BU571" s="125">
        <v>0</v>
      </c>
      <c r="BV571" s="123">
        <v>0</v>
      </c>
      <c r="BW571" s="124">
        <v>0</v>
      </c>
      <c r="BX571" s="124">
        <v>0</v>
      </c>
      <c r="BY571" s="125">
        <v>0</v>
      </c>
      <c r="BZ571" s="123">
        <v>0</v>
      </c>
      <c r="CA571" s="124">
        <v>0</v>
      </c>
      <c r="CB571" s="124">
        <v>0</v>
      </c>
      <c r="CC571" s="125">
        <v>0</v>
      </c>
      <c r="CD571" s="123">
        <v>0</v>
      </c>
      <c r="CE571" s="124">
        <v>0</v>
      </c>
      <c r="CF571" s="124">
        <v>0</v>
      </c>
      <c r="CG571" s="125">
        <v>0</v>
      </c>
      <c r="CH571" s="123">
        <v>0</v>
      </c>
      <c r="CI571" s="124">
        <v>0</v>
      </c>
      <c r="CJ571" s="124">
        <v>0</v>
      </c>
      <c r="CK571" s="125">
        <v>0</v>
      </c>
      <c r="CL571" s="123">
        <v>0</v>
      </c>
      <c r="CM571" s="124">
        <v>0</v>
      </c>
      <c r="CN571" s="124">
        <v>0</v>
      </c>
      <c r="CO571" s="125">
        <v>0</v>
      </c>
      <c r="CP571" s="123">
        <v>0</v>
      </c>
      <c r="CQ571" s="124">
        <v>0</v>
      </c>
      <c r="CR571" s="124">
        <v>0</v>
      </c>
      <c r="CS571" s="125">
        <v>0</v>
      </c>
      <c r="CT571" s="123">
        <v>0</v>
      </c>
      <c r="CU571" s="124">
        <v>0</v>
      </c>
      <c r="CV571" s="124">
        <v>0</v>
      </c>
      <c r="CW571" s="125">
        <v>0</v>
      </c>
      <c r="CX571" s="123">
        <v>0</v>
      </c>
      <c r="CY571" s="124">
        <v>0</v>
      </c>
      <c r="CZ571" s="124">
        <v>0</v>
      </c>
      <c r="DA571" s="125">
        <v>0</v>
      </c>
      <c r="DB571" s="123">
        <v>0</v>
      </c>
      <c r="DC571" s="124">
        <v>0</v>
      </c>
      <c r="DD571" s="124">
        <v>0</v>
      </c>
      <c r="DE571" s="125">
        <v>0</v>
      </c>
      <c r="DF571" s="123">
        <v>0</v>
      </c>
      <c r="DG571" s="124">
        <v>0</v>
      </c>
      <c r="DH571" s="124">
        <v>0</v>
      </c>
      <c r="DI571" s="125">
        <v>0</v>
      </c>
      <c r="DT571" s="124"/>
      <c r="DU571" s="124">
        <f ca="1">DT555</f>
        <v>4.8488230852565574E-2</v>
      </c>
      <c r="DV571" s="124">
        <f t="shared" ref="DV571:EK571" ca="1" si="872">DU571</f>
        <v>4.8488230852565574E-2</v>
      </c>
      <c r="DW571" s="124">
        <f t="shared" ca="1" si="872"/>
        <v>4.8488230852565574E-2</v>
      </c>
      <c r="DX571" s="124">
        <f t="shared" ca="1" si="872"/>
        <v>4.8488230852565574E-2</v>
      </c>
      <c r="DY571" s="124">
        <f t="shared" ca="1" si="872"/>
        <v>4.8488230852565574E-2</v>
      </c>
      <c r="DZ571" s="124">
        <f t="shared" ca="1" si="872"/>
        <v>4.8488230852565574E-2</v>
      </c>
      <c r="EA571" s="124">
        <f t="shared" ca="1" si="872"/>
        <v>4.8488230852565574E-2</v>
      </c>
      <c r="EB571" s="124">
        <f t="shared" ca="1" si="872"/>
        <v>4.8488230852565574E-2</v>
      </c>
      <c r="EC571" s="124">
        <f t="shared" ca="1" si="872"/>
        <v>4.8488230852565574E-2</v>
      </c>
      <c r="ED571" s="124">
        <f t="shared" ca="1" si="872"/>
        <v>4.8488230852565574E-2</v>
      </c>
      <c r="EE571" s="124">
        <f t="shared" ca="1" si="872"/>
        <v>4.8488230852565574E-2</v>
      </c>
      <c r="EF571" s="124">
        <f t="shared" ca="1" si="872"/>
        <v>4.8488230852565574E-2</v>
      </c>
      <c r="EG571" s="124">
        <f t="shared" ca="1" si="872"/>
        <v>4.8488230852565574E-2</v>
      </c>
      <c r="EH571" s="124">
        <f t="shared" ca="1" si="872"/>
        <v>4.8488230852565574E-2</v>
      </c>
      <c r="EI571" s="124">
        <f t="shared" ca="1" si="872"/>
        <v>4.8488230852565574E-2</v>
      </c>
      <c r="EJ571" s="124">
        <f t="shared" ca="1" si="872"/>
        <v>4.8488230852565574E-2</v>
      </c>
      <c r="EK571" s="124">
        <f t="shared" ca="1" si="872"/>
        <v>4.8488230852565574E-2</v>
      </c>
    </row>
    <row r="572" spans="1:141" outlineLevel="2" x14ac:dyDescent="0.25">
      <c r="A572" s="129"/>
      <c r="B572" s="129"/>
      <c r="C572" s="129"/>
      <c r="D572" s="129"/>
      <c r="E572" s="122"/>
      <c r="F572" s="130"/>
      <c r="G572" s="122"/>
      <c r="H572" s="122"/>
      <c r="I572" s="122"/>
      <c r="J572" s="130"/>
      <c r="K572" s="122"/>
      <c r="L572" s="122"/>
      <c r="M572" s="122"/>
      <c r="N572" s="130"/>
      <c r="O572" s="122"/>
      <c r="P572" s="122"/>
      <c r="Q572" s="122"/>
      <c r="R572" s="130"/>
      <c r="S572" s="122"/>
      <c r="T572" s="122"/>
      <c r="U572" s="122"/>
      <c r="V572" s="130"/>
      <c r="W572" s="122"/>
      <c r="X572" s="122"/>
      <c r="Y572" s="122"/>
      <c r="Z572" s="130"/>
      <c r="AA572" s="122"/>
      <c r="AB572" s="122"/>
      <c r="AC572" s="122"/>
      <c r="AD572" s="130"/>
      <c r="AE572" s="122"/>
      <c r="AF572" s="122"/>
      <c r="AG572" s="122"/>
      <c r="AH572" s="130"/>
      <c r="AI572" s="122"/>
      <c r="AJ572" s="122"/>
      <c r="AK572" s="122"/>
      <c r="AL572" s="130"/>
      <c r="AM572" s="122"/>
      <c r="AN572" s="122"/>
      <c r="AO572" s="122"/>
      <c r="AP572" s="130"/>
      <c r="AQ572" s="122"/>
      <c r="AR572" s="122"/>
      <c r="AS572" s="122"/>
      <c r="AT572" s="130"/>
      <c r="AU572" s="122"/>
      <c r="AV572" s="122"/>
      <c r="AW572" s="122"/>
      <c r="AX572" s="130"/>
      <c r="AY572" s="122"/>
      <c r="AZ572" s="122"/>
      <c r="BA572" s="122"/>
      <c r="BB572" s="130"/>
      <c r="BC572" s="122"/>
      <c r="BD572" s="122"/>
      <c r="BE572" s="122"/>
      <c r="BF572" s="130"/>
      <c r="BG572" s="122"/>
      <c r="BH572" s="122"/>
      <c r="BI572" s="122"/>
      <c r="BJ572" s="130"/>
      <c r="BK572" s="122"/>
      <c r="BL572" s="122"/>
      <c r="BM572" s="122"/>
      <c r="BN572" s="130"/>
      <c r="BO572" s="122"/>
      <c r="BP572" s="122"/>
      <c r="BQ572" s="122"/>
      <c r="BR572" s="130"/>
      <c r="BS572" s="122"/>
      <c r="BT572" s="122"/>
      <c r="BU572" s="122"/>
      <c r="BV572" s="130"/>
      <c r="BW572" s="122"/>
      <c r="BX572" s="122"/>
      <c r="BY572" s="122"/>
      <c r="BZ572" s="130"/>
      <c r="CA572" s="122"/>
      <c r="CB572" s="122"/>
      <c r="CC572" s="122"/>
      <c r="CD572" s="130"/>
      <c r="CE572" s="122"/>
      <c r="CF572" s="122"/>
      <c r="CG572" s="122"/>
      <c r="CH572" s="130"/>
      <c r="CI572" s="122"/>
      <c r="CJ572" s="122"/>
      <c r="CK572" s="122"/>
      <c r="CL572" s="130"/>
      <c r="CM572" s="122"/>
      <c r="CN572" s="122"/>
      <c r="CO572" s="122"/>
      <c r="CP572" s="130"/>
      <c r="CQ572" s="122"/>
      <c r="CR572" s="122"/>
      <c r="CS572" s="122"/>
      <c r="CT572" s="130"/>
      <c r="CU572" s="122"/>
      <c r="CV572" s="122"/>
      <c r="CW572" s="122"/>
      <c r="CX572" s="130"/>
      <c r="CY572" s="122"/>
      <c r="CZ572" s="122"/>
      <c r="DA572" s="122"/>
      <c r="DB572" s="130"/>
      <c r="DC572" s="122"/>
      <c r="DD572" s="122"/>
      <c r="DE572" s="122"/>
      <c r="DF572" s="130"/>
      <c r="DG572" s="122"/>
      <c r="DH572" s="122"/>
      <c r="DI572" s="131"/>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2"/>
      <c r="EI572" s="122"/>
      <c r="EJ572" s="122"/>
      <c r="EK572" s="122"/>
    </row>
    <row r="573" spans="1:141" outlineLevel="2" x14ac:dyDescent="0.25">
      <c r="A573" s="90"/>
      <c r="B573" s="90"/>
      <c r="C573" s="90"/>
      <c r="D573" s="90"/>
      <c r="F573" s="100"/>
      <c r="I573" s="101"/>
      <c r="J573" s="100"/>
      <c r="M573" s="101"/>
      <c r="N573" s="100"/>
      <c r="Q573" s="101"/>
      <c r="R573" s="100"/>
      <c r="U573" s="101"/>
      <c r="V573" s="100"/>
      <c r="Y573" s="101"/>
      <c r="Z573" s="100"/>
      <c r="AC573" s="101"/>
      <c r="AD573" s="100"/>
      <c r="AG573" s="101"/>
      <c r="AH573" s="100"/>
      <c r="AK573" s="101"/>
      <c r="AL573" s="100"/>
      <c r="AO573" s="101"/>
      <c r="AP573" s="100"/>
      <c r="AS573" s="101"/>
      <c r="AT573" s="100"/>
      <c r="AW573" s="101"/>
      <c r="AX573" s="100"/>
      <c r="BA573" s="101"/>
      <c r="BB573" s="100"/>
      <c r="BE573" s="101"/>
      <c r="BF573" s="100"/>
      <c r="BI573" s="101"/>
      <c r="BJ573" s="100"/>
      <c r="BM573" s="101"/>
      <c r="BN573" s="100"/>
      <c r="BQ573" s="101"/>
      <c r="BR573" s="100"/>
      <c r="BU573" s="101"/>
      <c r="BV573" s="100"/>
      <c r="BY573" s="101"/>
      <c r="BZ573" s="100"/>
      <c r="CC573" s="101"/>
      <c r="CD573" s="100"/>
      <c r="CG573" s="101"/>
      <c r="CH573" s="100"/>
      <c r="CK573" s="101"/>
      <c r="CL573" s="100"/>
      <c r="CO573" s="101"/>
      <c r="CP573" s="100"/>
      <c r="CS573" s="101"/>
      <c r="CT573" s="100"/>
      <c r="CW573" s="101"/>
      <c r="CX573" s="100"/>
      <c r="DA573" s="101"/>
      <c r="DB573" s="100"/>
      <c r="DE573" s="101"/>
      <c r="DF573" s="100"/>
      <c r="DI573" s="101"/>
    </row>
    <row r="574" spans="1:141" outlineLevel="2" x14ac:dyDescent="0.25">
      <c r="A574" s="90"/>
      <c r="B574" s="90"/>
      <c r="C574" s="111"/>
      <c r="D574" s="90"/>
      <c r="E574" s="132" t="s">
        <v>264</v>
      </c>
      <c r="F574" s="105">
        <f t="shared" ref="F574:AK574" ca="1" si="873">IF(ISNUMBER(F578),F578+IF($I$7=1,F576,0),IF(ISNUMBER(F580),F580+IF($I$7=1,F576,0),""))</f>
        <v>0</v>
      </c>
      <c r="G574" s="106">
        <f t="shared" ca="1" si="873"/>
        <v>0</v>
      </c>
      <c r="H574" s="106">
        <f t="shared" ca="1" si="873"/>
        <v>0</v>
      </c>
      <c r="I574" s="107">
        <f t="shared" ca="1" si="873"/>
        <v>0</v>
      </c>
      <c r="J574" s="105">
        <f t="shared" ca="1" si="873"/>
        <v>0</v>
      </c>
      <c r="K574" s="106">
        <f t="shared" ca="1" si="873"/>
        <v>0</v>
      </c>
      <c r="L574" s="106">
        <f t="shared" ca="1" si="873"/>
        <v>0</v>
      </c>
      <c r="M574" s="107">
        <f t="shared" ca="1" si="873"/>
        <v>0</v>
      </c>
      <c r="N574" s="105">
        <f t="shared" ca="1" si="873"/>
        <v>0</v>
      </c>
      <c r="O574" s="106">
        <f t="shared" ca="1" si="873"/>
        <v>0</v>
      </c>
      <c r="P574" s="106">
        <f t="shared" ca="1" si="873"/>
        <v>0</v>
      </c>
      <c r="Q574" s="107">
        <f t="shared" ca="1" si="873"/>
        <v>0</v>
      </c>
      <c r="R574" s="105">
        <f t="shared" ca="1" si="873"/>
        <v>0</v>
      </c>
      <c r="S574" s="106">
        <f t="shared" ca="1" si="873"/>
        <v>0</v>
      </c>
      <c r="T574" s="106">
        <f t="shared" ca="1" si="873"/>
        <v>0</v>
      </c>
      <c r="U574" s="107">
        <f t="shared" ca="1" si="873"/>
        <v>0</v>
      </c>
      <c r="V574" s="105">
        <f t="shared" ca="1" si="873"/>
        <v>0</v>
      </c>
      <c r="W574" s="106">
        <f t="shared" ca="1" si="873"/>
        <v>0</v>
      </c>
      <c r="X574" s="106">
        <f t="shared" ca="1" si="873"/>
        <v>0</v>
      </c>
      <c r="Y574" s="107">
        <f t="shared" ca="1" si="873"/>
        <v>0</v>
      </c>
      <c r="Z574" s="105">
        <f t="shared" ca="1" si="873"/>
        <v>0</v>
      </c>
      <c r="AA574" s="106">
        <f t="shared" ca="1" si="873"/>
        <v>0</v>
      </c>
      <c r="AB574" s="106">
        <f t="shared" ca="1" si="873"/>
        <v>0</v>
      </c>
      <c r="AC574" s="107">
        <f t="shared" ca="1" si="873"/>
        <v>0</v>
      </c>
      <c r="AD574" s="105">
        <f t="shared" ca="1" si="873"/>
        <v>0</v>
      </c>
      <c r="AE574" s="106">
        <f t="shared" ca="1" si="873"/>
        <v>0</v>
      </c>
      <c r="AF574" s="106">
        <f t="shared" ca="1" si="873"/>
        <v>0</v>
      </c>
      <c r="AG574" s="107">
        <f t="shared" ca="1" si="873"/>
        <v>0</v>
      </c>
      <c r="AH574" s="105">
        <f t="shared" ca="1" si="873"/>
        <v>0</v>
      </c>
      <c r="AI574" s="106">
        <f t="shared" ca="1" si="873"/>
        <v>0</v>
      </c>
      <c r="AJ574" s="106">
        <f t="shared" ca="1" si="873"/>
        <v>0</v>
      </c>
      <c r="AK574" s="107">
        <f t="shared" ca="1" si="873"/>
        <v>0</v>
      </c>
      <c r="AL574" s="105">
        <f t="shared" ref="AL574:BQ574" ca="1" si="874">IF(ISNUMBER(AL578),AL578+IF($I$7=1,AL576,0),IF(ISNUMBER(AL580),AL580+IF($I$7=1,AL576,0),""))</f>
        <v>0</v>
      </c>
      <c r="AM574" s="106">
        <f t="shared" ca="1" si="874"/>
        <v>0</v>
      </c>
      <c r="AN574" s="106">
        <f t="shared" ca="1" si="874"/>
        <v>0</v>
      </c>
      <c r="AO574" s="107">
        <f t="shared" ca="1" si="874"/>
        <v>0</v>
      </c>
      <c r="AP574" s="105">
        <f t="shared" ca="1" si="874"/>
        <v>0</v>
      </c>
      <c r="AQ574" s="106">
        <f t="shared" ca="1" si="874"/>
        <v>0</v>
      </c>
      <c r="AR574" s="106">
        <f t="shared" ca="1" si="874"/>
        <v>0</v>
      </c>
      <c r="AS574" s="107">
        <f t="shared" ca="1" si="874"/>
        <v>0</v>
      </c>
      <c r="AT574" s="105">
        <f t="shared" ca="1" si="874"/>
        <v>0</v>
      </c>
      <c r="AU574" s="106">
        <f t="shared" ca="1" si="874"/>
        <v>0</v>
      </c>
      <c r="AV574" s="106">
        <f t="shared" ca="1" si="874"/>
        <v>0</v>
      </c>
      <c r="AW574" s="107">
        <f t="shared" ca="1" si="874"/>
        <v>0</v>
      </c>
      <c r="AX574" s="105">
        <f t="shared" ca="1" si="874"/>
        <v>0</v>
      </c>
      <c r="AY574" s="106">
        <f t="shared" ca="1" si="874"/>
        <v>0</v>
      </c>
      <c r="AZ574" s="106">
        <f t="shared" ca="1" si="874"/>
        <v>0</v>
      </c>
      <c r="BA574" s="107">
        <f t="shared" ca="1" si="874"/>
        <v>0</v>
      </c>
      <c r="BB574" s="105">
        <f t="shared" ca="1" si="874"/>
        <v>0</v>
      </c>
      <c r="BC574" s="106">
        <f t="shared" ca="1" si="874"/>
        <v>0</v>
      </c>
      <c r="BD574" s="106">
        <f t="shared" ca="1" si="874"/>
        <v>0</v>
      </c>
      <c r="BE574" s="107">
        <f t="shared" ca="1" si="874"/>
        <v>0</v>
      </c>
      <c r="BF574" s="105">
        <f t="shared" ca="1" si="874"/>
        <v>0</v>
      </c>
      <c r="BG574" s="106">
        <f t="shared" ca="1" si="874"/>
        <v>0</v>
      </c>
      <c r="BH574" s="106">
        <f t="shared" ca="1" si="874"/>
        <v>0</v>
      </c>
      <c r="BI574" s="107">
        <f t="shared" ca="1" si="874"/>
        <v>0</v>
      </c>
      <c r="BJ574" s="105">
        <f t="shared" ca="1" si="874"/>
        <v>0</v>
      </c>
      <c r="BK574" s="106">
        <f t="shared" ca="1" si="874"/>
        <v>0</v>
      </c>
      <c r="BL574" s="106">
        <f t="shared" ca="1" si="874"/>
        <v>0</v>
      </c>
      <c r="BM574" s="107">
        <f t="shared" ca="1" si="874"/>
        <v>0</v>
      </c>
      <c r="BN574" s="105">
        <f t="shared" ca="1" si="874"/>
        <v>0</v>
      </c>
      <c r="BO574" s="106">
        <f t="shared" ca="1" si="874"/>
        <v>0</v>
      </c>
      <c r="BP574" s="106">
        <f t="shared" ca="1" si="874"/>
        <v>0</v>
      </c>
      <c r="BQ574" s="107">
        <f t="shared" ca="1" si="874"/>
        <v>0</v>
      </c>
      <c r="BR574" s="105">
        <f t="shared" ref="BR574:CW574" ca="1" si="875">IF(ISNUMBER(BR578),BR578+IF($I$7=1,BR576,0),IF(ISNUMBER(BR580),BR580+IF($I$7=1,BR576,0),""))</f>
        <v>0</v>
      </c>
      <c r="BS574" s="106">
        <f t="shared" ca="1" si="875"/>
        <v>0</v>
      </c>
      <c r="BT574" s="106">
        <f t="shared" ca="1" si="875"/>
        <v>0</v>
      </c>
      <c r="BU574" s="107">
        <f t="shared" ca="1" si="875"/>
        <v>0</v>
      </c>
      <c r="BV574" s="105">
        <f t="shared" ca="1" si="875"/>
        <v>0</v>
      </c>
      <c r="BW574" s="106">
        <f t="shared" ca="1" si="875"/>
        <v>0</v>
      </c>
      <c r="BX574" s="106">
        <f t="shared" ca="1" si="875"/>
        <v>0</v>
      </c>
      <c r="BY574" s="107">
        <f t="shared" ca="1" si="875"/>
        <v>0</v>
      </c>
      <c r="BZ574" s="105">
        <f t="shared" ca="1" si="875"/>
        <v>0</v>
      </c>
      <c r="CA574" s="106">
        <f t="shared" ca="1" si="875"/>
        <v>0</v>
      </c>
      <c r="CB574" s="106">
        <f t="shared" ca="1" si="875"/>
        <v>0</v>
      </c>
      <c r="CC574" s="107">
        <f t="shared" ca="1" si="875"/>
        <v>0</v>
      </c>
      <c r="CD574" s="105">
        <f t="shared" ca="1" si="875"/>
        <v>0</v>
      </c>
      <c r="CE574" s="106">
        <f t="shared" ca="1" si="875"/>
        <v>0</v>
      </c>
      <c r="CF574" s="106">
        <f t="shared" ca="1" si="875"/>
        <v>0</v>
      </c>
      <c r="CG574" s="107">
        <f t="shared" ca="1" si="875"/>
        <v>0</v>
      </c>
      <c r="CH574" s="105">
        <f t="shared" ca="1" si="875"/>
        <v>0</v>
      </c>
      <c r="CI574" s="106">
        <f t="shared" ca="1" si="875"/>
        <v>0</v>
      </c>
      <c r="CJ574" s="106">
        <f t="shared" ca="1" si="875"/>
        <v>0</v>
      </c>
      <c r="CK574" s="107">
        <f t="shared" ca="1" si="875"/>
        <v>0</v>
      </c>
      <c r="CL574" s="105">
        <f t="shared" ca="1" si="875"/>
        <v>0</v>
      </c>
      <c r="CM574" s="106">
        <f t="shared" ca="1" si="875"/>
        <v>0</v>
      </c>
      <c r="CN574" s="106">
        <f t="shared" ca="1" si="875"/>
        <v>0</v>
      </c>
      <c r="CO574" s="107">
        <f t="shared" ca="1" si="875"/>
        <v>0</v>
      </c>
      <c r="CP574" s="105">
        <f t="shared" ca="1" si="875"/>
        <v>0</v>
      </c>
      <c r="CQ574" s="106">
        <f t="shared" ca="1" si="875"/>
        <v>0</v>
      </c>
      <c r="CR574" s="106">
        <f t="shared" ca="1" si="875"/>
        <v>0</v>
      </c>
      <c r="CS574" s="107">
        <f t="shared" ca="1" si="875"/>
        <v>0</v>
      </c>
      <c r="CT574" s="105">
        <f t="shared" ca="1" si="875"/>
        <v>0</v>
      </c>
      <c r="CU574" s="106">
        <f t="shared" ca="1" si="875"/>
        <v>0</v>
      </c>
      <c r="CV574" s="106">
        <f t="shared" ca="1" si="875"/>
        <v>0</v>
      </c>
      <c r="CW574" s="107">
        <f t="shared" ca="1" si="875"/>
        <v>0</v>
      </c>
      <c r="CX574" s="105">
        <f t="shared" ref="CX574:DI574" ca="1" si="876">IF(ISNUMBER(CX578),CX578+IF($I$7=1,CX576,0),IF(ISNUMBER(CX580),CX580+IF($I$7=1,CX576,0),""))</f>
        <v>0</v>
      </c>
      <c r="CY574" s="106">
        <f t="shared" ca="1" si="876"/>
        <v>0</v>
      </c>
      <c r="CZ574" s="106">
        <f t="shared" ca="1" si="876"/>
        <v>0</v>
      </c>
      <c r="DA574" s="107">
        <f t="shared" ca="1" si="876"/>
        <v>0</v>
      </c>
      <c r="DB574" s="105">
        <f t="shared" ca="1" si="876"/>
        <v>0</v>
      </c>
      <c r="DC574" s="106">
        <f t="shared" ca="1" si="876"/>
        <v>0</v>
      </c>
      <c r="DD574" s="106">
        <f t="shared" ca="1" si="876"/>
        <v>0</v>
      </c>
      <c r="DE574" s="107">
        <f t="shared" ca="1" si="876"/>
        <v>0</v>
      </c>
      <c r="DF574" s="105">
        <f t="shared" ca="1" si="876"/>
        <v>0</v>
      </c>
      <c r="DG574" s="106">
        <f t="shared" ca="1" si="876"/>
        <v>0</v>
      </c>
      <c r="DH574" s="106">
        <f t="shared" ca="1" si="876"/>
        <v>0</v>
      </c>
      <c r="DI574" s="107">
        <f t="shared" ca="1" si="876"/>
        <v>0</v>
      </c>
      <c r="DK574" s="106">
        <f t="shared" ref="DK574:EK574" ca="1" si="877">SUM(OFFSET($E574,,MATCH(DK$3,$F$5:$DI$5,0)+3,,1))</f>
        <v>0</v>
      </c>
      <c r="DL574" s="106">
        <f t="shared" ca="1" si="877"/>
        <v>0</v>
      </c>
      <c r="DM574" s="106">
        <f t="shared" ca="1" si="877"/>
        <v>0</v>
      </c>
      <c r="DN574" s="106">
        <f t="shared" ca="1" si="877"/>
        <v>0</v>
      </c>
      <c r="DO574" s="106">
        <f t="shared" ca="1" si="877"/>
        <v>0</v>
      </c>
      <c r="DP574" s="106">
        <f t="shared" ca="1" si="877"/>
        <v>0</v>
      </c>
      <c r="DQ574" s="106">
        <f t="shared" ca="1" si="877"/>
        <v>0</v>
      </c>
      <c r="DR574" s="106">
        <f t="shared" ca="1" si="877"/>
        <v>0</v>
      </c>
      <c r="DS574" s="106">
        <f t="shared" ca="1" si="877"/>
        <v>0</v>
      </c>
      <c r="DT574" s="106">
        <f t="shared" ca="1" si="877"/>
        <v>0</v>
      </c>
      <c r="DU574" s="106">
        <f t="shared" ca="1" si="877"/>
        <v>0</v>
      </c>
      <c r="DV574" s="106">
        <f t="shared" ca="1" si="877"/>
        <v>0</v>
      </c>
      <c r="DW574" s="106">
        <f t="shared" ca="1" si="877"/>
        <v>0</v>
      </c>
      <c r="DX574" s="106">
        <f t="shared" ca="1" si="877"/>
        <v>0</v>
      </c>
      <c r="DY574" s="106">
        <f t="shared" ca="1" si="877"/>
        <v>0</v>
      </c>
      <c r="DZ574" s="106">
        <f t="shared" ca="1" si="877"/>
        <v>0</v>
      </c>
      <c r="EA574" s="106">
        <f t="shared" ca="1" si="877"/>
        <v>0</v>
      </c>
      <c r="EB574" s="106">
        <f t="shared" ca="1" si="877"/>
        <v>0</v>
      </c>
      <c r="EC574" s="106">
        <f t="shared" ca="1" si="877"/>
        <v>0</v>
      </c>
      <c r="ED574" s="106">
        <f t="shared" ca="1" si="877"/>
        <v>0</v>
      </c>
      <c r="EE574" s="106">
        <f t="shared" ca="1" si="877"/>
        <v>0</v>
      </c>
      <c r="EF574" s="106">
        <f t="shared" ca="1" si="877"/>
        <v>0</v>
      </c>
      <c r="EG574" s="106">
        <f t="shared" ca="1" si="877"/>
        <v>0</v>
      </c>
      <c r="EH574" s="106">
        <f t="shared" ca="1" si="877"/>
        <v>0</v>
      </c>
      <c r="EI574" s="106">
        <f t="shared" ca="1" si="877"/>
        <v>0</v>
      </c>
      <c r="EJ574" s="106">
        <f t="shared" ca="1" si="877"/>
        <v>0</v>
      </c>
      <c r="EK574" s="106">
        <f t="shared" ca="1" si="877"/>
        <v>0</v>
      </c>
    </row>
    <row r="575" spans="1:141" outlineLevel="2" x14ac:dyDescent="0.25">
      <c r="A575" s="90"/>
      <c r="B575" s="90"/>
      <c r="C575" s="90"/>
      <c r="D575" s="90"/>
      <c r="F575" s="100"/>
      <c r="I575" s="101"/>
      <c r="J575" s="100"/>
      <c r="M575" s="101"/>
      <c r="N575" s="100"/>
      <c r="Q575" s="101"/>
      <c r="R575" s="100"/>
      <c r="U575" s="101"/>
      <c r="V575" s="100"/>
      <c r="Y575" s="101"/>
      <c r="Z575" s="100"/>
      <c r="AC575" s="101"/>
      <c r="AD575" s="100"/>
      <c r="AG575" s="101"/>
      <c r="AH575" s="100"/>
      <c r="AK575" s="101"/>
      <c r="AL575" s="100"/>
      <c r="AO575" s="101"/>
      <c r="AP575" s="100"/>
      <c r="AS575" s="101"/>
      <c r="AT575" s="100"/>
      <c r="AW575" s="101"/>
      <c r="AX575" s="100"/>
      <c r="BA575" s="101"/>
      <c r="BB575" s="100"/>
      <c r="BE575" s="101"/>
      <c r="BF575" s="100"/>
      <c r="BI575" s="101"/>
      <c r="BJ575" s="100"/>
      <c r="BM575" s="101"/>
      <c r="BN575" s="100"/>
      <c r="BQ575" s="101"/>
      <c r="BR575" s="100"/>
      <c r="BU575" s="101"/>
      <c r="BV575" s="100"/>
      <c r="BY575" s="101"/>
      <c r="BZ575" s="100"/>
      <c r="CC575" s="101"/>
      <c r="CD575" s="100"/>
      <c r="CG575" s="101"/>
      <c r="CH575" s="100"/>
      <c r="CK575" s="101"/>
      <c r="CL575" s="100"/>
      <c r="CO575" s="101"/>
      <c r="CP575" s="100"/>
      <c r="CS575" s="101"/>
      <c r="CT575" s="100"/>
      <c r="CW575" s="101"/>
      <c r="CX575" s="100"/>
      <c r="DA575" s="101"/>
      <c r="DB575" s="100"/>
      <c r="DE575" s="101"/>
      <c r="DF575" s="100"/>
      <c r="DI575" s="101"/>
    </row>
    <row r="576" spans="1:141" outlineLevel="2" x14ac:dyDescent="0.25">
      <c r="A576" s="90" t="str">
        <f>A578</f>
        <v>bs</v>
      </c>
      <c r="B576" s="90" t="str">
        <f>B578</f>
        <v>otherAssets</v>
      </c>
      <c r="C576" s="111">
        <f>C578</f>
        <v>9.9999999999999995E-7</v>
      </c>
      <c r="D576" s="90"/>
      <c r="E576" t="str">
        <f>CONCATENATE(E574," - adjustment")</f>
        <v>Other assets - adjustment</v>
      </c>
      <c r="F576" s="117">
        <v>0</v>
      </c>
      <c r="G576" s="118">
        <v>0</v>
      </c>
      <c r="H576" s="118">
        <v>0</v>
      </c>
      <c r="I576" s="119" cm="1">
        <f t="array" aca="1" ref="I576" ca="1">IF(ISNUMBER(INDEX('DataModel-NVDA'!$ET$4:$FT$109,MATCH(1,('DataModel-NVDA'!$EO$4:$EO$109=$A576)*('DataModel-NVDA'!$EP$4:$EP$109=$B576),0),MATCH(CONCATENATE("FY ",RIGHT(I$3,4)),'DataModel-NVDA'!$ET$2:$FT$2,0))*$C576),INDEX('DataModel-NVDA'!$ET$4:$FT$109,MATCH(1,('DataModel-NVDA'!$EO$4:$EO$109=$A576)*('DataModel-NVDA'!$EP$4:$EP$109=$B576),0),MATCH(CONCATENATE("FY ",RIGHT(I$3,4)),'DataModel-NVDA'!$ET$2:$FT$2,0))*$C576,0)</f>
        <v>0</v>
      </c>
      <c r="J576" s="117">
        <v>0</v>
      </c>
      <c r="K576" s="118">
        <v>0</v>
      </c>
      <c r="L576" s="118">
        <v>0</v>
      </c>
      <c r="M576" s="119" cm="1">
        <f t="array" aca="1" ref="M576" ca="1">IF(ISNUMBER(INDEX('DataModel-NVDA'!$ET$4:$FT$109,MATCH(1,('DataModel-NVDA'!$EO$4:$EO$109=$A576)*('DataModel-NVDA'!$EP$4:$EP$109=$B576),0),MATCH(CONCATENATE("FY ",RIGHT(M$3,4)),'DataModel-NVDA'!$ET$2:$FT$2,0))*$C576),INDEX('DataModel-NVDA'!$ET$4:$FT$109,MATCH(1,('DataModel-NVDA'!$EO$4:$EO$109=$A576)*('DataModel-NVDA'!$EP$4:$EP$109=$B576),0),MATCH(CONCATENATE("FY ",RIGHT(M$3,4)),'DataModel-NVDA'!$ET$2:$FT$2,0))*$C576,0)</f>
        <v>0</v>
      </c>
      <c r="N576" s="117">
        <v>0</v>
      </c>
      <c r="O576" s="118">
        <v>0</v>
      </c>
      <c r="P576" s="118">
        <v>0</v>
      </c>
      <c r="Q576" s="119" cm="1">
        <f t="array" aca="1" ref="Q576" ca="1">IF(ISNUMBER(INDEX('DataModel-NVDA'!$ET$4:$FT$109,MATCH(1,('DataModel-NVDA'!$EO$4:$EO$109=$A576)*('DataModel-NVDA'!$EP$4:$EP$109=$B576),0),MATCH(CONCATENATE("FY ",RIGHT(Q$3,4)),'DataModel-NVDA'!$ET$2:$FT$2,0))*$C576),INDEX('DataModel-NVDA'!$ET$4:$FT$109,MATCH(1,('DataModel-NVDA'!$EO$4:$EO$109=$A576)*('DataModel-NVDA'!$EP$4:$EP$109=$B576),0),MATCH(CONCATENATE("FY ",RIGHT(Q$3,4)),'DataModel-NVDA'!$ET$2:$FT$2,0))*$C576,0)</f>
        <v>0</v>
      </c>
      <c r="R576" s="117">
        <v>0</v>
      </c>
      <c r="S576" s="118">
        <v>0</v>
      </c>
      <c r="T576" s="118">
        <v>0</v>
      </c>
      <c r="U576" s="119" cm="1">
        <f t="array" aca="1" ref="U576" ca="1">IF(ISNUMBER(INDEX('DataModel-NVDA'!$ET$4:$FT$109,MATCH(1,('DataModel-NVDA'!$EO$4:$EO$109=$A576)*('DataModel-NVDA'!$EP$4:$EP$109=$B576),0),MATCH(CONCATENATE("FY ",RIGHT(U$3,4)),'DataModel-NVDA'!$ET$2:$FT$2,0))*$C576),INDEX('DataModel-NVDA'!$ET$4:$FT$109,MATCH(1,('DataModel-NVDA'!$EO$4:$EO$109=$A576)*('DataModel-NVDA'!$EP$4:$EP$109=$B576),0),MATCH(CONCATENATE("FY ",RIGHT(U$3,4)),'DataModel-NVDA'!$ET$2:$FT$2,0))*$C576,0)</f>
        <v>0</v>
      </c>
      <c r="V576" s="117">
        <v>0</v>
      </c>
      <c r="W576" s="118">
        <v>0</v>
      </c>
      <c r="X576" s="118">
        <v>0</v>
      </c>
      <c r="Y576" s="119" cm="1">
        <f t="array" aca="1" ref="Y576" ca="1">IF(ISNUMBER(INDEX('DataModel-NVDA'!$ET$4:$FT$109,MATCH(1,('DataModel-NVDA'!$EO$4:$EO$109=$A576)*('DataModel-NVDA'!$EP$4:$EP$109=$B576),0),MATCH(CONCATENATE("FY ",RIGHT(Y$3,4)),'DataModel-NVDA'!$ET$2:$FT$2,0))*$C576),INDEX('DataModel-NVDA'!$ET$4:$FT$109,MATCH(1,('DataModel-NVDA'!$EO$4:$EO$109=$A576)*('DataModel-NVDA'!$EP$4:$EP$109=$B576),0),MATCH(CONCATENATE("FY ",RIGHT(Y$3,4)),'DataModel-NVDA'!$ET$2:$FT$2,0))*$C576,0)</f>
        <v>0</v>
      </c>
      <c r="Z576" s="117">
        <v>0</v>
      </c>
      <c r="AA576" s="118">
        <v>0</v>
      </c>
      <c r="AB576" s="118">
        <v>0</v>
      </c>
      <c r="AC576" s="119" cm="1">
        <f t="array" aca="1" ref="AC576" ca="1">IF(ISNUMBER(INDEX('DataModel-NVDA'!$ET$4:$FT$109,MATCH(1,('DataModel-NVDA'!$EO$4:$EO$109=$A576)*('DataModel-NVDA'!$EP$4:$EP$109=$B576),0),MATCH(CONCATENATE("FY ",RIGHT(AC$3,4)),'DataModel-NVDA'!$ET$2:$FT$2,0))*$C576),INDEX('DataModel-NVDA'!$ET$4:$FT$109,MATCH(1,('DataModel-NVDA'!$EO$4:$EO$109=$A576)*('DataModel-NVDA'!$EP$4:$EP$109=$B576),0),MATCH(CONCATENATE("FY ",RIGHT(AC$3,4)),'DataModel-NVDA'!$ET$2:$FT$2,0))*$C576,0)</f>
        <v>0</v>
      </c>
      <c r="AD576" s="117">
        <v>0</v>
      </c>
      <c r="AE576" s="118">
        <v>0</v>
      </c>
      <c r="AF576" s="118">
        <v>0</v>
      </c>
      <c r="AG576" s="119" cm="1">
        <f t="array" aca="1" ref="AG576" ca="1">IF(ISNUMBER(INDEX('DataModel-NVDA'!$ET$4:$FT$109,MATCH(1,('DataModel-NVDA'!$EO$4:$EO$109=$A576)*('DataModel-NVDA'!$EP$4:$EP$109=$B576),0),MATCH(CONCATENATE("FY ",RIGHT(AG$3,4)),'DataModel-NVDA'!$ET$2:$FT$2,0))*$C576),INDEX('DataModel-NVDA'!$ET$4:$FT$109,MATCH(1,('DataModel-NVDA'!$EO$4:$EO$109=$A576)*('DataModel-NVDA'!$EP$4:$EP$109=$B576),0),MATCH(CONCATENATE("FY ",RIGHT(AG$3,4)),'DataModel-NVDA'!$ET$2:$FT$2,0))*$C576,0)</f>
        <v>0</v>
      </c>
      <c r="AH576" s="117">
        <v>0</v>
      </c>
      <c r="AI576" s="118">
        <v>0</v>
      </c>
      <c r="AJ576" s="118">
        <v>0</v>
      </c>
      <c r="AK576" s="119" cm="1">
        <f t="array" aca="1" ref="AK576" ca="1">IF(ISNUMBER(INDEX('DataModel-NVDA'!$ET$4:$FT$109,MATCH(1,('DataModel-NVDA'!$EO$4:$EO$109=$A576)*('DataModel-NVDA'!$EP$4:$EP$109=$B576),0),MATCH(CONCATENATE("FY ",RIGHT(AK$3,4)),'DataModel-NVDA'!$ET$2:$FT$2,0))*$C576),INDEX('DataModel-NVDA'!$ET$4:$FT$109,MATCH(1,('DataModel-NVDA'!$EO$4:$EO$109=$A576)*('DataModel-NVDA'!$EP$4:$EP$109=$B576),0),MATCH(CONCATENATE("FY ",RIGHT(AK$3,4)),'DataModel-NVDA'!$ET$2:$FT$2,0))*$C576,0)</f>
        <v>0</v>
      </c>
      <c r="AL576" s="117">
        <v>0</v>
      </c>
      <c r="AM576" s="118">
        <v>0</v>
      </c>
      <c r="AN576" s="118">
        <v>0</v>
      </c>
      <c r="AO576" s="119" cm="1">
        <f t="array" aca="1" ref="AO576" ca="1">IF(ISNUMBER(INDEX('DataModel-NVDA'!$ET$4:$FT$109,MATCH(1,('DataModel-NVDA'!$EO$4:$EO$109=$A576)*('DataModel-NVDA'!$EP$4:$EP$109=$B576),0),MATCH(CONCATENATE("FY ",RIGHT(AO$3,4)),'DataModel-NVDA'!$ET$2:$FT$2,0))*$C576),INDEX('DataModel-NVDA'!$ET$4:$FT$109,MATCH(1,('DataModel-NVDA'!$EO$4:$EO$109=$A576)*('DataModel-NVDA'!$EP$4:$EP$109=$B576),0),MATCH(CONCATENATE("FY ",RIGHT(AO$3,4)),'DataModel-NVDA'!$ET$2:$FT$2,0))*$C576,0)</f>
        <v>0</v>
      </c>
      <c r="AP576" s="117">
        <v>0</v>
      </c>
      <c r="AQ576" s="118">
        <v>0</v>
      </c>
      <c r="AR576" s="118">
        <v>0</v>
      </c>
      <c r="AS576" s="119" cm="1">
        <f t="array" aca="1" ref="AS576" ca="1">IF(ISNUMBER(INDEX('DataModel-NVDA'!$ET$4:$FT$109,MATCH(1,('DataModel-NVDA'!$EO$4:$EO$109=$A576)*('DataModel-NVDA'!$EP$4:$EP$109=$B576),0),MATCH(CONCATENATE("FY ",RIGHT(AS$3,4)),'DataModel-NVDA'!$ET$2:$FT$2,0))*$C576),INDEX('DataModel-NVDA'!$ET$4:$FT$109,MATCH(1,('DataModel-NVDA'!$EO$4:$EO$109=$A576)*('DataModel-NVDA'!$EP$4:$EP$109=$B576),0),MATCH(CONCATENATE("FY ",RIGHT(AS$3,4)),'DataModel-NVDA'!$ET$2:$FT$2,0))*$C576,0)</f>
        <v>0</v>
      </c>
      <c r="AT576" s="117">
        <v>0</v>
      </c>
      <c r="AU576" s="118">
        <v>0</v>
      </c>
      <c r="AV576" s="118">
        <v>0</v>
      </c>
      <c r="AW576" s="119" cm="1">
        <f t="array" aca="1" ref="AW576" ca="1">IF(ISNUMBER(INDEX('DataModel-NVDA'!$ET$4:$FT$109,MATCH(1,('DataModel-NVDA'!$EO$4:$EO$109=$A576)*('DataModel-NVDA'!$EP$4:$EP$109=$B576),0),MATCH(CONCATENATE("FY ",RIGHT(AW$3,4)),'DataModel-NVDA'!$ET$2:$FT$2,0))*$C576),INDEX('DataModel-NVDA'!$ET$4:$FT$109,MATCH(1,('DataModel-NVDA'!$EO$4:$EO$109=$A576)*('DataModel-NVDA'!$EP$4:$EP$109=$B576),0),MATCH(CONCATENATE("FY ",RIGHT(AW$3,4)),'DataModel-NVDA'!$ET$2:$FT$2,0))*$C576,0)</f>
        <v>0</v>
      </c>
      <c r="AX576" s="117">
        <v>0</v>
      </c>
      <c r="AY576" s="118">
        <v>0</v>
      </c>
      <c r="AZ576" s="118">
        <v>0</v>
      </c>
      <c r="BA576" s="119" cm="1">
        <f t="array" aca="1" ref="BA576" ca="1">IF(ISNUMBER(INDEX('DataModel-NVDA'!$ET$4:$FT$109,MATCH(1,('DataModel-NVDA'!$EO$4:$EO$109=$A576)*('DataModel-NVDA'!$EP$4:$EP$109=$B576),0),MATCH(CONCATENATE("FY ",RIGHT(BA$3,4)),'DataModel-NVDA'!$ET$2:$FT$2,0))*$C576),INDEX('DataModel-NVDA'!$ET$4:$FT$109,MATCH(1,('DataModel-NVDA'!$EO$4:$EO$109=$A576)*('DataModel-NVDA'!$EP$4:$EP$109=$B576),0),MATCH(CONCATENATE("FY ",RIGHT(BA$3,4)),'DataModel-NVDA'!$ET$2:$FT$2,0))*$C576,0)</f>
        <v>0</v>
      </c>
      <c r="BB576" s="117">
        <v>0</v>
      </c>
      <c r="BC576" s="118">
        <v>0</v>
      </c>
      <c r="BD576" s="118">
        <v>0</v>
      </c>
      <c r="BE576" s="119" cm="1">
        <f t="array" aca="1" ref="BE576" ca="1">IF(ISNUMBER(INDEX('DataModel-NVDA'!$ET$4:$FT$109,MATCH(1,('DataModel-NVDA'!$EO$4:$EO$109=$A576)*('DataModel-NVDA'!$EP$4:$EP$109=$B576),0),MATCH(CONCATENATE("FY ",RIGHT(BE$3,4)),'DataModel-NVDA'!$ET$2:$FT$2,0))*$C576),INDEX('DataModel-NVDA'!$ET$4:$FT$109,MATCH(1,('DataModel-NVDA'!$EO$4:$EO$109=$A576)*('DataModel-NVDA'!$EP$4:$EP$109=$B576),0),MATCH(CONCATENATE("FY ",RIGHT(BE$3,4)),'DataModel-NVDA'!$ET$2:$FT$2,0))*$C576,0)</f>
        <v>0</v>
      </c>
      <c r="BF576" s="117">
        <v>0</v>
      </c>
      <c r="BG576" s="118">
        <v>0</v>
      </c>
      <c r="BH576" s="118">
        <v>0</v>
      </c>
      <c r="BI576" s="119" cm="1">
        <f t="array" aca="1" ref="BI576" ca="1">IF(ISNUMBER(INDEX('DataModel-NVDA'!$ET$4:$FT$109,MATCH(1,('DataModel-NVDA'!$EO$4:$EO$109=$A576)*('DataModel-NVDA'!$EP$4:$EP$109=$B576),0),MATCH(CONCATENATE("FY ",RIGHT(BI$3,4)),'DataModel-NVDA'!$ET$2:$FT$2,0))*$C576),INDEX('DataModel-NVDA'!$ET$4:$FT$109,MATCH(1,('DataModel-NVDA'!$EO$4:$EO$109=$A576)*('DataModel-NVDA'!$EP$4:$EP$109=$B576),0),MATCH(CONCATENATE("FY ",RIGHT(BI$3,4)),'DataModel-NVDA'!$ET$2:$FT$2,0))*$C576,0)</f>
        <v>0</v>
      </c>
      <c r="BJ576" s="117">
        <v>0</v>
      </c>
      <c r="BK576" s="118">
        <v>0</v>
      </c>
      <c r="BL576" s="118">
        <v>0</v>
      </c>
      <c r="BM576" s="119" cm="1">
        <f t="array" aca="1" ref="BM576" ca="1">IF(ISNUMBER(INDEX('DataModel-NVDA'!$ET$4:$FT$109,MATCH(1,('DataModel-NVDA'!$EO$4:$EO$109=$A576)*('DataModel-NVDA'!$EP$4:$EP$109=$B576),0),MATCH(CONCATENATE("FY ",RIGHT(BM$3,4)),'DataModel-NVDA'!$ET$2:$FT$2,0))*$C576),INDEX('DataModel-NVDA'!$ET$4:$FT$109,MATCH(1,('DataModel-NVDA'!$EO$4:$EO$109=$A576)*('DataModel-NVDA'!$EP$4:$EP$109=$B576),0),MATCH(CONCATENATE("FY ",RIGHT(BM$3,4)),'DataModel-NVDA'!$ET$2:$FT$2,0))*$C576,0)</f>
        <v>0</v>
      </c>
      <c r="BN576" s="117">
        <v>0</v>
      </c>
      <c r="BO576" s="118">
        <v>0</v>
      </c>
      <c r="BP576" s="118">
        <v>0</v>
      </c>
      <c r="BQ576" s="119" cm="1">
        <f t="array" aca="1" ref="BQ576" ca="1">IF(ISNUMBER(INDEX('DataModel-NVDA'!$ET$4:$FT$109,MATCH(1,('DataModel-NVDA'!$EO$4:$EO$109=$A576)*('DataModel-NVDA'!$EP$4:$EP$109=$B576),0),MATCH(CONCATENATE("FY ",RIGHT(BQ$3,4)),'DataModel-NVDA'!$ET$2:$FT$2,0))*$C576),INDEX('DataModel-NVDA'!$ET$4:$FT$109,MATCH(1,('DataModel-NVDA'!$EO$4:$EO$109=$A576)*('DataModel-NVDA'!$EP$4:$EP$109=$B576),0),MATCH(CONCATENATE("FY ",RIGHT(BQ$3,4)),'DataModel-NVDA'!$ET$2:$FT$2,0))*$C576,0)</f>
        <v>0</v>
      </c>
      <c r="BR576" s="117">
        <v>0</v>
      </c>
      <c r="BS576" s="118">
        <v>0</v>
      </c>
      <c r="BT576" s="118">
        <v>0</v>
      </c>
      <c r="BU576" s="119" cm="1">
        <f t="array" aca="1" ref="BU576" ca="1">IF(ISNUMBER(INDEX('DataModel-NVDA'!$ET$4:$FT$109,MATCH(1,('DataModel-NVDA'!$EO$4:$EO$109=$A576)*('DataModel-NVDA'!$EP$4:$EP$109=$B576),0),MATCH(CONCATENATE("FY ",RIGHT(BU$3,4)),'DataModel-NVDA'!$ET$2:$FT$2,0))*$C576),INDEX('DataModel-NVDA'!$ET$4:$FT$109,MATCH(1,('DataModel-NVDA'!$EO$4:$EO$109=$A576)*('DataModel-NVDA'!$EP$4:$EP$109=$B576),0),MATCH(CONCATENATE("FY ",RIGHT(BU$3,4)),'DataModel-NVDA'!$ET$2:$FT$2,0))*$C576,0)</f>
        <v>0</v>
      </c>
      <c r="BV576" s="117">
        <v>0</v>
      </c>
      <c r="BW576" s="118">
        <v>0</v>
      </c>
      <c r="BX576" s="118">
        <v>0</v>
      </c>
      <c r="BY576" s="119" cm="1">
        <f t="array" aca="1" ref="BY576" ca="1">IF(ISNUMBER(INDEX('DataModel-NVDA'!$ET$4:$FT$109,MATCH(1,('DataModel-NVDA'!$EO$4:$EO$109=$A576)*('DataModel-NVDA'!$EP$4:$EP$109=$B576),0),MATCH(CONCATENATE("FY ",RIGHT(BY$3,4)),'DataModel-NVDA'!$ET$2:$FT$2,0))*$C576),INDEX('DataModel-NVDA'!$ET$4:$FT$109,MATCH(1,('DataModel-NVDA'!$EO$4:$EO$109=$A576)*('DataModel-NVDA'!$EP$4:$EP$109=$B576),0),MATCH(CONCATENATE("FY ",RIGHT(BY$3,4)),'DataModel-NVDA'!$ET$2:$FT$2,0))*$C576,0)</f>
        <v>0</v>
      </c>
      <c r="BZ576" s="117">
        <v>0</v>
      </c>
      <c r="CA576" s="118">
        <v>0</v>
      </c>
      <c r="CB576" s="118">
        <v>0</v>
      </c>
      <c r="CC576" s="119" cm="1">
        <f t="array" aca="1" ref="CC576" ca="1">IF(ISNUMBER(INDEX('DataModel-NVDA'!$ET$4:$FT$109,MATCH(1,('DataModel-NVDA'!$EO$4:$EO$109=$A576)*('DataModel-NVDA'!$EP$4:$EP$109=$B576),0),MATCH(CONCATENATE("FY ",RIGHT(CC$3,4)),'DataModel-NVDA'!$ET$2:$FT$2,0))*$C576),INDEX('DataModel-NVDA'!$ET$4:$FT$109,MATCH(1,('DataModel-NVDA'!$EO$4:$EO$109=$A576)*('DataModel-NVDA'!$EP$4:$EP$109=$B576),0),MATCH(CONCATENATE("FY ",RIGHT(CC$3,4)),'DataModel-NVDA'!$ET$2:$FT$2,0))*$C576,0)</f>
        <v>0</v>
      </c>
      <c r="CD576" s="117">
        <v>0</v>
      </c>
      <c r="CE576" s="118">
        <v>0</v>
      </c>
      <c r="CF576" s="118">
        <v>0</v>
      </c>
      <c r="CG576" s="119" cm="1">
        <f t="array" aca="1" ref="CG576" ca="1">IF(ISNUMBER(INDEX('DataModel-NVDA'!$ET$4:$FT$109,MATCH(1,('DataModel-NVDA'!$EO$4:$EO$109=$A576)*('DataModel-NVDA'!$EP$4:$EP$109=$B576),0),MATCH(CONCATENATE("FY ",RIGHT(CG$3,4)),'DataModel-NVDA'!$ET$2:$FT$2,0))*$C576),INDEX('DataModel-NVDA'!$ET$4:$FT$109,MATCH(1,('DataModel-NVDA'!$EO$4:$EO$109=$A576)*('DataModel-NVDA'!$EP$4:$EP$109=$B576),0),MATCH(CONCATENATE("FY ",RIGHT(CG$3,4)),'DataModel-NVDA'!$ET$2:$FT$2,0))*$C576,0)</f>
        <v>0</v>
      </c>
      <c r="CH576" s="117">
        <v>0</v>
      </c>
      <c r="CI576" s="118">
        <v>0</v>
      </c>
      <c r="CJ576" s="118">
        <v>0</v>
      </c>
      <c r="CK576" s="119" cm="1">
        <f t="array" aca="1" ref="CK576" ca="1">IF(ISNUMBER(INDEX('DataModel-NVDA'!$ET$4:$FT$109,MATCH(1,('DataModel-NVDA'!$EO$4:$EO$109=$A576)*('DataModel-NVDA'!$EP$4:$EP$109=$B576),0),MATCH(CONCATENATE("FY ",RIGHT(CK$3,4)),'DataModel-NVDA'!$ET$2:$FT$2,0))*$C576),INDEX('DataModel-NVDA'!$ET$4:$FT$109,MATCH(1,('DataModel-NVDA'!$EO$4:$EO$109=$A576)*('DataModel-NVDA'!$EP$4:$EP$109=$B576),0),MATCH(CONCATENATE("FY ",RIGHT(CK$3,4)),'DataModel-NVDA'!$ET$2:$FT$2,0))*$C576,0)</f>
        <v>0</v>
      </c>
      <c r="CL576" s="117">
        <v>0</v>
      </c>
      <c r="CM576" s="118">
        <v>0</v>
      </c>
      <c r="CN576" s="118">
        <v>0</v>
      </c>
      <c r="CO576" s="119" cm="1">
        <f t="array" aca="1" ref="CO576" ca="1">IF(ISNUMBER(INDEX('DataModel-NVDA'!$ET$4:$FT$109,MATCH(1,('DataModel-NVDA'!$EO$4:$EO$109=$A576)*('DataModel-NVDA'!$EP$4:$EP$109=$B576),0),MATCH(CONCATENATE("FY ",RIGHT(CO$3,4)),'DataModel-NVDA'!$ET$2:$FT$2,0))*$C576),INDEX('DataModel-NVDA'!$ET$4:$FT$109,MATCH(1,('DataModel-NVDA'!$EO$4:$EO$109=$A576)*('DataModel-NVDA'!$EP$4:$EP$109=$B576),0),MATCH(CONCATENATE("FY ",RIGHT(CO$3,4)),'DataModel-NVDA'!$ET$2:$FT$2,0))*$C576,0)</f>
        <v>0</v>
      </c>
      <c r="CP576" s="117">
        <v>0</v>
      </c>
      <c r="CQ576" s="118">
        <v>0</v>
      </c>
      <c r="CR576" s="118">
        <v>0</v>
      </c>
      <c r="CS576" s="119" cm="1">
        <f t="array" aca="1" ref="CS576" ca="1">IF(ISNUMBER(INDEX('DataModel-NVDA'!$ET$4:$FT$109,MATCH(1,('DataModel-NVDA'!$EO$4:$EO$109=$A576)*('DataModel-NVDA'!$EP$4:$EP$109=$B576),0),MATCH(CONCATENATE("FY ",RIGHT(CS$3,4)),'DataModel-NVDA'!$ET$2:$FT$2,0))*$C576),INDEX('DataModel-NVDA'!$ET$4:$FT$109,MATCH(1,('DataModel-NVDA'!$EO$4:$EO$109=$A576)*('DataModel-NVDA'!$EP$4:$EP$109=$B576),0),MATCH(CONCATENATE("FY ",RIGHT(CS$3,4)),'DataModel-NVDA'!$ET$2:$FT$2,0))*$C576,0)</f>
        <v>0</v>
      </c>
      <c r="CT576" s="117">
        <v>0</v>
      </c>
      <c r="CU576" s="118">
        <v>0</v>
      </c>
      <c r="CV576" s="118">
        <v>0</v>
      </c>
      <c r="CW576" s="119" cm="1">
        <f t="array" aca="1" ref="CW576" ca="1">IF(ISNUMBER(INDEX('DataModel-NVDA'!$ET$4:$FT$109,MATCH(1,('DataModel-NVDA'!$EO$4:$EO$109=$A576)*('DataModel-NVDA'!$EP$4:$EP$109=$B576),0),MATCH(CONCATENATE("FY ",RIGHT(CW$3,4)),'DataModel-NVDA'!$ET$2:$FT$2,0))*$C576),INDEX('DataModel-NVDA'!$ET$4:$FT$109,MATCH(1,('DataModel-NVDA'!$EO$4:$EO$109=$A576)*('DataModel-NVDA'!$EP$4:$EP$109=$B576),0),MATCH(CONCATENATE("FY ",RIGHT(CW$3,4)),'DataModel-NVDA'!$ET$2:$FT$2,0))*$C576,0)</f>
        <v>0</v>
      </c>
      <c r="CX576" s="117">
        <v>0</v>
      </c>
      <c r="CY576" s="118">
        <v>0</v>
      </c>
      <c r="CZ576" s="118">
        <v>0</v>
      </c>
      <c r="DA576" s="119" cm="1">
        <f t="array" aca="1" ref="DA576" ca="1">IF(ISNUMBER(INDEX('DataModel-NVDA'!$ET$4:$FT$109,MATCH(1,('DataModel-NVDA'!$EO$4:$EO$109=$A576)*('DataModel-NVDA'!$EP$4:$EP$109=$B576),0),MATCH(CONCATENATE("FY ",RIGHT(DA$3,4)),'DataModel-NVDA'!$ET$2:$FT$2,0))*$C576),INDEX('DataModel-NVDA'!$ET$4:$FT$109,MATCH(1,('DataModel-NVDA'!$EO$4:$EO$109=$A576)*('DataModel-NVDA'!$EP$4:$EP$109=$B576),0),MATCH(CONCATENATE("FY ",RIGHT(DA$3,4)),'DataModel-NVDA'!$ET$2:$FT$2,0))*$C576,0)</f>
        <v>0</v>
      </c>
      <c r="DB576" s="117">
        <v>0</v>
      </c>
      <c r="DC576" s="118">
        <v>0</v>
      </c>
      <c r="DD576" s="118">
        <v>0</v>
      </c>
      <c r="DE576" s="119" cm="1">
        <f t="array" aca="1" ref="DE576" ca="1">IF(ISNUMBER(INDEX('DataModel-NVDA'!$ET$4:$FT$109,MATCH(1,('DataModel-NVDA'!$EO$4:$EO$109=$A576)*('DataModel-NVDA'!$EP$4:$EP$109=$B576),0),MATCH(CONCATENATE("FY ",RIGHT(DE$3,4)),'DataModel-NVDA'!$ET$2:$FT$2,0))*$C576),INDEX('DataModel-NVDA'!$ET$4:$FT$109,MATCH(1,('DataModel-NVDA'!$EO$4:$EO$109=$A576)*('DataModel-NVDA'!$EP$4:$EP$109=$B576),0),MATCH(CONCATENATE("FY ",RIGHT(DE$3,4)),'DataModel-NVDA'!$ET$2:$FT$2,0))*$C576,0)</f>
        <v>0</v>
      </c>
      <c r="DF576" s="117">
        <v>0</v>
      </c>
      <c r="DG576" s="118">
        <v>0</v>
      </c>
      <c r="DH576" s="118">
        <v>0</v>
      </c>
      <c r="DI576" s="119" cm="1">
        <f t="array" aca="1" ref="DI576" ca="1">IF(ISNUMBER(INDEX('DataModel-NVDA'!$ET$4:$FT$109,MATCH(1,('DataModel-NVDA'!$EO$4:$EO$109=$A576)*('DataModel-NVDA'!$EP$4:$EP$109=$B576),0),MATCH(CONCATENATE("FY ",RIGHT(DI$3,4)),'DataModel-NVDA'!$ET$2:$FT$2,0))*$C576),INDEX('DataModel-NVDA'!$ET$4:$FT$109,MATCH(1,('DataModel-NVDA'!$EO$4:$EO$109=$A576)*('DataModel-NVDA'!$EP$4:$EP$109=$B576),0),MATCH(CONCATENATE("FY ",RIGHT(DI$3,4)),'DataModel-NVDA'!$ET$2:$FT$2,0))*$C576,0)</f>
        <v>0</v>
      </c>
      <c r="DK576" s="69">
        <f t="shared" ref="DK576:EK576" ca="1" si="878">SUM(OFFSET($E576,,MATCH(DK$3,$F$5:$DI$5,0)+3,,1))</f>
        <v>0</v>
      </c>
      <c r="DL576" s="69">
        <f t="shared" ca="1" si="878"/>
        <v>0</v>
      </c>
      <c r="DM576" s="69">
        <f t="shared" ca="1" si="878"/>
        <v>0</v>
      </c>
      <c r="DN576" s="69">
        <f t="shared" ca="1" si="878"/>
        <v>0</v>
      </c>
      <c r="DO576" s="69">
        <f t="shared" ca="1" si="878"/>
        <v>0</v>
      </c>
      <c r="DP576" s="69">
        <f t="shared" ca="1" si="878"/>
        <v>0</v>
      </c>
      <c r="DQ576" s="69">
        <f t="shared" ca="1" si="878"/>
        <v>0</v>
      </c>
      <c r="DR576" s="69">
        <f t="shared" ca="1" si="878"/>
        <v>0</v>
      </c>
      <c r="DS576" s="69">
        <f t="shared" ca="1" si="878"/>
        <v>0</v>
      </c>
      <c r="DT576" s="69">
        <f t="shared" ca="1" si="878"/>
        <v>0</v>
      </c>
      <c r="DU576" s="69">
        <f t="shared" ca="1" si="878"/>
        <v>0</v>
      </c>
      <c r="DV576" s="69">
        <f t="shared" ca="1" si="878"/>
        <v>0</v>
      </c>
      <c r="DW576" s="69">
        <f t="shared" ca="1" si="878"/>
        <v>0</v>
      </c>
      <c r="DX576" s="69">
        <f t="shared" ca="1" si="878"/>
        <v>0</v>
      </c>
      <c r="DY576" s="69">
        <f t="shared" ca="1" si="878"/>
        <v>0</v>
      </c>
      <c r="DZ576" s="69">
        <f t="shared" ca="1" si="878"/>
        <v>0</v>
      </c>
      <c r="EA576" s="69">
        <f t="shared" ca="1" si="878"/>
        <v>0</v>
      </c>
      <c r="EB576" s="69">
        <f t="shared" ca="1" si="878"/>
        <v>0</v>
      </c>
      <c r="EC576" s="69">
        <f t="shared" ca="1" si="878"/>
        <v>0</v>
      </c>
      <c r="ED576" s="69">
        <f t="shared" ca="1" si="878"/>
        <v>0</v>
      </c>
      <c r="EE576" s="69">
        <f t="shared" ca="1" si="878"/>
        <v>0</v>
      </c>
      <c r="EF576" s="69">
        <f t="shared" ca="1" si="878"/>
        <v>0</v>
      </c>
      <c r="EG576" s="69">
        <f t="shared" ca="1" si="878"/>
        <v>0</v>
      </c>
      <c r="EH576" s="69">
        <f t="shared" ca="1" si="878"/>
        <v>0</v>
      </c>
      <c r="EI576" s="69">
        <f t="shared" ca="1" si="878"/>
        <v>0</v>
      </c>
      <c r="EJ576" s="69">
        <f t="shared" ca="1" si="878"/>
        <v>0</v>
      </c>
      <c r="EK576" s="69">
        <f t="shared" ca="1" si="878"/>
        <v>0</v>
      </c>
    </row>
    <row r="577" spans="1:141" outlineLevel="2" x14ac:dyDescent="0.25">
      <c r="A577" s="90"/>
      <c r="B577" s="90"/>
      <c r="C577" s="90"/>
      <c r="D577" s="90"/>
      <c r="F577" s="100"/>
      <c r="I577" s="101"/>
      <c r="J577" s="100"/>
      <c r="M577" s="101"/>
      <c r="N577" s="100"/>
      <c r="Q577" s="101"/>
      <c r="R577" s="100"/>
      <c r="U577" s="101"/>
      <c r="V577" s="100"/>
      <c r="Y577" s="101"/>
      <c r="Z577" s="100"/>
      <c r="AC577" s="101"/>
      <c r="AD577" s="100"/>
      <c r="AG577" s="101"/>
      <c r="AH577" s="100"/>
      <c r="AK577" s="101"/>
      <c r="AL577" s="100"/>
      <c r="AO577" s="101"/>
      <c r="AP577" s="100"/>
      <c r="AS577" s="101"/>
      <c r="AT577" s="100"/>
      <c r="AW577" s="101"/>
      <c r="AX577" s="100"/>
      <c r="BA577" s="101"/>
      <c r="BB577" s="100"/>
      <c r="BE577" s="101"/>
      <c r="BF577" s="100"/>
      <c r="BI577" s="101"/>
      <c r="BJ577" s="100"/>
      <c r="BM577" s="101"/>
      <c r="BN577" s="100"/>
      <c r="BQ577" s="101"/>
      <c r="BR577" s="100"/>
      <c r="BU577" s="101"/>
      <c r="BV577" s="100"/>
      <c r="BY577" s="101"/>
      <c r="BZ577" s="100"/>
      <c r="CC577" s="101"/>
      <c r="CD577" s="100"/>
      <c r="CG577" s="101"/>
      <c r="CH577" s="100"/>
      <c r="CK577" s="101"/>
      <c r="CL577" s="100"/>
      <c r="CO577" s="101"/>
      <c r="CP577" s="100"/>
      <c r="CS577" s="101"/>
      <c r="CT577" s="100"/>
      <c r="CW577" s="101"/>
      <c r="CX577" s="100"/>
      <c r="DA577" s="101"/>
      <c r="DB577" s="100"/>
      <c r="DE577" s="101"/>
      <c r="DF577" s="100"/>
      <c r="DI577" s="101"/>
    </row>
    <row r="578" spans="1:141" outlineLevel="2" x14ac:dyDescent="0.25">
      <c r="A578" s="90" t="s">
        <v>157</v>
      </c>
      <c r="B578" s="90" t="s">
        <v>172</v>
      </c>
      <c r="C578" s="111">
        <f>$C$6</f>
        <v>9.9999999999999995E-7</v>
      </c>
      <c r="D578" s="90"/>
      <c r="E578" t="str">
        <f>CONCATENATE(E574," - history")</f>
        <v>Other assets - history</v>
      </c>
      <c r="F578" s="113" cm="1">
        <f t="array" aca="1" ref="F578" ca="1">IF(AND(F$4="A",ISNUMBER('DataModel-NVDA'!F$4)),INDEX('DataModel-NVDA'!$F$4:$BA$109,MATCH(1,('DataModel-NVDA'!$A$4:$A$109=$A578)*('DataModel-NVDA'!$B$4:$B$109=$B578),0),MATCH(F$3,'DataModel-NVDA'!$F$2:$BA$2,0))*$C578,"")</f>
        <v>0</v>
      </c>
      <c r="G578" s="69" cm="1">
        <f t="array" aca="1" ref="G578" ca="1">IF(AND(G$4="A",ISNUMBER('DataModel-NVDA'!G$4)),INDEX('DataModel-NVDA'!$F$4:$BA$109,MATCH(1,('DataModel-NVDA'!$A$4:$A$109=$A578)*('DataModel-NVDA'!$B$4:$B$109=$B578),0),MATCH(G$3,'DataModel-NVDA'!$F$2:$BA$2,0))*$C578,"")</f>
        <v>0</v>
      </c>
      <c r="H578" s="69" cm="1">
        <f t="array" aca="1" ref="H578" ca="1">IF(AND(H$4="A",ISNUMBER('DataModel-NVDA'!H$4)),INDEX('DataModel-NVDA'!$F$4:$BA$109,MATCH(1,('DataModel-NVDA'!$A$4:$A$109=$A578)*('DataModel-NVDA'!$B$4:$B$109=$B578),0),MATCH(H$3,'DataModel-NVDA'!$F$2:$BA$2,0))*$C578,"")</f>
        <v>0</v>
      </c>
      <c r="I578" s="114" cm="1">
        <f t="array" aca="1" ref="I578" ca="1">IF(AND(I$4="A",ISNUMBER('DataModel-NVDA'!I$4)),INDEX('DataModel-NVDA'!$F$4:$BA$109,MATCH(1,('DataModel-NVDA'!$A$4:$A$109=$A578)*('DataModel-NVDA'!$B$4:$B$109=$B578),0),MATCH(I$3,'DataModel-NVDA'!$F$2:$BA$2,0))*$C578,"")</f>
        <v>0</v>
      </c>
      <c r="J578" s="113" cm="1">
        <f t="array" aca="1" ref="J578" ca="1">IF(AND(J$4="A",ISNUMBER('DataModel-NVDA'!J$4)),INDEX('DataModel-NVDA'!$F$4:$BA$109,MATCH(1,('DataModel-NVDA'!$A$4:$A$109=$A578)*('DataModel-NVDA'!$B$4:$B$109=$B578),0),MATCH(J$3,'DataModel-NVDA'!$F$2:$BA$2,0))*$C578,"")</f>
        <v>0</v>
      </c>
      <c r="K578" s="69" cm="1">
        <f t="array" aca="1" ref="K578" ca="1">IF(AND(K$4="A",ISNUMBER('DataModel-NVDA'!K$4)),INDEX('DataModel-NVDA'!$F$4:$BA$109,MATCH(1,('DataModel-NVDA'!$A$4:$A$109=$A578)*('DataModel-NVDA'!$B$4:$B$109=$B578),0),MATCH(K$3,'DataModel-NVDA'!$F$2:$BA$2,0))*$C578,"")</f>
        <v>0</v>
      </c>
      <c r="L578" s="69" cm="1">
        <f t="array" aca="1" ref="L578" ca="1">IF(AND(L$4="A",ISNUMBER('DataModel-NVDA'!L$4)),INDEX('DataModel-NVDA'!$F$4:$BA$109,MATCH(1,('DataModel-NVDA'!$A$4:$A$109=$A578)*('DataModel-NVDA'!$B$4:$B$109=$B578),0),MATCH(L$3,'DataModel-NVDA'!$F$2:$BA$2,0))*$C578,"")</f>
        <v>0</v>
      </c>
      <c r="M578" s="114" cm="1">
        <f t="array" aca="1" ref="M578" ca="1">IF(AND(M$4="A",ISNUMBER('DataModel-NVDA'!M$4)),INDEX('DataModel-NVDA'!$F$4:$BA$109,MATCH(1,('DataModel-NVDA'!$A$4:$A$109=$A578)*('DataModel-NVDA'!$B$4:$B$109=$B578),0),MATCH(M$3,'DataModel-NVDA'!$F$2:$BA$2,0))*$C578,"")</f>
        <v>0</v>
      </c>
      <c r="N578" s="113" cm="1">
        <f t="array" aca="1" ref="N578" ca="1">IF(AND(N$4="A",ISNUMBER('DataModel-NVDA'!N$4)),INDEX('DataModel-NVDA'!$F$4:$BA$109,MATCH(1,('DataModel-NVDA'!$A$4:$A$109=$A578)*('DataModel-NVDA'!$B$4:$B$109=$B578),0),MATCH(N$3,'DataModel-NVDA'!$F$2:$BA$2,0))*$C578,"")</f>
        <v>0</v>
      </c>
      <c r="O578" s="69" cm="1">
        <f t="array" aca="1" ref="O578" ca="1">IF(AND(O$4="A",ISNUMBER('DataModel-NVDA'!O$4)),INDEX('DataModel-NVDA'!$F$4:$BA$109,MATCH(1,('DataModel-NVDA'!$A$4:$A$109=$A578)*('DataModel-NVDA'!$B$4:$B$109=$B578),0),MATCH(O$3,'DataModel-NVDA'!$F$2:$BA$2,0))*$C578,"")</f>
        <v>0</v>
      </c>
      <c r="P578" s="69" cm="1">
        <f t="array" aca="1" ref="P578" ca="1">IF(AND(P$4="A",ISNUMBER('DataModel-NVDA'!P$4)),INDEX('DataModel-NVDA'!$F$4:$BA$109,MATCH(1,('DataModel-NVDA'!$A$4:$A$109=$A578)*('DataModel-NVDA'!$B$4:$B$109=$B578),0),MATCH(P$3,'DataModel-NVDA'!$F$2:$BA$2,0))*$C578,"")</f>
        <v>0</v>
      </c>
      <c r="Q578" s="114" cm="1">
        <f t="array" aca="1" ref="Q578" ca="1">IF(AND(Q$4="A",ISNUMBER('DataModel-NVDA'!Q$4)),INDEX('DataModel-NVDA'!$F$4:$BA$109,MATCH(1,('DataModel-NVDA'!$A$4:$A$109=$A578)*('DataModel-NVDA'!$B$4:$B$109=$B578),0),MATCH(Q$3,'DataModel-NVDA'!$F$2:$BA$2,0))*$C578,"")</f>
        <v>0</v>
      </c>
      <c r="R578" s="113" cm="1">
        <f t="array" aca="1" ref="R578" ca="1">IF(AND(R$4="A",ISNUMBER('DataModel-NVDA'!R$4)),INDEX('DataModel-NVDA'!$F$4:$BA$109,MATCH(1,('DataModel-NVDA'!$A$4:$A$109=$A578)*('DataModel-NVDA'!$B$4:$B$109=$B578),0),MATCH(R$3,'DataModel-NVDA'!$F$2:$BA$2,0))*$C578,"")</f>
        <v>0</v>
      </c>
      <c r="S578" s="69" cm="1">
        <f t="array" aca="1" ref="S578" ca="1">IF(AND(S$4="A",ISNUMBER('DataModel-NVDA'!S$4)),INDEX('DataModel-NVDA'!$F$4:$BA$109,MATCH(1,('DataModel-NVDA'!$A$4:$A$109=$A578)*('DataModel-NVDA'!$B$4:$B$109=$B578),0),MATCH(S$3,'DataModel-NVDA'!$F$2:$BA$2,0))*$C578,"")</f>
        <v>0</v>
      </c>
      <c r="T578" s="69" cm="1">
        <f t="array" aca="1" ref="T578" ca="1">IF(AND(T$4="A",ISNUMBER('DataModel-NVDA'!T$4)),INDEX('DataModel-NVDA'!$F$4:$BA$109,MATCH(1,('DataModel-NVDA'!$A$4:$A$109=$A578)*('DataModel-NVDA'!$B$4:$B$109=$B578),0),MATCH(T$3,'DataModel-NVDA'!$F$2:$BA$2,0))*$C578,"")</f>
        <v>0</v>
      </c>
      <c r="U578" s="114" cm="1">
        <f t="array" aca="1" ref="U578" ca="1">IF(AND(U$4="A",ISNUMBER('DataModel-NVDA'!U$4)),INDEX('DataModel-NVDA'!$F$4:$BA$109,MATCH(1,('DataModel-NVDA'!$A$4:$A$109=$A578)*('DataModel-NVDA'!$B$4:$B$109=$B578),0),MATCH(U$3,'DataModel-NVDA'!$F$2:$BA$2,0))*$C578,"")</f>
        <v>0</v>
      </c>
      <c r="V578" s="113" cm="1">
        <f t="array" aca="1" ref="V578" ca="1">IF(AND(V$4="A",ISNUMBER('DataModel-NVDA'!V$4)),INDEX('DataModel-NVDA'!$F$4:$BA$109,MATCH(1,('DataModel-NVDA'!$A$4:$A$109=$A578)*('DataModel-NVDA'!$B$4:$B$109=$B578),0),MATCH(V$3,'DataModel-NVDA'!$F$2:$BA$2,0))*$C578,"")</f>
        <v>0</v>
      </c>
      <c r="W578" s="69" cm="1">
        <f t="array" aca="1" ref="W578" ca="1">IF(AND(W$4="A",ISNUMBER('DataModel-NVDA'!W$4)),INDEX('DataModel-NVDA'!$F$4:$BA$109,MATCH(1,('DataModel-NVDA'!$A$4:$A$109=$A578)*('DataModel-NVDA'!$B$4:$B$109=$B578),0),MATCH(W$3,'DataModel-NVDA'!$F$2:$BA$2,0))*$C578,"")</f>
        <v>0</v>
      </c>
      <c r="X578" s="69" cm="1">
        <f t="array" aca="1" ref="X578" ca="1">IF(AND(X$4="A",ISNUMBER('DataModel-NVDA'!X$4)),INDEX('DataModel-NVDA'!$F$4:$BA$109,MATCH(1,('DataModel-NVDA'!$A$4:$A$109=$A578)*('DataModel-NVDA'!$B$4:$B$109=$B578),0),MATCH(X$3,'DataModel-NVDA'!$F$2:$BA$2,0))*$C578,"")</f>
        <v>0</v>
      </c>
      <c r="Y578" s="114" cm="1">
        <f t="array" aca="1" ref="Y578" ca="1">IF(AND(Y$4="A",ISNUMBER('DataModel-NVDA'!Y$4)),INDEX('DataModel-NVDA'!$F$4:$BA$109,MATCH(1,('DataModel-NVDA'!$A$4:$A$109=$A578)*('DataModel-NVDA'!$B$4:$B$109=$B578),0),MATCH(Y$3,'DataModel-NVDA'!$F$2:$BA$2,0))*$C578,"")</f>
        <v>0</v>
      </c>
      <c r="Z578" s="113" cm="1">
        <f t="array" aca="1" ref="Z578" ca="1">IF(AND(Z$4="A",ISNUMBER('DataModel-NVDA'!Z$4)),INDEX('DataModel-NVDA'!$F$4:$BA$109,MATCH(1,('DataModel-NVDA'!$A$4:$A$109=$A578)*('DataModel-NVDA'!$B$4:$B$109=$B578),0),MATCH(Z$3,'DataModel-NVDA'!$F$2:$BA$2,0))*$C578,"")</f>
        <v>0</v>
      </c>
      <c r="AA578" s="69" cm="1">
        <f t="array" aca="1" ref="AA578" ca="1">IF(AND(AA$4="A",ISNUMBER('DataModel-NVDA'!AA$4)),INDEX('DataModel-NVDA'!$F$4:$BA$109,MATCH(1,('DataModel-NVDA'!$A$4:$A$109=$A578)*('DataModel-NVDA'!$B$4:$B$109=$B578),0),MATCH(AA$3,'DataModel-NVDA'!$F$2:$BA$2,0))*$C578,"")</f>
        <v>0</v>
      </c>
      <c r="AB578" s="69" cm="1">
        <f t="array" aca="1" ref="AB578" ca="1">IF(AND(AB$4="A",ISNUMBER('DataModel-NVDA'!AB$4)),INDEX('DataModel-NVDA'!$F$4:$BA$109,MATCH(1,('DataModel-NVDA'!$A$4:$A$109=$A578)*('DataModel-NVDA'!$B$4:$B$109=$B578),0),MATCH(AB$3,'DataModel-NVDA'!$F$2:$BA$2,0))*$C578,"")</f>
        <v>0</v>
      </c>
      <c r="AC578" s="114" cm="1">
        <f t="array" aca="1" ref="AC578" ca="1">IF(AND(AC$4="A",ISNUMBER('DataModel-NVDA'!AC$4)),INDEX('DataModel-NVDA'!$F$4:$BA$109,MATCH(1,('DataModel-NVDA'!$A$4:$A$109=$A578)*('DataModel-NVDA'!$B$4:$B$109=$B578),0),MATCH(AC$3,'DataModel-NVDA'!$F$2:$BA$2,0))*$C578,"")</f>
        <v>0</v>
      </c>
      <c r="AD578" s="113" cm="1">
        <f t="array" aca="1" ref="AD578" ca="1">IF(AND(AD$4="A",ISNUMBER('DataModel-NVDA'!AD$4)),INDEX('DataModel-NVDA'!$F$4:$BA$109,MATCH(1,('DataModel-NVDA'!$A$4:$A$109=$A578)*('DataModel-NVDA'!$B$4:$B$109=$B578),0),MATCH(AD$3,'DataModel-NVDA'!$F$2:$BA$2,0))*$C578,"")</f>
        <v>0</v>
      </c>
      <c r="AE578" s="69" cm="1">
        <f t="array" aca="1" ref="AE578" ca="1">IF(AND(AE$4="A",ISNUMBER('DataModel-NVDA'!AE$4)),INDEX('DataModel-NVDA'!$F$4:$BA$109,MATCH(1,('DataModel-NVDA'!$A$4:$A$109=$A578)*('DataModel-NVDA'!$B$4:$B$109=$B578),0),MATCH(AE$3,'DataModel-NVDA'!$F$2:$BA$2,0))*$C578,"")</f>
        <v>0</v>
      </c>
      <c r="AF578" s="69" cm="1">
        <f t="array" aca="1" ref="AF578" ca="1">IF(AND(AF$4="A",ISNUMBER('DataModel-NVDA'!AF$4)),INDEX('DataModel-NVDA'!$F$4:$BA$109,MATCH(1,('DataModel-NVDA'!$A$4:$A$109=$A578)*('DataModel-NVDA'!$B$4:$B$109=$B578),0),MATCH(AF$3,'DataModel-NVDA'!$F$2:$BA$2,0))*$C578,"")</f>
        <v>0</v>
      </c>
      <c r="AG578" s="114" cm="1">
        <f t="array" aca="1" ref="AG578" ca="1">IF(AND(AG$4="A",ISNUMBER('DataModel-NVDA'!AG$4)),INDEX('DataModel-NVDA'!$F$4:$BA$109,MATCH(1,('DataModel-NVDA'!$A$4:$A$109=$A578)*('DataModel-NVDA'!$B$4:$B$109=$B578),0),MATCH(AG$3,'DataModel-NVDA'!$F$2:$BA$2,0))*$C578,"")</f>
        <v>0</v>
      </c>
      <c r="AH578" s="113" cm="1">
        <f t="array" aca="1" ref="AH578" ca="1">IF(AND(AH$4="A",ISNUMBER('DataModel-NVDA'!AH$4)),INDEX('DataModel-NVDA'!$F$4:$BA$109,MATCH(1,('DataModel-NVDA'!$A$4:$A$109=$A578)*('DataModel-NVDA'!$B$4:$B$109=$B578),0),MATCH(AH$3,'DataModel-NVDA'!$F$2:$BA$2,0))*$C578,"")</f>
        <v>0</v>
      </c>
      <c r="AI578" s="69" cm="1">
        <f t="array" aca="1" ref="AI578" ca="1">IF(AND(AI$4="A",ISNUMBER('DataModel-NVDA'!AI$4)),INDEX('DataModel-NVDA'!$F$4:$BA$109,MATCH(1,('DataModel-NVDA'!$A$4:$A$109=$A578)*('DataModel-NVDA'!$B$4:$B$109=$B578),0),MATCH(AI$3,'DataModel-NVDA'!$F$2:$BA$2,0))*$C578,"")</f>
        <v>0</v>
      </c>
      <c r="AJ578" s="69" cm="1">
        <f t="array" aca="1" ref="AJ578" ca="1">IF(AND(AJ$4="A",ISNUMBER('DataModel-NVDA'!AJ$4)),INDEX('DataModel-NVDA'!$F$4:$BA$109,MATCH(1,('DataModel-NVDA'!$A$4:$A$109=$A578)*('DataModel-NVDA'!$B$4:$B$109=$B578),0),MATCH(AJ$3,'DataModel-NVDA'!$F$2:$BA$2,0))*$C578,"")</f>
        <v>0</v>
      </c>
      <c r="AK578" s="114" cm="1">
        <f t="array" aca="1" ref="AK578" ca="1">IF(AND(AK$4="A",ISNUMBER('DataModel-NVDA'!AK$4)),INDEX('DataModel-NVDA'!$F$4:$BA$109,MATCH(1,('DataModel-NVDA'!$A$4:$A$109=$A578)*('DataModel-NVDA'!$B$4:$B$109=$B578),0),MATCH(AK$3,'DataModel-NVDA'!$F$2:$BA$2,0))*$C578,"")</f>
        <v>0</v>
      </c>
      <c r="AL578" s="113" cm="1">
        <f t="array" aca="1" ref="AL578" ca="1">IF(AND(AL$4="A",ISNUMBER('DataModel-NVDA'!AL$4)),INDEX('DataModel-NVDA'!$F$4:$BA$109,MATCH(1,('DataModel-NVDA'!$A$4:$A$109=$A578)*('DataModel-NVDA'!$B$4:$B$109=$B578),0),MATCH(AL$3,'DataModel-NVDA'!$F$2:$BA$2,0))*$C578,"")</f>
        <v>0</v>
      </c>
      <c r="AM578" s="69" cm="1">
        <f t="array" aca="1" ref="AM578" ca="1">IF(AND(AM$4="A",ISNUMBER('DataModel-NVDA'!AM$4)),INDEX('DataModel-NVDA'!$F$4:$BA$109,MATCH(1,('DataModel-NVDA'!$A$4:$A$109=$A578)*('DataModel-NVDA'!$B$4:$B$109=$B578),0),MATCH(AM$3,'DataModel-NVDA'!$F$2:$BA$2,0))*$C578,"")</f>
        <v>0</v>
      </c>
      <c r="AN578" s="69" cm="1">
        <f t="array" aca="1" ref="AN578" ca="1">IF(AND(AN$4="A",ISNUMBER('DataModel-NVDA'!AN$4)),INDEX('DataModel-NVDA'!$F$4:$BA$109,MATCH(1,('DataModel-NVDA'!$A$4:$A$109=$A578)*('DataModel-NVDA'!$B$4:$B$109=$B578),0),MATCH(AN$3,'DataModel-NVDA'!$F$2:$BA$2,0))*$C578,"")</f>
        <v>0</v>
      </c>
      <c r="AO578" s="114" cm="1">
        <f t="array" aca="1" ref="AO578" ca="1">IF(AND(AO$4="A",ISNUMBER('DataModel-NVDA'!AO$4)),INDEX('DataModel-NVDA'!$F$4:$BA$109,MATCH(1,('DataModel-NVDA'!$A$4:$A$109=$A578)*('DataModel-NVDA'!$B$4:$B$109=$B578),0),MATCH(AO$3,'DataModel-NVDA'!$F$2:$BA$2,0))*$C578,"")</f>
        <v>0</v>
      </c>
      <c r="AP578" s="113" cm="1">
        <f t="array" aca="1" ref="AP578" ca="1">IF(AND(AP$4="A",ISNUMBER('DataModel-NVDA'!AP$4)),INDEX('DataModel-NVDA'!$F$4:$BA$109,MATCH(1,('DataModel-NVDA'!$A$4:$A$109=$A578)*('DataModel-NVDA'!$B$4:$B$109=$B578),0),MATCH(AP$3,'DataModel-NVDA'!$F$2:$BA$2,0))*$C578,"")</f>
        <v>0</v>
      </c>
      <c r="AQ578" s="69" cm="1">
        <f t="array" aca="1" ref="AQ578" ca="1">IF(AND(AQ$4="A",ISNUMBER('DataModel-NVDA'!AQ$4)),INDEX('DataModel-NVDA'!$F$4:$BA$109,MATCH(1,('DataModel-NVDA'!$A$4:$A$109=$A578)*('DataModel-NVDA'!$B$4:$B$109=$B578),0),MATCH(AQ$3,'DataModel-NVDA'!$F$2:$BA$2,0))*$C578,"")</f>
        <v>0</v>
      </c>
      <c r="AR578" s="69" cm="1">
        <f t="array" aca="1" ref="AR578" ca="1">IF(AND(AR$4="A",ISNUMBER('DataModel-NVDA'!AR$4)),INDEX('DataModel-NVDA'!$F$4:$BA$109,MATCH(1,('DataModel-NVDA'!$A$4:$A$109=$A578)*('DataModel-NVDA'!$B$4:$B$109=$B578),0),MATCH(AR$3,'DataModel-NVDA'!$F$2:$BA$2,0))*$C578,"")</f>
        <v>0</v>
      </c>
      <c r="AS578" s="114" cm="1">
        <f t="array" aca="1" ref="AS578" ca="1">IF(AND(AS$4="A",ISNUMBER('DataModel-NVDA'!AS$4)),INDEX('DataModel-NVDA'!$F$4:$BA$109,MATCH(1,('DataModel-NVDA'!$A$4:$A$109=$A578)*('DataModel-NVDA'!$B$4:$B$109=$B578),0),MATCH(AS$3,'DataModel-NVDA'!$F$2:$BA$2,0))*$C578,"")</f>
        <v>0</v>
      </c>
      <c r="AT578" s="113" cm="1">
        <f t="array" aca="1" ref="AT578" ca="1">IF(AND(AT$4="A",ISNUMBER('DataModel-NVDA'!AT$4)),INDEX('DataModel-NVDA'!$F$4:$BA$109,MATCH(1,('DataModel-NVDA'!$A$4:$A$109=$A578)*('DataModel-NVDA'!$B$4:$B$109=$B578),0),MATCH(AT$3,'DataModel-NVDA'!$F$2:$BA$2,0))*$C578,"")</f>
        <v>0</v>
      </c>
      <c r="AU578" s="69" cm="1">
        <f t="array" aca="1" ref="AU578" ca="1">IF(AND(AU$4="A",ISNUMBER('DataModel-NVDA'!AU$4)),INDEX('DataModel-NVDA'!$F$4:$BA$109,MATCH(1,('DataModel-NVDA'!$A$4:$A$109=$A578)*('DataModel-NVDA'!$B$4:$B$109=$B578),0),MATCH(AU$3,'DataModel-NVDA'!$F$2:$BA$2,0))*$C578,"")</f>
        <v>0</v>
      </c>
      <c r="AV578" s="69" cm="1">
        <f t="array" aca="1" ref="AV578" ca="1">IF(AND(AV$4="A",ISNUMBER('DataModel-NVDA'!AV$4)),INDEX('DataModel-NVDA'!$F$4:$BA$109,MATCH(1,('DataModel-NVDA'!$A$4:$A$109=$A578)*('DataModel-NVDA'!$B$4:$B$109=$B578),0),MATCH(AV$3,'DataModel-NVDA'!$F$2:$BA$2,0))*$C578,"")</f>
        <v>0</v>
      </c>
      <c r="AW578" s="114" t="str" cm="1">
        <f t="array" aca="1" ref="AW578" ca="1">IF(AND(AW$4="A",ISNUMBER('DataModel-NVDA'!AW$4)),INDEX('DataModel-NVDA'!$F$4:$BA$109,MATCH(1,('DataModel-NVDA'!$A$4:$A$109=$A578)*('DataModel-NVDA'!$B$4:$B$109=$B578),0),MATCH(AW$3,'DataModel-NVDA'!$F$2:$BA$2,0))*$C578,"")</f>
        <v/>
      </c>
      <c r="AX578" s="113" t="str" cm="1">
        <f t="array" aca="1" ref="AX578" ca="1">IF(AND(AX$4="A",ISNUMBER('DataModel-NVDA'!AX$4)),INDEX('DataModel-NVDA'!$F$4:$BA$109,MATCH(1,('DataModel-NVDA'!$A$4:$A$109=$A578)*('DataModel-NVDA'!$B$4:$B$109=$B578),0),MATCH(AX$3,'DataModel-NVDA'!$F$2:$BA$2,0))*$C578,"")</f>
        <v/>
      </c>
      <c r="AY578" s="69" t="str" cm="1">
        <f t="array" aca="1" ref="AY578" ca="1">IF(AND(AY$4="A",ISNUMBER('DataModel-NVDA'!AY$4)),INDEX('DataModel-NVDA'!$F$4:$BA$109,MATCH(1,('DataModel-NVDA'!$A$4:$A$109=$A578)*('DataModel-NVDA'!$B$4:$B$109=$B578),0),MATCH(AY$3,'DataModel-NVDA'!$F$2:$BA$2,0))*$C578,"")</f>
        <v/>
      </c>
      <c r="AZ578" s="69" t="str" cm="1">
        <f t="array" aca="1" ref="AZ578" ca="1">IF(AND(AZ$4="A",ISNUMBER('DataModel-NVDA'!AZ$4)),INDEX('DataModel-NVDA'!$F$4:$BA$109,MATCH(1,('DataModel-NVDA'!$A$4:$A$109=$A578)*('DataModel-NVDA'!$B$4:$B$109=$B578),0),MATCH(AZ$3,'DataModel-NVDA'!$F$2:$BA$2,0))*$C578,"")</f>
        <v/>
      </c>
      <c r="BA578" s="114" t="str" cm="1">
        <f t="array" aca="1" ref="BA578" ca="1">IF(AND(BA$4="A",ISNUMBER('DataModel-NVDA'!BA$4)),INDEX('DataModel-NVDA'!$F$4:$BA$109,MATCH(1,('DataModel-NVDA'!$A$4:$A$109=$A578)*('DataModel-NVDA'!$B$4:$B$109=$B578),0),MATCH(BA$3,'DataModel-NVDA'!$F$2:$BA$2,0))*$C578,"")</f>
        <v/>
      </c>
      <c r="BB578" s="113"/>
      <c r="BC578" s="69"/>
      <c r="BD578" s="69"/>
      <c r="BE578" s="114"/>
      <c r="BF578" s="113"/>
      <c r="BG578" s="69"/>
      <c r="BH578" s="69"/>
      <c r="BI578" s="114"/>
      <c r="BJ578" s="113"/>
      <c r="BK578" s="69"/>
      <c r="BL578" s="69"/>
      <c r="BM578" s="114"/>
      <c r="BN578" s="113"/>
      <c r="BO578" s="69"/>
      <c r="BP578" s="69"/>
      <c r="BQ578" s="114"/>
      <c r="BR578" s="113"/>
      <c r="BS578" s="69"/>
      <c r="BT578" s="69"/>
      <c r="BU578" s="114"/>
      <c r="BV578" s="113"/>
      <c r="BW578" s="69"/>
      <c r="BX578" s="69"/>
      <c r="BY578" s="114"/>
      <c r="BZ578" s="113"/>
      <c r="CA578" s="69"/>
      <c r="CB578" s="69"/>
      <c r="CC578" s="114"/>
      <c r="CD578" s="113"/>
      <c r="CE578" s="69"/>
      <c r="CF578" s="69"/>
      <c r="CG578" s="114"/>
      <c r="CH578" s="113"/>
      <c r="CI578" s="69"/>
      <c r="CJ578" s="69"/>
      <c r="CK578" s="114"/>
      <c r="CL578" s="113"/>
      <c r="CM578" s="69"/>
      <c r="CN578" s="69"/>
      <c r="CO578" s="114"/>
      <c r="CP578" s="113"/>
      <c r="CQ578" s="69"/>
      <c r="CR578" s="69"/>
      <c r="CS578" s="114"/>
      <c r="CT578" s="113"/>
      <c r="CU578" s="69"/>
      <c r="CV578" s="69"/>
      <c r="CW578" s="114"/>
      <c r="CX578" s="113"/>
      <c r="CY578" s="69"/>
      <c r="CZ578" s="69"/>
      <c r="DA578" s="114"/>
      <c r="DB578" s="113"/>
      <c r="DC578" s="69"/>
      <c r="DD578" s="69"/>
      <c r="DE578" s="114"/>
      <c r="DF578" s="113"/>
      <c r="DG578" s="69"/>
      <c r="DH578" s="69"/>
      <c r="DI578" s="114"/>
      <c r="DK578" s="69">
        <f t="shared" ref="DK578:EK578" ca="1" si="879">SUM(OFFSET($E578,,MATCH(DK$3,$F$5:$DI$5,0)+3,,1))</f>
        <v>0</v>
      </c>
      <c r="DL578" s="69">
        <f t="shared" ca="1" si="879"/>
        <v>0</v>
      </c>
      <c r="DM578" s="69">
        <f t="shared" ca="1" si="879"/>
        <v>0</v>
      </c>
      <c r="DN578" s="69">
        <f t="shared" ca="1" si="879"/>
        <v>0</v>
      </c>
      <c r="DO578" s="69">
        <f t="shared" ca="1" si="879"/>
        <v>0</v>
      </c>
      <c r="DP578" s="69">
        <f t="shared" ca="1" si="879"/>
        <v>0</v>
      </c>
      <c r="DQ578" s="69">
        <f t="shared" ca="1" si="879"/>
        <v>0</v>
      </c>
      <c r="DR578" s="69">
        <f t="shared" ca="1" si="879"/>
        <v>0</v>
      </c>
      <c r="DS578" s="69">
        <f t="shared" ca="1" si="879"/>
        <v>0</v>
      </c>
      <c r="DT578" s="69">
        <f t="shared" ca="1" si="879"/>
        <v>0</v>
      </c>
      <c r="DU578" s="69">
        <f t="shared" ca="1" si="879"/>
        <v>0</v>
      </c>
      <c r="DV578" s="69">
        <f t="shared" ca="1" si="879"/>
        <v>0</v>
      </c>
      <c r="DW578" s="69">
        <f t="shared" ca="1" si="879"/>
        <v>0</v>
      </c>
      <c r="DX578" s="69">
        <f t="shared" ca="1" si="879"/>
        <v>0</v>
      </c>
      <c r="DY578" s="69">
        <f t="shared" ca="1" si="879"/>
        <v>0</v>
      </c>
      <c r="DZ578" s="69">
        <f t="shared" ca="1" si="879"/>
        <v>0</v>
      </c>
      <c r="EA578" s="69">
        <f t="shared" ca="1" si="879"/>
        <v>0</v>
      </c>
      <c r="EB578" s="69">
        <f t="shared" ca="1" si="879"/>
        <v>0</v>
      </c>
      <c r="EC578" s="69">
        <f t="shared" ca="1" si="879"/>
        <v>0</v>
      </c>
      <c r="ED578" s="69">
        <f t="shared" ca="1" si="879"/>
        <v>0</v>
      </c>
      <c r="EE578" s="69">
        <f t="shared" ca="1" si="879"/>
        <v>0</v>
      </c>
      <c r="EF578" s="69">
        <f t="shared" ca="1" si="879"/>
        <v>0</v>
      </c>
      <c r="EG578" s="69">
        <f t="shared" ca="1" si="879"/>
        <v>0</v>
      </c>
      <c r="EH578" s="69">
        <f t="shared" ca="1" si="879"/>
        <v>0</v>
      </c>
      <c r="EI578" s="69">
        <f t="shared" ca="1" si="879"/>
        <v>0</v>
      </c>
      <c r="EJ578" s="69">
        <f t="shared" ca="1" si="879"/>
        <v>0</v>
      </c>
      <c r="EK578" s="69">
        <f t="shared" ca="1" si="879"/>
        <v>0</v>
      </c>
    </row>
    <row r="579" spans="1:141" outlineLevel="2" x14ac:dyDescent="0.25">
      <c r="A579" s="90"/>
      <c r="B579" s="90"/>
      <c r="C579" s="90"/>
      <c r="D579" s="90"/>
      <c r="F579" s="100"/>
      <c r="I579" s="101"/>
      <c r="J579" s="100"/>
      <c r="M579" s="101"/>
      <c r="N579" s="100"/>
      <c r="Q579" s="101"/>
      <c r="R579" s="100"/>
      <c r="U579" s="101"/>
      <c r="V579" s="100"/>
      <c r="Y579" s="101"/>
      <c r="Z579" s="100"/>
      <c r="AC579" s="101"/>
      <c r="AD579" s="100"/>
      <c r="AG579" s="101"/>
      <c r="AH579" s="100"/>
      <c r="AK579" s="101"/>
      <c r="AL579" s="100"/>
      <c r="AO579" s="101"/>
      <c r="AP579" s="100"/>
      <c r="AS579" s="101"/>
      <c r="AT579" s="100"/>
      <c r="AW579" s="101"/>
      <c r="AX579" s="100"/>
      <c r="BA579" s="101"/>
      <c r="BB579" s="100"/>
      <c r="BE579" s="101"/>
      <c r="BF579" s="100"/>
      <c r="BI579" s="101"/>
      <c r="BJ579" s="100"/>
      <c r="BM579" s="101"/>
      <c r="BN579" s="100"/>
      <c r="BQ579" s="101"/>
      <c r="BR579" s="100"/>
      <c r="BU579" s="101"/>
      <c r="BV579" s="100"/>
      <c r="BY579" s="101"/>
      <c r="BZ579" s="100"/>
      <c r="CC579" s="101"/>
      <c r="CD579" s="100"/>
      <c r="CG579" s="101"/>
      <c r="CH579" s="100"/>
      <c r="CK579" s="101"/>
      <c r="CL579" s="100"/>
      <c r="CO579" s="101"/>
      <c r="CP579" s="100"/>
      <c r="CS579" s="101"/>
      <c r="CT579" s="100"/>
      <c r="CW579" s="101"/>
      <c r="CX579" s="100"/>
      <c r="DA579" s="101"/>
      <c r="DB579" s="100"/>
      <c r="DE579" s="101"/>
      <c r="DF579" s="100"/>
      <c r="DI579" s="101"/>
    </row>
    <row r="580" spans="1:141" outlineLevel="2" x14ac:dyDescent="0.25">
      <c r="A580" s="90"/>
      <c r="B580" s="90"/>
      <c r="C580" s="90"/>
      <c r="D580" s="90"/>
      <c r="E580" t="str">
        <f>CONCATENATE(E574," - model")</f>
        <v>Other assets - model</v>
      </c>
      <c r="F580" s="100"/>
      <c r="I580" s="101"/>
      <c r="J580" s="100"/>
      <c r="M580" s="101"/>
      <c r="N580" s="100"/>
      <c r="Q580" s="101"/>
      <c r="R580" s="100"/>
      <c r="U580" s="101"/>
      <c r="V580" s="100"/>
      <c r="Y580" s="101"/>
      <c r="Z580" s="100"/>
      <c r="AC580" s="101"/>
      <c r="AD580" s="100"/>
      <c r="AG580" s="101"/>
      <c r="AH580" s="100"/>
      <c r="AK580" s="101"/>
      <c r="AL580" s="113">
        <f ca="1">AL578</f>
        <v>0</v>
      </c>
      <c r="AM580" s="69">
        <f ca="1">AM578</f>
        <v>0</v>
      </c>
      <c r="AN580" s="69">
        <f ca="1">AN578</f>
        <v>0</v>
      </c>
      <c r="AO580" s="114">
        <f ca="1">AO578</f>
        <v>0</v>
      </c>
      <c r="AP580" s="113">
        <f t="shared" ref="AP580:BU580" ca="1" si="880">AP581</f>
        <v>0</v>
      </c>
      <c r="AQ580" s="69">
        <f t="shared" ca="1" si="880"/>
        <v>0</v>
      </c>
      <c r="AR580" s="69">
        <f t="shared" ca="1" si="880"/>
        <v>0</v>
      </c>
      <c r="AS580" s="114">
        <f t="shared" ca="1" si="880"/>
        <v>0</v>
      </c>
      <c r="AT580" s="113">
        <f t="shared" ca="1" si="880"/>
        <v>0</v>
      </c>
      <c r="AU580" s="69">
        <f t="shared" ca="1" si="880"/>
        <v>0</v>
      </c>
      <c r="AV580" s="69">
        <f t="shared" ca="1" si="880"/>
        <v>0</v>
      </c>
      <c r="AW580" s="114">
        <f t="shared" ca="1" si="880"/>
        <v>0</v>
      </c>
      <c r="AX580" s="113">
        <f t="shared" ca="1" si="880"/>
        <v>0</v>
      </c>
      <c r="AY580" s="69">
        <f t="shared" ca="1" si="880"/>
        <v>0</v>
      </c>
      <c r="AZ580" s="69">
        <f t="shared" ca="1" si="880"/>
        <v>0</v>
      </c>
      <c r="BA580" s="114">
        <f t="shared" ca="1" si="880"/>
        <v>0</v>
      </c>
      <c r="BB580" s="113">
        <f t="shared" ca="1" si="880"/>
        <v>0</v>
      </c>
      <c r="BC580" s="69">
        <f t="shared" ca="1" si="880"/>
        <v>0</v>
      </c>
      <c r="BD580" s="69">
        <f t="shared" ca="1" si="880"/>
        <v>0</v>
      </c>
      <c r="BE580" s="114">
        <f t="shared" ca="1" si="880"/>
        <v>0</v>
      </c>
      <c r="BF580" s="113">
        <f t="shared" ca="1" si="880"/>
        <v>0</v>
      </c>
      <c r="BG580" s="69">
        <f t="shared" ca="1" si="880"/>
        <v>0</v>
      </c>
      <c r="BH580" s="69">
        <f t="shared" ca="1" si="880"/>
        <v>0</v>
      </c>
      <c r="BI580" s="114">
        <f t="shared" ca="1" si="880"/>
        <v>0</v>
      </c>
      <c r="BJ580" s="113">
        <f t="shared" ca="1" si="880"/>
        <v>0</v>
      </c>
      <c r="BK580" s="69">
        <f t="shared" ca="1" si="880"/>
        <v>0</v>
      </c>
      <c r="BL580" s="69">
        <f t="shared" ca="1" si="880"/>
        <v>0</v>
      </c>
      <c r="BM580" s="114">
        <f t="shared" ca="1" si="880"/>
        <v>0</v>
      </c>
      <c r="BN580" s="113">
        <f t="shared" ca="1" si="880"/>
        <v>0</v>
      </c>
      <c r="BO580" s="69">
        <f t="shared" ca="1" si="880"/>
        <v>0</v>
      </c>
      <c r="BP580" s="69">
        <f t="shared" ca="1" si="880"/>
        <v>0</v>
      </c>
      <c r="BQ580" s="114">
        <f t="shared" ca="1" si="880"/>
        <v>0</v>
      </c>
      <c r="BR580" s="113">
        <f t="shared" ca="1" si="880"/>
        <v>0</v>
      </c>
      <c r="BS580" s="69">
        <f t="shared" ca="1" si="880"/>
        <v>0</v>
      </c>
      <c r="BT580" s="69">
        <f t="shared" ca="1" si="880"/>
        <v>0</v>
      </c>
      <c r="BU580" s="114">
        <f t="shared" ca="1" si="880"/>
        <v>0</v>
      </c>
      <c r="BV580" s="113">
        <f t="shared" ref="BV580:DA580" ca="1" si="881">BV581</f>
        <v>0</v>
      </c>
      <c r="BW580" s="69">
        <f t="shared" ca="1" si="881"/>
        <v>0</v>
      </c>
      <c r="BX580" s="69">
        <f t="shared" ca="1" si="881"/>
        <v>0</v>
      </c>
      <c r="BY580" s="114">
        <f t="shared" ca="1" si="881"/>
        <v>0</v>
      </c>
      <c r="BZ580" s="113">
        <f t="shared" ca="1" si="881"/>
        <v>0</v>
      </c>
      <c r="CA580" s="69">
        <f t="shared" ca="1" si="881"/>
        <v>0</v>
      </c>
      <c r="CB580" s="69">
        <f t="shared" ca="1" si="881"/>
        <v>0</v>
      </c>
      <c r="CC580" s="114">
        <f t="shared" ca="1" si="881"/>
        <v>0</v>
      </c>
      <c r="CD580" s="113">
        <f t="shared" ca="1" si="881"/>
        <v>0</v>
      </c>
      <c r="CE580" s="69">
        <f t="shared" ca="1" si="881"/>
        <v>0</v>
      </c>
      <c r="CF580" s="69">
        <f t="shared" ca="1" si="881"/>
        <v>0</v>
      </c>
      <c r="CG580" s="114">
        <f t="shared" ca="1" si="881"/>
        <v>0</v>
      </c>
      <c r="CH580" s="113">
        <f t="shared" ca="1" si="881"/>
        <v>0</v>
      </c>
      <c r="CI580" s="69">
        <f t="shared" ca="1" si="881"/>
        <v>0</v>
      </c>
      <c r="CJ580" s="69">
        <f t="shared" ca="1" si="881"/>
        <v>0</v>
      </c>
      <c r="CK580" s="114">
        <f t="shared" ca="1" si="881"/>
        <v>0</v>
      </c>
      <c r="CL580" s="113">
        <f t="shared" ca="1" si="881"/>
        <v>0</v>
      </c>
      <c r="CM580" s="69">
        <f t="shared" ca="1" si="881"/>
        <v>0</v>
      </c>
      <c r="CN580" s="69">
        <f t="shared" ca="1" si="881"/>
        <v>0</v>
      </c>
      <c r="CO580" s="114">
        <f t="shared" ca="1" si="881"/>
        <v>0</v>
      </c>
      <c r="CP580" s="113">
        <f t="shared" ca="1" si="881"/>
        <v>0</v>
      </c>
      <c r="CQ580" s="69">
        <f t="shared" ca="1" si="881"/>
        <v>0</v>
      </c>
      <c r="CR580" s="69">
        <f t="shared" ca="1" si="881"/>
        <v>0</v>
      </c>
      <c r="CS580" s="114">
        <f t="shared" ca="1" si="881"/>
        <v>0</v>
      </c>
      <c r="CT580" s="113">
        <f t="shared" ca="1" si="881"/>
        <v>0</v>
      </c>
      <c r="CU580" s="69">
        <f t="shared" ca="1" si="881"/>
        <v>0</v>
      </c>
      <c r="CV580" s="69">
        <f t="shared" ca="1" si="881"/>
        <v>0</v>
      </c>
      <c r="CW580" s="114">
        <f t="shared" ca="1" si="881"/>
        <v>0</v>
      </c>
      <c r="CX580" s="113">
        <f t="shared" ca="1" si="881"/>
        <v>0</v>
      </c>
      <c r="CY580" s="69">
        <f t="shared" ca="1" si="881"/>
        <v>0</v>
      </c>
      <c r="CZ580" s="69">
        <f t="shared" ca="1" si="881"/>
        <v>0</v>
      </c>
      <c r="DA580" s="114">
        <f t="shared" ca="1" si="881"/>
        <v>0</v>
      </c>
      <c r="DB580" s="113">
        <f t="shared" ref="DB580:DI580" ca="1" si="882">DB581</f>
        <v>0</v>
      </c>
      <c r="DC580" s="69">
        <f t="shared" ca="1" si="882"/>
        <v>0</v>
      </c>
      <c r="DD580" s="69">
        <f t="shared" ca="1" si="882"/>
        <v>0</v>
      </c>
      <c r="DE580" s="114">
        <f t="shared" ca="1" si="882"/>
        <v>0</v>
      </c>
      <c r="DF580" s="113">
        <f t="shared" ca="1" si="882"/>
        <v>0</v>
      </c>
      <c r="DG580" s="69">
        <f t="shared" ca="1" si="882"/>
        <v>0</v>
      </c>
      <c r="DH580" s="69">
        <f t="shared" ca="1" si="882"/>
        <v>0</v>
      </c>
      <c r="DI580" s="114">
        <f t="shared" ca="1" si="882"/>
        <v>0</v>
      </c>
      <c r="DK580" s="69">
        <f t="shared" ref="DK580:EK580" ca="1" si="883">SUM(OFFSET($E580,,MATCH(DK$3,$F$5:$DI$5,0)+3,,1))</f>
        <v>0</v>
      </c>
      <c r="DL580" s="69">
        <f t="shared" ca="1" si="883"/>
        <v>0</v>
      </c>
      <c r="DM580" s="69">
        <f t="shared" ca="1" si="883"/>
        <v>0</v>
      </c>
      <c r="DN580" s="69">
        <f t="shared" ca="1" si="883"/>
        <v>0</v>
      </c>
      <c r="DO580" s="69">
        <f t="shared" ca="1" si="883"/>
        <v>0</v>
      </c>
      <c r="DP580" s="69">
        <f t="shared" ca="1" si="883"/>
        <v>0</v>
      </c>
      <c r="DQ580" s="69">
        <f t="shared" ca="1" si="883"/>
        <v>0</v>
      </c>
      <c r="DR580" s="69">
        <f t="shared" ca="1" si="883"/>
        <v>0</v>
      </c>
      <c r="DS580" s="69">
        <f t="shared" ca="1" si="883"/>
        <v>0</v>
      </c>
      <c r="DT580" s="69">
        <f t="shared" ca="1" si="883"/>
        <v>0</v>
      </c>
      <c r="DU580" s="69">
        <f t="shared" ca="1" si="883"/>
        <v>0</v>
      </c>
      <c r="DV580" s="69">
        <f t="shared" ca="1" si="883"/>
        <v>0</v>
      </c>
      <c r="DW580" s="69">
        <f t="shared" ca="1" si="883"/>
        <v>0</v>
      </c>
      <c r="DX580" s="69">
        <f t="shared" ca="1" si="883"/>
        <v>0</v>
      </c>
      <c r="DY580" s="69">
        <f t="shared" ca="1" si="883"/>
        <v>0</v>
      </c>
      <c r="DZ580" s="69">
        <f t="shared" ca="1" si="883"/>
        <v>0</v>
      </c>
      <c r="EA580" s="69">
        <f t="shared" ca="1" si="883"/>
        <v>0</v>
      </c>
      <c r="EB580" s="69">
        <f t="shared" ca="1" si="883"/>
        <v>0</v>
      </c>
      <c r="EC580" s="69">
        <f t="shared" ca="1" si="883"/>
        <v>0</v>
      </c>
      <c r="ED580" s="69">
        <f t="shared" ca="1" si="883"/>
        <v>0</v>
      </c>
      <c r="EE580" s="69">
        <f t="shared" ca="1" si="883"/>
        <v>0</v>
      </c>
      <c r="EF580" s="69">
        <f t="shared" ca="1" si="883"/>
        <v>0</v>
      </c>
      <c r="EG580" s="69">
        <f t="shared" ca="1" si="883"/>
        <v>0</v>
      </c>
      <c r="EH580" s="69">
        <f t="shared" ca="1" si="883"/>
        <v>0</v>
      </c>
      <c r="EI580" s="69">
        <f t="shared" ca="1" si="883"/>
        <v>0</v>
      </c>
      <c r="EJ580" s="69">
        <f t="shared" ca="1" si="883"/>
        <v>0</v>
      </c>
      <c r="EK580" s="69">
        <f t="shared" ca="1" si="883"/>
        <v>0</v>
      </c>
    </row>
    <row r="581" spans="1:141" outlineLevel="2" x14ac:dyDescent="0.25">
      <c r="A581" s="90"/>
      <c r="B581" s="90"/>
      <c r="C581" s="90"/>
      <c r="D581" s="90"/>
      <c r="E581" t="s">
        <v>322</v>
      </c>
      <c r="F581" s="100"/>
      <c r="I581" s="101"/>
      <c r="J581" s="100"/>
      <c r="M581" s="101"/>
      <c r="N581" s="100"/>
      <c r="Q581" s="101"/>
      <c r="R581" s="100"/>
      <c r="U581" s="101"/>
      <c r="V581" s="100"/>
      <c r="Y581" s="101"/>
      <c r="Z581" s="100"/>
      <c r="AC581" s="101"/>
      <c r="AD581" s="100"/>
      <c r="AG581" s="101"/>
      <c r="AH581" s="100"/>
      <c r="AK581" s="101"/>
      <c r="AL581" s="100"/>
      <c r="AO581" s="101"/>
      <c r="AP581" s="113">
        <f t="shared" ref="AP581:BU581" ca="1" si="884">IF(AP$4="A",AP578,AP583)</f>
        <v>0</v>
      </c>
      <c r="AQ581" s="69">
        <f t="shared" ca="1" si="884"/>
        <v>0</v>
      </c>
      <c r="AR581" s="69">
        <f t="shared" ca="1" si="884"/>
        <v>0</v>
      </c>
      <c r="AS581" s="114">
        <f t="shared" ca="1" si="884"/>
        <v>0</v>
      </c>
      <c r="AT581" s="113">
        <f t="shared" ca="1" si="884"/>
        <v>0</v>
      </c>
      <c r="AU581" s="69">
        <f t="shared" ca="1" si="884"/>
        <v>0</v>
      </c>
      <c r="AV581" s="69">
        <f t="shared" ca="1" si="884"/>
        <v>0</v>
      </c>
      <c r="AW581" s="114">
        <f t="shared" ca="1" si="884"/>
        <v>0</v>
      </c>
      <c r="AX581" s="113">
        <f t="shared" ca="1" si="884"/>
        <v>0</v>
      </c>
      <c r="AY581" s="69">
        <f t="shared" ca="1" si="884"/>
        <v>0</v>
      </c>
      <c r="AZ581" s="69">
        <f t="shared" ca="1" si="884"/>
        <v>0</v>
      </c>
      <c r="BA581" s="114">
        <f t="shared" ca="1" si="884"/>
        <v>0</v>
      </c>
      <c r="BB581" s="113">
        <f t="shared" ca="1" si="884"/>
        <v>0</v>
      </c>
      <c r="BC581" s="69">
        <f t="shared" ca="1" si="884"/>
        <v>0</v>
      </c>
      <c r="BD581" s="69">
        <f t="shared" ca="1" si="884"/>
        <v>0</v>
      </c>
      <c r="BE581" s="114">
        <f t="shared" ca="1" si="884"/>
        <v>0</v>
      </c>
      <c r="BF581" s="113">
        <f t="shared" ca="1" si="884"/>
        <v>0</v>
      </c>
      <c r="BG581" s="69">
        <f t="shared" ca="1" si="884"/>
        <v>0</v>
      </c>
      <c r="BH581" s="69">
        <f t="shared" ca="1" si="884"/>
        <v>0</v>
      </c>
      <c r="BI581" s="114">
        <f t="shared" ca="1" si="884"/>
        <v>0</v>
      </c>
      <c r="BJ581" s="113">
        <f t="shared" ca="1" si="884"/>
        <v>0</v>
      </c>
      <c r="BK581" s="69">
        <f t="shared" ca="1" si="884"/>
        <v>0</v>
      </c>
      <c r="BL581" s="69">
        <f t="shared" ca="1" si="884"/>
        <v>0</v>
      </c>
      <c r="BM581" s="114">
        <f t="shared" ca="1" si="884"/>
        <v>0</v>
      </c>
      <c r="BN581" s="113">
        <f t="shared" ca="1" si="884"/>
        <v>0</v>
      </c>
      <c r="BO581" s="69">
        <f t="shared" ca="1" si="884"/>
        <v>0</v>
      </c>
      <c r="BP581" s="69">
        <f t="shared" ca="1" si="884"/>
        <v>0</v>
      </c>
      <c r="BQ581" s="114">
        <f t="shared" ca="1" si="884"/>
        <v>0</v>
      </c>
      <c r="BR581" s="113">
        <f t="shared" ca="1" si="884"/>
        <v>0</v>
      </c>
      <c r="BS581" s="69">
        <f t="shared" ca="1" si="884"/>
        <v>0</v>
      </c>
      <c r="BT581" s="69">
        <f t="shared" ca="1" si="884"/>
        <v>0</v>
      </c>
      <c r="BU581" s="114">
        <f t="shared" ca="1" si="884"/>
        <v>0</v>
      </c>
      <c r="BV581" s="113">
        <f t="shared" ref="BV581:DA581" ca="1" si="885">IF(BV$4="A",BV578,BV583)</f>
        <v>0</v>
      </c>
      <c r="BW581" s="69">
        <f t="shared" ca="1" si="885"/>
        <v>0</v>
      </c>
      <c r="BX581" s="69">
        <f t="shared" ca="1" si="885"/>
        <v>0</v>
      </c>
      <c r="BY581" s="114">
        <f t="shared" ca="1" si="885"/>
        <v>0</v>
      </c>
      <c r="BZ581" s="113">
        <f t="shared" ca="1" si="885"/>
        <v>0</v>
      </c>
      <c r="CA581" s="69">
        <f t="shared" ca="1" si="885"/>
        <v>0</v>
      </c>
      <c r="CB581" s="69">
        <f t="shared" ca="1" si="885"/>
        <v>0</v>
      </c>
      <c r="CC581" s="114">
        <f t="shared" ca="1" si="885"/>
        <v>0</v>
      </c>
      <c r="CD581" s="113">
        <f t="shared" ca="1" si="885"/>
        <v>0</v>
      </c>
      <c r="CE581" s="69">
        <f t="shared" ca="1" si="885"/>
        <v>0</v>
      </c>
      <c r="CF581" s="69">
        <f t="shared" ca="1" si="885"/>
        <v>0</v>
      </c>
      <c r="CG581" s="114">
        <f t="shared" ca="1" si="885"/>
        <v>0</v>
      </c>
      <c r="CH581" s="113">
        <f t="shared" ca="1" si="885"/>
        <v>0</v>
      </c>
      <c r="CI581" s="69">
        <f t="shared" ca="1" si="885"/>
        <v>0</v>
      </c>
      <c r="CJ581" s="69">
        <f t="shared" ca="1" si="885"/>
        <v>0</v>
      </c>
      <c r="CK581" s="114">
        <f t="shared" ca="1" si="885"/>
        <v>0</v>
      </c>
      <c r="CL581" s="113">
        <f t="shared" ca="1" si="885"/>
        <v>0</v>
      </c>
      <c r="CM581" s="69">
        <f t="shared" ca="1" si="885"/>
        <v>0</v>
      </c>
      <c r="CN581" s="69">
        <f t="shared" ca="1" si="885"/>
        <v>0</v>
      </c>
      <c r="CO581" s="114">
        <f t="shared" ca="1" si="885"/>
        <v>0</v>
      </c>
      <c r="CP581" s="113">
        <f t="shared" ca="1" si="885"/>
        <v>0</v>
      </c>
      <c r="CQ581" s="69">
        <f t="shared" ca="1" si="885"/>
        <v>0</v>
      </c>
      <c r="CR581" s="69">
        <f t="shared" ca="1" si="885"/>
        <v>0</v>
      </c>
      <c r="CS581" s="114">
        <f t="shared" ca="1" si="885"/>
        <v>0</v>
      </c>
      <c r="CT581" s="113">
        <f t="shared" ca="1" si="885"/>
        <v>0</v>
      </c>
      <c r="CU581" s="69">
        <f t="shared" ca="1" si="885"/>
        <v>0</v>
      </c>
      <c r="CV581" s="69">
        <f t="shared" ca="1" si="885"/>
        <v>0</v>
      </c>
      <c r="CW581" s="114">
        <f t="shared" ca="1" si="885"/>
        <v>0</v>
      </c>
      <c r="CX581" s="113">
        <f t="shared" ca="1" si="885"/>
        <v>0</v>
      </c>
      <c r="CY581" s="69">
        <f t="shared" ca="1" si="885"/>
        <v>0</v>
      </c>
      <c r="CZ581" s="69">
        <f t="shared" ca="1" si="885"/>
        <v>0</v>
      </c>
      <c r="DA581" s="114">
        <f t="shared" ca="1" si="885"/>
        <v>0</v>
      </c>
      <c r="DB581" s="113">
        <f t="shared" ref="DB581:DI581" ca="1" si="886">IF(DB$4="A",DB578,DB583)</f>
        <v>0</v>
      </c>
      <c r="DC581" s="69">
        <f t="shared" ca="1" si="886"/>
        <v>0</v>
      </c>
      <c r="DD581" s="69">
        <f t="shared" ca="1" si="886"/>
        <v>0</v>
      </c>
      <c r="DE581" s="114">
        <f t="shared" ca="1" si="886"/>
        <v>0</v>
      </c>
      <c r="DF581" s="113">
        <f t="shared" ca="1" si="886"/>
        <v>0</v>
      </c>
      <c r="DG581" s="69">
        <f t="shared" ca="1" si="886"/>
        <v>0</v>
      </c>
      <c r="DH581" s="69">
        <f t="shared" ca="1" si="886"/>
        <v>0</v>
      </c>
      <c r="DI581" s="114">
        <f t="shared" ca="1" si="886"/>
        <v>0</v>
      </c>
      <c r="DT581" s="69"/>
      <c r="DU581" s="69"/>
      <c r="DV581" s="69"/>
      <c r="DW581" s="69"/>
      <c r="DX581" s="69"/>
      <c r="DY581" s="69"/>
      <c r="DZ581" s="69"/>
      <c r="EA581" s="69"/>
      <c r="EB581" s="69"/>
      <c r="EC581" s="69"/>
      <c r="ED581" s="69"/>
      <c r="EE581" s="69"/>
      <c r="EF581" s="69"/>
      <c r="EG581" s="69"/>
      <c r="EH581" s="69"/>
      <c r="EI581" s="69"/>
      <c r="EJ581" s="69"/>
      <c r="EK581" s="69"/>
    </row>
    <row r="582" spans="1:141" outlineLevel="2" x14ac:dyDescent="0.25">
      <c r="A582" s="90"/>
      <c r="B582" s="90"/>
      <c r="C582" s="90"/>
      <c r="D582" s="90"/>
      <c r="F582" s="100"/>
      <c r="I582" s="101"/>
      <c r="J582" s="100"/>
      <c r="M582" s="101"/>
      <c r="N582" s="100"/>
      <c r="Q582" s="101"/>
      <c r="R582" s="100"/>
      <c r="U582" s="101"/>
      <c r="V582" s="100"/>
      <c r="Y582" s="101"/>
      <c r="Z582" s="100"/>
      <c r="AC582" s="101"/>
      <c r="AD582" s="100"/>
      <c r="AG582" s="101"/>
      <c r="AH582" s="100"/>
      <c r="AK582" s="101"/>
      <c r="AL582" s="100"/>
      <c r="AO582" s="101"/>
      <c r="AP582" s="102"/>
      <c r="AQ582" s="103"/>
      <c r="AR582" s="103"/>
      <c r="AS582" s="104"/>
      <c r="AT582" s="102"/>
      <c r="AU582" s="103"/>
      <c r="AV582" s="103"/>
      <c r="AW582" s="104"/>
      <c r="AX582" s="102"/>
      <c r="AY582" s="103"/>
      <c r="AZ582" s="103"/>
      <c r="BA582" s="104"/>
      <c r="BB582" s="102"/>
      <c r="BC582" s="103"/>
      <c r="BD582" s="103"/>
      <c r="BE582" s="104"/>
      <c r="BF582" s="102"/>
      <c r="BG582" s="103"/>
      <c r="BH582" s="103"/>
      <c r="BI582" s="104"/>
      <c r="BJ582" s="102"/>
      <c r="BK582" s="103"/>
      <c r="BL582" s="103"/>
      <c r="BM582" s="104"/>
      <c r="BN582" s="102"/>
      <c r="BO582" s="103"/>
      <c r="BP582" s="103"/>
      <c r="BQ582" s="104"/>
      <c r="BR582" s="102"/>
      <c r="BS582" s="103"/>
      <c r="BT582" s="103"/>
      <c r="BU582" s="104"/>
      <c r="BV582" s="102"/>
      <c r="BW582" s="103"/>
      <c r="BX582" s="103"/>
      <c r="BY582" s="104"/>
      <c r="BZ582" s="102"/>
      <c r="CA582" s="103"/>
      <c r="CB582" s="103"/>
      <c r="CC582" s="104"/>
      <c r="CD582" s="102"/>
      <c r="CE582" s="103"/>
      <c r="CF582" s="103"/>
      <c r="CG582" s="104"/>
      <c r="CH582" s="102"/>
      <c r="CI582" s="103"/>
      <c r="CJ582" s="103"/>
      <c r="CK582" s="104"/>
      <c r="CL582" s="102"/>
      <c r="CM582" s="103"/>
      <c r="CN582" s="103"/>
      <c r="CO582" s="104"/>
      <c r="CP582" s="102"/>
      <c r="CQ582" s="103"/>
      <c r="CR582" s="103"/>
      <c r="CS582" s="104"/>
      <c r="CT582" s="102"/>
      <c r="CU582" s="103"/>
      <c r="CV582" s="103"/>
      <c r="CW582" s="104"/>
      <c r="CX582" s="102"/>
      <c r="CY582" s="103"/>
      <c r="CZ582" s="103"/>
      <c r="DA582" s="104"/>
      <c r="DB582" s="102"/>
      <c r="DC582" s="103"/>
      <c r="DD582" s="103"/>
      <c r="DE582" s="104"/>
      <c r="DF582" s="102"/>
      <c r="DG582" s="103"/>
      <c r="DH582" s="103"/>
      <c r="DI582" s="104"/>
    </row>
    <row r="583" spans="1:141" outlineLevel="2" x14ac:dyDescent="0.25">
      <c r="A583" s="90"/>
      <c r="B583" s="90"/>
      <c r="C583" s="90"/>
      <c r="D583" s="90"/>
      <c r="E583" s="36" t="str">
        <f>CONCATENATE(E581," selected driver: ",$J$8," (",$J$9,")")</f>
        <v>Value selected driver: Default (Annual)</v>
      </c>
      <c r="F583" s="100"/>
      <c r="I583" s="101"/>
      <c r="J583" s="100"/>
      <c r="M583" s="101"/>
      <c r="N583" s="100"/>
      <c r="Q583" s="101"/>
      <c r="R583" s="100"/>
      <c r="U583" s="101"/>
      <c r="V583" s="100"/>
      <c r="Y583" s="101"/>
      <c r="Z583" s="100"/>
      <c r="AC583" s="101"/>
      <c r="AD583" s="100"/>
      <c r="AG583" s="101"/>
      <c r="AH583" s="100"/>
      <c r="AK583" s="101"/>
      <c r="AL583" s="100"/>
      <c r="AO583" s="101"/>
      <c r="AP583" s="147" cm="1">
        <f t="array" ref="AP583">IF($I$9=1,AP585,INDEX($DT585:$EK585,,MATCH(CONCATENATE("FY ",RIGHT(AP$3,4)),$DT$3:$EK$3,0)))</f>
        <v>0</v>
      </c>
      <c r="AQ583" s="148" cm="1">
        <f t="array" ref="AQ583">IF($I$9=1,AQ585,INDEX($DT585:$EK585,,MATCH(CONCATENATE("FY ",RIGHT(AQ$3,4)),$DT$3:$EK$3,0)))</f>
        <v>0</v>
      </c>
      <c r="AR583" s="148" cm="1">
        <f t="array" ref="AR583">IF($I$9=1,AR585,INDEX($DT585:$EK585,,MATCH(CONCATENATE("FY ",RIGHT(AR$3,4)),$DT$3:$EK$3,0)))</f>
        <v>0</v>
      </c>
      <c r="AS583" s="149" cm="1">
        <f t="array" ref="AS583">IF($I$9=1,AS585,INDEX($DT585:$EK585,,MATCH(CONCATENATE("FY ",RIGHT(AS$3,4)),$DT$3:$EK$3,0)))</f>
        <v>0</v>
      </c>
      <c r="AT583" s="147" cm="1">
        <f t="array" aca="1" ref="AT583" ca="1">IF($I$9=1,AT585,INDEX($DT585:$EK585,,MATCH(CONCATENATE("FY ",RIGHT(AT$3,4)),$DT$3:$EK$3,0)))</f>
        <v>0</v>
      </c>
      <c r="AU583" s="148" cm="1">
        <f t="array" aca="1" ref="AU583" ca="1">IF($I$9=1,AU585,INDEX($DT585:$EK585,,MATCH(CONCATENATE("FY ",RIGHT(AU$3,4)),$DT$3:$EK$3,0)))</f>
        <v>0</v>
      </c>
      <c r="AV583" s="148" cm="1">
        <f t="array" aca="1" ref="AV583" ca="1">IF($I$9=1,AV585,INDEX($DT585:$EK585,,MATCH(CONCATENATE("FY ",RIGHT(AV$3,4)),$DT$3:$EK$3,0)))</f>
        <v>0</v>
      </c>
      <c r="AW583" s="149" cm="1">
        <f t="array" aca="1" ref="AW583" ca="1">IF($I$9=1,AW585,INDEX($DT585:$EK585,,MATCH(CONCATENATE("FY ",RIGHT(AW$3,4)),$DT$3:$EK$3,0)))</f>
        <v>0</v>
      </c>
      <c r="AX583" s="147" cm="1">
        <f t="array" aca="1" ref="AX583" ca="1">IF($I$9=1,AX585,INDEX($DT585:$EK585,,MATCH(CONCATENATE("FY ",RIGHT(AX$3,4)),$DT$3:$EK$3,0)))</f>
        <v>0</v>
      </c>
      <c r="AY583" s="148" cm="1">
        <f t="array" aca="1" ref="AY583" ca="1">IF($I$9=1,AY585,INDEX($DT585:$EK585,,MATCH(CONCATENATE("FY ",RIGHT(AY$3,4)),$DT$3:$EK$3,0)))</f>
        <v>0</v>
      </c>
      <c r="AZ583" s="148" cm="1">
        <f t="array" aca="1" ref="AZ583" ca="1">IF($I$9=1,AZ585,INDEX($DT585:$EK585,,MATCH(CONCATENATE("FY ",RIGHT(AZ$3,4)),$DT$3:$EK$3,0)))</f>
        <v>0</v>
      </c>
      <c r="BA583" s="149" cm="1">
        <f t="array" aca="1" ref="BA583" ca="1">IF($I$9=1,BA585,INDEX($DT585:$EK585,,MATCH(CONCATENATE("FY ",RIGHT(BA$3,4)),$DT$3:$EK$3,0)))</f>
        <v>0</v>
      </c>
      <c r="BB583" s="147" cm="1">
        <f t="array" aca="1" ref="BB583" ca="1">IF($I$9=1,BB585,INDEX($DT585:$EK585,,MATCH(CONCATENATE("FY ",RIGHT(BB$3,4)),$DT$3:$EK$3,0)))</f>
        <v>0</v>
      </c>
      <c r="BC583" s="148" cm="1">
        <f t="array" aca="1" ref="BC583" ca="1">IF($I$9=1,BC585,INDEX($DT585:$EK585,,MATCH(CONCATENATE("FY ",RIGHT(BC$3,4)),$DT$3:$EK$3,0)))</f>
        <v>0</v>
      </c>
      <c r="BD583" s="148" cm="1">
        <f t="array" aca="1" ref="BD583" ca="1">IF($I$9=1,BD585,INDEX($DT585:$EK585,,MATCH(CONCATENATE("FY ",RIGHT(BD$3,4)),$DT$3:$EK$3,0)))</f>
        <v>0</v>
      </c>
      <c r="BE583" s="149" cm="1">
        <f t="array" aca="1" ref="BE583" ca="1">IF($I$9=1,BE585,INDEX($DT585:$EK585,,MATCH(CONCATENATE("FY ",RIGHT(BE$3,4)),$DT$3:$EK$3,0)))</f>
        <v>0</v>
      </c>
      <c r="BF583" s="147" cm="1">
        <f t="array" aca="1" ref="BF583" ca="1">IF($I$9=1,BF585,INDEX($DT585:$EK585,,MATCH(CONCATENATE("FY ",RIGHT(BF$3,4)),$DT$3:$EK$3,0)))</f>
        <v>0</v>
      </c>
      <c r="BG583" s="148" cm="1">
        <f t="array" aca="1" ref="BG583" ca="1">IF($I$9=1,BG585,INDEX($DT585:$EK585,,MATCH(CONCATENATE("FY ",RIGHT(BG$3,4)),$DT$3:$EK$3,0)))</f>
        <v>0</v>
      </c>
      <c r="BH583" s="148" cm="1">
        <f t="array" aca="1" ref="BH583" ca="1">IF($I$9=1,BH585,INDEX($DT585:$EK585,,MATCH(CONCATENATE("FY ",RIGHT(BH$3,4)),$DT$3:$EK$3,0)))</f>
        <v>0</v>
      </c>
      <c r="BI583" s="149" cm="1">
        <f t="array" aca="1" ref="BI583" ca="1">IF($I$9=1,BI585,INDEX($DT585:$EK585,,MATCH(CONCATENATE("FY ",RIGHT(BI$3,4)),$DT$3:$EK$3,0)))</f>
        <v>0</v>
      </c>
      <c r="BJ583" s="147" cm="1">
        <f t="array" aca="1" ref="BJ583" ca="1">IF($I$9=1,BJ585,INDEX($DT585:$EK585,,MATCH(CONCATENATE("FY ",RIGHT(BJ$3,4)),$DT$3:$EK$3,0)))</f>
        <v>0</v>
      </c>
      <c r="BK583" s="148" cm="1">
        <f t="array" aca="1" ref="BK583" ca="1">IF($I$9=1,BK585,INDEX($DT585:$EK585,,MATCH(CONCATENATE("FY ",RIGHT(BK$3,4)),$DT$3:$EK$3,0)))</f>
        <v>0</v>
      </c>
      <c r="BL583" s="148" cm="1">
        <f t="array" aca="1" ref="BL583" ca="1">IF($I$9=1,BL585,INDEX($DT585:$EK585,,MATCH(CONCATENATE("FY ",RIGHT(BL$3,4)),$DT$3:$EK$3,0)))</f>
        <v>0</v>
      </c>
      <c r="BM583" s="149" cm="1">
        <f t="array" aca="1" ref="BM583" ca="1">IF($I$9=1,BM585,INDEX($DT585:$EK585,,MATCH(CONCATENATE("FY ",RIGHT(BM$3,4)),$DT$3:$EK$3,0)))</f>
        <v>0</v>
      </c>
      <c r="BN583" s="147" cm="1">
        <f t="array" aca="1" ref="BN583" ca="1">IF($I$9=1,BN585,INDEX($DT585:$EK585,,MATCH(CONCATENATE("FY ",RIGHT(BN$3,4)),$DT$3:$EK$3,0)))</f>
        <v>0</v>
      </c>
      <c r="BO583" s="148" cm="1">
        <f t="array" aca="1" ref="BO583" ca="1">IF($I$9=1,BO585,INDEX($DT585:$EK585,,MATCH(CONCATENATE("FY ",RIGHT(BO$3,4)),$DT$3:$EK$3,0)))</f>
        <v>0</v>
      </c>
      <c r="BP583" s="148" cm="1">
        <f t="array" aca="1" ref="BP583" ca="1">IF($I$9=1,BP585,INDEX($DT585:$EK585,,MATCH(CONCATENATE("FY ",RIGHT(BP$3,4)),$DT$3:$EK$3,0)))</f>
        <v>0</v>
      </c>
      <c r="BQ583" s="149" cm="1">
        <f t="array" aca="1" ref="BQ583" ca="1">IF($I$9=1,BQ585,INDEX($DT585:$EK585,,MATCH(CONCATENATE("FY ",RIGHT(BQ$3,4)),$DT$3:$EK$3,0)))</f>
        <v>0</v>
      </c>
      <c r="BR583" s="147" cm="1">
        <f t="array" aca="1" ref="BR583" ca="1">IF($I$9=1,BR585,INDEX($DT585:$EK585,,MATCH(CONCATENATE("FY ",RIGHT(BR$3,4)),$DT$3:$EK$3,0)))</f>
        <v>0</v>
      </c>
      <c r="BS583" s="148" cm="1">
        <f t="array" aca="1" ref="BS583" ca="1">IF($I$9=1,BS585,INDEX($DT585:$EK585,,MATCH(CONCATENATE("FY ",RIGHT(BS$3,4)),$DT$3:$EK$3,0)))</f>
        <v>0</v>
      </c>
      <c r="BT583" s="148" cm="1">
        <f t="array" aca="1" ref="BT583" ca="1">IF($I$9=1,BT585,INDEX($DT585:$EK585,,MATCH(CONCATENATE("FY ",RIGHT(BT$3,4)),$DT$3:$EK$3,0)))</f>
        <v>0</v>
      </c>
      <c r="BU583" s="149" cm="1">
        <f t="array" aca="1" ref="BU583" ca="1">IF($I$9=1,BU585,INDEX($DT585:$EK585,,MATCH(CONCATENATE("FY ",RIGHT(BU$3,4)),$DT$3:$EK$3,0)))</f>
        <v>0</v>
      </c>
      <c r="BV583" s="147" cm="1">
        <f t="array" aca="1" ref="BV583" ca="1">IF($I$9=1,BV585,INDEX($DT585:$EK585,,MATCH(CONCATENATE("FY ",RIGHT(BV$3,4)),$DT$3:$EK$3,0)))</f>
        <v>0</v>
      </c>
      <c r="BW583" s="148" cm="1">
        <f t="array" aca="1" ref="BW583" ca="1">IF($I$9=1,BW585,INDEX($DT585:$EK585,,MATCH(CONCATENATE("FY ",RIGHT(BW$3,4)),$DT$3:$EK$3,0)))</f>
        <v>0</v>
      </c>
      <c r="BX583" s="148" cm="1">
        <f t="array" aca="1" ref="BX583" ca="1">IF($I$9=1,BX585,INDEX($DT585:$EK585,,MATCH(CONCATENATE("FY ",RIGHT(BX$3,4)),$DT$3:$EK$3,0)))</f>
        <v>0</v>
      </c>
      <c r="BY583" s="149" cm="1">
        <f t="array" aca="1" ref="BY583" ca="1">IF($I$9=1,BY585,INDEX($DT585:$EK585,,MATCH(CONCATENATE("FY ",RIGHT(BY$3,4)),$DT$3:$EK$3,0)))</f>
        <v>0</v>
      </c>
      <c r="BZ583" s="147" cm="1">
        <f t="array" aca="1" ref="BZ583" ca="1">IF($I$9=1,BZ585,INDEX($DT585:$EK585,,MATCH(CONCATENATE("FY ",RIGHT(BZ$3,4)),$DT$3:$EK$3,0)))</f>
        <v>0</v>
      </c>
      <c r="CA583" s="148" cm="1">
        <f t="array" aca="1" ref="CA583" ca="1">IF($I$9=1,CA585,INDEX($DT585:$EK585,,MATCH(CONCATENATE("FY ",RIGHT(CA$3,4)),$DT$3:$EK$3,0)))</f>
        <v>0</v>
      </c>
      <c r="CB583" s="148" cm="1">
        <f t="array" aca="1" ref="CB583" ca="1">IF($I$9=1,CB585,INDEX($DT585:$EK585,,MATCH(CONCATENATE("FY ",RIGHT(CB$3,4)),$DT$3:$EK$3,0)))</f>
        <v>0</v>
      </c>
      <c r="CC583" s="149" cm="1">
        <f t="array" aca="1" ref="CC583" ca="1">IF($I$9=1,CC585,INDEX($DT585:$EK585,,MATCH(CONCATENATE("FY ",RIGHT(CC$3,4)),$DT$3:$EK$3,0)))</f>
        <v>0</v>
      </c>
      <c r="CD583" s="147" cm="1">
        <f t="array" aca="1" ref="CD583" ca="1">IF($I$9=1,CD585,INDEX($DT585:$EK585,,MATCH(CONCATENATE("FY ",RIGHT(CD$3,4)),$DT$3:$EK$3,0)))</f>
        <v>0</v>
      </c>
      <c r="CE583" s="148" cm="1">
        <f t="array" aca="1" ref="CE583" ca="1">IF($I$9=1,CE585,INDEX($DT585:$EK585,,MATCH(CONCATENATE("FY ",RIGHT(CE$3,4)),$DT$3:$EK$3,0)))</f>
        <v>0</v>
      </c>
      <c r="CF583" s="148" cm="1">
        <f t="array" aca="1" ref="CF583" ca="1">IF($I$9=1,CF585,INDEX($DT585:$EK585,,MATCH(CONCATENATE("FY ",RIGHT(CF$3,4)),$DT$3:$EK$3,0)))</f>
        <v>0</v>
      </c>
      <c r="CG583" s="149" cm="1">
        <f t="array" aca="1" ref="CG583" ca="1">IF($I$9=1,CG585,INDEX($DT585:$EK585,,MATCH(CONCATENATE("FY ",RIGHT(CG$3,4)),$DT$3:$EK$3,0)))</f>
        <v>0</v>
      </c>
      <c r="CH583" s="147" cm="1">
        <f t="array" aca="1" ref="CH583" ca="1">IF($I$9=1,CH585,INDEX($DT585:$EK585,,MATCH(CONCATENATE("FY ",RIGHT(CH$3,4)),$DT$3:$EK$3,0)))</f>
        <v>0</v>
      </c>
      <c r="CI583" s="148" cm="1">
        <f t="array" aca="1" ref="CI583" ca="1">IF($I$9=1,CI585,INDEX($DT585:$EK585,,MATCH(CONCATENATE("FY ",RIGHT(CI$3,4)),$DT$3:$EK$3,0)))</f>
        <v>0</v>
      </c>
      <c r="CJ583" s="148" cm="1">
        <f t="array" aca="1" ref="CJ583" ca="1">IF($I$9=1,CJ585,INDEX($DT585:$EK585,,MATCH(CONCATENATE("FY ",RIGHT(CJ$3,4)),$DT$3:$EK$3,0)))</f>
        <v>0</v>
      </c>
      <c r="CK583" s="149" cm="1">
        <f t="array" aca="1" ref="CK583" ca="1">IF($I$9=1,CK585,INDEX($DT585:$EK585,,MATCH(CONCATENATE("FY ",RIGHT(CK$3,4)),$DT$3:$EK$3,0)))</f>
        <v>0</v>
      </c>
      <c r="CL583" s="147" cm="1">
        <f t="array" aca="1" ref="CL583" ca="1">IF($I$9=1,CL585,INDEX($DT585:$EK585,,MATCH(CONCATENATE("FY ",RIGHT(CL$3,4)),$DT$3:$EK$3,0)))</f>
        <v>0</v>
      </c>
      <c r="CM583" s="148" cm="1">
        <f t="array" aca="1" ref="CM583" ca="1">IF($I$9=1,CM585,INDEX($DT585:$EK585,,MATCH(CONCATENATE("FY ",RIGHT(CM$3,4)),$DT$3:$EK$3,0)))</f>
        <v>0</v>
      </c>
      <c r="CN583" s="148" cm="1">
        <f t="array" aca="1" ref="CN583" ca="1">IF($I$9=1,CN585,INDEX($DT585:$EK585,,MATCH(CONCATENATE("FY ",RIGHT(CN$3,4)),$DT$3:$EK$3,0)))</f>
        <v>0</v>
      </c>
      <c r="CO583" s="149" cm="1">
        <f t="array" aca="1" ref="CO583" ca="1">IF($I$9=1,CO585,INDEX($DT585:$EK585,,MATCH(CONCATENATE("FY ",RIGHT(CO$3,4)),$DT$3:$EK$3,0)))</f>
        <v>0</v>
      </c>
      <c r="CP583" s="147" cm="1">
        <f t="array" aca="1" ref="CP583" ca="1">IF($I$9=1,CP585,INDEX($DT585:$EK585,,MATCH(CONCATENATE("FY ",RIGHT(CP$3,4)),$DT$3:$EK$3,0)))</f>
        <v>0</v>
      </c>
      <c r="CQ583" s="148" cm="1">
        <f t="array" aca="1" ref="CQ583" ca="1">IF($I$9=1,CQ585,INDEX($DT585:$EK585,,MATCH(CONCATENATE("FY ",RIGHT(CQ$3,4)),$DT$3:$EK$3,0)))</f>
        <v>0</v>
      </c>
      <c r="CR583" s="148" cm="1">
        <f t="array" aca="1" ref="CR583" ca="1">IF($I$9=1,CR585,INDEX($DT585:$EK585,,MATCH(CONCATENATE("FY ",RIGHT(CR$3,4)),$DT$3:$EK$3,0)))</f>
        <v>0</v>
      </c>
      <c r="CS583" s="149" cm="1">
        <f t="array" aca="1" ref="CS583" ca="1">IF($I$9=1,CS585,INDEX($DT585:$EK585,,MATCH(CONCATENATE("FY ",RIGHT(CS$3,4)),$DT$3:$EK$3,0)))</f>
        <v>0</v>
      </c>
      <c r="CT583" s="147" cm="1">
        <f t="array" aca="1" ref="CT583" ca="1">IF($I$9=1,CT585,INDEX($DT585:$EK585,,MATCH(CONCATENATE("FY ",RIGHT(CT$3,4)),$DT$3:$EK$3,0)))</f>
        <v>0</v>
      </c>
      <c r="CU583" s="148" cm="1">
        <f t="array" aca="1" ref="CU583" ca="1">IF($I$9=1,CU585,INDEX($DT585:$EK585,,MATCH(CONCATENATE("FY ",RIGHT(CU$3,4)),$DT$3:$EK$3,0)))</f>
        <v>0</v>
      </c>
      <c r="CV583" s="148" cm="1">
        <f t="array" aca="1" ref="CV583" ca="1">IF($I$9=1,CV585,INDEX($DT585:$EK585,,MATCH(CONCATENATE("FY ",RIGHT(CV$3,4)),$DT$3:$EK$3,0)))</f>
        <v>0</v>
      </c>
      <c r="CW583" s="149" cm="1">
        <f t="array" aca="1" ref="CW583" ca="1">IF($I$9=1,CW585,INDEX($DT585:$EK585,,MATCH(CONCATENATE("FY ",RIGHT(CW$3,4)),$DT$3:$EK$3,0)))</f>
        <v>0</v>
      </c>
      <c r="CX583" s="147" cm="1">
        <f t="array" aca="1" ref="CX583" ca="1">IF($I$9=1,CX585,INDEX($DT585:$EK585,,MATCH(CONCATENATE("FY ",RIGHT(CX$3,4)),$DT$3:$EK$3,0)))</f>
        <v>0</v>
      </c>
      <c r="CY583" s="148" cm="1">
        <f t="array" aca="1" ref="CY583" ca="1">IF($I$9=1,CY585,INDEX($DT585:$EK585,,MATCH(CONCATENATE("FY ",RIGHT(CY$3,4)),$DT$3:$EK$3,0)))</f>
        <v>0</v>
      </c>
      <c r="CZ583" s="148" cm="1">
        <f t="array" aca="1" ref="CZ583" ca="1">IF($I$9=1,CZ585,INDEX($DT585:$EK585,,MATCH(CONCATENATE("FY ",RIGHT(CZ$3,4)),$DT$3:$EK$3,0)))</f>
        <v>0</v>
      </c>
      <c r="DA583" s="149" cm="1">
        <f t="array" aca="1" ref="DA583" ca="1">IF($I$9=1,DA585,INDEX($DT585:$EK585,,MATCH(CONCATENATE("FY ",RIGHT(DA$3,4)),$DT$3:$EK$3,0)))</f>
        <v>0</v>
      </c>
      <c r="DB583" s="147" cm="1">
        <f t="array" aca="1" ref="DB583" ca="1">IF($I$9=1,DB585,INDEX($DT585:$EK585,,MATCH(CONCATENATE("FY ",RIGHT(DB$3,4)),$DT$3:$EK$3,0)))</f>
        <v>0</v>
      </c>
      <c r="DC583" s="148" cm="1">
        <f t="array" aca="1" ref="DC583" ca="1">IF($I$9=1,DC585,INDEX($DT585:$EK585,,MATCH(CONCATENATE("FY ",RIGHT(DC$3,4)),$DT$3:$EK$3,0)))</f>
        <v>0</v>
      </c>
      <c r="DD583" s="148" cm="1">
        <f t="array" aca="1" ref="DD583" ca="1">IF($I$9=1,DD585,INDEX($DT585:$EK585,,MATCH(CONCATENATE("FY ",RIGHT(DD$3,4)),$DT$3:$EK$3,0)))</f>
        <v>0</v>
      </c>
      <c r="DE583" s="149" cm="1">
        <f t="array" aca="1" ref="DE583" ca="1">IF($I$9=1,DE585,INDEX($DT585:$EK585,,MATCH(CONCATENATE("FY ",RIGHT(DE$3,4)),$DT$3:$EK$3,0)))</f>
        <v>0</v>
      </c>
      <c r="DF583" s="147" cm="1">
        <f t="array" aca="1" ref="DF583" ca="1">IF($I$9=1,DF585,INDEX($DT585:$EK585,,MATCH(CONCATENATE("FY ",RIGHT(DF$3,4)),$DT$3:$EK$3,0)))</f>
        <v>0</v>
      </c>
      <c r="DG583" s="148" cm="1">
        <f t="array" aca="1" ref="DG583" ca="1">IF($I$9=1,DG585,INDEX($DT585:$EK585,,MATCH(CONCATENATE("FY ",RIGHT(DG$3,4)),$DT$3:$EK$3,0)))</f>
        <v>0</v>
      </c>
      <c r="DH583" s="148" cm="1">
        <f t="array" aca="1" ref="DH583" ca="1">IF($I$9=1,DH585,INDEX($DT585:$EK585,,MATCH(CONCATENATE("FY ",RIGHT(DH$3,4)),$DT$3:$EK$3,0)))</f>
        <v>0</v>
      </c>
      <c r="DI583" s="149" cm="1">
        <f t="array" aca="1" ref="DI583" ca="1">IF($I$9=1,DI585,INDEX($DT585:$EK585,,MATCH(CONCATENATE("FY ",RIGHT(DI$3,4)),$DT$3:$EK$3,0)))</f>
        <v>0</v>
      </c>
    </row>
    <row r="584" spans="1:141" outlineLevel="2" x14ac:dyDescent="0.25">
      <c r="A584" s="90"/>
      <c r="B584" s="90"/>
      <c r="C584" s="90"/>
      <c r="D584" s="90"/>
      <c r="F584" s="100"/>
      <c r="I584" s="101"/>
      <c r="J584" s="100"/>
      <c r="M584" s="101"/>
      <c r="N584" s="100"/>
      <c r="Q584" s="101"/>
      <c r="R584" s="100"/>
      <c r="U584" s="101"/>
      <c r="V584" s="100"/>
      <c r="Y584" s="101"/>
      <c r="Z584" s="100"/>
      <c r="AC584" s="101"/>
      <c r="AD584" s="100"/>
      <c r="AG584" s="101"/>
      <c r="AH584" s="100"/>
      <c r="AK584" s="101"/>
      <c r="AL584" s="100"/>
      <c r="AO584" s="101"/>
      <c r="AP584" s="100"/>
      <c r="AS584" s="101"/>
      <c r="AT584" s="100"/>
      <c r="AW584" s="101"/>
      <c r="AX584" s="100"/>
      <c r="BA584" s="101"/>
      <c r="BB584" s="100"/>
      <c r="BE584" s="101"/>
      <c r="BF584" s="100"/>
      <c r="BI584" s="101"/>
      <c r="BJ584" s="100"/>
      <c r="BM584" s="101"/>
      <c r="BN584" s="100"/>
      <c r="BQ584" s="101"/>
      <c r="BR584" s="100"/>
      <c r="BU584" s="101"/>
      <c r="BV584" s="100"/>
      <c r="BY584" s="101"/>
      <c r="BZ584" s="100"/>
      <c r="CC584" s="101"/>
      <c r="CD584" s="100"/>
      <c r="CG584" s="101"/>
      <c r="CH584" s="100"/>
      <c r="CK584" s="101"/>
      <c r="CL584" s="100"/>
      <c r="CO584" s="101"/>
      <c r="CP584" s="100"/>
      <c r="CS584" s="101"/>
      <c r="CT584" s="100"/>
      <c r="CW584" s="101"/>
      <c r="CX584" s="100"/>
      <c r="DA584" s="101"/>
      <c r="DB584" s="100"/>
      <c r="DE584" s="101"/>
      <c r="DF584" s="100"/>
      <c r="DI584" s="101"/>
    </row>
    <row r="585" spans="1:141" outlineLevel="2" x14ac:dyDescent="0.25">
      <c r="A585" s="90"/>
      <c r="B585" s="90"/>
      <c r="C585" s="90"/>
      <c r="D585" s="90"/>
      <c r="E585" t="str">
        <f>CONCATENATE(E581," scenario: ",$J$8)</f>
        <v>Value scenario: Default</v>
      </c>
      <c r="F585" s="100"/>
      <c r="I585" s="101"/>
      <c r="J585" s="100"/>
      <c r="M585" s="101"/>
      <c r="N585" s="100"/>
      <c r="Q585" s="101"/>
      <c r="R585" s="100"/>
      <c r="U585" s="101"/>
      <c r="V585" s="100"/>
      <c r="Y585" s="101"/>
      <c r="Z585" s="100"/>
      <c r="AC585" s="101"/>
      <c r="AD585" s="100"/>
      <c r="AG585" s="101"/>
      <c r="AH585" s="100"/>
      <c r="AK585" s="101"/>
      <c r="AL585" s="100"/>
      <c r="AO585" s="101"/>
      <c r="AP585" s="113">
        <f t="shared" ref="AP585:BU585" si="887">CHOOSE($I$8,AP586,AP587,AP588,AP589,AP590)</f>
        <v>0</v>
      </c>
      <c r="AQ585" s="69">
        <f t="shared" si="887"/>
        <v>0</v>
      </c>
      <c r="AR585" s="69">
        <f t="shared" si="887"/>
        <v>0</v>
      </c>
      <c r="AS585" s="114">
        <f t="shared" si="887"/>
        <v>0</v>
      </c>
      <c r="AT585" s="113">
        <f t="shared" si="887"/>
        <v>0</v>
      </c>
      <c r="AU585" s="69">
        <f t="shared" si="887"/>
        <v>0</v>
      </c>
      <c r="AV585" s="69">
        <f t="shared" si="887"/>
        <v>0</v>
      </c>
      <c r="AW585" s="114">
        <f t="shared" si="887"/>
        <v>0</v>
      </c>
      <c r="AX585" s="113">
        <f t="shared" si="887"/>
        <v>0</v>
      </c>
      <c r="AY585" s="69">
        <f t="shared" si="887"/>
        <v>0</v>
      </c>
      <c r="AZ585" s="69">
        <f t="shared" si="887"/>
        <v>0</v>
      </c>
      <c r="BA585" s="114">
        <f t="shared" si="887"/>
        <v>0</v>
      </c>
      <c r="BB585" s="113">
        <f t="shared" si="887"/>
        <v>0</v>
      </c>
      <c r="BC585" s="69">
        <f t="shared" si="887"/>
        <v>0</v>
      </c>
      <c r="BD585" s="69">
        <f t="shared" si="887"/>
        <v>0</v>
      </c>
      <c r="BE585" s="114">
        <f t="shared" si="887"/>
        <v>0</v>
      </c>
      <c r="BF585" s="113">
        <f t="shared" si="887"/>
        <v>0</v>
      </c>
      <c r="BG585" s="69">
        <f t="shared" si="887"/>
        <v>0</v>
      </c>
      <c r="BH585" s="69">
        <f t="shared" si="887"/>
        <v>0</v>
      </c>
      <c r="BI585" s="114">
        <f t="shared" si="887"/>
        <v>0</v>
      </c>
      <c r="BJ585" s="113">
        <f t="shared" si="887"/>
        <v>0</v>
      </c>
      <c r="BK585" s="69">
        <f t="shared" si="887"/>
        <v>0</v>
      </c>
      <c r="BL585" s="69">
        <f t="shared" si="887"/>
        <v>0</v>
      </c>
      <c r="BM585" s="114">
        <f t="shared" si="887"/>
        <v>0</v>
      </c>
      <c r="BN585" s="113">
        <f t="shared" si="887"/>
        <v>0</v>
      </c>
      <c r="BO585" s="69">
        <f t="shared" si="887"/>
        <v>0</v>
      </c>
      <c r="BP585" s="69">
        <f t="shared" si="887"/>
        <v>0</v>
      </c>
      <c r="BQ585" s="114">
        <f t="shared" si="887"/>
        <v>0</v>
      </c>
      <c r="BR585" s="113">
        <f t="shared" si="887"/>
        <v>0</v>
      </c>
      <c r="BS585" s="69">
        <f t="shared" si="887"/>
        <v>0</v>
      </c>
      <c r="BT585" s="69">
        <f t="shared" si="887"/>
        <v>0</v>
      </c>
      <c r="BU585" s="114">
        <f t="shared" si="887"/>
        <v>0</v>
      </c>
      <c r="BV585" s="113">
        <f t="shared" ref="BV585:DA585" si="888">CHOOSE($I$8,BV586,BV587,BV588,BV589,BV590)</f>
        <v>0</v>
      </c>
      <c r="BW585" s="69">
        <f t="shared" si="888"/>
        <v>0</v>
      </c>
      <c r="BX585" s="69">
        <f t="shared" si="888"/>
        <v>0</v>
      </c>
      <c r="BY585" s="114">
        <f t="shared" si="888"/>
        <v>0</v>
      </c>
      <c r="BZ585" s="113">
        <f t="shared" si="888"/>
        <v>0</v>
      </c>
      <c r="CA585" s="69">
        <f t="shared" si="888"/>
        <v>0</v>
      </c>
      <c r="CB585" s="69">
        <f t="shared" si="888"/>
        <v>0</v>
      </c>
      <c r="CC585" s="114">
        <f t="shared" si="888"/>
        <v>0</v>
      </c>
      <c r="CD585" s="113">
        <f t="shared" si="888"/>
        <v>0</v>
      </c>
      <c r="CE585" s="69">
        <f t="shared" si="888"/>
        <v>0</v>
      </c>
      <c r="CF585" s="69">
        <f t="shared" si="888"/>
        <v>0</v>
      </c>
      <c r="CG585" s="114">
        <f t="shared" si="888"/>
        <v>0</v>
      </c>
      <c r="CH585" s="113">
        <f t="shared" si="888"/>
        <v>0</v>
      </c>
      <c r="CI585" s="69">
        <f t="shared" si="888"/>
        <v>0</v>
      </c>
      <c r="CJ585" s="69">
        <f t="shared" si="888"/>
        <v>0</v>
      </c>
      <c r="CK585" s="114">
        <f t="shared" si="888"/>
        <v>0</v>
      </c>
      <c r="CL585" s="113">
        <f t="shared" si="888"/>
        <v>0</v>
      </c>
      <c r="CM585" s="69">
        <f t="shared" si="888"/>
        <v>0</v>
      </c>
      <c r="CN585" s="69">
        <f t="shared" si="888"/>
        <v>0</v>
      </c>
      <c r="CO585" s="114">
        <f t="shared" si="888"/>
        <v>0</v>
      </c>
      <c r="CP585" s="113">
        <f t="shared" si="888"/>
        <v>0</v>
      </c>
      <c r="CQ585" s="69">
        <f t="shared" si="888"/>
        <v>0</v>
      </c>
      <c r="CR585" s="69">
        <f t="shared" si="888"/>
        <v>0</v>
      </c>
      <c r="CS585" s="114">
        <f t="shared" si="888"/>
        <v>0</v>
      </c>
      <c r="CT585" s="113">
        <f t="shared" si="888"/>
        <v>0</v>
      </c>
      <c r="CU585" s="69">
        <f t="shared" si="888"/>
        <v>0</v>
      </c>
      <c r="CV585" s="69">
        <f t="shared" si="888"/>
        <v>0</v>
      </c>
      <c r="CW585" s="114">
        <f t="shared" si="888"/>
        <v>0</v>
      </c>
      <c r="CX585" s="113">
        <f t="shared" si="888"/>
        <v>0</v>
      </c>
      <c r="CY585" s="69">
        <f t="shared" si="888"/>
        <v>0</v>
      </c>
      <c r="CZ585" s="69">
        <f t="shared" si="888"/>
        <v>0</v>
      </c>
      <c r="DA585" s="114">
        <f t="shared" si="888"/>
        <v>0</v>
      </c>
      <c r="DB585" s="113">
        <f t="shared" ref="DB585:DI585" si="889">CHOOSE($I$8,DB586,DB587,DB588,DB589,DB590)</f>
        <v>0</v>
      </c>
      <c r="DC585" s="69">
        <f t="shared" si="889"/>
        <v>0</v>
      </c>
      <c r="DD585" s="69">
        <f t="shared" si="889"/>
        <v>0</v>
      </c>
      <c r="DE585" s="114">
        <f t="shared" si="889"/>
        <v>0</v>
      </c>
      <c r="DF585" s="113">
        <f t="shared" si="889"/>
        <v>0</v>
      </c>
      <c r="DG585" s="69">
        <f t="shared" si="889"/>
        <v>0</v>
      </c>
      <c r="DH585" s="69">
        <f t="shared" si="889"/>
        <v>0</v>
      </c>
      <c r="DI585" s="114">
        <f t="shared" si="889"/>
        <v>0</v>
      </c>
      <c r="DT585" s="69">
        <f t="shared" ref="DT585:EK585" si="890">CHOOSE($I$8,DT586,DT587,DT588,DT589,DT590)</f>
        <v>0</v>
      </c>
      <c r="DU585" s="69">
        <f t="shared" ca="1" si="890"/>
        <v>0</v>
      </c>
      <c r="DV585" s="69">
        <f t="shared" ca="1" si="890"/>
        <v>0</v>
      </c>
      <c r="DW585" s="69">
        <f t="shared" ca="1" si="890"/>
        <v>0</v>
      </c>
      <c r="DX585" s="69">
        <f t="shared" ca="1" si="890"/>
        <v>0</v>
      </c>
      <c r="DY585" s="69">
        <f t="shared" ca="1" si="890"/>
        <v>0</v>
      </c>
      <c r="DZ585" s="69">
        <f t="shared" ca="1" si="890"/>
        <v>0</v>
      </c>
      <c r="EA585" s="69">
        <f t="shared" ca="1" si="890"/>
        <v>0</v>
      </c>
      <c r="EB585" s="69">
        <f t="shared" ca="1" si="890"/>
        <v>0</v>
      </c>
      <c r="EC585" s="69">
        <f t="shared" ca="1" si="890"/>
        <v>0</v>
      </c>
      <c r="ED585" s="69">
        <f t="shared" ca="1" si="890"/>
        <v>0</v>
      </c>
      <c r="EE585" s="69">
        <f t="shared" ca="1" si="890"/>
        <v>0</v>
      </c>
      <c r="EF585" s="69">
        <f t="shared" ca="1" si="890"/>
        <v>0</v>
      </c>
      <c r="EG585" s="69">
        <f t="shared" ca="1" si="890"/>
        <v>0</v>
      </c>
      <c r="EH585" s="69">
        <f t="shared" ca="1" si="890"/>
        <v>0</v>
      </c>
      <c r="EI585" s="69">
        <f t="shared" ca="1" si="890"/>
        <v>0</v>
      </c>
      <c r="EJ585" s="69">
        <f t="shared" ca="1" si="890"/>
        <v>0</v>
      </c>
      <c r="EK585" s="69">
        <f t="shared" ca="1" si="890"/>
        <v>0</v>
      </c>
    </row>
    <row r="586" spans="1:141" outlineLevel="2" x14ac:dyDescent="0.25">
      <c r="A586" s="90"/>
      <c r="B586" s="90"/>
      <c r="C586" s="90"/>
      <c r="D586" s="90"/>
      <c r="E586" t="str">
        <f>CONCATENATE("- ", $N$6,":")</f>
        <v>- Base:</v>
      </c>
      <c r="F586" s="100"/>
      <c r="I586" s="101"/>
      <c r="J586" s="100"/>
      <c r="M586" s="101"/>
      <c r="N586" s="100"/>
      <c r="Q586" s="101"/>
      <c r="R586" s="100"/>
      <c r="U586" s="101"/>
      <c r="V586" s="100"/>
      <c r="Y586" s="101"/>
      <c r="Z586" s="100"/>
      <c r="AC586" s="101"/>
      <c r="AD586" s="100"/>
      <c r="AG586" s="101"/>
      <c r="AH586" s="100"/>
      <c r="AK586" s="101"/>
      <c r="AL586" s="100"/>
      <c r="AO586" s="101"/>
      <c r="AP586" s="117">
        <v>0</v>
      </c>
      <c r="AQ586" s="118">
        <v>0</v>
      </c>
      <c r="AR586" s="118">
        <v>0</v>
      </c>
      <c r="AS586" s="119">
        <v>0</v>
      </c>
      <c r="AT586" s="117">
        <v>0</v>
      </c>
      <c r="AU586" s="118">
        <v>0</v>
      </c>
      <c r="AV586" s="118">
        <v>0</v>
      </c>
      <c r="AW586" s="119">
        <v>0</v>
      </c>
      <c r="AX586" s="117">
        <v>0</v>
      </c>
      <c r="AY586" s="118">
        <v>0</v>
      </c>
      <c r="AZ586" s="118">
        <v>0</v>
      </c>
      <c r="BA586" s="119">
        <v>0</v>
      </c>
      <c r="BB586" s="117">
        <v>0</v>
      </c>
      <c r="BC586" s="118">
        <v>0</v>
      </c>
      <c r="BD586" s="118">
        <v>0</v>
      </c>
      <c r="BE586" s="119">
        <v>0</v>
      </c>
      <c r="BF586" s="117">
        <v>0</v>
      </c>
      <c r="BG586" s="118">
        <v>0</v>
      </c>
      <c r="BH586" s="118">
        <v>0</v>
      </c>
      <c r="BI586" s="119">
        <v>0</v>
      </c>
      <c r="BJ586" s="117">
        <v>0</v>
      </c>
      <c r="BK586" s="118">
        <v>0</v>
      </c>
      <c r="BL586" s="118">
        <v>0</v>
      </c>
      <c r="BM586" s="119">
        <v>0</v>
      </c>
      <c r="BN586" s="117">
        <v>0</v>
      </c>
      <c r="BO586" s="118">
        <v>0</v>
      </c>
      <c r="BP586" s="118">
        <v>0</v>
      </c>
      <c r="BQ586" s="119">
        <v>0</v>
      </c>
      <c r="BR586" s="117">
        <v>0</v>
      </c>
      <c r="BS586" s="118">
        <v>0</v>
      </c>
      <c r="BT586" s="118">
        <v>0</v>
      </c>
      <c r="BU586" s="119">
        <v>0</v>
      </c>
      <c r="BV586" s="117">
        <v>0</v>
      </c>
      <c r="BW586" s="118">
        <v>0</v>
      </c>
      <c r="BX586" s="118">
        <v>0</v>
      </c>
      <c r="BY586" s="119">
        <v>0</v>
      </c>
      <c r="BZ586" s="117">
        <v>0</v>
      </c>
      <c r="CA586" s="118">
        <v>0</v>
      </c>
      <c r="CB586" s="118">
        <v>0</v>
      </c>
      <c r="CC586" s="119">
        <v>0</v>
      </c>
      <c r="CD586" s="117">
        <v>0</v>
      </c>
      <c r="CE586" s="118">
        <v>0</v>
      </c>
      <c r="CF586" s="118">
        <v>0</v>
      </c>
      <c r="CG586" s="119">
        <v>0</v>
      </c>
      <c r="CH586" s="117">
        <v>0</v>
      </c>
      <c r="CI586" s="118">
        <v>0</v>
      </c>
      <c r="CJ586" s="118">
        <v>0</v>
      </c>
      <c r="CK586" s="119">
        <v>0</v>
      </c>
      <c r="CL586" s="117">
        <v>0</v>
      </c>
      <c r="CM586" s="118">
        <v>0</v>
      </c>
      <c r="CN586" s="118">
        <v>0</v>
      </c>
      <c r="CO586" s="119">
        <v>0</v>
      </c>
      <c r="CP586" s="117">
        <v>0</v>
      </c>
      <c r="CQ586" s="118">
        <v>0</v>
      </c>
      <c r="CR586" s="118">
        <v>0</v>
      </c>
      <c r="CS586" s="119">
        <v>0</v>
      </c>
      <c r="CT586" s="117">
        <v>0</v>
      </c>
      <c r="CU586" s="118">
        <v>0</v>
      </c>
      <c r="CV586" s="118">
        <v>0</v>
      </c>
      <c r="CW586" s="119">
        <v>0</v>
      </c>
      <c r="CX586" s="117">
        <v>0</v>
      </c>
      <c r="CY586" s="118">
        <v>0</v>
      </c>
      <c r="CZ586" s="118">
        <v>0</v>
      </c>
      <c r="DA586" s="119">
        <v>0</v>
      </c>
      <c r="DB586" s="117">
        <v>0</v>
      </c>
      <c r="DC586" s="118">
        <v>0</v>
      </c>
      <c r="DD586" s="118">
        <v>0</v>
      </c>
      <c r="DE586" s="119">
        <v>0</v>
      </c>
      <c r="DF586" s="117">
        <v>0</v>
      </c>
      <c r="DG586" s="118">
        <v>0</v>
      </c>
      <c r="DH586" s="118">
        <v>0</v>
      </c>
      <c r="DI586" s="119">
        <v>0</v>
      </c>
      <c r="DT586" s="118">
        <v>0</v>
      </c>
      <c r="DU586" s="118">
        <v>0</v>
      </c>
      <c r="DV586" s="118">
        <v>0</v>
      </c>
      <c r="DW586" s="118">
        <v>0</v>
      </c>
      <c r="DX586" s="118">
        <v>0</v>
      </c>
      <c r="DY586" s="118">
        <v>0</v>
      </c>
      <c r="DZ586" s="118">
        <v>0</v>
      </c>
      <c r="EA586" s="118">
        <v>0</v>
      </c>
      <c r="EB586" s="118">
        <v>0</v>
      </c>
      <c r="EC586" s="118">
        <v>0</v>
      </c>
      <c r="ED586" s="118">
        <v>0</v>
      </c>
      <c r="EE586" s="118">
        <v>0</v>
      </c>
      <c r="EF586" s="118">
        <v>0</v>
      </c>
      <c r="EG586" s="118">
        <v>0</v>
      </c>
      <c r="EH586" s="118">
        <v>0</v>
      </c>
      <c r="EI586" s="118">
        <v>0</v>
      </c>
      <c r="EJ586" s="118">
        <v>0</v>
      </c>
      <c r="EK586" s="118">
        <v>0</v>
      </c>
    </row>
    <row r="587" spans="1:141" outlineLevel="2" x14ac:dyDescent="0.25">
      <c r="A587" s="90"/>
      <c r="B587" s="90"/>
      <c r="C587" s="90"/>
      <c r="D587" s="90"/>
      <c r="E587" t="str">
        <f>CONCATENATE("- ", $N$7,":")</f>
        <v>- Upside:</v>
      </c>
      <c r="F587" s="100"/>
      <c r="I587" s="101"/>
      <c r="J587" s="100"/>
      <c r="M587" s="101"/>
      <c r="N587" s="100"/>
      <c r="Q587" s="101"/>
      <c r="R587" s="100"/>
      <c r="U587" s="101"/>
      <c r="V587" s="100"/>
      <c r="Y587" s="101"/>
      <c r="Z587" s="100"/>
      <c r="AC587" s="101"/>
      <c r="AD587" s="100"/>
      <c r="AG587" s="101"/>
      <c r="AH587" s="100"/>
      <c r="AK587" s="101"/>
      <c r="AL587" s="100"/>
      <c r="AO587" s="101"/>
      <c r="AP587" s="117">
        <v>0</v>
      </c>
      <c r="AQ587" s="118">
        <v>0</v>
      </c>
      <c r="AR587" s="118">
        <v>0</v>
      </c>
      <c r="AS587" s="119">
        <v>0</v>
      </c>
      <c r="AT587" s="117">
        <v>0</v>
      </c>
      <c r="AU587" s="118">
        <v>0</v>
      </c>
      <c r="AV587" s="118">
        <v>0</v>
      </c>
      <c r="AW587" s="119">
        <v>0</v>
      </c>
      <c r="AX587" s="117">
        <v>0</v>
      </c>
      <c r="AY587" s="118">
        <v>0</v>
      </c>
      <c r="AZ587" s="118">
        <v>0</v>
      </c>
      <c r="BA587" s="119">
        <v>0</v>
      </c>
      <c r="BB587" s="117">
        <v>0</v>
      </c>
      <c r="BC587" s="118">
        <v>0</v>
      </c>
      <c r="BD587" s="118">
        <v>0</v>
      </c>
      <c r="BE587" s="119">
        <v>0</v>
      </c>
      <c r="BF587" s="117">
        <v>0</v>
      </c>
      <c r="BG587" s="118">
        <v>0</v>
      </c>
      <c r="BH587" s="118">
        <v>0</v>
      </c>
      <c r="BI587" s="119">
        <v>0</v>
      </c>
      <c r="BJ587" s="117">
        <v>0</v>
      </c>
      <c r="BK587" s="118">
        <v>0</v>
      </c>
      <c r="BL587" s="118">
        <v>0</v>
      </c>
      <c r="BM587" s="119">
        <v>0</v>
      </c>
      <c r="BN587" s="117">
        <v>0</v>
      </c>
      <c r="BO587" s="118">
        <v>0</v>
      </c>
      <c r="BP587" s="118">
        <v>0</v>
      </c>
      <c r="BQ587" s="119">
        <v>0</v>
      </c>
      <c r="BR587" s="117">
        <v>0</v>
      </c>
      <c r="BS587" s="118">
        <v>0</v>
      </c>
      <c r="BT587" s="118">
        <v>0</v>
      </c>
      <c r="BU587" s="119">
        <v>0</v>
      </c>
      <c r="BV587" s="117">
        <v>0</v>
      </c>
      <c r="BW587" s="118">
        <v>0</v>
      </c>
      <c r="BX587" s="118">
        <v>0</v>
      </c>
      <c r="BY587" s="119">
        <v>0</v>
      </c>
      <c r="BZ587" s="117">
        <v>0</v>
      </c>
      <c r="CA587" s="118">
        <v>0</v>
      </c>
      <c r="CB587" s="118">
        <v>0</v>
      </c>
      <c r="CC587" s="119">
        <v>0</v>
      </c>
      <c r="CD587" s="117">
        <v>0</v>
      </c>
      <c r="CE587" s="118">
        <v>0</v>
      </c>
      <c r="CF587" s="118">
        <v>0</v>
      </c>
      <c r="CG587" s="119">
        <v>0</v>
      </c>
      <c r="CH587" s="117">
        <v>0</v>
      </c>
      <c r="CI587" s="118">
        <v>0</v>
      </c>
      <c r="CJ587" s="118">
        <v>0</v>
      </c>
      <c r="CK587" s="119">
        <v>0</v>
      </c>
      <c r="CL587" s="117">
        <v>0</v>
      </c>
      <c r="CM587" s="118">
        <v>0</v>
      </c>
      <c r="CN587" s="118">
        <v>0</v>
      </c>
      <c r="CO587" s="119">
        <v>0</v>
      </c>
      <c r="CP587" s="117">
        <v>0</v>
      </c>
      <c r="CQ587" s="118">
        <v>0</v>
      </c>
      <c r="CR587" s="118">
        <v>0</v>
      </c>
      <c r="CS587" s="119">
        <v>0</v>
      </c>
      <c r="CT587" s="117">
        <v>0</v>
      </c>
      <c r="CU587" s="118">
        <v>0</v>
      </c>
      <c r="CV587" s="118">
        <v>0</v>
      </c>
      <c r="CW587" s="119">
        <v>0</v>
      </c>
      <c r="CX587" s="117">
        <v>0</v>
      </c>
      <c r="CY587" s="118">
        <v>0</v>
      </c>
      <c r="CZ587" s="118">
        <v>0</v>
      </c>
      <c r="DA587" s="119">
        <v>0</v>
      </c>
      <c r="DB587" s="117">
        <v>0</v>
      </c>
      <c r="DC587" s="118">
        <v>0</v>
      </c>
      <c r="DD587" s="118">
        <v>0</v>
      </c>
      <c r="DE587" s="119">
        <v>0</v>
      </c>
      <c r="DF587" s="117">
        <v>0</v>
      </c>
      <c r="DG587" s="118">
        <v>0</v>
      </c>
      <c r="DH587" s="118">
        <v>0</v>
      </c>
      <c r="DI587" s="119">
        <v>0</v>
      </c>
      <c r="DT587" s="118">
        <v>0</v>
      </c>
      <c r="DU587" s="118">
        <v>0</v>
      </c>
      <c r="DV587" s="118">
        <v>0</v>
      </c>
      <c r="DW587" s="118">
        <v>0</v>
      </c>
      <c r="DX587" s="118">
        <v>0</v>
      </c>
      <c r="DY587" s="118">
        <v>0</v>
      </c>
      <c r="DZ587" s="118">
        <v>0</v>
      </c>
      <c r="EA587" s="118">
        <v>0</v>
      </c>
      <c r="EB587" s="118">
        <v>0</v>
      </c>
      <c r="EC587" s="118">
        <v>0</v>
      </c>
      <c r="ED587" s="118">
        <v>0</v>
      </c>
      <c r="EE587" s="118">
        <v>0</v>
      </c>
      <c r="EF587" s="118">
        <v>0</v>
      </c>
      <c r="EG587" s="118">
        <v>0</v>
      </c>
      <c r="EH587" s="118">
        <v>0</v>
      </c>
      <c r="EI587" s="118">
        <v>0</v>
      </c>
      <c r="EJ587" s="118">
        <v>0</v>
      </c>
      <c r="EK587" s="118">
        <v>0</v>
      </c>
    </row>
    <row r="588" spans="1:141" outlineLevel="2" x14ac:dyDescent="0.25">
      <c r="A588" s="90"/>
      <c r="B588" s="90"/>
      <c r="C588" s="90"/>
      <c r="D588" s="90"/>
      <c r="E588" t="str">
        <f>CONCATENATE("- ", $N$8,":")</f>
        <v>- Downside:</v>
      </c>
      <c r="F588" s="100"/>
      <c r="I588" s="101"/>
      <c r="J588" s="100"/>
      <c r="M588" s="101"/>
      <c r="N588" s="100"/>
      <c r="Q588" s="101"/>
      <c r="R588" s="100"/>
      <c r="U588" s="101"/>
      <c r="V588" s="100"/>
      <c r="Y588" s="101"/>
      <c r="Z588" s="100"/>
      <c r="AC588" s="101"/>
      <c r="AD588" s="100"/>
      <c r="AG588" s="101"/>
      <c r="AH588" s="100"/>
      <c r="AK588" s="101"/>
      <c r="AL588" s="100"/>
      <c r="AO588" s="101"/>
      <c r="AP588" s="117">
        <v>0</v>
      </c>
      <c r="AQ588" s="118">
        <v>0</v>
      </c>
      <c r="AR588" s="118">
        <v>0</v>
      </c>
      <c r="AS588" s="119">
        <v>0</v>
      </c>
      <c r="AT588" s="117">
        <v>0</v>
      </c>
      <c r="AU588" s="118">
        <v>0</v>
      </c>
      <c r="AV588" s="118">
        <v>0</v>
      </c>
      <c r="AW588" s="119">
        <v>0</v>
      </c>
      <c r="AX588" s="117">
        <v>0</v>
      </c>
      <c r="AY588" s="118">
        <v>0</v>
      </c>
      <c r="AZ588" s="118">
        <v>0</v>
      </c>
      <c r="BA588" s="119">
        <v>0</v>
      </c>
      <c r="BB588" s="117">
        <v>0</v>
      </c>
      <c r="BC588" s="118">
        <v>0</v>
      </c>
      <c r="BD588" s="118">
        <v>0</v>
      </c>
      <c r="BE588" s="119">
        <v>0</v>
      </c>
      <c r="BF588" s="117">
        <v>0</v>
      </c>
      <c r="BG588" s="118">
        <v>0</v>
      </c>
      <c r="BH588" s="118">
        <v>0</v>
      </c>
      <c r="BI588" s="119">
        <v>0</v>
      </c>
      <c r="BJ588" s="117">
        <v>0</v>
      </c>
      <c r="BK588" s="118">
        <v>0</v>
      </c>
      <c r="BL588" s="118">
        <v>0</v>
      </c>
      <c r="BM588" s="119">
        <v>0</v>
      </c>
      <c r="BN588" s="117">
        <v>0</v>
      </c>
      <c r="BO588" s="118">
        <v>0</v>
      </c>
      <c r="BP588" s="118">
        <v>0</v>
      </c>
      <c r="BQ588" s="119">
        <v>0</v>
      </c>
      <c r="BR588" s="117">
        <v>0</v>
      </c>
      <c r="BS588" s="118">
        <v>0</v>
      </c>
      <c r="BT588" s="118">
        <v>0</v>
      </c>
      <c r="BU588" s="119">
        <v>0</v>
      </c>
      <c r="BV588" s="117">
        <v>0</v>
      </c>
      <c r="BW588" s="118">
        <v>0</v>
      </c>
      <c r="BX588" s="118">
        <v>0</v>
      </c>
      <c r="BY588" s="119">
        <v>0</v>
      </c>
      <c r="BZ588" s="117">
        <v>0</v>
      </c>
      <c r="CA588" s="118">
        <v>0</v>
      </c>
      <c r="CB588" s="118">
        <v>0</v>
      </c>
      <c r="CC588" s="119">
        <v>0</v>
      </c>
      <c r="CD588" s="117">
        <v>0</v>
      </c>
      <c r="CE588" s="118">
        <v>0</v>
      </c>
      <c r="CF588" s="118">
        <v>0</v>
      </c>
      <c r="CG588" s="119">
        <v>0</v>
      </c>
      <c r="CH588" s="117">
        <v>0</v>
      </c>
      <c r="CI588" s="118">
        <v>0</v>
      </c>
      <c r="CJ588" s="118">
        <v>0</v>
      </c>
      <c r="CK588" s="119">
        <v>0</v>
      </c>
      <c r="CL588" s="117">
        <v>0</v>
      </c>
      <c r="CM588" s="118">
        <v>0</v>
      </c>
      <c r="CN588" s="118">
        <v>0</v>
      </c>
      <c r="CO588" s="119">
        <v>0</v>
      </c>
      <c r="CP588" s="117">
        <v>0</v>
      </c>
      <c r="CQ588" s="118">
        <v>0</v>
      </c>
      <c r="CR588" s="118">
        <v>0</v>
      </c>
      <c r="CS588" s="119">
        <v>0</v>
      </c>
      <c r="CT588" s="117">
        <v>0</v>
      </c>
      <c r="CU588" s="118">
        <v>0</v>
      </c>
      <c r="CV588" s="118">
        <v>0</v>
      </c>
      <c r="CW588" s="119">
        <v>0</v>
      </c>
      <c r="CX588" s="117">
        <v>0</v>
      </c>
      <c r="CY588" s="118">
        <v>0</v>
      </c>
      <c r="CZ588" s="118">
        <v>0</v>
      </c>
      <c r="DA588" s="119">
        <v>0</v>
      </c>
      <c r="DB588" s="117">
        <v>0</v>
      </c>
      <c r="DC588" s="118">
        <v>0</v>
      </c>
      <c r="DD588" s="118">
        <v>0</v>
      </c>
      <c r="DE588" s="119">
        <v>0</v>
      </c>
      <c r="DF588" s="117">
        <v>0</v>
      </c>
      <c r="DG588" s="118">
        <v>0</v>
      </c>
      <c r="DH588" s="118">
        <v>0</v>
      </c>
      <c r="DI588" s="119">
        <v>0</v>
      </c>
      <c r="DT588" s="118">
        <v>0</v>
      </c>
      <c r="DU588" s="118">
        <v>0</v>
      </c>
      <c r="DV588" s="118">
        <v>0</v>
      </c>
      <c r="DW588" s="118">
        <v>0</v>
      </c>
      <c r="DX588" s="118">
        <v>0</v>
      </c>
      <c r="DY588" s="118">
        <v>0</v>
      </c>
      <c r="DZ588" s="118">
        <v>0</v>
      </c>
      <c r="EA588" s="118">
        <v>0</v>
      </c>
      <c r="EB588" s="118">
        <v>0</v>
      </c>
      <c r="EC588" s="118">
        <v>0</v>
      </c>
      <c r="ED588" s="118">
        <v>0</v>
      </c>
      <c r="EE588" s="118">
        <v>0</v>
      </c>
      <c r="EF588" s="118">
        <v>0</v>
      </c>
      <c r="EG588" s="118">
        <v>0</v>
      </c>
      <c r="EH588" s="118">
        <v>0</v>
      </c>
      <c r="EI588" s="118">
        <v>0</v>
      </c>
      <c r="EJ588" s="118">
        <v>0</v>
      </c>
      <c r="EK588" s="118">
        <v>0</v>
      </c>
    </row>
    <row r="589" spans="1:141" outlineLevel="2" x14ac:dyDescent="0.25">
      <c r="A589" s="90"/>
      <c r="B589" s="90"/>
      <c r="C589" s="90"/>
      <c r="D589" s="90"/>
      <c r="E589" t="str">
        <f>CONCATENATE("- ", $N$9,":")</f>
        <v>- Management:</v>
      </c>
      <c r="F589" s="100"/>
      <c r="I589" s="101"/>
      <c r="J589" s="100"/>
      <c r="M589" s="101"/>
      <c r="N589" s="100"/>
      <c r="Q589" s="101"/>
      <c r="R589" s="100"/>
      <c r="U589" s="101"/>
      <c r="V589" s="100"/>
      <c r="Y589" s="101"/>
      <c r="Z589" s="100"/>
      <c r="AC589" s="101"/>
      <c r="AD589" s="100"/>
      <c r="AG589" s="101"/>
      <c r="AH589" s="100"/>
      <c r="AK589" s="101"/>
      <c r="AL589" s="100"/>
      <c r="AO589" s="101"/>
      <c r="AP589" s="117">
        <v>0</v>
      </c>
      <c r="AQ589" s="118">
        <v>0</v>
      </c>
      <c r="AR589" s="118">
        <v>0</v>
      </c>
      <c r="AS589" s="119">
        <v>0</v>
      </c>
      <c r="AT589" s="117">
        <v>0</v>
      </c>
      <c r="AU589" s="118">
        <v>0</v>
      </c>
      <c r="AV589" s="118">
        <v>0</v>
      </c>
      <c r="AW589" s="119">
        <v>0</v>
      </c>
      <c r="AX589" s="117">
        <v>0</v>
      </c>
      <c r="AY589" s="118">
        <v>0</v>
      </c>
      <c r="AZ589" s="118">
        <v>0</v>
      </c>
      <c r="BA589" s="119">
        <v>0</v>
      </c>
      <c r="BB589" s="117">
        <v>0</v>
      </c>
      <c r="BC589" s="118">
        <v>0</v>
      </c>
      <c r="BD589" s="118">
        <v>0</v>
      </c>
      <c r="BE589" s="119">
        <v>0</v>
      </c>
      <c r="BF589" s="117">
        <v>0</v>
      </c>
      <c r="BG589" s="118">
        <v>0</v>
      </c>
      <c r="BH589" s="118">
        <v>0</v>
      </c>
      <c r="BI589" s="119">
        <v>0</v>
      </c>
      <c r="BJ589" s="117">
        <v>0</v>
      </c>
      <c r="BK589" s="118">
        <v>0</v>
      </c>
      <c r="BL589" s="118">
        <v>0</v>
      </c>
      <c r="BM589" s="119">
        <v>0</v>
      </c>
      <c r="BN589" s="117">
        <v>0</v>
      </c>
      <c r="BO589" s="118">
        <v>0</v>
      </c>
      <c r="BP589" s="118">
        <v>0</v>
      </c>
      <c r="BQ589" s="119">
        <v>0</v>
      </c>
      <c r="BR589" s="117">
        <v>0</v>
      </c>
      <c r="BS589" s="118">
        <v>0</v>
      </c>
      <c r="BT589" s="118">
        <v>0</v>
      </c>
      <c r="BU589" s="119">
        <v>0</v>
      </c>
      <c r="BV589" s="117">
        <v>0</v>
      </c>
      <c r="BW589" s="118">
        <v>0</v>
      </c>
      <c r="BX589" s="118">
        <v>0</v>
      </c>
      <c r="BY589" s="119">
        <v>0</v>
      </c>
      <c r="BZ589" s="117">
        <v>0</v>
      </c>
      <c r="CA589" s="118">
        <v>0</v>
      </c>
      <c r="CB589" s="118">
        <v>0</v>
      </c>
      <c r="CC589" s="119">
        <v>0</v>
      </c>
      <c r="CD589" s="117">
        <v>0</v>
      </c>
      <c r="CE589" s="118">
        <v>0</v>
      </c>
      <c r="CF589" s="118">
        <v>0</v>
      </c>
      <c r="CG589" s="119">
        <v>0</v>
      </c>
      <c r="CH589" s="117">
        <v>0</v>
      </c>
      <c r="CI589" s="118">
        <v>0</v>
      </c>
      <c r="CJ589" s="118">
        <v>0</v>
      </c>
      <c r="CK589" s="119">
        <v>0</v>
      </c>
      <c r="CL589" s="117">
        <v>0</v>
      </c>
      <c r="CM589" s="118">
        <v>0</v>
      </c>
      <c r="CN589" s="118">
        <v>0</v>
      </c>
      <c r="CO589" s="119">
        <v>0</v>
      </c>
      <c r="CP589" s="117">
        <v>0</v>
      </c>
      <c r="CQ589" s="118">
        <v>0</v>
      </c>
      <c r="CR589" s="118">
        <v>0</v>
      </c>
      <c r="CS589" s="119">
        <v>0</v>
      </c>
      <c r="CT589" s="117">
        <v>0</v>
      </c>
      <c r="CU589" s="118">
        <v>0</v>
      </c>
      <c r="CV589" s="118">
        <v>0</v>
      </c>
      <c r="CW589" s="119">
        <v>0</v>
      </c>
      <c r="CX589" s="117">
        <v>0</v>
      </c>
      <c r="CY589" s="118">
        <v>0</v>
      </c>
      <c r="CZ589" s="118">
        <v>0</v>
      </c>
      <c r="DA589" s="119">
        <v>0</v>
      </c>
      <c r="DB589" s="117">
        <v>0</v>
      </c>
      <c r="DC589" s="118">
        <v>0</v>
      </c>
      <c r="DD589" s="118">
        <v>0</v>
      </c>
      <c r="DE589" s="119">
        <v>0</v>
      </c>
      <c r="DF589" s="117">
        <v>0</v>
      </c>
      <c r="DG589" s="118">
        <v>0</v>
      </c>
      <c r="DH589" s="118">
        <v>0</v>
      </c>
      <c r="DI589" s="119">
        <v>0</v>
      </c>
      <c r="DT589" s="118">
        <v>0</v>
      </c>
      <c r="DU589" s="118">
        <v>0</v>
      </c>
      <c r="DV589" s="118">
        <v>0</v>
      </c>
      <c r="DW589" s="118">
        <v>0</v>
      </c>
      <c r="DX589" s="118">
        <v>0</v>
      </c>
      <c r="DY589" s="118">
        <v>0</v>
      </c>
      <c r="DZ589" s="118">
        <v>0</v>
      </c>
      <c r="EA589" s="118">
        <v>0</v>
      </c>
      <c r="EB589" s="118">
        <v>0</v>
      </c>
      <c r="EC589" s="118">
        <v>0</v>
      </c>
      <c r="ED589" s="118">
        <v>0</v>
      </c>
      <c r="EE589" s="118">
        <v>0</v>
      </c>
      <c r="EF589" s="118">
        <v>0</v>
      </c>
      <c r="EG589" s="118">
        <v>0</v>
      </c>
      <c r="EH589" s="118">
        <v>0</v>
      </c>
      <c r="EI589" s="118">
        <v>0</v>
      </c>
      <c r="EJ589" s="118">
        <v>0</v>
      </c>
      <c r="EK589" s="118">
        <v>0</v>
      </c>
    </row>
    <row r="590" spans="1:141" outlineLevel="2" x14ac:dyDescent="0.25">
      <c r="A590" s="90"/>
      <c r="B590" s="90"/>
      <c r="C590" s="90"/>
      <c r="D590" s="90"/>
      <c r="E590" t="str">
        <f>CONCATENATE("- ", $N$10,":")</f>
        <v>- Default:</v>
      </c>
      <c r="F590" s="100"/>
      <c r="I590" s="101"/>
      <c r="J590" s="100"/>
      <c r="M590" s="101"/>
      <c r="N590" s="100"/>
      <c r="Q590" s="101"/>
      <c r="R590" s="100"/>
      <c r="U590" s="101"/>
      <c r="V590" s="100"/>
      <c r="Y590" s="101"/>
      <c r="Z590" s="100"/>
      <c r="AC590" s="101"/>
      <c r="AD590" s="100"/>
      <c r="AG590" s="101"/>
      <c r="AH590" s="100"/>
      <c r="AK590" s="101"/>
      <c r="AL590" s="100"/>
      <c r="AO590" s="101"/>
      <c r="AP590" s="117">
        <v>0</v>
      </c>
      <c r="AQ590" s="118">
        <v>0</v>
      </c>
      <c r="AR590" s="118">
        <v>0</v>
      </c>
      <c r="AS590" s="119">
        <v>0</v>
      </c>
      <c r="AT590" s="117">
        <v>0</v>
      </c>
      <c r="AU590" s="118">
        <v>0</v>
      </c>
      <c r="AV590" s="118">
        <v>0</v>
      </c>
      <c r="AW590" s="119">
        <v>0</v>
      </c>
      <c r="AX590" s="117">
        <v>0</v>
      </c>
      <c r="AY590" s="118">
        <v>0</v>
      </c>
      <c r="AZ590" s="118">
        <v>0</v>
      </c>
      <c r="BA590" s="119">
        <v>0</v>
      </c>
      <c r="BB590" s="117">
        <v>0</v>
      </c>
      <c r="BC590" s="118">
        <v>0</v>
      </c>
      <c r="BD590" s="118">
        <v>0</v>
      </c>
      <c r="BE590" s="119">
        <v>0</v>
      </c>
      <c r="BF590" s="117">
        <v>0</v>
      </c>
      <c r="BG590" s="118">
        <v>0</v>
      </c>
      <c r="BH590" s="118">
        <v>0</v>
      </c>
      <c r="BI590" s="119">
        <v>0</v>
      </c>
      <c r="BJ590" s="117">
        <v>0</v>
      </c>
      <c r="BK590" s="118">
        <v>0</v>
      </c>
      <c r="BL590" s="118">
        <v>0</v>
      </c>
      <c r="BM590" s="119">
        <v>0</v>
      </c>
      <c r="BN590" s="117">
        <v>0</v>
      </c>
      <c r="BO590" s="118">
        <v>0</v>
      </c>
      <c r="BP590" s="118">
        <v>0</v>
      </c>
      <c r="BQ590" s="119">
        <v>0</v>
      </c>
      <c r="BR590" s="117">
        <v>0</v>
      </c>
      <c r="BS590" s="118">
        <v>0</v>
      </c>
      <c r="BT590" s="118">
        <v>0</v>
      </c>
      <c r="BU590" s="119">
        <v>0</v>
      </c>
      <c r="BV590" s="117">
        <v>0</v>
      </c>
      <c r="BW590" s="118">
        <v>0</v>
      </c>
      <c r="BX590" s="118">
        <v>0</v>
      </c>
      <c r="BY590" s="119">
        <v>0</v>
      </c>
      <c r="BZ590" s="117">
        <v>0</v>
      </c>
      <c r="CA590" s="118">
        <v>0</v>
      </c>
      <c r="CB590" s="118">
        <v>0</v>
      </c>
      <c r="CC590" s="119">
        <v>0</v>
      </c>
      <c r="CD590" s="117">
        <v>0</v>
      </c>
      <c r="CE590" s="118">
        <v>0</v>
      </c>
      <c r="CF590" s="118">
        <v>0</v>
      </c>
      <c r="CG590" s="119">
        <v>0</v>
      </c>
      <c r="CH590" s="117">
        <v>0</v>
      </c>
      <c r="CI590" s="118">
        <v>0</v>
      </c>
      <c r="CJ590" s="118">
        <v>0</v>
      </c>
      <c r="CK590" s="119">
        <v>0</v>
      </c>
      <c r="CL590" s="117">
        <v>0</v>
      </c>
      <c r="CM590" s="118">
        <v>0</v>
      </c>
      <c r="CN590" s="118">
        <v>0</v>
      </c>
      <c r="CO590" s="119">
        <v>0</v>
      </c>
      <c r="CP590" s="117">
        <v>0</v>
      </c>
      <c r="CQ590" s="118">
        <v>0</v>
      </c>
      <c r="CR590" s="118">
        <v>0</v>
      </c>
      <c r="CS590" s="119">
        <v>0</v>
      </c>
      <c r="CT590" s="117">
        <v>0</v>
      </c>
      <c r="CU590" s="118">
        <v>0</v>
      </c>
      <c r="CV590" s="118">
        <v>0</v>
      </c>
      <c r="CW590" s="119">
        <v>0</v>
      </c>
      <c r="CX590" s="117">
        <v>0</v>
      </c>
      <c r="CY590" s="118">
        <v>0</v>
      </c>
      <c r="CZ590" s="118">
        <v>0</v>
      </c>
      <c r="DA590" s="119">
        <v>0</v>
      </c>
      <c r="DB590" s="117">
        <v>0</v>
      </c>
      <c r="DC590" s="118">
        <v>0</v>
      </c>
      <c r="DD590" s="118">
        <v>0</v>
      </c>
      <c r="DE590" s="119">
        <v>0</v>
      </c>
      <c r="DF590" s="117">
        <v>0</v>
      </c>
      <c r="DG590" s="118">
        <v>0</v>
      </c>
      <c r="DH590" s="118">
        <v>0</v>
      </c>
      <c r="DI590" s="119">
        <v>0</v>
      </c>
      <c r="DT590" s="118"/>
      <c r="DU590" s="118" cm="1">
        <f t="array" aca="1" ref="DU590" ca="1">IF(DU$4="A",DU574,LOOKUP(2,1/($F$4:$DI$4="A"),$F578:$DI578))</f>
        <v>0</v>
      </c>
      <c r="DV590" s="118">
        <f t="shared" ref="DV590:EK590" ca="1" si="891">DU590</f>
        <v>0</v>
      </c>
      <c r="DW590" s="118">
        <f t="shared" ca="1" si="891"/>
        <v>0</v>
      </c>
      <c r="DX590" s="118">
        <f t="shared" ca="1" si="891"/>
        <v>0</v>
      </c>
      <c r="DY590" s="118">
        <f t="shared" ca="1" si="891"/>
        <v>0</v>
      </c>
      <c r="DZ590" s="118">
        <f t="shared" ca="1" si="891"/>
        <v>0</v>
      </c>
      <c r="EA590" s="118">
        <f t="shared" ca="1" si="891"/>
        <v>0</v>
      </c>
      <c r="EB590" s="118">
        <f t="shared" ca="1" si="891"/>
        <v>0</v>
      </c>
      <c r="EC590" s="118">
        <f t="shared" ca="1" si="891"/>
        <v>0</v>
      </c>
      <c r="ED590" s="118">
        <f t="shared" ca="1" si="891"/>
        <v>0</v>
      </c>
      <c r="EE590" s="118">
        <f t="shared" ca="1" si="891"/>
        <v>0</v>
      </c>
      <c r="EF590" s="118">
        <f t="shared" ca="1" si="891"/>
        <v>0</v>
      </c>
      <c r="EG590" s="118">
        <f t="shared" ca="1" si="891"/>
        <v>0</v>
      </c>
      <c r="EH590" s="118">
        <f t="shared" ca="1" si="891"/>
        <v>0</v>
      </c>
      <c r="EI590" s="118">
        <f t="shared" ca="1" si="891"/>
        <v>0</v>
      </c>
      <c r="EJ590" s="118">
        <f t="shared" ca="1" si="891"/>
        <v>0</v>
      </c>
      <c r="EK590" s="118">
        <f t="shared" ca="1" si="891"/>
        <v>0</v>
      </c>
    </row>
    <row r="591" spans="1:141" outlineLevel="2" x14ac:dyDescent="0.25">
      <c r="A591" s="129"/>
      <c r="B591" s="129"/>
      <c r="C591" s="129"/>
      <c r="D591" s="129"/>
      <c r="E591" s="122"/>
      <c r="F591" s="130"/>
      <c r="G591" s="122"/>
      <c r="H591" s="122"/>
      <c r="I591" s="122"/>
      <c r="J591" s="130"/>
      <c r="K591" s="122"/>
      <c r="L591" s="122"/>
      <c r="M591" s="122"/>
      <c r="N591" s="130"/>
      <c r="O591" s="122"/>
      <c r="P591" s="122"/>
      <c r="Q591" s="122"/>
      <c r="R591" s="130"/>
      <c r="S591" s="122"/>
      <c r="T591" s="122"/>
      <c r="U591" s="122"/>
      <c r="V591" s="130"/>
      <c r="W591" s="122"/>
      <c r="X591" s="122"/>
      <c r="Y591" s="122"/>
      <c r="Z591" s="130"/>
      <c r="AA591" s="122"/>
      <c r="AB591" s="122"/>
      <c r="AC591" s="122"/>
      <c r="AD591" s="130"/>
      <c r="AE591" s="122"/>
      <c r="AF591" s="122"/>
      <c r="AG591" s="122"/>
      <c r="AH591" s="130"/>
      <c r="AI591" s="122"/>
      <c r="AJ591" s="122"/>
      <c r="AK591" s="122"/>
      <c r="AL591" s="130"/>
      <c r="AM591" s="122"/>
      <c r="AN591" s="122"/>
      <c r="AO591" s="122"/>
      <c r="AP591" s="130"/>
      <c r="AQ591" s="122"/>
      <c r="AR591" s="122"/>
      <c r="AS591" s="122"/>
      <c r="AT591" s="130"/>
      <c r="AU591" s="122"/>
      <c r="AV591" s="122"/>
      <c r="AW591" s="122"/>
      <c r="AX591" s="130"/>
      <c r="AY591" s="122"/>
      <c r="AZ591" s="122"/>
      <c r="BA591" s="122"/>
      <c r="BB591" s="130"/>
      <c r="BC591" s="122"/>
      <c r="BD591" s="122"/>
      <c r="BE591" s="122"/>
      <c r="BF591" s="130"/>
      <c r="BG591" s="122"/>
      <c r="BH591" s="122"/>
      <c r="BI591" s="122"/>
      <c r="BJ591" s="130"/>
      <c r="BK591" s="122"/>
      <c r="BL591" s="122"/>
      <c r="BM591" s="122"/>
      <c r="BN591" s="130"/>
      <c r="BO591" s="122"/>
      <c r="BP591" s="122"/>
      <c r="BQ591" s="122"/>
      <c r="BR591" s="130"/>
      <c r="BS591" s="122"/>
      <c r="BT591" s="122"/>
      <c r="BU591" s="122"/>
      <c r="BV591" s="130"/>
      <c r="BW591" s="122"/>
      <c r="BX591" s="122"/>
      <c r="BY591" s="122"/>
      <c r="BZ591" s="130"/>
      <c r="CA591" s="122"/>
      <c r="CB591" s="122"/>
      <c r="CC591" s="122"/>
      <c r="CD591" s="130"/>
      <c r="CE591" s="122"/>
      <c r="CF591" s="122"/>
      <c r="CG591" s="122"/>
      <c r="CH591" s="130"/>
      <c r="CI591" s="122"/>
      <c r="CJ591" s="122"/>
      <c r="CK591" s="122"/>
      <c r="CL591" s="130"/>
      <c r="CM591" s="122"/>
      <c r="CN591" s="122"/>
      <c r="CO591" s="122"/>
      <c r="CP591" s="130"/>
      <c r="CQ591" s="122"/>
      <c r="CR591" s="122"/>
      <c r="CS591" s="122"/>
      <c r="CT591" s="130"/>
      <c r="CU591" s="122"/>
      <c r="CV591" s="122"/>
      <c r="CW591" s="122"/>
      <c r="CX591" s="130"/>
      <c r="CY591" s="122"/>
      <c r="CZ591" s="122"/>
      <c r="DA591" s="122"/>
      <c r="DB591" s="130"/>
      <c r="DC591" s="122"/>
      <c r="DD591" s="122"/>
      <c r="DE591" s="122"/>
      <c r="DF591" s="130"/>
      <c r="DG591" s="122"/>
      <c r="DH591" s="122"/>
      <c r="DI591" s="131"/>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2"/>
      <c r="EI591" s="122"/>
      <c r="EJ591" s="122"/>
      <c r="EK591" s="122"/>
    </row>
    <row r="592" spans="1:141" outlineLevel="2" x14ac:dyDescent="0.25">
      <c r="A592" s="90"/>
      <c r="B592" s="90"/>
      <c r="C592" s="90"/>
      <c r="D592" s="90"/>
      <c r="F592" s="100"/>
      <c r="I592" s="101"/>
      <c r="J592" s="100"/>
      <c r="M592" s="101"/>
      <c r="N592" s="100"/>
      <c r="Q592" s="101"/>
      <c r="R592" s="100"/>
      <c r="U592" s="101"/>
      <c r="V592" s="100"/>
      <c r="Y592" s="101"/>
      <c r="Z592" s="100"/>
      <c r="AC592" s="101"/>
      <c r="AD592" s="100"/>
      <c r="AG592" s="101"/>
      <c r="AH592" s="100"/>
      <c r="AK592" s="101"/>
      <c r="AL592" s="100"/>
      <c r="AO592" s="101"/>
      <c r="AP592" s="100"/>
      <c r="AS592" s="101"/>
      <c r="AT592" s="100"/>
      <c r="AW592" s="101"/>
      <c r="AX592" s="100"/>
      <c r="BA592" s="101"/>
      <c r="BB592" s="100"/>
      <c r="BE592" s="101"/>
      <c r="BF592" s="100"/>
      <c r="BI592" s="101"/>
      <c r="BJ592" s="100"/>
      <c r="BM592" s="101"/>
      <c r="BN592" s="100"/>
      <c r="BQ592" s="101"/>
      <c r="BR592" s="100"/>
      <c r="BU592" s="101"/>
      <c r="BV592" s="100"/>
      <c r="BY592" s="101"/>
      <c r="BZ592" s="100"/>
      <c r="CC592" s="101"/>
      <c r="CD592" s="100"/>
      <c r="CG592" s="101"/>
      <c r="CH592" s="100"/>
      <c r="CK592" s="101"/>
      <c r="CL592" s="100"/>
      <c r="CO592" s="101"/>
      <c r="CP592" s="100"/>
      <c r="CS592" s="101"/>
      <c r="CT592" s="100"/>
      <c r="CW592" s="101"/>
      <c r="CX592" s="100"/>
      <c r="DA592" s="101"/>
      <c r="DB592" s="100"/>
      <c r="DE592" s="101"/>
      <c r="DF592" s="100"/>
      <c r="DI592" s="101"/>
    </row>
    <row r="593" spans="1:141" outlineLevel="2" x14ac:dyDescent="0.25">
      <c r="A593" s="90"/>
      <c r="B593" s="90"/>
      <c r="C593" s="111"/>
      <c r="D593" s="90"/>
      <c r="E593" s="132" t="s">
        <v>354</v>
      </c>
      <c r="F593" s="105">
        <f t="shared" ref="F593:AK593" ca="1" si="892">IF(ISNUMBER(F598),F598+IF($I$7=1,F596,0),IF(ISNUMBER(F600),F600+IF($I$7=1,F596,0),""))</f>
        <v>4.4969999999999999</v>
      </c>
      <c r="G593" s="106">
        <f t="shared" ca="1" si="892"/>
        <v>5.81</v>
      </c>
      <c r="H593" s="106">
        <f t="shared" ca="1" si="892"/>
        <v>5.5119999999999996</v>
      </c>
      <c r="I593" s="107">
        <f t="shared" ca="1" si="892"/>
        <v>2.81</v>
      </c>
      <c r="J593" s="105">
        <f t="shared" ca="1" si="892"/>
        <v>4</v>
      </c>
      <c r="K593" s="106">
        <f t="shared" ca="1" si="892"/>
        <v>3</v>
      </c>
      <c r="L593" s="106">
        <f t="shared" ca="1" si="892"/>
        <v>7</v>
      </c>
      <c r="M593" s="107">
        <f t="shared" ca="1" si="892"/>
        <v>2</v>
      </c>
      <c r="N593" s="105">
        <f t="shared" ca="1" si="892"/>
        <v>9</v>
      </c>
      <c r="O593" s="106">
        <f t="shared" ca="1" si="892"/>
        <v>6</v>
      </c>
      <c r="P593" s="106">
        <f t="shared" ca="1" si="892"/>
        <v>9</v>
      </c>
      <c r="Q593" s="107">
        <f t="shared" ca="1" si="892"/>
        <v>4</v>
      </c>
      <c r="R593" s="105">
        <f t="shared" ca="1" si="892"/>
        <v>10</v>
      </c>
      <c r="S593" s="106">
        <f t="shared" ca="1" si="892"/>
        <v>12</v>
      </c>
      <c r="T593" s="106">
        <f t="shared" ca="1" si="892"/>
        <v>11</v>
      </c>
      <c r="U593" s="107">
        <f t="shared" ca="1" si="892"/>
        <v>33</v>
      </c>
      <c r="V593" s="105">
        <f t="shared" ca="1" si="892"/>
        <v>38</v>
      </c>
      <c r="W593" s="106">
        <f t="shared" ca="1" si="892"/>
        <v>39</v>
      </c>
      <c r="X593" s="106">
        <f t="shared" ca="1" si="892"/>
        <v>40</v>
      </c>
      <c r="Y593" s="107">
        <f t="shared" ca="1" si="892"/>
        <v>91</v>
      </c>
      <c r="Z593" s="105">
        <f t="shared" ca="1" si="892"/>
        <v>107</v>
      </c>
      <c r="AA593" s="106">
        <f t="shared" ca="1" si="892"/>
        <v>37</v>
      </c>
      <c r="AB593" s="106">
        <f t="shared" ca="1" si="892"/>
        <v>52</v>
      </c>
      <c r="AC593" s="107">
        <f t="shared" ca="1" si="892"/>
        <v>61</v>
      </c>
      <c r="AD593" s="105">
        <f t="shared" ca="1" si="892"/>
        <v>74</v>
      </c>
      <c r="AE593" s="106">
        <f t="shared" ca="1" si="892"/>
        <v>52</v>
      </c>
      <c r="AF593" s="106">
        <f t="shared" ca="1" si="892"/>
        <v>70</v>
      </c>
      <c r="AG593" s="107">
        <f t="shared" ca="1" si="892"/>
        <v>61</v>
      </c>
      <c r="AH593" s="105">
        <f t="shared" ca="1" si="892"/>
        <v>96</v>
      </c>
      <c r="AI593" s="106">
        <f t="shared" ca="1" si="892"/>
        <v>64</v>
      </c>
      <c r="AJ593" s="106">
        <f t="shared" ca="1" si="892"/>
        <v>36</v>
      </c>
      <c r="AK593" s="107">
        <f t="shared" ca="1" si="892"/>
        <v>132</v>
      </c>
      <c r="AL593" s="105">
        <f t="shared" ref="AL593:BQ593" ca="1" si="893">IF(ISNUMBER(AL598),AL598+IF($I$7=1,AL596,0),IF(ISNUMBER(AL600),AL600+IF($I$7=1,AL596,0),""))</f>
        <v>736</v>
      </c>
      <c r="AM593" s="106">
        <f t="shared" ca="1" si="893"/>
        <v>158</v>
      </c>
      <c r="AN593" s="106">
        <f t="shared" ca="1" si="893"/>
        <v>108</v>
      </c>
      <c r="AO593" s="107">
        <f t="shared" ca="1" si="893"/>
        <v>467</v>
      </c>
      <c r="AP593" s="105">
        <f t="shared" ca="1" si="893"/>
        <v>1544</v>
      </c>
      <c r="AQ593" s="106">
        <f t="shared" ca="1" si="893"/>
        <v>2803</v>
      </c>
      <c r="AR593" s="106">
        <f t="shared" ca="1" si="893"/>
        <v>420</v>
      </c>
      <c r="AS593" s="107">
        <f t="shared" ca="1" si="893"/>
        <v>296</v>
      </c>
      <c r="AT593" s="105">
        <f t="shared" ca="1" si="893"/>
        <v>3881</v>
      </c>
      <c r="AU593" s="106">
        <f t="shared" ca="1" si="893"/>
        <v>1173</v>
      </c>
      <c r="AV593" s="106">
        <f t="shared" ca="1" si="893"/>
        <v>1356</v>
      </c>
      <c r="AW593" s="107">
        <f t="shared" ca="1" si="893"/>
        <v>628.18430410492078</v>
      </c>
      <c r="AX593" s="105">
        <f t="shared" ca="1" si="893"/>
        <v>962.45654880246843</v>
      </c>
      <c r="AY593" s="106">
        <f t="shared" ca="1" si="893"/>
        <v>962.45654880246843</v>
      </c>
      <c r="AZ593" s="106">
        <f t="shared" ca="1" si="893"/>
        <v>962.45654880246843</v>
      </c>
      <c r="BA593" s="107">
        <f t="shared" ca="1" si="893"/>
        <v>962.45654880246843</v>
      </c>
      <c r="BB593" s="105">
        <f t="shared" ca="1" si="893"/>
        <v>1167.1693843390563</v>
      </c>
      <c r="BC593" s="106">
        <f t="shared" ca="1" si="893"/>
        <v>1167.1693843390563</v>
      </c>
      <c r="BD593" s="106">
        <f t="shared" ca="1" si="893"/>
        <v>1167.1693843390563</v>
      </c>
      <c r="BE593" s="107">
        <f t="shared" ca="1" si="893"/>
        <v>1167.1693843390563</v>
      </c>
      <c r="BF593" s="105">
        <f t="shared" ca="1" si="893"/>
        <v>1339.5835176824132</v>
      </c>
      <c r="BG593" s="106">
        <f t="shared" ca="1" si="893"/>
        <v>1339.5835176824132</v>
      </c>
      <c r="BH593" s="106">
        <f t="shared" ca="1" si="893"/>
        <v>1339.5835176824132</v>
      </c>
      <c r="BI593" s="107">
        <f t="shared" ca="1" si="893"/>
        <v>1339.5835176824132</v>
      </c>
      <c r="BJ593" s="105">
        <f t="shared" ca="1" si="893"/>
        <v>1486.937704627479</v>
      </c>
      <c r="BK593" s="106">
        <f t="shared" ca="1" si="893"/>
        <v>1486.937704627479</v>
      </c>
      <c r="BL593" s="106">
        <f t="shared" ca="1" si="893"/>
        <v>1486.937704627479</v>
      </c>
      <c r="BM593" s="107">
        <f t="shared" ca="1" si="893"/>
        <v>1486.937704627479</v>
      </c>
      <c r="BN593" s="105">
        <f t="shared" ca="1" si="893"/>
        <v>1605.8927209976771</v>
      </c>
      <c r="BO593" s="106">
        <f t="shared" ca="1" si="893"/>
        <v>1605.8927209976771</v>
      </c>
      <c r="BP593" s="106">
        <f t="shared" ca="1" si="893"/>
        <v>1605.8927209976771</v>
      </c>
      <c r="BQ593" s="107">
        <f t="shared" ca="1" si="893"/>
        <v>1605.8927209976771</v>
      </c>
      <c r="BR593" s="105">
        <f t="shared" ref="BR593:CW593" ca="1" si="894">IF(ISNUMBER(BR598),BR598+IF($I$7=1,BR596,0),IF(ISNUMBER(BR600),BR600+IF($I$7=1,BR596,0),""))</f>
        <v>1686.1873570475614</v>
      </c>
      <c r="BS593" s="106">
        <f t="shared" ca="1" si="894"/>
        <v>1686.1873570475614</v>
      </c>
      <c r="BT593" s="106">
        <f t="shared" ca="1" si="894"/>
        <v>1686.1873570475614</v>
      </c>
      <c r="BU593" s="107">
        <f t="shared" ca="1" si="894"/>
        <v>1686.1873570475614</v>
      </c>
      <c r="BV593" s="105">
        <f t="shared" ca="1" si="894"/>
        <v>1770.4967248999394</v>
      </c>
      <c r="BW593" s="106">
        <f t="shared" ca="1" si="894"/>
        <v>1770.4967248999394</v>
      </c>
      <c r="BX593" s="106">
        <f t="shared" ca="1" si="894"/>
        <v>1770.4967248999394</v>
      </c>
      <c r="BY593" s="107">
        <f t="shared" ca="1" si="894"/>
        <v>1770.4967248999394</v>
      </c>
      <c r="BZ593" s="105">
        <f t="shared" ca="1" si="894"/>
        <v>1859.0215611449362</v>
      </c>
      <c r="CA593" s="106">
        <f t="shared" ca="1" si="894"/>
        <v>1859.0215611449362</v>
      </c>
      <c r="CB593" s="106">
        <f t="shared" ca="1" si="894"/>
        <v>1859.0215611449362</v>
      </c>
      <c r="CC593" s="107">
        <f t="shared" ca="1" si="894"/>
        <v>1859.0215611449362</v>
      </c>
      <c r="CD593" s="105">
        <f t="shared" ca="1" si="894"/>
        <v>1951.9726392021832</v>
      </c>
      <c r="CE593" s="106">
        <f t="shared" ca="1" si="894"/>
        <v>1951.9726392021832</v>
      </c>
      <c r="CF593" s="106">
        <f t="shared" ca="1" si="894"/>
        <v>1951.9726392021832</v>
      </c>
      <c r="CG593" s="107">
        <f t="shared" ca="1" si="894"/>
        <v>1951.9726392021832</v>
      </c>
      <c r="CH593" s="105">
        <f t="shared" ca="1" si="894"/>
        <v>2049.5712711622928</v>
      </c>
      <c r="CI593" s="106">
        <f t="shared" ca="1" si="894"/>
        <v>2049.5712711622928</v>
      </c>
      <c r="CJ593" s="106">
        <f t="shared" ca="1" si="894"/>
        <v>2049.5712711622928</v>
      </c>
      <c r="CK593" s="107">
        <f t="shared" ca="1" si="894"/>
        <v>2049.5712711622928</v>
      </c>
      <c r="CL593" s="105">
        <f t="shared" ca="1" si="894"/>
        <v>2152.049834720407</v>
      </c>
      <c r="CM593" s="106">
        <f t="shared" ca="1" si="894"/>
        <v>2152.049834720407</v>
      </c>
      <c r="CN593" s="106">
        <f t="shared" ca="1" si="894"/>
        <v>2152.049834720407</v>
      </c>
      <c r="CO593" s="107">
        <f t="shared" ca="1" si="894"/>
        <v>2152.049834720407</v>
      </c>
      <c r="CP593" s="105">
        <f t="shared" ca="1" si="894"/>
        <v>2259.6523264564275</v>
      </c>
      <c r="CQ593" s="106">
        <f t="shared" ca="1" si="894"/>
        <v>2259.6523264564275</v>
      </c>
      <c r="CR593" s="106">
        <f t="shared" ca="1" si="894"/>
        <v>2259.6523264564275</v>
      </c>
      <c r="CS593" s="107">
        <f t="shared" ca="1" si="894"/>
        <v>2259.6523264564275</v>
      </c>
      <c r="CT593" s="105">
        <f t="shared" ca="1" si="894"/>
        <v>2372.6349427792493</v>
      </c>
      <c r="CU593" s="106">
        <f t="shared" ca="1" si="894"/>
        <v>2372.6349427792493</v>
      </c>
      <c r="CV593" s="106">
        <f t="shared" ca="1" si="894"/>
        <v>2372.6349427792493</v>
      </c>
      <c r="CW593" s="107">
        <f t="shared" ca="1" si="894"/>
        <v>2372.6349427792493</v>
      </c>
      <c r="CX593" s="105">
        <f t="shared" ref="CX593:DI593" ca="1" si="895">IF(ISNUMBER(CX598),CX598+IF($I$7=1,CX596,0),IF(ISNUMBER(CX600),CX600+IF($I$7=1,CX596,0),""))</f>
        <v>2491.2666899182113</v>
      </c>
      <c r="CY593" s="106">
        <f t="shared" ca="1" si="895"/>
        <v>2491.2666899182113</v>
      </c>
      <c r="CZ593" s="106">
        <f t="shared" ca="1" si="895"/>
        <v>2491.2666899182113</v>
      </c>
      <c r="DA593" s="107">
        <f t="shared" ca="1" si="895"/>
        <v>2491.2666899182113</v>
      </c>
      <c r="DB593" s="105">
        <f t="shared" ca="1" si="895"/>
        <v>2615.8300244141224</v>
      </c>
      <c r="DC593" s="106">
        <f t="shared" ca="1" si="895"/>
        <v>2615.8300244141224</v>
      </c>
      <c r="DD593" s="106">
        <f t="shared" ca="1" si="895"/>
        <v>2615.8300244141224</v>
      </c>
      <c r="DE593" s="107">
        <f t="shared" ca="1" si="895"/>
        <v>2615.8300244141224</v>
      </c>
      <c r="DF593" s="105">
        <f t="shared" ca="1" si="895"/>
        <v>2746.6215256348287</v>
      </c>
      <c r="DG593" s="106">
        <f t="shared" ca="1" si="895"/>
        <v>2746.6215256348287</v>
      </c>
      <c r="DH593" s="106">
        <f t="shared" ca="1" si="895"/>
        <v>2746.6215256348287</v>
      </c>
      <c r="DI593" s="107">
        <f t="shared" ca="1" si="895"/>
        <v>2746.6215256348287</v>
      </c>
      <c r="DK593" s="106">
        <f t="shared" ref="DK593:EK593" ca="1" si="896">SUM(OFFSET($E593,,MATCH(DK$3,$F$5:$DI$5,0)+3,,1))</f>
        <v>2.81</v>
      </c>
      <c r="DL593" s="106">
        <f t="shared" ca="1" si="896"/>
        <v>2</v>
      </c>
      <c r="DM593" s="106">
        <f t="shared" ca="1" si="896"/>
        <v>4</v>
      </c>
      <c r="DN593" s="106">
        <f t="shared" ca="1" si="896"/>
        <v>33</v>
      </c>
      <c r="DO593" s="106">
        <f t="shared" ca="1" si="896"/>
        <v>91</v>
      </c>
      <c r="DP593" s="106">
        <f t="shared" ca="1" si="896"/>
        <v>61</v>
      </c>
      <c r="DQ593" s="106">
        <f t="shared" ca="1" si="896"/>
        <v>61</v>
      </c>
      <c r="DR593" s="106">
        <f t="shared" ca="1" si="896"/>
        <v>132</v>
      </c>
      <c r="DS593" s="106">
        <f t="shared" ca="1" si="896"/>
        <v>467</v>
      </c>
      <c r="DT593" s="106">
        <f t="shared" ca="1" si="896"/>
        <v>296</v>
      </c>
      <c r="DU593" s="106">
        <f t="shared" ca="1" si="896"/>
        <v>628.18430410492078</v>
      </c>
      <c r="DV593" s="106">
        <f t="shared" ca="1" si="896"/>
        <v>962.45654880246843</v>
      </c>
      <c r="DW593" s="106">
        <f t="shared" ca="1" si="896"/>
        <v>1167.1693843390563</v>
      </c>
      <c r="DX593" s="106">
        <f t="shared" ca="1" si="896"/>
        <v>1339.5835176824132</v>
      </c>
      <c r="DY593" s="106">
        <f t="shared" ca="1" si="896"/>
        <v>1486.937704627479</v>
      </c>
      <c r="DZ593" s="106">
        <f t="shared" ca="1" si="896"/>
        <v>1605.8927209976771</v>
      </c>
      <c r="EA593" s="106">
        <f t="shared" ca="1" si="896"/>
        <v>1686.1873570475614</v>
      </c>
      <c r="EB593" s="106">
        <f t="shared" ca="1" si="896"/>
        <v>1770.4967248999394</v>
      </c>
      <c r="EC593" s="106">
        <f t="shared" ca="1" si="896"/>
        <v>1859.0215611449362</v>
      </c>
      <c r="ED593" s="106">
        <f t="shared" ca="1" si="896"/>
        <v>1951.9726392021832</v>
      </c>
      <c r="EE593" s="106">
        <f t="shared" ca="1" si="896"/>
        <v>2049.5712711622928</v>
      </c>
      <c r="EF593" s="106">
        <f t="shared" ca="1" si="896"/>
        <v>2152.049834720407</v>
      </c>
      <c r="EG593" s="106">
        <f t="shared" ca="1" si="896"/>
        <v>2259.6523264564275</v>
      </c>
      <c r="EH593" s="106">
        <f t="shared" ca="1" si="896"/>
        <v>2372.6349427792493</v>
      </c>
      <c r="EI593" s="106">
        <f t="shared" ca="1" si="896"/>
        <v>2491.2666899182113</v>
      </c>
      <c r="EJ593" s="106">
        <f t="shared" ca="1" si="896"/>
        <v>2615.8300244141224</v>
      </c>
      <c r="EK593" s="106">
        <f t="shared" ca="1" si="896"/>
        <v>2746.6215256348287</v>
      </c>
    </row>
    <row r="594" spans="1:141" outlineLevel="2" x14ac:dyDescent="0.25">
      <c r="A594" s="90"/>
      <c r="B594" s="90"/>
      <c r="C594" s="90"/>
      <c r="D594" s="90"/>
      <c r="E594" s="37" t="str">
        <f>E601</f>
        <v>% revenue (annualized)</v>
      </c>
      <c r="F594" s="108"/>
      <c r="G594" s="109"/>
      <c r="H594" s="109"/>
      <c r="I594" s="110"/>
      <c r="J594" s="108"/>
      <c r="K594" s="109"/>
      <c r="L594" s="109"/>
      <c r="M594" s="110"/>
      <c r="N594" s="108"/>
      <c r="O594" s="109"/>
      <c r="P594" s="109"/>
      <c r="Q594" s="110"/>
      <c r="R594" s="108"/>
      <c r="S594" s="109"/>
      <c r="T594" s="109"/>
      <c r="U594" s="110"/>
      <c r="V594" s="108"/>
      <c r="W594" s="109"/>
      <c r="X594" s="109"/>
      <c r="Y594" s="110"/>
      <c r="Z594" s="108"/>
      <c r="AA594" s="109"/>
      <c r="AB594" s="109"/>
      <c r="AC594" s="110"/>
      <c r="AD594" s="108"/>
      <c r="AE594" s="109"/>
      <c r="AF594" s="109"/>
      <c r="AG594" s="110"/>
      <c r="AH594" s="108"/>
      <c r="AI594" s="109"/>
      <c r="AJ594" s="109"/>
      <c r="AK594" s="110"/>
      <c r="AL594" s="108"/>
      <c r="AM594" s="109"/>
      <c r="AN594" s="109"/>
      <c r="AO594" s="110"/>
      <c r="AP594" s="108"/>
      <c r="AQ594" s="109"/>
      <c r="AR594" s="109"/>
      <c r="AS594" s="110"/>
      <c r="AT594" s="108"/>
      <c r="AU594" s="109"/>
      <c r="AV594" s="109"/>
      <c r="AW594" s="110"/>
      <c r="AX594" s="108"/>
      <c r="AY594" s="109"/>
      <c r="AZ594" s="109"/>
      <c r="BA594" s="110"/>
      <c r="BB594" s="108"/>
      <c r="BC594" s="109"/>
      <c r="BD594" s="109"/>
      <c r="BE594" s="110"/>
      <c r="BF594" s="108"/>
      <c r="BG594" s="109"/>
      <c r="BH594" s="109"/>
      <c r="BI594" s="110"/>
      <c r="BJ594" s="108"/>
      <c r="BK594" s="109"/>
      <c r="BL594" s="109"/>
      <c r="BM594" s="110"/>
      <c r="BN594" s="108"/>
      <c r="BO594" s="109"/>
      <c r="BP594" s="109"/>
      <c r="BQ594" s="110"/>
      <c r="BR594" s="108"/>
      <c r="BS594" s="109"/>
      <c r="BT594" s="109"/>
      <c r="BU594" s="110"/>
      <c r="BV594" s="108"/>
      <c r="BW594" s="109"/>
      <c r="BX594" s="109"/>
      <c r="BY594" s="110"/>
      <c r="BZ594" s="108"/>
      <c r="CA594" s="109"/>
      <c r="CB594" s="109"/>
      <c r="CC594" s="110"/>
      <c r="CD594" s="108"/>
      <c r="CE594" s="109"/>
      <c r="CF594" s="109"/>
      <c r="CG594" s="110"/>
      <c r="CH594" s="108"/>
      <c r="CI594" s="109"/>
      <c r="CJ594" s="109"/>
      <c r="CK594" s="110"/>
      <c r="CL594" s="108"/>
      <c r="CM594" s="109"/>
      <c r="CN594" s="109"/>
      <c r="CO594" s="110"/>
      <c r="CP594" s="108"/>
      <c r="CQ594" s="109"/>
      <c r="CR594" s="109"/>
      <c r="CS594" s="110"/>
      <c r="CT594" s="108"/>
      <c r="CU594" s="109"/>
      <c r="CV594" s="109"/>
      <c r="CW594" s="110"/>
      <c r="CX594" s="108"/>
      <c r="CY594" s="109"/>
      <c r="CZ594" s="109"/>
      <c r="DA594" s="110"/>
      <c r="DB594" s="108"/>
      <c r="DC594" s="109"/>
      <c r="DD594" s="109"/>
      <c r="DE594" s="110"/>
      <c r="DF594" s="108"/>
      <c r="DG594" s="109"/>
      <c r="DH594" s="109"/>
      <c r="DI594" s="110"/>
      <c r="DK594" s="109">
        <f t="shared" ref="DK594:EK594" ca="1" si="897">IF(ISERROR(DK593/DK$139),"",DK593/DK$139)</f>
        <v>6.0023406992662834E-4</v>
      </c>
      <c r="DL594" s="109">
        <f t="shared" ca="1" si="897"/>
        <v>3.992015968063872E-4</v>
      </c>
      <c r="DM594" s="109">
        <f t="shared" ca="1" si="897"/>
        <v>5.7887120115774238E-4</v>
      </c>
      <c r="DN594" s="109">
        <f t="shared" ca="1" si="897"/>
        <v>3.3971587399629403E-3</v>
      </c>
      <c r="DO594" s="109">
        <f t="shared" ca="1" si="897"/>
        <v>7.767156025947422E-3</v>
      </c>
      <c r="DP594" s="109">
        <f t="shared" ca="1" si="897"/>
        <v>5.5871038651767726E-3</v>
      </c>
      <c r="DQ594" s="109">
        <f t="shared" ca="1" si="897"/>
        <v>3.6581709145427285E-3</v>
      </c>
      <c r="DR594" s="109">
        <f t="shared" ca="1" si="897"/>
        <v>4.9045106635951553E-3</v>
      </c>
      <c r="DS594" s="109">
        <f t="shared" ca="1" si="897"/>
        <v>1.7312968043300958E-2</v>
      </c>
      <c r="DT594" s="109">
        <f t="shared" ca="1" si="897"/>
        <v>4.8586717441974981E-3</v>
      </c>
      <c r="DU594" s="109">
        <f t="shared" ca="1" si="897"/>
        <v>4.8586717441974981E-3</v>
      </c>
      <c r="DV594" s="109">
        <f t="shared" ca="1" si="897"/>
        <v>4.8586717441974981E-3</v>
      </c>
      <c r="DW594" s="109">
        <f t="shared" ca="1" si="897"/>
        <v>4.8586717441974981E-3</v>
      </c>
      <c r="DX594" s="109">
        <f t="shared" ca="1" si="897"/>
        <v>4.8586717441974981E-3</v>
      </c>
      <c r="DY594" s="109">
        <f t="shared" ca="1" si="897"/>
        <v>4.8586717441974981E-3</v>
      </c>
      <c r="DZ594" s="109">
        <f t="shared" ca="1" si="897"/>
        <v>4.8586717441974981E-3</v>
      </c>
      <c r="EA594" s="109">
        <f t="shared" ca="1" si="897"/>
        <v>4.8586717441974981E-3</v>
      </c>
      <c r="EB594" s="109">
        <f t="shared" ca="1" si="897"/>
        <v>4.8586717441974981E-3</v>
      </c>
      <c r="EC594" s="109">
        <f t="shared" ca="1" si="897"/>
        <v>4.8586717441974981E-3</v>
      </c>
      <c r="ED594" s="109">
        <f t="shared" ca="1" si="897"/>
        <v>4.8586717441974981E-3</v>
      </c>
      <c r="EE594" s="109">
        <f t="shared" ca="1" si="897"/>
        <v>4.8586717441974981E-3</v>
      </c>
      <c r="EF594" s="109">
        <f t="shared" ca="1" si="897"/>
        <v>4.8586717441974981E-3</v>
      </c>
      <c r="EG594" s="109">
        <f t="shared" ca="1" si="897"/>
        <v>4.8586717441974981E-3</v>
      </c>
      <c r="EH594" s="109">
        <f t="shared" ca="1" si="897"/>
        <v>4.8586717441974981E-3</v>
      </c>
      <c r="EI594" s="109">
        <f t="shared" ca="1" si="897"/>
        <v>4.8586717441974981E-3</v>
      </c>
      <c r="EJ594" s="109">
        <f t="shared" ca="1" si="897"/>
        <v>4.8586717441974981E-3</v>
      </c>
      <c r="EK594" s="109">
        <f t="shared" ca="1" si="897"/>
        <v>4.8586717441974981E-3</v>
      </c>
    </row>
    <row r="595" spans="1:141" outlineLevel="2" x14ac:dyDescent="0.25">
      <c r="A595" s="90"/>
      <c r="B595" s="90"/>
      <c r="C595" s="90"/>
      <c r="D595" s="90"/>
      <c r="F595" s="100"/>
      <c r="I595" s="101"/>
      <c r="J595" s="100"/>
      <c r="M595" s="101"/>
      <c r="N595" s="100"/>
      <c r="Q595" s="101"/>
      <c r="R595" s="100"/>
      <c r="U595" s="101"/>
      <c r="V595" s="100"/>
      <c r="Y595" s="101"/>
      <c r="Z595" s="100"/>
      <c r="AC595" s="101"/>
      <c r="AD595" s="100"/>
      <c r="AG595" s="101"/>
      <c r="AH595" s="100"/>
      <c r="AK595" s="101"/>
      <c r="AL595" s="100"/>
      <c r="AO595" s="101"/>
      <c r="AP595" s="100"/>
      <c r="AS595" s="101"/>
      <c r="AT595" s="100"/>
      <c r="AW595" s="101"/>
      <c r="AX595" s="100"/>
      <c r="BA595" s="101"/>
      <c r="BB595" s="100"/>
      <c r="BE595" s="101"/>
      <c r="BF595" s="100"/>
      <c r="BI595" s="101"/>
      <c r="BJ595" s="100"/>
      <c r="BM595" s="101"/>
      <c r="BN595" s="100"/>
      <c r="BQ595" s="101"/>
      <c r="BR595" s="100"/>
      <c r="BU595" s="101"/>
      <c r="BV595" s="100"/>
      <c r="BY595" s="101"/>
      <c r="BZ595" s="100"/>
      <c r="CC595" s="101"/>
      <c r="CD595" s="100"/>
      <c r="CG595" s="101"/>
      <c r="CH595" s="100"/>
      <c r="CK595" s="101"/>
      <c r="CL595" s="100"/>
      <c r="CO595" s="101"/>
      <c r="CP595" s="100"/>
      <c r="CS595" s="101"/>
      <c r="CT595" s="100"/>
      <c r="CW595" s="101"/>
      <c r="CX595" s="100"/>
      <c r="DA595" s="101"/>
      <c r="DB595" s="100"/>
      <c r="DE595" s="101"/>
      <c r="DF595" s="100"/>
      <c r="DI595" s="101"/>
    </row>
    <row r="596" spans="1:141" outlineLevel="2" x14ac:dyDescent="0.25">
      <c r="A596" s="90" t="str">
        <f>A598</f>
        <v>bs</v>
      </c>
      <c r="B596" s="90" t="str">
        <f>B598</f>
        <v>taxPayables</v>
      </c>
      <c r="C596" s="111">
        <f>C598</f>
        <v>9.9999999999999995E-7</v>
      </c>
      <c r="D596" s="90"/>
      <c r="E596" t="str">
        <f>CONCATENATE(E593," - adjustment")</f>
        <v>Tax payables - adjustment</v>
      </c>
      <c r="F596" s="117">
        <v>0</v>
      </c>
      <c r="G596" s="118">
        <v>0</v>
      </c>
      <c r="H596" s="118">
        <v>0</v>
      </c>
      <c r="I596" s="119" cm="1">
        <f t="array" aca="1" ref="I596" ca="1">IF(ISNUMBER(INDEX('DataModel-NVDA'!$ET$4:$FT$109,MATCH(1,('DataModel-NVDA'!$EO$4:$EO$109=$A596)*('DataModel-NVDA'!$EP$4:$EP$109=$B596),0),MATCH(CONCATENATE("FY ",RIGHT(I$3,4)),'DataModel-NVDA'!$ET$2:$FT$2,0))*$C596),INDEX('DataModel-NVDA'!$ET$4:$FT$109,MATCH(1,('DataModel-NVDA'!$EO$4:$EO$109=$A596)*('DataModel-NVDA'!$EP$4:$EP$109=$B596),0),MATCH(CONCATENATE("FY ",RIGHT(I$3,4)),'DataModel-NVDA'!$ET$2:$FT$2,0))*$C596,0)</f>
        <v>0</v>
      </c>
      <c r="J596" s="117">
        <v>0</v>
      </c>
      <c r="K596" s="118">
        <v>0</v>
      </c>
      <c r="L596" s="118">
        <v>0</v>
      </c>
      <c r="M596" s="119" cm="1">
        <f t="array" aca="1" ref="M596" ca="1">IF(ISNUMBER(INDEX('DataModel-NVDA'!$ET$4:$FT$109,MATCH(1,('DataModel-NVDA'!$EO$4:$EO$109=$A596)*('DataModel-NVDA'!$EP$4:$EP$109=$B596),0),MATCH(CONCATENATE("FY ",RIGHT(M$3,4)),'DataModel-NVDA'!$ET$2:$FT$2,0))*$C596),INDEX('DataModel-NVDA'!$ET$4:$FT$109,MATCH(1,('DataModel-NVDA'!$EO$4:$EO$109=$A596)*('DataModel-NVDA'!$EP$4:$EP$109=$B596),0),MATCH(CONCATENATE("FY ",RIGHT(M$3,4)),'DataModel-NVDA'!$ET$2:$FT$2,0))*$C596,0)</f>
        <v>0</v>
      </c>
      <c r="N596" s="117">
        <v>0</v>
      </c>
      <c r="O596" s="118">
        <v>0</v>
      </c>
      <c r="P596" s="118">
        <v>0</v>
      </c>
      <c r="Q596" s="119" cm="1">
        <f t="array" aca="1" ref="Q596" ca="1">IF(ISNUMBER(INDEX('DataModel-NVDA'!$ET$4:$FT$109,MATCH(1,('DataModel-NVDA'!$EO$4:$EO$109=$A596)*('DataModel-NVDA'!$EP$4:$EP$109=$B596),0),MATCH(CONCATENATE("FY ",RIGHT(Q$3,4)),'DataModel-NVDA'!$ET$2:$FT$2,0))*$C596),INDEX('DataModel-NVDA'!$ET$4:$FT$109,MATCH(1,('DataModel-NVDA'!$EO$4:$EO$109=$A596)*('DataModel-NVDA'!$EP$4:$EP$109=$B596),0),MATCH(CONCATENATE("FY ",RIGHT(Q$3,4)),'DataModel-NVDA'!$ET$2:$FT$2,0))*$C596,0)</f>
        <v>0</v>
      </c>
      <c r="R596" s="117">
        <v>0</v>
      </c>
      <c r="S596" s="118">
        <v>0</v>
      </c>
      <c r="T596" s="118">
        <v>0</v>
      </c>
      <c r="U596" s="119" cm="1">
        <f t="array" aca="1" ref="U596" ca="1">IF(ISNUMBER(INDEX('DataModel-NVDA'!$ET$4:$FT$109,MATCH(1,('DataModel-NVDA'!$EO$4:$EO$109=$A596)*('DataModel-NVDA'!$EP$4:$EP$109=$B596),0),MATCH(CONCATENATE("FY ",RIGHT(U$3,4)),'DataModel-NVDA'!$ET$2:$FT$2,0))*$C596),INDEX('DataModel-NVDA'!$ET$4:$FT$109,MATCH(1,('DataModel-NVDA'!$EO$4:$EO$109=$A596)*('DataModel-NVDA'!$EP$4:$EP$109=$B596),0),MATCH(CONCATENATE("FY ",RIGHT(U$3,4)),'DataModel-NVDA'!$ET$2:$FT$2,0))*$C596,0)</f>
        <v>0</v>
      </c>
      <c r="V596" s="117">
        <v>0</v>
      </c>
      <c r="W596" s="118">
        <v>0</v>
      </c>
      <c r="X596" s="118">
        <v>0</v>
      </c>
      <c r="Y596" s="119" cm="1">
        <f t="array" aca="1" ref="Y596" ca="1">IF(ISNUMBER(INDEX('DataModel-NVDA'!$ET$4:$FT$109,MATCH(1,('DataModel-NVDA'!$EO$4:$EO$109=$A596)*('DataModel-NVDA'!$EP$4:$EP$109=$B596),0),MATCH(CONCATENATE("FY ",RIGHT(Y$3,4)),'DataModel-NVDA'!$ET$2:$FT$2,0))*$C596),INDEX('DataModel-NVDA'!$ET$4:$FT$109,MATCH(1,('DataModel-NVDA'!$EO$4:$EO$109=$A596)*('DataModel-NVDA'!$EP$4:$EP$109=$B596),0),MATCH(CONCATENATE("FY ",RIGHT(Y$3,4)),'DataModel-NVDA'!$ET$2:$FT$2,0))*$C596,0)</f>
        <v>0</v>
      </c>
      <c r="Z596" s="117">
        <v>0</v>
      </c>
      <c r="AA596" s="118">
        <v>0</v>
      </c>
      <c r="AB596" s="118">
        <v>0</v>
      </c>
      <c r="AC596" s="119" cm="1">
        <f t="array" aca="1" ref="AC596" ca="1">IF(ISNUMBER(INDEX('DataModel-NVDA'!$ET$4:$FT$109,MATCH(1,('DataModel-NVDA'!$EO$4:$EO$109=$A596)*('DataModel-NVDA'!$EP$4:$EP$109=$B596),0),MATCH(CONCATENATE("FY ",RIGHT(AC$3,4)),'DataModel-NVDA'!$ET$2:$FT$2,0))*$C596),INDEX('DataModel-NVDA'!$ET$4:$FT$109,MATCH(1,('DataModel-NVDA'!$EO$4:$EO$109=$A596)*('DataModel-NVDA'!$EP$4:$EP$109=$B596),0),MATCH(CONCATENATE("FY ",RIGHT(AC$3,4)),'DataModel-NVDA'!$ET$2:$FT$2,0))*$C596,0)</f>
        <v>0</v>
      </c>
      <c r="AD596" s="117">
        <v>0</v>
      </c>
      <c r="AE596" s="118">
        <v>0</v>
      </c>
      <c r="AF596" s="118">
        <v>0</v>
      </c>
      <c r="AG596" s="119" cm="1">
        <f t="array" aca="1" ref="AG596" ca="1">IF(ISNUMBER(INDEX('DataModel-NVDA'!$ET$4:$FT$109,MATCH(1,('DataModel-NVDA'!$EO$4:$EO$109=$A596)*('DataModel-NVDA'!$EP$4:$EP$109=$B596),0),MATCH(CONCATENATE("FY ",RIGHT(AG$3,4)),'DataModel-NVDA'!$ET$2:$FT$2,0))*$C596),INDEX('DataModel-NVDA'!$ET$4:$FT$109,MATCH(1,('DataModel-NVDA'!$EO$4:$EO$109=$A596)*('DataModel-NVDA'!$EP$4:$EP$109=$B596),0),MATCH(CONCATENATE("FY ",RIGHT(AG$3,4)),'DataModel-NVDA'!$ET$2:$FT$2,0))*$C596,0)</f>
        <v>0</v>
      </c>
      <c r="AH596" s="117">
        <v>0</v>
      </c>
      <c r="AI596" s="118">
        <v>0</v>
      </c>
      <c r="AJ596" s="118">
        <v>0</v>
      </c>
      <c r="AK596" s="119" cm="1">
        <f t="array" aca="1" ref="AK596" ca="1">IF(ISNUMBER(INDEX('DataModel-NVDA'!$ET$4:$FT$109,MATCH(1,('DataModel-NVDA'!$EO$4:$EO$109=$A596)*('DataModel-NVDA'!$EP$4:$EP$109=$B596),0),MATCH(CONCATENATE("FY ",RIGHT(AK$3,4)),'DataModel-NVDA'!$ET$2:$FT$2,0))*$C596),INDEX('DataModel-NVDA'!$ET$4:$FT$109,MATCH(1,('DataModel-NVDA'!$EO$4:$EO$109=$A596)*('DataModel-NVDA'!$EP$4:$EP$109=$B596),0),MATCH(CONCATENATE("FY ",RIGHT(AK$3,4)),'DataModel-NVDA'!$ET$2:$FT$2,0))*$C596,0)</f>
        <v>132</v>
      </c>
      <c r="AL596" s="117">
        <v>0</v>
      </c>
      <c r="AM596" s="118">
        <v>0</v>
      </c>
      <c r="AN596" s="118">
        <v>0</v>
      </c>
      <c r="AO596" s="119" cm="1">
        <f t="array" aca="1" ref="AO596" ca="1">IF(ISNUMBER(INDEX('DataModel-NVDA'!$ET$4:$FT$109,MATCH(1,('DataModel-NVDA'!$EO$4:$EO$109=$A596)*('DataModel-NVDA'!$EP$4:$EP$109=$B596),0),MATCH(CONCATENATE("FY ",RIGHT(AO$3,4)),'DataModel-NVDA'!$ET$2:$FT$2,0))*$C596),INDEX('DataModel-NVDA'!$ET$4:$FT$109,MATCH(1,('DataModel-NVDA'!$EO$4:$EO$109=$A596)*('DataModel-NVDA'!$EP$4:$EP$109=$B596),0),MATCH(CONCATENATE("FY ",RIGHT(AO$3,4)),'DataModel-NVDA'!$ET$2:$FT$2,0))*$C596,0)</f>
        <v>0</v>
      </c>
      <c r="AP596" s="117">
        <v>0</v>
      </c>
      <c r="AQ596" s="118">
        <v>0</v>
      </c>
      <c r="AR596" s="118">
        <v>0</v>
      </c>
      <c r="AS596" s="119" cm="1">
        <f t="array" aca="1" ref="AS596" ca="1">IF(ISNUMBER(INDEX('DataModel-NVDA'!$ET$4:$FT$109,MATCH(1,('DataModel-NVDA'!$EO$4:$EO$109=$A596)*('DataModel-NVDA'!$EP$4:$EP$109=$B596),0),MATCH(CONCATENATE("FY ",RIGHT(AS$3,4)),'DataModel-NVDA'!$ET$2:$FT$2,0))*$C596),INDEX('DataModel-NVDA'!$ET$4:$FT$109,MATCH(1,('DataModel-NVDA'!$EO$4:$EO$109=$A596)*('DataModel-NVDA'!$EP$4:$EP$109=$B596),0),MATCH(CONCATENATE("FY ",RIGHT(AS$3,4)),'DataModel-NVDA'!$ET$2:$FT$2,0))*$C596,0)</f>
        <v>0</v>
      </c>
      <c r="AT596" s="117">
        <v>0</v>
      </c>
      <c r="AU596" s="118">
        <v>0</v>
      </c>
      <c r="AV596" s="118">
        <v>0</v>
      </c>
      <c r="AW596" s="119" cm="1">
        <f t="array" aca="1" ref="AW596" ca="1">IF(ISNUMBER(INDEX('DataModel-NVDA'!$ET$4:$FT$109,MATCH(1,('DataModel-NVDA'!$EO$4:$EO$109=$A596)*('DataModel-NVDA'!$EP$4:$EP$109=$B596),0),MATCH(CONCATENATE("FY ",RIGHT(AW$3,4)),'DataModel-NVDA'!$ET$2:$FT$2,0))*$C596),INDEX('DataModel-NVDA'!$ET$4:$FT$109,MATCH(1,('DataModel-NVDA'!$EO$4:$EO$109=$A596)*('DataModel-NVDA'!$EP$4:$EP$109=$B596),0),MATCH(CONCATENATE("FY ",RIGHT(AW$3,4)),'DataModel-NVDA'!$ET$2:$FT$2,0))*$C596,0)</f>
        <v>0</v>
      </c>
      <c r="AX596" s="117">
        <v>0</v>
      </c>
      <c r="AY596" s="118">
        <v>0</v>
      </c>
      <c r="AZ596" s="118">
        <v>0</v>
      </c>
      <c r="BA596" s="119" cm="1">
        <f t="array" aca="1" ref="BA596" ca="1">IF(ISNUMBER(INDEX('DataModel-NVDA'!$ET$4:$FT$109,MATCH(1,('DataModel-NVDA'!$EO$4:$EO$109=$A596)*('DataModel-NVDA'!$EP$4:$EP$109=$B596),0),MATCH(CONCATENATE("FY ",RIGHT(BA$3,4)),'DataModel-NVDA'!$ET$2:$FT$2,0))*$C596),INDEX('DataModel-NVDA'!$ET$4:$FT$109,MATCH(1,('DataModel-NVDA'!$EO$4:$EO$109=$A596)*('DataModel-NVDA'!$EP$4:$EP$109=$B596),0),MATCH(CONCATENATE("FY ",RIGHT(BA$3,4)),'DataModel-NVDA'!$ET$2:$FT$2,0))*$C596,0)</f>
        <v>0</v>
      </c>
      <c r="BB596" s="117">
        <v>0</v>
      </c>
      <c r="BC596" s="118">
        <v>0</v>
      </c>
      <c r="BD596" s="118">
        <v>0</v>
      </c>
      <c r="BE596" s="119" cm="1">
        <f t="array" aca="1" ref="BE596" ca="1">IF(ISNUMBER(INDEX('DataModel-NVDA'!$ET$4:$FT$109,MATCH(1,('DataModel-NVDA'!$EO$4:$EO$109=$A596)*('DataModel-NVDA'!$EP$4:$EP$109=$B596),0),MATCH(CONCATENATE("FY ",RIGHT(BE$3,4)),'DataModel-NVDA'!$ET$2:$FT$2,0))*$C596),INDEX('DataModel-NVDA'!$ET$4:$FT$109,MATCH(1,('DataModel-NVDA'!$EO$4:$EO$109=$A596)*('DataModel-NVDA'!$EP$4:$EP$109=$B596),0),MATCH(CONCATENATE("FY ",RIGHT(BE$3,4)),'DataModel-NVDA'!$ET$2:$FT$2,0))*$C596,0)</f>
        <v>0</v>
      </c>
      <c r="BF596" s="117">
        <v>0</v>
      </c>
      <c r="BG596" s="118">
        <v>0</v>
      </c>
      <c r="BH596" s="118">
        <v>0</v>
      </c>
      <c r="BI596" s="119" cm="1">
        <f t="array" aca="1" ref="BI596" ca="1">IF(ISNUMBER(INDEX('DataModel-NVDA'!$ET$4:$FT$109,MATCH(1,('DataModel-NVDA'!$EO$4:$EO$109=$A596)*('DataModel-NVDA'!$EP$4:$EP$109=$B596),0),MATCH(CONCATENATE("FY ",RIGHT(BI$3,4)),'DataModel-NVDA'!$ET$2:$FT$2,0))*$C596),INDEX('DataModel-NVDA'!$ET$4:$FT$109,MATCH(1,('DataModel-NVDA'!$EO$4:$EO$109=$A596)*('DataModel-NVDA'!$EP$4:$EP$109=$B596),0),MATCH(CONCATENATE("FY ",RIGHT(BI$3,4)),'DataModel-NVDA'!$ET$2:$FT$2,0))*$C596,0)</f>
        <v>0</v>
      </c>
      <c r="BJ596" s="117">
        <v>0</v>
      </c>
      <c r="BK596" s="118">
        <v>0</v>
      </c>
      <c r="BL596" s="118">
        <v>0</v>
      </c>
      <c r="BM596" s="119" cm="1">
        <f t="array" aca="1" ref="BM596" ca="1">IF(ISNUMBER(INDEX('DataModel-NVDA'!$ET$4:$FT$109,MATCH(1,('DataModel-NVDA'!$EO$4:$EO$109=$A596)*('DataModel-NVDA'!$EP$4:$EP$109=$B596),0),MATCH(CONCATENATE("FY ",RIGHT(BM$3,4)),'DataModel-NVDA'!$ET$2:$FT$2,0))*$C596),INDEX('DataModel-NVDA'!$ET$4:$FT$109,MATCH(1,('DataModel-NVDA'!$EO$4:$EO$109=$A596)*('DataModel-NVDA'!$EP$4:$EP$109=$B596),0),MATCH(CONCATENATE("FY ",RIGHT(BM$3,4)),'DataModel-NVDA'!$ET$2:$FT$2,0))*$C596,0)</f>
        <v>0</v>
      </c>
      <c r="BN596" s="117">
        <v>0</v>
      </c>
      <c r="BO596" s="118">
        <v>0</v>
      </c>
      <c r="BP596" s="118">
        <v>0</v>
      </c>
      <c r="BQ596" s="119" cm="1">
        <f t="array" aca="1" ref="BQ596" ca="1">IF(ISNUMBER(INDEX('DataModel-NVDA'!$ET$4:$FT$109,MATCH(1,('DataModel-NVDA'!$EO$4:$EO$109=$A596)*('DataModel-NVDA'!$EP$4:$EP$109=$B596),0),MATCH(CONCATENATE("FY ",RIGHT(BQ$3,4)),'DataModel-NVDA'!$ET$2:$FT$2,0))*$C596),INDEX('DataModel-NVDA'!$ET$4:$FT$109,MATCH(1,('DataModel-NVDA'!$EO$4:$EO$109=$A596)*('DataModel-NVDA'!$EP$4:$EP$109=$B596),0),MATCH(CONCATENATE("FY ",RIGHT(BQ$3,4)),'DataModel-NVDA'!$ET$2:$FT$2,0))*$C596,0)</f>
        <v>0</v>
      </c>
      <c r="BR596" s="117">
        <v>0</v>
      </c>
      <c r="BS596" s="118">
        <v>0</v>
      </c>
      <c r="BT596" s="118">
        <v>0</v>
      </c>
      <c r="BU596" s="119" cm="1">
        <f t="array" aca="1" ref="BU596" ca="1">IF(ISNUMBER(INDEX('DataModel-NVDA'!$ET$4:$FT$109,MATCH(1,('DataModel-NVDA'!$EO$4:$EO$109=$A596)*('DataModel-NVDA'!$EP$4:$EP$109=$B596),0),MATCH(CONCATENATE("FY ",RIGHT(BU$3,4)),'DataModel-NVDA'!$ET$2:$FT$2,0))*$C596),INDEX('DataModel-NVDA'!$ET$4:$FT$109,MATCH(1,('DataModel-NVDA'!$EO$4:$EO$109=$A596)*('DataModel-NVDA'!$EP$4:$EP$109=$B596),0),MATCH(CONCATENATE("FY ",RIGHT(BU$3,4)),'DataModel-NVDA'!$ET$2:$FT$2,0))*$C596,0)</f>
        <v>0</v>
      </c>
      <c r="BV596" s="117">
        <v>0</v>
      </c>
      <c r="BW596" s="118">
        <v>0</v>
      </c>
      <c r="BX596" s="118">
        <v>0</v>
      </c>
      <c r="BY596" s="119" cm="1">
        <f t="array" aca="1" ref="BY596" ca="1">IF(ISNUMBER(INDEX('DataModel-NVDA'!$ET$4:$FT$109,MATCH(1,('DataModel-NVDA'!$EO$4:$EO$109=$A596)*('DataModel-NVDA'!$EP$4:$EP$109=$B596),0),MATCH(CONCATENATE("FY ",RIGHT(BY$3,4)),'DataModel-NVDA'!$ET$2:$FT$2,0))*$C596),INDEX('DataModel-NVDA'!$ET$4:$FT$109,MATCH(1,('DataModel-NVDA'!$EO$4:$EO$109=$A596)*('DataModel-NVDA'!$EP$4:$EP$109=$B596),0),MATCH(CONCATENATE("FY ",RIGHT(BY$3,4)),'DataModel-NVDA'!$ET$2:$FT$2,0))*$C596,0)</f>
        <v>0</v>
      </c>
      <c r="BZ596" s="117">
        <v>0</v>
      </c>
      <c r="CA596" s="118">
        <v>0</v>
      </c>
      <c r="CB596" s="118">
        <v>0</v>
      </c>
      <c r="CC596" s="119" cm="1">
        <f t="array" aca="1" ref="CC596" ca="1">IF(ISNUMBER(INDEX('DataModel-NVDA'!$ET$4:$FT$109,MATCH(1,('DataModel-NVDA'!$EO$4:$EO$109=$A596)*('DataModel-NVDA'!$EP$4:$EP$109=$B596),0),MATCH(CONCATENATE("FY ",RIGHT(CC$3,4)),'DataModel-NVDA'!$ET$2:$FT$2,0))*$C596),INDEX('DataModel-NVDA'!$ET$4:$FT$109,MATCH(1,('DataModel-NVDA'!$EO$4:$EO$109=$A596)*('DataModel-NVDA'!$EP$4:$EP$109=$B596),0),MATCH(CONCATENATE("FY ",RIGHT(CC$3,4)),'DataModel-NVDA'!$ET$2:$FT$2,0))*$C596,0)</f>
        <v>0</v>
      </c>
      <c r="CD596" s="117">
        <v>0</v>
      </c>
      <c r="CE596" s="118">
        <v>0</v>
      </c>
      <c r="CF596" s="118">
        <v>0</v>
      </c>
      <c r="CG596" s="119" cm="1">
        <f t="array" aca="1" ref="CG596" ca="1">IF(ISNUMBER(INDEX('DataModel-NVDA'!$ET$4:$FT$109,MATCH(1,('DataModel-NVDA'!$EO$4:$EO$109=$A596)*('DataModel-NVDA'!$EP$4:$EP$109=$B596),0),MATCH(CONCATENATE("FY ",RIGHT(CG$3,4)),'DataModel-NVDA'!$ET$2:$FT$2,0))*$C596),INDEX('DataModel-NVDA'!$ET$4:$FT$109,MATCH(1,('DataModel-NVDA'!$EO$4:$EO$109=$A596)*('DataModel-NVDA'!$EP$4:$EP$109=$B596),0),MATCH(CONCATENATE("FY ",RIGHT(CG$3,4)),'DataModel-NVDA'!$ET$2:$FT$2,0))*$C596,0)</f>
        <v>0</v>
      </c>
      <c r="CH596" s="117">
        <v>0</v>
      </c>
      <c r="CI596" s="118">
        <v>0</v>
      </c>
      <c r="CJ596" s="118">
        <v>0</v>
      </c>
      <c r="CK596" s="119" cm="1">
        <f t="array" aca="1" ref="CK596" ca="1">IF(ISNUMBER(INDEX('DataModel-NVDA'!$ET$4:$FT$109,MATCH(1,('DataModel-NVDA'!$EO$4:$EO$109=$A596)*('DataModel-NVDA'!$EP$4:$EP$109=$B596),0),MATCH(CONCATENATE("FY ",RIGHT(CK$3,4)),'DataModel-NVDA'!$ET$2:$FT$2,0))*$C596),INDEX('DataModel-NVDA'!$ET$4:$FT$109,MATCH(1,('DataModel-NVDA'!$EO$4:$EO$109=$A596)*('DataModel-NVDA'!$EP$4:$EP$109=$B596),0),MATCH(CONCATENATE("FY ",RIGHT(CK$3,4)),'DataModel-NVDA'!$ET$2:$FT$2,0))*$C596,0)</f>
        <v>0</v>
      </c>
      <c r="CL596" s="117">
        <v>0</v>
      </c>
      <c r="CM596" s="118">
        <v>0</v>
      </c>
      <c r="CN596" s="118">
        <v>0</v>
      </c>
      <c r="CO596" s="119" cm="1">
        <f t="array" aca="1" ref="CO596" ca="1">IF(ISNUMBER(INDEX('DataModel-NVDA'!$ET$4:$FT$109,MATCH(1,('DataModel-NVDA'!$EO$4:$EO$109=$A596)*('DataModel-NVDA'!$EP$4:$EP$109=$B596),0),MATCH(CONCATENATE("FY ",RIGHT(CO$3,4)),'DataModel-NVDA'!$ET$2:$FT$2,0))*$C596),INDEX('DataModel-NVDA'!$ET$4:$FT$109,MATCH(1,('DataModel-NVDA'!$EO$4:$EO$109=$A596)*('DataModel-NVDA'!$EP$4:$EP$109=$B596),0),MATCH(CONCATENATE("FY ",RIGHT(CO$3,4)),'DataModel-NVDA'!$ET$2:$FT$2,0))*$C596,0)</f>
        <v>0</v>
      </c>
      <c r="CP596" s="117">
        <v>0</v>
      </c>
      <c r="CQ596" s="118">
        <v>0</v>
      </c>
      <c r="CR596" s="118">
        <v>0</v>
      </c>
      <c r="CS596" s="119" cm="1">
        <f t="array" aca="1" ref="CS596" ca="1">IF(ISNUMBER(INDEX('DataModel-NVDA'!$ET$4:$FT$109,MATCH(1,('DataModel-NVDA'!$EO$4:$EO$109=$A596)*('DataModel-NVDA'!$EP$4:$EP$109=$B596),0),MATCH(CONCATENATE("FY ",RIGHT(CS$3,4)),'DataModel-NVDA'!$ET$2:$FT$2,0))*$C596),INDEX('DataModel-NVDA'!$ET$4:$FT$109,MATCH(1,('DataModel-NVDA'!$EO$4:$EO$109=$A596)*('DataModel-NVDA'!$EP$4:$EP$109=$B596),0),MATCH(CONCATENATE("FY ",RIGHT(CS$3,4)),'DataModel-NVDA'!$ET$2:$FT$2,0))*$C596,0)</f>
        <v>0</v>
      </c>
      <c r="CT596" s="117">
        <v>0</v>
      </c>
      <c r="CU596" s="118">
        <v>0</v>
      </c>
      <c r="CV596" s="118">
        <v>0</v>
      </c>
      <c r="CW596" s="119" cm="1">
        <f t="array" aca="1" ref="CW596" ca="1">IF(ISNUMBER(INDEX('DataModel-NVDA'!$ET$4:$FT$109,MATCH(1,('DataModel-NVDA'!$EO$4:$EO$109=$A596)*('DataModel-NVDA'!$EP$4:$EP$109=$B596),0),MATCH(CONCATENATE("FY ",RIGHT(CW$3,4)),'DataModel-NVDA'!$ET$2:$FT$2,0))*$C596),INDEX('DataModel-NVDA'!$ET$4:$FT$109,MATCH(1,('DataModel-NVDA'!$EO$4:$EO$109=$A596)*('DataModel-NVDA'!$EP$4:$EP$109=$B596),0),MATCH(CONCATENATE("FY ",RIGHT(CW$3,4)),'DataModel-NVDA'!$ET$2:$FT$2,0))*$C596,0)</f>
        <v>0</v>
      </c>
      <c r="CX596" s="117">
        <v>0</v>
      </c>
      <c r="CY596" s="118">
        <v>0</v>
      </c>
      <c r="CZ596" s="118">
        <v>0</v>
      </c>
      <c r="DA596" s="119" cm="1">
        <f t="array" aca="1" ref="DA596" ca="1">IF(ISNUMBER(INDEX('DataModel-NVDA'!$ET$4:$FT$109,MATCH(1,('DataModel-NVDA'!$EO$4:$EO$109=$A596)*('DataModel-NVDA'!$EP$4:$EP$109=$B596),0),MATCH(CONCATENATE("FY ",RIGHT(DA$3,4)),'DataModel-NVDA'!$ET$2:$FT$2,0))*$C596),INDEX('DataModel-NVDA'!$ET$4:$FT$109,MATCH(1,('DataModel-NVDA'!$EO$4:$EO$109=$A596)*('DataModel-NVDA'!$EP$4:$EP$109=$B596),0),MATCH(CONCATENATE("FY ",RIGHT(DA$3,4)),'DataModel-NVDA'!$ET$2:$FT$2,0))*$C596,0)</f>
        <v>0</v>
      </c>
      <c r="DB596" s="117">
        <v>0</v>
      </c>
      <c r="DC596" s="118">
        <v>0</v>
      </c>
      <c r="DD596" s="118">
        <v>0</v>
      </c>
      <c r="DE596" s="119" cm="1">
        <f t="array" aca="1" ref="DE596" ca="1">IF(ISNUMBER(INDEX('DataModel-NVDA'!$ET$4:$FT$109,MATCH(1,('DataModel-NVDA'!$EO$4:$EO$109=$A596)*('DataModel-NVDA'!$EP$4:$EP$109=$B596),0),MATCH(CONCATENATE("FY ",RIGHT(DE$3,4)),'DataModel-NVDA'!$ET$2:$FT$2,0))*$C596),INDEX('DataModel-NVDA'!$ET$4:$FT$109,MATCH(1,('DataModel-NVDA'!$EO$4:$EO$109=$A596)*('DataModel-NVDA'!$EP$4:$EP$109=$B596),0),MATCH(CONCATENATE("FY ",RIGHT(DE$3,4)),'DataModel-NVDA'!$ET$2:$FT$2,0))*$C596,0)</f>
        <v>0</v>
      </c>
      <c r="DF596" s="117">
        <v>0</v>
      </c>
      <c r="DG596" s="118">
        <v>0</v>
      </c>
      <c r="DH596" s="118">
        <v>0</v>
      </c>
      <c r="DI596" s="119" cm="1">
        <f t="array" aca="1" ref="DI596" ca="1">IF(ISNUMBER(INDEX('DataModel-NVDA'!$ET$4:$FT$109,MATCH(1,('DataModel-NVDA'!$EO$4:$EO$109=$A596)*('DataModel-NVDA'!$EP$4:$EP$109=$B596),0),MATCH(CONCATENATE("FY ",RIGHT(DI$3,4)),'DataModel-NVDA'!$ET$2:$FT$2,0))*$C596),INDEX('DataModel-NVDA'!$ET$4:$FT$109,MATCH(1,('DataModel-NVDA'!$EO$4:$EO$109=$A596)*('DataModel-NVDA'!$EP$4:$EP$109=$B596),0),MATCH(CONCATENATE("FY ",RIGHT(DI$3,4)),'DataModel-NVDA'!$ET$2:$FT$2,0))*$C596,0)</f>
        <v>0</v>
      </c>
      <c r="DK596" s="69">
        <f t="shared" ref="DK596:EK596" ca="1" si="898">SUM(OFFSET($E596,,MATCH(DK$3,$F$5:$DI$5,0)+3,,1))</f>
        <v>0</v>
      </c>
      <c r="DL596" s="69">
        <f t="shared" ca="1" si="898"/>
        <v>0</v>
      </c>
      <c r="DM596" s="69">
        <f t="shared" ca="1" si="898"/>
        <v>0</v>
      </c>
      <c r="DN596" s="69">
        <f t="shared" ca="1" si="898"/>
        <v>0</v>
      </c>
      <c r="DO596" s="69">
        <f t="shared" ca="1" si="898"/>
        <v>0</v>
      </c>
      <c r="DP596" s="69">
        <f t="shared" ca="1" si="898"/>
        <v>0</v>
      </c>
      <c r="DQ596" s="69">
        <f t="shared" ca="1" si="898"/>
        <v>0</v>
      </c>
      <c r="DR596" s="69">
        <f t="shared" ca="1" si="898"/>
        <v>132</v>
      </c>
      <c r="DS596" s="69">
        <f t="shared" ca="1" si="898"/>
        <v>0</v>
      </c>
      <c r="DT596" s="69">
        <f t="shared" ca="1" si="898"/>
        <v>0</v>
      </c>
      <c r="DU596" s="69">
        <f t="shared" ca="1" si="898"/>
        <v>0</v>
      </c>
      <c r="DV596" s="69">
        <f t="shared" ca="1" si="898"/>
        <v>0</v>
      </c>
      <c r="DW596" s="69">
        <f t="shared" ca="1" si="898"/>
        <v>0</v>
      </c>
      <c r="DX596" s="69">
        <f t="shared" ca="1" si="898"/>
        <v>0</v>
      </c>
      <c r="DY596" s="69">
        <f t="shared" ca="1" si="898"/>
        <v>0</v>
      </c>
      <c r="DZ596" s="69">
        <f t="shared" ca="1" si="898"/>
        <v>0</v>
      </c>
      <c r="EA596" s="69">
        <f t="shared" ca="1" si="898"/>
        <v>0</v>
      </c>
      <c r="EB596" s="69">
        <f t="shared" ca="1" si="898"/>
        <v>0</v>
      </c>
      <c r="EC596" s="69">
        <f t="shared" ca="1" si="898"/>
        <v>0</v>
      </c>
      <c r="ED596" s="69">
        <f t="shared" ca="1" si="898"/>
        <v>0</v>
      </c>
      <c r="EE596" s="69">
        <f t="shared" ca="1" si="898"/>
        <v>0</v>
      </c>
      <c r="EF596" s="69">
        <f t="shared" ca="1" si="898"/>
        <v>0</v>
      </c>
      <c r="EG596" s="69">
        <f t="shared" ca="1" si="898"/>
        <v>0</v>
      </c>
      <c r="EH596" s="69">
        <f t="shared" ca="1" si="898"/>
        <v>0</v>
      </c>
      <c r="EI596" s="69">
        <f t="shared" ca="1" si="898"/>
        <v>0</v>
      </c>
      <c r="EJ596" s="69">
        <f t="shared" ca="1" si="898"/>
        <v>0</v>
      </c>
      <c r="EK596" s="69">
        <f t="shared" ca="1" si="898"/>
        <v>0</v>
      </c>
    </row>
    <row r="597" spans="1:141" outlineLevel="2" x14ac:dyDescent="0.25">
      <c r="A597" s="90"/>
      <c r="B597" s="90"/>
      <c r="C597" s="90"/>
      <c r="D597" s="90"/>
      <c r="F597" s="100"/>
      <c r="I597" s="101"/>
      <c r="J597" s="100"/>
      <c r="M597" s="101"/>
      <c r="N597" s="100"/>
      <c r="Q597" s="101"/>
      <c r="R597" s="100"/>
      <c r="U597" s="101"/>
      <c r="V597" s="100"/>
      <c r="Y597" s="101"/>
      <c r="Z597" s="100"/>
      <c r="AC597" s="101"/>
      <c r="AD597" s="100"/>
      <c r="AG597" s="101"/>
      <c r="AH597" s="100"/>
      <c r="AK597" s="101"/>
      <c r="AL597" s="100"/>
      <c r="AO597" s="101"/>
      <c r="AP597" s="100"/>
      <c r="AS597" s="101"/>
      <c r="AT597" s="100"/>
      <c r="AW597" s="101"/>
      <c r="AX597" s="100"/>
      <c r="BA597" s="101"/>
      <c r="BB597" s="100"/>
      <c r="BE597" s="101"/>
      <c r="BF597" s="100"/>
      <c r="BI597" s="101"/>
      <c r="BJ597" s="100"/>
      <c r="BM597" s="101"/>
      <c r="BN597" s="100"/>
      <c r="BQ597" s="101"/>
      <c r="BR597" s="100"/>
      <c r="BU597" s="101"/>
      <c r="BV597" s="100"/>
      <c r="BY597" s="101"/>
      <c r="BZ597" s="100"/>
      <c r="CC597" s="101"/>
      <c r="CD597" s="100"/>
      <c r="CG597" s="101"/>
      <c r="CH597" s="100"/>
      <c r="CK597" s="101"/>
      <c r="CL597" s="100"/>
      <c r="CO597" s="101"/>
      <c r="CP597" s="100"/>
      <c r="CS597" s="101"/>
      <c r="CT597" s="100"/>
      <c r="CW597" s="101"/>
      <c r="CX597" s="100"/>
      <c r="DA597" s="101"/>
      <c r="DB597" s="100"/>
      <c r="DE597" s="101"/>
      <c r="DF597" s="100"/>
      <c r="DI597" s="101"/>
    </row>
    <row r="598" spans="1:141" outlineLevel="2" x14ac:dyDescent="0.25">
      <c r="A598" s="90" t="s">
        <v>157</v>
      </c>
      <c r="B598" s="90" t="s">
        <v>176</v>
      </c>
      <c r="C598" s="111">
        <f>$C$6</f>
        <v>9.9999999999999995E-7</v>
      </c>
      <c r="D598" s="90"/>
      <c r="E598" t="str">
        <f>CONCATENATE(E593," - history")</f>
        <v>Tax payables - history</v>
      </c>
      <c r="F598" s="113" cm="1">
        <f t="array" aca="1" ref="F598" ca="1">IF(AND(F$4="A",ISNUMBER('DataModel-NVDA'!F$4)),INDEX('DataModel-NVDA'!$F$4:$BA$109,MATCH(1,('DataModel-NVDA'!$A$4:$A$109=$A598)*('DataModel-NVDA'!$B$4:$B$109=$B598),0),MATCH(F$3,'DataModel-NVDA'!$F$2:$BA$2,0))*$C598,"")</f>
        <v>4.4969999999999999</v>
      </c>
      <c r="G598" s="69" cm="1">
        <f t="array" aca="1" ref="G598" ca="1">IF(AND(G$4="A",ISNUMBER('DataModel-NVDA'!G$4)),INDEX('DataModel-NVDA'!$F$4:$BA$109,MATCH(1,('DataModel-NVDA'!$A$4:$A$109=$A598)*('DataModel-NVDA'!$B$4:$B$109=$B598),0),MATCH(G$3,'DataModel-NVDA'!$F$2:$BA$2,0))*$C598,"")</f>
        <v>5.81</v>
      </c>
      <c r="H598" s="69" cm="1">
        <f t="array" aca="1" ref="H598" ca="1">IF(AND(H$4="A",ISNUMBER('DataModel-NVDA'!H$4)),INDEX('DataModel-NVDA'!$F$4:$BA$109,MATCH(1,('DataModel-NVDA'!$A$4:$A$109=$A598)*('DataModel-NVDA'!$B$4:$B$109=$B598),0),MATCH(H$3,'DataModel-NVDA'!$F$2:$BA$2,0))*$C598,"")</f>
        <v>5.5119999999999996</v>
      </c>
      <c r="I598" s="114" cm="1">
        <f t="array" aca="1" ref="I598" ca="1">IF(AND(I$4="A",ISNUMBER('DataModel-NVDA'!I$4)),INDEX('DataModel-NVDA'!$F$4:$BA$109,MATCH(1,('DataModel-NVDA'!$A$4:$A$109=$A598)*('DataModel-NVDA'!$B$4:$B$109=$B598),0),MATCH(I$3,'DataModel-NVDA'!$F$2:$BA$2,0))*$C598,"")</f>
        <v>2.81</v>
      </c>
      <c r="J598" s="113" cm="1">
        <f t="array" aca="1" ref="J598" ca="1">IF(AND(J$4="A",ISNUMBER('DataModel-NVDA'!J$4)),INDEX('DataModel-NVDA'!$F$4:$BA$109,MATCH(1,('DataModel-NVDA'!$A$4:$A$109=$A598)*('DataModel-NVDA'!$B$4:$B$109=$B598),0),MATCH(J$3,'DataModel-NVDA'!$F$2:$BA$2,0))*$C598,"")</f>
        <v>4</v>
      </c>
      <c r="K598" s="69" cm="1">
        <f t="array" aca="1" ref="K598" ca="1">IF(AND(K$4="A",ISNUMBER('DataModel-NVDA'!K$4)),INDEX('DataModel-NVDA'!$F$4:$BA$109,MATCH(1,('DataModel-NVDA'!$A$4:$A$109=$A598)*('DataModel-NVDA'!$B$4:$B$109=$B598),0),MATCH(K$3,'DataModel-NVDA'!$F$2:$BA$2,0))*$C598,"")</f>
        <v>3</v>
      </c>
      <c r="L598" s="69" cm="1">
        <f t="array" aca="1" ref="L598" ca="1">IF(AND(L$4="A",ISNUMBER('DataModel-NVDA'!L$4)),INDEX('DataModel-NVDA'!$F$4:$BA$109,MATCH(1,('DataModel-NVDA'!$A$4:$A$109=$A598)*('DataModel-NVDA'!$B$4:$B$109=$B598),0),MATCH(L$3,'DataModel-NVDA'!$F$2:$BA$2,0))*$C598,"")</f>
        <v>7</v>
      </c>
      <c r="M598" s="114" cm="1">
        <f t="array" aca="1" ref="M598" ca="1">IF(AND(M$4="A",ISNUMBER('DataModel-NVDA'!M$4)),INDEX('DataModel-NVDA'!$F$4:$BA$109,MATCH(1,('DataModel-NVDA'!$A$4:$A$109=$A598)*('DataModel-NVDA'!$B$4:$B$109=$B598),0),MATCH(M$3,'DataModel-NVDA'!$F$2:$BA$2,0))*$C598,"")</f>
        <v>2</v>
      </c>
      <c r="N598" s="113" cm="1">
        <f t="array" aca="1" ref="N598" ca="1">IF(AND(N$4="A",ISNUMBER('DataModel-NVDA'!N$4)),INDEX('DataModel-NVDA'!$F$4:$BA$109,MATCH(1,('DataModel-NVDA'!$A$4:$A$109=$A598)*('DataModel-NVDA'!$B$4:$B$109=$B598),0),MATCH(N$3,'DataModel-NVDA'!$F$2:$BA$2,0))*$C598,"")</f>
        <v>9</v>
      </c>
      <c r="O598" s="69" cm="1">
        <f t="array" aca="1" ref="O598" ca="1">IF(AND(O$4="A",ISNUMBER('DataModel-NVDA'!O$4)),INDEX('DataModel-NVDA'!$F$4:$BA$109,MATCH(1,('DataModel-NVDA'!$A$4:$A$109=$A598)*('DataModel-NVDA'!$B$4:$B$109=$B598),0),MATCH(O$3,'DataModel-NVDA'!$F$2:$BA$2,0))*$C598,"")</f>
        <v>6</v>
      </c>
      <c r="P598" s="69" cm="1">
        <f t="array" aca="1" ref="P598" ca="1">IF(AND(P$4="A",ISNUMBER('DataModel-NVDA'!P$4)),INDEX('DataModel-NVDA'!$F$4:$BA$109,MATCH(1,('DataModel-NVDA'!$A$4:$A$109=$A598)*('DataModel-NVDA'!$B$4:$B$109=$B598),0),MATCH(P$3,'DataModel-NVDA'!$F$2:$BA$2,0))*$C598,"")</f>
        <v>9</v>
      </c>
      <c r="Q598" s="114" cm="1">
        <f t="array" aca="1" ref="Q598" ca="1">IF(AND(Q$4="A",ISNUMBER('DataModel-NVDA'!Q$4)),INDEX('DataModel-NVDA'!$F$4:$BA$109,MATCH(1,('DataModel-NVDA'!$A$4:$A$109=$A598)*('DataModel-NVDA'!$B$4:$B$109=$B598),0),MATCH(Q$3,'DataModel-NVDA'!$F$2:$BA$2,0))*$C598,"")</f>
        <v>4</v>
      </c>
      <c r="R598" s="113" cm="1">
        <f t="array" aca="1" ref="R598" ca="1">IF(AND(R$4="A",ISNUMBER('DataModel-NVDA'!R$4)),INDEX('DataModel-NVDA'!$F$4:$BA$109,MATCH(1,('DataModel-NVDA'!$A$4:$A$109=$A598)*('DataModel-NVDA'!$B$4:$B$109=$B598),0),MATCH(R$3,'DataModel-NVDA'!$F$2:$BA$2,0))*$C598,"")</f>
        <v>10</v>
      </c>
      <c r="S598" s="69" cm="1">
        <f t="array" aca="1" ref="S598" ca="1">IF(AND(S$4="A",ISNUMBER('DataModel-NVDA'!S$4)),INDEX('DataModel-NVDA'!$F$4:$BA$109,MATCH(1,('DataModel-NVDA'!$A$4:$A$109=$A598)*('DataModel-NVDA'!$B$4:$B$109=$B598),0),MATCH(S$3,'DataModel-NVDA'!$F$2:$BA$2,0))*$C598,"")</f>
        <v>12</v>
      </c>
      <c r="T598" s="69" cm="1">
        <f t="array" aca="1" ref="T598" ca="1">IF(AND(T$4="A",ISNUMBER('DataModel-NVDA'!T$4)),INDEX('DataModel-NVDA'!$F$4:$BA$109,MATCH(1,('DataModel-NVDA'!$A$4:$A$109=$A598)*('DataModel-NVDA'!$B$4:$B$109=$B598),0),MATCH(T$3,'DataModel-NVDA'!$F$2:$BA$2,0))*$C598,"")</f>
        <v>11</v>
      </c>
      <c r="U598" s="114" cm="1">
        <f t="array" aca="1" ref="U598" ca="1">IF(AND(U$4="A",ISNUMBER('DataModel-NVDA'!U$4)),INDEX('DataModel-NVDA'!$F$4:$BA$109,MATCH(1,('DataModel-NVDA'!$A$4:$A$109=$A598)*('DataModel-NVDA'!$B$4:$B$109=$B598),0),MATCH(U$3,'DataModel-NVDA'!$F$2:$BA$2,0))*$C598,"")</f>
        <v>33</v>
      </c>
      <c r="V598" s="113" cm="1">
        <f t="array" aca="1" ref="V598" ca="1">IF(AND(V$4="A",ISNUMBER('DataModel-NVDA'!V$4)),INDEX('DataModel-NVDA'!$F$4:$BA$109,MATCH(1,('DataModel-NVDA'!$A$4:$A$109=$A598)*('DataModel-NVDA'!$B$4:$B$109=$B598),0),MATCH(V$3,'DataModel-NVDA'!$F$2:$BA$2,0))*$C598,"")</f>
        <v>38</v>
      </c>
      <c r="W598" s="69" cm="1">
        <f t="array" aca="1" ref="W598" ca="1">IF(AND(W$4="A",ISNUMBER('DataModel-NVDA'!W$4)),INDEX('DataModel-NVDA'!$F$4:$BA$109,MATCH(1,('DataModel-NVDA'!$A$4:$A$109=$A598)*('DataModel-NVDA'!$B$4:$B$109=$B598),0),MATCH(W$3,'DataModel-NVDA'!$F$2:$BA$2,0))*$C598,"")</f>
        <v>39</v>
      </c>
      <c r="X598" s="69" cm="1">
        <f t="array" aca="1" ref="X598" ca="1">IF(AND(X$4="A",ISNUMBER('DataModel-NVDA'!X$4)),INDEX('DataModel-NVDA'!$F$4:$BA$109,MATCH(1,('DataModel-NVDA'!$A$4:$A$109=$A598)*('DataModel-NVDA'!$B$4:$B$109=$B598),0),MATCH(X$3,'DataModel-NVDA'!$F$2:$BA$2,0))*$C598,"")</f>
        <v>40</v>
      </c>
      <c r="Y598" s="114" cm="1">
        <f t="array" aca="1" ref="Y598" ca="1">IF(AND(Y$4="A",ISNUMBER('DataModel-NVDA'!Y$4)),INDEX('DataModel-NVDA'!$F$4:$BA$109,MATCH(1,('DataModel-NVDA'!$A$4:$A$109=$A598)*('DataModel-NVDA'!$B$4:$B$109=$B598),0),MATCH(Y$3,'DataModel-NVDA'!$F$2:$BA$2,0))*$C598,"")</f>
        <v>91</v>
      </c>
      <c r="Z598" s="113" cm="1">
        <f t="array" aca="1" ref="Z598" ca="1">IF(AND(Z$4="A",ISNUMBER('DataModel-NVDA'!Z$4)),INDEX('DataModel-NVDA'!$F$4:$BA$109,MATCH(1,('DataModel-NVDA'!$A$4:$A$109=$A598)*('DataModel-NVDA'!$B$4:$B$109=$B598),0),MATCH(Z$3,'DataModel-NVDA'!$F$2:$BA$2,0))*$C598,"")</f>
        <v>107</v>
      </c>
      <c r="AA598" s="69" cm="1">
        <f t="array" aca="1" ref="AA598" ca="1">IF(AND(AA$4="A",ISNUMBER('DataModel-NVDA'!AA$4)),INDEX('DataModel-NVDA'!$F$4:$BA$109,MATCH(1,('DataModel-NVDA'!$A$4:$A$109=$A598)*('DataModel-NVDA'!$B$4:$B$109=$B598),0),MATCH(AA$3,'DataModel-NVDA'!$F$2:$BA$2,0))*$C598,"")</f>
        <v>37</v>
      </c>
      <c r="AB598" s="69" cm="1">
        <f t="array" aca="1" ref="AB598" ca="1">IF(AND(AB$4="A",ISNUMBER('DataModel-NVDA'!AB$4)),INDEX('DataModel-NVDA'!$F$4:$BA$109,MATCH(1,('DataModel-NVDA'!$A$4:$A$109=$A598)*('DataModel-NVDA'!$B$4:$B$109=$B598),0),MATCH(AB$3,'DataModel-NVDA'!$F$2:$BA$2,0))*$C598,"")</f>
        <v>52</v>
      </c>
      <c r="AC598" s="114" cm="1">
        <f t="array" aca="1" ref="AC598" ca="1">IF(AND(AC$4="A",ISNUMBER('DataModel-NVDA'!AC$4)),INDEX('DataModel-NVDA'!$F$4:$BA$109,MATCH(1,('DataModel-NVDA'!$A$4:$A$109=$A598)*('DataModel-NVDA'!$B$4:$B$109=$B598),0),MATCH(AC$3,'DataModel-NVDA'!$F$2:$BA$2,0))*$C598,"")</f>
        <v>61</v>
      </c>
      <c r="AD598" s="113" cm="1">
        <f t="array" aca="1" ref="AD598" ca="1">IF(AND(AD$4="A",ISNUMBER('DataModel-NVDA'!AD$4)),INDEX('DataModel-NVDA'!$F$4:$BA$109,MATCH(1,('DataModel-NVDA'!$A$4:$A$109=$A598)*('DataModel-NVDA'!$B$4:$B$109=$B598),0),MATCH(AD$3,'DataModel-NVDA'!$F$2:$BA$2,0))*$C598,"")</f>
        <v>74</v>
      </c>
      <c r="AE598" s="69" cm="1">
        <f t="array" aca="1" ref="AE598" ca="1">IF(AND(AE$4="A",ISNUMBER('DataModel-NVDA'!AE$4)),INDEX('DataModel-NVDA'!$F$4:$BA$109,MATCH(1,('DataModel-NVDA'!$A$4:$A$109=$A598)*('DataModel-NVDA'!$B$4:$B$109=$B598),0),MATCH(AE$3,'DataModel-NVDA'!$F$2:$BA$2,0))*$C598,"")</f>
        <v>52</v>
      </c>
      <c r="AF598" s="69" cm="1">
        <f t="array" aca="1" ref="AF598" ca="1">IF(AND(AF$4="A",ISNUMBER('DataModel-NVDA'!AF$4)),INDEX('DataModel-NVDA'!$F$4:$BA$109,MATCH(1,('DataModel-NVDA'!$A$4:$A$109=$A598)*('DataModel-NVDA'!$B$4:$B$109=$B598),0),MATCH(AF$3,'DataModel-NVDA'!$F$2:$BA$2,0))*$C598,"")</f>
        <v>70</v>
      </c>
      <c r="AG598" s="114" cm="1">
        <f t="array" aca="1" ref="AG598" ca="1">IF(AND(AG$4="A",ISNUMBER('DataModel-NVDA'!AG$4)),INDEX('DataModel-NVDA'!$F$4:$BA$109,MATCH(1,('DataModel-NVDA'!$A$4:$A$109=$A598)*('DataModel-NVDA'!$B$4:$B$109=$B598),0),MATCH(AG$3,'DataModel-NVDA'!$F$2:$BA$2,0))*$C598,"")</f>
        <v>61</v>
      </c>
      <c r="AH598" s="113" cm="1">
        <f t="array" aca="1" ref="AH598" ca="1">IF(AND(AH$4="A",ISNUMBER('DataModel-NVDA'!AH$4)),INDEX('DataModel-NVDA'!$F$4:$BA$109,MATCH(1,('DataModel-NVDA'!$A$4:$A$109=$A598)*('DataModel-NVDA'!$B$4:$B$109=$B598),0),MATCH(AH$3,'DataModel-NVDA'!$F$2:$BA$2,0))*$C598,"")</f>
        <v>96</v>
      </c>
      <c r="AI598" s="69" cm="1">
        <f t="array" aca="1" ref="AI598" ca="1">IF(AND(AI$4="A",ISNUMBER('DataModel-NVDA'!AI$4)),INDEX('DataModel-NVDA'!$F$4:$BA$109,MATCH(1,('DataModel-NVDA'!$A$4:$A$109=$A598)*('DataModel-NVDA'!$B$4:$B$109=$B598),0),MATCH(AI$3,'DataModel-NVDA'!$F$2:$BA$2,0))*$C598,"")</f>
        <v>64</v>
      </c>
      <c r="AJ598" s="69" cm="1">
        <f t="array" aca="1" ref="AJ598" ca="1">IF(AND(AJ$4="A",ISNUMBER('DataModel-NVDA'!AJ$4)),INDEX('DataModel-NVDA'!$F$4:$BA$109,MATCH(1,('DataModel-NVDA'!$A$4:$A$109=$A598)*('DataModel-NVDA'!$B$4:$B$109=$B598),0),MATCH(AJ$3,'DataModel-NVDA'!$F$2:$BA$2,0))*$C598,"")</f>
        <v>36</v>
      </c>
      <c r="AK598" s="114" cm="1">
        <f t="array" aca="1" ref="AK598" ca="1">IF(AND(AK$4="A",ISNUMBER('DataModel-NVDA'!AK$4)),INDEX('DataModel-NVDA'!$F$4:$BA$109,MATCH(1,('DataModel-NVDA'!$A$4:$A$109=$A598)*('DataModel-NVDA'!$B$4:$B$109=$B598),0),MATCH(AK$3,'DataModel-NVDA'!$F$2:$BA$2,0))*$C598,"")</f>
        <v>0</v>
      </c>
      <c r="AL598" s="113" cm="1">
        <f t="array" aca="1" ref="AL598" ca="1">IF(AND(AL$4="A",ISNUMBER('DataModel-NVDA'!AL$4)),INDEX('DataModel-NVDA'!$F$4:$BA$109,MATCH(1,('DataModel-NVDA'!$A$4:$A$109=$A598)*('DataModel-NVDA'!$B$4:$B$109=$B598),0),MATCH(AL$3,'DataModel-NVDA'!$F$2:$BA$2,0))*$C598,"")</f>
        <v>736</v>
      </c>
      <c r="AM598" s="69" cm="1">
        <f t="array" aca="1" ref="AM598" ca="1">IF(AND(AM$4="A",ISNUMBER('DataModel-NVDA'!AM$4)),INDEX('DataModel-NVDA'!$F$4:$BA$109,MATCH(1,('DataModel-NVDA'!$A$4:$A$109=$A598)*('DataModel-NVDA'!$B$4:$B$109=$B598),0),MATCH(AM$3,'DataModel-NVDA'!$F$2:$BA$2,0))*$C598,"")</f>
        <v>158</v>
      </c>
      <c r="AN598" s="69" cm="1">
        <f t="array" aca="1" ref="AN598" ca="1">IF(AND(AN$4="A",ISNUMBER('DataModel-NVDA'!AN$4)),INDEX('DataModel-NVDA'!$F$4:$BA$109,MATCH(1,('DataModel-NVDA'!$A$4:$A$109=$A598)*('DataModel-NVDA'!$B$4:$B$109=$B598),0),MATCH(AN$3,'DataModel-NVDA'!$F$2:$BA$2,0))*$C598,"")</f>
        <v>108</v>
      </c>
      <c r="AO598" s="114" cm="1">
        <f t="array" aca="1" ref="AO598" ca="1">IF(AND(AO$4="A",ISNUMBER('DataModel-NVDA'!AO$4)),INDEX('DataModel-NVDA'!$F$4:$BA$109,MATCH(1,('DataModel-NVDA'!$A$4:$A$109=$A598)*('DataModel-NVDA'!$B$4:$B$109=$B598),0),MATCH(AO$3,'DataModel-NVDA'!$F$2:$BA$2,0))*$C598,"")</f>
        <v>467</v>
      </c>
      <c r="AP598" s="113" cm="1">
        <f t="array" aca="1" ref="AP598" ca="1">IF(AND(AP$4="A",ISNUMBER('DataModel-NVDA'!AP$4)),INDEX('DataModel-NVDA'!$F$4:$BA$109,MATCH(1,('DataModel-NVDA'!$A$4:$A$109=$A598)*('DataModel-NVDA'!$B$4:$B$109=$B598),0),MATCH(AP$3,'DataModel-NVDA'!$F$2:$BA$2,0))*$C598,"")</f>
        <v>1544</v>
      </c>
      <c r="AQ598" s="69" cm="1">
        <f t="array" aca="1" ref="AQ598" ca="1">IF(AND(AQ$4="A",ISNUMBER('DataModel-NVDA'!AQ$4)),INDEX('DataModel-NVDA'!$F$4:$BA$109,MATCH(1,('DataModel-NVDA'!$A$4:$A$109=$A598)*('DataModel-NVDA'!$B$4:$B$109=$B598),0),MATCH(AQ$3,'DataModel-NVDA'!$F$2:$BA$2,0))*$C598,"")</f>
        <v>2803</v>
      </c>
      <c r="AR598" s="69" cm="1">
        <f t="array" aca="1" ref="AR598" ca="1">IF(AND(AR$4="A",ISNUMBER('DataModel-NVDA'!AR$4)),INDEX('DataModel-NVDA'!$F$4:$BA$109,MATCH(1,('DataModel-NVDA'!$A$4:$A$109=$A598)*('DataModel-NVDA'!$B$4:$B$109=$B598),0),MATCH(AR$3,'DataModel-NVDA'!$F$2:$BA$2,0))*$C598,"")</f>
        <v>420</v>
      </c>
      <c r="AS598" s="114" cm="1">
        <f t="array" aca="1" ref="AS598" ca="1">IF(AND(AS$4="A",ISNUMBER('DataModel-NVDA'!AS$4)),INDEX('DataModel-NVDA'!$F$4:$BA$109,MATCH(1,('DataModel-NVDA'!$A$4:$A$109=$A598)*('DataModel-NVDA'!$B$4:$B$109=$B598),0),MATCH(AS$3,'DataModel-NVDA'!$F$2:$BA$2,0))*$C598,"")</f>
        <v>296</v>
      </c>
      <c r="AT598" s="113" cm="1">
        <f t="array" aca="1" ref="AT598" ca="1">IF(AND(AT$4="A",ISNUMBER('DataModel-NVDA'!AT$4)),INDEX('DataModel-NVDA'!$F$4:$BA$109,MATCH(1,('DataModel-NVDA'!$A$4:$A$109=$A598)*('DataModel-NVDA'!$B$4:$B$109=$B598),0),MATCH(AT$3,'DataModel-NVDA'!$F$2:$BA$2,0))*$C598,"")</f>
        <v>3881</v>
      </c>
      <c r="AU598" s="69" cm="1">
        <f t="array" aca="1" ref="AU598" ca="1">IF(AND(AU$4="A",ISNUMBER('DataModel-NVDA'!AU$4)),INDEX('DataModel-NVDA'!$F$4:$BA$109,MATCH(1,('DataModel-NVDA'!$A$4:$A$109=$A598)*('DataModel-NVDA'!$B$4:$B$109=$B598),0),MATCH(AU$3,'DataModel-NVDA'!$F$2:$BA$2,0))*$C598,"")</f>
        <v>1173</v>
      </c>
      <c r="AV598" s="69" cm="1">
        <f t="array" aca="1" ref="AV598" ca="1">IF(AND(AV$4="A",ISNUMBER('DataModel-NVDA'!AV$4)),INDEX('DataModel-NVDA'!$F$4:$BA$109,MATCH(1,('DataModel-NVDA'!$A$4:$A$109=$A598)*('DataModel-NVDA'!$B$4:$B$109=$B598),0),MATCH(AV$3,'DataModel-NVDA'!$F$2:$BA$2,0))*$C598,"")</f>
        <v>1356</v>
      </c>
      <c r="AW598" s="114" t="str" cm="1">
        <f t="array" aca="1" ref="AW598" ca="1">IF(AND(AW$4="A",ISNUMBER('DataModel-NVDA'!AW$4)),INDEX('DataModel-NVDA'!$F$4:$BA$109,MATCH(1,('DataModel-NVDA'!$A$4:$A$109=$A598)*('DataModel-NVDA'!$B$4:$B$109=$B598),0),MATCH(AW$3,'DataModel-NVDA'!$F$2:$BA$2,0))*$C598,"")</f>
        <v/>
      </c>
      <c r="AX598" s="113" t="str" cm="1">
        <f t="array" aca="1" ref="AX598" ca="1">IF(AND(AX$4="A",ISNUMBER('DataModel-NVDA'!AX$4)),INDEX('DataModel-NVDA'!$F$4:$BA$109,MATCH(1,('DataModel-NVDA'!$A$4:$A$109=$A598)*('DataModel-NVDA'!$B$4:$B$109=$B598),0),MATCH(AX$3,'DataModel-NVDA'!$F$2:$BA$2,0))*$C598,"")</f>
        <v/>
      </c>
      <c r="AY598" s="69" t="str" cm="1">
        <f t="array" aca="1" ref="AY598" ca="1">IF(AND(AY$4="A",ISNUMBER('DataModel-NVDA'!AY$4)),INDEX('DataModel-NVDA'!$F$4:$BA$109,MATCH(1,('DataModel-NVDA'!$A$4:$A$109=$A598)*('DataModel-NVDA'!$B$4:$B$109=$B598),0),MATCH(AY$3,'DataModel-NVDA'!$F$2:$BA$2,0))*$C598,"")</f>
        <v/>
      </c>
      <c r="AZ598" s="69" t="str" cm="1">
        <f t="array" aca="1" ref="AZ598" ca="1">IF(AND(AZ$4="A",ISNUMBER('DataModel-NVDA'!AZ$4)),INDEX('DataModel-NVDA'!$F$4:$BA$109,MATCH(1,('DataModel-NVDA'!$A$4:$A$109=$A598)*('DataModel-NVDA'!$B$4:$B$109=$B598),0),MATCH(AZ$3,'DataModel-NVDA'!$F$2:$BA$2,0))*$C598,"")</f>
        <v/>
      </c>
      <c r="BA598" s="114" t="str" cm="1">
        <f t="array" aca="1" ref="BA598" ca="1">IF(AND(BA$4="A",ISNUMBER('DataModel-NVDA'!BA$4)),INDEX('DataModel-NVDA'!$F$4:$BA$109,MATCH(1,('DataModel-NVDA'!$A$4:$A$109=$A598)*('DataModel-NVDA'!$B$4:$B$109=$B598),0),MATCH(BA$3,'DataModel-NVDA'!$F$2:$BA$2,0))*$C598,"")</f>
        <v/>
      </c>
      <c r="BB598" s="113"/>
      <c r="BC598" s="69"/>
      <c r="BD598" s="69"/>
      <c r="BE598" s="114"/>
      <c r="BF598" s="113"/>
      <c r="BG598" s="69"/>
      <c r="BH598" s="69"/>
      <c r="BI598" s="114"/>
      <c r="BJ598" s="113"/>
      <c r="BK598" s="69"/>
      <c r="BL598" s="69"/>
      <c r="BM598" s="114"/>
      <c r="BN598" s="113"/>
      <c r="BO598" s="69"/>
      <c r="BP598" s="69"/>
      <c r="BQ598" s="114"/>
      <c r="BR598" s="113"/>
      <c r="BS598" s="69"/>
      <c r="BT598" s="69"/>
      <c r="BU598" s="114"/>
      <c r="BV598" s="113"/>
      <c r="BW598" s="69"/>
      <c r="BX598" s="69"/>
      <c r="BY598" s="114"/>
      <c r="BZ598" s="113"/>
      <c r="CA598" s="69"/>
      <c r="CB598" s="69"/>
      <c r="CC598" s="114"/>
      <c r="CD598" s="113"/>
      <c r="CE598" s="69"/>
      <c r="CF598" s="69"/>
      <c r="CG598" s="114"/>
      <c r="CH598" s="113"/>
      <c r="CI598" s="69"/>
      <c r="CJ598" s="69"/>
      <c r="CK598" s="114"/>
      <c r="CL598" s="113"/>
      <c r="CM598" s="69"/>
      <c r="CN598" s="69"/>
      <c r="CO598" s="114"/>
      <c r="CP598" s="113"/>
      <c r="CQ598" s="69"/>
      <c r="CR598" s="69"/>
      <c r="CS598" s="114"/>
      <c r="CT598" s="113"/>
      <c r="CU598" s="69"/>
      <c r="CV598" s="69"/>
      <c r="CW598" s="114"/>
      <c r="CX598" s="113"/>
      <c r="CY598" s="69"/>
      <c r="CZ598" s="69"/>
      <c r="DA598" s="114"/>
      <c r="DB598" s="113"/>
      <c r="DC598" s="69"/>
      <c r="DD598" s="69"/>
      <c r="DE598" s="114"/>
      <c r="DF598" s="113"/>
      <c r="DG598" s="69"/>
      <c r="DH598" s="69"/>
      <c r="DI598" s="114"/>
      <c r="DK598" s="69">
        <f t="shared" ref="DK598:EK598" ca="1" si="899">SUM(OFFSET($E598,,MATCH(DK$3,$F$5:$DI$5,0)+3,,1))</f>
        <v>2.81</v>
      </c>
      <c r="DL598" s="69">
        <f t="shared" ca="1" si="899"/>
        <v>2</v>
      </c>
      <c r="DM598" s="69">
        <f t="shared" ca="1" si="899"/>
        <v>4</v>
      </c>
      <c r="DN598" s="69">
        <f t="shared" ca="1" si="899"/>
        <v>33</v>
      </c>
      <c r="DO598" s="69">
        <f t="shared" ca="1" si="899"/>
        <v>91</v>
      </c>
      <c r="DP598" s="69">
        <f t="shared" ca="1" si="899"/>
        <v>61</v>
      </c>
      <c r="DQ598" s="69">
        <f t="shared" ca="1" si="899"/>
        <v>61</v>
      </c>
      <c r="DR598" s="69">
        <f t="shared" ca="1" si="899"/>
        <v>0</v>
      </c>
      <c r="DS598" s="69">
        <f t="shared" ca="1" si="899"/>
        <v>467</v>
      </c>
      <c r="DT598" s="69">
        <f t="shared" ca="1" si="899"/>
        <v>296</v>
      </c>
      <c r="DU598" s="69">
        <f t="shared" ca="1" si="899"/>
        <v>0</v>
      </c>
      <c r="DV598" s="69">
        <f t="shared" ca="1" si="899"/>
        <v>0</v>
      </c>
      <c r="DW598" s="69">
        <f t="shared" ca="1" si="899"/>
        <v>0</v>
      </c>
      <c r="DX598" s="69">
        <f t="shared" ca="1" si="899"/>
        <v>0</v>
      </c>
      <c r="DY598" s="69">
        <f t="shared" ca="1" si="899"/>
        <v>0</v>
      </c>
      <c r="DZ598" s="69">
        <f t="shared" ca="1" si="899"/>
        <v>0</v>
      </c>
      <c r="EA598" s="69">
        <f t="shared" ca="1" si="899"/>
        <v>0</v>
      </c>
      <c r="EB598" s="69">
        <f t="shared" ca="1" si="899"/>
        <v>0</v>
      </c>
      <c r="EC598" s="69">
        <f t="shared" ca="1" si="899"/>
        <v>0</v>
      </c>
      <c r="ED598" s="69">
        <f t="shared" ca="1" si="899"/>
        <v>0</v>
      </c>
      <c r="EE598" s="69">
        <f t="shared" ca="1" si="899"/>
        <v>0</v>
      </c>
      <c r="EF598" s="69">
        <f t="shared" ca="1" si="899"/>
        <v>0</v>
      </c>
      <c r="EG598" s="69">
        <f t="shared" ca="1" si="899"/>
        <v>0</v>
      </c>
      <c r="EH598" s="69">
        <f t="shared" ca="1" si="899"/>
        <v>0</v>
      </c>
      <c r="EI598" s="69">
        <f t="shared" ca="1" si="899"/>
        <v>0</v>
      </c>
      <c r="EJ598" s="69">
        <f t="shared" ca="1" si="899"/>
        <v>0</v>
      </c>
      <c r="EK598" s="69">
        <f t="shared" ca="1" si="899"/>
        <v>0</v>
      </c>
    </row>
    <row r="599" spans="1:141" outlineLevel="2" x14ac:dyDescent="0.25">
      <c r="A599" s="90"/>
      <c r="B599" s="90"/>
      <c r="C599" s="90"/>
      <c r="D599" s="90"/>
      <c r="F599" s="100"/>
      <c r="I599" s="101"/>
      <c r="J599" s="100"/>
      <c r="M599" s="101"/>
      <c r="N599" s="100"/>
      <c r="Q599" s="101"/>
      <c r="R599" s="100"/>
      <c r="U599" s="101"/>
      <c r="V599" s="100"/>
      <c r="Y599" s="101"/>
      <c r="Z599" s="100"/>
      <c r="AC599" s="101"/>
      <c r="AD599" s="100"/>
      <c r="AG599" s="101"/>
      <c r="AH599" s="100"/>
      <c r="AK599" s="101"/>
      <c r="AL599" s="100"/>
      <c r="AO599" s="101"/>
      <c r="AP599" s="100"/>
      <c r="AS599" s="101"/>
      <c r="AT599" s="100"/>
      <c r="AW599" s="101"/>
      <c r="AX599" s="100"/>
      <c r="BA599" s="101"/>
      <c r="BB599" s="100"/>
      <c r="BE599" s="101"/>
      <c r="BF599" s="100"/>
      <c r="BI599" s="101"/>
      <c r="BJ599" s="100"/>
      <c r="BM599" s="101"/>
      <c r="BN599" s="100"/>
      <c r="BQ599" s="101"/>
      <c r="BR599" s="100"/>
      <c r="BU599" s="101"/>
      <c r="BV599" s="100"/>
      <c r="BY599" s="101"/>
      <c r="BZ599" s="100"/>
      <c r="CC599" s="101"/>
      <c r="CD599" s="100"/>
      <c r="CG599" s="101"/>
      <c r="CH599" s="100"/>
      <c r="CK599" s="101"/>
      <c r="CL599" s="100"/>
      <c r="CO599" s="101"/>
      <c r="CP599" s="100"/>
      <c r="CS599" s="101"/>
      <c r="CT599" s="100"/>
      <c r="CW599" s="101"/>
      <c r="CX599" s="100"/>
      <c r="DA599" s="101"/>
      <c r="DB599" s="100"/>
      <c r="DE599" s="101"/>
      <c r="DF599" s="100"/>
      <c r="DI599" s="101"/>
    </row>
    <row r="600" spans="1:141" outlineLevel="2" x14ac:dyDescent="0.25">
      <c r="A600" s="90"/>
      <c r="B600" s="90"/>
      <c r="C600" s="90"/>
      <c r="D600" s="90"/>
      <c r="E600" t="str">
        <f>CONCATENATE(E593," - model")</f>
        <v>Tax payables - model</v>
      </c>
      <c r="F600" s="100"/>
      <c r="I600" s="101"/>
      <c r="J600" s="100"/>
      <c r="M600" s="101"/>
      <c r="N600" s="100"/>
      <c r="Q600" s="101"/>
      <c r="R600" s="100"/>
      <c r="U600" s="101"/>
      <c r="V600" s="100"/>
      <c r="Y600" s="101"/>
      <c r="Z600" s="100"/>
      <c r="AC600" s="101"/>
      <c r="AD600" s="100"/>
      <c r="AG600" s="101"/>
      <c r="AH600" s="100"/>
      <c r="AK600" s="101"/>
      <c r="AL600" s="113">
        <f ca="1">AL598</f>
        <v>736</v>
      </c>
      <c r="AM600" s="69">
        <f ca="1">AM598</f>
        <v>158</v>
      </c>
      <c r="AN600" s="69">
        <f ca="1">AN598</f>
        <v>108</v>
      </c>
      <c r="AO600" s="114">
        <f ca="1">AO598</f>
        <v>467</v>
      </c>
      <c r="AP600" s="113" cm="1">
        <f t="array" aca="1" ref="AP600" ca="1">IF($I$9=1,IF(AP$4="A",AP598,AP601*AP$139*4),IF(AP$4="A",AP598,INDEX($DT$139:$EK$139,,MATCH(CONCATENATE("FY ",RIGHT(AP$3,4)),$DT$3:$EK$3,0))*AP603))</f>
        <v>1544</v>
      </c>
      <c r="AQ600" s="69" cm="1">
        <f t="array" aca="1" ref="AQ600" ca="1">IF($I$9=1,IF(AQ$4="A",AQ598,AQ601*AQ$139*4),IF(AQ$4="A",AQ598,INDEX($DT$139:$EK$139,,MATCH(CONCATENATE("FY ",RIGHT(AQ$3,4)),$DT$3:$EK$3,0))*AQ603))</f>
        <v>2803</v>
      </c>
      <c r="AR600" s="69" cm="1">
        <f t="array" aca="1" ref="AR600" ca="1">IF($I$9=1,IF(AR$4="A",AR598,AR601*AR$139*4),IF(AR$4="A",AR598,INDEX($DT$139:$EK$139,,MATCH(CONCATENATE("FY ",RIGHT(AR$3,4)),$DT$3:$EK$3,0))*AR603))</f>
        <v>420</v>
      </c>
      <c r="AS600" s="114" cm="1">
        <f t="array" aca="1" ref="AS600" ca="1">IF($I$9=1,IF(AS$4="A",AS598,AS601*AS$139*4),IF(AS$4="A",AS598,INDEX($DT$139:$EK$139,,MATCH(CONCATENATE("FY ",RIGHT(AS$3,4)),$DT$3:$EK$3,0))*AS603))</f>
        <v>296</v>
      </c>
      <c r="AT600" s="113" cm="1">
        <f t="array" aca="1" ref="AT600" ca="1">IF($I$9=1,IF(AT$4="A",AT598,AT601*AT$139*4),IF(AT$4="A",AT598,INDEX($DT$139:$EK$139,,MATCH(CONCATENATE("FY ",RIGHT(AT$3,4)),$DT$3:$EK$3,0))*AT603))</f>
        <v>3881</v>
      </c>
      <c r="AU600" s="69" cm="1">
        <f t="array" aca="1" ref="AU600" ca="1">IF($I$9=1,IF(AU$4="A",AU598,AU601*AU$139*4),IF(AU$4="A",AU598,INDEX($DT$139:$EK$139,,MATCH(CONCATENATE("FY ",RIGHT(AU$3,4)),$DT$3:$EK$3,0))*AU603))</f>
        <v>1173</v>
      </c>
      <c r="AV600" s="69" cm="1">
        <f t="array" aca="1" ref="AV600" ca="1">IF($I$9=1,IF(AV$4="A",AV598,AV601*AV$139*4),IF(AV$4="A",AV598,INDEX($DT$139:$EK$139,,MATCH(CONCATENATE("FY ",RIGHT(AV$3,4)),$DT$3:$EK$3,0))*AV603))</f>
        <v>1356</v>
      </c>
      <c r="AW600" s="114" cm="1">
        <f t="array" aca="1" ref="AW600" ca="1">IF($I$9=1,IF(AW$4="A",AW598,AW601*AW$139*4),IF(AW$4="A",AW598,INDEX($DT$139:$EK$139,,MATCH(CONCATENATE("FY ",RIGHT(AW$3,4)),$DT$3:$EK$3,0))*AW603))</f>
        <v>628.18430410492078</v>
      </c>
      <c r="AX600" s="113" cm="1">
        <f t="array" aca="1" ref="AX600" ca="1">IF($I$9=1,IF(AX$4="A",AX598,AX601*AX$139*4),IF(AX$4="A",AX598,INDEX($DT$139:$EK$139,,MATCH(CONCATENATE("FY ",RIGHT(AX$3,4)),$DT$3:$EK$3,0))*AX603))</f>
        <v>962.45654880246843</v>
      </c>
      <c r="AY600" s="69" cm="1">
        <f t="array" aca="1" ref="AY600" ca="1">IF($I$9=1,IF(AY$4="A",AY598,AY601*AY$139*4),IF(AY$4="A",AY598,INDEX($DT$139:$EK$139,,MATCH(CONCATENATE("FY ",RIGHT(AY$3,4)),$DT$3:$EK$3,0))*AY603))</f>
        <v>962.45654880246843</v>
      </c>
      <c r="AZ600" s="69" cm="1">
        <f t="array" aca="1" ref="AZ600" ca="1">IF($I$9=1,IF(AZ$4="A",AZ598,AZ601*AZ$139*4),IF(AZ$4="A",AZ598,INDEX($DT$139:$EK$139,,MATCH(CONCATENATE("FY ",RIGHT(AZ$3,4)),$DT$3:$EK$3,0))*AZ603))</f>
        <v>962.45654880246843</v>
      </c>
      <c r="BA600" s="114" cm="1">
        <f t="array" aca="1" ref="BA600" ca="1">IF($I$9=1,IF(BA$4="A",BA598,BA601*BA$139*4),IF(BA$4="A",BA598,INDEX($DT$139:$EK$139,,MATCH(CONCATENATE("FY ",RIGHT(BA$3,4)),$DT$3:$EK$3,0))*BA603))</f>
        <v>962.45654880246843</v>
      </c>
      <c r="BB600" s="113" cm="1">
        <f t="array" aca="1" ref="BB600" ca="1">IF($I$9=1,IF(BB$4="A",BB598,BB601*BB$139*4),IF(BB$4="A",BB598,INDEX($DT$139:$EK$139,,MATCH(CONCATENATE("FY ",RIGHT(BB$3,4)),$DT$3:$EK$3,0))*BB603))</f>
        <v>1167.1693843390563</v>
      </c>
      <c r="BC600" s="69" cm="1">
        <f t="array" aca="1" ref="BC600" ca="1">IF($I$9=1,IF(BC$4="A",BC598,BC601*BC$139*4),IF(BC$4="A",BC598,INDEX($DT$139:$EK$139,,MATCH(CONCATENATE("FY ",RIGHT(BC$3,4)),$DT$3:$EK$3,0))*BC603))</f>
        <v>1167.1693843390563</v>
      </c>
      <c r="BD600" s="69" cm="1">
        <f t="array" aca="1" ref="BD600" ca="1">IF($I$9=1,IF(BD$4="A",BD598,BD601*BD$139*4),IF(BD$4="A",BD598,INDEX($DT$139:$EK$139,,MATCH(CONCATENATE("FY ",RIGHT(BD$3,4)),$DT$3:$EK$3,0))*BD603))</f>
        <v>1167.1693843390563</v>
      </c>
      <c r="BE600" s="114" cm="1">
        <f t="array" aca="1" ref="BE600" ca="1">IF($I$9=1,IF(BE$4="A",BE598,BE601*BE$139*4),IF(BE$4="A",BE598,INDEX($DT$139:$EK$139,,MATCH(CONCATENATE("FY ",RIGHT(BE$3,4)),$DT$3:$EK$3,0))*BE603))</f>
        <v>1167.1693843390563</v>
      </c>
      <c r="BF600" s="113" cm="1">
        <f t="array" aca="1" ref="BF600" ca="1">IF($I$9=1,IF(BF$4="A",BF598,BF601*BF$139*4),IF(BF$4="A",BF598,INDEX($DT$139:$EK$139,,MATCH(CONCATENATE("FY ",RIGHT(BF$3,4)),$DT$3:$EK$3,0))*BF603))</f>
        <v>1339.5835176824132</v>
      </c>
      <c r="BG600" s="69" cm="1">
        <f t="array" aca="1" ref="BG600" ca="1">IF($I$9=1,IF(BG$4="A",BG598,BG601*BG$139*4),IF(BG$4="A",BG598,INDEX($DT$139:$EK$139,,MATCH(CONCATENATE("FY ",RIGHT(BG$3,4)),$DT$3:$EK$3,0))*BG603))</f>
        <v>1339.5835176824132</v>
      </c>
      <c r="BH600" s="69" cm="1">
        <f t="array" aca="1" ref="BH600" ca="1">IF($I$9=1,IF(BH$4="A",BH598,BH601*BH$139*4),IF(BH$4="A",BH598,INDEX($DT$139:$EK$139,,MATCH(CONCATENATE("FY ",RIGHT(BH$3,4)),$DT$3:$EK$3,0))*BH603))</f>
        <v>1339.5835176824132</v>
      </c>
      <c r="BI600" s="114" cm="1">
        <f t="array" aca="1" ref="BI600" ca="1">IF($I$9=1,IF(BI$4="A",BI598,BI601*BI$139*4),IF(BI$4="A",BI598,INDEX($DT$139:$EK$139,,MATCH(CONCATENATE("FY ",RIGHT(BI$3,4)),$DT$3:$EK$3,0))*BI603))</f>
        <v>1339.5835176824132</v>
      </c>
      <c r="BJ600" s="113" cm="1">
        <f t="array" aca="1" ref="BJ600" ca="1">IF($I$9=1,IF(BJ$4="A",BJ598,BJ601*BJ$139*4),IF(BJ$4="A",BJ598,INDEX($DT$139:$EK$139,,MATCH(CONCATENATE("FY ",RIGHT(BJ$3,4)),$DT$3:$EK$3,0))*BJ603))</f>
        <v>1486.937704627479</v>
      </c>
      <c r="BK600" s="69" cm="1">
        <f t="array" aca="1" ref="BK600" ca="1">IF($I$9=1,IF(BK$4="A",BK598,BK601*BK$139*4),IF(BK$4="A",BK598,INDEX($DT$139:$EK$139,,MATCH(CONCATENATE("FY ",RIGHT(BK$3,4)),$DT$3:$EK$3,0))*BK603))</f>
        <v>1486.937704627479</v>
      </c>
      <c r="BL600" s="69" cm="1">
        <f t="array" aca="1" ref="BL600" ca="1">IF($I$9=1,IF(BL$4="A",BL598,BL601*BL$139*4),IF(BL$4="A",BL598,INDEX($DT$139:$EK$139,,MATCH(CONCATENATE("FY ",RIGHT(BL$3,4)),$DT$3:$EK$3,0))*BL603))</f>
        <v>1486.937704627479</v>
      </c>
      <c r="BM600" s="114" cm="1">
        <f t="array" aca="1" ref="BM600" ca="1">IF($I$9=1,IF(BM$4="A",BM598,BM601*BM$139*4),IF(BM$4="A",BM598,INDEX($DT$139:$EK$139,,MATCH(CONCATENATE("FY ",RIGHT(BM$3,4)),$DT$3:$EK$3,0))*BM603))</f>
        <v>1486.937704627479</v>
      </c>
      <c r="BN600" s="113" cm="1">
        <f t="array" aca="1" ref="BN600" ca="1">IF($I$9=1,IF(BN$4="A",BN598,BN601*BN$139*4),IF(BN$4="A",BN598,INDEX($DT$139:$EK$139,,MATCH(CONCATENATE("FY ",RIGHT(BN$3,4)),$DT$3:$EK$3,0))*BN603))</f>
        <v>1605.8927209976771</v>
      </c>
      <c r="BO600" s="69" cm="1">
        <f t="array" aca="1" ref="BO600" ca="1">IF($I$9=1,IF(BO$4="A",BO598,BO601*BO$139*4),IF(BO$4="A",BO598,INDEX($DT$139:$EK$139,,MATCH(CONCATENATE("FY ",RIGHT(BO$3,4)),$DT$3:$EK$3,0))*BO603))</f>
        <v>1605.8927209976771</v>
      </c>
      <c r="BP600" s="69" cm="1">
        <f t="array" aca="1" ref="BP600" ca="1">IF($I$9=1,IF(BP$4="A",BP598,BP601*BP$139*4),IF(BP$4="A",BP598,INDEX($DT$139:$EK$139,,MATCH(CONCATENATE("FY ",RIGHT(BP$3,4)),$DT$3:$EK$3,0))*BP603))</f>
        <v>1605.8927209976771</v>
      </c>
      <c r="BQ600" s="114" cm="1">
        <f t="array" aca="1" ref="BQ600" ca="1">IF($I$9=1,IF(BQ$4="A",BQ598,BQ601*BQ$139*4),IF(BQ$4="A",BQ598,INDEX($DT$139:$EK$139,,MATCH(CONCATENATE("FY ",RIGHT(BQ$3,4)),$DT$3:$EK$3,0))*BQ603))</f>
        <v>1605.8927209976771</v>
      </c>
      <c r="BR600" s="113" cm="1">
        <f t="array" aca="1" ref="BR600" ca="1">IF($I$9=1,IF(BR$4="A",BR598,BR601*BR$139*4),IF(BR$4="A",BR598,INDEX($DT$139:$EK$139,,MATCH(CONCATENATE("FY ",RIGHT(BR$3,4)),$DT$3:$EK$3,0))*BR603))</f>
        <v>1686.1873570475614</v>
      </c>
      <c r="BS600" s="69" cm="1">
        <f t="array" aca="1" ref="BS600" ca="1">IF($I$9=1,IF(BS$4="A",BS598,BS601*BS$139*4),IF(BS$4="A",BS598,INDEX($DT$139:$EK$139,,MATCH(CONCATENATE("FY ",RIGHT(BS$3,4)),$DT$3:$EK$3,0))*BS603))</f>
        <v>1686.1873570475614</v>
      </c>
      <c r="BT600" s="69" cm="1">
        <f t="array" aca="1" ref="BT600" ca="1">IF($I$9=1,IF(BT$4="A",BT598,BT601*BT$139*4),IF(BT$4="A",BT598,INDEX($DT$139:$EK$139,,MATCH(CONCATENATE("FY ",RIGHT(BT$3,4)),$DT$3:$EK$3,0))*BT603))</f>
        <v>1686.1873570475614</v>
      </c>
      <c r="BU600" s="114" cm="1">
        <f t="array" aca="1" ref="BU600" ca="1">IF($I$9=1,IF(BU$4="A",BU598,BU601*BU$139*4),IF(BU$4="A",BU598,INDEX($DT$139:$EK$139,,MATCH(CONCATENATE("FY ",RIGHT(BU$3,4)),$DT$3:$EK$3,0))*BU603))</f>
        <v>1686.1873570475614</v>
      </c>
      <c r="BV600" s="113" cm="1">
        <f t="array" aca="1" ref="BV600" ca="1">IF($I$9=1,IF(BV$4="A",BV598,BV601*BV$139*4),IF(BV$4="A",BV598,INDEX($DT$139:$EK$139,,MATCH(CONCATENATE("FY ",RIGHT(BV$3,4)),$DT$3:$EK$3,0))*BV603))</f>
        <v>1770.4967248999394</v>
      </c>
      <c r="BW600" s="69" cm="1">
        <f t="array" aca="1" ref="BW600" ca="1">IF($I$9=1,IF(BW$4="A",BW598,BW601*BW$139*4),IF(BW$4="A",BW598,INDEX($DT$139:$EK$139,,MATCH(CONCATENATE("FY ",RIGHT(BW$3,4)),$DT$3:$EK$3,0))*BW603))</f>
        <v>1770.4967248999394</v>
      </c>
      <c r="BX600" s="69" cm="1">
        <f t="array" aca="1" ref="BX600" ca="1">IF($I$9=1,IF(BX$4="A",BX598,BX601*BX$139*4),IF(BX$4="A",BX598,INDEX($DT$139:$EK$139,,MATCH(CONCATENATE("FY ",RIGHT(BX$3,4)),$DT$3:$EK$3,0))*BX603))</f>
        <v>1770.4967248999394</v>
      </c>
      <c r="BY600" s="114" cm="1">
        <f t="array" aca="1" ref="BY600" ca="1">IF($I$9=1,IF(BY$4="A",BY598,BY601*BY$139*4),IF(BY$4="A",BY598,INDEX($DT$139:$EK$139,,MATCH(CONCATENATE("FY ",RIGHT(BY$3,4)),$DT$3:$EK$3,0))*BY603))</f>
        <v>1770.4967248999394</v>
      </c>
      <c r="BZ600" s="113" cm="1">
        <f t="array" aca="1" ref="BZ600" ca="1">IF($I$9=1,IF(BZ$4="A",BZ598,BZ601*BZ$139*4),IF(BZ$4="A",BZ598,INDEX($DT$139:$EK$139,,MATCH(CONCATENATE("FY ",RIGHT(BZ$3,4)),$DT$3:$EK$3,0))*BZ603))</f>
        <v>1859.0215611449362</v>
      </c>
      <c r="CA600" s="69" cm="1">
        <f t="array" aca="1" ref="CA600" ca="1">IF($I$9=1,IF(CA$4="A",CA598,CA601*CA$139*4),IF(CA$4="A",CA598,INDEX($DT$139:$EK$139,,MATCH(CONCATENATE("FY ",RIGHT(CA$3,4)),$DT$3:$EK$3,0))*CA603))</f>
        <v>1859.0215611449362</v>
      </c>
      <c r="CB600" s="69" cm="1">
        <f t="array" aca="1" ref="CB600" ca="1">IF($I$9=1,IF(CB$4="A",CB598,CB601*CB$139*4),IF(CB$4="A",CB598,INDEX($DT$139:$EK$139,,MATCH(CONCATENATE("FY ",RIGHT(CB$3,4)),$DT$3:$EK$3,0))*CB603))</f>
        <v>1859.0215611449362</v>
      </c>
      <c r="CC600" s="114" cm="1">
        <f t="array" aca="1" ref="CC600" ca="1">IF($I$9=1,IF(CC$4="A",CC598,CC601*CC$139*4),IF(CC$4="A",CC598,INDEX($DT$139:$EK$139,,MATCH(CONCATENATE("FY ",RIGHT(CC$3,4)),$DT$3:$EK$3,0))*CC603))</f>
        <v>1859.0215611449362</v>
      </c>
      <c r="CD600" s="113" cm="1">
        <f t="array" aca="1" ref="CD600" ca="1">IF($I$9=1,IF(CD$4="A",CD598,CD601*CD$139*4),IF(CD$4="A",CD598,INDEX($DT$139:$EK$139,,MATCH(CONCATENATE("FY ",RIGHT(CD$3,4)),$DT$3:$EK$3,0))*CD603))</f>
        <v>1951.9726392021832</v>
      </c>
      <c r="CE600" s="69" cm="1">
        <f t="array" aca="1" ref="CE600" ca="1">IF($I$9=1,IF(CE$4="A",CE598,CE601*CE$139*4),IF(CE$4="A",CE598,INDEX($DT$139:$EK$139,,MATCH(CONCATENATE("FY ",RIGHT(CE$3,4)),$DT$3:$EK$3,0))*CE603))</f>
        <v>1951.9726392021832</v>
      </c>
      <c r="CF600" s="69" cm="1">
        <f t="array" aca="1" ref="CF600" ca="1">IF($I$9=1,IF(CF$4="A",CF598,CF601*CF$139*4),IF(CF$4="A",CF598,INDEX($DT$139:$EK$139,,MATCH(CONCATENATE("FY ",RIGHT(CF$3,4)),$DT$3:$EK$3,0))*CF603))</f>
        <v>1951.9726392021832</v>
      </c>
      <c r="CG600" s="114" cm="1">
        <f t="array" aca="1" ref="CG600" ca="1">IF($I$9=1,IF(CG$4="A",CG598,CG601*CG$139*4),IF(CG$4="A",CG598,INDEX($DT$139:$EK$139,,MATCH(CONCATENATE("FY ",RIGHT(CG$3,4)),$DT$3:$EK$3,0))*CG603))</f>
        <v>1951.9726392021832</v>
      </c>
      <c r="CH600" s="113" cm="1">
        <f t="array" aca="1" ref="CH600" ca="1">IF($I$9=1,IF(CH$4="A",CH598,CH601*CH$139*4),IF(CH$4="A",CH598,INDEX($DT$139:$EK$139,,MATCH(CONCATENATE("FY ",RIGHT(CH$3,4)),$DT$3:$EK$3,0))*CH603))</f>
        <v>2049.5712711622928</v>
      </c>
      <c r="CI600" s="69" cm="1">
        <f t="array" aca="1" ref="CI600" ca="1">IF($I$9=1,IF(CI$4="A",CI598,CI601*CI$139*4),IF(CI$4="A",CI598,INDEX($DT$139:$EK$139,,MATCH(CONCATENATE("FY ",RIGHT(CI$3,4)),$DT$3:$EK$3,0))*CI603))</f>
        <v>2049.5712711622928</v>
      </c>
      <c r="CJ600" s="69" cm="1">
        <f t="array" aca="1" ref="CJ600" ca="1">IF($I$9=1,IF(CJ$4="A",CJ598,CJ601*CJ$139*4),IF(CJ$4="A",CJ598,INDEX($DT$139:$EK$139,,MATCH(CONCATENATE("FY ",RIGHT(CJ$3,4)),$DT$3:$EK$3,0))*CJ603))</f>
        <v>2049.5712711622928</v>
      </c>
      <c r="CK600" s="114" cm="1">
        <f t="array" aca="1" ref="CK600" ca="1">IF($I$9=1,IF(CK$4="A",CK598,CK601*CK$139*4),IF(CK$4="A",CK598,INDEX($DT$139:$EK$139,,MATCH(CONCATENATE("FY ",RIGHT(CK$3,4)),$DT$3:$EK$3,0))*CK603))</f>
        <v>2049.5712711622928</v>
      </c>
      <c r="CL600" s="113" cm="1">
        <f t="array" aca="1" ref="CL600" ca="1">IF($I$9=1,IF(CL$4="A",CL598,CL601*CL$139*4),IF(CL$4="A",CL598,INDEX($DT$139:$EK$139,,MATCH(CONCATENATE("FY ",RIGHT(CL$3,4)),$DT$3:$EK$3,0))*CL603))</f>
        <v>2152.049834720407</v>
      </c>
      <c r="CM600" s="69" cm="1">
        <f t="array" aca="1" ref="CM600" ca="1">IF($I$9=1,IF(CM$4="A",CM598,CM601*CM$139*4),IF(CM$4="A",CM598,INDEX($DT$139:$EK$139,,MATCH(CONCATENATE("FY ",RIGHT(CM$3,4)),$DT$3:$EK$3,0))*CM603))</f>
        <v>2152.049834720407</v>
      </c>
      <c r="CN600" s="69" cm="1">
        <f t="array" aca="1" ref="CN600" ca="1">IF($I$9=1,IF(CN$4="A",CN598,CN601*CN$139*4),IF(CN$4="A",CN598,INDEX($DT$139:$EK$139,,MATCH(CONCATENATE("FY ",RIGHT(CN$3,4)),$DT$3:$EK$3,0))*CN603))</f>
        <v>2152.049834720407</v>
      </c>
      <c r="CO600" s="114" cm="1">
        <f t="array" aca="1" ref="CO600" ca="1">IF($I$9=1,IF(CO$4="A",CO598,CO601*CO$139*4),IF(CO$4="A",CO598,INDEX($DT$139:$EK$139,,MATCH(CONCATENATE("FY ",RIGHT(CO$3,4)),$DT$3:$EK$3,0))*CO603))</f>
        <v>2152.049834720407</v>
      </c>
      <c r="CP600" s="113" cm="1">
        <f t="array" aca="1" ref="CP600" ca="1">IF($I$9=1,IF(CP$4="A",CP598,CP601*CP$139*4),IF(CP$4="A",CP598,INDEX($DT$139:$EK$139,,MATCH(CONCATENATE("FY ",RIGHT(CP$3,4)),$DT$3:$EK$3,0))*CP603))</f>
        <v>2259.6523264564275</v>
      </c>
      <c r="CQ600" s="69" cm="1">
        <f t="array" aca="1" ref="CQ600" ca="1">IF($I$9=1,IF(CQ$4="A",CQ598,CQ601*CQ$139*4),IF(CQ$4="A",CQ598,INDEX($DT$139:$EK$139,,MATCH(CONCATENATE("FY ",RIGHT(CQ$3,4)),$DT$3:$EK$3,0))*CQ603))</f>
        <v>2259.6523264564275</v>
      </c>
      <c r="CR600" s="69" cm="1">
        <f t="array" aca="1" ref="CR600" ca="1">IF($I$9=1,IF(CR$4="A",CR598,CR601*CR$139*4),IF(CR$4="A",CR598,INDEX($DT$139:$EK$139,,MATCH(CONCATENATE("FY ",RIGHT(CR$3,4)),$DT$3:$EK$3,0))*CR603))</f>
        <v>2259.6523264564275</v>
      </c>
      <c r="CS600" s="114" cm="1">
        <f t="array" aca="1" ref="CS600" ca="1">IF($I$9=1,IF(CS$4="A",CS598,CS601*CS$139*4),IF(CS$4="A",CS598,INDEX($DT$139:$EK$139,,MATCH(CONCATENATE("FY ",RIGHT(CS$3,4)),$DT$3:$EK$3,0))*CS603))</f>
        <v>2259.6523264564275</v>
      </c>
      <c r="CT600" s="113" cm="1">
        <f t="array" aca="1" ref="CT600" ca="1">IF($I$9=1,IF(CT$4="A",CT598,CT601*CT$139*4),IF(CT$4="A",CT598,INDEX($DT$139:$EK$139,,MATCH(CONCATENATE("FY ",RIGHT(CT$3,4)),$DT$3:$EK$3,0))*CT603))</f>
        <v>2372.6349427792493</v>
      </c>
      <c r="CU600" s="69" cm="1">
        <f t="array" aca="1" ref="CU600" ca="1">IF($I$9=1,IF(CU$4="A",CU598,CU601*CU$139*4),IF(CU$4="A",CU598,INDEX($DT$139:$EK$139,,MATCH(CONCATENATE("FY ",RIGHT(CU$3,4)),$DT$3:$EK$3,0))*CU603))</f>
        <v>2372.6349427792493</v>
      </c>
      <c r="CV600" s="69" cm="1">
        <f t="array" aca="1" ref="CV600" ca="1">IF($I$9=1,IF(CV$4="A",CV598,CV601*CV$139*4),IF(CV$4="A",CV598,INDEX($DT$139:$EK$139,,MATCH(CONCATENATE("FY ",RIGHT(CV$3,4)),$DT$3:$EK$3,0))*CV603))</f>
        <v>2372.6349427792493</v>
      </c>
      <c r="CW600" s="114" cm="1">
        <f t="array" aca="1" ref="CW600" ca="1">IF($I$9=1,IF(CW$4="A",CW598,CW601*CW$139*4),IF(CW$4="A",CW598,INDEX($DT$139:$EK$139,,MATCH(CONCATENATE("FY ",RIGHT(CW$3,4)),$DT$3:$EK$3,0))*CW603))</f>
        <v>2372.6349427792493</v>
      </c>
      <c r="CX600" s="113" cm="1">
        <f t="array" aca="1" ref="CX600" ca="1">IF($I$9=1,IF(CX$4="A",CX598,CX601*CX$139*4),IF(CX$4="A",CX598,INDEX($DT$139:$EK$139,,MATCH(CONCATENATE("FY ",RIGHT(CX$3,4)),$DT$3:$EK$3,0))*CX603))</f>
        <v>2491.2666899182113</v>
      </c>
      <c r="CY600" s="69" cm="1">
        <f t="array" aca="1" ref="CY600" ca="1">IF($I$9=1,IF(CY$4="A",CY598,CY601*CY$139*4),IF(CY$4="A",CY598,INDEX($DT$139:$EK$139,,MATCH(CONCATENATE("FY ",RIGHT(CY$3,4)),$DT$3:$EK$3,0))*CY603))</f>
        <v>2491.2666899182113</v>
      </c>
      <c r="CZ600" s="69" cm="1">
        <f t="array" aca="1" ref="CZ600" ca="1">IF($I$9=1,IF(CZ$4="A",CZ598,CZ601*CZ$139*4),IF(CZ$4="A",CZ598,INDEX($DT$139:$EK$139,,MATCH(CONCATENATE("FY ",RIGHT(CZ$3,4)),$DT$3:$EK$3,0))*CZ603))</f>
        <v>2491.2666899182113</v>
      </c>
      <c r="DA600" s="114" cm="1">
        <f t="array" aca="1" ref="DA600" ca="1">IF($I$9=1,IF(DA$4="A",DA598,DA601*DA$139*4),IF(DA$4="A",DA598,INDEX($DT$139:$EK$139,,MATCH(CONCATENATE("FY ",RIGHT(DA$3,4)),$DT$3:$EK$3,0))*DA603))</f>
        <v>2491.2666899182113</v>
      </c>
      <c r="DB600" s="113" cm="1">
        <f t="array" aca="1" ref="DB600" ca="1">IF($I$9=1,IF(DB$4="A",DB598,DB601*DB$139*4),IF(DB$4="A",DB598,INDEX($DT$139:$EK$139,,MATCH(CONCATENATE("FY ",RIGHT(DB$3,4)),$DT$3:$EK$3,0))*DB603))</f>
        <v>2615.8300244141224</v>
      </c>
      <c r="DC600" s="69" cm="1">
        <f t="array" aca="1" ref="DC600" ca="1">IF($I$9=1,IF(DC$4="A",DC598,DC601*DC$139*4),IF(DC$4="A",DC598,INDEX($DT$139:$EK$139,,MATCH(CONCATENATE("FY ",RIGHT(DC$3,4)),$DT$3:$EK$3,0))*DC603))</f>
        <v>2615.8300244141224</v>
      </c>
      <c r="DD600" s="69" cm="1">
        <f t="array" aca="1" ref="DD600" ca="1">IF($I$9=1,IF(DD$4="A",DD598,DD601*DD$139*4),IF(DD$4="A",DD598,INDEX($DT$139:$EK$139,,MATCH(CONCATENATE("FY ",RIGHT(DD$3,4)),$DT$3:$EK$3,0))*DD603))</f>
        <v>2615.8300244141224</v>
      </c>
      <c r="DE600" s="114" cm="1">
        <f t="array" aca="1" ref="DE600" ca="1">IF($I$9=1,IF(DE$4="A",DE598,DE601*DE$139*4),IF(DE$4="A",DE598,INDEX($DT$139:$EK$139,,MATCH(CONCATENATE("FY ",RIGHT(DE$3,4)),$DT$3:$EK$3,0))*DE603))</f>
        <v>2615.8300244141224</v>
      </c>
      <c r="DF600" s="113" cm="1">
        <f t="array" aca="1" ref="DF600" ca="1">IF($I$9=1,IF(DF$4="A",DF598,DF601*DF$139*4),IF(DF$4="A",DF598,INDEX($DT$139:$EK$139,,MATCH(CONCATENATE("FY ",RIGHT(DF$3,4)),$DT$3:$EK$3,0))*DF603))</f>
        <v>2746.6215256348287</v>
      </c>
      <c r="DG600" s="69" cm="1">
        <f t="array" aca="1" ref="DG600" ca="1">IF($I$9=1,IF(DG$4="A",DG598,DG601*DG$139*4),IF(DG$4="A",DG598,INDEX($DT$139:$EK$139,,MATCH(CONCATENATE("FY ",RIGHT(DG$3,4)),$DT$3:$EK$3,0))*DG603))</f>
        <v>2746.6215256348287</v>
      </c>
      <c r="DH600" s="69" cm="1">
        <f t="array" aca="1" ref="DH600" ca="1">IF($I$9=1,IF(DH$4="A",DH598,DH601*DH$139*4),IF(DH$4="A",DH598,INDEX($DT$139:$EK$139,,MATCH(CONCATENATE("FY ",RIGHT(DH$3,4)),$DT$3:$EK$3,0))*DH603))</f>
        <v>2746.6215256348287</v>
      </c>
      <c r="DI600" s="114" cm="1">
        <f t="array" aca="1" ref="DI600" ca="1">IF($I$9=1,IF(DI$4="A",DI598,DI601*DI$139*4),IF(DI$4="A",DI598,INDEX($DT$139:$EK$139,,MATCH(CONCATENATE("FY ",RIGHT(DI$3,4)),$DT$3:$EK$3,0))*DI603))</f>
        <v>2746.6215256348287</v>
      </c>
      <c r="DK600" s="69">
        <f t="shared" ref="DK600:EK600" ca="1" si="900">SUM(OFFSET($E600,,MATCH(DK$3,$F$5:$DI$5,0)+3,,1))</f>
        <v>0</v>
      </c>
      <c r="DL600" s="69">
        <f t="shared" ca="1" si="900"/>
        <v>0</v>
      </c>
      <c r="DM600" s="69">
        <f t="shared" ca="1" si="900"/>
        <v>0</v>
      </c>
      <c r="DN600" s="69">
        <f t="shared" ca="1" si="900"/>
        <v>0</v>
      </c>
      <c r="DO600" s="69">
        <f t="shared" ca="1" si="900"/>
        <v>0</v>
      </c>
      <c r="DP600" s="69">
        <f t="shared" ca="1" si="900"/>
        <v>0</v>
      </c>
      <c r="DQ600" s="69">
        <f t="shared" ca="1" si="900"/>
        <v>0</v>
      </c>
      <c r="DR600" s="69">
        <f t="shared" ca="1" si="900"/>
        <v>0</v>
      </c>
      <c r="DS600" s="69">
        <f t="shared" ca="1" si="900"/>
        <v>467</v>
      </c>
      <c r="DT600" s="69">
        <f t="shared" ca="1" si="900"/>
        <v>296</v>
      </c>
      <c r="DU600" s="69">
        <f t="shared" ca="1" si="900"/>
        <v>628.18430410492078</v>
      </c>
      <c r="DV600" s="69">
        <f t="shared" ca="1" si="900"/>
        <v>962.45654880246843</v>
      </c>
      <c r="DW600" s="69">
        <f t="shared" ca="1" si="900"/>
        <v>1167.1693843390563</v>
      </c>
      <c r="DX600" s="69">
        <f t="shared" ca="1" si="900"/>
        <v>1339.5835176824132</v>
      </c>
      <c r="DY600" s="69">
        <f t="shared" ca="1" si="900"/>
        <v>1486.937704627479</v>
      </c>
      <c r="DZ600" s="69">
        <f t="shared" ca="1" si="900"/>
        <v>1605.8927209976771</v>
      </c>
      <c r="EA600" s="69">
        <f t="shared" ca="1" si="900"/>
        <v>1686.1873570475614</v>
      </c>
      <c r="EB600" s="69">
        <f t="shared" ca="1" si="900"/>
        <v>1770.4967248999394</v>
      </c>
      <c r="EC600" s="69">
        <f t="shared" ca="1" si="900"/>
        <v>1859.0215611449362</v>
      </c>
      <c r="ED600" s="69">
        <f t="shared" ca="1" si="900"/>
        <v>1951.9726392021832</v>
      </c>
      <c r="EE600" s="69">
        <f t="shared" ca="1" si="900"/>
        <v>2049.5712711622928</v>
      </c>
      <c r="EF600" s="69">
        <f t="shared" ca="1" si="900"/>
        <v>2152.049834720407</v>
      </c>
      <c r="EG600" s="69">
        <f t="shared" ca="1" si="900"/>
        <v>2259.6523264564275</v>
      </c>
      <c r="EH600" s="69">
        <f t="shared" ca="1" si="900"/>
        <v>2372.6349427792493</v>
      </c>
      <c r="EI600" s="69">
        <f t="shared" ca="1" si="900"/>
        <v>2491.2666899182113</v>
      </c>
      <c r="EJ600" s="69">
        <f t="shared" ca="1" si="900"/>
        <v>2615.8300244141224</v>
      </c>
      <c r="EK600" s="69">
        <f t="shared" ca="1" si="900"/>
        <v>2746.6215256348287</v>
      </c>
    </row>
    <row r="601" spans="1:141" outlineLevel="2" x14ac:dyDescent="0.25">
      <c r="A601" s="90"/>
      <c r="B601" s="90"/>
      <c r="C601" s="90"/>
      <c r="D601" s="90"/>
      <c r="E601" t="s">
        <v>352</v>
      </c>
      <c r="F601" s="100"/>
      <c r="I601" s="101"/>
      <c r="J601" s="100"/>
      <c r="M601" s="101"/>
      <c r="N601" s="100"/>
      <c r="Q601" s="101"/>
      <c r="R601" s="100"/>
      <c r="U601" s="101"/>
      <c r="V601" s="100"/>
      <c r="Y601" s="101"/>
      <c r="Z601" s="100"/>
      <c r="AC601" s="101"/>
      <c r="AD601" s="100"/>
      <c r="AG601" s="101"/>
      <c r="AH601" s="100"/>
      <c r="AK601" s="101"/>
      <c r="AL601" s="100"/>
      <c r="AO601" s="101"/>
      <c r="AP601" s="102" t="str">
        <f t="shared" ref="AP601:BU601" ca="1" si="901">IF(AP$4="A","",AP603)</f>
        <v/>
      </c>
      <c r="AQ601" s="103" t="str">
        <f t="shared" ca="1" si="901"/>
        <v/>
      </c>
      <c r="AR601" s="103" t="str">
        <f t="shared" ca="1" si="901"/>
        <v/>
      </c>
      <c r="AS601" s="104" t="str">
        <f t="shared" ca="1" si="901"/>
        <v/>
      </c>
      <c r="AT601" s="102" t="str">
        <f t="shared" ca="1" si="901"/>
        <v/>
      </c>
      <c r="AU601" s="103" t="str">
        <f t="shared" ca="1" si="901"/>
        <v/>
      </c>
      <c r="AV601" s="103" t="str">
        <f t="shared" ca="1" si="901"/>
        <v/>
      </c>
      <c r="AW601" s="104">
        <f t="shared" ca="1" si="901"/>
        <v>4.8586717441974981E-3</v>
      </c>
      <c r="AX601" s="102">
        <f t="shared" ca="1" si="901"/>
        <v>4.8586717441974981E-3</v>
      </c>
      <c r="AY601" s="103">
        <f t="shared" ca="1" si="901"/>
        <v>4.8586717441974981E-3</v>
      </c>
      <c r="AZ601" s="103">
        <f t="shared" ca="1" si="901"/>
        <v>4.8586717441974981E-3</v>
      </c>
      <c r="BA601" s="104">
        <f t="shared" ca="1" si="901"/>
        <v>4.8586717441974981E-3</v>
      </c>
      <c r="BB601" s="102">
        <f t="shared" ca="1" si="901"/>
        <v>4.8586717441974981E-3</v>
      </c>
      <c r="BC601" s="103">
        <f t="shared" ca="1" si="901"/>
        <v>4.8586717441974981E-3</v>
      </c>
      <c r="BD601" s="103">
        <f t="shared" ca="1" si="901"/>
        <v>4.8586717441974981E-3</v>
      </c>
      <c r="BE601" s="104">
        <f t="shared" ca="1" si="901"/>
        <v>4.8586717441974981E-3</v>
      </c>
      <c r="BF601" s="102">
        <f t="shared" ca="1" si="901"/>
        <v>4.8586717441974981E-3</v>
      </c>
      <c r="BG601" s="103">
        <f t="shared" ca="1" si="901"/>
        <v>4.8586717441974981E-3</v>
      </c>
      <c r="BH601" s="103">
        <f t="shared" ca="1" si="901"/>
        <v>4.8586717441974981E-3</v>
      </c>
      <c r="BI601" s="104">
        <f t="shared" ca="1" si="901"/>
        <v>4.8586717441974981E-3</v>
      </c>
      <c r="BJ601" s="102">
        <f t="shared" ca="1" si="901"/>
        <v>4.8586717441974981E-3</v>
      </c>
      <c r="BK601" s="103">
        <f t="shared" ca="1" si="901"/>
        <v>4.8586717441974981E-3</v>
      </c>
      <c r="BL601" s="103">
        <f t="shared" ca="1" si="901"/>
        <v>4.8586717441974981E-3</v>
      </c>
      <c r="BM601" s="104">
        <f t="shared" ca="1" si="901"/>
        <v>4.8586717441974981E-3</v>
      </c>
      <c r="BN601" s="102">
        <f t="shared" ca="1" si="901"/>
        <v>4.8586717441974981E-3</v>
      </c>
      <c r="BO601" s="103">
        <f t="shared" ca="1" si="901"/>
        <v>4.8586717441974981E-3</v>
      </c>
      <c r="BP601" s="103">
        <f t="shared" ca="1" si="901"/>
        <v>4.8586717441974981E-3</v>
      </c>
      <c r="BQ601" s="104">
        <f t="shared" ca="1" si="901"/>
        <v>4.8586717441974981E-3</v>
      </c>
      <c r="BR601" s="102">
        <f t="shared" ca="1" si="901"/>
        <v>4.8586717441974981E-3</v>
      </c>
      <c r="BS601" s="103">
        <f t="shared" ca="1" si="901"/>
        <v>4.8586717441974981E-3</v>
      </c>
      <c r="BT601" s="103">
        <f t="shared" ca="1" si="901"/>
        <v>4.8586717441974981E-3</v>
      </c>
      <c r="BU601" s="104">
        <f t="shared" ca="1" si="901"/>
        <v>4.8586717441974981E-3</v>
      </c>
      <c r="BV601" s="102">
        <f t="shared" ref="BV601:DA601" ca="1" si="902">IF(BV$4="A","",BV603)</f>
        <v>4.8586717441974981E-3</v>
      </c>
      <c r="BW601" s="103">
        <f t="shared" ca="1" si="902"/>
        <v>4.8586717441974981E-3</v>
      </c>
      <c r="BX601" s="103">
        <f t="shared" ca="1" si="902"/>
        <v>4.8586717441974981E-3</v>
      </c>
      <c r="BY601" s="104">
        <f t="shared" ca="1" si="902"/>
        <v>4.8586717441974981E-3</v>
      </c>
      <c r="BZ601" s="102">
        <f t="shared" ca="1" si="902"/>
        <v>4.8586717441974981E-3</v>
      </c>
      <c r="CA601" s="103">
        <f t="shared" ca="1" si="902"/>
        <v>4.8586717441974981E-3</v>
      </c>
      <c r="CB601" s="103">
        <f t="shared" ca="1" si="902"/>
        <v>4.8586717441974981E-3</v>
      </c>
      <c r="CC601" s="104">
        <f t="shared" ca="1" si="902"/>
        <v>4.8586717441974981E-3</v>
      </c>
      <c r="CD601" s="102">
        <f t="shared" ca="1" si="902"/>
        <v>4.8586717441974981E-3</v>
      </c>
      <c r="CE601" s="103">
        <f t="shared" ca="1" si="902"/>
        <v>4.8586717441974981E-3</v>
      </c>
      <c r="CF601" s="103">
        <f t="shared" ca="1" si="902"/>
        <v>4.8586717441974981E-3</v>
      </c>
      <c r="CG601" s="104">
        <f t="shared" ca="1" si="902"/>
        <v>4.8586717441974981E-3</v>
      </c>
      <c r="CH601" s="102">
        <f t="shared" ca="1" si="902"/>
        <v>4.8586717441974981E-3</v>
      </c>
      <c r="CI601" s="103">
        <f t="shared" ca="1" si="902"/>
        <v>4.8586717441974981E-3</v>
      </c>
      <c r="CJ601" s="103">
        <f t="shared" ca="1" si="902"/>
        <v>4.8586717441974981E-3</v>
      </c>
      <c r="CK601" s="104">
        <f t="shared" ca="1" si="902"/>
        <v>4.8586717441974981E-3</v>
      </c>
      <c r="CL601" s="102">
        <f t="shared" ca="1" si="902"/>
        <v>4.8586717441974981E-3</v>
      </c>
      <c r="CM601" s="103">
        <f t="shared" ca="1" si="902"/>
        <v>4.8586717441974981E-3</v>
      </c>
      <c r="CN601" s="103">
        <f t="shared" ca="1" si="902"/>
        <v>4.8586717441974981E-3</v>
      </c>
      <c r="CO601" s="104">
        <f t="shared" ca="1" si="902"/>
        <v>4.8586717441974981E-3</v>
      </c>
      <c r="CP601" s="102">
        <f t="shared" ca="1" si="902"/>
        <v>4.8586717441974981E-3</v>
      </c>
      <c r="CQ601" s="103">
        <f t="shared" ca="1" si="902"/>
        <v>4.8586717441974981E-3</v>
      </c>
      <c r="CR601" s="103">
        <f t="shared" ca="1" si="902"/>
        <v>4.8586717441974981E-3</v>
      </c>
      <c r="CS601" s="104">
        <f t="shared" ca="1" si="902"/>
        <v>4.8586717441974981E-3</v>
      </c>
      <c r="CT601" s="102">
        <f t="shared" ca="1" si="902"/>
        <v>4.8586717441974981E-3</v>
      </c>
      <c r="CU601" s="103">
        <f t="shared" ca="1" si="902"/>
        <v>4.8586717441974981E-3</v>
      </c>
      <c r="CV601" s="103">
        <f t="shared" ca="1" si="902"/>
        <v>4.8586717441974981E-3</v>
      </c>
      <c r="CW601" s="104">
        <f t="shared" ca="1" si="902"/>
        <v>4.8586717441974981E-3</v>
      </c>
      <c r="CX601" s="102">
        <f t="shared" ca="1" si="902"/>
        <v>4.8586717441974981E-3</v>
      </c>
      <c r="CY601" s="103">
        <f t="shared" ca="1" si="902"/>
        <v>4.8586717441974981E-3</v>
      </c>
      <c r="CZ601" s="103">
        <f t="shared" ca="1" si="902"/>
        <v>4.8586717441974981E-3</v>
      </c>
      <c r="DA601" s="104">
        <f t="shared" ca="1" si="902"/>
        <v>4.8586717441974981E-3</v>
      </c>
      <c r="DB601" s="102">
        <f t="shared" ref="DB601:DI601" ca="1" si="903">IF(DB$4="A","",DB603)</f>
        <v>4.8586717441974981E-3</v>
      </c>
      <c r="DC601" s="103">
        <f t="shared" ca="1" si="903"/>
        <v>4.8586717441974981E-3</v>
      </c>
      <c r="DD601" s="103">
        <f t="shared" ca="1" si="903"/>
        <v>4.8586717441974981E-3</v>
      </c>
      <c r="DE601" s="104">
        <f t="shared" ca="1" si="903"/>
        <v>4.8586717441974981E-3</v>
      </c>
      <c r="DF601" s="102">
        <f t="shared" ca="1" si="903"/>
        <v>4.8586717441974981E-3</v>
      </c>
      <c r="DG601" s="103">
        <f t="shared" ca="1" si="903"/>
        <v>4.8586717441974981E-3</v>
      </c>
      <c r="DH601" s="103">
        <f t="shared" ca="1" si="903"/>
        <v>4.8586717441974981E-3</v>
      </c>
      <c r="DI601" s="104">
        <f t="shared" ca="1" si="903"/>
        <v>4.8586717441974981E-3</v>
      </c>
      <c r="DT601" s="103">
        <f t="shared" ref="DT601:EK601" ca="1" si="904">IF(ISERROR(DT600/DT$139),"",DT600/DT$139)</f>
        <v>4.8586717441974981E-3</v>
      </c>
      <c r="DU601" s="103">
        <f t="shared" ca="1" si="904"/>
        <v>4.8586717441974981E-3</v>
      </c>
      <c r="DV601" s="103">
        <f t="shared" ca="1" si="904"/>
        <v>4.8586717441974981E-3</v>
      </c>
      <c r="DW601" s="103">
        <f t="shared" ca="1" si="904"/>
        <v>4.8586717441974981E-3</v>
      </c>
      <c r="DX601" s="103">
        <f t="shared" ca="1" si="904"/>
        <v>4.8586717441974981E-3</v>
      </c>
      <c r="DY601" s="103">
        <f t="shared" ca="1" si="904"/>
        <v>4.8586717441974981E-3</v>
      </c>
      <c r="DZ601" s="103">
        <f t="shared" ca="1" si="904"/>
        <v>4.8586717441974981E-3</v>
      </c>
      <c r="EA601" s="103">
        <f t="shared" ca="1" si="904"/>
        <v>4.8586717441974981E-3</v>
      </c>
      <c r="EB601" s="103">
        <f t="shared" ca="1" si="904"/>
        <v>4.8586717441974981E-3</v>
      </c>
      <c r="EC601" s="103">
        <f t="shared" ca="1" si="904"/>
        <v>4.8586717441974981E-3</v>
      </c>
      <c r="ED601" s="103">
        <f t="shared" ca="1" si="904"/>
        <v>4.8586717441974981E-3</v>
      </c>
      <c r="EE601" s="103">
        <f t="shared" ca="1" si="904"/>
        <v>4.8586717441974981E-3</v>
      </c>
      <c r="EF601" s="103">
        <f t="shared" ca="1" si="904"/>
        <v>4.8586717441974981E-3</v>
      </c>
      <c r="EG601" s="103">
        <f t="shared" ca="1" si="904"/>
        <v>4.8586717441974981E-3</v>
      </c>
      <c r="EH601" s="103">
        <f t="shared" ca="1" si="904"/>
        <v>4.8586717441974981E-3</v>
      </c>
      <c r="EI601" s="103">
        <f t="shared" ca="1" si="904"/>
        <v>4.8586717441974981E-3</v>
      </c>
      <c r="EJ601" s="103">
        <f t="shared" ca="1" si="904"/>
        <v>4.8586717441974981E-3</v>
      </c>
      <c r="EK601" s="103">
        <f t="shared" ca="1" si="904"/>
        <v>4.8586717441974981E-3</v>
      </c>
    </row>
    <row r="602" spans="1:141" outlineLevel="2" x14ac:dyDescent="0.25">
      <c r="A602" s="90"/>
      <c r="B602" s="90"/>
      <c r="C602" s="90"/>
      <c r="D602" s="90"/>
      <c r="F602" s="100"/>
      <c r="I602" s="101"/>
      <c r="J602" s="100"/>
      <c r="M602" s="101"/>
      <c r="N602" s="100"/>
      <c r="Q602" s="101"/>
      <c r="R602" s="100"/>
      <c r="U602" s="101"/>
      <c r="V602" s="100"/>
      <c r="Y602" s="101"/>
      <c r="Z602" s="100"/>
      <c r="AC602" s="101"/>
      <c r="AD602" s="100"/>
      <c r="AG602" s="101"/>
      <c r="AH602" s="100"/>
      <c r="AK602" s="101"/>
      <c r="AL602" s="100"/>
      <c r="AO602" s="101"/>
      <c r="AP602" s="102"/>
      <c r="AQ602" s="103"/>
      <c r="AR602" s="103"/>
      <c r="AS602" s="104"/>
      <c r="AT602" s="102"/>
      <c r="AU602" s="103"/>
      <c r="AV602" s="103"/>
      <c r="AW602" s="104"/>
      <c r="AX602" s="102"/>
      <c r="AY602" s="103"/>
      <c r="AZ602" s="103"/>
      <c r="BA602" s="104"/>
      <c r="BB602" s="102"/>
      <c r="BC602" s="103"/>
      <c r="BD602" s="103"/>
      <c r="BE602" s="104"/>
      <c r="BF602" s="102"/>
      <c r="BG602" s="103"/>
      <c r="BH602" s="103"/>
      <c r="BI602" s="104"/>
      <c r="BJ602" s="102"/>
      <c r="BK602" s="103"/>
      <c r="BL602" s="103"/>
      <c r="BM602" s="104"/>
      <c r="BN602" s="102"/>
      <c r="BO602" s="103"/>
      <c r="BP602" s="103"/>
      <c r="BQ602" s="104"/>
      <c r="BR602" s="102"/>
      <c r="BS602" s="103"/>
      <c r="BT602" s="103"/>
      <c r="BU602" s="104"/>
      <c r="BV602" s="102"/>
      <c r="BW602" s="103"/>
      <c r="BX602" s="103"/>
      <c r="BY602" s="104"/>
      <c r="BZ602" s="102"/>
      <c r="CA602" s="103"/>
      <c r="CB602" s="103"/>
      <c r="CC602" s="104"/>
      <c r="CD602" s="102"/>
      <c r="CE602" s="103"/>
      <c r="CF602" s="103"/>
      <c r="CG602" s="104"/>
      <c r="CH602" s="102"/>
      <c r="CI602" s="103"/>
      <c r="CJ602" s="103"/>
      <c r="CK602" s="104"/>
      <c r="CL602" s="102"/>
      <c r="CM602" s="103"/>
      <c r="CN602" s="103"/>
      <c r="CO602" s="104"/>
      <c r="CP602" s="102"/>
      <c r="CQ602" s="103"/>
      <c r="CR602" s="103"/>
      <c r="CS602" s="104"/>
      <c r="CT602" s="102"/>
      <c r="CU602" s="103"/>
      <c r="CV602" s="103"/>
      <c r="CW602" s="104"/>
      <c r="CX602" s="102"/>
      <c r="CY602" s="103"/>
      <c r="CZ602" s="103"/>
      <c r="DA602" s="104"/>
      <c r="DB602" s="102"/>
      <c r="DC602" s="103"/>
      <c r="DD602" s="103"/>
      <c r="DE602" s="104"/>
      <c r="DF602" s="102"/>
      <c r="DG602" s="103"/>
      <c r="DH602" s="103"/>
      <c r="DI602" s="104"/>
    </row>
    <row r="603" spans="1:141" outlineLevel="2" x14ac:dyDescent="0.25">
      <c r="A603" s="90"/>
      <c r="B603" s="90"/>
      <c r="C603" s="90"/>
      <c r="D603" s="90"/>
      <c r="E603" s="36" t="str">
        <f>CONCATENATE(E601," selected driver: ",$J$8," (",$J$9,")")</f>
        <v>% revenue (annualized) selected driver: Default (Annual)</v>
      </c>
      <c r="F603" s="100"/>
      <c r="I603" s="101"/>
      <c r="J603" s="100"/>
      <c r="M603" s="101"/>
      <c r="N603" s="100"/>
      <c r="Q603" s="101"/>
      <c r="R603" s="100"/>
      <c r="U603" s="101"/>
      <c r="V603" s="100"/>
      <c r="Y603" s="101"/>
      <c r="Z603" s="100"/>
      <c r="AC603" s="101"/>
      <c r="AD603" s="100"/>
      <c r="AG603" s="101"/>
      <c r="AH603" s="100"/>
      <c r="AK603" s="101"/>
      <c r="AL603" s="100"/>
      <c r="AO603" s="101"/>
      <c r="AP603" s="126" cm="1">
        <f t="array" ref="AP603">IF($I$9=1,AP605,INDEX($DT605:$EK605,,MATCH(CONCATENATE("FY ",RIGHT(AP$3,4)),$DT$3:$EK$3,0)))</f>
        <v>0</v>
      </c>
      <c r="AQ603" s="127" cm="1">
        <f t="array" ref="AQ603">IF($I$9=1,AQ605,INDEX($DT605:$EK605,,MATCH(CONCATENATE("FY ",RIGHT(AQ$3,4)),$DT$3:$EK$3,0)))</f>
        <v>0</v>
      </c>
      <c r="AR603" s="127" cm="1">
        <f t="array" ref="AR603">IF($I$9=1,AR605,INDEX($DT605:$EK605,,MATCH(CONCATENATE("FY ",RIGHT(AR$3,4)),$DT$3:$EK$3,0)))</f>
        <v>0</v>
      </c>
      <c r="AS603" s="128" cm="1">
        <f t="array" ref="AS603">IF($I$9=1,AS605,INDEX($DT605:$EK605,,MATCH(CONCATENATE("FY ",RIGHT(AS$3,4)),$DT$3:$EK$3,0)))</f>
        <v>0</v>
      </c>
      <c r="AT603" s="126" cm="1">
        <f t="array" aca="1" ref="AT603" ca="1">IF($I$9=1,AT605,INDEX($DT605:$EK605,,MATCH(CONCATENATE("FY ",RIGHT(AT$3,4)),$DT$3:$EK$3,0)))</f>
        <v>4.8586717441974981E-3</v>
      </c>
      <c r="AU603" s="127" cm="1">
        <f t="array" aca="1" ref="AU603" ca="1">IF($I$9=1,AU605,INDEX($DT605:$EK605,,MATCH(CONCATENATE("FY ",RIGHT(AU$3,4)),$DT$3:$EK$3,0)))</f>
        <v>4.8586717441974981E-3</v>
      </c>
      <c r="AV603" s="127" cm="1">
        <f t="array" aca="1" ref="AV603" ca="1">IF($I$9=1,AV605,INDEX($DT605:$EK605,,MATCH(CONCATENATE("FY ",RIGHT(AV$3,4)),$DT$3:$EK$3,0)))</f>
        <v>4.8586717441974981E-3</v>
      </c>
      <c r="AW603" s="128" cm="1">
        <f t="array" aca="1" ref="AW603" ca="1">IF($I$9=1,AW605,INDEX($DT605:$EK605,,MATCH(CONCATENATE("FY ",RIGHT(AW$3,4)),$DT$3:$EK$3,0)))</f>
        <v>4.8586717441974981E-3</v>
      </c>
      <c r="AX603" s="126" cm="1">
        <f t="array" aca="1" ref="AX603" ca="1">IF($I$9=1,AX605,INDEX($DT605:$EK605,,MATCH(CONCATENATE("FY ",RIGHT(AX$3,4)),$DT$3:$EK$3,0)))</f>
        <v>4.8586717441974981E-3</v>
      </c>
      <c r="AY603" s="127" cm="1">
        <f t="array" aca="1" ref="AY603" ca="1">IF($I$9=1,AY605,INDEX($DT605:$EK605,,MATCH(CONCATENATE("FY ",RIGHT(AY$3,4)),$DT$3:$EK$3,0)))</f>
        <v>4.8586717441974981E-3</v>
      </c>
      <c r="AZ603" s="127" cm="1">
        <f t="array" aca="1" ref="AZ603" ca="1">IF($I$9=1,AZ605,INDEX($DT605:$EK605,,MATCH(CONCATENATE("FY ",RIGHT(AZ$3,4)),$DT$3:$EK$3,0)))</f>
        <v>4.8586717441974981E-3</v>
      </c>
      <c r="BA603" s="128" cm="1">
        <f t="array" aca="1" ref="BA603" ca="1">IF($I$9=1,BA605,INDEX($DT605:$EK605,,MATCH(CONCATENATE("FY ",RIGHT(BA$3,4)),$DT$3:$EK$3,0)))</f>
        <v>4.8586717441974981E-3</v>
      </c>
      <c r="BB603" s="126" cm="1">
        <f t="array" aca="1" ref="BB603" ca="1">IF($I$9=1,BB605,INDEX($DT605:$EK605,,MATCH(CONCATENATE("FY ",RIGHT(BB$3,4)),$DT$3:$EK$3,0)))</f>
        <v>4.8586717441974981E-3</v>
      </c>
      <c r="BC603" s="127" cm="1">
        <f t="array" aca="1" ref="BC603" ca="1">IF($I$9=1,BC605,INDEX($DT605:$EK605,,MATCH(CONCATENATE("FY ",RIGHT(BC$3,4)),$DT$3:$EK$3,0)))</f>
        <v>4.8586717441974981E-3</v>
      </c>
      <c r="BD603" s="127" cm="1">
        <f t="array" aca="1" ref="BD603" ca="1">IF($I$9=1,BD605,INDEX($DT605:$EK605,,MATCH(CONCATENATE("FY ",RIGHT(BD$3,4)),$DT$3:$EK$3,0)))</f>
        <v>4.8586717441974981E-3</v>
      </c>
      <c r="BE603" s="128" cm="1">
        <f t="array" aca="1" ref="BE603" ca="1">IF($I$9=1,BE605,INDEX($DT605:$EK605,,MATCH(CONCATENATE("FY ",RIGHT(BE$3,4)),$DT$3:$EK$3,0)))</f>
        <v>4.8586717441974981E-3</v>
      </c>
      <c r="BF603" s="126" cm="1">
        <f t="array" aca="1" ref="BF603" ca="1">IF($I$9=1,BF605,INDEX($DT605:$EK605,,MATCH(CONCATENATE("FY ",RIGHT(BF$3,4)),$DT$3:$EK$3,0)))</f>
        <v>4.8586717441974981E-3</v>
      </c>
      <c r="BG603" s="127" cm="1">
        <f t="array" aca="1" ref="BG603" ca="1">IF($I$9=1,BG605,INDEX($DT605:$EK605,,MATCH(CONCATENATE("FY ",RIGHT(BG$3,4)),$DT$3:$EK$3,0)))</f>
        <v>4.8586717441974981E-3</v>
      </c>
      <c r="BH603" s="127" cm="1">
        <f t="array" aca="1" ref="BH603" ca="1">IF($I$9=1,BH605,INDEX($DT605:$EK605,,MATCH(CONCATENATE("FY ",RIGHT(BH$3,4)),$DT$3:$EK$3,0)))</f>
        <v>4.8586717441974981E-3</v>
      </c>
      <c r="BI603" s="128" cm="1">
        <f t="array" aca="1" ref="BI603" ca="1">IF($I$9=1,BI605,INDEX($DT605:$EK605,,MATCH(CONCATENATE("FY ",RIGHT(BI$3,4)),$DT$3:$EK$3,0)))</f>
        <v>4.8586717441974981E-3</v>
      </c>
      <c r="BJ603" s="126" cm="1">
        <f t="array" aca="1" ref="BJ603" ca="1">IF($I$9=1,BJ605,INDEX($DT605:$EK605,,MATCH(CONCATENATE("FY ",RIGHT(BJ$3,4)),$DT$3:$EK$3,0)))</f>
        <v>4.8586717441974981E-3</v>
      </c>
      <c r="BK603" s="127" cm="1">
        <f t="array" aca="1" ref="BK603" ca="1">IF($I$9=1,BK605,INDEX($DT605:$EK605,,MATCH(CONCATENATE("FY ",RIGHT(BK$3,4)),$DT$3:$EK$3,0)))</f>
        <v>4.8586717441974981E-3</v>
      </c>
      <c r="BL603" s="127" cm="1">
        <f t="array" aca="1" ref="BL603" ca="1">IF($I$9=1,BL605,INDEX($DT605:$EK605,,MATCH(CONCATENATE("FY ",RIGHT(BL$3,4)),$DT$3:$EK$3,0)))</f>
        <v>4.8586717441974981E-3</v>
      </c>
      <c r="BM603" s="128" cm="1">
        <f t="array" aca="1" ref="BM603" ca="1">IF($I$9=1,BM605,INDEX($DT605:$EK605,,MATCH(CONCATENATE("FY ",RIGHT(BM$3,4)),$DT$3:$EK$3,0)))</f>
        <v>4.8586717441974981E-3</v>
      </c>
      <c r="BN603" s="126" cm="1">
        <f t="array" aca="1" ref="BN603" ca="1">IF($I$9=1,BN605,INDEX($DT605:$EK605,,MATCH(CONCATENATE("FY ",RIGHT(BN$3,4)),$DT$3:$EK$3,0)))</f>
        <v>4.8586717441974981E-3</v>
      </c>
      <c r="BO603" s="127" cm="1">
        <f t="array" aca="1" ref="BO603" ca="1">IF($I$9=1,BO605,INDEX($DT605:$EK605,,MATCH(CONCATENATE("FY ",RIGHT(BO$3,4)),$DT$3:$EK$3,0)))</f>
        <v>4.8586717441974981E-3</v>
      </c>
      <c r="BP603" s="127" cm="1">
        <f t="array" aca="1" ref="BP603" ca="1">IF($I$9=1,BP605,INDEX($DT605:$EK605,,MATCH(CONCATENATE("FY ",RIGHT(BP$3,4)),$DT$3:$EK$3,0)))</f>
        <v>4.8586717441974981E-3</v>
      </c>
      <c r="BQ603" s="128" cm="1">
        <f t="array" aca="1" ref="BQ603" ca="1">IF($I$9=1,BQ605,INDEX($DT605:$EK605,,MATCH(CONCATENATE("FY ",RIGHT(BQ$3,4)),$DT$3:$EK$3,0)))</f>
        <v>4.8586717441974981E-3</v>
      </c>
      <c r="BR603" s="126" cm="1">
        <f t="array" aca="1" ref="BR603" ca="1">IF($I$9=1,BR605,INDEX($DT605:$EK605,,MATCH(CONCATENATE("FY ",RIGHT(BR$3,4)),$DT$3:$EK$3,0)))</f>
        <v>4.8586717441974981E-3</v>
      </c>
      <c r="BS603" s="127" cm="1">
        <f t="array" aca="1" ref="BS603" ca="1">IF($I$9=1,BS605,INDEX($DT605:$EK605,,MATCH(CONCATENATE("FY ",RIGHT(BS$3,4)),$DT$3:$EK$3,0)))</f>
        <v>4.8586717441974981E-3</v>
      </c>
      <c r="BT603" s="127" cm="1">
        <f t="array" aca="1" ref="BT603" ca="1">IF($I$9=1,BT605,INDEX($DT605:$EK605,,MATCH(CONCATENATE("FY ",RIGHT(BT$3,4)),$DT$3:$EK$3,0)))</f>
        <v>4.8586717441974981E-3</v>
      </c>
      <c r="BU603" s="128" cm="1">
        <f t="array" aca="1" ref="BU603" ca="1">IF($I$9=1,BU605,INDEX($DT605:$EK605,,MATCH(CONCATENATE("FY ",RIGHT(BU$3,4)),$DT$3:$EK$3,0)))</f>
        <v>4.8586717441974981E-3</v>
      </c>
      <c r="BV603" s="126" cm="1">
        <f t="array" aca="1" ref="BV603" ca="1">IF($I$9=1,BV605,INDEX($DT605:$EK605,,MATCH(CONCATENATE("FY ",RIGHT(BV$3,4)),$DT$3:$EK$3,0)))</f>
        <v>4.8586717441974981E-3</v>
      </c>
      <c r="BW603" s="127" cm="1">
        <f t="array" aca="1" ref="BW603" ca="1">IF($I$9=1,BW605,INDEX($DT605:$EK605,,MATCH(CONCATENATE("FY ",RIGHT(BW$3,4)),$DT$3:$EK$3,0)))</f>
        <v>4.8586717441974981E-3</v>
      </c>
      <c r="BX603" s="127" cm="1">
        <f t="array" aca="1" ref="BX603" ca="1">IF($I$9=1,BX605,INDEX($DT605:$EK605,,MATCH(CONCATENATE("FY ",RIGHT(BX$3,4)),$DT$3:$EK$3,0)))</f>
        <v>4.8586717441974981E-3</v>
      </c>
      <c r="BY603" s="128" cm="1">
        <f t="array" aca="1" ref="BY603" ca="1">IF($I$9=1,BY605,INDEX($DT605:$EK605,,MATCH(CONCATENATE("FY ",RIGHT(BY$3,4)),$DT$3:$EK$3,0)))</f>
        <v>4.8586717441974981E-3</v>
      </c>
      <c r="BZ603" s="126" cm="1">
        <f t="array" aca="1" ref="BZ603" ca="1">IF($I$9=1,BZ605,INDEX($DT605:$EK605,,MATCH(CONCATENATE("FY ",RIGHT(BZ$3,4)),$DT$3:$EK$3,0)))</f>
        <v>4.8586717441974981E-3</v>
      </c>
      <c r="CA603" s="127" cm="1">
        <f t="array" aca="1" ref="CA603" ca="1">IF($I$9=1,CA605,INDEX($DT605:$EK605,,MATCH(CONCATENATE("FY ",RIGHT(CA$3,4)),$DT$3:$EK$3,0)))</f>
        <v>4.8586717441974981E-3</v>
      </c>
      <c r="CB603" s="127" cm="1">
        <f t="array" aca="1" ref="CB603" ca="1">IF($I$9=1,CB605,INDEX($DT605:$EK605,,MATCH(CONCATENATE("FY ",RIGHT(CB$3,4)),$DT$3:$EK$3,0)))</f>
        <v>4.8586717441974981E-3</v>
      </c>
      <c r="CC603" s="128" cm="1">
        <f t="array" aca="1" ref="CC603" ca="1">IF($I$9=1,CC605,INDEX($DT605:$EK605,,MATCH(CONCATENATE("FY ",RIGHT(CC$3,4)),$DT$3:$EK$3,0)))</f>
        <v>4.8586717441974981E-3</v>
      </c>
      <c r="CD603" s="126" cm="1">
        <f t="array" aca="1" ref="CD603" ca="1">IF($I$9=1,CD605,INDEX($DT605:$EK605,,MATCH(CONCATENATE("FY ",RIGHT(CD$3,4)),$DT$3:$EK$3,0)))</f>
        <v>4.8586717441974981E-3</v>
      </c>
      <c r="CE603" s="127" cm="1">
        <f t="array" aca="1" ref="CE603" ca="1">IF($I$9=1,CE605,INDEX($DT605:$EK605,,MATCH(CONCATENATE("FY ",RIGHT(CE$3,4)),$DT$3:$EK$3,0)))</f>
        <v>4.8586717441974981E-3</v>
      </c>
      <c r="CF603" s="127" cm="1">
        <f t="array" aca="1" ref="CF603" ca="1">IF($I$9=1,CF605,INDEX($DT605:$EK605,,MATCH(CONCATENATE("FY ",RIGHT(CF$3,4)),$DT$3:$EK$3,0)))</f>
        <v>4.8586717441974981E-3</v>
      </c>
      <c r="CG603" s="128" cm="1">
        <f t="array" aca="1" ref="CG603" ca="1">IF($I$9=1,CG605,INDEX($DT605:$EK605,,MATCH(CONCATENATE("FY ",RIGHT(CG$3,4)),$DT$3:$EK$3,0)))</f>
        <v>4.8586717441974981E-3</v>
      </c>
      <c r="CH603" s="126" cm="1">
        <f t="array" aca="1" ref="CH603" ca="1">IF($I$9=1,CH605,INDEX($DT605:$EK605,,MATCH(CONCATENATE("FY ",RIGHT(CH$3,4)),$DT$3:$EK$3,0)))</f>
        <v>4.8586717441974981E-3</v>
      </c>
      <c r="CI603" s="127" cm="1">
        <f t="array" aca="1" ref="CI603" ca="1">IF($I$9=1,CI605,INDEX($DT605:$EK605,,MATCH(CONCATENATE("FY ",RIGHT(CI$3,4)),$DT$3:$EK$3,0)))</f>
        <v>4.8586717441974981E-3</v>
      </c>
      <c r="CJ603" s="127" cm="1">
        <f t="array" aca="1" ref="CJ603" ca="1">IF($I$9=1,CJ605,INDEX($DT605:$EK605,,MATCH(CONCATENATE("FY ",RIGHT(CJ$3,4)),$DT$3:$EK$3,0)))</f>
        <v>4.8586717441974981E-3</v>
      </c>
      <c r="CK603" s="128" cm="1">
        <f t="array" aca="1" ref="CK603" ca="1">IF($I$9=1,CK605,INDEX($DT605:$EK605,,MATCH(CONCATENATE("FY ",RIGHT(CK$3,4)),$DT$3:$EK$3,0)))</f>
        <v>4.8586717441974981E-3</v>
      </c>
      <c r="CL603" s="126" cm="1">
        <f t="array" aca="1" ref="CL603" ca="1">IF($I$9=1,CL605,INDEX($DT605:$EK605,,MATCH(CONCATENATE("FY ",RIGHT(CL$3,4)),$DT$3:$EK$3,0)))</f>
        <v>4.8586717441974981E-3</v>
      </c>
      <c r="CM603" s="127" cm="1">
        <f t="array" aca="1" ref="CM603" ca="1">IF($I$9=1,CM605,INDEX($DT605:$EK605,,MATCH(CONCATENATE("FY ",RIGHT(CM$3,4)),$DT$3:$EK$3,0)))</f>
        <v>4.8586717441974981E-3</v>
      </c>
      <c r="CN603" s="127" cm="1">
        <f t="array" aca="1" ref="CN603" ca="1">IF($I$9=1,CN605,INDEX($DT605:$EK605,,MATCH(CONCATENATE("FY ",RIGHT(CN$3,4)),$DT$3:$EK$3,0)))</f>
        <v>4.8586717441974981E-3</v>
      </c>
      <c r="CO603" s="128" cm="1">
        <f t="array" aca="1" ref="CO603" ca="1">IF($I$9=1,CO605,INDEX($DT605:$EK605,,MATCH(CONCATENATE("FY ",RIGHT(CO$3,4)),$DT$3:$EK$3,0)))</f>
        <v>4.8586717441974981E-3</v>
      </c>
      <c r="CP603" s="126" cm="1">
        <f t="array" aca="1" ref="CP603" ca="1">IF($I$9=1,CP605,INDEX($DT605:$EK605,,MATCH(CONCATENATE("FY ",RIGHT(CP$3,4)),$DT$3:$EK$3,0)))</f>
        <v>4.8586717441974981E-3</v>
      </c>
      <c r="CQ603" s="127" cm="1">
        <f t="array" aca="1" ref="CQ603" ca="1">IF($I$9=1,CQ605,INDEX($DT605:$EK605,,MATCH(CONCATENATE("FY ",RIGHT(CQ$3,4)),$DT$3:$EK$3,0)))</f>
        <v>4.8586717441974981E-3</v>
      </c>
      <c r="CR603" s="127" cm="1">
        <f t="array" aca="1" ref="CR603" ca="1">IF($I$9=1,CR605,INDEX($DT605:$EK605,,MATCH(CONCATENATE("FY ",RIGHT(CR$3,4)),$DT$3:$EK$3,0)))</f>
        <v>4.8586717441974981E-3</v>
      </c>
      <c r="CS603" s="128" cm="1">
        <f t="array" aca="1" ref="CS603" ca="1">IF($I$9=1,CS605,INDEX($DT605:$EK605,,MATCH(CONCATENATE("FY ",RIGHT(CS$3,4)),$DT$3:$EK$3,0)))</f>
        <v>4.8586717441974981E-3</v>
      </c>
      <c r="CT603" s="126" cm="1">
        <f t="array" aca="1" ref="CT603" ca="1">IF($I$9=1,CT605,INDEX($DT605:$EK605,,MATCH(CONCATENATE("FY ",RIGHT(CT$3,4)),$DT$3:$EK$3,0)))</f>
        <v>4.8586717441974981E-3</v>
      </c>
      <c r="CU603" s="127" cm="1">
        <f t="array" aca="1" ref="CU603" ca="1">IF($I$9=1,CU605,INDEX($DT605:$EK605,,MATCH(CONCATENATE("FY ",RIGHT(CU$3,4)),$DT$3:$EK$3,0)))</f>
        <v>4.8586717441974981E-3</v>
      </c>
      <c r="CV603" s="127" cm="1">
        <f t="array" aca="1" ref="CV603" ca="1">IF($I$9=1,CV605,INDEX($DT605:$EK605,,MATCH(CONCATENATE("FY ",RIGHT(CV$3,4)),$DT$3:$EK$3,0)))</f>
        <v>4.8586717441974981E-3</v>
      </c>
      <c r="CW603" s="128" cm="1">
        <f t="array" aca="1" ref="CW603" ca="1">IF($I$9=1,CW605,INDEX($DT605:$EK605,,MATCH(CONCATENATE("FY ",RIGHT(CW$3,4)),$DT$3:$EK$3,0)))</f>
        <v>4.8586717441974981E-3</v>
      </c>
      <c r="CX603" s="126" cm="1">
        <f t="array" aca="1" ref="CX603" ca="1">IF($I$9=1,CX605,INDEX($DT605:$EK605,,MATCH(CONCATENATE("FY ",RIGHT(CX$3,4)),$DT$3:$EK$3,0)))</f>
        <v>4.8586717441974981E-3</v>
      </c>
      <c r="CY603" s="127" cm="1">
        <f t="array" aca="1" ref="CY603" ca="1">IF($I$9=1,CY605,INDEX($DT605:$EK605,,MATCH(CONCATENATE("FY ",RIGHT(CY$3,4)),$DT$3:$EK$3,0)))</f>
        <v>4.8586717441974981E-3</v>
      </c>
      <c r="CZ603" s="127" cm="1">
        <f t="array" aca="1" ref="CZ603" ca="1">IF($I$9=1,CZ605,INDEX($DT605:$EK605,,MATCH(CONCATENATE("FY ",RIGHT(CZ$3,4)),$DT$3:$EK$3,0)))</f>
        <v>4.8586717441974981E-3</v>
      </c>
      <c r="DA603" s="128" cm="1">
        <f t="array" aca="1" ref="DA603" ca="1">IF($I$9=1,DA605,INDEX($DT605:$EK605,,MATCH(CONCATENATE("FY ",RIGHT(DA$3,4)),$DT$3:$EK$3,0)))</f>
        <v>4.8586717441974981E-3</v>
      </c>
      <c r="DB603" s="126" cm="1">
        <f t="array" aca="1" ref="DB603" ca="1">IF($I$9=1,DB605,INDEX($DT605:$EK605,,MATCH(CONCATENATE("FY ",RIGHT(DB$3,4)),$DT$3:$EK$3,0)))</f>
        <v>4.8586717441974981E-3</v>
      </c>
      <c r="DC603" s="127" cm="1">
        <f t="array" aca="1" ref="DC603" ca="1">IF($I$9=1,DC605,INDEX($DT605:$EK605,,MATCH(CONCATENATE("FY ",RIGHT(DC$3,4)),$DT$3:$EK$3,0)))</f>
        <v>4.8586717441974981E-3</v>
      </c>
      <c r="DD603" s="127" cm="1">
        <f t="array" aca="1" ref="DD603" ca="1">IF($I$9=1,DD605,INDEX($DT605:$EK605,,MATCH(CONCATENATE("FY ",RIGHT(DD$3,4)),$DT$3:$EK$3,0)))</f>
        <v>4.8586717441974981E-3</v>
      </c>
      <c r="DE603" s="128" cm="1">
        <f t="array" aca="1" ref="DE603" ca="1">IF($I$9=1,DE605,INDEX($DT605:$EK605,,MATCH(CONCATENATE("FY ",RIGHT(DE$3,4)),$DT$3:$EK$3,0)))</f>
        <v>4.8586717441974981E-3</v>
      </c>
      <c r="DF603" s="126" cm="1">
        <f t="array" aca="1" ref="DF603" ca="1">IF($I$9=1,DF605,INDEX($DT605:$EK605,,MATCH(CONCATENATE("FY ",RIGHT(DF$3,4)),$DT$3:$EK$3,0)))</f>
        <v>4.8586717441974981E-3</v>
      </c>
      <c r="DG603" s="127" cm="1">
        <f t="array" aca="1" ref="DG603" ca="1">IF($I$9=1,DG605,INDEX($DT605:$EK605,,MATCH(CONCATENATE("FY ",RIGHT(DG$3,4)),$DT$3:$EK$3,0)))</f>
        <v>4.8586717441974981E-3</v>
      </c>
      <c r="DH603" s="127" cm="1">
        <f t="array" aca="1" ref="DH603" ca="1">IF($I$9=1,DH605,INDEX($DT605:$EK605,,MATCH(CONCATENATE("FY ",RIGHT(DH$3,4)),$DT$3:$EK$3,0)))</f>
        <v>4.8586717441974981E-3</v>
      </c>
      <c r="DI603" s="128" cm="1">
        <f t="array" aca="1" ref="DI603" ca="1">IF($I$9=1,DI605,INDEX($DT605:$EK605,,MATCH(CONCATENATE("FY ",RIGHT(DI$3,4)),$DT$3:$EK$3,0)))</f>
        <v>4.8586717441974981E-3</v>
      </c>
    </row>
    <row r="604" spans="1:141" outlineLevel="2" x14ac:dyDescent="0.25">
      <c r="A604" s="90"/>
      <c r="B604" s="90"/>
      <c r="C604" s="90"/>
      <c r="D604" s="90"/>
      <c r="F604" s="100"/>
      <c r="I604" s="101"/>
      <c r="J604" s="100"/>
      <c r="M604" s="101"/>
      <c r="N604" s="100"/>
      <c r="Q604" s="101"/>
      <c r="R604" s="100"/>
      <c r="U604" s="101"/>
      <c r="V604" s="100"/>
      <c r="Y604" s="101"/>
      <c r="Z604" s="100"/>
      <c r="AC604" s="101"/>
      <c r="AD604" s="100"/>
      <c r="AG604" s="101"/>
      <c r="AH604" s="100"/>
      <c r="AK604" s="101"/>
      <c r="AL604" s="100"/>
      <c r="AO604" s="101"/>
      <c r="AP604" s="100"/>
      <c r="AS604" s="101"/>
      <c r="AT604" s="100"/>
      <c r="AW604" s="101"/>
      <c r="AX604" s="100"/>
      <c r="BA604" s="101"/>
      <c r="BB604" s="100"/>
      <c r="BE604" s="101"/>
      <c r="BF604" s="100"/>
      <c r="BI604" s="101"/>
      <c r="BJ604" s="100"/>
      <c r="BM604" s="101"/>
      <c r="BN604" s="100"/>
      <c r="BQ604" s="101"/>
      <c r="BR604" s="100"/>
      <c r="BU604" s="101"/>
      <c r="BV604" s="100"/>
      <c r="BY604" s="101"/>
      <c r="BZ604" s="100"/>
      <c r="CC604" s="101"/>
      <c r="CD604" s="100"/>
      <c r="CG604" s="101"/>
      <c r="CH604" s="100"/>
      <c r="CK604" s="101"/>
      <c r="CL604" s="100"/>
      <c r="CO604" s="101"/>
      <c r="CP604" s="100"/>
      <c r="CS604" s="101"/>
      <c r="CT604" s="100"/>
      <c r="CW604" s="101"/>
      <c r="CX604" s="100"/>
      <c r="DA604" s="101"/>
      <c r="DB604" s="100"/>
      <c r="DE604" s="101"/>
      <c r="DF604" s="100"/>
      <c r="DI604" s="101"/>
    </row>
    <row r="605" spans="1:141" outlineLevel="2" x14ac:dyDescent="0.25">
      <c r="A605" s="90"/>
      <c r="B605" s="90"/>
      <c r="C605" s="90"/>
      <c r="D605" s="90"/>
      <c r="E605" t="str">
        <f>CONCATENATE(E601," scenario: ",$J$8)</f>
        <v>% revenue (annualized) scenario: Default</v>
      </c>
      <c r="F605" s="100"/>
      <c r="I605" s="101"/>
      <c r="J605" s="100"/>
      <c r="M605" s="101"/>
      <c r="N605" s="100"/>
      <c r="Q605" s="101"/>
      <c r="R605" s="100"/>
      <c r="U605" s="101"/>
      <c r="V605" s="100"/>
      <c r="Y605" s="101"/>
      <c r="Z605" s="100"/>
      <c r="AC605" s="101"/>
      <c r="AD605" s="100"/>
      <c r="AG605" s="101"/>
      <c r="AH605" s="100"/>
      <c r="AK605" s="101"/>
      <c r="AL605" s="100"/>
      <c r="AO605" s="101"/>
      <c r="AP605" s="102">
        <f t="shared" ref="AP605:BU605" si="905">CHOOSE($I$8,AP606,AP607,AP608,AP609,AP610)</f>
        <v>0</v>
      </c>
      <c r="AQ605" s="103">
        <f t="shared" si="905"/>
        <v>0</v>
      </c>
      <c r="AR605" s="103">
        <f t="shared" si="905"/>
        <v>0</v>
      </c>
      <c r="AS605" s="104">
        <f t="shared" si="905"/>
        <v>0</v>
      </c>
      <c r="AT605" s="102">
        <f t="shared" si="905"/>
        <v>0</v>
      </c>
      <c r="AU605" s="103">
        <f t="shared" si="905"/>
        <v>0</v>
      </c>
      <c r="AV605" s="103">
        <f t="shared" si="905"/>
        <v>0</v>
      </c>
      <c r="AW605" s="104">
        <f t="shared" si="905"/>
        <v>0</v>
      </c>
      <c r="AX605" s="102">
        <f t="shared" si="905"/>
        <v>0</v>
      </c>
      <c r="AY605" s="103">
        <f t="shared" si="905"/>
        <v>0</v>
      </c>
      <c r="AZ605" s="103">
        <f t="shared" si="905"/>
        <v>0</v>
      </c>
      <c r="BA605" s="104">
        <f t="shared" si="905"/>
        <v>0</v>
      </c>
      <c r="BB605" s="102">
        <f t="shared" si="905"/>
        <v>0</v>
      </c>
      <c r="BC605" s="103">
        <f t="shared" si="905"/>
        <v>0</v>
      </c>
      <c r="BD605" s="103">
        <f t="shared" si="905"/>
        <v>0</v>
      </c>
      <c r="BE605" s="104">
        <f t="shared" si="905"/>
        <v>0</v>
      </c>
      <c r="BF605" s="102">
        <f t="shared" si="905"/>
        <v>0</v>
      </c>
      <c r="BG605" s="103">
        <f t="shared" si="905"/>
        <v>0</v>
      </c>
      <c r="BH605" s="103">
        <f t="shared" si="905"/>
        <v>0</v>
      </c>
      <c r="BI605" s="104">
        <f t="shared" si="905"/>
        <v>0</v>
      </c>
      <c r="BJ605" s="102">
        <f t="shared" si="905"/>
        <v>0</v>
      </c>
      <c r="BK605" s="103">
        <f t="shared" si="905"/>
        <v>0</v>
      </c>
      <c r="BL605" s="103">
        <f t="shared" si="905"/>
        <v>0</v>
      </c>
      <c r="BM605" s="104">
        <f t="shared" si="905"/>
        <v>0</v>
      </c>
      <c r="BN605" s="102">
        <f t="shared" si="905"/>
        <v>0</v>
      </c>
      <c r="BO605" s="103">
        <f t="shared" si="905"/>
        <v>0</v>
      </c>
      <c r="BP605" s="103">
        <f t="shared" si="905"/>
        <v>0</v>
      </c>
      <c r="BQ605" s="104">
        <f t="shared" si="905"/>
        <v>0</v>
      </c>
      <c r="BR605" s="102">
        <f t="shared" si="905"/>
        <v>0</v>
      </c>
      <c r="BS605" s="103">
        <f t="shared" si="905"/>
        <v>0</v>
      </c>
      <c r="BT605" s="103">
        <f t="shared" si="905"/>
        <v>0</v>
      </c>
      <c r="BU605" s="104">
        <f t="shared" si="905"/>
        <v>0</v>
      </c>
      <c r="BV605" s="102">
        <f t="shared" ref="BV605:DA605" si="906">CHOOSE($I$8,BV606,BV607,BV608,BV609,BV610)</f>
        <v>0</v>
      </c>
      <c r="BW605" s="103">
        <f t="shared" si="906"/>
        <v>0</v>
      </c>
      <c r="BX605" s="103">
        <f t="shared" si="906"/>
        <v>0</v>
      </c>
      <c r="BY605" s="104">
        <f t="shared" si="906"/>
        <v>0</v>
      </c>
      <c r="BZ605" s="102">
        <f t="shared" si="906"/>
        <v>0</v>
      </c>
      <c r="CA605" s="103">
        <f t="shared" si="906"/>
        <v>0</v>
      </c>
      <c r="CB605" s="103">
        <f t="shared" si="906"/>
        <v>0</v>
      </c>
      <c r="CC605" s="104">
        <f t="shared" si="906"/>
        <v>0</v>
      </c>
      <c r="CD605" s="102">
        <f t="shared" si="906"/>
        <v>0</v>
      </c>
      <c r="CE605" s="103">
        <f t="shared" si="906"/>
        <v>0</v>
      </c>
      <c r="CF605" s="103">
        <f t="shared" si="906"/>
        <v>0</v>
      </c>
      <c r="CG605" s="104">
        <f t="shared" si="906"/>
        <v>0</v>
      </c>
      <c r="CH605" s="102">
        <f t="shared" si="906"/>
        <v>0</v>
      </c>
      <c r="CI605" s="103">
        <f t="shared" si="906"/>
        <v>0</v>
      </c>
      <c r="CJ605" s="103">
        <f t="shared" si="906"/>
        <v>0</v>
      </c>
      <c r="CK605" s="104">
        <f t="shared" si="906"/>
        <v>0</v>
      </c>
      <c r="CL605" s="102">
        <f t="shared" si="906"/>
        <v>0</v>
      </c>
      <c r="CM605" s="103">
        <f t="shared" si="906"/>
        <v>0</v>
      </c>
      <c r="CN605" s="103">
        <f t="shared" si="906"/>
        <v>0</v>
      </c>
      <c r="CO605" s="104">
        <f t="shared" si="906"/>
        <v>0</v>
      </c>
      <c r="CP605" s="102">
        <f t="shared" si="906"/>
        <v>0</v>
      </c>
      <c r="CQ605" s="103">
        <f t="shared" si="906"/>
        <v>0</v>
      </c>
      <c r="CR605" s="103">
        <f t="shared" si="906"/>
        <v>0</v>
      </c>
      <c r="CS605" s="104">
        <f t="shared" si="906"/>
        <v>0</v>
      </c>
      <c r="CT605" s="102">
        <f t="shared" si="906"/>
        <v>0</v>
      </c>
      <c r="CU605" s="103">
        <f t="shared" si="906"/>
        <v>0</v>
      </c>
      <c r="CV605" s="103">
        <f t="shared" si="906"/>
        <v>0</v>
      </c>
      <c r="CW605" s="104">
        <f t="shared" si="906"/>
        <v>0</v>
      </c>
      <c r="CX605" s="102">
        <f t="shared" si="906"/>
        <v>0</v>
      </c>
      <c r="CY605" s="103">
        <f t="shared" si="906"/>
        <v>0</v>
      </c>
      <c r="CZ605" s="103">
        <f t="shared" si="906"/>
        <v>0</v>
      </c>
      <c r="DA605" s="104">
        <f t="shared" si="906"/>
        <v>0</v>
      </c>
      <c r="DB605" s="102">
        <f t="shared" ref="DB605:DI605" si="907">CHOOSE($I$8,DB606,DB607,DB608,DB609,DB610)</f>
        <v>0</v>
      </c>
      <c r="DC605" s="103">
        <f t="shared" si="907"/>
        <v>0</v>
      </c>
      <c r="DD605" s="103">
        <f t="shared" si="907"/>
        <v>0</v>
      </c>
      <c r="DE605" s="104">
        <f t="shared" si="907"/>
        <v>0</v>
      </c>
      <c r="DF605" s="102">
        <f t="shared" si="907"/>
        <v>0</v>
      </c>
      <c r="DG605" s="103">
        <f t="shared" si="907"/>
        <v>0</v>
      </c>
      <c r="DH605" s="103">
        <f t="shared" si="907"/>
        <v>0</v>
      </c>
      <c r="DI605" s="104">
        <f t="shared" si="907"/>
        <v>0</v>
      </c>
      <c r="DT605" s="103">
        <f t="shared" ref="DT605:EK605" si="908">CHOOSE($I$8,DT606,DT607,DT608,DT609,DT610)</f>
        <v>0</v>
      </c>
      <c r="DU605" s="103">
        <f t="shared" ca="1" si="908"/>
        <v>4.8586717441974981E-3</v>
      </c>
      <c r="DV605" s="103">
        <f t="shared" ca="1" si="908"/>
        <v>4.8586717441974981E-3</v>
      </c>
      <c r="DW605" s="103">
        <f t="shared" ca="1" si="908"/>
        <v>4.8586717441974981E-3</v>
      </c>
      <c r="DX605" s="103">
        <f t="shared" ca="1" si="908"/>
        <v>4.8586717441974981E-3</v>
      </c>
      <c r="DY605" s="103">
        <f t="shared" ca="1" si="908"/>
        <v>4.8586717441974981E-3</v>
      </c>
      <c r="DZ605" s="103">
        <f t="shared" ca="1" si="908"/>
        <v>4.8586717441974981E-3</v>
      </c>
      <c r="EA605" s="103">
        <f t="shared" ca="1" si="908"/>
        <v>4.8586717441974981E-3</v>
      </c>
      <c r="EB605" s="103">
        <f t="shared" ca="1" si="908"/>
        <v>4.8586717441974981E-3</v>
      </c>
      <c r="EC605" s="103">
        <f t="shared" ca="1" si="908"/>
        <v>4.8586717441974981E-3</v>
      </c>
      <c r="ED605" s="103">
        <f t="shared" ca="1" si="908"/>
        <v>4.8586717441974981E-3</v>
      </c>
      <c r="EE605" s="103">
        <f t="shared" ca="1" si="908"/>
        <v>4.8586717441974981E-3</v>
      </c>
      <c r="EF605" s="103">
        <f t="shared" ca="1" si="908"/>
        <v>4.8586717441974981E-3</v>
      </c>
      <c r="EG605" s="103">
        <f t="shared" ca="1" si="908"/>
        <v>4.8586717441974981E-3</v>
      </c>
      <c r="EH605" s="103">
        <f t="shared" ca="1" si="908"/>
        <v>4.8586717441974981E-3</v>
      </c>
      <c r="EI605" s="103">
        <f t="shared" ca="1" si="908"/>
        <v>4.8586717441974981E-3</v>
      </c>
      <c r="EJ605" s="103">
        <f t="shared" ca="1" si="908"/>
        <v>4.8586717441974981E-3</v>
      </c>
      <c r="EK605" s="103">
        <f t="shared" ca="1" si="908"/>
        <v>4.8586717441974981E-3</v>
      </c>
    </row>
    <row r="606" spans="1:141" outlineLevel="2" x14ac:dyDescent="0.25">
      <c r="A606" s="90"/>
      <c r="B606" s="90"/>
      <c r="C606" s="90"/>
      <c r="D606" s="90"/>
      <c r="E606" t="str">
        <f>CONCATENATE("- ", $N$6,":")</f>
        <v>- Base:</v>
      </c>
      <c r="F606" s="100"/>
      <c r="I606" s="101"/>
      <c r="J606" s="100"/>
      <c r="M606" s="101"/>
      <c r="N606" s="100"/>
      <c r="Q606" s="101"/>
      <c r="R606" s="100"/>
      <c r="U606" s="101"/>
      <c r="V606" s="100"/>
      <c r="Y606" s="101"/>
      <c r="Z606" s="100"/>
      <c r="AC606" s="101"/>
      <c r="AD606" s="100"/>
      <c r="AG606" s="101"/>
      <c r="AH606" s="100"/>
      <c r="AK606" s="101"/>
      <c r="AL606" s="100"/>
      <c r="AO606" s="101"/>
      <c r="AP606" s="123">
        <v>0</v>
      </c>
      <c r="AQ606" s="124">
        <v>0</v>
      </c>
      <c r="AR606" s="124">
        <v>0</v>
      </c>
      <c r="AS606" s="125">
        <v>0</v>
      </c>
      <c r="AT606" s="123">
        <v>0</v>
      </c>
      <c r="AU606" s="124">
        <v>0</v>
      </c>
      <c r="AV606" s="124">
        <v>0</v>
      </c>
      <c r="AW606" s="125">
        <v>0</v>
      </c>
      <c r="AX606" s="123">
        <v>0</v>
      </c>
      <c r="AY606" s="124">
        <v>0</v>
      </c>
      <c r="AZ606" s="124">
        <v>0</v>
      </c>
      <c r="BA606" s="125">
        <v>0</v>
      </c>
      <c r="BB606" s="123">
        <v>0</v>
      </c>
      <c r="BC606" s="124">
        <v>0</v>
      </c>
      <c r="BD606" s="124">
        <v>0</v>
      </c>
      <c r="BE606" s="125">
        <v>0</v>
      </c>
      <c r="BF606" s="123">
        <v>0</v>
      </c>
      <c r="BG606" s="124">
        <v>0</v>
      </c>
      <c r="BH606" s="124">
        <v>0</v>
      </c>
      <c r="BI606" s="125">
        <v>0</v>
      </c>
      <c r="BJ606" s="123">
        <v>0</v>
      </c>
      <c r="BK606" s="124">
        <v>0</v>
      </c>
      <c r="BL606" s="124">
        <v>0</v>
      </c>
      <c r="BM606" s="125">
        <v>0</v>
      </c>
      <c r="BN606" s="123">
        <v>0</v>
      </c>
      <c r="BO606" s="124">
        <v>0</v>
      </c>
      <c r="BP606" s="124">
        <v>0</v>
      </c>
      <c r="BQ606" s="125">
        <v>0</v>
      </c>
      <c r="BR606" s="123">
        <v>0</v>
      </c>
      <c r="BS606" s="124">
        <v>0</v>
      </c>
      <c r="BT606" s="124">
        <v>0</v>
      </c>
      <c r="BU606" s="125">
        <v>0</v>
      </c>
      <c r="BV606" s="123">
        <v>0</v>
      </c>
      <c r="BW606" s="124">
        <v>0</v>
      </c>
      <c r="BX606" s="124">
        <v>0</v>
      </c>
      <c r="BY606" s="125">
        <v>0</v>
      </c>
      <c r="BZ606" s="123">
        <v>0</v>
      </c>
      <c r="CA606" s="124">
        <v>0</v>
      </c>
      <c r="CB606" s="124">
        <v>0</v>
      </c>
      <c r="CC606" s="125">
        <v>0</v>
      </c>
      <c r="CD606" s="123">
        <v>0</v>
      </c>
      <c r="CE606" s="124">
        <v>0</v>
      </c>
      <c r="CF606" s="124">
        <v>0</v>
      </c>
      <c r="CG606" s="125">
        <v>0</v>
      </c>
      <c r="CH606" s="123">
        <v>0</v>
      </c>
      <c r="CI606" s="124">
        <v>0</v>
      </c>
      <c r="CJ606" s="124">
        <v>0</v>
      </c>
      <c r="CK606" s="125">
        <v>0</v>
      </c>
      <c r="CL606" s="123">
        <v>0</v>
      </c>
      <c r="CM606" s="124">
        <v>0</v>
      </c>
      <c r="CN606" s="124">
        <v>0</v>
      </c>
      <c r="CO606" s="125">
        <v>0</v>
      </c>
      <c r="CP606" s="123">
        <v>0</v>
      </c>
      <c r="CQ606" s="124">
        <v>0</v>
      </c>
      <c r="CR606" s="124">
        <v>0</v>
      </c>
      <c r="CS606" s="125">
        <v>0</v>
      </c>
      <c r="CT606" s="123">
        <v>0</v>
      </c>
      <c r="CU606" s="124">
        <v>0</v>
      </c>
      <c r="CV606" s="124">
        <v>0</v>
      </c>
      <c r="CW606" s="125">
        <v>0</v>
      </c>
      <c r="CX606" s="123">
        <v>0</v>
      </c>
      <c r="CY606" s="124">
        <v>0</v>
      </c>
      <c r="CZ606" s="124">
        <v>0</v>
      </c>
      <c r="DA606" s="125">
        <v>0</v>
      </c>
      <c r="DB606" s="123">
        <v>0</v>
      </c>
      <c r="DC606" s="124">
        <v>0</v>
      </c>
      <c r="DD606" s="124">
        <v>0</v>
      </c>
      <c r="DE606" s="125">
        <v>0</v>
      </c>
      <c r="DF606" s="123">
        <v>0</v>
      </c>
      <c r="DG606" s="124">
        <v>0</v>
      </c>
      <c r="DH606" s="124">
        <v>0</v>
      </c>
      <c r="DI606" s="125">
        <v>0</v>
      </c>
      <c r="DT606" s="124">
        <v>0</v>
      </c>
      <c r="DU606" s="124">
        <v>0</v>
      </c>
      <c r="DV606" s="124">
        <v>0</v>
      </c>
      <c r="DW606" s="124">
        <v>0</v>
      </c>
      <c r="DX606" s="124">
        <v>0</v>
      </c>
      <c r="DY606" s="124">
        <v>0</v>
      </c>
      <c r="DZ606" s="124">
        <v>0</v>
      </c>
      <c r="EA606" s="124">
        <v>0</v>
      </c>
      <c r="EB606" s="124">
        <v>0</v>
      </c>
      <c r="EC606" s="124">
        <v>0</v>
      </c>
      <c r="ED606" s="124">
        <v>0</v>
      </c>
      <c r="EE606" s="124">
        <v>0</v>
      </c>
      <c r="EF606" s="124">
        <v>0</v>
      </c>
      <c r="EG606" s="124">
        <v>0</v>
      </c>
      <c r="EH606" s="124">
        <v>0</v>
      </c>
      <c r="EI606" s="124">
        <v>0</v>
      </c>
      <c r="EJ606" s="124">
        <v>0</v>
      </c>
      <c r="EK606" s="124">
        <v>0</v>
      </c>
    </row>
    <row r="607" spans="1:141" outlineLevel="2" x14ac:dyDescent="0.25">
      <c r="A607" s="90"/>
      <c r="B607" s="90"/>
      <c r="C607" s="90"/>
      <c r="D607" s="90"/>
      <c r="E607" t="str">
        <f>CONCATENATE("- ", $N$7,":")</f>
        <v>- Upside:</v>
      </c>
      <c r="F607" s="100"/>
      <c r="I607" s="101"/>
      <c r="J607" s="100"/>
      <c r="M607" s="101"/>
      <c r="N607" s="100"/>
      <c r="Q607" s="101"/>
      <c r="R607" s="100"/>
      <c r="U607" s="101"/>
      <c r="V607" s="100"/>
      <c r="Y607" s="101"/>
      <c r="Z607" s="100"/>
      <c r="AC607" s="101"/>
      <c r="AD607" s="100"/>
      <c r="AG607" s="101"/>
      <c r="AH607" s="100"/>
      <c r="AK607" s="101"/>
      <c r="AL607" s="100"/>
      <c r="AO607" s="101"/>
      <c r="AP607" s="123">
        <v>0</v>
      </c>
      <c r="AQ607" s="124">
        <v>0</v>
      </c>
      <c r="AR607" s="124">
        <v>0</v>
      </c>
      <c r="AS607" s="125">
        <v>0</v>
      </c>
      <c r="AT607" s="123">
        <v>0</v>
      </c>
      <c r="AU607" s="124">
        <v>0</v>
      </c>
      <c r="AV607" s="124">
        <v>0</v>
      </c>
      <c r="AW607" s="125">
        <v>0</v>
      </c>
      <c r="AX607" s="123">
        <v>0</v>
      </c>
      <c r="AY607" s="124">
        <v>0</v>
      </c>
      <c r="AZ607" s="124">
        <v>0</v>
      </c>
      <c r="BA607" s="125">
        <v>0</v>
      </c>
      <c r="BB607" s="123">
        <v>0</v>
      </c>
      <c r="BC607" s="124">
        <v>0</v>
      </c>
      <c r="BD607" s="124">
        <v>0</v>
      </c>
      <c r="BE607" s="125">
        <v>0</v>
      </c>
      <c r="BF607" s="123">
        <v>0</v>
      </c>
      <c r="BG607" s="124">
        <v>0</v>
      </c>
      <c r="BH607" s="124">
        <v>0</v>
      </c>
      <c r="BI607" s="125">
        <v>0</v>
      </c>
      <c r="BJ607" s="123">
        <v>0</v>
      </c>
      <c r="BK607" s="124">
        <v>0</v>
      </c>
      <c r="BL607" s="124">
        <v>0</v>
      </c>
      <c r="BM607" s="125">
        <v>0</v>
      </c>
      <c r="BN607" s="123">
        <v>0</v>
      </c>
      <c r="BO607" s="124">
        <v>0</v>
      </c>
      <c r="BP607" s="124">
        <v>0</v>
      </c>
      <c r="BQ607" s="125">
        <v>0</v>
      </c>
      <c r="BR607" s="123">
        <v>0</v>
      </c>
      <c r="BS607" s="124">
        <v>0</v>
      </c>
      <c r="BT607" s="124">
        <v>0</v>
      </c>
      <c r="BU607" s="125">
        <v>0</v>
      </c>
      <c r="BV607" s="123">
        <v>0</v>
      </c>
      <c r="BW607" s="124">
        <v>0</v>
      </c>
      <c r="BX607" s="124">
        <v>0</v>
      </c>
      <c r="BY607" s="125">
        <v>0</v>
      </c>
      <c r="BZ607" s="123">
        <v>0</v>
      </c>
      <c r="CA607" s="124">
        <v>0</v>
      </c>
      <c r="CB607" s="124">
        <v>0</v>
      </c>
      <c r="CC607" s="125">
        <v>0</v>
      </c>
      <c r="CD607" s="123">
        <v>0</v>
      </c>
      <c r="CE607" s="124">
        <v>0</v>
      </c>
      <c r="CF607" s="124">
        <v>0</v>
      </c>
      <c r="CG607" s="125">
        <v>0</v>
      </c>
      <c r="CH607" s="123">
        <v>0</v>
      </c>
      <c r="CI607" s="124">
        <v>0</v>
      </c>
      <c r="CJ607" s="124">
        <v>0</v>
      </c>
      <c r="CK607" s="125">
        <v>0</v>
      </c>
      <c r="CL607" s="123">
        <v>0</v>
      </c>
      <c r="CM607" s="124">
        <v>0</v>
      </c>
      <c r="CN607" s="124">
        <v>0</v>
      </c>
      <c r="CO607" s="125">
        <v>0</v>
      </c>
      <c r="CP607" s="123">
        <v>0</v>
      </c>
      <c r="CQ607" s="124">
        <v>0</v>
      </c>
      <c r="CR607" s="124">
        <v>0</v>
      </c>
      <c r="CS607" s="125">
        <v>0</v>
      </c>
      <c r="CT607" s="123">
        <v>0</v>
      </c>
      <c r="CU607" s="124">
        <v>0</v>
      </c>
      <c r="CV607" s="124">
        <v>0</v>
      </c>
      <c r="CW607" s="125">
        <v>0</v>
      </c>
      <c r="CX607" s="123">
        <v>0</v>
      </c>
      <c r="CY607" s="124">
        <v>0</v>
      </c>
      <c r="CZ607" s="124">
        <v>0</v>
      </c>
      <c r="DA607" s="125">
        <v>0</v>
      </c>
      <c r="DB607" s="123">
        <v>0</v>
      </c>
      <c r="DC607" s="124">
        <v>0</v>
      </c>
      <c r="DD607" s="124">
        <v>0</v>
      </c>
      <c r="DE607" s="125">
        <v>0</v>
      </c>
      <c r="DF607" s="123">
        <v>0</v>
      </c>
      <c r="DG607" s="124">
        <v>0</v>
      </c>
      <c r="DH607" s="124">
        <v>0</v>
      </c>
      <c r="DI607" s="125">
        <v>0</v>
      </c>
      <c r="DT607" s="124">
        <v>0</v>
      </c>
      <c r="DU607" s="124">
        <v>0</v>
      </c>
      <c r="DV607" s="124">
        <v>0</v>
      </c>
      <c r="DW607" s="124">
        <v>0</v>
      </c>
      <c r="DX607" s="124">
        <v>0</v>
      </c>
      <c r="DY607" s="124">
        <v>0</v>
      </c>
      <c r="DZ607" s="124">
        <v>0</v>
      </c>
      <c r="EA607" s="124">
        <v>0</v>
      </c>
      <c r="EB607" s="124">
        <v>0</v>
      </c>
      <c r="EC607" s="124">
        <v>0</v>
      </c>
      <c r="ED607" s="124">
        <v>0</v>
      </c>
      <c r="EE607" s="124">
        <v>0</v>
      </c>
      <c r="EF607" s="124">
        <v>0</v>
      </c>
      <c r="EG607" s="124">
        <v>0</v>
      </c>
      <c r="EH607" s="124">
        <v>0</v>
      </c>
      <c r="EI607" s="124">
        <v>0</v>
      </c>
      <c r="EJ607" s="124">
        <v>0</v>
      </c>
      <c r="EK607" s="124">
        <v>0</v>
      </c>
    </row>
    <row r="608" spans="1:141" outlineLevel="2" x14ac:dyDescent="0.25">
      <c r="A608" s="90"/>
      <c r="B608" s="90"/>
      <c r="C608" s="90"/>
      <c r="D608" s="90"/>
      <c r="E608" t="str">
        <f>CONCATENATE("- ", $N$8,":")</f>
        <v>- Downside:</v>
      </c>
      <c r="F608" s="100"/>
      <c r="I608" s="101"/>
      <c r="J608" s="100"/>
      <c r="M608" s="101"/>
      <c r="N608" s="100"/>
      <c r="Q608" s="101"/>
      <c r="R608" s="100"/>
      <c r="U608" s="101"/>
      <c r="V608" s="100"/>
      <c r="Y608" s="101"/>
      <c r="Z608" s="100"/>
      <c r="AC608" s="101"/>
      <c r="AD608" s="100"/>
      <c r="AG608" s="101"/>
      <c r="AH608" s="100"/>
      <c r="AK608" s="101"/>
      <c r="AL608" s="100"/>
      <c r="AO608" s="101"/>
      <c r="AP608" s="123">
        <v>0</v>
      </c>
      <c r="AQ608" s="124">
        <v>0</v>
      </c>
      <c r="AR608" s="124">
        <v>0</v>
      </c>
      <c r="AS608" s="125">
        <v>0</v>
      </c>
      <c r="AT608" s="123">
        <v>0</v>
      </c>
      <c r="AU608" s="124">
        <v>0</v>
      </c>
      <c r="AV608" s="124">
        <v>0</v>
      </c>
      <c r="AW608" s="125">
        <v>0</v>
      </c>
      <c r="AX608" s="123">
        <v>0</v>
      </c>
      <c r="AY608" s="124">
        <v>0</v>
      </c>
      <c r="AZ608" s="124">
        <v>0</v>
      </c>
      <c r="BA608" s="125">
        <v>0</v>
      </c>
      <c r="BB608" s="123">
        <v>0</v>
      </c>
      <c r="BC608" s="124">
        <v>0</v>
      </c>
      <c r="BD608" s="124">
        <v>0</v>
      </c>
      <c r="BE608" s="125">
        <v>0</v>
      </c>
      <c r="BF608" s="123">
        <v>0</v>
      </c>
      <c r="BG608" s="124">
        <v>0</v>
      </c>
      <c r="BH608" s="124">
        <v>0</v>
      </c>
      <c r="BI608" s="125">
        <v>0</v>
      </c>
      <c r="BJ608" s="123">
        <v>0</v>
      </c>
      <c r="BK608" s="124">
        <v>0</v>
      </c>
      <c r="BL608" s="124">
        <v>0</v>
      </c>
      <c r="BM608" s="125">
        <v>0</v>
      </c>
      <c r="BN608" s="123">
        <v>0</v>
      </c>
      <c r="BO608" s="124">
        <v>0</v>
      </c>
      <c r="BP608" s="124">
        <v>0</v>
      </c>
      <c r="BQ608" s="125">
        <v>0</v>
      </c>
      <c r="BR608" s="123">
        <v>0</v>
      </c>
      <c r="BS608" s="124">
        <v>0</v>
      </c>
      <c r="BT608" s="124">
        <v>0</v>
      </c>
      <c r="BU608" s="125">
        <v>0</v>
      </c>
      <c r="BV608" s="123">
        <v>0</v>
      </c>
      <c r="BW608" s="124">
        <v>0</v>
      </c>
      <c r="BX608" s="124">
        <v>0</v>
      </c>
      <c r="BY608" s="125">
        <v>0</v>
      </c>
      <c r="BZ608" s="123">
        <v>0</v>
      </c>
      <c r="CA608" s="124">
        <v>0</v>
      </c>
      <c r="CB608" s="124">
        <v>0</v>
      </c>
      <c r="CC608" s="125">
        <v>0</v>
      </c>
      <c r="CD608" s="123">
        <v>0</v>
      </c>
      <c r="CE608" s="124">
        <v>0</v>
      </c>
      <c r="CF608" s="124">
        <v>0</v>
      </c>
      <c r="CG608" s="125">
        <v>0</v>
      </c>
      <c r="CH608" s="123">
        <v>0</v>
      </c>
      <c r="CI608" s="124">
        <v>0</v>
      </c>
      <c r="CJ608" s="124">
        <v>0</v>
      </c>
      <c r="CK608" s="125">
        <v>0</v>
      </c>
      <c r="CL608" s="123">
        <v>0</v>
      </c>
      <c r="CM608" s="124">
        <v>0</v>
      </c>
      <c r="CN608" s="124">
        <v>0</v>
      </c>
      <c r="CO608" s="125">
        <v>0</v>
      </c>
      <c r="CP608" s="123">
        <v>0</v>
      </c>
      <c r="CQ608" s="124">
        <v>0</v>
      </c>
      <c r="CR608" s="124">
        <v>0</v>
      </c>
      <c r="CS608" s="125">
        <v>0</v>
      </c>
      <c r="CT608" s="123">
        <v>0</v>
      </c>
      <c r="CU608" s="124">
        <v>0</v>
      </c>
      <c r="CV608" s="124">
        <v>0</v>
      </c>
      <c r="CW608" s="125">
        <v>0</v>
      </c>
      <c r="CX608" s="123">
        <v>0</v>
      </c>
      <c r="CY608" s="124">
        <v>0</v>
      </c>
      <c r="CZ608" s="124">
        <v>0</v>
      </c>
      <c r="DA608" s="125">
        <v>0</v>
      </c>
      <c r="DB608" s="123">
        <v>0</v>
      </c>
      <c r="DC608" s="124">
        <v>0</v>
      </c>
      <c r="DD608" s="124">
        <v>0</v>
      </c>
      <c r="DE608" s="125">
        <v>0</v>
      </c>
      <c r="DF608" s="123">
        <v>0</v>
      </c>
      <c r="DG608" s="124">
        <v>0</v>
      </c>
      <c r="DH608" s="124">
        <v>0</v>
      </c>
      <c r="DI608" s="125">
        <v>0</v>
      </c>
      <c r="DT608" s="124">
        <v>0</v>
      </c>
      <c r="DU608" s="124">
        <v>0</v>
      </c>
      <c r="DV608" s="124">
        <v>0</v>
      </c>
      <c r="DW608" s="124">
        <v>0</v>
      </c>
      <c r="DX608" s="124">
        <v>0</v>
      </c>
      <c r="DY608" s="124">
        <v>0</v>
      </c>
      <c r="DZ608" s="124">
        <v>0</v>
      </c>
      <c r="EA608" s="124">
        <v>0</v>
      </c>
      <c r="EB608" s="124">
        <v>0</v>
      </c>
      <c r="EC608" s="124">
        <v>0</v>
      </c>
      <c r="ED608" s="124">
        <v>0</v>
      </c>
      <c r="EE608" s="124">
        <v>0</v>
      </c>
      <c r="EF608" s="124">
        <v>0</v>
      </c>
      <c r="EG608" s="124">
        <v>0</v>
      </c>
      <c r="EH608" s="124">
        <v>0</v>
      </c>
      <c r="EI608" s="124">
        <v>0</v>
      </c>
      <c r="EJ608" s="124">
        <v>0</v>
      </c>
      <c r="EK608" s="124">
        <v>0</v>
      </c>
    </row>
    <row r="609" spans="1:141" outlineLevel="2" x14ac:dyDescent="0.25">
      <c r="A609" s="90"/>
      <c r="B609" s="90"/>
      <c r="C609" s="90"/>
      <c r="D609" s="90"/>
      <c r="E609" t="str">
        <f>CONCATENATE("- ", $N$9,":")</f>
        <v>- Management:</v>
      </c>
      <c r="F609" s="100"/>
      <c r="I609" s="101"/>
      <c r="J609" s="100"/>
      <c r="M609" s="101"/>
      <c r="N609" s="100"/>
      <c r="Q609" s="101"/>
      <c r="R609" s="100"/>
      <c r="U609" s="101"/>
      <c r="V609" s="100"/>
      <c r="Y609" s="101"/>
      <c r="Z609" s="100"/>
      <c r="AC609" s="101"/>
      <c r="AD609" s="100"/>
      <c r="AG609" s="101"/>
      <c r="AH609" s="100"/>
      <c r="AK609" s="101"/>
      <c r="AL609" s="100"/>
      <c r="AO609" s="101"/>
      <c r="AP609" s="123">
        <v>0</v>
      </c>
      <c r="AQ609" s="124">
        <v>0</v>
      </c>
      <c r="AR609" s="124">
        <v>0</v>
      </c>
      <c r="AS609" s="125">
        <v>0</v>
      </c>
      <c r="AT609" s="123">
        <v>0</v>
      </c>
      <c r="AU609" s="124">
        <v>0</v>
      </c>
      <c r="AV609" s="124">
        <v>0</v>
      </c>
      <c r="AW609" s="125">
        <v>0</v>
      </c>
      <c r="AX609" s="123">
        <v>0</v>
      </c>
      <c r="AY609" s="124">
        <v>0</v>
      </c>
      <c r="AZ609" s="124">
        <v>0</v>
      </c>
      <c r="BA609" s="125">
        <v>0</v>
      </c>
      <c r="BB609" s="123">
        <v>0</v>
      </c>
      <c r="BC609" s="124">
        <v>0</v>
      </c>
      <c r="BD609" s="124">
        <v>0</v>
      </c>
      <c r="BE609" s="125">
        <v>0</v>
      </c>
      <c r="BF609" s="123">
        <v>0</v>
      </c>
      <c r="BG609" s="124">
        <v>0</v>
      </c>
      <c r="BH609" s="124">
        <v>0</v>
      </c>
      <c r="BI609" s="125">
        <v>0</v>
      </c>
      <c r="BJ609" s="123">
        <v>0</v>
      </c>
      <c r="BK609" s="124">
        <v>0</v>
      </c>
      <c r="BL609" s="124">
        <v>0</v>
      </c>
      <c r="BM609" s="125">
        <v>0</v>
      </c>
      <c r="BN609" s="123">
        <v>0</v>
      </c>
      <c r="BO609" s="124">
        <v>0</v>
      </c>
      <c r="BP609" s="124">
        <v>0</v>
      </c>
      <c r="BQ609" s="125">
        <v>0</v>
      </c>
      <c r="BR609" s="123">
        <v>0</v>
      </c>
      <c r="BS609" s="124">
        <v>0</v>
      </c>
      <c r="BT609" s="124">
        <v>0</v>
      </c>
      <c r="BU609" s="125">
        <v>0</v>
      </c>
      <c r="BV609" s="123">
        <v>0</v>
      </c>
      <c r="BW609" s="124">
        <v>0</v>
      </c>
      <c r="BX609" s="124">
        <v>0</v>
      </c>
      <c r="BY609" s="125">
        <v>0</v>
      </c>
      <c r="BZ609" s="123">
        <v>0</v>
      </c>
      <c r="CA609" s="124">
        <v>0</v>
      </c>
      <c r="CB609" s="124">
        <v>0</v>
      </c>
      <c r="CC609" s="125">
        <v>0</v>
      </c>
      <c r="CD609" s="123">
        <v>0</v>
      </c>
      <c r="CE609" s="124">
        <v>0</v>
      </c>
      <c r="CF609" s="124">
        <v>0</v>
      </c>
      <c r="CG609" s="125">
        <v>0</v>
      </c>
      <c r="CH609" s="123">
        <v>0</v>
      </c>
      <c r="CI609" s="124">
        <v>0</v>
      </c>
      <c r="CJ609" s="124">
        <v>0</v>
      </c>
      <c r="CK609" s="125">
        <v>0</v>
      </c>
      <c r="CL609" s="123">
        <v>0</v>
      </c>
      <c r="CM609" s="124">
        <v>0</v>
      </c>
      <c r="CN609" s="124">
        <v>0</v>
      </c>
      <c r="CO609" s="125">
        <v>0</v>
      </c>
      <c r="CP609" s="123">
        <v>0</v>
      </c>
      <c r="CQ609" s="124">
        <v>0</v>
      </c>
      <c r="CR609" s="124">
        <v>0</v>
      </c>
      <c r="CS609" s="125">
        <v>0</v>
      </c>
      <c r="CT609" s="123">
        <v>0</v>
      </c>
      <c r="CU609" s="124">
        <v>0</v>
      </c>
      <c r="CV609" s="124">
        <v>0</v>
      </c>
      <c r="CW609" s="125">
        <v>0</v>
      </c>
      <c r="CX609" s="123">
        <v>0</v>
      </c>
      <c r="CY609" s="124">
        <v>0</v>
      </c>
      <c r="CZ609" s="124">
        <v>0</v>
      </c>
      <c r="DA609" s="125">
        <v>0</v>
      </c>
      <c r="DB609" s="123">
        <v>0</v>
      </c>
      <c r="DC609" s="124">
        <v>0</v>
      </c>
      <c r="DD609" s="124">
        <v>0</v>
      </c>
      <c r="DE609" s="125">
        <v>0</v>
      </c>
      <c r="DF609" s="123">
        <v>0</v>
      </c>
      <c r="DG609" s="124">
        <v>0</v>
      </c>
      <c r="DH609" s="124">
        <v>0</v>
      </c>
      <c r="DI609" s="125">
        <v>0</v>
      </c>
      <c r="DT609" s="124">
        <v>0</v>
      </c>
      <c r="DU609" s="124">
        <v>0</v>
      </c>
      <c r="DV609" s="124">
        <v>0</v>
      </c>
      <c r="DW609" s="124">
        <v>0</v>
      </c>
      <c r="DX609" s="124">
        <v>0</v>
      </c>
      <c r="DY609" s="124">
        <v>0</v>
      </c>
      <c r="DZ609" s="124">
        <v>0</v>
      </c>
      <c r="EA609" s="124">
        <v>0</v>
      </c>
      <c r="EB609" s="124">
        <v>0</v>
      </c>
      <c r="EC609" s="124">
        <v>0</v>
      </c>
      <c r="ED609" s="124">
        <v>0</v>
      </c>
      <c r="EE609" s="124">
        <v>0</v>
      </c>
      <c r="EF609" s="124">
        <v>0</v>
      </c>
      <c r="EG609" s="124">
        <v>0</v>
      </c>
      <c r="EH609" s="124">
        <v>0</v>
      </c>
      <c r="EI609" s="124">
        <v>0</v>
      </c>
      <c r="EJ609" s="124">
        <v>0</v>
      </c>
      <c r="EK609" s="124">
        <v>0</v>
      </c>
    </row>
    <row r="610" spans="1:141" outlineLevel="2" x14ac:dyDescent="0.25">
      <c r="A610" s="90"/>
      <c r="B610" s="90"/>
      <c r="C610" s="90"/>
      <c r="D610" s="90"/>
      <c r="E610" t="str">
        <f>CONCATENATE("- ", $N$10,":")</f>
        <v>- Default:</v>
      </c>
      <c r="F610" s="100"/>
      <c r="I610" s="101"/>
      <c r="J610" s="100"/>
      <c r="M610" s="101"/>
      <c r="N610" s="100"/>
      <c r="Q610" s="101"/>
      <c r="R610" s="100"/>
      <c r="U610" s="101"/>
      <c r="V610" s="100"/>
      <c r="Y610" s="101"/>
      <c r="Z610" s="100"/>
      <c r="AC610" s="101"/>
      <c r="AD610" s="100"/>
      <c r="AG610" s="101"/>
      <c r="AH610" s="100"/>
      <c r="AK610" s="101"/>
      <c r="AL610" s="100"/>
      <c r="AO610" s="101"/>
      <c r="AP610" s="123">
        <v>0</v>
      </c>
      <c r="AQ610" s="124">
        <v>0</v>
      </c>
      <c r="AR610" s="124">
        <v>0</v>
      </c>
      <c r="AS610" s="125">
        <v>0</v>
      </c>
      <c r="AT610" s="123">
        <v>0</v>
      </c>
      <c r="AU610" s="124">
        <v>0</v>
      </c>
      <c r="AV610" s="124">
        <v>0</v>
      </c>
      <c r="AW610" s="125">
        <v>0</v>
      </c>
      <c r="AX610" s="123">
        <v>0</v>
      </c>
      <c r="AY610" s="124">
        <v>0</v>
      </c>
      <c r="AZ610" s="124">
        <v>0</v>
      </c>
      <c r="BA610" s="125">
        <v>0</v>
      </c>
      <c r="BB610" s="123">
        <v>0</v>
      </c>
      <c r="BC610" s="124">
        <v>0</v>
      </c>
      <c r="BD610" s="124">
        <v>0</v>
      </c>
      <c r="BE610" s="125">
        <v>0</v>
      </c>
      <c r="BF610" s="123">
        <v>0</v>
      </c>
      <c r="BG610" s="124">
        <v>0</v>
      </c>
      <c r="BH610" s="124">
        <v>0</v>
      </c>
      <c r="BI610" s="125">
        <v>0</v>
      </c>
      <c r="BJ610" s="123">
        <v>0</v>
      </c>
      <c r="BK610" s="124">
        <v>0</v>
      </c>
      <c r="BL610" s="124">
        <v>0</v>
      </c>
      <c r="BM610" s="125">
        <v>0</v>
      </c>
      <c r="BN610" s="123">
        <v>0</v>
      </c>
      <c r="BO610" s="124">
        <v>0</v>
      </c>
      <c r="BP610" s="124">
        <v>0</v>
      </c>
      <c r="BQ610" s="125">
        <v>0</v>
      </c>
      <c r="BR610" s="123">
        <v>0</v>
      </c>
      <c r="BS610" s="124">
        <v>0</v>
      </c>
      <c r="BT610" s="124">
        <v>0</v>
      </c>
      <c r="BU610" s="125">
        <v>0</v>
      </c>
      <c r="BV610" s="123">
        <v>0</v>
      </c>
      <c r="BW610" s="124">
        <v>0</v>
      </c>
      <c r="BX610" s="124">
        <v>0</v>
      </c>
      <c r="BY610" s="125">
        <v>0</v>
      </c>
      <c r="BZ610" s="123">
        <v>0</v>
      </c>
      <c r="CA610" s="124">
        <v>0</v>
      </c>
      <c r="CB610" s="124">
        <v>0</v>
      </c>
      <c r="CC610" s="125">
        <v>0</v>
      </c>
      <c r="CD610" s="123">
        <v>0</v>
      </c>
      <c r="CE610" s="124">
        <v>0</v>
      </c>
      <c r="CF610" s="124">
        <v>0</v>
      </c>
      <c r="CG610" s="125">
        <v>0</v>
      </c>
      <c r="CH610" s="123">
        <v>0</v>
      </c>
      <c r="CI610" s="124">
        <v>0</v>
      </c>
      <c r="CJ610" s="124">
        <v>0</v>
      </c>
      <c r="CK610" s="125">
        <v>0</v>
      </c>
      <c r="CL610" s="123">
        <v>0</v>
      </c>
      <c r="CM610" s="124">
        <v>0</v>
      </c>
      <c r="CN610" s="124">
        <v>0</v>
      </c>
      <c r="CO610" s="125">
        <v>0</v>
      </c>
      <c r="CP610" s="123">
        <v>0</v>
      </c>
      <c r="CQ610" s="124">
        <v>0</v>
      </c>
      <c r="CR610" s="124">
        <v>0</v>
      </c>
      <c r="CS610" s="125">
        <v>0</v>
      </c>
      <c r="CT610" s="123">
        <v>0</v>
      </c>
      <c r="CU610" s="124">
        <v>0</v>
      </c>
      <c r="CV610" s="124">
        <v>0</v>
      </c>
      <c r="CW610" s="125">
        <v>0</v>
      </c>
      <c r="CX610" s="123">
        <v>0</v>
      </c>
      <c r="CY610" s="124">
        <v>0</v>
      </c>
      <c r="CZ610" s="124">
        <v>0</v>
      </c>
      <c r="DA610" s="125">
        <v>0</v>
      </c>
      <c r="DB610" s="123">
        <v>0</v>
      </c>
      <c r="DC610" s="124">
        <v>0</v>
      </c>
      <c r="DD610" s="124">
        <v>0</v>
      </c>
      <c r="DE610" s="125">
        <v>0</v>
      </c>
      <c r="DF610" s="123">
        <v>0</v>
      </c>
      <c r="DG610" s="124">
        <v>0</v>
      </c>
      <c r="DH610" s="124">
        <v>0</v>
      </c>
      <c r="DI610" s="125">
        <v>0</v>
      </c>
      <c r="DT610" s="124"/>
      <c r="DU610" s="124">
        <f ca="1">DT594</f>
        <v>4.8586717441974981E-3</v>
      </c>
      <c r="DV610" s="124">
        <f t="shared" ref="DV610:EK610" ca="1" si="909">DU610</f>
        <v>4.8586717441974981E-3</v>
      </c>
      <c r="DW610" s="124">
        <f t="shared" ca="1" si="909"/>
        <v>4.8586717441974981E-3</v>
      </c>
      <c r="DX610" s="124">
        <f t="shared" ca="1" si="909"/>
        <v>4.8586717441974981E-3</v>
      </c>
      <c r="DY610" s="124">
        <f t="shared" ca="1" si="909"/>
        <v>4.8586717441974981E-3</v>
      </c>
      <c r="DZ610" s="124">
        <f t="shared" ca="1" si="909"/>
        <v>4.8586717441974981E-3</v>
      </c>
      <c r="EA610" s="124">
        <f t="shared" ca="1" si="909"/>
        <v>4.8586717441974981E-3</v>
      </c>
      <c r="EB610" s="124">
        <f t="shared" ca="1" si="909"/>
        <v>4.8586717441974981E-3</v>
      </c>
      <c r="EC610" s="124">
        <f t="shared" ca="1" si="909"/>
        <v>4.8586717441974981E-3</v>
      </c>
      <c r="ED610" s="124">
        <f t="shared" ca="1" si="909"/>
        <v>4.8586717441974981E-3</v>
      </c>
      <c r="EE610" s="124">
        <f t="shared" ca="1" si="909"/>
        <v>4.8586717441974981E-3</v>
      </c>
      <c r="EF610" s="124">
        <f t="shared" ca="1" si="909"/>
        <v>4.8586717441974981E-3</v>
      </c>
      <c r="EG610" s="124">
        <f t="shared" ca="1" si="909"/>
        <v>4.8586717441974981E-3</v>
      </c>
      <c r="EH610" s="124">
        <f t="shared" ca="1" si="909"/>
        <v>4.8586717441974981E-3</v>
      </c>
      <c r="EI610" s="124">
        <f t="shared" ca="1" si="909"/>
        <v>4.8586717441974981E-3</v>
      </c>
      <c r="EJ610" s="124">
        <f t="shared" ca="1" si="909"/>
        <v>4.8586717441974981E-3</v>
      </c>
      <c r="EK610" s="124">
        <f t="shared" ca="1" si="909"/>
        <v>4.8586717441974981E-3</v>
      </c>
    </row>
    <row r="611" spans="1:141" outlineLevel="2" x14ac:dyDescent="0.25">
      <c r="A611" s="129"/>
      <c r="B611" s="129"/>
      <c r="C611" s="129"/>
      <c r="D611" s="129"/>
      <c r="E611" s="122"/>
      <c r="F611" s="130"/>
      <c r="G611" s="122"/>
      <c r="H611" s="122"/>
      <c r="I611" s="122"/>
      <c r="J611" s="130"/>
      <c r="K611" s="122"/>
      <c r="L611" s="122"/>
      <c r="M611" s="122"/>
      <c r="N611" s="130"/>
      <c r="O611" s="122"/>
      <c r="P611" s="122"/>
      <c r="Q611" s="122"/>
      <c r="R611" s="130"/>
      <c r="S611" s="122"/>
      <c r="T611" s="122"/>
      <c r="U611" s="122"/>
      <c r="V611" s="130"/>
      <c r="W611" s="122"/>
      <c r="X611" s="122"/>
      <c r="Y611" s="122"/>
      <c r="Z611" s="130"/>
      <c r="AA611" s="122"/>
      <c r="AB611" s="122"/>
      <c r="AC611" s="122"/>
      <c r="AD611" s="130"/>
      <c r="AE611" s="122"/>
      <c r="AF611" s="122"/>
      <c r="AG611" s="122"/>
      <c r="AH611" s="130"/>
      <c r="AI611" s="122"/>
      <c r="AJ611" s="122"/>
      <c r="AK611" s="122"/>
      <c r="AL611" s="130"/>
      <c r="AM611" s="122"/>
      <c r="AN611" s="122"/>
      <c r="AO611" s="122"/>
      <c r="AP611" s="130"/>
      <c r="AQ611" s="122"/>
      <c r="AR611" s="122"/>
      <c r="AS611" s="122"/>
      <c r="AT611" s="130"/>
      <c r="AU611" s="122"/>
      <c r="AV611" s="122"/>
      <c r="AW611" s="122"/>
      <c r="AX611" s="130"/>
      <c r="AY611" s="122"/>
      <c r="AZ611" s="122"/>
      <c r="BA611" s="122"/>
      <c r="BB611" s="130"/>
      <c r="BC611" s="122"/>
      <c r="BD611" s="122"/>
      <c r="BE611" s="122"/>
      <c r="BF611" s="130"/>
      <c r="BG611" s="122"/>
      <c r="BH611" s="122"/>
      <c r="BI611" s="122"/>
      <c r="BJ611" s="130"/>
      <c r="BK611" s="122"/>
      <c r="BL611" s="122"/>
      <c r="BM611" s="122"/>
      <c r="BN611" s="130"/>
      <c r="BO611" s="122"/>
      <c r="BP611" s="122"/>
      <c r="BQ611" s="122"/>
      <c r="BR611" s="130"/>
      <c r="BS611" s="122"/>
      <c r="BT611" s="122"/>
      <c r="BU611" s="122"/>
      <c r="BV611" s="130"/>
      <c r="BW611" s="122"/>
      <c r="BX611" s="122"/>
      <c r="BY611" s="122"/>
      <c r="BZ611" s="130"/>
      <c r="CA611" s="122"/>
      <c r="CB611" s="122"/>
      <c r="CC611" s="122"/>
      <c r="CD611" s="130"/>
      <c r="CE611" s="122"/>
      <c r="CF611" s="122"/>
      <c r="CG611" s="122"/>
      <c r="CH611" s="130"/>
      <c r="CI611" s="122"/>
      <c r="CJ611" s="122"/>
      <c r="CK611" s="122"/>
      <c r="CL611" s="130"/>
      <c r="CM611" s="122"/>
      <c r="CN611" s="122"/>
      <c r="CO611" s="122"/>
      <c r="CP611" s="130"/>
      <c r="CQ611" s="122"/>
      <c r="CR611" s="122"/>
      <c r="CS611" s="122"/>
      <c r="CT611" s="130"/>
      <c r="CU611" s="122"/>
      <c r="CV611" s="122"/>
      <c r="CW611" s="122"/>
      <c r="CX611" s="130"/>
      <c r="CY611" s="122"/>
      <c r="CZ611" s="122"/>
      <c r="DA611" s="122"/>
      <c r="DB611" s="130"/>
      <c r="DC611" s="122"/>
      <c r="DD611" s="122"/>
      <c r="DE611" s="122"/>
      <c r="DF611" s="130"/>
      <c r="DG611" s="122"/>
      <c r="DH611" s="122"/>
      <c r="DI611" s="131"/>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2"/>
      <c r="EI611" s="122"/>
      <c r="EJ611" s="122"/>
      <c r="EK611" s="122"/>
    </row>
    <row r="612" spans="1:141" outlineLevel="2" x14ac:dyDescent="0.25">
      <c r="A612" s="90"/>
      <c r="B612" s="90"/>
      <c r="C612" s="90"/>
      <c r="D612" s="90"/>
      <c r="F612" s="100"/>
      <c r="I612" s="101"/>
      <c r="J612" s="100"/>
      <c r="M612" s="101"/>
      <c r="N612" s="100"/>
      <c r="Q612" s="101"/>
      <c r="R612" s="100"/>
      <c r="U612" s="101"/>
      <c r="V612" s="100"/>
      <c r="Y612" s="101"/>
      <c r="Z612" s="100"/>
      <c r="AC612" s="101"/>
      <c r="AD612" s="100"/>
      <c r="AG612" s="101"/>
      <c r="AH612" s="100"/>
      <c r="AK612" s="101"/>
      <c r="AL612" s="100"/>
      <c r="AO612" s="101"/>
      <c r="AP612" s="100"/>
      <c r="AS612" s="101"/>
      <c r="AT612" s="100"/>
      <c r="AW612" s="101"/>
      <c r="AX612" s="100"/>
      <c r="BA612" s="101"/>
      <c r="BB612" s="100"/>
      <c r="BE612" s="101"/>
      <c r="BF612" s="100"/>
      <c r="BI612" s="101"/>
      <c r="BJ612" s="100"/>
      <c r="BM612" s="101"/>
      <c r="BN612" s="100"/>
      <c r="BQ612" s="101"/>
      <c r="BR612" s="100"/>
      <c r="BU612" s="101"/>
      <c r="BV612" s="100"/>
      <c r="BY612" s="101"/>
      <c r="BZ612" s="100"/>
      <c r="CC612" s="101"/>
      <c r="CD612" s="100"/>
      <c r="CG612" s="101"/>
      <c r="CH612" s="100"/>
      <c r="CK612" s="101"/>
      <c r="CL612" s="100"/>
      <c r="CO612" s="101"/>
      <c r="CP612" s="100"/>
      <c r="CS612" s="101"/>
      <c r="CT612" s="100"/>
      <c r="CW612" s="101"/>
      <c r="CX612" s="100"/>
      <c r="DA612" s="101"/>
      <c r="DB612" s="100"/>
      <c r="DE612" s="101"/>
      <c r="DF612" s="100"/>
      <c r="DI612" s="101"/>
    </row>
    <row r="613" spans="1:141" outlineLevel="2" x14ac:dyDescent="0.25">
      <c r="A613" s="90"/>
      <c r="B613" s="90"/>
      <c r="C613" s="111"/>
      <c r="D613" s="90"/>
      <c r="E613" s="132" t="s">
        <v>269</v>
      </c>
      <c r="F613" s="105">
        <f t="shared" ref="F613:AK613" ca="1" si="910">IF(ISNUMBER(F618),F618+IF($I$7=1,F616,0),IF(ISNUMBER(F620),F620+IF($I$7=1,F616,0),""))</f>
        <v>275.71100000000001</v>
      </c>
      <c r="G613" s="106">
        <f t="shared" ca="1" si="910"/>
        <v>277.03300000000002</v>
      </c>
      <c r="H613" s="106">
        <f t="shared" ca="1" si="910"/>
        <v>258.63499999999999</v>
      </c>
      <c r="I613" s="107">
        <f t="shared" ca="1" si="910"/>
        <v>292.73500000000001</v>
      </c>
      <c r="J613" s="105">
        <f t="shared" ca="1" si="910"/>
        <v>377</v>
      </c>
      <c r="K613" s="106">
        <f t="shared" ca="1" si="910"/>
        <v>321</v>
      </c>
      <c r="L613" s="106">
        <f t="shared" ca="1" si="910"/>
        <v>229</v>
      </c>
      <c r="M613" s="107">
        <f t="shared" ca="1" si="910"/>
        <v>322</v>
      </c>
      <c r="N613" s="105">
        <f t="shared" ca="1" si="910"/>
        <v>350</v>
      </c>
      <c r="O613" s="106">
        <f t="shared" ca="1" si="910"/>
        <v>251</v>
      </c>
      <c r="P613" s="106">
        <f t="shared" ca="1" si="910"/>
        <v>170</v>
      </c>
      <c r="Q613" s="107">
        <f t="shared" ca="1" si="910"/>
        <v>85</v>
      </c>
      <c r="R613" s="105">
        <f t="shared" ca="1" si="910"/>
        <v>46</v>
      </c>
      <c r="S613" s="106">
        <f t="shared" ca="1" si="910"/>
        <v>74</v>
      </c>
      <c r="T613" s="106">
        <f t="shared" ca="1" si="910"/>
        <v>65</v>
      </c>
      <c r="U613" s="107">
        <f t="shared" ca="1" si="910"/>
        <v>53</v>
      </c>
      <c r="V613" s="105">
        <f t="shared" ca="1" si="910"/>
        <v>56</v>
      </c>
      <c r="W613" s="106">
        <f t="shared" ca="1" si="910"/>
        <v>77</v>
      </c>
      <c r="X613" s="106">
        <f t="shared" ca="1" si="910"/>
        <v>80</v>
      </c>
      <c r="Y613" s="107">
        <f t="shared" ca="1" si="910"/>
        <v>92</v>
      </c>
      <c r="Z613" s="105">
        <f t="shared" ca="1" si="910"/>
        <v>85</v>
      </c>
      <c r="AA613" s="106">
        <f t="shared" ca="1" si="910"/>
        <v>127</v>
      </c>
      <c r="AB613" s="106">
        <f t="shared" ca="1" si="910"/>
        <v>119</v>
      </c>
      <c r="AC613" s="107">
        <f t="shared" ca="1" si="910"/>
        <v>141</v>
      </c>
      <c r="AD613" s="105">
        <f t="shared" ca="1" si="910"/>
        <v>174</v>
      </c>
      <c r="AE613" s="106">
        <f t="shared" ca="1" si="910"/>
        <v>222</v>
      </c>
      <c r="AF613" s="106">
        <f t="shared" ca="1" si="910"/>
        <v>235</v>
      </c>
      <c r="AG613" s="107">
        <f t="shared" ca="1" si="910"/>
        <v>288</v>
      </c>
      <c r="AH613" s="105">
        <f t="shared" ca="1" si="910"/>
        <v>333</v>
      </c>
      <c r="AI613" s="106">
        <f t="shared" ca="1" si="910"/>
        <v>301</v>
      </c>
      <c r="AJ613" s="106">
        <f t="shared" ca="1" si="910"/>
        <v>298</v>
      </c>
      <c r="AK613" s="107">
        <f t="shared" ca="1" si="910"/>
        <v>300</v>
      </c>
      <c r="AL613" s="105">
        <f t="shared" ref="AL613:BQ613" ca="1" si="911">IF(ISNUMBER(AL618),AL618+IF($I$7=1,AL616,0),IF(ISNUMBER(AL620),AL620+IF($I$7=1,AL616,0),""))</f>
        <v>334</v>
      </c>
      <c r="AM613" s="106">
        <f t="shared" ca="1" si="911"/>
        <v>359</v>
      </c>
      <c r="AN613" s="106">
        <f t="shared" ca="1" si="911"/>
        <v>338</v>
      </c>
      <c r="AO613" s="107">
        <f t="shared" ca="1" si="911"/>
        <v>354</v>
      </c>
      <c r="AP613" s="105">
        <f t="shared" ca="1" si="911"/>
        <v>367</v>
      </c>
      <c r="AQ613" s="106">
        <f t="shared" ca="1" si="911"/>
        <v>421</v>
      </c>
      <c r="AR613" s="106">
        <f t="shared" ca="1" si="911"/>
        <v>513</v>
      </c>
      <c r="AS613" s="107">
        <f t="shared" ca="1" si="911"/>
        <v>764</v>
      </c>
      <c r="AT613" s="105">
        <f t="shared" ca="1" si="911"/>
        <v>845</v>
      </c>
      <c r="AU613" s="106">
        <f t="shared" ca="1" si="911"/>
        <v>948</v>
      </c>
      <c r="AV613" s="106">
        <f t="shared" ca="1" si="911"/>
        <v>0</v>
      </c>
      <c r="AW613" s="107">
        <f t="shared" ca="1" si="911"/>
        <v>1621.3946227572956</v>
      </c>
      <c r="AX613" s="105">
        <f t="shared" ca="1" si="911"/>
        <v>2484.1783894766418</v>
      </c>
      <c r="AY613" s="106">
        <f t="shared" ca="1" si="911"/>
        <v>2484.1783894766418</v>
      </c>
      <c r="AZ613" s="106">
        <f t="shared" ca="1" si="911"/>
        <v>2484.1783894766418</v>
      </c>
      <c r="BA613" s="107">
        <f t="shared" ca="1" si="911"/>
        <v>2484.1783894766418</v>
      </c>
      <c r="BB613" s="105">
        <f t="shared" ca="1" si="911"/>
        <v>3012.558816334591</v>
      </c>
      <c r="BC613" s="106">
        <f t="shared" ca="1" si="911"/>
        <v>3012.558816334591</v>
      </c>
      <c r="BD613" s="106">
        <f t="shared" ca="1" si="911"/>
        <v>3012.558816334591</v>
      </c>
      <c r="BE613" s="107">
        <f t="shared" ca="1" si="911"/>
        <v>3012.558816334591</v>
      </c>
      <c r="BF613" s="105">
        <f t="shared" ca="1" si="911"/>
        <v>3457.573674018121</v>
      </c>
      <c r="BG613" s="106">
        <f t="shared" ca="1" si="911"/>
        <v>3457.573674018121</v>
      </c>
      <c r="BH613" s="106">
        <f t="shared" ca="1" si="911"/>
        <v>3457.573674018121</v>
      </c>
      <c r="BI613" s="107">
        <f t="shared" ca="1" si="911"/>
        <v>3457.573674018121</v>
      </c>
      <c r="BJ613" s="105">
        <f t="shared" ca="1" si="911"/>
        <v>3837.9067781601148</v>
      </c>
      <c r="BK613" s="106">
        <f t="shared" ca="1" si="911"/>
        <v>3837.9067781601148</v>
      </c>
      <c r="BL613" s="106">
        <f t="shared" ca="1" si="911"/>
        <v>3837.9067781601148</v>
      </c>
      <c r="BM613" s="107">
        <f t="shared" ca="1" si="911"/>
        <v>3837.9067781601148</v>
      </c>
      <c r="BN613" s="105">
        <f t="shared" ca="1" si="911"/>
        <v>4144.9393204129237</v>
      </c>
      <c r="BO613" s="106">
        <f t="shared" ca="1" si="911"/>
        <v>4144.9393204129237</v>
      </c>
      <c r="BP613" s="106">
        <f t="shared" ca="1" si="911"/>
        <v>4144.9393204129237</v>
      </c>
      <c r="BQ613" s="107">
        <f t="shared" ca="1" si="911"/>
        <v>4144.9393204129237</v>
      </c>
      <c r="BR613" s="105">
        <f t="shared" ref="BR613:CW613" ca="1" si="912">IF(ISNUMBER(BR618),BR618+IF($I$7=1,BR616,0),IF(ISNUMBER(BR620),BR620+IF($I$7=1,BR616,0),""))</f>
        <v>4352.1862864335708</v>
      </c>
      <c r="BS613" s="106">
        <f t="shared" ca="1" si="912"/>
        <v>4352.1862864335708</v>
      </c>
      <c r="BT613" s="106">
        <f t="shared" ca="1" si="912"/>
        <v>4352.1862864335708</v>
      </c>
      <c r="BU613" s="107">
        <f t="shared" ca="1" si="912"/>
        <v>4352.1862864335708</v>
      </c>
      <c r="BV613" s="105">
        <f t="shared" ca="1" si="912"/>
        <v>4569.7956007552484</v>
      </c>
      <c r="BW613" s="106">
        <f t="shared" ca="1" si="912"/>
        <v>4569.7956007552484</v>
      </c>
      <c r="BX613" s="106">
        <f t="shared" ca="1" si="912"/>
        <v>4569.7956007552484</v>
      </c>
      <c r="BY613" s="107">
        <f t="shared" ca="1" si="912"/>
        <v>4569.7956007552484</v>
      </c>
      <c r="BZ613" s="105">
        <f t="shared" ca="1" si="912"/>
        <v>4798.2853807930114</v>
      </c>
      <c r="CA613" s="106">
        <f t="shared" ca="1" si="912"/>
        <v>4798.2853807930114</v>
      </c>
      <c r="CB613" s="106">
        <f t="shared" ca="1" si="912"/>
        <v>4798.2853807930114</v>
      </c>
      <c r="CC613" s="107">
        <f t="shared" ca="1" si="912"/>
        <v>4798.2853807930114</v>
      </c>
      <c r="CD613" s="105">
        <f t="shared" ca="1" si="912"/>
        <v>5038.1996498326616</v>
      </c>
      <c r="CE613" s="106">
        <f t="shared" ca="1" si="912"/>
        <v>5038.1996498326616</v>
      </c>
      <c r="CF613" s="106">
        <f t="shared" ca="1" si="912"/>
        <v>5038.1996498326616</v>
      </c>
      <c r="CG613" s="107">
        <f t="shared" ca="1" si="912"/>
        <v>5038.1996498326616</v>
      </c>
      <c r="CH613" s="105">
        <f t="shared" ca="1" si="912"/>
        <v>5290.1096323242964</v>
      </c>
      <c r="CI613" s="106">
        <f t="shared" ca="1" si="912"/>
        <v>5290.1096323242964</v>
      </c>
      <c r="CJ613" s="106">
        <f t="shared" ca="1" si="912"/>
        <v>5290.1096323242964</v>
      </c>
      <c r="CK613" s="107">
        <f t="shared" ca="1" si="912"/>
        <v>5290.1096323242964</v>
      </c>
      <c r="CL613" s="105">
        <f t="shared" ca="1" si="912"/>
        <v>5554.6151139405101</v>
      </c>
      <c r="CM613" s="106">
        <f t="shared" ca="1" si="912"/>
        <v>5554.6151139405101</v>
      </c>
      <c r="CN613" s="106">
        <f t="shared" ca="1" si="912"/>
        <v>5554.6151139405101</v>
      </c>
      <c r="CO613" s="107">
        <f t="shared" ca="1" si="912"/>
        <v>5554.6151139405101</v>
      </c>
      <c r="CP613" s="105">
        <f t="shared" ca="1" si="912"/>
        <v>5832.3458696375365</v>
      </c>
      <c r="CQ613" s="106">
        <f t="shared" ca="1" si="912"/>
        <v>5832.3458696375365</v>
      </c>
      <c r="CR613" s="106">
        <f t="shared" ca="1" si="912"/>
        <v>5832.3458696375365</v>
      </c>
      <c r="CS613" s="107">
        <f t="shared" ca="1" si="912"/>
        <v>5832.3458696375365</v>
      </c>
      <c r="CT613" s="105">
        <f t="shared" ca="1" si="912"/>
        <v>6123.9631631194134</v>
      </c>
      <c r="CU613" s="106">
        <f t="shared" ca="1" si="912"/>
        <v>6123.9631631194134</v>
      </c>
      <c r="CV613" s="106">
        <f t="shared" ca="1" si="912"/>
        <v>6123.9631631194134</v>
      </c>
      <c r="CW613" s="107">
        <f t="shared" ca="1" si="912"/>
        <v>6123.9631631194134</v>
      </c>
      <c r="CX613" s="105">
        <f t="shared" ref="CX613:DI613" ca="1" si="913">IF(ISNUMBER(CX618),CX618+IF($I$7=1,CX616,0),IF(ISNUMBER(CX620),CX620+IF($I$7=1,CX616,0),""))</f>
        <v>6430.1613212753837</v>
      </c>
      <c r="CY613" s="106">
        <f t="shared" ca="1" si="913"/>
        <v>6430.1613212753837</v>
      </c>
      <c r="CZ613" s="106">
        <f t="shared" ca="1" si="913"/>
        <v>6430.1613212753837</v>
      </c>
      <c r="DA613" s="107">
        <f t="shared" ca="1" si="913"/>
        <v>6430.1613212753837</v>
      </c>
      <c r="DB613" s="105">
        <f t="shared" ca="1" si="913"/>
        <v>6751.6693873391541</v>
      </c>
      <c r="DC613" s="106">
        <f t="shared" ca="1" si="913"/>
        <v>6751.6693873391541</v>
      </c>
      <c r="DD613" s="106">
        <f t="shared" ca="1" si="913"/>
        <v>6751.6693873391541</v>
      </c>
      <c r="DE613" s="107">
        <f t="shared" ca="1" si="913"/>
        <v>6751.6693873391541</v>
      </c>
      <c r="DF613" s="105">
        <f t="shared" ca="1" si="913"/>
        <v>7089.2528567061117</v>
      </c>
      <c r="DG613" s="106">
        <f t="shared" ca="1" si="913"/>
        <v>7089.2528567061117</v>
      </c>
      <c r="DH613" s="106">
        <f t="shared" ca="1" si="913"/>
        <v>7089.2528567061117</v>
      </c>
      <c r="DI613" s="107">
        <f t="shared" ca="1" si="913"/>
        <v>7089.2528567061117</v>
      </c>
      <c r="DK613" s="106">
        <f t="shared" ref="DK613:EK613" ca="1" si="914">SUM(OFFSET($E613,,MATCH(DK$3,$F$5:$DI$5,0)+3,,1))</f>
        <v>292.73500000000001</v>
      </c>
      <c r="DL613" s="106">
        <f t="shared" ca="1" si="914"/>
        <v>322</v>
      </c>
      <c r="DM613" s="106">
        <f t="shared" ca="1" si="914"/>
        <v>85</v>
      </c>
      <c r="DN613" s="106">
        <f t="shared" ca="1" si="914"/>
        <v>53</v>
      </c>
      <c r="DO613" s="106">
        <f t="shared" ca="1" si="914"/>
        <v>92</v>
      </c>
      <c r="DP613" s="106">
        <f t="shared" ca="1" si="914"/>
        <v>141</v>
      </c>
      <c r="DQ613" s="106">
        <f t="shared" ca="1" si="914"/>
        <v>288</v>
      </c>
      <c r="DR613" s="106">
        <f t="shared" ca="1" si="914"/>
        <v>300</v>
      </c>
      <c r="DS613" s="106">
        <f t="shared" ca="1" si="914"/>
        <v>354</v>
      </c>
      <c r="DT613" s="106">
        <f t="shared" ca="1" si="914"/>
        <v>764</v>
      </c>
      <c r="DU613" s="106">
        <f t="shared" ca="1" si="914"/>
        <v>1621.3946227572956</v>
      </c>
      <c r="DV613" s="106">
        <f t="shared" ca="1" si="914"/>
        <v>2484.1783894766418</v>
      </c>
      <c r="DW613" s="106">
        <f t="shared" ca="1" si="914"/>
        <v>3012.558816334591</v>
      </c>
      <c r="DX613" s="106">
        <f t="shared" ca="1" si="914"/>
        <v>3457.573674018121</v>
      </c>
      <c r="DY613" s="106">
        <f t="shared" ca="1" si="914"/>
        <v>3837.9067781601148</v>
      </c>
      <c r="DZ613" s="106">
        <f t="shared" ca="1" si="914"/>
        <v>4144.9393204129237</v>
      </c>
      <c r="EA613" s="106">
        <f t="shared" ca="1" si="914"/>
        <v>4352.1862864335708</v>
      </c>
      <c r="EB613" s="106">
        <f t="shared" ca="1" si="914"/>
        <v>4569.7956007552484</v>
      </c>
      <c r="EC613" s="106">
        <f t="shared" ca="1" si="914"/>
        <v>4798.2853807930114</v>
      </c>
      <c r="ED613" s="106">
        <f t="shared" ca="1" si="914"/>
        <v>5038.1996498326616</v>
      </c>
      <c r="EE613" s="106">
        <f t="shared" ca="1" si="914"/>
        <v>5290.1096323242964</v>
      </c>
      <c r="EF613" s="106">
        <f t="shared" ca="1" si="914"/>
        <v>5554.6151139405101</v>
      </c>
      <c r="EG613" s="106">
        <f t="shared" ca="1" si="914"/>
        <v>5832.3458696375365</v>
      </c>
      <c r="EH613" s="106">
        <f t="shared" ca="1" si="914"/>
        <v>6123.9631631194134</v>
      </c>
      <c r="EI613" s="106">
        <f t="shared" ca="1" si="914"/>
        <v>6430.1613212753837</v>
      </c>
      <c r="EJ613" s="106">
        <f t="shared" ca="1" si="914"/>
        <v>6751.6693873391541</v>
      </c>
      <c r="EK613" s="106">
        <f t="shared" ca="1" si="914"/>
        <v>7089.2528567061117</v>
      </c>
    </row>
    <row r="614" spans="1:141" outlineLevel="2" x14ac:dyDescent="0.25">
      <c r="A614" s="90"/>
      <c r="B614" s="90"/>
      <c r="C614" s="90"/>
      <c r="D614" s="90"/>
      <c r="E614" s="37" t="str">
        <f>E621</f>
        <v>% revenue (annualized)</v>
      </c>
      <c r="F614" s="108"/>
      <c r="G614" s="109"/>
      <c r="H614" s="109"/>
      <c r="I614" s="110"/>
      <c r="J614" s="108"/>
      <c r="K614" s="109"/>
      <c r="L614" s="109"/>
      <c r="M614" s="110"/>
      <c r="N614" s="108"/>
      <c r="O614" s="109"/>
      <c r="P614" s="109"/>
      <c r="Q614" s="110"/>
      <c r="R614" s="108"/>
      <c r="S614" s="109"/>
      <c r="T614" s="109"/>
      <c r="U614" s="110"/>
      <c r="V614" s="108"/>
      <c r="W614" s="109"/>
      <c r="X614" s="109"/>
      <c r="Y614" s="110"/>
      <c r="Z614" s="108"/>
      <c r="AA614" s="109"/>
      <c r="AB614" s="109"/>
      <c r="AC614" s="110"/>
      <c r="AD614" s="108"/>
      <c r="AE614" s="109"/>
      <c r="AF614" s="109"/>
      <c r="AG614" s="110"/>
      <c r="AH614" s="108"/>
      <c r="AI614" s="109"/>
      <c r="AJ614" s="109"/>
      <c r="AK614" s="110"/>
      <c r="AL614" s="108"/>
      <c r="AM614" s="109"/>
      <c r="AN614" s="109"/>
      <c r="AO614" s="110"/>
      <c r="AP614" s="108"/>
      <c r="AQ614" s="109"/>
      <c r="AR614" s="109"/>
      <c r="AS614" s="110"/>
      <c r="AT614" s="108"/>
      <c r="AU614" s="109"/>
      <c r="AV614" s="109"/>
      <c r="AW614" s="110"/>
      <c r="AX614" s="108"/>
      <c r="AY614" s="109"/>
      <c r="AZ614" s="109"/>
      <c r="BA614" s="110"/>
      <c r="BB614" s="108"/>
      <c r="BC614" s="109"/>
      <c r="BD614" s="109"/>
      <c r="BE614" s="110"/>
      <c r="BF614" s="108"/>
      <c r="BG614" s="109"/>
      <c r="BH614" s="109"/>
      <c r="BI614" s="110"/>
      <c r="BJ614" s="108"/>
      <c r="BK614" s="109"/>
      <c r="BL614" s="109"/>
      <c r="BM614" s="110"/>
      <c r="BN614" s="108"/>
      <c r="BO614" s="109"/>
      <c r="BP614" s="109"/>
      <c r="BQ614" s="110"/>
      <c r="BR614" s="108"/>
      <c r="BS614" s="109"/>
      <c r="BT614" s="109"/>
      <c r="BU614" s="110"/>
      <c r="BV614" s="108"/>
      <c r="BW614" s="109"/>
      <c r="BX614" s="109"/>
      <c r="BY614" s="110"/>
      <c r="BZ614" s="108"/>
      <c r="CA614" s="109"/>
      <c r="CB614" s="109"/>
      <c r="CC614" s="110"/>
      <c r="CD614" s="108"/>
      <c r="CE614" s="109"/>
      <c r="CF614" s="109"/>
      <c r="CG614" s="110"/>
      <c r="CH614" s="108"/>
      <c r="CI614" s="109"/>
      <c r="CJ614" s="109"/>
      <c r="CK614" s="110"/>
      <c r="CL614" s="108"/>
      <c r="CM614" s="109"/>
      <c r="CN614" s="109"/>
      <c r="CO614" s="110"/>
      <c r="CP614" s="108"/>
      <c r="CQ614" s="109"/>
      <c r="CR614" s="109"/>
      <c r="CS614" s="110"/>
      <c r="CT614" s="108"/>
      <c r="CU614" s="109"/>
      <c r="CV614" s="109"/>
      <c r="CW614" s="110"/>
      <c r="CX614" s="108"/>
      <c r="CY614" s="109"/>
      <c r="CZ614" s="109"/>
      <c r="DA614" s="110"/>
      <c r="DB614" s="108"/>
      <c r="DC614" s="109"/>
      <c r="DD614" s="109"/>
      <c r="DE614" s="110"/>
      <c r="DF614" s="108"/>
      <c r="DG614" s="109"/>
      <c r="DH614" s="109"/>
      <c r="DI614" s="110"/>
      <c r="DK614" s="109">
        <f t="shared" ref="DK614:EK614" ca="1" si="915">IF(ISERROR(DK613/DK$139),"",DK613/DK$139)</f>
        <v>6.25300784555059E-2</v>
      </c>
      <c r="DL614" s="109">
        <f t="shared" ca="1" si="915"/>
        <v>6.4271457085828348E-2</v>
      </c>
      <c r="DM614" s="109">
        <f t="shared" ca="1" si="915"/>
        <v>1.2301013024602027E-2</v>
      </c>
      <c r="DN614" s="109">
        <f t="shared" ca="1" si="915"/>
        <v>5.456042824788964E-3</v>
      </c>
      <c r="DO614" s="109">
        <f t="shared" ca="1" si="915"/>
        <v>7.8525093888699212E-3</v>
      </c>
      <c r="DP614" s="109">
        <f t="shared" ca="1" si="915"/>
        <v>1.2914453196556146E-2</v>
      </c>
      <c r="DQ614" s="109">
        <f t="shared" ca="1" si="915"/>
        <v>1.7271364317841081E-2</v>
      </c>
      <c r="DR614" s="109">
        <f t="shared" ca="1" si="915"/>
        <v>1.1146615144534444E-2</v>
      </c>
      <c r="DS614" s="109">
        <f t="shared" ca="1" si="915"/>
        <v>1.3123748795136057E-2</v>
      </c>
      <c r="DT614" s="109">
        <f t="shared" ca="1" si="915"/>
        <v>1.254062571813138E-2</v>
      </c>
      <c r="DU614" s="109">
        <f t="shared" ca="1" si="915"/>
        <v>1.254062571813138E-2</v>
      </c>
      <c r="DV614" s="109">
        <f t="shared" ca="1" si="915"/>
        <v>1.254062571813138E-2</v>
      </c>
      <c r="DW614" s="109">
        <f t="shared" ca="1" si="915"/>
        <v>1.254062571813138E-2</v>
      </c>
      <c r="DX614" s="109">
        <f t="shared" ca="1" si="915"/>
        <v>1.254062571813138E-2</v>
      </c>
      <c r="DY614" s="109">
        <f t="shared" ca="1" si="915"/>
        <v>1.254062571813138E-2</v>
      </c>
      <c r="DZ614" s="109">
        <f t="shared" ca="1" si="915"/>
        <v>1.254062571813138E-2</v>
      </c>
      <c r="EA614" s="109">
        <f t="shared" ca="1" si="915"/>
        <v>1.2540625718131382E-2</v>
      </c>
      <c r="EB614" s="109">
        <f t="shared" ca="1" si="915"/>
        <v>1.2540625718131379E-2</v>
      </c>
      <c r="EC614" s="109">
        <f t="shared" ca="1" si="915"/>
        <v>1.254062571813138E-2</v>
      </c>
      <c r="ED614" s="109">
        <f t="shared" ca="1" si="915"/>
        <v>1.2540625718131379E-2</v>
      </c>
      <c r="EE614" s="109">
        <f t="shared" ca="1" si="915"/>
        <v>1.2540625718131382E-2</v>
      </c>
      <c r="EF614" s="109">
        <f t="shared" ca="1" si="915"/>
        <v>1.254062571813138E-2</v>
      </c>
      <c r="EG614" s="109">
        <f t="shared" ca="1" si="915"/>
        <v>1.254062571813138E-2</v>
      </c>
      <c r="EH614" s="109">
        <f t="shared" ca="1" si="915"/>
        <v>1.254062571813138E-2</v>
      </c>
      <c r="EI614" s="109">
        <f t="shared" ca="1" si="915"/>
        <v>1.254062571813138E-2</v>
      </c>
      <c r="EJ614" s="109">
        <f t="shared" ca="1" si="915"/>
        <v>1.254062571813138E-2</v>
      </c>
      <c r="EK614" s="109">
        <f t="shared" ca="1" si="915"/>
        <v>1.254062571813138E-2</v>
      </c>
    </row>
    <row r="615" spans="1:141" outlineLevel="2" x14ac:dyDescent="0.25">
      <c r="A615" s="90"/>
      <c r="B615" s="90"/>
      <c r="C615" s="90"/>
      <c r="D615" s="90"/>
      <c r="F615" s="100"/>
      <c r="I615" s="101"/>
      <c r="J615" s="100"/>
      <c r="M615" s="101"/>
      <c r="N615" s="100"/>
      <c r="Q615" s="101"/>
      <c r="R615" s="100"/>
      <c r="U615" s="101"/>
      <c r="V615" s="100"/>
      <c r="Y615" s="101"/>
      <c r="Z615" s="100"/>
      <c r="AC615" s="101"/>
      <c r="AD615" s="100"/>
      <c r="AG615" s="101"/>
      <c r="AH615" s="100"/>
      <c r="AK615" s="101"/>
      <c r="AL615" s="100"/>
      <c r="AO615" s="101"/>
      <c r="AP615" s="100"/>
      <c r="AS615" s="101"/>
      <c r="AT615" s="100"/>
      <c r="AW615" s="101"/>
      <c r="AX615" s="100"/>
      <c r="BA615" s="101"/>
      <c r="BB615" s="100"/>
      <c r="BE615" s="101"/>
      <c r="BF615" s="100"/>
      <c r="BI615" s="101"/>
      <c r="BJ615" s="100"/>
      <c r="BM615" s="101"/>
      <c r="BN615" s="100"/>
      <c r="BQ615" s="101"/>
      <c r="BR615" s="100"/>
      <c r="BU615" s="101"/>
      <c r="BV615" s="100"/>
      <c r="BY615" s="101"/>
      <c r="BZ615" s="100"/>
      <c r="CC615" s="101"/>
      <c r="CD615" s="100"/>
      <c r="CG615" s="101"/>
      <c r="CH615" s="100"/>
      <c r="CK615" s="101"/>
      <c r="CL615" s="100"/>
      <c r="CO615" s="101"/>
      <c r="CP615" s="100"/>
      <c r="CS615" s="101"/>
      <c r="CT615" s="100"/>
      <c r="CW615" s="101"/>
      <c r="CX615" s="100"/>
      <c r="DA615" s="101"/>
      <c r="DB615" s="100"/>
      <c r="DE615" s="101"/>
      <c r="DF615" s="100"/>
      <c r="DI615" s="101"/>
    </row>
    <row r="616" spans="1:141" outlineLevel="2" x14ac:dyDescent="0.25">
      <c r="A616" s="90" t="str">
        <f>A618</f>
        <v>bs</v>
      </c>
      <c r="B616" s="90" t="str">
        <f>B618</f>
        <v>deferredRevenue</v>
      </c>
      <c r="C616" s="111">
        <f>C618</f>
        <v>9.9999999999999995E-7</v>
      </c>
      <c r="D616" s="90"/>
      <c r="E616" t="str">
        <f>CONCATENATE(E613," - adjustment")</f>
        <v>Deferred revenue - adjustment</v>
      </c>
      <c r="F616" s="117">
        <v>0</v>
      </c>
      <c r="G616" s="118">
        <v>0</v>
      </c>
      <c r="H616" s="118">
        <v>0</v>
      </c>
      <c r="I616" s="119" cm="1">
        <f t="array" aca="1" ref="I616" ca="1">IF(ISNUMBER(INDEX('DataModel-NVDA'!$ET$4:$FT$109,MATCH(1,('DataModel-NVDA'!$EO$4:$EO$109=$A616)*('DataModel-NVDA'!$EP$4:$EP$109=$B616),0),MATCH(CONCATENATE("FY ",RIGHT(I$3,4)),'DataModel-NVDA'!$ET$2:$FT$2,0))*$C616),INDEX('DataModel-NVDA'!$ET$4:$FT$109,MATCH(1,('DataModel-NVDA'!$EO$4:$EO$109=$A616)*('DataModel-NVDA'!$EP$4:$EP$109=$B616),0),MATCH(CONCATENATE("FY ",RIGHT(I$3,4)),'DataModel-NVDA'!$ET$2:$FT$2,0))*$C616,0)</f>
        <v>0</v>
      </c>
      <c r="J616" s="117">
        <v>0</v>
      </c>
      <c r="K616" s="118">
        <v>0</v>
      </c>
      <c r="L616" s="118">
        <v>0</v>
      </c>
      <c r="M616" s="119" cm="1">
        <f t="array" aca="1" ref="M616" ca="1">IF(ISNUMBER(INDEX('DataModel-NVDA'!$ET$4:$FT$109,MATCH(1,('DataModel-NVDA'!$EO$4:$EO$109=$A616)*('DataModel-NVDA'!$EP$4:$EP$109=$B616),0),MATCH(CONCATENATE("FY ",RIGHT(M$3,4)),'DataModel-NVDA'!$ET$2:$FT$2,0))*$C616),INDEX('DataModel-NVDA'!$ET$4:$FT$109,MATCH(1,('DataModel-NVDA'!$EO$4:$EO$109=$A616)*('DataModel-NVDA'!$EP$4:$EP$109=$B616),0),MATCH(CONCATENATE("FY ",RIGHT(M$3,4)),'DataModel-NVDA'!$ET$2:$FT$2,0))*$C616,0)</f>
        <v>0</v>
      </c>
      <c r="N616" s="117">
        <v>0</v>
      </c>
      <c r="O616" s="118">
        <v>0</v>
      </c>
      <c r="P616" s="118">
        <v>0</v>
      </c>
      <c r="Q616" s="119" cm="1">
        <f t="array" aca="1" ref="Q616" ca="1">IF(ISNUMBER(INDEX('DataModel-NVDA'!$ET$4:$FT$109,MATCH(1,('DataModel-NVDA'!$EO$4:$EO$109=$A616)*('DataModel-NVDA'!$EP$4:$EP$109=$B616),0),MATCH(CONCATENATE("FY ",RIGHT(Q$3,4)),'DataModel-NVDA'!$ET$2:$FT$2,0))*$C616),INDEX('DataModel-NVDA'!$ET$4:$FT$109,MATCH(1,('DataModel-NVDA'!$EO$4:$EO$109=$A616)*('DataModel-NVDA'!$EP$4:$EP$109=$B616),0),MATCH(CONCATENATE("FY ",RIGHT(Q$3,4)),'DataModel-NVDA'!$ET$2:$FT$2,0))*$C616,0)</f>
        <v>0</v>
      </c>
      <c r="R616" s="117">
        <v>0</v>
      </c>
      <c r="S616" s="118">
        <v>0</v>
      </c>
      <c r="T616" s="118">
        <v>0</v>
      </c>
      <c r="U616" s="119" cm="1">
        <f t="array" aca="1" ref="U616" ca="1">IF(ISNUMBER(INDEX('DataModel-NVDA'!$ET$4:$FT$109,MATCH(1,('DataModel-NVDA'!$EO$4:$EO$109=$A616)*('DataModel-NVDA'!$EP$4:$EP$109=$B616),0),MATCH(CONCATENATE("FY ",RIGHT(U$3,4)),'DataModel-NVDA'!$ET$2:$FT$2,0))*$C616),INDEX('DataModel-NVDA'!$ET$4:$FT$109,MATCH(1,('DataModel-NVDA'!$EO$4:$EO$109=$A616)*('DataModel-NVDA'!$EP$4:$EP$109=$B616),0),MATCH(CONCATENATE("FY ",RIGHT(U$3,4)),'DataModel-NVDA'!$ET$2:$FT$2,0))*$C616,0)</f>
        <v>0</v>
      </c>
      <c r="V616" s="117">
        <v>0</v>
      </c>
      <c r="W616" s="118">
        <v>0</v>
      </c>
      <c r="X616" s="118">
        <v>0</v>
      </c>
      <c r="Y616" s="119" cm="1">
        <f t="array" aca="1" ref="Y616" ca="1">IF(ISNUMBER(INDEX('DataModel-NVDA'!$ET$4:$FT$109,MATCH(1,('DataModel-NVDA'!$EO$4:$EO$109=$A616)*('DataModel-NVDA'!$EP$4:$EP$109=$B616),0),MATCH(CONCATENATE("FY ",RIGHT(Y$3,4)),'DataModel-NVDA'!$ET$2:$FT$2,0))*$C616),INDEX('DataModel-NVDA'!$ET$4:$FT$109,MATCH(1,('DataModel-NVDA'!$EO$4:$EO$109=$A616)*('DataModel-NVDA'!$EP$4:$EP$109=$B616),0),MATCH(CONCATENATE("FY ",RIGHT(Y$3,4)),'DataModel-NVDA'!$ET$2:$FT$2,0))*$C616,0)</f>
        <v>0</v>
      </c>
      <c r="Z616" s="117">
        <v>0</v>
      </c>
      <c r="AA616" s="118">
        <v>0</v>
      </c>
      <c r="AB616" s="118">
        <v>0</v>
      </c>
      <c r="AC616" s="119" cm="1">
        <f t="array" aca="1" ref="AC616" ca="1">IF(ISNUMBER(INDEX('DataModel-NVDA'!$ET$4:$FT$109,MATCH(1,('DataModel-NVDA'!$EO$4:$EO$109=$A616)*('DataModel-NVDA'!$EP$4:$EP$109=$B616),0),MATCH(CONCATENATE("FY ",RIGHT(AC$3,4)),'DataModel-NVDA'!$ET$2:$FT$2,0))*$C616),INDEX('DataModel-NVDA'!$ET$4:$FT$109,MATCH(1,('DataModel-NVDA'!$EO$4:$EO$109=$A616)*('DataModel-NVDA'!$EP$4:$EP$109=$B616),0),MATCH(CONCATENATE("FY ",RIGHT(AC$3,4)),'DataModel-NVDA'!$ET$2:$FT$2,0))*$C616,0)</f>
        <v>0</v>
      </c>
      <c r="AD616" s="117">
        <v>0</v>
      </c>
      <c r="AE616" s="118">
        <v>0</v>
      </c>
      <c r="AF616" s="118">
        <v>0</v>
      </c>
      <c r="AG616" s="119" cm="1">
        <f t="array" aca="1" ref="AG616" ca="1">IF(ISNUMBER(INDEX('DataModel-NVDA'!$ET$4:$FT$109,MATCH(1,('DataModel-NVDA'!$EO$4:$EO$109=$A616)*('DataModel-NVDA'!$EP$4:$EP$109=$B616),0),MATCH(CONCATENATE("FY ",RIGHT(AG$3,4)),'DataModel-NVDA'!$ET$2:$FT$2,0))*$C616),INDEX('DataModel-NVDA'!$ET$4:$FT$109,MATCH(1,('DataModel-NVDA'!$EO$4:$EO$109=$A616)*('DataModel-NVDA'!$EP$4:$EP$109=$B616),0),MATCH(CONCATENATE("FY ",RIGHT(AG$3,4)),'DataModel-NVDA'!$ET$2:$FT$2,0))*$C616,0)</f>
        <v>0</v>
      </c>
      <c r="AH616" s="117">
        <v>0</v>
      </c>
      <c r="AI616" s="118">
        <v>0</v>
      </c>
      <c r="AJ616" s="118">
        <v>0</v>
      </c>
      <c r="AK616" s="119" cm="1">
        <f t="array" aca="1" ref="AK616" ca="1">IF(ISNUMBER(INDEX('DataModel-NVDA'!$ET$4:$FT$109,MATCH(1,('DataModel-NVDA'!$EO$4:$EO$109=$A616)*('DataModel-NVDA'!$EP$4:$EP$109=$B616),0),MATCH(CONCATENATE("FY ",RIGHT(AK$3,4)),'DataModel-NVDA'!$ET$2:$FT$2,0))*$C616),INDEX('DataModel-NVDA'!$ET$4:$FT$109,MATCH(1,('DataModel-NVDA'!$EO$4:$EO$109=$A616)*('DataModel-NVDA'!$EP$4:$EP$109=$B616),0),MATCH(CONCATENATE("FY ",RIGHT(AK$3,4)),'DataModel-NVDA'!$ET$2:$FT$2,0))*$C616,0)</f>
        <v>0</v>
      </c>
      <c r="AL616" s="117">
        <v>0</v>
      </c>
      <c r="AM616" s="118">
        <v>0</v>
      </c>
      <c r="AN616" s="118">
        <v>0</v>
      </c>
      <c r="AO616" s="119" cm="1">
        <f t="array" aca="1" ref="AO616" ca="1">IF(ISNUMBER(INDEX('DataModel-NVDA'!$ET$4:$FT$109,MATCH(1,('DataModel-NVDA'!$EO$4:$EO$109=$A616)*('DataModel-NVDA'!$EP$4:$EP$109=$B616),0),MATCH(CONCATENATE("FY ",RIGHT(AO$3,4)),'DataModel-NVDA'!$ET$2:$FT$2,0))*$C616),INDEX('DataModel-NVDA'!$ET$4:$FT$109,MATCH(1,('DataModel-NVDA'!$EO$4:$EO$109=$A616)*('DataModel-NVDA'!$EP$4:$EP$109=$B616),0),MATCH(CONCATENATE("FY ",RIGHT(AO$3,4)),'DataModel-NVDA'!$ET$2:$FT$2,0))*$C616,0)</f>
        <v>0</v>
      </c>
      <c r="AP616" s="117">
        <v>0</v>
      </c>
      <c r="AQ616" s="118">
        <v>0</v>
      </c>
      <c r="AR616" s="118">
        <v>0</v>
      </c>
      <c r="AS616" s="119" cm="1">
        <f t="array" aca="1" ref="AS616" ca="1">IF(ISNUMBER(INDEX('DataModel-NVDA'!$ET$4:$FT$109,MATCH(1,('DataModel-NVDA'!$EO$4:$EO$109=$A616)*('DataModel-NVDA'!$EP$4:$EP$109=$B616),0),MATCH(CONCATENATE("FY ",RIGHT(AS$3,4)),'DataModel-NVDA'!$ET$2:$FT$2,0))*$C616),INDEX('DataModel-NVDA'!$ET$4:$FT$109,MATCH(1,('DataModel-NVDA'!$EO$4:$EO$109=$A616)*('DataModel-NVDA'!$EP$4:$EP$109=$B616),0),MATCH(CONCATENATE("FY ",RIGHT(AS$3,4)),'DataModel-NVDA'!$ET$2:$FT$2,0))*$C616,0)</f>
        <v>0</v>
      </c>
      <c r="AT616" s="117">
        <v>0</v>
      </c>
      <c r="AU616" s="118">
        <v>0</v>
      </c>
      <c r="AV616" s="118">
        <v>0</v>
      </c>
      <c r="AW616" s="119" cm="1">
        <f t="array" aca="1" ref="AW616" ca="1">IF(ISNUMBER(INDEX('DataModel-NVDA'!$ET$4:$FT$109,MATCH(1,('DataModel-NVDA'!$EO$4:$EO$109=$A616)*('DataModel-NVDA'!$EP$4:$EP$109=$B616),0),MATCH(CONCATENATE("FY ",RIGHT(AW$3,4)),'DataModel-NVDA'!$ET$2:$FT$2,0))*$C616),INDEX('DataModel-NVDA'!$ET$4:$FT$109,MATCH(1,('DataModel-NVDA'!$EO$4:$EO$109=$A616)*('DataModel-NVDA'!$EP$4:$EP$109=$B616),0),MATCH(CONCATENATE("FY ",RIGHT(AW$3,4)),'DataModel-NVDA'!$ET$2:$FT$2,0))*$C616,0)</f>
        <v>0</v>
      </c>
      <c r="AX616" s="117">
        <v>0</v>
      </c>
      <c r="AY616" s="118">
        <v>0</v>
      </c>
      <c r="AZ616" s="118">
        <v>0</v>
      </c>
      <c r="BA616" s="119" cm="1">
        <f t="array" aca="1" ref="BA616" ca="1">IF(ISNUMBER(INDEX('DataModel-NVDA'!$ET$4:$FT$109,MATCH(1,('DataModel-NVDA'!$EO$4:$EO$109=$A616)*('DataModel-NVDA'!$EP$4:$EP$109=$B616),0),MATCH(CONCATENATE("FY ",RIGHT(BA$3,4)),'DataModel-NVDA'!$ET$2:$FT$2,0))*$C616),INDEX('DataModel-NVDA'!$ET$4:$FT$109,MATCH(1,('DataModel-NVDA'!$EO$4:$EO$109=$A616)*('DataModel-NVDA'!$EP$4:$EP$109=$B616),0),MATCH(CONCATENATE("FY ",RIGHT(BA$3,4)),'DataModel-NVDA'!$ET$2:$FT$2,0))*$C616,0)</f>
        <v>0</v>
      </c>
      <c r="BB616" s="117">
        <v>0</v>
      </c>
      <c r="BC616" s="118">
        <v>0</v>
      </c>
      <c r="BD616" s="118">
        <v>0</v>
      </c>
      <c r="BE616" s="119" cm="1">
        <f t="array" aca="1" ref="BE616" ca="1">IF(ISNUMBER(INDEX('DataModel-NVDA'!$ET$4:$FT$109,MATCH(1,('DataModel-NVDA'!$EO$4:$EO$109=$A616)*('DataModel-NVDA'!$EP$4:$EP$109=$B616),0),MATCH(CONCATENATE("FY ",RIGHT(BE$3,4)),'DataModel-NVDA'!$ET$2:$FT$2,0))*$C616),INDEX('DataModel-NVDA'!$ET$4:$FT$109,MATCH(1,('DataModel-NVDA'!$EO$4:$EO$109=$A616)*('DataModel-NVDA'!$EP$4:$EP$109=$B616),0),MATCH(CONCATENATE("FY ",RIGHT(BE$3,4)),'DataModel-NVDA'!$ET$2:$FT$2,0))*$C616,0)</f>
        <v>0</v>
      </c>
      <c r="BF616" s="117">
        <v>0</v>
      </c>
      <c r="BG616" s="118">
        <v>0</v>
      </c>
      <c r="BH616" s="118">
        <v>0</v>
      </c>
      <c r="BI616" s="119" cm="1">
        <f t="array" aca="1" ref="BI616" ca="1">IF(ISNUMBER(INDEX('DataModel-NVDA'!$ET$4:$FT$109,MATCH(1,('DataModel-NVDA'!$EO$4:$EO$109=$A616)*('DataModel-NVDA'!$EP$4:$EP$109=$B616),0),MATCH(CONCATENATE("FY ",RIGHT(BI$3,4)),'DataModel-NVDA'!$ET$2:$FT$2,0))*$C616),INDEX('DataModel-NVDA'!$ET$4:$FT$109,MATCH(1,('DataModel-NVDA'!$EO$4:$EO$109=$A616)*('DataModel-NVDA'!$EP$4:$EP$109=$B616),0),MATCH(CONCATENATE("FY ",RIGHT(BI$3,4)),'DataModel-NVDA'!$ET$2:$FT$2,0))*$C616,0)</f>
        <v>0</v>
      </c>
      <c r="BJ616" s="117">
        <v>0</v>
      </c>
      <c r="BK616" s="118">
        <v>0</v>
      </c>
      <c r="BL616" s="118">
        <v>0</v>
      </c>
      <c r="BM616" s="119" cm="1">
        <f t="array" aca="1" ref="BM616" ca="1">IF(ISNUMBER(INDEX('DataModel-NVDA'!$ET$4:$FT$109,MATCH(1,('DataModel-NVDA'!$EO$4:$EO$109=$A616)*('DataModel-NVDA'!$EP$4:$EP$109=$B616),0),MATCH(CONCATENATE("FY ",RIGHT(BM$3,4)),'DataModel-NVDA'!$ET$2:$FT$2,0))*$C616),INDEX('DataModel-NVDA'!$ET$4:$FT$109,MATCH(1,('DataModel-NVDA'!$EO$4:$EO$109=$A616)*('DataModel-NVDA'!$EP$4:$EP$109=$B616),0),MATCH(CONCATENATE("FY ",RIGHT(BM$3,4)),'DataModel-NVDA'!$ET$2:$FT$2,0))*$C616,0)</f>
        <v>0</v>
      </c>
      <c r="BN616" s="117">
        <v>0</v>
      </c>
      <c r="BO616" s="118">
        <v>0</v>
      </c>
      <c r="BP616" s="118">
        <v>0</v>
      </c>
      <c r="BQ616" s="119" cm="1">
        <f t="array" aca="1" ref="BQ616" ca="1">IF(ISNUMBER(INDEX('DataModel-NVDA'!$ET$4:$FT$109,MATCH(1,('DataModel-NVDA'!$EO$4:$EO$109=$A616)*('DataModel-NVDA'!$EP$4:$EP$109=$B616),0),MATCH(CONCATENATE("FY ",RIGHT(BQ$3,4)),'DataModel-NVDA'!$ET$2:$FT$2,0))*$C616),INDEX('DataModel-NVDA'!$ET$4:$FT$109,MATCH(1,('DataModel-NVDA'!$EO$4:$EO$109=$A616)*('DataModel-NVDA'!$EP$4:$EP$109=$B616),0),MATCH(CONCATENATE("FY ",RIGHT(BQ$3,4)),'DataModel-NVDA'!$ET$2:$FT$2,0))*$C616,0)</f>
        <v>0</v>
      </c>
      <c r="BR616" s="117">
        <v>0</v>
      </c>
      <c r="BS616" s="118">
        <v>0</v>
      </c>
      <c r="BT616" s="118">
        <v>0</v>
      </c>
      <c r="BU616" s="119" cm="1">
        <f t="array" aca="1" ref="BU616" ca="1">IF(ISNUMBER(INDEX('DataModel-NVDA'!$ET$4:$FT$109,MATCH(1,('DataModel-NVDA'!$EO$4:$EO$109=$A616)*('DataModel-NVDA'!$EP$4:$EP$109=$B616),0),MATCH(CONCATENATE("FY ",RIGHT(BU$3,4)),'DataModel-NVDA'!$ET$2:$FT$2,0))*$C616),INDEX('DataModel-NVDA'!$ET$4:$FT$109,MATCH(1,('DataModel-NVDA'!$EO$4:$EO$109=$A616)*('DataModel-NVDA'!$EP$4:$EP$109=$B616),0),MATCH(CONCATENATE("FY ",RIGHT(BU$3,4)),'DataModel-NVDA'!$ET$2:$FT$2,0))*$C616,0)</f>
        <v>0</v>
      </c>
      <c r="BV616" s="117">
        <v>0</v>
      </c>
      <c r="BW616" s="118">
        <v>0</v>
      </c>
      <c r="BX616" s="118">
        <v>0</v>
      </c>
      <c r="BY616" s="119" cm="1">
        <f t="array" aca="1" ref="BY616" ca="1">IF(ISNUMBER(INDEX('DataModel-NVDA'!$ET$4:$FT$109,MATCH(1,('DataModel-NVDA'!$EO$4:$EO$109=$A616)*('DataModel-NVDA'!$EP$4:$EP$109=$B616),0),MATCH(CONCATENATE("FY ",RIGHT(BY$3,4)),'DataModel-NVDA'!$ET$2:$FT$2,0))*$C616),INDEX('DataModel-NVDA'!$ET$4:$FT$109,MATCH(1,('DataModel-NVDA'!$EO$4:$EO$109=$A616)*('DataModel-NVDA'!$EP$4:$EP$109=$B616),0),MATCH(CONCATENATE("FY ",RIGHT(BY$3,4)),'DataModel-NVDA'!$ET$2:$FT$2,0))*$C616,0)</f>
        <v>0</v>
      </c>
      <c r="BZ616" s="117">
        <v>0</v>
      </c>
      <c r="CA616" s="118">
        <v>0</v>
      </c>
      <c r="CB616" s="118">
        <v>0</v>
      </c>
      <c r="CC616" s="119" cm="1">
        <f t="array" aca="1" ref="CC616" ca="1">IF(ISNUMBER(INDEX('DataModel-NVDA'!$ET$4:$FT$109,MATCH(1,('DataModel-NVDA'!$EO$4:$EO$109=$A616)*('DataModel-NVDA'!$EP$4:$EP$109=$B616),0),MATCH(CONCATENATE("FY ",RIGHT(CC$3,4)),'DataModel-NVDA'!$ET$2:$FT$2,0))*$C616),INDEX('DataModel-NVDA'!$ET$4:$FT$109,MATCH(1,('DataModel-NVDA'!$EO$4:$EO$109=$A616)*('DataModel-NVDA'!$EP$4:$EP$109=$B616),0),MATCH(CONCATENATE("FY ",RIGHT(CC$3,4)),'DataModel-NVDA'!$ET$2:$FT$2,0))*$C616,0)</f>
        <v>0</v>
      </c>
      <c r="CD616" s="117">
        <v>0</v>
      </c>
      <c r="CE616" s="118">
        <v>0</v>
      </c>
      <c r="CF616" s="118">
        <v>0</v>
      </c>
      <c r="CG616" s="119" cm="1">
        <f t="array" aca="1" ref="CG616" ca="1">IF(ISNUMBER(INDEX('DataModel-NVDA'!$ET$4:$FT$109,MATCH(1,('DataModel-NVDA'!$EO$4:$EO$109=$A616)*('DataModel-NVDA'!$EP$4:$EP$109=$B616),0),MATCH(CONCATENATE("FY ",RIGHT(CG$3,4)),'DataModel-NVDA'!$ET$2:$FT$2,0))*$C616),INDEX('DataModel-NVDA'!$ET$4:$FT$109,MATCH(1,('DataModel-NVDA'!$EO$4:$EO$109=$A616)*('DataModel-NVDA'!$EP$4:$EP$109=$B616),0),MATCH(CONCATENATE("FY ",RIGHT(CG$3,4)),'DataModel-NVDA'!$ET$2:$FT$2,0))*$C616,0)</f>
        <v>0</v>
      </c>
      <c r="CH616" s="117">
        <v>0</v>
      </c>
      <c r="CI616" s="118">
        <v>0</v>
      </c>
      <c r="CJ616" s="118">
        <v>0</v>
      </c>
      <c r="CK616" s="119" cm="1">
        <f t="array" aca="1" ref="CK616" ca="1">IF(ISNUMBER(INDEX('DataModel-NVDA'!$ET$4:$FT$109,MATCH(1,('DataModel-NVDA'!$EO$4:$EO$109=$A616)*('DataModel-NVDA'!$EP$4:$EP$109=$B616),0),MATCH(CONCATENATE("FY ",RIGHT(CK$3,4)),'DataModel-NVDA'!$ET$2:$FT$2,0))*$C616),INDEX('DataModel-NVDA'!$ET$4:$FT$109,MATCH(1,('DataModel-NVDA'!$EO$4:$EO$109=$A616)*('DataModel-NVDA'!$EP$4:$EP$109=$B616),0),MATCH(CONCATENATE("FY ",RIGHT(CK$3,4)),'DataModel-NVDA'!$ET$2:$FT$2,0))*$C616,0)</f>
        <v>0</v>
      </c>
      <c r="CL616" s="117">
        <v>0</v>
      </c>
      <c r="CM616" s="118">
        <v>0</v>
      </c>
      <c r="CN616" s="118">
        <v>0</v>
      </c>
      <c r="CO616" s="119" cm="1">
        <f t="array" aca="1" ref="CO616" ca="1">IF(ISNUMBER(INDEX('DataModel-NVDA'!$ET$4:$FT$109,MATCH(1,('DataModel-NVDA'!$EO$4:$EO$109=$A616)*('DataModel-NVDA'!$EP$4:$EP$109=$B616),0),MATCH(CONCATENATE("FY ",RIGHT(CO$3,4)),'DataModel-NVDA'!$ET$2:$FT$2,0))*$C616),INDEX('DataModel-NVDA'!$ET$4:$FT$109,MATCH(1,('DataModel-NVDA'!$EO$4:$EO$109=$A616)*('DataModel-NVDA'!$EP$4:$EP$109=$B616),0),MATCH(CONCATENATE("FY ",RIGHT(CO$3,4)),'DataModel-NVDA'!$ET$2:$FT$2,0))*$C616,0)</f>
        <v>0</v>
      </c>
      <c r="CP616" s="117">
        <v>0</v>
      </c>
      <c r="CQ616" s="118">
        <v>0</v>
      </c>
      <c r="CR616" s="118">
        <v>0</v>
      </c>
      <c r="CS616" s="119" cm="1">
        <f t="array" aca="1" ref="CS616" ca="1">IF(ISNUMBER(INDEX('DataModel-NVDA'!$ET$4:$FT$109,MATCH(1,('DataModel-NVDA'!$EO$4:$EO$109=$A616)*('DataModel-NVDA'!$EP$4:$EP$109=$B616),0),MATCH(CONCATENATE("FY ",RIGHT(CS$3,4)),'DataModel-NVDA'!$ET$2:$FT$2,0))*$C616),INDEX('DataModel-NVDA'!$ET$4:$FT$109,MATCH(1,('DataModel-NVDA'!$EO$4:$EO$109=$A616)*('DataModel-NVDA'!$EP$4:$EP$109=$B616),0),MATCH(CONCATENATE("FY ",RIGHT(CS$3,4)),'DataModel-NVDA'!$ET$2:$FT$2,0))*$C616,0)</f>
        <v>0</v>
      </c>
      <c r="CT616" s="117">
        <v>0</v>
      </c>
      <c r="CU616" s="118">
        <v>0</v>
      </c>
      <c r="CV616" s="118">
        <v>0</v>
      </c>
      <c r="CW616" s="119" cm="1">
        <f t="array" aca="1" ref="CW616" ca="1">IF(ISNUMBER(INDEX('DataModel-NVDA'!$ET$4:$FT$109,MATCH(1,('DataModel-NVDA'!$EO$4:$EO$109=$A616)*('DataModel-NVDA'!$EP$4:$EP$109=$B616),0),MATCH(CONCATENATE("FY ",RIGHT(CW$3,4)),'DataModel-NVDA'!$ET$2:$FT$2,0))*$C616),INDEX('DataModel-NVDA'!$ET$4:$FT$109,MATCH(1,('DataModel-NVDA'!$EO$4:$EO$109=$A616)*('DataModel-NVDA'!$EP$4:$EP$109=$B616),0),MATCH(CONCATENATE("FY ",RIGHT(CW$3,4)),'DataModel-NVDA'!$ET$2:$FT$2,0))*$C616,0)</f>
        <v>0</v>
      </c>
      <c r="CX616" s="117">
        <v>0</v>
      </c>
      <c r="CY616" s="118">
        <v>0</v>
      </c>
      <c r="CZ616" s="118">
        <v>0</v>
      </c>
      <c r="DA616" s="119" cm="1">
        <f t="array" aca="1" ref="DA616" ca="1">IF(ISNUMBER(INDEX('DataModel-NVDA'!$ET$4:$FT$109,MATCH(1,('DataModel-NVDA'!$EO$4:$EO$109=$A616)*('DataModel-NVDA'!$EP$4:$EP$109=$B616),0),MATCH(CONCATENATE("FY ",RIGHT(DA$3,4)),'DataModel-NVDA'!$ET$2:$FT$2,0))*$C616),INDEX('DataModel-NVDA'!$ET$4:$FT$109,MATCH(1,('DataModel-NVDA'!$EO$4:$EO$109=$A616)*('DataModel-NVDA'!$EP$4:$EP$109=$B616),0),MATCH(CONCATENATE("FY ",RIGHT(DA$3,4)),'DataModel-NVDA'!$ET$2:$FT$2,0))*$C616,0)</f>
        <v>0</v>
      </c>
      <c r="DB616" s="117">
        <v>0</v>
      </c>
      <c r="DC616" s="118">
        <v>0</v>
      </c>
      <c r="DD616" s="118">
        <v>0</v>
      </c>
      <c r="DE616" s="119" cm="1">
        <f t="array" aca="1" ref="DE616" ca="1">IF(ISNUMBER(INDEX('DataModel-NVDA'!$ET$4:$FT$109,MATCH(1,('DataModel-NVDA'!$EO$4:$EO$109=$A616)*('DataModel-NVDA'!$EP$4:$EP$109=$B616),0),MATCH(CONCATENATE("FY ",RIGHT(DE$3,4)),'DataModel-NVDA'!$ET$2:$FT$2,0))*$C616),INDEX('DataModel-NVDA'!$ET$4:$FT$109,MATCH(1,('DataModel-NVDA'!$EO$4:$EO$109=$A616)*('DataModel-NVDA'!$EP$4:$EP$109=$B616),0),MATCH(CONCATENATE("FY ",RIGHT(DE$3,4)),'DataModel-NVDA'!$ET$2:$FT$2,0))*$C616,0)</f>
        <v>0</v>
      </c>
      <c r="DF616" s="117">
        <v>0</v>
      </c>
      <c r="DG616" s="118">
        <v>0</v>
      </c>
      <c r="DH616" s="118">
        <v>0</v>
      </c>
      <c r="DI616" s="119" cm="1">
        <f t="array" aca="1" ref="DI616" ca="1">IF(ISNUMBER(INDEX('DataModel-NVDA'!$ET$4:$FT$109,MATCH(1,('DataModel-NVDA'!$EO$4:$EO$109=$A616)*('DataModel-NVDA'!$EP$4:$EP$109=$B616),0),MATCH(CONCATENATE("FY ",RIGHT(DI$3,4)),'DataModel-NVDA'!$ET$2:$FT$2,0))*$C616),INDEX('DataModel-NVDA'!$ET$4:$FT$109,MATCH(1,('DataModel-NVDA'!$EO$4:$EO$109=$A616)*('DataModel-NVDA'!$EP$4:$EP$109=$B616),0),MATCH(CONCATENATE("FY ",RIGHT(DI$3,4)),'DataModel-NVDA'!$ET$2:$FT$2,0))*$C616,0)</f>
        <v>0</v>
      </c>
      <c r="DK616" s="69">
        <f t="shared" ref="DK616:EK616" ca="1" si="916">SUM(OFFSET($E616,,MATCH(DK$3,$F$5:$DI$5,0)+3,,1))</f>
        <v>0</v>
      </c>
      <c r="DL616" s="69">
        <f t="shared" ca="1" si="916"/>
        <v>0</v>
      </c>
      <c r="DM616" s="69">
        <f t="shared" ca="1" si="916"/>
        <v>0</v>
      </c>
      <c r="DN616" s="69">
        <f t="shared" ca="1" si="916"/>
        <v>0</v>
      </c>
      <c r="DO616" s="69">
        <f t="shared" ca="1" si="916"/>
        <v>0</v>
      </c>
      <c r="DP616" s="69">
        <f t="shared" ca="1" si="916"/>
        <v>0</v>
      </c>
      <c r="DQ616" s="69">
        <f t="shared" ca="1" si="916"/>
        <v>0</v>
      </c>
      <c r="DR616" s="69">
        <f t="shared" ca="1" si="916"/>
        <v>0</v>
      </c>
      <c r="DS616" s="69">
        <f t="shared" ca="1" si="916"/>
        <v>0</v>
      </c>
      <c r="DT616" s="69">
        <f t="shared" ca="1" si="916"/>
        <v>0</v>
      </c>
      <c r="DU616" s="69">
        <f t="shared" ca="1" si="916"/>
        <v>0</v>
      </c>
      <c r="DV616" s="69">
        <f t="shared" ca="1" si="916"/>
        <v>0</v>
      </c>
      <c r="DW616" s="69">
        <f t="shared" ca="1" si="916"/>
        <v>0</v>
      </c>
      <c r="DX616" s="69">
        <f t="shared" ca="1" si="916"/>
        <v>0</v>
      </c>
      <c r="DY616" s="69">
        <f t="shared" ca="1" si="916"/>
        <v>0</v>
      </c>
      <c r="DZ616" s="69">
        <f t="shared" ca="1" si="916"/>
        <v>0</v>
      </c>
      <c r="EA616" s="69">
        <f t="shared" ca="1" si="916"/>
        <v>0</v>
      </c>
      <c r="EB616" s="69">
        <f t="shared" ca="1" si="916"/>
        <v>0</v>
      </c>
      <c r="EC616" s="69">
        <f t="shared" ca="1" si="916"/>
        <v>0</v>
      </c>
      <c r="ED616" s="69">
        <f t="shared" ca="1" si="916"/>
        <v>0</v>
      </c>
      <c r="EE616" s="69">
        <f t="shared" ca="1" si="916"/>
        <v>0</v>
      </c>
      <c r="EF616" s="69">
        <f t="shared" ca="1" si="916"/>
        <v>0</v>
      </c>
      <c r="EG616" s="69">
        <f t="shared" ca="1" si="916"/>
        <v>0</v>
      </c>
      <c r="EH616" s="69">
        <f t="shared" ca="1" si="916"/>
        <v>0</v>
      </c>
      <c r="EI616" s="69">
        <f t="shared" ca="1" si="916"/>
        <v>0</v>
      </c>
      <c r="EJ616" s="69">
        <f t="shared" ca="1" si="916"/>
        <v>0</v>
      </c>
      <c r="EK616" s="69">
        <f t="shared" ca="1" si="916"/>
        <v>0</v>
      </c>
    </row>
    <row r="617" spans="1:141" outlineLevel="2" x14ac:dyDescent="0.25">
      <c r="A617" s="90"/>
      <c r="B617" s="90"/>
      <c r="C617" s="90"/>
      <c r="D617" s="90"/>
      <c r="F617" s="100"/>
      <c r="I617" s="101"/>
      <c r="J617" s="100"/>
      <c r="M617" s="101"/>
      <c r="N617" s="100"/>
      <c r="Q617" s="101"/>
      <c r="R617" s="100"/>
      <c r="U617" s="101"/>
      <c r="V617" s="100"/>
      <c r="Y617" s="101"/>
      <c r="Z617" s="100"/>
      <c r="AC617" s="101"/>
      <c r="AD617" s="100"/>
      <c r="AG617" s="101"/>
      <c r="AH617" s="100"/>
      <c r="AK617" s="101"/>
      <c r="AL617" s="100"/>
      <c r="AO617" s="101"/>
      <c r="AP617" s="100"/>
      <c r="AS617" s="101"/>
      <c r="AT617" s="100"/>
      <c r="AW617" s="101"/>
      <c r="AX617" s="100"/>
      <c r="BA617" s="101"/>
      <c r="BB617" s="100"/>
      <c r="BE617" s="101"/>
      <c r="BF617" s="100"/>
      <c r="BI617" s="101"/>
      <c r="BJ617" s="100"/>
      <c r="BM617" s="101"/>
      <c r="BN617" s="100"/>
      <c r="BQ617" s="101"/>
      <c r="BR617" s="100"/>
      <c r="BU617" s="101"/>
      <c r="BV617" s="100"/>
      <c r="BY617" s="101"/>
      <c r="BZ617" s="100"/>
      <c r="CC617" s="101"/>
      <c r="CD617" s="100"/>
      <c r="CG617" s="101"/>
      <c r="CH617" s="100"/>
      <c r="CK617" s="101"/>
      <c r="CL617" s="100"/>
      <c r="CO617" s="101"/>
      <c r="CP617" s="100"/>
      <c r="CS617" s="101"/>
      <c r="CT617" s="100"/>
      <c r="CW617" s="101"/>
      <c r="CX617" s="100"/>
      <c r="DA617" s="101"/>
      <c r="DB617" s="100"/>
      <c r="DE617" s="101"/>
      <c r="DF617" s="100"/>
      <c r="DI617" s="101"/>
    </row>
    <row r="618" spans="1:141" outlineLevel="2" x14ac:dyDescent="0.25">
      <c r="A618" s="90" t="s">
        <v>157</v>
      </c>
      <c r="B618" s="90" t="s">
        <v>177</v>
      </c>
      <c r="C618" s="111">
        <f>$C$6</f>
        <v>9.9999999999999995E-7</v>
      </c>
      <c r="D618" s="90"/>
      <c r="E618" t="str">
        <f>CONCATENATE(E613," - history")</f>
        <v>Deferred revenue - history</v>
      </c>
      <c r="F618" s="113" cm="1">
        <f t="array" aca="1" ref="F618" ca="1">IF(AND(F$4="A",ISNUMBER('DataModel-NVDA'!F$4)),INDEX('DataModel-NVDA'!$F$4:$BA$109,MATCH(1,('DataModel-NVDA'!$A$4:$A$109=$A618)*('DataModel-NVDA'!$B$4:$B$109=$B618),0),MATCH(F$3,'DataModel-NVDA'!$F$2:$BA$2,0))*$C618,"")</f>
        <v>275.71100000000001</v>
      </c>
      <c r="G618" s="69" cm="1">
        <f t="array" aca="1" ref="G618" ca="1">IF(AND(G$4="A",ISNUMBER('DataModel-NVDA'!G$4)),INDEX('DataModel-NVDA'!$F$4:$BA$109,MATCH(1,('DataModel-NVDA'!$A$4:$A$109=$A618)*('DataModel-NVDA'!$B$4:$B$109=$B618),0),MATCH(G$3,'DataModel-NVDA'!$F$2:$BA$2,0))*$C618,"")</f>
        <v>277.03300000000002</v>
      </c>
      <c r="H618" s="69" cm="1">
        <f t="array" aca="1" ref="H618" ca="1">IF(AND(H$4="A",ISNUMBER('DataModel-NVDA'!H$4)),INDEX('DataModel-NVDA'!$F$4:$BA$109,MATCH(1,('DataModel-NVDA'!$A$4:$A$109=$A618)*('DataModel-NVDA'!$B$4:$B$109=$B618),0),MATCH(H$3,'DataModel-NVDA'!$F$2:$BA$2,0))*$C618,"")</f>
        <v>258.63499999999999</v>
      </c>
      <c r="I618" s="114" cm="1">
        <f t="array" aca="1" ref="I618" ca="1">IF(AND(I$4="A",ISNUMBER('DataModel-NVDA'!I$4)),INDEX('DataModel-NVDA'!$F$4:$BA$109,MATCH(1,('DataModel-NVDA'!$A$4:$A$109=$A618)*('DataModel-NVDA'!$B$4:$B$109=$B618),0),MATCH(I$3,'DataModel-NVDA'!$F$2:$BA$2,0))*$C618,"")</f>
        <v>292.73500000000001</v>
      </c>
      <c r="J618" s="113" cm="1">
        <f t="array" aca="1" ref="J618" ca="1">IF(AND(J$4="A",ISNUMBER('DataModel-NVDA'!J$4)),INDEX('DataModel-NVDA'!$F$4:$BA$109,MATCH(1,('DataModel-NVDA'!$A$4:$A$109=$A618)*('DataModel-NVDA'!$B$4:$B$109=$B618),0),MATCH(J$3,'DataModel-NVDA'!$F$2:$BA$2,0))*$C618,"")</f>
        <v>377</v>
      </c>
      <c r="K618" s="69" cm="1">
        <f t="array" aca="1" ref="K618" ca="1">IF(AND(K$4="A",ISNUMBER('DataModel-NVDA'!K$4)),INDEX('DataModel-NVDA'!$F$4:$BA$109,MATCH(1,('DataModel-NVDA'!$A$4:$A$109=$A618)*('DataModel-NVDA'!$B$4:$B$109=$B618),0),MATCH(K$3,'DataModel-NVDA'!$F$2:$BA$2,0))*$C618,"")</f>
        <v>321</v>
      </c>
      <c r="L618" s="69" cm="1">
        <f t="array" aca="1" ref="L618" ca="1">IF(AND(L$4="A",ISNUMBER('DataModel-NVDA'!L$4)),INDEX('DataModel-NVDA'!$F$4:$BA$109,MATCH(1,('DataModel-NVDA'!$A$4:$A$109=$A618)*('DataModel-NVDA'!$B$4:$B$109=$B618),0),MATCH(L$3,'DataModel-NVDA'!$F$2:$BA$2,0))*$C618,"")</f>
        <v>229</v>
      </c>
      <c r="M618" s="114" cm="1">
        <f t="array" aca="1" ref="M618" ca="1">IF(AND(M$4="A",ISNUMBER('DataModel-NVDA'!M$4)),INDEX('DataModel-NVDA'!$F$4:$BA$109,MATCH(1,('DataModel-NVDA'!$A$4:$A$109=$A618)*('DataModel-NVDA'!$B$4:$B$109=$B618),0),MATCH(M$3,'DataModel-NVDA'!$F$2:$BA$2,0))*$C618,"")</f>
        <v>322</v>
      </c>
      <c r="N618" s="113" cm="1">
        <f t="array" aca="1" ref="N618" ca="1">IF(AND(N$4="A",ISNUMBER('DataModel-NVDA'!N$4)),INDEX('DataModel-NVDA'!$F$4:$BA$109,MATCH(1,('DataModel-NVDA'!$A$4:$A$109=$A618)*('DataModel-NVDA'!$B$4:$B$109=$B618),0),MATCH(N$3,'DataModel-NVDA'!$F$2:$BA$2,0))*$C618,"")</f>
        <v>350</v>
      </c>
      <c r="O618" s="69" cm="1">
        <f t="array" aca="1" ref="O618" ca="1">IF(AND(O$4="A",ISNUMBER('DataModel-NVDA'!O$4)),INDEX('DataModel-NVDA'!$F$4:$BA$109,MATCH(1,('DataModel-NVDA'!$A$4:$A$109=$A618)*('DataModel-NVDA'!$B$4:$B$109=$B618),0),MATCH(O$3,'DataModel-NVDA'!$F$2:$BA$2,0))*$C618,"")</f>
        <v>251</v>
      </c>
      <c r="P618" s="69" cm="1">
        <f t="array" aca="1" ref="P618" ca="1">IF(AND(P$4="A",ISNUMBER('DataModel-NVDA'!P$4)),INDEX('DataModel-NVDA'!$F$4:$BA$109,MATCH(1,('DataModel-NVDA'!$A$4:$A$109=$A618)*('DataModel-NVDA'!$B$4:$B$109=$B618),0),MATCH(P$3,'DataModel-NVDA'!$F$2:$BA$2,0))*$C618,"")</f>
        <v>170</v>
      </c>
      <c r="Q618" s="114" cm="1">
        <f t="array" aca="1" ref="Q618" ca="1">IF(AND(Q$4="A",ISNUMBER('DataModel-NVDA'!Q$4)),INDEX('DataModel-NVDA'!$F$4:$BA$109,MATCH(1,('DataModel-NVDA'!$A$4:$A$109=$A618)*('DataModel-NVDA'!$B$4:$B$109=$B618),0),MATCH(Q$3,'DataModel-NVDA'!$F$2:$BA$2,0))*$C618,"")</f>
        <v>85</v>
      </c>
      <c r="R618" s="113" cm="1">
        <f t="array" aca="1" ref="R618" ca="1">IF(AND(R$4="A",ISNUMBER('DataModel-NVDA'!R$4)),INDEX('DataModel-NVDA'!$F$4:$BA$109,MATCH(1,('DataModel-NVDA'!$A$4:$A$109=$A618)*('DataModel-NVDA'!$B$4:$B$109=$B618),0),MATCH(R$3,'DataModel-NVDA'!$F$2:$BA$2,0))*$C618,"")</f>
        <v>46</v>
      </c>
      <c r="S618" s="69" cm="1">
        <f t="array" aca="1" ref="S618" ca="1">IF(AND(S$4="A",ISNUMBER('DataModel-NVDA'!S$4)),INDEX('DataModel-NVDA'!$F$4:$BA$109,MATCH(1,('DataModel-NVDA'!$A$4:$A$109=$A618)*('DataModel-NVDA'!$B$4:$B$109=$B618),0),MATCH(S$3,'DataModel-NVDA'!$F$2:$BA$2,0))*$C618,"")</f>
        <v>74</v>
      </c>
      <c r="T618" s="69" cm="1">
        <f t="array" aca="1" ref="T618" ca="1">IF(AND(T$4="A",ISNUMBER('DataModel-NVDA'!T$4)),INDEX('DataModel-NVDA'!$F$4:$BA$109,MATCH(1,('DataModel-NVDA'!$A$4:$A$109=$A618)*('DataModel-NVDA'!$B$4:$B$109=$B618),0),MATCH(T$3,'DataModel-NVDA'!$F$2:$BA$2,0))*$C618,"")</f>
        <v>65</v>
      </c>
      <c r="U618" s="114" cm="1">
        <f t="array" aca="1" ref="U618" ca="1">IF(AND(U$4="A",ISNUMBER('DataModel-NVDA'!U$4)),INDEX('DataModel-NVDA'!$F$4:$BA$109,MATCH(1,('DataModel-NVDA'!$A$4:$A$109=$A618)*('DataModel-NVDA'!$B$4:$B$109=$B618),0),MATCH(U$3,'DataModel-NVDA'!$F$2:$BA$2,0))*$C618,"")</f>
        <v>53</v>
      </c>
      <c r="V618" s="113" cm="1">
        <f t="array" aca="1" ref="V618" ca="1">IF(AND(V$4="A",ISNUMBER('DataModel-NVDA'!V$4)),INDEX('DataModel-NVDA'!$F$4:$BA$109,MATCH(1,('DataModel-NVDA'!$A$4:$A$109=$A618)*('DataModel-NVDA'!$B$4:$B$109=$B618),0),MATCH(V$3,'DataModel-NVDA'!$F$2:$BA$2,0))*$C618,"")</f>
        <v>56</v>
      </c>
      <c r="W618" s="69" cm="1">
        <f t="array" aca="1" ref="W618" ca="1">IF(AND(W$4="A",ISNUMBER('DataModel-NVDA'!W$4)),INDEX('DataModel-NVDA'!$F$4:$BA$109,MATCH(1,('DataModel-NVDA'!$A$4:$A$109=$A618)*('DataModel-NVDA'!$B$4:$B$109=$B618),0),MATCH(W$3,'DataModel-NVDA'!$F$2:$BA$2,0))*$C618,"")</f>
        <v>77</v>
      </c>
      <c r="X618" s="69" cm="1">
        <f t="array" aca="1" ref="X618" ca="1">IF(AND(X$4="A",ISNUMBER('DataModel-NVDA'!X$4)),INDEX('DataModel-NVDA'!$F$4:$BA$109,MATCH(1,('DataModel-NVDA'!$A$4:$A$109=$A618)*('DataModel-NVDA'!$B$4:$B$109=$B618),0),MATCH(X$3,'DataModel-NVDA'!$F$2:$BA$2,0))*$C618,"")</f>
        <v>80</v>
      </c>
      <c r="Y618" s="114" cm="1">
        <f t="array" aca="1" ref="Y618" ca="1">IF(AND(Y$4="A",ISNUMBER('DataModel-NVDA'!Y$4)),INDEX('DataModel-NVDA'!$F$4:$BA$109,MATCH(1,('DataModel-NVDA'!$A$4:$A$109=$A618)*('DataModel-NVDA'!$B$4:$B$109=$B618),0),MATCH(Y$3,'DataModel-NVDA'!$F$2:$BA$2,0))*$C618,"")</f>
        <v>92</v>
      </c>
      <c r="Z618" s="113" cm="1">
        <f t="array" aca="1" ref="Z618" ca="1">IF(AND(Z$4="A",ISNUMBER('DataModel-NVDA'!Z$4)),INDEX('DataModel-NVDA'!$F$4:$BA$109,MATCH(1,('DataModel-NVDA'!$A$4:$A$109=$A618)*('DataModel-NVDA'!$B$4:$B$109=$B618),0),MATCH(Z$3,'DataModel-NVDA'!$F$2:$BA$2,0))*$C618,"")</f>
        <v>85</v>
      </c>
      <c r="AA618" s="69" cm="1">
        <f t="array" aca="1" ref="AA618" ca="1">IF(AND(AA$4="A",ISNUMBER('DataModel-NVDA'!AA$4)),INDEX('DataModel-NVDA'!$F$4:$BA$109,MATCH(1,('DataModel-NVDA'!$A$4:$A$109=$A618)*('DataModel-NVDA'!$B$4:$B$109=$B618),0),MATCH(AA$3,'DataModel-NVDA'!$F$2:$BA$2,0))*$C618,"")</f>
        <v>127</v>
      </c>
      <c r="AB618" s="69" cm="1">
        <f t="array" aca="1" ref="AB618" ca="1">IF(AND(AB$4="A",ISNUMBER('DataModel-NVDA'!AB$4)),INDEX('DataModel-NVDA'!$F$4:$BA$109,MATCH(1,('DataModel-NVDA'!$A$4:$A$109=$A618)*('DataModel-NVDA'!$B$4:$B$109=$B618),0),MATCH(AB$3,'DataModel-NVDA'!$F$2:$BA$2,0))*$C618,"")</f>
        <v>119</v>
      </c>
      <c r="AC618" s="114" cm="1">
        <f t="array" aca="1" ref="AC618" ca="1">IF(AND(AC$4="A",ISNUMBER('DataModel-NVDA'!AC$4)),INDEX('DataModel-NVDA'!$F$4:$BA$109,MATCH(1,('DataModel-NVDA'!$A$4:$A$109=$A618)*('DataModel-NVDA'!$B$4:$B$109=$B618),0),MATCH(AC$3,'DataModel-NVDA'!$F$2:$BA$2,0))*$C618,"")</f>
        <v>141</v>
      </c>
      <c r="AD618" s="113" cm="1">
        <f t="array" aca="1" ref="AD618" ca="1">IF(AND(AD$4="A",ISNUMBER('DataModel-NVDA'!AD$4)),INDEX('DataModel-NVDA'!$F$4:$BA$109,MATCH(1,('DataModel-NVDA'!$A$4:$A$109=$A618)*('DataModel-NVDA'!$B$4:$B$109=$B618),0),MATCH(AD$3,'DataModel-NVDA'!$F$2:$BA$2,0))*$C618,"")</f>
        <v>174</v>
      </c>
      <c r="AE618" s="69" cm="1">
        <f t="array" aca="1" ref="AE618" ca="1">IF(AND(AE$4="A",ISNUMBER('DataModel-NVDA'!AE$4)),INDEX('DataModel-NVDA'!$F$4:$BA$109,MATCH(1,('DataModel-NVDA'!$A$4:$A$109=$A618)*('DataModel-NVDA'!$B$4:$B$109=$B618),0),MATCH(AE$3,'DataModel-NVDA'!$F$2:$BA$2,0))*$C618,"")</f>
        <v>222</v>
      </c>
      <c r="AF618" s="69" cm="1">
        <f t="array" aca="1" ref="AF618" ca="1">IF(AND(AF$4="A",ISNUMBER('DataModel-NVDA'!AF$4)),INDEX('DataModel-NVDA'!$F$4:$BA$109,MATCH(1,('DataModel-NVDA'!$A$4:$A$109=$A618)*('DataModel-NVDA'!$B$4:$B$109=$B618),0),MATCH(AF$3,'DataModel-NVDA'!$F$2:$BA$2,0))*$C618,"")</f>
        <v>235</v>
      </c>
      <c r="AG618" s="114" cm="1">
        <f t="array" aca="1" ref="AG618" ca="1">IF(AND(AG$4="A",ISNUMBER('DataModel-NVDA'!AG$4)),INDEX('DataModel-NVDA'!$F$4:$BA$109,MATCH(1,('DataModel-NVDA'!$A$4:$A$109=$A618)*('DataModel-NVDA'!$B$4:$B$109=$B618),0),MATCH(AG$3,'DataModel-NVDA'!$F$2:$BA$2,0))*$C618,"")</f>
        <v>288</v>
      </c>
      <c r="AH618" s="113" cm="1">
        <f t="array" aca="1" ref="AH618" ca="1">IF(AND(AH$4="A",ISNUMBER('DataModel-NVDA'!AH$4)),INDEX('DataModel-NVDA'!$F$4:$BA$109,MATCH(1,('DataModel-NVDA'!$A$4:$A$109=$A618)*('DataModel-NVDA'!$B$4:$B$109=$B618),0),MATCH(AH$3,'DataModel-NVDA'!$F$2:$BA$2,0))*$C618,"")</f>
        <v>333</v>
      </c>
      <c r="AI618" s="69" cm="1">
        <f t="array" aca="1" ref="AI618" ca="1">IF(AND(AI$4="A",ISNUMBER('DataModel-NVDA'!AI$4)),INDEX('DataModel-NVDA'!$F$4:$BA$109,MATCH(1,('DataModel-NVDA'!$A$4:$A$109=$A618)*('DataModel-NVDA'!$B$4:$B$109=$B618),0),MATCH(AI$3,'DataModel-NVDA'!$F$2:$BA$2,0))*$C618,"")</f>
        <v>301</v>
      </c>
      <c r="AJ618" s="69" cm="1">
        <f t="array" aca="1" ref="AJ618" ca="1">IF(AND(AJ$4="A",ISNUMBER('DataModel-NVDA'!AJ$4)),INDEX('DataModel-NVDA'!$F$4:$BA$109,MATCH(1,('DataModel-NVDA'!$A$4:$A$109=$A618)*('DataModel-NVDA'!$B$4:$B$109=$B618),0),MATCH(AJ$3,'DataModel-NVDA'!$F$2:$BA$2,0))*$C618,"")</f>
        <v>298</v>
      </c>
      <c r="AK618" s="114" cm="1">
        <f t="array" aca="1" ref="AK618" ca="1">IF(AND(AK$4="A",ISNUMBER('DataModel-NVDA'!AK$4)),INDEX('DataModel-NVDA'!$F$4:$BA$109,MATCH(1,('DataModel-NVDA'!$A$4:$A$109=$A618)*('DataModel-NVDA'!$B$4:$B$109=$B618),0),MATCH(AK$3,'DataModel-NVDA'!$F$2:$BA$2,0))*$C618,"")</f>
        <v>300</v>
      </c>
      <c r="AL618" s="113" cm="1">
        <f t="array" aca="1" ref="AL618" ca="1">IF(AND(AL$4="A",ISNUMBER('DataModel-NVDA'!AL$4)),INDEX('DataModel-NVDA'!$F$4:$BA$109,MATCH(1,('DataModel-NVDA'!$A$4:$A$109=$A618)*('DataModel-NVDA'!$B$4:$B$109=$B618),0),MATCH(AL$3,'DataModel-NVDA'!$F$2:$BA$2,0))*$C618,"")</f>
        <v>334</v>
      </c>
      <c r="AM618" s="69" cm="1">
        <f t="array" aca="1" ref="AM618" ca="1">IF(AND(AM$4="A",ISNUMBER('DataModel-NVDA'!AM$4)),INDEX('DataModel-NVDA'!$F$4:$BA$109,MATCH(1,('DataModel-NVDA'!$A$4:$A$109=$A618)*('DataModel-NVDA'!$B$4:$B$109=$B618),0),MATCH(AM$3,'DataModel-NVDA'!$F$2:$BA$2,0))*$C618,"")</f>
        <v>359</v>
      </c>
      <c r="AN618" s="69" cm="1">
        <f t="array" aca="1" ref="AN618" ca="1">IF(AND(AN$4="A",ISNUMBER('DataModel-NVDA'!AN$4)),INDEX('DataModel-NVDA'!$F$4:$BA$109,MATCH(1,('DataModel-NVDA'!$A$4:$A$109=$A618)*('DataModel-NVDA'!$B$4:$B$109=$B618),0),MATCH(AN$3,'DataModel-NVDA'!$F$2:$BA$2,0))*$C618,"")</f>
        <v>338</v>
      </c>
      <c r="AO618" s="114" cm="1">
        <f t="array" aca="1" ref="AO618" ca="1">IF(AND(AO$4="A",ISNUMBER('DataModel-NVDA'!AO$4)),INDEX('DataModel-NVDA'!$F$4:$BA$109,MATCH(1,('DataModel-NVDA'!$A$4:$A$109=$A618)*('DataModel-NVDA'!$B$4:$B$109=$B618),0),MATCH(AO$3,'DataModel-NVDA'!$F$2:$BA$2,0))*$C618,"")</f>
        <v>354</v>
      </c>
      <c r="AP618" s="113" cm="1">
        <f t="array" aca="1" ref="AP618" ca="1">IF(AND(AP$4="A",ISNUMBER('DataModel-NVDA'!AP$4)),INDEX('DataModel-NVDA'!$F$4:$BA$109,MATCH(1,('DataModel-NVDA'!$A$4:$A$109=$A618)*('DataModel-NVDA'!$B$4:$B$109=$B618),0),MATCH(AP$3,'DataModel-NVDA'!$F$2:$BA$2,0))*$C618,"")</f>
        <v>367</v>
      </c>
      <c r="AQ618" s="69" cm="1">
        <f t="array" aca="1" ref="AQ618" ca="1">IF(AND(AQ$4="A",ISNUMBER('DataModel-NVDA'!AQ$4)),INDEX('DataModel-NVDA'!$F$4:$BA$109,MATCH(1,('DataModel-NVDA'!$A$4:$A$109=$A618)*('DataModel-NVDA'!$B$4:$B$109=$B618),0),MATCH(AQ$3,'DataModel-NVDA'!$F$2:$BA$2,0))*$C618,"")</f>
        <v>421</v>
      </c>
      <c r="AR618" s="69" cm="1">
        <f t="array" aca="1" ref="AR618" ca="1">IF(AND(AR$4="A",ISNUMBER('DataModel-NVDA'!AR$4)),INDEX('DataModel-NVDA'!$F$4:$BA$109,MATCH(1,('DataModel-NVDA'!$A$4:$A$109=$A618)*('DataModel-NVDA'!$B$4:$B$109=$B618),0),MATCH(AR$3,'DataModel-NVDA'!$F$2:$BA$2,0))*$C618,"")</f>
        <v>513</v>
      </c>
      <c r="AS618" s="114" cm="1">
        <f t="array" aca="1" ref="AS618" ca="1">IF(AND(AS$4="A",ISNUMBER('DataModel-NVDA'!AS$4)),INDEX('DataModel-NVDA'!$F$4:$BA$109,MATCH(1,('DataModel-NVDA'!$A$4:$A$109=$A618)*('DataModel-NVDA'!$B$4:$B$109=$B618),0),MATCH(AS$3,'DataModel-NVDA'!$F$2:$BA$2,0))*$C618,"")</f>
        <v>764</v>
      </c>
      <c r="AT618" s="113" cm="1">
        <f t="array" aca="1" ref="AT618" ca="1">IF(AND(AT$4="A",ISNUMBER('DataModel-NVDA'!AT$4)),INDEX('DataModel-NVDA'!$F$4:$BA$109,MATCH(1,('DataModel-NVDA'!$A$4:$A$109=$A618)*('DataModel-NVDA'!$B$4:$B$109=$B618),0),MATCH(AT$3,'DataModel-NVDA'!$F$2:$BA$2,0))*$C618,"")</f>
        <v>845</v>
      </c>
      <c r="AU618" s="69" cm="1">
        <f t="array" aca="1" ref="AU618" ca="1">IF(AND(AU$4="A",ISNUMBER('DataModel-NVDA'!AU$4)),INDEX('DataModel-NVDA'!$F$4:$BA$109,MATCH(1,('DataModel-NVDA'!$A$4:$A$109=$A618)*('DataModel-NVDA'!$B$4:$B$109=$B618),0),MATCH(AU$3,'DataModel-NVDA'!$F$2:$BA$2,0))*$C618,"")</f>
        <v>948</v>
      </c>
      <c r="AV618" s="69" cm="1">
        <f t="array" aca="1" ref="AV618" ca="1">IF(AND(AV$4="A",ISNUMBER('DataModel-NVDA'!AV$4)),INDEX('DataModel-NVDA'!$F$4:$BA$109,MATCH(1,('DataModel-NVDA'!$A$4:$A$109=$A618)*('DataModel-NVDA'!$B$4:$B$109=$B618),0),MATCH(AV$3,'DataModel-NVDA'!$F$2:$BA$2,0))*$C618,"")</f>
        <v>0</v>
      </c>
      <c r="AW618" s="114" t="str" cm="1">
        <f t="array" aca="1" ref="AW618" ca="1">IF(AND(AW$4="A",ISNUMBER('DataModel-NVDA'!AW$4)),INDEX('DataModel-NVDA'!$F$4:$BA$109,MATCH(1,('DataModel-NVDA'!$A$4:$A$109=$A618)*('DataModel-NVDA'!$B$4:$B$109=$B618),0),MATCH(AW$3,'DataModel-NVDA'!$F$2:$BA$2,0))*$C618,"")</f>
        <v/>
      </c>
      <c r="AX618" s="113" t="str" cm="1">
        <f t="array" aca="1" ref="AX618" ca="1">IF(AND(AX$4="A",ISNUMBER('DataModel-NVDA'!AX$4)),INDEX('DataModel-NVDA'!$F$4:$BA$109,MATCH(1,('DataModel-NVDA'!$A$4:$A$109=$A618)*('DataModel-NVDA'!$B$4:$B$109=$B618),0),MATCH(AX$3,'DataModel-NVDA'!$F$2:$BA$2,0))*$C618,"")</f>
        <v/>
      </c>
      <c r="AY618" s="69" t="str" cm="1">
        <f t="array" aca="1" ref="AY618" ca="1">IF(AND(AY$4="A",ISNUMBER('DataModel-NVDA'!AY$4)),INDEX('DataModel-NVDA'!$F$4:$BA$109,MATCH(1,('DataModel-NVDA'!$A$4:$A$109=$A618)*('DataModel-NVDA'!$B$4:$B$109=$B618),0),MATCH(AY$3,'DataModel-NVDA'!$F$2:$BA$2,0))*$C618,"")</f>
        <v/>
      </c>
      <c r="AZ618" s="69" t="str" cm="1">
        <f t="array" aca="1" ref="AZ618" ca="1">IF(AND(AZ$4="A",ISNUMBER('DataModel-NVDA'!AZ$4)),INDEX('DataModel-NVDA'!$F$4:$BA$109,MATCH(1,('DataModel-NVDA'!$A$4:$A$109=$A618)*('DataModel-NVDA'!$B$4:$B$109=$B618),0),MATCH(AZ$3,'DataModel-NVDA'!$F$2:$BA$2,0))*$C618,"")</f>
        <v/>
      </c>
      <c r="BA618" s="114" t="str" cm="1">
        <f t="array" aca="1" ref="BA618" ca="1">IF(AND(BA$4="A",ISNUMBER('DataModel-NVDA'!BA$4)),INDEX('DataModel-NVDA'!$F$4:$BA$109,MATCH(1,('DataModel-NVDA'!$A$4:$A$109=$A618)*('DataModel-NVDA'!$B$4:$B$109=$B618),0),MATCH(BA$3,'DataModel-NVDA'!$F$2:$BA$2,0))*$C618,"")</f>
        <v/>
      </c>
      <c r="BB618" s="113"/>
      <c r="BC618" s="69"/>
      <c r="BD618" s="69"/>
      <c r="BE618" s="114"/>
      <c r="BF618" s="113"/>
      <c r="BG618" s="69"/>
      <c r="BH618" s="69"/>
      <c r="BI618" s="114"/>
      <c r="BJ618" s="113"/>
      <c r="BK618" s="69"/>
      <c r="BL618" s="69"/>
      <c r="BM618" s="114"/>
      <c r="BN618" s="113"/>
      <c r="BO618" s="69"/>
      <c r="BP618" s="69"/>
      <c r="BQ618" s="114"/>
      <c r="BR618" s="113"/>
      <c r="BS618" s="69"/>
      <c r="BT618" s="69"/>
      <c r="BU618" s="114"/>
      <c r="BV618" s="113"/>
      <c r="BW618" s="69"/>
      <c r="BX618" s="69"/>
      <c r="BY618" s="114"/>
      <c r="BZ618" s="113"/>
      <c r="CA618" s="69"/>
      <c r="CB618" s="69"/>
      <c r="CC618" s="114"/>
      <c r="CD618" s="113"/>
      <c r="CE618" s="69"/>
      <c r="CF618" s="69"/>
      <c r="CG618" s="114"/>
      <c r="CH618" s="113"/>
      <c r="CI618" s="69"/>
      <c r="CJ618" s="69"/>
      <c r="CK618" s="114"/>
      <c r="CL618" s="113"/>
      <c r="CM618" s="69"/>
      <c r="CN618" s="69"/>
      <c r="CO618" s="114"/>
      <c r="CP618" s="113"/>
      <c r="CQ618" s="69"/>
      <c r="CR618" s="69"/>
      <c r="CS618" s="114"/>
      <c r="CT618" s="113"/>
      <c r="CU618" s="69"/>
      <c r="CV618" s="69"/>
      <c r="CW618" s="114"/>
      <c r="CX618" s="113"/>
      <c r="CY618" s="69"/>
      <c r="CZ618" s="69"/>
      <c r="DA618" s="114"/>
      <c r="DB618" s="113"/>
      <c r="DC618" s="69"/>
      <c r="DD618" s="69"/>
      <c r="DE618" s="114"/>
      <c r="DF618" s="113"/>
      <c r="DG618" s="69"/>
      <c r="DH618" s="69"/>
      <c r="DI618" s="114"/>
      <c r="DK618" s="69">
        <f t="shared" ref="DK618:EK618" ca="1" si="917">SUM(OFFSET($E618,,MATCH(DK$3,$F$5:$DI$5,0)+3,,1))</f>
        <v>292.73500000000001</v>
      </c>
      <c r="DL618" s="69">
        <f t="shared" ca="1" si="917"/>
        <v>322</v>
      </c>
      <c r="DM618" s="69">
        <f t="shared" ca="1" si="917"/>
        <v>85</v>
      </c>
      <c r="DN618" s="69">
        <f t="shared" ca="1" si="917"/>
        <v>53</v>
      </c>
      <c r="DO618" s="69">
        <f t="shared" ca="1" si="917"/>
        <v>92</v>
      </c>
      <c r="DP618" s="69">
        <f t="shared" ca="1" si="917"/>
        <v>141</v>
      </c>
      <c r="DQ618" s="69">
        <f t="shared" ca="1" si="917"/>
        <v>288</v>
      </c>
      <c r="DR618" s="69">
        <f t="shared" ca="1" si="917"/>
        <v>300</v>
      </c>
      <c r="DS618" s="69">
        <f t="shared" ca="1" si="917"/>
        <v>354</v>
      </c>
      <c r="DT618" s="69">
        <f t="shared" ca="1" si="917"/>
        <v>764</v>
      </c>
      <c r="DU618" s="69">
        <f t="shared" ca="1" si="917"/>
        <v>0</v>
      </c>
      <c r="DV618" s="69">
        <f t="shared" ca="1" si="917"/>
        <v>0</v>
      </c>
      <c r="DW618" s="69">
        <f t="shared" ca="1" si="917"/>
        <v>0</v>
      </c>
      <c r="DX618" s="69">
        <f t="shared" ca="1" si="917"/>
        <v>0</v>
      </c>
      <c r="DY618" s="69">
        <f t="shared" ca="1" si="917"/>
        <v>0</v>
      </c>
      <c r="DZ618" s="69">
        <f t="shared" ca="1" si="917"/>
        <v>0</v>
      </c>
      <c r="EA618" s="69">
        <f t="shared" ca="1" si="917"/>
        <v>0</v>
      </c>
      <c r="EB618" s="69">
        <f t="shared" ca="1" si="917"/>
        <v>0</v>
      </c>
      <c r="EC618" s="69">
        <f t="shared" ca="1" si="917"/>
        <v>0</v>
      </c>
      <c r="ED618" s="69">
        <f t="shared" ca="1" si="917"/>
        <v>0</v>
      </c>
      <c r="EE618" s="69">
        <f t="shared" ca="1" si="917"/>
        <v>0</v>
      </c>
      <c r="EF618" s="69">
        <f t="shared" ca="1" si="917"/>
        <v>0</v>
      </c>
      <c r="EG618" s="69">
        <f t="shared" ca="1" si="917"/>
        <v>0</v>
      </c>
      <c r="EH618" s="69">
        <f t="shared" ca="1" si="917"/>
        <v>0</v>
      </c>
      <c r="EI618" s="69">
        <f t="shared" ca="1" si="917"/>
        <v>0</v>
      </c>
      <c r="EJ618" s="69">
        <f t="shared" ca="1" si="917"/>
        <v>0</v>
      </c>
      <c r="EK618" s="69">
        <f t="shared" ca="1" si="917"/>
        <v>0</v>
      </c>
    </row>
    <row r="619" spans="1:141" outlineLevel="2" x14ac:dyDescent="0.25">
      <c r="A619" s="90"/>
      <c r="B619" s="90"/>
      <c r="C619" s="90"/>
      <c r="D619" s="90"/>
      <c r="F619" s="100"/>
      <c r="I619" s="101"/>
      <c r="J619" s="100"/>
      <c r="M619" s="101"/>
      <c r="N619" s="100"/>
      <c r="Q619" s="101"/>
      <c r="R619" s="100"/>
      <c r="U619" s="101"/>
      <c r="V619" s="100"/>
      <c r="Y619" s="101"/>
      <c r="Z619" s="100"/>
      <c r="AC619" s="101"/>
      <c r="AD619" s="100"/>
      <c r="AG619" s="101"/>
      <c r="AH619" s="100"/>
      <c r="AK619" s="101"/>
      <c r="AL619" s="100"/>
      <c r="AO619" s="101"/>
      <c r="AP619" s="100"/>
      <c r="AS619" s="101"/>
      <c r="AT619" s="100"/>
      <c r="AW619" s="101"/>
      <c r="AX619" s="100"/>
      <c r="BA619" s="101"/>
      <c r="BB619" s="100"/>
      <c r="BE619" s="101"/>
      <c r="BF619" s="100"/>
      <c r="BI619" s="101"/>
      <c r="BJ619" s="100"/>
      <c r="BM619" s="101"/>
      <c r="BN619" s="100"/>
      <c r="BQ619" s="101"/>
      <c r="BR619" s="100"/>
      <c r="BU619" s="101"/>
      <c r="BV619" s="100"/>
      <c r="BY619" s="101"/>
      <c r="BZ619" s="100"/>
      <c r="CC619" s="101"/>
      <c r="CD619" s="100"/>
      <c r="CG619" s="101"/>
      <c r="CH619" s="100"/>
      <c r="CK619" s="101"/>
      <c r="CL619" s="100"/>
      <c r="CO619" s="101"/>
      <c r="CP619" s="100"/>
      <c r="CS619" s="101"/>
      <c r="CT619" s="100"/>
      <c r="CW619" s="101"/>
      <c r="CX619" s="100"/>
      <c r="DA619" s="101"/>
      <c r="DB619" s="100"/>
      <c r="DE619" s="101"/>
      <c r="DF619" s="100"/>
      <c r="DI619" s="101"/>
    </row>
    <row r="620" spans="1:141" outlineLevel="2" x14ac:dyDescent="0.25">
      <c r="A620" s="90"/>
      <c r="B620" s="90"/>
      <c r="C620" s="90"/>
      <c r="D620" s="90"/>
      <c r="E620" t="str">
        <f>CONCATENATE(E613," - model")</f>
        <v>Deferred revenue - model</v>
      </c>
      <c r="F620" s="100"/>
      <c r="I620" s="101"/>
      <c r="J620" s="100"/>
      <c r="M620" s="101"/>
      <c r="N620" s="100"/>
      <c r="Q620" s="101"/>
      <c r="R620" s="100"/>
      <c r="U620" s="101"/>
      <c r="V620" s="100"/>
      <c r="Y620" s="101"/>
      <c r="Z620" s="100"/>
      <c r="AC620" s="101"/>
      <c r="AD620" s="100"/>
      <c r="AG620" s="101"/>
      <c r="AH620" s="100"/>
      <c r="AK620" s="101"/>
      <c r="AL620" s="113">
        <f ca="1">AL618</f>
        <v>334</v>
      </c>
      <c r="AM620" s="69">
        <f ca="1">AM618</f>
        <v>359</v>
      </c>
      <c r="AN620" s="69">
        <f ca="1">AN618</f>
        <v>338</v>
      </c>
      <c r="AO620" s="114">
        <f ca="1">AO618</f>
        <v>354</v>
      </c>
      <c r="AP620" s="113" cm="1">
        <f t="array" aca="1" ref="AP620" ca="1">IF($I$9=1,IF(AP$4="A",AP618,AP621*AP$139*4),IF(AP$4="A",AP618,INDEX($DT$139:$EK$139,,MATCH(CONCATENATE("FY ",RIGHT(AP$3,4)),$DT$3:$EK$3,0))*AP623))</f>
        <v>367</v>
      </c>
      <c r="AQ620" s="69" cm="1">
        <f t="array" aca="1" ref="AQ620" ca="1">IF($I$9=1,IF(AQ$4="A",AQ618,AQ621*AQ$139*4),IF(AQ$4="A",AQ618,INDEX($DT$139:$EK$139,,MATCH(CONCATENATE("FY ",RIGHT(AQ$3,4)),$DT$3:$EK$3,0))*AQ623))</f>
        <v>421</v>
      </c>
      <c r="AR620" s="69" cm="1">
        <f t="array" aca="1" ref="AR620" ca="1">IF($I$9=1,IF(AR$4="A",AR618,AR621*AR$139*4),IF(AR$4="A",AR618,INDEX($DT$139:$EK$139,,MATCH(CONCATENATE("FY ",RIGHT(AR$3,4)),$DT$3:$EK$3,0))*AR623))</f>
        <v>513</v>
      </c>
      <c r="AS620" s="114" cm="1">
        <f t="array" aca="1" ref="AS620" ca="1">IF($I$9=1,IF(AS$4="A",AS618,AS621*AS$139*4),IF(AS$4="A",AS618,INDEX($DT$139:$EK$139,,MATCH(CONCATENATE("FY ",RIGHT(AS$3,4)),$DT$3:$EK$3,0))*AS623))</f>
        <v>764</v>
      </c>
      <c r="AT620" s="113" cm="1">
        <f t="array" aca="1" ref="AT620" ca="1">IF($I$9=1,IF(AT$4="A",AT618,AT621*AT$139*4),IF(AT$4="A",AT618,INDEX($DT$139:$EK$139,,MATCH(CONCATENATE("FY ",RIGHT(AT$3,4)),$DT$3:$EK$3,0))*AT623))</f>
        <v>845</v>
      </c>
      <c r="AU620" s="69" cm="1">
        <f t="array" aca="1" ref="AU620" ca="1">IF($I$9=1,IF(AU$4="A",AU618,AU621*AU$139*4),IF(AU$4="A",AU618,INDEX($DT$139:$EK$139,,MATCH(CONCATENATE("FY ",RIGHT(AU$3,4)),$DT$3:$EK$3,0))*AU623))</f>
        <v>948</v>
      </c>
      <c r="AV620" s="69" cm="1">
        <f t="array" aca="1" ref="AV620" ca="1">IF($I$9=1,IF(AV$4="A",AV618,AV621*AV$139*4),IF(AV$4="A",AV618,INDEX($DT$139:$EK$139,,MATCH(CONCATENATE("FY ",RIGHT(AV$3,4)),$DT$3:$EK$3,0))*AV623))</f>
        <v>0</v>
      </c>
      <c r="AW620" s="114" cm="1">
        <f t="array" aca="1" ref="AW620" ca="1">IF($I$9=1,IF(AW$4="A",AW618,AW621*AW$139*4),IF(AW$4="A",AW618,INDEX($DT$139:$EK$139,,MATCH(CONCATENATE("FY ",RIGHT(AW$3,4)),$DT$3:$EK$3,0))*AW623))</f>
        <v>1621.3946227572956</v>
      </c>
      <c r="AX620" s="113" cm="1">
        <f t="array" aca="1" ref="AX620" ca="1">IF($I$9=1,IF(AX$4="A",AX618,AX621*AX$139*4),IF(AX$4="A",AX618,INDEX($DT$139:$EK$139,,MATCH(CONCATENATE("FY ",RIGHT(AX$3,4)),$DT$3:$EK$3,0))*AX623))</f>
        <v>2484.1783894766418</v>
      </c>
      <c r="AY620" s="69" cm="1">
        <f t="array" aca="1" ref="AY620" ca="1">IF($I$9=1,IF(AY$4="A",AY618,AY621*AY$139*4),IF(AY$4="A",AY618,INDEX($DT$139:$EK$139,,MATCH(CONCATENATE("FY ",RIGHT(AY$3,4)),$DT$3:$EK$3,0))*AY623))</f>
        <v>2484.1783894766418</v>
      </c>
      <c r="AZ620" s="69" cm="1">
        <f t="array" aca="1" ref="AZ620" ca="1">IF($I$9=1,IF(AZ$4="A",AZ618,AZ621*AZ$139*4),IF(AZ$4="A",AZ618,INDEX($DT$139:$EK$139,,MATCH(CONCATENATE("FY ",RIGHT(AZ$3,4)),$DT$3:$EK$3,0))*AZ623))</f>
        <v>2484.1783894766418</v>
      </c>
      <c r="BA620" s="114" cm="1">
        <f t="array" aca="1" ref="BA620" ca="1">IF($I$9=1,IF(BA$4="A",BA618,BA621*BA$139*4),IF(BA$4="A",BA618,INDEX($DT$139:$EK$139,,MATCH(CONCATENATE("FY ",RIGHT(BA$3,4)),$DT$3:$EK$3,0))*BA623))</f>
        <v>2484.1783894766418</v>
      </c>
      <c r="BB620" s="113" cm="1">
        <f t="array" aca="1" ref="BB620" ca="1">IF($I$9=1,IF(BB$4="A",BB618,BB621*BB$139*4),IF(BB$4="A",BB618,INDEX($DT$139:$EK$139,,MATCH(CONCATENATE("FY ",RIGHT(BB$3,4)),$DT$3:$EK$3,0))*BB623))</f>
        <v>3012.558816334591</v>
      </c>
      <c r="BC620" s="69" cm="1">
        <f t="array" aca="1" ref="BC620" ca="1">IF($I$9=1,IF(BC$4="A",BC618,BC621*BC$139*4),IF(BC$4="A",BC618,INDEX($DT$139:$EK$139,,MATCH(CONCATENATE("FY ",RIGHT(BC$3,4)),$DT$3:$EK$3,0))*BC623))</f>
        <v>3012.558816334591</v>
      </c>
      <c r="BD620" s="69" cm="1">
        <f t="array" aca="1" ref="BD620" ca="1">IF($I$9=1,IF(BD$4="A",BD618,BD621*BD$139*4),IF(BD$4="A",BD618,INDEX($DT$139:$EK$139,,MATCH(CONCATENATE("FY ",RIGHT(BD$3,4)),$DT$3:$EK$3,0))*BD623))</f>
        <v>3012.558816334591</v>
      </c>
      <c r="BE620" s="114" cm="1">
        <f t="array" aca="1" ref="BE620" ca="1">IF($I$9=1,IF(BE$4="A",BE618,BE621*BE$139*4),IF(BE$4="A",BE618,INDEX($DT$139:$EK$139,,MATCH(CONCATENATE("FY ",RIGHT(BE$3,4)),$DT$3:$EK$3,0))*BE623))</f>
        <v>3012.558816334591</v>
      </c>
      <c r="BF620" s="113" cm="1">
        <f t="array" aca="1" ref="BF620" ca="1">IF($I$9=1,IF(BF$4="A",BF618,BF621*BF$139*4),IF(BF$4="A",BF618,INDEX($DT$139:$EK$139,,MATCH(CONCATENATE("FY ",RIGHT(BF$3,4)),$DT$3:$EK$3,0))*BF623))</f>
        <v>3457.573674018121</v>
      </c>
      <c r="BG620" s="69" cm="1">
        <f t="array" aca="1" ref="BG620" ca="1">IF($I$9=1,IF(BG$4="A",BG618,BG621*BG$139*4),IF(BG$4="A",BG618,INDEX($DT$139:$EK$139,,MATCH(CONCATENATE("FY ",RIGHT(BG$3,4)),$DT$3:$EK$3,0))*BG623))</f>
        <v>3457.573674018121</v>
      </c>
      <c r="BH620" s="69" cm="1">
        <f t="array" aca="1" ref="BH620" ca="1">IF($I$9=1,IF(BH$4="A",BH618,BH621*BH$139*4),IF(BH$4="A",BH618,INDEX($DT$139:$EK$139,,MATCH(CONCATENATE("FY ",RIGHT(BH$3,4)),$DT$3:$EK$3,0))*BH623))</f>
        <v>3457.573674018121</v>
      </c>
      <c r="BI620" s="114" cm="1">
        <f t="array" aca="1" ref="BI620" ca="1">IF($I$9=1,IF(BI$4="A",BI618,BI621*BI$139*4),IF(BI$4="A",BI618,INDEX($DT$139:$EK$139,,MATCH(CONCATENATE("FY ",RIGHT(BI$3,4)),$DT$3:$EK$3,0))*BI623))</f>
        <v>3457.573674018121</v>
      </c>
      <c r="BJ620" s="113" cm="1">
        <f t="array" aca="1" ref="BJ620" ca="1">IF($I$9=1,IF(BJ$4="A",BJ618,BJ621*BJ$139*4),IF(BJ$4="A",BJ618,INDEX($DT$139:$EK$139,,MATCH(CONCATENATE("FY ",RIGHT(BJ$3,4)),$DT$3:$EK$3,0))*BJ623))</f>
        <v>3837.9067781601148</v>
      </c>
      <c r="BK620" s="69" cm="1">
        <f t="array" aca="1" ref="BK620" ca="1">IF($I$9=1,IF(BK$4="A",BK618,BK621*BK$139*4),IF(BK$4="A",BK618,INDEX($DT$139:$EK$139,,MATCH(CONCATENATE("FY ",RIGHT(BK$3,4)),$DT$3:$EK$3,0))*BK623))</f>
        <v>3837.9067781601148</v>
      </c>
      <c r="BL620" s="69" cm="1">
        <f t="array" aca="1" ref="BL620" ca="1">IF($I$9=1,IF(BL$4="A",BL618,BL621*BL$139*4),IF(BL$4="A",BL618,INDEX($DT$139:$EK$139,,MATCH(CONCATENATE("FY ",RIGHT(BL$3,4)),$DT$3:$EK$3,0))*BL623))</f>
        <v>3837.9067781601148</v>
      </c>
      <c r="BM620" s="114" cm="1">
        <f t="array" aca="1" ref="BM620" ca="1">IF($I$9=1,IF(BM$4="A",BM618,BM621*BM$139*4),IF(BM$4="A",BM618,INDEX($DT$139:$EK$139,,MATCH(CONCATENATE("FY ",RIGHT(BM$3,4)),$DT$3:$EK$3,0))*BM623))</f>
        <v>3837.9067781601148</v>
      </c>
      <c r="BN620" s="113" cm="1">
        <f t="array" aca="1" ref="BN620" ca="1">IF($I$9=1,IF(BN$4="A",BN618,BN621*BN$139*4),IF(BN$4="A",BN618,INDEX($DT$139:$EK$139,,MATCH(CONCATENATE("FY ",RIGHT(BN$3,4)),$DT$3:$EK$3,0))*BN623))</f>
        <v>4144.9393204129237</v>
      </c>
      <c r="BO620" s="69" cm="1">
        <f t="array" aca="1" ref="BO620" ca="1">IF($I$9=1,IF(BO$4="A",BO618,BO621*BO$139*4),IF(BO$4="A",BO618,INDEX($DT$139:$EK$139,,MATCH(CONCATENATE("FY ",RIGHT(BO$3,4)),$DT$3:$EK$3,0))*BO623))</f>
        <v>4144.9393204129237</v>
      </c>
      <c r="BP620" s="69" cm="1">
        <f t="array" aca="1" ref="BP620" ca="1">IF($I$9=1,IF(BP$4="A",BP618,BP621*BP$139*4),IF(BP$4="A",BP618,INDEX($DT$139:$EK$139,,MATCH(CONCATENATE("FY ",RIGHT(BP$3,4)),$DT$3:$EK$3,0))*BP623))</f>
        <v>4144.9393204129237</v>
      </c>
      <c r="BQ620" s="114" cm="1">
        <f t="array" aca="1" ref="BQ620" ca="1">IF($I$9=1,IF(BQ$4="A",BQ618,BQ621*BQ$139*4),IF(BQ$4="A",BQ618,INDEX($DT$139:$EK$139,,MATCH(CONCATENATE("FY ",RIGHT(BQ$3,4)),$DT$3:$EK$3,0))*BQ623))</f>
        <v>4144.9393204129237</v>
      </c>
      <c r="BR620" s="113" cm="1">
        <f t="array" aca="1" ref="BR620" ca="1">IF($I$9=1,IF(BR$4="A",BR618,BR621*BR$139*4),IF(BR$4="A",BR618,INDEX($DT$139:$EK$139,,MATCH(CONCATENATE("FY ",RIGHT(BR$3,4)),$DT$3:$EK$3,0))*BR623))</f>
        <v>4352.1862864335708</v>
      </c>
      <c r="BS620" s="69" cm="1">
        <f t="array" aca="1" ref="BS620" ca="1">IF($I$9=1,IF(BS$4="A",BS618,BS621*BS$139*4),IF(BS$4="A",BS618,INDEX($DT$139:$EK$139,,MATCH(CONCATENATE("FY ",RIGHT(BS$3,4)),$DT$3:$EK$3,0))*BS623))</f>
        <v>4352.1862864335708</v>
      </c>
      <c r="BT620" s="69" cm="1">
        <f t="array" aca="1" ref="BT620" ca="1">IF($I$9=1,IF(BT$4="A",BT618,BT621*BT$139*4),IF(BT$4="A",BT618,INDEX($DT$139:$EK$139,,MATCH(CONCATENATE("FY ",RIGHT(BT$3,4)),$DT$3:$EK$3,0))*BT623))</f>
        <v>4352.1862864335708</v>
      </c>
      <c r="BU620" s="114" cm="1">
        <f t="array" aca="1" ref="BU620" ca="1">IF($I$9=1,IF(BU$4="A",BU618,BU621*BU$139*4),IF(BU$4="A",BU618,INDEX($DT$139:$EK$139,,MATCH(CONCATENATE("FY ",RIGHT(BU$3,4)),$DT$3:$EK$3,0))*BU623))</f>
        <v>4352.1862864335708</v>
      </c>
      <c r="BV620" s="113" cm="1">
        <f t="array" aca="1" ref="BV620" ca="1">IF($I$9=1,IF(BV$4="A",BV618,BV621*BV$139*4),IF(BV$4="A",BV618,INDEX($DT$139:$EK$139,,MATCH(CONCATENATE("FY ",RIGHT(BV$3,4)),$DT$3:$EK$3,0))*BV623))</f>
        <v>4569.7956007552484</v>
      </c>
      <c r="BW620" s="69" cm="1">
        <f t="array" aca="1" ref="BW620" ca="1">IF($I$9=1,IF(BW$4="A",BW618,BW621*BW$139*4),IF(BW$4="A",BW618,INDEX($DT$139:$EK$139,,MATCH(CONCATENATE("FY ",RIGHT(BW$3,4)),$DT$3:$EK$3,0))*BW623))</f>
        <v>4569.7956007552484</v>
      </c>
      <c r="BX620" s="69" cm="1">
        <f t="array" aca="1" ref="BX620" ca="1">IF($I$9=1,IF(BX$4="A",BX618,BX621*BX$139*4),IF(BX$4="A",BX618,INDEX($DT$139:$EK$139,,MATCH(CONCATENATE("FY ",RIGHT(BX$3,4)),$DT$3:$EK$3,0))*BX623))</f>
        <v>4569.7956007552484</v>
      </c>
      <c r="BY620" s="114" cm="1">
        <f t="array" aca="1" ref="BY620" ca="1">IF($I$9=1,IF(BY$4="A",BY618,BY621*BY$139*4),IF(BY$4="A",BY618,INDEX($DT$139:$EK$139,,MATCH(CONCATENATE("FY ",RIGHT(BY$3,4)),$DT$3:$EK$3,0))*BY623))</f>
        <v>4569.7956007552484</v>
      </c>
      <c r="BZ620" s="113" cm="1">
        <f t="array" aca="1" ref="BZ620" ca="1">IF($I$9=1,IF(BZ$4="A",BZ618,BZ621*BZ$139*4),IF(BZ$4="A",BZ618,INDEX($DT$139:$EK$139,,MATCH(CONCATENATE("FY ",RIGHT(BZ$3,4)),$DT$3:$EK$3,0))*BZ623))</f>
        <v>4798.2853807930114</v>
      </c>
      <c r="CA620" s="69" cm="1">
        <f t="array" aca="1" ref="CA620" ca="1">IF($I$9=1,IF(CA$4="A",CA618,CA621*CA$139*4),IF(CA$4="A",CA618,INDEX($DT$139:$EK$139,,MATCH(CONCATENATE("FY ",RIGHT(CA$3,4)),$DT$3:$EK$3,0))*CA623))</f>
        <v>4798.2853807930114</v>
      </c>
      <c r="CB620" s="69" cm="1">
        <f t="array" aca="1" ref="CB620" ca="1">IF($I$9=1,IF(CB$4="A",CB618,CB621*CB$139*4),IF(CB$4="A",CB618,INDEX($DT$139:$EK$139,,MATCH(CONCATENATE("FY ",RIGHT(CB$3,4)),$DT$3:$EK$3,0))*CB623))</f>
        <v>4798.2853807930114</v>
      </c>
      <c r="CC620" s="114" cm="1">
        <f t="array" aca="1" ref="CC620" ca="1">IF($I$9=1,IF(CC$4="A",CC618,CC621*CC$139*4),IF(CC$4="A",CC618,INDEX($DT$139:$EK$139,,MATCH(CONCATENATE("FY ",RIGHT(CC$3,4)),$DT$3:$EK$3,0))*CC623))</f>
        <v>4798.2853807930114</v>
      </c>
      <c r="CD620" s="113" cm="1">
        <f t="array" aca="1" ref="CD620" ca="1">IF($I$9=1,IF(CD$4="A",CD618,CD621*CD$139*4),IF(CD$4="A",CD618,INDEX($DT$139:$EK$139,,MATCH(CONCATENATE("FY ",RIGHT(CD$3,4)),$DT$3:$EK$3,0))*CD623))</f>
        <v>5038.1996498326616</v>
      </c>
      <c r="CE620" s="69" cm="1">
        <f t="array" aca="1" ref="CE620" ca="1">IF($I$9=1,IF(CE$4="A",CE618,CE621*CE$139*4),IF(CE$4="A",CE618,INDEX($DT$139:$EK$139,,MATCH(CONCATENATE("FY ",RIGHT(CE$3,4)),$DT$3:$EK$3,0))*CE623))</f>
        <v>5038.1996498326616</v>
      </c>
      <c r="CF620" s="69" cm="1">
        <f t="array" aca="1" ref="CF620" ca="1">IF($I$9=1,IF(CF$4="A",CF618,CF621*CF$139*4),IF(CF$4="A",CF618,INDEX($DT$139:$EK$139,,MATCH(CONCATENATE("FY ",RIGHT(CF$3,4)),$DT$3:$EK$3,0))*CF623))</f>
        <v>5038.1996498326616</v>
      </c>
      <c r="CG620" s="114" cm="1">
        <f t="array" aca="1" ref="CG620" ca="1">IF($I$9=1,IF(CG$4="A",CG618,CG621*CG$139*4),IF(CG$4="A",CG618,INDEX($DT$139:$EK$139,,MATCH(CONCATENATE("FY ",RIGHT(CG$3,4)),$DT$3:$EK$3,0))*CG623))</f>
        <v>5038.1996498326616</v>
      </c>
      <c r="CH620" s="113" cm="1">
        <f t="array" aca="1" ref="CH620" ca="1">IF($I$9=1,IF(CH$4="A",CH618,CH621*CH$139*4),IF(CH$4="A",CH618,INDEX($DT$139:$EK$139,,MATCH(CONCATENATE("FY ",RIGHT(CH$3,4)),$DT$3:$EK$3,0))*CH623))</f>
        <v>5290.1096323242964</v>
      </c>
      <c r="CI620" s="69" cm="1">
        <f t="array" aca="1" ref="CI620" ca="1">IF($I$9=1,IF(CI$4="A",CI618,CI621*CI$139*4),IF(CI$4="A",CI618,INDEX($DT$139:$EK$139,,MATCH(CONCATENATE("FY ",RIGHT(CI$3,4)),$DT$3:$EK$3,0))*CI623))</f>
        <v>5290.1096323242964</v>
      </c>
      <c r="CJ620" s="69" cm="1">
        <f t="array" aca="1" ref="CJ620" ca="1">IF($I$9=1,IF(CJ$4="A",CJ618,CJ621*CJ$139*4),IF(CJ$4="A",CJ618,INDEX($DT$139:$EK$139,,MATCH(CONCATENATE("FY ",RIGHT(CJ$3,4)),$DT$3:$EK$3,0))*CJ623))</f>
        <v>5290.1096323242964</v>
      </c>
      <c r="CK620" s="114" cm="1">
        <f t="array" aca="1" ref="CK620" ca="1">IF($I$9=1,IF(CK$4="A",CK618,CK621*CK$139*4),IF(CK$4="A",CK618,INDEX($DT$139:$EK$139,,MATCH(CONCATENATE("FY ",RIGHT(CK$3,4)),$DT$3:$EK$3,0))*CK623))</f>
        <v>5290.1096323242964</v>
      </c>
      <c r="CL620" s="113" cm="1">
        <f t="array" aca="1" ref="CL620" ca="1">IF($I$9=1,IF(CL$4="A",CL618,CL621*CL$139*4),IF(CL$4="A",CL618,INDEX($DT$139:$EK$139,,MATCH(CONCATENATE("FY ",RIGHT(CL$3,4)),$DT$3:$EK$3,0))*CL623))</f>
        <v>5554.6151139405101</v>
      </c>
      <c r="CM620" s="69" cm="1">
        <f t="array" aca="1" ref="CM620" ca="1">IF($I$9=1,IF(CM$4="A",CM618,CM621*CM$139*4),IF(CM$4="A",CM618,INDEX($DT$139:$EK$139,,MATCH(CONCATENATE("FY ",RIGHT(CM$3,4)),$DT$3:$EK$3,0))*CM623))</f>
        <v>5554.6151139405101</v>
      </c>
      <c r="CN620" s="69" cm="1">
        <f t="array" aca="1" ref="CN620" ca="1">IF($I$9=1,IF(CN$4="A",CN618,CN621*CN$139*4),IF(CN$4="A",CN618,INDEX($DT$139:$EK$139,,MATCH(CONCATENATE("FY ",RIGHT(CN$3,4)),$DT$3:$EK$3,0))*CN623))</f>
        <v>5554.6151139405101</v>
      </c>
      <c r="CO620" s="114" cm="1">
        <f t="array" aca="1" ref="CO620" ca="1">IF($I$9=1,IF(CO$4="A",CO618,CO621*CO$139*4),IF(CO$4="A",CO618,INDEX($DT$139:$EK$139,,MATCH(CONCATENATE("FY ",RIGHT(CO$3,4)),$DT$3:$EK$3,0))*CO623))</f>
        <v>5554.6151139405101</v>
      </c>
      <c r="CP620" s="113" cm="1">
        <f t="array" aca="1" ref="CP620" ca="1">IF($I$9=1,IF(CP$4="A",CP618,CP621*CP$139*4),IF(CP$4="A",CP618,INDEX($DT$139:$EK$139,,MATCH(CONCATENATE("FY ",RIGHT(CP$3,4)),$DT$3:$EK$3,0))*CP623))</f>
        <v>5832.3458696375365</v>
      </c>
      <c r="CQ620" s="69" cm="1">
        <f t="array" aca="1" ref="CQ620" ca="1">IF($I$9=1,IF(CQ$4="A",CQ618,CQ621*CQ$139*4),IF(CQ$4="A",CQ618,INDEX($DT$139:$EK$139,,MATCH(CONCATENATE("FY ",RIGHT(CQ$3,4)),$DT$3:$EK$3,0))*CQ623))</f>
        <v>5832.3458696375365</v>
      </c>
      <c r="CR620" s="69" cm="1">
        <f t="array" aca="1" ref="CR620" ca="1">IF($I$9=1,IF(CR$4="A",CR618,CR621*CR$139*4),IF(CR$4="A",CR618,INDEX($DT$139:$EK$139,,MATCH(CONCATENATE("FY ",RIGHT(CR$3,4)),$DT$3:$EK$3,0))*CR623))</f>
        <v>5832.3458696375365</v>
      </c>
      <c r="CS620" s="114" cm="1">
        <f t="array" aca="1" ref="CS620" ca="1">IF($I$9=1,IF(CS$4="A",CS618,CS621*CS$139*4),IF(CS$4="A",CS618,INDEX($DT$139:$EK$139,,MATCH(CONCATENATE("FY ",RIGHT(CS$3,4)),$DT$3:$EK$3,0))*CS623))</f>
        <v>5832.3458696375365</v>
      </c>
      <c r="CT620" s="113" cm="1">
        <f t="array" aca="1" ref="CT620" ca="1">IF($I$9=1,IF(CT$4="A",CT618,CT621*CT$139*4),IF(CT$4="A",CT618,INDEX($DT$139:$EK$139,,MATCH(CONCATENATE("FY ",RIGHT(CT$3,4)),$DT$3:$EK$3,0))*CT623))</f>
        <v>6123.9631631194134</v>
      </c>
      <c r="CU620" s="69" cm="1">
        <f t="array" aca="1" ref="CU620" ca="1">IF($I$9=1,IF(CU$4="A",CU618,CU621*CU$139*4),IF(CU$4="A",CU618,INDEX($DT$139:$EK$139,,MATCH(CONCATENATE("FY ",RIGHT(CU$3,4)),$DT$3:$EK$3,0))*CU623))</f>
        <v>6123.9631631194134</v>
      </c>
      <c r="CV620" s="69" cm="1">
        <f t="array" aca="1" ref="CV620" ca="1">IF($I$9=1,IF(CV$4="A",CV618,CV621*CV$139*4),IF(CV$4="A",CV618,INDEX($DT$139:$EK$139,,MATCH(CONCATENATE("FY ",RIGHT(CV$3,4)),$DT$3:$EK$3,0))*CV623))</f>
        <v>6123.9631631194134</v>
      </c>
      <c r="CW620" s="114" cm="1">
        <f t="array" aca="1" ref="CW620" ca="1">IF($I$9=1,IF(CW$4="A",CW618,CW621*CW$139*4),IF(CW$4="A",CW618,INDEX($DT$139:$EK$139,,MATCH(CONCATENATE("FY ",RIGHT(CW$3,4)),$DT$3:$EK$3,0))*CW623))</f>
        <v>6123.9631631194134</v>
      </c>
      <c r="CX620" s="113" cm="1">
        <f t="array" aca="1" ref="CX620" ca="1">IF($I$9=1,IF(CX$4="A",CX618,CX621*CX$139*4),IF(CX$4="A",CX618,INDEX($DT$139:$EK$139,,MATCH(CONCATENATE("FY ",RIGHT(CX$3,4)),$DT$3:$EK$3,0))*CX623))</f>
        <v>6430.1613212753837</v>
      </c>
      <c r="CY620" s="69" cm="1">
        <f t="array" aca="1" ref="CY620" ca="1">IF($I$9=1,IF(CY$4="A",CY618,CY621*CY$139*4),IF(CY$4="A",CY618,INDEX($DT$139:$EK$139,,MATCH(CONCATENATE("FY ",RIGHT(CY$3,4)),$DT$3:$EK$3,0))*CY623))</f>
        <v>6430.1613212753837</v>
      </c>
      <c r="CZ620" s="69" cm="1">
        <f t="array" aca="1" ref="CZ620" ca="1">IF($I$9=1,IF(CZ$4="A",CZ618,CZ621*CZ$139*4),IF(CZ$4="A",CZ618,INDEX($DT$139:$EK$139,,MATCH(CONCATENATE("FY ",RIGHT(CZ$3,4)),$DT$3:$EK$3,0))*CZ623))</f>
        <v>6430.1613212753837</v>
      </c>
      <c r="DA620" s="114" cm="1">
        <f t="array" aca="1" ref="DA620" ca="1">IF($I$9=1,IF(DA$4="A",DA618,DA621*DA$139*4),IF(DA$4="A",DA618,INDEX($DT$139:$EK$139,,MATCH(CONCATENATE("FY ",RIGHT(DA$3,4)),$DT$3:$EK$3,0))*DA623))</f>
        <v>6430.1613212753837</v>
      </c>
      <c r="DB620" s="113" cm="1">
        <f t="array" aca="1" ref="DB620" ca="1">IF($I$9=1,IF(DB$4="A",DB618,DB621*DB$139*4),IF(DB$4="A",DB618,INDEX($DT$139:$EK$139,,MATCH(CONCATENATE("FY ",RIGHT(DB$3,4)),$DT$3:$EK$3,0))*DB623))</f>
        <v>6751.6693873391541</v>
      </c>
      <c r="DC620" s="69" cm="1">
        <f t="array" aca="1" ref="DC620" ca="1">IF($I$9=1,IF(DC$4="A",DC618,DC621*DC$139*4),IF(DC$4="A",DC618,INDEX($DT$139:$EK$139,,MATCH(CONCATENATE("FY ",RIGHT(DC$3,4)),$DT$3:$EK$3,0))*DC623))</f>
        <v>6751.6693873391541</v>
      </c>
      <c r="DD620" s="69" cm="1">
        <f t="array" aca="1" ref="DD620" ca="1">IF($I$9=1,IF(DD$4="A",DD618,DD621*DD$139*4),IF(DD$4="A",DD618,INDEX($DT$139:$EK$139,,MATCH(CONCATENATE("FY ",RIGHT(DD$3,4)),$DT$3:$EK$3,0))*DD623))</f>
        <v>6751.6693873391541</v>
      </c>
      <c r="DE620" s="114" cm="1">
        <f t="array" aca="1" ref="DE620" ca="1">IF($I$9=1,IF(DE$4="A",DE618,DE621*DE$139*4),IF(DE$4="A",DE618,INDEX($DT$139:$EK$139,,MATCH(CONCATENATE("FY ",RIGHT(DE$3,4)),$DT$3:$EK$3,0))*DE623))</f>
        <v>6751.6693873391541</v>
      </c>
      <c r="DF620" s="113" cm="1">
        <f t="array" aca="1" ref="DF620" ca="1">IF($I$9=1,IF(DF$4="A",DF618,DF621*DF$139*4),IF(DF$4="A",DF618,INDEX($DT$139:$EK$139,,MATCH(CONCATENATE("FY ",RIGHT(DF$3,4)),$DT$3:$EK$3,0))*DF623))</f>
        <v>7089.2528567061117</v>
      </c>
      <c r="DG620" s="69" cm="1">
        <f t="array" aca="1" ref="DG620" ca="1">IF($I$9=1,IF(DG$4="A",DG618,DG621*DG$139*4),IF(DG$4="A",DG618,INDEX($DT$139:$EK$139,,MATCH(CONCATENATE("FY ",RIGHT(DG$3,4)),$DT$3:$EK$3,0))*DG623))</f>
        <v>7089.2528567061117</v>
      </c>
      <c r="DH620" s="69" cm="1">
        <f t="array" aca="1" ref="DH620" ca="1">IF($I$9=1,IF(DH$4="A",DH618,DH621*DH$139*4),IF(DH$4="A",DH618,INDEX($DT$139:$EK$139,,MATCH(CONCATENATE("FY ",RIGHT(DH$3,4)),$DT$3:$EK$3,0))*DH623))</f>
        <v>7089.2528567061117</v>
      </c>
      <c r="DI620" s="114" cm="1">
        <f t="array" aca="1" ref="DI620" ca="1">IF($I$9=1,IF(DI$4="A",DI618,DI621*DI$139*4),IF(DI$4="A",DI618,INDEX($DT$139:$EK$139,,MATCH(CONCATENATE("FY ",RIGHT(DI$3,4)),$DT$3:$EK$3,0))*DI623))</f>
        <v>7089.2528567061117</v>
      </c>
      <c r="DK620" s="69">
        <f t="shared" ref="DK620:EK620" ca="1" si="918">SUM(OFFSET($E620,,MATCH(DK$3,$F$5:$DI$5,0)+3,,1))</f>
        <v>0</v>
      </c>
      <c r="DL620" s="69">
        <f t="shared" ca="1" si="918"/>
        <v>0</v>
      </c>
      <c r="DM620" s="69">
        <f t="shared" ca="1" si="918"/>
        <v>0</v>
      </c>
      <c r="DN620" s="69">
        <f t="shared" ca="1" si="918"/>
        <v>0</v>
      </c>
      <c r="DO620" s="69">
        <f t="shared" ca="1" si="918"/>
        <v>0</v>
      </c>
      <c r="DP620" s="69">
        <f t="shared" ca="1" si="918"/>
        <v>0</v>
      </c>
      <c r="DQ620" s="69">
        <f t="shared" ca="1" si="918"/>
        <v>0</v>
      </c>
      <c r="DR620" s="69">
        <f t="shared" ca="1" si="918"/>
        <v>0</v>
      </c>
      <c r="DS620" s="69">
        <f t="shared" ca="1" si="918"/>
        <v>354</v>
      </c>
      <c r="DT620" s="69">
        <f t="shared" ca="1" si="918"/>
        <v>764</v>
      </c>
      <c r="DU620" s="69">
        <f t="shared" ca="1" si="918"/>
        <v>1621.3946227572956</v>
      </c>
      <c r="DV620" s="69">
        <f t="shared" ca="1" si="918"/>
        <v>2484.1783894766418</v>
      </c>
      <c r="DW620" s="69">
        <f t="shared" ca="1" si="918"/>
        <v>3012.558816334591</v>
      </c>
      <c r="DX620" s="69">
        <f t="shared" ca="1" si="918"/>
        <v>3457.573674018121</v>
      </c>
      <c r="DY620" s="69">
        <f t="shared" ca="1" si="918"/>
        <v>3837.9067781601148</v>
      </c>
      <c r="DZ620" s="69">
        <f t="shared" ca="1" si="918"/>
        <v>4144.9393204129237</v>
      </c>
      <c r="EA620" s="69">
        <f t="shared" ca="1" si="918"/>
        <v>4352.1862864335708</v>
      </c>
      <c r="EB620" s="69">
        <f t="shared" ca="1" si="918"/>
        <v>4569.7956007552484</v>
      </c>
      <c r="EC620" s="69">
        <f t="shared" ca="1" si="918"/>
        <v>4798.2853807930114</v>
      </c>
      <c r="ED620" s="69">
        <f t="shared" ca="1" si="918"/>
        <v>5038.1996498326616</v>
      </c>
      <c r="EE620" s="69">
        <f t="shared" ca="1" si="918"/>
        <v>5290.1096323242964</v>
      </c>
      <c r="EF620" s="69">
        <f t="shared" ca="1" si="918"/>
        <v>5554.6151139405101</v>
      </c>
      <c r="EG620" s="69">
        <f t="shared" ca="1" si="918"/>
        <v>5832.3458696375365</v>
      </c>
      <c r="EH620" s="69">
        <f t="shared" ca="1" si="918"/>
        <v>6123.9631631194134</v>
      </c>
      <c r="EI620" s="69">
        <f t="shared" ca="1" si="918"/>
        <v>6430.1613212753837</v>
      </c>
      <c r="EJ620" s="69">
        <f t="shared" ca="1" si="918"/>
        <v>6751.6693873391541</v>
      </c>
      <c r="EK620" s="69">
        <f t="shared" ca="1" si="918"/>
        <v>7089.2528567061117</v>
      </c>
    </row>
    <row r="621" spans="1:141" outlineLevel="2" x14ac:dyDescent="0.25">
      <c r="A621" s="90"/>
      <c r="B621" s="90"/>
      <c r="C621" s="90"/>
      <c r="D621" s="90"/>
      <c r="E621" t="s">
        <v>352</v>
      </c>
      <c r="F621" s="100"/>
      <c r="I621" s="101"/>
      <c r="J621" s="100"/>
      <c r="M621" s="101"/>
      <c r="N621" s="100"/>
      <c r="Q621" s="101"/>
      <c r="R621" s="100"/>
      <c r="U621" s="101"/>
      <c r="V621" s="100"/>
      <c r="Y621" s="101"/>
      <c r="Z621" s="100"/>
      <c r="AC621" s="101"/>
      <c r="AD621" s="100"/>
      <c r="AG621" s="101"/>
      <c r="AH621" s="100"/>
      <c r="AK621" s="101"/>
      <c r="AL621" s="100"/>
      <c r="AO621" s="101"/>
      <c r="AP621" s="102" t="str">
        <f t="shared" ref="AP621:BU621" ca="1" si="919">IF(AP$4="A","",AP623)</f>
        <v/>
      </c>
      <c r="AQ621" s="103" t="str">
        <f t="shared" ca="1" si="919"/>
        <v/>
      </c>
      <c r="AR621" s="103" t="str">
        <f t="shared" ca="1" si="919"/>
        <v/>
      </c>
      <c r="AS621" s="104" t="str">
        <f t="shared" ca="1" si="919"/>
        <v/>
      </c>
      <c r="AT621" s="102" t="str">
        <f t="shared" ca="1" si="919"/>
        <v/>
      </c>
      <c r="AU621" s="103" t="str">
        <f t="shared" ca="1" si="919"/>
        <v/>
      </c>
      <c r="AV621" s="103" t="str">
        <f t="shared" ca="1" si="919"/>
        <v/>
      </c>
      <c r="AW621" s="104">
        <f t="shared" ca="1" si="919"/>
        <v>1.254062571813138E-2</v>
      </c>
      <c r="AX621" s="102">
        <f t="shared" ca="1" si="919"/>
        <v>1.254062571813138E-2</v>
      </c>
      <c r="AY621" s="103">
        <f t="shared" ca="1" si="919"/>
        <v>1.254062571813138E-2</v>
      </c>
      <c r="AZ621" s="103">
        <f t="shared" ca="1" si="919"/>
        <v>1.254062571813138E-2</v>
      </c>
      <c r="BA621" s="104">
        <f t="shared" ca="1" si="919"/>
        <v>1.254062571813138E-2</v>
      </c>
      <c r="BB621" s="102">
        <f t="shared" ca="1" si="919"/>
        <v>1.254062571813138E-2</v>
      </c>
      <c r="BC621" s="103">
        <f t="shared" ca="1" si="919"/>
        <v>1.254062571813138E-2</v>
      </c>
      <c r="BD621" s="103">
        <f t="shared" ca="1" si="919"/>
        <v>1.254062571813138E-2</v>
      </c>
      <c r="BE621" s="104">
        <f t="shared" ca="1" si="919"/>
        <v>1.254062571813138E-2</v>
      </c>
      <c r="BF621" s="102">
        <f t="shared" ca="1" si="919"/>
        <v>1.254062571813138E-2</v>
      </c>
      <c r="BG621" s="103">
        <f t="shared" ca="1" si="919"/>
        <v>1.254062571813138E-2</v>
      </c>
      <c r="BH621" s="103">
        <f t="shared" ca="1" si="919"/>
        <v>1.254062571813138E-2</v>
      </c>
      <c r="BI621" s="104">
        <f t="shared" ca="1" si="919"/>
        <v>1.254062571813138E-2</v>
      </c>
      <c r="BJ621" s="102">
        <f t="shared" ca="1" si="919"/>
        <v>1.254062571813138E-2</v>
      </c>
      <c r="BK621" s="103">
        <f t="shared" ca="1" si="919"/>
        <v>1.254062571813138E-2</v>
      </c>
      <c r="BL621" s="103">
        <f t="shared" ca="1" si="919"/>
        <v>1.254062571813138E-2</v>
      </c>
      <c r="BM621" s="104">
        <f t="shared" ca="1" si="919"/>
        <v>1.254062571813138E-2</v>
      </c>
      <c r="BN621" s="102">
        <f t="shared" ca="1" si="919"/>
        <v>1.254062571813138E-2</v>
      </c>
      <c r="BO621" s="103">
        <f t="shared" ca="1" si="919"/>
        <v>1.254062571813138E-2</v>
      </c>
      <c r="BP621" s="103">
        <f t="shared" ca="1" si="919"/>
        <v>1.254062571813138E-2</v>
      </c>
      <c r="BQ621" s="104">
        <f t="shared" ca="1" si="919"/>
        <v>1.254062571813138E-2</v>
      </c>
      <c r="BR621" s="102">
        <f t="shared" ca="1" si="919"/>
        <v>1.254062571813138E-2</v>
      </c>
      <c r="BS621" s="103">
        <f t="shared" ca="1" si="919"/>
        <v>1.254062571813138E-2</v>
      </c>
      <c r="BT621" s="103">
        <f t="shared" ca="1" si="919"/>
        <v>1.254062571813138E-2</v>
      </c>
      <c r="BU621" s="104">
        <f t="shared" ca="1" si="919"/>
        <v>1.254062571813138E-2</v>
      </c>
      <c r="BV621" s="102">
        <f t="shared" ref="BV621:DA621" ca="1" si="920">IF(BV$4="A","",BV623)</f>
        <v>1.254062571813138E-2</v>
      </c>
      <c r="BW621" s="103">
        <f t="shared" ca="1" si="920"/>
        <v>1.254062571813138E-2</v>
      </c>
      <c r="BX621" s="103">
        <f t="shared" ca="1" si="920"/>
        <v>1.254062571813138E-2</v>
      </c>
      <c r="BY621" s="104">
        <f t="shared" ca="1" si="920"/>
        <v>1.254062571813138E-2</v>
      </c>
      <c r="BZ621" s="102">
        <f t="shared" ca="1" si="920"/>
        <v>1.254062571813138E-2</v>
      </c>
      <c r="CA621" s="103">
        <f t="shared" ca="1" si="920"/>
        <v>1.254062571813138E-2</v>
      </c>
      <c r="CB621" s="103">
        <f t="shared" ca="1" si="920"/>
        <v>1.254062571813138E-2</v>
      </c>
      <c r="CC621" s="104">
        <f t="shared" ca="1" si="920"/>
        <v>1.254062571813138E-2</v>
      </c>
      <c r="CD621" s="102">
        <f t="shared" ca="1" si="920"/>
        <v>1.254062571813138E-2</v>
      </c>
      <c r="CE621" s="103">
        <f t="shared" ca="1" si="920"/>
        <v>1.254062571813138E-2</v>
      </c>
      <c r="CF621" s="103">
        <f t="shared" ca="1" si="920"/>
        <v>1.254062571813138E-2</v>
      </c>
      <c r="CG621" s="104">
        <f t="shared" ca="1" si="920"/>
        <v>1.254062571813138E-2</v>
      </c>
      <c r="CH621" s="102">
        <f t="shared" ca="1" si="920"/>
        <v>1.254062571813138E-2</v>
      </c>
      <c r="CI621" s="103">
        <f t="shared" ca="1" si="920"/>
        <v>1.254062571813138E-2</v>
      </c>
      <c r="CJ621" s="103">
        <f t="shared" ca="1" si="920"/>
        <v>1.254062571813138E-2</v>
      </c>
      <c r="CK621" s="104">
        <f t="shared" ca="1" si="920"/>
        <v>1.254062571813138E-2</v>
      </c>
      <c r="CL621" s="102">
        <f t="shared" ca="1" si="920"/>
        <v>1.254062571813138E-2</v>
      </c>
      <c r="CM621" s="103">
        <f t="shared" ca="1" si="920"/>
        <v>1.254062571813138E-2</v>
      </c>
      <c r="CN621" s="103">
        <f t="shared" ca="1" si="920"/>
        <v>1.254062571813138E-2</v>
      </c>
      <c r="CO621" s="104">
        <f t="shared" ca="1" si="920"/>
        <v>1.254062571813138E-2</v>
      </c>
      <c r="CP621" s="102">
        <f t="shared" ca="1" si="920"/>
        <v>1.254062571813138E-2</v>
      </c>
      <c r="CQ621" s="103">
        <f t="shared" ca="1" si="920"/>
        <v>1.254062571813138E-2</v>
      </c>
      <c r="CR621" s="103">
        <f t="shared" ca="1" si="920"/>
        <v>1.254062571813138E-2</v>
      </c>
      <c r="CS621" s="104">
        <f t="shared" ca="1" si="920"/>
        <v>1.254062571813138E-2</v>
      </c>
      <c r="CT621" s="102">
        <f t="shared" ca="1" si="920"/>
        <v>1.254062571813138E-2</v>
      </c>
      <c r="CU621" s="103">
        <f t="shared" ca="1" si="920"/>
        <v>1.254062571813138E-2</v>
      </c>
      <c r="CV621" s="103">
        <f t="shared" ca="1" si="920"/>
        <v>1.254062571813138E-2</v>
      </c>
      <c r="CW621" s="104">
        <f t="shared" ca="1" si="920"/>
        <v>1.254062571813138E-2</v>
      </c>
      <c r="CX621" s="102">
        <f t="shared" ca="1" si="920"/>
        <v>1.254062571813138E-2</v>
      </c>
      <c r="CY621" s="103">
        <f t="shared" ca="1" si="920"/>
        <v>1.254062571813138E-2</v>
      </c>
      <c r="CZ621" s="103">
        <f t="shared" ca="1" si="920"/>
        <v>1.254062571813138E-2</v>
      </c>
      <c r="DA621" s="104">
        <f t="shared" ca="1" si="920"/>
        <v>1.254062571813138E-2</v>
      </c>
      <c r="DB621" s="102">
        <f t="shared" ref="DB621:DI621" ca="1" si="921">IF(DB$4="A","",DB623)</f>
        <v>1.254062571813138E-2</v>
      </c>
      <c r="DC621" s="103">
        <f t="shared" ca="1" si="921"/>
        <v>1.254062571813138E-2</v>
      </c>
      <c r="DD621" s="103">
        <f t="shared" ca="1" si="921"/>
        <v>1.254062571813138E-2</v>
      </c>
      <c r="DE621" s="104">
        <f t="shared" ca="1" si="921"/>
        <v>1.254062571813138E-2</v>
      </c>
      <c r="DF621" s="102">
        <f t="shared" ca="1" si="921"/>
        <v>1.254062571813138E-2</v>
      </c>
      <c r="DG621" s="103">
        <f t="shared" ca="1" si="921"/>
        <v>1.254062571813138E-2</v>
      </c>
      <c r="DH621" s="103">
        <f t="shared" ca="1" si="921"/>
        <v>1.254062571813138E-2</v>
      </c>
      <c r="DI621" s="104">
        <f t="shared" ca="1" si="921"/>
        <v>1.254062571813138E-2</v>
      </c>
      <c r="DT621" s="103">
        <f t="shared" ref="DT621:EK621" ca="1" si="922">IF(ISERROR(DT620/DT$139),"",DT620/DT$139)</f>
        <v>1.254062571813138E-2</v>
      </c>
      <c r="DU621" s="103">
        <f t="shared" ca="1" si="922"/>
        <v>1.254062571813138E-2</v>
      </c>
      <c r="DV621" s="103">
        <f t="shared" ca="1" si="922"/>
        <v>1.254062571813138E-2</v>
      </c>
      <c r="DW621" s="103">
        <f t="shared" ca="1" si="922"/>
        <v>1.254062571813138E-2</v>
      </c>
      <c r="DX621" s="103">
        <f t="shared" ca="1" si="922"/>
        <v>1.254062571813138E-2</v>
      </c>
      <c r="DY621" s="103">
        <f t="shared" ca="1" si="922"/>
        <v>1.254062571813138E-2</v>
      </c>
      <c r="DZ621" s="103">
        <f t="shared" ca="1" si="922"/>
        <v>1.254062571813138E-2</v>
      </c>
      <c r="EA621" s="103">
        <f t="shared" ca="1" si="922"/>
        <v>1.2540625718131382E-2</v>
      </c>
      <c r="EB621" s="103">
        <f t="shared" ca="1" si="922"/>
        <v>1.2540625718131379E-2</v>
      </c>
      <c r="EC621" s="103">
        <f t="shared" ca="1" si="922"/>
        <v>1.254062571813138E-2</v>
      </c>
      <c r="ED621" s="103">
        <f t="shared" ca="1" si="922"/>
        <v>1.2540625718131379E-2</v>
      </c>
      <c r="EE621" s="103">
        <f t="shared" ca="1" si="922"/>
        <v>1.2540625718131382E-2</v>
      </c>
      <c r="EF621" s="103">
        <f t="shared" ca="1" si="922"/>
        <v>1.254062571813138E-2</v>
      </c>
      <c r="EG621" s="103">
        <f t="shared" ca="1" si="922"/>
        <v>1.254062571813138E-2</v>
      </c>
      <c r="EH621" s="103">
        <f t="shared" ca="1" si="922"/>
        <v>1.254062571813138E-2</v>
      </c>
      <c r="EI621" s="103">
        <f t="shared" ca="1" si="922"/>
        <v>1.254062571813138E-2</v>
      </c>
      <c r="EJ621" s="103">
        <f t="shared" ca="1" si="922"/>
        <v>1.254062571813138E-2</v>
      </c>
      <c r="EK621" s="103">
        <f t="shared" ca="1" si="922"/>
        <v>1.254062571813138E-2</v>
      </c>
    </row>
    <row r="622" spans="1:141" outlineLevel="2" x14ac:dyDescent="0.25">
      <c r="A622" s="90"/>
      <c r="B622" s="90"/>
      <c r="C622" s="90"/>
      <c r="D622" s="90"/>
      <c r="F622" s="100"/>
      <c r="I622" s="101"/>
      <c r="J622" s="100"/>
      <c r="M622" s="101"/>
      <c r="N622" s="100"/>
      <c r="Q622" s="101"/>
      <c r="R622" s="100"/>
      <c r="U622" s="101"/>
      <c r="V622" s="100"/>
      <c r="Y622" s="101"/>
      <c r="Z622" s="100"/>
      <c r="AC622" s="101"/>
      <c r="AD622" s="100"/>
      <c r="AG622" s="101"/>
      <c r="AH622" s="100"/>
      <c r="AK622" s="101"/>
      <c r="AL622" s="100"/>
      <c r="AO622" s="101"/>
      <c r="AP622" s="102"/>
      <c r="AQ622" s="103"/>
      <c r="AR622" s="103"/>
      <c r="AS622" s="104"/>
      <c r="AT622" s="102"/>
      <c r="AU622" s="103"/>
      <c r="AV622" s="103"/>
      <c r="AW622" s="104"/>
      <c r="AX622" s="102"/>
      <c r="AY622" s="103"/>
      <c r="AZ622" s="103"/>
      <c r="BA622" s="104"/>
      <c r="BB622" s="102"/>
      <c r="BC622" s="103"/>
      <c r="BD622" s="103"/>
      <c r="BE622" s="104"/>
      <c r="BF622" s="102"/>
      <c r="BG622" s="103"/>
      <c r="BH622" s="103"/>
      <c r="BI622" s="104"/>
      <c r="BJ622" s="102"/>
      <c r="BK622" s="103"/>
      <c r="BL622" s="103"/>
      <c r="BM622" s="104"/>
      <c r="BN622" s="102"/>
      <c r="BO622" s="103"/>
      <c r="BP622" s="103"/>
      <c r="BQ622" s="104"/>
      <c r="BR622" s="102"/>
      <c r="BS622" s="103"/>
      <c r="BT622" s="103"/>
      <c r="BU622" s="104"/>
      <c r="BV622" s="102"/>
      <c r="BW622" s="103"/>
      <c r="BX622" s="103"/>
      <c r="BY622" s="104"/>
      <c r="BZ622" s="102"/>
      <c r="CA622" s="103"/>
      <c r="CB622" s="103"/>
      <c r="CC622" s="104"/>
      <c r="CD622" s="102"/>
      <c r="CE622" s="103"/>
      <c r="CF622" s="103"/>
      <c r="CG622" s="104"/>
      <c r="CH622" s="102"/>
      <c r="CI622" s="103"/>
      <c r="CJ622" s="103"/>
      <c r="CK622" s="104"/>
      <c r="CL622" s="102"/>
      <c r="CM622" s="103"/>
      <c r="CN622" s="103"/>
      <c r="CO622" s="104"/>
      <c r="CP622" s="102"/>
      <c r="CQ622" s="103"/>
      <c r="CR622" s="103"/>
      <c r="CS622" s="104"/>
      <c r="CT622" s="102"/>
      <c r="CU622" s="103"/>
      <c r="CV622" s="103"/>
      <c r="CW622" s="104"/>
      <c r="CX622" s="102"/>
      <c r="CY622" s="103"/>
      <c r="CZ622" s="103"/>
      <c r="DA622" s="104"/>
      <c r="DB622" s="102"/>
      <c r="DC622" s="103"/>
      <c r="DD622" s="103"/>
      <c r="DE622" s="104"/>
      <c r="DF622" s="102"/>
      <c r="DG622" s="103"/>
      <c r="DH622" s="103"/>
      <c r="DI622" s="104"/>
    </row>
    <row r="623" spans="1:141" outlineLevel="2" x14ac:dyDescent="0.25">
      <c r="A623" s="90"/>
      <c r="B623" s="90"/>
      <c r="C623" s="90"/>
      <c r="D623" s="90"/>
      <c r="E623" s="36" t="str">
        <f>CONCATENATE(E621," selected driver: ",$J$8," (",$J$9,")")</f>
        <v>% revenue (annualized) selected driver: Default (Annual)</v>
      </c>
      <c r="F623" s="100"/>
      <c r="I623" s="101"/>
      <c r="J623" s="100"/>
      <c r="M623" s="101"/>
      <c r="N623" s="100"/>
      <c r="Q623" s="101"/>
      <c r="R623" s="100"/>
      <c r="U623" s="101"/>
      <c r="V623" s="100"/>
      <c r="Y623" s="101"/>
      <c r="Z623" s="100"/>
      <c r="AC623" s="101"/>
      <c r="AD623" s="100"/>
      <c r="AG623" s="101"/>
      <c r="AH623" s="100"/>
      <c r="AK623" s="101"/>
      <c r="AL623" s="100"/>
      <c r="AO623" s="101"/>
      <c r="AP623" s="126" cm="1">
        <f t="array" ref="AP623">IF($I$9=1,AP625,INDEX($DT625:$EK625,,MATCH(CONCATENATE("FY ",RIGHT(AP$3,4)),$DT$3:$EK$3,0)))</f>
        <v>0</v>
      </c>
      <c r="AQ623" s="127" cm="1">
        <f t="array" ref="AQ623">IF($I$9=1,AQ625,INDEX($DT625:$EK625,,MATCH(CONCATENATE("FY ",RIGHT(AQ$3,4)),$DT$3:$EK$3,0)))</f>
        <v>0</v>
      </c>
      <c r="AR623" s="127" cm="1">
        <f t="array" ref="AR623">IF($I$9=1,AR625,INDEX($DT625:$EK625,,MATCH(CONCATENATE("FY ",RIGHT(AR$3,4)),$DT$3:$EK$3,0)))</f>
        <v>0</v>
      </c>
      <c r="AS623" s="128" cm="1">
        <f t="array" ref="AS623">IF($I$9=1,AS625,INDEX($DT625:$EK625,,MATCH(CONCATENATE("FY ",RIGHT(AS$3,4)),$DT$3:$EK$3,0)))</f>
        <v>0</v>
      </c>
      <c r="AT623" s="126" cm="1">
        <f t="array" aca="1" ref="AT623" ca="1">IF($I$9=1,AT625,INDEX($DT625:$EK625,,MATCH(CONCATENATE("FY ",RIGHT(AT$3,4)),$DT$3:$EK$3,0)))</f>
        <v>1.254062571813138E-2</v>
      </c>
      <c r="AU623" s="127" cm="1">
        <f t="array" aca="1" ref="AU623" ca="1">IF($I$9=1,AU625,INDEX($DT625:$EK625,,MATCH(CONCATENATE("FY ",RIGHT(AU$3,4)),$DT$3:$EK$3,0)))</f>
        <v>1.254062571813138E-2</v>
      </c>
      <c r="AV623" s="127" cm="1">
        <f t="array" aca="1" ref="AV623" ca="1">IF($I$9=1,AV625,INDEX($DT625:$EK625,,MATCH(CONCATENATE("FY ",RIGHT(AV$3,4)),$DT$3:$EK$3,0)))</f>
        <v>1.254062571813138E-2</v>
      </c>
      <c r="AW623" s="128" cm="1">
        <f t="array" aca="1" ref="AW623" ca="1">IF($I$9=1,AW625,INDEX($DT625:$EK625,,MATCH(CONCATENATE("FY ",RIGHT(AW$3,4)),$DT$3:$EK$3,0)))</f>
        <v>1.254062571813138E-2</v>
      </c>
      <c r="AX623" s="126" cm="1">
        <f t="array" aca="1" ref="AX623" ca="1">IF($I$9=1,AX625,INDEX($DT625:$EK625,,MATCH(CONCATENATE("FY ",RIGHT(AX$3,4)),$DT$3:$EK$3,0)))</f>
        <v>1.254062571813138E-2</v>
      </c>
      <c r="AY623" s="127" cm="1">
        <f t="array" aca="1" ref="AY623" ca="1">IF($I$9=1,AY625,INDEX($DT625:$EK625,,MATCH(CONCATENATE("FY ",RIGHT(AY$3,4)),$DT$3:$EK$3,0)))</f>
        <v>1.254062571813138E-2</v>
      </c>
      <c r="AZ623" s="127" cm="1">
        <f t="array" aca="1" ref="AZ623" ca="1">IF($I$9=1,AZ625,INDEX($DT625:$EK625,,MATCH(CONCATENATE("FY ",RIGHT(AZ$3,4)),$DT$3:$EK$3,0)))</f>
        <v>1.254062571813138E-2</v>
      </c>
      <c r="BA623" s="128" cm="1">
        <f t="array" aca="1" ref="BA623" ca="1">IF($I$9=1,BA625,INDEX($DT625:$EK625,,MATCH(CONCATENATE("FY ",RIGHT(BA$3,4)),$DT$3:$EK$3,0)))</f>
        <v>1.254062571813138E-2</v>
      </c>
      <c r="BB623" s="126" cm="1">
        <f t="array" aca="1" ref="BB623" ca="1">IF($I$9=1,BB625,INDEX($DT625:$EK625,,MATCH(CONCATENATE("FY ",RIGHT(BB$3,4)),$DT$3:$EK$3,0)))</f>
        <v>1.254062571813138E-2</v>
      </c>
      <c r="BC623" s="127" cm="1">
        <f t="array" aca="1" ref="BC623" ca="1">IF($I$9=1,BC625,INDEX($DT625:$EK625,,MATCH(CONCATENATE("FY ",RIGHT(BC$3,4)),$DT$3:$EK$3,0)))</f>
        <v>1.254062571813138E-2</v>
      </c>
      <c r="BD623" s="127" cm="1">
        <f t="array" aca="1" ref="BD623" ca="1">IF($I$9=1,BD625,INDEX($DT625:$EK625,,MATCH(CONCATENATE("FY ",RIGHT(BD$3,4)),$DT$3:$EK$3,0)))</f>
        <v>1.254062571813138E-2</v>
      </c>
      <c r="BE623" s="128" cm="1">
        <f t="array" aca="1" ref="BE623" ca="1">IF($I$9=1,BE625,INDEX($DT625:$EK625,,MATCH(CONCATENATE("FY ",RIGHT(BE$3,4)),$DT$3:$EK$3,0)))</f>
        <v>1.254062571813138E-2</v>
      </c>
      <c r="BF623" s="126" cm="1">
        <f t="array" aca="1" ref="BF623" ca="1">IF($I$9=1,BF625,INDEX($DT625:$EK625,,MATCH(CONCATENATE("FY ",RIGHT(BF$3,4)),$DT$3:$EK$3,0)))</f>
        <v>1.254062571813138E-2</v>
      </c>
      <c r="BG623" s="127" cm="1">
        <f t="array" aca="1" ref="BG623" ca="1">IF($I$9=1,BG625,INDEX($DT625:$EK625,,MATCH(CONCATENATE("FY ",RIGHT(BG$3,4)),$DT$3:$EK$3,0)))</f>
        <v>1.254062571813138E-2</v>
      </c>
      <c r="BH623" s="127" cm="1">
        <f t="array" aca="1" ref="BH623" ca="1">IF($I$9=1,BH625,INDEX($DT625:$EK625,,MATCH(CONCATENATE("FY ",RIGHT(BH$3,4)),$DT$3:$EK$3,0)))</f>
        <v>1.254062571813138E-2</v>
      </c>
      <c r="BI623" s="128" cm="1">
        <f t="array" aca="1" ref="BI623" ca="1">IF($I$9=1,BI625,INDEX($DT625:$EK625,,MATCH(CONCATENATE("FY ",RIGHT(BI$3,4)),$DT$3:$EK$3,0)))</f>
        <v>1.254062571813138E-2</v>
      </c>
      <c r="BJ623" s="126" cm="1">
        <f t="array" aca="1" ref="BJ623" ca="1">IF($I$9=1,BJ625,INDEX($DT625:$EK625,,MATCH(CONCATENATE("FY ",RIGHT(BJ$3,4)),$DT$3:$EK$3,0)))</f>
        <v>1.254062571813138E-2</v>
      </c>
      <c r="BK623" s="127" cm="1">
        <f t="array" aca="1" ref="BK623" ca="1">IF($I$9=1,BK625,INDEX($DT625:$EK625,,MATCH(CONCATENATE("FY ",RIGHT(BK$3,4)),$DT$3:$EK$3,0)))</f>
        <v>1.254062571813138E-2</v>
      </c>
      <c r="BL623" s="127" cm="1">
        <f t="array" aca="1" ref="BL623" ca="1">IF($I$9=1,BL625,INDEX($DT625:$EK625,,MATCH(CONCATENATE("FY ",RIGHT(BL$3,4)),$DT$3:$EK$3,0)))</f>
        <v>1.254062571813138E-2</v>
      </c>
      <c r="BM623" s="128" cm="1">
        <f t="array" aca="1" ref="BM623" ca="1">IF($I$9=1,BM625,INDEX($DT625:$EK625,,MATCH(CONCATENATE("FY ",RIGHT(BM$3,4)),$DT$3:$EK$3,0)))</f>
        <v>1.254062571813138E-2</v>
      </c>
      <c r="BN623" s="126" cm="1">
        <f t="array" aca="1" ref="BN623" ca="1">IF($I$9=1,BN625,INDEX($DT625:$EK625,,MATCH(CONCATENATE("FY ",RIGHT(BN$3,4)),$DT$3:$EK$3,0)))</f>
        <v>1.254062571813138E-2</v>
      </c>
      <c r="BO623" s="127" cm="1">
        <f t="array" aca="1" ref="BO623" ca="1">IF($I$9=1,BO625,INDEX($DT625:$EK625,,MATCH(CONCATENATE("FY ",RIGHT(BO$3,4)),$DT$3:$EK$3,0)))</f>
        <v>1.254062571813138E-2</v>
      </c>
      <c r="BP623" s="127" cm="1">
        <f t="array" aca="1" ref="BP623" ca="1">IF($I$9=1,BP625,INDEX($DT625:$EK625,,MATCH(CONCATENATE("FY ",RIGHT(BP$3,4)),$DT$3:$EK$3,0)))</f>
        <v>1.254062571813138E-2</v>
      </c>
      <c r="BQ623" s="128" cm="1">
        <f t="array" aca="1" ref="BQ623" ca="1">IF($I$9=1,BQ625,INDEX($DT625:$EK625,,MATCH(CONCATENATE("FY ",RIGHT(BQ$3,4)),$DT$3:$EK$3,0)))</f>
        <v>1.254062571813138E-2</v>
      </c>
      <c r="BR623" s="126" cm="1">
        <f t="array" aca="1" ref="BR623" ca="1">IF($I$9=1,BR625,INDEX($DT625:$EK625,,MATCH(CONCATENATE("FY ",RIGHT(BR$3,4)),$DT$3:$EK$3,0)))</f>
        <v>1.254062571813138E-2</v>
      </c>
      <c r="BS623" s="127" cm="1">
        <f t="array" aca="1" ref="BS623" ca="1">IF($I$9=1,BS625,INDEX($DT625:$EK625,,MATCH(CONCATENATE("FY ",RIGHT(BS$3,4)),$DT$3:$EK$3,0)))</f>
        <v>1.254062571813138E-2</v>
      </c>
      <c r="BT623" s="127" cm="1">
        <f t="array" aca="1" ref="BT623" ca="1">IF($I$9=1,BT625,INDEX($DT625:$EK625,,MATCH(CONCATENATE("FY ",RIGHT(BT$3,4)),$DT$3:$EK$3,0)))</f>
        <v>1.254062571813138E-2</v>
      </c>
      <c r="BU623" s="128" cm="1">
        <f t="array" aca="1" ref="BU623" ca="1">IF($I$9=1,BU625,INDEX($DT625:$EK625,,MATCH(CONCATENATE("FY ",RIGHT(BU$3,4)),$DT$3:$EK$3,0)))</f>
        <v>1.254062571813138E-2</v>
      </c>
      <c r="BV623" s="126" cm="1">
        <f t="array" aca="1" ref="BV623" ca="1">IF($I$9=1,BV625,INDEX($DT625:$EK625,,MATCH(CONCATENATE("FY ",RIGHT(BV$3,4)),$DT$3:$EK$3,0)))</f>
        <v>1.254062571813138E-2</v>
      </c>
      <c r="BW623" s="127" cm="1">
        <f t="array" aca="1" ref="BW623" ca="1">IF($I$9=1,BW625,INDEX($DT625:$EK625,,MATCH(CONCATENATE("FY ",RIGHT(BW$3,4)),$DT$3:$EK$3,0)))</f>
        <v>1.254062571813138E-2</v>
      </c>
      <c r="BX623" s="127" cm="1">
        <f t="array" aca="1" ref="BX623" ca="1">IF($I$9=1,BX625,INDEX($DT625:$EK625,,MATCH(CONCATENATE("FY ",RIGHT(BX$3,4)),$DT$3:$EK$3,0)))</f>
        <v>1.254062571813138E-2</v>
      </c>
      <c r="BY623" s="128" cm="1">
        <f t="array" aca="1" ref="BY623" ca="1">IF($I$9=1,BY625,INDEX($DT625:$EK625,,MATCH(CONCATENATE("FY ",RIGHT(BY$3,4)),$DT$3:$EK$3,0)))</f>
        <v>1.254062571813138E-2</v>
      </c>
      <c r="BZ623" s="126" cm="1">
        <f t="array" aca="1" ref="BZ623" ca="1">IF($I$9=1,BZ625,INDEX($DT625:$EK625,,MATCH(CONCATENATE("FY ",RIGHT(BZ$3,4)),$DT$3:$EK$3,0)))</f>
        <v>1.254062571813138E-2</v>
      </c>
      <c r="CA623" s="127" cm="1">
        <f t="array" aca="1" ref="CA623" ca="1">IF($I$9=1,CA625,INDEX($DT625:$EK625,,MATCH(CONCATENATE("FY ",RIGHT(CA$3,4)),$DT$3:$EK$3,0)))</f>
        <v>1.254062571813138E-2</v>
      </c>
      <c r="CB623" s="127" cm="1">
        <f t="array" aca="1" ref="CB623" ca="1">IF($I$9=1,CB625,INDEX($DT625:$EK625,,MATCH(CONCATENATE("FY ",RIGHT(CB$3,4)),$DT$3:$EK$3,0)))</f>
        <v>1.254062571813138E-2</v>
      </c>
      <c r="CC623" s="128" cm="1">
        <f t="array" aca="1" ref="CC623" ca="1">IF($I$9=1,CC625,INDEX($DT625:$EK625,,MATCH(CONCATENATE("FY ",RIGHT(CC$3,4)),$DT$3:$EK$3,0)))</f>
        <v>1.254062571813138E-2</v>
      </c>
      <c r="CD623" s="126" cm="1">
        <f t="array" aca="1" ref="CD623" ca="1">IF($I$9=1,CD625,INDEX($DT625:$EK625,,MATCH(CONCATENATE("FY ",RIGHT(CD$3,4)),$DT$3:$EK$3,0)))</f>
        <v>1.254062571813138E-2</v>
      </c>
      <c r="CE623" s="127" cm="1">
        <f t="array" aca="1" ref="CE623" ca="1">IF($I$9=1,CE625,INDEX($DT625:$EK625,,MATCH(CONCATENATE("FY ",RIGHT(CE$3,4)),$DT$3:$EK$3,0)))</f>
        <v>1.254062571813138E-2</v>
      </c>
      <c r="CF623" s="127" cm="1">
        <f t="array" aca="1" ref="CF623" ca="1">IF($I$9=1,CF625,INDEX($DT625:$EK625,,MATCH(CONCATENATE("FY ",RIGHT(CF$3,4)),$DT$3:$EK$3,0)))</f>
        <v>1.254062571813138E-2</v>
      </c>
      <c r="CG623" s="128" cm="1">
        <f t="array" aca="1" ref="CG623" ca="1">IF($I$9=1,CG625,INDEX($DT625:$EK625,,MATCH(CONCATENATE("FY ",RIGHT(CG$3,4)),$DT$3:$EK$3,0)))</f>
        <v>1.254062571813138E-2</v>
      </c>
      <c r="CH623" s="126" cm="1">
        <f t="array" aca="1" ref="CH623" ca="1">IF($I$9=1,CH625,INDEX($DT625:$EK625,,MATCH(CONCATENATE("FY ",RIGHT(CH$3,4)),$DT$3:$EK$3,0)))</f>
        <v>1.254062571813138E-2</v>
      </c>
      <c r="CI623" s="127" cm="1">
        <f t="array" aca="1" ref="CI623" ca="1">IF($I$9=1,CI625,INDEX($DT625:$EK625,,MATCH(CONCATENATE("FY ",RIGHT(CI$3,4)),$DT$3:$EK$3,0)))</f>
        <v>1.254062571813138E-2</v>
      </c>
      <c r="CJ623" s="127" cm="1">
        <f t="array" aca="1" ref="CJ623" ca="1">IF($I$9=1,CJ625,INDEX($DT625:$EK625,,MATCH(CONCATENATE("FY ",RIGHT(CJ$3,4)),$DT$3:$EK$3,0)))</f>
        <v>1.254062571813138E-2</v>
      </c>
      <c r="CK623" s="128" cm="1">
        <f t="array" aca="1" ref="CK623" ca="1">IF($I$9=1,CK625,INDEX($DT625:$EK625,,MATCH(CONCATENATE("FY ",RIGHT(CK$3,4)),$DT$3:$EK$3,0)))</f>
        <v>1.254062571813138E-2</v>
      </c>
      <c r="CL623" s="126" cm="1">
        <f t="array" aca="1" ref="CL623" ca="1">IF($I$9=1,CL625,INDEX($DT625:$EK625,,MATCH(CONCATENATE("FY ",RIGHT(CL$3,4)),$DT$3:$EK$3,0)))</f>
        <v>1.254062571813138E-2</v>
      </c>
      <c r="CM623" s="127" cm="1">
        <f t="array" aca="1" ref="CM623" ca="1">IF($I$9=1,CM625,INDEX($DT625:$EK625,,MATCH(CONCATENATE("FY ",RIGHT(CM$3,4)),$DT$3:$EK$3,0)))</f>
        <v>1.254062571813138E-2</v>
      </c>
      <c r="CN623" s="127" cm="1">
        <f t="array" aca="1" ref="CN623" ca="1">IF($I$9=1,CN625,INDEX($DT625:$EK625,,MATCH(CONCATENATE("FY ",RIGHT(CN$3,4)),$DT$3:$EK$3,0)))</f>
        <v>1.254062571813138E-2</v>
      </c>
      <c r="CO623" s="128" cm="1">
        <f t="array" aca="1" ref="CO623" ca="1">IF($I$9=1,CO625,INDEX($DT625:$EK625,,MATCH(CONCATENATE("FY ",RIGHT(CO$3,4)),$DT$3:$EK$3,0)))</f>
        <v>1.254062571813138E-2</v>
      </c>
      <c r="CP623" s="126" cm="1">
        <f t="array" aca="1" ref="CP623" ca="1">IF($I$9=1,CP625,INDEX($DT625:$EK625,,MATCH(CONCATENATE("FY ",RIGHT(CP$3,4)),$DT$3:$EK$3,0)))</f>
        <v>1.254062571813138E-2</v>
      </c>
      <c r="CQ623" s="127" cm="1">
        <f t="array" aca="1" ref="CQ623" ca="1">IF($I$9=1,CQ625,INDEX($DT625:$EK625,,MATCH(CONCATENATE("FY ",RIGHT(CQ$3,4)),$DT$3:$EK$3,0)))</f>
        <v>1.254062571813138E-2</v>
      </c>
      <c r="CR623" s="127" cm="1">
        <f t="array" aca="1" ref="CR623" ca="1">IF($I$9=1,CR625,INDEX($DT625:$EK625,,MATCH(CONCATENATE("FY ",RIGHT(CR$3,4)),$DT$3:$EK$3,0)))</f>
        <v>1.254062571813138E-2</v>
      </c>
      <c r="CS623" s="128" cm="1">
        <f t="array" aca="1" ref="CS623" ca="1">IF($I$9=1,CS625,INDEX($DT625:$EK625,,MATCH(CONCATENATE("FY ",RIGHT(CS$3,4)),$DT$3:$EK$3,0)))</f>
        <v>1.254062571813138E-2</v>
      </c>
      <c r="CT623" s="126" cm="1">
        <f t="array" aca="1" ref="CT623" ca="1">IF($I$9=1,CT625,INDEX($DT625:$EK625,,MATCH(CONCATENATE("FY ",RIGHT(CT$3,4)),$DT$3:$EK$3,0)))</f>
        <v>1.254062571813138E-2</v>
      </c>
      <c r="CU623" s="127" cm="1">
        <f t="array" aca="1" ref="CU623" ca="1">IF($I$9=1,CU625,INDEX($DT625:$EK625,,MATCH(CONCATENATE("FY ",RIGHT(CU$3,4)),$DT$3:$EK$3,0)))</f>
        <v>1.254062571813138E-2</v>
      </c>
      <c r="CV623" s="127" cm="1">
        <f t="array" aca="1" ref="CV623" ca="1">IF($I$9=1,CV625,INDEX($DT625:$EK625,,MATCH(CONCATENATE("FY ",RIGHT(CV$3,4)),$DT$3:$EK$3,0)))</f>
        <v>1.254062571813138E-2</v>
      </c>
      <c r="CW623" s="128" cm="1">
        <f t="array" aca="1" ref="CW623" ca="1">IF($I$9=1,CW625,INDEX($DT625:$EK625,,MATCH(CONCATENATE("FY ",RIGHT(CW$3,4)),$DT$3:$EK$3,0)))</f>
        <v>1.254062571813138E-2</v>
      </c>
      <c r="CX623" s="126" cm="1">
        <f t="array" aca="1" ref="CX623" ca="1">IF($I$9=1,CX625,INDEX($DT625:$EK625,,MATCH(CONCATENATE("FY ",RIGHT(CX$3,4)),$DT$3:$EK$3,0)))</f>
        <v>1.254062571813138E-2</v>
      </c>
      <c r="CY623" s="127" cm="1">
        <f t="array" aca="1" ref="CY623" ca="1">IF($I$9=1,CY625,INDEX($DT625:$EK625,,MATCH(CONCATENATE("FY ",RIGHT(CY$3,4)),$DT$3:$EK$3,0)))</f>
        <v>1.254062571813138E-2</v>
      </c>
      <c r="CZ623" s="127" cm="1">
        <f t="array" aca="1" ref="CZ623" ca="1">IF($I$9=1,CZ625,INDEX($DT625:$EK625,,MATCH(CONCATENATE("FY ",RIGHT(CZ$3,4)),$DT$3:$EK$3,0)))</f>
        <v>1.254062571813138E-2</v>
      </c>
      <c r="DA623" s="128" cm="1">
        <f t="array" aca="1" ref="DA623" ca="1">IF($I$9=1,DA625,INDEX($DT625:$EK625,,MATCH(CONCATENATE("FY ",RIGHT(DA$3,4)),$DT$3:$EK$3,0)))</f>
        <v>1.254062571813138E-2</v>
      </c>
      <c r="DB623" s="126" cm="1">
        <f t="array" aca="1" ref="DB623" ca="1">IF($I$9=1,DB625,INDEX($DT625:$EK625,,MATCH(CONCATENATE("FY ",RIGHT(DB$3,4)),$DT$3:$EK$3,0)))</f>
        <v>1.254062571813138E-2</v>
      </c>
      <c r="DC623" s="127" cm="1">
        <f t="array" aca="1" ref="DC623" ca="1">IF($I$9=1,DC625,INDEX($DT625:$EK625,,MATCH(CONCATENATE("FY ",RIGHT(DC$3,4)),$DT$3:$EK$3,0)))</f>
        <v>1.254062571813138E-2</v>
      </c>
      <c r="DD623" s="127" cm="1">
        <f t="array" aca="1" ref="DD623" ca="1">IF($I$9=1,DD625,INDEX($DT625:$EK625,,MATCH(CONCATENATE("FY ",RIGHT(DD$3,4)),$DT$3:$EK$3,0)))</f>
        <v>1.254062571813138E-2</v>
      </c>
      <c r="DE623" s="128" cm="1">
        <f t="array" aca="1" ref="DE623" ca="1">IF($I$9=1,DE625,INDEX($DT625:$EK625,,MATCH(CONCATENATE("FY ",RIGHT(DE$3,4)),$DT$3:$EK$3,0)))</f>
        <v>1.254062571813138E-2</v>
      </c>
      <c r="DF623" s="126" cm="1">
        <f t="array" aca="1" ref="DF623" ca="1">IF($I$9=1,DF625,INDEX($DT625:$EK625,,MATCH(CONCATENATE("FY ",RIGHT(DF$3,4)),$DT$3:$EK$3,0)))</f>
        <v>1.254062571813138E-2</v>
      </c>
      <c r="DG623" s="127" cm="1">
        <f t="array" aca="1" ref="DG623" ca="1">IF($I$9=1,DG625,INDEX($DT625:$EK625,,MATCH(CONCATENATE("FY ",RIGHT(DG$3,4)),$DT$3:$EK$3,0)))</f>
        <v>1.254062571813138E-2</v>
      </c>
      <c r="DH623" s="127" cm="1">
        <f t="array" aca="1" ref="DH623" ca="1">IF($I$9=1,DH625,INDEX($DT625:$EK625,,MATCH(CONCATENATE("FY ",RIGHT(DH$3,4)),$DT$3:$EK$3,0)))</f>
        <v>1.254062571813138E-2</v>
      </c>
      <c r="DI623" s="128" cm="1">
        <f t="array" aca="1" ref="DI623" ca="1">IF($I$9=1,DI625,INDEX($DT625:$EK625,,MATCH(CONCATENATE("FY ",RIGHT(DI$3,4)),$DT$3:$EK$3,0)))</f>
        <v>1.254062571813138E-2</v>
      </c>
    </row>
    <row r="624" spans="1:141" outlineLevel="2" x14ac:dyDescent="0.25">
      <c r="A624" s="90"/>
      <c r="B624" s="90"/>
      <c r="C624" s="90"/>
      <c r="D624" s="90"/>
      <c r="F624" s="100"/>
      <c r="I624" s="101"/>
      <c r="J624" s="100"/>
      <c r="M624" s="101"/>
      <c r="N624" s="100"/>
      <c r="Q624" s="101"/>
      <c r="R624" s="100"/>
      <c r="U624" s="101"/>
      <c r="V624" s="100"/>
      <c r="Y624" s="101"/>
      <c r="Z624" s="100"/>
      <c r="AC624" s="101"/>
      <c r="AD624" s="100"/>
      <c r="AG624" s="101"/>
      <c r="AH624" s="100"/>
      <c r="AK624" s="101"/>
      <c r="AL624" s="100"/>
      <c r="AO624" s="101"/>
      <c r="AP624" s="100"/>
      <c r="AS624" s="101"/>
      <c r="AT624" s="100"/>
      <c r="AW624" s="101"/>
      <c r="AX624" s="100"/>
      <c r="BA624" s="101"/>
      <c r="BB624" s="100"/>
      <c r="BE624" s="101"/>
      <c r="BF624" s="100"/>
      <c r="BI624" s="101"/>
      <c r="BJ624" s="100"/>
      <c r="BM624" s="101"/>
      <c r="BN624" s="100"/>
      <c r="BQ624" s="101"/>
      <c r="BR624" s="100"/>
      <c r="BU624" s="101"/>
      <c r="BV624" s="100"/>
      <c r="BY624" s="101"/>
      <c r="BZ624" s="100"/>
      <c r="CC624" s="101"/>
      <c r="CD624" s="100"/>
      <c r="CG624" s="101"/>
      <c r="CH624" s="100"/>
      <c r="CK624" s="101"/>
      <c r="CL624" s="100"/>
      <c r="CO624" s="101"/>
      <c r="CP624" s="100"/>
      <c r="CS624" s="101"/>
      <c r="CT624" s="100"/>
      <c r="CW624" s="101"/>
      <c r="CX624" s="100"/>
      <c r="DA624" s="101"/>
      <c r="DB624" s="100"/>
      <c r="DE624" s="101"/>
      <c r="DF624" s="100"/>
      <c r="DI624" s="101"/>
    </row>
    <row r="625" spans="1:141" outlineLevel="2" x14ac:dyDescent="0.25">
      <c r="A625" s="90"/>
      <c r="B625" s="90"/>
      <c r="C625" s="90"/>
      <c r="D625" s="90"/>
      <c r="E625" t="str">
        <f>CONCATENATE(E621," scenario: ",$J$8)</f>
        <v>% revenue (annualized) scenario: Default</v>
      </c>
      <c r="F625" s="100"/>
      <c r="I625" s="101"/>
      <c r="J625" s="100"/>
      <c r="M625" s="101"/>
      <c r="N625" s="100"/>
      <c r="Q625" s="101"/>
      <c r="R625" s="100"/>
      <c r="U625" s="101"/>
      <c r="V625" s="100"/>
      <c r="Y625" s="101"/>
      <c r="Z625" s="100"/>
      <c r="AC625" s="101"/>
      <c r="AD625" s="100"/>
      <c r="AG625" s="101"/>
      <c r="AH625" s="100"/>
      <c r="AK625" s="101"/>
      <c r="AL625" s="100"/>
      <c r="AO625" s="101"/>
      <c r="AP625" s="102">
        <f t="shared" ref="AP625:BU625" si="923">CHOOSE($I$8,AP626,AP627,AP628,AP629,AP630)</f>
        <v>0</v>
      </c>
      <c r="AQ625" s="103">
        <f t="shared" si="923"/>
        <v>0</v>
      </c>
      <c r="AR625" s="103">
        <f t="shared" si="923"/>
        <v>0</v>
      </c>
      <c r="AS625" s="104">
        <f t="shared" si="923"/>
        <v>0</v>
      </c>
      <c r="AT625" s="102">
        <f t="shared" si="923"/>
        <v>0</v>
      </c>
      <c r="AU625" s="103">
        <f t="shared" si="923"/>
        <v>0</v>
      </c>
      <c r="AV625" s="103">
        <f t="shared" si="923"/>
        <v>0</v>
      </c>
      <c r="AW625" s="104">
        <f t="shared" si="923"/>
        <v>0</v>
      </c>
      <c r="AX625" s="102">
        <f t="shared" si="923"/>
        <v>0</v>
      </c>
      <c r="AY625" s="103">
        <f t="shared" si="923"/>
        <v>0</v>
      </c>
      <c r="AZ625" s="103">
        <f t="shared" si="923"/>
        <v>0</v>
      </c>
      <c r="BA625" s="104">
        <f t="shared" si="923"/>
        <v>0</v>
      </c>
      <c r="BB625" s="102">
        <f t="shared" si="923"/>
        <v>0</v>
      </c>
      <c r="BC625" s="103">
        <f t="shared" si="923"/>
        <v>0</v>
      </c>
      <c r="BD625" s="103">
        <f t="shared" si="923"/>
        <v>0</v>
      </c>
      <c r="BE625" s="104">
        <f t="shared" si="923"/>
        <v>0</v>
      </c>
      <c r="BF625" s="102">
        <f t="shared" si="923"/>
        <v>0</v>
      </c>
      <c r="BG625" s="103">
        <f t="shared" si="923"/>
        <v>0</v>
      </c>
      <c r="BH625" s="103">
        <f t="shared" si="923"/>
        <v>0</v>
      </c>
      <c r="BI625" s="104">
        <f t="shared" si="923"/>
        <v>0</v>
      </c>
      <c r="BJ625" s="102">
        <f t="shared" si="923"/>
        <v>0</v>
      </c>
      <c r="BK625" s="103">
        <f t="shared" si="923"/>
        <v>0</v>
      </c>
      <c r="BL625" s="103">
        <f t="shared" si="923"/>
        <v>0</v>
      </c>
      <c r="BM625" s="104">
        <f t="shared" si="923"/>
        <v>0</v>
      </c>
      <c r="BN625" s="102">
        <f t="shared" si="923"/>
        <v>0</v>
      </c>
      <c r="BO625" s="103">
        <f t="shared" si="923"/>
        <v>0</v>
      </c>
      <c r="BP625" s="103">
        <f t="shared" si="923"/>
        <v>0</v>
      </c>
      <c r="BQ625" s="104">
        <f t="shared" si="923"/>
        <v>0</v>
      </c>
      <c r="BR625" s="102">
        <f t="shared" si="923"/>
        <v>0</v>
      </c>
      <c r="BS625" s="103">
        <f t="shared" si="923"/>
        <v>0</v>
      </c>
      <c r="BT625" s="103">
        <f t="shared" si="923"/>
        <v>0</v>
      </c>
      <c r="BU625" s="104">
        <f t="shared" si="923"/>
        <v>0</v>
      </c>
      <c r="BV625" s="102">
        <f t="shared" ref="BV625:DA625" si="924">CHOOSE($I$8,BV626,BV627,BV628,BV629,BV630)</f>
        <v>0</v>
      </c>
      <c r="BW625" s="103">
        <f t="shared" si="924"/>
        <v>0</v>
      </c>
      <c r="BX625" s="103">
        <f t="shared" si="924"/>
        <v>0</v>
      </c>
      <c r="BY625" s="104">
        <f t="shared" si="924"/>
        <v>0</v>
      </c>
      <c r="BZ625" s="102">
        <f t="shared" si="924"/>
        <v>0</v>
      </c>
      <c r="CA625" s="103">
        <f t="shared" si="924"/>
        <v>0</v>
      </c>
      <c r="CB625" s="103">
        <f t="shared" si="924"/>
        <v>0</v>
      </c>
      <c r="CC625" s="104">
        <f t="shared" si="924"/>
        <v>0</v>
      </c>
      <c r="CD625" s="102">
        <f t="shared" si="924"/>
        <v>0</v>
      </c>
      <c r="CE625" s="103">
        <f t="shared" si="924"/>
        <v>0</v>
      </c>
      <c r="CF625" s="103">
        <f t="shared" si="924"/>
        <v>0</v>
      </c>
      <c r="CG625" s="104">
        <f t="shared" si="924"/>
        <v>0</v>
      </c>
      <c r="CH625" s="102">
        <f t="shared" si="924"/>
        <v>0</v>
      </c>
      <c r="CI625" s="103">
        <f t="shared" si="924"/>
        <v>0</v>
      </c>
      <c r="CJ625" s="103">
        <f t="shared" si="924"/>
        <v>0</v>
      </c>
      <c r="CK625" s="104">
        <f t="shared" si="924"/>
        <v>0</v>
      </c>
      <c r="CL625" s="102">
        <f t="shared" si="924"/>
        <v>0</v>
      </c>
      <c r="CM625" s="103">
        <f t="shared" si="924"/>
        <v>0</v>
      </c>
      <c r="CN625" s="103">
        <f t="shared" si="924"/>
        <v>0</v>
      </c>
      <c r="CO625" s="104">
        <f t="shared" si="924"/>
        <v>0</v>
      </c>
      <c r="CP625" s="102">
        <f t="shared" si="924"/>
        <v>0</v>
      </c>
      <c r="CQ625" s="103">
        <f t="shared" si="924"/>
        <v>0</v>
      </c>
      <c r="CR625" s="103">
        <f t="shared" si="924"/>
        <v>0</v>
      </c>
      <c r="CS625" s="104">
        <f t="shared" si="924"/>
        <v>0</v>
      </c>
      <c r="CT625" s="102">
        <f t="shared" si="924"/>
        <v>0</v>
      </c>
      <c r="CU625" s="103">
        <f t="shared" si="924"/>
        <v>0</v>
      </c>
      <c r="CV625" s="103">
        <f t="shared" si="924"/>
        <v>0</v>
      </c>
      <c r="CW625" s="104">
        <f t="shared" si="924"/>
        <v>0</v>
      </c>
      <c r="CX625" s="102">
        <f t="shared" si="924"/>
        <v>0</v>
      </c>
      <c r="CY625" s="103">
        <f t="shared" si="924"/>
        <v>0</v>
      </c>
      <c r="CZ625" s="103">
        <f t="shared" si="924"/>
        <v>0</v>
      </c>
      <c r="DA625" s="104">
        <f t="shared" si="924"/>
        <v>0</v>
      </c>
      <c r="DB625" s="102">
        <f t="shared" ref="DB625:DI625" si="925">CHOOSE($I$8,DB626,DB627,DB628,DB629,DB630)</f>
        <v>0</v>
      </c>
      <c r="DC625" s="103">
        <f t="shared" si="925"/>
        <v>0</v>
      </c>
      <c r="DD625" s="103">
        <f t="shared" si="925"/>
        <v>0</v>
      </c>
      <c r="DE625" s="104">
        <f t="shared" si="925"/>
        <v>0</v>
      </c>
      <c r="DF625" s="102">
        <f t="shared" si="925"/>
        <v>0</v>
      </c>
      <c r="DG625" s="103">
        <f t="shared" si="925"/>
        <v>0</v>
      </c>
      <c r="DH625" s="103">
        <f t="shared" si="925"/>
        <v>0</v>
      </c>
      <c r="DI625" s="104">
        <f t="shared" si="925"/>
        <v>0</v>
      </c>
      <c r="DT625" s="103">
        <f t="shared" ref="DT625:EK625" si="926">CHOOSE($I$8,DT626,DT627,DT628,DT629,DT630)</f>
        <v>0</v>
      </c>
      <c r="DU625" s="103">
        <f t="shared" ca="1" si="926"/>
        <v>1.254062571813138E-2</v>
      </c>
      <c r="DV625" s="103">
        <f t="shared" ca="1" si="926"/>
        <v>1.254062571813138E-2</v>
      </c>
      <c r="DW625" s="103">
        <f t="shared" ca="1" si="926"/>
        <v>1.254062571813138E-2</v>
      </c>
      <c r="DX625" s="103">
        <f t="shared" ca="1" si="926"/>
        <v>1.254062571813138E-2</v>
      </c>
      <c r="DY625" s="103">
        <f t="shared" ca="1" si="926"/>
        <v>1.254062571813138E-2</v>
      </c>
      <c r="DZ625" s="103">
        <f t="shared" ca="1" si="926"/>
        <v>1.254062571813138E-2</v>
      </c>
      <c r="EA625" s="103">
        <f t="shared" ca="1" si="926"/>
        <v>1.254062571813138E-2</v>
      </c>
      <c r="EB625" s="103">
        <f t="shared" ca="1" si="926"/>
        <v>1.254062571813138E-2</v>
      </c>
      <c r="EC625" s="103">
        <f t="shared" ca="1" si="926"/>
        <v>1.254062571813138E-2</v>
      </c>
      <c r="ED625" s="103">
        <f t="shared" ca="1" si="926"/>
        <v>1.254062571813138E-2</v>
      </c>
      <c r="EE625" s="103">
        <f t="shared" ca="1" si="926"/>
        <v>1.254062571813138E-2</v>
      </c>
      <c r="EF625" s="103">
        <f t="shared" ca="1" si="926"/>
        <v>1.254062571813138E-2</v>
      </c>
      <c r="EG625" s="103">
        <f t="shared" ca="1" si="926"/>
        <v>1.254062571813138E-2</v>
      </c>
      <c r="EH625" s="103">
        <f t="shared" ca="1" si="926"/>
        <v>1.254062571813138E-2</v>
      </c>
      <c r="EI625" s="103">
        <f t="shared" ca="1" si="926"/>
        <v>1.254062571813138E-2</v>
      </c>
      <c r="EJ625" s="103">
        <f t="shared" ca="1" si="926"/>
        <v>1.254062571813138E-2</v>
      </c>
      <c r="EK625" s="103">
        <f t="shared" ca="1" si="926"/>
        <v>1.254062571813138E-2</v>
      </c>
    </row>
    <row r="626" spans="1:141" outlineLevel="2" x14ac:dyDescent="0.25">
      <c r="A626" s="90"/>
      <c r="B626" s="90"/>
      <c r="C626" s="90"/>
      <c r="D626" s="90"/>
      <c r="E626" t="str">
        <f>CONCATENATE("- ", $N$6,":")</f>
        <v>- Base:</v>
      </c>
      <c r="F626" s="100"/>
      <c r="I626" s="101"/>
      <c r="J626" s="100"/>
      <c r="M626" s="101"/>
      <c r="N626" s="100"/>
      <c r="Q626" s="101"/>
      <c r="R626" s="100"/>
      <c r="U626" s="101"/>
      <c r="V626" s="100"/>
      <c r="Y626" s="101"/>
      <c r="Z626" s="100"/>
      <c r="AC626" s="101"/>
      <c r="AD626" s="100"/>
      <c r="AG626" s="101"/>
      <c r="AH626" s="100"/>
      <c r="AK626" s="101"/>
      <c r="AL626" s="100"/>
      <c r="AO626" s="101"/>
      <c r="AP626" s="123">
        <v>0</v>
      </c>
      <c r="AQ626" s="124">
        <v>0</v>
      </c>
      <c r="AR626" s="124">
        <v>0</v>
      </c>
      <c r="AS626" s="125">
        <v>0</v>
      </c>
      <c r="AT626" s="123">
        <v>0</v>
      </c>
      <c r="AU626" s="124">
        <v>0</v>
      </c>
      <c r="AV626" s="124">
        <v>0</v>
      </c>
      <c r="AW626" s="125">
        <v>0</v>
      </c>
      <c r="AX626" s="123">
        <v>0</v>
      </c>
      <c r="AY626" s="124">
        <v>0</v>
      </c>
      <c r="AZ626" s="124">
        <v>0</v>
      </c>
      <c r="BA626" s="125">
        <v>0</v>
      </c>
      <c r="BB626" s="123">
        <v>0</v>
      </c>
      <c r="BC626" s="124">
        <v>0</v>
      </c>
      <c r="BD626" s="124">
        <v>0</v>
      </c>
      <c r="BE626" s="125">
        <v>0</v>
      </c>
      <c r="BF626" s="123">
        <v>0</v>
      </c>
      <c r="BG626" s="124">
        <v>0</v>
      </c>
      <c r="BH626" s="124">
        <v>0</v>
      </c>
      <c r="BI626" s="125">
        <v>0</v>
      </c>
      <c r="BJ626" s="123">
        <v>0</v>
      </c>
      <c r="BK626" s="124">
        <v>0</v>
      </c>
      <c r="BL626" s="124">
        <v>0</v>
      </c>
      <c r="BM626" s="125">
        <v>0</v>
      </c>
      <c r="BN626" s="123">
        <v>0</v>
      </c>
      <c r="BO626" s="124">
        <v>0</v>
      </c>
      <c r="BP626" s="124">
        <v>0</v>
      </c>
      <c r="BQ626" s="125">
        <v>0</v>
      </c>
      <c r="BR626" s="123">
        <v>0</v>
      </c>
      <c r="BS626" s="124">
        <v>0</v>
      </c>
      <c r="BT626" s="124">
        <v>0</v>
      </c>
      <c r="BU626" s="125">
        <v>0</v>
      </c>
      <c r="BV626" s="123">
        <v>0</v>
      </c>
      <c r="BW626" s="124">
        <v>0</v>
      </c>
      <c r="BX626" s="124">
        <v>0</v>
      </c>
      <c r="BY626" s="125">
        <v>0</v>
      </c>
      <c r="BZ626" s="123">
        <v>0</v>
      </c>
      <c r="CA626" s="124">
        <v>0</v>
      </c>
      <c r="CB626" s="124">
        <v>0</v>
      </c>
      <c r="CC626" s="125">
        <v>0</v>
      </c>
      <c r="CD626" s="123">
        <v>0</v>
      </c>
      <c r="CE626" s="124">
        <v>0</v>
      </c>
      <c r="CF626" s="124">
        <v>0</v>
      </c>
      <c r="CG626" s="125">
        <v>0</v>
      </c>
      <c r="CH626" s="123">
        <v>0</v>
      </c>
      <c r="CI626" s="124">
        <v>0</v>
      </c>
      <c r="CJ626" s="124">
        <v>0</v>
      </c>
      <c r="CK626" s="125">
        <v>0</v>
      </c>
      <c r="CL626" s="123">
        <v>0</v>
      </c>
      <c r="CM626" s="124">
        <v>0</v>
      </c>
      <c r="CN626" s="124">
        <v>0</v>
      </c>
      <c r="CO626" s="125">
        <v>0</v>
      </c>
      <c r="CP626" s="123">
        <v>0</v>
      </c>
      <c r="CQ626" s="124">
        <v>0</v>
      </c>
      <c r="CR626" s="124">
        <v>0</v>
      </c>
      <c r="CS626" s="125">
        <v>0</v>
      </c>
      <c r="CT626" s="123">
        <v>0</v>
      </c>
      <c r="CU626" s="124">
        <v>0</v>
      </c>
      <c r="CV626" s="124">
        <v>0</v>
      </c>
      <c r="CW626" s="125">
        <v>0</v>
      </c>
      <c r="CX626" s="123">
        <v>0</v>
      </c>
      <c r="CY626" s="124">
        <v>0</v>
      </c>
      <c r="CZ626" s="124">
        <v>0</v>
      </c>
      <c r="DA626" s="125">
        <v>0</v>
      </c>
      <c r="DB626" s="123">
        <v>0</v>
      </c>
      <c r="DC626" s="124">
        <v>0</v>
      </c>
      <c r="DD626" s="124">
        <v>0</v>
      </c>
      <c r="DE626" s="125">
        <v>0</v>
      </c>
      <c r="DF626" s="123">
        <v>0</v>
      </c>
      <c r="DG626" s="124">
        <v>0</v>
      </c>
      <c r="DH626" s="124">
        <v>0</v>
      </c>
      <c r="DI626" s="125">
        <v>0</v>
      </c>
      <c r="DT626" s="124">
        <v>0</v>
      </c>
      <c r="DU626" s="124">
        <v>0</v>
      </c>
      <c r="DV626" s="124">
        <v>0</v>
      </c>
      <c r="DW626" s="124">
        <v>0</v>
      </c>
      <c r="DX626" s="124">
        <v>0</v>
      </c>
      <c r="DY626" s="124">
        <v>0</v>
      </c>
      <c r="DZ626" s="124">
        <v>0</v>
      </c>
      <c r="EA626" s="124">
        <v>0</v>
      </c>
      <c r="EB626" s="124">
        <v>0</v>
      </c>
      <c r="EC626" s="124">
        <v>0</v>
      </c>
      <c r="ED626" s="124">
        <v>0</v>
      </c>
      <c r="EE626" s="124">
        <v>0</v>
      </c>
      <c r="EF626" s="124">
        <v>0</v>
      </c>
      <c r="EG626" s="124">
        <v>0</v>
      </c>
      <c r="EH626" s="124">
        <v>0</v>
      </c>
      <c r="EI626" s="124">
        <v>0</v>
      </c>
      <c r="EJ626" s="124">
        <v>0</v>
      </c>
      <c r="EK626" s="124">
        <v>0</v>
      </c>
    </row>
    <row r="627" spans="1:141" outlineLevel="2" x14ac:dyDescent="0.25">
      <c r="A627" s="90"/>
      <c r="B627" s="90"/>
      <c r="C627" s="90"/>
      <c r="D627" s="90"/>
      <c r="E627" t="str">
        <f>CONCATENATE("- ", $N$7,":")</f>
        <v>- Upside:</v>
      </c>
      <c r="F627" s="100"/>
      <c r="I627" s="101"/>
      <c r="J627" s="100"/>
      <c r="M627" s="101"/>
      <c r="N627" s="100"/>
      <c r="Q627" s="101"/>
      <c r="R627" s="100"/>
      <c r="U627" s="101"/>
      <c r="V627" s="100"/>
      <c r="Y627" s="101"/>
      <c r="Z627" s="100"/>
      <c r="AC627" s="101"/>
      <c r="AD627" s="100"/>
      <c r="AG627" s="101"/>
      <c r="AH627" s="100"/>
      <c r="AK627" s="101"/>
      <c r="AL627" s="100"/>
      <c r="AO627" s="101"/>
      <c r="AP627" s="123">
        <v>0</v>
      </c>
      <c r="AQ627" s="124">
        <v>0</v>
      </c>
      <c r="AR627" s="124">
        <v>0</v>
      </c>
      <c r="AS627" s="125">
        <v>0</v>
      </c>
      <c r="AT627" s="123">
        <v>0</v>
      </c>
      <c r="AU627" s="124">
        <v>0</v>
      </c>
      <c r="AV627" s="124">
        <v>0</v>
      </c>
      <c r="AW627" s="125">
        <v>0</v>
      </c>
      <c r="AX627" s="123">
        <v>0</v>
      </c>
      <c r="AY627" s="124">
        <v>0</v>
      </c>
      <c r="AZ627" s="124">
        <v>0</v>
      </c>
      <c r="BA627" s="125">
        <v>0</v>
      </c>
      <c r="BB627" s="123">
        <v>0</v>
      </c>
      <c r="BC627" s="124">
        <v>0</v>
      </c>
      <c r="BD627" s="124">
        <v>0</v>
      </c>
      <c r="BE627" s="125">
        <v>0</v>
      </c>
      <c r="BF627" s="123">
        <v>0</v>
      </c>
      <c r="BG627" s="124">
        <v>0</v>
      </c>
      <c r="BH627" s="124">
        <v>0</v>
      </c>
      <c r="BI627" s="125">
        <v>0</v>
      </c>
      <c r="BJ627" s="123">
        <v>0</v>
      </c>
      <c r="BK627" s="124">
        <v>0</v>
      </c>
      <c r="BL627" s="124">
        <v>0</v>
      </c>
      <c r="BM627" s="125">
        <v>0</v>
      </c>
      <c r="BN627" s="123">
        <v>0</v>
      </c>
      <c r="BO627" s="124">
        <v>0</v>
      </c>
      <c r="BP627" s="124">
        <v>0</v>
      </c>
      <c r="BQ627" s="125">
        <v>0</v>
      </c>
      <c r="BR627" s="123">
        <v>0</v>
      </c>
      <c r="BS627" s="124">
        <v>0</v>
      </c>
      <c r="BT627" s="124">
        <v>0</v>
      </c>
      <c r="BU627" s="125">
        <v>0</v>
      </c>
      <c r="BV627" s="123">
        <v>0</v>
      </c>
      <c r="BW627" s="124">
        <v>0</v>
      </c>
      <c r="BX627" s="124">
        <v>0</v>
      </c>
      <c r="BY627" s="125">
        <v>0</v>
      </c>
      <c r="BZ627" s="123">
        <v>0</v>
      </c>
      <c r="CA627" s="124">
        <v>0</v>
      </c>
      <c r="CB627" s="124">
        <v>0</v>
      </c>
      <c r="CC627" s="125">
        <v>0</v>
      </c>
      <c r="CD627" s="123">
        <v>0</v>
      </c>
      <c r="CE627" s="124">
        <v>0</v>
      </c>
      <c r="CF627" s="124">
        <v>0</v>
      </c>
      <c r="CG627" s="125">
        <v>0</v>
      </c>
      <c r="CH627" s="123">
        <v>0</v>
      </c>
      <c r="CI627" s="124">
        <v>0</v>
      </c>
      <c r="CJ627" s="124">
        <v>0</v>
      </c>
      <c r="CK627" s="125">
        <v>0</v>
      </c>
      <c r="CL627" s="123">
        <v>0</v>
      </c>
      <c r="CM627" s="124">
        <v>0</v>
      </c>
      <c r="CN627" s="124">
        <v>0</v>
      </c>
      <c r="CO627" s="125">
        <v>0</v>
      </c>
      <c r="CP627" s="123">
        <v>0</v>
      </c>
      <c r="CQ627" s="124">
        <v>0</v>
      </c>
      <c r="CR627" s="124">
        <v>0</v>
      </c>
      <c r="CS627" s="125">
        <v>0</v>
      </c>
      <c r="CT627" s="123">
        <v>0</v>
      </c>
      <c r="CU627" s="124">
        <v>0</v>
      </c>
      <c r="CV627" s="124">
        <v>0</v>
      </c>
      <c r="CW627" s="125">
        <v>0</v>
      </c>
      <c r="CX627" s="123">
        <v>0</v>
      </c>
      <c r="CY627" s="124">
        <v>0</v>
      </c>
      <c r="CZ627" s="124">
        <v>0</v>
      </c>
      <c r="DA627" s="125">
        <v>0</v>
      </c>
      <c r="DB627" s="123">
        <v>0</v>
      </c>
      <c r="DC627" s="124">
        <v>0</v>
      </c>
      <c r="DD627" s="124">
        <v>0</v>
      </c>
      <c r="DE627" s="125">
        <v>0</v>
      </c>
      <c r="DF627" s="123">
        <v>0</v>
      </c>
      <c r="DG627" s="124">
        <v>0</v>
      </c>
      <c r="DH627" s="124">
        <v>0</v>
      </c>
      <c r="DI627" s="125">
        <v>0</v>
      </c>
      <c r="DT627" s="124">
        <v>0</v>
      </c>
      <c r="DU627" s="124">
        <v>0</v>
      </c>
      <c r="DV627" s="124">
        <v>0</v>
      </c>
      <c r="DW627" s="124">
        <v>0</v>
      </c>
      <c r="DX627" s="124">
        <v>0</v>
      </c>
      <c r="DY627" s="124">
        <v>0</v>
      </c>
      <c r="DZ627" s="124">
        <v>0</v>
      </c>
      <c r="EA627" s="124">
        <v>0</v>
      </c>
      <c r="EB627" s="124">
        <v>0</v>
      </c>
      <c r="EC627" s="124">
        <v>0</v>
      </c>
      <c r="ED627" s="124">
        <v>0</v>
      </c>
      <c r="EE627" s="124">
        <v>0</v>
      </c>
      <c r="EF627" s="124">
        <v>0</v>
      </c>
      <c r="EG627" s="124">
        <v>0</v>
      </c>
      <c r="EH627" s="124">
        <v>0</v>
      </c>
      <c r="EI627" s="124">
        <v>0</v>
      </c>
      <c r="EJ627" s="124">
        <v>0</v>
      </c>
      <c r="EK627" s="124">
        <v>0</v>
      </c>
    </row>
    <row r="628" spans="1:141" outlineLevel="2" x14ac:dyDescent="0.25">
      <c r="A628" s="90"/>
      <c r="B628" s="90"/>
      <c r="C628" s="90"/>
      <c r="D628" s="90"/>
      <c r="E628" t="str">
        <f>CONCATENATE("- ", $N$8,":")</f>
        <v>- Downside:</v>
      </c>
      <c r="F628" s="100"/>
      <c r="I628" s="101"/>
      <c r="J628" s="100"/>
      <c r="M628" s="101"/>
      <c r="N628" s="100"/>
      <c r="Q628" s="101"/>
      <c r="R628" s="100"/>
      <c r="U628" s="101"/>
      <c r="V628" s="100"/>
      <c r="Y628" s="101"/>
      <c r="Z628" s="100"/>
      <c r="AC628" s="101"/>
      <c r="AD628" s="100"/>
      <c r="AG628" s="101"/>
      <c r="AH628" s="100"/>
      <c r="AK628" s="101"/>
      <c r="AL628" s="100"/>
      <c r="AO628" s="101"/>
      <c r="AP628" s="123">
        <v>0</v>
      </c>
      <c r="AQ628" s="124">
        <v>0</v>
      </c>
      <c r="AR628" s="124">
        <v>0</v>
      </c>
      <c r="AS628" s="125">
        <v>0</v>
      </c>
      <c r="AT628" s="123">
        <v>0</v>
      </c>
      <c r="AU628" s="124">
        <v>0</v>
      </c>
      <c r="AV628" s="124">
        <v>0</v>
      </c>
      <c r="AW628" s="125">
        <v>0</v>
      </c>
      <c r="AX628" s="123">
        <v>0</v>
      </c>
      <c r="AY628" s="124">
        <v>0</v>
      </c>
      <c r="AZ628" s="124">
        <v>0</v>
      </c>
      <c r="BA628" s="125">
        <v>0</v>
      </c>
      <c r="BB628" s="123">
        <v>0</v>
      </c>
      <c r="BC628" s="124">
        <v>0</v>
      </c>
      <c r="BD628" s="124">
        <v>0</v>
      </c>
      <c r="BE628" s="125">
        <v>0</v>
      </c>
      <c r="BF628" s="123">
        <v>0</v>
      </c>
      <c r="BG628" s="124">
        <v>0</v>
      </c>
      <c r="BH628" s="124">
        <v>0</v>
      </c>
      <c r="BI628" s="125">
        <v>0</v>
      </c>
      <c r="BJ628" s="123">
        <v>0</v>
      </c>
      <c r="BK628" s="124">
        <v>0</v>
      </c>
      <c r="BL628" s="124">
        <v>0</v>
      </c>
      <c r="BM628" s="125">
        <v>0</v>
      </c>
      <c r="BN628" s="123">
        <v>0</v>
      </c>
      <c r="BO628" s="124">
        <v>0</v>
      </c>
      <c r="BP628" s="124">
        <v>0</v>
      </c>
      <c r="BQ628" s="125">
        <v>0</v>
      </c>
      <c r="BR628" s="123">
        <v>0</v>
      </c>
      <c r="BS628" s="124">
        <v>0</v>
      </c>
      <c r="BT628" s="124">
        <v>0</v>
      </c>
      <c r="BU628" s="125">
        <v>0</v>
      </c>
      <c r="BV628" s="123">
        <v>0</v>
      </c>
      <c r="BW628" s="124">
        <v>0</v>
      </c>
      <c r="BX628" s="124">
        <v>0</v>
      </c>
      <c r="BY628" s="125">
        <v>0</v>
      </c>
      <c r="BZ628" s="123">
        <v>0</v>
      </c>
      <c r="CA628" s="124">
        <v>0</v>
      </c>
      <c r="CB628" s="124">
        <v>0</v>
      </c>
      <c r="CC628" s="125">
        <v>0</v>
      </c>
      <c r="CD628" s="123">
        <v>0</v>
      </c>
      <c r="CE628" s="124">
        <v>0</v>
      </c>
      <c r="CF628" s="124">
        <v>0</v>
      </c>
      <c r="CG628" s="125">
        <v>0</v>
      </c>
      <c r="CH628" s="123">
        <v>0</v>
      </c>
      <c r="CI628" s="124">
        <v>0</v>
      </c>
      <c r="CJ628" s="124">
        <v>0</v>
      </c>
      <c r="CK628" s="125">
        <v>0</v>
      </c>
      <c r="CL628" s="123">
        <v>0</v>
      </c>
      <c r="CM628" s="124">
        <v>0</v>
      </c>
      <c r="CN628" s="124">
        <v>0</v>
      </c>
      <c r="CO628" s="125">
        <v>0</v>
      </c>
      <c r="CP628" s="123">
        <v>0</v>
      </c>
      <c r="CQ628" s="124">
        <v>0</v>
      </c>
      <c r="CR628" s="124">
        <v>0</v>
      </c>
      <c r="CS628" s="125">
        <v>0</v>
      </c>
      <c r="CT628" s="123">
        <v>0</v>
      </c>
      <c r="CU628" s="124">
        <v>0</v>
      </c>
      <c r="CV628" s="124">
        <v>0</v>
      </c>
      <c r="CW628" s="125">
        <v>0</v>
      </c>
      <c r="CX628" s="123">
        <v>0</v>
      </c>
      <c r="CY628" s="124">
        <v>0</v>
      </c>
      <c r="CZ628" s="124">
        <v>0</v>
      </c>
      <c r="DA628" s="125">
        <v>0</v>
      </c>
      <c r="DB628" s="123">
        <v>0</v>
      </c>
      <c r="DC628" s="124">
        <v>0</v>
      </c>
      <c r="DD628" s="124">
        <v>0</v>
      </c>
      <c r="DE628" s="125">
        <v>0</v>
      </c>
      <c r="DF628" s="123">
        <v>0</v>
      </c>
      <c r="DG628" s="124">
        <v>0</v>
      </c>
      <c r="DH628" s="124">
        <v>0</v>
      </c>
      <c r="DI628" s="125">
        <v>0</v>
      </c>
      <c r="DT628" s="124">
        <v>0</v>
      </c>
      <c r="DU628" s="124">
        <v>0</v>
      </c>
      <c r="DV628" s="124">
        <v>0</v>
      </c>
      <c r="DW628" s="124">
        <v>0</v>
      </c>
      <c r="DX628" s="124">
        <v>0</v>
      </c>
      <c r="DY628" s="124">
        <v>0</v>
      </c>
      <c r="DZ628" s="124">
        <v>0</v>
      </c>
      <c r="EA628" s="124">
        <v>0</v>
      </c>
      <c r="EB628" s="124">
        <v>0</v>
      </c>
      <c r="EC628" s="124">
        <v>0</v>
      </c>
      <c r="ED628" s="124">
        <v>0</v>
      </c>
      <c r="EE628" s="124">
        <v>0</v>
      </c>
      <c r="EF628" s="124">
        <v>0</v>
      </c>
      <c r="EG628" s="124">
        <v>0</v>
      </c>
      <c r="EH628" s="124">
        <v>0</v>
      </c>
      <c r="EI628" s="124">
        <v>0</v>
      </c>
      <c r="EJ628" s="124">
        <v>0</v>
      </c>
      <c r="EK628" s="124">
        <v>0</v>
      </c>
    </row>
    <row r="629" spans="1:141" outlineLevel="2" x14ac:dyDescent="0.25">
      <c r="A629" s="90"/>
      <c r="B629" s="90"/>
      <c r="C629" s="90"/>
      <c r="D629" s="90"/>
      <c r="E629" t="str">
        <f>CONCATENATE("- ", $N$9,":")</f>
        <v>- Management:</v>
      </c>
      <c r="F629" s="100"/>
      <c r="I629" s="101"/>
      <c r="J629" s="100"/>
      <c r="M629" s="101"/>
      <c r="N629" s="100"/>
      <c r="Q629" s="101"/>
      <c r="R629" s="100"/>
      <c r="U629" s="101"/>
      <c r="V629" s="100"/>
      <c r="Y629" s="101"/>
      <c r="Z629" s="100"/>
      <c r="AC629" s="101"/>
      <c r="AD629" s="100"/>
      <c r="AG629" s="101"/>
      <c r="AH629" s="100"/>
      <c r="AK629" s="101"/>
      <c r="AL629" s="100"/>
      <c r="AO629" s="101"/>
      <c r="AP629" s="123">
        <v>0</v>
      </c>
      <c r="AQ629" s="124">
        <v>0</v>
      </c>
      <c r="AR629" s="124">
        <v>0</v>
      </c>
      <c r="AS629" s="125">
        <v>0</v>
      </c>
      <c r="AT629" s="123">
        <v>0</v>
      </c>
      <c r="AU629" s="124">
        <v>0</v>
      </c>
      <c r="AV629" s="124">
        <v>0</v>
      </c>
      <c r="AW629" s="125">
        <v>0</v>
      </c>
      <c r="AX629" s="123">
        <v>0</v>
      </c>
      <c r="AY629" s="124">
        <v>0</v>
      </c>
      <c r="AZ629" s="124">
        <v>0</v>
      </c>
      <c r="BA629" s="125">
        <v>0</v>
      </c>
      <c r="BB629" s="123">
        <v>0</v>
      </c>
      <c r="BC629" s="124">
        <v>0</v>
      </c>
      <c r="BD629" s="124">
        <v>0</v>
      </c>
      <c r="BE629" s="125">
        <v>0</v>
      </c>
      <c r="BF629" s="123">
        <v>0</v>
      </c>
      <c r="BG629" s="124">
        <v>0</v>
      </c>
      <c r="BH629" s="124">
        <v>0</v>
      </c>
      <c r="BI629" s="125">
        <v>0</v>
      </c>
      <c r="BJ629" s="123">
        <v>0</v>
      </c>
      <c r="BK629" s="124">
        <v>0</v>
      </c>
      <c r="BL629" s="124">
        <v>0</v>
      </c>
      <c r="BM629" s="125">
        <v>0</v>
      </c>
      <c r="BN629" s="123">
        <v>0</v>
      </c>
      <c r="BO629" s="124">
        <v>0</v>
      </c>
      <c r="BP629" s="124">
        <v>0</v>
      </c>
      <c r="BQ629" s="125">
        <v>0</v>
      </c>
      <c r="BR629" s="123">
        <v>0</v>
      </c>
      <c r="BS629" s="124">
        <v>0</v>
      </c>
      <c r="BT629" s="124">
        <v>0</v>
      </c>
      <c r="BU629" s="125">
        <v>0</v>
      </c>
      <c r="BV629" s="123">
        <v>0</v>
      </c>
      <c r="BW629" s="124">
        <v>0</v>
      </c>
      <c r="BX629" s="124">
        <v>0</v>
      </c>
      <c r="BY629" s="125">
        <v>0</v>
      </c>
      <c r="BZ629" s="123">
        <v>0</v>
      </c>
      <c r="CA629" s="124">
        <v>0</v>
      </c>
      <c r="CB629" s="124">
        <v>0</v>
      </c>
      <c r="CC629" s="125">
        <v>0</v>
      </c>
      <c r="CD629" s="123">
        <v>0</v>
      </c>
      <c r="CE629" s="124">
        <v>0</v>
      </c>
      <c r="CF629" s="124">
        <v>0</v>
      </c>
      <c r="CG629" s="125">
        <v>0</v>
      </c>
      <c r="CH629" s="123">
        <v>0</v>
      </c>
      <c r="CI629" s="124">
        <v>0</v>
      </c>
      <c r="CJ629" s="124">
        <v>0</v>
      </c>
      <c r="CK629" s="125">
        <v>0</v>
      </c>
      <c r="CL629" s="123">
        <v>0</v>
      </c>
      <c r="CM629" s="124">
        <v>0</v>
      </c>
      <c r="CN629" s="124">
        <v>0</v>
      </c>
      <c r="CO629" s="125">
        <v>0</v>
      </c>
      <c r="CP629" s="123">
        <v>0</v>
      </c>
      <c r="CQ629" s="124">
        <v>0</v>
      </c>
      <c r="CR629" s="124">
        <v>0</v>
      </c>
      <c r="CS629" s="125">
        <v>0</v>
      </c>
      <c r="CT629" s="123">
        <v>0</v>
      </c>
      <c r="CU629" s="124">
        <v>0</v>
      </c>
      <c r="CV629" s="124">
        <v>0</v>
      </c>
      <c r="CW629" s="125">
        <v>0</v>
      </c>
      <c r="CX629" s="123">
        <v>0</v>
      </c>
      <c r="CY629" s="124">
        <v>0</v>
      </c>
      <c r="CZ629" s="124">
        <v>0</v>
      </c>
      <c r="DA629" s="125">
        <v>0</v>
      </c>
      <c r="DB629" s="123">
        <v>0</v>
      </c>
      <c r="DC629" s="124">
        <v>0</v>
      </c>
      <c r="DD629" s="124">
        <v>0</v>
      </c>
      <c r="DE629" s="125">
        <v>0</v>
      </c>
      <c r="DF629" s="123">
        <v>0</v>
      </c>
      <c r="DG629" s="124">
        <v>0</v>
      </c>
      <c r="DH629" s="124">
        <v>0</v>
      </c>
      <c r="DI629" s="125">
        <v>0</v>
      </c>
      <c r="DT629" s="124">
        <v>0</v>
      </c>
      <c r="DU629" s="124">
        <v>0</v>
      </c>
      <c r="DV629" s="124">
        <v>0</v>
      </c>
      <c r="DW629" s="124">
        <v>0</v>
      </c>
      <c r="DX629" s="124">
        <v>0</v>
      </c>
      <c r="DY629" s="124">
        <v>0</v>
      </c>
      <c r="DZ629" s="124">
        <v>0</v>
      </c>
      <c r="EA629" s="124">
        <v>0</v>
      </c>
      <c r="EB629" s="124">
        <v>0</v>
      </c>
      <c r="EC629" s="124">
        <v>0</v>
      </c>
      <c r="ED629" s="124">
        <v>0</v>
      </c>
      <c r="EE629" s="124">
        <v>0</v>
      </c>
      <c r="EF629" s="124">
        <v>0</v>
      </c>
      <c r="EG629" s="124">
        <v>0</v>
      </c>
      <c r="EH629" s="124">
        <v>0</v>
      </c>
      <c r="EI629" s="124">
        <v>0</v>
      </c>
      <c r="EJ629" s="124">
        <v>0</v>
      </c>
      <c r="EK629" s="124">
        <v>0</v>
      </c>
    </row>
    <row r="630" spans="1:141" outlineLevel="2" x14ac:dyDescent="0.25">
      <c r="A630" s="90"/>
      <c r="B630" s="90"/>
      <c r="C630" s="90"/>
      <c r="D630" s="90"/>
      <c r="E630" t="str">
        <f>CONCATENATE("- ", $N$10,":")</f>
        <v>- Default:</v>
      </c>
      <c r="F630" s="100"/>
      <c r="I630" s="101"/>
      <c r="J630" s="100"/>
      <c r="M630" s="101"/>
      <c r="N630" s="100"/>
      <c r="Q630" s="101"/>
      <c r="R630" s="100"/>
      <c r="U630" s="101"/>
      <c r="V630" s="100"/>
      <c r="Y630" s="101"/>
      <c r="Z630" s="100"/>
      <c r="AC630" s="101"/>
      <c r="AD630" s="100"/>
      <c r="AG630" s="101"/>
      <c r="AH630" s="100"/>
      <c r="AK630" s="101"/>
      <c r="AL630" s="100"/>
      <c r="AO630" s="101"/>
      <c r="AP630" s="123">
        <v>0</v>
      </c>
      <c r="AQ630" s="124">
        <v>0</v>
      </c>
      <c r="AR630" s="124">
        <v>0</v>
      </c>
      <c r="AS630" s="125">
        <v>0</v>
      </c>
      <c r="AT630" s="123">
        <v>0</v>
      </c>
      <c r="AU630" s="124">
        <v>0</v>
      </c>
      <c r="AV630" s="124">
        <v>0</v>
      </c>
      <c r="AW630" s="125">
        <v>0</v>
      </c>
      <c r="AX630" s="123">
        <v>0</v>
      </c>
      <c r="AY630" s="124">
        <v>0</v>
      </c>
      <c r="AZ630" s="124">
        <v>0</v>
      </c>
      <c r="BA630" s="125">
        <v>0</v>
      </c>
      <c r="BB630" s="123">
        <v>0</v>
      </c>
      <c r="BC630" s="124">
        <v>0</v>
      </c>
      <c r="BD630" s="124">
        <v>0</v>
      </c>
      <c r="BE630" s="125">
        <v>0</v>
      </c>
      <c r="BF630" s="123">
        <v>0</v>
      </c>
      <c r="BG630" s="124">
        <v>0</v>
      </c>
      <c r="BH630" s="124">
        <v>0</v>
      </c>
      <c r="BI630" s="125">
        <v>0</v>
      </c>
      <c r="BJ630" s="123">
        <v>0</v>
      </c>
      <c r="BK630" s="124">
        <v>0</v>
      </c>
      <c r="BL630" s="124">
        <v>0</v>
      </c>
      <c r="BM630" s="125">
        <v>0</v>
      </c>
      <c r="BN630" s="123">
        <v>0</v>
      </c>
      <c r="BO630" s="124">
        <v>0</v>
      </c>
      <c r="BP630" s="124">
        <v>0</v>
      </c>
      <c r="BQ630" s="125">
        <v>0</v>
      </c>
      <c r="BR630" s="123">
        <v>0</v>
      </c>
      <c r="BS630" s="124">
        <v>0</v>
      </c>
      <c r="BT630" s="124">
        <v>0</v>
      </c>
      <c r="BU630" s="125">
        <v>0</v>
      </c>
      <c r="BV630" s="123">
        <v>0</v>
      </c>
      <c r="BW630" s="124">
        <v>0</v>
      </c>
      <c r="BX630" s="124">
        <v>0</v>
      </c>
      <c r="BY630" s="125">
        <v>0</v>
      </c>
      <c r="BZ630" s="123">
        <v>0</v>
      </c>
      <c r="CA630" s="124">
        <v>0</v>
      </c>
      <c r="CB630" s="124">
        <v>0</v>
      </c>
      <c r="CC630" s="125">
        <v>0</v>
      </c>
      <c r="CD630" s="123">
        <v>0</v>
      </c>
      <c r="CE630" s="124">
        <v>0</v>
      </c>
      <c r="CF630" s="124">
        <v>0</v>
      </c>
      <c r="CG630" s="125">
        <v>0</v>
      </c>
      <c r="CH630" s="123">
        <v>0</v>
      </c>
      <c r="CI630" s="124">
        <v>0</v>
      </c>
      <c r="CJ630" s="124">
        <v>0</v>
      </c>
      <c r="CK630" s="125">
        <v>0</v>
      </c>
      <c r="CL630" s="123">
        <v>0</v>
      </c>
      <c r="CM630" s="124">
        <v>0</v>
      </c>
      <c r="CN630" s="124">
        <v>0</v>
      </c>
      <c r="CO630" s="125">
        <v>0</v>
      </c>
      <c r="CP630" s="123">
        <v>0</v>
      </c>
      <c r="CQ630" s="124">
        <v>0</v>
      </c>
      <c r="CR630" s="124">
        <v>0</v>
      </c>
      <c r="CS630" s="125">
        <v>0</v>
      </c>
      <c r="CT630" s="123">
        <v>0</v>
      </c>
      <c r="CU630" s="124">
        <v>0</v>
      </c>
      <c r="CV630" s="124">
        <v>0</v>
      </c>
      <c r="CW630" s="125">
        <v>0</v>
      </c>
      <c r="CX630" s="123">
        <v>0</v>
      </c>
      <c r="CY630" s="124">
        <v>0</v>
      </c>
      <c r="CZ630" s="124">
        <v>0</v>
      </c>
      <c r="DA630" s="125">
        <v>0</v>
      </c>
      <c r="DB630" s="123">
        <v>0</v>
      </c>
      <c r="DC630" s="124">
        <v>0</v>
      </c>
      <c r="DD630" s="124">
        <v>0</v>
      </c>
      <c r="DE630" s="125">
        <v>0</v>
      </c>
      <c r="DF630" s="123">
        <v>0</v>
      </c>
      <c r="DG630" s="124">
        <v>0</v>
      </c>
      <c r="DH630" s="124">
        <v>0</v>
      </c>
      <c r="DI630" s="125">
        <v>0</v>
      </c>
      <c r="DT630" s="124"/>
      <c r="DU630" s="124">
        <f ca="1">DT614</f>
        <v>1.254062571813138E-2</v>
      </c>
      <c r="DV630" s="124">
        <f t="shared" ref="DV630:EK630" ca="1" si="927">DU630</f>
        <v>1.254062571813138E-2</v>
      </c>
      <c r="DW630" s="124">
        <f t="shared" ca="1" si="927"/>
        <v>1.254062571813138E-2</v>
      </c>
      <c r="DX630" s="124">
        <f t="shared" ca="1" si="927"/>
        <v>1.254062571813138E-2</v>
      </c>
      <c r="DY630" s="124">
        <f t="shared" ca="1" si="927"/>
        <v>1.254062571813138E-2</v>
      </c>
      <c r="DZ630" s="124">
        <f t="shared" ca="1" si="927"/>
        <v>1.254062571813138E-2</v>
      </c>
      <c r="EA630" s="124">
        <f t="shared" ca="1" si="927"/>
        <v>1.254062571813138E-2</v>
      </c>
      <c r="EB630" s="124">
        <f t="shared" ca="1" si="927"/>
        <v>1.254062571813138E-2</v>
      </c>
      <c r="EC630" s="124">
        <f t="shared" ca="1" si="927"/>
        <v>1.254062571813138E-2</v>
      </c>
      <c r="ED630" s="124">
        <f t="shared" ca="1" si="927"/>
        <v>1.254062571813138E-2</v>
      </c>
      <c r="EE630" s="124">
        <f t="shared" ca="1" si="927"/>
        <v>1.254062571813138E-2</v>
      </c>
      <c r="EF630" s="124">
        <f t="shared" ca="1" si="927"/>
        <v>1.254062571813138E-2</v>
      </c>
      <c r="EG630" s="124">
        <f t="shared" ca="1" si="927"/>
        <v>1.254062571813138E-2</v>
      </c>
      <c r="EH630" s="124">
        <f t="shared" ca="1" si="927"/>
        <v>1.254062571813138E-2</v>
      </c>
      <c r="EI630" s="124">
        <f t="shared" ca="1" si="927"/>
        <v>1.254062571813138E-2</v>
      </c>
      <c r="EJ630" s="124">
        <f t="shared" ca="1" si="927"/>
        <v>1.254062571813138E-2</v>
      </c>
      <c r="EK630" s="124">
        <f t="shared" ca="1" si="927"/>
        <v>1.254062571813138E-2</v>
      </c>
    </row>
    <row r="631" spans="1:141" outlineLevel="2" x14ac:dyDescent="0.25">
      <c r="A631" s="129"/>
      <c r="B631" s="129"/>
      <c r="C631" s="129"/>
      <c r="D631" s="129"/>
      <c r="E631" s="122"/>
      <c r="F631" s="130"/>
      <c r="G631" s="122"/>
      <c r="H631" s="122"/>
      <c r="I631" s="122"/>
      <c r="J631" s="130"/>
      <c r="K631" s="122"/>
      <c r="L631" s="122"/>
      <c r="M631" s="122"/>
      <c r="N631" s="130"/>
      <c r="O631" s="122"/>
      <c r="P631" s="122"/>
      <c r="Q631" s="122"/>
      <c r="R631" s="130"/>
      <c r="S631" s="122"/>
      <c r="T631" s="122"/>
      <c r="U631" s="122"/>
      <c r="V631" s="130"/>
      <c r="W631" s="122"/>
      <c r="X631" s="122"/>
      <c r="Y631" s="122"/>
      <c r="Z631" s="130"/>
      <c r="AA631" s="122"/>
      <c r="AB631" s="122"/>
      <c r="AC631" s="122"/>
      <c r="AD631" s="130"/>
      <c r="AE631" s="122"/>
      <c r="AF631" s="122"/>
      <c r="AG631" s="122"/>
      <c r="AH631" s="130"/>
      <c r="AI631" s="122"/>
      <c r="AJ631" s="122"/>
      <c r="AK631" s="122"/>
      <c r="AL631" s="130"/>
      <c r="AM631" s="122"/>
      <c r="AN631" s="122"/>
      <c r="AO631" s="122"/>
      <c r="AP631" s="130"/>
      <c r="AQ631" s="122"/>
      <c r="AR631" s="122"/>
      <c r="AS631" s="122"/>
      <c r="AT631" s="130"/>
      <c r="AU631" s="122"/>
      <c r="AV631" s="122"/>
      <c r="AW631" s="122"/>
      <c r="AX631" s="130"/>
      <c r="AY631" s="122"/>
      <c r="AZ631" s="122"/>
      <c r="BA631" s="122"/>
      <c r="BB631" s="130"/>
      <c r="BC631" s="122"/>
      <c r="BD631" s="122"/>
      <c r="BE631" s="122"/>
      <c r="BF631" s="130"/>
      <c r="BG631" s="122"/>
      <c r="BH631" s="122"/>
      <c r="BI631" s="122"/>
      <c r="BJ631" s="130"/>
      <c r="BK631" s="122"/>
      <c r="BL631" s="122"/>
      <c r="BM631" s="122"/>
      <c r="BN631" s="130"/>
      <c r="BO631" s="122"/>
      <c r="BP631" s="122"/>
      <c r="BQ631" s="122"/>
      <c r="BR631" s="130"/>
      <c r="BS631" s="122"/>
      <c r="BT631" s="122"/>
      <c r="BU631" s="122"/>
      <c r="BV631" s="130"/>
      <c r="BW631" s="122"/>
      <c r="BX631" s="122"/>
      <c r="BY631" s="122"/>
      <c r="BZ631" s="130"/>
      <c r="CA631" s="122"/>
      <c r="CB631" s="122"/>
      <c r="CC631" s="122"/>
      <c r="CD631" s="130"/>
      <c r="CE631" s="122"/>
      <c r="CF631" s="122"/>
      <c r="CG631" s="122"/>
      <c r="CH631" s="130"/>
      <c r="CI631" s="122"/>
      <c r="CJ631" s="122"/>
      <c r="CK631" s="122"/>
      <c r="CL631" s="130"/>
      <c r="CM631" s="122"/>
      <c r="CN631" s="122"/>
      <c r="CO631" s="122"/>
      <c r="CP631" s="130"/>
      <c r="CQ631" s="122"/>
      <c r="CR631" s="122"/>
      <c r="CS631" s="122"/>
      <c r="CT631" s="130"/>
      <c r="CU631" s="122"/>
      <c r="CV631" s="122"/>
      <c r="CW631" s="122"/>
      <c r="CX631" s="130"/>
      <c r="CY631" s="122"/>
      <c r="CZ631" s="122"/>
      <c r="DA631" s="122"/>
      <c r="DB631" s="130"/>
      <c r="DC631" s="122"/>
      <c r="DD631" s="122"/>
      <c r="DE631" s="122"/>
      <c r="DF631" s="130"/>
      <c r="DG631" s="122"/>
      <c r="DH631" s="122"/>
      <c r="DI631" s="131"/>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2"/>
      <c r="EI631" s="122"/>
      <c r="EJ631" s="122"/>
      <c r="EK631" s="122"/>
    </row>
    <row r="632" spans="1:141" outlineLevel="2" x14ac:dyDescent="0.25">
      <c r="A632" s="90"/>
      <c r="B632" s="90"/>
      <c r="C632" s="90"/>
      <c r="D632" s="90"/>
      <c r="F632" s="100"/>
      <c r="I632" s="101"/>
      <c r="J632" s="100"/>
      <c r="M632" s="101"/>
      <c r="N632" s="100"/>
      <c r="Q632" s="101"/>
      <c r="R632" s="100"/>
      <c r="U632" s="101"/>
      <c r="V632" s="100"/>
      <c r="Y632" s="101"/>
      <c r="Z632" s="100"/>
      <c r="AC632" s="101"/>
      <c r="AD632" s="100"/>
      <c r="AG632" s="101"/>
      <c r="AH632" s="100"/>
      <c r="AK632" s="101"/>
      <c r="AL632" s="100"/>
      <c r="AO632" s="101"/>
      <c r="AP632" s="100"/>
      <c r="AS632" s="101"/>
      <c r="AT632" s="100"/>
      <c r="AW632" s="101"/>
      <c r="AX632" s="100"/>
      <c r="BA632" s="101"/>
      <c r="BB632" s="100"/>
      <c r="BE632" s="101"/>
      <c r="BF632" s="100"/>
      <c r="BI632" s="101"/>
      <c r="BJ632" s="100"/>
      <c r="BM632" s="101"/>
      <c r="BN632" s="100"/>
      <c r="BQ632" s="101"/>
      <c r="BR632" s="100"/>
      <c r="BU632" s="101"/>
      <c r="BV632" s="100"/>
      <c r="BY632" s="101"/>
      <c r="BZ632" s="100"/>
      <c r="CC632" s="101"/>
      <c r="CD632" s="100"/>
      <c r="CG632" s="101"/>
      <c r="CH632" s="100"/>
      <c r="CK632" s="101"/>
      <c r="CL632" s="100"/>
      <c r="CO632" s="101"/>
      <c r="CP632" s="100"/>
      <c r="CS632" s="101"/>
      <c r="CT632" s="100"/>
      <c r="CW632" s="101"/>
      <c r="CX632" s="100"/>
      <c r="DA632" s="101"/>
      <c r="DB632" s="100"/>
      <c r="DE632" s="101"/>
      <c r="DF632" s="100"/>
      <c r="DI632" s="101"/>
    </row>
    <row r="633" spans="1:141" outlineLevel="2" x14ac:dyDescent="0.25">
      <c r="A633" s="90"/>
      <c r="B633" s="90"/>
      <c r="C633" s="111"/>
      <c r="D633" s="90"/>
      <c r="E633" s="132" t="s">
        <v>270</v>
      </c>
      <c r="F633" s="105">
        <f t="shared" ref="F633:AK633" ca="1" si="928">IF(ISNUMBER(F638),F638+IF($I$7=1,F636,0),IF(ISNUMBER(F640),F640+IF($I$7=1,F636,0),""))</f>
        <v>25.298999999999999</v>
      </c>
      <c r="G633" s="106">
        <f t="shared" ca="1" si="928"/>
        <v>26.7</v>
      </c>
      <c r="H633" s="106">
        <f t="shared" ca="1" si="928"/>
        <v>32.125999999999998</v>
      </c>
      <c r="I633" s="107">
        <f t="shared" ca="1" si="928"/>
        <v>167.999</v>
      </c>
      <c r="J633" s="105">
        <f t="shared" ca="1" si="928"/>
        <v>148</v>
      </c>
      <c r="K633" s="106">
        <f t="shared" ca="1" si="928"/>
        <v>146</v>
      </c>
      <c r="L633" s="106">
        <f t="shared" ca="1" si="928"/>
        <v>168</v>
      </c>
      <c r="M633" s="107">
        <f t="shared" ca="1" si="928"/>
        <v>320</v>
      </c>
      <c r="N633" s="105">
        <f t="shared" ca="1" si="928"/>
        <v>286</v>
      </c>
      <c r="O633" s="106">
        <f t="shared" ca="1" si="928"/>
        <v>305</v>
      </c>
      <c r="P633" s="106">
        <f t="shared" ca="1" si="928"/>
        <v>337</v>
      </c>
      <c r="Q633" s="107">
        <f t="shared" ca="1" si="928"/>
        <v>422</v>
      </c>
      <c r="R633" s="105">
        <f t="shared" ca="1" si="928"/>
        <v>374</v>
      </c>
      <c r="S633" s="106">
        <f t="shared" ca="1" si="928"/>
        <v>443</v>
      </c>
      <c r="T633" s="106">
        <f t="shared" ca="1" si="928"/>
        <v>428</v>
      </c>
      <c r="U633" s="107">
        <f t="shared" ca="1" si="928"/>
        <v>489</v>
      </c>
      <c r="V633" s="105">
        <f t="shared" ca="1" si="928"/>
        <v>413</v>
      </c>
      <c r="W633" s="106">
        <f t="shared" ca="1" si="928"/>
        <v>571</v>
      </c>
      <c r="X633" s="106">
        <f t="shared" ca="1" si="928"/>
        <v>623</v>
      </c>
      <c r="Y633" s="107">
        <f t="shared" ca="1" si="928"/>
        <v>635</v>
      </c>
      <c r="Z633" s="105">
        <f t="shared" ca="1" si="928"/>
        <v>650</v>
      </c>
      <c r="AA633" s="106">
        <f t="shared" ca="1" si="928"/>
        <v>669</v>
      </c>
      <c r="AB633" s="106">
        <f t="shared" ca="1" si="928"/>
        <v>676</v>
      </c>
      <c r="AC633" s="107">
        <f t="shared" ca="1" si="928"/>
        <v>804</v>
      </c>
      <c r="AD633" s="105">
        <f t="shared" ca="1" si="928"/>
        <v>794</v>
      </c>
      <c r="AE633" s="106">
        <f t="shared" ca="1" si="928"/>
        <v>1119</v>
      </c>
      <c r="AF633" s="106">
        <f t="shared" ca="1" si="928"/>
        <v>1153</v>
      </c>
      <c r="AG633" s="107">
        <f t="shared" ca="1" si="928"/>
        <v>1307</v>
      </c>
      <c r="AH633" s="105">
        <f t="shared" ca="1" si="928"/>
        <v>1223</v>
      </c>
      <c r="AI633" s="106">
        <f t="shared" ca="1" si="928"/>
        <v>1477</v>
      </c>
      <c r="AJ633" s="106">
        <f t="shared" ca="1" si="928"/>
        <v>1474</v>
      </c>
      <c r="AK633" s="107">
        <f t="shared" ca="1" si="928"/>
        <v>1976</v>
      </c>
      <c r="AL633" s="105">
        <f t="shared" ref="AL633:BQ633" ca="1" si="929">IF(ISNUMBER(AL638),AL638+IF($I$7=1,AL636,0),IF(ISNUMBER(AL640),AL640+IF($I$7=1,AL636,0),""))</f>
        <v>2493</v>
      </c>
      <c r="AM633" s="106">
        <f t="shared" ca="1" si="929"/>
        <v>3386</v>
      </c>
      <c r="AN633" s="106">
        <f t="shared" ca="1" si="929"/>
        <v>3669</v>
      </c>
      <c r="AO633" s="107">
        <f t="shared" ca="1" si="929"/>
        <v>3123</v>
      </c>
      <c r="AP633" s="105">
        <f t="shared" ca="1" si="929"/>
        <v>2771</v>
      </c>
      <c r="AQ633" s="106">
        <f t="shared" ca="1" si="929"/>
        <v>3724</v>
      </c>
      <c r="AR633" s="106">
        <f t="shared" ca="1" si="929"/>
        <v>4309</v>
      </c>
      <c r="AS633" s="107">
        <f t="shared" ca="1" si="929"/>
        <v>5394</v>
      </c>
      <c r="AT633" s="105">
        <f t="shared" ca="1" si="929"/>
        <v>6286</v>
      </c>
      <c r="AU633" s="106">
        <f t="shared" ca="1" si="929"/>
        <v>7918</v>
      </c>
      <c r="AV633" s="106">
        <f t="shared" ca="1" si="929"/>
        <v>9770</v>
      </c>
      <c r="AW633" s="107">
        <f t="shared" ca="1" si="929"/>
        <v>11447.385595749809</v>
      </c>
      <c r="AX633" s="105">
        <f t="shared" ca="1" si="929"/>
        <v>17538.81967648823</v>
      </c>
      <c r="AY633" s="106">
        <f t="shared" ca="1" si="929"/>
        <v>17538.81967648823</v>
      </c>
      <c r="AZ633" s="106">
        <f t="shared" ca="1" si="929"/>
        <v>17538.81967648823</v>
      </c>
      <c r="BA633" s="107">
        <f t="shared" ca="1" si="929"/>
        <v>17538.81967648823</v>
      </c>
      <c r="BB633" s="105">
        <f t="shared" ca="1" si="929"/>
        <v>21269.296145692129</v>
      </c>
      <c r="BC633" s="106">
        <f t="shared" ca="1" si="929"/>
        <v>21269.296145692129</v>
      </c>
      <c r="BD633" s="106">
        <f t="shared" ca="1" si="929"/>
        <v>21269.296145692129</v>
      </c>
      <c r="BE633" s="107">
        <f t="shared" ca="1" si="929"/>
        <v>21269.296145692129</v>
      </c>
      <c r="BF633" s="105">
        <f t="shared" ca="1" si="929"/>
        <v>24411.194237766682</v>
      </c>
      <c r="BG633" s="106">
        <f t="shared" ca="1" si="929"/>
        <v>24411.194237766682</v>
      </c>
      <c r="BH633" s="106">
        <f t="shared" ca="1" si="929"/>
        <v>24411.194237766682</v>
      </c>
      <c r="BI633" s="107">
        <f t="shared" ca="1" si="929"/>
        <v>24411.194237766682</v>
      </c>
      <c r="BJ633" s="105">
        <f t="shared" ca="1" si="929"/>
        <v>27096.425603921023</v>
      </c>
      <c r="BK633" s="106">
        <f t="shared" ca="1" si="929"/>
        <v>27096.425603921023</v>
      </c>
      <c r="BL633" s="106">
        <f t="shared" ca="1" si="929"/>
        <v>27096.425603921023</v>
      </c>
      <c r="BM633" s="107">
        <f t="shared" ca="1" si="929"/>
        <v>27096.425603921023</v>
      </c>
      <c r="BN633" s="105">
        <f t="shared" ca="1" si="929"/>
        <v>29264.139652234702</v>
      </c>
      <c r="BO633" s="106">
        <f t="shared" ca="1" si="929"/>
        <v>29264.139652234702</v>
      </c>
      <c r="BP633" s="106">
        <f t="shared" ca="1" si="929"/>
        <v>29264.139652234702</v>
      </c>
      <c r="BQ633" s="107">
        <f t="shared" ca="1" si="929"/>
        <v>29264.139652234702</v>
      </c>
      <c r="BR633" s="105">
        <f t="shared" ref="BR633:CW633" ca="1" si="930">IF(ISNUMBER(BR638),BR638+IF($I$7=1,BR636,0),IF(ISNUMBER(BR640),BR640+IF($I$7=1,BR636,0),""))</f>
        <v>30727.346634846443</v>
      </c>
      <c r="BS633" s="106">
        <f t="shared" ca="1" si="930"/>
        <v>30727.346634846443</v>
      </c>
      <c r="BT633" s="106">
        <f t="shared" ca="1" si="930"/>
        <v>30727.346634846443</v>
      </c>
      <c r="BU633" s="107">
        <f t="shared" ca="1" si="930"/>
        <v>30727.346634846443</v>
      </c>
      <c r="BV633" s="105">
        <f t="shared" ca="1" si="930"/>
        <v>32263.713966588763</v>
      </c>
      <c r="BW633" s="106">
        <f t="shared" ca="1" si="930"/>
        <v>32263.713966588763</v>
      </c>
      <c r="BX633" s="106">
        <f t="shared" ca="1" si="930"/>
        <v>32263.713966588763</v>
      </c>
      <c r="BY633" s="107">
        <f t="shared" ca="1" si="930"/>
        <v>32263.713966588763</v>
      </c>
      <c r="BZ633" s="105">
        <f t="shared" ca="1" si="930"/>
        <v>33876.899664918201</v>
      </c>
      <c r="CA633" s="106">
        <f t="shared" ca="1" si="930"/>
        <v>33876.899664918201</v>
      </c>
      <c r="CB633" s="106">
        <f t="shared" ca="1" si="930"/>
        <v>33876.899664918201</v>
      </c>
      <c r="CC633" s="107">
        <f t="shared" ca="1" si="930"/>
        <v>33876.899664918201</v>
      </c>
      <c r="CD633" s="105">
        <f t="shared" ca="1" si="930"/>
        <v>35570.744648164116</v>
      </c>
      <c r="CE633" s="106">
        <f t="shared" ca="1" si="930"/>
        <v>35570.744648164116</v>
      </c>
      <c r="CF633" s="106">
        <f t="shared" ca="1" si="930"/>
        <v>35570.744648164116</v>
      </c>
      <c r="CG633" s="107">
        <f t="shared" ca="1" si="930"/>
        <v>35570.744648164116</v>
      </c>
      <c r="CH633" s="105">
        <f t="shared" ca="1" si="930"/>
        <v>37349.281880572322</v>
      </c>
      <c r="CI633" s="106">
        <f t="shared" ca="1" si="930"/>
        <v>37349.281880572322</v>
      </c>
      <c r="CJ633" s="106">
        <f t="shared" ca="1" si="930"/>
        <v>37349.281880572322</v>
      </c>
      <c r="CK633" s="107">
        <f t="shared" ca="1" si="930"/>
        <v>37349.281880572322</v>
      </c>
      <c r="CL633" s="105">
        <f t="shared" ca="1" si="930"/>
        <v>39216.745974600941</v>
      </c>
      <c r="CM633" s="106">
        <f t="shared" ca="1" si="930"/>
        <v>39216.745974600941</v>
      </c>
      <c r="CN633" s="106">
        <f t="shared" ca="1" si="930"/>
        <v>39216.745974600941</v>
      </c>
      <c r="CO633" s="107">
        <f t="shared" ca="1" si="930"/>
        <v>39216.745974600941</v>
      </c>
      <c r="CP633" s="105">
        <f t="shared" ca="1" si="930"/>
        <v>41177.583273330987</v>
      </c>
      <c r="CQ633" s="106">
        <f t="shared" ca="1" si="930"/>
        <v>41177.583273330987</v>
      </c>
      <c r="CR633" s="106">
        <f t="shared" ca="1" si="930"/>
        <v>41177.583273330987</v>
      </c>
      <c r="CS633" s="107">
        <f t="shared" ca="1" si="930"/>
        <v>41177.583273330987</v>
      </c>
      <c r="CT633" s="105">
        <f t="shared" ca="1" si="930"/>
        <v>43236.462436997543</v>
      </c>
      <c r="CU633" s="106">
        <f t="shared" ca="1" si="930"/>
        <v>43236.462436997543</v>
      </c>
      <c r="CV633" s="106">
        <f t="shared" ca="1" si="930"/>
        <v>43236.462436997543</v>
      </c>
      <c r="CW633" s="107">
        <f t="shared" ca="1" si="930"/>
        <v>43236.462436997543</v>
      </c>
      <c r="CX633" s="105">
        <f t="shared" ref="CX633:DI633" ca="1" si="931">IF(ISNUMBER(CX638),CX638+IF($I$7=1,CX636,0),IF(ISNUMBER(CX640),CX640+IF($I$7=1,CX636,0),""))</f>
        <v>45398.285558847412</v>
      </c>
      <c r="CY633" s="106">
        <f t="shared" ca="1" si="931"/>
        <v>45398.285558847412</v>
      </c>
      <c r="CZ633" s="106">
        <f t="shared" ca="1" si="931"/>
        <v>45398.285558847412</v>
      </c>
      <c r="DA633" s="107">
        <f t="shared" ca="1" si="931"/>
        <v>45398.285558847412</v>
      </c>
      <c r="DB633" s="105">
        <f t="shared" ca="1" si="931"/>
        <v>47668.19983678979</v>
      </c>
      <c r="DC633" s="106">
        <f t="shared" ca="1" si="931"/>
        <v>47668.19983678979</v>
      </c>
      <c r="DD633" s="106">
        <f t="shared" ca="1" si="931"/>
        <v>47668.19983678979</v>
      </c>
      <c r="DE633" s="107">
        <f t="shared" ca="1" si="931"/>
        <v>47668.19983678979</v>
      </c>
      <c r="DF633" s="105">
        <f t="shared" ca="1" si="931"/>
        <v>50051.609828629284</v>
      </c>
      <c r="DG633" s="106">
        <f t="shared" ca="1" si="931"/>
        <v>50051.609828629284</v>
      </c>
      <c r="DH633" s="106">
        <f t="shared" ca="1" si="931"/>
        <v>50051.609828629284</v>
      </c>
      <c r="DI633" s="107">
        <f t="shared" ca="1" si="931"/>
        <v>50051.609828629284</v>
      </c>
      <c r="DK633" s="106">
        <f t="shared" ref="DK633:EK633" ca="1" si="932">SUM(OFFSET($E633,,MATCH(DK$3,$F$5:$DI$5,0)+3,,1))</f>
        <v>167.999</v>
      </c>
      <c r="DL633" s="106">
        <f t="shared" ca="1" si="932"/>
        <v>320</v>
      </c>
      <c r="DM633" s="106">
        <f t="shared" ca="1" si="932"/>
        <v>422</v>
      </c>
      <c r="DN633" s="106">
        <f t="shared" ca="1" si="932"/>
        <v>489</v>
      </c>
      <c r="DO633" s="106">
        <f t="shared" ca="1" si="932"/>
        <v>635</v>
      </c>
      <c r="DP633" s="106">
        <f t="shared" ca="1" si="932"/>
        <v>804</v>
      </c>
      <c r="DQ633" s="106">
        <f t="shared" ca="1" si="932"/>
        <v>1307</v>
      </c>
      <c r="DR633" s="106">
        <f t="shared" ca="1" si="932"/>
        <v>1976</v>
      </c>
      <c r="DS633" s="106">
        <f t="shared" ca="1" si="932"/>
        <v>3123</v>
      </c>
      <c r="DT633" s="106">
        <f t="shared" ca="1" si="932"/>
        <v>5394</v>
      </c>
      <c r="DU633" s="106">
        <f t="shared" ca="1" si="932"/>
        <v>11447.385595749809</v>
      </c>
      <c r="DV633" s="106">
        <f t="shared" ca="1" si="932"/>
        <v>17538.81967648823</v>
      </c>
      <c r="DW633" s="106">
        <f t="shared" ca="1" si="932"/>
        <v>21269.296145692129</v>
      </c>
      <c r="DX633" s="106">
        <f t="shared" ca="1" si="932"/>
        <v>24411.194237766682</v>
      </c>
      <c r="DY633" s="106">
        <f t="shared" ca="1" si="932"/>
        <v>27096.425603921023</v>
      </c>
      <c r="DZ633" s="106">
        <f t="shared" ca="1" si="932"/>
        <v>29264.139652234702</v>
      </c>
      <c r="EA633" s="106">
        <f t="shared" ca="1" si="932"/>
        <v>30727.346634846443</v>
      </c>
      <c r="EB633" s="106">
        <f t="shared" ca="1" si="932"/>
        <v>32263.713966588763</v>
      </c>
      <c r="EC633" s="106">
        <f t="shared" ca="1" si="932"/>
        <v>33876.899664918201</v>
      </c>
      <c r="ED633" s="106">
        <f t="shared" ca="1" si="932"/>
        <v>35570.744648164116</v>
      </c>
      <c r="EE633" s="106">
        <f t="shared" ca="1" si="932"/>
        <v>37349.281880572322</v>
      </c>
      <c r="EF633" s="106">
        <f t="shared" ca="1" si="932"/>
        <v>39216.745974600941</v>
      </c>
      <c r="EG633" s="106">
        <f t="shared" ca="1" si="932"/>
        <v>41177.583273330987</v>
      </c>
      <c r="EH633" s="106">
        <f t="shared" ca="1" si="932"/>
        <v>43236.462436997543</v>
      </c>
      <c r="EI633" s="106">
        <f t="shared" ca="1" si="932"/>
        <v>45398.285558847412</v>
      </c>
      <c r="EJ633" s="106">
        <f t="shared" ca="1" si="932"/>
        <v>47668.19983678979</v>
      </c>
      <c r="EK633" s="106">
        <f t="shared" ca="1" si="932"/>
        <v>50051.609828629284</v>
      </c>
    </row>
    <row r="634" spans="1:141" outlineLevel="2" x14ac:dyDescent="0.25">
      <c r="A634" s="90"/>
      <c r="B634" s="90"/>
      <c r="C634" s="90"/>
      <c r="D634" s="90"/>
      <c r="E634" s="37" t="str">
        <f>E641</f>
        <v>% revenue (annualized)</v>
      </c>
      <c r="F634" s="108"/>
      <c r="G634" s="109"/>
      <c r="H634" s="109"/>
      <c r="I634" s="110"/>
      <c r="J634" s="108"/>
      <c r="K634" s="109"/>
      <c r="L634" s="109"/>
      <c r="M634" s="110"/>
      <c r="N634" s="108"/>
      <c r="O634" s="109"/>
      <c r="P634" s="109"/>
      <c r="Q634" s="110"/>
      <c r="R634" s="108"/>
      <c r="S634" s="109"/>
      <c r="T634" s="109"/>
      <c r="U634" s="110"/>
      <c r="V634" s="108"/>
      <c r="W634" s="109"/>
      <c r="X634" s="109"/>
      <c r="Y634" s="110"/>
      <c r="Z634" s="108"/>
      <c r="AA634" s="109"/>
      <c r="AB634" s="109"/>
      <c r="AC634" s="110"/>
      <c r="AD634" s="108"/>
      <c r="AE634" s="109"/>
      <c r="AF634" s="109"/>
      <c r="AG634" s="110"/>
      <c r="AH634" s="108"/>
      <c r="AI634" s="109"/>
      <c r="AJ634" s="109"/>
      <c r="AK634" s="110"/>
      <c r="AL634" s="108"/>
      <c r="AM634" s="109"/>
      <c r="AN634" s="109"/>
      <c r="AO634" s="110"/>
      <c r="AP634" s="108"/>
      <c r="AQ634" s="109"/>
      <c r="AR634" s="109"/>
      <c r="AS634" s="110"/>
      <c r="AT634" s="108"/>
      <c r="AU634" s="109"/>
      <c r="AV634" s="109"/>
      <c r="AW634" s="110"/>
      <c r="AX634" s="108"/>
      <c r="AY634" s="109"/>
      <c r="AZ634" s="109"/>
      <c r="BA634" s="110"/>
      <c r="BB634" s="108"/>
      <c r="BC634" s="109"/>
      <c r="BD634" s="109"/>
      <c r="BE634" s="110"/>
      <c r="BF634" s="108"/>
      <c r="BG634" s="109"/>
      <c r="BH634" s="109"/>
      <c r="BI634" s="110"/>
      <c r="BJ634" s="108"/>
      <c r="BK634" s="109"/>
      <c r="BL634" s="109"/>
      <c r="BM634" s="110"/>
      <c r="BN634" s="108"/>
      <c r="BO634" s="109"/>
      <c r="BP634" s="109"/>
      <c r="BQ634" s="110"/>
      <c r="BR634" s="108"/>
      <c r="BS634" s="109"/>
      <c r="BT634" s="109"/>
      <c r="BU634" s="110"/>
      <c r="BV634" s="108"/>
      <c r="BW634" s="109"/>
      <c r="BX634" s="109"/>
      <c r="BY634" s="110"/>
      <c r="BZ634" s="108"/>
      <c r="CA634" s="109"/>
      <c r="CB634" s="109"/>
      <c r="CC634" s="110"/>
      <c r="CD634" s="108"/>
      <c r="CE634" s="109"/>
      <c r="CF634" s="109"/>
      <c r="CG634" s="110"/>
      <c r="CH634" s="108"/>
      <c r="CI634" s="109"/>
      <c r="CJ634" s="109"/>
      <c r="CK634" s="110"/>
      <c r="CL634" s="108"/>
      <c r="CM634" s="109"/>
      <c r="CN634" s="109"/>
      <c r="CO634" s="110"/>
      <c r="CP634" s="108"/>
      <c r="CQ634" s="109"/>
      <c r="CR634" s="109"/>
      <c r="CS634" s="110"/>
      <c r="CT634" s="108"/>
      <c r="CU634" s="109"/>
      <c r="CV634" s="109"/>
      <c r="CW634" s="110"/>
      <c r="CX634" s="108"/>
      <c r="CY634" s="109"/>
      <c r="CZ634" s="109"/>
      <c r="DA634" s="110"/>
      <c r="DB634" s="108"/>
      <c r="DC634" s="109"/>
      <c r="DD634" s="109"/>
      <c r="DE634" s="110"/>
      <c r="DF634" s="108"/>
      <c r="DG634" s="109"/>
      <c r="DH634" s="109"/>
      <c r="DI634" s="110"/>
      <c r="DK634" s="109">
        <f t="shared" ref="DK634:EK634" ca="1" si="933">IF(ISERROR(DK633/DK$139),"",DK633/DK$139)</f>
        <v>3.5885666730819797E-2</v>
      </c>
      <c r="DL634" s="109">
        <f t="shared" ca="1" si="933"/>
        <v>6.3872255489021951E-2</v>
      </c>
      <c r="DM634" s="109">
        <f t="shared" ca="1" si="933"/>
        <v>6.1070911722141824E-2</v>
      </c>
      <c r="DN634" s="109">
        <f t="shared" ca="1" si="933"/>
        <v>5.0339715873996292E-2</v>
      </c>
      <c r="DO634" s="109">
        <f t="shared" ca="1" si="933"/>
        <v>5.4199385455786959E-2</v>
      </c>
      <c r="DP634" s="109">
        <f t="shared" ca="1" si="933"/>
        <v>7.3639860780362706E-2</v>
      </c>
      <c r="DQ634" s="109">
        <f t="shared" ca="1" si="933"/>
        <v>7.8380809595202397E-2</v>
      </c>
      <c r="DR634" s="109">
        <f t="shared" ca="1" si="933"/>
        <v>7.3419038418666871E-2</v>
      </c>
      <c r="DS634" s="109">
        <f t="shared" ca="1" si="933"/>
        <v>0.11577815674353081</v>
      </c>
      <c r="DT634" s="109">
        <f t="shared" ca="1" si="933"/>
        <v>8.8539443879058474E-2</v>
      </c>
      <c r="DU634" s="109">
        <f t="shared" ca="1" si="933"/>
        <v>8.8539443879058474E-2</v>
      </c>
      <c r="DV634" s="109">
        <f t="shared" ca="1" si="933"/>
        <v>8.8539443879058488E-2</v>
      </c>
      <c r="DW634" s="109">
        <f t="shared" ca="1" si="933"/>
        <v>8.8539443879058474E-2</v>
      </c>
      <c r="DX634" s="109">
        <f t="shared" ca="1" si="933"/>
        <v>8.8539443879058474E-2</v>
      </c>
      <c r="DY634" s="109">
        <f t="shared" ca="1" si="933"/>
        <v>8.8539443879058474E-2</v>
      </c>
      <c r="DZ634" s="109">
        <f t="shared" ca="1" si="933"/>
        <v>8.8539443879058474E-2</v>
      </c>
      <c r="EA634" s="109">
        <f t="shared" ca="1" si="933"/>
        <v>8.8539443879058474E-2</v>
      </c>
      <c r="EB634" s="109">
        <f t="shared" ca="1" si="933"/>
        <v>8.8539443879058474E-2</v>
      </c>
      <c r="EC634" s="109">
        <f t="shared" ca="1" si="933"/>
        <v>8.8539443879058474E-2</v>
      </c>
      <c r="ED634" s="109">
        <f t="shared" ca="1" si="933"/>
        <v>8.8539443879058488E-2</v>
      </c>
      <c r="EE634" s="109">
        <f t="shared" ca="1" si="933"/>
        <v>8.8539443879058474E-2</v>
      </c>
      <c r="EF634" s="109">
        <f t="shared" ca="1" si="933"/>
        <v>8.8539443879058474E-2</v>
      </c>
      <c r="EG634" s="109">
        <f t="shared" ca="1" si="933"/>
        <v>8.8539443879058474E-2</v>
      </c>
      <c r="EH634" s="109">
        <f t="shared" ca="1" si="933"/>
        <v>8.8539443879058474E-2</v>
      </c>
      <c r="EI634" s="109">
        <f t="shared" ca="1" si="933"/>
        <v>8.8539443879058474E-2</v>
      </c>
      <c r="EJ634" s="109">
        <f t="shared" ca="1" si="933"/>
        <v>8.8539443879058474E-2</v>
      </c>
      <c r="EK634" s="109">
        <f t="shared" ca="1" si="933"/>
        <v>8.8539443879058474E-2</v>
      </c>
    </row>
    <row r="635" spans="1:141" outlineLevel="2" x14ac:dyDescent="0.25">
      <c r="A635" s="90"/>
      <c r="B635" s="90"/>
      <c r="C635" s="90"/>
      <c r="D635" s="90"/>
      <c r="F635" s="100"/>
      <c r="I635" s="101"/>
      <c r="J635" s="100"/>
      <c r="M635" s="101"/>
      <c r="N635" s="100"/>
      <c r="Q635" s="101"/>
      <c r="R635" s="100"/>
      <c r="U635" s="101"/>
      <c r="V635" s="100"/>
      <c r="Y635" s="101"/>
      <c r="Z635" s="100"/>
      <c r="AC635" s="101"/>
      <c r="AD635" s="100"/>
      <c r="AG635" s="101"/>
      <c r="AH635" s="100"/>
      <c r="AK635" s="101"/>
      <c r="AL635" s="100"/>
      <c r="AO635" s="101"/>
      <c r="AP635" s="100"/>
      <c r="AS635" s="101"/>
      <c r="AT635" s="100"/>
      <c r="AW635" s="101"/>
      <c r="AX635" s="100"/>
      <c r="BA635" s="101"/>
      <c r="BB635" s="100"/>
      <c r="BE635" s="101"/>
      <c r="BF635" s="100"/>
      <c r="BI635" s="101"/>
      <c r="BJ635" s="100"/>
      <c r="BM635" s="101"/>
      <c r="BN635" s="100"/>
      <c r="BQ635" s="101"/>
      <c r="BR635" s="100"/>
      <c r="BU635" s="101"/>
      <c r="BV635" s="100"/>
      <c r="BY635" s="101"/>
      <c r="BZ635" s="100"/>
      <c r="CC635" s="101"/>
      <c r="CD635" s="100"/>
      <c r="CG635" s="101"/>
      <c r="CH635" s="100"/>
      <c r="CK635" s="101"/>
      <c r="CL635" s="100"/>
      <c r="CO635" s="101"/>
      <c r="CP635" s="100"/>
      <c r="CS635" s="101"/>
      <c r="CT635" s="100"/>
      <c r="CW635" s="101"/>
      <c r="CX635" s="100"/>
      <c r="DA635" s="101"/>
      <c r="DB635" s="100"/>
      <c r="DE635" s="101"/>
      <c r="DF635" s="100"/>
      <c r="DI635" s="101"/>
    </row>
    <row r="636" spans="1:141" outlineLevel="2" x14ac:dyDescent="0.25">
      <c r="A636" s="90" t="str">
        <f>A638</f>
        <v>bs</v>
      </c>
      <c r="B636" s="90" t="str">
        <f>B638</f>
        <v>otherCurrentLiabilities</v>
      </c>
      <c r="C636" s="111">
        <f>C638</f>
        <v>9.9999999999999995E-7</v>
      </c>
      <c r="D636" s="90"/>
      <c r="E636" t="str">
        <f>CONCATENATE(E633," - adjustment")</f>
        <v>Other current liabilities - adjustment</v>
      </c>
      <c r="F636" s="117">
        <v>0</v>
      </c>
      <c r="G636" s="118">
        <v>0</v>
      </c>
      <c r="H636" s="118">
        <v>0</v>
      </c>
      <c r="I636" s="119" cm="1">
        <f t="array" aca="1" ref="I636" ca="1">IF(ISNUMBER(INDEX('DataModel-NVDA'!$ET$4:$FT$109,MATCH(1,('DataModel-NVDA'!$EO$4:$EO$109=$A636)*('DataModel-NVDA'!$EP$4:$EP$109=$B636),0),MATCH(CONCATENATE("FY ",RIGHT(I$3,4)),'DataModel-NVDA'!$ET$2:$FT$2,0))*$C636),INDEX('DataModel-NVDA'!$ET$4:$FT$109,MATCH(1,('DataModel-NVDA'!$EO$4:$EO$109=$A636)*('DataModel-NVDA'!$EP$4:$EP$109=$B636),0),MATCH(CONCATENATE("FY ",RIGHT(I$3,4)),'DataModel-NVDA'!$ET$2:$FT$2,0))*$C636,0)</f>
        <v>0</v>
      </c>
      <c r="J636" s="117">
        <v>0</v>
      </c>
      <c r="K636" s="118">
        <v>0</v>
      </c>
      <c r="L636" s="118">
        <v>0</v>
      </c>
      <c r="M636" s="119" cm="1">
        <f t="array" aca="1" ref="M636" ca="1">IF(ISNUMBER(INDEX('DataModel-NVDA'!$ET$4:$FT$109,MATCH(1,('DataModel-NVDA'!$EO$4:$EO$109=$A636)*('DataModel-NVDA'!$EP$4:$EP$109=$B636),0),MATCH(CONCATENATE("FY ",RIGHT(M$3,4)),'DataModel-NVDA'!$ET$2:$FT$2,0))*$C636),INDEX('DataModel-NVDA'!$ET$4:$FT$109,MATCH(1,('DataModel-NVDA'!$EO$4:$EO$109=$A636)*('DataModel-NVDA'!$EP$4:$EP$109=$B636),0),MATCH(CONCATENATE("FY ",RIGHT(M$3,4)),'DataModel-NVDA'!$ET$2:$FT$2,0))*$C636,0)</f>
        <v>0</v>
      </c>
      <c r="N636" s="117">
        <v>0</v>
      </c>
      <c r="O636" s="118">
        <v>0</v>
      </c>
      <c r="P636" s="118">
        <v>0</v>
      </c>
      <c r="Q636" s="119" cm="1">
        <f t="array" aca="1" ref="Q636" ca="1">IF(ISNUMBER(INDEX('DataModel-NVDA'!$ET$4:$FT$109,MATCH(1,('DataModel-NVDA'!$EO$4:$EO$109=$A636)*('DataModel-NVDA'!$EP$4:$EP$109=$B636),0),MATCH(CONCATENATE("FY ",RIGHT(Q$3,4)),'DataModel-NVDA'!$ET$2:$FT$2,0))*$C636),INDEX('DataModel-NVDA'!$ET$4:$FT$109,MATCH(1,('DataModel-NVDA'!$EO$4:$EO$109=$A636)*('DataModel-NVDA'!$EP$4:$EP$109=$B636),0),MATCH(CONCATENATE("FY ",RIGHT(Q$3,4)),'DataModel-NVDA'!$ET$2:$FT$2,0))*$C636,0)</f>
        <v>0</v>
      </c>
      <c r="R636" s="117">
        <v>0</v>
      </c>
      <c r="S636" s="118">
        <v>0</v>
      </c>
      <c r="T636" s="118">
        <v>0</v>
      </c>
      <c r="U636" s="119" cm="1">
        <f t="array" aca="1" ref="U636" ca="1">IF(ISNUMBER(INDEX('DataModel-NVDA'!$ET$4:$FT$109,MATCH(1,('DataModel-NVDA'!$EO$4:$EO$109=$A636)*('DataModel-NVDA'!$EP$4:$EP$109=$B636),0),MATCH(CONCATENATE("FY ",RIGHT(U$3,4)),'DataModel-NVDA'!$ET$2:$FT$2,0))*$C636),INDEX('DataModel-NVDA'!$ET$4:$FT$109,MATCH(1,('DataModel-NVDA'!$EO$4:$EO$109=$A636)*('DataModel-NVDA'!$EP$4:$EP$109=$B636),0),MATCH(CONCATENATE("FY ",RIGHT(U$3,4)),'DataModel-NVDA'!$ET$2:$FT$2,0))*$C636,0)</f>
        <v>0</v>
      </c>
      <c r="V636" s="117">
        <v>0</v>
      </c>
      <c r="W636" s="118">
        <v>0</v>
      </c>
      <c r="X636" s="118">
        <v>0</v>
      </c>
      <c r="Y636" s="119" cm="1">
        <f t="array" aca="1" ref="Y636" ca="1">IF(ISNUMBER(INDEX('DataModel-NVDA'!$ET$4:$FT$109,MATCH(1,('DataModel-NVDA'!$EO$4:$EO$109=$A636)*('DataModel-NVDA'!$EP$4:$EP$109=$B636),0),MATCH(CONCATENATE("FY ",RIGHT(Y$3,4)),'DataModel-NVDA'!$ET$2:$FT$2,0))*$C636),INDEX('DataModel-NVDA'!$ET$4:$FT$109,MATCH(1,('DataModel-NVDA'!$EO$4:$EO$109=$A636)*('DataModel-NVDA'!$EP$4:$EP$109=$B636),0),MATCH(CONCATENATE("FY ",RIGHT(Y$3,4)),'DataModel-NVDA'!$ET$2:$FT$2,0))*$C636,0)</f>
        <v>574</v>
      </c>
      <c r="Z636" s="117">
        <v>0</v>
      </c>
      <c r="AA636" s="118">
        <v>0</v>
      </c>
      <c r="AB636" s="118">
        <v>0</v>
      </c>
      <c r="AC636" s="119" cm="1">
        <f t="array" aca="1" ref="AC636" ca="1">IF(ISNUMBER(INDEX('DataModel-NVDA'!$ET$4:$FT$109,MATCH(1,('DataModel-NVDA'!$EO$4:$EO$109=$A636)*('DataModel-NVDA'!$EP$4:$EP$109=$B636),0),MATCH(CONCATENATE("FY ",RIGHT(AC$3,4)),'DataModel-NVDA'!$ET$2:$FT$2,0))*$C636),INDEX('DataModel-NVDA'!$ET$4:$FT$109,MATCH(1,('DataModel-NVDA'!$EO$4:$EO$109=$A636)*('DataModel-NVDA'!$EP$4:$EP$109=$B636),0),MATCH(CONCATENATE("FY ",RIGHT(AC$3,4)),'DataModel-NVDA'!$ET$2:$FT$2,0))*$C636,0)</f>
        <v>0</v>
      </c>
      <c r="AD636" s="117">
        <v>0</v>
      </c>
      <c r="AE636" s="118">
        <v>0</v>
      </c>
      <c r="AF636" s="118">
        <v>0</v>
      </c>
      <c r="AG636" s="119" cm="1">
        <f t="array" aca="1" ref="AG636" ca="1">IF(ISNUMBER(INDEX('DataModel-NVDA'!$ET$4:$FT$109,MATCH(1,('DataModel-NVDA'!$EO$4:$EO$109=$A636)*('DataModel-NVDA'!$EP$4:$EP$109=$B636),0),MATCH(CONCATENATE("FY ",RIGHT(AG$3,4)),'DataModel-NVDA'!$ET$2:$FT$2,0))*$C636),INDEX('DataModel-NVDA'!$ET$4:$FT$109,MATCH(1,('DataModel-NVDA'!$EO$4:$EO$109=$A636)*('DataModel-NVDA'!$EP$4:$EP$109=$B636),0),MATCH(CONCATENATE("FY ",RIGHT(AG$3,4)),'DataModel-NVDA'!$ET$2:$FT$2,0))*$C636,0)</f>
        <v>0</v>
      </c>
      <c r="AH636" s="117">
        <v>0</v>
      </c>
      <c r="AI636" s="118">
        <v>0</v>
      </c>
      <c r="AJ636" s="118">
        <v>0</v>
      </c>
      <c r="AK636" s="119" cm="1">
        <f t="array" aca="1" ref="AK636" ca="1">IF(ISNUMBER(INDEX('DataModel-NVDA'!$ET$4:$FT$109,MATCH(1,('DataModel-NVDA'!$EO$4:$EO$109=$A636)*('DataModel-NVDA'!$EP$4:$EP$109=$B636),0),MATCH(CONCATENATE("FY ",RIGHT(AK$3,4)),'DataModel-NVDA'!$ET$2:$FT$2,0))*$C636),INDEX('DataModel-NVDA'!$ET$4:$FT$109,MATCH(1,('DataModel-NVDA'!$EO$4:$EO$109=$A636)*('DataModel-NVDA'!$EP$4:$EP$109=$B636),0),MATCH(CONCATENATE("FY ",RIGHT(AK$3,4)),'DataModel-NVDA'!$ET$2:$FT$2,0))*$C636,0)</f>
        <v>-132</v>
      </c>
      <c r="AL636" s="117">
        <v>0</v>
      </c>
      <c r="AM636" s="118">
        <v>0</v>
      </c>
      <c r="AN636" s="118">
        <v>0</v>
      </c>
      <c r="AO636" s="119" cm="1">
        <f t="array" aca="1" ref="AO636" ca="1">IF(ISNUMBER(INDEX('DataModel-NVDA'!$ET$4:$FT$109,MATCH(1,('DataModel-NVDA'!$EO$4:$EO$109=$A636)*('DataModel-NVDA'!$EP$4:$EP$109=$B636),0),MATCH(CONCATENATE("FY ",RIGHT(AO$3,4)),'DataModel-NVDA'!$ET$2:$FT$2,0))*$C636),INDEX('DataModel-NVDA'!$ET$4:$FT$109,MATCH(1,('DataModel-NVDA'!$EO$4:$EO$109=$A636)*('DataModel-NVDA'!$EP$4:$EP$109=$B636),0),MATCH(CONCATENATE("FY ",RIGHT(AO$3,4)),'DataModel-NVDA'!$ET$2:$FT$2,0))*$C636,0)</f>
        <v>0</v>
      </c>
      <c r="AP636" s="117">
        <v>0</v>
      </c>
      <c r="AQ636" s="118">
        <v>0</v>
      </c>
      <c r="AR636" s="118">
        <v>0</v>
      </c>
      <c r="AS636" s="119" cm="1">
        <f t="array" aca="1" ref="AS636" ca="1">IF(ISNUMBER(INDEX('DataModel-NVDA'!$ET$4:$FT$109,MATCH(1,('DataModel-NVDA'!$EO$4:$EO$109=$A636)*('DataModel-NVDA'!$EP$4:$EP$109=$B636),0),MATCH(CONCATENATE("FY ",RIGHT(AS$3,4)),'DataModel-NVDA'!$ET$2:$FT$2,0))*$C636),INDEX('DataModel-NVDA'!$ET$4:$FT$109,MATCH(1,('DataModel-NVDA'!$EO$4:$EO$109=$A636)*('DataModel-NVDA'!$EP$4:$EP$109=$B636),0),MATCH(CONCATENATE("FY ",RIGHT(AS$3,4)),'DataModel-NVDA'!$ET$2:$FT$2,0))*$C636,0)</f>
        <v>0</v>
      </c>
      <c r="AT636" s="117">
        <v>0</v>
      </c>
      <c r="AU636" s="118">
        <v>0</v>
      </c>
      <c r="AV636" s="118">
        <v>0</v>
      </c>
      <c r="AW636" s="119" cm="1">
        <f t="array" aca="1" ref="AW636" ca="1">IF(ISNUMBER(INDEX('DataModel-NVDA'!$ET$4:$FT$109,MATCH(1,('DataModel-NVDA'!$EO$4:$EO$109=$A636)*('DataModel-NVDA'!$EP$4:$EP$109=$B636),0),MATCH(CONCATENATE("FY ",RIGHT(AW$3,4)),'DataModel-NVDA'!$ET$2:$FT$2,0))*$C636),INDEX('DataModel-NVDA'!$ET$4:$FT$109,MATCH(1,('DataModel-NVDA'!$EO$4:$EO$109=$A636)*('DataModel-NVDA'!$EP$4:$EP$109=$B636),0),MATCH(CONCATENATE("FY ",RIGHT(AW$3,4)),'DataModel-NVDA'!$ET$2:$FT$2,0))*$C636,0)</f>
        <v>0</v>
      </c>
      <c r="AX636" s="117">
        <v>0</v>
      </c>
      <c r="AY636" s="118">
        <v>0</v>
      </c>
      <c r="AZ636" s="118">
        <v>0</v>
      </c>
      <c r="BA636" s="119" cm="1">
        <f t="array" aca="1" ref="BA636" ca="1">IF(ISNUMBER(INDEX('DataModel-NVDA'!$ET$4:$FT$109,MATCH(1,('DataModel-NVDA'!$EO$4:$EO$109=$A636)*('DataModel-NVDA'!$EP$4:$EP$109=$B636),0),MATCH(CONCATENATE("FY ",RIGHT(BA$3,4)),'DataModel-NVDA'!$ET$2:$FT$2,0))*$C636),INDEX('DataModel-NVDA'!$ET$4:$FT$109,MATCH(1,('DataModel-NVDA'!$EO$4:$EO$109=$A636)*('DataModel-NVDA'!$EP$4:$EP$109=$B636),0),MATCH(CONCATENATE("FY ",RIGHT(BA$3,4)),'DataModel-NVDA'!$ET$2:$FT$2,0))*$C636,0)</f>
        <v>0</v>
      </c>
      <c r="BB636" s="117">
        <v>0</v>
      </c>
      <c r="BC636" s="118">
        <v>0</v>
      </c>
      <c r="BD636" s="118">
        <v>0</v>
      </c>
      <c r="BE636" s="119" cm="1">
        <f t="array" aca="1" ref="BE636" ca="1">IF(ISNUMBER(INDEX('DataModel-NVDA'!$ET$4:$FT$109,MATCH(1,('DataModel-NVDA'!$EO$4:$EO$109=$A636)*('DataModel-NVDA'!$EP$4:$EP$109=$B636),0),MATCH(CONCATENATE("FY ",RIGHT(BE$3,4)),'DataModel-NVDA'!$ET$2:$FT$2,0))*$C636),INDEX('DataModel-NVDA'!$ET$4:$FT$109,MATCH(1,('DataModel-NVDA'!$EO$4:$EO$109=$A636)*('DataModel-NVDA'!$EP$4:$EP$109=$B636),0),MATCH(CONCATENATE("FY ",RIGHT(BE$3,4)),'DataModel-NVDA'!$ET$2:$FT$2,0))*$C636,0)</f>
        <v>0</v>
      </c>
      <c r="BF636" s="117">
        <v>0</v>
      </c>
      <c r="BG636" s="118">
        <v>0</v>
      </c>
      <c r="BH636" s="118">
        <v>0</v>
      </c>
      <c r="BI636" s="119" cm="1">
        <f t="array" aca="1" ref="BI636" ca="1">IF(ISNUMBER(INDEX('DataModel-NVDA'!$ET$4:$FT$109,MATCH(1,('DataModel-NVDA'!$EO$4:$EO$109=$A636)*('DataModel-NVDA'!$EP$4:$EP$109=$B636),0),MATCH(CONCATENATE("FY ",RIGHT(BI$3,4)),'DataModel-NVDA'!$ET$2:$FT$2,0))*$C636),INDEX('DataModel-NVDA'!$ET$4:$FT$109,MATCH(1,('DataModel-NVDA'!$EO$4:$EO$109=$A636)*('DataModel-NVDA'!$EP$4:$EP$109=$B636),0),MATCH(CONCATENATE("FY ",RIGHT(BI$3,4)),'DataModel-NVDA'!$ET$2:$FT$2,0))*$C636,0)</f>
        <v>0</v>
      </c>
      <c r="BJ636" s="117">
        <v>0</v>
      </c>
      <c r="BK636" s="118">
        <v>0</v>
      </c>
      <c r="BL636" s="118">
        <v>0</v>
      </c>
      <c r="BM636" s="119" cm="1">
        <f t="array" aca="1" ref="BM636" ca="1">IF(ISNUMBER(INDEX('DataModel-NVDA'!$ET$4:$FT$109,MATCH(1,('DataModel-NVDA'!$EO$4:$EO$109=$A636)*('DataModel-NVDA'!$EP$4:$EP$109=$B636),0),MATCH(CONCATENATE("FY ",RIGHT(BM$3,4)),'DataModel-NVDA'!$ET$2:$FT$2,0))*$C636),INDEX('DataModel-NVDA'!$ET$4:$FT$109,MATCH(1,('DataModel-NVDA'!$EO$4:$EO$109=$A636)*('DataModel-NVDA'!$EP$4:$EP$109=$B636),0),MATCH(CONCATENATE("FY ",RIGHT(BM$3,4)),'DataModel-NVDA'!$ET$2:$FT$2,0))*$C636,0)</f>
        <v>0</v>
      </c>
      <c r="BN636" s="117">
        <v>0</v>
      </c>
      <c r="BO636" s="118">
        <v>0</v>
      </c>
      <c r="BP636" s="118">
        <v>0</v>
      </c>
      <c r="BQ636" s="119" cm="1">
        <f t="array" aca="1" ref="BQ636" ca="1">IF(ISNUMBER(INDEX('DataModel-NVDA'!$ET$4:$FT$109,MATCH(1,('DataModel-NVDA'!$EO$4:$EO$109=$A636)*('DataModel-NVDA'!$EP$4:$EP$109=$B636),0),MATCH(CONCATENATE("FY ",RIGHT(BQ$3,4)),'DataModel-NVDA'!$ET$2:$FT$2,0))*$C636),INDEX('DataModel-NVDA'!$ET$4:$FT$109,MATCH(1,('DataModel-NVDA'!$EO$4:$EO$109=$A636)*('DataModel-NVDA'!$EP$4:$EP$109=$B636),0),MATCH(CONCATENATE("FY ",RIGHT(BQ$3,4)),'DataModel-NVDA'!$ET$2:$FT$2,0))*$C636,0)</f>
        <v>0</v>
      </c>
      <c r="BR636" s="117">
        <v>0</v>
      </c>
      <c r="BS636" s="118">
        <v>0</v>
      </c>
      <c r="BT636" s="118">
        <v>0</v>
      </c>
      <c r="BU636" s="119" cm="1">
        <f t="array" aca="1" ref="BU636" ca="1">IF(ISNUMBER(INDEX('DataModel-NVDA'!$ET$4:$FT$109,MATCH(1,('DataModel-NVDA'!$EO$4:$EO$109=$A636)*('DataModel-NVDA'!$EP$4:$EP$109=$B636),0),MATCH(CONCATENATE("FY ",RIGHT(BU$3,4)),'DataModel-NVDA'!$ET$2:$FT$2,0))*$C636),INDEX('DataModel-NVDA'!$ET$4:$FT$109,MATCH(1,('DataModel-NVDA'!$EO$4:$EO$109=$A636)*('DataModel-NVDA'!$EP$4:$EP$109=$B636),0),MATCH(CONCATENATE("FY ",RIGHT(BU$3,4)),'DataModel-NVDA'!$ET$2:$FT$2,0))*$C636,0)</f>
        <v>0</v>
      </c>
      <c r="BV636" s="117">
        <v>0</v>
      </c>
      <c r="BW636" s="118">
        <v>0</v>
      </c>
      <c r="BX636" s="118">
        <v>0</v>
      </c>
      <c r="BY636" s="119" cm="1">
        <f t="array" aca="1" ref="BY636" ca="1">IF(ISNUMBER(INDEX('DataModel-NVDA'!$ET$4:$FT$109,MATCH(1,('DataModel-NVDA'!$EO$4:$EO$109=$A636)*('DataModel-NVDA'!$EP$4:$EP$109=$B636),0),MATCH(CONCATENATE("FY ",RIGHT(BY$3,4)),'DataModel-NVDA'!$ET$2:$FT$2,0))*$C636),INDEX('DataModel-NVDA'!$ET$4:$FT$109,MATCH(1,('DataModel-NVDA'!$EO$4:$EO$109=$A636)*('DataModel-NVDA'!$EP$4:$EP$109=$B636),0),MATCH(CONCATENATE("FY ",RIGHT(BY$3,4)),'DataModel-NVDA'!$ET$2:$FT$2,0))*$C636,0)</f>
        <v>0</v>
      </c>
      <c r="BZ636" s="117">
        <v>0</v>
      </c>
      <c r="CA636" s="118">
        <v>0</v>
      </c>
      <c r="CB636" s="118">
        <v>0</v>
      </c>
      <c r="CC636" s="119" cm="1">
        <f t="array" aca="1" ref="CC636" ca="1">IF(ISNUMBER(INDEX('DataModel-NVDA'!$ET$4:$FT$109,MATCH(1,('DataModel-NVDA'!$EO$4:$EO$109=$A636)*('DataModel-NVDA'!$EP$4:$EP$109=$B636),0),MATCH(CONCATENATE("FY ",RIGHT(CC$3,4)),'DataModel-NVDA'!$ET$2:$FT$2,0))*$C636),INDEX('DataModel-NVDA'!$ET$4:$FT$109,MATCH(1,('DataModel-NVDA'!$EO$4:$EO$109=$A636)*('DataModel-NVDA'!$EP$4:$EP$109=$B636),0),MATCH(CONCATENATE("FY ",RIGHT(CC$3,4)),'DataModel-NVDA'!$ET$2:$FT$2,0))*$C636,0)</f>
        <v>0</v>
      </c>
      <c r="CD636" s="117">
        <v>0</v>
      </c>
      <c r="CE636" s="118">
        <v>0</v>
      </c>
      <c r="CF636" s="118">
        <v>0</v>
      </c>
      <c r="CG636" s="119" cm="1">
        <f t="array" aca="1" ref="CG636" ca="1">IF(ISNUMBER(INDEX('DataModel-NVDA'!$ET$4:$FT$109,MATCH(1,('DataModel-NVDA'!$EO$4:$EO$109=$A636)*('DataModel-NVDA'!$EP$4:$EP$109=$B636),0),MATCH(CONCATENATE("FY ",RIGHT(CG$3,4)),'DataModel-NVDA'!$ET$2:$FT$2,0))*$C636),INDEX('DataModel-NVDA'!$ET$4:$FT$109,MATCH(1,('DataModel-NVDA'!$EO$4:$EO$109=$A636)*('DataModel-NVDA'!$EP$4:$EP$109=$B636),0),MATCH(CONCATENATE("FY ",RIGHT(CG$3,4)),'DataModel-NVDA'!$ET$2:$FT$2,0))*$C636,0)</f>
        <v>0</v>
      </c>
      <c r="CH636" s="117">
        <v>0</v>
      </c>
      <c r="CI636" s="118">
        <v>0</v>
      </c>
      <c r="CJ636" s="118">
        <v>0</v>
      </c>
      <c r="CK636" s="119" cm="1">
        <f t="array" aca="1" ref="CK636" ca="1">IF(ISNUMBER(INDEX('DataModel-NVDA'!$ET$4:$FT$109,MATCH(1,('DataModel-NVDA'!$EO$4:$EO$109=$A636)*('DataModel-NVDA'!$EP$4:$EP$109=$B636),0),MATCH(CONCATENATE("FY ",RIGHT(CK$3,4)),'DataModel-NVDA'!$ET$2:$FT$2,0))*$C636),INDEX('DataModel-NVDA'!$ET$4:$FT$109,MATCH(1,('DataModel-NVDA'!$EO$4:$EO$109=$A636)*('DataModel-NVDA'!$EP$4:$EP$109=$B636),0),MATCH(CONCATENATE("FY ",RIGHT(CK$3,4)),'DataModel-NVDA'!$ET$2:$FT$2,0))*$C636,0)</f>
        <v>0</v>
      </c>
      <c r="CL636" s="117">
        <v>0</v>
      </c>
      <c r="CM636" s="118">
        <v>0</v>
      </c>
      <c r="CN636" s="118">
        <v>0</v>
      </c>
      <c r="CO636" s="119" cm="1">
        <f t="array" aca="1" ref="CO636" ca="1">IF(ISNUMBER(INDEX('DataModel-NVDA'!$ET$4:$FT$109,MATCH(1,('DataModel-NVDA'!$EO$4:$EO$109=$A636)*('DataModel-NVDA'!$EP$4:$EP$109=$B636),0),MATCH(CONCATENATE("FY ",RIGHT(CO$3,4)),'DataModel-NVDA'!$ET$2:$FT$2,0))*$C636),INDEX('DataModel-NVDA'!$ET$4:$FT$109,MATCH(1,('DataModel-NVDA'!$EO$4:$EO$109=$A636)*('DataModel-NVDA'!$EP$4:$EP$109=$B636),0),MATCH(CONCATENATE("FY ",RIGHT(CO$3,4)),'DataModel-NVDA'!$ET$2:$FT$2,0))*$C636,0)</f>
        <v>0</v>
      </c>
      <c r="CP636" s="117">
        <v>0</v>
      </c>
      <c r="CQ636" s="118">
        <v>0</v>
      </c>
      <c r="CR636" s="118">
        <v>0</v>
      </c>
      <c r="CS636" s="119" cm="1">
        <f t="array" aca="1" ref="CS636" ca="1">IF(ISNUMBER(INDEX('DataModel-NVDA'!$ET$4:$FT$109,MATCH(1,('DataModel-NVDA'!$EO$4:$EO$109=$A636)*('DataModel-NVDA'!$EP$4:$EP$109=$B636),0),MATCH(CONCATENATE("FY ",RIGHT(CS$3,4)),'DataModel-NVDA'!$ET$2:$FT$2,0))*$C636),INDEX('DataModel-NVDA'!$ET$4:$FT$109,MATCH(1,('DataModel-NVDA'!$EO$4:$EO$109=$A636)*('DataModel-NVDA'!$EP$4:$EP$109=$B636),0),MATCH(CONCATENATE("FY ",RIGHT(CS$3,4)),'DataModel-NVDA'!$ET$2:$FT$2,0))*$C636,0)</f>
        <v>0</v>
      </c>
      <c r="CT636" s="117">
        <v>0</v>
      </c>
      <c r="CU636" s="118">
        <v>0</v>
      </c>
      <c r="CV636" s="118">
        <v>0</v>
      </c>
      <c r="CW636" s="119" cm="1">
        <f t="array" aca="1" ref="CW636" ca="1">IF(ISNUMBER(INDEX('DataModel-NVDA'!$ET$4:$FT$109,MATCH(1,('DataModel-NVDA'!$EO$4:$EO$109=$A636)*('DataModel-NVDA'!$EP$4:$EP$109=$B636),0),MATCH(CONCATENATE("FY ",RIGHT(CW$3,4)),'DataModel-NVDA'!$ET$2:$FT$2,0))*$C636),INDEX('DataModel-NVDA'!$ET$4:$FT$109,MATCH(1,('DataModel-NVDA'!$EO$4:$EO$109=$A636)*('DataModel-NVDA'!$EP$4:$EP$109=$B636),0),MATCH(CONCATENATE("FY ",RIGHT(CW$3,4)),'DataModel-NVDA'!$ET$2:$FT$2,0))*$C636,0)</f>
        <v>0</v>
      </c>
      <c r="CX636" s="117">
        <v>0</v>
      </c>
      <c r="CY636" s="118">
        <v>0</v>
      </c>
      <c r="CZ636" s="118">
        <v>0</v>
      </c>
      <c r="DA636" s="119" cm="1">
        <f t="array" aca="1" ref="DA636" ca="1">IF(ISNUMBER(INDEX('DataModel-NVDA'!$ET$4:$FT$109,MATCH(1,('DataModel-NVDA'!$EO$4:$EO$109=$A636)*('DataModel-NVDA'!$EP$4:$EP$109=$B636),0),MATCH(CONCATENATE("FY ",RIGHT(DA$3,4)),'DataModel-NVDA'!$ET$2:$FT$2,0))*$C636),INDEX('DataModel-NVDA'!$ET$4:$FT$109,MATCH(1,('DataModel-NVDA'!$EO$4:$EO$109=$A636)*('DataModel-NVDA'!$EP$4:$EP$109=$B636),0),MATCH(CONCATENATE("FY ",RIGHT(DA$3,4)),'DataModel-NVDA'!$ET$2:$FT$2,0))*$C636,0)</f>
        <v>0</v>
      </c>
      <c r="DB636" s="117">
        <v>0</v>
      </c>
      <c r="DC636" s="118">
        <v>0</v>
      </c>
      <c r="DD636" s="118">
        <v>0</v>
      </c>
      <c r="DE636" s="119" cm="1">
        <f t="array" aca="1" ref="DE636" ca="1">IF(ISNUMBER(INDEX('DataModel-NVDA'!$ET$4:$FT$109,MATCH(1,('DataModel-NVDA'!$EO$4:$EO$109=$A636)*('DataModel-NVDA'!$EP$4:$EP$109=$B636),0),MATCH(CONCATENATE("FY ",RIGHT(DE$3,4)),'DataModel-NVDA'!$ET$2:$FT$2,0))*$C636),INDEX('DataModel-NVDA'!$ET$4:$FT$109,MATCH(1,('DataModel-NVDA'!$EO$4:$EO$109=$A636)*('DataModel-NVDA'!$EP$4:$EP$109=$B636),0),MATCH(CONCATENATE("FY ",RIGHT(DE$3,4)),'DataModel-NVDA'!$ET$2:$FT$2,0))*$C636,0)</f>
        <v>0</v>
      </c>
      <c r="DF636" s="117">
        <v>0</v>
      </c>
      <c r="DG636" s="118">
        <v>0</v>
      </c>
      <c r="DH636" s="118">
        <v>0</v>
      </c>
      <c r="DI636" s="119" cm="1">
        <f t="array" aca="1" ref="DI636" ca="1">IF(ISNUMBER(INDEX('DataModel-NVDA'!$ET$4:$FT$109,MATCH(1,('DataModel-NVDA'!$EO$4:$EO$109=$A636)*('DataModel-NVDA'!$EP$4:$EP$109=$B636),0),MATCH(CONCATENATE("FY ",RIGHT(DI$3,4)),'DataModel-NVDA'!$ET$2:$FT$2,0))*$C636),INDEX('DataModel-NVDA'!$ET$4:$FT$109,MATCH(1,('DataModel-NVDA'!$EO$4:$EO$109=$A636)*('DataModel-NVDA'!$EP$4:$EP$109=$B636),0),MATCH(CONCATENATE("FY ",RIGHT(DI$3,4)),'DataModel-NVDA'!$ET$2:$FT$2,0))*$C636,0)</f>
        <v>0</v>
      </c>
      <c r="DK636" s="69">
        <f t="shared" ref="DK636:EK636" ca="1" si="934">SUM(OFFSET($E636,,MATCH(DK$3,$F$5:$DI$5,0)+3,,1))</f>
        <v>0</v>
      </c>
      <c r="DL636" s="69">
        <f t="shared" ca="1" si="934"/>
        <v>0</v>
      </c>
      <c r="DM636" s="69">
        <f t="shared" ca="1" si="934"/>
        <v>0</v>
      </c>
      <c r="DN636" s="69">
        <f t="shared" ca="1" si="934"/>
        <v>0</v>
      </c>
      <c r="DO636" s="69">
        <f t="shared" ca="1" si="934"/>
        <v>574</v>
      </c>
      <c r="DP636" s="69">
        <f t="shared" ca="1" si="934"/>
        <v>0</v>
      </c>
      <c r="DQ636" s="69">
        <f t="shared" ca="1" si="934"/>
        <v>0</v>
      </c>
      <c r="DR636" s="69">
        <f t="shared" ca="1" si="934"/>
        <v>-132</v>
      </c>
      <c r="DS636" s="69">
        <f t="shared" ca="1" si="934"/>
        <v>0</v>
      </c>
      <c r="DT636" s="69">
        <f t="shared" ca="1" si="934"/>
        <v>0</v>
      </c>
      <c r="DU636" s="69">
        <f t="shared" ca="1" si="934"/>
        <v>0</v>
      </c>
      <c r="DV636" s="69">
        <f t="shared" ca="1" si="934"/>
        <v>0</v>
      </c>
      <c r="DW636" s="69">
        <f t="shared" ca="1" si="934"/>
        <v>0</v>
      </c>
      <c r="DX636" s="69">
        <f t="shared" ca="1" si="934"/>
        <v>0</v>
      </c>
      <c r="DY636" s="69">
        <f t="shared" ca="1" si="934"/>
        <v>0</v>
      </c>
      <c r="DZ636" s="69">
        <f t="shared" ca="1" si="934"/>
        <v>0</v>
      </c>
      <c r="EA636" s="69">
        <f t="shared" ca="1" si="934"/>
        <v>0</v>
      </c>
      <c r="EB636" s="69">
        <f t="shared" ca="1" si="934"/>
        <v>0</v>
      </c>
      <c r="EC636" s="69">
        <f t="shared" ca="1" si="934"/>
        <v>0</v>
      </c>
      <c r="ED636" s="69">
        <f t="shared" ca="1" si="934"/>
        <v>0</v>
      </c>
      <c r="EE636" s="69">
        <f t="shared" ca="1" si="934"/>
        <v>0</v>
      </c>
      <c r="EF636" s="69">
        <f t="shared" ca="1" si="934"/>
        <v>0</v>
      </c>
      <c r="EG636" s="69">
        <f t="shared" ca="1" si="934"/>
        <v>0</v>
      </c>
      <c r="EH636" s="69">
        <f t="shared" ca="1" si="934"/>
        <v>0</v>
      </c>
      <c r="EI636" s="69">
        <f t="shared" ca="1" si="934"/>
        <v>0</v>
      </c>
      <c r="EJ636" s="69">
        <f t="shared" ca="1" si="934"/>
        <v>0</v>
      </c>
      <c r="EK636" s="69">
        <f t="shared" ca="1" si="934"/>
        <v>0</v>
      </c>
    </row>
    <row r="637" spans="1:141" outlineLevel="2" x14ac:dyDescent="0.25">
      <c r="A637" s="90"/>
      <c r="B637" s="90"/>
      <c r="C637" s="90"/>
      <c r="D637" s="90"/>
      <c r="F637" s="100"/>
      <c r="I637" s="101"/>
      <c r="J637" s="100"/>
      <c r="M637" s="101"/>
      <c r="N637" s="100"/>
      <c r="Q637" s="101"/>
      <c r="R637" s="100"/>
      <c r="U637" s="101"/>
      <c r="V637" s="100"/>
      <c r="Y637" s="101"/>
      <c r="Z637" s="100"/>
      <c r="AC637" s="101"/>
      <c r="AD637" s="100"/>
      <c r="AG637" s="101"/>
      <c r="AH637" s="100"/>
      <c r="AK637" s="101"/>
      <c r="AL637" s="100"/>
      <c r="AO637" s="101"/>
      <c r="AP637" s="100"/>
      <c r="AS637" s="101"/>
      <c r="AT637" s="100"/>
      <c r="AW637" s="101"/>
      <c r="AX637" s="100"/>
      <c r="BA637" s="101"/>
      <c r="BB637" s="100"/>
      <c r="BE637" s="101"/>
      <c r="BF637" s="100"/>
      <c r="BI637" s="101"/>
      <c r="BJ637" s="100"/>
      <c r="BM637" s="101"/>
      <c r="BN637" s="100"/>
      <c r="BQ637" s="101"/>
      <c r="BR637" s="100"/>
      <c r="BU637" s="101"/>
      <c r="BV637" s="100"/>
      <c r="BY637" s="101"/>
      <c r="BZ637" s="100"/>
      <c r="CC637" s="101"/>
      <c r="CD637" s="100"/>
      <c r="CG637" s="101"/>
      <c r="CH637" s="100"/>
      <c r="CK637" s="101"/>
      <c r="CL637" s="100"/>
      <c r="CO637" s="101"/>
      <c r="CP637" s="100"/>
      <c r="CS637" s="101"/>
      <c r="CT637" s="100"/>
      <c r="CW637" s="101"/>
      <c r="CX637" s="100"/>
      <c r="DA637" s="101"/>
      <c r="DB637" s="100"/>
      <c r="DE637" s="101"/>
      <c r="DF637" s="100"/>
      <c r="DI637" s="101"/>
    </row>
    <row r="638" spans="1:141" outlineLevel="2" x14ac:dyDescent="0.25">
      <c r="A638" s="90" t="s">
        <v>157</v>
      </c>
      <c r="B638" s="90" t="s">
        <v>178</v>
      </c>
      <c r="C638" s="111">
        <f>$C$6</f>
        <v>9.9999999999999995E-7</v>
      </c>
      <c r="D638" s="90"/>
      <c r="E638" t="str">
        <f>CONCATENATE(E633," - history")</f>
        <v>Other current liabilities - history</v>
      </c>
      <c r="F638" s="113" cm="1">
        <f t="array" aca="1" ref="F638" ca="1">IF(AND(F$4="A",ISNUMBER('DataModel-NVDA'!F$4)),INDEX('DataModel-NVDA'!$F$4:$BA$109,MATCH(1,('DataModel-NVDA'!$A$4:$A$109=$A638)*('DataModel-NVDA'!$B$4:$B$109=$B638),0),MATCH(F$3,'DataModel-NVDA'!$F$2:$BA$2,0))*$C638,"")</f>
        <v>25.298999999999999</v>
      </c>
      <c r="G638" s="69" cm="1">
        <f t="array" aca="1" ref="G638" ca="1">IF(AND(G$4="A",ISNUMBER('DataModel-NVDA'!G$4)),INDEX('DataModel-NVDA'!$F$4:$BA$109,MATCH(1,('DataModel-NVDA'!$A$4:$A$109=$A638)*('DataModel-NVDA'!$B$4:$B$109=$B638),0),MATCH(G$3,'DataModel-NVDA'!$F$2:$BA$2,0))*$C638,"")</f>
        <v>26.7</v>
      </c>
      <c r="H638" s="69" cm="1">
        <f t="array" aca="1" ref="H638" ca="1">IF(AND(H$4="A",ISNUMBER('DataModel-NVDA'!H$4)),INDEX('DataModel-NVDA'!$F$4:$BA$109,MATCH(1,('DataModel-NVDA'!$A$4:$A$109=$A638)*('DataModel-NVDA'!$B$4:$B$109=$B638),0),MATCH(H$3,'DataModel-NVDA'!$F$2:$BA$2,0))*$C638,"")</f>
        <v>32.125999999999998</v>
      </c>
      <c r="I638" s="114" cm="1">
        <f t="array" aca="1" ref="I638" ca="1">IF(AND(I$4="A",ISNUMBER('DataModel-NVDA'!I$4)),INDEX('DataModel-NVDA'!$F$4:$BA$109,MATCH(1,('DataModel-NVDA'!$A$4:$A$109=$A638)*('DataModel-NVDA'!$B$4:$B$109=$B638),0),MATCH(I$3,'DataModel-NVDA'!$F$2:$BA$2,0))*$C638,"")</f>
        <v>167.999</v>
      </c>
      <c r="J638" s="113" cm="1">
        <f t="array" aca="1" ref="J638" ca="1">IF(AND(J$4="A",ISNUMBER('DataModel-NVDA'!J$4)),INDEX('DataModel-NVDA'!$F$4:$BA$109,MATCH(1,('DataModel-NVDA'!$A$4:$A$109=$A638)*('DataModel-NVDA'!$B$4:$B$109=$B638),0),MATCH(J$3,'DataModel-NVDA'!$F$2:$BA$2,0))*$C638,"")</f>
        <v>148</v>
      </c>
      <c r="K638" s="69" cm="1">
        <f t="array" aca="1" ref="K638" ca="1">IF(AND(K$4="A",ISNUMBER('DataModel-NVDA'!K$4)),INDEX('DataModel-NVDA'!$F$4:$BA$109,MATCH(1,('DataModel-NVDA'!$A$4:$A$109=$A638)*('DataModel-NVDA'!$B$4:$B$109=$B638),0),MATCH(K$3,'DataModel-NVDA'!$F$2:$BA$2,0))*$C638,"")</f>
        <v>146</v>
      </c>
      <c r="L638" s="69" cm="1">
        <f t="array" aca="1" ref="L638" ca="1">IF(AND(L$4="A",ISNUMBER('DataModel-NVDA'!L$4)),INDEX('DataModel-NVDA'!$F$4:$BA$109,MATCH(1,('DataModel-NVDA'!$A$4:$A$109=$A638)*('DataModel-NVDA'!$B$4:$B$109=$B638),0),MATCH(L$3,'DataModel-NVDA'!$F$2:$BA$2,0))*$C638,"")</f>
        <v>168</v>
      </c>
      <c r="M638" s="114" cm="1">
        <f t="array" aca="1" ref="M638" ca="1">IF(AND(M$4="A",ISNUMBER('DataModel-NVDA'!M$4)),INDEX('DataModel-NVDA'!$F$4:$BA$109,MATCH(1,('DataModel-NVDA'!$A$4:$A$109=$A638)*('DataModel-NVDA'!$B$4:$B$109=$B638),0),MATCH(M$3,'DataModel-NVDA'!$F$2:$BA$2,0))*$C638,"")</f>
        <v>320</v>
      </c>
      <c r="N638" s="113" cm="1">
        <f t="array" aca="1" ref="N638" ca="1">IF(AND(N$4="A",ISNUMBER('DataModel-NVDA'!N$4)),INDEX('DataModel-NVDA'!$F$4:$BA$109,MATCH(1,('DataModel-NVDA'!$A$4:$A$109=$A638)*('DataModel-NVDA'!$B$4:$B$109=$B638),0),MATCH(N$3,'DataModel-NVDA'!$F$2:$BA$2,0))*$C638,"")</f>
        <v>286</v>
      </c>
      <c r="O638" s="69" cm="1">
        <f t="array" aca="1" ref="O638" ca="1">IF(AND(O$4="A",ISNUMBER('DataModel-NVDA'!O$4)),INDEX('DataModel-NVDA'!$F$4:$BA$109,MATCH(1,('DataModel-NVDA'!$A$4:$A$109=$A638)*('DataModel-NVDA'!$B$4:$B$109=$B638),0),MATCH(O$3,'DataModel-NVDA'!$F$2:$BA$2,0))*$C638,"")</f>
        <v>305</v>
      </c>
      <c r="P638" s="69" cm="1">
        <f t="array" aca="1" ref="P638" ca="1">IF(AND(P$4="A",ISNUMBER('DataModel-NVDA'!P$4)),INDEX('DataModel-NVDA'!$F$4:$BA$109,MATCH(1,('DataModel-NVDA'!$A$4:$A$109=$A638)*('DataModel-NVDA'!$B$4:$B$109=$B638),0),MATCH(P$3,'DataModel-NVDA'!$F$2:$BA$2,0))*$C638,"")</f>
        <v>337</v>
      </c>
      <c r="Q638" s="114" cm="1">
        <f t="array" aca="1" ref="Q638" ca="1">IF(AND(Q$4="A",ISNUMBER('DataModel-NVDA'!Q$4)),INDEX('DataModel-NVDA'!$F$4:$BA$109,MATCH(1,('DataModel-NVDA'!$A$4:$A$109=$A638)*('DataModel-NVDA'!$B$4:$B$109=$B638),0),MATCH(Q$3,'DataModel-NVDA'!$F$2:$BA$2,0))*$C638,"")</f>
        <v>422</v>
      </c>
      <c r="R638" s="113" cm="1">
        <f t="array" aca="1" ref="R638" ca="1">IF(AND(R$4="A",ISNUMBER('DataModel-NVDA'!R$4)),INDEX('DataModel-NVDA'!$F$4:$BA$109,MATCH(1,('DataModel-NVDA'!$A$4:$A$109=$A638)*('DataModel-NVDA'!$B$4:$B$109=$B638),0),MATCH(R$3,'DataModel-NVDA'!$F$2:$BA$2,0))*$C638,"")</f>
        <v>374</v>
      </c>
      <c r="S638" s="69" cm="1">
        <f t="array" aca="1" ref="S638" ca="1">IF(AND(S$4="A",ISNUMBER('DataModel-NVDA'!S$4)),INDEX('DataModel-NVDA'!$F$4:$BA$109,MATCH(1,('DataModel-NVDA'!$A$4:$A$109=$A638)*('DataModel-NVDA'!$B$4:$B$109=$B638),0),MATCH(S$3,'DataModel-NVDA'!$F$2:$BA$2,0))*$C638,"")</f>
        <v>443</v>
      </c>
      <c r="T638" s="69" cm="1">
        <f t="array" aca="1" ref="T638" ca="1">IF(AND(T$4="A",ISNUMBER('DataModel-NVDA'!T$4)),INDEX('DataModel-NVDA'!$F$4:$BA$109,MATCH(1,('DataModel-NVDA'!$A$4:$A$109=$A638)*('DataModel-NVDA'!$B$4:$B$109=$B638),0),MATCH(T$3,'DataModel-NVDA'!$F$2:$BA$2,0))*$C638,"")</f>
        <v>428</v>
      </c>
      <c r="U638" s="114" cm="1">
        <f t="array" aca="1" ref="U638" ca="1">IF(AND(U$4="A",ISNUMBER('DataModel-NVDA'!U$4)),INDEX('DataModel-NVDA'!$F$4:$BA$109,MATCH(1,('DataModel-NVDA'!$A$4:$A$109=$A638)*('DataModel-NVDA'!$B$4:$B$109=$B638),0),MATCH(U$3,'DataModel-NVDA'!$F$2:$BA$2,0))*$C638,"")</f>
        <v>489</v>
      </c>
      <c r="V638" s="113" cm="1">
        <f t="array" aca="1" ref="V638" ca="1">IF(AND(V$4="A",ISNUMBER('DataModel-NVDA'!V$4)),INDEX('DataModel-NVDA'!$F$4:$BA$109,MATCH(1,('DataModel-NVDA'!$A$4:$A$109=$A638)*('DataModel-NVDA'!$B$4:$B$109=$B638),0),MATCH(V$3,'DataModel-NVDA'!$F$2:$BA$2,0))*$C638,"")</f>
        <v>413</v>
      </c>
      <c r="W638" s="69" cm="1">
        <f t="array" aca="1" ref="W638" ca="1">IF(AND(W$4="A",ISNUMBER('DataModel-NVDA'!W$4)),INDEX('DataModel-NVDA'!$F$4:$BA$109,MATCH(1,('DataModel-NVDA'!$A$4:$A$109=$A638)*('DataModel-NVDA'!$B$4:$B$109=$B638),0),MATCH(W$3,'DataModel-NVDA'!$F$2:$BA$2,0))*$C638,"")</f>
        <v>571</v>
      </c>
      <c r="X638" s="69" cm="1">
        <f t="array" aca="1" ref="X638" ca="1">IF(AND(X$4="A",ISNUMBER('DataModel-NVDA'!X$4)),INDEX('DataModel-NVDA'!$F$4:$BA$109,MATCH(1,('DataModel-NVDA'!$A$4:$A$109=$A638)*('DataModel-NVDA'!$B$4:$B$109=$B638),0),MATCH(X$3,'DataModel-NVDA'!$F$2:$BA$2,0))*$C638,"")</f>
        <v>623</v>
      </c>
      <c r="Y638" s="114" cm="1">
        <f t="array" aca="1" ref="Y638" ca="1">IF(AND(Y$4="A",ISNUMBER('DataModel-NVDA'!Y$4)),INDEX('DataModel-NVDA'!$F$4:$BA$109,MATCH(1,('DataModel-NVDA'!$A$4:$A$109=$A638)*('DataModel-NVDA'!$B$4:$B$109=$B638),0),MATCH(Y$3,'DataModel-NVDA'!$F$2:$BA$2,0))*$C638,"")</f>
        <v>61</v>
      </c>
      <c r="Z638" s="113" cm="1">
        <f t="array" aca="1" ref="Z638" ca="1">IF(AND(Z$4="A",ISNUMBER('DataModel-NVDA'!Z$4)),INDEX('DataModel-NVDA'!$F$4:$BA$109,MATCH(1,('DataModel-NVDA'!$A$4:$A$109=$A638)*('DataModel-NVDA'!$B$4:$B$109=$B638),0),MATCH(Z$3,'DataModel-NVDA'!$F$2:$BA$2,0))*$C638,"")</f>
        <v>650</v>
      </c>
      <c r="AA638" s="69" cm="1">
        <f t="array" aca="1" ref="AA638" ca="1">IF(AND(AA$4="A",ISNUMBER('DataModel-NVDA'!AA$4)),INDEX('DataModel-NVDA'!$F$4:$BA$109,MATCH(1,('DataModel-NVDA'!$A$4:$A$109=$A638)*('DataModel-NVDA'!$B$4:$B$109=$B638),0),MATCH(AA$3,'DataModel-NVDA'!$F$2:$BA$2,0))*$C638,"")</f>
        <v>669</v>
      </c>
      <c r="AB638" s="69" cm="1">
        <f t="array" aca="1" ref="AB638" ca="1">IF(AND(AB$4="A",ISNUMBER('DataModel-NVDA'!AB$4)),INDEX('DataModel-NVDA'!$F$4:$BA$109,MATCH(1,('DataModel-NVDA'!$A$4:$A$109=$A638)*('DataModel-NVDA'!$B$4:$B$109=$B638),0),MATCH(AB$3,'DataModel-NVDA'!$F$2:$BA$2,0))*$C638,"")</f>
        <v>676</v>
      </c>
      <c r="AC638" s="114" cm="1">
        <f t="array" aca="1" ref="AC638" ca="1">IF(AND(AC$4="A",ISNUMBER('DataModel-NVDA'!AC$4)),INDEX('DataModel-NVDA'!$F$4:$BA$109,MATCH(1,('DataModel-NVDA'!$A$4:$A$109=$A638)*('DataModel-NVDA'!$B$4:$B$109=$B638),0),MATCH(AC$3,'DataModel-NVDA'!$F$2:$BA$2,0))*$C638,"")</f>
        <v>804</v>
      </c>
      <c r="AD638" s="113" cm="1">
        <f t="array" aca="1" ref="AD638" ca="1">IF(AND(AD$4="A",ISNUMBER('DataModel-NVDA'!AD$4)),INDEX('DataModel-NVDA'!$F$4:$BA$109,MATCH(1,('DataModel-NVDA'!$A$4:$A$109=$A638)*('DataModel-NVDA'!$B$4:$B$109=$B638),0),MATCH(AD$3,'DataModel-NVDA'!$F$2:$BA$2,0))*$C638,"")</f>
        <v>794</v>
      </c>
      <c r="AE638" s="69" cm="1">
        <f t="array" aca="1" ref="AE638" ca="1">IF(AND(AE$4="A",ISNUMBER('DataModel-NVDA'!AE$4)),INDEX('DataModel-NVDA'!$F$4:$BA$109,MATCH(1,('DataModel-NVDA'!$A$4:$A$109=$A638)*('DataModel-NVDA'!$B$4:$B$109=$B638),0),MATCH(AE$3,'DataModel-NVDA'!$F$2:$BA$2,0))*$C638,"")</f>
        <v>1119</v>
      </c>
      <c r="AF638" s="69" cm="1">
        <f t="array" aca="1" ref="AF638" ca="1">IF(AND(AF$4="A",ISNUMBER('DataModel-NVDA'!AF$4)),INDEX('DataModel-NVDA'!$F$4:$BA$109,MATCH(1,('DataModel-NVDA'!$A$4:$A$109=$A638)*('DataModel-NVDA'!$B$4:$B$109=$B638),0),MATCH(AF$3,'DataModel-NVDA'!$F$2:$BA$2,0))*$C638,"")</f>
        <v>1153</v>
      </c>
      <c r="AG638" s="114" cm="1">
        <f t="array" aca="1" ref="AG638" ca="1">IF(AND(AG$4="A",ISNUMBER('DataModel-NVDA'!AG$4)),INDEX('DataModel-NVDA'!$F$4:$BA$109,MATCH(1,('DataModel-NVDA'!$A$4:$A$109=$A638)*('DataModel-NVDA'!$B$4:$B$109=$B638),0),MATCH(AG$3,'DataModel-NVDA'!$F$2:$BA$2,0))*$C638,"")</f>
        <v>1307</v>
      </c>
      <c r="AH638" s="113" cm="1">
        <f t="array" aca="1" ref="AH638" ca="1">IF(AND(AH$4="A",ISNUMBER('DataModel-NVDA'!AH$4)),INDEX('DataModel-NVDA'!$F$4:$BA$109,MATCH(1,('DataModel-NVDA'!$A$4:$A$109=$A638)*('DataModel-NVDA'!$B$4:$B$109=$B638),0),MATCH(AH$3,'DataModel-NVDA'!$F$2:$BA$2,0))*$C638,"")</f>
        <v>1223</v>
      </c>
      <c r="AI638" s="69" cm="1">
        <f t="array" aca="1" ref="AI638" ca="1">IF(AND(AI$4="A",ISNUMBER('DataModel-NVDA'!AI$4)),INDEX('DataModel-NVDA'!$F$4:$BA$109,MATCH(1,('DataModel-NVDA'!$A$4:$A$109=$A638)*('DataModel-NVDA'!$B$4:$B$109=$B638),0),MATCH(AI$3,'DataModel-NVDA'!$F$2:$BA$2,0))*$C638,"")</f>
        <v>1477</v>
      </c>
      <c r="AJ638" s="69" cm="1">
        <f t="array" aca="1" ref="AJ638" ca="1">IF(AND(AJ$4="A",ISNUMBER('DataModel-NVDA'!AJ$4)),INDEX('DataModel-NVDA'!$F$4:$BA$109,MATCH(1,('DataModel-NVDA'!$A$4:$A$109=$A638)*('DataModel-NVDA'!$B$4:$B$109=$B638),0),MATCH(AJ$3,'DataModel-NVDA'!$F$2:$BA$2,0))*$C638,"")</f>
        <v>1474</v>
      </c>
      <c r="AK638" s="114" cm="1">
        <f t="array" aca="1" ref="AK638" ca="1">IF(AND(AK$4="A",ISNUMBER('DataModel-NVDA'!AK$4)),INDEX('DataModel-NVDA'!$F$4:$BA$109,MATCH(1,('DataModel-NVDA'!$A$4:$A$109=$A638)*('DataModel-NVDA'!$B$4:$B$109=$B638),0),MATCH(AK$3,'DataModel-NVDA'!$F$2:$BA$2,0))*$C638,"")</f>
        <v>2108</v>
      </c>
      <c r="AL638" s="113" cm="1">
        <f t="array" aca="1" ref="AL638" ca="1">IF(AND(AL$4="A",ISNUMBER('DataModel-NVDA'!AL$4)),INDEX('DataModel-NVDA'!$F$4:$BA$109,MATCH(1,('DataModel-NVDA'!$A$4:$A$109=$A638)*('DataModel-NVDA'!$B$4:$B$109=$B638),0),MATCH(AL$3,'DataModel-NVDA'!$F$2:$BA$2,0))*$C638,"")</f>
        <v>2493</v>
      </c>
      <c r="AM638" s="69" cm="1">
        <f t="array" aca="1" ref="AM638" ca="1">IF(AND(AM$4="A",ISNUMBER('DataModel-NVDA'!AM$4)),INDEX('DataModel-NVDA'!$F$4:$BA$109,MATCH(1,('DataModel-NVDA'!$A$4:$A$109=$A638)*('DataModel-NVDA'!$B$4:$B$109=$B638),0),MATCH(AM$3,'DataModel-NVDA'!$F$2:$BA$2,0))*$C638,"")</f>
        <v>3386</v>
      </c>
      <c r="AN638" s="69" cm="1">
        <f t="array" aca="1" ref="AN638" ca="1">IF(AND(AN$4="A",ISNUMBER('DataModel-NVDA'!AN$4)),INDEX('DataModel-NVDA'!$F$4:$BA$109,MATCH(1,('DataModel-NVDA'!$A$4:$A$109=$A638)*('DataModel-NVDA'!$B$4:$B$109=$B638),0),MATCH(AN$3,'DataModel-NVDA'!$F$2:$BA$2,0))*$C638,"")</f>
        <v>3669</v>
      </c>
      <c r="AO638" s="114" cm="1">
        <f t="array" aca="1" ref="AO638" ca="1">IF(AND(AO$4="A",ISNUMBER('DataModel-NVDA'!AO$4)),INDEX('DataModel-NVDA'!$F$4:$BA$109,MATCH(1,('DataModel-NVDA'!$A$4:$A$109=$A638)*('DataModel-NVDA'!$B$4:$B$109=$B638),0),MATCH(AO$3,'DataModel-NVDA'!$F$2:$BA$2,0))*$C638,"")</f>
        <v>3123</v>
      </c>
      <c r="AP638" s="113" cm="1">
        <f t="array" aca="1" ref="AP638" ca="1">IF(AND(AP$4="A",ISNUMBER('DataModel-NVDA'!AP$4)),INDEX('DataModel-NVDA'!$F$4:$BA$109,MATCH(1,('DataModel-NVDA'!$A$4:$A$109=$A638)*('DataModel-NVDA'!$B$4:$B$109=$B638),0),MATCH(AP$3,'DataModel-NVDA'!$F$2:$BA$2,0))*$C638,"")</f>
        <v>2771</v>
      </c>
      <c r="AQ638" s="69" cm="1">
        <f t="array" aca="1" ref="AQ638" ca="1">IF(AND(AQ$4="A",ISNUMBER('DataModel-NVDA'!AQ$4)),INDEX('DataModel-NVDA'!$F$4:$BA$109,MATCH(1,('DataModel-NVDA'!$A$4:$A$109=$A638)*('DataModel-NVDA'!$B$4:$B$109=$B638),0),MATCH(AQ$3,'DataModel-NVDA'!$F$2:$BA$2,0))*$C638,"")</f>
        <v>3724</v>
      </c>
      <c r="AR638" s="69" cm="1">
        <f t="array" aca="1" ref="AR638" ca="1">IF(AND(AR$4="A",ISNUMBER('DataModel-NVDA'!AR$4)),INDEX('DataModel-NVDA'!$F$4:$BA$109,MATCH(1,('DataModel-NVDA'!$A$4:$A$109=$A638)*('DataModel-NVDA'!$B$4:$B$109=$B638),0),MATCH(AR$3,'DataModel-NVDA'!$F$2:$BA$2,0))*$C638,"")</f>
        <v>4309</v>
      </c>
      <c r="AS638" s="114" cm="1">
        <f t="array" aca="1" ref="AS638" ca="1">IF(AND(AS$4="A",ISNUMBER('DataModel-NVDA'!AS$4)),INDEX('DataModel-NVDA'!$F$4:$BA$109,MATCH(1,('DataModel-NVDA'!$A$4:$A$109=$A638)*('DataModel-NVDA'!$B$4:$B$109=$B638),0),MATCH(AS$3,'DataModel-NVDA'!$F$2:$BA$2,0))*$C638,"")</f>
        <v>5394</v>
      </c>
      <c r="AT638" s="113" cm="1">
        <f t="array" aca="1" ref="AT638" ca="1">IF(AND(AT$4="A",ISNUMBER('DataModel-NVDA'!AT$4)),INDEX('DataModel-NVDA'!$F$4:$BA$109,MATCH(1,('DataModel-NVDA'!$A$4:$A$109=$A638)*('DataModel-NVDA'!$B$4:$B$109=$B638),0),MATCH(AT$3,'DataModel-NVDA'!$F$2:$BA$2,0))*$C638,"")</f>
        <v>6286</v>
      </c>
      <c r="AU638" s="69" cm="1">
        <f t="array" aca="1" ref="AU638" ca="1">IF(AND(AU$4="A",ISNUMBER('DataModel-NVDA'!AU$4)),INDEX('DataModel-NVDA'!$F$4:$BA$109,MATCH(1,('DataModel-NVDA'!$A$4:$A$109=$A638)*('DataModel-NVDA'!$B$4:$B$109=$B638),0),MATCH(AU$3,'DataModel-NVDA'!$F$2:$BA$2,0))*$C638,"")</f>
        <v>7918</v>
      </c>
      <c r="AV638" s="69" cm="1">
        <f t="array" aca="1" ref="AV638" ca="1">IF(AND(AV$4="A",ISNUMBER('DataModel-NVDA'!AV$4)),INDEX('DataModel-NVDA'!$F$4:$BA$109,MATCH(1,('DataModel-NVDA'!$A$4:$A$109=$A638)*('DataModel-NVDA'!$B$4:$B$109=$B638),0),MATCH(AV$3,'DataModel-NVDA'!$F$2:$BA$2,0))*$C638,"")</f>
        <v>9770</v>
      </c>
      <c r="AW638" s="114" t="str" cm="1">
        <f t="array" aca="1" ref="AW638" ca="1">IF(AND(AW$4="A",ISNUMBER('DataModel-NVDA'!AW$4)),INDEX('DataModel-NVDA'!$F$4:$BA$109,MATCH(1,('DataModel-NVDA'!$A$4:$A$109=$A638)*('DataModel-NVDA'!$B$4:$B$109=$B638),0),MATCH(AW$3,'DataModel-NVDA'!$F$2:$BA$2,0))*$C638,"")</f>
        <v/>
      </c>
      <c r="AX638" s="113" t="str" cm="1">
        <f t="array" aca="1" ref="AX638" ca="1">IF(AND(AX$4="A",ISNUMBER('DataModel-NVDA'!AX$4)),INDEX('DataModel-NVDA'!$F$4:$BA$109,MATCH(1,('DataModel-NVDA'!$A$4:$A$109=$A638)*('DataModel-NVDA'!$B$4:$B$109=$B638),0),MATCH(AX$3,'DataModel-NVDA'!$F$2:$BA$2,0))*$C638,"")</f>
        <v/>
      </c>
      <c r="AY638" s="69" t="str" cm="1">
        <f t="array" aca="1" ref="AY638" ca="1">IF(AND(AY$4="A",ISNUMBER('DataModel-NVDA'!AY$4)),INDEX('DataModel-NVDA'!$F$4:$BA$109,MATCH(1,('DataModel-NVDA'!$A$4:$A$109=$A638)*('DataModel-NVDA'!$B$4:$B$109=$B638),0),MATCH(AY$3,'DataModel-NVDA'!$F$2:$BA$2,0))*$C638,"")</f>
        <v/>
      </c>
      <c r="AZ638" s="69" t="str" cm="1">
        <f t="array" aca="1" ref="AZ638" ca="1">IF(AND(AZ$4="A",ISNUMBER('DataModel-NVDA'!AZ$4)),INDEX('DataModel-NVDA'!$F$4:$BA$109,MATCH(1,('DataModel-NVDA'!$A$4:$A$109=$A638)*('DataModel-NVDA'!$B$4:$B$109=$B638),0),MATCH(AZ$3,'DataModel-NVDA'!$F$2:$BA$2,0))*$C638,"")</f>
        <v/>
      </c>
      <c r="BA638" s="114" t="str" cm="1">
        <f t="array" aca="1" ref="BA638" ca="1">IF(AND(BA$4="A",ISNUMBER('DataModel-NVDA'!BA$4)),INDEX('DataModel-NVDA'!$F$4:$BA$109,MATCH(1,('DataModel-NVDA'!$A$4:$A$109=$A638)*('DataModel-NVDA'!$B$4:$B$109=$B638),0),MATCH(BA$3,'DataModel-NVDA'!$F$2:$BA$2,0))*$C638,"")</f>
        <v/>
      </c>
      <c r="BB638" s="113"/>
      <c r="BC638" s="69"/>
      <c r="BD638" s="69"/>
      <c r="BE638" s="114"/>
      <c r="BF638" s="113"/>
      <c r="BG638" s="69"/>
      <c r="BH638" s="69"/>
      <c r="BI638" s="114"/>
      <c r="BJ638" s="113"/>
      <c r="BK638" s="69"/>
      <c r="BL638" s="69"/>
      <c r="BM638" s="114"/>
      <c r="BN638" s="113"/>
      <c r="BO638" s="69"/>
      <c r="BP638" s="69"/>
      <c r="BQ638" s="114"/>
      <c r="BR638" s="113"/>
      <c r="BS638" s="69"/>
      <c r="BT638" s="69"/>
      <c r="BU638" s="114"/>
      <c r="BV638" s="113"/>
      <c r="BW638" s="69"/>
      <c r="BX638" s="69"/>
      <c r="BY638" s="114"/>
      <c r="BZ638" s="113"/>
      <c r="CA638" s="69"/>
      <c r="CB638" s="69"/>
      <c r="CC638" s="114"/>
      <c r="CD638" s="113"/>
      <c r="CE638" s="69"/>
      <c r="CF638" s="69"/>
      <c r="CG638" s="114"/>
      <c r="CH638" s="113"/>
      <c r="CI638" s="69"/>
      <c r="CJ638" s="69"/>
      <c r="CK638" s="114"/>
      <c r="CL638" s="113"/>
      <c r="CM638" s="69"/>
      <c r="CN638" s="69"/>
      <c r="CO638" s="114"/>
      <c r="CP638" s="113"/>
      <c r="CQ638" s="69"/>
      <c r="CR638" s="69"/>
      <c r="CS638" s="114"/>
      <c r="CT638" s="113"/>
      <c r="CU638" s="69"/>
      <c r="CV638" s="69"/>
      <c r="CW638" s="114"/>
      <c r="CX638" s="113"/>
      <c r="CY638" s="69"/>
      <c r="CZ638" s="69"/>
      <c r="DA638" s="114"/>
      <c r="DB638" s="113"/>
      <c r="DC638" s="69"/>
      <c r="DD638" s="69"/>
      <c r="DE638" s="114"/>
      <c r="DF638" s="113"/>
      <c r="DG638" s="69"/>
      <c r="DH638" s="69"/>
      <c r="DI638" s="114"/>
      <c r="DK638" s="69">
        <f t="shared" ref="DK638:EK638" ca="1" si="935">SUM(OFFSET($E638,,MATCH(DK$3,$F$5:$DI$5,0)+3,,1))</f>
        <v>167.999</v>
      </c>
      <c r="DL638" s="69">
        <f t="shared" ca="1" si="935"/>
        <v>320</v>
      </c>
      <c r="DM638" s="69">
        <f t="shared" ca="1" si="935"/>
        <v>422</v>
      </c>
      <c r="DN638" s="69">
        <f t="shared" ca="1" si="935"/>
        <v>489</v>
      </c>
      <c r="DO638" s="69">
        <f t="shared" ca="1" si="935"/>
        <v>61</v>
      </c>
      <c r="DP638" s="69">
        <f t="shared" ca="1" si="935"/>
        <v>804</v>
      </c>
      <c r="DQ638" s="69">
        <f t="shared" ca="1" si="935"/>
        <v>1307</v>
      </c>
      <c r="DR638" s="69">
        <f t="shared" ca="1" si="935"/>
        <v>2108</v>
      </c>
      <c r="DS638" s="69">
        <f t="shared" ca="1" si="935"/>
        <v>3123</v>
      </c>
      <c r="DT638" s="69">
        <f t="shared" ca="1" si="935"/>
        <v>5394</v>
      </c>
      <c r="DU638" s="69">
        <f t="shared" ca="1" si="935"/>
        <v>0</v>
      </c>
      <c r="DV638" s="69">
        <f t="shared" ca="1" si="935"/>
        <v>0</v>
      </c>
      <c r="DW638" s="69">
        <f t="shared" ca="1" si="935"/>
        <v>0</v>
      </c>
      <c r="DX638" s="69">
        <f t="shared" ca="1" si="935"/>
        <v>0</v>
      </c>
      <c r="DY638" s="69">
        <f t="shared" ca="1" si="935"/>
        <v>0</v>
      </c>
      <c r="DZ638" s="69">
        <f t="shared" ca="1" si="935"/>
        <v>0</v>
      </c>
      <c r="EA638" s="69">
        <f t="shared" ca="1" si="935"/>
        <v>0</v>
      </c>
      <c r="EB638" s="69">
        <f t="shared" ca="1" si="935"/>
        <v>0</v>
      </c>
      <c r="EC638" s="69">
        <f t="shared" ca="1" si="935"/>
        <v>0</v>
      </c>
      <c r="ED638" s="69">
        <f t="shared" ca="1" si="935"/>
        <v>0</v>
      </c>
      <c r="EE638" s="69">
        <f t="shared" ca="1" si="935"/>
        <v>0</v>
      </c>
      <c r="EF638" s="69">
        <f t="shared" ca="1" si="935"/>
        <v>0</v>
      </c>
      <c r="EG638" s="69">
        <f t="shared" ca="1" si="935"/>
        <v>0</v>
      </c>
      <c r="EH638" s="69">
        <f t="shared" ca="1" si="935"/>
        <v>0</v>
      </c>
      <c r="EI638" s="69">
        <f t="shared" ca="1" si="935"/>
        <v>0</v>
      </c>
      <c r="EJ638" s="69">
        <f t="shared" ca="1" si="935"/>
        <v>0</v>
      </c>
      <c r="EK638" s="69">
        <f t="shared" ca="1" si="935"/>
        <v>0</v>
      </c>
    </row>
    <row r="639" spans="1:141" outlineLevel="2" x14ac:dyDescent="0.25">
      <c r="A639" s="90"/>
      <c r="B639" s="90"/>
      <c r="C639" s="90"/>
      <c r="D639" s="90"/>
      <c r="F639" s="100"/>
      <c r="I639" s="101"/>
      <c r="J639" s="100"/>
      <c r="M639" s="101"/>
      <c r="N639" s="100"/>
      <c r="Q639" s="101"/>
      <c r="R639" s="100"/>
      <c r="U639" s="101"/>
      <c r="V639" s="100"/>
      <c r="Y639" s="101"/>
      <c r="Z639" s="100"/>
      <c r="AC639" s="101"/>
      <c r="AD639" s="100"/>
      <c r="AG639" s="101"/>
      <c r="AH639" s="100"/>
      <c r="AK639" s="101"/>
      <c r="AL639" s="100"/>
      <c r="AO639" s="101"/>
      <c r="AP639" s="100"/>
      <c r="AS639" s="101"/>
      <c r="AT639" s="100"/>
      <c r="AW639" s="101"/>
      <c r="AX639" s="100"/>
      <c r="BA639" s="101"/>
      <c r="BB639" s="100"/>
      <c r="BE639" s="101"/>
      <c r="BF639" s="100"/>
      <c r="BI639" s="101"/>
      <c r="BJ639" s="100"/>
      <c r="BM639" s="101"/>
      <c r="BN639" s="100"/>
      <c r="BQ639" s="101"/>
      <c r="BR639" s="100"/>
      <c r="BU639" s="101"/>
      <c r="BV639" s="100"/>
      <c r="BY639" s="101"/>
      <c r="BZ639" s="100"/>
      <c r="CC639" s="101"/>
      <c r="CD639" s="100"/>
      <c r="CG639" s="101"/>
      <c r="CH639" s="100"/>
      <c r="CK639" s="101"/>
      <c r="CL639" s="100"/>
      <c r="CO639" s="101"/>
      <c r="CP639" s="100"/>
      <c r="CS639" s="101"/>
      <c r="CT639" s="100"/>
      <c r="CW639" s="101"/>
      <c r="CX639" s="100"/>
      <c r="DA639" s="101"/>
      <c r="DB639" s="100"/>
      <c r="DE639" s="101"/>
      <c r="DF639" s="100"/>
      <c r="DI639" s="101"/>
    </row>
    <row r="640" spans="1:141" outlineLevel="2" x14ac:dyDescent="0.25">
      <c r="A640" s="90"/>
      <c r="B640" s="90"/>
      <c r="C640" s="90"/>
      <c r="D640" s="90"/>
      <c r="E640" t="str">
        <f>CONCATENATE(E633," - model")</f>
        <v>Other current liabilities - model</v>
      </c>
      <c r="F640" s="100"/>
      <c r="I640" s="101"/>
      <c r="J640" s="100"/>
      <c r="M640" s="101"/>
      <c r="N640" s="100"/>
      <c r="Q640" s="101"/>
      <c r="R640" s="100"/>
      <c r="U640" s="101"/>
      <c r="V640" s="100"/>
      <c r="Y640" s="101"/>
      <c r="Z640" s="100"/>
      <c r="AC640" s="101"/>
      <c r="AD640" s="100"/>
      <c r="AG640" s="101"/>
      <c r="AH640" s="100"/>
      <c r="AK640" s="101"/>
      <c r="AL640" s="113">
        <f ca="1">AL638</f>
        <v>2493</v>
      </c>
      <c r="AM640" s="69">
        <f ca="1">AM638</f>
        <v>3386</v>
      </c>
      <c r="AN640" s="69">
        <f ca="1">AN638</f>
        <v>3669</v>
      </c>
      <c r="AO640" s="114">
        <f ca="1">AO638</f>
        <v>3123</v>
      </c>
      <c r="AP640" s="113" cm="1">
        <f t="array" aca="1" ref="AP640" ca="1">IF($I$9=1,IF(AP$4="A",AP638,AP641*AP$139*4),IF(AP$4="A",AP638,INDEX($DT$139:$EK$139,,MATCH(CONCATENATE("FY ",RIGHT(AP$3,4)),$DT$3:$EK$3,0))*AP643))</f>
        <v>2771</v>
      </c>
      <c r="AQ640" s="69" cm="1">
        <f t="array" aca="1" ref="AQ640" ca="1">IF($I$9=1,IF(AQ$4="A",AQ638,AQ641*AQ$139*4),IF(AQ$4="A",AQ638,INDEX($DT$139:$EK$139,,MATCH(CONCATENATE("FY ",RIGHT(AQ$3,4)),$DT$3:$EK$3,0))*AQ643))</f>
        <v>3724</v>
      </c>
      <c r="AR640" s="69" cm="1">
        <f t="array" aca="1" ref="AR640" ca="1">IF($I$9=1,IF(AR$4="A",AR638,AR641*AR$139*4),IF(AR$4="A",AR638,INDEX($DT$139:$EK$139,,MATCH(CONCATENATE("FY ",RIGHT(AR$3,4)),$DT$3:$EK$3,0))*AR643))</f>
        <v>4309</v>
      </c>
      <c r="AS640" s="114" cm="1">
        <f t="array" aca="1" ref="AS640" ca="1">IF($I$9=1,IF(AS$4="A",AS638,AS641*AS$139*4),IF(AS$4="A",AS638,INDEX($DT$139:$EK$139,,MATCH(CONCATENATE("FY ",RIGHT(AS$3,4)),$DT$3:$EK$3,0))*AS643))</f>
        <v>5394</v>
      </c>
      <c r="AT640" s="113" cm="1">
        <f t="array" aca="1" ref="AT640" ca="1">IF($I$9=1,IF(AT$4="A",AT638,AT641*AT$139*4),IF(AT$4="A",AT638,INDEX($DT$139:$EK$139,,MATCH(CONCATENATE("FY ",RIGHT(AT$3,4)),$DT$3:$EK$3,0))*AT643))</f>
        <v>6286</v>
      </c>
      <c r="AU640" s="69" cm="1">
        <f t="array" aca="1" ref="AU640" ca="1">IF($I$9=1,IF(AU$4="A",AU638,AU641*AU$139*4),IF(AU$4="A",AU638,INDEX($DT$139:$EK$139,,MATCH(CONCATENATE("FY ",RIGHT(AU$3,4)),$DT$3:$EK$3,0))*AU643))</f>
        <v>7918</v>
      </c>
      <c r="AV640" s="69" cm="1">
        <f t="array" aca="1" ref="AV640" ca="1">IF($I$9=1,IF(AV$4="A",AV638,AV641*AV$139*4),IF(AV$4="A",AV638,INDEX($DT$139:$EK$139,,MATCH(CONCATENATE("FY ",RIGHT(AV$3,4)),$DT$3:$EK$3,0))*AV643))</f>
        <v>9770</v>
      </c>
      <c r="AW640" s="114" cm="1">
        <f t="array" aca="1" ref="AW640" ca="1">IF($I$9=1,IF(AW$4="A",AW638,AW641*AW$139*4),IF(AW$4="A",AW638,INDEX($DT$139:$EK$139,,MATCH(CONCATENATE("FY ",RIGHT(AW$3,4)),$DT$3:$EK$3,0))*AW643))</f>
        <v>11447.385595749809</v>
      </c>
      <c r="AX640" s="113" cm="1">
        <f t="array" aca="1" ref="AX640" ca="1">IF($I$9=1,IF(AX$4="A",AX638,AX641*AX$139*4),IF(AX$4="A",AX638,INDEX($DT$139:$EK$139,,MATCH(CONCATENATE("FY ",RIGHT(AX$3,4)),$DT$3:$EK$3,0))*AX643))</f>
        <v>17538.81967648823</v>
      </c>
      <c r="AY640" s="69" cm="1">
        <f t="array" aca="1" ref="AY640" ca="1">IF($I$9=1,IF(AY$4="A",AY638,AY641*AY$139*4),IF(AY$4="A",AY638,INDEX($DT$139:$EK$139,,MATCH(CONCATENATE("FY ",RIGHT(AY$3,4)),$DT$3:$EK$3,0))*AY643))</f>
        <v>17538.81967648823</v>
      </c>
      <c r="AZ640" s="69" cm="1">
        <f t="array" aca="1" ref="AZ640" ca="1">IF($I$9=1,IF(AZ$4="A",AZ638,AZ641*AZ$139*4),IF(AZ$4="A",AZ638,INDEX($DT$139:$EK$139,,MATCH(CONCATENATE("FY ",RIGHT(AZ$3,4)),$DT$3:$EK$3,0))*AZ643))</f>
        <v>17538.81967648823</v>
      </c>
      <c r="BA640" s="114" cm="1">
        <f t="array" aca="1" ref="BA640" ca="1">IF($I$9=1,IF(BA$4="A",BA638,BA641*BA$139*4),IF(BA$4="A",BA638,INDEX($DT$139:$EK$139,,MATCH(CONCATENATE("FY ",RIGHT(BA$3,4)),$DT$3:$EK$3,0))*BA643))</f>
        <v>17538.81967648823</v>
      </c>
      <c r="BB640" s="113" cm="1">
        <f t="array" aca="1" ref="BB640" ca="1">IF($I$9=1,IF(BB$4="A",BB638,BB641*BB$139*4),IF(BB$4="A",BB638,INDEX($DT$139:$EK$139,,MATCH(CONCATENATE("FY ",RIGHT(BB$3,4)),$DT$3:$EK$3,0))*BB643))</f>
        <v>21269.296145692129</v>
      </c>
      <c r="BC640" s="69" cm="1">
        <f t="array" aca="1" ref="BC640" ca="1">IF($I$9=1,IF(BC$4="A",BC638,BC641*BC$139*4),IF(BC$4="A",BC638,INDEX($DT$139:$EK$139,,MATCH(CONCATENATE("FY ",RIGHT(BC$3,4)),$DT$3:$EK$3,0))*BC643))</f>
        <v>21269.296145692129</v>
      </c>
      <c r="BD640" s="69" cm="1">
        <f t="array" aca="1" ref="BD640" ca="1">IF($I$9=1,IF(BD$4="A",BD638,BD641*BD$139*4),IF(BD$4="A",BD638,INDEX($DT$139:$EK$139,,MATCH(CONCATENATE("FY ",RIGHT(BD$3,4)),$DT$3:$EK$3,0))*BD643))</f>
        <v>21269.296145692129</v>
      </c>
      <c r="BE640" s="114" cm="1">
        <f t="array" aca="1" ref="BE640" ca="1">IF($I$9=1,IF(BE$4="A",BE638,BE641*BE$139*4),IF(BE$4="A",BE638,INDEX($DT$139:$EK$139,,MATCH(CONCATENATE("FY ",RIGHT(BE$3,4)),$DT$3:$EK$3,0))*BE643))</f>
        <v>21269.296145692129</v>
      </c>
      <c r="BF640" s="113" cm="1">
        <f t="array" aca="1" ref="BF640" ca="1">IF($I$9=1,IF(BF$4="A",BF638,BF641*BF$139*4),IF(BF$4="A",BF638,INDEX($DT$139:$EK$139,,MATCH(CONCATENATE("FY ",RIGHT(BF$3,4)),$DT$3:$EK$3,0))*BF643))</f>
        <v>24411.194237766682</v>
      </c>
      <c r="BG640" s="69" cm="1">
        <f t="array" aca="1" ref="BG640" ca="1">IF($I$9=1,IF(BG$4="A",BG638,BG641*BG$139*4),IF(BG$4="A",BG638,INDEX($DT$139:$EK$139,,MATCH(CONCATENATE("FY ",RIGHT(BG$3,4)),$DT$3:$EK$3,0))*BG643))</f>
        <v>24411.194237766682</v>
      </c>
      <c r="BH640" s="69" cm="1">
        <f t="array" aca="1" ref="BH640" ca="1">IF($I$9=1,IF(BH$4="A",BH638,BH641*BH$139*4),IF(BH$4="A",BH638,INDEX($DT$139:$EK$139,,MATCH(CONCATENATE("FY ",RIGHT(BH$3,4)),$DT$3:$EK$3,0))*BH643))</f>
        <v>24411.194237766682</v>
      </c>
      <c r="BI640" s="114" cm="1">
        <f t="array" aca="1" ref="BI640" ca="1">IF($I$9=1,IF(BI$4="A",BI638,BI641*BI$139*4),IF(BI$4="A",BI638,INDEX($DT$139:$EK$139,,MATCH(CONCATENATE("FY ",RIGHT(BI$3,4)),$DT$3:$EK$3,0))*BI643))</f>
        <v>24411.194237766682</v>
      </c>
      <c r="BJ640" s="113" cm="1">
        <f t="array" aca="1" ref="BJ640" ca="1">IF($I$9=1,IF(BJ$4="A",BJ638,BJ641*BJ$139*4),IF(BJ$4="A",BJ638,INDEX($DT$139:$EK$139,,MATCH(CONCATENATE("FY ",RIGHT(BJ$3,4)),$DT$3:$EK$3,0))*BJ643))</f>
        <v>27096.425603921023</v>
      </c>
      <c r="BK640" s="69" cm="1">
        <f t="array" aca="1" ref="BK640" ca="1">IF($I$9=1,IF(BK$4="A",BK638,BK641*BK$139*4),IF(BK$4="A",BK638,INDEX($DT$139:$EK$139,,MATCH(CONCATENATE("FY ",RIGHT(BK$3,4)),$DT$3:$EK$3,0))*BK643))</f>
        <v>27096.425603921023</v>
      </c>
      <c r="BL640" s="69" cm="1">
        <f t="array" aca="1" ref="BL640" ca="1">IF($I$9=1,IF(BL$4="A",BL638,BL641*BL$139*4),IF(BL$4="A",BL638,INDEX($DT$139:$EK$139,,MATCH(CONCATENATE("FY ",RIGHT(BL$3,4)),$DT$3:$EK$3,0))*BL643))</f>
        <v>27096.425603921023</v>
      </c>
      <c r="BM640" s="114" cm="1">
        <f t="array" aca="1" ref="BM640" ca="1">IF($I$9=1,IF(BM$4="A",BM638,BM641*BM$139*4),IF(BM$4="A",BM638,INDEX($DT$139:$EK$139,,MATCH(CONCATENATE("FY ",RIGHT(BM$3,4)),$DT$3:$EK$3,0))*BM643))</f>
        <v>27096.425603921023</v>
      </c>
      <c r="BN640" s="113" cm="1">
        <f t="array" aca="1" ref="BN640" ca="1">IF($I$9=1,IF(BN$4="A",BN638,BN641*BN$139*4),IF(BN$4="A",BN638,INDEX($DT$139:$EK$139,,MATCH(CONCATENATE("FY ",RIGHT(BN$3,4)),$DT$3:$EK$3,0))*BN643))</f>
        <v>29264.139652234702</v>
      </c>
      <c r="BO640" s="69" cm="1">
        <f t="array" aca="1" ref="BO640" ca="1">IF($I$9=1,IF(BO$4="A",BO638,BO641*BO$139*4),IF(BO$4="A",BO638,INDEX($DT$139:$EK$139,,MATCH(CONCATENATE("FY ",RIGHT(BO$3,4)),$DT$3:$EK$3,0))*BO643))</f>
        <v>29264.139652234702</v>
      </c>
      <c r="BP640" s="69" cm="1">
        <f t="array" aca="1" ref="BP640" ca="1">IF($I$9=1,IF(BP$4="A",BP638,BP641*BP$139*4),IF(BP$4="A",BP638,INDEX($DT$139:$EK$139,,MATCH(CONCATENATE("FY ",RIGHT(BP$3,4)),$DT$3:$EK$3,0))*BP643))</f>
        <v>29264.139652234702</v>
      </c>
      <c r="BQ640" s="114" cm="1">
        <f t="array" aca="1" ref="BQ640" ca="1">IF($I$9=1,IF(BQ$4="A",BQ638,BQ641*BQ$139*4),IF(BQ$4="A",BQ638,INDEX($DT$139:$EK$139,,MATCH(CONCATENATE("FY ",RIGHT(BQ$3,4)),$DT$3:$EK$3,0))*BQ643))</f>
        <v>29264.139652234702</v>
      </c>
      <c r="BR640" s="113" cm="1">
        <f t="array" aca="1" ref="BR640" ca="1">IF($I$9=1,IF(BR$4="A",BR638,BR641*BR$139*4),IF(BR$4="A",BR638,INDEX($DT$139:$EK$139,,MATCH(CONCATENATE("FY ",RIGHT(BR$3,4)),$DT$3:$EK$3,0))*BR643))</f>
        <v>30727.346634846443</v>
      </c>
      <c r="BS640" s="69" cm="1">
        <f t="array" aca="1" ref="BS640" ca="1">IF($I$9=1,IF(BS$4="A",BS638,BS641*BS$139*4),IF(BS$4="A",BS638,INDEX($DT$139:$EK$139,,MATCH(CONCATENATE("FY ",RIGHT(BS$3,4)),$DT$3:$EK$3,0))*BS643))</f>
        <v>30727.346634846443</v>
      </c>
      <c r="BT640" s="69" cm="1">
        <f t="array" aca="1" ref="BT640" ca="1">IF($I$9=1,IF(BT$4="A",BT638,BT641*BT$139*4),IF(BT$4="A",BT638,INDEX($DT$139:$EK$139,,MATCH(CONCATENATE("FY ",RIGHT(BT$3,4)),$DT$3:$EK$3,0))*BT643))</f>
        <v>30727.346634846443</v>
      </c>
      <c r="BU640" s="114" cm="1">
        <f t="array" aca="1" ref="BU640" ca="1">IF($I$9=1,IF(BU$4="A",BU638,BU641*BU$139*4),IF(BU$4="A",BU638,INDEX($DT$139:$EK$139,,MATCH(CONCATENATE("FY ",RIGHT(BU$3,4)),$DT$3:$EK$3,0))*BU643))</f>
        <v>30727.346634846443</v>
      </c>
      <c r="BV640" s="113" cm="1">
        <f t="array" aca="1" ref="BV640" ca="1">IF($I$9=1,IF(BV$4="A",BV638,BV641*BV$139*4),IF(BV$4="A",BV638,INDEX($DT$139:$EK$139,,MATCH(CONCATENATE("FY ",RIGHT(BV$3,4)),$DT$3:$EK$3,0))*BV643))</f>
        <v>32263.713966588763</v>
      </c>
      <c r="BW640" s="69" cm="1">
        <f t="array" aca="1" ref="BW640" ca="1">IF($I$9=1,IF(BW$4="A",BW638,BW641*BW$139*4),IF(BW$4="A",BW638,INDEX($DT$139:$EK$139,,MATCH(CONCATENATE("FY ",RIGHT(BW$3,4)),$DT$3:$EK$3,0))*BW643))</f>
        <v>32263.713966588763</v>
      </c>
      <c r="BX640" s="69" cm="1">
        <f t="array" aca="1" ref="BX640" ca="1">IF($I$9=1,IF(BX$4="A",BX638,BX641*BX$139*4),IF(BX$4="A",BX638,INDEX($DT$139:$EK$139,,MATCH(CONCATENATE("FY ",RIGHT(BX$3,4)),$DT$3:$EK$3,0))*BX643))</f>
        <v>32263.713966588763</v>
      </c>
      <c r="BY640" s="114" cm="1">
        <f t="array" aca="1" ref="BY640" ca="1">IF($I$9=1,IF(BY$4="A",BY638,BY641*BY$139*4),IF(BY$4="A",BY638,INDEX($DT$139:$EK$139,,MATCH(CONCATENATE("FY ",RIGHT(BY$3,4)),$DT$3:$EK$3,0))*BY643))</f>
        <v>32263.713966588763</v>
      </c>
      <c r="BZ640" s="113" cm="1">
        <f t="array" aca="1" ref="BZ640" ca="1">IF($I$9=1,IF(BZ$4="A",BZ638,BZ641*BZ$139*4),IF(BZ$4="A",BZ638,INDEX($DT$139:$EK$139,,MATCH(CONCATENATE("FY ",RIGHT(BZ$3,4)),$DT$3:$EK$3,0))*BZ643))</f>
        <v>33876.899664918201</v>
      </c>
      <c r="CA640" s="69" cm="1">
        <f t="array" aca="1" ref="CA640" ca="1">IF($I$9=1,IF(CA$4="A",CA638,CA641*CA$139*4),IF(CA$4="A",CA638,INDEX($DT$139:$EK$139,,MATCH(CONCATENATE("FY ",RIGHT(CA$3,4)),$DT$3:$EK$3,0))*CA643))</f>
        <v>33876.899664918201</v>
      </c>
      <c r="CB640" s="69" cm="1">
        <f t="array" aca="1" ref="CB640" ca="1">IF($I$9=1,IF(CB$4="A",CB638,CB641*CB$139*4),IF(CB$4="A",CB638,INDEX($DT$139:$EK$139,,MATCH(CONCATENATE("FY ",RIGHT(CB$3,4)),$DT$3:$EK$3,0))*CB643))</f>
        <v>33876.899664918201</v>
      </c>
      <c r="CC640" s="114" cm="1">
        <f t="array" aca="1" ref="CC640" ca="1">IF($I$9=1,IF(CC$4="A",CC638,CC641*CC$139*4),IF(CC$4="A",CC638,INDEX($DT$139:$EK$139,,MATCH(CONCATENATE("FY ",RIGHT(CC$3,4)),$DT$3:$EK$3,0))*CC643))</f>
        <v>33876.899664918201</v>
      </c>
      <c r="CD640" s="113" cm="1">
        <f t="array" aca="1" ref="CD640" ca="1">IF($I$9=1,IF(CD$4="A",CD638,CD641*CD$139*4),IF(CD$4="A",CD638,INDEX($DT$139:$EK$139,,MATCH(CONCATENATE("FY ",RIGHT(CD$3,4)),$DT$3:$EK$3,0))*CD643))</f>
        <v>35570.744648164116</v>
      </c>
      <c r="CE640" s="69" cm="1">
        <f t="array" aca="1" ref="CE640" ca="1">IF($I$9=1,IF(CE$4="A",CE638,CE641*CE$139*4),IF(CE$4="A",CE638,INDEX($DT$139:$EK$139,,MATCH(CONCATENATE("FY ",RIGHT(CE$3,4)),$DT$3:$EK$3,0))*CE643))</f>
        <v>35570.744648164116</v>
      </c>
      <c r="CF640" s="69" cm="1">
        <f t="array" aca="1" ref="CF640" ca="1">IF($I$9=1,IF(CF$4="A",CF638,CF641*CF$139*4),IF(CF$4="A",CF638,INDEX($DT$139:$EK$139,,MATCH(CONCATENATE("FY ",RIGHT(CF$3,4)),$DT$3:$EK$3,0))*CF643))</f>
        <v>35570.744648164116</v>
      </c>
      <c r="CG640" s="114" cm="1">
        <f t="array" aca="1" ref="CG640" ca="1">IF($I$9=1,IF(CG$4="A",CG638,CG641*CG$139*4),IF(CG$4="A",CG638,INDEX($DT$139:$EK$139,,MATCH(CONCATENATE("FY ",RIGHT(CG$3,4)),$DT$3:$EK$3,0))*CG643))</f>
        <v>35570.744648164116</v>
      </c>
      <c r="CH640" s="113" cm="1">
        <f t="array" aca="1" ref="CH640" ca="1">IF($I$9=1,IF(CH$4="A",CH638,CH641*CH$139*4),IF(CH$4="A",CH638,INDEX($DT$139:$EK$139,,MATCH(CONCATENATE("FY ",RIGHT(CH$3,4)),$DT$3:$EK$3,0))*CH643))</f>
        <v>37349.281880572322</v>
      </c>
      <c r="CI640" s="69" cm="1">
        <f t="array" aca="1" ref="CI640" ca="1">IF($I$9=1,IF(CI$4="A",CI638,CI641*CI$139*4),IF(CI$4="A",CI638,INDEX($DT$139:$EK$139,,MATCH(CONCATENATE("FY ",RIGHT(CI$3,4)),$DT$3:$EK$3,0))*CI643))</f>
        <v>37349.281880572322</v>
      </c>
      <c r="CJ640" s="69" cm="1">
        <f t="array" aca="1" ref="CJ640" ca="1">IF($I$9=1,IF(CJ$4="A",CJ638,CJ641*CJ$139*4),IF(CJ$4="A",CJ638,INDEX($DT$139:$EK$139,,MATCH(CONCATENATE("FY ",RIGHT(CJ$3,4)),$DT$3:$EK$3,0))*CJ643))</f>
        <v>37349.281880572322</v>
      </c>
      <c r="CK640" s="114" cm="1">
        <f t="array" aca="1" ref="CK640" ca="1">IF($I$9=1,IF(CK$4="A",CK638,CK641*CK$139*4),IF(CK$4="A",CK638,INDEX($DT$139:$EK$139,,MATCH(CONCATENATE("FY ",RIGHT(CK$3,4)),$DT$3:$EK$3,0))*CK643))</f>
        <v>37349.281880572322</v>
      </c>
      <c r="CL640" s="113" cm="1">
        <f t="array" aca="1" ref="CL640" ca="1">IF($I$9=1,IF(CL$4="A",CL638,CL641*CL$139*4),IF(CL$4="A",CL638,INDEX($DT$139:$EK$139,,MATCH(CONCATENATE("FY ",RIGHT(CL$3,4)),$DT$3:$EK$3,0))*CL643))</f>
        <v>39216.745974600941</v>
      </c>
      <c r="CM640" s="69" cm="1">
        <f t="array" aca="1" ref="CM640" ca="1">IF($I$9=1,IF(CM$4="A",CM638,CM641*CM$139*4),IF(CM$4="A",CM638,INDEX($DT$139:$EK$139,,MATCH(CONCATENATE("FY ",RIGHT(CM$3,4)),$DT$3:$EK$3,0))*CM643))</f>
        <v>39216.745974600941</v>
      </c>
      <c r="CN640" s="69" cm="1">
        <f t="array" aca="1" ref="CN640" ca="1">IF($I$9=1,IF(CN$4="A",CN638,CN641*CN$139*4),IF(CN$4="A",CN638,INDEX($DT$139:$EK$139,,MATCH(CONCATENATE("FY ",RIGHT(CN$3,4)),$DT$3:$EK$3,0))*CN643))</f>
        <v>39216.745974600941</v>
      </c>
      <c r="CO640" s="114" cm="1">
        <f t="array" aca="1" ref="CO640" ca="1">IF($I$9=1,IF(CO$4="A",CO638,CO641*CO$139*4),IF(CO$4="A",CO638,INDEX($DT$139:$EK$139,,MATCH(CONCATENATE("FY ",RIGHT(CO$3,4)),$DT$3:$EK$3,0))*CO643))</f>
        <v>39216.745974600941</v>
      </c>
      <c r="CP640" s="113" cm="1">
        <f t="array" aca="1" ref="CP640" ca="1">IF($I$9=1,IF(CP$4="A",CP638,CP641*CP$139*4),IF(CP$4="A",CP638,INDEX($DT$139:$EK$139,,MATCH(CONCATENATE("FY ",RIGHT(CP$3,4)),$DT$3:$EK$3,0))*CP643))</f>
        <v>41177.583273330987</v>
      </c>
      <c r="CQ640" s="69" cm="1">
        <f t="array" aca="1" ref="CQ640" ca="1">IF($I$9=1,IF(CQ$4="A",CQ638,CQ641*CQ$139*4),IF(CQ$4="A",CQ638,INDEX($DT$139:$EK$139,,MATCH(CONCATENATE("FY ",RIGHT(CQ$3,4)),$DT$3:$EK$3,0))*CQ643))</f>
        <v>41177.583273330987</v>
      </c>
      <c r="CR640" s="69" cm="1">
        <f t="array" aca="1" ref="CR640" ca="1">IF($I$9=1,IF(CR$4="A",CR638,CR641*CR$139*4),IF(CR$4="A",CR638,INDEX($DT$139:$EK$139,,MATCH(CONCATENATE("FY ",RIGHT(CR$3,4)),$DT$3:$EK$3,0))*CR643))</f>
        <v>41177.583273330987</v>
      </c>
      <c r="CS640" s="114" cm="1">
        <f t="array" aca="1" ref="CS640" ca="1">IF($I$9=1,IF(CS$4="A",CS638,CS641*CS$139*4),IF(CS$4="A",CS638,INDEX($DT$139:$EK$139,,MATCH(CONCATENATE("FY ",RIGHT(CS$3,4)),$DT$3:$EK$3,0))*CS643))</f>
        <v>41177.583273330987</v>
      </c>
      <c r="CT640" s="113" cm="1">
        <f t="array" aca="1" ref="CT640" ca="1">IF($I$9=1,IF(CT$4="A",CT638,CT641*CT$139*4),IF(CT$4="A",CT638,INDEX($DT$139:$EK$139,,MATCH(CONCATENATE("FY ",RIGHT(CT$3,4)),$DT$3:$EK$3,0))*CT643))</f>
        <v>43236.462436997543</v>
      </c>
      <c r="CU640" s="69" cm="1">
        <f t="array" aca="1" ref="CU640" ca="1">IF($I$9=1,IF(CU$4="A",CU638,CU641*CU$139*4),IF(CU$4="A",CU638,INDEX($DT$139:$EK$139,,MATCH(CONCATENATE("FY ",RIGHT(CU$3,4)),$DT$3:$EK$3,0))*CU643))</f>
        <v>43236.462436997543</v>
      </c>
      <c r="CV640" s="69" cm="1">
        <f t="array" aca="1" ref="CV640" ca="1">IF($I$9=1,IF(CV$4="A",CV638,CV641*CV$139*4),IF(CV$4="A",CV638,INDEX($DT$139:$EK$139,,MATCH(CONCATENATE("FY ",RIGHT(CV$3,4)),$DT$3:$EK$3,0))*CV643))</f>
        <v>43236.462436997543</v>
      </c>
      <c r="CW640" s="114" cm="1">
        <f t="array" aca="1" ref="CW640" ca="1">IF($I$9=1,IF(CW$4="A",CW638,CW641*CW$139*4),IF(CW$4="A",CW638,INDEX($DT$139:$EK$139,,MATCH(CONCATENATE("FY ",RIGHT(CW$3,4)),$DT$3:$EK$3,0))*CW643))</f>
        <v>43236.462436997543</v>
      </c>
      <c r="CX640" s="113" cm="1">
        <f t="array" aca="1" ref="CX640" ca="1">IF($I$9=1,IF(CX$4="A",CX638,CX641*CX$139*4),IF(CX$4="A",CX638,INDEX($DT$139:$EK$139,,MATCH(CONCATENATE("FY ",RIGHT(CX$3,4)),$DT$3:$EK$3,0))*CX643))</f>
        <v>45398.285558847412</v>
      </c>
      <c r="CY640" s="69" cm="1">
        <f t="array" aca="1" ref="CY640" ca="1">IF($I$9=1,IF(CY$4="A",CY638,CY641*CY$139*4),IF(CY$4="A",CY638,INDEX($DT$139:$EK$139,,MATCH(CONCATENATE("FY ",RIGHT(CY$3,4)),$DT$3:$EK$3,0))*CY643))</f>
        <v>45398.285558847412</v>
      </c>
      <c r="CZ640" s="69" cm="1">
        <f t="array" aca="1" ref="CZ640" ca="1">IF($I$9=1,IF(CZ$4="A",CZ638,CZ641*CZ$139*4),IF(CZ$4="A",CZ638,INDEX($DT$139:$EK$139,,MATCH(CONCATENATE("FY ",RIGHT(CZ$3,4)),$DT$3:$EK$3,0))*CZ643))</f>
        <v>45398.285558847412</v>
      </c>
      <c r="DA640" s="114" cm="1">
        <f t="array" aca="1" ref="DA640" ca="1">IF($I$9=1,IF(DA$4="A",DA638,DA641*DA$139*4),IF(DA$4="A",DA638,INDEX($DT$139:$EK$139,,MATCH(CONCATENATE("FY ",RIGHT(DA$3,4)),$DT$3:$EK$3,0))*DA643))</f>
        <v>45398.285558847412</v>
      </c>
      <c r="DB640" s="113" cm="1">
        <f t="array" aca="1" ref="DB640" ca="1">IF($I$9=1,IF(DB$4="A",DB638,DB641*DB$139*4),IF(DB$4="A",DB638,INDEX($DT$139:$EK$139,,MATCH(CONCATENATE("FY ",RIGHT(DB$3,4)),$DT$3:$EK$3,0))*DB643))</f>
        <v>47668.19983678979</v>
      </c>
      <c r="DC640" s="69" cm="1">
        <f t="array" aca="1" ref="DC640" ca="1">IF($I$9=1,IF(DC$4="A",DC638,DC641*DC$139*4),IF(DC$4="A",DC638,INDEX($DT$139:$EK$139,,MATCH(CONCATENATE("FY ",RIGHT(DC$3,4)),$DT$3:$EK$3,0))*DC643))</f>
        <v>47668.19983678979</v>
      </c>
      <c r="DD640" s="69" cm="1">
        <f t="array" aca="1" ref="DD640" ca="1">IF($I$9=1,IF(DD$4="A",DD638,DD641*DD$139*4),IF(DD$4="A",DD638,INDEX($DT$139:$EK$139,,MATCH(CONCATENATE("FY ",RIGHT(DD$3,4)),$DT$3:$EK$3,0))*DD643))</f>
        <v>47668.19983678979</v>
      </c>
      <c r="DE640" s="114" cm="1">
        <f t="array" aca="1" ref="DE640" ca="1">IF($I$9=1,IF(DE$4="A",DE638,DE641*DE$139*4),IF(DE$4="A",DE638,INDEX($DT$139:$EK$139,,MATCH(CONCATENATE("FY ",RIGHT(DE$3,4)),$DT$3:$EK$3,0))*DE643))</f>
        <v>47668.19983678979</v>
      </c>
      <c r="DF640" s="113" cm="1">
        <f t="array" aca="1" ref="DF640" ca="1">IF($I$9=1,IF(DF$4="A",DF638,DF641*DF$139*4),IF(DF$4="A",DF638,INDEX($DT$139:$EK$139,,MATCH(CONCATENATE("FY ",RIGHT(DF$3,4)),$DT$3:$EK$3,0))*DF643))</f>
        <v>50051.609828629284</v>
      </c>
      <c r="DG640" s="69" cm="1">
        <f t="array" aca="1" ref="DG640" ca="1">IF($I$9=1,IF(DG$4="A",DG638,DG641*DG$139*4),IF(DG$4="A",DG638,INDEX($DT$139:$EK$139,,MATCH(CONCATENATE("FY ",RIGHT(DG$3,4)),$DT$3:$EK$3,0))*DG643))</f>
        <v>50051.609828629284</v>
      </c>
      <c r="DH640" s="69" cm="1">
        <f t="array" aca="1" ref="DH640" ca="1">IF($I$9=1,IF(DH$4="A",DH638,DH641*DH$139*4),IF(DH$4="A",DH638,INDEX($DT$139:$EK$139,,MATCH(CONCATENATE("FY ",RIGHT(DH$3,4)),$DT$3:$EK$3,0))*DH643))</f>
        <v>50051.609828629284</v>
      </c>
      <c r="DI640" s="114" cm="1">
        <f t="array" aca="1" ref="DI640" ca="1">IF($I$9=1,IF(DI$4="A",DI638,DI641*DI$139*4),IF(DI$4="A",DI638,INDEX($DT$139:$EK$139,,MATCH(CONCATENATE("FY ",RIGHT(DI$3,4)),$DT$3:$EK$3,0))*DI643))</f>
        <v>50051.609828629284</v>
      </c>
      <c r="DK640" s="69">
        <f t="shared" ref="DK640:EK640" ca="1" si="936">SUM(OFFSET($E640,,MATCH(DK$3,$F$5:$DI$5,0)+3,,1))</f>
        <v>0</v>
      </c>
      <c r="DL640" s="69">
        <f t="shared" ca="1" si="936"/>
        <v>0</v>
      </c>
      <c r="DM640" s="69">
        <f t="shared" ca="1" si="936"/>
        <v>0</v>
      </c>
      <c r="DN640" s="69">
        <f t="shared" ca="1" si="936"/>
        <v>0</v>
      </c>
      <c r="DO640" s="69">
        <f t="shared" ca="1" si="936"/>
        <v>0</v>
      </c>
      <c r="DP640" s="69">
        <f t="shared" ca="1" si="936"/>
        <v>0</v>
      </c>
      <c r="DQ640" s="69">
        <f t="shared" ca="1" si="936"/>
        <v>0</v>
      </c>
      <c r="DR640" s="69">
        <f t="shared" ca="1" si="936"/>
        <v>0</v>
      </c>
      <c r="DS640" s="69">
        <f t="shared" ca="1" si="936"/>
        <v>3123</v>
      </c>
      <c r="DT640" s="69">
        <f t="shared" ca="1" si="936"/>
        <v>5394</v>
      </c>
      <c r="DU640" s="69">
        <f t="shared" ca="1" si="936"/>
        <v>11447.385595749809</v>
      </c>
      <c r="DV640" s="69">
        <f t="shared" ca="1" si="936"/>
        <v>17538.81967648823</v>
      </c>
      <c r="DW640" s="69">
        <f t="shared" ca="1" si="936"/>
        <v>21269.296145692129</v>
      </c>
      <c r="DX640" s="69">
        <f t="shared" ca="1" si="936"/>
        <v>24411.194237766682</v>
      </c>
      <c r="DY640" s="69">
        <f t="shared" ca="1" si="936"/>
        <v>27096.425603921023</v>
      </c>
      <c r="DZ640" s="69">
        <f t="shared" ca="1" si="936"/>
        <v>29264.139652234702</v>
      </c>
      <c r="EA640" s="69">
        <f t="shared" ca="1" si="936"/>
        <v>30727.346634846443</v>
      </c>
      <c r="EB640" s="69">
        <f t="shared" ca="1" si="936"/>
        <v>32263.713966588763</v>
      </c>
      <c r="EC640" s="69">
        <f t="shared" ca="1" si="936"/>
        <v>33876.899664918201</v>
      </c>
      <c r="ED640" s="69">
        <f t="shared" ca="1" si="936"/>
        <v>35570.744648164116</v>
      </c>
      <c r="EE640" s="69">
        <f t="shared" ca="1" si="936"/>
        <v>37349.281880572322</v>
      </c>
      <c r="EF640" s="69">
        <f t="shared" ca="1" si="936"/>
        <v>39216.745974600941</v>
      </c>
      <c r="EG640" s="69">
        <f t="shared" ca="1" si="936"/>
        <v>41177.583273330987</v>
      </c>
      <c r="EH640" s="69">
        <f t="shared" ca="1" si="936"/>
        <v>43236.462436997543</v>
      </c>
      <c r="EI640" s="69">
        <f t="shared" ca="1" si="936"/>
        <v>45398.285558847412</v>
      </c>
      <c r="EJ640" s="69">
        <f t="shared" ca="1" si="936"/>
        <v>47668.19983678979</v>
      </c>
      <c r="EK640" s="69">
        <f t="shared" ca="1" si="936"/>
        <v>50051.609828629284</v>
      </c>
    </row>
    <row r="641" spans="1:141" outlineLevel="2" x14ac:dyDescent="0.25">
      <c r="A641" s="90"/>
      <c r="B641" s="90"/>
      <c r="C641" s="90"/>
      <c r="D641" s="90"/>
      <c r="E641" t="s">
        <v>352</v>
      </c>
      <c r="F641" s="100"/>
      <c r="I641" s="101"/>
      <c r="J641" s="100"/>
      <c r="M641" s="101"/>
      <c r="N641" s="100"/>
      <c r="Q641" s="101"/>
      <c r="R641" s="100"/>
      <c r="U641" s="101"/>
      <c r="V641" s="100"/>
      <c r="Y641" s="101"/>
      <c r="Z641" s="100"/>
      <c r="AC641" s="101"/>
      <c r="AD641" s="100"/>
      <c r="AG641" s="101"/>
      <c r="AH641" s="100"/>
      <c r="AK641" s="101"/>
      <c r="AL641" s="100"/>
      <c r="AO641" s="101"/>
      <c r="AP641" s="102" t="str">
        <f t="shared" ref="AP641:BU641" ca="1" si="937">IF(AP$4="A","",AP643)</f>
        <v/>
      </c>
      <c r="AQ641" s="103" t="str">
        <f t="shared" ca="1" si="937"/>
        <v/>
      </c>
      <c r="AR641" s="103" t="str">
        <f t="shared" ca="1" si="937"/>
        <v/>
      </c>
      <c r="AS641" s="104" t="str">
        <f t="shared" ca="1" si="937"/>
        <v/>
      </c>
      <c r="AT641" s="102" t="str">
        <f t="shared" ca="1" si="937"/>
        <v/>
      </c>
      <c r="AU641" s="103" t="str">
        <f t="shared" ca="1" si="937"/>
        <v/>
      </c>
      <c r="AV641" s="103" t="str">
        <f t="shared" ca="1" si="937"/>
        <v/>
      </c>
      <c r="AW641" s="104">
        <f t="shared" ca="1" si="937"/>
        <v>8.8539443879058474E-2</v>
      </c>
      <c r="AX641" s="102">
        <f t="shared" ca="1" si="937"/>
        <v>8.8539443879058474E-2</v>
      </c>
      <c r="AY641" s="103">
        <f t="shared" ca="1" si="937"/>
        <v>8.8539443879058474E-2</v>
      </c>
      <c r="AZ641" s="103">
        <f t="shared" ca="1" si="937"/>
        <v>8.8539443879058474E-2</v>
      </c>
      <c r="BA641" s="104">
        <f t="shared" ca="1" si="937"/>
        <v>8.8539443879058474E-2</v>
      </c>
      <c r="BB641" s="102">
        <f t="shared" ca="1" si="937"/>
        <v>8.8539443879058474E-2</v>
      </c>
      <c r="BC641" s="103">
        <f t="shared" ca="1" si="937"/>
        <v>8.8539443879058474E-2</v>
      </c>
      <c r="BD641" s="103">
        <f t="shared" ca="1" si="937"/>
        <v>8.8539443879058474E-2</v>
      </c>
      <c r="BE641" s="104">
        <f t="shared" ca="1" si="937"/>
        <v>8.8539443879058474E-2</v>
      </c>
      <c r="BF641" s="102">
        <f t="shared" ca="1" si="937"/>
        <v>8.8539443879058474E-2</v>
      </c>
      <c r="BG641" s="103">
        <f t="shared" ca="1" si="937"/>
        <v>8.8539443879058474E-2</v>
      </c>
      <c r="BH641" s="103">
        <f t="shared" ca="1" si="937"/>
        <v>8.8539443879058474E-2</v>
      </c>
      <c r="BI641" s="104">
        <f t="shared" ca="1" si="937"/>
        <v>8.8539443879058474E-2</v>
      </c>
      <c r="BJ641" s="102">
        <f t="shared" ca="1" si="937"/>
        <v>8.8539443879058474E-2</v>
      </c>
      <c r="BK641" s="103">
        <f t="shared" ca="1" si="937"/>
        <v>8.8539443879058474E-2</v>
      </c>
      <c r="BL641" s="103">
        <f t="shared" ca="1" si="937"/>
        <v>8.8539443879058474E-2</v>
      </c>
      <c r="BM641" s="104">
        <f t="shared" ca="1" si="937"/>
        <v>8.8539443879058474E-2</v>
      </c>
      <c r="BN641" s="102">
        <f t="shared" ca="1" si="937"/>
        <v>8.8539443879058474E-2</v>
      </c>
      <c r="BO641" s="103">
        <f t="shared" ca="1" si="937"/>
        <v>8.8539443879058474E-2</v>
      </c>
      <c r="BP641" s="103">
        <f t="shared" ca="1" si="937"/>
        <v>8.8539443879058474E-2</v>
      </c>
      <c r="BQ641" s="104">
        <f t="shared" ca="1" si="937"/>
        <v>8.8539443879058474E-2</v>
      </c>
      <c r="BR641" s="102">
        <f t="shared" ca="1" si="937"/>
        <v>8.8539443879058474E-2</v>
      </c>
      <c r="BS641" s="103">
        <f t="shared" ca="1" si="937"/>
        <v>8.8539443879058474E-2</v>
      </c>
      <c r="BT641" s="103">
        <f t="shared" ca="1" si="937"/>
        <v>8.8539443879058474E-2</v>
      </c>
      <c r="BU641" s="104">
        <f t="shared" ca="1" si="937"/>
        <v>8.8539443879058474E-2</v>
      </c>
      <c r="BV641" s="102">
        <f t="shared" ref="BV641:DA641" ca="1" si="938">IF(BV$4="A","",BV643)</f>
        <v>8.8539443879058474E-2</v>
      </c>
      <c r="BW641" s="103">
        <f t="shared" ca="1" si="938"/>
        <v>8.8539443879058474E-2</v>
      </c>
      <c r="BX641" s="103">
        <f t="shared" ca="1" si="938"/>
        <v>8.8539443879058474E-2</v>
      </c>
      <c r="BY641" s="104">
        <f t="shared" ca="1" si="938"/>
        <v>8.8539443879058474E-2</v>
      </c>
      <c r="BZ641" s="102">
        <f t="shared" ca="1" si="938"/>
        <v>8.8539443879058474E-2</v>
      </c>
      <c r="CA641" s="103">
        <f t="shared" ca="1" si="938"/>
        <v>8.8539443879058474E-2</v>
      </c>
      <c r="CB641" s="103">
        <f t="shared" ca="1" si="938"/>
        <v>8.8539443879058474E-2</v>
      </c>
      <c r="CC641" s="104">
        <f t="shared" ca="1" si="938"/>
        <v>8.8539443879058474E-2</v>
      </c>
      <c r="CD641" s="102">
        <f t="shared" ca="1" si="938"/>
        <v>8.8539443879058474E-2</v>
      </c>
      <c r="CE641" s="103">
        <f t="shared" ca="1" si="938"/>
        <v>8.8539443879058474E-2</v>
      </c>
      <c r="CF641" s="103">
        <f t="shared" ca="1" si="938"/>
        <v>8.8539443879058474E-2</v>
      </c>
      <c r="CG641" s="104">
        <f t="shared" ca="1" si="938"/>
        <v>8.8539443879058474E-2</v>
      </c>
      <c r="CH641" s="102">
        <f t="shared" ca="1" si="938"/>
        <v>8.8539443879058474E-2</v>
      </c>
      <c r="CI641" s="103">
        <f t="shared" ca="1" si="938"/>
        <v>8.8539443879058474E-2</v>
      </c>
      <c r="CJ641" s="103">
        <f t="shared" ca="1" si="938"/>
        <v>8.8539443879058474E-2</v>
      </c>
      <c r="CK641" s="104">
        <f t="shared" ca="1" si="938"/>
        <v>8.8539443879058474E-2</v>
      </c>
      <c r="CL641" s="102">
        <f t="shared" ca="1" si="938"/>
        <v>8.8539443879058474E-2</v>
      </c>
      <c r="CM641" s="103">
        <f t="shared" ca="1" si="938"/>
        <v>8.8539443879058474E-2</v>
      </c>
      <c r="CN641" s="103">
        <f t="shared" ca="1" si="938"/>
        <v>8.8539443879058474E-2</v>
      </c>
      <c r="CO641" s="104">
        <f t="shared" ca="1" si="938"/>
        <v>8.8539443879058474E-2</v>
      </c>
      <c r="CP641" s="102">
        <f t="shared" ca="1" si="938"/>
        <v>8.8539443879058474E-2</v>
      </c>
      <c r="CQ641" s="103">
        <f t="shared" ca="1" si="938"/>
        <v>8.8539443879058474E-2</v>
      </c>
      <c r="CR641" s="103">
        <f t="shared" ca="1" si="938"/>
        <v>8.8539443879058474E-2</v>
      </c>
      <c r="CS641" s="104">
        <f t="shared" ca="1" si="938"/>
        <v>8.8539443879058474E-2</v>
      </c>
      <c r="CT641" s="102">
        <f t="shared" ca="1" si="938"/>
        <v>8.8539443879058474E-2</v>
      </c>
      <c r="CU641" s="103">
        <f t="shared" ca="1" si="938"/>
        <v>8.8539443879058474E-2</v>
      </c>
      <c r="CV641" s="103">
        <f t="shared" ca="1" si="938"/>
        <v>8.8539443879058474E-2</v>
      </c>
      <c r="CW641" s="104">
        <f t="shared" ca="1" si="938"/>
        <v>8.8539443879058474E-2</v>
      </c>
      <c r="CX641" s="102">
        <f t="shared" ca="1" si="938"/>
        <v>8.8539443879058474E-2</v>
      </c>
      <c r="CY641" s="103">
        <f t="shared" ca="1" si="938"/>
        <v>8.8539443879058474E-2</v>
      </c>
      <c r="CZ641" s="103">
        <f t="shared" ca="1" si="938"/>
        <v>8.8539443879058474E-2</v>
      </c>
      <c r="DA641" s="104">
        <f t="shared" ca="1" si="938"/>
        <v>8.8539443879058474E-2</v>
      </c>
      <c r="DB641" s="102">
        <f t="shared" ref="DB641:DI641" ca="1" si="939">IF(DB$4="A","",DB643)</f>
        <v>8.8539443879058474E-2</v>
      </c>
      <c r="DC641" s="103">
        <f t="shared" ca="1" si="939"/>
        <v>8.8539443879058474E-2</v>
      </c>
      <c r="DD641" s="103">
        <f t="shared" ca="1" si="939"/>
        <v>8.8539443879058474E-2</v>
      </c>
      <c r="DE641" s="104">
        <f t="shared" ca="1" si="939"/>
        <v>8.8539443879058474E-2</v>
      </c>
      <c r="DF641" s="102">
        <f t="shared" ca="1" si="939"/>
        <v>8.8539443879058474E-2</v>
      </c>
      <c r="DG641" s="103">
        <f t="shared" ca="1" si="939"/>
        <v>8.8539443879058474E-2</v>
      </c>
      <c r="DH641" s="103">
        <f t="shared" ca="1" si="939"/>
        <v>8.8539443879058474E-2</v>
      </c>
      <c r="DI641" s="104">
        <f t="shared" ca="1" si="939"/>
        <v>8.8539443879058474E-2</v>
      </c>
      <c r="DT641" s="103">
        <f t="shared" ref="DT641:EK641" ca="1" si="940">IF(ISERROR(DT640/DT$139),"",DT640/DT$139)</f>
        <v>8.8539443879058474E-2</v>
      </c>
      <c r="DU641" s="103">
        <f t="shared" ca="1" si="940"/>
        <v>8.8539443879058474E-2</v>
      </c>
      <c r="DV641" s="103">
        <f t="shared" ca="1" si="940"/>
        <v>8.8539443879058488E-2</v>
      </c>
      <c r="DW641" s="103">
        <f t="shared" ca="1" si="940"/>
        <v>8.8539443879058474E-2</v>
      </c>
      <c r="DX641" s="103">
        <f t="shared" ca="1" si="940"/>
        <v>8.8539443879058474E-2</v>
      </c>
      <c r="DY641" s="103">
        <f t="shared" ca="1" si="940"/>
        <v>8.8539443879058474E-2</v>
      </c>
      <c r="DZ641" s="103">
        <f t="shared" ca="1" si="940"/>
        <v>8.8539443879058474E-2</v>
      </c>
      <c r="EA641" s="103">
        <f t="shared" ca="1" si="940"/>
        <v>8.8539443879058474E-2</v>
      </c>
      <c r="EB641" s="103">
        <f t="shared" ca="1" si="940"/>
        <v>8.8539443879058474E-2</v>
      </c>
      <c r="EC641" s="103">
        <f t="shared" ca="1" si="940"/>
        <v>8.8539443879058474E-2</v>
      </c>
      <c r="ED641" s="103">
        <f t="shared" ca="1" si="940"/>
        <v>8.8539443879058488E-2</v>
      </c>
      <c r="EE641" s="103">
        <f t="shared" ca="1" si="940"/>
        <v>8.8539443879058474E-2</v>
      </c>
      <c r="EF641" s="103">
        <f t="shared" ca="1" si="940"/>
        <v>8.8539443879058474E-2</v>
      </c>
      <c r="EG641" s="103">
        <f t="shared" ca="1" si="940"/>
        <v>8.8539443879058474E-2</v>
      </c>
      <c r="EH641" s="103">
        <f t="shared" ca="1" si="940"/>
        <v>8.8539443879058474E-2</v>
      </c>
      <c r="EI641" s="103">
        <f t="shared" ca="1" si="940"/>
        <v>8.8539443879058474E-2</v>
      </c>
      <c r="EJ641" s="103">
        <f t="shared" ca="1" si="940"/>
        <v>8.8539443879058474E-2</v>
      </c>
      <c r="EK641" s="103">
        <f t="shared" ca="1" si="940"/>
        <v>8.8539443879058474E-2</v>
      </c>
    </row>
    <row r="642" spans="1:141" outlineLevel="2" x14ac:dyDescent="0.25">
      <c r="A642" s="90"/>
      <c r="B642" s="90"/>
      <c r="C642" s="90"/>
      <c r="D642" s="90"/>
      <c r="F642" s="100"/>
      <c r="I642" s="101"/>
      <c r="J642" s="100"/>
      <c r="M642" s="101"/>
      <c r="N642" s="100"/>
      <c r="Q642" s="101"/>
      <c r="R642" s="100"/>
      <c r="U642" s="101"/>
      <c r="V642" s="100"/>
      <c r="Y642" s="101"/>
      <c r="Z642" s="100"/>
      <c r="AC642" s="101"/>
      <c r="AD642" s="100"/>
      <c r="AG642" s="101"/>
      <c r="AH642" s="100"/>
      <c r="AK642" s="101"/>
      <c r="AL642" s="100"/>
      <c r="AO642" s="101"/>
      <c r="AP642" s="102"/>
      <c r="AQ642" s="103"/>
      <c r="AR642" s="103"/>
      <c r="AS642" s="104"/>
      <c r="AT642" s="102"/>
      <c r="AU642" s="103"/>
      <c r="AV642" s="103"/>
      <c r="AW642" s="104"/>
      <c r="AX642" s="102"/>
      <c r="AY642" s="103"/>
      <c r="AZ642" s="103"/>
      <c r="BA642" s="104"/>
      <c r="BB642" s="102"/>
      <c r="BC642" s="103"/>
      <c r="BD642" s="103"/>
      <c r="BE642" s="104"/>
      <c r="BF642" s="102"/>
      <c r="BG642" s="103"/>
      <c r="BH642" s="103"/>
      <c r="BI642" s="104"/>
      <c r="BJ642" s="102"/>
      <c r="BK642" s="103"/>
      <c r="BL642" s="103"/>
      <c r="BM642" s="104"/>
      <c r="BN642" s="102"/>
      <c r="BO642" s="103"/>
      <c r="BP642" s="103"/>
      <c r="BQ642" s="104"/>
      <c r="BR642" s="102"/>
      <c r="BS642" s="103"/>
      <c r="BT642" s="103"/>
      <c r="BU642" s="104"/>
      <c r="BV642" s="102"/>
      <c r="BW642" s="103"/>
      <c r="BX642" s="103"/>
      <c r="BY642" s="104"/>
      <c r="BZ642" s="102"/>
      <c r="CA642" s="103"/>
      <c r="CB642" s="103"/>
      <c r="CC642" s="104"/>
      <c r="CD642" s="102"/>
      <c r="CE642" s="103"/>
      <c r="CF642" s="103"/>
      <c r="CG642" s="104"/>
      <c r="CH642" s="102"/>
      <c r="CI642" s="103"/>
      <c r="CJ642" s="103"/>
      <c r="CK642" s="104"/>
      <c r="CL642" s="102"/>
      <c r="CM642" s="103"/>
      <c r="CN642" s="103"/>
      <c r="CO642" s="104"/>
      <c r="CP642" s="102"/>
      <c r="CQ642" s="103"/>
      <c r="CR642" s="103"/>
      <c r="CS642" s="104"/>
      <c r="CT642" s="102"/>
      <c r="CU642" s="103"/>
      <c r="CV642" s="103"/>
      <c r="CW642" s="104"/>
      <c r="CX642" s="102"/>
      <c r="CY642" s="103"/>
      <c r="CZ642" s="103"/>
      <c r="DA642" s="104"/>
      <c r="DB642" s="102"/>
      <c r="DC642" s="103"/>
      <c r="DD642" s="103"/>
      <c r="DE642" s="104"/>
      <c r="DF642" s="102"/>
      <c r="DG642" s="103"/>
      <c r="DH642" s="103"/>
      <c r="DI642" s="104"/>
    </row>
    <row r="643" spans="1:141" outlineLevel="2" x14ac:dyDescent="0.25">
      <c r="A643" s="90"/>
      <c r="B643" s="90"/>
      <c r="C643" s="90"/>
      <c r="D643" s="90"/>
      <c r="E643" s="36" t="str">
        <f>CONCATENATE(E641," selected driver: ",$J$8," (",$J$9,")")</f>
        <v>% revenue (annualized) selected driver: Default (Annual)</v>
      </c>
      <c r="F643" s="100"/>
      <c r="I643" s="101"/>
      <c r="J643" s="100"/>
      <c r="M643" s="101"/>
      <c r="N643" s="100"/>
      <c r="Q643" s="101"/>
      <c r="R643" s="100"/>
      <c r="U643" s="101"/>
      <c r="V643" s="100"/>
      <c r="Y643" s="101"/>
      <c r="Z643" s="100"/>
      <c r="AC643" s="101"/>
      <c r="AD643" s="100"/>
      <c r="AG643" s="101"/>
      <c r="AH643" s="100"/>
      <c r="AK643" s="101"/>
      <c r="AL643" s="100"/>
      <c r="AO643" s="101"/>
      <c r="AP643" s="126" cm="1">
        <f t="array" ref="AP643">IF($I$9=1,AP645,INDEX($DT645:$EK645,,MATCH(CONCATENATE("FY ",RIGHT(AP$3,4)),$DT$3:$EK$3,0)))</f>
        <v>0</v>
      </c>
      <c r="AQ643" s="127" cm="1">
        <f t="array" ref="AQ643">IF($I$9=1,AQ645,INDEX($DT645:$EK645,,MATCH(CONCATENATE("FY ",RIGHT(AQ$3,4)),$DT$3:$EK$3,0)))</f>
        <v>0</v>
      </c>
      <c r="AR643" s="127" cm="1">
        <f t="array" ref="AR643">IF($I$9=1,AR645,INDEX($DT645:$EK645,,MATCH(CONCATENATE("FY ",RIGHT(AR$3,4)),$DT$3:$EK$3,0)))</f>
        <v>0</v>
      </c>
      <c r="AS643" s="128" cm="1">
        <f t="array" ref="AS643">IF($I$9=1,AS645,INDEX($DT645:$EK645,,MATCH(CONCATENATE("FY ",RIGHT(AS$3,4)),$DT$3:$EK$3,0)))</f>
        <v>0</v>
      </c>
      <c r="AT643" s="126" cm="1">
        <f t="array" aca="1" ref="AT643" ca="1">IF($I$9=1,AT645,INDEX($DT645:$EK645,,MATCH(CONCATENATE("FY ",RIGHT(AT$3,4)),$DT$3:$EK$3,0)))</f>
        <v>8.8539443879058474E-2</v>
      </c>
      <c r="AU643" s="127" cm="1">
        <f t="array" aca="1" ref="AU643" ca="1">IF($I$9=1,AU645,INDEX($DT645:$EK645,,MATCH(CONCATENATE("FY ",RIGHT(AU$3,4)),$DT$3:$EK$3,0)))</f>
        <v>8.8539443879058474E-2</v>
      </c>
      <c r="AV643" s="127" cm="1">
        <f t="array" aca="1" ref="AV643" ca="1">IF($I$9=1,AV645,INDEX($DT645:$EK645,,MATCH(CONCATENATE("FY ",RIGHT(AV$3,4)),$DT$3:$EK$3,0)))</f>
        <v>8.8539443879058474E-2</v>
      </c>
      <c r="AW643" s="128" cm="1">
        <f t="array" aca="1" ref="AW643" ca="1">IF($I$9=1,AW645,INDEX($DT645:$EK645,,MATCH(CONCATENATE("FY ",RIGHT(AW$3,4)),$DT$3:$EK$3,0)))</f>
        <v>8.8539443879058474E-2</v>
      </c>
      <c r="AX643" s="126" cm="1">
        <f t="array" aca="1" ref="AX643" ca="1">IF($I$9=1,AX645,INDEX($DT645:$EK645,,MATCH(CONCATENATE("FY ",RIGHT(AX$3,4)),$DT$3:$EK$3,0)))</f>
        <v>8.8539443879058474E-2</v>
      </c>
      <c r="AY643" s="127" cm="1">
        <f t="array" aca="1" ref="AY643" ca="1">IF($I$9=1,AY645,INDEX($DT645:$EK645,,MATCH(CONCATENATE("FY ",RIGHT(AY$3,4)),$DT$3:$EK$3,0)))</f>
        <v>8.8539443879058474E-2</v>
      </c>
      <c r="AZ643" s="127" cm="1">
        <f t="array" aca="1" ref="AZ643" ca="1">IF($I$9=1,AZ645,INDEX($DT645:$EK645,,MATCH(CONCATENATE("FY ",RIGHT(AZ$3,4)),$DT$3:$EK$3,0)))</f>
        <v>8.8539443879058474E-2</v>
      </c>
      <c r="BA643" s="128" cm="1">
        <f t="array" aca="1" ref="BA643" ca="1">IF($I$9=1,BA645,INDEX($DT645:$EK645,,MATCH(CONCATENATE("FY ",RIGHT(BA$3,4)),$DT$3:$EK$3,0)))</f>
        <v>8.8539443879058474E-2</v>
      </c>
      <c r="BB643" s="126" cm="1">
        <f t="array" aca="1" ref="BB643" ca="1">IF($I$9=1,BB645,INDEX($DT645:$EK645,,MATCH(CONCATENATE("FY ",RIGHT(BB$3,4)),$DT$3:$EK$3,0)))</f>
        <v>8.8539443879058474E-2</v>
      </c>
      <c r="BC643" s="127" cm="1">
        <f t="array" aca="1" ref="BC643" ca="1">IF($I$9=1,BC645,INDEX($DT645:$EK645,,MATCH(CONCATENATE("FY ",RIGHT(BC$3,4)),$DT$3:$EK$3,0)))</f>
        <v>8.8539443879058474E-2</v>
      </c>
      <c r="BD643" s="127" cm="1">
        <f t="array" aca="1" ref="BD643" ca="1">IF($I$9=1,BD645,INDEX($DT645:$EK645,,MATCH(CONCATENATE("FY ",RIGHT(BD$3,4)),$DT$3:$EK$3,0)))</f>
        <v>8.8539443879058474E-2</v>
      </c>
      <c r="BE643" s="128" cm="1">
        <f t="array" aca="1" ref="BE643" ca="1">IF($I$9=1,BE645,INDEX($DT645:$EK645,,MATCH(CONCATENATE("FY ",RIGHT(BE$3,4)),$DT$3:$EK$3,0)))</f>
        <v>8.8539443879058474E-2</v>
      </c>
      <c r="BF643" s="126" cm="1">
        <f t="array" aca="1" ref="BF643" ca="1">IF($I$9=1,BF645,INDEX($DT645:$EK645,,MATCH(CONCATENATE("FY ",RIGHT(BF$3,4)),$DT$3:$EK$3,0)))</f>
        <v>8.8539443879058474E-2</v>
      </c>
      <c r="BG643" s="127" cm="1">
        <f t="array" aca="1" ref="BG643" ca="1">IF($I$9=1,BG645,INDEX($DT645:$EK645,,MATCH(CONCATENATE("FY ",RIGHT(BG$3,4)),$DT$3:$EK$3,0)))</f>
        <v>8.8539443879058474E-2</v>
      </c>
      <c r="BH643" s="127" cm="1">
        <f t="array" aca="1" ref="BH643" ca="1">IF($I$9=1,BH645,INDEX($DT645:$EK645,,MATCH(CONCATENATE("FY ",RIGHT(BH$3,4)),$DT$3:$EK$3,0)))</f>
        <v>8.8539443879058474E-2</v>
      </c>
      <c r="BI643" s="128" cm="1">
        <f t="array" aca="1" ref="BI643" ca="1">IF($I$9=1,BI645,INDEX($DT645:$EK645,,MATCH(CONCATENATE("FY ",RIGHT(BI$3,4)),$DT$3:$EK$3,0)))</f>
        <v>8.8539443879058474E-2</v>
      </c>
      <c r="BJ643" s="126" cm="1">
        <f t="array" aca="1" ref="BJ643" ca="1">IF($I$9=1,BJ645,INDEX($DT645:$EK645,,MATCH(CONCATENATE("FY ",RIGHT(BJ$3,4)),$DT$3:$EK$3,0)))</f>
        <v>8.8539443879058474E-2</v>
      </c>
      <c r="BK643" s="127" cm="1">
        <f t="array" aca="1" ref="BK643" ca="1">IF($I$9=1,BK645,INDEX($DT645:$EK645,,MATCH(CONCATENATE("FY ",RIGHT(BK$3,4)),$DT$3:$EK$3,0)))</f>
        <v>8.8539443879058474E-2</v>
      </c>
      <c r="BL643" s="127" cm="1">
        <f t="array" aca="1" ref="BL643" ca="1">IF($I$9=1,BL645,INDEX($DT645:$EK645,,MATCH(CONCATENATE("FY ",RIGHT(BL$3,4)),$DT$3:$EK$3,0)))</f>
        <v>8.8539443879058474E-2</v>
      </c>
      <c r="BM643" s="128" cm="1">
        <f t="array" aca="1" ref="BM643" ca="1">IF($I$9=1,BM645,INDEX($DT645:$EK645,,MATCH(CONCATENATE("FY ",RIGHT(BM$3,4)),$DT$3:$EK$3,0)))</f>
        <v>8.8539443879058474E-2</v>
      </c>
      <c r="BN643" s="126" cm="1">
        <f t="array" aca="1" ref="BN643" ca="1">IF($I$9=1,BN645,INDEX($DT645:$EK645,,MATCH(CONCATENATE("FY ",RIGHT(BN$3,4)),$DT$3:$EK$3,0)))</f>
        <v>8.8539443879058474E-2</v>
      </c>
      <c r="BO643" s="127" cm="1">
        <f t="array" aca="1" ref="BO643" ca="1">IF($I$9=1,BO645,INDEX($DT645:$EK645,,MATCH(CONCATENATE("FY ",RIGHT(BO$3,4)),$DT$3:$EK$3,0)))</f>
        <v>8.8539443879058474E-2</v>
      </c>
      <c r="BP643" s="127" cm="1">
        <f t="array" aca="1" ref="BP643" ca="1">IF($I$9=1,BP645,INDEX($DT645:$EK645,,MATCH(CONCATENATE("FY ",RIGHT(BP$3,4)),$DT$3:$EK$3,0)))</f>
        <v>8.8539443879058474E-2</v>
      </c>
      <c r="BQ643" s="128" cm="1">
        <f t="array" aca="1" ref="BQ643" ca="1">IF($I$9=1,BQ645,INDEX($DT645:$EK645,,MATCH(CONCATENATE("FY ",RIGHT(BQ$3,4)),$DT$3:$EK$3,0)))</f>
        <v>8.8539443879058474E-2</v>
      </c>
      <c r="BR643" s="126" cm="1">
        <f t="array" aca="1" ref="BR643" ca="1">IF($I$9=1,BR645,INDEX($DT645:$EK645,,MATCH(CONCATENATE("FY ",RIGHT(BR$3,4)),$DT$3:$EK$3,0)))</f>
        <v>8.8539443879058474E-2</v>
      </c>
      <c r="BS643" s="127" cm="1">
        <f t="array" aca="1" ref="BS643" ca="1">IF($I$9=1,BS645,INDEX($DT645:$EK645,,MATCH(CONCATENATE("FY ",RIGHT(BS$3,4)),$DT$3:$EK$3,0)))</f>
        <v>8.8539443879058474E-2</v>
      </c>
      <c r="BT643" s="127" cm="1">
        <f t="array" aca="1" ref="BT643" ca="1">IF($I$9=1,BT645,INDEX($DT645:$EK645,,MATCH(CONCATENATE("FY ",RIGHT(BT$3,4)),$DT$3:$EK$3,0)))</f>
        <v>8.8539443879058474E-2</v>
      </c>
      <c r="BU643" s="128" cm="1">
        <f t="array" aca="1" ref="BU643" ca="1">IF($I$9=1,BU645,INDEX($DT645:$EK645,,MATCH(CONCATENATE("FY ",RIGHT(BU$3,4)),$DT$3:$EK$3,0)))</f>
        <v>8.8539443879058474E-2</v>
      </c>
      <c r="BV643" s="126" cm="1">
        <f t="array" aca="1" ref="BV643" ca="1">IF($I$9=1,BV645,INDEX($DT645:$EK645,,MATCH(CONCATENATE("FY ",RIGHT(BV$3,4)),$DT$3:$EK$3,0)))</f>
        <v>8.8539443879058474E-2</v>
      </c>
      <c r="BW643" s="127" cm="1">
        <f t="array" aca="1" ref="BW643" ca="1">IF($I$9=1,BW645,INDEX($DT645:$EK645,,MATCH(CONCATENATE("FY ",RIGHT(BW$3,4)),$DT$3:$EK$3,0)))</f>
        <v>8.8539443879058474E-2</v>
      </c>
      <c r="BX643" s="127" cm="1">
        <f t="array" aca="1" ref="BX643" ca="1">IF($I$9=1,BX645,INDEX($DT645:$EK645,,MATCH(CONCATENATE("FY ",RIGHT(BX$3,4)),$DT$3:$EK$3,0)))</f>
        <v>8.8539443879058474E-2</v>
      </c>
      <c r="BY643" s="128" cm="1">
        <f t="array" aca="1" ref="BY643" ca="1">IF($I$9=1,BY645,INDEX($DT645:$EK645,,MATCH(CONCATENATE("FY ",RIGHT(BY$3,4)),$DT$3:$EK$3,0)))</f>
        <v>8.8539443879058474E-2</v>
      </c>
      <c r="BZ643" s="126" cm="1">
        <f t="array" aca="1" ref="BZ643" ca="1">IF($I$9=1,BZ645,INDEX($DT645:$EK645,,MATCH(CONCATENATE("FY ",RIGHT(BZ$3,4)),$DT$3:$EK$3,0)))</f>
        <v>8.8539443879058474E-2</v>
      </c>
      <c r="CA643" s="127" cm="1">
        <f t="array" aca="1" ref="CA643" ca="1">IF($I$9=1,CA645,INDEX($DT645:$EK645,,MATCH(CONCATENATE("FY ",RIGHT(CA$3,4)),$DT$3:$EK$3,0)))</f>
        <v>8.8539443879058474E-2</v>
      </c>
      <c r="CB643" s="127" cm="1">
        <f t="array" aca="1" ref="CB643" ca="1">IF($I$9=1,CB645,INDEX($DT645:$EK645,,MATCH(CONCATENATE("FY ",RIGHT(CB$3,4)),$DT$3:$EK$3,0)))</f>
        <v>8.8539443879058474E-2</v>
      </c>
      <c r="CC643" s="128" cm="1">
        <f t="array" aca="1" ref="CC643" ca="1">IF($I$9=1,CC645,INDEX($DT645:$EK645,,MATCH(CONCATENATE("FY ",RIGHT(CC$3,4)),$DT$3:$EK$3,0)))</f>
        <v>8.8539443879058474E-2</v>
      </c>
      <c r="CD643" s="126" cm="1">
        <f t="array" aca="1" ref="CD643" ca="1">IF($I$9=1,CD645,INDEX($DT645:$EK645,,MATCH(CONCATENATE("FY ",RIGHT(CD$3,4)),$DT$3:$EK$3,0)))</f>
        <v>8.8539443879058474E-2</v>
      </c>
      <c r="CE643" s="127" cm="1">
        <f t="array" aca="1" ref="CE643" ca="1">IF($I$9=1,CE645,INDEX($DT645:$EK645,,MATCH(CONCATENATE("FY ",RIGHT(CE$3,4)),$DT$3:$EK$3,0)))</f>
        <v>8.8539443879058474E-2</v>
      </c>
      <c r="CF643" s="127" cm="1">
        <f t="array" aca="1" ref="CF643" ca="1">IF($I$9=1,CF645,INDEX($DT645:$EK645,,MATCH(CONCATENATE("FY ",RIGHT(CF$3,4)),$DT$3:$EK$3,0)))</f>
        <v>8.8539443879058474E-2</v>
      </c>
      <c r="CG643" s="128" cm="1">
        <f t="array" aca="1" ref="CG643" ca="1">IF($I$9=1,CG645,INDEX($DT645:$EK645,,MATCH(CONCATENATE("FY ",RIGHT(CG$3,4)),$DT$3:$EK$3,0)))</f>
        <v>8.8539443879058474E-2</v>
      </c>
      <c r="CH643" s="126" cm="1">
        <f t="array" aca="1" ref="CH643" ca="1">IF($I$9=1,CH645,INDEX($DT645:$EK645,,MATCH(CONCATENATE("FY ",RIGHT(CH$3,4)),$DT$3:$EK$3,0)))</f>
        <v>8.8539443879058474E-2</v>
      </c>
      <c r="CI643" s="127" cm="1">
        <f t="array" aca="1" ref="CI643" ca="1">IF($I$9=1,CI645,INDEX($DT645:$EK645,,MATCH(CONCATENATE("FY ",RIGHT(CI$3,4)),$DT$3:$EK$3,0)))</f>
        <v>8.8539443879058474E-2</v>
      </c>
      <c r="CJ643" s="127" cm="1">
        <f t="array" aca="1" ref="CJ643" ca="1">IF($I$9=1,CJ645,INDEX($DT645:$EK645,,MATCH(CONCATENATE("FY ",RIGHT(CJ$3,4)),$DT$3:$EK$3,0)))</f>
        <v>8.8539443879058474E-2</v>
      </c>
      <c r="CK643" s="128" cm="1">
        <f t="array" aca="1" ref="CK643" ca="1">IF($I$9=1,CK645,INDEX($DT645:$EK645,,MATCH(CONCATENATE("FY ",RIGHT(CK$3,4)),$DT$3:$EK$3,0)))</f>
        <v>8.8539443879058474E-2</v>
      </c>
      <c r="CL643" s="126" cm="1">
        <f t="array" aca="1" ref="CL643" ca="1">IF($I$9=1,CL645,INDEX($DT645:$EK645,,MATCH(CONCATENATE("FY ",RIGHT(CL$3,4)),$DT$3:$EK$3,0)))</f>
        <v>8.8539443879058474E-2</v>
      </c>
      <c r="CM643" s="127" cm="1">
        <f t="array" aca="1" ref="CM643" ca="1">IF($I$9=1,CM645,INDEX($DT645:$EK645,,MATCH(CONCATENATE("FY ",RIGHT(CM$3,4)),$DT$3:$EK$3,0)))</f>
        <v>8.8539443879058474E-2</v>
      </c>
      <c r="CN643" s="127" cm="1">
        <f t="array" aca="1" ref="CN643" ca="1">IF($I$9=1,CN645,INDEX($DT645:$EK645,,MATCH(CONCATENATE("FY ",RIGHT(CN$3,4)),$DT$3:$EK$3,0)))</f>
        <v>8.8539443879058474E-2</v>
      </c>
      <c r="CO643" s="128" cm="1">
        <f t="array" aca="1" ref="CO643" ca="1">IF($I$9=1,CO645,INDEX($DT645:$EK645,,MATCH(CONCATENATE("FY ",RIGHT(CO$3,4)),$DT$3:$EK$3,0)))</f>
        <v>8.8539443879058474E-2</v>
      </c>
      <c r="CP643" s="126" cm="1">
        <f t="array" aca="1" ref="CP643" ca="1">IF($I$9=1,CP645,INDEX($DT645:$EK645,,MATCH(CONCATENATE("FY ",RIGHT(CP$3,4)),$DT$3:$EK$3,0)))</f>
        <v>8.8539443879058474E-2</v>
      </c>
      <c r="CQ643" s="127" cm="1">
        <f t="array" aca="1" ref="CQ643" ca="1">IF($I$9=1,CQ645,INDEX($DT645:$EK645,,MATCH(CONCATENATE("FY ",RIGHT(CQ$3,4)),$DT$3:$EK$3,0)))</f>
        <v>8.8539443879058474E-2</v>
      </c>
      <c r="CR643" s="127" cm="1">
        <f t="array" aca="1" ref="CR643" ca="1">IF($I$9=1,CR645,INDEX($DT645:$EK645,,MATCH(CONCATENATE("FY ",RIGHT(CR$3,4)),$DT$3:$EK$3,0)))</f>
        <v>8.8539443879058474E-2</v>
      </c>
      <c r="CS643" s="128" cm="1">
        <f t="array" aca="1" ref="CS643" ca="1">IF($I$9=1,CS645,INDEX($DT645:$EK645,,MATCH(CONCATENATE("FY ",RIGHT(CS$3,4)),$DT$3:$EK$3,0)))</f>
        <v>8.8539443879058474E-2</v>
      </c>
      <c r="CT643" s="126" cm="1">
        <f t="array" aca="1" ref="CT643" ca="1">IF($I$9=1,CT645,INDEX($DT645:$EK645,,MATCH(CONCATENATE("FY ",RIGHT(CT$3,4)),$DT$3:$EK$3,0)))</f>
        <v>8.8539443879058474E-2</v>
      </c>
      <c r="CU643" s="127" cm="1">
        <f t="array" aca="1" ref="CU643" ca="1">IF($I$9=1,CU645,INDEX($DT645:$EK645,,MATCH(CONCATENATE("FY ",RIGHT(CU$3,4)),$DT$3:$EK$3,0)))</f>
        <v>8.8539443879058474E-2</v>
      </c>
      <c r="CV643" s="127" cm="1">
        <f t="array" aca="1" ref="CV643" ca="1">IF($I$9=1,CV645,INDEX($DT645:$EK645,,MATCH(CONCATENATE("FY ",RIGHT(CV$3,4)),$DT$3:$EK$3,0)))</f>
        <v>8.8539443879058474E-2</v>
      </c>
      <c r="CW643" s="128" cm="1">
        <f t="array" aca="1" ref="CW643" ca="1">IF($I$9=1,CW645,INDEX($DT645:$EK645,,MATCH(CONCATENATE("FY ",RIGHT(CW$3,4)),$DT$3:$EK$3,0)))</f>
        <v>8.8539443879058474E-2</v>
      </c>
      <c r="CX643" s="126" cm="1">
        <f t="array" aca="1" ref="CX643" ca="1">IF($I$9=1,CX645,INDEX($DT645:$EK645,,MATCH(CONCATENATE("FY ",RIGHT(CX$3,4)),$DT$3:$EK$3,0)))</f>
        <v>8.8539443879058474E-2</v>
      </c>
      <c r="CY643" s="127" cm="1">
        <f t="array" aca="1" ref="CY643" ca="1">IF($I$9=1,CY645,INDEX($DT645:$EK645,,MATCH(CONCATENATE("FY ",RIGHT(CY$3,4)),$DT$3:$EK$3,0)))</f>
        <v>8.8539443879058474E-2</v>
      </c>
      <c r="CZ643" s="127" cm="1">
        <f t="array" aca="1" ref="CZ643" ca="1">IF($I$9=1,CZ645,INDEX($DT645:$EK645,,MATCH(CONCATENATE("FY ",RIGHT(CZ$3,4)),$DT$3:$EK$3,0)))</f>
        <v>8.8539443879058474E-2</v>
      </c>
      <c r="DA643" s="128" cm="1">
        <f t="array" aca="1" ref="DA643" ca="1">IF($I$9=1,DA645,INDEX($DT645:$EK645,,MATCH(CONCATENATE("FY ",RIGHT(DA$3,4)),$DT$3:$EK$3,0)))</f>
        <v>8.8539443879058474E-2</v>
      </c>
      <c r="DB643" s="126" cm="1">
        <f t="array" aca="1" ref="DB643" ca="1">IF($I$9=1,DB645,INDEX($DT645:$EK645,,MATCH(CONCATENATE("FY ",RIGHT(DB$3,4)),$DT$3:$EK$3,0)))</f>
        <v>8.8539443879058474E-2</v>
      </c>
      <c r="DC643" s="127" cm="1">
        <f t="array" aca="1" ref="DC643" ca="1">IF($I$9=1,DC645,INDEX($DT645:$EK645,,MATCH(CONCATENATE("FY ",RIGHT(DC$3,4)),$DT$3:$EK$3,0)))</f>
        <v>8.8539443879058474E-2</v>
      </c>
      <c r="DD643" s="127" cm="1">
        <f t="array" aca="1" ref="DD643" ca="1">IF($I$9=1,DD645,INDEX($DT645:$EK645,,MATCH(CONCATENATE("FY ",RIGHT(DD$3,4)),$DT$3:$EK$3,0)))</f>
        <v>8.8539443879058474E-2</v>
      </c>
      <c r="DE643" s="128" cm="1">
        <f t="array" aca="1" ref="DE643" ca="1">IF($I$9=1,DE645,INDEX($DT645:$EK645,,MATCH(CONCATENATE("FY ",RIGHT(DE$3,4)),$DT$3:$EK$3,0)))</f>
        <v>8.8539443879058474E-2</v>
      </c>
      <c r="DF643" s="126" cm="1">
        <f t="array" aca="1" ref="DF643" ca="1">IF($I$9=1,DF645,INDEX($DT645:$EK645,,MATCH(CONCATENATE("FY ",RIGHT(DF$3,4)),$DT$3:$EK$3,0)))</f>
        <v>8.8539443879058474E-2</v>
      </c>
      <c r="DG643" s="127" cm="1">
        <f t="array" aca="1" ref="DG643" ca="1">IF($I$9=1,DG645,INDEX($DT645:$EK645,,MATCH(CONCATENATE("FY ",RIGHT(DG$3,4)),$DT$3:$EK$3,0)))</f>
        <v>8.8539443879058474E-2</v>
      </c>
      <c r="DH643" s="127" cm="1">
        <f t="array" aca="1" ref="DH643" ca="1">IF($I$9=1,DH645,INDEX($DT645:$EK645,,MATCH(CONCATENATE("FY ",RIGHT(DH$3,4)),$DT$3:$EK$3,0)))</f>
        <v>8.8539443879058474E-2</v>
      </c>
      <c r="DI643" s="128" cm="1">
        <f t="array" aca="1" ref="DI643" ca="1">IF($I$9=1,DI645,INDEX($DT645:$EK645,,MATCH(CONCATENATE("FY ",RIGHT(DI$3,4)),$DT$3:$EK$3,0)))</f>
        <v>8.8539443879058474E-2</v>
      </c>
    </row>
    <row r="644" spans="1:141" outlineLevel="2" x14ac:dyDescent="0.25">
      <c r="A644" s="90"/>
      <c r="B644" s="90"/>
      <c r="C644" s="90"/>
      <c r="D644" s="90"/>
      <c r="F644" s="100"/>
      <c r="I644" s="101"/>
      <c r="J644" s="100"/>
      <c r="M644" s="101"/>
      <c r="N644" s="100"/>
      <c r="Q644" s="101"/>
      <c r="R644" s="100"/>
      <c r="U644" s="101"/>
      <c r="V644" s="100"/>
      <c r="Y644" s="101"/>
      <c r="Z644" s="100"/>
      <c r="AC644" s="101"/>
      <c r="AD644" s="100"/>
      <c r="AG644" s="101"/>
      <c r="AH644" s="100"/>
      <c r="AK644" s="101"/>
      <c r="AL644" s="100"/>
      <c r="AO644" s="101"/>
      <c r="AP644" s="100"/>
      <c r="AS644" s="101"/>
      <c r="AT644" s="100"/>
      <c r="AW644" s="101"/>
      <c r="AX644" s="100"/>
      <c r="BA644" s="101"/>
      <c r="BB644" s="100"/>
      <c r="BE644" s="101"/>
      <c r="BF644" s="100"/>
      <c r="BI644" s="101"/>
      <c r="BJ644" s="100"/>
      <c r="BM644" s="101"/>
      <c r="BN644" s="100"/>
      <c r="BQ644" s="101"/>
      <c r="BR644" s="100"/>
      <c r="BU644" s="101"/>
      <c r="BV644" s="100"/>
      <c r="BY644" s="101"/>
      <c r="BZ644" s="100"/>
      <c r="CC644" s="101"/>
      <c r="CD644" s="100"/>
      <c r="CG644" s="101"/>
      <c r="CH644" s="100"/>
      <c r="CK644" s="101"/>
      <c r="CL644" s="100"/>
      <c r="CO644" s="101"/>
      <c r="CP644" s="100"/>
      <c r="CS644" s="101"/>
      <c r="CT644" s="100"/>
      <c r="CW644" s="101"/>
      <c r="CX644" s="100"/>
      <c r="DA644" s="101"/>
      <c r="DB644" s="100"/>
      <c r="DE644" s="101"/>
      <c r="DF644" s="100"/>
      <c r="DI644" s="101"/>
    </row>
    <row r="645" spans="1:141" outlineLevel="2" x14ac:dyDescent="0.25">
      <c r="A645" s="90"/>
      <c r="B645" s="90"/>
      <c r="C645" s="90"/>
      <c r="D645" s="90"/>
      <c r="E645" t="str">
        <f>CONCATENATE(E641," scenario: ",$J$8)</f>
        <v>% revenue (annualized) scenario: Default</v>
      </c>
      <c r="F645" s="100"/>
      <c r="I645" s="101"/>
      <c r="J645" s="100"/>
      <c r="M645" s="101"/>
      <c r="N645" s="100"/>
      <c r="Q645" s="101"/>
      <c r="R645" s="100"/>
      <c r="U645" s="101"/>
      <c r="V645" s="100"/>
      <c r="Y645" s="101"/>
      <c r="Z645" s="100"/>
      <c r="AC645" s="101"/>
      <c r="AD645" s="100"/>
      <c r="AG645" s="101"/>
      <c r="AH645" s="100"/>
      <c r="AK645" s="101"/>
      <c r="AL645" s="100"/>
      <c r="AO645" s="101"/>
      <c r="AP645" s="102">
        <f t="shared" ref="AP645:BU645" si="941">CHOOSE($I$8,AP646,AP647,AP648,AP649,AP650)</f>
        <v>0</v>
      </c>
      <c r="AQ645" s="103">
        <f t="shared" si="941"/>
        <v>0</v>
      </c>
      <c r="AR645" s="103">
        <f t="shared" si="941"/>
        <v>0</v>
      </c>
      <c r="AS645" s="104">
        <f t="shared" si="941"/>
        <v>0</v>
      </c>
      <c r="AT645" s="102">
        <f t="shared" si="941"/>
        <v>0</v>
      </c>
      <c r="AU645" s="103">
        <f t="shared" si="941"/>
        <v>0</v>
      </c>
      <c r="AV645" s="103">
        <f t="shared" si="941"/>
        <v>0</v>
      </c>
      <c r="AW645" s="104">
        <f t="shared" si="941"/>
        <v>0</v>
      </c>
      <c r="AX645" s="102">
        <f t="shared" si="941"/>
        <v>0</v>
      </c>
      <c r="AY645" s="103">
        <f t="shared" si="941"/>
        <v>0</v>
      </c>
      <c r="AZ645" s="103">
        <f t="shared" si="941"/>
        <v>0</v>
      </c>
      <c r="BA645" s="104">
        <f t="shared" si="941"/>
        <v>0</v>
      </c>
      <c r="BB645" s="102">
        <f t="shared" si="941"/>
        <v>0</v>
      </c>
      <c r="BC645" s="103">
        <f t="shared" si="941"/>
        <v>0</v>
      </c>
      <c r="BD645" s="103">
        <f t="shared" si="941"/>
        <v>0</v>
      </c>
      <c r="BE645" s="104">
        <f t="shared" si="941"/>
        <v>0</v>
      </c>
      <c r="BF645" s="102">
        <f t="shared" si="941"/>
        <v>0</v>
      </c>
      <c r="BG645" s="103">
        <f t="shared" si="941"/>
        <v>0</v>
      </c>
      <c r="BH645" s="103">
        <f t="shared" si="941"/>
        <v>0</v>
      </c>
      <c r="BI645" s="104">
        <f t="shared" si="941"/>
        <v>0</v>
      </c>
      <c r="BJ645" s="102">
        <f t="shared" si="941"/>
        <v>0</v>
      </c>
      <c r="BK645" s="103">
        <f t="shared" si="941"/>
        <v>0</v>
      </c>
      <c r="BL645" s="103">
        <f t="shared" si="941"/>
        <v>0</v>
      </c>
      <c r="BM645" s="104">
        <f t="shared" si="941"/>
        <v>0</v>
      </c>
      <c r="BN645" s="102">
        <f t="shared" si="941"/>
        <v>0</v>
      </c>
      <c r="BO645" s="103">
        <f t="shared" si="941"/>
        <v>0</v>
      </c>
      <c r="BP645" s="103">
        <f t="shared" si="941"/>
        <v>0</v>
      </c>
      <c r="BQ645" s="104">
        <f t="shared" si="941"/>
        <v>0</v>
      </c>
      <c r="BR645" s="102">
        <f t="shared" si="941"/>
        <v>0</v>
      </c>
      <c r="BS645" s="103">
        <f t="shared" si="941"/>
        <v>0</v>
      </c>
      <c r="BT645" s="103">
        <f t="shared" si="941"/>
        <v>0</v>
      </c>
      <c r="BU645" s="104">
        <f t="shared" si="941"/>
        <v>0</v>
      </c>
      <c r="BV645" s="102">
        <f t="shared" ref="BV645:DA645" si="942">CHOOSE($I$8,BV646,BV647,BV648,BV649,BV650)</f>
        <v>0</v>
      </c>
      <c r="BW645" s="103">
        <f t="shared" si="942"/>
        <v>0</v>
      </c>
      <c r="BX645" s="103">
        <f t="shared" si="942"/>
        <v>0</v>
      </c>
      <c r="BY645" s="104">
        <f t="shared" si="942"/>
        <v>0</v>
      </c>
      <c r="BZ645" s="102">
        <f t="shared" si="942"/>
        <v>0</v>
      </c>
      <c r="CA645" s="103">
        <f t="shared" si="942"/>
        <v>0</v>
      </c>
      <c r="CB645" s="103">
        <f t="shared" si="942"/>
        <v>0</v>
      </c>
      <c r="CC645" s="104">
        <f t="shared" si="942"/>
        <v>0</v>
      </c>
      <c r="CD645" s="102">
        <f t="shared" si="942"/>
        <v>0</v>
      </c>
      <c r="CE645" s="103">
        <f t="shared" si="942"/>
        <v>0</v>
      </c>
      <c r="CF645" s="103">
        <f t="shared" si="942"/>
        <v>0</v>
      </c>
      <c r="CG645" s="104">
        <f t="shared" si="942"/>
        <v>0</v>
      </c>
      <c r="CH645" s="102">
        <f t="shared" si="942"/>
        <v>0</v>
      </c>
      <c r="CI645" s="103">
        <f t="shared" si="942"/>
        <v>0</v>
      </c>
      <c r="CJ645" s="103">
        <f t="shared" si="942"/>
        <v>0</v>
      </c>
      <c r="CK645" s="104">
        <f t="shared" si="942"/>
        <v>0</v>
      </c>
      <c r="CL645" s="102">
        <f t="shared" si="942"/>
        <v>0</v>
      </c>
      <c r="CM645" s="103">
        <f t="shared" si="942"/>
        <v>0</v>
      </c>
      <c r="CN645" s="103">
        <f t="shared" si="942"/>
        <v>0</v>
      </c>
      <c r="CO645" s="104">
        <f t="shared" si="942"/>
        <v>0</v>
      </c>
      <c r="CP645" s="102">
        <f t="shared" si="942"/>
        <v>0</v>
      </c>
      <c r="CQ645" s="103">
        <f t="shared" si="942"/>
        <v>0</v>
      </c>
      <c r="CR645" s="103">
        <f t="shared" si="942"/>
        <v>0</v>
      </c>
      <c r="CS645" s="104">
        <f t="shared" si="942"/>
        <v>0</v>
      </c>
      <c r="CT645" s="102">
        <f t="shared" si="942"/>
        <v>0</v>
      </c>
      <c r="CU645" s="103">
        <f t="shared" si="942"/>
        <v>0</v>
      </c>
      <c r="CV645" s="103">
        <f t="shared" si="942"/>
        <v>0</v>
      </c>
      <c r="CW645" s="104">
        <f t="shared" si="942"/>
        <v>0</v>
      </c>
      <c r="CX645" s="102">
        <f t="shared" si="942"/>
        <v>0</v>
      </c>
      <c r="CY645" s="103">
        <f t="shared" si="942"/>
        <v>0</v>
      </c>
      <c r="CZ645" s="103">
        <f t="shared" si="942"/>
        <v>0</v>
      </c>
      <c r="DA645" s="104">
        <f t="shared" si="942"/>
        <v>0</v>
      </c>
      <c r="DB645" s="102">
        <f t="shared" ref="DB645:DI645" si="943">CHOOSE($I$8,DB646,DB647,DB648,DB649,DB650)</f>
        <v>0</v>
      </c>
      <c r="DC645" s="103">
        <f t="shared" si="943"/>
        <v>0</v>
      </c>
      <c r="DD645" s="103">
        <f t="shared" si="943"/>
        <v>0</v>
      </c>
      <c r="DE645" s="104">
        <f t="shared" si="943"/>
        <v>0</v>
      </c>
      <c r="DF645" s="102">
        <f t="shared" si="943"/>
        <v>0</v>
      </c>
      <c r="DG645" s="103">
        <f t="shared" si="943"/>
        <v>0</v>
      </c>
      <c r="DH645" s="103">
        <f t="shared" si="943"/>
        <v>0</v>
      </c>
      <c r="DI645" s="104">
        <f t="shared" si="943"/>
        <v>0</v>
      </c>
      <c r="DT645" s="103">
        <f t="shared" ref="DT645:EK645" si="944">CHOOSE($I$8,DT646,DT647,DT648,DT649,DT650)</f>
        <v>0</v>
      </c>
      <c r="DU645" s="103">
        <f t="shared" ca="1" si="944"/>
        <v>8.8539443879058474E-2</v>
      </c>
      <c r="DV645" s="103">
        <f t="shared" ca="1" si="944"/>
        <v>8.8539443879058474E-2</v>
      </c>
      <c r="DW645" s="103">
        <f t="shared" ca="1" si="944"/>
        <v>8.8539443879058474E-2</v>
      </c>
      <c r="DX645" s="103">
        <f t="shared" ca="1" si="944"/>
        <v>8.8539443879058474E-2</v>
      </c>
      <c r="DY645" s="103">
        <f t="shared" ca="1" si="944"/>
        <v>8.8539443879058474E-2</v>
      </c>
      <c r="DZ645" s="103">
        <f t="shared" ca="1" si="944"/>
        <v>8.8539443879058474E-2</v>
      </c>
      <c r="EA645" s="103">
        <f t="shared" ca="1" si="944"/>
        <v>8.8539443879058474E-2</v>
      </c>
      <c r="EB645" s="103">
        <f t="shared" ca="1" si="944"/>
        <v>8.8539443879058474E-2</v>
      </c>
      <c r="EC645" s="103">
        <f t="shared" ca="1" si="944"/>
        <v>8.8539443879058474E-2</v>
      </c>
      <c r="ED645" s="103">
        <f t="shared" ca="1" si="944"/>
        <v>8.8539443879058474E-2</v>
      </c>
      <c r="EE645" s="103">
        <f t="shared" ca="1" si="944"/>
        <v>8.8539443879058474E-2</v>
      </c>
      <c r="EF645" s="103">
        <f t="shared" ca="1" si="944"/>
        <v>8.8539443879058474E-2</v>
      </c>
      <c r="EG645" s="103">
        <f t="shared" ca="1" si="944"/>
        <v>8.8539443879058474E-2</v>
      </c>
      <c r="EH645" s="103">
        <f t="shared" ca="1" si="944"/>
        <v>8.8539443879058474E-2</v>
      </c>
      <c r="EI645" s="103">
        <f t="shared" ca="1" si="944"/>
        <v>8.8539443879058474E-2</v>
      </c>
      <c r="EJ645" s="103">
        <f t="shared" ca="1" si="944"/>
        <v>8.8539443879058474E-2</v>
      </c>
      <c r="EK645" s="103">
        <f t="shared" ca="1" si="944"/>
        <v>8.8539443879058474E-2</v>
      </c>
    </row>
    <row r="646" spans="1:141" outlineLevel="2" x14ac:dyDescent="0.25">
      <c r="A646" s="90"/>
      <c r="B646" s="90"/>
      <c r="C646" s="90"/>
      <c r="D646" s="90"/>
      <c r="E646" t="str">
        <f>CONCATENATE("- ", $N$6,":")</f>
        <v>- Base:</v>
      </c>
      <c r="F646" s="100"/>
      <c r="I646" s="101"/>
      <c r="J646" s="100"/>
      <c r="M646" s="101"/>
      <c r="N646" s="100"/>
      <c r="Q646" s="101"/>
      <c r="R646" s="100"/>
      <c r="U646" s="101"/>
      <c r="V646" s="100"/>
      <c r="Y646" s="101"/>
      <c r="Z646" s="100"/>
      <c r="AC646" s="101"/>
      <c r="AD646" s="100"/>
      <c r="AG646" s="101"/>
      <c r="AH646" s="100"/>
      <c r="AK646" s="101"/>
      <c r="AL646" s="100"/>
      <c r="AO646" s="101"/>
      <c r="AP646" s="123">
        <v>0</v>
      </c>
      <c r="AQ646" s="124">
        <v>0</v>
      </c>
      <c r="AR646" s="124">
        <v>0</v>
      </c>
      <c r="AS646" s="125">
        <v>0</v>
      </c>
      <c r="AT646" s="123">
        <v>0</v>
      </c>
      <c r="AU646" s="124">
        <v>0</v>
      </c>
      <c r="AV646" s="124">
        <v>0</v>
      </c>
      <c r="AW646" s="125">
        <v>0</v>
      </c>
      <c r="AX646" s="123">
        <v>0</v>
      </c>
      <c r="AY646" s="124">
        <v>0</v>
      </c>
      <c r="AZ646" s="124">
        <v>0</v>
      </c>
      <c r="BA646" s="125">
        <v>0</v>
      </c>
      <c r="BB646" s="123">
        <v>0</v>
      </c>
      <c r="BC646" s="124">
        <v>0</v>
      </c>
      <c r="BD646" s="124">
        <v>0</v>
      </c>
      <c r="BE646" s="125">
        <v>0</v>
      </c>
      <c r="BF646" s="123">
        <v>0</v>
      </c>
      <c r="BG646" s="124">
        <v>0</v>
      </c>
      <c r="BH646" s="124">
        <v>0</v>
      </c>
      <c r="BI646" s="125">
        <v>0</v>
      </c>
      <c r="BJ646" s="123">
        <v>0</v>
      </c>
      <c r="BK646" s="124">
        <v>0</v>
      </c>
      <c r="BL646" s="124">
        <v>0</v>
      </c>
      <c r="BM646" s="125">
        <v>0</v>
      </c>
      <c r="BN646" s="123">
        <v>0</v>
      </c>
      <c r="BO646" s="124">
        <v>0</v>
      </c>
      <c r="BP646" s="124">
        <v>0</v>
      </c>
      <c r="BQ646" s="125">
        <v>0</v>
      </c>
      <c r="BR646" s="123">
        <v>0</v>
      </c>
      <c r="BS646" s="124">
        <v>0</v>
      </c>
      <c r="BT646" s="124">
        <v>0</v>
      </c>
      <c r="BU646" s="125">
        <v>0</v>
      </c>
      <c r="BV646" s="123">
        <v>0</v>
      </c>
      <c r="BW646" s="124">
        <v>0</v>
      </c>
      <c r="BX646" s="124">
        <v>0</v>
      </c>
      <c r="BY646" s="125">
        <v>0</v>
      </c>
      <c r="BZ646" s="123">
        <v>0</v>
      </c>
      <c r="CA646" s="124">
        <v>0</v>
      </c>
      <c r="CB646" s="124">
        <v>0</v>
      </c>
      <c r="CC646" s="125">
        <v>0</v>
      </c>
      <c r="CD646" s="123">
        <v>0</v>
      </c>
      <c r="CE646" s="124">
        <v>0</v>
      </c>
      <c r="CF646" s="124">
        <v>0</v>
      </c>
      <c r="CG646" s="125">
        <v>0</v>
      </c>
      <c r="CH646" s="123">
        <v>0</v>
      </c>
      <c r="CI646" s="124">
        <v>0</v>
      </c>
      <c r="CJ646" s="124">
        <v>0</v>
      </c>
      <c r="CK646" s="125">
        <v>0</v>
      </c>
      <c r="CL646" s="123">
        <v>0</v>
      </c>
      <c r="CM646" s="124">
        <v>0</v>
      </c>
      <c r="CN646" s="124">
        <v>0</v>
      </c>
      <c r="CO646" s="125">
        <v>0</v>
      </c>
      <c r="CP646" s="123">
        <v>0</v>
      </c>
      <c r="CQ646" s="124">
        <v>0</v>
      </c>
      <c r="CR646" s="124">
        <v>0</v>
      </c>
      <c r="CS646" s="125">
        <v>0</v>
      </c>
      <c r="CT646" s="123">
        <v>0</v>
      </c>
      <c r="CU646" s="124">
        <v>0</v>
      </c>
      <c r="CV646" s="124">
        <v>0</v>
      </c>
      <c r="CW646" s="125">
        <v>0</v>
      </c>
      <c r="CX646" s="123">
        <v>0</v>
      </c>
      <c r="CY646" s="124">
        <v>0</v>
      </c>
      <c r="CZ646" s="124">
        <v>0</v>
      </c>
      <c r="DA646" s="125">
        <v>0</v>
      </c>
      <c r="DB646" s="123">
        <v>0</v>
      </c>
      <c r="DC646" s="124">
        <v>0</v>
      </c>
      <c r="DD646" s="124">
        <v>0</v>
      </c>
      <c r="DE646" s="125">
        <v>0</v>
      </c>
      <c r="DF646" s="123">
        <v>0</v>
      </c>
      <c r="DG646" s="124">
        <v>0</v>
      </c>
      <c r="DH646" s="124">
        <v>0</v>
      </c>
      <c r="DI646" s="125">
        <v>0</v>
      </c>
      <c r="DT646" s="124">
        <v>0</v>
      </c>
      <c r="DU646" s="124">
        <v>0</v>
      </c>
      <c r="DV646" s="124">
        <v>0</v>
      </c>
      <c r="DW646" s="124">
        <v>0</v>
      </c>
      <c r="DX646" s="124">
        <v>0</v>
      </c>
      <c r="DY646" s="124">
        <v>0</v>
      </c>
      <c r="DZ646" s="124">
        <v>0</v>
      </c>
      <c r="EA646" s="124">
        <v>0</v>
      </c>
      <c r="EB646" s="124">
        <v>0</v>
      </c>
      <c r="EC646" s="124">
        <v>0</v>
      </c>
      <c r="ED646" s="124">
        <v>0</v>
      </c>
      <c r="EE646" s="124">
        <v>0</v>
      </c>
      <c r="EF646" s="124">
        <v>0</v>
      </c>
      <c r="EG646" s="124">
        <v>0</v>
      </c>
      <c r="EH646" s="124">
        <v>0</v>
      </c>
      <c r="EI646" s="124">
        <v>0</v>
      </c>
      <c r="EJ646" s="124">
        <v>0</v>
      </c>
      <c r="EK646" s="124">
        <v>0</v>
      </c>
    </row>
    <row r="647" spans="1:141" outlineLevel="2" x14ac:dyDescent="0.25">
      <c r="A647" s="90"/>
      <c r="B647" s="90"/>
      <c r="C647" s="90"/>
      <c r="D647" s="90"/>
      <c r="E647" t="str">
        <f>CONCATENATE("- ", $N$7,":")</f>
        <v>- Upside:</v>
      </c>
      <c r="F647" s="100"/>
      <c r="I647" s="101"/>
      <c r="J647" s="100"/>
      <c r="M647" s="101"/>
      <c r="N647" s="100"/>
      <c r="Q647" s="101"/>
      <c r="R647" s="100"/>
      <c r="U647" s="101"/>
      <c r="V647" s="100"/>
      <c r="Y647" s="101"/>
      <c r="Z647" s="100"/>
      <c r="AC647" s="101"/>
      <c r="AD647" s="100"/>
      <c r="AG647" s="101"/>
      <c r="AH647" s="100"/>
      <c r="AK647" s="101"/>
      <c r="AL647" s="100"/>
      <c r="AO647" s="101"/>
      <c r="AP647" s="123">
        <v>0</v>
      </c>
      <c r="AQ647" s="124">
        <v>0</v>
      </c>
      <c r="AR647" s="124">
        <v>0</v>
      </c>
      <c r="AS647" s="125">
        <v>0</v>
      </c>
      <c r="AT647" s="123">
        <v>0</v>
      </c>
      <c r="AU647" s="124">
        <v>0</v>
      </c>
      <c r="AV647" s="124">
        <v>0</v>
      </c>
      <c r="AW647" s="125">
        <v>0</v>
      </c>
      <c r="AX647" s="123">
        <v>0</v>
      </c>
      <c r="AY647" s="124">
        <v>0</v>
      </c>
      <c r="AZ647" s="124">
        <v>0</v>
      </c>
      <c r="BA647" s="125">
        <v>0</v>
      </c>
      <c r="BB647" s="123">
        <v>0</v>
      </c>
      <c r="BC647" s="124">
        <v>0</v>
      </c>
      <c r="BD647" s="124">
        <v>0</v>
      </c>
      <c r="BE647" s="125">
        <v>0</v>
      </c>
      <c r="BF647" s="123">
        <v>0</v>
      </c>
      <c r="BG647" s="124">
        <v>0</v>
      </c>
      <c r="BH647" s="124">
        <v>0</v>
      </c>
      <c r="BI647" s="125">
        <v>0</v>
      </c>
      <c r="BJ647" s="123">
        <v>0</v>
      </c>
      <c r="BK647" s="124">
        <v>0</v>
      </c>
      <c r="BL647" s="124">
        <v>0</v>
      </c>
      <c r="BM647" s="125">
        <v>0</v>
      </c>
      <c r="BN647" s="123">
        <v>0</v>
      </c>
      <c r="BO647" s="124">
        <v>0</v>
      </c>
      <c r="BP647" s="124">
        <v>0</v>
      </c>
      <c r="BQ647" s="125">
        <v>0</v>
      </c>
      <c r="BR647" s="123">
        <v>0</v>
      </c>
      <c r="BS647" s="124">
        <v>0</v>
      </c>
      <c r="BT647" s="124">
        <v>0</v>
      </c>
      <c r="BU647" s="125">
        <v>0</v>
      </c>
      <c r="BV647" s="123">
        <v>0</v>
      </c>
      <c r="BW647" s="124">
        <v>0</v>
      </c>
      <c r="BX647" s="124">
        <v>0</v>
      </c>
      <c r="BY647" s="125">
        <v>0</v>
      </c>
      <c r="BZ647" s="123">
        <v>0</v>
      </c>
      <c r="CA647" s="124">
        <v>0</v>
      </c>
      <c r="CB647" s="124">
        <v>0</v>
      </c>
      <c r="CC647" s="125">
        <v>0</v>
      </c>
      <c r="CD647" s="123">
        <v>0</v>
      </c>
      <c r="CE647" s="124">
        <v>0</v>
      </c>
      <c r="CF647" s="124">
        <v>0</v>
      </c>
      <c r="CG647" s="125">
        <v>0</v>
      </c>
      <c r="CH647" s="123">
        <v>0</v>
      </c>
      <c r="CI647" s="124">
        <v>0</v>
      </c>
      <c r="CJ647" s="124">
        <v>0</v>
      </c>
      <c r="CK647" s="125">
        <v>0</v>
      </c>
      <c r="CL647" s="123">
        <v>0</v>
      </c>
      <c r="CM647" s="124">
        <v>0</v>
      </c>
      <c r="CN647" s="124">
        <v>0</v>
      </c>
      <c r="CO647" s="125">
        <v>0</v>
      </c>
      <c r="CP647" s="123">
        <v>0</v>
      </c>
      <c r="CQ647" s="124">
        <v>0</v>
      </c>
      <c r="CR647" s="124">
        <v>0</v>
      </c>
      <c r="CS647" s="125">
        <v>0</v>
      </c>
      <c r="CT647" s="123">
        <v>0</v>
      </c>
      <c r="CU647" s="124">
        <v>0</v>
      </c>
      <c r="CV647" s="124">
        <v>0</v>
      </c>
      <c r="CW647" s="125">
        <v>0</v>
      </c>
      <c r="CX647" s="123">
        <v>0</v>
      </c>
      <c r="CY647" s="124">
        <v>0</v>
      </c>
      <c r="CZ647" s="124">
        <v>0</v>
      </c>
      <c r="DA647" s="125">
        <v>0</v>
      </c>
      <c r="DB647" s="123">
        <v>0</v>
      </c>
      <c r="DC647" s="124">
        <v>0</v>
      </c>
      <c r="DD647" s="124">
        <v>0</v>
      </c>
      <c r="DE647" s="125">
        <v>0</v>
      </c>
      <c r="DF647" s="123">
        <v>0</v>
      </c>
      <c r="DG647" s="124">
        <v>0</v>
      </c>
      <c r="DH647" s="124">
        <v>0</v>
      </c>
      <c r="DI647" s="125">
        <v>0</v>
      </c>
      <c r="DT647" s="124">
        <v>0</v>
      </c>
      <c r="DU647" s="124">
        <v>0</v>
      </c>
      <c r="DV647" s="124">
        <v>0</v>
      </c>
      <c r="DW647" s="124">
        <v>0</v>
      </c>
      <c r="DX647" s="124">
        <v>0</v>
      </c>
      <c r="DY647" s="124">
        <v>0</v>
      </c>
      <c r="DZ647" s="124">
        <v>0</v>
      </c>
      <c r="EA647" s="124">
        <v>0</v>
      </c>
      <c r="EB647" s="124">
        <v>0</v>
      </c>
      <c r="EC647" s="124">
        <v>0</v>
      </c>
      <c r="ED647" s="124">
        <v>0</v>
      </c>
      <c r="EE647" s="124">
        <v>0</v>
      </c>
      <c r="EF647" s="124">
        <v>0</v>
      </c>
      <c r="EG647" s="124">
        <v>0</v>
      </c>
      <c r="EH647" s="124">
        <v>0</v>
      </c>
      <c r="EI647" s="124">
        <v>0</v>
      </c>
      <c r="EJ647" s="124">
        <v>0</v>
      </c>
      <c r="EK647" s="124">
        <v>0</v>
      </c>
    </row>
    <row r="648" spans="1:141" outlineLevel="2" x14ac:dyDescent="0.25">
      <c r="A648" s="90"/>
      <c r="B648" s="90"/>
      <c r="C648" s="90"/>
      <c r="D648" s="90"/>
      <c r="E648" t="str">
        <f>CONCATENATE("- ", $N$8,":")</f>
        <v>- Downside:</v>
      </c>
      <c r="F648" s="100"/>
      <c r="I648" s="101"/>
      <c r="J648" s="100"/>
      <c r="M648" s="101"/>
      <c r="N648" s="100"/>
      <c r="Q648" s="101"/>
      <c r="R648" s="100"/>
      <c r="U648" s="101"/>
      <c r="V648" s="100"/>
      <c r="Y648" s="101"/>
      <c r="Z648" s="100"/>
      <c r="AC648" s="101"/>
      <c r="AD648" s="100"/>
      <c r="AG648" s="101"/>
      <c r="AH648" s="100"/>
      <c r="AK648" s="101"/>
      <c r="AL648" s="100"/>
      <c r="AO648" s="101"/>
      <c r="AP648" s="123">
        <v>0</v>
      </c>
      <c r="AQ648" s="124">
        <v>0</v>
      </c>
      <c r="AR648" s="124">
        <v>0</v>
      </c>
      <c r="AS648" s="125">
        <v>0</v>
      </c>
      <c r="AT648" s="123">
        <v>0</v>
      </c>
      <c r="AU648" s="124">
        <v>0</v>
      </c>
      <c r="AV648" s="124">
        <v>0</v>
      </c>
      <c r="AW648" s="125">
        <v>0</v>
      </c>
      <c r="AX648" s="123">
        <v>0</v>
      </c>
      <c r="AY648" s="124">
        <v>0</v>
      </c>
      <c r="AZ648" s="124">
        <v>0</v>
      </c>
      <c r="BA648" s="125">
        <v>0</v>
      </c>
      <c r="BB648" s="123">
        <v>0</v>
      </c>
      <c r="BC648" s="124">
        <v>0</v>
      </c>
      <c r="BD648" s="124">
        <v>0</v>
      </c>
      <c r="BE648" s="125">
        <v>0</v>
      </c>
      <c r="BF648" s="123">
        <v>0</v>
      </c>
      <c r="BG648" s="124">
        <v>0</v>
      </c>
      <c r="BH648" s="124">
        <v>0</v>
      </c>
      <c r="BI648" s="125">
        <v>0</v>
      </c>
      <c r="BJ648" s="123">
        <v>0</v>
      </c>
      <c r="BK648" s="124">
        <v>0</v>
      </c>
      <c r="BL648" s="124">
        <v>0</v>
      </c>
      <c r="BM648" s="125">
        <v>0</v>
      </c>
      <c r="BN648" s="123">
        <v>0</v>
      </c>
      <c r="BO648" s="124">
        <v>0</v>
      </c>
      <c r="BP648" s="124">
        <v>0</v>
      </c>
      <c r="BQ648" s="125">
        <v>0</v>
      </c>
      <c r="BR648" s="123">
        <v>0</v>
      </c>
      <c r="BS648" s="124">
        <v>0</v>
      </c>
      <c r="BT648" s="124">
        <v>0</v>
      </c>
      <c r="BU648" s="125">
        <v>0</v>
      </c>
      <c r="BV648" s="123">
        <v>0</v>
      </c>
      <c r="BW648" s="124">
        <v>0</v>
      </c>
      <c r="BX648" s="124">
        <v>0</v>
      </c>
      <c r="BY648" s="125">
        <v>0</v>
      </c>
      <c r="BZ648" s="123">
        <v>0</v>
      </c>
      <c r="CA648" s="124">
        <v>0</v>
      </c>
      <c r="CB648" s="124">
        <v>0</v>
      </c>
      <c r="CC648" s="125">
        <v>0</v>
      </c>
      <c r="CD648" s="123">
        <v>0</v>
      </c>
      <c r="CE648" s="124">
        <v>0</v>
      </c>
      <c r="CF648" s="124">
        <v>0</v>
      </c>
      <c r="CG648" s="125">
        <v>0</v>
      </c>
      <c r="CH648" s="123">
        <v>0</v>
      </c>
      <c r="CI648" s="124">
        <v>0</v>
      </c>
      <c r="CJ648" s="124">
        <v>0</v>
      </c>
      <c r="CK648" s="125">
        <v>0</v>
      </c>
      <c r="CL648" s="123">
        <v>0</v>
      </c>
      <c r="CM648" s="124">
        <v>0</v>
      </c>
      <c r="CN648" s="124">
        <v>0</v>
      </c>
      <c r="CO648" s="125">
        <v>0</v>
      </c>
      <c r="CP648" s="123">
        <v>0</v>
      </c>
      <c r="CQ648" s="124">
        <v>0</v>
      </c>
      <c r="CR648" s="124">
        <v>0</v>
      </c>
      <c r="CS648" s="125">
        <v>0</v>
      </c>
      <c r="CT648" s="123">
        <v>0</v>
      </c>
      <c r="CU648" s="124">
        <v>0</v>
      </c>
      <c r="CV648" s="124">
        <v>0</v>
      </c>
      <c r="CW648" s="125">
        <v>0</v>
      </c>
      <c r="CX648" s="123">
        <v>0</v>
      </c>
      <c r="CY648" s="124">
        <v>0</v>
      </c>
      <c r="CZ648" s="124">
        <v>0</v>
      </c>
      <c r="DA648" s="125">
        <v>0</v>
      </c>
      <c r="DB648" s="123">
        <v>0</v>
      </c>
      <c r="DC648" s="124">
        <v>0</v>
      </c>
      <c r="DD648" s="124">
        <v>0</v>
      </c>
      <c r="DE648" s="125">
        <v>0</v>
      </c>
      <c r="DF648" s="123">
        <v>0</v>
      </c>
      <c r="DG648" s="124">
        <v>0</v>
      </c>
      <c r="DH648" s="124">
        <v>0</v>
      </c>
      <c r="DI648" s="125">
        <v>0</v>
      </c>
      <c r="DT648" s="124">
        <v>0</v>
      </c>
      <c r="DU648" s="124">
        <v>0</v>
      </c>
      <c r="DV648" s="124">
        <v>0</v>
      </c>
      <c r="DW648" s="124">
        <v>0</v>
      </c>
      <c r="DX648" s="124">
        <v>0</v>
      </c>
      <c r="DY648" s="124">
        <v>0</v>
      </c>
      <c r="DZ648" s="124">
        <v>0</v>
      </c>
      <c r="EA648" s="124">
        <v>0</v>
      </c>
      <c r="EB648" s="124">
        <v>0</v>
      </c>
      <c r="EC648" s="124">
        <v>0</v>
      </c>
      <c r="ED648" s="124">
        <v>0</v>
      </c>
      <c r="EE648" s="124">
        <v>0</v>
      </c>
      <c r="EF648" s="124">
        <v>0</v>
      </c>
      <c r="EG648" s="124">
        <v>0</v>
      </c>
      <c r="EH648" s="124">
        <v>0</v>
      </c>
      <c r="EI648" s="124">
        <v>0</v>
      </c>
      <c r="EJ648" s="124">
        <v>0</v>
      </c>
      <c r="EK648" s="124">
        <v>0</v>
      </c>
    </row>
    <row r="649" spans="1:141" outlineLevel="2" x14ac:dyDescent="0.25">
      <c r="A649" s="90"/>
      <c r="B649" s="90"/>
      <c r="C649" s="90"/>
      <c r="D649" s="90"/>
      <c r="E649" t="str">
        <f>CONCATENATE("- ", $N$9,":")</f>
        <v>- Management:</v>
      </c>
      <c r="F649" s="100"/>
      <c r="I649" s="101"/>
      <c r="J649" s="100"/>
      <c r="M649" s="101"/>
      <c r="N649" s="100"/>
      <c r="Q649" s="101"/>
      <c r="R649" s="100"/>
      <c r="U649" s="101"/>
      <c r="V649" s="100"/>
      <c r="Y649" s="101"/>
      <c r="Z649" s="100"/>
      <c r="AC649" s="101"/>
      <c r="AD649" s="100"/>
      <c r="AG649" s="101"/>
      <c r="AH649" s="100"/>
      <c r="AK649" s="101"/>
      <c r="AL649" s="100"/>
      <c r="AO649" s="101"/>
      <c r="AP649" s="123">
        <v>0</v>
      </c>
      <c r="AQ649" s="124">
        <v>0</v>
      </c>
      <c r="AR649" s="124">
        <v>0</v>
      </c>
      <c r="AS649" s="125">
        <v>0</v>
      </c>
      <c r="AT649" s="123">
        <v>0</v>
      </c>
      <c r="AU649" s="124">
        <v>0</v>
      </c>
      <c r="AV649" s="124">
        <v>0</v>
      </c>
      <c r="AW649" s="125">
        <v>0</v>
      </c>
      <c r="AX649" s="123">
        <v>0</v>
      </c>
      <c r="AY649" s="124">
        <v>0</v>
      </c>
      <c r="AZ649" s="124">
        <v>0</v>
      </c>
      <c r="BA649" s="125">
        <v>0</v>
      </c>
      <c r="BB649" s="123">
        <v>0</v>
      </c>
      <c r="BC649" s="124">
        <v>0</v>
      </c>
      <c r="BD649" s="124">
        <v>0</v>
      </c>
      <c r="BE649" s="125">
        <v>0</v>
      </c>
      <c r="BF649" s="123">
        <v>0</v>
      </c>
      <c r="BG649" s="124">
        <v>0</v>
      </c>
      <c r="BH649" s="124">
        <v>0</v>
      </c>
      <c r="BI649" s="125">
        <v>0</v>
      </c>
      <c r="BJ649" s="123">
        <v>0</v>
      </c>
      <c r="BK649" s="124">
        <v>0</v>
      </c>
      <c r="BL649" s="124">
        <v>0</v>
      </c>
      <c r="BM649" s="125">
        <v>0</v>
      </c>
      <c r="BN649" s="123">
        <v>0</v>
      </c>
      <c r="BO649" s="124">
        <v>0</v>
      </c>
      <c r="BP649" s="124">
        <v>0</v>
      </c>
      <c r="BQ649" s="125">
        <v>0</v>
      </c>
      <c r="BR649" s="123">
        <v>0</v>
      </c>
      <c r="BS649" s="124">
        <v>0</v>
      </c>
      <c r="BT649" s="124">
        <v>0</v>
      </c>
      <c r="BU649" s="125">
        <v>0</v>
      </c>
      <c r="BV649" s="123">
        <v>0</v>
      </c>
      <c r="BW649" s="124">
        <v>0</v>
      </c>
      <c r="BX649" s="124">
        <v>0</v>
      </c>
      <c r="BY649" s="125">
        <v>0</v>
      </c>
      <c r="BZ649" s="123">
        <v>0</v>
      </c>
      <c r="CA649" s="124">
        <v>0</v>
      </c>
      <c r="CB649" s="124">
        <v>0</v>
      </c>
      <c r="CC649" s="125">
        <v>0</v>
      </c>
      <c r="CD649" s="123">
        <v>0</v>
      </c>
      <c r="CE649" s="124">
        <v>0</v>
      </c>
      <c r="CF649" s="124">
        <v>0</v>
      </c>
      <c r="CG649" s="125">
        <v>0</v>
      </c>
      <c r="CH649" s="123">
        <v>0</v>
      </c>
      <c r="CI649" s="124">
        <v>0</v>
      </c>
      <c r="CJ649" s="124">
        <v>0</v>
      </c>
      <c r="CK649" s="125">
        <v>0</v>
      </c>
      <c r="CL649" s="123">
        <v>0</v>
      </c>
      <c r="CM649" s="124">
        <v>0</v>
      </c>
      <c r="CN649" s="124">
        <v>0</v>
      </c>
      <c r="CO649" s="125">
        <v>0</v>
      </c>
      <c r="CP649" s="123">
        <v>0</v>
      </c>
      <c r="CQ649" s="124">
        <v>0</v>
      </c>
      <c r="CR649" s="124">
        <v>0</v>
      </c>
      <c r="CS649" s="125">
        <v>0</v>
      </c>
      <c r="CT649" s="123">
        <v>0</v>
      </c>
      <c r="CU649" s="124">
        <v>0</v>
      </c>
      <c r="CV649" s="124">
        <v>0</v>
      </c>
      <c r="CW649" s="125">
        <v>0</v>
      </c>
      <c r="CX649" s="123">
        <v>0</v>
      </c>
      <c r="CY649" s="124">
        <v>0</v>
      </c>
      <c r="CZ649" s="124">
        <v>0</v>
      </c>
      <c r="DA649" s="125">
        <v>0</v>
      </c>
      <c r="DB649" s="123">
        <v>0</v>
      </c>
      <c r="DC649" s="124">
        <v>0</v>
      </c>
      <c r="DD649" s="124">
        <v>0</v>
      </c>
      <c r="DE649" s="125">
        <v>0</v>
      </c>
      <c r="DF649" s="123">
        <v>0</v>
      </c>
      <c r="DG649" s="124">
        <v>0</v>
      </c>
      <c r="DH649" s="124">
        <v>0</v>
      </c>
      <c r="DI649" s="125">
        <v>0</v>
      </c>
      <c r="DT649" s="124">
        <v>0</v>
      </c>
      <c r="DU649" s="124">
        <v>0</v>
      </c>
      <c r="DV649" s="124">
        <v>0</v>
      </c>
      <c r="DW649" s="124">
        <v>0</v>
      </c>
      <c r="DX649" s="124">
        <v>0</v>
      </c>
      <c r="DY649" s="124">
        <v>0</v>
      </c>
      <c r="DZ649" s="124">
        <v>0</v>
      </c>
      <c r="EA649" s="124">
        <v>0</v>
      </c>
      <c r="EB649" s="124">
        <v>0</v>
      </c>
      <c r="EC649" s="124">
        <v>0</v>
      </c>
      <c r="ED649" s="124">
        <v>0</v>
      </c>
      <c r="EE649" s="124">
        <v>0</v>
      </c>
      <c r="EF649" s="124">
        <v>0</v>
      </c>
      <c r="EG649" s="124">
        <v>0</v>
      </c>
      <c r="EH649" s="124">
        <v>0</v>
      </c>
      <c r="EI649" s="124">
        <v>0</v>
      </c>
      <c r="EJ649" s="124">
        <v>0</v>
      </c>
      <c r="EK649" s="124">
        <v>0</v>
      </c>
    </row>
    <row r="650" spans="1:141" outlineLevel="2" x14ac:dyDescent="0.25">
      <c r="A650" s="90"/>
      <c r="B650" s="90"/>
      <c r="C650" s="90"/>
      <c r="D650" s="90"/>
      <c r="E650" t="str">
        <f>CONCATENATE("- ", $N$10,":")</f>
        <v>- Default:</v>
      </c>
      <c r="F650" s="100"/>
      <c r="I650" s="101"/>
      <c r="J650" s="100"/>
      <c r="M650" s="101"/>
      <c r="N650" s="100"/>
      <c r="Q650" s="101"/>
      <c r="R650" s="100"/>
      <c r="U650" s="101"/>
      <c r="V650" s="100"/>
      <c r="Y650" s="101"/>
      <c r="Z650" s="100"/>
      <c r="AC650" s="101"/>
      <c r="AD650" s="100"/>
      <c r="AG650" s="101"/>
      <c r="AH650" s="100"/>
      <c r="AK650" s="101"/>
      <c r="AL650" s="100"/>
      <c r="AO650" s="101"/>
      <c r="AP650" s="123">
        <v>0</v>
      </c>
      <c r="AQ650" s="124">
        <v>0</v>
      </c>
      <c r="AR650" s="124">
        <v>0</v>
      </c>
      <c r="AS650" s="125">
        <v>0</v>
      </c>
      <c r="AT650" s="123">
        <v>0</v>
      </c>
      <c r="AU650" s="124">
        <v>0</v>
      </c>
      <c r="AV650" s="124">
        <v>0</v>
      </c>
      <c r="AW650" s="125">
        <v>0</v>
      </c>
      <c r="AX650" s="123">
        <v>0</v>
      </c>
      <c r="AY650" s="124">
        <v>0</v>
      </c>
      <c r="AZ650" s="124">
        <v>0</v>
      </c>
      <c r="BA650" s="125">
        <v>0</v>
      </c>
      <c r="BB650" s="123">
        <v>0</v>
      </c>
      <c r="BC650" s="124">
        <v>0</v>
      </c>
      <c r="BD650" s="124">
        <v>0</v>
      </c>
      <c r="BE650" s="125">
        <v>0</v>
      </c>
      <c r="BF650" s="123">
        <v>0</v>
      </c>
      <c r="BG650" s="124">
        <v>0</v>
      </c>
      <c r="BH650" s="124">
        <v>0</v>
      </c>
      <c r="BI650" s="125">
        <v>0</v>
      </c>
      <c r="BJ650" s="123">
        <v>0</v>
      </c>
      <c r="BK650" s="124">
        <v>0</v>
      </c>
      <c r="BL650" s="124">
        <v>0</v>
      </c>
      <c r="BM650" s="125">
        <v>0</v>
      </c>
      <c r="BN650" s="123">
        <v>0</v>
      </c>
      <c r="BO650" s="124">
        <v>0</v>
      </c>
      <c r="BP650" s="124">
        <v>0</v>
      </c>
      <c r="BQ650" s="125">
        <v>0</v>
      </c>
      <c r="BR650" s="123">
        <v>0</v>
      </c>
      <c r="BS650" s="124">
        <v>0</v>
      </c>
      <c r="BT650" s="124">
        <v>0</v>
      </c>
      <c r="BU650" s="125">
        <v>0</v>
      </c>
      <c r="BV650" s="123">
        <v>0</v>
      </c>
      <c r="BW650" s="124">
        <v>0</v>
      </c>
      <c r="BX650" s="124">
        <v>0</v>
      </c>
      <c r="BY650" s="125">
        <v>0</v>
      </c>
      <c r="BZ650" s="123">
        <v>0</v>
      </c>
      <c r="CA650" s="124">
        <v>0</v>
      </c>
      <c r="CB650" s="124">
        <v>0</v>
      </c>
      <c r="CC650" s="125">
        <v>0</v>
      </c>
      <c r="CD650" s="123">
        <v>0</v>
      </c>
      <c r="CE650" s="124">
        <v>0</v>
      </c>
      <c r="CF650" s="124">
        <v>0</v>
      </c>
      <c r="CG650" s="125">
        <v>0</v>
      </c>
      <c r="CH650" s="123">
        <v>0</v>
      </c>
      <c r="CI650" s="124">
        <v>0</v>
      </c>
      <c r="CJ650" s="124">
        <v>0</v>
      </c>
      <c r="CK650" s="125">
        <v>0</v>
      </c>
      <c r="CL650" s="123">
        <v>0</v>
      </c>
      <c r="CM650" s="124">
        <v>0</v>
      </c>
      <c r="CN650" s="124">
        <v>0</v>
      </c>
      <c r="CO650" s="125">
        <v>0</v>
      </c>
      <c r="CP650" s="123">
        <v>0</v>
      </c>
      <c r="CQ650" s="124">
        <v>0</v>
      </c>
      <c r="CR650" s="124">
        <v>0</v>
      </c>
      <c r="CS650" s="125">
        <v>0</v>
      </c>
      <c r="CT650" s="123">
        <v>0</v>
      </c>
      <c r="CU650" s="124">
        <v>0</v>
      </c>
      <c r="CV650" s="124">
        <v>0</v>
      </c>
      <c r="CW650" s="125">
        <v>0</v>
      </c>
      <c r="CX650" s="123">
        <v>0</v>
      </c>
      <c r="CY650" s="124">
        <v>0</v>
      </c>
      <c r="CZ650" s="124">
        <v>0</v>
      </c>
      <c r="DA650" s="125">
        <v>0</v>
      </c>
      <c r="DB650" s="123">
        <v>0</v>
      </c>
      <c r="DC650" s="124">
        <v>0</v>
      </c>
      <c r="DD650" s="124">
        <v>0</v>
      </c>
      <c r="DE650" s="125">
        <v>0</v>
      </c>
      <c r="DF650" s="123">
        <v>0</v>
      </c>
      <c r="DG650" s="124">
        <v>0</v>
      </c>
      <c r="DH650" s="124">
        <v>0</v>
      </c>
      <c r="DI650" s="125">
        <v>0</v>
      </c>
      <c r="DT650" s="124"/>
      <c r="DU650" s="124">
        <f ca="1">DT634</f>
        <v>8.8539443879058474E-2</v>
      </c>
      <c r="DV650" s="124">
        <f t="shared" ref="DV650:EK650" ca="1" si="945">DU650</f>
        <v>8.8539443879058474E-2</v>
      </c>
      <c r="DW650" s="124">
        <f t="shared" ca="1" si="945"/>
        <v>8.8539443879058474E-2</v>
      </c>
      <c r="DX650" s="124">
        <f t="shared" ca="1" si="945"/>
        <v>8.8539443879058474E-2</v>
      </c>
      <c r="DY650" s="124">
        <f t="shared" ca="1" si="945"/>
        <v>8.8539443879058474E-2</v>
      </c>
      <c r="DZ650" s="124">
        <f t="shared" ca="1" si="945"/>
        <v>8.8539443879058474E-2</v>
      </c>
      <c r="EA650" s="124">
        <f t="shared" ca="1" si="945"/>
        <v>8.8539443879058474E-2</v>
      </c>
      <c r="EB650" s="124">
        <f t="shared" ca="1" si="945"/>
        <v>8.8539443879058474E-2</v>
      </c>
      <c r="EC650" s="124">
        <f t="shared" ca="1" si="945"/>
        <v>8.8539443879058474E-2</v>
      </c>
      <c r="ED650" s="124">
        <f t="shared" ca="1" si="945"/>
        <v>8.8539443879058474E-2</v>
      </c>
      <c r="EE650" s="124">
        <f t="shared" ca="1" si="945"/>
        <v>8.8539443879058474E-2</v>
      </c>
      <c r="EF650" s="124">
        <f t="shared" ca="1" si="945"/>
        <v>8.8539443879058474E-2</v>
      </c>
      <c r="EG650" s="124">
        <f t="shared" ca="1" si="945"/>
        <v>8.8539443879058474E-2</v>
      </c>
      <c r="EH650" s="124">
        <f t="shared" ca="1" si="945"/>
        <v>8.8539443879058474E-2</v>
      </c>
      <c r="EI650" s="124">
        <f t="shared" ca="1" si="945"/>
        <v>8.8539443879058474E-2</v>
      </c>
      <c r="EJ650" s="124">
        <f t="shared" ca="1" si="945"/>
        <v>8.8539443879058474E-2</v>
      </c>
      <c r="EK650" s="124">
        <f t="shared" ca="1" si="945"/>
        <v>8.8539443879058474E-2</v>
      </c>
    </row>
    <row r="651" spans="1:141" outlineLevel="2" x14ac:dyDescent="0.25">
      <c r="A651" s="129"/>
      <c r="B651" s="129"/>
      <c r="C651" s="129"/>
      <c r="D651" s="129"/>
      <c r="E651" s="122"/>
      <c r="F651" s="130"/>
      <c r="G651" s="122"/>
      <c r="H651" s="122"/>
      <c r="I651" s="122"/>
      <c r="J651" s="130"/>
      <c r="K651" s="122"/>
      <c r="L651" s="122"/>
      <c r="M651" s="122"/>
      <c r="N651" s="130"/>
      <c r="O651" s="122"/>
      <c r="P651" s="122"/>
      <c r="Q651" s="122"/>
      <c r="R651" s="130"/>
      <c r="S651" s="122"/>
      <c r="T651" s="122"/>
      <c r="U651" s="122"/>
      <c r="V651" s="130"/>
      <c r="W651" s="122"/>
      <c r="X651" s="122"/>
      <c r="Y651" s="122"/>
      <c r="Z651" s="130"/>
      <c r="AA651" s="122"/>
      <c r="AB651" s="122"/>
      <c r="AC651" s="122"/>
      <c r="AD651" s="130"/>
      <c r="AE651" s="122"/>
      <c r="AF651" s="122"/>
      <c r="AG651" s="122"/>
      <c r="AH651" s="130"/>
      <c r="AI651" s="122"/>
      <c r="AJ651" s="122"/>
      <c r="AK651" s="122"/>
      <c r="AL651" s="130"/>
      <c r="AM651" s="122"/>
      <c r="AN651" s="122"/>
      <c r="AO651" s="122"/>
      <c r="AP651" s="130"/>
      <c r="AQ651" s="122"/>
      <c r="AR651" s="122"/>
      <c r="AS651" s="122"/>
      <c r="AT651" s="130"/>
      <c r="AU651" s="122"/>
      <c r="AV651" s="122"/>
      <c r="AW651" s="122"/>
      <c r="AX651" s="130"/>
      <c r="AY651" s="122"/>
      <c r="AZ651" s="122"/>
      <c r="BA651" s="122"/>
      <c r="BB651" s="130"/>
      <c r="BC651" s="122"/>
      <c r="BD651" s="122"/>
      <c r="BE651" s="122"/>
      <c r="BF651" s="130"/>
      <c r="BG651" s="122"/>
      <c r="BH651" s="122"/>
      <c r="BI651" s="122"/>
      <c r="BJ651" s="130"/>
      <c r="BK651" s="122"/>
      <c r="BL651" s="122"/>
      <c r="BM651" s="122"/>
      <c r="BN651" s="130"/>
      <c r="BO651" s="122"/>
      <c r="BP651" s="122"/>
      <c r="BQ651" s="122"/>
      <c r="BR651" s="130"/>
      <c r="BS651" s="122"/>
      <c r="BT651" s="122"/>
      <c r="BU651" s="122"/>
      <c r="BV651" s="130"/>
      <c r="BW651" s="122"/>
      <c r="BX651" s="122"/>
      <c r="BY651" s="122"/>
      <c r="BZ651" s="130"/>
      <c r="CA651" s="122"/>
      <c r="CB651" s="122"/>
      <c r="CC651" s="122"/>
      <c r="CD651" s="130"/>
      <c r="CE651" s="122"/>
      <c r="CF651" s="122"/>
      <c r="CG651" s="122"/>
      <c r="CH651" s="130"/>
      <c r="CI651" s="122"/>
      <c r="CJ651" s="122"/>
      <c r="CK651" s="122"/>
      <c r="CL651" s="130"/>
      <c r="CM651" s="122"/>
      <c r="CN651" s="122"/>
      <c r="CO651" s="122"/>
      <c r="CP651" s="130"/>
      <c r="CQ651" s="122"/>
      <c r="CR651" s="122"/>
      <c r="CS651" s="122"/>
      <c r="CT651" s="130"/>
      <c r="CU651" s="122"/>
      <c r="CV651" s="122"/>
      <c r="CW651" s="122"/>
      <c r="CX651" s="130"/>
      <c r="CY651" s="122"/>
      <c r="CZ651" s="122"/>
      <c r="DA651" s="122"/>
      <c r="DB651" s="130"/>
      <c r="DC651" s="122"/>
      <c r="DD651" s="122"/>
      <c r="DE651" s="122"/>
      <c r="DF651" s="130"/>
      <c r="DG651" s="122"/>
      <c r="DH651" s="122"/>
      <c r="DI651" s="131"/>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2"/>
      <c r="EI651" s="122"/>
      <c r="EJ651" s="122"/>
      <c r="EK651" s="122"/>
    </row>
    <row r="652" spans="1:141" outlineLevel="2" x14ac:dyDescent="0.25">
      <c r="A652" s="90"/>
      <c r="B652" s="90"/>
      <c r="C652" s="90"/>
      <c r="D652" s="90"/>
      <c r="F652" s="100"/>
      <c r="I652" s="101"/>
      <c r="J652" s="100"/>
      <c r="M652" s="101"/>
      <c r="N652" s="100"/>
      <c r="Q652" s="101"/>
      <c r="R652" s="100"/>
      <c r="U652" s="101"/>
      <c r="V652" s="100"/>
      <c r="Y652" s="101"/>
      <c r="Z652" s="100"/>
      <c r="AC652" s="101"/>
      <c r="AD652" s="100"/>
      <c r="AG652" s="101"/>
      <c r="AH652" s="100"/>
      <c r="AK652" s="101"/>
      <c r="AL652" s="100"/>
      <c r="AO652" s="101"/>
      <c r="AP652" s="100"/>
      <c r="AS652" s="101"/>
      <c r="AT652" s="100"/>
      <c r="AW652" s="101"/>
      <c r="AX652" s="100"/>
      <c r="BA652" s="101"/>
      <c r="BB652" s="100"/>
      <c r="BE652" s="101"/>
      <c r="BF652" s="100"/>
      <c r="BI652" s="101"/>
      <c r="BJ652" s="100"/>
      <c r="BM652" s="101"/>
      <c r="BN652" s="100"/>
      <c r="BQ652" s="101"/>
      <c r="BR652" s="100"/>
      <c r="BU652" s="101"/>
      <c r="BV652" s="100"/>
      <c r="BY652" s="101"/>
      <c r="BZ652" s="100"/>
      <c r="CC652" s="101"/>
      <c r="CD652" s="100"/>
      <c r="CG652" s="101"/>
      <c r="CH652" s="100"/>
      <c r="CK652" s="101"/>
      <c r="CL652" s="100"/>
      <c r="CO652" s="101"/>
      <c r="CP652" s="100"/>
      <c r="CS652" s="101"/>
      <c r="CT652" s="100"/>
      <c r="CW652" s="101"/>
      <c r="CX652" s="100"/>
      <c r="DA652" s="101"/>
      <c r="DB652" s="100"/>
      <c r="DE652" s="101"/>
      <c r="DF652" s="100"/>
      <c r="DI652" s="101"/>
    </row>
    <row r="653" spans="1:141" outlineLevel="2" x14ac:dyDescent="0.25">
      <c r="A653" s="90"/>
      <c r="B653" s="90"/>
      <c r="C653" s="111"/>
      <c r="D653" s="90"/>
      <c r="E653" s="132" t="s">
        <v>355</v>
      </c>
      <c r="F653" s="105">
        <f t="shared" ref="F653:AK653" ca="1" si="946">IF(ISNUMBER(F658),F658+IF($I$7=1,F656,0),IF(ISNUMBER(F660),F660+IF($I$7=1,F656,0),""))</f>
        <v>175.23599999999999</v>
      </c>
      <c r="G653" s="106">
        <f t="shared" ca="1" si="946"/>
        <v>192.702</v>
      </c>
      <c r="H653" s="106">
        <f t="shared" ca="1" si="946"/>
        <v>210.38799999999998</v>
      </c>
      <c r="I653" s="107">
        <f t="shared" ca="1" si="946"/>
        <v>232.30699999999999</v>
      </c>
      <c r="J653" s="105">
        <f t="shared" ca="1" si="946"/>
        <v>254</v>
      </c>
      <c r="K653" s="106">
        <f t="shared" ca="1" si="946"/>
        <v>292</v>
      </c>
      <c r="L653" s="106">
        <f t="shared" ca="1" si="946"/>
        <v>325</v>
      </c>
      <c r="M653" s="107">
        <f t="shared" ca="1" si="946"/>
        <v>301</v>
      </c>
      <c r="N653" s="105">
        <f t="shared" ca="1" si="946"/>
        <v>333</v>
      </c>
      <c r="O653" s="106">
        <f t="shared" ca="1" si="946"/>
        <v>372</v>
      </c>
      <c r="P653" s="106">
        <f t="shared" ca="1" si="946"/>
        <v>88</v>
      </c>
      <c r="Q653" s="107">
        <f t="shared" ca="1" si="946"/>
        <v>141</v>
      </c>
      <c r="R653" s="105">
        <f t="shared" ca="1" si="946"/>
        <v>159</v>
      </c>
      <c r="S653" s="106">
        <f t="shared" ca="1" si="946"/>
        <v>252</v>
      </c>
      <c r="T653" s="106">
        <f t="shared" ca="1" si="946"/>
        <v>295</v>
      </c>
      <c r="U653" s="107">
        <f t="shared" ca="1" si="946"/>
        <v>18</v>
      </c>
      <c r="V653" s="105">
        <f t="shared" ca="1" si="946"/>
        <v>19</v>
      </c>
      <c r="W653" s="106">
        <f t="shared" ca="1" si="946"/>
        <v>21</v>
      </c>
      <c r="X653" s="106">
        <f t="shared" ca="1" si="946"/>
        <v>23</v>
      </c>
      <c r="Y653" s="107">
        <f t="shared" ca="1" si="946"/>
        <v>19</v>
      </c>
      <c r="Z653" s="105">
        <f t="shared" ca="1" si="946"/>
        <v>21</v>
      </c>
      <c r="AA653" s="106">
        <f t="shared" ca="1" si="946"/>
        <v>23</v>
      </c>
      <c r="AB653" s="106">
        <f t="shared" ca="1" si="946"/>
        <v>25</v>
      </c>
      <c r="AC653" s="107">
        <f t="shared" ca="1" si="946"/>
        <v>29</v>
      </c>
      <c r="AD653" s="105">
        <f t="shared" ca="1" si="946"/>
        <v>32</v>
      </c>
      <c r="AE653" s="106">
        <f t="shared" ca="1" si="946"/>
        <v>274</v>
      </c>
      <c r="AF653" s="106">
        <f t="shared" ca="1" si="946"/>
        <v>258</v>
      </c>
      <c r="AG653" s="107">
        <f t="shared" ca="1" si="946"/>
        <v>241</v>
      </c>
      <c r="AH653" s="105">
        <f t="shared" ca="1" si="946"/>
        <v>234</v>
      </c>
      <c r="AI653" s="106">
        <f t="shared" ca="1" si="946"/>
        <v>229</v>
      </c>
      <c r="AJ653" s="106">
        <f t="shared" ca="1" si="946"/>
        <v>225</v>
      </c>
      <c r="AK653" s="107">
        <f t="shared" ca="1" si="946"/>
        <v>245</v>
      </c>
      <c r="AL653" s="105">
        <f t="shared" ref="AL653:BQ653" ca="1" si="947">IF(ISNUMBER(AL658),AL658+IF($I$7=1,AL656,0),IF(ISNUMBER(AL660),AL660+IF($I$7=1,AL656,0),""))</f>
        <v>257</v>
      </c>
      <c r="AM653" s="106">
        <f t="shared" ca="1" si="947"/>
        <v>252</v>
      </c>
      <c r="AN653" s="106">
        <f t="shared" ca="1" si="947"/>
        <v>246</v>
      </c>
      <c r="AO653" s="107">
        <f t="shared" ca="1" si="947"/>
        <v>247</v>
      </c>
      <c r="AP653" s="105">
        <f t="shared" ca="1" si="947"/>
        <v>290</v>
      </c>
      <c r="AQ653" s="106">
        <f t="shared" ca="1" si="947"/>
        <v>373</v>
      </c>
      <c r="AR653" s="106">
        <f t="shared" ca="1" si="947"/>
        <v>424</v>
      </c>
      <c r="AS653" s="107">
        <f t="shared" ca="1" si="947"/>
        <v>462</v>
      </c>
      <c r="AT653" s="105">
        <f t="shared" ca="1" si="947"/>
        <v>583</v>
      </c>
      <c r="AU653" s="106">
        <f t="shared" ca="1" si="947"/>
        <v>697</v>
      </c>
      <c r="AV653" s="106">
        <f t="shared" ca="1" si="947"/>
        <v>0</v>
      </c>
      <c r="AW653" s="107">
        <f t="shared" ca="1" si="947"/>
        <v>980.47685302862646</v>
      </c>
      <c r="AX653" s="105">
        <f t="shared" ca="1" si="947"/>
        <v>1502.2125863065557</v>
      </c>
      <c r="AY653" s="106">
        <f t="shared" ca="1" si="947"/>
        <v>1502.2125863065557</v>
      </c>
      <c r="AZ653" s="106">
        <f t="shared" ca="1" si="947"/>
        <v>1502.2125863065557</v>
      </c>
      <c r="BA653" s="107">
        <f t="shared" ca="1" si="947"/>
        <v>1502.2125863065557</v>
      </c>
      <c r="BB653" s="105">
        <f t="shared" ca="1" si="947"/>
        <v>1821.7305931237975</v>
      </c>
      <c r="BC653" s="106">
        <f t="shared" ca="1" si="947"/>
        <v>1821.7305931237975</v>
      </c>
      <c r="BD653" s="106">
        <f t="shared" ca="1" si="947"/>
        <v>1821.7305931237975</v>
      </c>
      <c r="BE653" s="107">
        <f t="shared" ca="1" si="947"/>
        <v>1821.7305931237975</v>
      </c>
      <c r="BF653" s="105">
        <f t="shared" ca="1" si="947"/>
        <v>2090.8364363826859</v>
      </c>
      <c r="BG653" s="106">
        <f t="shared" ca="1" si="947"/>
        <v>2090.8364363826859</v>
      </c>
      <c r="BH653" s="106">
        <f t="shared" ca="1" si="947"/>
        <v>2090.8364363826859</v>
      </c>
      <c r="BI653" s="107">
        <f t="shared" ca="1" si="947"/>
        <v>2090.8364363826859</v>
      </c>
      <c r="BJ653" s="105">
        <f t="shared" ca="1" si="947"/>
        <v>2320.8284443847815</v>
      </c>
      <c r="BK653" s="106">
        <f t="shared" ca="1" si="947"/>
        <v>2320.8284443847815</v>
      </c>
      <c r="BL653" s="106">
        <f t="shared" ca="1" si="947"/>
        <v>2320.8284443847815</v>
      </c>
      <c r="BM653" s="107">
        <f t="shared" ca="1" si="947"/>
        <v>2320.8284443847815</v>
      </c>
      <c r="BN653" s="105">
        <f t="shared" ca="1" si="947"/>
        <v>2506.4947199355638</v>
      </c>
      <c r="BO653" s="106">
        <f t="shared" ca="1" si="947"/>
        <v>2506.4947199355638</v>
      </c>
      <c r="BP653" s="106">
        <f t="shared" ca="1" si="947"/>
        <v>2506.4947199355638</v>
      </c>
      <c r="BQ653" s="107">
        <f t="shared" ca="1" si="947"/>
        <v>2506.4947199355638</v>
      </c>
      <c r="BR653" s="105">
        <f t="shared" ref="BR653:CW653" ca="1" si="948">IF(ISNUMBER(BR658),BR658+IF($I$7=1,BR656,0),IF(ISNUMBER(BR660),BR660+IF($I$7=1,BR656,0),""))</f>
        <v>2631.8194559323424</v>
      </c>
      <c r="BS653" s="106">
        <f t="shared" ca="1" si="948"/>
        <v>2631.8194559323424</v>
      </c>
      <c r="BT653" s="106">
        <f t="shared" ca="1" si="948"/>
        <v>2631.8194559323424</v>
      </c>
      <c r="BU653" s="107">
        <f t="shared" ca="1" si="948"/>
        <v>2631.8194559323424</v>
      </c>
      <c r="BV653" s="105">
        <f t="shared" ca="1" si="948"/>
        <v>2763.4104287289597</v>
      </c>
      <c r="BW653" s="106">
        <f t="shared" ca="1" si="948"/>
        <v>2763.4104287289597</v>
      </c>
      <c r="BX653" s="106">
        <f t="shared" ca="1" si="948"/>
        <v>2763.4104287289597</v>
      </c>
      <c r="BY653" s="107">
        <f t="shared" ca="1" si="948"/>
        <v>2763.4104287289597</v>
      </c>
      <c r="BZ653" s="105">
        <f t="shared" ca="1" si="948"/>
        <v>2901.5809501654076</v>
      </c>
      <c r="CA653" s="106">
        <f t="shared" ca="1" si="948"/>
        <v>2901.5809501654076</v>
      </c>
      <c r="CB653" s="106">
        <f t="shared" ca="1" si="948"/>
        <v>2901.5809501654076</v>
      </c>
      <c r="CC653" s="107">
        <f t="shared" ca="1" si="948"/>
        <v>2901.5809501654076</v>
      </c>
      <c r="CD653" s="105">
        <f t="shared" ca="1" si="948"/>
        <v>3046.6599976736779</v>
      </c>
      <c r="CE653" s="106">
        <f t="shared" ca="1" si="948"/>
        <v>3046.6599976736779</v>
      </c>
      <c r="CF653" s="106">
        <f t="shared" ca="1" si="948"/>
        <v>3046.6599976736779</v>
      </c>
      <c r="CG653" s="107">
        <f t="shared" ca="1" si="948"/>
        <v>3046.6599976736779</v>
      </c>
      <c r="CH653" s="105">
        <f t="shared" ca="1" si="948"/>
        <v>3198.9929975573623</v>
      </c>
      <c r="CI653" s="106">
        <f t="shared" ca="1" si="948"/>
        <v>3198.9929975573623</v>
      </c>
      <c r="CJ653" s="106">
        <f t="shared" ca="1" si="948"/>
        <v>3198.9929975573623</v>
      </c>
      <c r="CK653" s="107">
        <f t="shared" ca="1" si="948"/>
        <v>3198.9929975573623</v>
      </c>
      <c r="CL653" s="105">
        <f t="shared" ca="1" si="948"/>
        <v>3358.9426474352304</v>
      </c>
      <c r="CM653" s="106">
        <f t="shared" ca="1" si="948"/>
        <v>3358.9426474352304</v>
      </c>
      <c r="CN653" s="106">
        <f t="shared" ca="1" si="948"/>
        <v>3358.9426474352304</v>
      </c>
      <c r="CO653" s="107">
        <f t="shared" ca="1" si="948"/>
        <v>3358.9426474352304</v>
      </c>
      <c r="CP653" s="105">
        <f t="shared" ca="1" si="948"/>
        <v>3526.889779806992</v>
      </c>
      <c r="CQ653" s="106">
        <f t="shared" ca="1" si="948"/>
        <v>3526.889779806992</v>
      </c>
      <c r="CR653" s="106">
        <f t="shared" ca="1" si="948"/>
        <v>3526.889779806992</v>
      </c>
      <c r="CS653" s="107">
        <f t="shared" ca="1" si="948"/>
        <v>3526.889779806992</v>
      </c>
      <c r="CT653" s="105">
        <f t="shared" ca="1" si="948"/>
        <v>3703.2342687973419</v>
      </c>
      <c r="CU653" s="106">
        <f t="shared" ca="1" si="948"/>
        <v>3703.2342687973419</v>
      </c>
      <c r="CV653" s="106">
        <f t="shared" ca="1" si="948"/>
        <v>3703.2342687973419</v>
      </c>
      <c r="CW653" s="107">
        <f t="shared" ca="1" si="948"/>
        <v>3703.2342687973419</v>
      </c>
      <c r="CX653" s="105">
        <f t="shared" ref="CX653:DI653" ca="1" si="949">IF(ISNUMBER(CX658),CX658+IF($I$7=1,CX656,0),IF(ISNUMBER(CX660),CX660+IF($I$7=1,CX656,0),""))</f>
        <v>3888.395982237209</v>
      </c>
      <c r="CY653" s="106">
        <f t="shared" ca="1" si="949"/>
        <v>3888.395982237209</v>
      </c>
      <c r="CZ653" s="106">
        <f t="shared" ca="1" si="949"/>
        <v>3888.395982237209</v>
      </c>
      <c r="DA653" s="107">
        <f t="shared" ca="1" si="949"/>
        <v>3888.395982237209</v>
      </c>
      <c r="DB653" s="105">
        <f t="shared" ca="1" si="949"/>
        <v>4082.8157813490698</v>
      </c>
      <c r="DC653" s="106">
        <f t="shared" ca="1" si="949"/>
        <v>4082.8157813490698</v>
      </c>
      <c r="DD653" s="106">
        <f t="shared" ca="1" si="949"/>
        <v>4082.8157813490698</v>
      </c>
      <c r="DE653" s="107">
        <f t="shared" ca="1" si="949"/>
        <v>4082.8157813490698</v>
      </c>
      <c r="DF653" s="105">
        <f t="shared" ca="1" si="949"/>
        <v>4286.9565704165234</v>
      </c>
      <c r="DG653" s="106">
        <f t="shared" ca="1" si="949"/>
        <v>4286.9565704165234</v>
      </c>
      <c r="DH653" s="106">
        <f t="shared" ca="1" si="949"/>
        <v>4286.9565704165234</v>
      </c>
      <c r="DI653" s="107">
        <f t="shared" ca="1" si="949"/>
        <v>4286.9565704165234</v>
      </c>
      <c r="DK653" s="106">
        <f t="shared" ref="DK653:EK653" ca="1" si="950">SUM(OFFSET($E653,,MATCH(DK$3,$F$5:$DI$5,0)+3,,1))</f>
        <v>232.30699999999999</v>
      </c>
      <c r="DL653" s="106">
        <f t="shared" ca="1" si="950"/>
        <v>301</v>
      </c>
      <c r="DM653" s="106">
        <f t="shared" ca="1" si="950"/>
        <v>141</v>
      </c>
      <c r="DN653" s="106">
        <f t="shared" ca="1" si="950"/>
        <v>18</v>
      </c>
      <c r="DO653" s="106">
        <f t="shared" ca="1" si="950"/>
        <v>19</v>
      </c>
      <c r="DP653" s="106">
        <f t="shared" ca="1" si="950"/>
        <v>29</v>
      </c>
      <c r="DQ653" s="106">
        <f t="shared" ca="1" si="950"/>
        <v>241</v>
      </c>
      <c r="DR653" s="106">
        <f t="shared" ca="1" si="950"/>
        <v>245</v>
      </c>
      <c r="DS653" s="106">
        <f t="shared" ca="1" si="950"/>
        <v>247</v>
      </c>
      <c r="DT653" s="106">
        <f t="shared" ca="1" si="950"/>
        <v>462</v>
      </c>
      <c r="DU653" s="106">
        <f t="shared" ca="1" si="950"/>
        <v>980.47685302862646</v>
      </c>
      <c r="DV653" s="106">
        <f t="shared" ca="1" si="950"/>
        <v>1502.2125863065557</v>
      </c>
      <c r="DW653" s="106">
        <f t="shared" ca="1" si="950"/>
        <v>1821.7305931237975</v>
      </c>
      <c r="DX653" s="106">
        <f t="shared" ca="1" si="950"/>
        <v>2090.8364363826859</v>
      </c>
      <c r="DY653" s="106">
        <f t="shared" ca="1" si="950"/>
        <v>2320.8284443847815</v>
      </c>
      <c r="DZ653" s="106">
        <f t="shared" ca="1" si="950"/>
        <v>2506.4947199355638</v>
      </c>
      <c r="EA653" s="106">
        <f t="shared" ca="1" si="950"/>
        <v>2631.8194559323424</v>
      </c>
      <c r="EB653" s="106">
        <f t="shared" ca="1" si="950"/>
        <v>2763.4104287289597</v>
      </c>
      <c r="EC653" s="106">
        <f t="shared" ca="1" si="950"/>
        <v>2901.5809501654076</v>
      </c>
      <c r="ED653" s="106">
        <f t="shared" ca="1" si="950"/>
        <v>3046.6599976736779</v>
      </c>
      <c r="EE653" s="106">
        <f t="shared" ca="1" si="950"/>
        <v>3198.9929975573623</v>
      </c>
      <c r="EF653" s="106">
        <f t="shared" ca="1" si="950"/>
        <v>3358.9426474352304</v>
      </c>
      <c r="EG653" s="106">
        <f t="shared" ca="1" si="950"/>
        <v>3526.889779806992</v>
      </c>
      <c r="EH653" s="106">
        <f t="shared" ca="1" si="950"/>
        <v>3703.2342687973419</v>
      </c>
      <c r="EI653" s="106">
        <f t="shared" ca="1" si="950"/>
        <v>3888.395982237209</v>
      </c>
      <c r="EJ653" s="106">
        <f t="shared" ca="1" si="950"/>
        <v>4082.8157813490698</v>
      </c>
      <c r="EK653" s="106">
        <f t="shared" ca="1" si="950"/>
        <v>4286.9565704165234</v>
      </c>
    </row>
    <row r="654" spans="1:141" outlineLevel="2" x14ac:dyDescent="0.25">
      <c r="A654" s="90"/>
      <c r="B654" s="90"/>
      <c r="C654" s="90"/>
      <c r="D654" s="90"/>
      <c r="E654" s="37" t="str">
        <f>E661</f>
        <v>% revenue (annualized)</v>
      </c>
      <c r="F654" s="108"/>
      <c r="G654" s="109"/>
      <c r="H654" s="109"/>
      <c r="I654" s="110"/>
      <c r="J654" s="108"/>
      <c r="K654" s="109"/>
      <c r="L654" s="109"/>
      <c r="M654" s="110"/>
      <c r="N654" s="108"/>
      <c r="O654" s="109"/>
      <c r="P654" s="109"/>
      <c r="Q654" s="110"/>
      <c r="R654" s="108"/>
      <c r="S654" s="109"/>
      <c r="T654" s="109"/>
      <c r="U654" s="110"/>
      <c r="V654" s="108"/>
      <c r="W654" s="109"/>
      <c r="X654" s="109"/>
      <c r="Y654" s="110"/>
      <c r="Z654" s="108"/>
      <c r="AA654" s="109"/>
      <c r="AB654" s="109"/>
      <c r="AC654" s="110"/>
      <c r="AD654" s="108"/>
      <c r="AE654" s="109"/>
      <c r="AF654" s="109"/>
      <c r="AG654" s="110"/>
      <c r="AH654" s="108"/>
      <c r="AI654" s="109"/>
      <c r="AJ654" s="109"/>
      <c r="AK654" s="110"/>
      <c r="AL654" s="108"/>
      <c r="AM654" s="109"/>
      <c r="AN654" s="109"/>
      <c r="AO654" s="110"/>
      <c r="AP654" s="108"/>
      <c r="AQ654" s="109"/>
      <c r="AR654" s="109"/>
      <c r="AS654" s="110"/>
      <c r="AT654" s="108"/>
      <c r="AU654" s="109"/>
      <c r="AV654" s="109"/>
      <c r="AW654" s="110"/>
      <c r="AX654" s="108"/>
      <c r="AY654" s="109"/>
      <c r="AZ654" s="109"/>
      <c r="BA654" s="110"/>
      <c r="BB654" s="108"/>
      <c r="BC654" s="109"/>
      <c r="BD654" s="109"/>
      <c r="BE654" s="110"/>
      <c r="BF654" s="108"/>
      <c r="BG654" s="109"/>
      <c r="BH654" s="109"/>
      <c r="BI654" s="110"/>
      <c r="BJ654" s="108"/>
      <c r="BK654" s="109"/>
      <c r="BL654" s="109"/>
      <c r="BM654" s="110"/>
      <c r="BN654" s="108"/>
      <c r="BO654" s="109"/>
      <c r="BP654" s="109"/>
      <c r="BQ654" s="110"/>
      <c r="BR654" s="108"/>
      <c r="BS654" s="109"/>
      <c r="BT654" s="109"/>
      <c r="BU654" s="110"/>
      <c r="BV654" s="108"/>
      <c r="BW654" s="109"/>
      <c r="BX654" s="109"/>
      <c r="BY654" s="110"/>
      <c r="BZ654" s="108"/>
      <c r="CA654" s="109"/>
      <c r="CB654" s="109"/>
      <c r="CC654" s="110"/>
      <c r="CD654" s="108"/>
      <c r="CE654" s="109"/>
      <c r="CF654" s="109"/>
      <c r="CG654" s="110"/>
      <c r="CH654" s="108"/>
      <c r="CI654" s="109"/>
      <c r="CJ654" s="109"/>
      <c r="CK654" s="110"/>
      <c r="CL654" s="108"/>
      <c r="CM654" s="109"/>
      <c r="CN654" s="109"/>
      <c r="CO654" s="110"/>
      <c r="CP654" s="108"/>
      <c r="CQ654" s="109"/>
      <c r="CR654" s="109"/>
      <c r="CS654" s="110"/>
      <c r="CT654" s="108"/>
      <c r="CU654" s="109"/>
      <c r="CV654" s="109"/>
      <c r="CW654" s="110"/>
      <c r="CX654" s="108"/>
      <c r="CY654" s="109"/>
      <c r="CZ654" s="109"/>
      <c r="DA654" s="110"/>
      <c r="DB654" s="108"/>
      <c r="DC654" s="109"/>
      <c r="DD654" s="109"/>
      <c r="DE654" s="110"/>
      <c r="DF654" s="108"/>
      <c r="DG654" s="109"/>
      <c r="DH654" s="109"/>
      <c r="DI654" s="110"/>
      <c r="DK654" s="109">
        <f t="shared" ref="DK654:EK654" ca="1" si="951">IF(ISERROR(DK653/DK$139),"",DK653/DK$139)</f>
        <v>4.9622269068485853E-2</v>
      </c>
      <c r="DL654" s="109">
        <f t="shared" ca="1" si="951"/>
        <v>6.0079840319361276E-2</v>
      </c>
      <c r="DM654" s="109">
        <f t="shared" ca="1" si="951"/>
        <v>2.0405209840810418E-2</v>
      </c>
      <c r="DN654" s="109">
        <f t="shared" ca="1" si="951"/>
        <v>1.8529956763434219E-3</v>
      </c>
      <c r="DO654" s="109">
        <f t="shared" ca="1" si="951"/>
        <v>1.6217138955274839E-3</v>
      </c>
      <c r="DP654" s="109">
        <f t="shared" ca="1" si="951"/>
        <v>2.6561641326250229E-3</v>
      </c>
      <c r="DQ654" s="109">
        <f t="shared" ca="1" si="951"/>
        <v>1.4452773613193403E-2</v>
      </c>
      <c r="DR654" s="109">
        <f t="shared" ca="1" si="951"/>
        <v>9.1030690347031294E-3</v>
      </c>
      <c r="DS654" s="109">
        <f t="shared" ca="1" si="951"/>
        <v>9.1569659672277003E-3</v>
      </c>
      <c r="DT654" s="109">
        <f t="shared" ca="1" si="951"/>
        <v>7.5834673845244739E-3</v>
      </c>
      <c r="DU654" s="109">
        <f t="shared" ca="1" si="951"/>
        <v>7.5834673845244739E-3</v>
      </c>
      <c r="DV654" s="109">
        <f t="shared" ca="1" si="951"/>
        <v>7.5834673845244747E-3</v>
      </c>
      <c r="DW654" s="109">
        <f t="shared" ca="1" si="951"/>
        <v>7.5834673845244739E-3</v>
      </c>
      <c r="DX654" s="109">
        <f t="shared" ca="1" si="951"/>
        <v>7.5834673845244747E-3</v>
      </c>
      <c r="DY654" s="109">
        <f t="shared" ca="1" si="951"/>
        <v>7.5834673845244739E-3</v>
      </c>
      <c r="DZ654" s="109">
        <f t="shared" ca="1" si="951"/>
        <v>7.5834673845244739E-3</v>
      </c>
      <c r="EA654" s="109">
        <f t="shared" ca="1" si="951"/>
        <v>7.5834673845244739E-3</v>
      </c>
      <c r="EB654" s="109">
        <f t="shared" ca="1" si="951"/>
        <v>7.5834673845244747E-3</v>
      </c>
      <c r="EC654" s="109">
        <f t="shared" ca="1" si="951"/>
        <v>7.5834673845244739E-3</v>
      </c>
      <c r="ED654" s="109">
        <f t="shared" ca="1" si="951"/>
        <v>7.5834673845244739E-3</v>
      </c>
      <c r="EE654" s="109">
        <f t="shared" ca="1" si="951"/>
        <v>7.5834673845244739E-3</v>
      </c>
      <c r="EF654" s="109">
        <f t="shared" ca="1" si="951"/>
        <v>7.5834673845244739E-3</v>
      </c>
      <c r="EG654" s="109">
        <f t="shared" ca="1" si="951"/>
        <v>7.5834673845244739E-3</v>
      </c>
      <c r="EH654" s="109">
        <f t="shared" ca="1" si="951"/>
        <v>7.5834673845244739E-3</v>
      </c>
      <c r="EI654" s="109">
        <f t="shared" ca="1" si="951"/>
        <v>7.5834673845244739E-3</v>
      </c>
      <c r="EJ654" s="109">
        <f t="shared" ca="1" si="951"/>
        <v>7.5834673845244739E-3</v>
      </c>
      <c r="EK654" s="109">
        <f t="shared" ca="1" si="951"/>
        <v>7.5834673845244739E-3</v>
      </c>
    </row>
    <row r="655" spans="1:141" outlineLevel="2" x14ac:dyDescent="0.25">
      <c r="A655" s="90"/>
      <c r="B655" s="90"/>
      <c r="C655" s="90"/>
      <c r="D655" s="90"/>
      <c r="F655" s="100"/>
      <c r="I655" s="101"/>
      <c r="J655" s="100"/>
      <c r="M655" s="101"/>
      <c r="N655" s="100"/>
      <c r="Q655" s="101"/>
      <c r="R655" s="100"/>
      <c r="U655" s="101"/>
      <c r="V655" s="100"/>
      <c r="Y655" s="101"/>
      <c r="Z655" s="100"/>
      <c r="AC655" s="101"/>
      <c r="AD655" s="100"/>
      <c r="AG655" s="101"/>
      <c r="AH655" s="100"/>
      <c r="AK655" s="101"/>
      <c r="AL655" s="100"/>
      <c r="AO655" s="101"/>
      <c r="AP655" s="100"/>
      <c r="AS655" s="101"/>
      <c r="AT655" s="100"/>
      <c r="AW655" s="101"/>
      <c r="AX655" s="100"/>
      <c r="BA655" s="101"/>
      <c r="BB655" s="100"/>
      <c r="BE655" s="101"/>
      <c r="BF655" s="100"/>
      <c r="BI655" s="101"/>
      <c r="BJ655" s="100"/>
      <c r="BM655" s="101"/>
      <c r="BN655" s="100"/>
      <c r="BQ655" s="101"/>
      <c r="BR655" s="100"/>
      <c r="BU655" s="101"/>
      <c r="BV655" s="100"/>
      <c r="BY655" s="101"/>
      <c r="BZ655" s="100"/>
      <c r="CC655" s="101"/>
      <c r="CD655" s="100"/>
      <c r="CG655" s="101"/>
      <c r="CH655" s="100"/>
      <c r="CK655" s="101"/>
      <c r="CL655" s="100"/>
      <c r="CO655" s="101"/>
      <c r="CP655" s="100"/>
      <c r="CS655" s="101"/>
      <c r="CT655" s="100"/>
      <c r="CW655" s="101"/>
      <c r="CX655" s="100"/>
      <c r="DA655" s="101"/>
      <c r="DB655" s="100"/>
      <c r="DE655" s="101"/>
      <c r="DF655" s="100"/>
      <c r="DI655" s="101"/>
    </row>
    <row r="656" spans="1:141" outlineLevel="2" x14ac:dyDescent="0.25">
      <c r="A656" s="90" t="str">
        <f>A658</f>
        <v>bs</v>
      </c>
      <c r="B656" s="90" t="str">
        <f>B658</f>
        <v>deferredTaxLiabilitiesNonCurrent</v>
      </c>
      <c r="C656" s="111">
        <f>C658</f>
        <v>9.9999999999999995E-7</v>
      </c>
      <c r="D656" s="90"/>
      <c r="E656" t="str">
        <f>CONCATENATE(E653," - adjustment")</f>
        <v>Deferred tax liabilities (non-current) - adjustment</v>
      </c>
      <c r="F656" s="117">
        <v>0</v>
      </c>
      <c r="G656" s="118">
        <v>0</v>
      </c>
      <c r="H656" s="118">
        <v>0</v>
      </c>
      <c r="I656" s="119" cm="1">
        <f t="array" aca="1" ref="I656" ca="1">IF(ISNUMBER(INDEX('DataModel-NVDA'!$ET$4:$FT$109,MATCH(1,('DataModel-NVDA'!$EO$4:$EO$109=$A656)*('DataModel-NVDA'!$EP$4:$EP$109=$B656),0),MATCH(CONCATENATE("FY ",RIGHT(I$3,4)),'DataModel-NVDA'!$ET$2:$FT$2,0))*$C656),INDEX('DataModel-NVDA'!$ET$4:$FT$109,MATCH(1,('DataModel-NVDA'!$EO$4:$EO$109=$A656)*('DataModel-NVDA'!$EP$4:$EP$109=$B656),0),MATCH(CONCATENATE("FY ",RIGHT(I$3,4)),'DataModel-NVDA'!$ET$2:$FT$2,0))*$C656,0)</f>
        <v>0</v>
      </c>
      <c r="J656" s="117">
        <v>0</v>
      </c>
      <c r="K656" s="118">
        <v>0</v>
      </c>
      <c r="L656" s="118">
        <v>0</v>
      </c>
      <c r="M656" s="119" cm="1">
        <f t="array" aca="1" ref="M656" ca="1">IF(ISNUMBER(INDEX('DataModel-NVDA'!$ET$4:$FT$109,MATCH(1,('DataModel-NVDA'!$EO$4:$EO$109=$A656)*('DataModel-NVDA'!$EP$4:$EP$109=$B656),0),MATCH(CONCATENATE("FY ",RIGHT(M$3,4)),'DataModel-NVDA'!$ET$2:$FT$2,0))*$C656),INDEX('DataModel-NVDA'!$ET$4:$FT$109,MATCH(1,('DataModel-NVDA'!$EO$4:$EO$109=$A656)*('DataModel-NVDA'!$EP$4:$EP$109=$B656),0),MATCH(CONCATENATE("FY ",RIGHT(M$3,4)),'DataModel-NVDA'!$ET$2:$FT$2,0))*$C656,0)</f>
        <v>0</v>
      </c>
      <c r="N656" s="117">
        <v>0</v>
      </c>
      <c r="O656" s="118">
        <v>0</v>
      </c>
      <c r="P656" s="118">
        <v>0</v>
      </c>
      <c r="Q656" s="119" cm="1">
        <f t="array" aca="1" ref="Q656" ca="1">IF(ISNUMBER(INDEX('DataModel-NVDA'!$ET$4:$FT$109,MATCH(1,('DataModel-NVDA'!$EO$4:$EO$109=$A656)*('DataModel-NVDA'!$EP$4:$EP$109=$B656),0),MATCH(CONCATENATE("FY ",RIGHT(Q$3,4)),'DataModel-NVDA'!$ET$2:$FT$2,0))*$C656),INDEX('DataModel-NVDA'!$ET$4:$FT$109,MATCH(1,('DataModel-NVDA'!$EO$4:$EO$109=$A656)*('DataModel-NVDA'!$EP$4:$EP$109=$B656),0),MATCH(CONCATENATE("FY ",RIGHT(Q$3,4)),'DataModel-NVDA'!$ET$2:$FT$2,0))*$C656,0)</f>
        <v>0</v>
      </c>
      <c r="R656" s="117">
        <v>0</v>
      </c>
      <c r="S656" s="118">
        <v>0</v>
      </c>
      <c r="T656" s="118">
        <v>0</v>
      </c>
      <c r="U656" s="119" cm="1">
        <f t="array" aca="1" ref="U656" ca="1">IF(ISNUMBER(INDEX('DataModel-NVDA'!$ET$4:$FT$109,MATCH(1,('DataModel-NVDA'!$EO$4:$EO$109=$A656)*('DataModel-NVDA'!$EP$4:$EP$109=$B656),0),MATCH(CONCATENATE("FY ",RIGHT(U$3,4)),'DataModel-NVDA'!$ET$2:$FT$2,0))*$C656),INDEX('DataModel-NVDA'!$ET$4:$FT$109,MATCH(1,('DataModel-NVDA'!$EO$4:$EO$109=$A656)*('DataModel-NVDA'!$EP$4:$EP$109=$B656),0),MATCH(CONCATENATE("FY ",RIGHT(U$3,4)),'DataModel-NVDA'!$ET$2:$FT$2,0))*$C656,0)</f>
        <v>0</v>
      </c>
      <c r="V656" s="117">
        <v>0</v>
      </c>
      <c r="W656" s="118">
        <v>0</v>
      </c>
      <c r="X656" s="118">
        <v>0</v>
      </c>
      <c r="Y656" s="119" cm="1">
        <f t="array" aca="1" ref="Y656" ca="1">IF(ISNUMBER(INDEX('DataModel-NVDA'!$ET$4:$FT$109,MATCH(1,('DataModel-NVDA'!$EO$4:$EO$109=$A656)*('DataModel-NVDA'!$EP$4:$EP$109=$B656),0),MATCH(CONCATENATE("FY ",RIGHT(Y$3,4)),'DataModel-NVDA'!$ET$2:$FT$2,0))*$C656),INDEX('DataModel-NVDA'!$ET$4:$FT$109,MATCH(1,('DataModel-NVDA'!$EO$4:$EO$109=$A656)*('DataModel-NVDA'!$EP$4:$EP$109=$B656),0),MATCH(CONCATENATE("FY ",RIGHT(Y$3,4)),'DataModel-NVDA'!$ET$2:$FT$2,0))*$C656,0)</f>
        <v>0</v>
      </c>
      <c r="Z656" s="117">
        <v>0</v>
      </c>
      <c r="AA656" s="118">
        <v>0</v>
      </c>
      <c r="AB656" s="118">
        <v>0</v>
      </c>
      <c r="AC656" s="119" cm="1">
        <f t="array" aca="1" ref="AC656" ca="1">IF(ISNUMBER(INDEX('DataModel-NVDA'!$ET$4:$FT$109,MATCH(1,('DataModel-NVDA'!$EO$4:$EO$109=$A656)*('DataModel-NVDA'!$EP$4:$EP$109=$B656),0),MATCH(CONCATENATE("FY ",RIGHT(AC$3,4)),'DataModel-NVDA'!$ET$2:$FT$2,0))*$C656),INDEX('DataModel-NVDA'!$ET$4:$FT$109,MATCH(1,('DataModel-NVDA'!$EO$4:$EO$109=$A656)*('DataModel-NVDA'!$EP$4:$EP$109=$B656),0),MATCH(CONCATENATE("FY ",RIGHT(AC$3,4)),'DataModel-NVDA'!$ET$2:$FT$2,0))*$C656,0)</f>
        <v>0</v>
      </c>
      <c r="AD656" s="117">
        <v>0</v>
      </c>
      <c r="AE656" s="118">
        <v>0</v>
      </c>
      <c r="AF656" s="118">
        <v>0</v>
      </c>
      <c r="AG656" s="119" cm="1">
        <f t="array" aca="1" ref="AG656" ca="1">IF(ISNUMBER(INDEX('DataModel-NVDA'!$ET$4:$FT$109,MATCH(1,('DataModel-NVDA'!$EO$4:$EO$109=$A656)*('DataModel-NVDA'!$EP$4:$EP$109=$B656),0),MATCH(CONCATENATE("FY ",RIGHT(AG$3,4)),'DataModel-NVDA'!$ET$2:$FT$2,0))*$C656),INDEX('DataModel-NVDA'!$ET$4:$FT$109,MATCH(1,('DataModel-NVDA'!$EO$4:$EO$109=$A656)*('DataModel-NVDA'!$EP$4:$EP$109=$B656),0),MATCH(CONCATENATE("FY ",RIGHT(AG$3,4)),'DataModel-NVDA'!$ET$2:$FT$2,0))*$C656,0)</f>
        <v>0</v>
      </c>
      <c r="AH656" s="117">
        <v>0</v>
      </c>
      <c r="AI656" s="118">
        <v>0</v>
      </c>
      <c r="AJ656" s="118">
        <v>0</v>
      </c>
      <c r="AK656" s="119" cm="1">
        <f t="array" aca="1" ref="AK656" ca="1">IF(ISNUMBER(INDEX('DataModel-NVDA'!$ET$4:$FT$109,MATCH(1,('DataModel-NVDA'!$EO$4:$EO$109=$A656)*('DataModel-NVDA'!$EP$4:$EP$109=$B656),0),MATCH(CONCATENATE("FY ",RIGHT(AK$3,4)),'DataModel-NVDA'!$ET$2:$FT$2,0))*$C656),INDEX('DataModel-NVDA'!$ET$4:$FT$109,MATCH(1,('DataModel-NVDA'!$EO$4:$EO$109=$A656)*('DataModel-NVDA'!$EP$4:$EP$109=$B656),0),MATCH(CONCATENATE("FY ",RIGHT(AK$3,4)),'DataModel-NVDA'!$ET$2:$FT$2,0))*$C656,0)</f>
        <v>0</v>
      </c>
      <c r="AL656" s="117">
        <v>0</v>
      </c>
      <c r="AM656" s="118">
        <v>0</v>
      </c>
      <c r="AN656" s="118">
        <v>0</v>
      </c>
      <c r="AO656" s="119" cm="1">
        <f t="array" aca="1" ref="AO656" ca="1">IF(ISNUMBER(INDEX('DataModel-NVDA'!$ET$4:$FT$109,MATCH(1,('DataModel-NVDA'!$EO$4:$EO$109=$A656)*('DataModel-NVDA'!$EP$4:$EP$109=$B656),0),MATCH(CONCATENATE("FY ",RIGHT(AO$3,4)),'DataModel-NVDA'!$ET$2:$FT$2,0))*$C656),INDEX('DataModel-NVDA'!$ET$4:$FT$109,MATCH(1,('DataModel-NVDA'!$EO$4:$EO$109=$A656)*('DataModel-NVDA'!$EP$4:$EP$109=$B656),0),MATCH(CONCATENATE("FY ",RIGHT(AO$3,4)),'DataModel-NVDA'!$ET$2:$FT$2,0))*$C656,0)</f>
        <v>0</v>
      </c>
      <c r="AP656" s="117">
        <v>0</v>
      </c>
      <c r="AQ656" s="118">
        <v>0</v>
      </c>
      <c r="AR656" s="118">
        <v>0</v>
      </c>
      <c r="AS656" s="119" cm="1">
        <f t="array" aca="1" ref="AS656" ca="1">IF(ISNUMBER(INDEX('DataModel-NVDA'!$ET$4:$FT$109,MATCH(1,('DataModel-NVDA'!$EO$4:$EO$109=$A656)*('DataModel-NVDA'!$EP$4:$EP$109=$B656),0),MATCH(CONCATENATE("FY ",RIGHT(AS$3,4)),'DataModel-NVDA'!$ET$2:$FT$2,0))*$C656),INDEX('DataModel-NVDA'!$ET$4:$FT$109,MATCH(1,('DataModel-NVDA'!$EO$4:$EO$109=$A656)*('DataModel-NVDA'!$EP$4:$EP$109=$B656),0),MATCH(CONCATENATE("FY ",RIGHT(AS$3,4)),'DataModel-NVDA'!$ET$2:$FT$2,0))*$C656,0)</f>
        <v>0</v>
      </c>
      <c r="AT656" s="117">
        <v>0</v>
      </c>
      <c r="AU656" s="118">
        <v>0</v>
      </c>
      <c r="AV656" s="118">
        <v>0</v>
      </c>
      <c r="AW656" s="119" cm="1">
        <f t="array" aca="1" ref="AW656" ca="1">IF(ISNUMBER(INDEX('DataModel-NVDA'!$ET$4:$FT$109,MATCH(1,('DataModel-NVDA'!$EO$4:$EO$109=$A656)*('DataModel-NVDA'!$EP$4:$EP$109=$B656),0),MATCH(CONCATENATE("FY ",RIGHT(AW$3,4)),'DataModel-NVDA'!$ET$2:$FT$2,0))*$C656),INDEX('DataModel-NVDA'!$ET$4:$FT$109,MATCH(1,('DataModel-NVDA'!$EO$4:$EO$109=$A656)*('DataModel-NVDA'!$EP$4:$EP$109=$B656),0),MATCH(CONCATENATE("FY ",RIGHT(AW$3,4)),'DataModel-NVDA'!$ET$2:$FT$2,0))*$C656,0)</f>
        <v>0</v>
      </c>
      <c r="AX656" s="117">
        <v>0</v>
      </c>
      <c r="AY656" s="118">
        <v>0</v>
      </c>
      <c r="AZ656" s="118">
        <v>0</v>
      </c>
      <c r="BA656" s="119" cm="1">
        <f t="array" aca="1" ref="BA656" ca="1">IF(ISNUMBER(INDEX('DataModel-NVDA'!$ET$4:$FT$109,MATCH(1,('DataModel-NVDA'!$EO$4:$EO$109=$A656)*('DataModel-NVDA'!$EP$4:$EP$109=$B656),0),MATCH(CONCATENATE("FY ",RIGHT(BA$3,4)),'DataModel-NVDA'!$ET$2:$FT$2,0))*$C656),INDEX('DataModel-NVDA'!$ET$4:$FT$109,MATCH(1,('DataModel-NVDA'!$EO$4:$EO$109=$A656)*('DataModel-NVDA'!$EP$4:$EP$109=$B656),0),MATCH(CONCATENATE("FY ",RIGHT(BA$3,4)),'DataModel-NVDA'!$ET$2:$FT$2,0))*$C656,0)</f>
        <v>0</v>
      </c>
      <c r="BB656" s="117">
        <v>0</v>
      </c>
      <c r="BC656" s="118">
        <v>0</v>
      </c>
      <c r="BD656" s="118">
        <v>0</v>
      </c>
      <c r="BE656" s="119" cm="1">
        <f t="array" aca="1" ref="BE656" ca="1">IF(ISNUMBER(INDEX('DataModel-NVDA'!$ET$4:$FT$109,MATCH(1,('DataModel-NVDA'!$EO$4:$EO$109=$A656)*('DataModel-NVDA'!$EP$4:$EP$109=$B656),0),MATCH(CONCATENATE("FY ",RIGHT(BE$3,4)),'DataModel-NVDA'!$ET$2:$FT$2,0))*$C656),INDEX('DataModel-NVDA'!$ET$4:$FT$109,MATCH(1,('DataModel-NVDA'!$EO$4:$EO$109=$A656)*('DataModel-NVDA'!$EP$4:$EP$109=$B656),0),MATCH(CONCATENATE("FY ",RIGHT(BE$3,4)),'DataModel-NVDA'!$ET$2:$FT$2,0))*$C656,0)</f>
        <v>0</v>
      </c>
      <c r="BF656" s="117">
        <v>0</v>
      </c>
      <c r="BG656" s="118">
        <v>0</v>
      </c>
      <c r="BH656" s="118">
        <v>0</v>
      </c>
      <c r="BI656" s="119" cm="1">
        <f t="array" aca="1" ref="BI656" ca="1">IF(ISNUMBER(INDEX('DataModel-NVDA'!$ET$4:$FT$109,MATCH(1,('DataModel-NVDA'!$EO$4:$EO$109=$A656)*('DataModel-NVDA'!$EP$4:$EP$109=$B656),0),MATCH(CONCATENATE("FY ",RIGHT(BI$3,4)),'DataModel-NVDA'!$ET$2:$FT$2,0))*$C656),INDEX('DataModel-NVDA'!$ET$4:$FT$109,MATCH(1,('DataModel-NVDA'!$EO$4:$EO$109=$A656)*('DataModel-NVDA'!$EP$4:$EP$109=$B656),0),MATCH(CONCATENATE("FY ",RIGHT(BI$3,4)),'DataModel-NVDA'!$ET$2:$FT$2,0))*$C656,0)</f>
        <v>0</v>
      </c>
      <c r="BJ656" s="117">
        <v>0</v>
      </c>
      <c r="BK656" s="118">
        <v>0</v>
      </c>
      <c r="BL656" s="118">
        <v>0</v>
      </c>
      <c r="BM656" s="119" cm="1">
        <f t="array" aca="1" ref="BM656" ca="1">IF(ISNUMBER(INDEX('DataModel-NVDA'!$ET$4:$FT$109,MATCH(1,('DataModel-NVDA'!$EO$4:$EO$109=$A656)*('DataModel-NVDA'!$EP$4:$EP$109=$B656),0),MATCH(CONCATENATE("FY ",RIGHT(BM$3,4)),'DataModel-NVDA'!$ET$2:$FT$2,0))*$C656),INDEX('DataModel-NVDA'!$ET$4:$FT$109,MATCH(1,('DataModel-NVDA'!$EO$4:$EO$109=$A656)*('DataModel-NVDA'!$EP$4:$EP$109=$B656),0),MATCH(CONCATENATE("FY ",RIGHT(BM$3,4)),'DataModel-NVDA'!$ET$2:$FT$2,0))*$C656,0)</f>
        <v>0</v>
      </c>
      <c r="BN656" s="117">
        <v>0</v>
      </c>
      <c r="BO656" s="118">
        <v>0</v>
      </c>
      <c r="BP656" s="118">
        <v>0</v>
      </c>
      <c r="BQ656" s="119" cm="1">
        <f t="array" aca="1" ref="BQ656" ca="1">IF(ISNUMBER(INDEX('DataModel-NVDA'!$ET$4:$FT$109,MATCH(1,('DataModel-NVDA'!$EO$4:$EO$109=$A656)*('DataModel-NVDA'!$EP$4:$EP$109=$B656),0),MATCH(CONCATENATE("FY ",RIGHT(BQ$3,4)),'DataModel-NVDA'!$ET$2:$FT$2,0))*$C656),INDEX('DataModel-NVDA'!$ET$4:$FT$109,MATCH(1,('DataModel-NVDA'!$EO$4:$EO$109=$A656)*('DataModel-NVDA'!$EP$4:$EP$109=$B656),0),MATCH(CONCATENATE("FY ",RIGHT(BQ$3,4)),'DataModel-NVDA'!$ET$2:$FT$2,0))*$C656,0)</f>
        <v>0</v>
      </c>
      <c r="BR656" s="117">
        <v>0</v>
      </c>
      <c r="BS656" s="118">
        <v>0</v>
      </c>
      <c r="BT656" s="118">
        <v>0</v>
      </c>
      <c r="BU656" s="119" cm="1">
        <f t="array" aca="1" ref="BU656" ca="1">IF(ISNUMBER(INDEX('DataModel-NVDA'!$ET$4:$FT$109,MATCH(1,('DataModel-NVDA'!$EO$4:$EO$109=$A656)*('DataModel-NVDA'!$EP$4:$EP$109=$B656),0),MATCH(CONCATENATE("FY ",RIGHT(BU$3,4)),'DataModel-NVDA'!$ET$2:$FT$2,0))*$C656),INDEX('DataModel-NVDA'!$ET$4:$FT$109,MATCH(1,('DataModel-NVDA'!$EO$4:$EO$109=$A656)*('DataModel-NVDA'!$EP$4:$EP$109=$B656),0),MATCH(CONCATENATE("FY ",RIGHT(BU$3,4)),'DataModel-NVDA'!$ET$2:$FT$2,0))*$C656,0)</f>
        <v>0</v>
      </c>
      <c r="BV656" s="117">
        <v>0</v>
      </c>
      <c r="BW656" s="118">
        <v>0</v>
      </c>
      <c r="BX656" s="118">
        <v>0</v>
      </c>
      <c r="BY656" s="119" cm="1">
        <f t="array" aca="1" ref="BY656" ca="1">IF(ISNUMBER(INDEX('DataModel-NVDA'!$ET$4:$FT$109,MATCH(1,('DataModel-NVDA'!$EO$4:$EO$109=$A656)*('DataModel-NVDA'!$EP$4:$EP$109=$B656),0),MATCH(CONCATENATE("FY ",RIGHT(BY$3,4)),'DataModel-NVDA'!$ET$2:$FT$2,0))*$C656),INDEX('DataModel-NVDA'!$ET$4:$FT$109,MATCH(1,('DataModel-NVDA'!$EO$4:$EO$109=$A656)*('DataModel-NVDA'!$EP$4:$EP$109=$B656),0),MATCH(CONCATENATE("FY ",RIGHT(BY$3,4)),'DataModel-NVDA'!$ET$2:$FT$2,0))*$C656,0)</f>
        <v>0</v>
      </c>
      <c r="BZ656" s="117">
        <v>0</v>
      </c>
      <c r="CA656" s="118">
        <v>0</v>
      </c>
      <c r="CB656" s="118">
        <v>0</v>
      </c>
      <c r="CC656" s="119" cm="1">
        <f t="array" aca="1" ref="CC656" ca="1">IF(ISNUMBER(INDEX('DataModel-NVDA'!$ET$4:$FT$109,MATCH(1,('DataModel-NVDA'!$EO$4:$EO$109=$A656)*('DataModel-NVDA'!$EP$4:$EP$109=$B656),0),MATCH(CONCATENATE("FY ",RIGHT(CC$3,4)),'DataModel-NVDA'!$ET$2:$FT$2,0))*$C656),INDEX('DataModel-NVDA'!$ET$4:$FT$109,MATCH(1,('DataModel-NVDA'!$EO$4:$EO$109=$A656)*('DataModel-NVDA'!$EP$4:$EP$109=$B656),0),MATCH(CONCATENATE("FY ",RIGHT(CC$3,4)),'DataModel-NVDA'!$ET$2:$FT$2,0))*$C656,0)</f>
        <v>0</v>
      </c>
      <c r="CD656" s="117">
        <v>0</v>
      </c>
      <c r="CE656" s="118">
        <v>0</v>
      </c>
      <c r="CF656" s="118">
        <v>0</v>
      </c>
      <c r="CG656" s="119" cm="1">
        <f t="array" aca="1" ref="CG656" ca="1">IF(ISNUMBER(INDEX('DataModel-NVDA'!$ET$4:$FT$109,MATCH(1,('DataModel-NVDA'!$EO$4:$EO$109=$A656)*('DataModel-NVDA'!$EP$4:$EP$109=$B656),0),MATCH(CONCATENATE("FY ",RIGHT(CG$3,4)),'DataModel-NVDA'!$ET$2:$FT$2,0))*$C656),INDEX('DataModel-NVDA'!$ET$4:$FT$109,MATCH(1,('DataModel-NVDA'!$EO$4:$EO$109=$A656)*('DataModel-NVDA'!$EP$4:$EP$109=$B656),0),MATCH(CONCATENATE("FY ",RIGHT(CG$3,4)),'DataModel-NVDA'!$ET$2:$FT$2,0))*$C656,0)</f>
        <v>0</v>
      </c>
      <c r="CH656" s="117">
        <v>0</v>
      </c>
      <c r="CI656" s="118">
        <v>0</v>
      </c>
      <c r="CJ656" s="118">
        <v>0</v>
      </c>
      <c r="CK656" s="119" cm="1">
        <f t="array" aca="1" ref="CK656" ca="1">IF(ISNUMBER(INDEX('DataModel-NVDA'!$ET$4:$FT$109,MATCH(1,('DataModel-NVDA'!$EO$4:$EO$109=$A656)*('DataModel-NVDA'!$EP$4:$EP$109=$B656),0),MATCH(CONCATENATE("FY ",RIGHT(CK$3,4)),'DataModel-NVDA'!$ET$2:$FT$2,0))*$C656),INDEX('DataModel-NVDA'!$ET$4:$FT$109,MATCH(1,('DataModel-NVDA'!$EO$4:$EO$109=$A656)*('DataModel-NVDA'!$EP$4:$EP$109=$B656),0),MATCH(CONCATENATE("FY ",RIGHT(CK$3,4)),'DataModel-NVDA'!$ET$2:$FT$2,0))*$C656,0)</f>
        <v>0</v>
      </c>
      <c r="CL656" s="117">
        <v>0</v>
      </c>
      <c r="CM656" s="118">
        <v>0</v>
      </c>
      <c r="CN656" s="118">
        <v>0</v>
      </c>
      <c r="CO656" s="119" cm="1">
        <f t="array" aca="1" ref="CO656" ca="1">IF(ISNUMBER(INDEX('DataModel-NVDA'!$ET$4:$FT$109,MATCH(1,('DataModel-NVDA'!$EO$4:$EO$109=$A656)*('DataModel-NVDA'!$EP$4:$EP$109=$B656),0),MATCH(CONCATENATE("FY ",RIGHT(CO$3,4)),'DataModel-NVDA'!$ET$2:$FT$2,0))*$C656),INDEX('DataModel-NVDA'!$ET$4:$FT$109,MATCH(1,('DataModel-NVDA'!$EO$4:$EO$109=$A656)*('DataModel-NVDA'!$EP$4:$EP$109=$B656),0),MATCH(CONCATENATE("FY ",RIGHT(CO$3,4)),'DataModel-NVDA'!$ET$2:$FT$2,0))*$C656,0)</f>
        <v>0</v>
      </c>
      <c r="CP656" s="117">
        <v>0</v>
      </c>
      <c r="CQ656" s="118">
        <v>0</v>
      </c>
      <c r="CR656" s="118">
        <v>0</v>
      </c>
      <c r="CS656" s="119" cm="1">
        <f t="array" aca="1" ref="CS656" ca="1">IF(ISNUMBER(INDEX('DataModel-NVDA'!$ET$4:$FT$109,MATCH(1,('DataModel-NVDA'!$EO$4:$EO$109=$A656)*('DataModel-NVDA'!$EP$4:$EP$109=$B656),0),MATCH(CONCATENATE("FY ",RIGHT(CS$3,4)),'DataModel-NVDA'!$ET$2:$FT$2,0))*$C656),INDEX('DataModel-NVDA'!$ET$4:$FT$109,MATCH(1,('DataModel-NVDA'!$EO$4:$EO$109=$A656)*('DataModel-NVDA'!$EP$4:$EP$109=$B656),0),MATCH(CONCATENATE("FY ",RIGHT(CS$3,4)),'DataModel-NVDA'!$ET$2:$FT$2,0))*$C656,0)</f>
        <v>0</v>
      </c>
      <c r="CT656" s="117">
        <v>0</v>
      </c>
      <c r="CU656" s="118">
        <v>0</v>
      </c>
      <c r="CV656" s="118">
        <v>0</v>
      </c>
      <c r="CW656" s="119" cm="1">
        <f t="array" aca="1" ref="CW656" ca="1">IF(ISNUMBER(INDEX('DataModel-NVDA'!$ET$4:$FT$109,MATCH(1,('DataModel-NVDA'!$EO$4:$EO$109=$A656)*('DataModel-NVDA'!$EP$4:$EP$109=$B656),0),MATCH(CONCATENATE("FY ",RIGHT(CW$3,4)),'DataModel-NVDA'!$ET$2:$FT$2,0))*$C656),INDEX('DataModel-NVDA'!$ET$4:$FT$109,MATCH(1,('DataModel-NVDA'!$EO$4:$EO$109=$A656)*('DataModel-NVDA'!$EP$4:$EP$109=$B656),0),MATCH(CONCATENATE("FY ",RIGHT(CW$3,4)),'DataModel-NVDA'!$ET$2:$FT$2,0))*$C656,0)</f>
        <v>0</v>
      </c>
      <c r="CX656" s="117">
        <v>0</v>
      </c>
      <c r="CY656" s="118">
        <v>0</v>
      </c>
      <c r="CZ656" s="118">
        <v>0</v>
      </c>
      <c r="DA656" s="119" cm="1">
        <f t="array" aca="1" ref="DA656" ca="1">IF(ISNUMBER(INDEX('DataModel-NVDA'!$ET$4:$FT$109,MATCH(1,('DataModel-NVDA'!$EO$4:$EO$109=$A656)*('DataModel-NVDA'!$EP$4:$EP$109=$B656),0),MATCH(CONCATENATE("FY ",RIGHT(DA$3,4)),'DataModel-NVDA'!$ET$2:$FT$2,0))*$C656),INDEX('DataModel-NVDA'!$ET$4:$FT$109,MATCH(1,('DataModel-NVDA'!$EO$4:$EO$109=$A656)*('DataModel-NVDA'!$EP$4:$EP$109=$B656),0),MATCH(CONCATENATE("FY ",RIGHT(DA$3,4)),'DataModel-NVDA'!$ET$2:$FT$2,0))*$C656,0)</f>
        <v>0</v>
      </c>
      <c r="DB656" s="117">
        <v>0</v>
      </c>
      <c r="DC656" s="118">
        <v>0</v>
      </c>
      <c r="DD656" s="118">
        <v>0</v>
      </c>
      <c r="DE656" s="119" cm="1">
        <f t="array" aca="1" ref="DE656" ca="1">IF(ISNUMBER(INDEX('DataModel-NVDA'!$ET$4:$FT$109,MATCH(1,('DataModel-NVDA'!$EO$4:$EO$109=$A656)*('DataModel-NVDA'!$EP$4:$EP$109=$B656),0),MATCH(CONCATENATE("FY ",RIGHT(DE$3,4)),'DataModel-NVDA'!$ET$2:$FT$2,0))*$C656),INDEX('DataModel-NVDA'!$ET$4:$FT$109,MATCH(1,('DataModel-NVDA'!$EO$4:$EO$109=$A656)*('DataModel-NVDA'!$EP$4:$EP$109=$B656),0),MATCH(CONCATENATE("FY ",RIGHT(DE$3,4)),'DataModel-NVDA'!$ET$2:$FT$2,0))*$C656,0)</f>
        <v>0</v>
      </c>
      <c r="DF656" s="117">
        <v>0</v>
      </c>
      <c r="DG656" s="118">
        <v>0</v>
      </c>
      <c r="DH656" s="118">
        <v>0</v>
      </c>
      <c r="DI656" s="119" cm="1">
        <f t="array" aca="1" ref="DI656" ca="1">IF(ISNUMBER(INDEX('DataModel-NVDA'!$ET$4:$FT$109,MATCH(1,('DataModel-NVDA'!$EO$4:$EO$109=$A656)*('DataModel-NVDA'!$EP$4:$EP$109=$B656),0),MATCH(CONCATENATE("FY ",RIGHT(DI$3,4)),'DataModel-NVDA'!$ET$2:$FT$2,0))*$C656),INDEX('DataModel-NVDA'!$ET$4:$FT$109,MATCH(1,('DataModel-NVDA'!$EO$4:$EO$109=$A656)*('DataModel-NVDA'!$EP$4:$EP$109=$B656),0),MATCH(CONCATENATE("FY ",RIGHT(DI$3,4)),'DataModel-NVDA'!$ET$2:$FT$2,0))*$C656,0)</f>
        <v>0</v>
      </c>
      <c r="DK656" s="69">
        <f t="shared" ref="DK656:EK656" ca="1" si="952">SUM(OFFSET($E656,,MATCH(DK$3,$F$5:$DI$5,0)+3,,1))</f>
        <v>0</v>
      </c>
      <c r="DL656" s="69">
        <f t="shared" ca="1" si="952"/>
        <v>0</v>
      </c>
      <c r="DM656" s="69">
        <f t="shared" ca="1" si="952"/>
        <v>0</v>
      </c>
      <c r="DN656" s="69">
        <f t="shared" ca="1" si="952"/>
        <v>0</v>
      </c>
      <c r="DO656" s="69">
        <f t="shared" ca="1" si="952"/>
        <v>0</v>
      </c>
      <c r="DP656" s="69">
        <f t="shared" ca="1" si="952"/>
        <v>0</v>
      </c>
      <c r="DQ656" s="69">
        <f t="shared" ca="1" si="952"/>
        <v>0</v>
      </c>
      <c r="DR656" s="69">
        <f t="shared" ca="1" si="952"/>
        <v>0</v>
      </c>
      <c r="DS656" s="69">
        <f t="shared" ca="1" si="952"/>
        <v>0</v>
      </c>
      <c r="DT656" s="69">
        <f t="shared" ca="1" si="952"/>
        <v>0</v>
      </c>
      <c r="DU656" s="69">
        <f t="shared" ca="1" si="952"/>
        <v>0</v>
      </c>
      <c r="DV656" s="69">
        <f t="shared" ca="1" si="952"/>
        <v>0</v>
      </c>
      <c r="DW656" s="69">
        <f t="shared" ca="1" si="952"/>
        <v>0</v>
      </c>
      <c r="DX656" s="69">
        <f t="shared" ca="1" si="952"/>
        <v>0</v>
      </c>
      <c r="DY656" s="69">
        <f t="shared" ca="1" si="952"/>
        <v>0</v>
      </c>
      <c r="DZ656" s="69">
        <f t="shared" ca="1" si="952"/>
        <v>0</v>
      </c>
      <c r="EA656" s="69">
        <f t="shared" ca="1" si="952"/>
        <v>0</v>
      </c>
      <c r="EB656" s="69">
        <f t="shared" ca="1" si="952"/>
        <v>0</v>
      </c>
      <c r="EC656" s="69">
        <f t="shared" ca="1" si="952"/>
        <v>0</v>
      </c>
      <c r="ED656" s="69">
        <f t="shared" ca="1" si="952"/>
        <v>0</v>
      </c>
      <c r="EE656" s="69">
        <f t="shared" ca="1" si="952"/>
        <v>0</v>
      </c>
      <c r="EF656" s="69">
        <f t="shared" ca="1" si="952"/>
        <v>0</v>
      </c>
      <c r="EG656" s="69">
        <f t="shared" ca="1" si="952"/>
        <v>0</v>
      </c>
      <c r="EH656" s="69">
        <f t="shared" ca="1" si="952"/>
        <v>0</v>
      </c>
      <c r="EI656" s="69">
        <f t="shared" ca="1" si="952"/>
        <v>0</v>
      </c>
      <c r="EJ656" s="69">
        <f t="shared" ca="1" si="952"/>
        <v>0</v>
      </c>
      <c r="EK656" s="69">
        <f t="shared" ca="1" si="952"/>
        <v>0</v>
      </c>
    </row>
    <row r="657" spans="1:141" outlineLevel="2" x14ac:dyDescent="0.25">
      <c r="A657" s="90"/>
      <c r="B657" s="90"/>
      <c r="C657" s="90"/>
      <c r="D657" s="90"/>
      <c r="F657" s="100"/>
      <c r="I657" s="101"/>
      <c r="J657" s="100"/>
      <c r="M657" s="101"/>
      <c r="N657" s="100"/>
      <c r="Q657" s="101"/>
      <c r="R657" s="100"/>
      <c r="U657" s="101"/>
      <c r="V657" s="100"/>
      <c r="Y657" s="101"/>
      <c r="Z657" s="100"/>
      <c r="AC657" s="101"/>
      <c r="AD657" s="100"/>
      <c r="AG657" s="101"/>
      <c r="AH657" s="100"/>
      <c r="AK657" s="101"/>
      <c r="AL657" s="100"/>
      <c r="AO657" s="101"/>
      <c r="AP657" s="100"/>
      <c r="AS657" s="101"/>
      <c r="AT657" s="100"/>
      <c r="AW657" s="101"/>
      <c r="AX657" s="100"/>
      <c r="BA657" s="101"/>
      <c r="BB657" s="100"/>
      <c r="BE657" s="101"/>
      <c r="BF657" s="100"/>
      <c r="BI657" s="101"/>
      <c r="BJ657" s="100"/>
      <c r="BM657" s="101"/>
      <c r="BN657" s="100"/>
      <c r="BQ657" s="101"/>
      <c r="BR657" s="100"/>
      <c r="BU657" s="101"/>
      <c r="BV657" s="100"/>
      <c r="BY657" s="101"/>
      <c r="BZ657" s="100"/>
      <c r="CC657" s="101"/>
      <c r="CD657" s="100"/>
      <c r="CG657" s="101"/>
      <c r="CH657" s="100"/>
      <c r="CK657" s="101"/>
      <c r="CL657" s="100"/>
      <c r="CO657" s="101"/>
      <c r="CP657" s="100"/>
      <c r="CS657" s="101"/>
      <c r="CT657" s="100"/>
      <c r="CW657" s="101"/>
      <c r="CX657" s="100"/>
      <c r="DA657" s="101"/>
      <c r="DB657" s="100"/>
      <c r="DE657" s="101"/>
      <c r="DF657" s="100"/>
      <c r="DI657" s="101"/>
    </row>
    <row r="658" spans="1:141" outlineLevel="2" x14ac:dyDescent="0.25">
      <c r="A658" s="90" t="s">
        <v>157</v>
      </c>
      <c r="B658" s="90" t="s">
        <v>182</v>
      </c>
      <c r="C658" s="111">
        <f>$C$6</f>
        <v>9.9999999999999995E-7</v>
      </c>
      <c r="D658" s="90"/>
      <c r="E658" t="str">
        <f>CONCATENATE(E653," - history")</f>
        <v>Deferred tax liabilities (non-current) - history</v>
      </c>
      <c r="F658" s="113" cm="1">
        <f t="array" aca="1" ref="F658" ca="1">IF(AND(F$4="A",ISNUMBER('DataModel-NVDA'!F$4)),INDEX('DataModel-NVDA'!$F$4:$BA$109,MATCH(1,('DataModel-NVDA'!$A$4:$A$109=$A658)*('DataModel-NVDA'!$B$4:$B$109=$B658),0),MATCH(F$3,'DataModel-NVDA'!$F$2:$BA$2,0))*$C658,"")</f>
        <v>175.23599999999999</v>
      </c>
      <c r="G658" s="69" cm="1">
        <f t="array" aca="1" ref="G658" ca="1">IF(AND(G$4="A",ISNUMBER('DataModel-NVDA'!G$4)),INDEX('DataModel-NVDA'!$F$4:$BA$109,MATCH(1,('DataModel-NVDA'!$A$4:$A$109=$A658)*('DataModel-NVDA'!$B$4:$B$109=$B658),0),MATCH(G$3,'DataModel-NVDA'!$F$2:$BA$2,0))*$C658,"")</f>
        <v>192.702</v>
      </c>
      <c r="H658" s="69" cm="1">
        <f t="array" aca="1" ref="H658" ca="1">IF(AND(H$4="A",ISNUMBER('DataModel-NVDA'!H$4)),INDEX('DataModel-NVDA'!$F$4:$BA$109,MATCH(1,('DataModel-NVDA'!$A$4:$A$109=$A658)*('DataModel-NVDA'!$B$4:$B$109=$B658),0),MATCH(H$3,'DataModel-NVDA'!$F$2:$BA$2,0))*$C658,"")</f>
        <v>210.38799999999998</v>
      </c>
      <c r="I658" s="114" cm="1">
        <f t="array" aca="1" ref="I658" ca="1">IF(AND(I$4="A",ISNUMBER('DataModel-NVDA'!I$4)),INDEX('DataModel-NVDA'!$F$4:$BA$109,MATCH(1,('DataModel-NVDA'!$A$4:$A$109=$A658)*('DataModel-NVDA'!$B$4:$B$109=$B658),0),MATCH(I$3,'DataModel-NVDA'!$F$2:$BA$2,0))*$C658,"")</f>
        <v>232.30699999999999</v>
      </c>
      <c r="J658" s="113" cm="1">
        <f t="array" aca="1" ref="J658" ca="1">IF(AND(J$4="A",ISNUMBER('DataModel-NVDA'!J$4)),INDEX('DataModel-NVDA'!$F$4:$BA$109,MATCH(1,('DataModel-NVDA'!$A$4:$A$109=$A658)*('DataModel-NVDA'!$B$4:$B$109=$B658),0),MATCH(J$3,'DataModel-NVDA'!$F$2:$BA$2,0))*$C658,"")</f>
        <v>254</v>
      </c>
      <c r="K658" s="69" cm="1">
        <f t="array" aca="1" ref="K658" ca="1">IF(AND(K$4="A",ISNUMBER('DataModel-NVDA'!K$4)),INDEX('DataModel-NVDA'!$F$4:$BA$109,MATCH(1,('DataModel-NVDA'!$A$4:$A$109=$A658)*('DataModel-NVDA'!$B$4:$B$109=$B658),0),MATCH(K$3,'DataModel-NVDA'!$F$2:$BA$2,0))*$C658,"")</f>
        <v>292</v>
      </c>
      <c r="L658" s="69" cm="1">
        <f t="array" aca="1" ref="L658" ca="1">IF(AND(L$4="A",ISNUMBER('DataModel-NVDA'!L$4)),INDEX('DataModel-NVDA'!$F$4:$BA$109,MATCH(1,('DataModel-NVDA'!$A$4:$A$109=$A658)*('DataModel-NVDA'!$B$4:$B$109=$B658),0),MATCH(L$3,'DataModel-NVDA'!$F$2:$BA$2,0))*$C658,"")</f>
        <v>325</v>
      </c>
      <c r="M658" s="114" cm="1">
        <f t="array" aca="1" ref="M658" ca="1">IF(AND(M$4="A",ISNUMBER('DataModel-NVDA'!M$4)),INDEX('DataModel-NVDA'!$F$4:$BA$109,MATCH(1,('DataModel-NVDA'!$A$4:$A$109=$A658)*('DataModel-NVDA'!$B$4:$B$109=$B658),0),MATCH(M$3,'DataModel-NVDA'!$F$2:$BA$2,0))*$C658,"")</f>
        <v>301</v>
      </c>
      <c r="N658" s="113" cm="1">
        <f t="array" aca="1" ref="N658" ca="1">IF(AND(N$4="A",ISNUMBER('DataModel-NVDA'!N$4)),INDEX('DataModel-NVDA'!$F$4:$BA$109,MATCH(1,('DataModel-NVDA'!$A$4:$A$109=$A658)*('DataModel-NVDA'!$B$4:$B$109=$B658),0),MATCH(N$3,'DataModel-NVDA'!$F$2:$BA$2,0))*$C658,"")</f>
        <v>333</v>
      </c>
      <c r="O658" s="69" cm="1">
        <f t="array" aca="1" ref="O658" ca="1">IF(AND(O$4="A",ISNUMBER('DataModel-NVDA'!O$4)),INDEX('DataModel-NVDA'!$F$4:$BA$109,MATCH(1,('DataModel-NVDA'!$A$4:$A$109=$A658)*('DataModel-NVDA'!$B$4:$B$109=$B658),0),MATCH(O$3,'DataModel-NVDA'!$F$2:$BA$2,0))*$C658,"")</f>
        <v>372</v>
      </c>
      <c r="P658" s="69" cm="1">
        <f t="array" aca="1" ref="P658" ca="1">IF(AND(P$4="A",ISNUMBER('DataModel-NVDA'!P$4)),INDEX('DataModel-NVDA'!$F$4:$BA$109,MATCH(1,('DataModel-NVDA'!$A$4:$A$109=$A658)*('DataModel-NVDA'!$B$4:$B$109=$B658),0),MATCH(P$3,'DataModel-NVDA'!$F$2:$BA$2,0))*$C658,"")</f>
        <v>88</v>
      </c>
      <c r="Q658" s="114" cm="1">
        <f t="array" aca="1" ref="Q658" ca="1">IF(AND(Q$4="A",ISNUMBER('DataModel-NVDA'!Q$4)),INDEX('DataModel-NVDA'!$F$4:$BA$109,MATCH(1,('DataModel-NVDA'!$A$4:$A$109=$A658)*('DataModel-NVDA'!$B$4:$B$109=$B658),0),MATCH(Q$3,'DataModel-NVDA'!$F$2:$BA$2,0))*$C658,"")</f>
        <v>141</v>
      </c>
      <c r="R658" s="113" cm="1">
        <f t="array" aca="1" ref="R658" ca="1">IF(AND(R$4="A",ISNUMBER('DataModel-NVDA'!R$4)),INDEX('DataModel-NVDA'!$F$4:$BA$109,MATCH(1,('DataModel-NVDA'!$A$4:$A$109=$A658)*('DataModel-NVDA'!$B$4:$B$109=$B658),0),MATCH(R$3,'DataModel-NVDA'!$F$2:$BA$2,0))*$C658,"")</f>
        <v>159</v>
      </c>
      <c r="S658" s="69" cm="1">
        <f t="array" aca="1" ref="S658" ca="1">IF(AND(S$4="A",ISNUMBER('DataModel-NVDA'!S$4)),INDEX('DataModel-NVDA'!$F$4:$BA$109,MATCH(1,('DataModel-NVDA'!$A$4:$A$109=$A658)*('DataModel-NVDA'!$B$4:$B$109=$B658),0),MATCH(S$3,'DataModel-NVDA'!$F$2:$BA$2,0))*$C658,"")</f>
        <v>252</v>
      </c>
      <c r="T658" s="69" cm="1">
        <f t="array" aca="1" ref="T658" ca="1">IF(AND(T$4="A",ISNUMBER('DataModel-NVDA'!T$4)),INDEX('DataModel-NVDA'!$F$4:$BA$109,MATCH(1,('DataModel-NVDA'!$A$4:$A$109=$A658)*('DataModel-NVDA'!$B$4:$B$109=$B658),0),MATCH(T$3,'DataModel-NVDA'!$F$2:$BA$2,0))*$C658,"")</f>
        <v>295</v>
      </c>
      <c r="U658" s="114" cm="1">
        <f t="array" aca="1" ref="U658" ca="1">IF(AND(U$4="A",ISNUMBER('DataModel-NVDA'!U$4)),INDEX('DataModel-NVDA'!$F$4:$BA$109,MATCH(1,('DataModel-NVDA'!$A$4:$A$109=$A658)*('DataModel-NVDA'!$B$4:$B$109=$B658),0),MATCH(U$3,'DataModel-NVDA'!$F$2:$BA$2,0))*$C658,"")</f>
        <v>18</v>
      </c>
      <c r="V658" s="113" cm="1">
        <f t="array" aca="1" ref="V658" ca="1">IF(AND(V$4="A",ISNUMBER('DataModel-NVDA'!V$4)),INDEX('DataModel-NVDA'!$F$4:$BA$109,MATCH(1,('DataModel-NVDA'!$A$4:$A$109=$A658)*('DataModel-NVDA'!$B$4:$B$109=$B658),0),MATCH(V$3,'DataModel-NVDA'!$F$2:$BA$2,0))*$C658,"")</f>
        <v>19</v>
      </c>
      <c r="W658" s="69" cm="1">
        <f t="array" aca="1" ref="W658" ca="1">IF(AND(W$4="A",ISNUMBER('DataModel-NVDA'!W$4)),INDEX('DataModel-NVDA'!$F$4:$BA$109,MATCH(1,('DataModel-NVDA'!$A$4:$A$109=$A658)*('DataModel-NVDA'!$B$4:$B$109=$B658),0),MATCH(W$3,'DataModel-NVDA'!$F$2:$BA$2,0))*$C658,"")</f>
        <v>21</v>
      </c>
      <c r="X658" s="69" cm="1">
        <f t="array" aca="1" ref="X658" ca="1">IF(AND(X$4="A",ISNUMBER('DataModel-NVDA'!X$4)),INDEX('DataModel-NVDA'!$F$4:$BA$109,MATCH(1,('DataModel-NVDA'!$A$4:$A$109=$A658)*('DataModel-NVDA'!$B$4:$B$109=$B658),0),MATCH(X$3,'DataModel-NVDA'!$F$2:$BA$2,0))*$C658,"")</f>
        <v>23</v>
      </c>
      <c r="Y658" s="114" cm="1">
        <f t="array" aca="1" ref="Y658" ca="1">IF(AND(Y$4="A",ISNUMBER('DataModel-NVDA'!Y$4)),INDEX('DataModel-NVDA'!$F$4:$BA$109,MATCH(1,('DataModel-NVDA'!$A$4:$A$109=$A658)*('DataModel-NVDA'!$B$4:$B$109=$B658),0),MATCH(Y$3,'DataModel-NVDA'!$F$2:$BA$2,0))*$C658,"")</f>
        <v>19</v>
      </c>
      <c r="Z658" s="113" cm="1">
        <f t="array" aca="1" ref="Z658" ca="1">IF(AND(Z$4="A",ISNUMBER('DataModel-NVDA'!Z$4)),INDEX('DataModel-NVDA'!$F$4:$BA$109,MATCH(1,('DataModel-NVDA'!$A$4:$A$109=$A658)*('DataModel-NVDA'!$B$4:$B$109=$B658),0),MATCH(Z$3,'DataModel-NVDA'!$F$2:$BA$2,0))*$C658,"")</f>
        <v>21</v>
      </c>
      <c r="AA658" s="69" cm="1">
        <f t="array" aca="1" ref="AA658" ca="1">IF(AND(AA$4="A",ISNUMBER('DataModel-NVDA'!AA$4)),INDEX('DataModel-NVDA'!$F$4:$BA$109,MATCH(1,('DataModel-NVDA'!$A$4:$A$109=$A658)*('DataModel-NVDA'!$B$4:$B$109=$B658),0),MATCH(AA$3,'DataModel-NVDA'!$F$2:$BA$2,0))*$C658,"")</f>
        <v>23</v>
      </c>
      <c r="AB658" s="69" cm="1">
        <f t="array" aca="1" ref="AB658" ca="1">IF(AND(AB$4="A",ISNUMBER('DataModel-NVDA'!AB$4)),INDEX('DataModel-NVDA'!$F$4:$BA$109,MATCH(1,('DataModel-NVDA'!$A$4:$A$109=$A658)*('DataModel-NVDA'!$B$4:$B$109=$B658),0),MATCH(AB$3,'DataModel-NVDA'!$F$2:$BA$2,0))*$C658,"")</f>
        <v>25</v>
      </c>
      <c r="AC658" s="114" cm="1">
        <f t="array" aca="1" ref="AC658" ca="1">IF(AND(AC$4="A",ISNUMBER('DataModel-NVDA'!AC$4)),INDEX('DataModel-NVDA'!$F$4:$BA$109,MATCH(1,('DataModel-NVDA'!$A$4:$A$109=$A658)*('DataModel-NVDA'!$B$4:$B$109=$B658),0),MATCH(AC$3,'DataModel-NVDA'!$F$2:$BA$2,0))*$C658,"")</f>
        <v>29</v>
      </c>
      <c r="AD658" s="113" cm="1">
        <f t="array" aca="1" ref="AD658" ca="1">IF(AND(AD$4="A",ISNUMBER('DataModel-NVDA'!AD$4)),INDEX('DataModel-NVDA'!$F$4:$BA$109,MATCH(1,('DataModel-NVDA'!$A$4:$A$109=$A658)*('DataModel-NVDA'!$B$4:$B$109=$B658),0),MATCH(AD$3,'DataModel-NVDA'!$F$2:$BA$2,0))*$C658,"")</f>
        <v>32</v>
      </c>
      <c r="AE658" s="69" cm="1">
        <f t="array" aca="1" ref="AE658" ca="1">IF(AND(AE$4="A",ISNUMBER('DataModel-NVDA'!AE$4)),INDEX('DataModel-NVDA'!$F$4:$BA$109,MATCH(1,('DataModel-NVDA'!$A$4:$A$109=$A658)*('DataModel-NVDA'!$B$4:$B$109=$B658),0),MATCH(AE$3,'DataModel-NVDA'!$F$2:$BA$2,0))*$C658,"")</f>
        <v>274</v>
      </c>
      <c r="AF658" s="69" cm="1">
        <f t="array" aca="1" ref="AF658" ca="1">IF(AND(AF$4="A",ISNUMBER('DataModel-NVDA'!AF$4)),INDEX('DataModel-NVDA'!$F$4:$BA$109,MATCH(1,('DataModel-NVDA'!$A$4:$A$109=$A658)*('DataModel-NVDA'!$B$4:$B$109=$B658),0),MATCH(AF$3,'DataModel-NVDA'!$F$2:$BA$2,0))*$C658,"")</f>
        <v>258</v>
      </c>
      <c r="AG658" s="114" cm="1">
        <f t="array" aca="1" ref="AG658" ca="1">IF(AND(AG$4="A",ISNUMBER('DataModel-NVDA'!AG$4)),INDEX('DataModel-NVDA'!$F$4:$BA$109,MATCH(1,('DataModel-NVDA'!$A$4:$A$109=$A658)*('DataModel-NVDA'!$B$4:$B$109=$B658),0),MATCH(AG$3,'DataModel-NVDA'!$F$2:$BA$2,0))*$C658,"")</f>
        <v>241</v>
      </c>
      <c r="AH658" s="113" cm="1">
        <f t="array" aca="1" ref="AH658" ca="1">IF(AND(AH$4="A",ISNUMBER('DataModel-NVDA'!AH$4)),INDEX('DataModel-NVDA'!$F$4:$BA$109,MATCH(1,('DataModel-NVDA'!$A$4:$A$109=$A658)*('DataModel-NVDA'!$B$4:$B$109=$B658),0),MATCH(AH$3,'DataModel-NVDA'!$F$2:$BA$2,0))*$C658,"")</f>
        <v>234</v>
      </c>
      <c r="AI658" s="69" cm="1">
        <f t="array" aca="1" ref="AI658" ca="1">IF(AND(AI$4="A",ISNUMBER('DataModel-NVDA'!AI$4)),INDEX('DataModel-NVDA'!$F$4:$BA$109,MATCH(1,('DataModel-NVDA'!$A$4:$A$109=$A658)*('DataModel-NVDA'!$B$4:$B$109=$B658),0),MATCH(AI$3,'DataModel-NVDA'!$F$2:$BA$2,0))*$C658,"")</f>
        <v>229</v>
      </c>
      <c r="AJ658" s="69" cm="1">
        <f t="array" aca="1" ref="AJ658" ca="1">IF(AND(AJ$4="A",ISNUMBER('DataModel-NVDA'!AJ$4)),INDEX('DataModel-NVDA'!$F$4:$BA$109,MATCH(1,('DataModel-NVDA'!$A$4:$A$109=$A658)*('DataModel-NVDA'!$B$4:$B$109=$B658),0),MATCH(AJ$3,'DataModel-NVDA'!$F$2:$BA$2,0))*$C658,"")</f>
        <v>225</v>
      </c>
      <c r="AK658" s="114" cm="1">
        <f t="array" aca="1" ref="AK658" ca="1">IF(AND(AK$4="A",ISNUMBER('DataModel-NVDA'!AK$4)),INDEX('DataModel-NVDA'!$F$4:$BA$109,MATCH(1,('DataModel-NVDA'!$A$4:$A$109=$A658)*('DataModel-NVDA'!$B$4:$B$109=$B658),0),MATCH(AK$3,'DataModel-NVDA'!$F$2:$BA$2,0))*$C658,"")</f>
        <v>245</v>
      </c>
      <c r="AL658" s="113" cm="1">
        <f t="array" aca="1" ref="AL658" ca="1">IF(AND(AL$4="A",ISNUMBER('DataModel-NVDA'!AL$4)),INDEX('DataModel-NVDA'!$F$4:$BA$109,MATCH(1,('DataModel-NVDA'!$A$4:$A$109=$A658)*('DataModel-NVDA'!$B$4:$B$109=$B658),0),MATCH(AL$3,'DataModel-NVDA'!$F$2:$BA$2,0))*$C658,"")</f>
        <v>257</v>
      </c>
      <c r="AM658" s="69" cm="1">
        <f t="array" aca="1" ref="AM658" ca="1">IF(AND(AM$4="A",ISNUMBER('DataModel-NVDA'!AM$4)),INDEX('DataModel-NVDA'!$F$4:$BA$109,MATCH(1,('DataModel-NVDA'!$A$4:$A$109=$A658)*('DataModel-NVDA'!$B$4:$B$109=$B658),0),MATCH(AM$3,'DataModel-NVDA'!$F$2:$BA$2,0))*$C658,"")</f>
        <v>252</v>
      </c>
      <c r="AN658" s="69" cm="1">
        <f t="array" aca="1" ref="AN658" ca="1">IF(AND(AN$4="A",ISNUMBER('DataModel-NVDA'!AN$4)),INDEX('DataModel-NVDA'!$F$4:$BA$109,MATCH(1,('DataModel-NVDA'!$A$4:$A$109=$A658)*('DataModel-NVDA'!$B$4:$B$109=$B658),0),MATCH(AN$3,'DataModel-NVDA'!$F$2:$BA$2,0))*$C658,"")</f>
        <v>246</v>
      </c>
      <c r="AO658" s="114" cm="1">
        <f t="array" aca="1" ref="AO658" ca="1">IF(AND(AO$4="A",ISNUMBER('DataModel-NVDA'!AO$4)),INDEX('DataModel-NVDA'!$F$4:$BA$109,MATCH(1,('DataModel-NVDA'!$A$4:$A$109=$A658)*('DataModel-NVDA'!$B$4:$B$109=$B658),0),MATCH(AO$3,'DataModel-NVDA'!$F$2:$BA$2,0))*$C658,"")</f>
        <v>247</v>
      </c>
      <c r="AP658" s="113" cm="1">
        <f t="array" aca="1" ref="AP658" ca="1">IF(AND(AP$4="A",ISNUMBER('DataModel-NVDA'!AP$4)),INDEX('DataModel-NVDA'!$F$4:$BA$109,MATCH(1,('DataModel-NVDA'!$A$4:$A$109=$A658)*('DataModel-NVDA'!$B$4:$B$109=$B658),0),MATCH(AP$3,'DataModel-NVDA'!$F$2:$BA$2,0))*$C658,"")</f>
        <v>290</v>
      </c>
      <c r="AQ658" s="69" cm="1">
        <f t="array" aca="1" ref="AQ658" ca="1">IF(AND(AQ$4="A",ISNUMBER('DataModel-NVDA'!AQ$4)),INDEX('DataModel-NVDA'!$F$4:$BA$109,MATCH(1,('DataModel-NVDA'!$A$4:$A$109=$A658)*('DataModel-NVDA'!$B$4:$B$109=$B658),0),MATCH(AQ$3,'DataModel-NVDA'!$F$2:$BA$2,0))*$C658,"")</f>
        <v>373</v>
      </c>
      <c r="AR658" s="69" cm="1">
        <f t="array" aca="1" ref="AR658" ca="1">IF(AND(AR$4="A",ISNUMBER('DataModel-NVDA'!AR$4)),INDEX('DataModel-NVDA'!$F$4:$BA$109,MATCH(1,('DataModel-NVDA'!$A$4:$A$109=$A658)*('DataModel-NVDA'!$B$4:$B$109=$B658),0),MATCH(AR$3,'DataModel-NVDA'!$F$2:$BA$2,0))*$C658,"")</f>
        <v>424</v>
      </c>
      <c r="AS658" s="114" cm="1">
        <f t="array" aca="1" ref="AS658" ca="1">IF(AND(AS$4="A",ISNUMBER('DataModel-NVDA'!AS$4)),INDEX('DataModel-NVDA'!$F$4:$BA$109,MATCH(1,('DataModel-NVDA'!$A$4:$A$109=$A658)*('DataModel-NVDA'!$B$4:$B$109=$B658),0),MATCH(AS$3,'DataModel-NVDA'!$F$2:$BA$2,0))*$C658,"")</f>
        <v>462</v>
      </c>
      <c r="AT658" s="113" cm="1">
        <f t="array" aca="1" ref="AT658" ca="1">IF(AND(AT$4="A",ISNUMBER('DataModel-NVDA'!AT$4)),INDEX('DataModel-NVDA'!$F$4:$BA$109,MATCH(1,('DataModel-NVDA'!$A$4:$A$109=$A658)*('DataModel-NVDA'!$B$4:$B$109=$B658),0),MATCH(AT$3,'DataModel-NVDA'!$F$2:$BA$2,0))*$C658,"")</f>
        <v>583</v>
      </c>
      <c r="AU658" s="69" cm="1">
        <f t="array" aca="1" ref="AU658" ca="1">IF(AND(AU$4="A",ISNUMBER('DataModel-NVDA'!AU$4)),INDEX('DataModel-NVDA'!$F$4:$BA$109,MATCH(1,('DataModel-NVDA'!$A$4:$A$109=$A658)*('DataModel-NVDA'!$B$4:$B$109=$B658),0),MATCH(AU$3,'DataModel-NVDA'!$F$2:$BA$2,0))*$C658,"")</f>
        <v>697</v>
      </c>
      <c r="AV658" s="69" cm="1">
        <f t="array" aca="1" ref="AV658" ca="1">IF(AND(AV$4="A",ISNUMBER('DataModel-NVDA'!AV$4)),INDEX('DataModel-NVDA'!$F$4:$BA$109,MATCH(1,('DataModel-NVDA'!$A$4:$A$109=$A658)*('DataModel-NVDA'!$B$4:$B$109=$B658),0),MATCH(AV$3,'DataModel-NVDA'!$F$2:$BA$2,0))*$C658,"")</f>
        <v>0</v>
      </c>
      <c r="AW658" s="114" t="str" cm="1">
        <f t="array" aca="1" ref="AW658" ca="1">IF(AND(AW$4="A",ISNUMBER('DataModel-NVDA'!AW$4)),INDEX('DataModel-NVDA'!$F$4:$BA$109,MATCH(1,('DataModel-NVDA'!$A$4:$A$109=$A658)*('DataModel-NVDA'!$B$4:$B$109=$B658),0),MATCH(AW$3,'DataModel-NVDA'!$F$2:$BA$2,0))*$C658,"")</f>
        <v/>
      </c>
      <c r="AX658" s="113" t="str" cm="1">
        <f t="array" aca="1" ref="AX658" ca="1">IF(AND(AX$4="A",ISNUMBER('DataModel-NVDA'!AX$4)),INDEX('DataModel-NVDA'!$F$4:$BA$109,MATCH(1,('DataModel-NVDA'!$A$4:$A$109=$A658)*('DataModel-NVDA'!$B$4:$B$109=$B658),0),MATCH(AX$3,'DataModel-NVDA'!$F$2:$BA$2,0))*$C658,"")</f>
        <v/>
      </c>
      <c r="AY658" s="69" t="str" cm="1">
        <f t="array" aca="1" ref="AY658" ca="1">IF(AND(AY$4="A",ISNUMBER('DataModel-NVDA'!AY$4)),INDEX('DataModel-NVDA'!$F$4:$BA$109,MATCH(1,('DataModel-NVDA'!$A$4:$A$109=$A658)*('DataModel-NVDA'!$B$4:$B$109=$B658),0),MATCH(AY$3,'DataModel-NVDA'!$F$2:$BA$2,0))*$C658,"")</f>
        <v/>
      </c>
      <c r="AZ658" s="69" t="str" cm="1">
        <f t="array" aca="1" ref="AZ658" ca="1">IF(AND(AZ$4="A",ISNUMBER('DataModel-NVDA'!AZ$4)),INDEX('DataModel-NVDA'!$F$4:$BA$109,MATCH(1,('DataModel-NVDA'!$A$4:$A$109=$A658)*('DataModel-NVDA'!$B$4:$B$109=$B658),0),MATCH(AZ$3,'DataModel-NVDA'!$F$2:$BA$2,0))*$C658,"")</f>
        <v/>
      </c>
      <c r="BA658" s="114" t="str" cm="1">
        <f t="array" aca="1" ref="BA658" ca="1">IF(AND(BA$4="A",ISNUMBER('DataModel-NVDA'!BA$4)),INDEX('DataModel-NVDA'!$F$4:$BA$109,MATCH(1,('DataModel-NVDA'!$A$4:$A$109=$A658)*('DataModel-NVDA'!$B$4:$B$109=$B658),0),MATCH(BA$3,'DataModel-NVDA'!$F$2:$BA$2,0))*$C658,"")</f>
        <v/>
      </c>
      <c r="BB658" s="113"/>
      <c r="BC658" s="69"/>
      <c r="BD658" s="69"/>
      <c r="BE658" s="114"/>
      <c r="BF658" s="113"/>
      <c r="BG658" s="69"/>
      <c r="BH658" s="69"/>
      <c r="BI658" s="114"/>
      <c r="BJ658" s="113"/>
      <c r="BK658" s="69"/>
      <c r="BL658" s="69"/>
      <c r="BM658" s="114"/>
      <c r="BN658" s="113"/>
      <c r="BO658" s="69"/>
      <c r="BP658" s="69"/>
      <c r="BQ658" s="114"/>
      <c r="BR658" s="113"/>
      <c r="BS658" s="69"/>
      <c r="BT658" s="69"/>
      <c r="BU658" s="114"/>
      <c r="BV658" s="113"/>
      <c r="BW658" s="69"/>
      <c r="BX658" s="69"/>
      <c r="BY658" s="114"/>
      <c r="BZ658" s="113"/>
      <c r="CA658" s="69"/>
      <c r="CB658" s="69"/>
      <c r="CC658" s="114"/>
      <c r="CD658" s="113"/>
      <c r="CE658" s="69"/>
      <c r="CF658" s="69"/>
      <c r="CG658" s="114"/>
      <c r="CH658" s="113"/>
      <c r="CI658" s="69"/>
      <c r="CJ658" s="69"/>
      <c r="CK658" s="114"/>
      <c r="CL658" s="113"/>
      <c r="CM658" s="69"/>
      <c r="CN658" s="69"/>
      <c r="CO658" s="114"/>
      <c r="CP658" s="113"/>
      <c r="CQ658" s="69"/>
      <c r="CR658" s="69"/>
      <c r="CS658" s="114"/>
      <c r="CT658" s="113"/>
      <c r="CU658" s="69"/>
      <c r="CV658" s="69"/>
      <c r="CW658" s="114"/>
      <c r="CX658" s="113"/>
      <c r="CY658" s="69"/>
      <c r="CZ658" s="69"/>
      <c r="DA658" s="114"/>
      <c r="DB658" s="113"/>
      <c r="DC658" s="69"/>
      <c r="DD658" s="69"/>
      <c r="DE658" s="114"/>
      <c r="DF658" s="113"/>
      <c r="DG658" s="69"/>
      <c r="DH658" s="69"/>
      <c r="DI658" s="114"/>
      <c r="DK658" s="69">
        <f t="shared" ref="DK658:EK658" ca="1" si="953">SUM(OFFSET($E658,,MATCH(DK$3,$F$5:$DI$5,0)+3,,1))</f>
        <v>232.30699999999999</v>
      </c>
      <c r="DL658" s="69">
        <f t="shared" ca="1" si="953"/>
        <v>301</v>
      </c>
      <c r="DM658" s="69">
        <f t="shared" ca="1" si="953"/>
        <v>141</v>
      </c>
      <c r="DN658" s="69">
        <f t="shared" ca="1" si="953"/>
        <v>18</v>
      </c>
      <c r="DO658" s="69">
        <f t="shared" ca="1" si="953"/>
        <v>19</v>
      </c>
      <c r="DP658" s="69">
        <f t="shared" ca="1" si="953"/>
        <v>29</v>
      </c>
      <c r="DQ658" s="69">
        <f t="shared" ca="1" si="953"/>
        <v>241</v>
      </c>
      <c r="DR658" s="69">
        <f t="shared" ca="1" si="953"/>
        <v>245</v>
      </c>
      <c r="DS658" s="69">
        <f t="shared" ca="1" si="953"/>
        <v>247</v>
      </c>
      <c r="DT658" s="69">
        <f t="shared" ca="1" si="953"/>
        <v>462</v>
      </c>
      <c r="DU658" s="69">
        <f t="shared" ca="1" si="953"/>
        <v>0</v>
      </c>
      <c r="DV658" s="69">
        <f t="shared" ca="1" si="953"/>
        <v>0</v>
      </c>
      <c r="DW658" s="69">
        <f t="shared" ca="1" si="953"/>
        <v>0</v>
      </c>
      <c r="DX658" s="69">
        <f t="shared" ca="1" si="953"/>
        <v>0</v>
      </c>
      <c r="DY658" s="69">
        <f t="shared" ca="1" si="953"/>
        <v>0</v>
      </c>
      <c r="DZ658" s="69">
        <f t="shared" ca="1" si="953"/>
        <v>0</v>
      </c>
      <c r="EA658" s="69">
        <f t="shared" ca="1" si="953"/>
        <v>0</v>
      </c>
      <c r="EB658" s="69">
        <f t="shared" ca="1" si="953"/>
        <v>0</v>
      </c>
      <c r="EC658" s="69">
        <f t="shared" ca="1" si="953"/>
        <v>0</v>
      </c>
      <c r="ED658" s="69">
        <f t="shared" ca="1" si="953"/>
        <v>0</v>
      </c>
      <c r="EE658" s="69">
        <f t="shared" ca="1" si="953"/>
        <v>0</v>
      </c>
      <c r="EF658" s="69">
        <f t="shared" ca="1" si="953"/>
        <v>0</v>
      </c>
      <c r="EG658" s="69">
        <f t="shared" ca="1" si="953"/>
        <v>0</v>
      </c>
      <c r="EH658" s="69">
        <f t="shared" ca="1" si="953"/>
        <v>0</v>
      </c>
      <c r="EI658" s="69">
        <f t="shared" ca="1" si="953"/>
        <v>0</v>
      </c>
      <c r="EJ658" s="69">
        <f t="shared" ca="1" si="953"/>
        <v>0</v>
      </c>
      <c r="EK658" s="69">
        <f t="shared" ca="1" si="953"/>
        <v>0</v>
      </c>
    </row>
    <row r="659" spans="1:141" outlineLevel="2" x14ac:dyDescent="0.25">
      <c r="A659" s="90"/>
      <c r="B659" s="90"/>
      <c r="C659" s="90"/>
      <c r="D659" s="90"/>
      <c r="F659" s="100"/>
      <c r="I659" s="101"/>
      <c r="J659" s="100"/>
      <c r="M659" s="101"/>
      <c r="N659" s="100"/>
      <c r="Q659" s="101"/>
      <c r="R659" s="100"/>
      <c r="U659" s="101"/>
      <c r="V659" s="100"/>
      <c r="Y659" s="101"/>
      <c r="Z659" s="100"/>
      <c r="AC659" s="101"/>
      <c r="AD659" s="100"/>
      <c r="AG659" s="101"/>
      <c r="AH659" s="100"/>
      <c r="AK659" s="101"/>
      <c r="AL659" s="100"/>
      <c r="AO659" s="101"/>
      <c r="AP659" s="100"/>
      <c r="AS659" s="101"/>
      <c r="AT659" s="100"/>
      <c r="AW659" s="101"/>
      <c r="AX659" s="100"/>
      <c r="BA659" s="101"/>
      <c r="BB659" s="100"/>
      <c r="BE659" s="101"/>
      <c r="BF659" s="100"/>
      <c r="BI659" s="101"/>
      <c r="BJ659" s="100"/>
      <c r="BM659" s="101"/>
      <c r="BN659" s="100"/>
      <c r="BQ659" s="101"/>
      <c r="BR659" s="100"/>
      <c r="BU659" s="101"/>
      <c r="BV659" s="100"/>
      <c r="BY659" s="101"/>
      <c r="BZ659" s="100"/>
      <c r="CC659" s="101"/>
      <c r="CD659" s="100"/>
      <c r="CG659" s="101"/>
      <c r="CH659" s="100"/>
      <c r="CK659" s="101"/>
      <c r="CL659" s="100"/>
      <c r="CO659" s="101"/>
      <c r="CP659" s="100"/>
      <c r="CS659" s="101"/>
      <c r="CT659" s="100"/>
      <c r="CW659" s="101"/>
      <c r="CX659" s="100"/>
      <c r="DA659" s="101"/>
      <c r="DB659" s="100"/>
      <c r="DE659" s="101"/>
      <c r="DF659" s="100"/>
      <c r="DI659" s="101"/>
    </row>
    <row r="660" spans="1:141" outlineLevel="2" x14ac:dyDescent="0.25">
      <c r="A660" s="90"/>
      <c r="B660" s="90"/>
      <c r="C660" s="90"/>
      <c r="D660" s="90"/>
      <c r="E660" t="str">
        <f>CONCATENATE(E653," - model")</f>
        <v>Deferred tax liabilities (non-current) - model</v>
      </c>
      <c r="F660" s="100"/>
      <c r="I660" s="101"/>
      <c r="J660" s="100"/>
      <c r="M660" s="101"/>
      <c r="N660" s="100"/>
      <c r="Q660" s="101"/>
      <c r="R660" s="100"/>
      <c r="U660" s="101"/>
      <c r="V660" s="100"/>
      <c r="Y660" s="101"/>
      <c r="Z660" s="100"/>
      <c r="AC660" s="101"/>
      <c r="AD660" s="100"/>
      <c r="AG660" s="101"/>
      <c r="AH660" s="100"/>
      <c r="AK660" s="101"/>
      <c r="AL660" s="113">
        <f ca="1">AL658</f>
        <v>257</v>
      </c>
      <c r="AM660" s="69">
        <f ca="1">AM658</f>
        <v>252</v>
      </c>
      <c r="AN660" s="69">
        <f ca="1">AN658</f>
        <v>246</v>
      </c>
      <c r="AO660" s="114">
        <f ca="1">AO658</f>
        <v>247</v>
      </c>
      <c r="AP660" s="113" cm="1">
        <f t="array" aca="1" ref="AP660" ca="1">IF($I$9=1,IF(AP$4="A",AP658,AP661*AP$139*4),IF(AP$4="A",AP658,INDEX($DT$139:$EK$139,,MATCH(CONCATENATE("FY ",RIGHT(AP$3,4)),$DT$3:$EK$3,0))*AP663))</f>
        <v>290</v>
      </c>
      <c r="AQ660" s="69" cm="1">
        <f t="array" aca="1" ref="AQ660" ca="1">IF($I$9=1,IF(AQ$4="A",AQ658,AQ661*AQ$139*4),IF(AQ$4="A",AQ658,INDEX($DT$139:$EK$139,,MATCH(CONCATENATE("FY ",RIGHT(AQ$3,4)),$DT$3:$EK$3,0))*AQ663))</f>
        <v>373</v>
      </c>
      <c r="AR660" s="69" cm="1">
        <f t="array" aca="1" ref="AR660" ca="1">IF($I$9=1,IF(AR$4="A",AR658,AR661*AR$139*4),IF(AR$4="A",AR658,INDEX($DT$139:$EK$139,,MATCH(CONCATENATE("FY ",RIGHT(AR$3,4)),$DT$3:$EK$3,0))*AR663))</f>
        <v>424</v>
      </c>
      <c r="AS660" s="114" cm="1">
        <f t="array" aca="1" ref="AS660" ca="1">IF($I$9=1,IF(AS$4="A",AS658,AS661*AS$139*4),IF(AS$4="A",AS658,INDEX($DT$139:$EK$139,,MATCH(CONCATENATE("FY ",RIGHT(AS$3,4)),$DT$3:$EK$3,0))*AS663))</f>
        <v>462</v>
      </c>
      <c r="AT660" s="113" cm="1">
        <f t="array" aca="1" ref="AT660" ca="1">IF($I$9=1,IF(AT$4="A",AT658,AT661*AT$139*4),IF(AT$4="A",AT658,INDEX($DT$139:$EK$139,,MATCH(CONCATENATE("FY ",RIGHT(AT$3,4)),$DT$3:$EK$3,0))*AT663))</f>
        <v>583</v>
      </c>
      <c r="AU660" s="69" cm="1">
        <f t="array" aca="1" ref="AU660" ca="1">IF($I$9=1,IF(AU$4="A",AU658,AU661*AU$139*4),IF(AU$4="A",AU658,INDEX($DT$139:$EK$139,,MATCH(CONCATENATE("FY ",RIGHT(AU$3,4)),$DT$3:$EK$3,0))*AU663))</f>
        <v>697</v>
      </c>
      <c r="AV660" s="69" cm="1">
        <f t="array" aca="1" ref="AV660" ca="1">IF($I$9=1,IF(AV$4="A",AV658,AV661*AV$139*4),IF(AV$4="A",AV658,INDEX($DT$139:$EK$139,,MATCH(CONCATENATE("FY ",RIGHT(AV$3,4)),$DT$3:$EK$3,0))*AV663))</f>
        <v>0</v>
      </c>
      <c r="AW660" s="114" cm="1">
        <f t="array" aca="1" ref="AW660" ca="1">IF($I$9=1,IF(AW$4="A",AW658,AW661*AW$139*4),IF(AW$4="A",AW658,INDEX($DT$139:$EK$139,,MATCH(CONCATENATE("FY ",RIGHT(AW$3,4)),$DT$3:$EK$3,0))*AW663))</f>
        <v>980.47685302862646</v>
      </c>
      <c r="AX660" s="113" cm="1">
        <f t="array" aca="1" ref="AX660" ca="1">IF($I$9=1,IF(AX$4="A",AX658,AX661*AX$139*4),IF(AX$4="A",AX658,INDEX($DT$139:$EK$139,,MATCH(CONCATENATE("FY ",RIGHT(AX$3,4)),$DT$3:$EK$3,0))*AX663))</f>
        <v>1502.2125863065557</v>
      </c>
      <c r="AY660" s="69" cm="1">
        <f t="array" aca="1" ref="AY660" ca="1">IF($I$9=1,IF(AY$4="A",AY658,AY661*AY$139*4),IF(AY$4="A",AY658,INDEX($DT$139:$EK$139,,MATCH(CONCATENATE("FY ",RIGHT(AY$3,4)),$DT$3:$EK$3,0))*AY663))</f>
        <v>1502.2125863065557</v>
      </c>
      <c r="AZ660" s="69" cm="1">
        <f t="array" aca="1" ref="AZ660" ca="1">IF($I$9=1,IF(AZ$4="A",AZ658,AZ661*AZ$139*4),IF(AZ$4="A",AZ658,INDEX($DT$139:$EK$139,,MATCH(CONCATENATE("FY ",RIGHT(AZ$3,4)),$DT$3:$EK$3,0))*AZ663))</f>
        <v>1502.2125863065557</v>
      </c>
      <c r="BA660" s="114" cm="1">
        <f t="array" aca="1" ref="BA660" ca="1">IF($I$9=1,IF(BA$4="A",BA658,BA661*BA$139*4),IF(BA$4="A",BA658,INDEX($DT$139:$EK$139,,MATCH(CONCATENATE("FY ",RIGHT(BA$3,4)),$DT$3:$EK$3,0))*BA663))</f>
        <v>1502.2125863065557</v>
      </c>
      <c r="BB660" s="113" cm="1">
        <f t="array" aca="1" ref="BB660" ca="1">IF($I$9=1,IF(BB$4="A",BB658,BB661*BB$139*4),IF(BB$4="A",BB658,INDEX($DT$139:$EK$139,,MATCH(CONCATENATE("FY ",RIGHT(BB$3,4)),$DT$3:$EK$3,0))*BB663))</f>
        <v>1821.7305931237975</v>
      </c>
      <c r="BC660" s="69" cm="1">
        <f t="array" aca="1" ref="BC660" ca="1">IF($I$9=1,IF(BC$4="A",BC658,BC661*BC$139*4),IF(BC$4="A",BC658,INDEX($DT$139:$EK$139,,MATCH(CONCATENATE("FY ",RIGHT(BC$3,4)),$DT$3:$EK$3,0))*BC663))</f>
        <v>1821.7305931237975</v>
      </c>
      <c r="BD660" s="69" cm="1">
        <f t="array" aca="1" ref="BD660" ca="1">IF($I$9=1,IF(BD$4="A",BD658,BD661*BD$139*4),IF(BD$4="A",BD658,INDEX($DT$139:$EK$139,,MATCH(CONCATENATE("FY ",RIGHT(BD$3,4)),$DT$3:$EK$3,0))*BD663))</f>
        <v>1821.7305931237975</v>
      </c>
      <c r="BE660" s="114" cm="1">
        <f t="array" aca="1" ref="BE660" ca="1">IF($I$9=1,IF(BE$4="A",BE658,BE661*BE$139*4),IF(BE$4="A",BE658,INDEX($DT$139:$EK$139,,MATCH(CONCATENATE("FY ",RIGHT(BE$3,4)),$DT$3:$EK$3,0))*BE663))</f>
        <v>1821.7305931237975</v>
      </c>
      <c r="BF660" s="113" cm="1">
        <f t="array" aca="1" ref="BF660" ca="1">IF($I$9=1,IF(BF$4="A",BF658,BF661*BF$139*4),IF(BF$4="A",BF658,INDEX($DT$139:$EK$139,,MATCH(CONCATENATE("FY ",RIGHT(BF$3,4)),$DT$3:$EK$3,0))*BF663))</f>
        <v>2090.8364363826859</v>
      </c>
      <c r="BG660" s="69" cm="1">
        <f t="array" aca="1" ref="BG660" ca="1">IF($I$9=1,IF(BG$4="A",BG658,BG661*BG$139*4),IF(BG$4="A",BG658,INDEX($DT$139:$EK$139,,MATCH(CONCATENATE("FY ",RIGHT(BG$3,4)),$DT$3:$EK$3,0))*BG663))</f>
        <v>2090.8364363826859</v>
      </c>
      <c r="BH660" s="69" cm="1">
        <f t="array" aca="1" ref="BH660" ca="1">IF($I$9=1,IF(BH$4="A",BH658,BH661*BH$139*4),IF(BH$4="A",BH658,INDEX($DT$139:$EK$139,,MATCH(CONCATENATE("FY ",RIGHT(BH$3,4)),$DT$3:$EK$3,0))*BH663))</f>
        <v>2090.8364363826859</v>
      </c>
      <c r="BI660" s="114" cm="1">
        <f t="array" aca="1" ref="BI660" ca="1">IF($I$9=1,IF(BI$4="A",BI658,BI661*BI$139*4),IF(BI$4="A",BI658,INDEX($DT$139:$EK$139,,MATCH(CONCATENATE("FY ",RIGHT(BI$3,4)),$DT$3:$EK$3,0))*BI663))</f>
        <v>2090.8364363826859</v>
      </c>
      <c r="BJ660" s="113" cm="1">
        <f t="array" aca="1" ref="BJ660" ca="1">IF($I$9=1,IF(BJ$4="A",BJ658,BJ661*BJ$139*4),IF(BJ$4="A",BJ658,INDEX($DT$139:$EK$139,,MATCH(CONCATENATE("FY ",RIGHT(BJ$3,4)),$DT$3:$EK$3,0))*BJ663))</f>
        <v>2320.8284443847815</v>
      </c>
      <c r="BK660" s="69" cm="1">
        <f t="array" aca="1" ref="BK660" ca="1">IF($I$9=1,IF(BK$4="A",BK658,BK661*BK$139*4),IF(BK$4="A",BK658,INDEX($DT$139:$EK$139,,MATCH(CONCATENATE("FY ",RIGHT(BK$3,4)),$DT$3:$EK$3,0))*BK663))</f>
        <v>2320.8284443847815</v>
      </c>
      <c r="BL660" s="69" cm="1">
        <f t="array" aca="1" ref="BL660" ca="1">IF($I$9=1,IF(BL$4="A",BL658,BL661*BL$139*4),IF(BL$4="A",BL658,INDEX($DT$139:$EK$139,,MATCH(CONCATENATE("FY ",RIGHT(BL$3,4)),$DT$3:$EK$3,0))*BL663))</f>
        <v>2320.8284443847815</v>
      </c>
      <c r="BM660" s="114" cm="1">
        <f t="array" aca="1" ref="BM660" ca="1">IF($I$9=1,IF(BM$4="A",BM658,BM661*BM$139*4),IF(BM$4="A",BM658,INDEX($DT$139:$EK$139,,MATCH(CONCATENATE("FY ",RIGHT(BM$3,4)),$DT$3:$EK$3,0))*BM663))</f>
        <v>2320.8284443847815</v>
      </c>
      <c r="BN660" s="113" cm="1">
        <f t="array" aca="1" ref="BN660" ca="1">IF($I$9=1,IF(BN$4="A",BN658,BN661*BN$139*4),IF(BN$4="A",BN658,INDEX($DT$139:$EK$139,,MATCH(CONCATENATE("FY ",RIGHT(BN$3,4)),$DT$3:$EK$3,0))*BN663))</f>
        <v>2506.4947199355638</v>
      </c>
      <c r="BO660" s="69" cm="1">
        <f t="array" aca="1" ref="BO660" ca="1">IF($I$9=1,IF(BO$4="A",BO658,BO661*BO$139*4),IF(BO$4="A",BO658,INDEX($DT$139:$EK$139,,MATCH(CONCATENATE("FY ",RIGHT(BO$3,4)),$DT$3:$EK$3,0))*BO663))</f>
        <v>2506.4947199355638</v>
      </c>
      <c r="BP660" s="69" cm="1">
        <f t="array" aca="1" ref="BP660" ca="1">IF($I$9=1,IF(BP$4="A",BP658,BP661*BP$139*4),IF(BP$4="A",BP658,INDEX($DT$139:$EK$139,,MATCH(CONCATENATE("FY ",RIGHT(BP$3,4)),$DT$3:$EK$3,0))*BP663))</f>
        <v>2506.4947199355638</v>
      </c>
      <c r="BQ660" s="114" cm="1">
        <f t="array" aca="1" ref="BQ660" ca="1">IF($I$9=1,IF(BQ$4="A",BQ658,BQ661*BQ$139*4),IF(BQ$4="A",BQ658,INDEX($DT$139:$EK$139,,MATCH(CONCATENATE("FY ",RIGHT(BQ$3,4)),$DT$3:$EK$3,0))*BQ663))</f>
        <v>2506.4947199355638</v>
      </c>
      <c r="BR660" s="113" cm="1">
        <f t="array" aca="1" ref="BR660" ca="1">IF($I$9=1,IF(BR$4="A",BR658,BR661*BR$139*4),IF(BR$4="A",BR658,INDEX($DT$139:$EK$139,,MATCH(CONCATENATE("FY ",RIGHT(BR$3,4)),$DT$3:$EK$3,0))*BR663))</f>
        <v>2631.8194559323424</v>
      </c>
      <c r="BS660" s="69" cm="1">
        <f t="array" aca="1" ref="BS660" ca="1">IF($I$9=1,IF(BS$4="A",BS658,BS661*BS$139*4),IF(BS$4="A",BS658,INDEX($DT$139:$EK$139,,MATCH(CONCATENATE("FY ",RIGHT(BS$3,4)),$DT$3:$EK$3,0))*BS663))</f>
        <v>2631.8194559323424</v>
      </c>
      <c r="BT660" s="69" cm="1">
        <f t="array" aca="1" ref="BT660" ca="1">IF($I$9=1,IF(BT$4="A",BT658,BT661*BT$139*4),IF(BT$4="A",BT658,INDEX($DT$139:$EK$139,,MATCH(CONCATENATE("FY ",RIGHT(BT$3,4)),$DT$3:$EK$3,0))*BT663))</f>
        <v>2631.8194559323424</v>
      </c>
      <c r="BU660" s="114" cm="1">
        <f t="array" aca="1" ref="BU660" ca="1">IF($I$9=1,IF(BU$4="A",BU658,BU661*BU$139*4),IF(BU$4="A",BU658,INDEX($DT$139:$EK$139,,MATCH(CONCATENATE("FY ",RIGHT(BU$3,4)),$DT$3:$EK$3,0))*BU663))</f>
        <v>2631.8194559323424</v>
      </c>
      <c r="BV660" s="113" cm="1">
        <f t="array" aca="1" ref="BV660" ca="1">IF($I$9=1,IF(BV$4="A",BV658,BV661*BV$139*4),IF(BV$4="A",BV658,INDEX($DT$139:$EK$139,,MATCH(CONCATENATE("FY ",RIGHT(BV$3,4)),$DT$3:$EK$3,0))*BV663))</f>
        <v>2763.4104287289597</v>
      </c>
      <c r="BW660" s="69" cm="1">
        <f t="array" aca="1" ref="BW660" ca="1">IF($I$9=1,IF(BW$4="A",BW658,BW661*BW$139*4),IF(BW$4="A",BW658,INDEX($DT$139:$EK$139,,MATCH(CONCATENATE("FY ",RIGHT(BW$3,4)),$DT$3:$EK$3,0))*BW663))</f>
        <v>2763.4104287289597</v>
      </c>
      <c r="BX660" s="69" cm="1">
        <f t="array" aca="1" ref="BX660" ca="1">IF($I$9=1,IF(BX$4="A",BX658,BX661*BX$139*4),IF(BX$4="A",BX658,INDEX($DT$139:$EK$139,,MATCH(CONCATENATE("FY ",RIGHT(BX$3,4)),$DT$3:$EK$3,0))*BX663))</f>
        <v>2763.4104287289597</v>
      </c>
      <c r="BY660" s="114" cm="1">
        <f t="array" aca="1" ref="BY660" ca="1">IF($I$9=1,IF(BY$4="A",BY658,BY661*BY$139*4),IF(BY$4="A",BY658,INDEX($DT$139:$EK$139,,MATCH(CONCATENATE("FY ",RIGHT(BY$3,4)),$DT$3:$EK$3,0))*BY663))</f>
        <v>2763.4104287289597</v>
      </c>
      <c r="BZ660" s="113" cm="1">
        <f t="array" aca="1" ref="BZ660" ca="1">IF($I$9=1,IF(BZ$4="A",BZ658,BZ661*BZ$139*4),IF(BZ$4="A",BZ658,INDEX($DT$139:$EK$139,,MATCH(CONCATENATE("FY ",RIGHT(BZ$3,4)),$DT$3:$EK$3,0))*BZ663))</f>
        <v>2901.5809501654076</v>
      </c>
      <c r="CA660" s="69" cm="1">
        <f t="array" aca="1" ref="CA660" ca="1">IF($I$9=1,IF(CA$4="A",CA658,CA661*CA$139*4),IF(CA$4="A",CA658,INDEX($DT$139:$EK$139,,MATCH(CONCATENATE("FY ",RIGHT(CA$3,4)),$DT$3:$EK$3,0))*CA663))</f>
        <v>2901.5809501654076</v>
      </c>
      <c r="CB660" s="69" cm="1">
        <f t="array" aca="1" ref="CB660" ca="1">IF($I$9=1,IF(CB$4="A",CB658,CB661*CB$139*4),IF(CB$4="A",CB658,INDEX($DT$139:$EK$139,,MATCH(CONCATENATE("FY ",RIGHT(CB$3,4)),$DT$3:$EK$3,0))*CB663))</f>
        <v>2901.5809501654076</v>
      </c>
      <c r="CC660" s="114" cm="1">
        <f t="array" aca="1" ref="CC660" ca="1">IF($I$9=1,IF(CC$4="A",CC658,CC661*CC$139*4),IF(CC$4="A",CC658,INDEX($DT$139:$EK$139,,MATCH(CONCATENATE("FY ",RIGHT(CC$3,4)),$DT$3:$EK$3,0))*CC663))</f>
        <v>2901.5809501654076</v>
      </c>
      <c r="CD660" s="113" cm="1">
        <f t="array" aca="1" ref="CD660" ca="1">IF($I$9=1,IF(CD$4="A",CD658,CD661*CD$139*4),IF(CD$4="A",CD658,INDEX($DT$139:$EK$139,,MATCH(CONCATENATE("FY ",RIGHT(CD$3,4)),$DT$3:$EK$3,0))*CD663))</f>
        <v>3046.6599976736779</v>
      </c>
      <c r="CE660" s="69" cm="1">
        <f t="array" aca="1" ref="CE660" ca="1">IF($I$9=1,IF(CE$4="A",CE658,CE661*CE$139*4),IF(CE$4="A",CE658,INDEX($DT$139:$EK$139,,MATCH(CONCATENATE("FY ",RIGHT(CE$3,4)),$DT$3:$EK$3,0))*CE663))</f>
        <v>3046.6599976736779</v>
      </c>
      <c r="CF660" s="69" cm="1">
        <f t="array" aca="1" ref="CF660" ca="1">IF($I$9=1,IF(CF$4="A",CF658,CF661*CF$139*4),IF(CF$4="A",CF658,INDEX($DT$139:$EK$139,,MATCH(CONCATENATE("FY ",RIGHT(CF$3,4)),$DT$3:$EK$3,0))*CF663))</f>
        <v>3046.6599976736779</v>
      </c>
      <c r="CG660" s="114" cm="1">
        <f t="array" aca="1" ref="CG660" ca="1">IF($I$9=1,IF(CG$4="A",CG658,CG661*CG$139*4),IF(CG$4="A",CG658,INDEX($DT$139:$EK$139,,MATCH(CONCATENATE("FY ",RIGHT(CG$3,4)),$DT$3:$EK$3,0))*CG663))</f>
        <v>3046.6599976736779</v>
      </c>
      <c r="CH660" s="113" cm="1">
        <f t="array" aca="1" ref="CH660" ca="1">IF($I$9=1,IF(CH$4="A",CH658,CH661*CH$139*4),IF(CH$4="A",CH658,INDEX($DT$139:$EK$139,,MATCH(CONCATENATE("FY ",RIGHT(CH$3,4)),$DT$3:$EK$3,0))*CH663))</f>
        <v>3198.9929975573623</v>
      </c>
      <c r="CI660" s="69" cm="1">
        <f t="array" aca="1" ref="CI660" ca="1">IF($I$9=1,IF(CI$4="A",CI658,CI661*CI$139*4),IF(CI$4="A",CI658,INDEX($DT$139:$EK$139,,MATCH(CONCATENATE("FY ",RIGHT(CI$3,4)),$DT$3:$EK$3,0))*CI663))</f>
        <v>3198.9929975573623</v>
      </c>
      <c r="CJ660" s="69" cm="1">
        <f t="array" aca="1" ref="CJ660" ca="1">IF($I$9=1,IF(CJ$4="A",CJ658,CJ661*CJ$139*4),IF(CJ$4="A",CJ658,INDEX($DT$139:$EK$139,,MATCH(CONCATENATE("FY ",RIGHT(CJ$3,4)),$DT$3:$EK$3,0))*CJ663))</f>
        <v>3198.9929975573623</v>
      </c>
      <c r="CK660" s="114" cm="1">
        <f t="array" aca="1" ref="CK660" ca="1">IF($I$9=1,IF(CK$4="A",CK658,CK661*CK$139*4),IF(CK$4="A",CK658,INDEX($DT$139:$EK$139,,MATCH(CONCATENATE("FY ",RIGHT(CK$3,4)),$DT$3:$EK$3,0))*CK663))</f>
        <v>3198.9929975573623</v>
      </c>
      <c r="CL660" s="113" cm="1">
        <f t="array" aca="1" ref="CL660" ca="1">IF($I$9=1,IF(CL$4="A",CL658,CL661*CL$139*4),IF(CL$4="A",CL658,INDEX($DT$139:$EK$139,,MATCH(CONCATENATE("FY ",RIGHT(CL$3,4)),$DT$3:$EK$3,0))*CL663))</f>
        <v>3358.9426474352304</v>
      </c>
      <c r="CM660" s="69" cm="1">
        <f t="array" aca="1" ref="CM660" ca="1">IF($I$9=1,IF(CM$4="A",CM658,CM661*CM$139*4),IF(CM$4="A",CM658,INDEX($DT$139:$EK$139,,MATCH(CONCATENATE("FY ",RIGHT(CM$3,4)),$DT$3:$EK$3,0))*CM663))</f>
        <v>3358.9426474352304</v>
      </c>
      <c r="CN660" s="69" cm="1">
        <f t="array" aca="1" ref="CN660" ca="1">IF($I$9=1,IF(CN$4="A",CN658,CN661*CN$139*4),IF(CN$4="A",CN658,INDEX($DT$139:$EK$139,,MATCH(CONCATENATE("FY ",RIGHT(CN$3,4)),$DT$3:$EK$3,0))*CN663))</f>
        <v>3358.9426474352304</v>
      </c>
      <c r="CO660" s="114" cm="1">
        <f t="array" aca="1" ref="CO660" ca="1">IF($I$9=1,IF(CO$4="A",CO658,CO661*CO$139*4),IF(CO$4="A",CO658,INDEX($DT$139:$EK$139,,MATCH(CONCATENATE("FY ",RIGHT(CO$3,4)),$DT$3:$EK$3,0))*CO663))</f>
        <v>3358.9426474352304</v>
      </c>
      <c r="CP660" s="113" cm="1">
        <f t="array" aca="1" ref="CP660" ca="1">IF($I$9=1,IF(CP$4="A",CP658,CP661*CP$139*4),IF(CP$4="A",CP658,INDEX($DT$139:$EK$139,,MATCH(CONCATENATE("FY ",RIGHT(CP$3,4)),$DT$3:$EK$3,0))*CP663))</f>
        <v>3526.889779806992</v>
      </c>
      <c r="CQ660" s="69" cm="1">
        <f t="array" aca="1" ref="CQ660" ca="1">IF($I$9=1,IF(CQ$4="A",CQ658,CQ661*CQ$139*4),IF(CQ$4="A",CQ658,INDEX($DT$139:$EK$139,,MATCH(CONCATENATE("FY ",RIGHT(CQ$3,4)),$DT$3:$EK$3,0))*CQ663))</f>
        <v>3526.889779806992</v>
      </c>
      <c r="CR660" s="69" cm="1">
        <f t="array" aca="1" ref="CR660" ca="1">IF($I$9=1,IF(CR$4="A",CR658,CR661*CR$139*4),IF(CR$4="A",CR658,INDEX($DT$139:$EK$139,,MATCH(CONCATENATE("FY ",RIGHT(CR$3,4)),$DT$3:$EK$3,0))*CR663))</f>
        <v>3526.889779806992</v>
      </c>
      <c r="CS660" s="114" cm="1">
        <f t="array" aca="1" ref="CS660" ca="1">IF($I$9=1,IF(CS$4="A",CS658,CS661*CS$139*4),IF(CS$4="A",CS658,INDEX($DT$139:$EK$139,,MATCH(CONCATENATE("FY ",RIGHT(CS$3,4)),$DT$3:$EK$3,0))*CS663))</f>
        <v>3526.889779806992</v>
      </c>
      <c r="CT660" s="113" cm="1">
        <f t="array" aca="1" ref="CT660" ca="1">IF($I$9=1,IF(CT$4="A",CT658,CT661*CT$139*4),IF(CT$4="A",CT658,INDEX($DT$139:$EK$139,,MATCH(CONCATENATE("FY ",RIGHT(CT$3,4)),$DT$3:$EK$3,0))*CT663))</f>
        <v>3703.2342687973419</v>
      </c>
      <c r="CU660" s="69" cm="1">
        <f t="array" aca="1" ref="CU660" ca="1">IF($I$9=1,IF(CU$4="A",CU658,CU661*CU$139*4),IF(CU$4="A",CU658,INDEX($DT$139:$EK$139,,MATCH(CONCATENATE("FY ",RIGHT(CU$3,4)),$DT$3:$EK$3,0))*CU663))</f>
        <v>3703.2342687973419</v>
      </c>
      <c r="CV660" s="69" cm="1">
        <f t="array" aca="1" ref="CV660" ca="1">IF($I$9=1,IF(CV$4="A",CV658,CV661*CV$139*4),IF(CV$4="A",CV658,INDEX($DT$139:$EK$139,,MATCH(CONCATENATE("FY ",RIGHT(CV$3,4)),$DT$3:$EK$3,0))*CV663))</f>
        <v>3703.2342687973419</v>
      </c>
      <c r="CW660" s="114" cm="1">
        <f t="array" aca="1" ref="CW660" ca="1">IF($I$9=1,IF(CW$4="A",CW658,CW661*CW$139*4),IF(CW$4="A",CW658,INDEX($DT$139:$EK$139,,MATCH(CONCATENATE("FY ",RIGHT(CW$3,4)),$DT$3:$EK$3,0))*CW663))</f>
        <v>3703.2342687973419</v>
      </c>
      <c r="CX660" s="113" cm="1">
        <f t="array" aca="1" ref="CX660" ca="1">IF($I$9=1,IF(CX$4="A",CX658,CX661*CX$139*4),IF(CX$4="A",CX658,INDEX($DT$139:$EK$139,,MATCH(CONCATENATE("FY ",RIGHT(CX$3,4)),$DT$3:$EK$3,0))*CX663))</f>
        <v>3888.395982237209</v>
      </c>
      <c r="CY660" s="69" cm="1">
        <f t="array" aca="1" ref="CY660" ca="1">IF($I$9=1,IF(CY$4="A",CY658,CY661*CY$139*4),IF(CY$4="A",CY658,INDEX($DT$139:$EK$139,,MATCH(CONCATENATE("FY ",RIGHT(CY$3,4)),$DT$3:$EK$3,0))*CY663))</f>
        <v>3888.395982237209</v>
      </c>
      <c r="CZ660" s="69" cm="1">
        <f t="array" aca="1" ref="CZ660" ca="1">IF($I$9=1,IF(CZ$4="A",CZ658,CZ661*CZ$139*4),IF(CZ$4="A",CZ658,INDEX($DT$139:$EK$139,,MATCH(CONCATENATE("FY ",RIGHT(CZ$3,4)),$DT$3:$EK$3,0))*CZ663))</f>
        <v>3888.395982237209</v>
      </c>
      <c r="DA660" s="114" cm="1">
        <f t="array" aca="1" ref="DA660" ca="1">IF($I$9=1,IF(DA$4="A",DA658,DA661*DA$139*4),IF(DA$4="A",DA658,INDEX($DT$139:$EK$139,,MATCH(CONCATENATE("FY ",RIGHT(DA$3,4)),$DT$3:$EK$3,0))*DA663))</f>
        <v>3888.395982237209</v>
      </c>
      <c r="DB660" s="113" cm="1">
        <f t="array" aca="1" ref="DB660" ca="1">IF($I$9=1,IF(DB$4="A",DB658,DB661*DB$139*4),IF(DB$4="A",DB658,INDEX($DT$139:$EK$139,,MATCH(CONCATENATE("FY ",RIGHT(DB$3,4)),$DT$3:$EK$3,0))*DB663))</f>
        <v>4082.8157813490698</v>
      </c>
      <c r="DC660" s="69" cm="1">
        <f t="array" aca="1" ref="DC660" ca="1">IF($I$9=1,IF(DC$4="A",DC658,DC661*DC$139*4),IF(DC$4="A",DC658,INDEX($DT$139:$EK$139,,MATCH(CONCATENATE("FY ",RIGHT(DC$3,4)),$DT$3:$EK$3,0))*DC663))</f>
        <v>4082.8157813490698</v>
      </c>
      <c r="DD660" s="69" cm="1">
        <f t="array" aca="1" ref="DD660" ca="1">IF($I$9=1,IF(DD$4="A",DD658,DD661*DD$139*4),IF(DD$4="A",DD658,INDEX($DT$139:$EK$139,,MATCH(CONCATENATE("FY ",RIGHT(DD$3,4)),$DT$3:$EK$3,0))*DD663))</f>
        <v>4082.8157813490698</v>
      </c>
      <c r="DE660" s="114" cm="1">
        <f t="array" aca="1" ref="DE660" ca="1">IF($I$9=1,IF(DE$4="A",DE658,DE661*DE$139*4),IF(DE$4="A",DE658,INDEX($DT$139:$EK$139,,MATCH(CONCATENATE("FY ",RIGHT(DE$3,4)),$DT$3:$EK$3,0))*DE663))</f>
        <v>4082.8157813490698</v>
      </c>
      <c r="DF660" s="113" cm="1">
        <f t="array" aca="1" ref="DF660" ca="1">IF($I$9=1,IF(DF$4="A",DF658,DF661*DF$139*4),IF(DF$4="A",DF658,INDEX($DT$139:$EK$139,,MATCH(CONCATENATE("FY ",RIGHT(DF$3,4)),$DT$3:$EK$3,0))*DF663))</f>
        <v>4286.9565704165234</v>
      </c>
      <c r="DG660" s="69" cm="1">
        <f t="array" aca="1" ref="DG660" ca="1">IF($I$9=1,IF(DG$4="A",DG658,DG661*DG$139*4),IF(DG$4="A",DG658,INDEX($DT$139:$EK$139,,MATCH(CONCATENATE("FY ",RIGHT(DG$3,4)),$DT$3:$EK$3,0))*DG663))</f>
        <v>4286.9565704165234</v>
      </c>
      <c r="DH660" s="69" cm="1">
        <f t="array" aca="1" ref="DH660" ca="1">IF($I$9=1,IF(DH$4="A",DH658,DH661*DH$139*4),IF(DH$4="A",DH658,INDEX($DT$139:$EK$139,,MATCH(CONCATENATE("FY ",RIGHT(DH$3,4)),$DT$3:$EK$3,0))*DH663))</f>
        <v>4286.9565704165234</v>
      </c>
      <c r="DI660" s="114" cm="1">
        <f t="array" aca="1" ref="DI660" ca="1">IF($I$9=1,IF(DI$4="A",DI658,DI661*DI$139*4),IF(DI$4="A",DI658,INDEX($DT$139:$EK$139,,MATCH(CONCATENATE("FY ",RIGHT(DI$3,4)),$DT$3:$EK$3,0))*DI663))</f>
        <v>4286.9565704165234</v>
      </c>
      <c r="DK660" s="69">
        <f t="shared" ref="DK660:EK660" ca="1" si="954">SUM(OFFSET($E660,,MATCH(DK$3,$F$5:$DI$5,0)+3,,1))</f>
        <v>0</v>
      </c>
      <c r="DL660" s="69">
        <f t="shared" ca="1" si="954"/>
        <v>0</v>
      </c>
      <c r="DM660" s="69">
        <f t="shared" ca="1" si="954"/>
        <v>0</v>
      </c>
      <c r="DN660" s="69">
        <f t="shared" ca="1" si="954"/>
        <v>0</v>
      </c>
      <c r="DO660" s="69">
        <f t="shared" ca="1" si="954"/>
        <v>0</v>
      </c>
      <c r="DP660" s="69">
        <f t="shared" ca="1" si="954"/>
        <v>0</v>
      </c>
      <c r="DQ660" s="69">
        <f t="shared" ca="1" si="954"/>
        <v>0</v>
      </c>
      <c r="DR660" s="69">
        <f t="shared" ca="1" si="954"/>
        <v>0</v>
      </c>
      <c r="DS660" s="69">
        <f t="shared" ca="1" si="954"/>
        <v>247</v>
      </c>
      <c r="DT660" s="69">
        <f t="shared" ca="1" si="954"/>
        <v>462</v>
      </c>
      <c r="DU660" s="69">
        <f t="shared" ca="1" si="954"/>
        <v>980.47685302862646</v>
      </c>
      <c r="DV660" s="69">
        <f t="shared" ca="1" si="954"/>
        <v>1502.2125863065557</v>
      </c>
      <c r="DW660" s="69">
        <f t="shared" ca="1" si="954"/>
        <v>1821.7305931237975</v>
      </c>
      <c r="DX660" s="69">
        <f t="shared" ca="1" si="954"/>
        <v>2090.8364363826859</v>
      </c>
      <c r="DY660" s="69">
        <f t="shared" ca="1" si="954"/>
        <v>2320.8284443847815</v>
      </c>
      <c r="DZ660" s="69">
        <f t="shared" ca="1" si="954"/>
        <v>2506.4947199355638</v>
      </c>
      <c r="EA660" s="69">
        <f t="shared" ca="1" si="954"/>
        <v>2631.8194559323424</v>
      </c>
      <c r="EB660" s="69">
        <f t="shared" ca="1" si="954"/>
        <v>2763.4104287289597</v>
      </c>
      <c r="EC660" s="69">
        <f t="shared" ca="1" si="954"/>
        <v>2901.5809501654076</v>
      </c>
      <c r="ED660" s="69">
        <f t="shared" ca="1" si="954"/>
        <v>3046.6599976736779</v>
      </c>
      <c r="EE660" s="69">
        <f t="shared" ca="1" si="954"/>
        <v>3198.9929975573623</v>
      </c>
      <c r="EF660" s="69">
        <f t="shared" ca="1" si="954"/>
        <v>3358.9426474352304</v>
      </c>
      <c r="EG660" s="69">
        <f t="shared" ca="1" si="954"/>
        <v>3526.889779806992</v>
      </c>
      <c r="EH660" s="69">
        <f t="shared" ca="1" si="954"/>
        <v>3703.2342687973419</v>
      </c>
      <c r="EI660" s="69">
        <f t="shared" ca="1" si="954"/>
        <v>3888.395982237209</v>
      </c>
      <c r="EJ660" s="69">
        <f t="shared" ca="1" si="954"/>
        <v>4082.8157813490698</v>
      </c>
      <c r="EK660" s="69">
        <f t="shared" ca="1" si="954"/>
        <v>4286.9565704165234</v>
      </c>
    </row>
    <row r="661" spans="1:141" outlineLevel="2" x14ac:dyDescent="0.25">
      <c r="A661" s="90"/>
      <c r="B661" s="90"/>
      <c r="C661" s="90"/>
      <c r="D661" s="90"/>
      <c r="E661" t="s">
        <v>352</v>
      </c>
      <c r="F661" s="100"/>
      <c r="I661" s="101"/>
      <c r="J661" s="100"/>
      <c r="M661" s="101"/>
      <c r="N661" s="100"/>
      <c r="Q661" s="101"/>
      <c r="R661" s="100"/>
      <c r="U661" s="101"/>
      <c r="V661" s="100"/>
      <c r="Y661" s="101"/>
      <c r="Z661" s="100"/>
      <c r="AC661" s="101"/>
      <c r="AD661" s="100"/>
      <c r="AG661" s="101"/>
      <c r="AH661" s="100"/>
      <c r="AK661" s="101"/>
      <c r="AL661" s="100"/>
      <c r="AO661" s="101"/>
      <c r="AP661" s="102" t="str">
        <f t="shared" ref="AP661:BU661" ca="1" si="955">IF(AP$4="A","",AP663)</f>
        <v/>
      </c>
      <c r="AQ661" s="103" t="str">
        <f t="shared" ca="1" si="955"/>
        <v/>
      </c>
      <c r="AR661" s="103" t="str">
        <f t="shared" ca="1" si="955"/>
        <v/>
      </c>
      <c r="AS661" s="104" t="str">
        <f t="shared" ca="1" si="955"/>
        <v/>
      </c>
      <c r="AT661" s="102" t="str">
        <f t="shared" ca="1" si="955"/>
        <v/>
      </c>
      <c r="AU661" s="103" t="str">
        <f t="shared" ca="1" si="955"/>
        <v/>
      </c>
      <c r="AV661" s="103" t="str">
        <f t="shared" ca="1" si="955"/>
        <v/>
      </c>
      <c r="AW661" s="104">
        <f t="shared" ca="1" si="955"/>
        <v>7.5834673845244739E-3</v>
      </c>
      <c r="AX661" s="102">
        <f t="shared" ca="1" si="955"/>
        <v>7.5834673845244739E-3</v>
      </c>
      <c r="AY661" s="103">
        <f t="shared" ca="1" si="955"/>
        <v>7.5834673845244739E-3</v>
      </c>
      <c r="AZ661" s="103">
        <f t="shared" ca="1" si="955"/>
        <v>7.5834673845244739E-3</v>
      </c>
      <c r="BA661" s="104">
        <f t="shared" ca="1" si="955"/>
        <v>7.5834673845244739E-3</v>
      </c>
      <c r="BB661" s="102">
        <f t="shared" ca="1" si="955"/>
        <v>7.5834673845244739E-3</v>
      </c>
      <c r="BC661" s="103">
        <f t="shared" ca="1" si="955"/>
        <v>7.5834673845244739E-3</v>
      </c>
      <c r="BD661" s="103">
        <f t="shared" ca="1" si="955"/>
        <v>7.5834673845244739E-3</v>
      </c>
      <c r="BE661" s="104">
        <f t="shared" ca="1" si="955"/>
        <v>7.5834673845244739E-3</v>
      </c>
      <c r="BF661" s="102">
        <f t="shared" ca="1" si="955"/>
        <v>7.5834673845244739E-3</v>
      </c>
      <c r="BG661" s="103">
        <f t="shared" ca="1" si="955"/>
        <v>7.5834673845244739E-3</v>
      </c>
      <c r="BH661" s="103">
        <f t="shared" ca="1" si="955"/>
        <v>7.5834673845244739E-3</v>
      </c>
      <c r="BI661" s="104">
        <f t="shared" ca="1" si="955"/>
        <v>7.5834673845244739E-3</v>
      </c>
      <c r="BJ661" s="102">
        <f t="shared" ca="1" si="955"/>
        <v>7.5834673845244739E-3</v>
      </c>
      <c r="BK661" s="103">
        <f t="shared" ca="1" si="955"/>
        <v>7.5834673845244739E-3</v>
      </c>
      <c r="BL661" s="103">
        <f t="shared" ca="1" si="955"/>
        <v>7.5834673845244739E-3</v>
      </c>
      <c r="BM661" s="104">
        <f t="shared" ca="1" si="955"/>
        <v>7.5834673845244739E-3</v>
      </c>
      <c r="BN661" s="102">
        <f t="shared" ca="1" si="955"/>
        <v>7.5834673845244739E-3</v>
      </c>
      <c r="BO661" s="103">
        <f t="shared" ca="1" si="955"/>
        <v>7.5834673845244739E-3</v>
      </c>
      <c r="BP661" s="103">
        <f t="shared" ca="1" si="955"/>
        <v>7.5834673845244739E-3</v>
      </c>
      <c r="BQ661" s="104">
        <f t="shared" ca="1" si="955"/>
        <v>7.5834673845244739E-3</v>
      </c>
      <c r="BR661" s="102">
        <f t="shared" ca="1" si="955"/>
        <v>7.5834673845244739E-3</v>
      </c>
      <c r="BS661" s="103">
        <f t="shared" ca="1" si="955"/>
        <v>7.5834673845244739E-3</v>
      </c>
      <c r="BT661" s="103">
        <f t="shared" ca="1" si="955"/>
        <v>7.5834673845244739E-3</v>
      </c>
      <c r="BU661" s="104">
        <f t="shared" ca="1" si="955"/>
        <v>7.5834673845244739E-3</v>
      </c>
      <c r="BV661" s="102">
        <f t="shared" ref="BV661:DA661" ca="1" si="956">IF(BV$4="A","",BV663)</f>
        <v>7.5834673845244739E-3</v>
      </c>
      <c r="BW661" s="103">
        <f t="shared" ca="1" si="956"/>
        <v>7.5834673845244739E-3</v>
      </c>
      <c r="BX661" s="103">
        <f t="shared" ca="1" si="956"/>
        <v>7.5834673845244739E-3</v>
      </c>
      <c r="BY661" s="104">
        <f t="shared" ca="1" si="956"/>
        <v>7.5834673845244739E-3</v>
      </c>
      <c r="BZ661" s="102">
        <f t="shared" ca="1" si="956"/>
        <v>7.5834673845244739E-3</v>
      </c>
      <c r="CA661" s="103">
        <f t="shared" ca="1" si="956"/>
        <v>7.5834673845244739E-3</v>
      </c>
      <c r="CB661" s="103">
        <f t="shared" ca="1" si="956"/>
        <v>7.5834673845244739E-3</v>
      </c>
      <c r="CC661" s="104">
        <f t="shared" ca="1" si="956"/>
        <v>7.5834673845244739E-3</v>
      </c>
      <c r="CD661" s="102">
        <f t="shared" ca="1" si="956"/>
        <v>7.5834673845244739E-3</v>
      </c>
      <c r="CE661" s="103">
        <f t="shared" ca="1" si="956"/>
        <v>7.5834673845244739E-3</v>
      </c>
      <c r="CF661" s="103">
        <f t="shared" ca="1" si="956"/>
        <v>7.5834673845244739E-3</v>
      </c>
      <c r="CG661" s="104">
        <f t="shared" ca="1" si="956"/>
        <v>7.5834673845244739E-3</v>
      </c>
      <c r="CH661" s="102">
        <f t="shared" ca="1" si="956"/>
        <v>7.5834673845244739E-3</v>
      </c>
      <c r="CI661" s="103">
        <f t="shared" ca="1" si="956"/>
        <v>7.5834673845244739E-3</v>
      </c>
      <c r="CJ661" s="103">
        <f t="shared" ca="1" si="956"/>
        <v>7.5834673845244739E-3</v>
      </c>
      <c r="CK661" s="104">
        <f t="shared" ca="1" si="956"/>
        <v>7.5834673845244739E-3</v>
      </c>
      <c r="CL661" s="102">
        <f t="shared" ca="1" si="956"/>
        <v>7.5834673845244739E-3</v>
      </c>
      <c r="CM661" s="103">
        <f t="shared" ca="1" si="956"/>
        <v>7.5834673845244739E-3</v>
      </c>
      <c r="CN661" s="103">
        <f t="shared" ca="1" si="956"/>
        <v>7.5834673845244739E-3</v>
      </c>
      <c r="CO661" s="104">
        <f t="shared" ca="1" si="956"/>
        <v>7.5834673845244739E-3</v>
      </c>
      <c r="CP661" s="102">
        <f t="shared" ca="1" si="956"/>
        <v>7.5834673845244739E-3</v>
      </c>
      <c r="CQ661" s="103">
        <f t="shared" ca="1" si="956"/>
        <v>7.5834673845244739E-3</v>
      </c>
      <c r="CR661" s="103">
        <f t="shared" ca="1" si="956"/>
        <v>7.5834673845244739E-3</v>
      </c>
      <c r="CS661" s="104">
        <f t="shared" ca="1" si="956"/>
        <v>7.5834673845244739E-3</v>
      </c>
      <c r="CT661" s="102">
        <f t="shared" ca="1" si="956"/>
        <v>7.5834673845244739E-3</v>
      </c>
      <c r="CU661" s="103">
        <f t="shared" ca="1" si="956"/>
        <v>7.5834673845244739E-3</v>
      </c>
      <c r="CV661" s="103">
        <f t="shared" ca="1" si="956"/>
        <v>7.5834673845244739E-3</v>
      </c>
      <c r="CW661" s="104">
        <f t="shared" ca="1" si="956"/>
        <v>7.5834673845244739E-3</v>
      </c>
      <c r="CX661" s="102">
        <f t="shared" ca="1" si="956"/>
        <v>7.5834673845244739E-3</v>
      </c>
      <c r="CY661" s="103">
        <f t="shared" ca="1" si="956"/>
        <v>7.5834673845244739E-3</v>
      </c>
      <c r="CZ661" s="103">
        <f t="shared" ca="1" si="956"/>
        <v>7.5834673845244739E-3</v>
      </c>
      <c r="DA661" s="104">
        <f t="shared" ca="1" si="956"/>
        <v>7.5834673845244739E-3</v>
      </c>
      <c r="DB661" s="102">
        <f t="shared" ref="DB661:DI661" ca="1" si="957">IF(DB$4="A","",DB663)</f>
        <v>7.5834673845244739E-3</v>
      </c>
      <c r="DC661" s="103">
        <f t="shared" ca="1" si="957"/>
        <v>7.5834673845244739E-3</v>
      </c>
      <c r="DD661" s="103">
        <f t="shared" ca="1" si="957"/>
        <v>7.5834673845244739E-3</v>
      </c>
      <c r="DE661" s="104">
        <f t="shared" ca="1" si="957"/>
        <v>7.5834673845244739E-3</v>
      </c>
      <c r="DF661" s="102">
        <f t="shared" ca="1" si="957"/>
        <v>7.5834673845244739E-3</v>
      </c>
      <c r="DG661" s="103">
        <f t="shared" ca="1" si="957"/>
        <v>7.5834673845244739E-3</v>
      </c>
      <c r="DH661" s="103">
        <f t="shared" ca="1" si="957"/>
        <v>7.5834673845244739E-3</v>
      </c>
      <c r="DI661" s="104">
        <f t="shared" ca="1" si="957"/>
        <v>7.5834673845244739E-3</v>
      </c>
      <c r="DT661" s="103">
        <f t="shared" ref="DT661:EK661" ca="1" si="958">IF(ISERROR(DT660/DT$139),"",DT660/DT$139)</f>
        <v>7.5834673845244739E-3</v>
      </c>
      <c r="DU661" s="103">
        <f t="shared" ca="1" si="958"/>
        <v>7.5834673845244739E-3</v>
      </c>
      <c r="DV661" s="103">
        <f t="shared" ca="1" si="958"/>
        <v>7.5834673845244747E-3</v>
      </c>
      <c r="DW661" s="103">
        <f t="shared" ca="1" si="958"/>
        <v>7.5834673845244739E-3</v>
      </c>
      <c r="DX661" s="103">
        <f t="shared" ca="1" si="958"/>
        <v>7.5834673845244747E-3</v>
      </c>
      <c r="DY661" s="103">
        <f t="shared" ca="1" si="958"/>
        <v>7.5834673845244739E-3</v>
      </c>
      <c r="DZ661" s="103">
        <f t="shared" ca="1" si="958"/>
        <v>7.5834673845244739E-3</v>
      </c>
      <c r="EA661" s="103">
        <f t="shared" ca="1" si="958"/>
        <v>7.5834673845244739E-3</v>
      </c>
      <c r="EB661" s="103">
        <f t="shared" ca="1" si="958"/>
        <v>7.5834673845244747E-3</v>
      </c>
      <c r="EC661" s="103">
        <f t="shared" ca="1" si="958"/>
        <v>7.5834673845244739E-3</v>
      </c>
      <c r="ED661" s="103">
        <f t="shared" ca="1" si="958"/>
        <v>7.5834673845244739E-3</v>
      </c>
      <c r="EE661" s="103">
        <f t="shared" ca="1" si="958"/>
        <v>7.5834673845244739E-3</v>
      </c>
      <c r="EF661" s="103">
        <f t="shared" ca="1" si="958"/>
        <v>7.5834673845244739E-3</v>
      </c>
      <c r="EG661" s="103">
        <f t="shared" ca="1" si="958"/>
        <v>7.5834673845244739E-3</v>
      </c>
      <c r="EH661" s="103">
        <f t="shared" ca="1" si="958"/>
        <v>7.5834673845244739E-3</v>
      </c>
      <c r="EI661" s="103">
        <f t="shared" ca="1" si="958"/>
        <v>7.5834673845244739E-3</v>
      </c>
      <c r="EJ661" s="103">
        <f t="shared" ca="1" si="958"/>
        <v>7.5834673845244739E-3</v>
      </c>
      <c r="EK661" s="103">
        <f t="shared" ca="1" si="958"/>
        <v>7.5834673845244739E-3</v>
      </c>
    </row>
    <row r="662" spans="1:141" outlineLevel="2" x14ac:dyDescent="0.25">
      <c r="A662" s="90"/>
      <c r="B662" s="90"/>
      <c r="C662" s="90"/>
      <c r="D662" s="90"/>
      <c r="F662" s="100"/>
      <c r="I662" s="101"/>
      <c r="J662" s="100"/>
      <c r="M662" s="101"/>
      <c r="N662" s="100"/>
      <c r="Q662" s="101"/>
      <c r="R662" s="100"/>
      <c r="U662" s="101"/>
      <c r="V662" s="100"/>
      <c r="Y662" s="101"/>
      <c r="Z662" s="100"/>
      <c r="AC662" s="101"/>
      <c r="AD662" s="100"/>
      <c r="AG662" s="101"/>
      <c r="AH662" s="100"/>
      <c r="AK662" s="101"/>
      <c r="AL662" s="100"/>
      <c r="AO662" s="101"/>
      <c r="AP662" s="102"/>
      <c r="AQ662" s="103"/>
      <c r="AR662" s="103"/>
      <c r="AS662" s="104"/>
      <c r="AT662" s="102"/>
      <c r="AU662" s="103"/>
      <c r="AV662" s="103"/>
      <c r="AW662" s="104"/>
      <c r="AX662" s="102"/>
      <c r="AY662" s="103"/>
      <c r="AZ662" s="103"/>
      <c r="BA662" s="104"/>
      <c r="BB662" s="102"/>
      <c r="BC662" s="103"/>
      <c r="BD662" s="103"/>
      <c r="BE662" s="104"/>
      <c r="BF662" s="102"/>
      <c r="BG662" s="103"/>
      <c r="BH662" s="103"/>
      <c r="BI662" s="104"/>
      <c r="BJ662" s="102"/>
      <c r="BK662" s="103"/>
      <c r="BL662" s="103"/>
      <c r="BM662" s="104"/>
      <c r="BN662" s="102"/>
      <c r="BO662" s="103"/>
      <c r="BP662" s="103"/>
      <c r="BQ662" s="104"/>
      <c r="BR662" s="102"/>
      <c r="BS662" s="103"/>
      <c r="BT662" s="103"/>
      <c r="BU662" s="104"/>
      <c r="BV662" s="102"/>
      <c r="BW662" s="103"/>
      <c r="BX662" s="103"/>
      <c r="BY662" s="104"/>
      <c r="BZ662" s="102"/>
      <c r="CA662" s="103"/>
      <c r="CB662" s="103"/>
      <c r="CC662" s="104"/>
      <c r="CD662" s="102"/>
      <c r="CE662" s="103"/>
      <c r="CF662" s="103"/>
      <c r="CG662" s="104"/>
      <c r="CH662" s="102"/>
      <c r="CI662" s="103"/>
      <c r="CJ662" s="103"/>
      <c r="CK662" s="104"/>
      <c r="CL662" s="102"/>
      <c r="CM662" s="103"/>
      <c r="CN662" s="103"/>
      <c r="CO662" s="104"/>
      <c r="CP662" s="102"/>
      <c r="CQ662" s="103"/>
      <c r="CR662" s="103"/>
      <c r="CS662" s="104"/>
      <c r="CT662" s="102"/>
      <c r="CU662" s="103"/>
      <c r="CV662" s="103"/>
      <c r="CW662" s="104"/>
      <c r="CX662" s="102"/>
      <c r="CY662" s="103"/>
      <c r="CZ662" s="103"/>
      <c r="DA662" s="104"/>
      <c r="DB662" s="102"/>
      <c r="DC662" s="103"/>
      <c r="DD662" s="103"/>
      <c r="DE662" s="104"/>
      <c r="DF662" s="102"/>
      <c r="DG662" s="103"/>
      <c r="DH662" s="103"/>
      <c r="DI662" s="104"/>
    </row>
    <row r="663" spans="1:141" outlineLevel="2" x14ac:dyDescent="0.25">
      <c r="A663" s="90"/>
      <c r="B663" s="90"/>
      <c r="C663" s="90"/>
      <c r="D663" s="90"/>
      <c r="E663" s="36" t="str">
        <f>CONCATENATE(E661," selected driver: ",$J$8," (",$J$9,")")</f>
        <v>% revenue (annualized) selected driver: Default (Annual)</v>
      </c>
      <c r="F663" s="100"/>
      <c r="I663" s="101"/>
      <c r="J663" s="100"/>
      <c r="M663" s="101"/>
      <c r="N663" s="100"/>
      <c r="Q663" s="101"/>
      <c r="R663" s="100"/>
      <c r="U663" s="101"/>
      <c r="V663" s="100"/>
      <c r="Y663" s="101"/>
      <c r="Z663" s="100"/>
      <c r="AC663" s="101"/>
      <c r="AD663" s="100"/>
      <c r="AG663" s="101"/>
      <c r="AH663" s="100"/>
      <c r="AK663" s="101"/>
      <c r="AL663" s="100"/>
      <c r="AO663" s="101"/>
      <c r="AP663" s="126" cm="1">
        <f t="array" ref="AP663">IF($I$9=1,AP665,INDEX($DT665:$EK665,,MATCH(CONCATENATE("FY ",RIGHT(AP$3,4)),$DT$3:$EK$3,0)))</f>
        <v>0</v>
      </c>
      <c r="AQ663" s="127" cm="1">
        <f t="array" ref="AQ663">IF($I$9=1,AQ665,INDEX($DT665:$EK665,,MATCH(CONCATENATE("FY ",RIGHT(AQ$3,4)),$DT$3:$EK$3,0)))</f>
        <v>0</v>
      </c>
      <c r="AR663" s="127" cm="1">
        <f t="array" ref="AR663">IF($I$9=1,AR665,INDEX($DT665:$EK665,,MATCH(CONCATENATE("FY ",RIGHT(AR$3,4)),$DT$3:$EK$3,0)))</f>
        <v>0</v>
      </c>
      <c r="AS663" s="128" cm="1">
        <f t="array" ref="AS663">IF($I$9=1,AS665,INDEX($DT665:$EK665,,MATCH(CONCATENATE("FY ",RIGHT(AS$3,4)),$DT$3:$EK$3,0)))</f>
        <v>0</v>
      </c>
      <c r="AT663" s="126" cm="1">
        <f t="array" aca="1" ref="AT663" ca="1">IF($I$9=1,AT665,INDEX($DT665:$EK665,,MATCH(CONCATENATE("FY ",RIGHT(AT$3,4)),$DT$3:$EK$3,0)))</f>
        <v>7.5834673845244739E-3</v>
      </c>
      <c r="AU663" s="127" cm="1">
        <f t="array" aca="1" ref="AU663" ca="1">IF($I$9=1,AU665,INDEX($DT665:$EK665,,MATCH(CONCATENATE("FY ",RIGHT(AU$3,4)),$DT$3:$EK$3,0)))</f>
        <v>7.5834673845244739E-3</v>
      </c>
      <c r="AV663" s="127" cm="1">
        <f t="array" aca="1" ref="AV663" ca="1">IF($I$9=1,AV665,INDEX($DT665:$EK665,,MATCH(CONCATENATE("FY ",RIGHT(AV$3,4)),$DT$3:$EK$3,0)))</f>
        <v>7.5834673845244739E-3</v>
      </c>
      <c r="AW663" s="128" cm="1">
        <f t="array" aca="1" ref="AW663" ca="1">IF($I$9=1,AW665,INDEX($DT665:$EK665,,MATCH(CONCATENATE("FY ",RIGHT(AW$3,4)),$DT$3:$EK$3,0)))</f>
        <v>7.5834673845244739E-3</v>
      </c>
      <c r="AX663" s="126" cm="1">
        <f t="array" aca="1" ref="AX663" ca="1">IF($I$9=1,AX665,INDEX($DT665:$EK665,,MATCH(CONCATENATE("FY ",RIGHT(AX$3,4)),$DT$3:$EK$3,0)))</f>
        <v>7.5834673845244739E-3</v>
      </c>
      <c r="AY663" s="127" cm="1">
        <f t="array" aca="1" ref="AY663" ca="1">IF($I$9=1,AY665,INDEX($DT665:$EK665,,MATCH(CONCATENATE("FY ",RIGHT(AY$3,4)),$DT$3:$EK$3,0)))</f>
        <v>7.5834673845244739E-3</v>
      </c>
      <c r="AZ663" s="127" cm="1">
        <f t="array" aca="1" ref="AZ663" ca="1">IF($I$9=1,AZ665,INDEX($DT665:$EK665,,MATCH(CONCATENATE("FY ",RIGHT(AZ$3,4)),$DT$3:$EK$3,0)))</f>
        <v>7.5834673845244739E-3</v>
      </c>
      <c r="BA663" s="128" cm="1">
        <f t="array" aca="1" ref="BA663" ca="1">IF($I$9=1,BA665,INDEX($DT665:$EK665,,MATCH(CONCATENATE("FY ",RIGHT(BA$3,4)),$DT$3:$EK$3,0)))</f>
        <v>7.5834673845244739E-3</v>
      </c>
      <c r="BB663" s="126" cm="1">
        <f t="array" aca="1" ref="BB663" ca="1">IF($I$9=1,BB665,INDEX($DT665:$EK665,,MATCH(CONCATENATE("FY ",RIGHT(BB$3,4)),$DT$3:$EK$3,0)))</f>
        <v>7.5834673845244739E-3</v>
      </c>
      <c r="BC663" s="127" cm="1">
        <f t="array" aca="1" ref="BC663" ca="1">IF($I$9=1,BC665,INDEX($DT665:$EK665,,MATCH(CONCATENATE("FY ",RIGHT(BC$3,4)),$DT$3:$EK$3,0)))</f>
        <v>7.5834673845244739E-3</v>
      </c>
      <c r="BD663" s="127" cm="1">
        <f t="array" aca="1" ref="BD663" ca="1">IF($I$9=1,BD665,INDEX($DT665:$EK665,,MATCH(CONCATENATE("FY ",RIGHT(BD$3,4)),$DT$3:$EK$3,0)))</f>
        <v>7.5834673845244739E-3</v>
      </c>
      <c r="BE663" s="128" cm="1">
        <f t="array" aca="1" ref="BE663" ca="1">IF($I$9=1,BE665,INDEX($DT665:$EK665,,MATCH(CONCATENATE("FY ",RIGHT(BE$3,4)),$DT$3:$EK$3,0)))</f>
        <v>7.5834673845244739E-3</v>
      </c>
      <c r="BF663" s="126" cm="1">
        <f t="array" aca="1" ref="BF663" ca="1">IF($I$9=1,BF665,INDEX($DT665:$EK665,,MATCH(CONCATENATE("FY ",RIGHT(BF$3,4)),$DT$3:$EK$3,0)))</f>
        <v>7.5834673845244739E-3</v>
      </c>
      <c r="BG663" s="127" cm="1">
        <f t="array" aca="1" ref="BG663" ca="1">IF($I$9=1,BG665,INDEX($DT665:$EK665,,MATCH(CONCATENATE("FY ",RIGHT(BG$3,4)),$DT$3:$EK$3,0)))</f>
        <v>7.5834673845244739E-3</v>
      </c>
      <c r="BH663" s="127" cm="1">
        <f t="array" aca="1" ref="BH663" ca="1">IF($I$9=1,BH665,INDEX($DT665:$EK665,,MATCH(CONCATENATE("FY ",RIGHT(BH$3,4)),$DT$3:$EK$3,0)))</f>
        <v>7.5834673845244739E-3</v>
      </c>
      <c r="BI663" s="128" cm="1">
        <f t="array" aca="1" ref="BI663" ca="1">IF($I$9=1,BI665,INDEX($DT665:$EK665,,MATCH(CONCATENATE("FY ",RIGHT(BI$3,4)),$DT$3:$EK$3,0)))</f>
        <v>7.5834673845244739E-3</v>
      </c>
      <c r="BJ663" s="126" cm="1">
        <f t="array" aca="1" ref="BJ663" ca="1">IF($I$9=1,BJ665,INDEX($DT665:$EK665,,MATCH(CONCATENATE("FY ",RIGHT(BJ$3,4)),$DT$3:$EK$3,0)))</f>
        <v>7.5834673845244739E-3</v>
      </c>
      <c r="BK663" s="127" cm="1">
        <f t="array" aca="1" ref="BK663" ca="1">IF($I$9=1,BK665,INDEX($DT665:$EK665,,MATCH(CONCATENATE("FY ",RIGHT(BK$3,4)),$DT$3:$EK$3,0)))</f>
        <v>7.5834673845244739E-3</v>
      </c>
      <c r="BL663" s="127" cm="1">
        <f t="array" aca="1" ref="BL663" ca="1">IF($I$9=1,BL665,INDEX($DT665:$EK665,,MATCH(CONCATENATE("FY ",RIGHT(BL$3,4)),$DT$3:$EK$3,0)))</f>
        <v>7.5834673845244739E-3</v>
      </c>
      <c r="BM663" s="128" cm="1">
        <f t="array" aca="1" ref="BM663" ca="1">IF($I$9=1,BM665,INDEX($DT665:$EK665,,MATCH(CONCATENATE("FY ",RIGHT(BM$3,4)),$DT$3:$EK$3,0)))</f>
        <v>7.5834673845244739E-3</v>
      </c>
      <c r="BN663" s="126" cm="1">
        <f t="array" aca="1" ref="BN663" ca="1">IF($I$9=1,BN665,INDEX($DT665:$EK665,,MATCH(CONCATENATE("FY ",RIGHT(BN$3,4)),$DT$3:$EK$3,0)))</f>
        <v>7.5834673845244739E-3</v>
      </c>
      <c r="BO663" s="127" cm="1">
        <f t="array" aca="1" ref="BO663" ca="1">IF($I$9=1,BO665,INDEX($DT665:$EK665,,MATCH(CONCATENATE("FY ",RIGHT(BO$3,4)),$DT$3:$EK$3,0)))</f>
        <v>7.5834673845244739E-3</v>
      </c>
      <c r="BP663" s="127" cm="1">
        <f t="array" aca="1" ref="BP663" ca="1">IF($I$9=1,BP665,INDEX($DT665:$EK665,,MATCH(CONCATENATE("FY ",RIGHT(BP$3,4)),$DT$3:$EK$3,0)))</f>
        <v>7.5834673845244739E-3</v>
      </c>
      <c r="BQ663" s="128" cm="1">
        <f t="array" aca="1" ref="BQ663" ca="1">IF($I$9=1,BQ665,INDEX($DT665:$EK665,,MATCH(CONCATENATE("FY ",RIGHT(BQ$3,4)),$DT$3:$EK$3,0)))</f>
        <v>7.5834673845244739E-3</v>
      </c>
      <c r="BR663" s="126" cm="1">
        <f t="array" aca="1" ref="BR663" ca="1">IF($I$9=1,BR665,INDEX($DT665:$EK665,,MATCH(CONCATENATE("FY ",RIGHT(BR$3,4)),$DT$3:$EK$3,0)))</f>
        <v>7.5834673845244739E-3</v>
      </c>
      <c r="BS663" s="127" cm="1">
        <f t="array" aca="1" ref="BS663" ca="1">IF($I$9=1,BS665,INDEX($DT665:$EK665,,MATCH(CONCATENATE("FY ",RIGHT(BS$3,4)),$DT$3:$EK$3,0)))</f>
        <v>7.5834673845244739E-3</v>
      </c>
      <c r="BT663" s="127" cm="1">
        <f t="array" aca="1" ref="BT663" ca="1">IF($I$9=1,BT665,INDEX($DT665:$EK665,,MATCH(CONCATENATE("FY ",RIGHT(BT$3,4)),$DT$3:$EK$3,0)))</f>
        <v>7.5834673845244739E-3</v>
      </c>
      <c r="BU663" s="128" cm="1">
        <f t="array" aca="1" ref="BU663" ca="1">IF($I$9=1,BU665,INDEX($DT665:$EK665,,MATCH(CONCATENATE("FY ",RIGHT(BU$3,4)),$DT$3:$EK$3,0)))</f>
        <v>7.5834673845244739E-3</v>
      </c>
      <c r="BV663" s="126" cm="1">
        <f t="array" aca="1" ref="BV663" ca="1">IF($I$9=1,BV665,INDEX($DT665:$EK665,,MATCH(CONCATENATE("FY ",RIGHT(BV$3,4)),$DT$3:$EK$3,0)))</f>
        <v>7.5834673845244739E-3</v>
      </c>
      <c r="BW663" s="127" cm="1">
        <f t="array" aca="1" ref="BW663" ca="1">IF($I$9=1,BW665,INDEX($DT665:$EK665,,MATCH(CONCATENATE("FY ",RIGHT(BW$3,4)),$DT$3:$EK$3,0)))</f>
        <v>7.5834673845244739E-3</v>
      </c>
      <c r="BX663" s="127" cm="1">
        <f t="array" aca="1" ref="BX663" ca="1">IF($I$9=1,BX665,INDEX($DT665:$EK665,,MATCH(CONCATENATE("FY ",RIGHT(BX$3,4)),$DT$3:$EK$3,0)))</f>
        <v>7.5834673845244739E-3</v>
      </c>
      <c r="BY663" s="128" cm="1">
        <f t="array" aca="1" ref="BY663" ca="1">IF($I$9=1,BY665,INDEX($DT665:$EK665,,MATCH(CONCATENATE("FY ",RIGHT(BY$3,4)),$DT$3:$EK$3,0)))</f>
        <v>7.5834673845244739E-3</v>
      </c>
      <c r="BZ663" s="126" cm="1">
        <f t="array" aca="1" ref="BZ663" ca="1">IF($I$9=1,BZ665,INDEX($DT665:$EK665,,MATCH(CONCATENATE("FY ",RIGHT(BZ$3,4)),$DT$3:$EK$3,0)))</f>
        <v>7.5834673845244739E-3</v>
      </c>
      <c r="CA663" s="127" cm="1">
        <f t="array" aca="1" ref="CA663" ca="1">IF($I$9=1,CA665,INDEX($DT665:$EK665,,MATCH(CONCATENATE("FY ",RIGHT(CA$3,4)),$DT$3:$EK$3,0)))</f>
        <v>7.5834673845244739E-3</v>
      </c>
      <c r="CB663" s="127" cm="1">
        <f t="array" aca="1" ref="CB663" ca="1">IF($I$9=1,CB665,INDEX($DT665:$EK665,,MATCH(CONCATENATE("FY ",RIGHT(CB$3,4)),$DT$3:$EK$3,0)))</f>
        <v>7.5834673845244739E-3</v>
      </c>
      <c r="CC663" s="128" cm="1">
        <f t="array" aca="1" ref="CC663" ca="1">IF($I$9=1,CC665,INDEX($DT665:$EK665,,MATCH(CONCATENATE("FY ",RIGHT(CC$3,4)),$DT$3:$EK$3,0)))</f>
        <v>7.5834673845244739E-3</v>
      </c>
      <c r="CD663" s="126" cm="1">
        <f t="array" aca="1" ref="CD663" ca="1">IF($I$9=1,CD665,INDEX($DT665:$EK665,,MATCH(CONCATENATE("FY ",RIGHT(CD$3,4)),$DT$3:$EK$3,0)))</f>
        <v>7.5834673845244739E-3</v>
      </c>
      <c r="CE663" s="127" cm="1">
        <f t="array" aca="1" ref="CE663" ca="1">IF($I$9=1,CE665,INDEX($DT665:$EK665,,MATCH(CONCATENATE("FY ",RIGHT(CE$3,4)),$DT$3:$EK$3,0)))</f>
        <v>7.5834673845244739E-3</v>
      </c>
      <c r="CF663" s="127" cm="1">
        <f t="array" aca="1" ref="CF663" ca="1">IF($I$9=1,CF665,INDEX($DT665:$EK665,,MATCH(CONCATENATE("FY ",RIGHT(CF$3,4)),$DT$3:$EK$3,0)))</f>
        <v>7.5834673845244739E-3</v>
      </c>
      <c r="CG663" s="128" cm="1">
        <f t="array" aca="1" ref="CG663" ca="1">IF($I$9=1,CG665,INDEX($DT665:$EK665,,MATCH(CONCATENATE("FY ",RIGHT(CG$3,4)),$DT$3:$EK$3,0)))</f>
        <v>7.5834673845244739E-3</v>
      </c>
      <c r="CH663" s="126" cm="1">
        <f t="array" aca="1" ref="CH663" ca="1">IF($I$9=1,CH665,INDEX($DT665:$EK665,,MATCH(CONCATENATE("FY ",RIGHT(CH$3,4)),$DT$3:$EK$3,0)))</f>
        <v>7.5834673845244739E-3</v>
      </c>
      <c r="CI663" s="127" cm="1">
        <f t="array" aca="1" ref="CI663" ca="1">IF($I$9=1,CI665,INDEX($DT665:$EK665,,MATCH(CONCATENATE("FY ",RIGHT(CI$3,4)),$DT$3:$EK$3,0)))</f>
        <v>7.5834673845244739E-3</v>
      </c>
      <c r="CJ663" s="127" cm="1">
        <f t="array" aca="1" ref="CJ663" ca="1">IF($I$9=1,CJ665,INDEX($DT665:$EK665,,MATCH(CONCATENATE("FY ",RIGHT(CJ$3,4)),$DT$3:$EK$3,0)))</f>
        <v>7.5834673845244739E-3</v>
      </c>
      <c r="CK663" s="128" cm="1">
        <f t="array" aca="1" ref="CK663" ca="1">IF($I$9=1,CK665,INDEX($DT665:$EK665,,MATCH(CONCATENATE("FY ",RIGHT(CK$3,4)),$DT$3:$EK$3,0)))</f>
        <v>7.5834673845244739E-3</v>
      </c>
      <c r="CL663" s="126" cm="1">
        <f t="array" aca="1" ref="CL663" ca="1">IF($I$9=1,CL665,INDEX($DT665:$EK665,,MATCH(CONCATENATE("FY ",RIGHT(CL$3,4)),$DT$3:$EK$3,0)))</f>
        <v>7.5834673845244739E-3</v>
      </c>
      <c r="CM663" s="127" cm="1">
        <f t="array" aca="1" ref="CM663" ca="1">IF($I$9=1,CM665,INDEX($DT665:$EK665,,MATCH(CONCATENATE("FY ",RIGHT(CM$3,4)),$DT$3:$EK$3,0)))</f>
        <v>7.5834673845244739E-3</v>
      </c>
      <c r="CN663" s="127" cm="1">
        <f t="array" aca="1" ref="CN663" ca="1">IF($I$9=1,CN665,INDEX($DT665:$EK665,,MATCH(CONCATENATE("FY ",RIGHT(CN$3,4)),$DT$3:$EK$3,0)))</f>
        <v>7.5834673845244739E-3</v>
      </c>
      <c r="CO663" s="128" cm="1">
        <f t="array" aca="1" ref="CO663" ca="1">IF($I$9=1,CO665,INDEX($DT665:$EK665,,MATCH(CONCATENATE("FY ",RIGHT(CO$3,4)),$DT$3:$EK$3,0)))</f>
        <v>7.5834673845244739E-3</v>
      </c>
      <c r="CP663" s="126" cm="1">
        <f t="array" aca="1" ref="CP663" ca="1">IF($I$9=1,CP665,INDEX($DT665:$EK665,,MATCH(CONCATENATE("FY ",RIGHT(CP$3,4)),$DT$3:$EK$3,0)))</f>
        <v>7.5834673845244739E-3</v>
      </c>
      <c r="CQ663" s="127" cm="1">
        <f t="array" aca="1" ref="CQ663" ca="1">IF($I$9=1,CQ665,INDEX($DT665:$EK665,,MATCH(CONCATENATE("FY ",RIGHT(CQ$3,4)),$DT$3:$EK$3,0)))</f>
        <v>7.5834673845244739E-3</v>
      </c>
      <c r="CR663" s="127" cm="1">
        <f t="array" aca="1" ref="CR663" ca="1">IF($I$9=1,CR665,INDEX($DT665:$EK665,,MATCH(CONCATENATE("FY ",RIGHT(CR$3,4)),$DT$3:$EK$3,0)))</f>
        <v>7.5834673845244739E-3</v>
      </c>
      <c r="CS663" s="128" cm="1">
        <f t="array" aca="1" ref="CS663" ca="1">IF($I$9=1,CS665,INDEX($DT665:$EK665,,MATCH(CONCATENATE("FY ",RIGHT(CS$3,4)),$DT$3:$EK$3,0)))</f>
        <v>7.5834673845244739E-3</v>
      </c>
      <c r="CT663" s="126" cm="1">
        <f t="array" aca="1" ref="CT663" ca="1">IF($I$9=1,CT665,INDEX($DT665:$EK665,,MATCH(CONCATENATE("FY ",RIGHT(CT$3,4)),$DT$3:$EK$3,0)))</f>
        <v>7.5834673845244739E-3</v>
      </c>
      <c r="CU663" s="127" cm="1">
        <f t="array" aca="1" ref="CU663" ca="1">IF($I$9=1,CU665,INDEX($DT665:$EK665,,MATCH(CONCATENATE("FY ",RIGHT(CU$3,4)),$DT$3:$EK$3,0)))</f>
        <v>7.5834673845244739E-3</v>
      </c>
      <c r="CV663" s="127" cm="1">
        <f t="array" aca="1" ref="CV663" ca="1">IF($I$9=1,CV665,INDEX($DT665:$EK665,,MATCH(CONCATENATE("FY ",RIGHT(CV$3,4)),$DT$3:$EK$3,0)))</f>
        <v>7.5834673845244739E-3</v>
      </c>
      <c r="CW663" s="128" cm="1">
        <f t="array" aca="1" ref="CW663" ca="1">IF($I$9=1,CW665,INDEX($DT665:$EK665,,MATCH(CONCATENATE("FY ",RIGHT(CW$3,4)),$DT$3:$EK$3,0)))</f>
        <v>7.5834673845244739E-3</v>
      </c>
      <c r="CX663" s="126" cm="1">
        <f t="array" aca="1" ref="CX663" ca="1">IF($I$9=1,CX665,INDEX($DT665:$EK665,,MATCH(CONCATENATE("FY ",RIGHT(CX$3,4)),$DT$3:$EK$3,0)))</f>
        <v>7.5834673845244739E-3</v>
      </c>
      <c r="CY663" s="127" cm="1">
        <f t="array" aca="1" ref="CY663" ca="1">IF($I$9=1,CY665,INDEX($DT665:$EK665,,MATCH(CONCATENATE("FY ",RIGHT(CY$3,4)),$DT$3:$EK$3,0)))</f>
        <v>7.5834673845244739E-3</v>
      </c>
      <c r="CZ663" s="127" cm="1">
        <f t="array" aca="1" ref="CZ663" ca="1">IF($I$9=1,CZ665,INDEX($DT665:$EK665,,MATCH(CONCATENATE("FY ",RIGHT(CZ$3,4)),$DT$3:$EK$3,0)))</f>
        <v>7.5834673845244739E-3</v>
      </c>
      <c r="DA663" s="128" cm="1">
        <f t="array" aca="1" ref="DA663" ca="1">IF($I$9=1,DA665,INDEX($DT665:$EK665,,MATCH(CONCATENATE("FY ",RIGHT(DA$3,4)),$DT$3:$EK$3,0)))</f>
        <v>7.5834673845244739E-3</v>
      </c>
      <c r="DB663" s="126" cm="1">
        <f t="array" aca="1" ref="DB663" ca="1">IF($I$9=1,DB665,INDEX($DT665:$EK665,,MATCH(CONCATENATE("FY ",RIGHT(DB$3,4)),$DT$3:$EK$3,0)))</f>
        <v>7.5834673845244739E-3</v>
      </c>
      <c r="DC663" s="127" cm="1">
        <f t="array" aca="1" ref="DC663" ca="1">IF($I$9=1,DC665,INDEX($DT665:$EK665,,MATCH(CONCATENATE("FY ",RIGHT(DC$3,4)),$DT$3:$EK$3,0)))</f>
        <v>7.5834673845244739E-3</v>
      </c>
      <c r="DD663" s="127" cm="1">
        <f t="array" aca="1" ref="DD663" ca="1">IF($I$9=1,DD665,INDEX($DT665:$EK665,,MATCH(CONCATENATE("FY ",RIGHT(DD$3,4)),$DT$3:$EK$3,0)))</f>
        <v>7.5834673845244739E-3</v>
      </c>
      <c r="DE663" s="128" cm="1">
        <f t="array" aca="1" ref="DE663" ca="1">IF($I$9=1,DE665,INDEX($DT665:$EK665,,MATCH(CONCATENATE("FY ",RIGHT(DE$3,4)),$DT$3:$EK$3,0)))</f>
        <v>7.5834673845244739E-3</v>
      </c>
      <c r="DF663" s="126" cm="1">
        <f t="array" aca="1" ref="DF663" ca="1">IF($I$9=1,DF665,INDEX($DT665:$EK665,,MATCH(CONCATENATE("FY ",RIGHT(DF$3,4)),$DT$3:$EK$3,0)))</f>
        <v>7.5834673845244739E-3</v>
      </c>
      <c r="DG663" s="127" cm="1">
        <f t="array" aca="1" ref="DG663" ca="1">IF($I$9=1,DG665,INDEX($DT665:$EK665,,MATCH(CONCATENATE("FY ",RIGHT(DG$3,4)),$DT$3:$EK$3,0)))</f>
        <v>7.5834673845244739E-3</v>
      </c>
      <c r="DH663" s="127" cm="1">
        <f t="array" aca="1" ref="DH663" ca="1">IF($I$9=1,DH665,INDEX($DT665:$EK665,,MATCH(CONCATENATE("FY ",RIGHT(DH$3,4)),$DT$3:$EK$3,0)))</f>
        <v>7.5834673845244739E-3</v>
      </c>
      <c r="DI663" s="128" cm="1">
        <f t="array" aca="1" ref="DI663" ca="1">IF($I$9=1,DI665,INDEX($DT665:$EK665,,MATCH(CONCATENATE("FY ",RIGHT(DI$3,4)),$DT$3:$EK$3,0)))</f>
        <v>7.5834673845244739E-3</v>
      </c>
    </row>
    <row r="664" spans="1:141" outlineLevel="2" x14ac:dyDescent="0.25">
      <c r="A664" s="90"/>
      <c r="B664" s="90"/>
      <c r="C664" s="90"/>
      <c r="D664" s="90"/>
      <c r="F664" s="100"/>
      <c r="I664" s="101"/>
      <c r="J664" s="100"/>
      <c r="M664" s="101"/>
      <c r="N664" s="100"/>
      <c r="Q664" s="101"/>
      <c r="R664" s="100"/>
      <c r="U664" s="101"/>
      <c r="V664" s="100"/>
      <c r="Y664" s="101"/>
      <c r="Z664" s="100"/>
      <c r="AC664" s="101"/>
      <c r="AD664" s="100"/>
      <c r="AG664" s="101"/>
      <c r="AH664" s="100"/>
      <c r="AK664" s="101"/>
      <c r="AL664" s="100"/>
      <c r="AO664" s="101"/>
      <c r="AP664" s="100"/>
      <c r="AS664" s="101"/>
      <c r="AT664" s="100"/>
      <c r="AW664" s="101"/>
      <c r="AX664" s="100"/>
      <c r="BA664" s="101"/>
      <c r="BB664" s="100"/>
      <c r="BE664" s="101"/>
      <c r="BF664" s="100"/>
      <c r="BI664" s="101"/>
      <c r="BJ664" s="100"/>
      <c r="BM664" s="101"/>
      <c r="BN664" s="100"/>
      <c r="BQ664" s="101"/>
      <c r="BR664" s="100"/>
      <c r="BU664" s="101"/>
      <c r="BV664" s="100"/>
      <c r="BY664" s="101"/>
      <c r="BZ664" s="100"/>
      <c r="CC664" s="101"/>
      <c r="CD664" s="100"/>
      <c r="CG664" s="101"/>
      <c r="CH664" s="100"/>
      <c r="CK664" s="101"/>
      <c r="CL664" s="100"/>
      <c r="CO664" s="101"/>
      <c r="CP664" s="100"/>
      <c r="CS664" s="101"/>
      <c r="CT664" s="100"/>
      <c r="CW664" s="101"/>
      <c r="CX664" s="100"/>
      <c r="DA664" s="101"/>
      <c r="DB664" s="100"/>
      <c r="DE664" s="101"/>
      <c r="DF664" s="100"/>
      <c r="DI664" s="101"/>
    </row>
    <row r="665" spans="1:141" outlineLevel="2" x14ac:dyDescent="0.25">
      <c r="A665" s="90"/>
      <c r="B665" s="90"/>
      <c r="C665" s="90"/>
      <c r="D665" s="90"/>
      <c r="E665" t="str">
        <f>CONCATENATE(E661," scenario: ",$J$8)</f>
        <v>% revenue (annualized) scenario: Default</v>
      </c>
      <c r="F665" s="100"/>
      <c r="I665" s="101"/>
      <c r="J665" s="100"/>
      <c r="M665" s="101"/>
      <c r="N665" s="100"/>
      <c r="Q665" s="101"/>
      <c r="R665" s="100"/>
      <c r="U665" s="101"/>
      <c r="V665" s="100"/>
      <c r="Y665" s="101"/>
      <c r="Z665" s="100"/>
      <c r="AC665" s="101"/>
      <c r="AD665" s="100"/>
      <c r="AG665" s="101"/>
      <c r="AH665" s="100"/>
      <c r="AK665" s="101"/>
      <c r="AL665" s="100"/>
      <c r="AO665" s="101"/>
      <c r="AP665" s="102">
        <f t="shared" ref="AP665:BU665" si="959">CHOOSE($I$8,AP666,AP667,AP668,AP669,AP670)</f>
        <v>0</v>
      </c>
      <c r="AQ665" s="103">
        <f t="shared" si="959"/>
        <v>0</v>
      </c>
      <c r="AR665" s="103">
        <f t="shared" si="959"/>
        <v>0</v>
      </c>
      <c r="AS665" s="104">
        <f t="shared" si="959"/>
        <v>0</v>
      </c>
      <c r="AT665" s="102">
        <f t="shared" si="959"/>
        <v>0</v>
      </c>
      <c r="AU665" s="103">
        <f t="shared" si="959"/>
        <v>0</v>
      </c>
      <c r="AV665" s="103">
        <f t="shared" si="959"/>
        <v>0</v>
      </c>
      <c r="AW665" s="104">
        <f t="shared" si="959"/>
        <v>0</v>
      </c>
      <c r="AX665" s="102">
        <f t="shared" si="959"/>
        <v>0</v>
      </c>
      <c r="AY665" s="103">
        <f t="shared" si="959"/>
        <v>0</v>
      </c>
      <c r="AZ665" s="103">
        <f t="shared" si="959"/>
        <v>0</v>
      </c>
      <c r="BA665" s="104">
        <f t="shared" si="959"/>
        <v>0</v>
      </c>
      <c r="BB665" s="102">
        <f t="shared" si="959"/>
        <v>0</v>
      </c>
      <c r="BC665" s="103">
        <f t="shared" si="959"/>
        <v>0</v>
      </c>
      <c r="BD665" s="103">
        <f t="shared" si="959"/>
        <v>0</v>
      </c>
      <c r="BE665" s="104">
        <f t="shared" si="959"/>
        <v>0</v>
      </c>
      <c r="BF665" s="102">
        <f t="shared" si="959"/>
        <v>0</v>
      </c>
      <c r="BG665" s="103">
        <f t="shared" si="959"/>
        <v>0</v>
      </c>
      <c r="BH665" s="103">
        <f t="shared" si="959"/>
        <v>0</v>
      </c>
      <c r="BI665" s="104">
        <f t="shared" si="959"/>
        <v>0</v>
      </c>
      <c r="BJ665" s="102">
        <f t="shared" si="959"/>
        <v>0</v>
      </c>
      <c r="BK665" s="103">
        <f t="shared" si="959"/>
        <v>0</v>
      </c>
      <c r="BL665" s="103">
        <f t="shared" si="959"/>
        <v>0</v>
      </c>
      <c r="BM665" s="104">
        <f t="shared" si="959"/>
        <v>0</v>
      </c>
      <c r="BN665" s="102">
        <f t="shared" si="959"/>
        <v>0</v>
      </c>
      <c r="BO665" s="103">
        <f t="shared" si="959"/>
        <v>0</v>
      </c>
      <c r="BP665" s="103">
        <f t="shared" si="959"/>
        <v>0</v>
      </c>
      <c r="BQ665" s="104">
        <f t="shared" si="959"/>
        <v>0</v>
      </c>
      <c r="BR665" s="102">
        <f t="shared" si="959"/>
        <v>0</v>
      </c>
      <c r="BS665" s="103">
        <f t="shared" si="959"/>
        <v>0</v>
      </c>
      <c r="BT665" s="103">
        <f t="shared" si="959"/>
        <v>0</v>
      </c>
      <c r="BU665" s="104">
        <f t="shared" si="959"/>
        <v>0</v>
      </c>
      <c r="BV665" s="102">
        <f t="shared" ref="BV665:DA665" si="960">CHOOSE($I$8,BV666,BV667,BV668,BV669,BV670)</f>
        <v>0</v>
      </c>
      <c r="BW665" s="103">
        <f t="shared" si="960"/>
        <v>0</v>
      </c>
      <c r="BX665" s="103">
        <f t="shared" si="960"/>
        <v>0</v>
      </c>
      <c r="BY665" s="104">
        <f t="shared" si="960"/>
        <v>0</v>
      </c>
      <c r="BZ665" s="102">
        <f t="shared" si="960"/>
        <v>0</v>
      </c>
      <c r="CA665" s="103">
        <f t="shared" si="960"/>
        <v>0</v>
      </c>
      <c r="CB665" s="103">
        <f t="shared" si="960"/>
        <v>0</v>
      </c>
      <c r="CC665" s="104">
        <f t="shared" si="960"/>
        <v>0</v>
      </c>
      <c r="CD665" s="102">
        <f t="shared" si="960"/>
        <v>0</v>
      </c>
      <c r="CE665" s="103">
        <f t="shared" si="960"/>
        <v>0</v>
      </c>
      <c r="CF665" s="103">
        <f t="shared" si="960"/>
        <v>0</v>
      </c>
      <c r="CG665" s="104">
        <f t="shared" si="960"/>
        <v>0</v>
      </c>
      <c r="CH665" s="102">
        <f t="shared" si="960"/>
        <v>0</v>
      </c>
      <c r="CI665" s="103">
        <f t="shared" si="960"/>
        <v>0</v>
      </c>
      <c r="CJ665" s="103">
        <f t="shared" si="960"/>
        <v>0</v>
      </c>
      <c r="CK665" s="104">
        <f t="shared" si="960"/>
        <v>0</v>
      </c>
      <c r="CL665" s="102">
        <f t="shared" si="960"/>
        <v>0</v>
      </c>
      <c r="CM665" s="103">
        <f t="shared" si="960"/>
        <v>0</v>
      </c>
      <c r="CN665" s="103">
        <f t="shared" si="960"/>
        <v>0</v>
      </c>
      <c r="CO665" s="104">
        <f t="shared" si="960"/>
        <v>0</v>
      </c>
      <c r="CP665" s="102">
        <f t="shared" si="960"/>
        <v>0</v>
      </c>
      <c r="CQ665" s="103">
        <f t="shared" si="960"/>
        <v>0</v>
      </c>
      <c r="CR665" s="103">
        <f t="shared" si="960"/>
        <v>0</v>
      </c>
      <c r="CS665" s="104">
        <f t="shared" si="960"/>
        <v>0</v>
      </c>
      <c r="CT665" s="102">
        <f t="shared" si="960"/>
        <v>0</v>
      </c>
      <c r="CU665" s="103">
        <f t="shared" si="960"/>
        <v>0</v>
      </c>
      <c r="CV665" s="103">
        <f t="shared" si="960"/>
        <v>0</v>
      </c>
      <c r="CW665" s="104">
        <f t="shared" si="960"/>
        <v>0</v>
      </c>
      <c r="CX665" s="102">
        <f t="shared" si="960"/>
        <v>0</v>
      </c>
      <c r="CY665" s="103">
        <f t="shared" si="960"/>
        <v>0</v>
      </c>
      <c r="CZ665" s="103">
        <f t="shared" si="960"/>
        <v>0</v>
      </c>
      <c r="DA665" s="104">
        <f t="shared" si="960"/>
        <v>0</v>
      </c>
      <c r="DB665" s="102">
        <f t="shared" ref="DB665:DI665" si="961">CHOOSE($I$8,DB666,DB667,DB668,DB669,DB670)</f>
        <v>0</v>
      </c>
      <c r="DC665" s="103">
        <f t="shared" si="961"/>
        <v>0</v>
      </c>
      <c r="DD665" s="103">
        <f t="shared" si="961"/>
        <v>0</v>
      </c>
      <c r="DE665" s="104">
        <f t="shared" si="961"/>
        <v>0</v>
      </c>
      <c r="DF665" s="102">
        <f t="shared" si="961"/>
        <v>0</v>
      </c>
      <c r="DG665" s="103">
        <f t="shared" si="961"/>
        <v>0</v>
      </c>
      <c r="DH665" s="103">
        <f t="shared" si="961"/>
        <v>0</v>
      </c>
      <c r="DI665" s="104">
        <f t="shared" si="961"/>
        <v>0</v>
      </c>
      <c r="DT665" s="103">
        <f t="shared" ref="DT665:EK665" si="962">CHOOSE($I$8,DT666,DT667,DT668,DT669,DT670)</f>
        <v>0</v>
      </c>
      <c r="DU665" s="103">
        <f t="shared" ca="1" si="962"/>
        <v>7.5834673845244739E-3</v>
      </c>
      <c r="DV665" s="103">
        <f t="shared" ca="1" si="962"/>
        <v>7.5834673845244739E-3</v>
      </c>
      <c r="DW665" s="103">
        <f t="shared" ca="1" si="962"/>
        <v>7.5834673845244739E-3</v>
      </c>
      <c r="DX665" s="103">
        <f t="shared" ca="1" si="962"/>
        <v>7.5834673845244739E-3</v>
      </c>
      <c r="DY665" s="103">
        <f t="shared" ca="1" si="962"/>
        <v>7.5834673845244739E-3</v>
      </c>
      <c r="DZ665" s="103">
        <f t="shared" ca="1" si="962"/>
        <v>7.5834673845244739E-3</v>
      </c>
      <c r="EA665" s="103">
        <f t="shared" ca="1" si="962"/>
        <v>7.5834673845244739E-3</v>
      </c>
      <c r="EB665" s="103">
        <f t="shared" ca="1" si="962"/>
        <v>7.5834673845244739E-3</v>
      </c>
      <c r="EC665" s="103">
        <f t="shared" ca="1" si="962"/>
        <v>7.5834673845244739E-3</v>
      </c>
      <c r="ED665" s="103">
        <f t="shared" ca="1" si="962"/>
        <v>7.5834673845244739E-3</v>
      </c>
      <c r="EE665" s="103">
        <f t="shared" ca="1" si="962"/>
        <v>7.5834673845244739E-3</v>
      </c>
      <c r="EF665" s="103">
        <f t="shared" ca="1" si="962"/>
        <v>7.5834673845244739E-3</v>
      </c>
      <c r="EG665" s="103">
        <f t="shared" ca="1" si="962"/>
        <v>7.5834673845244739E-3</v>
      </c>
      <c r="EH665" s="103">
        <f t="shared" ca="1" si="962"/>
        <v>7.5834673845244739E-3</v>
      </c>
      <c r="EI665" s="103">
        <f t="shared" ca="1" si="962"/>
        <v>7.5834673845244739E-3</v>
      </c>
      <c r="EJ665" s="103">
        <f t="shared" ca="1" si="962"/>
        <v>7.5834673845244739E-3</v>
      </c>
      <c r="EK665" s="103">
        <f t="shared" ca="1" si="962"/>
        <v>7.5834673845244739E-3</v>
      </c>
    </row>
    <row r="666" spans="1:141" outlineLevel="2" x14ac:dyDescent="0.25">
      <c r="A666" s="90"/>
      <c r="B666" s="90"/>
      <c r="C666" s="90"/>
      <c r="D666" s="90"/>
      <c r="E666" t="str">
        <f>CONCATENATE("- ", $N$6,":")</f>
        <v>- Base:</v>
      </c>
      <c r="F666" s="100"/>
      <c r="I666" s="101"/>
      <c r="J666" s="100"/>
      <c r="M666" s="101"/>
      <c r="N666" s="100"/>
      <c r="Q666" s="101"/>
      <c r="R666" s="100"/>
      <c r="U666" s="101"/>
      <c r="V666" s="100"/>
      <c r="Y666" s="101"/>
      <c r="Z666" s="100"/>
      <c r="AC666" s="101"/>
      <c r="AD666" s="100"/>
      <c r="AG666" s="101"/>
      <c r="AH666" s="100"/>
      <c r="AK666" s="101"/>
      <c r="AL666" s="100"/>
      <c r="AO666" s="101"/>
      <c r="AP666" s="123">
        <v>0</v>
      </c>
      <c r="AQ666" s="124">
        <v>0</v>
      </c>
      <c r="AR666" s="124">
        <v>0</v>
      </c>
      <c r="AS666" s="125">
        <v>0</v>
      </c>
      <c r="AT666" s="123">
        <v>0</v>
      </c>
      <c r="AU666" s="124">
        <v>0</v>
      </c>
      <c r="AV666" s="124">
        <v>0</v>
      </c>
      <c r="AW666" s="125">
        <v>0</v>
      </c>
      <c r="AX666" s="123">
        <v>0</v>
      </c>
      <c r="AY666" s="124">
        <v>0</v>
      </c>
      <c r="AZ666" s="124">
        <v>0</v>
      </c>
      <c r="BA666" s="125">
        <v>0</v>
      </c>
      <c r="BB666" s="123">
        <v>0</v>
      </c>
      <c r="BC666" s="124">
        <v>0</v>
      </c>
      <c r="BD666" s="124">
        <v>0</v>
      </c>
      <c r="BE666" s="125">
        <v>0</v>
      </c>
      <c r="BF666" s="123">
        <v>0</v>
      </c>
      <c r="BG666" s="124">
        <v>0</v>
      </c>
      <c r="BH666" s="124">
        <v>0</v>
      </c>
      <c r="BI666" s="125">
        <v>0</v>
      </c>
      <c r="BJ666" s="123">
        <v>0</v>
      </c>
      <c r="BK666" s="124">
        <v>0</v>
      </c>
      <c r="BL666" s="124">
        <v>0</v>
      </c>
      <c r="BM666" s="125">
        <v>0</v>
      </c>
      <c r="BN666" s="123">
        <v>0</v>
      </c>
      <c r="BO666" s="124">
        <v>0</v>
      </c>
      <c r="BP666" s="124">
        <v>0</v>
      </c>
      <c r="BQ666" s="125">
        <v>0</v>
      </c>
      <c r="BR666" s="123">
        <v>0</v>
      </c>
      <c r="BS666" s="124">
        <v>0</v>
      </c>
      <c r="BT666" s="124">
        <v>0</v>
      </c>
      <c r="BU666" s="125">
        <v>0</v>
      </c>
      <c r="BV666" s="123">
        <v>0</v>
      </c>
      <c r="BW666" s="124">
        <v>0</v>
      </c>
      <c r="BX666" s="124">
        <v>0</v>
      </c>
      <c r="BY666" s="125">
        <v>0</v>
      </c>
      <c r="BZ666" s="123">
        <v>0</v>
      </c>
      <c r="CA666" s="124">
        <v>0</v>
      </c>
      <c r="CB666" s="124">
        <v>0</v>
      </c>
      <c r="CC666" s="125">
        <v>0</v>
      </c>
      <c r="CD666" s="123">
        <v>0</v>
      </c>
      <c r="CE666" s="124">
        <v>0</v>
      </c>
      <c r="CF666" s="124">
        <v>0</v>
      </c>
      <c r="CG666" s="125">
        <v>0</v>
      </c>
      <c r="CH666" s="123">
        <v>0</v>
      </c>
      <c r="CI666" s="124">
        <v>0</v>
      </c>
      <c r="CJ666" s="124">
        <v>0</v>
      </c>
      <c r="CK666" s="125">
        <v>0</v>
      </c>
      <c r="CL666" s="123">
        <v>0</v>
      </c>
      <c r="CM666" s="124">
        <v>0</v>
      </c>
      <c r="CN666" s="124">
        <v>0</v>
      </c>
      <c r="CO666" s="125">
        <v>0</v>
      </c>
      <c r="CP666" s="123">
        <v>0</v>
      </c>
      <c r="CQ666" s="124">
        <v>0</v>
      </c>
      <c r="CR666" s="124">
        <v>0</v>
      </c>
      <c r="CS666" s="125">
        <v>0</v>
      </c>
      <c r="CT666" s="123">
        <v>0</v>
      </c>
      <c r="CU666" s="124">
        <v>0</v>
      </c>
      <c r="CV666" s="124">
        <v>0</v>
      </c>
      <c r="CW666" s="125">
        <v>0</v>
      </c>
      <c r="CX666" s="123">
        <v>0</v>
      </c>
      <c r="CY666" s="124">
        <v>0</v>
      </c>
      <c r="CZ666" s="124">
        <v>0</v>
      </c>
      <c r="DA666" s="125">
        <v>0</v>
      </c>
      <c r="DB666" s="123">
        <v>0</v>
      </c>
      <c r="DC666" s="124">
        <v>0</v>
      </c>
      <c r="DD666" s="124">
        <v>0</v>
      </c>
      <c r="DE666" s="125">
        <v>0</v>
      </c>
      <c r="DF666" s="123">
        <v>0</v>
      </c>
      <c r="DG666" s="124">
        <v>0</v>
      </c>
      <c r="DH666" s="124">
        <v>0</v>
      </c>
      <c r="DI666" s="125">
        <v>0</v>
      </c>
      <c r="DT666" s="124">
        <v>0</v>
      </c>
      <c r="DU666" s="124">
        <v>0</v>
      </c>
      <c r="DV666" s="124">
        <v>0</v>
      </c>
      <c r="DW666" s="124">
        <v>0</v>
      </c>
      <c r="DX666" s="124">
        <v>0</v>
      </c>
      <c r="DY666" s="124">
        <v>0</v>
      </c>
      <c r="DZ666" s="124">
        <v>0</v>
      </c>
      <c r="EA666" s="124">
        <v>0</v>
      </c>
      <c r="EB666" s="124">
        <v>0</v>
      </c>
      <c r="EC666" s="124">
        <v>0</v>
      </c>
      <c r="ED666" s="124">
        <v>0</v>
      </c>
      <c r="EE666" s="124">
        <v>0</v>
      </c>
      <c r="EF666" s="124">
        <v>0</v>
      </c>
      <c r="EG666" s="124">
        <v>0</v>
      </c>
      <c r="EH666" s="124">
        <v>0</v>
      </c>
      <c r="EI666" s="124">
        <v>0</v>
      </c>
      <c r="EJ666" s="124">
        <v>0</v>
      </c>
      <c r="EK666" s="124">
        <v>0</v>
      </c>
    </row>
    <row r="667" spans="1:141" outlineLevel="2" x14ac:dyDescent="0.25">
      <c r="A667" s="90"/>
      <c r="B667" s="90"/>
      <c r="C667" s="90"/>
      <c r="D667" s="90"/>
      <c r="E667" t="str">
        <f>CONCATENATE("- ", $N$7,":")</f>
        <v>- Upside:</v>
      </c>
      <c r="F667" s="100"/>
      <c r="I667" s="101"/>
      <c r="J667" s="100"/>
      <c r="M667" s="101"/>
      <c r="N667" s="100"/>
      <c r="Q667" s="101"/>
      <c r="R667" s="100"/>
      <c r="U667" s="101"/>
      <c r="V667" s="100"/>
      <c r="Y667" s="101"/>
      <c r="Z667" s="100"/>
      <c r="AC667" s="101"/>
      <c r="AD667" s="100"/>
      <c r="AG667" s="101"/>
      <c r="AH667" s="100"/>
      <c r="AK667" s="101"/>
      <c r="AL667" s="100"/>
      <c r="AO667" s="101"/>
      <c r="AP667" s="123">
        <v>0</v>
      </c>
      <c r="AQ667" s="124">
        <v>0</v>
      </c>
      <c r="AR667" s="124">
        <v>0</v>
      </c>
      <c r="AS667" s="125">
        <v>0</v>
      </c>
      <c r="AT667" s="123">
        <v>0</v>
      </c>
      <c r="AU667" s="124">
        <v>0</v>
      </c>
      <c r="AV667" s="124">
        <v>0</v>
      </c>
      <c r="AW667" s="125">
        <v>0</v>
      </c>
      <c r="AX667" s="123">
        <v>0</v>
      </c>
      <c r="AY667" s="124">
        <v>0</v>
      </c>
      <c r="AZ667" s="124">
        <v>0</v>
      </c>
      <c r="BA667" s="125">
        <v>0</v>
      </c>
      <c r="BB667" s="123">
        <v>0</v>
      </c>
      <c r="BC667" s="124">
        <v>0</v>
      </c>
      <c r="BD667" s="124">
        <v>0</v>
      </c>
      <c r="BE667" s="125">
        <v>0</v>
      </c>
      <c r="BF667" s="123">
        <v>0</v>
      </c>
      <c r="BG667" s="124">
        <v>0</v>
      </c>
      <c r="BH667" s="124">
        <v>0</v>
      </c>
      <c r="BI667" s="125">
        <v>0</v>
      </c>
      <c r="BJ667" s="123">
        <v>0</v>
      </c>
      <c r="BK667" s="124">
        <v>0</v>
      </c>
      <c r="BL667" s="124">
        <v>0</v>
      </c>
      <c r="BM667" s="125">
        <v>0</v>
      </c>
      <c r="BN667" s="123">
        <v>0</v>
      </c>
      <c r="BO667" s="124">
        <v>0</v>
      </c>
      <c r="BP667" s="124">
        <v>0</v>
      </c>
      <c r="BQ667" s="125">
        <v>0</v>
      </c>
      <c r="BR667" s="123">
        <v>0</v>
      </c>
      <c r="BS667" s="124">
        <v>0</v>
      </c>
      <c r="BT667" s="124">
        <v>0</v>
      </c>
      <c r="BU667" s="125">
        <v>0</v>
      </c>
      <c r="BV667" s="123">
        <v>0</v>
      </c>
      <c r="BW667" s="124">
        <v>0</v>
      </c>
      <c r="BX667" s="124">
        <v>0</v>
      </c>
      <c r="BY667" s="125">
        <v>0</v>
      </c>
      <c r="BZ667" s="123">
        <v>0</v>
      </c>
      <c r="CA667" s="124">
        <v>0</v>
      </c>
      <c r="CB667" s="124">
        <v>0</v>
      </c>
      <c r="CC667" s="125">
        <v>0</v>
      </c>
      <c r="CD667" s="123">
        <v>0</v>
      </c>
      <c r="CE667" s="124">
        <v>0</v>
      </c>
      <c r="CF667" s="124">
        <v>0</v>
      </c>
      <c r="CG667" s="125">
        <v>0</v>
      </c>
      <c r="CH667" s="123">
        <v>0</v>
      </c>
      <c r="CI667" s="124">
        <v>0</v>
      </c>
      <c r="CJ667" s="124">
        <v>0</v>
      </c>
      <c r="CK667" s="125">
        <v>0</v>
      </c>
      <c r="CL667" s="123">
        <v>0</v>
      </c>
      <c r="CM667" s="124">
        <v>0</v>
      </c>
      <c r="CN667" s="124">
        <v>0</v>
      </c>
      <c r="CO667" s="125">
        <v>0</v>
      </c>
      <c r="CP667" s="123">
        <v>0</v>
      </c>
      <c r="CQ667" s="124">
        <v>0</v>
      </c>
      <c r="CR667" s="124">
        <v>0</v>
      </c>
      <c r="CS667" s="125">
        <v>0</v>
      </c>
      <c r="CT667" s="123">
        <v>0</v>
      </c>
      <c r="CU667" s="124">
        <v>0</v>
      </c>
      <c r="CV667" s="124">
        <v>0</v>
      </c>
      <c r="CW667" s="125">
        <v>0</v>
      </c>
      <c r="CX667" s="123">
        <v>0</v>
      </c>
      <c r="CY667" s="124">
        <v>0</v>
      </c>
      <c r="CZ667" s="124">
        <v>0</v>
      </c>
      <c r="DA667" s="125">
        <v>0</v>
      </c>
      <c r="DB667" s="123">
        <v>0</v>
      </c>
      <c r="DC667" s="124">
        <v>0</v>
      </c>
      <c r="DD667" s="124">
        <v>0</v>
      </c>
      <c r="DE667" s="125">
        <v>0</v>
      </c>
      <c r="DF667" s="123">
        <v>0</v>
      </c>
      <c r="DG667" s="124">
        <v>0</v>
      </c>
      <c r="DH667" s="124">
        <v>0</v>
      </c>
      <c r="DI667" s="125">
        <v>0</v>
      </c>
      <c r="DT667" s="124">
        <v>0</v>
      </c>
      <c r="DU667" s="124">
        <v>0</v>
      </c>
      <c r="DV667" s="124">
        <v>0</v>
      </c>
      <c r="DW667" s="124">
        <v>0</v>
      </c>
      <c r="DX667" s="124">
        <v>0</v>
      </c>
      <c r="DY667" s="124">
        <v>0</v>
      </c>
      <c r="DZ667" s="124">
        <v>0</v>
      </c>
      <c r="EA667" s="124">
        <v>0</v>
      </c>
      <c r="EB667" s="124">
        <v>0</v>
      </c>
      <c r="EC667" s="124">
        <v>0</v>
      </c>
      <c r="ED667" s="124">
        <v>0</v>
      </c>
      <c r="EE667" s="124">
        <v>0</v>
      </c>
      <c r="EF667" s="124">
        <v>0</v>
      </c>
      <c r="EG667" s="124">
        <v>0</v>
      </c>
      <c r="EH667" s="124">
        <v>0</v>
      </c>
      <c r="EI667" s="124">
        <v>0</v>
      </c>
      <c r="EJ667" s="124">
        <v>0</v>
      </c>
      <c r="EK667" s="124">
        <v>0</v>
      </c>
    </row>
    <row r="668" spans="1:141" outlineLevel="2" x14ac:dyDescent="0.25">
      <c r="A668" s="90"/>
      <c r="B668" s="90"/>
      <c r="C668" s="90"/>
      <c r="D668" s="90"/>
      <c r="E668" t="str">
        <f>CONCATENATE("- ", $N$8,":")</f>
        <v>- Downside:</v>
      </c>
      <c r="F668" s="100"/>
      <c r="I668" s="101"/>
      <c r="J668" s="100"/>
      <c r="M668" s="101"/>
      <c r="N668" s="100"/>
      <c r="Q668" s="101"/>
      <c r="R668" s="100"/>
      <c r="U668" s="101"/>
      <c r="V668" s="100"/>
      <c r="Y668" s="101"/>
      <c r="Z668" s="100"/>
      <c r="AC668" s="101"/>
      <c r="AD668" s="100"/>
      <c r="AG668" s="101"/>
      <c r="AH668" s="100"/>
      <c r="AK668" s="101"/>
      <c r="AL668" s="100"/>
      <c r="AO668" s="101"/>
      <c r="AP668" s="123">
        <v>0</v>
      </c>
      <c r="AQ668" s="124">
        <v>0</v>
      </c>
      <c r="AR668" s="124">
        <v>0</v>
      </c>
      <c r="AS668" s="125">
        <v>0</v>
      </c>
      <c r="AT668" s="123">
        <v>0</v>
      </c>
      <c r="AU668" s="124">
        <v>0</v>
      </c>
      <c r="AV668" s="124">
        <v>0</v>
      </c>
      <c r="AW668" s="125">
        <v>0</v>
      </c>
      <c r="AX668" s="123">
        <v>0</v>
      </c>
      <c r="AY668" s="124">
        <v>0</v>
      </c>
      <c r="AZ668" s="124">
        <v>0</v>
      </c>
      <c r="BA668" s="125">
        <v>0</v>
      </c>
      <c r="BB668" s="123">
        <v>0</v>
      </c>
      <c r="BC668" s="124">
        <v>0</v>
      </c>
      <c r="BD668" s="124">
        <v>0</v>
      </c>
      <c r="BE668" s="125">
        <v>0</v>
      </c>
      <c r="BF668" s="123">
        <v>0</v>
      </c>
      <c r="BG668" s="124">
        <v>0</v>
      </c>
      <c r="BH668" s="124">
        <v>0</v>
      </c>
      <c r="BI668" s="125">
        <v>0</v>
      </c>
      <c r="BJ668" s="123">
        <v>0</v>
      </c>
      <c r="BK668" s="124">
        <v>0</v>
      </c>
      <c r="BL668" s="124">
        <v>0</v>
      </c>
      <c r="BM668" s="125">
        <v>0</v>
      </c>
      <c r="BN668" s="123">
        <v>0</v>
      </c>
      <c r="BO668" s="124">
        <v>0</v>
      </c>
      <c r="BP668" s="124">
        <v>0</v>
      </c>
      <c r="BQ668" s="125">
        <v>0</v>
      </c>
      <c r="BR668" s="123">
        <v>0</v>
      </c>
      <c r="BS668" s="124">
        <v>0</v>
      </c>
      <c r="BT668" s="124">
        <v>0</v>
      </c>
      <c r="BU668" s="125">
        <v>0</v>
      </c>
      <c r="BV668" s="123">
        <v>0</v>
      </c>
      <c r="BW668" s="124">
        <v>0</v>
      </c>
      <c r="BX668" s="124">
        <v>0</v>
      </c>
      <c r="BY668" s="125">
        <v>0</v>
      </c>
      <c r="BZ668" s="123">
        <v>0</v>
      </c>
      <c r="CA668" s="124">
        <v>0</v>
      </c>
      <c r="CB668" s="124">
        <v>0</v>
      </c>
      <c r="CC668" s="125">
        <v>0</v>
      </c>
      <c r="CD668" s="123">
        <v>0</v>
      </c>
      <c r="CE668" s="124">
        <v>0</v>
      </c>
      <c r="CF668" s="124">
        <v>0</v>
      </c>
      <c r="CG668" s="125">
        <v>0</v>
      </c>
      <c r="CH668" s="123">
        <v>0</v>
      </c>
      <c r="CI668" s="124">
        <v>0</v>
      </c>
      <c r="CJ668" s="124">
        <v>0</v>
      </c>
      <c r="CK668" s="125">
        <v>0</v>
      </c>
      <c r="CL668" s="123">
        <v>0</v>
      </c>
      <c r="CM668" s="124">
        <v>0</v>
      </c>
      <c r="CN668" s="124">
        <v>0</v>
      </c>
      <c r="CO668" s="125">
        <v>0</v>
      </c>
      <c r="CP668" s="123">
        <v>0</v>
      </c>
      <c r="CQ668" s="124">
        <v>0</v>
      </c>
      <c r="CR668" s="124">
        <v>0</v>
      </c>
      <c r="CS668" s="125">
        <v>0</v>
      </c>
      <c r="CT668" s="123">
        <v>0</v>
      </c>
      <c r="CU668" s="124">
        <v>0</v>
      </c>
      <c r="CV668" s="124">
        <v>0</v>
      </c>
      <c r="CW668" s="125">
        <v>0</v>
      </c>
      <c r="CX668" s="123">
        <v>0</v>
      </c>
      <c r="CY668" s="124">
        <v>0</v>
      </c>
      <c r="CZ668" s="124">
        <v>0</v>
      </c>
      <c r="DA668" s="125">
        <v>0</v>
      </c>
      <c r="DB668" s="123">
        <v>0</v>
      </c>
      <c r="DC668" s="124">
        <v>0</v>
      </c>
      <c r="DD668" s="124">
        <v>0</v>
      </c>
      <c r="DE668" s="125">
        <v>0</v>
      </c>
      <c r="DF668" s="123">
        <v>0</v>
      </c>
      <c r="DG668" s="124">
        <v>0</v>
      </c>
      <c r="DH668" s="124">
        <v>0</v>
      </c>
      <c r="DI668" s="125">
        <v>0</v>
      </c>
      <c r="DT668" s="124">
        <v>0</v>
      </c>
      <c r="DU668" s="124">
        <v>0</v>
      </c>
      <c r="DV668" s="124">
        <v>0</v>
      </c>
      <c r="DW668" s="124">
        <v>0</v>
      </c>
      <c r="DX668" s="124">
        <v>0</v>
      </c>
      <c r="DY668" s="124">
        <v>0</v>
      </c>
      <c r="DZ668" s="124">
        <v>0</v>
      </c>
      <c r="EA668" s="124">
        <v>0</v>
      </c>
      <c r="EB668" s="124">
        <v>0</v>
      </c>
      <c r="EC668" s="124">
        <v>0</v>
      </c>
      <c r="ED668" s="124">
        <v>0</v>
      </c>
      <c r="EE668" s="124">
        <v>0</v>
      </c>
      <c r="EF668" s="124">
        <v>0</v>
      </c>
      <c r="EG668" s="124">
        <v>0</v>
      </c>
      <c r="EH668" s="124">
        <v>0</v>
      </c>
      <c r="EI668" s="124">
        <v>0</v>
      </c>
      <c r="EJ668" s="124">
        <v>0</v>
      </c>
      <c r="EK668" s="124">
        <v>0</v>
      </c>
    </row>
    <row r="669" spans="1:141" outlineLevel="2" x14ac:dyDescent="0.25">
      <c r="A669" s="90"/>
      <c r="B669" s="90"/>
      <c r="C669" s="90"/>
      <c r="D669" s="90"/>
      <c r="E669" t="str">
        <f>CONCATENATE("- ", $N$9,":")</f>
        <v>- Management:</v>
      </c>
      <c r="F669" s="100"/>
      <c r="I669" s="101"/>
      <c r="J669" s="100"/>
      <c r="M669" s="101"/>
      <c r="N669" s="100"/>
      <c r="Q669" s="101"/>
      <c r="R669" s="100"/>
      <c r="U669" s="101"/>
      <c r="V669" s="100"/>
      <c r="Y669" s="101"/>
      <c r="Z669" s="100"/>
      <c r="AC669" s="101"/>
      <c r="AD669" s="100"/>
      <c r="AG669" s="101"/>
      <c r="AH669" s="100"/>
      <c r="AK669" s="101"/>
      <c r="AL669" s="100"/>
      <c r="AO669" s="101"/>
      <c r="AP669" s="123">
        <v>0</v>
      </c>
      <c r="AQ669" s="124">
        <v>0</v>
      </c>
      <c r="AR669" s="124">
        <v>0</v>
      </c>
      <c r="AS669" s="125">
        <v>0</v>
      </c>
      <c r="AT669" s="123">
        <v>0</v>
      </c>
      <c r="AU669" s="124">
        <v>0</v>
      </c>
      <c r="AV669" s="124">
        <v>0</v>
      </c>
      <c r="AW669" s="125">
        <v>0</v>
      </c>
      <c r="AX669" s="123">
        <v>0</v>
      </c>
      <c r="AY669" s="124">
        <v>0</v>
      </c>
      <c r="AZ669" s="124">
        <v>0</v>
      </c>
      <c r="BA669" s="125">
        <v>0</v>
      </c>
      <c r="BB669" s="123">
        <v>0</v>
      </c>
      <c r="BC669" s="124">
        <v>0</v>
      </c>
      <c r="BD669" s="124">
        <v>0</v>
      </c>
      <c r="BE669" s="125">
        <v>0</v>
      </c>
      <c r="BF669" s="123">
        <v>0</v>
      </c>
      <c r="BG669" s="124">
        <v>0</v>
      </c>
      <c r="BH669" s="124">
        <v>0</v>
      </c>
      <c r="BI669" s="125">
        <v>0</v>
      </c>
      <c r="BJ669" s="123">
        <v>0</v>
      </c>
      <c r="BK669" s="124">
        <v>0</v>
      </c>
      <c r="BL669" s="124">
        <v>0</v>
      </c>
      <c r="BM669" s="125">
        <v>0</v>
      </c>
      <c r="BN669" s="123">
        <v>0</v>
      </c>
      <c r="BO669" s="124">
        <v>0</v>
      </c>
      <c r="BP669" s="124">
        <v>0</v>
      </c>
      <c r="BQ669" s="125">
        <v>0</v>
      </c>
      <c r="BR669" s="123">
        <v>0</v>
      </c>
      <c r="BS669" s="124">
        <v>0</v>
      </c>
      <c r="BT669" s="124">
        <v>0</v>
      </c>
      <c r="BU669" s="125">
        <v>0</v>
      </c>
      <c r="BV669" s="123">
        <v>0</v>
      </c>
      <c r="BW669" s="124">
        <v>0</v>
      </c>
      <c r="BX669" s="124">
        <v>0</v>
      </c>
      <c r="BY669" s="125">
        <v>0</v>
      </c>
      <c r="BZ669" s="123">
        <v>0</v>
      </c>
      <c r="CA669" s="124">
        <v>0</v>
      </c>
      <c r="CB669" s="124">
        <v>0</v>
      </c>
      <c r="CC669" s="125">
        <v>0</v>
      </c>
      <c r="CD669" s="123">
        <v>0</v>
      </c>
      <c r="CE669" s="124">
        <v>0</v>
      </c>
      <c r="CF669" s="124">
        <v>0</v>
      </c>
      <c r="CG669" s="125">
        <v>0</v>
      </c>
      <c r="CH669" s="123">
        <v>0</v>
      </c>
      <c r="CI669" s="124">
        <v>0</v>
      </c>
      <c r="CJ669" s="124">
        <v>0</v>
      </c>
      <c r="CK669" s="125">
        <v>0</v>
      </c>
      <c r="CL669" s="123">
        <v>0</v>
      </c>
      <c r="CM669" s="124">
        <v>0</v>
      </c>
      <c r="CN669" s="124">
        <v>0</v>
      </c>
      <c r="CO669" s="125">
        <v>0</v>
      </c>
      <c r="CP669" s="123">
        <v>0</v>
      </c>
      <c r="CQ669" s="124">
        <v>0</v>
      </c>
      <c r="CR669" s="124">
        <v>0</v>
      </c>
      <c r="CS669" s="125">
        <v>0</v>
      </c>
      <c r="CT669" s="123">
        <v>0</v>
      </c>
      <c r="CU669" s="124">
        <v>0</v>
      </c>
      <c r="CV669" s="124">
        <v>0</v>
      </c>
      <c r="CW669" s="125">
        <v>0</v>
      </c>
      <c r="CX669" s="123">
        <v>0</v>
      </c>
      <c r="CY669" s="124">
        <v>0</v>
      </c>
      <c r="CZ669" s="124">
        <v>0</v>
      </c>
      <c r="DA669" s="125">
        <v>0</v>
      </c>
      <c r="DB669" s="123">
        <v>0</v>
      </c>
      <c r="DC669" s="124">
        <v>0</v>
      </c>
      <c r="DD669" s="124">
        <v>0</v>
      </c>
      <c r="DE669" s="125">
        <v>0</v>
      </c>
      <c r="DF669" s="123">
        <v>0</v>
      </c>
      <c r="DG669" s="124">
        <v>0</v>
      </c>
      <c r="DH669" s="124">
        <v>0</v>
      </c>
      <c r="DI669" s="125">
        <v>0</v>
      </c>
      <c r="DT669" s="124">
        <v>0</v>
      </c>
      <c r="DU669" s="124">
        <v>0</v>
      </c>
      <c r="DV669" s="124">
        <v>0</v>
      </c>
      <c r="DW669" s="124">
        <v>0</v>
      </c>
      <c r="DX669" s="124">
        <v>0</v>
      </c>
      <c r="DY669" s="124">
        <v>0</v>
      </c>
      <c r="DZ669" s="124">
        <v>0</v>
      </c>
      <c r="EA669" s="124">
        <v>0</v>
      </c>
      <c r="EB669" s="124">
        <v>0</v>
      </c>
      <c r="EC669" s="124">
        <v>0</v>
      </c>
      <c r="ED669" s="124">
        <v>0</v>
      </c>
      <c r="EE669" s="124">
        <v>0</v>
      </c>
      <c r="EF669" s="124">
        <v>0</v>
      </c>
      <c r="EG669" s="124">
        <v>0</v>
      </c>
      <c r="EH669" s="124">
        <v>0</v>
      </c>
      <c r="EI669" s="124">
        <v>0</v>
      </c>
      <c r="EJ669" s="124">
        <v>0</v>
      </c>
      <c r="EK669" s="124">
        <v>0</v>
      </c>
    </row>
    <row r="670" spans="1:141" outlineLevel="2" x14ac:dyDescent="0.25">
      <c r="A670" s="90"/>
      <c r="B670" s="90"/>
      <c r="C670" s="90"/>
      <c r="D670" s="90"/>
      <c r="E670" t="str">
        <f>CONCATENATE("- ", $N$10,":")</f>
        <v>- Default:</v>
      </c>
      <c r="F670" s="100"/>
      <c r="I670" s="101"/>
      <c r="J670" s="100"/>
      <c r="M670" s="101"/>
      <c r="N670" s="100"/>
      <c r="Q670" s="101"/>
      <c r="R670" s="100"/>
      <c r="U670" s="101"/>
      <c r="V670" s="100"/>
      <c r="Y670" s="101"/>
      <c r="Z670" s="100"/>
      <c r="AC670" s="101"/>
      <c r="AD670" s="100"/>
      <c r="AG670" s="101"/>
      <c r="AH670" s="100"/>
      <c r="AK670" s="101"/>
      <c r="AL670" s="100"/>
      <c r="AO670" s="101"/>
      <c r="AP670" s="123">
        <v>0</v>
      </c>
      <c r="AQ670" s="124">
        <v>0</v>
      </c>
      <c r="AR670" s="124">
        <v>0</v>
      </c>
      <c r="AS670" s="125">
        <v>0</v>
      </c>
      <c r="AT670" s="123">
        <v>0</v>
      </c>
      <c r="AU670" s="124">
        <v>0</v>
      </c>
      <c r="AV670" s="124">
        <v>0</v>
      </c>
      <c r="AW670" s="125">
        <v>0</v>
      </c>
      <c r="AX670" s="123">
        <v>0</v>
      </c>
      <c r="AY670" s="124">
        <v>0</v>
      </c>
      <c r="AZ670" s="124">
        <v>0</v>
      </c>
      <c r="BA670" s="125">
        <v>0</v>
      </c>
      <c r="BB670" s="123">
        <v>0</v>
      </c>
      <c r="BC670" s="124">
        <v>0</v>
      </c>
      <c r="BD670" s="124">
        <v>0</v>
      </c>
      <c r="BE670" s="125">
        <v>0</v>
      </c>
      <c r="BF670" s="123">
        <v>0</v>
      </c>
      <c r="BG670" s="124">
        <v>0</v>
      </c>
      <c r="BH670" s="124">
        <v>0</v>
      </c>
      <c r="BI670" s="125">
        <v>0</v>
      </c>
      <c r="BJ670" s="123">
        <v>0</v>
      </c>
      <c r="BK670" s="124">
        <v>0</v>
      </c>
      <c r="BL670" s="124">
        <v>0</v>
      </c>
      <c r="BM670" s="125">
        <v>0</v>
      </c>
      <c r="BN670" s="123">
        <v>0</v>
      </c>
      <c r="BO670" s="124">
        <v>0</v>
      </c>
      <c r="BP670" s="124">
        <v>0</v>
      </c>
      <c r="BQ670" s="125">
        <v>0</v>
      </c>
      <c r="BR670" s="123">
        <v>0</v>
      </c>
      <c r="BS670" s="124">
        <v>0</v>
      </c>
      <c r="BT670" s="124">
        <v>0</v>
      </c>
      <c r="BU670" s="125">
        <v>0</v>
      </c>
      <c r="BV670" s="123">
        <v>0</v>
      </c>
      <c r="BW670" s="124">
        <v>0</v>
      </c>
      <c r="BX670" s="124">
        <v>0</v>
      </c>
      <c r="BY670" s="125">
        <v>0</v>
      </c>
      <c r="BZ670" s="123">
        <v>0</v>
      </c>
      <c r="CA670" s="124">
        <v>0</v>
      </c>
      <c r="CB670" s="124">
        <v>0</v>
      </c>
      <c r="CC670" s="125">
        <v>0</v>
      </c>
      <c r="CD670" s="123">
        <v>0</v>
      </c>
      <c r="CE670" s="124">
        <v>0</v>
      </c>
      <c r="CF670" s="124">
        <v>0</v>
      </c>
      <c r="CG670" s="125">
        <v>0</v>
      </c>
      <c r="CH670" s="123">
        <v>0</v>
      </c>
      <c r="CI670" s="124">
        <v>0</v>
      </c>
      <c r="CJ670" s="124">
        <v>0</v>
      </c>
      <c r="CK670" s="125">
        <v>0</v>
      </c>
      <c r="CL670" s="123">
        <v>0</v>
      </c>
      <c r="CM670" s="124">
        <v>0</v>
      </c>
      <c r="CN670" s="124">
        <v>0</v>
      </c>
      <c r="CO670" s="125">
        <v>0</v>
      </c>
      <c r="CP670" s="123">
        <v>0</v>
      </c>
      <c r="CQ670" s="124">
        <v>0</v>
      </c>
      <c r="CR670" s="124">
        <v>0</v>
      </c>
      <c r="CS670" s="125">
        <v>0</v>
      </c>
      <c r="CT670" s="123">
        <v>0</v>
      </c>
      <c r="CU670" s="124">
        <v>0</v>
      </c>
      <c r="CV670" s="124">
        <v>0</v>
      </c>
      <c r="CW670" s="125">
        <v>0</v>
      </c>
      <c r="CX670" s="123">
        <v>0</v>
      </c>
      <c r="CY670" s="124">
        <v>0</v>
      </c>
      <c r="CZ670" s="124">
        <v>0</v>
      </c>
      <c r="DA670" s="125">
        <v>0</v>
      </c>
      <c r="DB670" s="123">
        <v>0</v>
      </c>
      <c r="DC670" s="124">
        <v>0</v>
      </c>
      <c r="DD670" s="124">
        <v>0</v>
      </c>
      <c r="DE670" s="125">
        <v>0</v>
      </c>
      <c r="DF670" s="123">
        <v>0</v>
      </c>
      <c r="DG670" s="124">
        <v>0</v>
      </c>
      <c r="DH670" s="124">
        <v>0</v>
      </c>
      <c r="DI670" s="125">
        <v>0</v>
      </c>
      <c r="DT670" s="124"/>
      <c r="DU670" s="124">
        <f ca="1">DT654</f>
        <v>7.5834673845244739E-3</v>
      </c>
      <c r="DV670" s="124">
        <f t="shared" ref="DV670:EK670" ca="1" si="963">DU670</f>
        <v>7.5834673845244739E-3</v>
      </c>
      <c r="DW670" s="124">
        <f t="shared" ca="1" si="963"/>
        <v>7.5834673845244739E-3</v>
      </c>
      <c r="DX670" s="124">
        <f t="shared" ca="1" si="963"/>
        <v>7.5834673845244739E-3</v>
      </c>
      <c r="DY670" s="124">
        <f t="shared" ca="1" si="963"/>
        <v>7.5834673845244739E-3</v>
      </c>
      <c r="DZ670" s="124">
        <f t="shared" ca="1" si="963"/>
        <v>7.5834673845244739E-3</v>
      </c>
      <c r="EA670" s="124">
        <f t="shared" ca="1" si="963"/>
        <v>7.5834673845244739E-3</v>
      </c>
      <c r="EB670" s="124">
        <f t="shared" ca="1" si="963"/>
        <v>7.5834673845244739E-3</v>
      </c>
      <c r="EC670" s="124">
        <f t="shared" ca="1" si="963"/>
        <v>7.5834673845244739E-3</v>
      </c>
      <c r="ED670" s="124">
        <f t="shared" ca="1" si="963"/>
        <v>7.5834673845244739E-3</v>
      </c>
      <c r="EE670" s="124">
        <f t="shared" ca="1" si="963"/>
        <v>7.5834673845244739E-3</v>
      </c>
      <c r="EF670" s="124">
        <f t="shared" ca="1" si="963"/>
        <v>7.5834673845244739E-3</v>
      </c>
      <c r="EG670" s="124">
        <f t="shared" ca="1" si="963"/>
        <v>7.5834673845244739E-3</v>
      </c>
      <c r="EH670" s="124">
        <f t="shared" ca="1" si="963"/>
        <v>7.5834673845244739E-3</v>
      </c>
      <c r="EI670" s="124">
        <f t="shared" ca="1" si="963"/>
        <v>7.5834673845244739E-3</v>
      </c>
      <c r="EJ670" s="124">
        <f t="shared" ca="1" si="963"/>
        <v>7.5834673845244739E-3</v>
      </c>
      <c r="EK670" s="124">
        <f t="shared" ca="1" si="963"/>
        <v>7.5834673845244739E-3</v>
      </c>
    </row>
    <row r="671" spans="1:141" outlineLevel="2" x14ac:dyDescent="0.25">
      <c r="A671" s="129"/>
      <c r="B671" s="129"/>
      <c r="C671" s="129"/>
      <c r="D671" s="129"/>
      <c r="E671" s="122"/>
      <c r="F671" s="130"/>
      <c r="G671" s="122"/>
      <c r="H671" s="122"/>
      <c r="I671" s="122"/>
      <c r="J671" s="130"/>
      <c r="K671" s="122"/>
      <c r="L671" s="122"/>
      <c r="M671" s="122"/>
      <c r="N671" s="130"/>
      <c r="O671" s="122"/>
      <c r="P671" s="122"/>
      <c r="Q671" s="122"/>
      <c r="R671" s="130"/>
      <c r="S671" s="122"/>
      <c r="T671" s="122"/>
      <c r="U671" s="122"/>
      <c r="V671" s="130"/>
      <c r="W671" s="122"/>
      <c r="X671" s="122"/>
      <c r="Y671" s="122"/>
      <c r="Z671" s="130"/>
      <c r="AA671" s="122"/>
      <c r="AB671" s="122"/>
      <c r="AC671" s="122"/>
      <c r="AD671" s="130"/>
      <c r="AE671" s="122"/>
      <c r="AF671" s="122"/>
      <c r="AG671" s="122"/>
      <c r="AH671" s="130"/>
      <c r="AI671" s="122"/>
      <c r="AJ671" s="122"/>
      <c r="AK671" s="122"/>
      <c r="AL671" s="130"/>
      <c r="AM671" s="122"/>
      <c r="AN671" s="122"/>
      <c r="AO671" s="122"/>
      <c r="AP671" s="130"/>
      <c r="AQ671" s="122"/>
      <c r="AR671" s="122"/>
      <c r="AS671" s="122"/>
      <c r="AT671" s="130"/>
      <c r="AU671" s="122"/>
      <c r="AV671" s="122"/>
      <c r="AW671" s="122"/>
      <c r="AX671" s="130"/>
      <c r="AY671" s="122"/>
      <c r="AZ671" s="122"/>
      <c r="BA671" s="122"/>
      <c r="BB671" s="130"/>
      <c r="BC671" s="122"/>
      <c r="BD671" s="122"/>
      <c r="BE671" s="122"/>
      <c r="BF671" s="130"/>
      <c r="BG671" s="122"/>
      <c r="BH671" s="122"/>
      <c r="BI671" s="122"/>
      <c r="BJ671" s="130"/>
      <c r="BK671" s="122"/>
      <c r="BL671" s="122"/>
      <c r="BM671" s="122"/>
      <c r="BN671" s="130"/>
      <c r="BO671" s="122"/>
      <c r="BP671" s="122"/>
      <c r="BQ671" s="122"/>
      <c r="BR671" s="130"/>
      <c r="BS671" s="122"/>
      <c r="BT671" s="122"/>
      <c r="BU671" s="122"/>
      <c r="BV671" s="130"/>
      <c r="BW671" s="122"/>
      <c r="BX671" s="122"/>
      <c r="BY671" s="122"/>
      <c r="BZ671" s="130"/>
      <c r="CA671" s="122"/>
      <c r="CB671" s="122"/>
      <c r="CC671" s="122"/>
      <c r="CD671" s="130"/>
      <c r="CE671" s="122"/>
      <c r="CF671" s="122"/>
      <c r="CG671" s="122"/>
      <c r="CH671" s="130"/>
      <c r="CI671" s="122"/>
      <c r="CJ671" s="122"/>
      <c r="CK671" s="122"/>
      <c r="CL671" s="130"/>
      <c r="CM671" s="122"/>
      <c r="CN671" s="122"/>
      <c r="CO671" s="122"/>
      <c r="CP671" s="130"/>
      <c r="CQ671" s="122"/>
      <c r="CR671" s="122"/>
      <c r="CS671" s="122"/>
      <c r="CT671" s="130"/>
      <c r="CU671" s="122"/>
      <c r="CV671" s="122"/>
      <c r="CW671" s="122"/>
      <c r="CX671" s="130"/>
      <c r="CY671" s="122"/>
      <c r="CZ671" s="122"/>
      <c r="DA671" s="122"/>
      <c r="DB671" s="130"/>
      <c r="DC671" s="122"/>
      <c r="DD671" s="122"/>
      <c r="DE671" s="122"/>
      <c r="DF671" s="130"/>
      <c r="DG671" s="122"/>
      <c r="DH671" s="122"/>
      <c r="DI671" s="131"/>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2"/>
      <c r="EI671" s="122"/>
      <c r="EJ671" s="122"/>
      <c r="EK671" s="122"/>
    </row>
    <row r="672" spans="1:141" outlineLevel="2" x14ac:dyDescent="0.25">
      <c r="A672" s="90"/>
      <c r="B672" s="90"/>
      <c r="C672" s="90"/>
      <c r="D672" s="90"/>
      <c r="F672" s="100"/>
      <c r="I672" s="101"/>
      <c r="J672" s="100"/>
      <c r="M672" s="101"/>
      <c r="N672" s="100"/>
      <c r="Q672" s="101"/>
      <c r="R672" s="100"/>
      <c r="U672" s="101"/>
      <c r="V672" s="100"/>
      <c r="Y672" s="101"/>
      <c r="Z672" s="100"/>
      <c r="AC672" s="101"/>
      <c r="AD672" s="100"/>
      <c r="AG672" s="101"/>
      <c r="AH672" s="100"/>
      <c r="AK672" s="101"/>
      <c r="AL672" s="100"/>
      <c r="AO672" s="101"/>
      <c r="AP672" s="100"/>
      <c r="AS672" s="101"/>
      <c r="AT672" s="100"/>
      <c r="AW672" s="101"/>
      <c r="AX672" s="100"/>
      <c r="BA672" s="101"/>
      <c r="BB672" s="100"/>
      <c r="BE672" s="101"/>
      <c r="BF672" s="100"/>
      <c r="BI672" s="101"/>
      <c r="BJ672" s="100"/>
      <c r="BM672" s="101"/>
      <c r="BN672" s="100"/>
      <c r="BQ672" s="101"/>
      <c r="BR672" s="100"/>
      <c r="BU672" s="101"/>
      <c r="BV672" s="100"/>
      <c r="BY672" s="101"/>
      <c r="BZ672" s="100"/>
      <c r="CC672" s="101"/>
      <c r="CD672" s="100"/>
      <c r="CG672" s="101"/>
      <c r="CH672" s="100"/>
      <c r="CK672" s="101"/>
      <c r="CL672" s="100"/>
      <c r="CO672" s="101"/>
      <c r="CP672" s="100"/>
      <c r="CS672" s="101"/>
      <c r="CT672" s="100"/>
      <c r="CW672" s="101"/>
      <c r="CX672" s="100"/>
      <c r="DA672" s="101"/>
      <c r="DB672" s="100"/>
      <c r="DE672" s="101"/>
      <c r="DF672" s="100"/>
      <c r="DI672" s="101"/>
    </row>
    <row r="673" spans="1:141" outlineLevel="2" x14ac:dyDescent="0.25">
      <c r="A673" s="90"/>
      <c r="B673" s="90"/>
      <c r="C673" s="111"/>
      <c r="D673" s="90"/>
      <c r="E673" s="132" t="s">
        <v>271</v>
      </c>
      <c r="F673" s="105">
        <f t="shared" ref="F673:AK673" ca="1" si="964">IF(ISNUMBER(F678),F678+IF($I$7=1,F676,0),IF(ISNUMBER(F680),F680+IF($I$7=1,F676,0),""))</f>
        <v>106.169</v>
      </c>
      <c r="G673" s="106">
        <f t="shared" ca="1" si="964"/>
        <v>40.062999999999995</v>
      </c>
      <c r="H673" s="106">
        <f t="shared" ca="1" si="964"/>
        <v>-210.38799999999998</v>
      </c>
      <c r="I673" s="107">
        <f t="shared" ca="1" si="964"/>
        <v>107.83799999999999</v>
      </c>
      <c r="J673" s="105">
        <f t="shared" ca="1" si="964"/>
        <v>42</v>
      </c>
      <c r="K673" s="106">
        <f t="shared" ca="1" si="964"/>
        <v>1</v>
      </c>
      <c r="L673" s="106">
        <f t="shared" ca="1" si="964"/>
        <v>1</v>
      </c>
      <c r="M673" s="107">
        <f t="shared" ca="1" si="964"/>
        <v>44</v>
      </c>
      <c r="N673" s="105">
        <f t="shared" ca="1" si="964"/>
        <v>1</v>
      </c>
      <c r="O673" s="106">
        <f t="shared" ca="1" si="964"/>
        <v>1</v>
      </c>
      <c r="P673" s="106">
        <f t="shared" ca="1" si="964"/>
        <v>2</v>
      </c>
      <c r="Q673" s="107">
        <f t="shared" ca="1" si="964"/>
        <v>4</v>
      </c>
      <c r="R673" s="105">
        <f t="shared" ca="1" si="964"/>
        <v>5</v>
      </c>
      <c r="S673" s="106">
        <f t="shared" ca="1" si="964"/>
        <v>6</v>
      </c>
      <c r="T673" s="106">
        <f t="shared" ca="1" si="964"/>
        <v>10</v>
      </c>
      <c r="U673" s="107">
        <f t="shared" ca="1" si="964"/>
        <v>15</v>
      </c>
      <c r="V673" s="105">
        <f t="shared" ca="1" si="964"/>
        <v>18</v>
      </c>
      <c r="W673" s="106">
        <f t="shared" ca="1" si="964"/>
        <v>27</v>
      </c>
      <c r="X673" s="106">
        <f t="shared" ca="1" si="964"/>
        <v>40</v>
      </c>
      <c r="Y673" s="107">
        <f t="shared" ca="1" si="964"/>
        <v>46</v>
      </c>
      <c r="Z673" s="105">
        <f t="shared" ca="1" si="964"/>
        <v>49</v>
      </c>
      <c r="AA673" s="106">
        <f t="shared" ca="1" si="964"/>
        <v>54</v>
      </c>
      <c r="AB673" s="106">
        <f t="shared" ca="1" si="964"/>
        <v>57</v>
      </c>
      <c r="AC673" s="107">
        <f t="shared" ca="1" si="964"/>
        <v>60</v>
      </c>
      <c r="AD673" s="105">
        <f t="shared" ca="1" si="964"/>
        <v>67</v>
      </c>
      <c r="AE673" s="106">
        <f t="shared" ca="1" si="964"/>
        <v>120</v>
      </c>
      <c r="AF673" s="106">
        <f t="shared" ca="1" si="964"/>
        <v>147</v>
      </c>
      <c r="AG673" s="107">
        <f t="shared" ca="1" si="964"/>
        <v>163</v>
      </c>
      <c r="AH673" s="105">
        <f t="shared" ca="1" si="964"/>
        <v>173</v>
      </c>
      <c r="AI673" s="106">
        <f t="shared" ca="1" si="964"/>
        <v>189</v>
      </c>
      <c r="AJ673" s="106">
        <f t="shared" ca="1" si="964"/>
        <v>191</v>
      </c>
      <c r="AK673" s="107">
        <f t="shared" ca="1" si="964"/>
        <v>202</v>
      </c>
      <c r="AL673" s="105">
        <f t="shared" ref="AL673:BQ673" ca="1" si="965">IF(ISNUMBER(AL678),AL678+IF($I$7=1,AL676,0),IF(ISNUMBER(AL680),AL680+IF($I$7=1,AL676,0),""))</f>
        <v>203</v>
      </c>
      <c r="AM673" s="106">
        <f t="shared" ca="1" si="965"/>
        <v>201</v>
      </c>
      <c r="AN673" s="106">
        <f t="shared" ca="1" si="965"/>
        <v>213</v>
      </c>
      <c r="AO673" s="107">
        <f t="shared" ca="1" si="965"/>
        <v>218</v>
      </c>
      <c r="AP673" s="105">
        <f t="shared" ca="1" si="965"/>
        <v>230</v>
      </c>
      <c r="AQ673" s="106">
        <f t="shared" ca="1" si="965"/>
        <v>308</v>
      </c>
      <c r="AR673" s="106">
        <f t="shared" ca="1" si="965"/>
        <v>425</v>
      </c>
      <c r="AS673" s="107">
        <f t="shared" ca="1" si="965"/>
        <v>573</v>
      </c>
      <c r="AT673" s="105">
        <f t="shared" ca="1" si="965"/>
        <v>704</v>
      </c>
      <c r="AU673" s="106">
        <f t="shared" ca="1" si="965"/>
        <v>773</v>
      </c>
      <c r="AV673" s="106">
        <f t="shared" ca="1" si="965"/>
        <v>0</v>
      </c>
      <c r="AW673" s="107">
        <f t="shared" ca="1" si="965"/>
        <v>1216.0459670679718</v>
      </c>
      <c r="AX673" s="105">
        <f t="shared" ca="1" si="965"/>
        <v>1863.1337921074812</v>
      </c>
      <c r="AY673" s="106">
        <f t="shared" ca="1" si="965"/>
        <v>1863.1337921074812</v>
      </c>
      <c r="AZ673" s="106">
        <f t="shared" ca="1" si="965"/>
        <v>1863.1337921074812</v>
      </c>
      <c r="BA673" s="107">
        <f t="shared" ca="1" si="965"/>
        <v>1863.1337921074812</v>
      </c>
      <c r="BB673" s="105">
        <f t="shared" ca="1" si="965"/>
        <v>2259.4191122509433</v>
      </c>
      <c r="BC673" s="106">
        <f t="shared" ca="1" si="965"/>
        <v>2259.4191122509433</v>
      </c>
      <c r="BD673" s="106">
        <f t="shared" ca="1" si="965"/>
        <v>2259.4191122509433</v>
      </c>
      <c r="BE673" s="107">
        <f t="shared" ca="1" si="965"/>
        <v>2259.4191122509433</v>
      </c>
      <c r="BF673" s="105">
        <f t="shared" ca="1" si="965"/>
        <v>2593.1802555135905</v>
      </c>
      <c r="BG673" s="106">
        <f t="shared" ca="1" si="965"/>
        <v>2593.1802555135905</v>
      </c>
      <c r="BH673" s="106">
        <f t="shared" ca="1" si="965"/>
        <v>2593.1802555135905</v>
      </c>
      <c r="BI673" s="107">
        <f t="shared" ca="1" si="965"/>
        <v>2593.1802555135905</v>
      </c>
      <c r="BJ673" s="105">
        <f t="shared" ca="1" si="965"/>
        <v>2878.430083620086</v>
      </c>
      <c r="BK673" s="106">
        <f t="shared" ca="1" si="965"/>
        <v>2878.430083620086</v>
      </c>
      <c r="BL673" s="106">
        <f t="shared" ca="1" si="965"/>
        <v>2878.430083620086</v>
      </c>
      <c r="BM673" s="107">
        <f t="shared" ca="1" si="965"/>
        <v>2878.430083620086</v>
      </c>
      <c r="BN673" s="105">
        <f t="shared" ca="1" si="965"/>
        <v>3108.7044903096926</v>
      </c>
      <c r="BO673" s="106">
        <f t="shared" ca="1" si="965"/>
        <v>3108.7044903096926</v>
      </c>
      <c r="BP673" s="106">
        <f t="shared" ca="1" si="965"/>
        <v>3108.7044903096926</v>
      </c>
      <c r="BQ673" s="107">
        <f t="shared" ca="1" si="965"/>
        <v>3108.7044903096926</v>
      </c>
      <c r="BR673" s="105">
        <f t="shared" ref="BR673:CW673" ca="1" si="966">IF(ISNUMBER(BR678),BR678+IF($I$7=1,BR676,0),IF(ISNUMBER(BR680),BR680+IF($I$7=1,BR676,0),""))</f>
        <v>3264.1397148251776</v>
      </c>
      <c r="BS673" s="106">
        <f t="shared" ca="1" si="966"/>
        <v>3264.1397148251776</v>
      </c>
      <c r="BT673" s="106">
        <f t="shared" ca="1" si="966"/>
        <v>3264.1397148251776</v>
      </c>
      <c r="BU673" s="107">
        <f t="shared" ca="1" si="966"/>
        <v>3264.1397148251776</v>
      </c>
      <c r="BV673" s="105">
        <f t="shared" ca="1" si="966"/>
        <v>3427.3467005664365</v>
      </c>
      <c r="BW673" s="106">
        <f t="shared" ca="1" si="966"/>
        <v>3427.3467005664365</v>
      </c>
      <c r="BX673" s="106">
        <f t="shared" ca="1" si="966"/>
        <v>3427.3467005664365</v>
      </c>
      <c r="BY673" s="107">
        <f t="shared" ca="1" si="966"/>
        <v>3427.3467005664365</v>
      </c>
      <c r="BZ673" s="105">
        <f t="shared" ca="1" si="966"/>
        <v>3598.7140355947586</v>
      </c>
      <c r="CA673" s="106">
        <f t="shared" ca="1" si="966"/>
        <v>3598.7140355947586</v>
      </c>
      <c r="CB673" s="106">
        <f t="shared" ca="1" si="966"/>
        <v>3598.7140355947586</v>
      </c>
      <c r="CC673" s="107">
        <f t="shared" ca="1" si="966"/>
        <v>3598.7140355947586</v>
      </c>
      <c r="CD673" s="105">
        <f t="shared" ca="1" si="966"/>
        <v>3778.6497373744965</v>
      </c>
      <c r="CE673" s="106">
        <f t="shared" ca="1" si="966"/>
        <v>3778.6497373744965</v>
      </c>
      <c r="CF673" s="106">
        <f t="shared" ca="1" si="966"/>
        <v>3778.6497373744965</v>
      </c>
      <c r="CG673" s="107">
        <f t="shared" ca="1" si="966"/>
        <v>3778.6497373744965</v>
      </c>
      <c r="CH673" s="105">
        <f t="shared" ca="1" si="966"/>
        <v>3967.5822242432218</v>
      </c>
      <c r="CI673" s="106">
        <f t="shared" ca="1" si="966"/>
        <v>3967.5822242432218</v>
      </c>
      <c r="CJ673" s="106">
        <f t="shared" ca="1" si="966"/>
        <v>3967.5822242432218</v>
      </c>
      <c r="CK673" s="107">
        <f t="shared" ca="1" si="966"/>
        <v>3967.5822242432218</v>
      </c>
      <c r="CL673" s="105">
        <f t="shared" ca="1" si="966"/>
        <v>4165.9613354553831</v>
      </c>
      <c r="CM673" s="106">
        <f t="shared" ca="1" si="966"/>
        <v>4165.9613354553831</v>
      </c>
      <c r="CN673" s="106">
        <f t="shared" ca="1" si="966"/>
        <v>4165.9613354553831</v>
      </c>
      <c r="CO673" s="107">
        <f t="shared" ca="1" si="966"/>
        <v>4165.9613354553831</v>
      </c>
      <c r="CP673" s="105">
        <f t="shared" ca="1" si="966"/>
        <v>4374.2594022281528</v>
      </c>
      <c r="CQ673" s="106">
        <f t="shared" ca="1" si="966"/>
        <v>4374.2594022281528</v>
      </c>
      <c r="CR673" s="106">
        <f t="shared" ca="1" si="966"/>
        <v>4374.2594022281528</v>
      </c>
      <c r="CS673" s="107">
        <f t="shared" ca="1" si="966"/>
        <v>4374.2594022281528</v>
      </c>
      <c r="CT673" s="105">
        <f t="shared" ca="1" si="966"/>
        <v>4592.97237233956</v>
      </c>
      <c r="CU673" s="106">
        <f t="shared" ca="1" si="966"/>
        <v>4592.97237233956</v>
      </c>
      <c r="CV673" s="106">
        <f t="shared" ca="1" si="966"/>
        <v>4592.97237233956</v>
      </c>
      <c r="CW673" s="107">
        <f t="shared" ca="1" si="966"/>
        <v>4592.97237233956</v>
      </c>
      <c r="CX673" s="105">
        <f t="shared" ref="CX673:DI673" ca="1" si="967">IF(ISNUMBER(CX678),CX678+IF($I$7=1,CX676,0),IF(ISNUMBER(CX680),CX680+IF($I$7=1,CX676,0),""))</f>
        <v>4822.6209909565378</v>
      </c>
      <c r="CY673" s="106">
        <f t="shared" ca="1" si="967"/>
        <v>4822.6209909565378</v>
      </c>
      <c r="CZ673" s="106">
        <f t="shared" ca="1" si="967"/>
        <v>4822.6209909565378</v>
      </c>
      <c r="DA673" s="107">
        <f t="shared" ca="1" si="967"/>
        <v>4822.6209909565378</v>
      </c>
      <c r="DB673" s="105">
        <f t="shared" ca="1" si="967"/>
        <v>5063.7520405043651</v>
      </c>
      <c r="DC673" s="106">
        <f t="shared" ca="1" si="967"/>
        <v>5063.7520405043651</v>
      </c>
      <c r="DD673" s="106">
        <f t="shared" ca="1" si="967"/>
        <v>5063.7520405043651</v>
      </c>
      <c r="DE673" s="107">
        <f t="shared" ca="1" si="967"/>
        <v>5063.7520405043651</v>
      </c>
      <c r="DF673" s="105">
        <f t="shared" ca="1" si="967"/>
        <v>5316.9396425295836</v>
      </c>
      <c r="DG673" s="106">
        <f t="shared" ca="1" si="967"/>
        <v>5316.9396425295836</v>
      </c>
      <c r="DH673" s="106">
        <f t="shared" ca="1" si="967"/>
        <v>5316.9396425295836</v>
      </c>
      <c r="DI673" s="107">
        <f t="shared" ca="1" si="967"/>
        <v>5316.9396425295836</v>
      </c>
      <c r="DK673" s="106">
        <f t="shared" ref="DK673:EK673" ca="1" si="968">SUM(OFFSET($E673,,MATCH(DK$3,$F$5:$DI$5,0)+3,,1))</f>
        <v>107.83799999999999</v>
      </c>
      <c r="DL673" s="106">
        <f t="shared" ca="1" si="968"/>
        <v>44</v>
      </c>
      <c r="DM673" s="106">
        <f t="shared" ca="1" si="968"/>
        <v>4</v>
      </c>
      <c r="DN673" s="106">
        <f t="shared" ca="1" si="968"/>
        <v>15</v>
      </c>
      <c r="DO673" s="106">
        <f t="shared" ca="1" si="968"/>
        <v>46</v>
      </c>
      <c r="DP673" s="106">
        <f t="shared" ca="1" si="968"/>
        <v>60</v>
      </c>
      <c r="DQ673" s="106">
        <f t="shared" ca="1" si="968"/>
        <v>163</v>
      </c>
      <c r="DR673" s="106">
        <f t="shared" ca="1" si="968"/>
        <v>202</v>
      </c>
      <c r="DS673" s="106">
        <f t="shared" ca="1" si="968"/>
        <v>218</v>
      </c>
      <c r="DT673" s="106">
        <f t="shared" ca="1" si="968"/>
        <v>573</v>
      </c>
      <c r="DU673" s="106">
        <f t="shared" ca="1" si="968"/>
        <v>1216.0459670679718</v>
      </c>
      <c r="DV673" s="106">
        <f t="shared" ca="1" si="968"/>
        <v>1863.1337921074812</v>
      </c>
      <c r="DW673" s="106">
        <f t="shared" ca="1" si="968"/>
        <v>2259.4191122509433</v>
      </c>
      <c r="DX673" s="106">
        <f t="shared" ca="1" si="968"/>
        <v>2593.1802555135905</v>
      </c>
      <c r="DY673" s="106">
        <f t="shared" ca="1" si="968"/>
        <v>2878.430083620086</v>
      </c>
      <c r="DZ673" s="106">
        <f t="shared" ca="1" si="968"/>
        <v>3108.7044903096926</v>
      </c>
      <c r="EA673" s="106">
        <f t="shared" ca="1" si="968"/>
        <v>3264.1397148251776</v>
      </c>
      <c r="EB673" s="106">
        <f t="shared" ca="1" si="968"/>
        <v>3427.3467005664365</v>
      </c>
      <c r="EC673" s="106">
        <f t="shared" ca="1" si="968"/>
        <v>3598.7140355947586</v>
      </c>
      <c r="ED673" s="106">
        <f t="shared" ca="1" si="968"/>
        <v>3778.6497373744965</v>
      </c>
      <c r="EE673" s="106">
        <f t="shared" ca="1" si="968"/>
        <v>3967.5822242432218</v>
      </c>
      <c r="EF673" s="106">
        <f t="shared" ca="1" si="968"/>
        <v>4165.9613354553831</v>
      </c>
      <c r="EG673" s="106">
        <f t="shared" ca="1" si="968"/>
        <v>4374.2594022281528</v>
      </c>
      <c r="EH673" s="106">
        <f t="shared" ca="1" si="968"/>
        <v>4592.97237233956</v>
      </c>
      <c r="EI673" s="106">
        <f t="shared" ca="1" si="968"/>
        <v>4822.6209909565378</v>
      </c>
      <c r="EJ673" s="106">
        <f t="shared" ca="1" si="968"/>
        <v>5063.7520405043651</v>
      </c>
      <c r="EK673" s="106">
        <f t="shared" ca="1" si="968"/>
        <v>5316.9396425295836</v>
      </c>
    </row>
    <row r="674" spans="1:141" outlineLevel="2" x14ac:dyDescent="0.25">
      <c r="A674" s="90"/>
      <c r="B674" s="90"/>
      <c r="C674" s="90"/>
      <c r="D674" s="90"/>
      <c r="E674" s="37" t="str">
        <f>E681</f>
        <v>% revenue (annualized)</v>
      </c>
      <c r="F674" s="108"/>
      <c r="G674" s="109"/>
      <c r="H674" s="109"/>
      <c r="I674" s="110"/>
      <c r="J674" s="108"/>
      <c r="K674" s="109"/>
      <c r="L674" s="109"/>
      <c r="M674" s="110"/>
      <c r="N674" s="108"/>
      <c r="O674" s="109"/>
      <c r="P674" s="109"/>
      <c r="Q674" s="110"/>
      <c r="R674" s="108"/>
      <c r="S674" s="109"/>
      <c r="T674" s="109"/>
      <c r="U674" s="110"/>
      <c r="V674" s="108"/>
      <c r="W674" s="109"/>
      <c r="X674" s="109"/>
      <c r="Y674" s="110"/>
      <c r="Z674" s="108"/>
      <c r="AA674" s="109"/>
      <c r="AB674" s="109"/>
      <c r="AC674" s="110"/>
      <c r="AD674" s="108"/>
      <c r="AE674" s="109"/>
      <c r="AF674" s="109"/>
      <c r="AG674" s="110"/>
      <c r="AH674" s="108"/>
      <c r="AI674" s="109"/>
      <c r="AJ674" s="109"/>
      <c r="AK674" s="110"/>
      <c r="AL674" s="108"/>
      <c r="AM674" s="109"/>
      <c r="AN674" s="109"/>
      <c r="AO674" s="110"/>
      <c r="AP674" s="108"/>
      <c r="AQ674" s="109"/>
      <c r="AR674" s="109"/>
      <c r="AS674" s="110"/>
      <c r="AT674" s="108"/>
      <c r="AU674" s="109"/>
      <c r="AV674" s="109"/>
      <c r="AW674" s="110"/>
      <c r="AX674" s="108"/>
      <c r="AY674" s="109"/>
      <c r="AZ674" s="109"/>
      <c r="BA674" s="110"/>
      <c r="BB674" s="108"/>
      <c r="BC674" s="109"/>
      <c r="BD674" s="109"/>
      <c r="BE674" s="110"/>
      <c r="BF674" s="108"/>
      <c r="BG674" s="109"/>
      <c r="BH674" s="109"/>
      <c r="BI674" s="110"/>
      <c r="BJ674" s="108"/>
      <c r="BK674" s="109"/>
      <c r="BL674" s="109"/>
      <c r="BM674" s="110"/>
      <c r="BN674" s="108"/>
      <c r="BO674" s="109"/>
      <c r="BP674" s="109"/>
      <c r="BQ674" s="110"/>
      <c r="BR674" s="108"/>
      <c r="BS674" s="109"/>
      <c r="BT674" s="109"/>
      <c r="BU674" s="110"/>
      <c r="BV674" s="108"/>
      <c r="BW674" s="109"/>
      <c r="BX674" s="109"/>
      <c r="BY674" s="110"/>
      <c r="BZ674" s="108"/>
      <c r="CA674" s="109"/>
      <c r="CB674" s="109"/>
      <c r="CC674" s="110"/>
      <c r="CD674" s="108"/>
      <c r="CE674" s="109"/>
      <c r="CF674" s="109"/>
      <c r="CG674" s="110"/>
      <c r="CH674" s="108"/>
      <c r="CI674" s="109"/>
      <c r="CJ674" s="109"/>
      <c r="CK674" s="110"/>
      <c r="CL674" s="108"/>
      <c r="CM674" s="109"/>
      <c r="CN674" s="109"/>
      <c r="CO674" s="110"/>
      <c r="CP674" s="108"/>
      <c r="CQ674" s="109"/>
      <c r="CR674" s="109"/>
      <c r="CS674" s="110"/>
      <c r="CT674" s="108"/>
      <c r="CU674" s="109"/>
      <c r="CV674" s="109"/>
      <c r="CW674" s="110"/>
      <c r="CX674" s="108"/>
      <c r="CY674" s="109"/>
      <c r="CZ674" s="109"/>
      <c r="DA674" s="110"/>
      <c r="DB674" s="108"/>
      <c r="DC674" s="109"/>
      <c r="DD674" s="109"/>
      <c r="DE674" s="110"/>
      <c r="DF674" s="108"/>
      <c r="DG674" s="109"/>
      <c r="DH674" s="109"/>
      <c r="DI674" s="110"/>
      <c r="DK674" s="109">
        <f t="shared" ref="DK674:EK674" ca="1" si="969">IF(ISERROR(DK673/DK$139),"",DK673/DK$139)</f>
        <v>2.3034890260764322E-2</v>
      </c>
      <c r="DL674" s="109">
        <f t="shared" ca="1" si="969"/>
        <v>8.7824351297405186E-3</v>
      </c>
      <c r="DM674" s="109">
        <f t="shared" ca="1" si="969"/>
        <v>5.7887120115774238E-4</v>
      </c>
      <c r="DN674" s="109">
        <f t="shared" ca="1" si="969"/>
        <v>1.5441630636195182E-3</v>
      </c>
      <c r="DO674" s="109">
        <f t="shared" ca="1" si="969"/>
        <v>3.9262546944349606E-3</v>
      </c>
      <c r="DP674" s="109">
        <f t="shared" ca="1" si="969"/>
        <v>5.49551199853453E-3</v>
      </c>
      <c r="DQ674" s="109">
        <f t="shared" ca="1" si="969"/>
        <v>9.7751124437781105E-3</v>
      </c>
      <c r="DR674" s="109">
        <f t="shared" ca="1" si="969"/>
        <v>7.505387530653192E-3</v>
      </c>
      <c r="DS674" s="109">
        <f t="shared" ca="1" si="969"/>
        <v>8.0818566026544074E-3</v>
      </c>
      <c r="DT674" s="109">
        <f t="shared" ca="1" si="969"/>
        <v>9.4054692885985353E-3</v>
      </c>
      <c r="DU674" s="109">
        <f t="shared" ca="1" si="969"/>
        <v>9.4054692885985353E-3</v>
      </c>
      <c r="DV674" s="109">
        <f t="shared" ca="1" si="969"/>
        <v>9.4054692885985353E-3</v>
      </c>
      <c r="DW674" s="109">
        <f t="shared" ca="1" si="969"/>
        <v>9.4054692885985353E-3</v>
      </c>
      <c r="DX674" s="109">
        <f t="shared" ca="1" si="969"/>
        <v>9.4054692885985353E-3</v>
      </c>
      <c r="DY674" s="109">
        <f t="shared" ca="1" si="969"/>
        <v>9.4054692885985353E-3</v>
      </c>
      <c r="DZ674" s="109">
        <f t="shared" ca="1" si="969"/>
        <v>9.4054692885985353E-3</v>
      </c>
      <c r="EA674" s="109">
        <f t="shared" ca="1" si="969"/>
        <v>9.4054692885985353E-3</v>
      </c>
      <c r="EB674" s="109">
        <f t="shared" ca="1" si="969"/>
        <v>9.4054692885985353E-3</v>
      </c>
      <c r="EC674" s="109">
        <f t="shared" ca="1" si="969"/>
        <v>9.4054692885985353E-3</v>
      </c>
      <c r="ED674" s="109">
        <f t="shared" ca="1" si="969"/>
        <v>9.4054692885985353E-3</v>
      </c>
      <c r="EE674" s="109">
        <f t="shared" ca="1" si="969"/>
        <v>9.4054692885985353E-3</v>
      </c>
      <c r="EF674" s="109">
        <f t="shared" ca="1" si="969"/>
        <v>9.4054692885985353E-3</v>
      </c>
      <c r="EG674" s="109">
        <f t="shared" ca="1" si="969"/>
        <v>9.4054692885985353E-3</v>
      </c>
      <c r="EH674" s="109">
        <f t="shared" ca="1" si="969"/>
        <v>9.4054692885985353E-3</v>
      </c>
      <c r="EI674" s="109">
        <f t="shared" ca="1" si="969"/>
        <v>9.4054692885985353E-3</v>
      </c>
      <c r="EJ674" s="109">
        <f t="shared" ca="1" si="969"/>
        <v>9.4054692885985353E-3</v>
      </c>
      <c r="EK674" s="109">
        <f t="shared" ca="1" si="969"/>
        <v>9.4054692885985353E-3</v>
      </c>
    </row>
    <row r="675" spans="1:141" outlineLevel="2" x14ac:dyDescent="0.25">
      <c r="A675" s="90"/>
      <c r="B675" s="90"/>
      <c r="C675" s="90"/>
      <c r="D675" s="90"/>
      <c r="F675" s="100"/>
      <c r="I675" s="101"/>
      <c r="J675" s="100"/>
      <c r="M675" s="101"/>
      <c r="N675" s="100"/>
      <c r="Q675" s="101"/>
      <c r="R675" s="100"/>
      <c r="U675" s="101"/>
      <c r="V675" s="100"/>
      <c r="Y675" s="101"/>
      <c r="Z675" s="100"/>
      <c r="AC675" s="101"/>
      <c r="AD675" s="100"/>
      <c r="AG675" s="101"/>
      <c r="AH675" s="100"/>
      <c r="AK675" s="101"/>
      <c r="AL675" s="100"/>
      <c r="AO675" s="101"/>
      <c r="AP675" s="100"/>
      <c r="AS675" s="101"/>
      <c r="AT675" s="100"/>
      <c r="AW675" s="101"/>
      <c r="AX675" s="100"/>
      <c r="BA675" s="101"/>
      <c r="BB675" s="100"/>
      <c r="BE675" s="101"/>
      <c r="BF675" s="100"/>
      <c r="BI675" s="101"/>
      <c r="BJ675" s="100"/>
      <c r="BM675" s="101"/>
      <c r="BN675" s="100"/>
      <c r="BQ675" s="101"/>
      <c r="BR675" s="100"/>
      <c r="BU675" s="101"/>
      <c r="BV675" s="100"/>
      <c r="BY675" s="101"/>
      <c r="BZ675" s="100"/>
      <c r="CC675" s="101"/>
      <c r="CD675" s="100"/>
      <c r="CG675" s="101"/>
      <c r="CH675" s="100"/>
      <c r="CK675" s="101"/>
      <c r="CL675" s="100"/>
      <c r="CO675" s="101"/>
      <c r="CP675" s="100"/>
      <c r="CS675" s="101"/>
      <c r="CT675" s="100"/>
      <c r="CW675" s="101"/>
      <c r="CX675" s="100"/>
      <c r="DA675" s="101"/>
      <c r="DB675" s="100"/>
      <c r="DE675" s="101"/>
      <c r="DF675" s="100"/>
      <c r="DI675" s="101"/>
    </row>
    <row r="676" spans="1:141" outlineLevel="2" x14ac:dyDescent="0.25">
      <c r="A676" s="90" t="str">
        <f>A678</f>
        <v>bs</v>
      </c>
      <c r="B676" s="90" t="str">
        <f>B678</f>
        <v>deferredRevenueNonCurrent</v>
      </c>
      <c r="C676" s="111">
        <f>C678</f>
        <v>9.9999999999999995E-7</v>
      </c>
      <c r="D676" s="90"/>
      <c r="E676" t="str">
        <f>CONCATENATE(E673," - adjustment")</f>
        <v>Deferred revenue (non-current) - adjustment</v>
      </c>
      <c r="F676" s="117">
        <v>0</v>
      </c>
      <c r="G676" s="118">
        <v>0</v>
      </c>
      <c r="H676" s="118">
        <v>0</v>
      </c>
      <c r="I676" s="119" cm="1">
        <f t="array" aca="1" ref="I676" ca="1">IF(ISNUMBER(INDEX('DataModel-NVDA'!$ET$4:$FT$109,MATCH(1,('DataModel-NVDA'!$EO$4:$EO$109=$A676)*('DataModel-NVDA'!$EP$4:$EP$109=$B676),0),MATCH(CONCATENATE("FY ",RIGHT(I$3,4)),'DataModel-NVDA'!$ET$2:$FT$2,0))*$C676),INDEX('DataModel-NVDA'!$ET$4:$FT$109,MATCH(1,('DataModel-NVDA'!$EO$4:$EO$109=$A676)*('DataModel-NVDA'!$EP$4:$EP$109=$B676),0),MATCH(CONCATENATE("FY ",RIGHT(I$3,4)),'DataModel-NVDA'!$ET$2:$FT$2,0))*$C676,0)</f>
        <v>0</v>
      </c>
      <c r="J676" s="117">
        <v>0</v>
      </c>
      <c r="K676" s="118">
        <v>0</v>
      </c>
      <c r="L676" s="118">
        <v>0</v>
      </c>
      <c r="M676" s="119" cm="1">
        <f t="array" aca="1" ref="M676" ca="1">IF(ISNUMBER(INDEX('DataModel-NVDA'!$ET$4:$FT$109,MATCH(1,('DataModel-NVDA'!$EO$4:$EO$109=$A676)*('DataModel-NVDA'!$EP$4:$EP$109=$B676),0),MATCH(CONCATENATE("FY ",RIGHT(M$3,4)),'DataModel-NVDA'!$ET$2:$FT$2,0))*$C676),INDEX('DataModel-NVDA'!$ET$4:$FT$109,MATCH(1,('DataModel-NVDA'!$EO$4:$EO$109=$A676)*('DataModel-NVDA'!$EP$4:$EP$109=$B676),0),MATCH(CONCATENATE("FY ",RIGHT(M$3,4)),'DataModel-NVDA'!$ET$2:$FT$2,0))*$C676,0)</f>
        <v>0</v>
      </c>
      <c r="N676" s="117">
        <v>0</v>
      </c>
      <c r="O676" s="118">
        <v>0</v>
      </c>
      <c r="P676" s="118">
        <v>0</v>
      </c>
      <c r="Q676" s="119" cm="1">
        <f t="array" aca="1" ref="Q676" ca="1">IF(ISNUMBER(INDEX('DataModel-NVDA'!$ET$4:$FT$109,MATCH(1,('DataModel-NVDA'!$EO$4:$EO$109=$A676)*('DataModel-NVDA'!$EP$4:$EP$109=$B676),0),MATCH(CONCATENATE("FY ",RIGHT(Q$3,4)),'DataModel-NVDA'!$ET$2:$FT$2,0))*$C676),INDEX('DataModel-NVDA'!$ET$4:$FT$109,MATCH(1,('DataModel-NVDA'!$EO$4:$EO$109=$A676)*('DataModel-NVDA'!$EP$4:$EP$109=$B676),0),MATCH(CONCATENATE("FY ",RIGHT(Q$3,4)),'DataModel-NVDA'!$ET$2:$FT$2,0))*$C676,0)</f>
        <v>0</v>
      </c>
      <c r="R676" s="117">
        <v>0</v>
      </c>
      <c r="S676" s="118">
        <v>0</v>
      </c>
      <c r="T676" s="118">
        <v>0</v>
      </c>
      <c r="U676" s="119" cm="1">
        <f t="array" aca="1" ref="U676" ca="1">IF(ISNUMBER(INDEX('DataModel-NVDA'!$ET$4:$FT$109,MATCH(1,('DataModel-NVDA'!$EO$4:$EO$109=$A676)*('DataModel-NVDA'!$EP$4:$EP$109=$B676),0),MATCH(CONCATENATE("FY ",RIGHT(U$3,4)),'DataModel-NVDA'!$ET$2:$FT$2,0))*$C676),INDEX('DataModel-NVDA'!$ET$4:$FT$109,MATCH(1,('DataModel-NVDA'!$EO$4:$EO$109=$A676)*('DataModel-NVDA'!$EP$4:$EP$109=$B676),0),MATCH(CONCATENATE("FY ",RIGHT(U$3,4)),'DataModel-NVDA'!$ET$2:$FT$2,0))*$C676,0)</f>
        <v>0</v>
      </c>
      <c r="V676" s="117">
        <v>0</v>
      </c>
      <c r="W676" s="118">
        <v>0</v>
      </c>
      <c r="X676" s="118">
        <v>0</v>
      </c>
      <c r="Y676" s="119" cm="1">
        <f t="array" aca="1" ref="Y676" ca="1">IF(ISNUMBER(INDEX('DataModel-NVDA'!$ET$4:$FT$109,MATCH(1,('DataModel-NVDA'!$EO$4:$EO$109=$A676)*('DataModel-NVDA'!$EP$4:$EP$109=$B676),0),MATCH(CONCATENATE("FY ",RIGHT(Y$3,4)),'DataModel-NVDA'!$ET$2:$FT$2,0))*$C676),INDEX('DataModel-NVDA'!$ET$4:$FT$109,MATCH(1,('DataModel-NVDA'!$EO$4:$EO$109=$A676)*('DataModel-NVDA'!$EP$4:$EP$109=$B676),0),MATCH(CONCATENATE("FY ",RIGHT(Y$3,4)),'DataModel-NVDA'!$ET$2:$FT$2,0))*$C676,0)</f>
        <v>0</v>
      </c>
      <c r="Z676" s="117">
        <v>0</v>
      </c>
      <c r="AA676" s="118">
        <v>0</v>
      </c>
      <c r="AB676" s="118">
        <v>0</v>
      </c>
      <c r="AC676" s="119" cm="1">
        <f t="array" aca="1" ref="AC676" ca="1">IF(ISNUMBER(INDEX('DataModel-NVDA'!$ET$4:$FT$109,MATCH(1,('DataModel-NVDA'!$EO$4:$EO$109=$A676)*('DataModel-NVDA'!$EP$4:$EP$109=$B676),0),MATCH(CONCATENATE("FY ",RIGHT(AC$3,4)),'DataModel-NVDA'!$ET$2:$FT$2,0))*$C676),INDEX('DataModel-NVDA'!$ET$4:$FT$109,MATCH(1,('DataModel-NVDA'!$EO$4:$EO$109=$A676)*('DataModel-NVDA'!$EP$4:$EP$109=$B676),0),MATCH(CONCATENATE("FY ",RIGHT(AC$3,4)),'DataModel-NVDA'!$ET$2:$FT$2,0))*$C676,0)</f>
        <v>0</v>
      </c>
      <c r="AD676" s="117">
        <v>0</v>
      </c>
      <c r="AE676" s="118">
        <v>0</v>
      </c>
      <c r="AF676" s="118">
        <v>0</v>
      </c>
      <c r="AG676" s="119" cm="1">
        <f t="array" aca="1" ref="AG676" ca="1">IF(ISNUMBER(INDEX('DataModel-NVDA'!$ET$4:$FT$109,MATCH(1,('DataModel-NVDA'!$EO$4:$EO$109=$A676)*('DataModel-NVDA'!$EP$4:$EP$109=$B676),0),MATCH(CONCATENATE("FY ",RIGHT(AG$3,4)),'DataModel-NVDA'!$ET$2:$FT$2,0))*$C676),INDEX('DataModel-NVDA'!$ET$4:$FT$109,MATCH(1,('DataModel-NVDA'!$EO$4:$EO$109=$A676)*('DataModel-NVDA'!$EP$4:$EP$109=$B676),0),MATCH(CONCATENATE("FY ",RIGHT(AG$3,4)),'DataModel-NVDA'!$ET$2:$FT$2,0))*$C676,0)</f>
        <v>0</v>
      </c>
      <c r="AH676" s="117">
        <v>0</v>
      </c>
      <c r="AI676" s="118">
        <v>0</v>
      </c>
      <c r="AJ676" s="118">
        <v>0</v>
      </c>
      <c r="AK676" s="119" cm="1">
        <f t="array" aca="1" ref="AK676" ca="1">IF(ISNUMBER(INDEX('DataModel-NVDA'!$ET$4:$FT$109,MATCH(1,('DataModel-NVDA'!$EO$4:$EO$109=$A676)*('DataModel-NVDA'!$EP$4:$EP$109=$B676),0),MATCH(CONCATENATE("FY ",RIGHT(AK$3,4)),'DataModel-NVDA'!$ET$2:$FT$2,0))*$C676),INDEX('DataModel-NVDA'!$ET$4:$FT$109,MATCH(1,('DataModel-NVDA'!$EO$4:$EO$109=$A676)*('DataModel-NVDA'!$EP$4:$EP$109=$B676),0),MATCH(CONCATENATE("FY ",RIGHT(AK$3,4)),'DataModel-NVDA'!$ET$2:$FT$2,0))*$C676,0)</f>
        <v>0</v>
      </c>
      <c r="AL676" s="117">
        <v>0</v>
      </c>
      <c r="AM676" s="118">
        <v>0</v>
      </c>
      <c r="AN676" s="118">
        <v>0</v>
      </c>
      <c r="AO676" s="119" cm="1">
        <f t="array" aca="1" ref="AO676" ca="1">IF(ISNUMBER(INDEX('DataModel-NVDA'!$ET$4:$FT$109,MATCH(1,('DataModel-NVDA'!$EO$4:$EO$109=$A676)*('DataModel-NVDA'!$EP$4:$EP$109=$B676),0),MATCH(CONCATENATE("FY ",RIGHT(AO$3,4)),'DataModel-NVDA'!$ET$2:$FT$2,0))*$C676),INDEX('DataModel-NVDA'!$ET$4:$FT$109,MATCH(1,('DataModel-NVDA'!$EO$4:$EO$109=$A676)*('DataModel-NVDA'!$EP$4:$EP$109=$B676),0),MATCH(CONCATENATE("FY ",RIGHT(AO$3,4)),'DataModel-NVDA'!$ET$2:$FT$2,0))*$C676,0)</f>
        <v>0</v>
      </c>
      <c r="AP676" s="117">
        <v>0</v>
      </c>
      <c r="AQ676" s="118">
        <v>0</v>
      </c>
      <c r="AR676" s="118">
        <v>0</v>
      </c>
      <c r="AS676" s="119" cm="1">
        <f t="array" aca="1" ref="AS676" ca="1">IF(ISNUMBER(INDEX('DataModel-NVDA'!$ET$4:$FT$109,MATCH(1,('DataModel-NVDA'!$EO$4:$EO$109=$A676)*('DataModel-NVDA'!$EP$4:$EP$109=$B676),0),MATCH(CONCATENATE("FY ",RIGHT(AS$3,4)),'DataModel-NVDA'!$ET$2:$FT$2,0))*$C676),INDEX('DataModel-NVDA'!$ET$4:$FT$109,MATCH(1,('DataModel-NVDA'!$EO$4:$EO$109=$A676)*('DataModel-NVDA'!$EP$4:$EP$109=$B676),0),MATCH(CONCATENATE("FY ",RIGHT(AS$3,4)),'DataModel-NVDA'!$ET$2:$FT$2,0))*$C676,0)</f>
        <v>0</v>
      </c>
      <c r="AT676" s="117">
        <v>0</v>
      </c>
      <c r="AU676" s="118">
        <v>0</v>
      </c>
      <c r="AV676" s="118">
        <v>0</v>
      </c>
      <c r="AW676" s="119" cm="1">
        <f t="array" aca="1" ref="AW676" ca="1">IF(ISNUMBER(INDEX('DataModel-NVDA'!$ET$4:$FT$109,MATCH(1,('DataModel-NVDA'!$EO$4:$EO$109=$A676)*('DataModel-NVDA'!$EP$4:$EP$109=$B676),0),MATCH(CONCATENATE("FY ",RIGHT(AW$3,4)),'DataModel-NVDA'!$ET$2:$FT$2,0))*$C676),INDEX('DataModel-NVDA'!$ET$4:$FT$109,MATCH(1,('DataModel-NVDA'!$EO$4:$EO$109=$A676)*('DataModel-NVDA'!$EP$4:$EP$109=$B676),0),MATCH(CONCATENATE("FY ",RIGHT(AW$3,4)),'DataModel-NVDA'!$ET$2:$FT$2,0))*$C676,0)</f>
        <v>0</v>
      </c>
      <c r="AX676" s="117">
        <v>0</v>
      </c>
      <c r="AY676" s="118">
        <v>0</v>
      </c>
      <c r="AZ676" s="118">
        <v>0</v>
      </c>
      <c r="BA676" s="119" cm="1">
        <f t="array" aca="1" ref="BA676" ca="1">IF(ISNUMBER(INDEX('DataModel-NVDA'!$ET$4:$FT$109,MATCH(1,('DataModel-NVDA'!$EO$4:$EO$109=$A676)*('DataModel-NVDA'!$EP$4:$EP$109=$B676),0),MATCH(CONCATENATE("FY ",RIGHT(BA$3,4)),'DataModel-NVDA'!$ET$2:$FT$2,0))*$C676),INDEX('DataModel-NVDA'!$ET$4:$FT$109,MATCH(1,('DataModel-NVDA'!$EO$4:$EO$109=$A676)*('DataModel-NVDA'!$EP$4:$EP$109=$B676),0),MATCH(CONCATENATE("FY ",RIGHT(BA$3,4)),'DataModel-NVDA'!$ET$2:$FT$2,0))*$C676,0)</f>
        <v>0</v>
      </c>
      <c r="BB676" s="117">
        <v>0</v>
      </c>
      <c r="BC676" s="118">
        <v>0</v>
      </c>
      <c r="BD676" s="118">
        <v>0</v>
      </c>
      <c r="BE676" s="119" cm="1">
        <f t="array" aca="1" ref="BE676" ca="1">IF(ISNUMBER(INDEX('DataModel-NVDA'!$ET$4:$FT$109,MATCH(1,('DataModel-NVDA'!$EO$4:$EO$109=$A676)*('DataModel-NVDA'!$EP$4:$EP$109=$B676),0),MATCH(CONCATENATE("FY ",RIGHT(BE$3,4)),'DataModel-NVDA'!$ET$2:$FT$2,0))*$C676),INDEX('DataModel-NVDA'!$ET$4:$FT$109,MATCH(1,('DataModel-NVDA'!$EO$4:$EO$109=$A676)*('DataModel-NVDA'!$EP$4:$EP$109=$B676),0),MATCH(CONCATENATE("FY ",RIGHT(BE$3,4)),'DataModel-NVDA'!$ET$2:$FT$2,0))*$C676,0)</f>
        <v>0</v>
      </c>
      <c r="BF676" s="117">
        <v>0</v>
      </c>
      <c r="BG676" s="118">
        <v>0</v>
      </c>
      <c r="BH676" s="118">
        <v>0</v>
      </c>
      <c r="BI676" s="119" cm="1">
        <f t="array" aca="1" ref="BI676" ca="1">IF(ISNUMBER(INDEX('DataModel-NVDA'!$ET$4:$FT$109,MATCH(1,('DataModel-NVDA'!$EO$4:$EO$109=$A676)*('DataModel-NVDA'!$EP$4:$EP$109=$B676),0),MATCH(CONCATENATE("FY ",RIGHT(BI$3,4)),'DataModel-NVDA'!$ET$2:$FT$2,0))*$C676),INDEX('DataModel-NVDA'!$ET$4:$FT$109,MATCH(1,('DataModel-NVDA'!$EO$4:$EO$109=$A676)*('DataModel-NVDA'!$EP$4:$EP$109=$B676),0),MATCH(CONCATENATE("FY ",RIGHT(BI$3,4)),'DataModel-NVDA'!$ET$2:$FT$2,0))*$C676,0)</f>
        <v>0</v>
      </c>
      <c r="BJ676" s="117">
        <v>0</v>
      </c>
      <c r="BK676" s="118">
        <v>0</v>
      </c>
      <c r="BL676" s="118">
        <v>0</v>
      </c>
      <c r="BM676" s="119" cm="1">
        <f t="array" aca="1" ref="BM676" ca="1">IF(ISNUMBER(INDEX('DataModel-NVDA'!$ET$4:$FT$109,MATCH(1,('DataModel-NVDA'!$EO$4:$EO$109=$A676)*('DataModel-NVDA'!$EP$4:$EP$109=$B676),0),MATCH(CONCATENATE("FY ",RIGHT(BM$3,4)),'DataModel-NVDA'!$ET$2:$FT$2,0))*$C676),INDEX('DataModel-NVDA'!$ET$4:$FT$109,MATCH(1,('DataModel-NVDA'!$EO$4:$EO$109=$A676)*('DataModel-NVDA'!$EP$4:$EP$109=$B676),0),MATCH(CONCATENATE("FY ",RIGHT(BM$3,4)),'DataModel-NVDA'!$ET$2:$FT$2,0))*$C676,0)</f>
        <v>0</v>
      </c>
      <c r="BN676" s="117">
        <v>0</v>
      </c>
      <c r="BO676" s="118">
        <v>0</v>
      </c>
      <c r="BP676" s="118">
        <v>0</v>
      </c>
      <c r="BQ676" s="119" cm="1">
        <f t="array" aca="1" ref="BQ676" ca="1">IF(ISNUMBER(INDEX('DataModel-NVDA'!$ET$4:$FT$109,MATCH(1,('DataModel-NVDA'!$EO$4:$EO$109=$A676)*('DataModel-NVDA'!$EP$4:$EP$109=$B676),0),MATCH(CONCATENATE("FY ",RIGHT(BQ$3,4)),'DataModel-NVDA'!$ET$2:$FT$2,0))*$C676),INDEX('DataModel-NVDA'!$ET$4:$FT$109,MATCH(1,('DataModel-NVDA'!$EO$4:$EO$109=$A676)*('DataModel-NVDA'!$EP$4:$EP$109=$B676),0),MATCH(CONCATENATE("FY ",RIGHT(BQ$3,4)),'DataModel-NVDA'!$ET$2:$FT$2,0))*$C676,0)</f>
        <v>0</v>
      </c>
      <c r="BR676" s="117">
        <v>0</v>
      </c>
      <c r="BS676" s="118">
        <v>0</v>
      </c>
      <c r="BT676" s="118">
        <v>0</v>
      </c>
      <c r="BU676" s="119" cm="1">
        <f t="array" aca="1" ref="BU676" ca="1">IF(ISNUMBER(INDEX('DataModel-NVDA'!$ET$4:$FT$109,MATCH(1,('DataModel-NVDA'!$EO$4:$EO$109=$A676)*('DataModel-NVDA'!$EP$4:$EP$109=$B676),0),MATCH(CONCATENATE("FY ",RIGHT(BU$3,4)),'DataModel-NVDA'!$ET$2:$FT$2,0))*$C676),INDEX('DataModel-NVDA'!$ET$4:$FT$109,MATCH(1,('DataModel-NVDA'!$EO$4:$EO$109=$A676)*('DataModel-NVDA'!$EP$4:$EP$109=$B676),0),MATCH(CONCATENATE("FY ",RIGHT(BU$3,4)),'DataModel-NVDA'!$ET$2:$FT$2,0))*$C676,0)</f>
        <v>0</v>
      </c>
      <c r="BV676" s="117">
        <v>0</v>
      </c>
      <c r="BW676" s="118">
        <v>0</v>
      </c>
      <c r="BX676" s="118">
        <v>0</v>
      </c>
      <c r="BY676" s="119" cm="1">
        <f t="array" aca="1" ref="BY676" ca="1">IF(ISNUMBER(INDEX('DataModel-NVDA'!$ET$4:$FT$109,MATCH(1,('DataModel-NVDA'!$EO$4:$EO$109=$A676)*('DataModel-NVDA'!$EP$4:$EP$109=$B676),0),MATCH(CONCATENATE("FY ",RIGHT(BY$3,4)),'DataModel-NVDA'!$ET$2:$FT$2,0))*$C676),INDEX('DataModel-NVDA'!$ET$4:$FT$109,MATCH(1,('DataModel-NVDA'!$EO$4:$EO$109=$A676)*('DataModel-NVDA'!$EP$4:$EP$109=$B676),0),MATCH(CONCATENATE("FY ",RIGHT(BY$3,4)),'DataModel-NVDA'!$ET$2:$FT$2,0))*$C676,0)</f>
        <v>0</v>
      </c>
      <c r="BZ676" s="117">
        <v>0</v>
      </c>
      <c r="CA676" s="118">
        <v>0</v>
      </c>
      <c r="CB676" s="118">
        <v>0</v>
      </c>
      <c r="CC676" s="119" cm="1">
        <f t="array" aca="1" ref="CC676" ca="1">IF(ISNUMBER(INDEX('DataModel-NVDA'!$ET$4:$FT$109,MATCH(1,('DataModel-NVDA'!$EO$4:$EO$109=$A676)*('DataModel-NVDA'!$EP$4:$EP$109=$B676),0),MATCH(CONCATENATE("FY ",RIGHT(CC$3,4)),'DataModel-NVDA'!$ET$2:$FT$2,0))*$C676),INDEX('DataModel-NVDA'!$ET$4:$FT$109,MATCH(1,('DataModel-NVDA'!$EO$4:$EO$109=$A676)*('DataModel-NVDA'!$EP$4:$EP$109=$B676),0),MATCH(CONCATENATE("FY ",RIGHT(CC$3,4)),'DataModel-NVDA'!$ET$2:$FT$2,0))*$C676,0)</f>
        <v>0</v>
      </c>
      <c r="CD676" s="117">
        <v>0</v>
      </c>
      <c r="CE676" s="118">
        <v>0</v>
      </c>
      <c r="CF676" s="118">
        <v>0</v>
      </c>
      <c r="CG676" s="119" cm="1">
        <f t="array" aca="1" ref="CG676" ca="1">IF(ISNUMBER(INDEX('DataModel-NVDA'!$ET$4:$FT$109,MATCH(1,('DataModel-NVDA'!$EO$4:$EO$109=$A676)*('DataModel-NVDA'!$EP$4:$EP$109=$B676),0),MATCH(CONCATENATE("FY ",RIGHT(CG$3,4)),'DataModel-NVDA'!$ET$2:$FT$2,0))*$C676),INDEX('DataModel-NVDA'!$ET$4:$FT$109,MATCH(1,('DataModel-NVDA'!$EO$4:$EO$109=$A676)*('DataModel-NVDA'!$EP$4:$EP$109=$B676),0),MATCH(CONCATENATE("FY ",RIGHT(CG$3,4)),'DataModel-NVDA'!$ET$2:$FT$2,0))*$C676,0)</f>
        <v>0</v>
      </c>
      <c r="CH676" s="117">
        <v>0</v>
      </c>
      <c r="CI676" s="118">
        <v>0</v>
      </c>
      <c r="CJ676" s="118">
        <v>0</v>
      </c>
      <c r="CK676" s="119" cm="1">
        <f t="array" aca="1" ref="CK676" ca="1">IF(ISNUMBER(INDEX('DataModel-NVDA'!$ET$4:$FT$109,MATCH(1,('DataModel-NVDA'!$EO$4:$EO$109=$A676)*('DataModel-NVDA'!$EP$4:$EP$109=$B676),0),MATCH(CONCATENATE("FY ",RIGHT(CK$3,4)),'DataModel-NVDA'!$ET$2:$FT$2,0))*$C676),INDEX('DataModel-NVDA'!$ET$4:$FT$109,MATCH(1,('DataModel-NVDA'!$EO$4:$EO$109=$A676)*('DataModel-NVDA'!$EP$4:$EP$109=$B676),0),MATCH(CONCATENATE("FY ",RIGHT(CK$3,4)),'DataModel-NVDA'!$ET$2:$FT$2,0))*$C676,0)</f>
        <v>0</v>
      </c>
      <c r="CL676" s="117">
        <v>0</v>
      </c>
      <c r="CM676" s="118">
        <v>0</v>
      </c>
      <c r="CN676" s="118">
        <v>0</v>
      </c>
      <c r="CO676" s="119" cm="1">
        <f t="array" aca="1" ref="CO676" ca="1">IF(ISNUMBER(INDEX('DataModel-NVDA'!$ET$4:$FT$109,MATCH(1,('DataModel-NVDA'!$EO$4:$EO$109=$A676)*('DataModel-NVDA'!$EP$4:$EP$109=$B676),0),MATCH(CONCATENATE("FY ",RIGHT(CO$3,4)),'DataModel-NVDA'!$ET$2:$FT$2,0))*$C676),INDEX('DataModel-NVDA'!$ET$4:$FT$109,MATCH(1,('DataModel-NVDA'!$EO$4:$EO$109=$A676)*('DataModel-NVDA'!$EP$4:$EP$109=$B676),0),MATCH(CONCATENATE("FY ",RIGHT(CO$3,4)),'DataModel-NVDA'!$ET$2:$FT$2,0))*$C676,0)</f>
        <v>0</v>
      </c>
      <c r="CP676" s="117">
        <v>0</v>
      </c>
      <c r="CQ676" s="118">
        <v>0</v>
      </c>
      <c r="CR676" s="118">
        <v>0</v>
      </c>
      <c r="CS676" s="119" cm="1">
        <f t="array" aca="1" ref="CS676" ca="1">IF(ISNUMBER(INDEX('DataModel-NVDA'!$ET$4:$FT$109,MATCH(1,('DataModel-NVDA'!$EO$4:$EO$109=$A676)*('DataModel-NVDA'!$EP$4:$EP$109=$B676),0),MATCH(CONCATENATE("FY ",RIGHT(CS$3,4)),'DataModel-NVDA'!$ET$2:$FT$2,0))*$C676),INDEX('DataModel-NVDA'!$ET$4:$FT$109,MATCH(1,('DataModel-NVDA'!$EO$4:$EO$109=$A676)*('DataModel-NVDA'!$EP$4:$EP$109=$B676),0),MATCH(CONCATENATE("FY ",RIGHT(CS$3,4)),'DataModel-NVDA'!$ET$2:$FT$2,0))*$C676,0)</f>
        <v>0</v>
      </c>
      <c r="CT676" s="117">
        <v>0</v>
      </c>
      <c r="CU676" s="118">
        <v>0</v>
      </c>
      <c r="CV676" s="118">
        <v>0</v>
      </c>
      <c r="CW676" s="119" cm="1">
        <f t="array" aca="1" ref="CW676" ca="1">IF(ISNUMBER(INDEX('DataModel-NVDA'!$ET$4:$FT$109,MATCH(1,('DataModel-NVDA'!$EO$4:$EO$109=$A676)*('DataModel-NVDA'!$EP$4:$EP$109=$B676),0),MATCH(CONCATENATE("FY ",RIGHT(CW$3,4)),'DataModel-NVDA'!$ET$2:$FT$2,0))*$C676),INDEX('DataModel-NVDA'!$ET$4:$FT$109,MATCH(1,('DataModel-NVDA'!$EO$4:$EO$109=$A676)*('DataModel-NVDA'!$EP$4:$EP$109=$B676),0),MATCH(CONCATENATE("FY ",RIGHT(CW$3,4)),'DataModel-NVDA'!$ET$2:$FT$2,0))*$C676,0)</f>
        <v>0</v>
      </c>
      <c r="CX676" s="117">
        <v>0</v>
      </c>
      <c r="CY676" s="118">
        <v>0</v>
      </c>
      <c r="CZ676" s="118">
        <v>0</v>
      </c>
      <c r="DA676" s="119" cm="1">
        <f t="array" aca="1" ref="DA676" ca="1">IF(ISNUMBER(INDEX('DataModel-NVDA'!$ET$4:$FT$109,MATCH(1,('DataModel-NVDA'!$EO$4:$EO$109=$A676)*('DataModel-NVDA'!$EP$4:$EP$109=$B676),0),MATCH(CONCATENATE("FY ",RIGHT(DA$3,4)),'DataModel-NVDA'!$ET$2:$FT$2,0))*$C676),INDEX('DataModel-NVDA'!$ET$4:$FT$109,MATCH(1,('DataModel-NVDA'!$EO$4:$EO$109=$A676)*('DataModel-NVDA'!$EP$4:$EP$109=$B676),0),MATCH(CONCATENATE("FY ",RIGHT(DA$3,4)),'DataModel-NVDA'!$ET$2:$FT$2,0))*$C676,0)</f>
        <v>0</v>
      </c>
      <c r="DB676" s="117">
        <v>0</v>
      </c>
      <c r="DC676" s="118">
        <v>0</v>
      </c>
      <c r="DD676" s="118">
        <v>0</v>
      </c>
      <c r="DE676" s="119" cm="1">
        <f t="array" aca="1" ref="DE676" ca="1">IF(ISNUMBER(INDEX('DataModel-NVDA'!$ET$4:$FT$109,MATCH(1,('DataModel-NVDA'!$EO$4:$EO$109=$A676)*('DataModel-NVDA'!$EP$4:$EP$109=$B676),0),MATCH(CONCATENATE("FY ",RIGHT(DE$3,4)),'DataModel-NVDA'!$ET$2:$FT$2,0))*$C676),INDEX('DataModel-NVDA'!$ET$4:$FT$109,MATCH(1,('DataModel-NVDA'!$EO$4:$EO$109=$A676)*('DataModel-NVDA'!$EP$4:$EP$109=$B676),0),MATCH(CONCATENATE("FY ",RIGHT(DE$3,4)),'DataModel-NVDA'!$ET$2:$FT$2,0))*$C676,0)</f>
        <v>0</v>
      </c>
      <c r="DF676" s="117">
        <v>0</v>
      </c>
      <c r="DG676" s="118">
        <v>0</v>
      </c>
      <c r="DH676" s="118">
        <v>0</v>
      </c>
      <c r="DI676" s="119" cm="1">
        <f t="array" aca="1" ref="DI676" ca="1">IF(ISNUMBER(INDEX('DataModel-NVDA'!$ET$4:$FT$109,MATCH(1,('DataModel-NVDA'!$EO$4:$EO$109=$A676)*('DataModel-NVDA'!$EP$4:$EP$109=$B676),0),MATCH(CONCATENATE("FY ",RIGHT(DI$3,4)),'DataModel-NVDA'!$ET$2:$FT$2,0))*$C676),INDEX('DataModel-NVDA'!$ET$4:$FT$109,MATCH(1,('DataModel-NVDA'!$EO$4:$EO$109=$A676)*('DataModel-NVDA'!$EP$4:$EP$109=$B676),0),MATCH(CONCATENATE("FY ",RIGHT(DI$3,4)),'DataModel-NVDA'!$ET$2:$FT$2,0))*$C676,0)</f>
        <v>0</v>
      </c>
      <c r="DK676" s="69">
        <f t="shared" ref="DK676:EK676" ca="1" si="970">SUM(OFFSET($E676,,MATCH(DK$3,$F$5:$DI$5,0)+3,,1))</f>
        <v>0</v>
      </c>
      <c r="DL676" s="69">
        <f t="shared" ca="1" si="970"/>
        <v>0</v>
      </c>
      <c r="DM676" s="69">
        <f t="shared" ca="1" si="970"/>
        <v>0</v>
      </c>
      <c r="DN676" s="69">
        <f t="shared" ca="1" si="970"/>
        <v>0</v>
      </c>
      <c r="DO676" s="69">
        <f t="shared" ca="1" si="970"/>
        <v>0</v>
      </c>
      <c r="DP676" s="69">
        <f t="shared" ca="1" si="970"/>
        <v>0</v>
      </c>
      <c r="DQ676" s="69">
        <f t="shared" ca="1" si="970"/>
        <v>0</v>
      </c>
      <c r="DR676" s="69">
        <f t="shared" ca="1" si="970"/>
        <v>0</v>
      </c>
      <c r="DS676" s="69">
        <f t="shared" ca="1" si="970"/>
        <v>0</v>
      </c>
      <c r="DT676" s="69">
        <f t="shared" ca="1" si="970"/>
        <v>0</v>
      </c>
      <c r="DU676" s="69">
        <f t="shared" ca="1" si="970"/>
        <v>0</v>
      </c>
      <c r="DV676" s="69">
        <f t="shared" ca="1" si="970"/>
        <v>0</v>
      </c>
      <c r="DW676" s="69">
        <f t="shared" ca="1" si="970"/>
        <v>0</v>
      </c>
      <c r="DX676" s="69">
        <f t="shared" ca="1" si="970"/>
        <v>0</v>
      </c>
      <c r="DY676" s="69">
        <f t="shared" ca="1" si="970"/>
        <v>0</v>
      </c>
      <c r="DZ676" s="69">
        <f t="shared" ca="1" si="970"/>
        <v>0</v>
      </c>
      <c r="EA676" s="69">
        <f t="shared" ca="1" si="970"/>
        <v>0</v>
      </c>
      <c r="EB676" s="69">
        <f t="shared" ca="1" si="970"/>
        <v>0</v>
      </c>
      <c r="EC676" s="69">
        <f t="shared" ca="1" si="970"/>
        <v>0</v>
      </c>
      <c r="ED676" s="69">
        <f t="shared" ca="1" si="970"/>
        <v>0</v>
      </c>
      <c r="EE676" s="69">
        <f t="shared" ca="1" si="970"/>
        <v>0</v>
      </c>
      <c r="EF676" s="69">
        <f t="shared" ca="1" si="970"/>
        <v>0</v>
      </c>
      <c r="EG676" s="69">
        <f t="shared" ca="1" si="970"/>
        <v>0</v>
      </c>
      <c r="EH676" s="69">
        <f t="shared" ca="1" si="970"/>
        <v>0</v>
      </c>
      <c r="EI676" s="69">
        <f t="shared" ca="1" si="970"/>
        <v>0</v>
      </c>
      <c r="EJ676" s="69">
        <f t="shared" ca="1" si="970"/>
        <v>0</v>
      </c>
      <c r="EK676" s="69">
        <f t="shared" ca="1" si="970"/>
        <v>0</v>
      </c>
    </row>
    <row r="677" spans="1:141" outlineLevel="2" x14ac:dyDescent="0.25">
      <c r="A677" s="90"/>
      <c r="B677" s="90"/>
      <c r="C677" s="90"/>
      <c r="D677" s="90"/>
      <c r="F677" s="100"/>
      <c r="I677" s="101"/>
      <c r="J677" s="100"/>
      <c r="M677" s="101"/>
      <c r="N677" s="100"/>
      <c r="Q677" s="101"/>
      <c r="R677" s="100"/>
      <c r="U677" s="101"/>
      <c r="V677" s="100"/>
      <c r="Y677" s="101"/>
      <c r="Z677" s="100"/>
      <c r="AC677" s="101"/>
      <c r="AD677" s="100"/>
      <c r="AG677" s="101"/>
      <c r="AH677" s="100"/>
      <c r="AK677" s="101"/>
      <c r="AL677" s="100"/>
      <c r="AO677" s="101"/>
      <c r="AP677" s="100"/>
      <c r="AS677" s="101"/>
      <c r="AT677" s="100"/>
      <c r="AW677" s="101"/>
      <c r="AX677" s="100"/>
      <c r="BA677" s="101"/>
      <c r="BB677" s="100"/>
      <c r="BE677" s="101"/>
      <c r="BF677" s="100"/>
      <c r="BI677" s="101"/>
      <c r="BJ677" s="100"/>
      <c r="BM677" s="101"/>
      <c r="BN677" s="100"/>
      <c r="BQ677" s="101"/>
      <c r="BR677" s="100"/>
      <c r="BU677" s="101"/>
      <c r="BV677" s="100"/>
      <c r="BY677" s="101"/>
      <c r="BZ677" s="100"/>
      <c r="CC677" s="101"/>
      <c r="CD677" s="100"/>
      <c r="CG677" s="101"/>
      <c r="CH677" s="100"/>
      <c r="CK677" s="101"/>
      <c r="CL677" s="100"/>
      <c r="CO677" s="101"/>
      <c r="CP677" s="100"/>
      <c r="CS677" s="101"/>
      <c r="CT677" s="100"/>
      <c r="CW677" s="101"/>
      <c r="CX677" s="100"/>
      <c r="DA677" s="101"/>
      <c r="DB677" s="100"/>
      <c r="DE677" s="101"/>
      <c r="DF677" s="100"/>
      <c r="DI677" s="101"/>
    </row>
    <row r="678" spans="1:141" outlineLevel="2" x14ac:dyDescent="0.25">
      <c r="A678" s="90" t="s">
        <v>157</v>
      </c>
      <c r="B678" s="90" t="s">
        <v>181</v>
      </c>
      <c r="C678" s="111">
        <f>$C$6</f>
        <v>9.9999999999999995E-7</v>
      </c>
      <c r="D678" s="90"/>
      <c r="E678" t="str">
        <f>CONCATENATE(E673," - history")</f>
        <v>Deferred revenue (non-current) - history</v>
      </c>
      <c r="F678" s="113" cm="1">
        <f t="array" aca="1" ref="F678" ca="1">IF(AND(F$4="A",ISNUMBER('DataModel-NVDA'!F$4)),INDEX('DataModel-NVDA'!$F$4:$BA$109,MATCH(1,('DataModel-NVDA'!$A$4:$A$109=$A678)*('DataModel-NVDA'!$B$4:$B$109=$B678),0),MATCH(F$3,'DataModel-NVDA'!$F$2:$BA$2,0))*$C678,"")</f>
        <v>106.169</v>
      </c>
      <c r="G678" s="69" cm="1">
        <f t="array" aca="1" ref="G678" ca="1">IF(AND(G$4="A",ISNUMBER('DataModel-NVDA'!G$4)),INDEX('DataModel-NVDA'!$F$4:$BA$109,MATCH(1,('DataModel-NVDA'!$A$4:$A$109=$A678)*('DataModel-NVDA'!$B$4:$B$109=$B678),0),MATCH(G$3,'DataModel-NVDA'!$F$2:$BA$2,0))*$C678,"")</f>
        <v>40.062999999999995</v>
      </c>
      <c r="H678" s="69" cm="1">
        <f t="array" aca="1" ref="H678" ca="1">IF(AND(H$4="A",ISNUMBER('DataModel-NVDA'!H$4)),INDEX('DataModel-NVDA'!$F$4:$BA$109,MATCH(1,('DataModel-NVDA'!$A$4:$A$109=$A678)*('DataModel-NVDA'!$B$4:$B$109=$B678),0),MATCH(H$3,'DataModel-NVDA'!$F$2:$BA$2,0))*$C678,"")</f>
        <v>-210.38799999999998</v>
      </c>
      <c r="I678" s="114" cm="1">
        <f t="array" aca="1" ref="I678" ca="1">IF(AND(I$4="A",ISNUMBER('DataModel-NVDA'!I$4)),INDEX('DataModel-NVDA'!$F$4:$BA$109,MATCH(1,('DataModel-NVDA'!$A$4:$A$109=$A678)*('DataModel-NVDA'!$B$4:$B$109=$B678),0),MATCH(I$3,'DataModel-NVDA'!$F$2:$BA$2,0))*$C678,"")</f>
        <v>107.83799999999999</v>
      </c>
      <c r="J678" s="113" cm="1">
        <f t="array" aca="1" ref="J678" ca="1">IF(AND(J$4="A",ISNUMBER('DataModel-NVDA'!J$4)),INDEX('DataModel-NVDA'!$F$4:$BA$109,MATCH(1,('DataModel-NVDA'!$A$4:$A$109=$A678)*('DataModel-NVDA'!$B$4:$B$109=$B678),0),MATCH(J$3,'DataModel-NVDA'!$F$2:$BA$2,0))*$C678,"")</f>
        <v>42</v>
      </c>
      <c r="K678" s="69" cm="1">
        <f t="array" aca="1" ref="K678" ca="1">IF(AND(K$4="A",ISNUMBER('DataModel-NVDA'!K$4)),INDEX('DataModel-NVDA'!$F$4:$BA$109,MATCH(1,('DataModel-NVDA'!$A$4:$A$109=$A678)*('DataModel-NVDA'!$B$4:$B$109=$B678),0),MATCH(K$3,'DataModel-NVDA'!$F$2:$BA$2,0))*$C678,"")</f>
        <v>1</v>
      </c>
      <c r="L678" s="69" cm="1">
        <f t="array" aca="1" ref="L678" ca="1">IF(AND(L$4="A",ISNUMBER('DataModel-NVDA'!L$4)),INDEX('DataModel-NVDA'!$F$4:$BA$109,MATCH(1,('DataModel-NVDA'!$A$4:$A$109=$A678)*('DataModel-NVDA'!$B$4:$B$109=$B678),0),MATCH(L$3,'DataModel-NVDA'!$F$2:$BA$2,0))*$C678,"")</f>
        <v>1</v>
      </c>
      <c r="M678" s="114" cm="1">
        <f t="array" aca="1" ref="M678" ca="1">IF(AND(M$4="A",ISNUMBER('DataModel-NVDA'!M$4)),INDEX('DataModel-NVDA'!$F$4:$BA$109,MATCH(1,('DataModel-NVDA'!$A$4:$A$109=$A678)*('DataModel-NVDA'!$B$4:$B$109=$B678),0),MATCH(M$3,'DataModel-NVDA'!$F$2:$BA$2,0))*$C678,"")</f>
        <v>44</v>
      </c>
      <c r="N678" s="113" cm="1">
        <f t="array" aca="1" ref="N678" ca="1">IF(AND(N$4="A",ISNUMBER('DataModel-NVDA'!N$4)),INDEX('DataModel-NVDA'!$F$4:$BA$109,MATCH(1,('DataModel-NVDA'!$A$4:$A$109=$A678)*('DataModel-NVDA'!$B$4:$B$109=$B678),0),MATCH(N$3,'DataModel-NVDA'!$F$2:$BA$2,0))*$C678,"")</f>
        <v>1</v>
      </c>
      <c r="O678" s="69" cm="1">
        <f t="array" aca="1" ref="O678" ca="1">IF(AND(O$4="A",ISNUMBER('DataModel-NVDA'!O$4)),INDEX('DataModel-NVDA'!$F$4:$BA$109,MATCH(1,('DataModel-NVDA'!$A$4:$A$109=$A678)*('DataModel-NVDA'!$B$4:$B$109=$B678),0),MATCH(O$3,'DataModel-NVDA'!$F$2:$BA$2,0))*$C678,"")</f>
        <v>1</v>
      </c>
      <c r="P678" s="69" cm="1">
        <f t="array" aca="1" ref="P678" ca="1">IF(AND(P$4="A",ISNUMBER('DataModel-NVDA'!P$4)),INDEX('DataModel-NVDA'!$F$4:$BA$109,MATCH(1,('DataModel-NVDA'!$A$4:$A$109=$A678)*('DataModel-NVDA'!$B$4:$B$109=$B678),0),MATCH(P$3,'DataModel-NVDA'!$F$2:$BA$2,0))*$C678,"")</f>
        <v>2</v>
      </c>
      <c r="Q678" s="114" cm="1">
        <f t="array" aca="1" ref="Q678" ca="1">IF(AND(Q$4="A",ISNUMBER('DataModel-NVDA'!Q$4)),INDEX('DataModel-NVDA'!$F$4:$BA$109,MATCH(1,('DataModel-NVDA'!$A$4:$A$109=$A678)*('DataModel-NVDA'!$B$4:$B$109=$B678),0),MATCH(Q$3,'DataModel-NVDA'!$F$2:$BA$2,0))*$C678,"")</f>
        <v>4</v>
      </c>
      <c r="R678" s="113" cm="1">
        <f t="array" aca="1" ref="R678" ca="1">IF(AND(R$4="A",ISNUMBER('DataModel-NVDA'!R$4)),INDEX('DataModel-NVDA'!$F$4:$BA$109,MATCH(1,('DataModel-NVDA'!$A$4:$A$109=$A678)*('DataModel-NVDA'!$B$4:$B$109=$B678),0),MATCH(R$3,'DataModel-NVDA'!$F$2:$BA$2,0))*$C678,"")</f>
        <v>5</v>
      </c>
      <c r="S678" s="69" cm="1">
        <f t="array" aca="1" ref="S678" ca="1">IF(AND(S$4="A",ISNUMBER('DataModel-NVDA'!S$4)),INDEX('DataModel-NVDA'!$F$4:$BA$109,MATCH(1,('DataModel-NVDA'!$A$4:$A$109=$A678)*('DataModel-NVDA'!$B$4:$B$109=$B678),0),MATCH(S$3,'DataModel-NVDA'!$F$2:$BA$2,0))*$C678,"")</f>
        <v>6</v>
      </c>
      <c r="T678" s="69" cm="1">
        <f t="array" aca="1" ref="T678" ca="1">IF(AND(T$4="A",ISNUMBER('DataModel-NVDA'!T$4)),INDEX('DataModel-NVDA'!$F$4:$BA$109,MATCH(1,('DataModel-NVDA'!$A$4:$A$109=$A678)*('DataModel-NVDA'!$B$4:$B$109=$B678),0),MATCH(T$3,'DataModel-NVDA'!$F$2:$BA$2,0))*$C678,"")</f>
        <v>10</v>
      </c>
      <c r="U678" s="114" cm="1">
        <f t="array" aca="1" ref="U678" ca="1">IF(AND(U$4="A",ISNUMBER('DataModel-NVDA'!U$4)),INDEX('DataModel-NVDA'!$F$4:$BA$109,MATCH(1,('DataModel-NVDA'!$A$4:$A$109=$A678)*('DataModel-NVDA'!$B$4:$B$109=$B678),0),MATCH(U$3,'DataModel-NVDA'!$F$2:$BA$2,0))*$C678,"")</f>
        <v>15</v>
      </c>
      <c r="V678" s="113" cm="1">
        <f t="array" aca="1" ref="V678" ca="1">IF(AND(V$4="A",ISNUMBER('DataModel-NVDA'!V$4)),INDEX('DataModel-NVDA'!$F$4:$BA$109,MATCH(1,('DataModel-NVDA'!$A$4:$A$109=$A678)*('DataModel-NVDA'!$B$4:$B$109=$B678),0),MATCH(V$3,'DataModel-NVDA'!$F$2:$BA$2,0))*$C678,"")</f>
        <v>18</v>
      </c>
      <c r="W678" s="69" cm="1">
        <f t="array" aca="1" ref="W678" ca="1">IF(AND(W$4="A",ISNUMBER('DataModel-NVDA'!W$4)),INDEX('DataModel-NVDA'!$F$4:$BA$109,MATCH(1,('DataModel-NVDA'!$A$4:$A$109=$A678)*('DataModel-NVDA'!$B$4:$B$109=$B678),0),MATCH(W$3,'DataModel-NVDA'!$F$2:$BA$2,0))*$C678,"")</f>
        <v>27</v>
      </c>
      <c r="X678" s="69" cm="1">
        <f t="array" aca="1" ref="X678" ca="1">IF(AND(X$4="A",ISNUMBER('DataModel-NVDA'!X$4)),INDEX('DataModel-NVDA'!$F$4:$BA$109,MATCH(1,('DataModel-NVDA'!$A$4:$A$109=$A678)*('DataModel-NVDA'!$B$4:$B$109=$B678),0),MATCH(X$3,'DataModel-NVDA'!$F$2:$BA$2,0))*$C678,"")</f>
        <v>40</v>
      </c>
      <c r="Y678" s="114" cm="1">
        <f t="array" aca="1" ref="Y678" ca="1">IF(AND(Y$4="A",ISNUMBER('DataModel-NVDA'!Y$4)),INDEX('DataModel-NVDA'!$F$4:$BA$109,MATCH(1,('DataModel-NVDA'!$A$4:$A$109=$A678)*('DataModel-NVDA'!$B$4:$B$109=$B678),0),MATCH(Y$3,'DataModel-NVDA'!$F$2:$BA$2,0))*$C678,"")</f>
        <v>46</v>
      </c>
      <c r="Z678" s="113" cm="1">
        <f t="array" aca="1" ref="Z678" ca="1">IF(AND(Z$4="A",ISNUMBER('DataModel-NVDA'!Z$4)),INDEX('DataModel-NVDA'!$F$4:$BA$109,MATCH(1,('DataModel-NVDA'!$A$4:$A$109=$A678)*('DataModel-NVDA'!$B$4:$B$109=$B678),0),MATCH(Z$3,'DataModel-NVDA'!$F$2:$BA$2,0))*$C678,"")</f>
        <v>49</v>
      </c>
      <c r="AA678" s="69" cm="1">
        <f t="array" aca="1" ref="AA678" ca="1">IF(AND(AA$4="A",ISNUMBER('DataModel-NVDA'!AA$4)),INDEX('DataModel-NVDA'!$F$4:$BA$109,MATCH(1,('DataModel-NVDA'!$A$4:$A$109=$A678)*('DataModel-NVDA'!$B$4:$B$109=$B678),0),MATCH(AA$3,'DataModel-NVDA'!$F$2:$BA$2,0))*$C678,"")</f>
        <v>54</v>
      </c>
      <c r="AB678" s="69" cm="1">
        <f t="array" aca="1" ref="AB678" ca="1">IF(AND(AB$4="A",ISNUMBER('DataModel-NVDA'!AB$4)),INDEX('DataModel-NVDA'!$F$4:$BA$109,MATCH(1,('DataModel-NVDA'!$A$4:$A$109=$A678)*('DataModel-NVDA'!$B$4:$B$109=$B678),0),MATCH(AB$3,'DataModel-NVDA'!$F$2:$BA$2,0))*$C678,"")</f>
        <v>57</v>
      </c>
      <c r="AC678" s="114" cm="1">
        <f t="array" aca="1" ref="AC678" ca="1">IF(AND(AC$4="A",ISNUMBER('DataModel-NVDA'!AC$4)),INDEX('DataModel-NVDA'!$F$4:$BA$109,MATCH(1,('DataModel-NVDA'!$A$4:$A$109=$A678)*('DataModel-NVDA'!$B$4:$B$109=$B678),0),MATCH(AC$3,'DataModel-NVDA'!$F$2:$BA$2,0))*$C678,"")</f>
        <v>60</v>
      </c>
      <c r="AD678" s="113" cm="1">
        <f t="array" aca="1" ref="AD678" ca="1">IF(AND(AD$4="A",ISNUMBER('DataModel-NVDA'!AD$4)),INDEX('DataModel-NVDA'!$F$4:$BA$109,MATCH(1,('DataModel-NVDA'!$A$4:$A$109=$A678)*('DataModel-NVDA'!$B$4:$B$109=$B678),0),MATCH(AD$3,'DataModel-NVDA'!$F$2:$BA$2,0))*$C678,"")</f>
        <v>67</v>
      </c>
      <c r="AE678" s="69" cm="1">
        <f t="array" aca="1" ref="AE678" ca="1">IF(AND(AE$4="A",ISNUMBER('DataModel-NVDA'!AE$4)),INDEX('DataModel-NVDA'!$F$4:$BA$109,MATCH(1,('DataModel-NVDA'!$A$4:$A$109=$A678)*('DataModel-NVDA'!$B$4:$B$109=$B678),0),MATCH(AE$3,'DataModel-NVDA'!$F$2:$BA$2,0))*$C678,"")</f>
        <v>120</v>
      </c>
      <c r="AF678" s="69" cm="1">
        <f t="array" aca="1" ref="AF678" ca="1">IF(AND(AF$4="A",ISNUMBER('DataModel-NVDA'!AF$4)),INDEX('DataModel-NVDA'!$F$4:$BA$109,MATCH(1,('DataModel-NVDA'!$A$4:$A$109=$A678)*('DataModel-NVDA'!$B$4:$B$109=$B678),0),MATCH(AF$3,'DataModel-NVDA'!$F$2:$BA$2,0))*$C678,"")</f>
        <v>147</v>
      </c>
      <c r="AG678" s="114" cm="1">
        <f t="array" aca="1" ref="AG678" ca="1">IF(AND(AG$4="A",ISNUMBER('DataModel-NVDA'!AG$4)),INDEX('DataModel-NVDA'!$F$4:$BA$109,MATCH(1,('DataModel-NVDA'!$A$4:$A$109=$A678)*('DataModel-NVDA'!$B$4:$B$109=$B678),0),MATCH(AG$3,'DataModel-NVDA'!$F$2:$BA$2,0))*$C678,"")</f>
        <v>163</v>
      </c>
      <c r="AH678" s="113" cm="1">
        <f t="array" aca="1" ref="AH678" ca="1">IF(AND(AH$4="A",ISNUMBER('DataModel-NVDA'!AH$4)),INDEX('DataModel-NVDA'!$F$4:$BA$109,MATCH(1,('DataModel-NVDA'!$A$4:$A$109=$A678)*('DataModel-NVDA'!$B$4:$B$109=$B678),0),MATCH(AH$3,'DataModel-NVDA'!$F$2:$BA$2,0))*$C678,"")</f>
        <v>173</v>
      </c>
      <c r="AI678" s="69" cm="1">
        <f t="array" aca="1" ref="AI678" ca="1">IF(AND(AI$4="A",ISNUMBER('DataModel-NVDA'!AI$4)),INDEX('DataModel-NVDA'!$F$4:$BA$109,MATCH(1,('DataModel-NVDA'!$A$4:$A$109=$A678)*('DataModel-NVDA'!$B$4:$B$109=$B678),0),MATCH(AI$3,'DataModel-NVDA'!$F$2:$BA$2,0))*$C678,"")</f>
        <v>189</v>
      </c>
      <c r="AJ678" s="69" cm="1">
        <f t="array" aca="1" ref="AJ678" ca="1">IF(AND(AJ$4="A",ISNUMBER('DataModel-NVDA'!AJ$4)),INDEX('DataModel-NVDA'!$F$4:$BA$109,MATCH(1,('DataModel-NVDA'!$A$4:$A$109=$A678)*('DataModel-NVDA'!$B$4:$B$109=$B678),0),MATCH(AJ$3,'DataModel-NVDA'!$F$2:$BA$2,0))*$C678,"")</f>
        <v>191</v>
      </c>
      <c r="AK678" s="114" cm="1">
        <f t="array" aca="1" ref="AK678" ca="1">IF(AND(AK$4="A",ISNUMBER('DataModel-NVDA'!AK$4)),INDEX('DataModel-NVDA'!$F$4:$BA$109,MATCH(1,('DataModel-NVDA'!$A$4:$A$109=$A678)*('DataModel-NVDA'!$B$4:$B$109=$B678),0),MATCH(AK$3,'DataModel-NVDA'!$F$2:$BA$2,0))*$C678,"")</f>
        <v>202</v>
      </c>
      <c r="AL678" s="113" cm="1">
        <f t="array" aca="1" ref="AL678" ca="1">IF(AND(AL$4="A",ISNUMBER('DataModel-NVDA'!AL$4)),INDEX('DataModel-NVDA'!$F$4:$BA$109,MATCH(1,('DataModel-NVDA'!$A$4:$A$109=$A678)*('DataModel-NVDA'!$B$4:$B$109=$B678),0),MATCH(AL$3,'DataModel-NVDA'!$F$2:$BA$2,0))*$C678,"")</f>
        <v>203</v>
      </c>
      <c r="AM678" s="69" cm="1">
        <f t="array" aca="1" ref="AM678" ca="1">IF(AND(AM$4="A",ISNUMBER('DataModel-NVDA'!AM$4)),INDEX('DataModel-NVDA'!$F$4:$BA$109,MATCH(1,('DataModel-NVDA'!$A$4:$A$109=$A678)*('DataModel-NVDA'!$B$4:$B$109=$B678),0),MATCH(AM$3,'DataModel-NVDA'!$F$2:$BA$2,0))*$C678,"")</f>
        <v>201</v>
      </c>
      <c r="AN678" s="69" cm="1">
        <f t="array" aca="1" ref="AN678" ca="1">IF(AND(AN$4="A",ISNUMBER('DataModel-NVDA'!AN$4)),INDEX('DataModel-NVDA'!$F$4:$BA$109,MATCH(1,('DataModel-NVDA'!$A$4:$A$109=$A678)*('DataModel-NVDA'!$B$4:$B$109=$B678),0),MATCH(AN$3,'DataModel-NVDA'!$F$2:$BA$2,0))*$C678,"")</f>
        <v>213</v>
      </c>
      <c r="AO678" s="114" cm="1">
        <f t="array" aca="1" ref="AO678" ca="1">IF(AND(AO$4="A",ISNUMBER('DataModel-NVDA'!AO$4)),INDEX('DataModel-NVDA'!$F$4:$BA$109,MATCH(1,('DataModel-NVDA'!$A$4:$A$109=$A678)*('DataModel-NVDA'!$B$4:$B$109=$B678),0),MATCH(AO$3,'DataModel-NVDA'!$F$2:$BA$2,0))*$C678,"")</f>
        <v>218</v>
      </c>
      <c r="AP678" s="113" cm="1">
        <f t="array" aca="1" ref="AP678" ca="1">IF(AND(AP$4="A",ISNUMBER('DataModel-NVDA'!AP$4)),INDEX('DataModel-NVDA'!$F$4:$BA$109,MATCH(1,('DataModel-NVDA'!$A$4:$A$109=$A678)*('DataModel-NVDA'!$B$4:$B$109=$B678),0),MATCH(AP$3,'DataModel-NVDA'!$F$2:$BA$2,0))*$C678,"")</f>
        <v>230</v>
      </c>
      <c r="AQ678" s="69" cm="1">
        <f t="array" aca="1" ref="AQ678" ca="1">IF(AND(AQ$4="A",ISNUMBER('DataModel-NVDA'!AQ$4)),INDEX('DataModel-NVDA'!$F$4:$BA$109,MATCH(1,('DataModel-NVDA'!$A$4:$A$109=$A678)*('DataModel-NVDA'!$B$4:$B$109=$B678),0),MATCH(AQ$3,'DataModel-NVDA'!$F$2:$BA$2,0))*$C678,"")</f>
        <v>308</v>
      </c>
      <c r="AR678" s="69" cm="1">
        <f t="array" aca="1" ref="AR678" ca="1">IF(AND(AR$4="A",ISNUMBER('DataModel-NVDA'!AR$4)),INDEX('DataModel-NVDA'!$F$4:$BA$109,MATCH(1,('DataModel-NVDA'!$A$4:$A$109=$A678)*('DataModel-NVDA'!$B$4:$B$109=$B678),0),MATCH(AR$3,'DataModel-NVDA'!$F$2:$BA$2,0))*$C678,"")</f>
        <v>425</v>
      </c>
      <c r="AS678" s="114" cm="1">
        <f t="array" aca="1" ref="AS678" ca="1">IF(AND(AS$4="A",ISNUMBER('DataModel-NVDA'!AS$4)),INDEX('DataModel-NVDA'!$F$4:$BA$109,MATCH(1,('DataModel-NVDA'!$A$4:$A$109=$A678)*('DataModel-NVDA'!$B$4:$B$109=$B678),0),MATCH(AS$3,'DataModel-NVDA'!$F$2:$BA$2,0))*$C678,"")</f>
        <v>573</v>
      </c>
      <c r="AT678" s="113" cm="1">
        <f t="array" aca="1" ref="AT678" ca="1">IF(AND(AT$4="A",ISNUMBER('DataModel-NVDA'!AT$4)),INDEX('DataModel-NVDA'!$F$4:$BA$109,MATCH(1,('DataModel-NVDA'!$A$4:$A$109=$A678)*('DataModel-NVDA'!$B$4:$B$109=$B678),0),MATCH(AT$3,'DataModel-NVDA'!$F$2:$BA$2,0))*$C678,"")</f>
        <v>704</v>
      </c>
      <c r="AU678" s="69" cm="1">
        <f t="array" aca="1" ref="AU678" ca="1">IF(AND(AU$4="A",ISNUMBER('DataModel-NVDA'!AU$4)),INDEX('DataModel-NVDA'!$F$4:$BA$109,MATCH(1,('DataModel-NVDA'!$A$4:$A$109=$A678)*('DataModel-NVDA'!$B$4:$B$109=$B678),0),MATCH(AU$3,'DataModel-NVDA'!$F$2:$BA$2,0))*$C678,"")</f>
        <v>773</v>
      </c>
      <c r="AV678" s="69" cm="1">
        <f t="array" aca="1" ref="AV678" ca="1">IF(AND(AV$4="A",ISNUMBER('DataModel-NVDA'!AV$4)),INDEX('DataModel-NVDA'!$F$4:$BA$109,MATCH(1,('DataModel-NVDA'!$A$4:$A$109=$A678)*('DataModel-NVDA'!$B$4:$B$109=$B678),0),MATCH(AV$3,'DataModel-NVDA'!$F$2:$BA$2,0))*$C678,"")</f>
        <v>0</v>
      </c>
      <c r="AW678" s="114" t="str" cm="1">
        <f t="array" aca="1" ref="AW678" ca="1">IF(AND(AW$4="A",ISNUMBER('DataModel-NVDA'!AW$4)),INDEX('DataModel-NVDA'!$F$4:$BA$109,MATCH(1,('DataModel-NVDA'!$A$4:$A$109=$A678)*('DataModel-NVDA'!$B$4:$B$109=$B678),0),MATCH(AW$3,'DataModel-NVDA'!$F$2:$BA$2,0))*$C678,"")</f>
        <v/>
      </c>
      <c r="AX678" s="113" t="str" cm="1">
        <f t="array" aca="1" ref="AX678" ca="1">IF(AND(AX$4="A",ISNUMBER('DataModel-NVDA'!AX$4)),INDEX('DataModel-NVDA'!$F$4:$BA$109,MATCH(1,('DataModel-NVDA'!$A$4:$A$109=$A678)*('DataModel-NVDA'!$B$4:$B$109=$B678),0),MATCH(AX$3,'DataModel-NVDA'!$F$2:$BA$2,0))*$C678,"")</f>
        <v/>
      </c>
      <c r="AY678" s="69" t="str" cm="1">
        <f t="array" aca="1" ref="AY678" ca="1">IF(AND(AY$4="A",ISNUMBER('DataModel-NVDA'!AY$4)),INDEX('DataModel-NVDA'!$F$4:$BA$109,MATCH(1,('DataModel-NVDA'!$A$4:$A$109=$A678)*('DataModel-NVDA'!$B$4:$B$109=$B678),0),MATCH(AY$3,'DataModel-NVDA'!$F$2:$BA$2,0))*$C678,"")</f>
        <v/>
      </c>
      <c r="AZ678" s="69" t="str" cm="1">
        <f t="array" aca="1" ref="AZ678" ca="1">IF(AND(AZ$4="A",ISNUMBER('DataModel-NVDA'!AZ$4)),INDEX('DataModel-NVDA'!$F$4:$BA$109,MATCH(1,('DataModel-NVDA'!$A$4:$A$109=$A678)*('DataModel-NVDA'!$B$4:$B$109=$B678),0),MATCH(AZ$3,'DataModel-NVDA'!$F$2:$BA$2,0))*$C678,"")</f>
        <v/>
      </c>
      <c r="BA678" s="114" t="str" cm="1">
        <f t="array" aca="1" ref="BA678" ca="1">IF(AND(BA$4="A",ISNUMBER('DataModel-NVDA'!BA$4)),INDEX('DataModel-NVDA'!$F$4:$BA$109,MATCH(1,('DataModel-NVDA'!$A$4:$A$109=$A678)*('DataModel-NVDA'!$B$4:$B$109=$B678),0),MATCH(BA$3,'DataModel-NVDA'!$F$2:$BA$2,0))*$C678,"")</f>
        <v/>
      </c>
      <c r="BB678" s="113"/>
      <c r="BC678" s="69"/>
      <c r="BD678" s="69"/>
      <c r="BE678" s="114"/>
      <c r="BF678" s="113"/>
      <c r="BG678" s="69"/>
      <c r="BH678" s="69"/>
      <c r="BI678" s="114"/>
      <c r="BJ678" s="113"/>
      <c r="BK678" s="69"/>
      <c r="BL678" s="69"/>
      <c r="BM678" s="114"/>
      <c r="BN678" s="113"/>
      <c r="BO678" s="69"/>
      <c r="BP678" s="69"/>
      <c r="BQ678" s="114"/>
      <c r="BR678" s="113"/>
      <c r="BS678" s="69"/>
      <c r="BT678" s="69"/>
      <c r="BU678" s="114"/>
      <c r="BV678" s="113"/>
      <c r="BW678" s="69"/>
      <c r="BX678" s="69"/>
      <c r="BY678" s="114"/>
      <c r="BZ678" s="113"/>
      <c r="CA678" s="69"/>
      <c r="CB678" s="69"/>
      <c r="CC678" s="114"/>
      <c r="CD678" s="113"/>
      <c r="CE678" s="69"/>
      <c r="CF678" s="69"/>
      <c r="CG678" s="114"/>
      <c r="CH678" s="113"/>
      <c r="CI678" s="69"/>
      <c r="CJ678" s="69"/>
      <c r="CK678" s="114"/>
      <c r="CL678" s="113"/>
      <c r="CM678" s="69"/>
      <c r="CN678" s="69"/>
      <c r="CO678" s="114"/>
      <c r="CP678" s="113"/>
      <c r="CQ678" s="69"/>
      <c r="CR678" s="69"/>
      <c r="CS678" s="114"/>
      <c r="CT678" s="113"/>
      <c r="CU678" s="69"/>
      <c r="CV678" s="69"/>
      <c r="CW678" s="114"/>
      <c r="CX678" s="113"/>
      <c r="CY678" s="69"/>
      <c r="CZ678" s="69"/>
      <c r="DA678" s="114"/>
      <c r="DB678" s="113"/>
      <c r="DC678" s="69"/>
      <c r="DD678" s="69"/>
      <c r="DE678" s="114"/>
      <c r="DF678" s="113"/>
      <c r="DG678" s="69"/>
      <c r="DH678" s="69"/>
      <c r="DI678" s="114"/>
      <c r="DK678" s="69">
        <f t="shared" ref="DK678:EK678" ca="1" si="971">SUM(OFFSET($E678,,MATCH(DK$3,$F$5:$DI$5,0)+3,,1))</f>
        <v>107.83799999999999</v>
      </c>
      <c r="DL678" s="69">
        <f t="shared" ca="1" si="971"/>
        <v>44</v>
      </c>
      <c r="DM678" s="69">
        <f t="shared" ca="1" si="971"/>
        <v>4</v>
      </c>
      <c r="DN678" s="69">
        <f t="shared" ca="1" si="971"/>
        <v>15</v>
      </c>
      <c r="DO678" s="69">
        <f t="shared" ca="1" si="971"/>
        <v>46</v>
      </c>
      <c r="DP678" s="69">
        <f t="shared" ca="1" si="971"/>
        <v>60</v>
      </c>
      <c r="DQ678" s="69">
        <f t="shared" ca="1" si="971"/>
        <v>163</v>
      </c>
      <c r="DR678" s="69">
        <f t="shared" ca="1" si="971"/>
        <v>202</v>
      </c>
      <c r="DS678" s="69">
        <f t="shared" ca="1" si="971"/>
        <v>218</v>
      </c>
      <c r="DT678" s="69">
        <f t="shared" ca="1" si="971"/>
        <v>573</v>
      </c>
      <c r="DU678" s="69">
        <f t="shared" ca="1" si="971"/>
        <v>0</v>
      </c>
      <c r="DV678" s="69">
        <f t="shared" ca="1" si="971"/>
        <v>0</v>
      </c>
      <c r="DW678" s="69">
        <f t="shared" ca="1" si="971"/>
        <v>0</v>
      </c>
      <c r="DX678" s="69">
        <f t="shared" ca="1" si="971"/>
        <v>0</v>
      </c>
      <c r="DY678" s="69">
        <f t="shared" ca="1" si="971"/>
        <v>0</v>
      </c>
      <c r="DZ678" s="69">
        <f t="shared" ca="1" si="971"/>
        <v>0</v>
      </c>
      <c r="EA678" s="69">
        <f t="shared" ca="1" si="971"/>
        <v>0</v>
      </c>
      <c r="EB678" s="69">
        <f t="shared" ca="1" si="971"/>
        <v>0</v>
      </c>
      <c r="EC678" s="69">
        <f t="shared" ca="1" si="971"/>
        <v>0</v>
      </c>
      <c r="ED678" s="69">
        <f t="shared" ca="1" si="971"/>
        <v>0</v>
      </c>
      <c r="EE678" s="69">
        <f t="shared" ca="1" si="971"/>
        <v>0</v>
      </c>
      <c r="EF678" s="69">
        <f t="shared" ca="1" si="971"/>
        <v>0</v>
      </c>
      <c r="EG678" s="69">
        <f t="shared" ca="1" si="971"/>
        <v>0</v>
      </c>
      <c r="EH678" s="69">
        <f t="shared" ca="1" si="971"/>
        <v>0</v>
      </c>
      <c r="EI678" s="69">
        <f t="shared" ca="1" si="971"/>
        <v>0</v>
      </c>
      <c r="EJ678" s="69">
        <f t="shared" ca="1" si="971"/>
        <v>0</v>
      </c>
      <c r="EK678" s="69">
        <f t="shared" ca="1" si="971"/>
        <v>0</v>
      </c>
    </row>
    <row r="679" spans="1:141" outlineLevel="2" x14ac:dyDescent="0.25">
      <c r="A679" s="90"/>
      <c r="B679" s="90"/>
      <c r="C679" s="90"/>
      <c r="D679" s="90"/>
      <c r="F679" s="100"/>
      <c r="I679" s="101"/>
      <c r="J679" s="100"/>
      <c r="M679" s="101"/>
      <c r="N679" s="100"/>
      <c r="Q679" s="101"/>
      <c r="R679" s="100"/>
      <c r="U679" s="101"/>
      <c r="V679" s="100"/>
      <c r="Y679" s="101"/>
      <c r="Z679" s="100"/>
      <c r="AC679" s="101"/>
      <c r="AD679" s="100"/>
      <c r="AG679" s="101"/>
      <c r="AH679" s="100"/>
      <c r="AK679" s="101"/>
      <c r="AL679" s="100"/>
      <c r="AO679" s="101"/>
      <c r="AP679" s="100"/>
      <c r="AS679" s="101"/>
      <c r="AT679" s="100"/>
      <c r="AW679" s="101"/>
      <c r="AX679" s="100"/>
      <c r="BA679" s="101"/>
      <c r="BB679" s="100"/>
      <c r="BE679" s="101"/>
      <c r="BF679" s="100"/>
      <c r="BI679" s="101"/>
      <c r="BJ679" s="100"/>
      <c r="BM679" s="101"/>
      <c r="BN679" s="100"/>
      <c r="BQ679" s="101"/>
      <c r="BR679" s="100"/>
      <c r="BU679" s="101"/>
      <c r="BV679" s="100"/>
      <c r="BY679" s="101"/>
      <c r="BZ679" s="100"/>
      <c r="CC679" s="101"/>
      <c r="CD679" s="100"/>
      <c r="CG679" s="101"/>
      <c r="CH679" s="100"/>
      <c r="CK679" s="101"/>
      <c r="CL679" s="100"/>
      <c r="CO679" s="101"/>
      <c r="CP679" s="100"/>
      <c r="CS679" s="101"/>
      <c r="CT679" s="100"/>
      <c r="CW679" s="101"/>
      <c r="CX679" s="100"/>
      <c r="DA679" s="101"/>
      <c r="DB679" s="100"/>
      <c r="DE679" s="101"/>
      <c r="DF679" s="100"/>
      <c r="DI679" s="101"/>
    </row>
    <row r="680" spans="1:141" outlineLevel="2" x14ac:dyDescent="0.25">
      <c r="A680" s="90"/>
      <c r="B680" s="90"/>
      <c r="C680" s="90"/>
      <c r="D680" s="90"/>
      <c r="E680" t="str">
        <f>CONCATENATE(E673," - model")</f>
        <v>Deferred revenue (non-current) - model</v>
      </c>
      <c r="F680" s="100"/>
      <c r="I680" s="101"/>
      <c r="J680" s="100"/>
      <c r="M680" s="101"/>
      <c r="N680" s="100"/>
      <c r="Q680" s="101"/>
      <c r="R680" s="100"/>
      <c r="U680" s="101"/>
      <c r="V680" s="100"/>
      <c r="Y680" s="101"/>
      <c r="Z680" s="100"/>
      <c r="AC680" s="101"/>
      <c r="AD680" s="100"/>
      <c r="AG680" s="101"/>
      <c r="AH680" s="100"/>
      <c r="AK680" s="101"/>
      <c r="AL680" s="113">
        <f ca="1">AL678</f>
        <v>203</v>
      </c>
      <c r="AM680" s="69">
        <f ca="1">AM678</f>
        <v>201</v>
      </c>
      <c r="AN680" s="69">
        <f ca="1">AN678</f>
        <v>213</v>
      </c>
      <c r="AO680" s="114">
        <f ca="1">AO678</f>
        <v>218</v>
      </c>
      <c r="AP680" s="113" cm="1">
        <f t="array" aca="1" ref="AP680" ca="1">IF($I$9=1,IF(AP$4="A",AP678,AP681*AP$139*4),IF(AP$4="A",AP678,INDEX($DT$139:$EK$139,,MATCH(CONCATENATE("FY ",RIGHT(AP$3,4)),$DT$3:$EK$3,0))*AP683))</f>
        <v>230</v>
      </c>
      <c r="AQ680" s="69" cm="1">
        <f t="array" aca="1" ref="AQ680" ca="1">IF($I$9=1,IF(AQ$4="A",AQ678,AQ681*AQ$139*4),IF(AQ$4="A",AQ678,INDEX($DT$139:$EK$139,,MATCH(CONCATENATE("FY ",RIGHT(AQ$3,4)),$DT$3:$EK$3,0))*AQ683))</f>
        <v>308</v>
      </c>
      <c r="AR680" s="69" cm="1">
        <f t="array" aca="1" ref="AR680" ca="1">IF($I$9=1,IF(AR$4="A",AR678,AR681*AR$139*4),IF(AR$4="A",AR678,INDEX($DT$139:$EK$139,,MATCH(CONCATENATE("FY ",RIGHT(AR$3,4)),$DT$3:$EK$3,0))*AR683))</f>
        <v>425</v>
      </c>
      <c r="AS680" s="114" cm="1">
        <f t="array" aca="1" ref="AS680" ca="1">IF($I$9=1,IF(AS$4="A",AS678,AS681*AS$139*4),IF(AS$4="A",AS678,INDEX($DT$139:$EK$139,,MATCH(CONCATENATE("FY ",RIGHT(AS$3,4)),$DT$3:$EK$3,0))*AS683))</f>
        <v>573</v>
      </c>
      <c r="AT680" s="113" cm="1">
        <f t="array" aca="1" ref="AT680" ca="1">IF($I$9=1,IF(AT$4="A",AT678,AT681*AT$139*4),IF(AT$4="A",AT678,INDEX($DT$139:$EK$139,,MATCH(CONCATENATE("FY ",RIGHT(AT$3,4)),$DT$3:$EK$3,0))*AT683))</f>
        <v>704</v>
      </c>
      <c r="AU680" s="69" cm="1">
        <f t="array" aca="1" ref="AU680" ca="1">IF($I$9=1,IF(AU$4="A",AU678,AU681*AU$139*4),IF(AU$4="A",AU678,INDEX($DT$139:$EK$139,,MATCH(CONCATENATE("FY ",RIGHT(AU$3,4)),$DT$3:$EK$3,0))*AU683))</f>
        <v>773</v>
      </c>
      <c r="AV680" s="69" cm="1">
        <f t="array" aca="1" ref="AV680" ca="1">IF($I$9=1,IF(AV$4="A",AV678,AV681*AV$139*4),IF(AV$4="A",AV678,INDEX($DT$139:$EK$139,,MATCH(CONCATENATE("FY ",RIGHT(AV$3,4)),$DT$3:$EK$3,0))*AV683))</f>
        <v>0</v>
      </c>
      <c r="AW680" s="114" cm="1">
        <f t="array" aca="1" ref="AW680" ca="1">IF($I$9=1,IF(AW$4="A",AW678,AW681*AW$139*4),IF(AW$4="A",AW678,INDEX($DT$139:$EK$139,,MATCH(CONCATENATE("FY ",RIGHT(AW$3,4)),$DT$3:$EK$3,0))*AW683))</f>
        <v>1216.0459670679718</v>
      </c>
      <c r="AX680" s="113" cm="1">
        <f t="array" aca="1" ref="AX680" ca="1">IF($I$9=1,IF(AX$4="A",AX678,AX681*AX$139*4),IF(AX$4="A",AX678,INDEX($DT$139:$EK$139,,MATCH(CONCATENATE("FY ",RIGHT(AX$3,4)),$DT$3:$EK$3,0))*AX683))</f>
        <v>1863.1337921074812</v>
      </c>
      <c r="AY680" s="69" cm="1">
        <f t="array" aca="1" ref="AY680" ca="1">IF($I$9=1,IF(AY$4="A",AY678,AY681*AY$139*4),IF(AY$4="A",AY678,INDEX($DT$139:$EK$139,,MATCH(CONCATENATE("FY ",RIGHT(AY$3,4)),$DT$3:$EK$3,0))*AY683))</f>
        <v>1863.1337921074812</v>
      </c>
      <c r="AZ680" s="69" cm="1">
        <f t="array" aca="1" ref="AZ680" ca="1">IF($I$9=1,IF(AZ$4="A",AZ678,AZ681*AZ$139*4),IF(AZ$4="A",AZ678,INDEX($DT$139:$EK$139,,MATCH(CONCATENATE("FY ",RIGHT(AZ$3,4)),$DT$3:$EK$3,0))*AZ683))</f>
        <v>1863.1337921074812</v>
      </c>
      <c r="BA680" s="114" cm="1">
        <f t="array" aca="1" ref="BA680" ca="1">IF($I$9=1,IF(BA$4="A",BA678,BA681*BA$139*4),IF(BA$4="A",BA678,INDEX($DT$139:$EK$139,,MATCH(CONCATENATE("FY ",RIGHT(BA$3,4)),$DT$3:$EK$3,0))*BA683))</f>
        <v>1863.1337921074812</v>
      </c>
      <c r="BB680" s="113" cm="1">
        <f t="array" aca="1" ref="BB680" ca="1">IF($I$9=1,IF(BB$4="A",BB678,BB681*BB$139*4),IF(BB$4="A",BB678,INDEX($DT$139:$EK$139,,MATCH(CONCATENATE("FY ",RIGHT(BB$3,4)),$DT$3:$EK$3,0))*BB683))</f>
        <v>2259.4191122509433</v>
      </c>
      <c r="BC680" s="69" cm="1">
        <f t="array" aca="1" ref="BC680" ca="1">IF($I$9=1,IF(BC$4="A",BC678,BC681*BC$139*4),IF(BC$4="A",BC678,INDEX($DT$139:$EK$139,,MATCH(CONCATENATE("FY ",RIGHT(BC$3,4)),$DT$3:$EK$3,0))*BC683))</f>
        <v>2259.4191122509433</v>
      </c>
      <c r="BD680" s="69" cm="1">
        <f t="array" aca="1" ref="BD680" ca="1">IF($I$9=1,IF(BD$4="A",BD678,BD681*BD$139*4),IF(BD$4="A",BD678,INDEX($DT$139:$EK$139,,MATCH(CONCATENATE("FY ",RIGHT(BD$3,4)),$DT$3:$EK$3,0))*BD683))</f>
        <v>2259.4191122509433</v>
      </c>
      <c r="BE680" s="114" cm="1">
        <f t="array" aca="1" ref="BE680" ca="1">IF($I$9=1,IF(BE$4="A",BE678,BE681*BE$139*4),IF(BE$4="A",BE678,INDEX($DT$139:$EK$139,,MATCH(CONCATENATE("FY ",RIGHT(BE$3,4)),$DT$3:$EK$3,0))*BE683))</f>
        <v>2259.4191122509433</v>
      </c>
      <c r="BF680" s="113" cm="1">
        <f t="array" aca="1" ref="BF680" ca="1">IF($I$9=1,IF(BF$4="A",BF678,BF681*BF$139*4),IF(BF$4="A",BF678,INDEX($DT$139:$EK$139,,MATCH(CONCATENATE("FY ",RIGHT(BF$3,4)),$DT$3:$EK$3,0))*BF683))</f>
        <v>2593.1802555135905</v>
      </c>
      <c r="BG680" s="69" cm="1">
        <f t="array" aca="1" ref="BG680" ca="1">IF($I$9=1,IF(BG$4="A",BG678,BG681*BG$139*4),IF(BG$4="A",BG678,INDEX($DT$139:$EK$139,,MATCH(CONCATENATE("FY ",RIGHT(BG$3,4)),$DT$3:$EK$3,0))*BG683))</f>
        <v>2593.1802555135905</v>
      </c>
      <c r="BH680" s="69" cm="1">
        <f t="array" aca="1" ref="BH680" ca="1">IF($I$9=1,IF(BH$4="A",BH678,BH681*BH$139*4),IF(BH$4="A",BH678,INDEX($DT$139:$EK$139,,MATCH(CONCATENATE("FY ",RIGHT(BH$3,4)),$DT$3:$EK$3,0))*BH683))</f>
        <v>2593.1802555135905</v>
      </c>
      <c r="BI680" s="114" cm="1">
        <f t="array" aca="1" ref="BI680" ca="1">IF($I$9=1,IF(BI$4="A",BI678,BI681*BI$139*4),IF(BI$4="A",BI678,INDEX($DT$139:$EK$139,,MATCH(CONCATENATE("FY ",RIGHT(BI$3,4)),$DT$3:$EK$3,0))*BI683))</f>
        <v>2593.1802555135905</v>
      </c>
      <c r="BJ680" s="113" cm="1">
        <f t="array" aca="1" ref="BJ680" ca="1">IF($I$9=1,IF(BJ$4="A",BJ678,BJ681*BJ$139*4),IF(BJ$4="A",BJ678,INDEX($DT$139:$EK$139,,MATCH(CONCATENATE("FY ",RIGHT(BJ$3,4)),$DT$3:$EK$3,0))*BJ683))</f>
        <v>2878.430083620086</v>
      </c>
      <c r="BK680" s="69" cm="1">
        <f t="array" aca="1" ref="BK680" ca="1">IF($I$9=1,IF(BK$4="A",BK678,BK681*BK$139*4),IF(BK$4="A",BK678,INDEX($DT$139:$EK$139,,MATCH(CONCATENATE("FY ",RIGHT(BK$3,4)),$DT$3:$EK$3,0))*BK683))</f>
        <v>2878.430083620086</v>
      </c>
      <c r="BL680" s="69" cm="1">
        <f t="array" aca="1" ref="BL680" ca="1">IF($I$9=1,IF(BL$4="A",BL678,BL681*BL$139*4),IF(BL$4="A",BL678,INDEX($DT$139:$EK$139,,MATCH(CONCATENATE("FY ",RIGHT(BL$3,4)),$DT$3:$EK$3,0))*BL683))</f>
        <v>2878.430083620086</v>
      </c>
      <c r="BM680" s="114" cm="1">
        <f t="array" aca="1" ref="BM680" ca="1">IF($I$9=1,IF(BM$4="A",BM678,BM681*BM$139*4),IF(BM$4="A",BM678,INDEX($DT$139:$EK$139,,MATCH(CONCATENATE("FY ",RIGHT(BM$3,4)),$DT$3:$EK$3,0))*BM683))</f>
        <v>2878.430083620086</v>
      </c>
      <c r="BN680" s="113" cm="1">
        <f t="array" aca="1" ref="BN680" ca="1">IF($I$9=1,IF(BN$4="A",BN678,BN681*BN$139*4),IF(BN$4="A",BN678,INDEX($DT$139:$EK$139,,MATCH(CONCATENATE("FY ",RIGHT(BN$3,4)),$DT$3:$EK$3,0))*BN683))</f>
        <v>3108.7044903096926</v>
      </c>
      <c r="BO680" s="69" cm="1">
        <f t="array" aca="1" ref="BO680" ca="1">IF($I$9=1,IF(BO$4="A",BO678,BO681*BO$139*4),IF(BO$4="A",BO678,INDEX($DT$139:$EK$139,,MATCH(CONCATENATE("FY ",RIGHT(BO$3,4)),$DT$3:$EK$3,0))*BO683))</f>
        <v>3108.7044903096926</v>
      </c>
      <c r="BP680" s="69" cm="1">
        <f t="array" aca="1" ref="BP680" ca="1">IF($I$9=1,IF(BP$4="A",BP678,BP681*BP$139*4),IF(BP$4="A",BP678,INDEX($DT$139:$EK$139,,MATCH(CONCATENATE("FY ",RIGHT(BP$3,4)),$DT$3:$EK$3,0))*BP683))</f>
        <v>3108.7044903096926</v>
      </c>
      <c r="BQ680" s="114" cm="1">
        <f t="array" aca="1" ref="BQ680" ca="1">IF($I$9=1,IF(BQ$4="A",BQ678,BQ681*BQ$139*4),IF(BQ$4="A",BQ678,INDEX($DT$139:$EK$139,,MATCH(CONCATENATE("FY ",RIGHT(BQ$3,4)),$DT$3:$EK$3,0))*BQ683))</f>
        <v>3108.7044903096926</v>
      </c>
      <c r="BR680" s="113" cm="1">
        <f t="array" aca="1" ref="BR680" ca="1">IF($I$9=1,IF(BR$4="A",BR678,BR681*BR$139*4),IF(BR$4="A",BR678,INDEX($DT$139:$EK$139,,MATCH(CONCATENATE("FY ",RIGHT(BR$3,4)),$DT$3:$EK$3,0))*BR683))</f>
        <v>3264.1397148251776</v>
      </c>
      <c r="BS680" s="69" cm="1">
        <f t="array" aca="1" ref="BS680" ca="1">IF($I$9=1,IF(BS$4="A",BS678,BS681*BS$139*4),IF(BS$4="A",BS678,INDEX($DT$139:$EK$139,,MATCH(CONCATENATE("FY ",RIGHT(BS$3,4)),$DT$3:$EK$3,0))*BS683))</f>
        <v>3264.1397148251776</v>
      </c>
      <c r="BT680" s="69" cm="1">
        <f t="array" aca="1" ref="BT680" ca="1">IF($I$9=1,IF(BT$4="A",BT678,BT681*BT$139*4),IF(BT$4="A",BT678,INDEX($DT$139:$EK$139,,MATCH(CONCATENATE("FY ",RIGHT(BT$3,4)),$DT$3:$EK$3,0))*BT683))</f>
        <v>3264.1397148251776</v>
      </c>
      <c r="BU680" s="114" cm="1">
        <f t="array" aca="1" ref="BU680" ca="1">IF($I$9=1,IF(BU$4="A",BU678,BU681*BU$139*4),IF(BU$4="A",BU678,INDEX($DT$139:$EK$139,,MATCH(CONCATENATE("FY ",RIGHT(BU$3,4)),$DT$3:$EK$3,0))*BU683))</f>
        <v>3264.1397148251776</v>
      </c>
      <c r="BV680" s="113" cm="1">
        <f t="array" aca="1" ref="BV680" ca="1">IF($I$9=1,IF(BV$4="A",BV678,BV681*BV$139*4),IF(BV$4="A",BV678,INDEX($DT$139:$EK$139,,MATCH(CONCATENATE("FY ",RIGHT(BV$3,4)),$DT$3:$EK$3,0))*BV683))</f>
        <v>3427.3467005664365</v>
      </c>
      <c r="BW680" s="69" cm="1">
        <f t="array" aca="1" ref="BW680" ca="1">IF($I$9=1,IF(BW$4="A",BW678,BW681*BW$139*4),IF(BW$4="A",BW678,INDEX($DT$139:$EK$139,,MATCH(CONCATENATE("FY ",RIGHT(BW$3,4)),$DT$3:$EK$3,0))*BW683))</f>
        <v>3427.3467005664365</v>
      </c>
      <c r="BX680" s="69" cm="1">
        <f t="array" aca="1" ref="BX680" ca="1">IF($I$9=1,IF(BX$4="A",BX678,BX681*BX$139*4),IF(BX$4="A",BX678,INDEX($DT$139:$EK$139,,MATCH(CONCATENATE("FY ",RIGHT(BX$3,4)),$DT$3:$EK$3,0))*BX683))</f>
        <v>3427.3467005664365</v>
      </c>
      <c r="BY680" s="114" cm="1">
        <f t="array" aca="1" ref="BY680" ca="1">IF($I$9=1,IF(BY$4="A",BY678,BY681*BY$139*4),IF(BY$4="A",BY678,INDEX($DT$139:$EK$139,,MATCH(CONCATENATE("FY ",RIGHT(BY$3,4)),$DT$3:$EK$3,0))*BY683))</f>
        <v>3427.3467005664365</v>
      </c>
      <c r="BZ680" s="113" cm="1">
        <f t="array" aca="1" ref="BZ680" ca="1">IF($I$9=1,IF(BZ$4="A",BZ678,BZ681*BZ$139*4),IF(BZ$4="A",BZ678,INDEX($DT$139:$EK$139,,MATCH(CONCATENATE("FY ",RIGHT(BZ$3,4)),$DT$3:$EK$3,0))*BZ683))</f>
        <v>3598.7140355947586</v>
      </c>
      <c r="CA680" s="69" cm="1">
        <f t="array" aca="1" ref="CA680" ca="1">IF($I$9=1,IF(CA$4="A",CA678,CA681*CA$139*4),IF(CA$4="A",CA678,INDEX($DT$139:$EK$139,,MATCH(CONCATENATE("FY ",RIGHT(CA$3,4)),$DT$3:$EK$3,0))*CA683))</f>
        <v>3598.7140355947586</v>
      </c>
      <c r="CB680" s="69" cm="1">
        <f t="array" aca="1" ref="CB680" ca="1">IF($I$9=1,IF(CB$4="A",CB678,CB681*CB$139*4),IF(CB$4="A",CB678,INDEX($DT$139:$EK$139,,MATCH(CONCATENATE("FY ",RIGHT(CB$3,4)),$DT$3:$EK$3,0))*CB683))</f>
        <v>3598.7140355947586</v>
      </c>
      <c r="CC680" s="114" cm="1">
        <f t="array" aca="1" ref="CC680" ca="1">IF($I$9=1,IF(CC$4="A",CC678,CC681*CC$139*4),IF(CC$4="A",CC678,INDEX($DT$139:$EK$139,,MATCH(CONCATENATE("FY ",RIGHT(CC$3,4)),$DT$3:$EK$3,0))*CC683))</f>
        <v>3598.7140355947586</v>
      </c>
      <c r="CD680" s="113" cm="1">
        <f t="array" aca="1" ref="CD680" ca="1">IF($I$9=1,IF(CD$4="A",CD678,CD681*CD$139*4),IF(CD$4="A",CD678,INDEX($DT$139:$EK$139,,MATCH(CONCATENATE("FY ",RIGHT(CD$3,4)),$DT$3:$EK$3,0))*CD683))</f>
        <v>3778.6497373744965</v>
      </c>
      <c r="CE680" s="69" cm="1">
        <f t="array" aca="1" ref="CE680" ca="1">IF($I$9=1,IF(CE$4="A",CE678,CE681*CE$139*4),IF(CE$4="A",CE678,INDEX($DT$139:$EK$139,,MATCH(CONCATENATE("FY ",RIGHT(CE$3,4)),$DT$3:$EK$3,0))*CE683))</f>
        <v>3778.6497373744965</v>
      </c>
      <c r="CF680" s="69" cm="1">
        <f t="array" aca="1" ref="CF680" ca="1">IF($I$9=1,IF(CF$4="A",CF678,CF681*CF$139*4),IF(CF$4="A",CF678,INDEX($DT$139:$EK$139,,MATCH(CONCATENATE("FY ",RIGHT(CF$3,4)),$DT$3:$EK$3,0))*CF683))</f>
        <v>3778.6497373744965</v>
      </c>
      <c r="CG680" s="114" cm="1">
        <f t="array" aca="1" ref="CG680" ca="1">IF($I$9=1,IF(CG$4="A",CG678,CG681*CG$139*4),IF(CG$4="A",CG678,INDEX($DT$139:$EK$139,,MATCH(CONCATENATE("FY ",RIGHT(CG$3,4)),$DT$3:$EK$3,0))*CG683))</f>
        <v>3778.6497373744965</v>
      </c>
      <c r="CH680" s="113" cm="1">
        <f t="array" aca="1" ref="CH680" ca="1">IF($I$9=1,IF(CH$4="A",CH678,CH681*CH$139*4),IF(CH$4="A",CH678,INDEX($DT$139:$EK$139,,MATCH(CONCATENATE("FY ",RIGHT(CH$3,4)),$DT$3:$EK$3,0))*CH683))</f>
        <v>3967.5822242432218</v>
      </c>
      <c r="CI680" s="69" cm="1">
        <f t="array" aca="1" ref="CI680" ca="1">IF($I$9=1,IF(CI$4="A",CI678,CI681*CI$139*4),IF(CI$4="A",CI678,INDEX($DT$139:$EK$139,,MATCH(CONCATENATE("FY ",RIGHT(CI$3,4)),$DT$3:$EK$3,0))*CI683))</f>
        <v>3967.5822242432218</v>
      </c>
      <c r="CJ680" s="69" cm="1">
        <f t="array" aca="1" ref="CJ680" ca="1">IF($I$9=1,IF(CJ$4="A",CJ678,CJ681*CJ$139*4),IF(CJ$4="A",CJ678,INDEX($DT$139:$EK$139,,MATCH(CONCATENATE("FY ",RIGHT(CJ$3,4)),$DT$3:$EK$3,0))*CJ683))</f>
        <v>3967.5822242432218</v>
      </c>
      <c r="CK680" s="114" cm="1">
        <f t="array" aca="1" ref="CK680" ca="1">IF($I$9=1,IF(CK$4="A",CK678,CK681*CK$139*4),IF(CK$4="A",CK678,INDEX($DT$139:$EK$139,,MATCH(CONCATENATE("FY ",RIGHT(CK$3,4)),$DT$3:$EK$3,0))*CK683))</f>
        <v>3967.5822242432218</v>
      </c>
      <c r="CL680" s="113" cm="1">
        <f t="array" aca="1" ref="CL680" ca="1">IF($I$9=1,IF(CL$4="A",CL678,CL681*CL$139*4),IF(CL$4="A",CL678,INDEX($DT$139:$EK$139,,MATCH(CONCATENATE("FY ",RIGHT(CL$3,4)),$DT$3:$EK$3,0))*CL683))</f>
        <v>4165.9613354553831</v>
      </c>
      <c r="CM680" s="69" cm="1">
        <f t="array" aca="1" ref="CM680" ca="1">IF($I$9=1,IF(CM$4="A",CM678,CM681*CM$139*4),IF(CM$4="A",CM678,INDEX($DT$139:$EK$139,,MATCH(CONCATENATE("FY ",RIGHT(CM$3,4)),$DT$3:$EK$3,0))*CM683))</f>
        <v>4165.9613354553831</v>
      </c>
      <c r="CN680" s="69" cm="1">
        <f t="array" aca="1" ref="CN680" ca="1">IF($I$9=1,IF(CN$4="A",CN678,CN681*CN$139*4),IF(CN$4="A",CN678,INDEX($DT$139:$EK$139,,MATCH(CONCATENATE("FY ",RIGHT(CN$3,4)),$DT$3:$EK$3,0))*CN683))</f>
        <v>4165.9613354553831</v>
      </c>
      <c r="CO680" s="114" cm="1">
        <f t="array" aca="1" ref="CO680" ca="1">IF($I$9=1,IF(CO$4="A",CO678,CO681*CO$139*4),IF(CO$4="A",CO678,INDEX($DT$139:$EK$139,,MATCH(CONCATENATE("FY ",RIGHT(CO$3,4)),$DT$3:$EK$3,0))*CO683))</f>
        <v>4165.9613354553831</v>
      </c>
      <c r="CP680" s="113" cm="1">
        <f t="array" aca="1" ref="CP680" ca="1">IF($I$9=1,IF(CP$4="A",CP678,CP681*CP$139*4),IF(CP$4="A",CP678,INDEX($DT$139:$EK$139,,MATCH(CONCATENATE("FY ",RIGHT(CP$3,4)),$DT$3:$EK$3,0))*CP683))</f>
        <v>4374.2594022281528</v>
      </c>
      <c r="CQ680" s="69" cm="1">
        <f t="array" aca="1" ref="CQ680" ca="1">IF($I$9=1,IF(CQ$4="A",CQ678,CQ681*CQ$139*4),IF(CQ$4="A",CQ678,INDEX($DT$139:$EK$139,,MATCH(CONCATENATE("FY ",RIGHT(CQ$3,4)),$DT$3:$EK$3,0))*CQ683))</f>
        <v>4374.2594022281528</v>
      </c>
      <c r="CR680" s="69" cm="1">
        <f t="array" aca="1" ref="CR680" ca="1">IF($I$9=1,IF(CR$4="A",CR678,CR681*CR$139*4),IF(CR$4="A",CR678,INDEX($DT$139:$EK$139,,MATCH(CONCATENATE("FY ",RIGHT(CR$3,4)),$DT$3:$EK$3,0))*CR683))</f>
        <v>4374.2594022281528</v>
      </c>
      <c r="CS680" s="114" cm="1">
        <f t="array" aca="1" ref="CS680" ca="1">IF($I$9=1,IF(CS$4="A",CS678,CS681*CS$139*4),IF(CS$4="A",CS678,INDEX($DT$139:$EK$139,,MATCH(CONCATENATE("FY ",RIGHT(CS$3,4)),$DT$3:$EK$3,0))*CS683))</f>
        <v>4374.2594022281528</v>
      </c>
      <c r="CT680" s="113" cm="1">
        <f t="array" aca="1" ref="CT680" ca="1">IF($I$9=1,IF(CT$4="A",CT678,CT681*CT$139*4),IF(CT$4="A",CT678,INDEX($DT$139:$EK$139,,MATCH(CONCATENATE("FY ",RIGHT(CT$3,4)),$DT$3:$EK$3,0))*CT683))</f>
        <v>4592.97237233956</v>
      </c>
      <c r="CU680" s="69" cm="1">
        <f t="array" aca="1" ref="CU680" ca="1">IF($I$9=1,IF(CU$4="A",CU678,CU681*CU$139*4),IF(CU$4="A",CU678,INDEX($DT$139:$EK$139,,MATCH(CONCATENATE("FY ",RIGHT(CU$3,4)),$DT$3:$EK$3,0))*CU683))</f>
        <v>4592.97237233956</v>
      </c>
      <c r="CV680" s="69" cm="1">
        <f t="array" aca="1" ref="CV680" ca="1">IF($I$9=1,IF(CV$4="A",CV678,CV681*CV$139*4),IF(CV$4="A",CV678,INDEX($DT$139:$EK$139,,MATCH(CONCATENATE("FY ",RIGHT(CV$3,4)),$DT$3:$EK$3,0))*CV683))</f>
        <v>4592.97237233956</v>
      </c>
      <c r="CW680" s="114" cm="1">
        <f t="array" aca="1" ref="CW680" ca="1">IF($I$9=1,IF(CW$4="A",CW678,CW681*CW$139*4),IF(CW$4="A",CW678,INDEX($DT$139:$EK$139,,MATCH(CONCATENATE("FY ",RIGHT(CW$3,4)),$DT$3:$EK$3,0))*CW683))</f>
        <v>4592.97237233956</v>
      </c>
      <c r="CX680" s="113" cm="1">
        <f t="array" aca="1" ref="CX680" ca="1">IF($I$9=1,IF(CX$4="A",CX678,CX681*CX$139*4),IF(CX$4="A",CX678,INDEX($DT$139:$EK$139,,MATCH(CONCATENATE("FY ",RIGHT(CX$3,4)),$DT$3:$EK$3,0))*CX683))</f>
        <v>4822.6209909565378</v>
      </c>
      <c r="CY680" s="69" cm="1">
        <f t="array" aca="1" ref="CY680" ca="1">IF($I$9=1,IF(CY$4="A",CY678,CY681*CY$139*4),IF(CY$4="A",CY678,INDEX($DT$139:$EK$139,,MATCH(CONCATENATE("FY ",RIGHT(CY$3,4)),$DT$3:$EK$3,0))*CY683))</f>
        <v>4822.6209909565378</v>
      </c>
      <c r="CZ680" s="69" cm="1">
        <f t="array" aca="1" ref="CZ680" ca="1">IF($I$9=1,IF(CZ$4="A",CZ678,CZ681*CZ$139*4),IF(CZ$4="A",CZ678,INDEX($DT$139:$EK$139,,MATCH(CONCATENATE("FY ",RIGHT(CZ$3,4)),$DT$3:$EK$3,0))*CZ683))</f>
        <v>4822.6209909565378</v>
      </c>
      <c r="DA680" s="114" cm="1">
        <f t="array" aca="1" ref="DA680" ca="1">IF($I$9=1,IF(DA$4="A",DA678,DA681*DA$139*4),IF(DA$4="A",DA678,INDEX($DT$139:$EK$139,,MATCH(CONCATENATE("FY ",RIGHT(DA$3,4)),$DT$3:$EK$3,0))*DA683))</f>
        <v>4822.6209909565378</v>
      </c>
      <c r="DB680" s="113" cm="1">
        <f t="array" aca="1" ref="DB680" ca="1">IF($I$9=1,IF(DB$4="A",DB678,DB681*DB$139*4),IF(DB$4="A",DB678,INDEX($DT$139:$EK$139,,MATCH(CONCATENATE("FY ",RIGHT(DB$3,4)),$DT$3:$EK$3,0))*DB683))</f>
        <v>5063.7520405043651</v>
      </c>
      <c r="DC680" s="69" cm="1">
        <f t="array" aca="1" ref="DC680" ca="1">IF($I$9=1,IF(DC$4="A",DC678,DC681*DC$139*4),IF(DC$4="A",DC678,INDEX($DT$139:$EK$139,,MATCH(CONCATENATE("FY ",RIGHT(DC$3,4)),$DT$3:$EK$3,0))*DC683))</f>
        <v>5063.7520405043651</v>
      </c>
      <c r="DD680" s="69" cm="1">
        <f t="array" aca="1" ref="DD680" ca="1">IF($I$9=1,IF(DD$4="A",DD678,DD681*DD$139*4),IF(DD$4="A",DD678,INDEX($DT$139:$EK$139,,MATCH(CONCATENATE("FY ",RIGHT(DD$3,4)),$DT$3:$EK$3,0))*DD683))</f>
        <v>5063.7520405043651</v>
      </c>
      <c r="DE680" s="114" cm="1">
        <f t="array" aca="1" ref="DE680" ca="1">IF($I$9=1,IF(DE$4="A",DE678,DE681*DE$139*4),IF(DE$4="A",DE678,INDEX($DT$139:$EK$139,,MATCH(CONCATENATE("FY ",RIGHT(DE$3,4)),$DT$3:$EK$3,0))*DE683))</f>
        <v>5063.7520405043651</v>
      </c>
      <c r="DF680" s="113" cm="1">
        <f t="array" aca="1" ref="DF680" ca="1">IF($I$9=1,IF(DF$4="A",DF678,DF681*DF$139*4),IF(DF$4="A",DF678,INDEX($DT$139:$EK$139,,MATCH(CONCATENATE("FY ",RIGHT(DF$3,4)),$DT$3:$EK$3,0))*DF683))</f>
        <v>5316.9396425295836</v>
      </c>
      <c r="DG680" s="69" cm="1">
        <f t="array" aca="1" ref="DG680" ca="1">IF($I$9=1,IF(DG$4="A",DG678,DG681*DG$139*4),IF(DG$4="A",DG678,INDEX($DT$139:$EK$139,,MATCH(CONCATENATE("FY ",RIGHT(DG$3,4)),$DT$3:$EK$3,0))*DG683))</f>
        <v>5316.9396425295836</v>
      </c>
      <c r="DH680" s="69" cm="1">
        <f t="array" aca="1" ref="DH680" ca="1">IF($I$9=1,IF(DH$4="A",DH678,DH681*DH$139*4),IF(DH$4="A",DH678,INDEX($DT$139:$EK$139,,MATCH(CONCATENATE("FY ",RIGHT(DH$3,4)),$DT$3:$EK$3,0))*DH683))</f>
        <v>5316.9396425295836</v>
      </c>
      <c r="DI680" s="114" cm="1">
        <f t="array" aca="1" ref="DI680" ca="1">IF($I$9=1,IF(DI$4="A",DI678,DI681*DI$139*4),IF(DI$4="A",DI678,INDEX($DT$139:$EK$139,,MATCH(CONCATENATE("FY ",RIGHT(DI$3,4)),$DT$3:$EK$3,0))*DI683))</f>
        <v>5316.9396425295836</v>
      </c>
      <c r="DK680" s="69">
        <f t="shared" ref="DK680:EK680" ca="1" si="972">SUM(OFFSET($E680,,MATCH(DK$3,$F$5:$DI$5,0)+3,,1))</f>
        <v>0</v>
      </c>
      <c r="DL680" s="69">
        <f t="shared" ca="1" si="972"/>
        <v>0</v>
      </c>
      <c r="DM680" s="69">
        <f t="shared" ca="1" si="972"/>
        <v>0</v>
      </c>
      <c r="DN680" s="69">
        <f t="shared" ca="1" si="972"/>
        <v>0</v>
      </c>
      <c r="DO680" s="69">
        <f t="shared" ca="1" si="972"/>
        <v>0</v>
      </c>
      <c r="DP680" s="69">
        <f t="shared" ca="1" si="972"/>
        <v>0</v>
      </c>
      <c r="DQ680" s="69">
        <f t="shared" ca="1" si="972"/>
        <v>0</v>
      </c>
      <c r="DR680" s="69">
        <f t="shared" ca="1" si="972"/>
        <v>0</v>
      </c>
      <c r="DS680" s="69">
        <f t="shared" ca="1" si="972"/>
        <v>218</v>
      </c>
      <c r="DT680" s="69">
        <f t="shared" ca="1" si="972"/>
        <v>573</v>
      </c>
      <c r="DU680" s="69">
        <f t="shared" ca="1" si="972"/>
        <v>1216.0459670679718</v>
      </c>
      <c r="DV680" s="69">
        <f t="shared" ca="1" si="972"/>
        <v>1863.1337921074812</v>
      </c>
      <c r="DW680" s="69">
        <f t="shared" ca="1" si="972"/>
        <v>2259.4191122509433</v>
      </c>
      <c r="DX680" s="69">
        <f t="shared" ca="1" si="972"/>
        <v>2593.1802555135905</v>
      </c>
      <c r="DY680" s="69">
        <f t="shared" ca="1" si="972"/>
        <v>2878.430083620086</v>
      </c>
      <c r="DZ680" s="69">
        <f t="shared" ca="1" si="972"/>
        <v>3108.7044903096926</v>
      </c>
      <c r="EA680" s="69">
        <f t="shared" ca="1" si="972"/>
        <v>3264.1397148251776</v>
      </c>
      <c r="EB680" s="69">
        <f t="shared" ca="1" si="972"/>
        <v>3427.3467005664365</v>
      </c>
      <c r="EC680" s="69">
        <f t="shared" ca="1" si="972"/>
        <v>3598.7140355947586</v>
      </c>
      <c r="ED680" s="69">
        <f t="shared" ca="1" si="972"/>
        <v>3778.6497373744965</v>
      </c>
      <c r="EE680" s="69">
        <f t="shared" ca="1" si="972"/>
        <v>3967.5822242432218</v>
      </c>
      <c r="EF680" s="69">
        <f t="shared" ca="1" si="972"/>
        <v>4165.9613354553831</v>
      </c>
      <c r="EG680" s="69">
        <f t="shared" ca="1" si="972"/>
        <v>4374.2594022281528</v>
      </c>
      <c r="EH680" s="69">
        <f t="shared" ca="1" si="972"/>
        <v>4592.97237233956</v>
      </c>
      <c r="EI680" s="69">
        <f t="shared" ca="1" si="972"/>
        <v>4822.6209909565378</v>
      </c>
      <c r="EJ680" s="69">
        <f t="shared" ca="1" si="972"/>
        <v>5063.7520405043651</v>
      </c>
      <c r="EK680" s="69">
        <f t="shared" ca="1" si="972"/>
        <v>5316.9396425295836</v>
      </c>
    </row>
    <row r="681" spans="1:141" outlineLevel="2" x14ac:dyDescent="0.25">
      <c r="A681" s="90"/>
      <c r="B681" s="90"/>
      <c r="C681" s="90"/>
      <c r="D681" s="90"/>
      <c r="E681" t="s">
        <v>352</v>
      </c>
      <c r="F681" s="100"/>
      <c r="I681" s="101"/>
      <c r="J681" s="100"/>
      <c r="M681" s="101"/>
      <c r="N681" s="100"/>
      <c r="Q681" s="101"/>
      <c r="R681" s="100"/>
      <c r="U681" s="101"/>
      <c r="V681" s="100"/>
      <c r="Y681" s="101"/>
      <c r="Z681" s="100"/>
      <c r="AC681" s="101"/>
      <c r="AD681" s="100"/>
      <c r="AG681" s="101"/>
      <c r="AH681" s="100"/>
      <c r="AK681" s="101"/>
      <c r="AL681" s="100"/>
      <c r="AO681" s="101"/>
      <c r="AP681" s="102" t="str">
        <f t="shared" ref="AP681:BU681" ca="1" si="973">IF(AP$4="A","",AP683)</f>
        <v/>
      </c>
      <c r="AQ681" s="103" t="str">
        <f t="shared" ca="1" si="973"/>
        <v/>
      </c>
      <c r="AR681" s="103" t="str">
        <f t="shared" ca="1" si="973"/>
        <v/>
      </c>
      <c r="AS681" s="104" t="str">
        <f t="shared" ca="1" si="973"/>
        <v/>
      </c>
      <c r="AT681" s="102" t="str">
        <f t="shared" ca="1" si="973"/>
        <v/>
      </c>
      <c r="AU681" s="103" t="str">
        <f t="shared" ca="1" si="973"/>
        <v/>
      </c>
      <c r="AV681" s="103" t="str">
        <f t="shared" ca="1" si="973"/>
        <v/>
      </c>
      <c r="AW681" s="104">
        <f t="shared" ca="1" si="973"/>
        <v>9.4054692885985353E-3</v>
      </c>
      <c r="AX681" s="102">
        <f t="shared" ca="1" si="973"/>
        <v>9.4054692885985353E-3</v>
      </c>
      <c r="AY681" s="103">
        <f t="shared" ca="1" si="973"/>
        <v>9.4054692885985353E-3</v>
      </c>
      <c r="AZ681" s="103">
        <f t="shared" ca="1" si="973"/>
        <v>9.4054692885985353E-3</v>
      </c>
      <c r="BA681" s="104">
        <f t="shared" ca="1" si="973"/>
        <v>9.4054692885985353E-3</v>
      </c>
      <c r="BB681" s="102">
        <f t="shared" ca="1" si="973"/>
        <v>9.4054692885985353E-3</v>
      </c>
      <c r="BC681" s="103">
        <f t="shared" ca="1" si="973"/>
        <v>9.4054692885985353E-3</v>
      </c>
      <c r="BD681" s="103">
        <f t="shared" ca="1" si="973"/>
        <v>9.4054692885985353E-3</v>
      </c>
      <c r="BE681" s="104">
        <f t="shared" ca="1" si="973"/>
        <v>9.4054692885985353E-3</v>
      </c>
      <c r="BF681" s="102">
        <f t="shared" ca="1" si="973"/>
        <v>9.4054692885985353E-3</v>
      </c>
      <c r="BG681" s="103">
        <f t="shared" ca="1" si="973"/>
        <v>9.4054692885985353E-3</v>
      </c>
      <c r="BH681" s="103">
        <f t="shared" ca="1" si="973"/>
        <v>9.4054692885985353E-3</v>
      </c>
      <c r="BI681" s="104">
        <f t="shared" ca="1" si="973"/>
        <v>9.4054692885985353E-3</v>
      </c>
      <c r="BJ681" s="102">
        <f t="shared" ca="1" si="973"/>
        <v>9.4054692885985353E-3</v>
      </c>
      <c r="BK681" s="103">
        <f t="shared" ca="1" si="973"/>
        <v>9.4054692885985353E-3</v>
      </c>
      <c r="BL681" s="103">
        <f t="shared" ca="1" si="973"/>
        <v>9.4054692885985353E-3</v>
      </c>
      <c r="BM681" s="104">
        <f t="shared" ca="1" si="973"/>
        <v>9.4054692885985353E-3</v>
      </c>
      <c r="BN681" s="102">
        <f t="shared" ca="1" si="973"/>
        <v>9.4054692885985353E-3</v>
      </c>
      <c r="BO681" s="103">
        <f t="shared" ca="1" si="973"/>
        <v>9.4054692885985353E-3</v>
      </c>
      <c r="BP681" s="103">
        <f t="shared" ca="1" si="973"/>
        <v>9.4054692885985353E-3</v>
      </c>
      <c r="BQ681" s="104">
        <f t="shared" ca="1" si="973"/>
        <v>9.4054692885985353E-3</v>
      </c>
      <c r="BR681" s="102">
        <f t="shared" ca="1" si="973"/>
        <v>9.4054692885985353E-3</v>
      </c>
      <c r="BS681" s="103">
        <f t="shared" ca="1" si="973"/>
        <v>9.4054692885985353E-3</v>
      </c>
      <c r="BT681" s="103">
        <f t="shared" ca="1" si="973"/>
        <v>9.4054692885985353E-3</v>
      </c>
      <c r="BU681" s="104">
        <f t="shared" ca="1" si="973"/>
        <v>9.4054692885985353E-3</v>
      </c>
      <c r="BV681" s="102">
        <f t="shared" ref="BV681:DA681" ca="1" si="974">IF(BV$4="A","",BV683)</f>
        <v>9.4054692885985353E-3</v>
      </c>
      <c r="BW681" s="103">
        <f t="shared" ca="1" si="974"/>
        <v>9.4054692885985353E-3</v>
      </c>
      <c r="BX681" s="103">
        <f t="shared" ca="1" si="974"/>
        <v>9.4054692885985353E-3</v>
      </c>
      <c r="BY681" s="104">
        <f t="shared" ca="1" si="974"/>
        <v>9.4054692885985353E-3</v>
      </c>
      <c r="BZ681" s="102">
        <f t="shared" ca="1" si="974"/>
        <v>9.4054692885985353E-3</v>
      </c>
      <c r="CA681" s="103">
        <f t="shared" ca="1" si="974"/>
        <v>9.4054692885985353E-3</v>
      </c>
      <c r="CB681" s="103">
        <f t="shared" ca="1" si="974"/>
        <v>9.4054692885985353E-3</v>
      </c>
      <c r="CC681" s="104">
        <f t="shared" ca="1" si="974"/>
        <v>9.4054692885985353E-3</v>
      </c>
      <c r="CD681" s="102">
        <f t="shared" ca="1" si="974"/>
        <v>9.4054692885985353E-3</v>
      </c>
      <c r="CE681" s="103">
        <f t="shared" ca="1" si="974"/>
        <v>9.4054692885985353E-3</v>
      </c>
      <c r="CF681" s="103">
        <f t="shared" ca="1" si="974"/>
        <v>9.4054692885985353E-3</v>
      </c>
      <c r="CG681" s="104">
        <f t="shared" ca="1" si="974"/>
        <v>9.4054692885985353E-3</v>
      </c>
      <c r="CH681" s="102">
        <f t="shared" ca="1" si="974"/>
        <v>9.4054692885985353E-3</v>
      </c>
      <c r="CI681" s="103">
        <f t="shared" ca="1" si="974"/>
        <v>9.4054692885985353E-3</v>
      </c>
      <c r="CJ681" s="103">
        <f t="shared" ca="1" si="974"/>
        <v>9.4054692885985353E-3</v>
      </c>
      <c r="CK681" s="104">
        <f t="shared" ca="1" si="974"/>
        <v>9.4054692885985353E-3</v>
      </c>
      <c r="CL681" s="102">
        <f t="shared" ca="1" si="974"/>
        <v>9.4054692885985353E-3</v>
      </c>
      <c r="CM681" s="103">
        <f t="shared" ca="1" si="974"/>
        <v>9.4054692885985353E-3</v>
      </c>
      <c r="CN681" s="103">
        <f t="shared" ca="1" si="974"/>
        <v>9.4054692885985353E-3</v>
      </c>
      <c r="CO681" s="104">
        <f t="shared" ca="1" si="974"/>
        <v>9.4054692885985353E-3</v>
      </c>
      <c r="CP681" s="102">
        <f t="shared" ca="1" si="974"/>
        <v>9.4054692885985353E-3</v>
      </c>
      <c r="CQ681" s="103">
        <f t="shared" ca="1" si="974"/>
        <v>9.4054692885985353E-3</v>
      </c>
      <c r="CR681" s="103">
        <f t="shared" ca="1" si="974"/>
        <v>9.4054692885985353E-3</v>
      </c>
      <c r="CS681" s="104">
        <f t="shared" ca="1" si="974"/>
        <v>9.4054692885985353E-3</v>
      </c>
      <c r="CT681" s="102">
        <f t="shared" ca="1" si="974"/>
        <v>9.4054692885985353E-3</v>
      </c>
      <c r="CU681" s="103">
        <f t="shared" ca="1" si="974"/>
        <v>9.4054692885985353E-3</v>
      </c>
      <c r="CV681" s="103">
        <f t="shared" ca="1" si="974"/>
        <v>9.4054692885985353E-3</v>
      </c>
      <c r="CW681" s="104">
        <f t="shared" ca="1" si="974"/>
        <v>9.4054692885985353E-3</v>
      </c>
      <c r="CX681" s="102">
        <f t="shared" ca="1" si="974"/>
        <v>9.4054692885985353E-3</v>
      </c>
      <c r="CY681" s="103">
        <f t="shared" ca="1" si="974"/>
        <v>9.4054692885985353E-3</v>
      </c>
      <c r="CZ681" s="103">
        <f t="shared" ca="1" si="974"/>
        <v>9.4054692885985353E-3</v>
      </c>
      <c r="DA681" s="104">
        <f t="shared" ca="1" si="974"/>
        <v>9.4054692885985353E-3</v>
      </c>
      <c r="DB681" s="102">
        <f t="shared" ref="DB681:DI681" ca="1" si="975">IF(DB$4="A","",DB683)</f>
        <v>9.4054692885985353E-3</v>
      </c>
      <c r="DC681" s="103">
        <f t="shared" ca="1" si="975"/>
        <v>9.4054692885985353E-3</v>
      </c>
      <c r="DD681" s="103">
        <f t="shared" ca="1" si="975"/>
        <v>9.4054692885985353E-3</v>
      </c>
      <c r="DE681" s="104">
        <f t="shared" ca="1" si="975"/>
        <v>9.4054692885985353E-3</v>
      </c>
      <c r="DF681" s="102">
        <f t="shared" ca="1" si="975"/>
        <v>9.4054692885985353E-3</v>
      </c>
      <c r="DG681" s="103">
        <f t="shared" ca="1" si="975"/>
        <v>9.4054692885985353E-3</v>
      </c>
      <c r="DH681" s="103">
        <f t="shared" ca="1" si="975"/>
        <v>9.4054692885985353E-3</v>
      </c>
      <c r="DI681" s="104">
        <f t="shared" ca="1" si="975"/>
        <v>9.4054692885985353E-3</v>
      </c>
      <c r="DT681" s="103">
        <f t="shared" ref="DT681:EK681" ca="1" si="976">IF(ISERROR(DT680/DT$139),"",DT680/DT$139)</f>
        <v>9.4054692885985353E-3</v>
      </c>
      <c r="DU681" s="103">
        <f t="shared" ca="1" si="976"/>
        <v>9.4054692885985353E-3</v>
      </c>
      <c r="DV681" s="103">
        <f t="shared" ca="1" si="976"/>
        <v>9.4054692885985353E-3</v>
      </c>
      <c r="DW681" s="103">
        <f t="shared" ca="1" si="976"/>
        <v>9.4054692885985353E-3</v>
      </c>
      <c r="DX681" s="103">
        <f t="shared" ca="1" si="976"/>
        <v>9.4054692885985353E-3</v>
      </c>
      <c r="DY681" s="103">
        <f t="shared" ca="1" si="976"/>
        <v>9.4054692885985353E-3</v>
      </c>
      <c r="DZ681" s="103">
        <f t="shared" ca="1" si="976"/>
        <v>9.4054692885985353E-3</v>
      </c>
      <c r="EA681" s="103">
        <f t="shared" ca="1" si="976"/>
        <v>9.4054692885985353E-3</v>
      </c>
      <c r="EB681" s="103">
        <f t="shared" ca="1" si="976"/>
        <v>9.4054692885985353E-3</v>
      </c>
      <c r="EC681" s="103">
        <f t="shared" ca="1" si="976"/>
        <v>9.4054692885985353E-3</v>
      </c>
      <c r="ED681" s="103">
        <f t="shared" ca="1" si="976"/>
        <v>9.4054692885985353E-3</v>
      </c>
      <c r="EE681" s="103">
        <f t="shared" ca="1" si="976"/>
        <v>9.4054692885985353E-3</v>
      </c>
      <c r="EF681" s="103">
        <f t="shared" ca="1" si="976"/>
        <v>9.4054692885985353E-3</v>
      </c>
      <c r="EG681" s="103">
        <f t="shared" ca="1" si="976"/>
        <v>9.4054692885985353E-3</v>
      </c>
      <c r="EH681" s="103">
        <f t="shared" ca="1" si="976"/>
        <v>9.4054692885985353E-3</v>
      </c>
      <c r="EI681" s="103">
        <f t="shared" ca="1" si="976"/>
        <v>9.4054692885985353E-3</v>
      </c>
      <c r="EJ681" s="103">
        <f t="shared" ca="1" si="976"/>
        <v>9.4054692885985353E-3</v>
      </c>
      <c r="EK681" s="103">
        <f t="shared" ca="1" si="976"/>
        <v>9.4054692885985353E-3</v>
      </c>
    </row>
    <row r="682" spans="1:141" outlineLevel="2" x14ac:dyDescent="0.25">
      <c r="A682" s="90"/>
      <c r="B682" s="90"/>
      <c r="C682" s="90"/>
      <c r="D682" s="90"/>
      <c r="F682" s="100"/>
      <c r="I682" s="101"/>
      <c r="J682" s="100"/>
      <c r="M682" s="101"/>
      <c r="N682" s="100"/>
      <c r="Q682" s="101"/>
      <c r="R682" s="100"/>
      <c r="U682" s="101"/>
      <c r="V682" s="100"/>
      <c r="Y682" s="101"/>
      <c r="Z682" s="100"/>
      <c r="AC682" s="101"/>
      <c r="AD682" s="100"/>
      <c r="AG682" s="101"/>
      <c r="AH682" s="100"/>
      <c r="AK682" s="101"/>
      <c r="AL682" s="100"/>
      <c r="AO682" s="101"/>
      <c r="AP682" s="102"/>
      <c r="AQ682" s="103"/>
      <c r="AR682" s="103"/>
      <c r="AS682" s="104"/>
      <c r="AT682" s="102"/>
      <c r="AU682" s="103"/>
      <c r="AV682" s="103"/>
      <c r="AW682" s="104"/>
      <c r="AX682" s="102"/>
      <c r="AY682" s="103"/>
      <c r="AZ682" s="103"/>
      <c r="BA682" s="104"/>
      <c r="BB682" s="102"/>
      <c r="BC682" s="103"/>
      <c r="BD682" s="103"/>
      <c r="BE682" s="104"/>
      <c r="BF682" s="102"/>
      <c r="BG682" s="103"/>
      <c r="BH682" s="103"/>
      <c r="BI682" s="104"/>
      <c r="BJ682" s="102"/>
      <c r="BK682" s="103"/>
      <c r="BL682" s="103"/>
      <c r="BM682" s="104"/>
      <c r="BN682" s="102"/>
      <c r="BO682" s="103"/>
      <c r="BP682" s="103"/>
      <c r="BQ682" s="104"/>
      <c r="BR682" s="102"/>
      <c r="BS682" s="103"/>
      <c r="BT682" s="103"/>
      <c r="BU682" s="104"/>
      <c r="BV682" s="102"/>
      <c r="BW682" s="103"/>
      <c r="BX682" s="103"/>
      <c r="BY682" s="104"/>
      <c r="BZ682" s="102"/>
      <c r="CA682" s="103"/>
      <c r="CB682" s="103"/>
      <c r="CC682" s="104"/>
      <c r="CD682" s="102"/>
      <c r="CE682" s="103"/>
      <c r="CF682" s="103"/>
      <c r="CG682" s="104"/>
      <c r="CH682" s="102"/>
      <c r="CI682" s="103"/>
      <c r="CJ682" s="103"/>
      <c r="CK682" s="104"/>
      <c r="CL682" s="102"/>
      <c r="CM682" s="103"/>
      <c r="CN682" s="103"/>
      <c r="CO682" s="104"/>
      <c r="CP682" s="102"/>
      <c r="CQ682" s="103"/>
      <c r="CR682" s="103"/>
      <c r="CS682" s="104"/>
      <c r="CT682" s="102"/>
      <c r="CU682" s="103"/>
      <c r="CV682" s="103"/>
      <c r="CW682" s="104"/>
      <c r="CX682" s="102"/>
      <c r="CY682" s="103"/>
      <c r="CZ682" s="103"/>
      <c r="DA682" s="104"/>
      <c r="DB682" s="102"/>
      <c r="DC682" s="103"/>
      <c r="DD682" s="103"/>
      <c r="DE682" s="104"/>
      <c r="DF682" s="102"/>
      <c r="DG682" s="103"/>
      <c r="DH682" s="103"/>
      <c r="DI682" s="104"/>
    </row>
    <row r="683" spans="1:141" outlineLevel="2" x14ac:dyDescent="0.25">
      <c r="A683" s="90"/>
      <c r="B683" s="90"/>
      <c r="C683" s="90"/>
      <c r="D683" s="90"/>
      <c r="E683" s="36" t="str">
        <f>CONCATENATE(E681," selected driver: ",$J$8," (",$J$9,")")</f>
        <v>% revenue (annualized) selected driver: Default (Annual)</v>
      </c>
      <c r="F683" s="100"/>
      <c r="I683" s="101"/>
      <c r="J683" s="100"/>
      <c r="M683" s="101"/>
      <c r="N683" s="100"/>
      <c r="Q683" s="101"/>
      <c r="R683" s="100"/>
      <c r="U683" s="101"/>
      <c r="V683" s="100"/>
      <c r="Y683" s="101"/>
      <c r="Z683" s="100"/>
      <c r="AC683" s="101"/>
      <c r="AD683" s="100"/>
      <c r="AG683" s="101"/>
      <c r="AH683" s="100"/>
      <c r="AK683" s="101"/>
      <c r="AL683" s="100"/>
      <c r="AO683" s="101"/>
      <c r="AP683" s="126" cm="1">
        <f t="array" ref="AP683">IF($I$9=1,AP685,INDEX($DT685:$EK685,,MATCH(CONCATENATE("FY ",RIGHT(AP$3,4)),$DT$3:$EK$3,0)))</f>
        <v>0</v>
      </c>
      <c r="AQ683" s="127" cm="1">
        <f t="array" ref="AQ683">IF($I$9=1,AQ685,INDEX($DT685:$EK685,,MATCH(CONCATENATE("FY ",RIGHT(AQ$3,4)),$DT$3:$EK$3,0)))</f>
        <v>0</v>
      </c>
      <c r="AR683" s="127" cm="1">
        <f t="array" ref="AR683">IF($I$9=1,AR685,INDEX($DT685:$EK685,,MATCH(CONCATENATE("FY ",RIGHT(AR$3,4)),$DT$3:$EK$3,0)))</f>
        <v>0</v>
      </c>
      <c r="AS683" s="128" cm="1">
        <f t="array" ref="AS683">IF($I$9=1,AS685,INDEX($DT685:$EK685,,MATCH(CONCATENATE("FY ",RIGHT(AS$3,4)),$DT$3:$EK$3,0)))</f>
        <v>0</v>
      </c>
      <c r="AT683" s="126" cm="1">
        <f t="array" aca="1" ref="AT683" ca="1">IF($I$9=1,AT685,INDEX($DT685:$EK685,,MATCH(CONCATENATE("FY ",RIGHT(AT$3,4)),$DT$3:$EK$3,0)))</f>
        <v>9.4054692885985353E-3</v>
      </c>
      <c r="AU683" s="127" cm="1">
        <f t="array" aca="1" ref="AU683" ca="1">IF($I$9=1,AU685,INDEX($DT685:$EK685,,MATCH(CONCATENATE("FY ",RIGHT(AU$3,4)),$DT$3:$EK$3,0)))</f>
        <v>9.4054692885985353E-3</v>
      </c>
      <c r="AV683" s="127" cm="1">
        <f t="array" aca="1" ref="AV683" ca="1">IF($I$9=1,AV685,INDEX($DT685:$EK685,,MATCH(CONCATENATE("FY ",RIGHT(AV$3,4)),$DT$3:$EK$3,0)))</f>
        <v>9.4054692885985353E-3</v>
      </c>
      <c r="AW683" s="128" cm="1">
        <f t="array" aca="1" ref="AW683" ca="1">IF($I$9=1,AW685,INDEX($DT685:$EK685,,MATCH(CONCATENATE("FY ",RIGHT(AW$3,4)),$DT$3:$EK$3,0)))</f>
        <v>9.4054692885985353E-3</v>
      </c>
      <c r="AX683" s="126" cm="1">
        <f t="array" aca="1" ref="AX683" ca="1">IF($I$9=1,AX685,INDEX($DT685:$EK685,,MATCH(CONCATENATE("FY ",RIGHT(AX$3,4)),$DT$3:$EK$3,0)))</f>
        <v>9.4054692885985353E-3</v>
      </c>
      <c r="AY683" s="127" cm="1">
        <f t="array" aca="1" ref="AY683" ca="1">IF($I$9=1,AY685,INDEX($DT685:$EK685,,MATCH(CONCATENATE("FY ",RIGHT(AY$3,4)),$DT$3:$EK$3,0)))</f>
        <v>9.4054692885985353E-3</v>
      </c>
      <c r="AZ683" s="127" cm="1">
        <f t="array" aca="1" ref="AZ683" ca="1">IF($I$9=1,AZ685,INDEX($DT685:$EK685,,MATCH(CONCATENATE("FY ",RIGHT(AZ$3,4)),$DT$3:$EK$3,0)))</f>
        <v>9.4054692885985353E-3</v>
      </c>
      <c r="BA683" s="128" cm="1">
        <f t="array" aca="1" ref="BA683" ca="1">IF($I$9=1,BA685,INDEX($DT685:$EK685,,MATCH(CONCATENATE("FY ",RIGHT(BA$3,4)),$DT$3:$EK$3,0)))</f>
        <v>9.4054692885985353E-3</v>
      </c>
      <c r="BB683" s="126" cm="1">
        <f t="array" aca="1" ref="BB683" ca="1">IF($I$9=1,BB685,INDEX($DT685:$EK685,,MATCH(CONCATENATE("FY ",RIGHT(BB$3,4)),$DT$3:$EK$3,0)))</f>
        <v>9.4054692885985353E-3</v>
      </c>
      <c r="BC683" s="127" cm="1">
        <f t="array" aca="1" ref="BC683" ca="1">IF($I$9=1,BC685,INDEX($DT685:$EK685,,MATCH(CONCATENATE("FY ",RIGHT(BC$3,4)),$DT$3:$EK$3,0)))</f>
        <v>9.4054692885985353E-3</v>
      </c>
      <c r="BD683" s="127" cm="1">
        <f t="array" aca="1" ref="BD683" ca="1">IF($I$9=1,BD685,INDEX($DT685:$EK685,,MATCH(CONCATENATE("FY ",RIGHT(BD$3,4)),$DT$3:$EK$3,0)))</f>
        <v>9.4054692885985353E-3</v>
      </c>
      <c r="BE683" s="128" cm="1">
        <f t="array" aca="1" ref="BE683" ca="1">IF($I$9=1,BE685,INDEX($DT685:$EK685,,MATCH(CONCATENATE("FY ",RIGHT(BE$3,4)),$DT$3:$EK$3,0)))</f>
        <v>9.4054692885985353E-3</v>
      </c>
      <c r="BF683" s="126" cm="1">
        <f t="array" aca="1" ref="BF683" ca="1">IF($I$9=1,BF685,INDEX($DT685:$EK685,,MATCH(CONCATENATE("FY ",RIGHT(BF$3,4)),$DT$3:$EK$3,0)))</f>
        <v>9.4054692885985353E-3</v>
      </c>
      <c r="BG683" s="127" cm="1">
        <f t="array" aca="1" ref="BG683" ca="1">IF($I$9=1,BG685,INDEX($DT685:$EK685,,MATCH(CONCATENATE("FY ",RIGHT(BG$3,4)),$DT$3:$EK$3,0)))</f>
        <v>9.4054692885985353E-3</v>
      </c>
      <c r="BH683" s="127" cm="1">
        <f t="array" aca="1" ref="BH683" ca="1">IF($I$9=1,BH685,INDEX($DT685:$EK685,,MATCH(CONCATENATE("FY ",RIGHT(BH$3,4)),$DT$3:$EK$3,0)))</f>
        <v>9.4054692885985353E-3</v>
      </c>
      <c r="BI683" s="128" cm="1">
        <f t="array" aca="1" ref="BI683" ca="1">IF($I$9=1,BI685,INDEX($DT685:$EK685,,MATCH(CONCATENATE("FY ",RIGHT(BI$3,4)),$DT$3:$EK$3,0)))</f>
        <v>9.4054692885985353E-3</v>
      </c>
      <c r="BJ683" s="126" cm="1">
        <f t="array" aca="1" ref="BJ683" ca="1">IF($I$9=1,BJ685,INDEX($DT685:$EK685,,MATCH(CONCATENATE("FY ",RIGHT(BJ$3,4)),$DT$3:$EK$3,0)))</f>
        <v>9.4054692885985353E-3</v>
      </c>
      <c r="BK683" s="127" cm="1">
        <f t="array" aca="1" ref="BK683" ca="1">IF($I$9=1,BK685,INDEX($DT685:$EK685,,MATCH(CONCATENATE("FY ",RIGHT(BK$3,4)),$DT$3:$EK$3,0)))</f>
        <v>9.4054692885985353E-3</v>
      </c>
      <c r="BL683" s="127" cm="1">
        <f t="array" aca="1" ref="BL683" ca="1">IF($I$9=1,BL685,INDEX($DT685:$EK685,,MATCH(CONCATENATE("FY ",RIGHT(BL$3,4)),$DT$3:$EK$3,0)))</f>
        <v>9.4054692885985353E-3</v>
      </c>
      <c r="BM683" s="128" cm="1">
        <f t="array" aca="1" ref="BM683" ca="1">IF($I$9=1,BM685,INDEX($DT685:$EK685,,MATCH(CONCATENATE("FY ",RIGHT(BM$3,4)),$DT$3:$EK$3,0)))</f>
        <v>9.4054692885985353E-3</v>
      </c>
      <c r="BN683" s="126" cm="1">
        <f t="array" aca="1" ref="BN683" ca="1">IF($I$9=1,BN685,INDEX($DT685:$EK685,,MATCH(CONCATENATE("FY ",RIGHT(BN$3,4)),$DT$3:$EK$3,0)))</f>
        <v>9.4054692885985353E-3</v>
      </c>
      <c r="BO683" s="127" cm="1">
        <f t="array" aca="1" ref="BO683" ca="1">IF($I$9=1,BO685,INDEX($DT685:$EK685,,MATCH(CONCATENATE("FY ",RIGHT(BO$3,4)),$DT$3:$EK$3,0)))</f>
        <v>9.4054692885985353E-3</v>
      </c>
      <c r="BP683" s="127" cm="1">
        <f t="array" aca="1" ref="BP683" ca="1">IF($I$9=1,BP685,INDEX($DT685:$EK685,,MATCH(CONCATENATE("FY ",RIGHT(BP$3,4)),$DT$3:$EK$3,0)))</f>
        <v>9.4054692885985353E-3</v>
      </c>
      <c r="BQ683" s="128" cm="1">
        <f t="array" aca="1" ref="BQ683" ca="1">IF($I$9=1,BQ685,INDEX($DT685:$EK685,,MATCH(CONCATENATE("FY ",RIGHT(BQ$3,4)),$DT$3:$EK$3,0)))</f>
        <v>9.4054692885985353E-3</v>
      </c>
      <c r="BR683" s="126" cm="1">
        <f t="array" aca="1" ref="BR683" ca="1">IF($I$9=1,BR685,INDEX($DT685:$EK685,,MATCH(CONCATENATE("FY ",RIGHT(BR$3,4)),$DT$3:$EK$3,0)))</f>
        <v>9.4054692885985353E-3</v>
      </c>
      <c r="BS683" s="127" cm="1">
        <f t="array" aca="1" ref="BS683" ca="1">IF($I$9=1,BS685,INDEX($DT685:$EK685,,MATCH(CONCATENATE("FY ",RIGHT(BS$3,4)),$DT$3:$EK$3,0)))</f>
        <v>9.4054692885985353E-3</v>
      </c>
      <c r="BT683" s="127" cm="1">
        <f t="array" aca="1" ref="BT683" ca="1">IF($I$9=1,BT685,INDEX($DT685:$EK685,,MATCH(CONCATENATE("FY ",RIGHT(BT$3,4)),$DT$3:$EK$3,0)))</f>
        <v>9.4054692885985353E-3</v>
      </c>
      <c r="BU683" s="128" cm="1">
        <f t="array" aca="1" ref="BU683" ca="1">IF($I$9=1,BU685,INDEX($DT685:$EK685,,MATCH(CONCATENATE("FY ",RIGHT(BU$3,4)),$DT$3:$EK$3,0)))</f>
        <v>9.4054692885985353E-3</v>
      </c>
      <c r="BV683" s="126" cm="1">
        <f t="array" aca="1" ref="BV683" ca="1">IF($I$9=1,BV685,INDEX($DT685:$EK685,,MATCH(CONCATENATE("FY ",RIGHT(BV$3,4)),$DT$3:$EK$3,0)))</f>
        <v>9.4054692885985353E-3</v>
      </c>
      <c r="BW683" s="127" cm="1">
        <f t="array" aca="1" ref="BW683" ca="1">IF($I$9=1,BW685,INDEX($DT685:$EK685,,MATCH(CONCATENATE("FY ",RIGHT(BW$3,4)),$DT$3:$EK$3,0)))</f>
        <v>9.4054692885985353E-3</v>
      </c>
      <c r="BX683" s="127" cm="1">
        <f t="array" aca="1" ref="BX683" ca="1">IF($I$9=1,BX685,INDEX($DT685:$EK685,,MATCH(CONCATENATE("FY ",RIGHT(BX$3,4)),$DT$3:$EK$3,0)))</f>
        <v>9.4054692885985353E-3</v>
      </c>
      <c r="BY683" s="128" cm="1">
        <f t="array" aca="1" ref="BY683" ca="1">IF($I$9=1,BY685,INDEX($DT685:$EK685,,MATCH(CONCATENATE("FY ",RIGHT(BY$3,4)),$DT$3:$EK$3,0)))</f>
        <v>9.4054692885985353E-3</v>
      </c>
      <c r="BZ683" s="126" cm="1">
        <f t="array" aca="1" ref="BZ683" ca="1">IF($I$9=1,BZ685,INDEX($DT685:$EK685,,MATCH(CONCATENATE("FY ",RIGHT(BZ$3,4)),$DT$3:$EK$3,0)))</f>
        <v>9.4054692885985353E-3</v>
      </c>
      <c r="CA683" s="127" cm="1">
        <f t="array" aca="1" ref="CA683" ca="1">IF($I$9=1,CA685,INDEX($DT685:$EK685,,MATCH(CONCATENATE("FY ",RIGHT(CA$3,4)),$DT$3:$EK$3,0)))</f>
        <v>9.4054692885985353E-3</v>
      </c>
      <c r="CB683" s="127" cm="1">
        <f t="array" aca="1" ref="CB683" ca="1">IF($I$9=1,CB685,INDEX($DT685:$EK685,,MATCH(CONCATENATE("FY ",RIGHT(CB$3,4)),$DT$3:$EK$3,0)))</f>
        <v>9.4054692885985353E-3</v>
      </c>
      <c r="CC683" s="128" cm="1">
        <f t="array" aca="1" ref="CC683" ca="1">IF($I$9=1,CC685,INDEX($DT685:$EK685,,MATCH(CONCATENATE("FY ",RIGHT(CC$3,4)),$DT$3:$EK$3,0)))</f>
        <v>9.4054692885985353E-3</v>
      </c>
      <c r="CD683" s="126" cm="1">
        <f t="array" aca="1" ref="CD683" ca="1">IF($I$9=1,CD685,INDEX($DT685:$EK685,,MATCH(CONCATENATE("FY ",RIGHT(CD$3,4)),$DT$3:$EK$3,0)))</f>
        <v>9.4054692885985353E-3</v>
      </c>
      <c r="CE683" s="127" cm="1">
        <f t="array" aca="1" ref="CE683" ca="1">IF($I$9=1,CE685,INDEX($DT685:$EK685,,MATCH(CONCATENATE("FY ",RIGHT(CE$3,4)),$DT$3:$EK$3,0)))</f>
        <v>9.4054692885985353E-3</v>
      </c>
      <c r="CF683" s="127" cm="1">
        <f t="array" aca="1" ref="CF683" ca="1">IF($I$9=1,CF685,INDEX($DT685:$EK685,,MATCH(CONCATENATE("FY ",RIGHT(CF$3,4)),$DT$3:$EK$3,0)))</f>
        <v>9.4054692885985353E-3</v>
      </c>
      <c r="CG683" s="128" cm="1">
        <f t="array" aca="1" ref="CG683" ca="1">IF($I$9=1,CG685,INDEX($DT685:$EK685,,MATCH(CONCATENATE("FY ",RIGHT(CG$3,4)),$DT$3:$EK$3,0)))</f>
        <v>9.4054692885985353E-3</v>
      </c>
      <c r="CH683" s="126" cm="1">
        <f t="array" aca="1" ref="CH683" ca="1">IF($I$9=1,CH685,INDEX($DT685:$EK685,,MATCH(CONCATENATE("FY ",RIGHT(CH$3,4)),$DT$3:$EK$3,0)))</f>
        <v>9.4054692885985353E-3</v>
      </c>
      <c r="CI683" s="127" cm="1">
        <f t="array" aca="1" ref="CI683" ca="1">IF($I$9=1,CI685,INDEX($DT685:$EK685,,MATCH(CONCATENATE("FY ",RIGHT(CI$3,4)),$DT$3:$EK$3,0)))</f>
        <v>9.4054692885985353E-3</v>
      </c>
      <c r="CJ683" s="127" cm="1">
        <f t="array" aca="1" ref="CJ683" ca="1">IF($I$9=1,CJ685,INDEX($DT685:$EK685,,MATCH(CONCATENATE("FY ",RIGHT(CJ$3,4)),$DT$3:$EK$3,0)))</f>
        <v>9.4054692885985353E-3</v>
      </c>
      <c r="CK683" s="128" cm="1">
        <f t="array" aca="1" ref="CK683" ca="1">IF($I$9=1,CK685,INDEX($DT685:$EK685,,MATCH(CONCATENATE("FY ",RIGHT(CK$3,4)),$DT$3:$EK$3,0)))</f>
        <v>9.4054692885985353E-3</v>
      </c>
      <c r="CL683" s="126" cm="1">
        <f t="array" aca="1" ref="CL683" ca="1">IF($I$9=1,CL685,INDEX($DT685:$EK685,,MATCH(CONCATENATE("FY ",RIGHT(CL$3,4)),$DT$3:$EK$3,0)))</f>
        <v>9.4054692885985353E-3</v>
      </c>
      <c r="CM683" s="127" cm="1">
        <f t="array" aca="1" ref="CM683" ca="1">IF($I$9=1,CM685,INDEX($DT685:$EK685,,MATCH(CONCATENATE("FY ",RIGHT(CM$3,4)),$DT$3:$EK$3,0)))</f>
        <v>9.4054692885985353E-3</v>
      </c>
      <c r="CN683" s="127" cm="1">
        <f t="array" aca="1" ref="CN683" ca="1">IF($I$9=1,CN685,INDEX($DT685:$EK685,,MATCH(CONCATENATE("FY ",RIGHT(CN$3,4)),$DT$3:$EK$3,0)))</f>
        <v>9.4054692885985353E-3</v>
      </c>
      <c r="CO683" s="128" cm="1">
        <f t="array" aca="1" ref="CO683" ca="1">IF($I$9=1,CO685,INDEX($DT685:$EK685,,MATCH(CONCATENATE("FY ",RIGHT(CO$3,4)),$DT$3:$EK$3,0)))</f>
        <v>9.4054692885985353E-3</v>
      </c>
      <c r="CP683" s="126" cm="1">
        <f t="array" aca="1" ref="CP683" ca="1">IF($I$9=1,CP685,INDEX($DT685:$EK685,,MATCH(CONCATENATE("FY ",RIGHT(CP$3,4)),$DT$3:$EK$3,0)))</f>
        <v>9.4054692885985353E-3</v>
      </c>
      <c r="CQ683" s="127" cm="1">
        <f t="array" aca="1" ref="CQ683" ca="1">IF($I$9=1,CQ685,INDEX($DT685:$EK685,,MATCH(CONCATENATE("FY ",RIGHT(CQ$3,4)),$DT$3:$EK$3,0)))</f>
        <v>9.4054692885985353E-3</v>
      </c>
      <c r="CR683" s="127" cm="1">
        <f t="array" aca="1" ref="CR683" ca="1">IF($I$9=1,CR685,INDEX($DT685:$EK685,,MATCH(CONCATENATE("FY ",RIGHT(CR$3,4)),$DT$3:$EK$3,0)))</f>
        <v>9.4054692885985353E-3</v>
      </c>
      <c r="CS683" s="128" cm="1">
        <f t="array" aca="1" ref="CS683" ca="1">IF($I$9=1,CS685,INDEX($DT685:$EK685,,MATCH(CONCATENATE("FY ",RIGHT(CS$3,4)),$DT$3:$EK$3,0)))</f>
        <v>9.4054692885985353E-3</v>
      </c>
      <c r="CT683" s="126" cm="1">
        <f t="array" aca="1" ref="CT683" ca="1">IF($I$9=1,CT685,INDEX($DT685:$EK685,,MATCH(CONCATENATE("FY ",RIGHT(CT$3,4)),$DT$3:$EK$3,0)))</f>
        <v>9.4054692885985353E-3</v>
      </c>
      <c r="CU683" s="127" cm="1">
        <f t="array" aca="1" ref="CU683" ca="1">IF($I$9=1,CU685,INDEX($DT685:$EK685,,MATCH(CONCATENATE("FY ",RIGHT(CU$3,4)),$DT$3:$EK$3,0)))</f>
        <v>9.4054692885985353E-3</v>
      </c>
      <c r="CV683" s="127" cm="1">
        <f t="array" aca="1" ref="CV683" ca="1">IF($I$9=1,CV685,INDEX($DT685:$EK685,,MATCH(CONCATENATE("FY ",RIGHT(CV$3,4)),$DT$3:$EK$3,0)))</f>
        <v>9.4054692885985353E-3</v>
      </c>
      <c r="CW683" s="128" cm="1">
        <f t="array" aca="1" ref="CW683" ca="1">IF($I$9=1,CW685,INDEX($DT685:$EK685,,MATCH(CONCATENATE("FY ",RIGHT(CW$3,4)),$DT$3:$EK$3,0)))</f>
        <v>9.4054692885985353E-3</v>
      </c>
      <c r="CX683" s="126" cm="1">
        <f t="array" aca="1" ref="CX683" ca="1">IF($I$9=1,CX685,INDEX($DT685:$EK685,,MATCH(CONCATENATE("FY ",RIGHT(CX$3,4)),$DT$3:$EK$3,0)))</f>
        <v>9.4054692885985353E-3</v>
      </c>
      <c r="CY683" s="127" cm="1">
        <f t="array" aca="1" ref="CY683" ca="1">IF($I$9=1,CY685,INDEX($DT685:$EK685,,MATCH(CONCATENATE("FY ",RIGHT(CY$3,4)),$DT$3:$EK$3,0)))</f>
        <v>9.4054692885985353E-3</v>
      </c>
      <c r="CZ683" s="127" cm="1">
        <f t="array" aca="1" ref="CZ683" ca="1">IF($I$9=1,CZ685,INDEX($DT685:$EK685,,MATCH(CONCATENATE("FY ",RIGHT(CZ$3,4)),$DT$3:$EK$3,0)))</f>
        <v>9.4054692885985353E-3</v>
      </c>
      <c r="DA683" s="128" cm="1">
        <f t="array" aca="1" ref="DA683" ca="1">IF($I$9=1,DA685,INDEX($DT685:$EK685,,MATCH(CONCATENATE("FY ",RIGHT(DA$3,4)),$DT$3:$EK$3,0)))</f>
        <v>9.4054692885985353E-3</v>
      </c>
      <c r="DB683" s="126" cm="1">
        <f t="array" aca="1" ref="DB683" ca="1">IF($I$9=1,DB685,INDEX($DT685:$EK685,,MATCH(CONCATENATE("FY ",RIGHT(DB$3,4)),$DT$3:$EK$3,0)))</f>
        <v>9.4054692885985353E-3</v>
      </c>
      <c r="DC683" s="127" cm="1">
        <f t="array" aca="1" ref="DC683" ca="1">IF($I$9=1,DC685,INDEX($DT685:$EK685,,MATCH(CONCATENATE("FY ",RIGHT(DC$3,4)),$DT$3:$EK$3,0)))</f>
        <v>9.4054692885985353E-3</v>
      </c>
      <c r="DD683" s="127" cm="1">
        <f t="array" aca="1" ref="DD683" ca="1">IF($I$9=1,DD685,INDEX($DT685:$EK685,,MATCH(CONCATENATE("FY ",RIGHT(DD$3,4)),$DT$3:$EK$3,0)))</f>
        <v>9.4054692885985353E-3</v>
      </c>
      <c r="DE683" s="128" cm="1">
        <f t="array" aca="1" ref="DE683" ca="1">IF($I$9=1,DE685,INDEX($DT685:$EK685,,MATCH(CONCATENATE("FY ",RIGHT(DE$3,4)),$DT$3:$EK$3,0)))</f>
        <v>9.4054692885985353E-3</v>
      </c>
      <c r="DF683" s="126" cm="1">
        <f t="array" aca="1" ref="DF683" ca="1">IF($I$9=1,DF685,INDEX($DT685:$EK685,,MATCH(CONCATENATE("FY ",RIGHT(DF$3,4)),$DT$3:$EK$3,0)))</f>
        <v>9.4054692885985353E-3</v>
      </c>
      <c r="DG683" s="127" cm="1">
        <f t="array" aca="1" ref="DG683" ca="1">IF($I$9=1,DG685,INDEX($DT685:$EK685,,MATCH(CONCATENATE("FY ",RIGHT(DG$3,4)),$DT$3:$EK$3,0)))</f>
        <v>9.4054692885985353E-3</v>
      </c>
      <c r="DH683" s="127" cm="1">
        <f t="array" aca="1" ref="DH683" ca="1">IF($I$9=1,DH685,INDEX($DT685:$EK685,,MATCH(CONCATENATE("FY ",RIGHT(DH$3,4)),$DT$3:$EK$3,0)))</f>
        <v>9.4054692885985353E-3</v>
      </c>
      <c r="DI683" s="128" cm="1">
        <f t="array" aca="1" ref="DI683" ca="1">IF($I$9=1,DI685,INDEX($DT685:$EK685,,MATCH(CONCATENATE("FY ",RIGHT(DI$3,4)),$DT$3:$EK$3,0)))</f>
        <v>9.4054692885985353E-3</v>
      </c>
    </row>
    <row r="684" spans="1:141" outlineLevel="2" x14ac:dyDescent="0.25">
      <c r="A684" s="90"/>
      <c r="B684" s="90"/>
      <c r="C684" s="90"/>
      <c r="D684" s="90"/>
      <c r="F684" s="100"/>
      <c r="I684" s="101"/>
      <c r="J684" s="100"/>
      <c r="M684" s="101"/>
      <c r="N684" s="100"/>
      <c r="Q684" s="101"/>
      <c r="R684" s="100"/>
      <c r="U684" s="101"/>
      <c r="V684" s="100"/>
      <c r="Y684" s="101"/>
      <c r="Z684" s="100"/>
      <c r="AC684" s="101"/>
      <c r="AD684" s="100"/>
      <c r="AG684" s="101"/>
      <c r="AH684" s="100"/>
      <c r="AK684" s="101"/>
      <c r="AL684" s="100"/>
      <c r="AO684" s="101"/>
      <c r="AP684" s="100"/>
      <c r="AS684" s="101"/>
      <c r="AT684" s="100"/>
      <c r="AW684" s="101"/>
      <c r="AX684" s="100"/>
      <c r="BA684" s="101"/>
      <c r="BB684" s="100"/>
      <c r="BE684" s="101"/>
      <c r="BF684" s="100"/>
      <c r="BI684" s="101"/>
      <c r="BJ684" s="100"/>
      <c r="BM684" s="101"/>
      <c r="BN684" s="100"/>
      <c r="BQ684" s="101"/>
      <c r="BR684" s="100"/>
      <c r="BU684" s="101"/>
      <c r="BV684" s="100"/>
      <c r="BY684" s="101"/>
      <c r="BZ684" s="100"/>
      <c r="CC684" s="101"/>
      <c r="CD684" s="100"/>
      <c r="CG684" s="101"/>
      <c r="CH684" s="100"/>
      <c r="CK684" s="101"/>
      <c r="CL684" s="100"/>
      <c r="CO684" s="101"/>
      <c r="CP684" s="100"/>
      <c r="CS684" s="101"/>
      <c r="CT684" s="100"/>
      <c r="CW684" s="101"/>
      <c r="CX684" s="100"/>
      <c r="DA684" s="101"/>
      <c r="DB684" s="100"/>
      <c r="DE684" s="101"/>
      <c r="DF684" s="100"/>
      <c r="DI684" s="101"/>
    </row>
    <row r="685" spans="1:141" outlineLevel="2" x14ac:dyDescent="0.25">
      <c r="A685" s="90"/>
      <c r="B685" s="90"/>
      <c r="C685" s="90"/>
      <c r="D685" s="90"/>
      <c r="E685" t="str">
        <f>CONCATENATE(E681," scenario: ",$J$8)</f>
        <v>% revenue (annualized) scenario: Default</v>
      </c>
      <c r="F685" s="100"/>
      <c r="I685" s="101"/>
      <c r="J685" s="100"/>
      <c r="M685" s="101"/>
      <c r="N685" s="100"/>
      <c r="Q685" s="101"/>
      <c r="R685" s="100"/>
      <c r="U685" s="101"/>
      <c r="V685" s="100"/>
      <c r="Y685" s="101"/>
      <c r="Z685" s="100"/>
      <c r="AC685" s="101"/>
      <c r="AD685" s="100"/>
      <c r="AG685" s="101"/>
      <c r="AH685" s="100"/>
      <c r="AK685" s="101"/>
      <c r="AL685" s="100"/>
      <c r="AO685" s="101"/>
      <c r="AP685" s="102">
        <f t="shared" ref="AP685:BU685" si="977">CHOOSE($I$8,AP686,AP687,AP688,AP689,AP690)</f>
        <v>0</v>
      </c>
      <c r="AQ685" s="103">
        <f t="shared" si="977"/>
        <v>0</v>
      </c>
      <c r="AR685" s="103">
        <f t="shared" si="977"/>
        <v>0</v>
      </c>
      <c r="AS685" s="104">
        <f t="shared" si="977"/>
        <v>0</v>
      </c>
      <c r="AT685" s="102">
        <f t="shared" si="977"/>
        <v>0</v>
      </c>
      <c r="AU685" s="103">
        <f t="shared" si="977"/>
        <v>0</v>
      </c>
      <c r="AV685" s="103">
        <f t="shared" si="977"/>
        <v>0</v>
      </c>
      <c r="AW685" s="104">
        <f t="shared" si="977"/>
        <v>0</v>
      </c>
      <c r="AX685" s="102">
        <f t="shared" si="977"/>
        <v>0</v>
      </c>
      <c r="AY685" s="103">
        <f t="shared" si="977"/>
        <v>0</v>
      </c>
      <c r="AZ685" s="103">
        <f t="shared" si="977"/>
        <v>0</v>
      </c>
      <c r="BA685" s="104">
        <f t="shared" si="977"/>
        <v>0</v>
      </c>
      <c r="BB685" s="102">
        <f t="shared" si="977"/>
        <v>0</v>
      </c>
      <c r="BC685" s="103">
        <f t="shared" si="977"/>
        <v>0</v>
      </c>
      <c r="BD685" s="103">
        <f t="shared" si="977"/>
        <v>0</v>
      </c>
      <c r="BE685" s="104">
        <f t="shared" si="977"/>
        <v>0</v>
      </c>
      <c r="BF685" s="102">
        <f t="shared" si="977"/>
        <v>0</v>
      </c>
      <c r="BG685" s="103">
        <f t="shared" si="977"/>
        <v>0</v>
      </c>
      <c r="BH685" s="103">
        <f t="shared" si="977"/>
        <v>0</v>
      </c>
      <c r="BI685" s="104">
        <f t="shared" si="977"/>
        <v>0</v>
      </c>
      <c r="BJ685" s="102">
        <f t="shared" si="977"/>
        <v>0</v>
      </c>
      <c r="BK685" s="103">
        <f t="shared" si="977"/>
        <v>0</v>
      </c>
      <c r="BL685" s="103">
        <f t="shared" si="977"/>
        <v>0</v>
      </c>
      <c r="BM685" s="104">
        <f t="shared" si="977"/>
        <v>0</v>
      </c>
      <c r="BN685" s="102">
        <f t="shared" si="977"/>
        <v>0</v>
      </c>
      <c r="BO685" s="103">
        <f t="shared" si="977"/>
        <v>0</v>
      </c>
      <c r="BP685" s="103">
        <f t="shared" si="977"/>
        <v>0</v>
      </c>
      <c r="BQ685" s="104">
        <f t="shared" si="977"/>
        <v>0</v>
      </c>
      <c r="BR685" s="102">
        <f t="shared" si="977"/>
        <v>0</v>
      </c>
      <c r="BS685" s="103">
        <f t="shared" si="977"/>
        <v>0</v>
      </c>
      <c r="BT685" s="103">
        <f t="shared" si="977"/>
        <v>0</v>
      </c>
      <c r="BU685" s="104">
        <f t="shared" si="977"/>
        <v>0</v>
      </c>
      <c r="BV685" s="102">
        <f t="shared" ref="BV685:DA685" si="978">CHOOSE($I$8,BV686,BV687,BV688,BV689,BV690)</f>
        <v>0</v>
      </c>
      <c r="BW685" s="103">
        <f t="shared" si="978"/>
        <v>0</v>
      </c>
      <c r="BX685" s="103">
        <f t="shared" si="978"/>
        <v>0</v>
      </c>
      <c r="BY685" s="104">
        <f t="shared" si="978"/>
        <v>0</v>
      </c>
      <c r="BZ685" s="102">
        <f t="shared" si="978"/>
        <v>0</v>
      </c>
      <c r="CA685" s="103">
        <f t="shared" si="978"/>
        <v>0</v>
      </c>
      <c r="CB685" s="103">
        <f t="shared" si="978"/>
        <v>0</v>
      </c>
      <c r="CC685" s="104">
        <f t="shared" si="978"/>
        <v>0</v>
      </c>
      <c r="CD685" s="102">
        <f t="shared" si="978"/>
        <v>0</v>
      </c>
      <c r="CE685" s="103">
        <f t="shared" si="978"/>
        <v>0</v>
      </c>
      <c r="CF685" s="103">
        <f t="shared" si="978"/>
        <v>0</v>
      </c>
      <c r="CG685" s="104">
        <f t="shared" si="978"/>
        <v>0</v>
      </c>
      <c r="CH685" s="102">
        <f t="shared" si="978"/>
        <v>0</v>
      </c>
      <c r="CI685" s="103">
        <f t="shared" si="978"/>
        <v>0</v>
      </c>
      <c r="CJ685" s="103">
        <f t="shared" si="978"/>
        <v>0</v>
      </c>
      <c r="CK685" s="104">
        <f t="shared" si="978"/>
        <v>0</v>
      </c>
      <c r="CL685" s="102">
        <f t="shared" si="978"/>
        <v>0</v>
      </c>
      <c r="CM685" s="103">
        <f t="shared" si="978"/>
        <v>0</v>
      </c>
      <c r="CN685" s="103">
        <f t="shared" si="978"/>
        <v>0</v>
      </c>
      <c r="CO685" s="104">
        <f t="shared" si="978"/>
        <v>0</v>
      </c>
      <c r="CP685" s="102">
        <f t="shared" si="978"/>
        <v>0</v>
      </c>
      <c r="CQ685" s="103">
        <f t="shared" si="978"/>
        <v>0</v>
      </c>
      <c r="CR685" s="103">
        <f t="shared" si="978"/>
        <v>0</v>
      </c>
      <c r="CS685" s="104">
        <f t="shared" si="978"/>
        <v>0</v>
      </c>
      <c r="CT685" s="102">
        <f t="shared" si="978"/>
        <v>0</v>
      </c>
      <c r="CU685" s="103">
        <f t="shared" si="978"/>
        <v>0</v>
      </c>
      <c r="CV685" s="103">
        <f t="shared" si="978"/>
        <v>0</v>
      </c>
      <c r="CW685" s="104">
        <f t="shared" si="978"/>
        <v>0</v>
      </c>
      <c r="CX685" s="102">
        <f t="shared" si="978"/>
        <v>0</v>
      </c>
      <c r="CY685" s="103">
        <f t="shared" si="978"/>
        <v>0</v>
      </c>
      <c r="CZ685" s="103">
        <f t="shared" si="978"/>
        <v>0</v>
      </c>
      <c r="DA685" s="104">
        <f t="shared" si="978"/>
        <v>0</v>
      </c>
      <c r="DB685" s="102">
        <f t="shared" ref="DB685:DI685" si="979">CHOOSE($I$8,DB686,DB687,DB688,DB689,DB690)</f>
        <v>0</v>
      </c>
      <c r="DC685" s="103">
        <f t="shared" si="979"/>
        <v>0</v>
      </c>
      <c r="DD685" s="103">
        <f t="shared" si="979"/>
        <v>0</v>
      </c>
      <c r="DE685" s="104">
        <f t="shared" si="979"/>
        <v>0</v>
      </c>
      <c r="DF685" s="102">
        <f t="shared" si="979"/>
        <v>0</v>
      </c>
      <c r="DG685" s="103">
        <f t="shared" si="979"/>
        <v>0</v>
      </c>
      <c r="DH685" s="103">
        <f t="shared" si="979"/>
        <v>0</v>
      </c>
      <c r="DI685" s="104">
        <f t="shared" si="979"/>
        <v>0</v>
      </c>
      <c r="DT685" s="103">
        <f t="shared" ref="DT685:EK685" si="980">CHOOSE($I$8,DT686,DT687,DT688,DT689,DT690)</f>
        <v>0</v>
      </c>
      <c r="DU685" s="103">
        <f t="shared" ca="1" si="980"/>
        <v>9.4054692885985353E-3</v>
      </c>
      <c r="DV685" s="103">
        <f t="shared" ca="1" si="980"/>
        <v>9.4054692885985353E-3</v>
      </c>
      <c r="DW685" s="103">
        <f t="shared" ca="1" si="980"/>
        <v>9.4054692885985353E-3</v>
      </c>
      <c r="DX685" s="103">
        <f t="shared" ca="1" si="980"/>
        <v>9.4054692885985353E-3</v>
      </c>
      <c r="DY685" s="103">
        <f t="shared" ca="1" si="980"/>
        <v>9.4054692885985353E-3</v>
      </c>
      <c r="DZ685" s="103">
        <f t="shared" ca="1" si="980"/>
        <v>9.4054692885985353E-3</v>
      </c>
      <c r="EA685" s="103">
        <f t="shared" ca="1" si="980"/>
        <v>9.4054692885985353E-3</v>
      </c>
      <c r="EB685" s="103">
        <f t="shared" ca="1" si="980"/>
        <v>9.4054692885985353E-3</v>
      </c>
      <c r="EC685" s="103">
        <f t="shared" ca="1" si="980"/>
        <v>9.4054692885985353E-3</v>
      </c>
      <c r="ED685" s="103">
        <f t="shared" ca="1" si="980"/>
        <v>9.4054692885985353E-3</v>
      </c>
      <c r="EE685" s="103">
        <f t="shared" ca="1" si="980"/>
        <v>9.4054692885985353E-3</v>
      </c>
      <c r="EF685" s="103">
        <f t="shared" ca="1" si="980"/>
        <v>9.4054692885985353E-3</v>
      </c>
      <c r="EG685" s="103">
        <f t="shared" ca="1" si="980"/>
        <v>9.4054692885985353E-3</v>
      </c>
      <c r="EH685" s="103">
        <f t="shared" ca="1" si="980"/>
        <v>9.4054692885985353E-3</v>
      </c>
      <c r="EI685" s="103">
        <f t="shared" ca="1" si="980"/>
        <v>9.4054692885985353E-3</v>
      </c>
      <c r="EJ685" s="103">
        <f t="shared" ca="1" si="980"/>
        <v>9.4054692885985353E-3</v>
      </c>
      <c r="EK685" s="103">
        <f t="shared" ca="1" si="980"/>
        <v>9.4054692885985353E-3</v>
      </c>
    </row>
    <row r="686" spans="1:141" outlineLevel="2" x14ac:dyDescent="0.25">
      <c r="A686" s="90"/>
      <c r="B686" s="90"/>
      <c r="C686" s="90"/>
      <c r="D686" s="90"/>
      <c r="E686" t="str">
        <f>CONCATENATE("- ", $N$6,":")</f>
        <v>- Base:</v>
      </c>
      <c r="F686" s="100"/>
      <c r="I686" s="101"/>
      <c r="J686" s="100"/>
      <c r="M686" s="101"/>
      <c r="N686" s="100"/>
      <c r="Q686" s="101"/>
      <c r="R686" s="100"/>
      <c r="U686" s="101"/>
      <c r="V686" s="100"/>
      <c r="Y686" s="101"/>
      <c r="Z686" s="100"/>
      <c r="AC686" s="101"/>
      <c r="AD686" s="100"/>
      <c r="AG686" s="101"/>
      <c r="AH686" s="100"/>
      <c r="AK686" s="101"/>
      <c r="AL686" s="100"/>
      <c r="AO686" s="101"/>
      <c r="AP686" s="123">
        <v>0</v>
      </c>
      <c r="AQ686" s="124">
        <v>0</v>
      </c>
      <c r="AR686" s="124">
        <v>0</v>
      </c>
      <c r="AS686" s="125">
        <v>0</v>
      </c>
      <c r="AT686" s="123">
        <v>0</v>
      </c>
      <c r="AU686" s="124">
        <v>0</v>
      </c>
      <c r="AV686" s="124">
        <v>0</v>
      </c>
      <c r="AW686" s="125">
        <v>0</v>
      </c>
      <c r="AX686" s="123">
        <v>0</v>
      </c>
      <c r="AY686" s="124">
        <v>0</v>
      </c>
      <c r="AZ686" s="124">
        <v>0</v>
      </c>
      <c r="BA686" s="125">
        <v>0</v>
      </c>
      <c r="BB686" s="123">
        <v>0</v>
      </c>
      <c r="BC686" s="124">
        <v>0</v>
      </c>
      <c r="BD686" s="124">
        <v>0</v>
      </c>
      <c r="BE686" s="125">
        <v>0</v>
      </c>
      <c r="BF686" s="123">
        <v>0</v>
      </c>
      <c r="BG686" s="124">
        <v>0</v>
      </c>
      <c r="BH686" s="124">
        <v>0</v>
      </c>
      <c r="BI686" s="125">
        <v>0</v>
      </c>
      <c r="BJ686" s="123">
        <v>0</v>
      </c>
      <c r="BK686" s="124">
        <v>0</v>
      </c>
      <c r="BL686" s="124">
        <v>0</v>
      </c>
      <c r="BM686" s="125">
        <v>0</v>
      </c>
      <c r="BN686" s="123">
        <v>0</v>
      </c>
      <c r="BO686" s="124">
        <v>0</v>
      </c>
      <c r="BP686" s="124">
        <v>0</v>
      </c>
      <c r="BQ686" s="125">
        <v>0</v>
      </c>
      <c r="BR686" s="123">
        <v>0</v>
      </c>
      <c r="BS686" s="124">
        <v>0</v>
      </c>
      <c r="BT686" s="124">
        <v>0</v>
      </c>
      <c r="BU686" s="125">
        <v>0</v>
      </c>
      <c r="BV686" s="123">
        <v>0</v>
      </c>
      <c r="BW686" s="124">
        <v>0</v>
      </c>
      <c r="BX686" s="124">
        <v>0</v>
      </c>
      <c r="BY686" s="125">
        <v>0</v>
      </c>
      <c r="BZ686" s="123">
        <v>0</v>
      </c>
      <c r="CA686" s="124">
        <v>0</v>
      </c>
      <c r="CB686" s="124">
        <v>0</v>
      </c>
      <c r="CC686" s="125">
        <v>0</v>
      </c>
      <c r="CD686" s="123">
        <v>0</v>
      </c>
      <c r="CE686" s="124">
        <v>0</v>
      </c>
      <c r="CF686" s="124">
        <v>0</v>
      </c>
      <c r="CG686" s="125">
        <v>0</v>
      </c>
      <c r="CH686" s="123">
        <v>0</v>
      </c>
      <c r="CI686" s="124">
        <v>0</v>
      </c>
      <c r="CJ686" s="124">
        <v>0</v>
      </c>
      <c r="CK686" s="125">
        <v>0</v>
      </c>
      <c r="CL686" s="123">
        <v>0</v>
      </c>
      <c r="CM686" s="124">
        <v>0</v>
      </c>
      <c r="CN686" s="124">
        <v>0</v>
      </c>
      <c r="CO686" s="125">
        <v>0</v>
      </c>
      <c r="CP686" s="123">
        <v>0</v>
      </c>
      <c r="CQ686" s="124">
        <v>0</v>
      </c>
      <c r="CR686" s="124">
        <v>0</v>
      </c>
      <c r="CS686" s="125">
        <v>0</v>
      </c>
      <c r="CT686" s="123">
        <v>0</v>
      </c>
      <c r="CU686" s="124">
        <v>0</v>
      </c>
      <c r="CV686" s="124">
        <v>0</v>
      </c>
      <c r="CW686" s="125">
        <v>0</v>
      </c>
      <c r="CX686" s="123">
        <v>0</v>
      </c>
      <c r="CY686" s="124">
        <v>0</v>
      </c>
      <c r="CZ686" s="124">
        <v>0</v>
      </c>
      <c r="DA686" s="125">
        <v>0</v>
      </c>
      <c r="DB686" s="123">
        <v>0</v>
      </c>
      <c r="DC686" s="124">
        <v>0</v>
      </c>
      <c r="DD686" s="124">
        <v>0</v>
      </c>
      <c r="DE686" s="125">
        <v>0</v>
      </c>
      <c r="DF686" s="123">
        <v>0</v>
      </c>
      <c r="DG686" s="124">
        <v>0</v>
      </c>
      <c r="DH686" s="124">
        <v>0</v>
      </c>
      <c r="DI686" s="125">
        <v>0</v>
      </c>
      <c r="DT686" s="124">
        <v>0</v>
      </c>
      <c r="DU686" s="124">
        <v>0</v>
      </c>
      <c r="DV686" s="124">
        <v>0</v>
      </c>
      <c r="DW686" s="124">
        <v>0</v>
      </c>
      <c r="DX686" s="124">
        <v>0</v>
      </c>
      <c r="DY686" s="124">
        <v>0</v>
      </c>
      <c r="DZ686" s="124">
        <v>0</v>
      </c>
      <c r="EA686" s="124">
        <v>0</v>
      </c>
      <c r="EB686" s="124">
        <v>0</v>
      </c>
      <c r="EC686" s="124">
        <v>0</v>
      </c>
      <c r="ED686" s="124">
        <v>0</v>
      </c>
      <c r="EE686" s="124">
        <v>0</v>
      </c>
      <c r="EF686" s="124">
        <v>0</v>
      </c>
      <c r="EG686" s="124">
        <v>0</v>
      </c>
      <c r="EH686" s="124">
        <v>0</v>
      </c>
      <c r="EI686" s="124">
        <v>0</v>
      </c>
      <c r="EJ686" s="124">
        <v>0</v>
      </c>
      <c r="EK686" s="124">
        <v>0</v>
      </c>
    </row>
    <row r="687" spans="1:141" outlineLevel="2" x14ac:dyDescent="0.25">
      <c r="A687" s="90"/>
      <c r="B687" s="90"/>
      <c r="C687" s="90"/>
      <c r="D687" s="90"/>
      <c r="E687" t="str">
        <f>CONCATENATE("- ", $N$7,":")</f>
        <v>- Upside:</v>
      </c>
      <c r="F687" s="100"/>
      <c r="I687" s="101"/>
      <c r="J687" s="100"/>
      <c r="M687" s="101"/>
      <c r="N687" s="100"/>
      <c r="Q687" s="101"/>
      <c r="R687" s="100"/>
      <c r="U687" s="101"/>
      <c r="V687" s="100"/>
      <c r="Y687" s="101"/>
      <c r="Z687" s="100"/>
      <c r="AC687" s="101"/>
      <c r="AD687" s="100"/>
      <c r="AG687" s="101"/>
      <c r="AH687" s="100"/>
      <c r="AK687" s="101"/>
      <c r="AL687" s="100"/>
      <c r="AO687" s="101"/>
      <c r="AP687" s="123">
        <v>0</v>
      </c>
      <c r="AQ687" s="124">
        <v>0</v>
      </c>
      <c r="AR687" s="124">
        <v>0</v>
      </c>
      <c r="AS687" s="125">
        <v>0</v>
      </c>
      <c r="AT687" s="123">
        <v>0</v>
      </c>
      <c r="AU687" s="124">
        <v>0</v>
      </c>
      <c r="AV687" s="124">
        <v>0</v>
      </c>
      <c r="AW687" s="125">
        <v>0</v>
      </c>
      <c r="AX687" s="123">
        <v>0</v>
      </c>
      <c r="AY687" s="124">
        <v>0</v>
      </c>
      <c r="AZ687" s="124">
        <v>0</v>
      </c>
      <c r="BA687" s="125">
        <v>0</v>
      </c>
      <c r="BB687" s="123">
        <v>0</v>
      </c>
      <c r="BC687" s="124">
        <v>0</v>
      </c>
      <c r="BD687" s="124">
        <v>0</v>
      </c>
      <c r="BE687" s="125">
        <v>0</v>
      </c>
      <c r="BF687" s="123">
        <v>0</v>
      </c>
      <c r="BG687" s="124">
        <v>0</v>
      </c>
      <c r="BH687" s="124">
        <v>0</v>
      </c>
      <c r="BI687" s="125">
        <v>0</v>
      </c>
      <c r="BJ687" s="123">
        <v>0</v>
      </c>
      <c r="BK687" s="124">
        <v>0</v>
      </c>
      <c r="BL687" s="124">
        <v>0</v>
      </c>
      <c r="BM687" s="125">
        <v>0</v>
      </c>
      <c r="BN687" s="123">
        <v>0</v>
      </c>
      <c r="BO687" s="124">
        <v>0</v>
      </c>
      <c r="BP687" s="124">
        <v>0</v>
      </c>
      <c r="BQ687" s="125">
        <v>0</v>
      </c>
      <c r="BR687" s="123">
        <v>0</v>
      </c>
      <c r="BS687" s="124">
        <v>0</v>
      </c>
      <c r="BT687" s="124">
        <v>0</v>
      </c>
      <c r="BU687" s="125">
        <v>0</v>
      </c>
      <c r="BV687" s="123">
        <v>0</v>
      </c>
      <c r="BW687" s="124">
        <v>0</v>
      </c>
      <c r="BX687" s="124">
        <v>0</v>
      </c>
      <c r="BY687" s="125">
        <v>0</v>
      </c>
      <c r="BZ687" s="123">
        <v>0</v>
      </c>
      <c r="CA687" s="124">
        <v>0</v>
      </c>
      <c r="CB687" s="124">
        <v>0</v>
      </c>
      <c r="CC687" s="125">
        <v>0</v>
      </c>
      <c r="CD687" s="123">
        <v>0</v>
      </c>
      <c r="CE687" s="124">
        <v>0</v>
      </c>
      <c r="CF687" s="124">
        <v>0</v>
      </c>
      <c r="CG687" s="125">
        <v>0</v>
      </c>
      <c r="CH687" s="123">
        <v>0</v>
      </c>
      <c r="CI687" s="124">
        <v>0</v>
      </c>
      <c r="CJ687" s="124">
        <v>0</v>
      </c>
      <c r="CK687" s="125">
        <v>0</v>
      </c>
      <c r="CL687" s="123">
        <v>0</v>
      </c>
      <c r="CM687" s="124">
        <v>0</v>
      </c>
      <c r="CN687" s="124">
        <v>0</v>
      </c>
      <c r="CO687" s="125">
        <v>0</v>
      </c>
      <c r="CP687" s="123">
        <v>0</v>
      </c>
      <c r="CQ687" s="124">
        <v>0</v>
      </c>
      <c r="CR687" s="124">
        <v>0</v>
      </c>
      <c r="CS687" s="125">
        <v>0</v>
      </c>
      <c r="CT687" s="123">
        <v>0</v>
      </c>
      <c r="CU687" s="124">
        <v>0</v>
      </c>
      <c r="CV687" s="124">
        <v>0</v>
      </c>
      <c r="CW687" s="125">
        <v>0</v>
      </c>
      <c r="CX687" s="123">
        <v>0</v>
      </c>
      <c r="CY687" s="124">
        <v>0</v>
      </c>
      <c r="CZ687" s="124">
        <v>0</v>
      </c>
      <c r="DA687" s="125">
        <v>0</v>
      </c>
      <c r="DB687" s="123">
        <v>0</v>
      </c>
      <c r="DC687" s="124">
        <v>0</v>
      </c>
      <c r="DD687" s="124">
        <v>0</v>
      </c>
      <c r="DE687" s="125">
        <v>0</v>
      </c>
      <c r="DF687" s="123">
        <v>0</v>
      </c>
      <c r="DG687" s="124">
        <v>0</v>
      </c>
      <c r="DH687" s="124">
        <v>0</v>
      </c>
      <c r="DI687" s="125">
        <v>0</v>
      </c>
      <c r="DT687" s="124">
        <v>0</v>
      </c>
      <c r="DU687" s="124">
        <v>0</v>
      </c>
      <c r="DV687" s="124">
        <v>0</v>
      </c>
      <c r="DW687" s="124">
        <v>0</v>
      </c>
      <c r="DX687" s="124">
        <v>0</v>
      </c>
      <c r="DY687" s="124">
        <v>0</v>
      </c>
      <c r="DZ687" s="124">
        <v>0</v>
      </c>
      <c r="EA687" s="124">
        <v>0</v>
      </c>
      <c r="EB687" s="124">
        <v>0</v>
      </c>
      <c r="EC687" s="124">
        <v>0</v>
      </c>
      <c r="ED687" s="124">
        <v>0</v>
      </c>
      <c r="EE687" s="124">
        <v>0</v>
      </c>
      <c r="EF687" s="124">
        <v>0</v>
      </c>
      <c r="EG687" s="124">
        <v>0</v>
      </c>
      <c r="EH687" s="124">
        <v>0</v>
      </c>
      <c r="EI687" s="124">
        <v>0</v>
      </c>
      <c r="EJ687" s="124">
        <v>0</v>
      </c>
      <c r="EK687" s="124">
        <v>0</v>
      </c>
    </row>
    <row r="688" spans="1:141" outlineLevel="2" x14ac:dyDescent="0.25">
      <c r="A688" s="90"/>
      <c r="B688" s="90"/>
      <c r="C688" s="90"/>
      <c r="D688" s="90"/>
      <c r="E688" t="str">
        <f>CONCATENATE("- ", $N$8,":")</f>
        <v>- Downside:</v>
      </c>
      <c r="F688" s="100"/>
      <c r="I688" s="101"/>
      <c r="J688" s="100"/>
      <c r="M688" s="101"/>
      <c r="N688" s="100"/>
      <c r="Q688" s="101"/>
      <c r="R688" s="100"/>
      <c r="U688" s="101"/>
      <c r="V688" s="100"/>
      <c r="Y688" s="101"/>
      <c r="Z688" s="100"/>
      <c r="AC688" s="101"/>
      <c r="AD688" s="100"/>
      <c r="AG688" s="101"/>
      <c r="AH688" s="100"/>
      <c r="AK688" s="101"/>
      <c r="AL688" s="100"/>
      <c r="AO688" s="101"/>
      <c r="AP688" s="123">
        <v>0</v>
      </c>
      <c r="AQ688" s="124">
        <v>0</v>
      </c>
      <c r="AR688" s="124">
        <v>0</v>
      </c>
      <c r="AS688" s="125">
        <v>0</v>
      </c>
      <c r="AT688" s="123">
        <v>0</v>
      </c>
      <c r="AU688" s="124">
        <v>0</v>
      </c>
      <c r="AV688" s="124">
        <v>0</v>
      </c>
      <c r="AW688" s="125">
        <v>0</v>
      </c>
      <c r="AX688" s="123">
        <v>0</v>
      </c>
      <c r="AY688" s="124">
        <v>0</v>
      </c>
      <c r="AZ688" s="124">
        <v>0</v>
      </c>
      <c r="BA688" s="125">
        <v>0</v>
      </c>
      <c r="BB688" s="123">
        <v>0</v>
      </c>
      <c r="BC688" s="124">
        <v>0</v>
      </c>
      <c r="BD688" s="124">
        <v>0</v>
      </c>
      <c r="BE688" s="125">
        <v>0</v>
      </c>
      <c r="BF688" s="123">
        <v>0</v>
      </c>
      <c r="BG688" s="124">
        <v>0</v>
      </c>
      <c r="BH688" s="124">
        <v>0</v>
      </c>
      <c r="BI688" s="125">
        <v>0</v>
      </c>
      <c r="BJ688" s="123">
        <v>0</v>
      </c>
      <c r="BK688" s="124">
        <v>0</v>
      </c>
      <c r="BL688" s="124">
        <v>0</v>
      </c>
      <c r="BM688" s="125">
        <v>0</v>
      </c>
      <c r="BN688" s="123">
        <v>0</v>
      </c>
      <c r="BO688" s="124">
        <v>0</v>
      </c>
      <c r="BP688" s="124">
        <v>0</v>
      </c>
      <c r="BQ688" s="125">
        <v>0</v>
      </c>
      <c r="BR688" s="123">
        <v>0</v>
      </c>
      <c r="BS688" s="124">
        <v>0</v>
      </c>
      <c r="BT688" s="124">
        <v>0</v>
      </c>
      <c r="BU688" s="125">
        <v>0</v>
      </c>
      <c r="BV688" s="123">
        <v>0</v>
      </c>
      <c r="BW688" s="124">
        <v>0</v>
      </c>
      <c r="BX688" s="124">
        <v>0</v>
      </c>
      <c r="BY688" s="125">
        <v>0</v>
      </c>
      <c r="BZ688" s="123">
        <v>0</v>
      </c>
      <c r="CA688" s="124">
        <v>0</v>
      </c>
      <c r="CB688" s="124">
        <v>0</v>
      </c>
      <c r="CC688" s="125">
        <v>0</v>
      </c>
      <c r="CD688" s="123">
        <v>0</v>
      </c>
      <c r="CE688" s="124">
        <v>0</v>
      </c>
      <c r="CF688" s="124">
        <v>0</v>
      </c>
      <c r="CG688" s="125">
        <v>0</v>
      </c>
      <c r="CH688" s="123">
        <v>0</v>
      </c>
      <c r="CI688" s="124">
        <v>0</v>
      </c>
      <c r="CJ688" s="124">
        <v>0</v>
      </c>
      <c r="CK688" s="125">
        <v>0</v>
      </c>
      <c r="CL688" s="123">
        <v>0</v>
      </c>
      <c r="CM688" s="124">
        <v>0</v>
      </c>
      <c r="CN688" s="124">
        <v>0</v>
      </c>
      <c r="CO688" s="125">
        <v>0</v>
      </c>
      <c r="CP688" s="123">
        <v>0</v>
      </c>
      <c r="CQ688" s="124">
        <v>0</v>
      </c>
      <c r="CR688" s="124">
        <v>0</v>
      </c>
      <c r="CS688" s="125">
        <v>0</v>
      </c>
      <c r="CT688" s="123">
        <v>0</v>
      </c>
      <c r="CU688" s="124">
        <v>0</v>
      </c>
      <c r="CV688" s="124">
        <v>0</v>
      </c>
      <c r="CW688" s="125">
        <v>0</v>
      </c>
      <c r="CX688" s="123">
        <v>0</v>
      </c>
      <c r="CY688" s="124">
        <v>0</v>
      </c>
      <c r="CZ688" s="124">
        <v>0</v>
      </c>
      <c r="DA688" s="125">
        <v>0</v>
      </c>
      <c r="DB688" s="123">
        <v>0</v>
      </c>
      <c r="DC688" s="124">
        <v>0</v>
      </c>
      <c r="DD688" s="124">
        <v>0</v>
      </c>
      <c r="DE688" s="125">
        <v>0</v>
      </c>
      <c r="DF688" s="123">
        <v>0</v>
      </c>
      <c r="DG688" s="124">
        <v>0</v>
      </c>
      <c r="DH688" s="124">
        <v>0</v>
      </c>
      <c r="DI688" s="125">
        <v>0</v>
      </c>
      <c r="DT688" s="124">
        <v>0</v>
      </c>
      <c r="DU688" s="124">
        <v>0</v>
      </c>
      <c r="DV688" s="124">
        <v>0</v>
      </c>
      <c r="DW688" s="124">
        <v>0</v>
      </c>
      <c r="DX688" s="124">
        <v>0</v>
      </c>
      <c r="DY688" s="124">
        <v>0</v>
      </c>
      <c r="DZ688" s="124">
        <v>0</v>
      </c>
      <c r="EA688" s="124">
        <v>0</v>
      </c>
      <c r="EB688" s="124">
        <v>0</v>
      </c>
      <c r="EC688" s="124">
        <v>0</v>
      </c>
      <c r="ED688" s="124">
        <v>0</v>
      </c>
      <c r="EE688" s="124">
        <v>0</v>
      </c>
      <c r="EF688" s="124">
        <v>0</v>
      </c>
      <c r="EG688" s="124">
        <v>0</v>
      </c>
      <c r="EH688" s="124">
        <v>0</v>
      </c>
      <c r="EI688" s="124">
        <v>0</v>
      </c>
      <c r="EJ688" s="124">
        <v>0</v>
      </c>
      <c r="EK688" s="124">
        <v>0</v>
      </c>
    </row>
    <row r="689" spans="1:141" outlineLevel="2" x14ac:dyDescent="0.25">
      <c r="A689" s="90"/>
      <c r="B689" s="90"/>
      <c r="C689" s="90"/>
      <c r="D689" s="90"/>
      <c r="E689" t="str">
        <f>CONCATENATE("- ", $N$9,":")</f>
        <v>- Management:</v>
      </c>
      <c r="F689" s="100"/>
      <c r="I689" s="101"/>
      <c r="J689" s="100"/>
      <c r="M689" s="101"/>
      <c r="N689" s="100"/>
      <c r="Q689" s="101"/>
      <c r="R689" s="100"/>
      <c r="U689" s="101"/>
      <c r="V689" s="100"/>
      <c r="Y689" s="101"/>
      <c r="Z689" s="100"/>
      <c r="AC689" s="101"/>
      <c r="AD689" s="100"/>
      <c r="AG689" s="101"/>
      <c r="AH689" s="100"/>
      <c r="AK689" s="101"/>
      <c r="AL689" s="100"/>
      <c r="AO689" s="101"/>
      <c r="AP689" s="123">
        <v>0</v>
      </c>
      <c r="AQ689" s="124">
        <v>0</v>
      </c>
      <c r="AR689" s="124">
        <v>0</v>
      </c>
      <c r="AS689" s="125">
        <v>0</v>
      </c>
      <c r="AT689" s="123">
        <v>0</v>
      </c>
      <c r="AU689" s="124">
        <v>0</v>
      </c>
      <c r="AV689" s="124">
        <v>0</v>
      </c>
      <c r="AW689" s="125">
        <v>0</v>
      </c>
      <c r="AX689" s="123">
        <v>0</v>
      </c>
      <c r="AY689" s="124">
        <v>0</v>
      </c>
      <c r="AZ689" s="124">
        <v>0</v>
      </c>
      <c r="BA689" s="125">
        <v>0</v>
      </c>
      <c r="BB689" s="123">
        <v>0</v>
      </c>
      <c r="BC689" s="124">
        <v>0</v>
      </c>
      <c r="BD689" s="124">
        <v>0</v>
      </c>
      <c r="BE689" s="125">
        <v>0</v>
      </c>
      <c r="BF689" s="123">
        <v>0</v>
      </c>
      <c r="BG689" s="124">
        <v>0</v>
      </c>
      <c r="BH689" s="124">
        <v>0</v>
      </c>
      <c r="BI689" s="125">
        <v>0</v>
      </c>
      <c r="BJ689" s="123">
        <v>0</v>
      </c>
      <c r="BK689" s="124">
        <v>0</v>
      </c>
      <c r="BL689" s="124">
        <v>0</v>
      </c>
      <c r="BM689" s="125">
        <v>0</v>
      </c>
      <c r="BN689" s="123">
        <v>0</v>
      </c>
      <c r="BO689" s="124">
        <v>0</v>
      </c>
      <c r="BP689" s="124">
        <v>0</v>
      </c>
      <c r="BQ689" s="125">
        <v>0</v>
      </c>
      <c r="BR689" s="123">
        <v>0</v>
      </c>
      <c r="BS689" s="124">
        <v>0</v>
      </c>
      <c r="BT689" s="124">
        <v>0</v>
      </c>
      <c r="BU689" s="125">
        <v>0</v>
      </c>
      <c r="BV689" s="123">
        <v>0</v>
      </c>
      <c r="BW689" s="124">
        <v>0</v>
      </c>
      <c r="BX689" s="124">
        <v>0</v>
      </c>
      <c r="BY689" s="125">
        <v>0</v>
      </c>
      <c r="BZ689" s="123">
        <v>0</v>
      </c>
      <c r="CA689" s="124">
        <v>0</v>
      </c>
      <c r="CB689" s="124">
        <v>0</v>
      </c>
      <c r="CC689" s="125">
        <v>0</v>
      </c>
      <c r="CD689" s="123">
        <v>0</v>
      </c>
      <c r="CE689" s="124">
        <v>0</v>
      </c>
      <c r="CF689" s="124">
        <v>0</v>
      </c>
      <c r="CG689" s="125">
        <v>0</v>
      </c>
      <c r="CH689" s="123">
        <v>0</v>
      </c>
      <c r="CI689" s="124">
        <v>0</v>
      </c>
      <c r="CJ689" s="124">
        <v>0</v>
      </c>
      <c r="CK689" s="125">
        <v>0</v>
      </c>
      <c r="CL689" s="123">
        <v>0</v>
      </c>
      <c r="CM689" s="124">
        <v>0</v>
      </c>
      <c r="CN689" s="124">
        <v>0</v>
      </c>
      <c r="CO689" s="125">
        <v>0</v>
      </c>
      <c r="CP689" s="123">
        <v>0</v>
      </c>
      <c r="CQ689" s="124">
        <v>0</v>
      </c>
      <c r="CR689" s="124">
        <v>0</v>
      </c>
      <c r="CS689" s="125">
        <v>0</v>
      </c>
      <c r="CT689" s="123">
        <v>0</v>
      </c>
      <c r="CU689" s="124">
        <v>0</v>
      </c>
      <c r="CV689" s="124">
        <v>0</v>
      </c>
      <c r="CW689" s="125">
        <v>0</v>
      </c>
      <c r="CX689" s="123">
        <v>0</v>
      </c>
      <c r="CY689" s="124">
        <v>0</v>
      </c>
      <c r="CZ689" s="124">
        <v>0</v>
      </c>
      <c r="DA689" s="125">
        <v>0</v>
      </c>
      <c r="DB689" s="123">
        <v>0</v>
      </c>
      <c r="DC689" s="124">
        <v>0</v>
      </c>
      <c r="DD689" s="124">
        <v>0</v>
      </c>
      <c r="DE689" s="125">
        <v>0</v>
      </c>
      <c r="DF689" s="123">
        <v>0</v>
      </c>
      <c r="DG689" s="124">
        <v>0</v>
      </c>
      <c r="DH689" s="124">
        <v>0</v>
      </c>
      <c r="DI689" s="125">
        <v>0</v>
      </c>
      <c r="DT689" s="124">
        <v>0</v>
      </c>
      <c r="DU689" s="124">
        <v>0</v>
      </c>
      <c r="DV689" s="124">
        <v>0</v>
      </c>
      <c r="DW689" s="124">
        <v>0</v>
      </c>
      <c r="DX689" s="124">
        <v>0</v>
      </c>
      <c r="DY689" s="124">
        <v>0</v>
      </c>
      <c r="DZ689" s="124">
        <v>0</v>
      </c>
      <c r="EA689" s="124">
        <v>0</v>
      </c>
      <c r="EB689" s="124">
        <v>0</v>
      </c>
      <c r="EC689" s="124">
        <v>0</v>
      </c>
      <c r="ED689" s="124">
        <v>0</v>
      </c>
      <c r="EE689" s="124">
        <v>0</v>
      </c>
      <c r="EF689" s="124">
        <v>0</v>
      </c>
      <c r="EG689" s="124">
        <v>0</v>
      </c>
      <c r="EH689" s="124">
        <v>0</v>
      </c>
      <c r="EI689" s="124">
        <v>0</v>
      </c>
      <c r="EJ689" s="124">
        <v>0</v>
      </c>
      <c r="EK689" s="124">
        <v>0</v>
      </c>
    </row>
    <row r="690" spans="1:141" outlineLevel="2" x14ac:dyDescent="0.25">
      <c r="A690" s="90"/>
      <c r="B690" s="90"/>
      <c r="C690" s="90"/>
      <c r="D690" s="90"/>
      <c r="E690" t="str">
        <f>CONCATENATE("- ", $N$10,":")</f>
        <v>- Default:</v>
      </c>
      <c r="F690" s="100"/>
      <c r="I690" s="101"/>
      <c r="J690" s="100"/>
      <c r="M690" s="101"/>
      <c r="N690" s="100"/>
      <c r="Q690" s="101"/>
      <c r="R690" s="100"/>
      <c r="U690" s="101"/>
      <c r="V690" s="100"/>
      <c r="Y690" s="101"/>
      <c r="Z690" s="100"/>
      <c r="AC690" s="101"/>
      <c r="AD690" s="100"/>
      <c r="AG690" s="101"/>
      <c r="AH690" s="100"/>
      <c r="AK690" s="101"/>
      <c r="AL690" s="100"/>
      <c r="AO690" s="101"/>
      <c r="AP690" s="123">
        <v>0</v>
      </c>
      <c r="AQ690" s="124">
        <v>0</v>
      </c>
      <c r="AR690" s="124">
        <v>0</v>
      </c>
      <c r="AS690" s="125">
        <v>0</v>
      </c>
      <c r="AT690" s="123">
        <v>0</v>
      </c>
      <c r="AU690" s="124">
        <v>0</v>
      </c>
      <c r="AV690" s="124">
        <v>0</v>
      </c>
      <c r="AW690" s="125">
        <v>0</v>
      </c>
      <c r="AX690" s="123">
        <v>0</v>
      </c>
      <c r="AY690" s="124">
        <v>0</v>
      </c>
      <c r="AZ690" s="124">
        <v>0</v>
      </c>
      <c r="BA690" s="125">
        <v>0</v>
      </c>
      <c r="BB690" s="123">
        <v>0</v>
      </c>
      <c r="BC690" s="124">
        <v>0</v>
      </c>
      <c r="BD690" s="124">
        <v>0</v>
      </c>
      <c r="BE690" s="125">
        <v>0</v>
      </c>
      <c r="BF690" s="123">
        <v>0</v>
      </c>
      <c r="BG690" s="124">
        <v>0</v>
      </c>
      <c r="BH690" s="124">
        <v>0</v>
      </c>
      <c r="BI690" s="125">
        <v>0</v>
      </c>
      <c r="BJ690" s="123">
        <v>0</v>
      </c>
      <c r="BK690" s="124">
        <v>0</v>
      </c>
      <c r="BL690" s="124">
        <v>0</v>
      </c>
      <c r="BM690" s="125">
        <v>0</v>
      </c>
      <c r="BN690" s="123">
        <v>0</v>
      </c>
      <c r="BO690" s="124">
        <v>0</v>
      </c>
      <c r="BP690" s="124">
        <v>0</v>
      </c>
      <c r="BQ690" s="125">
        <v>0</v>
      </c>
      <c r="BR690" s="123">
        <v>0</v>
      </c>
      <c r="BS690" s="124">
        <v>0</v>
      </c>
      <c r="BT690" s="124">
        <v>0</v>
      </c>
      <c r="BU690" s="125">
        <v>0</v>
      </c>
      <c r="BV690" s="123">
        <v>0</v>
      </c>
      <c r="BW690" s="124">
        <v>0</v>
      </c>
      <c r="BX690" s="124">
        <v>0</v>
      </c>
      <c r="BY690" s="125">
        <v>0</v>
      </c>
      <c r="BZ690" s="123">
        <v>0</v>
      </c>
      <c r="CA690" s="124">
        <v>0</v>
      </c>
      <c r="CB690" s="124">
        <v>0</v>
      </c>
      <c r="CC690" s="125">
        <v>0</v>
      </c>
      <c r="CD690" s="123">
        <v>0</v>
      </c>
      <c r="CE690" s="124">
        <v>0</v>
      </c>
      <c r="CF690" s="124">
        <v>0</v>
      </c>
      <c r="CG690" s="125">
        <v>0</v>
      </c>
      <c r="CH690" s="123">
        <v>0</v>
      </c>
      <c r="CI690" s="124">
        <v>0</v>
      </c>
      <c r="CJ690" s="124">
        <v>0</v>
      </c>
      <c r="CK690" s="125">
        <v>0</v>
      </c>
      <c r="CL690" s="123">
        <v>0</v>
      </c>
      <c r="CM690" s="124">
        <v>0</v>
      </c>
      <c r="CN690" s="124">
        <v>0</v>
      </c>
      <c r="CO690" s="125">
        <v>0</v>
      </c>
      <c r="CP690" s="123">
        <v>0</v>
      </c>
      <c r="CQ690" s="124">
        <v>0</v>
      </c>
      <c r="CR690" s="124">
        <v>0</v>
      </c>
      <c r="CS690" s="125">
        <v>0</v>
      </c>
      <c r="CT690" s="123">
        <v>0</v>
      </c>
      <c r="CU690" s="124">
        <v>0</v>
      </c>
      <c r="CV690" s="124">
        <v>0</v>
      </c>
      <c r="CW690" s="125">
        <v>0</v>
      </c>
      <c r="CX690" s="123">
        <v>0</v>
      </c>
      <c r="CY690" s="124">
        <v>0</v>
      </c>
      <c r="CZ690" s="124">
        <v>0</v>
      </c>
      <c r="DA690" s="125">
        <v>0</v>
      </c>
      <c r="DB690" s="123">
        <v>0</v>
      </c>
      <c r="DC690" s="124">
        <v>0</v>
      </c>
      <c r="DD690" s="124">
        <v>0</v>
      </c>
      <c r="DE690" s="125">
        <v>0</v>
      </c>
      <c r="DF690" s="123">
        <v>0</v>
      </c>
      <c r="DG690" s="124">
        <v>0</v>
      </c>
      <c r="DH690" s="124">
        <v>0</v>
      </c>
      <c r="DI690" s="125">
        <v>0</v>
      </c>
      <c r="DT690" s="124"/>
      <c r="DU690" s="124">
        <f ca="1">DT674</f>
        <v>9.4054692885985353E-3</v>
      </c>
      <c r="DV690" s="124">
        <f t="shared" ref="DV690:EK690" ca="1" si="981">DU690</f>
        <v>9.4054692885985353E-3</v>
      </c>
      <c r="DW690" s="124">
        <f t="shared" ca="1" si="981"/>
        <v>9.4054692885985353E-3</v>
      </c>
      <c r="DX690" s="124">
        <f t="shared" ca="1" si="981"/>
        <v>9.4054692885985353E-3</v>
      </c>
      <c r="DY690" s="124">
        <f t="shared" ca="1" si="981"/>
        <v>9.4054692885985353E-3</v>
      </c>
      <c r="DZ690" s="124">
        <f t="shared" ca="1" si="981"/>
        <v>9.4054692885985353E-3</v>
      </c>
      <c r="EA690" s="124">
        <f t="shared" ca="1" si="981"/>
        <v>9.4054692885985353E-3</v>
      </c>
      <c r="EB690" s="124">
        <f t="shared" ca="1" si="981"/>
        <v>9.4054692885985353E-3</v>
      </c>
      <c r="EC690" s="124">
        <f t="shared" ca="1" si="981"/>
        <v>9.4054692885985353E-3</v>
      </c>
      <c r="ED690" s="124">
        <f t="shared" ca="1" si="981"/>
        <v>9.4054692885985353E-3</v>
      </c>
      <c r="EE690" s="124">
        <f t="shared" ca="1" si="981"/>
        <v>9.4054692885985353E-3</v>
      </c>
      <c r="EF690" s="124">
        <f t="shared" ca="1" si="981"/>
        <v>9.4054692885985353E-3</v>
      </c>
      <c r="EG690" s="124">
        <f t="shared" ca="1" si="981"/>
        <v>9.4054692885985353E-3</v>
      </c>
      <c r="EH690" s="124">
        <f t="shared" ca="1" si="981"/>
        <v>9.4054692885985353E-3</v>
      </c>
      <c r="EI690" s="124">
        <f t="shared" ca="1" si="981"/>
        <v>9.4054692885985353E-3</v>
      </c>
      <c r="EJ690" s="124">
        <f t="shared" ca="1" si="981"/>
        <v>9.4054692885985353E-3</v>
      </c>
      <c r="EK690" s="124">
        <f t="shared" ca="1" si="981"/>
        <v>9.4054692885985353E-3</v>
      </c>
    </row>
    <row r="691" spans="1:141" outlineLevel="2" x14ac:dyDescent="0.25">
      <c r="A691" s="129"/>
      <c r="B691" s="129"/>
      <c r="C691" s="129"/>
      <c r="D691" s="129"/>
      <c r="E691" s="122"/>
      <c r="F691" s="130"/>
      <c r="G691" s="122"/>
      <c r="H691" s="122"/>
      <c r="I691" s="122"/>
      <c r="J691" s="130"/>
      <c r="K691" s="122"/>
      <c r="L691" s="122"/>
      <c r="M691" s="122"/>
      <c r="N691" s="130"/>
      <c r="O691" s="122"/>
      <c r="P691" s="122"/>
      <c r="Q691" s="122"/>
      <c r="R691" s="130"/>
      <c r="S691" s="122"/>
      <c r="T691" s="122"/>
      <c r="U691" s="122"/>
      <c r="V691" s="130"/>
      <c r="W691" s="122"/>
      <c r="X691" s="122"/>
      <c r="Y691" s="122"/>
      <c r="Z691" s="130"/>
      <c r="AA691" s="122"/>
      <c r="AB691" s="122"/>
      <c r="AC691" s="122"/>
      <c r="AD691" s="130"/>
      <c r="AE691" s="122"/>
      <c r="AF691" s="122"/>
      <c r="AG691" s="122"/>
      <c r="AH691" s="130"/>
      <c r="AI691" s="122"/>
      <c r="AJ691" s="122"/>
      <c r="AK691" s="122"/>
      <c r="AL691" s="130"/>
      <c r="AM691" s="122"/>
      <c r="AN691" s="122"/>
      <c r="AO691" s="122"/>
      <c r="AP691" s="130"/>
      <c r="AQ691" s="122"/>
      <c r="AR691" s="122"/>
      <c r="AS691" s="122"/>
      <c r="AT691" s="130"/>
      <c r="AU691" s="122"/>
      <c r="AV691" s="122"/>
      <c r="AW691" s="122"/>
      <c r="AX691" s="130"/>
      <c r="AY691" s="122"/>
      <c r="AZ691" s="122"/>
      <c r="BA691" s="122"/>
      <c r="BB691" s="130"/>
      <c r="BC691" s="122"/>
      <c r="BD691" s="122"/>
      <c r="BE691" s="122"/>
      <c r="BF691" s="130"/>
      <c r="BG691" s="122"/>
      <c r="BH691" s="122"/>
      <c r="BI691" s="122"/>
      <c r="BJ691" s="130"/>
      <c r="BK691" s="122"/>
      <c r="BL691" s="122"/>
      <c r="BM691" s="122"/>
      <c r="BN691" s="130"/>
      <c r="BO691" s="122"/>
      <c r="BP691" s="122"/>
      <c r="BQ691" s="122"/>
      <c r="BR691" s="130"/>
      <c r="BS691" s="122"/>
      <c r="BT691" s="122"/>
      <c r="BU691" s="122"/>
      <c r="BV691" s="130"/>
      <c r="BW691" s="122"/>
      <c r="BX691" s="122"/>
      <c r="BY691" s="122"/>
      <c r="BZ691" s="130"/>
      <c r="CA691" s="122"/>
      <c r="CB691" s="122"/>
      <c r="CC691" s="122"/>
      <c r="CD691" s="130"/>
      <c r="CE691" s="122"/>
      <c r="CF691" s="122"/>
      <c r="CG691" s="122"/>
      <c r="CH691" s="130"/>
      <c r="CI691" s="122"/>
      <c r="CJ691" s="122"/>
      <c r="CK691" s="122"/>
      <c r="CL691" s="130"/>
      <c r="CM691" s="122"/>
      <c r="CN691" s="122"/>
      <c r="CO691" s="122"/>
      <c r="CP691" s="130"/>
      <c r="CQ691" s="122"/>
      <c r="CR691" s="122"/>
      <c r="CS691" s="122"/>
      <c r="CT691" s="130"/>
      <c r="CU691" s="122"/>
      <c r="CV691" s="122"/>
      <c r="CW691" s="122"/>
      <c r="CX691" s="130"/>
      <c r="CY691" s="122"/>
      <c r="CZ691" s="122"/>
      <c r="DA691" s="122"/>
      <c r="DB691" s="130"/>
      <c r="DC691" s="122"/>
      <c r="DD691" s="122"/>
      <c r="DE691" s="122"/>
      <c r="DF691" s="130"/>
      <c r="DG691" s="122"/>
      <c r="DH691" s="122"/>
      <c r="DI691" s="131"/>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2"/>
      <c r="EI691" s="122"/>
      <c r="EJ691" s="122"/>
      <c r="EK691" s="122"/>
    </row>
    <row r="692" spans="1:141" outlineLevel="2" x14ac:dyDescent="0.25">
      <c r="A692" s="90"/>
      <c r="B692" s="90"/>
      <c r="C692" s="90"/>
      <c r="D692" s="90"/>
      <c r="F692" s="100"/>
      <c r="I692" s="101"/>
      <c r="J692" s="100"/>
      <c r="M692" s="101"/>
      <c r="N692" s="100"/>
      <c r="Q692" s="101"/>
      <c r="R692" s="100"/>
      <c r="U692" s="101"/>
      <c r="V692" s="100"/>
      <c r="Y692" s="101"/>
      <c r="Z692" s="100"/>
      <c r="AC692" s="101"/>
      <c r="AD692" s="100"/>
      <c r="AG692" s="101"/>
      <c r="AH692" s="100"/>
      <c r="AK692" s="101"/>
      <c r="AL692" s="100"/>
      <c r="AO692" s="101"/>
      <c r="AP692" s="100"/>
      <c r="AS692" s="101"/>
      <c r="AT692" s="100"/>
      <c r="AW692" s="101"/>
      <c r="AX692" s="100"/>
      <c r="BA692" s="101"/>
      <c r="BB692" s="100"/>
      <c r="BE692" s="101"/>
      <c r="BF692" s="100"/>
      <c r="BI692" s="101"/>
      <c r="BJ692" s="100"/>
      <c r="BM692" s="101"/>
      <c r="BN692" s="100"/>
      <c r="BQ692" s="101"/>
      <c r="BR692" s="100"/>
      <c r="BU692" s="101"/>
      <c r="BV692" s="100"/>
      <c r="BY692" s="101"/>
      <c r="BZ692" s="100"/>
      <c r="CC692" s="101"/>
      <c r="CD692" s="100"/>
      <c r="CG692" s="101"/>
      <c r="CH692" s="100"/>
      <c r="CK692" s="101"/>
      <c r="CL692" s="100"/>
      <c r="CO692" s="101"/>
      <c r="CP692" s="100"/>
      <c r="CS692" s="101"/>
      <c r="CT692" s="100"/>
      <c r="CW692" s="101"/>
      <c r="CX692" s="100"/>
      <c r="DA692" s="101"/>
      <c r="DB692" s="100"/>
      <c r="DE692" s="101"/>
      <c r="DF692" s="100"/>
      <c r="DI692" s="101"/>
    </row>
    <row r="693" spans="1:141" outlineLevel="2" x14ac:dyDescent="0.25">
      <c r="A693" s="90"/>
      <c r="B693" s="90"/>
      <c r="C693" s="111"/>
      <c r="D693" s="90"/>
      <c r="E693" s="132" t="s">
        <v>356</v>
      </c>
      <c r="F693" s="105">
        <f t="shared" ref="F693:AK693" ca="1" si="982">IF(ISNUMBER(F698),F698+IF($I$7=1,F696,0),IF(ISNUMBER(F700),F700+IF($I$7=1,F696,0),""))</f>
        <v>138.369</v>
      </c>
      <c r="G693" s="106">
        <f t="shared" ca="1" si="982"/>
        <v>141.34799999999998</v>
      </c>
      <c r="H693" s="106">
        <f t="shared" ca="1" si="982"/>
        <v>355.13299999999998</v>
      </c>
      <c r="I693" s="107">
        <f t="shared" ca="1" si="982"/>
        <v>148.78299999999999</v>
      </c>
      <c r="J693" s="105">
        <f t="shared" ca="1" si="982"/>
        <v>152</v>
      </c>
      <c r="K693" s="106">
        <f t="shared" ca="1" si="982"/>
        <v>154</v>
      </c>
      <c r="L693" s="106">
        <f t="shared" ca="1" si="982"/>
        <v>111</v>
      </c>
      <c r="M693" s="107">
        <f t="shared" ca="1" si="982"/>
        <v>108</v>
      </c>
      <c r="N693" s="105">
        <f t="shared" ca="1" si="982"/>
        <v>113</v>
      </c>
      <c r="O693" s="106">
        <f t="shared" ca="1" si="982"/>
        <v>121</v>
      </c>
      <c r="P693" s="106">
        <f t="shared" ca="1" si="982"/>
        <v>123</v>
      </c>
      <c r="Q693" s="107">
        <f t="shared" ca="1" si="982"/>
        <v>126</v>
      </c>
      <c r="R693" s="105">
        <f t="shared" ca="1" si="982"/>
        <v>136</v>
      </c>
      <c r="S693" s="106">
        <f t="shared" ca="1" si="982"/>
        <v>150</v>
      </c>
      <c r="T693" s="106">
        <f t="shared" ca="1" si="982"/>
        <v>159</v>
      </c>
      <c r="U693" s="107">
        <f t="shared" ca="1" si="982"/>
        <v>599</v>
      </c>
      <c r="V693" s="105">
        <f t="shared" ca="1" si="982"/>
        <v>614</v>
      </c>
      <c r="W693" s="106">
        <f t="shared" ca="1" si="982"/>
        <v>590</v>
      </c>
      <c r="X693" s="106">
        <f t="shared" ca="1" si="982"/>
        <v>524</v>
      </c>
      <c r="Y693" s="107">
        <f t="shared" ca="1" si="982"/>
        <v>568</v>
      </c>
      <c r="Z693" s="105">
        <f t="shared" ca="1" si="982"/>
        <v>590</v>
      </c>
      <c r="AA693" s="106">
        <f t="shared" ca="1" si="982"/>
        <v>573</v>
      </c>
      <c r="AB693" s="106">
        <f t="shared" ca="1" si="982"/>
        <v>580</v>
      </c>
      <c r="AC693" s="107">
        <f t="shared" ca="1" si="982"/>
        <v>125</v>
      </c>
      <c r="AD693" s="105">
        <f t="shared" ca="1" si="982"/>
        <v>156</v>
      </c>
      <c r="AE693" s="106">
        <f t="shared" ca="1" si="982"/>
        <v>280</v>
      </c>
      <c r="AF693" s="106">
        <f t="shared" ca="1" si="982"/>
        <v>302</v>
      </c>
      <c r="AG693" s="107">
        <f t="shared" ca="1" si="982"/>
        <v>337</v>
      </c>
      <c r="AH693" s="105">
        <f t="shared" ca="1" si="982"/>
        <v>1007</v>
      </c>
      <c r="AI693" s="106">
        <f t="shared" ca="1" si="982"/>
        <v>262</v>
      </c>
      <c r="AJ693" s="106">
        <f t="shared" ca="1" si="982"/>
        <v>376</v>
      </c>
      <c r="AK693" s="107">
        <f t="shared" ca="1" si="982"/>
        <v>365</v>
      </c>
      <c r="AL693" s="105">
        <f t="shared" ref="AL693:BQ693" ca="1" si="983">IF(ISNUMBER(AL698),AL698+IF($I$7=1,AL696,0),IF(ISNUMBER(AL700),AL700+IF($I$7=1,AL696,0),""))</f>
        <v>1171</v>
      </c>
      <c r="AM693" s="106">
        <f t="shared" ca="1" si="983"/>
        <v>665</v>
      </c>
      <c r="AN693" s="106">
        <f t="shared" ca="1" si="983"/>
        <v>1326</v>
      </c>
      <c r="AO693" s="107">
        <f t="shared" ca="1" si="983"/>
        <v>1448</v>
      </c>
      <c r="AP693" s="105">
        <f t="shared" ca="1" si="983"/>
        <v>1517</v>
      </c>
      <c r="AQ693" s="106">
        <f t="shared" ca="1" si="983"/>
        <v>1542</v>
      </c>
      <c r="AR693" s="106">
        <f t="shared" ca="1" si="983"/>
        <v>1385</v>
      </c>
      <c r="AS693" s="107">
        <f t="shared" ca="1" si="983"/>
        <v>1506</v>
      </c>
      <c r="AT693" s="105">
        <f t="shared" ca="1" si="983"/>
        <v>1679</v>
      </c>
      <c r="AU693" s="106">
        <f t="shared" ca="1" si="983"/>
        <v>1866</v>
      </c>
      <c r="AV693" s="106">
        <f t="shared" ca="1" si="983"/>
        <v>3683</v>
      </c>
      <c r="AW693" s="107">
        <f t="shared" ca="1" si="983"/>
        <v>3196.0998715608475</v>
      </c>
      <c r="AX693" s="105">
        <f t="shared" ca="1" si="983"/>
        <v>4896.822846272019</v>
      </c>
      <c r="AY693" s="106">
        <f t="shared" ca="1" si="983"/>
        <v>4896.822846272019</v>
      </c>
      <c r="AZ693" s="106">
        <f t="shared" ca="1" si="983"/>
        <v>4896.822846272019</v>
      </c>
      <c r="BA693" s="107">
        <f t="shared" ca="1" si="983"/>
        <v>4896.822846272019</v>
      </c>
      <c r="BB693" s="105">
        <f t="shared" ca="1" si="983"/>
        <v>5938.3685568061446</v>
      </c>
      <c r="BC693" s="106">
        <f t="shared" ca="1" si="983"/>
        <v>5938.3685568061446</v>
      </c>
      <c r="BD693" s="106">
        <f t="shared" ca="1" si="983"/>
        <v>5938.3685568061446</v>
      </c>
      <c r="BE693" s="107">
        <f t="shared" ca="1" si="983"/>
        <v>5938.3685568061446</v>
      </c>
      <c r="BF693" s="105">
        <f t="shared" ca="1" si="983"/>
        <v>6815.5837082084954</v>
      </c>
      <c r="BG693" s="106">
        <f t="shared" ca="1" si="983"/>
        <v>6815.5837082084954</v>
      </c>
      <c r="BH693" s="106">
        <f t="shared" ca="1" si="983"/>
        <v>6815.5837082084954</v>
      </c>
      <c r="BI693" s="107">
        <f t="shared" ca="1" si="983"/>
        <v>6815.5837082084954</v>
      </c>
      <c r="BJ693" s="105">
        <f t="shared" ca="1" si="983"/>
        <v>7565.2979161114308</v>
      </c>
      <c r="BK693" s="106">
        <f t="shared" ca="1" si="983"/>
        <v>7565.2979161114308</v>
      </c>
      <c r="BL693" s="106">
        <f t="shared" ca="1" si="983"/>
        <v>7565.2979161114308</v>
      </c>
      <c r="BM693" s="107">
        <f t="shared" ca="1" si="983"/>
        <v>7565.2979161114308</v>
      </c>
      <c r="BN693" s="105">
        <f t="shared" ca="1" si="983"/>
        <v>8170.5217494003446</v>
      </c>
      <c r="BO693" s="106">
        <f t="shared" ca="1" si="983"/>
        <v>8170.5217494003446</v>
      </c>
      <c r="BP693" s="106">
        <f t="shared" ca="1" si="983"/>
        <v>8170.5217494003446</v>
      </c>
      <c r="BQ693" s="107">
        <f t="shared" ca="1" si="983"/>
        <v>8170.5217494003446</v>
      </c>
      <c r="BR693" s="105">
        <f t="shared" ref="BR693:CW693" ca="1" si="984">IF(ISNUMBER(BR698),BR698+IF($I$7=1,BR696,0),IF(ISNUMBER(BR700),BR700+IF($I$7=1,BR696,0),""))</f>
        <v>8579.0478368703643</v>
      </c>
      <c r="BS693" s="106">
        <f t="shared" ca="1" si="984"/>
        <v>8579.0478368703643</v>
      </c>
      <c r="BT693" s="106">
        <f t="shared" ca="1" si="984"/>
        <v>8579.0478368703643</v>
      </c>
      <c r="BU693" s="107">
        <f t="shared" ca="1" si="984"/>
        <v>8579.0478368703643</v>
      </c>
      <c r="BV693" s="105">
        <f t="shared" ca="1" si="984"/>
        <v>9008.0002287138814</v>
      </c>
      <c r="BW693" s="106">
        <f t="shared" ca="1" si="984"/>
        <v>9008.0002287138814</v>
      </c>
      <c r="BX693" s="106">
        <f t="shared" ca="1" si="984"/>
        <v>9008.0002287138814</v>
      </c>
      <c r="BY693" s="107">
        <f t="shared" ca="1" si="984"/>
        <v>9008.0002287138814</v>
      </c>
      <c r="BZ693" s="105">
        <f t="shared" ca="1" si="984"/>
        <v>9458.4002401495763</v>
      </c>
      <c r="CA693" s="106">
        <f t="shared" ca="1" si="984"/>
        <v>9458.4002401495763</v>
      </c>
      <c r="CB693" s="106">
        <f t="shared" ca="1" si="984"/>
        <v>9458.4002401495763</v>
      </c>
      <c r="CC693" s="107">
        <f t="shared" ca="1" si="984"/>
        <v>9458.4002401495763</v>
      </c>
      <c r="CD693" s="105">
        <f t="shared" ca="1" si="984"/>
        <v>9931.3202521570547</v>
      </c>
      <c r="CE693" s="106">
        <f t="shared" ca="1" si="984"/>
        <v>9931.3202521570547</v>
      </c>
      <c r="CF693" s="106">
        <f t="shared" ca="1" si="984"/>
        <v>9931.3202521570547</v>
      </c>
      <c r="CG693" s="107">
        <f t="shared" ca="1" si="984"/>
        <v>9931.3202521570547</v>
      </c>
      <c r="CH693" s="105">
        <f t="shared" ca="1" si="984"/>
        <v>10427.886264764909</v>
      </c>
      <c r="CI693" s="106">
        <f t="shared" ca="1" si="984"/>
        <v>10427.886264764909</v>
      </c>
      <c r="CJ693" s="106">
        <f t="shared" ca="1" si="984"/>
        <v>10427.886264764909</v>
      </c>
      <c r="CK693" s="107">
        <f t="shared" ca="1" si="984"/>
        <v>10427.886264764909</v>
      </c>
      <c r="CL693" s="105">
        <f t="shared" ca="1" si="984"/>
        <v>10949.280578003154</v>
      </c>
      <c r="CM693" s="106">
        <f t="shared" ca="1" si="984"/>
        <v>10949.280578003154</v>
      </c>
      <c r="CN693" s="106">
        <f t="shared" ca="1" si="984"/>
        <v>10949.280578003154</v>
      </c>
      <c r="CO693" s="107">
        <f t="shared" ca="1" si="984"/>
        <v>10949.280578003154</v>
      </c>
      <c r="CP693" s="105">
        <f t="shared" ca="1" si="984"/>
        <v>11496.744606903312</v>
      </c>
      <c r="CQ693" s="106">
        <f t="shared" ca="1" si="984"/>
        <v>11496.744606903312</v>
      </c>
      <c r="CR693" s="106">
        <f t="shared" ca="1" si="984"/>
        <v>11496.744606903312</v>
      </c>
      <c r="CS693" s="107">
        <f t="shared" ca="1" si="984"/>
        <v>11496.744606903312</v>
      </c>
      <c r="CT693" s="105">
        <f t="shared" ca="1" si="984"/>
        <v>12071.581837248479</v>
      </c>
      <c r="CU693" s="106">
        <f t="shared" ca="1" si="984"/>
        <v>12071.581837248479</v>
      </c>
      <c r="CV693" s="106">
        <f t="shared" ca="1" si="984"/>
        <v>12071.581837248479</v>
      </c>
      <c r="CW693" s="107">
        <f t="shared" ca="1" si="984"/>
        <v>12071.581837248479</v>
      </c>
      <c r="CX693" s="105">
        <f t="shared" ref="CX693:DI693" ca="1" si="985">IF(ISNUMBER(CX698),CX698+IF($I$7=1,CX696,0),IF(ISNUMBER(CX700),CX700+IF($I$7=1,CX696,0),""))</f>
        <v>12675.160929110902</v>
      </c>
      <c r="CY693" s="106">
        <f t="shared" ca="1" si="985"/>
        <v>12675.160929110902</v>
      </c>
      <c r="CZ693" s="106">
        <f t="shared" ca="1" si="985"/>
        <v>12675.160929110902</v>
      </c>
      <c r="DA693" s="107">
        <f t="shared" ca="1" si="985"/>
        <v>12675.160929110902</v>
      </c>
      <c r="DB693" s="105">
        <f t="shared" ca="1" si="985"/>
        <v>13308.918975566448</v>
      </c>
      <c r="DC693" s="106">
        <f t="shared" ca="1" si="985"/>
        <v>13308.918975566448</v>
      </c>
      <c r="DD693" s="106">
        <f t="shared" ca="1" si="985"/>
        <v>13308.918975566448</v>
      </c>
      <c r="DE693" s="107">
        <f t="shared" ca="1" si="985"/>
        <v>13308.918975566448</v>
      </c>
      <c r="DF693" s="105">
        <f t="shared" ca="1" si="985"/>
        <v>13974.364924344771</v>
      </c>
      <c r="DG693" s="106">
        <f t="shared" ca="1" si="985"/>
        <v>13974.364924344771</v>
      </c>
      <c r="DH693" s="106">
        <f t="shared" ca="1" si="985"/>
        <v>13974.364924344771</v>
      </c>
      <c r="DI693" s="107">
        <f t="shared" ca="1" si="985"/>
        <v>13974.364924344771</v>
      </c>
      <c r="DK693" s="106">
        <f t="shared" ref="DK693:EK693" ca="1" si="986">SUM(OFFSET($E693,,MATCH(DK$3,$F$5:$DI$5,0)+3,,1))</f>
        <v>148.78299999999999</v>
      </c>
      <c r="DL693" s="106">
        <f t="shared" ca="1" si="986"/>
        <v>108</v>
      </c>
      <c r="DM693" s="106">
        <f t="shared" ca="1" si="986"/>
        <v>126</v>
      </c>
      <c r="DN693" s="106">
        <f t="shared" ca="1" si="986"/>
        <v>599</v>
      </c>
      <c r="DO693" s="106">
        <f t="shared" ca="1" si="986"/>
        <v>568</v>
      </c>
      <c r="DP693" s="106">
        <f t="shared" ca="1" si="986"/>
        <v>125</v>
      </c>
      <c r="DQ693" s="106">
        <f t="shared" ca="1" si="986"/>
        <v>337</v>
      </c>
      <c r="DR693" s="106">
        <f t="shared" ca="1" si="986"/>
        <v>365</v>
      </c>
      <c r="DS693" s="106">
        <f t="shared" ca="1" si="986"/>
        <v>1448</v>
      </c>
      <c r="DT693" s="106">
        <f t="shared" ca="1" si="986"/>
        <v>1506</v>
      </c>
      <c r="DU693" s="106">
        <f t="shared" ca="1" si="986"/>
        <v>3196.0998715608475</v>
      </c>
      <c r="DV693" s="106">
        <f t="shared" ca="1" si="986"/>
        <v>4896.822846272019</v>
      </c>
      <c r="DW693" s="106">
        <f t="shared" ca="1" si="986"/>
        <v>5938.3685568061446</v>
      </c>
      <c r="DX693" s="106">
        <f t="shared" ca="1" si="986"/>
        <v>6815.5837082084954</v>
      </c>
      <c r="DY693" s="106">
        <f t="shared" ca="1" si="986"/>
        <v>7565.2979161114308</v>
      </c>
      <c r="DZ693" s="106">
        <f t="shared" ca="1" si="986"/>
        <v>8170.5217494003446</v>
      </c>
      <c r="EA693" s="106">
        <f t="shared" ca="1" si="986"/>
        <v>8579.0478368703643</v>
      </c>
      <c r="EB693" s="106">
        <f t="shared" ca="1" si="986"/>
        <v>9008.0002287138814</v>
      </c>
      <c r="EC693" s="106">
        <f t="shared" ca="1" si="986"/>
        <v>9458.4002401495763</v>
      </c>
      <c r="ED693" s="106">
        <f t="shared" ca="1" si="986"/>
        <v>9931.3202521570547</v>
      </c>
      <c r="EE693" s="106">
        <f t="shared" ca="1" si="986"/>
        <v>10427.886264764909</v>
      </c>
      <c r="EF693" s="106">
        <f t="shared" ca="1" si="986"/>
        <v>10949.280578003154</v>
      </c>
      <c r="EG693" s="106">
        <f t="shared" ca="1" si="986"/>
        <v>11496.744606903312</v>
      </c>
      <c r="EH693" s="106">
        <f t="shared" ca="1" si="986"/>
        <v>12071.581837248479</v>
      </c>
      <c r="EI693" s="106">
        <f t="shared" ca="1" si="986"/>
        <v>12675.160929110902</v>
      </c>
      <c r="EJ693" s="106">
        <f t="shared" ca="1" si="986"/>
        <v>13308.918975566448</v>
      </c>
      <c r="EK693" s="106">
        <f t="shared" ca="1" si="986"/>
        <v>13974.364924344771</v>
      </c>
    </row>
    <row r="694" spans="1:141" outlineLevel="2" x14ac:dyDescent="0.25">
      <c r="A694" s="90"/>
      <c r="B694" s="90"/>
      <c r="C694" s="90"/>
      <c r="D694" s="90"/>
      <c r="E694" s="37" t="str">
        <f>E701</f>
        <v>% revenue (annualized)</v>
      </c>
      <c r="F694" s="108"/>
      <c r="G694" s="109"/>
      <c r="H694" s="109"/>
      <c r="I694" s="110"/>
      <c r="J694" s="108"/>
      <c r="K694" s="109"/>
      <c r="L694" s="109"/>
      <c r="M694" s="110"/>
      <c r="N694" s="108"/>
      <c r="O694" s="109"/>
      <c r="P694" s="109"/>
      <c r="Q694" s="110"/>
      <c r="R694" s="108"/>
      <c r="S694" s="109"/>
      <c r="T694" s="109"/>
      <c r="U694" s="110"/>
      <c r="V694" s="108"/>
      <c r="W694" s="109"/>
      <c r="X694" s="109"/>
      <c r="Y694" s="110"/>
      <c r="Z694" s="108"/>
      <c r="AA694" s="109"/>
      <c r="AB694" s="109"/>
      <c r="AC694" s="110"/>
      <c r="AD694" s="108"/>
      <c r="AE694" s="109"/>
      <c r="AF694" s="109"/>
      <c r="AG694" s="110"/>
      <c r="AH694" s="108"/>
      <c r="AI694" s="109"/>
      <c r="AJ694" s="109"/>
      <c r="AK694" s="110"/>
      <c r="AL694" s="108"/>
      <c r="AM694" s="109"/>
      <c r="AN694" s="109"/>
      <c r="AO694" s="110"/>
      <c r="AP694" s="108"/>
      <c r="AQ694" s="109"/>
      <c r="AR694" s="109"/>
      <c r="AS694" s="110"/>
      <c r="AT694" s="108"/>
      <c r="AU694" s="109"/>
      <c r="AV694" s="109"/>
      <c r="AW694" s="110"/>
      <c r="AX694" s="108"/>
      <c r="AY694" s="109"/>
      <c r="AZ694" s="109"/>
      <c r="BA694" s="110"/>
      <c r="BB694" s="108"/>
      <c r="BC694" s="109"/>
      <c r="BD694" s="109"/>
      <c r="BE694" s="110"/>
      <c r="BF694" s="108"/>
      <c r="BG694" s="109"/>
      <c r="BH694" s="109"/>
      <c r="BI694" s="110"/>
      <c r="BJ694" s="108"/>
      <c r="BK694" s="109"/>
      <c r="BL694" s="109"/>
      <c r="BM694" s="110"/>
      <c r="BN694" s="108"/>
      <c r="BO694" s="109"/>
      <c r="BP694" s="109"/>
      <c r="BQ694" s="110"/>
      <c r="BR694" s="108"/>
      <c r="BS694" s="109"/>
      <c r="BT694" s="109"/>
      <c r="BU694" s="110"/>
      <c r="BV694" s="108"/>
      <c r="BW694" s="109"/>
      <c r="BX694" s="109"/>
      <c r="BY694" s="110"/>
      <c r="BZ694" s="108"/>
      <c r="CA694" s="109"/>
      <c r="CB694" s="109"/>
      <c r="CC694" s="110"/>
      <c r="CD694" s="108"/>
      <c r="CE694" s="109"/>
      <c r="CF694" s="109"/>
      <c r="CG694" s="110"/>
      <c r="CH694" s="108"/>
      <c r="CI694" s="109"/>
      <c r="CJ694" s="109"/>
      <c r="CK694" s="110"/>
      <c r="CL694" s="108"/>
      <c r="CM694" s="109"/>
      <c r="CN694" s="109"/>
      <c r="CO694" s="110"/>
      <c r="CP694" s="108"/>
      <c r="CQ694" s="109"/>
      <c r="CR694" s="109"/>
      <c r="CS694" s="110"/>
      <c r="CT694" s="108"/>
      <c r="CU694" s="109"/>
      <c r="CV694" s="109"/>
      <c r="CW694" s="110"/>
      <c r="CX694" s="108"/>
      <c r="CY694" s="109"/>
      <c r="CZ694" s="109"/>
      <c r="DA694" s="110"/>
      <c r="DB694" s="108"/>
      <c r="DC694" s="109"/>
      <c r="DD694" s="109"/>
      <c r="DE694" s="110"/>
      <c r="DF694" s="108"/>
      <c r="DG694" s="109"/>
      <c r="DH694" s="109"/>
      <c r="DI694" s="110"/>
      <c r="DK694" s="109">
        <f t="shared" ref="DK694:EK694" ca="1" si="987">IF(ISERROR(DK693/DK$139),"",DK693/DK$139)</f>
        <v>3.1781005560816207E-2</v>
      </c>
      <c r="DL694" s="109">
        <f t="shared" ca="1" si="987"/>
        <v>2.1556886227544911E-2</v>
      </c>
      <c r="DM694" s="109">
        <f t="shared" ca="1" si="987"/>
        <v>1.8234442836468887E-2</v>
      </c>
      <c r="DN694" s="109">
        <f t="shared" ca="1" si="987"/>
        <v>6.1663578340539427E-2</v>
      </c>
      <c r="DO694" s="109">
        <f t="shared" ca="1" si="987"/>
        <v>4.8480710139979517E-2</v>
      </c>
      <c r="DP694" s="109">
        <f t="shared" ca="1" si="987"/>
        <v>1.1448983330280271E-2</v>
      </c>
      <c r="DQ694" s="109">
        <f t="shared" ca="1" si="987"/>
        <v>2.0209895052473763E-2</v>
      </c>
      <c r="DR694" s="109">
        <f t="shared" ca="1" si="987"/>
        <v>1.3561715092516906E-2</v>
      </c>
      <c r="DS694" s="109">
        <f t="shared" ca="1" si="987"/>
        <v>5.3681322755245793E-2</v>
      </c>
      <c r="DT694" s="109">
        <f t="shared" ca="1" si="987"/>
        <v>2.4720133941761598E-2</v>
      </c>
      <c r="DU694" s="109">
        <f t="shared" ca="1" si="987"/>
        <v>2.4720133941761598E-2</v>
      </c>
      <c r="DV694" s="109">
        <f t="shared" ca="1" si="987"/>
        <v>2.4720133941761598E-2</v>
      </c>
      <c r="DW694" s="109">
        <f t="shared" ca="1" si="987"/>
        <v>2.4720133941761598E-2</v>
      </c>
      <c r="DX694" s="109">
        <f t="shared" ca="1" si="987"/>
        <v>2.4720133941761598E-2</v>
      </c>
      <c r="DY694" s="109">
        <f t="shared" ca="1" si="987"/>
        <v>2.4720133941761598E-2</v>
      </c>
      <c r="DZ694" s="109">
        <f t="shared" ca="1" si="987"/>
        <v>2.4720133941761598E-2</v>
      </c>
      <c r="EA694" s="109">
        <f t="shared" ca="1" si="987"/>
        <v>2.4720133941761601E-2</v>
      </c>
      <c r="EB694" s="109">
        <f t="shared" ca="1" si="987"/>
        <v>2.4720133941761598E-2</v>
      </c>
      <c r="EC694" s="109">
        <f t="shared" ca="1" si="987"/>
        <v>2.4720133941761601E-2</v>
      </c>
      <c r="ED694" s="109">
        <f t="shared" ca="1" si="987"/>
        <v>2.4720133941761598E-2</v>
      </c>
      <c r="EE694" s="109">
        <f t="shared" ca="1" si="987"/>
        <v>2.4720133941761598E-2</v>
      </c>
      <c r="EF694" s="109">
        <f t="shared" ca="1" si="987"/>
        <v>2.4720133941761598E-2</v>
      </c>
      <c r="EG694" s="109">
        <f t="shared" ca="1" si="987"/>
        <v>2.4720133941761598E-2</v>
      </c>
      <c r="EH694" s="109">
        <f t="shared" ca="1" si="987"/>
        <v>2.4720133941761598E-2</v>
      </c>
      <c r="EI694" s="109">
        <f t="shared" ca="1" si="987"/>
        <v>2.4720133941761598E-2</v>
      </c>
      <c r="EJ694" s="109">
        <f t="shared" ca="1" si="987"/>
        <v>2.4720133941761598E-2</v>
      </c>
      <c r="EK694" s="109">
        <f t="shared" ca="1" si="987"/>
        <v>2.4720133941761598E-2</v>
      </c>
    </row>
    <row r="695" spans="1:141" outlineLevel="2" x14ac:dyDescent="0.25">
      <c r="A695" s="90"/>
      <c r="B695" s="90"/>
      <c r="C695" s="90"/>
      <c r="D695" s="90"/>
      <c r="F695" s="100"/>
      <c r="I695" s="101"/>
      <c r="J695" s="100"/>
      <c r="M695" s="101"/>
      <c r="N695" s="100"/>
      <c r="Q695" s="101"/>
      <c r="R695" s="100"/>
      <c r="U695" s="101"/>
      <c r="V695" s="100"/>
      <c r="Y695" s="101"/>
      <c r="Z695" s="100"/>
      <c r="AC695" s="101"/>
      <c r="AD695" s="100"/>
      <c r="AG695" s="101"/>
      <c r="AH695" s="100"/>
      <c r="AK695" s="101"/>
      <c r="AL695" s="100"/>
      <c r="AO695" s="101"/>
      <c r="AP695" s="100"/>
      <c r="AS695" s="101"/>
      <c r="AT695" s="100"/>
      <c r="AW695" s="101"/>
      <c r="AX695" s="100"/>
      <c r="BA695" s="101"/>
      <c r="BB695" s="100"/>
      <c r="BE695" s="101"/>
      <c r="BF695" s="100"/>
      <c r="BI695" s="101"/>
      <c r="BJ695" s="100"/>
      <c r="BM695" s="101"/>
      <c r="BN695" s="100"/>
      <c r="BQ695" s="101"/>
      <c r="BR695" s="100"/>
      <c r="BU695" s="101"/>
      <c r="BV695" s="100"/>
      <c r="BY695" s="101"/>
      <c r="BZ695" s="100"/>
      <c r="CC695" s="101"/>
      <c r="CD695" s="100"/>
      <c r="CG695" s="101"/>
      <c r="CH695" s="100"/>
      <c r="CK695" s="101"/>
      <c r="CL695" s="100"/>
      <c r="CO695" s="101"/>
      <c r="CP695" s="100"/>
      <c r="CS695" s="101"/>
      <c r="CT695" s="100"/>
      <c r="CW695" s="101"/>
      <c r="CX695" s="100"/>
      <c r="DA695" s="101"/>
      <c r="DB695" s="100"/>
      <c r="DE695" s="101"/>
      <c r="DF695" s="100"/>
      <c r="DI695" s="101"/>
    </row>
    <row r="696" spans="1:141" outlineLevel="2" x14ac:dyDescent="0.25">
      <c r="A696" s="90" t="str">
        <f>A698</f>
        <v>bs</v>
      </c>
      <c r="B696" s="90" t="str">
        <f>B698</f>
        <v>otherNonCurrentLiabilities</v>
      </c>
      <c r="C696" s="111">
        <f>C698</f>
        <v>9.9999999999999995E-7</v>
      </c>
      <c r="D696" s="90"/>
      <c r="E696" t="str">
        <f>CONCATENATE(E693," - adjustment")</f>
        <v>Other non-current liabilities - adjustment</v>
      </c>
      <c r="F696" s="117">
        <v>0</v>
      </c>
      <c r="G696" s="118">
        <v>0</v>
      </c>
      <c r="H696" s="118">
        <v>0</v>
      </c>
      <c r="I696" s="119" cm="1">
        <f t="array" aca="1" ref="I696" ca="1">IF(ISNUMBER(INDEX('DataModel-NVDA'!$ET$4:$FT$109,MATCH(1,('DataModel-NVDA'!$EO$4:$EO$109=$A696)*('DataModel-NVDA'!$EP$4:$EP$109=$B696),0),MATCH(CONCATENATE("FY ",RIGHT(I$3,4)),'DataModel-NVDA'!$ET$2:$FT$2,0))*$C696),INDEX('DataModel-NVDA'!$ET$4:$FT$109,MATCH(1,('DataModel-NVDA'!$EO$4:$EO$109=$A696)*('DataModel-NVDA'!$EP$4:$EP$109=$B696),0),MATCH(CONCATENATE("FY ",RIGHT(I$3,4)),'DataModel-NVDA'!$ET$2:$FT$2,0))*$C696,0)</f>
        <v>0</v>
      </c>
      <c r="J696" s="117">
        <v>0</v>
      </c>
      <c r="K696" s="118">
        <v>0</v>
      </c>
      <c r="L696" s="118">
        <v>0</v>
      </c>
      <c r="M696" s="119" cm="1">
        <f t="array" aca="1" ref="M696" ca="1">IF(ISNUMBER(INDEX('DataModel-NVDA'!$ET$4:$FT$109,MATCH(1,('DataModel-NVDA'!$EO$4:$EO$109=$A696)*('DataModel-NVDA'!$EP$4:$EP$109=$B696),0),MATCH(CONCATENATE("FY ",RIGHT(M$3,4)),'DataModel-NVDA'!$ET$2:$FT$2,0))*$C696),INDEX('DataModel-NVDA'!$ET$4:$FT$109,MATCH(1,('DataModel-NVDA'!$EO$4:$EO$109=$A696)*('DataModel-NVDA'!$EP$4:$EP$109=$B696),0),MATCH(CONCATENATE("FY ",RIGHT(M$3,4)),'DataModel-NVDA'!$ET$2:$FT$2,0))*$C696,0)</f>
        <v>0</v>
      </c>
      <c r="N696" s="117">
        <v>0</v>
      </c>
      <c r="O696" s="118">
        <v>0</v>
      </c>
      <c r="P696" s="118">
        <v>0</v>
      </c>
      <c r="Q696" s="119" cm="1">
        <f t="array" aca="1" ref="Q696" ca="1">IF(ISNUMBER(INDEX('DataModel-NVDA'!$ET$4:$FT$109,MATCH(1,('DataModel-NVDA'!$EO$4:$EO$109=$A696)*('DataModel-NVDA'!$EP$4:$EP$109=$B696),0),MATCH(CONCATENATE("FY ",RIGHT(Q$3,4)),'DataModel-NVDA'!$ET$2:$FT$2,0))*$C696),INDEX('DataModel-NVDA'!$ET$4:$FT$109,MATCH(1,('DataModel-NVDA'!$EO$4:$EO$109=$A696)*('DataModel-NVDA'!$EP$4:$EP$109=$B696),0),MATCH(CONCATENATE("FY ",RIGHT(Q$3,4)),'DataModel-NVDA'!$ET$2:$FT$2,0))*$C696,0)</f>
        <v>0</v>
      </c>
      <c r="R696" s="117">
        <v>0</v>
      </c>
      <c r="S696" s="118">
        <v>0</v>
      </c>
      <c r="T696" s="118">
        <v>0</v>
      </c>
      <c r="U696" s="119" cm="1">
        <f t="array" aca="1" ref="U696" ca="1">IF(ISNUMBER(INDEX('DataModel-NVDA'!$ET$4:$FT$109,MATCH(1,('DataModel-NVDA'!$EO$4:$EO$109=$A696)*('DataModel-NVDA'!$EP$4:$EP$109=$B696),0),MATCH(CONCATENATE("FY ",RIGHT(U$3,4)),'DataModel-NVDA'!$ET$2:$FT$2,0))*$C696),INDEX('DataModel-NVDA'!$ET$4:$FT$109,MATCH(1,('DataModel-NVDA'!$EO$4:$EO$109=$A696)*('DataModel-NVDA'!$EP$4:$EP$109=$B696),0),MATCH(CONCATENATE("FY ",RIGHT(U$3,4)),'DataModel-NVDA'!$ET$2:$FT$2,0))*$C696,0)</f>
        <v>0</v>
      </c>
      <c r="V696" s="117">
        <v>0</v>
      </c>
      <c r="W696" s="118">
        <v>0</v>
      </c>
      <c r="X696" s="118">
        <v>0</v>
      </c>
      <c r="Y696" s="119" cm="1">
        <f t="array" aca="1" ref="Y696" ca="1">IF(ISNUMBER(INDEX('DataModel-NVDA'!$ET$4:$FT$109,MATCH(1,('DataModel-NVDA'!$EO$4:$EO$109=$A696)*('DataModel-NVDA'!$EP$4:$EP$109=$B696),0),MATCH(CONCATENATE("FY ",RIGHT(Y$3,4)),'DataModel-NVDA'!$ET$2:$FT$2,0))*$C696),INDEX('DataModel-NVDA'!$ET$4:$FT$109,MATCH(1,('DataModel-NVDA'!$EO$4:$EO$109=$A696)*('DataModel-NVDA'!$EP$4:$EP$109=$B696),0),MATCH(CONCATENATE("FY ",RIGHT(Y$3,4)),'DataModel-NVDA'!$ET$2:$FT$2,0))*$C696,0)</f>
        <v>0</v>
      </c>
      <c r="Z696" s="117">
        <v>0</v>
      </c>
      <c r="AA696" s="118">
        <v>0</v>
      </c>
      <c r="AB696" s="118">
        <v>0</v>
      </c>
      <c r="AC696" s="119" cm="1">
        <f t="array" aca="1" ref="AC696" ca="1">IF(ISNUMBER(INDEX('DataModel-NVDA'!$ET$4:$FT$109,MATCH(1,('DataModel-NVDA'!$EO$4:$EO$109=$A696)*('DataModel-NVDA'!$EP$4:$EP$109=$B696),0),MATCH(CONCATENATE("FY ",RIGHT(AC$3,4)),'DataModel-NVDA'!$ET$2:$FT$2,0))*$C696),INDEX('DataModel-NVDA'!$ET$4:$FT$109,MATCH(1,('DataModel-NVDA'!$EO$4:$EO$109=$A696)*('DataModel-NVDA'!$EP$4:$EP$109=$B696),0),MATCH(CONCATENATE("FY ",RIGHT(AC$3,4)),'DataModel-NVDA'!$ET$2:$FT$2,0))*$C696,0)</f>
        <v>0</v>
      </c>
      <c r="AD696" s="117">
        <v>0</v>
      </c>
      <c r="AE696" s="118">
        <v>0</v>
      </c>
      <c r="AF696" s="118">
        <v>0</v>
      </c>
      <c r="AG696" s="119" cm="1">
        <f t="array" aca="1" ref="AG696" ca="1">IF(ISNUMBER(INDEX('DataModel-NVDA'!$ET$4:$FT$109,MATCH(1,('DataModel-NVDA'!$EO$4:$EO$109=$A696)*('DataModel-NVDA'!$EP$4:$EP$109=$B696),0),MATCH(CONCATENATE("FY ",RIGHT(AG$3,4)),'DataModel-NVDA'!$ET$2:$FT$2,0))*$C696),INDEX('DataModel-NVDA'!$ET$4:$FT$109,MATCH(1,('DataModel-NVDA'!$EO$4:$EO$109=$A696)*('DataModel-NVDA'!$EP$4:$EP$109=$B696),0),MATCH(CONCATENATE("FY ",RIGHT(AG$3,4)),'DataModel-NVDA'!$ET$2:$FT$2,0))*$C696,0)</f>
        <v>0</v>
      </c>
      <c r="AH696" s="117">
        <v>0</v>
      </c>
      <c r="AI696" s="118">
        <v>0</v>
      </c>
      <c r="AJ696" s="118">
        <v>0</v>
      </c>
      <c r="AK696" s="119" cm="1">
        <f t="array" aca="1" ref="AK696" ca="1">IF(ISNUMBER(INDEX('DataModel-NVDA'!$ET$4:$FT$109,MATCH(1,('DataModel-NVDA'!$EO$4:$EO$109=$A696)*('DataModel-NVDA'!$EP$4:$EP$109=$B696),0),MATCH(CONCATENATE("FY ",RIGHT(AK$3,4)),'DataModel-NVDA'!$ET$2:$FT$2,0))*$C696),INDEX('DataModel-NVDA'!$ET$4:$FT$109,MATCH(1,('DataModel-NVDA'!$EO$4:$EO$109=$A696)*('DataModel-NVDA'!$EP$4:$EP$109=$B696),0),MATCH(CONCATENATE("FY ",RIGHT(AK$3,4)),'DataModel-NVDA'!$ET$2:$FT$2,0))*$C696,0)</f>
        <v>0</v>
      </c>
      <c r="AL696" s="117">
        <v>0</v>
      </c>
      <c r="AM696" s="118">
        <v>0</v>
      </c>
      <c r="AN696" s="118">
        <v>0</v>
      </c>
      <c r="AO696" s="119" cm="1">
        <f t="array" aca="1" ref="AO696" ca="1">IF(ISNUMBER(INDEX('DataModel-NVDA'!$ET$4:$FT$109,MATCH(1,('DataModel-NVDA'!$EO$4:$EO$109=$A696)*('DataModel-NVDA'!$EP$4:$EP$109=$B696),0),MATCH(CONCATENATE("FY ",RIGHT(AO$3,4)),'DataModel-NVDA'!$ET$2:$FT$2,0))*$C696),INDEX('DataModel-NVDA'!$ET$4:$FT$109,MATCH(1,('DataModel-NVDA'!$EO$4:$EO$109=$A696)*('DataModel-NVDA'!$EP$4:$EP$109=$B696),0),MATCH(CONCATENATE("FY ",RIGHT(AO$3,4)),'DataModel-NVDA'!$ET$2:$FT$2,0))*$C696,0)</f>
        <v>902</v>
      </c>
      <c r="AP696" s="117">
        <v>0</v>
      </c>
      <c r="AQ696" s="118">
        <v>0</v>
      </c>
      <c r="AR696" s="118">
        <v>0</v>
      </c>
      <c r="AS696" s="119" cm="1">
        <f t="array" aca="1" ref="AS696" ca="1">IF(ISNUMBER(INDEX('DataModel-NVDA'!$ET$4:$FT$109,MATCH(1,('DataModel-NVDA'!$EO$4:$EO$109=$A696)*('DataModel-NVDA'!$EP$4:$EP$109=$B696),0),MATCH(CONCATENATE("FY ",RIGHT(AS$3,4)),'DataModel-NVDA'!$ET$2:$FT$2,0))*$C696),INDEX('DataModel-NVDA'!$ET$4:$FT$109,MATCH(1,('DataModel-NVDA'!$EO$4:$EO$109=$A696)*('DataModel-NVDA'!$EP$4:$EP$109=$B696),0),MATCH(CONCATENATE("FY ",RIGHT(AS$3,4)),'DataModel-NVDA'!$ET$2:$FT$2,0))*$C696,0)</f>
        <v>0</v>
      </c>
      <c r="AT696" s="117">
        <v>0</v>
      </c>
      <c r="AU696" s="118">
        <v>0</v>
      </c>
      <c r="AV696" s="118">
        <v>0</v>
      </c>
      <c r="AW696" s="119" cm="1">
        <f t="array" aca="1" ref="AW696" ca="1">IF(ISNUMBER(INDEX('DataModel-NVDA'!$ET$4:$FT$109,MATCH(1,('DataModel-NVDA'!$EO$4:$EO$109=$A696)*('DataModel-NVDA'!$EP$4:$EP$109=$B696),0),MATCH(CONCATENATE("FY ",RIGHT(AW$3,4)),'DataModel-NVDA'!$ET$2:$FT$2,0))*$C696),INDEX('DataModel-NVDA'!$ET$4:$FT$109,MATCH(1,('DataModel-NVDA'!$EO$4:$EO$109=$A696)*('DataModel-NVDA'!$EP$4:$EP$109=$B696),0),MATCH(CONCATENATE("FY ",RIGHT(AW$3,4)),'DataModel-NVDA'!$ET$2:$FT$2,0))*$C696,0)</f>
        <v>0</v>
      </c>
      <c r="AX696" s="117">
        <v>0</v>
      </c>
      <c r="AY696" s="118">
        <v>0</v>
      </c>
      <c r="AZ696" s="118">
        <v>0</v>
      </c>
      <c r="BA696" s="119" cm="1">
        <f t="array" aca="1" ref="BA696" ca="1">IF(ISNUMBER(INDEX('DataModel-NVDA'!$ET$4:$FT$109,MATCH(1,('DataModel-NVDA'!$EO$4:$EO$109=$A696)*('DataModel-NVDA'!$EP$4:$EP$109=$B696),0),MATCH(CONCATENATE("FY ",RIGHT(BA$3,4)),'DataModel-NVDA'!$ET$2:$FT$2,0))*$C696),INDEX('DataModel-NVDA'!$ET$4:$FT$109,MATCH(1,('DataModel-NVDA'!$EO$4:$EO$109=$A696)*('DataModel-NVDA'!$EP$4:$EP$109=$B696),0),MATCH(CONCATENATE("FY ",RIGHT(BA$3,4)),'DataModel-NVDA'!$ET$2:$FT$2,0))*$C696,0)</f>
        <v>0</v>
      </c>
      <c r="BB696" s="117">
        <v>0</v>
      </c>
      <c r="BC696" s="118">
        <v>0</v>
      </c>
      <c r="BD696" s="118">
        <v>0</v>
      </c>
      <c r="BE696" s="119" cm="1">
        <f t="array" aca="1" ref="BE696" ca="1">IF(ISNUMBER(INDEX('DataModel-NVDA'!$ET$4:$FT$109,MATCH(1,('DataModel-NVDA'!$EO$4:$EO$109=$A696)*('DataModel-NVDA'!$EP$4:$EP$109=$B696),0),MATCH(CONCATENATE("FY ",RIGHT(BE$3,4)),'DataModel-NVDA'!$ET$2:$FT$2,0))*$C696),INDEX('DataModel-NVDA'!$ET$4:$FT$109,MATCH(1,('DataModel-NVDA'!$EO$4:$EO$109=$A696)*('DataModel-NVDA'!$EP$4:$EP$109=$B696),0),MATCH(CONCATENATE("FY ",RIGHT(BE$3,4)),'DataModel-NVDA'!$ET$2:$FT$2,0))*$C696,0)</f>
        <v>0</v>
      </c>
      <c r="BF696" s="117">
        <v>0</v>
      </c>
      <c r="BG696" s="118">
        <v>0</v>
      </c>
      <c r="BH696" s="118">
        <v>0</v>
      </c>
      <c r="BI696" s="119" cm="1">
        <f t="array" aca="1" ref="BI696" ca="1">IF(ISNUMBER(INDEX('DataModel-NVDA'!$ET$4:$FT$109,MATCH(1,('DataModel-NVDA'!$EO$4:$EO$109=$A696)*('DataModel-NVDA'!$EP$4:$EP$109=$B696),0),MATCH(CONCATENATE("FY ",RIGHT(BI$3,4)),'DataModel-NVDA'!$ET$2:$FT$2,0))*$C696),INDEX('DataModel-NVDA'!$ET$4:$FT$109,MATCH(1,('DataModel-NVDA'!$EO$4:$EO$109=$A696)*('DataModel-NVDA'!$EP$4:$EP$109=$B696),0),MATCH(CONCATENATE("FY ",RIGHT(BI$3,4)),'DataModel-NVDA'!$ET$2:$FT$2,0))*$C696,0)</f>
        <v>0</v>
      </c>
      <c r="BJ696" s="117">
        <v>0</v>
      </c>
      <c r="BK696" s="118">
        <v>0</v>
      </c>
      <c r="BL696" s="118">
        <v>0</v>
      </c>
      <c r="BM696" s="119" cm="1">
        <f t="array" aca="1" ref="BM696" ca="1">IF(ISNUMBER(INDEX('DataModel-NVDA'!$ET$4:$FT$109,MATCH(1,('DataModel-NVDA'!$EO$4:$EO$109=$A696)*('DataModel-NVDA'!$EP$4:$EP$109=$B696),0),MATCH(CONCATENATE("FY ",RIGHT(BM$3,4)),'DataModel-NVDA'!$ET$2:$FT$2,0))*$C696),INDEX('DataModel-NVDA'!$ET$4:$FT$109,MATCH(1,('DataModel-NVDA'!$EO$4:$EO$109=$A696)*('DataModel-NVDA'!$EP$4:$EP$109=$B696),0),MATCH(CONCATENATE("FY ",RIGHT(BM$3,4)),'DataModel-NVDA'!$ET$2:$FT$2,0))*$C696,0)</f>
        <v>0</v>
      </c>
      <c r="BN696" s="117">
        <v>0</v>
      </c>
      <c r="BO696" s="118">
        <v>0</v>
      </c>
      <c r="BP696" s="118">
        <v>0</v>
      </c>
      <c r="BQ696" s="119" cm="1">
        <f t="array" aca="1" ref="BQ696" ca="1">IF(ISNUMBER(INDEX('DataModel-NVDA'!$ET$4:$FT$109,MATCH(1,('DataModel-NVDA'!$EO$4:$EO$109=$A696)*('DataModel-NVDA'!$EP$4:$EP$109=$B696),0),MATCH(CONCATENATE("FY ",RIGHT(BQ$3,4)),'DataModel-NVDA'!$ET$2:$FT$2,0))*$C696),INDEX('DataModel-NVDA'!$ET$4:$FT$109,MATCH(1,('DataModel-NVDA'!$EO$4:$EO$109=$A696)*('DataModel-NVDA'!$EP$4:$EP$109=$B696),0),MATCH(CONCATENATE("FY ",RIGHT(BQ$3,4)),'DataModel-NVDA'!$ET$2:$FT$2,0))*$C696,0)</f>
        <v>0</v>
      </c>
      <c r="BR696" s="117">
        <v>0</v>
      </c>
      <c r="BS696" s="118">
        <v>0</v>
      </c>
      <c r="BT696" s="118">
        <v>0</v>
      </c>
      <c r="BU696" s="119" cm="1">
        <f t="array" aca="1" ref="BU696" ca="1">IF(ISNUMBER(INDEX('DataModel-NVDA'!$ET$4:$FT$109,MATCH(1,('DataModel-NVDA'!$EO$4:$EO$109=$A696)*('DataModel-NVDA'!$EP$4:$EP$109=$B696),0),MATCH(CONCATENATE("FY ",RIGHT(BU$3,4)),'DataModel-NVDA'!$ET$2:$FT$2,0))*$C696),INDEX('DataModel-NVDA'!$ET$4:$FT$109,MATCH(1,('DataModel-NVDA'!$EO$4:$EO$109=$A696)*('DataModel-NVDA'!$EP$4:$EP$109=$B696),0),MATCH(CONCATENATE("FY ",RIGHT(BU$3,4)),'DataModel-NVDA'!$ET$2:$FT$2,0))*$C696,0)</f>
        <v>0</v>
      </c>
      <c r="BV696" s="117">
        <v>0</v>
      </c>
      <c r="BW696" s="118">
        <v>0</v>
      </c>
      <c r="BX696" s="118">
        <v>0</v>
      </c>
      <c r="BY696" s="119" cm="1">
        <f t="array" aca="1" ref="BY696" ca="1">IF(ISNUMBER(INDEX('DataModel-NVDA'!$ET$4:$FT$109,MATCH(1,('DataModel-NVDA'!$EO$4:$EO$109=$A696)*('DataModel-NVDA'!$EP$4:$EP$109=$B696),0),MATCH(CONCATENATE("FY ",RIGHT(BY$3,4)),'DataModel-NVDA'!$ET$2:$FT$2,0))*$C696),INDEX('DataModel-NVDA'!$ET$4:$FT$109,MATCH(1,('DataModel-NVDA'!$EO$4:$EO$109=$A696)*('DataModel-NVDA'!$EP$4:$EP$109=$B696),0),MATCH(CONCATENATE("FY ",RIGHT(BY$3,4)),'DataModel-NVDA'!$ET$2:$FT$2,0))*$C696,0)</f>
        <v>0</v>
      </c>
      <c r="BZ696" s="117">
        <v>0</v>
      </c>
      <c r="CA696" s="118">
        <v>0</v>
      </c>
      <c r="CB696" s="118">
        <v>0</v>
      </c>
      <c r="CC696" s="119" cm="1">
        <f t="array" aca="1" ref="CC696" ca="1">IF(ISNUMBER(INDEX('DataModel-NVDA'!$ET$4:$FT$109,MATCH(1,('DataModel-NVDA'!$EO$4:$EO$109=$A696)*('DataModel-NVDA'!$EP$4:$EP$109=$B696),0),MATCH(CONCATENATE("FY ",RIGHT(CC$3,4)),'DataModel-NVDA'!$ET$2:$FT$2,0))*$C696),INDEX('DataModel-NVDA'!$ET$4:$FT$109,MATCH(1,('DataModel-NVDA'!$EO$4:$EO$109=$A696)*('DataModel-NVDA'!$EP$4:$EP$109=$B696),0),MATCH(CONCATENATE("FY ",RIGHT(CC$3,4)),'DataModel-NVDA'!$ET$2:$FT$2,0))*$C696,0)</f>
        <v>0</v>
      </c>
      <c r="CD696" s="117">
        <v>0</v>
      </c>
      <c r="CE696" s="118">
        <v>0</v>
      </c>
      <c r="CF696" s="118">
        <v>0</v>
      </c>
      <c r="CG696" s="119" cm="1">
        <f t="array" aca="1" ref="CG696" ca="1">IF(ISNUMBER(INDEX('DataModel-NVDA'!$ET$4:$FT$109,MATCH(1,('DataModel-NVDA'!$EO$4:$EO$109=$A696)*('DataModel-NVDA'!$EP$4:$EP$109=$B696),0),MATCH(CONCATENATE("FY ",RIGHT(CG$3,4)),'DataModel-NVDA'!$ET$2:$FT$2,0))*$C696),INDEX('DataModel-NVDA'!$ET$4:$FT$109,MATCH(1,('DataModel-NVDA'!$EO$4:$EO$109=$A696)*('DataModel-NVDA'!$EP$4:$EP$109=$B696),0),MATCH(CONCATENATE("FY ",RIGHT(CG$3,4)),'DataModel-NVDA'!$ET$2:$FT$2,0))*$C696,0)</f>
        <v>0</v>
      </c>
      <c r="CH696" s="117">
        <v>0</v>
      </c>
      <c r="CI696" s="118">
        <v>0</v>
      </c>
      <c r="CJ696" s="118">
        <v>0</v>
      </c>
      <c r="CK696" s="119" cm="1">
        <f t="array" aca="1" ref="CK696" ca="1">IF(ISNUMBER(INDEX('DataModel-NVDA'!$ET$4:$FT$109,MATCH(1,('DataModel-NVDA'!$EO$4:$EO$109=$A696)*('DataModel-NVDA'!$EP$4:$EP$109=$B696),0),MATCH(CONCATENATE("FY ",RIGHT(CK$3,4)),'DataModel-NVDA'!$ET$2:$FT$2,0))*$C696),INDEX('DataModel-NVDA'!$ET$4:$FT$109,MATCH(1,('DataModel-NVDA'!$EO$4:$EO$109=$A696)*('DataModel-NVDA'!$EP$4:$EP$109=$B696),0),MATCH(CONCATENATE("FY ",RIGHT(CK$3,4)),'DataModel-NVDA'!$ET$2:$FT$2,0))*$C696,0)</f>
        <v>0</v>
      </c>
      <c r="CL696" s="117">
        <v>0</v>
      </c>
      <c r="CM696" s="118">
        <v>0</v>
      </c>
      <c r="CN696" s="118">
        <v>0</v>
      </c>
      <c r="CO696" s="119" cm="1">
        <f t="array" aca="1" ref="CO696" ca="1">IF(ISNUMBER(INDEX('DataModel-NVDA'!$ET$4:$FT$109,MATCH(1,('DataModel-NVDA'!$EO$4:$EO$109=$A696)*('DataModel-NVDA'!$EP$4:$EP$109=$B696),0),MATCH(CONCATENATE("FY ",RIGHT(CO$3,4)),'DataModel-NVDA'!$ET$2:$FT$2,0))*$C696),INDEX('DataModel-NVDA'!$ET$4:$FT$109,MATCH(1,('DataModel-NVDA'!$EO$4:$EO$109=$A696)*('DataModel-NVDA'!$EP$4:$EP$109=$B696),0),MATCH(CONCATENATE("FY ",RIGHT(CO$3,4)),'DataModel-NVDA'!$ET$2:$FT$2,0))*$C696,0)</f>
        <v>0</v>
      </c>
      <c r="CP696" s="117">
        <v>0</v>
      </c>
      <c r="CQ696" s="118">
        <v>0</v>
      </c>
      <c r="CR696" s="118">
        <v>0</v>
      </c>
      <c r="CS696" s="119" cm="1">
        <f t="array" aca="1" ref="CS696" ca="1">IF(ISNUMBER(INDEX('DataModel-NVDA'!$ET$4:$FT$109,MATCH(1,('DataModel-NVDA'!$EO$4:$EO$109=$A696)*('DataModel-NVDA'!$EP$4:$EP$109=$B696),0),MATCH(CONCATENATE("FY ",RIGHT(CS$3,4)),'DataModel-NVDA'!$ET$2:$FT$2,0))*$C696),INDEX('DataModel-NVDA'!$ET$4:$FT$109,MATCH(1,('DataModel-NVDA'!$EO$4:$EO$109=$A696)*('DataModel-NVDA'!$EP$4:$EP$109=$B696),0),MATCH(CONCATENATE("FY ",RIGHT(CS$3,4)),'DataModel-NVDA'!$ET$2:$FT$2,0))*$C696,0)</f>
        <v>0</v>
      </c>
      <c r="CT696" s="117">
        <v>0</v>
      </c>
      <c r="CU696" s="118">
        <v>0</v>
      </c>
      <c r="CV696" s="118">
        <v>0</v>
      </c>
      <c r="CW696" s="119" cm="1">
        <f t="array" aca="1" ref="CW696" ca="1">IF(ISNUMBER(INDEX('DataModel-NVDA'!$ET$4:$FT$109,MATCH(1,('DataModel-NVDA'!$EO$4:$EO$109=$A696)*('DataModel-NVDA'!$EP$4:$EP$109=$B696),0),MATCH(CONCATENATE("FY ",RIGHT(CW$3,4)),'DataModel-NVDA'!$ET$2:$FT$2,0))*$C696),INDEX('DataModel-NVDA'!$ET$4:$FT$109,MATCH(1,('DataModel-NVDA'!$EO$4:$EO$109=$A696)*('DataModel-NVDA'!$EP$4:$EP$109=$B696),0),MATCH(CONCATENATE("FY ",RIGHT(CW$3,4)),'DataModel-NVDA'!$ET$2:$FT$2,0))*$C696,0)</f>
        <v>0</v>
      </c>
      <c r="CX696" s="117">
        <v>0</v>
      </c>
      <c r="CY696" s="118">
        <v>0</v>
      </c>
      <c r="CZ696" s="118">
        <v>0</v>
      </c>
      <c r="DA696" s="119" cm="1">
        <f t="array" aca="1" ref="DA696" ca="1">IF(ISNUMBER(INDEX('DataModel-NVDA'!$ET$4:$FT$109,MATCH(1,('DataModel-NVDA'!$EO$4:$EO$109=$A696)*('DataModel-NVDA'!$EP$4:$EP$109=$B696),0),MATCH(CONCATENATE("FY ",RIGHT(DA$3,4)),'DataModel-NVDA'!$ET$2:$FT$2,0))*$C696),INDEX('DataModel-NVDA'!$ET$4:$FT$109,MATCH(1,('DataModel-NVDA'!$EO$4:$EO$109=$A696)*('DataModel-NVDA'!$EP$4:$EP$109=$B696),0),MATCH(CONCATENATE("FY ",RIGHT(DA$3,4)),'DataModel-NVDA'!$ET$2:$FT$2,0))*$C696,0)</f>
        <v>0</v>
      </c>
      <c r="DB696" s="117">
        <v>0</v>
      </c>
      <c r="DC696" s="118">
        <v>0</v>
      </c>
      <c r="DD696" s="118">
        <v>0</v>
      </c>
      <c r="DE696" s="119" cm="1">
        <f t="array" aca="1" ref="DE696" ca="1">IF(ISNUMBER(INDEX('DataModel-NVDA'!$ET$4:$FT$109,MATCH(1,('DataModel-NVDA'!$EO$4:$EO$109=$A696)*('DataModel-NVDA'!$EP$4:$EP$109=$B696),0),MATCH(CONCATENATE("FY ",RIGHT(DE$3,4)),'DataModel-NVDA'!$ET$2:$FT$2,0))*$C696),INDEX('DataModel-NVDA'!$ET$4:$FT$109,MATCH(1,('DataModel-NVDA'!$EO$4:$EO$109=$A696)*('DataModel-NVDA'!$EP$4:$EP$109=$B696),0),MATCH(CONCATENATE("FY ",RIGHT(DE$3,4)),'DataModel-NVDA'!$ET$2:$FT$2,0))*$C696,0)</f>
        <v>0</v>
      </c>
      <c r="DF696" s="117">
        <v>0</v>
      </c>
      <c r="DG696" s="118">
        <v>0</v>
      </c>
      <c r="DH696" s="118">
        <v>0</v>
      </c>
      <c r="DI696" s="119" cm="1">
        <f t="array" aca="1" ref="DI696" ca="1">IF(ISNUMBER(INDEX('DataModel-NVDA'!$ET$4:$FT$109,MATCH(1,('DataModel-NVDA'!$EO$4:$EO$109=$A696)*('DataModel-NVDA'!$EP$4:$EP$109=$B696),0),MATCH(CONCATENATE("FY ",RIGHT(DI$3,4)),'DataModel-NVDA'!$ET$2:$FT$2,0))*$C696),INDEX('DataModel-NVDA'!$ET$4:$FT$109,MATCH(1,('DataModel-NVDA'!$EO$4:$EO$109=$A696)*('DataModel-NVDA'!$EP$4:$EP$109=$B696),0),MATCH(CONCATENATE("FY ",RIGHT(DI$3,4)),'DataModel-NVDA'!$ET$2:$FT$2,0))*$C696,0)</f>
        <v>0</v>
      </c>
      <c r="DK696" s="69">
        <f t="shared" ref="DK696:EK696" ca="1" si="988">SUM(OFFSET($E696,,MATCH(DK$3,$F$5:$DI$5,0)+3,,1))</f>
        <v>0</v>
      </c>
      <c r="DL696" s="69">
        <f t="shared" ca="1" si="988"/>
        <v>0</v>
      </c>
      <c r="DM696" s="69">
        <f t="shared" ca="1" si="988"/>
        <v>0</v>
      </c>
      <c r="DN696" s="69">
        <f t="shared" ca="1" si="988"/>
        <v>0</v>
      </c>
      <c r="DO696" s="69">
        <f t="shared" ca="1" si="988"/>
        <v>0</v>
      </c>
      <c r="DP696" s="69">
        <f t="shared" ca="1" si="988"/>
        <v>0</v>
      </c>
      <c r="DQ696" s="69">
        <f t="shared" ca="1" si="988"/>
        <v>0</v>
      </c>
      <c r="DR696" s="69">
        <f t="shared" ca="1" si="988"/>
        <v>0</v>
      </c>
      <c r="DS696" s="69">
        <f t="shared" ca="1" si="988"/>
        <v>902</v>
      </c>
      <c r="DT696" s="69">
        <f t="shared" ca="1" si="988"/>
        <v>0</v>
      </c>
      <c r="DU696" s="69">
        <f t="shared" ca="1" si="988"/>
        <v>0</v>
      </c>
      <c r="DV696" s="69">
        <f t="shared" ca="1" si="988"/>
        <v>0</v>
      </c>
      <c r="DW696" s="69">
        <f t="shared" ca="1" si="988"/>
        <v>0</v>
      </c>
      <c r="DX696" s="69">
        <f t="shared" ca="1" si="988"/>
        <v>0</v>
      </c>
      <c r="DY696" s="69">
        <f t="shared" ca="1" si="988"/>
        <v>0</v>
      </c>
      <c r="DZ696" s="69">
        <f t="shared" ca="1" si="988"/>
        <v>0</v>
      </c>
      <c r="EA696" s="69">
        <f t="shared" ca="1" si="988"/>
        <v>0</v>
      </c>
      <c r="EB696" s="69">
        <f t="shared" ca="1" si="988"/>
        <v>0</v>
      </c>
      <c r="EC696" s="69">
        <f t="shared" ca="1" si="988"/>
        <v>0</v>
      </c>
      <c r="ED696" s="69">
        <f t="shared" ca="1" si="988"/>
        <v>0</v>
      </c>
      <c r="EE696" s="69">
        <f t="shared" ca="1" si="988"/>
        <v>0</v>
      </c>
      <c r="EF696" s="69">
        <f t="shared" ca="1" si="988"/>
        <v>0</v>
      </c>
      <c r="EG696" s="69">
        <f t="shared" ca="1" si="988"/>
        <v>0</v>
      </c>
      <c r="EH696" s="69">
        <f t="shared" ca="1" si="988"/>
        <v>0</v>
      </c>
      <c r="EI696" s="69">
        <f t="shared" ca="1" si="988"/>
        <v>0</v>
      </c>
      <c r="EJ696" s="69">
        <f t="shared" ca="1" si="988"/>
        <v>0</v>
      </c>
      <c r="EK696" s="69">
        <f t="shared" ca="1" si="988"/>
        <v>0</v>
      </c>
    </row>
    <row r="697" spans="1:141" outlineLevel="2" x14ac:dyDescent="0.25">
      <c r="A697" s="90"/>
      <c r="B697" s="90"/>
      <c r="C697" s="90"/>
      <c r="D697" s="90"/>
      <c r="F697" s="100"/>
      <c r="I697" s="101"/>
      <c r="J697" s="100"/>
      <c r="M697" s="101"/>
      <c r="N697" s="100"/>
      <c r="Q697" s="101"/>
      <c r="R697" s="100"/>
      <c r="U697" s="101"/>
      <c r="V697" s="100"/>
      <c r="Y697" s="101"/>
      <c r="Z697" s="100"/>
      <c r="AC697" s="101"/>
      <c r="AD697" s="100"/>
      <c r="AG697" s="101"/>
      <c r="AH697" s="100"/>
      <c r="AK697" s="101"/>
      <c r="AL697" s="100"/>
      <c r="AO697" s="101"/>
      <c r="AP697" s="100"/>
      <c r="AS697" s="101"/>
      <c r="AT697" s="100"/>
      <c r="AW697" s="101"/>
      <c r="AX697" s="100"/>
      <c r="BA697" s="101"/>
      <c r="BB697" s="100"/>
      <c r="BE697" s="101"/>
      <c r="BF697" s="100"/>
      <c r="BI697" s="101"/>
      <c r="BJ697" s="100"/>
      <c r="BM697" s="101"/>
      <c r="BN697" s="100"/>
      <c r="BQ697" s="101"/>
      <c r="BR697" s="100"/>
      <c r="BU697" s="101"/>
      <c r="BV697" s="100"/>
      <c r="BY697" s="101"/>
      <c r="BZ697" s="100"/>
      <c r="CC697" s="101"/>
      <c r="CD697" s="100"/>
      <c r="CG697" s="101"/>
      <c r="CH697" s="100"/>
      <c r="CK697" s="101"/>
      <c r="CL697" s="100"/>
      <c r="CO697" s="101"/>
      <c r="CP697" s="100"/>
      <c r="CS697" s="101"/>
      <c r="CT697" s="100"/>
      <c r="CW697" s="101"/>
      <c r="CX697" s="100"/>
      <c r="DA697" s="101"/>
      <c r="DB697" s="100"/>
      <c r="DE697" s="101"/>
      <c r="DF697" s="100"/>
      <c r="DI697" s="101"/>
    </row>
    <row r="698" spans="1:141" outlineLevel="2" x14ac:dyDescent="0.25">
      <c r="A698" s="90" t="s">
        <v>157</v>
      </c>
      <c r="B698" s="90" t="s">
        <v>183</v>
      </c>
      <c r="C698" s="111">
        <f>$C$6</f>
        <v>9.9999999999999995E-7</v>
      </c>
      <c r="D698" s="90"/>
      <c r="E698" t="str">
        <f>CONCATENATE(E693," - history")</f>
        <v>Other non-current liabilities - history</v>
      </c>
      <c r="F698" s="113" cm="1">
        <f t="array" aca="1" ref="F698" ca="1">IF(AND(F$4="A",ISNUMBER('DataModel-NVDA'!F$4)),INDEX('DataModel-NVDA'!$F$4:$BA$109,MATCH(1,('DataModel-NVDA'!$A$4:$A$109=$A698)*('DataModel-NVDA'!$B$4:$B$109=$B698),0),MATCH(F$3,'DataModel-NVDA'!$F$2:$BA$2,0))*$C698,"")</f>
        <v>138.369</v>
      </c>
      <c r="G698" s="69" cm="1">
        <f t="array" aca="1" ref="G698" ca="1">IF(AND(G$4="A",ISNUMBER('DataModel-NVDA'!G$4)),INDEX('DataModel-NVDA'!$F$4:$BA$109,MATCH(1,('DataModel-NVDA'!$A$4:$A$109=$A698)*('DataModel-NVDA'!$B$4:$B$109=$B698),0),MATCH(G$3,'DataModel-NVDA'!$F$2:$BA$2,0))*$C698,"")</f>
        <v>141.34799999999998</v>
      </c>
      <c r="H698" s="69" cm="1">
        <f t="array" aca="1" ref="H698" ca="1">IF(AND(H$4="A",ISNUMBER('DataModel-NVDA'!H$4)),INDEX('DataModel-NVDA'!$F$4:$BA$109,MATCH(1,('DataModel-NVDA'!$A$4:$A$109=$A698)*('DataModel-NVDA'!$B$4:$B$109=$B698),0),MATCH(H$3,'DataModel-NVDA'!$F$2:$BA$2,0))*$C698,"")</f>
        <v>355.13299999999998</v>
      </c>
      <c r="I698" s="114" cm="1">
        <f t="array" aca="1" ref="I698" ca="1">IF(AND(I$4="A",ISNUMBER('DataModel-NVDA'!I$4)),INDEX('DataModel-NVDA'!$F$4:$BA$109,MATCH(1,('DataModel-NVDA'!$A$4:$A$109=$A698)*('DataModel-NVDA'!$B$4:$B$109=$B698),0),MATCH(I$3,'DataModel-NVDA'!$F$2:$BA$2,0))*$C698,"")</f>
        <v>148.78299999999999</v>
      </c>
      <c r="J698" s="113" cm="1">
        <f t="array" aca="1" ref="J698" ca="1">IF(AND(J$4="A",ISNUMBER('DataModel-NVDA'!J$4)),INDEX('DataModel-NVDA'!$F$4:$BA$109,MATCH(1,('DataModel-NVDA'!$A$4:$A$109=$A698)*('DataModel-NVDA'!$B$4:$B$109=$B698),0),MATCH(J$3,'DataModel-NVDA'!$F$2:$BA$2,0))*$C698,"")</f>
        <v>152</v>
      </c>
      <c r="K698" s="69" cm="1">
        <f t="array" aca="1" ref="K698" ca="1">IF(AND(K$4="A",ISNUMBER('DataModel-NVDA'!K$4)),INDEX('DataModel-NVDA'!$F$4:$BA$109,MATCH(1,('DataModel-NVDA'!$A$4:$A$109=$A698)*('DataModel-NVDA'!$B$4:$B$109=$B698),0),MATCH(K$3,'DataModel-NVDA'!$F$2:$BA$2,0))*$C698,"")</f>
        <v>154</v>
      </c>
      <c r="L698" s="69" cm="1">
        <f t="array" aca="1" ref="L698" ca="1">IF(AND(L$4="A",ISNUMBER('DataModel-NVDA'!L$4)),INDEX('DataModel-NVDA'!$F$4:$BA$109,MATCH(1,('DataModel-NVDA'!$A$4:$A$109=$A698)*('DataModel-NVDA'!$B$4:$B$109=$B698),0),MATCH(L$3,'DataModel-NVDA'!$F$2:$BA$2,0))*$C698,"")</f>
        <v>111</v>
      </c>
      <c r="M698" s="114" cm="1">
        <f t="array" aca="1" ref="M698" ca="1">IF(AND(M$4="A",ISNUMBER('DataModel-NVDA'!M$4)),INDEX('DataModel-NVDA'!$F$4:$BA$109,MATCH(1,('DataModel-NVDA'!$A$4:$A$109=$A698)*('DataModel-NVDA'!$B$4:$B$109=$B698),0),MATCH(M$3,'DataModel-NVDA'!$F$2:$BA$2,0))*$C698,"")</f>
        <v>108</v>
      </c>
      <c r="N698" s="113" cm="1">
        <f t="array" aca="1" ref="N698" ca="1">IF(AND(N$4="A",ISNUMBER('DataModel-NVDA'!N$4)),INDEX('DataModel-NVDA'!$F$4:$BA$109,MATCH(1,('DataModel-NVDA'!$A$4:$A$109=$A698)*('DataModel-NVDA'!$B$4:$B$109=$B698),0),MATCH(N$3,'DataModel-NVDA'!$F$2:$BA$2,0))*$C698,"")</f>
        <v>113</v>
      </c>
      <c r="O698" s="69" cm="1">
        <f t="array" aca="1" ref="O698" ca="1">IF(AND(O$4="A",ISNUMBER('DataModel-NVDA'!O$4)),INDEX('DataModel-NVDA'!$F$4:$BA$109,MATCH(1,('DataModel-NVDA'!$A$4:$A$109=$A698)*('DataModel-NVDA'!$B$4:$B$109=$B698),0),MATCH(O$3,'DataModel-NVDA'!$F$2:$BA$2,0))*$C698,"")</f>
        <v>121</v>
      </c>
      <c r="P698" s="69" cm="1">
        <f t="array" aca="1" ref="P698" ca="1">IF(AND(P$4="A",ISNUMBER('DataModel-NVDA'!P$4)),INDEX('DataModel-NVDA'!$F$4:$BA$109,MATCH(1,('DataModel-NVDA'!$A$4:$A$109=$A698)*('DataModel-NVDA'!$B$4:$B$109=$B698),0),MATCH(P$3,'DataModel-NVDA'!$F$2:$BA$2,0))*$C698,"")</f>
        <v>123</v>
      </c>
      <c r="Q698" s="114" cm="1">
        <f t="array" aca="1" ref="Q698" ca="1">IF(AND(Q$4="A",ISNUMBER('DataModel-NVDA'!Q$4)),INDEX('DataModel-NVDA'!$F$4:$BA$109,MATCH(1,('DataModel-NVDA'!$A$4:$A$109=$A698)*('DataModel-NVDA'!$B$4:$B$109=$B698),0),MATCH(Q$3,'DataModel-NVDA'!$F$2:$BA$2,0))*$C698,"")</f>
        <v>126</v>
      </c>
      <c r="R698" s="113" cm="1">
        <f t="array" aca="1" ref="R698" ca="1">IF(AND(R$4="A",ISNUMBER('DataModel-NVDA'!R$4)),INDEX('DataModel-NVDA'!$F$4:$BA$109,MATCH(1,('DataModel-NVDA'!$A$4:$A$109=$A698)*('DataModel-NVDA'!$B$4:$B$109=$B698),0),MATCH(R$3,'DataModel-NVDA'!$F$2:$BA$2,0))*$C698,"")</f>
        <v>136</v>
      </c>
      <c r="S698" s="69" cm="1">
        <f t="array" aca="1" ref="S698" ca="1">IF(AND(S$4="A",ISNUMBER('DataModel-NVDA'!S$4)),INDEX('DataModel-NVDA'!$F$4:$BA$109,MATCH(1,('DataModel-NVDA'!$A$4:$A$109=$A698)*('DataModel-NVDA'!$B$4:$B$109=$B698),0),MATCH(S$3,'DataModel-NVDA'!$F$2:$BA$2,0))*$C698,"")</f>
        <v>150</v>
      </c>
      <c r="T698" s="69" cm="1">
        <f t="array" aca="1" ref="T698" ca="1">IF(AND(T$4="A",ISNUMBER('DataModel-NVDA'!T$4)),INDEX('DataModel-NVDA'!$F$4:$BA$109,MATCH(1,('DataModel-NVDA'!$A$4:$A$109=$A698)*('DataModel-NVDA'!$B$4:$B$109=$B698),0),MATCH(T$3,'DataModel-NVDA'!$F$2:$BA$2,0))*$C698,"")</f>
        <v>159</v>
      </c>
      <c r="U698" s="114" cm="1">
        <f t="array" aca="1" ref="U698" ca="1">IF(AND(U$4="A",ISNUMBER('DataModel-NVDA'!U$4)),INDEX('DataModel-NVDA'!$F$4:$BA$109,MATCH(1,('DataModel-NVDA'!$A$4:$A$109=$A698)*('DataModel-NVDA'!$B$4:$B$109=$B698),0),MATCH(U$3,'DataModel-NVDA'!$F$2:$BA$2,0))*$C698,"")</f>
        <v>599</v>
      </c>
      <c r="V698" s="113" cm="1">
        <f t="array" aca="1" ref="V698" ca="1">IF(AND(V$4="A",ISNUMBER('DataModel-NVDA'!V$4)),INDEX('DataModel-NVDA'!$F$4:$BA$109,MATCH(1,('DataModel-NVDA'!$A$4:$A$109=$A698)*('DataModel-NVDA'!$B$4:$B$109=$B698),0),MATCH(V$3,'DataModel-NVDA'!$F$2:$BA$2,0))*$C698,"")</f>
        <v>614</v>
      </c>
      <c r="W698" s="69" cm="1">
        <f t="array" aca="1" ref="W698" ca="1">IF(AND(W$4="A",ISNUMBER('DataModel-NVDA'!W$4)),INDEX('DataModel-NVDA'!$F$4:$BA$109,MATCH(1,('DataModel-NVDA'!$A$4:$A$109=$A698)*('DataModel-NVDA'!$B$4:$B$109=$B698),0),MATCH(W$3,'DataModel-NVDA'!$F$2:$BA$2,0))*$C698,"")</f>
        <v>590</v>
      </c>
      <c r="X698" s="69" cm="1">
        <f t="array" aca="1" ref="X698" ca="1">IF(AND(X$4="A",ISNUMBER('DataModel-NVDA'!X$4)),INDEX('DataModel-NVDA'!$F$4:$BA$109,MATCH(1,('DataModel-NVDA'!$A$4:$A$109=$A698)*('DataModel-NVDA'!$B$4:$B$109=$B698),0),MATCH(X$3,'DataModel-NVDA'!$F$2:$BA$2,0))*$C698,"")</f>
        <v>524</v>
      </c>
      <c r="Y698" s="114" cm="1">
        <f t="array" aca="1" ref="Y698" ca="1">IF(AND(Y$4="A",ISNUMBER('DataModel-NVDA'!Y$4)),INDEX('DataModel-NVDA'!$F$4:$BA$109,MATCH(1,('DataModel-NVDA'!$A$4:$A$109=$A698)*('DataModel-NVDA'!$B$4:$B$109=$B698),0),MATCH(Y$3,'DataModel-NVDA'!$F$2:$BA$2,0))*$C698,"")</f>
        <v>568</v>
      </c>
      <c r="Z698" s="113" cm="1">
        <f t="array" aca="1" ref="Z698" ca="1">IF(AND(Z$4="A",ISNUMBER('DataModel-NVDA'!Z$4)),INDEX('DataModel-NVDA'!$F$4:$BA$109,MATCH(1,('DataModel-NVDA'!$A$4:$A$109=$A698)*('DataModel-NVDA'!$B$4:$B$109=$B698),0),MATCH(Z$3,'DataModel-NVDA'!$F$2:$BA$2,0))*$C698,"")</f>
        <v>590</v>
      </c>
      <c r="AA698" s="69" cm="1">
        <f t="array" aca="1" ref="AA698" ca="1">IF(AND(AA$4="A",ISNUMBER('DataModel-NVDA'!AA$4)),INDEX('DataModel-NVDA'!$F$4:$BA$109,MATCH(1,('DataModel-NVDA'!$A$4:$A$109=$A698)*('DataModel-NVDA'!$B$4:$B$109=$B698),0),MATCH(AA$3,'DataModel-NVDA'!$F$2:$BA$2,0))*$C698,"")</f>
        <v>573</v>
      </c>
      <c r="AB698" s="69" cm="1">
        <f t="array" aca="1" ref="AB698" ca="1">IF(AND(AB$4="A",ISNUMBER('DataModel-NVDA'!AB$4)),INDEX('DataModel-NVDA'!$F$4:$BA$109,MATCH(1,('DataModel-NVDA'!$A$4:$A$109=$A698)*('DataModel-NVDA'!$B$4:$B$109=$B698),0),MATCH(AB$3,'DataModel-NVDA'!$F$2:$BA$2,0))*$C698,"")</f>
        <v>580</v>
      </c>
      <c r="AC698" s="114" cm="1">
        <f t="array" aca="1" ref="AC698" ca="1">IF(AND(AC$4="A",ISNUMBER('DataModel-NVDA'!AC$4)),INDEX('DataModel-NVDA'!$F$4:$BA$109,MATCH(1,('DataModel-NVDA'!$A$4:$A$109=$A698)*('DataModel-NVDA'!$B$4:$B$109=$B698),0),MATCH(AC$3,'DataModel-NVDA'!$F$2:$BA$2,0))*$C698,"")</f>
        <v>125</v>
      </c>
      <c r="AD698" s="113" cm="1">
        <f t="array" aca="1" ref="AD698" ca="1">IF(AND(AD$4="A",ISNUMBER('DataModel-NVDA'!AD$4)),INDEX('DataModel-NVDA'!$F$4:$BA$109,MATCH(1,('DataModel-NVDA'!$A$4:$A$109=$A698)*('DataModel-NVDA'!$B$4:$B$109=$B698),0),MATCH(AD$3,'DataModel-NVDA'!$F$2:$BA$2,0))*$C698,"")</f>
        <v>156</v>
      </c>
      <c r="AE698" s="69" cm="1">
        <f t="array" aca="1" ref="AE698" ca="1">IF(AND(AE$4="A",ISNUMBER('DataModel-NVDA'!AE$4)),INDEX('DataModel-NVDA'!$F$4:$BA$109,MATCH(1,('DataModel-NVDA'!$A$4:$A$109=$A698)*('DataModel-NVDA'!$B$4:$B$109=$B698),0),MATCH(AE$3,'DataModel-NVDA'!$F$2:$BA$2,0))*$C698,"")</f>
        <v>280</v>
      </c>
      <c r="AF698" s="69" cm="1">
        <f t="array" aca="1" ref="AF698" ca="1">IF(AND(AF$4="A",ISNUMBER('DataModel-NVDA'!AF$4)),INDEX('DataModel-NVDA'!$F$4:$BA$109,MATCH(1,('DataModel-NVDA'!$A$4:$A$109=$A698)*('DataModel-NVDA'!$B$4:$B$109=$B698),0),MATCH(AF$3,'DataModel-NVDA'!$F$2:$BA$2,0))*$C698,"")</f>
        <v>302</v>
      </c>
      <c r="AG698" s="114" cm="1">
        <f t="array" aca="1" ref="AG698" ca="1">IF(AND(AG$4="A",ISNUMBER('DataModel-NVDA'!AG$4)),INDEX('DataModel-NVDA'!$F$4:$BA$109,MATCH(1,('DataModel-NVDA'!$A$4:$A$109=$A698)*('DataModel-NVDA'!$B$4:$B$109=$B698),0),MATCH(AG$3,'DataModel-NVDA'!$F$2:$BA$2,0))*$C698,"")</f>
        <v>337</v>
      </c>
      <c r="AH698" s="113" cm="1">
        <f t="array" aca="1" ref="AH698" ca="1">IF(AND(AH$4="A",ISNUMBER('DataModel-NVDA'!AH$4)),INDEX('DataModel-NVDA'!$F$4:$BA$109,MATCH(1,('DataModel-NVDA'!$A$4:$A$109=$A698)*('DataModel-NVDA'!$B$4:$B$109=$B698),0),MATCH(AH$3,'DataModel-NVDA'!$F$2:$BA$2,0))*$C698,"")</f>
        <v>1007</v>
      </c>
      <c r="AI698" s="69" cm="1">
        <f t="array" aca="1" ref="AI698" ca="1">IF(AND(AI$4="A",ISNUMBER('DataModel-NVDA'!AI$4)),INDEX('DataModel-NVDA'!$F$4:$BA$109,MATCH(1,('DataModel-NVDA'!$A$4:$A$109=$A698)*('DataModel-NVDA'!$B$4:$B$109=$B698),0),MATCH(AI$3,'DataModel-NVDA'!$F$2:$BA$2,0))*$C698,"")</f>
        <v>262</v>
      </c>
      <c r="AJ698" s="69" cm="1">
        <f t="array" aca="1" ref="AJ698" ca="1">IF(AND(AJ$4="A",ISNUMBER('DataModel-NVDA'!AJ$4)),INDEX('DataModel-NVDA'!$F$4:$BA$109,MATCH(1,('DataModel-NVDA'!$A$4:$A$109=$A698)*('DataModel-NVDA'!$B$4:$B$109=$B698),0),MATCH(AJ$3,'DataModel-NVDA'!$F$2:$BA$2,0))*$C698,"")</f>
        <v>376</v>
      </c>
      <c r="AK698" s="114" cm="1">
        <f t="array" aca="1" ref="AK698" ca="1">IF(AND(AK$4="A",ISNUMBER('DataModel-NVDA'!AK$4)),INDEX('DataModel-NVDA'!$F$4:$BA$109,MATCH(1,('DataModel-NVDA'!$A$4:$A$109=$A698)*('DataModel-NVDA'!$B$4:$B$109=$B698),0),MATCH(AK$3,'DataModel-NVDA'!$F$2:$BA$2,0))*$C698,"")</f>
        <v>365</v>
      </c>
      <c r="AL698" s="113" cm="1">
        <f t="array" aca="1" ref="AL698" ca="1">IF(AND(AL$4="A",ISNUMBER('DataModel-NVDA'!AL$4)),INDEX('DataModel-NVDA'!$F$4:$BA$109,MATCH(1,('DataModel-NVDA'!$A$4:$A$109=$A698)*('DataModel-NVDA'!$B$4:$B$109=$B698),0),MATCH(AL$3,'DataModel-NVDA'!$F$2:$BA$2,0))*$C698,"")</f>
        <v>1171</v>
      </c>
      <c r="AM698" s="69" cm="1">
        <f t="array" aca="1" ref="AM698" ca="1">IF(AND(AM$4="A",ISNUMBER('DataModel-NVDA'!AM$4)),INDEX('DataModel-NVDA'!$F$4:$BA$109,MATCH(1,('DataModel-NVDA'!$A$4:$A$109=$A698)*('DataModel-NVDA'!$B$4:$B$109=$B698),0),MATCH(AM$3,'DataModel-NVDA'!$F$2:$BA$2,0))*$C698,"")</f>
        <v>665</v>
      </c>
      <c r="AN698" s="69" cm="1">
        <f t="array" aca="1" ref="AN698" ca="1">IF(AND(AN$4="A",ISNUMBER('DataModel-NVDA'!AN$4)),INDEX('DataModel-NVDA'!$F$4:$BA$109,MATCH(1,('DataModel-NVDA'!$A$4:$A$109=$A698)*('DataModel-NVDA'!$B$4:$B$109=$B698),0),MATCH(AN$3,'DataModel-NVDA'!$F$2:$BA$2,0))*$C698,"")</f>
        <v>1326</v>
      </c>
      <c r="AO698" s="114" cm="1">
        <f t="array" aca="1" ref="AO698" ca="1">IF(AND(AO$4="A",ISNUMBER('DataModel-NVDA'!AO$4)),INDEX('DataModel-NVDA'!$F$4:$BA$109,MATCH(1,('DataModel-NVDA'!$A$4:$A$109=$A698)*('DataModel-NVDA'!$B$4:$B$109=$B698),0),MATCH(AO$3,'DataModel-NVDA'!$F$2:$BA$2,0))*$C698,"")</f>
        <v>546</v>
      </c>
      <c r="AP698" s="113" cm="1">
        <f t="array" aca="1" ref="AP698" ca="1">IF(AND(AP$4="A",ISNUMBER('DataModel-NVDA'!AP$4)),INDEX('DataModel-NVDA'!$F$4:$BA$109,MATCH(1,('DataModel-NVDA'!$A$4:$A$109=$A698)*('DataModel-NVDA'!$B$4:$B$109=$B698),0),MATCH(AP$3,'DataModel-NVDA'!$F$2:$BA$2,0))*$C698,"")</f>
        <v>1517</v>
      </c>
      <c r="AQ698" s="69" cm="1">
        <f t="array" aca="1" ref="AQ698" ca="1">IF(AND(AQ$4="A",ISNUMBER('DataModel-NVDA'!AQ$4)),INDEX('DataModel-NVDA'!$F$4:$BA$109,MATCH(1,('DataModel-NVDA'!$A$4:$A$109=$A698)*('DataModel-NVDA'!$B$4:$B$109=$B698),0),MATCH(AQ$3,'DataModel-NVDA'!$F$2:$BA$2,0))*$C698,"")</f>
        <v>1542</v>
      </c>
      <c r="AR698" s="69" cm="1">
        <f t="array" aca="1" ref="AR698" ca="1">IF(AND(AR$4="A",ISNUMBER('DataModel-NVDA'!AR$4)),INDEX('DataModel-NVDA'!$F$4:$BA$109,MATCH(1,('DataModel-NVDA'!$A$4:$A$109=$A698)*('DataModel-NVDA'!$B$4:$B$109=$B698),0),MATCH(AR$3,'DataModel-NVDA'!$F$2:$BA$2,0))*$C698,"")</f>
        <v>1385</v>
      </c>
      <c r="AS698" s="114" cm="1">
        <f t="array" aca="1" ref="AS698" ca="1">IF(AND(AS$4="A",ISNUMBER('DataModel-NVDA'!AS$4)),INDEX('DataModel-NVDA'!$F$4:$BA$109,MATCH(1,('DataModel-NVDA'!$A$4:$A$109=$A698)*('DataModel-NVDA'!$B$4:$B$109=$B698),0),MATCH(AS$3,'DataModel-NVDA'!$F$2:$BA$2,0))*$C698,"")</f>
        <v>1506</v>
      </c>
      <c r="AT698" s="113" cm="1">
        <f t="array" aca="1" ref="AT698" ca="1">IF(AND(AT$4="A",ISNUMBER('DataModel-NVDA'!AT$4)),INDEX('DataModel-NVDA'!$F$4:$BA$109,MATCH(1,('DataModel-NVDA'!$A$4:$A$109=$A698)*('DataModel-NVDA'!$B$4:$B$109=$B698),0),MATCH(AT$3,'DataModel-NVDA'!$F$2:$BA$2,0))*$C698,"")</f>
        <v>1679</v>
      </c>
      <c r="AU698" s="69" cm="1">
        <f t="array" aca="1" ref="AU698" ca="1">IF(AND(AU$4="A",ISNUMBER('DataModel-NVDA'!AU$4)),INDEX('DataModel-NVDA'!$F$4:$BA$109,MATCH(1,('DataModel-NVDA'!$A$4:$A$109=$A698)*('DataModel-NVDA'!$B$4:$B$109=$B698),0),MATCH(AU$3,'DataModel-NVDA'!$F$2:$BA$2,0))*$C698,"")</f>
        <v>1866</v>
      </c>
      <c r="AV698" s="69" cm="1">
        <f t="array" aca="1" ref="AV698" ca="1">IF(AND(AV$4="A",ISNUMBER('DataModel-NVDA'!AV$4)),INDEX('DataModel-NVDA'!$F$4:$BA$109,MATCH(1,('DataModel-NVDA'!$A$4:$A$109=$A698)*('DataModel-NVDA'!$B$4:$B$109=$B698),0),MATCH(AV$3,'DataModel-NVDA'!$F$2:$BA$2,0))*$C698,"")</f>
        <v>3683</v>
      </c>
      <c r="AW698" s="114" t="str" cm="1">
        <f t="array" aca="1" ref="AW698" ca="1">IF(AND(AW$4="A",ISNUMBER('DataModel-NVDA'!AW$4)),INDEX('DataModel-NVDA'!$F$4:$BA$109,MATCH(1,('DataModel-NVDA'!$A$4:$A$109=$A698)*('DataModel-NVDA'!$B$4:$B$109=$B698),0),MATCH(AW$3,'DataModel-NVDA'!$F$2:$BA$2,0))*$C698,"")</f>
        <v/>
      </c>
      <c r="AX698" s="113" t="str" cm="1">
        <f t="array" aca="1" ref="AX698" ca="1">IF(AND(AX$4="A",ISNUMBER('DataModel-NVDA'!AX$4)),INDEX('DataModel-NVDA'!$F$4:$BA$109,MATCH(1,('DataModel-NVDA'!$A$4:$A$109=$A698)*('DataModel-NVDA'!$B$4:$B$109=$B698),0),MATCH(AX$3,'DataModel-NVDA'!$F$2:$BA$2,0))*$C698,"")</f>
        <v/>
      </c>
      <c r="AY698" s="69" t="str" cm="1">
        <f t="array" aca="1" ref="AY698" ca="1">IF(AND(AY$4="A",ISNUMBER('DataModel-NVDA'!AY$4)),INDEX('DataModel-NVDA'!$F$4:$BA$109,MATCH(1,('DataModel-NVDA'!$A$4:$A$109=$A698)*('DataModel-NVDA'!$B$4:$B$109=$B698),0),MATCH(AY$3,'DataModel-NVDA'!$F$2:$BA$2,0))*$C698,"")</f>
        <v/>
      </c>
      <c r="AZ698" s="69" t="str" cm="1">
        <f t="array" aca="1" ref="AZ698" ca="1">IF(AND(AZ$4="A",ISNUMBER('DataModel-NVDA'!AZ$4)),INDEX('DataModel-NVDA'!$F$4:$BA$109,MATCH(1,('DataModel-NVDA'!$A$4:$A$109=$A698)*('DataModel-NVDA'!$B$4:$B$109=$B698),0),MATCH(AZ$3,'DataModel-NVDA'!$F$2:$BA$2,0))*$C698,"")</f>
        <v/>
      </c>
      <c r="BA698" s="114" t="str" cm="1">
        <f t="array" aca="1" ref="BA698" ca="1">IF(AND(BA$4="A",ISNUMBER('DataModel-NVDA'!BA$4)),INDEX('DataModel-NVDA'!$F$4:$BA$109,MATCH(1,('DataModel-NVDA'!$A$4:$A$109=$A698)*('DataModel-NVDA'!$B$4:$B$109=$B698),0),MATCH(BA$3,'DataModel-NVDA'!$F$2:$BA$2,0))*$C698,"")</f>
        <v/>
      </c>
      <c r="BB698" s="113"/>
      <c r="BC698" s="69"/>
      <c r="BD698" s="69"/>
      <c r="BE698" s="114"/>
      <c r="BF698" s="113"/>
      <c r="BG698" s="69"/>
      <c r="BH698" s="69"/>
      <c r="BI698" s="114"/>
      <c r="BJ698" s="113"/>
      <c r="BK698" s="69"/>
      <c r="BL698" s="69"/>
      <c r="BM698" s="114"/>
      <c r="BN698" s="113"/>
      <c r="BO698" s="69"/>
      <c r="BP698" s="69"/>
      <c r="BQ698" s="114"/>
      <c r="BR698" s="113"/>
      <c r="BS698" s="69"/>
      <c r="BT698" s="69"/>
      <c r="BU698" s="114"/>
      <c r="BV698" s="113"/>
      <c r="BW698" s="69"/>
      <c r="BX698" s="69"/>
      <c r="BY698" s="114"/>
      <c r="BZ698" s="113"/>
      <c r="CA698" s="69"/>
      <c r="CB698" s="69"/>
      <c r="CC698" s="114"/>
      <c r="CD698" s="113"/>
      <c r="CE698" s="69"/>
      <c r="CF698" s="69"/>
      <c r="CG698" s="114"/>
      <c r="CH698" s="113"/>
      <c r="CI698" s="69"/>
      <c r="CJ698" s="69"/>
      <c r="CK698" s="114"/>
      <c r="CL698" s="113"/>
      <c r="CM698" s="69"/>
      <c r="CN698" s="69"/>
      <c r="CO698" s="114"/>
      <c r="CP698" s="113"/>
      <c r="CQ698" s="69"/>
      <c r="CR698" s="69"/>
      <c r="CS698" s="114"/>
      <c r="CT698" s="113"/>
      <c r="CU698" s="69"/>
      <c r="CV698" s="69"/>
      <c r="CW698" s="114"/>
      <c r="CX698" s="113"/>
      <c r="CY698" s="69"/>
      <c r="CZ698" s="69"/>
      <c r="DA698" s="114"/>
      <c r="DB698" s="113"/>
      <c r="DC698" s="69"/>
      <c r="DD698" s="69"/>
      <c r="DE698" s="114"/>
      <c r="DF698" s="113"/>
      <c r="DG698" s="69"/>
      <c r="DH698" s="69"/>
      <c r="DI698" s="114"/>
      <c r="DK698" s="69">
        <f t="shared" ref="DK698:EK698" ca="1" si="989">SUM(OFFSET($E698,,MATCH(DK$3,$F$5:$DI$5,0)+3,,1))</f>
        <v>148.78299999999999</v>
      </c>
      <c r="DL698" s="69">
        <f t="shared" ca="1" si="989"/>
        <v>108</v>
      </c>
      <c r="DM698" s="69">
        <f t="shared" ca="1" si="989"/>
        <v>126</v>
      </c>
      <c r="DN698" s="69">
        <f t="shared" ca="1" si="989"/>
        <v>599</v>
      </c>
      <c r="DO698" s="69">
        <f t="shared" ca="1" si="989"/>
        <v>568</v>
      </c>
      <c r="DP698" s="69">
        <f t="shared" ca="1" si="989"/>
        <v>125</v>
      </c>
      <c r="DQ698" s="69">
        <f t="shared" ca="1" si="989"/>
        <v>337</v>
      </c>
      <c r="DR698" s="69">
        <f t="shared" ca="1" si="989"/>
        <v>365</v>
      </c>
      <c r="DS698" s="69">
        <f t="shared" ca="1" si="989"/>
        <v>546</v>
      </c>
      <c r="DT698" s="69">
        <f t="shared" ca="1" si="989"/>
        <v>1506</v>
      </c>
      <c r="DU698" s="69">
        <f t="shared" ca="1" si="989"/>
        <v>0</v>
      </c>
      <c r="DV698" s="69">
        <f t="shared" ca="1" si="989"/>
        <v>0</v>
      </c>
      <c r="DW698" s="69">
        <f t="shared" ca="1" si="989"/>
        <v>0</v>
      </c>
      <c r="DX698" s="69">
        <f t="shared" ca="1" si="989"/>
        <v>0</v>
      </c>
      <c r="DY698" s="69">
        <f t="shared" ca="1" si="989"/>
        <v>0</v>
      </c>
      <c r="DZ698" s="69">
        <f t="shared" ca="1" si="989"/>
        <v>0</v>
      </c>
      <c r="EA698" s="69">
        <f t="shared" ca="1" si="989"/>
        <v>0</v>
      </c>
      <c r="EB698" s="69">
        <f t="shared" ca="1" si="989"/>
        <v>0</v>
      </c>
      <c r="EC698" s="69">
        <f t="shared" ca="1" si="989"/>
        <v>0</v>
      </c>
      <c r="ED698" s="69">
        <f t="shared" ca="1" si="989"/>
        <v>0</v>
      </c>
      <c r="EE698" s="69">
        <f t="shared" ca="1" si="989"/>
        <v>0</v>
      </c>
      <c r="EF698" s="69">
        <f t="shared" ca="1" si="989"/>
        <v>0</v>
      </c>
      <c r="EG698" s="69">
        <f t="shared" ca="1" si="989"/>
        <v>0</v>
      </c>
      <c r="EH698" s="69">
        <f t="shared" ca="1" si="989"/>
        <v>0</v>
      </c>
      <c r="EI698" s="69">
        <f t="shared" ca="1" si="989"/>
        <v>0</v>
      </c>
      <c r="EJ698" s="69">
        <f t="shared" ca="1" si="989"/>
        <v>0</v>
      </c>
      <c r="EK698" s="69">
        <f t="shared" ca="1" si="989"/>
        <v>0</v>
      </c>
    </row>
    <row r="699" spans="1:141" outlineLevel="2" x14ac:dyDescent="0.25">
      <c r="A699" s="90"/>
      <c r="B699" s="90"/>
      <c r="C699" s="90"/>
      <c r="D699" s="90"/>
      <c r="F699" s="100"/>
      <c r="I699" s="101"/>
      <c r="J699" s="100"/>
      <c r="M699" s="101"/>
      <c r="N699" s="100"/>
      <c r="Q699" s="101"/>
      <c r="R699" s="100"/>
      <c r="U699" s="101"/>
      <c r="V699" s="100"/>
      <c r="Y699" s="101"/>
      <c r="Z699" s="100"/>
      <c r="AC699" s="101"/>
      <c r="AD699" s="100"/>
      <c r="AG699" s="101"/>
      <c r="AH699" s="100"/>
      <c r="AK699" s="101"/>
      <c r="AL699" s="100"/>
      <c r="AO699" s="101"/>
      <c r="AP699" s="100"/>
      <c r="AS699" s="101"/>
      <c r="AT699" s="100"/>
      <c r="AW699" s="101"/>
      <c r="AX699" s="100"/>
      <c r="BA699" s="101"/>
      <c r="BB699" s="100"/>
      <c r="BE699" s="101"/>
      <c r="BF699" s="100"/>
      <c r="BI699" s="101"/>
      <c r="BJ699" s="100"/>
      <c r="BM699" s="101"/>
      <c r="BN699" s="100"/>
      <c r="BQ699" s="101"/>
      <c r="BR699" s="100"/>
      <c r="BU699" s="101"/>
      <c r="BV699" s="100"/>
      <c r="BY699" s="101"/>
      <c r="BZ699" s="100"/>
      <c r="CC699" s="101"/>
      <c r="CD699" s="100"/>
      <c r="CG699" s="101"/>
      <c r="CH699" s="100"/>
      <c r="CK699" s="101"/>
      <c r="CL699" s="100"/>
      <c r="CO699" s="101"/>
      <c r="CP699" s="100"/>
      <c r="CS699" s="101"/>
      <c r="CT699" s="100"/>
      <c r="CW699" s="101"/>
      <c r="CX699" s="100"/>
      <c r="DA699" s="101"/>
      <c r="DB699" s="100"/>
      <c r="DE699" s="101"/>
      <c r="DF699" s="100"/>
      <c r="DI699" s="101"/>
    </row>
    <row r="700" spans="1:141" outlineLevel="2" x14ac:dyDescent="0.25">
      <c r="A700" s="90"/>
      <c r="B700" s="90"/>
      <c r="C700" s="90"/>
      <c r="D700" s="90"/>
      <c r="E700" t="str">
        <f>CONCATENATE(E693," - model")</f>
        <v>Other non-current liabilities - model</v>
      </c>
      <c r="F700" s="100"/>
      <c r="I700" s="101"/>
      <c r="J700" s="100"/>
      <c r="M700" s="101"/>
      <c r="N700" s="100"/>
      <c r="Q700" s="101"/>
      <c r="R700" s="100"/>
      <c r="U700" s="101"/>
      <c r="V700" s="100"/>
      <c r="Y700" s="101"/>
      <c r="Z700" s="100"/>
      <c r="AC700" s="101"/>
      <c r="AD700" s="100"/>
      <c r="AG700" s="101"/>
      <c r="AH700" s="100"/>
      <c r="AK700" s="101"/>
      <c r="AL700" s="113">
        <f ca="1">AL698</f>
        <v>1171</v>
      </c>
      <c r="AM700" s="69">
        <f ca="1">AM698</f>
        <v>665</v>
      </c>
      <c r="AN700" s="69">
        <f ca="1">AN698</f>
        <v>1326</v>
      </c>
      <c r="AO700" s="114">
        <f ca="1">AO698</f>
        <v>546</v>
      </c>
      <c r="AP700" s="113" cm="1">
        <f t="array" aca="1" ref="AP700" ca="1">IF($I$9=1,IF(AP$4="A",AP698,AP701*AP$139*4),IF(AP$4="A",AP698,INDEX($DT$139:$EK$139,,MATCH(CONCATENATE("FY ",RIGHT(AP$3,4)),$DT$3:$EK$3,0))*AP703))</f>
        <v>1517</v>
      </c>
      <c r="AQ700" s="69" cm="1">
        <f t="array" aca="1" ref="AQ700" ca="1">IF($I$9=1,IF(AQ$4="A",AQ698,AQ701*AQ$139*4),IF(AQ$4="A",AQ698,INDEX($DT$139:$EK$139,,MATCH(CONCATENATE("FY ",RIGHT(AQ$3,4)),$DT$3:$EK$3,0))*AQ703))</f>
        <v>1542</v>
      </c>
      <c r="AR700" s="69" cm="1">
        <f t="array" aca="1" ref="AR700" ca="1">IF($I$9=1,IF(AR$4="A",AR698,AR701*AR$139*4),IF(AR$4="A",AR698,INDEX($DT$139:$EK$139,,MATCH(CONCATENATE("FY ",RIGHT(AR$3,4)),$DT$3:$EK$3,0))*AR703))</f>
        <v>1385</v>
      </c>
      <c r="AS700" s="114" cm="1">
        <f t="array" aca="1" ref="AS700" ca="1">IF($I$9=1,IF(AS$4="A",AS698,AS701*AS$139*4),IF(AS$4="A",AS698,INDEX($DT$139:$EK$139,,MATCH(CONCATENATE("FY ",RIGHT(AS$3,4)),$DT$3:$EK$3,0))*AS703))</f>
        <v>1506</v>
      </c>
      <c r="AT700" s="113" cm="1">
        <f t="array" aca="1" ref="AT700" ca="1">IF($I$9=1,IF(AT$4="A",AT698,AT701*AT$139*4),IF(AT$4="A",AT698,INDEX($DT$139:$EK$139,,MATCH(CONCATENATE("FY ",RIGHT(AT$3,4)),$DT$3:$EK$3,0))*AT703))</f>
        <v>1679</v>
      </c>
      <c r="AU700" s="69" cm="1">
        <f t="array" aca="1" ref="AU700" ca="1">IF($I$9=1,IF(AU$4="A",AU698,AU701*AU$139*4),IF(AU$4="A",AU698,INDEX($DT$139:$EK$139,,MATCH(CONCATENATE("FY ",RIGHT(AU$3,4)),$DT$3:$EK$3,0))*AU703))</f>
        <v>1866</v>
      </c>
      <c r="AV700" s="69" cm="1">
        <f t="array" aca="1" ref="AV700" ca="1">IF($I$9=1,IF(AV$4="A",AV698,AV701*AV$139*4),IF(AV$4="A",AV698,INDEX($DT$139:$EK$139,,MATCH(CONCATENATE("FY ",RIGHT(AV$3,4)),$DT$3:$EK$3,0))*AV703))</f>
        <v>3683</v>
      </c>
      <c r="AW700" s="114" cm="1">
        <f t="array" aca="1" ref="AW700" ca="1">IF($I$9=1,IF(AW$4="A",AW698,AW701*AW$139*4),IF(AW$4="A",AW698,INDEX($DT$139:$EK$139,,MATCH(CONCATENATE("FY ",RIGHT(AW$3,4)),$DT$3:$EK$3,0))*AW703))</f>
        <v>3196.0998715608475</v>
      </c>
      <c r="AX700" s="113" cm="1">
        <f t="array" aca="1" ref="AX700" ca="1">IF($I$9=1,IF(AX$4="A",AX698,AX701*AX$139*4),IF(AX$4="A",AX698,INDEX($DT$139:$EK$139,,MATCH(CONCATENATE("FY ",RIGHT(AX$3,4)),$DT$3:$EK$3,0))*AX703))</f>
        <v>4896.822846272019</v>
      </c>
      <c r="AY700" s="69" cm="1">
        <f t="array" aca="1" ref="AY700" ca="1">IF($I$9=1,IF(AY$4="A",AY698,AY701*AY$139*4),IF(AY$4="A",AY698,INDEX($DT$139:$EK$139,,MATCH(CONCATENATE("FY ",RIGHT(AY$3,4)),$DT$3:$EK$3,0))*AY703))</f>
        <v>4896.822846272019</v>
      </c>
      <c r="AZ700" s="69" cm="1">
        <f t="array" aca="1" ref="AZ700" ca="1">IF($I$9=1,IF(AZ$4="A",AZ698,AZ701*AZ$139*4),IF(AZ$4="A",AZ698,INDEX($DT$139:$EK$139,,MATCH(CONCATENATE("FY ",RIGHT(AZ$3,4)),$DT$3:$EK$3,0))*AZ703))</f>
        <v>4896.822846272019</v>
      </c>
      <c r="BA700" s="114" cm="1">
        <f t="array" aca="1" ref="BA700" ca="1">IF($I$9=1,IF(BA$4="A",BA698,BA701*BA$139*4),IF(BA$4="A",BA698,INDEX($DT$139:$EK$139,,MATCH(CONCATENATE("FY ",RIGHT(BA$3,4)),$DT$3:$EK$3,0))*BA703))</f>
        <v>4896.822846272019</v>
      </c>
      <c r="BB700" s="113" cm="1">
        <f t="array" aca="1" ref="BB700" ca="1">IF($I$9=1,IF(BB$4="A",BB698,BB701*BB$139*4),IF(BB$4="A",BB698,INDEX($DT$139:$EK$139,,MATCH(CONCATENATE("FY ",RIGHT(BB$3,4)),$DT$3:$EK$3,0))*BB703))</f>
        <v>5938.3685568061446</v>
      </c>
      <c r="BC700" s="69" cm="1">
        <f t="array" aca="1" ref="BC700" ca="1">IF($I$9=1,IF(BC$4="A",BC698,BC701*BC$139*4),IF(BC$4="A",BC698,INDEX($DT$139:$EK$139,,MATCH(CONCATENATE("FY ",RIGHT(BC$3,4)),$DT$3:$EK$3,0))*BC703))</f>
        <v>5938.3685568061446</v>
      </c>
      <c r="BD700" s="69" cm="1">
        <f t="array" aca="1" ref="BD700" ca="1">IF($I$9=1,IF(BD$4="A",BD698,BD701*BD$139*4),IF(BD$4="A",BD698,INDEX($DT$139:$EK$139,,MATCH(CONCATENATE("FY ",RIGHT(BD$3,4)),$DT$3:$EK$3,0))*BD703))</f>
        <v>5938.3685568061446</v>
      </c>
      <c r="BE700" s="114" cm="1">
        <f t="array" aca="1" ref="BE700" ca="1">IF($I$9=1,IF(BE$4="A",BE698,BE701*BE$139*4),IF(BE$4="A",BE698,INDEX($DT$139:$EK$139,,MATCH(CONCATENATE("FY ",RIGHT(BE$3,4)),$DT$3:$EK$3,0))*BE703))</f>
        <v>5938.3685568061446</v>
      </c>
      <c r="BF700" s="113" cm="1">
        <f t="array" aca="1" ref="BF700" ca="1">IF($I$9=1,IF(BF$4="A",BF698,BF701*BF$139*4),IF(BF$4="A",BF698,INDEX($DT$139:$EK$139,,MATCH(CONCATENATE("FY ",RIGHT(BF$3,4)),$DT$3:$EK$3,0))*BF703))</f>
        <v>6815.5837082084954</v>
      </c>
      <c r="BG700" s="69" cm="1">
        <f t="array" aca="1" ref="BG700" ca="1">IF($I$9=1,IF(BG$4="A",BG698,BG701*BG$139*4),IF(BG$4="A",BG698,INDEX($DT$139:$EK$139,,MATCH(CONCATENATE("FY ",RIGHT(BG$3,4)),$DT$3:$EK$3,0))*BG703))</f>
        <v>6815.5837082084954</v>
      </c>
      <c r="BH700" s="69" cm="1">
        <f t="array" aca="1" ref="BH700" ca="1">IF($I$9=1,IF(BH$4="A",BH698,BH701*BH$139*4),IF(BH$4="A",BH698,INDEX($DT$139:$EK$139,,MATCH(CONCATENATE("FY ",RIGHT(BH$3,4)),$DT$3:$EK$3,0))*BH703))</f>
        <v>6815.5837082084954</v>
      </c>
      <c r="BI700" s="114" cm="1">
        <f t="array" aca="1" ref="BI700" ca="1">IF($I$9=1,IF(BI$4="A",BI698,BI701*BI$139*4),IF(BI$4="A",BI698,INDEX($DT$139:$EK$139,,MATCH(CONCATENATE("FY ",RIGHT(BI$3,4)),$DT$3:$EK$3,0))*BI703))</f>
        <v>6815.5837082084954</v>
      </c>
      <c r="BJ700" s="113" cm="1">
        <f t="array" aca="1" ref="BJ700" ca="1">IF($I$9=1,IF(BJ$4="A",BJ698,BJ701*BJ$139*4),IF(BJ$4="A",BJ698,INDEX($DT$139:$EK$139,,MATCH(CONCATENATE("FY ",RIGHT(BJ$3,4)),$DT$3:$EK$3,0))*BJ703))</f>
        <v>7565.2979161114308</v>
      </c>
      <c r="BK700" s="69" cm="1">
        <f t="array" aca="1" ref="BK700" ca="1">IF($I$9=1,IF(BK$4="A",BK698,BK701*BK$139*4),IF(BK$4="A",BK698,INDEX($DT$139:$EK$139,,MATCH(CONCATENATE("FY ",RIGHT(BK$3,4)),$DT$3:$EK$3,0))*BK703))</f>
        <v>7565.2979161114308</v>
      </c>
      <c r="BL700" s="69" cm="1">
        <f t="array" aca="1" ref="BL700" ca="1">IF($I$9=1,IF(BL$4="A",BL698,BL701*BL$139*4),IF(BL$4="A",BL698,INDEX($DT$139:$EK$139,,MATCH(CONCATENATE("FY ",RIGHT(BL$3,4)),$DT$3:$EK$3,0))*BL703))</f>
        <v>7565.2979161114308</v>
      </c>
      <c r="BM700" s="114" cm="1">
        <f t="array" aca="1" ref="BM700" ca="1">IF($I$9=1,IF(BM$4="A",BM698,BM701*BM$139*4),IF(BM$4="A",BM698,INDEX($DT$139:$EK$139,,MATCH(CONCATENATE("FY ",RIGHT(BM$3,4)),$DT$3:$EK$3,0))*BM703))</f>
        <v>7565.2979161114308</v>
      </c>
      <c r="BN700" s="113" cm="1">
        <f t="array" aca="1" ref="BN700" ca="1">IF($I$9=1,IF(BN$4="A",BN698,BN701*BN$139*4),IF(BN$4="A",BN698,INDEX($DT$139:$EK$139,,MATCH(CONCATENATE("FY ",RIGHT(BN$3,4)),$DT$3:$EK$3,0))*BN703))</f>
        <v>8170.5217494003446</v>
      </c>
      <c r="BO700" s="69" cm="1">
        <f t="array" aca="1" ref="BO700" ca="1">IF($I$9=1,IF(BO$4="A",BO698,BO701*BO$139*4),IF(BO$4="A",BO698,INDEX($DT$139:$EK$139,,MATCH(CONCATENATE("FY ",RIGHT(BO$3,4)),$DT$3:$EK$3,0))*BO703))</f>
        <v>8170.5217494003446</v>
      </c>
      <c r="BP700" s="69" cm="1">
        <f t="array" aca="1" ref="BP700" ca="1">IF($I$9=1,IF(BP$4="A",BP698,BP701*BP$139*4),IF(BP$4="A",BP698,INDEX($DT$139:$EK$139,,MATCH(CONCATENATE("FY ",RIGHT(BP$3,4)),$DT$3:$EK$3,0))*BP703))</f>
        <v>8170.5217494003446</v>
      </c>
      <c r="BQ700" s="114" cm="1">
        <f t="array" aca="1" ref="BQ700" ca="1">IF($I$9=1,IF(BQ$4="A",BQ698,BQ701*BQ$139*4),IF(BQ$4="A",BQ698,INDEX($DT$139:$EK$139,,MATCH(CONCATENATE("FY ",RIGHT(BQ$3,4)),$DT$3:$EK$3,0))*BQ703))</f>
        <v>8170.5217494003446</v>
      </c>
      <c r="BR700" s="113" cm="1">
        <f t="array" aca="1" ref="BR700" ca="1">IF($I$9=1,IF(BR$4="A",BR698,BR701*BR$139*4),IF(BR$4="A",BR698,INDEX($DT$139:$EK$139,,MATCH(CONCATENATE("FY ",RIGHT(BR$3,4)),$DT$3:$EK$3,0))*BR703))</f>
        <v>8579.0478368703643</v>
      </c>
      <c r="BS700" s="69" cm="1">
        <f t="array" aca="1" ref="BS700" ca="1">IF($I$9=1,IF(BS$4="A",BS698,BS701*BS$139*4),IF(BS$4="A",BS698,INDEX($DT$139:$EK$139,,MATCH(CONCATENATE("FY ",RIGHT(BS$3,4)),$DT$3:$EK$3,0))*BS703))</f>
        <v>8579.0478368703643</v>
      </c>
      <c r="BT700" s="69" cm="1">
        <f t="array" aca="1" ref="BT700" ca="1">IF($I$9=1,IF(BT$4="A",BT698,BT701*BT$139*4),IF(BT$4="A",BT698,INDEX($DT$139:$EK$139,,MATCH(CONCATENATE("FY ",RIGHT(BT$3,4)),$DT$3:$EK$3,0))*BT703))</f>
        <v>8579.0478368703643</v>
      </c>
      <c r="BU700" s="114" cm="1">
        <f t="array" aca="1" ref="BU700" ca="1">IF($I$9=1,IF(BU$4="A",BU698,BU701*BU$139*4),IF(BU$4="A",BU698,INDEX($DT$139:$EK$139,,MATCH(CONCATENATE("FY ",RIGHT(BU$3,4)),$DT$3:$EK$3,0))*BU703))</f>
        <v>8579.0478368703643</v>
      </c>
      <c r="BV700" s="113" cm="1">
        <f t="array" aca="1" ref="BV700" ca="1">IF($I$9=1,IF(BV$4="A",BV698,BV701*BV$139*4),IF(BV$4="A",BV698,INDEX($DT$139:$EK$139,,MATCH(CONCATENATE("FY ",RIGHT(BV$3,4)),$DT$3:$EK$3,0))*BV703))</f>
        <v>9008.0002287138814</v>
      </c>
      <c r="BW700" s="69" cm="1">
        <f t="array" aca="1" ref="BW700" ca="1">IF($I$9=1,IF(BW$4="A",BW698,BW701*BW$139*4),IF(BW$4="A",BW698,INDEX($DT$139:$EK$139,,MATCH(CONCATENATE("FY ",RIGHT(BW$3,4)),$DT$3:$EK$3,0))*BW703))</f>
        <v>9008.0002287138814</v>
      </c>
      <c r="BX700" s="69" cm="1">
        <f t="array" aca="1" ref="BX700" ca="1">IF($I$9=1,IF(BX$4="A",BX698,BX701*BX$139*4),IF(BX$4="A",BX698,INDEX($DT$139:$EK$139,,MATCH(CONCATENATE("FY ",RIGHT(BX$3,4)),$DT$3:$EK$3,0))*BX703))</f>
        <v>9008.0002287138814</v>
      </c>
      <c r="BY700" s="114" cm="1">
        <f t="array" aca="1" ref="BY700" ca="1">IF($I$9=1,IF(BY$4="A",BY698,BY701*BY$139*4),IF(BY$4="A",BY698,INDEX($DT$139:$EK$139,,MATCH(CONCATENATE("FY ",RIGHT(BY$3,4)),$DT$3:$EK$3,0))*BY703))</f>
        <v>9008.0002287138814</v>
      </c>
      <c r="BZ700" s="113" cm="1">
        <f t="array" aca="1" ref="BZ700" ca="1">IF($I$9=1,IF(BZ$4="A",BZ698,BZ701*BZ$139*4),IF(BZ$4="A",BZ698,INDEX($DT$139:$EK$139,,MATCH(CONCATENATE("FY ",RIGHT(BZ$3,4)),$DT$3:$EK$3,0))*BZ703))</f>
        <v>9458.4002401495763</v>
      </c>
      <c r="CA700" s="69" cm="1">
        <f t="array" aca="1" ref="CA700" ca="1">IF($I$9=1,IF(CA$4="A",CA698,CA701*CA$139*4),IF(CA$4="A",CA698,INDEX($DT$139:$EK$139,,MATCH(CONCATENATE("FY ",RIGHT(CA$3,4)),$DT$3:$EK$3,0))*CA703))</f>
        <v>9458.4002401495763</v>
      </c>
      <c r="CB700" s="69" cm="1">
        <f t="array" aca="1" ref="CB700" ca="1">IF($I$9=1,IF(CB$4="A",CB698,CB701*CB$139*4),IF(CB$4="A",CB698,INDEX($DT$139:$EK$139,,MATCH(CONCATENATE("FY ",RIGHT(CB$3,4)),$DT$3:$EK$3,0))*CB703))</f>
        <v>9458.4002401495763</v>
      </c>
      <c r="CC700" s="114" cm="1">
        <f t="array" aca="1" ref="CC700" ca="1">IF($I$9=1,IF(CC$4="A",CC698,CC701*CC$139*4),IF(CC$4="A",CC698,INDEX($DT$139:$EK$139,,MATCH(CONCATENATE("FY ",RIGHT(CC$3,4)),$DT$3:$EK$3,0))*CC703))</f>
        <v>9458.4002401495763</v>
      </c>
      <c r="CD700" s="113" cm="1">
        <f t="array" aca="1" ref="CD700" ca="1">IF($I$9=1,IF(CD$4="A",CD698,CD701*CD$139*4),IF(CD$4="A",CD698,INDEX($DT$139:$EK$139,,MATCH(CONCATENATE("FY ",RIGHT(CD$3,4)),$DT$3:$EK$3,0))*CD703))</f>
        <v>9931.3202521570547</v>
      </c>
      <c r="CE700" s="69" cm="1">
        <f t="array" aca="1" ref="CE700" ca="1">IF($I$9=1,IF(CE$4="A",CE698,CE701*CE$139*4),IF(CE$4="A",CE698,INDEX($DT$139:$EK$139,,MATCH(CONCATENATE("FY ",RIGHT(CE$3,4)),$DT$3:$EK$3,0))*CE703))</f>
        <v>9931.3202521570547</v>
      </c>
      <c r="CF700" s="69" cm="1">
        <f t="array" aca="1" ref="CF700" ca="1">IF($I$9=1,IF(CF$4="A",CF698,CF701*CF$139*4),IF(CF$4="A",CF698,INDEX($DT$139:$EK$139,,MATCH(CONCATENATE("FY ",RIGHT(CF$3,4)),$DT$3:$EK$3,0))*CF703))</f>
        <v>9931.3202521570547</v>
      </c>
      <c r="CG700" s="114" cm="1">
        <f t="array" aca="1" ref="CG700" ca="1">IF($I$9=1,IF(CG$4="A",CG698,CG701*CG$139*4),IF(CG$4="A",CG698,INDEX($DT$139:$EK$139,,MATCH(CONCATENATE("FY ",RIGHT(CG$3,4)),$DT$3:$EK$3,0))*CG703))</f>
        <v>9931.3202521570547</v>
      </c>
      <c r="CH700" s="113" cm="1">
        <f t="array" aca="1" ref="CH700" ca="1">IF($I$9=1,IF(CH$4="A",CH698,CH701*CH$139*4),IF(CH$4="A",CH698,INDEX($DT$139:$EK$139,,MATCH(CONCATENATE("FY ",RIGHT(CH$3,4)),$DT$3:$EK$3,0))*CH703))</f>
        <v>10427.886264764909</v>
      </c>
      <c r="CI700" s="69" cm="1">
        <f t="array" aca="1" ref="CI700" ca="1">IF($I$9=1,IF(CI$4="A",CI698,CI701*CI$139*4),IF(CI$4="A",CI698,INDEX($DT$139:$EK$139,,MATCH(CONCATENATE("FY ",RIGHT(CI$3,4)),$DT$3:$EK$3,0))*CI703))</f>
        <v>10427.886264764909</v>
      </c>
      <c r="CJ700" s="69" cm="1">
        <f t="array" aca="1" ref="CJ700" ca="1">IF($I$9=1,IF(CJ$4="A",CJ698,CJ701*CJ$139*4),IF(CJ$4="A",CJ698,INDEX($DT$139:$EK$139,,MATCH(CONCATENATE("FY ",RIGHT(CJ$3,4)),$DT$3:$EK$3,0))*CJ703))</f>
        <v>10427.886264764909</v>
      </c>
      <c r="CK700" s="114" cm="1">
        <f t="array" aca="1" ref="CK700" ca="1">IF($I$9=1,IF(CK$4="A",CK698,CK701*CK$139*4),IF(CK$4="A",CK698,INDEX($DT$139:$EK$139,,MATCH(CONCATENATE("FY ",RIGHT(CK$3,4)),$DT$3:$EK$3,0))*CK703))</f>
        <v>10427.886264764909</v>
      </c>
      <c r="CL700" s="113" cm="1">
        <f t="array" aca="1" ref="CL700" ca="1">IF($I$9=1,IF(CL$4="A",CL698,CL701*CL$139*4),IF(CL$4="A",CL698,INDEX($DT$139:$EK$139,,MATCH(CONCATENATE("FY ",RIGHT(CL$3,4)),$DT$3:$EK$3,0))*CL703))</f>
        <v>10949.280578003154</v>
      </c>
      <c r="CM700" s="69" cm="1">
        <f t="array" aca="1" ref="CM700" ca="1">IF($I$9=1,IF(CM$4="A",CM698,CM701*CM$139*4),IF(CM$4="A",CM698,INDEX($DT$139:$EK$139,,MATCH(CONCATENATE("FY ",RIGHT(CM$3,4)),$DT$3:$EK$3,0))*CM703))</f>
        <v>10949.280578003154</v>
      </c>
      <c r="CN700" s="69" cm="1">
        <f t="array" aca="1" ref="CN700" ca="1">IF($I$9=1,IF(CN$4="A",CN698,CN701*CN$139*4),IF(CN$4="A",CN698,INDEX($DT$139:$EK$139,,MATCH(CONCATENATE("FY ",RIGHT(CN$3,4)),$DT$3:$EK$3,0))*CN703))</f>
        <v>10949.280578003154</v>
      </c>
      <c r="CO700" s="114" cm="1">
        <f t="array" aca="1" ref="CO700" ca="1">IF($I$9=1,IF(CO$4="A",CO698,CO701*CO$139*4),IF(CO$4="A",CO698,INDEX($DT$139:$EK$139,,MATCH(CONCATENATE("FY ",RIGHT(CO$3,4)),$DT$3:$EK$3,0))*CO703))</f>
        <v>10949.280578003154</v>
      </c>
      <c r="CP700" s="113" cm="1">
        <f t="array" aca="1" ref="CP700" ca="1">IF($I$9=1,IF(CP$4="A",CP698,CP701*CP$139*4),IF(CP$4="A",CP698,INDEX($DT$139:$EK$139,,MATCH(CONCATENATE("FY ",RIGHT(CP$3,4)),$DT$3:$EK$3,0))*CP703))</f>
        <v>11496.744606903312</v>
      </c>
      <c r="CQ700" s="69" cm="1">
        <f t="array" aca="1" ref="CQ700" ca="1">IF($I$9=1,IF(CQ$4="A",CQ698,CQ701*CQ$139*4),IF(CQ$4="A",CQ698,INDEX($DT$139:$EK$139,,MATCH(CONCATENATE("FY ",RIGHT(CQ$3,4)),$DT$3:$EK$3,0))*CQ703))</f>
        <v>11496.744606903312</v>
      </c>
      <c r="CR700" s="69" cm="1">
        <f t="array" aca="1" ref="CR700" ca="1">IF($I$9=1,IF(CR$4="A",CR698,CR701*CR$139*4),IF(CR$4="A",CR698,INDEX($DT$139:$EK$139,,MATCH(CONCATENATE("FY ",RIGHT(CR$3,4)),$DT$3:$EK$3,0))*CR703))</f>
        <v>11496.744606903312</v>
      </c>
      <c r="CS700" s="114" cm="1">
        <f t="array" aca="1" ref="CS700" ca="1">IF($I$9=1,IF(CS$4="A",CS698,CS701*CS$139*4),IF(CS$4="A",CS698,INDEX($DT$139:$EK$139,,MATCH(CONCATENATE("FY ",RIGHT(CS$3,4)),$DT$3:$EK$3,0))*CS703))</f>
        <v>11496.744606903312</v>
      </c>
      <c r="CT700" s="113" cm="1">
        <f t="array" aca="1" ref="CT700" ca="1">IF($I$9=1,IF(CT$4="A",CT698,CT701*CT$139*4),IF(CT$4="A",CT698,INDEX($DT$139:$EK$139,,MATCH(CONCATENATE("FY ",RIGHT(CT$3,4)),$DT$3:$EK$3,0))*CT703))</f>
        <v>12071.581837248479</v>
      </c>
      <c r="CU700" s="69" cm="1">
        <f t="array" aca="1" ref="CU700" ca="1">IF($I$9=1,IF(CU$4="A",CU698,CU701*CU$139*4),IF(CU$4="A",CU698,INDEX($DT$139:$EK$139,,MATCH(CONCATENATE("FY ",RIGHT(CU$3,4)),$DT$3:$EK$3,0))*CU703))</f>
        <v>12071.581837248479</v>
      </c>
      <c r="CV700" s="69" cm="1">
        <f t="array" aca="1" ref="CV700" ca="1">IF($I$9=1,IF(CV$4="A",CV698,CV701*CV$139*4),IF(CV$4="A",CV698,INDEX($DT$139:$EK$139,,MATCH(CONCATENATE("FY ",RIGHT(CV$3,4)),$DT$3:$EK$3,0))*CV703))</f>
        <v>12071.581837248479</v>
      </c>
      <c r="CW700" s="114" cm="1">
        <f t="array" aca="1" ref="CW700" ca="1">IF($I$9=1,IF(CW$4="A",CW698,CW701*CW$139*4),IF(CW$4="A",CW698,INDEX($DT$139:$EK$139,,MATCH(CONCATENATE("FY ",RIGHT(CW$3,4)),$DT$3:$EK$3,0))*CW703))</f>
        <v>12071.581837248479</v>
      </c>
      <c r="CX700" s="113" cm="1">
        <f t="array" aca="1" ref="CX700" ca="1">IF($I$9=1,IF(CX$4="A",CX698,CX701*CX$139*4),IF(CX$4="A",CX698,INDEX($DT$139:$EK$139,,MATCH(CONCATENATE("FY ",RIGHT(CX$3,4)),$DT$3:$EK$3,0))*CX703))</f>
        <v>12675.160929110902</v>
      </c>
      <c r="CY700" s="69" cm="1">
        <f t="array" aca="1" ref="CY700" ca="1">IF($I$9=1,IF(CY$4="A",CY698,CY701*CY$139*4),IF(CY$4="A",CY698,INDEX($DT$139:$EK$139,,MATCH(CONCATENATE("FY ",RIGHT(CY$3,4)),$DT$3:$EK$3,0))*CY703))</f>
        <v>12675.160929110902</v>
      </c>
      <c r="CZ700" s="69" cm="1">
        <f t="array" aca="1" ref="CZ700" ca="1">IF($I$9=1,IF(CZ$4="A",CZ698,CZ701*CZ$139*4),IF(CZ$4="A",CZ698,INDEX($DT$139:$EK$139,,MATCH(CONCATENATE("FY ",RIGHT(CZ$3,4)),$DT$3:$EK$3,0))*CZ703))</f>
        <v>12675.160929110902</v>
      </c>
      <c r="DA700" s="114" cm="1">
        <f t="array" aca="1" ref="DA700" ca="1">IF($I$9=1,IF(DA$4="A",DA698,DA701*DA$139*4),IF(DA$4="A",DA698,INDEX($DT$139:$EK$139,,MATCH(CONCATENATE("FY ",RIGHT(DA$3,4)),$DT$3:$EK$3,0))*DA703))</f>
        <v>12675.160929110902</v>
      </c>
      <c r="DB700" s="113" cm="1">
        <f t="array" aca="1" ref="DB700" ca="1">IF($I$9=1,IF(DB$4="A",DB698,DB701*DB$139*4),IF(DB$4="A",DB698,INDEX($DT$139:$EK$139,,MATCH(CONCATENATE("FY ",RIGHT(DB$3,4)),$DT$3:$EK$3,0))*DB703))</f>
        <v>13308.918975566448</v>
      </c>
      <c r="DC700" s="69" cm="1">
        <f t="array" aca="1" ref="DC700" ca="1">IF($I$9=1,IF(DC$4="A",DC698,DC701*DC$139*4),IF(DC$4="A",DC698,INDEX($DT$139:$EK$139,,MATCH(CONCATENATE("FY ",RIGHT(DC$3,4)),$DT$3:$EK$3,0))*DC703))</f>
        <v>13308.918975566448</v>
      </c>
      <c r="DD700" s="69" cm="1">
        <f t="array" aca="1" ref="DD700" ca="1">IF($I$9=1,IF(DD$4="A",DD698,DD701*DD$139*4),IF(DD$4="A",DD698,INDEX($DT$139:$EK$139,,MATCH(CONCATENATE("FY ",RIGHT(DD$3,4)),$DT$3:$EK$3,0))*DD703))</f>
        <v>13308.918975566448</v>
      </c>
      <c r="DE700" s="114" cm="1">
        <f t="array" aca="1" ref="DE700" ca="1">IF($I$9=1,IF(DE$4="A",DE698,DE701*DE$139*4),IF(DE$4="A",DE698,INDEX($DT$139:$EK$139,,MATCH(CONCATENATE("FY ",RIGHT(DE$3,4)),$DT$3:$EK$3,0))*DE703))</f>
        <v>13308.918975566448</v>
      </c>
      <c r="DF700" s="113" cm="1">
        <f t="array" aca="1" ref="DF700" ca="1">IF($I$9=1,IF(DF$4="A",DF698,DF701*DF$139*4),IF(DF$4="A",DF698,INDEX($DT$139:$EK$139,,MATCH(CONCATENATE("FY ",RIGHT(DF$3,4)),$DT$3:$EK$3,0))*DF703))</f>
        <v>13974.364924344771</v>
      </c>
      <c r="DG700" s="69" cm="1">
        <f t="array" aca="1" ref="DG700" ca="1">IF($I$9=1,IF(DG$4="A",DG698,DG701*DG$139*4),IF(DG$4="A",DG698,INDEX($DT$139:$EK$139,,MATCH(CONCATENATE("FY ",RIGHT(DG$3,4)),$DT$3:$EK$3,0))*DG703))</f>
        <v>13974.364924344771</v>
      </c>
      <c r="DH700" s="69" cm="1">
        <f t="array" aca="1" ref="DH700" ca="1">IF($I$9=1,IF(DH$4="A",DH698,DH701*DH$139*4),IF(DH$4="A",DH698,INDEX($DT$139:$EK$139,,MATCH(CONCATENATE("FY ",RIGHT(DH$3,4)),$DT$3:$EK$3,0))*DH703))</f>
        <v>13974.364924344771</v>
      </c>
      <c r="DI700" s="114" cm="1">
        <f t="array" aca="1" ref="DI700" ca="1">IF($I$9=1,IF(DI$4="A",DI698,DI701*DI$139*4),IF(DI$4="A",DI698,INDEX($DT$139:$EK$139,,MATCH(CONCATENATE("FY ",RIGHT(DI$3,4)),$DT$3:$EK$3,0))*DI703))</f>
        <v>13974.364924344771</v>
      </c>
      <c r="DK700" s="69">
        <f t="shared" ref="DK700:EK700" ca="1" si="990">SUM(OFFSET($E700,,MATCH(DK$3,$F$5:$DI$5,0)+3,,1))</f>
        <v>0</v>
      </c>
      <c r="DL700" s="69">
        <f t="shared" ca="1" si="990"/>
        <v>0</v>
      </c>
      <c r="DM700" s="69">
        <f t="shared" ca="1" si="990"/>
        <v>0</v>
      </c>
      <c r="DN700" s="69">
        <f t="shared" ca="1" si="990"/>
        <v>0</v>
      </c>
      <c r="DO700" s="69">
        <f t="shared" ca="1" si="990"/>
        <v>0</v>
      </c>
      <c r="DP700" s="69">
        <f t="shared" ca="1" si="990"/>
        <v>0</v>
      </c>
      <c r="DQ700" s="69">
        <f t="shared" ca="1" si="990"/>
        <v>0</v>
      </c>
      <c r="DR700" s="69">
        <f t="shared" ca="1" si="990"/>
        <v>0</v>
      </c>
      <c r="DS700" s="69">
        <f t="shared" ca="1" si="990"/>
        <v>546</v>
      </c>
      <c r="DT700" s="69">
        <f t="shared" ca="1" si="990"/>
        <v>1506</v>
      </c>
      <c r="DU700" s="69">
        <f t="shared" ca="1" si="990"/>
        <v>3196.0998715608475</v>
      </c>
      <c r="DV700" s="69">
        <f t="shared" ca="1" si="990"/>
        <v>4896.822846272019</v>
      </c>
      <c r="DW700" s="69">
        <f t="shared" ca="1" si="990"/>
        <v>5938.3685568061446</v>
      </c>
      <c r="DX700" s="69">
        <f t="shared" ca="1" si="990"/>
        <v>6815.5837082084954</v>
      </c>
      <c r="DY700" s="69">
        <f t="shared" ca="1" si="990"/>
        <v>7565.2979161114308</v>
      </c>
      <c r="DZ700" s="69">
        <f t="shared" ca="1" si="990"/>
        <v>8170.5217494003446</v>
      </c>
      <c r="EA700" s="69">
        <f t="shared" ca="1" si="990"/>
        <v>8579.0478368703643</v>
      </c>
      <c r="EB700" s="69">
        <f t="shared" ca="1" si="990"/>
        <v>9008.0002287138814</v>
      </c>
      <c r="EC700" s="69">
        <f t="shared" ca="1" si="990"/>
        <v>9458.4002401495763</v>
      </c>
      <c r="ED700" s="69">
        <f t="shared" ca="1" si="990"/>
        <v>9931.3202521570547</v>
      </c>
      <c r="EE700" s="69">
        <f t="shared" ca="1" si="990"/>
        <v>10427.886264764909</v>
      </c>
      <c r="EF700" s="69">
        <f t="shared" ca="1" si="990"/>
        <v>10949.280578003154</v>
      </c>
      <c r="EG700" s="69">
        <f t="shared" ca="1" si="990"/>
        <v>11496.744606903312</v>
      </c>
      <c r="EH700" s="69">
        <f t="shared" ca="1" si="990"/>
        <v>12071.581837248479</v>
      </c>
      <c r="EI700" s="69">
        <f t="shared" ca="1" si="990"/>
        <v>12675.160929110902</v>
      </c>
      <c r="EJ700" s="69">
        <f t="shared" ca="1" si="990"/>
        <v>13308.918975566448</v>
      </c>
      <c r="EK700" s="69">
        <f t="shared" ca="1" si="990"/>
        <v>13974.364924344771</v>
      </c>
    </row>
    <row r="701" spans="1:141" outlineLevel="2" x14ac:dyDescent="0.25">
      <c r="A701" s="90"/>
      <c r="B701" s="90"/>
      <c r="C701" s="90"/>
      <c r="D701" s="90"/>
      <c r="E701" t="s">
        <v>352</v>
      </c>
      <c r="F701" s="100"/>
      <c r="I701" s="101"/>
      <c r="J701" s="100"/>
      <c r="M701" s="101"/>
      <c r="N701" s="100"/>
      <c r="Q701" s="101"/>
      <c r="R701" s="100"/>
      <c r="U701" s="101"/>
      <c r="V701" s="100"/>
      <c r="Y701" s="101"/>
      <c r="Z701" s="100"/>
      <c r="AC701" s="101"/>
      <c r="AD701" s="100"/>
      <c r="AG701" s="101"/>
      <c r="AH701" s="100"/>
      <c r="AK701" s="101"/>
      <c r="AL701" s="100"/>
      <c r="AO701" s="101"/>
      <c r="AP701" s="102" t="str">
        <f t="shared" ref="AP701:BU701" ca="1" si="991">IF(AP$4="A","",AP703)</f>
        <v/>
      </c>
      <c r="AQ701" s="103" t="str">
        <f t="shared" ca="1" si="991"/>
        <v/>
      </c>
      <c r="AR701" s="103" t="str">
        <f t="shared" ca="1" si="991"/>
        <v/>
      </c>
      <c r="AS701" s="104" t="str">
        <f t="shared" ca="1" si="991"/>
        <v/>
      </c>
      <c r="AT701" s="102" t="str">
        <f t="shared" ca="1" si="991"/>
        <v/>
      </c>
      <c r="AU701" s="103" t="str">
        <f t="shared" ca="1" si="991"/>
        <v/>
      </c>
      <c r="AV701" s="103" t="str">
        <f t="shared" ca="1" si="991"/>
        <v/>
      </c>
      <c r="AW701" s="104">
        <f t="shared" ca="1" si="991"/>
        <v>2.4720133941761598E-2</v>
      </c>
      <c r="AX701" s="102">
        <f t="shared" ca="1" si="991"/>
        <v>2.4720133941761598E-2</v>
      </c>
      <c r="AY701" s="103">
        <f t="shared" ca="1" si="991"/>
        <v>2.4720133941761598E-2</v>
      </c>
      <c r="AZ701" s="103">
        <f t="shared" ca="1" si="991"/>
        <v>2.4720133941761598E-2</v>
      </c>
      <c r="BA701" s="104">
        <f t="shared" ca="1" si="991"/>
        <v>2.4720133941761598E-2</v>
      </c>
      <c r="BB701" s="102">
        <f t="shared" ca="1" si="991"/>
        <v>2.4720133941761598E-2</v>
      </c>
      <c r="BC701" s="103">
        <f t="shared" ca="1" si="991"/>
        <v>2.4720133941761598E-2</v>
      </c>
      <c r="BD701" s="103">
        <f t="shared" ca="1" si="991"/>
        <v>2.4720133941761598E-2</v>
      </c>
      <c r="BE701" s="104">
        <f t="shared" ca="1" si="991"/>
        <v>2.4720133941761598E-2</v>
      </c>
      <c r="BF701" s="102">
        <f t="shared" ca="1" si="991"/>
        <v>2.4720133941761598E-2</v>
      </c>
      <c r="BG701" s="103">
        <f t="shared" ca="1" si="991"/>
        <v>2.4720133941761598E-2</v>
      </c>
      <c r="BH701" s="103">
        <f t="shared" ca="1" si="991"/>
        <v>2.4720133941761598E-2</v>
      </c>
      <c r="BI701" s="104">
        <f t="shared" ca="1" si="991"/>
        <v>2.4720133941761598E-2</v>
      </c>
      <c r="BJ701" s="102">
        <f t="shared" ca="1" si="991"/>
        <v>2.4720133941761598E-2</v>
      </c>
      <c r="BK701" s="103">
        <f t="shared" ca="1" si="991"/>
        <v>2.4720133941761598E-2</v>
      </c>
      <c r="BL701" s="103">
        <f t="shared" ca="1" si="991"/>
        <v>2.4720133941761598E-2</v>
      </c>
      <c r="BM701" s="104">
        <f t="shared" ca="1" si="991"/>
        <v>2.4720133941761598E-2</v>
      </c>
      <c r="BN701" s="102">
        <f t="shared" ca="1" si="991"/>
        <v>2.4720133941761598E-2</v>
      </c>
      <c r="BO701" s="103">
        <f t="shared" ca="1" si="991"/>
        <v>2.4720133941761598E-2</v>
      </c>
      <c r="BP701" s="103">
        <f t="shared" ca="1" si="991"/>
        <v>2.4720133941761598E-2</v>
      </c>
      <c r="BQ701" s="104">
        <f t="shared" ca="1" si="991"/>
        <v>2.4720133941761598E-2</v>
      </c>
      <c r="BR701" s="102">
        <f t="shared" ca="1" si="991"/>
        <v>2.4720133941761598E-2</v>
      </c>
      <c r="BS701" s="103">
        <f t="shared" ca="1" si="991"/>
        <v>2.4720133941761598E-2</v>
      </c>
      <c r="BT701" s="103">
        <f t="shared" ca="1" si="991"/>
        <v>2.4720133941761598E-2</v>
      </c>
      <c r="BU701" s="104">
        <f t="shared" ca="1" si="991"/>
        <v>2.4720133941761598E-2</v>
      </c>
      <c r="BV701" s="102">
        <f t="shared" ref="BV701:DA701" ca="1" si="992">IF(BV$4="A","",BV703)</f>
        <v>2.4720133941761598E-2</v>
      </c>
      <c r="BW701" s="103">
        <f t="shared" ca="1" si="992"/>
        <v>2.4720133941761598E-2</v>
      </c>
      <c r="BX701" s="103">
        <f t="shared" ca="1" si="992"/>
        <v>2.4720133941761598E-2</v>
      </c>
      <c r="BY701" s="104">
        <f t="shared" ca="1" si="992"/>
        <v>2.4720133941761598E-2</v>
      </c>
      <c r="BZ701" s="102">
        <f t="shared" ca="1" si="992"/>
        <v>2.4720133941761598E-2</v>
      </c>
      <c r="CA701" s="103">
        <f t="shared" ca="1" si="992"/>
        <v>2.4720133941761598E-2</v>
      </c>
      <c r="CB701" s="103">
        <f t="shared" ca="1" si="992"/>
        <v>2.4720133941761598E-2</v>
      </c>
      <c r="CC701" s="104">
        <f t="shared" ca="1" si="992"/>
        <v>2.4720133941761598E-2</v>
      </c>
      <c r="CD701" s="102">
        <f t="shared" ca="1" si="992"/>
        <v>2.4720133941761598E-2</v>
      </c>
      <c r="CE701" s="103">
        <f t="shared" ca="1" si="992"/>
        <v>2.4720133941761598E-2</v>
      </c>
      <c r="CF701" s="103">
        <f t="shared" ca="1" si="992"/>
        <v>2.4720133941761598E-2</v>
      </c>
      <c r="CG701" s="104">
        <f t="shared" ca="1" si="992"/>
        <v>2.4720133941761598E-2</v>
      </c>
      <c r="CH701" s="102">
        <f t="shared" ca="1" si="992"/>
        <v>2.4720133941761598E-2</v>
      </c>
      <c r="CI701" s="103">
        <f t="shared" ca="1" si="992"/>
        <v>2.4720133941761598E-2</v>
      </c>
      <c r="CJ701" s="103">
        <f t="shared" ca="1" si="992"/>
        <v>2.4720133941761598E-2</v>
      </c>
      <c r="CK701" s="104">
        <f t="shared" ca="1" si="992"/>
        <v>2.4720133941761598E-2</v>
      </c>
      <c r="CL701" s="102">
        <f t="shared" ca="1" si="992"/>
        <v>2.4720133941761598E-2</v>
      </c>
      <c r="CM701" s="103">
        <f t="shared" ca="1" si="992"/>
        <v>2.4720133941761598E-2</v>
      </c>
      <c r="CN701" s="103">
        <f t="shared" ca="1" si="992"/>
        <v>2.4720133941761598E-2</v>
      </c>
      <c r="CO701" s="104">
        <f t="shared" ca="1" si="992"/>
        <v>2.4720133941761598E-2</v>
      </c>
      <c r="CP701" s="102">
        <f t="shared" ca="1" si="992"/>
        <v>2.4720133941761598E-2</v>
      </c>
      <c r="CQ701" s="103">
        <f t="shared" ca="1" si="992"/>
        <v>2.4720133941761598E-2</v>
      </c>
      <c r="CR701" s="103">
        <f t="shared" ca="1" si="992"/>
        <v>2.4720133941761598E-2</v>
      </c>
      <c r="CS701" s="104">
        <f t="shared" ca="1" si="992"/>
        <v>2.4720133941761598E-2</v>
      </c>
      <c r="CT701" s="102">
        <f t="shared" ca="1" si="992"/>
        <v>2.4720133941761598E-2</v>
      </c>
      <c r="CU701" s="103">
        <f t="shared" ca="1" si="992"/>
        <v>2.4720133941761598E-2</v>
      </c>
      <c r="CV701" s="103">
        <f t="shared" ca="1" si="992"/>
        <v>2.4720133941761598E-2</v>
      </c>
      <c r="CW701" s="104">
        <f t="shared" ca="1" si="992"/>
        <v>2.4720133941761598E-2</v>
      </c>
      <c r="CX701" s="102">
        <f t="shared" ca="1" si="992"/>
        <v>2.4720133941761598E-2</v>
      </c>
      <c r="CY701" s="103">
        <f t="shared" ca="1" si="992"/>
        <v>2.4720133941761598E-2</v>
      </c>
      <c r="CZ701" s="103">
        <f t="shared" ca="1" si="992"/>
        <v>2.4720133941761598E-2</v>
      </c>
      <c r="DA701" s="104">
        <f t="shared" ca="1" si="992"/>
        <v>2.4720133941761598E-2</v>
      </c>
      <c r="DB701" s="102">
        <f t="shared" ref="DB701:DI701" ca="1" si="993">IF(DB$4="A","",DB703)</f>
        <v>2.4720133941761598E-2</v>
      </c>
      <c r="DC701" s="103">
        <f t="shared" ca="1" si="993"/>
        <v>2.4720133941761598E-2</v>
      </c>
      <c r="DD701" s="103">
        <f t="shared" ca="1" si="993"/>
        <v>2.4720133941761598E-2</v>
      </c>
      <c r="DE701" s="104">
        <f t="shared" ca="1" si="993"/>
        <v>2.4720133941761598E-2</v>
      </c>
      <c r="DF701" s="102">
        <f t="shared" ca="1" si="993"/>
        <v>2.4720133941761598E-2</v>
      </c>
      <c r="DG701" s="103">
        <f t="shared" ca="1" si="993"/>
        <v>2.4720133941761598E-2</v>
      </c>
      <c r="DH701" s="103">
        <f t="shared" ca="1" si="993"/>
        <v>2.4720133941761598E-2</v>
      </c>
      <c r="DI701" s="104">
        <f t="shared" ca="1" si="993"/>
        <v>2.4720133941761598E-2</v>
      </c>
      <c r="DT701" s="103">
        <f t="shared" ref="DT701:EK701" ca="1" si="994">IF(ISERROR(DT700/DT$139),"",DT700/DT$139)</f>
        <v>2.4720133941761598E-2</v>
      </c>
      <c r="DU701" s="103">
        <f t="shared" ca="1" si="994"/>
        <v>2.4720133941761598E-2</v>
      </c>
      <c r="DV701" s="103">
        <f t="shared" ca="1" si="994"/>
        <v>2.4720133941761598E-2</v>
      </c>
      <c r="DW701" s="103">
        <f t="shared" ca="1" si="994"/>
        <v>2.4720133941761598E-2</v>
      </c>
      <c r="DX701" s="103">
        <f t="shared" ca="1" si="994"/>
        <v>2.4720133941761598E-2</v>
      </c>
      <c r="DY701" s="103">
        <f t="shared" ca="1" si="994"/>
        <v>2.4720133941761598E-2</v>
      </c>
      <c r="DZ701" s="103">
        <f t="shared" ca="1" si="994"/>
        <v>2.4720133941761598E-2</v>
      </c>
      <c r="EA701" s="103">
        <f t="shared" ca="1" si="994"/>
        <v>2.4720133941761601E-2</v>
      </c>
      <c r="EB701" s="103">
        <f t="shared" ca="1" si="994"/>
        <v>2.4720133941761598E-2</v>
      </c>
      <c r="EC701" s="103">
        <f t="shared" ca="1" si="994"/>
        <v>2.4720133941761601E-2</v>
      </c>
      <c r="ED701" s="103">
        <f t="shared" ca="1" si="994"/>
        <v>2.4720133941761598E-2</v>
      </c>
      <c r="EE701" s="103">
        <f t="shared" ca="1" si="994"/>
        <v>2.4720133941761598E-2</v>
      </c>
      <c r="EF701" s="103">
        <f t="shared" ca="1" si="994"/>
        <v>2.4720133941761598E-2</v>
      </c>
      <c r="EG701" s="103">
        <f t="shared" ca="1" si="994"/>
        <v>2.4720133941761598E-2</v>
      </c>
      <c r="EH701" s="103">
        <f t="shared" ca="1" si="994"/>
        <v>2.4720133941761598E-2</v>
      </c>
      <c r="EI701" s="103">
        <f t="shared" ca="1" si="994"/>
        <v>2.4720133941761598E-2</v>
      </c>
      <c r="EJ701" s="103">
        <f t="shared" ca="1" si="994"/>
        <v>2.4720133941761598E-2</v>
      </c>
      <c r="EK701" s="103">
        <f t="shared" ca="1" si="994"/>
        <v>2.4720133941761598E-2</v>
      </c>
    </row>
    <row r="702" spans="1:141" outlineLevel="2" x14ac:dyDescent="0.25">
      <c r="A702" s="90"/>
      <c r="B702" s="90"/>
      <c r="C702" s="90"/>
      <c r="D702" s="90"/>
      <c r="F702" s="100"/>
      <c r="I702" s="101"/>
      <c r="J702" s="100"/>
      <c r="M702" s="101"/>
      <c r="N702" s="100"/>
      <c r="Q702" s="101"/>
      <c r="R702" s="100"/>
      <c r="U702" s="101"/>
      <c r="V702" s="100"/>
      <c r="Y702" s="101"/>
      <c r="Z702" s="100"/>
      <c r="AC702" s="101"/>
      <c r="AD702" s="100"/>
      <c r="AG702" s="101"/>
      <c r="AH702" s="100"/>
      <c r="AK702" s="101"/>
      <c r="AL702" s="100"/>
      <c r="AO702" s="101"/>
      <c r="AP702" s="102"/>
      <c r="AQ702" s="103"/>
      <c r="AR702" s="103"/>
      <c r="AS702" s="104"/>
      <c r="AT702" s="102"/>
      <c r="AU702" s="103"/>
      <c r="AV702" s="103"/>
      <c r="AW702" s="104"/>
      <c r="AX702" s="102"/>
      <c r="AY702" s="103"/>
      <c r="AZ702" s="103"/>
      <c r="BA702" s="104"/>
      <c r="BB702" s="102"/>
      <c r="BC702" s="103"/>
      <c r="BD702" s="103"/>
      <c r="BE702" s="104"/>
      <c r="BF702" s="102"/>
      <c r="BG702" s="103"/>
      <c r="BH702" s="103"/>
      <c r="BI702" s="104"/>
      <c r="BJ702" s="102"/>
      <c r="BK702" s="103"/>
      <c r="BL702" s="103"/>
      <c r="BM702" s="104"/>
      <c r="BN702" s="102"/>
      <c r="BO702" s="103"/>
      <c r="BP702" s="103"/>
      <c r="BQ702" s="104"/>
      <c r="BR702" s="102"/>
      <c r="BS702" s="103"/>
      <c r="BT702" s="103"/>
      <c r="BU702" s="104"/>
      <c r="BV702" s="102"/>
      <c r="BW702" s="103"/>
      <c r="BX702" s="103"/>
      <c r="BY702" s="104"/>
      <c r="BZ702" s="102"/>
      <c r="CA702" s="103"/>
      <c r="CB702" s="103"/>
      <c r="CC702" s="104"/>
      <c r="CD702" s="102"/>
      <c r="CE702" s="103"/>
      <c r="CF702" s="103"/>
      <c r="CG702" s="104"/>
      <c r="CH702" s="102"/>
      <c r="CI702" s="103"/>
      <c r="CJ702" s="103"/>
      <c r="CK702" s="104"/>
      <c r="CL702" s="102"/>
      <c r="CM702" s="103"/>
      <c r="CN702" s="103"/>
      <c r="CO702" s="104"/>
      <c r="CP702" s="102"/>
      <c r="CQ702" s="103"/>
      <c r="CR702" s="103"/>
      <c r="CS702" s="104"/>
      <c r="CT702" s="102"/>
      <c r="CU702" s="103"/>
      <c r="CV702" s="103"/>
      <c r="CW702" s="104"/>
      <c r="CX702" s="102"/>
      <c r="CY702" s="103"/>
      <c r="CZ702" s="103"/>
      <c r="DA702" s="104"/>
      <c r="DB702" s="102"/>
      <c r="DC702" s="103"/>
      <c r="DD702" s="103"/>
      <c r="DE702" s="104"/>
      <c r="DF702" s="102"/>
      <c r="DG702" s="103"/>
      <c r="DH702" s="103"/>
      <c r="DI702" s="104"/>
    </row>
    <row r="703" spans="1:141" outlineLevel="2" x14ac:dyDescent="0.25">
      <c r="A703" s="90"/>
      <c r="B703" s="90"/>
      <c r="C703" s="90"/>
      <c r="D703" s="90"/>
      <c r="E703" s="36" t="str">
        <f>CONCATENATE(E701," selected driver: ",$J$8," (",$J$9,")")</f>
        <v>% revenue (annualized) selected driver: Default (Annual)</v>
      </c>
      <c r="F703" s="100"/>
      <c r="I703" s="101"/>
      <c r="J703" s="100"/>
      <c r="M703" s="101"/>
      <c r="N703" s="100"/>
      <c r="Q703" s="101"/>
      <c r="R703" s="100"/>
      <c r="U703" s="101"/>
      <c r="V703" s="100"/>
      <c r="Y703" s="101"/>
      <c r="Z703" s="100"/>
      <c r="AC703" s="101"/>
      <c r="AD703" s="100"/>
      <c r="AG703" s="101"/>
      <c r="AH703" s="100"/>
      <c r="AK703" s="101"/>
      <c r="AL703" s="100"/>
      <c r="AO703" s="101"/>
      <c r="AP703" s="126" cm="1">
        <f t="array" ref="AP703">IF($I$9=1,AP705,INDEX($DT705:$EK705,,MATCH(CONCATENATE("FY ",RIGHT(AP$3,4)),$DT$3:$EK$3,0)))</f>
        <v>0</v>
      </c>
      <c r="AQ703" s="127" cm="1">
        <f t="array" ref="AQ703">IF($I$9=1,AQ705,INDEX($DT705:$EK705,,MATCH(CONCATENATE("FY ",RIGHT(AQ$3,4)),$DT$3:$EK$3,0)))</f>
        <v>0</v>
      </c>
      <c r="AR703" s="127" cm="1">
        <f t="array" ref="AR703">IF($I$9=1,AR705,INDEX($DT705:$EK705,,MATCH(CONCATENATE("FY ",RIGHT(AR$3,4)),$DT$3:$EK$3,0)))</f>
        <v>0</v>
      </c>
      <c r="AS703" s="128" cm="1">
        <f t="array" ref="AS703">IF($I$9=1,AS705,INDEX($DT705:$EK705,,MATCH(CONCATENATE("FY ",RIGHT(AS$3,4)),$DT$3:$EK$3,0)))</f>
        <v>0</v>
      </c>
      <c r="AT703" s="126" cm="1">
        <f t="array" aca="1" ref="AT703" ca="1">IF($I$9=1,AT705,INDEX($DT705:$EK705,,MATCH(CONCATENATE("FY ",RIGHT(AT$3,4)),$DT$3:$EK$3,0)))</f>
        <v>2.4720133941761598E-2</v>
      </c>
      <c r="AU703" s="127" cm="1">
        <f t="array" aca="1" ref="AU703" ca="1">IF($I$9=1,AU705,INDEX($DT705:$EK705,,MATCH(CONCATENATE("FY ",RIGHT(AU$3,4)),$DT$3:$EK$3,0)))</f>
        <v>2.4720133941761598E-2</v>
      </c>
      <c r="AV703" s="127" cm="1">
        <f t="array" aca="1" ref="AV703" ca="1">IF($I$9=1,AV705,INDEX($DT705:$EK705,,MATCH(CONCATENATE("FY ",RIGHT(AV$3,4)),$DT$3:$EK$3,0)))</f>
        <v>2.4720133941761598E-2</v>
      </c>
      <c r="AW703" s="128" cm="1">
        <f t="array" aca="1" ref="AW703" ca="1">IF($I$9=1,AW705,INDEX($DT705:$EK705,,MATCH(CONCATENATE("FY ",RIGHT(AW$3,4)),$DT$3:$EK$3,0)))</f>
        <v>2.4720133941761598E-2</v>
      </c>
      <c r="AX703" s="126" cm="1">
        <f t="array" aca="1" ref="AX703" ca="1">IF($I$9=1,AX705,INDEX($DT705:$EK705,,MATCH(CONCATENATE("FY ",RIGHT(AX$3,4)),$DT$3:$EK$3,0)))</f>
        <v>2.4720133941761598E-2</v>
      </c>
      <c r="AY703" s="127" cm="1">
        <f t="array" aca="1" ref="AY703" ca="1">IF($I$9=1,AY705,INDEX($DT705:$EK705,,MATCH(CONCATENATE("FY ",RIGHT(AY$3,4)),$DT$3:$EK$3,0)))</f>
        <v>2.4720133941761598E-2</v>
      </c>
      <c r="AZ703" s="127" cm="1">
        <f t="array" aca="1" ref="AZ703" ca="1">IF($I$9=1,AZ705,INDEX($DT705:$EK705,,MATCH(CONCATENATE("FY ",RIGHT(AZ$3,4)),$DT$3:$EK$3,0)))</f>
        <v>2.4720133941761598E-2</v>
      </c>
      <c r="BA703" s="128" cm="1">
        <f t="array" aca="1" ref="BA703" ca="1">IF($I$9=1,BA705,INDEX($DT705:$EK705,,MATCH(CONCATENATE("FY ",RIGHT(BA$3,4)),$DT$3:$EK$3,0)))</f>
        <v>2.4720133941761598E-2</v>
      </c>
      <c r="BB703" s="126" cm="1">
        <f t="array" aca="1" ref="BB703" ca="1">IF($I$9=1,BB705,INDEX($DT705:$EK705,,MATCH(CONCATENATE("FY ",RIGHT(BB$3,4)),$DT$3:$EK$3,0)))</f>
        <v>2.4720133941761598E-2</v>
      </c>
      <c r="BC703" s="127" cm="1">
        <f t="array" aca="1" ref="BC703" ca="1">IF($I$9=1,BC705,INDEX($DT705:$EK705,,MATCH(CONCATENATE("FY ",RIGHT(BC$3,4)),$DT$3:$EK$3,0)))</f>
        <v>2.4720133941761598E-2</v>
      </c>
      <c r="BD703" s="127" cm="1">
        <f t="array" aca="1" ref="BD703" ca="1">IF($I$9=1,BD705,INDEX($DT705:$EK705,,MATCH(CONCATENATE("FY ",RIGHT(BD$3,4)),$DT$3:$EK$3,0)))</f>
        <v>2.4720133941761598E-2</v>
      </c>
      <c r="BE703" s="128" cm="1">
        <f t="array" aca="1" ref="BE703" ca="1">IF($I$9=1,BE705,INDEX($DT705:$EK705,,MATCH(CONCATENATE("FY ",RIGHT(BE$3,4)),$DT$3:$EK$3,0)))</f>
        <v>2.4720133941761598E-2</v>
      </c>
      <c r="BF703" s="126" cm="1">
        <f t="array" aca="1" ref="BF703" ca="1">IF($I$9=1,BF705,INDEX($DT705:$EK705,,MATCH(CONCATENATE("FY ",RIGHT(BF$3,4)),$DT$3:$EK$3,0)))</f>
        <v>2.4720133941761598E-2</v>
      </c>
      <c r="BG703" s="127" cm="1">
        <f t="array" aca="1" ref="BG703" ca="1">IF($I$9=1,BG705,INDEX($DT705:$EK705,,MATCH(CONCATENATE("FY ",RIGHT(BG$3,4)),$DT$3:$EK$3,0)))</f>
        <v>2.4720133941761598E-2</v>
      </c>
      <c r="BH703" s="127" cm="1">
        <f t="array" aca="1" ref="BH703" ca="1">IF($I$9=1,BH705,INDEX($DT705:$EK705,,MATCH(CONCATENATE("FY ",RIGHT(BH$3,4)),$DT$3:$EK$3,0)))</f>
        <v>2.4720133941761598E-2</v>
      </c>
      <c r="BI703" s="128" cm="1">
        <f t="array" aca="1" ref="BI703" ca="1">IF($I$9=1,BI705,INDEX($DT705:$EK705,,MATCH(CONCATENATE("FY ",RIGHT(BI$3,4)),$DT$3:$EK$3,0)))</f>
        <v>2.4720133941761598E-2</v>
      </c>
      <c r="BJ703" s="126" cm="1">
        <f t="array" aca="1" ref="BJ703" ca="1">IF($I$9=1,BJ705,INDEX($DT705:$EK705,,MATCH(CONCATENATE("FY ",RIGHT(BJ$3,4)),$DT$3:$EK$3,0)))</f>
        <v>2.4720133941761598E-2</v>
      </c>
      <c r="BK703" s="127" cm="1">
        <f t="array" aca="1" ref="BK703" ca="1">IF($I$9=1,BK705,INDEX($DT705:$EK705,,MATCH(CONCATENATE("FY ",RIGHT(BK$3,4)),$DT$3:$EK$3,0)))</f>
        <v>2.4720133941761598E-2</v>
      </c>
      <c r="BL703" s="127" cm="1">
        <f t="array" aca="1" ref="BL703" ca="1">IF($I$9=1,BL705,INDEX($DT705:$EK705,,MATCH(CONCATENATE("FY ",RIGHT(BL$3,4)),$DT$3:$EK$3,0)))</f>
        <v>2.4720133941761598E-2</v>
      </c>
      <c r="BM703" s="128" cm="1">
        <f t="array" aca="1" ref="BM703" ca="1">IF($I$9=1,BM705,INDEX($DT705:$EK705,,MATCH(CONCATENATE("FY ",RIGHT(BM$3,4)),$DT$3:$EK$3,0)))</f>
        <v>2.4720133941761598E-2</v>
      </c>
      <c r="BN703" s="126" cm="1">
        <f t="array" aca="1" ref="BN703" ca="1">IF($I$9=1,BN705,INDEX($DT705:$EK705,,MATCH(CONCATENATE("FY ",RIGHT(BN$3,4)),$DT$3:$EK$3,0)))</f>
        <v>2.4720133941761598E-2</v>
      </c>
      <c r="BO703" s="127" cm="1">
        <f t="array" aca="1" ref="BO703" ca="1">IF($I$9=1,BO705,INDEX($DT705:$EK705,,MATCH(CONCATENATE("FY ",RIGHT(BO$3,4)),$DT$3:$EK$3,0)))</f>
        <v>2.4720133941761598E-2</v>
      </c>
      <c r="BP703" s="127" cm="1">
        <f t="array" aca="1" ref="BP703" ca="1">IF($I$9=1,BP705,INDEX($DT705:$EK705,,MATCH(CONCATENATE("FY ",RIGHT(BP$3,4)),$DT$3:$EK$3,0)))</f>
        <v>2.4720133941761598E-2</v>
      </c>
      <c r="BQ703" s="128" cm="1">
        <f t="array" aca="1" ref="BQ703" ca="1">IF($I$9=1,BQ705,INDEX($DT705:$EK705,,MATCH(CONCATENATE("FY ",RIGHT(BQ$3,4)),$DT$3:$EK$3,0)))</f>
        <v>2.4720133941761598E-2</v>
      </c>
      <c r="BR703" s="126" cm="1">
        <f t="array" aca="1" ref="BR703" ca="1">IF($I$9=1,BR705,INDEX($DT705:$EK705,,MATCH(CONCATENATE("FY ",RIGHT(BR$3,4)),$DT$3:$EK$3,0)))</f>
        <v>2.4720133941761598E-2</v>
      </c>
      <c r="BS703" s="127" cm="1">
        <f t="array" aca="1" ref="BS703" ca="1">IF($I$9=1,BS705,INDEX($DT705:$EK705,,MATCH(CONCATENATE("FY ",RIGHT(BS$3,4)),$DT$3:$EK$3,0)))</f>
        <v>2.4720133941761598E-2</v>
      </c>
      <c r="BT703" s="127" cm="1">
        <f t="array" aca="1" ref="BT703" ca="1">IF($I$9=1,BT705,INDEX($DT705:$EK705,,MATCH(CONCATENATE("FY ",RIGHT(BT$3,4)),$DT$3:$EK$3,0)))</f>
        <v>2.4720133941761598E-2</v>
      </c>
      <c r="BU703" s="128" cm="1">
        <f t="array" aca="1" ref="BU703" ca="1">IF($I$9=1,BU705,INDEX($DT705:$EK705,,MATCH(CONCATENATE("FY ",RIGHT(BU$3,4)),$DT$3:$EK$3,0)))</f>
        <v>2.4720133941761598E-2</v>
      </c>
      <c r="BV703" s="126" cm="1">
        <f t="array" aca="1" ref="BV703" ca="1">IF($I$9=1,BV705,INDEX($DT705:$EK705,,MATCH(CONCATENATE("FY ",RIGHT(BV$3,4)),$DT$3:$EK$3,0)))</f>
        <v>2.4720133941761598E-2</v>
      </c>
      <c r="BW703" s="127" cm="1">
        <f t="array" aca="1" ref="BW703" ca="1">IF($I$9=1,BW705,INDEX($DT705:$EK705,,MATCH(CONCATENATE("FY ",RIGHT(BW$3,4)),$DT$3:$EK$3,0)))</f>
        <v>2.4720133941761598E-2</v>
      </c>
      <c r="BX703" s="127" cm="1">
        <f t="array" aca="1" ref="BX703" ca="1">IF($I$9=1,BX705,INDEX($DT705:$EK705,,MATCH(CONCATENATE("FY ",RIGHT(BX$3,4)),$DT$3:$EK$3,0)))</f>
        <v>2.4720133941761598E-2</v>
      </c>
      <c r="BY703" s="128" cm="1">
        <f t="array" aca="1" ref="BY703" ca="1">IF($I$9=1,BY705,INDEX($DT705:$EK705,,MATCH(CONCATENATE("FY ",RIGHT(BY$3,4)),$DT$3:$EK$3,0)))</f>
        <v>2.4720133941761598E-2</v>
      </c>
      <c r="BZ703" s="126" cm="1">
        <f t="array" aca="1" ref="BZ703" ca="1">IF($I$9=1,BZ705,INDEX($DT705:$EK705,,MATCH(CONCATENATE("FY ",RIGHT(BZ$3,4)),$DT$3:$EK$3,0)))</f>
        <v>2.4720133941761598E-2</v>
      </c>
      <c r="CA703" s="127" cm="1">
        <f t="array" aca="1" ref="CA703" ca="1">IF($I$9=1,CA705,INDEX($DT705:$EK705,,MATCH(CONCATENATE("FY ",RIGHT(CA$3,4)),$DT$3:$EK$3,0)))</f>
        <v>2.4720133941761598E-2</v>
      </c>
      <c r="CB703" s="127" cm="1">
        <f t="array" aca="1" ref="CB703" ca="1">IF($I$9=1,CB705,INDEX($DT705:$EK705,,MATCH(CONCATENATE("FY ",RIGHT(CB$3,4)),$DT$3:$EK$3,0)))</f>
        <v>2.4720133941761598E-2</v>
      </c>
      <c r="CC703" s="128" cm="1">
        <f t="array" aca="1" ref="CC703" ca="1">IF($I$9=1,CC705,INDEX($DT705:$EK705,,MATCH(CONCATENATE("FY ",RIGHT(CC$3,4)),$DT$3:$EK$3,0)))</f>
        <v>2.4720133941761598E-2</v>
      </c>
      <c r="CD703" s="126" cm="1">
        <f t="array" aca="1" ref="CD703" ca="1">IF($I$9=1,CD705,INDEX($DT705:$EK705,,MATCH(CONCATENATE("FY ",RIGHT(CD$3,4)),$DT$3:$EK$3,0)))</f>
        <v>2.4720133941761598E-2</v>
      </c>
      <c r="CE703" s="127" cm="1">
        <f t="array" aca="1" ref="CE703" ca="1">IF($I$9=1,CE705,INDEX($DT705:$EK705,,MATCH(CONCATENATE("FY ",RIGHT(CE$3,4)),$DT$3:$EK$3,0)))</f>
        <v>2.4720133941761598E-2</v>
      </c>
      <c r="CF703" s="127" cm="1">
        <f t="array" aca="1" ref="CF703" ca="1">IF($I$9=1,CF705,INDEX($DT705:$EK705,,MATCH(CONCATENATE("FY ",RIGHT(CF$3,4)),$DT$3:$EK$3,0)))</f>
        <v>2.4720133941761598E-2</v>
      </c>
      <c r="CG703" s="128" cm="1">
        <f t="array" aca="1" ref="CG703" ca="1">IF($I$9=1,CG705,INDEX($DT705:$EK705,,MATCH(CONCATENATE("FY ",RIGHT(CG$3,4)),$DT$3:$EK$3,0)))</f>
        <v>2.4720133941761598E-2</v>
      </c>
      <c r="CH703" s="126" cm="1">
        <f t="array" aca="1" ref="CH703" ca="1">IF($I$9=1,CH705,INDEX($DT705:$EK705,,MATCH(CONCATENATE("FY ",RIGHT(CH$3,4)),$DT$3:$EK$3,0)))</f>
        <v>2.4720133941761598E-2</v>
      </c>
      <c r="CI703" s="127" cm="1">
        <f t="array" aca="1" ref="CI703" ca="1">IF($I$9=1,CI705,INDEX($DT705:$EK705,,MATCH(CONCATENATE("FY ",RIGHT(CI$3,4)),$DT$3:$EK$3,0)))</f>
        <v>2.4720133941761598E-2</v>
      </c>
      <c r="CJ703" s="127" cm="1">
        <f t="array" aca="1" ref="CJ703" ca="1">IF($I$9=1,CJ705,INDEX($DT705:$EK705,,MATCH(CONCATENATE("FY ",RIGHT(CJ$3,4)),$DT$3:$EK$3,0)))</f>
        <v>2.4720133941761598E-2</v>
      </c>
      <c r="CK703" s="128" cm="1">
        <f t="array" aca="1" ref="CK703" ca="1">IF($I$9=1,CK705,INDEX($DT705:$EK705,,MATCH(CONCATENATE("FY ",RIGHT(CK$3,4)),$DT$3:$EK$3,0)))</f>
        <v>2.4720133941761598E-2</v>
      </c>
      <c r="CL703" s="126" cm="1">
        <f t="array" aca="1" ref="CL703" ca="1">IF($I$9=1,CL705,INDEX($DT705:$EK705,,MATCH(CONCATENATE("FY ",RIGHT(CL$3,4)),$DT$3:$EK$3,0)))</f>
        <v>2.4720133941761598E-2</v>
      </c>
      <c r="CM703" s="127" cm="1">
        <f t="array" aca="1" ref="CM703" ca="1">IF($I$9=1,CM705,INDEX($DT705:$EK705,,MATCH(CONCATENATE("FY ",RIGHT(CM$3,4)),$DT$3:$EK$3,0)))</f>
        <v>2.4720133941761598E-2</v>
      </c>
      <c r="CN703" s="127" cm="1">
        <f t="array" aca="1" ref="CN703" ca="1">IF($I$9=1,CN705,INDEX($DT705:$EK705,,MATCH(CONCATENATE("FY ",RIGHT(CN$3,4)),$DT$3:$EK$3,0)))</f>
        <v>2.4720133941761598E-2</v>
      </c>
      <c r="CO703" s="128" cm="1">
        <f t="array" aca="1" ref="CO703" ca="1">IF($I$9=1,CO705,INDEX($DT705:$EK705,,MATCH(CONCATENATE("FY ",RIGHT(CO$3,4)),$DT$3:$EK$3,0)))</f>
        <v>2.4720133941761598E-2</v>
      </c>
      <c r="CP703" s="126" cm="1">
        <f t="array" aca="1" ref="CP703" ca="1">IF($I$9=1,CP705,INDEX($DT705:$EK705,,MATCH(CONCATENATE("FY ",RIGHT(CP$3,4)),$DT$3:$EK$3,0)))</f>
        <v>2.4720133941761598E-2</v>
      </c>
      <c r="CQ703" s="127" cm="1">
        <f t="array" aca="1" ref="CQ703" ca="1">IF($I$9=1,CQ705,INDEX($DT705:$EK705,,MATCH(CONCATENATE("FY ",RIGHT(CQ$3,4)),$DT$3:$EK$3,0)))</f>
        <v>2.4720133941761598E-2</v>
      </c>
      <c r="CR703" s="127" cm="1">
        <f t="array" aca="1" ref="CR703" ca="1">IF($I$9=1,CR705,INDEX($DT705:$EK705,,MATCH(CONCATENATE("FY ",RIGHT(CR$3,4)),$DT$3:$EK$3,0)))</f>
        <v>2.4720133941761598E-2</v>
      </c>
      <c r="CS703" s="128" cm="1">
        <f t="array" aca="1" ref="CS703" ca="1">IF($I$9=1,CS705,INDEX($DT705:$EK705,,MATCH(CONCATENATE("FY ",RIGHT(CS$3,4)),$DT$3:$EK$3,0)))</f>
        <v>2.4720133941761598E-2</v>
      </c>
      <c r="CT703" s="126" cm="1">
        <f t="array" aca="1" ref="CT703" ca="1">IF($I$9=1,CT705,INDEX($DT705:$EK705,,MATCH(CONCATENATE("FY ",RIGHT(CT$3,4)),$DT$3:$EK$3,0)))</f>
        <v>2.4720133941761598E-2</v>
      </c>
      <c r="CU703" s="127" cm="1">
        <f t="array" aca="1" ref="CU703" ca="1">IF($I$9=1,CU705,INDEX($DT705:$EK705,,MATCH(CONCATENATE("FY ",RIGHT(CU$3,4)),$DT$3:$EK$3,0)))</f>
        <v>2.4720133941761598E-2</v>
      </c>
      <c r="CV703" s="127" cm="1">
        <f t="array" aca="1" ref="CV703" ca="1">IF($I$9=1,CV705,INDEX($DT705:$EK705,,MATCH(CONCATENATE("FY ",RIGHT(CV$3,4)),$DT$3:$EK$3,0)))</f>
        <v>2.4720133941761598E-2</v>
      </c>
      <c r="CW703" s="128" cm="1">
        <f t="array" aca="1" ref="CW703" ca="1">IF($I$9=1,CW705,INDEX($DT705:$EK705,,MATCH(CONCATENATE("FY ",RIGHT(CW$3,4)),$DT$3:$EK$3,0)))</f>
        <v>2.4720133941761598E-2</v>
      </c>
      <c r="CX703" s="126" cm="1">
        <f t="array" aca="1" ref="CX703" ca="1">IF($I$9=1,CX705,INDEX($DT705:$EK705,,MATCH(CONCATENATE("FY ",RIGHT(CX$3,4)),$DT$3:$EK$3,0)))</f>
        <v>2.4720133941761598E-2</v>
      </c>
      <c r="CY703" s="127" cm="1">
        <f t="array" aca="1" ref="CY703" ca="1">IF($I$9=1,CY705,INDEX($DT705:$EK705,,MATCH(CONCATENATE("FY ",RIGHT(CY$3,4)),$DT$3:$EK$3,0)))</f>
        <v>2.4720133941761598E-2</v>
      </c>
      <c r="CZ703" s="127" cm="1">
        <f t="array" aca="1" ref="CZ703" ca="1">IF($I$9=1,CZ705,INDEX($DT705:$EK705,,MATCH(CONCATENATE("FY ",RIGHT(CZ$3,4)),$DT$3:$EK$3,0)))</f>
        <v>2.4720133941761598E-2</v>
      </c>
      <c r="DA703" s="128" cm="1">
        <f t="array" aca="1" ref="DA703" ca="1">IF($I$9=1,DA705,INDEX($DT705:$EK705,,MATCH(CONCATENATE("FY ",RIGHT(DA$3,4)),$DT$3:$EK$3,0)))</f>
        <v>2.4720133941761598E-2</v>
      </c>
      <c r="DB703" s="126" cm="1">
        <f t="array" aca="1" ref="DB703" ca="1">IF($I$9=1,DB705,INDEX($DT705:$EK705,,MATCH(CONCATENATE("FY ",RIGHT(DB$3,4)),$DT$3:$EK$3,0)))</f>
        <v>2.4720133941761598E-2</v>
      </c>
      <c r="DC703" s="127" cm="1">
        <f t="array" aca="1" ref="DC703" ca="1">IF($I$9=1,DC705,INDEX($DT705:$EK705,,MATCH(CONCATENATE("FY ",RIGHT(DC$3,4)),$DT$3:$EK$3,0)))</f>
        <v>2.4720133941761598E-2</v>
      </c>
      <c r="DD703" s="127" cm="1">
        <f t="array" aca="1" ref="DD703" ca="1">IF($I$9=1,DD705,INDEX($DT705:$EK705,,MATCH(CONCATENATE("FY ",RIGHT(DD$3,4)),$DT$3:$EK$3,0)))</f>
        <v>2.4720133941761598E-2</v>
      </c>
      <c r="DE703" s="128" cm="1">
        <f t="array" aca="1" ref="DE703" ca="1">IF($I$9=1,DE705,INDEX($DT705:$EK705,,MATCH(CONCATENATE("FY ",RIGHT(DE$3,4)),$DT$3:$EK$3,0)))</f>
        <v>2.4720133941761598E-2</v>
      </c>
      <c r="DF703" s="126" cm="1">
        <f t="array" aca="1" ref="DF703" ca="1">IF($I$9=1,DF705,INDEX($DT705:$EK705,,MATCH(CONCATENATE("FY ",RIGHT(DF$3,4)),$DT$3:$EK$3,0)))</f>
        <v>2.4720133941761598E-2</v>
      </c>
      <c r="DG703" s="127" cm="1">
        <f t="array" aca="1" ref="DG703" ca="1">IF($I$9=1,DG705,INDEX($DT705:$EK705,,MATCH(CONCATENATE("FY ",RIGHT(DG$3,4)),$DT$3:$EK$3,0)))</f>
        <v>2.4720133941761598E-2</v>
      </c>
      <c r="DH703" s="127" cm="1">
        <f t="array" aca="1" ref="DH703" ca="1">IF($I$9=1,DH705,INDEX($DT705:$EK705,,MATCH(CONCATENATE("FY ",RIGHT(DH$3,4)),$DT$3:$EK$3,0)))</f>
        <v>2.4720133941761598E-2</v>
      </c>
      <c r="DI703" s="128" cm="1">
        <f t="array" aca="1" ref="DI703" ca="1">IF($I$9=1,DI705,INDEX($DT705:$EK705,,MATCH(CONCATENATE("FY ",RIGHT(DI$3,4)),$DT$3:$EK$3,0)))</f>
        <v>2.4720133941761598E-2</v>
      </c>
    </row>
    <row r="704" spans="1:141" outlineLevel="2" x14ac:dyDescent="0.25">
      <c r="A704" s="90"/>
      <c r="B704" s="90"/>
      <c r="C704" s="90"/>
      <c r="D704" s="90"/>
      <c r="F704" s="100"/>
      <c r="I704" s="101"/>
      <c r="J704" s="100"/>
      <c r="M704" s="101"/>
      <c r="N704" s="100"/>
      <c r="Q704" s="101"/>
      <c r="R704" s="100"/>
      <c r="U704" s="101"/>
      <c r="V704" s="100"/>
      <c r="Y704" s="101"/>
      <c r="Z704" s="100"/>
      <c r="AC704" s="101"/>
      <c r="AD704" s="100"/>
      <c r="AG704" s="101"/>
      <c r="AH704" s="100"/>
      <c r="AK704" s="101"/>
      <c r="AL704" s="100"/>
      <c r="AO704" s="101"/>
      <c r="AP704" s="100"/>
      <c r="AS704" s="101"/>
      <c r="AT704" s="100"/>
      <c r="AW704" s="101"/>
      <c r="AX704" s="100"/>
      <c r="BA704" s="101"/>
      <c r="BB704" s="100"/>
      <c r="BE704" s="101"/>
      <c r="BF704" s="100"/>
      <c r="BI704" s="101"/>
      <c r="BJ704" s="100"/>
      <c r="BM704" s="101"/>
      <c r="BN704" s="100"/>
      <c r="BQ704" s="101"/>
      <c r="BR704" s="100"/>
      <c r="BU704" s="101"/>
      <c r="BV704" s="100"/>
      <c r="BY704" s="101"/>
      <c r="BZ704" s="100"/>
      <c r="CC704" s="101"/>
      <c r="CD704" s="100"/>
      <c r="CG704" s="101"/>
      <c r="CH704" s="100"/>
      <c r="CK704" s="101"/>
      <c r="CL704" s="100"/>
      <c r="CO704" s="101"/>
      <c r="CP704" s="100"/>
      <c r="CS704" s="101"/>
      <c r="CT704" s="100"/>
      <c r="CW704" s="101"/>
      <c r="CX704" s="100"/>
      <c r="DA704" s="101"/>
      <c r="DB704" s="100"/>
      <c r="DE704" s="101"/>
      <c r="DF704" s="100"/>
      <c r="DI704" s="101"/>
    </row>
    <row r="705" spans="1:141" outlineLevel="2" x14ac:dyDescent="0.25">
      <c r="A705" s="90"/>
      <c r="B705" s="90"/>
      <c r="C705" s="90"/>
      <c r="D705" s="90"/>
      <c r="E705" t="str">
        <f>CONCATENATE(E701," scenario: ",$J$8)</f>
        <v>% revenue (annualized) scenario: Default</v>
      </c>
      <c r="F705" s="100"/>
      <c r="I705" s="101"/>
      <c r="J705" s="100"/>
      <c r="M705" s="101"/>
      <c r="N705" s="100"/>
      <c r="Q705" s="101"/>
      <c r="R705" s="100"/>
      <c r="U705" s="101"/>
      <c r="V705" s="100"/>
      <c r="Y705" s="101"/>
      <c r="Z705" s="100"/>
      <c r="AC705" s="101"/>
      <c r="AD705" s="100"/>
      <c r="AG705" s="101"/>
      <c r="AH705" s="100"/>
      <c r="AK705" s="101"/>
      <c r="AL705" s="100"/>
      <c r="AO705" s="101"/>
      <c r="AP705" s="102">
        <f t="shared" ref="AP705:BU705" si="995">CHOOSE($I$8,AP706,AP707,AP708,AP709,AP710)</f>
        <v>0</v>
      </c>
      <c r="AQ705" s="103">
        <f t="shared" si="995"/>
        <v>0</v>
      </c>
      <c r="AR705" s="103">
        <f t="shared" si="995"/>
        <v>0</v>
      </c>
      <c r="AS705" s="104">
        <f t="shared" si="995"/>
        <v>0</v>
      </c>
      <c r="AT705" s="102">
        <f t="shared" si="995"/>
        <v>0</v>
      </c>
      <c r="AU705" s="103">
        <f t="shared" si="995"/>
        <v>0</v>
      </c>
      <c r="AV705" s="103">
        <f t="shared" si="995"/>
        <v>0</v>
      </c>
      <c r="AW705" s="104">
        <f t="shared" si="995"/>
        <v>0</v>
      </c>
      <c r="AX705" s="102">
        <f t="shared" si="995"/>
        <v>0</v>
      </c>
      <c r="AY705" s="103">
        <f t="shared" si="995"/>
        <v>0</v>
      </c>
      <c r="AZ705" s="103">
        <f t="shared" si="995"/>
        <v>0</v>
      </c>
      <c r="BA705" s="104">
        <f t="shared" si="995"/>
        <v>0</v>
      </c>
      <c r="BB705" s="102">
        <f t="shared" si="995"/>
        <v>0</v>
      </c>
      <c r="BC705" s="103">
        <f t="shared" si="995"/>
        <v>0</v>
      </c>
      <c r="BD705" s="103">
        <f t="shared" si="995"/>
        <v>0</v>
      </c>
      <c r="BE705" s="104">
        <f t="shared" si="995"/>
        <v>0</v>
      </c>
      <c r="BF705" s="102">
        <f t="shared" si="995"/>
        <v>0</v>
      </c>
      <c r="BG705" s="103">
        <f t="shared" si="995"/>
        <v>0</v>
      </c>
      <c r="BH705" s="103">
        <f t="shared" si="995"/>
        <v>0</v>
      </c>
      <c r="BI705" s="104">
        <f t="shared" si="995"/>
        <v>0</v>
      </c>
      <c r="BJ705" s="102">
        <f t="shared" si="995"/>
        <v>0</v>
      </c>
      <c r="BK705" s="103">
        <f t="shared" si="995"/>
        <v>0</v>
      </c>
      <c r="BL705" s="103">
        <f t="shared" si="995"/>
        <v>0</v>
      </c>
      <c r="BM705" s="104">
        <f t="shared" si="995"/>
        <v>0</v>
      </c>
      <c r="BN705" s="102">
        <f t="shared" si="995"/>
        <v>0</v>
      </c>
      <c r="BO705" s="103">
        <f t="shared" si="995"/>
        <v>0</v>
      </c>
      <c r="BP705" s="103">
        <f t="shared" si="995"/>
        <v>0</v>
      </c>
      <c r="BQ705" s="104">
        <f t="shared" si="995"/>
        <v>0</v>
      </c>
      <c r="BR705" s="102">
        <f t="shared" si="995"/>
        <v>0</v>
      </c>
      <c r="BS705" s="103">
        <f t="shared" si="995"/>
        <v>0</v>
      </c>
      <c r="BT705" s="103">
        <f t="shared" si="995"/>
        <v>0</v>
      </c>
      <c r="BU705" s="104">
        <f t="shared" si="995"/>
        <v>0</v>
      </c>
      <c r="BV705" s="102">
        <f t="shared" ref="BV705:DA705" si="996">CHOOSE($I$8,BV706,BV707,BV708,BV709,BV710)</f>
        <v>0</v>
      </c>
      <c r="BW705" s="103">
        <f t="shared" si="996"/>
        <v>0</v>
      </c>
      <c r="BX705" s="103">
        <f t="shared" si="996"/>
        <v>0</v>
      </c>
      <c r="BY705" s="104">
        <f t="shared" si="996"/>
        <v>0</v>
      </c>
      <c r="BZ705" s="102">
        <f t="shared" si="996"/>
        <v>0</v>
      </c>
      <c r="CA705" s="103">
        <f t="shared" si="996"/>
        <v>0</v>
      </c>
      <c r="CB705" s="103">
        <f t="shared" si="996"/>
        <v>0</v>
      </c>
      <c r="CC705" s="104">
        <f t="shared" si="996"/>
        <v>0</v>
      </c>
      <c r="CD705" s="102">
        <f t="shared" si="996"/>
        <v>0</v>
      </c>
      <c r="CE705" s="103">
        <f t="shared" si="996"/>
        <v>0</v>
      </c>
      <c r="CF705" s="103">
        <f t="shared" si="996"/>
        <v>0</v>
      </c>
      <c r="CG705" s="104">
        <f t="shared" si="996"/>
        <v>0</v>
      </c>
      <c r="CH705" s="102">
        <f t="shared" si="996"/>
        <v>0</v>
      </c>
      <c r="CI705" s="103">
        <f t="shared" si="996"/>
        <v>0</v>
      </c>
      <c r="CJ705" s="103">
        <f t="shared" si="996"/>
        <v>0</v>
      </c>
      <c r="CK705" s="104">
        <f t="shared" si="996"/>
        <v>0</v>
      </c>
      <c r="CL705" s="102">
        <f t="shared" si="996"/>
        <v>0</v>
      </c>
      <c r="CM705" s="103">
        <f t="shared" si="996"/>
        <v>0</v>
      </c>
      <c r="CN705" s="103">
        <f t="shared" si="996"/>
        <v>0</v>
      </c>
      <c r="CO705" s="104">
        <f t="shared" si="996"/>
        <v>0</v>
      </c>
      <c r="CP705" s="102">
        <f t="shared" si="996"/>
        <v>0</v>
      </c>
      <c r="CQ705" s="103">
        <f t="shared" si="996"/>
        <v>0</v>
      </c>
      <c r="CR705" s="103">
        <f t="shared" si="996"/>
        <v>0</v>
      </c>
      <c r="CS705" s="104">
        <f t="shared" si="996"/>
        <v>0</v>
      </c>
      <c r="CT705" s="102">
        <f t="shared" si="996"/>
        <v>0</v>
      </c>
      <c r="CU705" s="103">
        <f t="shared" si="996"/>
        <v>0</v>
      </c>
      <c r="CV705" s="103">
        <f t="shared" si="996"/>
        <v>0</v>
      </c>
      <c r="CW705" s="104">
        <f t="shared" si="996"/>
        <v>0</v>
      </c>
      <c r="CX705" s="102">
        <f t="shared" si="996"/>
        <v>0</v>
      </c>
      <c r="CY705" s="103">
        <f t="shared" si="996"/>
        <v>0</v>
      </c>
      <c r="CZ705" s="103">
        <f t="shared" si="996"/>
        <v>0</v>
      </c>
      <c r="DA705" s="104">
        <f t="shared" si="996"/>
        <v>0</v>
      </c>
      <c r="DB705" s="102">
        <f t="shared" ref="DB705:DI705" si="997">CHOOSE($I$8,DB706,DB707,DB708,DB709,DB710)</f>
        <v>0</v>
      </c>
      <c r="DC705" s="103">
        <f t="shared" si="997"/>
        <v>0</v>
      </c>
      <c r="DD705" s="103">
        <f t="shared" si="997"/>
        <v>0</v>
      </c>
      <c r="DE705" s="104">
        <f t="shared" si="997"/>
        <v>0</v>
      </c>
      <c r="DF705" s="102">
        <f t="shared" si="997"/>
        <v>0</v>
      </c>
      <c r="DG705" s="103">
        <f t="shared" si="997"/>
        <v>0</v>
      </c>
      <c r="DH705" s="103">
        <f t="shared" si="997"/>
        <v>0</v>
      </c>
      <c r="DI705" s="104">
        <f t="shared" si="997"/>
        <v>0</v>
      </c>
      <c r="DT705" s="103">
        <f t="shared" ref="DT705:EK705" si="998">CHOOSE($I$8,DT706,DT707,DT708,DT709,DT710)</f>
        <v>0</v>
      </c>
      <c r="DU705" s="103">
        <f t="shared" ca="1" si="998"/>
        <v>2.4720133941761598E-2</v>
      </c>
      <c r="DV705" s="103">
        <f t="shared" ca="1" si="998"/>
        <v>2.4720133941761598E-2</v>
      </c>
      <c r="DW705" s="103">
        <f t="shared" ca="1" si="998"/>
        <v>2.4720133941761598E-2</v>
      </c>
      <c r="DX705" s="103">
        <f t="shared" ca="1" si="998"/>
        <v>2.4720133941761598E-2</v>
      </c>
      <c r="DY705" s="103">
        <f t="shared" ca="1" si="998"/>
        <v>2.4720133941761598E-2</v>
      </c>
      <c r="DZ705" s="103">
        <f t="shared" ca="1" si="998"/>
        <v>2.4720133941761598E-2</v>
      </c>
      <c r="EA705" s="103">
        <f t="shared" ca="1" si="998"/>
        <v>2.4720133941761598E-2</v>
      </c>
      <c r="EB705" s="103">
        <f t="shared" ca="1" si="998"/>
        <v>2.4720133941761598E-2</v>
      </c>
      <c r="EC705" s="103">
        <f t="shared" ca="1" si="998"/>
        <v>2.4720133941761598E-2</v>
      </c>
      <c r="ED705" s="103">
        <f t="shared" ca="1" si="998"/>
        <v>2.4720133941761598E-2</v>
      </c>
      <c r="EE705" s="103">
        <f t="shared" ca="1" si="998"/>
        <v>2.4720133941761598E-2</v>
      </c>
      <c r="EF705" s="103">
        <f t="shared" ca="1" si="998"/>
        <v>2.4720133941761598E-2</v>
      </c>
      <c r="EG705" s="103">
        <f t="shared" ca="1" si="998"/>
        <v>2.4720133941761598E-2</v>
      </c>
      <c r="EH705" s="103">
        <f t="shared" ca="1" si="998"/>
        <v>2.4720133941761598E-2</v>
      </c>
      <c r="EI705" s="103">
        <f t="shared" ca="1" si="998"/>
        <v>2.4720133941761598E-2</v>
      </c>
      <c r="EJ705" s="103">
        <f t="shared" ca="1" si="998"/>
        <v>2.4720133941761598E-2</v>
      </c>
      <c r="EK705" s="103">
        <f t="shared" ca="1" si="998"/>
        <v>2.4720133941761598E-2</v>
      </c>
    </row>
    <row r="706" spans="1:141" outlineLevel="2" x14ac:dyDescent="0.25">
      <c r="A706" s="90"/>
      <c r="B706" s="90"/>
      <c r="C706" s="90"/>
      <c r="D706" s="90"/>
      <c r="E706" t="str">
        <f>CONCATENATE("- ", $N$6,":")</f>
        <v>- Base:</v>
      </c>
      <c r="F706" s="100"/>
      <c r="I706" s="101"/>
      <c r="J706" s="100"/>
      <c r="M706" s="101"/>
      <c r="N706" s="100"/>
      <c r="Q706" s="101"/>
      <c r="R706" s="100"/>
      <c r="U706" s="101"/>
      <c r="V706" s="100"/>
      <c r="Y706" s="101"/>
      <c r="Z706" s="100"/>
      <c r="AC706" s="101"/>
      <c r="AD706" s="100"/>
      <c r="AG706" s="101"/>
      <c r="AH706" s="100"/>
      <c r="AK706" s="101"/>
      <c r="AL706" s="100"/>
      <c r="AO706" s="101"/>
      <c r="AP706" s="123">
        <v>0</v>
      </c>
      <c r="AQ706" s="124">
        <v>0</v>
      </c>
      <c r="AR706" s="124">
        <v>0</v>
      </c>
      <c r="AS706" s="125">
        <v>0</v>
      </c>
      <c r="AT706" s="123">
        <v>0</v>
      </c>
      <c r="AU706" s="124">
        <v>0</v>
      </c>
      <c r="AV706" s="124">
        <v>0</v>
      </c>
      <c r="AW706" s="125">
        <v>0</v>
      </c>
      <c r="AX706" s="123">
        <v>0</v>
      </c>
      <c r="AY706" s="124">
        <v>0</v>
      </c>
      <c r="AZ706" s="124">
        <v>0</v>
      </c>
      <c r="BA706" s="125">
        <v>0</v>
      </c>
      <c r="BB706" s="123">
        <v>0</v>
      </c>
      <c r="BC706" s="124">
        <v>0</v>
      </c>
      <c r="BD706" s="124">
        <v>0</v>
      </c>
      <c r="BE706" s="125">
        <v>0</v>
      </c>
      <c r="BF706" s="123">
        <v>0</v>
      </c>
      <c r="BG706" s="124">
        <v>0</v>
      </c>
      <c r="BH706" s="124">
        <v>0</v>
      </c>
      <c r="BI706" s="125">
        <v>0</v>
      </c>
      <c r="BJ706" s="123">
        <v>0</v>
      </c>
      <c r="BK706" s="124">
        <v>0</v>
      </c>
      <c r="BL706" s="124">
        <v>0</v>
      </c>
      <c r="BM706" s="125">
        <v>0</v>
      </c>
      <c r="BN706" s="123">
        <v>0</v>
      </c>
      <c r="BO706" s="124">
        <v>0</v>
      </c>
      <c r="BP706" s="124">
        <v>0</v>
      </c>
      <c r="BQ706" s="125">
        <v>0</v>
      </c>
      <c r="BR706" s="123">
        <v>0</v>
      </c>
      <c r="BS706" s="124">
        <v>0</v>
      </c>
      <c r="BT706" s="124">
        <v>0</v>
      </c>
      <c r="BU706" s="125">
        <v>0</v>
      </c>
      <c r="BV706" s="123">
        <v>0</v>
      </c>
      <c r="BW706" s="124">
        <v>0</v>
      </c>
      <c r="BX706" s="124">
        <v>0</v>
      </c>
      <c r="BY706" s="125">
        <v>0</v>
      </c>
      <c r="BZ706" s="123">
        <v>0</v>
      </c>
      <c r="CA706" s="124">
        <v>0</v>
      </c>
      <c r="CB706" s="124">
        <v>0</v>
      </c>
      <c r="CC706" s="125">
        <v>0</v>
      </c>
      <c r="CD706" s="123">
        <v>0</v>
      </c>
      <c r="CE706" s="124">
        <v>0</v>
      </c>
      <c r="CF706" s="124">
        <v>0</v>
      </c>
      <c r="CG706" s="125">
        <v>0</v>
      </c>
      <c r="CH706" s="123">
        <v>0</v>
      </c>
      <c r="CI706" s="124">
        <v>0</v>
      </c>
      <c r="CJ706" s="124">
        <v>0</v>
      </c>
      <c r="CK706" s="125">
        <v>0</v>
      </c>
      <c r="CL706" s="123">
        <v>0</v>
      </c>
      <c r="CM706" s="124">
        <v>0</v>
      </c>
      <c r="CN706" s="124">
        <v>0</v>
      </c>
      <c r="CO706" s="125">
        <v>0</v>
      </c>
      <c r="CP706" s="123">
        <v>0</v>
      </c>
      <c r="CQ706" s="124">
        <v>0</v>
      </c>
      <c r="CR706" s="124">
        <v>0</v>
      </c>
      <c r="CS706" s="125">
        <v>0</v>
      </c>
      <c r="CT706" s="123">
        <v>0</v>
      </c>
      <c r="CU706" s="124">
        <v>0</v>
      </c>
      <c r="CV706" s="124">
        <v>0</v>
      </c>
      <c r="CW706" s="125">
        <v>0</v>
      </c>
      <c r="CX706" s="123">
        <v>0</v>
      </c>
      <c r="CY706" s="124">
        <v>0</v>
      </c>
      <c r="CZ706" s="124">
        <v>0</v>
      </c>
      <c r="DA706" s="125">
        <v>0</v>
      </c>
      <c r="DB706" s="123">
        <v>0</v>
      </c>
      <c r="DC706" s="124">
        <v>0</v>
      </c>
      <c r="DD706" s="124">
        <v>0</v>
      </c>
      <c r="DE706" s="125">
        <v>0</v>
      </c>
      <c r="DF706" s="123">
        <v>0</v>
      </c>
      <c r="DG706" s="124">
        <v>0</v>
      </c>
      <c r="DH706" s="124">
        <v>0</v>
      </c>
      <c r="DI706" s="125">
        <v>0</v>
      </c>
      <c r="DT706" s="124">
        <v>0</v>
      </c>
      <c r="DU706" s="124">
        <v>0</v>
      </c>
      <c r="DV706" s="124">
        <v>0</v>
      </c>
      <c r="DW706" s="124">
        <v>0</v>
      </c>
      <c r="DX706" s="124">
        <v>0</v>
      </c>
      <c r="DY706" s="124">
        <v>0</v>
      </c>
      <c r="DZ706" s="124">
        <v>0</v>
      </c>
      <c r="EA706" s="124">
        <v>0</v>
      </c>
      <c r="EB706" s="124">
        <v>0</v>
      </c>
      <c r="EC706" s="124">
        <v>0</v>
      </c>
      <c r="ED706" s="124">
        <v>0</v>
      </c>
      <c r="EE706" s="124">
        <v>0</v>
      </c>
      <c r="EF706" s="124">
        <v>0</v>
      </c>
      <c r="EG706" s="124">
        <v>0</v>
      </c>
      <c r="EH706" s="124">
        <v>0</v>
      </c>
      <c r="EI706" s="124">
        <v>0</v>
      </c>
      <c r="EJ706" s="124">
        <v>0</v>
      </c>
      <c r="EK706" s="124">
        <v>0</v>
      </c>
    </row>
    <row r="707" spans="1:141" outlineLevel="2" x14ac:dyDescent="0.25">
      <c r="A707" s="90"/>
      <c r="B707" s="90"/>
      <c r="C707" s="90"/>
      <c r="D707" s="90"/>
      <c r="E707" t="str">
        <f>CONCATENATE("- ", $N$7,":")</f>
        <v>- Upside:</v>
      </c>
      <c r="F707" s="100"/>
      <c r="I707" s="101"/>
      <c r="J707" s="100"/>
      <c r="M707" s="101"/>
      <c r="N707" s="100"/>
      <c r="Q707" s="101"/>
      <c r="R707" s="100"/>
      <c r="U707" s="101"/>
      <c r="V707" s="100"/>
      <c r="Y707" s="101"/>
      <c r="Z707" s="100"/>
      <c r="AC707" s="101"/>
      <c r="AD707" s="100"/>
      <c r="AG707" s="101"/>
      <c r="AH707" s="100"/>
      <c r="AK707" s="101"/>
      <c r="AL707" s="100"/>
      <c r="AO707" s="101"/>
      <c r="AP707" s="123">
        <v>0</v>
      </c>
      <c r="AQ707" s="124">
        <v>0</v>
      </c>
      <c r="AR707" s="124">
        <v>0</v>
      </c>
      <c r="AS707" s="125">
        <v>0</v>
      </c>
      <c r="AT707" s="123">
        <v>0</v>
      </c>
      <c r="AU707" s="124">
        <v>0</v>
      </c>
      <c r="AV707" s="124">
        <v>0</v>
      </c>
      <c r="AW707" s="125">
        <v>0</v>
      </c>
      <c r="AX707" s="123">
        <v>0</v>
      </c>
      <c r="AY707" s="124">
        <v>0</v>
      </c>
      <c r="AZ707" s="124">
        <v>0</v>
      </c>
      <c r="BA707" s="125">
        <v>0</v>
      </c>
      <c r="BB707" s="123">
        <v>0</v>
      </c>
      <c r="BC707" s="124">
        <v>0</v>
      </c>
      <c r="BD707" s="124">
        <v>0</v>
      </c>
      <c r="BE707" s="125">
        <v>0</v>
      </c>
      <c r="BF707" s="123">
        <v>0</v>
      </c>
      <c r="BG707" s="124">
        <v>0</v>
      </c>
      <c r="BH707" s="124">
        <v>0</v>
      </c>
      <c r="BI707" s="125">
        <v>0</v>
      </c>
      <c r="BJ707" s="123">
        <v>0</v>
      </c>
      <c r="BK707" s="124">
        <v>0</v>
      </c>
      <c r="BL707" s="124">
        <v>0</v>
      </c>
      <c r="BM707" s="125">
        <v>0</v>
      </c>
      <c r="BN707" s="123">
        <v>0</v>
      </c>
      <c r="BO707" s="124">
        <v>0</v>
      </c>
      <c r="BP707" s="124">
        <v>0</v>
      </c>
      <c r="BQ707" s="125">
        <v>0</v>
      </c>
      <c r="BR707" s="123">
        <v>0</v>
      </c>
      <c r="BS707" s="124">
        <v>0</v>
      </c>
      <c r="BT707" s="124">
        <v>0</v>
      </c>
      <c r="BU707" s="125">
        <v>0</v>
      </c>
      <c r="BV707" s="123">
        <v>0</v>
      </c>
      <c r="BW707" s="124">
        <v>0</v>
      </c>
      <c r="BX707" s="124">
        <v>0</v>
      </c>
      <c r="BY707" s="125">
        <v>0</v>
      </c>
      <c r="BZ707" s="123">
        <v>0</v>
      </c>
      <c r="CA707" s="124">
        <v>0</v>
      </c>
      <c r="CB707" s="124">
        <v>0</v>
      </c>
      <c r="CC707" s="125">
        <v>0</v>
      </c>
      <c r="CD707" s="123">
        <v>0</v>
      </c>
      <c r="CE707" s="124">
        <v>0</v>
      </c>
      <c r="CF707" s="124">
        <v>0</v>
      </c>
      <c r="CG707" s="125">
        <v>0</v>
      </c>
      <c r="CH707" s="123">
        <v>0</v>
      </c>
      <c r="CI707" s="124">
        <v>0</v>
      </c>
      <c r="CJ707" s="124">
        <v>0</v>
      </c>
      <c r="CK707" s="125">
        <v>0</v>
      </c>
      <c r="CL707" s="123">
        <v>0</v>
      </c>
      <c r="CM707" s="124">
        <v>0</v>
      </c>
      <c r="CN707" s="124">
        <v>0</v>
      </c>
      <c r="CO707" s="125">
        <v>0</v>
      </c>
      <c r="CP707" s="123">
        <v>0</v>
      </c>
      <c r="CQ707" s="124">
        <v>0</v>
      </c>
      <c r="CR707" s="124">
        <v>0</v>
      </c>
      <c r="CS707" s="125">
        <v>0</v>
      </c>
      <c r="CT707" s="123">
        <v>0</v>
      </c>
      <c r="CU707" s="124">
        <v>0</v>
      </c>
      <c r="CV707" s="124">
        <v>0</v>
      </c>
      <c r="CW707" s="125">
        <v>0</v>
      </c>
      <c r="CX707" s="123">
        <v>0</v>
      </c>
      <c r="CY707" s="124">
        <v>0</v>
      </c>
      <c r="CZ707" s="124">
        <v>0</v>
      </c>
      <c r="DA707" s="125">
        <v>0</v>
      </c>
      <c r="DB707" s="123">
        <v>0</v>
      </c>
      <c r="DC707" s="124">
        <v>0</v>
      </c>
      <c r="DD707" s="124">
        <v>0</v>
      </c>
      <c r="DE707" s="125">
        <v>0</v>
      </c>
      <c r="DF707" s="123">
        <v>0</v>
      </c>
      <c r="DG707" s="124">
        <v>0</v>
      </c>
      <c r="DH707" s="124">
        <v>0</v>
      </c>
      <c r="DI707" s="125">
        <v>0</v>
      </c>
      <c r="DT707" s="124">
        <v>0</v>
      </c>
      <c r="DU707" s="124">
        <v>0</v>
      </c>
      <c r="DV707" s="124">
        <v>0</v>
      </c>
      <c r="DW707" s="124">
        <v>0</v>
      </c>
      <c r="DX707" s="124">
        <v>0</v>
      </c>
      <c r="DY707" s="124">
        <v>0</v>
      </c>
      <c r="DZ707" s="124">
        <v>0</v>
      </c>
      <c r="EA707" s="124">
        <v>0</v>
      </c>
      <c r="EB707" s="124">
        <v>0</v>
      </c>
      <c r="EC707" s="124">
        <v>0</v>
      </c>
      <c r="ED707" s="124">
        <v>0</v>
      </c>
      <c r="EE707" s="124">
        <v>0</v>
      </c>
      <c r="EF707" s="124">
        <v>0</v>
      </c>
      <c r="EG707" s="124">
        <v>0</v>
      </c>
      <c r="EH707" s="124">
        <v>0</v>
      </c>
      <c r="EI707" s="124">
        <v>0</v>
      </c>
      <c r="EJ707" s="124">
        <v>0</v>
      </c>
      <c r="EK707" s="124">
        <v>0</v>
      </c>
    </row>
    <row r="708" spans="1:141" outlineLevel="2" x14ac:dyDescent="0.25">
      <c r="A708" s="90"/>
      <c r="B708" s="90"/>
      <c r="C708" s="90"/>
      <c r="D708" s="90"/>
      <c r="E708" t="str">
        <f>CONCATENATE("- ", $N$8,":")</f>
        <v>- Downside:</v>
      </c>
      <c r="F708" s="100"/>
      <c r="I708" s="101"/>
      <c r="J708" s="100"/>
      <c r="M708" s="101"/>
      <c r="N708" s="100"/>
      <c r="Q708" s="101"/>
      <c r="R708" s="100"/>
      <c r="U708" s="101"/>
      <c r="V708" s="100"/>
      <c r="Y708" s="101"/>
      <c r="Z708" s="100"/>
      <c r="AC708" s="101"/>
      <c r="AD708" s="100"/>
      <c r="AG708" s="101"/>
      <c r="AH708" s="100"/>
      <c r="AK708" s="101"/>
      <c r="AL708" s="100"/>
      <c r="AO708" s="101"/>
      <c r="AP708" s="123">
        <v>0</v>
      </c>
      <c r="AQ708" s="124">
        <v>0</v>
      </c>
      <c r="AR708" s="124">
        <v>0</v>
      </c>
      <c r="AS708" s="125">
        <v>0</v>
      </c>
      <c r="AT708" s="123">
        <v>0</v>
      </c>
      <c r="AU708" s="124">
        <v>0</v>
      </c>
      <c r="AV708" s="124">
        <v>0</v>
      </c>
      <c r="AW708" s="125">
        <v>0</v>
      </c>
      <c r="AX708" s="123">
        <v>0</v>
      </c>
      <c r="AY708" s="124">
        <v>0</v>
      </c>
      <c r="AZ708" s="124">
        <v>0</v>
      </c>
      <c r="BA708" s="125">
        <v>0</v>
      </c>
      <c r="BB708" s="123">
        <v>0</v>
      </c>
      <c r="BC708" s="124">
        <v>0</v>
      </c>
      <c r="BD708" s="124">
        <v>0</v>
      </c>
      <c r="BE708" s="125">
        <v>0</v>
      </c>
      <c r="BF708" s="123">
        <v>0</v>
      </c>
      <c r="BG708" s="124">
        <v>0</v>
      </c>
      <c r="BH708" s="124">
        <v>0</v>
      </c>
      <c r="BI708" s="125">
        <v>0</v>
      </c>
      <c r="BJ708" s="123">
        <v>0</v>
      </c>
      <c r="BK708" s="124">
        <v>0</v>
      </c>
      <c r="BL708" s="124">
        <v>0</v>
      </c>
      <c r="BM708" s="125">
        <v>0</v>
      </c>
      <c r="BN708" s="123">
        <v>0</v>
      </c>
      <c r="BO708" s="124">
        <v>0</v>
      </c>
      <c r="BP708" s="124">
        <v>0</v>
      </c>
      <c r="BQ708" s="125">
        <v>0</v>
      </c>
      <c r="BR708" s="123">
        <v>0</v>
      </c>
      <c r="BS708" s="124">
        <v>0</v>
      </c>
      <c r="BT708" s="124">
        <v>0</v>
      </c>
      <c r="BU708" s="125">
        <v>0</v>
      </c>
      <c r="BV708" s="123">
        <v>0</v>
      </c>
      <c r="BW708" s="124">
        <v>0</v>
      </c>
      <c r="BX708" s="124">
        <v>0</v>
      </c>
      <c r="BY708" s="125">
        <v>0</v>
      </c>
      <c r="BZ708" s="123">
        <v>0</v>
      </c>
      <c r="CA708" s="124">
        <v>0</v>
      </c>
      <c r="CB708" s="124">
        <v>0</v>
      </c>
      <c r="CC708" s="125">
        <v>0</v>
      </c>
      <c r="CD708" s="123">
        <v>0</v>
      </c>
      <c r="CE708" s="124">
        <v>0</v>
      </c>
      <c r="CF708" s="124">
        <v>0</v>
      </c>
      <c r="CG708" s="125">
        <v>0</v>
      </c>
      <c r="CH708" s="123">
        <v>0</v>
      </c>
      <c r="CI708" s="124">
        <v>0</v>
      </c>
      <c r="CJ708" s="124">
        <v>0</v>
      </c>
      <c r="CK708" s="125">
        <v>0</v>
      </c>
      <c r="CL708" s="123">
        <v>0</v>
      </c>
      <c r="CM708" s="124">
        <v>0</v>
      </c>
      <c r="CN708" s="124">
        <v>0</v>
      </c>
      <c r="CO708" s="125">
        <v>0</v>
      </c>
      <c r="CP708" s="123">
        <v>0</v>
      </c>
      <c r="CQ708" s="124">
        <v>0</v>
      </c>
      <c r="CR708" s="124">
        <v>0</v>
      </c>
      <c r="CS708" s="125">
        <v>0</v>
      </c>
      <c r="CT708" s="123">
        <v>0</v>
      </c>
      <c r="CU708" s="124">
        <v>0</v>
      </c>
      <c r="CV708" s="124">
        <v>0</v>
      </c>
      <c r="CW708" s="125">
        <v>0</v>
      </c>
      <c r="CX708" s="123">
        <v>0</v>
      </c>
      <c r="CY708" s="124">
        <v>0</v>
      </c>
      <c r="CZ708" s="124">
        <v>0</v>
      </c>
      <c r="DA708" s="125">
        <v>0</v>
      </c>
      <c r="DB708" s="123">
        <v>0</v>
      </c>
      <c r="DC708" s="124">
        <v>0</v>
      </c>
      <c r="DD708" s="124">
        <v>0</v>
      </c>
      <c r="DE708" s="125">
        <v>0</v>
      </c>
      <c r="DF708" s="123">
        <v>0</v>
      </c>
      <c r="DG708" s="124">
        <v>0</v>
      </c>
      <c r="DH708" s="124">
        <v>0</v>
      </c>
      <c r="DI708" s="125">
        <v>0</v>
      </c>
      <c r="DT708" s="124">
        <v>0</v>
      </c>
      <c r="DU708" s="124">
        <v>0</v>
      </c>
      <c r="DV708" s="124">
        <v>0</v>
      </c>
      <c r="DW708" s="124">
        <v>0</v>
      </c>
      <c r="DX708" s="124">
        <v>0</v>
      </c>
      <c r="DY708" s="124">
        <v>0</v>
      </c>
      <c r="DZ708" s="124">
        <v>0</v>
      </c>
      <c r="EA708" s="124">
        <v>0</v>
      </c>
      <c r="EB708" s="124">
        <v>0</v>
      </c>
      <c r="EC708" s="124">
        <v>0</v>
      </c>
      <c r="ED708" s="124">
        <v>0</v>
      </c>
      <c r="EE708" s="124">
        <v>0</v>
      </c>
      <c r="EF708" s="124">
        <v>0</v>
      </c>
      <c r="EG708" s="124">
        <v>0</v>
      </c>
      <c r="EH708" s="124">
        <v>0</v>
      </c>
      <c r="EI708" s="124">
        <v>0</v>
      </c>
      <c r="EJ708" s="124">
        <v>0</v>
      </c>
      <c r="EK708" s="124">
        <v>0</v>
      </c>
    </row>
    <row r="709" spans="1:141" outlineLevel="2" x14ac:dyDescent="0.25">
      <c r="A709" s="90"/>
      <c r="B709" s="90"/>
      <c r="C709" s="90"/>
      <c r="D709" s="90"/>
      <c r="E709" t="str">
        <f>CONCATENATE("- ", $N$9,":")</f>
        <v>- Management:</v>
      </c>
      <c r="F709" s="100"/>
      <c r="I709" s="101"/>
      <c r="J709" s="100"/>
      <c r="M709" s="101"/>
      <c r="N709" s="100"/>
      <c r="Q709" s="101"/>
      <c r="R709" s="100"/>
      <c r="U709" s="101"/>
      <c r="V709" s="100"/>
      <c r="Y709" s="101"/>
      <c r="Z709" s="100"/>
      <c r="AC709" s="101"/>
      <c r="AD709" s="100"/>
      <c r="AG709" s="101"/>
      <c r="AH709" s="100"/>
      <c r="AK709" s="101"/>
      <c r="AL709" s="100"/>
      <c r="AO709" s="101"/>
      <c r="AP709" s="123">
        <v>0</v>
      </c>
      <c r="AQ709" s="124">
        <v>0</v>
      </c>
      <c r="AR709" s="124">
        <v>0</v>
      </c>
      <c r="AS709" s="125">
        <v>0</v>
      </c>
      <c r="AT709" s="123">
        <v>0</v>
      </c>
      <c r="AU709" s="124">
        <v>0</v>
      </c>
      <c r="AV709" s="124">
        <v>0</v>
      </c>
      <c r="AW709" s="125">
        <v>0</v>
      </c>
      <c r="AX709" s="123">
        <v>0</v>
      </c>
      <c r="AY709" s="124">
        <v>0</v>
      </c>
      <c r="AZ709" s="124">
        <v>0</v>
      </c>
      <c r="BA709" s="125">
        <v>0</v>
      </c>
      <c r="BB709" s="123">
        <v>0</v>
      </c>
      <c r="BC709" s="124">
        <v>0</v>
      </c>
      <c r="BD709" s="124">
        <v>0</v>
      </c>
      <c r="BE709" s="125">
        <v>0</v>
      </c>
      <c r="BF709" s="123">
        <v>0</v>
      </c>
      <c r="BG709" s="124">
        <v>0</v>
      </c>
      <c r="BH709" s="124">
        <v>0</v>
      </c>
      <c r="BI709" s="125">
        <v>0</v>
      </c>
      <c r="BJ709" s="123">
        <v>0</v>
      </c>
      <c r="BK709" s="124">
        <v>0</v>
      </c>
      <c r="BL709" s="124">
        <v>0</v>
      </c>
      <c r="BM709" s="125">
        <v>0</v>
      </c>
      <c r="BN709" s="123">
        <v>0</v>
      </c>
      <c r="BO709" s="124">
        <v>0</v>
      </c>
      <c r="BP709" s="124">
        <v>0</v>
      </c>
      <c r="BQ709" s="125">
        <v>0</v>
      </c>
      <c r="BR709" s="123">
        <v>0</v>
      </c>
      <c r="BS709" s="124">
        <v>0</v>
      </c>
      <c r="BT709" s="124">
        <v>0</v>
      </c>
      <c r="BU709" s="125">
        <v>0</v>
      </c>
      <c r="BV709" s="123">
        <v>0</v>
      </c>
      <c r="BW709" s="124">
        <v>0</v>
      </c>
      <c r="BX709" s="124">
        <v>0</v>
      </c>
      <c r="BY709" s="125">
        <v>0</v>
      </c>
      <c r="BZ709" s="123">
        <v>0</v>
      </c>
      <c r="CA709" s="124">
        <v>0</v>
      </c>
      <c r="CB709" s="124">
        <v>0</v>
      </c>
      <c r="CC709" s="125">
        <v>0</v>
      </c>
      <c r="CD709" s="123">
        <v>0</v>
      </c>
      <c r="CE709" s="124">
        <v>0</v>
      </c>
      <c r="CF709" s="124">
        <v>0</v>
      </c>
      <c r="CG709" s="125">
        <v>0</v>
      </c>
      <c r="CH709" s="123">
        <v>0</v>
      </c>
      <c r="CI709" s="124">
        <v>0</v>
      </c>
      <c r="CJ709" s="124">
        <v>0</v>
      </c>
      <c r="CK709" s="125">
        <v>0</v>
      </c>
      <c r="CL709" s="123">
        <v>0</v>
      </c>
      <c r="CM709" s="124">
        <v>0</v>
      </c>
      <c r="CN709" s="124">
        <v>0</v>
      </c>
      <c r="CO709" s="125">
        <v>0</v>
      </c>
      <c r="CP709" s="123">
        <v>0</v>
      </c>
      <c r="CQ709" s="124">
        <v>0</v>
      </c>
      <c r="CR709" s="124">
        <v>0</v>
      </c>
      <c r="CS709" s="125">
        <v>0</v>
      </c>
      <c r="CT709" s="123">
        <v>0</v>
      </c>
      <c r="CU709" s="124">
        <v>0</v>
      </c>
      <c r="CV709" s="124">
        <v>0</v>
      </c>
      <c r="CW709" s="125">
        <v>0</v>
      </c>
      <c r="CX709" s="123">
        <v>0</v>
      </c>
      <c r="CY709" s="124">
        <v>0</v>
      </c>
      <c r="CZ709" s="124">
        <v>0</v>
      </c>
      <c r="DA709" s="125">
        <v>0</v>
      </c>
      <c r="DB709" s="123">
        <v>0</v>
      </c>
      <c r="DC709" s="124">
        <v>0</v>
      </c>
      <c r="DD709" s="124">
        <v>0</v>
      </c>
      <c r="DE709" s="125">
        <v>0</v>
      </c>
      <c r="DF709" s="123">
        <v>0</v>
      </c>
      <c r="DG709" s="124">
        <v>0</v>
      </c>
      <c r="DH709" s="124">
        <v>0</v>
      </c>
      <c r="DI709" s="125">
        <v>0</v>
      </c>
      <c r="DT709" s="124">
        <v>0</v>
      </c>
      <c r="DU709" s="124">
        <v>0</v>
      </c>
      <c r="DV709" s="124">
        <v>0</v>
      </c>
      <c r="DW709" s="124">
        <v>0</v>
      </c>
      <c r="DX709" s="124">
        <v>0</v>
      </c>
      <c r="DY709" s="124">
        <v>0</v>
      </c>
      <c r="DZ709" s="124">
        <v>0</v>
      </c>
      <c r="EA709" s="124">
        <v>0</v>
      </c>
      <c r="EB709" s="124">
        <v>0</v>
      </c>
      <c r="EC709" s="124">
        <v>0</v>
      </c>
      <c r="ED709" s="124">
        <v>0</v>
      </c>
      <c r="EE709" s="124">
        <v>0</v>
      </c>
      <c r="EF709" s="124">
        <v>0</v>
      </c>
      <c r="EG709" s="124">
        <v>0</v>
      </c>
      <c r="EH709" s="124">
        <v>0</v>
      </c>
      <c r="EI709" s="124">
        <v>0</v>
      </c>
      <c r="EJ709" s="124">
        <v>0</v>
      </c>
      <c r="EK709" s="124">
        <v>0</v>
      </c>
    </row>
    <row r="710" spans="1:141" outlineLevel="2" x14ac:dyDescent="0.25">
      <c r="A710" s="90"/>
      <c r="B710" s="90"/>
      <c r="C710" s="90"/>
      <c r="D710" s="90"/>
      <c r="E710" t="str">
        <f>CONCATENATE("- ", $N$10,":")</f>
        <v>- Default:</v>
      </c>
      <c r="F710" s="100"/>
      <c r="I710" s="101"/>
      <c r="J710" s="100"/>
      <c r="M710" s="101"/>
      <c r="N710" s="100"/>
      <c r="Q710" s="101"/>
      <c r="R710" s="100"/>
      <c r="U710" s="101"/>
      <c r="V710" s="100"/>
      <c r="Y710" s="101"/>
      <c r="Z710" s="100"/>
      <c r="AC710" s="101"/>
      <c r="AD710" s="100"/>
      <c r="AG710" s="101"/>
      <c r="AH710" s="100"/>
      <c r="AK710" s="101"/>
      <c r="AL710" s="100"/>
      <c r="AO710" s="101"/>
      <c r="AP710" s="123">
        <v>0</v>
      </c>
      <c r="AQ710" s="124">
        <v>0</v>
      </c>
      <c r="AR710" s="124">
        <v>0</v>
      </c>
      <c r="AS710" s="125">
        <v>0</v>
      </c>
      <c r="AT710" s="123">
        <v>0</v>
      </c>
      <c r="AU710" s="124">
        <v>0</v>
      </c>
      <c r="AV710" s="124">
        <v>0</v>
      </c>
      <c r="AW710" s="125">
        <v>0</v>
      </c>
      <c r="AX710" s="123">
        <v>0</v>
      </c>
      <c r="AY710" s="124">
        <v>0</v>
      </c>
      <c r="AZ710" s="124">
        <v>0</v>
      </c>
      <c r="BA710" s="125">
        <v>0</v>
      </c>
      <c r="BB710" s="123">
        <v>0</v>
      </c>
      <c r="BC710" s="124">
        <v>0</v>
      </c>
      <c r="BD710" s="124">
        <v>0</v>
      </c>
      <c r="BE710" s="125">
        <v>0</v>
      </c>
      <c r="BF710" s="123">
        <v>0</v>
      </c>
      <c r="BG710" s="124">
        <v>0</v>
      </c>
      <c r="BH710" s="124">
        <v>0</v>
      </c>
      <c r="BI710" s="125">
        <v>0</v>
      </c>
      <c r="BJ710" s="123">
        <v>0</v>
      </c>
      <c r="BK710" s="124">
        <v>0</v>
      </c>
      <c r="BL710" s="124">
        <v>0</v>
      </c>
      <c r="BM710" s="125">
        <v>0</v>
      </c>
      <c r="BN710" s="123">
        <v>0</v>
      </c>
      <c r="BO710" s="124">
        <v>0</v>
      </c>
      <c r="BP710" s="124">
        <v>0</v>
      </c>
      <c r="BQ710" s="125">
        <v>0</v>
      </c>
      <c r="BR710" s="123">
        <v>0</v>
      </c>
      <c r="BS710" s="124">
        <v>0</v>
      </c>
      <c r="BT710" s="124">
        <v>0</v>
      </c>
      <c r="BU710" s="125">
        <v>0</v>
      </c>
      <c r="BV710" s="123">
        <v>0</v>
      </c>
      <c r="BW710" s="124">
        <v>0</v>
      </c>
      <c r="BX710" s="124">
        <v>0</v>
      </c>
      <c r="BY710" s="125">
        <v>0</v>
      </c>
      <c r="BZ710" s="123">
        <v>0</v>
      </c>
      <c r="CA710" s="124">
        <v>0</v>
      </c>
      <c r="CB710" s="124">
        <v>0</v>
      </c>
      <c r="CC710" s="125">
        <v>0</v>
      </c>
      <c r="CD710" s="123">
        <v>0</v>
      </c>
      <c r="CE710" s="124">
        <v>0</v>
      </c>
      <c r="CF710" s="124">
        <v>0</v>
      </c>
      <c r="CG710" s="125">
        <v>0</v>
      </c>
      <c r="CH710" s="123">
        <v>0</v>
      </c>
      <c r="CI710" s="124">
        <v>0</v>
      </c>
      <c r="CJ710" s="124">
        <v>0</v>
      </c>
      <c r="CK710" s="125">
        <v>0</v>
      </c>
      <c r="CL710" s="123">
        <v>0</v>
      </c>
      <c r="CM710" s="124">
        <v>0</v>
      </c>
      <c r="CN710" s="124">
        <v>0</v>
      </c>
      <c r="CO710" s="125">
        <v>0</v>
      </c>
      <c r="CP710" s="123">
        <v>0</v>
      </c>
      <c r="CQ710" s="124">
        <v>0</v>
      </c>
      <c r="CR710" s="124">
        <v>0</v>
      </c>
      <c r="CS710" s="125">
        <v>0</v>
      </c>
      <c r="CT710" s="123">
        <v>0</v>
      </c>
      <c r="CU710" s="124">
        <v>0</v>
      </c>
      <c r="CV710" s="124">
        <v>0</v>
      </c>
      <c r="CW710" s="125">
        <v>0</v>
      </c>
      <c r="CX710" s="123">
        <v>0</v>
      </c>
      <c r="CY710" s="124">
        <v>0</v>
      </c>
      <c r="CZ710" s="124">
        <v>0</v>
      </c>
      <c r="DA710" s="125">
        <v>0</v>
      </c>
      <c r="DB710" s="123">
        <v>0</v>
      </c>
      <c r="DC710" s="124">
        <v>0</v>
      </c>
      <c r="DD710" s="124">
        <v>0</v>
      </c>
      <c r="DE710" s="125">
        <v>0</v>
      </c>
      <c r="DF710" s="123">
        <v>0</v>
      </c>
      <c r="DG710" s="124">
        <v>0</v>
      </c>
      <c r="DH710" s="124">
        <v>0</v>
      </c>
      <c r="DI710" s="125">
        <v>0</v>
      </c>
      <c r="DT710" s="124"/>
      <c r="DU710" s="124">
        <f ca="1">DT694</f>
        <v>2.4720133941761598E-2</v>
      </c>
      <c r="DV710" s="124">
        <f t="shared" ref="DV710:EK710" ca="1" si="999">DU710</f>
        <v>2.4720133941761598E-2</v>
      </c>
      <c r="DW710" s="124">
        <f t="shared" ca="1" si="999"/>
        <v>2.4720133941761598E-2</v>
      </c>
      <c r="DX710" s="124">
        <f t="shared" ca="1" si="999"/>
        <v>2.4720133941761598E-2</v>
      </c>
      <c r="DY710" s="124">
        <f t="shared" ca="1" si="999"/>
        <v>2.4720133941761598E-2</v>
      </c>
      <c r="DZ710" s="124">
        <f t="shared" ca="1" si="999"/>
        <v>2.4720133941761598E-2</v>
      </c>
      <c r="EA710" s="124">
        <f t="shared" ca="1" si="999"/>
        <v>2.4720133941761598E-2</v>
      </c>
      <c r="EB710" s="124">
        <f t="shared" ca="1" si="999"/>
        <v>2.4720133941761598E-2</v>
      </c>
      <c r="EC710" s="124">
        <f t="shared" ca="1" si="999"/>
        <v>2.4720133941761598E-2</v>
      </c>
      <c r="ED710" s="124">
        <f t="shared" ca="1" si="999"/>
        <v>2.4720133941761598E-2</v>
      </c>
      <c r="EE710" s="124">
        <f t="shared" ca="1" si="999"/>
        <v>2.4720133941761598E-2</v>
      </c>
      <c r="EF710" s="124">
        <f t="shared" ca="1" si="999"/>
        <v>2.4720133941761598E-2</v>
      </c>
      <c r="EG710" s="124">
        <f t="shared" ca="1" si="999"/>
        <v>2.4720133941761598E-2</v>
      </c>
      <c r="EH710" s="124">
        <f t="shared" ca="1" si="999"/>
        <v>2.4720133941761598E-2</v>
      </c>
      <c r="EI710" s="124">
        <f t="shared" ca="1" si="999"/>
        <v>2.4720133941761598E-2</v>
      </c>
      <c r="EJ710" s="124">
        <f t="shared" ca="1" si="999"/>
        <v>2.4720133941761598E-2</v>
      </c>
      <c r="EK710" s="124">
        <f t="shared" ca="1" si="999"/>
        <v>2.4720133941761598E-2</v>
      </c>
    </row>
    <row r="711" spans="1:141" outlineLevel="2" x14ac:dyDescent="0.25">
      <c r="A711" s="129"/>
      <c r="B711" s="129"/>
      <c r="C711" s="129"/>
      <c r="D711" s="129"/>
      <c r="E711" s="122"/>
      <c r="F711" s="130"/>
      <c r="G711" s="122"/>
      <c r="H711" s="122"/>
      <c r="I711" s="122"/>
      <c r="J711" s="130"/>
      <c r="K711" s="122"/>
      <c r="L711" s="122"/>
      <c r="M711" s="122"/>
      <c r="N711" s="130"/>
      <c r="O711" s="122"/>
      <c r="P711" s="122"/>
      <c r="Q711" s="122"/>
      <c r="R711" s="130"/>
      <c r="S711" s="122"/>
      <c r="T711" s="122"/>
      <c r="U711" s="122"/>
      <c r="V711" s="130"/>
      <c r="W711" s="122"/>
      <c r="X711" s="122"/>
      <c r="Y711" s="122"/>
      <c r="Z711" s="130"/>
      <c r="AA711" s="122"/>
      <c r="AB711" s="122"/>
      <c r="AC711" s="122"/>
      <c r="AD711" s="130"/>
      <c r="AE711" s="122"/>
      <c r="AF711" s="122"/>
      <c r="AG711" s="122"/>
      <c r="AH711" s="130"/>
      <c r="AI711" s="122"/>
      <c r="AJ711" s="122"/>
      <c r="AK711" s="122"/>
      <c r="AL711" s="130"/>
      <c r="AM711" s="122"/>
      <c r="AN711" s="122"/>
      <c r="AO711" s="122"/>
      <c r="AP711" s="130"/>
      <c r="AQ711" s="122"/>
      <c r="AR711" s="122"/>
      <c r="AS711" s="122"/>
      <c r="AT711" s="130"/>
      <c r="AU711" s="122"/>
      <c r="AV711" s="122"/>
      <c r="AW711" s="122"/>
      <c r="AX711" s="130"/>
      <c r="AY711" s="122"/>
      <c r="AZ711" s="122"/>
      <c r="BA711" s="122"/>
      <c r="BB711" s="130"/>
      <c r="BC711" s="122"/>
      <c r="BD711" s="122"/>
      <c r="BE711" s="122"/>
      <c r="BF711" s="130"/>
      <c r="BG711" s="122"/>
      <c r="BH711" s="122"/>
      <c r="BI711" s="122"/>
      <c r="BJ711" s="130"/>
      <c r="BK711" s="122"/>
      <c r="BL711" s="122"/>
      <c r="BM711" s="122"/>
      <c r="BN711" s="130"/>
      <c r="BO711" s="122"/>
      <c r="BP711" s="122"/>
      <c r="BQ711" s="122"/>
      <c r="BR711" s="130"/>
      <c r="BS711" s="122"/>
      <c r="BT711" s="122"/>
      <c r="BU711" s="122"/>
      <c r="BV711" s="130"/>
      <c r="BW711" s="122"/>
      <c r="BX711" s="122"/>
      <c r="BY711" s="122"/>
      <c r="BZ711" s="130"/>
      <c r="CA711" s="122"/>
      <c r="CB711" s="122"/>
      <c r="CC711" s="122"/>
      <c r="CD711" s="130"/>
      <c r="CE711" s="122"/>
      <c r="CF711" s="122"/>
      <c r="CG711" s="122"/>
      <c r="CH711" s="130"/>
      <c r="CI711" s="122"/>
      <c r="CJ711" s="122"/>
      <c r="CK711" s="122"/>
      <c r="CL711" s="130"/>
      <c r="CM711" s="122"/>
      <c r="CN711" s="122"/>
      <c r="CO711" s="122"/>
      <c r="CP711" s="130"/>
      <c r="CQ711" s="122"/>
      <c r="CR711" s="122"/>
      <c r="CS711" s="122"/>
      <c r="CT711" s="130"/>
      <c r="CU711" s="122"/>
      <c r="CV711" s="122"/>
      <c r="CW711" s="122"/>
      <c r="CX711" s="130"/>
      <c r="CY711" s="122"/>
      <c r="CZ711" s="122"/>
      <c r="DA711" s="122"/>
      <c r="DB711" s="130"/>
      <c r="DC711" s="122"/>
      <c r="DD711" s="122"/>
      <c r="DE711" s="122"/>
      <c r="DF711" s="130"/>
      <c r="DG711" s="122"/>
      <c r="DH711" s="122"/>
      <c r="DI711" s="131"/>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2"/>
      <c r="EI711" s="122"/>
      <c r="EJ711" s="122"/>
      <c r="EK711" s="122"/>
    </row>
    <row r="712" spans="1:141" outlineLevel="2" x14ac:dyDescent="0.25">
      <c r="A712" s="90"/>
      <c r="B712" s="90"/>
      <c r="C712" s="90"/>
      <c r="D712" s="90"/>
      <c r="F712" s="100"/>
      <c r="I712" s="101"/>
      <c r="J712" s="100"/>
      <c r="M712" s="101"/>
      <c r="N712" s="100"/>
      <c r="Q712" s="101"/>
      <c r="R712" s="100"/>
      <c r="U712" s="101"/>
      <c r="V712" s="100"/>
      <c r="Y712" s="101"/>
      <c r="Z712" s="100"/>
      <c r="AC712" s="101"/>
      <c r="AD712" s="100"/>
      <c r="AG712" s="101"/>
      <c r="AH712" s="100"/>
      <c r="AK712" s="101"/>
      <c r="AL712" s="100"/>
      <c r="AO712" s="101"/>
      <c r="AP712" s="100"/>
      <c r="AS712" s="101"/>
      <c r="AT712" s="100"/>
      <c r="AW712" s="101"/>
      <c r="AX712" s="100"/>
      <c r="BA712" s="101"/>
      <c r="BB712" s="100"/>
      <c r="BE712" s="101"/>
      <c r="BF712" s="100"/>
      <c r="BI712" s="101"/>
      <c r="BJ712" s="100"/>
      <c r="BM712" s="101"/>
      <c r="BN712" s="100"/>
      <c r="BQ712" s="101"/>
      <c r="BR712" s="100"/>
      <c r="BU712" s="101"/>
      <c r="BV712" s="100"/>
      <c r="BY712" s="101"/>
      <c r="BZ712" s="100"/>
      <c r="CC712" s="101"/>
      <c r="CD712" s="100"/>
      <c r="CG712" s="101"/>
      <c r="CH712" s="100"/>
      <c r="CK712" s="101"/>
      <c r="CL712" s="100"/>
      <c r="CO712" s="101"/>
      <c r="CP712" s="100"/>
      <c r="CS712" s="101"/>
      <c r="CT712" s="100"/>
      <c r="CW712" s="101"/>
      <c r="CX712" s="100"/>
      <c r="DA712" s="101"/>
      <c r="DB712" s="100"/>
      <c r="DE712" s="101"/>
      <c r="DF712" s="100"/>
      <c r="DI712" s="101"/>
    </row>
    <row r="713" spans="1:141" outlineLevel="2" x14ac:dyDescent="0.25">
      <c r="A713" s="90"/>
      <c r="B713" s="90"/>
      <c r="C713" s="111"/>
      <c r="D713" s="90"/>
      <c r="E713" s="132" t="s">
        <v>273</v>
      </c>
      <c r="F713" s="105">
        <f t="shared" ref="F713:AK713" ca="1" si="1000">IF(ISNUMBER(F717),F717+IF($I$7=1,F715,0),IF(ISNUMBER(F719),F719+IF($I$7=1,F715,0),""))</f>
        <v>0</v>
      </c>
      <c r="G713" s="106">
        <f t="shared" ca="1" si="1000"/>
        <v>0</v>
      </c>
      <c r="H713" s="106">
        <f t="shared" ca="1" si="1000"/>
        <v>0</v>
      </c>
      <c r="I713" s="107">
        <f t="shared" ca="1" si="1000"/>
        <v>0</v>
      </c>
      <c r="J713" s="105">
        <f t="shared" ca="1" si="1000"/>
        <v>0</v>
      </c>
      <c r="K713" s="106">
        <f t="shared" ca="1" si="1000"/>
        <v>0</v>
      </c>
      <c r="L713" s="106">
        <f t="shared" ca="1" si="1000"/>
        <v>0</v>
      </c>
      <c r="M713" s="107">
        <f t="shared" ca="1" si="1000"/>
        <v>0</v>
      </c>
      <c r="N713" s="105">
        <f t="shared" ca="1" si="1000"/>
        <v>0</v>
      </c>
      <c r="O713" s="106">
        <f t="shared" ca="1" si="1000"/>
        <v>0</v>
      </c>
      <c r="P713" s="106">
        <f t="shared" ca="1" si="1000"/>
        <v>0</v>
      </c>
      <c r="Q713" s="107">
        <f t="shared" ca="1" si="1000"/>
        <v>0</v>
      </c>
      <c r="R713" s="105">
        <f t="shared" ca="1" si="1000"/>
        <v>0</v>
      </c>
      <c r="S713" s="106">
        <f t="shared" ca="1" si="1000"/>
        <v>0</v>
      </c>
      <c r="T713" s="106">
        <f t="shared" ca="1" si="1000"/>
        <v>0</v>
      </c>
      <c r="U713" s="107">
        <f t="shared" ca="1" si="1000"/>
        <v>0</v>
      </c>
      <c r="V713" s="105">
        <f t="shared" ca="1" si="1000"/>
        <v>0</v>
      </c>
      <c r="W713" s="106">
        <f t="shared" ca="1" si="1000"/>
        <v>0</v>
      </c>
      <c r="X713" s="106">
        <f t="shared" ca="1" si="1000"/>
        <v>0</v>
      </c>
      <c r="Y713" s="107">
        <f t="shared" ca="1" si="1000"/>
        <v>0</v>
      </c>
      <c r="Z713" s="105">
        <f t="shared" ca="1" si="1000"/>
        <v>0</v>
      </c>
      <c r="AA713" s="106">
        <f t="shared" ca="1" si="1000"/>
        <v>0</v>
      </c>
      <c r="AB713" s="106">
        <f t="shared" ca="1" si="1000"/>
        <v>0</v>
      </c>
      <c r="AC713" s="107">
        <f t="shared" ca="1" si="1000"/>
        <v>0</v>
      </c>
      <c r="AD713" s="105">
        <f t="shared" ca="1" si="1000"/>
        <v>0</v>
      </c>
      <c r="AE713" s="106">
        <f t="shared" ca="1" si="1000"/>
        <v>0</v>
      </c>
      <c r="AF713" s="106">
        <f t="shared" ca="1" si="1000"/>
        <v>0</v>
      </c>
      <c r="AG713" s="107">
        <f t="shared" ca="1" si="1000"/>
        <v>0</v>
      </c>
      <c r="AH713" s="105">
        <f t="shared" ca="1" si="1000"/>
        <v>0</v>
      </c>
      <c r="AI713" s="106">
        <f t="shared" ca="1" si="1000"/>
        <v>0</v>
      </c>
      <c r="AJ713" s="106">
        <f t="shared" ca="1" si="1000"/>
        <v>0</v>
      </c>
      <c r="AK713" s="107">
        <f t="shared" ca="1" si="1000"/>
        <v>0</v>
      </c>
      <c r="AL713" s="105">
        <f t="shared" ref="AL713:BQ713" ca="1" si="1001">IF(ISNUMBER(AL717),AL717+IF($I$7=1,AL715,0),IF(ISNUMBER(AL719),AL719+IF($I$7=1,AL715,0),""))</f>
        <v>0</v>
      </c>
      <c r="AM713" s="106">
        <f t="shared" ca="1" si="1001"/>
        <v>0</v>
      </c>
      <c r="AN713" s="106">
        <f t="shared" ca="1" si="1001"/>
        <v>0</v>
      </c>
      <c r="AO713" s="107">
        <f t="shared" ca="1" si="1001"/>
        <v>0</v>
      </c>
      <c r="AP713" s="105">
        <f t="shared" ca="1" si="1001"/>
        <v>0</v>
      </c>
      <c r="AQ713" s="106">
        <f t="shared" ca="1" si="1001"/>
        <v>0</v>
      </c>
      <c r="AR713" s="106">
        <f t="shared" ca="1" si="1001"/>
        <v>0</v>
      </c>
      <c r="AS713" s="107">
        <f t="shared" ca="1" si="1001"/>
        <v>0</v>
      </c>
      <c r="AT713" s="105">
        <f t="shared" ca="1" si="1001"/>
        <v>0</v>
      </c>
      <c r="AU713" s="106">
        <f t="shared" ca="1" si="1001"/>
        <v>0</v>
      </c>
      <c r="AV713" s="106">
        <f t="shared" ca="1" si="1001"/>
        <v>0</v>
      </c>
      <c r="AW713" s="107">
        <f t="shared" ca="1" si="1001"/>
        <v>0</v>
      </c>
      <c r="AX713" s="105">
        <f t="shared" ca="1" si="1001"/>
        <v>0</v>
      </c>
      <c r="AY713" s="106">
        <f t="shared" ca="1" si="1001"/>
        <v>0</v>
      </c>
      <c r="AZ713" s="106">
        <f t="shared" ca="1" si="1001"/>
        <v>0</v>
      </c>
      <c r="BA713" s="107">
        <f t="shared" ca="1" si="1001"/>
        <v>0</v>
      </c>
      <c r="BB713" s="105">
        <f t="shared" ca="1" si="1001"/>
        <v>0</v>
      </c>
      <c r="BC713" s="106">
        <f t="shared" ca="1" si="1001"/>
        <v>0</v>
      </c>
      <c r="BD713" s="106">
        <f t="shared" ca="1" si="1001"/>
        <v>0</v>
      </c>
      <c r="BE713" s="107">
        <f t="shared" ca="1" si="1001"/>
        <v>0</v>
      </c>
      <c r="BF713" s="105">
        <f t="shared" ca="1" si="1001"/>
        <v>0</v>
      </c>
      <c r="BG713" s="106">
        <f t="shared" ca="1" si="1001"/>
        <v>0</v>
      </c>
      <c r="BH713" s="106">
        <f t="shared" ca="1" si="1001"/>
        <v>0</v>
      </c>
      <c r="BI713" s="107">
        <f t="shared" ca="1" si="1001"/>
        <v>0</v>
      </c>
      <c r="BJ713" s="105">
        <f t="shared" ca="1" si="1001"/>
        <v>0</v>
      </c>
      <c r="BK713" s="106">
        <f t="shared" ca="1" si="1001"/>
        <v>0</v>
      </c>
      <c r="BL713" s="106">
        <f t="shared" ca="1" si="1001"/>
        <v>0</v>
      </c>
      <c r="BM713" s="107">
        <f t="shared" ca="1" si="1001"/>
        <v>0</v>
      </c>
      <c r="BN713" s="105">
        <f t="shared" ca="1" si="1001"/>
        <v>0</v>
      </c>
      <c r="BO713" s="106">
        <f t="shared" ca="1" si="1001"/>
        <v>0</v>
      </c>
      <c r="BP713" s="106">
        <f t="shared" ca="1" si="1001"/>
        <v>0</v>
      </c>
      <c r="BQ713" s="107">
        <f t="shared" ca="1" si="1001"/>
        <v>0</v>
      </c>
      <c r="BR713" s="105">
        <f t="shared" ref="BR713:CW713" ca="1" si="1002">IF(ISNUMBER(BR717),BR717+IF($I$7=1,BR715,0),IF(ISNUMBER(BR719),BR719+IF($I$7=1,BR715,0),""))</f>
        <v>0</v>
      </c>
      <c r="BS713" s="106">
        <f t="shared" ca="1" si="1002"/>
        <v>0</v>
      </c>
      <c r="BT713" s="106">
        <f t="shared" ca="1" si="1002"/>
        <v>0</v>
      </c>
      <c r="BU713" s="107">
        <f t="shared" ca="1" si="1002"/>
        <v>0</v>
      </c>
      <c r="BV713" s="105">
        <f t="shared" ca="1" si="1002"/>
        <v>0</v>
      </c>
      <c r="BW713" s="106">
        <f t="shared" ca="1" si="1002"/>
        <v>0</v>
      </c>
      <c r="BX713" s="106">
        <f t="shared" ca="1" si="1002"/>
        <v>0</v>
      </c>
      <c r="BY713" s="107">
        <f t="shared" ca="1" si="1002"/>
        <v>0</v>
      </c>
      <c r="BZ713" s="105">
        <f t="shared" ca="1" si="1002"/>
        <v>0</v>
      </c>
      <c r="CA713" s="106">
        <f t="shared" ca="1" si="1002"/>
        <v>0</v>
      </c>
      <c r="CB713" s="106">
        <f t="shared" ca="1" si="1002"/>
        <v>0</v>
      </c>
      <c r="CC713" s="107">
        <f t="shared" ca="1" si="1002"/>
        <v>0</v>
      </c>
      <c r="CD713" s="105">
        <f t="shared" ca="1" si="1002"/>
        <v>0</v>
      </c>
      <c r="CE713" s="106">
        <f t="shared" ca="1" si="1002"/>
        <v>0</v>
      </c>
      <c r="CF713" s="106">
        <f t="shared" ca="1" si="1002"/>
        <v>0</v>
      </c>
      <c r="CG713" s="107">
        <f t="shared" ca="1" si="1002"/>
        <v>0</v>
      </c>
      <c r="CH713" s="105">
        <f t="shared" ca="1" si="1002"/>
        <v>0</v>
      </c>
      <c r="CI713" s="106">
        <f t="shared" ca="1" si="1002"/>
        <v>0</v>
      </c>
      <c r="CJ713" s="106">
        <f t="shared" ca="1" si="1002"/>
        <v>0</v>
      </c>
      <c r="CK713" s="107">
        <f t="shared" ca="1" si="1002"/>
        <v>0</v>
      </c>
      <c r="CL713" s="105">
        <f t="shared" ca="1" si="1002"/>
        <v>0</v>
      </c>
      <c r="CM713" s="106">
        <f t="shared" ca="1" si="1002"/>
        <v>0</v>
      </c>
      <c r="CN713" s="106">
        <f t="shared" ca="1" si="1002"/>
        <v>0</v>
      </c>
      <c r="CO713" s="107">
        <f t="shared" ca="1" si="1002"/>
        <v>0</v>
      </c>
      <c r="CP713" s="105">
        <f t="shared" ca="1" si="1002"/>
        <v>0</v>
      </c>
      <c r="CQ713" s="106">
        <f t="shared" ca="1" si="1002"/>
        <v>0</v>
      </c>
      <c r="CR713" s="106">
        <f t="shared" ca="1" si="1002"/>
        <v>0</v>
      </c>
      <c r="CS713" s="107">
        <f t="shared" ca="1" si="1002"/>
        <v>0</v>
      </c>
      <c r="CT713" s="105">
        <f t="shared" ca="1" si="1002"/>
        <v>0</v>
      </c>
      <c r="CU713" s="106">
        <f t="shared" ca="1" si="1002"/>
        <v>0</v>
      </c>
      <c r="CV713" s="106">
        <f t="shared" ca="1" si="1002"/>
        <v>0</v>
      </c>
      <c r="CW713" s="107">
        <f t="shared" ca="1" si="1002"/>
        <v>0</v>
      </c>
      <c r="CX713" s="105">
        <f t="shared" ref="CX713:DI713" ca="1" si="1003">IF(ISNUMBER(CX717),CX717+IF($I$7=1,CX715,0),IF(ISNUMBER(CX719),CX719+IF($I$7=1,CX715,0),""))</f>
        <v>0</v>
      </c>
      <c r="CY713" s="106">
        <f t="shared" ca="1" si="1003"/>
        <v>0</v>
      </c>
      <c r="CZ713" s="106">
        <f t="shared" ca="1" si="1003"/>
        <v>0</v>
      </c>
      <c r="DA713" s="107">
        <f t="shared" ca="1" si="1003"/>
        <v>0</v>
      </c>
      <c r="DB713" s="105">
        <f t="shared" ca="1" si="1003"/>
        <v>0</v>
      </c>
      <c r="DC713" s="106">
        <f t="shared" ca="1" si="1003"/>
        <v>0</v>
      </c>
      <c r="DD713" s="106">
        <f t="shared" ca="1" si="1003"/>
        <v>0</v>
      </c>
      <c r="DE713" s="107">
        <f t="shared" ca="1" si="1003"/>
        <v>0</v>
      </c>
      <c r="DF713" s="105">
        <f t="shared" ca="1" si="1003"/>
        <v>0</v>
      </c>
      <c r="DG713" s="106">
        <f t="shared" ca="1" si="1003"/>
        <v>0</v>
      </c>
      <c r="DH713" s="106">
        <f t="shared" ca="1" si="1003"/>
        <v>0</v>
      </c>
      <c r="DI713" s="107">
        <f t="shared" ca="1" si="1003"/>
        <v>0</v>
      </c>
      <c r="DK713" s="106">
        <f t="shared" ref="DK713:EK713" ca="1" si="1004">SUM(OFFSET($E713,,MATCH(DK$3,$F$5:$DI$5,0)+3,,1))</f>
        <v>0</v>
      </c>
      <c r="DL713" s="106">
        <f t="shared" ca="1" si="1004"/>
        <v>0</v>
      </c>
      <c r="DM713" s="106">
        <f t="shared" ca="1" si="1004"/>
        <v>0</v>
      </c>
      <c r="DN713" s="106">
        <f t="shared" ca="1" si="1004"/>
        <v>0</v>
      </c>
      <c r="DO713" s="106">
        <f t="shared" ca="1" si="1004"/>
        <v>0</v>
      </c>
      <c r="DP713" s="106">
        <f t="shared" ca="1" si="1004"/>
        <v>0</v>
      </c>
      <c r="DQ713" s="106">
        <f t="shared" ca="1" si="1004"/>
        <v>0</v>
      </c>
      <c r="DR713" s="106">
        <f t="shared" ca="1" si="1004"/>
        <v>0</v>
      </c>
      <c r="DS713" s="106">
        <f t="shared" ca="1" si="1004"/>
        <v>0</v>
      </c>
      <c r="DT713" s="106">
        <f t="shared" ca="1" si="1004"/>
        <v>0</v>
      </c>
      <c r="DU713" s="106">
        <f t="shared" ca="1" si="1004"/>
        <v>0</v>
      </c>
      <c r="DV713" s="106">
        <f t="shared" ca="1" si="1004"/>
        <v>0</v>
      </c>
      <c r="DW713" s="106">
        <f t="shared" ca="1" si="1004"/>
        <v>0</v>
      </c>
      <c r="DX713" s="106">
        <f t="shared" ca="1" si="1004"/>
        <v>0</v>
      </c>
      <c r="DY713" s="106">
        <f t="shared" ca="1" si="1004"/>
        <v>0</v>
      </c>
      <c r="DZ713" s="106">
        <f t="shared" ca="1" si="1004"/>
        <v>0</v>
      </c>
      <c r="EA713" s="106">
        <f t="shared" ca="1" si="1004"/>
        <v>0</v>
      </c>
      <c r="EB713" s="106">
        <f t="shared" ca="1" si="1004"/>
        <v>0</v>
      </c>
      <c r="EC713" s="106">
        <f t="shared" ca="1" si="1004"/>
        <v>0</v>
      </c>
      <c r="ED713" s="106">
        <f t="shared" ca="1" si="1004"/>
        <v>0</v>
      </c>
      <c r="EE713" s="106">
        <f t="shared" ca="1" si="1004"/>
        <v>0</v>
      </c>
      <c r="EF713" s="106">
        <f t="shared" ca="1" si="1004"/>
        <v>0</v>
      </c>
      <c r="EG713" s="106">
        <f t="shared" ca="1" si="1004"/>
        <v>0</v>
      </c>
      <c r="EH713" s="106">
        <f t="shared" ca="1" si="1004"/>
        <v>0</v>
      </c>
      <c r="EI713" s="106">
        <f t="shared" ca="1" si="1004"/>
        <v>0</v>
      </c>
      <c r="EJ713" s="106">
        <f t="shared" ca="1" si="1004"/>
        <v>0</v>
      </c>
      <c r="EK713" s="106">
        <f t="shared" ca="1" si="1004"/>
        <v>0</v>
      </c>
    </row>
    <row r="714" spans="1:141" outlineLevel="2" x14ac:dyDescent="0.25">
      <c r="A714" s="90"/>
      <c r="B714" s="90"/>
      <c r="C714" s="90"/>
      <c r="D714" s="90"/>
      <c r="F714" s="100"/>
      <c r="I714" s="101"/>
      <c r="J714" s="100"/>
      <c r="M714" s="101"/>
      <c r="N714" s="100"/>
      <c r="Q714" s="101"/>
      <c r="R714" s="100"/>
      <c r="U714" s="101"/>
      <c r="V714" s="100"/>
      <c r="Y714" s="101"/>
      <c r="Z714" s="100"/>
      <c r="AC714" s="101"/>
      <c r="AD714" s="100"/>
      <c r="AG714" s="101"/>
      <c r="AH714" s="100"/>
      <c r="AK714" s="101"/>
      <c r="AL714" s="100"/>
      <c r="AO714" s="101"/>
      <c r="AP714" s="100"/>
      <c r="AS714" s="101"/>
      <c r="AT714" s="100"/>
      <c r="AW714" s="101"/>
      <c r="AX714" s="100"/>
      <c r="BA714" s="101"/>
      <c r="BB714" s="100"/>
      <c r="BE714" s="101"/>
      <c r="BF714" s="100"/>
      <c r="BI714" s="101"/>
      <c r="BJ714" s="100"/>
      <c r="BM714" s="101"/>
      <c r="BN714" s="100"/>
      <c r="BQ714" s="101"/>
      <c r="BR714" s="100"/>
      <c r="BU714" s="101"/>
      <c r="BV714" s="100"/>
      <c r="BY714" s="101"/>
      <c r="BZ714" s="100"/>
      <c r="CC714" s="101"/>
      <c r="CD714" s="100"/>
      <c r="CG714" s="101"/>
      <c r="CH714" s="100"/>
      <c r="CK714" s="101"/>
      <c r="CL714" s="100"/>
      <c r="CO714" s="101"/>
      <c r="CP714" s="100"/>
      <c r="CS714" s="101"/>
      <c r="CT714" s="100"/>
      <c r="CW714" s="101"/>
      <c r="CX714" s="100"/>
      <c r="DA714" s="101"/>
      <c r="DB714" s="100"/>
      <c r="DE714" s="101"/>
      <c r="DF714" s="100"/>
      <c r="DI714" s="101"/>
    </row>
    <row r="715" spans="1:141" outlineLevel="2" x14ac:dyDescent="0.25">
      <c r="A715" s="90" t="str">
        <f>A717</f>
        <v>bs</v>
      </c>
      <c r="B715" s="90" t="str">
        <f>B717</f>
        <v>otherLiabilities</v>
      </c>
      <c r="C715" s="111">
        <f>C717</f>
        <v>9.9999999999999995E-7</v>
      </c>
      <c r="D715" s="90"/>
      <c r="E715" t="str">
        <f>CONCATENATE(E713," - adjustment")</f>
        <v>Other liabilities - adjustment</v>
      </c>
      <c r="F715" s="117">
        <v>0</v>
      </c>
      <c r="G715" s="118">
        <v>0</v>
      </c>
      <c r="H715" s="118">
        <v>0</v>
      </c>
      <c r="I715" s="119" cm="1">
        <f t="array" aca="1" ref="I715" ca="1">IF(ISNUMBER(INDEX('DataModel-NVDA'!$ET$4:$FT$109,MATCH(1,('DataModel-NVDA'!$EO$4:$EO$109=$A715)*('DataModel-NVDA'!$EP$4:$EP$109=$B715),0),MATCH(CONCATENATE("FY ",RIGHT(I$3,4)),'DataModel-NVDA'!$ET$2:$FT$2,0))*$C715),INDEX('DataModel-NVDA'!$ET$4:$FT$109,MATCH(1,('DataModel-NVDA'!$EO$4:$EO$109=$A715)*('DataModel-NVDA'!$EP$4:$EP$109=$B715),0),MATCH(CONCATENATE("FY ",RIGHT(I$3,4)),'DataModel-NVDA'!$ET$2:$FT$2,0))*$C715,0)</f>
        <v>0</v>
      </c>
      <c r="J715" s="117">
        <v>0</v>
      </c>
      <c r="K715" s="118">
        <v>0</v>
      </c>
      <c r="L715" s="118">
        <v>0</v>
      </c>
      <c r="M715" s="119" cm="1">
        <f t="array" aca="1" ref="M715" ca="1">IF(ISNUMBER(INDEX('DataModel-NVDA'!$ET$4:$FT$109,MATCH(1,('DataModel-NVDA'!$EO$4:$EO$109=$A715)*('DataModel-NVDA'!$EP$4:$EP$109=$B715),0),MATCH(CONCATENATE("FY ",RIGHT(M$3,4)),'DataModel-NVDA'!$ET$2:$FT$2,0))*$C715),INDEX('DataModel-NVDA'!$ET$4:$FT$109,MATCH(1,('DataModel-NVDA'!$EO$4:$EO$109=$A715)*('DataModel-NVDA'!$EP$4:$EP$109=$B715),0),MATCH(CONCATENATE("FY ",RIGHT(M$3,4)),'DataModel-NVDA'!$ET$2:$FT$2,0))*$C715,0)</f>
        <v>0</v>
      </c>
      <c r="N715" s="117">
        <v>0</v>
      </c>
      <c r="O715" s="118">
        <v>0</v>
      </c>
      <c r="P715" s="118">
        <v>0</v>
      </c>
      <c r="Q715" s="119" cm="1">
        <f t="array" aca="1" ref="Q715" ca="1">IF(ISNUMBER(INDEX('DataModel-NVDA'!$ET$4:$FT$109,MATCH(1,('DataModel-NVDA'!$EO$4:$EO$109=$A715)*('DataModel-NVDA'!$EP$4:$EP$109=$B715),0),MATCH(CONCATENATE("FY ",RIGHT(Q$3,4)),'DataModel-NVDA'!$ET$2:$FT$2,0))*$C715),INDEX('DataModel-NVDA'!$ET$4:$FT$109,MATCH(1,('DataModel-NVDA'!$EO$4:$EO$109=$A715)*('DataModel-NVDA'!$EP$4:$EP$109=$B715),0),MATCH(CONCATENATE("FY ",RIGHT(Q$3,4)),'DataModel-NVDA'!$ET$2:$FT$2,0))*$C715,0)</f>
        <v>0</v>
      </c>
      <c r="R715" s="117">
        <v>0</v>
      </c>
      <c r="S715" s="118">
        <v>0</v>
      </c>
      <c r="T715" s="118">
        <v>0</v>
      </c>
      <c r="U715" s="119" cm="1">
        <f t="array" aca="1" ref="U715" ca="1">IF(ISNUMBER(INDEX('DataModel-NVDA'!$ET$4:$FT$109,MATCH(1,('DataModel-NVDA'!$EO$4:$EO$109=$A715)*('DataModel-NVDA'!$EP$4:$EP$109=$B715),0),MATCH(CONCATENATE("FY ",RIGHT(U$3,4)),'DataModel-NVDA'!$ET$2:$FT$2,0))*$C715),INDEX('DataModel-NVDA'!$ET$4:$FT$109,MATCH(1,('DataModel-NVDA'!$EO$4:$EO$109=$A715)*('DataModel-NVDA'!$EP$4:$EP$109=$B715),0),MATCH(CONCATENATE("FY ",RIGHT(U$3,4)),'DataModel-NVDA'!$ET$2:$FT$2,0))*$C715,0)</f>
        <v>0</v>
      </c>
      <c r="V715" s="117">
        <v>0</v>
      </c>
      <c r="W715" s="118">
        <v>0</v>
      </c>
      <c r="X715" s="118">
        <v>0</v>
      </c>
      <c r="Y715" s="119" cm="1">
        <f t="array" aca="1" ref="Y715" ca="1">IF(ISNUMBER(INDEX('DataModel-NVDA'!$ET$4:$FT$109,MATCH(1,('DataModel-NVDA'!$EO$4:$EO$109=$A715)*('DataModel-NVDA'!$EP$4:$EP$109=$B715),0),MATCH(CONCATENATE("FY ",RIGHT(Y$3,4)),'DataModel-NVDA'!$ET$2:$FT$2,0))*$C715),INDEX('DataModel-NVDA'!$ET$4:$FT$109,MATCH(1,('DataModel-NVDA'!$EO$4:$EO$109=$A715)*('DataModel-NVDA'!$EP$4:$EP$109=$B715),0),MATCH(CONCATENATE("FY ",RIGHT(Y$3,4)),'DataModel-NVDA'!$ET$2:$FT$2,0))*$C715,0)</f>
        <v>0</v>
      </c>
      <c r="Z715" s="117">
        <v>0</v>
      </c>
      <c r="AA715" s="118">
        <v>0</v>
      </c>
      <c r="AB715" s="118">
        <v>0</v>
      </c>
      <c r="AC715" s="119" cm="1">
        <f t="array" aca="1" ref="AC715" ca="1">IF(ISNUMBER(INDEX('DataModel-NVDA'!$ET$4:$FT$109,MATCH(1,('DataModel-NVDA'!$EO$4:$EO$109=$A715)*('DataModel-NVDA'!$EP$4:$EP$109=$B715),0),MATCH(CONCATENATE("FY ",RIGHT(AC$3,4)),'DataModel-NVDA'!$ET$2:$FT$2,0))*$C715),INDEX('DataModel-NVDA'!$ET$4:$FT$109,MATCH(1,('DataModel-NVDA'!$EO$4:$EO$109=$A715)*('DataModel-NVDA'!$EP$4:$EP$109=$B715),0),MATCH(CONCATENATE("FY ",RIGHT(AC$3,4)),'DataModel-NVDA'!$ET$2:$FT$2,0))*$C715,0)</f>
        <v>0</v>
      </c>
      <c r="AD715" s="117">
        <v>0</v>
      </c>
      <c r="AE715" s="118">
        <v>0</v>
      </c>
      <c r="AF715" s="118">
        <v>0</v>
      </c>
      <c r="AG715" s="119" cm="1">
        <f t="array" aca="1" ref="AG715" ca="1">IF(ISNUMBER(INDEX('DataModel-NVDA'!$ET$4:$FT$109,MATCH(1,('DataModel-NVDA'!$EO$4:$EO$109=$A715)*('DataModel-NVDA'!$EP$4:$EP$109=$B715),0),MATCH(CONCATENATE("FY ",RIGHT(AG$3,4)),'DataModel-NVDA'!$ET$2:$FT$2,0))*$C715),INDEX('DataModel-NVDA'!$ET$4:$FT$109,MATCH(1,('DataModel-NVDA'!$EO$4:$EO$109=$A715)*('DataModel-NVDA'!$EP$4:$EP$109=$B715),0),MATCH(CONCATENATE("FY ",RIGHT(AG$3,4)),'DataModel-NVDA'!$ET$2:$FT$2,0))*$C715,0)</f>
        <v>0</v>
      </c>
      <c r="AH715" s="117">
        <v>0</v>
      </c>
      <c r="AI715" s="118">
        <v>0</v>
      </c>
      <c r="AJ715" s="118">
        <v>0</v>
      </c>
      <c r="AK715" s="119" cm="1">
        <f t="array" aca="1" ref="AK715" ca="1">IF(ISNUMBER(INDEX('DataModel-NVDA'!$ET$4:$FT$109,MATCH(1,('DataModel-NVDA'!$EO$4:$EO$109=$A715)*('DataModel-NVDA'!$EP$4:$EP$109=$B715),0),MATCH(CONCATENATE("FY ",RIGHT(AK$3,4)),'DataModel-NVDA'!$ET$2:$FT$2,0))*$C715),INDEX('DataModel-NVDA'!$ET$4:$FT$109,MATCH(1,('DataModel-NVDA'!$EO$4:$EO$109=$A715)*('DataModel-NVDA'!$EP$4:$EP$109=$B715),0),MATCH(CONCATENATE("FY ",RIGHT(AK$3,4)),'DataModel-NVDA'!$ET$2:$FT$2,0))*$C715,0)</f>
        <v>0</v>
      </c>
      <c r="AL715" s="117">
        <v>0</v>
      </c>
      <c r="AM715" s="118">
        <v>0</v>
      </c>
      <c r="AN715" s="118">
        <v>0</v>
      </c>
      <c r="AO715" s="119" cm="1">
        <f t="array" aca="1" ref="AO715" ca="1">IF(ISNUMBER(INDEX('DataModel-NVDA'!$ET$4:$FT$109,MATCH(1,('DataModel-NVDA'!$EO$4:$EO$109=$A715)*('DataModel-NVDA'!$EP$4:$EP$109=$B715),0),MATCH(CONCATENATE("FY ",RIGHT(AO$3,4)),'DataModel-NVDA'!$ET$2:$FT$2,0))*$C715),INDEX('DataModel-NVDA'!$ET$4:$FT$109,MATCH(1,('DataModel-NVDA'!$EO$4:$EO$109=$A715)*('DataModel-NVDA'!$EP$4:$EP$109=$B715),0),MATCH(CONCATENATE("FY ",RIGHT(AO$3,4)),'DataModel-NVDA'!$ET$2:$FT$2,0))*$C715,0)</f>
        <v>0</v>
      </c>
      <c r="AP715" s="117">
        <v>0</v>
      </c>
      <c r="AQ715" s="118">
        <v>0</v>
      </c>
      <c r="AR715" s="118">
        <v>0</v>
      </c>
      <c r="AS715" s="119" cm="1">
        <f t="array" aca="1" ref="AS715" ca="1">IF(ISNUMBER(INDEX('DataModel-NVDA'!$ET$4:$FT$109,MATCH(1,('DataModel-NVDA'!$EO$4:$EO$109=$A715)*('DataModel-NVDA'!$EP$4:$EP$109=$B715),0),MATCH(CONCATENATE("FY ",RIGHT(AS$3,4)),'DataModel-NVDA'!$ET$2:$FT$2,0))*$C715),INDEX('DataModel-NVDA'!$ET$4:$FT$109,MATCH(1,('DataModel-NVDA'!$EO$4:$EO$109=$A715)*('DataModel-NVDA'!$EP$4:$EP$109=$B715),0),MATCH(CONCATENATE("FY ",RIGHT(AS$3,4)),'DataModel-NVDA'!$ET$2:$FT$2,0))*$C715,0)</f>
        <v>0</v>
      </c>
      <c r="AT715" s="117">
        <v>0</v>
      </c>
      <c r="AU715" s="118">
        <v>0</v>
      </c>
      <c r="AV715" s="118">
        <v>0</v>
      </c>
      <c r="AW715" s="119" cm="1">
        <f t="array" aca="1" ref="AW715" ca="1">IF(ISNUMBER(INDEX('DataModel-NVDA'!$ET$4:$FT$109,MATCH(1,('DataModel-NVDA'!$EO$4:$EO$109=$A715)*('DataModel-NVDA'!$EP$4:$EP$109=$B715),0),MATCH(CONCATENATE("FY ",RIGHT(AW$3,4)),'DataModel-NVDA'!$ET$2:$FT$2,0))*$C715),INDEX('DataModel-NVDA'!$ET$4:$FT$109,MATCH(1,('DataModel-NVDA'!$EO$4:$EO$109=$A715)*('DataModel-NVDA'!$EP$4:$EP$109=$B715),0),MATCH(CONCATENATE("FY ",RIGHT(AW$3,4)),'DataModel-NVDA'!$ET$2:$FT$2,0))*$C715,0)</f>
        <v>0</v>
      </c>
      <c r="AX715" s="117">
        <v>0</v>
      </c>
      <c r="AY715" s="118">
        <v>0</v>
      </c>
      <c r="AZ715" s="118">
        <v>0</v>
      </c>
      <c r="BA715" s="119" cm="1">
        <f t="array" aca="1" ref="BA715" ca="1">IF(ISNUMBER(INDEX('DataModel-NVDA'!$ET$4:$FT$109,MATCH(1,('DataModel-NVDA'!$EO$4:$EO$109=$A715)*('DataModel-NVDA'!$EP$4:$EP$109=$B715),0),MATCH(CONCATENATE("FY ",RIGHT(BA$3,4)),'DataModel-NVDA'!$ET$2:$FT$2,0))*$C715),INDEX('DataModel-NVDA'!$ET$4:$FT$109,MATCH(1,('DataModel-NVDA'!$EO$4:$EO$109=$A715)*('DataModel-NVDA'!$EP$4:$EP$109=$B715),0),MATCH(CONCATENATE("FY ",RIGHT(BA$3,4)),'DataModel-NVDA'!$ET$2:$FT$2,0))*$C715,0)</f>
        <v>0</v>
      </c>
      <c r="BB715" s="117">
        <v>0</v>
      </c>
      <c r="BC715" s="118">
        <v>0</v>
      </c>
      <c r="BD715" s="118">
        <v>0</v>
      </c>
      <c r="BE715" s="119" cm="1">
        <f t="array" aca="1" ref="BE715" ca="1">IF(ISNUMBER(INDEX('DataModel-NVDA'!$ET$4:$FT$109,MATCH(1,('DataModel-NVDA'!$EO$4:$EO$109=$A715)*('DataModel-NVDA'!$EP$4:$EP$109=$B715),0),MATCH(CONCATENATE("FY ",RIGHT(BE$3,4)),'DataModel-NVDA'!$ET$2:$FT$2,0))*$C715),INDEX('DataModel-NVDA'!$ET$4:$FT$109,MATCH(1,('DataModel-NVDA'!$EO$4:$EO$109=$A715)*('DataModel-NVDA'!$EP$4:$EP$109=$B715),0),MATCH(CONCATENATE("FY ",RIGHT(BE$3,4)),'DataModel-NVDA'!$ET$2:$FT$2,0))*$C715,0)</f>
        <v>0</v>
      </c>
      <c r="BF715" s="117">
        <v>0</v>
      </c>
      <c r="BG715" s="118">
        <v>0</v>
      </c>
      <c r="BH715" s="118">
        <v>0</v>
      </c>
      <c r="BI715" s="119" cm="1">
        <f t="array" aca="1" ref="BI715" ca="1">IF(ISNUMBER(INDEX('DataModel-NVDA'!$ET$4:$FT$109,MATCH(1,('DataModel-NVDA'!$EO$4:$EO$109=$A715)*('DataModel-NVDA'!$EP$4:$EP$109=$B715),0),MATCH(CONCATENATE("FY ",RIGHT(BI$3,4)),'DataModel-NVDA'!$ET$2:$FT$2,0))*$C715),INDEX('DataModel-NVDA'!$ET$4:$FT$109,MATCH(1,('DataModel-NVDA'!$EO$4:$EO$109=$A715)*('DataModel-NVDA'!$EP$4:$EP$109=$B715),0),MATCH(CONCATENATE("FY ",RIGHT(BI$3,4)),'DataModel-NVDA'!$ET$2:$FT$2,0))*$C715,0)</f>
        <v>0</v>
      </c>
      <c r="BJ715" s="117">
        <v>0</v>
      </c>
      <c r="BK715" s="118">
        <v>0</v>
      </c>
      <c r="BL715" s="118">
        <v>0</v>
      </c>
      <c r="BM715" s="119" cm="1">
        <f t="array" aca="1" ref="BM715" ca="1">IF(ISNUMBER(INDEX('DataModel-NVDA'!$ET$4:$FT$109,MATCH(1,('DataModel-NVDA'!$EO$4:$EO$109=$A715)*('DataModel-NVDA'!$EP$4:$EP$109=$B715),0),MATCH(CONCATENATE("FY ",RIGHT(BM$3,4)),'DataModel-NVDA'!$ET$2:$FT$2,0))*$C715),INDEX('DataModel-NVDA'!$ET$4:$FT$109,MATCH(1,('DataModel-NVDA'!$EO$4:$EO$109=$A715)*('DataModel-NVDA'!$EP$4:$EP$109=$B715),0),MATCH(CONCATENATE("FY ",RIGHT(BM$3,4)),'DataModel-NVDA'!$ET$2:$FT$2,0))*$C715,0)</f>
        <v>0</v>
      </c>
      <c r="BN715" s="117">
        <v>0</v>
      </c>
      <c r="BO715" s="118">
        <v>0</v>
      </c>
      <c r="BP715" s="118">
        <v>0</v>
      </c>
      <c r="BQ715" s="119" cm="1">
        <f t="array" aca="1" ref="BQ715" ca="1">IF(ISNUMBER(INDEX('DataModel-NVDA'!$ET$4:$FT$109,MATCH(1,('DataModel-NVDA'!$EO$4:$EO$109=$A715)*('DataModel-NVDA'!$EP$4:$EP$109=$B715),0),MATCH(CONCATENATE("FY ",RIGHT(BQ$3,4)),'DataModel-NVDA'!$ET$2:$FT$2,0))*$C715),INDEX('DataModel-NVDA'!$ET$4:$FT$109,MATCH(1,('DataModel-NVDA'!$EO$4:$EO$109=$A715)*('DataModel-NVDA'!$EP$4:$EP$109=$B715),0),MATCH(CONCATENATE("FY ",RIGHT(BQ$3,4)),'DataModel-NVDA'!$ET$2:$FT$2,0))*$C715,0)</f>
        <v>0</v>
      </c>
      <c r="BR715" s="117">
        <v>0</v>
      </c>
      <c r="BS715" s="118">
        <v>0</v>
      </c>
      <c r="BT715" s="118">
        <v>0</v>
      </c>
      <c r="BU715" s="119" cm="1">
        <f t="array" aca="1" ref="BU715" ca="1">IF(ISNUMBER(INDEX('DataModel-NVDA'!$ET$4:$FT$109,MATCH(1,('DataModel-NVDA'!$EO$4:$EO$109=$A715)*('DataModel-NVDA'!$EP$4:$EP$109=$B715),0),MATCH(CONCATENATE("FY ",RIGHT(BU$3,4)),'DataModel-NVDA'!$ET$2:$FT$2,0))*$C715),INDEX('DataModel-NVDA'!$ET$4:$FT$109,MATCH(1,('DataModel-NVDA'!$EO$4:$EO$109=$A715)*('DataModel-NVDA'!$EP$4:$EP$109=$B715),0),MATCH(CONCATENATE("FY ",RIGHT(BU$3,4)),'DataModel-NVDA'!$ET$2:$FT$2,0))*$C715,0)</f>
        <v>0</v>
      </c>
      <c r="BV715" s="117">
        <v>0</v>
      </c>
      <c r="BW715" s="118">
        <v>0</v>
      </c>
      <c r="BX715" s="118">
        <v>0</v>
      </c>
      <c r="BY715" s="119" cm="1">
        <f t="array" aca="1" ref="BY715" ca="1">IF(ISNUMBER(INDEX('DataModel-NVDA'!$ET$4:$FT$109,MATCH(1,('DataModel-NVDA'!$EO$4:$EO$109=$A715)*('DataModel-NVDA'!$EP$4:$EP$109=$B715),0),MATCH(CONCATENATE("FY ",RIGHT(BY$3,4)),'DataModel-NVDA'!$ET$2:$FT$2,0))*$C715),INDEX('DataModel-NVDA'!$ET$4:$FT$109,MATCH(1,('DataModel-NVDA'!$EO$4:$EO$109=$A715)*('DataModel-NVDA'!$EP$4:$EP$109=$B715),0),MATCH(CONCATENATE("FY ",RIGHT(BY$3,4)),'DataModel-NVDA'!$ET$2:$FT$2,0))*$C715,0)</f>
        <v>0</v>
      </c>
      <c r="BZ715" s="117">
        <v>0</v>
      </c>
      <c r="CA715" s="118">
        <v>0</v>
      </c>
      <c r="CB715" s="118">
        <v>0</v>
      </c>
      <c r="CC715" s="119" cm="1">
        <f t="array" aca="1" ref="CC715" ca="1">IF(ISNUMBER(INDEX('DataModel-NVDA'!$ET$4:$FT$109,MATCH(1,('DataModel-NVDA'!$EO$4:$EO$109=$A715)*('DataModel-NVDA'!$EP$4:$EP$109=$B715),0),MATCH(CONCATENATE("FY ",RIGHT(CC$3,4)),'DataModel-NVDA'!$ET$2:$FT$2,0))*$C715),INDEX('DataModel-NVDA'!$ET$4:$FT$109,MATCH(1,('DataModel-NVDA'!$EO$4:$EO$109=$A715)*('DataModel-NVDA'!$EP$4:$EP$109=$B715),0),MATCH(CONCATENATE("FY ",RIGHT(CC$3,4)),'DataModel-NVDA'!$ET$2:$FT$2,0))*$C715,0)</f>
        <v>0</v>
      </c>
      <c r="CD715" s="117">
        <v>0</v>
      </c>
      <c r="CE715" s="118">
        <v>0</v>
      </c>
      <c r="CF715" s="118">
        <v>0</v>
      </c>
      <c r="CG715" s="119" cm="1">
        <f t="array" aca="1" ref="CG715" ca="1">IF(ISNUMBER(INDEX('DataModel-NVDA'!$ET$4:$FT$109,MATCH(1,('DataModel-NVDA'!$EO$4:$EO$109=$A715)*('DataModel-NVDA'!$EP$4:$EP$109=$B715),0),MATCH(CONCATENATE("FY ",RIGHT(CG$3,4)),'DataModel-NVDA'!$ET$2:$FT$2,0))*$C715),INDEX('DataModel-NVDA'!$ET$4:$FT$109,MATCH(1,('DataModel-NVDA'!$EO$4:$EO$109=$A715)*('DataModel-NVDA'!$EP$4:$EP$109=$B715),0),MATCH(CONCATENATE("FY ",RIGHT(CG$3,4)),'DataModel-NVDA'!$ET$2:$FT$2,0))*$C715,0)</f>
        <v>0</v>
      </c>
      <c r="CH715" s="117">
        <v>0</v>
      </c>
      <c r="CI715" s="118">
        <v>0</v>
      </c>
      <c r="CJ715" s="118">
        <v>0</v>
      </c>
      <c r="CK715" s="119" cm="1">
        <f t="array" aca="1" ref="CK715" ca="1">IF(ISNUMBER(INDEX('DataModel-NVDA'!$ET$4:$FT$109,MATCH(1,('DataModel-NVDA'!$EO$4:$EO$109=$A715)*('DataModel-NVDA'!$EP$4:$EP$109=$B715),0),MATCH(CONCATENATE("FY ",RIGHT(CK$3,4)),'DataModel-NVDA'!$ET$2:$FT$2,0))*$C715),INDEX('DataModel-NVDA'!$ET$4:$FT$109,MATCH(1,('DataModel-NVDA'!$EO$4:$EO$109=$A715)*('DataModel-NVDA'!$EP$4:$EP$109=$B715),0),MATCH(CONCATENATE("FY ",RIGHT(CK$3,4)),'DataModel-NVDA'!$ET$2:$FT$2,0))*$C715,0)</f>
        <v>0</v>
      </c>
      <c r="CL715" s="117">
        <v>0</v>
      </c>
      <c r="CM715" s="118">
        <v>0</v>
      </c>
      <c r="CN715" s="118">
        <v>0</v>
      </c>
      <c r="CO715" s="119" cm="1">
        <f t="array" aca="1" ref="CO715" ca="1">IF(ISNUMBER(INDEX('DataModel-NVDA'!$ET$4:$FT$109,MATCH(1,('DataModel-NVDA'!$EO$4:$EO$109=$A715)*('DataModel-NVDA'!$EP$4:$EP$109=$B715),0),MATCH(CONCATENATE("FY ",RIGHT(CO$3,4)),'DataModel-NVDA'!$ET$2:$FT$2,0))*$C715),INDEX('DataModel-NVDA'!$ET$4:$FT$109,MATCH(1,('DataModel-NVDA'!$EO$4:$EO$109=$A715)*('DataModel-NVDA'!$EP$4:$EP$109=$B715),0),MATCH(CONCATENATE("FY ",RIGHT(CO$3,4)),'DataModel-NVDA'!$ET$2:$FT$2,0))*$C715,0)</f>
        <v>0</v>
      </c>
      <c r="CP715" s="117">
        <v>0</v>
      </c>
      <c r="CQ715" s="118">
        <v>0</v>
      </c>
      <c r="CR715" s="118">
        <v>0</v>
      </c>
      <c r="CS715" s="119" cm="1">
        <f t="array" aca="1" ref="CS715" ca="1">IF(ISNUMBER(INDEX('DataModel-NVDA'!$ET$4:$FT$109,MATCH(1,('DataModel-NVDA'!$EO$4:$EO$109=$A715)*('DataModel-NVDA'!$EP$4:$EP$109=$B715),0),MATCH(CONCATENATE("FY ",RIGHT(CS$3,4)),'DataModel-NVDA'!$ET$2:$FT$2,0))*$C715),INDEX('DataModel-NVDA'!$ET$4:$FT$109,MATCH(1,('DataModel-NVDA'!$EO$4:$EO$109=$A715)*('DataModel-NVDA'!$EP$4:$EP$109=$B715),0),MATCH(CONCATENATE("FY ",RIGHT(CS$3,4)),'DataModel-NVDA'!$ET$2:$FT$2,0))*$C715,0)</f>
        <v>0</v>
      </c>
      <c r="CT715" s="117">
        <v>0</v>
      </c>
      <c r="CU715" s="118">
        <v>0</v>
      </c>
      <c r="CV715" s="118">
        <v>0</v>
      </c>
      <c r="CW715" s="119" cm="1">
        <f t="array" aca="1" ref="CW715" ca="1">IF(ISNUMBER(INDEX('DataModel-NVDA'!$ET$4:$FT$109,MATCH(1,('DataModel-NVDA'!$EO$4:$EO$109=$A715)*('DataModel-NVDA'!$EP$4:$EP$109=$B715),0),MATCH(CONCATENATE("FY ",RIGHT(CW$3,4)),'DataModel-NVDA'!$ET$2:$FT$2,0))*$C715),INDEX('DataModel-NVDA'!$ET$4:$FT$109,MATCH(1,('DataModel-NVDA'!$EO$4:$EO$109=$A715)*('DataModel-NVDA'!$EP$4:$EP$109=$B715),0),MATCH(CONCATENATE("FY ",RIGHT(CW$3,4)),'DataModel-NVDA'!$ET$2:$FT$2,0))*$C715,0)</f>
        <v>0</v>
      </c>
      <c r="CX715" s="117">
        <v>0</v>
      </c>
      <c r="CY715" s="118">
        <v>0</v>
      </c>
      <c r="CZ715" s="118">
        <v>0</v>
      </c>
      <c r="DA715" s="119" cm="1">
        <f t="array" aca="1" ref="DA715" ca="1">IF(ISNUMBER(INDEX('DataModel-NVDA'!$ET$4:$FT$109,MATCH(1,('DataModel-NVDA'!$EO$4:$EO$109=$A715)*('DataModel-NVDA'!$EP$4:$EP$109=$B715),0),MATCH(CONCATENATE("FY ",RIGHT(DA$3,4)),'DataModel-NVDA'!$ET$2:$FT$2,0))*$C715),INDEX('DataModel-NVDA'!$ET$4:$FT$109,MATCH(1,('DataModel-NVDA'!$EO$4:$EO$109=$A715)*('DataModel-NVDA'!$EP$4:$EP$109=$B715),0),MATCH(CONCATENATE("FY ",RIGHT(DA$3,4)),'DataModel-NVDA'!$ET$2:$FT$2,0))*$C715,0)</f>
        <v>0</v>
      </c>
      <c r="DB715" s="117">
        <v>0</v>
      </c>
      <c r="DC715" s="118">
        <v>0</v>
      </c>
      <c r="DD715" s="118">
        <v>0</v>
      </c>
      <c r="DE715" s="119" cm="1">
        <f t="array" aca="1" ref="DE715" ca="1">IF(ISNUMBER(INDEX('DataModel-NVDA'!$ET$4:$FT$109,MATCH(1,('DataModel-NVDA'!$EO$4:$EO$109=$A715)*('DataModel-NVDA'!$EP$4:$EP$109=$B715),0),MATCH(CONCATENATE("FY ",RIGHT(DE$3,4)),'DataModel-NVDA'!$ET$2:$FT$2,0))*$C715),INDEX('DataModel-NVDA'!$ET$4:$FT$109,MATCH(1,('DataModel-NVDA'!$EO$4:$EO$109=$A715)*('DataModel-NVDA'!$EP$4:$EP$109=$B715),0),MATCH(CONCATENATE("FY ",RIGHT(DE$3,4)),'DataModel-NVDA'!$ET$2:$FT$2,0))*$C715,0)</f>
        <v>0</v>
      </c>
      <c r="DF715" s="117">
        <v>0</v>
      </c>
      <c r="DG715" s="118">
        <v>0</v>
      </c>
      <c r="DH715" s="118">
        <v>0</v>
      </c>
      <c r="DI715" s="119" cm="1">
        <f t="array" aca="1" ref="DI715" ca="1">IF(ISNUMBER(INDEX('DataModel-NVDA'!$ET$4:$FT$109,MATCH(1,('DataModel-NVDA'!$EO$4:$EO$109=$A715)*('DataModel-NVDA'!$EP$4:$EP$109=$B715),0),MATCH(CONCATENATE("FY ",RIGHT(DI$3,4)),'DataModel-NVDA'!$ET$2:$FT$2,0))*$C715),INDEX('DataModel-NVDA'!$ET$4:$FT$109,MATCH(1,('DataModel-NVDA'!$EO$4:$EO$109=$A715)*('DataModel-NVDA'!$EP$4:$EP$109=$B715),0),MATCH(CONCATENATE("FY ",RIGHT(DI$3,4)),'DataModel-NVDA'!$ET$2:$FT$2,0))*$C715,0)</f>
        <v>0</v>
      </c>
      <c r="DK715" s="69">
        <f t="shared" ref="DK715:EK715" ca="1" si="1005">SUM(OFFSET($E715,,MATCH(DK$3,$F$5:$DI$5,0)+3,,1))</f>
        <v>0</v>
      </c>
      <c r="DL715" s="69">
        <f t="shared" ca="1" si="1005"/>
        <v>0</v>
      </c>
      <c r="DM715" s="69">
        <f t="shared" ca="1" si="1005"/>
        <v>0</v>
      </c>
      <c r="DN715" s="69">
        <f t="shared" ca="1" si="1005"/>
        <v>0</v>
      </c>
      <c r="DO715" s="69">
        <f t="shared" ca="1" si="1005"/>
        <v>0</v>
      </c>
      <c r="DP715" s="69">
        <f t="shared" ca="1" si="1005"/>
        <v>0</v>
      </c>
      <c r="DQ715" s="69">
        <f t="shared" ca="1" si="1005"/>
        <v>0</v>
      </c>
      <c r="DR715" s="69">
        <f t="shared" ca="1" si="1005"/>
        <v>0</v>
      </c>
      <c r="DS715" s="69">
        <f t="shared" ca="1" si="1005"/>
        <v>0</v>
      </c>
      <c r="DT715" s="69">
        <f t="shared" ca="1" si="1005"/>
        <v>0</v>
      </c>
      <c r="DU715" s="69">
        <f t="shared" ca="1" si="1005"/>
        <v>0</v>
      </c>
      <c r="DV715" s="69">
        <f t="shared" ca="1" si="1005"/>
        <v>0</v>
      </c>
      <c r="DW715" s="69">
        <f t="shared" ca="1" si="1005"/>
        <v>0</v>
      </c>
      <c r="DX715" s="69">
        <f t="shared" ca="1" si="1005"/>
        <v>0</v>
      </c>
      <c r="DY715" s="69">
        <f t="shared" ca="1" si="1005"/>
        <v>0</v>
      </c>
      <c r="DZ715" s="69">
        <f t="shared" ca="1" si="1005"/>
        <v>0</v>
      </c>
      <c r="EA715" s="69">
        <f t="shared" ca="1" si="1005"/>
        <v>0</v>
      </c>
      <c r="EB715" s="69">
        <f t="shared" ca="1" si="1005"/>
        <v>0</v>
      </c>
      <c r="EC715" s="69">
        <f t="shared" ca="1" si="1005"/>
        <v>0</v>
      </c>
      <c r="ED715" s="69">
        <f t="shared" ca="1" si="1005"/>
        <v>0</v>
      </c>
      <c r="EE715" s="69">
        <f t="shared" ca="1" si="1005"/>
        <v>0</v>
      </c>
      <c r="EF715" s="69">
        <f t="shared" ca="1" si="1005"/>
        <v>0</v>
      </c>
      <c r="EG715" s="69">
        <f t="shared" ca="1" si="1005"/>
        <v>0</v>
      </c>
      <c r="EH715" s="69">
        <f t="shared" ca="1" si="1005"/>
        <v>0</v>
      </c>
      <c r="EI715" s="69">
        <f t="shared" ca="1" si="1005"/>
        <v>0</v>
      </c>
      <c r="EJ715" s="69">
        <f t="shared" ca="1" si="1005"/>
        <v>0</v>
      </c>
      <c r="EK715" s="69">
        <f t="shared" ca="1" si="1005"/>
        <v>0</v>
      </c>
    </row>
    <row r="716" spans="1:141" outlineLevel="2" x14ac:dyDescent="0.25">
      <c r="A716" s="90"/>
      <c r="B716" s="90"/>
      <c r="C716" s="90"/>
      <c r="D716" s="90"/>
      <c r="F716" s="100"/>
      <c r="I716" s="101"/>
      <c r="J716" s="100"/>
      <c r="M716" s="101"/>
      <c r="N716" s="100"/>
      <c r="Q716" s="101"/>
      <c r="R716" s="100"/>
      <c r="U716" s="101"/>
      <c r="V716" s="100"/>
      <c r="Y716" s="101"/>
      <c r="Z716" s="100"/>
      <c r="AC716" s="101"/>
      <c r="AD716" s="100"/>
      <c r="AG716" s="101"/>
      <c r="AH716" s="100"/>
      <c r="AK716" s="101"/>
      <c r="AL716" s="100"/>
      <c r="AO716" s="101"/>
      <c r="AP716" s="100"/>
      <c r="AS716" s="101"/>
      <c r="AT716" s="100"/>
      <c r="AW716" s="101"/>
      <c r="AX716" s="100"/>
      <c r="BA716" s="101"/>
      <c r="BB716" s="100"/>
      <c r="BE716" s="101"/>
      <c r="BF716" s="100"/>
      <c r="BI716" s="101"/>
      <c r="BJ716" s="100"/>
      <c r="BM716" s="101"/>
      <c r="BN716" s="100"/>
      <c r="BQ716" s="101"/>
      <c r="BR716" s="100"/>
      <c r="BU716" s="101"/>
      <c r="BV716" s="100"/>
      <c r="BY716" s="101"/>
      <c r="BZ716" s="100"/>
      <c r="CC716" s="101"/>
      <c r="CD716" s="100"/>
      <c r="CG716" s="101"/>
      <c r="CH716" s="100"/>
      <c r="CK716" s="101"/>
      <c r="CL716" s="100"/>
      <c r="CO716" s="101"/>
      <c r="CP716" s="100"/>
      <c r="CS716" s="101"/>
      <c r="CT716" s="100"/>
      <c r="CW716" s="101"/>
      <c r="CX716" s="100"/>
      <c r="DA716" s="101"/>
      <c r="DB716" s="100"/>
      <c r="DE716" s="101"/>
      <c r="DF716" s="100"/>
      <c r="DI716" s="101"/>
    </row>
    <row r="717" spans="1:141" outlineLevel="2" x14ac:dyDescent="0.25">
      <c r="A717" s="90" t="s">
        <v>157</v>
      </c>
      <c r="B717" s="90" t="s">
        <v>185</v>
      </c>
      <c r="C717" s="111">
        <f>$C$6</f>
        <v>9.9999999999999995E-7</v>
      </c>
      <c r="D717" s="90"/>
      <c r="E717" t="str">
        <f>CONCATENATE(E713," - history")</f>
        <v>Other liabilities - history</v>
      </c>
      <c r="F717" s="113" cm="1">
        <f t="array" aca="1" ref="F717" ca="1">IF(AND(F$4="A",ISNUMBER('DataModel-NVDA'!F$4)),INDEX('DataModel-NVDA'!$F$4:$BA$109,MATCH(1,('DataModel-NVDA'!$A$4:$A$109=$A717)*('DataModel-NVDA'!$B$4:$B$109=$B717),0),MATCH(F$3,'DataModel-NVDA'!$F$2:$BA$2,0))*$C717,"")</f>
        <v>0</v>
      </c>
      <c r="G717" s="69" cm="1">
        <f t="array" aca="1" ref="G717" ca="1">IF(AND(G$4="A",ISNUMBER('DataModel-NVDA'!G$4)),INDEX('DataModel-NVDA'!$F$4:$BA$109,MATCH(1,('DataModel-NVDA'!$A$4:$A$109=$A717)*('DataModel-NVDA'!$B$4:$B$109=$B717),0),MATCH(G$3,'DataModel-NVDA'!$F$2:$BA$2,0))*$C717,"")</f>
        <v>0</v>
      </c>
      <c r="H717" s="69" cm="1">
        <f t="array" aca="1" ref="H717" ca="1">IF(AND(H$4="A",ISNUMBER('DataModel-NVDA'!H$4)),INDEX('DataModel-NVDA'!$F$4:$BA$109,MATCH(1,('DataModel-NVDA'!$A$4:$A$109=$A717)*('DataModel-NVDA'!$B$4:$B$109=$B717),0),MATCH(H$3,'DataModel-NVDA'!$F$2:$BA$2,0))*$C717,"")</f>
        <v>0</v>
      </c>
      <c r="I717" s="114" cm="1">
        <f t="array" aca="1" ref="I717" ca="1">IF(AND(I$4="A",ISNUMBER('DataModel-NVDA'!I$4)),INDEX('DataModel-NVDA'!$F$4:$BA$109,MATCH(1,('DataModel-NVDA'!$A$4:$A$109=$A717)*('DataModel-NVDA'!$B$4:$B$109=$B717),0),MATCH(I$3,'DataModel-NVDA'!$F$2:$BA$2,0))*$C717,"")</f>
        <v>0</v>
      </c>
      <c r="J717" s="113" cm="1">
        <f t="array" aca="1" ref="J717" ca="1">IF(AND(J$4="A",ISNUMBER('DataModel-NVDA'!J$4)),INDEX('DataModel-NVDA'!$F$4:$BA$109,MATCH(1,('DataModel-NVDA'!$A$4:$A$109=$A717)*('DataModel-NVDA'!$B$4:$B$109=$B717),0),MATCH(J$3,'DataModel-NVDA'!$F$2:$BA$2,0))*$C717,"")</f>
        <v>0</v>
      </c>
      <c r="K717" s="69" cm="1">
        <f t="array" aca="1" ref="K717" ca="1">IF(AND(K$4="A",ISNUMBER('DataModel-NVDA'!K$4)),INDEX('DataModel-NVDA'!$F$4:$BA$109,MATCH(1,('DataModel-NVDA'!$A$4:$A$109=$A717)*('DataModel-NVDA'!$B$4:$B$109=$B717),0),MATCH(K$3,'DataModel-NVDA'!$F$2:$BA$2,0))*$C717,"")</f>
        <v>0</v>
      </c>
      <c r="L717" s="69" cm="1">
        <f t="array" aca="1" ref="L717" ca="1">IF(AND(L$4="A",ISNUMBER('DataModel-NVDA'!L$4)),INDEX('DataModel-NVDA'!$F$4:$BA$109,MATCH(1,('DataModel-NVDA'!$A$4:$A$109=$A717)*('DataModel-NVDA'!$B$4:$B$109=$B717),0),MATCH(L$3,'DataModel-NVDA'!$F$2:$BA$2,0))*$C717,"")</f>
        <v>0</v>
      </c>
      <c r="M717" s="114" cm="1">
        <f t="array" aca="1" ref="M717" ca="1">IF(AND(M$4="A",ISNUMBER('DataModel-NVDA'!M$4)),INDEX('DataModel-NVDA'!$F$4:$BA$109,MATCH(1,('DataModel-NVDA'!$A$4:$A$109=$A717)*('DataModel-NVDA'!$B$4:$B$109=$B717),0),MATCH(M$3,'DataModel-NVDA'!$F$2:$BA$2,0))*$C717,"")</f>
        <v>0</v>
      </c>
      <c r="N717" s="113" cm="1">
        <f t="array" aca="1" ref="N717" ca="1">IF(AND(N$4="A",ISNUMBER('DataModel-NVDA'!N$4)),INDEX('DataModel-NVDA'!$F$4:$BA$109,MATCH(1,('DataModel-NVDA'!$A$4:$A$109=$A717)*('DataModel-NVDA'!$B$4:$B$109=$B717),0),MATCH(N$3,'DataModel-NVDA'!$F$2:$BA$2,0))*$C717,"")</f>
        <v>0</v>
      </c>
      <c r="O717" s="69" cm="1">
        <f t="array" aca="1" ref="O717" ca="1">IF(AND(O$4="A",ISNUMBER('DataModel-NVDA'!O$4)),INDEX('DataModel-NVDA'!$F$4:$BA$109,MATCH(1,('DataModel-NVDA'!$A$4:$A$109=$A717)*('DataModel-NVDA'!$B$4:$B$109=$B717),0),MATCH(O$3,'DataModel-NVDA'!$F$2:$BA$2,0))*$C717,"")</f>
        <v>0</v>
      </c>
      <c r="P717" s="69" cm="1">
        <f t="array" aca="1" ref="P717" ca="1">IF(AND(P$4="A",ISNUMBER('DataModel-NVDA'!P$4)),INDEX('DataModel-NVDA'!$F$4:$BA$109,MATCH(1,('DataModel-NVDA'!$A$4:$A$109=$A717)*('DataModel-NVDA'!$B$4:$B$109=$B717),0),MATCH(P$3,'DataModel-NVDA'!$F$2:$BA$2,0))*$C717,"")</f>
        <v>0</v>
      </c>
      <c r="Q717" s="114" cm="1">
        <f t="array" aca="1" ref="Q717" ca="1">IF(AND(Q$4="A",ISNUMBER('DataModel-NVDA'!Q$4)),INDEX('DataModel-NVDA'!$F$4:$BA$109,MATCH(1,('DataModel-NVDA'!$A$4:$A$109=$A717)*('DataModel-NVDA'!$B$4:$B$109=$B717),0),MATCH(Q$3,'DataModel-NVDA'!$F$2:$BA$2,0))*$C717,"")</f>
        <v>0</v>
      </c>
      <c r="R717" s="113" cm="1">
        <f t="array" aca="1" ref="R717" ca="1">IF(AND(R$4="A",ISNUMBER('DataModel-NVDA'!R$4)),INDEX('DataModel-NVDA'!$F$4:$BA$109,MATCH(1,('DataModel-NVDA'!$A$4:$A$109=$A717)*('DataModel-NVDA'!$B$4:$B$109=$B717),0),MATCH(R$3,'DataModel-NVDA'!$F$2:$BA$2,0))*$C717,"")</f>
        <v>0</v>
      </c>
      <c r="S717" s="69" cm="1">
        <f t="array" aca="1" ref="S717" ca="1">IF(AND(S$4="A",ISNUMBER('DataModel-NVDA'!S$4)),INDEX('DataModel-NVDA'!$F$4:$BA$109,MATCH(1,('DataModel-NVDA'!$A$4:$A$109=$A717)*('DataModel-NVDA'!$B$4:$B$109=$B717),0),MATCH(S$3,'DataModel-NVDA'!$F$2:$BA$2,0))*$C717,"")</f>
        <v>0</v>
      </c>
      <c r="T717" s="69" cm="1">
        <f t="array" aca="1" ref="T717" ca="1">IF(AND(T$4="A",ISNUMBER('DataModel-NVDA'!T$4)),INDEX('DataModel-NVDA'!$F$4:$BA$109,MATCH(1,('DataModel-NVDA'!$A$4:$A$109=$A717)*('DataModel-NVDA'!$B$4:$B$109=$B717),0),MATCH(T$3,'DataModel-NVDA'!$F$2:$BA$2,0))*$C717,"")</f>
        <v>0</v>
      </c>
      <c r="U717" s="114" cm="1">
        <f t="array" aca="1" ref="U717" ca="1">IF(AND(U$4="A",ISNUMBER('DataModel-NVDA'!U$4)),INDEX('DataModel-NVDA'!$F$4:$BA$109,MATCH(1,('DataModel-NVDA'!$A$4:$A$109=$A717)*('DataModel-NVDA'!$B$4:$B$109=$B717),0),MATCH(U$3,'DataModel-NVDA'!$F$2:$BA$2,0))*$C717,"")</f>
        <v>0</v>
      </c>
      <c r="V717" s="113" cm="1">
        <f t="array" aca="1" ref="V717" ca="1">IF(AND(V$4="A",ISNUMBER('DataModel-NVDA'!V$4)),INDEX('DataModel-NVDA'!$F$4:$BA$109,MATCH(1,('DataModel-NVDA'!$A$4:$A$109=$A717)*('DataModel-NVDA'!$B$4:$B$109=$B717),0),MATCH(V$3,'DataModel-NVDA'!$F$2:$BA$2,0))*$C717,"")</f>
        <v>0</v>
      </c>
      <c r="W717" s="69" cm="1">
        <f t="array" aca="1" ref="W717" ca="1">IF(AND(W$4="A",ISNUMBER('DataModel-NVDA'!W$4)),INDEX('DataModel-NVDA'!$F$4:$BA$109,MATCH(1,('DataModel-NVDA'!$A$4:$A$109=$A717)*('DataModel-NVDA'!$B$4:$B$109=$B717),0),MATCH(W$3,'DataModel-NVDA'!$F$2:$BA$2,0))*$C717,"")</f>
        <v>0</v>
      </c>
      <c r="X717" s="69" cm="1">
        <f t="array" aca="1" ref="X717" ca="1">IF(AND(X$4="A",ISNUMBER('DataModel-NVDA'!X$4)),INDEX('DataModel-NVDA'!$F$4:$BA$109,MATCH(1,('DataModel-NVDA'!$A$4:$A$109=$A717)*('DataModel-NVDA'!$B$4:$B$109=$B717),0),MATCH(X$3,'DataModel-NVDA'!$F$2:$BA$2,0))*$C717,"")</f>
        <v>0</v>
      </c>
      <c r="Y717" s="114" cm="1">
        <f t="array" aca="1" ref="Y717" ca="1">IF(AND(Y$4="A",ISNUMBER('DataModel-NVDA'!Y$4)),INDEX('DataModel-NVDA'!$F$4:$BA$109,MATCH(1,('DataModel-NVDA'!$A$4:$A$109=$A717)*('DataModel-NVDA'!$B$4:$B$109=$B717),0),MATCH(Y$3,'DataModel-NVDA'!$F$2:$BA$2,0))*$C717,"")</f>
        <v>0</v>
      </c>
      <c r="Z717" s="113" cm="1">
        <f t="array" aca="1" ref="Z717" ca="1">IF(AND(Z$4="A",ISNUMBER('DataModel-NVDA'!Z$4)),INDEX('DataModel-NVDA'!$F$4:$BA$109,MATCH(1,('DataModel-NVDA'!$A$4:$A$109=$A717)*('DataModel-NVDA'!$B$4:$B$109=$B717),0),MATCH(Z$3,'DataModel-NVDA'!$F$2:$BA$2,0))*$C717,"")</f>
        <v>0</v>
      </c>
      <c r="AA717" s="69" cm="1">
        <f t="array" aca="1" ref="AA717" ca="1">IF(AND(AA$4="A",ISNUMBER('DataModel-NVDA'!AA$4)),INDEX('DataModel-NVDA'!$F$4:$BA$109,MATCH(1,('DataModel-NVDA'!$A$4:$A$109=$A717)*('DataModel-NVDA'!$B$4:$B$109=$B717),0),MATCH(AA$3,'DataModel-NVDA'!$F$2:$BA$2,0))*$C717,"")</f>
        <v>0</v>
      </c>
      <c r="AB717" s="69" cm="1">
        <f t="array" aca="1" ref="AB717" ca="1">IF(AND(AB$4="A",ISNUMBER('DataModel-NVDA'!AB$4)),INDEX('DataModel-NVDA'!$F$4:$BA$109,MATCH(1,('DataModel-NVDA'!$A$4:$A$109=$A717)*('DataModel-NVDA'!$B$4:$B$109=$B717),0),MATCH(AB$3,'DataModel-NVDA'!$F$2:$BA$2,0))*$C717,"")</f>
        <v>0</v>
      </c>
      <c r="AC717" s="114" cm="1">
        <f t="array" aca="1" ref="AC717" ca="1">IF(AND(AC$4="A",ISNUMBER('DataModel-NVDA'!AC$4)),INDEX('DataModel-NVDA'!$F$4:$BA$109,MATCH(1,('DataModel-NVDA'!$A$4:$A$109=$A717)*('DataModel-NVDA'!$B$4:$B$109=$B717),0),MATCH(AC$3,'DataModel-NVDA'!$F$2:$BA$2,0))*$C717,"")</f>
        <v>0</v>
      </c>
      <c r="AD717" s="113" cm="1">
        <f t="array" aca="1" ref="AD717" ca="1">IF(AND(AD$4="A",ISNUMBER('DataModel-NVDA'!AD$4)),INDEX('DataModel-NVDA'!$F$4:$BA$109,MATCH(1,('DataModel-NVDA'!$A$4:$A$109=$A717)*('DataModel-NVDA'!$B$4:$B$109=$B717),0),MATCH(AD$3,'DataModel-NVDA'!$F$2:$BA$2,0))*$C717,"")</f>
        <v>0</v>
      </c>
      <c r="AE717" s="69" cm="1">
        <f t="array" aca="1" ref="AE717" ca="1">IF(AND(AE$4="A",ISNUMBER('DataModel-NVDA'!AE$4)),INDEX('DataModel-NVDA'!$F$4:$BA$109,MATCH(1,('DataModel-NVDA'!$A$4:$A$109=$A717)*('DataModel-NVDA'!$B$4:$B$109=$B717),0),MATCH(AE$3,'DataModel-NVDA'!$F$2:$BA$2,0))*$C717,"")</f>
        <v>0</v>
      </c>
      <c r="AF717" s="69" cm="1">
        <f t="array" aca="1" ref="AF717" ca="1">IF(AND(AF$4="A",ISNUMBER('DataModel-NVDA'!AF$4)),INDEX('DataModel-NVDA'!$F$4:$BA$109,MATCH(1,('DataModel-NVDA'!$A$4:$A$109=$A717)*('DataModel-NVDA'!$B$4:$B$109=$B717),0),MATCH(AF$3,'DataModel-NVDA'!$F$2:$BA$2,0))*$C717,"")</f>
        <v>0</v>
      </c>
      <c r="AG717" s="114" cm="1">
        <f t="array" aca="1" ref="AG717" ca="1">IF(AND(AG$4="A",ISNUMBER('DataModel-NVDA'!AG$4)),INDEX('DataModel-NVDA'!$F$4:$BA$109,MATCH(1,('DataModel-NVDA'!$A$4:$A$109=$A717)*('DataModel-NVDA'!$B$4:$B$109=$B717),0),MATCH(AG$3,'DataModel-NVDA'!$F$2:$BA$2,0))*$C717,"")</f>
        <v>0</v>
      </c>
      <c r="AH717" s="113" cm="1">
        <f t="array" aca="1" ref="AH717" ca="1">IF(AND(AH$4="A",ISNUMBER('DataModel-NVDA'!AH$4)),INDEX('DataModel-NVDA'!$F$4:$BA$109,MATCH(1,('DataModel-NVDA'!$A$4:$A$109=$A717)*('DataModel-NVDA'!$B$4:$B$109=$B717),0),MATCH(AH$3,'DataModel-NVDA'!$F$2:$BA$2,0))*$C717,"")</f>
        <v>0</v>
      </c>
      <c r="AI717" s="69" cm="1">
        <f t="array" aca="1" ref="AI717" ca="1">IF(AND(AI$4="A",ISNUMBER('DataModel-NVDA'!AI$4)),INDEX('DataModel-NVDA'!$F$4:$BA$109,MATCH(1,('DataModel-NVDA'!$A$4:$A$109=$A717)*('DataModel-NVDA'!$B$4:$B$109=$B717),0),MATCH(AI$3,'DataModel-NVDA'!$F$2:$BA$2,0))*$C717,"")</f>
        <v>0</v>
      </c>
      <c r="AJ717" s="69" cm="1">
        <f t="array" aca="1" ref="AJ717" ca="1">IF(AND(AJ$4="A",ISNUMBER('DataModel-NVDA'!AJ$4)),INDEX('DataModel-NVDA'!$F$4:$BA$109,MATCH(1,('DataModel-NVDA'!$A$4:$A$109=$A717)*('DataModel-NVDA'!$B$4:$B$109=$B717),0),MATCH(AJ$3,'DataModel-NVDA'!$F$2:$BA$2,0))*$C717,"")</f>
        <v>0</v>
      </c>
      <c r="AK717" s="114" cm="1">
        <f t="array" aca="1" ref="AK717" ca="1">IF(AND(AK$4="A",ISNUMBER('DataModel-NVDA'!AK$4)),INDEX('DataModel-NVDA'!$F$4:$BA$109,MATCH(1,('DataModel-NVDA'!$A$4:$A$109=$A717)*('DataModel-NVDA'!$B$4:$B$109=$B717),0),MATCH(AK$3,'DataModel-NVDA'!$F$2:$BA$2,0))*$C717,"")</f>
        <v>0</v>
      </c>
      <c r="AL717" s="113" cm="1">
        <f t="array" aca="1" ref="AL717" ca="1">IF(AND(AL$4="A",ISNUMBER('DataModel-NVDA'!AL$4)),INDEX('DataModel-NVDA'!$F$4:$BA$109,MATCH(1,('DataModel-NVDA'!$A$4:$A$109=$A717)*('DataModel-NVDA'!$B$4:$B$109=$B717),0),MATCH(AL$3,'DataModel-NVDA'!$F$2:$BA$2,0))*$C717,"")</f>
        <v>0</v>
      </c>
      <c r="AM717" s="69" cm="1">
        <f t="array" aca="1" ref="AM717" ca="1">IF(AND(AM$4="A",ISNUMBER('DataModel-NVDA'!AM$4)),INDEX('DataModel-NVDA'!$F$4:$BA$109,MATCH(1,('DataModel-NVDA'!$A$4:$A$109=$A717)*('DataModel-NVDA'!$B$4:$B$109=$B717),0),MATCH(AM$3,'DataModel-NVDA'!$F$2:$BA$2,0))*$C717,"")</f>
        <v>0</v>
      </c>
      <c r="AN717" s="69" cm="1">
        <f t="array" aca="1" ref="AN717" ca="1">IF(AND(AN$4="A",ISNUMBER('DataModel-NVDA'!AN$4)),INDEX('DataModel-NVDA'!$F$4:$BA$109,MATCH(1,('DataModel-NVDA'!$A$4:$A$109=$A717)*('DataModel-NVDA'!$B$4:$B$109=$B717),0),MATCH(AN$3,'DataModel-NVDA'!$F$2:$BA$2,0))*$C717,"")</f>
        <v>0</v>
      </c>
      <c r="AO717" s="114" cm="1">
        <f t="array" aca="1" ref="AO717" ca="1">IF(AND(AO$4="A",ISNUMBER('DataModel-NVDA'!AO$4)),INDEX('DataModel-NVDA'!$F$4:$BA$109,MATCH(1,('DataModel-NVDA'!$A$4:$A$109=$A717)*('DataModel-NVDA'!$B$4:$B$109=$B717),0),MATCH(AO$3,'DataModel-NVDA'!$F$2:$BA$2,0))*$C717,"")</f>
        <v>0</v>
      </c>
      <c r="AP717" s="113" cm="1">
        <f t="array" aca="1" ref="AP717" ca="1">IF(AND(AP$4="A",ISNUMBER('DataModel-NVDA'!AP$4)),INDEX('DataModel-NVDA'!$F$4:$BA$109,MATCH(1,('DataModel-NVDA'!$A$4:$A$109=$A717)*('DataModel-NVDA'!$B$4:$B$109=$B717),0),MATCH(AP$3,'DataModel-NVDA'!$F$2:$BA$2,0))*$C717,"")</f>
        <v>0</v>
      </c>
      <c r="AQ717" s="69" cm="1">
        <f t="array" aca="1" ref="AQ717" ca="1">IF(AND(AQ$4="A",ISNUMBER('DataModel-NVDA'!AQ$4)),INDEX('DataModel-NVDA'!$F$4:$BA$109,MATCH(1,('DataModel-NVDA'!$A$4:$A$109=$A717)*('DataModel-NVDA'!$B$4:$B$109=$B717),0),MATCH(AQ$3,'DataModel-NVDA'!$F$2:$BA$2,0))*$C717,"")</f>
        <v>0</v>
      </c>
      <c r="AR717" s="69" cm="1">
        <f t="array" aca="1" ref="AR717" ca="1">IF(AND(AR$4="A",ISNUMBER('DataModel-NVDA'!AR$4)),INDEX('DataModel-NVDA'!$F$4:$BA$109,MATCH(1,('DataModel-NVDA'!$A$4:$A$109=$A717)*('DataModel-NVDA'!$B$4:$B$109=$B717),0),MATCH(AR$3,'DataModel-NVDA'!$F$2:$BA$2,0))*$C717,"")</f>
        <v>0</v>
      </c>
      <c r="AS717" s="114" cm="1">
        <f t="array" aca="1" ref="AS717" ca="1">IF(AND(AS$4="A",ISNUMBER('DataModel-NVDA'!AS$4)),INDEX('DataModel-NVDA'!$F$4:$BA$109,MATCH(1,('DataModel-NVDA'!$A$4:$A$109=$A717)*('DataModel-NVDA'!$B$4:$B$109=$B717),0),MATCH(AS$3,'DataModel-NVDA'!$F$2:$BA$2,0))*$C717,"")</f>
        <v>0</v>
      </c>
      <c r="AT717" s="113" cm="1">
        <f t="array" aca="1" ref="AT717" ca="1">IF(AND(AT$4="A",ISNUMBER('DataModel-NVDA'!AT$4)),INDEX('DataModel-NVDA'!$F$4:$BA$109,MATCH(1,('DataModel-NVDA'!$A$4:$A$109=$A717)*('DataModel-NVDA'!$B$4:$B$109=$B717),0),MATCH(AT$3,'DataModel-NVDA'!$F$2:$BA$2,0))*$C717,"")</f>
        <v>0</v>
      </c>
      <c r="AU717" s="69" cm="1">
        <f t="array" aca="1" ref="AU717" ca="1">IF(AND(AU$4="A",ISNUMBER('DataModel-NVDA'!AU$4)),INDEX('DataModel-NVDA'!$F$4:$BA$109,MATCH(1,('DataModel-NVDA'!$A$4:$A$109=$A717)*('DataModel-NVDA'!$B$4:$B$109=$B717),0),MATCH(AU$3,'DataModel-NVDA'!$F$2:$BA$2,0))*$C717,"")</f>
        <v>0</v>
      </c>
      <c r="AV717" s="69" cm="1">
        <f t="array" aca="1" ref="AV717" ca="1">IF(AND(AV$4="A",ISNUMBER('DataModel-NVDA'!AV$4)),INDEX('DataModel-NVDA'!$F$4:$BA$109,MATCH(1,('DataModel-NVDA'!$A$4:$A$109=$A717)*('DataModel-NVDA'!$B$4:$B$109=$B717),0),MATCH(AV$3,'DataModel-NVDA'!$F$2:$BA$2,0))*$C717,"")</f>
        <v>0</v>
      </c>
      <c r="AW717" s="114" t="str" cm="1">
        <f t="array" aca="1" ref="AW717" ca="1">IF(AND(AW$4="A",ISNUMBER('DataModel-NVDA'!AW$4)),INDEX('DataModel-NVDA'!$F$4:$BA$109,MATCH(1,('DataModel-NVDA'!$A$4:$A$109=$A717)*('DataModel-NVDA'!$B$4:$B$109=$B717),0),MATCH(AW$3,'DataModel-NVDA'!$F$2:$BA$2,0))*$C717,"")</f>
        <v/>
      </c>
      <c r="AX717" s="113" t="str" cm="1">
        <f t="array" aca="1" ref="AX717" ca="1">IF(AND(AX$4="A",ISNUMBER('DataModel-NVDA'!AX$4)),INDEX('DataModel-NVDA'!$F$4:$BA$109,MATCH(1,('DataModel-NVDA'!$A$4:$A$109=$A717)*('DataModel-NVDA'!$B$4:$B$109=$B717),0),MATCH(AX$3,'DataModel-NVDA'!$F$2:$BA$2,0))*$C717,"")</f>
        <v/>
      </c>
      <c r="AY717" s="69" t="str" cm="1">
        <f t="array" aca="1" ref="AY717" ca="1">IF(AND(AY$4="A",ISNUMBER('DataModel-NVDA'!AY$4)),INDEX('DataModel-NVDA'!$F$4:$BA$109,MATCH(1,('DataModel-NVDA'!$A$4:$A$109=$A717)*('DataModel-NVDA'!$B$4:$B$109=$B717),0),MATCH(AY$3,'DataModel-NVDA'!$F$2:$BA$2,0))*$C717,"")</f>
        <v/>
      </c>
      <c r="AZ717" s="69" t="str" cm="1">
        <f t="array" aca="1" ref="AZ717" ca="1">IF(AND(AZ$4="A",ISNUMBER('DataModel-NVDA'!AZ$4)),INDEX('DataModel-NVDA'!$F$4:$BA$109,MATCH(1,('DataModel-NVDA'!$A$4:$A$109=$A717)*('DataModel-NVDA'!$B$4:$B$109=$B717),0),MATCH(AZ$3,'DataModel-NVDA'!$F$2:$BA$2,0))*$C717,"")</f>
        <v/>
      </c>
      <c r="BA717" s="114" t="str" cm="1">
        <f t="array" aca="1" ref="BA717" ca="1">IF(AND(BA$4="A",ISNUMBER('DataModel-NVDA'!BA$4)),INDEX('DataModel-NVDA'!$F$4:$BA$109,MATCH(1,('DataModel-NVDA'!$A$4:$A$109=$A717)*('DataModel-NVDA'!$B$4:$B$109=$B717),0),MATCH(BA$3,'DataModel-NVDA'!$F$2:$BA$2,0))*$C717,"")</f>
        <v/>
      </c>
      <c r="BB717" s="113"/>
      <c r="BC717" s="69"/>
      <c r="BD717" s="69"/>
      <c r="BE717" s="114"/>
      <c r="BF717" s="113"/>
      <c r="BG717" s="69"/>
      <c r="BH717" s="69"/>
      <c r="BI717" s="114"/>
      <c r="BJ717" s="113"/>
      <c r="BK717" s="69"/>
      <c r="BL717" s="69"/>
      <c r="BM717" s="114"/>
      <c r="BN717" s="113"/>
      <c r="BO717" s="69"/>
      <c r="BP717" s="69"/>
      <c r="BQ717" s="114"/>
      <c r="BR717" s="113"/>
      <c r="BS717" s="69"/>
      <c r="BT717" s="69"/>
      <c r="BU717" s="114"/>
      <c r="BV717" s="113"/>
      <c r="BW717" s="69"/>
      <c r="BX717" s="69"/>
      <c r="BY717" s="114"/>
      <c r="BZ717" s="113"/>
      <c r="CA717" s="69"/>
      <c r="CB717" s="69"/>
      <c r="CC717" s="114"/>
      <c r="CD717" s="113"/>
      <c r="CE717" s="69"/>
      <c r="CF717" s="69"/>
      <c r="CG717" s="114"/>
      <c r="CH717" s="113"/>
      <c r="CI717" s="69"/>
      <c r="CJ717" s="69"/>
      <c r="CK717" s="114"/>
      <c r="CL717" s="113"/>
      <c r="CM717" s="69"/>
      <c r="CN717" s="69"/>
      <c r="CO717" s="114"/>
      <c r="CP717" s="113"/>
      <c r="CQ717" s="69"/>
      <c r="CR717" s="69"/>
      <c r="CS717" s="114"/>
      <c r="CT717" s="113"/>
      <c r="CU717" s="69"/>
      <c r="CV717" s="69"/>
      <c r="CW717" s="114"/>
      <c r="CX717" s="113"/>
      <c r="CY717" s="69"/>
      <c r="CZ717" s="69"/>
      <c r="DA717" s="114"/>
      <c r="DB717" s="113"/>
      <c r="DC717" s="69"/>
      <c r="DD717" s="69"/>
      <c r="DE717" s="114"/>
      <c r="DF717" s="113"/>
      <c r="DG717" s="69"/>
      <c r="DH717" s="69"/>
      <c r="DI717" s="114"/>
      <c r="DK717" s="69">
        <f t="shared" ref="DK717:EK717" ca="1" si="1006">SUM(OFFSET($E717,,MATCH(DK$3,$F$5:$DI$5,0)+3,,1))</f>
        <v>0</v>
      </c>
      <c r="DL717" s="69">
        <f t="shared" ca="1" si="1006"/>
        <v>0</v>
      </c>
      <c r="DM717" s="69">
        <f t="shared" ca="1" si="1006"/>
        <v>0</v>
      </c>
      <c r="DN717" s="69">
        <f t="shared" ca="1" si="1006"/>
        <v>0</v>
      </c>
      <c r="DO717" s="69">
        <f t="shared" ca="1" si="1006"/>
        <v>0</v>
      </c>
      <c r="DP717" s="69">
        <f t="shared" ca="1" si="1006"/>
        <v>0</v>
      </c>
      <c r="DQ717" s="69">
        <f t="shared" ca="1" si="1006"/>
        <v>0</v>
      </c>
      <c r="DR717" s="69">
        <f t="shared" ca="1" si="1006"/>
        <v>0</v>
      </c>
      <c r="DS717" s="69">
        <f t="shared" ca="1" si="1006"/>
        <v>0</v>
      </c>
      <c r="DT717" s="69">
        <f t="shared" ca="1" si="1006"/>
        <v>0</v>
      </c>
      <c r="DU717" s="69">
        <f t="shared" ca="1" si="1006"/>
        <v>0</v>
      </c>
      <c r="DV717" s="69">
        <f t="shared" ca="1" si="1006"/>
        <v>0</v>
      </c>
      <c r="DW717" s="69">
        <f t="shared" ca="1" si="1006"/>
        <v>0</v>
      </c>
      <c r="DX717" s="69">
        <f t="shared" ca="1" si="1006"/>
        <v>0</v>
      </c>
      <c r="DY717" s="69">
        <f t="shared" ca="1" si="1006"/>
        <v>0</v>
      </c>
      <c r="DZ717" s="69">
        <f t="shared" ca="1" si="1006"/>
        <v>0</v>
      </c>
      <c r="EA717" s="69">
        <f t="shared" ca="1" si="1006"/>
        <v>0</v>
      </c>
      <c r="EB717" s="69">
        <f t="shared" ca="1" si="1006"/>
        <v>0</v>
      </c>
      <c r="EC717" s="69">
        <f t="shared" ca="1" si="1006"/>
        <v>0</v>
      </c>
      <c r="ED717" s="69">
        <f t="shared" ca="1" si="1006"/>
        <v>0</v>
      </c>
      <c r="EE717" s="69">
        <f t="shared" ca="1" si="1006"/>
        <v>0</v>
      </c>
      <c r="EF717" s="69">
        <f t="shared" ca="1" si="1006"/>
        <v>0</v>
      </c>
      <c r="EG717" s="69">
        <f t="shared" ca="1" si="1006"/>
        <v>0</v>
      </c>
      <c r="EH717" s="69">
        <f t="shared" ca="1" si="1006"/>
        <v>0</v>
      </c>
      <c r="EI717" s="69">
        <f t="shared" ca="1" si="1006"/>
        <v>0</v>
      </c>
      <c r="EJ717" s="69">
        <f t="shared" ca="1" si="1006"/>
        <v>0</v>
      </c>
      <c r="EK717" s="69">
        <f t="shared" ca="1" si="1006"/>
        <v>0</v>
      </c>
    </row>
    <row r="718" spans="1:141" outlineLevel="2" x14ac:dyDescent="0.25">
      <c r="A718" s="90"/>
      <c r="B718" s="90"/>
      <c r="C718" s="90"/>
      <c r="D718" s="90"/>
      <c r="F718" s="100"/>
      <c r="I718" s="101"/>
      <c r="J718" s="100"/>
      <c r="M718" s="101"/>
      <c r="N718" s="100"/>
      <c r="Q718" s="101"/>
      <c r="R718" s="100"/>
      <c r="U718" s="101"/>
      <c r="V718" s="100"/>
      <c r="Y718" s="101"/>
      <c r="Z718" s="100"/>
      <c r="AC718" s="101"/>
      <c r="AD718" s="100"/>
      <c r="AG718" s="101"/>
      <c r="AH718" s="100"/>
      <c r="AK718" s="101"/>
      <c r="AL718" s="100"/>
      <c r="AO718" s="101"/>
      <c r="AP718" s="100"/>
      <c r="AS718" s="101"/>
      <c r="AT718" s="100"/>
      <c r="AW718" s="101"/>
      <c r="AX718" s="100"/>
      <c r="BA718" s="101"/>
      <c r="BB718" s="100"/>
      <c r="BE718" s="101"/>
      <c r="BF718" s="100"/>
      <c r="BI718" s="101"/>
      <c r="BJ718" s="100"/>
      <c r="BM718" s="101"/>
      <c r="BN718" s="100"/>
      <c r="BQ718" s="101"/>
      <c r="BR718" s="100"/>
      <c r="BU718" s="101"/>
      <c r="BV718" s="100"/>
      <c r="BY718" s="101"/>
      <c r="BZ718" s="100"/>
      <c r="CC718" s="101"/>
      <c r="CD718" s="100"/>
      <c r="CG718" s="101"/>
      <c r="CH718" s="100"/>
      <c r="CK718" s="101"/>
      <c r="CL718" s="100"/>
      <c r="CO718" s="101"/>
      <c r="CP718" s="100"/>
      <c r="CS718" s="101"/>
      <c r="CT718" s="100"/>
      <c r="CW718" s="101"/>
      <c r="CX718" s="100"/>
      <c r="DA718" s="101"/>
      <c r="DB718" s="100"/>
      <c r="DE718" s="101"/>
      <c r="DF718" s="100"/>
      <c r="DI718" s="101"/>
    </row>
    <row r="719" spans="1:141" outlineLevel="2" x14ac:dyDescent="0.25">
      <c r="A719" s="90"/>
      <c r="B719" s="90"/>
      <c r="C719" s="90"/>
      <c r="D719" s="90"/>
      <c r="E719" t="str">
        <f>CONCATENATE(E713," - model")</f>
        <v>Other liabilities - model</v>
      </c>
      <c r="F719" s="100"/>
      <c r="I719" s="101"/>
      <c r="J719" s="100"/>
      <c r="M719" s="101"/>
      <c r="N719" s="100"/>
      <c r="Q719" s="101"/>
      <c r="R719" s="100"/>
      <c r="U719" s="101"/>
      <c r="V719" s="100"/>
      <c r="Y719" s="101"/>
      <c r="Z719" s="100"/>
      <c r="AC719" s="101"/>
      <c r="AD719" s="100"/>
      <c r="AG719" s="101"/>
      <c r="AH719" s="100"/>
      <c r="AK719" s="101"/>
      <c r="AL719" s="113">
        <f ca="1">AL717</f>
        <v>0</v>
      </c>
      <c r="AM719" s="69">
        <f ca="1">AM717</f>
        <v>0</v>
      </c>
      <c r="AN719" s="69">
        <f ca="1">AN717</f>
        <v>0</v>
      </c>
      <c r="AO719" s="114">
        <f ca="1">AO717</f>
        <v>0</v>
      </c>
      <c r="AP719" s="113">
        <f t="shared" ref="AP719:BU719" ca="1" si="1007">AP720</f>
        <v>0</v>
      </c>
      <c r="AQ719" s="69">
        <f t="shared" ca="1" si="1007"/>
        <v>0</v>
      </c>
      <c r="AR719" s="69">
        <f t="shared" ca="1" si="1007"/>
        <v>0</v>
      </c>
      <c r="AS719" s="114">
        <f t="shared" ca="1" si="1007"/>
        <v>0</v>
      </c>
      <c r="AT719" s="113">
        <f t="shared" ca="1" si="1007"/>
        <v>0</v>
      </c>
      <c r="AU719" s="69">
        <f t="shared" ca="1" si="1007"/>
        <v>0</v>
      </c>
      <c r="AV719" s="69">
        <f t="shared" ca="1" si="1007"/>
        <v>0</v>
      </c>
      <c r="AW719" s="114">
        <f t="shared" ca="1" si="1007"/>
        <v>0</v>
      </c>
      <c r="AX719" s="113">
        <f t="shared" ca="1" si="1007"/>
        <v>0</v>
      </c>
      <c r="AY719" s="69">
        <f t="shared" ca="1" si="1007"/>
        <v>0</v>
      </c>
      <c r="AZ719" s="69">
        <f t="shared" ca="1" si="1007"/>
        <v>0</v>
      </c>
      <c r="BA719" s="114">
        <f t="shared" ca="1" si="1007"/>
        <v>0</v>
      </c>
      <c r="BB719" s="113">
        <f t="shared" ca="1" si="1007"/>
        <v>0</v>
      </c>
      <c r="BC719" s="69">
        <f t="shared" ca="1" si="1007"/>
        <v>0</v>
      </c>
      <c r="BD719" s="69">
        <f t="shared" ca="1" si="1007"/>
        <v>0</v>
      </c>
      <c r="BE719" s="114">
        <f t="shared" ca="1" si="1007"/>
        <v>0</v>
      </c>
      <c r="BF719" s="113">
        <f t="shared" ca="1" si="1007"/>
        <v>0</v>
      </c>
      <c r="BG719" s="69">
        <f t="shared" ca="1" si="1007"/>
        <v>0</v>
      </c>
      <c r="BH719" s="69">
        <f t="shared" ca="1" si="1007"/>
        <v>0</v>
      </c>
      <c r="BI719" s="114">
        <f t="shared" ca="1" si="1007"/>
        <v>0</v>
      </c>
      <c r="BJ719" s="113">
        <f t="shared" ca="1" si="1007"/>
        <v>0</v>
      </c>
      <c r="BK719" s="69">
        <f t="shared" ca="1" si="1007"/>
        <v>0</v>
      </c>
      <c r="BL719" s="69">
        <f t="shared" ca="1" si="1007"/>
        <v>0</v>
      </c>
      <c r="BM719" s="114">
        <f t="shared" ca="1" si="1007"/>
        <v>0</v>
      </c>
      <c r="BN719" s="113">
        <f t="shared" ca="1" si="1007"/>
        <v>0</v>
      </c>
      <c r="BO719" s="69">
        <f t="shared" ca="1" si="1007"/>
        <v>0</v>
      </c>
      <c r="BP719" s="69">
        <f t="shared" ca="1" si="1007"/>
        <v>0</v>
      </c>
      <c r="BQ719" s="114">
        <f t="shared" ca="1" si="1007"/>
        <v>0</v>
      </c>
      <c r="BR719" s="113">
        <f t="shared" ca="1" si="1007"/>
        <v>0</v>
      </c>
      <c r="BS719" s="69">
        <f t="shared" ca="1" si="1007"/>
        <v>0</v>
      </c>
      <c r="BT719" s="69">
        <f t="shared" ca="1" si="1007"/>
        <v>0</v>
      </c>
      <c r="BU719" s="114">
        <f t="shared" ca="1" si="1007"/>
        <v>0</v>
      </c>
      <c r="BV719" s="113">
        <f t="shared" ref="BV719:DA719" ca="1" si="1008">BV720</f>
        <v>0</v>
      </c>
      <c r="BW719" s="69">
        <f t="shared" ca="1" si="1008"/>
        <v>0</v>
      </c>
      <c r="BX719" s="69">
        <f t="shared" ca="1" si="1008"/>
        <v>0</v>
      </c>
      <c r="BY719" s="114">
        <f t="shared" ca="1" si="1008"/>
        <v>0</v>
      </c>
      <c r="BZ719" s="113">
        <f t="shared" ca="1" si="1008"/>
        <v>0</v>
      </c>
      <c r="CA719" s="69">
        <f t="shared" ca="1" si="1008"/>
        <v>0</v>
      </c>
      <c r="CB719" s="69">
        <f t="shared" ca="1" si="1008"/>
        <v>0</v>
      </c>
      <c r="CC719" s="114">
        <f t="shared" ca="1" si="1008"/>
        <v>0</v>
      </c>
      <c r="CD719" s="113">
        <f t="shared" ca="1" si="1008"/>
        <v>0</v>
      </c>
      <c r="CE719" s="69">
        <f t="shared" ca="1" si="1008"/>
        <v>0</v>
      </c>
      <c r="CF719" s="69">
        <f t="shared" ca="1" si="1008"/>
        <v>0</v>
      </c>
      <c r="CG719" s="114">
        <f t="shared" ca="1" si="1008"/>
        <v>0</v>
      </c>
      <c r="CH719" s="113">
        <f t="shared" ca="1" si="1008"/>
        <v>0</v>
      </c>
      <c r="CI719" s="69">
        <f t="shared" ca="1" si="1008"/>
        <v>0</v>
      </c>
      <c r="CJ719" s="69">
        <f t="shared" ca="1" si="1008"/>
        <v>0</v>
      </c>
      <c r="CK719" s="114">
        <f t="shared" ca="1" si="1008"/>
        <v>0</v>
      </c>
      <c r="CL719" s="113">
        <f t="shared" ca="1" si="1008"/>
        <v>0</v>
      </c>
      <c r="CM719" s="69">
        <f t="shared" ca="1" si="1008"/>
        <v>0</v>
      </c>
      <c r="CN719" s="69">
        <f t="shared" ca="1" si="1008"/>
        <v>0</v>
      </c>
      <c r="CO719" s="114">
        <f t="shared" ca="1" si="1008"/>
        <v>0</v>
      </c>
      <c r="CP719" s="113">
        <f t="shared" ca="1" si="1008"/>
        <v>0</v>
      </c>
      <c r="CQ719" s="69">
        <f t="shared" ca="1" si="1008"/>
        <v>0</v>
      </c>
      <c r="CR719" s="69">
        <f t="shared" ca="1" si="1008"/>
        <v>0</v>
      </c>
      <c r="CS719" s="114">
        <f t="shared" ca="1" si="1008"/>
        <v>0</v>
      </c>
      <c r="CT719" s="113">
        <f t="shared" ca="1" si="1008"/>
        <v>0</v>
      </c>
      <c r="CU719" s="69">
        <f t="shared" ca="1" si="1008"/>
        <v>0</v>
      </c>
      <c r="CV719" s="69">
        <f t="shared" ca="1" si="1008"/>
        <v>0</v>
      </c>
      <c r="CW719" s="114">
        <f t="shared" ca="1" si="1008"/>
        <v>0</v>
      </c>
      <c r="CX719" s="113">
        <f t="shared" ca="1" si="1008"/>
        <v>0</v>
      </c>
      <c r="CY719" s="69">
        <f t="shared" ca="1" si="1008"/>
        <v>0</v>
      </c>
      <c r="CZ719" s="69">
        <f t="shared" ca="1" si="1008"/>
        <v>0</v>
      </c>
      <c r="DA719" s="114">
        <f t="shared" ca="1" si="1008"/>
        <v>0</v>
      </c>
      <c r="DB719" s="113">
        <f t="shared" ref="DB719:DI719" ca="1" si="1009">DB720</f>
        <v>0</v>
      </c>
      <c r="DC719" s="69">
        <f t="shared" ca="1" si="1009"/>
        <v>0</v>
      </c>
      <c r="DD719" s="69">
        <f t="shared" ca="1" si="1009"/>
        <v>0</v>
      </c>
      <c r="DE719" s="114">
        <f t="shared" ca="1" si="1009"/>
        <v>0</v>
      </c>
      <c r="DF719" s="113">
        <f t="shared" ca="1" si="1009"/>
        <v>0</v>
      </c>
      <c r="DG719" s="69">
        <f t="shared" ca="1" si="1009"/>
        <v>0</v>
      </c>
      <c r="DH719" s="69">
        <f t="shared" ca="1" si="1009"/>
        <v>0</v>
      </c>
      <c r="DI719" s="114">
        <f t="shared" ca="1" si="1009"/>
        <v>0</v>
      </c>
      <c r="DK719" s="69">
        <f t="shared" ref="DK719:EK719" ca="1" si="1010">SUM(OFFSET($E719,,MATCH(DK$3,$F$5:$DI$5,0)+3,,1))</f>
        <v>0</v>
      </c>
      <c r="DL719" s="69">
        <f t="shared" ca="1" si="1010"/>
        <v>0</v>
      </c>
      <c r="DM719" s="69">
        <f t="shared" ca="1" si="1010"/>
        <v>0</v>
      </c>
      <c r="DN719" s="69">
        <f t="shared" ca="1" si="1010"/>
        <v>0</v>
      </c>
      <c r="DO719" s="69">
        <f t="shared" ca="1" si="1010"/>
        <v>0</v>
      </c>
      <c r="DP719" s="69">
        <f t="shared" ca="1" si="1010"/>
        <v>0</v>
      </c>
      <c r="DQ719" s="69">
        <f t="shared" ca="1" si="1010"/>
        <v>0</v>
      </c>
      <c r="DR719" s="69">
        <f t="shared" ca="1" si="1010"/>
        <v>0</v>
      </c>
      <c r="DS719" s="69">
        <f t="shared" ca="1" si="1010"/>
        <v>0</v>
      </c>
      <c r="DT719" s="69">
        <f t="shared" ca="1" si="1010"/>
        <v>0</v>
      </c>
      <c r="DU719" s="69">
        <f t="shared" ca="1" si="1010"/>
        <v>0</v>
      </c>
      <c r="DV719" s="69">
        <f t="shared" ca="1" si="1010"/>
        <v>0</v>
      </c>
      <c r="DW719" s="69">
        <f t="shared" ca="1" si="1010"/>
        <v>0</v>
      </c>
      <c r="DX719" s="69">
        <f t="shared" ca="1" si="1010"/>
        <v>0</v>
      </c>
      <c r="DY719" s="69">
        <f t="shared" ca="1" si="1010"/>
        <v>0</v>
      </c>
      <c r="DZ719" s="69">
        <f t="shared" ca="1" si="1010"/>
        <v>0</v>
      </c>
      <c r="EA719" s="69">
        <f t="shared" ca="1" si="1010"/>
        <v>0</v>
      </c>
      <c r="EB719" s="69">
        <f t="shared" ca="1" si="1010"/>
        <v>0</v>
      </c>
      <c r="EC719" s="69">
        <f t="shared" ca="1" si="1010"/>
        <v>0</v>
      </c>
      <c r="ED719" s="69">
        <f t="shared" ca="1" si="1010"/>
        <v>0</v>
      </c>
      <c r="EE719" s="69">
        <f t="shared" ca="1" si="1010"/>
        <v>0</v>
      </c>
      <c r="EF719" s="69">
        <f t="shared" ca="1" si="1010"/>
        <v>0</v>
      </c>
      <c r="EG719" s="69">
        <f t="shared" ca="1" si="1010"/>
        <v>0</v>
      </c>
      <c r="EH719" s="69">
        <f t="shared" ca="1" si="1010"/>
        <v>0</v>
      </c>
      <c r="EI719" s="69">
        <f t="shared" ca="1" si="1010"/>
        <v>0</v>
      </c>
      <c r="EJ719" s="69">
        <f t="shared" ca="1" si="1010"/>
        <v>0</v>
      </c>
      <c r="EK719" s="69">
        <f t="shared" ca="1" si="1010"/>
        <v>0</v>
      </c>
    </row>
    <row r="720" spans="1:141" outlineLevel="2" x14ac:dyDescent="0.25">
      <c r="A720" s="90"/>
      <c r="B720" s="90"/>
      <c r="C720" s="90"/>
      <c r="D720" s="90"/>
      <c r="E720" t="s">
        <v>322</v>
      </c>
      <c r="F720" s="100"/>
      <c r="I720" s="101"/>
      <c r="J720" s="100"/>
      <c r="M720" s="101"/>
      <c r="N720" s="100"/>
      <c r="Q720" s="101"/>
      <c r="R720" s="100"/>
      <c r="U720" s="101"/>
      <c r="V720" s="100"/>
      <c r="Y720" s="101"/>
      <c r="Z720" s="100"/>
      <c r="AC720" s="101"/>
      <c r="AD720" s="100"/>
      <c r="AG720" s="101"/>
      <c r="AH720" s="100"/>
      <c r="AK720" s="101"/>
      <c r="AL720" s="100"/>
      <c r="AO720" s="101"/>
      <c r="AP720" s="113">
        <f t="shared" ref="AP720:BU720" ca="1" si="1011">IF(AP$4="A",AP717,AP722)</f>
        <v>0</v>
      </c>
      <c r="AQ720" s="69">
        <f t="shared" ca="1" si="1011"/>
        <v>0</v>
      </c>
      <c r="AR720" s="69">
        <f t="shared" ca="1" si="1011"/>
        <v>0</v>
      </c>
      <c r="AS720" s="114">
        <f t="shared" ca="1" si="1011"/>
        <v>0</v>
      </c>
      <c r="AT720" s="113">
        <f t="shared" ca="1" si="1011"/>
        <v>0</v>
      </c>
      <c r="AU720" s="69">
        <f t="shared" ca="1" si="1011"/>
        <v>0</v>
      </c>
      <c r="AV720" s="69">
        <f t="shared" ca="1" si="1011"/>
        <v>0</v>
      </c>
      <c r="AW720" s="114">
        <f t="shared" ca="1" si="1011"/>
        <v>0</v>
      </c>
      <c r="AX720" s="113">
        <f t="shared" ca="1" si="1011"/>
        <v>0</v>
      </c>
      <c r="AY720" s="69">
        <f t="shared" ca="1" si="1011"/>
        <v>0</v>
      </c>
      <c r="AZ720" s="69">
        <f t="shared" ca="1" si="1011"/>
        <v>0</v>
      </c>
      <c r="BA720" s="114">
        <f t="shared" ca="1" si="1011"/>
        <v>0</v>
      </c>
      <c r="BB720" s="113">
        <f t="shared" ca="1" si="1011"/>
        <v>0</v>
      </c>
      <c r="BC720" s="69">
        <f t="shared" ca="1" si="1011"/>
        <v>0</v>
      </c>
      <c r="BD720" s="69">
        <f t="shared" ca="1" si="1011"/>
        <v>0</v>
      </c>
      <c r="BE720" s="114">
        <f t="shared" ca="1" si="1011"/>
        <v>0</v>
      </c>
      <c r="BF720" s="113">
        <f t="shared" ca="1" si="1011"/>
        <v>0</v>
      </c>
      <c r="BG720" s="69">
        <f t="shared" ca="1" si="1011"/>
        <v>0</v>
      </c>
      <c r="BH720" s="69">
        <f t="shared" ca="1" si="1011"/>
        <v>0</v>
      </c>
      <c r="BI720" s="114">
        <f t="shared" ca="1" si="1011"/>
        <v>0</v>
      </c>
      <c r="BJ720" s="113">
        <f t="shared" ca="1" si="1011"/>
        <v>0</v>
      </c>
      <c r="BK720" s="69">
        <f t="shared" ca="1" si="1011"/>
        <v>0</v>
      </c>
      <c r="BL720" s="69">
        <f t="shared" ca="1" si="1011"/>
        <v>0</v>
      </c>
      <c r="BM720" s="114">
        <f t="shared" ca="1" si="1011"/>
        <v>0</v>
      </c>
      <c r="BN720" s="113">
        <f t="shared" ca="1" si="1011"/>
        <v>0</v>
      </c>
      <c r="BO720" s="69">
        <f t="shared" ca="1" si="1011"/>
        <v>0</v>
      </c>
      <c r="BP720" s="69">
        <f t="shared" ca="1" si="1011"/>
        <v>0</v>
      </c>
      <c r="BQ720" s="114">
        <f t="shared" ca="1" si="1011"/>
        <v>0</v>
      </c>
      <c r="BR720" s="113">
        <f t="shared" ca="1" si="1011"/>
        <v>0</v>
      </c>
      <c r="BS720" s="69">
        <f t="shared" ca="1" si="1011"/>
        <v>0</v>
      </c>
      <c r="BT720" s="69">
        <f t="shared" ca="1" si="1011"/>
        <v>0</v>
      </c>
      <c r="BU720" s="114">
        <f t="shared" ca="1" si="1011"/>
        <v>0</v>
      </c>
      <c r="BV720" s="113">
        <f t="shared" ref="BV720:DA720" ca="1" si="1012">IF(BV$4="A",BV717,BV722)</f>
        <v>0</v>
      </c>
      <c r="BW720" s="69">
        <f t="shared" ca="1" si="1012"/>
        <v>0</v>
      </c>
      <c r="BX720" s="69">
        <f t="shared" ca="1" si="1012"/>
        <v>0</v>
      </c>
      <c r="BY720" s="114">
        <f t="shared" ca="1" si="1012"/>
        <v>0</v>
      </c>
      <c r="BZ720" s="113">
        <f t="shared" ca="1" si="1012"/>
        <v>0</v>
      </c>
      <c r="CA720" s="69">
        <f t="shared" ca="1" si="1012"/>
        <v>0</v>
      </c>
      <c r="CB720" s="69">
        <f t="shared" ca="1" si="1012"/>
        <v>0</v>
      </c>
      <c r="CC720" s="114">
        <f t="shared" ca="1" si="1012"/>
        <v>0</v>
      </c>
      <c r="CD720" s="113">
        <f t="shared" ca="1" si="1012"/>
        <v>0</v>
      </c>
      <c r="CE720" s="69">
        <f t="shared" ca="1" si="1012"/>
        <v>0</v>
      </c>
      <c r="CF720" s="69">
        <f t="shared" ca="1" si="1012"/>
        <v>0</v>
      </c>
      <c r="CG720" s="114">
        <f t="shared" ca="1" si="1012"/>
        <v>0</v>
      </c>
      <c r="CH720" s="113">
        <f t="shared" ca="1" si="1012"/>
        <v>0</v>
      </c>
      <c r="CI720" s="69">
        <f t="shared" ca="1" si="1012"/>
        <v>0</v>
      </c>
      <c r="CJ720" s="69">
        <f t="shared" ca="1" si="1012"/>
        <v>0</v>
      </c>
      <c r="CK720" s="114">
        <f t="shared" ca="1" si="1012"/>
        <v>0</v>
      </c>
      <c r="CL720" s="113">
        <f t="shared" ca="1" si="1012"/>
        <v>0</v>
      </c>
      <c r="CM720" s="69">
        <f t="shared" ca="1" si="1012"/>
        <v>0</v>
      </c>
      <c r="CN720" s="69">
        <f t="shared" ca="1" si="1012"/>
        <v>0</v>
      </c>
      <c r="CO720" s="114">
        <f t="shared" ca="1" si="1012"/>
        <v>0</v>
      </c>
      <c r="CP720" s="113">
        <f t="shared" ca="1" si="1012"/>
        <v>0</v>
      </c>
      <c r="CQ720" s="69">
        <f t="shared" ca="1" si="1012"/>
        <v>0</v>
      </c>
      <c r="CR720" s="69">
        <f t="shared" ca="1" si="1012"/>
        <v>0</v>
      </c>
      <c r="CS720" s="114">
        <f t="shared" ca="1" si="1012"/>
        <v>0</v>
      </c>
      <c r="CT720" s="113">
        <f t="shared" ca="1" si="1012"/>
        <v>0</v>
      </c>
      <c r="CU720" s="69">
        <f t="shared" ca="1" si="1012"/>
        <v>0</v>
      </c>
      <c r="CV720" s="69">
        <f t="shared" ca="1" si="1012"/>
        <v>0</v>
      </c>
      <c r="CW720" s="114">
        <f t="shared" ca="1" si="1012"/>
        <v>0</v>
      </c>
      <c r="CX720" s="113">
        <f t="shared" ca="1" si="1012"/>
        <v>0</v>
      </c>
      <c r="CY720" s="69">
        <f t="shared" ca="1" si="1012"/>
        <v>0</v>
      </c>
      <c r="CZ720" s="69">
        <f t="shared" ca="1" si="1012"/>
        <v>0</v>
      </c>
      <c r="DA720" s="114">
        <f t="shared" ca="1" si="1012"/>
        <v>0</v>
      </c>
      <c r="DB720" s="113">
        <f t="shared" ref="DB720:DI720" ca="1" si="1013">IF(DB$4="A",DB717,DB722)</f>
        <v>0</v>
      </c>
      <c r="DC720" s="69">
        <f t="shared" ca="1" si="1013"/>
        <v>0</v>
      </c>
      <c r="DD720" s="69">
        <f t="shared" ca="1" si="1013"/>
        <v>0</v>
      </c>
      <c r="DE720" s="114">
        <f t="shared" ca="1" si="1013"/>
        <v>0</v>
      </c>
      <c r="DF720" s="113">
        <f t="shared" ca="1" si="1013"/>
        <v>0</v>
      </c>
      <c r="DG720" s="69">
        <f t="shared" ca="1" si="1013"/>
        <v>0</v>
      </c>
      <c r="DH720" s="69">
        <f t="shared" ca="1" si="1013"/>
        <v>0</v>
      </c>
      <c r="DI720" s="114">
        <f t="shared" ca="1" si="1013"/>
        <v>0</v>
      </c>
      <c r="DT720" s="69"/>
      <c r="DU720" s="69"/>
      <c r="DV720" s="69"/>
      <c r="DW720" s="69"/>
      <c r="DX720" s="69"/>
      <c r="DY720" s="69"/>
      <c r="DZ720" s="69"/>
      <c r="EA720" s="69"/>
      <c r="EB720" s="69"/>
      <c r="EC720" s="69"/>
      <c r="ED720" s="69"/>
      <c r="EE720" s="69"/>
      <c r="EF720" s="69"/>
      <c r="EG720" s="69"/>
      <c r="EH720" s="69"/>
      <c r="EI720" s="69"/>
      <c r="EJ720" s="69"/>
      <c r="EK720" s="69"/>
    </row>
    <row r="721" spans="1:141" outlineLevel="2" x14ac:dyDescent="0.25">
      <c r="A721" s="90"/>
      <c r="B721" s="90"/>
      <c r="C721" s="90"/>
      <c r="D721" s="90"/>
      <c r="F721" s="100"/>
      <c r="I721" s="101"/>
      <c r="J721" s="100"/>
      <c r="M721" s="101"/>
      <c r="N721" s="100"/>
      <c r="Q721" s="101"/>
      <c r="R721" s="100"/>
      <c r="U721" s="101"/>
      <c r="V721" s="100"/>
      <c r="Y721" s="101"/>
      <c r="Z721" s="100"/>
      <c r="AC721" s="101"/>
      <c r="AD721" s="100"/>
      <c r="AG721" s="101"/>
      <c r="AH721" s="100"/>
      <c r="AK721" s="101"/>
      <c r="AL721" s="100"/>
      <c r="AO721" s="101"/>
      <c r="AP721" s="102"/>
      <c r="AQ721" s="103"/>
      <c r="AR721" s="103"/>
      <c r="AS721" s="104"/>
      <c r="AT721" s="102"/>
      <c r="AU721" s="103"/>
      <c r="AV721" s="103"/>
      <c r="AW721" s="104"/>
      <c r="AX721" s="102"/>
      <c r="AY721" s="103"/>
      <c r="AZ721" s="103"/>
      <c r="BA721" s="104"/>
      <c r="BB721" s="102"/>
      <c r="BC721" s="103"/>
      <c r="BD721" s="103"/>
      <c r="BE721" s="104"/>
      <c r="BF721" s="102"/>
      <c r="BG721" s="103"/>
      <c r="BH721" s="103"/>
      <c r="BI721" s="104"/>
      <c r="BJ721" s="102"/>
      <c r="BK721" s="103"/>
      <c r="BL721" s="103"/>
      <c r="BM721" s="104"/>
      <c r="BN721" s="102"/>
      <c r="BO721" s="103"/>
      <c r="BP721" s="103"/>
      <c r="BQ721" s="104"/>
      <c r="BR721" s="102"/>
      <c r="BS721" s="103"/>
      <c r="BT721" s="103"/>
      <c r="BU721" s="104"/>
      <c r="BV721" s="102"/>
      <c r="BW721" s="103"/>
      <c r="BX721" s="103"/>
      <c r="BY721" s="104"/>
      <c r="BZ721" s="102"/>
      <c r="CA721" s="103"/>
      <c r="CB721" s="103"/>
      <c r="CC721" s="104"/>
      <c r="CD721" s="102"/>
      <c r="CE721" s="103"/>
      <c r="CF721" s="103"/>
      <c r="CG721" s="104"/>
      <c r="CH721" s="102"/>
      <c r="CI721" s="103"/>
      <c r="CJ721" s="103"/>
      <c r="CK721" s="104"/>
      <c r="CL721" s="102"/>
      <c r="CM721" s="103"/>
      <c r="CN721" s="103"/>
      <c r="CO721" s="104"/>
      <c r="CP721" s="102"/>
      <c r="CQ721" s="103"/>
      <c r="CR721" s="103"/>
      <c r="CS721" s="104"/>
      <c r="CT721" s="102"/>
      <c r="CU721" s="103"/>
      <c r="CV721" s="103"/>
      <c r="CW721" s="104"/>
      <c r="CX721" s="102"/>
      <c r="CY721" s="103"/>
      <c r="CZ721" s="103"/>
      <c r="DA721" s="104"/>
      <c r="DB721" s="102"/>
      <c r="DC721" s="103"/>
      <c r="DD721" s="103"/>
      <c r="DE721" s="104"/>
      <c r="DF721" s="102"/>
      <c r="DG721" s="103"/>
      <c r="DH721" s="103"/>
      <c r="DI721" s="104"/>
    </row>
    <row r="722" spans="1:141" outlineLevel="2" x14ac:dyDescent="0.25">
      <c r="A722" s="90"/>
      <c r="B722" s="90"/>
      <c r="C722" s="90"/>
      <c r="D722" s="90"/>
      <c r="E722" s="36" t="str">
        <f>CONCATENATE(E720," selected driver: ",$J$8," (",$J$9,")")</f>
        <v>Value selected driver: Default (Annual)</v>
      </c>
      <c r="F722" s="100"/>
      <c r="I722" s="101"/>
      <c r="J722" s="100"/>
      <c r="M722" s="101"/>
      <c r="N722" s="100"/>
      <c r="Q722" s="101"/>
      <c r="R722" s="100"/>
      <c r="U722" s="101"/>
      <c r="V722" s="100"/>
      <c r="Y722" s="101"/>
      <c r="Z722" s="100"/>
      <c r="AC722" s="101"/>
      <c r="AD722" s="100"/>
      <c r="AG722" s="101"/>
      <c r="AH722" s="100"/>
      <c r="AK722" s="101"/>
      <c r="AL722" s="100"/>
      <c r="AO722" s="101"/>
      <c r="AP722" s="147" cm="1">
        <f t="array" ref="AP722">IF($I$9=1,AP724,INDEX($DT724:$EK724,,MATCH(CONCATENATE("FY ",RIGHT(AP$3,4)),$DT$3:$EK$3,0)))</f>
        <v>0</v>
      </c>
      <c r="AQ722" s="148" cm="1">
        <f t="array" ref="AQ722">IF($I$9=1,AQ724,INDEX($DT724:$EK724,,MATCH(CONCATENATE("FY ",RIGHT(AQ$3,4)),$DT$3:$EK$3,0)))</f>
        <v>0</v>
      </c>
      <c r="AR722" s="148" cm="1">
        <f t="array" ref="AR722">IF($I$9=1,AR724,INDEX($DT724:$EK724,,MATCH(CONCATENATE("FY ",RIGHT(AR$3,4)),$DT$3:$EK$3,0)))</f>
        <v>0</v>
      </c>
      <c r="AS722" s="149" cm="1">
        <f t="array" ref="AS722">IF($I$9=1,AS724,INDEX($DT724:$EK724,,MATCH(CONCATENATE("FY ",RIGHT(AS$3,4)),$DT$3:$EK$3,0)))</f>
        <v>0</v>
      </c>
      <c r="AT722" s="147" cm="1">
        <f t="array" aca="1" ref="AT722" ca="1">IF($I$9=1,AT724,INDEX($DT724:$EK724,,MATCH(CONCATENATE("FY ",RIGHT(AT$3,4)),$DT$3:$EK$3,0)))</f>
        <v>0</v>
      </c>
      <c r="AU722" s="148" cm="1">
        <f t="array" aca="1" ref="AU722" ca="1">IF($I$9=1,AU724,INDEX($DT724:$EK724,,MATCH(CONCATENATE("FY ",RIGHT(AU$3,4)),$DT$3:$EK$3,0)))</f>
        <v>0</v>
      </c>
      <c r="AV722" s="148" cm="1">
        <f t="array" aca="1" ref="AV722" ca="1">IF($I$9=1,AV724,INDEX($DT724:$EK724,,MATCH(CONCATENATE("FY ",RIGHT(AV$3,4)),$DT$3:$EK$3,0)))</f>
        <v>0</v>
      </c>
      <c r="AW722" s="149" cm="1">
        <f t="array" aca="1" ref="AW722" ca="1">IF($I$9=1,AW724,INDEX($DT724:$EK724,,MATCH(CONCATENATE("FY ",RIGHT(AW$3,4)),$DT$3:$EK$3,0)))</f>
        <v>0</v>
      </c>
      <c r="AX722" s="147" cm="1">
        <f t="array" aca="1" ref="AX722" ca="1">IF($I$9=1,AX724,INDEX($DT724:$EK724,,MATCH(CONCATENATE("FY ",RIGHT(AX$3,4)),$DT$3:$EK$3,0)))</f>
        <v>0</v>
      </c>
      <c r="AY722" s="148" cm="1">
        <f t="array" aca="1" ref="AY722" ca="1">IF($I$9=1,AY724,INDEX($DT724:$EK724,,MATCH(CONCATENATE("FY ",RIGHT(AY$3,4)),$DT$3:$EK$3,0)))</f>
        <v>0</v>
      </c>
      <c r="AZ722" s="148" cm="1">
        <f t="array" aca="1" ref="AZ722" ca="1">IF($I$9=1,AZ724,INDEX($DT724:$EK724,,MATCH(CONCATENATE("FY ",RIGHT(AZ$3,4)),$DT$3:$EK$3,0)))</f>
        <v>0</v>
      </c>
      <c r="BA722" s="149" cm="1">
        <f t="array" aca="1" ref="BA722" ca="1">IF($I$9=1,BA724,INDEX($DT724:$EK724,,MATCH(CONCATENATE("FY ",RIGHT(BA$3,4)),$DT$3:$EK$3,0)))</f>
        <v>0</v>
      </c>
      <c r="BB722" s="147" cm="1">
        <f t="array" aca="1" ref="BB722" ca="1">IF($I$9=1,BB724,INDEX($DT724:$EK724,,MATCH(CONCATENATE("FY ",RIGHT(BB$3,4)),$DT$3:$EK$3,0)))</f>
        <v>0</v>
      </c>
      <c r="BC722" s="148" cm="1">
        <f t="array" aca="1" ref="BC722" ca="1">IF($I$9=1,BC724,INDEX($DT724:$EK724,,MATCH(CONCATENATE("FY ",RIGHT(BC$3,4)),$DT$3:$EK$3,0)))</f>
        <v>0</v>
      </c>
      <c r="BD722" s="148" cm="1">
        <f t="array" aca="1" ref="BD722" ca="1">IF($I$9=1,BD724,INDEX($DT724:$EK724,,MATCH(CONCATENATE("FY ",RIGHT(BD$3,4)),$DT$3:$EK$3,0)))</f>
        <v>0</v>
      </c>
      <c r="BE722" s="149" cm="1">
        <f t="array" aca="1" ref="BE722" ca="1">IF($I$9=1,BE724,INDEX($DT724:$EK724,,MATCH(CONCATENATE("FY ",RIGHT(BE$3,4)),$DT$3:$EK$3,0)))</f>
        <v>0</v>
      </c>
      <c r="BF722" s="147" cm="1">
        <f t="array" aca="1" ref="BF722" ca="1">IF($I$9=1,BF724,INDEX($DT724:$EK724,,MATCH(CONCATENATE("FY ",RIGHT(BF$3,4)),$DT$3:$EK$3,0)))</f>
        <v>0</v>
      </c>
      <c r="BG722" s="148" cm="1">
        <f t="array" aca="1" ref="BG722" ca="1">IF($I$9=1,BG724,INDEX($DT724:$EK724,,MATCH(CONCATENATE("FY ",RIGHT(BG$3,4)),$DT$3:$EK$3,0)))</f>
        <v>0</v>
      </c>
      <c r="BH722" s="148" cm="1">
        <f t="array" aca="1" ref="BH722" ca="1">IF($I$9=1,BH724,INDEX($DT724:$EK724,,MATCH(CONCATENATE("FY ",RIGHT(BH$3,4)),$DT$3:$EK$3,0)))</f>
        <v>0</v>
      </c>
      <c r="BI722" s="149" cm="1">
        <f t="array" aca="1" ref="BI722" ca="1">IF($I$9=1,BI724,INDEX($DT724:$EK724,,MATCH(CONCATENATE("FY ",RIGHT(BI$3,4)),$DT$3:$EK$3,0)))</f>
        <v>0</v>
      </c>
      <c r="BJ722" s="147" cm="1">
        <f t="array" aca="1" ref="BJ722" ca="1">IF($I$9=1,BJ724,INDEX($DT724:$EK724,,MATCH(CONCATENATE("FY ",RIGHT(BJ$3,4)),$DT$3:$EK$3,0)))</f>
        <v>0</v>
      </c>
      <c r="BK722" s="148" cm="1">
        <f t="array" aca="1" ref="BK722" ca="1">IF($I$9=1,BK724,INDEX($DT724:$EK724,,MATCH(CONCATENATE("FY ",RIGHT(BK$3,4)),$DT$3:$EK$3,0)))</f>
        <v>0</v>
      </c>
      <c r="BL722" s="148" cm="1">
        <f t="array" aca="1" ref="BL722" ca="1">IF($I$9=1,BL724,INDEX($DT724:$EK724,,MATCH(CONCATENATE("FY ",RIGHT(BL$3,4)),$DT$3:$EK$3,0)))</f>
        <v>0</v>
      </c>
      <c r="BM722" s="149" cm="1">
        <f t="array" aca="1" ref="BM722" ca="1">IF($I$9=1,BM724,INDEX($DT724:$EK724,,MATCH(CONCATENATE("FY ",RIGHT(BM$3,4)),$DT$3:$EK$3,0)))</f>
        <v>0</v>
      </c>
      <c r="BN722" s="147" cm="1">
        <f t="array" aca="1" ref="BN722" ca="1">IF($I$9=1,BN724,INDEX($DT724:$EK724,,MATCH(CONCATENATE("FY ",RIGHT(BN$3,4)),$DT$3:$EK$3,0)))</f>
        <v>0</v>
      </c>
      <c r="BO722" s="148" cm="1">
        <f t="array" aca="1" ref="BO722" ca="1">IF($I$9=1,BO724,INDEX($DT724:$EK724,,MATCH(CONCATENATE("FY ",RIGHT(BO$3,4)),$DT$3:$EK$3,0)))</f>
        <v>0</v>
      </c>
      <c r="BP722" s="148" cm="1">
        <f t="array" aca="1" ref="BP722" ca="1">IF($I$9=1,BP724,INDEX($DT724:$EK724,,MATCH(CONCATENATE("FY ",RIGHT(BP$3,4)),$DT$3:$EK$3,0)))</f>
        <v>0</v>
      </c>
      <c r="BQ722" s="149" cm="1">
        <f t="array" aca="1" ref="BQ722" ca="1">IF($I$9=1,BQ724,INDEX($DT724:$EK724,,MATCH(CONCATENATE("FY ",RIGHT(BQ$3,4)),$DT$3:$EK$3,0)))</f>
        <v>0</v>
      </c>
      <c r="BR722" s="147" cm="1">
        <f t="array" aca="1" ref="BR722" ca="1">IF($I$9=1,BR724,INDEX($DT724:$EK724,,MATCH(CONCATENATE("FY ",RIGHT(BR$3,4)),$DT$3:$EK$3,0)))</f>
        <v>0</v>
      </c>
      <c r="BS722" s="148" cm="1">
        <f t="array" aca="1" ref="BS722" ca="1">IF($I$9=1,BS724,INDEX($DT724:$EK724,,MATCH(CONCATENATE("FY ",RIGHT(BS$3,4)),$DT$3:$EK$3,0)))</f>
        <v>0</v>
      </c>
      <c r="BT722" s="148" cm="1">
        <f t="array" aca="1" ref="BT722" ca="1">IF($I$9=1,BT724,INDEX($DT724:$EK724,,MATCH(CONCATENATE("FY ",RIGHT(BT$3,4)),$DT$3:$EK$3,0)))</f>
        <v>0</v>
      </c>
      <c r="BU722" s="149" cm="1">
        <f t="array" aca="1" ref="BU722" ca="1">IF($I$9=1,BU724,INDEX($DT724:$EK724,,MATCH(CONCATENATE("FY ",RIGHT(BU$3,4)),$DT$3:$EK$3,0)))</f>
        <v>0</v>
      </c>
      <c r="BV722" s="147" cm="1">
        <f t="array" aca="1" ref="BV722" ca="1">IF($I$9=1,BV724,INDEX($DT724:$EK724,,MATCH(CONCATENATE("FY ",RIGHT(BV$3,4)),$DT$3:$EK$3,0)))</f>
        <v>0</v>
      </c>
      <c r="BW722" s="148" cm="1">
        <f t="array" aca="1" ref="BW722" ca="1">IF($I$9=1,BW724,INDEX($DT724:$EK724,,MATCH(CONCATENATE("FY ",RIGHT(BW$3,4)),$DT$3:$EK$3,0)))</f>
        <v>0</v>
      </c>
      <c r="BX722" s="148" cm="1">
        <f t="array" aca="1" ref="BX722" ca="1">IF($I$9=1,BX724,INDEX($DT724:$EK724,,MATCH(CONCATENATE("FY ",RIGHT(BX$3,4)),$DT$3:$EK$3,0)))</f>
        <v>0</v>
      </c>
      <c r="BY722" s="149" cm="1">
        <f t="array" aca="1" ref="BY722" ca="1">IF($I$9=1,BY724,INDEX($DT724:$EK724,,MATCH(CONCATENATE("FY ",RIGHT(BY$3,4)),$DT$3:$EK$3,0)))</f>
        <v>0</v>
      </c>
      <c r="BZ722" s="147" cm="1">
        <f t="array" aca="1" ref="BZ722" ca="1">IF($I$9=1,BZ724,INDEX($DT724:$EK724,,MATCH(CONCATENATE("FY ",RIGHT(BZ$3,4)),$DT$3:$EK$3,0)))</f>
        <v>0</v>
      </c>
      <c r="CA722" s="148" cm="1">
        <f t="array" aca="1" ref="CA722" ca="1">IF($I$9=1,CA724,INDEX($DT724:$EK724,,MATCH(CONCATENATE("FY ",RIGHT(CA$3,4)),$DT$3:$EK$3,0)))</f>
        <v>0</v>
      </c>
      <c r="CB722" s="148" cm="1">
        <f t="array" aca="1" ref="CB722" ca="1">IF($I$9=1,CB724,INDEX($DT724:$EK724,,MATCH(CONCATENATE("FY ",RIGHT(CB$3,4)),$DT$3:$EK$3,0)))</f>
        <v>0</v>
      </c>
      <c r="CC722" s="149" cm="1">
        <f t="array" aca="1" ref="CC722" ca="1">IF($I$9=1,CC724,INDEX($DT724:$EK724,,MATCH(CONCATENATE("FY ",RIGHT(CC$3,4)),$DT$3:$EK$3,0)))</f>
        <v>0</v>
      </c>
      <c r="CD722" s="147" cm="1">
        <f t="array" aca="1" ref="CD722" ca="1">IF($I$9=1,CD724,INDEX($DT724:$EK724,,MATCH(CONCATENATE("FY ",RIGHT(CD$3,4)),$DT$3:$EK$3,0)))</f>
        <v>0</v>
      </c>
      <c r="CE722" s="148" cm="1">
        <f t="array" aca="1" ref="CE722" ca="1">IF($I$9=1,CE724,INDEX($DT724:$EK724,,MATCH(CONCATENATE("FY ",RIGHT(CE$3,4)),$DT$3:$EK$3,0)))</f>
        <v>0</v>
      </c>
      <c r="CF722" s="148" cm="1">
        <f t="array" aca="1" ref="CF722" ca="1">IF($I$9=1,CF724,INDEX($DT724:$EK724,,MATCH(CONCATENATE("FY ",RIGHT(CF$3,4)),$DT$3:$EK$3,0)))</f>
        <v>0</v>
      </c>
      <c r="CG722" s="149" cm="1">
        <f t="array" aca="1" ref="CG722" ca="1">IF($I$9=1,CG724,INDEX($DT724:$EK724,,MATCH(CONCATENATE("FY ",RIGHT(CG$3,4)),$DT$3:$EK$3,0)))</f>
        <v>0</v>
      </c>
      <c r="CH722" s="147" cm="1">
        <f t="array" aca="1" ref="CH722" ca="1">IF($I$9=1,CH724,INDEX($DT724:$EK724,,MATCH(CONCATENATE("FY ",RIGHT(CH$3,4)),$DT$3:$EK$3,0)))</f>
        <v>0</v>
      </c>
      <c r="CI722" s="148" cm="1">
        <f t="array" aca="1" ref="CI722" ca="1">IF($I$9=1,CI724,INDEX($DT724:$EK724,,MATCH(CONCATENATE("FY ",RIGHT(CI$3,4)),$DT$3:$EK$3,0)))</f>
        <v>0</v>
      </c>
      <c r="CJ722" s="148" cm="1">
        <f t="array" aca="1" ref="CJ722" ca="1">IF($I$9=1,CJ724,INDEX($DT724:$EK724,,MATCH(CONCATENATE("FY ",RIGHT(CJ$3,4)),$DT$3:$EK$3,0)))</f>
        <v>0</v>
      </c>
      <c r="CK722" s="149" cm="1">
        <f t="array" aca="1" ref="CK722" ca="1">IF($I$9=1,CK724,INDEX($DT724:$EK724,,MATCH(CONCATENATE("FY ",RIGHT(CK$3,4)),$DT$3:$EK$3,0)))</f>
        <v>0</v>
      </c>
      <c r="CL722" s="147" cm="1">
        <f t="array" aca="1" ref="CL722" ca="1">IF($I$9=1,CL724,INDEX($DT724:$EK724,,MATCH(CONCATENATE("FY ",RIGHT(CL$3,4)),$DT$3:$EK$3,0)))</f>
        <v>0</v>
      </c>
      <c r="CM722" s="148" cm="1">
        <f t="array" aca="1" ref="CM722" ca="1">IF($I$9=1,CM724,INDEX($DT724:$EK724,,MATCH(CONCATENATE("FY ",RIGHT(CM$3,4)),$DT$3:$EK$3,0)))</f>
        <v>0</v>
      </c>
      <c r="CN722" s="148" cm="1">
        <f t="array" aca="1" ref="CN722" ca="1">IF($I$9=1,CN724,INDEX($DT724:$EK724,,MATCH(CONCATENATE("FY ",RIGHT(CN$3,4)),$DT$3:$EK$3,0)))</f>
        <v>0</v>
      </c>
      <c r="CO722" s="149" cm="1">
        <f t="array" aca="1" ref="CO722" ca="1">IF($I$9=1,CO724,INDEX($DT724:$EK724,,MATCH(CONCATENATE("FY ",RIGHT(CO$3,4)),$DT$3:$EK$3,0)))</f>
        <v>0</v>
      </c>
      <c r="CP722" s="147" cm="1">
        <f t="array" aca="1" ref="CP722" ca="1">IF($I$9=1,CP724,INDEX($DT724:$EK724,,MATCH(CONCATENATE("FY ",RIGHT(CP$3,4)),$DT$3:$EK$3,0)))</f>
        <v>0</v>
      </c>
      <c r="CQ722" s="148" cm="1">
        <f t="array" aca="1" ref="CQ722" ca="1">IF($I$9=1,CQ724,INDEX($DT724:$EK724,,MATCH(CONCATENATE("FY ",RIGHT(CQ$3,4)),$DT$3:$EK$3,0)))</f>
        <v>0</v>
      </c>
      <c r="CR722" s="148" cm="1">
        <f t="array" aca="1" ref="CR722" ca="1">IF($I$9=1,CR724,INDEX($DT724:$EK724,,MATCH(CONCATENATE("FY ",RIGHT(CR$3,4)),$DT$3:$EK$3,0)))</f>
        <v>0</v>
      </c>
      <c r="CS722" s="149" cm="1">
        <f t="array" aca="1" ref="CS722" ca="1">IF($I$9=1,CS724,INDEX($DT724:$EK724,,MATCH(CONCATENATE("FY ",RIGHT(CS$3,4)),$DT$3:$EK$3,0)))</f>
        <v>0</v>
      </c>
      <c r="CT722" s="147" cm="1">
        <f t="array" aca="1" ref="CT722" ca="1">IF($I$9=1,CT724,INDEX($DT724:$EK724,,MATCH(CONCATENATE("FY ",RIGHT(CT$3,4)),$DT$3:$EK$3,0)))</f>
        <v>0</v>
      </c>
      <c r="CU722" s="148" cm="1">
        <f t="array" aca="1" ref="CU722" ca="1">IF($I$9=1,CU724,INDEX($DT724:$EK724,,MATCH(CONCATENATE("FY ",RIGHT(CU$3,4)),$DT$3:$EK$3,0)))</f>
        <v>0</v>
      </c>
      <c r="CV722" s="148" cm="1">
        <f t="array" aca="1" ref="CV722" ca="1">IF($I$9=1,CV724,INDEX($DT724:$EK724,,MATCH(CONCATENATE("FY ",RIGHT(CV$3,4)),$DT$3:$EK$3,0)))</f>
        <v>0</v>
      </c>
      <c r="CW722" s="149" cm="1">
        <f t="array" aca="1" ref="CW722" ca="1">IF($I$9=1,CW724,INDEX($DT724:$EK724,,MATCH(CONCATENATE("FY ",RIGHT(CW$3,4)),$DT$3:$EK$3,0)))</f>
        <v>0</v>
      </c>
      <c r="CX722" s="147" cm="1">
        <f t="array" aca="1" ref="CX722" ca="1">IF($I$9=1,CX724,INDEX($DT724:$EK724,,MATCH(CONCATENATE("FY ",RIGHT(CX$3,4)),$DT$3:$EK$3,0)))</f>
        <v>0</v>
      </c>
      <c r="CY722" s="148" cm="1">
        <f t="array" aca="1" ref="CY722" ca="1">IF($I$9=1,CY724,INDEX($DT724:$EK724,,MATCH(CONCATENATE("FY ",RIGHT(CY$3,4)),$DT$3:$EK$3,0)))</f>
        <v>0</v>
      </c>
      <c r="CZ722" s="148" cm="1">
        <f t="array" aca="1" ref="CZ722" ca="1">IF($I$9=1,CZ724,INDEX($DT724:$EK724,,MATCH(CONCATENATE("FY ",RIGHT(CZ$3,4)),$DT$3:$EK$3,0)))</f>
        <v>0</v>
      </c>
      <c r="DA722" s="149" cm="1">
        <f t="array" aca="1" ref="DA722" ca="1">IF($I$9=1,DA724,INDEX($DT724:$EK724,,MATCH(CONCATENATE("FY ",RIGHT(DA$3,4)),$DT$3:$EK$3,0)))</f>
        <v>0</v>
      </c>
      <c r="DB722" s="147" cm="1">
        <f t="array" aca="1" ref="DB722" ca="1">IF($I$9=1,DB724,INDEX($DT724:$EK724,,MATCH(CONCATENATE("FY ",RIGHT(DB$3,4)),$DT$3:$EK$3,0)))</f>
        <v>0</v>
      </c>
      <c r="DC722" s="148" cm="1">
        <f t="array" aca="1" ref="DC722" ca="1">IF($I$9=1,DC724,INDEX($DT724:$EK724,,MATCH(CONCATENATE("FY ",RIGHT(DC$3,4)),$DT$3:$EK$3,0)))</f>
        <v>0</v>
      </c>
      <c r="DD722" s="148" cm="1">
        <f t="array" aca="1" ref="DD722" ca="1">IF($I$9=1,DD724,INDEX($DT724:$EK724,,MATCH(CONCATENATE("FY ",RIGHT(DD$3,4)),$DT$3:$EK$3,0)))</f>
        <v>0</v>
      </c>
      <c r="DE722" s="149" cm="1">
        <f t="array" aca="1" ref="DE722" ca="1">IF($I$9=1,DE724,INDEX($DT724:$EK724,,MATCH(CONCATENATE("FY ",RIGHT(DE$3,4)),$DT$3:$EK$3,0)))</f>
        <v>0</v>
      </c>
      <c r="DF722" s="147" cm="1">
        <f t="array" aca="1" ref="DF722" ca="1">IF($I$9=1,DF724,INDEX($DT724:$EK724,,MATCH(CONCATENATE("FY ",RIGHT(DF$3,4)),$DT$3:$EK$3,0)))</f>
        <v>0</v>
      </c>
      <c r="DG722" s="148" cm="1">
        <f t="array" aca="1" ref="DG722" ca="1">IF($I$9=1,DG724,INDEX($DT724:$EK724,,MATCH(CONCATENATE("FY ",RIGHT(DG$3,4)),$DT$3:$EK$3,0)))</f>
        <v>0</v>
      </c>
      <c r="DH722" s="148" cm="1">
        <f t="array" aca="1" ref="DH722" ca="1">IF($I$9=1,DH724,INDEX($DT724:$EK724,,MATCH(CONCATENATE("FY ",RIGHT(DH$3,4)),$DT$3:$EK$3,0)))</f>
        <v>0</v>
      </c>
      <c r="DI722" s="149" cm="1">
        <f t="array" aca="1" ref="DI722" ca="1">IF($I$9=1,DI724,INDEX($DT724:$EK724,,MATCH(CONCATENATE("FY ",RIGHT(DI$3,4)),$DT$3:$EK$3,0)))</f>
        <v>0</v>
      </c>
    </row>
    <row r="723" spans="1:141" outlineLevel="2" x14ac:dyDescent="0.25">
      <c r="A723" s="90"/>
      <c r="B723" s="90"/>
      <c r="C723" s="90"/>
      <c r="D723" s="90"/>
      <c r="F723" s="100"/>
      <c r="I723" s="101"/>
      <c r="J723" s="100"/>
      <c r="M723" s="101"/>
      <c r="N723" s="100"/>
      <c r="Q723" s="101"/>
      <c r="R723" s="100"/>
      <c r="U723" s="101"/>
      <c r="V723" s="100"/>
      <c r="Y723" s="101"/>
      <c r="Z723" s="100"/>
      <c r="AC723" s="101"/>
      <c r="AD723" s="100"/>
      <c r="AG723" s="101"/>
      <c r="AH723" s="100"/>
      <c r="AK723" s="101"/>
      <c r="AL723" s="100"/>
      <c r="AO723" s="101"/>
      <c r="AP723" s="100"/>
      <c r="AS723" s="101"/>
      <c r="AT723" s="100"/>
      <c r="AW723" s="101"/>
      <c r="AX723" s="100"/>
      <c r="BA723" s="101"/>
      <c r="BB723" s="100"/>
      <c r="BE723" s="101"/>
      <c r="BF723" s="100"/>
      <c r="BI723" s="101"/>
      <c r="BJ723" s="100"/>
      <c r="BM723" s="101"/>
      <c r="BN723" s="100"/>
      <c r="BQ723" s="101"/>
      <c r="BR723" s="100"/>
      <c r="BU723" s="101"/>
      <c r="BV723" s="100"/>
      <c r="BY723" s="101"/>
      <c r="BZ723" s="100"/>
      <c r="CC723" s="101"/>
      <c r="CD723" s="100"/>
      <c r="CG723" s="101"/>
      <c r="CH723" s="100"/>
      <c r="CK723" s="101"/>
      <c r="CL723" s="100"/>
      <c r="CO723" s="101"/>
      <c r="CP723" s="100"/>
      <c r="CS723" s="101"/>
      <c r="CT723" s="100"/>
      <c r="CW723" s="101"/>
      <c r="CX723" s="100"/>
      <c r="DA723" s="101"/>
      <c r="DB723" s="100"/>
      <c r="DE723" s="101"/>
      <c r="DF723" s="100"/>
      <c r="DI723" s="101"/>
    </row>
    <row r="724" spans="1:141" outlineLevel="2" x14ac:dyDescent="0.25">
      <c r="A724" s="90"/>
      <c r="B724" s="90"/>
      <c r="C724" s="90"/>
      <c r="D724" s="90"/>
      <c r="E724" t="str">
        <f>CONCATENATE(E720," scenario: ",$J$8)</f>
        <v>Value scenario: Default</v>
      </c>
      <c r="F724" s="100"/>
      <c r="I724" s="101"/>
      <c r="J724" s="100"/>
      <c r="M724" s="101"/>
      <c r="N724" s="100"/>
      <c r="Q724" s="101"/>
      <c r="R724" s="100"/>
      <c r="U724" s="101"/>
      <c r="V724" s="100"/>
      <c r="Y724" s="101"/>
      <c r="Z724" s="100"/>
      <c r="AC724" s="101"/>
      <c r="AD724" s="100"/>
      <c r="AG724" s="101"/>
      <c r="AH724" s="100"/>
      <c r="AK724" s="101"/>
      <c r="AL724" s="100"/>
      <c r="AO724" s="101"/>
      <c r="AP724" s="113">
        <f t="shared" ref="AP724:BU724" si="1014">CHOOSE($I$8,AP725,AP726,AP727,AP728,AP729)</f>
        <v>0</v>
      </c>
      <c r="AQ724" s="69">
        <f t="shared" si="1014"/>
        <v>0</v>
      </c>
      <c r="AR724" s="69">
        <f t="shared" si="1014"/>
        <v>0</v>
      </c>
      <c r="AS724" s="114">
        <f t="shared" si="1014"/>
        <v>0</v>
      </c>
      <c r="AT724" s="113">
        <f t="shared" si="1014"/>
        <v>0</v>
      </c>
      <c r="AU724" s="69">
        <f t="shared" si="1014"/>
        <v>0</v>
      </c>
      <c r="AV724" s="69">
        <f t="shared" si="1014"/>
        <v>0</v>
      </c>
      <c r="AW724" s="114">
        <f t="shared" si="1014"/>
        <v>0</v>
      </c>
      <c r="AX724" s="113">
        <f t="shared" si="1014"/>
        <v>0</v>
      </c>
      <c r="AY724" s="69">
        <f t="shared" si="1014"/>
        <v>0</v>
      </c>
      <c r="AZ724" s="69">
        <f t="shared" si="1014"/>
        <v>0</v>
      </c>
      <c r="BA724" s="114">
        <f t="shared" si="1014"/>
        <v>0</v>
      </c>
      <c r="BB724" s="113">
        <f t="shared" si="1014"/>
        <v>0</v>
      </c>
      <c r="BC724" s="69">
        <f t="shared" si="1014"/>
        <v>0</v>
      </c>
      <c r="BD724" s="69">
        <f t="shared" si="1014"/>
        <v>0</v>
      </c>
      <c r="BE724" s="114">
        <f t="shared" si="1014"/>
        <v>0</v>
      </c>
      <c r="BF724" s="113">
        <f t="shared" si="1014"/>
        <v>0</v>
      </c>
      <c r="BG724" s="69">
        <f t="shared" si="1014"/>
        <v>0</v>
      </c>
      <c r="BH724" s="69">
        <f t="shared" si="1014"/>
        <v>0</v>
      </c>
      <c r="BI724" s="114">
        <f t="shared" si="1014"/>
        <v>0</v>
      </c>
      <c r="BJ724" s="113">
        <f t="shared" si="1014"/>
        <v>0</v>
      </c>
      <c r="BK724" s="69">
        <f t="shared" si="1014"/>
        <v>0</v>
      </c>
      <c r="BL724" s="69">
        <f t="shared" si="1014"/>
        <v>0</v>
      </c>
      <c r="BM724" s="114">
        <f t="shared" si="1014"/>
        <v>0</v>
      </c>
      <c r="BN724" s="113">
        <f t="shared" si="1014"/>
        <v>0</v>
      </c>
      <c r="BO724" s="69">
        <f t="shared" si="1014"/>
        <v>0</v>
      </c>
      <c r="BP724" s="69">
        <f t="shared" si="1014"/>
        <v>0</v>
      </c>
      <c r="BQ724" s="114">
        <f t="shared" si="1014"/>
        <v>0</v>
      </c>
      <c r="BR724" s="113">
        <f t="shared" si="1014"/>
        <v>0</v>
      </c>
      <c r="BS724" s="69">
        <f t="shared" si="1014"/>
        <v>0</v>
      </c>
      <c r="BT724" s="69">
        <f t="shared" si="1014"/>
        <v>0</v>
      </c>
      <c r="BU724" s="114">
        <f t="shared" si="1014"/>
        <v>0</v>
      </c>
      <c r="BV724" s="113">
        <f t="shared" ref="BV724:DA724" si="1015">CHOOSE($I$8,BV725,BV726,BV727,BV728,BV729)</f>
        <v>0</v>
      </c>
      <c r="BW724" s="69">
        <f t="shared" si="1015"/>
        <v>0</v>
      </c>
      <c r="BX724" s="69">
        <f t="shared" si="1015"/>
        <v>0</v>
      </c>
      <c r="BY724" s="114">
        <f t="shared" si="1015"/>
        <v>0</v>
      </c>
      <c r="BZ724" s="113">
        <f t="shared" si="1015"/>
        <v>0</v>
      </c>
      <c r="CA724" s="69">
        <f t="shared" si="1015"/>
        <v>0</v>
      </c>
      <c r="CB724" s="69">
        <f t="shared" si="1015"/>
        <v>0</v>
      </c>
      <c r="CC724" s="114">
        <f t="shared" si="1015"/>
        <v>0</v>
      </c>
      <c r="CD724" s="113">
        <f t="shared" si="1015"/>
        <v>0</v>
      </c>
      <c r="CE724" s="69">
        <f t="shared" si="1015"/>
        <v>0</v>
      </c>
      <c r="CF724" s="69">
        <f t="shared" si="1015"/>
        <v>0</v>
      </c>
      <c r="CG724" s="114">
        <f t="shared" si="1015"/>
        <v>0</v>
      </c>
      <c r="CH724" s="113">
        <f t="shared" si="1015"/>
        <v>0</v>
      </c>
      <c r="CI724" s="69">
        <f t="shared" si="1015"/>
        <v>0</v>
      </c>
      <c r="CJ724" s="69">
        <f t="shared" si="1015"/>
        <v>0</v>
      </c>
      <c r="CK724" s="114">
        <f t="shared" si="1015"/>
        <v>0</v>
      </c>
      <c r="CL724" s="113">
        <f t="shared" si="1015"/>
        <v>0</v>
      </c>
      <c r="CM724" s="69">
        <f t="shared" si="1015"/>
        <v>0</v>
      </c>
      <c r="CN724" s="69">
        <f t="shared" si="1015"/>
        <v>0</v>
      </c>
      <c r="CO724" s="114">
        <f t="shared" si="1015"/>
        <v>0</v>
      </c>
      <c r="CP724" s="113">
        <f t="shared" si="1015"/>
        <v>0</v>
      </c>
      <c r="CQ724" s="69">
        <f t="shared" si="1015"/>
        <v>0</v>
      </c>
      <c r="CR724" s="69">
        <f t="shared" si="1015"/>
        <v>0</v>
      </c>
      <c r="CS724" s="114">
        <f t="shared" si="1015"/>
        <v>0</v>
      </c>
      <c r="CT724" s="113">
        <f t="shared" si="1015"/>
        <v>0</v>
      </c>
      <c r="CU724" s="69">
        <f t="shared" si="1015"/>
        <v>0</v>
      </c>
      <c r="CV724" s="69">
        <f t="shared" si="1015"/>
        <v>0</v>
      </c>
      <c r="CW724" s="114">
        <f t="shared" si="1015"/>
        <v>0</v>
      </c>
      <c r="CX724" s="113">
        <f t="shared" si="1015"/>
        <v>0</v>
      </c>
      <c r="CY724" s="69">
        <f t="shared" si="1015"/>
        <v>0</v>
      </c>
      <c r="CZ724" s="69">
        <f t="shared" si="1015"/>
        <v>0</v>
      </c>
      <c r="DA724" s="114">
        <f t="shared" si="1015"/>
        <v>0</v>
      </c>
      <c r="DB724" s="113">
        <f t="shared" ref="DB724:DI724" si="1016">CHOOSE($I$8,DB725,DB726,DB727,DB728,DB729)</f>
        <v>0</v>
      </c>
      <c r="DC724" s="69">
        <f t="shared" si="1016"/>
        <v>0</v>
      </c>
      <c r="DD724" s="69">
        <f t="shared" si="1016"/>
        <v>0</v>
      </c>
      <c r="DE724" s="114">
        <f t="shared" si="1016"/>
        <v>0</v>
      </c>
      <c r="DF724" s="113">
        <f t="shared" si="1016"/>
        <v>0</v>
      </c>
      <c r="DG724" s="69">
        <f t="shared" si="1016"/>
        <v>0</v>
      </c>
      <c r="DH724" s="69">
        <f t="shared" si="1016"/>
        <v>0</v>
      </c>
      <c r="DI724" s="114">
        <f t="shared" si="1016"/>
        <v>0</v>
      </c>
      <c r="DT724" s="69">
        <f t="shared" ref="DT724:EK724" si="1017">CHOOSE($I$8,DT725,DT726,DT727,DT728,DT729)</f>
        <v>0</v>
      </c>
      <c r="DU724" s="69">
        <f t="shared" ca="1" si="1017"/>
        <v>0</v>
      </c>
      <c r="DV724" s="69">
        <f t="shared" ca="1" si="1017"/>
        <v>0</v>
      </c>
      <c r="DW724" s="69">
        <f t="shared" ca="1" si="1017"/>
        <v>0</v>
      </c>
      <c r="DX724" s="69">
        <f t="shared" ca="1" si="1017"/>
        <v>0</v>
      </c>
      <c r="DY724" s="69">
        <f t="shared" ca="1" si="1017"/>
        <v>0</v>
      </c>
      <c r="DZ724" s="69">
        <f t="shared" ca="1" si="1017"/>
        <v>0</v>
      </c>
      <c r="EA724" s="69">
        <f t="shared" ca="1" si="1017"/>
        <v>0</v>
      </c>
      <c r="EB724" s="69">
        <f t="shared" ca="1" si="1017"/>
        <v>0</v>
      </c>
      <c r="EC724" s="69">
        <f t="shared" ca="1" si="1017"/>
        <v>0</v>
      </c>
      <c r="ED724" s="69">
        <f t="shared" ca="1" si="1017"/>
        <v>0</v>
      </c>
      <c r="EE724" s="69">
        <f t="shared" ca="1" si="1017"/>
        <v>0</v>
      </c>
      <c r="EF724" s="69">
        <f t="shared" ca="1" si="1017"/>
        <v>0</v>
      </c>
      <c r="EG724" s="69">
        <f t="shared" ca="1" si="1017"/>
        <v>0</v>
      </c>
      <c r="EH724" s="69">
        <f t="shared" ca="1" si="1017"/>
        <v>0</v>
      </c>
      <c r="EI724" s="69">
        <f t="shared" ca="1" si="1017"/>
        <v>0</v>
      </c>
      <c r="EJ724" s="69">
        <f t="shared" ca="1" si="1017"/>
        <v>0</v>
      </c>
      <c r="EK724" s="69">
        <f t="shared" ca="1" si="1017"/>
        <v>0</v>
      </c>
    </row>
    <row r="725" spans="1:141" outlineLevel="2" x14ac:dyDescent="0.25">
      <c r="A725" s="90"/>
      <c r="B725" s="90"/>
      <c r="C725" s="90"/>
      <c r="D725" s="90"/>
      <c r="E725" t="str">
        <f>CONCATENATE("- ", $N$6,":")</f>
        <v>- Base:</v>
      </c>
      <c r="F725" s="100"/>
      <c r="I725" s="101"/>
      <c r="J725" s="100"/>
      <c r="M725" s="101"/>
      <c r="N725" s="100"/>
      <c r="Q725" s="101"/>
      <c r="R725" s="100"/>
      <c r="U725" s="101"/>
      <c r="V725" s="100"/>
      <c r="Y725" s="101"/>
      <c r="Z725" s="100"/>
      <c r="AC725" s="101"/>
      <c r="AD725" s="100"/>
      <c r="AG725" s="101"/>
      <c r="AH725" s="100"/>
      <c r="AK725" s="101"/>
      <c r="AL725" s="100"/>
      <c r="AO725" s="101"/>
      <c r="AP725" s="117">
        <v>0</v>
      </c>
      <c r="AQ725" s="118">
        <v>0</v>
      </c>
      <c r="AR725" s="118">
        <v>0</v>
      </c>
      <c r="AS725" s="119">
        <v>0</v>
      </c>
      <c r="AT725" s="117">
        <v>0</v>
      </c>
      <c r="AU725" s="118">
        <v>0</v>
      </c>
      <c r="AV725" s="118">
        <v>0</v>
      </c>
      <c r="AW725" s="119">
        <v>0</v>
      </c>
      <c r="AX725" s="117">
        <v>0</v>
      </c>
      <c r="AY725" s="118">
        <v>0</v>
      </c>
      <c r="AZ725" s="118">
        <v>0</v>
      </c>
      <c r="BA725" s="119">
        <v>0</v>
      </c>
      <c r="BB725" s="117">
        <v>0</v>
      </c>
      <c r="BC725" s="118">
        <v>0</v>
      </c>
      <c r="BD725" s="118">
        <v>0</v>
      </c>
      <c r="BE725" s="119">
        <v>0</v>
      </c>
      <c r="BF725" s="117">
        <v>0</v>
      </c>
      <c r="BG725" s="118">
        <v>0</v>
      </c>
      <c r="BH725" s="118">
        <v>0</v>
      </c>
      <c r="BI725" s="119">
        <v>0</v>
      </c>
      <c r="BJ725" s="117">
        <v>0</v>
      </c>
      <c r="BK725" s="118">
        <v>0</v>
      </c>
      <c r="BL725" s="118">
        <v>0</v>
      </c>
      <c r="BM725" s="119">
        <v>0</v>
      </c>
      <c r="BN725" s="117">
        <v>0</v>
      </c>
      <c r="BO725" s="118">
        <v>0</v>
      </c>
      <c r="BP725" s="118">
        <v>0</v>
      </c>
      <c r="BQ725" s="119">
        <v>0</v>
      </c>
      <c r="BR725" s="117">
        <v>0</v>
      </c>
      <c r="BS725" s="118">
        <v>0</v>
      </c>
      <c r="BT725" s="118">
        <v>0</v>
      </c>
      <c r="BU725" s="119">
        <v>0</v>
      </c>
      <c r="BV725" s="117">
        <v>0</v>
      </c>
      <c r="BW725" s="118">
        <v>0</v>
      </c>
      <c r="BX725" s="118">
        <v>0</v>
      </c>
      <c r="BY725" s="119">
        <v>0</v>
      </c>
      <c r="BZ725" s="117">
        <v>0</v>
      </c>
      <c r="CA725" s="118">
        <v>0</v>
      </c>
      <c r="CB725" s="118">
        <v>0</v>
      </c>
      <c r="CC725" s="119">
        <v>0</v>
      </c>
      <c r="CD725" s="117">
        <v>0</v>
      </c>
      <c r="CE725" s="118">
        <v>0</v>
      </c>
      <c r="CF725" s="118">
        <v>0</v>
      </c>
      <c r="CG725" s="119">
        <v>0</v>
      </c>
      <c r="CH725" s="117">
        <v>0</v>
      </c>
      <c r="CI725" s="118">
        <v>0</v>
      </c>
      <c r="CJ725" s="118">
        <v>0</v>
      </c>
      <c r="CK725" s="119">
        <v>0</v>
      </c>
      <c r="CL725" s="117">
        <v>0</v>
      </c>
      <c r="CM725" s="118">
        <v>0</v>
      </c>
      <c r="CN725" s="118">
        <v>0</v>
      </c>
      <c r="CO725" s="119">
        <v>0</v>
      </c>
      <c r="CP725" s="117">
        <v>0</v>
      </c>
      <c r="CQ725" s="118">
        <v>0</v>
      </c>
      <c r="CR725" s="118">
        <v>0</v>
      </c>
      <c r="CS725" s="119">
        <v>0</v>
      </c>
      <c r="CT725" s="117">
        <v>0</v>
      </c>
      <c r="CU725" s="118">
        <v>0</v>
      </c>
      <c r="CV725" s="118">
        <v>0</v>
      </c>
      <c r="CW725" s="119">
        <v>0</v>
      </c>
      <c r="CX725" s="117">
        <v>0</v>
      </c>
      <c r="CY725" s="118">
        <v>0</v>
      </c>
      <c r="CZ725" s="118">
        <v>0</v>
      </c>
      <c r="DA725" s="119">
        <v>0</v>
      </c>
      <c r="DB725" s="117">
        <v>0</v>
      </c>
      <c r="DC725" s="118">
        <v>0</v>
      </c>
      <c r="DD725" s="118">
        <v>0</v>
      </c>
      <c r="DE725" s="119">
        <v>0</v>
      </c>
      <c r="DF725" s="117">
        <v>0</v>
      </c>
      <c r="DG725" s="118">
        <v>0</v>
      </c>
      <c r="DH725" s="118">
        <v>0</v>
      </c>
      <c r="DI725" s="119">
        <v>0</v>
      </c>
      <c r="DT725" s="118">
        <v>0</v>
      </c>
      <c r="DU725" s="118">
        <v>0</v>
      </c>
      <c r="DV725" s="118">
        <v>0</v>
      </c>
      <c r="DW725" s="118">
        <v>0</v>
      </c>
      <c r="DX725" s="118">
        <v>0</v>
      </c>
      <c r="DY725" s="118">
        <v>0</v>
      </c>
      <c r="DZ725" s="118">
        <v>0</v>
      </c>
      <c r="EA725" s="118">
        <v>0</v>
      </c>
      <c r="EB725" s="118">
        <v>0</v>
      </c>
      <c r="EC725" s="118">
        <v>0</v>
      </c>
      <c r="ED725" s="118">
        <v>0</v>
      </c>
      <c r="EE725" s="118">
        <v>0</v>
      </c>
      <c r="EF725" s="118">
        <v>0</v>
      </c>
      <c r="EG725" s="118">
        <v>0</v>
      </c>
      <c r="EH725" s="118">
        <v>0</v>
      </c>
      <c r="EI725" s="118">
        <v>0</v>
      </c>
      <c r="EJ725" s="118">
        <v>0</v>
      </c>
      <c r="EK725" s="118">
        <v>0</v>
      </c>
    </row>
    <row r="726" spans="1:141" outlineLevel="2" x14ac:dyDescent="0.25">
      <c r="A726" s="90"/>
      <c r="B726" s="90"/>
      <c r="C726" s="90"/>
      <c r="D726" s="90"/>
      <c r="E726" t="str">
        <f>CONCATENATE("- ", $N$7,":")</f>
        <v>- Upside:</v>
      </c>
      <c r="F726" s="100"/>
      <c r="I726" s="101"/>
      <c r="J726" s="100"/>
      <c r="M726" s="101"/>
      <c r="N726" s="100"/>
      <c r="Q726" s="101"/>
      <c r="R726" s="100"/>
      <c r="U726" s="101"/>
      <c r="V726" s="100"/>
      <c r="Y726" s="101"/>
      <c r="Z726" s="100"/>
      <c r="AC726" s="101"/>
      <c r="AD726" s="100"/>
      <c r="AG726" s="101"/>
      <c r="AH726" s="100"/>
      <c r="AK726" s="101"/>
      <c r="AL726" s="100"/>
      <c r="AO726" s="101"/>
      <c r="AP726" s="117">
        <v>0</v>
      </c>
      <c r="AQ726" s="118">
        <v>0</v>
      </c>
      <c r="AR726" s="118">
        <v>0</v>
      </c>
      <c r="AS726" s="119">
        <v>0</v>
      </c>
      <c r="AT726" s="117">
        <v>0</v>
      </c>
      <c r="AU726" s="118">
        <v>0</v>
      </c>
      <c r="AV726" s="118">
        <v>0</v>
      </c>
      <c r="AW726" s="119">
        <v>0</v>
      </c>
      <c r="AX726" s="117">
        <v>0</v>
      </c>
      <c r="AY726" s="118">
        <v>0</v>
      </c>
      <c r="AZ726" s="118">
        <v>0</v>
      </c>
      <c r="BA726" s="119">
        <v>0</v>
      </c>
      <c r="BB726" s="117">
        <v>0</v>
      </c>
      <c r="BC726" s="118">
        <v>0</v>
      </c>
      <c r="BD726" s="118">
        <v>0</v>
      </c>
      <c r="BE726" s="119">
        <v>0</v>
      </c>
      <c r="BF726" s="117">
        <v>0</v>
      </c>
      <c r="BG726" s="118">
        <v>0</v>
      </c>
      <c r="BH726" s="118">
        <v>0</v>
      </c>
      <c r="BI726" s="119">
        <v>0</v>
      </c>
      <c r="BJ726" s="117">
        <v>0</v>
      </c>
      <c r="BK726" s="118">
        <v>0</v>
      </c>
      <c r="BL726" s="118">
        <v>0</v>
      </c>
      <c r="BM726" s="119">
        <v>0</v>
      </c>
      <c r="BN726" s="117">
        <v>0</v>
      </c>
      <c r="BO726" s="118">
        <v>0</v>
      </c>
      <c r="BP726" s="118">
        <v>0</v>
      </c>
      <c r="BQ726" s="119">
        <v>0</v>
      </c>
      <c r="BR726" s="117">
        <v>0</v>
      </c>
      <c r="BS726" s="118">
        <v>0</v>
      </c>
      <c r="BT726" s="118">
        <v>0</v>
      </c>
      <c r="BU726" s="119">
        <v>0</v>
      </c>
      <c r="BV726" s="117">
        <v>0</v>
      </c>
      <c r="BW726" s="118">
        <v>0</v>
      </c>
      <c r="BX726" s="118">
        <v>0</v>
      </c>
      <c r="BY726" s="119">
        <v>0</v>
      </c>
      <c r="BZ726" s="117">
        <v>0</v>
      </c>
      <c r="CA726" s="118">
        <v>0</v>
      </c>
      <c r="CB726" s="118">
        <v>0</v>
      </c>
      <c r="CC726" s="119">
        <v>0</v>
      </c>
      <c r="CD726" s="117">
        <v>0</v>
      </c>
      <c r="CE726" s="118">
        <v>0</v>
      </c>
      <c r="CF726" s="118">
        <v>0</v>
      </c>
      <c r="CG726" s="119">
        <v>0</v>
      </c>
      <c r="CH726" s="117">
        <v>0</v>
      </c>
      <c r="CI726" s="118">
        <v>0</v>
      </c>
      <c r="CJ726" s="118">
        <v>0</v>
      </c>
      <c r="CK726" s="119">
        <v>0</v>
      </c>
      <c r="CL726" s="117">
        <v>0</v>
      </c>
      <c r="CM726" s="118">
        <v>0</v>
      </c>
      <c r="CN726" s="118">
        <v>0</v>
      </c>
      <c r="CO726" s="119">
        <v>0</v>
      </c>
      <c r="CP726" s="117">
        <v>0</v>
      </c>
      <c r="CQ726" s="118">
        <v>0</v>
      </c>
      <c r="CR726" s="118">
        <v>0</v>
      </c>
      <c r="CS726" s="119">
        <v>0</v>
      </c>
      <c r="CT726" s="117">
        <v>0</v>
      </c>
      <c r="CU726" s="118">
        <v>0</v>
      </c>
      <c r="CV726" s="118">
        <v>0</v>
      </c>
      <c r="CW726" s="119">
        <v>0</v>
      </c>
      <c r="CX726" s="117">
        <v>0</v>
      </c>
      <c r="CY726" s="118">
        <v>0</v>
      </c>
      <c r="CZ726" s="118">
        <v>0</v>
      </c>
      <c r="DA726" s="119">
        <v>0</v>
      </c>
      <c r="DB726" s="117">
        <v>0</v>
      </c>
      <c r="DC726" s="118">
        <v>0</v>
      </c>
      <c r="DD726" s="118">
        <v>0</v>
      </c>
      <c r="DE726" s="119">
        <v>0</v>
      </c>
      <c r="DF726" s="117">
        <v>0</v>
      </c>
      <c r="DG726" s="118">
        <v>0</v>
      </c>
      <c r="DH726" s="118">
        <v>0</v>
      </c>
      <c r="DI726" s="119">
        <v>0</v>
      </c>
      <c r="DT726" s="118">
        <v>0</v>
      </c>
      <c r="DU726" s="118">
        <v>0</v>
      </c>
      <c r="DV726" s="118">
        <v>0</v>
      </c>
      <c r="DW726" s="118">
        <v>0</v>
      </c>
      <c r="DX726" s="118">
        <v>0</v>
      </c>
      <c r="DY726" s="118">
        <v>0</v>
      </c>
      <c r="DZ726" s="118">
        <v>0</v>
      </c>
      <c r="EA726" s="118">
        <v>0</v>
      </c>
      <c r="EB726" s="118">
        <v>0</v>
      </c>
      <c r="EC726" s="118">
        <v>0</v>
      </c>
      <c r="ED726" s="118">
        <v>0</v>
      </c>
      <c r="EE726" s="118">
        <v>0</v>
      </c>
      <c r="EF726" s="118">
        <v>0</v>
      </c>
      <c r="EG726" s="118">
        <v>0</v>
      </c>
      <c r="EH726" s="118">
        <v>0</v>
      </c>
      <c r="EI726" s="118">
        <v>0</v>
      </c>
      <c r="EJ726" s="118">
        <v>0</v>
      </c>
      <c r="EK726" s="118">
        <v>0</v>
      </c>
    </row>
    <row r="727" spans="1:141" outlineLevel="2" x14ac:dyDescent="0.25">
      <c r="A727" s="90"/>
      <c r="B727" s="90"/>
      <c r="C727" s="90"/>
      <c r="D727" s="90"/>
      <c r="E727" t="str">
        <f>CONCATENATE("- ", $N$8,":")</f>
        <v>- Downside:</v>
      </c>
      <c r="F727" s="100"/>
      <c r="I727" s="101"/>
      <c r="J727" s="100"/>
      <c r="M727" s="101"/>
      <c r="N727" s="100"/>
      <c r="Q727" s="101"/>
      <c r="R727" s="100"/>
      <c r="U727" s="101"/>
      <c r="V727" s="100"/>
      <c r="Y727" s="101"/>
      <c r="Z727" s="100"/>
      <c r="AC727" s="101"/>
      <c r="AD727" s="100"/>
      <c r="AG727" s="101"/>
      <c r="AH727" s="100"/>
      <c r="AK727" s="101"/>
      <c r="AL727" s="100"/>
      <c r="AO727" s="101"/>
      <c r="AP727" s="117">
        <v>0</v>
      </c>
      <c r="AQ727" s="118">
        <v>0</v>
      </c>
      <c r="AR727" s="118">
        <v>0</v>
      </c>
      <c r="AS727" s="119">
        <v>0</v>
      </c>
      <c r="AT727" s="117">
        <v>0</v>
      </c>
      <c r="AU727" s="118">
        <v>0</v>
      </c>
      <c r="AV727" s="118">
        <v>0</v>
      </c>
      <c r="AW727" s="119">
        <v>0</v>
      </c>
      <c r="AX727" s="117">
        <v>0</v>
      </c>
      <c r="AY727" s="118">
        <v>0</v>
      </c>
      <c r="AZ727" s="118">
        <v>0</v>
      </c>
      <c r="BA727" s="119">
        <v>0</v>
      </c>
      <c r="BB727" s="117">
        <v>0</v>
      </c>
      <c r="BC727" s="118">
        <v>0</v>
      </c>
      <c r="BD727" s="118">
        <v>0</v>
      </c>
      <c r="BE727" s="119">
        <v>0</v>
      </c>
      <c r="BF727" s="117">
        <v>0</v>
      </c>
      <c r="BG727" s="118">
        <v>0</v>
      </c>
      <c r="BH727" s="118">
        <v>0</v>
      </c>
      <c r="BI727" s="119">
        <v>0</v>
      </c>
      <c r="BJ727" s="117">
        <v>0</v>
      </c>
      <c r="BK727" s="118">
        <v>0</v>
      </c>
      <c r="BL727" s="118">
        <v>0</v>
      </c>
      <c r="BM727" s="119">
        <v>0</v>
      </c>
      <c r="BN727" s="117">
        <v>0</v>
      </c>
      <c r="BO727" s="118">
        <v>0</v>
      </c>
      <c r="BP727" s="118">
        <v>0</v>
      </c>
      <c r="BQ727" s="119">
        <v>0</v>
      </c>
      <c r="BR727" s="117">
        <v>0</v>
      </c>
      <c r="BS727" s="118">
        <v>0</v>
      </c>
      <c r="BT727" s="118">
        <v>0</v>
      </c>
      <c r="BU727" s="119">
        <v>0</v>
      </c>
      <c r="BV727" s="117">
        <v>0</v>
      </c>
      <c r="BW727" s="118">
        <v>0</v>
      </c>
      <c r="BX727" s="118">
        <v>0</v>
      </c>
      <c r="BY727" s="119">
        <v>0</v>
      </c>
      <c r="BZ727" s="117">
        <v>0</v>
      </c>
      <c r="CA727" s="118">
        <v>0</v>
      </c>
      <c r="CB727" s="118">
        <v>0</v>
      </c>
      <c r="CC727" s="119">
        <v>0</v>
      </c>
      <c r="CD727" s="117">
        <v>0</v>
      </c>
      <c r="CE727" s="118">
        <v>0</v>
      </c>
      <c r="CF727" s="118">
        <v>0</v>
      </c>
      <c r="CG727" s="119">
        <v>0</v>
      </c>
      <c r="CH727" s="117">
        <v>0</v>
      </c>
      <c r="CI727" s="118">
        <v>0</v>
      </c>
      <c r="CJ727" s="118">
        <v>0</v>
      </c>
      <c r="CK727" s="119">
        <v>0</v>
      </c>
      <c r="CL727" s="117">
        <v>0</v>
      </c>
      <c r="CM727" s="118">
        <v>0</v>
      </c>
      <c r="CN727" s="118">
        <v>0</v>
      </c>
      <c r="CO727" s="119">
        <v>0</v>
      </c>
      <c r="CP727" s="117">
        <v>0</v>
      </c>
      <c r="CQ727" s="118">
        <v>0</v>
      </c>
      <c r="CR727" s="118">
        <v>0</v>
      </c>
      <c r="CS727" s="119">
        <v>0</v>
      </c>
      <c r="CT727" s="117">
        <v>0</v>
      </c>
      <c r="CU727" s="118">
        <v>0</v>
      </c>
      <c r="CV727" s="118">
        <v>0</v>
      </c>
      <c r="CW727" s="119">
        <v>0</v>
      </c>
      <c r="CX727" s="117">
        <v>0</v>
      </c>
      <c r="CY727" s="118">
        <v>0</v>
      </c>
      <c r="CZ727" s="118">
        <v>0</v>
      </c>
      <c r="DA727" s="119">
        <v>0</v>
      </c>
      <c r="DB727" s="117">
        <v>0</v>
      </c>
      <c r="DC727" s="118">
        <v>0</v>
      </c>
      <c r="DD727" s="118">
        <v>0</v>
      </c>
      <c r="DE727" s="119">
        <v>0</v>
      </c>
      <c r="DF727" s="117">
        <v>0</v>
      </c>
      <c r="DG727" s="118">
        <v>0</v>
      </c>
      <c r="DH727" s="118">
        <v>0</v>
      </c>
      <c r="DI727" s="119">
        <v>0</v>
      </c>
      <c r="DT727" s="118">
        <v>0</v>
      </c>
      <c r="DU727" s="118">
        <v>0</v>
      </c>
      <c r="DV727" s="118">
        <v>0</v>
      </c>
      <c r="DW727" s="118">
        <v>0</v>
      </c>
      <c r="DX727" s="118">
        <v>0</v>
      </c>
      <c r="DY727" s="118">
        <v>0</v>
      </c>
      <c r="DZ727" s="118">
        <v>0</v>
      </c>
      <c r="EA727" s="118">
        <v>0</v>
      </c>
      <c r="EB727" s="118">
        <v>0</v>
      </c>
      <c r="EC727" s="118">
        <v>0</v>
      </c>
      <c r="ED727" s="118">
        <v>0</v>
      </c>
      <c r="EE727" s="118">
        <v>0</v>
      </c>
      <c r="EF727" s="118">
        <v>0</v>
      </c>
      <c r="EG727" s="118">
        <v>0</v>
      </c>
      <c r="EH727" s="118">
        <v>0</v>
      </c>
      <c r="EI727" s="118">
        <v>0</v>
      </c>
      <c r="EJ727" s="118">
        <v>0</v>
      </c>
      <c r="EK727" s="118">
        <v>0</v>
      </c>
    </row>
    <row r="728" spans="1:141" outlineLevel="2" x14ac:dyDescent="0.25">
      <c r="A728" s="90"/>
      <c r="B728" s="90"/>
      <c r="C728" s="90"/>
      <c r="D728" s="90"/>
      <c r="E728" t="str">
        <f>CONCATENATE("- ", $N$9,":")</f>
        <v>- Management:</v>
      </c>
      <c r="F728" s="100"/>
      <c r="I728" s="101"/>
      <c r="J728" s="100"/>
      <c r="M728" s="101"/>
      <c r="N728" s="100"/>
      <c r="Q728" s="101"/>
      <c r="R728" s="100"/>
      <c r="U728" s="101"/>
      <c r="V728" s="100"/>
      <c r="Y728" s="101"/>
      <c r="Z728" s="100"/>
      <c r="AC728" s="101"/>
      <c r="AD728" s="100"/>
      <c r="AG728" s="101"/>
      <c r="AH728" s="100"/>
      <c r="AK728" s="101"/>
      <c r="AL728" s="100"/>
      <c r="AO728" s="101"/>
      <c r="AP728" s="117">
        <v>0</v>
      </c>
      <c r="AQ728" s="118">
        <v>0</v>
      </c>
      <c r="AR728" s="118">
        <v>0</v>
      </c>
      <c r="AS728" s="119">
        <v>0</v>
      </c>
      <c r="AT728" s="117">
        <v>0</v>
      </c>
      <c r="AU728" s="118">
        <v>0</v>
      </c>
      <c r="AV728" s="118">
        <v>0</v>
      </c>
      <c r="AW728" s="119">
        <v>0</v>
      </c>
      <c r="AX728" s="117">
        <v>0</v>
      </c>
      <c r="AY728" s="118">
        <v>0</v>
      </c>
      <c r="AZ728" s="118">
        <v>0</v>
      </c>
      <c r="BA728" s="119">
        <v>0</v>
      </c>
      <c r="BB728" s="117">
        <v>0</v>
      </c>
      <c r="BC728" s="118">
        <v>0</v>
      </c>
      <c r="BD728" s="118">
        <v>0</v>
      </c>
      <c r="BE728" s="119">
        <v>0</v>
      </c>
      <c r="BF728" s="117">
        <v>0</v>
      </c>
      <c r="BG728" s="118">
        <v>0</v>
      </c>
      <c r="BH728" s="118">
        <v>0</v>
      </c>
      <c r="BI728" s="119">
        <v>0</v>
      </c>
      <c r="BJ728" s="117">
        <v>0</v>
      </c>
      <c r="BK728" s="118">
        <v>0</v>
      </c>
      <c r="BL728" s="118">
        <v>0</v>
      </c>
      <c r="BM728" s="119">
        <v>0</v>
      </c>
      <c r="BN728" s="117">
        <v>0</v>
      </c>
      <c r="BO728" s="118">
        <v>0</v>
      </c>
      <c r="BP728" s="118">
        <v>0</v>
      </c>
      <c r="BQ728" s="119">
        <v>0</v>
      </c>
      <c r="BR728" s="117">
        <v>0</v>
      </c>
      <c r="BS728" s="118">
        <v>0</v>
      </c>
      <c r="BT728" s="118">
        <v>0</v>
      </c>
      <c r="BU728" s="119">
        <v>0</v>
      </c>
      <c r="BV728" s="117">
        <v>0</v>
      </c>
      <c r="BW728" s="118">
        <v>0</v>
      </c>
      <c r="BX728" s="118">
        <v>0</v>
      </c>
      <c r="BY728" s="119">
        <v>0</v>
      </c>
      <c r="BZ728" s="117">
        <v>0</v>
      </c>
      <c r="CA728" s="118">
        <v>0</v>
      </c>
      <c r="CB728" s="118">
        <v>0</v>
      </c>
      <c r="CC728" s="119">
        <v>0</v>
      </c>
      <c r="CD728" s="117">
        <v>0</v>
      </c>
      <c r="CE728" s="118">
        <v>0</v>
      </c>
      <c r="CF728" s="118">
        <v>0</v>
      </c>
      <c r="CG728" s="119">
        <v>0</v>
      </c>
      <c r="CH728" s="117">
        <v>0</v>
      </c>
      <c r="CI728" s="118">
        <v>0</v>
      </c>
      <c r="CJ728" s="118">
        <v>0</v>
      </c>
      <c r="CK728" s="119">
        <v>0</v>
      </c>
      <c r="CL728" s="117">
        <v>0</v>
      </c>
      <c r="CM728" s="118">
        <v>0</v>
      </c>
      <c r="CN728" s="118">
        <v>0</v>
      </c>
      <c r="CO728" s="119">
        <v>0</v>
      </c>
      <c r="CP728" s="117">
        <v>0</v>
      </c>
      <c r="CQ728" s="118">
        <v>0</v>
      </c>
      <c r="CR728" s="118">
        <v>0</v>
      </c>
      <c r="CS728" s="119">
        <v>0</v>
      </c>
      <c r="CT728" s="117">
        <v>0</v>
      </c>
      <c r="CU728" s="118">
        <v>0</v>
      </c>
      <c r="CV728" s="118">
        <v>0</v>
      </c>
      <c r="CW728" s="119">
        <v>0</v>
      </c>
      <c r="CX728" s="117">
        <v>0</v>
      </c>
      <c r="CY728" s="118">
        <v>0</v>
      </c>
      <c r="CZ728" s="118">
        <v>0</v>
      </c>
      <c r="DA728" s="119">
        <v>0</v>
      </c>
      <c r="DB728" s="117">
        <v>0</v>
      </c>
      <c r="DC728" s="118">
        <v>0</v>
      </c>
      <c r="DD728" s="118">
        <v>0</v>
      </c>
      <c r="DE728" s="119">
        <v>0</v>
      </c>
      <c r="DF728" s="117">
        <v>0</v>
      </c>
      <c r="DG728" s="118">
        <v>0</v>
      </c>
      <c r="DH728" s="118">
        <v>0</v>
      </c>
      <c r="DI728" s="119">
        <v>0</v>
      </c>
      <c r="DT728" s="118">
        <v>0</v>
      </c>
      <c r="DU728" s="118">
        <v>0</v>
      </c>
      <c r="DV728" s="118">
        <v>0</v>
      </c>
      <c r="DW728" s="118">
        <v>0</v>
      </c>
      <c r="DX728" s="118">
        <v>0</v>
      </c>
      <c r="DY728" s="118">
        <v>0</v>
      </c>
      <c r="DZ728" s="118">
        <v>0</v>
      </c>
      <c r="EA728" s="118">
        <v>0</v>
      </c>
      <c r="EB728" s="118">
        <v>0</v>
      </c>
      <c r="EC728" s="118">
        <v>0</v>
      </c>
      <c r="ED728" s="118">
        <v>0</v>
      </c>
      <c r="EE728" s="118">
        <v>0</v>
      </c>
      <c r="EF728" s="118">
        <v>0</v>
      </c>
      <c r="EG728" s="118">
        <v>0</v>
      </c>
      <c r="EH728" s="118">
        <v>0</v>
      </c>
      <c r="EI728" s="118">
        <v>0</v>
      </c>
      <c r="EJ728" s="118">
        <v>0</v>
      </c>
      <c r="EK728" s="118">
        <v>0</v>
      </c>
    </row>
    <row r="729" spans="1:141" outlineLevel="2" x14ac:dyDescent="0.25">
      <c r="A729" s="90"/>
      <c r="B729" s="90"/>
      <c r="C729" s="90"/>
      <c r="D729" s="90"/>
      <c r="E729" t="str">
        <f>CONCATENATE("- ", $N$10,":")</f>
        <v>- Default:</v>
      </c>
      <c r="F729" s="100"/>
      <c r="I729" s="101"/>
      <c r="J729" s="100"/>
      <c r="M729" s="101"/>
      <c r="N729" s="100"/>
      <c r="Q729" s="101"/>
      <c r="R729" s="100"/>
      <c r="U729" s="101"/>
      <c r="V729" s="100"/>
      <c r="Y729" s="101"/>
      <c r="Z729" s="100"/>
      <c r="AC729" s="101"/>
      <c r="AD729" s="100"/>
      <c r="AG729" s="101"/>
      <c r="AH729" s="100"/>
      <c r="AK729" s="101"/>
      <c r="AL729" s="100"/>
      <c r="AO729" s="101"/>
      <c r="AP729" s="117">
        <v>0</v>
      </c>
      <c r="AQ729" s="118">
        <v>0</v>
      </c>
      <c r="AR729" s="118">
        <v>0</v>
      </c>
      <c r="AS729" s="119">
        <v>0</v>
      </c>
      <c r="AT729" s="117">
        <v>0</v>
      </c>
      <c r="AU729" s="118">
        <v>0</v>
      </c>
      <c r="AV729" s="118">
        <v>0</v>
      </c>
      <c r="AW729" s="119">
        <v>0</v>
      </c>
      <c r="AX729" s="117">
        <v>0</v>
      </c>
      <c r="AY729" s="118">
        <v>0</v>
      </c>
      <c r="AZ729" s="118">
        <v>0</v>
      </c>
      <c r="BA729" s="119">
        <v>0</v>
      </c>
      <c r="BB729" s="117">
        <v>0</v>
      </c>
      <c r="BC729" s="118">
        <v>0</v>
      </c>
      <c r="BD729" s="118">
        <v>0</v>
      </c>
      <c r="BE729" s="119">
        <v>0</v>
      </c>
      <c r="BF729" s="117">
        <v>0</v>
      </c>
      <c r="BG729" s="118">
        <v>0</v>
      </c>
      <c r="BH729" s="118">
        <v>0</v>
      </c>
      <c r="BI729" s="119">
        <v>0</v>
      </c>
      <c r="BJ729" s="117">
        <v>0</v>
      </c>
      <c r="BK729" s="118">
        <v>0</v>
      </c>
      <c r="BL729" s="118">
        <v>0</v>
      </c>
      <c r="BM729" s="119">
        <v>0</v>
      </c>
      <c r="BN729" s="117">
        <v>0</v>
      </c>
      <c r="BO729" s="118">
        <v>0</v>
      </c>
      <c r="BP729" s="118">
        <v>0</v>
      </c>
      <c r="BQ729" s="119">
        <v>0</v>
      </c>
      <c r="BR729" s="117">
        <v>0</v>
      </c>
      <c r="BS729" s="118">
        <v>0</v>
      </c>
      <c r="BT729" s="118">
        <v>0</v>
      </c>
      <c r="BU729" s="119">
        <v>0</v>
      </c>
      <c r="BV729" s="117">
        <v>0</v>
      </c>
      <c r="BW729" s="118">
        <v>0</v>
      </c>
      <c r="BX729" s="118">
        <v>0</v>
      </c>
      <c r="BY729" s="119">
        <v>0</v>
      </c>
      <c r="BZ729" s="117">
        <v>0</v>
      </c>
      <c r="CA729" s="118">
        <v>0</v>
      </c>
      <c r="CB729" s="118">
        <v>0</v>
      </c>
      <c r="CC729" s="119">
        <v>0</v>
      </c>
      <c r="CD729" s="117">
        <v>0</v>
      </c>
      <c r="CE729" s="118">
        <v>0</v>
      </c>
      <c r="CF729" s="118">
        <v>0</v>
      </c>
      <c r="CG729" s="119">
        <v>0</v>
      </c>
      <c r="CH729" s="117">
        <v>0</v>
      </c>
      <c r="CI729" s="118">
        <v>0</v>
      </c>
      <c r="CJ729" s="118">
        <v>0</v>
      </c>
      <c r="CK729" s="119">
        <v>0</v>
      </c>
      <c r="CL729" s="117">
        <v>0</v>
      </c>
      <c r="CM729" s="118">
        <v>0</v>
      </c>
      <c r="CN729" s="118">
        <v>0</v>
      </c>
      <c r="CO729" s="119">
        <v>0</v>
      </c>
      <c r="CP729" s="117">
        <v>0</v>
      </c>
      <c r="CQ729" s="118">
        <v>0</v>
      </c>
      <c r="CR729" s="118">
        <v>0</v>
      </c>
      <c r="CS729" s="119">
        <v>0</v>
      </c>
      <c r="CT729" s="117">
        <v>0</v>
      </c>
      <c r="CU729" s="118">
        <v>0</v>
      </c>
      <c r="CV729" s="118">
        <v>0</v>
      </c>
      <c r="CW729" s="119">
        <v>0</v>
      </c>
      <c r="CX729" s="117">
        <v>0</v>
      </c>
      <c r="CY729" s="118">
        <v>0</v>
      </c>
      <c r="CZ729" s="118">
        <v>0</v>
      </c>
      <c r="DA729" s="119">
        <v>0</v>
      </c>
      <c r="DB729" s="117">
        <v>0</v>
      </c>
      <c r="DC729" s="118">
        <v>0</v>
      </c>
      <c r="DD729" s="118">
        <v>0</v>
      </c>
      <c r="DE729" s="119">
        <v>0</v>
      </c>
      <c r="DF729" s="117">
        <v>0</v>
      </c>
      <c r="DG729" s="118">
        <v>0</v>
      </c>
      <c r="DH729" s="118">
        <v>0</v>
      </c>
      <c r="DI729" s="119">
        <v>0</v>
      </c>
      <c r="DT729" s="118"/>
      <c r="DU729" s="118" cm="1">
        <f t="array" aca="1" ref="DU729" ca="1">IF(DU$4="A",DU713,LOOKUP(2,1/($F$4:$DI$4="A"),$F717:$DI717))</f>
        <v>0</v>
      </c>
      <c r="DV729" s="118">
        <f t="shared" ref="DV729:EK729" ca="1" si="1018">DU729</f>
        <v>0</v>
      </c>
      <c r="DW729" s="118">
        <f t="shared" ca="1" si="1018"/>
        <v>0</v>
      </c>
      <c r="DX729" s="118">
        <f t="shared" ca="1" si="1018"/>
        <v>0</v>
      </c>
      <c r="DY729" s="118">
        <f t="shared" ca="1" si="1018"/>
        <v>0</v>
      </c>
      <c r="DZ729" s="118">
        <f t="shared" ca="1" si="1018"/>
        <v>0</v>
      </c>
      <c r="EA729" s="118">
        <f t="shared" ca="1" si="1018"/>
        <v>0</v>
      </c>
      <c r="EB729" s="118">
        <f t="shared" ca="1" si="1018"/>
        <v>0</v>
      </c>
      <c r="EC729" s="118">
        <f t="shared" ca="1" si="1018"/>
        <v>0</v>
      </c>
      <c r="ED729" s="118">
        <f t="shared" ca="1" si="1018"/>
        <v>0</v>
      </c>
      <c r="EE729" s="118">
        <f t="shared" ca="1" si="1018"/>
        <v>0</v>
      </c>
      <c r="EF729" s="118">
        <f t="shared" ca="1" si="1018"/>
        <v>0</v>
      </c>
      <c r="EG729" s="118">
        <f t="shared" ca="1" si="1018"/>
        <v>0</v>
      </c>
      <c r="EH729" s="118">
        <f t="shared" ca="1" si="1018"/>
        <v>0</v>
      </c>
      <c r="EI729" s="118">
        <f t="shared" ca="1" si="1018"/>
        <v>0</v>
      </c>
      <c r="EJ729" s="118">
        <f t="shared" ca="1" si="1018"/>
        <v>0</v>
      </c>
      <c r="EK729" s="118">
        <f t="shared" ca="1" si="1018"/>
        <v>0</v>
      </c>
    </row>
    <row r="730" spans="1:141" outlineLevel="2" x14ac:dyDescent="0.25">
      <c r="A730" s="129"/>
      <c r="B730" s="129"/>
      <c r="C730" s="129"/>
      <c r="D730" s="129"/>
      <c r="E730" s="122"/>
      <c r="F730" s="130"/>
      <c r="G730" s="122"/>
      <c r="H730" s="122"/>
      <c r="I730" s="122"/>
      <c r="J730" s="130"/>
      <c r="K730" s="122"/>
      <c r="L730" s="122"/>
      <c r="M730" s="122"/>
      <c r="N730" s="130"/>
      <c r="O730" s="122"/>
      <c r="P730" s="122"/>
      <c r="Q730" s="122"/>
      <c r="R730" s="130"/>
      <c r="S730" s="122"/>
      <c r="T730" s="122"/>
      <c r="U730" s="122"/>
      <c r="V730" s="130"/>
      <c r="W730" s="122"/>
      <c r="X730" s="122"/>
      <c r="Y730" s="122"/>
      <c r="Z730" s="130"/>
      <c r="AA730" s="122"/>
      <c r="AB730" s="122"/>
      <c r="AC730" s="122"/>
      <c r="AD730" s="130"/>
      <c r="AE730" s="122"/>
      <c r="AF730" s="122"/>
      <c r="AG730" s="122"/>
      <c r="AH730" s="130"/>
      <c r="AI730" s="122"/>
      <c r="AJ730" s="122"/>
      <c r="AK730" s="122"/>
      <c r="AL730" s="130"/>
      <c r="AM730" s="122"/>
      <c r="AN730" s="122"/>
      <c r="AO730" s="122"/>
      <c r="AP730" s="130"/>
      <c r="AQ730" s="122"/>
      <c r="AR730" s="122"/>
      <c r="AS730" s="122"/>
      <c r="AT730" s="130"/>
      <c r="AU730" s="122"/>
      <c r="AV730" s="122"/>
      <c r="AW730" s="122"/>
      <c r="AX730" s="130"/>
      <c r="AY730" s="122"/>
      <c r="AZ730" s="122"/>
      <c r="BA730" s="122"/>
      <c r="BB730" s="130"/>
      <c r="BC730" s="122"/>
      <c r="BD730" s="122"/>
      <c r="BE730" s="122"/>
      <c r="BF730" s="130"/>
      <c r="BG730" s="122"/>
      <c r="BH730" s="122"/>
      <c r="BI730" s="122"/>
      <c r="BJ730" s="130"/>
      <c r="BK730" s="122"/>
      <c r="BL730" s="122"/>
      <c r="BM730" s="122"/>
      <c r="BN730" s="130"/>
      <c r="BO730" s="122"/>
      <c r="BP730" s="122"/>
      <c r="BQ730" s="122"/>
      <c r="BR730" s="130"/>
      <c r="BS730" s="122"/>
      <c r="BT730" s="122"/>
      <c r="BU730" s="122"/>
      <c r="BV730" s="130"/>
      <c r="BW730" s="122"/>
      <c r="BX730" s="122"/>
      <c r="BY730" s="122"/>
      <c r="BZ730" s="130"/>
      <c r="CA730" s="122"/>
      <c r="CB730" s="122"/>
      <c r="CC730" s="122"/>
      <c r="CD730" s="130"/>
      <c r="CE730" s="122"/>
      <c r="CF730" s="122"/>
      <c r="CG730" s="122"/>
      <c r="CH730" s="130"/>
      <c r="CI730" s="122"/>
      <c r="CJ730" s="122"/>
      <c r="CK730" s="122"/>
      <c r="CL730" s="130"/>
      <c r="CM730" s="122"/>
      <c r="CN730" s="122"/>
      <c r="CO730" s="122"/>
      <c r="CP730" s="130"/>
      <c r="CQ730" s="122"/>
      <c r="CR730" s="122"/>
      <c r="CS730" s="122"/>
      <c r="CT730" s="130"/>
      <c r="CU730" s="122"/>
      <c r="CV730" s="122"/>
      <c r="CW730" s="122"/>
      <c r="CX730" s="130"/>
      <c r="CY730" s="122"/>
      <c r="CZ730" s="122"/>
      <c r="DA730" s="122"/>
      <c r="DB730" s="130"/>
      <c r="DC730" s="122"/>
      <c r="DD730" s="122"/>
      <c r="DE730" s="122"/>
      <c r="DF730" s="130"/>
      <c r="DG730" s="122"/>
      <c r="DH730" s="122"/>
      <c r="DI730" s="131"/>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K730" s="122"/>
    </row>
    <row r="731" spans="1:141" outlineLevel="2" x14ac:dyDescent="0.25">
      <c r="A731" s="90"/>
      <c r="B731" s="90"/>
      <c r="C731" s="90"/>
      <c r="D731" s="90"/>
      <c r="F731" s="100"/>
      <c r="I731" s="101"/>
      <c r="J731" s="100"/>
      <c r="M731" s="101"/>
      <c r="N731" s="100"/>
      <c r="Q731" s="101"/>
      <c r="R731" s="100"/>
      <c r="U731" s="101"/>
      <c r="V731" s="100"/>
      <c r="Y731" s="101"/>
      <c r="Z731" s="100"/>
      <c r="AC731" s="101"/>
      <c r="AD731" s="100"/>
      <c r="AG731" s="101"/>
      <c r="AH731" s="100"/>
      <c r="AK731" s="101"/>
      <c r="AL731" s="100"/>
      <c r="AO731" s="101"/>
      <c r="AP731" s="100"/>
      <c r="AS731" s="101"/>
      <c r="AT731" s="100"/>
      <c r="AW731" s="101"/>
      <c r="AX731" s="100"/>
      <c r="BA731" s="101"/>
      <c r="BB731" s="100"/>
      <c r="BE731" s="101"/>
      <c r="BF731" s="100"/>
      <c r="BI731" s="101"/>
      <c r="BJ731" s="100"/>
      <c r="BM731" s="101"/>
      <c r="BN731" s="100"/>
      <c r="BQ731" s="101"/>
      <c r="BR731" s="100"/>
      <c r="BU731" s="101"/>
      <c r="BV731" s="100"/>
      <c r="BY731" s="101"/>
      <c r="BZ731" s="100"/>
      <c r="CC731" s="101"/>
      <c r="CD731" s="100"/>
      <c r="CG731" s="101"/>
      <c r="CH731" s="100"/>
      <c r="CK731" s="101"/>
      <c r="CL731" s="100"/>
      <c r="CO731" s="101"/>
      <c r="CP731" s="100"/>
      <c r="CS731" s="101"/>
      <c r="CT731" s="100"/>
      <c r="CW731" s="101"/>
      <c r="CX731" s="100"/>
      <c r="DA731" s="101"/>
      <c r="DB731" s="100"/>
      <c r="DE731" s="101"/>
      <c r="DF731" s="100"/>
      <c r="DI731" s="101"/>
    </row>
    <row r="732" spans="1:141" outlineLevel="2" x14ac:dyDescent="0.25">
      <c r="A732" s="90"/>
      <c r="B732" s="90"/>
      <c r="C732" s="111"/>
      <c r="D732" s="90"/>
      <c r="E732" s="132" t="s">
        <v>357</v>
      </c>
      <c r="F732" s="105">
        <f t="shared" ref="F732:AK732" ca="1" si="1019">IF(ISNUMBER(F737),F737+IF($I$7=1,F735,0),IF(ISNUMBER(F739),F739+IF($I$7=1,F735,0),""))</f>
        <v>16.683</v>
      </c>
      <c r="G732" s="106">
        <f t="shared" ca="1" si="1019"/>
        <v>15.841999999999999</v>
      </c>
      <c r="H732" s="106">
        <f t="shared" ca="1" si="1019"/>
        <v>14.976999999999999</v>
      </c>
      <c r="I732" s="107">
        <f t="shared" ca="1" si="1019"/>
        <v>14.085999999999999</v>
      </c>
      <c r="J732" s="105">
        <f t="shared" ca="1" si="1019"/>
        <v>13</v>
      </c>
      <c r="K732" s="106">
        <f t="shared" ca="1" si="1019"/>
        <v>12</v>
      </c>
      <c r="L732" s="106">
        <f t="shared" ca="1" si="1019"/>
        <v>11</v>
      </c>
      <c r="M732" s="107">
        <f t="shared" ca="1" si="1019"/>
        <v>10</v>
      </c>
      <c r="N732" s="105">
        <f t="shared" ca="1" si="1019"/>
        <v>9</v>
      </c>
      <c r="O732" s="106">
        <f t="shared" ca="1" si="1019"/>
        <v>8</v>
      </c>
      <c r="P732" s="106">
        <f t="shared" ca="1" si="1019"/>
        <v>7</v>
      </c>
      <c r="Q732" s="107">
        <f t="shared" ca="1" si="1019"/>
        <v>6</v>
      </c>
      <c r="R732" s="105">
        <f t="shared" ca="1" si="1019"/>
        <v>4</v>
      </c>
      <c r="S732" s="106">
        <f t="shared" ca="1" si="1019"/>
        <v>3</v>
      </c>
      <c r="T732" s="106">
        <f t="shared" ca="1" si="1019"/>
        <v>1</v>
      </c>
      <c r="U732" s="107">
        <f t="shared" ca="1" si="1019"/>
        <v>0</v>
      </c>
      <c r="V732" s="105">
        <f t="shared" ca="1" si="1019"/>
        <v>0</v>
      </c>
      <c r="W732" s="106">
        <f t="shared" ca="1" si="1019"/>
        <v>0</v>
      </c>
      <c r="X732" s="106">
        <f t="shared" ca="1" si="1019"/>
        <v>0</v>
      </c>
      <c r="Y732" s="107">
        <f t="shared" ca="1" si="1019"/>
        <v>0</v>
      </c>
      <c r="Z732" s="105">
        <f t="shared" ca="1" si="1019"/>
        <v>566</v>
      </c>
      <c r="AA732" s="106">
        <f t="shared" ca="1" si="1019"/>
        <v>567</v>
      </c>
      <c r="AB732" s="106">
        <f t="shared" ca="1" si="1019"/>
        <v>558</v>
      </c>
      <c r="AC732" s="107">
        <f t="shared" ca="1" si="1019"/>
        <v>652</v>
      </c>
      <c r="AD732" s="105">
        <f t="shared" ca="1" si="1019"/>
        <v>619</v>
      </c>
      <c r="AE732" s="106">
        <f t="shared" ca="1" si="1019"/>
        <v>735</v>
      </c>
      <c r="AF732" s="106">
        <f t="shared" ca="1" si="1019"/>
        <v>720</v>
      </c>
      <c r="AG732" s="107">
        <f t="shared" ca="1" si="1019"/>
        <v>755</v>
      </c>
      <c r="AH732" s="105">
        <f t="shared" ca="1" si="1019"/>
        <v>775</v>
      </c>
      <c r="AI732" s="106">
        <f t="shared" ca="1" si="1019"/>
        <v>848</v>
      </c>
      <c r="AJ732" s="106">
        <f t="shared" ca="1" si="1019"/>
        <v>883</v>
      </c>
      <c r="AK732" s="107">
        <f t="shared" ca="1" si="1019"/>
        <v>885</v>
      </c>
      <c r="AL732" s="105">
        <f t="shared" ref="AL732:BQ732" ca="1" si="1020">IF(ISNUMBER(AL737),AL737+IF($I$7=1,AL735,0),IF(ISNUMBER(AL739),AL739+IF($I$7=1,AL735,0),""))</f>
        <v>752</v>
      </c>
      <c r="AM732" s="106">
        <f t="shared" ca="1" si="1020"/>
        <v>743</v>
      </c>
      <c r="AN732" s="106">
        <f t="shared" ca="1" si="1020"/>
        <v>798</v>
      </c>
      <c r="AO732" s="107">
        <f t="shared" ca="1" si="1020"/>
        <v>1078</v>
      </c>
      <c r="AP732" s="105">
        <f t="shared" ca="1" si="1020"/>
        <v>1126</v>
      </c>
      <c r="AQ732" s="106">
        <f t="shared" ca="1" si="1020"/>
        <v>1249</v>
      </c>
      <c r="AR732" s="106">
        <f t="shared" ca="1" si="1020"/>
        <v>1321</v>
      </c>
      <c r="AS732" s="107">
        <f t="shared" ca="1" si="1020"/>
        <v>1347</v>
      </c>
      <c r="AT732" s="105">
        <f t="shared" ca="1" si="1020"/>
        <v>1527</v>
      </c>
      <c r="AU732" s="106">
        <f t="shared" ca="1" si="1020"/>
        <v>1554</v>
      </c>
      <c r="AV732" s="106">
        <f t="shared" ca="1" si="1020"/>
        <v>1490</v>
      </c>
      <c r="AW732" s="107">
        <f t="shared" ca="1" si="1020"/>
        <v>2858.6630325315145</v>
      </c>
      <c r="AX732" s="105">
        <f t="shared" ca="1" si="1020"/>
        <v>4379.8276055301521</v>
      </c>
      <c r="AY732" s="106">
        <f t="shared" ca="1" si="1020"/>
        <v>4379.8276055301521</v>
      </c>
      <c r="AZ732" s="106">
        <f t="shared" ca="1" si="1020"/>
        <v>4379.8276055301521</v>
      </c>
      <c r="BA732" s="107">
        <f t="shared" ca="1" si="1020"/>
        <v>4379.8276055301521</v>
      </c>
      <c r="BB732" s="105">
        <f t="shared" ca="1" si="1020"/>
        <v>5311.4093267050976</v>
      </c>
      <c r="BC732" s="106">
        <f t="shared" ca="1" si="1020"/>
        <v>5311.4093267050976</v>
      </c>
      <c r="BD732" s="106">
        <f t="shared" ca="1" si="1020"/>
        <v>5311.4093267050976</v>
      </c>
      <c r="BE732" s="107">
        <f t="shared" ca="1" si="1020"/>
        <v>5311.4093267050976</v>
      </c>
      <c r="BF732" s="105">
        <f t="shared" ca="1" si="1020"/>
        <v>6096.0101294534143</v>
      </c>
      <c r="BG732" s="106">
        <f t="shared" ca="1" si="1020"/>
        <v>6096.0101294534143</v>
      </c>
      <c r="BH732" s="106">
        <f t="shared" ca="1" si="1020"/>
        <v>6096.0101294534143</v>
      </c>
      <c r="BI732" s="107">
        <f t="shared" ca="1" si="1020"/>
        <v>6096.0101294534143</v>
      </c>
      <c r="BJ732" s="105">
        <f t="shared" ca="1" si="1020"/>
        <v>6766.5712436932918</v>
      </c>
      <c r="BK732" s="106">
        <f t="shared" ca="1" si="1020"/>
        <v>6766.5712436932918</v>
      </c>
      <c r="BL732" s="106">
        <f t="shared" ca="1" si="1020"/>
        <v>6766.5712436932918</v>
      </c>
      <c r="BM732" s="107">
        <f t="shared" ca="1" si="1020"/>
        <v>6766.5712436932918</v>
      </c>
      <c r="BN732" s="105">
        <f t="shared" ca="1" si="1020"/>
        <v>7307.8969431887544</v>
      </c>
      <c r="BO732" s="106">
        <f t="shared" ca="1" si="1020"/>
        <v>7307.8969431887544</v>
      </c>
      <c r="BP732" s="106">
        <f t="shared" ca="1" si="1020"/>
        <v>7307.8969431887544</v>
      </c>
      <c r="BQ732" s="107">
        <f t="shared" ca="1" si="1020"/>
        <v>7307.8969431887544</v>
      </c>
      <c r="BR732" s="105">
        <f t="shared" ref="BR732:CW732" ca="1" si="1021">IF(ISNUMBER(BR737),BR737+IF($I$7=1,BR735,0),IF(ISNUMBER(BR739),BR739+IF($I$7=1,BR735,0),""))</f>
        <v>7673.291790348193</v>
      </c>
      <c r="BS732" s="106">
        <f t="shared" ca="1" si="1021"/>
        <v>7673.291790348193</v>
      </c>
      <c r="BT732" s="106">
        <f t="shared" ca="1" si="1021"/>
        <v>7673.291790348193</v>
      </c>
      <c r="BU732" s="107">
        <f t="shared" ca="1" si="1021"/>
        <v>7673.291790348193</v>
      </c>
      <c r="BV732" s="105">
        <f t="shared" ca="1" si="1021"/>
        <v>8056.9563798656027</v>
      </c>
      <c r="BW732" s="106">
        <f t="shared" ca="1" si="1021"/>
        <v>8056.9563798656027</v>
      </c>
      <c r="BX732" s="106">
        <f t="shared" ca="1" si="1021"/>
        <v>8056.9563798656027</v>
      </c>
      <c r="BY732" s="107">
        <f t="shared" ca="1" si="1021"/>
        <v>8056.9563798656027</v>
      </c>
      <c r="BZ732" s="105">
        <f t="shared" ca="1" si="1021"/>
        <v>8459.804198858883</v>
      </c>
      <c r="CA732" s="106">
        <f t="shared" ca="1" si="1021"/>
        <v>8459.804198858883</v>
      </c>
      <c r="CB732" s="106">
        <f t="shared" ca="1" si="1021"/>
        <v>8459.804198858883</v>
      </c>
      <c r="CC732" s="107">
        <f t="shared" ca="1" si="1021"/>
        <v>8459.804198858883</v>
      </c>
      <c r="CD732" s="105">
        <f t="shared" ca="1" si="1021"/>
        <v>8882.7944088018266</v>
      </c>
      <c r="CE732" s="106">
        <f t="shared" ca="1" si="1021"/>
        <v>8882.7944088018266</v>
      </c>
      <c r="CF732" s="106">
        <f t="shared" ca="1" si="1021"/>
        <v>8882.7944088018266</v>
      </c>
      <c r="CG732" s="107">
        <f t="shared" ca="1" si="1021"/>
        <v>8882.7944088018266</v>
      </c>
      <c r="CH732" s="105">
        <f t="shared" ca="1" si="1021"/>
        <v>9326.9341292419194</v>
      </c>
      <c r="CI732" s="106">
        <f t="shared" ca="1" si="1021"/>
        <v>9326.9341292419194</v>
      </c>
      <c r="CJ732" s="106">
        <f t="shared" ca="1" si="1021"/>
        <v>9326.9341292419194</v>
      </c>
      <c r="CK732" s="107">
        <f t="shared" ca="1" si="1021"/>
        <v>9326.9341292419194</v>
      </c>
      <c r="CL732" s="105">
        <f t="shared" ca="1" si="1021"/>
        <v>9793.2808357040158</v>
      </c>
      <c r="CM732" s="106">
        <f t="shared" ca="1" si="1021"/>
        <v>9793.2808357040158</v>
      </c>
      <c r="CN732" s="106">
        <f t="shared" ca="1" si="1021"/>
        <v>9793.2808357040158</v>
      </c>
      <c r="CO732" s="107">
        <f t="shared" ca="1" si="1021"/>
        <v>9793.2808357040158</v>
      </c>
      <c r="CP732" s="105">
        <f t="shared" ca="1" si="1021"/>
        <v>10282.944877489217</v>
      </c>
      <c r="CQ732" s="106">
        <f t="shared" ca="1" si="1021"/>
        <v>10282.944877489217</v>
      </c>
      <c r="CR732" s="106">
        <f t="shared" ca="1" si="1021"/>
        <v>10282.944877489217</v>
      </c>
      <c r="CS732" s="107">
        <f t="shared" ca="1" si="1021"/>
        <v>10282.944877489217</v>
      </c>
      <c r="CT732" s="105">
        <f t="shared" ca="1" si="1021"/>
        <v>10797.092121363678</v>
      </c>
      <c r="CU732" s="106">
        <f t="shared" ca="1" si="1021"/>
        <v>10797.092121363678</v>
      </c>
      <c r="CV732" s="106">
        <f t="shared" ca="1" si="1021"/>
        <v>10797.092121363678</v>
      </c>
      <c r="CW732" s="107">
        <f t="shared" ca="1" si="1021"/>
        <v>10797.092121363678</v>
      </c>
      <c r="CX732" s="105">
        <f t="shared" ref="CX732:DI732" ca="1" si="1022">IF(ISNUMBER(CX737),CX737+IF($I$7=1,CX735,0),IF(ISNUMBER(CX739),CX739+IF($I$7=1,CX735,0),""))</f>
        <v>11336.946727431861</v>
      </c>
      <c r="CY732" s="106">
        <f t="shared" ca="1" si="1022"/>
        <v>11336.946727431861</v>
      </c>
      <c r="CZ732" s="106">
        <f t="shared" ca="1" si="1022"/>
        <v>11336.946727431861</v>
      </c>
      <c r="DA732" s="107">
        <f t="shared" ca="1" si="1022"/>
        <v>11336.946727431861</v>
      </c>
      <c r="DB732" s="105">
        <f t="shared" ca="1" si="1022"/>
        <v>11903.794063803456</v>
      </c>
      <c r="DC732" s="106">
        <f t="shared" ca="1" si="1022"/>
        <v>11903.794063803456</v>
      </c>
      <c r="DD732" s="106">
        <f t="shared" ca="1" si="1022"/>
        <v>11903.794063803456</v>
      </c>
      <c r="DE732" s="107">
        <f t="shared" ca="1" si="1022"/>
        <v>11903.794063803456</v>
      </c>
      <c r="DF732" s="105">
        <f t="shared" ca="1" si="1022"/>
        <v>12498.98376699363</v>
      </c>
      <c r="DG732" s="106">
        <f t="shared" ca="1" si="1022"/>
        <v>12498.98376699363</v>
      </c>
      <c r="DH732" s="106">
        <f t="shared" ca="1" si="1022"/>
        <v>12498.98376699363</v>
      </c>
      <c r="DI732" s="107">
        <f t="shared" ca="1" si="1022"/>
        <v>12498.98376699363</v>
      </c>
      <c r="DK732" s="106">
        <f t="shared" ref="DK732:EK732" ca="1" si="1023">SUM(OFFSET($E732,,MATCH(DK$3,$F$5:$DI$5,0)+3,,1))</f>
        <v>14.085999999999999</v>
      </c>
      <c r="DL732" s="106">
        <f t="shared" ca="1" si="1023"/>
        <v>10</v>
      </c>
      <c r="DM732" s="106">
        <f t="shared" ca="1" si="1023"/>
        <v>6</v>
      </c>
      <c r="DN732" s="106">
        <f t="shared" ca="1" si="1023"/>
        <v>0</v>
      </c>
      <c r="DO732" s="106">
        <f t="shared" ca="1" si="1023"/>
        <v>0</v>
      </c>
      <c r="DP732" s="106">
        <f t="shared" ca="1" si="1023"/>
        <v>652</v>
      </c>
      <c r="DQ732" s="106">
        <f t="shared" ca="1" si="1023"/>
        <v>755</v>
      </c>
      <c r="DR732" s="106">
        <f t="shared" ca="1" si="1023"/>
        <v>885</v>
      </c>
      <c r="DS732" s="106">
        <f t="shared" ca="1" si="1023"/>
        <v>1078</v>
      </c>
      <c r="DT732" s="106">
        <f t="shared" ca="1" si="1023"/>
        <v>1347</v>
      </c>
      <c r="DU732" s="106">
        <f t="shared" ca="1" si="1023"/>
        <v>2858.6630325315145</v>
      </c>
      <c r="DV732" s="106">
        <f t="shared" ca="1" si="1023"/>
        <v>4379.8276055301521</v>
      </c>
      <c r="DW732" s="106">
        <f t="shared" ca="1" si="1023"/>
        <v>5311.4093267050976</v>
      </c>
      <c r="DX732" s="106">
        <f t="shared" ca="1" si="1023"/>
        <v>6096.0101294534143</v>
      </c>
      <c r="DY732" s="106">
        <f t="shared" ca="1" si="1023"/>
        <v>6766.5712436932918</v>
      </c>
      <c r="DZ732" s="106">
        <f t="shared" ca="1" si="1023"/>
        <v>7307.8969431887544</v>
      </c>
      <c r="EA732" s="106">
        <f t="shared" ca="1" si="1023"/>
        <v>7673.291790348193</v>
      </c>
      <c r="EB732" s="106">
        <f t="shared" ca="1" si="1023"/>
        <v>8056.9563798656027</v>
      </c>
      <c r="EC732" s="106">
        <f t="shared" ca="1" si="1023"/>
        <v>8459.804198858883</v>
      </c>
      <c r="ED732" s="106">
        <f t="shared" ca="1" si="1023"/>
        <v>8882.7944088018266</v>
      </c>
      <c r="EE732" s="106">
        <f t="shared" ca="1" si="1023"/>
        <v>9326.9341292419194</v>
      </c>
      <c r="EF732" s="106">
        <f t="shared" ca="1" si="1023"/>
        <v>9793.2808357040158</v>
      </c>
      <c r="EG732" s="106">
        <f t="shared" ca="1" si="1023"/>
        <v>10282.944877489217</v>
      </c>
      <c r="EH732" s="106">
        <f t="shared" ca="1" si="1023"/>
        <v>10797.092121363678</v>
      </c>
      <c r="EI732" s="106">
        <f t="shared" ca="1" si="1023"/>
        <v>11336.946727431861</v>
      </c>
      <c r="EJ732" s="106">
        <f t="shared" ca="1" si="1023"/>
        <v>11903.794063803456</v>
      </c>
      <c r="EK732" s="106">
        <f t="shared" ca="1" si="1023"/>
        <v>12498.98376699363</v>
      </c>
    </row>
    <row r="733" spans="1:141" outlineLevel="2" x14ac:dyDescent="0.25">
      <c r="A733" s="90"/>
      <c r="B733" s="90"/>
      <c r="C733" s="90"/>
      <c r="D733" s="90"/>
      <c r="E733" s="37" t="str">
        <f>E740</f>
        <v>% revenue (annualized)</v>
      </c>
      <c r="F733" s="108"/>
      <c r="G733" s="109"/>
      <c r="H733" s="109"/>
      <c r="I733" s="110"/>
      <c r="J733" s="108"/>
      <c r="K733" s="109"/>
      <c r="L733" s="109"/>
      <c r="M733" s="110"/>
      <c r="N733" s="108"/>
      <c r="O733" s="109"/>
      <c r="P733" s="109"/>
      <c r="Q733" s="110"/>
      <c r="R733" s="108"/>
      <c r="S733" s="109"/>
      <c r="T733" s="109"/>
      <c r="U733" s="110"/>
      <c r="V733" s="108"/>
      <c r="W733" s="109"/>
      <c r="X733" s="109"/>
      <c r="Y733" s="110"/>
      <c r="Z733" s="108"/>
      <c r="AA733" s="109"/>
      <c r="AB733" s="109"/>
      <c r="AC733" s="110"/>
      <c r="AD733" s="108"/>
      <c r="AE733" s="109"/>
      <c r="AF733" s="109"/>
      <c r="AG733" s="110"/>
      <c r="AH733" s="108"/>
      <c r="AI733" s="109"/>
      <c r="AJ733" s="109"/>
      <c r="AK733" s="110"/>
      <c r="AL733" s="108"/>
      <c r="AM733" s="109"/>
      <c r="AN733" s="109"/>
      <c r="AO733" s="110"/>
      <c r="AP733" s="108"/>
      <c r="AQ733" s="109"/>
      <c r="AR733" s="109"/>
      <c r="AS733" s="110"/>
      <c r="AT733" s="108"/>
      <c r="AU733" s="109"/>
      <c r="AV733" s="109"/>
      <c r="AW733" s="110"/>
      <c r="AX733" s="108"/>
      <c r="AY733" s="109"/>
      <c r="AZ733" s="109"/>
      <c r="BA733" s="110"/>
      <c r="BB733" s="108"/>
      <c r="BC733" s="109"/>
      <c r="BD733" s="109"/>
      <c r="BE733" s="110"/>
      <c r="BF733" s="108"/>
      <c r="BG733" s="109"/>
      <c r="BH733" s="109"/>
      <c r="BI733" s="110"/>
      <c r="BJ733" s="108"/>
      <c r="BK733" s="109"/>
      <c r="BL733" s="109"/>
      <c r="BM733" s="110"/>
      <c r="BN733" s="108"/>
      <c r="BO733" s="109"/>
      <c r="BP733" s="109"/>
      <c r="BQ733" s="110"/>
      <c r="BR733" s="108"/>
      <c r="BS733" s="109"/>
      <c r="BT733" s="109"/>
      <c r="BU733" s="110"/>
      <c r="BV733" s="108"/>
      <c r="BW733" s="109"/>
      <c r="BX733" s="109"/>
      <c r="BY733" s="110"/>
      <c r="BZ733" s="108"/>
      <c r="CA733" s="109"/>
      <c r="CB733" s="109"/>
      <c r="CC733" s="110"/>
      <c r="CD733" s="108"/>
      <c r="CE733" s="109"/>
      <c r="CF733" s="109"/>
      <c r="CG733" s="110"/>
      <c r="CH733" s="108"/>
      <c r="CI733" s="109"/>
      <c r="CJ733" s="109"/>
      <c r="CK733" s="110"/>
      <c r="CL733" s="108"/>
      <c r="CM733" s="109"/>
      <c r="CN733" s="109"/>
      <c r="CO733" s="110"/>
      <c r="CP733" s="108"/>
      <c r="CQ733" s="109"/>
      <c r="CR733" s="109"/>
      <c r="CS733" s="110"/>
      <c r="CT733" s="108"/>
      <c r="CU733" s="109"/>
      <c r="CV733" s="109"/>
      <c r="CW733" s="110"/>
      <c r="CX733" s="108"/>
      <c r="CY733" s="109"/>
      <c r="CZ733" s="109"/>
      <c r="DA733" s="110"/>
      <c r="DB733" s="108"/>
      <c r="DC733" s="109"/>
      <c r="DD733" s="109"/>
      <c r="DE733" s="110"/>
      <c r="DF733" s="108"/>
      <c r="DG733" s="109"/>
      <c r="DH733" s="109"/>
      <c r="DI733" s="110"/>
      <c r="DK733" s="109">
        <f t="shared" ref="DK733:EK733" ca="1" si="1024">IF(ISERROR(DK732/DK$139),"",DK732/DK$139)</f>
        <v>3.008860181133981E-3</v>
      </c>
      <c r="DL733" s="109">
        <f t="shared" ca="1" si="1024"/>
        <v>1.996007984031936E-3</v>
      </c>
      <c r="DM733" s="109">
        <f t="shared" ca="1" si="1024"/>
        <v>8.6830680173661363E-4</v>
      </c>
      <c r="DN733" s="109">
        <f t="shared" ca="1" si="1024"/>
        <v>0</v>
      </c>
      <c r="DO733" s="109">
        <f t="shared" ca="1" si="1024"/>
        <v>0</v>
      </c>
      <c r="DP733" s="109">
        <f t="shared" ca="1" si="1024"/>
        <v>5.9717897050741896E-2</v>
      </c>
      <c r="DQ733" s="109">
        <f t="shared" ca="1" si="1024"/>
        <v>4.5277361319340327E-2</v>
      </c>
      <c r="DR733" s="109">
        <f t="shared" ca="1" si="1024"/>
        <v>3.2882514676376609E-2</v>
      </c>
      <c r="DS733" s="109">
        <f t="shared" ca="1" si="1024"/>
        <v>3.9964410172758952E-2</v>
      </c>
      <c r="DT733" s="109">
        <f t="shared" ca="1" si="1024"/>
        <v>2.2110239322412264E-2</v>
      </c>
      <c r="DU733" s="109">
        <f t="shared" ca="1" si="1024"/>
        <v>2.2110239322412264E-2</v>
      </c>
      <c r="DV733" s="109">
        <f t="shared" ca="1" si="1024"/>
        <v>2.2110239322412264E-2</v>
      </c>
      <c r="DW733" s="109">
        <f t="shared" ca="1" si="1024"/>
        <v>2.2110239322412264E-2</v>
      </c>
      <c r="DX733" s="109">
        <f t="shared" ca="1" si="1024"/>
        <v>2.2110239322412264E-2</v>
      </c>
      <c r="DY733" s="109">
        <f t="shared" ca="1" si="1024"/>
        <v>2.2110239322412264E-2</v>
      </c>
      <c r="DZ733" s="109">
        <f t="shared" ca="1" si="1024"/>
        <v>2.2110239322412264E-2</v>
      </c>
      <c r="EA733" s="109">
        <f t="shared" ca="1" si="1024"/>
        <v>2.2110239322412264E-2</v>
      </c>
      <c r="EB733" s="109">
        <f t="shared" ca="1" si="1024"/>
        <v>2.2110239322412264E-2</v>
      </c>
      <c r="EC733" s="109">
        <f t="shared" ca="1" si="1024"/>
        <v>2.2110239322412264E-2</v>
      </c>
      <c r="ED733" s="109">
        <f t="shared" ca="1" si="1024"/>
        <v>2.2110239322412264E-2</v>
      </c>
      <c r="EE733" s="109">
        <f t="shared" ca="1" si="1024"/>
        <v>2.2110239322412264E-2</v>
      </c>
      <c r="EF733" s="109">
        <f t="shared" ca="1" si="1024"/>
        <v>2.2110239322412264E-2</v>
      </c>
      <c r="EG733" s="109">
        <f t="shared" ca="1" si="1024"/>
        <v>2.2110239322412264E-2</v>
      </c>
      <c r="EH733" s="109">
        <f t="shared" ca="1" si="1024"/>
        <v>2.2110239322412264E-2</v>
      </c>
      <c r="EI733" s="109">
        <f t="shared" ca="1" si="1024"/>
        <v>2.2110239322412264E-2</v>
      </c>
      <c r="EJ733" s="109">
        <f t="shared" ca="1" si="1024"/>
        <v>2.2110239322412264E-2</v>
      </c>
      <c r="EK733" s="109">
        <f t="shared" ca="1" si="1024"/>
        <v>2.2110239322412264E-2</v>
      </c>
    </row>
    <row r="734" spans="1:141" outlineLevel="2" x14ac:dyDescent="0.25">
      <c r="A734" s="90"/>
      <c r="B734" s="90"/>
      <c r="C734" s="90"/>
      <c r="D734" s="90"/>
      <c r="F734" s="100"/>
      <c r="I734" s="101"/>
      <c r="J734" s="100"/>
      <c r="M734" s="101"/>
      <c r="N734" s="100"/>
      <c r="Q734" s="101"/>
      <c r="R734" s="100"/>
      <c r="U734" s="101"/>
      <c r="V734" s="100"/>
      <c r="Y734" s="101"/>
      <c r="Z734" s="100"/>
      <c r="AC734" s="101"/>
      <c r="AD734" s="100"/>
      <c r="AG734" s="101"/>
      <c r="AH734" s="100"/>
      <c r="AK734" s="101"/>
      <c r="AL734" s="100"/>
      <c r="AO734" s="101"/>
      <c r="AP734" s="100"/>
      <c r="AS734" s="101"/>
      <c r="AT734" s="100"/>
      <c r="AW734" s="101"/>
      <c r="AX734" s="100"/>
      <c r="BA734" s="101"/>
      <c r="BB734" s="100"/>
      <c r="BE734" s="101"/>
      <c r="BF734" s="100"/>
      <c r="BI734" s="101"/>
      <c r="BJ734" s="100"/>
      <c r="BM734" s="101"/>
      <c r="BN734" s="100"/>
      <c r="BQ734" s="101"/>
      <c r="BR734" s="100"/>
      <c r="BU734" s="101"/>
      <c r="BV734" s="100"/>
      <c r="BY734" s="101"/>
      <c r="BZ734" s="100"/>
      <c r="CC734" s="101"/>
      <c r="CD734" s="100"/>
      <c r="CG734" s="101"/>
      <c r="CH734" s="100"/>
      <c r="CK734" s="101"/>
      <c r="CL734" s="100"/>
      <c r="CO734" s="101"/>
      <c r="CP734" s="100"/>
      <c r="CS734" s="101"/>
      <c r="CT734" s="100"/>
      <c r="CW734" s="101"/>
      <c r="CX734" s="100"/>
      <c r="DA734" s="101"/>
      <c r="DB734" s="100"/>
      <c r="DE734" s="101"/>
      <c r="DF734" s="100"/>
      <c r="DI734" s="101"/>
    </row>
    <row r="735" spans="1:141" outlineLevel="2" x14ac:dyDescent="0.25">
      <c r="A735" s="90" t="str">
        <f>A737</f>
        <v>bs</v>
      </c>
      <c r="B735" s="90" t="str">
        <f>B737</f>
        <v>capitalLeaseObligations</v>
      </c>
      <c r="C735" s="111">
        <f>C737</f>
        <v>9.9999999999999995E-7</v>
      </c>
      <c r="D735" s="90"/>
      <c r="E735" t="str">
        <f>CONCATENATE(E732," - adjustment")</f>
        <v>Capital lease obligations - adjustment</v>
      </c>
      <c r="F735" s="117">
        <v>0</v>
      </c>
      <c r="G735" s="118">
        <v>0</v>
      </c>
      <c r="H735" s="118">
        <v>0</v>
      </c>
      <c r="I735" s="119" cm="1">
        <f t="array" aca="1" ref="I735" ca="1">IF(ISNUMBER(INDEX('DataModel-NVDA'!$ET$4:$FT$109,MATCH(1,('DataModel-NVDA'!$EO$4:$EO$109=$A735)*('DataModel-NVDA'!$EP$4:$EP$109=$B735),0),MATCH(CONCATENATE("FY ",RIGHT(I$3,4)),'DataModel-NVDA'!$ET$2:$FT$2,0))*$C735),INDEX('DataModel-NVDA'!$ET$4:$FT$109,MATCH(1,('DataModel-NVDA'!$EO$4:$EO$109=$A735)*('DataModel-NVDA'!$EP$4:$EP$109=$B735),0),MATCH(CONCATENATE("FY ",RIGHT(I$3,4)),'DataModel-NVDA'!$ET$2:$FT$2,0))*$C735,0)</f>
        <v>0</v>
      </c>
      <c r="J735" s="117">
        <v>0</v>
      </c>
      <c r="K735" s="118">
        <v>0</v>
      </c>
      <c r="L735" s="118">
        <v>0</v>
      </c>
      <c r="M735" s="119" cm="1">
        <f t="array" aca="1" ref="M735" ca="1">IF(ISNUMBER(INDEX('DataModel-NVDA'!$ET$4:$FT$109,MATCH(1,('DataModel-NVDA'!$EO$4:$EO$109=$A735)*('DataModel-NVDA'!$EP$4:$EP$109=$B735),0),MATCH(CONCATENATE("FY ",RIGHT(M$3,4)),'DataModel-NVDA'!$ET$2:$FT$2,0))*$C735),INDEX('DataModel-NVDA'!$ET$4:$FT$109,MATCH(1,('DataModel-NVDA'!$EO$4:$EO$109=$A735)*('DataModel-NVDA'!$EP$4:$EP$109=$B735),0),MATCH(CONCATENATE("FY ",RIGHT(M$3,4)),'DataModel-NVDA'!$ET$2:$FT$2,0))*$C735,0)</f>
        <v>0</v>
      </c>
      <c r="N735" s="117">
        <v>0</v>
      </c>
      <c r="O735" s="118">
        <v>0</v>
      </c>
      <c r="P735" s="118">
        <v>0</v>
      </c>
      <c r="Q735" s="119" cm="1">
        <f t="array" aca="1" ref="Q735" ca="1">IF(ISNUMBER(INDEX('DataModel-NVDA'!$ET$4:$FT$109,MATCH(1,('DataModel-NVDA'!$EO$4:$EO$109=$A735)*('DataModel-NVDA'!$EP$4:$EP$109=$B735),0),MATCH(CONCATENATE("FY ",RIGHT(Q$3,4)),'DataModel-NVDA'!$ET$2:$FT$2,0))*$C735),INDEX('DataModel-NVDA'!$ET$4:$FT$109,MATCH(1,('DataModel-NVDA'!$EO$4:$EO$109=$A735)*('DataModel-NVDA'!$EP$4:$EP$109=$B735),0),MATCH(CONCATENATE("FY ",RIGHT(Q$3,4)),'DataModel-NVDA'!$ET$2:$FT$2,0))*$C735,0)</f>
        <v>0</v>
      </c>
      <c r="R735" s="117">
        <v>0</v>
      </c>
      <c r="S735" s="118">
        <v>0</v>
      </c>
      <c r="T735" s="118">
        <v>0</v>
      </c>
      <c r="U735" s="119" cm="1">
        <f t="array" aca="1" ref="U735" ca="1">IF(ISNUMBER(INDEX('DataModel-NVDA'!$ET$4:$FT$109,MATCH(1,('DataModel-NVDA'!$EO$4:$EO$109=$A735)*('DataModel-NVDA'!$EP$4:$EP$109=$B735),0),MATCH(CONCATENATE("FY ",RIGHT(U$3,4)),'DataModel-NVDA'!$ET$2:$FT$2,0))*$C735),INDEX('DataModel-NVDA'!$ET$4:$FT$109,MATCH(1,('DataModel-NVDA'!$EO$4:$EO$109=$A735)*('DataModel-NVDA'!$EP$4:$EP$109=$B735),0),MATCH(CONCATENATE("FY ",RIGHT(U$3,4)),'DataModel-NVDA'!$ET$2:$FT$2,0))*$C735,0)</f>
        <v>0</v>
      </c>
      <c r="V735" s="117">
        <v>0</v>
      </c>
      <c r="W735" s="118">
        <v>0</v>
      </c>
      <c r="X735" s="118">
        <v>0</v>
      </c>
      <c r="Y735" s="119" cm="1">
        <f t="array" aca="1" ref="Y735" ca="1">IF(ISNUMBER(INDEX('DataModel-NVDA'!$ET$4:$FT$109,MATCH(1,('DataModel-NVDA'!$EO$4:$EO$109=$A735)*('DataModel-NVDA'!$EP$4:$EP$109=$B735),0),MATCH(CONCATENATE("FY ",RIGHT(Y$3,4)),'DataModel-NVDA'!$ET$2:$FT$2,0))*$C735),INDEX('DataModel-NVDA'!$ET$4:$FT$109,MATCH(1,('DataModel-NVDA'!$EO$4:$EO$109=$A735)*('DataModel-NVDA'!$EP$4:$EP$109=$B735),0),MATCH(CONCATENATE("FY ",RIGHT(Y$3,4)),'DataModel-NVDA'!$ET$2:$FT$2,0))*$C735,0)</f>
        <v>0</v>
      </c>
      <c r="Z735" s="117">
        <v>0</v>
      </c>
      <c r="AA735" s="118">
        <v>0</v>
      </c>
      <c r="AB735" s="118">
        <v>0</v>
      </c>
      <c r="AC735" s="119" cm="1">
        <f t="array" aca="1" ref="AC735" ca="1">IF(ISNUMBER(INDEX('DataModel-NVDA'!$ET$4:$FT$109,MATCH(1,('DataModel-NVDA'!$EO$4:$EO$109=$A735)*('DataModel-NVDA'!$EP$4:$EP$109=$B735),0),MATCH(CONCATENATE("FY ",RIGHT(AC$3,4)),'DataModel-NVDA'!$ET$2:$FT$2,0))*$C735),INDEX('DataModel-NVDA'!$ET$4:$FT$109,MATCH(1,('DataModel-NVDA'!$EO$4:$EO$109=$A735)*('DataModel-NVDA'!$EP$4:$EP$109=$B735),0),MATCH(CONCATENATE("FY ",RIGHT(AC$3,4)),'DataModel-NVDA'!$ET$2:$FT$2,0))*$C735,0)</f>
        <v>0</v>
      </c>
      <c r="AD735" s="117">
        <v>0</v>
      </c>
      <c r="AE735" s="118">
        <v>0</v>
      </c>
      <c r="AF735" s="118">
        <v>0</v>
      </c>
      <c r="AG735" s="119" cm="1">
        <f t="array" aca="1" ref="AG735" ca="1">IF(ISNUMBER(INDEX('DataModel-NVDA'!$ET$4:$FT$109,MATCH(1,('DataModel-NVDA'!$EO$4:$EO$109=$A735)*('DataModel-NVDA'!$EP$4:$EP$109=$B735),0),MATCH(CONCATENATE("FY ",RIGHT(AG$3,4)),'DataModel-NVDA'!$ET$2:$FT$2,0))*$C735),INDEX('DataModel-NVDA'!$ET$4:$FT$109,MATCH(1,('DataModel-NVDA'!$EO$4:$EO$109=$A735)*('DataModel-NVDA'!$EP$4:$EP$109=$B735),0),MATCH(CONCATENATE("FY ",RIGHT(AG$3,4)),'DataModel-NVDA'!$ET$2:$FT$2,0))*$C735,0)</f>
        <v>0</v>
      </c>
      <c r="AH735" s="117">
        <v>0</v>
      </c>
      <c r="AI735" s="118">
        <v>0</v>
      </c>
      <c r="AJ735" s="118">
        <v>0</v>
      </c>
      <c r="AK735" s="119" cm="1">
        <f t="array" aca="1" ref="AK735" ca="1">IF(ISNUMBER(INDEX('DataModel-NVDA'!$ET$4:$FT$109,MATCH(1,('DataModel-NVDA'!$EO$4:$EO$109=$A735)*('DataModel-NVDA'!$EP$4:$EP$109=$B735),0),MATCH(CONCATENATE("FY ",RIGHT(AK$3,4)),'DataModel-NVDA'!$ET$2:$FT$2,0))*$C735),INDEX('DataModel-NVDA'!$ET$4:$FT$109,MATCH(1,('DataModel-NVDA'!$EO$4:$EO$109=$A735)*('DataModel-NVDA'!$EP$4:$EP$109=$B735),0),MATCH(CONCATENATE("FY ",RIGHT(AK$3,4)),'DataModel-NVDA'!$ET$2:$FT$2,0))*$C735,0)</f>
        <v>0</v>
      </c>
      <c r="AL735" s="117">
        <v>0</v>
      </c>
      <c r="AM735" s="118">
        <v>0</v>
      </c>
      <c r="AN735" s="118">
        <v>0</v>
      </c>
      <c r="AO735" s="119" cm="1">
        <f t="array" aca="1" ref="AO735" ca="1">IF(ISNUMBER(INDEX('DataModel-NVDA'!$ET$4:$FT$109,MATCH(1,('DataModel-NVDA'!$EO$4:$EO$109=$A735)*('DataModel-NVDA'!$EP$4:$EP$109=$B735),0),MATCH(CONCATENATE("FY ",RIGHT(AO$3,4)),'DataModel-NVDA'!$ET$2:$FT$2,0))*$C735),INDEX('DataModel-NVDA'!$ET$4:$FT$109,MATCH(1,('DataModel-NVDA'!$EO$4:$EO$109=$A735)*('DataModel-NVDA'!$EP$4:$EP$109=$B735),0),MATCH(CONCATENATE("FY ",RIGHT(AO$3,4)),'DataModel-NVDA'!$ET$2:$FT$2,0))*$C735,0)</f>
        <v>0</v>
      </c>
      <c r="AP735" s="117">
        <v>0</v>
      </c>
      <c r="AQ735" s="118">
        <v>0</v>
      </c>
      <c r="AR735" s="118">
        <v>0</v>
      </c>
      <c r="AS735" s="119" cm="1">
        <f t="array" aca="1" ref="AS735" ca="1">IF(ISNUMBER(INDEX('DataModel-NVDA'!$ET$4:$FT$109,MATCH(1,('DataModel-NVDA'!$EO$4:$EO$109=$A735)*('DataModel-NVDA'!$EP$4:$EP$109=$B735),0),MATCH(CONCATENATE("FY ",RIGHT(AS$3,4)),'DataModel-NVDA'!$ET$2:$FT$2,0))*$C735),INDEX('DataModel-NVDA'!$ET$4:$FT$109,MATCH(1,('DataModel-NVDA'!$EO$4:$EO$109=$A735)*('DataModel-NVDA'!$EP$4:$EP$109=$B735),0),MATCH(CONCATENATE("FY ",RIGHT(AS$3,4)),'DataModel-NVDA'!$ET$2:$FT$2,0))*$C735,0)</f>
        <v>0</v>
      </c>
      <c r="AT735" s="117">
        <v>0</v>
      </c>
      <c r="AU735" s="118">
        <v>0</v>
      </c>
      <c r="AV735" s="118">
        <v>0</v>
      </c>
      <c r="AW735" s="119" cm="1">
        <f t="array" aca="1" ref="AW735" ca="1">IF(ISNUMBER(INDEX('DataModel-NVDA'!$ET$4:$FT$109,MATCH(1,('DataModel-NVDA'!$EO$4:$EO$109=$A735)*('DataModel-NVDA'!$EP$4:$EP$109=$B735),0),MATCH(CONCATENATE("FY ",RIGHT(AW$3,4)),'DataModel-NVDA'!$ET$2:$FT$2,0))*$C735),INDEX('DataModel-NVDA'!$ET$4:$FT$109,MATCH(1,('DataModel-NVDA'!$EO$4:$EO$109=$A735)*('DataModel-NVDA'!$EP$4:$EP$109=$B735),0),MATCH(CONCATENATE("FY ",RIGHT(AW$3,4)),'DataModel-NVDA'!$ET$2:$FT$2,0))*$C735,0)</f>
        <v>0</v>
      </c>
      <c r="AX735" s="117">
        <v>0</v>
      </c>
      <c r="AY735" s="118">
        <v>0</v>
      </c>
      <c r="AZ735" s="118">
        <v>0</v>
      </c>
      <c r="BA735" s="119" cm="1">
        <f t="array" aca="1" ref="BA735" ca="1">IF(ISNUMBER(INDEX('DataModel-NVDA'!$ET$4:$FT$109,MATCH(1,('DataModel-NVDA'!$EO$4:$EO$109=$A735)*('DataModel-NVDA'!$EP$4:$EP$109=$B735),0),MATCH(CONCATENATE("FY ",RIGHT(BA$3,4)),'DataModel-NVDA'!$ET$2:$FT$2,0))*$C735),INDEX('DataModel-NVDA'!$ET$4:$FT$109,MATCH(1,('DataModel-NVDA'!$EO$4:$EO$109=$A735)*('DataModel-NVDA'!$EP$4:$EP$109=$B735),0),MATCH(CONCATENATE("FY ",RIGHT(BA$3,4)),'DataModel-NVDA'!$ET$2:$FT$2,0))*$C735,0)</f>
        <v>0</v>
      </c>
      <c r="BB735" s="117">
        <v>0</v>
      </c>
      <c r="BC735" s="118">
        <v>0</v>
      </c>
      <c r="BD735" s="118">
        <v>0</v>
      </c>
      <c r="BE735" s="119" cm="1">
        <f t="array" aca="1" ref="BE735" ca="1">IF(ISNUMBER(INDEX('DataModel-NVDA'!$ET$4:$FT$109,MATCH(1,('DataModel-NVDA'!$EO$4:$EO$109=$A735)*('DataModel-NVDA'!$EP$4:$EP$109=$B735),0),MATCH(CONCATENATE("FY ",RIGHT(BE$3,4)),'DataModel-NVDA'!$ET$2:$FT$2,0))*$C735),INDEX('DataModel-NVDA'!$ET$4:$FT$109,MATCH(1,('DataModel-NVDA'!$EO$4:$EO$109=$A735)*('DataModel-NVDA'!$EP$4:$EP$109=$B735),0),MATCH(CONCATENATE("FY ",RIGHT(BE$3,4)),'DataModel-NVDA'!$ET$2:$FT$2,0))*$C735,0)</f>
        <v>0</v>
      </c>
      <c r="BF735" s="117">
        <v>0</v>
      </c>
      <c r="BG735" s="118">
        <v>0</v>
      </c>
      <c r="BH735" s="118">
        <v>0</v>
      </c>
      <c r="BI735" s="119" cm="1">
        <f t="array" aca="1" ref="BI735" ca="1">IF(ISNUMBER(INDEX('DataModel-NVDA'!$ET$4:$FT$109,MATCH(1,('DataModel-NVDA'!$EO$4:$EO$109=$A735)*('DataModel-NVDA'!$EP$4:$EP$109=$B735),0),MATCH(CONCATENATE("FY ",RIGHT(BI$3,4)),'DataModel-NVDA'!$ET$2:$FT$2,0))*$C735),INDEX('DataModel-NVDA'!$ET$4:$FT$109,MATCH(1,('DataModel-NVDA'!$EO$4:$EO$109=$A735)*('DataModel-NVDA'!$EP$4:$EP$109=$B735),0),MATCH(CONCATENATE("FY ",RIGHT(BI$3,4)),'DataModel-NVDA'!$ET$2:$FT$2,0))*$C735,0)</f>
        <v>0</v>
      </c>
      <c r="BJ735" s="117">
        <v>0</v>
      </c>
      <c r="BK735" s="118">
        <v>0</v>
      </c>
      <c r="BL735" s="118">
        <v>0</v>
      </c>
      <c r="BM735" s="119" cm="1">
        <f t="array" aca="1" ref="BM735" ca="1">IF(ISNUMBER(INDEX('DataModel-NVDA'!$ET$4:$FT$109,MATCH(1,('DataModel-NVDA'!$EO$4:$EO$109=$A735)*('DataModel-NVDA'!$EP$4:$EP$109=$B735),0),MATCH(CONCATENATE("FY ",RIGHT(BM$3,4)),'DataModel-NVDA'!$ET$2:$FT$2,0))*$C735),INDEX('DataModel-NVDA'!$ET$4:$FT$109,MATCH(1,('DataModel-NVDA'!$EO$4:$EO$109=$A735)*('DataModel-NVDA'!$EP$4:$EP$109=$B735),0),MATCH(CONCATENATE("FY ",RIGHT(BM$3,4)),'DataModel-NVDA'!$ET$2:$FT$2,0))*$C735,0)</f>
        <v>0</v>
      </c>
      <c r="BN735" s="117">
        <v>0</v>
      </c>
      <c r="BO735" s="118">
        <v>0</v>
      </c>
      <c r="BP735" s="118">
        <v>0</v>
      </c>
      <c r="BQ735" s="119" cm="1">
        <f t="array" aca="1" ref="BQ735" ca="1">IF(ISNUMBER(INDEX('DataModel-NVDA'!$ET$4:$FT$109,MATCH(1,('DataModel-NVDA'!$EO$4:$EO$109=$A735)*('DataModel-NVDA'!$EP$4:$EP$109=$B735),0),MATCH(CONCATENATE("FY ",RIGHT(BQ$3,4)),'DataModel-NVDA'!$ET$2:$FT$2,0))*$C735),INDEX('DataModel-NVDA'!$ET$4:$FT$109,MATCH(1,('DataModel-NVDA'!$EO$4:$EO$109=$A735)*('DataModel-NVDA'!$EP$4:$EP$109=$B735),0),MATCH(CONCATENATE("FY ",RIGHT(BQ$3,4)),'DataModel-NVDA'!$ET$2:$FT$2,0))*$C735,0)</f>
        <v>0</v>
      </c>
      <c r="BR735" s="117">
        <v>0</v>
      </c>
      <c r="BS735" s="118">
        <v>0</v>
      </c>
      <c r="BT735" s="118">
        <v>0</v>
      </c>
      <c r="BU735" s="119" cm="1">
        <f t="array" aca="1" ref="BU735" ca="1">IF(ISNUMBER(INDEX('DataModel-NVDA'!$ET$4:$FT$109,MATCH(1,('DataModel-NVDA'!$EO$4:$EO$109=$A735)*('DataModel-NVDA'!$EP$4:$EP$109=$B735),0),MATCH(CONCATENATE("FY ",RIGHT(BU$3,4)),'DataModel-NVDA'!$ET$2:$FT$2,0))*$C735),INDEX('DataModel-NVDA'!$ET$4:$FT$109,MATCH(1,('DataModel-NVDA'!$EO$4:$EO$109=$A735)*('DataModel-NVDA'!$EP$4:$EP$109=$B735),0),MATCH(CONCATENATE("FY ",RIGHT(BU$3,4)),'DataModel-NVDA'!$ET$2:$FT$2,0))*$C735,0)</f>
        <v>0</v>
      </c>
      <c r="BV735" s="117">
        <v>0</v>
      </c>
      <c r="BW735" s="118">
        <v>0</v>
      </c>
      <c r="BX735" s="118">
        <v>0</v>
      </c>
      <c r="BY735" s="119" cm="1">
        <f t="array" aca="1" ref="BY735" ca="1">IF(ISNUMBER(INDEX('DataModel-NVDA'!$ET$4:$FT$109,MATCH(1,('DataModel-NVDA'!$EO$4:$EO$109=$A735)*('DataModel-NVDA'!$EP$4:$EP$109=$B735),0),MATCH(CONCATENATE("FY ",RIGHT(BY$3,4)),'DataModel-NVDA'!$ET$2:$FT$2,0))*$C735),INDEX('DataModel-NVDA'!$ET$4:$FT$109,MATCH(1,('DataModel-NVDA'!$EO$4:$EO$109=$A735)*('DataModel-NVDA'!$EP$4:$EP$109=$B735),0),MATCH(CONCATENATE("FY ",RIGHT(BY$3,4)),'DataModel-NVDA'!$ET$2:$FT$2,0))*$C735,0)</f>
        <v>0</v>
      </c>
      <c r="BZ735" s="117">
        <v>0</v>
      </c>
      <c r="CA735" s="118">
        <v>0</v>
      </c>
      <c r="CB735" s="118">
        <v>0</v>
      </c>
      <c r="CC735" s="119" cm="1">
        <f t="array" aca="1" ref="CC735" ca="1">IF(ISNUMBER(INDEX('DataModel-NVDA'!$ET$4:$FT$109,MATCH(1,('DataModel-NVDA'!$EO$4:$EO$109=$A735)*('DataModel-NVDA'!$EP$4:$EP$109=$B735),0),MATCH(CONCATENATE("FY ",RIGHT(CC$3,4)),'DataModel-NVDA'!$ET$2:$FT$2,0))*$C735),INDEX('DataModel-NVDA'!$ET$4:$FT$109,MATCH(1,('DataModel-NVDA'!$EO$4:$EO$109=$A735)*('DataModel-NVDA'!$EP$4:$EP$109=$B735),0),MATCH(CONCATENATE("FY ",RIGHT(CC$3,4)),'DataModel-NVDA'!$ET$2:$FT$2,0))*$C735,0)</f>
        <v>0</v>
      </c>
      <c r="CD735" s="117">
        <v>0</v>
      </c>
      <c r="CE735" s="118">
        <v>0</v>
      </c>
      <c r="CF735" s="118">
        <v>0</v>
      </c>
      <c r="CG735" s="119" cm="1">
        <f t="array" aca="1" ref="CG735" ca="1">IF(ISNUMBER(INDEX('DataModel-NVDA'!$ET$4:$FT$109,MATCH(1,('DataModel-NVDA'!$EO$4:$EO$109=$A735)*('DataModel-NVDA'!$EP$4:$EP$109=$B735),0),MATCH(CONCATENATE("FY ",RIGHT(CG$3,4)),'DataModel-NVDA'!$ET$2:$FT$2,0))*$C735),INDEX('DataModel-NVDA'!$ET$4:$FT$109,MATCH(1,('DataModel-NVDA'!$EO$4:$EO$109=$A735)*('DataModel-NVDA'!$EP$4:$EP$109=$B735),0),MATCH(CONCATENATE("FY ",RIGHT(CG$3,4)),'DataModel-NVDA'!$ET$2:$FT$2,0))*$C735,0)</f>
        <v>0</v>
      </c>
      <c r="CH735" s="117">
        <v>0</v>
      </c>
      <c r="CI735" s="118">
        <v>0</v>
      </c>
      <c r="CJ735" s="118">
        <v>0</v>
      </c>
      <c r="CK735" s="119" cm="1">
        <f t="array" aca="1" ref="CK735" ca="1">IF(ISNUMBER(INDEX('DataModel-NVDA'!$ET$4:$FT$109,MATCH(1,('DataModel-NVDA'!$EO$4:$EO$109=$A735)*('DataModel-NVDA'!$EP$4:$EP$109=$B735),0),MATCH(CONCATENATE("FY ",RIGHT(CK$3,4)),'DataModel-NVDA'!$ET$2:$FT$2,0))*$C735),INDEX('DataModel-NVDA'!$ET$4:$FT$109,MATCH(1,('DataModel-NVDA'!$EO$4:$EO$109=$A735)*('DataModel-NVDA'!$EP$4:$EP$109=$B735),0),MATCH(CONCATENATE("FY ",RIGHT(CK$3,4)),'DataModel-NVDA'!$ET$2:$FT$2,0))*$C735,0)</f>
        <v>0</v>
      </c>
      <c r="CL735" s="117">
        <v>0</v>
      </c>
      <c r="CM735" s="118">
        <v>0</v>
      </c>
      <c r="CN735" s="118">
        <v>0</v>
      </c>
      <c r="CO735" s="119" cm="1">
        <f t="array" aca="1" ref="CO735" ca="1">IF(ISNUMBER(INDEX('DataModel-NVDA'!$ET$4:$FT$109,MATCH(1,('DataModel-NVDA'!$EO$4:$EO$109=$A735)*('DataModel-NVDA'!$EP$4:$EP$109=$B735),0),MATCH(CONCATENATE("FY ",RIGHT(CO$3,4)),'DataModel-NVDA'!$ET$2:$FT$2,0))*$C735),INDEX('DataModel-NVDA'!$ET$4:$FT$109,MATCH(1,('DataModel-NVDA'!$EO$4:$EO$109=$A735)*('DataModel-NVDA'!$EP$4:$EP$109=$B735),0),MATCH(CONCATENATE("FY ",RIGHT(CO$3,4)),'DataModel-NVDA'!$ET$2:$FT$2,0))*$C735,0)</f>
        <v>0</v>
      </c>
      <c r="CP735" s="117">
        <v>0</v>
      </c>
      <c r="CQ735" s="118">
        <v>0</v>
      </c>
      <c r="CR735" s="118">
        <v>0</v>
      </c>
      <c r="CS735" s="119" cm="1">
        <f t="array" aca="1" ref="CS735" ca="1">IF(ISNUMBER(INDEX('DataModel-NVDA'!$ET$4:$FT$109,MATCH(1,('DataModel-NVDA'!$EO$4:$EO$109=$A735)*('DataModel-NVDA'!$EP$4:$EP$109=$B735),0),MATCH(CONCATENATE("FY ",RIGHT(CS$3,4)),'DataModel-NVDA'!$ET$2:$FT$2,0))*$C735),INDEX('DataModel-NVDA'!$ET$4:$FT$109,MATCH(1,('DataModel-NVDA'!$EO$4:$EO$109=$A735)*('DataModel-NVDA'!$EP$4:$EP$109=$B735),0),MATCH(CONCATENATE("FY ",RIGHT(CS$3,4)),'DataModel-NVDA'!$ET$2:$FT$2,0))*$C735,0)</f>
        <v>0</v>
      </c>
      <c r="CT735" s="117">
        <v>0</v>
      </c>
      <c r="CU735" s="118">
        <v>0</v>
      </c>
      <c r="CV735" s="118">
        <v>0</v>
      </c>
      <c r="CW735" s="119" cm="1">
        <f t="array" aca="1" ref="CW735" ca="1">IF(ISNUMBER(INDEX('DataModel-NVDA'!$ET$4:$FT$109,MATCH(1,('DataModel-NVDA'!$EO$4:$EO$109=$A735)*('DataModel-NVDA'!$EP$4:$EP$109=$B735),0),MATCH(CONCATENATE("FY ",RIGHT(CW$3,4)),'DataModel-NVDA'!$ET$2:$FT$2,0))*$C735),INDEX('DataModel-NVDA'!$ET$4:$FT$109,MATCH(1,('DataModel-NVDA'!$EO$4:$EO$109=$A735)*('DataModel-NVDA'!$EP$4:$EP$109=$B735),0),MATCH(CONCATENATE("FY ",RIGHT(CW$3,4)),'DataModel-NVDA'!$ET$2:$FT$2,0))*$C735,0)</f>
        <v>0</v>
      </c>
      <c r="CX735" s="117">
        <v>0</v>
      </c>
      <c r="CY735" s="118">
        <v>0</v>
      </c>
      <c r="CZ735" s="118">
        <v>0</v>
      </c>
      <c r="DA735" s="119" cm="1">
        <f t="array" aca="1" ref="DA735" ca="1">IF(ISNUMBER(INDEX('DataModel-NVDA'!$ET$4:$FT$109,MATCH(1,('DataModel-NVDA'!$EO$4:$EO$109=$A735)*('DataModel-NVDA'!$EP$4:$EP$109=$B735),0),MATCH(CONCATENATE("FY ",RIGHT(DA$3,4)),'DataModel-NVDA'!$ET$2:$FT$2,0))*$C735),INDEX('DataModel-NVDA'!$ET$4:$FT$109,MATCH(1,('DataModel-NVDA'!$EO$4:$EO$109=$A735)*('DataModel-NVDA'!$EP$4:$EP$109=$B735),0),MATCH(CONCATENATE("FY ",RIGHT(DA$3,4)),'DataModel-NVDA'!$ET$2:$FT$2,0))*$C735,0)</f>
        <v>0</v>
      </c>
      <c r="DB735" s="117">
        <v>0</v>
      </c>
      <c r="DC735" s="118">
        <v>0</v>
      </c>
      <c r="DD735" s="118">
        <v>0</v>
      </c>
      <c r="DE735" s="119" cm="1">
        <f t="array" aca="1" ref="DE735" ca="1">IF(ISNUMBER(INDEX('DataModel-NVDA'!$ET$4:$FT$109,MATCH(1,('DataModel-NVDA'!$EO$4:$EO$109=$A735)*('DataModel-NVDA'!$EP$4:$EP$109=$B735),0),MATCH(CONCATENATE("FY ",RIGHT(DE$3,4)),'DataModel-NVDA'!$ET$2:$FT$2,0))*$C735),INDEX('DataModel-NVDA'!$ET$4:$FT$109,MATCH(1,('DataModel-NVDA'!$EO$4:$EO$109=$A735)*('DataModel-NVDA'!$EP$4:$EP$109=$B735),0),MATCH(CONCATENATE("FY ",RIGHT(DE$3,4)),'DataModel-NVDA'!$ET$2:$FT$2,0))*$C735,0)</f>
        <v>0</v>
      </c>
      <c r="DF735" s="117">
        <v>0</v>
      </c>
      <c r="DG735" s="118">
        <v>0</v>
      </c>
      <c r="DH735" s="118">
        <v>0</v>
      </c>
      <c r="DI735" s="119" cm="1">
        <f t="array" aca="1" ref="DI735" ca="1">IF(ISNUMBER(INDEX('DataModel-NVDA'!$ET$4:$FT$109,MATCH(1,('DataModel-NVDA'!$EO$4:$EO$109=$A735)*('DataModel-NVDA'!$EP$4:$EP$109=$B735),0),MATCH(CONCATENATE("FY ",RIGHT(DI$3,4)),'DataModel-NVDA'!$ET$2:$FT$2,0))*$C735),INDEX('DataModel-NVDA'!$ET$4:$FT$109,MATCH(1,('DataModel-NVDA'!$EO$4:$EO$109=$A735)*('DataModel-NVDA'!$EP$4:$EP$109=$B735),0),MATCH(CONCATENATE("FY ",RIGHT(DI$3,4)),'DataModel-NVDA'!$ET$2:$FT$2,0))*$C735,0)</f>
        <v>0</v>
      </c>
      <c r="DK735" s="69">
        <f t="shared" ref="DK735:EK735" ca="1" si="1025">SUM(OFFSET($E735,,MATCH(DK$3,$F$5:$DI$5,0)+3,,1))</f>
        <v>0</v>
      </c>
      <c r="DL735" s="69">
        <f t="shared" ca="1" si="1025"/>
        <v>0</v>
      </c>
      <c r="DM735" s="69">
        <f t="shared" ca="1" si="1025"/>
        <v>0</v>
      </c>
      <c r="DN735" s="69">
        <f t="shared" ca="1" si="1025"/>
        <v>0</v>
      </c>
      <c r="DO735" s="69">
        <f t="shared" ca="1" si="1025"/>
        <v>0</v>
      </c>
      <c r="DP735" s="69">
        <f t="shared" ca="1" si="1025"/>
        <v>0</v>
      </c>
      <c r="DQ735" s="69">
        <f t="shared" ca="1" si="1025"/>
        <v>0</v>
      </c>
      <c r="DR735" s="69">
        <f t="shared" ca="1" si="1025"/>
        <v>0</v>
      </c>
      <c r="DS735" s="69">
        <f t="shared" ca="1" si="1025"/>
        <v>0</v>
      </c>
      <c r="DT735" s="69">
        <f t="shared" ca="1" si="1025"/>
        <v>0</v>
      </c>
      <c r="DU735" s="69">
        <f t="shared" ca="1" si="1025"/>
        <v>0</v>
      </c>
      <c r="DV735" s="69">
        <f t="shared" ca="1" si="1025"/>
        <v>0</v>
      </c>
      <c r="DW735" s="69">
        <f t="shared" ca="1" si="1025"/>
        <v>0</v>
      </c>
      <c r="DX735" s="69">
        <f t="shared" ca="1" si="1025"/>
        <v>0</v>
      </c>
      <c r="DY735" s="69">
        <f t="shared" ca="1" si="1025"/>
        <v>0</v>
      </c>
      <c r="DZ735" s="69">
        <f t="shared" ca="1" si="1025"/>
        <v>0</v>
      </c>
      <c r="EA735" s="69">
        <f t="shared" ca="1" si="1025"/>
        <v>0</v>
      </c>
      <c r="EB735" s="69">
        <f t="shared" ca="1" si="1025"/>
        <v>0</v>
      </c>
      <c r="EC735" s="69">
        <f t="shared" ca="1" si="1025"/>
        <v>0</v>
      </c>
      <c r="ED735" s="69">
        <f t="shared" ca="1" si="1025"/>
        <v>0</v>
      </c>
      <c r="EE735" s="69">
        <f t="shared" ca="1" si="1025"/>
        <v>0</v>
      </c>
      <c r="EF735" s="69">
        <f t="shared" ca="1" si="1025"/>
        <v>0</v>
      </c>
      <c r="EG735" s="69">
        <f t="shared" ca="1" si="1025"/>
        <v>0</v>
      </c>
      <c r="EH735" s="69">
        <f t="shared" ca="1" si="1025"/>
        <v>0</v>
      </c>
      <c r="EI735" s="69">
        <f t="shared" ca="1" si="1025"/>
        <v>0</v>
      </c>
      <c r="EJ735" s="69">
        <f t="shared" ca="1" si="1025"/>
        <v>0</v>
      </c>
      <c r="EK735" s="69">
        <f t="shared" ca="1" si="1025"/>
        <v>0</v>
      </c>
    </row>
    <row r="736" spans="1:141" outlineLevel="2" x14ac:dyDescent="0.25">
      <c r="A736" s="90"/>
      <c r="B736" s="90"/>
      <c r="C736" s="90"/>
      <c r="D736" s="90"/>
      <c r="F736" s="100"/>
      <c r="I736" s="101"/>
      <c r="J736" s="100"/>
      <c r="M736" s="101"/>
      <c r="N736" s="100"/>
      <c r="Q736" s="101"/>
      <c r="R736" s="100"/>
      <c r="U736" s="101"/>
      <c r="V736" s="100"/>
      <c r="Y736" s="101"/>
      <c r="Z736" s="100"/>
      <c r="AC736" s="101"/>
      <c r="AD736" s="100"/>
      <c r="AG736" s="101"/>
      <c r="AH736" s="100"/>
      <c r="AK736" s="101"/>
      <c r="AL736" s="100"/>
      <c r="AO736" s="101"/>
      <c r="AP736" s="100"/>
      <c r="AS736" s="101"/>
      <c r="AT736" s="100"/>
      <c r="AW736" s="101"/>
      <c r="AX736" s="100"/>
      <c r="BA736" s="101"/>
      <c r="BB736" s="100"/>
      <c r="BE736" s="101"/>
      <c r="BF736" s="100"/>
      <c r="BI736" s="101"/>
      <c r="BJ736" s="100"/>
      <c r="BM736" s="101"/>
      <c r="BN736" s="100"/>
      <c r="BQ736" s="101"/>
      <c r="BR736" s="100"/>
      <c r="BU736" s="101"/>
      <c r="BV736" s="100"/>
      <c r="BY736" s="101"/>
      <c r="BZ736" s="100"/>
      <c r="CC736" s="101"/>
      <c r="CD736" s="100"/>
      <c r="CG736" s="101"/>
      <c r="CH736" s="100"/>
      <c r="CK736" s="101"/>
      <c r="CL736" s="100"/>
      <c r="CO736" s="101"/>
      <c r="CP736" s="100"/>
      <c r="CS736" s="101"/>
      <c r="CT736" s="100"/>
      <c r="CW736" s="101"/>
      <c r="CX736" s="100"/>
      <c r="DA736" s="101"/>
      <c r="DB736" s="100"/>
      <c r="DE736" s="101"/>
      <c r="DF736" s="100"/>
      <c r="DI736" s="101"/>
    </row>
    <row r="737" spans="1:141" outlineLevel="2" x14ac:dyDescent="0.25">
      <c r="A737" s="90" t="s">
        <v>157</v>
      </c>
      <c r="B737" s="90" t="s">
        <v>186</v>
      </c>
      <c r="C737" s="111">
        <f>$C$6</f>
        <v>9.9999999999999995E-7</v>
      </c>
      <c r="D737" s="90"/>
      <c r="E737" t="str">
        <f>CONCATENATE(E732," - history")</f>
        <v>Capital lease obligations - history</v>
      </c>
      <c r="F737" s="113" cm="1">
        <f t="array" aca="1" ref="F737" ca="1">IF(AND(F$4="A",ISNUMBER('DataModel-NVDA'!F$4)),INDEX('DataModel-NVDA'!$F$4:$BA$109,MATCH(1,('DataModel-NVDA'!$A$4:$A$109=$A737)*('DataModel-NVDA'!$B$4:$B$109=$B737),0),MATCH(F$3,'DataModel-NVDA'!$F$2:$BA$2,0))*$C737,"")</f>
        <v>16.683</v>
      </c>
      <c r="G737" s="69" cm="1">
        <f t="array" aca="1" ref="G737" ca="1">IF(AND(G$4="A",ISNUMBER('DataModel-NVDA'!G$4)),INDEX('DataModel-NVDA'!$F$4:$BA$109,MATCH(1,('DataModel-NVDA'!$A$4:$A$109=$A737)*('DataModel-NVDA'!$B$4:$B$109=$B737),0),MATCH(G$3,'DataModel-NVDA'!$F$2:$BA$2,0))*$C737,"")</f>
        <v>15.841999999999999</v>
      </c>
      <c r="H737" s="69" cm="1">
        <f t="array" aca="1" ref="H737" ca="1">IF(AND(H$4="A",ISNUMBER('DataModel-NVDA'!H$4)),INDEX('DataModel-NVDA'!$F$4:$BA$109,MATCH(1,('DataModel-NVDA'!$A$4:$A$109=$A737)*('DataModel-NVDA'!$B$4:$B$109=$B737),0),MATCH(H$3,'DataModel-NVDA'!$F$2:$BA$2,0))*$C737,"")</f>
        <v>14.976999999999999</v>
      </c>
      <c r="I737" s="114" cm="1">
        <f t="array" aca="1" ref="I737" ca="1">IF(AND(I$4="A",ISNUMBER('DataModel-NVDA'!I$4)),INDEX('DataModel-NVDA'!$F$4:$BA$109,MATCH(1,('DataModel-NVDA'!$A$4:$A$109=$A737)*('DataModel-NVDA'!$B$4:$B$109=$B737),0),MATCH(I$3,'DataModel-NVDA'!$F$2:$BA$2,0))*$C737,"")</f>
        <v>14.085999999999999</v>
      </c>
      <c r="J737" s="113" cm="1">
        <f t="array" aca="1" ref="J737" ca="1">IF(AND(J$4="A",ISNUMBER('DataModel-NVDA'!J$4)),INDEX('DataModel-NVDA'!$F$4:$BA$109,MATCH(1,('DataModel-NVDA'!$A$4:$A$109=$A737)*('DataModel-NVDA'!$B$4:$B$109=$B737),0),MATCH(J$3,'DataModel-NVDA'!$F$2:$BA$2,0))*$C737,"")</f>
        <v>13</v>
      </c>
      <c r="K737" s="69" cm="1">
        <f t="array" aca="1" ref="K737" ca="1">IF(AND(K$4="A",ISNUMBER('DataModel-NVDA'!K$4)),INDEX('DataModel-NVDA'!$F$4:$BA$109,MATCH(1,('DataModel-NVDA'!$A$4:$A$109=$A737)*('DataModel-NVDA'!$B$4:$B$109=$B737),0),MATCH(K$3,'DataModel-NVDA'!$F$2:$BA$2,0))*$C737,"")</f>
        <v>12</v>
      </c>
      <c r="L737" s="69" cm="1">
        <f t="array" aca="1" ref="L737" ca="1">IF(AND(L$4="A",ISNUMBER('DataModel-NVDA'!L$4)),INDEX('DataModel-NVDA'!$F$4:$BA$109,MATCH(1,('DataModel-NVDA'!$A$4:$A$109=$A737)*('DataModel-NVDA'!$B$4:$B$109=$B737),0),MATCH(L$3,'DataModel-NVDA'!$F$2:$BA$2,0))*$C737,"")</f>
        <v>11</v>
      </c>
      <c r="M737" s="114" cm="1">
        <f t="array" aca="1" ref="M737" ca="1">IF(AND(M$4="A",ISNUMBER('DataModel-NVDA'!M$4)),INDEX('DataModel-NVDA'!$F$4:$BA$109,MATCH(1,('DataModel-NVDA'!$A$4:$A$109=$A737)*('DataModel-NVDA'!$B$4:$B$109=$B737),0),MATCH(M$3,'DataModel-NVDA'!$F$2:$BA$2,0))*$C737,"")</f>
        <v>10</v>
      </c>
      <c r="N737" s="113" cm="1">
        <f t="array" aca="1" ref="N737" ca="1">IF(AND(N$4="A",ISNUMBER('DataModel-NVDA'!N$4)),INDEX('DataModel-NVDA'!$F$4:$BA$109,MATCH(1,('DataModel-NVDA'!$A$4:$A$109=$A737)*('DataModel-NVDA'!$B$4:$B$109=$B737),0),MATCH(N$3,'DataModel-NVDA'!$F$2:$BA$2,0))*$C737,"")</f>
        <v>9</v>
      </c>
      <c r="O737" s="69" cm="1">
        <f t="array" aca="1" ref="O737" ca="1">IF(AND(O$4="A",ISNUMBER('DataModel-NVDA'!O$4)),INDEX('DataModel-NVDA'!$F$4:$BA$109,MATCH(1,('DataModel-NVDA'!$A$4:$A$109=$A737)*('DataModel-NVDA'!$B$4:$B$109=$B737),0),MATCH(O$3,'DataModel-NVDA'!$F$2:$BA$2,0))*$C737,"")</f>
        <v>8</v>
      </c>
      <c r="P737" s="69" cm="1">
        <f t="array" aca="1" ref="P737" ca="1">IF(AND(P$4="A",ISNUMBER('DataModel-NVDA'!P$4)),INDEX('DataModel-NVDA'!$F$4:$BA$109,MATCH(1,('DataModel-NVDA'!$A$4:$A$109=$A737)*('DataModel-NVDA'!$B$4:$B$109=$B737),0),MATCH(P$3,'DataModel-NVDA'!$F$2:$BA$2,0))*$C737,"")</f>
        <v>7</v>
      </c>
      <c r="Q737" s="114" cm="1">
        <f t="array" aca="1" ref="Q737" ca="1">IF(AND(Q$4="A",ISNUMBER('DataModel-NVDA'!Q$4)),INDEX('DataModel-NVDA'!$F$4:$BA$109,MATCH(1,('DataModel-NVDA'!$A$4:$A$109=$A737)*('DataModel-NVDA'!$B$4:$B$109=$B737),0),MATCH(Q$3,'DataModel-NVDA'!$F$2:$BA$2,0))*$C737,"")</f>
        <v>6</v>
      </c>
      <c r="R737" s="113" cm="1">
        <f t="array" aca="1" ref="R737" ca="1">IF(AND(R$4="A",ISNUMBER('DataModel-NVDA'!R$4)),INDEX('DataModel-NVDA'!$F$4:$BA$109,MATCH(1,('DataModel-NVDA'!$A$4:$A$109=$A737)*('DataModel-NVDA'!$B$4:$B$109=$B737),0),MATCH(R$3,'DataModel-NVDA'!$F$2:$BA$2,0))*$C737,"")</f>
        <v>4</v>
      </c>
      <c r="S737" s="69" cm="1">
        <f t="array" aca="1" ref="S737" ca="1">IF(AND(S$4="A",ISNUMBER('DataModel-NVDA'!S$4)),INDEX('DataModel-NVDA'!$F$4:$BA$109,MATCH(1,('DataModel-NVDA'!$A$4:$A$109=$A737)*('DataModel-NVDA'!$B$4:$B$109=$B737),0),MATCH(S$3,'DataModel-NVDA'!$F$2:$BA$2,0))*$C737,"")</f>
        <v>3</v>
      </c>
      <c r="T737" s="69" cm="1">
        <f t="array" aca="1" ref="T737" ca="1">IF(AND(T$4="A",ISNUMBER('DataModel-NVDA'!T$4)),INDEX('DataModel-NVDA'!$F$4:$BA$109,MATCH(1,('DataModel-NVDA'!$A$4:$A$109=$A737)*('DataModel-NVDA'!$B$4:$B$109=$B737),0),MATCH(T$3,'DataModel-NVDA'!$F$2:$BA$2,0))*$C737,"")</f>
        <v>1</v>
      </c>
      <c r="U737" s="114" cm="1">
        <f t="array" aca="1" ref="U737" ca="1">IF(AND(U$4="A",ISNUMBER('DataModel-NVDA'!U$4)),INDEX('DataModel-NVDA'!$F$4:$BA$109,MATCH(1,('DataModel-NVDA'!$A$4:$A$109=$A737)*('DataModel-NVDA'!$B$4:$B$109=$B737),0),MATCH(U$3,'DataModel-NVDA'!$F$2:$BA$2,0))*$C737,"")</f>
        <v>0</v>
      </c>
      <c r="V737" s="113" cm="1">
        <f t="array" aca="1" ref="V737" ca="1">IF(AND(V$4="A",ISNUMBER('DataModel-NVDA'!V$4)),INDEX('DataModel-NVDA'!$F$4:$BA$109,MATCH(1,('DataModel-NVDA'!$A$4:$A$109=$A737)*('DataModel-NVDA'!$B$4:$B$109=$B737),0),MATCH(V$3,'DataModel-NVDA'!$F$2:$BA$2,0))*$C737,"")</f>
        <v>0</v>
      </c>
      <c r="W737" s="69" cm="1">
        <f t="array" aca="1" ref="W737" ca="1">IF(AND(W$4="A",ISNUMBER('DataModel-NVDA'!W$4)),INDEX('DataModel-NVDA'!$F$4:$BA$109,MATCH(1,('DataModel-NVDA'!$A$4:$A$109=$A737)*('DataModel-NVDA'!$B$4:$B$109=$B737),0),MATCH(W$3,'DataModel-NVDA'!$F$2:$BA$2,0))*$C737,"")</f>
        <v>0</v>
      </c>
      <c r="X737" s="69" cm="1">
        <f t="array" aca="1" ref="X737" ca="1">IF(AND(X$4="A",ISNUMBER('DataModel-NVDA'!X$4)),INDEX('DataModel-NVDA'!$F$4:$BA$109,MATCH(1,('DataModel-NVDA'!$A$4:$A$109=$A737)*('DataModel-NVDA'!$B$4:$B$109=$B737),0),MATCH(X$3,'DataModel-NVDA'!$F$2:$BA$2,0))*$C737,"")</f>
        <v>0</v>
      </c>
      <c r="Y737" s="114" cm="1">
        <f t="array" aca="1" ref="Y737" ca="1">IF(AND(Y$4="A",ISNUMBER('DataModel-NVDA'!Y$4)),INDEX('DataModel-NVDA'!$F$4:$BA$109,MATCH(1,('DataModel-NVDA'!$A$4:$A$109=$A737)*('DataModel-NVDA'!$B$4:$B$109=$B737),0),MATCH(Y$3,'DataModel-NVDA'!$F$2:$BA$2,0))*$C737,"")</f>
        <v>0</v>
      </c>
      <c r="Z737" s="113" cm="1">
        <f t="array" aca="1" ref="Z737" ca="1">IF(AND(Z$4="A",ISNUMBER('DataModel-NVDA'!Z$4)),INDEX('DataModel-NVDA'!$F$4:$BA$109,MATCH(1,('DataModel-NVDA'!$A$4:$A$109=$A737)*('DataModel-NVDA'!$B$4:$B$109=$B737),0),MATCH(Z$3,'DataModel-NVDA'!$F$2:$BA$2,0))*$C737,"")</f>
        <v>566</v>
      </c>
      <c r="AA737" s="69" cm="1">
        <f t="array" aca="1" ref="AA737" ca="1">IF(AND(AA$4="A",ISNUMBER('DataModel-NVDA'!AA$4)),INDEX('DataModel-NVDA'!$F$4:$BA$109,MATCH(1,('DataModel-NVDA'!$A$4:$A$109=$A737)*('DataModel-NVDA'!$B$4:$B$109=$B737),0),MATCH(AA$3,'DataModel-NVDA'!$F$2:$BA$2,0))*$C737,"")</f>
        <v>567</v>
      </c>
      <c r="AB737" s="69" cm="1">
        <f t="array" aca="1" ref="AB737" ca="1">IF(AND(AB$4="A",ISNUMBER('DataModel-NVDA'!AB$4)),INDEX('DataModel-NVDA'!$F$4:$BA$109,MATCH(1,('DataModel-NVDA'!$A$4:$A$109=$A737)*('DataModel-NVDA'!$B$4:$B$109=$B737),0),MATCH(AB$3,'DataModel-NVDA'!$F$2:$BA$2,0))*$C737,"")</f>
        <v>558</v>
      </c>
      <c r="AC737" s="114" cm="1">
        <f t="array" aca="1" ref="AC737" ca="1">IF(AND(AC$4="A",ISNUMBER('DataModel-NVDA'!AC$4)),INDEX('DataModel-NVDA'!$F$4:$BA$109,MATCH(1,('DataModel-NVDA'!$A$4:$A$109=$A737)*('DataModel-NVDA'!$B$4:$B$109=$B737),0),MATCH(AC$3,'DataModel-NVDA'!$F$2:$BA$2,0))*$C737,"")</f>
        <v>652</v>
      </c>
      <c r="AD737" s="113" cm="1">
        <f t="array" aca="1" ref="AD737" ca="1">IF(AND(AD$4="A",ISNUMBER('DataModel-NVDA'!AD$4)),INDEX('DataModel-NVDA'!$F$4:$BA$109,MATCH(1,('DataModel-NVDA'!$A$4:$A$109=$A737)*('DataModel-NVDA'!$B$4:$B$109=$B737),0),MATCH(AD$3,'DataModel-NVDA'!$F$2:$BA$2,0))*$C737,"")</f>
        <v>619</v>
      </c>
      <c r="AE737" s="69" cm="1">
        <f t="array" aca="1" ref="AE737" ca="1">IF(AND(AE$4="A",ISNUMBER('DataModel-NVDA'!AE$4)),INDEX('DataModel-NVDA'!$F$4:$BA$109,MATCH(1,('DataModel-NVDA'!$A$4:$A$109=$A737)*('DataModel-NVDA'!$B$4:$B$109=$B737),0),MATCH(AE$3,'DataModel-NVDA'!$F$2:$BA$2,0))*$C737,"")</f>
        <v>735</v>
      </c>
      <c r="AF737" s="69" cm="1">
        <f t="array" aca="1" ref="AF737" ca="1">IF(AND(AF$4="A",ISNUMBER('DataModel-NVDA'!AF$4)),INDEX('DataModel-NVDA'!$F$4:$BA$109,MATCH(1,('DataModel-NVDA'!$A$4:$A$109=$A737)*('DataModel-NVDA'!$B$4:$B$109=$B737),0),MATCH(AF$3,'DataModel-NVDA'!$F$2:$BA$2,0))*$C737,"")</f>
        <v>720</v>
      </c>
      <c r="AG737" s="114" cm="1">
        <f t="array" aca="1" ref="AG737" ca="1">IF(AND(AG$4="A",ISNUMBER('DataModel-NVDA'!AG$4)),INDEX('DataModel-NVDA'!$F$4:$BA$109,MATCH(1,('DataModel-NVDA'!$A$4:$A$109=$A737)*('DataModel-NVDA'!$B$4:$B$109=$B737),0),MATCH(AG$3,'DataModel-NVDA'!$F$2:$BA$2,0))*$C737,"")</f>
        <v>755</v>
      </c>
      <c r="AH737" s="113" cm="1">
        <f t="array" aca="1" ref="AH737" ca="1">IF(AND(AH$4="A",ISNUMBER('DataModel-NVDA'!AH$4)),INDEX('DataModel-NVDA'!$F$4:$BA$109,MATCH(1,('DataModel-NVDA'!$A$4:$A$109=$A737)*('DataModel-NVDA'!$B$4:$B$109=$B737),0),MATCH(AH$3,'DataModel-NVDA'!$F$2:$BA$2,0))*$C737,"")</f>
        <v>775</v>
      </c>
      <c r="AI737" s="69" cm="1">
        <f t="array" aca="1" ref="AI737" ca="1">IF(AND(AI$4="A",ISNUMBER('DataModel-NVDA'!AI$4)),INDEX('DataModel-NVDA'!$F$4:$BA$109,MATCH(1,('DataModel-NVDA'!$A$4:$A$109=$A737)*('DataModel-NVDA'!$B$4:$B$109=$B737),0),MATCH(AI$3,'DataModel-NVDA'!$F$2:$BA$2,0))*$C737,"")</f>
        <v>848</v>
      </c>
      <c r="AJ737" s="69" cm="1">
        <f t="array" aca="1" ref="AJ737" ca="1">IF(AND(AJ$4="A",ISNUMBER('DataModel-NVDA'!AJ$4)),INDEX('DataModel-NVDA'!$F$4:$BA$109,MATCH(1,('DataModel-NVDA'!$A$4:$A$109=$A737)*('DataModel-NVDA'!$B$4:$B$109=$B737),0),MATCH(AJ$3,'DataModel-NVDA'!$F$2:$BA$2,0))*$C737,"")</f>
        <v>883</v>
      </c>
      <c r="AK737" s="114" cm="1">
        <f t="array" aca="1" ref="AK737" ca="1">IF(AND(AK$4="A",ISNUMBER('DataModel-NVDA'!AK$4)),INDEX('DataModel-NVDA'!$F$4:$BA$109,MATCH(1,('DataModel-NVDA'!$A$4:$A$109=$A737)*('DataModel-NVDA'!$B$4:$B$109=$B737),0),MATCH(AK$3,'DataModel-NVDA'!$F$2:$BA$2,0))*$C737,"")</f>
        <v>885</v>
      </c>
      <c r="AL737" s="113" cm="1">
        <f t="array" aca="1" ref="AL737" ca="1">IF(AND(AL$4="A",ISNUMBER('DataModel-NVDA'!AL$4)),INDEX('DataModel-NVDA'!$F$4:$BA$109,MATCH(1,('DataModel-NVDA'!$A$4:$A$109=$A737)*('DataModel-NVDA'!$B$4:$B$109=$B737),0),MATCH(AL$3,'DataModel-NVDA'!$F$2:$BA$2,0))*$C737,"")</f>
        <v>752</v>
      </c>
      <c r="AM737" s="69" cm="1">
        <f t="array" aca="1" ref="AM737" ca="1">IF(AND(AM$4="A",ISNUMBER('DataModel-NVDA'!AM$4)),INDEX('DataModel-NVDA'!$F$4:$BA$109,MATCH(1,('DataModel-NVDA'!$A$4:$A$109=$A737)*('DataModel-NVDA'!$B$4:$B$109=$B737),0),MATCH(AM$3,'DataModel-NVDA'!$F$2:$BA$2,0))*$C737,"")</f>
        <v>743</v>
      </c>
      <c r="AN737" s="69" cm="1">
        <f t="array" aca="1" ref="AN737" ca="1">IF(AND(AN$4="A",ISNUMBER('DataModel-NVDA'!AN$4)),INDEX('DataModel-NVDA'!$F$4:$BA$109,MATCH(1,('DataModel-NVDA'!$A$4:$A$109=$A737)*('DataModel-NVDA'!$B$4:$B$109=$B737),0),MATCH(AN$3,'DataModel-NVDA'!$F$2:$BA$2,0))*$C737,"")</f>
        <v>798</v>
      </c>
      <c r="AO737" s="114" cm="1">
        <f t="array" aca="1" ref="AO737" ca="1">IF(AND(AO$4="A",ISNUMBER('DataModel-NVDA'!AO$4)),INDEX('DataModel-NVDA'!$F$4:$BA$109,MATCH(1,('DataModel-NVDA'!$A$4:$A$109=$A737)*('DataModel-NVDA'!$B$4:$B$109=$B737),0),MATCH(AO$3,'DataModel-NVDA'!$F$2:$BA$2,0))*$C737,"")</f>
        <v>1078</v>
      </c>
      <c r="AP737" s="113" cm="1">
        <f t="array" aca="1" ref="AP737" ca="1">IF(AND(AP$4="A",ISNUMBER('DataModel-NVDA'!AP$4)),INDEX('DataModel-NVDA'!$F$4:$BA$109,MATCH(1,('DataModel-NVDA'!$A$4:$A$109=$A737)*('DataModel-NVDA'!$B$4:$B$109=$B737),0),MATCH(AP$3,'DataModel-NVDA'!$F$2:$BA$2,0))*$C737,"")</f>
        <v>1126</v>
      </c>
      <c r="AQ737" s="69" cm="1">
        <f t="array" aca="1" ref="AQ737" ca="1">IF(AND(AQ$4="A",ISNUMBER('DataModel-NVDA'!AQ$4)),INDEX('DataModel-NVDA'!$F$4:$BA$109,MATCH(1,('DataModel-NVDA'!$A$4:$A$109=$A737)*('DataModel-NVDA'!$B$4:$B$109=$B737),0),MATCH(AQ$3,'DataModel-NVDA'!$F$2:$BA$2,0))*$C737,"")</f>
        <v>1249</v>
      </c>
      <c r="AR737" s="69" cm="1">
        <f t="array" aca="1" ref="AR737" ca="1">IF(AND(AR$4="A",ISNUMBER('DataModel-NVDA'!AR$4)),INDEX('DataModel-NVDA'!$F$4:$BA$109,MATCH(1,('DataModel-NVDA'!$A$4:$A$109=$A737)*('DataModel-NVDA'!$B$4:$B$109=$B737),0),MATCH(AR$3,'DataModel-NVDA'!$F$2:$BA$2,0))*$C737,"")</f>
        <v>1321</v>
      </c>
      <c r="AS737" s="114" cm="1">
        <f t="array" aca="1" ref="AS737" ca="1">IF(AND(AS$4="A",ISNUMBER('DataModel-NVDA'!AS$4)),INDEX('DataModel-NVDA'!$F$4:$BA$109,MATCH(1,('DataModel-NVDA'!$A$4:$A$109=$A737)*('DataModel-NVDA'!$B$4:$B$109=$B737),0),MATCH(AS$3,'DataModel-NVDA'!$F$2:$BA$2,0))*$C737,"")</f>
        <v>1347</v>
      </c>
      <c r="AT737" s="113" cm="1">
        <f t="array" aca="1" ref="AT737" ca="1">IF(AND(AT$4="A",ISNUMBER('DataModel-NVDA'!AT$4)),INDEX('DataModel-NVDA'!$F$4:$BA$109,MATCH(1,('DataModel-NVDA'!$A$4:$A$109=$A737)*('DataModel-NVDA'!$B$4:$B$109=$B737),0),MATCH(AT$3,'DataModel-NVDA'!$F$2:$BA$2,0))*$C737,"")</f>
        <v>1527</v>
      </c>
      <c r="AU737" s="69" cm="1">
        <f t="array" aca="1" ref="AU737" ca="1">IF(AND(AU$4="A",ISNUMBER('DataModel-NVDA'!AU$4)),INDEX('DataModel-NVDA'!$F$4:$BA$109,MATCH(1,('DataModel-NVDA'!$A$4:$A$109=$A737)*('DataModel-NVDA'!$B$4:$B$109=$B737),0),MATCH(AU$3,'DataModel-NVDA'!$F$2:$BA$2,0))*$C737,"")</f>
        <v>1554</v>
      </c>
      <c r="AV737" s="69" cm="1">
        <f t="array" aca="1" ref="AV737" ca="1">IF(AND(AV$4="A",ISNUMBER('DataModel-NVDA'!AV$4)),INDEX('DataModel-NVDA'!$F$4:$BA$109,MATCH(1,('DataModel-NVDA'!$A$4:$A$109=$A737)*('DataModel-NVDA'!$B$4:$B$109=$B737),0),MATCH(AV$3,'DataModel-NVDA'!$F$2:$BA$2,0))*$C737,"")</f>
        <v>1490</v>
      </c>
      <c r="AW737" s="114" t="str" cm="1">
        <f t="array" aca="1" ref="AW737" ca="1">IF(AND(AW$4="A",ISNUMBER('DataModel-NVDA'!AW$4)),INDEX('DataModel-NVDA'!$F$4:$BA$109,MATCH(1,('DataModel-NVDA'!$A$4:$A$109=$A737)*('DataModel-NVDA'!$B$4:$B$109=$B737),0),MATCH(AW$3,'DataModel-NVDA'!$F$2:$BA$2,0))*$C737,"")</f>
        <v/>
      </c>
      <c r="AX737" s="113" t="str" cm="1">
        <f t="array" aca="1" ref="AX737" ca="1">IF(AND(AX$4="A",ISNUMBER('DataModel-NVDA'!AX$4)),INDEX('DataModel-NVDA'!$F$4:$BA$109,MATCH(1,('DataModel-NVDA'!$A$4:$A$109=$A737)*('DataModel-NVDA'!$B$4:$B$109=$B737),0),MATCH(AX$3,'DataModel-NVDA'!$F$2:$BA$2,0))*$C737,"")</f>
        <v/>
      </c>
      <c r="AY737" s="69" t="str" cm="1">
        <f t="array" aca="1" ref="AY737" ca="1">IF(AND(AY$4="A",ISNUMBER('DataModel-NVDA'!AY$4)),INDEX('DataModel-NVDA'!$F$4:$BA$109,MATCH(1,('DataModel-NVDA'!$A$4:$A$109=$A737)*('DataModel-NVDA'!$B$4:$B$109=$B737),0),MATCH(AY$3,'DataModel-NVDA'!$F$2:$BA$2,0))*$C737,"")</f>
        <v/>
      </c>
      <c r="AZ737" s="69" t="str" cm="1">
        <f t="array" aca="1" ref="AZ737" ca="1">IF(AND(AZ$4="A",ISNUMBER('DataModel-NVDA'!AZ$4)),INDEX('DataModel-NVDA'!$F$4:$BA$109,MATCH(1,('DataModel-NVDA'!$A$4:$A$109=$A737)*('DataModel-NVDA'!$B$4:$B$109=$B737),0),MATCH(AZ$3,'DataModel-NVDA'!$F$2:$BA$2,0))*$C737,"")</f>
        <v/>
      </c>
      <c r="BA737" s="114" t="str" cm="1">
        <f t="array" aca="1" ref="BA737" ca="1">IF(AND(BA$4="A",ISNUMBER('DataModel-NVDA'!BA$4)),INDEX('DataModel-NVDA'!$F$4:$BA$109,MATCH(1,('DataModel-NVDA'!$A$4:$A$109=$A737)*('DataModel-NVDA'!$B$4:$B$109=$B737),0),MATCH(BA$3,'DataModel-NVDA'!$F$2:$BA$2,0))*$C737,"")</f>
        <v/>
      </c>
      <c r="BB737" s="113"/>
      <c r="BC737" s="69"/>
      <c r="BD737" s="69"/>
      <c r="BE737" s="114"/>
      <c r="BF737" s="113"/>
      <c r="BG737" s="69"/>
      <c r="BH737" s="69"/>
      <c r="BI737" s="114"/>
      <c r="BJ737" s="113"/>
      <c r="BK737" s="69"/>
      <c r="BL737" s="69"/>
      <c r="BM737" s="114"/>
      <c r="BN737" s="113"/>
      <c r="BO737" s="69"/>
      <c r="BP737" s="69"/>
      <c r="BQ737" s="114"/>
      <c r="BR737" s="113"/>
      <c r="BS737" s="69"/>
      <c r="BT737" s="69"/>
      <c r="BU737" s="114"/>
      <c r="BV737" s="113"/>
      <c r="BW737" s="69"/>
      <c r="BX737" s="69"/>
      <c r="BY737" s="114"/>
      <c r="BZ737" s="113"/>
      <c r="CA737" s="69"/>
      <c r="CB737" s="69"/>
      <c r="CC737" s="114"/>
      <c r="CD737" s="113"/>
      <c r="CE737" s="69"/>
      <c r="CF737" s="69"/>
      <c r="CG737" s="114"/>
      <c r="CH737" s="113"/>
      <c r="CI737" s="69"/>
      <c r="CJ737" s="69"/>
      <c r="CK737" s="114"/>
      <c r="CL737" s="113"/>
      <c r="CM737" s="69"/>
      <c r="CN737" s="69"/>
      <c r="CO737" s="114"/>
      <c r="CP737" s="113"/>
      <c r="CQ737" s="69"/>
      <c r="CR737" s="69"/>
      <c r="CS737" s="114"/>
      <c r="CT737" s="113"/>
      <c r="CU737" s="69"/>
      <c r="CV737" s="69"/>
      <c r="CW737" s="114"/>
      <c r="CX737" s="113"/>
      <c r="CY737" s="69"/>
      <c r="CZ737" s="69"/>
      <c r="DA737" s="114"/>
      <c r="DB737" s="113"/>
      <c r="DC737" s="69"/>
      <c r="DD737" s="69"/>
      <c r="DE737" s="114"/>
      <c r="DF737" s="113"/>
      <c r="DG737" s="69"/>
      <c r="DH737" s="69"/>
      <c r="DI737" s="114"/>
      <c r="DK737" s="69">
        <f t="shared" ref="DK737:EK737" ca="1" si="1026">SUM(OFFSET($E737,,MATCH(DK$3,$F$5:$DI$5,0)+3,,1))</f>
        <v>14.085999999999999</v>
      </c>
      <c r="DL737" s="69">
        <f t="shared" ca="1" si="1026"/>
        <v>10</v>
      </c>
      <c r="DM737" s="69">
        <f t="shared" ca="1" si="1026"/>
        <v>6</v>
      </c>
      <c r="DN737" s="69">
        <f t="shared" ca="1" si="1026"/>
        <v>0</v>
      </c>
      <c r="DO737" s="69">
        <f t="shared" ca="1" si="1026"/>
        <v>0</v>
      </c>
      <c r="DP737" s="69">
        <f t="shared" ca="1" si="1026"/>
        <v>652</v>
      </c>
      <c r="DQ737" s="69">
        <f t="shared" ca="1" si="1026"/>
        <v>755</v>
      </c>
      <c r="DR737" s="69">
        <f t="shared" ca="1" si="1026"/>
        <v>885</v>
      </c>
      <c r="DS737" s="69">
        <f t="shared" ca="1" si="1026"/>
        <v>1078</v>
      </c>
      <c r="DT737" s="69">
        <f t="shared" ca="1" si="1026"/>
        <v>1347</v>
      </c>
      <c r="DU737" s="69">
        <f t="shared" ca="1" si="1026"/>
        <v>0</v>
      </c>
      <c r="DV737" s="69">
        <f t="shared" ca="1" si="1026"/>
        <v>0</v>
      </c>
      <c r="DW737" s="69">
        <f t="shared" ca="1" si="1026"/>
        <v>0</v>
      </c>
      <c r="DX737" s="69">
        <f t="shared" ca="1" si="1026"/>
        <v>0</v>
      </c>
      <c r="DY737" s="69">
        <f t="shared" ca="1" si="1026"/>
        <v>0</v>
      </c>
      <c r="DZ737" s="69">
        <f t="shared" ca="1" si="1026"/>
        <v>0</v>
      </c>
      <c r="EA737" s="69">
        <f t="shared" ca="1" si="1026"/>
        <v>0</v>
      </c>
      <c r="EB737" s="69">
        <f t="shared" ca="1" si="1026"/>
        <v>0</v>
      </c>
      <c r="EC737" s="69">
        <f t="shared" ca="1" si="1026"/>
        <v>0</v>
      </c>
      <c r="ED737" s="69">
        <f t="shared" ca="1" si="1026"/>
        <v>0</v>
      </c>
      <c r="EE737" s="69">
        <f t="shared" ca="1" si="1026"/>
        <v>0</v>
      </c>
      <c r="EF737" s="69">
        <f t="shared" ca="1" si="1026"/>
        <v>0</v>
      </c>
      <c r="EG737" s="69">
        <f t="shared" ca="1" si="1026"/>
        <v>0</v>
      </c>
      <c r="EH737" s="69">
        <f t="shared" ca="1" si="1026"/>
        <v>0</v>
      </c>
      <c r="EI737" s="69">
        <f t="shared" ca="1" si="1026"/>
        <v>0</v>
      </c>
      <c r="EJ737" s="69">
        <f t="shared" ca="1" si="1026"/>
        <v>0</v>
      </c>
      <c r="EK737" s="69">
        <f t="shared" ca="1" si="1026"/>
        <v>0</v>
      </c>
    </row>
    <row r="738" spans="1:141" outlineLevel="2" x14ac:dyDescent="0.25">
      <c r="A738" s="90"/>
      <c r="B738" s="90"/>
      <c r="C738" s="90"/>
      <c r="D738" s="90"/>
      <c r="F738" s="100"/>
      <c r="I738" s="101"/>
      <c r="J738" s="100"/>
      <c r="M738" s="101"/>
      <c r="N738" s="100"/>
      <c r="Q738" s="101"/>
      <c r="R738" s="100"/>
      <c r="U738" s="101"/>
      <c r="V738" s="100"/>
      <c r="Y738" s="101"/>
      <c r="Z738" s="100"/>
      <c r="AC738" s="101"/>
      <c r="AD738" s="100"/>
      <c r="AG738" s="101"/>
      <c r="AH738" s="100"/>
      <c r="AK738" s="101"/>
      <c r="AL738" s="100"/>
      <c r="AO738" s="101"/>
      <c r="AP738" s="100"/>
      <c r="AS738" s="101"/>
      <c r="AT738" s="100"/>
      <c r="AW738" s="101"/>
      <c r="AX738" s="100"/>
      <c r="BA738" s="101"/>
      <c r="BB738" s="100"/>
      <c r="BE738" s="101"/>
      <c r="BF738" s="100"/>
      <c r="BI738" s="101"/>
      <c r="BJ738" s="100"/>
      <c r="BM738" s="101"/>
      <c r="BN738" s="100"/>
      <c r="BQ738" s="101"/>
      <c r="BR738" s="100"/>
      <c r="BU738" s="101"/>
      <c r="BV738" s="100"/>
      <c r="BY738" s="101"/>
      <c r="BZ738" s="100"/>
      <c r="CC738" s="101"/>
      <c r="CD738" s="100"/>
      <c r="CG738" s="101"/>
      <c r="CH738" s="100"/>
      <c r="CK738" s="101"/>
      <c r="CL738" s="100"/>
      <c r="CO738" s="101"/>
      <c r="CP738" s="100"/>
      <c r="CS738" s="101"/>
      <c r="CT738" s="100"/>
      <c r="CW738" s="101"/>
      <c r="CX738" s="100"/>
      <c r="DA738" s="101"/>
      <c r="DB738" s="100"/>
      <c r="DE738" s="101"/>
      <c r="DF738" s="100"/>
      <c r="DI738" s="101"/>
    </row>
    <row r="739" spans="1:141" outlineLevel="2" x14ac:dyDescent="0.25">
      <c r="A739" s="90"/>
      <c r="B739" s="90"/>
      <c r="C739" s="90"/>
      <c r="D739" s="90"/>
      <c r="E739" t="str">
        <f>CONCATENATE(E732," - model")</f>
        <v>Capital lease obligations - model</v>
      </c>
      <c r="F739" s="100"/>
      <c r="I739" s="101"/>
      <c r="J739" s="100"/>
      <c r="M739" s="101"/>
      <c r="N739" s="100"/>
      <c r="Q739" s="101"/>
      <c r="R739" s="100"/>
      <c r="U739" s="101"/>
      <c r="V739" s="100"/>
      <c r="Y739" s="101"/>
      <c r="Z739" s="100"/>
      <c r="AC739" s="101"/>
      <c r="AD739" s="100"/>
      <c r="AG739" s="101"/>
      <c r="AH739" s="100"/>
      <c r="AK739" s="101"/>
      <c r="AL739" s="113">
        <f ca="1">AL737</f>
        <v>752</v>
      </c>
      <c r="AM739" s="69">
        <f ca="1">AM737</f>
        <v>743</v>
      </c>
      <c r="AN739" s="69">
        <f ca="1">AN737</f>
        <v>798</v>
      </c>
      <c r="AO739" s="114">
        <f ca="1">AO737</f>
        <v>1078</v>
      </c>
      <c r="AP739" s="113" cm="1">
        <f t="array" aca="1" ref="AP739" ca="1">IF($I$9=1,IF(AP$4="A",AP737,AP740*AP$139*4),IF(AP$4="A",AP737,INDEX($DT$139:$EK$139,,MATCH(CONCATENATE("FY ",RIGHT(AP$3,4)),$DT$3:$EK$3,0))*AP742))</f>
        <v>1126</v>
      </c>
      <c r="AQ739" s="69" cm="1">
        <f t="array" aca="1" ref="AQ739" ca="1">IF($I$9=1,IF(AQ$4="A",AQ737,AQ740*AQ$139*4),IF(AQ$4="A",AQ737,INDEX($DT$139:$EK$139,,MATCH(CONCATENATE("FY ",RIGHT(AQ$3,4)),$DT$3:$EK$3,0))*AQ742))</f>
        <v>1249</v>
      </c>
      <c r="AR739" s="69" cm="1">
        <f t="array" aca="1" ref="AR739" ca="1">IF($I$9=1,IF(AR$4="A",AR737,AR740*AR$139*4),IF(AR$4="A",AR737,INDEX($DT$139:$EK$139,,MATCH(CONCATENATE("FY ",RIGHT(AR$3,4)),$DT$3:$EK$3,0))*AR742))</f>
        <v>1321</v>
      </c>
      <c r="AS739" s="114" cm="1">
        <f t="array" aca="1" ref="AS739" ca="1">IF($I$9=1,IF(AS$4="A",AS737,AS740*AS$139*4),IF(AS$4="A",AS737,INDEX($DT$139:$EK$139,,MATCH(CONCATENATE("FY ",RIGHT(AS$3,4)),$DT$3:$EK$3,0))*AS742))</f>
        <v>1347</v>
      </c>
      <c r="AT739" s="113" cm="1">
        <f t="array" aca="1" ref="AT739" ca="1">IF($I$9=1,IF(AT$4="A",AT737,AT740*AT$139*4),IF(AT$4="A",AT737,INDEX($DT$139:$EK$139,,MATCH(CONCATENATE("FY ",RIGHT(AT$3,4)),$DT$3:$EK$3,0))*AT742))</f>
        <v>1527</v>
      </c>
      <c r="AU739" s="69" cm="1">
        <f t="array" aca="1" ref="AU739" ca="1">IF($I$9=1,IF(AU$4="A",AU737,AU740*AU$139*4),IF(AU$4="A",AU737,INDEX($DT$139:$EK$139,,MATCH(CONCATENATE("FY ",RIGHT(AU$3,4)),$DT$3:$EK$3,0))*AU742))</f>
        <v>1554</v>
      </c>
      <c r="AV739" s="69" cm="1">
        <f t="array" aca="1" ref="AV739" ca="1">IF($I$9=1,IF(AV$4="A",AV737,AV740*AV$139*4),IF(AV$4="A",AV737,INDEX($DT$139:$EK$139,,MATCH(CONCATENATE("FY ",RIGHT(AV$3,4)),$DT$3:$EK$3,0))*AV742))</f>
        <v>1490</v>
      </c>
      <c r="AW739" s="114" cm="1">
        <f t="array" aca="1" ref="AW739" ca="1">IF($I$9=1,IF(AW$4="A",AW737,AW740*AW$139*4),IF(AW$4="A",AW737,INDEX($DT$139:$EK$139,,MATCH(CONCATENATE("FY ",RIGHT(AW$3,4)),$DT$3:$EK$3,0))*AW742))</f>
        <v>2858.6630325315145</v>
      </c>
      <c r="AX739" s="113" cm="1">
        <f t="array" aca="1" ref="AX739" ca="1">IF($I$9=1,IF(AX$4="A",AX737,AX740*AX$139*4),IF(AX$4="A",AX737,INDEX($DT$139:$EK$139,,MATCH(CONCATENATE("FY ",RIGHT(AX$3,4)),$DT$3:$EK$3,0))*AX742))</f>
        <v>4379.8276055301521</v>
      </c>
      <c r="AY739" s="69" cm="1">
        <f t="array" aca="1" ref="AY739" ca="1">IF($I$9=1,IF(AY$4="A",AY737,AY740*AY$139*4),IF(AY$4="A",AY737,INDEX($DT$139:$EK$139,,MATCH(CONCATENATE("FY ",RIGHT(AY$3,4)),$DT$3:$EK$3,0))*AY742))</f>
        <v>4379.8276055301521</v>
      </c>
      <c r="AZ739" s="69" cm="1">
        <f t="array" aca="1" ref="AZ739" ca="1">IF($I$9=1,IF(AZ$4="A",AZ737,AZ740*AZ$139*4),IF(AZ$4="A",AZ737,INDEX($DT$139:$EK$139,,MATCH(CONCATENATE("FY ",RIGHT(AZ$3,4)),$DT$3:$EK$3,0))*AZ742))</f>
        <v>4379.8276055301521</v>
      </c>
      <c r="BA739" s="114" cm="1">
        <f t="array" aca="1" ref="BA739" ca="1">IF($I$9=1,IF(BA$4="A",BA737,BA740*BA$139*4),IF(BA$4="A",BA737,INDEX($DT$139:$EK$139,,MATCH(CONCATENATE("FY ",RIGHT(BA$3,4)),$DT$3:$EK$3,0))*BA742))</f>
        <v>4379.8276055301521</v>
      </c>
      <c r="BB739" s="113" cm="1">
        <f t="array" aca="1" ref="BB739" ca="1">IF($I$9=1,IF(BB$4="A",BB737,BB740*BB$139*4),IF(BB$4="A",BB737,INDEX($DT$139:$EK$139,,MATCH(CONCATENATE("FY ",RIGHT(BB$3,4)),$DT$3:$EK$3,0))*BB742))</f>
        <v>5311.4093267050976</v>
      </c>
      <c r="BC739" s="69" cm="1">
        <f t="array" aca="1" ref="BC739" ca="1">IF($I$9=1,IF(BC$4="A",BC737,BC740*BC$139*4),IF(BC$4="A",BC737,INDEX($DT$139:$EK$139,,MATCH(CONCATENATE("FY ",RIGHT(BC$3,4)),$DT$3:$EK$3,0))*BC742))</f>
        <v>5311.4093267050976</v>
      </c>
      <c r="BD739" s="69" cm="1">
        <f t="array" aca="1" ref="BD739" ca="1">IF($I$9=1,IF(BD$4="A",BD737,BD740*BD$139*4),IF(BD$4="A",BD737,INDEX($DT$139:$EK$139,,MATCH(CONCATENATE("FY ",RIGHT(BD$3,4)),$DT$3:$EK$3,0))*BD742))</f>
        <v>5311.4093267050976</v>
      </c>
      <c r="BE739" s="114" cm="1">
        <f t="array" aca="1" ref="BE739" ca="1">IF($I$9=1,IF(BE$4="A",BE737,BE740*BE$139*4),IF(BE$4="A",BE737,INDEX($DT$139:$EK$139,,MATCH(CONCATENATE("FY ",RIGHT(BE$3,4)),$DT$3:$EK$3,0))*BE742))</f>
        <v>5311.4093267050976</v>
      </c>
      <c r="BF739" s="113" cm="1">
        <f t="array" aca="1" ref="BF739" ca="1">IF($I$9=1,IF(BF$4="A",BF737,BF740*BF$139*4),IF(BF$4="A",BF737,INDEX($DT$139:$EK$139,,MATCH(CONCATENATE("FY ",RIGHT(BF$3,4)),$DT$3:$EK$3,0))*BF742))</f>
        <v>6096.0101294534143</v>
      </c>
      <c r="BG739" s="69" cm="1">
        <f t="array" aca="1" ref="BG739" ca="1">IF($I$9=1,IF(BG$4="A",BG737,BG740*BG$139*4),IF(BG$4="A",BG737,INDEX($DT$139:$EK$139,,MATCH(CONCATENATE("FY ",RIGHT(BG$3,4)),$DT$3:$EK$3,0))*BG742))</f>
        <v>6096.0101294534143</v>
      </c>
      <c r="BH739" s="69" cm="1">
        <f t="array" aca="1" ref="BH739" ca="1">IF($I$9=1,IF(BH$4="A",BH737,BH740*BH$139*4),IF(BH$4="A",BH737,INDEX($DT$139:$EK$139,,MATCH(CONCATENATE("FY ",RIGHT(BH$3,4)),$DT$3:$EK$3,0))*BH742))</f>
        <v>6096.0101294534143</v>
      </c>
      <c r="BI739" s="114" cm="1">
        <f t="array" aca="1" ref="BI739" ca="1">IF($I$9=1,IF(BI$4="A",BI737,BI740*BI$139*4),IF(BI$4="A",BI737,INDEX($DT$139:$EK$139,,MATCH(CONCATENATE("FY ",RIGHT(BI$3,4)),$DT$3:$EK$3,0))*BI742))</f>
        <v>6096.0101294534143</v>
      </c>
      <c r="BJ739" s="113" cm="1">
        <f t="array" aca="1" ref="BJ739" ca="1">IF($I$9=1,IF(BJ$4="A",BJ737,BJ740*BJ$139*4),IF(BJ$4="A",BJ737,INDEX($DT$139:$EK$139,,MATCH(CONCATENATE("FY ",RIGHT(BJ$3,4)),$DT$3:$EK$3,0))*BJ742))</f>
        <v>6766.5712436932918</v>
      </c>
      <c r="BK739" s="69" cm="1">
        <f t="array" aca="1" ref="BK739" ca="1">IF($I$9=1,IF(BK$4="A",BK737,BK740*BK$139*4),IF(BK$4="A",BK737,INDEX($DT$139:$EK$139,,MATCH(CONCATENATE("FY ",RIGHT(BK$3,4)),$DT$3:$EK$3,0))*BK742))</f>
        <v>6766.5712436932918</v>
      </c>
      <c r="BL739" s="69" cm="1">
        <f t="array" aca="1" ref="BL739" ca="1">IF($I$9=1,IF(BL$4="A",BL737,BL740*BL$139*4),IF(BL$4="A",BL737,INDEX($DT$139:$EK$139,,MATCH(CONCATENATE("FY ",RIGHT(BL$3,4)),$DT$3:$EK$3,0))*BL742))</f>
        <v>6766.5712436932918</v>
      </c>
      <c r="BM739" s="114" cm="1">
        <f t="array" aca="1" ref="BM739" ca="1">IF($I$9=1,IF(BM$4="A",BM737,BM740*BM$139*4),IF(BM$4="A",BM737,INDEX($DT$139:$EK$139,,MATCH(CONCATENATE("FY ",RIGHT(BM$3,4)),$DT$3:$EK$3,0))*BM742))</f>
        <v>6766.5712436932918</v>
      </c>
      <c r="BN739" s="113" cm="1">
        <f t="array" aca="1" ref="BN739" ca="1">IF($I$9=1,IF(BN$4="A",BN737,BN740*BN$139*4),IF(BN$4="A",BN737,INDEX($DT$139:$EK$139,,MATCH(CONCATENATE("FY ",RIGHT(BN$3,4)),$DT$3:$EK$3,0))*BN742))</f>
        <v>7307.8969431887544</v>
      </c>
      <c r="BO739" s="69" cm="1">
        <f t="array" aca="1" ref="BO739" ca="1">IF($I$9=1,IF(BO$4="A",BO737,BO740*BO$139*4),IF(BO$4="A",BO737,INDEX($DT$139:$EK$139,,MATCH(CONCATENATE("FY ",RIGHT(BO$3,4)),$DT$3:$EK$3,0))*BO742))</f>
        <v>7307.8969431887544</v>
      </c>
      <c r="BP739" s="69" cm="1">
        <f t="array" aca="1" ref="BP739" ca="1">IF($I$9=1,IF(BP$4="A",BP737,BP740*BP$139*4),IF(BP$4="A",BP737,INDEX($DT$139:$EK$139,,MATCH(CONCATENATE("FY ",RIGHT(BP$3,4)),$DT$3:$EK$3,0))*BP742))</f>
        <v>7307.8969431887544</v>
      </c>
      <c r="BQ739" s="114" cm="1">
        <f t="array" aca="1" ref="BQ739" ca="1">IF($I$9=1,IF(BQ$4="A",BQ737,BQ740*BQ$139*4),IF(BQ$4="A",BQ737,INDEX($DT$139:$EK$139,,MATCH(CONCATENATE("FY ",RIGHT(BQ$3,4)),$DT$3:$EK$3,0))*BQ742))</f>
        <v>7307.8969431887544</v>
      </c>
      <c r="BR739" s="113" cm="1">
        <f t="array" aca="1" ref="BR739" ca="1">IF($I$9=1,IF(BR$4="A",BR737,BR740*BR$139*4),IF(BR$4="A",BR737,INDEX($DT$139:$EK$139,,MATCH(CONCATENATE("FY ",RIGHT(BR$3,4)),$DT$3:$EK$3,0))*BR742))</f>
        <v>7673.291790348193</v>
      </c>
      <c r="BS739" s="69" cm="1">
        <f t="array" aca="1" ref="BS739" ca="1">IF($I$9=1,IF(BS$4="A",BS737,BS740*BS$139*4),IF(BS$4="A",BS737,INDEX($DT$139:$EK$139,,MATCH(CONCATENATE("FY ",RIGHT(BS$3,4)),$DT$3:$EK$3,0))*BS742))</f>
        <v>7673.291790348193</v>
      </c>
      <c r="BT739" s="69" cm="1">
        <f t="array" aca="1" ref="BT739" ca="1">IF($I$9=1,IF(BT$4="A",BT737,BT740*BT$139*4),IF(BT$4="A",BT737,INDEX($DT$139:$EK$139,,MATCH(CONCATENATE("FY ",RIGHT(BT$3,4)),$DT$3:$EK$3,0))*BT742))</f>
        <v>7673.291790348193</v>
      </c>
      <c r="BU739" s="114" cm="1">
        <f t="array" aca="1" ref="BU739" ca="1">IF($I$9=1,IF(BU$4="A",BU737,BU740*BU$139*4),IF(BU$4="A",BU737,INDEX($DT$139:$EK$139,,MATCH(CONCATENATE("FY ",RIGHT(BU$3,4)),$DT$3:$EK$3,0))*BU742))</f>
        <v>7673.291790348193</v>
      </c>
      <c r="BV739" s="113" cm="1">
        <f t="array" aca="1" ref="BV739" ca="1">IF($I$9=1,IF(BV$4="A",BV737,BV740*BV$139*4),IF(BV$4="A",BV737,INDEX($DT$139:$EK$139,,MATCH(CONCATENATE("FY ",RIGHT(BV$3,4)),$DT$3:$EK$3,0))*BV742))</f>
        <v>8056.9563798656027</v>
      </c>
      <c r="BW739" s="69" cm="1">
        <f t="array" aca="1" ref="BW739" ca="1">IF($I$9=1,IF(BW$4="A",BW737,BW740*BW$139*4),IF(BW$4="A",BW737,INDEX($DT$139:$EK$139,,MATCH(CONCATENATE("FY ",RIGHT(BW$3,4)),$DT$3:$EK$3,0))*BW742))</f>
        <v>8056.9563798656027</v>
      </c>
      <c r="BX739" s="69" cm="1">
        <f t="array" aca="1" ref="BX739" ca="1">IF($I$9=1,IF(BX$4="A",BX737,BX740*BX$139*4),IF(BX$4="A",BX737,INDEX($DT$139:$EK$139,,MATCH(CONCATENATE("FY ",RIGHT(BX$3,4)),$DT$3:$EK$3,0))*BX742))</f>
        <v>8056.9563798656027</v>
      </c>
      <c r="BY739" s="114" cm="1">
        <f t="array" aca="1" ref="BY739" ca="1">IF($I$9=1,IF(BY$4="A",BY737,BY740*BY$139*4),IF(BY$4="A",BY737,INDEX($DT$139:$EK$139,,MATCH(CONCATENATE("FY ",RIGHT(BY$3,4)),$DT$3:$EK$3,0))*BY742))</f>
        <v>8056.9563798656027</v>
      </c>
      <c r="BZ739" s="113" cm="1">
        <f t="array" aca="1" ref="BZ739" ca="1">IF($I$9=1,IF(BZ$4="A",BZ737,BZ740*BZ$139*4),IF(BZ$4="A",BZ737,INDEX($DT$139:$EK$139,,MATCH(CONCATENATE("FY ",RIGHT(BZ$3,4)),$DT$3:$EK$3,0))*BZ742))</f>
        <v>8459.804198858883</v>
      </c>
      <c r="CA739" s="69" cm="1">
        <f t="array" aca="1" ref="CA739" ca="1">IF($I$9=1,IF(CA$4="A",CA737,CA740*CA$139*4),IF(CA$4="A",CA737,INDEX($DT$139:$EK$139,,MATCH(CONCATENATE("FY ",RIGHT(CA$3,4)),$DT$3:$EK$3,0))*CA742))</f>
        <v>8459.804198858883</v>
      </c>
      <c r="CB739" s="69" cm="1">
        <f t="array" aca="1" ref="CB739" ca="1">IF($I$9=1,IF(CB$4="A",CB737,CB740*CB$139*4),IF(CB$4="A",CB737,INDEX($DT$139:$EK$139,,MATCH(CONCATENATE("FY ",RIGHT(CB$3,4)),$DT$3:$EK$3,0))*CB742))</f>
        <v>8459.804198858883</v>
      </c>
      <c r="CC739" s="114" cm="1">
        <f t="array" aca="1" ref="CC739" ca="1">IF($I$9=1,IF(CC$4="A",CC737,CC740*CC$139*4),IF(CC$4="A",CC737,INDEX($DT$139:$EK$139,,MATCH(CONCATENATE("FY ",RIGHT(CC$3,4)),$DT$3:$EK$3,0))*CC742))</f>
        <v>8459.804198858883</v>
      </c>
      <c r="CD739" s="113" cm="1">
        <f t="array" aca="1" ref="CD739" ca="1">IF($I$9=1,IF(CD$4="A",CD737,CD740*CD$139*4),IF(CD$4="A",CD737,INDEX($DT$139:$EK$139,,MATCH(CONCATENATE("FY ",RIGHT(CD$3,4)),$DT$3:$EK$3,0))*CD742))</f>
        <v>8882.7944088018266</v>
      </c>
      <c r="CE739" s="69" cm="1">
        <f t="array" aca="1" ref="CE739" ca="1">IF($I$9=1,IF(CE$4="A",CE737,CE740*CE$139*4),IF(CE$4="A",CE737,INDEX($DT$139:$EK$139,,MATCH(CONCATENATE("FY ",RIGHT(CE$3,4)),$DT$3:$EK$3,0))*CE742))</f>
        <v>8882.7944088018266</v>
      </c>
      <c r="CF739" s="69" cm="1">
        <f t="array" aca="1" ref="CF739" ca="1">IF($I$9=1,IF(CF$4="A",CF737,CF740*CF$139*4),IF(CF$4="A",CF737,INDEX($DT$139:$EK$139,,MATCH(CONCATENATE("FY ",RIGHT(CF$3,4)),$DT$3:$EK$3,0))*CF742))</f>
        <v>8882.7944088018266</v>
      </c>
      <c r="CG739" s="114" cm="1">
        <f t="array" aca="1" ref="CG739" ca="1">IF($I$9=1,IF(CG$4="A",CG737,CG740*CG$139*4),IF(CG$4="A",CG737,INDEX($DT$139:$EK$139,,MATCH(CONCATENATE("FY ",RIGHT(CG$3,4)),$DT$3:$EK$3,0))*CG742))</f>
        <v>8882.7944088018266</v>
      </c>
      <c r="CH739" s="113" cm="1">
        <f t="array" aca="1" ref="CH739" ca="1">IF($I$9=1,IF(CH$4="A",CH737,CH740*CH$139*4),IF(CH$4="A",CH737,INDEX($DT$139:$EK$139,,MATCH(CONCATENATE("FY ",RIGHT(CH$3,4)),$DT$3:$EK$3,0))*CH742))</f>
        <v>9326.9341292419194</v>
      </c>
      <c r="CI739" s="69" cm="1">
        <f t="array" aca="1" ref="CI739" ca="1">IF($I$9=1,IF(CI$4="A",CI737,CI740*CI$139*4),IF(CI$4="A",CI737,INDEX($DT$139:$EK$139,,MATCH(CONCATENATE("FY ",RIGHT(CI$3,4)),$DT$3:$EK$3,0))*CI742))</f>
        <v>9326.9341292419194</v>
      </c>
      <c r="CJ739" s="69" cm="1">
        <f t="array" aca="1" ref="CJ739" ca="1">IF($I$9=1,IF(CJ$4="A",CJ737,CJ740*CJ$139*4),IF(CJ$4="A",CJ737,INDEX($DT$139:$EK$139,,MATCH(CONCATENATE("FY ",RIGHT(CJ$3,4)),$DT$3:$EK$3,0))*CJ742))</f>
        <v>9326.9341292419194</v>
      </c>
      <c r="CK739" s="114" cm="1">
        <f t="array" aca="1" ref="CK739" ca="1">IF($I$9=1,IF(CK$4="A",CK737,CK740*CK$139*4),IF(CK$4="A",CK737,INDEX($DT$139:$EK$139,,MATCH(CONCATENATE("FY ",RIGHT(CK$3,4)),$DT$3:$EK$3,0))*CK742))</f>
        <v>9326.9341292419194</v>
      </c>
      <c r="CL739" s="113" cm="1">
        <f t="array" aca="1" ref="CL739" ca="1">IF($I$9=1,IF(CL$4="A",CL737,CL740*CL$139*4),IF(CL$4="A",CL737,INDEX($DT$139:$EK$139,,MATCH(CONCATENATE("FY ",RIGHT(CL$3,4)),$DT$3:$EK$3,0))*CL742))</f>
        <v>9793.2808357040158</v>
      </c>
      <c r="CM739" s="69" cm="1">
        <f t="array" aca="1" ref="CM739" ca="1">IF($I$9=1,IF(CM$4="A",CM737,CM740*CM$139*4),IF(CM$4="A",CM737,INDEX($DT$139:$EK$139,,MATCH(CONCATENATE("FY ",RIGHT(CM$3,4)),$DT$3:$EK$3,0))*CM742))</f>
        <v>9793.2808357040158</v>
      </c>
      <c r="CN739" s="69" cm="1">
        <f t="array" aca="1" ref="CN739" ca="1">IF($I$9=1,IF(CN$4="A",CN737,CN740*CN$139*4),IF(CN$4="A",CN737,INDEX($DT$139:$EK$139,,MATCH(CONCATENATE("FY ",RIGHT(CN$3,4)),$DT$3:$EK$3,0))*CN742))</f>
        <v>9793.2808357040158</v>
      </c>
      <c r="CO739" s="114" cm="1">
        <f t="array" aca="1" ref="CO739" ca="1">IF($I$9=1,IF(CO$4="A",CO737,CO740*CO$139*4),IF(CO$4="A",CO737,INDEX($DT$139:$EK$139,,MATCH(CONCATENATE("FY ",RIGHT(CO$3,4)),$DT$3:$EK$3,0))*CO742))</f>
        <v>9793.2808357040158</v>
      </c>
      <c r="CP739" s="113" cm="1">
        <f t="array" aca="1" ref="CP739" ca="1">IF($I$9=1,IF(CP$4="A",CP737,CP740*CP$139*4),IF(CP$4="A",CP737,INDEX($DT$139:$EK$139,,MATCH(CONCATENATE("FY ",RIGHT(CP$3,4)),$DT$3:$EK$3,0))*CP742))</f>
        <v>10282.944877489217</v>
      </c>
      <c r="CQ739" s="69" cm="1">
        <f t="array" aca="1" ref="CQ739" ca="1">IF($I$9=1,IF(CQ$4="A",CQ737,CQ740*CQ$139*4),IF(CQ$4="A",CQ737,INDEX($DT$139:$EK$139,,MATCH(CONCATENATE("FY ",RIGHT(CQ$3,4)),$DT$3:$EK$3,0))*CQ742))</f>
        <v>10282.944877489217</v>
      </c>
      <c r="CR739" s="69" cm="1">
        <f t="array" aca="1" ref="CR739" ca="1">IF($I$9=1,IF(CR$4="A",CR737,CR740*CR$139*4),IF(CR$4="A",CR737,INDEX($DT$139:$EK$139,,MATCH(CONCATENATE("FY ",RIGHT(CR$3,4)),$DT$3:$EK$3,0))*CR742))</f>
        <v>10282.944877489217</v>
      </c>
      <c r="CS739" s="114" cm="1">
        <f t="array" aca="1" ref="CS739" ca="1">IF($I$9=1,IF(CS$4="A",CS737,CS740*CS$139*4),IF(CS$4="A",CS737,INDEX($DT$139:$EK$139,,MATCH(CONCATENATE("FY ",RIGHT(CS$3,4)),$DT$3:$EK$3,0))*CS742))</f>
        <v>10282.944877489217</v>
      </c>
      <c r="CT739" s="113" cm="1">
        <f t="array" aca="1" ref="CT739" ca="1">IF($I$9=1,IF(CT$4="A",CT737,CT740*CT$139*4),IF(CT$4="A",CT737,INDEX($DT$139:$EK$139,,MATCH(CONCATENATE("FY ",RIGHT(CT$3,4)),$DT$3:$EK$3,0))*CT742))</f>
        <v>10797.092121363678</v>
      </c>
      <c r="CU739" s="69" cm="1">
        <f t="array" aca="1" ref="CU739" ca="1">IF($I$9=1,IF(CU$4="A",CU737,CU740*CU$139*4),IF(CU$4="A",CU737,INDEX($DT$139:$EK$139,,MATCH(CONCATENATE("FY ",RIGHT(CU$3,4)),$DT$3:$EK$3,0))*CU742))</f>
        <v>10797.092121363678</v>
      </c>
      <c r="CV739" s="69" cm="1">
        <f t="array" aca="1" ref="CV739" ca="1">IF($I$9=1,IF(CV$4="A",CV737,CV740*CV$139*4),IF(CV$4="A",CV737,INDEX($DT$139:$EK$139,,MATCH(CONCATENATE("FY ",RIGHT(CV$3,4)),$DT$3:$EK$3,0))*CV742))</f>
        <v>10797.092121363678</v>
      </c>
      <c r="CW739" s="114" cm="1">
        <f t="array" aca="1" ref="CW739" ca="1">IF($I$9=1,IF(CW$4="A",CW737,CW740*CW$139*4),IF(CW$4="A",CW737,INDEX($DT$139:$EK$139,,MATCH(CONCATENATE("FY ",RIGHT(CW$3,4)),$DT$3:$EK$3,0))*CW742))</f>
        <v>10797.092121363678</v>
      </c>
      <c r="CX739" s="113" cm="1">
        <f t="array" aca="1" ref="CX739" ca="1">IF($I$9=1,IF(CX$4="A",CX737,CX740*CX$139*4),IF(CX$4="A",CX737,INDEX($DT$139:$EK$139,,MATCH(CONCATENATE("FY ",RIGHT(CX$3,4)),$DT$3:$EK$3,0))*CX742))</f>
        <v>11336.946727431861</v>
      </c>
      <c r="CY739" s="69" cm="1">
        <f t="array" aca="1" ref="CY739" ca="1">IF($I$9=1,IF(CY$4="A",CY737,CY740*CY$139*4),IF(CY$4="A",CY737,INDEX($DT$139:$EK$139,,MATCH(CONCATENATE("FY ",RIGHT(CY$3,4)),$DT$3:$EK$3,0))*CY742))</f>
        <v>11336.946727431861</v>
      </c>
      <c r="CZ739" s="69" cm="1">
        <f t="array" aca="1" ref="CZ739" ca="1">IF($I$9=1,IF(CZ$4="A",CZ737,CZ740*CZ$139*4),IF(CZ$4="A",CZ737,INDEX($DT$139:$EK$139,,MATCH(CONCATENATE("FY ",RIGHT(CZ$3,4)),$DT$3:$EK$3,0))*CZ742))</f>
        <v>11336.946727431861</v>
      </c>
      <c r="DA739" s="114" cm="1">
        <f t="array" aca="1" ref="DA739" ca="1">IF($I$9=1,IF(DA$4="A",DA737,DA740*DA$139*4),IF(DA$4="A",DA737,INDEX($DT$139:$EK$139,,MATCH(CONCATENATE("FY ",RIGHT(DA$3,4)),$DT$3:$EK$3,0))*DA742))</f>
        <v>11336.946727431861</v>
      </c>
      <c r="DB739" s="113" cm="1">
        <f t="array" aca="1" ref="DB739" ca="1">IF($I$9=1,IF(DB$4="A",DB737,DB740*DB$139*4),IF(DB$4="A",DB737,INDEX($DT$139:$EK$139,,MATCH(CONCATENATE("FY ",RIGHT(DB$3,4)),$DT$3:$EK$3,0))*DB742))</f>
        <v>11903.794063803456</v>
      </c>
      <c r="DC739" s="69" cm="1">
        <f t="array" aca="1" ref="DC739" ca="1">IF($I$9=1,IF(DC$4="A",DC737,DC740*DC$139*4),IF(DC$4="A",DC737,INDEX($DT$139:$EK$139,,MATCH(CONCATENATE("FY ",RIGHT(DC$3,4)),$DT$3:$EK$3,0))*DC742))</f>
        <v>11903.794063803456</v>
      </c>
      <c r="DD739" s="69" cm="1">
        <f t="array" aca="1" ref="DD739" ca="1">IF($I$9=1,IF(DD$4="A",DD737,DD740*DD$139*4),IF(DD$4="A",DD737,INDEX($DT$139:$EK$139,,MATCH(CONCATENATE("FY ",RIGHT(DD$3,4)),$DT$3:$EK$3,0))*DD742))</f>
        <v>11903.794063803456</v>
      </c>
      <c r="DE739" s="114" cm="1">
        <f t="array" aca="1" ref="DE739" ca="1">IF($I$9=1,IF(DE$4="A",DE737,DE740*DE$139*4),IF(DE$4="A",DE737,INDEX($DT$139:$EK$139,,MATCH(CONCATENATE("FY ",RIGHT(DE$3,4)),$DT$3:$EK$3,0))*DE742))</f>
        <v>11903.794063803456</v>
      </c>
      <c r="DF739" s="113" cm="1">
        <f t="array" aca="1" ref="DF739" ca="1">IF($I$9=1,IF(DF$4="A",DF737,DF740*DF$139*4),IF(DF$4="A",DF737,INDEX($DT$139:$EK$139,,MATCH(CONCATENATE("FY ",RIGHT(DF$3,4)),$DT$3:$EK$3,0))*DF742))</f>
        <v>12498.98376699363</v>
      </c>
      <c r="DG739" s="69" cm="1">
        <f t="array" aca="1" ref="DG739" ca="1">IF($I$9=1,IF(DG$4="A",DG737,DG740*DG$139*4),IF(DG$4="A",DG737,INDEX($DT$139:$EK$139,,MATCH(CONCATENATE("FY ",RIGHT(DG$3,4)),$DT$3:$EK$3,0))*DG742))</f>
        <v>12498.98376699363</v>
      </c>
      <c r="DH739" s="69" cm="1">
        <f t="array" aca="1" ref="DH739" ca="1">IF($I$9=1,IF(DH$4="A",DH737,DH740*DH$139*4),IF(DH$4="A",DH737,INDEX($DT$139:$EK$139,,MATCH(CONCATENATE("FY ",RIGHT(DH$3,4)),$DT$3:$EK$3,0))*DH742))</f>
        <v>12498.98376699363</v>
      </c>
      <c r="DI739" s="114" cm="1">
        <f t="array" aca="1" ref="DI739" ca="1">IF($I$9=1,IF(DI$4="A",DI737,DI740*DI$139*4),IF(DI$4="A",DI737,INDEX($DT$139:$EK$139,,MATCH(CONCATENATE("FY ",RIGHT(DI$3,4)),$DT$3:$EK$3,0))*DI742))</f>
        <v>12498.98376699363</v>
      </c>
      <c r="DK739" s="69">
        <f t="shared" ref="DK739:EK739" ca="1" si="1027">SUM(OFFSET($E739,,MATCH(DK$3,$F$5:$DI$5,0)+3,,1))</f>
        <v>0</v>
      </c>
      <c r="DL739" s="69">
        <f t="shared" ca="1" si="1027"/>
        <v>0</v>
      </c>
      <c r="DM739" s="69">
        <f t="shared" ca="1" si="1027"/>
        <v>0</v>
      </c>
      <c r="DN739" s="69">
        <f t="shared" ca="1" si="1027"/>
        <v>0</v>
      </c>
      <c r="DO739" s="69">
        <f t="shared" ca="1" si="1027"/>
        <v>0</v>
      </c>
      <c r="DP739" s="69">
        <f t="shared" ca="1" si="1027"/>
        <v>0</v>
      </c>
      <c r="DQ739" s="69">
        <f t="shared" ca="1" si="1027"/>
        <v>0</v>
      </c>
      <c r="DR739" s="69">
        <f t="shared" ca="1" si="1027"/>
        <v>0</v>
      </c>
      <c r="DS739" s="69">
        <f t="shared" ca="1" si="1027"/>
        <v>1078</v>
      </c>
      <c r="DT739" s="69">
        <f t="shared" ca="1" si="1027"/>
        <v>1347</v>
      </c>
      <c r="DU739" s="69">
        <f t="shared" ca="1" si="1027"/>
        <v>2858.6630325315145</v>
      </c>
      <c r="DV739" s="69">
        <f t="shared" ca="1" si="1027"/>
        <v>4379.8276055301521</v>
      </c>
      <c r="DW739" s="69">
        <f t="shared" ca="1" si="1027"/>
        <v>5311.4093267050976</v>
      </c>
      <c r="DX739" s="69">
        <f t="shared" ca="1" si="1027"/>
        <v>6096.0101294534143</v>
      </c>
      <c r="DY739" s="69">
        <f t="shared" ca="1" si="1027"/>
        <v>6766.5712436932918</v>
      </c>
      <c r="DZ739" s="69">
        <f t="shared" ca="1" si="1027"/>
        <v>7307.8969431887544</v>
      </c>
      <c r="EA739" s="69">
        <f t="shared" ca="1" si="1027"/>
        <v>7673.291790348193</v>
      </c>
      <c r="EB739" s="69">
        <f t="shared" ca="1" si="1027"/>
        <v>8056.9563798656027</v>
      </c>
      <c r="EC739" s="69">
        <f t="shared" ca="1" si="1027"/>
        <v>8459.804198858883</v>
      </c>
      <c r="ED739" s="69">
        <f t="shared" ca="1" si="1027"/>
        <v>8882.7944088018266</v>
      </c>
      <c r="EE739" s="69">
        <f t="shared" ca="1" si="1027"/>
        <v>9326.9341292419194</v>
      </c>
      <c r="EF739" s="69">
        <f t="shared" ca="1" si="1027"/>
        <v>9793.2808357040158</v>
      </c>
      <c r="EG739" s="69">
        <f t="shared" ca="1" si="1027"/>
        <v>10282.944877489217</v>
      </c>
      <c r="EH739" s="69">
        <f t="shared" ca="1" si="1027"/>
        <v>10797.092121363678</v>
      </c>
      <c r="EI739" s="69">
        <f t="shared" ca="1" si="1027"/>
        <v>11336.946727431861</v>
      </c>
      <c r="EJ739" s="69">
        <f t="shared" ca="1" si="1027"/>
        <v>11903.794063803456</v>
      </c>
      <c r="EK739" s="69">
        <f t="shared" ca="1" si="1027"/>
        <v>12498.98376699363</v>
      </c>
    </row>
    <row r="740" spans="1:141" outlineLevel="2" x14ac:dyDescent="0.25">
      <c r="A740" s="90"/>
      <c r="B740" s="90"/>
      <c r="C740" s="90"/>
      <c r="D740" s="90"/>
      <c r="E740" t="s">
        <v>352</v>
      </c>
      <c r="F740" s="100"/>
      <c r="I740" s="101"/>
      <c r="J740" s="100"/>
      <c r="M740" s="101"/>
      <c r="N740" s="100"/>
      <c r="Q740" s="101"/>
      <c r="R740" s="100"/>
      <c r="U740" s="101"/>
      <c r="V740" s="100"/>
      <c r="Y740" s="101"/>
      <c r="Z740" s="100"/>
      <c r="AC740" s="101"/>
      <c r="AD740" s="100"/>
      <c r="AG740" s="101"/>
      <c r="AH740" s="100"/>
      <c r="AK740" s="101"/>
      <c r="AL740" s="100"/>
      <c r="AO740" s="101"/>
      <c r="AP740" s="102" t="str">
        <f t="shared" ref="AP740:BU740" ca="1" si="1028">IF(AP$4="A","",AP742)</f>
        <v/>
      </c>
      <c r="AQ740" s="103" t="str">
        <f t="shared" ca="1" si="1028"/>
        <v/>
      </c>
      <c r="AR740" s="103" t="str">
        <f t="shared" ca="1" si="1028"/>
        <v/>
      </c>
      <c r="AS740" s="104" t="str">
        <f t="shared" ca="1" si="1028"/>
        <v/>
      </c>
      <c r="AT740" s="102" t="str">
        <f t="shared" ca="1" si="1028"/>
        <v/>
      </c>
      <c r="AU740" s="103" t="str">
        <f t="shared" ca="1" si="1028"/>
        <v/>
      </c>
      <c r="AV740" s="103" t="str">
        <f t="shared" ca="1" si="1028"/>
        <v/>
      </c>
      <c r="AW740" s="104">
        <f t="shared" ca="1" si="1028"/>
        <v>2.2110239322412264E-2</v>
      </c>
      <c r="AX740" s="102">
        <f t="shared" ca="1" si="1028"/>
        <v>2.2110239322412264E-2</v>
      </c>
      <c r="AY740" s="103">
        <f t="shared" ca="1" si="1028"/>
        <v>2.2110239322412264E-2</v>
      </c>
      <c r="AZ740" s="103">
        <f t="shared" ca="1" si="1028"/>
        <v>2.2110239322412264E-2</v>
      </c>
      <c r="BA740" s="104">
        <f t="shared" ca="1" si="1028"/>
        <v>2.2110239322412264E-2</v>
      </c>
      <c r="BB740" s="102">
        <f t="shared" ca="1" si="1028"/>
        <v>2.2110239322412264E-2</v>
      </c>
      <c r="BC740" s="103">
        <f t="shared" ca="1" si="1028"/>
        <v>2.2110239322412264E-2</v>
      </c>
      <c r="BD740" s="103">
        <f t="shared" ca="1" si="1028"/>
        <v>2.2110239322412264E-2</v>
      </c>
      <c r="BE740" s="104">
        <f t="shared" ca="1" si="1028"/>
        <v>2.2110239322412264E-2</v>
      </c>
      <c r="BF740" s="102">
        <f t="shared" ca="1" si="1028"/>
        <v>2.2110239322412264E-2</v>
      </c>
      <c r="BG740" s="103">
        <f t="shared" ca="1" si="1028"/>
        <v>2.2110239322412264E-2</v>
      </c>
      <c r="BH740" s="103">
        <f t="shared" ca="1" si="1028"/>
        <v>2.2110239322412264E-2</v>
      </c>
      <c r="BI740" s="104">
        <f t="shared" ca="1" si="1028"/>
        <v>2.2110239322412264E-2</v>
      </c>
      <c r="BJ740" s="102">
        <f t="shared" ca="1" si="1028"/>
        <v>2.2110239322412264E-2</v>
      </c>
      <c r="BK740" s="103">
        <f t="shared" ca="1" si="1028"/>
        <v>2.2110239322412264E-2</v>
      </c>
      <c r="BL740" s="103">
        <f t="shared" ca="1" si="1028"/>
        <v>2.2110239322412264E-2</v>
      </c>
      <c r="BM740" s="104">
        <f t="shared" ca="1" si="1028"/>
        <v>2.2110239322412264E-2</v>
      </c>
      <c r="BN740" s="102">
        <f t="shared" ca="1" si="1028"/>
        <v>2.2110239322412264E-2</v>
      </c>
      <c r="BO740" s="103">
        <f t="shared" ca="1" si="1028"/>
        <v>2.2110239322412264E-2</v>
      </c>
      <c r="BP740" s="103">
        <f t="shared" ca="1" si="1028"/>
        <v>2.2110239322412264E-2</v>
      </c>
      <c r="BQ740" s="104">
        <f t="shared" ca="1" si="1028"/>
        <v>2.2110239322412264E-2</v>
      </c>
      <c r="BR740" s="102">
        <f t="shared" ca="1" si="1028"/>
        <v>2.2110239322412264E-2</v>
      </c>
      <c r="BS740" s="103">
        <f t="shared" ca="1" si="1028"/>
        <v>2.2110239322412264E-2</v>
      </c>
      <c r="BT740" s="103">
        <f t="shared" ca="1" si="1028"/>
        <v>2.2110239322412264E-2</v>
      </c>
      <c r="BU740" s="104">
        <f t="shared" ca="1" si="1028"/>
        <v>2.2110239322412264E-2</v>
      </c>
      <c r="BV740" s="102">
        <f t="shared" ref="BV740:DA740" ca="1" si="1029">IF(BV$4="A","",BV742)</f>
        <v>2.2110239322412264E-2</v>
      </c>
      <c r="BW740" s="103">
        <f t="shared" ca="1" si="1029"/>
        <v>2.2110239322412264E-2</v>
      </c>
      <c r="BX740" s="103">
        <f t="shared" ca="1" si="1029"/>
        <v>2.2110239322412264E-2</v>
      </c>
      <c r="BY740" s="104">
        <f t="shared" ca="1" si="1029"/>
        <v>2.2110239322412264E-2</v>
      </c>
      <c r="BZ740" s="102">
        <f t="shared" ca="1" si="1029"/>
        <v>2.2110239322412264E-2</v>
      </c>
      <c r="CA740" s="103">
        <f t="shared" ca="1" si="1029"/>
        <v>2.2110239322412264E-2</v>
      </c>
      <c r="CB740" s="103">
        <f t="shared" ca="1" si="1029"/>
        <v>2.2110239322412264E-2</v>
      </c>
      <c r="CC740" s="104">
        <f t="shared" ca="1" si="1029"/>
        <v>2.2110239322412264E-2</v>
      </c>
      <c r="CD740" s="102">
        <f t="shared" ca="1" si="1029"/>
        <v>2.2110239322412264E-2</v>
      </c>
      <c r="CE740" s="103">
        <f t="shared" ca="1" si="1029"/>
        <v>2.2110239322412264E-2</v>
      </c>
      <c r="CF740" s="103">
        <f t="shared" ca="1" si="1029"/>
        <v>2.2110239322412264E-2</v>
      </c>
      <c r="CG740" s="104">
        <f t="shared" ca="1" si="1029"/>
        <v>2.2110239322412264E-2</v>
      </c>
      <c r="CH740" s="102">
        <f t="shared" ca="1" si="1029"/>
        <v>2.2110239322412264E-2</v>
      </c>
      <c r="CI740" s="103">
        <f t="shared" ca="1" si="1029"/>
        <v>2.2110239322412264E-2</v>
      </c>
      <c r="CJ740" s="103">
        <f t="shared" ca="1" si="1029"/>
        <v>2.2110239322412264E-2</v>
      </c>
      <c r="CK740" s="104">
        <f t="shared" ca="1" si="1029"/>
        <v>2.2110239322412264E-2</v>
      </c>
      <c r="CL740" s="102">
        <f t="shared" ca="1" si="1029"/>
        <v>2.2110239322412264E-2</v>
      </c>
      <c r="CM740" s="103">
        <f t="shared" ca="1" si="1029"/>
        <v>2.2110239322412264E-2</v>
      </c>
      <c r="CN740" s="103">
        <f t="shared" ca="1" si="1029"/>
        <v>2.2110239322412264E-2</v>
      </c>
      <c r="CO740" s="104">
        <f t="shared" ca="1" si="1029"/>
        <v>2.2110239322412264E-2</v>
      </c>
      <c r="CP740" s="102">
        <f t="shared" ca="1" si="1029"/>
        <v>2.2110239322412264E-2</v>
      </c>
      <c r="CQ740" s="103">
        <f t="shared" ca="1" si="1029"/>
        <v>2.2110239322412264E-2</v>
      </c>
      <c r="CR740" s="103">
        <f t="shared" ca="1" si="1029"/>
        <v>2.2110239322412264E-2</v>
      </c>
      <c r="CS740" s="104">
        <f t="shared" ca="1" si="1029"/>
        <v>2.2110239322412264E-2</v>
      </c>
      <c r="CT740" s="102">
        <f t="shared" ca="1" si="1029"/>
        <v>2.2110239322412264E-2</v>
      </c>
      <c r="CU740" s="103">
        <f t="shared" ca="1" si="1029"/>
        <v>2.2110239322412264E-2</v>
      </c>
      <c r="CV740" s="103">
        <f t="shared" ca="1" si="1029"/>
        <v>2.2110239322412264E-2</v>
      </c>
      <c r="CW740" s="104">
        <f t="shared" ca="1" si="1029"/>
        <v>2.2110239322412264E-2</v>
      </c>
      <c r="CX740" s="102">
        <f t="shared" ca="1" si="1029"/>
        <v>2.2110239322412264E-2</v>
      </c>
      <c r="CY740" s="103">
        <f t="shared" ca="1" si="1029"/>
        <v>2.2110239322412264E-2</v>
      </c>
      <c r="CZ740" s="103">
        <f t="shared" ca="1" si="1029"/>
        <v>2.2110239322412264E-2</v>
      </c>
      <c r="DA740" s="104">
        <f t="shared" ca="1" si="1029"/>
        <v>2.2110239322412264E-2</v>
      </c>
      <c r="DB740" s="102">
        <f t="shared" ref="DB740:DI740" ca="1" si="1030">IF(DB$4="A","",DB742)</f>
        <v>2.2110239322412264E-2</v>
      </c>
      <c r="DC740" s="103">
        <f t="shared" ca="1" si="1030"/>
        <v>2.2110239322412264E-2</v>
      </c>
      <c r="DD740" s="103">
        <f t="shared" ca="1" si="1030"/>
        <v>2.2110239322412264E-2</v>
      </c>
      <c r="DE740" s="104">
        <f t="shared" ca="1" si="1030"/>
        <v>2.2110239322412264E-2</v>
      </c>
      <c r="DF740" s="102">
        <f t="shared" ca="1" si="1030"/>
        <v>2.2110239322412264E-2</v>
      </c>
      <c r="DG740" s="103">
        <f t="shared" ca="1" si="1030"/>
        <v>2.2110239322412264E-2</v>
      </c>
      <c r="DH740" s="103">
        <f t="shared" ca="1" si="1030"/>
        <v>2.2110239322412264E-2</v>
      </c>
      <c r="DI740" s="104">
        <f t="shared" ca="1" si="1030"/>
        <v>2.2110239322412264E-2</v>
      </c>
      <c r="DT740" s="103">
        <f t="shared" ref="DT740:EK740" ca="1" si="1031">IF(ISERROR(DT739/DT$139),"",DT739/DT$139)</f>
        <v>2.2110239322412264E-2</v>
      </c>
      <c r="DU740" s="103">
        <f t="shared" ca="1" si="1031"/>
        <v>2.2110239322412264E-2</v>
      </c>
      <c r="DV740" s="103">
        <f t="shared" ca="1" si="1031"/>
        <v>2.2110239322412264E-2</v>
      </c>
      <c r="DW740" s="103">
        <f t="shared" ca="1" si="1031"/>
        <v>2.2110239322412264E-2</v>
      </c>
      <c r="DX740" s="103">
        <f t="shared" ca="1" si="1031"/>
        <v>2.2110239322412264E-2</v>
      </c>
      <c r="DY740" s="103">
        <f t="shared" ca="1" si="1031"/>
        <v>2.2110239322412264E-2</v>
      </c>
      <c r="DZ740" s="103">
        <f t="shared" ca="1" si="1031"/>
        <v>2.2110239322412264E-2</v>
      </c>
      <c r="EA740" s="103">
        <f t="shared" ca="1" si="1031"/>
        <v>2.2110239322412264E-2</v>
      </c>
      <c r="EB740" s="103">
        <f t="shared" ca="1" si="1031"/>
        <v>2.2110239322412264E-2</v>
      </c>
      <c r="EC740" s="103">
        <f t="shared" ca="1" si="1031"/>
        <v>2.2110239322412264E-2</v>
      </c>
      <c r="ED740" s="103">
        <f t="shared" ca="1" si="1031"/>
        <v>2.2110239322412264E-2</v>
      </c>
      <c r="EE740" s="103">
        <f t="shared" ca="1" si="1031"/>
        <v>2.2110239322412264E-2</v>
      </c>
      <c r="EF740" s="103">
        <f t="shared" ca="1" si="1031"/>
        <v>2.2110239322412264E-2</v>
      </c>
      <c r="EG740" s="103">
        <f t="shared" ca="1" si="1031"/>
        <v>2.2110239322412264E-2</v>
      </c>
      <c r="EH740" s="103">
        <f t="shared" ca="1" si="1031"/>
        <v>2.2110239322412264E-2</v>
      </c>
      <c r="EI740" s="103">
        <f t="shared" ca="1" si="1031"/>
        <v>2.2110239322412264E-2</v>
      </c>
      <c r="EJ740" s="103">
        <f t="shared" ca="1" si="1031"/>
        <v>2.2110239322412264E-2</v>
      </c>
      <c r="EK740" s="103">
        <f t="shared" ca="1" si="1031"/>
        <v>2.2110239322412264E-2</v>
      </c>
    </row>
    <row r="741" spans="1:141" outlineLevel="2" x14ac:dyDescent="0.25">
      <c r="A741" s="90"/>
      <c r="B741" s="90"/>
      <c r="C741" s="90"/>
      <c r="D741" s="90"/>
      <c r="F741" s="100"/>
      <c r="I741" s="101"/>
      <c r="J741" s="100"/>
      <c r="M741" s="101"/>
      <c r="N741" s="100"/>
      <c r="Q741" s="101"/>
      <c r="R741" s="100"/>
      <c r="U741" s="101"/>
      <c r="V741" s="100"/>
      <c r="Y741" s="101"/>
      <c r="Z741" s="100"/>
      <c r="AC741" s="101"/>
      <c r="AD741" s="100"/>
      <c r="AG741" s="101"/>
      <c r="AH741" s="100"/>
      <c r="AK741" s="101"/>
      <c r="AL741" s="100"/>
      <c r="AO741" s="101"/>
      <c r="AP741" s="102"/>
      <c r="AQ741" s="103"/>
      <c r="AR741" s="103"/>
      <c r="AS741" s="104"/>
      <c r="AT741" s="102"/>
      <c r="AU741" s="103"/>
      <c r="AV741" s="103"/>
      <c r="AW741" s="104"/>
      <c r="AX741" s="102"/>
      <c r="AY741" s="103"/>
      <c r="AZ741" s="103"/>
      <c r="BA741" s="104"/>
      <c r="BB741" s="102"/>
      <c r="BC741" s="103"/>
      <c r="BD741" s="103"/>
      <c r="BE741" s="104"/>
      <c r="BF741" s="102"/>
      <c r="BG741" s="103"/>
      <c r="BH741" s="103"/>
      <c r="BI741" s="104"/>
      <c r="BJ741" s="102"/>
      <c r="BK741" s="103"/>
      <c r="BL741" s="103"/>
      <c r="BM741" s="104"/>
      <c r="BN741" s="102"/>
      <c r="BO741" s="103"/>
      <c r="BP741" s="103"/>
      <c r="BQ741" s="104"/>
      <c r="BR741" s="102"/>
      <c r="BS741" s="103"/>
      <c r="BT741" s="103"/>
      <c r="BU741" s="104"/>
      <c r="BV741" s="102"/>
      <c r="BW741" s="103"/>
      <c r="BX741" s="103"/>
      <c r="BY741" s="104"/>
      <c r="BZ741" s="102"/>
      <c r="CA741" s="103"/>
      <c r="CB741" s="103"/>
      <c r="CC741" s="104"/>
      <c r="CD741" s="102"/>
      <c r="CE741" s="103"/>
      <c r="CF741" s="103"/>
      <c r="CG741" s="104"/>
      <c r="CH741" s="102"/>
      <c r="CI741" s="103"/>
      <c r="CJ741" s="103"/>
      <c r="CK741" s="104"/>
      <c r="CL741" s="102"/>
      <c r="CM741" s="103"/>
      <c r="CN741" s="103"/>
      <c r="CO741" s="104"/>
      <c r="CP741" s="102"/>
      <c r="CQ741" s="103"/>
      <c r="CR741" s="103"/>
      <c r="CS741" s="104"/>
      <c r="CT741" s="102"/>
      <c r="CU741" s="103"/>
      <c r="CV741" s="103"/>
      <c r="CW741" s="104"/>
      <c r="CX741" s="102"/>
      <c r="CY741" s="103"/>
      <c r="CZ741" s="103"/>
      <c r="DA741" s="104"/>
      <c r="DB741" s="102"/>
      <c r="DC741" s="103"/>
      <c r="DD741" s="103"/>
      <c r="DE741" s="104"/>
      <c r="DF741" s="102"/>
      <c r="DG741" s="103"/>
      <c r="DH741" s="103"/>
      <c r="DI741" s="104"/>
    </row>
    <row r="742" spans="1:141" outlineLevel="2" x14ac:dyDescent="0.25">
      <c r="A742" s="90"/>
      <c r="B742" s="90"/>
      <c r="C742" s="90"/>
      <c r="D742" s="90"/>
      <c r="E742" s="36" t="str">
        <f>CONCATENATE(E740," selected driver: ",$J$8," (",$J$9,")")</f>
        <v>% revenue (annualized) selected driver: Default (Annual)</v>
      </c>
      <c r="F742" s="100"/>
      <c r="I742" s="101"/>
      <c r="J742" s="100"/>
      <c r="M742" s="101"/>
      <c r="N742" s="100"/>
      <c r="Q742" s="101"/>
      <c r="R742" s="100"/>
      <c r="U742" s="101"/>
      <c r="V742" s="100"/>
      <c r="Y742" s="101"/>
      <c r="Z742" s="100"/>
      <c r="AC742" s="101"/>
      <c r="AD742" s="100"/>
      <c r="AG742" s="101"/>
      <c r="AH742" s="100"/>
      <c r="AK742" s="101"/>
      <c r="AL742" s="100"/>
      <c r="AO742" s="101"/>
      <c r="AP742" s="126" cm="1">
        <f t="array" ref="AP742">IF($I$9=1,AP744,INDEX($DT744:$EK744,,MATCH(CONCATENATE("FY ",RIGHT(AP$3,4)),$DT$3:$EK$3,0)))</f>
        <v>0</v>
      </c>
      <c r="AQ742" s="127" cm="1">
        <f t="array" ref="AQ742">IF($I$9=1,AQ744,INDEX($DT744:$EK744,,MATCH(CONCATENATE("FY ",RIGHT(AQ$3,4)),$DT$3:$EK$3,0)))</f>
        <v>0</v>
      </c>
      <c r="AR742" s="127" cm="1">
        <f t="array" ref="AR742">IF($I$9=1,AR744,INDEX($DT744:$EK744,,MATCH(CONCATENATE("FY ",RIGHT(AR$3,4)),$DT$3:$EK$3,0)))</f>
        <v>0</v>
      </c>
      <c r="AS742" s="128" cm="1">
        <f t="array" ref="AS742">IF($I$9=1,AS744,INDEX($DT744:$EK744,,MATCH(CONCATENATE("FY ",RIGHT(AS$3,4)),$DT$3:$EK$3,0)))</f>
        <v>0</v>
      </c>
      <c r="AT742" s="126" cm="1">
        <f t="array" aca="1" ref="AT742" ca="1">IF($I$9=1,AT744,INDEX($DT744:$EK744,,MATCH(CONCATENATE("FY ",RIGHT(AT$3,4)),$DT$3:$EK$3,0)))</f>
        <v>2.2110239322412264E-2</v>
      </c>
      <c r="AU742" s="127" cm="1">
        <f t="array" aca="1" ref="AU742" ca="1">IF($I$9=1,AU744,INDEX($DT744:$EK744,,MATCH(CONCATENATE("FY ",RIGHT(AU$3,4)),$DT$3:$EK$3,0)))</f>
        <v>2.2110239322412264E-2</v>
      </c>
      <c r="AV742" s="127" cm="1">
        <f t="array" aca="1" ref="AV742" ca="1">IF($I$9=1,AV744,INDEX($DT744:$EK744,,MATCH(CONCATENATE("FY ",RIGHT(AV$3,4)),$DT$3:$EK$3,0)))</f>
        <v>2.2110239322412264E-2</v>
      </c>
      <c r="AW742" s="128" cm="1">
        <f t="array" aca="1" ref="AW742" ca="1">IF($I$9=1,AW744,INDEX($DT744:$EK744,,MATCH(CONCATENATE("FY ",RIGHT(AW$3,4)),$DT$3:$EK$3,0)))</f>
        <v>2.2110239322412264E-2</v>
      </c>
      <c r="AX742" s="126" cm="1">
        <f t="array" aca="1" ref="AX742" ca="1">IF($I$9=1,AX744,INDEX($DT744:$EK744,,MATCH(CONCATENATE("FY ",RIGHT(AX$3,4)),$DT$3:$EK$3,0)))</f>
        <v>2.2110239322412264E-2</v>
      </c>
      <c r="AY742" s="127" cm="1">
        <f t="array" aca="1" ref="AY742" ca="1">IF($I$9=1,AY744,INDEX($DT744:$EK744,,MATCH(CONCATENATE("FY ",RIGHT(AY$3,4)),$DT$3:$EK$3,0)))</f>
        <v>2.2110239322412264E-2</v>
      </c>
      <c r="AZ742" s="127" cm="1">
        <f t="array" aca="1" ref="AZ742" ca="1">IF($I$9=1,AZ744,INDEX($DT744:$EK744,,MATCH(CONCATENATE("FY ",RIGHT(AZ$3,4)),$DT$3:$EK$3,0)))</f>
        <v>2.2110239322412264E-2</v>
      </c>
      <c r="BA742" s="128" cm="1">
        <f t="array" aca="1" ref="BA742" ca="1">IF($I$9=1,BA744,INDEX($DT744:$EK744,,MATCH(CONCATENATE("FY ",RIGHT(BA$3,4)),$DT$3:$EK$3,0)))</f>
        <v>2.2110239322412264E-2</v>
      </c>
      <c r="BB742" s="126" cm="1">
        <f t="array" aca="1" ref="BB742" ca="1">IF($I$9=1,BB744,INDEX($DT744:$EK744,,MATCH(CONCATENATE("FY ",RIGHT(BB$3,4)),$DT$3:$EK$3,0)))</f>
        <v>2.2110239322412264E-2</v>
      </c>
      <c r="BC742" s="127" cm="1">
        <f t="array" aca="1" ref="BC742" ca="1">IF($I$9=1,BC744,INDEX($DT744:$EK744,,MATCH(CONCATENATE("FY ",RIGHT(BC$3,4)),$DT$3:$EK$3,0)))</f>
        <v>2.2110239322412264E-2</v>
      </c>
      <c r="BD742" s="127" cm="1">
        <f t="array" aca="1" ref="BD742" ca="1">IF($I$9=1,BD744,INDEX($DT744:$EK744,,MATCH(CONCATENATE("FY ",RIGHT(BD$3,4)),$DT$3:$EK$3,0)))</f>
        <v>2.2110239322412264E-2</v>
      </c>
      <c r="BE742" s="128" cm="1">
        <f t="array" aca="1" ref="BE742" ca="1">IF($I$9=1,BE744,INDEX($DT744:$EK744,,MATCH(CONCATENATE("FY ",RIGHT(BE$3,4)),$DT$3:$EK$3,0)))</f>
        <v>2.2110239322412264E-2</v>
      </c>
      <c r="BF742" s="126" cm="1">
        <f t="array" aca="1" ref="BF742" ca="1">IF($I$9=1,BF744,INDEX($DT744:$EK744,,MATCH(CONCATENATE("FY ",RIGHT(BF$3,4)),$DT$3:$EK$3,0)))</f>
        <v>2.2110239322412264E-2</v>
      </c>
      <c r="BG742" s="127" cm="1">
        <f t="array" aca="1" ref="BG742" ca="1">IF($I$9=1,BG744,INDEX($DT744:$EK744,,MATCH(CONCATENATE("FY ",RIGHT(BG$3,4)),$DT$3:$EK$3,0)))</f>
        <v>2.2110239322412264E-2</v>
      </c>
      <c r="BH742" s="127" cm="1">
        <f t="array" aca="1" ref="BH742" ca="1">IF($I$9=1,BH744,INDEX($DT744:$EK744,,MATCH(CONCATENATE("FY ",RIGHT(BH$3,4)),$DT$3:$EK$3,0)))</f>
        <v>2.2110239322412264E-2</v>
      </c>
      <c r="BI742" s="128" cm="1">
        <f t="array" aca="1" ref="BI742" ca="1">IF($I$9=1,BI744,INDEX($DT744:$EK744,,MATCH(CONCATENATE("FY ",RIGHT(BI$3,4)),$DT$3:$EK$3,0)))</f>
        <v>2.2110239322412264E-2</v>
      </c>
      <c r="BJ742" s="126" cm="1">
        <f t="array" aca="1" ref="BJ742" ca="1">IF($I$9=1,BJ744,INDEX($DT744:$EK744,,MATCH(CONCATENATE("FY ",RIGHT(BJ$3,4)),$DT$3:$EK$3,0)))</f>
        <v>2.2110239322412264E-2</v>
      </c>
      <c r="BK742" s="127" cm="1">
        <f t="array" aca="1" ref="BK742" ca="1">IF($I$9=1,BK744,INDEX($DT744:$EK744,,MATCH(CONCATENATE("FY ",RIGHT(BK$3,4)),$DT$3:$EK$3,0)))</f>
        <v>2.2110239322412264E-2</v>
      </c>
      <c r="BL742" s="127" cm="1">
        <f t="array" aca="1" ref="BL742" ca="1">IF($I$9=1,BL744,INDEX($DT744:$EK744,,MATCH(CONCATENATE("FY ",RIGHT(BL$3,4)),$DT$3:$EK$3,0)))</f>
        <v>2.2110239322412264E-2</v>
      </c>
      <c r="BM742" s="128" cm="1">
        <f t="array" aca="1" ref="BM742" ca="1">IF($I$9=1,BM744,INDEX($DT744:$EK744,,MATCH(CONCATENATE("FY ",RIGHT(BM$3,4)),$DT$3:$EK$3,0)))</f>
        <v>2.2110239322412264E-2</v>
      </c>
      <c r="BN742" s="126" cm="1">
        <f t="array" aca="1" ref="BN742" ca="1">IF($I$9=1,BN744,INDEX($DT744:$EK744,,MATCH(CONCATENATE("FY ",RIGHT(BN$3,4)),$DT$3:$EK$3,0)))</f>
        <v>2.2110239322412264E-2</v>
      </c>
      <c r="BO742" s="127" cm="1">
        <f t="array" aca="1" ref="BO742" ca="1">IF($I$9=1,BO744,INDEX($DT744:$EK744,,MATCH(CONCATENATE("FY ",RIGHT(BO$3,4)),$DT$3:$EK$3,0)))</f>
        <v>2.2110239322412264E-2</v>
      </c>
      <c r="BP742" s="127" cm="1">
        <f t="array" aca="1" ref="BP742" ca="1">IF($I$9=1,BP744,INDEX($DT744:$EK744,,MATCH(CONCATENATE("FY ",RIGHT(BP$3,4)),$DT$3:$EK$3,0)))</f>
        <v>2.2110239322412264E-2</v>
      </c>
      <c r="BQ742" s="128" cm="1">
        <f t="array" aca="1" ref="BQ742" ca="1">IF($I$9=1,BQ744,INDEX($DT744:$EK744,,MATCH(CONCATENATE("FY ",RIGHT(BQ$3,4)),$DT$3:$EK$3,0)))</f>
        <v>2.2110239322412264E-2</v>
      </c>
      <c r="BR742" s="126" cm="1">
        <f t="array" aca="1" ref="BR742" ca="1">IF($I$9=1,BR744,INDEX($DT744:$EK744,,MATCH(CONCATENATE("FY ",RIGHT(BR$3,4)),$DT$3:$EK$3,0)))</f>
        <v>2.2110239322412264E-2</v>
      </c>
      <c r="BS742" s="127" cm="1">
        <f t="array" aca="1" ref="BS742" ca="1">IF($I$9=1,BS744,INDEX($DT744:$EK744,,MATCH(CONCATENATE("FY ",RIGHT(BS$3,4)),$DT$3:$EK$3,0)))</f>
        <v>2.2110239322412264E-2</v>
      </c>
      <c r="BT742" s="127" cm="1">
        <f t="array" aca="1" ref="BT742" ca="1">IF($I$9=1,BT744,INDEX($DT744:$EK744,,MATCH(CONCATENATE("FY ",RIGHT(BT$3,4)),$DT$3:$EK$3,0)))</f>
        <v>2.2110239322412264E-2</v>
      </c>
      <c r="BU742" s="128" cm="1">
        <f t="array" aca="1" ref="BU742" ca="1">IF($I$9=1,BU744,INDEX($DT744:$EK744,,MATCH(CONCATENATE("FY ",RIGHT(BU$3,4)),$DT$3:$EK$3,0)))</f>
        <v>2.2110239322412264E-2</v>
      </c>
      <c r="BV742" s="126" cm="1">
        <f t="array" aca="1" ref="BV742" ca="1">IF($I$9=1,BV744,INDEX($DT744:$EK744,,MATCH(CONCATENATE("FY ",RIGHT(BV$3,4)),$DT$3:$EK$3,0)))</f>
        <v>2.2110239322412264E-2</v>
      </c>
      <c r="BW742" s="127" cm="1">
        <f t="array" aca="1" ref="BW742" ca="1">IF($I$9=1,BW744,INDEX($DT744:$EK744,,MATCH(CONCATENATE("FY ",RIGHT(BW$3,4)),$DT$3:$EK$3,0)))</f>
        <v>2.2110239322412264E-2</v>
      </c>
      <c r="BX742" s="127" cm="1">
        <f t="array" aca="1" ref="BX742" ca="1">IF($I$9=1,BX744,INDEX($DT744:$EK744,,MATCH(CONCATENATE("FY ",RIGHT(BX$3,4)),$DT$3:$EK$3,0)))</f>
        <v>2.2110239322412264E-2</v>
      </c>
      <c r="BY742" s="128" cm="1">
        <f t="array" aca="1" ref="BY742" ca="1">IF($I$9=1,BY744,INDEX($DT744:$EK744,,MATCH(CONCATENATE("FY ",RIGHT(BY$3,4)),$DT$3:$EK$3,0)))</f>
        <v>2.2110239322412264E-2</v>
      </c>
      <c r="BZ742" s="126" cm="1">
        <f t="array" aca="1" ref="BZ742" ca="1">IF($I$9=1,BZ744,INDEX($DT744:$EK744,,MATCH(CONCATENATE("FY ",RIGHT(BZ$3,4)),$DT$3:$EK$3,0)))</f>
        <v>2.2110239322412264E-2</v>
      </c>
      <c r="CA742" s="127" cm="1">
        <f t="array" aca="1" ref="CA742" ca="1">IF($I$9=1,CA744,INDEX($DT744:$EK744,,MATCH(CONCATENATE("FY ",RIGHT(CA$3,4)),$DT$3:$EK$3,0)))</f>
        <v>2.2110239322412264E-2</v>
      </c>
      <c r="CB742" s="127" cm="1">
        <f t="array" aca="1" ref="CB742" ca="1">IF($I$9=1,CB744,INDEX($DT744:$EK744,,MATCH(CONCATENATE("FY ",RIGHT(CB$3,4)),$DT$3:$EK$3,0)))</f>
        <v>2.2110239322412264E-2</v>
      </c>
      <c r="CC742" s="128" cm="1">
        <f t="array" aca="1" ref="CC742" ca="1">IF($I$9=1,CC744,INDEX($DT744:$EK744,,MATCH(CONCATENATE("FY ",RIGHT(CC$3,4)),$DT$3:$EK$3,0)))</f>
        <v>2.2110239322412264E-2</v>
      </c>
      <c r="CD742" s="126" cm="1">
        <f t="array" aca="1" ref="CD742" ca="1">IF($I$9=1,CD744,INDEX($DT744:$EK744,,MATCH(CONCATENATE("FY ",RIGHT(CD$3,4)),$DT$3:$EK$3,0)))</f>
        <v>2.2110239322412264E-2</v>
      </c>
      <c r="CE742" s="127" cm="1">
        <f t="array" aca="1" ref="CE742" ca="1">IF($I$9=1,CE744,INDEX($DT744:$EK744,,MATCH(CONCATENATE("FY ",RIGHT(CE$3,4)),$DT$3:$EK$3,0)))</f>
        <v>2.2110239322412264E-2</v>
      </c>
      <c r="CF742" s="127" cm="1">
        <f t="array" aca="1" ref="CF742" ca="1">IF($I$9=1,CF744,INDEX($DT744:$EK744,,MATCH(CONCATENATE("FY ",RIGHT(CF$3,4)),$DT$3:$EK$3,0)))</f>
        <v>2.2110239322412264E-2</v>
      </c>
      <c r="CG742" s="128" cm="1">
        <f t="array" aca="1" ref="CG742" ca="1">IF($I$9=1,CG744,INDEX($DT744:$EK744,,MATCH(CONCATENATE("FY ",RIGHT(CG$3,4)),$DT$3:$EK$3,0)))</f>
        <v>2.2110239322412264E-2</v>
      </c>
      <c r="CH742" s="126" cm="1">
        <f t="array" aca="1" ref="CH742" ca="1">IF($I$9=1,CH744,INDEX($DT744:$EK744,,MATCH(CONCATENATE("FY ",RIGHT(CH$3,4)),$DT$3:$EK$3,0)))</f>
        <v>2.2110239322412264E-2</v>
      </c>
      <c r="CI742" s="127" cm="1">
        <f t="array" aca="1" ref="CI742" ca="1">IF($I$9=1,CI744,INDEX($DT744:$EK744,,MATCH(CONCATENATE("FY ",RIGHT(CI$3,4)),$DT$3:$EK$3,0)))</f>
        <v>2.2110239322412264E-2</v>
      </c>
      <c r="CJ742" s="127" cm="1">
        <f t="array" aca="1" ref="CJ742" ca="1">IF($I$9=1,CJ744,INDEX($DT744:$EK744,,MATCH(CONCATENATE("FY ",RIGHT(CJ$3,4)),$DT$3:$EK$3,0)))</f>
        <v>2.2110239322412264E-2</v>
      </c>
      <c r="CK742" s="128" cm="1">
        <f t="array" aca="1" ref="CK742" ca="1">IF($I$9=1,CK744,INDEX($DT744:$EK744,,MATCH(CONCATENATE("FY ",RIGHT(CK$3,4)),$DT$3:$EK$3,0)))</f>
        <v>2.2110239322412264E-2</v>
      </c>
      <c r="CL742" s="126" cm="1">
        <f t="array" aca="1" ref="CL742" ca="1">IF($I$9=1,CL744,INDEX($DT744:$EK744,,MATCH(CONCATENATE("FY ",RIGHT(CL$3,4)),$DT$3:$EK$3,0)))</f>
        <v>2.2110239322412264E-2</v>
      </c>
      <c r="CM742" s="127" cm="1">
        <f t="array" aca="1" ref="CM742" ca="1">IF($I$9=1,CM744,INDEX($DT744:$EK744,,MATCH(CONCATENATE("FY ",RIGHT(CM$3,4)),$DT$3:$EK$3,0)))</f>
        <v>2.2110239322412264E-2</v>
      </c>
      <c r="CN742" s="127" cm="1">
        <f t="array" aca="1" ref="CN742" ca="1">IF($I$9=1,CN744,INDEX($DT744:$EK744,,MATCH(CONCATENATE("FY ",RIGHT(CN$3,4)),$DT$3:$EK$3,0)))</f>
        <v>2.2110239322412264E-2</v>
      </c>
      <c r="CO742" s="128" cm="1">
        <f t="array" aca="1" ref="CO742" ca="1">IF($I$9=1,CO744,INDEX($DT744:$EK744,,MATCH(CONCATENATE("FY ",RIGHT(CO$3,4)),$DT$3:$EK$3,0)))</f>
        <v>2.2110239322412264E-2</v>
      </c>
      <c r="CP742" s="126" cm="1">
        <f t="array" aca="1" ref="CP742" ca="1">IF($I$9=1,CP744,INDEX($DT744:$EK744,,MATCH(CONCATENATE("FY ",RIGHT(CP$3,4)),$DT$3:$EK$3,0)))</f>
        <v>2.2110239322412264E-2</v>
      </c>
      <c r="CQ742" s="127" cm="1">
        <f t="array" aca="1" ref="CQ742" ca="1">IF($I$9=1,CQ744,INDEX($DT744:$EK744,,MATCH(CONCATENATE("FY ",RIGHT(CQ$3,4)),$DT$3:$EK$3,0)))</f>
        <v>2.2110239322412264E-2</v>
      </c>
      <c r="CR742" s="127" cm="1">
        <f t="array" aca="1" ref="CR742" ca="1">IF($I$9=1,CR744,INDEX($DT744:$EK744,,MATCH(CONCATENATE("FY ",RIGHT(CR$3,4)),$DT$3:$EK$3,0)))</f>
        <v>2.2110239322412264E-2</v>
      </c>
      <c r="CS742" s="128" cm="1">
        <f t="array" aca="1" ref="CS742" ca="1">IF($I$9=1,CS744,INDEX($DT744:$EK744,,MATCH(CONCATENATE("FY ",RIGHT(CS$3,4)),$DT$3:$EK$3,0)))</f>
        <v>2.2110239322412264E-2</v>
      </c>
      <c r="CT742" s="126" cm="1">
        <f t="array" aca="1" ref="CT742" ca="1">IF($I$9=1,CT744,INDEX($DT744:$EK744,,MATCH(CONCATENATE("FY ",RIGHT(CT$3,4)),$DT$3:$EK$3,0)))</f>
        <v>2.2110239322412264E-2</v>
      </c>
      <c r="CU742" s="127" cm="1">
        <f t="array" aca="1" ref="CU742" ca="1">IF($I$9=1,CU744,INDEX($DT744:$EK744,,MATCH(CONCATENATE("FY ",RIGHT(CU$3,4)),$DT$3:$EK$3,0)))</f>
        <v>2.2110239322412264E-2</v>
      </c>
      <c r="CV742" s="127" cm="1">
        <f t="array" aca="1" ref="CV742" ca="1">IF($I$9=1,CV744,INDEX($DT744:$EK744,,MATCH(CONCATENATE("FY ",RIGHT(CV$3,4)),$DT$3:$EK$3,0)))</f>
        <v>2.2110239322412264E-2</v>
      </c>
      <c r="CW742" s="128" cm="1">
        <f t="array" aca="1" ref="CW742" ca="1">IF($I$9=1,CW744,INDEX($DT744:$EK744,,MATCH(CONCATENATE("FY ",RIGHT(CW$3,4)),$DT$3:$EK$3,0)))</f>
        <v>2.2110239322412264E-2</v>
      </c>
      <c r="CX742" s="126" cm="1">
        <f t="array" aca="1" ref="CX742" ca="1">IF($I$9=1,CX744,INDEX($DT744:$EK744,,MATCH(CONCATENATE("FY ",RIGHT(CX$3,4)),$DT$3:$EK$3,0)))</f>
        <v>2.2110239322412264E-2</v>
      </c>
      <c r="CY742" s="127" cm="1">
        <f t="array" aca="1" ref="CY742" ca="1">IF($I$9=1,CY744,INDEX($DT744:$EK744,,MATCH(CONCATENATE("FY ",RIGHT(CY$3,4)),$DT$3:$EK$3,0)))</f>
        <v>2.2110239322412264E-2</v>
      </c>
      <c r="CZ742" s="127" cm="1">
        <f t="array" aca="1" ref="CZ742" ca="1">IF($I$9=1,CZ744,INDEX($DT744:$EK744,,MATCH(CONCATENATE("FY ",RIGHT(CZ$3,4)),$DT$3:$EK$3,0)))</f>
        <v>2.2110239322412264E-2</v>
      </c>
      <c r="DA742" s="128" cm="1">
        <f t="array" aca="1" ref="DA742" ca="1">IF($I$9=1,DA744,INDEX($DT744:$EK744,,MATCH(CONCATENATE("FY ",RIGHT(DA$3,4)),$DT$3:$EK$3,0)))</f>
        <v>2.2110239322412264E-2</v>
      </c>
      <c r="DB742" s="126" cm="1">
        <f t="array" aca="1" ref="DB742" ca="1">IF($I$9=1,DB744,INDEX($DT744:$EK744,,MATCH(CONCATENATE("FY ",RIGHT(DB$3,4)),$DT$3:$EK$3,0)))</f>
        <v>2.2110239322412264E-2</v>
      </c>
      <c r="DC742" s="127" cm="1">
        <f t="array" aca="1" ref="DC742" ca="1">IF($I$9=1,DC744,INDEX($DT744:$EK744,,MATCH(CONCATENATE("FY ",RIGHT(DC$3,4)),$DT$3:$EK$3,0)))</f>
        <v>2.2110239322412264E-2</v>
      </c>
      <c r="DD742" s="127" cm="1">
        <f t="array" aca="1" ref="DD742" ca="1">IF($I$9=1,DD744,INDEX($DT744:$EK744,,MATCH(CONCATENATE("FY ",RIGHT(DD$3,4)),$DT$3:$EK$3,0)))</f>
        <v>2.2110239322412264E-2</v>
      </c>
      <c r="DE742" s="128" cm="1">
        <f t="array" aca="1" ref="DE742" ca="1">IF($I$9=1,DE744,INDEX($DT744:$EK744,,MATCH(CONCATENATE("FY ",RIGHT(DE$3,4)),$DT$3:$EK$3,0)))</f>
        <v>2.2110239322412264E-2</v>
      </c>
      <c r="DF742" s="126" cm="1">
        <f t="array" aca="1" ref="DF742" ca="1">IF($I$9=1,DF744,INDEX($DT744:$EK744,,MATCH(CONCATENATE("FY ",RIGHT(DF$3,4)),$DT$3:$EK$3,0)))</f>
        <v>2.2110239322412264E-2</v>
      </c>
      <c r="DG742" s="127" cm="1">
        <f t="array" aca="1" ref="DG742" ca="1">IF($I$9=1,DG744,INDEX($DT744:$EK744,,MATCH(CONCATENATE("FY ",RIGHT(DG$3,4)),$DT$3:$EK$3,0)))</f>
        <v>2.2110239322412264E-2</v>
      </c>
      <c r="DH742" s="127" cm="1">
        <f t="array" aca="1" ref="DH742" ca="1">IF($I$9=1,DH744,INDEX($DT744:$EK744,,MATCH(CONCATENATE("FY ",RIGHT(DH$3,4)),$DT$3:$EK$3,0)))</f>
        <v>2.2110239322412264E-2</v>
      </c>
      <c r="DI742" s="128" cm="1">
        <f t="array" aca="1" ref="DI742" ca="1">IF($I$9=1,DI744,INDEX($DT744:$EK744,,MATCH(CONCATENATE("FY ",RIGHT(DI$3,4)),$DT$3:$EK$3,0)))</f>
        <v>2.2110239322412264E-2</v>
      </c>
    </row>
    <row r="743" spans="1:141" outlineLevel="2" x14ac:dyDescent="0.25">
      <c r="A743" s="90"/>
      <c r="B743" s="90"/>
      <c r="C743" s="90"/>
      <c r="D743" s="90"/>
      <c r="F743" s="100"/>
      <c r="I743" s="101"/>
      <c r="J743" s="100"/>
      <c r="M743" s="101"/>
      <c r="N743" s="100"/>
      <c r="Q743" s="101"/>
      <c r="R743" s="100"/>
      <c r="U743" s="101"/>
      <c r="V743" s="100"/>
      <c r="Y743" s="101"/>
      <c r="Z743" s="100"/>
      <c r="AC743" s="101"/>
      <c r="AD743" s="100"/>
      <c r="AG743" s="101"/>
      <c r="AH743" s="100"/>
      <c r="AK743" s="101"/>
      <c r="AL743" s="100"/>
      <c r="AO743" s="101"/>
      <c r="AP743" s="100"/>
      <c r="AS743" s="101"/>
      <c r="AT743" s="100"/>
      <c r="AW743" s="101"/>
      <c r="AX743" s="100"/>
      <c r="BA743" s="101"/>
      <c r="BB743" s="100"/>
      <c r="BE743" s="101"/>
      <c r="BF743" s="100"/>
      <c r="BI743" s="101"/>
      <c r="BJ743" s="100"/>
      <c r="BM743" s="101"/>
      <c r="BN743" s="100"/>
      <c r="BQ743" s="101"/>
      <c r="BR743" s="100"/>
      <c r="BU743" s="101"/>
      <c r="BV743" s="100"/>
      <c r="BY743" s="101"/>
      <c r="BZ743" s="100"/>
      <c r="CC743" s="101"/>
      <c r="CD743" s="100"/>
      <c r="CG743" s="101"/>
      <c r="CH743" s="100"/>
      <c r="CK743" s="101"/>
      <c r="CL743" s="100"/>
      <c r="CO743" s="101"/>
      <c r="CP743" s="100"/>
      <c r="CS743" s="101"/>
      <c r="CT743" s="100"/>
      <c r="CW743" s="101"/>
      <c r="CX743" s="100"/>
      <c r="DA743" s="101"/>
      <c r="DB743" s="100"/>
      <c r="DE743" s="101"/>
      <c r="DF743" s="100"/>
      <c r="DI743" s="101"/>
    </row>
    <row r="744" spans="1:141" outlineLevel="2" x14ac:dyDescent="0.25">
      <c r="A744" s="90"/>
      <c r="B744" s="90"/>
      <c r="C744" s="90"/>
      <c r="D744" s="90"/>
      <c r="E744" t="str">
        <f>CONCATENATE(E740," scenario: ",$J$8)</f>
        <v>% revenue (annualized) scenario: Default</v>
      </c>
      <c r="F744" s="100"/>
      <c r="I744" s="101"/>
      <c r="J744" s="100"/>
      <c r="M744" s="101"/>
      <c r="N744" s="100"/>
      <c r="Q744" s="101"/>
      <c r="R744" s="100"/>
      <c r="U744" s="101"/>
      <c r="V744" s="100"/>
      <c r="Y744" s="101"/>
      <c r="Z744" s="100"/>
      <c r="AC744" s="101"/>
      <c r="AD744" s="100"/>
      <c r="AG744" s="101"/>
      <c r="AH744" s="100"/>
      <c r="AK744" s="101"/>
      <c r="AL744" s="100"/>
      <c r="AO744" s="101"/>
      <c r="AP744" s="102">
        <f t="shared" ref="AP744:BU744" si="1032">CHOOSE($I$8,AP745,AP746,AP747,AP748,AP749)</f>
        <v>0</v>
      </c>
      <c r="AQ744" s="103">
        <f t="shared" si="1032"/>
        <v>0</v>
      </c>
      <c r="AR744" s="103">
        <f t="shared" si="1032"/>
        <v>0</v>
      </c>
      <c r="AS744" s="104">
        <f t="shared" si="1032"/>
        <v>0</v>
      </c>
      <c r="AT744" s="102">
        <f t="shared" si="1032"/>
        <v>0</v>
      </c>
      <c r="AU744" s="103">
        <f t="shared" si="1032"/>
        <v>0</v>
      </c>
      <c r="AV744" s="103">
        <f t="shared" si="1032"/>
        <v>0</v>
      </c>
      <c r="AW744" s="104">
        <f t="shared" si="1032"/>
        <v>0</v>
      </c>
      <c r="AX744" s="102">
        <f t="shared" si="1032"/>
        <v>0</v>
      </c>
      <c r="AY744" s="103">
        <f t="shared" si="1032"/>
        <v>0</v>
      </c>
      <c r="AZ744" s="103">
        <f t="shared" si="1032"/>
        <v>0</v>
      </c>
      <c r="BA744" s="104">
        <f t="shared" si="1032"/>
        <v>0</v>
      </c>
      <c r="BB744" s="102">
        <f t="shared" si="1032"/>
        <v>0</v>
      </c>
      <c r="BC744" s="103">
        <f t="shared" si="1032"/>
        <v>0</v>
      </c>
      <c r="BD744" s="103">
        <f t="shared" si="1032"/>
        <v>0</v>
      </c>
      <c r="BE744" s="104">
        <f t="shared" si="1032"/>
        <v>0</v>
      </c>
      <c r="BF744" s="102">
        <f t="shared" si="1032"/>
        <v>0</v>
      </c>
      <c r="BG744" s="103">
        <f t="shared" si="1032"/>
        <v>0</v>
      </c>
      <c r="BH744" s="103">
        <f t="shared" si="1032"/>
        <v>0</v>
      </c>
      <c r="BI744" s="104">
        <f t="shared" si="1032"/>
        <v>0</v>
      </c>
      <c r="BJ744" s="102">
        <f t="shared" si="1032"/>
        <v>0</v>
      </c>
      <c r="BK744" s="103">
        <f t="shared" si="1032"/>
        <v>0</v>
      </c>
      <c r="BL744" s="103">
        <f t="shared" si="1032"/>
        <v>0</v>
      </c>
      <c r="BM744" s="104">
        <f t="shared" si="1032"/>
        <v>0</v>
      </c>
      <c r="BN744" s="102">
        <f t="shared" si="1032"/>
        <v>0</v>
      </c>
      <c r="BO744" s="103">
        <f t="shared" si="1032"/>
        <v>0</v>
      </c>
      <c r="BP744" s="103">
        <f t="shared" si="1032"/>
        <v>0</v>
      </c>
      <c r="BQ744" s="104">
        <f t="shared" si="1032"/>
        <v>0</v>
      </c>
      <c r="BR744" s="102">
        <f t="shared" si="1032"/>
        <v>0</v>
      </c>
      <c r="BS744" s="103">
        <f t="shared" si="1032"/>
        <v>0</v>
      </c>
      <c r="BT744" s="103">
        <f t="shared" si="1032"/>
        <v>0</v>
      </c>
      <c r="BU744" s="104">
        <f t="shared" si="1032"/>
        <v>0</v>
      </c>
      <c r="BV744" s="102">
        <f t="shared" ref="BV744:DA744" si="1033">CHOOSE($I$8,BV745,BV746,BV747,BV748,BV749)</f>
        <v>0</v>
      </c>
      <c r="BW744" s="103">
        <f t="shared" si="1033"/>
        <v>0</v>
      </c>
      <c r="BX744" s="103">
        <f t="shared" si="1033"/>
        <v>0</v>
      </c>
      <c r="BY744" s="104">
        <f t="shared" si="1033"/>
        <v>0</v>
      </c>
      <c r="BZ744" s="102">
        <f t="shared" si="1033"/>
        <v>0</v>
      </c>
      <c r="CA744" s="103">
        <f t="shared" si="1033"/>
        <v>0</v>
      </c>
      <c r="CB744" s="103">
        <f t="shared" si="1033"/>
        <v>0</v>
      </c>
      <c r="CC744" s="104">
        <f t="shared" si="1033"/>
        <v>0</v>
      </c>
      <c r="CD744" s="102">
        <f t="shared" si="1033"/>
        <v>0</v>
      </c>
      <c r="CE744" s="103">
        <f t="shared" si="1033"/>
        <v>0</v>
      </c>
      <c r="CF744" s="103">
        <f t="shared" si="1033"/>
        <v>0</v>
      </c>
      <c r="CG744" s="104">
        <f t="shared" si="1033"/>
        <v>0</v>
      </c>
      <c r="CH744" s="102">
        <f t="shared" si="1033"/>
        <v>0</v>
      </c>
      <c r="CI744" s="103">
        <f t="shared" si="1033"/>
        <v>0</v>
      </c>
      <c r="CJ744" s="103">
        <f t="shared" si="1033"/>
        <v>0</v>
      </c>
      <c r="CK744" s="104">
        <f t="shared" si="1033"/>
        <v>0</v>
      </c>
      <c r="CL744" s="102">
        <f t="shared" si="1033"/>
        <v>0</v>
      </c>
      <c r="CM744" s="103">
        <f t="shared" si="1033"/>
        <v>0</v>
      </c>
      <c r="CN744" s="103">
        <f t="shared" si="1033"/>
        <v>0</v>
      </c>
      <c r="CO744" s="104">
        <f t="shared" si="1033"/>
        <v>0</v>
      </c>
      <c r="CP744" s="102">
        <f t="shared" si="1033"/>
        <v>0</v>
      </c>
      <c r="CQ744" s="103">
        <f t="shared" si="1033"/>
        <v>0</v>
      </c>
      <c r="CR744" s="103">
        <f t="shared" si="1033"/>
        <v>0</v>
      </c>
      <c r="CS744" s="104">
        <f t="shared" si="1033"/>
        <v>0</v>
      </c>
      <c r="CT744" s="102">
        <f t="shared" si="1033"/>
        <v>0</v>
      </c>
      <c r="CU744" s="103">
        <f t="shared" si="1033"/>
        <v>0</v>
      </c>
      <c r="CV744" s="103">
        <f t="shared" si="1033"/>
        <v>0</v>
      </c>
      <c r="CW744" s="104">
        <f t="shared" si="1033"/>
        <v>0</v>
      </c>
      <c r="CX744" s="102">
        <f t="shared" si="1033"/>
        <v>0</v>
      </c>
      <c r="CY744" s="103">
        <f t="shared" si="1033"/>
        <v>0</v>
      </c>
      <c r="CZ744" s="103">
        <f t="shared" si="1033"/>
        <v>0</v>
      </c>
      <c r="DA744" s="104">
        <f t="shared" si="1033"/>
        <v>0</v>
      </c>
      <c r="DB744" s="102">
        <f t="shared" ref="DB744:DI744" si="1034">CHOOSE($I$8,DB745,DB746,DB747,DB748,DB749)</f>
        <v>0</v>
      </c>
      <c r="DC744" s="103">
        <f t="shared" si="1034"/>
        <v>0</v>
      </c>
      <c r="DD744" s="103">
        <f t="shared" si="1034"/>
        <v>0</v>
      </c>
      <c r="DE744" s="104">
        <f t="shared" si="1034"/>
        <v>0</v>
      </c>
      <c r="DF744" s="102">
        <f t="shared" si="1034"/>
        <v>0</v>
      </c>
      <c r="DG744" s="103">
        <f t="shared" si="1034"/>
        <v>0</v>
      </c>
      <c r="DH744" s="103">
        <f t="shared" si="1034"/>
        <v>0</v>
      </c>
      <c r="DI744" s="104">
        <f t="shared" si="1034"/>
        <v>0</v>
      </c>
      <c r="DT744" s="103">
        <f t="shared" ref="DT744:EK744" si="1035">CHOOSE($I$8,DT745,DT746,DT747,DT748,DT749)</f>
        <v>0</v>
      </c>
      <c r="DU744" s="103">
        <f t="shared" ca="1" si="1035"/>
        <v>2.2110239322412264E-2</v>
      </c>
      <c r="DV744" s="103">
        <f t="shared" ca="1" si="1035"/>
        <v>2.2110239322412264E-2</v>
      </c>
      <c r="DW744" s="103">
        <f t="shared" ca="1" si="1035"/>
        <v>2.2110239322412264E-2</v>
      </c>
      <c r="DX744" s="103">
        <f t="shared" ca="1" si="1035"/>
        <v>2.2110239322412264E-2</v>
      </c>
      <c r="DY744" s="103">
        <f t="shared" ca="1" si="1035"/>
        <v>2.2110239322412264E-2</v>
      </c>
      <c r="DZ744" s="103">
        <f t="shared" ca="1" si="1035"/>
        <v>2.2110239322412264E-2</v>
      </c>
      <c r="EA744" s="103">
        <f t="shared" ca="1" si="1035"/>
        <v>2.2110239322412264E-2</v>
      </c>
      <c r="EB744" s="103">
        <f t="shared" ca="1" si="1035"/>
        <v>2.2110239322412264E-2</v>
      </c>
      <c r="EC744" s="103">
        <f t="shared" ca="1" si="1035"/>
        <v>2.2110239322412264E-2</v>
      </c>
      <c r="ED744" s="103">
        <f t="shared" ca="1" si="1035"/>
        <v>2.2110239322412264E-2</v>
      </c>
      <c r="EE744" s="103">
        <f t="shared" ca="1" si="1035"/>
        <v>2.2110239322412264E-2</v>
      </c>
      <c r="EF744" s="103">
        <f t="shared" ca="1" si="1035"/>
        <v>2.2110239322412264E-2</v>
      </c>
      <c r="EG744" s="103">
        <f t="shared" ca="1" si="1035"/>
        <v>2.2110239322412264E-2</v>
      </c>
      <c r="EH744" s="103">
        <f t="shared" ca="1" si="1035"/>
        <v>2.2110239322412264E-2</v>
      </c>
      <c r="EI744" s="103">
        <f t="shared" ca="1" si="1035"/>
        <v>2.2110239322412264E-2</v>
      </c>
      <c r="EJ744" s="103">
        <f t="shared" ca="1" si="1035"/>
        <v>2.2110239322412264E-2</v>
      </c>
      <c r="EK744" s="103">
        <f t="shared" ca="1" si="1035"/>
        <v>2.2110239322412264E-2</v>
      </c>
    </row>
    <row r="745" spans="1:141" outlineLevel="2" x14ac:dyDescent="0.25">
      <c r="A745" s="90"/>
      <c r="B745" s="90"/>
      <c r="C745" s="90"/>
      <c r="D745" s="90"/>
      <c r="E745" t="str">
        <f>CONCATENATE("- ", $N$6,":")</f>
        <v>- Base:</v>
      </c>
      <c r="F745" s="100"/>
      <c r="I745" s="101"/>
      <c r="J745" s="100"/>
      <c r="M745" s="101"/>
      <c r="N745" s="100"/>
      <c r="Q745" s="101"/>
      <c r="R745" s="100"/>
      <c r="U745" s="101"/>
      <c r="V745" s="100"/>
      <c r="Y745" s="101"/>
      <c r="Z745" s="100"/>
      <c r="AC745" s="101"/>
      <c r="AD745" s="100"/>
      <c r="AG745" s="101"/>
      <c r="AH745" s="100"/>
      <c r="AK745" s="101"/>
      <c r="AL745" s="100"/>
      <c r="AO745" s="101"/>
      <c r="AP745" s="123">
        <v>0</v>
      </c>
      <c r="AQ745" s="124">
        <v>0</v>
      </c>
      <c r="AR745" s="124">
        <v>0</v>
      </c>
      <c r="AS745" s="125">
        <v>0</v>
      </c>
      <c r="AT745" s="123">
        <v>0</v>
      </c>
      <c r="AU745" s="124">
        <v>0</v>
      </c>
      <c r="AV745" s="124">
        <v>0</v>
      </c>
      <c r="AW745" s="125">
        <v>0</v>
      </c>
      <c r="AX745" s="123">
        <v>0</v>
      </c>
      <c r="AY745" s="124">
        <v>0</v>
      </c>
      <c r="AZ745" s="124">
        <v>0</v>
      </c>
      <c r="BA745" s="125">
        <v>0</v>
      </c>
      <c r="BB745" s="123">
        <v>0</v>
      </c>
      <c r="BC745" s="124">
        <v>0</v>
      </c>
      <c r="BD745" s="124">
        <v>0</v>
      </c>
      <c r="BE745" s="125">
        <v>0</v>
      </c>
      <c r="BF745" s="123">
        <v>0</v>
      </c>
      <c r="BG745" s="124">
        <v>0</v>
      </c>
      <c r="BH745" s="124">
        <v>0</v>
      </c>
      <c r="BI745" s="125">
        <v>0</v>
      </c>
      <c r="BJ745" s="123">
        <v>0</v>
      </c>
      <c r="BK745" s="124">
        <v>0</v>
      </c>
      <c r="BL745" s="124">
        <v>0</v>
      </c>
      <c r="BM745" s="125">
        <v>0</v>
      </c>
      <c r="BN745" s="123">
        <v>0</v>
      </c>
      <c r="BO745" s="124">
        <v>0</v>
      </c>
      <c r="BP745" s="124">
        <v>0</v>
      </c>
      <c r="BQ745" s="125">
        <v>0</v>
      </c>
      <c r="BR745" s="123">
        <v>0</v>
      </c>
      <c r="BS745" s="124">
        <v>0</v>
      </c>
      <c r="BT745" s="124">
        <v>0</v>
      </c>
      <c r="BU745" s="125">
        <v>0</v>
      </c>
      <c r="BV745" s="123">
        <v>0</v>
      </c>
      <c r="BW745" s="124">
        <v>0</v>
      </c>
      <c r="BX745" s="124">
        <v>0</v>
      </c>
      <c r="BY745" s="125">
        <v>0</v>
      </c>
      <c r="BZ745" s="123">
        <v>0</v>
      </c>
      <c r="CA745" s="124">
        <v>0</v>
      </c>
      <c r="CB745" s="124">
        <v>0</v>
      </c>
      <c r="CC745" s="125">
        <v>0</v>
      </c>
      <c r="CD745" s="123">
        <v>0</v>
      </c>
      <c r="CE745" s="124">
        <v>0</v>
      </c>
      <c r="CF745" s="124">
        <v>0</v>
      </c>
      <c r="CG745" s="125">
        <v>0</v>
      </c>
      <c r="CH745" s="123">
        <v>0</v>
      </c>
      <c r="CI745" s="124">
        <v>0</v>
      </c>
      <c r="CJ745" s="124">
        <v>0</v>
      </c>
      <c r="CK745" s="125">
        <v>0</v>
      </c>
      <c r="CL745" s="123">
        <v>0</v>
      </c>
      <c r="CM745" s="124">
        <v>0</v>
      </c>
      <c r="CN745" s="124">
        <v>0</v>
      </c>
      <c r="CO745" s="125">
        <v>0</v>
      </c>
      <c r="CP745" s="123">
        <v>0</v>
      </c>
      <c r="CQ745" s="124">
        <v>0</v>
      </c>
      <c r="CR745" s="124">
        <v>0</v>
      </c>
      <c r="CS745" s="125">
        <v>0</v>
      </c>
      <c r="CT745" s="123">
        <v>0</v>
      </c>
      <c r="CU745" s="124">
        <v>0</v>
      </c>
      <c r="CV745" s="124">
        <v>0</v>
      </c>
      <c r="CW745" s="125">
        <v>0</v>
      </c>
      <c r="CX745" s="123">
        <v>0</v>
      </c>
      <c r="CY745" s="124">
        <v>0</v>
      </c>
      <c r="CZ745" s="124">
        <v>0</v>
      </c>
      <c r="DA745" s="125">
        <v>0</v>
      </c>
      <c r="DB745" s="123">
        <v>0</v>
      </c>
      <c r="DC745" s="124">
        <v>0</v>
      </c>
      <c r="DD745" s="124">
        <v>0</v>
      </c>
      <c r="DE745" s="125">
        <v>0</v>
      </c>
      <c r="DF745" s="123">
        <v>0</v>
      </c>
      <c r="DG745" s="124">
        <v>0</v>
      </c>
      <c r="DH745" s="124">
        <v>0</v>
      </c>
      <c r="DI745" s="125">
        <v>0</v>
      </c>
      <c r="DT745" s="124">
        <v>0</v>
      </c>
      <c r="DU745" s="124">
        <v>0</v>
      </c>
      <c r="DV745" s="124">
        <v>0</v>
      </c>
      <c r="DW745" s="124">
        <v>0</v>
      </c>
      <c r="DX745" s="124">
        <v>0</v>
      </c>
      <c r="DY745" s="124">
        <v>0</v>
      </c>
      <c r="DZ745" s="124">
        <v>0</v>
      </c>
      <c r="EA745" s="124">
        <v>0</v>
      </c>
      <c r="EB745" s="124">
        <v>0</v>
      </c>
      <c r="EC745" s="124">
        <v>0</v>
      </c>
      <c r="ED745" s="124">
        <v>0</v>
      </c>
      <c r="EE745" s="124">
        <v>0</v>
      </c>
      <c r="EF745" s="124">
        <v>0</v>
      </c>
      <c r="EG745" s="124">
        <v>0</v>
      </c>
      <c r="EH745" s="124">
        <v>0</v>
      </c>
      <c r="EI745" s="124">
        <v>0</v>
      </c>
      <c r="EJ745" s="124">
        <v>0</v>
      </c>
      <c r="EK745" s="124">
        <v>0</v>
      </c>
    </row>
    <row r="746" spans="1:141" outlineLevel="2" x14ac:dyDescent="0.25">
      <c r="A746" s="90"/>
      <c r="B746" s="90"/>
      <c r="C746" s="90"/>
      <c r="D746" s="90"/>
      <c r="E746" t="str">
        <f>CONCATENATE("- ", $N$7,":")</f>
        <v>- Upside:</v>
      </c>
      <c r="F746" s="100"/>
      <c r="I746" s="101"/>
      <c r="J746" s="100"/>
      <c r="M746" s="101"/>
      <c r="N746" s="100"/>
      <c r="Q746" s="101"/>
      <c r="R746" s="100"/>
      <c r="U746" s="101"/>
      <c r="V746" s="100"/>
      <c r="Y746" s="101"/>
      <c r="Z746" s="100"/>
      <c r="AC746" s="101"/>
      <c r="AD746" s="100"/>
      <c r="AG746" s="101"/>
      <c r="AH746" s="100"/>
      <c r="AK746" s="101"/>
      <c r="AL746" s="100"/>
      <c r="AO746" s="101"/>
      <c r="AP746" s="123">
        <v>0</v>
      </c>
      <c r="AQ746" s="124">
        <v>0</v>
      </c>
      <c r="AR746" s="124">
        <v>0</v>
      </c>
      <c r="AS746" s="125">
        <v>0</v>
      </c>
      <c r="AT746" s="123">
        <v>0</v>
      </c>
      <c r="AU746" s="124">
        <v>0</v>
      </c>
      <c r="AV746" s="124">
        <v>0</v>
      </c>
      <c r="AW746" s="125">
        <v>0</v>
      </c>
      <c r="AX746" s="123">
        <v>0</v>
      </c>
      <c r="AY746" s="124">
        <v>0</v>
      </c>
      <c r="AZ746" s="124">
        <v>0</v>
      </c>
      <c r="BA746" s="125">
        <v>0</v>
      </c>
      <c r="BB746" s="123">
        <v>0</v>
      </c>
      <c r="BC746" s="124">
        <v>0</v>
      </c>
      <c r="BD746" s="124">
        <v>0</v>
      </c>
      <c r="BE746" s="125">
        <v>0</v>
      </c>
      <c r="BF746" s="123">
        <v>0</v>
      </c>
      <c r="BG746" s="124">
        <v>0</v>
      </c>
      <c r="BH746" s="124">
        <v>0</v>
      </c>
      <c r="BI746" s="125">
        <v>0</v>
      </c>
      <c r="BJ746" s="123">
        <v>0</v>
      </c>
      <c r="BK746" s="124">
        <v>0</v>
      </c>
      <c r="BL746" s="124">
        <v>0</v>
      </c>
      <c r="BM746" s="125">
        <v>0</v>
      </c>
      <c r="BN746" s="123">
        <v>0</v>
      </c>
      <c r="BO746" s="124">
        <v>0</v>
      </c>
      <c r="BP746" s="124">
        <v>0</v>
      </c>
      <c r="BQ746" s="125">
        <v>0</v>
      </c>
      <c r="BR746" s="123">
        <v>0</v>
      </c>
      <c r="BS746" s="124">
        <v>0</v>
      </c>
      <c r="BT746" s="124">
        <v>0</v>
      </c>
      <c r="BU746" s="125">
        <v>0</v>
      </c>
      <c r="BV746" s="123">
        <v>0</v>
      </c>
      <c r="BW746" s="124">
        <v>0</v>
      </c>
      <c r="BX746" s="124">
        <v>0</v>
      </c>
      <c r="BY746" s="125">
        <v>0</v>
      </c>
      <c r="BZ746" s="123">
        <v>0</v>
      </c>
      <c r="CA746" s="124">
        <v>0</v>
      </c>
      <c r="CB746" s="124">
        <v>0</v>
      </c>
      <c r="CC746" s="125">
        <v>0</v>
      </c>
      <c r="CD746" s="123">
        <v>0</v>
      </c>
      <c r="CE746" s="124">
        <v>0</v>
      </c>
      <c r="CF746" s="124">
        <v>0</v>
      </c>
      <c r="CG746" s="125">
        <v>0</v>
      </c>
      <c r="CH746" s="123">
        <v>0</v>
      </c>
      <c r="CI746" s="124">
        <v>0</v>
      </c>
      <c r="CJ746" s="124">
        <v>0</v>
      </c>
      <c r="CK746" s="125">
        <v>0</v>
      </c>
      <c r="CL746" s="123">
        <v>0</v>
      </c>
      <c r="CM746" s="124">
        <v>0</v>
      </c>
      <c r="CN746" s="124">
        <v>0</v>
      </c>
      <c r="CO746" s="125">
        <v>0</v>
      </c>
      <c r="CP746" s="123">
        <v>0</v>
      </c>
      <c r="CQ746" s="124">
        <v>0</v>
      </c>
      <c r="CR746" s="124">
        <v>0</v>
      </c>
      <c r="CS746" s="125">
        <v>0</v>
      </c>
      <c r="CT746" s="123">
        <v>0</v>
      </c>
      <c r="CU746" s="124">
        <v>0</v>
      </c>
      <c r="CV746" s="124">
        <v>0</v>
      </c>
      <c r="CW746" s="125">
        <v>0</v>
      </c>
      <c r="CX746" s="123">
        <v>0</v>
      </c>
      <c r="CY746" s="124">
        <v>0</v>
      </c>
      <c r="CZ746" s="124">
        <v>0</v>
      </c>
      <c r="DA746" s="125">
        <v>0</v>
      </c>
      <c r="DB746" s="123">
        <v>0</v>
      </c>
      <c r="DC746" s="124">
        <v>0</v>
      </c>
      <c r="DD746" s="124">
        <v>0</v>
      </c>
      <c r="DE746" s="125">
        <v>0</v>
      </c>
      <c r="DF746" s="123">
        <v>0</v>
      </c>
      <c r="DG746" s="124">
        <v>0</v>
      </c>
      <c r="DH746" s="124">
        <v>0</v>
      </c>
      <c r="DI746" s="125">
        <v>0</v>
      </c>
      <c r="DT746" s="124">
        <v>0</v>
      </c>
      <c r="DU746" s="124">
        <v>0</v>
      </c>
      <c r="DV746" s="124">
        <v>0</v>
      </c>
      <c r="DW746" s="124">
        <v>0</v>
      </c>
      <c r="DX746" s="124">
        <v>0</v>
      </c>
      <c r="DY746" s="124">
        <v>0</v>
      </c>
      <c r="DZ746" s="124">
        <v>0</v>
      </c>
      <c r="EA746" s="124">
        <v>0</v>
      </c>
      <c r="EB746" s="124">
        <v>0</v>
      </c>
      <c r="EC746" s="124">
        <v>0</v>
      </c>
      <c r="ED746" s="124">
        <v>0</v>
      </c>
      <c r="EE746" s="124">
        <v>0</v>
      </c>
      <c r="EF746" s="124">
        <v>0</v>
      </c>
      <c r="EG746" s="124">
        <v>0</v>
      </c>
      <c r="EH746" s="124">
        <v>0</v>
      </c>
      <c r="EI746" s="124">
        <v>0</v>
      </c>
      <c r="EJ746" s="124">
        <v>0</v>
      </c>
      <c r="EK746" s="124">
        <v>0</v>
      </c>
    </row>
    <row r="747" spans="1:141" outlineLevel="2" x14ac:dyDescent="0.25">
      <c r="A747" s="90"/>
      <c r="B747" s="90"/>
      <c r="C747" s="90"/>
      <c r="D747" s="90"/>
      <c r="E747" t="str">
        <f>CONCATENATE("- ", $N$8,":")</f>
        <v>- Downside:</v>
      </c>
      <c r="F747" s="100"/>
      <c r="I747" s="101"/>
      <c r="J747" s="100"/>
      <c r="M747" s="101"/>
      <c r="N747" s="100"/>
      <c r="Q747" s="101"/>
      <c r="R747" s="100"/>
      <c r="U747" s="101"/>
      <c r="V747" s="100"/>
      <c r="Y747" s="101"/>
      <c r="Z747" s="100"/>
      <c r="AC747" s="101"/>
      <c r="AD747" s="100"/>
      <c r="AG747" s="101"/>
      <c r="AH747" s="100"/>
      <c r="AK747" s="101"/>
      <c r="AL747" s="100"/>
      <c r="AO747" s="101"/>
      <c r="AP747" s="123">
        <v>0</v>
      </c>
      <c r="AQ747" s="124">
        <v>0</v>
      </c>
      <c r="AR747" s="124">
        <v>0</v>
      </c>
      <c r="AS747" s="125">
        <v>0</v>
      </c>
      <c r="AT747" s="123">
        <v>0</v>
      </c>
      <c r="AU747" s="124">
        <v>0</v>
      </c>
      <c r="AV747" s="124">
        <v>0</v>
      </c>
      <c r="AW747" s="125">
        <v>0</v>
      </c>
      <c r="AX747" s="123">
        <v>0</v>
      </c>
      <c r="AY747" s="124">
        <v>0</v>
      </c>
      <c r="AZ747" s="124">
        <v>0</v>
      </c>
      <c r="BA747" s="125">
        <v>0</v>
      </c>
      <c r="BB747" s="123">
        <v>0</v>
      </c>
      <c r="BC747" s="124">
        <v>0</v>
      </c>
      <c r="BD747" s="124">
        <v>0</v>
      </c>
      <c r="BE747" s="125">
        <v>0</v>
      </c>
      <c r="BF747" s="123">
        <v>0</v>
      </c>
      <c r="BG747" s="124">
        <v>0</v>
      </c>
      <c r="BH747" s="124">
        <v>0</v>
      </c>
      <c r="BI747" s="125">
        <v>0</v>
      </c>
      <c r="BJ747" s="123">
        <v>0</v>
      </c>
      <c r="BK747" s="124">
        <v>0</v>
      </c>
      <c r="BL747" s="124">
        <v>0</v>
      </c>
      <c r="BM747" s="125">
        <v>0</v>
      </c>
      <c r="BN747" s="123">
        <v>0</v>
      </c>
      <c r="BO747" s="124">
        <v>0</v>
      </c>
      <c r="BP747" s="124">
        <v>0</v>
      </c>
      <c r="BQ747" s="125">
        <v>0</v>
      </c>
      <c r="BR747" s="123">
        <v>0</v>
      </c>
      <c r="BS747" s="124">
        <v>0</v>
      </c>
      <c r="BT747" s="124">
        <v>0</v>
      </c>
      <c r="BU747" s="125">
        <v>0</v>
      </c>
      <c r="BV747" s="123">
        <v>0</v>
      </c>
      <c r="BW747" s="124">
        <v>0</v>
      </c>
      <c r="BX747" s="124">
        <v>0</v>
      </c>
      <c r="BY747" s="125">
        <v>0</v>
      </c>
      <c r="BZ747" s="123">
        <v>0</v>
      </c>
      <c r="CA747" s="124">
        <v>0</v>
      </c>
      <c r="CB747" s="124">
        <v>0</v>
      </c>
      <c r="CC747" s="125">
        <v>0</v>
      </c>
      <c r="CD747" s="123">
        <v>0</v>
      </c>
      <c r="CE747" s="124">
        <v>0</v>
      </c>
      <c r="CF747" s="124">
        <v>0</v>
      </c>
      <c r="CG747" s="125">
        <v>0</v>
      </c>
      <c r="CH747" s="123">
        <v>0</v>
      </c>
      <c r="CI747" s="124">
        <v>0</v>
      </c>
      <c r="CJ747" s="124">
        <v>0</v>
      </c>
      <c r="CK747" s="125">
        <v>0</v>
      </c>
      <c r="CL747" s="123">
        <v>0</v>
      </c>
      <c r="CM747" s="124">
        <v>0</v>
      </c>
      <c r="CN747" s="124">
        <v>0</v>
      </c>
      <c r="CO747" s="125">
        <v>0</v>
      </c>
      <c r="CP747" s="123">
        <v>0</v>
      </c>
      <c r="CQ747" s="124">
        <v>0</v>
      </c>
      <c r="CR747" s="124">
        <v>0</v>
      </c>
      <c r="CS747" s="125">
        <v>0</v>
      </c>
      <c r="CT747" s="123">
        <v>0</v>
      </c>
      <c r="CU747" s="124">
        <v>0</v>
      </c>
      <c r="CV747" s="124">
        <v>0</v>
      </c>
      <c r="CW747" s="125">
        <v>0</v>
      </c>
      <c r="CX747" s="123">
        <v>0</v>
      </c>
      <c r="CY747" s="124">
        <v>0</v>
      </c>
      <c r="CZ747" s="124">
        <v>0</v>
      </c>
      <c r="DA747" s="125">
        <v>0</v>
      </c>
      <c r="DB747" s="123">
        <v>0</v>
      </c>
      <c r="DC747" s="124">
        <v>0</v>
      </c>
      <c r="DD747" s="124">
        <v>0</v>
      </c>
      <c r="DE747" s="125">
        <v>0</v>
      </c>
      <c r="DF747" s="123">
        <v>0</v>
      </c>
      <c r="DG747" s="124">
        <v>0</v>
      </c>
      <c r="DH747" s="124">
        <v>0</v>
      </c>
      <c r="DI747" s="125">
        <v>0</v>
      </c>
      <c r="DT747" s="124">
        <v>0</v>
      </c>
      <c r="DU747" s="124">
        <v>0</v>
      </c>
      <c r="DV747" s="124">
        <v>0</v>
      </c>
      <c r="DW747" s="124">
        <v>0</v>
      </c>
      <c r="DX747" s="124">
        <v>0</v>
      </c>
      <c r="DY747" s="124">
        <v>0</v>
      </c>
      <c r="DZ747" s="124">
        <v>0</v>
      </c>
      <c r="EA747" s="124">
        <v>0</v>
      </c>
      <c r="EB747" s="124">
        <v>0</v>
      </c>
      <c r="EC747" s="124">
        <v>0</v>
      </c>
      <c r="ED747" s="124">
        <v>0</v>
      </c>
      <c r="EE747" s="124">
        <v>0</v>
      </c>
      <c r="EF747" s="124">
        <v>0</v>
      </c>
      <c r="EG747" s="124">
        <v>0</v>
      </c>
      <c r="EH747" s="124">
        <v>0</v>
      </c>
      <c r="EI747" s="124">
        <v>0</v>
      </c>
      <c r="EJ747" s="124">
        <v>0</v>
      </c>
      <c r="EK747" s="124">
        <v>0</v>
      </c>
    </row>
    <row r="748" spans="1:141" outlineLevel="2" x14ac:dyDescent="0.25">
      <c r="A748" s="90"/>
      <c r="B748" s="90"/>
      <c r="C748" s="90"/>
      <c r="D748" s="90"/>
      <c r="E748" t="str">
        <f>CONCATENATE("- ", $N$9,":")</f>
        <v>- Management:</v>
      </c>
      <c r="F748" s="100"/>
      <c r="I748" s="101"/>
      <c r="J748" s="100"/>
      <c r="M748" s="101"/>
      <c r="N748" s="100"/>
      <c r="Q748" s="101"/>
      <c r="R748" s="100"/>
      <c r="U748" s="101"/>
      <c r="V748" s="100"/>
      <c r="Y748" s="101"/>
      <c r="Z748" s="100"/>
      <c r="AC748" s="101"/>
      <c r="AD748" s="100"/>
      <c r="AG748" s="101"/>
      <c r="AH748" s="100"/>
      <c r="AK748" s="101"/>
      <c r="AL748" s="100"/>
      <c r="AO748" s="101"/>
      <c r="AP748" s="123">
        <v>0</v>
      </c>
      <c r="AQ748" s="124">
        <v>0</v>
      </c>
      <c r="AR748" s="124">
        <v>0</v>
      </c>
      <c r="AS748" s="125">
        <v>0</v>
      </c>
      <c r="AT748" s="123">
        <v>0</v>
      </c>
      <c r="AU748" s="124">
        <v>0</v>
      </c>
      <c r="AV748" s="124">
        <v>0</v>
      </c>
      <c r="AW748" s="125">
        <v>0</v>
      </c>
      <c r="AX748" s="123">
        <v>0</v>
      </c>
      <c r="AY748" s="124">
        <v>0</v>
      </c>
      <c r="AZ748" s="124">
        <v>0</v>
      </c>
      <c r="BA748" s="125">
        <v>0</v>
      </c>
      <c r="BB748" s="123">
        <v>0</v>
      </c>
      <c r="BC748" s="124">
        <v>0</v>
      </c>
      <c r="BD748" s="124">
        <v>0</v>
      </c>
      <c r="BE748" s="125">
        <v>0</v>
      </c>
      <c r="BF748" s="123">
        <v>0</v>
      </c>
      <c r="BG748" s="124">
        <v>0</v>
      </c>
      <c r="BH748" s="124">
        <v>0</v>
      </c>
      <c r="BI748" s="125">
        <v>0</v>
      </c>
      <c r="BJ748" s="123">
        <v>0</v>
      </c>
      <c r="BK748" s="124">
        <v>0</v>
      </c>
      <c r="BL748" s="124">
        <v>0</v>
      </c>
      <c r="BM748" s="125">
        <v>0</v>
      </c>
      <c r="BN748" s="123">
        <v>0</v>
      </c>
      <c r="BO748" s="124">
        <v>0</v>
      </c>
      <c r="BP748" s="124">
        <v>0</v>
      </c>
      <c r="BQ748" s="125">
        <v>0</v>
      </c>
      <c r="BR748" s="123">
        <v>0</v>
      </c>
      <c r="BS748" s="124">
        <v>0</v>
      </c>
      <c r="BT748" s="124">
        <v>0</v>
      </c>
      <c r="BU748" s="125">
        <v>0</v>
      </c>
      <c r="BV748" s="123">
        <v>0</v>
      </c>
      <c r="BW748" s="124">
        <v>0</v>
      </c>
      <c r="BX748" s="124">
        <v>0</v>
      </c>
      <c r="BY748" s="125">
        <v>0</v>
      </c>
      <c r="BZ748" s="123">
        <v>0</v>
      </c>
      <c r="CA748" s="124">
        <v>0</v>
      </c>
      <c r="CB748" s="124">
        <v>0</v>
      </c>
      <c r="CC748" s="125">
        <v>0</v>
      </c>
      <c r="CD748" s="123">
        <v>0</v>
      </c>
      <c r="CE748" s="124">
        <v>0</v>
      </c>
      <c r="CF748" s="124">
        <v>0</v>
      </c>
      <c r="CG748" s="125">
        <v>0</v>
      </c>
      <c r="CH748" s="123">
        <v>0</v>
      </c>
      <c r="CI748" s="124">
        <v>0</v>
      </c>
      <c r="CJ748" s="124">
        <v>0</v>
      </c>
      <c r="CK748" s="125">
        <v>0</v>
      </c>
      <c r="CL748" s="123">
        <v>0</v>
      </c>
      <c r="CM748" s="124">
        <v>0</v>
      </c>
      <c r="CN748" s="124">
        <v>0</v>
      </c>
      <c r="CO748" s="125">
        <v>0</v>
      </c>
      <c r="CP748" s="123">
        <v>0</v>
      </c>
      <c r="CQ748" s="124">
        <v>0</v>
      </c>
      <c r="CR748" s="124">
        <v>0</v>
      </c>
      <c r="CS748" s="125">
        <v>0</v>
      </c>
      <c r="CT748" s="123">
        <v>0</v>
      </c>
      <c r="CU748" s="124">
        <v>0</v>
      </c>
      <c r="CV748" s="124">
        <v>0</v>
      </c>
      <c r="CW748" s="125">
        <v>0</v>
      </c>
      <c r="CX748" s="123">
        <v>0</v>
      </c>
      <c r="CY748" s="124">
        <v>0</v>
      </c>
      <c r="CZ748" s="124">
        <v>0</v>
      </c>
      <c r="DA748" s="125">
        <v>0</v>
      </c>
      <c r="DB748" s="123">
        <v>0</v>
      </c>
      <c r="DC748" s="124">
        <v>0</v>
      </c>
      <c r="DD748" s="124">
        <v>0</v>
      </c>
      <c r="DE748" s="125">
        <v>0</v>
      </c>
      <c r="DF748" s="123">
        <v>0</v>
      </c>
      <c r="DG748" s="124">
        <v>0</v>
      </c>
      <c r="DH748" s="124">
        <v>0</v>
      </c>
      <c r="DI748" s="125">
        <v>0</v>
      </c>
      <c r="DT748" s="124">
        <v>0</v>
      </c>
      <c r="DU748" s="124">
        <v>0</v>
      </c>
      <c r="DV748" s="124">
        <v>0</v>
      </c>
      <c r="DW748" s="124">
        <v>0</v>
      </c>
      <c r="DX748" s="124">
        <v>0</v>
      </c>
      <c r="DY748" s="124">
        <v>0</v>
      </c>
      <c r="DZ748" s="124">
        <v>0</v>
      </c>
      <c r="EA748" s="124">
        <v>0</v>
      </c>
      <c r="EB748" s="124">
        <v>0</v>
      </c>
      <c r="EC748" s="124">
        <v>0</v>
      </c>
      <c r="ED748" s="124">
        <v>0</v>
      </c>
      <c r="EE748" s="124">
        <v>0</v>
      </c>
      <c r="EF748" s="124">
        <v>0</v>
      </c>
      <c r="EG748" s="124">
        <v>0</v>
      </c>
      <c r="EH748" s="124">
        <v>0</v>
      </c>
      <c r="EI748" s="124">
        <v>0</v>
      </c>
      <c r="EJ748" s="124">
        <v>0</v>
      </c>
      <c r="EK748" s="124">
        <v>0</v>
      </c>
    </row>
    <row r="749" spans="1:141" outlineLevel="2" x14ac:dyDescent="0.25">
      <c r="A749" s="90"/>
      <c r="B749" s="90"/>
      <c r="C749" s="90"/>
      <c r="D749" s="90"/>
      <c r="E749" t="str">
        <f>CONCATENATE("- ", $N$10,":")</f>
        <v>- Default:</v>
      </c>
      <c r="F749" s="100"/>
      <c r="I749" s="101"/>
      <c r="J749" s="100"/>
      <c r="M749" s="101"/>
      <c r="N749" s="100"/>
      <c r="Q749" s="101"/>
      <c r="R749" s="100"/>
      <c r="U749" s="101"/>
      <c r="V749" s="100"/>
      <c r="Y749" s="101"/>
      <c r="Z749" s="100"/>
      <c r="AC749" s="101"/>
      <c r="AD749" s="100"/>
      <c r="AG749" s="101"/>
      <c r="AH749" s="100"/>
      <c r="AK749" s="101"/>
      <c r="AL749" s="100"/>
      <c r="AO749" s="101"/>
      <c r="AP749" s="123">
        <v>0</v>
      </c>
      <c r="AQ749" s="124">
        <v>0</v>
      </c>
      <c r="AR749" s="124">
        <v>0</v>
      </c>
      <c r="AS749" s="125">
        <v>0</v>
      </c>
      <c r="AT749" s="123">
        <v>0</v>
      </c>
      <c r="AU749" s="124">
        <v>0</v>
      </c>
      <c r="AV749" s="124">
        <v>0</v>
      </c>
      <c r="AW749" s="125">
        <v>0</v>
      </c>
      <c r="AX749" s="123">
        <v>0</v>
      </c>
      <c r="AY749" s="124">
        <v>0</v>
      </c>
      <c r="AZ749" s="124">
        <v>0</v>
      </c>
      <c r="BA749" s="125">
        <v>0</v>
      </c>
      <c r="BB749" s="123">
        <v>0</v>
      </c>
      <c r="BC749" s="124">
        <v>0</v>
      </c>
      <c r="BD749" s="124">
        <v>0</v>
      </c>
      <c r="BE749" s="125">
        <v>0</v>
      </c>
      <c r="BF749" s="123">
        <v>0</v>
      </c>
      <c r="BG749" s="124">
        <v>0</v>
      </c>
      <c r="BH749" s="124">
        <v>0</v>
      </c>
      <c r="BI749" s="125">
        <v>0</v>
      </c>
      <c r="BJ749" s="123">
        <v>0</v>
      </c>
      <c r="BK749" s="124">
        <v>0</v>
      </c>
      <c r="BL749" s="124">
        <v>0</v>
      </c>
      <c r="BM749" s="125">
        <v>0</v>
      </c>
      <c r="BN749" s="123">
        <v>0</v>
      </c>
      <c r="BO749" s="124">
        <v>0</v>
      </c>
      <c r="BP749" s="124">
        <v>0</v>
      </c>
      <c r="BQ749" s="125">
        <v>0</v>
      </c>
      <c r="BR749" s="123">
        <v>0</v>
      </c>
      <c r="BS749" s="124">
        <v>0</v>
      </c>
      <c r="BT749" s="124">
        <v>0</v>
      </c>
      <c r="BU749" s="125">
        <v>0</v>
      </c>
      <c r="BV749" s="123">
        <v>0</v>
      </c>
      <c r="BW749" s="124">
        <v>0</v>
      </c>
      <c r="BX749" s="124">
        <v>0</v>
      </c>
      <c r="BY749" s="125">
        <v>0</v>
      </c>
      <c r="BZ749" s="123">
        <v>0</v>
      </c>
      <c r="CA749" s="124">
        <v>0</v>
      </c>
      <c r="CB749" s="124">
        <v>0</v>
      </c>
      <c r="CC749" s="125">
        <v>0</v>
      </c>
      <c r="CD749" s="123">
        <v>0</v>
      </c>
      <c r="CE749" s="124">
        <v>0</v>
      </c>
      <c r="CF749" s="124">
        <v>0</v>
      </c>
      <c r="CG749" s="125">
        <v>0</v>
      </c>
      <c r="CH749" s="123">
        <v>0</v>
      </c>
      <c r="CI749" s="124">
        <v>0</v>
      </c>
      <c r="CJ749" s="124">
        <v>0</v>
      </c>
      <c r="CK749" s="125">
        <v>0</v>
      </c>
      <c r="CL749" s="123">
        <v>0</v>
      </c>
      <c r="CM749" s="124">
        <v>0</v>
      </c>
      <c r="CN749" s="124">
        <v>0</v>
      </c>
      <c r="CO749" s="125">
        <v>0</v>
      </c>
      <c r="CP749" s="123">
        <v>0</v>
      </c>
      <c r="CQ749" s="124">
        <v>0</v>
      </c>
      <c r="CR749" s="124">
        <v>0</v>
      </c>
      <c r="CS749" s="125">
        <v>0</v>
      </c>
      <c r="CT749" s="123">
        <v>0</v>
      </c>
      <c r="CU749" s="124">
        <v>0</v>
      </c>
      <c r="CV749" s="124">
        <v>0</v>
      </c>
      <c r="CW749" s="125">
        <v>0</v>
      </c>
      <c r="CX749" s="123">
        <v>0</v>
      </c>
      <c r="CY749" s="124">
        <v>0</v>
      </c>
      <c r="CZ749" s="124">
        <v>0</v>
      </c>
      <c r="DA749" s="125">
        <v>0</v>
      </c>
      <c r="DB749" s="123">
        <v>0</v>
      </c>
      <c r="DC749" s="124">
        <v>0</v>
      </c>
      <c r="DD749" s="124">
        <v>0</v>
      </c>
      <c r="DE749" s="125">
        <v>0</v>
      </c>
      <c r="DF749" s="123">
        <v>0</v>
      </c>
      <c r="DG749" s="124">
        <v>0</v>
      </c>
      <c r="DH749" s="124">
        <v>0</v>
      </c>
      <c r="DI749" s="125">
        <v>0</v>
      </c>
      <c r="DT749" s="124"/>
      <c r="DU749" s="124">
        <f ca="1">DT733</f>
        <v>2.2110239322412264E-2</v>
      </c>
      <c r="DV749" s="124">
        <f t="shared" ref="DV749:EK749" ca="1" si="1036">DU749</f>
        <v>2.2110239322412264E-2</v>
      </c>
      <c r="DW749" s="124">
        <f t="shared" ca="1" si="1036"/>
        <v>2.2110239322412264E-2</v>
      </c>
      <c r="DX749" s="124">
        <f t="shared" ca="1" si="1036"/>
        <v>2.2110239322412264E-2</v>
      </c>
      <c r="DY749" s="124">
        <f t="shared" ca="1" si="1036"/>
        <v>2.2110239322412264E-2</v>
      </c>
      <c r="DZ749" s="124">
        <f t="shared" ca="1" si="1036"/>
        <v>2.2110239322412264E-2</v>
      </c>
      <c r="EA749" s="124">
        <f t="shared" ca="1" si="1036"/>
        <v>2.2110239322412264E-2</v>
      </c>
      <c r="EB749" s="124">
        <f t="shared" ca="1" si="1036"/>
        <v>2.2110239322412264E-2</v>
      </c>
      <c r="EC749" s="124">
        <f t="shared" ca="1" si="1036"/>
        <v>2.2110239322412264E-2</v>
      </c>
      <c r="ED749" s="124">
        <f t="shared" ca="1" si="1036"/>
        <v>2.2110239322412264E-2</v>
      </c>
      <c r="EE749" s="124">
        <f t="shared" ca="1" si="1036"/>
        <v>2.2110239322412264E-2</v>
      </c>
      <c r="EF749" s="124">
        <f t="shared" ca="1" si="1036"/>
        <v>2.2110239322412264E-2</v>
      </c>
      <c r="EG749" s="124">
        <f t="shared" ca="1" si="1036"/>
        <v>2.2110239322412264E-2</v>
      </c>
      <c r="EH749" s="124">
        <f t="shared" ca="1" si="1036"/>
        <v>2.2110239322412264E-2</v>
      </c>
      <c r="EI749" s="124">
        <f t="shared" ca="1" si="1036"/>
        <v>2.2110239322412264E-2</v>
      </c>
      <c r="EJ749" s="124">
        <f t="shared" ca="1" si="1036"/>
        <v>2.2110239322412264E-2</v>
      </c>
      <c r="EK749" s="124">
        <f t="shared" ca="1" si="1036"/>
        <v>2.2110239322412264E-2</v>
      </c>
    </row>
    <row r="750" spans="1:141" outlineLevel="2" x14ac:dyDescent="0.25">
      <c r="A750" s="129"/>
      <c r="B750" s="129"/>
      <c r="C750" s="129"/>
      <c r="D750" s="129"/>
      <c r="E750" s="122"/>
      <c r="F750" s="130"/>
      <c r="G750" s="122"/>
      <c r="H750" s="122"/>
      <c r="I750" s="122"/>
      <c r="J750" s="130"/>
      <c r="K750" s="122"/>
      <c r="L750" s="122"/>
      <c r="M750" s="122"/>
      <c r="N750" s="130"/>
      <c r="O750" s="122"/>
      <c r="P750" s="122"/>
      <c r="Q750" s="122"/>
      <c r="R750" s="130"/>
      <c r="S750" s="122"/>
      <c r="T750" s="122"/>
      <c r="U750" s="122"/>
      <c r="V750" s="130"/>
      <c r="W750" s="122"/>
      <c r="X750" s="122"/>
      <c r="Y750" s="122"/>
      <c r="Z750" s="130"/>
      <c r="AA750" s="122"/>
      <c r="AB750" s="122"/>
      <c r="AC750" s="122"/>
      <c r="AD750" s="130"/>
      <c r="AE750" s="122"/>
      <c r="AF750" s="122"/>
      <c r="AG750" s="122"/>
      <c r="AH750" s="130"/>
      <c r="AI750" s="122"/>
      <c r="AJ750" s="122"/>
      <c r="AK750" s="122"/>
      <c r="AL750" s="130"/>
      <c r="AM750" s="122"/>
      <c r="AN750" s="122"/>
      <c r="AO750" s="122"/>
      <c r="AP750" s="130"/>
      <c r="AQ750" s="122"/>
      <c r="AR750" s="122"/>
      <c r="AS750" s="122"/>
      <c r="AT750" s="130"/>
      <c r="AU750" s="122"/>
      <c r="AV750" s="122"/>
      <c r="AW750" s="122"/>
      <c r="AX750" s="130"/>
      <c r="AY750" s="122"/>
      <c r="AZ750" s="122"/>
      <c r="BA750" s="122"/>
      <c r="BB750" s="130"/>
      <c r="BC750" s="122"/>
      <c r="BD750" s="122"/>
      <c r="BE750" s="122"/>
      <c r="BF750" s="130"/>
      <c r="BG750" s="122"/>
      <c r="BH750" s="122"/>
      <c r="BI750" s="122"/>
      <c r="BJ750" s="130"/>
      <c r="BK750" s="122"/>
      <c r="BL750" s="122"/>
      <c r="BM750" s="122"/>
      <c r="BN750" s="130"/>
      <c r="BO750" s="122"/>
      <c r="BP750" s="122"/>
      <c r="BQ750" s="122"/>
      <c r="BR750" s="130"/>
      <c r="BS750" s="122"/>
      <c r="BT750" s="122"/>
      <c r="BU750" s="122"/>
      <c r="BV750" s="130"/>
      <c r="BW750" s="122"/>
      <c r="BX750" s="122"/>
      <c r="BY750" s="122"/>
      <c r="BZ750" s="130"/>
      <c r="CA750" s="122"/>
      <c r="CB750" s="122"/>
      <c r="CC750" s="122"/>
      <c r="CD750" s="130"/>
      <c r="CE750" s="122"/>
      <c r="CF750" s="122"/>
      <c r="CG750" s="122"/>
      <c r="CH750" s="130"/>
      <c r="CI750" s="122"/>
      <c r="CJ750" s="122"/>
      <c r="CK750" s="122"/>
      <c r="CL750" s="130"/>
      <c r="CM750" s="122"/>
      <c r="CN750" s="122"/>
      <c r="CO750" s="122"/>
      <c r="CP750" s="130"/>
      <c r="CQ750" s="122"/>
      <c r="CR750" s="122"/>
      <c r="CS750" s="122"/>
      <c r="CT750" s="130"/>
      <c r="CU750" s="122"/>
      <c r="CV750" s="122"/>
      <c r="CW750" s="122"/>
      <c r="CX750" s="130"/>
      <c r="CY750" s="122"/>
      <c r="CZ750" s="122"/>
      <c r="DA750" s="122"/>
      <c r="DB750" s="130"/>
      <c r="DC750" s="122"/>
      <c r="DD750" s="122"/>
      <c r="DE750" s="122"/>
      <c r="DF750" s="130"/>
      <c r="DG750" s="122"/>
      <c r="DH750" s="122"/>
      <c r="DI750" s="131"/>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2"/>
      <c r="EI750" s="122"/>
      <c r="EJ750" s="122"/>
      <c r="EK750" s="122"/>
    </row>
    <row r="751" spans="1:141" outlineLevel="2" x14ac:dyDescent="0.25">
      <c r="A751" s="90"/>
      <c r="B751" s="90"/>
      <c r="C751" s="90"/>
      <c r="D751" s="90"/>
      <c r="F751" s="100"/>
      <c r="I751" s="101"/>
      <c r="J751" s="100"/>
      <c r="M751" s="101"/>
      <c r="N751" s="100"/>
      <c r="Q751" s="101"/>
      <c r="R751" s="100"/>
      <c r="U751" s="101"/>
      <c r="V751" s="100"/>
      <c r="Y751" s="101"/>
      <c r="Z751" s="100"/>
      <c r="AC751" s="101"/>
      <c r="AD751" s="100"/>
      <c r="AG751" s="101"/>
      <c r="AH751" s="100"/>
      <c r="AK751" s="101"/>
      <c r="AL751" s="100"/>
      <c r="AO751" s="101"/>
      <c r="AP751" s="100"/>
      <c r="AS751" s="101"/>
      <c r="AT751" s="100"/>
      <c r="AW751" s="101"/>
      <c r="AX751" s="100"/>
      <c r="BA751" s="101"/>
      <c r="BB751" s="100"/>
      <c r="BE751" s="101"/>
      <c r="BF751" s="100"/>
      <c r="BI751" s="101"/>
      <c r="BJ751" s="100"/>
      <c r="BM751" s="101"/>
      <c r="BN751" s="100"/>
      <c r="BQ751" s="101"/>
      <c r="BR751" s="100"/>
      <c r="BU751" s="101"/>
      <c r="BV751" s="100"/>
      <c r="BY751" s="101"/>
      <c r="BZ751" s="100"/>
      <c r="CC751" s="101"/>
      <c r="CD751" s="100"/>
      <c r="CG751" s="101"/>
      <c r="CH751" s="100"/>
      <c r="CK751" s="101"/>
      <c r="CL751" s="100"/>
      <c r="CO751" s="101"/>
      <c r="CP751" s="100"/>
      <c r="CS751" s="101"/>
      <c r="CT751" s="100"/>
      <c r="CW751" s="101"/>
      <c r="CX751" s="100"/>
      <c r="DA751" s="101"/>
      <c r="DB751" s="100"/>
      <c r="DE751" s="101"/>
      <c r="DF751" s="100"/>
      <c r="DI751" s="101"/>
    </row>
    <row r="752" spans="1:141" outlineLevel="2" x14ac:dyDescent="0.25">
      <c r="A752" s="90"/>
      <c r="B752" s="90"/>
      <c r="C752" s="111"/>
      <c r="D752" s="90"/>
      <c r="E752" s="132" t="s">
        <v>275</v>
      </c>
      <c r="F752" s="105">
        <f t="shared" ref="F752:AK752" ca="1" si="1037">IF(ISNUMBER(F756),F756+IF($I$7=1,F754,0),IF(ISNUMBER(F758),F758+IF($I$7=1,F754,0),""))</f>
        <v>0</v>
      </c>
      <c r="G752" s="106">
        <f t="shared" ca="1" si="1037"/>
        <v>0</v>
      </c>
      <c r="H752" s="106">
        <f t="shared" ca="1" si="1037"/>
        <v>0</v>
      </c>
      <c r="I752" s="107">
        <f t="shared" ca="1" si="1037"/>
        <v>0</v>
      </c>
      <c r="J752" s="105">
        <f t="shared" ca="1" si="1037"/>
        <v>0</v>
      </c>
      <c r="K752" s="106">
        <f t="shared" ca="1" si="1037"/>
        <v>0</v>
      </c>
      <c r="L752" s="106">
        <f t="shared" ca="1" si="1037"/>
        <v>0</v>
      </c>
      <c r="M752" s="107">
        <f t="shared" ca="1" si="1037"/>
        <v>0</v>
      </c>
      <c r="N752" s="105">
        <f t="shared" ca="1" si="1037"/>
        <v>0</v>
      </c>
      <c r="O752" s="106">
        <f t="shared" ca="1" si="1037"/>
        <v>0</v>
      </c>
      <c r="P752" s="106">
        <f t="shared" ca="1" si="1037"/>
        <v>0</v>
      </c>
      <c r="Q752" s="107">
        <f t="shared" ca="1" si="1037"/>
        <v>0</v>
      </c>
      <c r="R752" s="105">
        <f t="shared" ca="1" si="1037"/>
        <v>0</v>
      </c>
      <c r="S752" s="106">
        <f t="shared" ca="1" si="1037"/>
        <v>0</v>
      </c>
      <c r="T752" s="106">
        <f t="shared" ca="1" si="1037"/>
        <v>0</v>
      </c>
      <c r="U752" s="107">
        <f t="shared" ca="1" si="1037"/>
        <v>0</v>
      </c>
      <c r="V752" s="105">
        <f t="shared" ca="1" si="1037"/>
        <v>0</v>
      </c>
      <c r="W752" s="106">
        <f t="shared" ca="1" si="1037"/>
        <v>0</v>
      </c>
      <c r="X752" s="106">
        <f t="shared" ca="1" si="1037"/>
        <v>0</v>
      </c>
      <c r="Y752" s="107">
        <f t="shared" ca="1" si="1037"/>
        <v>0</v>
      </c>
      <c r="Z752" s="105">
        <f t="shared" ca="1" si="1037"/>
        <v>0</v>
      </c>
      <c r="AA752" s="106">
        <f t="shared" ca="1" si="1037"/>
        <v>0</v>
      </c>
      <c r="AB752" s="106">
        <f t="shared" ca="1" si="1037"/>
        <v>0</v>
      </c>
      <c r="AC752" s="107">
        <f t="shared" ca="1" si="1037"/>
        <v>0</v>
      </c>
      <c r="AD752" s="105">
        <f t="shared" ca="1" si="1037"/>
        <v>0</v>
      </c>
      <c r="AE752" s="106">
        <f t="shared" ca="1" si="1037"/>
        <v>0</v>
      </c>
      <c r="AF752" s="106">
        <f t="shared" ca="1" si="1037"/>
        <v>0</v>
      </c>
      <c r="AG752" s="107">
        <f t="shared" ca="1" si="1037"/>
        <v>0</v>
      </c>
      <c r="AH752" s="105">
        <f t="shared" ca="1" si="1037"/>
        <v>0</v>
      </c>
      <c r="AI752" s="106">
        <f t="shared" ca="1" si="1037"/>
        <v>0</v>
      </c>
      <c r="AJ752" s="106">
        <f t="shared" ca="1" si="1037"/>
        <v>0</v>
      </c>
      <c r="AK752" s="107">
        <f t="shared" ca="1" si="1037"/>
        <v>0</v>
      </c>
      <c r="AL752" s="105">
        <f t="shared" ref="AL752:BQ752" ca="1" si="1038">IF(ISNUMBER(AL756),AL756+IF($I$7=1,AL754,0),IF(ISNUMBER(AL758),AL758+IF($I$7=1,AL754,0),""))</f>
        <v>0</v>
      </c>
      <c r="AM752" s="106">
        <f t="shared" ca="1" si="1038"/>
        <v>0</v>
      </c>
      <c r="AN752" s="106">
        <f t="shared" ca="1" si="1038"/>
        <v>0</v>
      </c>
      <c r="AO752" s="107">
        <f t="shared" ca="1" si="1038"/>
        <v>0</v>
      </c>
      <c r="AP752" s="105">
        <f t="shared" ca="1" si="1038"/>
        <v>0</v>
      </c>
      <c r="AQ752" s="106">
        <f t="shared" ca="1" si="1038"/>
        <v>0</v>
      </c>
      <c r="AR752" s="106">
        <f t="shared" ca="1" si="1038"/>
        <v>0</v>
      </c>
      <c r="AS752" s="107">
        <f t="shared" ca="1" si="1038"/>
        <v>0</v>
      </c>
      <c r="AT752" s="105">
        <f t="shared" ca="1" si="1038"/>
        <v>49140</v>
      </c>
      <c r="AU752" s="106">
        <f t="shared" ca="1" si="1038"/>
        <v>0</v>
      </c>
      <c r="AV752" s="106">
        <f t="shared" ca="1" si="1038"/>
        <v>0</v>
      </c>
      <c r="AW752" s="107">
        <f t="shared" ca="1" si="1038"/>
        <v>0</v>
      </c>
      <c r="AX752" s="105">
        <f t="shared" ca="1" si="1038"/>
        <v>0</v>
      </c>
      <c r="AY752" s="106">
        <f t="shared" ca="1" si="1038"/>
        <v>0</v>
      </c>
      <c r="AZ752" s="106">
        <f t="shared" ca="1" si="1038"/>
        <v>0</v>
      </c>
      <c r="BA752" s="107">
        <f t="shared" ca="1" si="1038"/>
        <v>0</v>
      </c>
      <c r="BB752" s="105">
        <f t="shared" ca="1" si="1038"/>
        <v>0</v>
      </c>
      <c r="BC752" s="106">
        <f t="shared" ca="1" si="1038"/>
        <v>0</v>
      </c>
      <c r="BD752" s="106">
        <f t="shared" ca="1" si="1038"/>
        <v>0</v>
      </c>
      <c r="BE752" s="107">
        <f t="shared" ca="1" si="1038"/>
        <v>0</v>
      </c>
      <c r="BF752" s="105">
        <f t="shared" ca="1" si="1038"/>
        <v>0</v>
      </c>
      <c r="BG752" s="106">
        <f t="shared" ca="1" si="1038"/>
        <v>0</v>
      </c>
      <c r="BH752" s="106">
        <f t="shared" ca="1" si="1038"/>
        <v>0</v>
      </c>
      <c r="BI752" s="107">
        <f t="shared" ca="1" si="1038"/>
        <v>0</v>
      </c>
      <c r="BJ752" s="105">
        <f t="shared" ca="1" si="1038"/>
        <v>0</v>
      </c>
      <c r="BK752" s="106">
        <f t="shared" ca="1" si="1038"/>
        <v>0</v>
      </c>
      <c r="BL752" s="106">
        <f t="shared" ca="1" si="1038"/>
        <v>0</v>
      </c>
      <c r="BM752" s="107">
        <f t="shared" ca="1" si="1038"/>
        <v>0</v>
      </c>
      <c r="BN752" s="105">
        <f t="shared" ca="1" si="1038"/>
        <v>0</v>
      </c>
      <c r="BO752" s="106">
        <f t="shared" ca="1" si="1038"/>
        <v>0</v>
      </c>
      <c r="BP752" s="106">
        <f t="shared" ca="1" si="1038"/>
        <v>0</v>
      </c>
      <c r="BQ752" s="107">
        <f t="shared" ca="1" si="1038"/>
        <v>0</v>
      </c>
      <c r="BR752" s="105">
        <f t="shared" ref="BR752:CW752" ca="1" si="1039">IF(ISNUMBER(BR756),BR756+IF($I$7=1,BR754,0),IF(ISNUMBER(BR758),BR758+IF($I$7=1,BR754,0),""))</f>
        <v>0</v>
      </c>
      <c r="BS752" s="106">
        <f t="shared" ca="1" si="1039"/>
        <v>0</v>
      </c>
      <c r="BT752" s="106">
        <f t="shared" ca="1" si="1039"/>
        <v>0</v>
      </c>
      <c r="BU752" s="107">
        <f t="shared" ca="1" si="1039"/>
        <v>0</v>
      </c>
      <c r="BV752" s="105">
        <f t="shared" ca="1" si="1039"/>
        <v>0</v>
      </c>
      <c r="BW752" s="106">
        <f t="shared" ca="1" si="1039"/>
        <v>0</v>
      </c>
      <c r="BX752" s="106">
        <f t="shared" ca="1" si="1039"/>
        <v>0</v>
      </c>
      <c r="BY752" s="107">
        <f t="shared" ca="1" si="1039"/>
        <v>0</v>
      </c>
      <c r="BZ752" s="105">
        <f t="shared" ca="1" si="1039"/>
        <v>0</v>
      </c>
      <c r="CA752" s="106">
        <f t="shared" ca="1" si="1039"/>
        <v>0</v>
      </c>
      <c r="CB752" s="106">
        <f t="shared" ca="1" si="1039"/>
        <v>0</v>
      </c>
      <c r="CC752" s="107">
        <f t="shared" ca="1" si="1039"/>
        <v>0</v>
      </c>
      <c r="CD752" s="105">
        <f t="shared" ca="1" si="1039"/>
        <v>0</v>
      </c>
      <c r="CE752" s="106">
        <f t="shared" ca="1" si="1039"/>
        <v>0</v>
      </c>
      <c r="CF752" s="106">
        <f t="shared" ca="1" si="1039"/>
        <v>0</v>
      </c>
      <c r="CG752" s="107">
        <f t="shared" ca="1" si="1039"/>
        <v>0</v>
      </c>
      <c r="CH752" s="105">
        <f t="shared" ca="1" si="1039"/>
        <v>0</v>
      </c>
      <c r="CI752" s="106">
        <f t="shared" ca="1" si="1039"/>
        <v>0</v>
      </c>
      <c r="CJ752" s="106">
        <f t="shared" ca="1" si="1039"/>
        <v>0</v>
      </c>
      <c r="CK752" s="107">
        <f t="shared" ca="1" si="1039"/>
        <v>0</v>
      </c>
      <c r="CL752" s="105">
        <f t="shared" ca="1" si="1039"/>
        <v>0</v>
      </c>
      <c r="CM752" s="106">
        <f t="shared" ca="1" si="1039"/>
        <v>0</v>
      </c>
      <c r="CN752" s="106">
        <f t="shared" ca="1" si="1039"/>
        <v>0</v>
      </c>
      <c r="CO752" s="107">
        <f t="shared" ca="1" si="1039"/>
        <v>0</v>
      </c>
      <c r="CP752" s="105">
        <f t="shared" ca="1" si="1039"/>
        <v>0</v>
      </c>
      <c r="CQ752" s="106">
        <f t="shared" ca="1" si="1039"/>
        <v>0</v>
      </c>
      <c r="CR752" s="106">
        <f t="shared" ca="1" si="1039"/>
        <v>0</v>
      </c>
      <c r="CS752" s="107">
        <f t="shared" ca="1" si="1039"/>
        <v>0</v>
      </c>
      <c r="CT752" s="105">
        <f t="shared" ca="1" si="1039"/>
        <v>0</v>
      </c>
      <c r="CU752" s="106">
        <f t="shared" ca="1" si="1039"/>
        <v>0</v>
      </c>
      <c r="CV752" s="106">
        <f t="shared" ca="1" si="1039"/>
        <v>0</v>
      </c>
      <c r="CW752" s="107">
        <f t="shared" ca="1" si="1039"/>
        <v>0</v>
      </c>
      <c r="CX752" s="105">
        <f t="shared" ref="CX752:DI752" ca="1" si="1040">IF(ISNUMBER(CX756),CX756+IF($I$7=1,CX754,0),IF(ISNUMBER(CX758),CX758+IF($I$7=1,CX754,0),""))</f>
        <v>0</v>
      </c>
      <c r="CY752" s="106">
        <f t="shared" ca="1" si="1040"/>
        <v>0</v>
      </c>
      <c r="CZ752" s="106">
        <f t="shared" ca="1" si="1040"/>
        <v>0</v>
      </c>
      <c r="DA752" s="107">
        <f t="shared" ca="1" si="1040"/>
        <v>0</v>
      </c>
      <c r="DB752" s="105">
        <f t="shared" ca="1" si="1040"/>
        <v>0</v>
      </c>
      <c r="DC752" s="106">
        <f t="shared" ca="1" si="1040"/>
        <v>0</v>
      </c>
      <c r="DD752" s="106">
        <f t="shared" ca="1" si="1040"/>
        <v>0</v>
      </c>
      <c r="DE752" s="107">
        <f t="shared" ca="1" si="1040"/>
        <v>0</v>
      </c>
      <c r="DF752" s="105">
        <f t="shared" ca="1" si="1040"/>
        <v>0</v>
      </c>
      <c r="DG752" s="106">
        <f t="shared" ca="1" si="1040"/>
        <v>0</v>
      </c>
      <c r="DH752" s="106">
        <f t="shared" ca="1" si="1040"/>
        <v>0</v>
      </c>
      <c r="DI752" s="107">
        <f t="shared" ca="1" si="1040"/>
        <v>0</v>
      </c>
      <c r="DK752" s="106">
        <f t="shared" ref="DK752:EK752" ca="1" si="1041">SUM(OFFSET($E752,,MATCH(DK$3,$F$5:$DI$5,0)+3,,1))</f>
        <v>0</v>
      </c>
      <c r="DL752" s="106">
        <f t="shared" ca="1" si="1041"/>
        <v>0</v>
      </c>
      <c r="DM752" s="106">
        <f t="shared" ca="1" si="1041"/>
        <v>0</v>
      </c>
      <c r="DN752" s="106">
        <f t="shared" ca="1" si="1041"/>
        <v>0</v>
      </c>
      <c r="DO752" s="106">
        <f t="shared" ca="1" si="1041"/>
        <v>0</v>
      </c>
      <c r="DP752" s="106">
        <f t="shared" ca="1" si="1041"/>
        <v>0</v>
      </c>
      <c r="DQ752" s="106">
        <f t="shared" ca="1" si="1041"/>
        <v>0</v>
      </c>
      <c r="DR752" s="106">
        <f t="shared" ca="1" si="1041"/>
        <v>0</v>
      </c>
      <c r="DS752" s="106">
        <f t="shared" ca="1" si="1041"/>
        <v>0</v>
      </c>
      <c r="DT752" s="106">
        <f t="shared" ca="1" si="1041"/>
        <v>0</v>
      </c>
      <c r="DU752" s="106">
        <f t="shared" ca="1" si="1041"/>
        <v>0</v>
      </c>
      <c r="DV752" s="106">
        <f t="shared" ca="1" si="1041"/>
        <v>0</v>
      </c>
      <c r="DW752" s="106">
        <f t="shared" ca="1" si="1041"/>
        <v>0</v>
      </c>
      <c r="DX752" s="106">
        <f t="shared" ca="1" si="1041"/>
        <v>0</v>
      </c>
      <c r="DY752" s="106">
        <f t="shared" ca="1" si="1041"/>
        <v>0</v>
      </c>
      <c r="DZ752" s="106">
        <f t="shared" ca="1" si="1041"/>
        <v>0</v>
      </c>
      <c r="EA752" s="106">
        <f t="shared" ca="1" si="1041"/>
        <v>0</v>
      </c>
      <c r="EB752" s="106">
        <f t="shared" ca="1" si="1041"/>
        <v>0</v>
      </c>
      <c r="EC752" s="106">
        <f t="shared" ca="1" si="1041"/>
        <v>0</v>
      </c>
      <c r="ED752" s="106">
        <f t="shared" ca="1" si="1041"/>
        <v>0</v>
      </c>
      <c r="EE752" s="106">
        <f t="shared" ca="1" si="1041"/>
        <v>0</v>
      </c>
      <c r="EF752" s="106">
        <f t="shared" ca="1" si="1041"/>
        <v>0</v>
      </c>
      <c r="EG752" s="106">
        <f t="shared" ca="1" si="1041"/>
        <v>0</v>
      </c>
      <c r="EH752" s="106">
        <f t="shared" ca="1" si="1041"/>
        <v>0</v>
      </c>
      <c r="EI752" s="106">
        <f t="shared" ca="1" si="1041"/>
        <v>0</v>
      </c>
      <c r="EJ752" s="106">
        <f t="shared" ca="1" si="1041"/>
        <v>0</v>
      </c>
      <c r="EK752" s="106">
        <f t="shared" ca="1" si="1041"/>
        <v>0</v>
      </c>
    </row>
    <row r="753" spans="1:141" outlineLevel="2" x14ac:dyDescent="0.25">
      <c r="A753" s="90"/>
      <c r="B753" s="90"/>
      <c r="C753" s="90"/>
      <c r="D753" s="90"/>
      <c r="F753" s="100"/>
      <c r="I753" s="101"/>
      <c r="J753" s="100"/>
      <c r="M753" s="101"/>
      <c r="N753" s="100"/>
      <c r="Q753" s="101"/>
      <c r="R753" s="100"/>
      <c r="U753" s="101"/>
      <c r="V753" s="100"/>
      <c r="Y753" s="101"/>
      <c r="Z753" s="100"/>
      <c r="AC753" s="101"/>
      <c r="AD753" s="100"/>
      <c r="AG753" s="101"/>
      <c r="AH753" s="100"/>
      <c r="AK753" s="101"/>
      <c r="AL753" s="100"/>
      <c r="AO753" s="101"/>
      <c r="AP753" s="100"/>
      <c r="AS753" s="101"/>
      <c r="AT753" s="100"/>
      <c r="AW753" s="101"/>
      <c r="AX753" s="100"/>
      <c r="BA753" s="101"/>
      <c r="BB753" s="100"/>
      <c r="BE753" s="101"/>
      <c r="BF753" s="100"/>
      <c r="BI753" s="101"/>
      <c r="BJ753" s="100"/>
      <c r="BM753" s="101"/>
      <c r="BN753" s="100"/>
      <c r="BQ753" s="101"/>
      <c r="BR753" s="100"/>
      <c r="BU753" s="101"/>
      <c r="BV753" s="100"/>
      <c r="BY753" s="101"/>
      <c r="BZ753" s="100"/>
      <c r="CC753" s="101"/>
      <c r="CD753" s="100"/>
      <c r="CG753" s="101"/>
      <c r="CH753" s="100"/>
      <c r="CK753" s="101"/>
      <c r="CL753" s="100"/>
      <c r="CO753" s="101"/>
      <c r="CP753" s="100"/>
      <c r="CS753" s="101"/>
      <c r="CT753" s="100"/>
      <c r="CW753" s="101"/>
      <c r="CX753" s="100"/>
      <c r="DA753" s="101"/>
      <c r="DB753" s="100"/>
      <c r="DE753" s="101"/>
      <c r="DF753" s="100"/>
      <c r="DI753" s="101"/>
    </row>
    <row r="754" spans="1:141" outlineLevel="2" x14ac:dyDescent="0.25">
      <c r="A754" s="90" t="str">
        <f>A756</f>
        <v>bs</v>
      </c>
      <c r="B754" s="90" t="str">
        <f>B756</f>
        <v>preferredStock</v>
      </c>
      <c r="C754" s="111">
        <f>C756</f>
        <v>9.9999999999999995E-7</v>
      </c>
      <c r="D754" s="90"/>
      <c r="E754" t="str">
        <f>CONCATENATE(E752," - adjustment")</f>
        <v>Preferred equity - adjustment</v>
      </c>
      <c r="F754" s="117">
        <v>0</v>
      </c>
      <c r="G754" s="118">
        <v>0</v>
      </c>
      <c r="H754" s="118">
        <v>0</v>
      </c>
      <c r="I754" s="119" cm="1">
        <f t="array" aca="1" ref="I754" ca="1">IF(ISNUMBER(INDEX('DataModel-NVDA'!$ET$4:$FT$109,MATCH(1,('DataModel-NVDA'!$EO$4:$EO$109=$A754)*('DataModel-NVDA'!$EP$4:$EP$109=$B754),0),MATCH(CONCATENATE("FY ",RIGHT(I$3,4)),'DataModel-NVDA'!$ET$2:$FT$2,0))*$C754),INDEX('DataModel-NVDA'!$ET$4:$FT$109,MATCH(1,('DataModel-NVDA'!$EO$4:$EO$109=$A754)*('DataModel-NVDA'!$EP$4:$EP$109=$B754),0),MATCH(CONCATENATE("FY ",RIGHT(I$3,4)),'DataModel-NVDA'!$ET$2:$FT$2,0))*$C754,0)</f>
        <v>0</v>
      </c>
      <c r="J754" s="117">
        <v>0</v>
      </c>
      <c r="K754" s="118">
        <v>0</v>
      </c>
      <c r="L754" s="118">
        <v>0</v>
      </c>
      <c r="M754" s="119" cm="1">
        <f t="array" aca="1" ref="M754" ca="1">IF(ISNUMBER(INDEX('DataModel-NVDA'!$ET$4:$FT$109,MATCH(1,('DataModel-NVDA'!$EO$4:$EO$109=$A754)*('DataModel-NVDA'!$EP$4:$EP$109=$B754),0),MATCH(CONCATENATE("FY ",RIGHT(M$3,4)),'DataModel-NVDA'!$ET$2:$FT$2,0))*$C754),INDEX('DataModel-NVDA'!$ET$4:$FT$109,MATCH(1,('DataModel-NVDA'!$EO$4:$EO$109=$A754)*('DataModel-NVDA'!$EP$4:$EP$109=$B754),0),MATCH(CONCATENATE("FY ",RIGHT(M$3,4)),'DataModel-NVDA'!$ET$2:$FT$2,0))*$C754,0)</f>
        <v>0</v>
      </c>
      <c r="N754" s="117">
        <v>0</v>
      </c>
      <c r="O754" s="118">
        <v>0</v>
      </c>
      <c r="P754" s="118">
        <v>0</v>
      </c>
      <c r="Q754" s="119" cm="1">
        <f t="array" aca="1" ref="Q754" ca="1">IF(ISNUMBER(INDEX('DataModel-NVDA'!$ET$4:$FT$109,MATCH(1,('DataModel-NVDA'!$EO$4:$EO$109=$A754)*('DataModel-NVDA'!$EP$4:$EP$109=$B754),0),MATCH(CONCATENATE("FY ",RIGHT(Q$3,4)),'DataModel-NVDA'!$ET$2:$FT$2,0))*$C754),INDEX('DataModel-NVDA'!$ET$4:$FT$109,MATCH(1,('DataModel-NVDA'!$EO$4:$EO$109=$A754)*('DataModel-NVDA'!$EP$4:$EP$109=$B754),0),MATCH(CONCATENATE("FY ",RIGHT(Q$3,4)),'DataModel-NVDA'!$ET$2:$FT$2,0))*$C754,0)</f>
        <v>0</v>
      </c>
      <c r="R754" s="117">
        <v>0</v>
      </c>
      <c r="S754" s="118">
        <v>0</v>
      </c>
      <c r="T754" s="118">
        <v>0</v>
      </c>
      <c r="U754" s="119" cm="1">
        <f t="array" aca="1" ref="U754" ca="1">IF(ISNUMBER(INDEX('DataModel-NVDA'!$ET$4:$FT$109,MATCH(1,('DataModel-NVDA'!$EO$4:$EO$109=$A754)*('DataModel-NVDA'!$EP$4:$EP$109=$B754),0),MATCH(CONCATENATE("FY ",RIGHT(U$3,4)),'DataModel-NVDA'!$ET$2:$FT$2,0))*$C754),INDEX('DataModel-NVDA'!$ET$4:$FT$109,MATCH(1,('DataModel-NVDA'!$EO$4:$EO$109=$A754)*('DataModel-NVDA'!$EP$4:$EP$109=$B754),0),MATCH(CONCATENATE("FY ",RIGHT(U$3,4)),'DataModel-NVDA'!$ET$2:$FT$2,0))*$C754,0)</f>
        <v>0</v>
      </c>
      <c r="V754" s="117">
        <v>0</v>
      </c>
      <c r="W754" s="118">
        <v>0</v>
      </c>
      <c r="X754" s="118">
        <v>0</v>
      </c>
      <c r="Y754" s="119" cm="1">
        <f t="array" aca="1" ref="Y754" ca="1">IF(ISNUMBER(INDEX('DataModel-NVDA'!$ET$4:$FT$109,MATCH(1,('DataModel-NVDA'!$EO$4:$EO$109=$A754)*('DataModel-NVDA'!$EP$4:$EP$109=$B754),0),MATCH(CONCATENATE("FY ",RIGHT(Y$3,4)),'DataModel-NVDA'!$ET$2:$FT$2,0))*$C754),INDEX('DataModel-NVDA'!$ET$4:$FT$109,MATCH(1,('DataModel-NVDA'!$EO$4:$EO$109=$A754)*('DataModel-NVDA'!$EP$4:$EP$109=$B754),0),MATCH(CONCATENATE("FY ",RIGHT(Y$3,4)),'DataModel-NVDA'!$ET$2:$FT$2,0))*$C754,0)</f>
        <v>0</v>
      </c>
      <c r="Z754" s="117">
        <v>0</v>
      </c>
      <c r="AA754" s="118">
        <v>0</v>
      </c>
      <c r="AB754" s="118">
        <v>0</v>
      </c>
      <c r="AC754" s="119" cm="1">
        <f t="array" aca="1" ref="AC754" ca="1">IF(ISNUMBER(INDEX('DataModel-NVDA'!$ET$4:$FT$109,MATCH(1,('DataModel-NVDA'!$EO$4:$EO$109=$A754)*('DataModel-NVDA'!$EP$4:$EP$109=$B754),0),MATCH(CONCATENATE("FY ",RIGHT(AC$3,4)),'DataModel-NVDA'!$ET$2:$FT$2,0))*$C754),INDEX('DataModel-NVDA'!$ET$4:$FT$109,MATCH(1,('DataModel-NVDA'!$EO$4:$EO$109=$A754)*('DataModel-NVDA'!$EP$4:$EP$109=$B754),0),MATCH(CONCATENATE("FY ",RIGHT(AC$3,4)),'DataModel-NVDA'!$ET$2:$FT$2,0))*$C754,0)</f>
        <v>0</v>
      </c>
      <c r="AD754" s="117">
        <v>0</v>
      </c>
      <c r="AE754" s="118">
        <v>0</v>
      </c>
      <c r="AF754" s="118">
        <v>0</v>
      </c>
      <c r="AG754" s="119" cm="1">
        <f t="array" aca="1" ref="AG754" ca="1">IF(ISNUMBER(INDEX('DataModel-NVDA'!$ET$4:$FT$109,MATCH(1,('DataModel-NVDA'!$EO$4:$EO$109=$A754)*('DataModel-NVDA'!$EP$4:$EP$109=$B754),0),MATCH(CONCATENATE("FY ",RIGHT(AG$3,4)),'DataModel-NVDA'!$ET$2:$FT$2,0))*$C754),INDEX('DataModel-NVDA'!$ET$4:$FT$109,MATCH(1,('DataModel-NVDA'!$EO$4:$EO$109=$A754)*('DataModel-NVDA'!$EP$4:$EP$109=$B754),0),MATCH(CONCATENATE("FY ",RIGHT(AG$3,4)),'DataModel-NVDA'!$ET$2:$FT$2,0))*$C754,0)</f>
        <v>0</v>
      </c>
      <c r="AH754" s="117">
        <v>0</v>
      </c>
      <c r="AI754" s="118">
        <v>0</v>
      </c>
      <c r="AJ754" s="118">
        <v>0</v>
      </c>
      <c r="AK754" s="119" cm="1">
        <f t="array" aca="1" ref="AK754" ca="1">IF(ISNUMBER(INDEX('DataModel-NVDA'!$ET$4:$FT$109,MATCH(1,('DataModel-NVDA'!$EO$4:$EO$109=$A754)*('DataModel-NVDA'!$EP$4:$EP$109=$B754),0),MATCH(CONCATENATE("FY ",RIGHT(AK$3,4)),'DataModel-NVDA'!$ET$2:$FT$2,0))*$C754),INDEX('DataModel-NVDA'!$ET$4:$FT$109,MATCH(1,('DataModel-NVDA'!$EO$4:$EO$109=$A754)*('DataModel-NVDA'!$EP$4:$EP$109=$B754),0),MATCH(CONCATENATE("FY ",RIGHT(AK$3,4)),'DataModel-NVDA'!$ET$2:$FT$2,0))*$C754,0)</f>
        <v>0</v>
      </c>
      <c r="AL754" s="117">
        <v>0</v>
      </c>
      <c r="AM754" s="118">
        <v>0</v>
      </c>
      <c r="AN754" s="118">
        <v>0</v>
      </c>
      <c r="AO754" s="119" cm="1">
        <f t="array" aca="1" ref="AO754" ca="1">IF(ISNUMBER(INDEX('DataModel-NVDA'!$ET$4:$FT$109,MATCH(1,('DataModel-NVDA'!$EO$4:$EO$109=$A754)*('DataModel-NVDA'!$EP$4:$EP$109=$B754),0),MATCH(CONCATENATE("FY ",RIGHT(AO$3,4)),'DataModel-NVDA'!$ET$2:$FT$2,0))*$C754),INDEX('DataModel-NVDA'!$ET$4:$FT$109,MATCH(1,('DataModel-NVDA'!$EO$4:$EO$109=$A754)*('DataModel-NVDA'!$EP$4:$EP$109=$B754),0),MATCH(CONCATENATE("FY ",RIGHT(AO$3,4)),'DataModel-NVDA'!$ET$2:$FT$2,0))*$C754,0)</f>
        <v>0</v>
      </c>
      <c r="AP754" s="117">
        <v>0</v>
      </c>
      <c r="AQ754" s="118">
        <v>0</v>
      </c>
      <c r="AR754" s="118">
        <v>0</v>
      </c>
      <c r="AS754" s="119" cm="1">
        <f t="array" aca="1" ref="AS754" ca="1">IF(ISNUMBER(INDEX('DataModel-NVDA'!$ET$4:$FT$109,MATCH(1,('DataModel-NVDA'!$EO$4:$EO$109=$A754)*('DataModel-NVDA'!$EP$4:$EP$109=$B754),0),MATCH(CONCATENATE("FY ",RIGHT(AS$3,4)),'DataModel-NVDA'!$ET$2:$FT$2,0))*$C754),INDEX('DataModel-NVDA'!$ET$4:$FT$109,MATCH(1,('DataModel-NVDA'!$EO$4:$EO$109=$A754)*('DataModel-NVDA'!$EP$4:$EP$109=$B754),0),MATCH(CONCATENATE("FY ",RIGHT(AS$3,4)),'DataModel-NVDA'!$ET$2:$FT$2,0))*$C754,0)</f>
        <v>0</v>
      </c>
      <c r="AT754" s="117">
        <v>0</v>
      </c>
      <c r="AU754" s="118">
        <v>0</v>
      </c>
      <c r="AV754" s="118">
        <v>0</v>
      </c>
      <c r="AW754" s="119" cm="1">
        <f t="array" aca="1" ref="AW754" ca="1">IF(ISNUMBER(INDEX('DataModel-NVDA'!$ET$4:$FT$109,MATCH(1,('DataModel-NVDA'!$EO$4:$EO$109=$A754)*('DataModel-NVDA'!$EP$4:$EP$109=$B754),0),MATCH(CONCATENATE("FY ",RIGHT(AW$3,4)),'DataModel-NVDA'!$ET$2:$FT$2,0))*$C754),INDEX('DataModel-NVDA'!$ET$4:$FT$109,MATCH(1,('DataModel-NVDA'!$EO$4:$EO$109=$A754)*('DataModel-NVDA'!$EP$4:$EP$109=$B754),0),MATCH(CONCATENATE("FY ",RIGHT(AW$3,4)),'DataModel-NVDA'!$ET$2:$FT$2,0))*$C754,0)</f>
        <v>0</v>
      </c>
      <c r="AX754" s="117">
        <v>0</v>
      </c>
      <c r="AY754" s="118">
        <v>0</v>
      </c>
      <c r="AZ754" s="118">
        <v>0</v>
      </c>
      <c r="BA754" s="119" cm="1">
        <f t="array" aca="1" ref="BA754" ca="1">IF(ISNUMBER(INDEX('DataModel-NVDA'!$ET$4:$FT$109,MATCH(1,('DataModel-NVDA'!$EO$4:$EO$109=$A754)*('DataModel-NVDA'!$EP$4:$EP$109=$B754),0),MATCH(CONCATENATE("FY ",RIGHT(BA$3,4)),'DataModel-NVDA'!$ET$2:$FT$2,0))*$C754),INDEX('DataModel-NVDA'!$ET$4:$FT$109,MATCH(1,('DataModel-NVDA'!$EO$4:$EO$109=$A754)*('DataModel-NVDA'!$EP$4:$EP$109=$B754),0),MATCH(CONCATENATE("FY ",RIGHT(BA$3,4)),'DataModel-NVDA'!$ET$2:$FT$2,0))*$C754,0)</f>
        <v>0</v>
      </c>
      <c r="BB754" s="117">
        <v>0</v>
      </c>
      <c r="BC754" s="118">
        <v>0</v>
      </c>
      <c r="BD754" s="118">
        <v>0</v>
      </c>
      <c r="BE754" s="119" cm="1">
        <f t="array" aca="1" ref="BE754" ca="1">IF(ISNUMBER(INDEX('DataModel-NVDA'!$ET$4:$FT$109,MATCH(1,('DataModel-NVDA'!$EO$4:$EO$109=$A754)*('DataModel-NVDA'!$EP$4:$EP$109=$B754),0),MATCH(CONCATENATE("FY ",RIGHT(BE$3,4)),'DataModel-NVDA'!$ET$2:$FT$2,0))*$C754),INDEX('DataModel-NVDA'!$ET$4:$FT$109,MATCH(1,('DataModel-NVDA'!$EO$4:$EO$109=$A754)*('DataModel-NVDA'!$EP$4:$EP$109=$B754),0),MATCH(CONCATENATE("FY ",RIGHT(BE$3,4)),'DataModel-NVDA'!$ET$2:$FT$2,0))*$C754,0)</f>
        <v>0</v>
      </c>
      <c r="BF754" s="117">
        <v>0</v>
      </c>
      <c r="BG754" s="118">
        <v>0</v>
      </c>
      <c r="BH754" s="118">
        <v>0</v>
      </c>
      <c r="BI754" s="119" cm="1">
        <f t="array" aca="1" ref="BI754" ca="1">IF(ISNUMBER(INDEX('DataModel-NVDA'!$ET$4:$FT$109,MATCH(1,('DataModel-NVDA'!$EO$4:$EO$109=$A754)*('DataModel-NVDA'!$EP$4:$EP$109=$B754),0),MATCH(CONCATENATE("FY ",RIGHT(BI$3,4)),'DataModel-NVDA'!$ET$2:$FT$2,0))*$C754),INDEX('DataModel-NVDA'!$ET$4:$FT$109,MATCH(1,('DataModel-NVDA'!$EO$4:$EO$109=$A754)*('DataModel-NVDA'!$EP$4:$EP$109=$B754),0),MATCH(CONCATENATE("FY ",RIGHT(BI$3,4)),'DataModel-NVDA'!$ET$2:$FT$2,0))*$C754,0)</f>
        <v>0</v>
      </c>
      <c r="BJ754" s="117">
        <v>0</v>
      </c>
      <c r="BK754" s="118">
        <v>0</v>
      </c>
      <c r="BL754" s="118">
        <v>0</v>
      </c>
      <c r="BM754" s="119" cm="1">
        <f t="array" aca="1" ref="BM754" ca="1">IF(ISNUMBER(INDEX('DataModel-NVDA'!$ET$4:$FT$109,MATCH(1,('DataModel-NVDA'!$EO$4:$EO$109=$A754)*('DataModel-NVDA'!$EP$4:$EP$109=$B754),0),MATCH(CONCATENATE("FY ",RIGHT(BM$3,4)),'DataModel-NVDA'!$ET$2:$FT$2,0))*$C754),INDEX('DataModel-NVDA'!$ET$4:$FT$109,MATCH(1,('DataModel-NVDA'!$EO$4:$EO$109=$A754)*('DataModel-NVDA'!$EP$4:$EP$109=$B754),0),MATCH(CONCATENATE("FY ",RIGHT(BM$3,4)),'DataModel-NVDA'!$ET$2:$FT$2,0))*$C754,0)</f>
        <v>0</v>
      </c>
      <c r="BN754" s="117">
        <v>0</v>
      </c>
      <c r="BO754" s="118">
        <v>0</v>
      </c>
      <c r="BP754" s="118">
        <v>0</v>
      </c>
      <c r="BQ754" s="119" cm="1">
        <f t="array" aca="1" ref="BQ754" ca="1">IF(ISNUMBER(INDEX('DataModel-NVDA'!$ET$4:$FT$109,MATCH(1,('DataModel-NVDA'!$EO$4:$EO$109=$A754)*('DataModel-NVDA'!$EP$4:$EP$109=$B754),0),MATCH(CONCATENATE("FY ",RIGHT(BQ$3,4)),'DataModel-NVDA'!$ET$2:$FT$2,0))*$C754),INDEX('DataModel-NVDA'!$ET$4:$FT$109,MATCH(1,('DataModel-NVDA'!$EO$4:$EO$109=$A754)*('DataModel-NVDA'!$EP$4:$EP$109=$B754),0),MATCH(CONCATENATE("FY ",RIGHT(BQ$3,4)),'DataModel-NVDA'!$ET$2:$FT$2,0))*$C754,0)</f>
        <v>0</v>
      </c>
      <c r="BR754" s="117">
        <v>0</v>
      </c>
      <c r="BS754" s="118">
        <v>0</v>
      </c>
      <c r="BT754" s="118">
        <v>0</v>
      </c>
      <c r="BU754" s="119" cm="1">
        <f t="array" aca="1" ref="BU754" ca="1">IF(ISNUMBER(INDEX('DataModel-NVDA'!$ET$4:$FT$109,MATCH(1,('DataModel-NVDA'!$EO$4:$EO$109=$A754)*('DataModel-NVDA'!$EP$4:$EP$109=$B754),0),MATCH(CONCATENATE("FY ",RIGHT(BU$3,4)),'DataModel-NVDA'!$ET$2:$FT$2,0))*$C754),INDEX('DataModel-NVDA'!$ET$4:$FT$109,MATCH(1,('DataModel-NVDA'!$EO$4:$EO$109=$A754)*('DataModel-NVDA'!$EP$4:$EP$109=$B754),0),MATCH(CONCATENATE("FY ",RIGHT(BU$3,4)),'DataModel-NVDA'!$ET$2:$FT$2,0))*$C754,0)</f>
        <v>0</v>
      </c>
      <c r="BV754" s="117">
        <v>0</v>
      </c>
      <c r="BW754" s="118">
        <v>0</v>
      </c>
      <c r="BX754" s="118">
        <v>0</v>
      </c>
      <c r="BY754" s="119" cm="1">
        <f t="array" aca="1" ref="BY754" ca="1">IF(ISNUMBER(INDEX('DataModel-NVDA'!$ET$4:$FT$109,MATCH(1,('DataModel-NVDA'!$EO$4:$EO$109=$A754)*('DataModel-NVDA'!$EP$4:$EP$109=$B754),0),MATCH(CONCATENATE("FY ",RIGHT(BY$3,4)),'DataModel-NVDA'!$ET$2:$FT$2,0))*$C754),INDEX('DataModel-NVDA'!$ET$4:$FT$109,MATCH(1,('DataModel-NVDA'!$EO$4:$EO$109=$A754)*('DataModel-NVDA'!$EP$4:$EP$109=$B754),0),MATCH(CONCATENATE("FY ",RIGHT(BY$3,4)),'DataModel-NVDA'!$ET$2:$FT$2,0))*$C754,0)</f>
        <v>0</v>
      </c>
      <c r="BZ754" s="117">
        <v>0</v>
      </c>
      <c r="CA754" s="118">
        <v>0</v>
      </c>
      <c r="CB754" s="118">
        <v>0</v>
      </c>
      <c r="CC754" s="119" cm="1">
        <f t="array" aca="1" ref="CC754" ca="1">IF(ISNUMBER(INDEX('DataModel-NVDA'!$ET$4:$FT$109,MATCH(1,('DataModel-NVDA'!$EO$4:$EO$109=$A754)*('DataModel-NVDA'!$EP$4:$EP$109=$B754),0),MATCH(CONCATENATE("FY ",RIGHT(CC$3,4)),'DataModel-NVDA'!$ET$2:$FT$2,0))*$C754),INDEX('DataModel-NVDA'!$ET$4:$FT$109,MATCH(1,('DataModel-NVDA'!$EO$4:$EO$109=$A754)*('DataModel-NVDA'!$EP$4:$EP$109=$B754),0),MATCH(CONCATENATE("FY ",RIGHT(CC$3,4)),'DataModel-NVDA'!$ET$2:$FT$2,0))*$C754,0)</f>
        <v>0</v>
      </c>
      <c r="CD754" s="117">
        <v>0</v>
      </c>
      <c r="CE754" s="118">
        <v>0</v>
      </c>
      <c r="CF754" s="118">
        <v>0</v>
      </c>
      <c r="CG754" s="119" cm="1">
        <f t="array" aca="1" ref="CG754" ca="1">IF(ISNUMBER(INDEX('DataModel-NVDA'!$ET$4:$FT$109,MATCH(1,('DataModel-NVDA'!$EO$4:$EO$109=$A754)*('DataModel-NVDA'!$EP$4:$EP$109=$B754),0),MATCH(CONCATENATE("FY ",RIGHT(CG$3,4)),'DataModel-NVDA'!$ET$2:$FT$2,0))*$C754),INDEX('DataModel-NVDA'!$ET$4:$FT$109,MATCH(1,('DataModel-NVDA'!$EO$4:$EO$109=$A754)*('DataModel-NVDA'!$EP$4:$EP$109=$B754),0),MATCH(CONCATENATE("FY ",RIGHT(CG$3,4)),'DataModel-NVDA'!$ET$2:$FT$2,0))*$C754,0)</f>
        <v>0</v>
      </c>
      <c r="CH754" s="117">
        <v>0</v>
      </c>
      <c r="CI754" s="118">
        <v>0</v>
      </c>
      <c r="CJ754" s="118">
        <v>0</v>
      </c>
      <c r="CK754" s="119" cm="1">
        <f t="array" aca="1" ref="CK754" ca="1">IF(ISNUMBER(INDEX('DataModel-NVDA'!$ET$4:$FT$109,MATCH(1,('DataModel-NVDA'!$EO$4:$EO$109=$A754)*('DataModel-NVDA'!$EP$4:$EP$109=$B754),0),MATCH(CONCATENATE("FY ",RIGHT(CK$3,4)),'DataModel-NVDA'!$ET$2:$FT$2,0))*$C754),INDEX('DataModel-NVDA'!$ET$4:$FT$109,MATCH(1,('DataModel-NVDA'!$EO$4:$EO$109=$A754)*('DataModel-NVDA'!$EP$4:$EP$109=$B754),0),MATCH(CONCATENATE("FY ",RIGHT(CK$3,4)),'DataModel-NVDA'!$ET$2:$FT$2,0))*$C754,0)</f>
        <v>0</v>
      </c>
      <c r="CL754" s="117">
        <v>0</v>
      </c>
      <c r="CM754" s="118">
        <v>0</v>
      </c>
      <c r="CN754" s="118">
        <v>0</v>
      </c>
      <c r="CO754" s="119" cm="1">
        <f t="array" aca="1" ref="CO754" ca="1">IF(ISNUMBER(INDEX('DataModel-NVDA'!$ET$4:$FT$109,MATCH(1,('DataModel-NVDA'!$EO$4:$EO$109=$A754)*('DataModel-NVDA'!$EP$4:$EP$109=$B754),0),MATCH(CONCATENATE("FY ",RIGHT(CO$3,4)),'DataModel-NVDA'!$ET$2:$FT$2,0))*$C754),INDEX('DataModel-NVDA'!$ET$4:$FT$109,MATCH(1,('DataModel-NVDA'!$EO$4:$EO$109=$A754)*('DataModel-NVDA'!$EP$4:$EP$109=$B754),0),MATCH(CONCATENATE("FY ",RIGHT(CO$3,4)),'DataModel-NVDA'!$ET$2:$FT$2,0))*$C754,0)</f>
        <v>0</v>
      </c>
      <c r="CP754" s="117">
        <v>0</v>
      </c>
      <c r="CQ754" s="118">
        <v>0</v>
      </c>
      <c r="CR754" s="118">
        <v>0</v>
      </c>
      <c r="CS754" s="119" cm="1">
        <f t="array" aca="1" ref="CS754" ca="1">IF(ISNUMBER(INDEX('DataModel-NVDA'!$ET$4:$FT$109,MATCH(1,('DataModel-NVDA'!$EO$4:$EO$109=$A754)*('DataModel-NVDA'!$EP$4:$EP$109=$B754),0),MATCH(CONCATENATE("FY ",RIGHT(CS$3,4)),'DataModel-NVDA'!$ET$2:$FT$2,0))*$C754),INDEX('DataModel-NVDA'!$ET$4:$FT$109,MATCH(1,('DataModel-NVDA'!$EO$4:$EO$109=$A754)*('DataModel-NVDA'!$EP$4:$EP$109=$B754),0),MATCH(CONCATENATE("FY ",RIGHT(CS$3,4)),'DataModel-NVDA'!$ET$2:$FT$2,0))*$C754,0)</f>
        <v>0</v>
      </c>
      <c r="CT754" s="117">
        <v>0</v>
      </c>
      <c r="CU754" s="118">
        <v>0</v>
      </c>
      <c r="CV754" s="118">
        <v>0</v>
      </c>
      <c r="CW754" s="119" cm="1">
        <f t="array" aca="1" ref="CW754" ca="1">IF(ISNUMBER(INDEX('DataModel-NVDA'!$ET$4:$FT$109,MATCH(1,('DataModel-NVDA'!$EO$4:$EO$109=$A754)*('DataModel-NVDA'!$EP$4:$EP$109=$B754),0),MATCH(CONCATENATE("FY ",RIGHT(CW$3,4)),'DataModel-NVDA'!$ET$2:$FT$2,0))*$C754),INDEX('DataModel-NVDA'!$ET$4:$FT$109,MATCH(1,('DataModel-NVDA'!$EO$4:$EO$109=$A754)*('DataModel-NVDA'!$EP$4:$EP$109=$B754),0),MATCH(CONCATENATE("FY ",RIGHT(CW$3,4)),'DataModel-NVDA'!$ET$2:$FT$2,0))*$C754,0)</f>
        <v>0</v>
      </c>
      <c r="CX754" s="117">
        <v>0</v>
      </c>
      <c r="CY754" s="118">
        <v>0</v>
      </c>
      <c r="CZ754" s="118">
        <v>0</v>
      </c>
      <c r="DA754" s="119" cm="1">
        <f t="array" aca="1" ref="DA754" ca="1">IF(ISNUMBER(INDEX('DataModel-NVDA'!$ET$4:$FT$109,MATCH(1,('DataModel-NVDA'!$EO$4:$EO$109=$A754)*('DataModel-NVDA'!$EP$4:$EP$109=$B754),0),MATCH(CONCATENATE("FY ",RIGHT(DA$3,4)),'DataModel-NVDA'!$ET$2:$FT$2,0))*$C754),INDEX('DataModel-NVDA'!$ET$4:$FT$109,MATCH(1,('DataModel-NVDA'!$EO$4:$EO$109=$A754)*('DataModel-NVDA'!$EP$4:$EP$109=$B754),0),MATCH(CONCATENATE("FY ",RIGHT(DA$3,4)),'DataModel-NVDA'!$ET$2:$FT$2,0))*$C754,0)</f>
        <v>0</v>
      </c>
      <c r="DB754" s="117">
        <v>0</v>
      </c>
      <c r="DC754" s="118">
        <v>0</v>
      </c>
      <c r="DD754" s="118">
        <v>0</v>
      </c>
      <c r="DE754" s="119" cm="1">
        <f t="array" aca="1" ref="DE754" ca="1">IF(ISNUMBER(INDEX('DataModel-NVDA'!$ET$4:$FT$109,MATCH(1,('DataModel-NVDA'!$EO$4:$EO$109=$A754)*('DataModel-NVDA'!$EP$4:$EP$109=$B754),0),MATCH(CONCATENATE("FY ",RIGHT(DE$3,4)),'DataModel-NVDA'!$ET$2:$FT$2,0))*$C754),INDEX('DataModel-NVDA'!$ET$4:$FT$109,MATCH(1,('DataModel-NVDA'!$EO$4:$EO$109=$A754)*('DataModel-NVDA'!$EP$4:$EP$109=$B754),0),MATCH(CONCATENATE("FY ",RIGHT(DE$3,4)),'DataModel-NVDA'!$ET$2:$FT$2,0))*$C754,0)</f>
        <v>0</v>
      </c>
      <c r="DF754" s="117">
        <v>0</v>
      </c>
      <c r="DG754" s="118">
        <v>0</v>
      </c>
      <c r="DH754" s="118">
        <v>0</v>
      </c>
      <c r="DI754" s="119" cm="1">
        <f t="array" aca="1" ref="DI754" ca="1">IF(ISNUMBER(INDEX('DataModel-NVDA'!$ET$4:$FT$109,MATCH(1,('DataModel-NVDA'!$EO$4:$EO$109=$A754)*('DataModel-NVDA'!$EP$4:$EP$109=$B754),0),MATCH(CONCATENATE("FY ",RIGHT(DI$3,4)),'DataModel-NVDA'!$ET$2:$FT$2,0))*$C754),INDEX('DataModel-NVDA'!$ET$4:$FT$109,MATCH(1,('DataModel-NVDA'!$EO$4:$EO$109=$A754)*('DataModel-NVDA'!$EP$4:$EP$109=$B754),0),MATCH(CONCATENATE("FY ",RIGHT(DI$3,4)),'DataModel-NVDA'!$ET$2:$FT$2,0))*$C754,0)</f>
        <v>0</v>
      </c>
      <c r="DK754" s="69">
        <f t="shared" ref="DK754:EK754" ca="1" si="1042">SUM(OFFSET($E754,,MATCH(DK$3,$F$5:$DI$5,0)+3,,1))</f>
        <v>0</v>
      </c>
      <c r="DL754" s="69">
        <f t="shared" ca="1" si="1042"/>
        <v>0</v>
      </c>
      <c r="DM754" s="69">
        <f t="shared" ca="1" si="1042"/>
        <v>0</v>
      </c>
      <c r="DN754" s="69">
        <f t="shared" ca="1" si="1042"/>
        <v>0</v>
      </c>
      <c r="DO754" s="69">
        <f t="shared" ca="1" si="1042"/>
        <v>0</v>
      </c>
      <c r="DP754" s="69">
        <f t="shared" ca="1" si="1042"/>
        <v>0</v>
      </c>
      <c r="DQ754" s="69">
        <f t="shared" ca="1" si="1042"/>
        <v>0</v>
      </c>
      <c r="DR754" s="69">
        <f t="shared" ca="1" si="1042"/>
        <v>0</v>
      </c>
      <c r="DS754" s="69">
        <f t="shared" ca="1" si="1042"/>
        <v>0</v>
      </c>
      <c r="DT754" s="69">
        <f t="shared" ca="1" si="1042"/>
        <v>0</v>
      </c>
      <c r="DU754" s="69">
        <f t="shared" ca="1" si="1042"/>
        <v>0</v>
      </c>
      <c r="DV754" s="69">
        <f t="shared" ca="1" si="1042"/>
        <v>0</v>
      </c>
      <c r="DW754" s="69">
        <f t="shared" ca="1" si="1042"/>
        <v>0</v>
      </c>
      <c r="DX754" s="69">
        <f t="shared" ca="1" si="1042"/>
        <v>0</v>
      </c>
      <c r="DY754" s="69">
        <f t="shared" ca="1" si="1042"/>
        <v>0</v>
      </c>
      <c r="DZ754" s="69">
        <f t="shared" ca="1" si="1042"/>
        <v>0</v>
      </c>
      <c r="EA754" s="69">
        <f t="shared" ca="1" si="1042"/>
        <v>0</v>
      </c>
      <c r="EB754" s="69">
        <f t="shared" ca="1" si="1042"/>
        <v>0</v>
      </c>
      <c r="EC754" s="69">
        <f t="shared" ca="1" si="1042"/>
        <v>0</v>
      </c>
      <c r="ED754" s="69">
        <f t="shared" ca="1" si="1042"/>
        <v>0</v>
      </c>
      <c r="EE754" s="69">
        <f t="shared" ca="1" si="1042"/>
        <v>0</v>
      </c>
      <c r="EF754" s="69">
        <f t="shared" ca="1" si="1042"/>
        <v>0</v>
      </c>
      <c r="EG754" s="69">
        <f t="shared" ca="1" si="1042"/>
        <v>0</v>
      </c>
      <c r="EH754" s="69">
        <f t="shared" ca="1" si="1042"/>
        <v>0</v>
      </c>
      <c r="EI754" s="69">
        <f t="shared" ca="1" si="1042"/>
        <v>0</v>
      </c>
      <c r="EJ754" s="69">
        <f t="shared" ca="1" si="1042"/>
        <v>0</v>
      </c>
      <c r="EK754" s="69">
        <f t="shared" ca="1" si="1042"/>
        <v>0</v>
      </c>
    </row>
    <row r="755" spans="1:141" outlineLevel="2" x14ac:dyDescent="0.25">
      <c r="A755" s="90"/>
      <c r="B755" s="90"/>
      <c r="C755" s="90"/>
      <c r="D755" s="90"/>
      <c r="F755" s="100"/>
      <c r="I755" s="101"/>
      <c r="J755" s="100"/>
      <c r="M755" s="101"/>
      <c r="N755" s="100"/>
      <c r="Q755" s="101"/>
      <c r="R755" s="100"/>
      <c r="U755" s="101"/>
      <c r="V755" s="100"/>
      <c r="Y755" s="101"/>
      <c r="Z755" s="100"/>
      <c r="AC755" s="101"/>
      <c r="AD755" s="100"/>
      <c r="AG755" s="101"/>
      <c r="AH755" s="100"/>
      <c r="AK755" s="101"/>
      <c r="AL755" s="100"/>
      <c r="AO755" s="101"/>
      <c r="AP755" s="100"/>
      <c r="AS755" s="101"/>
      <c r="AT755" s="100"/>
      <c r="AW755" s="101"/>
      <c r="AX755" s="100"/>
      <c r="BA755" s="101"/>
      <c r="BB755" s="100"/>
      <c r="BE755" s="101"/>
      <c r="BF755" s="100"/>
      <c r="BI755" s="101"/>
      <c r="BJ755" s="100"/>
      <c r="BM755" s="101"/>
      <c r="BN755" s="100"/>
      <c r="BQ755" s="101"/>
      <c r="BR755" s="100"/>
      <c r="BU755" s="101"/>
      <c r="BV755" s="100"/>
      <c r="BY755" s="101"/>
      <c r="BZ755" s="100"/>
      <c r="CC755" s="101"/>
      <c r="CD755" s="100"/>
      <c r="CG755" s="101"/>
      <c r="CH755" s="100"/>
      <c r="CK755" s="101"/>
      <c r="CL755" s="100"/>
      <c r="CO755" s="101"/>
      <c r="CP755" s="100"/>
      <c r="CS755" s="101"/>
      <c r="CT755" s="100"/>
      <c r="CW755" s="101"/>
      <c r="CX755" s="100"/>
      <c r="DA755" s="101"/>
      <c r="DB755" s="100"/>
      <c r="DE755" s="101"/>
      <c r="DF755" s="100"/>
      <c r="DI755" s="101"/>
    </row>
    <row r="756" spans="1:141" outlineLevel="2" x14ac:dyDescent="0.25">
      <c r="A756" s="90" t="s">
        <v>157</v>
      </c>
      <c r="B756" s="90" t="s">
        <v>188</v>
      </c>
      <c r="C756" s="111">
        <f>$C$6</f>
        <v>9.9999999999999995E-7</v>
      </c>
      <c r="D756" s="90"/>
      <c r="E756" t="str">
        <f>CONCATENATE(E752," - history")</f>
        <v>Preferred equity - history</v>
      </c>
      <c r="F756" s="113" cm="1">
        <f t="array" aca="1" ref="F756" ca="1">IF(AND(F$4="A",ISNUMBER('DataModel-NVDA'!F$4)),INDEX('DataModel-NVDA'!$F$4:$BA$109,MATCH(1,('DataModel-NVDA'!$A$4:$A$109=$A756)*('DataModel-NVDA'!$B$4:$B$109=$B756),0),MATCH(F$3,'DataModel-NVDA'!$F$2:$BA$2,0))*$C756,"")</f>
        <v>0</v>
      </c>
      <c r="G756" s="69" cm="1">
        <f t="array" aca="1" ref="G756" ca="1">IF(AND(G$4="A",ISNUMBER('DataModel-NVDA'!G$4)),INDEX('DataModel-NVDA'!$F$4:$BA$109,MATCH(1,('DataModel-NVDA'!$A$4:$A$109=$A756)*('DataModel-NVDA'!$B$4:$B$109=$B756),0),MATCH(G$3,'DataModel-NVDA'!$F$2:$BA$2,0))*$C756,"")</f>
        <v>0</v>
      </c>
      <c r="H756" s="69" cm="1">
        <f t="array" aca="1" ref="H756" ca="1">IF(AND(H$4="A",ISNUMBER('DataModel-NVDA'!H$4)),INDEX('DataModel-NVDA'!$F$4:$BA$109,MATCH(1,('DataModel-NVDA'!$A$4:$A$109=$A756)*('DataModel-NVDA'!$B$4:$B$109=$B756),0),MATCH(H$3,'DataModel-NVDA'!$F$2:$BA$2,0))*$C756,"")</f>
        <v>0</v>
      </c>
      <c r="I756" s="114" cm="1">
        <f t="array" aca="1" ref="I756" ca="1">IF(AND(I$4="A",ISNUMBER('DataModel-NVDA'!I$4)),INDEX('DataModel-NVDA'!$F$4:$BA$109,MATCH(1,('DataModel-NVDA'!$A$4:$A$109=$A756)*('DataModel-NVDA'!$B$4:$B$109=$B756),0),MATCH(I$3,'DataModel-NVDA'!$F$2:$BA$2,0))*$C756,"")</f>
        <v>0</v>
      </c>
      <c r="J756" s="113" cm="1">
        <f t="array" aca="1" ref="J756" ca="1">IF(AND(J$4="A",ISNUMBER('DataModel-NVDA'!J$4)),INDEX('DataModel-NVDA'!$F$4:$BA$109,MATCH(1,('DataModel-NVDA'!$A$4:$A$109=$A756)*('DataModel-NVDA'!$B$4:$B$109=$B756),0),MATCH(J$3,'DataModel-NVDA'!$F$2:$BA$2,0))*$C756,"")</f>
        <v>0</v>
      </c>
      <c r="K756" s="69" cm="1">
        <f t="array" aca="1" ref="K756" ca="1">IF(AND(K$4="A",ISNUMBER('DataModel-NVDA'!K$4)),INDEX('DataModel-NVDA'!$F$4:$BA$109,MATCH(1,('DataModel-NVDA'!$A$4:$A$109=$A756)*('DataModel-NVDA'!$B$4:$B$109=$B756),0),MATCH(K$3,'DataModel-NVDA'!$F$2:$BA$2,0))*$C756,"")</f>
        <v>0</v>
      </c>
      <c r="L756" s="69" cm="1">
        <f t="array" aca="1" ref="L756" ca="1">IF(AND(L$4="A",ISNUMBER('DataModel-NVDA'!L$4)),INDEX('DataModel-NVDA'!$F$4:$BA$109,MATCH(1,('DataModel-NVDA'!$A$4:$A$109=$A756)*('DataModel-NVDA'!$B$4:$B$109=$B756),0),MATCH(L$3,'DataModel-NVDA'!$F$2:$BA$2,0))*$C756,"")</f>
        <v>0</v>
      </c>
      <c r="M756" s="114" cm="1">
        <f t="array" aca="1" ref="M756" ca="1">IF(AND(M$4="A",ISNUMBER('DataModel-NVDA'!M$4)),INDEX('DataModel-NVDA'!$F$4:$BA$109,MATCH(1,('DataModel-NVDA'!$A$4:$A$109=$A756)*('DataModel-NVDA'!$B$4:$B$109=$B756),0),MATCH(M$3,'DataModel-NVDA'!$F$2:$BA$2,0))*$C756,"")</f>
        <v>0</v>
      </c>
      <c r="N756" s="113" cm="1">
        <f t="array" aca="1" ref="N756" ca="1">IF(AND(N$4="A",ISNUMBER('DataModel-NVDA'!N$4)),INDEX('DataModel-NVDA'!$F$4:$BA$109,MATCH(1,('DataModel-NVDA'!$A$4:$A$109=$A756)*('DataModel-NVDA'!$B$4:$B$109=$B756),0),MATCH(N$3,'DataModel-NVDA'!$F$2:$BA$2,0))*$C756,"")</f>
        <v>0</v>
      </c>
      <c r="O756" s="69" cm="1">
        <f t="array" aca="1" ref="O756" ca="1">IF(AND(O$4="A",ISNUMBER('DataModel-NVDA'!O$4)),INDEX('DataModel-NVDA'!$F$4:$BA$109,MATCH(1,('DataModel-NVDA'!$A$4:$A$109=$A756)*('DataModel-NVDA'!$B$4:$B$109=$B756),0),MATCH(O$3,'DataModel-NVDA'!$F$2:$BA$2,0))*$C756,"")</f>
        <v>0</v>
      </c>
      <c r="P756" s="69" cm="1">
        <f t="array" aca="1" ref="P756" ca="1">IF(AND(P$4="A",ISNUMBER('DataModel-NVDA'!P$4)),INDEX('DataModel-NVDA'!$F$4:$BA$109,MATCH(1,('DataModel-NVDA'!$A$4:$A$109=$A756)*('DataModel-NVDA'!$B$4:$B$109=$B756),0),MATCH(P$3,'DataModel-NVDA'!$F$2:$BA$2,0))*$C756,"")</f>
        <v>0</v>
      </c>
      <c r="Q756" s="114" cm="1">
        <f t="array" aca="1" ref="Q756" ca="1">IF(AND(Q$4="A",ISNUMBER('DataModel-NVDA'!Q$4)),INDEX('DataModel-NVDA'!$F$4:$BA$109,MATCH(1,('DataModel-NVDA'!$A$4:$A$109=$A756)*('DataModel-NVDA'!$B$4:$B$109=$B756),0),MATCH(Q$3,'DataModel-NVDA'!$F$2:$BA$2,0))*$C756,"")</f>
        <v>0</v>
      </c>
      <c r="R756" s="113" cm="1">
        <f t="array" aca="1" ref="R756" ca="1">IF(AND(R$4="A",ISNUMBER('DataModel-NVDA'!R$4)),INDEX('DataModel-NVDA'!$F$4:$BA$109,MATCH(1,('DataModel-NVDA'!$A$4:$A$109=$A756)*('DataModel-NVDA'!$B$4:$B$109=$B756),0),MATCH(R$3,'DataModel-NVDA'!$F$2:$BA$2,0))*$C756,"")</f>
        <v>0</v>
      </c>
      <c r="S756" s="69" cm="1">
        <f t="array" aca="1" ref="S756" ca="1">IF(AND(S$4="A",ISNUMBER('DataModel-NVDA'!S$4)),INDEX('DataModel-NVDA'!$F$4:$BA$109,MATCH(1,('DataModel-NVDA'!$A$4:$A$109=$A756)*('DataModel-NVDA'!$B$4:$B$109=$B756),0),MATCH(S$3,'DataModel-NVDA'!$F$2:$BA$2,0))*$C756,"")</f>
        <v>0</v>
      </c>
      <c r="T756" s="69" cm="1">
        <f t="array" aca="1" ref="T756" ca="1">IF(AND(T$4="A",ISNUMBER('DataModel-NVDA'!T$4)),INDEX('DataModel-NVDA'!$F$4:$BA$109,MATCH(1,('DataModel-NVDA'!$A$4:$A$109=$A756)*('DataModel-NVDA'!$B$4:$B$109=$B756),0),MATCH(T$3,'DataModel-NVDA'!$F$2:$BA$2,0))*$C756,"")</f>
        <v>0</v>
      </c>
      <c r="U756" s="114" cm="1">
        <f t="array" aca="1" ref="U756" ca="1">IF(AND(U$4="A",ISNUMBER('DataModel-NVDA'!U$4)),INDEX('DataModel-NVDA'!$F$4:$BA$109,MATCH(1,('DataModel-NVDA'!$A$4:$A$109=$A756)*('DataModel-NVDA'!$B$4:$B$109=$B756),0),MATCH(U$3,'DataModel-NVDA'!$F$2:$BA$2,0))*$C756,"")</f>
        <v>0</v>
      </c>
      <c r="V756" s="113" cm="1">
        <f t="array" aca="1" ref="V756" ca="1">IF(AND(V$4="A",ISNUMBER('DataModel-NVDA'!V$4)),INDEX('DataModel-NVDA'!$F$4:$BA$109,MATCH(1,('DataModel-NVDA'!$A$4:$A$109=$A756)*('DataModel-NVDA'!$B$4:$B$109=$B756),0),MATCH(V$3,'DataModel-NVDA'!$F$2:$BA$2,0))*$C756,"")</f>
        <v>0</v>
      </c>
      <c r="W756" s="69" cm="1">
        <f t="array" aca="1" ref="W756" ca="1">IF(AND(W$4="A",ISNUMBER('DataModel-NVDA'!W$4)),INDEX('DataModel-NVDA'!$F$4:$BA$109,MATCH(1,('DataModel-NVDA'!$A$4:$A$109=$A756)*('DataModel-NVDA'!$B$4:$B$109=$B756),0),MATCH(W$3,'DataModel-NVDA'!$F$2:$BA$2,0))*$C756,"")</f>
        <v>0</v>
      </c>
      <c r="X756" s="69" cm="1">
        <f t="array" aca="1" ref="X756" ca="1">IF(AND(X$4="A",ISNUMBER('DataModel-NVDA'!X$4)),INDEX('DataModel-NVDA'!$F$4:$BA$109,MATCH(1,('DataModel-NVDA'!$A$4:$A$109=$A756)*('DataModel-NVDA'!$B$4:$B$109=$B756),0),MATCH(X$3,'DataModel-NVDA'!$F$2:$BA$2,0))*$C756,"")</f>
        <v>0</v>
      </c>
      <c r="Y756" s="114" cm="1">
        <f t="array" aca="1" ref="Y756" ca="1">IF(AND(Y$4="A",ISNUMBER('DataModel-NVDA'!Y$4)),INDEX('DataModel-NVDA'!$F$4:$BA$109,MATCH(1,('DataModel-NVDA'!$A$4:$A$109=$A756)*('DataModel-NVDA'!$B$4:$B$109=$B756),0),MATCH(Y$3,'DataModel-NVDA'!$F$2:$BA$2,0))*$C756,"")</f>
        <v>0</v>
      </c>
      <c r="Z756" s="113" cm="1">
        <f t="array" aca="1" ref="Z756" ca="1">IF(AND(Z$4="A",ISNUMBER('DataModel-NVDA'!Z$4)),INDEX('DataModel-NVDA'!$F$4:$BA$109,MATCH(1,('DataModel-NVDA'!$A$4:$A$109=$A756)*('DataModel-NVDA'!$B$4:$B$109=$B756),0),MATCH(Z$3,'DataModel-NVDA'!$F$2:$BA$2,0))*$C756,"")</f>
        <v>0</v>
      </c>
      <c r="AA756" s="69" cm="1">
        <f t="array" aca="1" ref="AA756" ca="1">IF(AND(AA$4="A",ISNUMBER('DataModel-NVDA'!AA$4)),INDEX('DataModel-NVDA'!$F$4:$BA$109,MATCH(1,('DataModel-NVDA'!$A$4:$A$109=$A756)*('DataModel-NVDA'!$B$4:$B$109=$B756),0),MATCH(AA$3,'DataModel-NVDA'!$F$2:$BA$2,0))*$C756,"")</f>
        <v>0</v>
      </c>
      <c r="AB756" s="69" cm="1">
        <f t="array" aca="1" ref="AB756" ca="1">IF(AND(AB$4="A",ISNUMBER('DataModel-NVDA'!AB$4)),INDEX('DataModel-NVDA'!$F$4:$BA$109,MATCH(1,('DataModel-NVDA'!$A$4:$A$109=$A756)*('DataModel-NVDA'!$B$4:$B$109=$B756),0),MATCH(AB$3,'DataModel-NVDA'!$F$2:$BA$2,0))*$C756,"")</f>
        <v>0</v>
      </c>
      <c r="AC756" s="114" cm="1">
        <f t="array" aca="1" ref="AC756" ca="1">IF(AND(AC$4="A",ISNUMBER('DataModel-NVDA'!AC$4)),INDEX('DataModel-NVDA'!$F$4:$BA$109,MATCH(1,('DataModel-NVDA'!$A$4:$A$109=$A756)*('DataModel-NVDA'!$B$4:$B$109=$B756),0),MATCH(AC$3,'DataModel-NVDA'!$F$2:$BA$2,0))*$C756,"")</f>
        <v>0</v>
      </c>
      <c r="AD756" s="113" cm="1">
        <f t="array" aca="1" ref="AD756" ca="1">IF(AND(AD$4="A",ISNUMBER('DataModel-NVDA'!AD$4)),INDEX('DataModel-NVDA'!$F$4:$BA$109,MATCH(1,('DataModel-NVDA'!$A$4:$A$109=$A756)*('DataModel-NVDA'!$B$4:$B$109=$B756),0),MATCH(AD$3,'DataModel-NVDA'!$F$2:$BA$2,0))*$C756,"")</f>
        <v>0</v>
      </c>
      <c r="AE756" s="69" cm="1">
        <f t="array" aca="1" ref="AE756" ca="1">IF(AND(AE$4="A",ISNUMBER('DataModel-NVDA'!AE$4)),INDEX('DataModel-NVDA'!$F$4:$BA$109,MATCH(1,('DataModel-NVDA'!$A$4:$A$109=$A756)*('DataModel-NVDA'!$B$4:$B$109=$B756),0),MATCH(AE$3,'DataModel-NVDA'!$F$2:$BA$2,0))*$C756,"")</f>
        <v>0</v>
      </c>
      <c r="AF756" s="69" cm="1">
        <f t="array" aca="1" ref="AF756" ca="1">IF(AND(AF$4="A",ISNUMBER('DataModel-NVDA'!AF$4)),INDEX('DataModel-NVDA'!$F$4:$BA$109,MATCH(1,('DataModel-NVDA'!$A$4:$A$109=$A756)*('DataModel-NVDA'!$B$4:$B$109=$B756),0),MATCH(AF$3,'DataModel-NVDA'!$F$2:$BA$2,0))*$C756,"")</f>
        <v>0</v>
      </c>
      <c r="AG756" s="114" cm="1">
        <f t="array" aca="1" ref="AG756" ca="1">IF(AND(AG$4="A",ISNUMBER('DataModel-NVDA'!AG$4)),INDEX('DataModel-NVDA'!$F$4:$BA$109,MATCH(1,('DataModel-NVDA'!$A$4:$A$109=$A756)*('DataModel-NVDA'!$B$4:$B$109=$B756),0),MATCH(AG$3,'DataModel-NVDA'!$F$2:$BA$2,0))*$C756,"")</f>
        <v>0</v>
      </c>
      <c r="AH756" s="113" cm="1">
        <f t="array" aca="1" ref="AH756" ca="1">IF(AND(AH$4="A",ISNUMBER('DataModel-NVDA'!AH$4)),INDEX('DataModel-NVDA'!$F$4:$BA$109,MATCH(1,('DataModel-NVDA'!$A$4:$A$109=$A756)*('DataModel-NVDA'!$B$4:$B$109=$B756),0),MATCH(AH$3,'DataModel-NVDA'!$F$2:$BA$2,0))*$C756,"")</f>
        <v>0</v>
      </c>
      <c r="AI756" s="69" cm="1">
        <f t="array" aca="1" ref="AI756" ca="1">IF(AND(AI$4="A",ISNUMBER('DataModel-NVDA'!AI$4)),INDEX('DataModel-NVDA'!$F$4:$BA$109,MATCH(1,('DataModel-NVDA'!$A$4:$A$109=$A756)*('DataModel-NVDA'!$B$4:$B$109=$B756),0),MATCH(AI$3,'DataModel-NVDA'!$F$2:$BA$2,0))*$C756,"")</f>
        <v>0</v>
      </c>
      <c r="AJ756" s="69" cm="1">
        <f t="array" aca="1" ref="AJ756" ca="1">IF(AND(AJ$4="A",ISNUMBER('DataModel-NVDA'!AJ$4)),INDEX('DataModel-NVDA'!$F$4:$BA$109,MATCH(1,('DataModel-NVDA'!$A$4:$A$109=$A756)*('DataModel-NVDA'!$B$4:$B$109=$B756),0),MATCH(AJ$3,'DataModel-NVDA'!$F$2:$BA$2,0))*$C756,"")</f>
        <v>0</v>
      </c>
      <c r="AK756" s="114" cm="1">
        <f t="array" aca="1" ref="AK756" ca="1">IF(AND(AK$4="A",ISNUMBER('DataModel-NVDA'!AK$4)),INDEX('DataModel-NVDA'!$F$4:$BA$109,MATCH(1,('DataModel-NVDA'!$A$4:$A$109=$A756)*('DataModel-NVDA'!$B$4:$B$109=$B756),0),MATCH(AK$3,'DataModel-NVDA'!$F$2:$BA$2,0))*$C756,"")</f>
        <v>0</v>
      </c>
      <c r="AL756" s="113" cm="1">
        <f t="array" aca="1" ref="AL756" ca="1">IF(AND(AL$4="A",ISNUMBER('DataModel-NVDA'!AL$4)),INDEX('DataModel-NVDA'!$F$4:$BA$109,MATCH(1,('DataModel-NVDA'!$A$4:$A$109=$A756)*('DataModel-NVDA'!$B$4:$B$109=$B756),0),MATCH(AL$3,'DataModel-NVDA'!$F$2:$BA$2,0))*$C756,"")</f>
        <v>0</v>
      </c>
      <c r="AM756" s="69" cm="1">
        <f t="array" aca="1" ref="AM756" ca="1">IF(AND(AM$4="A",ISNUMBER('DataModel-NVDA'!AM$4)),INDEX('DataModel-NVDA'!$F$4:$BA$109,MATCH(1,('DataModel-NVDA'!$A$4:$A$109=$A756)*('DataModel-NVDA'!$B$4:$B$109=$B756),0),MATCH(AM$3,'DataModel-NVDA'!$F$2:$BA$2,0))*$C756,"")</f>
        <v>0</v>
      </c>
      <c r="AN756" s="69" cm="1">
        <f t="array" aca="1" ref="AN756" ca="1">IF(AND(AN$4="A",ISNUMBER('DataModel-NVDA'!AN$4)),INDEX('DataModel-NVDA'!$F$4:$BA$109,MATCH(1,('DataModel-NVDA'!$A$4:$A$109=$A756)*('DataModel-NVDA'!$B$4:$B$109=$B756),0),MATCH(AN$3,'DataModel-NVDA'!$F$2:$BA$2,0))*$C756,"")</f>
        <v>0</v>
      </c>
      <c r="AO756" s="114" cm="1">
        <f t="array" aca="1" ref="AO756" ca="1">IF(AND(AO$4="A",ISNUMBER('DataModel-NVDA'!AO$4)),INDEX('DataModel-NVDA'!$F$4:$BA$109,MATCH(1,('DataModel-NVDA'!$A$4:$A$109=$A756)*('DataModel-NVDA'!$B$4:$B$109=$B756),0),MATCH(AO$3,'DataModel-NVDA'!$F$2:$BA$2,0))*$C756,"")</f>
        <v>0</v>
      </c>
      <c r="AP756" s="113" cm="1">
        <f t="array" aca="1" ref="AP756" ca="1">IF(AND(AP$4="A",ISNUMBER('DataModel-NVDA'!AP$4)),INDEX('DataModel-NVDA'!$F$4:$BA$109,MATCH(1,('DataModel-NVDA'!$A$4:$A$109=$A756)*('DataModel-NVDA'!$B$4:$B$109=$B756),0),MATCH(AP$3,'DataModel-NVDA'!$F$2:$BA$2,0))*$C756,"")</f>
        <v>0</v>
      </c>
      <c r="AQ756" s="69" cm="1">
        <f t="array" aca="1" ref="AQ756" ca="1">IF(AND(AQ$4="A",ISNUMBER('DataModel-NVDA'!AQ$4)),INDEX('DataModel-NVDA'!$F$4:$BA$109,MATCH(1,('DataModel-NVDA'!$A$4:$A$109=$A756)*('DataModel-NVDA'!$B$4:$B$109=$B756),0),MATCH(AQ$3,'DataModel-NVDA'!$F$2:$BA$2,0))*$C756,"")</f>
        <v>0</v>
      </c>
      <c r="AR756" s="69" cm="1">
        <f t="array" aca="1" ref="AR756" ca="1">IF(AND(AR$4="A",ISNUMBER('DataModel-NVDA'!AR$4)),INDEX('DataModel-NVDA'!$F$4:$BA$109,MATCH(1,('DataModel-NVDA'!$A$4:$A$109=$A756)*('DataModel-NVDA'!$B$4:$B$109=$B756),0),MATCH(AR$3,'DataModel-NVDA'!$F$2:$BA$2,0))*$C756,"")</f>
        <v>0</v>
      </c>
      <c r="AS756" s="114" cm="1">
        <f t="array" aca="1" ref="AS756" ca="1">IF(AND(AS$4="A",ISNUMBER('DataModel-NVDA'!AS$4)),INDEX('DataModel-NVDA'!$F$4:$BA$109,MATCH(1,('DataModel-NVDA'!$A$4:$A$109=$A756)*('DataModel-NVDA'!$B$4:$B$109=$B756),0),MATCH(AS$3,'DataModel-NVDA'!$F$2:$BA$2,0))*$C756,"")</f>
        <v>0</v>
      </c>
      <c r="AT756" s="113" cm="1">
        <f t="array" aca="1" ref="AT756" ca="1">IF(AND(AT$4="A",ISNUMBER('DataModel-NVDA'!AT$4)),INDEX('DataModel-NVDA'!$F$4:$BA$109,MATCH(1,('DataModel-NVDA'!$A$4:$A$109=$A756)*('DataModel-NVDA'!$B$4:$B$109=$B756),0),MATCH(AT$3,'DataModel-NVDA'!$F$2:$BA$2,0))*$C756,"")</f>
        <v>49140</v>
      </c>
      <c r="AU756" s="69" cm="1">
        <f t="array" aca="1" ref="AU756" ca="1">IF(AND(AU$4="A",ISNUMBER('DataModel-NVDA'!AU$4)),INDEX('DataModel-NVDA'!$F$4:$BA$109,MATCH(1,('DataModel-NVDA'!$A$4:$A$109=$A756)*('DataModel-NVDA'!$B$4:$B$109=$B756),0),MATCH(AU$3,'DataModel-NVDA'!$F$2:$BA$2,0))*$C756,"")</f>
        <v>0</v>
      </c>
      <c r="AV756" s="69" cm="1">
        <f t="array" aca="1" ref="AV756" ca="1">IF(AND(AV$4="A",ISNUMBER('DataModel-NVDA'!AV$4)),INDEX('DataModel-NVDA'!$F$4:$BA$109,MATCH(1,('DataModel-NVDA'!$A$4:$A$109=$A756)*('DataModel-NVDA'!$B$4:$B$109=$B756),0),MATCH(AV$3,'DataModel-NVDA'!$F$2:$BA$2,0))*$C756,"")</f>
        <v>0</v>
      </c>
      <c r="AW756" s="114" t="str" cm="1">
        <f t="array" aca="1" ref="AW756" ca="1">IF(AND(AW$4="A",ISNUMBER('DataModel-NVDA'!AW$4)),INDEX('DataModel-NVDA'!$F$4:$BA$109,MATCH(1,('DataModel-NVDA'!$A$4:$A$109=$A756)*('DataModel-NVDA'!$B$4:$B$109=$B756),0),MATCH(AW$3,'DataModel-NVDA'!$F$2:$BA$2,0))*$C756,"")</f>
        <v/>
      </c>
      <c r="AX756" s="113" t="str" cm="1">
        <f t="array" aca="1" ref="AX756" ca="1">IF(AND(AX$4="A",ISNUMBER('DataModel-NVDA'!AX$4)),INDEX('DataModel-NVDA'!$F$4:$BA$109,MATCH(1,('DataModel-NVDA'!$A$4:$A$109=$A756)*('DataModel-NVDA'!$B$4:$B$109=$B756),0),MATCH(AX$3,'DataModel-NVDA'!$F$2:$BA$2,0))*$C756,"")</f>
        <v/>
      </c>
      <c r="AY756" s="69" t="str" cm="1">
        <f t="array" aca="1" ref="AY756" ca="1">IF(AND(AY$4="A",ISNUMBER('DataModel-NVDA'!AY$4)),INDEX('DataModel-NVDA'!$F$4:$BA$109,MATCH(1,('DataModel-NVDA'!$A$4:$A$109=$A756)*('DataModel-NVDA'!$B$4:$B$109=$B756),0),MATCH(AY$3,'DataModel-NVDA'!$F$2:$BA$2,0))*$C756,"")</f>
        <v/>
      </c>
      <c r="AZ756" s="69" t="str" cm="1">
        <f t="array" aca="1" ref="AZ756" ca="1">IF(AND(AZ$4="A",ISNUMBER('DataModel-NVDA'!AZ$4)),INDEX('DataModel-NVDA'!$F$4:$BA$109,MATCH(1,('DataModel-NVDA'!$A$4:$A$109=$A756)*('DataModel-NVDA'!$B$4:$B$109=$B756),0),MATCH(AZ$3,'DataModel-NVDA'!$F$2:$BA$2,0))*$C756,"")</f>
        <v/>
      </c>
      <c r="BA756" s="114" t="str" cm="1">
        <f t="array" aca="1" ref="BA756" ca="1">IF(AND(BA$4="A",ISNUMBER('DataModel-NVDA'!BA$4)),INDEX('DataModel-NVDA'!$F$4:$BA$109,MATCH(1,('DataModel-NVDA'!$A$4:$A$109=$A756)*('DataModel-NVDA'!$B$4:$B$109=$B756),0),MATCH(BA$3,'DataModel-NVDA'!$F$2:$BA$2,0))*$C756,"")</f>
        <v/>
      </c>
      <c r="BB756" s="113"/>
      <c r="BC756" s="69"/>
      <c r="BD756" s="69"/>
      <c r="BE756" s="114"/>
      <c r="BF756" s="113"/>
      <c r="BG756" s="69"/>
      <c r="BH756" s="69"/>
      <c r="BI756" s="114"/>
      <c r="BJ756" s="113"/>
      <c r="BK756" s="69"/>
      <c r="BL756" s="69"/>
      <c r="BM756" s="114"/>
      <c r="BN756" s="113"/>
      <c r="BO756" s="69"/>
      <c r="BP756" s="69"/>
      <c r="BQ756" s="114"/>
      <c r="BR756" s="113"/>
      <c r="BS756" s="69"/>
      <c r="BT756" s="69"/>
      <c r="BU756" s="114"/>
      <c r="BV756" s="113"/>
      <c r="BW756" s="69"/>
      <c r="BX756" s="69"/>
      <c r="BY756" s="114"/>
      <c r="BZ756" s="113"/>
      <c r="CA756" s="69"/>
      <c r="CB756" s="69"/>
      <c r="CC756" s="114"/>
      <c r="CD756" s="113"/>
      <c r="CE756" s="69"/>
      <c r="CF756" s="69"/>
      <c r="CG756" s="114"/>
      <c r="CH756" s="113"/>
      <c r="CI756" s="69"/>
      <c r="CJ756" s="69"/>
      <c r="CK756" s="114"/>
      <c r="CL756" s="113"/>
      <c r="CM756" s="69"/>
      <c r="CN756" s="69"/>
      <c r="CO756" s="114"/>
      <c r="CP756" s="113"/>
      <c r="CQ756" s="69"/>
      <c r="CR756" s="69"/>
      <c r="CS756" s="114"/>
      <c r="CT756" s="113"/>
      <c r="CU756" s="69"/>
      <c r="CV756" s="69"/>
      <c r="CW756" s="114"/>
      <c r="CX756" s="113"/>
      <c r="CY756" s="69"/>
      <c r="CZ756" s="69"/>
      <c r="DA756" s="114"/>
      <c r="DB756" s="113"/>
      <c r="DC756" s="69"/>
      <c r="DD756" s="69"/>
      <c r="DE756" s="114"/>
      <c r="DF756" s="113"/>
      <c r="DG756" s="69"/>
      <c r="DH756" s="69"/>
      <c r="DI756" s="114"/>
      <c r="DK756" s="69">
        <f t="shared" ref="DK756:EK756" ca="1" si="1043">SUM(OFFSET($E756,,MATCH(DK$3,$F$5:$DI$5,0)+3,,1))</f>
        <v>0</v>
      </c>
      <c r="DL756" s="69">
        <f t="shared" ca="1" si="1043"/>
        <v>0</v>
      </c>
      <c r="DM756" s="69">
        <f t="shared" ca="1" si="1043"/>
        <v>0</v>
      </c>
      <c r="DN756" s="69">
        <f t="shared" ca="1" si="1043"/>
        <v>0</v>
      </c>
      <c r="DO756" s="69">
        <f t="shared" ca="1" si="1043"/>
        <v>0</v>
      </c>
      <c r="DP756" s="69">
        <f t="shared" ca="1" si="1043"/>
        <v>0</v>
      </c>
      <c r="DQ756" s="69">
        <f t="shared" ca="1" si="1043"/>
        <v>0</v>
      </c>
      <c r="DR756" s="69">
        <f t="shared" ca="1" si="1043"/>
        <v>0</v>
      </c>
      <c r="DS756" s="69">
        <f t="shared" ca="1" si="1043"/>
        <v>0</v>
      </c>
      <c r="DT756" s="69">
        <f t="shared" ca="1" si="1043"/>
        <v>0</v>
      </c>
      <c r="DU756" s="69">
        <f t="shared" ca="1" si="1043"/>
        <v>0</v>
      </c>
      <c r="DV756" s="69">
        <f t="shared" ca="1" si="1043"/>
        <v>0</v>
      </c>
      <c r="DW756" s="69">
        <f t="shared" ca="1" si="1043"/>
        <v>0</v>
      </c>
      <c r="DX756" s="69">
        <f t="shared" ca="1" si="1043"/>
        <v>0</v>
      </c>
      <c r="DY756" s="69">
        <f t="shared" ca="1" si="1043"/>
        <v>0</v>
      </c>
      <c r="DZ756" s="69">
        <f t="shared" ca="1" si="1043"/>
        <v>0</v>
      </c>
      <c r="EA756" s="69">
        <f t="shared" ca="1" si="1043"/>
        <v>0</v>
      </c>
      <c r="EB756" s="69">
        <f t="shared" ca="1" si="1043"/>
        <v>0</v>
      </c>
      <c r="EC756" s="69">
        <f t="shared" ca="1" si="1043"/>
        <v>0</v>
      </c>
      <c r="ED756" s="69">
        <f t="shared" ca="1" si="1043"/>
        <v>0</v>
      </c>
      <c r="EE756" s="69">
        <f t="shared" ca="1" si="1043"/>
        <v>0</v>
      </c>
      <c r="EF756" s="69">
        <f t="shared" ca="1" si="1043"/>
        <v>0</v>
      </c>
      <c r="EG756" s="69">
        <f t="shared" ca="1" si="1043"/>
        <v>0</v>
      </c>
      <c r="EH756" s="69">
        <f t="shared" ca="1" si="1043"/>
        <v>0</v>
      </c>
      <c r="EI756" s="69">
        <f t="shared" ca="1" si="1043"/>
        <v>0</v>
      </c>
      <c r="EJ756" s="69">
        <f t="shared" ca="1" si="1043"/>
        <v>0</v>
      </c>
      <c r="EK756" s="69">
        <f t="shared" ca="1" si="1043"/>
        <v>0</v>
      </c>
    </row>
    <row r="757" spans="1:141" outlineLevel="2" x14ac:dyDescent="0.25">
      <c r="A757" s="90"/>
      <c r="B757" s="90"/>
      <c r="C757" s="90"/>
      <c r="D757" s="90"/>
      <c r="F757" s="100"/>
      <c r="I757" s="101"/>
      <c r="J757" s="100"/>
      <c r="M757" s="101"/>
      <c r="N757" s="100"/>
      <c r="Q757" s="101"/>
      <c r="R757" s="100"/>
      <c r="U757" s="101"/>
      <c r="V757" s="100"/>
      <c r="Y757" s="101"/>
      <c r="Z757" s="100"/>
      <c r="AC757" s="101"/>
      <c r="AD757" s="100"/>
      <c r="AG757" s="101"/>
      <c r="AH757" s="100"/>
      <c r="AK757" s="101"/>
      <c r="AL757" s="100"/>
      <c r="AO757" s="101"/>
      <c r="AP757" s="100"/>
      <c r="AS757" s="101"/>
      <c r="AT757" s="100"/>
      <c r="AW757" s="101"/>
      <c r="AX757" s="100"/>
      <c r="BA757" s="101"/>
      <c r="BB757" s="100"/>
      <c r="BE757" s="101"/>
      <c r="BF757" s="100"/>
      <c r="BI757" s="101"/>
      <c r="BJ757" s="100"/>
      <c r="BM757" s="101"/>
      <c r="BN757" s="100"/>
      <c r="BQ757" s="101"/>
      <c r="BR757" s="100"/>
      <c r="BU757" s="101"/>
      <c r="BV757" s="100"/>
      <c r="BY757" s="101"/>
      <c r="BZ757" s="100"/>
      <c r="CC757" s="101"/>
      <c r="CD757" s="100"/>
      <c r="CG757" s="101"/>
      <c r="CH757" s="100"/>
      <c r="CK757" s="101"/>
      <c r="CL757" s="100"/>
      <c r="CO757" s="101"/>
      <c r="CP757" s="100"/>
      <c r="CS757" s="101"/>
      <c r="CT757" s="100"/>
      <c r="CW757" s="101"/>
      <c r="CX757" s="100"/>
      <c r="DA757" s="101"/>
      <c r="DB757" s="100"/>
      <c r="DE757" s="101"/>
      <c r="DF757" s="100"/>
      <c r="DI757" s="101"/>
    </row>
    <row r="758" spans="1:141" outlineLevel="2" x14ac:dyDescent="0.25">
      <c r="A758" s="90"/>
      <c r="B758" s="90"/>
      <c r="C758" s="90"/>
      <c r="D758" s="90"/>
      <c r="E758" t="str">
        <f>CONCATENATE(E752," - model")</f>
        <v>Preferred equity - model</v>
      </c>
      <c r="F758" s="100"/>
      <c r="I758" s="101"/>
      <c r="J758" s="100"/>
      <c r="M758" s="101"/>
      <c r="N758" s="100"/>
      <c r="Q758" s="101"/>
      <c r="R758" s="100"/>
      <c r="U758" s="101"/>
      <c r="V758" s="100"/>
      <c r="Y758" s="101"/>
      <c r="Z758" s="100"/>
      <c r="AC758" s="101"/>
      <c r="AD758" s="100"/>
      <c r="AG758" s="101"/>
      <c r="AH758" s="100"/>
      <c r="AK758" s="101"/>
      <c r="AL758" s="113">
        <f ca="1">AL756</f>
        <v>0</v>
      </c>
      <c r="AM758" s="69">
        <f ca="1">AM756</f>
        <v>0</v>
      </c>
      <c r="AN758" s="69">
        <f ca="1">AN756</f>
        <v>0</v>
      </c>
      <c r="AO758" s="114">
        <f ca="1">AO756</f>
        <v>0</v>
      </c>
      <c r="AP758" s="113">
        <f t="shared" ref="AP758:BU758" ca="1" si="1044">IF(AP$4="A",AP756,IF(ISERROR(AO752+AP759),"",AO752+AP759))</f>
        <v>0</v>
      </c>
      <c r="AQ758" s="69">
        <f t="shared" ca="1" si="1044"/>
        <v>0</v>
      </c>
      <c r="AR758" s="69">
        <f t="shared" ca="1" si="1044"/>
        <v>0</v>
      </c>
      <c r="AS758" s="114">
        <f t="shared" ca="1" si="1044"/>
        <v>0</v>
      </c>
      <c r="AT758" s="113">
        <f t="shared" ca="1" si="1044"/>
        <v>49140</v>
      </c>
      <c r="AU758" s="69">
        <f t="shared" ca="1" si="1044"/>
        <v>0</v>
      </c>
      <c r="AV758" s="69">
        <f t="shared" ca="1" si="1044"/>
        <v>0</v>
      </c>
      <c r="AW758" s="114">
        <f t="shared" ca="1" si="1044"/>
        <v>0</v>
      </c>
      <c r="AX758" s="113">
        <f t="shared" ca="1" si="1044"/>
        <v>0</v>
      </c>
      <c r="AY758" s="69">
        <f t="shared" ca="1" si="1044"/>
        <v>0</v>
      </c>
      <c r="AZ758" s="69">
        <f t="shared" ca="1" si="1044"/>
        <v>0</v>
      </c>
      <c r="BA758" s="114">
        <f t="shared" ca="1" si="1044"/>
        <v>0</v>
      </c>
      <c r="BB758" s="113">
        <f t="shared" ca="1" si="1044"/>
        <v>0</v>
      </c>
      <c r="BC758" s="69">
        <f t="shared" ca="1" si="1044"/>
        <v>0</v>
      </c>
      <c r="BD758" s="69">
        <f t="shared" ca="1" si="1044"/>
        <v>0</v>
      </c>
      <c r="BE758" s="114">
        <f t="shared" ca="1" si="1044"/>
        <v>0</v>
      </c>
      <c r="BF758" s="113">
        <f t="shared" ca="1" si="1044"/>
        <v>0</v>
      </c>
      <c r="BG758" s="69">
        <f t="shared" ca="1" si="1044"/>
        <v>0</v>
      </c>
      <c r="BH758" s="69">
        <f t="shared" ca="1" si="1044"/>
        <v>0</v>
      </c>
      <c r="BI758" s="114">
        <f t="shared" ca="1" si="1044"/>
        <v>0</v>
      </c>
      <c r="BJ758" s="113">
        <f t="shared" ca="1" si="1044"/>
        <v>0</v>
      </c>
      <c r="BK758" s="69">
        <f t="shared" ca="1" si="1044"/>
        <v>0</v>
      </c>
      <c r="BL758" s="69">
        <f t="shared" ca="1" si="1044"/>
        <v>0</v>
      </c>
      <c r="BM758" s="114">
        <f t="shared" ca="1" si="1044"/>
        <v>0</v>
      </c>
      <c r="BN758" s="113">
        <f t="shared" ca="1" si="1044"/>
        <v>0</v>
      </c>
      <c r="BO758" s="69">
        <f t="shared" ca="1" si="1044"/>
        <v>0</v>
      </c>
      <c r="BP758" s="69">
        <f t="shared" ca="1" si="1044"/>
        <v>0</v>
      </c>
      <c r="BQ758" s="114">
        <f t="shared" ca="1" si="1044"/>
        <v>0</v>
      </c>
      <c r="BR758" s="113">
        <f t="shared" ca="1" si="1044"/>
        <v>0</v>
      </c>
      <c r="BS758" s="69">
        <f t="shared" ca="1" si="1044"/>
        <v>0</v>
      </c>
      <c r="BT758" s="69">
        <f t="shared" ca="1" si="1044"/>
        <v>0</v>
      </c>
      <c r="BU758" s="114">
        <f t="shared" ca="1" si="1044"/>
        <v>0</v>
      </c>
      <c r="BV758" s="113">
        <f t="shared" ref="BV758:DA758" ca="1" si="1045">IF(BV$4="A",BV756,IF(ISERROR(BU752+BV759),"",BU752+BV759))</f>
        <v>0</v>
      </c>
      <c r="BW758" s="69">
        <f t="shared" ca="1" si="1045"/>
        <v>0</v>
      </c>
      <c r="BX758" s="69">
        <f t="shared" ca="1" si="1045"/>
        <v>0</v>
      </c>
      <c r="BY758" s="114">
        <f t="shared" ca="1" si="1045"/>
        <v>0</v>
      </c>
      <c r="BZ758" s="113">
        <f t="shared" ca="1" si="1045"/>
        <v>0</v>
      </c>
      <c r="CA758" s="69">
        <f t="shared" ca="1" si="1045"/>
        <v>0</v>
      </c>
      <c r="CB758" s="69">
        <f t="shared" ca="1" si="1045"/>
        <v>0</v>
      </c>
      <c r="CC758" s="114">
        <f t="shared" ca="1" si="1045"/>
        <v>0</v>
      </c>
      <c r="CD758" s="113">
        <f t="shared" ca="1" si="1045"/>
        <v>0</v>
      </c>
      <c r="CE758" s="69">
        <f t="shared" ca="1" si="1045"/>
        <v>0</v>
      </c>
      <c r="CF758" s="69">
        <f t="shared" ca="1" si="1045"/>
        <v>0</v>
      </c>
      <c r="CG758" s="114">
        <f t="shared" ca="1" si="1045"/>
        <v>0</v>
      </c>
      <c r="CH758" s="113">
        <f t="shared" ca="1" si="1045"/>
        <v>0</v>
      </c>
      <c r="CI758" s="69">
        <f t="shared" ca="1" si="1045"/>
        <v>0</v>
      </c>
      <c r="CJ758" s="69">
        <f t="shared" ca="1" si="1045"/>
        <v>0</v>
      </c>
      <c r="CK758" s="114">
        <f t="shared" ca="1" si="1045"/>
        <v>0</v>
      </c>
      <c r="CL758" s="113">
        <f t="shared" ca="1" si="1045"/>
        <v>0</v>
      </c>
      <c r="CM758" s="69">
        <f t="shared" ca="1" si="1045"/>
        <v>0</v>
      </c>
      <c r="CN758" s="69">
        <f t="shared" ca="1" si="1045"/>
        <v>0</v>
      </c>
      <c r="CO758" s="114">
        <f t="shared" ca="1" si="1045"/>
        <v>0</v>
      </c>
      <c r="CP758" s="113">
        <f t="shared" ca="1" si="1045"/>
        <v>0</v>
      </c>
      <c r="CQ758" s="69">
        <f t="shared" ca="1" si="1045"/>
        <v>0</v>
      </c>
      <c r="CR758" s="69">
        <f t="shared" ca="1" si="1045"/>
        <v>0</v>
      </c>
      <c r="CS758" s="114">
        <f t="shared" ca="1" si="1045"/>
        <v>0</v>
      </c>
      <c r="CT758" s="113">
        <f t="shared" ca="1" si="1045"/>
        <v>0</v>
      </c>
      <c r="CU758" s="69">
        <f t="shared" ca="1" si="1045"/>
        <v>0</v>
      </c>
      <c r="CV758" s="69">
        <f t="shared" ca="1" si="1045"/>
        <v>0</v>
      </c>
      <c r="CW758" s="114">
        <f t="shared" ca="1" si="1045"/>
        <v>0</v>
      </c>
      <c r="CX758" s="113">
        <f t="shared" ca="1" si="1045"/>
        <v>0</v>
      </c>
      <c r="CY758" s="69">
        <f t="shared" ca="1" si="1045"/>
        <v>0</v>
      </c>
      <c r="CZ758" s="69">
        <f t="shared" ca="1" si="1045"/>
        <v>0</v>
      </c>
      <c r="DA758" s="114">
        <f t="shared" ca="1" si="1045"/>
        <v>0</v>
      </c>
      <c r="DB758" s="113">
        <f t="shared" ref="DB758:DI758" ca="1" si="1046">IF(DB$4="A",DB756,IF(ISERROR(DA752+DB759),"",DA752+DB759))</f>
        <v>0</v>
      </c>
      <c r="DC758" s="69">
        <f t="shared" ca="1" si="1046"/>
        <v>0</v>
      </c>
      <c r="DD758" s="69">
        <f t="shared" ca="1" si="1046"/>
        <v>0</v>
      </c>
      <c r="DE758" s="114">
        <f t="shared" ca="1" si="1046"/>
        <v>0</v>
      </c>
      <c r="DF758" s="113">
        <f t="shared" ca="1" si="1046"/>
        <v>0</v>
      </c>
      <c r="DG758" s="69">
        <f t="shared" ca="1" si="1046"/>
        <v>0</v>
      </c>
      <c r="DH758" s="69">
        <f t="shared" ca="1" si="1046"/>
        <v>0</v>
      </c>
      <c r="DI758" s="114">
        <f t="shared" ca="1" si="1046"/>
        <v>0</v>
      </c>
      <c r="DK758" s="69">
        <f t="shared" ref="DK758:EK758" ca="1" si="1047">SUM(OFFSET($E758,,MATCH(DK$3,$F$5:$DI$5,0)+3,,1))</f>
        <v>0</v>
      </c>
      <c r="DL758" s="69">
        <f t="shared" ca="1" si="1047"/>
        <v>0</v>
      </c>
      <c r="DM758" s="69">
        <f t="shared" ca="1" si="1047"/>
        <v>0</v>
      </c>
      <c r="DN758" s="69">
        <f t="shared" ca="1" si="1047"/>
        <v>0</v>
      </c>
      <c r="DO758" s="69">
        <f t="shared" ca="1" si="1047"/>
        <v>0</v>
      </c>
      <c r="DP758" s="69">
        <f t="shared" ca="1" si="1047"/>
        <v>0</v>
      </c>
      <c r="DQ758" s="69">
        <f t="shared" ca="1" si="1047"/>
        <v>0</v>
      </c>
      <c r="DR758" s="69">
        <f t="shared" ca="1" si="1047"/>
        <v>0</v>
      </c>
      <c r="DS758" s="69">
        <f t="shared" ca="1" si="1047"/>
        <v>0</v>
      </c>
      <c r="DT758" s="69">
        <f t="shared" ca="1" si="1047"/>
        <v>0</v>
      </c>
      <c r="DU758" s="69">
        <f t="shared" ca="1" si="1047"/>
        <v>0</v>
      </c>
      <c r="DV758" s="69">
        <f t="shared" ca="1" si="1047"/>
        <v>0</v>
      </c>
      <c r="DW758" s="69">
        <f t="shared" ca="1" si="1047"/>
        <v>0</v>
      </c>
      <c r="DX758" s="69">
        <f t="shared" ca="1" si="1047"/>
        <v>0</v>
      </c>
      <c r="DY758" s="69">
        <f t="shared" ca="1" si="1047"/>
        <v>0</v>
      </c>
      <c r="DZ758" s="69">
        <f t="shared" ca="1" si="1047"/>
        <v>0</v>
      </c>
      <c r="EA758" s="69">
        <f t="shared" ca="1" si="1047"/>
        <v>0</v>
      </c>
      <c r="EB758" s="69">
        <f t="shared" ca="1" si="1047"/>
        <v>0</v>
      </c>
      <c r="EC758" s="69">
        <f t="shared" ca="1" si="1047"/>
        <v>0</v>
      </c>
      <c r="ED758" s="69">
        <f t="shared" ca="1" si="1047"/>
        <v>0</v>
      </c>
      <c r="EE758" s="69">
        <f t="shared" ca="1" si="1047"/>
        <v>0</v>
      </c>
      <c r="EF758" s="69">
        <f t="shared" ca="1" si="1047"/>
        <v>0</v>
      </c>
      <c r="EG758" s="69">
        <f t="shared" ca="1" si="1047"/>
        <v>0</v>
      </c>
      <c r="EH758" s="69">
        <f t="shared" ca="1" si="1047"/>
        <v>0</v>
      </c>
      <c r="EI758" s="69">
        <f t="shared" ca="1" si="1047"/>
        <v>0</v>
      </c>
      <c r="EJ758" s="69">
        <f t="shared" ca="1" si="1047"/>
        <v>0</v>
      </c>
      <c r="EK758" s="69">
        <f t="shared" ca="1" si="1047"/>
        <v>0</v>
      </c>
    </row>
    <row r="759" spans="1:141" outlineLevel="2" x14ac:dyDescent="0.25">
      <c r="A759" s="90"/>
      <c r="B759" s="90"/>
      <c r="C759" s="90"/>
      <c r="D759" s="90"/>
      <c r="E759" t="s">
        <v>358</v>
      </c>
      <c r="F759" s="100"/>
      <c r="I759" s="101"/>
      <c r="J759" s="100"/>
      <c r="M759" s="101"/>
      <c r="N759" s="100"/>
      <c r="Q759" s="101"/>
      <c r="R759" s="100"/>
      <c r="U759" s="101"/>
      <c r="V759" s="100"/>
      <c r="Y759" s="101"/>
      <c r="Z759" s="100"/>
      <c r="AC759" s="101"/>
      <c r="AD759" s="100"/>
      <c r="AG759" s="101"/>
      <c r="AH759" s="100"/>
      <c r="AK759" s="101"/>
      <c r="AL759" s="100"/>
      <c r="AO759" s="101"/>
      <c r="AP759" s="113">
        <f t="shared" ref="AP759:BU759" ca="1" si="1048">IF(AP$4="A",AP752-AO752,AP761)</f>
        <v>0</v>
      </c>
      <c r="AQ759" s="69">
        <f t="shared" ca="1" si="1048"/>
        <v>0</v>
      </c>
      <c r="AR759" s="69">
        <f t="shared" ca="1" si="1048"/>
        <v>0</v>
      </c>
      <c r="AS759" s="114">
        <f t="shared" ca="1" si="1048"/>
        <v>0</v>
      </c>
      <c r="AT759" s="113">
        <f t="shared" ca="1" si="1048"/>
        <v>49140</v>
      </c>
      <c r="AU759" s="69">
        <f t="shared" ca="1" si="1048"/>
        <v>-49140</v>
      </c>
      <c r="AV759" s="69">
        <f t="shared" ca="1" si="1048"/>
        <v>0</v>
      </c>
      <c r="AW759" s="114">
        <f t="shared" ca="1" si="1048"/>
        <v>0</v>
      </c>
      <c r="AX759" s="113">
        <f t="shared" ca="1" si="1048"/>
        <v>0</v>
      </c>
      <c r="AY759" s="69">
        <f t="shared" ca="1" si="1048"/>
        <v>0</v>
      </c>
      <c r="AZ759" s="69">
        <f t="shared" ca="1" si="1048"/>
        <v>0</v>
      </c>
      <c r="BA759" s="114">
        <f t="shared" ca="1" si="1048"/>
        <v>0</v>
      </c>
      <c r="BB759" s="113">
        <f t="shared" ca="1" si="1048"/>
        <v>0</v>
      </c>
      <c r="BC759" s="69">
        <f t="shared" ca="1" si="1048"/>
        <v>0</v>
      </c>
      <c r="BD759" s="69">
        <f t="shared" ca="1" si="1048"/>
        <v>0</v>
      </c>
      <c r="BE759" s="114">
        <f t="shared" ca="1" si="1048"/>
        <v>0</v>
      </c>
      <c r="BF759" s="113">
        <f t="shared" ca="1" si="1048"/>
        <v>0</v>
      </c>
      <c r="BG759" s="69">
        <f t="shared" ca="1" si="1048"/>
        <v>0</v>
      </c>
      <c r="BH759" s="69">
        <f t="shared" ca="1" si="1048"/>
        <v>0</v>
      </c>
      <c r="BI759" s="114">
        <f t="shared" ca="1" si="1048"/>
        <v>0</v>
      </c>
      <c r="BJ759" s="113">
        <f t="shared" ca="1" si="1048"/>
        <v>0</v>
      </c>
      <c r="BK759" s="69">
        <f t="shared" ca="1" si="1048"/>
        <v>0</v>
      </c>
      <c r="BL759" s="69">
        <f t="shared" ca="1" si="1048"/>
        <v>0</v>
      </c>
      <c r="BM759" s="114">
        <f t="shared" ca="1" si="1048"/>
        <v>0</v>
      </c>
      <c r="BN759" s="113">
        <f t="shared" ca="1" si="1048"/>
        <v>0</v>
      </c>
      <c r="BO759" s="69">
        <f t="shared" ca="1" si="1048"/>
        <v>0</v>
      </c>
      <c r="BP759" s="69">
        <f t="shared" ca="1" si="1048"/>
        <v>0</v>
      </c>
      <c r="BQ759" s="114">
        <f t="shared" ca="1" si="1048"/>
        <v>0</v>
      </c>
      <c r="BR759" s="113">
        <f t="shared" ca="1" si="1048"/>
        <v>0</v>
      </c>
      <c r="BS759" s="69">
        <f t="shared" ca="1" si="1048"/>
        <v>0</v>
      </c>
      <c r="BT759" s="69">
        <f t="shared" ca="1" si="1048"/>
        <v>0</v>
      </c>
      <c r="BU759" s="114">
        <f t="shared" ca="1" si="1048"/>
        <v>0</v>
      </c>
      <c r="BV759" s="113">
        <f t="shared" ref="BV759:DA759" ca="1" si="1049">IF(BV$4="A",BV752-BU752,BV761)</f>
        <v>0</v>
      </c>
      <c r="BW759" s="69">
        <f t="shared" ca="1" si="1049"/>
        <v>0</v>
      </c>
      <c r="BX759" s="69">
        <f t="shared" ca="1" si="1049"/>
        <v>0</v>
      </c>
      <c r="BY759" s="114">
        <f t="shared" ca="1" si="1049"/>
        <v>0</v>
      </c>
      <c r="BZ759" s="113">
        <f t="shared" ca="1" si="1049"/>
        <v>0</v>
      </c>
      <c r="CA759" s="69">
        <f t="shared" ca="1" si="1049"/>
        <v>0</v>
      </c>
      <c r="CB759" s="69">
        <f t="shared" ca="1" si="1049"/>
        <v>0</v>
      </c>
      <c r="CC759" s="114">
        <f t="shared" ca="1" si="1049"/>
        <v>0</v>
      </c>
      <c r="CD759" s="113">
        <f t="shared" ca="1" si="1049"/>
        <v>0</v>
      </c>
      <c r="CE759" s="69">
        <f t="shared" ca="1" si="1049"/>
        <v>0</v>
      </c>
      <c r="CF759" s="69">
        <f t="shared" ca="1" si="1049"/>
        <v>0</v>
      </c>
      <c r="CG759" s="114">
        <f t="shared" ca="1" si="1049"/>
        <v>0</v>
      </c>
      <c r="CH759" s="113">
        <f t="shared" ca="1" si="1049"/>
        <v>0</v>
      </c>
      <c r="CI759" s="69">
        <f t="shared" ca="1" si="1049"/>
        <v>0</v>
      </c>
      <c r="CJ759" s="69">
        <f t="shared" ca="1" si="1049"/>
        <v>0</v>
      </c>
      <c r="CK759" s="114">
        <f t="shared" ca="1" si="1049"/>
        <v>0</v>
      </c>
      <c r="CL759" s="113">
        <f t="shared" ca="1" si="1049"/>
        <v>0</v>
      </c>
      <c r="CM759" s="69">
        <f t="shared" ca="1" si="1049"/>
        <v>0</v>
      </c>
      <c r="CN759" s="69">
        <f t="shared" ca="1" si="1049"/>
        <v>0</v>
      </c>
      <c r="CO759" s="114">
        <f t="shared" ca="1" si="1049"/>
        <v>0</v>
      </c>
      <c r="CP759" s="113">
        <f t="shared" ca="1" si="1049"/>
        <v>0</v>
      </c>
      <c r="CQ759" s="69">
        <f t="shared" ca="1" si="1049"/>
        <v>0</v>
      </c>
      <c r="CR759" s="69">
        <f t="shared" ca="1" si="1049"/>
        <v>0</v>
      </c>
      <c r="CS759" s="114">
        <f t="shared" ca="1" si="1049"/>
        <v>0</v>
      </c>
      <c r="CT759" s="113">
        <f t="shared" ca="1" si="1049"/>
        <v>0</v>
      </c>
      <c r="CU759" s="69">
        <f t="shared" ca="1" si="1049"/>
        <v>0</v>
      </c>
      <c r="CV759" s="69">
        <f t="shared" ca="1" si="1049"/>
        <v>0</v>
      </c>
      <c r="CW759" s="114">
        <f t="shared" ca="1" si="1049"/>
        <v>0</v>
      </c>
      <c r="CX759" s="113">
        <f t="shared" ca="1" si="1049"/>
        <v>0</v>
      </c>
      <c r="CY759" s="69">
        <f t="shared" ca="1" si="1049"/>
        <v>0</v>
      </c>
      <c r="CZ759" s="69">
        <f t="shared" ca="1" si="1049"/>
        <v>0</v>
      </c>
      <c r="DA759" s="114">
        <f t="shared" ca="1" si="1049"/>
        <v>0</v>
      </c>
      <c r="DB759" s="113">
        <f t="shared" ref="DB759:DI759" ca="1" si="1050">IF(DB$4="A",DB752-DA752,DB761)</f>
        <v>0</v>
      </c>
      <c r="DC759" s="69">
        <f t="shared" ca="1" si="1050"/>
        <v>0</v>
      </c>
      <c r="DD759" s="69">
        <f t="shared" ca="1" si="1050"/>
        <v>0</v>
      </c>
      <c r="DE759" s="114">
        <f t="shared" ca="1" si="1050"/>
        <v>0</v>
      </c>
      <c r="DF759" s="113">
        <f t="shared" ca="1" si="1050"/>
        <v>0</v>
      </c>
      <c r="DG759" s="69">
        <f t="shared" ca="1" si="1050"/>
        <v>0</v>
      </c>
      <c r="DH759" s="69">
        <f t="shared" ca="1" si="1050"/>
        <v>0</v>
      </c>
      <c r="DI759" s="114">
        <f t="shared" ca="1" si="1050"/>
        <v>0</v>
      </c>
      <c r="DT759" s="69"/>
      <c r="DU759" s="69"/>
      <c r="DV759" s="69"/>
      <c r="DW759" s="69"/>
      <c r="DX759" s="69"/>
      <c r="DY759" s="69"/>
      <c r="DZ759" s="69"/>
      <c r="EA759" s="69"/>
      <c r="EB759" s="69"/>
      <c r="EC759" s="69"/>
      <c r="ED759" s="69"/>
      <c r="EE759" s="69"/>
      <c r="EF759" s="69"/>
      <c r="EG759" s="69"/>
      <c r="EH759" s="69"/>
      <c r="EI759" s="69"/>
      <c r="EJ759" s="69"/>
      <c r="EK759" s="69"/>
    </row>
    <row r="760" spans="1:141" outlineLevel="2" x14ac:dyDescent="0.25">
      <c r="A760" s="90"/>
      <c r="B760" s="90"/>
      <c r="C760" s="90"/>
      <c r="D760" s="90"/>
      <c r="F760" s="100"/>
      <c r="I760" s="101"/>
      <c r="J760" s="100"/>
      <c r="M760" s="101"/>
      <c r="N760" s="100"/>
      <c r="Q760" s="101"/>
      <c r="R760" s="100"/>
      <c r="U760" s="101"/>
      <c r="V760" s="100"/>
      <c r="Y760" s="101"/>
      <c r="Z760" s="100"/>
      <c r="AC760" s="101"/>
      <c r="AD760" s="100"/>
      <c r="AG760" s="101"/>
      <c r="AH760" s="100"/>
      <c r="AK760" s="101"/>
      <c r="AL760" s="100"/>
      <c r="AO760" s="101"/>
      <c r="AP760" s="102"/>
      <c r="AQ760" s="103"/>
      <c r="AR760" s="103"/>
      <c r="AS760" s="104"/>
      <c r="AT760" s="102"/>
      <c r="AU760" s="103"/>
      <c r="AV760" s="103"/>
      <c r="AW760" s="104"/>
      <c r="AX760" s="102"/>
      <c r="AY760" s="103"/>
      <c r="AZ760" s="103"/>
      <c r="BA760" s="104"/>
      <c r="BB760" s="102"/>
      <c r="BC760" s="103"/>
      <c r="BD760" s="103"/>
      <c r="BE760" s="104"/>
      <c r="BF760" s="102"/>
      <c r="BG760" s="103"/>
      <c r="BH760" s="103"/>
      <c r="BI760" s="104"/>
      <c r="BJ760" s="102"/>
      <c r="BK760" s="103"/>
      <c r="BL760" s="103"/>
      <c r="BM760" s="104"/>
      <c r="BN760" s="102"/>
      <c r="BO760" s="103"/>
      <c r="BP760" s="103"/>
      <c r="BQ760" s="104"/>
      <c r="BR760" s="102"/>
      <c r="BS760" s="103"/>
      <c r="BT760" s="103"/>
      <c r="BU760" s="104"/>
      <c r="BV760" s="102"/>
      <c r="BW760" s="103"/>
      <c r="BX760" s="103"/>
      <c r="BY760" s="104"/>
      <c r="BZ760" s="102"/>
      <c r="CA760" s="103"/>
      <c r="CB760" s="103"/>
      <c r="CC760" s="104"/>
      <c r="CD760" s="102"/>
      <c r="CE760" s="103"/>
      <c r="CF760" s="103"/>
      <c r="CG760" s="104"/>
      <c r="CH760" s="102"/>
      <c r="CI760" s="103"/>
      <c r="CJ760" s="103"/>
      <c r="CK760" s="104"/>
      <c r="CL760" s="102"/>
      <c r="CM760" s="103"/>
      <c r="CN760" s="103"/>
      <c r="CO760" s="104"/>
      <c r="CP760" s="102"/>
      <c r="CQ760" s="103"/>
      <c r="CR760" s="103"/>
      <c r="CS760" s="104"/>
      <c r="CT760" s="102"/>
      <c r="CU760" s="103"/>
      <c r="CV760" s="103"/>
      <c r="CW760" s="104"/>
      <c r="CX760" s="102"/>
      <c r="CY760" s="103"/>
      <c r="CZ760" s="103"/>
      <c r="DA760" s="104"/>
      <c r="DB760" s="102"/>
      <c r="DC760" s="103"/>
      <c r="DD760" s="103"/>
      <c r="DE760" s="104"/>
      <c r="DF760" s="102"/>
      <c r="DG760" s="103"/>
      <c r="DH760" s="103"/>
      <c r="DI760" s="104"/>
    </row>
    <row r="761" spans="1:141" outlineLevel="2" x14ac:dyDescent="0.25">
      <c r="A761" s="90"/>
      <c r="B761" s="90"/>
      <c r="C761" s="90"/>
      <c r="D761" s="90"/>
      <c r="E761" s="36" t="str">
        <f>CONCATENATE(E759," selected driver: ",$J$8," (",$J$9,")")</f>
        <v>Net change ([+] issuance / [-] redemption) selected driver: Default (Annual)</v>
      </c>
      <c r="F761" s="100"/>
      <c r="I761" s="101"/>
      <c r="J761" s="100"/>
      <c r="M761" s="101"/>
      <c r="N761" s="100"/>
      <c r="Q761" s="101"/>
      <c r="R761" s="100"/>
      <c r="U761" s="101"/>
      <c r="V761" s="100"/>
      <c r="Y761" s="101"/>
      <c r="Z761" s="100"/>
      <c r="AC761" s="101"/>
      <c r="AD761" s="100"/>
      <c r="AG761" s="101"/>
      <c r="AH761" s="100"/>
      <c r="AK761" s="101"/>
      <c r="AL761" s="100"/>
      <c r="AO761" s="101"/>
      <c r="AP761" s="147" cm="1">
        <f t="array" ref="AP761">IF($I$9=1,AP763,INDEX($DT763:$EK763,,MATCH(CONCATENATE("FY ",RIGHT(AP$3,4)),$DT$3:$EK$3,0))/4)</f>
        <v>0</v>
      </c>
      <c r="AQ761" s="148" cm="1">
        <f t="array" ref="AQ761">IF($I$9=1,AQ763,INDEX($DT763:$EK763,,MATCH(CONCATENATE("FY ",RIGHT(AQ$3,4)),$DT$3:$EK$3,0))/4)</f>
        <v>0</v>
      </c>
      <c r="AR761" s="148" cm="1">
        <f t="array" ref="AR761">IF($I$9=1,AR763,INDEX($DT763:$EK763,,MATCH(CONCATENATE("FY ",RIGHT(AR$3,4)),$DT$3:$EK$3,0))/4)</f>
        <v>0</v>
      </c>
      <c r="AS761" s="149" cm="1">
        <f t="array" ref="AS761">IF($I$9=1,AS763,INDEX($DT763:$EK763,,MATCH(CONCATENATE("FY ",RIGHT(AS$3,4)),$DT$3:$EK$3,0))/4)</f>
        <v>0</v>
      </c>
      <c r="AT761" s="147" cm="1">
        <f t="array" ref="AT761">IF($I$9=1,AT763,INDEX($DT763:$EK763,,MATCH(CONCATENATE("FY ",RIGHT(AT$3,4)),$DT$3:$EK$3,0))/4)</f>
        <v>0</v>
      </c>
      <c r="AU761" s="148" cm="1">
        <f t="array" ref="AU761">IF($I$9=1,AU763,INDEX($DT763:$EK763,,MATCH(CONCATENATE("FY ",RIGHT(AU$3,4)),$DT$3:$EK$3,0))/4)</f>
        <v>0</v>
      </c>
      <c r="AV761" s="148" cm="1">
        <f t="array" ref="AV761">IF($I$9=1,AV763,INDEX($DT763:$EK763,,MATCH(CONCATENATE("FY ",RIGHT(AV$3,4)),$DT$3:$EK$3,0))/4)</f>
        <v>0</v>
      </c>
      <c r="AW761" s="149" cm="1">
        <f t="array" ref="AW761">IF($I$9=1,AW763,INDEX($DT763:$EK763,,MATCH(CONCATENATE("FY ",RIGHT(AW$3,4)),$DT$3:$EK$3,0))/4)</f>
        <v>0</v>
      </c>
      <c r="AX761" s="147" cm="1">
        <f t="array" ref="AX761">IF($I$9=1,AX763,INDEX($DT763:$EK763,,MATCH(CONCATENATE("FY ",RIGHT(AX$3,4)),$DT$3:$EK$3,0))/4)</f>
        <v>0</v>
      </c>
      <c r="AY761" s="148" cm="1">
        <f t="array" ref="AY761">IF($I$9=1,AY763,INDEX($DT763:$EK763,,MATCH(CONCATENATE("FY ",RIGHT(AY$3,4)),$DT$3:$EK$3,0))/4)</f>
        <v>0</v>
      </c>
      <c r="AZ761" s="148" cm="1">
        <f t="array" ref="AZ761">IF($I$9=1,AZ763,INDEX($DT763:$EK763,,MATCH(CONCATENATE("FY ",RIGHT(AZ$3,4)),$DT$3:$EK$3,0))/4)</f>
        <v>0</v>
      </c>
      <c r="BA761" s="149" cm="1">
        <f t="array" ref="BA761">IF($I$9=1,BA763,INDEX($DT763:$EK763,,MATCH(CONCATENATE("FY ",RIGHT(BA$3,4)),$DT$3:$EK$3,0))/4)</f>
        <v>0</v>
      </c>
      <c r="BB761" s="147" cm="1">
        <f t="array" ref="BB761">IF($I$9=1,BB763,INDEX($DT763:$EK763,,MATCH(CONCATENATE("FY ",RIGHT(BB$3,4)),$DT$3:$EK$3,0))/4)</f>
        <v>0</v>
      </c>
      <c r="BC761" s="148" cm="1">
        <f t="array" ref="BC761">IF($I$9=1,BC763,INDEX($DT763:$EK763,,MATCH(CONCATENATE("FY ",RIGHT(BC$3,4)),$DT$3:$EK$3,0))/4)</f>
        <v>0</v>
      </c>
      <c r="BD761" s="148" cm="1">
        <f t="array" ref="BD761">IF($I$9=1,BD763,INDEX($DT763:$EK763,,MATCH(CONCATENATE("FY ",RIGHT(BD$3,4)),$DT$3:$EK$3,0))/4)</f>
        <v>0</v>
      </c>
      <c r="BE761" s="149" cm="1">
        <f t="array" ref="BE761">IF($I$9=1,BE763,INDEX($DT763:$EK763,,MATCH(CONCATENATE("FY ",RIGHT(BE$3,4)),$DT$3:$EK$3,0))/4)</f>
        <v>0</v>
      </c>
      <c r="BF761" s="147" cm="1">
        <f t="array" ref="BF761">IF($I$9=1,BF763,INDEX($DT763:$EK763,,MATCH(CONCATENATE("FY ",RIGHT(BF$3,4)),$DT$3:$EK$3,0))/4)</f>
        <v>0</v>
      </c>
      <c r="BG761" s="148" cm="1">
        <f t="array" ref="BG761">IF($I$9=1,BG763,INDEX($DT763:$EK763,,MATCH(CONCATENATE("FY ",RIGHT(BG$3,4)),$DT$3:$EK$3,0))/4)</f>
        <v>0</v>
      </c>
      <c r="BH761" s="148" cm="1">
        <f t="array" ref="BH761">IF($I$9=1,BH763,INDEX($DT763:$EK763,,MATCH(CONCATENATE("FY ",RIGHT(BH$3,4)),$DT$3:$EK$3,0))/4)</f>
        <v>0</v>
      </c>
      <c r="BI761" s="149" cm="1">
        <f t="array" ref="BI761">IF($I$9=1,BI763,INDEX($DT763:$EK763,,MATCH(CONCATENATE("FY ",RIGHT(BI$3,4)),$DT$3:$EK$3,0))/4)</f>
        <v>0</v>
      </c>
      <c r="BJ761" s="147" cm="1">
        <f t="array" ref="BJ761">IF($I$9=1,BJ763,INDEX($DT763:$EK763,,MATCH(CONCATENATE("FY ",RIGHT(BJ$3,4)),$DT$3:$EK$3,0))/4)</f>
        <v>0</v>
      </c>
      <c r="BK761" s="148" cm="1">
        <f t="array" ref="BK761">IF($I$9=1,BK763,INDEX($DT763:$EK763,,MATCH(CONCATENATE("FY ",RIGHT(BK$3,4)),$DT$3:$EK$3,0))/4)</f>
        <v>0</v>
      </c>
      <c r="BL761" s="148" cm="1">
        <f t="array" ref="BL761">IF($I$9=1,BL763,INDEX($DT763:$EK763,,MATCH(CONCATENATE("FY ",RIGHT(BL$3,4)),$DT$3:$EK$3,0))/4)</f>
        <v>0</v>
      </c>
      <c r="BM761" s="149" cm="1">
        <f t="array" ref="BM761">IF($I$9=1,BM763,INDEX($DT763:$EK763,,MATCH(CONCATENATE("FY ",RIGHT(BM$3,4)),$DT$3:$EK$3,0))/4)</f>
        <v>0</v>
      </c>
      <c r="BN761" s="147" cm="1">
        <f t="array" ref="BN761">IF($I$9=1,BN763,INDEX($DT763:$EK763,,MATCH(CONCATENATE("FY ",RIGHT(BN$3,4)),$DT$3:$EK$3,0))/4)</f>
        <v>0</v>
      </c>
      <c r="BO761" s="148" cm="1">
        <f t="array" ref="BO761">IF($I$9=1,BO763,INDEX($DT763:$EK763,,MATCH(CONCATENATE("FY ",RIGHT(BO$3,4)),$DT$3:$EK$3,0))/4)</f>
        <v>0</v>
      </c>
      <c r="BP761" s="148" cm="1">
        <f t="array" ref="BP761">IF($I$9=1,BP763,INDEX($DT763:$EK763,,MATCH(CONCATENATE("FY ",RIGHT(BP$3,4)),$DT$3:$EK$3,0))/4)</f>
        <v>0</v>
      </c>
      <c r="BQ761" s="149" cm="1">
        <f t="array" ref="BQ761">IF($I$9=1,BQ763,INDEX($DT763:$EK763,,MATCH(CONCATENATE("FY ",RIGHT(BQ$3,4)),$DT$3:$EK$3,0))/4)</f>
        <v>0</v>
      </c>
      <c r="BR761" s="147" cm="1">
        <f t="array" ref="BR761">IF($I$9=1,BR763,INDEX($DT763:$EK763,,MATCH(CONCATENATE("FY ",RIGHT(BR$3,4)),$DT$3:$EK$3,0))/4)</f>
        <v>0</v>
      </c>
      <c r="BS761" s="148" cm="1">
        <f t="array" ref="BS761">IF($I$9=1,BS763,INDEX($DT763:$EK763,,MATCH(CONCATENATE("FY ",RIGHT(BS$3,4)),$DT$3:$EK$3,0))/4)</f>
        <v>0</v>
      </c>
      <c r="BT761" s="148" cm="1">
        <f t="array" ref="BT761">IF($I$9=1,BT763,INDEX($DT763:$EK763,,MATCH(CONCATENATE("FY ",RIGHT(BT$3,4)),$DT$3:$EK$3,0))/4)</f>
        <v>0</v>
      </c>
      <c r="BU761" s="149" cm="1">
        <f t="array" ref="BU761">IF($I$9=1,BU763,INDEX($DT763:$EK763,,MATCH(CONCATENATE("FY ",RIGHT(BU$3,4)),$DT$3:$EK$3,0))/4)</f>
        <v>0</v>
      </c>
      <c r="BV761" s="147" cm="1">
        <f t="array" ref="BV761">IF($I$9=1,BV763,INDEX($DT763:$EK763,,MATCH(CONCATENATE("FY ",RIGHT(BV$3,4)),$DT$3:$EK$3,0))/4)</f>
        <v>0</v>
      </c>
      <c r="BW761" s="148" cm="1">
        <f t="array" ref="BW761">IF($I$9=1,BW763,INDEX($DT763:$EK763,,MATCH(CONCATENATE("FY ",RIGHT(BW$3,4)),$DT$3:$EK$3,0))/4)</f>
        <v>0</v>
      </c>
      <c r="BX761" s="148" cm="1">
        <f t="array" ref="BX761">IF($I$9=1,BX763,INDEX($DT763:$EK763,,MATCH(CONCATENATE("FY ",RIGHT(BX$3,4)),$DT$3:$EK$3,0))/4)</f>
        <v>0</v>
      </c>
      <c r="BY761" s="149" cm="1">
        <f t="array" ref="BY761">IF($I$9=1,BY763,INDEX($DT763:$EK763,,MATCH(CONCATENATE("FY ",RIGHT(BY$3,4)),$DT$3:$EK$3,0))/4)</f>
        <v>0</v>
      </c>
      <c r="BZ761" s="147" cm="1">
        <f t="array" ref="BZ761">IF($I$9=1,BZ763,INDEX($DT763:$EK763,,MATCH(CONCATENATE("FY ",RIGHT(BZ$3,4)),$DT$3:$EK$3,0))/4)</f>
        <v>0</v>
      </c>
      <c r="CA761" s="148" cm="1">
        <f t="array" ref="CA761">IF($I$9=1,CA763,INDEX($DT763:$EK763,,MATCH(CONCATENATE("FY ",RIGHT(CA$3,4)),$DT$3:$EK$3,0))/4)</f>
        <v>0</v>
      </c>
      <c r="CB761" s="148" cm="1">
        <f t="array" ref="CB761">IF($I$9=1,CB763,INDEX($DT763:$EK763,,MATCH(CONCATENATE("FY ",RIGHT(CB$3,4)),$DT$3:$EK$3,0))/4)</f>
        <v>0</v>
      </c>
      <c r="CC761" s="149" cm="1">
        <f t="array" ref="CC761">IF($I$9=1,CC763,INDEX($DT763:$EK763,,MATCH(CONCATENATE("FY ",RIGHT(CC$3,4)),$DT$3:$EK$3,0))/4)</f>
        <v>0</v>
      </c>
      <c r="CD761" s="147" cm="1">
        <f t="array" ref="CD761">IF($I$9=1,CD763,INDEX($DT763:$EK763,,MATCH(CONCATENATE("FY ",RIGHT(CD$3,4)),$DT$3:$EK$3,0))/4)</f>
        <v>0</v>
      </c>
      <c r="CE761" s="148" cm="1">
        <f t="array" ref="CE761">IF($I$9=1,CE763,INDEX($DT763:$EK763,,MATCH(CONCATENATE("FY ",RIGHT(CE$3,4)),$DT$3:$EK$3,0))/4)</f>
        <v>0</v>
      </c>
      <c r="CF761" s="148" cm="1">
        <f t="array" ref="CF761">IF($I$9=1,CF763,INDEX($DT763:$EK763,,MATCH(CONCATENATE("FY ",RIGHT(CF$3,4)),$DT$3:$EK$3,0))/4)</f>
        <v>0</v>
      </c>
      <c r="CG761" s="149" cm="1">
        <f t="array" ref="CG761">IF($I$9=1,CG763,INDEX($DT763:$EK763,,MATCH(CONCATENATE("FY ",RIGHT(CG$3,4)),$DT$3:$EK$3,0))/4)</f>
        <v>0</v>
      </c>
      <c r="CH761" s="147" cm="1">
        <f t="array" ref="CH761">IF($I$9=1,CH763,INDEX($DT763:$EK763,,MATCH(CONCATENATE("FY ",RIGHT(CH$3,4)),$DT$3:$EK$3,0))/4)</f>
        <v>0</v>
      </c>
      <c r="CI761" s="148" cm="1">
        <f t="array" ref="CI761">IF($I$9=1,CI763,INDEX($DT763:$EK763,,MATCH(CONCATENATE("FY ",RIGHT(CI$3,4)),$DT$3:$EK$3,0))/4)</f>
        <v>0</v>
      </c>
      <c r="CJ761" s="148" cm="1">
        <f t="array" ref="CJ761">IF($I$9=1,CJ763,INDEX($DT763:$EK763,,MATCH(CONCATENATE("FY ",RIGHT(CJ$3,4)),$DT$3:$EK$3,0))/4)</f>
        <v>0</v>
      </c>
      <c r="CK761" s="149" cm="1">
        <f t="array" ref="CK761">IF($I$9=1,CK763,INDEX($DT763:$EK763,,MATCH(CONCATENATE("FY ",RIGHT(CK$3,4)),$DT$3:$EK$3,0))/4)</f>
        <v>0</v>
      </c>
      <c r="CL761" s="147" cm="1">
        <f t="array" ref="CL761">IF($I$9=1,CL763,INDEX($DT763:$EK763,,MATCH(CONCATENATE("FY ",RIGHT(CL$3,4)),$DT$3:$EK$3,0))/4)</f>
        <v>0</v>
      </c>
      <c r="CM761" s="148" cm="1">
        <f t="array" ref="CM761">IF($I$9=1,CM763,INDEX($DT763:$EK763,,MATCH(CONCATENATE("FY ",RIGHT(CM$3,4)),$DT$3:$EK$3,0))/4)</f>
        <v>0</v>
      </c>
      <c r="CN761" s="148" cm="1">
        <f t="array" ref="CN761">IF($I$9=1,CN763,INDEX($DT763:$EK763,,MATCH(CONCATENATE("FY ",RIGHT(CN$3,4)),$DT$3:$EK$3,0))/4)</f>
        <v>0</v>
      </c>
      <c r="CO761" s="149" cm="1">
        <f t="array" ref="CO761">IF($I$9=1,CO763,INDEX($DT763:$EK763,,MATCH(CONCATENATE("FY ",RIGHT(CO$3,4)),$DT$3:$EK$3,0))/4)</f>
        <v>0</v>
      </c>
      <c r="CP761" s="147" cm="1">
        <f t="array" ref="CP761">IF($I$9=1,CP763,INDEX($DT763:$EK763,,MATCH(CONCATENATE("FY ",RIGHT(CP$3,4)),$DT$3:$EK$3,0))/4)</f>
        <v>0</v>
      </c>
      <c r="CQ761" s="148" cm="1">
        <f t="array" ref="CQ761">IF($I$9=1,CQ763,INDEX($DT763:$EK763,,MATCH(CONCATENATE("FY ",RIGHT(CQ$3,4)),$DT$3:$EK$3,0))/4)</f>
        <v>0</v>
      </c>
      <c r="CR761" s="148" cm="1">
        <f t="array" ref="CR761">IF($I$9=1,CR763,INDEX($DT763:$EK763,,MATCH(CONCATENATE("FY ",RIGHT(CR$3,4)),$DT$3:$EK$3,0))/4)</f>
        <v>0</v>
      </c>
      <c r="CS761" s="149" cm="1">
        <f t="array" ref="CS761">IF($I$9=1,CS763,INDEX($DT763:$EK763,,MATCH(CONCATENATE("FY ",RIGHT(CS$3,4)),$DT$3:$EK$3,0))/4)</f>
        <v>0</v>
      </c>
      <c r="CT761" s="147" cm="1">
        <f t="array" ref="CT761">IF($I$9=1,CT763,INDEX($DT763:$EK763,,MATCH(CONCATENATE("FY ",RIGHT(CT$3,4)),$DT$3:$EK$3,0))/4)</f>
        <v>0</v>
      </c>
      <c r="CU761" s="148" cm="1">
        <f t="array" ref="CU761">IF($I$9=1,CU763,INDEX($DT763:$EK763,,MATCH(CONCATENATE("FY ",RIGHT(CU$3,4)),$DT$3:$EK$3,0))/4)</f>
        <v>0</v>
      </c>
      <c r="CV761" s="148" cm="1">
        <f t="array" ref="CV761">IF($I$9=1,CV763,INDEX($DT763:$EK763,,MATCH(CONCATENATE("FY ",RIGHT(CV$3,4)),$DT$3:$EK$3,0))/4)</f>
        <v>0</v>
      </c>
      <c r="CW761" s="149" cm="1">
        <f t="array" ref="CW761">IF($I$9=1,CW763,INDEX($DT763:$EK763,,MATCH(CONCATENATE("FY ",RIGHT(CW$3,4)),$DT$3:$EK$3,0))/4)</f>
        <v>0</v>
      </c>
      <c r="CX761" s="147" cm="1">
        <f t="array" ref="CX761">IF($I$9=1,CX763,INDEX($DT763:$EK763,,MATCH(CONCATENATE("FY ",RIGHT(CX$3,4)),$DT$3:$EK$3,0))/4)</f>
        <v>0</v>
      </c>
      <c r="CY761" s="148" cm="1">
        <f t="array" ref="CY761">IF($I$9=1,CY763,INDEX($DT763:$EK763,,MATCH(CONCATENATE("FY ",RIGHT(CY$3,4)),$DT$3:$EK$3,0))/4)</f>
        <v>0</v>
      </c>
      <c r="CZ761" s="148" cm="1">
        <f t="array" ref="CZ761">IF($I$9=1,CZ763,INDEX($DT763:$EK763,,MATCH(CONCATENATE("FY ",RIGHT(CZ$3,4)),$DT$3:$EK$3,0))/4)</f>
        <v>0</v>
      </c>
      <c r="DA761" s="149" cm="1">
        <f t="array" ref="DA761">IF($I$9=1,DA763,INDEX($DT763:$EK763,,MATCH(CONCATENATE("FY ",RIGHT(DA$3,4)),$DT$3:$EK$3,0))/4)</f>
        <v>0</v>
      </c>
      <c r="DB761" s="147" cm="1">
        <f t="array" ref="DB761">IF($I$9=1,DB763,INDEX($DT763:$EK763,,MATCH(CONCATENATE("FY ",RIGHT(DB$3,4)),$DT$3:$EK$3,0))/4)</f>
        <v>0</v>
      </c>
      <c r="DC761" s="148" cm="1">
        <f t="array" ref="DC761">IF($I$9=1,DC763,INDEX($DT763:$EK763,,MATCH(CONCATENATE("FY ",RIGHT(DC$3,4)),$DT$3:$EK$3,0))/4)</f>
        <v>0</v>
      </c>
      <c r="DD761" s="148" cm="1">
        <f t="array" ref="DD761">IF($I$9=1,DD763,INDEX($DT763:$EK763,,MATCH(CONCATENATE("FY ",RIGHT(DD$3,4)),$DT$3:$EK$3,0))/4)</f>
        <v>0</v>
      </c>
      <c r="DE761" s="149" cm="1">
        <f t="array" ref="DE761">IF($I$9=1,DE763,INDEX($DT763:$EK763,,MATCH(CONCATENATE("FY ",RIGHT(DE$3,4)),$DT$3:$EK$3,0))/4)</f>
        <v>0</v>
      </c>
      <c r="DF761" s="147" cm="1">
        <f t="array" ref="DF761">IF($I$9=1,DF763,INDEX($DT763:$EK763,,MATCH(CONCATENATE("FY ",RIGHT(DF$3,4)),$DT$3:$EK$3,0))/4)</f>
        <v>0</v>
      </c>
      <c r="DG761" s="148" cm="1">
        <f t="array" ref="DG761">IF($I$9=1,DG763,INDEX($DT763:$EK763,,MATCH(CONCATENATE("FY ",RIGHT(DG$3,4)),$DT$3:$EK$3,0))/4)</f>
        <v>0</v>
      </c>
      <c r="DH761" s="148" cm="1">
        <f t="array" ref="DH761">IF($I$9=1,DH763,INDEX($DT763:$EK763,,MATCH(CONCATENATE("FY ",RIGHT(DH$3,4)),$DT$3:$EK$3,0))/4)</f>
        <v>0</v>
      </c>
      <c r="DI761" s="149" cm="1">
        <f t="array" ref="DI761">IF($I$9=1,DI763,INDEX($DT763:$EK763,,MATCH(CONCATENATE("FY ",RIGHT(DI$3,4)),$DT$3:$EK$3,0))/4)</f>
        <v>0</v>
      </c>
    </row>
    <row r="762" spans="1:141" outlineLevel="2" x14ac:dyDescent="0.25">
      <c r="A762" s="90"/>
      <c r="B762" s="90"/>
      <c r="C762" s="90"/>
      <c r="D762" s="90"/>
      <c r="F762" s="100"/>
      <c r="I762" s="101"/>
      <c r="J762" s="100"/>
      <c r="M762" s="101"/>
      <c r="N762" s="100"/>
      <c r="Q762" s="101"/>
      <c r="R762" s="100"/>
      <c r="U762" s="101"/>
      <c r="V762" s="100"/>
      <c r="Y762" s="101"/>
      <c r="Z762" s="100"/>
      <c r="AC762" s="101"/>
      <c r="AD762" s="100"/>
      <c r="AG762" s="101"/>
      <c r="AH762" s="100"/>
      <c r="AK762" s="101"/>
      <c r="AL762" s="100"/>
      <c r="AO762" s="101"/>
      <c r="AP762" s="100"/>
      <c r="AS762" s="101"/>
      <c r="AT762" s="100"/>
      <c r="AW762" s="101"/>
      <c r="AX762" s="100"/>
      <c r="BA762" s="101"/>
      <c r="BB762" s="100"/>
      <c r="BE762" s="101"/>
      <c r="BF762" s="100"/>
      <c r="BI762" s="101"/>
      <c r="BJ762" s="100"/>
      <c r="BM762" s="101"/>
      <c r="BN762" s="100"/>
      <c r="BQ762" s="101"/>
      <c r="BR762" s="100"/>
      <c r="BU762" s="101"/>
      <c r="BV762" s="100"/>
      <c r="BY762" s="101"/>
      <c r="BZ762" s="100"/>
      <c r="CC762" s="101"/>
      <c r="CD762" s="100"/>
      <c r="CG762" s="101"/>
      <c r="CH762" s="100"/>
      <c r="CK762" s="101"/>
      <c r="CL762" s="100"/>
      <c r="CO762" s="101"/>
      <c r="CP762" s="100"/>
      <c r="CS762" s="101"/>
      <c r="CT762" s="100"/>
      <c r="CW762" s="101"/>
      <c r="CX762" s="100"/>
      <c r="DA762" s="101"/>
      <c r="DB762" s="100"/>
      <c r="DE762" s="101"/>
      <c r="DF762" s="100"/>
      <c r="DI762" s="101"/>
    </row>
    <row r="763" spans="1:141" outlineLevel="2" x14ac:dyDescent="0.25">
      <c r="A763" s="90"/>
      <c r="B763" s="90"/>
      <c r="C763" s="90"/>
      <c r="D763" s="90"/>
      <c r="E763" t="str">
        <f>CONCATENATE(E759," scenario: ",$J$8)</f>
        <v>Net change ([+] issuance / [-] redemption) scenario: Default</v>
      </c>
      <c r="F763" s="100"/>
      <c r="I763" s="101"/>
      <c r="J763" s="100"/>
      <c r="M763" s="101"/>
      <c r="N763" s="100"/>
      <c r="Q763" s="101"/>
      <c r="R763" s="100"/>
      <c r="U763" s="101"/>
      <c r="V763" s="100"/>
      <c r="Y763" s="101"/>
      <c r="Z763" s="100"/>
      <c r="AC763" s="101"/>
      <c r="AD763" s="100"/>
      <c r="AG763" s="101"/>
      <c r="AH763" s="100"/>
      <c r="AK763" s="101"/>
      <c r="AL763" s="100"/>
      <c r="AO763" s="101"/>
      <c r="AP763" s="113">
        <f t="shared" ref="AP763:BU763" si="1051">CHOOSE($I$8,AP764,AP765,AP766,AP767,AP768)</f>
        <v>0</v>
      </c>
      <c r="AQ763" s="69">
        <f t="shared" si="1051"/>
        <v>0</v>
      </c>
      <c r="AR763" s="69">
        <f t="shared" si="1051"/>
        <v>0</v>
      </c>
      <c r="AS763" s="114">
        <f t="shared" si="1051"/>
        <v>0</v>
      </c>
      <c r="AT763" s="113">
        <f t="shared" si="1051"/>
        <v>0</v>
      </c>
      <c r="AU763" s="69">
        <f t="shared" si="1051"/>
        <v>0</v>
      </c>
      <c r="AV763" s="69">
        <f t="shared" si="1051"/>
        <v>0</v>
      </c>
      <c r="AW763" s="114">
        <f t="shared" si="1051"/>
        <v>0</v>
      </c>
      <c r="AX763" s="113">
        <f t="shared" si="1051"/>
        <v>0</v>
      </c>
      <c r="AY763" s="69">
        <f t="shared" si="1051"/>
        <v>0</v>
      </c>
      <c r="AZ763" s="69">
        <f t="shared" si="1051"/>
        <v>0</v>
      </c>
      <c r="BA763" s="114">
        <f t="shared" si="1051"/>
        <v>0</v>
      </c>
      <c r="BB763" s="113">
        <f t="shared" si="1051"/>
        <v>0</v>
      </c>
      <c r="BC763" s="69">
        <f t="shared" si="1051"/>
        <v>0</v>
      </c>
      <c r="BD763" s="69">
        <f t="shared" si="1051"/>
        <v>0</v>
      </c>
      <c r="BE763" s="114">
        <f t="shared" si="1051"/>
        <v>0</v>
      </c>
      <c r="BF763" s="113">
        <f t="shared" si="1051"/>
        <v>0</v>
      </c>
      <c r="BG763" s="69">
        <f t="shared" si="1051"/>
        <v>0</v>
      </c>
      <c r="BH763" s="69">
        <f t="shared" si="1051"/>
        <v>0</v>
      </c>
      <c r="BI763" s="114">
        <f t="shared" si="1051"/>
        <v>0</v>
      </c>
      <c r="BJ763" s="113">
        <f t="shared" si="1051"/>
        <v>0</v>
      </c>
      <c r="BK763" s="69">
        <f t="shared" si="1051"/>
        <v>0</v>
      </c>
      <c r="BL763" s="69">
        <f t="shared" si="1051"/>
        <v>0</v>
      </c>
      <c r="BM763" s="114">
        <f t="shared" si="1051"/>
        <v>0</v>
      </c>
      <c r="BN763" s="113">
        <f t="shared" si="1051"/>
        <v>0</v>
      </c>
      <c r="BO763" s="69">
        <f t="shared" si="1051"/>
        <v>0</v>
      </c>
      <c r="BP763" s="69">
        <f t="shared" si="1051"/>
        <v>0</v>
      </c>
      <c r="BQ763" s="114">
        <f t="shared" si="1051"/>
        <v>0</v>
      </c>
      <c r="BR763" s="113">
        <f t="shared" si="1051"/>
        <v>0</v>
      </c>
      <c r="BS763" s="69">
        <f t="shared" si="1051"/>
        <v>0</v>
      </c>
      <c r="BT763" s="69">
        <f t="shared" si="1051"/>
        <v>0</v>
      </c>
      <c r="BU763" s="114">
        <f t="shared" si="1051"/>
        <v>0</v>
      </c>
      <c r="BV763" s="113">
        <f t="shared" ref="BV763:DA763" si="1052">CHOOSE($I$8,BV764,BV765,BV766,BV767,BV768)</f>
        <v>0</v>
      </c>
      <c r="BW763" s="69">
        <f t="shared" si="1052"/>
        <v>0</v>
      </c>
      <c r="BX763" s="69">
        <f t="shared" si="1052"/>
        <v>0</v>
      </c>
      <c r="BY763" s="114">
        <f t="shared" si="1052"/>
        <v>0</v>
      </c>
      <c r="BZ763" s="113">
        <f t="shared" si="1052"/>
        <v>0</v>
      </c>
      <c r="CA763" s="69">
        <f t="shared" si="1052"/>
        <v>0</v>
      </c>
      <c r="CB763" s="69">
        <f t="shared" si="1052"/>
        <v>0</v>
      </c>
      <c r="CC763" s="114">
        <f t="shared" si="1052"/>
        <v>0</v>
      </c>
      <c r="CD763" s="113">
        <f t="shared" si="1052"/>
        <v>0</v>
      </c>
      <c r="CE763" s="69">
        <f t="shared" si="1052"/>
        <v>0</v>
      </c>
      <c r="CF763" s="69">
        <f t="shared" si="1052"/>
        <v>0</v>
      </c>
      <c r="CG763" s="114">
        <f t="shared" si="1052"/>
        <v>0</v>
      </c>
      <c r="CH763" s="113">
        <f t="shared" si="1052"/>
        <v>0</v>
      </c>
      <c r="CI763" s="69">
        <f t="shared" si="1052"/>
        <v>0</v>
      </c>
      <c r="CJ763" s="69">
        <f t="shared" si="1052"/>
        <v>0</v>
      </c>
      <c r="CK763" s="114">
        <f t="shared" si="1052"/>
        <v>0</v>
      </c>
      <c r="CL763" s="113">
        <f t="shared" si="1052"/>
        <v>0</v>
      </c>
      <c r="CM763" s="69">
        <f t="shared" si="1052"/>
        <v>0</v>
      </c>
      <c r="CN763" s="69">
        <f t="shared" si="1052"/>
        <v>0</v>
      </c>
      <c r="CO763" s="114">
        <f t="shared" si="1052"/>
        <v>0</v>
      </c>
      <c r="CP763" s="113">
        <f t="shared" si="1052"/>
        <v>0</v>
      </c>
      <c r="CQ763" s="69">
        <f t="shared" si="1052"/>
        <v>0</v>
      </c>
      <c r="CR763" s="69">
        <f t="shared" si="1052"/>
        <v>0</v>
      </c>
      <c r="CS763" s="114">
        <f t="shared" si="1052"/>
        <v>0</v>
      </c>
      <c r="CT763" s="113">
        <f t="shared" si="1052"/>
        <v>0</v>
      </c>
      <c r="CU763" s="69">
        <f t="shared" si="1052"/>
        <v>0</v>
      </c>
      <c r="CV763" s="69">
        <f t="shared" si="1052"/>
        <v>0</v>
      </c>
      <c r="CW763" s="114">
        <f t="shared" si="1052"/>
        <v>0</v>
      </c>
      <c r="CX763" s="113">
        <f t="shared" si="1052"/>
        <v>0</v>
      </c>
      <c r="CY763" s="69">
        <f t="shared" si="1052"/>
        <v>0</v>
      </c>
      <c r="CZ763" s="69">
        <f t="shared" si="1052"/>
        <v>0</v>
      </c>
      <c r="DA763" s="114">
        <f t="shared" si="1052"/>
        <v>0</v>
      </c>
      <c r="DB763" s="113">
        <f t="shared" ref="DB763:DI763" si="1053">CHOOSE($I$8,DB764,DB765,DB766,DB767,DB768)</f>
        <v>0</v>
      </c>
      <c r="DC763" s="69">
        <f t="shared" si="1053"/>
        <v>0</v>
      </c>
      <c r="DD763" s="69">
        <f t="shared" si="1053"/>
        <v>0</v>
      </c>
      <c r="DE763" s="114">
        <f t="shared" si="1053"/>
        <v>0</v>
      </c>
      <c r="DF763" s="113">
        <f t="shared" si="1053"/>
        <v>0</v>
      </c>
      <c r="DG763" s="69">
        <f t="shared" si="1053"/>
        <v>0</v>
      </c>
      <c r="DH763" s="69">
        <f t="shared" si="1053"/>
        <v>0</v>
      </c>
      <c r="DI763" s="114">
        <f t="shared" si="1053"/>
        <v>0</v>
      </c>
      <c r="DT763" s="69">
        <f t="shared" ref="DT763:EK763" si="1054">CHOOSE($I$8,DT764,DT765,DT766,DT767,DT768)</f>
        <v>0</v>
      </c>
      <c r="DU763" s="69">
        <f t="shared" si="1054"/>
        <v>0</v>
      </c>
      <c r="DV763" s="69">
        <f t="shared" si="1054"/>
        <v>0</v>
      </c>
      <c r="DW763" s="69">
        <f t="shared" si="1054"/>
        <v>0</v>
      </c>
      <c r="DX763" s="69">
        <f t="shared" si="1054"/>
        <v>0</v>
      </c>
      <c r="DY763" s="69">
        <f t="shared" si="1054"/>
        <v>0</v>
      </c>
      <c r="DZ763" s="69">
        <f t="shared" si="1054"/>
        <v>0</v>
      </c>
      <c r="EA763" s="69">
        <f t="shared" si="1054"/>
        <v>0</v>
      </c>
      <c r="EB763" s="69">
        <f t="shared" si="1054"/>
        <v>0</v>
      </c>
      <c r="EC763" s="69">
        <f t="shared" si="1054"/>
        <v>0</v>
      </c>
      <c r="ED763" s="69">
        <f t="shared" si="1054"/>
        <v>0</v>
      </c>
      <c r="EE763" s="69">
        <f t="shared" si="1054"/>
        <v>0</v>
      </c>
      <c r="EF763" s="69">
        <f t="shared" si="1054"/>
        <v>0</v>
      </c>
      <c r="EG763" s="69">
        <f t="shared" si="1054"/>
        <v>0</v>
      </c>
      <c r="EH763" s="69">
        <f t="shared" si="1054"/>
        <v>0</v>
      </c>
      <c r="EI763" s="69">
        <f t="shared" si="1054"/>
        <v>0</v>
      </c>
      <c r="EJ763" s="69">
        <f t="shared" si="1054"/>
        <v>0</v>
      </c>
      <c r="EK763" s="69">
        <f t="shared" si="1054"/>
        <v>0</v>
      </c>
    </row>
    <row r="764" spans="1:141" outlineLevel="2" x14ac:dyDescent="0.25">
      <c r="A764" s="90"/>
      <c r="B764" s="90"/>
      <c r="C764" s="90"/>
      <c r="D764" s="90"/>
      <c r="E764" t="str">
        <f>CONCATENATE("- ", $N$6,":")</f>
        <v>- Base:</v>
      </c>
      <c r="F764" s="100"/>
      <c r="I764" s="101"/>
      <c r="J764" s="100"/>
      <c r="M764" s="101"/>
      <c r="N764" s="100"/>
      <c r="Q764" s="101"/>
      <c r="R764" s="100"/>
      <c r="U764" s="101"/>
      <c r="V764" s="100"/>
      <c r="Y764" s="101"/>
      <c r="Z764" s="100"/>
      <c r="AC764" s="101"/>
      <c r="AD764" s="100"/>
      <c r="AG764" s="101"/>
      <c r="AH764" s="100"/>
      <c r="AK764" s="101"/>
      <c r="AL764" s="100"/>
      <c r="AO764" s="101"/>
      <c r="AP764" s="117">
        <v>0</v>
      </c>
      <c r="AQ764" s="118">
        <v>0</v>
      </c>
      <c r="AR764" s="118">
        <v>0</v>
      </c>
      <c r="AS764" s="119">
        <v>0</v>
      </c>
      <c r="AT764" s="117">
        <v>0</v>
      </c>
      <c r="AU764" s="118">
        <v>0</v>
      </c>
      <c r="AV764" s="118">
        <v>0</v>
      </c>
      <c r="AW764" s="119">
        <v>0</v>
      </c>
      <c r="AX764" s="117">
        <v>0</v>
      </c>
      <c r="AY764" s="118">
        <v>0</v>
      </c>
      <c r="AZ764" s="118">
        <v>0</v>
      </c>
      <c r="BA764" s="119">
        <v>0</v>
      </c>
      <c r="BB764" s="117">
        <v>0</v>
      </c>
      <c r="BC764" s="118">
        <v>0</v>
      </c>
      <c r="BD764" s="118">
        <v>0</v>
      </c>
      <c r="BE764" s="119">
        <v>0</v>
      </c>
      <c r="BF764" s="117">
        <v>0</v>
      </c>
      <c r="BG764" s="118">
        <v>0</v>
      </c>
      <c r="BH764" s="118">
        <v>0</v>
      </c>
      <c r="BI764" s="119">
        <v>0</v>
      </c>
      <c r="BJ764" s="117">
        <v>0</v>
      </c>
      <c r="BK764" s="118">
        <v>0</v>
      </c>
      <c r="BL764" s="118">
        <v>0</v>
      </c>
      <c r="BM764" s="119">
        <v>0</v>
      </c>
      <c r="BN764" s="117">
        <v>0</v>
      </c>
      <c r="BO764" s="118">
        <v>0</v>
      </c>
      <c r="BP764" s="118">
        <v>0</v>
      </c>
      <c r="BQ764" s="119">
        <v>0</v>
      </c>
      <c r="BR764" s="117">
        <v>0</v>
      </c>
      <c r="BS764" s="118">
        <v>0</v>
      </c>
      <c r="BT764" s="118">
        <v>0</v>
      </c>
      <c r="BU764" s="119">
        <v>0</v>
      </c>
      <c r="BV764" s="117">
        <v>0</v>
      </c>
      <c r="BW764" s="118">
        <v>0</v>
      </c>
      <c r="BX764" s="118">
        <v>0</v>
      </c>
      <c r="BY764" s="119">
        <v>0</v>
      </c>
      <c r="BZ764" s="117">
        <v>0</v>
      </c>
      <c r="CA764" s="118">
        <v>0</v>
      </c>
      <c r="CB764" s="118">
        <v>0</v>
      </c>
      <c r="CC764" s="119">
        <v>0</v>
      </c>
      <c r="CD764" s="117">
        <v>0</v>
      </c>
      <c r="CE764" s="118">
        <v>0</v>
      </c>
      <c r="CF764" s="118">
        <v>0</v>
      </c>
      <c r="CG764" s="119">
        <v>0</v>
      </c>
      <c r="CH764" s="117">
        <v>0</v>
      </c>
      <c r="CI764" s="118">
        <v>0</v>
      </c>
      <c r="CJ764" s="118">
        <v>0</v>
      </c>
      <c r="CK764" s="119">
        <v>0</v>
      </c>
      <c r="CL764" s="117">
        <v>0</v>
      </c>
      <c r="CM764" s="118">
        <v>0</v>
      </c>
      <c r="CN764" s="118">
        <v>0</v>
      </c>
      <c r="CO764" s="119">
        <v>0</v>
      </c>
      <c r="CP764" s="117">
        <v>0</v>
      </c>
      <c r="CQ764" s="118">
        <v>0</v>
      </c>
      <c r="CR764" s="118">
        <v>0</v>
      </c>
      <c r="CS764" s="119">
        <v>0</v>
      </c>
      <c r="CT764" s="117">
        <v>0</v>
      </c>
      <c r="CU764" s="118">
        <v>0</v>
      </c>
      <c r="CV764" s="118">
        <v>0</v>
      </c>
      <c r="CW764" s="119">
        <v>0</v>
      </c>
      <c r="CX764" s="117">
        <v>0</v>
      </c>
      <c r="CY764" s="118">
        <v>0</v>
      </c>
      <c r="CZ764" s="118">
        <v>0</v>
      </c>
      <c r="DA764" s="119">
        <v>0</v>
      </c>
      <c r="DB764" s="117">
        <v>0</v>
      </c>
      <c r="DC764" s="118">
        <v>0</v>
      </c>
      <c r="DD764" s="118">
        <v>0</v>
      </c>
      <c r="DE764" s="119">
        <v>0</v>
      </c>
      <c r="DF764" s="117">
        <v>0</v>
      </c>
      <c r="DG764" s="118">
        <v>0</v>
      </c>
      <c r="DH764" s="118">
        <v>0</v>
      </c>
      <c r="DI764" s="119">
        <v>0</v>
      </c>
      <c r="DT764" s="118">
        <v>0</v>
      </c>
      <c r="DU764" s="118">
        <v>0</v>
      </c>
      <c r="DV764" s="118">
        <v>0</v>
      </c>
      <c r="DW764" s="118">
        <v>0</v>
      </c>
      <c r="DX764" s="118">
        <v>0</v>
      </c>
      <c r="DY764" s="118">
        <v>0</v>
      </c>
      <c r="DZ764" s="118">
        <v>0</v>
      </c>
      <c r="EA764" s="118">
        <v>0</v>
      </c>
      <c r="EB764" s="118">
        <v>0</v>
      </c>
      <c r="EC764" s="118">
        <v>0</v>
      </c>
      <c r="ED764" s="118">
        <v>0</v>
      </c>
      <c r="EE764" s="118">
        <v>0</v>
      </c>
      <c r="EF764" s="118">
        <v>0</v>
      </c>
      <c r="EG764" s="118">
        <v>0</v>
      </c>
      <c r="EH764" s="118">
        <v>0</v>
      </c>
      <c r="EI764" s="118">
        <v>0</v>
      </c>
      <c r="EJ764" s="118">
        <v>0</v>
      </c>
      <c r="EK764" s="118">
        <v>0</v>
      </c>
    </row>
    <row r="765" spans="1:141" outlineLevel="2" x14ac:dyDescent="0.25">
      <c r="A765" s="90"/>
      <c r="B765" s="90"/>
      <c r="C765" s="90"/>
      <c r="D765" s="90"/>
      <c r="E765" t="str">
        <f>CONCATENATE("- ", $N$7,":")</f>
        <v>- Upside:</v>
      </c>
      <c r="F765" s="100"/>
      <c r="I765" s="101"/>
      <c r="J765" s="100"/>
      <c r="M765" s="101"/>
      <c r="N765" s="100"/>
      <c r="Q765" s="101"/>
      <c r="R765" s="100"/>
      <c r="U765" s="101"/>
      <c r="V765" s="100"/>
      <c r="Y765" s="101"/>
      <c r="Z765" s="100"/>
      <c r="AC765" s="101"/>
      <c r="AD765" s="100"/>
      <c r="AG765" s="101"/>
      <c r="AH765" s="100"/>
      <c r="AK765" s="101"/>
      <c r="AL765" s="100"/>
      <c r="AO765" s="101"/>
      <c r="AP765" s="117">
        <v>0</v>
      </c>
      <c r="AQ765" s="118">
        <v>0</v>
      </c>
      <c r="AR765" s="118">
        <v>0</v>
      </c>
      <c r="AS765" s="119">
        <v>0</v>
      </c>
      <c r="AT765" s="117">
        <v>0</v>
      </c>
      <c r="AU765" s="118">
        <v>0</v>
      </c>
      <c r="AV765" s="118">
        <v>0</v>
      </c>
      <c r="AW765" s="119">
        <v>0</v>
      </c>
      <c r="AX765" s="117">
        <v>0</v>
      </c>
      <c r="AY765" s="118">
        <v>0</v>
      </c>
      <c r="AZ765" s="118">
        <v>0</v>
      </c>
      <c r="BA765" s="119">
        <v>0</v>
      </c>
      <c r="BB765" s="117">
        <v>0</v>
      </c>
      <c r="BC765" s="118">
        <v>0</v>
      </c>
      <c r="BD765" s="118">
        <v>0</v>
      </c>
      <c r="BE765" s="119">
        <v>0</v>
      </c>
      <c r="BF765" s="117">
        <v>0</v>
      </c>
      <c r="BG765" s="118">
        <v>0</v>
      </c>
      <c r="BH765" s="118">
        <v>0</v>
      </c>
      <c r="BI765" s="119">
        <v>0</v>
      </c>
      <c r="BJ765" s="117">
        <v>0</v>
      </c>
      <c r="BK765" s="118">
        <v>0</v>
      </c>
      <c r="BL765" s="118">
        <v>0</v>
      </c>
      <c r="BM765" s="119">
        <v>0</v>
      </c>
      <c r="BN765" s="117">
        <v>0</v>
      </c>
      <c r="BO765" s="118">
        <v>0</v>
      </c>
      <c r="BP765" s="118">
        <v>0</v>
      </c>
      <c r="BQ765" s="119">
        <v>0</v>
      </c>
      <c r="BR765" s="117">
        <v>0</v>
      </c>
      <c r="BS765" s="118">
        <v>0</v>
      </c>
      <c r="BT765" s="118">
        <v>0</v>
      </c>
      <c r="BU765" s="119">
        <v>0</v>
      </c>
      <c r="BV765" s="117">
        <v>0</v>
      </c>
      <c r="BW765" s="118">
        <v>0</v>
      </c>
      <c r="BX765" s="118">
        <v>0</v>
      </c>
      <c r="BY765" s="119">
        <v>0</v>
      </c>
      <c r="BZ765" s="117">
        <v>0</v>
      </c>
      <c r="CA765" s="118">
        <v>0</v>
      </c>
      <c r="CB765" s="118">
        <v>0</v>
      </c>
      <c r="CC765" s="119">
        <v>0</v>
      </c>
      <c r="CD765" s="117">
        <v>0</v>
      </c>
      <c r="CE765" s="118">
        <v>0</v>
      </c>
      <c r="CF765" s="118">
        <v>0</v>
      </c>
      <c r="CG765" s="119">
        <v>0</v>
      </c>
      <c r="CH765" s="117">
        <v>0</v>
      </c>
      <c r="CI765" s="118">
        <v>0</v>
      </c>
      <c r="CJ765" s="118">
        <v>0</v>
      </c>
      <c r="CK765" s="119">
        <v>0</v>
      </c>
      <c r="CL765" s="117">
        <v>0</v>
      </c>
      <c r="CM765" s="118">
        <v>0</v>
      </c>
      <c r="CN765" s="118">
        <v>0</v>
      </c>
      <c r="CO765" s="119">
        <v>0</v>
      </c>
      <c r="CP765" s="117">
        <v>0</v>
      </c>
      <c r="CQ765" s="118">
        <v>0</v>
      </c>
      <c r="CR765" s="118">
        <v>0</v>
      </c>
      <c r="CS765" s="119">
        <v>0</v>
      </c>
      <c r="CT765" s="117">
        <v>0</v>
      </c>
      <c r="CU765" s="118">
        <v>0</v>
      </c>
      <c r="CV765" s="118">
        <v>0</v>
      </c>
      <c r="CW765" s="119">
        <v>0</v>
      </c>
      <c r="CX765" s="117">
        <v>0</v>
      </c>
      <c r="CY765" s="118">
        <v>0</v>
      </c>
      <c r="CZ765" s="118">
        <v>0</v>
      </c>
      <c r="DA765" s="119">
        <v>0</v>
      </c>
      <c r="DB765" s="117">
        <v>0</v>
      </c>
      <c r="DC765" s="118">
        <v>0</v>
      </c>
      <c r="DD765" s="118">
        <v>0</v>
      </c>
      <c r="DE765" s="119">
        <v>0</v>
      </c>
      <c r="DF765" s="117">
        <v>0</v>
      </c>
      <c r="DG765" s="118">
        <v>0</v>
      </c>
      <c r="DH765" s="118">
        <v>0</v>
      </c>
      <c r="DI765" s="119">
        <v>0</v>
      </c>
      <c r="DT765" s="118">
        <v>0</v>
      </c>
      <c r="DU765" s="118">
        <v>0</v>
      </c>
      <c r="DV765" s="118">
        <v>0</v>
      </c>
      <c r="DW765" s="118">
        <v>0</v>
      </c>
      <c r="DX765" s="118">
        <v>0</v>
      </c>
      <c r="DY765" s="118">
        <v>0</v>
      </c>
      <c r="DZ765" s="118">
        <v>0</v>
      </c>
      <c r="EA765" s="118">
        <v>0</v>
      </c>
      <c r="EB765" s="118">
        <v>0</v>
      </c>
      <c r="EC765" s="118">
        <v>0</v>
      </c>
      <c r="ED765" s="118">
        <v>0</v>
      </c>
      <c r="EE765" s="118">
        <v>0</v>
      </c>
      <c r="EF765" s="118">
        <v>0</v>
      </c>
      <c r="EG765" s="118">
        <v>0</v>
      </c>
      <c r="EH765" s="118">
        <v>0</v>
      </c>
      <c r="EI765" s="118">
        <v>0</v>
      </c>
      <c r="EJ765" s="118">
        <v>0</v>
      </c>
      <c r="EK765" s="118">
        <v>0</v>
      </c>
    </row>
    <row r="766" spans="1:141" outlineLevel="2" x14ac:dyDescent="0.25">
      <c r="A766" s="90"/>
      <c r="B766" s="90"/>
      <c r="C766" s="90"/>
      <c r="D766" s="90"/>
      <c r="E766" t="str">
        <f>CONCATENATE("- ", $N$8,":")</f>
        <v>- Downside:</v>
      </c>
      <c r="F766" s="100"/>
      <c r="I766" s="101"/>
      <c r="J766" s="100"/>
      <c r="M766" s="101"/>
      <c r="N766" s="100"/>
      <c r="Q766" s="101"/>
      <c r="R766" s="100"/>
      <c r="U766" s="101"/>
      <c r="V766" s="100"/>
      <c r="Y766" s="101"/>
      <c r="Z766" s="100"/>
      <c r="AC766" s="101"/>
      <c r="AD766" s="100"/>
      <c r="AG766" s="101"/>
      <c r="AH766" s="100"/>
      <c r="AK766" s="101"/>
      <c r="AL766" s="100"/>
      <c r="AO766" s="101"/>
      <c r="AP766" s="117">
        <v>0</v>
      </c>
      <c r="AQ766" s="118">
        <v>0</v>
      </c>
      <c r="AR766" s="118">
        <v>0</v>
      </c>
      <c r="AS766" s="119">
        <v>0</v>
      </c>
      <c r="AT766" s="117">
        <v>0</v>
      </c>
      <c r="AU766" s="118">
        <v>0</v>
      </c>
      <c r="AV766" s="118">
        <v>0</v>
      </c>
      <c r="AW766" s="119">
        <v>0</v>
      </c>
      <c r="AX766" s="117">
        <v>0</v>
      </c>
      <c r="AY766" s="118">
        <v>0</v>
      </c>
      <c r="AZ766" s="118">
        <v>0</v>
      </c>
      <c r="BA766" s="119">
        <v>0</v>
      </c>
      <c r="BB766" s="117">
        <v>0</v>
      </c>
      <c r="BC766" s="118">
        <v>0</v>
      </c>
      <c r="BD766" s="118">
        <v>0</v>
      </c>
      <c r="BE766" s="119">
        <v>0</v>
      </c>
      <c r="BF766" s="117">
        <v>0</v>
      </c>
      <c r="BG766" s="118">
        <v>0</v>
      </c>
      <c r="BH766" s="118">
        <v>0</v>
      </c>
      <c r="BI766" s="119">
        <v>0</v>
      </c>
      <c r="BJ766" s="117">
        <v>0</v>
      </c>
      <c r="BK766" s="118">
        <v>0</v>
      </c>
      <c r="BL766" s="118">
        <v>0</v>
      </c>
      <c r="BM766" s="119">
        <v>0</v>
      </c>
      <c r="BN766" s="117">
        <v>0</v>
      </c>
      <c r="BO766" s="118">
        <v>0</v>
      </c>
      <c r="BP766" s="118">
        <v>0</v>
      </c>
      <c r="BQ766" s="119">
        <v>0</v>
      </c>
      <c r="BR766" s="117">
        <v>0</v>
      </c>
      <c r="BS766" s="118">
        <v>0</v>
      </c>
      <c r="BT766" s="118">
        <v>0</v>
      </c>
      <c r="BU766" s="119">
        <v>0</v>
      </c>
      <c r="BV766" s="117">
        <v>0</v>
      </c>
      <c r="BW766" s="118">
        <v>0</v>
      </c>
      <c r="BX766" s="118">
        <v>0</v>
      </c>
      <c r="BY766" s="119">
        <v>0</v>
      </c>
      <c r="BZ766" s="117">
        <v>0</v>
      </c>
      <c r="CA766" s="118">
        <v>0</v>
      </c>
      <c r="CB766" s="118">
        <v>0</v>
      </c>
      <c r="CC766" s="119">
        <v>0</v>
      </c>
      <c r="CD766" s="117">
        <v>0</v>
      </c>
      <c r="CE766" s="118">
        <v>0</v>
      </c>
      <c r="CF766" s="118">
        <v>0</v>
      </c>
      <c r="CG766" s="119">
        <v>0</v>
      </c>
      <c r="CH766" s="117">
        <v>0</v>
      </c>
      <c r="CI766" s="118">
        <v>0</v>
      </c>
      <c r="CJ766" s="118">
        <v>0</v>
      </c>
      <c r="CK766" s="119">
        <v>0</v>
      </c>
      <c r="CL766" s="117">
        <v>0</v>
      </c>
      <c r="CM766" s="118">
        <v>0</v>
      </c>
      <c r="CN766" s="118">
        <v>0</v>
      </c>
      <c r="CO766" s="119">
        <v>0</v>
      </c>
      <c r="CP766" s="117">
        <v>0</v>
      </c>
      <c r="CQ766" s="118">
        <v>0</v>
      </c>
      <c r="CR766" s="118">
        <v>0</v>
      </c>
      <c r="CS766" s="119">
        <v>0</v>
      </c>
      <c r="CT766" s="117">
        <v>0</v>
      </c>
      <c r="CU766" s="118">
        <v>0</v>
      </c>
      <c r="CV766" s="118">
        <v>0</v>
      </c>
      <c r="CW766" s="119">
        <v>0</v>
      </c>
      <c r="CX766" s="117">
        <v>0</v>
      </c>
      <c r="CY766" s="118">
        <v>0</v>
      </c>
      <c r="CZ766" s="118">
        <v>0</v>
      </c>
      <c r="DA766" s="119">
        <v>0</v>
      </c>
      <c r="DB766" s="117">
        <v>0</v>
      </c>
      <c r="DC766" s="118">
        <v>0</v>
      </c>
      <c r="DD766" s="118">
        <v>0</v>
      </c>
      <c r="DE766" s="119">
        <v>0</v>
      </c>
      <c r="DF766" s="117">
        <v>0</v>
      </c>
      <c r="DG766" s="118">
        <v>0</v>
      </c>
      <c r="DH766" s="118">
        <v>0</v>
      </c>
      <c r="DI766" s="119">
        <v>0</v>
      </c>
      <c r="DT766" s="118">
        <v>0</v>
      </c>
      <c r="DU766" s="118">
        <v>0</v>
      </c>
      <c r="DV766" s="118">
        <v>0</v>
      </c>
      <c r="DW766" s="118">
        <v>0</v>
      </c>
      <c r="DX766" s="118">
        <v>0</v>
      </c>
      <c r="DY766" s="118">
        <v>0</v>
      </c>
      <c r="DZ766" s="118">
        <v>0</v>
      </c>
      <c r="EA766" s="118">
        <v>0</v>
      </c>
      <c r="EB766" s="118">
        <v>0</v>
      </c>
      <c r="EC766" s="118">
        <v>0</v>
      </c>
      <c r="ED766" s="118">
        <v>0</v>
      </c>
      <c r="EE766" s="118">
        <v>0</v>
      </c>
      <c r="EF766" s="118">
        <v>0</v>
      </c>
      <c r="EG766" s="118">
        <v>0</v>
      </c>
      <c r="EH766" s="118">
        <v>0</v>
      </c>
      <c r="EI766" s="118">
        <v>0</v>
      </c>
      <c r="EJ766" s="118">
        <v>0</v>
      </c>
      <c r="EK766" s="118">
        <v>0</v>
      </c>
    </row>
    <row r="767" spans="1:141" outlineLevel="2" x14ac:dyDescent="0.25">
      <c r="A767" s="90"/>
      <c r="B767" s="90"/>
      <c r="C767" s="90"/>
      <c r="D767" s="90"/>
      <c r="E767" t="str">
        <f>CONCATENATE("- ", $N$9,":")</f>
        <v>- Management:</v>
      </c>
      <c r="F767" s="100"/>
      <c r="I767" s="101"/>
      <c r="J767" s="100"/>
      <c r="M767" s="101"/>
      <c r="N767" s="100"/>
      <c r="Q767" s="101"/>
      <c r="R767" s="100"/>
      <c r="U767" s="101"/>
      <c r="V767" s="100"/>
      <c r="Y767" s="101"/>
      <c r="Z767" s="100"/>
      <c r="AC767" s="101"/>
      <c r="AD767" s="100"/>
      <c r="AG767" s="101"/>
      <c r="AH767" s="100"/>
      <c r="AK767" s="101"/>
      <c r="AL767" s="100"/>
      <c r="AO767" s="101"/>
      <c r="AP767" s="117">
        <v>0</v>
      </c>
      <c r="AQ767" s="118">
        <v>0</v>
      </c>
      <c r="AR767" s="118">
        <v>0</v>
      </c>
      <c r="AS767" s="119">
        <v>0</v>
      </c>
      <c r="AT767" s="117">
        <v>0</v>
      </c>
      <c r="AU767" s="118">
        <v>0</v>
      </c>
      <c r="AV767" s="118">
        <v>0</v>
      </c>
      <c r="AW767" s="119">
        <v>0</v>
      </c>
      <c r="AX767" s="117">
        <v>0</v>
      </c>
      <c r="AY767" s="118">
        <v>0</v>
      </c>
      <c r="AZ767" s="118">
        <v>0</v>
      </c>
      <c r="BA767" s="119">
        <v>0</v>
      </c>
      <c r="BB767" s="117">
        <v>0</v>
      </c>
      <c r="BC767" s="118">
        <v>0</v>
      </c>
      <c r="BD767" s="118">
        <v>0</v>
      </c>
      <c r="BE767" s="119">
        <v>0</v>
      </c>
      <c r="BF767" s="117">
        <v>0</v>
      </c>
      <c r="BG767" s="118">
        <v>0</v>
      </c>
      <c r="BH767" s="118">
        <v>0</v>
      </c>
      <c r="BI767" s="119">
        <v>0</v>
      </c>
      <c r="BJ767" s="117">
        <v>0</v>
      </c>
      <c r="BK767" s="118">
        <v>0</v>
      </c>
      <c r="BL767" s="118">
        <v>0</v>
      </c>
      <c r="BM767" s="119">
        <v>0</v>
      </c>
      <c r="BN767" s="117">
        <v>0</v>
      </c>
      <c r="BO767" s="118">
        <v>0</v>
      </c>
      <c r="BP767" s="118">
        <v>0</v>
      </c>
      <c r="BQ767" s="119">
        <v>0</v>
      </c>
      <c r="BR767" s="117">
        <v>0</v>
      </c>
      <c r="BS767" s="118">
        <v>0</v>
      </c>
      <c r="BT767" s="118">
        <v>0</v>
      </c>
      <c r="BU767" s="119">
        <v>0</v>
      </c>
      <c r="BV767" s="117">
        <v>0</v>
      </c>
      <c r="BW767" s="118">
        <v>0</v>
      </c>
      <c r="BX767" s="118">
        <v>0</v>
      </c>
      <c r="BY767" s="119">
        <v>0</v>
      </c>
      <c r="BZ767" s="117">
        <v>0</v>
      </c>
      <c r="CA767" s="118">
        <v>0</v>
      </c>
      <c r="CB767" s="118">
        <v>0</v>
      </c>
      <c r="CC767" s="119">
        <v>0</v>
      </c>
      <c r="CD767" s="117">
        <v>0</v>
      </c>
      <c r="CE767" s="118">
        <v>0</v>
      </c>
      <c r="CF767" s="118">
        <v>0</v>
      </c>
      <c r="CG767" s="119">
        <v>0</v>
      </c>
      <c r="CH767" s="117">
        <v>0</v>
      </c>
      <c r="CI767" s="118">
        <v>0</v>
      </c>
      <c r="CJ767" s="118">
        <v>0</v>
      </c>
      <c r="CK767" s="119">
        <v>0</v>
      </c>
      <c r="CL767" s="117">
        <v>0</v>
      </c>
      <c r="CM767" s="118">
        <v>0</v>
      </c>
      <c r="CN767" s="118">
        <v>0</v>
      </c>
      <c r="CO767" s="119">
        <v>0</v>
      </c>
      <c r="CP767" s="117">
        <v>0</v>
      </c>
      <c r="CQ767" s="118">
        <v>0</v>
      </c>
      <c r="CR767" s="118">
        <v>0</v>
      </c>
      <c r="CS767" s="119">
        <v>0</v>
      </c>
      <c r="CT767" s="117">
        <v>0</v>
      </c>
      <c r="CU767" s="118">
        <v>0</v>
      </c>
      <c r="CV767" s="118">
        <v>0</v>
      </c>
      <c r="CW767" s="119">
        <v>0</v>
      </c>
      <c r="CX767" s="117">
        <v>0</v>
      </c>
      <c r="CY767" s="118">
        <v>0</v>
      </c>
      <c r="CZ767" s="118">
        <v>0</v>
      </c>
      <c r="DA767" s="119">
        <v>0</v>
      </c>
      <c r="DB767" s="117">
        <v>0</v>
      </c>
      <c r="DC767" s="118">
        <v>0</v>
      </c>
      <c r="DD767" s="118">
        <v>0</v>
      </c>
      <c r="DE767" s="119">
        <v>0</v>
      </c>
      <c r="DF767" s="117">
        <v>0</v>
      </c>
      <c r="DG767" s="118">
        <v>0</v>
      </c>
      <c r="DH767" s="118">
        <v>0</v>
      </c>
      <c r="DI767" s="119">
        <v>0</v>
      </c>
      <c r="DT767" s="118">
        <v>0</v>
      </c>
      <c r="DU767" s="118">
        <v>0</v>
      </c>
      <c r="DV767" s="118">
        <v>0</v>
      </c>
      <c r="DW767" s="118">
        <v>0</v>
      </c>
      <c r="DX767" s="118">
        <v>0</v>
      </c>
      <c r="DY767" s="118">
        <v>0</v>
      </c>
      <c r="DZ767" s="118">
        <v>0</v>
      </c>
      <c r="EA767" s="118">
        <v>0</v>
      </c>
      <c r="EB767" s="118">
        <v>0</v>
      </c>
      <c r="EC767" s="118">
        <v>0</v>
      </c>
      <c r="ED767" s="118">
        <v>0</v>
      </c>
      <c r="EE767" s="118">
        <v>0</v>
      </c>
      <c r="EF767" s="118">
        <v>0</v>
      </c>
      <c r="EG767" s="118">
        <v>0</v>
      </c>
      <c r="EH767" s="118">
        <v>0</v>
      </c>
      <c r="EI767" s="118">
        <v>0</v>
      </c>
      <c r="EJ767" s="118">
        <v>0</v>
      </c>
      <c r="EK767" s="118">
        <v>0</v>
      </c>
    </row>
    <row r="768" spans="1:141" outlineLevel="2" x14ac:dyDescent="0.25">
      <c r="A768" s="90"/>
      <c r="B768" s="90"/>
      <c r="C768" s="90"/>
      <c r="D768" s="90"/>
      <c r="E768" t="str">
        <f>CONCATENATE("- ", $N$10,":")</f>
        <v>- Default:</v>
      </c>
      <c r="F768" s="100"/>
      <c r="I768" s="101"/>
      <c r="J768" s="100"/>
      <c r="M768" s="101"/>
      <c r="N768" s="100"/>
      <c r="Q768" s="101"/>
      <c r="R768" s="100"/>
      <c r="U768" s="101"/>
      <c r="V768" s="100"/>
      <c r="Y768" s="101"/>
      <c r="Z768" s="100"/>
      <c r="AC768" s="101"/>
      <c r="AD768" s="100"/>
      <c r="AG768" s="101"/>
      <c r="AH768" s="100"/>
      <c r="AK768" s="101"/>
      <c r="AL768" s="100"/>
      <c r="AO768" s="101"/>
      <c r="AP768" s="117">
        <v>0</v>
      </c>
      <c r="AQ768" s="118">
        <v>0</v>
      </c>
      <c r="AR768" s="118">
        <v>0</v>
      </c>
      <c r="AS768" s="119">
        <v>0</v>
      </c>
      <c r="AT768" s="117">
        <v>0</v>
      </c>
      <c r="AU768" s="118">
        <v>0</v>
      </c>
      <c r="AV768" s="118">
        <v>0</v>
      </c>
      <c r="AW768" s="119">
        <v>0</v>
      </c>
      <c r="AX768" s="117">
        <v>0</v>
      </c>
      <c r="AY768" s="118">
        <v>0</v>
      </c>
      <c r="AZ768" s="118">
        <v>0</v>
      </c>
      <c r="BA768" s="119">
        <v>0</v>
      </c>
      <c r="BB768" s="117">
        <v>0</v>
      </c>
      <c r="BC768" s="118">
        <v>0</v>
      </c>
      <c r="BD768" s="118">
        <v>0</v>
      </c>
      <c r="BE768" s="119">
        <v>0</v>
      </c>
      <c r="BF768" s="117">
        <v>0</v>
      </c>
      <c r="BG768" s="118">
        <v>0</v>
      </c>
      <c r="BH768" s="118">
        <v>0</v>
      </c>
      <c r="BI768" s="119">
        <v>0</v>
      </c>
      <c r="BJ768" s="117">
        <v>0</v>
      </c>
      <c r="BK768" s="118">
        <v>0</v>
      </c>
      <c r="BL768" s="118">
        <v>0</v>
      </c>
      <c r="BM768" s="119">
        <v>0</v>
      </c>
      <c r="BN768" s="117">
        <v>0</v>
      </c>
      <c r="BO768" s="118">
        <v>0</v>
      </c>
      <c r="BP768" s="118">
        <v>0</v>
      </c>
      <c r="BQ768" s="119">
        <v>0</v>
      </c>
      <c r="BR768" s="117">
        <v>0</v>
      </c>
      <c r="BS768" s="118">
        <v>0</v>
      </c>
      <c r="BT768" s="118">
        <v>0</v>
      </c>
      <c r="BU768" s="119">
        <v>0</v>
      </c>
      <c r="BV768" s="117">
        <v>0</v>
      </c>
      <c r="BW768" s="118">
        <v>0</v>
      </c>
      <c r="BX768" s="118">
        <v>0</v>
      </c>
      <c r="BY768" s="119">
        <v>0</v>
      </c>
      <c r="BZ768" s="117">
        <v>0</v>
      </c>
      <c r="CA768" s="118">
        <v>0</v>
      </c>
      <c r="CB768" s="118">
        <v>0</v>
      </c>
      <c r="CC768" s="119">
        <v>0</v>
      </c>
      <c r="CD768" s="117">
        <v>0</v>
      </c>
      <c r="CE768" s="118">
        <v>0</v>
      </c>
      <c r="CF768" s="118">
        <v>0</v>
      </c>
      <c r="CG768" s="119">
        <v>0</v>
      </c>
      <c r="CH768" s="117">
        <v>0</v>
      </c>
      <c r="CI768" s="118">
        <v>0</v>
      </c>
      <c r="CJ768" s="118">
        <v>0</v>
      </c>
      <c r="CK768" s="119">
        <v>0</v>
      </c>
      <c r="CL768" s="117">
        <v>0</v>
      </c>
      <c r="CM768" s="118">
        <v>0</v>
      </c>
      <c r="CN768" s="118">
        <v>0</v>
      </c>
      <c r="CO768" s="119">
        <v>0</v>
      </c>
      <c r="CP768" s="117">
        <v>0</v>
      </c>
      <c r="CQ768" s="118">
        <v>0</v>
      </c>
      <c r="CR768" s="118">
        <v>0</v>
      </c>
      <c r="CS768" s="119">
        <v>0</v>
      </c>
      <c r="CT768" s="117">
        <v>0</v>
      </c>
      <c r="CU768" s="118">
        <v>0</v>
      </c>
      <c r="CV768" s="118">
        <v>0</v>
      </c>
      <c r="CW768" s="119">
        <v>0</v>
      </c>
      <c r="CX768" s="117">
        <v>0</v>
      </c>
      <c r="CY768" s="118">
        <v>0</v>
      </c>
      <c r="CZ768" s="118">
        <v>0</v>
      </c>
      <c r="DA768" s="119">
        <v>0</v>
      </c>
      <c r="DB768" s="117">
        <v>0</v>
      </c>
      <c r="DC768" s="118">
        <v>0</v>
      </c>
      <c r="DD768" s="118">
        <v>0</v>
      </c>
      <c r="DE768" s="119">
        <v>0</v>
      </c>
      <c r="DF768" s="117">
        <v>0</v>
      </c>
      <c r="DG768" s="118">
        <v>0</v>
      </c>
      <c r="DH768" s="118">
        <v>0</v>
      </c>
      <c r="DI768" s="119">
        <v>0</v>
      </c>
      <c r="DT768" s="118"/>
      <c r="DU768" s="118">
        <v>0</v>
      </c>
      <c r="DV768" s="118">
        <v>0</v>
      </c>
      <c r="DW768" s="118">
        <v>0</v>
      </c>
      <c r="DX768" s="118">
        <v>0</v>
      </c>
      <c r="DY768" s="118">
        <v>0</v>
      </c>
      <c r="DZ768" s="118">
        <v>0</v>
      </c>
      <c r="EA768" s="118">
        <v>0</v>
      </c>
      <c r="EB768" s="118">
        <v>0</v>
      </c>
      <c r="EC768" s="118">
        <v>0</v>
      </c>
      <c r="ED768" s="118">
        <v>0</v>
      </c>
      <c r="EE768" s="118">
        <v>0</v>
      </c>
      <c r="EF768" s="118">
        <v>0</v>
      </c>
      <c r="EG768" s="118">
        <v>0</v>
      </c>
      <c r="EH768" s="118">
        <v>0</v>
      </c>
      <c r="EI768" s="118">
        <v>0</v>
      </c>
      <c r="EJ768" s="118">
        <v>0</v>
      </c>
      <c r="EK768" s="118">
        <v>0</v>
      </c>
    </row>
    <row r="769" spans="1:141" outlineLevel="2" x14ac:dyDescent="0.25">
      <c r="A769" s="129"/>
      <c r="B769" s="129"/>
      <c r="C769" s="129"/>
      <c r="D769" s="129"/>
      <c r="E769" s="122"/>
      <c r="F769" s="130"/>
      <c r="G769" s="122"/>
      <c r="H769" s="122"/>
      <c r="I769" s="122"/>
      <c r="J769" s="130"/>
      <c r="K769" s="122"/>
      <c r="L769" s="122"/>
      <c r="M769" s="122"/>
      <c r="N769" s="130"/>
      <c r="O769" s="122"/>
      <c r="P769" s="122"/>
      <c r="Q769" s="122"/>
      <c r="R769" s="130"/>
      <c r="S769" s="122"/>
      <c r="T769" s="122"/>
      <c r="U769" s="122"/>
      <c r="V769" s="130"/>
      <c r="W769" s="122"/>
      <c r="X769" s="122"/>
      <c r="Y769" s="122"/>
      <c r="Z769" s="130"/>
      <c r="AA769" s="122"/>
      <c r="AB769" s="122"/>
      <c r="AC769" s="122"/>
      <c r="AD769" s="130"/>
      <c r="AE769" s="122"/>
      <c r="AF769" s="122"/>
      <c r="AG769" s="122"/>
      <c r="AH769" s="130"/>
      <c r="AI769" s="122"/>
      <c r="AJ769" s="122"/>
      <c r="AK769" s="122"/>
      <c r="AL769" s="130"/>
      <c r="AM769" s="122"/>
      <c r="AN769" s="122"/>
      <c r="AO769" s="122"/>
      <c r="AP769" s="130"/>
      <c r="AQ769" s="122"/>
      <c r="AR769" s="122"/>
      <c r="AS769" s="122"/>
      <c r="AT769" s="130"/>
      <c r="AU769" s="122"/>
      <c r="AV769" s="122"/>
      <c r="AW769" s="122"/>
      <c r="AX769" s="130"/>
      <c r="AY769" s="122"/>
      <c r="AZ769" s="122"/>
      <c r="BA769" s="122"/>
      <c r="BB769" s="130"/>
      <c r="BC769" s="122"/>
      <c r="BD769" s="122"/>
      <c r="BE769" s="122"/>
      <c r="BF769" s="130"/>
      <c r="BG769" s="122"/>
      <c r="BH769" s="122"/>
      <c r="BI769" s="122"/>
      <c r="BJ769" s="130"/>
      <c r="BK769" s="122"/>
      <c r="BL769" s="122"/>
      <c r="BM769" s="122"/>
      <c r="BN769" s="130"/>
      <c r="BO769" s="122"/>
      <c r="BP769" s="122"/>
      <c r="BQ769" s="122"/>
      <c r="BR769" s="130"/>
      <c r="BS769" s="122"/>
      <c r="BT769" s="122"/>
      <c r="BU769" s="122"/>
      <c r="BV769" s="130"/>
      <c r="BW769" s="122"/>
      <c r="BX769" s="122"/>
      <c r="BY769" s="122"/>
      <c r="BZ769" s="130"/>
      <c r="CA769" s="122"/>
      <c r="CB769" s="122"/>
      <c r="CC769" s="122"/>
      <c r="CD769" s="130"/>
      <c r="CE769" s="122"/>
      <c r="CF769" s="122"/>
      <c r="CG769" s="122"/>
      <c r="CH769" s="130"/>
      <c r="CI769" s="122"/>
      <c r="CJ769" s="122"/>
      <c r="CK769" s="122"/>
      <c r="CL769" s="130"/>
      <c r="CM769" s="122"/>
      <c r="CN769" s="122"/>
      <c r="CO769" s="122"/>
      <c r="CP769" s="130"/>
      <c r="CQ769" s="122"/>
      <c r="CR769" s="122"/>
      <c r="CS769" s="122"/>
      <c r="CT769" s="130"/>
      <c r="CU769" s="122"/>
      <c r="CV769" s="122"/>
      <c r="CW769" s="122"/>
      <c r="CX769" s="130"/>
      <c r="CY769" s="122"/>
      <c r="CZ769" s="122"/>
      <c r="DA769" s="122"/>
      <c r="DB769" s="130"/>
      <c r="DC769" s="122"/>
      <c r="DD769" s="122"/>
      <c r="DE769" s="122"/>
      <c r="DF769" s="130"/>
      <c r="DG769" s="122"/>
      <c r="DH769" s="122"/>
      <c r="DI769" s="131"/>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2"/>
      <c r="EI769" s="122"/>
      <c r="EJ769" s="122"/>
      <c r="EK769" s="122"/>
    </row>
    <row r="770" spans="1:141" outlineLevel="2" x14ac:dyDescent="0.25">
      <c r="A770" s="90"/>
      <c r="B770" s="90"/>
      <c r="C770" s="90"/>
      <c r="D770" s="90"/>
      <c r="F770" s="100"/>
      <c r="I770" s="101"/>
      <c r="J770" s="100"/>
      <c r="M770" s="101"/>
      <c r="N770" s="100"/>
      <c r="Q770" s="101"/>
      <c r="R770" s="100"/>
      <c r="U770" s="101"/>
      <c r="V770" s="100"/>
      <c r="Y770" s="101"/>
      <c r="Z770" s="100"/>
      <c r="AC770" s="101"/>
      <c r="AD770" s="100"/>
      <c r="AG770" s="101"/>
      <c r="AH770" s="100"/>
      <c r="AK770" s="101"/>
      <c r="AL770" s="100"/>
      <c r="AO770" s="101"/>
      <c r="AP770" s="100"/>
      <c r="AS770" s="101"/>
      <c r="AT770" s="100"/>
      <c r="AW770" s="101"/>
      <c r="AX770" s="100"/>
      <c r="BA770" s="101"/>
      <c r="BB770" s="100"/>
      <c r="BE770" s="101"/>
      <c r="BF770" s="100"/>
      <c r="BI770" s="101"/>
      <c r="BJ770" s="100"/>
      <c r="BM770" s="101"/>
      <c r="BN770" s="100"/>
      <c r="BQ770" s="101"/>
      <c r="BR770" s="100"/>
      <c r="BU770" s="101"/>
      <c r="BV770" s="100"/>
      <c r="BY770" s="101"/>
      <c r="BZ770" s="100"/>
      <c r="CC770" s="101"/>
      <c r="CD770" s="100"/>
      <c r="CG770" s="101"/>
      <c r="CH770" s="100"/>
      <c r="CK770" s="101"/>
      <c r="CL770" s="100"/>
      <c r="CO770" s="101"/>
      <c r="CP770" s="100"/>
      <c r="CS770" s="101"/>
      <c r="CT770" s="100"/>
      <c r="CW770" s="101"/>
      <c r="CX770" s="100"/>
      <c r="DA770" s="101"/>
      <c r="DB770" s="100"/>
      <c r="DE770" s="101"/>
      <c r="DF770" s="100"/>
      <c r="DI770" s="101"/>
    </row>
    <row r="771" spans="1:141" outlineLevel="2" x14ac:dyDescent="0.25">
      <c r="A771" s="90"/>
      <c r="B771" s="90"/>
      <c r="C771" s="111"/>
      <c r="D771" s="90"/>
      <c r="E771" s="132" t="s">
        <v>276</v>
      </c>
      <c r="F771" s="105">
        <f t="shared" ref="F771:AK771" ca="1" si="1055">IF(ISNUMBER(F775),F775+IF($I$7=1,F773,0),IF(ISNUMBER(F777),F777+IF($I$7=1,F773,0),""))</f>
        <v>0.74299999999999999</v>
      </c>
      <c r="G771" s="106">
        <f t="shared" ca="1" si="1055"/>
        <v>0.74399999999999999</v>
      </c>
      <c r="H771" s="106">
        <f t="shared" ca="1" si="1055"/>
        <v>0.752</v>
      </c>
      <c r="I771" s="107">
        <f t="shared" ca="1" si="1055"/>
        <v>0.754</v>
      </c>
      <c r="J771" s="105">
        <f t="shared" ca="1" si="1055"/>
        <v>1</v>
      </c>
      <c r="K771" s="106">
        <f t="shared" ca="1" si="1055"/>
        <v>1</v>
      </c>
      <c r="L771" s="106">
        <f t="shared" ca="1" si="1055"/>
        <v>1</v>
      </c>
      <c r="M771" s="107">
        <f t="shared" ca="1" si="1055"/>
        <v>1</v>
      </c>
      <c r="N771" s="105">
        <f t="shared" ca="1" si="1055"/>
        <v>1</v>
      </c>
      <c r="O771" s="106">
        <f t="shared" ca="1" si="1055"/>
        <v>1</v>
      </c>
      <c r="P771" s="106">
        <f t="shared" ca="1" si="1055"/>
        <v>1</v>
      </c>
      <c r="Q771" s="107">
        <f t="shared" ca="1" si="1055"/>
        <v>1</v>
      </c>
      <c r="R771" s="105">
        <f t="shared" ca="1" si="1055"/>
        <v>1</v>
      </c>
      <c r="S771" s="106">
        <f t="shared" ca="1" si="1055"/>
        <v>1</v>
      </c>
      <c r="T771" s="106">
        <f t="shared" ca="1" si="1055"/>
        <v>1</v>
      </c>
      <c r="U771" s="107">
        <f t="shared" ca="1" si="1055"/>
        <v>1</v>
      </c>
      <c r="V771" s="105">
        <f t="shared" ca="1" si="1055"/>
        <v>1</v>
      </c>
      <c r="W771" s="106">
        <f t="shared" ca="1" si="1055"/>
        <v>1</v>
      </c>
      <c r="X771" s="106">
        <f t="shared" ca="1" si="1055"/>
        <v>1</v>
      </c>
      <c r="Y771" s="107">
        <f t="shared" ca="1" si="1055"/>
        <v>1</v>
      </c>
      <c r="Z771" s="105">
        <f t="shared" ca="1" si="1055"/>
        <v>1</v>
      </c>
      <c r="AA771" s="106">
        <f t="shared" ca="1" si="1055"/>
        <v>1</v>
      </c>
      <c r="AB771" s="106">
        <f t="shared" ca="1" si="1055"/>
        <v>1</v>
      </c>
      <c r="AC771" s="107">
        <f t="shared" ca="1" si="1055"/>
        <v>1</v>
      </c>
      <c r="AD771" s="105">
        <f t="shared" ca="1" si="1055"/>
        <v>1</v>
      </c>
      <c r="AE771" s="106">
        <f t="shared" ca="1" si="1055"/>
        <v>1</v>
      </c>
      <c r="AF771" s="106">
        <f t="shared" ca="1" si="1055"/>
        <v>1</v>
      </c>
      <c r="AG771" s="107">
        <f t="shared" ca="1" si="1055"/>
        <v>1</v>
      </c>
      <c r="AH771" s="105">
        <f t="shared" ca="1" si="1055"/>
        <v>1</v>
      </c>
      <c r="AI771" s="106">
        <f t="shared" ca="1" si="1055"/>
        <v>3</v>
      </c>
      <c r="AJ771" s="106">
        <f t="shared" ca="1" si="1055"/>
        <v>3</v>
      </c>
      <c r="AK771" s="107">
        <f t="shared" ca="1" si="1055"/>
        <v>3</v>
      </c>
      <c r="AL771" s="105">
        <f t="shared" ref="AL771:BQ771" ca="1" si="1056">IF(ISNUMBER(AL775),AL775+IF($I$7=1,AL773,0),IF(ISNUMBER(AL777),AL777+IF($I$7=1,AL773,0),""))</f>
        <v>3</v>
      </c>
      <c r="AM771" s="106">
        <f t="shared" ca="1" si="1056"/>
        <v>2</v>
      </c>
      <c r="AN771" s="106">
        <f t="shared" ca="1" si="1056"/>
        <v>2</v>
      </c>
      <c r="AO771" s="107">
        <f t="shared" ca="1" si="1056"/>
        <v>2</v>
      </c>
      <c r="AP771" s="105">
        <f t="shared" ca="1" si="1056"/>
        <v>2</v>
      </c>
      <c r="AQ771" s="106">
        <f t="shared" ca="1" si="1056"/>
        <v>2</v>
      </c>
      <c r="AR771" s="106">
        <f t="shared" ca="1" si="1056"/>
        <v>2</v>
      </c>
      <c r="AS771" s="107">
        <f t="shared" ca="1" si="1056"/>
        <v>2</v>
      </c>
      <c r="AT771" s="105">
        <f t="shared" ca="1" si="1056"/>
        <v>2</v>
      </c>
      <c r="AU771" s="106">
        <f t="shared" ca="1" si="1056"/>
        <v>25</v>
      </c>
      <c r="AV771" s="106">
        <f t="shared" ca="1" si="1056"/>
        <v>25</v>
      </c>
      <c r="AW771" s="107">
        <f t="shared" ca="1" si="1056"/>
        <v>25</v>
      </c>
      <c r="AX771" s="105">
        <f t="shared" ca="1" si="1056"/>
        <v>25</v>
      </c>
      <c r="AY771" s="106">
        <f t="shared" ca="1" si="1056"/>
        <v>25</v>
      </c>
      <c r="AZ771" s="106">
        <f t="shared" ca="1" si="1056"/>
        <v>25</v>
      </c>
      <c r="BA771" s="107">
        <f t="shared" ca="1" si="1056"/>
        <v>25</v>
      </c>
      <c r="BB771" s="105">
        <f t="shared" ca="1" si="1056"/>
        <v>25</v>
      </c>
      <c r="BC771" s="106">
        <f t="shared" ca="1" si="1056"/>
        <v>25</v>
      </c>
      <c r="BD771" s="106">
        <f t="shared" ca="1" si="1056"/>
        <v>25</v>
      </c>
      <c r="BE771" s="107">
        <f t="shared" ca="1" si="1056"/>
        <v>25</v>
      </c>
      <c r="BF771" s="105">
        <f t="shared" ca="1" si="1056"/>
        <v>25</v>
      </c>
      <c r="BG771" s="106">
        <f t="shared" ca="1" si="1056"/>
        <v>25</v>
      </c>
      <c r="BH771" s="106">
        <f t="shared" ca="1" si="1056"/>
        <v>25</v>
      </c>
      <c r="BI771" s="107">
        <f t="shared" ca="1" si="1056"/>
        <v>25</v>
      </c>
      <c r="BJ771" s="105">
        <f t="shared" ca="1" si="1056"/>
        <v>25</v>
      </c>
      <c r="BK771" s="106">
        <f t="shared" ca="1" si="1056"/>
        <v>25</v>
      </c>
      <c r="BL771" s="106">
        <f t="shared" ca="1" si="1056"/>
        <v>25</v>
      </c>
      <c r="BM771" s="107">
        <f t="shared" ca="1" si="1056"/>
        <v>25</v>
      </c>
      <c r="BN771" s="105">
        <f t="shared" ca="1" si="1056"/>
        <v>25</v>
      </c>
      <c r="BO771" s="106">
        <f t="shared" ca="1" si="1056"/>
        <v>25</v>
      </c>
      <c r="BP771" s="106">
        <f t="shared" ca="1" si="1056"/>
        <v>25</v>
      </c>
      <c r="BQ771" s="107">
        <f t="shared" ca="1" si="1056"/>
        <v>25</v>
      </c>
      <c r="BR771" s="105">
        <f t="shared" ref="BR771:CW771" ca="1" si="1057">IF(ISNUMBER(BR775),BR775+IF($I$7=1,BR773,0),IF(ISNUMBER(BR777),BR777+IF($I$7=1,BR773,0),""))</f>
        <v>25</v>
      </c>
      <c r="BS771" s="106">
        <f t="shared" ca="1" si="1057"/>
        <v>25</v>
      </c>
      <c r="BT771" s="106">
        <f t="shared" ca="1" si="1057"/>
        <v>25</v>
      </c>
      <c r="BU771" s="107">
        <f t="shared" ca="1" si="1057"/>
        <v>25</v>
      </c>
      <c r="BV771" s="105">
        <f t="shared" ca="1" si="1057"/>
        <v>25</v>
      </c>
      <c r="BW771" s="106">
        <f t="shared" ca="1" si="1057"/>
        <v>25</v>
      </c>
      <c r="BX771" s="106">
        <f t="shared" ca="1" si="1057"/>
        <v>25</v>
      </c>
      <c r="BY771" s="107">
        <f t="shared" ca="1" si="1057"/>
        <v>25</v>
      </c>
      <c r="BZ771" s="105">
        <f t="shared" ca="1" si="1057"/>
        <v>25</v>
      </c>
      <c r="CA771" s="106">
        <f t="shared" ca="1" si="1057"/>
        <v>25</v>
      </c>
      <c r="CB771" s="106">
        <f t="shared" ca="1" si="1057"/>
        <v>25</v>
      </c>
      <c r="CC771" s="107">
        <f t="shared" ca="1" si="1057"/>
        <v>25</v>
      </c>
      <c r="CD771" s="105">
        <f t="shared" ca="1" si="1057"/>
        <v>25</v>
      </c>
      <c r="CE771" s="106">
        <f t="shared" ca="1" si="1057"/>
        <v>25</v>
      </c>
      <c r="CF771" s="106">
        <f t="shared" ca="1" si="1057"/>
        <v>25</v>
      </c>
      <c r="CG771" s="107">
        <f t="shared" ca="1" si="1057"/>
        <v>25</v>
      </c>
      <c r="CH771" s="105">
        <f t="shared" ca="1" si="1057"/>
        <v>25</v>
      </c>
      <c r="CI771" s="106">
        <f t="shared" ca="1" si="1057"/>
        <v>25</v>
      </c>
      <c r="CJ771" s="106">
        <f t="shared" ca="1" si="1057"/>
        <v>25</v>
      </c>
      <c r="CK771" s="107">
        <f t="shared" ca="1" si="1057"/>
        <v>25</v>
      </c>
      <c r="CL771" s="105">
        <f t="shared" ca="1" si="1057"/>
        <v>25</v>
      </c>
      <c r="CM771" s="106">
        <f t="shared" ca="1" si="1057"/>
        <v>25</v>
      </c>
      <c r="CN771" s="106">
        <f t="shared" ca="1" si="1057"/>
        <v>25</v>
      </c>
      <c r="CO771" s="107">
        <f t="shared" ca="1" si="1057"/>
        <v>25</v>
      </c>
      <c r="CP771" s="105">
        <f t="shared" ca="1" si="1057"/>
        <v>25</v>
      </c>
      <c r="CQ771" s="106">
        <f t="shared" ca="1" si="1057"/>
        <v>25</v>
      </c>
      <c r="CR771" s="106">
        <f t="shared" ca="1" si="1057"/>
        <v>25</v>
      </c>
      <c r="CS771" s="107">
        <f t="shared" ca="1" si="1057"/>
        <v>25</v>
      </c>
      <c r="CT771" s="105">
        <f t="shared" ca="1" si="1057"/>
        <v>25</v>
      </c>
      <c r="CU771" s="106">
        <f t="shared" ca="1" si="1057"/>
        <v>25</v>
      </c>
      <c r="CV771" s="106">
        <f t="shared" ca="1" si="1057"/>
        <v>25</v>
      </c>
      <c r="CW771" s="107">
        <f t="shared" ca="1" si="1057"/>
        <v>25</v>
      </c>
      <c r="CX771" s="105">
        <f t="shared" ref="CX771:DI771" ca="1" si="1058">IF(ISNUMBER(CX775),CX775+IF($I$7=1,CX773,0),IF(ISNUMBER(CX777),CX777+IF($I$7=1,CX773,0),""))</f>
        <v>25</v>
      </c>
      <c r="CY771" s="106">
        <f t="shared" ca="1" si="1058"/>
        <v>25</v>
      </c>
      <c r="CZ771" s="106">
        <f t="shared" ca="1" si="1058"/>
        <v>25</v>
      </c>
      <c r="DA771" s="107">
        <f t="shared" ca="1" si="1058"/>
        <v>25</v>
      </c>
      <c r="DB771" s="105">
        <f t="shared" ca="1" si="1058"/>
        <v>25</v>
      </c>
      <c r="DC771" s="106">
        <f t="shared" ca="1" si="1058"/>
        <v>25</v>
      </c>
      <c r="DD771" s="106">
        <f t="shared" ca="1" si="1058"/>
        <v>25</v>
      </c>
      <c r="DE771" s="107">
        <f t="shared" ca="1" si="1058"/>
        <v>25</v>
      </c>
      <c r="DF771" s="105">
        <f t="shared" ca="1" si="1058"/>
        <v>25</v>
      </c>
      <c r="DG771" s="106">
        <f t="shared" ca="1" si="1058"/>
        <v>25</v>
      </c>
      <c r="DH771" s="106">
        <f t="shared" ca="1" si="1058"/>
        <v>25</v>
      </c>
      <c r="DI771" s="107">
        <f t="shared" ca="1" si="1058"/>
        <v>25</v>
      </c>
      <c r="DK771" s="106">
        <f t="shared" ref="DK771:EK771" ca="1" si="1059">SUM(OFFSET($E771,,MATCH(DK$3,$F$5:$DI$5,0)+3,,1))</f>
        <v>0.754</v>
      </c>
      <c r="DL771" s="106">
        <f t="shared" ca="1" si="1059"/>
        <v>1</v>
      </c>
      <c r="DM771" s="106">
        <f t="shared" ca="1" si="1059"/>
        <v>1</v>
      </c>
      <c r="DN771" s="106">
        <f t="shared" ca="1" si="1059"/>
        <v>1</v>
      </c>
      <c r="DO771" s="106">
        <f t="shared" ca="1" si="1059"/>
        <v>1</v>
      </c>
      <c r="DP771" s="106">
        <f t="shared" ca="1" si="1059"/>
        <v>1</v>
      </c>
      <c r="DQ771" s="106">
        <f t="shared" ca="1" si="1059"/>
        <v>1</v>
      </c>
      <c r="DR771" s="106">
        <f t="shared" ca="1" si="1059"/>
        <v>3</v>
      </c>
      <c r="DS771" s="106">
        <f t="shared" ca="1" si="1059"/>
        <v>2</v>
      </c>
      <c r="DT771" s="106">
        <f t="shared" ca="1" si="1059"/>
        <v>2</v>
      </c>
      <c r="DU771" s="106">
        <f t="shared" ca="1" si="1059"/>
        <v>25</v>
      </c>
      <c r="DV771" s="106">
        <f t="shared" ca="1" si="1059"/>
        <v>25</v>
      </c>
      <c r="DW771" s="106">
        <f t="shared" ca="1" si="1059"/>
        <v>25</v>
      </c>
      <c r="DX771" s="106">
        <f t="shared" ca="1" si="1059"/>
        <v>25</v>
      </c>
      <c r="DY771" s="106">
        <f t="shared" ca="1" si="1059"/>
        <v>25</v>
      </c>
      <c r="DZ771" s="106">
        <f t="shared" ca="1" si="1059"/>
        <v>25</v>
      </c>
      <c r="EA771" s="106">
        <f t="shared" ca="1" si="1059"/>
        <v>25</v>
      </c>
      <c r="EB771" s="106">
        <f t="shared" ca="1" si="1059"/>
        <v>25</v>
      </c>
      <c r="EC771" s="106">
        <f t="shared" ca="1" si="1059"/>
        <v>25</v>
      </c>
      <c r="ED771" s="106">
        <f t="shared" ca="1" si="1059"/>
        <v>25</v>
      </c>
      <c r="EE771" s="106">
        <f t="shared" ca="1" si="1059"/>
        <v>25</v>
      </c>
      <c r="EF771" s="106">
        <f t="shared" ca="1" si="1059"/>
        <v>25</v>
      </c>
      <c r="EG771" s="106">
        <f t="shared" ca="1" si="1059"/>
        <v>25</v>
      </c>
      <c r="EH771" s="106">
        <f t="shared" ca="1" si="1059"/>
        <v>25</v>
      </c>
      <c r="EI771" s="106">
        <f t="shared" ca="1" si="1059"/>
        <v>25</v>
      </c>
      <c r="EJ771" s="106">
        <f t="shared" ca="1" si="1059"/>
        <v>25</v>
      </c>
      <c r="EK771" s="106">
        <f t="shared" ca="1" si="1059"/>
        <v>25</v>
      </c>
    </row>
    <row r="772" spans="1:141" outlineLevel="2" x14ac:dyDescent="0.25">
      <c r="A772" s="90"/>
      <c r="B772" s="90"/>
      <c r="C772" s="90"/>
      <c r="D772" s="90"/>
      <c r="F772" s="100"/>
      <c r="I772" s="101"/>
      <c r="J772" s="100"/>
      <c r="M772" s="101"/>
      <c r="N772" s="100"/>
      <c r="Q772" s="101"/>
      <c r="R772" s="100"/>
      <c r="U772" s="101"/>
      <c r="V772" s="100"/>
      <c r="Y772" s="101"/>
      <c r="Z772" s="100"/>
      <c r="AC772" s="101"/>
      <c r="AD772" s="100"/>
      <c r="AG772" s="101"/>
      <c r="AH772" s="100"/>
      <c r="AK772" s="101"/>
      <c r="AL772" s="100"/>
      <c r="AO772" s="101"/>
      <c r="AP772" s="100"/>
      <c r="AS772" s="101"/>
      <c r="AT772" s="100"/>
      <c r="AW772" s="101"/>
      <c r="AX772" s="100"/>
      <c r="BA772" s="101"/>
      <c r="BB772" s="100"/>
      <c r="BE772" s="101"/>
      <c r="BF772" s="100"/>
      <c r="BI772" s="101"/>
      <c r="BJ772" s="100"/>
      <c r="BM772" s="101"/>
      <c r="BN772" s="100"/>
      <c r="BQ772" s="101"/>
      <c r="BR772" s="100"/>
      <c r="BU772" s="101"/>
      <c r="BV772" s="100"/>
      <c r="BY772" s="101"/>
      <c r="BZ772" s="100"/>
      <c r="CC772" s="101"/>
      <c r="CD772" s="100"/>
      <c r="CG772" s="101"/>
      <c r="CH772" s="100"/>
      <c r="CK772" s="101"/>
      <c r="CL772" s="100"/>
      <c r="CO772" s="101"/>
      <c r="CP772" s="100"/>
      <c r="CS772" s="101"/>
      <c r="CT772" s="100"/>
      <c r="CW772" s="101"/>
      <c r="CX772" s="100"/>
      <c r="DA772" s="101"/>
      <c r="DB772" s="100"/>
      <c r="DE772" s="101"/>
      <c r="DF772" s="100"/>
      <c r="DI772" s="101"/>
    </row>
    <row r="773" spans="1:141" outlineLevel="2" x14ac:dyDescent="0.25">
      <c r="A773" s="90" t="str">
        <f>A775</f>
        <v>bs</v>
      </c>
      <c r="B773" s="90" t="str">
        <f>B775</f>
        <v>commonStock</v>
      </c>
      <c r="C773" s="111">
        <f>C775</f>
        <v>9.9999999999999995E-7</v>
      </c>
      <c r="D773" s="90"/>
      <c r="E773" t="str">
        <f>CONCATENATE(E771," - adjustment")</f>
        <v>Common equity - adjustment</v>
      </c>
      <c r="F773" s="117">
        <v>0</v>
      </c>
      <c r="G773" s="118">
        <v>0</v>
      </c>
      <c r="H773" s="118">
        <v>0</v>
      </c>
      <c r="I773" s="119" cm="1">
        <f t="array" aca="1" ref="I773" ca="1">IF(ISNUMBER(INDEX('DataModel-NVDA'!$ET$4:$FT$109,MATCH(1,('DataModel-NVDA'!$EO$4:$EO$109=$A773)*('DataModel-NVDA'!$EP$4:$EP$109=$B773),0),MATCH(CONCATENATE("FY ",RIGHT(I$3,4)),'DataModel-NVDA'!$ET$2:$FT$2,0))*$C773),INDEX('DataModel-NVDA'!$ET$4:$FT$109,MATCH(1,('DataModel-NVDA'!$EO$4:$EO$109=$A773)*('DataModel-NVDA'!$EP$4:$EP$109=$B773),0),MATCH(CONCATENATE("FY ",RIGHT(I$3,4)),'DataModel-NVDA'!$ET$2:$FT$2,0))*$C773,0)</f>
        <v>0</v>
      </c>
      <c r="J773" s="117">
        <v>0</v>
      </c>
      <c r="K773" s="118">
        <v>0</v>
      </c>
      <c r="L773" s="118">
        <v>0</v>
      </c>
      <c r="M773" s="119" cm="1">
        <f t="array" aca="1" ref="M773" ca="1">IF(ISNUMBER(INDEX('DataModel-NVDA'!$ET$4:$FT$109,MATCH(1,('DataModel-NVDA'!$EO$4:$EO$109=$A773)*('DataModel-NVDA'!$EP$4:$EP$109=$B773),0),MATCH(CONCATENATE("FY ",RIGHT(M$3,4)),'DataModel-NVDA'!$ET$2:$FT$2,0))*$C773),INDEX('DataModel-NVDA'!$ET$4:$FT$109,MATCH(1,('DataModel-NVDA'!$EO$4:$EO$109=$A773)*('DataModel-NVDA'!$EP$4:$EP$109=$B773),0),MATCH(CONCATENATE("FY ",RIGHT(M$3,4)),'DataModel-NVDA'!$ET$2:$FT$2,0))*$C773,0)</f>
        <v>0</v>
      </c>
      <c r="N773" s="117">
        <v>0</v>
      </c>
      <c r="O773" s="118">
        <v>0</v>
      </c>
      <c r="P773" s="118">
        <v>0</v>
      </c>
      <c r="Q773" s="119" cm="1">
        <f t="array" aca="1" ref="Q773" ca="1">IF(ISNUMBER(INDEX('DataModel-NVDA'!$ET$4:$FT$109,MATCH(1,('DataModel-NVDA'!$EO$4:$EO$109=$A773)*('DataModel-NVDA'!$EP$4:$EP$109=$B773),0),MATCH(CONCATENATE("FY ",RIGHT(Q$3,4)),'DataModel-NVDA'!$ET$2:$FT$2,0))*$C773),INDEX('DataModel-NVDA'!$ET$4:$FT$109,MATCH(1,('DataModel-NVDA'!$EO$4:$EO$109=$A773)*('DataModel-NVDA'!$EP$4:$EP$109=$B773),0),MATCH(CONCATENATE("FY ",RIGHT(Q$3,4)),'DataModel-NVDA'!$ET$2:$FT$2,0))*$C773,0)</f>
        <v>0</v>
      </c>
      <c r="R773" s="117">
        <v>0</v>
      </c>
      <c r="S773" s="118">
        <v>0</v>
      </c>
      <c r="T773" s="118">
        <v>0</v>
      </c>
      <c r="U773" s="119" cm="1">
        <f t="array" aca="1" ref="U773" ca="1">IF(ISNUMBER(INDEX('DataModel-NVDA'!$ET$4:$FT$109,MATCH(1,('DataModel-NVDA'!$EO$4:$EO$109=$A773)*('DataModel-NVDA'!$EP$4:$EP$109=$B773),0),MATCH(CONCATENATE("FY ",RIGHT(U$3,4)),'DataModel-NVDA'!$ET$2:$FT$2,0))*$C773),INDEX('DataModel-NVDA'!$ET$4:$FT$109,MATCH(1,('DataModel-NVDA'!$EO$4:$EO$109=$A773)*('DataModel-NVDA'!$EP$4:$EP$109=$B773),0),MATCH(CONCATENATE("FY ",RIGHT(U$3,4)),'DataModel-NVDA'!$ET$2:$FT$2,0))*$C773,0)</f>
        <v>0</v>
      </c>
      <c r="V773" s="117">
        <v>0</v>
      </c>
      <c r="W773" s="118">
        <v>0</v>
      </c>
      <c r="X773" s="118">
        <v>0</v>
      </c>
      <c r="Y773" s="119" cm="1">
        <f t="array" aca="1" ref="Y773" ca="1">IF(ISNUMBER(INDEX('DataModel-NVDA'!$ET$4:$FT$109,MATCH(1,('DataModel-NVDA'!$EO$4:$EO$109=$A773)*('DataModel-NVDA'!$EP$4:$EP$109=$B773),0),MATCH(CONCATENATE("FY ",RIGHT(Y$3,4)),'DataModel-NVDA'!$ET$2:$FT$2,0))*$C773),INDEX('DataModel-NVDA'!$ET$4:$FT$109,MATCH(1,('DataModel-NVDA'!$EO$4:$EO$109=$A773)*('DataModel-NVDA'!$EP$4:$EP$109=$B773),0),MATCH(CONCATENATE("FY ",RIGHT(Y$3,4)),'DataModel-NVDA'!$ET$2:$FT$2,0))*$C773,0)</f>
        <v>0</v>
      </c>
      <c r="Z773" s="117">
        <v>0</v>
      </c>
      <c r="AA773" s="118">
        <v>0</v>
      </c>
      <c r="AB773" s="118">
        <v>0</v>
      </c>
      <c r="AC773" s="119" cm="1">
        <f t="array" aca="1" ref="AC773" ca="1">IF(ISNUMBER(INDEX('DataModel-NVDA'!$ET$4:$FT$109,MATCH(1,('DataModel-NVDA'!$EO$4:$EO$109=$A773)*('DataModel-NVDA'!$EP$4:$EP$109=$B773),0),MATCH(CONCATENATE("FY ",RIGHT(AC$3,4)),'DataModel-NVDA'!$ET$2:$FT$2,0))*$C773),INDEX('DataModel-NVDA'!$ET$4:$FT$109,MATCH(1,('DataModel-NVDA'!$EO$4:$EO$109=$A773)*('DataModel-NVDA'!$EP$4:$EP$109=$B773),0),MATCH(CONCATENATE("FY ",RIGHT(AC$3,4)),'DataModel-NVDA'!$ET$2:$FT$2,0))*$C773,0)</f>
        <v>0</v>
      </c>
      <c r="AD773" s="117">
        <v>0</v>
      </c>
      <c r="AE773" s="118">
        <v>0</v>
      </c>
      <c r="AF773" s="118">
        <v>0</v>
      </c>
      <c r="AG773" s="119" cm="1">
        <f t="array" aca="1" ref="AG773" ca="1">IF(ISNUMBER(INDEX('DataModel-NVDA'!$ET$4:$FT$109,MATCH(1,('DataModel-NVDA'!$EO$4:$EO$109=$A773)*('DataModel-NVDA'!$EP$4:$EP$109=$B773),0),MATCH(CONCATENATE("FY ",RIGHT(AG$3,4)),'DataModel-NVDA'!$ET$2:$FT$2,0))*$C773),INDEX('DataModel-NVDA'!$ET$4:$FT$109,MATCH(1,('DataModel-NVDA'!$EO$4:$EO$109=$A773)*('DataModel-NVDA'!$EP$4:$EP$109=$B773),0),MATCH(CONCATENATE("FY ",RIGHT(AG$3,4)),'DataModel-NVDA'!$ET$2:$FT$2,0))*$C773,0)</f>
        <v>0</v>
      </c>
      <c r="AH773" s="117">
        <v>0</v>
      </c>
      <c r="AI773" s="118">
        <v>0</v>
      </c>
      <c r="AJ773" s="118">
        <v>0</v>
      </c>
      <c r="AK773" s="119" cm="1">
        <f t="array" aca="1" ref="AK773" ca="1">IF(ISNUMBER(INDEX('DataModel-NVDA'!$ET$4:$FT$109,MATCH(1,('DataModel-NVDA'!$EO$4:$EO$109=$A773)*('DataModel-NVDA'!$EP$4:$EP$109=$B773),0),MATCH(CONCATENATE("FY ",RIGHT(AK$3,4)),'DataModel-NVDA'!$ET$2:$FT$2,0))*$C773),INDEX('DataModel-NVDA'!$ET$4:$FT$109,MATCH(1,('DataModel-NVDA'!$EO$4:$EO$109=$A773)*('DataModel-NVDA'!$EP$4:$EP$109=$B773),0),MATCH(CONCATENATE("FY ",RIGHT(AK$3,4)),'DataModel-NVDA'!$ET$2:$FT$2,0))*$C773,0)</f>
        <v>0</v>
      </c>
      <c r="AL773" s="117">
        <v>0</v>
      </c>
      <c r="AM773" s="118">
        <v>0</v>
      </c>
      <c r="AN773" s="118">
        <v>0</v>
      </c>
      <c r="AO773" s="119" cm="1">
        <f t="array" aca="1" ref="AO773" ca="1">IF(ISNUMBER(INDEX('DataModel-NVDA'!$ET$4:$FT$109,MATCH(1,('DataModel-NVDA'!$EO$4:$EO$109=$A773)*('DataModel-NVDA'!$EP$4:$EP$109=$B773),0),MATCH(CONCATENATE("FY ",RIGHT(AO$3,4)),'DataModel-NVDA'!$ET$2:$FT$2,0))*$C773),INDEX('DataModel-NVDA'!$ET$4:$FT$109,MATCH(1,('DataModel-NVDA'!$EO$4:$EO$109=$A773)*('DataModel-NVDA'!$EP$4:$EP$109=$B773),0),MATCH(CONCATENATE("FY ",RIGHT(AO$3,4)),'DataModel-NVDA'!$ET$2:$FT$2,0))*$C773,0)</f>
        <v>0</v>
      </c>
      <c r="AP773" s="117">
        <v>0</v>
      </c>
      <c r="AQ773" s="118">
        <v>0</v>
      </c>
      <c r="AR773" s="118">
        <v>0</v>
      </c>
      <c r="AS773" s="119" cm="1">
        <f t="array" aca="1" ref="AS773" ca="1">IF(ISNUMBER(INDEX('DataModel-NVDA'!$ET$4:$FT$109,MATCH(1,('DataModel-NVDA'!$EO$4:$EO$109=$A773)*('DataModel-NVDA'!$EP$4:$EP$109=$B773),0),MATCH(CONCATENATE("FY ",RIGHT(AS$3,4)),'DataModel-NVDA'!$ET$2:$FT$2,0))*$C773),INDEX('DataModel-NVDA'!$ET$4:$FT$109,MATCH(1,('DataModel-NVDA'!$EO$4:$EO$109=$A773)*('DataModel-NVDA'!$EP$4:$EP$109=$B773),0),MATCH(CONCATENATE("FY ",RIGHT(AS$3,4)),'DataModel-NVDA'!$ET$2:$FT$2,0))*$C773,0)</f>
        <v>0</v>
      </c>
      <c r="AT773" s="117">
        <v>0</v>
      </c>
      <c r="AU773" s="118">
        <v>0</v>
      </c>
      <c r="AV773" s="118">
        <v>0</v>
      </c>
      <c r="AW773" s="119" cm="1">
        <f t="array" aca="1" ref="AW773" ca="1">IF(ISNUMBER(INDEX('DataModel-NVDA'!$ET$4:$FT$109,MATCH(1,('DataModel-NVDA'!$EO$4:$EO$109=$A773)*('DataModel-NVDA'!$EP$4:$EP$109=$B773),0),MATCH(CONCATENATE("FY ",RIGHT(AW$3,4)),'DataModel-NVDA'!$ET$2:$FT$2,0))*$C773),INDEX('DataModel-NVDA'!$ET$4:$FT$109,MATCH(1,('DataModel-NVDA'!$EO$4:$EO$109=$A773)*('DataModel-NVDA'!$EP$4:$EP$109=$B773),0),MATCH(CONCATENATE("FY ",RIGHT(AW$3,4)),'DataModel-NVDA'!$ET$2:$FT$2,0))*$C773,0)</f>
        <v>0</v>
      </c>
      <c r="AX773" s="117">
        <v>0</v>
      </c>
      <c r="AY773" s="118">
        <v>0</v>
      </c>
      <c r="AZ773" s="118">
        <v>0</v>
      </c>
      <c r="BA773" s="119" cm="1">
        <f t="array" aca="1" ref="BA773" ca="1">IF(ISNUMBER(INDEX('DataModel-NVDA'!$ET$4:$FT$109,MATCH(1,('DataModel-NVDA'!$EO$4:$EO$109=$A773)*('DataModel-NVDA'!$EP$4:$EP$109=$B773),0),MATCH(CONCATENATE("FY ",RIGHT(BA$3,4)),'DataModel-NVDA'!$ET$2:$FT$2,0))*$C773),INDEX('DataModel-NVDA'!$ET$4:$FT$109,MATCH(1,('DataModel-NVDA'!$EO$4:$EO$109=$A773)*('DataModel-NVDA'!$EP$4:$EP$109=$B773),0),MATCH(CONCATENATE("FY ",RIGHT(BA$3,4)),'DataModel-NVDA'!$ET$2:$FT$2,0))*$C773,0)</f>
        <v>0</v>
      </c>
      <c r="BB773" s="117">
        <v>0</v>
      </c>
      <c r="BC773" s="118">
        <v>0</v>
      </c>
      <c r="BD773" s="118">
        <v>0</v>
      </c>
      <c r="BE773" s="119" cm="1">
        <f t="array" aca="1" ref="BE773" ca="1">IF(ISNUMBER(INDEX('DataModel-NVDA'!$ET$4:$FT$109,MATCH(1,('DataModel-NVDA'!$EO$4:$EO$109=$A773)*('DataModel-NVDA'!$EP$4:$EP$109=$B773),0),MATCH(CONCATENATE("FY ",RIGHT(BE$3,4)),'DataModel-NVDA'!$ET$2:$FT$2,0))*$C773),INDEX('DataModel-NVDA'!$ET$4:$FT$109,MATCH(1,('DataModel-NVDA'!$EO$4:$EO$109=$A773)*('DataModel-NVDA'!$EP$4:$EP$109=$B773),0),MATCH(CONCATENATE("FY ",RIGHT(BE$3,4)),'DataModel-NVDA'!$ET$2:$FT$2,0))*$C773,0)</f>
        <v>0</v>
      </c>
      <c r="BF773" s="117">
        <v>0</v>
      </c>
      <c r="BG773" s="118">
        <v>0</v>
      </c>
      <c r="BH773" s="118">
        <v>0</v>
      </c>
      <c r="BI773" s="119" cm="1">
        <f t="array" aca="1" ref="BI773" ca="1">IF(ISNUMBER(INDEX('DataModel-NVDA'!$ET$4:$FT$109,MATCH(1,('DataModel-NVDA'!$EO$4:$EO$109=$A773)*('DataModel-NVDA'!$EP$4:$EP$109=$B773),0),MATCH(CONCATENATE("FY ",RIGHT(BI$3,4)),'DataModel-NVDA'!$ET$2:$FT$2,0))*$C773),INDEX('DataModel-NVDA'!$ET$4:$FT$109,MATCH(1,('DataModel-NVDA'!$EO$4:$EO$109=$A773)*('DataModel-NVDA'!$EP$4:$EP$109=$B773),0),MATCH(CONCATENATE("FY ",RIGHT(BI$3,4)),'DataModel-NVDA'!$ET$2:$FT$2,0))*$C773,0)</f>
        <v>0</v>
      </c>
      <c r="BJ773" s="117">
        <v>0</v>
      </c>
      <c r="BK773" s="118">
        <v>0</v>
      </c>
      <c r="BL773" s="118">
        <v>0</v>
      </c>
      <c r="BM773" s="119" cm="1">
        <f t="array" aca="1" ref="BM773" ca="1">IF(ISNUMBER(INDEX('DataModel-NVDA'!$ET$4:$FT$109,MATCH(1,('DataModel-NVDA'!$EO$4:$EO$109=$A773)*('DataModel-NVDA'!$EP$4:$EP$109=$B773),0),MATCH(CONCATENATE("FY ",RIGHT(BM$3,4)),'DataModel-NVDA'!$ET$2:$FT$2,0))*$C773),INDEX('DataModel-NVDA'!$ET$4:$FT$109,MATCH(1,('DataModel-NVDA'!$EO$4:$EO$109=$A773)*('DataModel-NVDA'!$EP$4:$EP$109=$B773),0),MATCH(CONCATENATE("FY ",RIGHT(BM$3,4)),'DataModel-NVDA'!$ET$2:$FT$2,0))*$C773,0)</f>
        <v>0</v>
      </c>
      <c r="BN773" s="117">
        <v>0</v>
      </c>
      <c r="BO773" s="118">
        <v>0</v>
      </c>
      <c r="BP773" s="118">
        <v>0</v>
      </c>
      <c r="BQ773" s="119" cm="1">
        <f t="array" aca="1" ref="BQ773" ca="1">IF(ISNUMBER(INDEX('DataModel-NVDA'!$ET$4:$FT$109,MATCH(1,('DataModel-NVDA'!$EO$4:$EO$109=$A773)*('DataModel-NVDA'!$EP$4:$EP$109=$B773),0),MATCH(CONCATENATE("FY ",RIGHT(BQ$3,4)),'DataModel-NVDA'!$ET$2:$FT$2,0))*$C773),INDEX('DataModel-NVDA'!$ET$4:$FT$109,MATCH(1,('DataModel-NVDA'!$EO$4:$EO$109=$A773)*('DataModel-NVDA'!$EP$4:$EP$109=$B773),0),MATCH(CONCATENATE("FY ",RIGHT(BQ$3,4)),'DataModel-NVDA'!$ET$2:$FT$2,0))*$C773,0)</f>
        <v>0</v>
      </c>
      <c r="BR773" s="117">
        <v>0</v>
      </c>
      <c r="BS773" s="118">
        <v>0</v>
      </c>
      <c r="BT773" s="118">
        <v>0</v>
      </c>
      <c r="BU773" s="119" cm="1">
        <f t="array" aca="1" ref="BU773" ca="1">IF(ISNUMBER(INDEX('DataModel-NVDA'!$ET$4:$FT$109,MATCH(1,('DataModel-NVDA'!$EO$4:$EO$109=$A773)*('DataModel-NVDA'!$EP$4:$EP$109=$B773),0),MATCH(CONCATENATE("FY ",RIGHT(BU$3,4)),'DataModel-NVDA'!$ET$2:$FT$2,0))*$C773),INDEX('DataModel-NVDA'!$ET$4:$FT$109,MATCH(1,('DataModel-NVDA'!$EO$4:$EO$109=$A773)*('DataModel-NVDA'!$EP$4:$EP$109=$B773),0),MATCH(CONCATENATE("FY ",RIGHT(BU$3,4)),'DataModel-NVDA'!$ET$2:$FT$2,0))*$C773,0)</f>
        <v>0</v>
      </c>
      <c r="BV773" s="117">
        <v>0</v>
      </c>
      <c r="BW773" s="118">
        <v>0</v>
      </c>
      <c r="BX773" s="118">
        <v>0</v>
      </c>
      <c r="BY773" s="119" cm="1">
        <f t="array" aca="1" ref="BY773" ca="1">IF(ISNUMBER(INDEX('DataModel-NVDA'!$ET$4:$FT$109,MATCH(1,('DataModel-NVDA'!$EO$4:$EO$109=$A773)*('DataModel-NVDA'!$EP$4:$EP$109=$B773),0),MATCH(CONCATENATE("FY ",RIGHT(BY$3,4)),'DataModel-NVDA'!$ET$2:$FT$2,0))*$C773),INDEX('DataModel-NVDA'!$ET$4:$FT$109,MATCH(1,('DataModel-NVDA'!$EO$4:$EO$109=$A773)*('DataModel-NVDA'!$EP$4:$EP$109=$B773),0),MATCH(CONCATENATE("FY ",RIGHT(BY$3,4)),'DataModel-NVDA'!$ET$2:$FT$2,0))*$C773,0)</f>
        <v>0</v>
      </c>
      <c r="BZ773" s="117">
        <v>0</v>
      </c>
      <c r="CA773" s="118">
        <v>0</v>
      </c>
      <c r="CB773" s="118">
        <v>0</v>
      </c>
      <c r="CC773" s="119" cm="1">
        <f t="array" aca="1" ref="CC773" ca="1">IF(ISNUMBER(INDEX('DataModel-NVDA'!$ET$4:$FT$109,MATCH(1,('DataModel-NVDA'!$EO$4:$EO$109=$A773)*('DataModel-NVDA'!$EP$4:$EP$109=$B773),0),MATCH(CONCATENATE("FY ",RIGHT(CC$3,4)),'DataModel-NVDA'!$ET$2:$FT$2,0))*$C773),INDEX('DataModel-NVDA'!$ET$4:$FT$109,MATCH(1,('DataModel-NVDA'!$EO$4:$EO$109=$A773)*('DataModel-NVDA'!$EP$4:$EP$109=$B773),0),MATCH(CONCATENATE("FY ",RIGHT(CC$3,4)),'DataModel-NVDA'!$ET$2:$FT$2,0))*$C773,0)</f>
        <v>0</v>
      </c>
      <c r="CD773" s="117">
        <v>0</v>
      </c>
      <c r="CE773" s="118">
        <v>0</v>
      </c>
      <c r="CF773" s="118">
        <v>0</v>
      </c>
      <c r="CG773" s="119" cm="1">
        <f t="array" aca="1" ref="CG773" ca="1">IF(ISNUMBER(INDEX('DataModel-NVDA'!$ET$4:$FT$109,MATCH(1,('DataModel-NVDA'!$EO$4:$EO$109=$A773)*('DataModel-NVDA'!$EP$4:$EP$109=$B773),0),MATCH(CONCATENATE("FY ",RIGHT(CG$3,4)),'DataModel-NVDA'!$ET$2:$FT$2,0))*$C773),INDEX('DataModel-NVDA'!$ET$4:$FT$109,MATCH(1,('DataModel-NVDA'!$EO$4:$EO$109=$A773)*('DataModel-NVDA'!$EP$4:$EP$109=$B773),0),MATCH(CONCATENATE("FY ",RIGHT(CG$3,4)),'DataModel-NVDA'!$ET$2:$FT$2,0))*$C773,0)</f>
        <v>0</v>
      </c>
      <c r="CH773" s="117">
        <v>0</v>
      </c>
      <c r="CI773" s="118">
        <v>0</v>
      </c>
      <c r="CJ773" s="118">
        <v>0</v>
      </c>
      <c r="CK773" s="119" cm="1">
        <f t="array" aca="1" ref="CK773" ca="1">IF(ISNUMBER(INDEX('DataModel-NVDA'!$ET$4:$FT$109,MATCH(1,('DataModel-NVDA'!$EO$4:$EO$109=$A773)*('DataModel-NVDA'!$EP$4:$EP$109=$B773),0),MATCH(CONCATENATE("FY ",RIGHT(CK$3,4)),'DataModel-NVDA'!$ET$2:$FT$2,0))*$C773),INDEX('DataModel-NVDA'!$ET$4:$FT$109,MATCH(1,('DataModel-NVDA'!$EO$4:$EO$109=$A773)*('DataModel-NVDA'!$EP$4:$EP$109=$B773),0),MATCH(CONCATENATE("FY ",RIGHT(CK$3,4)),'DataModel-NVDA'!$ET$2:$FT$2,0))*$C773,0)</f>
        <v>0</v>
      </c>
      <c r="CL773" s="117">
        <v>0</v>
      </c>
      <c r="CM773" s="118">
        <v>0</v>
      </c>
      <c r="CN773" s="118">
        <v>0</v>
      </c>
      <c r="CO773" s="119" cm="1">
        <f t="array" aca="1" ref="CO773" ca="1">IF(ISNUMBER(INDEX('DataModel-NVDA'!$ET$4:$FT$109,MATCH(1,('DataModel-NVDA'!$EO$4:$EO$109=$A773)*('DataModel-NVDA'!$EP$4:$EP$109=$B773),0),MATCH(CONCATENATE("FY ",RIGHT(CO$3,4)),'DataModel-NVDA'!$ET$2:$FT$2,0))*$C773),INDEX('DataModel-NVDA'!$ET$4:$FT$109,MATCH(1,('DataModel-NVDA'!$EO$4:$EO$109=$A773)*('DataModel-NVDA'!$EP$4:$EP$109=$B773),0),MATCH(CONCATENATE("FY ",RIGHT(CO$3,4)),'DataModel-NVDA'!$ET$2:$FT$2,0))*$C773,0)</f>
        <v>0</v>
      </c>
      <c r="CP773" s="117">
        <v>0</v>
      </c>
      <c r="CQ773" s="118">
        <v>0</v>
      </c>
      <c r="CR773" s="118">
        <v>0</v>
      </c>
      <c r="CS773" s="119" cm="1">
        <f t="array" aca="1" ref="CS773" ca="1">IF(ISNUMBER(INDEX('DataModel-NVDA'!$ET$4:$FT$109,MATCH(1,('DataModel-NVDA'!$EO$4:$EO$109=$A773)*('DataModel-NVDA'!$EP$4:$EP$109=$B773),0),MATCH(CONCATENATE("FY ",RIGHT(CS$3,4)),'DataModel-NVDA'!$ET$2:$FT$2,0))*$C773),INDEX('DataModel-NVDA'!$ET$4:$FT$109,MATCH(1,('DataModel-NVDA'!$EO$4:$EO$109=$A773)*('DataModel-NVDA'!$EP$4:$EP$109=$B773),0),MATCH(CONCATENATE("FY ",RIGHT(CS$3,4)),'DataModel-NVDA'!$ET$2:$FT$2,0))*$C773,0)</f>
        <v>0</v>
      </c>
      <c r="CT773" s="117">
        <v>0</v>
      </c>
      <c r="CU773" s="118">
        <v>0</v>
      </c>
      <c r="CV773" s="118">
        <v>0</v>
      </c>
      <c r="CW773" s="119" cm="1">
        <f t="array" aca="1" ref="CW773" ca="1">IF(ISNUMBER(INDEX('DataModel-NVDA'!$ET$4:$FT$109,MATCH(1,('DataModel-NVDA'!$EO$4:$EO$109=$A773)*('DataModel-NVDA'!$EP$4:$EP$109=$B773),0),MATCH(CONCATENATE("FY ",RIGHT(CW$3,4)),'DataModel-NVDA'!$ET$2:$FT$2,0))*$C773),INDEX('DataModel-NVDA'!$ET$4:$FT$109,MATCH(1,('DataModel-NVDA'!$EO$4:$EO$109=$A773)*('DataModel-NVDA'!$EP$4:$EP$109=$B773),0),MATCH(CONCATENATE("FY ",RIGHT(CW$3,4)),'DataModel-NVDA'!$ET$2:$FT$2,0))*$C773,0)</f>
        <v>0</v>
      </c>
      <c r="CX773" s="117">
        <v>0</v>
      </c>
      <c r="CY773" s="118">
        <v>0</v>
      </c>
      <c r="CZ773" s="118">
        <v>0</v>
      </c>
      <c r="DA773" s="119" cm="1">
        <f t="array" aca="1" ref="DA773" ca="1">IF(ISNUMBER(INDEX('DataModel-NVDA'!$ET$4:$FT$109,MATCH(1,('DataModel-NVDA'!$EO$4:$EO$109=$A773)*('DataModel-NVDA'!$EP$4:$EP$109=$B773),0),MATCH(CONCATENATE("FY ",RIGHT(DA$3,4)),'DataModel-NVDA'!$ET$2:$FT$2,0))*$C773),INDEX('DataModel-NVDA'!$ET$4:$FT$109,MATCH(1,('DataModel-NVDA'!$EO$4:$EO$109=$A773)*('DataModel-NVDA'!$EP$4:$EP$109=$B773),0),MATCH(CONCATENATE("FY ",RIGHT(DA$3,4)),'DataModel-NVDA'!$ET$2:$FT$2,0))*$C773,0)</f>
        <v>0</v>
      </c>
      <c r="DB773" s="117">
        <v>0</v>
      </c>
      <c r="DC773" s="118">
        <v>0</v>
      </c>
      <c r="DD773" s="118">
        <v>0</v>
      </c>
      <c r="DE773" s="119" cm="1">
        <f t="array" aca="1" ref="DE773" ca="1">IF(ISNUMBER(INDEX('DataModel-NVDA'!$ET$4:$FT$109,MATCH(1,('DataModel-NVDA'!$EO$4:$EO$109=$A773)*('DataModel-NVDA'!$EP$4:$EP$109=$B773),0),MATCH(CONCATENATE("FY ",RIGHT(DE$3,4)),'DataModel-NVDA'!$ET$2:$FT$2,0))*$C773),INDEX('DataModel-NVDA'!$ET$4:$FT$109,MATCH(1,('DataModel-NVDA'!$EO$4:$EO$109=$A773)*('DataModel-NVDA'!$EP$4:$EP$109=$B773),0),MATCH(CONCATENATE("FY ",RIGHT(DE$3,4)),'DataModel-NVDA'!$ET$2:$FT$2,0))*$C773,0)</f>
        <v>0</v>
      </c>
      <c r="DF773" s="117">
        <v>0</v>
      </c>
      <c r="DG773" s="118">
        <v>0</v>
      </c>
      <c r="DH773" s="118">
        <v>0</v>
      </c>
      <c r="DI773" s="119" cm="1">
        <f t="array" aca="1" ref="DI773" ca="1">IF(ISNUMBER(INDEX('DataModel-NVDA'!$ET$4:$FT$109,MATCH(1,('DataModel-NVDA'!$EO$4:$EO$109=$A773)*('DataModel-NVDA'!$EP$4:$EP$109=$B773),0),MATCH(CONCATENATE("FY ",RIGHT(DI$3,4)),'DataModel-NVDA'!$ET$2:$FT$2,0))*$C773),INDEX('DataModel-NVDA'!$ET$4:$FT$109,MATCH(1,('DataModel-NVDA'!$EO$4:$EO$109=$A773)*('DataModel-NVDA'!$EP$4:$EP$109=$B773),0),MATCH(CONCATENATE("FY ",RIGHT(DI$3,4)),'DataModel-NVDA'!$ET$2:$FT$2,0))*$C773,0)</f>
        <v>0</v>
      </c>
      <c r="DK773" s="69">
        <f t="shared" ref="DK773:EK773" ca="1" si="1060">SUM(OFFSET($E773,,MATCH(DK$3,$F$5:$DI$5,0)+3,,1))</f>
        <v>0</v>
      </c>
      <c r="DL773" s="69">
        <f t="shared" ca="1" si="1060"/>
        <v>0</v>
      </c>
      <c r="DM773" s="69">
        <f t="shared" ca="1" si="1060"/>
        <v>0</v>
      </c>
      <c r="DN773" s="69">
        <f t="shared" ca="1" si="1060"/>
        <v>0</v>
      </c>
      <c r="DO773" s="69">
        <f t="shared" ca="1" si="1060"/>
        <v>0</v>
      </c>
      <c r="DP773" s="69">
        <f t="shared" ca="1" si="1060"/>
        <v>0</v>
      </c>
      <c r="DQ773" s="69">
        <f t="shared" ca="1" si="1060"/>
        <v>0</v>
      </c>
      <c r="DR773" s="69">
        <f t="shared" ca="1" si="1060"/>
        <v>0</v>
      </c>
      <c r="DS773" s="69">
        <f t="shared" ca="1" si="1060"/>
        <v>0</v>
      </c>
      <c r="DT773" s="69">
        <f t="shared" ca="1" si="1060"/>
        <v>0</v>
      </c>
      <c r="DU773" s="69">
        <f t="shared" ca="1" si="1060"/>
        <v>0</v>
      </c>
      <c r="DV773" s="69">
        <f t="shared" ca="1" si="1060"/>
        <v>0</v>
      </c>
      <c r="DW773" s="69">
        <f t="shared" ca="1" si="1060"/>
        <v>0</v>
      </c>
      <c r="DX773" s="69">
        <f t="shared" ca="1" si="1060"/>
        <v>0</v>
      </c>
      <c r="DY773" s="69">
        <f t="shared" ca="1" si="1060"/>
        <v>0</v>
      </c>
      <c r="DZ773" s="69">
        <f t="shared" ca="1" si="1060"/>
        <v>0</v>
      </c>
      <c r="EA773" s="69">
        <f t="shared" ca="1" si="1060"/>
        <v>0</v>
      </c>
      <c r="EB773" s="69">
        <f t="shared" ca="1" si="1060"/>
        <v>0</v>
      </c>
      <c r="EC773" s="69">
        <f t="shared" ca="1" si="1060"/>
        <v>0</v>
      </c>
      <c r="ED773" s="69">
        <f t="shared" ca="1" si="1060"/>
        <v>0</v>
      </c>
      <c r="EE773" s="69">
        <f t="shared" ca="1" si="1060"/>
        <v>0</v>
      </c>
      <c r="EF773" s="69">
        <f t="shared" ca="1" si="1060"/>
        <v>0</v>
      </c>
      <c r="EG773" s="69">
        <f t="shared" ca="1" si="1060"/>
        <v>0</v>
      </c>
      <c r="EH773" s="69">
        <f t="shared" ca="1" si="1060"/>
        <v>0</v>
      </c>
      <c r="EI773" s="69">
        <f t="shared" ca="1" si="1060"/>
        <v>0</v>
      </c>
      <c r="EJ773" s="69">
        <f t="shared" ca="1" si="1060"/>
        <v>0</v>
      </c>
      <c r="EK773" s="69">
        <f t="shared" ca="1" si="1060"/>
        <v>0</v>
      </c>
    </row>
    <row r="774" spans="1:141" outlineLevel="2" x14ac:dyDescent="0.25">
      <c r="A774" s="90"/>
      <c r="B774" s="90"/>
      <c r="C774" s="90"/>
      <c r="D774" s="90"/>
      <c r="F774" s="100"/>
      <c r="I774" s="101"/>
      <c r="J774" s="100"/>
      <c r="M774" s="101"/>
      <c r="N774" s="100"/>
      <c r="Q774" s="101"/>
      <c r="R774" s="100"/>
      <c r="U774" s="101"/>
      <c r="V774" s="100"/>
      <c r="Y774" s="101"/>
      <c r="Z774" s="100"/>
      <c r="AC774" s="101"/>
      <c r="AD774" s="100"/>
      <c r="AG774" s="101"/>
      <c r="AH774" s="100"/>
      <c r="AK774" s="101"/>
      <c r="AL774" s="100"/>
      <c r="AO774" s="101"/>
      <c r="AP774" s="100"/>
      <c r="AS774" s="101"/>
      <c r="AT774" s="100"/>
      <c r="AW774" s="101"/>
      <c r="AX774" s="100"/>
      <c r="BA774" s="101"/>
      <c r="BB774" s="100"/>
      <c r="BE774" s="101"/>
      <c r="BF774" s="100"/>
      <c r="BI774" s="101"/>
      <c r="BJ774" s="100"/>
      <c r="BM774" s="101"/>
      <c r="BN774" s="100"/>
      <c r="BQ774" s="101"/>
      <c r="BR774" s="100"/>
      <c r="BU774" s="101"/>
      <c r="BV774" s="100"/>
      <c r="BY774" s="101"/>
      <c r="BZ774" s="100"/>
      <c r="CC774" s="101"/>
      <c r="CD774" s="100"/>
      <c r="CG774" s="101"/>
      <c r="CH774" s="100"/>
      <c r="CK774" s="101"/>
      <c r="CL774" s="100"/>
      <c r="CO774" s="101"/>
      <c r="CP774" s="100"/>
      <c r="CS774" s="101"/>
      <c r="CT774" s="100"/>
      <c r="CW774" s="101"/>
      <c r="CX774" s="100"/>
      <c r="DA774" s="101"/>
      <c r="DB774" s="100"/>
      <c r="DE774" s="101"/>
      <c r="DF774" s="100"/>
      <c r="DI774" s="101"/>
    </row>
    <row r="775" spans="1:141" outlineLevel="2" x14ac:dyDescent="0.25">
      <c r="A775" s="90" t="s">
        <v>157</v>
      </c>
      <c r="B775" s="90" t="s">
        <v>189</v>
      </c>
      <c r="C775" s="111">
        <f>$C$6</f>
        <v>9.9999999999999995E-7</v>
      </c>
      <c r="D775" s="90"/>
      <c r="E775" t="str">
        <f>CONCATENATE(E771," - history")</f>
        <v>Common equity - history</v>
      </c>
      <c r="F775" s="113" cm="1">
        <f t="array" aca="1" ref="F775" ca="1">IF(AND(F$4="A",ISNUMBER('DataModel-NVDA'!F$4)),INDEX('DataModel-NVDA'!$F$4:$BA$109,MATCH(1,('DataModel-NVDA'!$A$4:$A$109=$A775)*('DataModel-NVDA'!$B$4:$B$109=$B775),0),MATCH(F$3,'DataModel-NVDA'!$F$2:$BA$2,0))*$C775,"")</f>
        <v>0.74299999999999999</v>
      </c>
      <c r="G775" s="69" cm="1">
        <f t="array" aca="1" ref="G775" ca="1">IF(AND(G$4="A",ISNUMBER('DataModel-NVDA'!G$4)),INDEX('DataModel-NVDA'!$F$4:$BA$109,MATCH(1,('DataModel-NVDA'!$A$4:$A$109=$A775)*('DataModel-NVDA'!$B$4:$B$109=$B775),0),MATCH(G$3,'DataModel-NVDA'!$F$2:$BA$2,0))*$C775,"")</f>
        <v>0.74399999999999999</v>
      </c>
      <c r="H775" s="69" cm="1">
        <f t="array" aca="1" ref="H775" ca="1">IF(AND(H$4="A",ISNUMBER('DataModel-NVDA'!H$4)),INDEX('DataModel-NVDA'!$F$4:$BA$109,MATCH(1,('DataModel-NVDA'!$A$4:$A$109=$A775)*('DataModel-NVDA'!$B$4:$B$109=$B775),0),MATCH(H$3,'DataModel-NVDA'!$F$2:$BA$2,0))*$C775,"")</f>
        <v>0.752</v>
      </c>
      <c r="I775" s="114" cm="1">
        <f t="array" aca="1" ref="I775" ca="1">IF(AND(I$4="A",ISNUMBER('DataModel-NVDA'!I$4)),INDEX('DataModel-NVDA'!$F$4:$BA$109,MATCH(1,('DataModel-NVDA'!$A$4:$A$109=$A775)*('DataModel-NVDA'!$B$4:$B$109=$B775),0),MATCH(I$3,'DataModel-NVDA'!$F$2:$BA$2,0))*$C775,"")</f>
        <v>0.754</v>
      </c>
      <c r="J775" s="113" cm="1">
        <f t="array" aca="1" ref="J775" ca="1">IF(AND(J$4="A",ISNUMBER('DataModel-NVDA'!J$4)),INDEX('DataModel-NVDA'!$F$4:$BA$109,MATCH(1,('DataModel-NVDA'!$A$4:$A$109=$A775)*('DataModel-NVDA'!$B$4:$B$109=$B775),0),MATCH(J$3,'DataModel-NVDA'!$F$2:$BA$2,0))*$C775,"")</f>
        <v>1</v>
      </c>
      <c r="K775" s="69" cm="1">
        <f t="array" aca="1" ref="K775" ca="1">IF(AND(K$4="A",ISNUMBER('DataModel-NVDA'!K$4)),INDEX('DataModel-NVDA'!$F$4:$BA$109,MATCH(1,('DataModel-NVDA'!$A$4:$A$109=$A775)*('DataModel-NVDA'!$B$4:$B$109=$B775),0),MATCH(K$3,'DataModel-NVDA'!$F$2:$BA$2,0))*$C775,"")</f>
        <v>1</v>
      </c>
      <c r="L775" s="69" cm="1">
        <f t="array" aca="1" ref="L775" ca="1">IF(AND(L$4="A",ISNUMBER('DataModel-NVDA'!L$4)),INDEX('DataModel-NVDA'!$F$4:$BA$109,MATCH(1,('DataModel-NVDA'!$A$4:$A$109=$A775)*('DataModel-NVDA'!$B$4:$B$109=$B775),0),MATCH(L$3,'DataModel-NVDA'!$F$2:$BA$2,0))*$C775,"")</f>
        <v>1</v>
      </c>
      <c r="M775" s="114" cm="1">
        <f t="array" aca="1" ref="M775" ca="1">IF(AND(M$4="A",ISNUMBER('DataModel-NVDA'!M$4)),INDEX('DataModel-NVDA'!$F$4:$BA$109,MATCH(1,('DataModel-NVDA'!$A$4:$A$109=$A775)*('DataModel-NVDA'!$B$4:$B$109=$B775),0),MATCH(M$3,'DataModel-NVDA'!$F$2:$BA$2,0))*$C775,"")</f>
        <v>1</v>
      </c>
      <c r="N775" s="113" cm="1">
        <f t="array" aca="1" ref="N775" ca="1">IF(AND(N$4="A",ISNUMBER('DataModel-NVDA'!N$4)),INDEX('DataModel-NVDA'!$F$4:$BA$109,MATCH(1,('DataModel-NVDA'!$A$4:$A$109=$A775)*('DataModel-NVDA'!$B$4:$B$109=$B775),0),MATCH(N$3,'DataModel-NVDA'!$F$2:$BA$2,0))*$C775,"")</f>
        <v>1</v>
      </c>
      <c r="O775" s="69" cm="1">
        <f t="array" aca="1" ref="O775" ca="1">IF(AND(O$4="A",ISNUMBER('DataModel-NVDA'!O$4)),INDEX('DataModel-NVDA'!$F$4:$BA$109,MATCH(1,('DataModel-NVDA'!$A$4:$A$109=$A775)*('DataModel-NVDA'!$B$4:$B$109=$B775),0),MATCH(O$3,'DataModel-NVDA'!$F$2:$BA$2,0))*$C775,"")</f>
        <v>1</v>
      </c>
      <c r="P775" s="69" cm="1">
        <f t="array" aca="1" ref="P775" ca="1">IF(AND(P$4="A",ISNUMBER('DataModel-NVDA'!P$4)),INDEX('DataModel-NVDA'!$F$4:$BA$109,MATCH(1,('DataModel-NVDA'!$A$4:$A$109=$A775)*('DataModel-NVDA'!$B$4:$B$109=$B775),0),MATCH(P$3,'DataModel-NVDA'!$F$2:$BA$2,0))*$C775,"")</f>
        <v>1</v>
      </c>
      <c r="Q775" s="114" cm="1">
        <f t="array" aca="1" ref="Q775" ca="1">IF(AND(Q$4="A",ISNUMBER('DataModel-NVDA'!Q$4)),INDEX('DataModel-NVDA'!$F$4:$BA$109,MATCH(1,('DataModel-NVDA'!$A$4:$A$109=$A775)*('DataModel-NVDA'!$B$4:$B$109=$B775),0),MATCH(Q$3,'DataModel-NVDA'!$F$2:$BA$2,0))*$C775,"")</f>
        <v>1</v>
      </c>
      <c r="R775" s="113" cm="1">
        <f t="array" aca="1" ref="R775" ca="1">IF(AND(R$4="A",ISNUMBER('DataModel-NVDA'!R$4)),INDEX('DataModel-NVDA'!$F$4:$BA$109,MATCH(1,('DataModel-NVDA'!$A$4:$A$109=$A775)*('DataModel-NVDA'!$B$4:$B$109=$B775),0),MATCH(R$3,'DataModel-NVDA'!$F$2:$BA$2,0))*$C775,"")</f>
        <v>1</v>
      </c>
      <c r="S775" s="69" cm="1">
        <f t="array" aca="1" ref="S775" ca="1">IF(AND(S$4="A",ISNUMBER('DataModel-NVDA'!S$4)),INDEX('DataModel-NVDA'!$F$4:$BA$109,MATCH(1,('DataModel-NVDA'!$A$4:$A$109=$A775)*('DataModel-NVDA'!$B$4:$B$109=$B775),0),MATCH(S$3,'DataModel-NVDA'!$F$2:$BA$2,0))*$C775,"")</f>
        <v>1</v>
      </c>
      <c r="T775" s="69" cm="1">
        <f t="array" aca="1" ref="T775" ca="1">IF(AND(T$4="A",ISNUMBER('DataModel-NVDA'!T$4)),INDEX('DataModel-NVDA'!$F$4:$BA$109,MATCH(1,('DataModel-NVDA'!$A$4:$A$109=$A775)*('DataModel-NVDA'!$B$4:$B$109=$B775),0),MATCH(T$3,'DataModel-NVDA'!$F$2:$BA$2,0))*$C775,"")</f>
        <v>1</v>
      </c>
      <c r="U775" s="114" cm="1">
        <f t="array" aca="1" ref="U775" ca="1">IF(AND(U$4="A",ISNUMBER('DataModel-NVDA'!U$4)),INDEX('DataModel-NVDA'!$F$4:$BA$109,MATCH(1,('DataModel-NVDA'!$A$4:$A$109=$A775)*('DataModel-NVDA'!$B$4:$B$109=$B775),0),MATCH(U$3,'DataModel-NVDA'!$F$2:$BA$2,0))*$C775,"")</f>
        <v>1</v>
      </c>
      <c r="V775" s="113" cm="1">
        <f t="array" aca="1" ref="V775" ca="1">IF(AND(V$4="A",ISNUMBER('DataModel-NVDA'!V$4)),INDEX('DataModel-NVDA'!$F$4:$BA$109,MATCH(1,('DataModel-NVDA'!$A$4:$A$109=$A775)*('DataModel-NVDA'!$B$4:$B$109=$B775),0),MATCH(V$3,'DataModel-NVDA'!$F$2:$BA$2,0))*$C775,"")</f>
        <v>1</v>
      </c>
      <c r="W775" s="69" cm="1">
        <f t="array" aca="1" ref="W775" ca="1">IF(AND(W$4="A",ISNUMBER('DataModel-NVDA'!W$4)),INDEX('DataModel-NVDA'!$F$4:$BA$109,MATCH(1,('DataModel-NVDA'!$A$4:$A$109=$A775)*('DataModel-NVDA'!$B$4:$B$109=$B775),0),MATCH(W$3,'DataModel-NVDA'!$F$2:$BA$2,0))*$C775,"")</f>
        <v>1</v>
      </c>
      <c r="X775" s="69" cm="1">
        <f t="array" aca="1" ref="X775" ca="1">IF(AND(X$4="A",ISNUMBER('DataModel-NVDA'!X$4)),INDEX('DataModel-NVDA'!$F$4:$BA$109,MATCH(1,('DataModel-NVDA'!$A$4:$A$109=$A775)*('DataModel-NVDA'!$B$4:$B$109=$B775),0),MATCH(X$3,'DataModel-NVDA'!$F$2:$BA$2,0))*$C775,"")</f>
        <v>1</v>
      </c>
      <c r="Y775" s="114" cm="1">
        <f t="array" aca="1" ref="Y775" ca="1">IF(AND(Y$4="A",ISNUMBER('DataModel-NVDA'!Y$4)),INDEX('DataModel-NVDA'!$F$4:$BA$109,MATCH(1,('DataModel-NVDA'!$A$4:$A$109=$A775)*('DataModel-NVDA'!$B$4:$B$109=$B775),0),MATCH(Y$3,'DataModel-NVDA'!$F$2:$BA$2,0))*$C775,"")</f>
        <v>1</v>
      </c>
      <c r="Z775" s="113" cm="1">
        <f t="array" aca="1" ref="Z775" ca="1">IF(AND(Z$4="A",ISNUMBER('DataModel-NVDA'!Z$4)),INDEX('DataModel-NVDA'!$F$4:$BA$109,MATCH(1,('DataModel-NVDA'!$A$4:$A$109=$A775)*('DataModel-NVDA'!$B$4:$B$109=$B775),0),MATCH(Z$3,'DataModel-NVDA'!$F$2:$BA$2,0))*$C775,"")</f>
        <v>1</v>
      </c>
      <c r="AA775" s="69" cm="1">
        <f t="array" aca="1" ref="AA775" ca="1">IF(AND(AA$4="A",ISNUMBER('DataModel-NVDA'!AA$4)),INDEX('DataModel-NVDA'!$F$4:$BA$109,MATCH(1,('DataModel-NVDA'!$A$4:$A$109=$A775)*('DataModel-NVDA'!$B$4:$B$109=$B775),0),MATCH(AA$3,'DataModel-NVDA'!$F$2:$BA$2,0))*$C775,"")</f>
        <v>1</v>
      </c>
      <c r="AB775" s="69" cm="1">
        <f t="array" aca="1" ref="AB775" ca="1">IF(AND(AB$4="A",ISNUMBER('DataModel-NVDA'!AB$4)),INDEX('DataModel-NVDA'!$F$4:$BA$109,MATCH(1,('DataModel-NVDA'!$A$4:$A$109=$A775)*('DataModel-NVDA'!$B$4:$B$109=$B775),0),MATCH(AB$3,'DataModel-NVDA'!$F$2:$BA$2,0))*$C775,"")</f>
        <v>1</v>
      </c>
      <c r="AC775" s="114" cm="1">
        <f t="array" aca="1" ref="AC775" ca="1">IF(AND(AC$4="A",ISNUMBER('DataModel-NVDA'!AC$4)),INDEX('DataModel-NVDA'!$F$4:$BA$109,MATCH(1,('DataModel-NVDA'!$A$4:$A$109=$A775)*('DataModel-NVDA'!$B$4:$B$109=$B775),0),MATCH(AC$3,'DataModel-NVDA'!$F$2:$BA$2,0))*$C775,"")</f>
        <v>1</v>
      </c>
      <c r="AD775" s="113" cm="1">
        <f t="array" aca="1" ref="AD775" ca="1">IF(AND(AD$4="A",ISNUMBER('DataModel-NVDA'!AD$4)),INDEX('DataModel-NVDA'!$F$4:$BA$109,MATCH(1,('DataModel-NVDA'!$A$4:$A$109=$A775)*('DataModel-NVDA'!$B$4:$B$109=$B775),0),MATCH(AD$3,'DataModel-NVDA'!$F$2:$BA$2,0))*$C775,"")</f>
        <v>1</v>
      </c>
      <c r="AE775" s="69" cm="1">
        <f t="array" aca="1" ref="AE775" ca="1">IF(AND(AE$4="A",ISNUMBER('DataModel-NVDA'!AE$4)),INDEX('DataModel-NVDA'!$F$4:$BA$109,MATCH(1,('DataModel-NVDA'!$A$4:$A$109=$A775)*('DataModel-NVDA'!$B$4:$B$109=$B775),0),MATCH(AE$3,'DataModel-NVDA'!$F$2:$BA$2,0))*$C775,"")</f>
        <v>1</v>
      </c>
      <c r="AF775" s="69" cm="1">
        <f t="array" aca="1" ref="AF775" ca="1">IF(AND(AF$4="A",ISNUMBER('DataModel-NVDA'!AF$4)),INDEX('DataModel-NVDA'!$F$4:$BA$109,MATCH(1,('DataModel-NVDA'!$A$4:$A$109=$A775)*('DataModel-NVDA'!$B$4:$B$109=$B775),0),MATCH(AF$3,'DataModel-NVDA'!$F$2:$BA$2,0))*$C775,"")</f>
        <v>1</v>
      </c>
      <c r="AG775" s="114" cm="1">
        <f t="array" aca="1" ref="AG775" ca="1">IF(AND(AG$4="A",ISNUMBER('DataModel-NVDA'!AG$4)),INDEX('DataModel-NVDA'!$F$4:$BA$109,MATCH(1,('DataModel-NVDA'!$A$4:$A$109=$A775)*('DataModel-NVDA'!$B$4:$B$109=$B775),0),MATCH(AG$3,'DataModel-NVDA'!$F$2:$BA$2,0))*$C775,"")</f>
        <v>1</v>
      </c>
      <c r="AH775" s="113" cm="1">
        <f t="array" aca="1" ref="AH775" ca="1">IF(AND(AH$4="A",ISNUMBER('DataModel-NVDA'!AH$4)),INDEX('DataModel-NVDA'!$F$4:$BA$109,MATCH(1,('DataModel-NVDA'!$A$4:$A$109=$A775)*('DataModel-NVDA'!$B$4:$B$109=$B775),0),MATCH(AH$3,'DataModel-NVDA'!$F$2:$BA$2,0))*$C775,"")</f>
        <v>1</v>
      </c>
      <c r="AI775" s="69" cm="1">
        <f t="array" aca="1" ref="AI775" ca="1">IF(AND(AI$4="A",ISNUMBER('DataModel-NVDA'!AI$4)),INDEX('DataModel-NVDA'!$F$4:$BA$109,MATCH(1,('DataModel-NVDA'!$A$4:$A$109=$A775)*('DataModel-NVDA'!$B$4:$B$109=$B775),0),MATCH(AI$3,'DataModel-NVDA'!$F$2:$BA$2,0))*$C775,"")</f>
        <v>3</v>
      </c>
      <c r="AJ775" s="69" cm="1">
        <f t="array" aca="1" ref="AJ775" ca="1">IF(AND(AJ$4="A",ISNUMBER('DataModel-NVDA'!AJ$4)),INDEX('DataModel-NVDA'!$F$4:$BA$109,MATCH(1,('DataModel-NVDA'!$A$4:$A$109=$A775)*('DataModel-NVDA'!$B$4:$B$109=$B775),0),MATCH(AJ$3,'DataModel-NVDA'!$F$2:$BA$2,0))*$C775,"")</f>
        <v>3</v>
      </c>
      <c r="AK775" s="114" cm="1">
        <f t="array" aca="1" ref="AK775" ca="1">IF(AND(AK$4="A",ISNUMBER('DataModel-NVDA'!AK$4)),INDEX('DataModel-NVDA'!$F$4:$BA$109,MATCH(1,('DataModel-NVDA'!$A$4:$A$109=$A775)*('DataModel-NVDA'!$B$4:$B$109=$B775),0),MATCH(AK$3,'DataModel-NVDA'!$F$2:$BA$2,0))*$C775,"")</f>
        <v>3</v>
      </c>
      <c r="AL775" s="113" cm="1">
        <f t="array" aca="1" ref="AL775" ca="1">IF(AND(AL$4="A",ISNUMBER('DataModel-NVDA'!AL$4)),INDEX('DataModel-NVDA'!$F$4:$BA$109,MATCH(1,('DataModel-NVDA'!$A$4:$A$109=$A775)*('DataModel-NVDA'!$B$4:$B$109=$B775),0),MATCH(AL$3,'DataModel-NVDA'!$F$2:$BA$2,0))*$C775,"")</f>
        <v>3</v>
      </c>
      <c r="AM775" s="69" cm="1">
        <f t="array" aca="1" ref="AM775" ca="1">IF(AND(AM$4="A",ISNUMBER('DataModel-NVDA'!AM$4)),INDEX('DataModel-NVDA'!$F$4:$BA$109,MATCH(1,('DataModel-NVDA'!$A$4:$A$109=$A775)*('DataModel-NVDA'!$B$4:$B$109=$B775),0),MATCH(AM$3,'DataModel-NVDA'!$F$2:$BA$2,0))*$C775,"")</f>
        <v>2</v>
      </c>
      <c r="AN775" s="69" cm="1">
        <f t="array" aca="1" ref="AN775" ca="1">IF(AND(AN$4="A",ISNUMBER('DataModel-NVDA'!AN$4)),INDEX('DataModel-NVDA'!$F$4:$BA$109,MATCH(1,('DataModel-NVDA'!$A$4:$A$109=$A775)*('DataModel-NVDA'!$B$4:$B$109=$B775),0),MATCH(AN$3,'DataModel-NVDA'!$F$2:$BA$2,0))*$C775,"")</f>
        <v>2</v>
      </c>
      <c r="AO775" s="114" cm="1">
        <f t="array" aca="1" ref="AO775" ca="1">IF(AND(AO$4="A",ISNUMBER('DataModel-NVDA'!AO$4)),INDEX('DataModel-NVDA'!$F$4:$BA$109,MATCH(1,('DataModel-NVDA'!$A$4:$A$109=$A775)*('DataModel-NVDA'!$B$4:$B$109=$B775),0),MATCH(AO$3,'DataModel-NVDA'!$F$2:$BA$2,0))*$C775,"")</f>
        <v>2</v>
      </c>
      <c r="AP775" s="113" cm="1">
        <f t="array" aca="1" ref="AP775" ca="1">IF(AND(AP$4="A",ISNUMBER('DataModel-NVDA'!AP$4)),INDEX('DataModel-NVDA'!$F$4:$BA$109,MATCH(1,('DataModel-NVDA'!$A$4:$A$109=$A775)*('DataModel-NVDA'!$B$4:$B$109=$B775),0),MATCH(AP$3,'DataModel-NVDA'!$F$2:$BA$2,0))*$C775,"")</f>
        <v>2</v>
      </c>
      <c r="AQ775" s="69" cm="1">
        <f t="array" aca="1" ref="AQ775" ca="1">IF(AND(AQ$4="A",ISNUMBER('DataModel-NVDA'!AQ$4)),INDEX('DataModel-NVDA'!$F$4:$BA$109,MATCH(1,('DataModel-NVDA'!$A$4:$A$109=$A775)*('DataModel-NVDA'!$B$4:$B$109=$B775),0),MATCH(AQ$3,'DataModel-NVDA'!$F$2:$BA$2,0))*$C775,"")</f>
        <v>2</v>
      </c>
      <c r="AR775" s="69" cm="1">
        <f t="array" aca="1" ref="AR775" ca="1">IF(AND(AR$4="A",ISNUMBER('DataModel-NVDA'!AR$4)),INDEX('DataModel-NVDA'!$F$4:$BA$109,MATCH(1,('DataModel-NVDA'!$A$4:$A$109=$A775)*('DataModel-NVDA'!$B$4:$B$109=$B775),0),MATCH(AR$3,'DataModel-NVDA'!$F$2:$BA$2,0))*$C775,"")</f>
        <v>2</v>
      </c>
      <c r="AS775" s="114" cm="1">
        <f t="array" aca="1" ref="AS775" ca="1">IF(AND(AS$4="A",ISNUMBER('DataModel-NVDA'!AS$4)),INDEX('DataModel-NVDA'!$F$4:$BA$109,MATCH(1,('DataModel-NVDA'!$A$4:$A$109=$A775)*('DataModel-NVDA'!$B$4:$B$109=$B775),0),MATCH(AS$3,'DataModel-NVDA'!$F$2:$BA$2,0))*$C775,"")</f>
        <v>2</v>
      </c>
      <c r="AT775" s="113" cm="1">
        <f t="array" aca="1" ref="AT775" ca="1">IF(AND(AT$4="A",ISNUMBER('DataModel-NVDA'!AT$4)),INDEX('DataModel-NVDA'!$F$4:$BA$109,MATCH(1,('DataModel-NVDA'!$A$4:$A$109=$A775)*('DataModel-NVDA'!$B$4:$B$109=$B775),0),MATCH(AT$3,'DataModel-NVDA'!$F$2:$BA$2,0))*$C775,"")</f>
        <v>2</v>
      </c>
      <c r="AU775" s="69" cm="1">
        <f t="array" aca="1" ref="AU775" ca="1">IF(AND(AU$4="A",ISNUMBER('DataModel-NVDA'!AU$4)),INDEX('DataModel-NVDA'!$F$4:$BA$109,MATCH(1,('DataModel-NVDA'!$A$4:$A$109=$A775)*('DataModel-NVDA'!$B$4:$B$109=$B775),0),MATCH(AU$3,'DataModel-NVDA'!$F$2:$BA$2,0))*$C775,"")</f>
        <v>25</v>
      </c>
      <c r="AV775" s="69" cm="1">
        <f t="array" aca="1" ref="AV775" ca="1">IF(AND(AV$4="A",ISNUMBER('DataModel-NVDA'!AV$4)),INDEX('DataModel-NVDA'!$F$4:$BA$109,MATCH(1,('DataModel-NVDA'!$A$4:$A$109=$A775)*('DataModel-NVDA'!$B$4:$B$109=$B775),0),MATCH(AV$3,'DataModel-NVDA'!$F$2:$BA$2,0))*$C775,"")</f>
        <v>25</v>
      </c>
      <c r="AW775" s="114" t="str" cm="1">
        <f t="array" aca="1" ref="AW775" ca="1">IF(AND(AW$4="A",ISNUMBER('DataModel-NVDA'!AW$4)),INDEX('DataModel-NVDA'!$F$4:$BA$109,MATCH(1,('DataModel-NVDA'!$A$4:$A$109=$A775)*('DataModel-NVDA'!$B$4:$B$109=$B775),0),MATCH(AW$3,'DataModel-NVDA'!$F$2:$BA$2,0))*$C775,"")</f>
        <v/>
      </c>
      <c r="AX775" s="113" t="str" cm="1">
        <f t="array" aca="1" ref="AX775" ca="1">IF(AND(AX$4="A",ISNUMBER('DataModel-NVDA'!AX$4)),INDEX('DataModel-NVDA'!$F$4:$BA$109,MATCH(1,('DataModel-NVDA'!$A$4:$A$109=$A775)*('DataModel-NVDA'!$B$4:$B$109=$B775),0),MATCH(AX$3,'DataModel-NVDA'!$F$2:$BA$2,0))*$C775,"")</f>
        <v/>
      </c>
      <c r="AY775" s="69" t="str" cm="1">
        <f t="array" aca="1" ref="AY775" ca="1">IF(AND(AY$4="A",ISNUMBER('DataModel-NVDA'!AY$4)),INDEX('DataModel-NVDA'!$F$4:$BA$109,MATCH(1,('DataModel-NVDA'!$A$4:$A$109=$A775)*('DataModel-NVDA'!$B$4:$B$109=$B775),0),MATCH(AY$3,'DataModel-NVDA'!$F$2:$BA$2,0))*$C775,"")</f>
        <v/>
      </c>
      <c r="AZ775" s="69" t="str" cm="1">
        <f t="array" aca="1" ref="AZ775" ca="1">IF(AND(AZ$4="A",ISNUMBER('DataModel-NVDA'!AZ$4)),INDEX('DataModel-NVDA'!$F$4:$BA$109,MATCH(1,('DataModel-NVDA'!$A$4:$A$109=$A775)*('DataModel-NVDA'!$B$4:$B$109=$B775),0),MATCH(AZ$3,'DataModel-NVDA'!$F$2:$BA$2,0))*$C775,"")</f>
        <v/>
      </c>
      <c r="BA775" s="114" t="str" cm="1">
        <f t="array" aca="1" ref="BA775" ca="1">IF(AND(BA$4="A",ISNUMBER('DataModel-NVDA'!BA$4)),INDEX('DataModel-NVDA'!$F$4:$BA$109,MATCH(1,('DataModel-NVDA'!$A$4:$A$109=$A775)*('DataModel-NVDA'!$B$4:$B$109=$B775),0),MATCH(BA$3,'DataModel-NVDA'!$F$2:$BA$2,0))*$C775,"")</f>
        <v/>
      </c>
      <c r="BB775" s="113"/>
      <c r="BC775" s="69"/>
      <c r="BD775" s="69"/>
      <c r="BE775" s="114"/>
      <c r="BF775" s="113"/>
      <c r="BG775" s="69"/>
      <c r="BH775" s="69"/>
      <c r="BI775" s="114"/>
      <c r="BJ775" s="113"/>
      <c r="BK775" s="69"/>
      <c r="BL775" s="69"/>
      <c r="BM775" s="114"/>
      <c r="BN775" s="113"/>
      <c r="BO775" s="69"/>
      <c r="BP775" s="69"/>
      <c r="BQ775" s="114"/>
      <c r="BR775" s="113"/>
      <c r="BS775" s="69"/>
      <c r="BT775" s="69"/>
      <c r="BU775" s="114"/>
      <c r="BV775" s="113"/>
      <c r="BW775" s="69"/>
      <c r="BX775" s="69"/>
      <c r="BY775" s="114"/>
      <c r="BZ775" s="113"/>
      <c r="CA775" s="69"/>
      <c r="CB775" s="69"/>
      <c r="CC775" s="114"/>
      <c r="CD775" s="113"/>
      <c r="CE775" s="69"/>
      <c r="CF775" s="69"/>
      <c r="CG775" s="114"/>
      <c r="CH775" s="113"/>
      <c r="CI775" s="69"/>
      <c r="CJ775" s="69"/>
      <c r="CK775" s="114"/>
      <c r="CL775" s="113"/>
      <c r="CM775" s="69"/>
      <c r="CN775" s="69"/>
      <c r="CO775" s="114"/>
      <c r="CP775" s="113"/>
      <c r="CQ775" s="69"/>
      <c r="CR775" s="69"/>
      <c r="CS775" s="114"/>
      <c r="CT775" s="113"/>
      <c r="CU775" s="69"/>
      <c r="CV775" s="69"/>
      <c r="CW775" s="114"/>
      <c r="CX775" s="113"/>
      <c r="CY775" s="69"/>
      <c r="CZ775" s="69"/>
      <c r="DA775" s="114"/>
      <c r="DB775" s="113"/>
      <c r="DC775" s="69"/>
      <c r="DD775" s="69"/>
      <c r="DE775" s="114"/>
      <c r="DF775" s="113"/>
      <c r="DG775" s="69"/>
      <c r="DH775" s="69"/>
      <c r="DI775" s="114"/>
      <c r="DK775" s="69">
        <f t="shared" ref="DK775:EK775" ca="1" si="1061">SUM(OFFSET($E775,,MATCH(DK$3,$F$5:$DI$5,0)+3,,1))</f>
        <v>0.754</v>
      </c>
      <c r="DL775" s="69">
        <f t="shared" ca="1" si="1061"/>
        <v>1</v>
      </c>
      <c r="DM775" s="69">
        <f t="shared" ca="1" si="1061"/>
        <v>1</v>
      </c>
      <c r="DN775" s="69">
        <f t="shared" ca="1" si="1061"/>
        <v>1</v>
      </c>
      <c r="DO775" s="69">
        <f t="shared" ca="1" si="1061"/>
        <v>1</v>
      </c>
      <c r="DP775" s="69">
        <f t="shared" ca="1" si="1061"/>
        <v>1</v>
      </c>
      <c r="DQ775" s="69">
        <f t="shared" ca="1" si="1061"/>
        <v>1</v>
      </c>
      <c r="DR775" s="69">
        <f t="shared" ca="1" si="1061"/>
        <v>3</v>
      </c>
      <c r="DS775" s="69">
        <f t="shared" ca="1" si="1061"/>
        <v>2</v>
      </c>
      <c r="DT775" s="69">
        <f t="shared" ca="1" si="1061"/>
        <v>2</v>
      </c>
      <c r="DU775" s="69">
        <f t="shared" ca="1" si="1061"/>
        <v>0</v>
      </c>
      <c r="DV775" s="69">
        <f t="shared" ca="1" si="1061"/>
        <v>0</v>
      </c>
      <c r="DW775" s="69">
        <f t="shared" ca="1" si="1061"/>
        <v>0</v>
      </c>
      <c r="DX775" s="69">
        <f t="shared" ca="1" si="1061"/>
        <v>0</v>
      </c>
      <c r="DY775" s="69">
        <f t="shared" ca="1" si="1061"/>
        <v>0</v>
      </c>
      <c r="DZ775" s="69">
        <f t="shared" ca="1" si="1061"/>
        <v>0</v>
      </c>
      <c r="EA775" s="69">
        <f t="shared" ca="1" si="1061"/>
        <v>0</v>
      </c>
      <c r="EB775" s="69">
        <f t="shared" ca="1" si="1061"/>
        <v>0</v>
      </c>
      <c r="EC775" s="69">
        <f t="shared" ca="1" si="1061"/>
        <v>0</v>
      </c>
      <c r="ED775" s="69">
        <f t="shared" ca="1" si="1061"/>
        <v>0</v>
      </c>
      <c r="EE775" s="69">
        <f t="shared" ca="1" si="1061"/>
        <v>0</v>
      </c>
      <c r="EF775" s="69">
        <f t="shared" ca="1" si="1061"/>
        <v>0</v>
      </c>
      <c r="EG775" s="69">
        <f t="shared" ca="1" si="1061"/>
        <v>0</v>
      </c>
      <c r="EH775" s="69">
        <f t="shared" ca="1" si="1061"/>
        <v>0</v>
      </c>
      <c r="EI775" s="69">
        <f t="shared" ca="1" si="1061"/>
        <v>0</v>
      </c>
      <c r="EJ775" s="69">
        <f t="shared" ca="1" si="1061"/>
        <v>0</v>
      </c>
      <c r="EK775" s="69">
        <f t="shared" ca="1" si="1061"/>
        <v>0</v>
      </c>
    </row>
    <row r="776" spans="1:141" outlineLevel="2" x14ac:dyDescent="0.25">
      <c r="A776" s="90"/>
      <c r="B776" s="90"/>
      <c r="C776" s="90"/>
      <c r="D776" s="90"/>
      <c r="F776" s="100"/>
      <c r="I776" s="101"/>
      <c r="J776" s="100"/>
      <c r="M776" s="101"/>
      <c r="N776" s="100"/>
      <c r="Q776" s="101"/>
      <c r="R776" s="100"/>
      <c r="U776" s="101"/>
      <c r="V776" s="100"/>
      <c r="Y776" s="101"/>
      <c r="Z776" s="100"/>
      <c r="AC776" s="101"/>
      <c r="AD776" s="100"/>
      <c r="AG776" s="101"/>
      <c r="AH776" s="100"/>
      <c r="AK776" s="101"/>
      <c r="AL776" s="100"/>
      <c r="AO776" s="101"/>
      <c r="AP776" s="100"/>
      <c r="AS776" s="101"/>
      <c r="AT776" s="100"/>
      <c r="AW776" s="101"/>
      <c r="AX776" s="100"/>
      <c r="BA776" s="101"/>
      <c r="BB776" s="100"/>
      <c r="BE776" s="101"/>
      <c r="BF776" s="100"/>
      <c r="BI776" s="101"/>
      <c r="BJ776" s="100"/>
      <c r="BM776" s="101"/>
      <c r="BN776" s="100"/>
      <c r="BQ776" s="101"/>
      <c r="BR776" s="100"/>
      <c r="BU776" s="101"/>
      <c r="BV776" s="100"/>
      <c r="BY776" s="101"/>
      <c r="BZ776" s="100"/>
      <c r="CC776" s="101"/>
      <c r="CD776" s="100"/>
      <c r="CG776" s="101"/>
      <c r="CH776" s="100"/>
      <c r="CK776" s="101"/>
      <c r="CL776" s="100"/>
      <c r="CO776" s="101"/>
      <c r="CP776" s="100"/>
      <c r="CS776" s="101"/>
      <c r="CT776" s="100"/>
      <c r="CW776" s="101"/>
      <c r="CX776" s="100"/>
      <c r="DA776" s="101"/>
      <c r="DB776" s="100"/>
      <c r="DE776" s="101"/>
      <c r="DF776" s="100"/>
      <c r="DI776" s="101"/>
    </row>
    <row r="777" spans="1:141" outlineLevel="2" x14ac:dyDescent="0.25">
      <c r="A777" s="90"/>
      <c r="B777" s="90"/>
      <c r="C777" s="90"/>
      <c r="D777" s="90"/>
      <c r="E777" t="str">
        <f>CONCATENATE(E771," - model")</f>
        <v>Common equity - model</v>
      </c>
      <c r="F777" s="100"/>
      <c r="I777" s="101"/>
      <c r="J777" s="100"/>
      <c r="M777" s="101"/>
      <c r="N777" s="100"/>
      <c r="Q777" s="101"/>
      <c r="R777" s="100"/>
      <c r="U777" s="101"/>
      <c r="V777" s="100"/>
      <c r="Y777" s="101"/>
      <c r="Z777" s="100"/>
      <c r="AC777" s="101"/>
      <c r="AD777" s="100"/>
      <c r="AG777" s="101"/>
      <c r="AH777" s="100"/>
      <c r="AK777" s="101"/>
      <c r="AL777" s="113">
        <f ca="1">AL775</f>
        <v>3</v>
      </c>
      <c r="AM777" s="69">
        <f ca="1">AM775</f>
        <v>2</v>
      </c>
      <c r="AN777" s="69">
        <f ca="1">AN775</f>
        <v>2</v>
      </c>
      <c r="AO777" s="114">
        <f ca="1">AO775</f>
        <v>2</v>
      </c>
      <c r="AP777" s="113">
        <f t="shared" ref="AP777:BU777" ca="1" si="1062">IF(AP$4="A",AP775,IF(ISERROR(AO771+AP778),"",AO771+AP778))</f>
        <v>2</v>
      </c>
      <c r="AQ777" s="69">
        <f t="shared" ca="1" si="1062"/>
        <v>2</v>
      </c>
      <c r="AR777" s="69">
        <f t="shared" ca="1" si="1062"/>
        <v>2</v>
      </c>
      <c r="AS777" s="114">
        <f t="shared" ca="1" si="1062"/>
        <v>2</v>
      </c>
      <c r="AT777" s="113">
        <f t="shared" ca="1" si="1062"/>
        <v>2</v>
      </c>
      <c r="AU777" s="69">
        <f t="shared" ca="1" si="1062"/>
        <v>25</v>
      </c>
      <c r="AV777" s="69">
        <f t="shared" ca="1" si="1062"/>
        <v>25</v>
      </c>
      <c r="AW777" s="114">
        <f t="shared" ca="1" si="1062"/>
        <v>25</v>
      </c>
      <c r="AX777" s="113">
        <f t="shared" ca="1" si="1062"/>
        <v>25</v>
      </c>
      <c r="AY777" s="69">
        <f t="shared" ca="1" si="1062"/>
        <v>25</v>
      </c>
      <c r="AZ777" s="69">
        <f t="shared" ca="1" si="1062"/>
        <v>25</v>
      </c>
      <c r="BA777" s="114">
        <f t="shared" ca="1" si="1062"/>
        <v>25</v>
      </c>
      <c r="BB777" s="113">
        <f t="shared" ca="1" si="1062"/>
        <v>25</v>
      </c>
      <c r="BC777" s="69">
        <f t="shared" ca="1" si="1062"/>
        <v>25</v>
      </c>
      <c r="BD777" s="69">
        <f t="shared" ca="1" si="1062"/>
        <v>25</v>
      </c>
      <c r="BE777" s="114">
        <f t="shared" ca="1" si="1062"/>
        <v>25</v>
      </c>
      <c r="BF777" s="113">
        <f t="shared" ca="1" si="1062"/>
        <v>25</v>
      </c>
      <c r="BG777" s="69">
        <f t="shared" ca="1" si="1062"/>
        <v>25</v>
      </c>
      <c r="BH777" s="69">
        <f t="shared" ca="1" si="1062"/>
        <v>25</v>
      </c>
      <c r="BI777" s="114">
        <f t="shared" ca="1" si="1062"/>
        <v>25</v>
      </c>
      <c r="BJ777" s="113">
        <f t="shared" ca="1" si="1062"/>
        <v>25</v>
      </c>
      <c r="BK777" s="69">
        <f t="shared" ca="1" si="1062"/>
        <v>25</v>
      </c>
      <c r="BL777" s="69">
        <f t="shared" ca="1" si="1062"/>
        <v>25</v>
      </c>
      <c r="BM777" s="114">
        <f t="shared" ca="1" si="1062"/>
        <v>25</v>
      </c>
      <c r="BN777" s="113">
        <f t="shared" ca="1" si="1062"/>
        <v>25</v>
      </c>
      <c r="BO777" s="69">
        <f t="shared" ca="1" si="1062"/>
        <v>25</v>
      </c>
      <c r="BP777" s="69">
        <f t="shared" ca="1" si="1062"/>
        <v>25</v>
      </c>
      <c r="BQ777" s="114">
        <f t="shared" ca="1" si="1062"/>
        <v>25</v>
      </c>
      <c r="BR777" s="113">
        <f t="shared" ca="1" si="1062"/>
        <v>25</v>
      </c>
      <c r="BS777" s="69">
        <f t="shared" ca="1" si="1062"/>
        <v>25</v>
      </c>
      <c r="BT777" s="69">
        <f t="shared" ca="1" si="1062"/>
        <v>25</v>
      </c>
      <c r="BU777" s="114">
        <f t="shared" ca="1" si="1062"/>
        <v>25</v>
      </c>
      <c r="BV777" s="113">
        <f t="shared" ref="BV777:DA777" ca="1" si="1063">IF(BV$4="A",BV775,IF(ISERROR(BU771+BV778),"",BU771+BV778))</f>
        <v>25</v>
      </c>
      <c r="BW777" s="69">
        <f t="shared" ca="1" si="1063"/>
        <v>25</v>
      </c>
      <c r="BX777" s="69">
        <f t="shared" ca="1" si="1063"/>
        <v>25</v>
      </c>
      <c r="BY777" s="114">
        <f t="shared" ca="1" si="1063"/>
        <v>25</v>
      </c>
      <c r="BZ777" s="113">
        <f t="shared" ca="1" si="1063"/>
        <v>25</v>
      </c>
      <c r="CA777" s="69">
        <f t="shared" ca="1" si="1063"/>
        <v>25</v>
      </c>
      <c r="CB777" s="69">
        <f t="shared" ca="1" si="1063"/>
        <v>25</v>
      </c>
      <c r="CC777" s="114">
        <f t="shared" ca="1" si="1063"/>
        <v>25</v>
      </c>
      <c r="CD777" s="113">
        <f t="shared" ca="1" si="1063"/>
        <v>25</v>
      </c>
      <c r="CE777" s="69">
        <f t="shared" ca="1" si="1063"/>
        <v>25</v>
      </c>
      <c r="CF777" s="69">
        <f t="shared" ca="1" si="1063"/>
        <v>25</v>
      </c>
      <c r="CG777" s="114">
        <f t="shared" ca="1" si="1063"/>
        <v>25</v>
      </c>
      <c r="CH777" s="113">
        <f t="shared" ca="1" si="1063"/>
        <v>25</v>
      </c>
      <c r="CI777" s="69">
        <f t="shared" ca="1" si="1063"/>
        <v>25</v>
      </c>
      <c r="CJ777" s="69">
        <f t="shared" ca="1" si="1063"/>
        <v>25</v>
      </c>
      <c r="CK777" s="114">
        <f t="shared" ca="1" si="1063"/>
        <v>25</v>
      </c>
      <c r="CL777" s="113">
        <f t="shared" ca="1" si="1063"/>
        <v>25</v>
      </c>
      <c r="CM777" s="69">
        <f t="shared" ca="1" si="1063"/>
        <v>25</v>
      </c>
      <c r="CN777" s="69">
        <f t="shared" ca="1" si="1063"/>
        <v>25</v>
      </c>
      <c r="CO777" s="114">
        <f t="shared" ca="1" si="1063"/>
        <v>25</v>
      </c>
      <c r="CP777" s="113">
        <f t="shared" ca="1" si="1063"/>
        <v>25</v>
      </c>
      <c r="CQ777" s="69">
        <f t="shared" ca="1" si="1063"/>
        <v>25</v>
      </c>
      <c r="CR777" s="69">
        <f t="shared" ca="1" si="1063"/>
        <v>25</v>
      </c>
      <c r="CS777" s="114">
        <f t="shared" ca="1" si="1063"/>
        <v>25</v>
      </c>
      <c r="CT777" s="113">
        <f t="shared" ca="1" si="1063"/>
        <v>25</v>
      </c>
      <c r="CU777" s="69">
        <f t="shared" ca="1" si="1063"/>
        <v>25</v>
      </c>
      <c r="CV777" s="69">
        <f t="shared" ca="1" si="1063"/>
        <v>25</v>
      </c>
      <c r="CW777" s="114">
        <f t="shared" ca="1" si="1063"/>
        <v>25</v>
      </c>
      <c r="CX777" s="113">
        <f t="shared" ca="1" si="1063"/>
        <v>25</v>
      </c>
      <c r="CY777" s="69">
        <f t="shared" ca="1" si="1063"/>
        <v>25</v>
      </c>
      <c r="CZ777" s="69">
        <f t="shared" ca="1" si="1063"/>
        <v>25</v>
      </c>
      <c r="DA777" s="114">
        <f t="shared" ca="1" si="1063"/>
        <v>25</v>
      </c>
      <c r="DB777" s="113">
        <f t="shared" ref="DB777:DI777" ca="1" si="1064">IF(DB$4="A",DB775,IF(ISERROR(DA771+DB778),"",DA771+DB778))</f>
        <v>25</v>
      </c>
      <c r="DC777" s="69">
        <f t="shared" ca="1" si="1064"/>
        <v>25</v>
      </c>
      <c r="DD777" s="69">
        <f t="shared" ca="1" si="1064"/>
        <v>25</v>
      </c>
      <c r="DE777" s="114">
        <f t="shared" ca="1" si="1064"/>
        <v>25</v>
      </c>
      <c r="DF777" s="113">
        <f t="shared" ca="1" si="1064"/>
        <v>25</v>
      </c>
      <c r="DG777" s="69">
        <f t="shared" ca="1" si="1064"/>
        <v>25</v>
      </c>
      <c r="DH777" s="69">
        <f t="shared" ca="1" si="1064"/>
        <v>25</v>
      </c>
      <c r="DI777" s="114">
        <f t="shared" ca="1" si="1064"/>
        <v>25</v>
      </c>
      <c r="DK777" s="69">
        <f t="shared" ref="DK777:EK777" ca="1" si="1065">SUM(OFFSET($E777,,MATCH(DK$3,$F$5:$DI$5,0)+3,,1))</f>
        <v>0</v>
      </c>
      <c r="DL777" s="69">
        <f t="shared" ca="1" si="1065"/>
        <v>0</v>
      </c>
      <c r="DM777" s="69">
        <f t="shared" ca="1" si="1065"/>
        <v>0</v>
      </c>
      <c r="DN777" s="69">
        <f t="shared" ca="1" si="1065"/>
        <v>0</v>
      </c>
      <c r="DO777" s="69">
        <f t="shared" ca="1" si="1065"/>
        <v>0</v>
      </c>
      <c r="DP777" s="69">
        <f t="shared" ca="1" si="1065"/>
        <v>0</v>
      </c>
      <c r="DQ777" s="69">
        <f t="shared" ca="1" si="1065"/>
        <v>0</v>
      </c>
      <c r="DR777" s="69">
        <f t="shared" ca="1" si="1065"/>
        <v>0</v>
      </c>
      <c r="DS777" s="69">
        <f t="shared" ca="1" si="1065"/>
        <v>2</v>
      </c>
      <c r="DT777" s="69">
        <f t="shared" ca="1" si="1065"/>
        <v>2</v>
      </c>
      <c r="DU777" s="69">
        <f t="shared" ca="1" si="1065"/>
        <v>25</v>
      </c>
      <c r="DV777" s="69">
        <f t="shared" ca="1" si="1065"/>
        <v>25</v>
      </c>
      <c r="DW777" s="69">
        <f t="shared" ca="1" si="1065"/>
        <v>25</v>
      </c>
      <c r="DX777" s="69">
        <f t="shared" ca="1" si="1065"/>
        <v>25</v>
      </c>
      <c r="DY777" s="69">
        <f t="shared" ca="1" si="1065"/>
        <v>25</v>
      </c>
      <c r="DZ777" s="69">
        <f t="shared" ca="1" si="1065"/>
        <v>25</v>
      </c>
      <c r="EA777" s="69">
        <f t="shared" ca="1" si="1065"/>
        <v>25</v>
      </c>
      <c r="EB777" s="69">
        <f t="shared" ca="1" si="1065"/>
        <v>25</v>
      </c>
      <c r="EC777" s="69">
        <f t="shared" ca="1" si="1065"/>
        <v>25</v>
      </c>
      <c r="ED777" s="69">
        <f t="shared" ca="1" si="1065"/>
        <v>25</v>
      </c>
      <c r="EE777" s="69">
        <f t="shared" ca="1" si="1065"/>
        <v>25</v>
      </c>
      <c r="EF777" s="69">
        <f t="shared" ca="1" si="1065"/>
        <v>25</v>
      </c>
      <c r="EG777" s="69">
        <f t="shared" ca="1" si="1065"/>
        <v>25</v>
      </c>
      <c r="EH777" s="69">
        <f t="shared" ca="1" si="1065"/>
        <v>25</v>
      </c>
      <c r="EI777" s="69">
        <f t="shared" ca="1" si="1065"/>
        <v>25</v>
      </c>
      <c r="EJ777" s="69">
        <f t="shared" ca="1" si="1065"/>
        <v>25</v>
      </c>
      <c r="EK777" s="69">
        <f t="shared" ca="1" si="1065"/>
        <v>25</v>
      </c>
    </row>
    <row r="778" spans="1:141" outlineLevel="2" x14ac:dyDescent="0.25">
      <c r="A778" s="90"/>
      <c r="B778" s="90"/>
      <c r="C778" s="90"/>
      <c r="D778" s="90"/>
      <c r="E778" t="s">
        <v>358</v>
      </c>
      <c r="F778" s="100"/>
      <c r="I778" s="101"/>
      <c r="J778" s="100"/>
      <c r="M778" s="101"/>
      <c r="N778" s="100"/>
      <c r="Q778" s="101"/>
      <c r="R778" s="100"/>
      <c r="U778" s="101"/>
      <c r="V778" s="100"/>
      <c r="Y778" s="101"/>
      <c r="Z778" s="100"/>
      <c r="AC778" s="101"/>
      <c r="AD778" s="100"/>
      <c r="AG778" s="101"/>
      <c r="AH778" s="100"/>
      <c r="AK778" s="101"/>
      <c r="AL778" s="100"/>
      <c r="AO778" s="101"/>
      <c r="AP778" s="113">
        <f t="shared" ref="AP778:BU778" ca="1" si="1066">IF(AP$4="A",AP771-AO771,AP780)</f>
        <v>0</v>
      </c>
      <c r="AQ778" s="69">
        <f t="shared" ca="1" si="1066"/>
        <v>0</v>
      </c>
      <c r="AR778" s="69">
        <f t="shared" ca="1" si="1066"/>
        <v>0</v>
      </c>
      <c r="AS778" s="114">
        <f t="shared" ca="1" si="1066"/>
        <v>0</v>
      </c>
      <c r="AT778" s="113">
        <f t="shared" ca="1" si="1066"/>
        <v>0</v>
      </c>
      <c r="AU778" s="69">
        <f t="shared" ca="1" si="1066"/>
        <v>23</v>
      </c>
      <c r="AV778" s="69">
        <f t="shared" ca="1" si="1066"/>
        <v>0</v>
      </c>
      <c r="AW778" s="114">
        <f t="shared" ca="1" si="1066"/>
        <v>0</v>
      </c>
      <c r="AX778" s="113">
        <f t="shared" ca="1" si="1066"/>
        <v>0</v>
      </c>
      <c r="AY778" s="69">
        <f t="shared" ca="1" si="1066"/>
        <v>0</v>
      </c>
      <c r="AZ778" s="69">
        <f t="shared" ca="1" si="1066"/>
        <v>0</v>
      </c>
      <c r="BA778" s="114">
        <f t="shared" ca="1" si="1066"/>
        <v>0</v>
      </c>
      <c r="BB778" s="113">
        <f t="shared" ca="1" si="1066"/>
        <v>0</v>
      </c>
      <c r="BC778" s="69">
        <f t="shared" ca="1" si="1066"/>
        <v>0</v>
      </c>
      <c r="BD778" s="69">
        <f t="shared" ca="1" si="1066"/>
        <v>0</v>
      </c>
      <c r="BE778" s="114">
        <f t="shared" ca="1" si="1066"/>
        <v>0</v>
      </c>
      <c r="BF778" s="113">
        <f t="shared" ca="1" si="1066"/>
        <v>0</v>
      </c>
      <c r="BG778" s="69">
        <f t="shared" ca="1" si="1066"/>
        <v>0</v>
      </c>
      <c r="BH778" s="69">
        <f t="shared" ca="1" si="1066"/>
        <v>0</v>
      </c>
      <c r="BI778" s="114">
        <f t="shared" ca="1" si="1066"/>
        <v>0</v>
      </c>
      <c r="BJ778" s="113">
        <f t="shared" ca="1" si="1066"/>
        <v>0</v>
      </c>
      <c r="BK778" s="69">
        <f t="shared" ca="1" si="1066"/>
        <v>0</v>
      </c>
      <c r="BL778" s="69">
        <f t="shared" ca="1" si="1066"/>
        <v>0</v>
      </c>
      <c r="BM778" s="114">
        <f t="shared" ca="1" si="1066"/>
        <v>0</v>
      </c>
      <c r="BN778" s="113">
        <f t="shared" ca="1" si="1066"/>
        <v>0</v>
      </c>
      <c r="BO778" s="69">
        <f t="shared" ca="1" si="1066"/>
        <v>0</v>
      </c>
      <c r="BP778" s="69">
        <f t="shared" ca="1" si="1066"/>
        <v>0</v>
      </c>
      <c r="BQ778" s="114">
        <f t="shared" ca="1" si="1066"/>
        <v>0</v>
      </c>
      <c r="BR778" s="113">
        <f t="shared" ca="1" si="1066"/>
        <v>0</v>
      </c>
      <c r="BS778" s="69">
        <f t="shared" ca="1" si="1066"/>
        <v>0</v>
      </c>
      <c r="BT778" s="69">
        <f t="shared" ca="1" si="1066"/>
        <v>0</v>
      </c>
      <c r="BU778" s="114">
        <f t="shared" ca="1" si="1066"/>
        <v>0</v>
      </c>
      <c r="BV778" s="113">
        <f t="shared" ref="BV778:DA778" ca="1" si="1067">IF(BV$4="A",BV771-BU771,BV780)</f>
        <v>0</v>
      </c>
      <c r="BW778" s="69">
        <f t="shared" ca="1" si="1067"/>
        <v>0</v>
      </c>
      <c r="BX778" s="69">
        <f t="shared" ca="1" si="1067"/>
        <v>0</v>
      </c>
      <c r="BY778" s="114">
        <f t="shared" ca="1" si="1067"/>
        <v>0</v>
      </c>
      <c r="BZ778" s="113">
        <f t="shared" ca="1" si="1067"/>
        <v>0</v>
      </c>
      <c r="CA778" s="69">
        <f t="shared" ca="1" si="1067"/>
        <v>0</v>
      </c>
      <c r="CB778" s="69">
        <f t="shared" ca="1" si="1067"/>
        <v>0</v>
      </c>
      <c r="CC778" s="114">
        <f t="shared" ca="1" si="1067"/>
        <v>0</v>
      </c>
      <c r="CD778" s="113">
        <f t="shared" ca="1" si="1067"/>
        <v>0</v>
      </c>
      <c r="CE778" s="69">
        <f t="shared" ca="1" si="1067"/>
        <v>0</v>
      </c>
      <c r="CF778" s="69">
        <f t="shared" ca="1" si="1067"/>
        <v>0</v>
      </c>
      <c r="CG778" s="114">
        <f t="shared" ca="1" si="1067"/>
        <v>0</v>
      </c>
      <c r="CH778" s="113">
        <f t="shared" ca="1" si="1067"/>
        <v>0</v>
      </c>
      <c r="CI778" s="69">
        <f t="shared" ca="1" si="1067"/>
        <v>0</v>
      </c>
      <c r="CJ778" s="69">
        <f t="shared" ca="1" si="1067"/>
        <v>0</v>
      </c>
      <c r="CK778" s="114">
        <f t="shared" ca="1" si="1067"/>
        <v>0</v>
      </c>
      <c r="CL778" s="113">
        <f t="shared" ca="1" si="1067"/>
        <v>0</v>
      </c>
      <c r="CM778" s="69">
        <f t="shared" ca="1" si="1067"/>
        <v>0</v>
      </c>
      <c r="CN778" s="69">
        <f t="shared" ca="1" si="1067"/>
        <v>0</v>
      </c>
      <c r="CO778" s="114">
        <f t="shared" ca="1" si="1067"/>
        <v>0</v>
      </c>
      <c r="CP778" s="113">
        <f t="shared" ca="1" si="1067"/>
        <v>0</v>
      </c>
      <c r="CQ778" s="69">
        <f t="shared" ca="1" si="1067"/>
        <v>0</v>
      </c>
      <c r="CR778" s="69">
        <f t="shared" ca="1" si="1067"/>
        <v>0</v>
      </c>
      <c r="CS778" s="114">
        <f t="shared" ca="1" si="1067"/>
        <v>0</v>
      </c>
      <c r="CT778" s="113">
        <f t="shared" ca="1" si="1067"/>
        <v>0</v>
      </c>
      <c r="CU778" s="69">
        <f t="shared" ca="1" si="1067"/>
        <v>0</v>
      </c>
      <c r="CV778" s="69">
        <f t="shared" ca="1" si="1067"/>
        <v>0</v>
      </c>
      <c r="CW778" s="114">
        <f t="shared" ca="1" si="1067"/>
        <v>0</v>
      </c>
      <c r="CX778" s="113">
        <f t="shared" ca="1" si="1067"/>
        <v>0</v>
      </c>
      <c r="CY778" s="69">
        <f t="shared" ca="1" si="1067"/>
        <v>0</v>
      </c>
      <c r="CZ778" s="69">
        <f t="shared" ca="1" si="1067"/>
        <v>0</v>
      </c>
      <c r="DA778" s="114">
        <f t="shared" ca="1" si="1067"/>
        <v>0</v>
      </c>
      <c r="DB778" s="113">
        <f t="shared" ref="DB778:DI778" ca="1" si="1068">IF(DB$4="A",DB771-DA771,DB780)</f>
        <v>0</v>
      </c>
      <c r="DC778" s="69">
        <f t="shared" ca="1" si="1068"/>
        <v>0</v>
      </c>
      <c r="DD778" s="69">
        <f t="shared" ca="1" si="1068"/>
        <v>0</v>
      </c>
      <c r="DE778" s="114">
        <f t="shared" ca="1" si="1068"/>
        <v>0</v>
      </c>
      <c r="DF778" s="113">
        <f t="shared" ca="1" si="1068"/>
        <v>0</v>
      </c>
      <c r="DG778" s="69">
        <f t="shared" ca="1" si="1068"/>
        <v>0</v>
      </c>
      <c r="DH778" s="69">
        <f t="shared" ca="1" si="1068"/>
        <v>0</v>
      </c>
      <c r="DI778" s="114">
        <f t="shared" ca="1" si="1068"/>
        <v>0</v>
      </c>
      <c r="DT778" s="69"/>
      <c r="DU778" s="69"/>
      <c r="DV778" s="69"/>
      <c r="DW778" s="69"/>
      <c r="DX778" s="69"/>
      <c r="DY778" s="69"/>
      <c r="DZ778" s="69"/>
      <c r="EA778" s="69"/>
      <c r="EB778" s="69"/>
      <c r="EC778" s="69"/>
      <c r="ED778" s="69"/>
      <c r="EE778" s="69"/>
      <c r="EF778" s="69"/>
      <c r="EG778" s="69"/>
      <c r="EH778" s="69"/>
      <c r="EI778" s="69"/>
      <c r="EJ778" s="69"/>
      <c r="EK778" s="69"/>
    </row>
    <row r="779" spans="1:141" outlineLevel="2" x14ac:dyDescent="0.25">
      <c r="A779" s="90"/>
      <c r="B779" s="90"/>
      <c r="C779" s="90"/>
      <c r="D779" s="90"/>
      <c r="F779" s="100"/>
      <c r="I779" s="101"/>
      <c r="J779" s="100"/>
      <c r="M779" s="101"/>
      <c r="N779" s="100"/>
      <c r="Q779" s="101"/>
      <c r="R779" s="100"/>
      <c r="U779" s="101"/>
      <c r="V779" s="100"/>
      <c r="Y779" s="101"/>
      <c r="Z779" s="100"/>
      <c r="AC779" s="101"/>
      <c r="AD779" s="100"/>
      <c r="AG779" s="101"/>
      <c r="AH779" s="100"/>
      <c r="AK779" s="101"/>
      <c r="AL779" s="100"/>
      <c r="AO779" s="101"/>
      <c r="AP779" s="102"/>
      <c r="AQ779" s="103"/>
      <c r="AR779" s="103"/>
      <c r="AS779" s="104"/>
      <c r="AT779" s="102"/>
      <c r="AU779" s="103"/>
      <c r="AV779" s="103"/>
      <c r="AW779" s="104"/>
      <c r="AX779" s="102"/>
      <c r="AY779" s="103"/>
      <c r="AZ779" s="103"/>
      <c r="BA779" s="104"/>
      <c r="BB779" s="102"/>
      <c r="BC779" s="103"/>
      <c r="BD779" s="103"/>
      <c r="BE779" s="104"/>
      <c r="BF779" s="102"/>
      <c r="BG779" s="103"/>
      <c r="BH779" s="103"/>
      <c r="BI779" s="104"/>
      <c r="BJ779" s="102"/>
      <c r="BK779" s="103"/>
      <c r="BL779" s="103"/>
      <c r="BM779" s="104"/>
      <c r="BN779" s="102"/>
      <c r="BO779" s="103"/>
      <c r="BP779" s="103"/>
      <c r="BQ779" s="104"/>
      <c r="BR779" s="102"/>
      <c r="BS779" s="103"/>
      <c r="BT779" s="103"/>
      <c r="BU779" s="104"/>
      <c r="BV779" s="102"/>
      <c r="BW779" s="103"/>
      <c r="BX779" s="103"/>
      <c r="BY779" s="104"/>
      <c r="BZ779" s="102"/>
      <c r="CA779" s="103"/>
      <c r="CB779" s="103"/>
      <c r="CC779" s="104"/>
      <c r="CD779" s="102"/>
      <c r="CE779" s="103"/>
      <c r="CF779" s="103"/>
      <c r="CG779" s="104"/>
      <c r="CH779" s="102"/>
      <c r="CI779" s="103"/>
      <c r="CJ779" s="103"/>
      <c r="CK779" s="104"/>
      <c r="CL779" s="102"/>
      <c r="CM779" s="103"/>
      <c r="CN779" s="103"/>
      <c r="CO779" s="104"/>
      <c r="CP779" s="102"/>
      <c r="CQ779" s="103"/>
      <c r="CR779" s="103"/>
      <c r="CS779" s="104"/>
      <c r="CT779" s="102"/>
      <c r="CU779" s="103"/>
      <c r="CV779" s="103"/>
      <c r="CW779" s="104"/>
      <c r="CX779" s="102"/>
      <c r="CY779" s="103"/>
      <c r="CZ779" s="103"/>
      <c r="DA779" s="104"/>
      <c r="DB779" s="102"/>
      <c r="DC779" s="103"/>
      <c r="DD779" s="103"/>
      <c r="DE779" s="104"/>
      <c r="DF779" s="102"/>
      <c r="DG779" s="103"/>
      <c r="DH779" s="103"/>
      <c r="DI779" s="104"/>
    </row>
    <row r="780" spans="1:141" outlineLevel="2" x14ac:dyDescent="0.25">
      <c r="A780" s="90"/>
      <c r="B780" s="90"/>
      <c r="C780" s="90"/>
      <c r="D780" s="90"/>
      <c r="E780" s="36" t="str">
        <f>CONCATENATE(E778," selected driver: ",$J$8," (",$J$9,")")</f>
        <v>Net change ([+] issuance / [-] redemption) selected driver: Default (Annual)</v>
      </c>
      <c r="F780" s="100"/>
      <c r="I780" s="101"/>
      <c r="J780" s="100"/>
      <c r="M780" s="101"/>
      <c r="N780" s="100"/>
      <c r="Q780" s="101"/>
      <c r="R780" s="100"/>
      <c r="U780" s="101"/>
      <c r="V780" s="100"/>
      <c r="Y780" s="101"/>
      <c r="Z780" s="100"/>
      <c r="AC780" s="101"/>
      <c r="AD780" s="100"/>
      <c r="AG780" s="101"/>
      <c r="AH780" s="100"/>
      <c r="AK780" s="101"/>
      <c r="AL780" s="100"/>
      <c r="AO780" s="101"/>
      <c r="AP780" s="147" cm="1">
        <f t="array" ref="AP780">IF($I$9=1,AP782,INDEX($DT782:$EK782,,MATCH(CONCATENATE("FY ",RIGHT(AP$3,4)),$DT$3:$EK$3,0))/4)</f>
        <v>0</v>
      </c>
      <c r="AQ780" s="148" cm="1">
        <f t="array" ref="AQ780">IF($I$9=1,AQ782,INDEX($DT782:$EK782,,MATCH(CONCATENATE("FY ",RIGHT(AQ$3,4)),$DT$3:$EK$3,0))/4)</f>
        <v>0</v>
      </c>
      <c r="AR780" s="148" cm="1">
        <f t="array" ref="AR780">IF($I$9=1,AR782,INDEX($DT782:$EK782,,MATCH(CONCATENATE("FY ",RIGHT(AR$3,4)),$DT$3:$EK$3,0))/4)</f>
        <v>0</v>
      </c>
      <c r="AS780" s="149" cm="1">
        <f t="array" ref="AS780">IF($I$9=1,AS782,INDEX($DT782:$EK782,,MATCH(CONCATENATE("FY ",RIGHT(AS$3,4)),$DT$3:$EK$3,0))/4)</f>
        <v>0</v>
      </c>
      <c r="AT780" s="147" cm="1">
        <f t="array" ref="AT780">IF($I$9=1,AT782,INDEX($DT782:$EK782,,MATCH(CONCATENATE("FY ",RIGHT(AT$3,4)),$DT$3:$EK$3,0))/4)</f>
        <v>0</v>
      </c>
      <c r="AU780" s="148" cm="1">
        <f t="array" ref="AU780">IF($I$9=1,AU782,INDEX($DT782:$EK782,,MATCH(CONCATENATE("FY ",RIGHT(AU$3,4)),$DT$3:$EK$3,0))/4)</f>
        <v>0</v>
      </c>
      <c r="AV780" s="148" cm="1">
        <f t="array" ref="AV780">IF($I$9=1,AV782,INDEX($DT782:$EK782,,MATCH(CONCATENATE("FY ",RIGHT(AV$3,4)),$DT$3:$EK$3,0))/4)</f>
        <v>0</v>
      </c>
      <c r="AW780" s="149" cm="1">
        <f t="array" ref="AW780">IF($I$9=1,AW782,INDEX($DT782:$EK782,,MATCH(CONCATENATE("FY ",RIGHT(AW$3,4)),$DT$3:$EK$3,0))/4)</f>
        <v>0</v>
      </c>
      <c r="AX780" s="147" cm="1">
        <f t="array" ref="AX780">IF($I$9=1,AX782,INDEX($DT782:$EK782,,MATCH(CONCATENATE("FY ",RIGHT(AX$3,4)),$DT$3:$EK$3,0))/4)</f>
        <v>0</v>
      </c>
      <c r="AY780" s="148" cm="1">
        <f t="array" ref="AY780">IF($I$9=1,AY782,INDEX($DT782:$EK782,,MATCH(CONCATENATE("FY ",RIGHT(AY$3,4)),$DT$3:$EK$3,0))/4)</f>
        <v>0</v>
      </c>
      <c r="AZ780" s="148" cm="1">
        <f t="array" ref="AZ780">IF($I$9=1,AZ782,INDEX($DT782:$EK782,,MATCH(CONCATENATE("FY ",RIGHT(AZ$3,4)),$DT$3:$EK$3,0))/4)</f>
        <v>0</v>
      </c>
      <c r="BA780" s="149" cm="1">
        <f t="array" ref="BA780">IF($I$9=1,BA782,INDEX($DT782:$EK782,,MATCH(CONCATENATE("FY ",RIGHT(BA$3,4)),$DT$3:$EK$3,0))/4)</f>
        <v>0</v>
      </c>
      <c r="BB780" s="147" cm="1">
        <f t="array" ref="BB780">IF($I$9=1,BB782,INDEX($DT782:$EK782,,MATCH(CONCATENATE("FY ",RIGHT(BB$3,4)),$DT$3:$EK$3,0))/4)</f>
        <v>0</v>
      </c>
      <c r="BC780" s="148" cm="1">
        <f t="array" ref="BC780">IF($I$9=1,BC782,INDEX($DT782:$EK782,,MATCH(CONCATENATE("FY ",RIGHT(BC$3,4)),$DT$3:$EK$3,0))/4)</f>
        <v>0</v>
      </c>
      <c r="BD780" s="148" cm="1">
        <f t="array" ref="BD780">IF($I$9=1,BD782,INDEX($DT782:$EK782,,MATCH(CONCATENATE("FY ",RIGHT(BD$3,4)),$DT$3:$EK$3,0))/4)</f>
        <v>0</v>
      </c>
      <c r="BE780" s="149" cm="1">
        <f t="array" ref="BE780">IF($I$9=1,BE782,INDEX($DT782:$EK782,,MATCH(CONCATENATE("FY ",RIGHT(BE$3,4)),$DT$3:$EK$3,0))/4)</f>
        <v>0</v>
      </c>
      <c r="BF780" s="147" cm="1">
        <f t="array" ref="BF780">IF($I$9=1,BF782,INDEX($DT782:$EK782,,MATCH(CONCATENATE("FY ",RIGHT(BF$3,4)),$DT$3:$EK$3,0))/4)</f>
        <v>0</v>
      </c>
      <c r="BG780" s="148" cm="1">
        <f t="array" ref="BG780">IF($I$9=1,BG782,INDEX($DT782:$EK782,,MATCH(CONCATENATE("FY ",RIGHT(BG$3,4)),$DT$3:$EK$3,0))/4)</f>
        <v>0</v>
      </c>
      <c r="BH780" s="148" cm="1">
        <f t="array" ref="BH780">IF($I$9=1,BH782,INDEX($DT782:$EK782,,MATCH(CONCATENATE("FY ",RIGHT(BH$3,4)),$DT$3:$EK$3,0))/4)</f>
        <v>0</v>
      </c>
      <c r="BI780" s="149" cm="1">
        <f t="array" ref="BI780">IF($I$9=1,BI782,INDEX($DT782:$EK782,,MATCH(CONCATENATE("FY ",RIGHT(BI$3,4)),$DT$3:$EK$3,0))/4)</f>
        <v>0</v>
      </c>
      <c r="BJ780" s="147" cm="1">
        <f t="array" ref="BJ780">IF($I$9=1,BJ782,INDEX($DT782:$EK782,,MATCH(CONCATENATE("FY ",RIGHT(BJ$3,4)),$DT$3:$EK$3,0))/4)</f>
        <v>0</v>
      </c>
      <c r="BK780" s="148" cm="1">
        <f t="array" ref="BK780">IF($I$9=1,BK782,INDEX($DT782:$EK782,,MATCH(CONCATENATE("FY ",RIGHT(BK$3,4)),$DT$3:$EK$3,0))/4)</f>
        <v>0</v>
      </c>
      <c r="BL780" s="148" cm="1">
        <f t="array" ref="BL780">IF($I$9=1,BL782,INDEX($DT782:$EK782,,MATCH(CONCATENATE("FY ",RIGHT(BL$3,4)),$DT$3:$EK$3,0))/4)</f>
        <v>0</v>
      </c>
      <c r="BM780" s="149" cm="1">
        <f t="array" ref="BM780">IF($I$9=1,BM782,INDEX($DT782:$EK782,,MATCH(CONCATENATE("FY ",RIGHT(BM$3,4)),$DT$3:$EK$3,0))/4)</f>
        <v>0</v>
      </c>
      <c r="BN780" s="147" cm="1">
        <f t="array" ref="BN780">IF($I$9=1,BN782,INDEX($DT782:$EK782,,MATCH(CONCATENATE("FY ",RIGHT(BN$3,4)),$DT$3:$EK$3,0))/4)</f>
        <v>0</v>
      </c>
      <c r="BO780" s="148" cm="1">
        <f t="array" ref="BO780">IF($I$9=1,BO782,INDEX($DT782:$EK782,,MATCH(CONCATENATE("FY ",RIGHT(BO$3,4)),$DT$3:$EK$3,0))/4)</f>
        <v>0</v>
      </c>
      <c r="BP780" s="148" cm="1">
        <f t="array" ref="BP780">IF($I$9=1,BP782,INDEX($DT782:$EK782,,MATCH(CONCATENATE("FY ",RIGHT(BP$3,4)),$DT$3:$EK$3,0))/4)</f>
        <v>0</v>
      </c>
      <c r="BQ780" s="149" cm="1">
        <f t="array" ref="BQ780">IF($I$9=1,BQ782,INDEX($DT782:$EK782,,MATCH(CONCATENATE("FY ",RIGHT(BQ$3,4)),$DT$3:$EK$3,0))/4)</f>
        <v>0</v>
      </c>
      <c r="BR780" s="147" cm="1">
        <f t="array" ref="BR780">IF($I$9=1,BR782,INDEX($DT782:$EK782,,MATCH(CONCATENATE("FY ",RIGHT(BR$3,4)),$DT$3:$EK$3,0))/4)</f>
        <v>0</v>
      </c>
      <c r="BS780" s="148" cm="1">
        <f t="array" ref="BS780">IF($I$9=1,BS782,INDEX($DT782:$EK782,,MATCH(CONCATENATE("FY ",RIGHT(BS$3,4)),$DT$3:$EK$3,0))/4)</f>
        <v>0</v>
      </c>
      <c r="BT780" s="148" cm="1">
        <f t="array" ref="BT780">IF($I$9=1,BT782,INDEX($DT782:$EK782,,MATCH(CONCATENATE("FY ",RIGHT(BT$3,4)),$DT$3:$EK$3,0))/4)</f>
        <v>0</v>
      </c>
      <c r="BU780" s="149" cm="1">
        <f t="array" ref="BU780">IF($I$9=1,BU782,INDEX($DT782:$EK782,,MATCH(CONCATENATE("FY ",RIGHT(BU$3,4)),$DT$3:$EK$3,0))/4)</f>
        <v>0</v>
      </c>
      <c r="BV780" s="147" cm="1">
        <f t="array" ref="BV780">IF($I$9=1,BV782,INDEX($DT782:$EK782,,MATCH(CONCATENATE("FY ",RIGHT(BV$3,4)),$DT$3:$EK$3,0))/4)</f>
        <v>0</v>
      </c>
      <c r="BW780" s="148" cm="1">
        <f t="array" ref="BW780">IF($I$9=1,BW782,INDEX($DT782:$EK782,,MATCH(CONCATENATE("FY ",RIGHT(BW$3,4)),$DT$3:$EK$3,0))/4)</f>
        <v>0</v>
      </c>
      <c r="BX780" s="148" cm="1">
        <f t="array" ref="BX780">IF($I$9=1,BX782,INDEX($DT782:$EK782,,MATCH(CONCATENATE("FY ",RIGHT(BX$3,4)),$DT$3:$EK$3,0))/4)</f>
        <v>0</v>
      </c>
      <c r="BY780" s="149" cm="1">
        <f t="array" ref="BY780">IF($I$9=1,BY782,INDEX($DT782:$EK782,,MATCH(CONCATENATE("FY ",RIGHT(BY$3,4)),$DT$3:$EK$3,0))/4)</f>
        <v>0</v>
      </c>
      <c r="BZ780" s="147" cm="1">
        <f t="array" ref="BZ780">IF($I$9=1,BZ782,INDEX($DT782:$EK782,,MATCH(CONCATENATE("FY ",RIGHT(BZ$3,4)),$DT$3:$EK$3,0))/4)</f>
        <v>0</v>
      </c>
      <c r="CA780" s="148" cm="1">
        <f t="array" ref="CA780">IF($I$9=1,CA782,INDEX($DT782:$EK782,,MATCH(CONCATENATE("FY ",RIGHT(CA$3,4)),$DT$3:$EK$3,0))/4)</f>
        <v>0</v>
      </c>
      <c r="CB780" s="148" cm="1">
        <f t="array" ref="CB780">IF($I$9=1,CB782,INDEX($DT782:$EK782,,MATCH(CONCATENATE("FY ",RIGHT(CB$3,4)),$DT$3:$EK$3,0))/4)</f>
        <v>0</v>
      </c>
      <c r="CC780" s="149" cm="1">
        <f t="array" ref="CC780">IF($I$9=1,CC782,INDEX($DT782:$EK782,,MATCH(CONCATENATE("FY ",RIGHT(CC$3,4)),$DT$3:$EK$3,0))/4)</f>
        <v>0</v>
      </c>
      <c r="CD780" s="147" cm="1">
        <f t="array" ref="CD780">IF($I$9=1,CD782,INDEX($DT782:$EK782,,MATCH(CONCATENATE("FY ",RIGHT(CD$3,4)),$DT$3:$EK$3,0))/4)</f>
        <v>0</v>
      </c>
      <c r="CE780" s="148" cm="1">
        <f t="array" ref="CE780">IF($I$9=1,CE782,INDEX($DT782:$EK782,,MATCH(CONCATENATE("FY ",RIGHT(CE$3,4)),$DT$3:$EK$3,0))/4)</f>
        <v>0</v>
      </c>
      <c r="CF780" s="148" cm="1">
        <f t="array" ref="CF780">IF($I$9=1,CF782,INDEX($DT782:$EK782,,MATCH(CONCATENATE("FY ",RIGHT(CF$3,4)),$DT$3:$EK$3,0))/4)</f>
        <v>0</v>
      </c>
      <c r="CG780" s="149" cm="1">
        <f t="array" ref="CG780">IF($I$9=1,CG782,INDEX($DT782:$EK782,,MATCH(CONCATENATE("FY ",RIGHT(CG$3,4)),$DT$3:$EK$3,0))/4)</f>
        <v>0</v>
      </c>
      <c r="CH780" s="147" cm="1">
        <f t="array" ref="CH780">IF($I$9=1,CH782,INDEX($DT782:$EK782,,MATCH(CONCATENATE("FY ",RIGHT(CH$3,4)),$DT$3:$EK$3,0))/4)</f>
        <v>0</v>
      </c>
      <c r="CI780" s="148" cm="1">
        <f t="array" ref="CI780">IF($I$9=1,CI782,INDEX($DT782:$EK782,,MATCH(CONCATENATE("FY ",RIGHT(CI$3,4)),$DT$3:$EK$3,0))/4)</f>
        <v>0</v>
      </c>
      <c r="CJ780" s="148" cm="1">
        <f t="array" ref="CJ780">IF($I$9=1,CJ782,INDEX($DT782:$EK782,,MATCH(CONCATENATE("FY ",RIGHT(CJ$3,4)),$DT$3:$EK$3,0))/4)</f>
        <v>0</v>
      </c>
      <c r="CK780" s="149" cm="1">
        <f t="array" ref="CK780">IF($I$9=1,CK782,INDEX($DT782:$EK782,,MATCH(CONCATENATE("FY ",RIGHT(CK$3,4)),$DT$3:$EK$3,0))/4)</f>
        <v>0</v>
      </c>
      <c r="CL780" s="147" cm="1">
        <f t="array" ref="CL780">IF($I$9=1,CL782,INDEX($DT782:$EK782,,MATCH(CONCATENATE("FY ",RIGHT(CL$3,4)),$DT$3:$EK$3,0))/4)</f>
        <v>0</v>
      </c>
      <c r="CM780" s="148" cm="1">
        <f t="array" ref="CM780">IF($I$9=1,CM782,INDEX($DT782:$EK782,,MATCH(CONCATENATE("FY ",RIGHT(CM$3,4)),$DT$3:$EK$3,0))/4)</f>
        <v>0</v>
      </c>
      <c r="CN780" s="148" cm="1">
        <f t="array" ref="CN780">IF($I$9=1,CN782,INDEX($DT782:$EK782,,MATCH(CONCATENATE("FY ",RIGHT(CN$3,4)),$DT$3:$EK$3,0))/4)</f>
        <v>0</v>
      </c>
      <c r="CO780" s="149" cm="1">
        <f t="array" ref="CO780">IF($I$9=1,CO782,INDEX($DT782:$EK782,,MATCH(CONCATENATE("FY ",RIGHT(CO$3,4)),$DT$3:$EK$3,0))/4)</f>
        <v>0</v>
      </c>
      <c r="CP780" s="147" cm="1">
        <f t="array" ref="CP780">IF($I$9=1,CP782,INDEX($DT782:$EK782,,MATCH(CONCATENATE("FY ",RIGHT(CP$3,4)),$DT$3:$EK$3,0))/4)</f>
        <v>0</v>
      </c>
      <c r="CQ780" s="148" cm="1">
        <f t="array" ref="CQ780">IF($I$9=1,CQ782,INDEX($DT782:$EK782,,MATCH(CONCATENATE("FY ",RIGHT(CQ$3,4)),$DT$3:$EK$3,0))/4)</f>
        <v>0</v>
      </c>
      <c r="CR780" s="148" cm="1">
        <f t="array" ref="CR780">IF($I$9=1,CR782,INDEX($DT782:$EK782,,MATCH(CONCATENATE("FY ",RIGHT(CR$3,4)),$DT$3:$EK$3,0))/4)</f>
        <v>0</v>
      </c>
      <c r="CS780" s="149" cm="1">
        <f t="array" ref="CS780">IF($I$9=1,CS782,INDEX($DT782:$EK782,,MATCH(CONCATENATE("FY ",RIGHT(CS$3,4)),$DT$3:$EK$3,0))/4)</f>
        <v>0</v>
      </c>
      <c r="CT780" s="147" cm="1">
        <f t="array" ref="CT780">IF($I$9=1,CT782,INDEX($DT782:$EK782,,MATCH(CONCATENATE("FY ",RIGHT(CT$3,4)),$DT$3:$EK$3,0))/4)</f>
        <v>0</v>
      </c>
      <c r="CU780" s="148" cm="1">
        <f t="array" ref="CU780">IF($I$9=1,CU782,INDEX($DT782:$EK782,,MATCH(CONCATENATE("FY ",RIGHT(CU$3,4)),$DT$3:$EK$3,0))/4)</f>
        <v>0</v>
      </c>
      <c r="CV780" s="148" cm="1">
        <f t="array" ref="CV780">IF($I$9=1,CV782,INDEX($DT782:$EK782,,MATCH(CONCATENATE("FY ",RIGHT(CV$3,4)),$DT$3:$EK$3,0))/4)</f>
        <v>0</v>
      </c>
      <c r="CW780" s="149" cm="1">
        <f t="array" ref="CW780">IF($I$9=1,CW782,INDEX($DT782:$EK782,,MATCH(CONCATENATE("FY ",RIGHT(CW$3,4)),$DT$3:$EK$3,0))/4)</f>
        <v>0</v>
      </c>
      <c r="CX780" s="147" cm="1">
        <f t="array" ref="CX780">IF($I$9=1,CX782,INDEX($DT782:$EK782,,MATCH(CONCATENATE("FY ",RIGHT(CX$3,4)),$DT$3:$EK$3,0))/4)</f>
        <v>0</v>
      </c>
      <c r="CY780" s="148" cm="1">
        <f t="array" ref="CY780">IF($I$9=1,CY782,INDEX($DT782:$EK782,,MATCH(CONCATENATE("FY ",RIGHT(CY$3,4)),$DT$3:$EK$3,0))/4)</f>
        <v>0</v>
      </c>
      <c r="CZ780" s="148" cm="1">
        <f t="array" ref="CZ780">IF($I$9=1,CZ782,INDEX($DT782:$EK782,,MATCH(CONCATENATE("FY ",RIGHT(CZ$3,4)),$DT$3:$EK$3,0))/4)</f>
        <v>0</v>
      </c>
      <c r="DA780" s="149" cm="1">
        <f t="array" ref="DA780">IF($I$9=1,DA782,INDEX($DT782:$EK782,,MATCH(CONCATENATE("FY ",RIGHT(DA$3,4)),$DT$3:$EK$3,0))/4)</f>
        <v>0</v>
      </c>
      <c r="DB780" s="147" cm="1">
        <f t="array" ref="DB780">IF($I$9=1,DB782,INDEX($DT782:$EK782,,MATCH(CONCATENATE("FY ",RIGHT(DB$3,4)),$DT$3:$EK$3,0))/4)</f>
        <v>0</v>
      </c>
      <c r="DC780" s="148" cm="1">
        <f t="array" ref="DC780">IF($I$9=1,DC782,INDEX($DT782:$EK782,,MATCH(CONCATENATE("FY ",RIGHT(DC$3,4)),$DT$3:$EK$3,0))/4)</f>
        <v>0</v>
      </c>
      <c r="DD780" s="148" cm="1">
        <f t="array" ref="DD780">IF($I$9=1,DD782,INDEX($DT782:$EK782,,MATCH(CONCATENATE("FY ",RIGHT(DD$3,4)),$DT$3:$EK$3,0))/4)</f>
        <v>0</v>
      </c>
      <c r="DE780" s="149" cm="1">
        <f t="array" ref="DE780">IF($I$9=1,DE782,INDEX($DT782:$EK782,,MATCH(CONCATENATE("FY ",RIGHT(DE$3,4)),$DT$3:$EK$3,0))/4)</f>
        <v>0</v>
      </c>
      <c r="DF780" s="147" cm="1">
        <f t="array" ref="DF780">IF($I$9=1,DF782,INDEX($DT782:$EK782,,MATCH(CONCATENATE("FY ",RIGHT(DF$3,4)),$DT$3:$EK$3,0))/4)</f>
        <v>0</v>
      </c>
      <c r="DG780" s="148" cm="1">
        <f t="array" ref="DG780">IF($I$9=1,DG782,INDEX($DT782:$EK782,,MATCH(CONCATENATE("FY ",RIGHT(DG$3,4)),$DT$3:$EK$3,0))/4)</f>
        <v>0</v>
      </c>
      <c r="DH780" s="148" cm="1">
        <f t="array" ref="DH780">IF($I$9=1,DH782,INDEX($DT782:$EK782,,MATCH(CONCATENATE("FY ",RIGHT(DH$3,4)),$DT$3:$EK$3,0))/4)</f>
        <v>0</v>
      </c>
      <c r="DI780" s="149" cm="1">
        <f t="array" ref="DI780">IF($I$9=1,DI782,INDEX($DT782:$EK782,,MATCH(CONCATENATE("FY ",RIGHT(DI$3,4)),$DT$3:$EK$3,0))/4)</f>
        <v>0</v>
      </c>
    </row>
    <row r="781" spans="1:141" outlineLevel="2" x14ac:dyDescent="0.25">
      <c r="A781" s="90"/>
      <c r="B781" s="90"/>
      <c r="C781" s="90"/>
      <c r="D781" s="90"/>
      <c r="F781" s="100"/>
      <c r="I781" s="101"/>
      <c r="J781" s="100"/>
      <c r="M781" s="101"/>
      <c r="N781" s="100"/>
      <c r="Q781" s="101"/>
      <c r="R781" s="100"/>
      <c r="U781" s="101"/>
      <c r="V781" s="100"/>
      <c r="Y781" s="101"/>
      <c r="Z781" s="100"/>
      <c r="AC781" s="101"/>
      <c r="AD781" s="100"/>
      <c r="AG781" s="101"/>
      <c r="AH781" s="100"/>
      <c r="AK781" s="101"/>
      <c r="AL781" s="100"/>
      <c r="AO781" s="101"/>
      <c r="AP781" s="100"/>
      <c r="AS781" s="101"/>
      <c r="AT781" s="100"/>
      <c r="AW781" s="101"/>
      <c r="AX781" s="100"/>
      <c r="BA781" s="101"/>
      <c r="BB781" s="100"/>
      <c r="BE781" s="101"/>
      <c r="BF781" s="100"/>
      <c r="BI781" s="101"/>
      <c r="BJ781" s="100"/>
      <c r="BM781" s="101"/>
      <c r="BN781" s="100"/>
      <c r="BQ781" s="101"/>
      <c r="BR781" s="100"/>
      <c r="BU781" s="101"/>
      <c r="BV781" s="100"/>
      <c r="BY781" s="101"/>
      <c r="BZ781" s="100"/>
      <c r="CC781" s="101"/>
      <c r="CD781" s="100"/>
      <c r="CG781" s="101"/>
      <c r="CH781" s="100"/>
      <c r="CK781" s="101"/>
      <c r="CL781" s="100"/>
      <c r="CO781" s="101"/>
      <c r="CP781" s="100"/>
      <c r="CS781" s="101"/>
      <c r="CT781" s="100"/>
      <c r="CW781" s="101"/>
      <c r="CX781" s="100"/>
      <c r="DA781" s="101"/>
      <c r="DB781" s="100"/>
      <c r="DE781" s="101"/>
      <c r="DF781" s="100"/>
      <c r="DI781" s="101"/>
    </row>
    <row r="782" spans="1:141" outlineLevel="2" x14ac:dyDescent="0.25">
      <c r="A782" s="90"/>
      <c r="B782" s="90"/>
      <c r="C782" s="90"/>
      <c r="D782" s="90"/>
      <c r="E782" t="str">
        <f>CONCATENATE(E778," scenario: ",$J$8)</f>
        <v>Net change ([+] issuance / [-] redemption) scenario: Default</v>
      </c>
      <c r="F782" s="100"/>
      <c r="I782" s="101"/>
      <c r="J782" s="100"/>
      <c r="M782" s="101"/>
      <c r="N782" s="100"/>
      <c r="Q782" s="101"/>
      <c r="R782" s="100"/>
      <c r="U782" s="101"/>
      <c r="V782" s="100"/>
      <c r="Y782" s="101"/>
      <c r="Z782" s="100"/>
      <c r="AC782" s="101"/>
      <c r="AD782" s="100"/>
      <c r="AG782" s="101"/>
      <c r="AH782" s="100"/>
      <c r="AK782" s="101"/>
      <c r="AL782" s="100"/>
      <c r="AO782" s="101"/>
      <c r="AP782" s="113">
        <f t="shared" ref="AP782:BU782" si="1069">CHOOSE($I$8,AP783,AP784,AP785,AP786,AP787)</f>
        <v>0</v>
      </c>
      <c r="AQ782" s="69">
        <f t="shared" si="1069"/>
        <v>0</v>
      </c>
      <c r="AR782" s="69">
        <f t="shared" si="1069"/>
        <v>0</v>
      </c>
      <c r="AS782" s="114">
        <f t="shared" si="1069"/>
        <v>0</v>
      </c>
      <c r="AT782" s="113">
        <f t="shared" si="1069"/>
        <v>0</v>
      </c>
      <c r="AU782" s="69">
        <f t="shared" si="1069"/>
        <v>0</v>
      </c>
      <c r="AV782" s="69">
        <f t="shared" si="1069"/>
        <v>0</v>
      </c>
      <c r="AW782" s="114">
        <f t="shared" si="1069"/>
        <v>0</v>
      </c>
      <c r="AX782" s="113">
        <f t="shared" si="1069"/>
        <v>0</v>
      </c>
      <c r="AY782" s="69">
        <f t="shared" si="1069"/>
        <v>0</v>
      </c>
      <c r="AZ782" s="69">
        <f t="shared" si="1069"/>
        <v>0</v>
      </c>
      <c r="BA782" s="114">
        <f t="shared" si="1069"/>
        <v>0</v>
      </c>
      <c r="BB782" s="113">
        <f t="shared" si="1069"/>
        <v>0</v>
      </c>
      <c r="BC782" s="69">
        <f t="shared" si="1069"/>
        <v>0</v>
      </c>
      <c r="BD782" s="69">
        <f t="shared" si="1069"/>
        <v>0</v>
      </c>
      <c r="BE782" s="114">
        <f t="shared" si="1069"/>
        <v>0</v>
      </c>
      <c r="BF782" s="113">
        <f t="shared" si="1069"/>
        <v>0</v>
      </c>
      <c r="BG782" s="69">
        <f t="shared" si="1069"/>
        <v>0</v>
      </c>
      <c r="BH782" s="69">
        <f t="shared" si="1069"/>
        <v>0</v>
      </c>
      <c r="BI782" s="114">
        <f t="shared" si="1069"/>
        <v>0</v>
      </c>
      <c r="BJ782" s="113">
        <f t="shared" si="1069"/>
        <v>0</v>
      </c>
      <c r="BK782" s="69">
        <f t="shared" si="1069"/>
        <v>0</v>
      </c>
      <c r="BL782" s="69">
        <f t="shared" si="1069"/>
        <v>0</v>
      </c>
      <c r="BM782" s="114">
        <f t="shared" si="1069"/>
        <v>0</v>
      </c>
      <c r="BN782" s="113">
        <f t="shared" si="1069"/>
        <v>0</v>
      </c>
      <c r="BO782" s="69">
        <f t="shared" si="1069"/>
        <v>0</v>
      </c>
      <c r="BP782" s="69">
        <f t="shared" si="1069"/>
        <v>0</v>
      </c>
      <c r="BQ782" s="114">
        <f t="shared" si="1069"/>
        <v>0</v>
      </c>
      <c r="BR782" s="113">
        <f t="shared" si="1069"/>
        <v>0</v>
      </c>
      <c r="BS782" s="69">
        <f t="shared" si="1069"/>
        <v>0</v>
      </c>
      <c r="BT782" s="69">
        <f t="shared" si="1069"/>
        <v>0</v>
      </c>
      <c r="BU782" s="114">
        <f t="shared" si="1069"/>
        <v>0</v>
      </c>
      <c r="BV782" s="113">
        <f t="shared" ref="BV782:DA782" si="1070">CHOOSE($I$8,BV783,BV784,BV785,BV786,BV787)</f>
        <v>0</v>
      </c>
      <c r="BW782" s="69">
        <f t="shared" si="1070"/>
        <v>0</v>
      </c>
      <c r="BX782" s="69">
        <f t="shared" si="1070"/>
        <v>0</v>
      </c>
      <c r="BY782" s="114">
        <f t="shared" si="1070"/>
        <v>0</v>
      </c>
      <c r="BZ782" s="113">
        <f t="shared" si="1070"/>
        <v>0</v>
      </c>
      <c r="CA782" s="69">
        <f t="shared" si="1070"/>
        <v>0</v>
      </c>
      <c r="CB782" s="69">
        <f t="shared" si="1070"/>
        <v>0</v>
      </c>
      <c r="CC782" s="114">
        <f t="shared" si="1070"/>
        <v>0</v>
      </c>
      <c r="CD782" s="113">
        <f t="shared" si="1070"/>
        <v>0</v>
      </c>
      <c r="CE782" s="69">
        <f t="shared" si="1070"/>
        <v>0</v>
      </c>
      <c r="CF782" s="69">
        <f t="shared" si="1070"/>
        <v>0</v>
      </c>
      <c r="CG782" s="114">
        <f t="shared" si="1070"/>
        <v>0</v>
      </c>
      <c r="CH782" s="113">
        <f t="shared" si="1070"/>
        <v>0</v>
      </c>
      <c r="CI782" s="69">
        <f t="shared" si="1070"/>
        <v>0</v>
      </c>
      <c r="CJ782" s="69">
        <f t="shared" si="1070"/>
        <v>0</v>
      </c>
      <c r="CK782" s="114">
        <f t="shared" si="1070"/>
        <v>0</v>
      </c>
      <c r="CL782" s="113">
        <f t="shared" si="1070"/>
        <v>0</v>
      </c>
      <c r="CM782" s="69">
        <f t="shared" si="1070"/>
        <v>0</v>
      </c>
      <c r="CN782" s="69">
        <f t="shared" si="1070"/>
        <v>0</v>
      </c>
      <c r="CO782" s="114">
        <f t="shared" si="1070"/>
        <v>0</v>
      </c>
      <c r="CP782" s="113">
        <f t="shared" si="1070"/>
        <v>0</v>
      </c>
      <c r="CQ782" s="69">
        <f t="shared" si="1070"/>
        <v>0</v>
      </c>
      <c r="CR782" s="69">
        <f t="shared" si="1070"/>
        <v>0</v>
      </c>
      <c r="CS782" s="114">
        <f t="shared" si="1070"/>
        <v>0</v>
      </c>
      <c r="CT782" s="113">
        <f t="shared" si="1070"/>
        <v>0</v>
      </c>
      <c r="CU782" s="69">
        <f t="shared" si="1070"/>
        <v>0</v>
      </c>
      <c r="CV782" s="69">
        <f t="shared" si="1070"/>
        <v>0</v>
      </c>
      <c r="CW782" s="114">
        <f t="shared" si="1070"/>
        <v>0</v>
      </c>
      <c r="CX782" s="113">
        <f t="shared" si="1070"/>
        <v>0</v>
      </c>
      <c r="CY782" s="69">
        <f t="shared" si="1070"/>
        <v>0</v>
      </c>
      <c r="CZ782" s="69">
        <f t="shared" si="1070"/>
        <v>0</v>
      </c>
      <c r="DA782" s="114">
        <f t="shared" si="1070"/>
        <v>0</v>
      </c>
      <c r="DB782" s="113">
        <f t="shared" ref="DB782:DI782" si="1071">CHOOSE($I$8,DB783,DB784,DB785,DB786,DB787)</f>
        <v>0</v>
      </c>
      <c r="DC782" s="69">
        <f t="shared" si="1071"/>
        <v>0</v>
      </c>
      <c r="DD782" s="69">
        <f t="shared" si="1071"/>
        <v>0</v>
      </c>
      <c r="DE782" s="114">
        <f t="shared" si="1071"/>
        <v>0</v>
      </c>
      <c r="DF782" s="113">
        <f t="shared" si="1071"/>
        <v>0</v>
      </c>
      <c r="DG782" s="69">
        <f t="shared" si="1071"/>
        <v>0</v>
      </c>
      <c r="DH782" s="69">
        <f t="shared" si="1071"/>
        <v>0</v>
      </c>
      <c r="DI782" s="114">
        <f t="shared" si="1071"/>
        <v>0</v>
      </c>
      <c r="DT782" s="69">
        <f t="shared" ref="DT782:EK782" si="1072">CHOOSE($I$8,DT783,DT784,DT785,DT786,DT787)</f>
        <v>0</v>
      </c>
      <c r="DU782" s="69">
        <f t="shared" si="1072"/>
        <v>0</v>
      </c>
      <c r="DV782" s="69">
        <f t="shared" si="1072"/>
        <v>0</v>
      </c>
      <c r="DW782" s="69">
        <f t="shared" si="1072"/>
        <v>0</v>
      </c>
      <c r="DX782" s="69">
        <f t="shared" si="1072"/>
        <v>0</v>
      </c>
      <c r="DY782" s="69">
        <f t="shared" si="1072"/>
        <v>0</v>
      </c>
      <c r="DZ782" s="69">
        <f t="shared" si="1072"/>
        <v>0</v>
      </c>
      <c r="EA782" s="69">
        <f t="shared" si="1072"/>
        <v>0</v>
      </c>
      <c r="EB782" s="69">
        <f t="shared" si="1072"/>
        <v>0</v>
      </c>
      <c r="EC782" s="69">
        <f t="shared" si="1072"/>
        <v>0</v>
      </c>
      <c r="ED782" s="69">
        <f t="shared" si="1072"/>
        <v>0</v>
      </c>
      <c r="EE782" s="69">
        <f t="shared" si="1072"/>
        <v>0</v>
      </c>
      <c r="EF782" s="69">
        <f t="shared" si="1072"/>
        <v>0</v>
      </c>
      <c r="EG782" s="69">
        <f t="shared" si="1072"/>
        <v>0</v>
      </c>
      <c r="EH782" s="69">
        <f t="shared" si="1072"/>
        <v>0</v>
      </c>
      <c r="EI782" s="69">
        <f t="shared" si="1072"/>
        <v>0</v>
      </c>
      <c r="EJ782" s="69">
        <f t="shared" si="1072"/>
        <v>0</v>
      </c>
      <c r="EK782" s="69">
        <f t="shared" si="1072"/>
        <v>0</v>
      </c>
    </row>
    <row r="783" spans="1:141" outlineLevel="2" x14ac:dyDescent="0.25">
      <c r="A783" s="90"/>
      <c r="B783" s="90"/>
      <c r="C783" s="90"/>
      <c r="D783" s="90"/>
      <c r="E783" t="str">
        <f>CONCATENATE("- ", $N$6,":")</f>
        <v>- Base:</v>
      </c>
      <c r="F783" s="100"/>
      <c r="I783" s="101"/>
      <c r="J783" s="100"/>
      <c r="M783" s="101"/>
      <c r="N783" s="100"/>
      <c r="Q783" s="101"/>
      <c r="R783" s="100"/>
      <c r="U783" s="101"/>
      <c r="V783" s="100"/>
      <c r="Y783" s="101"/>
      <c r="Z783" s="100"/>
      <c r="AC783" s="101"/>
      <c r="AD783" s="100"/>
      <c r="AG783" s="101"/>
      <c r="AH783" s="100"/>
      <c r="AK783" s="101"/>
      <c r="AL783" s="100"/>
      <c r="AO783" s="101"/>
      <c r="AP783" s="117">
        <v>0</v>
      </c>
      <c r="AQ783" s="118">
        <v>0</v>
      </c>
      <c r="AR783" s="118">
        <v>0</v>
      </c>
      <c r="AS783" s="119">
        <v>0</v>
      </c>
      <c r="AT783" s="117">
        <v>0</v>
      </c>
      <c r="AU783" s="118">
        <v>0</v>
      </c>
      <c r="AV783" s="118">
        <v>0</v>
      </c>
      <c r="AW783" s="119">
        <v>0</v>
      </c>
      <c r="AX783" s="117">
        <v>0</v>
      </c>
      <c r="AY783" s="118">
        <v>0</v>
      </c>
      <c r="AZ783" s="118">
        <v>0</v>
      </c>
      <c r="BA783" s="119">
        <v>0</v>
      </c>
      <c r="BB783" s="117">
        <v>0</v>
      </c>
      <c r="BC783" s="118">
        <v>0</v>
      </c>
      <c r="BD783" s="118">
        <v>0</v>
      </c>
      <c r="BE783" s="119">
        <v>0</v>
      </c>
      <c r="BF783" s="117">
        <v>0</v>
      </c>
      <c r="BG783" s="118">
        <v>0</v>
      </c>
      <c r="BH783" s="118">
        <v>0</v>
      </c>
      <c r="BI783" s="119">
        <v>0</v>
      </c>
      <c r="BJ783" s="117">
        <v>0</v>
      </c>
      <c r="BK783" s="118">
        <v>0</v>
      </c>
      <c r="BL783" s="118">
        <v>0</v>
      </c>
      <c r="BM783" s="119">
        <v>0</v>
      </c>
      <c r="BN783" s="117">
        <v>0</v>
      </c>
      <c r="BO783" s="118">
        <v>0</v>
      </c>
      <c r="BP783" s="118">
        <v>0</v>
      </c>
      <c r="BQ783" s="119">
        <v>0</v>
      </c>
      <c r="BR783" s="117">
        <v>0</v>
      </c>
      <c r="BS783" s="118">
        <v>0</v>
      </c>
      <c r="BT783" s="118">
        <v>0</v>
      </c>
      <c r="BU783" s="119">
        <v>0</v>
      </c>
      <c r="BV783" s="117">
        <v>0</v>
      </c>
      <c r="BW783" s="118">
        <v>0</v>
      </c>
      <c r="BX783" s="118">
        <v>0</v>
      </c>
      <c r="BY783" s="119">
        <v>0</v>
      </c>
      <c r="BZ783" s="117">
        <v>0</v>
      </c>
      <c r="CA783" s="118">
        <v>0</v>
      </c>
      <c r="CB783" s="118">
        <v>0</v>
      </c>
      <c r="CC783" s="119">
        <v>0</v>
      </c>
      <c r="CD783" s="117">
        <v>0</v>
      </c>
      <c r="CE783" s="118">
        <v>0</v>
      </c>
      <c r="CF783" s="118">
        <v>0</v>
      </c>
      <c r="CG783" s="119">
        <v>0</v>
      </c>
      <c r="CH783" s="117">
        <v>0</v>
      </c>
      <c r="CI783" s="118">
        <v>0</v>
      </c>
      <c r="CJ783" s="118">
        <v>0</v>
      </c>
      <c r="CK783" s="119">
        <v>0</v>
      </c>
      <c r="CL783" s="117">
        <v>0</v>
      </c>
      <c r="CM783" s="118">
        <v>0</v>
      </c>
      <c r="CN783" s="118">
        <v>0</v>
      </c>
      <c r="CO783" s="119">
        <v>0</v>
      </c>
      <c r="CP783" s="117">
        <v>0</v>
      </c>
      <c r="CQ783" s="118">
        <v>0</v>
      </c>
      <c r="CR783" s="118">
        <v>0</v>
      </c>
      <c r="CS783" s="119">
        <v>0</v>
      </c>
      <c r="CT783" s="117">
        <v>0</v>
      </c>
      <c r="CU783" s="118">
        <v>0</v>
      </c>
      <c r="CV783" s="118">
        <v>0</v>
      </c>
      <c r="CW783" s="119">
        <v>0</v>
      </c>
      <c r="CX783" s="117">
        <v>0</v>
      </c>
      <c r="CY783" s="118">
        <v>0</v>
      </c>
      <c r="CZ783" s="118">
        <v>0</v>
      </c>
      <c r="DA783" s="119">
        <v>0</v>
      </c>
      <c r="DB783" s="117">
        <v>0</v>
      </c>
      <c r="DC783" s="118">
        <v>0</v>
      </c>
      <c r="DD783" s="118">
        <v>0</v>
      </c>
      <c r="DE783" s="119">
        <v>0</v>
      </c>
      <c r="DF783" s="117">
        <v>0</v>
      </c>
      <c r="DG783" s="118">
        <v>0</v>
      </c>
      <c r="DH783" s="118">
        <v>0</v>
      </c>
      <c r="DI783" s="119">
        <v>0</v>
      </c>
      <c r="DT783" s="118">
        <v>0</v>
      </c>
      <c r="DU783" s="118">
        <v>0</v>
      </c>
      <c r="DV783" s="118">
        <v>0</v>
      </c>
      <c r="DW783" s="118">
        <v>0</v>
      </c>
      <c r="DX783" s="118">
        <v>0</v>
      </c>
      <c r="DY783" s="118">
        <v>0</v>
      </c>
      <c r="DZ783" s="118">
        <v>0</v>
      </c>
      <c r="EA783" s="118">
        <v>0</v>
      </c>
      <c r="EB783" s="118">
        <v>0</v>
      </c>
      <c r="EC783" s="118">
        <v>0</v>
      </c>
      <c r="ED783" s="118">
        <v>0</v>
      </c>
      <c r="EE783" s="118">
        <v>0</v>
      </c>
      <c r="EF783" s="118">
        <v>0</v>
      </c>
      <c r="EG783" s="118">
        <v>0</v>
      </c>
      <c r="EH783" s="118">
        <v>0</v>
      </c>
      <c r="EI783" s="118">
        <v>0</v>
      </c>
      <c r="EJ783" s="118">
        <v>0</v>
      </c>
      <c r="EK783" s="118">
        <v>0</v>
      </c>
    </row>
    <row r="784" spans="1:141" outlineLevel="2" x14ac:dyDescent="0.25">
      <c r="A784" s="90"/>
      <c r="B784" s="90"/>
      <c r="C784" s="90"/>
      <c r="D784" s="90"/>
      <c r="E784" t="str">
        <f>CONCATENATE("- ", $N$7,":")</f>
        <v>- Upside:</v>
      </c>
      <c r="F784" s="100"/>
      <c r="I784" s="101"/>
      <c r="J784" s="100"/>
      <c r="M784" s="101"/>
      <c r="N784" s="100"/>
      <c r="Q784" s="101"/>
      <c r="R784" s="100"/>
      <c r="U784" s="101"/>
      <c r="V784" s="100"/>
      <c r="Y784" s="101"/>
      <c r="Z784" s="100"/>
      <c r="AC784" s="101"/>
      <c r="AD784" s="100"/>
      <c r="AG784" s="101"/>
      <c r="AH784" s="100"/>
      <c r="AK784" s="101"/>
      <c r="AL784" s="100"/>
      <c r="AO784" s="101"/>
      <c r="AP784" s="117">
        <v>0</v>
      </c>
      <c r="AQ784" s="118">
        <v>0</v>
      </c>
      <c r="AR784" s="118">
        <v>0</v>
      </c>
      <c r="AS784" s="119">
        <v>0</v>
      </c>
      <c r="AT784" s="117">
        <v>0</v>
      </c>
      <c r="AU784" s="118">
        <v>0</v>
      </c>
      <c r="AV784" s="118">
        <v>0</v>
      </c>
      <c r="AW784" s="119">
        <v>0</v>
      </c>
      <c r="AX784" s="117">
        <v>0</v>
      </c>
      <c r="AY784" s="118">
        <v>0</v>
      </c>
      <c r="AZ784" s="118">
        <v>0</v>
      </c>
      <c r="BA784" s="119">
        <v>0</v>
      </c>
      <c r="BB784" s="117">
        <v>0</v>
      </c>
      <c r="BC784" s="118">
        <v>0</v>
      </c>
      <c r="BD784" s="118">
        <v>0</v>
      </c>
      <c r="BE784" s="119">
        <v>0</v>
      </c>
      <c r="BF784" s="117">
        <v>0</v>
      </c>
      <c r="BG784" s="118">
        <v>0</v>
      </c>
      <c r="BH784" s="118">
        <v>0</v>
      </c>
      <c r="BI784" s="119">
        <v>0</v>
      </c>
      <c r="BJ784" s="117">
        <v>0</v>
      </c>
      <c r="BK784" s="118">
        <v>0</v>
      </c>
      <c r="BL784" s="118">
        <v>0</v>
      </c>
      <c r="BM784" s="119">
        <v>0</v>
      </c>
      <c r="BN784" s="117">
        <v>0</v>
      </c>
      <c r="BO784" s="118">
        <v>0</v>
      </c>
      <c r="BP784" s="118">
        <v>0</v>
      </c>
      <c r="BQ784" s="119">
        <v>0</v>
      </c>
      <c r="BR784" s="117">
        <v>0</v>
      </c>
      <c r="BS784" s="118">
        <v>0</v>
      </c>
      <c r="BT784" s="118">
        <v>0</v>
      </c>
      <c r="BU784" s="119">
        <v>0</v>
      </c>
      <c r="BV784" s="117">
        <v>0</v>
      </c>
      <c r="BW784" s="118">
        <v>0</v>
      </c>
      <c r="BX784" s="118">
        <v>0</v>
      </c>
      <c r="BY784" s="119">
        <v>0</v>
      </c>
      <c r="BZ784" s="117">
        <v>0</v>
      </c>
      <c r="CA784" s="118">
        <v>0</v>
      </c>
      <c r="CB784" s="118">
        <v>0</v>
      </c>
      <c r="CC784" s="119">
        <v>0</v>
      </c>
      <c r="CD784" s="117">
        <v>0</v>
      </c>
      <c r="CE784" s="118">
        <v>0</v>
      </c>
      <c r="CF784" s="118">
        <v>0</v>
      </c>
      <c r="CG784" s="119">
        <v>0</v>
      </c>
      <c r="CH784" s="117">
        <v>0</v>
      </c>
      <c r="CI784" s="118">
        <v>0</v>
      </c>
      <c r="CJ784" s="118">
        <v>0</v>
      </c>
      <c r="CK784" s="119">
        <v>0</v>
      </c>
      <c r="CL784" s="117">
        <v>0</v>
      </c>
      <c r="CM784" s="118">
        <v>0</v>
      </c>
      <c r="CN784" s="118">
        <v>0</v>
      </c>
      <c r="CO784" s="119">
        <v>0</v>
      </c>
      <c r="CP784" s="117">
        <v>0</v>
      </c>
      <c r="CQ784" s="118">
        <v>0</v>
      </c>
      <c r="CR784" s="118">
        <v>0</v>
      </c>
      <c r="CS784" s="119">
        <v>0</v>
      </c>
      <c r="CT784" s="117">
        <v>0</v>
      </c>
      <c r="CU784" s="118">
        <v>0</v>
      </c>
      <c r="CV784" s="118">
        <v>0</v>
      </c>
      <c r="CW784" s="119">
        <v>0</v>
      </c>
      <c r="CX784" s="117">
        <v>0</v>
      </c>
      <c r="CY784" s="118">
        <v>0</v>
      </c>
      <c r="CZ784" s="118">
        <v>0</v>
      </c>
      <c r="DA784" s="119">
        <v>0</v>
      </c>
      <c r="DB784" s="117">
        <v>0</v>
      </c>
      <c r="DC784" s="118">
        <v>0</v>
      </c>
      <c r="DD784" s="118">
        <v>0</v>
      </c>
      <c r="DE784" s="119">
        <v>0</v>
      </c>
      <c r="DF784" s="117">
        <v>0</v>
      </c>
      <c r="DG784" s="118">
        <v>0</v>
      </c>
      <c r="DH784" s="118">
        <v>0</v>
      </c>
      <c r="DI784" s="119">
        <v>0</v>
      </c>
      <c r="DT784" s="118">
        <v>0</v>
      </c>
      <c r="DU784" s="118">
        <v>0</v>
      </c>
      <c r="DV784" s="118">
        <v>0</v>
      </c>
      <c r="DW784" s="118">
        <v>0</v>
      </c>
      <c r="DX784" s="118">
        <v>0</v>
      </c>
      <c r="DY784" s="118">
        <v>0</v>
      </c>
      <c r="DZ784" s="118">
        <v>0</v>
      </c>
      <c r="EA784" s="118">
        <v>0</v>
      </c>
      <c r="EB784" s="118">
        <v>0</v>
      </c>
      <c r="EC784" s="118">
        <v>0</v>
      </c>
      <c r="ED784" s="118">
        <v>0</v>
      </c>
      <c r="EE784" s="118">
        <v>0</v>
      </c>
      <c r="EF784" s="118">
        <v>0</v>
      </c>
      <c r="EG784" s="118">
        <v>0</v>
      </c>
      <c r="EH784" s="118">
        <v>0</v>
      </c>
      <c r="EI784" s="118">
        <v>0</v>
      </c>
      <c r="EJ784" s="118">
        <v>0</v>
      </c>
      <c r="EK784" s="118">
        <v>0</v>
      </c>
    </row>
    <row r="785" spans="1:141" outlineLevel="2" x14ac:dyDescent="0.25">
      <c r="A785" s="90"/>
      <c r="B785" s="90"/>
      <c r="C785" s="90"/>
      <c r="D785" s="90"/>
      <c r="E785" t="str">
        <f>CONCATENATE("- ", $N$8,":")</f>
        <v>- Downside:</v>
      </c>
      <c r="F785" s="100"/>
      <c r="I785" s="101"/>
      <c r="J785" s="100"/>
      <c r="M785" s="101"/>
      <c r="N785" s="100"/>
      <c r="Q785" s="101"/>
      <c r="R785" s="100"/>
      <c r="U785" s="101"/>
      <c r="V785" s="100"/>
      <c r="Y785" s="101"/>
      <c r="Z785" s="100"/>
      <c r="AC785" s="101"/>
      <c r="AD785" s="100"/>
      <c r="AG785" s="101"/>
      <c r="AH785" s="100"/>
      <c r="AK785" s="101"/>
      <c r="AL785" s="100"/>
      <c r="AO785" s="101"/>
      <c r="AP785" s="117">
        <v>0</v>
      </c>
      <c r="AQ785" s="118">
        <v>0</v>
      </c>
      <c r="AR785" s="118">
        <v>0</v>
      </c>
      <c r="AS785" s="119">
        <v>0</v>
      </c>
      <c r="AT785" s="117">
        <v>0</v>
      </c>
      <c r="AU785" s="118">
        <v>0</v>
      </c>
      <c r="AV785" s="118">
        <v>0</v>
      </c>
      <c r="AW785" s="119">
        <v>0</v>
      </c>
      <c r="AX785" s="117">
        <v>0</v>
      </c>
      <c r="AY785" s="118">
        <v>0</v>
      </c>
      <c r="AZ785" s="118">
        <v>0</v>
      </c>
      <c r="BA785" s="119">
        <v>0</v>
      </c>
      <c r="BB785" s="117">
        <v>0</v>
      </c>
      <c r="BC785" s="118">
        <v>0</v>
      </c>
      <c r="BD785" s="118">
        <v>0</v>
      </c>
      <c r="BE785" s="119">
        <v>0</v>
      </c>
      <c r="BF785" s="117">
        <v>0</v>
      </c>
      <c r="BG785" s="118">
        <v>0</v>
      </c>
      <c r="BH785" s="118">
        <v>0</v>
      </c>
      <c r="BI785" s="119">
        <v>0</v>
      </c>
      <c r="BJ785" s="117">
        <v>0</v>
      </c>
      <c r="BK785" s="118">
        <v>0</v>
      </c>
      <c r="BL785" s="118">
        <v>0</v>
      </c>
      <c r="BM785" s="119">
        <v>0</v>
      </c>
      <c r="BN785" s="117">
        <v>0</v>
      </c>
      <c r="BO785" s="118">
        <v>0</v>
      </c>
      <c r="BP785" s="118">
        <v>0</v>
      </c>
      <c r="BQ785" s="119">
        <v>0</v>
      </c>
      <c r="BR785" s="117">
        <v>0</v>
      </c>
      <c r="BS785" s="118">
        <v>0</v>
      </c>
      <c r="BT785" s="118">
        <v>0</v>
      </c>
      <c r="BU785" s="119">
        <v>0</v>
      </c>
      <c r="BV785" s="117">
        <v>0</v>
      </c>
      <c r="BW785" s="118">
        <v>0</v>
      </c>
      <c r="BX785" s="118">
        <v>0</v>
      </c>
      <c r="BY785" s="119">
        <v>0</v>
      </c>
      <c r="BZ785" s="117">
        <v>0</v>
      </c>
      <c r="CA785" s="118">
        <v>0</v>
      </c>
      <c r="CB785" s="118">
        <v>0</v>
      </c>
      <c r="CC785" s="119">
        <v>0</v>
      </c>
      <c r="CD785" s="117">
        <v>0</v>
      </c>
      <c r="CE785" s="118">
        <v>0</v>
      </c>
      <c r="CF785" s="118">
        <v>0</v>
      </c>
      <c r="CG785" s="119">
        <v>0</v>
      </c>
      <c r="CH785" s="117">
        <v>0</v>
      </c>
      <c r="CI785" s="118">
        <v>0</v>
      </c>
      <c r="CJ785" s="118">
        <v>0</v>
      </c>
      <c r="CK785" s="119">
        <v>0</v>
      </c>
      <c r="CL785" s="117">
        <v>0</v>
      </c>
      <c r="CM785" s="118">
        <v>0</v>
      </c>
      <c r="CN785" s="118">
        <v>0</v>
      </c>
      <c r="CO785" s="119">
        <v>0</v>
      </c>
      <c r="CP785" s="117">
        <v>0</v>
      </c>
      <c r="CQ785" s="118">
        <v>0</v>
      </c>
      <c r="CR785" s="118">
        <v>0</v>
      </c>
      <c r="CS785" s="119">
        <v>0</v>
      </c>
      <c r="CT785" s="117">
        <v>0</v>
      </c>
      <c r="CU785" s="118">
        <v>0</v>
      </c>
      <c r="CV785" s="118">
        <v>0</v>
      </c>
      <c r="CW785" s="119">
        <v>0</v>
      </c>
      <c r="CX785" s="117">
        <v>0</v>
      </c>
      <c r="CY785" s="118">
        <v>0</v>
      </c>
      <c r="CZ785" s="118">
        <v>0</v>
      </c>
      <c r="DA785" s="119">
        <v>0</v>
      </c>
      <c r="DB785" s="117">
        <v>0</v>
      </c>
      <c r="DC785" s="118">
        <v>0</v>
      </c>
      <c r="DD785" s="118">
        <v>0</v>
      </c>
      <c r="DE785" s="119">
        <v>0</v>
      </c>
      <c r="DF785" s="117">
        <v>0</v>
      </c>
      <c r="DG785" s="118">
        <v>0</v>
      </c>
      <c r="DH785" s="118">
        <v>0</v>
      </c>
      <c r="DI785" s="119">
        <v>0</v>
      </c>
      <c r="DT785" s="118">
        <v>0</v>
      </c>
      <c r="DU785" s="118">
        <v>0</v>
      </c>
      <c r="DV785" s="118">
        <v>0</v>
      </c>
      <c r="DW785" s="118">
        <v>0</v>
      </c>
      <c r="DX785" s="118">
        <v>0</v>
      </c>
      <c r="DY785" s="118">
        <v>0</v>
      </c>
      <c r="DZ785" s="118">
        <v>0</v>
      </c>
      <c r="EA785" s="118">
        <v>0</v>
      </c>
      <c r="EB785" s="118">
        <v>0</v>
      </c>
      <c r="EC785" s="118">
        <v>0</v>
      </c>
      <c r="ED785" s="118">
        <v>0</v>
      </c>
      <c r="EE785" s="118">
        <v>0</v>
      </c>
      <c r="EF785" s="118">
        <v>0</v>
      </c>
      <c r="EG785" s="118">
        <v>0</v>
      </c>
      <c r="EH785" s="118">
        <v>0</v>
      </c>
      <c r="EI785" s="118">
        <v>0</v>
      </c>
      <c r="EJ785" s="118">
        <v>0</v>
      </c>
      <c r="EK785" s="118">
        <v>0</v>
      </c>
    </row>
    <row r="786" spans="1:141" outlineLevel="2" x14ac:dyDescent="0.25">
      <c r="A786" s="90"/>
      <c r="B786" s="90"/>
      <c r="C786" s="90"/>
      <c r="D786" s="90"/>
      <c r="E786" t="str">
        <f>CONCATENATE("- ", $N$9,":")</f>
        <v>- Management:</v>
      </c>
      <c r="F786" s="100"/>
      <c r="I786" s="101"/>
      <c r="J786" s="100"/>
      <c r="M786" s="101"/>
      <c r="N786" s="100"/>
      <c r="Q786" s="101"/>
      <c r="R786" s="100"/>
      <c r="U786" s="101"/>
      <c r="V786" s="100"/>
      <c r="Y786" s="101"/>
      <c r="Z786" s="100"/>
      <c r="AC786" s="101"/>
      <c r="AD786" s="100"/>
      <c r="AG786" s="101"/>
      <c r="AH786" s="100"/>
      <c r="AK786" s="101"/>
      <c r="AL786" s="100"/>
      <c r="AO786" s="101"/>
      <c r="AP786" s="117">
        <v>0</v>
      </c>
      <c r="AQ786" s="118">
        <v>0</v>
      </c>
      <c r="AR786" s="118">
        <v>0</v>
      </c>
      <c r="AS786" s="119">
        <v>0</v>
      </c>
      <c r="AT786" s="117">
        <v>0</v>
      </c>
      <c r="AU786" s="118">
        <v>0</v>
      </c>
      <c r="AV786" s="118">
        <v>0</v>
      </c>
      <c r="AW786" s="119">
        <v>0</v>
      </c>
      <c r="AX786" s="117">
        <v>0</v>
      </c>
      <c r="AY786" s="118">
        <v>0</v>
      </c>
      <c r="AZ786" s="118">
        <v>0</v>
      </c>
      <c r="BA786" s="119">
        <v>0</v>
      </c>
      <c r="BB786" s="117">
        <v>0</v>
      </c>
      <c r="BC786" s="118">
        <v>0</v>
      </c>
      <c r="BD786" s="118">
        <v>0</v>
      </c>
      <c r="BE786" s="119">
        <v>0</v>
      </c>
      <c r="BF786" s="117">
        <v>0</v>
      </c>
      <c r="BG786" s="118">
        <v>0</v>
      </c>
      <c r="BH786" s="118">
        <v>0</v>
      </c>
      <c r="BI786" s="119">
        <v>0</v>
      </c>
      <c r="BJ786" s="117">
        <v>0</v>
      </c>
      <c r="BK786" s="118">
        <v>0</v>
      </c>
      <c r="BL786" s="118">
        <v>0</v>
      </c>
      <c r="BM786" s="119">
        <v>0</v>
      </c>
      <c r="BN786" s="117">
        <v>0</v>
      </c>
      <c r="BO786" s="118">
        <v>0</v>
      </c>
      <c r="BP786" s="118">
        <v>0</v>
      </c>
      <c r="BQ786" s="119">
        <v>0</v>
      </c>
      <c r="BR786" s="117">
        <v>0</v>
      </c>
      <c r="BS786" s="118">
        <v>0</v>
      </c>
      <c r="BT786" s="118">
        <v>0</v>
      </c>
      <c r="BU786" s="119">
        <v>0</v>
      </c>
      <c r="BV786" s="117">
        <v>0</v>
      </c>
      <c r="BW786" s="118">
        <v>0</v>
      </c>
      <c r="BX786" s="118">
        <v>0</v>
      </c>
      <c r="BY786" s="119">
        <v>0</v>
      </c>
      <c r="BZ786" s="117">
        <v>0</v>
      </c>
      <c r="CA786" s="118">
        <v>0</v>
      </c>
      <c r="CB786" s="118">
        <v>0</v>
      </c>
      <c r="CC786" s="119">
        <v>0</v>
      </c>
      <c r="CD786" s="117">
        <v>0</v>
      </c>
      <c r="CE786" s="118">
        <v>0</v>
      </c>
      <c r="CF786" s="118">
        <v>0</v>
      </c>
      <c r="CG786" s="119">
        <v>0</v>
      </c>
      <c r="CH786" s="117">
        <v>0</v>
      </c>
      <c r="CI786" s="118">
        <v>0</v>
      </c>
      <c r="CJ786" s="118">
        <v>0</v>
      </c>
      <c r="CK786" s="119">
        <v>0</v>
      </c>
      <c r="CL786" s="117">
        <v>0</v>
      </c>
      <c r="CM786" s="118">
        <v>0</v>
      </c>
      <c r="CN786" s="118">
        <v>0</v>
      </c>
      <c r="CO786" s="119">
        <v>0</v>
      </c>
      <c r="CP786" s="117">
        <v>0</v>
      </c>
      <c r="CQ786" s="118">
        <v>0</v>
      </c>
      <c r="CR786" s="118">
        <v>0</v>
      </c>
      <c r="CS786" s="119">
        <v>0</v>
      </c>
      <c r="CT786" s="117">
        <v>0</v>
      </c>
      <c r="CU786" s="118">
        <v>0</v>
      </c>
      <c r="CV786" s="118">
        <v>0</v>
      </c>
      <c r="CW786" s="119">
        <v>0</v>
      </c>
      <c r="CX786" s="117">
        <v>0</v>
      </c>
      <c r="CY786" s="118">
        <v>0</v>
      </c>
      <c r="CZ786" s="118">
        <v>0</v>
      </c>
      <c r="DA786" s="119">
        <v>0</v>
      </c>
      <c r="DB786" s="117">
        <v>0</v>
      </c>
      <c r="DC786" s="118">
        <v>0</v>
      </c>
      <c r="DD786" s="118">
        <v>0</v>
      </c>
      <c r="DE786" s="119">
        <v>0</v>
      </c>
      <c r="DF786" s="117">
        <v>0</v>
      </c>
      <c r="DG786" s="118">
        <v>0</v>
      </c>
      <c r="DH786" s="118">
        <v>0</v>
      </c>
      <c r="DI786" s="119">
        <v>0</v>
      </c>
      <c r="DT786" s="118">
        <v>0</v>
      </c>
      <c r="DU786" s="118">
        <v>0</v>
      </c>
      <c r="DV786" s="118">
        <v>0</v>
      </c>
      <c r="DW786" s="118">
        <v>0</v>
      </c>
      <c r="DX786" s="118">
        <v>0</v>
      </c>
      <c r="DY786" s="118">
        <v>0</v>
      </c>
      <c r="DZ786" s="118">
        <v>0</v>
      </c>
      <c r="EA786" s="118">
        <v>0</v>
      </c>
      <c r="EB786" s="118">
        <v>0</v>
      </c>
      <c r="EC786" s="118">
        <v>0</v>
      </c>
      <c r="ED786" s="118">
        <v>0</v>
      </c>
      <c r="EE786" s="118">
        <v>0</v>
      </c>
      <c r="EF786" s="118">
        <v>0</v>
      </c>
      <c r="EG786" s="118">
        <v>0</v>
      </c>
      <c r="EH786" s="118">
        <v>0</v>
      </c>
      <c r="EI786" s="118">
        <v>0</v>
      </c>
      <c r="EJ786" s="118">
        <v>0</v>
      </c>
      <c r="EK786" s="118">
        <v>0</v>
      </c>
    </row>
    <row r="787" spans="1:141" outlineLevel="2" x14ac:dyDescent="0.25">
      <c r="A787" s="90"/>
      <c r="B787" s="90"/>
      <c r="C787" s="90"/>
      <c r="D787" s="90"/>
      <c r="E787" t="str">
        <f>CONCATENATE("- ", $N$10,":")</f>
        <v>- Default:</v>
      </c>
      <c r="F787" s="100"/>
      <c r="I787" s="101"/>
      <c r="J787" s="100"/>
      <c r="M787" s="101"/>
      <c r="N787" s="100"/>
      <c r="Q787" s="101"/>
      <c r="R787" s="100"/>
      <c r="U787" s="101"/>
      <c r="V787" s="100"/>
      <c r="Y787" s="101"/>
      <c r="Z787" s="100"/>
      <c r="AC787" s="101"/>
      <c r="AD787" s="100"/>
      <c r="AG787" s="101"/>
      <c r="AH787" s="100"/>
      <c r="AK787" s="101"/>
      <c r="AL787" s="100"/>
      <c r="AO787" s="101"/>
      <c r="AP787" s="117">
        <v>0</v>
      </c>
      <c r="AQ787" s="118">
        <v>0</v>
      </c>
      <c r="AR787" s="118">
        <v>0</v>
      </c>
      <c r="AS787" s="119">
        <v>0</v>
      </c>
      <c r="AT787" s="117">
        <v>0</v>
      </c>
      <c r="AU787" s="118">
        <v>0</v>
      </c>
      <c r="AV787" s="118">
        <v>0</v>
      </c>
      <c r="AW787" s="119">
        <v>0</v>
      </c>
      <c r="AX787" s="117">
        <v>0</v>
      </c>
      <c r="AY787" s="118">
        <v>0</v>
      </c>
      <c r="AZ787" s="118">
        <v>0</v>
      </c>
      <c r="BA787" s="119">
        <v>0</v>
      </c>
      <c r="BB787" s="117">
        <v>0</v>
      </c>
      <c r="BC787" s="118">
        <v>0</v>
      </c>
      <c r="BD787" s="118">
        <v>0</v>
      </c>
      <c r="BE787" s="119">
        <v>0</v>
      </c>
      <c r="BF787" s="117">
        <v>0</v>
      </c>
      <c r="BG787" s="118">
        <v>0</v>
      </c>
      <c r="BH787" s="118">
        <v>0</v>
      </c>
      <c r="BI787" s="119">
        <v>0</v>
      </c>
      <c r="BJ787" s="117">
        <v>0</v>
      </c>
      <c r="BK787" s="118">
        <v>0</v>
      </c>
      <c r="BL787" s="118">
        <v>0</v>
      </c>
      <c r="BM787" s="119">
        <v>0</v>
      </c>
      <c r="BN787" s="117">
        <v>0</v>
      </c>
      <c r="BO787" s="118">
        <v>0</v>
      </c>
      <c r="BP787" s="118">
        <v>0</v>
      </c>
      <c r="BQ787" s="119">
        <v>0</v>
      </c>
      <c r="BR787" s="117">
        <v>0</v>
      </c>
      <c r="BS787" s="118">
        <v>0</v>
      </c>
      <c r="BT787" s="118">
        <v>0</v>
      </c>
      <c r="BU787" s="119">
        <v>0</v>
      </c>
      <c r="BV787" s="117">
        <v>0</v>
      </c>
      <c r="BW787" s="118">
        <v>0</v>
      </c>
      <c r="BX787" s="118">
        <v>0</v>
      </c>
      <c r="BY787" s="119">
        <v>0</v>
      </c>
      <c r="BZ787" s="117">
        <v>0</v>
      </c>
      <c r="CA787" s="118">
        <v>0</v>
      </c>
      <c r="CB787" s="118">
        <v>0</v>
      </c>
      <c r="CC787" s="119">
        <v>0</v>
      </c>
      <c r="CD787" s="117">
        <v>0</v>
      </c>
      <c r="CE787" s="118">
        <v>0</v>
      </c>
      <c r="CF787" s="118">
        <v>0</v>
      </c>
      <c r="CG787" s="119">
        <v>0</v>
      </c>
      <c r="CH787" s="117">
        <v>0</v>
      </c>
      <c r="CI787" s="118">
        <v>0</v>
      </c>
      <c r="CJ787" s="118">
        <v>0</v>
      </c>
      <c r="CK787" s="119">
        <v>0</v>
      </c>
      <c r="CL787" s="117">
        <v>0</v>
      </c>
      <c r="CM787" s="118">
        <v>0</v>
      </c>
      <c r="CN787" s="118">
        <v>0</v>
      </c>
      <c r="CO787" s="119">
        <v>0</v>
      </c>
      <c r="CP787" s="117">
        <v>0</v>
      </c>
      <c r="CQ787" s="118">
        <v>0</v>
      </c>
      <c r="CR787" s="118">
        <v>0</v>
      </c>
      <c r="CS787" s="119">
        <v>0</v>
      </c>
      <c r="CT787" s="117">
        <v>0</v>
      </c>
      <c r="CU787" s="118">
        <v>0</v>
      </c>
      <c r="CV787" s="118">
        <v>0</v>
      </c>
      <c r="CW787" s="119">
        <v>0</v>
      </c>
      <c r="CX787" s="117">
        <v>0</v>
      </c>
      <c r="CY787" s="118">
        <v>0</v>
      </c>
      <c r="CZ787" s="118">
        <v>0</v>
      </c>
      <c r="DA787" s="119">
        <v>0</v>
      </c>
      <c r="DB787" s="117">
        <v>0</v>
      </c>
      <c r="DC787" s="118">
        <v>0</v>
      </c>
      <c r="DD787" s="118">
        <v>0</v>
      </c>
      <c r="DE787" s="119">
        <v>0</v>
      </c>
      <c r="DF787" s="117">
        <v>0</v>
      </c>
      <c r="DG787" s="118">
        <v>0</v>
      </c>
      <c r="DH787" s="118">
        <v>0</v>
      </c>
      <c r="DI787" s="119">
        <v>0</v>
      </c>
      <c r="DT787" s="118"/>
      <c r="DU787" s="118">
        <v>0</v>
      </c>
      <c r="DV787" s="118">
        <v>0</v>
      </c>
      <c r="DW787" s="118">
        <v>0</v>
      </c>
      <c r="DX787" s="118">
        <v>0</v>
      </c>
      <c r="DY787" s="118">
        <v>0</v>
      </c>
      <c r="DZ787" s="118">
        <v>0</v>
      </c>
      <c r="EA787" s="118">
        <v>0</v>
      </c>
      <c r="EB787" s="118">
        <v>0</v>
      </c>
      <c r="EC787" s="118">
        <v>0</v>
      </c>
      <c r="ED787" s="118">
        <v>0</v>
      </c>
      <c r="EE787" s="118">
        <v>0</v>
      </c>
      <c r="EF787" s="118">
        <v>0</v>
      </c>
      <c r="EG787" s="118">
        <v>0</v>
      </c>
      <c r="EH787" s="118">
        <v>0</v>
      </c>
      <c r="EI787" s="118">
        <v>0</v>
      </c>
      <c r="EJ787" s="118">
        <v>0</v>
      </c>
      <c r="EK787" s="118">
        <v>0</v>
      </c>
    </row>
    <row r="788" spans="1:141" outlineLevel="2" x14ac:dyDescent="0.25">
      <c r="A788" s="129"/>
      <c r="B788" s="129"/>
      <c r="C788" s="129"/>
      <c r="D788" s="129"/>
      <c r="E788" s="122"/>
      <c r="F788" s="130"/>
      <c r="G788" s="122"/>
      <c r="H788" s="122"/>
      <c r="I788" s="122"/>
      <c r="J788" s="130"/>
      <c r="K788" s="122"/>
      <c r="L788" s="122"/>
      <c r="M788" s="122"/>
      <c r="N788" s="130"/>
      <c r="O788" s="122"/>
      <c r="P788" s="122"/>
      <c r="Q788" s="122"/>
      <c r="R788" s="130"/>
      <c r="S788" s="122"/>
      <c r="T788" s="122"/>
      <c r="U788" s="122"/>
      <c r="V788" s="130"/>
      <c r="W788" s="122"/>
      <c r="X788" s="122"/>
      <c r="Y788" s="122"/>
      <c r="Z788" s="130"/>
      <c r="AA788" s="122"/>
      <c r="AB788" s="122"/>
      <c r="AC788" s="122"/>
      <c r="AD788" s="130"/>
      <c r="AE788" s="122"/>
      <c r="AF788" s="122"/>
      <c r="AG788" s="122"/>
      <c r="AH788" s="130"/>
      <c r="AI788" s="122"/>
      <c r="AJ788" s="122"/>
      <c r="AK788" s="122"/>
      <c r="AL788" s="130"/>
      <c r="AM788" s="122"/>
      <c r="AN788" s="122"/>
      <c r="AO788" s="122"/>
      <c r="AP788" s="130"/>
      <c r="AQ788" s="122"/>
      <c r="AR788" s="122"/>
      <c r="AS788" s="122"/>
      <c r="AT788" s="130"/>
      <c r="AU788" s="122"/>
      <c r="AV788" s="122"/>
      <c r="AW788" s="122"/>
      <c r="AX788" s="130"/>
      <c r="AY788" s="122"/>
      <c r="AZ788" s="122"/>
      <c r="BA788" s="122"/>
      <c r="BB788" s="130"/>
      <c r="BC788" s="122"/>
      <c r="BD788" s="122"/>
      <c r="BE788" s="122"/>
      <c r="BF788" s="130"/>
      <c r="BG788" s="122"/>
      <c r="BH788" s="122"/>
      <c r="BI788" s="122"/>
      <c r="BJ788" s="130"/>
      <c r="BK788" s="122"/>
      <c r="BL788" s="122"/>
      <c r="BM788" s="122"/>
      <c r="BN788" s="130"/>
      <c r="BO788" s="122"/>
      <c r="BP788" s="122"/>
      <c r="BQ788" s="122"/>
      <c r="BR788" s="130"/>
      <c r="BS788" s="122"/>
      <c r="BT788" s="122"/>
      <c r="BU788" s="122"/>
      <c r="BV788" s="130"/>
      <c r="BW788" s="122"/>
      <c r="BX788" s="122"/>
      <c r="BY788" s="122"/>
      <c r="BZ788" s="130"/>
      <c r="CA788" s="122"/>
      <c r="CB788" s="122"/>
      <c r="CC788" s="122"/>
      <c r="CD788" s="130"/>
      <c r="CE788" s="122"/>
      <c r="CF788" s="122"/>
      <c r="CG788" s="122"/>
      <c r="CH788" s="130"/>
      <c r="CI788" s="122"/>
      <c r="CJ788" s="122"/>
      <c r="CK788" s="122"/>
      <c r="CL788" s="130"/>
      <c r="CM788" s="122"/>
      <c r="CN788" s="122"/>
      <c r="CO788" s="122"/>
      <c r="CP788" s="130"/>
      <c r="CQ788" s="122"/>
      <c r="CR788" s="122"/>
      <c r="CS788" s="122"/>
      <c r="CT788" s="130"/>
      <c r="CU788" s="122"/>
      <c r="CV788" s="122"/>
      <c r="CW788" s="122"/>
      <c r="CX788" s="130"/>
      <c r="CY788" s="122"/>
      <c r="CZ788" s="122"/>
      <c r="DA788" s="122"/>
      <c r="DB788" s="130"/>
      <c r="DC788" s="122"/>
      <c r="DD788" s="122"/>
      <c r="DE788" s="122"/>
      <c r="DF788" s="130"/>
      <c r="DG788" s="122"/>
      <c r="DH788" s="122"/>
      <c r="DI788" s="131"/>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row>
    <row r="789" spans="1:141" outlineLevel="2" x14ac:dyDescent="0.25">
      <c r="A789" s="90"/>
      <c r="B789" s="90"/>
      <c r="C789" s="90"/>
      <c r="D789" s="90"/>
      <c r="F789" s="100"/>
      <c r="I789" s="101"/>
      <c r="J789" s="100"/>
      <c r="M789" s="101"/>
      <c r="N789" s="100"/>
      <c r="Q789" s="101"/>
      <c r="R789" s="100"/>
      <c r="U789" s="101"/>
      <c r="V789" s="100"/>
      <c r="Y789" s="101"/>
      <c r="Z789" s="100"/>
      <c r="AC789" s="101"/>
      <c r="AD789" s="100"/>
      <c r="AG789" s="101"/>
      <c r="AH789" s="100"/>
      <c r="AK789" s="101"/>
      <c r="AL789" s="100"/>
      <c r="AO789" s="101"/>
      <c r="AP789" s="100"/>
      <c r="AS789" s="101"/>
      <c r="AT789" s="100"/>
      <c r="AW789" s="101"/>
      <c r="AX789" s="100"/>
      <c r="BA789" s="101"/>
      <c r="BB789" s="100"/>
      <c r="BE789" s="101"/>
      <c r="BF789" s="100"/>
      <c r="BI789" s="101"/>
      <c r="BJ789" s="100"/>
      <c r="BM789" s="101"/>
      <c r="BN789" s="100"/>
      <c r="BQ789" s="101"/>
      <c r="BR789" s="100"/>
      <c r="BU789" s="101"/>
      <c r="BV789" s="100"/>
      <c r="BY789" s="101"/>
      <c r="BZ789" s="100"/>
      <c r="CC789" s="101"/>
      <c r="CD789" s="100"/>
      <c r="CG789" s="101"/>
      <c r="CH789" s="100"/>
      <c r="CK789" s="101"/>
      <c r="CL789" s="100"/>
      <c r="CO789" s="101"/>
      <c r="CP789" s="100"/>
      <c r="CS789" s="101"/>
      <c r="CT789" s="100"/>
      <c r="CW789" s="101"/>
      <c r="CX789" s="100"/>
      <c r="DA789" s="101"/>
      <c r="DB789" s="100"/>
      <c r="DE789" s="101"/>
      <c r="DF789" s="100"/>
      <c r="DI789" s="101"/>
    </row>
    <row r="790" spans="1:141" outlineLevel="2" x14ac:dyDescent="0.25">
      <c r="A790" s="90"/>
      <c r="B790" s="90"/>
      <c r="C790" s="111"/>
      <c r="D790" s="90"/>
      <c r="E790" s="132" t="s">
        <v>359</v>
      </c>
      <c r="F790" s="105">
        <f t="shared" ref="F790:AK790" ca="1" si="1073">IF(ISNUMBER(F794),F794+IF($I$7=1,F792,0),IF(ISNUMBER(F796),F796+IF($I$7=1,F792,0),""))</f>
        <v>6.3639999999999999</v>
      </c>
      <c r="G790" s="106">
        <f t="shared" ca="1" si="1073"/>
        <v>4.3780000000000001</v>
      </c>
      <c r="H790" s="106">
        <f t="shared" ca="1" si="1073"/>
        <v>9.7609999999999992</v>
      </c>
      <c r="I790" s="107">
        <f t="shared" ca="1" si="1073"/>
        <v>7.8439999999999994</v>
      </c>
      <c r="J790" s="105">
        <f t="shared" ca="1" si="1073"/>
        <v>8</v>
      </c>
      <c r="K790" s="106">
        <f t="shared" ca="1" si="1073"/>
        <v>1</v>
      </c>
      <c r="L790" s="106">
        <f t="shared" ca="1" si="1073"/>
        <v>2</v>
      </c>
      <c r="M790" s="107">
        <f t="shared" ca="1" si="1073"/>
        <v>-4</v>
      </c>
      <c r="N790" s="105">
        <f t="shared" ca="1" si="1073"/>
        <v>1</v>
      </c>
      <c r="O790" s="106">
        <f t="shared" ca="1" si="1073"/>
        <v>4</v>
      </c>
      <c r="P790" s="106">
        <f t="shared" ca="1" si="1073"/>
        <v>-4</v>
      </c>
      <c r="Q790" s="107">
        <f t="shared" ca="1" si="1073"/>
        <v>-16</v>
      </c>
      <c r="R790" s="105">
        <f t="shared" ca="1" si="1073"/>
        <v>-14</v>
      </c>
      <c r="S790" s="106">
        <f t="shared" ca="1" si="1073"/>
        <v>-12</v>
      </c>
      <c r="T790" s="106">
        <f t="shared" ca="1" si="1073"/>
        <v>-14</v>
      </c>
      <c r="U790" s="107">
        <f t="shared" ca="1" si="1073"/>
        <v>-18</v>
      </c>
      <c r="V790" s="105">
        <f t="shared" ca="1" si="1073"/>
        <v>-23</v>
      </c>
      <c r="W790" s="106">
        <f t="shared" ca="1" si="1073"/>
        <v>-23</v>
      </c>
      <c r="X790" s="106">
        <f t="shared" ca="1" si="1073"/>
        <v>-24</v>
      </c>
      <c r="Y790" s="107">
        <f t="shared" ca="1" si="1073"/>
        <v>-12</v>
      </c>
      <c r="Z790" s="105">
        <f t="shared" ca="1" si="1073"/>
        <v>-2</v>
      </c>
      <c r="AA790" s="106">
        <f t="shared" ca="1" si="1073"/>
        <v>-1</v>
      </c>
      <c r="AB790" s="106">
        <f t="shared" ca="1" si="1073"/>
        <v>-3</v>
      </c>
      <c r="AC790" s="107">
        <f t="shared" ca="1" si="1073"/>
        <v>1</v>
      </c>
      <c r="AD790" s="105">
        <f t="shared" ca="1" si="1073"/>
        <v>-10</v>
      </c>
      <c r="AE790" s="106">
        <f t="shared" ca="1" si="1073"/>
        <v>4</v>
      </c>
      <c r="AF790" s="106">
        <f t="shared" ca="1" si="1073"/>
        <v>12</v>
      </c>
      <c r="AG790" s="107">
        <f t="shared" ca="1" si="1073"/>
        <v>19</v>
      </c>
      <c r="AH790" s="105">
        <f t="shared" ca="1" si="1073"/>
        <v>14</v>
      </c>
      <c r="AI790" s="106">
        <f t="shared" ca="1" si="1073"/>
        <v>8</v>
      </c>
      <c r="AJ790" s="106">
        <f t="shared" ca="1" si="1073"/>
        <v>9</v>
      </c>
      <c r="AK790" s="107">
        <f t="shared" ca="1" si="1073"/>
        <v>-11</v>
      </c>
      <c r="AL790" s="105">
        <f t="shared" ref="AL790:BQ790" ca="1" si="1074">IF(ISNUMBER(AL794),AL794+IF($I$7=1,AL792,0),IF(ISNUMBER(AL796),AL796+IF($I$7=1,AL792,0),""))</f>
        <v>-64</v>
      </c>
      <c r="AM790" s="106">
        <f t="shared" ca="1" si="1074"/>
        <v>-90</v>
      </c>
      <c r="AN790" s="106">
        <f t="shared" ca="1" si="1074"/>
        <v>-123</v>
      </c>
      <c r="AO790" s="107">
        <f t="shared" ca="1" si="1074"/>
        <v>-43</v>
      </c>
      <c r="AP790" s="105">
        <f t="shared" ca="1" si="1074"/>
        <v>-50</v>
      </c>
      <c r="AQ790" s="106">
        <f t="shared" ca="1" si="1074"/>
        <v>-51</v>
      </c>
      <c r="AR790" s="106">
        <f t="shared" ca="1" si="1074"/>
        <v>-88</v>
      </c>
      <c r="AS790" s="107">
        <f t="shared" ca="1" si="1074"/>
        <v>27</v>
      </c>
      <c r="AT790" s="105">
        <f t="shared" ca="1" si="1074"/>
        <v>-109</v>
      </c>
      <c r="AU790" s="106">
        <f t="shared" ca="1" si="1074"/>
        <v>56</v>
      </c>
      <c r="AV790" s="106">
        <f t="shared" ca="1" si="1074"/>
        <v>103</v>
      </c>
      <c r="AW790" s="107">
        <f t="shared" ca="1" si="1074"/>
        <v>103</v>
      </c>
      <c r="AX790" s="105">
        <f t="shared" ca="1" si="1074"/>
        <v>103</v>
      </c>
      <c r="AY790" s="106">
        <f t="shared" ca="1" si="1074"/>
        <v>103</v>
      </c>
      <c r="AZ790" s="106">
        <f t="shared" ca="1" si="1074"/>
        <v>103</v>
      </c>
      <c r="BA790" s="107">
        <f t="shared" ca="1" si="1074"/>
        <v>103</v>
      </c>
      <c r="BB790" s="105">
        <f t="shared" ca="1" si="1074"/>
        <v>103</v>
      </c>
      <c r="BC790" s="106">
        <f t="shared" ca="1" si="1074"/>
        <v>103</v>
      </c>
      <c r="BD790" s="106">
        <f t="shared" ca="1" si="1074"/>
        <v>103</v>
      </c>
      <c r="BE790" s="107">
        <f t="shared" ca="1" si="1074"/>
        <v>103</v>
      </c>
      <c r="BF790" s="105">
        <f t="shared" ca="1" si="1074"/>
        <v>103</v>
      </c>
      <c r="BG790" s="106">
        <f t="shared" ca="1" si="1074"/>
        <v>103</v>
      </c>
      <c r="BH790" s="106">
        <f t="shared" ca="1" si="1074"/>
        <v>103</v>
      </c>
      <c r="BI790" s="107">
        <f t="shared" ca="1" si="1074"/>
        <v>103</v>
      </c>
      <c r="BJ790" s="105">
        <f t="shared" ca="1" si="1074"/>
        <v>103</v>
      </c>
      <c r="BK790" s="106">
        <f t="shared" ca="1" si="1074"/>
        <v>103</v>
      </c>
      <c r="BL790" s="106">
        <f t="shared" ca="1" si="1074"/>
        <v>103</v>
      </c>
      <c r="BM790" s="107">
        <f t="shared" ca="1" si="1074"/>
        <v>103</v>
      </c>
      <c r="BN790" s="105">
        <f t="shared" ca="1" si="1074"/>
        <v>103</v>
      </c>
      <c r="BO790" s="106">
        <f t="shared" ca="1" si="1074"/>
        <v>103</v>
      </c>
      <c r="BP790" s="106">
        <f t="shared" ca="1" si="1074"/>
        <v>103</v>
      </c>
      <c r="BQ790" s="107">
        <f t="shared" ca="1" si="1074"/>
        <v>103</v>
      </c>
      <c r="BR790" s="105">
        <f t="shared" ref="BR790:CW790" ca="1" si="1075">IF(ISNUMBER(BR794),BR794+IF($I$7=1,BR792,0),IF(ISNUMBER(BR796),BR796+IF($I$7=1,BR792,0),""))</f>
        <v>103</v>
      </c>
      <c r="BS790" s="106">
        <f t="shared" ca="1" si="1075"/>
        <v>103</v>
      </c>
      <c r="BT790" s="106">
        <f t="shared" ca="1" si="1075"/>
        <v>103</v>
      </c>
      <c r="BU790" s="107">
        <f t="shared" ca="1" si="1075"/>
        <v>103</v>
      </c>
      <c r="BV790" s="105">
        <f t="shared" ca="1" si="1075"/>
        <v>103</v>
      </c>
      <c r="BW790" s="106">
        <f t="shared" ca="1" si="1075"/>
        <v>103</v>
      </c>
      <c r="BX790" s="106">
        <f t="shared" ca="1" si="1075"/>
        <v>103</v>
      </c>
      <c r="BY790" s="107">
        <f t="shared" ca="1" si="1075"/>
        <v>103</v>
      </c>
      <c r="BZ790" s="105">
        <f t="shared" ca="1" si="1075"/>
        <v>103</v>
      </c>
      <c r="CA790" s="106">
        <f t="shared" ca="1" si="1075"/>
        <v>103</v>
      </c>
      <c r="CB790" s="106">
        <f t="shared" ca="1" si="1075"/>
        <v>103</v>
      </c>
      <c r="CC790" s="107">
        <f t="shared" ca="1" si="1075"/>
        <v>103</v>
      </c>
      <c r="CD790" s="105">
        <f t="shared" ca="1" si="1075"/>
        <v>103</v>
      </c>
      <c r="CE790" s="106">
        <f t="shared" ca="1" si="1075"/>
        <v>103</v>
      </c>
      <c r="CF790" s="106">
        <f t="shared" ca="1" si="1075"/>
        <v>103</v>
      </c>
      <c r="CG790" s="107">
        <f t="shared" ca="1" si="1075"/>
        <v>103</v>
      </c>
      <c r="CH790" s="105">
        <f t="shared" ca="1" si="1075"/>
        <v>103</v>
      </c>
      <c r="CI790" s="106">
        <f t="shared" ca="1" si="1075"/>
        <v>103</v>
      </c>
      <c r="CJ790" s="106">
        <f t="shared" ca="1" si="1075"/>
        <v>103</v>
      </c>
      <c r="CK790" s="107">
        <f t="shared" ca="1" si="1075"/>
        <v>103</v>
      </c>
      <c r="CL790" s="105">
        <f t="shared" ca="1" si="1075"/>
        <v>103</v>
      </c>
      <c r="CM790" s="106">
        <f t="shared" ca="1" si="1075"/>
        <v>103</v>
      </c>
      <c r="CN790" s="106">
        <f t="shared" ca="1" si="1075"/>
        <v>103</v>
      </c>
      <c r="CO790" s="107">
        <f t="shared" ca="1" si="1075"/>
        <v>103</v>
      </c>
      <c r="CP790" s="105">
        <f t="shared" ca="1" si="1075"/>
        <v>103</v>
      </c>
      <c r="CQ790" s="106">
        <f t="shared" ca="1" si="1075"/>
        <v>103</v>
      </c>
      <c r="CR790" s="106">
        <f t="shared" ca="1" si="1075"/>
        <v>103</v>
      </c>
      <c r="CS790" s="107">
        <f t="shared" ca="1" si="1075"/>
        <v>103</v>
      </c>
      <c r="CT790" s="105">
        <f t="shared" ca="1" si="1075"/>
        <v>103</v>
      </c>
      <c r="CU790" s="106">
        <f t="shared" ca="1" si="1075"/>
        <v>103</v>
      </c>
      <c r="CV790" s="106">
        <f t="shared" ca="1" si="1075"/>
        <v>103</v>
      </c>
      <c r="CW790" s="107">
        <f t="shared" ca="1" si="1075"/>
        <v>103</v>
      </c>
      <c r="CX790" s="105">
        <f t="shared" ref="CX790:DI790" ca="1" si="1076">IF(ISNUMBER(CX794),CX794+IF($I$7=1,CX792,0),IF(ISNUMBER(CX796),CX796+IF($I$7=1,CX792,0),""))</f>
        <v>103</v>
      </c>
      <c r="CY790" s="106">
        <f t="shared" ca="1" si="1076"/>
        <v>103</v>
      </c>
      <c r="CZ790" s="106">
        <f t="shared" ca="1" si="1076"/>
        <v>103</v>
      </c>
      <c r="DA790" s="107">
        <f t="shared" ca="1" si="1076"/>
        <v>103</v>
      </c>
      <c r="DB790" s="105">
        <f t="shared" ca="1" si="1076"/>
        <v>103</v>
      </c>
      <c r="DC790" s="106">
        <f t="shared" ca="1" si="1076"/>
        <v>103</v>
      </c>
      <c r="DD790" s="106">
        <f t="shared" ca="1" si="1076"/>
        <v>103</v>
      </c>
      <c r="DE790" s="107">
        <f t="shared" ca="1" si="1076"/>
        <v>103</v>
      </c>
      <c r="DF790" s="105">
        <f t="shared" ca="1" si="1076"/>
        <v>103</v>
      </c>
      <c r="DG790" s="106">
        <f t="shared" ca="1" si="1076"/>
        <v>103</v>
      </c>
      <c r="DH790" s="106">
        <f t="shared" ca="1" si="1076"/>
        <v>103</v>
      </c>
      <c r="DI790" s="107">
        <f t="shared" ca="1" si="1076"/>
        <v>103</v>
      </c>
      <c r="DK790" s="106">
        <f t="shared" ref="DK790:EK790" ca="1" si="1077">SUM(OFFSET($E790,,MATCH(DK$3,$F$5:$DI$5,0)+3,,1))</f>
        <v>7.8439999999999994</v>
      </c>
      <c r="DL790" s="106">
        <f t="shared" ca="1" si="1077"/>
        <v>-4</v>
      </c>
      <c r="DM790" s="106">
        <f t="shared" ca="1" si="1077"/>
        <v>-16</v>
      </c>
      <c r="DN790" s="106">
        <f t="shared" ca="1" si="1077"/>
        <v>-18</v>
      </c>
      <c r="DO790" s="106">
        <f t="shared" ca="1" si="1077"/>
        <v>-12</v>
      </c>
      <c r="DP790" s="106">
        <f t="shared" ca="1" si="1077"/>
        <v>1</v>
      </c>
      <c r="DQ790" s="106">
        <f t="shared" ca="1" si="1077"/>
        <v>19</v>
      </c>
      <c r="DR790" s="106">
        <f t="shared" ca="1" si="1077"/>
        <v>-11</v>
      </c>
      <c r="DS790" s="106">
        <f t="shared" ca="1" si="1077"/>
        <v>-43</v>
      </c>
      <c r="DT790" s="106">
        <f t="shared" ca="1" si="1077"/>
        <v>27</v>
      </c>
      <c r="DU790" s="106">
        <f t="shared" ca="1" si="1077"/>
        <v>103</v>
      </c>
      <c r="DV790" s="106">
        <f t="shared" ca="1" si="1077"/>
        <v>103</v>
      </c>
      <c r="DW790" s="106">
        <f t="shared" ca="1" si="1077"/>
        <v>103</v>
      </c>
      <c r="DX790" s="106">
        <f t="shared" ca="1" si="1077"/>
        <v>103</v>
      </c>
      <c r="DY790" s="106">
        <f t="shared" ca="1" si="1077"/>
        <v>103</v>
      </c>
      <c r="DZ790" s="106">
        <f t="shared" ca="1" si="1077"/>
        <v>103</v>
      </c>
      <c r="EA790" s="106">
        <f t="shared" ca="1" si="1077"/>
        <v>103</v>
      </c>
      <c r="EB790" s="106">
        <f t="shared" ca="1" si="1077"/>
        <v>103</v>
      </c>
      <c r="EC790" s="106">
        <f t="shared" ca="1" si="1077"/>
        <v>103</v>
      </c>
      <c r="ED790" s="106">
        <f t="shared" ca="1" si="1077"/>
        <v>103</v>
      </c>
      <c r="EE790" s="106">
        <f t="shared" ca="1" si="1077"/>
        <v>103</v>
      </c>
      <c r="EF790" s="106">
        <f t="shared" ca="1" si="1077"/>
        <v>103</v>
      </c>
      <c r="EG790" s="106">
        <f t="shared" ca="1" si="1077"/>
        <v>103</v>
      </c>
      <c r="EH790" s="106">
        <f t="shared" ca="1" si="1077"/>
        <v>103</v>
      </c>
      <c r="EI790" s="106">
        <f t="shared" ca="1" si="1077"/>
        <v>103</v>
      </c>
      <c r="EJ790" s="106">
        <f t="shared" ca="1" si="1077"/>
        <v>103</v>
      </c>
      <c r="EK790" s="106">
        <f t="shared" ca="1" si="1077"/>
        <v>103</v>
      </c>
    </row>
    <row r="791" spans="1:141" outlineLevel="2" x14ac:dyDescent="0.25">
      <c r="A791" s="90"/>
      <c r="B791" s="90"/>
      <c r="C791" s="90"/>
      <c r="D791" s="90"/>
      <c r="F791" s="100"/>
      <c r="I791" s="101"/>
      <c r="J791" s="100"/>
      <c r="M791" s="101"/>
      <c r="N791" s="100"/>
      <c r="Q791" s="101"/>
      <c r="R791" s="100"/>
      <c r="U791" s="101"/>
      <c r="V791" s="100"/>
      <c r="Y791" s="101"/>
      <c r="Z791" s="100"/>
      <c r="AC791" s="101"/>
      <c r="AD791" s="100"/>
      <c r="AG791" s="101"/>
      <c r="AH791" s="100"/>
      <c r="AK791" s="101"/>
      <c r="AL791" s="100"/>
      <c r="AO791" s="101"/>
      <c r="AP791" s="100"/>
      <c r="AS791" s="101"/>
      <c r="AT791" s="100"/>
      <c r="AW791" s="101"/>
      <c r="AX791" s="100"/>
      <c r="BA791" s="101"/>
      <c r="BB791" s="100"/>
      <c r="BE791" s="101"/>
      <c r="BF791" s="100"/>
      <c r="BI791" s="101"/>
      <c r="BJ791" s="100"/>
      <c r="BM791" s="101"/>
      <c r="BN791" s="100"/>
      <c r="BQ791" s="101"/>
      <c r="BR791" s="100"/>
      <c r="BU791" s="101"/>
      <c r="BV791" s="100"/>
      <c r="BY791" s="101"/>
      <c r="BZ791" s="100"/>
      <c r="CC791" s="101"/>
      <c r="CD791" s="100"/>
      <c r="CG791" s="101"/>
      <c r="CH791" s="100"/>
      <c r="CK791" s="101"/>
      <c r="CL791" s="100"/>
      <c r="CO791" s="101"/>
      <c r="CP791" s="100"/>
      <c r="CS791" s="101"/>
      <c r="CT791" s="100"/>
      <c r="CW791" s="101"/>
      <c r="CX791" s="100"/>
      <c r="DA791" s="101"/>
      <c r="DB791" s="100"/>
      <c r="DE791" s="101"/>
      <c r="DF791" s="100"/>
      <c r="DI791" s="101"/>
    </row>
    <row r="792" spans="1:141" outlineLevel="2" x14ac:dyDescent="0.25">
      <c r="A792" s="90" t="str">
        <f>A794</f>
        <v>bs</v>
      </c>
      <c r="B792" s="90" t="str">
        <f>B794</f>
        <v>accumulatedOtherComprehensiveIncomeLoss</v>
      </c>
      <c r="C792" s="111">
        <f>C794</f>
        <v>9.9999999999999995E-7</v>
      </c>
      <c r="D792" s="90"/>
      <c r="E792" t="str">
        <f>CONCATENATE(E790," - adjustment")</f>
        <v>Accumulated other comprehensive income/loss - adjustment</v>
      </c>
      <c r="F792" s="117">
        <v>0</v>
      </c>
      <c r="G792" s="118">
        <v>0</v>
      </c>
      <c r="H792" s="118">
        <v>0</v>
      </c>
      <c r="I792" s="119" cm="1">
        <f t="array" aca="1" ref="I792" ca="1">IF(ISNUMBER(INDEX('DataModel-NVDA'!$ET$4:$FT$109,MATCH(1,('DataModel-NVDA'!$EO$4:$EO$109=$A792)*('DataModel-NVDA'!$EP$4:$EP$109=$B792),0),MATCH(CONCATENATE("FY ",RIGHT(I$3,4)),'DataModel-NVDA'!$ET$2:$FT$2,0))*$C792),INDEX('DataModel-NVDA'!$ET$4:$FT$109,MATCH(1,('DataModel-NVDA'!$EO$4:$EO$109=$A792)*('DataModel-NVDA'!$EP$4:$EP$109=$B792),0),MATCH(CONCATENATE("FY ",RIGHT(I$3,4)),'DataModel-NVDA'!$ET$2:$FT$2,0))*$C792,0)</f>
        <v>0</v>
      </c>
      <c r="J792" s="117">
        <v>0</v>
      </c>
      <c r="K792" s="118">
        <v>0</v>
      </c>
      <c r="L792" s="118">
        <v>0</v>
      </c>
      <c r="M792" s="119" cm="1">
        <f t="array" aca="1" ref="M792" ca="1">IF(ISNUMBER(INDEX('DataModel-NVDA'!$ET$4:$FT$109,MATCH(1,('DataModel-NVDA'!$EO$4:$EO$109=$A792)*('DataModel-NVDA'!$EP$4:$EP$109=$B792),0),MATCH(CONCATENATE("FY ",RIGHT(M$3,4)),'DataModel-NVDA'!$ET$2:$FT$2,0))*$C792),INDEX('DataModel-NVDA'!$ET$4:$FT$109,MATCH(1,('DataModel-NVDA'!$EO$4:$EO$109=$A792)*('DataModel-NVDA'!$EP$4:$EP$109=$B792),0),MATCH(CONCATENATE("FY ",RIGHT(M$3,4)),'DataModel-NVDA'!$ET$2:$FT$2,0))*$C792,0)</f>
        <v>0</v>
      </c>
      <c r="N792" s="117">
        <v>0</v>
      </c>
      <c r="O792" s="118">
        <v>0</v>
      </c>
      <c r="P792" s="118">
        <v>0</v>
      </c>
      <c r="Q792" s="119" cm="1">
        <f t="array" aca="1" ref="Q792" ca="1">IF(ISNUMBER(INDEX('DataModel-NVDA'!$ET$4:$FT$109,MATCH(1,('DataModel-NVDA'!$EO$4:$EO$109=$A792)*('DataModel-NVDA'!$EP$4:$EP$109=$B792),0),MATCH(CONCATENATE("FY ",RIGHT(Q$3,4)),'DataModel-NVDA'!$ET$2:$FT$2,0))*$C792),INDEX('DataModel-NVDA'!$ET$4:$FT$109,MATCH(1,('DataModel-NVDA'!$EO$4:$EO$109=$A792)*('DataModel-NVDA'!$EP$4:$EP$109=$B792),0),MATCH(CONCATENATE("FY ",RIGHT(Q$3,4)),'DataModel-NVDA'!$ET$2:$FT$2,0))*$C792,0)</f>
        <v>0</v>
      </c>
      <c r="R792" s="117">
        <v>0</v>
      </c>
      <c r="S792" s="118">
        <v>0</v>
      </c>
      <c r="T792" s="118">
        <v>0</v>
      </c>
      <c r="U792" s="119" cm="1">
        <f t="array" aca="1" ref="U792" ca="1">IF(ISNUMBER(INDEX('DataModel-NVDA'!$ET$4:$FT$109,MATCH(1,('DataModel-NVDA'!$EO$4:$EO$109=$A792)*('DataModel-NVDA'!$EP$4:$EP$109=$B792),0),MATCH(CONCATENATE("FY ",RIGHT(U$3,4)),'DataModel-NVDA'!$ET$2:$FT$2,0))*$C792),INDEX('DataModel-NVDA'!$ET$4:$FT$109,MATCH(1,('DataModel-NVDA'!$EO$4:$EO$109=$A792)*('DataModel-NVDA'!$EP$4:$EP$109=$B792),0),MATCH(CONCATENATE("FY ",RIGHT(U$3,4)),'DataModel-NVDA'!$ET$2:$FT$2,0))*$C792,0)</f>
        <v>0</v>
      </c>
      <c r="V792" s="117">
        <v>0</v>
      </c>
      <c r="W792" s="118">
        <v>0</v>
      </c>
      <c r="X792" s="118">
        <v>0</v>
      </c>
      <c r="Y792" s="119" cm="1">
        <f t="array" aca="1" ref="Y792" ca="1">IF(ISNUMBER(INDEX('DataModel-NVDA'!$ET$4:$FT$109,MATCH(1,('DataModel-NVDA'!$EO$4:$EO$109=$A792)*('DataModel-NVDA'!$EP$4:$EP$109=$B792),0),MATCH(CONCATENATE("FY ",RIGHT(Y$3,4)),'DataModel-NVDA'!$ET$2:$FT$2,0))*$C792),INDEX('DataModel-NVDA'!$ET$4:$FT$109,MATCH(1,('DataModel-NVDA'!$EO$4:$EO$109=$A792)*('DataModel-NVDA'!$EP$4:$EP$109=$B792),0),MATCH(CONCATENATE("FY ",RIGHT(Y$3,4)),'DataModel-NVDA'!$ET$2:$FT$2,0))*$C792,0)</f>
        <v>0</v>
      </c>
      <c r="Z792" s="117">
        <v>0</v>
      </c>
      <c r="AA792" s="118">
        <v>0</v>
      </c>
      <c r="AB792" s="118">
        <v>0</v>
      </c>
      <c r="AC792" s="119" cm="1">
        <f t="array" aca="1" ref="AC792" ca="1">IF(ISNUMBER(INDEX('DataModel-NVDA'!$ET$4:$FT$109,MATCH(1,('DataModel-NVDA'!$EO$4:$EO$109=$A792)*('DataModel-NVDA'!$EP$4:$EP$109=$B792),0),MATCH(CONCATENATE("FY ",RIGHT(AC$3,4)),'DataModel-NVDA'!$ET$2:$FT$2,0))*$C792),INDEX('DataModel-NVDA'!$ET$4:$FT$109,MATCH(1,('DataModel-NVDA'!$EO$4:$EO$109=$A792)*('DataModel-NVDA'!$EP$4:$EP$109=$B792),0),MATCH(CONCATENATE("FY ",RIGHT(AC$3,4)),'DataModel-NVDA'!$ET$2:$FT$2,0))*$C792,0)</f>
        <v>0</v>
      </c>
      <c r="AD792" s="117">
        <v>0</v>
      </c>
      <c r="AE792" s="118">
        <v>0</v>
      </c>
      <c r="AF792" s="118">
        <v>0</v>
      </c>
      <c r="AG792" s="119" cm="1">
        <f t="array" aca="1" ref="AG792" ca="1">IF(ISNUMBER(INDEX('DataModel-NVDA'!$ET$4:$FT$109,MATCH(1,('DataModel-NVDA'!$EO$4:$EO$109=$A792)*('DataModel-NVDA'!$EP$4:$EP$109=$B792),0),MATCH(CONCATENATE("FY ",RIGHT(AG$3,4)),'DataModel-NVDA'!$ET$2:$FT$2,0))*$C792),INDEX('DataModel-NVDA'!$ET$4:$FT$109,MATCH(1,('DataModel-NVDA'!$EO$4:$EO$109=$A792)*('DataModel-NVDA'!$EP$4:$EP$109=$B792),0),MATCH(CONCATENATE("FY ",RIGHT(AG$3,4)),'DataModel-NVDA'!$ET$2:$FT$2,0))*$C792,0)</f>
        <v>0</v>
      </c>
      <c r="AH792" s="117">
        <v>0</v>
      </c>
      <c r="AI792" s="118">
        <v>0</v>
      </c>
      <c r="AJ792" s="118">
        <v>0</v>
      </c>
      <c r="AK792" s="119" cm="1">
        <f t="array" aca="1" ref="AK792" ca="1">IF(ISNUMBER(INDEX('DataModel-NVDA'!$ET$4:$FT$109,MATCH(1,('DataModel-NVDA'!$EO$4:$EO$109=$A792)*('DataModel-NVDA'!$EP$4:$EP$109=$B792),0),MATCH(CONCATENATE("FY ",RIGHT(AK$3,4)),'DataModel-NVDA'!$ET$2:$FT$2,0))*$C792),INDEX('DataModel-NVDA'!$ET$4:$FT$109,MATCH(1,('DataModel-NVDA'!$EO$4:$EO$109=$A792)*('DataModel-NVDA'!$EP$4:$EP$109=$B792),0),MATCH(CONCATENATE("FY ",RIGHT(AK$3,4)),'DataModel-NVDA'!$ET$2:$FT$2,0))*$C792,0)</f>
        <v>0</v>
      </c>
      <c r="AL792" s="117">
        <v>0</v>
      </c>
      <c r="AM792" s="118">
        <v>0</v>
      </c>
      <c r="AN792" s="118">
        <v>0</v>
      </c>
      <c r="AO792" s="119" cm="1">
        <f t="array" aca="1" ref="AO792" ca="1">IF(ISNUMBER(INDEX('DataModel-NVDA'!$ET$4:$FT$109,MATCH(1,('DataModel-NVDA'!$EO$4:$EO$109=$A792)*('DataModel-NVDA'!$EP$4:$EP$109=$B792),0),MATCH(CONCATENATE("FY ",RIGHT(AO$3,4)),'DataModel-NVDA'!$ET$2:$FT$2,0))*$C792),INDEX('DataModel-NVDA'!$ET$4:$FT$109,MATCH(1,('DataModel-NVDA'!$EO$4:$EO$109=$A792)*('DataModel-NVDA'!$EP$4:$EP$109=$B792),0),MATCH(CONCATENATE("FY ",RIGHT(AO$3,4)),'DataModel-NVDA'!$ET$2:$FT$2,0))*$C792,0)</f>
        <v>0</v>
      </c>
      <c r="AP792" s="117">
        <v>0</v>
      </c>
      <c r="AQ792" s="118">
        <v>0</v>
      </c>
      <c r="AR792" s="118">
        <v>0</v>
      </c>
      <c r="AS792" s="119" cm="1">
        <f t="array" aca="1" ref="AS792" ca="1">IF(ISNUMBER(INDEX('DataModel-NVDA'!$ET$4:$FT$109,MATCH(1,('DataModel-NVDA'!$EO$4:$EO$109=$A792)*('DataModel-NVDA'!$EP$4:$EP$109=$B792),0),MATCH(CONCATENATE("FY ",RIGHT(AS$3,4)),'DataModel-NVDA'!$ET$2:$FT$2,0))*$C792),INDEX('DataModel-NVDA'!$ET$4:$FT$109,MATCH(1,('DataModel-NVDA'!$EO$4:$EO$109=$A792)*('DataModel-NVDA'!$EP$4:$EP$109=$B792),0),MATCH(CONCATENATE("FY ",RIGHT(AS$3,4)),'DataModel-NVDA'!$ET$2:$FT$2,0))*$C792,0)</f>
        <v>0</v>
      </c>
      <c r="AT792" s="117">
        <v>0</v>
      </c>
      <c r="AU792" s="118">
        <v>0</v>
      </c>
      <c r="AV792" s="118">
        <v>0</v>
      </c>
      <c r="AW792" s="119" cm="1">
        <f t="array" aca="1" ref="AW792" ca="1">IF(ISNUMBER(INDEX('DataModel-NVDA'!$ET$4:$FT$109,MATCH(1,('DataModel-NVDA'!$EO$4:$EO$109=$A792)*('DataModel-NVDA'!$EP$4:$EP$109=$B792),0),MATCH(CONCATENATE("FY ",RIGHT(AW$3,4)),'DataModel-NVDA'!$ET$2:$FT$2,0))*$C792),INDEX('DataModel-NVDA'!$ET$4:$FT$109,MATCH(1,('DataModel-NVDA'!$EO$4:$EO$109=$A792)*('DataModel-NVDA'!$EP$4:$EP$109=$B792),0),MATCH(CONCATENATE("FY ",RIGHT(AW$3,4)),'DataModel-NVDA'!$ET$2:$FT$2,0))*$C792,0)</f>
        <v>0</v>
      </c>
      <c r="AX792" s="117">
        <v>0</v>
      </c>
      <c r="AY792" s="118">
        <v>0</v>
      </c>
      <c r="AZ792" s="118">
        <v>0</v>
      </c>
      <c r="BA792" s="119" cm="1">
        <f t="array" aca="1" ref="BA792" ca="1">IF(ISNUMBER(INDEX('DataModel-NVDA'!$ET$4:$FT$109,MATCH(1,('DataModel-NVDA'!$EO$4:$EO$109=$A792)*('DataModel-NVDA'!$EP$4:$EP$109=$B792),0),MATCH(CONCATENATE("FY ",RIGHT(BA$3,4)),'DataModel-NVDA'!$ET$2:$FT$2,0))*$C792),INDEX('DataModel-NVDA'!$ET$4:$FT$109,MATCH(1,('DataModel-NVDA'!$EO$4:$EO$109=$A792)*('DataModel-NVDA'!$EP$4:$EP$109=$B792),0),MATCH(CONCATENATE("FY ",RIGHT(BA$3,4)),'DataModel-NVDA'!$ET$2:$FT$2,0))*$C792,0)</f>
        <v>0</v>
      </c>
      <c r="BB792" s="117">
        <v>0</v>
      </c>
      <c r="BC792" s="118">
        <v>0</v>
      </c>
      <c r="BD792" s="118">
        <v>0</v>
      </c>
      <c r="BE792" s="119" cm="1">
        <f t="array" aca="1" ref="BE792" ca="1">IF(ISNUMBER(INDEX('DataModel-NVDA'!$ET$4:$FT$109,MATCH(1,('DataModel-NVDA'!$EO$4:$EO$109=$A792)*('DataModel-NVDA'!$EP$4:$EP$109=$B792),0),MATCH(CONCATENATE("FY ",RIGHT(BE$3,4)),'DataModel-NVDA'!$ET$2:$FT$2,0))*$C792),INDEX('DataModel-NVDA'!$ET$4:$FT$109,MATCH(1,('DataModel-NVDA'!$EO$4:$EO$109=$A792)*('DataModel-NVDA'!$EP$4:$EP$109=$B792),0),MATCH(CONCATENATE("FY ",RIGHT(BE$3,4)),'DataModel-NVDA'!$ET$2:$FT$2,0))*$C792,0)</f>
        <v>0</v>
      </c>
      <c r="BF792" s="117">
        <v>0</v>
      </c>
      <c r="BG792" s="118">
        <v>0</v>
      </c>
      <c r="BH792" s="118">
        <v>0</v>
      </c>
      <c r="BI792" s="119" cm="1">
        <f t="array" aca="1" ref="BI792" ca="1">IF(ISNUMBER(INDEX('DataModel-NVDA'!$ET$4:$FT$109,MATCH(1,('DataModel-NVDA'!$EO$4:$EO$109=$A792)*('DataModel-NVDA'!$EP$4:$EP$109=$B792),0),MATCH(CONCATENATE("FY ",RIGHT(BI$3,4)),'DataModel-NVDA'!$ET$2:$FT$2,0))*$C792),INDEX('DataModel-NVDA'!$ET$4:$FT$109,MATCH(1,('DataModel-NVDA'!$EO$4:$EO$109=$A792)*('DataModel-NVDA'!$EP$4:$EP$109=$B792),0),MATCH(CONCATENATE("FY ",RIGHT(BI$3,4)),'DataModel-NVDA'!$ET$2:$FT$2,0))*$C792,0)</f>
        <v>0</v>
      </c>
      <c r="BJ792" s="117">
        <v>0</v>
      </c>
      <c r="BK792" s="118">
        <v>0</v>
      </c>
      <c r="BL792" s="118">
        <v>0</v>
      </c>
      <c r="BM792" s="119" cm="1">
        <f t="array" aca="1" ref="BM792" ca="1">IF(ISNUMBER(INDEX('DataModel-NVDA'!$ET$4:$FT$109,MATCH(1,('DataModel-NVDA'!$EO$4:$EO$109=$A792)*('DataModel-NVDA'!$EP$4:$EP$109=$B792),0),MATCH(CONCATENATE("FY ",RIGHT(BM$3,4)),'DataModel-NVDA'!$ET$2:$FT$2,0))*$C792),INDEX('DataModel-NVDA'!$ET$4:$FT$109,MATCH(1,('DataModel-NVDA'!$EO$4:$EO$109=$A792)*('DataModel-NVDA'!$EP$4:$EP$109=$B792),0),MATCH(CONCATENATE("FY ",RIGHT(BM$3,4)),'DataModel-NVDA'!$ET$2:$FT$2,0))*$C792,0)</f>
        <v>0</v>
      </c>
      <c r="BN792" s="117">
        <v>0</v>
      </c>
      <c r="BO792" s="118">
        <v>0</v>
      </c>
      <c r="BP792" s="118">
        <v>0</v>
      </c>
      <c r="BQ792" s="119" cm="1">
        <f t="array" aca="1" ref="BQ792" ca="1">IF(ISNUMBER(INDEX('DataModel-NVDA'!$ET$4:$FT$109,MATCH(1,('DataModel-NVDA'!$EO$4:$EO$109=$A792)*('DataModel-NVDA'!$EP$4:$EP$109=$B792),0),MATCH(CONCATENATE("FY ",RIGHT(BQ$3,4)),'DataModel-NVDA'!$ET$2:$FT$2,0))*$C792),INDEX('DataModel-NVDA'!$ET$4:$FT$109,MATCH(1,('DataModel-NVDA'!$EO$4:$EO$109=$A792)*('DataModel-NVDA'!$EP$4:$EP$109=$B792),0),MATCH(CONCATENATE("FY ",RIGHT(BQ$3,4)),'DataModel-NVDA'!$ET$2:$FT$2,0))*$C792,0)</f>
        <v>0</v>
      </c>
      <c r="BR792" s="117">
        <v>0</v>
      </c>
      <c r="BS792" s="118">
        <v>0</v>
      </c>
      <c r="BT792" s="118">
        <v>0</v>
      </c>
      <c r="BU792" s="119" cm="1">
        <f t="array" aca="1" ref="BU792" ca="1">IF(ISNUMBER(INDEX('DataModel-NVDA'!$ET$4:$FT$109,MATCH(1,('DataModel-NVDA'!$EO$4:$EO$109=$A792)*('DataModel-NVDA'!$EP$4:$EP$109=$B792),0),MATCH(CONCATENATE("FY ",RIGHT(BU$3,4)),'DataModel-NVDA'!$ET$2:$FT$2,0))*$C792),INDEX('DataModel-NVDA'!$ET$4:$FT$109,MATCH(1,('DataModel-NVDA'!$EO$4:$EO$109=$A792)*('DataModel-NVDA'!$EP$4:$EP$109=$B792),0),MATCH(CONCATENATE("FY ",RIGHT(BU$3,4)),'DataModel-NVDA'!$ET$2:$FT$2,0))*$C792,0)</f>
        <v>0</v>
      </c>
      <c r="BV792" s="117">
        <v>0</v>
      </c>
      <c r="BW792" s="118">
        <v>0</v>
      </c>
      <c r="BX792" s="118">
        <v>0</v>
      </c>
      <c r="BY792" s="119" cm="1">
        <f t="array" aca="1" ref="BY792" ca="1">IF(ISNUMBER(INDEX('DataModel-NVDA'!$ET$4:$FT$109,MATCH(1,('DataModel-NVDA'!$EO$4:$EO$109=$A792)*('DataModel-NVDA'!$EP$4:$EP$109=$B792),0),MATCH(CONCATENATE("FY ",RIGHT(BY$3,4)),'DataModel-NVDA'!$ET$2:$FT$2,0))*$C792),INDEX('DataModel-NVDA'!$ET$4:$FT$109,MATCH(1,('DataModel-NVDA'!$EO$4:$EO$109=$A792)*('DataModel-NVDA'!$EP$4:$EP$109=$B792),0),MATCH(CONCATENATE("FY ",RIGHT(BY$3,4)),'DataModel-NVDA'!$ET$2:$FT$2,0))*$C792,0)</f>
        <v>0</v>
      </c>
      <c r="BZ792" s="117">
        <v>0</v>
      </c>
      <c r="CA792" s="118">
        <v>0</v>
      </c>
      <c r="CB792" s="118">
        <v>0</v>
      </c>
      <c r="CC792" s="119" cm="1">
        <f t="array" aca="1" ref="CC792" ca="1">IF(ISNUMBER(INDEX('DataModel-NVDA'!$ET$4:$FT$109,MATCH(1,('DataModel-NVDA'!$EO$4:$EO$109=$A792)*('DataModel-NVDA'!$EP$4:$EP$109=$B792),0),MATCH(CONCATENATE("FY ",RIGHT(CC$3,4)),'DataModel-NVDA'!$ET$2:$FT$2,0))*$C792),INDEX('DataModel-NVDA'!$ET$4:$FT$109,MATCH(1,('DataModel-NVDA'!$EO$4:$EO$109=$A792)*('DataModel-NVDA'!$EP$4:$EP$109=$B792),0),MATCH(CONCATENATE("FY ",RIGHT(CC$3,4)),'DataModel-NVDA'!$ET$2:$FT$2,0))*$C792,0)</f>
        <v>0</v>
      </c>
      <c r="CD792" s="117">
        <v>0</v>
      </c>
      <c r="CE792" s="118">
        <v>0</v>
      </c>
      <c r="CF792" s="118">
        <v>0</v>
      </c>
      <c r="CG792" s="119" cm="1">
        <f t="array" aca="1" ref="CG792" ca="1">IF(ISNUMBER(INDEX('DataModel-NVDA'!$ET$4:$FT$109,MATCH(1,('DataModel-NVDA'!$EO$4:$EO$109=$A792)*('DataModel-NVDA'!$EP$4:$EP$109=$B792),0),MATCH(CONCATENATE("FY ",RIGHT(CG$3,4)),'DataModel-NVDA'!$ET$2:$FT$2,0))*$C792),INDEX('DataModel-NVDA'!$ET$4:$FT$109,MATCH(1,('DataModel-NVDA'!$EO$4:$EO$109=$A792)*('DataModel-NVDA'!$EP$4:$EP$109=$B792),0),MATCH(CONCATENATE("FY ",RIGHT(CG$3,4)),'DataModel-NVDA'!$ET$2:$FT$2,0))*$C792,0)</f>
        <v>0</v>
      </c>
      <c r="CH792" s="117">
        <v>0</v>
      </c>
      <c r="CI792" s="118">
        <v>0</v>
      </c>
      <c r="CJ792" s="118">
        <v>0</v>
      </c>
      <c r="CK792" s="119" cm="1">
        <f t="array" aca="1" ref="CK792" ca="1">IF(ISNUMBER(INDEX('DataModel-NVDA'!$ET$4:$FT$109,MATCH(1,('DataModel-NVDA'!$EO$4:$EO$109=$A792)*('DataModel-NVDA'!$EP$4:$EP$109=$B792),0),MATCH(CONCATENATE("FY ",RIGHT(CK$3,4)),'DataModel-NVDA'!$ET$2:$FT$2,0))*$C792),INDEX('DataModel-NVDA'!$ET$4:$FT$109,MATCH(1,('DataModel-NVDA'!$EO$4:$EO$109=$A792)*('DataModel-NVDA'!$EP$4:$EP$109=$B792),0),MATCH(CONCATENATE("FY ",RIGHT(CK$3,4)),'DataModel-NVDA'!$ET$2:$FT$2,0))*$C792,0)</f>
        <v>0</v>
      </c>
      <c r="CL792" s="117">
        <v>0</v>
      </c>
      <c r="CM792" s="118">
        <v>0</v>
      </c>
      <c r="CN792" s="118">
        <v>0</v>
      </c>
      <c r="CO792" s="119" cm="1">
        <f t="array" aca="1" ref="CO792" ca="1">IF(ISNUMBER(INDEX('DataModel-NVDA'!$ET$4:$FT$109,MATCH(1,('DataModel-NVDA'!$EO$4:$EO$109=$A792)*('DataModel-NVDA'!$EP$4:$EP$109=$B792),0),MATCH(CONCATENATE("FY ",RIGHT(CO$3,4)),'DataModel-NVDA'!$ET$2:$FT$2,0))*$C792),INDEX('DataModel-NVDA'!$ET$4:$FT$109,MATCH(1,('DataModel-NVDA'!$EO$4:$EO$109=$A792)*('DataModel-NVDA'!$EP$4:$EP$109=$B792),0),MATCH(CONCATENATE("FY ",RIGHT(CO$3,4)),'DataModel-NVDA'!$ET$2:$FT$2,0))*$C792,0)</f>
        <v>0</v>
      </c>
      <c r="CP792" s="117">
        <v>0</v>
      </c>
      <c r="CQ792" s="118">
        <v>0</v>
      </c>
      <c r="CR792" s="118">
        <v>0</v>
      </c>
      <c r="CS792" s="119" cm="1">
        <f t="array" aca="1" ref="CS792" ca="1">IF(ISNUMBER(INDEX('DataModel-NVDA'!$ET$4:$FT$109,MATCH(1,('DataModel-NVDA'!$EO$4:$EO$109=$A792)*('DataModel-NVDA'!$EP$4:$EP$109=$B792),0),MATCH(CONCATENATE("FY ",RIGHT(CS$3,4)),'DataModel-NVDA'!$ET$2:$FT$2,0))*$C792),INDEX('DataModel-NVDA'!$ET$4:$FT$109,MATCH(1,('DataModel-NVDA'!$EO$4:$EO$109=$A792)*('DataModel-NVDA'!$EP$4:$EP$109=$B792),0),MATCH(CONCATENATE("FY ",RIGHT(CS$3,4)),'DataModel-NVDA'!$ET$2:$FT$2,0))*$C792,0)</f>
        <v>0</v>
      </c>
      <c r="CT792" s="117">
        <v>0</v>
      </c>
      <c r="CU792" s="118">
        <v>0</v>
      </c>
      <c r="CV792" s="118">
        <v>0</v>
      </c>
      <c r="CW792" s="119" cm="1">
        <f t="array" aca="1" ref="CW792" ca="1">IF(ISNUMBER(INDEX('DataModel-NVDA'!$ET$4:$FT$109,MATCH(1,('DataModel-NVDA'!$EO$4:$EO$109=$A792)*('DataModel-NVDA'!$EP$4:$EP$109=$B792),0),MATCH(CONCATENATE("FY ",RIGHT(CW$3,4)),'DataModel-NVDA'!$ET$2:$FT$2,0))*$C792),INDEX('DataModel-NVDA'!$ET$4:$FT$109,MATCH(1,('DataModel-NVDA'!$EO$4:$EO$109=$A792)*('DataModel-NVDA'!$EP$4:$EP$109=$B792),0),MATCH(CONCATENATE("FY ",RIGHT(CW$3,4)),'DataModel-NVDA'!$ET$2:$FT$2,0))*$C792,0)</f>
        <v>0</v>
      </c>
      <c r="CX792" s="117">
        <v>0</v>
      </c>
      <c r="CY792" s="118">
        <v>0</v>
      </c>
      <c r="CZ792" s="118">
        <v>0</v>
      </c>
      <c r="DA792" s="119" cm="1">
        <f t="array" aca="1" ref="DA792" ca="1">IF(ISNUMBER(INDEX('DataModel-NVDA'!$ET$4:$FT$109,MATCH(1,('DataModel-NVDA'!$EO$4:$EO$109=$A792)*('DataModel-NVDA'!$EP$4:$EP$109=$B792),0),MATCH(CONCATENATE("FY ",RIGHT(DA$3,4)),'DataModel-NVDA'!$ET$2:$FT$2,0))*$C792),INDEX('DataModel-NVDA'!$ET$4:$FT$109,MATCH(1,('DataModel-NVDA'!$EO$4:$EO$109=$A792)*('DataModel-NVDA'!$EP$4:$EP$109=$B792),0),MATCH(CONCATENATE("FY ",RIGHT(DA$3,4)),'DataModel-NVDA'!$ET$2:$FT$2,0))*$C792,0)</f>
        <v>0</v>
      </c>
      <c r="DB792" s="117">
        <v>0</v>
      </c>
      <c r="DC792" s="118">
        <v>0</v>
      </c>
      <c r="DD792" s="118">
        <v>0</v>
      </c>
      <c r="DE792" s="119" cm="1">
        <f t="array" aca="1" ref="DE792" ca="1">IF(ISNUMBER(INDEX('DataModel-NVDA'!$ET$4:$FT$109,MATCH(1,('DataModel-NVDA'!$EO$4:$EO$109=$A792)*('DataModel-NVDA'!$EP$4:$EP$109=$B792),0),MATCH(CONCATENATE("FY ",RIGHT(DE$3,4)),'DataModel-NVDA'!$ET$2:$FT$2,0))*$C792),INDEX('DataModel-NVDA'!$ET$4:$FT$109,MATCH(1,('DataModel-NVDA'!$EO$4:$EO$109=$A792)*('DataModel-NVDA'!$EP$4:$EP$109=$B792),0),MATCH(CONCATENATE("FY ",RIGHT(DE$3,4)),'DataModel-NVDA'!$ET$2:$FT$2,0))*$C792,0)</f>
        <v>0</v>
      </c>
      <c r="DF792" s="117">
        <v>0</v>
      </c>
      <c r="DG792" s="118">
        <v>0</v>
      </c>
      <c r="DH792" s="118">
        <v>0</v>
      </c>
      <c r="DI792" s="119" cm="1">
        <f t="array" aca="1" ref="DI792" ca="1">IF(ISNUMBER(INDEX('DataModel-NVDA'!$ET$4:$FT$109,MATCH(1,('DataModel-NVDA'!$EO$4:$EO$109=$A792)*('DataModel-NVDA'!$EP$4:$EP$109=$B792),0),MATCH(CONCATENATE("FY ",RIGHT(DI$3,4)),'DataModel-NVDA'!$ET$2:$FT$2,0))*$C792),INDEX('DataModel-NVDA'!$ET$4:$FT$109,MATCH(1,('DataModel-NVDA'!$EO$4:$EO$109=$A792)*('DataModel-NVDA'!$EP$4:$EP$109=$B792),0),MATCH(CONCATENATE("FY ",RIGHT(DI$3,4)),'DataModel-NVDA'!$ET$2:$FT$2,0))*$C792,0)</f>
        <v>0</v>
      </c>
      <c r="DK792" s="69">
        <f t="shared" ref="DK792:EK792" ca="1" si="1078">SUM(OFFSET($E792,,MATCH(DK$3,$F$5:$DI$5,0)+3,,1))</f>
        <v>0</v>
      </c>
      <c r="DL792" s="69">
        <f t="shared" ca="1" si="1078"/>
        <v>0</v>
      </c>
      <c r="DM792" s="69">
        <f t="shared" ca="1" si="1078"/>
        <v>0</v>
      </c>
      <c r="DN792" s="69">
        <f t="shared" ca="1" si="1078"/>
        <v>0</v>
      </c>
      <c r="DO792" s="69">
        <f t="shared" ca="1" si="1078"/>
        <v>0</v>
      </c>
      <c r="DP792" s="69">
        <f t="shared" ca="1" si="1078"/>
        <v>0</v>
      </c>
      <c r="DQ792" s="69">
        <f t="shared" ca="1" si="1078"/>
        <v>0</v>
      </c>
      <c r="DR792" s="69">
        <f t="shared" ca="1" si="1078"/>
        <v>0</v>
      </c>
      <c r="DS792" s="69">
        <f t="shared" ca="1" si="1078"/>
        <v>0</v>
      </c>
      <c r="DT792" s="69">
        <f t="shared" ca="1" si="1078"/>
        <v>0</v>
      </c>
      <c r="DU792" s="69">
        <f t="shared" ca="1" si="1078"/>
        <v>0</v>
      </c>
      <c r="DV792" s="69">
        <f t="shared" ca="1" si="1078"/>
        <v>0</v>
      </c>
      <c r="DW792" s="69">
        <f t="shared" ca="1" si="1078"/>
        <v>0</v>
      </c>
      <c r="DX792" s="69">
        <f t="shared" ca="1" si="1078"/>
        <v>0</v>
      </c>
      <c r="DY792" s="69">
        <f t="shared" ca="1" si="1078"/>
        <v>0</v>
      </c>
      <c r="DZ792" s="69">
        <f t="shared" ca="1" si="1078"/>
        <v>0</v>
      </c>
      <c r="EA792" s="69">
        <f t="shared" ca="1" si="1078"/>
        <v>0</v>
      </c>
      <c r="EB792" s="69">
        <f t="shared" ca="1" si="1078"/>
        <v>0</v>
      </c>
      <c r="EC792" s="69">
        <f t="shared" ca="1" si="1078"/>
        <v>0</v>
      </c>
      <c r="ED792" s="69">
        <f t="shared" ca="1" si="1078"/>
        <v>0</v>
      </c>
      <c r="EE792" s="69">
        <f t="shared" ca="1" si="1078"/>
        <v>0</v>
      </c>
      <c r="EF792" s="69">
        <f t="shared" ca="1" si="1078"/>
        <v>0</v>
      </c>
      <c r="EG792" s="69">
        <f t="shared" ca="1" si="1078"/>
        <v>0</v>
      </c>
      <c r="EH792" s="69">
        <f t="shared" ca="1" si="1078"/>
        <v>0</v>
      </c>
      <c r="EI792" s="69">
        <f t="shared" ca="1" si="1078"/>
        <v>0</v>
      </c>
      <c r="EJ792" s="69">
        <f t="shared" ca="1" si="1078"/>
        <v>0</v>
      </c>
      <c r="EK792" s="69">
        <f t="shared" ca="1" si="1078"/>
        <v>0</v>
      </c>
    </row>
    <row r="793" spans="1:141" outlineLevel="2" x14ac:dyDescent="0.25">
      <c r="A793" s="90"/>
      <c r="B793" s="90"/>
      <c r="C793" s="90"/>
      <c r="D793" s="90"/>
      <c r="F793" s="100"/>
      <c r="I793" s="101"/>
      <c r="J793" s="100"/>
      <c r="M793" s="101"/>
      <c r="N793" s="100"/>
      <c r="Q793" s="101"/>
      <c r="R793" s="100"/>
      <c r="U793" s="101"/>
      <c r="V793" s="100"/>
      <c r="Y793" s="101"/>
      <c r="Z793" s="100"/>
      <c r="AC793" s="101"/>
      <c r="AD793" s="100"/>
      <c r="AG793" s="101"/>
      <c r="AH793" s="100"/>
      <c r="AK793" s="101"/>
      <c r="AL793" s="100"/>
      <c r="AO793" s="101"/>
      <c r="AP793" s="100"/>
      <c r="AS793" s="101"/>
      <c r="AT793" s="100"/>
      <c r="AW793" s="101"/>
      <c r="AX793" s="100"/>
      <c r="BA793" s="101"/>
      <c r="BB793" s="100"/>
      <c r="BE793" s="101"/>
      <c r="BF793" s="100"/>
      <c r="BI793" s="101"/>
      <c r="BJ793" s="100"/>
      <c r="BM793" s="101"/>
      <c r="BN793" s="100"/>
      <c r="BQ793" s="101"/>
      <c r="BR793" s="100"/>
      <c r="BU793" s="101"/>
      <c r="BV793" s="100"/>
      <c r="BY793" s="101"/>
      <c r="BZ793" s="100"/>
      <c r="CC793" s="101"/>
      <c r="CD793" s="100"/>
      <c r="CG793" s="101"/>
      <c r="CH793" s="100"/>
      <c r="CK793" s="101"/>
      <c r="CL793" s="100"/>
      <c r="CO793" s="101"/>
      <c r="CP793" s="100"/>
      <c r="CS793" s="101"/>
      <c r="CT793" s="100"/>
      <c r="CW793" s="101"/>
      <c r="CX793" s="100"/>
      <c r="DA793" s="101"/>
      <c r="DB793" s="100"/>
      <c r="DE793" s="101"/>
      <c r="DF793" s="100"/>
      <c r="DI793" s="101"/>
    </row>
    <row r="794" spans="1:141" outlineLevel="2" x14ac:dyDescent="0.25">
      <c r="A794" s="90" t="s">
        <v>157</v>
      </c>
      <c r="B794" s="90" t="s">
        <v>191</v>
      </c>
      <c r="C794" s="111">
        <f>$C$6</f>
        <v>9.9999999999999995E-7</v>
      </c>
      <c r="D794" s="90"/>
      <c r="E794" t="str">
        <f>CONCATENATE(E790," - history")</f>
        <v>Accumulated other comprehensive income/loss - history</v>
      </c>
      <c r="F794" s="113" cm="1">
        <f t="array" aca="1" ref="F794" ca="1">IF(AND(F$4="A",ISNUMBER('DataModel-NVDA'!F$4)),INDEX('DataModel-NVDA'!$F$4:$BA$109,MATCH(1,('DataModel-NVDA'!$A$4:$A$109=$A794)*('DataModel-NVDA'!$B$4:$B$109=$B794),0),MATCH(F$3,'DataModel-NVDA'!$F$2:$BA$2,0))*$C794,"")</f>
        <v>6.3639999999999999</v>
      </c>
      <c r="G794" s="69" cm="1">
        <f t="array" aca="1" ref="G794" ca="1">IF(AND(G$4="A",ISNUMBER('DataModel-NVDA'!G$4)),INDEX('DataModel-NVDA'!$F$4:$BA$109,MATCH(1,('DataModel-NVDA'!$A$4:$A$109=$A794)*('DataModel-NVDA'!$B$4:$B$109=$B794),0),MATCH(G$3,'DataModel-NVDA'!$F$2:$BA$2,0))*$C794,"")</f>
        <v>4.3780000000000001</v>
      </c>
      <c r="H794" s="69" cm="1">
        <f t="array" aca="1" ref="H794" ca="1">IF(AND(H$4="A",ISNUMBER('DataModel-NVDA'!H$4)),INDEX('DataModel-NVDA'!$F$4:$BA$109,MATCH(1,('DataModel-NVDA'!$A$4:$A$109=$A794)*('DataModel-NVDA'!$B$4:$B$109=$B794),0),MATCH(H$3,'DataModel-NVDA'!$F$2:$BA$2,0))*$C794,"")</f>
        <v>9.7609999999999992</v>
      </c>
      <c r="I794" s="114" cm="1">
        <f t="array" aca="1" ref="I794" ca="1">IF(AND(I$4="A",ISNUMBER('DataModel-NVDA'!I$4)),INDEX('DataModel-NVDA'!$F$4:$BA$109,MATCH(1,('DataModel-NVDA'!$A$4:$A$109=$A794)*('DataModel-NVDA'!$B$4:$B$109=$B794),0),MATCH(I$3,'DataModel-NVDA'!$F$2:$BA$2,0))*$C794,"")</f>
        <v>7.8439999999999994</v>
      </c>
      <c r="J794" s="113" cm="1">
        <f t="array" aca="1" ref="J794" ca="1">IF(AND(J$4="A",ISNUMBER('DataModel-NVDA'!J$4)),INDEX('DataModel-NVDA'!$F$4:$BA$109,MATCH(1,('DataModel-NVDA'!$A$4:$A$109=$A794)*('DataModel-NVDA'!$B$4:$B$109=$B794),0),MATCH(J$3,'DataModel-NVDA'!$F$2:$BA$2,0))*$C794,"")</f>
        <v>8</v>
      </c>
      <c r="K794" s="69" cm="1">
        <f t="array" aca="1" ref="K794" ca="1">IF(AND(K$4="A",ISNUMBER('DataModel-NVDA'!K$4)),INDEX('DataModel-NVDA'!$F$4:$BA$109,MATCH(1,('DataModel-NVDA'!$A$4:$A$109=$A794)*('DataModel-NVDA'!$B$4:$B$109=$B794),0),MATCH(K$3,'DataModel-NVDA'!$F$2:$BA$2,0))*$C794,"")</f>
        <v>1</v>
      </c>
      <c r="L794" s="69" cm="1">
        <f t="array" aca="1" ref="L794" ca="1">IF(AND(L$4="A",ISNUMBER('DataModel-NVDA'!L$4)),INDEX('DataModel-NVDA'!$F$4:$BA$109,MATCH(1,('DataModel-NVDA'!$A$4:$A$109=$A794)*('DataModel-NVDA'!$B$4:$B$109=$B794),0),MATCH(L$3,'DataModel-NVDA'!$F$2:$BA$2,0))*$C794,"")</f>
        <v>2</v>
      </c>
      <c r="M794" s="114" cm="1">
        <f t="array" aca="1" ref="M794" ca="1">IF(AND(M$4="A",ISNUMBER('DataModel-NVDA'!M$4)),INDEX('DataModel-NVDA'!$F$4:$BA$109,MATCH(1,('DataModel-NVDA'!$A$4:$A$109=$A794)*('DataModel-NVDA'!$B$4:$B$109=$B794),0),MATCH(M$3,'DataModel-NVDA'!$F$2:$BA$2,0))*$C794,"")</f>
        <v>-4</v>
      </c>
      <c r="N794" s="113" cm="1">
        <f t="array" aca="1" ref="N794" ca="1">IF(AND(N$4="A",ISNUMBER('DataModel-NVDA'!N$4)),INDEX('DataModel-NVDA'!$F$4:$BA$109,MATCH(1,('DataModel-NVDA'!$A$4:$A$109=$A794)*('DataModel-NVDA'!$B$4:$B$109=$B794),0),MATCH(N$3,'DataModel-NVDA'!$F$2:$BA$2,0))*$C794,"")</f>
        <v>1</v>
      </c>
      <c r="O794" s="69" cm="1">
        <f t="array" aca="1" ref="O794" ca="1">IF(AND(O$4="A",ISNUMBER('DataModel-NVDA'!O$4)),INDEX('DataModel-NVDA'!$F$4:$BA$109,MATCH(1,('DataModel-NVDA'!$A$4:$A$109=$A794)*('DataModel-NVDA'!$B$4:$B$109=$B794),0),MATCH(O$3,'DataModel-NVDA'!$F$2:$BA$2,0))*$C794,"")</f>
        <v>4</v>
      </c>
      <c r="P794" s="69" cm="1">
        <f t="array" aca="1" ref="P794" ca="1">IF(AND(P$4="A",ISNUMBER('DataModel-NVDA'!P$4)),INDEX('DataModel-NVDA'!$F$4:$BA$109,MATCH(1,('DataModel-NVDA'!$A$4:$A$109=$A794)*('DataModel-NVDA'!$B$4:$B$109=$B794),0),MATCH(P$3,'DataModel-NVDA'!$F$2:$BA$2,0))*$C794,"")</f>
        <v>-4</v>
      </c>
      <c r="Q794" s="114" cm="1">
        <f t="array" aca="1" ref="Q794" ca="1">IF(AND(Q$4="A",ISNUMBER('DataModel-NVDA'!Q$4)),INDEX('DataModel-NVDA'!$F$4:$BA$109,MATCH(1,('DataModel-NVDA'!$A$4:$A$109=$A794)*('DataModel-NVDA'!$B$4:$B$109=$B794),0),MATCH(Q$3,'DataModel-NVDA'!$F$2:$BA$2,0))*$C794,"")</f>
        <v>-16</v>
      </c>
      <c r="R794" s="113" cm="1">
        <f t="array" aca="1" ref="R794" ca="1">IF(AND(R$4="A",ISNUMBER('DataModel-NVDA'!R$4)),INDEX('DataModel-NVDA'!$F$4:$BA$109,MATCH(1,('DataModel-NVDA'!$A$4:$A$109=$A794)*('DataModel-NVDA'!$B$4:$B$109=$B794),0),MATCH(R$3,'DataModel-NVDA'!$F$2:$BA$2,0))*$C794,"")</f>
        <v>-14</v>
      </c>
      <c r="S794" s="69" cm="1">
        <f t="array" aca="1" ref="S794" ca="1">IF(AND(S$4="A",ISNUMBER('DataModel-NVDA'!S$4)),INDEX('DataModel-NVDA'!$F$4:$BA$109,MATCH(1,('DataModel-NVDA'!$A$4:$A$109=$A794)*('DataModel-NVDA'!$B$4:$B$109=$B794),0),MATCH(S$3,'DataModel-NVDA'!$F$2:$BA$2,0))*$C794,"")</f>
        <v>-12</v>
      </c>
      <c r="T794" s="69" cm="1">
        <f t="array" aca="1" ref="T794" ca="1">IF(AND(T$4="A",ISNUMBER('DataModel-NVDA'!T$4)),INDEX('DataModel-NVDA'!$F$4:$BA$109,MATCH(1,('DataModel-NVDA'!$A$4:$A$109=$A794)*('DataModel-NVDA'!$B$4:$B$109=$B794),0),MATCH(T$3,'DataModel-NVDA'!$F$2:$BA$2,0))*$C794,"")</f>
        <v>-14</v>
      </c>
      <c r="U794" s="114" cm="1">
        <f t="array" aca="1" ref="U794" ca="1">IF(AND(U$4="A",ISNUMBER('DataModel-NVDA'!U$4)),INDEX('DataModel-NVDA'!$F$4:$BA$109,MATCH(1,('DataModel-NVDA'!$A$4:$A$109=$A794)*('DataModel-NVDA'!$B$4:$B$109=$B794),0),MATCH(U$3,'DataModel-NVDA'!$F$2:$BA$2,0))*$C794,"")</f>
        <v>-18</v>
      </c>
      <c r="V794" s="113" cm="1">
        <f t="array" aca="1" ref="V794" ca="1">IF(AND(V$4="A",ISNUMBER('DataModel-NVDA'!V$4)),INDEX('DataModel-NVDA'!$F$4:$BA$109,MATCH(1,('DataModel-NVDA'!$A$4:$A$109=$A794)*('DataModel-NVDA'!$B$4:$B$109=$B794),0),MATCH(V$3,'DataModel-NVDA'!$F$2:$BA$2,0))*$C794,"")</f>
        <v>-23</v>
      </c>
      <c r="W794" s="69" cm="1">
        <f t="array" aca="1" ref="W794" ca="1">IF(AND(W$4="A",ISNUMBER('DataModel-NVDA'!W$4)),INDEX('DataModel-NVDA'!$F$4:$BA$109,MATCH(1,('DataModel-NVDA'!$A$4:$A$109=$A794)*('DataModel-NVDA'!$B$4:$B$109=$B794),0),MATCH(W$3,'DataModel-NVDA'!$F$2:$BA$2,0))*$C794,"")</f>
        <v>-23</v>
      </c>
      <c r="X794" s="69" cm="1">
        <f t="array" aca="1" ref="X794" ca="1">IF(AND(X$4="A",ISNUMBER('DataModel-NVDA'!X$4)),INDEX('DataModel-NVDA'!$F$4:$BA$109,MATCH(1,('DataModel-NVDA'!$A$4:$A$109=$A794)*('DataModel-NVDA'!$B$4:$B$109=$B794),0),MATCH(X$3,'DataModel-NVDA'!$F$2:$BA$2,0))*$C794,"")</f>
        <v>-24</v>
      </c>
      <c r="Y794" s="114" cm="1">
        <f t="array" aca="1" ref="Y794" ca="1">IF(AND(Y$4="A",ISNUMBER('DataModel-NVDA'!Y$4)),INDEX('DataModel-NVDA'!$F$4:$BA$109,MATCH(1,('DataModel-NVDA'!$A$4:$A$109=$A794)*('DataModel-NVDA'!$B$4:$B$109=$B794),0),MATCH(Y$3,'DataModel-NVDA'!$F$2:$BA$2,0))*$C794,"")</f>
        <v>-12</v>
      </c>
      <c r="Z794" s="113" cm="1">
        <f t="array" aca="1" ref="Z794" ca="1">IF(AND(Z$4="A",ISNUMBER('DataModel-NVDA'!Z$4)),INDEX('DataModel-NVDA'!$F$4:$BA$109,MATCH(1,('DataModel-NVDA'!$A$4:$A$109=$A794)*('DataModel-NVDA'!$B$4:$B$109=$B794),0),MATCH(Z$3,'DataModel-NVDA'!$F$2:$BA$2,0))*$C794,"")</f>
        <v>-2</v>
      </c>
      <c r="AA794" s="69" cm="1">
        <f t="array" aca="1" ref="AA794" ca="1">IF(AND(AA$4="A",ISNUMBER('DataModel-NVDA'!AA$4)),INDEX('DataModel-NVDA'!$F$4:$BA$109,MATCH(1,('DataModel-NVDA'!$A$4:$A$109=$A794)*('DataModel-NVDA'!$B$4:$B$109=$B794),0),MATCH(AA$3,'DataModel-NVDA'!$F$2:$BA$2,0))*$C794,"")</f>
        <v>-1</v>
      </c>
      <c r="AB794" s="69" cm="1">
        <f t="array" aca="1" ref="AB794" ca="1">IF(AND(AB$4="A",ISNUMBER('DataModel-NVDA'!AB$4)),INDEX('DataModel-NVDA'!$F$4:$BA$109,MATCH(1,('DataModel-NVDA'!$A$4:$A$109=$A794)*('DataModel-NVDA'!$B$4:$B$109=$B794),0),MATCH(AB$3,'DataModel-NVDA'!$F$2:$BA$2,0))*$C794,"")</f>
        <v>-3</v>
      </c>
      <c r="AC794" s="114" cm="1">
        <f t="array" aca="1" ref="AC794" ca="1">IF(AND(AC$4="A",ISNUMBER('DataModel-NVDA'!AC$4)),INDEX('DataModel-NVDA'!$F$4:$BA$109,MATCH(1,('DataModel-NVDA'!$A$4:$A$109=$A794)*('DataModel-NVDA'!$B$4:$B$109=$B794),0),MATCH(AC$3,'DataModel-NVDA'!$F$2:$BA$2,0))*$C794,"")</f>
        <v>1</v>
      </c>
      <c r="AD794" s="113" cm="1">
        <f t="array" aca="1" ref="AD794" ca="1">IF(AND(AD$4="A",ISNUMBER('DataModel-NVDA'!AD$4)),INDEX('DataModel-NVDA'!$F$4:$BA$109,MATCH(1,('DataModel-NVDA'!$A$4:$A$109=$A794)*('DataModel-NVDA'!$B$4:$B$109=$B794),0),MATCH(AD$3,'DataModel-NVDA'!$F$2:$BA$2,0))*$C794,"")</f>
        <v>-10</v>
      </c>
      <c r="AE794" s="69" cm="1">
        <f t="array" aca="1" ref="AE794" ca="1">IF(AND(AE$4="A",ISNUMBER('DataModel-NVDA'!AE$4)),INDEX('DataModel-NVDA'!$F$4:$BA$109,MATCH(1,('DataModel-NVDA'!$A$4:$A$109=$A794)*('DataModel-NVDA'!$B$4:$B$109=$B794),0),MATCH(AE$3,'DataModel-NVDA'!$F$2:$BA$2,0))*$C794,"")</f>
        <v>4</v>
      </c>
      <c r="AF794" s="69" cm="1">
        <f t="array" aca="1" ref="AF794" ca="1">IF(AND(AF$4="A",ISNUMBER('DataModel-NVDA'!AF$4)),INDEX('DataModel-NVDA'!$F$4:$BA$109,MATCH(1,('DataModel-NVDA'!$A$4:$A$109=$A794)*('DataModel-NVDA'!$B$4:$B$109=$B794),0),MATCH(AF$3,'DataModel-NVDA'!$F$2:$BA$2,0))*$C794,"")</f>
        <v>12</v>
      </c>
      <c r="AG794" s="114" cm="1">
        <f t="array" aca="1" ref="AG794" ca="1">IF(AND(AG$4="A",ISNUMBER('DataModel-NVDA'!AG$4)),INDEX('DataModel-NVDA'!$F$4:$BA$109,MATCH(1,('DataModel-NVDA'!$A$4:$A$109=$A794)*('DataModel-NVDA'!$B$4:$B$109=$B794),0),MATCH(AG$3,'DataModel-NVDA'!$F$2:$BA$2,0))*$C794,"")</f>
        <v>19</v>
      </c>
      <c r="AH794" s="113" cm="1">
        <f t="array" aca="1" ref="AH794" ca="1">IF(AND(AH$4="A",ISNUMBER('DataModel-NVDA'!AH$4)),INDEX('DataModel-NVDA'!$F$4:$BA$109,MATCH(1,('DataModel-NVDA'!$A$4:$A$109=$A794)*('DataModel-NVDA'!$B$4:$B$109=$B794),0),MATCH(AH$3,'DataModel-NVDA'!$F$2:$BA$2,0))*$C794,"")</f>
        <v>14</v>
      </c>
      <c r="AI794" s="69" cm="1">
        <f t="array" aca="1" ref="AI794" ca="1">IF(AND(AI$4="A",ISNUMBER('DataModel-NVDA'!AI$4)),INDEX('DataModel-NVDA'!$F$4:$BA$109,MATCH(1,('DataModel-NVDA'!$A$4:$A$109=$A794)*('DataModel-NVDA'!$B$4:$B$109=$B794),0),MATCH(AI$3,'DataModel-NVDA'!$F$2:$BA$2,0))*$C794,"")</f>
        <v>8</v>
      </c>
      <c r="AJ794" s="69" cm="1">
        <f t="array" aca="1" ref="AJ794" ca="1">IF(AND(AJ$4="A",ISNUMBER('DataModel-NVDA'!AJ$4)),INDEX('DataModel-NVDA'!$F$4:$BA$109,MATCH(1,('DataModel-NVDA'!$A$4:$A$109=$A794)*('DataModel-NVDA'!$B$4:$B$109=$B794),0),MATCH(AJ$3,'DataModel-NVDA'!$F$2:$BA$2,0))*$C794,"")</f>
        <v>9</v>
      </c>
      <c r="AK794" s="114" cm="1">
        <f t="array" aca="1" ref="AK794" ca="1">IF(AND(AK$4="A",ISNUMBER('DataModel-NVDA'!AK$4)),INDEX('DataModel-NVDA'!$F$4:$BA$109,MATCH(1,('DataModel-NVDA'!$A$4:$A$109=$A794)*('DataModel-NVDA'!$B$4:$B$109=$B794),0),MATCH(AK$3,'DataModel-NVDA'!$F$2:$BA$2,0))*$C794,"")</f>
        <v>-11</v>
      </c>
      <c r="AL794" s="113" cm="1">
        <f t="array" aca="1" ref="AL794" ca="1">IF(AND(AL$4="A",ISNUMBER('DataModel-NVDA'!AL$4)),INDEX('DataModel-NVDA'!$F$4:$BA$109,MATCH(1,('DataModel-NVDA'!$A$4:$A$109=$A794)*('DataModel-NVDA'!$B$4:$B$109=$B794),0),MATCH(AL$3,'DataModel-NVDA'!$F$2:$BA$2,0))*$C794,"")</f>
        <v>-64</v>
      </c>
      <c r="AM794" s="69" cm="1">
        <f t="array" aca="1" ref="AM794" ca="1">IF(AND(AM$4="A",ISNUMBER('DataModel-NVDA'!AM$4)),INDEX('DataModel-NVDA'!$F$4:$BA$109,MATCH(1,('DataModel-NVDA'!$A$4:$A$109=$A794)*('DataModel-NVDA'!$B$4:$B$109=$B794),0),MATCH(AM$3,'DataModel-NVDA'!$F$2:$BA$2,0))*$C794,"")</f>
        <v>-90</v>
      </c>
      <c r="AN794" s="69" cm="1">
        <f t="array" aca="1" ref="AN794" ca="1">IF(AND(AN$4="A",ISNUMBER('DataModel-NVDA'!AN$4)),INDEX('DataModel-NVDA'!$F$4:$BA$109,MATCH(1,('DataModel-NVDA'!$A$4:$A$109=$A794)*('DataModel-NVDA'!$B$4:$B$109=$B794),0),MATCH(AN$3,'DataModel-NVDA'!$F$2:$BA$2,0))*$C794,"")</f>
        <v>-123</v>
      </c>
      <c r="AO794" s="114" cm="1">
        <f t="array" aca="1" ref="AO794" ca="1">IF(AND(AO$4="A",ISNUMBER('DataModel-NVDA'!AO$4)),INDEX('DataModel-NVDA'!$F$4:$BA$109,MATCH(1,('DataModel-NVDA'!$A$4:$A$109=$A794)*('DataModel-NVDA'!$B$4:$B$109=$B794),0),MATCH(AO$3,'DataModel-NVDA'!$F$2:$BA$2,0))*$C794,"")</f>
        <v>-43</v>
      </c>
      <c r="AP794" s="113" cm="1">
        <f t="array" aca="1" ref="AP794" ca="1">IF(AND(AP$4="A",ISNUMBER('DataModel-NVDA'!AP$4)),INDEX('DataModel-NVDA'!$F$4:$BA$109,MATCH(1,('DataModel-NVDA'!$A$4:$A$109=$A794)*('DataModel-NVDA'!$B$4:$B$109=$B794),0),MATCH(AP$3,'DataModel-NVDA'!$F$2:$BA$2,0))*$C794,"")</f>
        <v>-50</v>
      </c>
      <c r="AQ794" s="69" cm="1">
        <f t="array" aca="1" ref="AQ794" ca="1">IF(AND(AQ$4="A",ISNUMBER('DataModel-NVDA'!AQ$4)),INDEX('DataModel-NVDA'!$F$4:$BA$109,MATCH(1,('DataModel-NVDA'!$A$4:$A$109=$A794)*('DataModel-NVDA'!$B$4:$B$109=$B794),0),MATCH(AQ$3,'DataModel-NVDA'!$F$2:$BA$2,0))*$C794,"")</f>
        <v>-51</v>
      </c>
      <c r="AR794" s="69" cm="1">
        <f t="array" aca="1" ref="AR794" ca="1">IF(AND(AR$4="A",ISNUMBER('DataModel-NVDA'!AR$4)),INDEX('DataModel-NVDA'!$F$4:$BA$109,MATCH(1,('DataModel-NVDA'!$A$4:$A$109=$A794)*('DataModel-NVDA'!$B$4:$B$109=$B794),0),MATCH(AR$3,'DataModel-NVDA'!$F$2:$BA$2,0))*$C794,"")</f>
        <v>-88</v>
      </c>
      <c r="AS794" s="114" cm="1">
        <f t="array" aca="1" ref="AS794" ca="1">IF(AND(AS$4="A",ISNUMBER('DataModel-NVDA'!AS$4)),INDEX('DataModel-NVDA'!$F$4:$BA$109,MATCH(1,('DataModel-NVDA'!$A$4:$A$109=$A794)*('DataModel-NVDA'!$B$4:$B$109=$B794),0),MATCH(AS$3,'DataModel-NVDA'!$F$2:$BA$2,0))*$C794,"")</f>
        <v>27</v>
      </c>
      <c r="AT794" s="113" cm="1">
        <f t="array" aca="1" ref="AT794" ca="1">IF(AND(AT$4="A",ISNUMBER('DataModel-NVDA'!AT$4)),INDEX('DataModel-NVDA'!$F$4:$BA$109,MATCH(1,('DataModel-NVDA'!$A$4:$A$109=$A794)*('DataModel-NVDA'!$B$4:$B$109=$B794),0),MATCH(AT$3,'DataModel-NVDA'!$F$2:$BA$2,0))*$C794,"")</f>
        <v>-109</v>
      </c>
      <c r="AU794" s="69" cm="1">
        <f t="array" aca="1" ref="AU794" ca="1">IF(AND(AU$4="A",ISNUMBER('DataModel-NVDA'!AU$4)),INDEX('DataModel-NVDA'!$F$4:$BA$109,MATCH(1,('DataModel-NVDA'!$A$4:$A$109=$A794)*('DataModel-NVDA'!$B$4:$B$109=$B794),0),MATCH(AU$3,'DataModel-NVDA'!$F$2:$BA$2,0))*$C794,"")</f>
        <v>56</v>
      </c>
      <c r="AV794" s="69" cm="1">
        <f t="array" aca="1" ref="AV794" ca="1">IF(AND(AV$4="A",ISNUMBER('DataModel-NVDA'!AV$4)),INDEX('DataModel-NVDA'!$F$4:$BA$109,MATCH(1,('DataModel-NVDA'!$A$4:$A$109=$A794)*('DataModel-NVDA'!$B$4:$B$109=$B794),0),MATCH(AV$3,'DataModel-NVDA'!$F$2:$BA$2,0))*$C794,"")</f>
        <v>103</v>
      </c>
      <c r="AW794" s="114" t="str" cm="1">
        <f t="array" aca="1" ref="AW794" ca="1">IF(AND(AW$4="A",ISNUMBER('DataModel-NVDA'!AW$4)),INDEX('DataModel-NVDA'!$F$4:$BA$109,MATCH(1,('DataModel-NVDA'!$A$4:$A$109=$A794)*('DataModel-NVDA'!$B$4:$B$109=$B794),0),MATCH(AW$3,'DataModel-NVDA'!$F$2:$BA$2,0))*$C794,"")</f>
        <v/>
      </c>
      <c r="AX794" s="113" t="str" cm="1">
        <f t="array" aca="1" ref="AX794" ca="1">IF(AND(AX$4="A",ISNUMBER('DataModel-NVDA'!AX$4)),INDEX('DataModel-NVDA'!$F$4:$BA$109,MATCH(1,('DataModel-NVDA'!$A$4:$A$109=$A794)*('DataModel-NVDA'!$B$4:$B$109=$B794),0),MATCH(AX$3,'DataModel-NVDA'!$F$2:$BA$2,0))*$C794,"")</f>
        <v/>
      </c>
      <c r="AY794" s="69" t="str" cm="1">
        <f t="array" aca="1" ref="AY794" ca="1">IF(AND(AY$4="A",ISNUMBER('DataModel-NVDA'!AY$4)),INDEX('DataModel-NVDA'!$F$4:$BA$109,MATCH(1,('DataModel-NVDA'!$A$4:$A$109=$A794)*('DataModel-NVDA'!$B$4:$B$109=$B794),0),MATCH(AY$3,'DataModel-NVDA'!$F$2:$BA$2,0))*$C794,"")</f>
        <v/>
      </c>
      <c r="AZ794" s="69" t="str" cm="1">
        <f t="array" aca="1" ref="AZ794" ca="1">IF(AND(AZ$4="A",ISNUMBER('DataModel-NVDA'!AZ$4)),INDEX('DataModel-NVDA'!$F$4:$BA$109,MATCH(1,('DataModel-NVDA'!$A$4:$A$109=$A794)*('DataModel-NVDA'!$B$4:$B$109=$B794),0),MATCH(AZ$3,'DataModel-NVDA'!$F$2:$BA$2,0))*$C794,"")</f>
        <v/>
      </c>
      <c r="BA794" s="114" t="str" cm="1">
        <f t="array" aca="1" ref="BA794" ca="1">IF(AND(BA$4="A",ISNUMBER('DataModel-NVDA'!BA$4)),INDEX('DataModel-NVDA'!$F$4:$BA$109,MATCH(1,('DataModel-NVDA'!$A$4:$A$109=$A794)*('DataModel-NVDA'!$B$4:$B$109=$B794),0),MATCH(BA$3,'DataModel-NVDA'!$F$2:$BA$2,0))*$C794,"")</f>
        <v/>
      </c>
      <c r="BB794" s="113"/>
      <c r="BC794" s="69"/>
      <c r="BD794" s="69"/>
      <c r="BE794" s="114"/>
      <c r="BF794" s="113"/>
      <c r="BG794" s="69"/>
      <c r="BH794" s="69"/>
      <c r="BI794" s="114"/>
      <c r="BJ794" s="113"/>
      <c r="BK794" s="69"/>
      <c r="BL794" s="69"/>
      <c r="BM794" s="114"/>
      <c r="BN794" s="113"/>
      <c r="BO794" s="69"/>
      <c r="BP794" s="69"/>
      <c r="BQ794" s="114"/>
      <c r="BR794" s="113"/>
      <c r="BS794" s="69"/>
      <c r="BT794" s="69"/>
      <c r="BU794" s="114"/>
      <c r="BV794" s="113"/>
      <c r="BW794" s="69"/>
      <c r="BX794" s="69"/>
      <c r="BY794" s="114"/>
      <c r="BZ794" s="113"/>
      <c r="CA794" s="69"/>
      <c r="CB794" s="69"/>
      <c r="CC794" s="114"/>
      <c r="CD794" s="113"/>
      <c r="CE794" s="69"/>
      <c r="CF794" s="69"/>
      <c r="CG794" s="114"/>
      <c r="CH794" s="113"/>
      <c r="CI794" s="69"/>
      <c r="CJ794" s="69"/>
      <c r="CK794" s="114"/>
      <c r="CL794" s="113"/>
      <c r="CM794" s="69"/>
      <c r="CN794" s="69"/>
      <c r="CO794" s="114"/>
      <c r="CP794" s="113"/>
      <c r="CQ794" s="69"/>
      <c r="CR794" s="69"/>
      <c r="CS794" s="114"/>
      <c r="CT794" s="113"/>
      <c r="CU794" s="69"/>
      <c r="CV794" s="69"/>
      <c r="CW794" s="114"/>
      <c r="CX794" s="113"/>
      <c r="CY794" s="69"/>
      <c r="CZ794" s="69"/>
      <c r="DA794" s="114"/>
      <c r="DB794" s="113"/>
      <c r="DC794" s="69"/>
      <c r="DD794" s="69"/>
      <c r="DE794" s="114"/>
      <c r="DF794" s="113"/>
      <c r="DG794" s="69"/>
      <c r="DH794" s="69"/>
      <c r="DI794" s="114"/>
      <c r="DK794" s="69">
        <f t="shared" ref="DK794:EK794" ca="1" si="1079">SUM(OFFSET($E794,,MATCH(DK$3,$F$5:$DI$5,0)+3,,1))</f>
        <v>7.8439999999999994</v>
      </c>
      <c r="DL794" s="69">
        <f t="shared" ca="1" si="1079"/>
        <v>-4</v>
      </c>
      <c r="DM794" s="69">
        <f t="shared" ca="1" si="1079"/>
        <v>-16</v>
      </c>
      <c r="DN794" s="69">
        <f t="shared" ca="1" si="1079"/>
        <v>-18</v>
      </c>
      <c r="DO794" s="69">
        <f t="shared" ca="1" si="1079"/>
        <v>-12</v>
      </c>
      <c r="DP794" s="69">
        <f t="shared" ca="1" si="1079"/>
        <v>1</v>
      </c>
      <c r="DQ794" s="69">
        <f t="shared" ca="1" si="1079"/>
        <v>19</v>
      </c>
      <c r="DR794" s="69">
        <f t="shared" ca="1" si="1079"/>
        <v>-11</v>
      </c>
      <c r="DS794" s="69">
        <f t="shared" ca="1" si="1079"/>
        <v>-43</v>
      </c>
      <c r="DT794" s="69">
        <f t="shared" ca="1" si="1079"/>
        <v>27</v>
      </c>
      <c r="DU794" s="69">
        <f t="shared" ca="1" si="1079"/>
        <v>0</v>
      </c>
      <c r="DV794" s="69">
        <f t="shared" ca="1" si="1079"/>
        <v>0</v>
      </c>
      <c r="DW794" s="69">
        <f t="shared" ca="1" si="1079"/>
        <v>0</v>
      </c>
      <c r="DX794" s="69">
        <f t="shared" ca="1" si="1079"/>
        <v>0</v>
      </c>
      <c r="DY794" s="69">
        <f t="shared" ca="1" si="1079"/>
        <v>0</v>
      </c>
      <c r="DZ794" s="69">
        <f t="shared" ca="1" si="1079"/>
        <v>0</v>
      </c>
      <c r="EA794" s="69">
        <f t="shared" ca="1" si="1079"/>
        <v>0</v>
      </c>
      <c r="EB794" s="69">
        <f t="shared" ca="1" si="1079"/>
        <v>0</v>
      </c>
      <c r="EC794" s="69">
        <f t="shared" ca="1" si="1079"/>
        <v>0</v>
      </c>
      <c r="ED794" s="69">
        <f t="shared" ca="1" si="1079"/>
        <v>0</v>
      </c>
      <c r="EE794" s="69">
        <f t="shared" ca="1" si="1079"/>
        <v>0</v>
      </c>
      <c r="EF794" s="69">
        <f t="shared" ca="1" si="1079"/>
        <v>0</v>
      </c>
      <c r="EG794" s="69">
        <f t="shared" ca="1" si="1079"/>
        <v>0</v>
      </c>
      <c r="EH794" s="69">
        <f t="shared" ca="1" si="1079"/>
        <v>0</v>
      </c>
      <c r="EI794" s="69">
        <f t="shared" ca="1" si="1079"/>
        <v>0</v>
      </c>
      <c r="EJ794" s="69">
        <f t="shared" ca="1" si="1079"/>
        <v>0</v>
      </c>
      <c r="EK794" s="69">
        <f t="shared" ca="1" si="1079"/>
        <v>0</v>
      </c>
    </row>
    <row r="795" spans="1:141" outlineLevel="2" x14ac:dyDescent="0.25">
      <c r="A795" s="90"/>
      <c r="B795" s="90"/>
      <c r="C795" s="90"/>
      <c r="D795" s="90"/>
      <c r="F795" s="100"/>
      <c r="I795" s="101"/>
      <c r="J795" s="100"/>
      <c r="M795" s="101"/>
      <c r="N795" s="100"/>
      <c r="Q795" s="101"/>
      <c r="R795" s="100"/>
      <c r="U795" s="101"/>
      <c r="V795" s="100"/>
      <c r="Y795" s="101"/>
      <c r="Z795" s="100"/>
      <c r="AC795" s="101"/>
      <c r="AD795" s="100"/>
      <c r="AG795" s="101"/>
      <c r="AH795" s="100"/>
      <c r="AK795" s="101"/>
      <c r="AL795" s="100"/>
      <c r="AO795" s="101"/>
      <c r="AP795" s="100"/>
      <c r="AS795" s="101"/>
      <c r="AT795" s="100"/>
      <c r="AW795" s="101"/>
      <c r="AX795" s="100"/>
      <c r="BA795" s="101"/>
      <c r="BB795" s="100"/>
      <c r="BE795" s="101"/>
      <c r="BF795" s="100"/>
      <c r="BI795" s="101"/>
      <c r="BJ795" s="100"/>
      <c r="BM795" s="101"/>
      <c r="BN795" s="100"/>
      <c r="BQ795" s="101"/>
      <c r="BR795" s="100"/>
      <c r="BU795" s="101"/>
      <c r="BV795" s="100"/>
      <c r="BY795" s="101"/>
      <c r="BZ795" s="100"/>
      <c r="CC795" s="101"/>
      <c r="CD795" s="100"/>
      <c r="CG795" s="101"/>
      <c r="CH795" s="100"/>
      <c r="CK795" s="101"/>
      <c r="CL795" s="100"/>
      <c r="CO795" s="101"/>
      <c r="CP795" s="100"/>
      <c r="CS795" s="101"/>
      <c r="CT795" s="100"/>
      <c r="CW795" s="101"/>
      <c r="CX795" s="100"/>
      <c r="DA795" s="101"/>
      <c r="DB795" s="100"/>
      <c r="DE795" s="101"/>
      <c r="DF795" s="100"/>
      <c r="DI795" s="101"/>
    </row>
    <row r="796" spans="1:141" outlineLevel="2" x14ac:dyDescent="0.25">
      <c r="A796" s="90"/>
      <c r="B796" s="90"/>
      <c r="C796" s="90"/>
      <c r="D796" s="90"/>
      <c r="E796" t="str">
        <f>CONCATENATE(E790," - model")</f>
        <v>Accumulated other comprehensive income/loss - model</v>
      </c>
      <c r="F796" s="100"/>
      <c r="I796" s="101"/>
      <c r="J796" s="100"/>
      <c r="M796" s="101"/>
      <c r="N796" s="100"/>
      <c r="Q796" s="101"/>
      <c r="R796" s="100"/>
      <c r="U796" s="101"/>
      <c r="V796" s="100"/>
      <c r="Y796" s="101"/>
      <c r="Z796" s="100"/>
      <c r="AC796" s="101"/>
      <c r="AD796" s="100"/>
      <c r="AG796" s="101"/>
      <c r="AH796" s="100"/>
      <c r="AK796" s="101"/>
      <c r="AL796" s="113">
        <f ca="1">AL794</f>
        <v>-64</v>
      </c>
      <c r="AM796" s="69">
        <f ca="1">AM794</f>
        <v>-90</v>
      </c>
      <c r="AN796" s="69">
        <f ca="1">AN794</f>
        <v>-123</v>
      </c>
      <c r="AO796" s="114">
        <f ca="1">AO794</f>
        <v>-43</v>
      </c>
      <c r="AP796" s="113">
        <f t="shared" ref="AP796:BU796" ca="1" si="1080">AP797</f>
        <v>-50</v>
      </c>
      <c r="AQ796" s="69">
        <f t="shared" ca="1" si="1080"/>
        <v>-51</v>
      </c>
      <c r="AR796" s="69">
        <f t="shared" ca="1" si="1080"/>
        <v>-88</v>
      </c>
      <c r="AS796" s="114">
        <f t="shared" ca="1" si="1080"/>
        <v>27</v>
      </c>
      <c r="AT796" s="113">
        <f t="shared" ca="1" si="1080"/>
        <v>-109</v>
      </c>
      <c r="AU796" s="69">
        <f t="shared" ca="1" si="1080"/>
        <v>56</v>
      </c>
      <c r="AV796" s="69">
        <f t="shared" ca="1" si="1080"/>
        <v>103</v>
      </c>
      <c r="AW796" s="114">
        <f t="shared" ca="1" si="1080"/>
        <v>103</v>
      </c>
      <c r="AX796" s="113">
        <f t="shared" ca="1" si="1080"/>
        <v>103</v>
      </c>
      <c r="AY796" s="69">
        <f t="shared" ca="1" si="1080"/>
        <v>103</v>
      </c>
      <c r="AZ796" s="69">
        <f t="shared" ca="1" si="1080"/>
        <v>103</v>
      </c>
      <c r="BA796" s="114">
        <f t="shared" ca="1" si="1080"/>
        <v>103</v>
      </c>
      <c r="BB796" s="113">
        <f t="shared" ca="1" si="1080"/>
        <v>103</v>
      </c>
      <c r="BC796" s="69">
        <f t="shared" ca="1" si="1080"/>
        <v>103</v>
      </c>
      <c r="BD796" s="69">
        <f t="shared" ca="1" si="1080"/>
        <v>103</v>
      </c>
      <c r="BE796" s="114">
        <f t="shared" ca="1" si="1080"/>
        <v>103</v>
      </c>
      <c r="BF796" s="113">
        <f t="shared" ca="1" si="1080"/>
        <v>103</v>
      </c>
      <c r="BG796" s="69">
        <f t="shared" ca="1" si="1080"/>
        <v>103</v>
      </c>
      <c r="BH796" s="69">
        <f t="shared" ca="1" si="1080"/>
        <v>103</v>
      </c>
      <c r="BI796" s="114">
        <f t="shared" ca="1" si="1080"/>
        <v>103</v>
      </c>
      <c r="BJ796" s="113">
        <f t="shared" ca="1" si="1080"/>
        <v>103</v>
      </c>
      <c r="BK796" s="69">
        <f t="shared" ca="1" si="1080"/>
        <v>103</v>
      </c>
      <c r="BL796" s="69">
        <f t="shared" ca="1" si="1080"/>
        <v>103</v>
      </c>
      <c r="BM796" s="114">
        <f t="shared" ca="1" si="1080"/>
        <v>103</v>
      </c>
      <c r="BN796" s="113">
        <f t="shared" ca="1" si="1080"/>
        <v>103</v>
      </c>
      <c r="BO796" s="69">
        <f t="shared" ca="1" si="1080"/>
        <v>103</v>
      </c>
      <c r="BP796" s="69">
        <f t="shared" ca="1" si="1080"/>
        <v>103</v>
      </c>
      <c r="BQ796" s="114">
        <f t="shared" ca="1" si="1080"/>
        <v>103</v>
      </c>
      <c r="BR796" s="113">
        <f t="shared" ca="1" si="1080"/>
        <v>103</v>
      </c>
      <c r="BS796" s="69">
        <f t="shared" ca="1" si="1080"/>
        <v>103</v>
      </c>
      <c r="BT796" s="69">
        <f t="shared" ca="1" si="1080"/>
        <v>103</v>
      </c>
      <c r="BU796" s="114">
        <f t="shared" ca="1" si="1080"/>
        <v>103</v>
      </c>
      <c r="BV796" s="113">
        <f t="shared" ref="BV796:DA796" ca="1" si="1081">BV797</f>
        <v>103</v>
      </c>
      <c r="BW796" s="69">
        <f t="shared" ca="1" si="1081"/>
        <v>103</v>
      </c>
      <c r="BX796" s="69">
        <f t="shared" ca="1" si="1081"/>
        <v>103</v>
      </c>
      <c r="BY796" s="114">
        <f t="shared" ca="1" si="1081"/>
        <v>103</v>
      </c>
      <c r="BZ796" s="113">
        <f t="shared" ca="1" si="1081"/>
        <v>103</v>
      </c>
      <c r="CA796" s="69">
        <f t="shared" ca="1" si="1081"/>
        <v>103</v>
      </c>
      <c r="CB796" s="69">
        <f t="shared" ca="1" si="1081"/>
        <v>103</v>
      </c>
      <c r="CC796" s="114">
        <f t="shared" ca="1" si="1081"/>
        <v>103</v>
      </c>
      <c r="CD796" s="113">
        <f t="shared" ca="1" si="1081"/>
        <v>103</v>
      </c>
      <c r="CE796" s="69">
        <f t="shared" ca="1" si="1081"/>
        <v>103</v>
      </c>
      <c r="CF796" s="69">
        <f t="shared" ca="1" si="1081"/>
        <v>103</v>
      </c>
      <c r="CG796" s="114">
        <f t="shared" ca="1" si="1081"/>
        <v>103</v>
      </c>
      <c r="CH796" s="113">
        <f t="shared" ca="1" si="1081"/>
        <v>103</v>
      </c>
      <c r="CI796" s="69">
        <f t="shared" ca="1" si="1081"/>
        <v>103</v>
      </c>
      <c r="CJ796" s="69">
        <f t="shared" ca="1" si="1081"/>
        <v>103</v>
      </c>
      <c r="CK796" s="114">
        <f t="shared" ca="1" si="1081"/>
        <v>103</v>
      </c>
      <c r="CL796" s="113">
        <f t="shared" ca="1" si="1081"/>
        <v>103</v>
      </c>
      <c r="CM796" s="69">
        <f t="shared" ca="1" si="1081"/>
        <v>103</v>
      </c>
      <c r="CN796" s="69">
        <f t="shared" ca="1" si="1081"/>
        <v>103</v>
      </c>
      <c r="CO796" s="114">
        <f t="shared" ca="1" si="1081"/>
        <v>103</v>
      </c>
      <c r="CP796" s="113">
        <f t="shared" ca="1" si="1081"/>
        <v>103</v>
      </c>
      <c r="CQ796" s="69">
        <f t="shared" ca="1" si="1081"/>
        <v>103</v>
      </c>
      <c r="CR796" s="69">
        <f t="shared" ca="1" si="1081"/>
        <v>103</v>
      </c>
      <c r="CS796" s="114">
        <f t="shared" ca="1" si="1081"/>
        <v>103</v>
      </c>
      <c r="CT796" s="113">
        <f t="shared" ca="1" si="1081"/>
        <v>103</v>
      </c>
      <c r="CU796" s="69">
        <f t="shared" ca="1" si="1081"/>
        <v>103</v>
      </c>
      <c r="CV796" s="69">
        <f t="shared" ca="1" si="1081"/>
        <v>103</v>
      </c>
      <c r="CW796" s="114">
        <f t="shared" ca="1" si="1081"/>
        <v>103</v>
      </c>
      <c r="CX796" s="113">
        <f t="shared" ca="1" si="1081"/>
        <v>103</v>
      </c>
      <c r="CY796" s="69">
        <f t="shared" ca="1" si="1081"/>
        <v>103</v>
      </c>
      <c r="CZ796" s="69">
        <f t="shared" ca="1" si="1081"/>
        <v>103</v>
      </c>
      <c r="DA796" s="114">
        <f t="shared" ca="1" si="1081"/>
        <v>103</v>
      </c>
      <c r="DB796" s="113">
        <f t="shared" ref="DB796:DI796" ca="1" si="1082">DB797</f>
        <v>103</v>
      </c>
      <c r="DC796" s="69">
        <f t="shared" ca="1" si="1082"/>
        <v>103</v>
      </c>
      <c r="DD796" s="69">
        <f t="shared" ca="1" si="1082"/>
        <v>103</v>
      </c>
      <c r="DE796" s="114">
        <f t="shared" ca="1" si="1082"/>
        <v>103</v>
      </c>
      <c r="DF796" s="113">
        <f t="shared" ca="1" si="1082"/>
        <v>103</v>
      </c>
      <c r="DG796" s="69">
        <f t="shared" ca="1" si="1082"/>
        <v>103</v>
      </c>
      <c r="DH796" s="69">
        <f t="shared" ca="1" si="1082"/>
        <v>103</v>
      </c>
      <c r="DI796" s="114">
        <f t="shared" ca="1" si="1082"/>
        <v>103</v>
      </c>
      <c r="DK796" s="69">
        <f t="shared" ref="DK796:EK796" ca="1" si="1083">SUM(OFFSET($E796,,MATCH(DK$3,$F$5:$DI$5,0)+3,,1))</f>
        <v>0</v>
      </c>
      <c r="DL796" s="69">
        <f t="shared" ca="1" si="1083"/>
        <v>0</v>
      </c>
      <c r="DM796" s="69">
        <f t="shared" ca="1" si="1083"/>
        <v>0</v>
      </c>
      <c r="DN796" s="69">
        <f t="shared" ca="1" si="1083"/>
        <v>0</v>
      </c>
      <c r="DO796" s="69">
        <f t="shared" ca="1" si="1083"/>
        <v>0</v>
      </c>
      <c r="DP796" s="69">
        <f t="shared" ca="1" si="1083"/>
        <v>0</v>
      </c>
      <c r="DQ796" s="69">
        <f t="shared" ca="1" si="1083"/>
        <v>0</v>
      </c>
      <c r="DR796" s="69">
        <f t="shared" ca="1" si="1083"/>
        <v>0</v>
      </c>
      <c r="DS796" s="69">
        <f t="shared" ca="1" si="1083"/>
        <v>-43</v>
      </c>
      <c r="DT796" s="69">
        <f t="shared" ca="1" si="1083"/>
        <v>27</v>
      </c>
      <c r="DU796" s="69">
        <f t="shared" ca="1" si="1083"/>
        <v>103</v>
      </c>
      <c r="DV796" s="69">
        <f t="shared" ca="1" si="1083"/>
        <v>103</v>
      </c>
      <c r="DW796" s="69">
        <f t="shared" ca="1" si="1083"/>
        <v>103</v>
      </c>
      <c r="DX796" s="69">
        <f t="shared" ca="1" si="1083"/>
        <v>103</v>
      </c>
      <c r="DY796" s="69">
        <f t="shared" ca="1" si="1083"/>
        <v>103</v>
      </c>
      <c r="DZ796" s="69">
        <f t="shared" ca="1" si="1083"/>
        <v>103</v>
      </c>
      <c r="EA796" s="69">
        <f t="shared" ca="1" si="1083"/>
        <v>103</v>
      </c>
      <c r="EB796" s="69">
        <f t="shared" ca="1" si="1083"/>
        <v>103</v>
      </c>
      <c r="EC796" s="69">
        <f t="shared" ca="1" si="1083"/>
        <v>103</v>
      </c>
      <c r="ED796" s="69">
        <f t="shared" ca="1" si="1083"/>
        <v>103</v>
      </c>
      <c r="EE796" s="69">
        <f t="shared" ca="1" si="1083"/>
        <v>103</v>
      </c>
      <c r="EF796" s="69">
        <f t="shared" ca="1" si="1083"/>
        <v>103</v>
      </c>
      <c r="EG796" s="69">
        <f t="shared" ca="1" si="1083"/>
        <v>103</v>
      </c>
      <c r="EH796" s="69">
        <f t="shared" ca="1" si="1083"/>
        <v>103</v>
      </c>
      <c r="EI796" s="69">
        <f t="shared" ca="1" si="1083"/>
        <v>103</v>
      </c>
      <c r="EJ796" s="69">
        <f t="shared" ca="1" si="1083"/>
        <v>103</v>
      </c>
      <c r="EK796" s="69">
        <f t="shared" ca="1" si="1083"/>
        <v>103</v>
      </c>
    </row>
    <row r="797" spans="1:141" outlineLevel="2" x14ac:dyDescent="0.25">
      <c r="A797" s="90"/>
      <c r="B797" s="90"/>
      <c r="C797" s="90"/>
      <c r="D797" s="90"/>
      <c r="E797" t="s">
        <v>322</v>
      </c>
      <c r="F797" s="100"/>
      <c r="I797" s="101"/>
      <c r="J797" s="100"/>
      <c r="M797" s="101"/>
      <c r="N797" s="100"/>
      <c r="Q797" s="101"/>
      <c r="R797" s="100"/>
      <c r="U797" s="101"/>
      <c r="V797" s="100"/>
      <c r="Y797" s="101"/>
      <c r="Z797" s="100"/>
      <c r="AC797" s="101"/>
      <c r="AD797" s="100"/>
      <c r="AG797" s="101"/>
      <c r="AH797" s="100"/>
      <c r="AK797" s="101"/>
      <c r="AL797" s="100"/>
      <c r="AO797" s="101"/>
      <c r="AP797" s="113">
        <f t="shared" ref="AP797:BU797" ca="1" si="1084">IF(AP$4="A",AP794,AP799)</f>
        <v>-50</v>
      </c>
      <c r="AQ797" s="69">
        <f t="shared" ca="1" si="1084"/>
        <v>-51</v>
      </c>
      <c r="AR797" s="69">
        <f t="shared" ca="1" si="1084"/>
        <v>-88</v>
      </c>
      <c r="AS797" s="114">
        <f t="shared" ca="1" si="1084"/>
        <v>27</v>
      </c>
      <c r="AT797" s="113">
        <f t="shared" ca="1" si="1084"/>
        <v>-109</v>
      </c>
      <c r="AU797" s="69">
        <f t="shared" ca="1" si="1084"/>
        <v>56</v>
      </c>
      <c r="AV797" s="69">
        <f t="shared" ca="1" si="1084"/>
        <v>103</v>
      </c>
      <c r="AW797" s="114">
        <f t="shared" ca="1" si="1084"/>
        <v>103</v>
      </c>
      <c r="AX797" s="113">
        <f t="shared" ca="1" si="1084"/>
        <v>103</v>
      </c>
      <c r="AY797" s="69">
        <f t="shared" ca="1" si="1084"/>
        <v>103</v>
      </c>
      <c r="AZ797" s="69">
        <f t="shared" ca="1" si="1084"/>
        <v>103</v>
      </c>
      <c r="BA797" s="114">
        <f t="shared" ca="1" si="1084"/>
        <v>103</v>
      </c>
      <c r="BB797" s="113">
        <f t="shared" ca="1" si="1084"/>
        <v>103</v>
      </c>
      <c r="BC797" s="69">
        <f t="shared" ca="1" si="1084"/>
        <v>103</v>
      </c>
      <c r="BD797" s="69">
        <f t="shared" ca="1" si="1084"/>
        <v>103</v>
      </c>
      <c r="BE797" s="114">
        <f t="shared" ca="1" si="1084"/>
        <v>103</v>
      </c>
      <c r="BF797" s="113">
        <f t="shared" ca="1" si="1084"/>
        <v>103</v>
      </c>
      <c r="BG797" s="69">
        <f t="shared" ca="1" si="1084"/>
        <v>103</v>
      </c>
      <c r="BH797" s="69">
        <f t="shared" ca="1" si="1084"/>
        <v>103</v>
      </c>
      <c r="BI797" s="114">
        <f t="shared" ca="1" si="1084"/>
        <v>103</v>
      </c>
      <c r="BJ797" s="113">
        <f t="shared" ca="1" si="1084"/>
        <v>103</v>
      </c>
      <c r="BK797" s="69">
        <f t="shared" ca="1" si="1084"/>
        <v>103</v>
      </c>
      <c r="BL797" s="69">
        <f t="shared" ca="1" si="1084"/>
        <v>103</v>
      </c>
      <c r="BM797" s="114">
        <f t="shared" ca="1" si="1084"/>
        <v>103</v>
      </c>
      <c r="BN797" s="113">
        <f t="shared" ca="1" si="1084"/>
        <v>103</v>
      </c>
      <c r="BO797" s="69">
        <f t="shared" ca="1" si="1084"/>
        <v>103</v>
      </c>
      <c r="BP797" s="69">
        <f t="shared" ca="1" si="1084"/>
        <v>103</v>
      </c>
      <c r="BQ797" s="114">
        <f t="shared" ca="1" si="1084"/>
        <v>103</v>
      </c>
      <c r="BR797" s="113">
        <f t="shared" ca="1" si="1084"/>
        <v>103</v>
      </c>
      <c r="BS797" s="69">
        <f t="shared" ca="1" si="1084"/>
        <v>103</v>
      </c>
      <c r="BT797" s="69">
        <f t="shared" ca="1" si="1084"/>
        <v>103</v>
      </c>
      <c r="BU797" s="114">
        <f t="shared" ca="1" si="1084"/>
        <v>103</v>
      </c>
      <c r="BV797" s="113">
        <f t="shared" ref="BV797:DA797" ca="1" si="1085">IF(BV$4="A",BV794,BV799)</f>
        <v>103</v>
      </c>
      <c r="BW797" s="69">
        <f t="shared" ca="1" si="1085"/>
        <v>103</v>
      </c>
      <c r="BX797" s="69">
        <f t="shared" ca="1" si="1085"/>
        <v>103</v>
      </c>
      <c r="BY797" s="114">
        <f t="shared" ca="1" si="1085"/>
        <v>103</v>
      </c>
      <c r="BZ797" s="113">
        <f t="shared" ca="1" si="1085"/>
        <v>103</v>
      </c>
      <c r="CA797" s="69">
        <f t="shared" ca="1" si="1085"/>
        <v>103</v>
      </c>
      <c r="CB797" s="69">
        <f t="shared" ca="1" si="1085"/>
        <v>103</v>
      </c>
      <c r="CC797" s="114">
        <f t="shared" ca="1" si="1085"/>
        <v>103</v>
      </c>
      <c r="CD797" s="113">
        <f t="shared" ca="1" si="1085"/>
        <v>103</v>
      </c>
      <c r="CE797" s="69">
        <f t="shared" ca="1" si="1085"/>
        <v>103</v>
      </c>
      <c r="CF797" s="69">
        <f t="shared" ca="1" si="1085"/>
        <v>103</v>
      </c>
      <c r="CG797" s="114">
        <f t="shared" ca="1" si="1085"/>
        <v>103</v>
      </c>
      <c r="CH797" s="113">
        <f t="shared" ca="1" si="1085"/>
        <v>103</v>
      </c>
      <c r="CI797" s="69">
        <f t="shared" ca="1" si="1085"/>
        <v>103</v>
      </c>
      <c r="CJ797" s="69">
        <f t="shared" ca="1" si="1085"/>
        <v>103</v>
      </c>
      <c r="CK797" s="114">
        <f t="shared" ca="1" si="1085"/>
        <v>103</v>
      </c>
      <c r="CL797" s="113">
        <f t="shared" ca="1" si="1085"/>
        <v>103</v>
      </c>
      <c r="CM797" s="69">
        <f t="shared" ca="1" si="1085"/>
        <v>103</v>
      </c>
      <c r="CN797" s="69">
        <f t="shared" ca="1" si="1085"/>
        <v>103</v>
      </c>
      <c r="CO797" s="114">
        <f t="shared" ca="1" si="1085"/>
        <v>103</v>
      </c>
      <c r="CP797" s="113">
        <f t="shared" ca="1" si="1085"/>
        <v>103</v>
      </c>
      <c r="CQ797" s="69">
        <f t="shared" ca="1" si="1085"/>
        <v>103</v>
      </c>
      <c r="CR797" s="69">
        <f t="shared" ca="1" si="1085"/>
        <v>103</v>
      </c>
      <c r="CS797" s="114">
        <f t="shared" ca="1" si="1085"/>
        <v>103</v>
      </c>
      <c r="CT797" s="113">
        <f t="shared" ca="1" si="1085"/>
        <v>103</v>
      </c>
      <c r="CU797" s="69">
        <f t="shared" ca="1" si="1085"/>
        <v>103</v>
      </c>
      <c r="CV797" s="69">
        <f t="shared" ca="1" si="1085"/>
        <v>103</v>
      </c>
      <c r="CW797" s="114">
        <f t="shared" ca="1" si="1085"/>
        <v>103</v>
      </c>
      <c r="CX797" s="113">
        <f t="shared" ca="1" si="1085"/>
        <v>103</v>
      </c>
      <c r="CY797" s="69">
        <f t="shared" ca="1" si="1085"/>
        <v>103</v>
      </c>
      <c r="CZ797" s="69">
        <f t="shared" ca="1" si="1085"/>
        <v>103</v>
      </c>
      <c r="DA797" s="114">
        <f t="shared" ca="1" si="1085"/>
        <v>103</v>
      </c>
      <c r="DB797" s="113">
        <f t="shared" ref="DB797:DI797" ca="1" si="1086">IF(DB$4="A",DB794,DB799)</f>
        <v>103</v>
      </c>
      <c r="DC797" s="69">
        <f t="shared" ca="1" si="1086"/>
        <v>103</v>
      </c>
      <c r="DD797" s="69">
        <f t="shared" ca="1" si="1086"/>
        <v>103</v>
      </c>
      <c r="DE797" s="114">
        <f t="shared" ca="1" si="1086"/>
        <v>103</v>
      </c>
      <c r="DF797" s="113">
        <f t="shared" ca="1" si="1086"/>
        <v>103</v>
      </c>
      <c r="DG797" s="69">
        <f t="shared" ca="1" si="1086"/>
        <v>103</v>
      </c>
      <c r="DH797" s="69">
        <f t="shared" ca="1" si="1086"/>
        <v>103</v>
      </c>
      <c r="DI797" s="114">
        <f t="shared" ca="1" si="1086"/>
        <v>103</v>
      </c>
      <c r="DT797" s="69"/>
      <c r="DU797" s="69"/>
      <c r="DV797" s="69"/>
      <c r="DW797" s="69"/>
      <c r="DX797" s="69"/>
      <c r="DY797" s="69"/>
      <c r="DZ797" s="69"/>
      <c r="EA797" s="69"/>
      <c r="EB797" s="69"/>
      <c r="EC797" s="69"/>
      <c r="ED797" s="69"/>
      <c r="EE797" s="69"/>
      <c r="EF797" s="69"/>
      <c r="EG797" s="69"/>
      <c r="EH797" s="69"/>
      <c r="EI797" s="69"/>
      <c r="EJ797" s="69"/>
      <c r="EK797" s="69"/>
    </row>
    <row r="798" spans="1:141" outlineLevel="2" x14ac:dyDescent="0.25">
      <c r="A798" s="90"/>
      <c r="B798" s="90"/>
      <c r="C798" s="90"/>
      <c r="D798" s="90"/>
      <c r="F798" s="100"/>
      <c r="I798" s="101"/>
      <c r="J798" s="100"/>
      <c r="M798" s="101"/>
      <c r="N798" s="100"/>
      <c r="Q798" s="101"/>
      <c r="R798" s="100"/>
      <c r="U798" s="101"/>
      <c r="V798" s="100"/>
      <c r="Y798" s="101"/>
      <c r="Z798" s="100"/>
      <c r="AC798" s="101"/>
      <c r="AD798" s="100"/>
      <c r="AG798" s="101"/>
      <c r="AH798" s="100"/>
      <c r="AK798" s="101"/>
      <c r="AL798" s="100"/>
      <c r="AO798" s="101"/>
      <c r="AP798" s="102"/>
      <c r="AQ798" s="103"/>
      <c r="AR798" s="103"/>
      <c r="AS798" s="104"/>
      <c r="AT798" s="102"/>
      <c r="AU798" s="103"/>
      <c r="AV798" s="103"/>
      <c r="AW798" s="104"/>
      <c r="AX798" s="102"/>
      <c r="AY798" s="103"/>
      <c r="AZ798" s="103"/>
      <c r="BA798" s="104"/>
      <c r="BB798" s="102"/>
      <c r="BC798" s="103"/>
      <c r="BD798" s="103"/>
      <c r="BE798" s="104"/>
      <c r="BF798" s="102"/>
      <c r="BG798" s="103"/>
      <c r="BH798" s="103"/>
      <c r="BI798" s="104"/>
      <c r="BJ798" s="102"/>
      <c r="BK798" s="103"/>
      <c r="BL798" s="103"/>
      <c r="BM798" s="104"/>
      <c r="BN798" s="102"/>
      <c r="BO798" s="103"/>
      <c r="BP798" s="103"/>
      <c r="BQ798" s="104"/>
      <c r="BR798" s="102"/>
      <c r="BS798" s="103"/>
      <c r="BT798" s="103"/>
      <c r="BU798" s="104"/>
      <c r="BV798" s="102"/>
      <c r="BW798" s="103"/>
      <c r="BX798" s="103"/>
      <c r="BY798" s="104"/>
      <c r="BZ798" s="102"/>
      <c r="CA798" s="103"/>
      <c r="CB798" s="103"/>
      <c r="CC798" s="104"/>
      <c r="CD798" s="102"/>
      <c r="CE798" s="103"/>
      <c r="CF798" s="103"/>
      <c r="CG798" s="104"/>
      <c r="CH798" s="102"/>
      <c r="CI798" s="103"/>
      <c r="CJ798" s="103"/>
      <c r="CK798" s="104"/>
      <c r="CL798" s="102"/>
      <c r="CM798" s="103"/>
      <c r="CN798" s="103"/>
      <c r="CO798" s="104"/>
      <c r="CP798" s="102"/>
      <c r="CQ798" s="103"/>
      <c r="CR798" s="103"/>
      <c r="CS798" s="104"/>
      <c r="CT798" s="102"/>
      <c r="CU798" s="103"/>
      <c r="CV798" s="103"/>
      <c r="CW798" s="104"/>
      <c r="CX798" s="102"/>
      <c r="CY798" s="103"/>
      <c r="CZ798" s="103"/>
      <c r="DA798" s="104"/>
      <c r="DB798" s="102"/>
      <c r="DC798" s="103"/>
      <c r="DD798" s="103"/>
      <c r="DE798" s="104"/>
      <c r="DF798" s="102"/>
      <c r="DG798" s="103"/>
      <c r="DH798" s="103"/>
      <c r="DI798" s="104"/>
    </row>
    <row r="799" spans="1:141" outlineLevel="2" x14ac:dyDescent="0.25">
      <c r="A799" s="90"/>
      <c r="B799" s="90"/>
      <c r="C799" s="90"/>
      <c r="D799" s="90"/>
      <c r="E799" s="36" t="str">
        <f>CONCATENATE(E797," selected driver: ",$J$8," (",$J$9,")")</f>
        <v>Value selected driver: Default (Annual)</v>
      </c>
      <c r="F799" s="100"/>
      <c r="I799" s="101"/>
      <c r="J799" s="100"/>
      <c r="M799" s="101"/>
      <c r="N799" s="100"/>
      <c r="Q799" s="101"/>
      <c r="R799" s="100"/>
      <c r="U799" s="101"/>
      <c r="V799" s="100"/>
      <c r="Y799" s="101"/>
      <c r="Z799" s="100"/>
      <c r="AC799" s="101"/>
      <c r="AD799" s="100"/>
      <c r="AG799" s="101"/>
      <c r="AH799" s="100"/>
      <c r="AK799" s="101"/>
      <c r="AL799" s="100"/>
      <c r="AO799" s="101"/>
      <c r="AP799" s="147" cm="1">
        <f t="array" ref="AP799">IF($I$9=1,AP801,INDEX($DT801:$EK801,,MATCH(CONCATENATE("FY ",RIGHT(AP$3,4)),$DT$3:$EK$3,0)))</f>
        <v>0</v>
      </c>
      <c r="AQ799" s="148" cm="1">
        <f t="array" ref="AQ799">IF($I$9=1,AQ801,INDEX($DT801:$EK801,,MATCH(CONCATENATE("FY ",RIGHT(AQ$3,4)),$DT$3:$EK$3,0)))</f>
        <v>0</v>
      </c>
      <c r="AR799" s="148" cm="1">
        <f t="array" ref="AR799">IF($I$9=1,AR801,INDEX($DT801:$EK801,,MATCH(CONCATENATE("FY ",RIGHT(AR$3,4)),$DT$3:$EK$3,0)))</f>
        <v>0</v>
      </c>
      <c r="AS799" s="149" cm="1">
        <f t="array" ref="AS799">IF($I$9=1,AS801,INDEX($DT801:$EK801,,MATCH(CONCATENATE("FY ",RIGHT(AS$3,4)),$DT$3:$EK$3,0)))</f>
        <v>0</v>
      </c>
      <c r="AT799" s="147" cm="1">
        <f t="array" aca="1" ref="AT799" ca="1">IF($I$9=1,AT801,INDEX($DT801:$EK801,,MATCH(CONCATENATE("FY ",RIGHT(AT$3,4)),$DT$3:$EK$3,0)))</f>
        <v>103</v>
      </c>
      <c r="AU799" s="148" cm="1">
        <f t="array" aca="1" ref="AU799" ca="1">IF($I$9=1,AU801,INDEX($DT801:$EK801,,MATCH(CONCATENATE("FY ",RIGHT(AU$3,4)),$DT$3:$EK$3,0)))</f>
        <v>103</v>
      </c>
      <c r="AV799" s="148" cm="1">
        <f t="array" aca="1" ref="AV799" ca="1">IF($I$9=1,AV801,INDEX($DT801:$EK801,,MATCH(CONCATENATE("FY ",RIGHT(AV$3,4)),$DT$3:$EK$3,0)))</f>
        <v>103</v>
      </c>
      <c r="AW799" s="149" cm="1">
        <f t="array" aca="1" ref="AW799" ca="1">IF($I$9=1,AW801,INDEX($DT801:$EK801,,MATCH(CONCATENATE("FY ",RIGHT(AW$3,4)),$DT$3:$EK$3,0)))</f>
        <v>103</v>
      </c>
      <c r="AX799" s="147" cm="1">
        <f t="array" aca="1" ref="AX799" ca="1">IF($I$9=1,AX801,INDEX($DT801:$EK801,,MATCH(CONCATENATE("FY ",RIGHT(AX$3,4)),$DT$3:$EK$3,0)))</f>
        <v>103</v>
      </c>
      <c r="AY799" s="148" cm="1">
        <f t="array" aca="1" ref="AY799" ca="1">IF($I$9=1,AY801,INDEX($DT801:$EK801,,MATCH(CONCATENATE("FY ",RIGHT(AY$3,4)),$DT$3:$EK$3,0)))</f>
        <v>103</v>
      </c>
      <c r="AZ799" s="148" cm="1">
        <f t="array" aca="1" ref="AZ799" ca="1">IF($I$9=1,AZ801,INDEX($DT801:$EK801,,MATCH(CONCATENATE("FY ",RIGHT(AZ$3,4)),$DT$3:$EK$3,0)))</f>
        <v>103</v>
      </c>
      <c r="BA799" s="149" cm="1">
        <f t="array" aca="1" ref="BA799" ca="1">IF($I$9=1,BA801,INDEX($DT801:$EK801,,MATCH(CONCATENATE("FY ",RIGHT(BA$3,4)),$DT$3:$EK$3,0)))</f>
        <v>103</v>
      </c>
      <c r="BB799" s="147" cm="1">
        <f t="array" aca="1" ref="BB799" ca="1">IF($I$9=1,BB801,INDEX($DT801:$EK801,,MATCH(CONCATENATE("FY ",RIGHT(BB$3,4)),$DT$3:$EK$3,0)))</f>
        <v>103</v>
      </c>
      <c r="BC799" s="148" cm="1">
        <f t="array" aca="1" ref="BC799" ca="1">IF($I$9=1,BC801,INDEX($DT801:$EK801,,MATCH(CONCATENATE("FY ",RIGHT(BC$3,4)),$DT$3:$EK$3,0)))</f>
        <v>103</v>
      </c>
      <c r="BD799" s="148" cm="1">
        <f t="array" aca="1" ref="BD799" ca="1">IF($I$9=1,BD801,INDEX($DT801:$EK801,,MATCH(CONCATENATE("FY ",RIGHT(BD$3,4)),$DT$3:$EK$3,0)))</f>
        <v>103</v>
      </c>
      <c r="BE799" s="149" cm="1">
        <f t="array" aca="1" ref="BE799" ca="1">IF($I$9=1,BE801,INDEX($DT801:$EK801,,MATCH(CONCATENATE("FY ",RIGHT(BE$3,4)),$DT$3:$EK$3,0)))</f>
        <v>103</v>
      </c>
      <c r="BF799" s="147" cm="1">
        <f t="array" aca="1" ref="BF799" ca="1">IF($I$9=1,BF801,INDEX($DT801:$EK801,,MATCH(CONCATENATE("FY ",RIGHT(BF$3,4)),$DT$3:$EK$3,0)))</f>
        <v>103</v>
      </c>
      <c r="BG799" s="148" cm="1">
        <f t="array" aca="1" ref="BG799" ca="1">IF($I$9=1,BG801,INDEX($DT801:$EK801,,MATCH(CONCATENATE("FY ",RIGHT(BG$3,4)),$DT$3:$EK$3,0)))</f>
        <v>103</v>
      </c>
      <c r="BH799" s="148" cm="1">
        <f t="array" aca="1" ref="BH799" ca="1">IF($I$9=1,BH801,INDEX($DT801:$EK801,,MATCH(CONCATENATE("FY ",RIGHT(BH$3,4)),$DT$3:$EK$3,0)))</f>
        <v>103</v>
      </c>
      <c r="BI799" s="149" cm="1">
        <f t="array" aca="1" ref="BI799" ca="1">IF($I$9=1,BI801,INDEX($DT801:$EK801,,MATCH(CONCATENATE("FY ",RIGHT(BI$3,4)),$DT$3:$EK$3,0)))</f>
        <v>103</v>
      </c>
      <c r="BJ799" s="147" cm="1">
        <f t="array" aca="1" ref="BJ799" ca="1">IF($I$9=1,BJ801,INDEX($DT801:$EK801,,MATCH(CONCATENATE("FY ",RIGHT(BJ$3,4)),$DT$3:$EK$3,0)))</f>
        <v>103</v>
      </c>
      <c r="BK799" s="148" cm="1">
        <f t="array" aca="1" ref="BK799" ca="1">IF($I$9=1,BK801,INDEX($DT801:$EK801,,MATCH(CONCATENATE("FY ",RIGHT(BK$3,4)),$DT$3:$EK$3,0)))</f>
        <v>103</v>
      </c>
      <c r="BL799" s="148" cm="1">
        <f t="array" aca="1" ref="BL799" ca="1">IF($I$9=1,BL801,INDEX($DT801:$EK801,,MATCH(CONCATENATE("FY ",RIGHT(BL$3,4)),$DT$3:$EK$3,0)))</f>
        <v>103</v>
      </c>
      <c r="BM799" s="149" cm="1">
        <f t="array" aca="1" ref="BM799" ca="1">IF($I$9=1,BM801,INDEX($DT801:$EK801,,MATCH(CONCATENATE("FY ",RIGHT(BM$3,4)),$DT$3:$EK$3,0)))</f>
        <v>103</v>
      </c>
      <c r="BN799" s="147" cm="1">
        <f t="array" aca="1" ref="BN799" ca="1">IF($I$9=1,BN801,INDEX($DT801:$EK801,,MATCH(CONCATENATE("FY ",RIGHT(BN$3,4)),$DT$3:$EK$3,0)))</f>
        <v>103</v>
      </c>
      <c r="BO799" s="148" cm="1">
        <f t="array" aca="1" ref="BO799" ca="1">IF($I$9=1,BO801,INDEX($DT801:$EK801,,MATCH(CONCATENATE("FY ",RIGHT(BO$3,4)),$DT$3:$EK$3,0)))</f>
        <v>103</v>
      </c>
      <c r="BP799" s="148" cm="1">
        <f t="array" aca="1" ref="BP799" ca="1">IF($I$9=1,BP801,INDEX($DT801:$EK801,,MATCH(CONCATENATE("FY ",RIGHT(BP$3,4)),$DT$3:$EK$3,0)))</f>
        <v>103</v>
      </c>
      <c r="BQ799" s="149" cm="1">
        <f t="array" aca="1" ref="BQ799" ca="1">IF($I$9=1,BQ801,INDEX($DT801:$EK801,,MATCH(CONCATENATE("FY ",RIGHT(BQ$3,4)),$DT$3:$EK$3,0)))</f>
        <v>103</v>
      </c>
      <c r="BR799" s="147" cm="1">
        <f t="array" aca="1" ref="BR799" ca="1">IF($I$9=1,BR801,INDEX($DT801:$EK801,,MATCH(CONCATENATE("FY ",RIGHT(BR$3,4)),$DT$3:$EK$3,0)))</f>
        <v>103</v>
      </c>
      <c r="BS799" s="148" cm="1">
        <f t="array" aca="1" ref="BS799" ca="1">IF($I$9=1,BS801,INDEX($DT801:$EK801,,MATCH(CONCATENATE("FY ",RIGHT(BS$3,4)),$DT$3:$EK$3,0)))</f>
        <v>103</v>
      </c>
      <c r="BT799" s="148" cm="1">
        <f t="array" aca="1" ref="BT799" ca="1">IF($I$9=1,BT801,INDEX($DT801:$EK801,,MATCH(CONCATENATE("FY ",RIGHT(BT$3,4)),$DT$3:$EK$3,0)))</f>
        <v>103</v>
      </c>
      <c r="BU799" s="149" cm="1">
        <f t="array" aca="1" ref="BU799" ca="1">IF($I$9=1,BU801,INDEX($DT801:$EK801,,MATCH(CONCATENATE("FY ",RIGHT(BU$3,4)),$DT$3:$EK$3,0)))</f>
        <v>103</v>
      </c>
      <c r="BV799" s="147" cm="1">
        <f t="array" aca="1" ref="BV799" ca="1">IF($I$9=1,BV801,INDEX($DT801:$EK801,,MATCH(CONCATENATE("FY ",RIGHT(BV$3,4)),$DT$3:$EK$3,0)))</f>
        <v>103</v>
      </c>
      <c r="BW799" s="148" cm="1">
        <f t="array" aca="1" ref="BW799" ca="1">IF($I$9=1,BW801,INDEX($DT801:$EK801,,MATCH(CONCATENATE("FY ",RIGHT(BW$3,4)),$DT$3:$EK$3,0)))</f>
        <v>103</v>
      </c>
      <c r="BX799" s="148" cm="1">
        <f t="array" aca="1" ref="BX799" ca="1">IF($I$9=1,BX801,INDEX($DT801:$EK801,,MATCH(CONCATENATE("FY ",RIGHT(BX$3,4)),$DT$3:$EK$3,0)))</f>
        <v>103</v>
      </c>
      <c r="BY799" s="149" cm="1">
        <f t="array" aca="1" ref="BY799" ca="1">IF($I$9=1,BY801,INDEX($DT801:$EK801,,MATCH(CONCATENATE("FY ",RIGHT(BY$3,4)),$DT$3:$EK$3,0)))</f>
        <v>103</v>
      </c>
      <c r="BZ799" s="147" cm="1">
        <f t="array" aca="1" ref="BZ799" ca="1">IF($I$9=1,BZ801,INDEX($DT801:$EK801,,MATCH(CONCATENATE("FY ",RIGHT(BZ$3,4)),$DT$3:$EK$3,0)))</f>
        <v>103</v>
      </c>
      <c r="CA799" s="148" cm="1">
        <f t="array" aca="1" ref="CA799" ca="1">IF($I$9=1,CA801,INDEX($DT801:$EK801,,MATCH(CONCATENATE("FY ",RIGHT(CA$3,4)),$DT$3:$EK$3,0)))</f>
        <v>103</v>
      </c>
      <c r="CB799" s="148" cm="1">
        <f t="array" aca="1" ref="CB799" ca="1">IF($I$9=1,CB801,INDEX($DT801:$EK801,,MATCH(CONCATENATE("FY ",RIGHT(CB$3,4)),$DT$3:$EK$3,0)))</f>
        <v>103</v>
      </c>
      <c r="CC799" s="149" cm="1">
        <f t="array" aca="1" ref="CC799" ca="1">IF($I$9=1,CC801,INDEX($DT801:$EK801,,MATCH(CONCATENATE("FY ",RIGHT(CC$3,4)),$DT$3:$EK$3,0)))</f>
        <v>103</v>
      </c>
      <c r="CD799" s="147" cm="1">
        <f t="array" aca="1" ref="CD799" ca="1">IF($I$9=1,CD801,INDEX($DT801:$EK801,,MATCH(CONCATENATE("FY ",RIGHT(CD$3,4)),$DT$3:$EK$3,0)))</f>
        <v>103</v>
      </c>
      <c r="CE799" s="148" cm="1">
        <f t="array" aca="1" ref="CE799" ca="1">IF($I$9=1,CE801,INDEX($DT801:$EK801,,MATCH(CONCATENATE("FY ",RIGHT(CE$3,4)),$DT$3:$EK$3,0)))</f>
        <v>103</v>
      </c>
      <c r="CF799" s="148" cm="1">
        <f t="array" aca="1" ref="CF799" ca="1">IF($I$9=1,CF801,INDEX($DT801:$EK801,,MATCH(CONCATENATE("FY ",RIGHT(CF$3,4)),$DT$3:$EK$3,0)))</f>
        <v>103</v>
      </c>
      <c r="CG799" s="149" cm="1">
        <f t="array" aca="1" ref="CG799" ca="1">IF($I$9=1,CG801,INDEX($DT801:$EK801,,MATCH(CONCATENATE("FY ",RIGHT(CG$3,4)),$DT$3:$EK$3,0)))</f>
        <v>103</v>
      </c>
      <c r="CH799" s="147" cm="1">
        <f t="array" aca="1" ref="CH799" ca="1">IF($I$9=1,CH801,INDEX($DT801:$EK801,,MATCH(CONCATENATE("FY ",RIGHT(CH$3,4)),$DT$3:$EK$3,0)))</f>
        <v>103</v>
      </c>
      <c r="CI799" s="148" cm="1">
        <f t="array" aca="1" ref="CI799" ca="1">IF($I$9=1,CI801,INDEX($DT801:$EK801,,MATCH(CONCATENATE("FY ",RIGHT(CI$3,4)),$DT$3:$EK$3,0)))</f>
        <v>103</v>
      </c>
      <c r="CJ799" s="148" cm="1">
        <f t="array" aca="1" ref="CJ799" ca="1">IF($I$9=1,CJ801,INDEX($DT801:$EK801,,MATCH(CONCATENATE("FY ",RIGHT(CJ$3,4)),$DT$3:$EK$3,0)))</f>
        <v>103</v>
      </c>
      <c r="CK799" s="149" cm="1">
        <f t="array" aca="1" ref="CK799" ca="1">IF($I$9=1,CK801,INDEX($DT801:$EK801,,MATCH(CONCATENATE("FY ",RIGHT(CK$3,4)),$DT$3:$EK$3,0)))</f>
        <v>103</v>
      </c>
      <c r="CL799" s="147" cm="1">
        <f t="array" aca="1" ref="CL799" ca="1">IF($I$9=1,CL801,INDEX($DT801:$EK801,,MATCH(CONCATENATE("FY ",RIGHT(CL$3,4)),$DT$3:$EK$3,0)))</f>
        <v>103</v>
      </c>
      <c r="CM799" s="148" cm="1">
        <f t="array" aca="1" ref="CM799" ca="1">IF($I$9=1,CM801,INDEX($DT801:$EK801,,MATCH(CONCATENATE("FY ",RIGHT(CM$3,4)),$DT$3:$EK$3,0)))</f>
        <v>103</v>
      </c>
      <c r="CN799" s="148" cm="1">
        <f t="array" aca="1" ref="CN799" ca="1">IF($I$9=1,CN801,INDEX($DT801:$EK801,,MATCH(CONCATENATE("FY ",RIGHT(CN$3,4)),$DT$3:$EK$3,0)))</f>
        <v>103</v>
      </c>
      <c r="CO799" s="149" cm="1">
        <f t="array" aca="1" ref="CO799" ca="1">IF($I$9=1,CO801,INDEX($DT801:$EK801,,MATCH(CONCATENATE("FY ",RIGHT(CO$3,4)),$DT$3:$EK$3,0)))</f>
        <v>103</v>
      </c>
      <c r="CP799" s="147" cm="1">
        <f t="array" aca="1" ref="CP799" ca="1">IF($I$9=1,CP801,INDEX($DT801:$EK801,,MATCH(CONCATENATE("FY ",RIGHT(CP$3,4)),$DT$3:$EK$3,0)))</f>
        <v>103</v>
      </c>
      <c r="CQ799" s="148" cm="1">
        <f t="array" aca="1" ref="CQ799" ca="1">IF($I$9=1,CQ801,INDEX($DT801:$EK801,,MATCH(CONCATENATE("FY ",RIGHT(CQ$3,4)),$DT$3:$EK$3,0)))</f>
        <v>103</v>
      </c>
      <c r="CR799" s="148" cm="1">
        <f t="array" aca="1" ref="CR799" ca="1">IF($I$9=1,CR801,INDEX($DT801:$EK801,,MATCH(CONCATENATE("FY ",RIGHT(CR$3,4)),$DT$3:$EK$3,0)))</f>
        <v>103</v>
      </c>
      <c r="CS799" s="149" cm="1">
        <f t="array" aca="1" ref="CS799" ca="1">IF($I$9=1,CS801,INDEX($DT801:$EK801,,MATCH(CONCATENATE("FY ",RIGHT(CS$3,4)),$DT$3:$EK$3,0)))</f>
        <v>103</v>
      </c>
      <c r="CT799" s="147" cm="1">
        <f t="array" aca="1" ref="CT799" ca="1">IF($I$9=1,CT801,INDEX($DT801:$EK801,,MATCH(CONCATENATE("FY ",RIGHT(CT$3,4)),$DT$3:$EK$3,0)))</f>
        <v>103</v>
      </c>
      <c r="CU799" s="148" cm="1">
        <f t="array" aca="1" ref="CU799" ca="1">IF($I$9=1,CU801,INDEX($DT801:$EK801,,MATCH(CONCATENATE("FY ",RIGHT(CU$3,4)),$DT$3:$EK$3,0)))</f>
        <v>103</v>
      </c>
      <c r="CV799" s="148" cm="1">
        <f t="array" aca="1" ref="CV799" ca="1">IF($I$9=1,CV801,INDEX($DT801:$EK801,,MATCH(CONCATENATE("FY ",RIGHT(CV$3,4)),$DT$3:$EK$3,0)))</f>
        <v>103</v>
      </c>
      <c r="CW799" s="149" cm="1">
        <f t="array" aca="1" ref="CW799" ca="1">IF($I$9=1,CW801,INDEX($DT801:$EK801,,MATCH(CONCATENATE("FY ",RIGHT(CW$3,4)),$DT$3:$EK$3,0)))</f>
        <v>103</v>
      </c>
      <c r="CX799" s="147" cm="1">
        <f t="array" aca="1" ref="CX799" ca="1">IF($I$9=1,CX801,INDEX($DT801:$EK801,,MATCH(CONCATENATE("FY ",RIGHT(CX$3,4)),$DT$3:$EK$3,0)))</f>
        <v>103</v>
      </c>
      <c r="CY799" s="148" cm="1">
        <f t="array" aca="1" ref="CY799" ca="1">IF($I$9=1,CY801,INDEX($DT801:$EK801,,MATCH(CONCATENATE("FY ",RIGHT(CY$3,4)),$DT$3:$EK$3,0)))</f>
        <v>103</v>
      </c>
      <c r="CZ799" s="148" cm="1">
        <f t="array" aca="1" ref="CZ799" ca="1">IF($I$9=1,CZ801,INDEX($DT801:$EK801,,MATCH(CONCATENATE("FY ",RIGHT(CZ$3,4)),$DT$3:$EK$3,0)))</f>
        <v>103</v>
      </c>
      <c r="DA799" s="149" cm="1">
        <f t="array" aca="1" ref="DA799" ca="1">IF($I$9=1,DA801,INDEX($DT801:$EK801,,MATCH(CONCATENATE("FY ",RIGHT(DA$3,4)),$DT$3:$EK$3,0)))</f>
        <v>103</v>
      </c>
      <c r="DB799" s="147" cm="1">
        <f t="array" aca="1" ref="DB799" ca="1">IF($I$9=1,DB801,INDEX($DT801:$EK801,,MATCH(CONCATENATE("FY ",RIGHT(DB$3,4)),$DT$3:$EK$3,0)))</f>
        <v>103</v>
      </c>
      <c r="DC799" s="148" cm="1">
        <f t="array" aca="1" ref="DC799" ca="1">IF($I$9=1,DC801,INDEX($DT801:$EK801,,MATCH(CONCATENATE("FY ",RIGHT(DC$3,4)),$DT$3:$EK$3,0)))</f>
        <v>103</v>
      </c>
      <c r="DD799" s="148" cm="1">
        <f t="array" aca="1" ref="DD799" ca="1">IF($I$9=1,DD801,INDEX($DT801:$EK801,,MATCH(CONCATENATE("FY ",RIGHT(DD$3,4)),$DT$3:$EK$3,0)))</f>
        <v>103</v>
      </c>
      <c r="DE799" s="149" cm="1">
        <f t="array" aca="1" ref="DE799" ca="1">IF($I$9=1,DE801,INDEX($DT801:$EK801,,MATCH(CONCATENATE("FY ",RIGHT(DE$3,4)),$DT$3:$EK$3,0)))</f>
        <v>103</v>
      </c>
      <c r="DF799" s="147" cm="1">
        <f t="array" aca="1" ref="DF799" ca="1">IF($I$9=1,DF801,INDEX($DT801:$EK801,,MATCH(CONCATENATE("FY ",RIGHT(DF$3,4)),$DT$3:$EK$3,0)))</f>
        <v>103</v>
      </c>
      <c r="DG799" s="148" cm="1">
        <f t="array" aca="1" ref="DG799" ca="1">IF($I$9=1,DG801,INDEX($DT801:$EK801,,MATCH(CONCATENATE("FY ",RIGHT(DG$3,4)),$DT$3:$EK$3,0)))</f>
        <v>103</v>
      </c>
      <c r="DH799" s="148" cm="1">
        <f t="array" aca="1" ref="DH799" ca="1">IF($I$9=1,DH801,INDEX($DT801:$EK801,,MATCH(CONCATENATE("FY ",RIGHT(DH$3,4)),$DT$3:$EK$3,0)))</f>
        <v>103</v>
      </c>
      <c r="DI799" s="149" cm="1">
        <f t="array" aca="1" ref="DI799" ca="1">IF($I$9=1,DI801,INDEX($DT801:$EK801,,MATCH(CONCATENATE("FY ",RIGHT(DI$3,4)),$DT$3:$EK$3,0)))</f>
        <v>103</v>
      </c>
    </row>
    <row r="800" spans="1:141" outlineLevel="2" x14ac:dyDescent="0.25">
      <c r="A800" s="90"/>
      <c r="B800" s="90"/>
      <c r="C800" s="90"/>
      <c r="D800" s="90"/>
      <c r="F800" s="100"/>
      <c r="I800" s="101"/>
      <c r="J800" s="100"/>
      <c r="M800" s="101"/>
      <c r="N800" s="100"/>
      <c r="Q800" s="101"/>
      <c r="R800" s="100"/>
      <c r="U800" s="101"/>
      <c r="V800" s="100"/>
      <c r="Y800" s="101"/>
      <c r="Z800" s="100"/>
      <c r="AC800" s="101"/>
      <c r="AD800" s="100"/>
      <c r="AG800" s="101"/>
      <c r="AH800" s="100"/>
      <c r="AK800" s="101"/>
      <c r="AL800" s="100"/>
      <c r="AO800" s="101"/>
      <c r="AP800" s="100"/>
      <c r="AS800" s="101"/>
      <c r="AT800" s="100"/>
      <c r="AW800" s="101"/>
      <c r="AX800" s="100"/>
      <c r="BA800" s="101"/>
      <c r="BB800" s="100"/>
      <c r="BE800" s="101"/>
      <c r="BF800" s="100"/>
      <c r="BI800" s="101"/>
      <c r="BJ800" s="100"/>
      <c r="BM800" s="101"/>
      <c r="BN800" s="100"/>
      <c r="BQ800" s="101"/>
      <c r="BR800" s="100"/>
      <c r="BU800" s="101"/>
      <c r="BV800" s="100"/>
      <c r="BY800" s="101"/>
      <c r="BZ800" s="100"/>
      <c r="CC800" s="101"/>
      <c r="CD800" s="100"/>
      <c r="CG800" s="101"/>
      <c r="CH800" s="100"/>
      <c r="CK800" s="101"/>
      <c r="CL800" s="100"/>
      <c r="CO800" s="101"/>
      <c r="CP800" s="100"/>
      <c r="CS800" s="101"/>
      <c r="CT800" s="100"/>
      <c r="CW800" s="101"/>
      <c r="CX800" s="100"/>
      <c r="DA800" s="101"/>
      <c r="DB800" s="100"/>
      <c r="DE800" s="101"/>
      <c r="DF800" s="100"/>
      <c r="DI800" s="101"/>
    </row>
    <row r="801" spans="1:141" outlineLevel="2" x14ac:dyDescent="0.25">
      <c r="A801" s="90"/>
      <c r="B801" s="90"/>
      <c r="C801" s="90"/>
      <c r="D801" s="90"/>
      <c r="E801" t="str">
        <f>CONCATENATE(E797," scenario: ",$J$8)</f>
        <v>Value scenario: Default</v>
      </c>
      <c r="F801" s="100"/>
      <c r="I801" s="101"/>
      <c r="J801" s="100"/>
      <c r="M801" s="101"/>
      <c r="N801" s="100"/>
      <c r="Q801" s="101"/>
      <c r="R801" s="100"/>
      <c r="U801" s="101"/>
      <c r="V801" s="100"/>
      <c r="Y801" s="101"/>
      <c r="Z801" s="100"/>
      <c r="AC801" s="101"/>
      <c r="AD801" s="100"/>
      <c r="AG801" s="101"/>
      <c r="AH801" s="100"/>
      <c r="AK801" s="101"/>
      <c r="AL801" s="100"/>
      <c r="AO801" s="101"/>
      <c r="AP801" s="113">
        <f t="shared" ref="AP801:BU801" si="1087">CHOOSE($I$8,AP802,AP803,AP804,AP805,AP806)</f>
        <v>0</v>
      </c>
      <c r="AQ801" s="69">
        <f t="shared" si="1087"/>
        <v>0</v>
      </c>
      <c r="AR801" s="69">
        <f t="shared" si="1087"/>
        <v>0</v>
      </c>
      <c r="AS801" s="114">
        <f t="shared" si="1087"/>
        <v>0</v>
      </c>
      <c r="AT801" s="113">
        <f t="shared" si="1087"/>
        <v>0</v>
      </c>
      <c r="AU801" s="69">
        <f t="shared" si="1087"/>
        <v>0</v>
      </c>
      <c r="AV801" s="69">
        <f t="shared" si="1087"/>
        <v>0</v>
      </c>
      <c r="AW801" s="114">
        <f t="shared" si="1087"/>
        <v>0</v>
      </c>
      <c r="AX801" s="113">
        <f t="shared" si="1087"/>
        <v>0</v>
      </c>
      <c r="AY801" s="69">
        <f t="shared" si="1087"/>
        <v>0</v>
      </c>
      <c r="AZ801" s="69">
        <f t="shared" si="1087"/>
        <v>0</v>
      </c>
      <c r="BA801" s="114">
        <f t="shared" si="1087"/>
        <v>0</v>
      </c>
      <c r="BB801" s="113">
        <f t="shared" si="1087"/>
        <v>0</v>
      </c>
      <c r="BC801" s="69">
        <f t="shared" si="1087"/>
        <v>0</v>
      </c>
      <c r="BD801" s="69">
        <f t="shared" si="1087"/>
        <v>0</v>
      </c>
      <c r="BE801" s="114">
        <f t="shared" si="1087"/>
        <v>0</v>
      </c>
      <c r="BF801" s="113">
        <f t="shared" si="1087"/>
        <v>0</v>
      </c>
      <c r="BG801" s="69">
        <f t="shared" si="1087"/>
        <v>0</v>
      </c>
      <c r="BH801" s="69">
        <f t="shared" si="1087"/>
        <v>0</v>
      </c>
      <c r="BI801" s="114">
        <f t="shared" si="1087"/>
        <v>0</v>
      </c>
      <c r="BJ801" s="113">
        <f t="shared" si="1087"/>
        <v>0</v>
      </c>
      <c r="BK801" s="69">
        <f t="shared" si="1087"/>
        <v>0</v>
      </c>
      <c r="BL801" s="69">
        <f t="shared" si="1087"/>
        <v>0</v>
      </c>
      <c r="BM801" s="114">
        <f t="shared" si="1087"/>
        <v>0</v>
      </c>
      <c r="BN801" s="113">
        <f t="shared" si="1087"/>
        <v>0</v>
      </c>
      <c r="BO801" s="69">
        <f t="shared" si="1087"/>
        <v>0</v>
      </c>
      <c r="BP801" s="69">
        <f t="shared" si="1087"/>
        <v>0</v>
      </c>
      <c r="BQ801" s="114">
        <f t="shared" si="1087"/>
        <v>0</v>
      </c>
      <c r="BR801" s="113">
        <f t="shared" si="1087"/>
        <v>0</v>
      </c>
      <c r="BS801" s="69">
        <f t="shared" si="1087"/>
        <v>0</v>
      </c>
      <c r="BT801" s="69">
        <f t="shared" si="1087"/>
        <v>0</v>
      </c>
      <c r="BU801" s="114">
        <f t="shared" si="1087"/>
        <v>0</v>
      </c>
      <c r="BV801" s="113">
        <f t="shared" ref="BV801:DA801" si="1088">CHOOSE($I$8,BV802,BV803,BV804,BV805,BV806)</f>
        <v>0</v>
      </c>
      <c r="BW801" s="69">
        <f t="shared" si="1088"/>
        <v>0</v>
      </c>
      <c r="BX801" s="69">
        <f t="shared" si="1088"/>
        <v>0</v>
      </c>
      <c r="BY801" s="114">
        <f t="shared" si="1088"/>
        <v>0</v>
      </c>
      <c r="BZ801" s="113">
        <f t="shared" si="1088"/>
        <v>0</v>
      </c>
      <c r="CA801" s="69">
        <f t="shared" si="1088"/>
        <v>0</v>
      </c>
      <c r="CB801" s="69">
        <f t="shared" si="1088"/>
        <v>0</v>
      </c>
      <c r="CC801" s="114">
        <f t="shared" si="1088"/>
        <v>0</v>
      </c>
      <c r="CD801" s="113">
        <f t="shared" si="1088"/>
        <v>0</v>
      </c>
      <c r="CE801" s="69">
        <f t="shared" si="1088"/>
        <v>0</v>
      </c>
      <c r="CF801" s="69">
        <f t="shared" si="1088"/>
        <v>0</v>
      </c>
      <c r="CG801" s="114">
        <f t="shared" si="1088"/>
        <v>0</v>
      </c>
      <c r="CH801" s="113">
        <f t="shared" si="1088"/>
        <v>0</v>
      </c>
      <c r="CI801" s="69">
        <f t="shared" si="1088"/>
        <v>0</v>
      </c>
      <c r="CJ801" s="69">
        <f t="shared" si="1088"/>
        <v>0</v>
      </c>
      <c r="CK801" s="114">
        <f t="shared" si="1088"/>
        <v>0</v>
      </c>
      <c r="CL801" s="113">
        <f t="shared" si="1088"/>
        <v>0</v>
      </c>
      <c r="CM801" s="69">
        <f t="shared" si="1088"/>
        <v>0</v>
      </c>
      <c r="CN801" s="69">
        <f t="shared" si="1088"/>
        <v>0</v>
      </c>
      <c r="CO801" s="114">
        <f t="shared" si="1088"/>
        <v>0</v>
      </c>
      <c r="CP801" s="113">
        <f t="shared" si="1088"/>
        <v>0</v>
      </c>
      <c r="CQ801" s="69">
        <f t="shared" si="1088"/>
        <v>0</v>
      </c>
      <c r="CR801" s="69">
        <f t="shared" si="1088"/>
        <v>0</v>
      </c>
      <c r="CS801" s="114">
        <f t="shared" si="1088"/>
        <v>0</v>
      </c>
      <c r="CT801" s="113">
        <f t="shared" si="1088"/>
        <v>0</v>
      </c>
      <c r="CU801" s="69">
        <f t="shared" si="1088"/>
        <v>0</v>
      </c>
      <c r="CV801" s="69">
        <f t="shared" si="1088"/>
        <v>0</v>
      </c>
      <c r="CW801" s="114">
        <f t="shared" si="1088"/>
        <v>0</v>
      </c>
      <c r="CX801" s="113">
        <f t="shared" si="1088"/>
        <v>0</v>
      </c>
      <c r="CY801" s="69">
        <f t="shared" si="1088"/>
        <v>0</v>
      </c>
      <c r="CZ801" s="69">
        <f t="shared" si="1088"/>
        <v>0</v>
      </c>
      <c r="DA801" s="114">
        <f t="shared" si="1088"/>
        <v>0</v>
      </c>
      <c r="DB801" s="113">
        <f t="shared" ref="DB801:DI801" si="1089">CHOOSE($I$8,DB802,DB803,DB804,DB805,DB806)</f>
        <v>0</v>
      </c>
      <c r="DC801" s="69">
        <f t="shared" si="1089"/>
        <v>0</v>
      </c>
      <c r="DD801" s="69">
        <f t="shared" si="1089"/>
        <v>0</v>
      </c>
      <c r="DE801" s="114">
        <f t="shared" si="1089"/>
        <v>0</v>
      </c>
      <c r="DF801" s="113">
        <f t="shared" si="1089"/>
        <v>0</v>
      </c>
      <c r="DG801" s="69">
        <f t="shared" si="1089"/>
        <v>0</v>
      </c>
      <c r="DH801" s="69">
        <f t="shared" si="1089"/>
        <v>0</v>
      </c>
      <c r="DI801" s="114">
        <f t="shared" si="1089"/>
        <v>0</v>
      </c>
      <c r="DT801" s="69">
        <f t="shared" ref="DT801:EK801" si="1090">CHOOSE($I$8,DT802,DT803,DT804,DT805,DT806)</f>
        <v>0</v>
      </c>
      <c r="DU801" s="69">
        <f t="shared" ca="1" si="1090"/>
        <v>103</v>
      </c>
      <c r="DV801" s="69">
        <f t="shared" ca="1" si="1090"/>
        <v>103</v>
      </c>
      <c r="DW801" s="69">
        <f t="shared" ca="1" si="1090"/>
        <v>103</v>
      </c>
      <c r="DX801" s="69">
        <f t="shared" ca="1" si="1090"/>
        <v>103</v>
      </c>
      <c r="DY801" s="69">
        <f t="shared" ca="1" si="1090"/>
        <v>103</v>
      </c>
      <c r="DZ801" s="69">
        <f t="shared" ca="1" si="1090"/>
        <v>103</v>
      </c>
      <c r="EA801" s="69">
        <f t="shared" ca="1" si="1090"/>
        <v>103</v>
      </c>
      <c r="EB801" s="69">
        <f t="shared" ca="1" si="1090"/>
        <v>103</v>
      </c>
      <c r="EC801" s="69">
        <f t="shared" ca="1" si="1090"/>
        <v>103</v>
      </c>
      <c r="ED801" s="69">
        <f t="shared" ca="1" si="1090"/>
        <v>103</v>
      </c>
      <c r="EE801" s="69">
        <f t="shared" ca="1" si="1090"/>
        <v>103</v>
      </c>
      <c r="EF801" s="69">
        <f t="shared" ca="1" si="1090"/>
        <v>103</v>
      </c>
      <c r="EG801" s="69">
        <f t="shared" ca="1" si="1090"/>
        <v>103</v>
      </c>
      <c r="EH801" s="69">
        <f t="shared" ca="1" si="1090"/>
        <v>103</v>
      </c>
      <c r="EI801" s="69">
        <f t="shared" ca="1" si="1090"/>
        <v>103</v>
      </c>
      <c r="EJ801" s="69">
        <f t="shared" ca="1" si="1090"/>
        <v>103</v>
      </c>
      <c r="EK801" s="69">
        <f t="shared" ca="1" si="1090"/>
        <v>103</v>
      </c>
    </row>
    <row r="802" spans="1:141" outlineLevel="2" x14ac:dyDescent="0.25">
      <c r="A802" s="90"/>
      <c r="B802" s="90"/>
      <c r="C802" s="90"/>
      <c r="D802" s="90"/>
      <c r="E802" t="str">
        <f>CONCATENATE("- ", $N$6,":")</f>
        <v>- Base:</v>
      </c>
      <c r="F802" s="100"/>
      <c r="I802" s="101"/>
      <c r="J802" s="100"/>
      <c r="M802" s="101"/>
      <c r="N802" s="100"/>
      <c r="Q802" s="101"/>
      <c r="R802" s="100"/>
      <c r="U802" s="101"/>
      <c r="V802" s="100"/>
      <c r="Y802" s="101"/>
      <c r="Z802" s="100"/>
      <c r="AC802" s="101"/>
      <c r="AD802" s="100"/>
      <c r="AG802" s="101"/>
      <c r="AH802" s="100"/>
      <c r="AK802" s="101"/>
      <c r="AL802" s="100"/>
      <c r="AO802" s="101"/>
      <c r="AP802" s="117">
        <v>0</v>
      </c>
      <c r="AQ802" s="118">
        <v>0</v>
      </c>
      <c r="AR802" s="118">
        <v>0</v>
      </c>
      <c r="AS802" s="119">
        <v>0</v>
      </c>
      <c r="AT802" s="117">
        <v>0</v>
      </c>
      <c r="AU802" s="118">
        <v>0</v>
      </c>
      <c r="AV802" s="118">
        <v>0</v>
      </c>
      <c r="AW802" s="119">
        <v>0</v>
      </c>
      <c r="AX802" s="117">
        <v>0</v>
      </c>
      <c r="AY802" s="118">
        <v>0</v>
      </c>
      <c r="AZ802" s="118">
        <v>0</v>
      </c>
      <c r="BA802" s="119">
        <v>0</v>
      </c>
      <c r="BB802" s="117">
        <v>0</v>
      </c>
      <c r="BC802" s="118">
        <v>0</v>
      </c>
      <c r="BD802" s="118">
        <v>0</v>
      </c>
      <c r="BE802" s="119">
        <v>0</v>
      </c>
      <c r="BF802" s="117">
        <v>0</v>
      </c>
      <c r="BG802" s="118">
        <v>0</v>
      </c>
      <c r="BH802" s="118">
        <v>0</v>
      </c>
      <c r="BI802" s="119">
        <v>0</v>
      </c>
      <c r="BJ802" s="117">
        <v>0</v>
      </c>
      <c r="BK802" s="118">
        <v>0</v>
      </c>
      <c r="BL802" s="118">
        <v>0</v>
      </c>
      <c r="BM802" s="119">
        <v>0</v>
      </c>
      <c r="BN802" s="117">
        <v>0</v>
      </c>
      <c r="BO802" s="118">
        <v>0</v>
      </c>
      <c r="BP802" s="118">
        <v>0</v>
      </c>
      <c r="BQ802" s="119">
        <v>0</v>
      </c>
      <c r="BR802" s="117">
        <v>0</v>
      </c>
      <c r="BS802" s="118">
        <v>0</v>
      </c>
      <c r="BT802" s="118">
        <v>0</v>
      </c>
      <c r="BU802" s="119">
        <v>0</v>
      </c>
      <c r="BV802" s="117">
        <v>0</v>
      </c>
      <c r="BW802" s="118">
        <v>0</v>
      </c>
      <c r="BX802" s="118">
        <v>0</v>
      </c>
      <c r="BY802" s="119">
        <v>0</v>
      </c>
      <c r="BZ802" s="117">
        <v>0</v>
      </c>
      <c r="CA802" s="118">
        <v>0</v>
      </c>
      <c r="CB802" s="118">
        <v>0</v>
      </c>
      <c r="CC802" s="119">
        <v>0</v>
      </c>
      <c r="CD802" s="117">
        <v>0</v>
      </c>
      <c r="CE802" s="118">
        <v>0</v>
      </c>
      <c r="CF802" s="118">
        <v>0</v>
      </c>
      <c r="CG802" s="119">
        <v>0</v>
      </c>
      <c r="CH802" s="117">
        <v>0</v>
      </c>
      <c r="CI802" s="118">
        <v>0</v>
      </c>
      <c r="CJ802" s="118">
        <v>0</v>
      </c>
      <c r="CK802" s="119">
        <v>0</v>
      </c>
      <c r="CL802" s="117">
        <v>0</v>
      </c>
      <c r="CM802" s="118">
        <v>0</v>
      </c>
      <c r="CN802" s="118">
        <v>0</v>
      </c>
      <c r="CO802" s="119">
        <v>0</v>
      </c>
      <c r="CP802" s="117">
        <v>0</v>
      </c>
      <c r="CQ802" s="118">
        <v>0</v>
      </c>
      <c r="CR802" s="118">
        <v>0</v>
      </c>
      <c r="CS802" s="119">
        <v>0</v>
      </c>
      <c r="CT802" s="117">
        <v>0</v>
      </c>
      <c r="CU802" s="118">
        <v>0</v>
      </c>
      <c r="CV802" s="118">
        <v>0</v>
      </c>
      <c r="CW802" s="119">
        <v>0</v>
      </c>
      <c r="CX802" s="117">
        <v>0</v>
      </c>
      <c r="CY802" s="118">
        <v>0</v>
      </c>
      <c r="CZ802" s="118">
        <v>0</v>
      </c>
      <c r="DA802" s="119">
        <v>0</v>
      </c>
      <c r="DB802" s="117">
        <v>0</v>
      </c>
      <c r="DC802" s="118">
        <v>0</v>
      </c>
      <c r="DD802" s="118">
        <v>0</v>
      </c>
      <c r="DE802" s="119">
        <v>0</v>
      </c>
      <c r="DF802" s="117">
        <v>0</v>
      </c>
      <c r="DG802" s="118">
        <v>0</v>
      </c>
      <c r="DH802" s="118">
        <v>0</v>
      </c>
      <c r="DI802" s="119">
        <v>0</v>
      </c>
      <c r="DT802" s="118">
        <v>0</v>
      </c>
      <c r="DU802" s="118">
        <v>0</v>
      </c>
      <c r="DV802" s="118">
        <v>0</v>
      </c>
      <c r="DW802" s="118">
        <v>0</v>
      </c>
      <c r="DX802" s="118">
        <v>0</v>
      </c>
      <c r="DY802" s="118">
        <v>0</v>
      </c>
      <c r="DZ802" s="118">
        <v>0</v>
      </c>
      <c r="EA802" s="118">
        <v>0</v>
      </c>
      <c r="EB802" s="118">
        <v>0</v>
      </c>
      <c r="EC802" s="118">
        <v>0</v>
      </c>
      <c r="ED802" s="118">
        <v>0</v>
      </c>
      <c r="EE802" s="118">
        <v>0</v>
      </c>
      <c r="EF802" s="118">
        <v>0</v>
      </c>
      <c r="EG802" s="118">
        <v>0</v>
      </c>
      <c r="EH802" s="118">
        <v>0</v>
      </c>
      <c r="EI802" s="118">
        <v>0</v>
      </c>
      <c r="EJ802" s="118">
        <v>0</v>
      </c>
      <c r="EK802" s="118">
        <v>0</v>
      </c>
    </row>
    <row r="803" spans="1:141" outlineLevel="2" x14ac:dyDescent="0.25">
      <c r="A803" s="90"/>
      <c r="B803" s="90"/>
      <c r="C803" s="90"/>
      <c r="D803" s="90"/>
      <c r="E803" t="str">
        <f>CONCATENATE("- ", $N$7,":")</f>
        <v>- Upside:</v>
      </c>
      <c r="F803" s="100"/>
      <c r="I803" s="101"/>
      <c r="J803" s="100"/>
      <c r="M803" s="101"/>
      <c r="N803" s="100"/>
      <c r="Q803" s="101"/>
      <c r="R803" s="100"/>
      <c r="U803" s="101"/>
      <c r="V803" s="100"/>
      <c r="Y803" s="101"/>
      <c r="Z803" s="100"/>
      <c r="AC803" s="101"/>
      <c r="AD803" s="100"/>
      <c r="AG803" s="101"/>
      <c r="AH803" s="100"/>
      <c r="AK803" s="101"/>
      <c r="AL803" s="100"/>
      <c r="AO803" s="101"/>
      <c r="AP803" s="117">
        <v>0</v>
      </c>
      <c r="AQ803" s="118">
        <v>0</v>
      </c>
      <c r="AR803" s="118">
        <v>0</v>
      </c>
      <c r="AS803" s="119">
        <v>0</v>
      </c>
      <c r="AT803" s="117">
        <v>0</v>
      </c>
      <c r="AU803" s="118">
        <v>0</v>
      </c>
      <c r="AV803" s="118">
        <v>0</v>
      </c>
      <c r="AW803" s="119">
        <v>0</v>
      </c>
      <c r="AX803" s="117">
        <v>0</v>
      </c>
      <c r="AY803" s="118">
        <v>0</v>
      </c>
      <c r="AZ803" s="118">
        <v>0</v>
      </c>
      <c r="BA803" s="119">
        <v>0</v>
      </c>
      <c r="BB803" s="117">
        <v>0</v>
      </c>
      <c r="BC803" s="118">
        <v>0</v>
      </c>
      <c r="BD803" s="118">
        <v>0</v>
      </c>
      <c r="BE803" s="119">
        <v>0</v>
      </c>
      <c r="BF803" s="117">
        <v>0</v>
      </c>
      <c r="BG803" s="118">
        <v>0</v>
      </c>
      <c r="BH803" s="118">
        <v>0</v>
      </c>
      <c r="BI803" s="119">
        <v>0</v>
      </c>
      <c r="BJ803" s="117">
        <v>0</v>
      </c>
      <c r="BK803" s="118">
        <v>0</v>
      </c>
      <c r="BL803" s="118">
        <v>0</v>
      </c>
      <c r="BM803" s="119">
        <v>0</v>
      </c>
      <c r="BN803" s="117">
        <v>0</v>
      </c>
      <c r="BO803" s="118">
        <v>0</v>
      </c>
      <c r="BP803" s="118">
        <v>0</v>
      </c>
      <c r="BQ803" s="119">
        <v>0</v>
      </c>
      <c r="BR803" s="117">
        <v>0</v>
      </c>
      <c r="BS803" s="118">
        <v>0</v>
      </c>
      <c r="BT803" s="118">
        <v>0</v>
      </c>
      <c r="BU803" s="119">
        <v>0</v>
      </c>
      <c r="BV803" s="117">
        <v>0</v>
      </c>
      <c r="BW803" s="118">
        <v>0</v>
      </c>
      <c r="BX803" s="118">
        <v>0</v>
      </c>
      <c r="BY803" s="119">
        <v>0</v>
      </c>
      <c r="BZ803" s="117">
        <v>0</v>
      </c>
      <c r="CA803" s="118">
        <v>0</v>
      </c>
      <c r="CB803" s="118">
        <v>0</v>
      </c>
      <c r="CC803" s="119">
        <v>0</v>
      </c>
      <c r="CD803" s="117">
        <v>0</v>
      </c>
      <c r="CE803" s="118">
        <v>0</v>
      </c>
      <c r="CF803" s="118">
        <v>0</v>
      </c>
      <c r="CG803" s="119">
        <v>0</v>
      </c>
      <c r="CH803" s="117">
        <v>0</v>
      </c>
      <c r="CI803" s="118">
        <v>0</v>
      </c>
      <c r="CJ803" s="118">
        <v>0</v>
      </c>
      <c r="CK803" s="119">
        <v>0</v>
      </c>
      <c r="CL803" s="117">
        <v>0</v>
      </c>
      <c r="CM803" s="118">
        <v>0</v>
      </c>
      <c r="CN803" s="118">
        <v>0</v>
      </c>
      <c r="CO803" s="119">
        <v>0</v>
      </c>
      <c r="CP803" s="117">
        <v>0</v>
      </c>
      <c r="CQ803" s="118">
        <v>0</v>
      </c>
      <c r="CR803" s="118">
        <v>0</v>
      </c>
      <c r="CS803" s="119">
        <v>0</v>
      </c>
      <c r="CT803" s="117">
        <v>0</v>
      </c>
      <c r="CU803" s="118">
        <v>0</v>
      </c>
      <c r="CV803" s="118">
        <v>0</v>
      </c>
      <c r="CW803" s="119">
        <v>0</v>
      </c>
      <c r="CX803" s="117">
        <v>0</v>
      </c>
      <c r="CY803" s="118">
        <v>0</v>
      </c>
      <c r="CZ803" s="118">
        <v>0</v>
      </c>
      <c r="DA803" s="119">
        <v>0</v>
      </c>
      <c r="DB803" s="117">
        <v>0</v>
      </c>
      <c r="DC803" s="118">
        <v>0</v>
      </c>
      <c r="DD803" s="118">
        <v>0</v>
      </c>
      <c r="DE803" s="119">
        <v>0</v>
      </c>
      <c r="DF803" s="117">
        <v>0</v>
      </c>
      <c r="DG803" s="118">
        <v>0</v>
      </c>
      <c r="DH803" s="118">
        <v>0</v>
      </c>
      <c r="DI803" s="119">
        <v>0</v>
      </c>
      <c r="DT803" s="118">
        <v>0</v>
      </c>
      <c r="DU803" s="118">
        <v>0</v>
      </c>
      <c r="DV803" s="118">
        <v>0</v>
      </c>
      <c r="DW803" s="118">
        <v>0</v>
      </c>
      <c r="DX803" s="118">
        <v>0</v>
      </c>
      <c r="DY803" s="118">
        <v>0</v>
      </c>
      <c r="DZ803" s="118">
        <v>0</v>
      </c>
      <c r="EA803" s="118">
        <v>0</v>
      </c>
      <c r="EB803" s="118">
        <v>0</v>
      </c>
      <c r="EC803" s="118">
        <v>0</v>
      </c>
      <c r="ED803" s="118">
        <v>0</v>
      </c>
      <c r="EE803" s="118">
        <v>0</v>
      </c>
      <c r="EF803" s="118">
        <v>0</v>
      </c>
      <c r="EG803" s="118">
        <v>0</v>
      </c>
      <c r="EH803" s="118">
        <v>0</v>
      </c>
      <c r="EI803" s="118">
        <v>0</v>
      </c>
      <c r="EJ803" s="118">
        <v>0</v>
      </c>
      <c r="EK803" s="118">
        <v>0</v>
      </c>
    </row>
    <row r="804" spans="1:141" outlineLevel="2" x14ac:dyDescent="0.25">
      <c r="A804" s="90"/>
      <c r="B804" s="90"/>
      <c r="C804" s="90"/>
      <c r="D804" s="90"/>
      <c r="E804" t="str">
        <f>CONCATENATE("- ", $N$8,":")</f>
        <v>- Downside:</v>
      </c>
      <c r="F804" s="100"/>
      <c r="I804" s="101"/>
      <c r="J804" s="100"/>
      <c r="M804" s="101"/>
      <c r="N804" s="100"/>
      <c r="Q804" s="101"/>
      <c r="R804" s="100"/>
      <c r="U804" s="101"/>
      <c r="V804" s="100"/>
      <c r="Y804" s="101"/>
      <c r="Z804" s="100"/>
      <c r="AC804" s="101"/>
      <c r="AD804" s="100"/>
      <c r="AG804" s="101"/>
      <c r="AH804" s="100"/>
      <c r="AK804" s="101"/>
      <c r="AL804" s="100"/>
      <c r="AO804" s="101"/>
      <c r="AP804" s="117">
        <v>0</v>
      </c>
      <c r="AQ804" s="118">
        <v>0</v>
      </c>
      <c r="AR804" s="118">
        <v>0</v>
      </c>
      <c r="AS804" s="119">
        <v>0</v>
      </c>
      <c r="AT804" s="117">
        <v>0</v>
      </c>
      <c r="AU804" s="118">
        <v>0</v>
      </c>
      <c r="AV804" s="118">
        <v>0</v>
      </c>
      <c r="AW804" s="119">
        <v>0</v>
      </c>
      <c r="AX804" s="117">
        <v>0</v>
      </c>
      <c r="AY804" s="118">
        <v>0</v>
      </c>
      <c r="AZ804" s="118">
        <v>0</v>
      </c>
      <c r="BA804" s="119">
        <v>0</v>
      </c>
      <c r="BB804" s="117">
        <v>0</v>
      </c>
      <c r="BC804" s="118">
        <v>0</v>
      </c>
      <c r="BD804" s="118">
        <v>0</v>
      </c>
      <c r="BE804" s="119">
        <v>0</v>
      </c>
      <c r="BF804" s="117">
        <v>0</v>
      </c>
      <c r="BG804" s="118">
        <v>0</v>
      </c>
      <c r="BH804" s="118">
        <v>0</v>
      </c>
      <c r="BI804" s="119">
        <v>0</v>
      </c>
      <c r="BJ804" s="117">
        <v>0</v>
      </c>
      <c r="BK804" s="118">
        <v>0</v>
      </c>
      <c r="BL804" s="118">
        <v>0</v>
      </c>
      <c r="BM804" s="119">
        <v>0</v>
      </c>
      <c r="BN804" s="117">
        <v>0</v>
      </c>
      <c r="BO804" s="118">
        <v>0</v>
      </c>
      <c r="BP804" s="118">
        <v>0</v>
      </c>
      <c r="BQ804" s="119">
        <v>0</v>
      </c>
      <c r="BR804" s="117">
        <v>0</v>
      </c>
      <c r="BS804" s="118">
        <v>0</v>
      </c>
      <c r="BT804" s="118">
        <v>0</v>
      </c>
      <c r="BU804" s="119">
        <v>0</v>
      </c>
      <c r="BV804" s="117">
        <v>0</v>
      </c>
      <c r="BW804" s="118">
        <v>0</v>
      </c>
      <c r="BX804" s="118">
        <v>0</v>
      </c>
      <c r="BY804" s="119">
        <v>0</v>
      </c>
      <c r="BZ804" s="117">
        <v>0</v>
      </c>
      <c r="CA804" s="118">
        <v>0</v>
      </c>
      <c r="CB804" s="118">
        <v>0</v>
      </c>
      <c r="CC804" s="119">
        <v>0</v>
      </c>
      <c r="CD804" s="117">
        <v>0</v>
      </c>
      <c r="CE804" s="118">
        <v>0</v>
      </c>
      <c r="CF804" s="118">
        <v>0</v>
      </c>
      <c r="CG804" s="119">
        <v>0</v>
      </c>
      <c r="CH804" s="117">
        <v>0</v>
      </c>
      <c r="CI804" s="118">
        <v>0</v>
      </c>
      <c r="CJ804" s="118">
        <v>0</v>
      </c>
      <c r="CK804" s="119">
        <v>0</v>
      </c>
      <c r="CL804" s="117">
        <v>0</v>
      </c>
      <c r="CM804" s="118">
        <v>0</v>
      </c>
      <c r="CN804" s="118">
        <v>0</v>
      </c>
      <c r="CO804" s="119">
        <v>0</v>
      </c>
      <c r="CP804" s="117">
        <v>0</v>
      </c>
      <c r="CQ804" s="118">
        <v>0</v>
      </c>
      <c r="CR804" s="118">
        <v>0</v>
      </c>
      <c r="CS804" s="119">
        <v>0</v>
      </c>
      <c r="CT804" s="117">
        <v>0</v>
      </c>
      <c r="CU804" s="118">
        <v>0</v>
      </c>
      <c r="CV804" s="118">
        <v>0</v>
      </c>
      <c r="CW804" s="119">
        <v>0</v>
      </c>
      <c r="CX804" s="117">
        <v>0</v>
      </c>
      <c r="CY804" s="118">
        <v>0</v>
      </c>
      <c r="CZ804" s="118">
        <v>0</v>
      </c>
      <c r="DA804" s="119">
        <v>0</v>
      </c>
      <c r="DB804" s="117">
        <v>0</v>
      </c>
      <c r="DC804" s="118">
        <v>0</v>
      </c>
      <c r="DD804" s="118">
        <v>0</v>
      </c>
      <c r="DE804" s="119">
        <v>0</v>
      </c>
      <c r="DF804" s="117">
        <v>0</v>
      </c>
      <c r="DG804" s="118">
        <v>0</v>
      </c>
      <c r="DH804" s="118">
        <v>0</v>
      </c>
      <c r="DI804" s="119">
        <v>0</v>
      </c>
      <c r="DT804" s="118">
        <v>0</v>
      </c>
      <c r="DU804" s="118">
        <v>0</v>
      </c>
      <c r="DV804" s="118">
        <v>0</v>
      </c>
      <c r="DW804" s="118">
        <v>0</v>
      </c>
      <c r="DX804" s="118">
        <v>0</v>
      </c>
      <c r="DY804" s="118">
        <v>0</v>
      </c>
      <c r="DZ804" s="118">
        <v>0</v>
      </c>
      <c r="EA804" s="118">
        <v>0</v>
      </c>
      <c r="EB804" s="118">
        <v>0</v>
      </c>
      <c r="EC804" s="118">
        <v>0</v>
      </c>
      <c r="ED804" s="118">
        <v>0</v>
      </c>
      <c r="EE804" s="118">
        <v>0</v>
      </c>
      <c r="EF804" s="118">
        <v>0</v>
      </c>
      <c r="EG804" s="118">
        <v>0</v>
      </c>
      <c r="EH804" s="118">
        <v>0</v>
      </c>
      <c r="EI804" s="118">
        <v>0</v>
      </c>
      <c r="EJ804" s="118">
        <v>0</v>
      </c>
      <c r="EK804" s="118">
        <v>0</v>
      </c>
    </row>
    <row r="805" spans="1:141" outlineLevel="2" x14ac:dyDescent="0.25">
      <c r="A805" s="90"/>
      <c r="B805" s="90"/>
      <c r="C805" s="90"/>
      <c r="D805" s="90"/>
      <c r="E805" t="str">
        <f>CONCATENATE("- ", $N$9,":")</f>
        <v>- Management:</v>
      </c>
      <c r="F805" s="100"/>
      <c r="I805" s="101"/>
      <c r="J805" s="100"/>
      <c r="M805" s="101"/>
      <c r="N805" s="100"/>
      <c r="Q805" s="101"/>
      <c r="R805" s="100"/>
      <c r="U805" s="101"/>
      <c r="V805" s="100"/>
      <c r="Y805" s="101"/>
      <c r="Z805" s="100"/>
      <c r="AC805" s="101"/>
      <c r="AD805" s="100"/>
      <c r="AG805" s="101"/>
      <c r="AH805" s="100"/>
      <c r="AK805" s="101"/>
      <c r="AL805" s="100"/>
      <c r="AO805" s="101"/>
      <c r="AP805" s="117">
        <v>0</v>
      </c>
      <c r="AQ805" s="118">
        <v>0</v>
      </c>
      <c r="AR805" s="118">
        <v>0</v>
      </c>
      <c r="AS805" s="119">
        <v>0</v>
      </c>
      <c r="AT805" s="117">
        <v>0</v>
      </c>
      <c r="AU805" s="118">
        <v>0</v>
      </c>
      <c r="AV805" s="118">
        <v>0</v>
      </c>
      <c r="AW805" s="119">
        <v>0</v>
      </c>
      <c r="AX805" s="117">
        <v>0</v>
      </c>
      <c r="AY805" s="118">
        <v>0</v>
      </c>
      <c r="AZ805" s="118">
        <v>0</v>
      </c>
      <c r="BA805" s="119">
        <v>0</v>
      </c>
      <c r="BB805" s="117">
        <v>0</v>
      </c>
      <c r="BC805" s="118">
        <v>0</v>
      </c>
      <c r="BD805" s="118">
        <v>0</v>
      </c>
      <c r="BE805" s="119">
        <v>0</v>
      </c>
      <c r="BF805" s="117">
        <v>0</v>
      </c>
      <c r="BG805" s="118">
        <v>0</v>
      </c>
      <c r="BH805" s="118">
        <v>0</v>
      </c>
      <c r="BI805" s="119">
        <v>0</v>
      </c>
      <c r="BJ805" s="117">
        <v>0</v>
      </c>
      <c r="BK805" s="118">
        <v>0</v>
      </c>
      <c r="BL805" s="118">
        <v>0</v>
      </c>
      <c r="BM805" s="119">
        <v>0</v>
      </c>
      <c r="BN805" s="117">
        <v>0</v>
      </c>
      <c r="BO805" s="118">
        <v>0</v>
      </c>
      <c r="BP805" s="118">
        <v>0</v>
      </c>
      <c r="BQ805" s="119">
        <v>0</v>
      </c>
      <c r="BR805" s="117">
        <v>0</v>
      </c>
      <c r="BS805" s="118">
        <v>0</v>
      </c>
      <c r="BT805" s="118">
        <v>0</v>
      </c>
      <c r="BU805" s="119">
        <v>0</v>
      </c>
      <c r="BV805" s="117">
        <v>0</v>
      </c>
      <c r="BW805" s="118">
        <v>0</v>
      </c>
      <c r="BX805" s="118">
        <v>0</v>
      </c>
      <c r="BY805" s="119">
        <v>0</v>
      </c>
      <c r="BZ805" s="117">
        <v>0</v>
      </c>
      <c r="CA805" s="118">
        <v>0</v>
      </c>
      <c r="CB805" s="118">
        <v>0</v>
      </c>
      <c r="CC805" s="119">
        <v>0</v>
      </c>
      <c r="CD805" s="117">
        <v>0</v>
      </c>
      <c r="CE805" s="118">
        <v>0</v>
      </c>
      <c r="CF805" s="118">
        <v>0</v>
      </c>
      <c r="CG805" s="119">
        <v>0</v>
      </c>
      <c r="CH805" s="117">
        <v>0</v>
      </c>
      <c r="CI805" s="118">
        <v>0</v>
      </c>
      <c r="CJ805" s="118">
        <v>0</v>
      </c>
      <c r="CK805" s="119">
        <v>0</v>
      </c>
      <c r="CL805" s="117">
        <v>0</v>
      </c>
      <c r="CM805" s="118">
        <v>0</v>
      </c>
      <c r="CN805" s="118">
        <v>0</v>
      </c>
      <c r="CO805" s="119">
        <v>0</v>
      </c>
      <c r="CP805" s="117">
        <v>0</v>
      </c>
      <c r="CQ805" s="118">
        <v>0</v>
      </c>
      <c r="CR805" s="118">
        <v>0</v>
      </c>
      <c r="CS805" s="119">
        <v>0</v>
      </c>
      <c r="CT805" s="117">
        <v>0</v>
      </c>
      <c r="CU805" s="118">
        <v>0</v>
      </c>
      <c r="CV805" s="118">
        <v>0</v>
      </c>
      <c r="CW805" s="119">
        <v>0</v>
      </c>
      <c r="CX805" s="117">
        <v>0</v>
      </c>
      <c r="CY805" s="118">
        <v>0</v>
      </c>
      <c r="CZ805" s="118">
        <v>0</v>
      </c>
      <c r="DA805" s="119">
        <v>0</v>
      </c>
      <c r="DB805" s="117">
        <v>0</v>
      </c>
      <c r="DC805" s="118">
        <v>0</v>
      </c>
      <c r="DD805" s="118">
        <v>0</v>
      </c>
      <c r="DE805" s="119">
        <v>0</v>
      </c>
      <c r="DF805" s="117">
        <v>0</v>
      </c>
      <c r="DG805" s="118">
        <v>0</v>
      </c>
      <c r="DH805" s="118">
        <v>0</v>
      </c>
      <c r="DI805" s="119">
        <v>0</v>
      </c>
      <c r="DT805" s="118">
        <v>0</v>
      </c>
      <c r="DU805" s="118">
        <v>0</v>
      </c>
      <c r="DV805" s="118">
        <v>0</v>
      </c>
      <c r="DW805" s="118">
        <v>0</v>
      </c>
      <c r="DX805" s="118">
        <v>0</v>
      </c>
      <c r="DY805" s="118">
        <v>0</v>
      </c>
      <c r="DZ805" s="118">
        <v>0</v>
      </c>
      <c r="EA805" s="118">
        <v>0</v>
      </c>
      <c r="EB805" s="118">
        <v>0</v>
      </c>
      <c r="EC805" s="118">
        <v>0</v>
      </c>
      <c r="ED805" s="118">
        <v>0</v>
      </c>
      <c r="EE805" s="118">
        <v>0</v>
      </c>
      <c r="EF805" s="118">
        <v>0</v>
      </c>
      <c r="EG805" s="118">
        <v>0</v>
      </c>
      <c r="EH805" s="118">
        <v>0</v>
      </c>
      <c r="EI805" s="118">
        <v>0</v>
      </c>
      <c r="EJ805" s="118">
        <v>0</v>
      </c>
      <c r="EK805" s="118">
        <v>0</v>
      </c>
    </row>
    <row r="806" spans="1:141" outlineLevel="2" x14ac:dyDescent="0.25">
      <c r="A806" s="90"/>
      <c r="B806" s="90"/>
      <c r="C806" s="90"/>
      <c r="D806" s="90"/>
      <c r="E806" t="str">
        <f>CONCATENATE("- ", $N$10,":")</f>
        <v>- Default:</v>
      </c>
      <c r="F806" s="100"/>
      <c r="I806" s="101"/>
      <c r="J806" s="100"/>
      <c r="M806" s="101"/>
      <c r="N806" s="100"/>
      <c r="Q806" s="101"/>
      <c r="R806" s="100"/>
      <c r="U806" s="101"/>
      <c r="V806" s="100"/>
      <c r="Y806" s="101"/>
      <c r="Z806" s="100"/>
      <c r="AC806" s="101"/>
      <c r="AD806" s="100"/>
      <c r="AG806" s="101"/>
      <c r="AH806" s="100"/>
      <c r="AK806" s="101"/>
      <c r="AL806" s="100"/>
      <c r="AO806" s="101"/>
      <c r="AP806" s="117">
        <v>0</v>
      </c>
      <c r="AQ806" s="118">
        <v>0</v>
      </c>
      <c r="AR806" s="118">
        <v>0</v>
      </c>
      <c r="AS806" s="119">
        <v>0</v>
      </c>
      <c r="AT806" s="117">
        <v>0</v>
      </c>
      <c r="AU806" s="118">
        <v>0</v>
      </c>
      <c r="AV806" s="118">
        <v>0</v>
      </c>
      <c r="AW806" s="119">
        <v>0</v>
      </c>
      <c r="AX806" s="117">
        <v>0</v>
      </c>
      <c r="AY806" s="118">
        <v>0</v>
      </c>
      <c r="AZ806" s="118">
        <v>0</v>
      </c>
      <c r="BA806" s="119">
        <v>0</v>
      </c>
      <c r="BB806" s="117">
        <v>0</v>
      </c>
      <c r="BC806" s="118">
        <v>0</v>
      </c>
      <c r="BD806" s="118">
        <v>0</v>
      </c>
      <c r="BE806" s="119">
        <v>0</v>
      </c>
      <c r="BF806" s="117">
        <v>0</v>
      </c>
      <c r="BG806" s="118">
        <v>0</v>
      </c>
      <c r="BH806" s="118">
        <v>0</v>
      </c>
      <c r="BI806" s="119">
        <v>0</v>
      </c>
      <c r="BJ806" s="117">
        <v>0</v>
      </c>
      <c r="BK806" s="118">
        <v>0</v>
      </c>
      <c r="BL806" s="118">
        <v>0</v>
      </c>
      <c r="BM806" s="119">
        <v>0</v>
      </c>
      <c r="BN806" s="117">
        <v>0</v>
      </c>
      <c r="BO806" s="118">
        <v>0</v>
      </c>
      <c r="BP806" s="118">
        <v>0</v>
      </c>
      <c r="BQ806" s="119">
        <v>0</v>
      </c>
      <c r="BR806" s="117">
        <v>0</v>
      </c>
      <c r="BS806" s="118">
        <v>0</v>
      </c>
      <c r="BT806" s="118">
        <v>0</v>
      </c>
      <c r="BU806" s="119">
        <v>0</v>
      </c>
      <c r="BV806" s="117">
        <v>0</v>
      </c>
      <c r="BW806" s="118">
        <v>0</v>
      </c>
      <c r="BX806" s="118">
        <v>0</v>
      </c>
      <c r="BY806" s="119">
        <v>0</v>
      </c>
      <c r="BZ806" s="117">
        <v>0</v>
      </c>
      <c r="CA806" s="118">
        <v>0</v>
      </c>
      <c r="CB806" s="118">
        <v>0</v>
      </c>
      <c r="CC806" s="119">
        <v>0</v>
      </c>
      <c r="CD806" s="117">
        <v>0</v>
      </c>
      <c r="CE806" s="118">
        <v>0</v>
      </c>
      <c r="CF806" s="118">
        <v>0</v>
      </c>
      <c r="CG806" s="119">
        <v>0</v>
      </c>
      <c r="CH806" s="117">
        <v>0</v>
      </c>
      <c r="CI806" s="118">
        <v>0</v>
      </c>
      <c r="CJ806" s="118">
        <v>0</v>
      </c>
      <c r="CK806" s="119">
        <v>0</v>
      </c>
      <c r="CL806" s="117">
        <v>0</v>
      </c>
      <c r="CM806" s="118">
        <v>0</v>
      </c>
      <c r="CN806" s="118">
        <v>0</v>
      </c>
      <c r="CO806" s="119">
        <v>0</v>
      </c>
      <c r="CP806" s="117">
        <v>0</v>
      </c>
      <c r="CQ806" s="118">
        <v>0</v>
      </c>
      <c r="CR806" s="118">
        <v>0</v>
      </c>
      <c r="CS806" s="119">
        <v>0</v>
      </c>
      <c r="CT806" s="117">
        <v>0</v>
      </c>
      <c r="CU806" s="118">
        <v>0</v>
      </c>
      <c r="CV806" s="118">
        <v>0</v>
      </c>
      <c r="CW806" s="119">
        <v>0</v>
      </c>
      <c r="CX806" s="117">
        <v>0</v>
      </c>
      <c r="CY806" s="118">
        <v>0</v>
      </c>
      <c r="CZ806" s="118">
        <v>0</v>
      </c>
      <c r="DA806" s="119">
        <v>0</v>
      </c>
      <c r="DB806" s="117">
        <v>0</v>
      </c>
      <c r="DC806" s="118">
        <v>0</v>
      </c>
      <c r="DD806" s="118">
        <v>0</v>
      </c>
      <c r="DE806" s="119">
        <v>0</v>
      </c>
      <c r="DF806" s="117">
        <v>0</v>
      </c>
      <c r="DG806" s="118">
        <v>0</v>
      </c>
      <c r="DH806" s="118">
        <v>0</v>
      </c>
      <c r="DI806" s="119">
        <v>0</v>
      </c>
      <c r="DT806" s="118"/>
      <c r="DU806" s="118" cm="1">
        <f t="array" aca="1" ref="DU806" ca="1">IF(DU$4="A",DU790,LOOKUP(2,1/($F$4:$DI$4="A"),$F794:$DI794))</f>
        <v>103</v>
      </c>
      <c r="DV806" s="118">
        <f t="shared" ref="DV806:EK806" ca="1" si="1091">DU806</f>
        <v>103</v>
      </c>
      <c r="DW806" s="118">
        <f t="shared" ca="1" si="1091"/>
        <v>103</v>
      </c>
      <c r="DX806" s="118">
        <f t="shared" ca="1" si="1091"/>
        <v>103</v>
      </c>
      <c r="DY806" s="118">
        <f t="shared" ca="1" si="1091"/>
        <v>103</v>
      </c>
      <c r="DZ806" s="118">
        <f t="shared" ca="1" si="1091"/>
        <v>103</v>
      </c>
      <c r="EA806" s="118">
        <f t="shared" ca="1" si="1091"/>
        <v>103</v>
      </c>
      <c r="EB806" s="118">
        <f t="shared" ca="1" si="1091"/>
        <v>103</v>
      </c>
      <c r="EC806" s="118">
        <f t="shared" ca="1" si="1091"/>
        <v>103</v>
      </c>
      <c r="ED806" s="118">
        <f t="shared" ca="1" si="1091"/>
        <v>103</v>
      </c>
      <c r="EE806" s="118">
        <f t="shared" ca="1" si="1091"/>
        <v>103</v>
      </c>
      <c r="EF806" s="118">
        <f t="shared" ca="1" si="1091"/>
        <v>103</v>
      </c>
      <c r="EG806" s="118">
        <f t="shared" ca="1" si="1091"/>
        <v>103</v>
      </c>
      <c r="EH806" s="118">
        <f t="shared" ca="1" si="1091"/>
        <v>103</v>
      </c>
      <c r="EI806" s="118">
        <f t="shared" ca="1" si="1091"/>
        <v>103</v>
      </c>
      <c r="EJ806" s="118">
        <f t="shared" ca="1" si="1091"/>
        <v>103</v>
      </c>
      <c r="EK806" s="118">
        <f t="shared" ca="1" si="1091"/>
        <v>103</v>
      </c>
    </row>
    <row r="807" spans="1:141" outlineLevel="2" x14ac:dyDescent="0.25">
      <c r="A807" s="129"/>
      <c r="B807" s="129"/>
      <c r="C807" s="129"/>
      <c r="D807" s="129"/>
      <c r="E807" s="122"/>
      <c r="F807" s="130"/>
      <c r="G807" s="122"/>
      <c r="H807" s="122"/>
      <c r="I807" s="122"/>
      <c r="J807" s="130"/>
      <c r="K807" s="122"/>
      <c r="L807" s="122"/>
      <c r="M807" s="122"/>
      <c r="N807" s="130"/>
      <c r="O807" s="122"/>
      <c r="P807" s="122"/>
      <c r="Q807" s="122"/>
      <c r="R807" s="130"/>
      <c r="S807" s="122"/>
      <c r="T807" s="122"/>
      <c r="U807" s="122"/>
      <c r="V807" s="130"/>
      <c r="W807" s="122"/>
      <c r="X807" s="122"/>
      <c r="Y807" s="122"/>
      <c r="Z807" s="130"/>
      <c r="AA807" s="122"/>
      <c r="AB807" s="122"/>
      <c r="AC807" s="122"/>
      <c r="AD807" s="130"/>
      <c r="AE807" s="122"/>
      <c r="AF807" s="122"/>
      <c r="AG807" s="122"/>
      <c r="AH807" s="130"/>
      <c r="AI807" s="122"/>
      <c r="AJ807" s="122"/>
      <c r="AK807" s="122"/>
      <c r="AL807" s="130"/>
      <c r="AM807" s="122"/>
      <c r="AN807" s="122"/>
      <c r="AO807" s="122"/>
      <c r="AP807" s="130"/>
      <c r="AQ807" s="122"/>
      <c r="AR807" s="122"/>
      <c r="AS807" s="122"/>
      <c r="AT807" s="130"/>
      <c r="AU807" s="122"/>
      <c r="AV807" s="122"/>
      <c r="AW807" s="122"/>
      <c r="AX807" s="130"/>
      <c r="AY807" s="122"/>
      <c r="AZ807" s="122"/>
      <c r="BA807" s="122"/>
      <c r="BB807" s="130"/>
      <c r="BC807" s="122"/>
      <c r="BD807" s="122"/>
      <c r="BE807" s="122"/>
      <c r="BF807" s="130"/>
      <c r="BG807" s="122"/>
      <c r="BH807" s="122"/>
      <c r="BI807" s="122"/>
      <c r="BJ807" s="130"/>
      <c r="BK807" s="122"/>
      <c r="BL807" s="122"/>
      <c r="BM807" s="122"/>
      <c r="BN807" s="130"/>
      <c r="BO807" s="122"/>
      <c r="BP807" s="122"/>
      <c r="BQ807" s="122"/>
      <c r="BR807" s="130"/>
      <c r="BS807" s="122"/>
      <c r="BT807" s="122"/>
      <c r="BU807" s="122"/>
      <c r="BV807" s="130"/>
      <c r="BW807" s="122"/>
      <c r="BX807" s="122"/>
      <c r="BY807" s="122"/>
      <c r="BZ807" s="130"/>
      <c r="CA807" s="122"/>
      <c r="CB807" s="122"/>
      <c r="CC807" s="122"/>
      <c r="CD807" s="130"/>
      <c r="CE807" s="122"/>
      <c r="CF807" s="122"/>
      <c r="CG807" s="122"/>
      <c r="CH807" s="130"/>
      <c r="CI807" s="122"/>
      <c r="CJ807" s="122"/>
      <c r="CK807" s="122"/>
      <c r="CL807" s="130"/>
      <c r="CM807" s="122"/>
      <c r="CN807" s="122"/>
      <c r="CO807" s="122"/>
      <c r="CP807" s="130"/>
      <c r="CQ807" s="122"/>
      <c r="CR807" s="122"/>
      <c r="CS807" s="122"/>
      <c r="CT807" s="130"/>
      <c r="CU807" s="122"/>
      <c r="CV807" s="122"/>
      <c r="CW807" s="122"/>
      <c r="CX807" s="130"/>
      <c r="CY807" s="122"/>
      <c r="CZ807" s="122"/>
      <c r="DA807" s="122"/>
      <c r="DB807" s="130"/>
      <c r="DC807" s="122"/>
      <c r="DD807" s="122"/>
      <c r="DE807" s="122"/>
      <c r="DF807" s="130"/>
      <c r="DG807" s="122"/>
      <c r="DH807" s="122"/>
      <c r="DI807" s="131"/>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2"/>
      <c r="EI807" s="122"/>
      <c r="EJ807" s="122"/>
      <c r="EK807" s="122"/>
    </row>
    <row r="808" spans="1:141" outlineLevel="2" x14ac:dyDescent="0.25">
      <c r="A808" s="90"/>
      <c r="B808" s="90"/>
      <c r="C808" s="90"/>
      <c r="D808" s="90"/>
      <c r="F808" s="100"/>
      <c r="I808" s="101"/>
      <c r="J808" s="100"/>
      <c r="M808" s="101"/>
      <c r="N808" s="100"/>
      <c r="Q808" s="101"/>
      <c r="R808" s="100"/>
      <c r="U808" s="101"/>
      <c r="V808" s="100"/>
      <c r="Y808" s="101"/>
      <c r="Z808" s="100"/>
      <c r="AC808" s="101"/>
      <c r="AD808" s="100"/>
      <c r="AG808" s="101"/>
      <c r="AH808" s="100"/>
      <c r="AK808" s="101"/>
      <c r="AL808" s="100"/>
      <c r="AO808" s="101"/>
      <c r="AP808" s="100"/>
      <c r="AS808" s="101"/>
      <c r="AT808" s="100"/>
      <c r="AW808" s="101"/>
      <c r="AX808" s="100"/>
      <c r="BA808" s="101"/>
      <c r="BB808" s="100"/>
      <c r="BE808" s="101"/>
      <c r="BF808" s="100"/>
      <c r="BI808" s="101"/>
      <c r="BJ808" s="100"/>
      <c r="BM808" s="101"/>
      <c r="BN808" s="100"/>
      <c r="BQ808" s="101"/>
      <c r="BR808" s="100"/>
      <c r="BU808" s="101"/>
      <c r="BV808" s="100"/>
      <c r="BY808" s="101"/>
      <c r="BZ808" s="100"/>
      <c r="CC808" s="101"/>
      <c r="CD808" s="100"/>
      <c r="CG808" s="101"/>
      <c r="CH808" s="100"/>
      <c r="CK808" s="101"/>
      <c r="CL808" s="100"/>
      <c r="CO808" s="101"/>
      <c r="CP808" s="100"/>
      <c r="CS808" s="101"/>
      <c r="CT808" s="100"/>
      <c r="CW808" s="101"/>
      <c r="CX808" s="100"/>
      <c r="DA808" s="101"/>
      <c r="DB808" s="100"/>
      <c r="DE808" s="101"/>
      <c r="DF808" s="100"/>
      <c r="DI808" s="101"/>
    </row>
    <row r="809" spans="1:141" outlineLevel="2" x14ac:dyDescent="0.25">
      <c r="A809" s="90"/>
      <c r="B809" s="90"/>
      <c r="C809" s="111"/>
      <c r="D809" s="90"/>
      <c r="E809" s="132" t="s">
        <v>452</v>
      </c>
      <c r="F809" s="105">
        <f t="shared" ref="F809:AK809" ca="1" si="1092">IF(ISNUMBER(F813),F813+IF($I$7=1,F811,0),IF(ISNUMBER(F815),F815+IF($I$7=1,F811,0),""))</f>
        <v>565.351</v>
      </c>
      <c r="G809" s="106">
        <f t="shared" ca="1" si="1092"/>
        <v>624.59299999999996</v>
      </c>
      <c r="H809" s="106">
        <f t="shared" ca="1" si="1092"/>
        <v>392.11399999999998</v>
      </c>
      <c r="I809" s="107">
        <f t="shared" ca="1" si="1092"/>
        <v>460.50700000000001</v>
      </c>
      <c r="J809" s="105">
        <f t="shared" ca="1" si="1092"/>
        <v>510</v>
      </c>
      <c r="K809" s="106">
        <f t="shared" ca="1" si="1092"/>
        <v>173</v>
      </c>
      <c r="L809" s="106">
        <f t="shared" ca="1" si="1092"/>
        <v>258</v>
      </c>
      <c r="M809" s="107">
        <f t="shared" ca="1" si="1092"/>
        <v>122</v>
      </c>
      <c r="N809" s="105">
        <f t="shared" ca="1" si="1092"/>
        <v>-290</v>
      </c>
      <c r="O809" s="106">
        <f t="shared" ca="1" si="1092"/>
        <v>-200</v>
      </c>
      <c r="P809" s="106">
        <f t="shared" ca="1" si="1092"/>
        <v>-202</v>
      </c>
      <c r="Q809" s="107">
        <f t="shared" ca="1" si="1092"/>
        <v>-331</v>
      </c>
      <c r="R809" s="105">
        <f t="shared" ca="1" si="1092"/>
        <v>-361</v>
      </c>
      <c r="S809" s="106">
        <f t="shared" ca="1" si="1092"/>
        <v>-1022</v>
      </c>
      <c r="T809" s="106">
        <f t="shared" ca="1" si="1092"/>
        <v>-1395</v>
      </c>
      <c r="U809" s="107">
        <f t="shared" ca="1" si="1092"/>
        <v>-1299</v>
      </c>
      <c r="V809" s="105">
        <f t="shared" ca="1" si="1092"/>
        <v>-2209</v>
      </c>
      <c r="W809" s="106">
        <f t="shared" ca="1" si="1092"/>
        <v>-2140</v>
      </c>
      <c r="X809" s="106">
        <f t="shared" ca="1" si="1092"/>
        <v>-2598</v>
      </c>
      <c r="Y809" s="107">
        <f t="shared" ca="1" si="1092"/>
        <v>-3212</v>
      </c>
      <c r="Z809" s="105">
        <f t="shared" ca="1" si="1092"/>
        <v>-3157</v>
      </c>
      <c r="AA809" s="106">
        <f t="shared" ca="1" si="1092"/>
        <v>-2981</v>
      </c>
      <c r="AB809" s="106">
        <f t="shared" ca="1" si="1092"/>
        <v>-2902</v>
      </c>
      <c r="AC809" s="107">
        <f t="shared" ca="1" si="1092"/>
        <v>-2769</v>
      </c>
      <c r="AD809" s="105">
        <f t="shared" ca="1" si="1092"/>
        <v>-2682</v>
      </c>
      <c r="AE809" s="106">
        <f t="shared" ca="1" si="1092"/>
        <v>-2404</v>
      </c>
      <c r="AF809" s="106">
        <f t="shared" ca="1" si="1092"/>
        <v>-2229</v>
      </c>
      <c r="AG809" s="107">
        <f t="shared" ca="1" si="1092"/>
        <v>-2035</v>
      </c>
      <c r="AH809" s="105">
        <f t="shared" ca="1" si="1092"/>
        <v>-1962</v>
      </c>
      <c r="AI809" s="106">
        <f t="shared" ca="1" si="1092"/>
        <v>-1859</v>
      </c>
      <c r="AJ809" s="106">
        <f t="shared" ca="1" si="1092"/>
        <v>-1573</v>
      </c>
      <c r="AK809" s="107">
        <f t="shared" ca="1" si="1092"/>
        <v>10385</v>
      </c>
      <c r="AL809" s="105">
        <f t="shared" ref="AL809:BQ809" ca="1" si="1093">IF(ISNUMBER(AL813),AL813+IF($I$7=1,AL811,0),IF(ISNUMBER(AL815),AL815+IF($I$7=1,AL811,0),""))</f>
        <v>10623</v>
      </c>
      <c r="AM809" s="106">
        <f t="shared" ca="1" si="1093"/>
        <v>10968</v>
      </c>
      <c r="AN809" s="106">
        <f t="shared" ca="1" si="1093"/>
        <v>11565</v>
      </c>
      <c r="AO809" s="107">
        <f t="shared" ca="1" si="1093"/>
        <v>11971</v>
      </c>
      <c r="AP809" s="105">
        <f t="shared" ca="1" si="1093"/>
        <v>12453</v>
      </c>
      <c r="AQ809" s="106">
        <f t="shared" ca="1" si="1093"/>
        <v>12629</v>
      </c>
      <c r="AR809" s="106">
        <f t="shared" ca="1" si="1093"/>
        <v>12991</v>
      </c>
      <c r="AS809" s="107">
        <f t="shared" ca="1" si="1093"/>
        <v>13132</v>
      </c>
      <c r="AT809" s="105">
        <f t="shared" ca="1" si="1093"/>
        <v>12651</v>
      </c>
      <c r="AU809" s="106">
        <f t="shared" ca="1" si="1093"/>
        <v>12115</v>
      </c>
      <c r="AV809" s="106">
        <f t="shared" ca="1" si="1093"/>
        <v>11821</v>
      </c>
      <c r="AW809" s="107">
        <f t="shared" ca="1" si="1093"/>
        <v>11821</v>
      </c>
      <c r="AX809" s="105">
        <f t="shared" ca="1" si="1093"/>
        <v>11821</v>
      </c>
      <c r="AY809" s="106">
        <f t="shared" ca="1" si="1093"/>
        <v>11821</v>
      </c>
      <c r="AZ809" s="106">
        <f t="shared" ca="1" si="1093"/>
        <v>11821</v>
      </c>
      <c r="BA809" s="107">
        <f t="shared" ca="1" si="1093"/>
        <v>11821</v>
      </c>
      <c r="BB809" s="105">
        <f t="shared" ca="1" si="1093"/>
        <v>11821</v>
      </c>
      <c r="BC809" s="106">
        <f t="shared" ca="1" si="1093"/>
        <v>11821</v>
      </c>
      <c r="BD809" s="106">
        <f t="shared" ca="1" si="1093"/>
        <v>11821</v>
      </c>
      <c r="BE809" s="107">
        <f t="shared" ca="1" si="1093"/>
        <v>11821</v>
      </c>
      <c r="BF809" s="105">
        <f t="shared" ca="1" si="1093"/>
        <v>11821</v>
      </c>
      <c r="BG809" s="106">
        <f t="shared" ca="1" si="1093"/>
        <v>11821</v>
      </c>
      <c r="BH809" s="106">
        <f t="shared" ca="1" si="1093"/>
        <v>11821</v>
      </c>
      <c r="BI809" s="107">
        <f t="shared" ca="1" si="1093"/>
        <v>11821</v>
      </c>
      <c r="BJ809" s="105">
        <f t="shared" ca="1" si="1093"/>
        <v>11821</v>
      </c>
      <c r="BK809" s="106">
        <f t="shared" ca="1" si="1093"/>
        <v>11821</v>
      </c>
      <c r="BL809" s="106">
        <f t="shared" ca="1" si="1093"/>
        <v>11821</v>
      </c>
      <c r="BM809" s="107">
        <f t="shared" ca="1" si="1093"/>
        <v>11821</v>
      </c>
      <c r="BN809" s="105">
        <f t="shared" ca="1" si="1093"/>
        <v>11821</v>
      </c>
      <c r="BO809" s="106">
        <f t="shared" ca="1" si="1093"/>
        <v>11821</v>
      </c>
      <c r="BP809" s="106">
        <f t="shared" ca="1" si="1093"/>
        <v>11821</v>
      </c>
      <c r="BQ809" s="107">
        <f t="shared" ca="1" si="1093"/>
        <v>11821</v>
      </c>
      <c r="BR809" s="105">
        <f t="shared" ref="BR809:CW809" ca="1" si="1094">IF(ISNUMBER(BR813),BR813+IF($I$7=1,BR811,0),IF(ISNUMBER(BR815),BR815+IF($I$7=1,BR811,0),""))</f>
        <v>11821</v>
      </c>
      <c r="BS809" s="106">
        <f t="shared" ca="1" si="1094"/>
        <v>11821</v>
      </c>
      <c r="BT809" s="106">
        <f t="shared" ca="1" si="1094"/>
        <v>11821</v>
      </c>
      <c r="BU809" s="107">
        <f t="shared" ca="1" si="1094"/>
        <v>11821</v>
      </c>
      <c r="BV809" s="105">
        <f t="shared" ca="1" si="1094"/>
        <v>11821</v>
      </c>
      <c r="BW809" s="106">
        <f t="shared" ca="1" si="1094"/>
        <v>11821</v>
      </c>
      <c r="BX809" s="106">
        <f t="shared" ca="1" si="1094"/>
        <v>11821</v>
      </c>
      <c r="BY809" s="107">
        <f t="shared" ca="1" si="1094"/>
        <v>11821</v>
      </c>
      <c r="BZ809" s="105">
        <f t="shared" ca="1" si="1094"/>
        <v>11821</v>
      </c>
      <c r="CA809" s="106">
        <f t="shared" ca="1" si="1094"/>
        <v>11821</v>
      </c>
      <c r="CB809" s="106">
        <f t="shared" ca="1" si="1094"/>
        <v>11821</v>
      </c>
      <c r="CC809" s="107">
        <f t="shared" ca="1" si="1094"/>
        <v>11821</v>
      </c>
      <c r="CD809" s="105">
        <f t="shared" ca="1" si="1094"/>
        <v>11821</v>
      </c>
      <c r="CE809" s="106">
        <f t="shared" ca="1" si="1094"/>
        <v>11821</v>
      </c>
      <c r="CF809" s="106">
        <f t="shared" ca="1" si="1094"/>
        <v>11821</v>
      </c>
      <c r="CG809" s="107">
        <f t="shared" ca="1" si="1094"/>
        <v>11821</v>
      </c>
      <c r="CH809" s="105">
        <f t="shared" ca="1" si="1094"/>
        <v>11821</v>
      </c>
      <c r="CI809" s="106">
        <f t="shared" ca="1" si="1094"/>
        <v>11821</v>
      </c>
      <c r="CJ809" s="106">
        <f t="shared" ca="1" si="1094"/>
        <v>11821</v>
      </c>
      <c r="CK809" s="107">
        <f t="shared" ca="1" si="1094"/>
        <v>11821</v>
      </c>
      <c r="CL809" s="105">
        <f t="shared" ca="1" si="1094"/>
        <v>11821</v>
      </c>
      <c r="CM809" s="106">
        <f t="shared" ca="1" si="1094"/>
        <v>11821</v>
      </c>
      <c r="CN809" s="106">
        <f t="shared" ca="1" si="1094"/>
        <v>11821</v>
      </c>
      <c r="CO809" s="107">
        <f t="shared" ca="1" si="1094"/>
        <v>11821</v>
      </c>
      <c r="CP809" s="105">
        <f t="shared" ca="1" si="1094"/>
        <v>11821</v>
      </c>
      <c r="CQ809" s="106">
        <f t="shared" ca="1" si="1094"/>
        <v>11821</v>
      </c>
      <c r="CR809" s="106">
        <f t="shared" ca="1" si="1094"/>
        <v>11821</v>
      </c>
      <c r="CS809" s="107">
        <f t="shared" ca="1" si="1094"/>
        <v>11821</v>
      </c>
      <c r="CT809" s="105">
        <f t="shared" ca="1" si="1094"/>
        <v>11821</v>
      </c>
      <c r="CU809" s="106">
        <f t="shared" ca="1" si="1094"/>
        <v>11821</v>
      </c>
      <c r="CV809" s="106">
        <f t="shared" ca="1" si="1094"/>
        <v>11821</v>
      </c>
      <c r="CW809" s="107">
        <f t="shared" ca="1" si="1094"/>
        <v>11821</v>
      </c>
      <c r="CX809" s="105">
        <f t="shared" ref="CX809:DI809" ca="1" si="1095">IF(ISNUMBER(CX813),CX813+IF($I$7=1,CX811,0),IF(ISNUMBER(CX815),CX815+IF($I$7=1,CX811,0),""))</f>
        <v>11821</v>
      </c>
      <c r="CY809" s="106">
        <f t="shared" ca="1" si="1095"/>
        <v>11821</v>
      </c>
      <c r="CZ809" s="106">
        <f t="shared" ca="1" si="1095"/>
        <v>11821</v>
      </c>
      <c r="DA809" s="107">
        <f t="shared" ca="1" si="1095"/>
        <v>11821</v>
      </c>
      <c r="DB809" s="105">
        <f t="shared" ca="1" si="1095"/>
        <v>11821</v>
      </c>
      <c r="DC809" s="106">
        <f t="shared" ca="1" si="1095"/>
        <v>11821</v>
      </c>
      <c r="DD809" s="106">
        <f t="shared" ca="1" si="1095"/>
        <v>11821</v>
      </c>
      <c r="DE809" s="107">
        <f t="shared" ca="1" si="1095"/>
        <v>11821</v>
      </c>
      <c r="DF809" s="105">
        <f t="shared" ca="1" si="1095"/>
        <v>11821</v>
      </c>
      <c r="DG809" s="106">
        <f t="shared" ca="1" si="1095"/>
        <v>11821</v>
      </c>
      <c r="DH809" s="106">
        <f t="shared" ca="1" si="1095"/>
        <v>11821</v>
      </c>
      <c r="DI809" s="107">
        <f t="shared" ca="1" si="1095"/>
        <v>11821</v>
      </c>
      <c r="DK809" s="106">
        <f t="shared" ref="DK809:EK809" ca="1" si="1096">SUM(OFFSET($E809,,MATCH(DK$3,$F$5:$DI$5,0)+3,,1))</f>
        <v>460.50700000000001</v>
      </c>
      <c r="DL809" s="106">
        <f t="shared" ca="1" si="1096"/>
        <v>122</v>
      </c>
      <c r="DM809" s="106">
        <f t="shared" ca="1" si="1096"/>
        <v>-331</v>
      </c>
      <c r="DN809" s="106">
        <f t="shared" ca="1" si="1096"/>
        <v>-1299</v>
      </c>
      <c r="DO809" s="106">
        <f t="shared" ca="1" si="1096"/>
        <v>-3212</v>
      </c>
      <c r="DP809" s="106">
        <f t="shared" ca="1" si="1096"/>
        <v>-2769</v>
      </c>
      <c r="DQ809" s="106">
        <f t="shared" ca="1" si="1096"/>
        <v>-2035</v>
      </c>
      <c r="DR809" s="106">
        <f t="shared" ca="1" si="1096"/>
        <v>10385</v>
      </c>
      <c r="DS809" s="106">
        <f t="shared" ca="1" si="1096"/>
        <v>11971</v>
      </c>
      <c r="DT809" s="106">
        <f t="shared" ca="1" si="1096"/>
        <v>13132</v>
      </c>
      <c r="DU809" s="106">
        <f t="shared" ca="1" si="1096"/>
        <v>11821</v>
      </c>
      <c r="DV809" s="106">
        <f t="shared" ca="1" si="1096"/>
        <v>11821</v>
      </c>
      <c r="DW809" s="106">
        <f t="shared" ca="1" si="1096"/>
        <v>11821</v>
      </c>
      <c r="DX809" s="106">
        <f t="shared" ca="1" si="1096"/>
        <v>11821</v>
      </c>
      <c r="DY809" s="106">
        <f t="shared" ca="1" si="1096"/>
        <v>11821</v>
      </c>
      <c r="DZ809" s="106">
        <f t="shared" ca="1" si="1096"/>
        <v>11821</v>
      </c>
      <c r="EA809" s="106">
        <f t="shared" ca="1" si="1096"/>
        <v>11821</v>
      </c>
      <c r="EB809" s="106">
        <f t="shared" ca="1" si="1096"/>
        <v>11821</v>
      </c>
      <c r="EC809" s="106">
        <f t="shared" ca="1" si="1096"/>
        <v>11821</v>
      </c>
      <c r="ED809" s="106">
        <f t="shared" ca="1" si="1096"/>
        <v>11821</v>
      </c>
      <c r="EE809" s="106">
        <f t="shared" ca="1" si="1096"/>
        <v>11821</v>
      </c>
      <c r="EF809" s="106">
        <f t="shared" ca="1" si="1096"/>
        <v>11821</v>
      </c>
      <c r="EG809" s="106">
        <f t="shared" ca="1" si="1096"/>
        <v>11821</v>
      </c>
      <c r="EH809" s="106">
        <f t="shared" ca="1" si="1096"/>
        <v>11821</v>
      </c>
      <c r="EI809" s="106">
        <f t="shared" ca="1" si="1096"/>
        <v>11821</v>
      </c>
      <c r="EJ809" s="106">
        <f t="shared" ca="1" si="1096"/>
        <v>11821</v>
      </c>
      <c r="EK809" s="106">
        <f t="shared" ca="1" si="1096"/>
        <v>11821</v>
      </c>
    </row>
    <row r="810" spans="1:141" outlineLevel="2" x14ac:dyDescent="0.25">
      <c r="A810" s="90"/>
      <c r="B810" s="90"/>
      <c r="C810" s="90"/>
      <c r="D810" s="90"/>
      <c r="F810" s="100"/>
      <c r="I810" s="101"/>
      <c r="J810" s="100"/>
      <c r="M810" s="101"/>
      <c r="N810" s="100"/>
      <c r="Q810" s="101"/>
      <c r="R810" s="100"/>
      <c r="U810" s="101"/>
      <c r="V810" s="100"/>
      <c r="Y810" s="101"/>
      <c r="Z810" s="100"/>
      <c r="AC810" s="101"/>
      <c r="AD810" s="100"/>
      <c r="AG810" s="101"/>
      <c r="AH810" s="100"/>
      <c r="AK810" s="101"/>
      <c r="AL810" s="100"/>
      <c r="AO810" s="101"/>
      <c r="AP810" s="100"/>
      <c r="AS810" s="101"/>
      <c r="AT810" s="100"/>
      <c r="AW810" s="101"/>
      <c r="AX810" s="100"/>
      <c r="BA810" s="101"/>
      <c r="BB810" s="100"/>
      <c r="BE810" s="101"/>
      <c r="BF810" s="100"/>
      <c r="BI810" s="101"/>
      <c r="BJ810" s="100"/>
      <c r="BM810" s="101"/>
      <c r="BN810" s="100"/>
      <c r="BQ810" s="101"/>
      <c r="BR810" s="100"/>
      <c r="BU810" s="101"/>
      <c r="BV810" s="100"/>
      <c r="BY810" s="101"/>
      <c r="BZ810" s="100"/>
      <c r="CC810" s="101"/>
      <c r="CD810" s="100"/>
      <c r="CG810" s="101"/>
      <c r="CH810" s="100"/>
      <c r="CK810" s="101"/>
      <c r="CL810" s="100"/>
      <c r="CO810" s="101"/>
      <c r="CP810" s="100"/>
      <c r="CS810" s="101"/>
      <c r="CT810" s="100"/>
      <c r="CW810" s="101"/>
      <c r="CX810" s="100"/>
      <c r="DA810" s="101"/>
      <c r="DB810" s="100"/>
      <c r="DE810" s="101"/>
      <c r="DF810" s="100"/>
      <c r="DI810" s="101"/>
    </row>
    <row r="811" spans="1:141" outlineLevel="2" x14ac:dyDescent="0.25">
      <c r="A811" s="90" t="str">
        <f>A813</f>
        <v>bs</v>
      </c>
      <c r="B811" s="90" t="str">
        <f>B813</f>
        <v>othertotalStockholdersEquity</v>
      </c>
      <c r="C811" s="111">
        <f>C813</f>
        <v>9.9999999999999995E-7</v>
      </c>
      <c r="D811" s="90"/>
      <c r="E811" t="str">
        <f>CONCATENATE(E809," - adjustment")</f>
        <v>Other stockholder equity - adjustment</v>
      </c>
      <c r="F811" s="117">
        <v>0</v>
      </c>
      <c r="G811" s="118">
        <v>0</v>
      </c>
      <c r="H811" s="118">
        <v>0</v>
      </c>
      <c r="I811" s="119" cm="1">
        <f t="array" aca="1" ref="I811" ca="1">IF(ISNUMBER(INDEX('DataModel-NVDA'!$ET$4:$FT$109,MATCH(1,('DataModel-NVDA'!$EO$4:$EO$109=$A811)*('DataModel-NVDA'!$EP$4:$EP$109=$B811),0),MATCH(CONCATENATE("FY ",RIGHT(I$3,4)),'DataModel-NVDA'!$ET$2:$FT$2,0))*$C811),INDEX('DataModel-NVDA'!$ET$4:$FT$109,MATCH(1,('DataModel-NVDA'!$EO$4:$EO$109=$A811)*('DataModel-NVDA'!$EP$4:$EP$109=$B811),0),MATCH(CONCATENATE("FY ",RIGHT(I$3,4)),'DataModel-NVDA'!$ET$2:$FT$2,0))*$C811,0)</f>
        <v>0</v>
      </c>
      <c r="J811" s="117">
        <v>0</v>
      </c>
      <c r="K811" s="118">
        <v>0</v>
      </c>
      <c r="L811" s="118">
        <v>0</v>
      </c>
      <c r="M811" s="119" cm="1">
        <f t="array" aca="1" ref="M811" ca="1">IF(ISNUMBER(INDEX('DataModel-NVDA'!$ET$4:$FT$109,MATCH(1,('DataModel-NVDA'!$EO$4:$EO$109=$A811)*('DataModel-NVDA'!$EP$4:$EP$109=$B811),0),MATCH(CONCATENATE("FY ",RIGHT(M$3,4)),'DataModel-NVDA'!$ET$2:$FT$2,0))*$C811),INDEX('DataModel-NVDA'!$ET$4:$FT$109,MATCH(1,('DataModel-NVDA'!$EO$4:$EO$109=$A811)*('DataModel-NVDA'!$EP$4:$EP$109=$B811),0),MATCH(CONCATENATE("FY ",RIGHT(M$3,4)),'DataModel-NVDA'!$ET$2:$FT$2,0))*$C811,0)</f>
        <v>0</v>
      </c>
      <c r="N811" s="117">
        <v>0</v>
      </c>
      <c r="O811" s="118">
        <v>0</v>
      </c>
      <c r="P811" s="118">
        <v>0</v>
      </c>
      <c r="Q811" s="119" cm="1">
        <f t="array" aca="1" ref="Q811" ca="1">IF(ISNUMBER(INDEX('DataModel-NVDA'!$ET$4:$FT$109,MATCH(1,('DataModel-NVDA'!$EO$4:$EO$109=$A811)*('DataModel-NVDA'!$EP$4:$EP$109=$B811),0),MATCH(CONCATENATE("FY ",RIGHT(Q$3,4)),'DataModel-NVDA'!$ET$2:$FT$2,0))*$C811),INDEX('DataModel-NVDA'!$ET$4:$FT$109,MATCH(1,('DataModel-NVDA'!$EO$4:$EO$109=$A811)*('DataModel-NVDA'!$EP$4:$EP$109=$B811),0),MATCH(CONCATENATE("FY ",RIGHT(Q$3,4)),'DataModel-NVDA'!$ET$2:$FT$2,0))*$C811,0)</f>
        <v>0</v>
      </c>
      <c r="R811" s="117">
        <v>0</v>
      </c>
      <c r="S811" s="118">
        <v>0</v>
      </c>
      <c r="T811" s="118">
        <v>0</v>
      </c>
      <c r="U811" s="119" cm="1">
        <f t="array" aca="1" ref="U811" ca="1">IF(ISNUMBER(INDEX('DataModel-NVDA'!$ET$4:$FT$109,MATCH(1,('DataModel-NVDA'!$EO$4:$EO$109=$A811)*('DataModel-NVDA'!$EP$4:$EP$109=$B811),0),MATCH(CONCATENATE("FY ",RIGHT(U$3,4)),'DataModel-NVDA'!$ET$2:$FT$2,0))*$C811),INDEX('DataModel-NVDA'!$ET$4:$FT$109,MATCH(1,('DataModel-NVDA'!$EO$4:$EO$109=$A811)*('DataModel-NVDA'!$EP$4:$EP$109=$B811),0),MATCH(CONCATENATE("FY ",RIGHT(U$3,4)),'DataModel-NVDA'!$ET$2:$FT$2,0))*$C811,0)</f>
        <v>0</v>
      </c>
      <c r="V811" s="117">
        <v>0</v>
      </c>
      <c r="W811" s="118">
        <v>0</v>
      </c>
      <c r="X811" s="118">
        <v>0</v>
      </c>
      <c r="Y811" s="119" cm="1">
        <f t="array" aca="1" ref="Y811" ca="1">IF(ISNUMBER(INDEX('DataModel-NVDA'!$ET$4:$FT$109,MATCH(1,('DataModel-NVDA'!$EO$4:$EO$109=$A811)*('DataModel-NVDA'!$EP$4:$EP$109=$B811),0),MATCH(CONCATENATE("FY ",RIGHT(Y$3,4)),'DataModel-NVDA'!$ET$2:$FT$2,0))*$C811),INDEX('DataModel-NVDA'!$ET$4:$FT$109,MATCH(1,('DataModel-NVDA'!$EO$4:$EO$109=$A811)*('DataModel-NVDA'!$EP$4:$EP$109=$B811),0),MATCH(CONCATENATE("FY ",RIGHT(Y$3,4)),'DataModel-NVDA'!$ET$2:$FT$2,0))*$C811,0)</f>
        <v>0</v>
      </c>
      <c r="Z811" s="117">
        <v>0</v>
      </c>
      <c r="AA811" s="118">
        <v>0</v>
      </c>
      <c r="AB811" s="118">
        <v>0</v>
      </c>
      <c r="AC811" s="119" cm="1">
        <f t="array" aca="1" ref="AC811" ca="1">IF(ISNUMBER(INDEX('DataModel-NVDA'!$ET$4:$FT$109,MATCH(1,('DataModel-NVDA'!$EO$4:$EO$109=$A811)*('DataModel-NVDA'!$EP$4:$EP$109=$B811),0),MATCH(CONCATENATE("FY ",RIGHT(AC$3,4)),'DataModel-NVDA'!$ET$2:$FT$2,0))*$C811),INDEX('DataModel-NVDA'!$ET$4:$FT$109,MATCH(1,('DataModel-NVDA'!$EO$4:$EO$109=$A811)*('DataModel-NVDA'!$EP$4:$EP$109=$B811),0),MATCH(CONCATENATE("FY ",RIGHT(AC$3,4)),'DataModel-NVDA'!$ET$2:$FT$2,0))*$C811,0)</f>
        <v>0</v>
      </c>
      <c r="AD811" s="117">
        <v>0</v>
      </c>
      <c r="AE811" s="118">
        <v>0</v>
      </c>
      <c r="AF811" s="118">
        <v>0</v>
      </c>
      <c r="AG811" s="119" cm="1">
        <f t="array" aca="1" ref="AG811" ca="1">IF(ISNUMBER(INDEX('DataModel-NVDA'!$ET$4:$FT$109,MATCH(1,('DataModel-NVDA'!$EO$4:$EO$109=$A811)*('DataModel-NVDA'!$EP$4:$EP$109=$B811),0),MATCH(CONCATENATE("FY ",RIGHT(AG$3,4)),'DataModel-NVDA'!$ET$2:$FT$2,0))*$C811),INDEX('DataModel-NVDA'!$ET$4:$FT$109,MATCH(1,('DataModel-NVDA'!$EO$4:$EO$109=$A811)*('DataModel-NVDA'!$EP$4:$EP$109=$B811),0),MATCH(CONCATENATE("FY ",RIGHT(AG$3,4)),'DataModel-NVDA'!$ET$2:$FT$2,0))*$C811,0)</f>
        <v>0</v>
      </c>
      <c r="AH811" s="117">
        <v>0</v>
      </c>
      <c r="AI811" s="118">
        <v>0</v>
      </c>
      <c r="AJ811" s="118">
        <v>0</v>
      </c>
      <c r="AK811" s="119" cm="1">
        <f t="array" aca="1" ref="AK811" ca="1">IF(ISNUMBER(INDEX('DataModel-NVDA'!$ET$4:$FT$109,MATCH(1,('DataModel-NVDA'!$EO$4:$EO$109=$A811)*('DataModel-NVDA'!$EP$4:$EP$109=$B811),0),MATCH(CONCATENATE("FY ",RIGHT(AK$3,4)),'DataModel-NVDA'!$ET$2:$FT$2,0))*$C811),INDEX('DataModel-NVDA'!$ET$4:$FT$109,MATCH(1,('DataModel-NVDA'!$EO$4:$EO$109=$A811)*('DataModel-NVDA'!$EP$4:$EP$109=$B811),0),MATCH(CONCATENATE("FY ",RIGHT(AK$3,4)),'DataModel-NVDA'!$ET$2:$FT$2,0))*$C811,0)</f>
        <v>0</v>
      </c>
      <c r="AL811" s="117">
        <v>0</v>
      </c>
      <c r="AM811" s="118">
        <v>0</v>
      </c>
      <c r="AN811" s="118">
        <v>0</v>
      </c>
      <c r="AO811" s="119" cm="1">
        <f t="array" aca="1" ref="AO811" ca="1">IF(ISNUMBER(INDEX('DataModel-NVDA'!$ET$4:$FT$109,MATCH(1,('DataModel-NVDA'!$EO$4:$EO$109=$A811)*('DataModel-NVDA'!$EP$4:$EP$109=$B811),0),MATCH(CONCATENATE("FY ",RIGHT(AO$3,4)),'DataModel-NVDA'!$ET$2:$FT$2,0))*$C811),INDEX('DataModel-NVDA'!$ET$4:$FT$109,MATCH(1,('DataModel-NVDA'!$EO$4:$EO$109=$A811)*('DataModel-NVDA'!$EP$4:$EP$109=$B811),0),MATCH(CONCATENATE("FY ",RIGHT(AO$3,4)),'DataModel-NVDA'!$ET$2:$FT$2,0))*$C811,0)</f>
        <v>0</v>
      </c>
      <c r="AP811" s="117">
        <v>0</v>
      </c>
      <c r="AQ811" s="118">
        <v>0</v>
      </c>
      <c r="AR811" s="118">
        <v>0</v>
      </c>
      <c r="AS811" s="119" cm="1">
        <f t="array" aca="1" ref="AS811" ca="1">IF(ISNUMBER(INDEX('DataModel-NVDA'!$ET$4:$FT$109,MATCH(1,('DataModel-NVDA'!$EO$4:$EO$109=$A811)*('DataModel-NVDA'!$EP$4:$EP$109=$B811),0),MATCH(CONCATENATE("FY ",RIGHT(AS$3,4)),'DataModel-NVDA'!$ET$2:$FT$2,0))*$C811),INDEX('DataModel-NVDA'!$ET$4:$FT$109,MATCH(1,('DataModel-NVDA'!$EO$4:$EO$109=$A811)*('DataModel-NVDA'!$EP$4:$EP$109=$B811),0),MATCH(CONCATENATE("FY ",RIGHT(AS$3,4)),'DataModel-NVDA'!$ET$2:$FT$2,0))*$C811,0)</f>
        <v>0</v>
      </c>
      <c r="AT811" s="117">
        <v>0</v>
      </c>
      <c r="AU811" s="118">
        <v>0</v>
      </c>
      <c r="AV811" s="118">
        <v>0</v>
      </c>
      <c r="AW811" s="119" cm="1">
        <f t="array" aca="1" ref="AW811" ca="1">IF(ISNUMBER(INDEX('DataModel-NVDA'!$ET$4:$FT$109,MATCH(1,('DataModel-NVDA'!$EO$4:$EO$109=$A811)*('DataModel-NVDA'!$EP$4:$EP$109=$B811),0),MATCH(CONCATENATE("FY ",RIGHT(AW$3,4)),'DataModel-NVDA'!$ET$2:$FT$2,0))*$C811),INDEX('DataModel-NVDA'!$ET$4:$FT$109,MATCH(1,('DataModel-NVDA'!$EO$4:$EO$109=$A811)*('DataModel-NVDA'!$EP$4:$EP$109=$B811),0),MATCH(CONCATENATE("FY ",RIGHT(AW$3,4)),'DataModel-NVDA'!$ET$2:$FT$2,0))*$C811,0)</f>
        <v>0</v>
      </c>
      <c r="AX811" s="117">
        <v>0</v>
      </c>
      <c r="AY811" s="118">
        <v>0</v>
      </c>
      <c r="AZ811" s="118">
        <v>0</v>
      </c>
      <c r="BA811" s="119" cm="1">
        <f t="array" aca="1" ref="BA811" ca="1">IF(ISNUMBER(INDEX('DataModel-NVDA'!$ET$4:$FT$109,MATCH(1,('DataModel-NVDA'!$EO$4:$EO$109=$A811)*('DataModel-NVDA'!$EP$4:$EP$109=$B811),0),MATCH(CONCATENATE("FY ",RIGHT(BA$3,4)),'DataModel-NVDA'!$ET$2:$FT$2,0))*$C811),INDEX('DataModel-NVDA'!$ET$4:$FT$109,MATCH(1,('DataModel-NVDA'!$EO$4:$EO$109=$A811)*('DataModel-NVDA'!$EP$4:$EP$109=$B811),0),MATCH(CONCATENATE("FY ",RIGHT(BA$3,4)),'DataModel-NVDA'!$ET$2:$FT$2,0))*$C811,0)</f>
        <v>0</v>
      </c>
      <c r="BB811" s="117">
        <v>0</v>
      </c>
      <c r="BC811" s="118">
        <v>0</v>
      </c>
      <c r="BD811" s="118">
        <v>0</v>
      </c>
      <c r="BE811" s="119" cm="1">
        <f t="array" aca="1" ref="BE811" ca="1">IF(ISNUMBER(INDEX('DataModel-NVDA'!$ET$4:$FT$109,MATCH(1,('DataModel-NVDA'!$EO$4:$EO$109=$A811)*('DataModel-NVDA'!$EP$4:$EP$109=$B811),0),MATCH(CONCATENATE("FY ",RIGHT(BE$3,4)),'DataModel-NVDA'!$ET$2:$FT$2,0))*$C811),INDEX('DataModel-NVDA'!$ET$4:$FT$109,MATCH(1,('DataModel-NVDA'!$EO$4:$EO$109=$A811)*('DataModel-NVDA'!$EP$4:$EP$109=$B811),0),MATCH(CONCATENATE("FY ",RIGHT(BE$3,4)),'DataModel-NVDA'!$ET$2:$FT$2,0))*$C811,0)</f>
        <v>0</v>
      </c>
      <c r="BF811" s="117">
        <v>0</v>
      </c>
      <c r="BG811" s="118">
        <v>0</v>
      </c>
      <c r="BH811" s="118">
        <v>0</v>
      </c>
      <c r="BI811" s="119" cm="1">
        <f t="array" aca="1" ref="BI811" ca="1">IF(ISNUMBER(INDEX('DataModel-NVDA'!$ET$4:$FT$109,MATCH(1,('DataModel-NVDA'!$EO$4:$EO$109=$A811)*('DataModel-NVDA'!$EP$4:$EP$109=$B811),0),MATCH(CONCATENATE("FY ",RIGHT(BI$3,4)),'DataModel-NVDA'!$ET$2:$FT$2,0))*$C811),INDEX('DataModel-NVDA'!$ET$4:$FT$109,MATCH(1,('DataModel-NVDA'!$EO$4:$EO$109=$A811)*('DataModel-NVDA'!$EP$4:$EP$109=$B811),0),MATCH(CONCATENATE("FY ",RIGHT(BI$3,4)),'DataModel-NVDA'!$ET$2:$FT$2,0))*$C811,0)</f>
        <v>0</v>
      </c>
      <c r="BJ811" s="117">
        <v>0</v>
      </c>
      <c r="BK811" s="118">
        <v>0</v>
      </c>
      <c r="BL811" s="118">
        <v>0</v>
      </c>
      <c r="BM811" s="119" cm="1">
        <f t="array" aca="1" ref="BM811" ca="1">IF(ISNUMBER(INDEX('DataModel-NVDA'!$ET$4:$FT$109,MATCH(1,('DataModel-NVDA'!$EO$4:$EO$109=$A811)*('DataModel-NVDA'!$EP$4:$EP$109=$B811),0),MATCH(CONCATENATE("FY ",RIGHT(BM$3,4)),'DataModel-NVDA'!$ET$2:$FT$2,0))*$C811),INDEX('DataModel-NVDA'!$ET$4:$FT$109,MATCH(1,('DataModel-NVDA'!$EO$4:$EO$109=$A811)*('DataModel-NVDA'!$EP$4:$EP$109=$B811),0),MATCH(CONCATENATE("FY ",RIGHT(BM$3,4)),'DataModel-NVDA'!$ET$2:$FT$2,0))*$C811,0)</f>
        <v>0</v>
      </c>
      <c r="BN811" s="117">
        <v>0</v>
      </c>
      <c r="BO811" s="118">
        <v>0</v>
      </c>
      <c r="BP811" s="118">
        <v>0</v>
      </c>
      <c r="BQ811" s="119" cm="1">
        <f t="array" aca="1" ref="BQ811" ca="1">IF(ISNUMBER(INDEX('DataModel-NVDA'!$ET$4:$FT$109,MATCH(1,('DataModel-NVDA'!$EO$4:$EO$109=$A811)*('DataModel-NVDA'!$EP$4:$EP$109=$B811),0),MATCH(CONCATENATE("FY ",RIGHT(BQ$3,4)),'DataModel-NVDA'!$ET$2:$FT$2,0))*$C811),INDEX('DataModel-NVDA'!$ET$4:$FT$109,MATCH(1,('DataModel-NVDA'!$EO$4:$EO$109=$A811)*('DataModel-NVDA'!$EP$4:$EP$109=$B811),0),MATCH(CONCATENATE("FY ",RIGHT(BQ$3,4)),'DataModel-NVDA'!$ET$2:$FT$2,0))*$C811,0)</f>
        <v>0</v>
      </c>
      <c r="BR811" s="117">
        <v>0</v>
      </c>
      <c r="BS811" s="118">
        <v>0</v>
      </c>
      <c r="BT811" s="118">
        <v>0</v>
      </c>
      <c r="BU811" s="119" cm="1">
        <f t="array" aca="1" ref="BU811" ca="1">IF(ISNUMBER(INDEX('DataModel-NVDA'!$ET$4:$FT$109,MATCH(1,('DataModel-NVDA'!$EO$4:$EO$109=$A811)*('DataModel-NVDA'!$EP$4:$EP$109=$B811),0),MATCH(CONCATENATE("FY ",RIGHT(BU$3,4)),'DataModel-NVDA'!$ET$2:$FT$2,0))*$C811),INDEX('DataModel-NVDA'!$ET$4:$FT$109,MATCH(1,('DataModel-NVDA'!$EO$4:$EO$109=$A811)*('DataModel-NVDA'!$EP$4:$EP$109=$B811),0),MATCH(CONCATENATE("FY ",RIGHT(BU$3,4)),'DataModel-NVDA'!$ET$2:$FT$2,0))*$C811,0)</f>
        <v>0</v>
      </c>
      <c r="BV811" s="117">
        <v>0</v>
      </c>
      <c r="BW811" s="118">
        <v>0</v>
      </c>
      <c r="BX811" s="118">
        <v>0</v>
      </c>
      <c r="BY811" s="119" cm="1">
        <f t="array" aca="1" ref="BY811" ca="1">IF(ISNUMBER(INDEX('DataModel-NVDA'!$ET$4:$FT$109,MATCH(1,('DataModel-NVDA'!$EO$4:$EO$109=$A811)*('DataModel-NVDA'!$EP$4:$EP$109=$B811),0),MATCH(CONCATENATE("FY ",RIGHT(BY$3,4)),'DataModel-NVDA'!$ET$2:$FT$2,0))*$C811),INDEX('DataModel-NVDA'!$ET$4:$FT$109,MATCH(1,('DataModel-NVDA'!$EO$4:$EO$109=$A811)*('DataModel-NVDA'!$EP$4:$EP$109=$B811),0),MATCH(CONCATENATE("FY ",RIGHT(BY$3,4)),'DataModel-NVDA'!$ET$2:$FT$2,0))*$C811,0)</f>
        <v>0</v>
      </c>
      <c r="BZ811" s="117">
        <v>0</v>
      </c>
      <c r="CA811" s="118">
        <v>0</v>
      </c>
      <c r="CB811" s="118">
        <v>0</v>
      </c>
      <c r="CC811" s="119" cm="1">
        <f t="array" aca="1" ref="CC811" ca="1">IF(ISNUMBER(INDEX('DataModel-NVDA'!$ET$4:$FT$109,MATCH(1,('DataModel-NVDA'!$EO$4:$EO$109=$A811)*('DataModel-NVDA'!$EP$4:$EP$109=$B811),0),MATCH(CONCATENATE("FY ",RIGHT(CC$3,4)),'DataModel-NVDA'!$ET$2:$FT$2,0))*$C811),INDEX('DataModel-NVDA'!$ET$4:$FT$109,MATCH(1,('DataModel-NVDA'!$EO$4:$EO$109=$A811)*('DataModel-NVDA'!$EP$4:$EP$109=$B811),0),MATCH(CONCATENATE("FY ",RIGHT(CC$3,4)),'DataModel-NVDA'!$ET$2:$FT$2,0))*$C811,0)</f>
        <v>0</v>
      </c>
      <c r="CD811" s="117">
        <v>0</v>
      </c>
      <c r="CE811" s="118">
        <v>0</v>
      </c>
      <c r="CF811" s="118">
        <v>0</v>
      </c>
      <c r="CG811" s="119" cm="1">
        <f t="array" aca="1" ref="CG811" ca="1">IF(ISNUMBER(INDEX('DataModel-NVDA'!$ET$4:$FT$109,MATCH(1,('DataModel-NVDA'!$EO$4:$EO$109=$A811)*('DataModel-NVDA'!$EP$4:$EP$109=$B811),0),MATCH(CONCATENATE("FY ",RIGHT(CG$3,4)),'DataModel-NVDA'!$ET$2:$FT$2,0))*$C811),INDEX('DataModel-NVDA'!$ET$4:$FT$109,MATCH(1,('DataModel-NVDA'!$EO$4:$EO$109=$A811)*('DataModel-NVDA'!$EP$4:$EP$109=$B811),0),MATCH(CONCATENATE("FY ",RIGHT(CG$3,4)),'DataModel-NVDA'!$ET$2:$FT$2,0))*$C811,0)</f>
        <v>0</v>
      </c>
      <c r="CH811" s="117">
        <v>0</v>
      </c>
      <c r="CI811" s="118">
        <v>0</v>
      </c>
      <c r="CJ811" s="118">
        <v>0</v>
      </c>
      <c r="CK811" s="119" cm="1">
        <f t="array" aca="1" ref="CK811" ca="1">IF(ISNUMBER(INDEX('DataModel-NVDA'!$ET$4:$FT$109,MATCH(1,('DataModel-NVDA'!$EO$4:$EO$109=$A811)*('DataModel-NVDA'!$EP$4:$EP$109=$B811),0),MATCH(CONCATENATE("FY ",RIGHT(CK$3,4)),'DataModel-NVDA'!$ET$2:$FT$2,0))*$C811),INDEX('DataModel-NVDA'!$ET$4:$FT$109,MATCH(1,('DataModel-NVDA'!$EO$4:$EO$109=$A811)*('DataModel-NVDA'!$EP$4:$EP$109=$B811),0),MATCH(CONCATENATE("FY ",RIGHT(CK$3,4)),'DataModel-NVDA'!$ET$2:$FT$2,0))*$C811,0)</f>
        <v>0</v>
      </c>
      <c r="CL811" s="117">
        <v>0</v>
      </c>
      <c r="CM811" s="118">
        <v>0</v>
      </c>
      <c r="CN811" s="118">
        <v>0</v>
      </c>
      <c r="CO811" s="119" cm="1">
        <f t="array" aca="1" ref="CO811" ca="1">IF(ISNUMBER(INDEX('DataModel-NVDA'!$ET$4:$FT$109,MATCH(1,('DataModel-NVDA'!$EO$4:$EO$109=$A811)*('DataModel-NVDA'!$EP$4:$EP$109=$B811),0),MATCH(CONCATENATE("FY ",RIGHT(CO$3,4)),'DataModel-NVDA'!$ET$2:$FT$2,0))*$C811),INDEX('DataModel-NVDA'!$ET$4:$FT$109,MATCH(1,('DataModel-NVDA'!$EO$4:$EO$109=$A811)*('DataModel-NVDA'!$EP$4:$EP$109=$B811),0),MATCH(CONCATENATE("FY ",RIGHT(CO$3,4)),'DataModel-NVDA'!$ET$2:$FT$2,0))*$C811,0)</f>
        <v>0</v>
      </c>
      <c r="CP811" s="117">
        <v>0</v>
      </c>
      <c r="CQ811" s="118">
        <v>0</v>
      </c>
      <c r="CR811" s="118">
        <v>0</v>
      </c>
      <c r="CS811" s="119" cm="1">
        <f t="array" aca="1" ref="CS811" ca="1">IF(ISNUMBER(INDEX('DataModel-NVDA'!$ET$4:$FT$109,MATCH(1,('DataModel-NVDA'!$EO$4:$EO$109=$A811)*('DataModel-NVDA'!$EP$4:$EP$109=$B811),0),MATCH(CONCATENATE("FY ",RIGHT(CS$3,4)),'DataModel-NVDA'!$ET$2:$FT$2,0))*$C811),INDEX('DataModel-NVDA'!$ET$4:$FT$109,MATCH(1,('DataModel-NVDA'!$EO$4:$EO$109=$A811)*('DataModel-NVDA'!$EP$4:$EP$109=$B811),0),MATCH(CONCATENATE("FY ",RIGHT(CS$3,4)),'DataModel-NVDA'!$ET$2:$FT$2,0))*$C811,0)</f>
        <v>0</v>
      </c>
      <c r="CT811" s="117">
        <v>0</v>
      </c>
      <c r="CU811" s="118">
        <v>0</v>
      </c>
      <c r="CV811" s="118">
        <v>0</v>
      </c>
      <c r="CW811" s="119" cm="1">
        <f t="array" aca="1" ref="CW811" ca="1">IF(ISNUMBER(INDEX('DataModel-NVDA'!$ET$4:$FT$109,MATCH(1,('DataModel-NVDA'!$EO$4:$EO$109=$A811)*('DataModel-NVDA'!$EP$4:$EP$109=$B811),0),MATCH(CONCATENATE("FY ",RIGHT(CW$3,4)),'DataModel-NVDA'!$ET$2:$FT$2,0))*$C811),INDEX('DataModel-NVDA'!$ET$4:$FT$109,MATCH(1,('DataModel-NVDA'!$EO$4:$EO$109=$A811)*('DataModel-NVDA'!$EP$4:$EP$109=$B811),0),MATCH(CONCATENATE("FY ",RIGHT(CW$3,4)),'DataModel-NVDA'!$ET$2:$FT$2,0))*$C811,0)</f>
        <v>0</v>
      </c>
      <c r="CX811" s="117">
        <v>0</v>
      </c>
      <c r="CY811" s="118">
        <v>0</v>
      </c>
      <c r="CZ811" s="118">
        <v>0</v>
      </c>
      <c r="DA811" s="119" cm="1">
        <f t="array" aca="1" ref="DA811" ca="1">IF(ISNUMBER(INDEX('DataModel-NVDA'!$ET$4:$FT$109,MATCH(1,('DataModel-NVDA'!$EO$4:$EO$109=$A811)*('DataModel-NVDA'!$EP$4:$EP$109=$B811),0),MATCH(CONCATENATE("FY ",RIGHT(DA$3,4)),'DataModel-NVDA'!$ET$2:$FT$2,0))*$C811),INDEX('DataModel-NVDA'!$ET$4:$FT$109,MATCH(1,('DataModel-NVDA'!$EO$4:$EO$109=$A811)*('DataModel-NVDA'!$EP$4:$EP$109=$B811),0),MATCH(CONCATENATE("FY ",RIGHT(DA$3,4)),'DataModel-NVDA'!$ET$2:$FT$2,0))*$C811,0)</f>
        <v>0</v>
      </c>
      <c r="DB811" s="117">
        <v>0</v>
      </c>
      <c r="DC811" s="118">
        <v>0</v>
      </c>
      <c r="DD811" s="118">
        <v>0</v>
      </c>
      <c r="DE811" s="119" cm="1">
        <f t="array" aca="1" ref="DE811" ca="1">IF(ISNUMBER(INDEX('DataModel-NVDA'!$ET$4:$FT$109,MATCH(1,('DataModel-NVDA'!$EO$4:$EO$109=$A811)*('DataModel-NVDA'!$EP$4:$EP$109=$B811),0),MATCH(CONCATENATE("FY ",RIGHT(DE$3,4)),'DataModel-NVDA'!$ET$2:$FT$2,0))*$C811),INDEX('DataModel-NVDA'!$ET$4:$FT$109,MATCH(1,('DataModel-NVDA'!$EO$4:$EO$109=$A811)*('DataModel-NVDA'!$EP$4:$EP$109=$B811),0),MATCH(CONCATENATE("FY ",RIGHT(DE$3,4)),'DataModel-NVDA'!$ET$2:$FT$2,0))*$C811,0)</f>
        <v>0</v>
      </c>
      <c r="DF811" s="117">
        <v>0</v>
      </c>
      <c r="DG811" s="118">
        <v>0</v>
      </c>
      <c r="DH811" s="118">
        <v>0</v>
      </c>
      <c r="DI811" s="119" cm="1">
        <f t="array" aca="1" ref="DI811" ca="1">IF(ISNUMBER(INDEX('DataModel-NVDA'!$ET$4:$FT$109,MATCH(1,('DataModel-NVDA'!$EO$4:$EO$109=$A811)*('DataModel-NVDA'!$EP$4:$EP$109=$B811),0),MATCH(CONCATENATE("FY ",RIGHT(DI$3,4)),'DataModel-NVDA'!$ET$2:$FT$2,0))*$C811),INDEX('DataModel-NVDA'!$ET$4:$FT$109,MATCH(1,('DataModel-NVDA'!$EO$4:$EO$109=$A811)*('DataModel-NVDA'!$EP$4:$EP$109=$B811),0),MATCH(CONCATENATE("FY ",RIGHT(DI$3,4)),'DataModel-NVDA'!$ET$2:$FT$2,0))*$C811,0)</f>
        <v>0</v>
      </c>
      <c r="DK811" s="69">
        <f t="shared" ref="DK811:EK811" ca="1" si="1097">SUM(OFFSET($E811,,MATCH(DK$3,$F$5:$DI$5,0)+3,,1))</f>
        <v>0</v>
      </c>
      <c r="DL811" s="69">
        <f t="shared" ca="1" si="1097"/>
        <v>0</v>
      </c>
      <c r="DM811" s="69">
        <f t="shared" ca="1" si="1097"/>
        <v>0</v>
      </c>
      <c r="DN811" s="69">
        <f t="shared" ca="1" si="1097"/>
        <v>0</v>
      </c>
      <c r="DO811" s="69">
        <f t="shared" ca="1" si="1097"/>
        <v>0</v>
      </c>
      <c r="DP811" s="69">
        <f t="shared" ca="1" si="1097"/>
        <v>0</v>
      </c>
      <c r="DQ811" s="69">
        <f t="shared" ca="1" si="1097"/>
        <v>0</v>
      </c>
      <c r="DR811" s="69">
        <f t="shared" ca="1" si="1097"/>
        <v>0</v>
      </c>
      <c r="DS811" s="69">
        <f t="shared" ca="1" si="1097"/>
        <v>0</v>
      </c>
      <c r="DT811" s="69">
        <f t="shared" ca="1" si="1097"/>
        <v>0</v>
      </c>
      <c r="DU811" s="69">
        <f t="shared" ca="1" si="1097"/>
        <v>0</v>
      </c>
      <c r="DV811" s="69">
        <f t="shared" ca="1" si="1097"/>
        <v>0</v>
      </c>
      <c r="DW811" s="69">
        <f t="shared" ca="1" si="1097"/>
        <v>0</v>
      </c>
      <c r="DX811" s="69">
        <f t="shared" ca="1" si="1097"/>
        <v>0</v>
      </c>
      <c r="DY811" s="69">
        <f t="shared" ca="1" si="1097"/>
        <v>0</v>
      </c>
      <c r="DZ811" s="69">
        <f t="shared" ca="1" si="1097"/>
        <v>0</v>
      </c>
      <c r="EA811" s="69">
        <f t="shared" ca="1" si="1097"/>
        <v>0</v>
      </c>
      <c r="EB811" s="69">
        <f t="shared" ca="1" si="1097"/>
        <v>0</v>
      </c>
      <c r="EC811" s="69">
        <f t="shared" ca="1" si="1097"/>
        <v>0</v>
      </c>
      <c r="ED811" s="69">
        <f t="shared" ca="1" si="1097"/>
        <v>0</v>
      </c>
      <c r="EE811" s="69">
        <f t="shared" ca="1" si="1097"/>
        <v>0</v>
      </c>
      <c r="EF811" s="69">
        <f t="shared" ca="1" si="1097"/>
        <v>0</v>
      </c>
      <c r="EG811" s="69">
        <f t="shared" ca="1" si="1097"/>
        <v>0</v>
      </c>
      <c r="EH811" s="69">
        <f t="shared" ca="1" si="1097"/>
        <v>0</v>
      </c>
      <c r="EI811" s="69">
        <f t="shared" ca="1" si="1097"/>
        <v>0</v>
      </c>
      <c r="EJ811" s="69">
        <f t="shared" ca="1" si="1097"/>
        <v>0</v>
      </c>
      <c r="EK811" s="69">
        <f t="shared" ca="1" si="1097"/>
        <v>0</v>
      </c>
    </row>
    <row r="812" spans="1:141" outlineLevel="2" x14ac:dyDescent="0.25">
      <c r="A812" s="90"/>
      <c r="B812" s="90"/>
      <c r="C812" s="90"/>
      <c r="D812" s="90"/>
      <c r="F812" s="100"/>
      <c r="I812" s="101"/>
      <c r="J812" s="100"/>
      <c r="M812" s="101"/>
      <c r="N812" s="100"/>
      <c r="Q812" s="101"/>
      <c r="R812" s="100"/>
      <c r="U812" s="101"/>
      <c r="V812" s="100"/>
      <c r="Y812" s="101"/>
      <c r="Z812" s="100"/>
      <c r="AC812" s="101"/>
      <c r="AD812" s="100"/>
      <c r="AG812" s="101"/>
      <c r="AH812" s="100"/>
      <c r="AK812" s="101"/>
      <c r="AL812" s="100"/>
      <c r="AO812" s="101"/>
      <c r="AP812" s="100"/>
      <c r="AS812" s="101"/>
      <c r="AT812" s="100"/>
      <c r="AW812" s="101"/>
      <c r="AX812" s="100"/>
      <c r="BA812" s="101"/>
      <c r="BB812" s="100"/>
      <c r="BE812" s="101"/>
      <c r="BF812" s="100"/>
      <c r="BI812" s="101"/>
      <c r="BJ812" s="100"/>
      <c r="BM812" s="101"/>
      <c r="BN812" s="100"/>
      <c r="BQ812" s="101"/>
      <c r="BR812" s="100"/>
      <c r="BU812" s="101"/>
      <c r="BV812" s="100"/>
      <c r="BY812" s="101"/>
      <c r="BZ812" s="100"/>
      <c r="CC812" s="101"/>
      <c r="CD812" s="100"/>
      <c r="CG812" s="101"/>
      <c r="CH812" s="100"/>
      <c r="CK812" s="101"/>
      <c r="CL812" s="100"/>
      <c r="CO812" s="101"/>
      <c r="CP812" s="100"/>
      <c r="CS812" s="101"/>
      <c r="CT812" s="100"/>
      <c r="CW812" s="101"/>
      <c r="CX812" s="100"/>
      <c r="DA812" s="101"/>
      <c r="DB812" s="100"/>
      <c r="DE812" s="101"/>
      <c r="DF812" s="100"/>
      <c r="DI812" s="101"/>
    </row>
    <row r="813" spans="1:141" outlineLevel="2" x14ac:dyDescent="0.25">
      <c r="A813" s="90" t="s">
        <v>157</v>
      </c>
      <c r="B813" s="90" t="s">
        <v>192</v>
      </c>
      <c r="C813" s="111">
        <f>$C$6</f>
        <v>9.9999999999999995E-7</v>
      </c>
      <c r="D813" s="90"/>
      <c r="E813" t="str">
        <f>CONCATENATE(E809," - history")</f>
        <v>Other stockholder equity - history</v>
      </c>
      <c r="F813" s="113" cm="1">
        <f t="array" aca="1" ref="F813" ca="1">IF(AND(F$4="A",ISNUMBER('DataModel-NVDA'!F$4)),INDEX('DataModel-NVDA'!$F$4:$BA$109,MATCH(1,('DataModel-NVDA'!$A$4:$A$109=$A813)*('DataModel-NVDA'!$B$4:$B$109=$B813),0),MATCH(F$3,'DataModel-NVDA'!$F$2:$BA$2,0))*$C813,"")</f>
        <v>565.351</v>
      </c>
      <c r="G813" s="69" cm="1">
        <f t="array" aca="1" ref="G813" ca="1">IF(AND(G$4="A",ISNUMBER('DataModel-NVDA'!G$4)),INDEX('DataModel-NVDA'!$F$4:$BA$109,MATCH(1,('DataModel-NVDA'!$A$4:$A$109=$A813)*('DataModel-NVDA'!$B$4:$B$109=$B813),0),MATCH(G$3,'DataModel-NVDA'!$F$2:$BA$2,0))*$C813,"")</f>
        <v>624.59299999999996</v>
      </c>
      <c r="H813" s="69" cm="1">
        <f t="array" aca="1" ref="H813" ca="1">IF(AND(H$4="A",ISNUMBER('DataModel-NVDA'!H$4)),INDEX('DataModel-NVDA'!$F$4:$BA$109,MATCH(1,('DataModel-NVDA'!$A$4:$A$109=$A813)*('DataModel-NVDA'!$B$4:$B$109=$B813),0),MATCH(H$3,'DataModel-NVDA'!$F$2:$BA$2,0))*$C813,"")</f>
        <v>392.11399999999998</v>
      </c>
      <c r="I813" s="114" cm="1">
        <f t="array" aca="1" ref="I813" ca="1">IF(AND(I$4="A",ISNUMBER('DataModel-NVDA'!I$4)),INDEX('DataModel-NVDA'!$F$4:$BA$109,MATCH(1,('DataModel-NVDA'!$A$4:$A$109=$A813)*('DataModel-NVDA'!$B$4:$B$109=$B813),0),MATCH(I$3,'DataModel-NVDA'!$F$2:$BA$2,0))*$C813,"")</f>
        <v>460.50700000000001</v>
      </c>
      <c r="J813" s="113" cm="1">
        <f t="array" aca="1" ref="J813" ca="1">IF(AND(J$4="A",ISNUMBER('DataModel-NVDA'!J$4)),INDEX('DataModel-NVDA'!$F$4:$BA$109,MATCH(1,('DataModel-NVDA'!$A$4:$A$109=$A813)*('DataModel-NVDA'!$B$4:$B$109=$B813),0),MATCH(J$3,'DataModel-NVDA'!$F$2:$BA$2,0))*$C813,"")</f>
        <v>510</v>
      </c>
      <c r="K813" s="69" cm="1">
        <f t="array" aca="1" ref="K813" ca="1">IF(AND(K$4="A",ISNUMBER('DataModel-NVDA'!K$4)),INDEX('DataModel-NVDA'!$F$4:$BA$109,MATCH(1,('DataModel-NVDA'!$A$4:$A$109=$A813)*('DataModel-NVDA'!$B$4:$B$109=$B813),0),MATCH(K$3,'DataModel-NVDA'!$F$2:$BA$2,0))*$C813,"")</f>
        <v>173</v>
      </c>
      <c r="L813" s="69" cm="1">
        <f t="array" aca="1" ref="L813" ca="1">IF(AND(L$4="A",ISNUMBER('DataModel-NVDA'!L$4)),INDEX('DataModel-NVDA'!$F$4:$BA$109,MATCH(1,('DataModel-NVDA'!$A$4:$A$109=$A813)*('DataModel-NVDA'!$B$4:$B$109=$B813),0),MATCH(L$3,'DataModel-NVDA'!$F$2:$BA$2,0))*$C813,"")</f>
        <v>258</v>
      </c>
      <c r="M813" s="114" cm="1">
        <f t="array" aca="1" ref="M813" ca="1">IF(AND(M$4="A",ISNUMBER('DataModel-NVDA'!M$4)),INDEX('DataModel-NVDA'!$F$4:$BA$109,MATCH(1,('DataModel-NVDA'!$A$4:$A$109=$A813)*('DataModel-NVDA'!$B$4:$B$109=$B813),0),MATCH(M$3,'DataModel-NVDA'!$F$2:$BA$2,0))*$C813,"")</f>
        <v>122</v>
      </c>
      <c r="N813" s="113" cm="1">
        <f t="array" aca="1" ref="N813" ca="1">IF(AND(N$4="A",ISNUMBER('DataModel-NVDA'!N$4)),INDEX('DataModel-NVDA'!$F$4:$BA$109,MATCH(1,('DataModel-NVDA'!$A$4:$A$109=$A813)*('DataModel-NVDA'!$B$4:$B$109=$B813),0),MATCH(N$3,'DataModel-NVDA'!$F$2:$BA$2,0))*$C813,"")</f>
        <v>-290</v>
      </c>
      <c r="O813" s="69" cm="1">
        <f t="array" aca="1" ref="O813" ca="1">IF(AND(O$4="A",ISNUMBER('DataModel-NVDA'!O$4)),INDEX('DataModel-NVDA'!$F$4:$BA$109,MATCH(1,('DataModel-NVDA'!$A$4:$A$109=$A813)*('DataModel-NVDA'!$B$4:$B$109=$B813),0),MATCH(O$3,'DataModel-NVDA'!$F$2:$BA$2,0))*$C813,"")</f>
        <v>-200</v>
      </c>
      <c r="P813" s="69" cm="1">
        <f t="array" aca="1" ref="P813" ca="1">IF(AND(P$4="A",ISNUMBER('DataModel-NVDA'!P$4)),INDEX('DataModel-NVDA'!$F$4:$BA$109,MATCH(1,('DataModel-NVDA'!$A$4:$A$109=$A813)*('DataModel-NVDA'!$B$4:$B$109=$B813),0),MATCH(P$3,'DataModel-NVDA'!$F$2:$BA$2,0))*$C813,"")</f>
        <v>-202</v>
      </c>
      <c r="Q813" s="114" cm="1">
        <f t="array" aca="1" ref="Q813" ca="1">IF(AND(Q$4="A",ISNUMBER('DataModel-NVDA'!Q$4)),INDEX('DataModel-NVDA'!$F$4:$BA$109,MATCH(1,('DataModel-NVDA'!$A$4:$A$109=$A813)*('DataModel-NVDA'!$B$4:$B$109=$B813),0),MATCH(Q$3,'DataModel-NVDA'!$F$2:$BA$2,0))*$C813,"")</f>
        <v>-331</v>
      </c>
      <c r="R813" s="113" cm="1">
        <f t="array" aca="1" ref="R813" ca="1">IF(AND(R$4="A",ISNUMBER('DataModel-NVDA'!R$4)),INDEX('DataModel-NVDA'!$F$4:$BA$109,MATCH(1,('DataModel-NVDA'!$A$4:$A$109=$A813)*('DataModel-NVDA'!$B$4:$B$109=$B813),0),MATCH(R$3,'DataModel-NVDA'!$F$2:$BA$2,0))*$C813,"")</f>
        <v>-361</v>
      </c>
      <c r="S813" s="69" cm="1">
        <f t="array" aca="1" ref="S813" ca="1">IF(AND(S$4="A",ISNUMBER('DataModel-NVDA'!S$4)),INDEX('DataModel-NVDA'!$F$4:$BA$109,MATCH(1,('DataModel-NVDA'!$A$4:$A$109=$A813)*('DataModel-NVDA'!$B$4:$B$109=$B813),0),MATCH(S$3,'DataModel-NVDA'!$F$2:$BA$2,0))*$C813,"")</f>
        <v>-1022</v>
      </c>
      <c r="T813" s="69" cm="1">
        <f t="array" aca="1" ref="T813" ca="1">IF(AND(T$4="A",ISNUMBER('DataModel-NVDA'!T$4)),INDEX('DataModel-NVDA'!$F$4:$BA$109,MATCH(1,('DataModel-NVDA'!$A$4:$A$109=$A813)*('DataModel-NVDA'!$B$4:$B$109=$B813),0),MATCH(T$3,'DataModel-NVDA'!$F$2:$BA$2,0))*$C813,"")</f>
        <v>-1395</v>
      </c>
      <c r="U813" s="114" cm="1">
        <f t="array" aca="1" ref="U813" ca="1">IF(AND(U$4="A",ISNUMBER('DataModel-NVDA'!U$4)),INDEX('DataModel-NVDA'!$F$4:$BA$109,MATCH(1,('DataModel-NVDA'!$A$4:$A$109=$A813)*('DataModel-NVDA'!$B$4:$B$109=$B813),0),MATCH(U$3,'DataModel-NVDA'!$F$2:$BA$2,0))*$C813,"")</f>
        <v>-1299</v>
      </c>
      <c r="V813" s="113" cm="1">
        <f t="array" aca="1" ref="V813" ca="1">IF(AND(V$4="A",ISNUMBER('DataModel-NVDA'!V$4)),INDEX('DataModel-NVDA'!$F$4:$BA$109,MATCH(1,('DataModel-NVDA'!$A$4:$A$109=$A813)*('DataModel-NVDA'!$B$4:$B$109=$B813),0),MATCH(V$3,'DataModel-NVDA'!$F$2:$BA$2,0))*$C813,"")</f>
        <v>-2209</v>
      </c>
      <c r="W813" s="69" cm="1">
        <f t="array" aca="1" ref="W813" ca="1">IF(AND(W$4="A",ISNUMBER('DataModel-NVDA'!W$4)),INDEX('DataModel-NVDA'!$F$4:$BA$109,MATCH(1,('DataModel-NVDA'!$A$4:$A$109=$A813)*('DataModel-NVDA'!$B$4:$B$109=$B813),0),MATCH(W$3,'DataModel-NVDA'!$F$2:$BA$2,0))*$C813,"")</f>
        <v>-2140</v>
      </c>
      <c r="X813" s="69" cm="1">
        <f t="array" aca="1" ref="X813" ca="1">IF(AND(X$4="A",ISNUMBER('DataModel-NVDA'!X$4)),INDEX('DataModel-NVDA'!$F$4:$BA$109,MATCH(1,('DataModel-NVDA'!$A$4:$A$109=$A813)*('DataModel-NVDA'!$B$4:$B$109=$B813),0),MATCH(X$3,'DataModel-NVDA'!$F$2:$BA$2,0))*$C813,"")</f>
        <v>-2598</v>
      </c>
      <c r="Y813" s="114" cm="1">
        <f t="array" aca="1" ref="Y813" ca="1">IF(AND(Y$4="A",ISNUMBER('DataModel-NVDA'!Y$4)),INDEX('DataModel-NVDA'!$F$4:$BA$109,MATCH(1,('DataModel-NVDA'!$A$4:$A$109=$A813)*('DataModel-NVDA'!$B$4:$B$109=$B813),0),MATCH(Y$3,'DataModel-NVDA'!$F$2:$BA$2,0))*$C813,"")</f>
        <v>-3212</v>
      </c>
      <c r="Z813" s="113" cm="1">
        <f t="array" aca="1" ref="Z813" ca="1">IF(AND(Z$4="A",ISNUMBER('DataModel-NVDA'!Z$4)),INDEX('DataModel-NVDA'!$F$4:$BA$109,MATCH(1,('DataModel-NVDA'!$A$4:$A$109=$A813)*('DataModel-NVDA'!$B$4:$B$109=$B813),0),MATCH(Z$3,'DataModel-NVDA'!$F$2:$BA$2,0))*$C813,"")</f>
        <v>-3157</v>
      </c>
      <c r="AA813" s="69" cm="1">
        <f t="array" aca="1" ref="AA813" ca="1">IF(AND(AA$4="A",ISNUMBER('DataModel-NVDA'!AA$4)),INDEX('DataModel-NVDA'!$F$4:$BA$109,MATCH(1,('DataModel-NVDA'!$A$4:$A$109=$A813)*('DataModel-NVDA'!$B$4:$B$109=$B813),0),MATCH(AA$3,'DataModel-NVDA'!$F$2:$BA$2,0))*$C813,"")</f>
        <v>-2981</v>
      </c>
      <c r="AB813" s="69" cm="1">
        <f t="array" aca="1" ref="AB813" ca="1">IF(AND(AB$4="A",ISNUMBER('DataModel-NVDA'!AB$4)),INDEX('DataModel-NVDA'!$F$4:$BA$109,MATCH(1,('DataModel-NVDA'!$A$4:$A$109=$A813)*('DataModel-NVDA'!$B$4:$B$109=$B813),0),MATCH(AB$3,'DataModel-NVDA'!$F$2:$BA$2,0))*$C813,"")</f>
        <v>-2902</v>
      </c>
      <c r="AC813" s="114" cm="1">
        <f t="array" aca="1" ref="AC813" ca="1">IF(AND(AC$4="A",ISNUMBER('DataModel-NVDA'!AC$4)),INDEX('DataModel-NVDA'!$F$4:$BA$109,MATCH(1,('DataModel-NVDA'!$A$4:$A$109=$A813)*('DataModel-NVDA'!$B$4:$B$109=$B813),0),MATCH(AC$3,'DataModel-NVDA'!$F$2:$BA$2,0))*$C813,"")</f>
        <v>-2769</v>
      </c>
      <c r="AD813" s="113" cm="1">
        <f t="array" aca="1" ref="AD813" ca="1">IF(AND(AD$4="A",ISNUMBER('DataModel-NVDA'!AD$4)),INDEX('DataModel-NVDA'!$F$4:$BA$109,MATCH(1,('DataModel-NVDA'!$A$4:$A$109=$A813)*('DataModel-NVDA'!$B$4:$B$109=$B813),0),MATCH(AD$3,'DataModel-NVDA'!$F$2:$BA$2,0))*$C813,"")</f>
        <v>-2682</v>
      </c>
      <c r="AE813" s="69" cm="1">
        <f t="array" aca="1" ref="AE813" ca="1">IF(AND(AE$4="A",ISNUMBER('DataModel-NVDA'!AE$4)),INDEX('DataModel-NVDA'!$F$4:$BA$109,MATCH(1,('DataModel-NVDA'!$A$4:$A$109=$A813)*('DataModel-NVDA'!$B$4:$B$109=$B813),0),MATCH(AE$3,'DataModel-NVDA'!$F$2:$BA$2,0))*$C813,"")</f>
        <v>-2404</v>
      </c>
      <c r="AF813" s="69" cm="1">
        <f t="array" aca="1" ref="AF813" ca="1">IF(AND(AF$4="A",ISNUMBER('DataModel-NVDA'!AF$4)),INDEX('DataModel-NVDA'!$F$4:$BA$109,MATCH(1,('DataModel-NVDA'!$A$4:$A$109=$A813)*('DataModel-NVDA'!$B$4:$B$109=$B813),0),MATCH(AF$3,'DataModel-NVDA'!$F$2:$BA$2,0))*$C813,"")</f>
        <v>-2229</v>
      </c>
      <c r="AG813" s="114" cm="1">
        <f t="array" aca="1" ref="AG813" ca="1">IF(AND(AG$4="A",ISNUMBER('DataModel-NVDA'!AG$4)),INDEX('DataModel-NVDA'!$F$4:$BA$109,MATCH(1,('DataModel-NVDA'!$A$4:$A$109=$A813)*('DataModel-NVDA'!$B$4:$B$109=$B813),0),MATCH(AG$3,'DataModel-NVDA'!$F$2:$BA$2,0))*$C813,"")</f>
        <v>-2035</v>
      </c>
      <c r="AH813" s="113" cm="1">
        <f t="array" aca="1" ref="AH813" ca="1">IF(AND(AH$4="A",ISNUMBER('DataModel-NVDA'!AH$4)),INDEX('DataModel-NVDA'!$F$4:$BA$109,MATCH(1,('DataModel-NVDA'!$A$4:$A$109=$A813)*('DataModel-NVDA'!$B$4:$B$109=$B813),0),MATCH(AH$3,'DataModel-NVDA'!$F$2:$BA$2,0))*$C813,"")</f>
        <v>-1962</v>
      </c>
      <c r="AI813" s="69" cm="1">
        <f t="array" aca="1" ref="AI813" ca="1">IF(AND(AI$4="A",ISNUMBER('DataModel-NVDA'!AI$4)),INDEX('DataModel-NVDA'!$F$4:$BA$109,MATCH(1,('DataModel-NVDA'!$A$4:$A$109=$A813)*('DataModel-NVDA'!$B$4:$B$109=$B813),0),MATCH(AI$3,'DataModel-NVDA'!$F$2:$BA$2,0))*$C813,"")</f>
        <v>-1859</v>
      </c>
      <c r="AJ813" s="69" cm="1">
        <f t="array" aca="1" ref="AJ813" ca="1">IF(AND(AJ$4="A",ISNUMBER('DataModel-NVDA'!AJ$4)),INDEX('DataModel-NVDA'!$F$4:$BA$109,MATCH(1,('DataModel-NVDA'!$A$4:$A$109=$A813)*('DataModel-NVDA'!$B$4:$B$109=$B813),0),MATCH(AJ$3,'DataModel-NVDA'!$F$2:$BA$2,0))*$C813,"")</f>
        <v>-1573</v>
      </c>
      <c r="AK813" s="114" cm="1">
        <f t="array" aca="1" ref="AK813" ca="1">IF(AND(AK$4="A",ISNUMBER('DataModel-NVDA'!AK$4)),INDEX('DataModel-NVDA'!$F$4:$BA$109,MATCH(1,('DataModel-NVDA'!$A$4:$A$109=$A813)*('DataModel-NVDA'!$B$4:$B$109=$B813),0),MATCH(AK$3,'DataModel-NVDA'!$F$2:$BA$2,0))*$C813,"")</f>
        <v>10385</v>
      </c>
      <c r="AL813" s="113" cm="1">
        <f t="array" aca="1" ref="AL813" ca="1">IF(AND(AL$4="A",ISNUMBER('DataModel-NVDA'!AL$4)),INDEX('DataModel-NVDA'!$F$4:$BA$109,MATCH(1,('DataModel-NVDA'!$A$4:$A$109=$A813)*('DataModel-NVDA'!$B$4:$B$109=$B813),0),MATCH(AL$3,'DataModel-NVDA'!$F$2:$BA$2,0))*$C813,"")</f>
        <v>10623</v>
      </c>
      <c r="AM813" s="69" cm="1">
        <f t="array" aca="1" ref="AM813" ca="1">IF(AND(AM$4="A",ISNUMBER('DataModel-NVDA'!AM$4)),INDEX('DataModel-NVDA'!$F$4:$BA$109,MATCH(1,('DataModel-NVDA'!$A$4:$A$109=$A813)*('DataModel-NVDA'!$B$4:$B$109=$B813),0),MATCH(AM$3,'DataModel-NVDA'!$F$2:$BA$2,0))*$C813,"")</f>
        <v>10968</v>
      </c>
      <c r="AN813" s="69" cm="1">
        <f t="array" aca="1" ref="AN813" ca="1">IF(AND(AN$4="A",ISNUMBER('DataModel-NVDA'!AN$4)),INDEX('DataModel-NVDA'!$F$4:$BA$109,MATCH(1,('DataModel-NVDA'!$A$4:$A$109=$A813)*('DataModel-NVDA'!$B$4:$B$109=$B813),0),MATCH(AN$3,'DataModel-NVDA'!$F$2:$BA$2,0))*$C813,"")</f>
        <v>11565</v>
      </c>
      <c r="AO813" s="114" cm="1">
        <f t="array" aca="1" ref="AO813" ca="1">IF(AND(AO$4="A",ISNUMBER('DataModel-NVDA'!AO$4)),INDEX('DataModel-NVDA'!$F$4:$BA$109,MATCH(1,('DataModel-NVDA'!$A$4:$A$109=$A813)*('DataModel-NVDA'!$B$4:$B$109=$B813),0),MATCH(AO$3,'DataModel-NVDA'!$F$2:$BA$2,0))*$C813,"")</f>
        <v>11971</v>
      </c>
      <c r="AP813" s="113" cm="1">
        <f t="array" aca="1" ref="AP813" ca="1">IF(AND(AP$4="A",ISNUMBER('DataModel-NVDA'!AP$4)),INDEX('DataModel-NVDA'!$F$4:$BA$109,MATCH(1,('DataModel-NVDA'!$A$4:$A$109=$A813)*('DataModel-NVDA'!$B$4:$B$109=$B813),0),MATCH(AP$3,'DataModel-NVDA'!$F$2:$BA$2,0))*$C813,"")</f>
        <v>12453</v>
      </c>
      <c r="AQ813" s="69" cm="1">
        <f t="array" aca="1" ref="AQ813" ca="1">IF(AND(AQ$4="A",ISNUMBER('DataModel-NVDA'!AQ$4)),INDEX('DataModel-NVDA'!$F$4:$BA$109,MATCH(1,('DataModel-NVDA'!$A$4:$A$109=$A813)*('DataModel-NVDA'!$B$4:$B$109=$B813),0),MATCH(AQ$3,'DataModel-NVDA'!$F$2:$BA$2,0))*$C813,"")</f>
        <v>12629</v>
      </c>
      <c r="AR813" s="69" cm="1">
        <f t="array" aca="1" ref="AR813" ca="1">IF(AND(AR$4="A",ISNUMBER('DataModel-NVDA'!AR$4)),INDEX('DataModel-NVDA'!$F$4:$BA$109,MATCH(1,('DataModel-NVDA'!$A$4:$A$109=$A813)*('DataModel-NVDA'!$B$4:$B$109=$B813),0),MATCH(AR$3,'DataModel-NVDA'!$F$2:$BA$2,0))*$C813,"")</f>
        <v>12991</v>
      </c>
      <c r="AS813" s="114" cm="1">
        <f t="array" aca="1" ref="AS813" ca="1">IF(AND(AS$4="A",ISNUMBER('DataModel-NVDA'!AS$4)),INDEX('DataModel-NVDA'!$F$4:$BA$109,MATCH(1,('DataModel-NVDA'!$A$4:$A$109=$A813)*('DataModel-NVDA'!$B$4:$B$109=$B813),0),MATCH(AS$3,'DataModel-NVDA'!$F$2:$BA$2,0))*$C813,"")</f>
        <v>13132</v>
      </c>
      <c r="AT813" s="113" cm="1">
        <f t="array" aca="1" ref="AT813" ca="1">IF(AND(AT$4="A",ISNUMBER('DataModel-NVDA'!AT$4)),INDEX('DataModel-NVDA'!$F$4:$BA$109,MATCH(1,('DataModel-NVDA'!$A$4:$A$109=$A813)*('DataModel-NVDA'!$B$4:$B$109=$B813),0),MATCH(AT$3,'DataModel-NVDA'!$F$2:$BA$2,0))*$C813,"")</f>
        <v>12651</v>
      </c>
      <c r="AU813" s="69" cm="1">
        <f t="array" aca="1" ref="AU813" ca="1">IF(AND(AU$4="A",ISNUMBER('DataModel-NVDA'!AU$4)),INDEX('DataModel-NVDA'!$F$4:$BA$109,MATCH(1,('DataModel-NVDA'!$A$4:$A$109=$A813)*('DataModel-NVDA'!$B$4:$B$109=$B813),0),MATCH(AU$3,'DataModel-NVDA'!$F$2:$BA$2,0))*$C813,"")</f>
        <v>12115</v>
      </c>
      <c r="AV813" s="69" cm="1">
        <f t="array" aca="1" ref="AV813" ca="1">IF(AND(AV$4="A",ISNUMBER('DataModel-NVDA'!AV$4)),INDEX('DataModel-NVDA'!$F$4:$BA$109,MATCH(1,('DataModel-NVDA'!$A$4:$A$109=$A813)*('DataModel-NVDA'!$B$4:$B$109=$B813),0),MATCH(AV$3,'DataModel-NVDA'!$F$2:$BA$2,0))*$C813,"")</f>
        <v>11821</v>
      </c>
      <c r="AW813" s="114" t="str" cm="1">
        <f t="array" aca="1" ref="AW813" ca="1">IF(AND(AW$4="A",ISNUMBER('DataModel-NVDA'!AW$4)),INDEX('DataModel-NVDA'!$F$4:$BA$109,MATCH(1,('DataModel-NVDA'!$A$4:$A$109=$A813)*('DataModel-NVDA'!$B$4:$B$109=$B813),0),MATCH(AW$3,'DataModel-NVDA'!$F$2:$BA$2,0))*$C813,"")</f>
        <v/>
      </c>
      <c r="AX813" s="113" t="str" cm="1">
        <f t="array" aca="1" ref="AX813" ca="1">IF(AND(AX$4="A",ISNUMBER('DataModel-NVDA'!AX$4)),INDEX('DataModel-NVDA'!$F$4:$BA$109,MATCH(1,('DataModel-NVDA'!$A$4:$A$109=$A813)*('DataModel-NVDA'!$B$4:$B$109=$B813),0),MATCH(AX$3,'DataModel-NVDA'!$F$2:$BA$2,0))*$C813,"")</f>
        <v/>
      </c>
      <c r="AY813" s="69" t="str" cm="1">
        <f t="array" aca="1" ref="AY813" ca="1">IF(AND(AY$4="A",ISNUMBER('DataModel-NVDA'!AY$4)),INDEX('DataModel-NVDA'!$F$4:$BA$109,MATCH(1,('DataModel-NVDA'!$A$4:$A$109=$A813)*('DataModel-NVDA'!$B$4:$B$109=$B813),0),MATCH(AY$3,'DataModel-NVDA'!$F$2:$BA$2,0))*$C813,"")</f>
        <v/>
      </c>
      <c r="AZ813" s="69" t="str" cm="1">
        <f t="array" aca="1" ref="AZ813" ca="1">IF(AND(AZ$4="A",ISNUMBER('DataModel-NVDA'!AZ$4)),INDEX('DataModel-NVDA'!$F$4:$BA$109,MATCH(1,('DataModel-NVDA'!$A$4:$A$109=$A813)*('DataModel-NVDA'!$B$4:$B$109=$B813),0),MATCH(AZ$3,'DataModel-NVDA'!$F$2:$BA$2,0))*$C813,"")</f>
        <v/>
      </c>
      <c r="BA813" s="114" t="str" cm="1">
        <f t="array" aca="1" ref="BA813" ca="1">IF(AND(BA$4="A",ISNUMBER('DataModel-NVDA'!BA$4)),INDEX('DataModel-NVDA'!$F$4:$BA$109,MATCH(1,('DataModel-NVDA'!$A$4:$A$109=$A813)*('DataModel-NVDA'!$B$4:$B$109=$B813),0),MATCH(BA$3,'DataModel-NVDA'!$F$2:$BA$2,0))*$C813,"")</f>
        <v/>
      </c>
      <c r="BB813" s="113"/>
      <c r="BC813" s="69"/>
      <c r="BD813" s="69"/>
      <c r="BE813" s="114"/>
      <c r="BF813" s="113"/>
      <c r="BG813" s="69"/>
      <c r="BH813" s="69"/>
      <c r="BI813" s="114"/>
      <c r="BJ813" s="113"/>
      <c r="BK813" s="69"/>
      <c r="BL813" s="69"/>
      <c r="BM813" s="114"/>
      <c r="BN813" s="113"/>
      <c r="BO813" s="69"/>
      <c r="BP813" s="69"/>
      <c r="BQ813" s="114"/>
      <c r="BR813" s="113"/>
      <c r="BS813" s="69"/>
      <c r="BT813" s="69"/>
      <c r="BU813" s="114"/>
      <c r="BV813" s="113"/>
      <c r="BW813" s="69"/>
      <c r="BX813" s="69"/>
      <c r="BY813" s="114"/>
      <c r="BZ813" s="113"/>
      <c r="CA813" s="69"/>
      <c r="CB813" s="69"/>
      <c r="CC813" s="114"/>
      <c r="CD813" s="113"/>
      <c r="CE813" s="69"/>
      <c r="CF813" s="69"/>
      <c r="CG813" s="114"/>
      <c r="CH813" s="113"/>
      <c r="CI813" s="69"/>
      <c r="CJ813" s="69"/>
      <c r="CK813" s="114"/>
      <c r="CL813" s="113"/>
      <c r="CM813" s="69"/>
      <c r="CN813" s="69"/>
      <c r="CO813" s="114"/>
      <c r="CP813" s="113"/>
      <c r="CQ813" s="69"/>
      <c r="CR813" s="69"/>
      <c r="CS813" s="114"/>
      <c r="CT813" s="113"/>
      <c r="CU813" s="69"/>
      <c r="CV813" s="69"/>
      <c r="CW813" s="114"/>
      <c r="CX813" s="113"/>
      <c r="CY813" s="69"/>
      <c r="CZ813" s="69"/>
      <c r="DA813" s="114"/>
      <c r="DB813" s="113"/>
      <c r="DC813" s="69"/>
      <c r="DD813" s="69"/>
      <c r="DE813" s="114"/>
      <c r="DF813" s="113"/>
      <c r="DG813" s="69"/>
      <c r="DH813" s="69"/>
      <c r="DI813" s="114"/>
      <c r="DK813" s="69">
        <f t="shared" ref="DK813:EK813" ca="1" si="1098">SUM(OFFSET($E813,,MATCH(DK$3,$F$5:$DI$5,0)+3,,1))</f>
        <v>460.50700000000001</v>
      </c>
      <c r="DL813" s="69">
        <f t="shared" ca="1" si="1098"/>
        <v>122</v>
      </c>
      <c r="DM813" s="69">
        <f t="shared" ca="1" si="1098"/>
        <v>-331</v>
      </c>
      <c r="DN813" s="69">
        <f t="shared" ca="1" si="1098"/>
        <v>-1299</v>
      </c>
      <c r="DO813" s="69">
        <f t="shared" ca="1" si="1098"/>
        <v>-3212</v>
      </c>
      <c r="DP813" s="69">
        <f t="shared" ca="1" si="1098"/>
        <v>-2769</v>
      </c>
      <c r="DQ813" s="69">
        <f t="shared" ca="1" si="1098"/>
        <v>-2035</v>
      </c>
      <c r="DR813" s="69">
        <f t="shared" ca="1" si="1098"/>
        <v>10385</v>
      </c>
      <c r="DS813" s="69">
        <f t="shared" ca="1" si="1098"/>
        <v>11971</v>
      </c>
      <c r="DT813" s="69">
        <f t="shared" ca="1" si="1098"/>
        <v>13132</v>
      </c>
      <c r="DU813" s="69">
        <f t="shared" ca="1" si="1098"/>
        <v>0</v>
      </c>
      <c r="DV813" s="69">
        <f t="shared" ca="1" si="1098"/>
        <v>0</v>
      </c>
      <c r="DW813" s="69">
        <f t="shared" ca="1" si="1098"/>
        <v>0</v>
      </c>
      <c r="DX813" s="69">
        <f t="shared" ca="1" si="1098"/>
        <v>0</v>
      </c>
      <c r="DY813" s="69">
        <f t="shared" ca="1" si="1098"/>
        <v>0</v>
      </c>
      <c r="DZ813" s="69">
        <f t="shared" ca="1" si="1098"/>
        <v>0</v>
      </c>
      <c r="EA813" s="69">
        <f t="shared" ca="1" si="1098"/>
        <v>0</v>
      </c>
      <c r="EB813" s="69">
        <f t="shared" ca="1" si="1098"/>
        <v>0</v>
      </c>
      <c r="EC813" s="69">
        <f t="shared" ca="1" si="1098"/>
        <v>0</v>
      </c>
      <c r="ED813" s="69">
        <f t="shared" ca="1" si="1098"/>
        <v>0</v>
      </c>
      <c r="EE813" s="69">
        <f t="shared" ca="1" si="1098"/>
        <v>0</v>
      </c>
      <c r="EF813" s="69">
        <f t="shared" ca="1" si="1098"/>
        <v>0</v>
      </c>
      <c r="EG813" s="69">
        <f t="shared" ca="1" si="1098"/>
        <v>0</v>
      </c>
      <c r="EH813" s="69">
        <f t="shared" ca="1" si="1098"/>
        <v>0</v>
      </c>
      <c r="EI813" s="69">
        <f t="shared" ca="1" si="1098"/>
        <v>0</v>
      </c>
      <c r="EJ813" s="69">
        <f t="shared" ca="1" si="1098"/>
        <v>0</v>
      </c>
      <c r="EK813" s="69">
        <f t="shared" ca="1" si="1098"/>
        <v>0</v>
      </c>
    </row>
    <row r="814" spans="1:141" outlineLevel="2" x14ac:dyDescent="0.25">
      <c r="A814" s="90"/>
      <c r="B814" s="90"/>
      <c r="C814" s="90"/>
      <c r="D814" s="90"/>
      <c r="F814" s="100"/>
      <c r="I814" s="101"/>
      <c r="J814" s="100"/>
      <c r="M814" s="101"/>
      <c r="N814" s="100"/>
      <c r="Q814" s="101"/>
      <c r="R814" s="100"/>
      <c r="U814" s="101"/>
      <c r="V814" s="100"/>
      <c r="Y814" s="101"/>
      <c r="Z814" s="100"/>
      <c r="AC814" s="101"/>
      <c r="AD814" s="100"/>
      <c r="AG814" s="101"/>
      <c r="AH814" s="100"/>
      <c r="AK814" s="101"/>
      <c r="AL814" s="100"/>
      <c r="AO814" s="101"/>
      <c r="AP814" s="100"/>
      <c r="AS814" s="101"/>
      <c r="AT814" s="100"/>
      <c r="AW814" s="101"/>
      <c r="AX814" s="100"/>
      <c r="BA814" s="101"/>
      <c r="BB814" s="100"/>
      <c r="BE814" s="101"/>
      <c r="BF814" s="100"/>
      <c r="BI814" s="101"/>
      <c r="BJ814" s="100"/>
      <c r="BM814" s="101"/>
      <c r="BN814" s="100"/>
      <c r="BQ814" s="101"/>
      <c r="BR814" s="100"/>
      <c r="BU814" s="101"/>
      <c r="BV814" s="100"/>
      <c r="BY814" s="101"/>
      <c r="BZ814" s="100"/>
      <c r="CC814" s="101"/>
      <c r="CD814" s="100"/>
      <c r="CG814" s="101"/>
      <c r="CH814" s="100"/>
      <c r="CK814" s="101"/>
      <c r="CL814" s="100"/>
      <c r="CO814" s="101"/>
      <c r="CP814" s="100"/>
      <c r="CS814" s="101"/>
      <c r="CT814" s="100"/>
      <c r="CW814" s="101"/>
      <c r="CX814" s="100"/>
      <c r="DA814" s="101"/>
      <c r="DB814" s="100"/>
      <c r="DE814" s="101"/>
      <c r="DF814" s="100"/>
      <c r="DI814" s="101"/>
    </row>
    <row r="815" spans="1:141" outlineLevel="2" x14ac:dyDescent="0.25">
      <c r="A815" s="90"/>
      <c r="B815" s="90"/>
      <c r="C815" s="90"/>
      <c r="D815" s="90"/>
      <c r="E815" t="str">
        <f>CONCATENATE(E809," - model")</f>
        <v>Other stockholder equity - model</v>
      </c>
      <c r="F815" s="100"/>
      <c r="I815" s="101"/>
      <c r="J815" s="100"/>
      <c r="M815" s="101"/>
      <c r="N815" s="100"/>
      <c r="Q815" s="101"/>
      <c r="R815" s="100"/>
      <c r="U815" s="101"/>
      <c r="V815" s="100"/>
      <c r="Y815" s="101"/>
      <c r="Z815" s="100"/>
      <c r="AC815" s="101"/>
      <c r="AD815" s="100"/>
      <c r="AG815" s="101"/>
      <c r="AH815" s="100"/>
      <c r="AK815" s="101"/>
      <c r="AL815" s="113">
        <f ca="1">AL813</f>
        <v>10623</v>
      </c>
      <c r="AM815" s="69">
        <f ca="1">AM813</f>
        <v>10968</v>
      </c>
      <c r="AN815" s="69">
        <f ca="1">AN813</f>
        <v>11565</v>
      </c>
      <c r="AO815" s="114">
        <f ca="1">AO813</f>
        <v>11971</v>
      </c>
      <c r="AP815" s="113">
        <f t="shared" ref="AP815:BU815" ca="1" si="1099">AP816</f>
        <v>12453</v>
      </c>
      <c r="AQ815" s="69">
        <f t="shared" ca="1" si="1099"/>
        <v>12629</v>
      </c>
      <c r="AR815" s="69">
        <f t="shared" ca="1" si="1099"/>
        <v>12991</v>
      </c>
      <c r="AS815" s="114">
        <f t="shared" ca="1" si="1099"/>
        <v>13132</v>
      </c>
      <c r="AT815" s="113">
        <f t="shared" ca="1" si="1099"/>
        <v>12651</v>
      </c>
      <c r="AU815" s="69">
        <f t="shared" ca="1" si="1099"/>
        <v>12115</v>
      </c>
      <c r="AV815" s="69">
        <f t="shared" ca="1" si="1099"/>
        <v>11821</v>
      </c>
      <c r="AW815" s="114">
        <f t="shared" ca="1" si="1099"/>
        <v>11821</v>
      </c>
      <c r="AX815" s="113">
        <f t="shared" ca="1" si="1099"/>
        <v>11821</v>
      </c>
      <c r="AY815" s="69">
        <f t="shared" ca="1" si="1099"/>
        <v>11821</v>
      </c>
      <c r="AZ815" s="69">
        <f t="shared" ca="1" si="1099"/>
        <v>11821</v>
      </c>
      <c r="BA815" s="114">
        <f t="shared" ca="1" si="1099"/>
        <v>11821</v>
      </c>
      <c r="BB815" s="113">
        <f t="shared" ca="1" si="1099"/>
        <v>11821</v>
      </c>
      <c r="BC815" s="69">
        <f t="shared" ca="1" si="1099"/>
        <v>11821</v>
      </c>
      <c r="BD815" s="69">
        <f t="shared" ca="1" si="1099"/>
        <v>11821</v>
      </c>
      <c r="BE815" s="114">
        <f t="shared" ca="1" si="1099"/>
        <v>11821</v>
      </c>
      <c r="BF815" s="113">
        <f t="shared" ca="1" si="1099"/>
        <v>11821</v>
      </c>
      <c r="BG815" s="69">
        <f t="shared" ca="1" si="1099"/>
        <v>11821</v>
      </c>
      <c r="BH815" s="69">
        <f t="shared" ca="1" si="1099"/>
        <v>11821</v>
      </c>
      <c r="BI815" s="114">
        <f t="shared" ca="1" si="1099"/>
        <v>11821</v>
      </c>
      <c r="BJ815" s="113">
        <f t="shared" ca="1" si="1099"/>
        <v>11821</v>
      </c>
      <c r="BK815" s="69">
        <f t="shared" ca="1" si="1099"/>
        <v>11821</v>
      </c>
      <c r="BL815" s="69">
        <f t="shared" ca="1" si="1099"/>
        <v>11821</v>
      </c>
      <c r="BM815" s="114">
        <f t="shared" ca="1" si="1099"/>
        <v>11821</v>
      </c>
      <c r="BN815" s="113">
        <f t="shared" ca="1" si="1099"/>
        <v>11821</v>
      </c>
      <c r="BO815" s="69">
        <f t="shared" ca="1" si="1099"/>
        <v>11821</v>
      </c>
      <c r="BP815" s="69">
        <f t="shared" ca="1" si="1099"/>
        <v>11821</v>
      </c>
      <c r="BQ815" s="114">
        <f t="shared" ca="1" si="1099"/>
        <v>11821</v>
      </c>
      <c r="BR815" s="113">
        <f t="shared" ca="1" si="1099"/>
        <v>11821</v>
      </c>
      <c r="BS815" s="69">
        <f t="shared" ca="1" si="1099"/>
        <v>11821</v>
      </c>
      <c r="BT815" s="69">
        <f t="shared" ca="1" si="1099"/>
        <v>11821</v>
      </c>
      <c r="BU815" s="114">
        <f t="shared" ca="1" si="1099"/>
        <v>11821</v>
      </c>
      <c r="BV815" s="113">
        <f t="shared" ref="BV815:DA815" ca="1" si="1100">BV816</f>
        <v>11821</v>
      </c>
      <c r="BW815" s="69">
        <f t="shared" ca="1" si="1100"/>
        <v>11821</v>
      </c>
      <c r="BX815" s="69">
        <f t="shared" ca="1" si="1100"/>
        <v>11821</v>
      </c>
      <c r="BY815" s="114">
        <f t="shared" ca="1" si="1100"/>
        <v>11821</v>
      </c>
      <c r="BZ815" s="113">
        <f t="shared" ca="1" si="1100"/>
        <v>11821</v>
      </c>
      <c r="CA815" s="69">
        <f t="shared" ca="1" si="1100"/>
        <v>11821</v>
      </c>
      <c r="CB815" s="69">
        <f t="shared" ca="1" si="1100"/>
        <v>11821</v>
      </c>
      <c r="CC815" s="114">
        <f t="shared" ca="1" si="1100"/>
        <v>11821</v>
      </c>
      <c r="CD815" s="113">
        <f t="shared" ca="1" si="1100"/>
        <v>11821</v>
      </c>
      <c r="CE815" s="69">
        <f t="shared" ca="1" si="1100"/>
        <v>11821</v>
      </c>
      <c r="CF815" s="69">
        <f t="shared" ca="1" si="1100"/>
        <v>11821</v>
      </c>
      <c r="CG815" s="114">
        <f t="shared" ca="1" si="1100"/>
        <v>11821</v>
      </c>
      <c r="CH815" s="113">
        <f t="shared" ca="1" si="1100"/>
        <v>11821</v>
      </c>
      <c r="CI815" s="69">
        <f t="shared" ca="1" si="1100"/>
        <v>11821</v>
      </c>
      <c r="CJ815" s="69">
        <f t="shared" ca="1" si="1100"/>
        <v>11821</v>
      </c>
      <c r="CK815" s="114">
        <f t="shared" ca="1" si="1100"/>
        <v>11821</v>
      </c>
      <c r="CL815" s="113">
        <f t="shared" ca="1" si="1100"/>
        <v>11821</v>
      </c>
      <c r="CM815" s="69">
        <f t="shared" ca="1" si="1100"/>
        <v>11821</v>
      </c>
      <c r="CN815" s="69">
        <f t="shared" ca="1" si="1100"/>
        <v>11821</v>
      </c>
      <c r="CO815" s="114">
        <f t="shared" ca="1" si="1100"/>
        <v>11821</v>
      </c>
      <c r="CP815" s="113">
        <f t="shared" ca="1" si="1100"/>
        <v>11821</v>
      </c>
      <c r="CQ815" s="69">
        <f t="shared" ca="1" si="1100"/>
        <v>11821</v>
      </c>
      <c r="CR815" s="69">
        <f t="shared" ca="1" si="1100"/>
        <v>11821</v>
      </c>
      <c r="CS815" s="114">
        <f t="shared" ca="1" si="1100"/>
        <v>11821</v>
      </c>
      <c r="CT815" s="113">
        <f t="shared" ca="1" si="1100"/>
        <v>11821</v>
      </c>
      <c r="CU815" s="69">
        <f t="shared" ca="1" si="1100"/>
        <v>11821</v>
      </c>
      <c r="CV815" s="69">
        <f t="shared" ca="1" si="1100"/>
        <v>11821</v>
      </c>
      <c r="CW815" s="114">
        <f t="shared" ca="1" si="1100"/>
        <v>11821</v>
      </c>
      <c r="CX815" s="113">
        <f t="shared" ca="1" si="1100"/>
        <v>11821</v>
      </c>
      <c r="CY815" s="69">
        <f t="shared" ca="1" si="1100"/>
        <v>11821</v>
      </c>
      <c r="CZ815" s="69">
        <f t="shared" ca="1" si="1100"/>
        <v>11821</v>
      </c>
      <c r="DA815" s="114">
        <f t="shared" ca="1" si="1100"/>
        <v>11821</v>
      </c>
      <c r="DB815" s="113">
        <f t="shared" ref="DB815:DI815" ca="1" si="1101">DB816</f>
        <v>11821</v>
      </c>
      <c r="DC815" s="69">
        <f t="shared" ca="1" si="1101"/>
        <v>11821</v>
      </c>
      <c r="DD815" s="69">
        <f t="shared" ca="1" si="1101"/>
        <v>11821</v>
      </c>
      <c r="DE815" s="114">
        <f t="shared" ca="1" si="1101"/>
        <v>11821</v>
      </c>
      <c r="DF815" s="113">
        <f t="shared" ca="1" si="1101"/>
        <v>11821</v>
      </c>
      <c r="DG815" s="69">
        <f t="shared" ca="1" si="1101"/>
        <v>11821</v>
      </c>
      <c r="DH815" s="69">
        <f t="shared" ca="1" si="1101"/>
        <v>11821</v>
      </c>
      <c r="DI815" s="114">
        <f t="shared" ca="1" si="1101"/>
        <v>11821</v>
      </c>
      <c r="DK815" s="69">
        <f t="shared" ref="DK815:EK815" ca="1" si="1102">SUM(OFFSET($E815,,MATCH(DK$3,$F$5:$DI$5,0)+3,,1))</f>
        <v>0</v>
      </c>
      <c r="DL815" s="69">
        <f t="shared" ca="1" si="1102"/>
        <v>0</v>
      </c>
      <c r="DM815" s="69">
        <f t="shared" ca="1" si="1102"/>
        <v>0</v>
      </c>
      <c r="DN815" s="69">
        <f t="shared" ca="1" si="1102"/>
        <v>0</v>
      </c>
      <c r="DO815" s="69">
        <f t="shared" ca="1" si="1102"/>
        <v>0</v>
      </c>
      <c r="DP815" s="69">
        <f t="shared" ca="1" si="1102"/>
        <v>0</v>
      </c>
      <c r="DQ815" s="69">
        <f t="shared" ca="1" si="1102"/>
        <v>0</v>
      </c>
      <c r="DR815" s="69">
        <f t="shared" ca="1" si="1102"/>
        <v>0</v>
      </c>
      <c r="DS815" s="69">
        <f t="shared" ca="1" si="1102"/>
        <v>11971</v>
      </c>
      <c r="DT815" s="69">
        <f t="shared" ca="1" si="1102"/>
        <v>13132</v>
      </c>
      <c r="DU815" s="69">
        <f t="shared" ca="1" si="1102"/>
        <v>11821</v>
      </c>
      <c r="DV815" s="69">
        <f t="shared" ca="1" si="1102"/>
        <v>11821</v>
      </c>
      <c r="DW815" s="69">
        <f t="shared" ca="1" si="1102"/>
        <v>11821</v>
      </c>
      <c r="DX815" s="69">
        <f t="shared" ca="1" si="1102"/>
        <v>11821</v>
      </c>
      <c r="DY815" s="69">
        <f t="shared" ca="1" si="1102"/>
        <v>11821</v>
      </c>
      <c r="DZ815" s="69">
        <f t="shared" ca="1" si="1102"/>
        <v>11821</v>
      </c>
      <c r="EA815" s="69">
        <f t="shared" ca="1" si="1102"/>
        <v>11821</v>
      </c>
      <c r="EB815" s="69">
        <f t="shared" ca="1" si="1102"/>
        <v>11821</v>
      </c>
      <c r="EC815" s="69">
        <f t="shared" ca="1" si="1102"/>
        <v>11821</v>
      </c>
      <c r="ED815" s="69">
        <f t="shared" ca="1" si="1102"/>
        <v>11821</v>
      </c>
      <c r="EE815" s="69">
        <f t="shared" ca="1" si="1102"/>
        <v>11821</v>
      </c>
      <c r="EF815" s="69">
        <f t="shared" ca="1" si="1102"/>
        <v>11821</v>
      </c>
      <c r="EG815" s="69">
        <f t="shared" ca="1" si="1102"/>
        <v>11821</v>
      </c>
      <c r="EH815" s="69">
        <f t="shared" ca="1" si="1102"/>
        <v>11821</v>
      </c>
      <c r="EI815" s="69">
        <f t="shared" ca="1" si="1102"/>
        <v>11821</v>
      </c>
      <c r="EJ815" s="69">
        <f t="shared" ca="1" si="1102"/>
        <v>11821</v>
      </c>
      <c r="EK815" s="69">
        <f t="shared" ca="1" si="1102"/>
        <v>11821</v>
      </c>
    </row>
    <row r="816" spans="1:141" outlineLevel="2" x14ac:dyDescent="0.25">
      <c r="A816" s="90"/>
      <c r="B816" s="90"/>
      <c r="C816" s="90"/>
      <c r="D816" s="90"/>
      <c r="E816" t="s">
        <v>322</v>
      </c>
      <c r="F816" s="100"/>
      <c r="I816" s="101"/>
      <c r="J816" s="100"/>
      <c r="M816" s="101"/>
      <c r="N816" s="100"/>
      <c r="Q816" s="101"/>
      <c r="R816" s="100"/>
      <c r="U816" s="101"/>
      <c r="V816" s="100"/>
      <c r="Y816" s="101"/>
      <c r="Z816" s="100"/>
      <c r="AC816" s="101"/>
      <c r="AD816" s="100"/>
      <c r="AG816" s="101"/>
      <c r="AH816" s="100"/>
      <c r="AK816" s="101"/>
      <c r="AL816" s="100"/>
      <c r="AO816" s="101"/>
      <c r="AP816" s="113">
        <f t="shared" ref="AP816:BU816" ca="1" si="1103">IF(AP$4="A",AP813,AP818)</f>
        <v>12453</v>
      </c>
      <c r="AQ816" s="69">
        <f t="shared" ca="1" si="1103"/>
        <v>12629</v>
      </c>
      <c r="AR816" s="69">
        <f t="shared" ca="1" si="1103"/>
        <v>12991</v>
      </c>
      <c r="AS816" s="114">
        <f t="shared" ca="1" si="1103"/>
        <v>13132</v>
      </c>
      <c r="AT816" s="113">
        <f t="shared" ca="1" si="1103"/>
        <v>12651</v>
      </c>
      <c r="AU816" s="69">
        <f t="shared" ca="1" si="1103"/>
        <v>12115</v>
      </c>
      <c r="AV816" s="69">
        <f t="shared" ca="1" si="1103"/>
        <v>11821</v>
      </c>
      <c r="AW816" s="114">
        <f t="shared" ca="1" si="1103"/>
        <v>11821</v>
      </c>
      <c r="AX816" s="113">
        <f t="shared" ca="1" si="1103"/>
        <v>11821</v>
      </c>
      <c r="AY816" s="69">
        <f t="shared" ca="1" si="1103"/>
        <v>11821</v>
      </c>
      <c r="AZ816" s="69">
        <f t="shared" ca="1" si="1103"/>
        <v>11821</v>
      </c>
      <c r="BA816" s="114">
        <f t="shared" ca="1" si="1103"/>
        <v>11821</v>
      </c>
      <c r="BB816" s="113">
        <f t="shared" ca="1" si="1103"/>
        <v>11821</v>
      </c>
      <c r="BC816" s="69">
        <f t="shared" ca="1" si="1103"/>
        <v>11821</v>
      </c>
      <c r="BD816" s="69">
        <f t="shared" ca="1" si="1103"/>
        <v>11821</v>
      </c>
      <c r="BE816" s="114">
        <f t="shared" ca="1" si="1103"/>
        <v>11821</v>
      </c>
      <c r="BF816" s="113">
        <f t="shared" ca="1" si="1103"/>
        <v>11821</v>
      </c>
      <c r="BG816" s="69">
        <f t="shared" ca="1" si="1103"/>
        <v>11821</v>
      </c>
      <c r="BH816" s="69">
        <f t="shared" ca="1" si="1103"/>
        <v>11821</v>
      </c>
      <c r="BI816" s="114">
        <f t="shared" ca="1" si="1103"/>
        <v>11821</v>
      </c>
      <c r="BJ816" s="113">
        <f t="shared" ca="1" si="1103"/>
        <v>11821</v>
      </c>
      <c r="BK816" s="69">
        <f t="shared" ca="1" si="1103"/>
        <v>11821</v>
      </c>
      <c r="BL816" s="69">
        <f t="shared" ca="1" si="1103"/>
        <v>11821</v>
      </c>
      <c r="BM816" s="114">
        <f t="shared" ca="1" si="1103"/>
        <v>11821</v>
      </c>
      <c r="BN816" s="113">
        <f t="shared" ca="1" si="1103"/>
        <v>11821</v>
      </c>
      <c r="BO816" s="69">
        <f t="shared" ca="1" si="1103"/>
        <v>11821</v>
      </c>
      <c r="BP816" s="69">
        <f t="shared" ca="1" si="1103"/>
        <v>11821</v>
      </c>
      <c r="BQ816" s="114">
        <f t="shared" ca="1" si="1103"/>
        <v>11821</v>
      </c>
      <c r="BR816" s="113">
        <f t="shared" ca="1" si="1103"/>
        <v>11821</v>
      </c>
      <c r="BS816" s="69">
        <f t="shared" ca="1" si="1103"/>
        <v>11821</v>
      </c>
      <c r="BT816" s="69">
        <f t="shared" ca="1" si="1103"/>
        <v>11821</v>
      </c>
      <c r="BU816" s="114">
        <f t="shared" ca="1" si="1103"/>
        <v>11821</v>
      </c>
      <c r="BV816" s="113">
        <f t="shared" ref="BV816:DA816" ca="1" si="1104">IF(BV$4="A",BV813,BV818)</f>
        <v>11821</v>
      </c>
      <c r="BW816" s="69">
        <f t="shared" ca="1" si="1104"/>
        <v>11821</v>
      </c>
      <c r="BX816" s="69">
        <f t="shared" ca="1" si="1104"/>
        <v>11821</v>
      </c>
      <c r="BY816" s="114">
        <f t="shared" ca="1" si="1104"/>
        <v>11821</v>
      </c>
      <c r="BZ816" s="113">
        <f t="shared" ca="1" si="1104"/>
        <v>11821</v>
      </c>
      <c r="CA816" s="69">
        <f t="shared" ca="1" si="1104"/>
        <v>11821</v>
      </c>
      <c r="CB816" s="69">
        <f t="shared" ca="1" si="1104"/>
        <v>11821</v>
      </c>
      <c r="CC816" s="114">
        <f t="shared" ca="1" si="1104"/>
        <v>11821</v>
      </c>
      <c r="CD816" s="113">
        <f t="shared" ca="1" si="1104"/>
        <v>11821</v>
      </c>
      <c r="CE816" s="69">
        <f t="shared" ca="1" si="1104"/>
        <v>11821</v>
      </c>
      <c r="CF816" s="69">
        <f t="shared" ca="1" si="1104"/>
        <v>11821</v>
      </c>
      <c r="CG816" s="114">
        <f t="shared" ca="1" si="1104"/>
        <v>11821</v>
      </c>
      <c r="CH816" s="113">
        <f t="shared" ca="1" si="1104"/>
        <v>11821</v>
      </c>
      <c r="CI816" s="69">
        <f t="shared" ca="1" si="1104"/>
        <v>11821</v>
      </c>
      <c r="CJ816" s="69">
        <f t="shared" ca="1" si="1104"/>
        <v>11821</v>
      </c>
      <c r="CK816" s="114">
        <f t="shared" ca="1" si="1104"/>
        <v>11821</v>
      </c>
      <c r="CL816" s="113">
        <f t="shared" ca="1" si="1104"/>
        <v>11821</v>
      </c>
      <c r="CM816" s="69">
        <f t="shared" ca="1" si="1104"/>
        <v>11821</v>
      </c>
      <c r="CN816" s="69">
        <f t="shared" ca="1" si="1104"/>
        <v>11821</v>
      </c>
      <c r="CO816" s="114">
        <f t="shared" ca="1" si="1104"/>
        <v>11821</v>
      </c>
      <c r="CP816" s="113">
        <f t="shared" ca="1" si="1104"/>
        <v>11821</v>
      </c>
      <c r="CQ816" s="69">
        <f t="shared" ca="1" si="1104"/>
        <v>11821</v>
      </c>
      <c r="CR816" s="69">
        <f t="shared" ca="1" si="1104"/>
        <v>11821</v>
      </c>
      <c r="CS816" s="114">
        <f t="shared" ca="1" si="1104"/>
        <v>11821</v>
      </c>
      <c r="CT816" s="113">
        <f t="shared" ca="1" si="1104"/>
        <v>11821</v>
      </c>
      <c r="CU816" s="69">
        <f t="shared" ca="1" si="1104"/>
        <v>11821</v>
      </c>
      <c r="CV816" s="69">
        <f t="shared" ca="1" si="1104"/>
        <v>11821</v>
      </c>
      <c r="CW816" s="114">
        <f t="shared" ca="1" si="1104"/>
        <v>11821</v>
      </c>
      <c r="CX816" s="113">
        <f t="shared" ca="1" si="1104"/>
        <v>11821</v>
      </c>
      <c r="CY816" s="69">
        <f t="shared" ca="1" si="1104"/>
        <v>11821</v>
      </c>
      <c r="CZ816" s="69">
        <f t="shared" ca="1" si="1104"/>
        <v>11821</v>
      </c>
      <c r="DA816" s="114">
        <f t="shared" ca="1" si="1104"/>
        <v>11821</v>
      </c>
      <c r="DB816" s="113">
        <f t="shared" ref="DB816:DI816" ca="1" si="1105">IF(DB$4="A",DB813,DB818)</f>
        <v>11821</v>
      </c>
      <c r="DC816" s="69">
        <f t="shared" ca="1" si="1105"/>
        <v>11821</v>
      </c>
      <c r="DD816" s="69">
        <f t="shared" ca="1" si="1105"/>
        <v>11821</v>
      </c>
      <c r="DE816" s="114">
        <f t="shared" ca="1" si="1105"/>
        <v>11821</v>
      </c>
      <c r="DF816" s="113">
        <f t="shared" ca="1" si="1105"/>
        <v>11821</v>
      </c>
      <c r="DG816" s="69">
        <f t="shared" ca="1" si="1105"/>
        <v>11821</v>
      </c>
      <c r="DH816" s="69">
        <f t="shared" ca="1" si="1105"/>
        <v>11821</v>
      </c>
      <c r="DI816" s="114">
        <f t="shared" ca="1" si="1105"/>
        <v>11821</v>
      </c>
      <c r="DT816" s="69"/>
      <c r="DU816" s="69"/>
      <c r="DV816" s="69"/>
      <c r="DW816" s="69"/>
      <c r="DX816" s="69"/>
      <c r="DY816" s="69"/>
      <c r="DZ816" s="69"/>
      <c r="EA816" s="69"/>
      <c r="EB816" s="69"/>
      <c r="EC816" s="69"/>
      <c r="ED816" s="69"/>
      <c r="EE816" s="69"/>
      <c r="EF816" s="69"/>
      <c r="EG816" s="69"/>
      <c r="EH816" s="69"/>
      <c r="EI816" s="69"/>
      <c r="EJ816" s="69"/>
      <c r="EK816" s="69"/>
    </row>
    <row r="817" spans="1:141" outlineLevel="2" x14ac:dyDescent="0.25">
      <c r="A817" s="90"/>
      <c r="B817" s="90"/>
      <c r="C817" s="90"/>
      <c r="D817" s="90"/>
      <c r="F817" s="100"/>
      <c r="I817" s="101"/>
      <c r="J817" s="100"/>
      <c r="M817" s="101"/>
      <c r="N817" s="100"/>
      <c r="Q817" s="101"/>
      <c r="R817" s="100"/>
      <c r="U817" s="101"/>
      <c r="V817" s="100"/>
      <c r="Y817" s="101"/>
      <c r="Z817" s="100"/>
      <c r="AC817" s="101"/>
      <c r="AD817" s="100"/>
      <c r="AG817" s="101"/>
      <c r="AH817" s="100"/>
      <c r="AK817" s="101"/>
      <c r="AL817" s="100"/>
      <c r="AO817" s="101"/>
      <c r="AP817" s="102"/>
      <c r="AQ817" s="103"/>
      <c r="AR817" s="103"/>
      <c r="AS817" s="104"/>
      <c r="AT817" s="102"/>
      <c r="AU817" s="103"/>
      <c r="AV817" s="103"/>
      <c r="AW817" s="104"/>
      <c r="AX817" s="102"/>
      <c r="AY817" s="103"/>
      <c r="AZ817" s="103"/>
      <c r="BA817" s="104"/>
      <c r="BB817" s="102"/>
      <c r="BC817" s="103"/>
      <c r="BD817" s="103"/>
      <c r="BE817" s="104"/>
      <c r="BF817" s="102"/>
      <c r="BG817" s="103"/>
      <c r="BH817" s="103"/>
      <c r="BI817" s="104"/>
      <c r="BJ817" s="102"/>
      <c r="BK817" s="103"/>
      <c r="BL817" s="103"/>
      <c r="BM817" s="104"/>
      <c r="BN817" s="102"/>
      <c r="BO817" s="103"/>
      <c r="BP817" s="103"/>
      <c r="BQ817" s="104"/>
      <c r="BR817" s="102"/>
      <c r="BS817" s="103"/>
      <c r="BT817" s="103"/>
      <c r="BU817" s="104"/>
      <c r="BV817" s="102"/>
      <c r="BW817" s="103"/>
      <c r="BX817" s="103"/>
      <c r="BY817" s="104"/>
      <c r="BZ817" s="102"/>
      <c r="CA817" s="103"/>
      <c r="CB817" s="103"/>
      <c r="CC817" s="104"/>
      <c r="CD817" s="102"/>
      <c r="CE817" s="103"/>
      <c r="CF817" s="103"/>
      <c r="CG817" s="104"/>
      <c r="CH817" s="102"/>
      <c r="CI817" s="103"/>
      <c r="CJ817" s="103"/>
      <c r="CK817" s="104"/>
      <c r="CL817" s="102"/>
      <c r="CM817" s="103"/>
      <c r="CN817" s="103"/>
      <c r="CO817" s="104"/>
      <c r="CP817" s="102"/>
      <c r="CQ817" s="103"/>
      <c r="CR817" s="103"/>
      <c r="CS817" s="104"/>
      <c r="CT817" s="102"/>
      <c r="CU817" s="103"/>
      <c r="CV817" s="103"/>
      <c r="CW817" s="104"/>
      <c r="CX817" s="102"/>
      <c r="CY817" s="103"/>
      <c r="CZ817" s="103"/>
      <c r="DA817" s="104"/>
      <c r="DB817" s="102"/>
      <c r="DC817" s="103"/>
      <c r="DD817" s="103"/>
      <c r="DE817" s="104"/>
      <c r="DF817" s="102"/>
      <c r="DG817" s="103"/>
      <c r="DH817" s="103"/>
      <c r="DI817" s="104"/>
    </row>
    <row r="818" spans="1:141" outlineLevel="2" x14ac:dyDescent="0.25">
      <c r="A818" s="90"/>
      <c r="B818" s="90"/>
      <c r="C818" s="90"/>
      <c r="D818" s="90"/>
      <c r="E818" s="36" t="str">
        <f>CONCATENATE(E816," selected driver: ",$J$8," (",$J$9,")")</f>
        <v>Value selected driver: Default (Annual)</v>
      </c>
      <c r="F818" s="100"/>
      <c r="I818" s="101"/>
      <c r="J818" s="100"/>
      <c r="M818" s="101"/>
      <c r="N818" s="100"/>
      <c r="Q818" s="101"/>
      <c r="R818" s="100"/>
      <c r="U818" s="101"/>
      <c r="V818" s="100"/>
      <c r="Y818" s="101"/>
      <c r="Z818" s="100"/>
      <c r="AC818" s="101"/>
      <c r="AD818" s="100"/>
      <c r="AG818" s="101"/>
      <c r="AH818" s="100"/>
      <c r="AK818" s="101"/>
      <c r="AL818" s="100"/>
      <c r="AO818" s="101"/>
      <c r="AP818" s="147" cm="1">
        <f t="array" ref="AP818">IF($I$9=1,AP820,INDEX($DT820:$EK820,,MATCH(CONCATENATE("FY ",RIGHT(AP$3,4)),$DT$3:$EK$3,0)))</f>
        <v>0</v>
      </c>
      <c r="AQ818" s="148" cm="1">
        <f t="array" ref="AQ818">IF($I$9=1,AQ820,INDEX($DT820:$EK820,,MATCH(CONCATENATE("FY ",RIGHT(AQ$3,4)),$DT$3:$EK$3,0)))</f>
        <v>0</v>
      </c>
      <c r="AR818" s="148" cm="1">
        <f t="array" ref="AR818">IF($I$9=1,AR820,INDEX($DT820:$EK820,,MATCH(CONCATENATE("FY ",RIGHT(AR$3,4)),$DT$3:$EK$3,0)))</f>
        <v>0</v>
      </c>
      <c r="AS818" s="149" cm="1">
        <f t="array" ref="AS818">IF($I$9=1,AS820,INDEX($DT820:$EK820,,MATCH(CONCATENATE("FY ",RIGHT(AS$3,4)),$DT$3:$EK$3,0)))</f>
        <v>0</v>
      </c>
      <c r="AT818" s="147" cm="1">
        <f t="array" aca="1" ref="AT818" ca="1">IF($I$9=1,AT820,INDEX($DT820:$EK820,,MATCH(CONCATENATE("FY ",RIGHT(AT$3,4)),$DT$3:$EK$3,0)))</f>
        <v>11821</v>
      </c>
      <c r="AU818" s="148" cm="1">
        <f t="array" aca="1" ref="AU818" ca="1">IF($I$9=1,AU820,INDEX($DT820:$EK820,,MATCH(CONCATENATE("FY ",RIGHT(AU$3,4)),$DT$3:$EK$3,0)))</f>
        <v>11821</v>
      </c>
      <c r="AV818" s="148" cm="1">
        <f t="array" aca="1" ref="AV818" ca="1">IF($I$9=1,AV820,INDEX($DT820:$EK820,,MATCH(CONCATENATE("FY ",RIGHT(AV$3,4)),$DT$3:$EK$3,0)))</f>
        <v>11821</v>
      </c>
      <c r="AW818" s="149" cm="1">
        <f t="array" aca="1" ref="AW818" ca="1">IF($I$9=1,AW820,INDEX($DT820:$EK820,,MATCH(CONCATENATE("FY ",RIGHT(AW$3,4)),$DT$3:$EK$3,0)))</f>
        <v>11821</v>
      </c>
      <c r="AX818" s="147" cm="1">
        <f t="array" aca="1" ref="AX818" ca="1">IF($I$9=1,AX820,INDEX($DT820:$EK820,,MATCH(CONCATENATE("FY ",RIGHT(AX$3,4)),$DT$3:$EK$3,0)))</f>
        <v>11821</v>
      </c>
      <c r="AY818" s="148" cm="1">
        <f t="array" aca="1" ref="AY818" ca="1">IF($I$9=1,AY820,INDEX($DT820:$EK820,,MATCH(CONCATENATE("FY ",RIGHT(AY$3,4)),$DT$3:$EK$3,0)))</f>
        <v>11821</v>
      </c>
      <c r="AZ818" s="148" cm="1">
        <f t="array" aca="1" ref="AZ818" ca="1">IF($I$9=1,AZ820,INDEX($DT820:$EK820,,MATCH(CONCATENATE("FY ",RIGHT(AZ$3,4)),$DT$3:$EK$3,0)))</f>
        <v>11821</v>
      </c>
      <c r="BA818" s="149" cm="1">
        <f t="array" aca="1" ref="BA818" ca="1">IF($I$9=1,BA820,INDEX($DT820:$EK820,,MATCH(CONCATENATE("FY ",RIGHT(BA$3,4)),$DT$3:$EK$3,0)))</f>
        <v>11821</v>
      </c>
      <c r="BB818" s="147" cm="1">
        <f t="array" aca="1" ref="BB818" ca="1">IF($I$9=1,BB820,INDEX($DT820:$EK820,,MATCH(CONCATENATE("FY ",RIGHT(BB$3,4)),$DT$3:$EK$3,0)))</f>
        <v>11821</v>
      </c>
      <c r="BC818" s="148" cm="1">
        <f t="array" aca="1" ref="BC818" ca="1">IF($I$9=1,BC820,INDEX($DT820:$EK820,,MATCH(CONCATENATE("FY ",RIGHT(BC$3,4)),$DT$3:$EK$3,0)))</f>
        <v>11821</v>
      </c>
      <c r="BD818" s="148" cm="1">
        <f t="array" aca="1" ref="BD818" ca="1">IF($I$9=1,BD820,INDEX($DT820:$EK820,,MATCH(CONCATENATE("FY ",RIGHT(BD$3,4)),$DT$3:$EK$3,0)))</f>
        <v>11821</v>
      </c>
      <c r="BE818" s="149" cm="1">
        <f t="array" aca="1" ref="BE818" ca="1">IF($I$9=1,BE820,INDEX($DT820:$EK820,,MATCH(CONCATENATE("FY ",RIGHT(BE$3,4)),$DT$3:$EK$3,0)))</f>
        <v>11821</v>
      </c>
      <c r="BF818" s="147" cm="1">
        <f t="array" aca="1" ref="BF818" ca="1">IF($I$9=1,BF820,INDEX($DT820:$EK820,,MATCH(CONCATENATE("FY ",RIGHT(BF$3,4)),$DT$3:$EK$3,0)))</f>
        <v>11821</v>
      </c>
      <c r="BG818" s="148" cm="1">
        <f t="array" aca="1" ref="BG818" ca="1">IF($I$9=1,BG820,INDEX($DT820:$EK820,,MATCH(CONCATENATE("FY ",RIGHT(BG$3,4)),$DT$3:$EK$3,0)))</f>
        <v>11821</v>
      </c>
      <c r="BH818" s="148" cm="1">
        <f t="array" aca="1" ref="BH818" ca="1">IF($I$9=1,BH820,INDEX($DT820:$EK820,,MATCH(CONCATENATE("FY ",RIGHT(BH$3,4)),$DT$3:$EK$3,0)))</f>
        <v>11821</v>
      </c>
      <c r="BI818" s="149" cm="1">
        <f t="array" aca="1" ref="BI818" ca="1">IF($I$9=1,BI820,INDEX($DT820:$EK820,,MATCH(CONCATENATE("FY ",RIGHT(BI$3,4)),$DT$3:$EK$3,0)))</f>
        <v>11821</v>
      </c>
      <c r="BJ818" s="147" cm="1">
        <f t="array" aca="1" ref="BJ818" ca="1">IF($I$9=1,BJ820,INDEX($DT820:$EK820,,MATCH(CONCATENATE("FY ",RIGHT(BJ$3,4)),$DT$3:$EK$3,0)))</f>
        <v>11821</v>
      </c>
      <c r="BK818" s="148" cm="1">
        <f t="array" aca="1" ref="BK818" ca="1">IF($I$9=1,BK820,INDEX($DT820:$EK820,,MATCH(CONCATENATE("FY ",RIGHT(BK$3,4)),$DT$3:$EK$3,0)))</f>
        <v>11821</v>
      </c>
      <c r="BL818" s="148" cm="1">
        <f t="array" aca="1" ref="BL818" ca="1">IF($I$9=1,BL820,INDEX($DT820:$EK820,,MATCH(CONCATENATE("FY ",RIGHT(BL$3,4)),$DT$3:$EK$3,0)))</f>
        <v>11821</v>
      </c>
      <c r="BM818" s="149" cm="1">
        <f t="array" aca="1" ref="BM818" ca="1">IF($I$9=1,BM820,INDEX($DT820:$EK820,,MATCH(CONCATENATE("FY ",RIGHT(BM$3,4)),$DT$3:$EK$3,0)))</f>
        <v>11821</v>
      </c>
      <c r="BN818" s="147" cm="1">
        <f t="array" aca="1" ref="BN818" ca="1">IF($I$9=1,BN820,INDEX($DT820:$EK820,,MATCH(CONCATENATE("FY ",RIGHT(BN$3,4)),$DT$3:$EK$3,0)))</f>
        <v>11821</v>
      </c>
      <c r="BO818" s="148" cm="1">
        <f t="array" aca="1" ref="BO818" ca="1">IF($I$9=1,BO820,INDEX($DT820:$EK820,,MATCH(CONCATENATE("FY ",RIGHT(BO$3,4)),$DT$3:$EK$3,0)))</f>
        <v>11821</v>
      </c>
      <c r="BP818" s="148" cm="1">
        <f t="array" aca="1" ref="BP818" ca="1">IF($I$9=1,BP820,INDEX($DT820:$EK820,,MATCH(CONCATENATE("FY ",RIGHT(BP$3,4)),$DT$3:$EK$3,0)))</f>
        <v>11821</v>
      </c>
      <c r="BQ818" s="149" cm="1">
        <f t="array" aca="1" ref="BQ818" ca="1">IF($I$9=1,BQ820,INDEX($DT820:$EK820,,MATCH(CONCATENATE("FY ",RIGHT(BQ$3,4)),$DT$3:$EK$3,0)))</f>
        <v>11821</v>
      </c>
      <c r="BR818" s="147" cm="1">
        <f t="array" aca="1" ref="BR818" ca="1">IF($I$9=1,BR820,INDEX($DT820:$EK820,,MATCH(CONCATENATE("FY ",RIGHT(BR$3,4)),$DT$3:$EK$3,0)))</f>
        <v>11821</v>
      </c>
      <c r="BS818" s="148" cm="1">
        <f t="array" aca="1" ref="BS818" ca="1">IF($I$9=1,BS820,INDEX($DT820:$EK820,,MATCH(CONCATENATE("FY ",RIGHT(BS$3,4)),$DT$3:$EK$3,0)))</f>
        <v>11821</v>
      </c>
      <c r="BT818" s="148" cm="1">
        <f t="array" aca="1" ref="BT818" ca="1">IF($I$9=1,BT820,INDEX($DT820:$EK820,,MATCH(CONCATENATE("FY ",RIGHT(BT$3,4)),$DT$3:$EK$3,0)))</f>
        <v>11821</v>
      </c>
      <c r="BU818" s="149" cm="1">
        <f t="array" aca="1" ref="BU818" ca="1">IF($I$9=1,BU820,INDEX($DT820:$EK820,,MATCH(CONCATENATE("FY ",RIGHT(BU$3,4)),$DT$3:$EK$3,0)))</f>
        <v>11821</v>
      </c>
      <c r="BV818" s="147" cm="1">
        <f t="array" aca="1" ref="BV818" ca="1">IF($I$9=1,BV820,INDEX($DT820:$EK820,,MATCH(CONCATENATE("FY ",RIGHT(BV$3,4)),$DT$3:$EK$3,0)))</f>
        <v>11821</v>
      </c>
      <c r="BW818" s="148" cm="1">
        <f t="array" aca="1" ref="BW818" ca="1">IF($I$9=1,BW820,INDEX($DT820:$EK820,,MATCH(CONCATENATE("FY ",RIGHT(BW$3,4)),$DT$3:$EK$3,0)))</f>
        <v>11821</v>
      </c>
      <c r="BX818" s="148" cm="1">
        <f t="array" aca="1" ref="BX818" ca="1">IF($I$9=1,BX820,INDEX($DT820:$EK820,,MATCH(CONCATENATE("FY ",RIGHT(BX$3,4)),$DT$3:$EK$3,0)))</f>
        <v>11821</v>
      </c>
      <c r="BY818" s="149" cm="1">
        <f t="array" aca="1" ref="BY818" ca="1">IF($I$9=1,BY820,INDEX($DT820:$EK820,,MATCH(CONCATENATE("FY ",RIGHT(BY$3,4)),$DT$3:$EK$3,0)))</f>
        <v>11821</v>
      </c>
      <c r="BZ818" s="147" cm="1">
        <f t="array" aca="1" ref="BZ818" ca="1">IF($I$9=1,BZ820,INDEX($DT820:$EK820,,MATCH(CONCATENATE("FY ",RIGHT(BZ$3,4)),$DT$3:$EK$3,0)))</f>
        <v>11821</v>
      </c>
      <c r="CA818" s="148" cm="1">
        <f t="array" aca="1" ref="CA818" ca="1">IF($I$9=1,CA820,INDEX($DT820:$EK820,,MATCH(CONCATENATE("FY ",RIGHT(CA$3,4)),$DT$3:$EK$3,0)))</f>
        <v>11821</v>
      </c>
      <c r="CB818" s="148" cm="1">
        <f t="array" aca="1" ref="CB818" ca="1">IF($I$9=1,CB820,INDEX($DT820:$EK820,,MATCH(CONCATENATE("FY ",RIGHT(CB$3,4)),$DT$3:$EK$3,0)))</f>
        <v>11821</v>
      </c>
      <c r="CC818" s="149" cm="1">
        <f t="array" aca="1" ref="CC818" ca="1">IF($I$9=1,CC820,INDEX($DT820:$EK820,,MATCH(CONCATENATE("FY ",RIGHT(CC$3,4)),$DT$3:$EK$3,0)))</f>
        <v>11821</v>
      </c>
      <c r="CD818" s="147" cm="1">
        <f t="array" aca="1" ref="CD818" ca="1">IF($I$9=1,CD820,INDEX($DT820:$EK820,,MATCH(CONCATENATE("FY ",RIGHT(CD$3,4)),$DT$3:$EK$3,0)))</f>
        <v>11821</v>
      </c>
      <c r="CE818" s="148" cm="1">
        <f t="array" aca="1" ref="CE818" ca="1">IF($I$9=1,CE820,INDEX($DT820:$EK820,,MATCH(CONCATENATE("FY ",RIGHT(CE$3,4)),$DT$3:$EK$3,0)))</f>
        <v>11821</v>
      </c>
      <c r="CF818" s="148" cm="1">
        <f t="array" aca="1" ref="CF818" ca="1">IF($I$9=1,CF820,INDEX($DT820:$EK820,,MATCH(CONCATENATE("FY ",RIGHT(CF$3,4)),$DT$3:$EK$3,0)))</f>
        <v>11821</v>
      </c>
      <c r="CG818" s="149" cm="1">
        <f t="array" aca="1" ref="CG818" ca="1">IF($I$9=1,CG820,INDEX($DT820:$EK820,,MATCH(CONCATENATE("FY ",RIGHT(CG$3,4)),$DT$3:$EK$3,0)))</f>
        <v>11821</v>
      </c>
      <c r="CH818" s="147" cm="1">
        <f t="array" aca="1" ref="CH818" ca="1">IF($I$9=1,CH820,INDEX($DT820:$EK820,,MATCH(CONCATENATE("FY ",RIGHT(CH$3,4)),$DT$3:$EK$3,0)))</f>
        <v>11821</v>
      </c>
      <c r="CI818" s="148" cm="1">
        <f t="array" aca="1" ref="CI818" ca="1">IF($I$9=1,CI820,INDEX($DT820:$EK820,,MATCH(CONCATENATE("FY ",RIGHT(CI$3,4)),$DT$3:$EK$3,0)))</f>
        <v>11821</v>
      </c>
      <c r="CJ818" s="148" cm="1">
        <f t="array" aca="1" ref="CJ818" ca="1">IF($I$9=1,CJ820,INDEX($DT820:$EK820,,MATCH(CONCATENATE("FY ",RIGHT(CJ$3,4)),$DT$3:$EK$3,0)))</f>
        <v>11821</v>
      </c>
      <c r="CK818" s="149" cm="1">
        <f t="array" aca="1" ref="CK818" ca="1">IF($I$9=1,CK820,INDEX($DT820:$EK820,,MATCH(CONCATENATE("FY ",RIGHT(CK$3,4)),$DT$3:$EK$3,0)))</f>
        <v>11821</v>
      </c>
      <c r="CL818" s="147" cm="1">
        <f t="array" aca="1" ref="CL818" ca="1">IF($I$9=1,CL820,INDEX($DT820:$EK820,,MATCH(CONCATENATE("FY ",RIGHT(CL$3,4)),$DT$3:$EK$3,0)))</f>
        <v>11821</v>
      </c>
      <c r="CM818" s="148" cm="1">
        <f t="array" aca="1" ref="CM818" ca="1">IF($I$9=1,CM820,INDEX($DT820:$EK820,,MATCH(CONCATENATE("FY ",RIGHT(CM$3,4)),$DT$3:$EK$3,0)))</f>
        <v>11821</v>
      </c>
      <c r="CN818" s="148" cm="1">
        <f t="array" aca="1" ref="CN818" ca="1">IF($I$9=1,CN820,INDEX($DT820:$EK820,,MATCH(CONCATENATE("FY ",RIGHT(CN$3,4)),$DT$3:$EK$3,0)))</f>
        <v>11821</v>
      </c>
      <c r="CO818" s="149" cm="1">
        <f t="array" aca="1" ref="CO818" ca="1">IF($I$9=1,CO820,INDEX($DT820:$EK820,,MATCH(CONCATENATE("FY ",RIGHT(CO$3,4)),$DT$3:$EK$3,0)))</f>
        <v>11821</v>
      </c>
      <c r="CP818" s="147" cm="1">
        <f t="array" aca="1" ref="CP818" ca="1">IF($I$9=1,CP820,INDEX($DT820:$EK820,,MATCH(CONCATENATE("FY ",RIGHT(CP$3,4)),$DT$3:$EK$3,0)))</f>
        <v>11821</v>
      </c>
      <c r="CQ818" s="148" cm="1">
        <f t="array" aca="1" ref="CQ818" ca="1">IF($I$9=1,CQ820,INDEX($DT820:$EK820,,MATCH(CONCATENATE("FY ",RIGHT(CQ$3,4)),$DT$3:$EK$3,0)))</f>
        <v>11821</v>
      </c>
      <c r="CR818" s="148" cm="1">
        <f t="array" aca="1" ref="CR818" ca="1">IF($I$9=1,CR820,INDEX($DT820:$EK820,,MATCH(CONCATENATE("FY ",RIGHT(CR$3,4)),$DT$3:$EK$3,0)))</f>
        <v>11821</v>
      </c>
      <c r="CS818" s="149" cm="1">
        <f t="array" aca="1" ref="CS818" ca="1">IF($I$9=1,CS820,INDEX($DT820:$EK820,,MATCH(CONCATENATE("FY ",RIGHT(CS$3,4)),$DT$3:$EK$3,0)))</f>
        <v>11821</v>
      </c>
      <c r="CT818" s="147" cm="1">
        <f t="array" aca="1" ref="CT818" ca="1">IF($I$9=1,CT820,INDEX($DT820:$EK820,,MATCH(CONCATENATE("FY ",RIGHT(CT$3,4)),$DT$3:$EK$3,0)))</f>
        <v>11821</v>
      </c>
      <c r="CU818" s="148" cm="1">
        <f t="array" aca="1" ref="CU818" ca="1">IF($I$9=1,CU820,INDEX($DT820:$EK820,,MATCH(CONCATENATE("FY ",RIGHT(CU$3,4)),$DT$3:$EK$3,0)))</f>
        <v>11821</v>
      </c>
      <c r="CV818" s="148" cm="1">
        <f t="array" aca="1" ref="CV818" ca="1">IF($I$9=1,CV820,INDEX($DT820:$EK820,,MATCH(CONCATENATE("FY ",RIGHT(CV$3,4)),$DT$3:$EK$3,0)))</f>
        <v>11821</v>
      </c>
      <c r="CW818" s="149" cm="1">
        <f t="array" aca="1" ref="CW818" ca="1">IF($I$9=1,CW820,INDEX($DT820:$EK820,,MATCH(CONCATENATE("FY ",RIGHT(CW$3,4)),$DT$3:$EK$3,0)))</f>
        <v>11821</v>
      </c>
      <c r="CX818" s="147" cm="1">
        <f t="array" aca="1" ref="CX818" ca="1">IF($I$9=1,CX820,INDEX($DT820:$EK820,,MATCH(CONCATENATE("FY ",RIGHT(CX$3,4)),$DT$3:$EK$3,0)))</f>
        <v>11821</v>
      </c>
      <c r="CY818" s="148" cm="1">
        <f t="array" aca="1" ref="CY818" ca="1">IF($I$9=1,CY820,INDEX($DT820:$EK820,,MATCH(CONCATENATE("FY ",RIGHT(CY$3,4)),$DT$3:$EK$3,0)))</f>
        <v>11821</v>
      </c>
      <c r="CZ818" s="148" cm="1">
        <f t="array" aca="1" ref="CZ818" ca="1">IF($I$9=1,CZ820,INDEX($DT820:$EK820,,MATCH(CONCATENATE("FY ",RIGHT(CZ$3,4)),$DT$3:$EK$3,0)))</f>
        <v>11821</v>
      </c>
      <c r="DA818" s="149" cm="1">
        <f t="array" aca="1" ref="DA818" ca="1">IF($I$9=1,DA820,INDEX($DT820:$EK820,,MATCH(CONCATENATE("FY ",RIGHT(DA$3,4)),$DT$3:$EK$3,0)))</f>
        <v>11821</v>
      </c>
      <c r="DB818" s="147" cm="1">
        <f t="array" aca="1" ref="DB818" ca="1">IF($I$9=1,DB820,INDEX($DT820:$EK820,,MATCH(CONCATENATE("FY ",RIGHT(DB$3,4)),$DT$3:$EK$3,0)))</f>
        <v>11821</v>
      </c>
      <c r="DC818" s="148" cm="1">
        <f t="array" aca="1" ref="DC818" ca="1">IF($I$9=1,DC820,INDEX($DT820:$EK820,,MATCH(CONCATENATE("FY ",RIGHT(DC$3,4)),$DT$3:$EK$3,0)))</f>
        <v>11821</v>
      </c>
      <c r="DD818" s="148" cm="1">
        <f t="array" aca="1" ref="DD818" ca="1">IF($I$9=1,DD820,INDEX($DT820:$EK820,,MATCH(CONCATENATE("FY ",RIGHT(DD$3,4)),$DT$3:$EK$3,0)))</f>
        <v>11821</v>
      </c>
      <c r="DE818" s="149" cm="1">
        <f t="array" aca="1" ref="DE818" ca="1">IF($I$9=1,DE820,INDEX($DT820:$EK820,,MATCH(CONCATENATE("FY ",RIGHT(DE$3,4)),$DT$3:$EK$3,0)))</f>
        <v>11821</v>
      </c>
      <c r="DF818" s="147" cm="1">
        <f t="array" aca="1" ref="DF818" ca="1">IF($I$9=1,DF820,INDEX($DT820:$EK820,,MATCH(CONCATENATE("FY ",RIGHT(DF$3,4)),$DT$3:$EK$3,0)))</f>
        <v>11821</v>
      </c>
      <c r="DG818" s="148" cm="1">
        <f t="array" aca="1" ref="DG818" ca="1">IF($I$9=1,DG820,INDEX($DT820:$EK820,,MATCH(CONCATENATE("FY ",RIGHT(DG$3,4)),$DT$3:$EK$3,0)))</f>
        <v>11821</v>
      </c>
      <c r="DH818" s="148" cm="1">
        <f t="array" aca="1" ref="DH818" ca="1">IF($I$9=1,DH820,INDEX($DT820:$EK820,,MATCH(CONCATENATE("FY ",RIGHT(DH$3,4)),$DT$3:$EK$3,0)))</f>
        <v>11821</v>
      </c>
      <c r="DI818" s="149" cm="1">
        <f t="array" aca="1" ref="DI818" ca="1">IF($I$9=1,DI820,INDEX($DT820:$EK820,,MATCH(CONCATENATE("FY ",RIGHT(DI$3,4)),$DT$3:$EK$3,0)))</f>
        <v>11821</v>
      </c>
    </row>
    <row r="819" spans="1:141" outlineLevel="2" x14ac:dyDescent="0.25">
      <c r="A819" s="90"/>
      <c r="B819" s="90"/>
      <c r="C819" s="90"/>
      <c r="D819" s="90"/>
      <c r="F819" s="100"/>
      <c r="I819" s="101"/>
      <c r="J819" s="100"/>
      <c r="M819" s="101"/>
      <c r="N819" s="100"/>
      <c r="Q819" s="101"/>
      <c r="R819" s="100"/>
      <c r="U819" s="101"/>
      <c r="V819" s="100"/>
      <c r="Y819" s="101"/>
      <c r="Z819" s="100"/>
      <c r="AC819" s="101"/>
      <c r="AD819" s="100"/>
      <c r="AG819" s="101"/>
      <c r="AH819" s="100"/>
      <c r="AK819" s="101"/>
      <c r="AL819" s="100"/>
      <c r="AO819" s="101"/>
      <c r="AP819" s="100"/>
      <c r="AS819" s="101"/>
      <c r="AT819" s="100"/>
      <c r="AW819" s="101"/>
      <c r="AX819" s="100"/>
      <c r="BA819" s="101"/>
      <c r="BB819" s="100"/>
      <c r="BE819" s="101"/>
      <c r="BF819" s="100"/>
      <c r="BI819" s="101"/>
      <c r="BJ819" s="100"/>
      <c r="BM819" s="101"/>
      <c r="BN819" s="100"/>
      <c r="BQ819" s="101"/>
      <c r="BR819" s="100"/>
      <c r="BU819" s="101"/>
      <c r="BV819" s="100"/>
      <c r="BY819" s="101"/>
      <c r="BZ819" s="100"/>
      <c r="CC819" s="101"/>
      <c r="CD819" s="100"/>
      <c r="CG819" s="101"/>
      <c r="CH819" s="100"/>
      <c r="CK819" s="101"/>
      <c r="CL819" s="100"/>
      <c r="CO819" s="101"/>
      <c r="CP819" s="100"/>
      <c r="CS819" s="101"/>
      <c r="CT819" s="100"/>
      <c r="CW819" s="101"/>
      <c r="CX819" s="100"/>
      <c r="DA819" s="101"/>
      <c r="DB819" s="100"/>
      <c r="DE819" s="101"/>
      <c r="DF819" s="100"/>
      <c r="DI819" s="101"/>
    </row>
    <row r="820" spans="1:141" outlineLevel="2" x14ac:dyDescent="0.25">
      <c r="A820" s="90"/>
      <c r="B820" s="90"/>
      <c r="C820" s="90"/>
      <c r="D820" s="90"/>
      <c r="E820" t="str">
        <f>CONCATENATE(E816," scenario: ",$J$8)</f>
        <v>Value scenario: Default</v>
      </c>
      <c r="F820" s="100"/>
      <c r="I820" s="101"/>
      <c r="J820" s="100"/>
      <c r="M820" s="101"/>
      <c r="N820" s="100"/>
      <c r="Q820" s="101"/>
      <c r="R820" s="100"/>
      <c r="U820" s="101"/>
      <c r="V820" s="100"/>
      <c r="Y820" s="101"/>
      <c r="Z820" s="100"/>
      <c r="AC820" s="101"/>
      <c r="AD820" s="100"/>
      <c r="AG820" s="101"/>
      <c r="AH820" s="100"/>
      <c r="AK820" s="101"/>
      <c r="AL820" s="100"/>
      <c r="AO820" s="101"/>
      <c r="AP820" s="113">
        <f t="shared" ref="AP820:BU820" si="1106">CHOOSE($I$8,AP821,AP822,AP823,AP824,AP825)</f>
        <v>0</v>
      </c>
      <c r="AQ820" s="69">
        <f t="shared" si="1106"/>
        <v>0</v>
      </c>
      <c r="AR820" s="69">
        <f t="shared" si="1106"/>
        <v>0</v>
      </c>
      <c r="AS820" s="114">
        <f t="shared" si="1106"/>
        <v>0</v>
      </c>
      <c r="AT820" s="113">
        <f t="shared" si="1106"/>
        <v>0</v>
      </c>
      <c r="AU820" s="69">
        <f t="shared" si="1106"/>
        <v>0</v>
      </c>
      <c r="AV820" s="69">
        <f t="shared" si="1106"/>
        <v>0</v>
      </c>
      <c r="AW820" s="114">
        <f t="shared" si="1106"/>
        <v>0</v>
      </c>
      <c r="AX820" s="113">
        <f t="shared" si="1106"/>
        <v>0</v>
      </c>
      <c r="AY820" s="69">
        <f t="shared" si="1106"/>
        <v>0</v>
      </c>
      <c r="AZ820" s="69">
        <f t="shared" si="1106"/>
        <v>0</v>
      </c>
      <c r="BA820" s="114">
        <f t="shared" si="1106"/>
        <v>0</v>
      </c>
      <c r="BB820" s="113">
        <f t="shared" si="1106"/>
        <v>0</v>
      </c>
      <c r="BC820" s="69">
        <f t="shared" si="1106"/>
        <v>0</v>
      </c>
      <c r="BD820" s="69">
        <f t="shared" si="1106"/>
        <v>0</v>
      </c>
      <c r="BE820" s="114">
        <f t="shared" si="1106"/>
        <v>0</v>
      </c>
      <c r="BF820" s="113">
        <f t="shared" si="1106"/>
        <v>0</v>
      </c>
      <c r="BG820" s="69">
        <f t="shared" si="1106"/>
        <v>0</v>
      </c>
      <c r="BH820" s="69">
        <f t="shared" si="1106"/>
        <v>0</v>
      </c>
      <c r="BI820" s="114">
        <f t="shared" si="1106"/>
        <v>0</v>
      </c>
      <c r="BJ820" s="113">
        <f t="shared" si="1106"/>
        <v>0</v>
      </c>
      <c r="BK820" s="69">
        <f t="shared" si="1106"/>
        <v>0</v>
      </c>
      <c r="BL820" s="69">
        <f t="shared" si="1106"/>
        <v>0</v>
      </c>
      <c r="BM820" s="114">
        <f t="shared" si="1106"/>
        <v>0</v>
      </c>
      <c r="BN820" s="113">
        <f t="shared" si="1106"/>
        <v>0</v>
      </c>
      <c r="BO820" s="69">
        <f t="shared" si="1106"/>
        <v>0</v>
      </c>
      <c r="BP820" s="69">
        <f t="shared" si="1106"/>
        <v>0</v>
      </c>
      <c r="BQ820" s="114">
        <f t="shared" si="1106"/>
        <v>0</v>
      </c>
      <c r="BR820" s="113">
        <f t="shared" si="1106"/>
        <v>0</v>
      </c>
      <c r="BS820" s="69">
        <f t="shared" si="1106"/>
        <v>0</v>
      </c>
      <c r="BT820" s="69">
        <f t="shared" si="1106"/>
        <v>0</v>
      </c>
      <c r="BU820" s="114">
        <f t="shared" si="1106"/>
        <v>0</v>
      </c>
      <c r="BV820" s="113">
        <f t="shared" ref="BV820:DA820" si="1107">CHOOSE($I$8,BV821,BV822,BV823,BV824,BV825)</f>
        <v>0</v>
      </c>
      <c r="BW820" s="69">
        <f t="shared" si="1107"/>
        <v>0</v>
      </c>
      <c r="BX820" s="69">
        <f t="shared" si="1107"/>
        <v>0</v>
      </c>
      <c r="BY820" s="114">
        <f t="shared" si="1107"/>
        <v>0</v>
      </c>
      <c r="BZ820" s="113">
        <f t="shared" si="1107"/>
        <v>0</v>
      </c>
      <c r="CA820" s="69">
        <f t="shared" si="1107"/>
        <v>0</v>
      </c>
      <c r="CB820" s="69">
        <f t="shared" si="1107"/>
        <v>0</v>
      </c>
      <c r="CC820" s="114">
        <f t="shared" si="1107"/>
        <v>0</v>
      </c>
      <c r="CD820" s="113">
        <f t="shared" si="1107"/>
        <v>0</v>
      </c>
      <c r="CE820" s="69">
        <f t="shared" si="1107"/>
        <v>0</v>
      </c>
      <c r="CF820" s="69">
        <f t="shared" si="1107"/>
        <v>0</v>
      </c>
      <c r="CG820" s="114">
        <f t="shared" si="1107"/>
        <v>0</v>
      </c>
      <c r="CH820" s="113">
        <f t="shared" si="1107"/>
        <v>0</v>
      </c>
      <c r="CI820" s="69">
        <f t="shared" si="1107"/>
        <v>0</v>
      </c>
      <c r="CJ820" s="69">
        <f t="shared" si="1107"/>
        <v>0</v>
      </c>
      <c r="CK820" s="114">
        <f t="shared" si="1107"/>
        <v>0</v>
      </c>
      <c r="CL820" s="113">
        <f t="shared" si="1107"/>
        <v>0</v>
      </c>
      <c r="CM820" s="69">
        <f t="shared" si="1107"/>
        <v>0</v>
      </c>
      <c r="CN820" s="69">
        <f t="shared" si="1107"/>
        <v>0</v>
      </c>
      <c r="CO820" s="114">
        <f t="shared" si="1107"/>
        <v>0</v>
      </c>
      <c r="CP820" s="113">
        <f t="shared" si="1107"/>
        <v>0</v>
      </c>
      <c r="CQ820" s="69">
        <f t="shared" si="1107"/>
        <v>0</v>
      </c>
      <c r="CR820" s="69">
        <f t="shared" si="1107"/>
        <v>0</v>
      </c>
      <c r="CS820" s="114">
        <f t="shared" si="1107"/>
        <v>0</v>
      </c>
      <c r="CT820" s="113">
        <f t="shared" si="1107"/>
        <v>0</v>
      </c>
      <c r="CU820" s="69">
        <f t="shared" si="1107"/>
        <v>0</v>
      </c>
      <c r="CV820" s="69">
        <f t="shared" si="1107"/>
        <v>0</v>
      </c>
      <c r="CW820" s="114">
        <f t="shared" si="1107"/>
        <v>0</v>
      </c>
      <c r="CX820" s="113">
        <f t="shared" si="1107"/>
        <v>0</v>
      </c>
      <c r="CY820" s="69">
        <f t="shared" si="1107"/>
        <v>0</v>
      </c>
      <c r="CZ820" s="69">
        <f t="shared" si="1107"/>
        <v>0</v>
      </c>
      <c r="DA820" s="114">
        <f t="shared" si="1107"/>
        <v>0</v>
      </c>
      <c r="DB820" s="113">
        <f t="shared" ref="DB820:DI820" si="1108">CHOOSE($I$8,DB821,DB822,DB823,DB824,DB825)</f>
        <v>0</v>
      </c>
      <c r="DC820" s="69">
        <f t="shared" si="1108"/>
        <v>0</v>
      </c>
      <c r="DD820" s="69">
        <f t="shared" si="1108"/>
        <v>0</v>
      </c>
      <c r="DE820" s="114">
        <f t="shared" si="1108"/>
        <v>0</v>
      </c>
      <c r="DF820" s="113">
        <f t="shared" si="1108"/>
        <v>0</v>
      </c>
      <c r="DG820" s="69">
        <f t="shared" si="1108"/>
        <v>0</v>
      </c>
      <c r="DH820" s="69">
        <f t="shared" si="1108"/>
        <v>0</v>
      </c>
      <c r="DI820" s="114">
        <f t="shared" si="1108"/>
        <v>0</v>
      </c>
      <c r="DT820" s="69">
        <f t="shared" ref="DT820:EK820" si="1109">CHOOSE($I$8,DT821,DT822,DT823,DT824,DT825)</f>
        <v>0</v>
      </c>
      <c r="DU820" s="69">
        <f t="shared" ca="1" si="1109"/>
        <v>11821</v>
      </c>
      <c r="DV820" s="69">
        <f t="shared" ca="1" si="1109"/>
        <v>11821</v>
      </c>
      <c r="DW820" s="69">
        <f t="shared" ca="1" si="1109"/>
        <v>11821</v>
      </c>
      <c r="DX820" s="69">
        <f t="shared" ca="1" si="1109"/>
        <v>11821</v>
      </c>
      <c r="DY820" s="69">
        <f t="shared" ca="1" si="1109"/>
        <v>11821</v>
      </c>
      <c r="DZ820" s="69">
        <f t="shared" ca="1" si="1109"/>
        <v>11821</v>
      </c>
      <c r="EA820" s="69">
        <f t="shared" ca="1" si="1109"/>
        <v>11821</v>
      </c>
      <c r="EB820" s="69">
        <f t="shared" ca="1" si="1109"/>
        <v>11821</v>
      </c>
      <c r="EC820" s="69">
        <f t="shared" ca="1" si="1109"/>
        <v>11821</v>
      </c>
      <c r="ED820" s="69">
        <f t="shared" ca="1" si="1109"/>
        <v>11821</v>
      </c>
      <c r="EE820" s="69">
        <f t="shared" ca="1" si="1109"/>
        <v>11821</v>
      </c>
      <c r="EF820" s="69">
        <f t="shared" ca="1" si="1109"/>
        <v>11821</v>
      </c>
      <c r="EG820" s="69">
        <f t="shared" ca="1" si="1109"/>
        <v>11821</v>
      </c>
      <c r="EH820" s="69">
        <f t="shared" ca="1" si="1109"/>
        <v>11821</v>
      </c>
      <c r="EI820" s="69">
        <f t="shared" ca="1" si="1109"/>
        <v>11821</v>
      </c>
      <c r="EJ820" s="69">
        <f t="shared" ca="1" si="1109"/>
        <v>11821</v>
      </c>
      <c r="EK820" s="69">
        <f t="shared" ca="1" si="1109"/>
        <v>11821</v>
      </c>
    </row>
    <row r="821" spans="1:141" outlineLevel="2" x14ac:dyDescent="0.25">
      <c r="A821" s="90"/>
      <c r="B821" s="90"/>
      <c r="C821" s="90"/>
      <c r="D821" s="90"/>
      <c r="E821" t="str">
        <f>CONCATENATE("- ", $N$6,":")</f>
        <v>- Base:</v>
      </c>
      <c r="F821" s="100"/>
      <c r="I821" s="101"/>
      <c r="J821" s="100"/>
      <c r="M821" s="101"/>
      <c r="N821" s="100"/>
      <c r="Q821" s="101"/>
      <c r="R821" s="100"/>
      <c r="U821" s="101"/>
      <c r="V821" s="100"/>
      <c r="Y821" s="101"/>
      <c r="Z821" s="100"/>
      <c r="AC821" s="101"/>
      <c r="AD821" s="100"/>
      <c r="AG821" s="101"/>
      <c r="AH821" s="100"/>
      <c r="AK821" s="101"/>
      <c r="AL821" s="100"/>
      <c r="AO821" s="101"/>
      <c r="AP821" s="117">
        <v>0</v>
      </c>
      <c r="AQ821" s="118">
        <v>0</v>
      </c>
      <c r="AR821" s="118">
        <v>0</v>
      </c>
      <c r="AS821" s="119">
        <v>0</v>
      </c>
      <c r="AT821" s="117">
        <v>0</v>
      </c>
      <c r="AU821" s="118">
        <v>0</v>
      </c>
      <c r="AV821" s="118">
        <v>0</v>
      </c>
      <c r="AW821" s="119">
        <v>0</v>
      </c>
      <c r="AX821" s="117">
        <v>0</v>
      </c>
      <c r="AY821" s="118">
        <v>0</v>
      </c>
      <c r="AZ821" s="118">
        <v>0</v>
      </c>
      <c r="BA821" s="119">
        <v>0</v>
      </c>
      <c r="BB821" s="117">
        <v>0</v>
      </c>
      <c r="BC821" s="118">
        <v>0</v>
      </c>
      <c r="BD821" s="118">
        <v>0</v>
      </c>
      <c r="BE821" s="119">
        <v>0</v>
      </c>
      <c r="BF821" s="117">
        <v>0</v>
      </c>
      <c r="BG821" s="118">
        <v>0</v>
      </c>
      <c r="BH821" s="118">
        <v>0</v>
      </c>
      <c r="BI821" s="119">
        <v>0</v>
      </c>
      <c r="BJ821" s="117">
        <v>0</v>
      </c>
      <c r="BK821" s="118">
        <v>0</v>
      </c>
      <c r="BL821" s="118">
        <v>0</v>
      </c>
      <c r="BM821" s="119">
        <v>0</v>
      </c>
      <c r="BN821" s="117">
        <v>0</v>
      </c>
      <c r="BO821" s="118">
        <v>0</v>
      </c>
      <c r="BP821" s="118">
        <v>0</v>
      </c>
      <c r="BQ821" s="119">
        <v>0</v>
      </c>
      <c r="BR821" s="117">
        <v>0</v>
      </c>
      <c r="BS821" s="118">
        <v>0</v>
      </c>
      <c r="BT821" s="118">
        <v>0</v>
      </c>
      <c r="BU821" s="119">
        <v>0</v>
      </c>
      <c r="BV821" s="117">
        <v>0</v>
      </c>
      <c r="BW821" s="118">
        <v>0</v>
      </c>
      <c r="BX821" s="118">
        <v>0</v>
      </c>
      <c r="BY821" s="119">
        <v>0</v>
      </c>
      <c r="BZ821" s="117">
        <v>0</v>
      </c>
      <c r="CA821" s="118">
        <v>0</v>
      </c>
      <c r="CB821" s="118">
        <v>0</v>
      </c>
      <c r="CC821" s="119">
        <v>0</v>
      </c>
      <c r="CD821" s="117">
        <v>0</v>
      </c>
      <c r="CE821" s="118">
        <v>0</v>
      </c>
      <c r="CF821" s="118">
        <v>0</v>
      </c>
      <c r="CG821" s="119">
        <v>0</v>
      </c>
      <c r="CH821" s="117">
        <v>0</v>
      </c>
      <c r="CI821" s="118">
        <v>0</v>
      </c>
      <c r="CJ821" s="118">
        <v>0</v>
      </c>
      <c r="CK821" s="119">
        <v>0</v>
      </c>
      <c r="CL821" s="117">
        <v>0</v>
      </c>
      <c r="CM821" s="118">
        <v>0</v>
      </c>
      <c r="CN821" s="118">
        <v>0</v>
      </c>
      <c r="CO821" s="119">
        <v>0</v>
      </c>
      <c r="CP821" s="117">
        <v>0</v>
      </c>
      <c r="CQ821" s="118">
        <v>0</v>
      </c>
      <c r="CR821" s="118">
        <v>0</v>
      </c>
      <c r="CS821" s="119">
        <v>0</v>
      </c>
      <c r="CT821" s="117">
        <v>0</v>
      </c>
      <c r="CU821" s="118">
        <v>0</v>
      </c>
      <c r="CV821" s="118">
        <v>0</v>
      </c>
      <c r="CW821" s="119">
        <v>0</v>
      </c>
      <c r="CX821" s="117">
        <v>0</v>
      </c>
      <c r="CY821" s="118">
        <v>0</v>
      </c>
      <c r="CZ821" s="118">
        <v>0</v>
      </c>
      <c r="DA821" s="119">
        <v>0</v>
      </c>
      <c r="DB821" s="117">
        <v>0</v>
      </c>
      <c r="DC821" s="118">
        <v>0</v>
      </c>
      <c r="DD821" s="118">
        <v>0</v>
      </c>
      <c r="DE821" s="119">
        <v>0</v>
      </c>
      <c r="DF821" s="117">
        <v>0</v>
      </c>
      <c r="DG821" s="118">
        <v>0</v>
      </c>
      <c r="DH821" s="118">
        <v>0</v>
      </c>
      <c r="DI821" s="119">
        <v>0</v>
      </c>
      <c r="DT821" s="118">
        <v>0</v>
      </c>
      <c r="DU821" s="118">
        <v>0</v>
      </c>
      <c r="DV821" s="118">
        <v>0</v>
      </c>
      <c r="DW821" s="118">
        <v>0</v>
      </c>
      <c r="DX821" s="118">
        <v>0</v>
      </c>
      <c r="DY821" s="118">
        <v>0</v>
      </c>
      <c r="DZ821" s="118">
        <v>0</v>
      </c>
      <c r="EA821" s="118">
        <v>0</v>
      </c>
      <c r="EB821" s="118">
        <v>0</v>
      </c>
      <c r="EC821" s="118">
        <v>0</v>
      </c>
      <c r="ED821" s="118">
        <v>0</v>
      </c>
      <c r="EE821" s="118">
        <v>0</v>
      </c>
      <c r="EF821" s="118">
        <v>0</v>
      </c>
      <c r="EG821" s="118">
        <v>0</v>
      </c>
      <c r="EH821" s="118">
        <v>0</v>
      </c>
      <c r="EI821" s="118">
        <v>0</v>
      </c>
      <c r="EJ821" s="118">
        <v>0</v>
      </c>
      <c r="EK821" s="118">
        <v>0</v>
      </c>
    </row>
    <row r="822" spans="1:141" outlineLevel="2" x14ac:dyDescent="0.25">
      <c r="A822" s="90"/>
      <c r="B822" s="90"/>
      <c r="C822" s="90"/>
      <c r="D822" s="90"/>
      <c r="E822" t="str">
        <f>CONCATENATE("- ", $N$7,":")</f>
        <v>- Upside:</v>
      </c>
      <c r="F822" s="100"/>
      <c r="I822" s="101"/>
      <c r="J822" s="100"/>
      <c r="M822" s="101"/>
      <c r="N822" s="100"/>
      <c r="Q822" s="101"/>
      <c r="R822" s="100"/>
      <c r="U822" s="101"/>
      <c r="V822" s="100"/>
      <c r="Y822" s="101"/>
      <c r="Z822" s="100"/>
      <c r="AC822" s="101"/>
      <c r="AD822" s="100"/>
      <c r="AG822" s="101"/>
      <c r="AH822" s="100"/>
      <c r="AK822" s="101"/>
      <c r="AL822" s="100"/>
      <c r="AO822" s="101"/>
      <c r="AP822" s="117">
        <v>0</v>
      </c>
      <c r="AQ822" s="118">
        <v>0</v>
      </c>
      <c r="AR822" s="118">
        <v>0</v>
      </c>
      <c r="AS822" s="119">
        <v>0</v>
      </c>
      <c r="AT822" s="117">
        <v>0</v>
      </c>
      <c r="AU822" s="118">
        <v>0</v>
      </c>
      <c r="AV822" s="118">
        <v>0</v>
      </c>
      <c r="AW822" s="119">
        <v>0</v>
      </c>
      <c r="AX822" s="117">
        <v>0</v>
      </c>
      <c r="AY822" s="118">
        <v>0</v>
      </c>
      <c r="AZ822" s="118">
        <v>0</v>
      </c>
      <c r="BA822" s="119">
        <v>0</v>
      </c>
      <c r="BB822" s="117">
        <v>0</v>
      </c>
      <c r="BC822" s="118">
        <v>0</v>
      </c>
      <c r="BD822" s="118">
        <v>0</v>
      </c>
      <c r="BE822" s="119">
        <v>0</v>
      </c>
      <c r="BF822" s="117">
        <v>0</v>
      </c>
      <c r="BG822" s="118">
        <v>0</v>
      </c>
      <c r="BH822" s="118">
        <v>0</v>
      </c>
      <c r="BI822" s="119">
        <v>0</v>
      </c>
      <c r="BJ822" s="117">
        <v>0</v>
      </c>
      <c r="BK822" s="118">
        <v>0</v>
      </c>
      <c r="BL822" s="118">
        <v>0</v>
      </c>
      <c r="BM822" s="119">
        <v>0</v>
      </c>
      <c r="BN822" s="117">
        <v>0</v>
      </c>
      <c r="BO822" s="118">
        <v>0</v>
      </c>
      <c r="BP822" s="118">
        <v>0</v>
      </c>
      <c r="BQ822" s="119">
        <v>0</v>
      </c>
      <c r="BR822" s="117">
        <v>0</v>
      </c>
      <c r="BS822" s="118">
        <v>0</v>
      </c>
      <c r="BT822" s="118">
        <v>0</v>
      </c>
      <c r="BU822" s="119">
        <v>0</v>
      </c>
      <c r="BV822" s="117">
        <v>0</v>
      </c>
      <c r="BW822" s="118">
        <v>0</v>
      </c>
      <c r="BX822" s="118">
        <v>0</v>
      </c>
      <c r="BY822" s="119">
        <v>0</v>
      </c>
      <c r="BZ822" s="117">
        <v>0</v>
      </c>
      <c r="CA822" s="118">
        <v>0</v>
      </c>
      <c r="CB822" s="118">
        <v>0</v>
      </c>
      <c r="CC822" s="119">
        <v>0</v>
      </c>
      <c r="CD822" s="117">
        <v>0</v>
      </c>
      <c r="CE822" s="118">
        <v>0</v>
      </c>
      <c r="CF822" s="118">
        <v>0</v>
      </c>
      <c r="CG822" s="119">
        <v>0</v>
      </c>
      <c r="CH822" s="117">
        <v>0</v>
      </c>
      <c r="CI822" s="118">
        <v>0</v>
      </c>
      <c r="CJ822" s="118">
        <v>0</v>
      </c>
      <c r="CK822" s="119">
        <v>0</v>
      </c>
      <c r="CL822" s="117">
        <v>0</v>
      </c>
      <c r="CM822" s="118">
        <v>0</v>
      </c>
      <c r="CN822" s="118">
        <v>0</v>
      </c>
      <c r="CO822" s="119">
        <v>0</v>
      </c>
      <c r="CP822" s="117">
        <v>0</v>
      </c>
      <c r="CQ822" s="118">
        <v>0</v>
      </c>
      <c r="CR822" s="118">
        <v>0</v>
      </c>
      <c r="CS822" s="119">
        <v>0</v>
      </c>
      <c r="CT822" s="117">
        <v>0</v>
      </c>
      <c r="CU822" s="118">
        <v>0</v>
      </c>
      <c r="CV822" s="118">
        <v>0</v>
      </c>
      <c r="CW822" s="119">
        <v>0</v>
      </c>
      <c r="CX822" s="117">
        <v>0</v>
      </c>
      <c r="CY822" s="118">
        <v>0</v>
      </c>
      <c r="CZ822" s="118">
        <v>0</v>
      </c>
      <c r="DA822" s="119">
        <v>0</v>
      </c>
      <c r="DB822" s="117">
        <v>0</v>
      </c>
      <c r="DC822" s="118">
        <v>0</v>
      </c>
      <c r="DD822" s="118">
        <v>0</v>
      </c>
      <c r="DE822" s="119">
        <v>0</v>
      </c>
      <c r="DF822" s="117">
        <v>0</v>
      </c>
      <c r="DG822" s="118">
        <v>0</v>
      </c>
      <c r="DH822" s="118">
        <v>0</v>
      </c>
      <c r="DI822" s="119">
        <v>0</v>
      </c>
      <c r="DT822" s="118">
        <v>0</v>
      </c>
      <c r="DU822" s="118">
        <v>0</v>
      </c>
      <c r="DV822" s="118">
        <v>0</v>
      </c>
      <c r="DW822" s="118">
        <v>0</v>
      </c>
      <c r="DX822" s="118">
        <v>0</v>
      </c>
      <c r="DY822" s="118">
        <v>0</v>
      </c>
      <c r="DZ822" s="118">
        <v>0</v>
      </c>
      <c r="EA822" s="118">
        <v>0</v>
      </c>
      <c r="EB822" s="118">
        <v>0</v>
      </c>
      <c r="EC822" s="118">
        <v>0</v>
      </c>
      <c r="ED822" s="118">
        <v>0</v>
      </c>
      <c r="EE822" s="118">
        <v>0</v>
      </c>
      <c r="EF822" s="118">
        <v>0</v>
      </c>
      <c r="EG822" s="118">
        <v>0</v>
      </c>
      <c r="EH822" s="118">
        <v>0</v>
      </c>
      <c r="EI822" s="118">
        <v>0</v>
      </c>
      <c r="EJ822" s="118">
        <v>0</v>
      </c>
      <c r="EK822" s="118">
        <v>0</v>
      </c>
    </row>
    <row r="823" spans="1:141" outlineLevel="2" x14ac:dyDescent="0.25">
      <c r="A823" s="90"/>
      <c r="B823" s="90"/>
      <c r="C823" s="90"/>
      <c r="D823" s="90"/>
      <c r="E823" t="str">
        <f>CONCATENATE("- ", $N$8,":")</f>
        <v>- Downside:</v>
      </c>
      <c r="F823" s="100"/>
      <c r="I823" s="101"/>
      <c r="J823" s="100"/>
      <c r="M823" s="101"/>
      <c r="N823" s="100"/>
      <c r="Q823" s="101"/>
      <c r="R823" s="100"/>
      <c r="U823" s="101"/>
      <c r="V823" s="100"/>
      <c r="Y823" s="101"/>
      <c r="Z823" s="100"/>
      <c r="AC823" s="101"/>
      <c r="AD823" s="100"/>
      <c r="AG823" s="101"/>
      <c r="AH823" s="100"/>
      <c r="AK823" s="101"/>
      <c r="AL823" s="100"/>
      <c r="AO823" s="101"/>
      <c r="AP823" s="117">
        <v>0</v>
      </c>
      <c r="AQ823" s="118">
        <v>0</v>
      </c>
      <c r="AR823" s="118">
        <v>0</v>
      </c>
      <c r="AS823" s="119">
        <v>0</v>
      </c>
      <c r="AT823" s="117">
        <v>0</v>
      </c>
      <c r="AU823" s="118">
        <v>0</v>
      </c>
      <c r="AV823" s="118">
        <v>0</v>
      </c>
      <c r="AW823" s="119">
        <v>0</v>
      </c>
      <c r="AX823" s="117">
        <v>0</v>
      </c>
      <c r="AY823" s="118">
        <v>0</v>
      </c>
      <c r="AZ823" s="118">
        <v>0</v>
      </c>
      <c r="BA823" s="119">
        <v>0</v>
      </c>
      <c r="BB823" s="117">
        <v>0</v>
      </c>
      <c r="BC823" s="118">
        <v>0</v>
      </c>
      <c r="BD823" s="118">
        <v>0</v>
      </c>
      <c r="BE823" s="119">
        <v>0</v>
      </c>
      <c r="BF823" s="117">
        <v>0</v>
      </c>
      <c r="BG823" s="118">
        <v>0</v>
      </c>
      <c r="BH823" s="118">
        <v>0</v>
      </c>
      <c r="BI823" s="119">
        <v>0</v>
      </c>
      <c r="BJ823" s="117">
        <v>0</v>
      </c>
      <c r="BK823" s="118">
        <v>0</v>
      </c>
      <c r="BL823" s="118">
        <v>0</v>
      </c>
      <c r="BM823" s="119">
        <v>0</v>
      </c>
      <c r="BN823" s="117">
        <v>0</v>
      </c>
      <c r="BO823" s="118">
        <v>0</v>
      </c>
      <c r="BP823" s="118">
        <v>0</v>
      </c>
      <c r="BQ823" s="119">
        <v>0</v>
      </c>
      <c r="BR823" s="117">
        <v>0</v>
      </c>
      <c r="BS823" s="118">
        <v>0</v>
      </c>
      <c r="BT823" s="118">
        <v>0</v>
      </c>
      <c r="BU823" s="119">
        <v>0</v>
      </c>
      <c r="BV823" s="117">
        <v>0</v>
      </c>
      <c r="BW823" s="118">
        <v>0</v>
      </c>
      <c r="BX823" s="118">
        <v>0</v>
      </c>
      <c r="BY823" s="119">
        <v>0</v>
      </c>
      <c r="BZ823" s="117">
        <v>0</v>
      </c>
      <c r="CA823" s="118">
        <v>0</v>
      </c>
      <c r="CB823" s="118">
        <v>0</v>
      </c>
      <c r="CC823" s="119">
        <v>0</v>
      </c>
      <c r="CD823" s="117">
        <v>0</v>
      </c>
      <c r="CE823" s="118">
        <v>0</v>
      </c>
      <c r="CF823" s="118">
        <v>0</v>
      </c>
      <c r="CG823" s="119">
        <v>0</v>
      </c>
      <c r="CH823" s="117">
        <v>0</v>
      </c>
      <c r="CI823" s="118">
        <v>0</v>
      </c>
      <c r="CJ823" s="118">
        <v>0</v>
      </c>
      <c r="CK823" s="119">
        <v>0</v>
      </c>
      <c r="CL823" s="117">
        <v>0</v>
      </c>
      <c r="CM823" s="118">
        <v>0</v>
      </c>
      <c r="CN823" s="118">
        <v>0</v>
      </c>
      <c r="CO823" s="119">
        <v>0</v>
      </c>
      <c r="CP823" s="117">
        <v>0</v>
      </c>
      <c r="CQ823" s="118">
        <v>0</v>
      </c>
      <c r="CR823" s="118">
        <v>0</v>
      </c>
      <c r="CS823" s="119">
        <v>0</v>
      </c>
      <c r="CT823" s="117">
        <v>0</v>
      </c>
      <c r="CU823" s="118">
        <v>0</v>
      </c>
      <c r="CV823" s="118">
        <v>0</v>
      </c>
      <c r="CW823" s="119">
        <v>0</v>
      </c>
      <c r="CX823" s="117">
        <v>0</v>
      </c>
      <c r="CY823" s="118">
        <v>0</v>
      </c>
      <c r="CZ823" s="118">
        <v>0</v>
      </c>
      <c r="DA823" s="119">
        <v>0</v>
      </c>
      <c r="DB823" s="117">
        <v>0</v>
      </c>
      <c r="DC823" s="118">
        <v>0</v>
      </c>
      <c r="DD823" s="118">
        <v>0</v>
      </c>
      <c r="DE823" s="119">
        <v>0</v>
      </c>
      <c r="DF823" s="117">
        <v>0</v>
      </c>
      <c r="DG823" s="118">
        <v>0</v>
      </c>
      <c r="DH823" s="118">
        <v>0</v>
      </c>
      <c r="DI823" s="119">
        <v>0</v>
      </c>
      <c r="DT823" s="118">
        <v>0</v>
      </c>
      <c r="DU823" s="118">
        <v>0</v>
      </c>
      <c r="DV823" s="118">
        <v>0</v>
      </c>
      <c r="DW823" s="118">
        <v>0</v>
      </c>
      <c r="DX823" s="118">
        <v>0</v>
      </c>
      <c r="DY823" s="118">
        <v>0</v>
      </c>
      <c r="DZ823" s="118">
        <v>0</v>
      </c>
      <c r="EA823" s="118">
        <v>0</v>
      </c>
      <c r="EB823" s="118">
        <v>0</v>
      </c>
      <c r="EC823" s="118">
        <v>0</v>
      </c>
      <c r="ED823" s="118">
        <v>0</v>
      </c>
      <c r="EE823" s="118">
        <v>0</v>
      </c>
      <c r="EF823" s="118">
        <v>0</v>
      </c>
      <c r="EG823" s="118">
        <v>0</v>
      </c>
      <c r="EH823" s="118">
        <v>0</v>
      </c>
      <c r="EI823" s="118">
        <v>0</v>
      </c>
      <c r="EJ823" s="118">
        <v>0</v>
      </c>
      <c r="EK823" s="118">
        <v>0</v>
      </c>
    </row>
    <row r="824" spans="1:141" outlineLevel="2" x14ac:dyDescent="0.25">
      <c r="A824" s="90"/>
      <c r="B824" s="90"/>
      <c r="C824" s="90"/>
      <c r="D824" s="90"/>
      <c r="E824" t="str">
        <f>CONCATENATE("- ", $N$9,":")</f>
        <v>- Management:</v>
      </c>
      <c r="F824" s="100"/>
      <c r="I824" s="101"/>
      <c r="J824" s="100"/>
      <c r="M824" s="101"/>
      <c r="N824" s="100"/>
      <c r="Q824" s="101"/>
      <c r="R824" s="100"/>
      <c r="U824" s="101"/>
      <c r="V824" s="100"/>
      <c r="Y824" s="101"/>
      <c r="Z824" s="100"/>
      <c r="AC824" s="101"/>
      <c r="AD824" s="100"/>
      <c r="AG824" s="101"/>
      <c r="AH824" s="100"/>
      <c r="AK824" s="101"/>
      <c r="AL824" s="100"/>
      <c r="AO824" s="101"/>
      <c r="AP824" s="117">
        <v>0</v>
      </c>
      <c r="AQ824" s="118">
        <v>0</v>
      </c>
      <c r="AR824" s="118">
        <v>0</v>
      </c>
      <c r="AS824" s="119">
        <v>0</v>
      </c>
      <c r="AT824" s="117">
        <v>0</v>
      </c>
      <c r="AU824" s="118">
        <v>0</v>
      </c>
      <c r="AV824" s="118">
        <v>0</v>
      </c>
      <c r="AW824" s="119">
        <v>0</v>
      </c>
      <c r="AX824" s="117">
        <v>0</v>
      </c>
      <c r="AY824" s="118">
        <v>0</v>
      </c>
      <c r="AZ824" s="118">
        <v>0</v>
      </c>
      <c r="BA824" s="119">
        <v>0</v>
      </c>
      <c r="BB824" s="117">
        <v>0</v>
      </c>
      <c r="BC824" s="118">
        <v>0</v>
      </c>
      <c r="BD824" s="118">
        <v>0</v>
      </c>
      <c r="BE824" s="119">
        <v>0</v>
      </c>
      <c r="BF824" s="117">
        <v>0</v>
      </c>
      <c r="BG824" s="118">
        <v>0</v>
      </c>
      <c r="BH824" s="118">
        <v>0</v>
      </c>
      <c r="BI824" s="119">
        <v>0</v>
      </c>
      <c r="BJ824" s="117">
        <v>0</v>
      </c>
      <c r="BK824" s="118">
        <v>0</v>
      </c>
      <c r="BL824" s="118">
        <v>0</v>
      </c>
      <c r="BM824" s="119">
        <v>0</v>
      </c>
      <c r="BN824" s="117">
        <v>0</v>
      </c>
      <c r="BO824" s="118">
        <v>0</v>
      </c>
      <c r="BP824" s="118">
        <v>0</v>
      </c>
      <c r="BQ824" s="119">
        <v>0</v>
      </c>
      <c r="BR824" s="117">
        <v>0</v>
      </c>
      <c r="BS824" s="118">
        <v>0</v>
      </c>
      <c r="BT824" s="118">
        <v>0</v>
      </c>
      <c r="BU824" s="119">
        <v>0</v>
      </c>
      <c r="BV824" s="117">
        <v>0</v>
      </c>
      <c r="BW824" s="118">
        <v>0</v>
      </c>
      <c r="BX824" s="118">
        <v>0</v>
      </c>
      <c r="BY824" s="119">
        <v>0</v>
      </c>
      <c r="BZ824" s="117">
        <v>0</v>
      </c>
      <c r="CA824" s="118">
        <v>0</v>
      </c>
      <c r="CB824" s="118">
        <v>0</v>
      </c>
      <c r="CC824" s="119">
        <v>0</v>
      </c>
      <c r="CD824" s="117">
        <v>0</v>
      </c>
      <c r="CE824" s="118">
        <v>0</v>
      </c>
      <c r="CF824" s="118">
        <v>0</v>
      </c>
      <c r="CG824" s="119">
        <v>0</v>
      </c>
      <c r="CH824" s="117">
        <v>0</v>
      </c>
      <c r="CI824" s="118">
        <v>0</v>
      </c>
      <c r="CJ824" s="118">
        <v>0</v>
      </c>
      <c r="CK824" s="119">
        <v>0</v>
      </c>
      <c r="CL824" s="117">
        <v>0</v>
      </c>
      <c r="CM824" s="118">
        <v>0</v>
      </c>
      <c r="CN824" s="118">
        <v>0</v>
      </c>
      <c r="CO824" s="119">
        <v>0</v>
      </c>
      <c r="CP824" s="117">
        <v>0</v>
      </c>
      <c r="CQ824" s="118">
        <v>0</v>
      </c>
      <c r="CR824" s="118">
        <v>0</v>
      </c>
      <c r="CS824" s="119">
        <v>0</v>
      </c>
      <c r="CT824" s="117">
        <v>0</v>
      </c>
      <c r="CU824" s="118">
        <v>0</v>
      </c>
      <c r="CV824" s="118">
        <v>0</v>
      </c>
      <c r="CW824" s="119">
        <v>0</v>
      </c>
      <c r="CX824" s="117">
        <v>0</v>
      </c>
      <c r="CY824" s="118">
        <v>0</v>
      </c>
      <c r="CZ824" s="118">
        <v>0</v>
      </c>
      <c r="DA824" s="119">
        <v>0</v>
      </c>
      <c r="DB824" s="117">
        <v>0</v>
      </c>
      <c r="DC824" s="118">
        <v>0</v>
      </c>
      <c r="DD824" s="118">
        <v>0</v>
      </c>
      <c r="DE824" s="119">
        <v>0</v>
      </c>
      <c r="DF824" s="117">
        <v>0</v>
      </c>
      <c r="DG824" s="118">
        <v>0</v>
      </c>
      <c r="DH824" s="118">
        <v>0</v>
      </c>
      <c r="DI824" s="119">
        <v>0</v>
      </c>
      <c r="DT824" s="118">
        <v>0</v>
      </c>
      <c r="DU824" s="118">
        <v>0</v>
      </c>
      <c r="DV824" s="118">
        <v>0</v>
      </c>
      <c r="DW824" s="118">
        <v>0</v>
      </c>
      <c r="DX824" s="118">
        <v>0</v>
      </c>
      <c r="DY824" s="118">
        <v>0</v>
      </c>
      <c r="DZ824" s="118">
        <v>0</v>
      </c>
      <c r="EA824" s="118">
        <v>0</v>
      </c>
      <c r="EB824" s="118">
        <v>0</v>
      </c>
      <c r="EC824" s="118">
        <v>0</v>
      </c>
      <c r="ED824" s="118">
        <v>0</v>
      </c>
      <c r="EE824" s="118">
        <v>0</v>
      </c>
      <c r="EF824" s="118">
        <v>0</v>
      </c>
      <c r="EG824" s="118">
        <v>0</v>
      </c>
      <c r="EH824" s="118">
        <v>0</v>
      </c>
      <c r="EI824" s="118">
        <v>0</v>
      </c>
      <c r="EJ824" s="118">
        <v>0</v>
      </c>
      <c r="EK824" s="118">
        <v>0</v>
      </c>
    </row>
    <row r="825" spans="1:141" outlineLevel="2" x14ac:dyDescent="0.25">
      <c r="A825" s="90"/>
      <c r="B825" s="90"/>
      <c r="C825" s="90"/>
      <c r="D825" s="90"/>
      <c r="E825" t="str">
        <f>CONCATENATE("- ", $N$10,":")</f>
        <v>- Default:</v>
      </c>
      <c r="F825" s="100"/>
      <c r="I825" s="101"/>
      <c r="J825" s="100"/>
      <c r="M825" s="101"/>
      <c r="N825" s="100"/>
      <c r="Q825" s="101"/>
      <c r="R825" s="100"/>
      <c r="U825" s="101"/>
      <c r="V825" s="100"/>
      <c r="Y825" s="101"/>
      <c r="Z825" s="100"/>
      <c r="AC825" s="101"/>
      <c r="AD825" s="100"/>
      <c r="AG825" s="101"/>
      <c r="AH825" s="100"/>
      <c r="AK825" s="101"/>
      <c r="AL825" s="100"/>
      <c r="AO825" s="101"/>
      <c r="AP825" s="117">
        <v>0</v>
      </c>
      <c r="AQ825" s="118">
        <v>0</v>
      </c>
      <c r="AR825" s="118">
        <v>0</v>
      </c>
      <c r="AS825" s="119">
        <v>0</v>
      </c>
      <c r="AT825" s="117">
        <v>0</v>
      </c>
      <c r="AU825" s="118">
        <v>0</v>
      </c>
      <c r="AV825" s="118">
        <v>0</v>
      </c>
      <c r="AW825" s="119">
        <v>0</v>
      </c>
      <c r="AX825" s="117">
        <v>0</v>
      </c>
      <c r="AY825" s="118">
        <v>0</v>
      </c>
      <c r="AZ825" s="118">
        <v>0</v>
      </c>
      <c r="BA825" s="119">
        <v>0</v>
      </c>
      <c r="BB825" s="117">
        <v>0</v>
      </c>
      <c r="BC825" s="118">
        <v>0</v>
      </c>
      <c r="BD825" s="118">
        <v>0</v>
      </c>
      <c r="BE825" s="119">
        <v>0</v>
      </c>
      <c r="BF825" s="117">
        <v>0</v>
      </c>
      <c r="BG825" s="118">
        <v>0</v>
      </c>
      <c r="BH825" s="118">
        <v>0</v>
      </c>
      <c r="BI825" s="119">
        <v>0</v>
      </c>
      <c r="BJ825" s="117">
        <v>0</v>
      </c>
      <c r="BK825" s="118">
        <v>0</v>
      </c>
      <c r="BL825" s="118">
        <v>0</v>
      </c>
      <c r="BM825" s="119">
        <v>0</v>
      </c>
      <c r="BN825" s="117">
        <v>0</v>
      </c>
      <c r="BO825" s="118">
        <v>0</v>
      </c>
      <c r="BP825" s="118">
        <v>0</v>
      </c>
      <c r="BQ825" s="119">
        <v>0</v>
      </c>
      <c r="BR825" s="117">
        <v>0</v>
      </c>
      <c r="BS825" s="118">
        <v>0</v>
      </c>
      <c r="BT825" s="118">
        <v>0</v>
      </c>
      <c r="BU825" s="119">
        <v>0</v>
      </c>
      <c r="BV825" s="117">
        <v>0</v>
      </c>
      <c r="BW825" s="118">
        <v>0</v>
      </c>
      <c r="BX825" s="118">
        <v>0</v>
      </c>
      <c r="BY825" s="119">
        <v>0</v>
      </c>
      <c r="BZ825" s="117">
        <v>0</v>
      </c>
      <c r="CA825" s="118">
        <v>0</v>
      </c>
      <c r="CB825" s="118">
        <v>0</v>
      </c>
      <c r="CC825" s="119">
        <v>0</v>
      </c>
      <c r="CD825" s="117">
        <v>0</v>
      </c>
      <c r="CE825" s="118">
        <v>0</v>
      </c>
      <c r="CF825" s="118">
        <v>0</v>
      </c>
      <c r="CG825" s="119">
        <v>0</v>
      </c>
      <c r="CH825" s="117">
        <v>0</v>
      </c>
      <c r="CI825" s="118">
        <v>0</v>
      </c>
      <c r="CJ825" s="118">
        <v>0</v>
      </c>
      <c r="CK825" s="119">
        <v>0</v>
      </c>
      <c r="CL825" s="117">
        <v>0</v>
      </c>
      <c r="CM825" s="118">
        <v>0</v>
      </c>
      <c r="CN825" s="118">
        <v>0</v>
      </c>
      <c r="CO825" s="119">
        <v>0</v>
      </c>
      <c r="CP825" s="117">
        <v>0</v>
      </c>
      <c r="CQ825" s="118">
        <v>0</v>
      </c>
      <c r="CR825" s="118">
        <v>0</v>
      </c>
      <c r="CS825" s="119">
        <v>0</v>
      </c>
      <c r="CT825" s="117">
        <v>0</v>
      </c>
      <c r="CU825" s="118">
        <v>0</v>
      </c>
      <c r="CV825" s="118">
        <v>0</v>
      </c>
      <c r="CW825" s="119">
        <v>0</v>
      </c>
      <c r="CX825" s="117">
        <v>0</v>
      </c>
      <c r="CY825" s="118">
        <v>0</v>
      </c>
      <c r="CZ825" s="118">
        <v>0</v>
      </c>
      <c r="DA825" s="119">
        <v>0</v>
      </c>
      <c r="DB825" s="117">
        <v>0</v>
      </c>
      <c r="DC825" s="118">
        <v>0</v>
      </c>
      <c r="DD825" s="118">
        <v>0</v>
      </c>
      <c r="DE825" s="119">
        <v>0</v>
      </c>
      <c r="DF825" s="117">
        <v>0</v>
      </c>
      <c r="DG825" s="118">
        <v>0</v>
      </c>
      <c r="DH825" s="118">
        <v>0</v>
      </c>
      <c r="DI825" s="119">
        <v>0</v>
      </c>
      <c r="DT825" s="118"/>
      <c r="DU825" s="118" cm="1">
        <f t="array" aca="1" ref="DU825" ca="1">IF(DU$4="A",DU809,LOOKUP(2,1/($F$4:$DI$4="A"),$F813:$DI813))</f>
        <v>11821</v>
      </c>
      <c r="DV825" s="118">
        <f t="shared" ref="DV825:EK825" ca="1" si="1110">DU825</f>
        <v>11821</v>
      </c>
      <c r="DW825" s="118">
        <f t="shared" ca="1" si="1110"/>
        <v>11821</v>
      </c>
      <c r="DX825" s="118">
        <f t="shared" ca="1" si="1110"/>
        <v>11821</v>
      </c>
      <c r="DY825" s="118">
        <f t="shared" ca="1" si="1110"/>
        <v>11821</v>
      </c>
      <c r="DZ825" s="118">
        <f t="shared" ca="1" si="1110"/>
        <v>11821</v>
      </c>
      <c r="EA825" s="118">
        <f t="shared" ca="1" si="1110"/>
        <v>11821</v>
      </c>
      <c r="EB825" s="118">
        <f t="shared" ca="1" si="1110"/>
        <v>11821</v>
      </c>
      <c r="EC825" s="118">
        <f t="shared" ca="1" si="1110"/>
        <v>11821</v>
      </c>
      <c r="ED825" s="118">
        <f t="shared" ca="1" si="1110"/>
        <v>11821</v>
      </c>
      <c r="EE825" s="118">
        <f t="shared" ca="1" si="1110"/>
        <v>11821</v>
      </c>
      <c r="EF825" s="118">
        <f t="shared" ca="1" si="1110"/>
        <v>11821</v>
      </c>
      <c r="EG825" s="118">
        <f t="shared" ca="1" si="1110"/>
        <v>11821</v>
      </c>
      <c r="EH825" s="118">
        <f t="shared" ca="1" si="1110"/>
        <v>11821</v>
      </c>
      <c r="EI825" s="118">
        <f t="shared" ca="1" si="1110"/>
        <v>11821</v>
      </c>
      <c r="EJ825" s="118">
        <f t="shared" ca="1" si="1110"/>
        <v>11821</v>
      </c>
      <c r="EK825" s="118">
        <f t="shared" ca="1" si="1110"/>
        <v>11821</v>
      </c>
    </row>
    <row r="826" spans="1:141" outlineLevel="2" x14ac:dyDescent="0.25">
      <c r="A826" s="129"/>
      <c r="B826" s="129"/>
      <c r="C826" s="129"/>
      <c r="D826" s="129"/>
      <c r="E826" s="122"/>
      <c r="F826" s="130"/>
      <c r="G826" s="122"/>
      <c r="H826" s="122"/>
      <c r="I826" s="122"/>
      <c r="J826" s="130"/>
      <c r="K826" s="122"/>
      <c r="L826" s="122"/>
      <c r="M826" s="122"/>
      <c r="N826" s="130"/>
      <c r="O826" s="122"/>
      <c r="P826" s="122"/>
      <c r="Q826" s="122"/>
      <c r="R826" s="130"/>
      <c r="S826" s="122"/>
      <c r="T826" s="122"/>
      <c r="U826" s="122"/>
      <c r="V826" s="130"/>
      <c r="W826" s="122"/>
      <c r="X826" s="122"/>
      <c r="Y826" s="122"/>
      <c r="Z826" s="130"/>
      <c r="AA826" s="122"/>
      <c r="AB826" s="122"/>
      <c r="AC826" s="122"/>
      <c r="AD826" s="130"/>
      <c r="AE826" s="122"/>
      <c r="AF826" s="122"/>
      <c r="AG826" s="122"/>
      <c r="AH826" s="130"/>
      <c r="AI826" s="122"/>
      <c r="AJ826" s="122"/>
      <c r="AK826" s="122"/>
      <c r="AL826" s="130"/>
      <c r="AM826" s="122"/>
      <c r="AN826" s="122"/>
      <c r="AO826" s="122"/>
      <c r="AP826" s="130"/>
      <c r="AQ826" s="122"/>
      <c r="AR826" s="122"/>
      <c r="AS826" s="122"/>
      <c r="AT826" s="130"/>
      <c r="AU826" s="122"/>
      <c r="AV826" s="122"/>
      <c r="AW826" s="122"/>
      <c r="AX826" s="130"/>
      <c r="AY826" s="122"/>
      <c r="AZ826" s="122"/>
      <c r="BA826" s="122"/>
      <c r="BB826" s="130"/>
      <c r="BC826" s="122"/>
      <c r="BD826" s="122"/>
      <c r="BE826" s="122"/>
      <c r="BF826" s="130"/>
      <c r="BG826" s="122"/>
      <c r="BH826" s="122"/>
      <c r="BI826" s="122"/>
      <c r="BJ826" s="130"/>
      <c r="BK826" s="122"/>
      <c r="BL826" s="122"/>
      <c r="BM826" s="122"/>
      <c r="BN826" s="130"/>
      <c r="BO826" s="122"/>
      <c r="BP826" s="122"/>
      <c r="BQ826" s="122"/>
      <c r="BR826" s="130"/>
      <c r="BS826" s="122"/>
      <c r="BT826" s="122"/>
      <c r="BU826" s="122"/>
      <c r="BV826" s="130"/>
      <c r="BW826" s="122"/>
      <c r="BX826" s="122"/>
      <c r="BY826" s="122"/>
      <c r="BZ826" s="130"/>
      <c r="CA826" s="122"/>
      <c r="CB826" s="122"/>
      <c r="CC826" s="122"/>
      <c r="CD826" s="130"/>
      <c r="CE826" s="122"/>
      <c r="CF826" s="122"/>
      <c r="CG826" s="122"/>
      <c r="CH826" s="130"/>
      <c r="CI826" s="122"/>
      <c r="CJ826" s="122"/>
      <c r="CK826" s="122"/>
      <c r="CL826" s="130"/>
      <c r="CM826" s="122"/>
      <c r="CN826" s="122"/>
      <c r="CO826" s="122"/>
      <c r="CP826" s="130"/>
      <c r="CQ826" s="122"/>
      <c r="CR826" s="122"/>
      <c r="CS826" s="122"/>
      <c r="CT826" s="130"/>
      <c r="CU826" s="122"/>
      <c r="CV826" s="122"/>
      <c r="CW826" s="122"/>
      <c r="CX826" s="130"/>
      <c r="CY826" s="122"/>
      <c r="CZ826" s="122"/>
      <c r="DA826" s="122"/>
      <c r="DB826" s="130"/>
      <c r="DC826" s="122"/>
      <c r="DD826" s="122"/>
      <c r="DE826" s="122"/>
      <c r="DF826" s="130"/>
      <c r="DG826" s="122"/>
      <c r="DH826" s="122"/>
      <c r="DI826" s="131"/>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2"/>
      <c r="EI826" s="122"/>
      <c r="EJ826" s="122"/>
      <c r="EK826" s="122"/>
    </row>
    <row r="827" spans="1:141" outlineLevel="2" x14ac:dyDescent="0.25">
      <c r="A827" s="90"/>
      <c r="B827" s="90"/>
      <c r="C827" s="90"/>
      <c r="D827" s="90"/>
      <c r="F827" s="100"/>
      <c r="I827" s="101"/>
      <c r="J827" s="100"/>
      <c r="M827" s="101"/>
      <c r="N827" s="100"/>
      <c r="Q827" s="101"/>
      <c r="R827" s="100"/>
      <c r="U827" s="101"/>
      <c r="V827" s="100"/>
      <c r="Y827" s="101"/>
      <c r="Z827" s="100"/>
      <c r="AC827" s="101"/>
      <c r="AD827" s="100"/>
      <c r="AG827" s="101"/>
      <c r="AH827" s="100"/>
      <c r="AK827" s="101"/>
      <c r="AL827" s="100"/>
      <c r="AO827" s="101"/>
      <c r="AP827" s="100"/>
      <c r="AS827" s="101"/>
      <c r="AT827" s="100"/>
      <c r="AW827" s="101"/>
      <c r="AX827" s="100"/>
      <c r="BA827" s="101"/>
      <c r="BB827" s="100"/>
      <c r="BE827" s="101"/>
      <c r="BF827" s="100"/>
      <c r="BI827" s="101"/>
      <c r="BJ827" s="100"/>
      <c r="BM827" s="101"/>
      <c r="BN827" s="100"/>
      <c r="BQ827" s="101"/>
      <c r="BR827" s="100"/>
      <c r="BU827" s="101"/>
      <c r="BV827" s="100"/>
      <c r="BY827" s="101"/>
      <c r="BZ827" s="100"/>
      <c r="CC827" s="101"/>
      <c r="CD827" s="100"/>
      <c r="CG827" s="101"/>
      <c r="CH827" s="100"/>
      <c r="CK827" s="101"/>
      <c r="CL827" s="100"/>
      <c r="CO827" s="101"/>
      <c r="CP827" s="100"/>
      <c r="CS827" s="101"/>
      <c r="CT827" s="100"/>
      <c r="CW827" s="101"/>
      <c r="CX827" s="100"/>
      <c r="DA827" s="101"/>
      <c r="DB827" s="100"/>
      <c r="DE827" s="101"/>
      <c r="DF827" s="100"/>
      <c r="DI827" s="101"/>
    </row>
    <row r="828" spans="1:141" outlineLevel="2" x14ac:dyDescent="0.25">
      <c r="A828" s="90"/>
      <c r="B828" s="90"/>
      <c r="C828" s="111"/>
      <c r="D828" s="90"/>
      <c r="E828" s="132" t="s">
        <v>360</v>
      </c>
      <c r="F828" s="105">
        <f t="shared" ref="F828:AK828" ca="1" si="1111">IF(ISNUMBER(F832),F832+IF($I$7=1,F830,0),IF(ISNUMBER(F834),F834+IF($I$7=1,F830,0),""))</f>
        <v>0</v>
      </c>
      <c r="G828" s="106">
        <f t="shared" ca="1" si="1111"/>
        <v>0</v>
      </c>
      <c r="H828" s="106">
        <f t="shared" ca="1" si="1111"/>
        <v>0</v>
      </c>
      <c r="I828" s="107">
        <f t="shared" ca="1" si="1111"/>
        <v>0</v>
      </c>
      <c r="J828" s="105">
        <f t="shared" ca="1" si="1111"/>
        <v>0</v>
      </c>
      <c r="K828" s="106">
        <f t="shared" ca="1" si="1111"/>
        <v>0</v>
      </c>
      <c r="L828" s="106">
        <f t="shared" ca="1" si="1111"/>
        <v>0</v>
      </c>
      <c r="M828" s="107">
        <f t="shared" ca="1" si="1111"/>
        <v>0</v>
      </c>
      <c r="N828" s="105">
        <f t="shared" ca="1" si="1111"/>
        <v>0</v>
      </c>
      <c r="O828" s="106">
        <f t="shared" ca="1" si="1111"/>
        <v>0</v>
      </c>
      <c r="P828" s="106">
        <f t="shared" ca="1" si="1111"/>
        <v>0</v>
      </c>
      <c r="Q828" s="107">
        <f t="shared" ca="1" si="1111"/>
        <v>0</v>
      </c>
      <c r="R828" s="105">
        <f t="shared" ca="1" si="1111"/>
        <v>0</v>
      </c>
      <c r="S828" s="106">
        <f t="shared" ca="1" si="1111"/>
        <v>0</v>
      </c>
      <c r="T828" s="106">
        <f t="shared" ca="1" si="1111"/>
        <v>0</v>
      </c>
      <c r="U828" s="107">
        <f t="shared" ca="1" si="1111"/>
        <v>0</v>
      </c>
      <c r="V828" s="105">
        <f t="shared" ca="1" si="1111"/>
        <v>0</v>
      </c>
      <c r="W828" s="106">
        <f t="shared" ca="1" si="1111"/>
        <v>0</v>
      </c>
      <c r="X828" s="106">
        <f t="shared" ca="1" si="1111"/>
        <v>0</v>
      </c>
      <c r="Y828" s="107">
        <f t="shared" ca="1" si="1111"/>
        <v>0</v>
      </c>
      <c r="Z828" s="105">
        <f t="shared" ca="1" si="1111"/>
        <v>0</v>
      </c>
      <c r="AA828" s="106">
        <f t="shared" ca="1" si="1111"/>
        <v>0</v>
      </c>
      <c r="AB828" s="106">
        <f t="shared" ca="1" si="1111"/>
        <v>0</v>
      </c>
      <c r="AC828" s="107">
        <f t="shared" ca="1" si="1111"/>
        <v>0</v>
      </c>
      <c r="AD828" s="105">
        <f t="shared" ca="1" si="1111"/>
        <v>0</v>
      </c>
      <c r="AE828" s="106">
        <f t="shared" ca="1" si="1111"/>
        <v>0</v>
      </c>
      <c r="AF828" s="106">
        <f t="shared" ca="1" si="1111"/>
        <v>0</v>
      </c>
      <c r="AG828" s="107">
        <f t="shared" ca="1" si="1111"/>
        <v>0</v>
      </c>
      <c r="AH828" s="105">
        <f t="shared" ca="1" si="1111"/>
        <v>0</v>
      </c>
      <c r="AI828" s="106">
        <f t="shared" ca="1" si="1111"/>
        <v>0</v>
      </c>
      <c r="AJ828" s="106">
        <f t="shared" ca="1" si="1111"/>
        <v>0</v>
      </c>
      <c r="AK828" s="107">
        <f t="shared" ca="1" si="1111"/>
        <v>0</v>
      </c>
      <c r="AL828" s="105">
        <f t="shared" ref="AL828:BQ828" ca="1" si="1112">IF(ISNUMBER(AL832),AL832+IF($I$7=1,AL830,0),IF(ISNUMBER(AL834),AL834+IF($I$7=1,AL830,0),""))</f>
        <v>0</v>
      </c>
      <c r="AM828" s="106">
        <f t="shared" ca="1" si="1112"/>
        <v>0</v>
      </c>
      <c r="AN828" s="106">
        <f t="shared" ca="1" si="1112"/>
        <v>0</v>
      </c>
      <c r="AO828" s="107">
        <f t="shared" ca="1" si="1112"/>
        <v>0</v>
      </c>
      <c r="AP828" s="105">
        <f t="shared" ca="1" si="1112"/>
        <v>0</v>
      </c>
      <c r="AQ828" s="106">
        <f t="shared" ca="1" si="1112"/>
        <v>0</v>
      </c>
      <c r="AR828" s="106">
        <f t="shared" ca="1" si="1112"/>
        <v>0</v>
      </c>
      <c r="AS828" s="107">
        <f t="shared" ca="1" si="1112"/>
        <v>0</v>
      </c>
      <c r="AT828" s="105">
        <f t="shared" ca="1" si="1112"/>
        <v>0</v>
      </c>
      <c r="AU828" s="106">
        <f t="shared" ca="1" si="1112"/>
        <v>0</v>
      </c>
      <c r="AV828" s="106">
        <f t="shared" ca="1" si="1112"/>
        <v>0</v>
      </c>
      <c r="AW828" s="107">
        <f t="shared" ca="1" si="1112"/>
        <v>0</v>
      </c>
      <c r="AX828" s="105">
        <f t="shared" ca="1" si="1112"/>
        <v>0</v>
      </c>
      <c r="AY828" s="106">
        <f t="shared" ca="1" si="1112"/>
        <v>0</v>
      </c>
      <c r="AZ828" s="106">
        <f t="shared" ca="1" si="1112"/>
        <v>0</v>
      </c>
      <c r="BA828" s="107">
        <f t="shared" ca="1" si="1112"/>
        <v>0</v>
      </c>
      <c r="BB828" s="105">
        <f t="shared" ca="1" si="1112"/>
        <v>0</v>
      </c>
      <c r="BC828" s="106">
        <f t="shared" ca="1" si="1112"/>
        <v>0</v>
      </c>
      <c r="BD828" s="106">
        <f t="shared" ca="1" si="1112"/>
        <v>0</v>
      </c>
      <c r="BE828" s="107">
        <f t="shared" ca="1" si="1112"/>
        <v>0</v>
      </c>
      <c r="BF828" s="105">
        <f t="shared" ca="1" si="1112"/>
        <v>0</v>
      </c>
      <c r="BG828" s="106">
        <f t="shared" ca="1" si="1112"/>
        <v>0</v>
      </c>
      <c r="BH828" s="106">
        <f t="shared" ca="1" si="1112"/>
        <v>0</v>
      </c>
      <c r="BI828" s="107">
        <f t="shared" ca="1" si="1112"/>
        <v>0</v>
      </c>
      <c r="BJ828" s="105">
        <f t="shared" ca="1" si="1112"/>
        <v>0</v>
      </c>
      <c r="BK828" s="106">
        <f t="shared" ca="1" si="1112"/>
        <v>0</v>
      </c>
      <c r="BL828" s="106">
        <f t="shared" ca="1" si="1112"/>
        <v>0</v>
      </c>
      <c r="BM828" s="107">
        <f t="shared" ca="1" si="1112"/>
        <v>0</v>
      </c>
      <c r="BN828" s="105">
        <f t="shared" ca="1" si="1112"/>
        <v>0</v>
      </c>
      <c r="BO828" s="106">
        <f t="shared" ca="1" si="1112"/>
        <v>0</v>
      </c>
      <c r="BP828" s="106">
        <f t="shared" ca="1" si="1112"/>
        <v>0</v>
      </c>
      <c r="BQ828" s="107">
        <f t="shared" ca="1" si="1112"/>
        <v>0</v>
      </c>
      <c r="BR828" s="105">
        <f t="shared" ref="BR828:CW828" ca="1" si="1113">IF(ISNUMBER(BR832),BR832+IF($I$7=1,BR830,0),IF(ISNUMBER(BR834),BR834+IF($I$7=1,BR830,0),""))</f>
        <v>0</v>
      </c>
      <c r="BS828" s="106">
        <f t="shared" ca="1" si="1113"/>
        <v>0</v>
      </c>
      <c r="BT828" s="106">
        <f t="shared" ca="1" si="1113"/>
        <v>0</v>
      </c>
      <c r="BU828" s="107">
        <f t="shared" ca="1" si="1113"/>
        <v>0</v>
      </c>
      <c r="BV828" s="105">
        <f t="shared" ca="1" si="1113"/>
        <v>0</v>
      </c>
      <c r="BW828" s="106">
        <f t="shared" ca="1" si="1113"/>
        <v>0</v>
      </c>
      <c r="BX828" s="106">
        <f t="shared" ca="1" si="1113"/>
        <v>0</v>
      </c>
      <c r="BY828" s="107">
        <f t="shared" ca="1" si="1113"/>
        <v>0</v>
      </c>
      <c r="BZ828" s="105">
        <f t="shared" ca="1" si="1113"/>
        <v>0</v>
      </c>
      <c r="CA828" s="106">
        <f t="shared" ca="1" si="1113"/>
        <v>0</v>
      </c>
      <c r="CB828" s="106">
        <f t="shared" ca="1" si="1113"/>
        <v>0</v>
      </c>
      <c r="CC828" s="107">
        <f t="shared" ca="1" si="1113"/>
        <v>0</v>
      </c>
      <c r="CD828" s="105">
        <f t="shared" ca="1" si="1113"/>
        <v>0</v>
      </c>
      <c r="CE828" s="106">
        <f t="shared" ca="1" si="1113"/>
        <v>0</v>
      </c>
      <c r="CF828" s="106">
        <f t="shared" ca="1" si="1113"/>
        <v>0</v>
      </c>
      <c r="CG828" s="107">
        <f t="shared" ca="1" si="1113"/>
        <v>0</v>
      </c>
      <c r="CH828" s="105">
        <f t="shared" ca="1" si="1113"/>
        <v>0</v>
      </c>
      <c r="CI828" s="106">
        <f t="shared" ca="1" si="1113"/>
        <v>0</v>
      </c>
      <c r="CJ828" s="106">
        <f t="shared" ca="1" si="1113"/>
        <v>0</v>
      </c>
      <c r="CK828" s="107">
        <f t="shared" ca="1" si="1113"/>
        <v>0</v>
      </c>
      <c r="CL828" s="105">
        <f t="shared" ca="1" si="1113"/>
        <v>0</v>
      </c>
      <c r="CM828" s="106">
        <f t="shared" ca="1" si="1113"/>
        <v>0</v>
      </c>
      <c r="CN828" s="106">
        <f t="shared" ca="1" si="1113"/>
        <v>0</v>
      </c>
      <c r="CO828" s="107">
        <f t="shared" ca="1" si="1113"/>
        <v>0</v>
      </c>
      <c r="CP828" s="105">
        <f t="shared" ca="1" si="1113"/>
        <v>0</v>
      </c>
      <c r="CQ828" s="106">
        <f t="shared" ca="1" si="1113"/>
        <v>0</v>
      </c>
      <c r="CR828" s="106">
        <f t="shared" ca="1" si="1113"/>
        <v>0</v>
      </c>
      <c r="CS828" s="107">
        <f t="shared" ca="1" si="1113"/>
        <v>0</v>
      </c>
      <c r="CT828" s="105">
        <f t="shared" ca="1" si="1113"/>
        <v>0</v>
      </c>
      <c r="CU828" s="106">
        <f t="shared" ca="1" si="1113"/>
        <v>0</v>
      </c>
      <c r="CV828" s="106">
        <f t="shared" ca="1" si="1113"/>
        <v>0</v>
      </c>
      <c r="CW828" s="107">
        <f t="shared" ca="1" si="1113"/>
        <v>0</v>
      </c>
      <c r="CX828" s="105">
        <f t="shared" ref="CX828:DI828" ca="1" si="1114">IF(ISNUMBER(CX832),CX832+IF($I$7=1,CX830,0),IF(ISNUMBER(CX834),CX834+IF($I$7=1,CX830,0),""))</f>
        <v>0</v>
      </c>
      <c r="CY828" s="106">
        <f t="shared" ca="1" si="1114"/>
        <v>0</v>
      </c>
      <c r="CZ828" s="106">
        <f t="shared" ca="1" si="1114"/>
        <v>0</v>
      </c>
      <c r="DA828" s="107">
        <f t="shared" ca="1" si="1114"/>
        <v>0</v>
      </c>
      <c r="DB828" s="105">
        <f t="shared" ca="1" si="1114"/>
        <v>0</v>
      </c>
      <c r="DC828" s="106">
        <f t="shared" ca="1" si="1114"/>
        <v>0</v>
      </c>
      <c r="DD828" s="106">
        <f t="shared" ca="1" si="1114"/>
        <v>0</v>
      </c>
      <c r="DE828" s="107">
        <f t="shared" ca="1" si="1114"/>
        <v>0</v>
      </c>
      <c r="DF828" s="105">
        <f t="shared" ca="1" si="1114"/>
        <v>0</v>
      </c>
      <c r="DG828" s="106">
        <f t="shared" ca="1" si="1114"/>
        <v>0</v>
      </c>
      <c r="DH828" s="106">
        <f t="shared" ca="1" si="1114"/>
        <v>0</v>
      </c>
      <c r="DI828" s="107">
        <f t="shared" ca="1" si="1114"/>
        <v>0</v>
      </c>
      <c r="DK828" s="106">
        <f t="shared" ref="DK828:EK828" ca="1" si="1115">SUM(OFFSET($E828,,MATCH(DK$3,$F$5:$DI$5,0)+3,,1))</f>
        <v>0</v>
      </c>
      <c r="DL828" s="106">
        <f t="shared" ca="1" si="1115"/>
        <v>0</v>
      </c>
      <c r="DM828" s="106">
        <f t="shared" ca="1" si="1115"/>
        <v>0</v>
      </c>
      <c r="DN828" s="106">
        <f t="shared" ca="1" si="1115"/>
        <v>0</v>
      </c>
      <c r="DO828" s="106">
        <f t="shared" ca="1" si="1115"/>
        <v>0</v>
      </c>
      <c r="DP828" s="106">
        <f t="shared" ca="1" si="1115"/>
        <v>0</v>
      </c>
      <c r="DQ828" s="106">
        <f t="shared" ca="1" si="1115"/>
        <v>0</v>
      </c>
      <c r="DR828" s="106">
        <f t="shared" ca="1" si="1115"/>
        <v>0</v>
      </c>
      <c r="DS828" s="106">
        <f t="shared" ca="1" si="1115"/>
        <v>0</v>
      </c>
      <c r="DT828" s="106">
        <f t="shared" ca="1" si="1115"/>
        <v>0</v>
      </c>
      <c r="DU828" s="106">
        <f t="shared" ca="1" si="1115"/>
        <v>0</v>
      </c>
      <c r="DV828" s="106">
        <f t="shared" ca="1" si="1115"/>
        <v>0</v>
      </c>
      <c r="DW828" s="106">
        <f t="shared" ca="1" si="1115"/>
        <v>0</v>
      </c>
      <c r="DX828" s="106">
        <f t="shared" ca="1" si="1115"/>
        <v>0</v>
      </c>
      <c r="DY828" s="106">
        <f t="shared" ca="1" si="1115"/>
        <v>0</v>
      </c>
      <c r="DZ828" s="106">
        <f t="shared" ca="1" si="1115"/>
        <v>0</v>
      </c>
      <c r="EA828" s="106">
        <f t="shared" ca="1" si="1115"/>
        <v>0</v>
      </c>
      <c r="EB828" s="106">
        <f t="shared" ca="1" si="1115"/>
        <v>0</v>
      </c>
      <c r="EC828" s="106">
        <f t="shared" ca="1" si="1115"/>
        <v>0</v>
      </c>
      <c r="ED828" s="106">
        <f t="shared" ca="1" si="1115"/>
        <v>0</v>
      </c>
      <c r="EE828" s="106">
        <f t="shared" ca="1" si="1115"/>
        <v>0</v>
      </c>
      <c r="EF828" s="106">
        <f t="shared" ca="1" si="1115"/>
        <v>0</v>
      </c>
      <c r="EG828" s="106">
        <f t="shared" ca="1" si="1115"/>
        <v>0</v>
      </c>
      <c r="EH828" s="106">
        <f t="shared" ca="1" si="1115"/>
        <v>0</v>
      </c>
      <c r="EI828" s="106">
        <f t="shared" ca="1" si="1115"/>
        <v>0</v>
      </c>
      <c r="EJ828" s="106">
        <f t="shared" ca="1" si="1115"/>
        <v>0</v>
      </c>
      <c r="EK828" s="106">
        <f t="shared" ca="1" si="1115"/>
        <v>0</v>
      </c>
    </row>
    <row r="829" spans="1:141" outlineLevel="2" x14ac:dyDescent="0.25">
      <c r="A829" s="90"/>
      <c r="B829" s="90"/>
      <c r="C829" s="90"/>
      <c r="D829" s="90"/>
      <c r="F829" s="100"/>
      <c r="I829" s="101"/>
      <c r="J829" s="100"/>
      <c r="M829" s="101"/>
      <c r="N829" s="100"/>
      <c r="Q829" s="101"/>
      <c r="R829" s="100"/>
      <c r="U829" s="101"/>
      <c r="V829" s="100"/>
      <c r="Y829" s="101"/>
      <c r="Z829" s="100"/>
      <c r="AC829" s="101"/>
      <c r="AD829" s="100"/>
      <c r="AG829" s="101"/>
      <c r="AH829" s="100"/>
      <c r="AK829" s="101"/>
      <c r="AL829" s="100"/>
      <c r="AO829" s="101"/>
      <c r="AP829" s="100"/>
      <c r="AS829" s="101"/>
      <c r="AT829" s="100"/>
      <c r="AW829" s="101"/>
      <c r="AX829" s="100"/>
      <c r="BA829" s="101"/>
      <c r="BB829" s="100"/>
      <c r="BE829" s="101"/>
      <c r="BF829" s="100"/>
      <c r="BI829" s="101"/>
      <c r="BJ829" s="100"/>
      <c r="BM829" s="101"/>
      <c r="BN829" s="100"/>
      <c r="BQ829" s="101"/>
      <c r="BR829" s="100"/>
      <c r="BU829" s="101"/>
      <c r="BV829" s="100"/>
      <c r="BY829" s="101"/>
      <c r="BZ829" s="100"/>
      <c r="CC829" s="101"/>
      <c r="CD829" s="100"/>
      <c r="CG829" s="101"/>
      <c r="CH829" s="100"/>
      <c r="CK829" s="101"/>
      <c r="CL829" s="100"/>
      <c r="CO829" s="101"/>
      <c r="CP829" s="100"/>
      <c r="CS829" s="101"/>
      <c r="CT829" s="100"/>
      <c r="CW829" s="101"/>
      <c r="CX829" s="100"/>
      <c r="DA829" s="101"/>
      <c r="DB829" s="100"/>
      <c r="DE829" s="101"/>
      <c r="DF829" s="100"/>
      <c r="DI829" s="101"/>
    </row>
    <row r="830" spans="1:141" outlineLevel="2" x14ac:dyDescent="0.25">
      <c r="A830" s="90" t="str">
        <f>A832</f>
        <v>bs</v>
      </c>
      <c r="B830" s="90" t="str">
        <f>B832</f>
        <v>minorityInterest</v>
      </c>
      <c r="C830" s="111">
        <f>C832</f>
        <v>9.9999999999999995E-7</v>
      </c>
      <c r="D830" s="90"/>
      <c r="E830" t="str">
        <f>CONCATENATE(E828," - adjustment")</f>
        <v>Minority interest - adjustment</v>
      </c>
      <c r="F830" s="117">
        <v>0</v>
      </c>
      <c r="G830" s="118">
        <v>0</v>
      </c>
      <c r="H830" s="118">
        <v>0</v>
      </c>
      <c r="I830" s="119" cm="1">
        <f t="array" aca="1" ref="I830" ca="1">IF(ISNUMBER(INDEX('DataModel-NVDA'!$ET$4:$FT$109,MATCH(1,('DataModel-NVDA'!$EO$4:$EO$109=$A830)*('DataModel-NVDA'!$EP$4:$EP$109=$B830),0),MATCH(CONCATENATE("FY ",RIGHT(I$3,4)),'DataModel-NVDA'!$ET$2:$FT$2,0))*$C830),INDEX('DataModel-NVDA'!$ET$4:$FT$109,MATCH(1,('DataModel-NVDA'!$EO$4:$EO$109=$A830)*('DataModel-NVDA'!$EP$4:$EP$109=$B830),0),MATCH(CONCATENATE("FY ",RIGHT(I$3,4)),'DataModel-NVDA'!$ET$2:$FT$2,0))*$C830,0)</f>
        <v>0</v>
      </c>
      <c r="J830" s="117">
        <v>0</v>
      </c>
      <c r="K830" s="118">
        <v>0</v>
      </c>
      <c r="L830" s="118">
        <v>0</v>
      </c>
      <c r="M830" s="119" cm="1">
        <f t="array" aca="1" ref="M830" ca="1">IF(ISNUMBER(INDEX('DataModel-NVDA'!$ET$4:$FT$109,MATCH(1,('DataModel-NVDA'!$EO$4:$EO$109=$A830)*('DataModel-NVDA'!$EP$4:$EP$109=$B830),0),MATCH(CONCATENATE("FY ",RIGHT(M$3,4)),'DataModel-NVDA'!$ET$2:$FT$2,0))*$C830),INDEX('DataModel-NVDA'!$ET$4:$FT$109,MATCH(1,('DataModel-NVDA'!$EO$4:$EO$109=$A830)*('DataModel-NVDA'!$EP$4:$EP$109=$B830),0),MATCH(CONCATENATE("FY ",RIGHT(M$3,4)),'DataModel-NVDA'!$ET$2:$FT$2,0))*$C830,0)</f>
        <v>0</v>
      </c>
      <c r="N830" s="117">
        <v>0</v>
      </c>
      <c r="O830" s="118">
        <v>0</v>
      </c>
      <c r="P830" s="118">
        <v>0</v>
      </c>
      <c r="Q830" s="119" cm="1">
        <f t="array" aca="1" ref="Q830" ca="1">IF(ISNUMBER(INDEX('DataModel-NVDA'!$ET$4:$FT$109,MATCH(1,('DataModel-NVDA'!$EO$4:$EO$109=$A830)*('DataModel-NVDA'!$EP$4:$EP$109=$B830),0),MATCH(CONCATENATE("FY ",RIGHT(Q$3,4)),'DataModel-NVDA'!$ET$2:$FT$2,0))*$C830),INDEX('DataModel-NVDA'!$ET$4:$FT$109,MATCH(1,('DataModel-NVDA'!$EO$4:$EO$109=$A830)*('DataModel-NVDA'!$EP$4:$EP$109=$B830),0),MATCH(CONCATENATE("FY ",RIGHT(Q$3,4)),'DataModel-NVDA'!$ET$2:$FT$2,0))*$C830,0)</f>
        <v>0</v>
      </c>
      <c r="R830" s="117">
        <v>0</v>
      </c>
      <c r="S830" s="118">
        <v>0</v>
      </c>
      <c r="T830" s="118">
        <v>0</v>
      </c>
      <c r="U830" s="119" cm="1">
        <f t="array" aca="1" ref="U830" ca="1">IF(ISNUMBER(INDEX('DataModel-NVDA'!$ET$4:$FT$109,MATCH(1,('DataModel-NVDA'!$EO$4:$EO$109=$A830)*('DataModel-NVDA'!$EP$4:$EP$109=$B830),0),MATCH(CONCATENATE("FY ",RIGHT(U$3,4)),'DataModel-NVDA'!$ET$2:$FT$2,0))*$C830),INDEX('DataModel-NVDA'!$ET$4:$FT$109,MATCH(1,('DataModel-NVDA'!$EO$4:$EO$109=$A830)*('DataModel-NVDA'!$EP$4:$EP$109=$B830),0),MATCH(CONCATENATE("FY ",RIGHT(U$3,4)),'DataModel-NVDA'!$ET$2:$FT$2,0))*$C830,0)</f>
        <v>0</v>
      </c>
      <c r="V830" s="117">
        <v>0</v>
      </c>
      <c r="W830" s="118">
        <v>0</v>
      </c>
      <c r="X830" s="118">
        <v>0</v>
      </c>
      <c r="Y830" s="119" cm="1">
        <f t="array" aca="1" ref="Y830" ca="1">IF(ISNUMBER(INDEX('DataModel-NVDA'!$ET$4:$FT$109,MATCH(1,('DataModel-NVDA'!$EO$4:$EO$109=$A830)*('DataModel-NVDA'!$EP$4:$EP$109=$B830),0),MATCH(CONCATENATE("FY ",RIGHT(Y$3,4)),'DataModel-NVDA'!$ET$2:$FT$2,0))*$C830),INDEX('DataModel-NVDA'!$ET$4:$FT$109,MATCH(1,('DataModel-NVDA'!$EO$4:$EO$109=$A830)*('DataModel-NVDA'!$EP$4:$EP$109=$B830),0),MATCH(CONCATENATE("FY ",RIGHT(Y$3,4)),'DataModel-NVDA'!$ET$2:$FT$2,0))*$C830,0)</f>
        <v>0</v>
      </c>
      <c r="Z830" s="117">
        <v>0</v>
      </c>
      <c r="AA830" s="118">
        <v>0</v>
      </c>
      <c r="AB830" s="118">
        <v>0</v>
      </c>
      <c r="AC830" s="119" cm="1">
        <f t="array" aca="1" ref="AC830" ca="1">IF(ISNUMBER(INDEX('DataModel-NVDA'!$ET$4:$FT$109,MATCH(1,('DataModel-NVDA'!$EO$4:$EO$109=$A830)*('DataModel-NVDA'!$EP$4:$EP$109=$B830),0),MATCH(CONCATENATE("FY ",RIGHT(AC$3,4)),'DataModel-NVDA'!$ET$2:$FT$2,0))*$C830),INDEX('DataModel-NVDA'!$ET$4:$FT$109,MATCH(1,('DataModel-NVDA'!$EO$4:$EO$109=$A830)*('DataModel-NVDA'!$EP$4:$EP$109=$B830),0),MATCH(CONCATENATE("FY ",RIGHT(AC$3,4)),'DataModel-NVDA'!$ET$2:$FT$2,0))*$C830,0)</f>
        <v>0</v>
      </c>
      <c r="AD830" s="117">
        <v>0</v>
      </c>
      <c r="AE830" s="118">
        <v>0</v>
      </c>
      <c r="AF830" s="118">
        <v>0</v>
      </c>
      <c r="AG830" s="119" cm="1">
        <f t="array" aca="1" ref="AG830" ca="1">IF(ISNUMBER(INDEX('DataModel-NVDA'!$ET$4:$FT$109,MATCH(1,('DataModel-NVDA'!$EO$4:$EO$109=$A830)*('DataModel-NVDA'!$EP$4:$EP$109=$B830),0),MATCH(CONCATENATE("FY ",RIGHT(AG$3,4)),'DataModel-NVDA'!$ET$2:$FT$2,0))*$C830),INDEX('DataModel-NVDA'!$ET$4:$FT$109,MATCH(1,('DataModel-NVDA'!$EO$4:$EO$109=$A830)*('DataModel-NVDA'!$EP$4:$EP$109=$B830),0),MATCH(CONCATENATE("FY ",RIGHT(AG$3,4)),'DataModel-NVDA'!$ET$2:$FT$2,0))*$C830,0)</f>
        <v>0</v>
      </c>
      <c r="AH830" s="117">
        <v>0</v>
      </c>
      <c r="AI830" s="118">
        <v>0</v>
      </c>
      <c r="AJ830" s="118">
        <v>0</v>
      </c>
      <c r="AK830" s="119" cm="1">
        <f t="array" aca="1" ref="AK830" ca="1">IF(ISNUMBER(INDEX('DataModel-NVDA'!$ET$4:$FT$109,MATCH(1,('DataModel-NVDA'!$EO$4:$EO$109=$A830)*('DataModel-NVDA'!$EP$4:$EP$109=$B830),0),MATCH(CONCATENATE("FY ",RIGHT(AK$3,4)),'DataModel-NVDA'!$ET$2:$FT$2,0))*$C830),INDEX('DataModel-NVDA'!$ET$4:$FT$109,MATCH(1,('DataModel-NVDA'!$EO$4:$EO$109=$A830)*('DataModel-NVDA'!$EP$4:$EP$109=$B830),0),MATCH(CONCATENATE("FY ",RIGHT(AK$3,4)),'DataModel-NVDA'!$ET$2:$FT$2,0))*$C830,0)</f>
        <v>0</v>
      </c>
      <c r="AL830" s="117">
        <v>0</v>
      </c>
      <c r="AM830" s="118">
        <v>0</v>
      </c>
      <c r="AN830" s="118">
        <v>0</v>
      </c>
      <c r="AO830" s="119" cm="1">
        <f t="array" aca="1" ref="AO830" ca="1">IF(ISNUMBER(INDEX('DataModel-NVDA'!$ET$4:$FT$109,MATCH(1,('DataModel-NVDA'!$EO$4:$EO$109=$A830)*('DataModel-NVDA'!$EP$4:$EP$109=$B830),0),MATCH(CONCATENATE("FY ",RIGHT(AO$3,4)),'DataModel-NVDA'!$ET$2:$FT$2,0))*$C830),INDEX('DataModel-NVDA'!$ET$4:$FT$109,MATCH(1,('DataModel-NVDA'!$EO$4:$EO$109=$A830)*('DataModel-NVDA'!$EP$4:$EP$109=$B830),0),MATCH(CONCATENATE("FY ",RIGHT(AO$3,4)),'DataModel-NVDA'!$ET$2:$FT$2,0))*$C830,0)</f>
        <v>0</v>
      </c>
      <c r="AP830" s="117">
        <v>0</v>
      </c>
      <c r="AQ830" s="118">
        <v>0</v>
      </c>
      <c r="AR830" s="118">
        <v>0</v>
      </c>
      <c r="AS830" s="119" cm="1">
        <f t="array" aca="1" ref="AS830" ca="1">IF(ISNUMBER(INDEX('DataModel-NVDA'!$ET$4:$FT$109,MATCH(1,('DataModel-NVDA'!$EO$4:$EO$109=$A830)*('DataModel-NVDA'!$EP$4:$EP$109=$B830),0),MATCH(CONCATENATE("FY ",RIGHT(AS$3,4)),'DataModel-NVDA'!$ET$2:$FT$2,0))*$C830),INDEX('DataModel-NVDA'!$ET$4:$FT$109,MATCH(1,('DataModel-NVDA'!$EO$4:$EO$109=$A830)*('DataModel-NVDA'!$EP$4:$EP$109=$B830),0),MATCH(CONCATENATE("FY ",RIGHT(AS$3,4)),'DataModel-NVDA'!$ET$2:$FT$2,0))*$C830,0)</f>
        <v>0</v>
      </c>
      <c r="AT830" s="117">
        <v>0</v>
      </c>
      <c r="AU830" s="118">
        <v>0</v>
      </c>
      <c r="AV830" s="118">
        <v>0</v>
      </c>
      <c r="AW830" s="119" cm="1">
        <f t="array" aca="1" ref="AW830" ca="1">IF(ISNUMBER(INDEX('DataModel-NVDA'!$ET$4:$FT$109,MATCH(1,('DataModel-NVDA'!$EO$4:$EO$109=$A830)*('DataModel-NVDA'!$EP$4:$EP$109=$B830),0),MATCH(CONCATENATE("FY ",RIGHT(AW$3,4)),'DataModel-NVDA'!$ET$2:$FT$2,0))*$C830),INDEX('DataModel-NVDA'!$ET$4:$FT$109,MATCH(1,('DataModel-NVDA'!$EO$4:$EO$109=$A830)*('DataModel-NVDA'!$EP$4:$EP$109=$B830),0),MATCH(CONCATENATE("FY ",RIGHT(AW$3,4)),'DataModel-NVDA'!$ET$2:$FT$2,0))*$C830,0)</f>
        <v>0</v>
      </c>
      <c r="AX830" s="117">
        <v>0</v>
      </c>
      <c r="AY830" s="118">
        <v>0</v>
      </c>
      <c r="AZ830" s="118">
        <v>0</v>
      </c>
      <c r="BA830" s="119" cm="1">
        <f t="array" aca="1" ref="BA830" ca="1">IF(ISNUMBER(INDEX('DataModel-NVDA'!$ET$4:$FT$109,MATCH(1,('DataModel-NVDA'!$EO$4:$EO$109=$A830)*('DataModel-NVDA'!$EP$4:$EP$109=$B830),0),MATCH(CONCATENATE("FY ",RIGHT(BA$3,4)),'DataModel-NVDA'!$ET$2:$FT$2,0))*$C830),INDEX('DataModel-NVDA'!$ET$4:$FT$109,MATCH(1,('DataModel-NVDA'!$EO$4:$EO$109=$A830)*('DataModel-NVDA'!$EP$4:$EP$109=$B830),0),MATCH(CONCATENATE("FY ",RIGHT(BA$3,4)),'DataModel-NVDA'!$ET$2:$FT$2,0))*$C830,0)</f>
        <v>0</v>
      </c>
      <c r="BB830" s="117">
        <v>0</v>
      </c>
      <c r="BC830" s="118">
        <v>0</v>
      </c>
      <c r="BD830" s="118">
        <v>0</v>
      </c>
      <c r="BE830" s="119" cm="1">
        <f t="array" aca="1" ref="BE830" ca="1">IF(ISNUMBER(INDEX('DataModel-NVDA'!$ET$4:$FT$109,MATCH(1,('DataModel-NVDA'!$EO$4:$EO$109=$A830)*('DataModel-NVDA'!$EP$4:$EP$109=$B830),0),MATCH(CONCATENATE("FY ",RIGHT(BE$3,4)),'DataModel-NVDA'!$ET$2:$FT$2,0))*$C830),INDEX('DataModel-NVDA'!$ET$4:$FT$109,MATCH(1,('DataModel-NVDA'!$EO$4:$EO$109=$A830)*('DataModel-NVDA'!$EP$4:$EP$109=$B830),0),MATCH(CONCATENATE("FY ",RIGHT(BE$3,4)),'DataModel-NVDA'!$ET$2:$FT$2,0))*$C830,0)</f>
        <v>0</v>
      </c>
      <c r="BF830" s="117">
        <v>0</v>
      </c>
      <c r="BG830" s="118">
        <v>0</v>
      </c>
      <c r="BH830" s="118">
        <v>0</v>
      </c>
      <c r="BI830" s="119" cm="1">
        <f t="array" aca="1" ref="BI830" ca="1">IF(ISNUMBER(INDEX('DataModel-NVDA'!$ET$4:$FT$109,MATCH(1,('DataModel-NVDA'!$EO$4:$EO$109=$A830)*('DataModel-NVDA'!$EP$4:$EP$109=$B830),0),MATCH(CONCATENATE("FY ",RIGHT(BI$3,4)),'DataModel-NVDA'!$ET$2:$FT$2,0))*$C830),INDEX('DataModel-NVDA'!$ET$4:$FT$109,MATCH(1,('DataModel-NVDA'!$EO$4:$EO$109=$A830)*('DataModel-NVDA'!$EP$4:$EP$109=$B830),0),MATCH(CONCATENATE("FY ",RIGHT(BI$3,4)),'DataModel-NVDA'!$ET$2:$FT$2,0))*$C830,0)</f>
        <v>0</v>
      </c>
      <c r="BJ830" s="117">
        <v>0</v>
      </c>
      <c r="BK830" s="118">
        <v>0</v>
      </c>
      <c r="BL830" s="118">
        <v>0</v>
      </c>
      <c r="BM830" s="119" cm="1">
        <f t="array" aca="1" ref="BM830" ca="1">IF(ISNUMBER(INDEX('DataModel-NVDA'!$ET$4:$FT$109,MATCH(1,('DataModel-NVDA'!$EO$4:$EO$109=$A830)*('DataModel-NVDA'!$EP$4:$EP$109=$B830),0),MATCH(CONCATENATE("FY ",RIGHT(BM$3,4)),'DataModel-NVDA'!$ET$2:$FT$2,0))*$C830),INDEX('DataModel-NVDA'!$ET$4:$FT$109,MATCH(1,('DataModel-NVDA'!$EO$4:$EO$109=$A830)*('DataModel-NVDA'!$EP$4:$EP$109=$B830),0),MATCH(CONCATENATE("FY ",RIGHT(BM$3,4)),'DataModel-NVDA'!$ET$2:$FT$2,0))*$C830,0)</f>
        <v>0</v>
      </c>
      <c r="BN830" s="117">
        <v>0</v>
      </c>
      <c r="BO830" s="118">
        <v>0</v>
      </c>
      <c r="BP830" s="118">
        <v>0</v>
      </c>
      <c r="BQ830" s="119" cm="1">
        <f t="array" aca="1" ref="BQ830" ca="1">IF(ISNUMBER(INDEX('DataModel-NVDA'!$ET$4:$FT$109,MATCH(1,('DataModel-NVDA'!$EO$4:$EO$109=$A830)*('DataModel-NVDA'!$EP$4:$EP$109=$B830),0),MATCH(CONCATENATE("FY ",RIGHT(BQ$3,4)),'DataModel-NVDA'!$ET$2:$FT$2,0))*$C830),INDEX('DataModel-NVDA'!$ET$4:$FT$109,MATCH(1,('DataModel-NVDA'!$EO$4:$EO$109=$A830)*('DataModel-NVDA'!$EP$4:$EP$109=$B830),0),MATCH(CONCATENATE("FY ",RIGHT(BQ$3,4)),'DataModel-NVDA'!$ET$2:$FT$2,0))*$C830,0)</f>
        <v>0</v>
      </c>
      <c r="BR830" s="117">
        <v>0</v>
      </c>
      <c r="BS830" s="118">
        <v>0</v>
      </c>
      <c r="BT830" s="118">
        <v>0</v>
      </c>
      <c r="BU830" s="119" cm="1">
        <f t="array" aca="1" ref="BU830" ca="1">IF(ISNUMBER(INDEX('DataModel-NVDA'!$ET$4:$FT$109,MATCH(1,('DataModel-NVDA'!$EO$4:$EO$109=$A830)*('DataModel-NVDA'!$EP$4:$EP$109=$B830),0),MATCH(CONCATENATE("FY ",RIGHT(BU$3,4)),'DataModel-NVDA'!$ET$2:$FT$2,0))*$C830),INDEX('DataModel-NVDA'!$ET$4:$FT$109,MATCH(1,('DataModel-NVDA'!$EO$4:$EO$109=$A830)*('DataModel-NVDA'!$EP$4:$EP$109=$B830),0),MATCH(CONCATENATE("FY ",RIGHT(BU$3,4)),'DataModel-NVDA'!$ET$2:$FT$2,0))*$C830,0)</f>
        <v>0</v>
      </c>
      <c r="BV830" s="117">
        <v>0</v>
      </c>
      <c r="BW830" s="118">
        <v>0</v>
      </c>
      <c r="BX830" s="118">
        <v>0</v>
      </c>
      <c r="BY830" s="119" cm="1">
        <f t="array" aca="1" ref="BY830" ca="1">IF(ISNUMBER(INDEX('DataModel-NVDA'!$ET$4:$FT$109,MATCH(1,('DataModel-NVDA'!$EO$4:$EO$109=$A830)*('DataModel-NVDA'!$EP$4:$EP$109=$B830),0),MATCH(CONCATENATE("FY ",RIGHT(BY$3,4)),'DataModel-NVDA'!$ET$2:$FT$2,0))*$C830),INDEX('DataModel-NVDA'!$ET$4:$FT$109,MATCH(1,('DataModel-NVDA'!$EO$4:$EO$109=$A830)*('DataModel-NVDA'!$EP$4:$EP$109=$B830),0),MATCH(CONCATENATE("FY ",RIGHT(BY$3,4)),'DataModel-NVDA'!$ET$2:$FT$2,0))*$C830,0)</f>
        <v>0</v>
      </c>
      <c r="BZ830" s="117">
        <v>0</v>
      </c>
      <c r="CA830" s="118">
        <v>0</v>
      </c>
      <c r="CB830" s="118">
        <v>0</v>
      </c>
      <c r="CC830" s="119" cm="1">
        <f t="array" aca="1" ref="CC830" ca="1">IF(ISNUMBER(INDEX('DataModel-NVDA'!$ET$4:$FT$109,MATCH(1,('DataModel-NVDA'!$EO$4:$EO$109=$A830)*('DataModel-NVDA'!$EP$4:$EP$109=$B830),0),MATCH(CONCATENATE("FY ",RIGHT(CC$3,4)),'DataModel-NVDA'!$ET$2:$FT$2,0))*$C830),INDEX('DataModel-NVDA'!$ET$4:$FT$109,MATCH(1,('DataModel-NVDA'!$EO$4:$EO$109=$A830)*('DataModel-NVDA'!$EP$4:$EP$109=$B830),0),MATCH(CONCATENATE("FY ",RIGHT(CC$3,4)),'DataModel-NVDA'!$ET$2:$FT$2,0))*$C830,0)</f>
        <v>0</v>
      </c>
      <c r="CD830" s="117">
        <v>0</v>
      </c>
      <c r="CE830" s="118">
        <v>0</v>
      </c>
      <c r="CF830" s="118">
        <v>0</v>
      </c>
      <c r="CG830" s="119" cm="1">
        <f t="array" aca="1" ref="CG830" ca="1">IF(ISNUMBER(INDEX('DataModel-NVDA'!$ET$4:$FT$109,MATCH(1,('DataModel-NVDA'!$EO$4:$EO$109=$A830)*('DataModel-NVDA'!$EP$4:$EP$109=$B830),0),MATCH(CONCATENATE("FY ",RIGHT(CG$3,4)),'DataModel-NVDA'!$ET$2:$FT$2,0))*$C830),INDEX('DataModel-NVDA'!$ET$4:$FT$109,MATCH(1,('DataModel-NVDA'!$EO$4:$EO$109=$A830)*('DataModel-NVDA'!$EP$4:$EP$109=$B830),0),MATCH(CONCATENATE("FY ",RIGHT(CG$3,4)),'DataModel-NVDA'!$ET$2:$FT$2,0))*$C830,0)</f>
        <v>0</v>
      </c>
      <c r="CH830" s="117">
        <v>0</v>
      </c>
      <c r="CI830" s="118">
        <v>0</v>
      </c>
      <c r="CJ830" s="118">
        <v>0</v>
      </c>
      <c r="CK830" s="119" cm="1">
        <f t="array" aca="1" ref="CK830" ca="1">IF(ISNUMBER(INDEX('DataModel-NVDA'!$ET$4:$FT$109,MATCH(1,('DataModel-NVDA'!$EO$4:$EO$109=$A830)*('DataModel-NVDA'!$EP$4:$EP$109=$B830),0),MATCH(CONCATENATE("FY ",RIGHT(CK$3,4)),'DataModel-NVDA'!$ET$2:$FT$2,0))*$C830),INDEX('DataModel-NVDA'!$ET$4:$FT$109,MATCH(1,('DataModel-NVDA'!$EO$4:$EO$109=$A830)*('DataModel-NVDA'!$EP$4:$EP$109=$B830),0),MATCH(CONCATENATE("FY ",RIGHT(CK$3,4)),'DataModel-NVDA'!$ET$2:$FT$2,0))*$C830,0)</f>
        <v>0</v>
      </c>
      <c r="CL830" s="117">
        <v>0</v>
      </c>
      <c r="CM830" s="118">
        <v>0</v>
      </c>
      <c r="CN830" s="118">
        <v>0</v>
      </c>
      <c r="CO830" s="119" cm="1">
        <f t="array" aca="1" ref="CO830" ca="1">IF(ISNUMBER(INDEX('DataModel-NVDA'!$ET$4:$FT$109,MATCH(1,('DataModel-NVDA'!$EO$4:$EO$109=$A830)*('DataModel-NVDA'!$EP$4:$EP$109=$B830),0),MATCH(CONCATENATE("FY ",RIGHT(CO$3,4)),'DataModel-NVDA'!$ET$2:$FT$2,0))*$C830),INDEX('DataModel-NVDA'!$ET$4:$FT$109,MATCH(1,('DataModel-NVDA'!$EO$4:$EO$109=$A830)*('DataModel-NVDA'!$EP$4:$EP$109=$B830),0),MATCH(CONCATENATE("FY ",RIGHT(CO$3,4)),'DataModel-NVDA'!$ET$2:$FT$2,0))*$C830,0)</f>
        <v>0</v>
      </c>
      <c r="CP830" s="117">
        <v>0</v>
      </c>
      <c r="CQ830" s="118">
        <v>0</v>
      </c>
      <c r="CR830" s="118">
        <v>0</v>
      </c>
      <c r="CS830" s="119" cm="1">
        <f t="array" aca="1" ref="CS830" ca="1">IF(ISNUMBER(INDEX('DataModel-NVDA'!$ET$4:$FT$109,MATCH(1,('DataModel-NVDA'!$EO$4:$EO$109=$A830)*('DataModel-NVDA'!$EP$4:$EP$109=$B830),0),MATCH(CONCATENATE("FY ",RIGHT(CS$3,4)),'DataModel-NVDA'!$ET$2:$FT$2,0))*$C830),INDEX('DataModel-NVDA'!$ET$4:$FT$109,MATCH(1,('DataModel-NVDA'!$EO$4:$EO$109=$A830)*('DataModel-NVDA'!$EP$4:$EP$109=$B830),0),MATCH(CONCATENATE("FY ",RIGHT(CS$3,4)),'DataModel-NVDA'!$ET$2:$FT$2,0))*$C830,0)</f>
        <v>0</v>
      </c>
      <c r="CT830" s="117">
        <v>0</v>
      </c>
      <c r="CU830" s="118">
        <v>0</v>
      </c>
      <c r="CV830" s="118">
        <v>0</v>
      </c>
      <c r="CW830" s="119" cm="1">
        <f t="array" aca="1" ref="CW830" ca="1">IF(ISNUMBER(INDEX('DataModel-NVDA'!$ET$4:$FT$109,MATCH(1,('DataModel-NVDA'!$EO$4:$EO$109=$A830)*('DataModel-NVDA'!$EP$4:$EP$109=$B830),0),MATCH(CONCATENATE("FY ",RIGHT(CW$3,4)),'DataModel-NVDA'!$ET$2:$FT$2,0))*$C830),INDEX('DataModel-NVDA'!$ET$4:$FT$109,MATCH(1,('DataModel-NVDA'!$EO$4:$EO$109=$A830)*('DataModel-NVDA'!$EP$4:$EP$109=$B830),0),MATCH(CONCATENATE("FY ",RIGHT(CW$3,4)),'DataModel-NVDA'!$ET$2:$FT$2,0))*$C830,0)</f>
        <v>0</v>
      </c>
      <c r="CX830" s="117">
        <v>0</v>
      </c>
      <c r="CY830" s="118">
        <v>0</v>
      </c>
      <c r="CZ830" s="118">
        <v>0</v>
      </c>
      <c r="DA830" s="119" cm="1">
        <f t="array" aca="1" ref="DA830" ca="1">IF(ISNUMBER(INDEX('DataModel-NVDA'!$ET$4:$FT$109,MATCH(1,('DataModel-NVDA'!$EO$4:$EO$109=$A830)*('DataModel-NVDA'!$EP$4:$EP$109=$B830),0),MATCH(CONCATENATE("FY ",RIGHT(DA$3,4)),'DataModel-NVDA'!$ET$2:$FT$2,0))*$C830),INDEX('DataModel-NVDA'!$ET$4:$FT$109,MATCH(1,('DataModel-NVDA'!$EO$4:$EO$109=$A830)*('DataModel-NVDA'!$EP$4:$EP$109=$B830),0),MATCH(CONCATENATE("FY ",RIGHT(DA$3,4)),'DataModel-NVDA'!$ET$2:$FT$2,0))*$C830,0)</f>
        <v>0</v>
      </c>
      <c r="DB830" s="117">
        <v>0</v>
      </c>
      <c r="DC830" s="118">
        <v>0</v>
      </c>
      <c r="DD830" s="118">
        <v>0</v>
      </c>
      <c r="DE830" s="119" cm="1">
        <f t="array" aca="1" ref="DE830" ca="1">IF(ISNUMBER(INDEX('DataModel-NVDA'!$ET$4:$FT$109,MATCH(1,('DataModel-NVDA'!$EO$4:$EO$109=$A830)*('DataModel-NVDA'!$EP$4:$EP$109=$B830),0),MATCH(CONCATENATE("FY ",RIGHT(DE$3,4)),'DataModel-NVDA'!$ET$2:$FT$2,0))*$C830),INDEX('DataModel-NVDA'!$ET$4:$FT$109,MATCH(1,('DataModel-NVDA'!$EO$4:$EO$109=$A830)*('DataModel-NVDA'!$EP$4:$EP$109=$B830),0),MATCH(CONCATENATE("FY ",RIGHT(DE$3,4)),'DataModel-NVDA'!$ET$2:$FT$2,0))*$C830,0)</f>
        <v>0</v>
      </c>
      <c r="DF830" s="117">
        <v>0</v>
      </c>
      <c r="DG830" s="118">
        <v>0</v>
      </c>
      <c r="DH830" s="118">
        <v>0</v>
      </c>
      <c r="DI830" s="119" cm="1">
        <f t="array" aca="1" ref="DI830" ca="1">IF(ISNUMBER(INDEX('DataModel-NVDA'!$ET$4:$FT$109,MATCH(1,('DataModel-NVDA'!$EO$4:$EO$109=$A830)*('DataModel-NVDA'!$EP$4:$EP$109=$B830),0),MATCH(CONCATENATE("FY ",RIGHT(DI$3,4)),'DataModel-NVDA'!$ET$2:$FT$2,0))*$C830),INDEX('DataModel-NVDA'!$ET$4:$FT$109,MATCH(1,('DataModel-NVDA'!$EO$4:$EO$109=$A830)*('DataModel-NVDA'!$EP$4:$EP$109=$B830),0),MATCH(CONCATENATE("FY ",RIGHT(DI$3,4)),'DataModel-NVDA'!$ET$2:$FT$2,0))*$C830,0)</f>
        <v>0</v>
      </c>
      <c r="DK830" s="69">
        <f t="shared" ref="DK830:EK830" ca="1" si="1116">SUM(OFFSET($E830,,MATCH(DK$3,$F$5:$DI$5,0)+3,,1))</f>
        <v>0</v>
      </c>
      <c r="DL830" s="69">
        <f t="shared" ca="1" si="1116"/>
        <v>0</v>
      </c>
      <c r="DM830" s="69">
        <f t="shared" ca="1" si="1116"/>
        <v>0</v>
      </c>
      <c r="DN830" s="69">
        <f t="shared" ca="1" si="1116"/>
        <v>0</v>
      </c>
      <c r="DO830" s="69">
        <f t="shared" ca="1" si="1116"/>
        <v>0</v>
      </c>
      <c r="DP830" s="69">
        <f t="shared" ca="1" si="1116"/>
        <v>0</v>
      </c>
      <c r="DQ830" s="69">
        <f t="shared" ca="1" si="1116"/>
        <v>0</v>
      </c>
      <c r="DR830" s="69">
        <f t="shared" ca="1" si="1116"/>
        <v>0</v>
      </c>
      <c r="DS830" s="69">
        <f t="shared" ca="1" si="1116"/>
        <v>0</v>
      </c>
      <c r="DT830" s="69">
        <f t="shared" ca="1" si="1116"/>
        <v>0</v>
      </c>
      <c r="DU830" s="69">
        <f t="shared" ca="1" si="1116"/>
        <v>0</v>
      </c>
      <c r="DV830" s="69">
        <f t="shared" ca="1" si="1116"/>
        <v>0</v>
      </c>
      <c r="DW830" s="69">
        <f t="shared" ca="1" si="1116"/>
        <v>0</v>
      </c>
      <c r="DX830" s="69">
        <f t="shared" ca="1" si="1116"/>
        <v>0</v>
      </c>
      <c r="DY830" s="69">
        <f t="shared" ca="1" si="1116"/>
        <v>0</v>
      </c>
      <c r="DZ830" s="69">
        <f t="shared" ca="1" si="1116"/>
        <v>0</v>
      </c>
      <c r="EA830" s="69">
        <f t="shared" ca="1" si="1116"/>
        <v>0</v>
      </c>
      <c r="EB830" s="69">
        <f t="shared" ca="1" si="1116"/>
        <v>0</v>
      </c>
      <c r="EC830" s="69">
        <f t="shared" ca="1" si="1116"/>
        <v>0</v>
      </c>
      <c r="ED830" s="69">
        <f t="shared" ca="1" si="1116"/>
        <v>0</v>
      </c>
      <c r="EE830" s="69">
        <f t="shared" ca="1" si="1116"/>
        <v>0</v>
      </c>
      <c r="EF830" s="69">
        <f t="shared" ca="1" si="1116"/>
        <v>0</v>
      </c>
      <c r="EG830" s="69">
        <f t="shared" ca="1" si="1116"/>
        <v>0</v>
      </c>
      <c r="EH830" s="69">
        <f t="shared" ca="1" si="1116"/>
        <v>0</v>
      </c>
      <c r="EI830" s="69">
        <f t="shared" ca="1" si="1116"/>
        <v>0</v>
      </c>
      <c r="EJ830" s="69">
        <f t="shared" ca="1" si="1116"/>
        <v>0</v>
      </c>
      <c r="EK830" s="69">
        <f t="shared" ca="1" si="1116"/>
        <v>0</v>
      </c>
    </row>
    <row r="831" spans="1:141" outlineLevel="2" x14ac:dyDescent="0.25">
      <c r="A831" s="90"/>
      <c r="B831" s="90"/>
      <c r="C831" s="90"/>
      <c r="D831" s="90"/>
      <c r="F831" s="100"/>
      <c r="I831" s="101"/>
      <c r="J831" s="100"/>
      <c r="M831" s="101"/>
      <c r="N831" s="100"/>
      <c r="Q831" s="101"/>
      <c r="R831" s="100"/>
      <c r="U831" s="101"/>
      <c r="V831" s="100"/>
      <c r="Y831" s="101"/>
      <c r="Z831" s="100"/>
      <c r="AC831" s="101"/>
      <c r="AD831" s="100"/>
      <c r="AG831" s="101"/>
      <c r="AH831" s="100"/>
      <c r="AK831" s="101"/>
      <c r="AL831" s="100"/>
      <c r="AO831" s="101"/>
      <c r="AP831" s="100"/>
      <c r="AS831" s="101"/>
      <c r="AT831" s="100"/>
      <c r="AW831" s="101"/>
      <c r="AX831" s="100"/>
      <c r="BA831" s="101"/>
      <c r="BB831" s="100"/>
      <c r="BE831" s="101"/>
      <c r="BF831" s="100"/>
      <c r="BI831" s="101"/>
      <c r="BJ831" s="100"/>
      <c r="BM831" s="101"/>
      <c r="BN831" s="100"/>
      <c r="BQ831" s="101"/>
      <c r="BR831" s="100"/>
      <c r="BU831" s="101"/>
      <c r="BV831" s="100"/>
      <c r="BY831" s="101"/>
      <c r="BZ831" s="100"/>
      <c r="CC831" s="101"/>
      <c r="CD831" s="100"/>
      <c r="CG831" s="101"/>
      <c r="CH831" s="100"/>
      <c r="CK831" s="101"/>
      <c r="CL831" s="100"/>
      <c r="CO831" s="101"/>
      <c r="CP831" s="100"/>
      <c r="CS831" s="101"/>
      <c r="CT831" s="100"/>
      <c r="CW831" s="101"/>
      <c r="CX831" s="100"/>
      <c r="DA831" s="101"/>
      <c r="DB831" s="100"/>
      <c r="DE831" s="101"/>
      <c r="DF831" s="100"/>
      <c r="DI831" s="101"/>
    </row>
    <row r="832" spans="1:141" outlineLevel="2" x14ac:dyDescent="0.25">
      <c r="A832" s="90" t="s">
        <v>157</v>
      </c>
      <c r="B832" s="90" t="s">
        <v>196</v>
      </c>
      <c r="C832" s="111">
        <f>$C$6</f>
        <v>9.9999999999999995E-7</v>
      </c>
      <c r="D832" s="90"/>
      <c r="E832" t="str">
        <f>CONCATENATE(E828," - history")</f>
        <v>Minority interest - history</v>
      </c>
      <c r="F832" s="113" cm="1">
        <f t="array" aca="1" ref="F832" ca="1">IF(AND(F$4="A",ISNUMBER('DataModel-NVDA'!F$4)),INDEX('DataModel-NVDA'!$F$4:$BA$109,MATCH(1,('DataModel-NVDA'!$A$4:$A$109=$A832)*('DataModel-NVDA'!$B$4:$B$109=$B832),0),MATCH(F$3,'DataModel-NVDA'!$F$2:$BA$2,0))*$C832,"")</f>
        <v>0</v>
      </c>
      <c r="G832" s="69" cm="1">
        <f t="array" aca="1" ref="G832" ca="1">IF(AND(G$4="A",ISNUMBER('DataModel-NVDA'!G$4)),INDEX('DataModel-NVDA'!$F$4:$BA$109,MATCH(1,('DataModel-NVDA'!$A$4:$A$109=$A832)*('DataModel-NVDA'!$B$4:$B$109=$B832),0),MATCH(G$3,'DataModel-NVDA'!$F$2:$BA$2,0))*$C832,"")</f>
        <v>0</v>
      </c>
      <c r="H832" s="69" cm="1">
        <f t="array" aca="1" ref="H832" ca="1">IF(AND(H$4="A",ISNUMBER('DataModel-NVDA'!H$4)),INDEX('DataModel-NVDA'!$F$4:$BA$109,MATCH(1,('DataModel-NVDA'!$A$4:$A$109=$A832)*('DataModel-NVDA'!$B$4:$B$109=$B832),0),MATCH(H$3,'DataModel-NVDA'!$F$2:$BA$2,0))*$C832,"")</f>
        <v>0</v>
      </c>
      <c r="I832" s="114" cm="1">
        <f t="array" aca="1" ref="I832" ca="1">IF(AND(I$4="A",ISNUMBER('DataModel-NVDA'!I$4)),INDEX('DataModel-NVDA'!$F$4:$BA$109,MATCH(1,('DataModel-NVDA'!$A$4:$A$109=$A832)*('DataModel-NVDA'!$B$4:$B$109=$B832),0),MATCH(I$3,'DataModel-NVDA'!$F$2:$BA$2,0))*$C832,"")</f>
        <v>0</v>
      </c>
      <c r="J832" s="113" cm="1">
        <f t="array" aca="1" ref="J832" ca="1">IF(AND(J$4="A",ISNUMBER('DataModel-NVDA'!J$4)),INDEX('DataModel-NVDA'!$F$4:$BA$109,MATCH(1,('DataModel-NVDA'!$A$4:$A$109=$A832)*('DataModel-NVDA'!$B$4:$B$109=$B832),0),MATCH(J$3,'DataModel-NVDA'!$F$2:$BA$2,0))*$C832,"")</f>
        <v>0</v>
      </c>
      <c r="K832" s="69" cm="1">
        <f t="array" aca="1" ref="K832" ca="1">IF(AND(K$4="A",ISNUMBER('DataModel-NVDA'!K$4)),INDEX('DataModel-NVDA'!$F$4:$BA$109,MATCH(1,('DataModel-NVDA'!$A$4:$A$109=$A832)*('DataModel-NVDA'!$B$4:$B$109=$B832),0),MATCH(K$3,'DataModel-NVDA'!$F$2:$BA$2,0))*$C832,"")</f>
        <v>0</v>
      </c>
      <c r="L832" s="69" cm="1">
        <f t="array" aca="1" ref="L832" ca="1">IF(AND(L$4="A",ISNUMBER('DataModel-NVDA'!L$4)),INDEX('DataModel-NVDA'!$F$4:$BA$109,MATCH(1,('DataModel-NVDA'!$A$4:$A$109=$A832)*('DataModel-NVDA'!$B$4:$B$109=$B832),0),MATCH(L$3,'DataModel-NVDA'!$F$2:$BA$2,0))*$C832,"")</f>
        <v>0</v>
      </c>
      <c r="M832" s="114" cm="1">
        <f t="array" aca="1" ref="M832" ca="1">IF(AND(M$4="A",ISNUMBER('DataModel-NVDA'!M$4)),INDEX('DataModel-NVDA'!$F$4:$BA$109,MATCH(1,('DataModel-NVDA'!$A$4:$A$109=$A832)*('DataModel-NVDA'!$B$4:$B$109=$B832),0),MATCH(M$3,'DataModel-NVDA'!$F$2:$BA$2,0))*$C832,"")</f>
        <v>0</v>
      </c>
      <c r="N832" s="113" cm="1">
        <f t="array" aca="1" ref="N832" ca="1">IF(AND(N$4="A",ISNUMBER('DataModel-NVDA'!N$4)),INDEX('DataModel-NVDA'!$F$4:$BA$109,MATCH(1,('DataModel-NVDA'!$A$4:$A$109=$A832)*('DataModel-NVDA'!$B$4:$B$109=$B832),0),MATCH(N$3,'DataModel-NVDA'!$F$2:$BA$2,0))*$C832,"")</f>
        <v>0</v>
      </c>
      <c r="O832" s="69" cm="1">
        <f t="array" aca="1" ref="O832" ca="1">IF(AND(O$4="A",ISNUMBER('DataModel-NVDA'!O$4)),INDEX('DataModel-NVDA'!$F$4:$BA$109,MATCH(1,('DataModel-NVDA'!$A$4:$A$109=$A832)*('DataModel-NVDA'!$B$4:$B$109=$B832),0),MATCH(O$3,'DataModel-NVDA'!$F$2:$BA$2,0))*$C832,"")</f>
        <v>0</v>
      </c>
      <c r="P832" s="69" cm="1">
        <f t="array" aca="1" ref="P832" ca="1">IF(AND(P$4="A",ISNUMBER('DataModel-NVDA'!P$4)),INDEX('DataModel-NVDA'!$F$4:$BA$109,MATCH(1,('DataModel-NVDA'!$A$4:$A$109=$A832)*('DataModel-NVDA'!$B$4:$B$109=$B832),0),MATCH(P$3,'DataModel-NVDA'!$F$2:$BA$2,0))*$C832,"")</f>
        <v>0</v>
      </c>
      <c r="Q832" s="114" cm="1">
        <f t="array" aca="1" ref="Q832" ca="1">IF(AND(Q$4="A",ISNUMBER('DataModel-NVDA'!Q$4)),INDEX('DataModel-NVDA'!$F$4:$BA$109,MATCH(1,('DataModel-NVDA'!$A$4:$A$109=$A832)*('DataModel-NVDA'!$B$4:$B$109=$B832),0),MATCH(Q$3,'DataModel-NVDA'!$F$2:$BA$2,0))*$C832,"")</f>
        <v>0</v>
      </c>
      <c r="R832" s="113" cm="1">
        <f t="array" aca="1" ref="R832" ca="1">IF(AND(R$4="A",ISNUMBER('DataModel-NVDA'!R$4)),INDEX('DataModel-NVDA'!$F$4:$BA$109,MATCH(1,('DataModel-NVDA'!$A$4:$A$109=$A832)*('DataModel-NVDA'!$B$4:$B$109=$B832),0),MATCH(R$3,'DataModel-NVDA'!$F$2:$BA$2,0))*$C832,"")</f>
        <v>0</v>
      </c>
      <c r="S832" s="69" cm="1">
        <f t="array" aca="1" ref="S832" ca="1">IF(AND(S$4="A",ISNUMBER('DataModel-NVDA'!S$4)),INDEX('DataModel-NVDA'!$F$4:$BA$109,MATCH(1,('DataModel-NVDA'!$A$4:$A$109=$A832)*('DataModel-NVDA'!$B$4:$B$109=$B832),0),MATCH(S$3,'DataModel-NVDA'!$F$2:$BA$2,0))*$C832,"")</f>
        <v>0</v>
      </c>
      <c r="T832" s="69" cm="1">
        <f t="array" aca="1" ref="T832" ca="1">IF(AND(T$4="A",ISNUMBER('DataModel-NVDA'!T$4)),INDEX('DataModel-NVDA'!$F$4:$BA$109,MATCH(1,('DataModel-NVDA'!$A$4:$A$109=$A832)*('DataModel-NVDA'!$B$4:$B$109=$B832),0),MATCH(T$3,'DataModel-NVDA'!$F$2:$BA$2,0))*$C832,"")</f>
        <v>0</v>
      </c>
      <c r="U832" s="114" cm="1">
        <f t="array" aca="1" ref="U832" ca="1">IF(AND(U$4="A",ISNUMBER('DataModel-NVDA'!U$4)),INDEX('DataModel-NVDA'!$F$4:$BA$109,MATCH(1,('DataModel-NVDA'!$A$4:$A$109=$A832)*('DataModel-NVDA'!$B$4:$B$109=$B832),0),MATCH(U$3,'DataModel-NVDA'!$F$2:$BA$2,0))*$C832,"")</f>
        <v>0</v>
      </c>
      <c r="V832" s="113" cm="1">
        <f t="array" aca="1" ref="V832" ca="1">IF(AND(V$4="A",ISNUMBER('DataModel-NVDA'!V$4)),INDEX('DataModel-NVDA'!$F$4:$BA$109,MATCH(1,('DataModel-NVDA'!$A$4:$A$109=$A832)*('DataModel-NVDA'!$B$4:$B$109=$B832),0),MATCH(V$3,'DataModel-NVDA'!$F$2:$BA$2,0))*$C832,"")</f>
        <v>0</v>
      </c>
      <c r="W832" s="69" cm="1">
        <f t="array" aca="1" ref="W832" ca="1">IF(AND(W$4="A",ISNUMBER('DataModel-NVDA'!W$4)),INDEX('DataModel-NVDA'!$F$4:$BA$109,MATCH(1,('DataModel-NVDA'!$A$4:$A$109=$A832)*('DataModel-NVDA'!$B$4:$B$109=$B832),0),MATCH(W$3,'DataModel-NVDA'!$F$2:$BA$2,0))*$C832,"")</f>
        <v>0</v>
      </c>
      <c r="X832" s="69" cm="1">
        <f t="array" aca="1" ref="X832" ca="1">IF(AND(X$4="A",ISNUMBER('DataModel-NVDA'!X$4)),INDEX('DataModel-NVDA'!$F$4:$BA$109,MATCH(1,('DataModel-NVDA'!$A$4:$A$109=$A832)*('DataModel-NVDA'!$B$4:$B$109=$B832),0),MATCH(X$3,'DataModel-NVDA'!$F$2:$BA$2,0))*$C832,"")</f>
        <v>0</v>
      </c>
      <c r="Y832" s="114" cm="1">
        <f t="array" aca="1" ref="Y832" ca="1">IF(AND(Y$4="A",ISNUMBER('DataModel-NVDA'!Y$4)),INDEX('DataModel-NVDA'!$F$4:$BA$109,MATCH(1,('DataModel-NVDA'!$A$4:$A$109=$A832)*('DataModel-NVDA'!$B$4:$B$109=$B832),0),MATCH(Y$3,'DataModel-NVDA'!$F$2:$BA$2,0))*$C832,"")</f>
        <v>0</v>
      </c>
      <c r="Z832" s="113" cm="1">
        <f t="array" aca="1" ref="Z832" ca="1">IF(AND(Z$4="A",ISNUMBER('DataModel-NVDA'!Z$4)),INDEX('DataModel-NVDA'!$F$4:$BA$109,MATCH(1,('DataModel-NVDA'!$A$4:$A$109=$A832)*('DataModel-NVDA'!$B$4:$B$109=$B832),0),MATCH(Z$3,'DataModel-NVDA'!$F$2:$BA$2,0))*$C832,"")</f>
        <v>0</v>
      </c>
      <c r="AA832" s="69" cm="1">
        <f t="array" aca="1" ref="AA832" ca="1">IF(AND(AA$4="A",ISNUMBER('DataModel-NVDA'!AA$4)),INDEX('DataModel-NVDA'!$F$4:$BA$109,MATCH(1,('DataModel-NVDA'!$A$4:$A$109=$A832)*('DataModel-NVDA'!$B$4:$B$109=$B832),0),MATCH(AA$3,'DataModel-NVDA'!$F$2:$BA$2,0))*$C832,"")</f>
        <v>0</v>
      </c>
      <c r="AB832" s="69" cm="1">
        <f t="array" aca="1" ref="AB832" ca="1">IF(AND(AB$4="A",ISNUMBER('DataModel-NVDA'!AB$4)),INDEX('DataModel-NVDA'!$F$4:$BA$109,MATCH(1,('DataModel-NVDA'!$A$4:$A$109=$A832)*('DataModel-NVDA'!$B$4:$B$109=$B832),0),MATCH(AB$3,'DataModel-NVDA'!$F$2:$BA$2,0))*$C832,"")</f>
        <v>0</v>
      </c>
      <c r="AC832" s="114" cm="1">
        <f t="array" aca="1" ref="AC832" ca="1">IF(AND(AC$4="A",ISNUMBER('DataModel-NVDA'!AC$4)),INDEX('DataModel-NVDA'!$F$4:$BA$109,MATCH(1,('DataModel-NVDA'!$A$4:$A$109=$A832)*('DataModel-NVDA'!$B$4:$B$109=$B832),0),MATCH(AC$3,'DataModel-NVDA'!$F$2:$BA$2,0))*$C832,"")</f>
        <v>0</v>
      </c>
      <c r="AD832" s="113" cm="1">
        <f t="array" aca="1" ref="AD832" ca="1">IF(AND(AD$4="A",ISNUMBER('DataModel-NVDA'!AD$4)),INDEX('DataModel-NVDA'!$F$4:$BA$109,MATCH(1,('DataModel-NVDA'!$A$4:$A$109=$A832)*('DataModel-NVDA'!$B$4:$B$109=$B832),0),MATCH(AD$3,'DataModel-NVDA'!$F$2:$BA$2,0))*$C832,"")</f>
        <v>0</v>
      </c>
      <c r="AE832" s="69" cm="1">
        <f t="array" aca="1" ref="AE832" ca="1">IF(AND(AE$4="A",ISNUMBER('DataModel-NVDA'!AE$4)),INDEX('DataModel-NVDA'!$F$4:$BA$109,MATCH(1,('DataModel-NVDA'!$A$4:$A$109=$A832)*('DataModel-NVDA'!$B$4:$B$109=$B832),0),MATCH(AE$3,'DataModel-NVDA'!$F$2:$BA$2,0))*$C832,"")</f>
        <v>0</v>
      </c>
      <c r="AF832" s="69" cm="1">
        <f t="array" aca="1" ref="AF832" ca="1">IF(AND(AF$4="A",ISNUMBER('DataModel-NVDA'!AF$4)),INDEX('DataModel-NVDA'!$F$4:$BA$109,MATCH(1,('DataModel-NVDA'!$A$4:$A$109=$A832)*('DataModel-NVDA'!$B$4:$B$109=$B832),0),MATCH(AF$3,'DataModel-NVDA'!$F$2:$BA$2,0))*$C832,"")</f>
        <v>0</v>
      </c>
      <c r="AG832" s="114" cm="1">
        <f t="array" aca="1" ref="AG832" ca="1">IF(AND(AG$4="A",ISNUMBER('DataModel-NVDA'!AG$4)),INDEX('DataModel-NVDA'!$F$4:$BA$109,MATCH(1,('DataModel-NVDA'!$A$4:$A$109=$A832)*('DataModel-NVDA'!$B$4:$B$109=$B832),0),MATCH(AG$3,'DataModel-NVDA'!$F$2:$BA$2,0))*$C832,"")</f>
        <v>0</v>
      </c>
      <c r="AH832" s="113" cm="1">
        <f t="array" aca="1" ref="AH832" ca="1">IF(AND(AH$4="A",ISNUMBER('DataModel-NVDA'!AH$4)),INDEX('DataModel-NVDA'!$F$4:$BA$109,MATCH(1,('DataModel-NVDA'!$A$4:$A$109=$A832)*('DataModel-NVDA'!$B$4:$B$109=$B832),0),MATCH(AH$3,'DataModel-NVDA'!$F$2:$BA$2,0))*$C832,"")</f>
        <v>0</v>
      </c>
      <c r="AI832" s="69" cm="1">
        <f t="array" aca="1" ref="AI832" ca="1">IF(AND(AI$4="A",ISNUMBER('DataModel-NVDA'!AI$4)),INDEX('DataModel-NVDA'!$F$4:$BA$109,MATCH(1,('DataModel-NVDA'!$A$4:$A$109=$A832)*('DataModel-NVDA'!$B$4:$B$109=$B832),0),MATCH(AI$3,'DataModel-NVDA'!$F$2:$BA$2,0))*$C832,"")</f>
        <v>0</v>
      </c>
      <c r="AJ832" s="69" cm="1">
        <f t="array" aca="1" ref="AJ832" ca="1">IF(AND(AJ$4="A",ISNUMBER('DataModel-NVDA'!AJ$4)),INDEX('DataModel-NVDA'!$F$4:$BA$109,MATCH(1,('DataModel-NVDA'!$A$4:$A$109=$A832)*('DataModel-NVDA'!$B$4:$B$109=$B832),0),MATCH(AJ$3,'DataModel-NVDA'!$F$2:$BA$2,0))*$C832,"")</f>
        <v>0</v>
      </c>
      <c r="AK832" s="114" cm="1">
        <f t="array" aca="1" ref="AK832" ca="1">IF(AND(AK$4="A",ISNUMBER('DataModel-NVDA'!AK$4)),INDEX('DataModel-NVDA'!$F$4:$BA$109,MATCH(1,('DataModel-NVDA'!$A$4:$A$109=$A832)*('DataModel-NVDA'!$B$4:$B$109=$B832),0),MATCH(AK$3,'DataModel-NVDA'!$F$2:$BA$2,0))*$C832,"")</f>
        <v>0</v>
      </c>
      <c r="AL832" s="113" cm="1">
        <f t="array" aca="1" ref="AL832" ca="1">IF(AND(AL$4="A",ISNUMBER('DataModel-NVDA'!AL$4)),INDEX('DataModel-NVDA'!$F$4:$BA$109,MATCH(1,('DataModel-NVDA'!$A$4:$A$109=$A832)*('DataModel-NVDA'!$B$4:$B$109=$B832),0),MATCH(AL$3,'DataModel-NVDA'!$F$2:$BA$2,0))*$C832,"")</f>
        <v>0</v>
      </c>
      <c r="AM832" s="69" cm="1">
        <f t="array" aca="1" ref="AM832" ca="1">IF(AND(AM$4="A",ISNUMBER('DataModel-NVDA'!AM$4)),INDEX('DataModel-NVDA'!$F$4:$BA$109,MATCH(1,('DataModel-NVDA'!$A$4:$A$109=$A832)*('DataModel-NVDA'!$B$4:$B$109=$B832),0),MATCH(AM$3,'DataModel-NVDA'!$F$2:$BA$2,0))*$C832,"")</f>
        <v>0</v>
      </c>
      <c r="AN832" s="69" cm="1">
        <f t="array" aca="1" ref="AN832" ca="1">IF(AND(AN$4="A",ISNUMBER('DataModel-NVDA'!AN$4)),INDEX('DataModel-NVDA'!$F$4:$BA$109,MATCH(1,('DataModel-NVDA'!$A$4:$A$109=$A832)*('DataModel-NVDA'!$B$4:$B$109=$B832),0),MATCH(AN$3,'DataModel-NVDA'!$F$2:$BA$2,0))*$C832,"")</f>
        <v>0</v>
      </c>
      <c r="AO832" s="114" cm="1">
        <f t="array" aca="1" ref="AO832" ca="1">IF(AND(AO$4="A",ISNUMBER('DataModel-NVDA'!AO$4)),INDEX('DataModel-NVDA'!$F$4:$BA$109,MATCH(1,('DataModel-NVDA'!$A$4:$A$109=$A832)*('DataModel-NVDA'!$B$4:$B$109=$B832),0),MATCH(AO$3,'DataModel-NVDA'!$F$2:$BA$2,0))*$C832,"")</f>
        <v>0</v>
      </c>
      <c r="AP832" s="113" cm="1">
        <f t="array" aca="1" ref="AP832" ca="1">IF(AND(AP$4="A",ISNUMBER('DataModel-NVDA'!AP$4)),INDEX('DataModel-NVDA'!$F$4:$BA$109,MATCH(1,('DataModel-NVDA'!$A$4:$A$109=$A832)*('DataModel-NVDA'!$B$4:$B$109=$B832),0),MATCH(AP$3,'DataModel-NVDA'!$F$2:$BA$2,0))*$C832,"")</f>
        <v>0</v>
      </c>
      <c r="AQ832" s="69" cm="1">
        <f t="array" aca="1" ref="AQ832" ca="1">IF(AND(AQ$4="A",ISNUMBER('DataModel-NVDA'!AQ$4)),INDEX('DataModel-NVDA'!$F$4:$BA$109,MATCH(1,('DataModel-NVDA'!$A$4:$A$109=$A832)*('DataModel-NVDA'!$B$4:$B$109=$B832),0),MATCH(AQ$3,'DataModel-NVDA'!$F$2:$BA$2,0))*$C832,"")</f>
        <v>0</v>
      </c>
      <c r="AR832" s="69" cm="1">
        <f t="array" aca="1" ref="AR832" ca="1">IF(AND(AR$4="A",ISNUMBER('DataModel-NVDA'!AR$4)),INDEX('DataModel-NVDA'!$F$4:$BA$109,MATCH(1,('DataModel-NVDA'!$A$4:$A$109=$A832)*('DataModel-NVDA'!$B$4:$B$109=$B832),0),MATCH(AR$3,'DataModel-NVDA'!$F$2:$BA$2,0))*$C832,"")</f>
        <v>0</v>
      </c>
      <c r="AS832" s="114" cm="1">
        <f t="array" aca="1" ref="AS832" ca="1">IF(AND(AS$4="A",ISNUMBER('DataModel-NVDA'!AS$4)),INDEX('DataModel-NVDA'!$F$4:$BA$109,MATCH(1,('DataModel-NVDA'!$A$4:$A$109=$A832)*('DataModel-NVDA'!$B$4:$B$109=$B832),0),MATCH(AS$3,'DataModel-NVDA'!$F$2:$BA$2,0))*$C832,"")</f>
        <v>0</v>
      </c>
      <c r="AT832" s="113" cm="1">
        <f t="array" aca="1" ref="AT832" ca="1">IF(AND(AT$4="A",ISNUMBER('DataModel-NVDA'!AT$4)),INDEX('DataModel-NVDA'!$F$4:$BA$109,MATCH(1,('DataModel-NVDA'!$A$4:$A$109=$A832)*('DataModel-NVDA'!$B$4:$B$109=$B832),0),MATCH(AT$3,'DataModel-NVDA'!$F$2:$BA$2,0))*$C832,"")</f>
        <v>0</v>
      </c>
      <c r="AU832" s="69" cm="1">
        <f t="array" aca="1" ref="AU832" ca="1">IF(AND(AU$4="A",ISNUMBER('DataModel-NVDA'!AU$4)),INDEX('DataModel-NVDA'!$F$4:$BA$109,MATCH(1,('DataModel-NVDA'!$A$4:$A$109=$A832)*('DataModel-NVDA'!$B$4:$B$109=$B832),0),MATCH(AU$3,'DataModel-NVDA'!$F$2:$BA$2,0))*$C832,"")</f>
        <v>0</v>
      </c>
      <c r="AV832" s="69" cm="1">
        <f t="array" aca="1" ref="AV832" ca="1">IF(AND(AV$4="A",ISNUMBER('DataModel-NVDA'!AV$4)),INDEX('DataModel-NVDA'!$F$4:$BA$109,MATCH(1,('DataModel-NVDA'!$A$4:$A$109=$A832)*('DataModel-NVDA'!$B$4:$B$109=$B832),0),MATCH(AV$3,'DataModel-NVDA'!$F$2:$BA$2,0))*$C832,"")</f>
        <v>0</v>
      </c>
      <c r="AW832" s="114" t="str" cm="1">
        <f t="array" aca="1" ref="AW832" ca="1">IF(AND(AW$4="A",ISNUMBER('DataModel-NVDA'!AW$4)),INDEX('DataModel-NVDA'!$F$4:$BA$109,MATCH(1,('DataModel-NVDA'!$A$4:$A$109=$A832)*('DataModel-NVDA'!$B$4:$B$109=$B832),0),MATCH(AW$3,'DataModel-NVDA'!$F$2:$BA$2,0))*$C832,"")</f>
        <v/>
      </c>
      <c r="AX832" s="113" t="str" cm="1">
        <f t="array" aca="1" ref="AX832" ca="1">IF(AND(AX$4="A",ISNUMBER('DataModel-NVDA'!AX$4)),INDEX('DataModel-NVDA'!$F$4:$BA$109,MATCH(1,('DataModel-NVDA'!$A$4:$A$109=$A832)*('DataModel-NVDA'!$B$4:$B$109=$B832),0),MATCH(AX$3,'DataModel-NVDA'!$F$2:$BA$2,0))*$C832,"")</f>
        <v/>
      </c>
      <c r="AY832" s="69" t="str" cm="1">
        <f t="array" aca="1" ref="AY832" ca="1">IF(AND(AY$4="A",ISNUMBER('DataModel-NVDA'!AY$4)),INDEX('DataModel-NVDA'!$F$4:$BA$109,MATCH(1,('DataModel-NVDA'!$A$4:$A$109=$A832)*('DataModel-NVDA'!$B$4:$B$109=$B832),0),MATCH(AY$3,'DataModel-NVDA'!$F$2:$BA$2,0))*$C832,"")</f>
        <v/>
      </c>
      <c r="AZ832" s="69" t="str" cm="1">
        <f t="array" aca="1" ref="AZ832" ca="1">IF(AND(AZ$4="A",ISNUMBER('DataModel-NVDA'!AZ$4)),INDEX('DataModel-NVDA'!$F$4:$BA$109,MATCH(1,('DataModel-NVDA'!$A$4:$A$109=$A832)*('DataModel-NVDA'!$B$4:$B$109=$B832),0),MATCH(AZ$3,'DataModel-NVDA'!$F$2:$BA$2,0))*$C832,"")</f>
        <v/>
      </c>
      <c r="BA832" s="114" t="str" cm="1">
        <f t="array" aca="1" ref="BA832" ca="1">IF(AND(BA$4="A",ISNUMBER('DataModel-NVDA'!BA$4)),INDEX('DataModel-NVDA'!$F$4:$BA$109,MATCH(1,('DataModel-NVDA'!$A$4:$A$109=$A832)*('DataModel-NVDA'!$B$4:$B$109=$B832),0),MATCH(BA$3,'DataModel-NVDA'!$F$2:$BA$2,0))*$C832,"")</f>
        <v/>
      </c>
      <c r="BB832" s="113"/>
      <c r="BC832" s="69"/>
      <c r="BD832" s="69"/>
      <c r="BE832" s="114"/>
      <c r="BF832" s="113"/>
      <c r="BG832" s="69"/>
      <c r="BH832" s="69"/>
      <c r="BI832" s="114"/>
      <c r="BJ832" s="113"/>
      <c r="BK832" s="69"/>
      <c r="BL832" s="69"/>
      <c r="BM832" s="114"/>
      <c r="BN832" s="113"/>
      <c r="BO832" s="69"/>
      <c r="BP832" s="69"/>
      <c r="BQ832" s="114"/>
      <c r="BR832" s="113"/>
      <c r="BS832" s="69"/>
      <c r="BT832" s="69"/>
      <c r="BU832" s="114"/>
      <c r="BV832" s="113"/>
      <c r="BW832" s="69"/>
      <c r="BX832" s="69"/>
      <c r="BY832" s="114"/>
      <c r="BZ832" s="113"/>
      <c r="CA832" s="69"/>
      <c r="CB832" s="69"/>
      <c r="CC832" s="114"/>
      <c r="CD832" s="113"/>
      <c r="CE832" s="69"/>
      <c r="CF832" s="69"/>
      <c r="CG832" s="114"/>
      <c r="CH832" s="113"/>
      <c r="CI832" s="69"/>
      <c r="CJ832" s="69"/>
      <c r="CK832" s="114"/>
      <c r="CL832" s="113"/>
      <c r="CM832" s="69"/>
      <c r="CN832" s="69"/>
      <c r="CO832" s="114"/>
      <c r="CP832" s="113"/>
      <c r="CQ832" s="69"/>
      <c r="CR832" s="69"/>
      <c r="CS832" s="114"/>
      <c r="CT832" s="113"/>
      <c r="CU832" s="69"/>
      <c r="CV832" s="69"/>
      <c r="CW832" s="114"/>
      <c r="CX832" s="113"/>
      <c r="CY832" s="69"/>
      <c r="CZ832" s="69"/>
      <c r="DA832" s="114"/>
      <c r="DB832" s="113"/>
      <c r="DC832" s="69"/>
      <c r="DD832" s="69"/>
      <c r="DE832" s="114"/>
      <c r="DF832" s="113"/>
      <c r="DG832" s="69"/>
      <c r="DH832" s="69"/>
      <c r="DI832" s="114"/>
      <c r="DK832" s="69">
        <f t="shared" ref="DK832:EK832" ca="1" si="1117">SUM(OFFSET($E832,,MATCH(DK$3,$F$5:$DI$5,0)+3,,1))</f>
        <v>0</v>
      </c>
      <c r="DL832" s="69">
        <f t="shared" ca="1" si="1117"/>
        <v>0</v>
      </c>
      <c r="DM832" s="69">
        <f t="shared" ca="1" si="1117"/>
        <v>0</v>
      </c>
      <c r="DN832" s="69">
        <f t="shared" ca="1" si="1117"/>
        <v>0</v>
      </c>
      <c r="DO832" s="69">
        <f t="shared" ca="1" si="1117"/>
        <v>0</v>
      </c>
      <c r="DP832" s="69">
        <f t="shared" ca="1" si="1117"/>
        <v>0</v>
      </c>
      <c r="DQ832" s="69">
        <f t="shared" ca="1" si="1117"/>
        <v>0</v>
      </c>
      <c r="DR832" s="69">
        <f t="shared" ca="1" si="1117"/>
        <v>0</v>
      </c>
      <c r="DS832" s="69">
        <f t="shared" ca="1" si="1117"/>
        <v>0</v>
      </c>
      <c r="DT832" s="69">
        <f t="shared" ca="1" si="1117"/>
        <v>0</v>
      </c>
      <c r="DU832" s="69">
        <f t="shared" ca="1" si="1117"/>
        <v>0</v>
      </c>
      <c r="DV832" s="69">
        <f t="shared" ca="1" si="1117"/>
        <v>0</v>
      </c>
      <c r="DW832" s="69">
        <f t="shared" ca="1" si="1117"/>
        <v>0</v>
      </c>
      <c r="DX832" s="69">
        <f t="shared" ca="1" si="1117"/>
        <v>0</v>
      </c>
      <c r="DY832" s="69">
        <f t="shared" ca="1" si="1117"/>
        <v>0</v>
      </c>
      <c r="DZ832" s="69">
        <f t="shared" ca="1" si="1117"/>
        <v>0</v>
      </c>
      <c r="EA832" s="69">
        <f t="shared" ca="1" si="1117"/>
        <v>0</v>
      </c>
      <c r="EB832" s="69">
        <f t="shared" ca="1" si="1117"/>
        <v>0</v>
      </c>
      <c r="EC832" s="69">
        <f t="shared" ca="1" si="1117"/>
        <v>0</v>
      </c>
      <c r="ED832" s="69">
        <f t="shared" ca="1" si="1117"/>
        <v>0</v>
      </c>
      <c r="EE832" s="69">
        <f t="shared" ca="1" si="1117"/>
        <v>0</v>
      </c>
      <c r="EF832" s="69">
        <f t="shared" ca="1" si="1117"/>
        <v>0</v>
      </c>
      <c r="EG832" s="69">
        <f t="shared" ca="1" si="1117"/>
        <v>0</v>
      </c>
      <c r="EH832" s="69">
        <f t="shared" ca="1" si="1117"/>
        <v>0</v>
      </c>
      <c r="EI832" s="69">
        <f t="shared" ca="1" si="1117"/>
        <v>0</v>
      </c>
      <c r="EJ832" s="69">
        <f t="shared" ca="1" si="1117"/>
        <v>0</v>
      </c>
      <c r="EK832" s="69">
        <f t="shared" ca="1" si="1117"/>
        <v>0</v>
      </c>
    </row>
    <row r="833" spans="1:141" outlineLevel="2" x14ac:dyDescent="0.25">
      <c r="A833" s="90"/>
      <c r="B833" s="90"/>
      <c r="C833" s="90"/>
      <c r="D833" s="90"/>
      <c r="F833" s="100"/>
      <c r="I833" s="101"/>
      <c r="J833" s="100"/>
      <c r="M833" s="101"/>
      <c r="N833" s="100"/>
      <c r="Q833" s="101"/>
      <c r="R833" s="100"/>
      <c r="U833" s="101"/>
      <c r="V833" s="100"/>
      <c r="Y833" s="101"/>
      <c r="Z833" s="100"/>
      <c r="AC833" s="101"/>
      <c r="AD833" s="100"/>
      <c r="AG833" s="101"/>
      <c r="AH833" s="100"/>
      <c r="AK833" s="101"/>
      <c r="AL833" s="100"/>
      <c r="AO833" s="101"/>
      <c r="AP833" s="100"/>
      <c r="AS833" s="101"/>
      <c r="AT833" s="100"/>
      <c r="AW833" s="101"/>
      <c r="AX833" s="100"/>
      <c r="BA833" s="101"/>
      <c r="BB833" s="100"/>
      <c r="BE833" s="101"/>
      <c r="BF833" s="100"/>
      <c r="BI833" s="101"/>
      <c r="BJ833" s="100"/>
      <c r="BM833" s="101"/>
      <c r="BN833" s="100"/>
      <c r="BQ833" s="101"/>
      <c r="BR833" s="100"/>
      <c r="BU833" s="101"/>
      <c r="BV833" s="100"/>
      <c r="BY833" s="101"/>
      <c r="BZ833" s="100"/>
      <c r="CC833" s="101"/>
      <c r="CD833" s="100"/>
      <c r="CG833" s="101"/>
      <c r="CH833" s="100"/>
      <c r="CK833" s="101"/>
      <c r="CL833" s="100"/>
      <c r="CO833" s="101"/>
      <c r="CP833" s="100"/>
      <c r="CS833" s="101"/>
      <c r="CT833" s="100"/>
      <c r="CW833" s="101"/>
      <c r="CX833" s="100"/>
      <c r="DA833" s="101"/>
      <c r="DB833" s="100"/>
      <c r="DE833" s="101"/>
      <c r="DF833" s="100"/>
      <c r="DI833" s="101"/>
    </row>
    <row r="834" spans="1:141" outlineLevel="2" x14ac:dyDescent="0.25">
      <c r="A834" s="90"/>
      <c r="B834" s="90"/>
      <c r="C834" s="90"/>
      <c r="D834" s="90"/>
      <c r="E834" t="str">
        <f>CONCATENATE(E828," - model")</f>
        <v>Minority interest - model</v>
      </c>
      <c r="F834" s="100"/>
      <c r="I834" s="101"/>
      <c r="J834" s="100"/>
      <c r="M834" s="101"/>
      <c r="N834" s="100"/>
      <c r="Q834" s="101"/>
      <c r="R834" s="100"/>
      <c r="U834" s="101"/>
      <c r="V834" s="100"/>
      <c r="Y834" s="101"/>
      <c r="Z834" s="100"/>
      <c r="AC834" s="101"/>
      <c r="AD834" s="100"/>
      <c r="AG834" s="101"/>
      <c r="AH834" s="100"/>
      <c r="AK834" s="101"/>
      <c r="AL834" s="113">
        <f ca="1">AL832</f>
        <v>0</v>
      </c>
      <c r="AM834" s="69">
        <f ca="1">AM832</f>
        <v>0</v>
      </c>
      <c r="AN834" s="69">
        <f ca="1">AN832</f>
        <v>0</v>
      </c>
      <c r="AO834" s="114">
        <f ca="1">AO832</f>
        <v>0</v>
      </c>
      <c r="AP834" s="113">
        <f t="shared" ref="AP834:BU834" ca="1" si="1118">AP835</f>
        <v>0</v>
      </c>
      <c r="AQ834" s="69">
        <f t="shared" ca="1" si="1118"/>
        <v>0</v>
      </c>
      <c r="AR834" s="69">
        <f t="shared" ca="1" si="1118"/>
        <v>0</v>
      </c>
      <c r="AS834" s="114">
        <f t="shared" ca="1" si="1118"/>
        <v>0</v>
      </c>
      <c r="AT834" s="113">
        <f t="shared" ca="1" si="1118"/>
        <v>0</v>
      </c>
      <c r="AU834" s="69">
        <f t="shared" ca="1" si="1118"/>
        <v>0</v>
      </c>
      <c r="AV834" s="69">
        <f t="shared" ca="1" si="1118"/>
        <v>0</v>
      </c>
      <c r="AW834" s="114">
        <f t="shared" ca="1" si="1118"/>
        <v>0</v>
      </c>
      <c r="AX834" s="113">
        <f t="shared" ca="1" si="1118"/>
        <v>0</v>
      </c>
      <c r="AY834" s="69">
        <f t="shared" ca="1" si="1118"/>
        <v>0</v>
      </c>
      <c r="AZ834" s="69">
        <f t="shared" ca="1" si="1118"/>
        <v>0</v>
      </c>
      <c r="BA834" s="114">
        <f t="shared" ca="1" si="1118"/>
        <v>0</v>
      </c>
      <c r="BB834" s="113">
        <f t="shared" ca="1" si="1118"/>
        <v>0</v>
      </c>
      <c r="BC834" s="69">
        <f t="shared" ca="1" si="1118"/>
        <v>0</v>
      </c>
      <c r="BD834" s="69">
        <f t="shared" ca="1" si="1118"/>
        <v>0</v>
      </c>
      <c r="BE834" s="114">
        <f t="shared" ca="1" si="1118"/>
        <v>0</v>
      </c>
      <c r="BF834" s="113">
        <f t="shared" ca="1" si="1118"/>
        <v>0</v>
      </c>
      <c r="BG834" s="69">
        <f t="shared" ca="1" si="1118"/>
        <v>0</v>
      </c>
      <c r="BH834" s="69">
        <f t="shared" ca="1" si="1118"/>
        <v>0</v>
      </c>
      <c r="BI834" s="114">
        <f t="shared" ca="1" si="1118"/>
        <v>0</v>
      </c>
      <c r="BJ834" s="113">
        <f t="shared" ca="1" si="1118"/>
        <v>0</v>
      </c>
      <c r="BK834" s="69">
        <f t="shared" ca="1" si="1118"/>
        <v>0</v>
      </c>
      <c r="BL834" s="69">
        <f t="shared" ca="1" si="1118"/>
        <v>0</v>
      </c>
      <c r="BM834" s="114">
        <f t="shared" ca="1" si="1118"/>
        <v>0</v>
      </c>
      <c r="BN834" s="113">
        <f t="shared" ca="1" si="1118"/>
        <v>0</v>
      </c>
      <c r="BO834" s="69">
        <f t="shared" ca="1" si="1118"/>
        <v>0</v>
      </c>
      <c r="BP834" s="69">
        <f t="shared" ca="1" si="1118"/>
        <v>0</v>
      </c>
      <c r="BQ834" s="114">
        <f t="shared" ca="1" si="1118"/>
        <v>0</v>
      </c>
      <c r="BR834" s="113">
        <f t="shared" ca="1" si="1118"/>
        <v>0</v>
      </c>
      <c r="BS834" s="69">
        <f t="shared" ca="1" si="1118"/>
        <v>0</v>
      </c>
      <c r="BT834" s="69">
        <f t="shared" ca="1" si="1118"/>
        <v>0</v>
      </c>
      <c r="BU834" s="114">
        <f t="shared" ca="1" si="1118"/>
        <v>0</v>
      </c>
      <c r="BV834" s="113">
        <f t="shared" ref="BV834:DA834" ca="1" si="1119">BV835</f>
        <v>0</v>
      </c>
      <c r="BW834" s="69">
        <f t="shared" ca="1" si="1119"/>
        <v>0</v>
      </c>
      <c r="BX834" s="69">
        <f t="shared" ca="1" si="1119"/>
        <v>0</v>
      </c>
      <c r="BY834" s="114">
        <f t="shared" ca="1" si="1119"/>
        <v>0</v>
      </c>
      <c r="BZ834" s="113">
        <f t="shared" ca="1" si="1119"/>
        <v>0</v>
      </c>
      <c r="CA834" s="69">
        <f t="shared" ca="1" si="1119"/>
        <v>0</v>
      </c>
      <c r="CB834" s="69">
        <f t="shared" ca="1" si="1119"/>
        <v>0</v>
      </c>
      <c r="CC834" s="114">
        <f t="shared" ca="1" si="1119"/>
        <v>0</v>
      </c>
      <c r="CD834" s="113">
        <f t="shared" ca="1" si="1119"/>
        <v>0</v>
      </c>
      <c r="CE834" s="69">
        <f t="shared" ca="1" si="1119"/>
        <v>0</v>
      </c>
      <c r="CF834" s="69">
        <f t="shared" ca="1" si="1119"/>
        <v>0</v>
      </c>
      <c r="CG834" s="114">
        <f t="shared" ca="1" si="1119"/>
        <v>0</v>
      </c>
      <c r="CH834" s="113">
        <f t="shared" ca="1" si="1119"/>
        <v>0</v>
      </c>
      <c r="CI834" s="69">
        <f t="shared" ca="1" si="1119"/>
        <v>0</v>
      </c>
      <c r="CJ834" s="69">
        <f t="shared" ca="1" si="1119"/>
        <v>0</v>
      </c>
      <c r="CK834" s="114">
        <f t="shared" ca="1" si="1119"/>
        <v>0</v>
      </c>
      <c r="CL834" s="113">
        <f t="shared" ca="1" si="1119"/>
        <v>0</v>
      </c>
      <c r="CM834" s="69">
        <f t="shared" ca="1" si="1119"/>
        <v>0</v>
      </c>
      <c r="CN834" s="69">
        <f t="shared" ca="1" si="1119"/>
        <v>0</v>
      </c>
      <c r="CO834" s="114">
        <f t="shared" ca="1" si="1119"/>
        <v>0</v>
      </c>
      <c r="CP834" s="113">
        <f t="shared" ca="1" si="1119"/>
        <v>0</v>
      </c>
      <c r="CQ834" s="69">
        <f t="shared" ca="1" si="1119"/>
        <v>0</v>
      </c>
      <c r="CR834" s="69">
        <f t="shared" ca="1" si="1119"/>
        <v>0</v>
      </c>
      <c r="CS834" s="114">
        <f t="shared" ca="1" si="1119"/>
        <v>0</v>
      </c>
      <c r="CT834" s="113">
        <f t="shared" ca="1" si="1119"/>
        <v>0</v>
      </c>
      <c r="CU834" s="69">
        <f t="shared" ca="1" si="1119"/>
        <v>0</v>
      </c>
      <c r="CV834" s="69">
        <f t="shared" ca="1" si="1119"/>
        <v>0</v>
      </c>
      <c r="CW834" s="114">
        <f t="shared" ca="1" si="1119"/>
        <v>0</v>
      </c>
      <c r="CX834" s="113">
        <f t="shared" ca="1" si="1119"/>
        <v>0</v>
      </c>
      <c r="CY834" s="69">
        <f t="shared" ca="1" si="1119"/>
        <v>0</v>
      </c>
      <c r="CZ834" s="69">
        <f t="shared" ca="1" si="1119"/>
        <v>0</v>
      </c>
      <c r="DA834" s="114">
        <f t="shared" ca="1" si="1119"/>
        <v>0</v>
      </c>
      <c r="DB834" s="113">
        <f t="shared" ref="DB834:DI834" ca="1" si="1120">DB835</f>
        <v>0</v>
      </c>
      <c r="DC834" s="69">
        <f t="shared" ca="1" si="1120"/>
        <v>0</v>
      </c>
      <c r="DD834" s="69">
        <f t="shared" ca="1" si="1120"/>
        <v>0</v>
      </c>
      <c r="DE834" s="114">
        <f t="shared" ca="1" si="1120"/>
        <v>0</v>
      </c>
      <c r="DF834" s="113">
        <f t="shared" ca="1" si="1120"/>
        <v>0</v>
      </c>
      <c r="DG834" s="69">
        <f t="shared" ca="1" si="1120"/>
        <v>0</v>
      </c>
      <c r="DH834" s="69">
        <f t="shared" ca="1" si="1120"/>
        <v>0</v>
      </c>
      <c r="DI834" s="114">
        <f t="shared" ca="1" si="1120"/>
        <v>0</v>
      </c>
      <c r="DK834" s="69">
        <f t="shared" ref="DK834:EK834" ca="1" si="1121">SUM(OFFSET($E834,,MATCH(DK$3,$F$5:$DI$5,0)+3,,1))</f>
        <v>0</v>
      </c>
      <c r="DL834" s="69">
        <f t="shared" ca="1" si="1121"/>
        <v>0</v>
      </c>
      <c r="DM834" s="69">
        <f t="shared" ca="1" si="1121"/>
        <v>0</v>
      </c>
      <c r="DN834" s="69">
        <f t="shared" ca="1" si="1121"/>
        <v>0</v>
      </c>
      <c r="DO834" s="69">
        <f t="shared" ca="1" si="1121"/>
        <v>0</v>
      </c>
      <c r="DP834" s="69">
        <f t="shared" ca="1" si="1121"/>
        <v>0</v>
      </c>
      <c r="DQ834" s="69">
        <f t="shared" ca="1" si="1121"/>
        <v>0</v>
      </c>
      <c r="DR834" s="69">
        <f t="shared" ca="1" si="1121"/>
        <v>0</v>
      </c>
      <c r="DS834" s="69">
        <f t="shared" ca="1" si="1121"/>
        <v>0</v>
      </c>
      <c r="DT834" s="69">
        <f t="shared" ca="1" si="1121"/>
        <v>0</v>
      </c>
      <c r="DU834" s="69">
        <f t="shared" ca="1" si="1121"/>
        <v>0</v>
      </c>
      <c r="DV834" s="69">
        <f t="shared" ca="1" si="1121"/>
        <v>0</v>
      </c>
      <c r="DW834" s="69">
        <f t="shared" ca="1" si="1121"/>
        <v>0</v>
      </c>
      <c r="DX834" s="69">
        <f t="shared" ca="1" si="1121"/>
        <v>0</v>
      </c>
      <c r="DY834" s="69">
        <f t="shared" ca="1" si="1121"/>
        <v>0</v>
      </c>
      <c r="DZ834" s="69">
        <f t="shared" ca="1" si="1121"/>
        <v>0</v>
      </c>
      <c r="EA834" s="69">
        <f t="shared" ca="1" si="1121"/>
        <v>0</v>
      </c>
      <c r="EB834" s="69">
        <f t="shared" ca="1" si="1121"/>
        <v>0</v>
      </c>
      <c r="EC834" s="69">
        <f t="shared" ca="1" si="1121"/>
        <v>0</v>
      </c>
      <c r="ED834" s="69">
        <f t="shared" ca="1" si="1121"/>
        <v>0</v>
      </c>
      <c r="EE834" s="69">
        <f t="shared" ca="1" si="1121"/>
        <v>0</v>
      </c>
      <c r="EF834" s="69">
        <f t="shared" ca="1" si="1121"/>
        <v>0</v>
      </c>
      <c r="EG834" s="69">
        <f t="shared" ca="1" si="1121"/>
        <v>0</v>
      </c>
      <c r="EH834" s="69">
        <f t="shared" ca="1" si="1121"/>
        <v>0</v>
      </c>
      <c r="EI834" s="69">
        <f t="shared" ca="1" si="1121"/>
        <v>0</v>
      </c>
      <c r="EJ834" s="69">
        <f t="shared" ca="1" si="1121"/>
        <v>0</v>
      </c>
      <c r="EK834" s="69">
        <f t="shared" ca="1" si="1121"/>
        <v>0</v>
      </c>
    </row>
    <row r="835" spans="1:141" outlineLevel="2" x14ac:dyDescent="0.25">
      <c r="A835" s="90"/>
      <c r="B835" s="90"/>
      <c r="C835" s="90"/>
      <c r="D835" s="90"/>
      <c r="E835" t="s">
        <v>322</v>
      </c>
      <c r="F835" s="100"/>
      <c r="I835" s="101"/>
      <c r="J835" s="100"/>
      <c r="M835" s="101"/>
      <c r="N835" s="100"/>
      <c r="Q835" s="101"/>
      <c r="R835" s="100"/>
      <c r="U835" s="101"/>
      <c r="V835" s="100"/>
      <c r="Y835" s="101"/>
      <c r="Z835" s="100"/>
      <c r="AC835" s="101"/>
      <c r="AD835" s="100"/>
      <c r="AG835" s="101"/>
      <c r="AH835" s="100"/>
      <c r="AK835" s="101"/>
      <c r="AL835" s="100"/>
      <c r="AO835" s="101"/>
      <c r="AP835" s="113">
        <f t="shared" ref="AP835:BU835" ca="1" si="1122">IF(AP$4="A",AP832,AP837)</f>
        <v>0</v>
      </c>
      <c r="AQ835" s="69">
        <f t="shared" ca="1" si="1122"/>
        <v>0</v>
      </c>
      <c r="AR835" s="69">
        <f t="shared" ca="1" si="1122"/>
        <v>0</v>
      </c>
      <c r="AS835" s="114">
        <f t="shared" ca="1" si="1122"/>
        <v>0</v>
      </c>
      <c r="AT835" s="113">
        <f t="shared" ca="1" si="1122"/>
        <v>0</v>
      </c>
      <c r="AU835" s="69">
        <f t="shared" ca="1" si="1122"/>
        <v>0</v>
      </c>
      <c r="AV835" s="69">
        <f t="shared" ca="1" si="1122"/>
        <v>0</v>
      </c>
      <c r="AW835" s="114">
        <f t="shared" ca="1" si="1122"/>
        <v>0</v>
      </c>
      <c r="AX835" s="113">
        <f t="shared" ca="1" si="1122"/>
        <v>0</v>
      </c>
      <c r="AY835" s="69">
        <f t="shared" ca="1" si="1122"/>
        <v>0</v>
      </c>
      <c r="AZ835" s="69">
        <f t="shared" ca="1" si="1122"/>
        <v>0</v>
      </c>
      <c r="BA835" s="114">
        <f t="shared" ca="1" si="1122"/>
        <v>0</v>
      </c>
      <c r="BB835" s="113">
        <f t="shared" ca="1" si="1122"/>
        <v>0</v>
      </c>
      <c r="BC835" s="69">
        <f t="shared" ca="1" si="1122"/>
        <v>0</v>
      </c>
      <c r="BD835" s="69">
        <f t="shared" ca="1" si="1122"/>
        <v>0</v>
      </c>
      <c r="BE835" s="114">
        <f t="shared" ca="1" si="1122"/>
        <v>0</v>
      </c>
      <c r="BF835" s="113">
        <f t="shared" ca="1" si="1122"/>
        <v>0</v>
      </c>
      <c r="BG835" s="69">
        <f t="shared" ca="1" si="1122"/>
        <v>0</v>
      </c>
      <c r="BH835" s="69">
        <f t="shared" ca="1" si="1122"/>
        <v>0</v>
      </c>
      <c r="BI835" s="114">
        <f t="shared" ca="1" si="1122"/>
        <v>0</v>
      </c>
      <c r="BJ835" s="113">
        <f t="shared" ca="1" si="1122"/>
        <v>0</v>
      </c>
      <c r="BK835" s="69">
        <f t="shared" ca="1" si="1122"/>
        <v>0</v>
      </c>
      <c r="BL835" s="69">
        <f t="shared" ca="1" si="1122"/>
        <v>0</v>
      </c>
      <c r="BM835" s="114">
        <f t="shared" ca="1" si="1122"/>
        <v>0</v>
      </c>
      <c r="BN835" s="113">
        <f t="shared" ca="1" si="1122"/>
        <v>0</v>
      </c>
      <c r="BO835" s="69">
        <f t="shared" ca="1" si="1122"/>
        <v>0</v>
      </c>
      <c r="BP835" s="69">
        <f t="shared" ca="1" si="1122"/>
        <v>0</v>
      </c>
      <c r="BQ835" s="114">
        <f t="shared" ca="1" si="1122"/>
        <v>0</v>
      </c>
      <c r="BR835" s="113">
        <f t="shared" ca="1" si="1122"/>
        <v>0</v>
      </c>
      <c r="BS835" s="69">
        <f t="shared" ca="1" si="1122"/>
        <v>0</v>
      </c>
      <c r="BT835" s="69">
        <f t="shared" ca="1" si="1122"/>
        <v>0</v>
      </c>
      <c r="BU835" s="114">
        <f t="shared" ca="1" si="1122"/>
        <v>0</v>
      </c>
      <c r="BV835" s="113">
        <f t="shared" ref="BV835:DA835" ca="1" si="1123">IF(BV$4="A",BV832,BV837)</f>
        <v>0</v>
      </c>
      <c r="BW835" s="69">
        <f t="shared" ca="1" si="1123"/>
        <v>0</v>
      </c>
      <c r="BX835" s="69">
        <f t="shared" ca="1" si="1123"/>
        <v>0</v>
      </c>
      <c r="BY835" s="114">
        <f t="shared" ca="1" si="1123"/>
        <v>0</v>
      </c>
      <c r="BZ835" s="113">
        <f t="shared" ca="1" si="1123"/>
        <v>0</v>
      </c>
      <c r="CA835" s="69">
        <f t="shared" ca="1" si="1123"/>
        <v>0</v>
      </c>
      <c r="CB835" s="69">
        <f t="shared" ca="1" si="1123"/>
        <v>0</v>
      </c>
      <c r="CC835" s="114">
        <f t="shared" ca="1" si="1123"/>
        <v>0</v>
      </c>
      <c r="CD835" s="113">
        <f t="shared" ca="1" si="1123"/>
        <v>0</v>
      </c>
      <c r="CE835" s="69">
        <f t="shared" ca="1" si="1123"/>
        <v>0</v>
      </c>
      <c r="CF835" s="69">
        <f t="shared" ca="1" si="1123"/>
        <v>0</v>
      </c>
      <c r="CG835" s="114">
        <f t="shared" ca="1" si="1123"/>
        <v>0</v>
      </c>
      <c r="CH835" s="113">
        <f t="shared" ca="1" si="1123"/>
        <v>0</v>
      </c>
      <c r="CI835" s="69">
        <f t="shared" ca="1" si="1123"/>
        <v>0</v>
      </c>
      <c r="CJ835" s="69">
        <f t="shared" ca="1" si="1123"/>
        <v>0</v>
      </c>
      <c r="CK835" s="114">
        <f t="shared" ca="1" si="1123"/>
        <v>0</v>
      </c>
      <c r="CL835" s="113">
        <f t="shared" ca="1" si="1123"/>
        <v>0</v>
      </c>
      <c r="CM835" s="69">
        <f t="shared" ca="1" si="1123"/>
        <v>0</v>
      </c>
      <c r="CN835" s="69">
        <f t="shared" ca="1" si="1123"/>
        <v>0</v>
      </c>
      <c r="CO835" s="114">
        <f t="shared" ca="1" si="1123"/>
        <v>0</v>
      </c>
      <c r="CP835" s="113">
        <f t="shared" ca="1" si="1123"/>
        <v>0</v>
      </c>
      <c r="CQ835" s="69">
        <f t="shared" ca="1" si="1123"/>
        <v>0</v>
      </c>
      <c r="CR835" s="69">
        <f t="shared" ca="1" si="1123"/>
        <v>0</v>
      </c>
      <c r="CS835" s="114">
        <f t="shared" ca="1" si="1123"/>
        <v>0</v>
      </c>
      <c r="CT835" s="113">
        <f t="shared" ca="1" si="1123"/>
        <v>0</v>
      </c>
      <c r="CU835" s="69">
        <f t="shared" ca="1" si="1123"/>
        <v>0</v>
      </c>
      <c r="CV835" s="69">
        <f t="shared" ca="1" si="1123"/>
        <v>0</v>
      </c>
      <c r="CW835" s="114">
        <f t="shared" ca="1" si="1123"/>
        <v>0</v>
      </c>
      <c r="CX835" s="113">
        <f t="shared" ca="1" si="1123"/>
        <v>0</v>
      </c>
      <c r="CY835" s="69">
        <f t="shared" ca="1" si="1123"/>
        <v>0</v>
      </c>
      <c r="CZ835" s="69">
        <f t="shared" ca="1" si="1123"/>
        <v>0</v>
      </c>
      <c r="DA835" s="114">
        <f t="shared" ca="1" si="1123"/>
        <v>0</v>
      </c>
      <c r="DB835" s="113">
        <f t="shared" ref="DB835:DI835" ca="1" si="1124">IF(DB$4="A",DB832,DB837)</f>
        <v>0</v>
      </c>
      <c r="DC835" s="69">
        <f t="shared" ca="1" si="1124"/>
        <v>0</v>
      </c>
      <c r="DD835" s="69">
        <f t="shared" ca="1" si="1124"/>
        <v>0</v>
      </c>
      <c r="DE835" s="114">
        <f t="shared" ca="1" si="1124"/>
        <v>0</v>
      </c>
      <c r="DF835" s="113">
        <f t="shared" ca="1" si="1124"/>
        <v>0</v>
      </c>
      <c r="DG835" s="69">
        <f t="shared" ca="1" si="1124"/>
        <v>0</v>
      </c>
      <c r="DH835" s="69">
        <f t="shared" ca="1" si="1124"/>
        <v>0</v>
      </c>
      <c r="DI835" s="114">
        <f t="shared" ca="1" si="1124"/>
        <v>0</v>
      </c>
      <c r="DT835" s="69"/>
      <c r="DU835" s="69"/>
      <c r="DV835" s="69"/>
      <c r="DW835" s="69"/>
      <c r="DX835" s="69"/>
      <c r="DY835" s="69"/>
      <c r="DZ835" s="69"/>
      <c r="EA835" s="69"/>
      <c r="EB835" s="69"/>
      <c r="EC835" s="69"/>
      <c r="ED835" s="69"/>
      <c r="EE835" s="69"/>
      <c r="EF835" s="69"/>
      <c r="EG835" s="69"/>
      <c r="EH835" s="69"/>
      <c r="EI835" s="69"/>
      <c r="EJ835" s="69"/>
      <c r="EK835" s="69"/>
    </row>
    <row r="836" spans="1:141" outlineLevel="2" x14ac:dyDescent="0.25">
      <c r="A836" s="90"/>
      <c r="B836" s="90"/>
      <c r="C836" s="90"/>
      <c r="D836" s="90"/>
      <c r="F836" s="100"/>
      <c r="I836" s="101"/>
      <c r="J836" s="100"/>
      <c r="M836" s="101"/>
      <c r="N836" s="100"/>
      <c r="Q836" s="101"/>
      <c r="R836" s="100"/>
      <c r="U836" s="101"/>
      <c r="V836" s="100"/>
      <c r="Y836" s="101"/>
      <c r="Z836" s="100"/>
      <c r="AC836" s="101"/>
      <c r="AD836" s="100"/>
      <c r="AG836" s="101"/>
      <c r="AH836" s="100"/>
      <c r="AK836" s="101"/>
      <c r="AL836" s="100"/>
      <c r="AO836" s="101"/>
      <c r="AP836" s="102"/>
      <c r="AQ836" s="103"/>
      <c r="AR836" s="103"/>
      <c r="AS836" s="104"/>
      <c r="AT836" s="102"/>
      <c r="AU836" s="103"/>
      <c r="AV836" s="103"/>
      <c r="AW836" s="104"/>
      <c r="AX836" s="102"/>
      <c r="AY836" s="103"/>
      <c r="AZ836" s="103"/>
      <c r="BA836" s="104"/>
      <c r="BB836" s="102"/>
      <c r="BC836" s="103"/>
      <c r="BD836" s="103"/>
      <c r="BE836" s="104"/>
      <c r="BF836" s="102"/>
      <c r="BG836" s="103"/>
      <c r="BH836" s="103"/>
      <c r="BI836" s="104"/>
      <c r="BJ836" s="102"/>
      <c r="BK836" s="103"/>
      <c r="BL836" s="103"/>
      <c r="BM836" s="104"/>
      <c r="BN836" s="102"/>
      <c r="BO836" s="103"/>
      <c r="BP836" s="103"/>
      <c r="BQ836" s="104"/>
      <c r="BR836" s="102"/>
      <c r="BS836" s="103"/>
      <c r="BT836" s="103"/>
      <c r="BU836" s="104"/>
      <c r="BV836" s="102"/>
      <c r="BW836" s="103"/>
      <c r="BX836" s="103"/>
      <c r="BY836" s="104"/>
      <c r="BZ836" s="102"/>
      <c r="CA836" s="103"/>
      <c r="CB836" s="103"/>
      <c r="CC836" s="104"/>
      <c r="CD836" s="102"/>
      <c r="CE836" s="103"/>
      <c r="CF836" s="103"/>
      <c r="CG836" s="104"/>
      <c r="CH836" s="102"/>
      <c r="CI836" s="103"/>
      <c r="CJ836" s="103"/>
      <c r="CK836" s="104"/>
      <c r="CL836" s="102"/>
      <c r="CM836" s="103"/>
      <c r="CN836" s="103"/>
      <c r="CO836" s="104"/>
      <c r="CP836" s="102"/>
      <c r="CQ836" s="103"/>
      <c r="CR836" s="103"/>
      <c r="CS836" s="104"/>
      <c r="CT836" s="102"/>
      <c r="CU836" s="103"/>
      <c r="CV836" s="103"/>
      <c r="CW836" s="104"/>
      <c r="CX836" s="102"/>
      <c r="CY836" s="103"/>
      <c r="CZ836" s="103"/>
      <c r="DA836" s="104"/>
      <c r="DB836" s="102"/>
      <c r="DC836" s="103"/>
      <c r="DD836" s="103"/>
      <c r="DE836" s="104"/>
      <c r="DF836" s="102"/>
      <c r="DG836" s="103"/>
      <c r="DH836" s="103"/>
      <c r="DI836" s="104"/>
    </row>
    <row r="837" spans="1:141" outlineLevel="2" x14ac:dyDescent="0.25">
      <c r="A837" s="90"/>
      <c r="B837" s="90"/>
      <c r="C837" s="90"/>
      <c r="D837" s="90"/>
      <c r="E837" s="36" t="str">
        <f>CONCATENATE(E835," selected driver: ",$J$8," (",$J$9,")")</f>
        <v>Value selected driver: Default (Annual)</v>
      </c>
      <c r="F837" s="100"/>
      <c r="I837" s="101"/>
      <c r="J837" s="100"/>
      <c r="M837" s="101"/>
      <c r="N837" s="100"/>
      <c r="Q837" s="101"/>
      <c r="R837" s="100"/>
      <c r="U837" s="101"/>
      <c r="V837" s="100"/>
      <c r="Y837" s="101"/>
      <c r="Z837" s="100"/>
      <c r="AC837" s="101"/>
      <c r="AD837" s="100"/>
      <c r="AG837" s="101"/>
      <c r="AH837" s="100"/>
      <c r="AK837" s="101"/>
      <c r="AL837" s="100"/>
      <c r="AO837" s="101"/>
      <c r="AP837" s="147" cm="1">
        <f t="array" ref="AP837">IF($I$9=1,AP839,INDEX($DT839:$EK839,,MATCH(CONCATENATE("FY ",RIGHT(AP$3,4)),$DT$3:$EK$3,0)))</f>
        <v>0</v>
      </c>
      <c r="AQ837" s="148" cm="1">
        <f t="array" ref="AQ837">IF($I$9=1,AQ839,INDEX($DT839:$EK839,,MATCH(CONCATENATE("FY ",RIGHT(AQ$3,4)),$DT$3:$EK$3,0)))</f>
        <v>0</v>
      </c>
      <c r="AR837" s="148" cm="1">
        <f t="array" ref="AR837">IF($I$9=1,AR839,INDEX($DT839:$EK839,,MATCH(CONCATENATE("FY ",RIGHT(AR$3,4)),$DT$3:$EK$3,0)))</f>
        <v>0</v>
      </c>
      <c r="AS837" s="149" cm="1">
        <f t="array" ref="AS837">IF($I$9=1,AS839,INDEX($DT839:$EK839,,MATCH(CONCATENATE("FY ",RIGHT(AS$3,4)),$DT$3:$EK$3,0)))</f>
        <v>0</v>
      </c>
      <c r="AT837" s="147" cm="1">
        <f t="array" aca="1" ref="AT837" ca="1">IF($I$9=1,AT839,INDEX($DT839:$EK839,,MATCH(CONCATENATE("FY ",RIGHT(AT$3,4)),$DT$3:$EK$3,0)))</f>
        <v>0</v>
      </c>
      <c r="AU837" s="148" cm="1">
        <f t="array" aca="1" ref="AU837" ca="1">IF($I$9=1,AU839,INDEX($DT839:$EK839,,MATCH(CONCATENATE("FY ",RIGHT(AU$3,4)),$DT$3:$EK$3,0)))</f>
        <v>0</v>
      </c>
      <c r="AV837" s="148" cm="1">
        <f t="array" aca="1" ref="AV837" ca="1">IF($I$9=1,AV839,INDEX($DT839:$EK839,,MATCH(CONCATENATE("FY ",RIGHT(AV$3,4)),$DT$3:$EK$3,0)))</f>
        <v>0</v>
      </c>
      <c r="AW837" s="149" cm="1">
        <f t="array" aca="1" ref="AW837" ca="1">IF($I$9=1,AW839,INDEX($DT839:$EK839,,MATCH(CONCATENATE("FY ",RIGHT(AW$3,4)),$DT$3:$EK$3,0)))</f>
        <v>0</v>
      </c>
      <c r="AX837" s="147" cm="1">
        <f t="array" aca="1" ref="AX837" ca="1">IF($I$9=1,AX839,INDEX($DT839:$EK839,,MATCH(CONCATENATE("FY ",RIGHT(AX$3,4)),$DT$3:$EK$3,0)))</f>
        <v>0</v>
      </c>
      <c r="AY837" s="148" cm="1">
        <f t="array" aca="1" ref="AY837" ca="1">IF($I$9=1,AY839,INDEX($DT839:$EK839,,MATCH(CONCATENATE("FY ",RIGHT(AY$3,4)),$DT$3:$EK$3,0)))</f>
        <v>0</v>
      </c>
      <c r="AZ837" s="148" cm="1">
        <f t="array" aca="1" ref="AZ837" ca="1">IF($I$9=1,AZ839,INDEX($DT839:$EK839,,MATCH(CONCATENATE("FY ",RIGHT(AZ$3,4)),$DT$3:$EK$3,0)))</f>
        <v>0</v>
      </c>
      <c r="BA837" s="149" cm="1">
        <f t="array" aca="1" ref="BA837" ca="1">IF($I$9=1,BA839,INDEX($DT839:$EK839,,MATCH(CONCATENATE("FY ",RIGHT(BA$3,4)),$DT$3:$EK$3,0)))</f>
        <v>0</v>
      </c>
      <c r="BB837" s="147" cm="1">
        <f t="array" aca="1" ref="BB837" ca="1">IF($I$9=1,BB839,INDEX($DT839:$EK839,,MATCH(CONCATENATE("FY ",RIGHT(BB$3,4)),$DT$3:$EK$3,0)))</f>
        <v>0</v>
      </c>
      <c r="BC837" s="148" cm="1">
        <f t="array" aca="1" ref="BC837" ca="1">IF($I$9=1,BC839,INDEX($DT839:$EK839,,MATCH(CONCATENATE("FY ",RIGHT(BC$3,4)),$DT$3:$EK$3,0)))</f>
        <v>0</v>
      </c>
      <c r="BD837" s="148" cm="1">
        <f t="array" aca="1" ref="BD837" ca="1">IF($I$9=1,BD839,INDEX($DT839:$EK839,,MATCH(CONCATENATE("FY ",RIGHT(BD$3,4)),$DT$3:$EK$3,0)))</f>
        <v>0</v>
      </c>
      <c r="BE837" s="149" cm="1">
        <f t="array" aca="1" ref="BE837" ca="1">IF($I$9=1,BE839,INDEX($DT839:$EK839,,MATCH(CONCATENATE("FY ",RIGHT(BE$3,4)),$DT$3:$EK$3,0)))</f>
        <v>0</v>
      </c>
      <c r="BF837" s="147" cm="1">
        <f t="array" aca="1" ref="BF837" ca="1">IF($I$9=1,BF839,INDEX($DT839:$EK839,,MATCH(CONCATENATE("FY ",RIGHT(BF$3,4)),$DT$3:$EK$3,0)))</f>
        <v>0</v>
      </c>
      <c r="BG837" s="148" cm="1">
        <f t="array" aca="1" ref="BG837" ca="1">IF($I$9=1,BG839,INDEX($DT839:$EK839,,MATCH(CONCATENATE("FY ",RIGHT(BG$3,4)),$DT$3:$EK$3,0)))</f>
        <v>0</v>
      </c>
      <c r="BH837" s="148" cm="1">
        <f t="array" aca="1" ref="BH837" ca="1">IF($I$9=1,BH839,INDEX($DT839:$EK839,,MATCH(CONCATENATE("FY ",RIGHT(BH$3,4)),$DT$3:$EK$3,0)))</f>
        <v>0</v>
      </c>
      <c r="BI837" s="149" cm="1">
        <f t="array" aca="1" ref="BI837" ca="1">IF($I$9=1,BI839,INDEX($DT839:$EK839,,MATCH(CONCATENATE("FY ",RIGHT(BI$3,4)),$DT$3:$EK$3,0)))</f>
        <v>0</v>
      </c>
      <c r="BJ837" s="147" cm="1">
        <f t="array" aca="1" ref="BJ837" ca="1">IF($I$9=1,BJ839,INDEX($DT839:$EK839,,MATCH(CONCATENATE("FY ",RIGHT(BJ$3,4)),$DT$3:$EK$3,0)))</f>
        <v>0</v>
      </c>
      <c r="BK837" s="148" cm="1">
        <f t="array" aca="1" ref="BK837" ca="1">IF($I$9=1,BK839,INDEX($DT839:$EK839,,MATCH(CONCATENATE("FY ",RIGHT(BK$3,4)),$DT$3:$EK$3,0)))</f>
        <v>0</v>
      </c>
      <c r="BL837" s="148" cm="1">
        <f t="array" aca="1" ref="BL837" ca="1">IF($I$9=1,BL839,INDEX($DT839:$EK839,,MATCH(CONCATENATE("FY ",RIGHT(BL$3,4)),$DT$3:$EK$3,0)))</f>
        <v>0</v>
      </c>
      <c r="BM837" s="149" cm="1">
        <f t="array" aca="1" ref="BM837" ca="1">IF($I$9=1,BM839,INDEX($DT839:$EK839,,MATCH(CONCATENATE("FY ",RIGHT(BM$3,4)),$DT$3:$EK$3,0)))</f>
        <v>0</v>
      </c>
      <c r="BN837" s="147" cm="1">
        <f t="array" aca="1" ref="BN837" ca="1">IF($I$9=1,BN839,INDEX($DT839:$EK839,,MATCH(CONCATENATE("FY ",RIGHT(BN$3,4)),$DT$3:$EK$3,0)))</f>
        <v>0</v>
      </c>
      <c r="BO837" s="148" cm="1">
        <f t="array" aca="1" ref="BO837" ca="1">IF($I$9=1,BO839,INDEX($DT839:$EK839,,MATCH(CONCATENATE("FY ",RIGHT(BO$3,4)),$DT$3:$EK$3,0)))</f>
        <v>0</v>
      </c>
      <c r="BP837" s="148" cm="1">
        <f t="array" aca="1" ref="BP837" ca="1">IF($I$9=1,BP839,INDEX($DT839:$EK839,,MATCH(CONCATENATE("FY ",RIGHT(BP$3,4)),$DT$3:$EK$3,0)))</f>
        <v>0</v>
      </c>
      <c r="BQ837" s="149" cm="1">
        <f t="array" aca="1" ref="BQ837" ca="1">IF($I$9=1,BQ839,INDEX($DT839:$EK839,,MATCH(CONCATENATE("FY ",RIGHT(BQ$3,4)),$DT$3:$EK$3,0)))</f>
        <v>0</v>
      </c>
      <c r="BR837" s="147" cm="1">
        <f t="array" aca="1" ref="BR837" ca="1">IF($I$9=1,BR839,INDEX($DT839:$EK839,,MATCH(CONCATENATE("FY ",RIGHT(BR$3,4)),$DT$3:$EK$3,0)))</f>
        <v>0</v>
      </c>
      <c r="BS837" s="148" cm="1">
        <f t="array" aca="1" ref="BS837" ca="1">IF($I$9=1,BS839,INDEX($DT839:$EK839,,MATCH(CONCATENATE("FY ",RIGHT(BS$3,4)),$DT$3:$EK$3,0)))</f>
        <v>0</v>
      </c>
      <c r="BT837" s="148" cm="1">
        <f t="array" aca="1" ref="BT837" ca="1">IF($I$9=1,BT839,INDEX($DT839:$EK839,,MATCH(CONCATENATE("FY ",RIGHT(BT$3,4)),$DT$3:$EK$3,0)))</f>
        <v>0</v>
      </c>
      <c r="BU837" s="149" cm="1">
        <f t="array" aca="1" ref="BU837" ca="1">IF($I$9=1,BU839,INDEX($DT839:$EK839,,MATCH(CONCATENATE("FY ",RIGHT(BU$3,4)),$DT$3:$EK$3,0)))</f>
        <v>0</v>
      </c>
      <c r="BV837" s="147" cm="1">
        <f t="array" aca="1" ref="BV837" ca="1">IF($I$9=1,BV839,INDEX($DT839:$EK839,,MATCH(CONCATENATE("FY ",RIGHT(BV$3,4)),$DT$3:$EK$3,0)))</f>
        <v>0</v>
      </c>
      <c r="BW837" s="148" cm="1">
        <f t="array" aca="1" ref="BW837" ca="1">IF($I$9=1,BW839,INDEX($DT839:$EK839,,MATCH(CONCATENATE("FY ",RIGHT(BW$3,4)),$DT$3:$EK$3,0)))</f>
        <v>0</v>
      </c>
      <c r="BX837" s="148" cm="1">
        <f t="array" aca="1" ref="BX837" ca="1">IF($I$9=1,BX839,INDEX($DT839:$EK839,,MATCH(CONCATENATE("FY ",RIGHT(BX$3,4)),$DT$3:$EK$3,0)))</f>
        <v>0</v>
      </c>
      <c r="BY837" s="149" cm="1">
        <f t="array" aca="1" ref="BY837" ca="1">IF($I$9=1,BY839,INDEX($DT839:$EK839,,MATCH(CONCATENATE("FY ",RIGHT(BY$3,4)),$DT$3:$EK$3,0)))</f>
        <v>0</v>
      </c>
      <c r="BZ837" s="147" cm="1">
        <f t="array" aca="1" ref="BZ837" ca="1">IF($I$9=1,BZ839,INDEX($DT839:$EK839,,MATCH(CONCATENATE("FY ",RIGHT(BZ$3,4)),$DT$3:$EK$3,0)))</f>
        <v>0</v>
      </c>
      <c r="CA837" s="148" cm="1">
        <f t="array" aca="1" ref="CA837" ca="1">IF($I$9=1,CA839,INDEX($DT839:$EK839,,MATCH(CONCATENATE("FY ",RIGHT(CA$3,4)),$DT$3:$EK$3,0)))</f>
        <v>0</v>
      </c>
      <c r="CB837" s="148" cm="1">
        <f t="array" aca="1" ref="CB837" ca="1">IF($I$9=1,CB839,INDEX($DT839:$EK839,,MATCH(CONCATENATE("FY ",RIGHT(CB$3,4)),$DT$3:$EK$3,0)))</f>
        <v>0</v>
      </c>
      <c r="CC837" s="149" cm="1">
        <f t="array" aca="1" ref="CC837" ca="1">IF($I$9=1,CC839,INDEX($DT839:$EK839,,MATCH(CONCATENATE("FY ",RIGHT(CC$3,4)),$DT$3:$EK$3,0)))</f>
        <v>0</v>
      </c>
      <c r="CD837" s="147" cm="1">
        <f t="array" aca="1" ref="CD837" ca="1">IF($I$9=1,CD839,INDEX($DT839:$EK839,,MATCH(CONCATENATE("FY ",RIGHT(CD$3,4)),$DT$3:$EK$3,0)))</f>
        <v>0</v>
      </c>
      <c r="CE837" s="148" cm="1">
        <f t="array" aca="1" ref="CE837" ca="1">IF($I$9=1,CE839,INDEX($DT839:$EK839,,MATCH(CONCATENATE("FY ",RIGHT(CE$3,4)),$DT$3:$EK$3,0)))</f>
        <v>0</v>
      </c>
      <c r="CF837" s="148" cm="1">
        <f t="array" aca="1" ref="CF837" ca="1">IF($I$9=1,CF839,INDEX($DT839:$EK839,,MATCH(CONCATENATE("FY ",RIGHT(CF$3,4)),$DT$3:$EK$3,0)))</f>
        <v>0</v>
      </c>
      <c r="CG837" s="149" cm="1">
        <f t="array" aca="1" ref="CG837" ca="1">IF($I$9=1,CG839,INDEX($DT839:$EK839,,MATCH(CONCATENATE("FY ",RIGHT(CG$3,4)),$DT$3:$EK$3,0)))</f>
        <v>0</v>
      </c>
      <c r="CH837" s="147" cm="1">
        <f t="array" aca="1" ref="CH837" ca="1">IF($I$9=1,CH839,INDEX($DT839:$EK839,,MATCH(CONCATENATE("FY ",RIGHT(CH$3,4)),$DT$3:$EK$3,0)))</f>
        <v>0</v>
      </c>
      <c r="CI837" s="148" cm="1">
        <f t="array" aca="1" ref="CI837" ca="1">IF($I$9=1,CI839,INDEX($DT839:$EK839,,MATCH(CONCATENATE("FY ",RIGHT(CI$3,4)),$DT$3:$EK$3,0)))</f>
        <v>0</v>
      </c>
      <c r="CJ837" s="148" cm="1">
        <f t="array" aca="1" ref="CJ837" ca="1">IF($I$9=1,CJ839,INDEX($DT839:$EK839,,MATCH(CONCATENATE("FY ",RIGHT(CJ$3,4)),$DT$3:$EK$3,0)))</f>
        <v>0</v>
      </c>
      <c r="CK837" s="149" cm="1">
        <f t="array" aca="1" ref="CK837" ca="1">IF($I$9=1,CK839,INDEX($DT839:$EK839,,MATCH(CONCATENATE("FY ",RIGHT(CK$3,4)),$DT$3:$EK$3,0)))</f>
        <v>0</v>
      </c>
      <c r="CL837" s="147" cm="1">
        <f t="array" aca="1" ref="CL837" ca="1">IF($I$9=1,CL839,INDEX($DT839:$EK839,,MATCH(CONCATENATE("FY ",RIGHT(CL$3,4)),$DT$3:$EK$3,0)))</f>
        <v>0</v>
      </c>
      <c r="CM837" s="148" cm="1">
        <f t="array" aca="1" ref="CM837" ca="1">IF($I$9=1,CM839,INDEX($DT839:$EK839,,MATCH(CONCATENATE("FY ",RIGHT(CM$3,4)),$DT$3:$EK$3,0)))</f>
        <v>0</v>
      </c>
      <c r="CN837" s="148" cm="1">
        <f t="array" aca="1" ref="CN837" ca="1">IF($I$9=1,CN839,INDEX($DT839:$EK839,,MATCH(CONCATENATE("FY ",RIGHT(CN$3,4)),$DT$3:$EK$3,0)))</f>
        <v>0</v>
      </c>
      <c r="CO837" s="149" cm="1">
        <f t="array" aca="1" ref="CO837" ca="1">IF($I$9=1,CO839,INDEX($DT839:$EK839,,MATCH(CONCATENATE("FY ",RIGHT(CO$3,4)),$DT$3:$EK$3,0)))</f>
        <v>0</v>
      </c>
      <c r="CP837" s="147" cm="1">
        <f t="array" aca="1" ref="CP837" ca="1">IF($I$9=1,CP839,INDEX($DT839:$EK839,,MATCH(CONCATENATE("FY ",RIGHT(CP$3,4)),$DT$3:$EK$3,0)))</f>
        <v>0</v>
      </c>
      <c r="CQ837" s="148" cm="1">
        <f t="array" aca="1" ref="CQ837" ca="1">IF($I$9=1,CQ839,INDEX($DT839:$EK839,,MATCH(CONCATENATE("FY ",RIGHT(CQ$3,4)),$DT$3:$EK$3,0)))</f>
        <v>0</v>
      </c>
      <c r="CR837" s="148" cm="1">
        <f t="array" aca="1" ref="CR837" ca="1">IF($I$9=1,CR839,INDEX($DT839:$EK839,,MATCH(CONCATENATE("FY ",RIGHT(CR$3,4)),$DT$3:$EK$3,0)))</f>
        <v>0</v>
      </c>
      <c r="CS837" s="149" cm="1">
        <f t="array" aca="1" ref="CS837" ca="1">IF($I$9=1,CS839,INDEX($DT839:$EK839,,MATCH(CONCATENATE("FY ",RIGHT(CS$3,4)),$DT$3:$EK$3,0)))</f>
        <v>0</v>
      </c>
      <c r="CT837" s="147" cm="1">
        <f t="array" aca="1" ref="CT837" ca="1">IF($I$9=1,CT839,INDEX($DT839:$EK839,,MATCH(CONCATENATE("FY ",RIGHT(CT$3,4)),$DT$3:$EK$3,0)))</f>
        <v>0</v>
      </c>
      <c r="CU837" s="148" cm="1">
        <f t="array" aca="1" ref="CU837" ca="1">IF($I$9=1,CU839,INDEX($DT839:$EK839,,MATCH(CONCATENATE("FY ",RIGHT(CU$3,4)),$DT$3:$EK$3,0)))</f>
        <v>0</v>
      </c>
      <c r="CV837" s="148" cm="1">
        <f t="array" aca="1" ref="CV837" ca="1">IF($I$9=1,CV839,INDEX($DT839:$EK839,,MATCH(CONCATENATE("FY ",RIGHT(CV$3,4)),$DT$3:$EK$3,0)))</f>
        <v>0</v>
      </c>
      <c r="CW837" s="149" cm="1">
        <f t="array" aca="1" ref="CW837" ca="1">IF($I$9=1,CW839,INDEX($DT839:$EK839,,MATCH(CONCATENATE("FY ",RIGHT(CW$3,4)),$DT$3:$EK$3,0)))</f>
        <v>0</v>
      </c>
      <c r="CX837" s="147" cm="1">
        <f t="array" aca="1" ref="CX837" ca="1">IF($I$9=1,CX839,INDEX($DT839:$EK839,,MATCH(CONCATENATE("FY ",RIGHT(CX$3,4)),$DT$3:$EK$3,0)))</f>
        <v>0</v>
      </c>
      <c r="CY837" s="148" cm="1">
        <f t="array" aca="1" ref="CY837" ca="1">IF($I$9=1,CY839,INDEX($DT839:$EK839,,MATCH(CONCATENATE("FY ",RIGHT(CY$3,4)),$DT$3:$EK$3,0)))</f>
        <v>0</v>
      </c>
      <c r="CZ837" s="148" cm="1">
        <f t="array" aca="1" ref="CZ837" ca="1">IF($I$9=1,CZ839,INDEX($DT839:$EK839,,MATCH(CONCATENATE("FY ",RIGHT(CZ$3,4)),$DT$3:$EK$3,0)))</f>
        <v>0</v>
      </c>
      <c r="DA837" s="149" cm="1">
        <f t="array" aca="1" ref="DA837" ca="1">IF($I$9=1,DA839,INDEX($DT839:$EK839,,MATCH(CONCATENATE("FY ",RIGHT(DA$3,4)),$DT$3:$EK$3,0)))</f>
        <v>0</v>
      </c>
      <c r="DB837" s="147" cm="1">
        <f t="array" aca="1" ref="DB837" ca="1">IF($I$9=1,DB839,INDEX($DT839:$EK839,,MATCH(CONCATENATE("FY ",RIGHT(DB$3,4)),$DT$3:$EK$3,0)))</f>
        <v>0</v>
      </c>
      <c r="DC837" s="148" cm="1">
        <f t="array" aca="1" ref="DC837" ca="1">IF($I$9=1,DC839,INDEX($DT839:$EK839,,MATCH(CONCATENATE("FY ",RIGHT(DC$3,4)),$DT$3:$EK$3,0)))</f>
        <v>0</v>
      </c>
      <c r="DD837" s="148" cm="1">
        <f t="array" aca="1" ref="DD837" ca="1">IF($I$9=1,DD839,INDEX($DT839:$EK839,,MATCH(CONCATENATE("FY ",RIGHT(DD$3,4)),$DT$3:$EK$3,0)))</f>
        <v>0</v>
      </c>
      <c r="DE837" s="149" cm="1">
        <f t="array" aca="1" ref="DE837" ca="1">IF($I$9=1,DE839,INDEX($DT839:$EK839,,MATCH(CONCATENATE("FY ",RIGHT(DE$3,4)),$DT$3:$EK$3,0)))</f>
        <v>0</v>
      </c>
      <c r="DF837" s="147" cm="1">
        <f t="array" aca="1" ref="DF837" ca="1">IF($I$9=1,DF839,INDEX($DT839:$EK839,,MATCH(CONCATENATE("FY ",RIGHT(DF$3,4)),$DT$3:$EK$3,0)))</f>
        <v>0</v>
      </c>
      <c r="DG837" s="148" cm="1">
        <f t="array" aca="1" ref="DG837" ca="1">IF($I$9=1,DG839,INDEX($DT839:$EK839,,MATCH(CONCATENATE("FY ",RIGHT(DG$3,4)),$DT$3:$EK$3,0)))</f>
        <v>0</v>
      </c>
      <c r="DH837" s="148" cm="1">
        <f t="array" aca="1" ref="DH837" ca="1">IF($I$9=1,DH839,INDEX($DT839:$EK839,,MATCH(CONCATENATE("FY ",RIGHT(DH$3,4)),$DT$3:$EK$3,0)))</f>
        <v>0</v>
      </c>
      <c r="DI837" s="149" cm="1">
        <f t="array" aca="1" ref="DI837" ca="1">IF($I$9=1,DI839,INDEX($DT839:$EK839,,MATCH(CONCATENATE("FY ",RIGHT(DI$3,4)),$DT$3:$EK$3,0)))</f>
        <v>0</v>
      </c>
    </row>
    <row r="838" spans="1:141" outlineLevel="2" x14ac:dyDescent="0.25">
      <c r="A838" s="90"/>
      <c r="B838" s="90"/>
      <c r="C838" s="90"/>
      <c r="D838" s="90"/>
      <c r="F838" s="100"/>
      <c r="I838" s="101"/>
      <c r="J838" s="100"/>
      <c r="M838" s="101"/>
      <c r="N838" s="100"/>
      <c r="Q838" s="101"/>
      <c r="R838" s="100"/>
      <c r="U838" s="101"/>
      <c r="V838" s="100"/>
      <c r="Y838" s="101"/>
      <c r="Z838" s="100"/>
      <c r="AC838" s="101"/>
      <c r="AD838" s="100"/>
      <c r="AG838" s="101"/>
      <c r="AH838" s="100"/>
      <c r="AK838" s="101"/>
      <c r="AL838" s="100"/>
      <c r="AO838" s="101"/>
      <c r="AP838" s="100"/>
      <c r="AS838" s="101"/>
      <c r="AT838" s="100"/>
      <c r="AW838" s="101"/>
      <c r="AX838" s="100"/>
      <c r="BA838" s="101"/>
      <c r="BB838" s="100"/>
      <c r="BE838" s="101"/>
      <c r="BF838" s="100"/>
      <c r="BI838" s="101"/>
      <c r="BJ838" s="100"/>
      <c r="BM838" s="101"/>
      <c r="BN838" s="100"/>
      <c r="BQ838" s="101"/>
      <c r="BR838" s="100"/>
      <c r="BU838" s="101"/>
      <c r="BV838" s="100"/>
      <c r="BY838" s="101"/>
      <c r="BZ838" s="100"/>
      <c r="CC838" s="101"/>
      <c r="CD838" s="100"/>
      <c r="CG838" s="101"/>
      <c r="CH838" s="100"/>
      <c r="CK838" s="101"/>
      <c r="CL838" s="100"/>
      <c r="CO838" s="101"/>
      <c r="CP838" s="100"/>
      <c r="CS838" s="101"/>
      <c r="CT838" s="100"/>
      <c r="CW838" s="101"/>
      <c r="CX838" s="100"/>
      <c r="DA838" s="101"/>
      <c r="DB838" s="100"/>
      <c r="DE838" s="101"/>
      <c r="DF838" s="100"/>
      <c r="DI838" s="101"/>
    </row>
    <row r="839" spans="1:141" outlineLevel="2" x14ac:dyDescent="0.25">
      <c r="A839" s="90"/>
      <c r="B839" s="90"/>
      <c r="C839" s="90"/>
      <c r="D839" s="90"/>
      <c r="E839" t="str">
        <f>CONCATENATE(E835," scenario: ",$J$8)</f>
        <v>Value scenario: Default</v>
      </c>
      <c r="F839" s="100"/>
      <c r="I839" s="101"/>
      <c r="J839" s="100"/>
      <c r="M839" s="101"/>
      <c r="N839" s="100"/>
      <c r="Q839" s="101"/>
      <c r="R839" s="100"/>
      <c r="U839" s="101"/>
      <c r="V839" s="100"/>
      <c r="Y839" s="101"/>
      <c r="Z839" s="100"/>
      <c r="AC839" s="101"/>
      <c r="AD839" s="100"/>
      <c r="AG839" s="101"/>
      <c r="AH839" s="100"/>
      <c r="AK839" s="101"/>
      <c r="AL839" s="100"/>
      <c r="AO839" s="101"/>
      <c r="AP839" s="113">
        <f t="shared" ref="AP839:BU839" si="1125">CHOOSE($I$8,AP840,AP841,AP842,AP843,AP844)</f>
        <v>0</v>
      </c>
      <c r="AQ839" s="69">
        <f t="shared" si="1125"/>
        <v>0</v>
      </c>
      <c r="AR839" s="69">
        <f t="shared" si="1125"/>
        <v>0</v>
      </c>
      <c r="AS839" s="114">
        <f t="shared" si="1125"/>
        <v>0</v>
      </c>
      <c r="AT839" s="113">
        <f t="shared" si="1125"/>
        <v>0</v>
      </c>
      <c r="AU839" s="69">
        <f t="shared" si="1125"/>
        <v>0</v>
      </c>
      <c r="AV839" s="69">
        <f t="shared" si="1125"/>
        <v>0</v>
      </c>
      <c r="AW839" s="114">
        <f t="shared" si="1125"/>
        <v>0</v>
      </c>
      <c r="AX839" s="113">
        <f t="shared" si="1125"/>
        <v>0</v>
      </c>
      <c r="AY839" s="69">
        <f t="shared" si="1125"/>
        <v>0</v>
      </c>
      <c r="AZ839" s="69">
        <f t="shared" si="1125"/>
        <v>0</v>
      </c>
      <c r="BA839" s="114">
        <f t="shared" si="1125"/>
        <v>0</v>
      </c>
      <c r="BB839" s="113">
        <f t="shared" si="1125"/>
        <v>0</v>
      </c>
      <c r="BC839" s="69">
        <f t="shared" si="1125"/>
        <v>0</v>
      </c>
      <c r="BD839" s="69">
        <f t="shared" si="1125"/>
        <v>0</v>
      </c>
      <c r="BE839" s="114">
        <f t="shared" si="1125"/>
        <v>0</v>
      </c>
      <c r="BF839" s="113">
        <f t="shared" si="1125"/>
        <v>0</v>
      </c>
      <c r="BG839" s="69">
        <f t="shared" si="1125"/>
        <v>0</v>
      </c>
      <c r="BH839" s="69">
        <f t="shared" si="1125"/>
        <v>0</v>
      </c>
      <c r="BI839" s="114">
        <f t="shared" si="1125"/>
        <v>0</v>
      </c>
      <c r="BJ839" s="113">
        <f t="shared" si="1125"/>
        <v>0</v>
      </c>
      <c r="BK839" s="69">
        <f t="shared" si="1125"/>
        <v>0</v>
      </c>
      <c r="BL839" s="69">
        <f t="shared" si="1125"/>
        <v>0</v>
      </c>
      <c r="BM839" s="114">
        <f t="shared" si="1125"/>
        <v>0</v>
      </c>
      <c r="BN839" s="113">
        <f t="shared" si="1125"/>
        <v>0</v>
      </c>
      <c r="BO839" s="69">
        <f t="shared" si="1125"/>
        <v>0</v>
      </c>
      <c r="BP839" s="69">
        <f t="shared" si="1125"/>
        <v>0</v>
      </c>
      <c r="BQ839" s="114">
        <f t="shared" si="1125"/>
        <v>0</v>
      </c>
      <c r="BR839" s="113">
        <f t="shared" si="1125"/>
        <v>0</v>
      </c>
      <c r="BS839" s="69">
        <f t="shared" si="1125"/>
        <v>0</v>
      </c>
      <c r="BT839" s="69">
        <f t="shared" si="1125"/>
        <v>0</v>
      </c>
      <c r="BU839" s="114">
        <f t="shared" si="1125"/>
        <v>0</v>
      </c>
      <c r="BV839" s="113">
        <f t="shared" ref="BV839:DA839" si="1126">CHOOSE($I$8,BV840,BV841,BV842,BV843,BV844)</f>
        <v>0</v>
      </c>
      <c r="BW839" s="69">
        <f t="shared" si="1126"/>
        <v>0</v>
      </c>
      <c r="BX839" s="69">
        <f t="shared" si="1126"/>
        <v>0</v>
      </c>
      <c r="BY839" s="114">
        <f t="shared" si="1126"/>
        <v>0</v>
      </c>
      <c r="BZ839" s="113">
        <f t="shared" si="1126"/>
        <v>0</v>
      </c>
      <c r="CA839" s="69">
        <f t="shared" si="1126"/>
        <v>0</v>
      </c>
      <c r="CB839" s="69">
        <f t="shared" si="1126"/>
        <v>0</v>
      </c>
      <c r="CC839" s="114">
        <f t="shared" si="1126"/>
        <v>0</v>
      </c>
      <c r="CD839" s="113">
        <f t="shared" si="1126"/>
        <v>0</v>
      </c>
      <c r="CE839" s="69">
        <f t="shared" si="1126"/>
        <v>0</v>
      </c>
      <c r="CF839" s="69">
        <f t="shared" si="1126"/>
        <v>0</v>
      </c>
      <c r="CG839" s="114">
        <f t="shared" si="1126"/>
        <v>0</v>
      </c>
      <c r="CH839" s="113">
        <f t="shared" si="1126"/>
        <v>0</v>
      </c>
      <c r="CI839" s="69">
        <f t="shared" si="1126"/>
        <v>0</v>
      </c>
      <c r="CJ839" s="69">
        <f t="shared" si="1126"/>
        <v>0</v>
      </c>
      <c r="CK839" s="114">
        <f t="shared" si="1126"/>
        <v>0</v>
      </c>
      <c r="CL839" s="113">
        <f t="shared" si="1126"/>
        <v>0</v>
      </c>
      <c r="CM839" s="69">
        <f t="shared" si="1126"/>
        <v>0</v>
      </c>
      <c r="CN839" s="69">
        <f t="shared" si="1126"/>
        <v>0</v>
      </c>
      <c r="CO839" s="114">
        <f t="shared" si="1126"/>
        <v>0</v>
      </c>
      <c r="CP839" s="113">
        <f t="shared" si="1126"/>
        <v>0</v>
      </c>
      <c r="CQ839" s="69">
        <f t="shared" si="1126"/>
        <v>0</v>
      </c>
      <c r="CR839" s="69">
        <f t="shared" si="1126"/>
        <v>0</v>
      </c>
      <c r="CS839" s="114">
        <f t="shared" si="1126"/>
        <v>0</v>
      </c>
      <c r="CT839" s="113">
        <f t="shared" si="1126"/>
        <v>0</v>
      </c>
      <c r="CU839" s="69">
        <f t="shared" si="1126"/>
        <v>0</v>
      </c>
      <c r="CV839" s="69">
        <f t="shared" si="1126"/>
        <v>0</v>
      </c>
      <c r="CW839" s="114">
        <f t="shared" si="1126"/>
        <v>0</v>
      </c>
      <c r="CX839" s="113">
        <f t="shared" si="1126"/>
        <v>0</v>
      </c>
      <c r="CY839" s="69">
        <f t="shared" si="1126"/>
        <v>0</v>
      </c>
      <c r="CZ839" s="69">
        <f t="shared" si="1126"/>
        <v>0</v>
      </c>
      <c r="DA839" s="114">
        <f t="shared" si="1126"/>
        <v>0</v>
      </c>
      <c r="DB839" s="113">
        <f t="shared" ref="DB839:DI839" si="1127">CHOOSE($I$8,DB840,DB841,DB842,DB843,DB844)</f>
        <v>0</v>
      </c>
      <c r="DC839" s="69">
        <f t="shared" si="1127"/>
        <v>0</v>
      </c>
      <c r="DD839" s="69">
        <f t="shared" si="1127"/>
        <v>0</v>
      </c>
      <c r="DE839" s="114">
        <f t="shared" si="1127"/>
        <v>0</v>
      </c>
      <c r="DF839" s="113">
        <f t="shared" si="1127"/>
        <v>0</v>
      </c>
      <c r="DG839" s="69">
        <f t="shared" si="1127"/>
        <v>0</v>
      </c>
      <c r="DH839" s="69">
        <f t="shared" si="1127"/>
        <v>0</v>
      </c>
      <c r="DI839" s="114">
        <f t="shared" si="1127"/>
        <v>0</v>
      </c>
      <c r="DT839" s="69">
        <f t="shared" ref="DT839:EK839" si="1128">CHOOSE($I$8,DT840,DT841,DT842,DT843,DT844)</f>
        <v>0</v>
      </c>
      <c r="DU839" s="69">
        <f t="shared" ca="1" si="1128"/>
        <v>0</v>
      </c>
      <c r="DV839" s="69">
        <f t="shared" ca="1" si="1128"/>
        <v>0</v>
      </c>
      <c r="DW839" s="69">
        <f t="shared" ca="1" si="1128"/>
        <v>0</v>
      </c>
      <c r="DX839" s="69">
        <f t="shared" ca="1" si="1128"/>
        <v>0</v>
      </c>
      <c r="DY839" s="69">
        <f t="shared" ca="1" si="1128"/>
        <v>0</v>
      </c>
      <c r="DZ839" s="69">
        <f t="shared" ca="1" si="1128"/>
        <v>0</v>
      </c>
      <c r="EA839" s="69">
        <f t="shared" ca="1" si="1128"/>
        <v>0</v>
      </c>
      <c r="EB839" s="69">
        <f t="shared" ca="1" si="1128"/>
        <v>0</v>
      </c>
      <c r="EC839" s="69">
        <f t="shared" ca="1" si="1128"/>
        <v>0</v>
      </c>
      <c r="ED839" s="69">
        <f t="shared" ca="1" si="1128"/>
        <v>0</v>
      </c>
      <c r="EE839" s="69">
        <f t="shared" ca="1" si="1128"/>
        <v>0</v>
      </c>
      <c r="EF839" s="69">
        <f t="shared" ca="1" si="1128"/>
        <v>0</v>
      </c>
      <c r="EG839" s="69">
        <f t="shared" ca="1" si="1128"/>
        <v>0</v>
      </c>
      <c r="EH839" s="69">
        <f t="shared" ca="1" si="1128"/>
        <v>0</v>
      </c>
      <c r="EI839" s="69">
        <f t="shared" ca="1" si="1128"/>
        <v>0</v>
      </c>
      <c r="EJ839" s="69">
        <f t="shared" ca="1" si="1128"/>
        <v>0</v>
      </c>
      <c r="EK839" s="69">
        <f t="shared" ca="1" si="1128"/>
        <v>0</v>
      </c>
    </row>
    <row r="840" spans="1:141" outlineLevel="2" x14ac:dyDescent="0.25">
      <c r="A840" s="90"/>
      <c r="B840" s="90"/>
      <c r="C840" s="90"/>
      <c r="D840" s="90"/>
      <c r="E840" t="str">
        <f>CONCATENATE("- ", $N$6,":")</f>
        <v>- Base:</v>
      </c>
      <c r="F840" s="100"/>
      <c r="I840" s="101"/>
      <c r="J840" s="100"/>
      <c r="M840" s="101"/>
      <c r="N840" s="100"/>
      <c r="Q840" s="101"/>
      <c r="R840" s="100"/>
      <c r="U840" s="101"/>
      <c r="V840" s="100"/>
      <c r="Y840" s="101"/>
      <c r="Z840" s="100"/>
      <c r="AC840" s="101"/>
      <c r="AD840" s="100"/>
      <c r="AG840" s="101"/>
      <c r="AH840" s="100"/>
      <c r="AK840" s="101"/>
      <c r="AL840" s="100"/>
      <c r="AO840" s="101"/>
      <c r="AP840" s="117">
        <v>0</v>
      </c>
      <c r="AQ840" s="118">
        <v>0</v>
      </c>
      <c r="AR840" s="118">
        <v>0</v>
      </c>
      <c r="AS840" s="119">
        <v>0</v>
      </c>
      <c r="AT840" s="117">
        <v>0</v>
      </c>
      <c r="AU840" s="118">
        <v>0</v>
      </c>
      <c r="AV840" s="118">
        <v>0</v>
      </c>
      <c r="AW840" s="119">
        <v>0</v>
      </c>
      <c r="AX840" s="117">
        <v>0</v>
      </c>
      <c r="AY840" s="118">
        <v>0</v>
      </c>
      <c r="AZ840" s="118">
        <v>0</v>
      </c>
      <c r="BA840" s="119">
        <v>0</v>
      </c>
      <c r="BB840" s="117">
        <v>0</v>
      </c>
      <c r="BC840" s="118">
        <v>0</v>
      </c>
      <c r="BD840" s="118">
        <v>0</v>
      </c>
      <c r="BE840" s="119">
        <v>0</v>
      </c>
      <c r="BF840" s="117">
        <v>0</v>
      </c>
      <c r="BG840" s="118">
        <v>0</v>
      </c>
      <c r="BH840" s="118">
        <v>0</v>
      </c>
      <c r="BI840" s="119">
        <v>0</v>
      </c>
      <c r="BJ840" s="117">
        <v>0</v>
      </c>
      <c r="BK840" s="118">
        <v>0</v>
      </c>
      <c r="BL840" s="118">
        <v>0</v>
      </c>
      <c r="BM840" s="119">
        <v>0</v>
      </c>
      <c r="BN840" s="117">
        <v>0</v>
      </c>
      <c r="BO840" s="118">
        <v>0</v>
      </c>
      <c r="BP840" s="118">
        <v>0</v>
      </c>
      <c r="BQ840" s="119">
        <v>0</v>
      </c>
      <c r="BR840" s="117">
        <v>0</v>
      </c>
      <c r="BS840" s="118">
        <v>0</v>
      </c>
      <c r="BT840" s="118">
        <v>0</v>
      </c>
      <c r="BU840" s="119">
        <v>0</v>
      </c>
      <c r="BV840" s="117">
        <v>0</v>
      </c>
      <c r="BW840" s="118">
        <v>0</v>
      </c>
      <c r="BX840" s="118">
        <v>0</v>
      </c>
      <c r="BY840" s="119">
        <v>0</v>
      </c>
      <c r="BZ840" s="117">
        <v>0</v>
      </c>
      <c r="CA840" s="118">
        <v>0</v>
      </c>
      <c r="CB840" s="118">
        <v>0</v>
      </c>
      <c r="CC840" s="119">
        <v>0</v>
      </c>
      <c r="CD840" s="117">
        <v>0</v>
      </c>
      <c r="CE840" s="118">
        <v>0</v>
      </c>
      <c r="CF840" s="118">
        <v>0</v>
      </c>
      <c r="CG840" s="119">
        <v>0</v>
      </c>
      <c r="CH840" s="117">
        <v>0</v>
      </c>
      <c r="CI840" s="118">
        <v>0</v>
      </c>
      <c r="CJ840" s="118">
        <v>0</v>
      </c>
      <c r="CK840" s="119">
        <v>0</v>
      </c>
      <c r="CL840" s="117">
        <v>0</v>
      </c>
      <c r="CM840" s="118">
        <v>0</v>
      </c>
      <c r="CN840" s="118">
        <v>0</v>
      </c>
      <c r="CO840" s="119">
        <v>0</v>
      </c>
      <c r="CP840" s="117">
        <v>0</v>
      </c>
      <c r="CQ840" s="118">
        <v>0</v>
      </c>
      <c r="CR840" s="118">
        <v>0</v>
      </c>
      <c r="CS840" s="119">
        <v>0</v>
      </c>
      <c r="CT840" s="117">
        <v>0</v>
      </c>
      <c r="CU840" s="118">
        <v>0</v>
      </c>
      <c r="CV840" s="118">
        <v>0</v>
      </c>
      <c r="CW840" s="119">
        <v>0</v>
      </c>
      <c r="CX840" s="117">
        <v>0</v>
      </c>
      <c r="CY840" s="118">
        <v>0</v>
      </c>
      <c r="CZ840" s="118">
        <v>0</v>
      </c>
      <c r="DA840" s="119">
        <v>0</v>
      </c>
      <c r="DB840" s="117">
        <v>0</v>
      </c>
      <c r="DC840" s="118">
        <v>0</v>
      </c>
      <c r="DD840" s="118">
        <v>0</v>
      </c>
      <c r="DE840" s="119">
        <v>0</v>
      </c>
      <c r="DF840" s="117">
        <v>0</v>
      </c>
      <c r="DG840" s="118">
        <v>0</v>
      </c>
      <c r="DH840" s="118">
        <v>0</v>
      </c>
      <c r="DI840" s="119">
        <v>0</v>
      </c>
      <c r="DT840" s="118">
        <v>0</v>
      </c>
      <c r="DU840" s="118">
        <v>0</v>
      </c>
      <c r="DV840" s="118">
        <v>0</v>
      </c>
      <c r="DW840" s="118">
        <v>0</v>
      </c>
      <c r="DX840" s="118">
        <v>0</v>
      </c>
      <c r="DY840" s="118">
        <v>0</v>
      </c>
      <c r="DZ840" s="118">
        <v>0</v>
      </c>
      <c r="EA840" s="118">
        <v>0</v>
      </c>
      <c r="EB840" s="118">
        <v>0</v>
      </c>
      <c r="EC840" s="118">
        <v>0</v>
      </c>
      <c r="ED840" s="118">
        <v>0</v>
      </c>
      <c r="EE840" s="118">
        <v>0</v>
      </c>
      <c r="EF840" s="118">
        <v>0</v>
      </c>
      <c r="EG840" s="118">
        <v>0</v>
      </c>
      <c r="EH840" s="118">
        <v>0</v>
      </c>
      <c r="EI840" s="118">
        <v>0</v>
      </c>
      <c r="EJ840" s="118">
        <v>0</v>
      </c>
      <c r="EK840" s="118">
        <v>0</v>
      </c>
    </row>
    <row r="841" spans="1:141" outlineLevel="2" x14ac:dyDescent="0.25">
      <c r="A841" s="90"/>
      <c r="B841" s="90"/>
      <c r="C841" s="90"/>
      <c r="D841" s="90"/>
      <c r="E841" t="str">
        <f>CONCATENATE("- ", $N$7,":")</f>
        <v>- Upside:</v>
      </c>
      <c r="F841" s="100"/>
      <c r="I841" s="101"/>
      <c r="J841" s="100"/>
      <c r="M841" s="101"/>
      <c r="N841" s="100"/>
      <c r="Q841" s="101"/>
      <c r="R841" s="100"/>
      <c r="U841" s="101"/>
      <c r="V841" s="100"/>
      <c r="Y841" s="101"/>
      <c r="Z841" s="100"/>
      <c r="AC841" s="101"/>
      <c r="AD841" s="100"/>
      <c r="AG841" s="101"/>
      <c r="AH841" s="100"/>
      <c r="AK841" s="101"/>
      <c r="AL841" s="100"/>
      <c r="AO841" s="101"/>
      <c r="AP841" s="117">
        <v>0</v>
      </c>
      <c r="AQ841" s="118">
        <v>0</v>
      </c>
      <c r="AR841" s="118">
        <v>0</v>
      </c>
      <c r="AS841" s="119">
        <v>0</v>
      </c>
      <c r="AT841" s="117">
        <v>0</v>
      </c>
      <c r="AU841" s="118">
        <v>0</v>
      </c>
      <c r="AV841" s="118">
        <v>0</v>
      </c>
      <c r="AW841" s="119">
        <v>0</v>
      </c>
      <c r="AX841" s="117">
        <v>0</v>
      </c>
      <c r="AY841" s="118">
        <v>0</v>
      </c>
      <c r="AZ841" s="118">
        <v>0</v>
      </c>
      <c r="BA841" s="119">
        <v>0</v>
      </c>
      <c r="BB841" s="117">
        <v>0</v>
      </c>
      <c r="BC841" s="118">
        <v>0</v>
      </c>
      <c r="BD841" s="118">
        <v>0</v>
      </c>
      <c r="BE841" s="119">
        <v>0</v>
      </c>
      <c r="BF841" s="117">
        <v>0</v>
      </c>
      <c r="BG841" s="118">
        <v>0</v>
      </c>
      <c r="BH841" s="118">
        <v>0</v>
      </c>
      <c r="BI841" s="119">
        <v>0</v>
      </c>
      <c r="BJ841" s="117">
        <v>0</v>
      </c>
      <c r="BK841" s="118">
        <v>0</v>
      </c>
      <c r="BL841" s="118">
        <v>0</v>
      </c>
      <c r="BM841" s="119">
        <v>0</v>
      </c>
      <c r="BN841" s="117">
        <v>0</v>
      </c>
      <c r="BO841" s="118">
        <v>0</v>
      </c>
      <c r="BP841" s="118">
        <v>0</v>
      </c>
      <c r="BQ841" s="119">
        <v>0</v>
      </c>
      <c r="BR841" s="117">
        <v>0</v>
      </c>
      <c r="BS841" s="118">
        <v>0</v>
      </c>
      <c r="BT841" s="118">
        <v>0</v>
      </c>
      <c r="BU841" s="119">
        <v>0</v>
      </c>
      <c r="BV841" s="117">
        <v>0</v>
      </c>
      <c r="BW841" s="118">
        <v>0</v>
      </c>
      <c r="BX841" s="118">
        <v>0</v>
      </c>
      <c r="BY841" s="119">
        <v>0</v>
      </c>
      <c r="BZ841" s="117">
        <v>0</v>
      </c>
      <c r="CA841" s="118">
        <v>0</v>
      </c>
      <c r="CB841" s="118">
        <v>0</v>
      </c>
      <c r="CC841" s="119">
        <v>0</v>
      </c>
      <c r="CD841" s="117">
        <v>0</v>
      </c>
      <c r="CE841" s="118">
        <v>0</v>
      </c>
      <c r="CF841" s="118">
        <v>0</v>
      </c>
      <c r="CG841" s="119">
        <v>0</v>
      </c>
      <c r="CH841" s="117">
        <v>0</v>
      </c>
      <c r="CI841" s="118">
        <v>0</v>
      </c>
      <c r="CJ841" s="118">
        <v>0</v>
      </c>
      <c r="CK841" s="119">
        <v>0</v>
      </c>
      <c r="CL841" s="117">
        <v>0</v>
      </c>
      <c r="CM841" s="118">
        <v>0</v>
      </c>
      <c r="CN841" s="118">
        <v>0</v>
      </c>
      <c r="CO841" s="119">
        <v>0</v>
      </c>
      <c r="CP841" s="117">
        <v>0</v>
      </c>
      <c r="CQ841" s="118">
        <v>0</v>
      </c>
      <c r="CR841" s="118">
        <v>0</v>
      </c>
      <c r="CS841" s="119">
        <v>0</v>
      </c>
      <c r="CT841" s="117">
        <v>0</v>
      </c>
      <c r="CU841" s="118">
        <v>0</v>
      </c>
      <c r="CV841" s="118">
        <v>0</v>
      </c>
      <c r="CW841" s="119">
        <v>0</v>
      </c>
      <c r="CX841" s="117">
        <v>0</v>
      </c>
      <c r="CY841" s="118">
        <v>0</v>
      </c>
      <c r="CZ841" s="118">
        <v>0</v>
      </c>
      <c r="DA841" s="119">
        <v>0</v>
      </c>
      <c r="DB841" s="117">
        <v>0</v>
      </c>
      <c r="DC841" s="118">
        <v>0</v>
      </c>
      <c r="DD841" s="118">
        <v>0</v>
      </c>
      <c r="DE841" s="119">
        <v>0</v>
      </c>
      <c r="DF841" s="117">
        <v>0</v>
      </c>
      <c r="DG841" s="118">
        <v>0</v>
      </c>
      <c r="DH841" s="118">
        <v>0</v>
      </c>
      <c r="DI841" s="119">
        <v>0</v>
      </c>
      <c r="DT841" s="118">
        <v>0</v>
      </c>
      <c r="DU841" s="118">
        <v>0</v>
      </c>
      <c r="DV841" s="118">
        <v>0</v>
      </c>
      <c r="DW841" s="118">
        <v>0</v>
      </c>
      <c r="DX841" s="118">
        <v>0</v>
      </c>
      <c r="DY841" s="118">
        <v>0</v>
      </c>
      <c r="DZ841" s="118">
        <v>0</v>
      </c>
      <c r="EA841" s="118">
        <v>0</v>
      </c>
      <c r="EB841" s="118">
        <v>0</v>
      </c>
      <c r="EC841" s="118">
        <v>0</v>
      </c>
      <c r="ED841" s="118">
        <v>0</v>
      </c>
      <c r="EE841" s="118">
        <v>0</v>
      </c>
      <c r="EF841" s="118">
        <v>0</v>
      </c>
      <c r="EG841" s="118">
        <v>0</v>
      </c>
      <c r="EH841" s="118">
        <v>0</v>
      </c>
      <c r="EI841" s="118">
        <v>0</v>
      </c>
      <c r="EJ841" s="118">
        <v>0</v>
      </c>
      <c r="EK841" s="118">
        <v>0</v>
      </c>
    </row>
    <row r="842" spans="1:141" outlineLevel="2" x14ac:dyDescent="0.25">
      <c r="A842" s="90"/>
      <c r="B842" s="90"/>
      <c r="C842" s="90"/>
      <c r="D842" s="90"/>
      <c r="E842" t="str">
        <f>CONCATENATE("- ", $N$8,":")</f>
        <v>- Downside:</v>
      </c>
      <c r="F842" s="100"/>
      <c r="I842" s="101"/>
      <c r="J842" s="100"/>
      <c r="M842" s="101"/>
      <c r="N842" s="100"/>
      <c r="Q842" s="101"/>
      <c r="R842" s="100"/>
      <c r="U842" s="101"/>
      <c r="V842" s="100"/>
      <c r="Y842" s="101"/>
      <c r="Z842" s="100"/>
      <c r="AC842" s="101"/>
      <c r="AD842" s="100"/>
      <c r="AG842" s="101"/>
      <c r="AH842" s="100"/>
      <c r="AK842" s="101"/>
      <c r="AL842" s="100"/>
      <c r="AO842" s="101"/>
      <c r="AP842" s="117">
        <v>0</v>
      </c>
      <c r="AQ842" s="118">
        <v>0</v>
      </c>
      <c r="AR842" s="118">
        <v>0</v>
      </c>
      <c r="AS842" s="119">
        <v>0</v>
      </c>
      <c r="AT842" s="117">
        <v>0</v>
      </c>
      <c r="AU842" s="118">
        <v>0</v>
      </c>
      <c r="AV842" s="118">
        <v>0</v>
      </c>
      <c r="AW842" s="119">
        <v>0</v>
      </c>
      <c r="AX842" s="117">
        <v>0</v>
      </c>
      <c r="AY842" s="118">
        <v>0</v>
      </c>
      <c r="AZ842" s="118">
        <v>0</v>
      </c>
      <c r="BA842" s="119">
        <v>0</v>
      </c>
      <c r="BB842" s="117">
        <v>0</v>
      </c>
      <c r="BC842" s="118">
        <v>0</v>
      </c>
      <c r="BD842" s="118">
        <v>0</v>
      </c>
      <c r="BE842" s="119">
        <v>0</v>
      </c>
      <c r="BF842" s="117">
        <v>0</v>
      </c>
      <c r="BG842" s="118">
        <v>0</v>
      </c>
      <c r="BH842" s="118">
        <v>0</v>
      </c>
      <c r="BI842" s="119">
        <v>0</v>
      </c>
      <c r="BJ842" s="117">
        <v>0</v>
      </c>
      <c r="BK842" s="118">
        <v>0</v>
      </c>
      <c r="BL842" s="118">
        <v>0</v>
      </c>
      <c r="BM842" s="119">
        <v>0</v>
      </c>
      <c r="BN842" s="117">
        <v>0</v>
      </c>
      <c r="BO842" s="118">
        <v>0</v>
      </c>
      <c r="BP842" s="118">
        <v>0</v>
      </c>
      <c r="BQ842" s="119">
        <v>0</v>
      </c>
      <c r="BR842" s="117">
        <v>0</v>
      </c>
      <c r="BS842" s="118">
        <v>0</v>
      </c>
      <c r="BT842" s="118">
        <v>0</v>
      </c>
      <c r="BU842" s="119">
        <v>0</v>
      </c>
      <c r="BV842" s="117">
        <v>0</v>
      </c>
      <c r="BW842" s="118">
        <v>0</v>
      </c>
      <c r="BX842" s="118">
        <v>0</v>
      </c>
      <c r="BY842" s="119">
        <v>0</v>
      </c>
      <c r="BZ842" s="117">
        <v>0</v>
      </c>
      <c r="CA842" s="118">
        <v>0</v>
      </c>
      <c r="CB842" s="118">
        <v>0</v>
      </c>
      <c r="CC842" s="119">
        <v>0</v>
      </c>
      <c r="CD842" s="117">
        <v>0</v>
      </c>
      <c r="CE842" s="118">
        <v>0</v>
      </c>
      <c r="CF842" s="118">
        <v>0</v>
      </c>
      <c r="CG842" s="119">
        <v>0</v>
      </c>
      <c r="CH842" s="117">
        <v>0</v>
      </c>
      <c r="CI842" s="118">
        <v>0</v>
      </c>
      <c r="CJ842" s="118">
        <v>0</v>
      </c>
      <c r="CK842" s="119">
        <v>0</v>
      </c>
      <c r="CL842" s="117">
        <v>0</v>
      </c>
      <c r="CM842" s="118">
        <v>0</v>
      </c>
      <c r="CN842" s="118">
        <v>0</v>
      </c>
      <c r="CO842" s="119">
        <v>0</v>
      </c>
      <c r="CP842" s="117">
        <v>0</v>
      </c>
      <c r="CQ842" s="118">
        <v>0</v>
      </c>
      <c r="CR842" s="118">
        <v>0</v>
      </c>
      <c r="CS842" s="119">
        <v>0</v>
      </c>
      <c r="CT842" s="117">
        <v>0</v>
      </c>
      <c r="CU842" s="118">
        <v>0</v>
      </c>
      <c r="CV842" s="118">
        <v>0</v>
      </c>
      <c r="CW842" s="119">
        <v>0</v>
      </c>
      <c r="CX842" s="117">
        <v>0</v>
      </c>
      <c r="CY842" s="118">
        <v>0</v>
      </c>
      <c r="CZ842" s="118">
        <v>0</v>
      </c>
      <c r="DA842" s="119">
        <v>0</v>
      </c>
      <c r="DB842" s="117">
        <v>0</v>
      </c>
      <c r="DC842" s="118">
        <v>0</v>
      </c>
      <c r="DD842" s="118">
        <v>0</v>
      </c>
      <c r="DE842" s="119">
        <v>0</v>
      </c>
      <c r="DF842" s="117">
        <v>0</v>
      </c>
      <c r="DG842" s="118">
        <v>0</v>
      </c>
      <c r="DH842" s="118">
        <v>0</v>
      </c>
      <c r="DI842" s="119">
        <v>0</v>
      </c>
      <c r="DT842" s="118">
        <v>0</v>
      </c>
      <c r="DU842" s="118">
        <v>0</v>
      </c>
      <c r="DV842" s="118">
        <v>0</v>
      </c>
      <c r="DW842" s="118">
        <v>0</v>
      </c>
      <c r="DX842" s="118">
        <v>0</v>
      </c>
      <c r="DY842" s="118">
        <v>0</v>
      </c>
      <c r="DZ842" s="118">
        <v>0</v>
      </c>
      <c r="EA842" s="118">
        <v>0</v>
      </c>
      <c r="EB842" s="118">
        <v>0</v>
      </c>
      <c r="EC842" s="118">
        <v>0</v>
      </c>
      <c r="ED842" s="118">
        <v>0</v>
      </c>
      <c r="EE842" s="118">
        <v>0</v>
      </c>
      <c r="EF842" s="118">
        <v>0</v>
      </c>
      <c r="EG842" s="118">
        <v>0</v>
      </c>
      <c r="EH842" s="118">
        <v>0</v>
      </c>
      <c r="EI842" s="118">
        <v>0</v>
      </c>
      <c r="EJ842" s="118">
        <v>0</v>
      </c>
      <c r="EK842" s="118">
        <v>0</v>
      </c>
    </row>
    <row r="843" spans="1:141" outlineLevel="2" x14ac:dyDescent="0.25">
      <c r="A843" s="90"/>
      <c r="B843" s="90"/>
      <c r="C843" s="90"/>
      <c r="D843" s="90"/>
      <c r="E843" t="str">
        <f>CONCATENATE("- ", $N$9,":")</f>
        <v>- Management:</v>
      </c>
      <c r="F843" s="100"/>
      <c r="I843" s="101"/>
      <c r="J843" s="100"/>
      <c r="M843" s="101"/>
      <c r="N843" s="100"/>
      <c r="Q843" s="101"/>
      <c r="R843" s="100"/>
      <c r="U843" s="101"/>
      <c r="V843" s="100"/>
      <c r="Y843" s="101"/>
      <c r="Z843" s="100"/>
      <c r="AC843" s="101"/>
      <c r="AD843" s="100"/>
      <c r="AG843" s="101"/>
      <c r="AH843" s="100"/>
      <c r="AK843" s="101"/>
      <c r="AL843" s="100"/>
      <c r="AO843" s="101"/>
      <c r="AP843" s="117">
        <v>0</v>
      </c>
      <c r="AQ843" s="118">
        <v>0</v>
      </c>
      <c r="AR843" s="118">
        <v>0</v>
      </c>
      <c r="AS843" s="119">
        <v>0</v>
      </c>
      <c r="AT843" s="117">
        <v>0</v>
      </c>
      <c r="AU843" s="118">
        <v>0</v>
      </c>
      <c r="AV843" s="118">
        <v>0</v>
      </c>
      <c r="AW843" s="119">
        <v>0</v>
      </c>
      <c r="AX843" s="117">
        <v>0</v>
      </c>
      <c r="AY843" s="118">
        <v>0</v>
      </c>
      <c r="AZ843" s="118">
        <v>0</v>
      </c>
      <c r="BA843" s="119">
        <v>0</v>
      </c>
      <c r="BB843" s="117">
        <v>0</v>
      </c>
      <c r="BC843" s="118">
        <v>0</v>
      </c>
      <c r="BD843" s="118">
        <v>0</v>
      </c>
      <c r="BE843" s="119">
        <v>0</v>
      </c>
      <c r="BF843" s="117">
        <v>0</v>
      </c>
      <c r="BG843" s="118">
        <v>0</v>
      </c>
      <c r="BH843" s="118">
        <v>0</v>
      </c>
      <c r="BI843" s="119">
        <v>0</v>
      </c>
      <c r="BJ843" s="117">
        <v>0</v>
      </c>
      <c r="BK843" s="118">
        <v>0</v>
      </c>
      <c r="BL843" s="118">
        <v>0</v>
      </c>
      <c r="BM843" s="119">
        <v>0</v>
      </c>
      <c r="BN843" s="117">
        <v>0</v>
      </c>
      <c r="BO843" s="118">
        <v>0</v>
      </c>
      <c r="BP843" s="118">
        <v>0</v>
      </c>
      <c r="BQ843" s="119">
        <v>0</v>
      </c>
      <c r="BR843" s="117">
        <v>0</v>
      </c>
      <c r="BS843" s="118">
        <v>0</v>
      </c>
      <c r="BT843" s="118">
        <v>0</v>
      </c>
      <c r="BU843" s="119">
        <v>0</v>
      </c>
      <c r="BV843" s="117">
        <v>0</v>
      </c>
      <c r="BW843" s="118">
        <v>0</v>
      </c>
      <c r="BX843" s="118">
        <v>0</v>
      </c>
      <c r="BY843" s="119">
        <v>0</v>
      </c>
      <c r="BZ843" s="117">
        <v>0</v>
      </c>
      <c r="CA843" s="118">
        <v>0</v>
      </c>
      <c r="CB843" s="118">
        <v>0</v>
      </c>
      <c r="CC843" s="119">
        <v>0</v>
      </c>
      <c r="CD843" s="117">
        <v>0</v>
      </c>
      <c r="CE843" s="118">
        <v>0</v>
      </c>
      <c r="CF843" s="118">
        <v>0</v>
      </c>
      <c r="CG843" s="119">
        <v>0</v>
      </c>
      <c r="CH843" s="117">
        <v>0</v>
      </c>
      <c r="CI843" s="118">
        <v>0</v>
      </c>
      <c r="CJ843" s="118">
        <v>0</v>
      </c>
      <c r="CK843" s="119">
        <v>0</v>
      </c>
      <c r="CL843" s="117">
        <v>0</v>
      </c>
      <c r="CM843" s="118">
        <v>0</v>
      </c>
      <c r="CN843" s="118">
        <v>0</v>
      </c>
      <c r="CO843" s="119">
        <v>0</v>
      </c>
      <c r="CP843" s="117">
        <v>0</v>
      </c>
      <c r="CQ843" s="118">
        <v>0</v>
      </c>
      <c r="CR843" s="118">
        <v>0</v>
      </c>
      <c r="CS843" s="119">
        <v>0</v>
      </c>
      <c r="CT843" s="117">
        <v>0</v>
      </c>
      <c r="CU843" s="118">
        <v>0</v>
      </c>
      <c r="CV843" s="118">
        <v>0</v>
      </c>
      <c r="CW843" s="119">
        <v>0</v>
      </c>
      <c r="CX843" s="117">
        <v>0</v>
      </c>
      <c r="CY843" s="118">
        <v>0</v>
      </c>
      <c r="CZ843" s="118">
        <v>0</v>
      </c>
      <c r="DA843" s="119">
        <v>0</v>
      </c>
      <c r="DB843" s="117">
        <v>0</v>
      </c>
      <c r="DC843" s="118">
        <v>0</v>
      </c>
      <c r="DD843" s="118">
        <v>0</v>
      </c>
      <c r="DE843" s="119">
        <v>0</v>
      </c>
      <c r="DF843" s="117">
        <v>0</v>
      </c>
      <c r="DG843" s="118">
        <v>0</v>
      </c>
      <c r="DH843" s="118">
        <v>0</v>
      </c>
      <c r="DI843" s="119">
        <v>0</v>
      </c>
      <c r="DT843" s="118">
        <v>0</v>
      </c>
      <c r="DU843" s="118">
        <v>0</v>
      </c>
      <c r="DV843" s="118">
        <v>0</v>
      </c>
      <c r="DW843" s="118">
        <v>0</v>
      </c>
      <c r="DX843" s="118">
        <v>0</v>
      </c>
      <c r="DY843" s="118">
        <v>0</v>
      </c>
      <c r="DZ843" s="118">
        <v>0</v>
      </c>
      <c r="EA843" s="118">
        <v>0</v>
      </c>
      <c r="EB843" s="118">
        <v>0</v>
      </c>
      <c r="EC843" s="118">
        <v>0</v>
      </c>
      <c r="ED843" s="118">
        <v>0</v>
      </c>
      <c r="EE843" s="118">
        <v>0</v>
      </c>
      <c r="EF843" s="118">
        <v>0</v>
      </c>
      <c r="EG843" s="118">
        <v>0</v>
      </c>
      <c r="EH843" s="118">
        <v>0</v>
      </c>
      <c r="EI843" s="118">
        <v>0</v>
      </c>
      <c r="EJ843" s="118">
        <v>0</v>
      </c>
      <c r="EK843" s="118">
        <v>0</v>
      </c>
    </row>
    <row r="844" spans="1:141" outlineLevel="2" x14ac:dyDescent="0.25">
      <c r="A844" s="90"/>
      <c r="B844" s="90"/>
      <c r="C844" s="90"/>
      <c r="D844" s="90"/>
      <c r="E844" t="str">
        <f>CONCATENATE("- ", $N$10,":")</f>
        <v>- Default:</v>
      </c>
      <c r="F844" s="100"/>
      <c r="I844" s="101"/>
      <c r="J844" s="100"/>
      <c r="M844" s="101"/>
      <c r="N844" s="100"/>
      <c r="Q844" s="101"/>
      <c r="R844" s="100"/>
      <c r="U844" s="101"/>
      <c r="V844" s="100"/>
      <c r="Y844" s="101"/>
      <c r="Z844" s="100"/>
      <c r="AC844" s="101"/>
      <c r="AD844" s="100"/>
      <c r="AG844" s="101"/>
      <c r="AH844" s="100"/>
      <c r="AK844" s="101"/>
      <c r="AL844" s="100"/>
      <c r="AO844" s="101"/>
      <c r="AP844" s="117">
        <v>0</v>
      </c>
      <c r="AQ844" s="118">
        <v>0</v>
      </c>
      <c r="AR844" s="118">
        <v>0</v>
      </c>
      <c r="AS844" s="119">
        <v>0</v>
      </c>
      <c r="AT844" s="117">
        <v>0</v>
      </c>
      <c r="AU844" s="118">
        <v>0</v>
      </c>
      <c r="AV844" s="118">
        <v>0</v>
      </c>
      <c r="AW844" s="119">
        <v>0</v>
      </c>
      <c r="AX844" s="117">
        <v>0</v>
      </c>
      <c r="AY844" s="118">
        <v>0</v>
      </c>
      <c r="AZ844" s="118">
        <v>0</v>
      </c>
      <c r="BA844" s="119">
        <v>0</v>
      </c>
      <c r="BB844" s="117">
        <v>0</v>
      </c>
      <c r="BC844" s="118">
        <v>0</v>
      </c>
      <c r="BD844" s="118">
        <v>0</v>
      </c>
      <c r="BE844" s="119">
        <v>0</v>
      </c>
      <c r="BF844" s="117">
        <v>0</v>
      </c>
      <c r="BG844" s="118">
        <v>0</v>
      </c>
      <c r="BH844" s="118">
        <v>0</v>
      </c>
      <c r="BI844" s="119">
        <v>0</v>
      </c>
      <c r="BJ844" s="117">
        <v>0</v>
      </c>
      <c r="BK844" s="118">
        <v>0</v>
      </c>
      <c r="BL844" s="118">
        <v>0</v>
      </c>
      <c r="BM844" s="119">
        <v>0</v>
      </c>
      <c r="BN844" s="117">
        <v>0</v>
      </c>
      <c r="BO844" s="118">
        <v>0</v>
      </c>
      <c r="BP844" s="118">
        <v>0</v>
      </c>
      <c r="BQ844" s="119">
        <v>0</v>
      </c>
      <c r="BR844" s="117">
        <v>0</v>
      </c>
      <c r="BS844" s="118">
        <v>0</v>
      </c>
      <c r="BT844" s="118">
        <v>0</v>
      </c>
      <c r="BU844" s="119">
        <v>0</v>
      </c>
      <c r="BV844" s="117">
        <v>0</v>
      </c>
      <c r="BW844" s="118">
        <v>0</v>
      </c>
      <c r="BX844" s="118">
        <v>0</v>
      </c>
      <c r="BY844" s="119">
        <v>0</v>
      </c>
      <c r="BZ844" s="117">
        <v>0</v>
      </c>
      <c r="CA844" s="118">
        <v>0</v>
      </c>
      <c r="CB844" s="118">
        <v>0</v>
      </c>
      <c r="CC844" s="119">
        <v>0</v>
      </c>
      <c r="CD844" s="117">
        <v>0</v>
      </c>
      <c r="CE844" s="118">
        <v>0</v>
      </c>
      <c r="CF844" s="118">
        <v>0</v>
      </c>
      <c r="CG844" s="119">
        <v>0</v>
      </c>
      <c r="CH844" s="117">
        <v>0</v>
      </c>
      <c r="CI844" s="118">
        <v>0</v>
      </c>
      <c r="CJ844" s="118">
        <v>0</v>
      </c>
      <c r="CK844" s="119">
        <v>0</v>
      </c>
      <c r="CL844" s="117">
        <v>0</v>
      </c>
      <c r="CM844" s="118">
        <v>0</v>
      </c>
      <c r="CN844" s="118">
        <v>0</v>
      </c>
      <c r="CO844" s="119">
        <v>0</v>
      </c>
      <c r="CP844" s="117">
        <v>0</v>
      </c>
      <c r="CQ844" s="118">
        <v>0</v>
      </c>
      <c r="CR844" s="118">
        <v>0</v>
      </c>
      <c r="CS844" s="119">
        <v>0</v>
      </c>
      <c r="CT844" s="117">
        <v>0</v>
      </c>
      <c r="CU844" s="118">
        <v>0</v>
      </c>
      <c r="CV844" s="118">
        <v>0</v>
      </c>
      <c r="CW844" s="119">
        <v>0</v>
      </c>
      <c r="CX844" s="117">
        <v>0</v>
      </c>
      <c r="CY844" s="118">
        <v>0</v>
      </c>
      <c r="CZ844" s="118">
        <v>0</v>
      </c>
      <c r="DA844" s="119">
        <v>0</v>
      </c>
      <c r="DB844" s="117">
        <v>0</v>
      </c>
      <c r="DC844" s="118">
        <v>0</v>
      </c>
      <c r="DD844" s="118">
        <v>0</v>
      </c>
      <c r="DE844" s="119">
        <v>0</v>
      </c>
      <c r="DF844" s="117">
        <v>0</v>
      </c>
      <c r="DG844" s="118">
        <v>0</v>
      </c>
      <c r="DH844" s="118">
        <v>0</v>
      </c>
      <c r="DI844" s="119">
        <v>0</v>
      </c>
      <c r="DT844" s="118"/>
      <c r="DU844" s="118" cm="1">
        <f t="array" aca="1" ref="DU844" ca="1">IF(DU$4="A",DU828,LOOKUP(2,1/($F$4:$DI$4="A"),$F832:$DI832))</f>
        <v>0</v>
      </c>
      <c r="DV844" s="118">
        <f t="shared" ref="DV844:EK844" ca="1" si="1129">DU844</f>
        <v>0</v>
      </c>
      <c r="DW844" s="118">
        <f t="shared" ca="1" si="1129"/>
        <v>0</v>
      </c>
      <c r="DX844" s="118">
        <f t="shared" ca="1" si="1129"/>
        <v>0</v>
      </c>
      <c r="DY844" s="118">
        <f t="shared" ca="1" si="1129"/>
        <v>0</v>
      </c>
      <c r="DZ844" s="118">
        <f t="shared" ca="1" si="1129"/>
        <v>0</v>
      </c>
      <c r="EA844" s="118">
        <f t="shared" ca="1" si="1129"/>
        <v>0</v>
      </c>
      <c r="EB844" s="118">
        <f t="shared" ca="1" si="1129"/>
        <v>0</v>
      </c>
      <c r="EC844" s="118">
        <f t="shared" ca="1" si="1129"/>
        <v>0</v>
      </c>
      <c r="ED844" s="118">
        <f t="shared" ca="1" si="1129"/>
        <v>0</v>
      </c>
      <c r="EE844" s="118">
        <f t="shared" ca="1" si="1129"/>
        <v>0</v>
      </c>
      <c r="EF844" s="118">
        <f t="shared" ca="1" si="1129"/>
        <v>0</v>
      </c>
      <c r="EG844" s="118">
        <f t="shared" ca="1" si="1129"/>
        <v>0</v>
      </c>
      <c r="EH844" s="118">
        <f t="shared" ca="1" si="1129"/>
        <v>0</v>
      </c>
      <c r="EI844" s="118">
        <f t="shared" ca="1" si="1129"/>
        <v>0</v>
      </c>
      <c r="EJ844" s="118">
        <f t="shared" ca="1" si="1129"/>
        <v>0</v>
      </c>
      <c r="EK844" s="118">
        <f t="shared" ca="1" si="1129"/>
        <v>0</v>
      </c>
    </row>
    <row r="845" spans="1:141" outlineLevel="2" x14ac:dyDescent="0.25">
      <c r="A845" s="129"/>
      <c r="B845" s="129"/>
      <c r="C845" s="129"/>
      <c r="D845" s="129"/>
      <c r="E845" s="122"/>
      <c r="F845" s="130"/>
      <c r="G845" s="122"/>
      <c r="H845" s="122"/>
      <c r="I845" s="122"/>
      <c r="J845" s="130"/>
      <c r="K845" s="122"/>
      <c r="L845" s="122"/>
      <c r="M845" s="122"/>
      <c r="N845" s="130"/>
      <c r="O845" s="122"/>
      <c r="P845" s="122"/>
      <c r="Q845" s="122"/>
      <c r="R845" s="130"/>
      <c r="S845" s="122"/>
      <c r="T845" s="122"/>
      <c r="U845" s="122"/>
      <c r="V845" s="130"/>
      <c r="W845" s="122"/>
      <c r="X845" s="122"/>
      <c r="Y845" s="122"/>
      <c r="Z845" s="130"/>
      <c r="AA845" s="122"/>
      <c r="AB845" s="122"/>
      <c r="AC845" s="122"/>
      <c r="AD845" s="130"/>
      <c r="AE845" s="122"/>
      <c r="AF845" s="122"/>
      <c r="AG845" s="122"/>
      <c r="AH845" s="130"/>
      <c r="AI845" s="122"/>
      <c r="AJ845" s="122"/>
      <c r="AK845" s="122"/>
      <c r="AL845" s="130"/>
      <c r="AM845" s="122"/>
      <c r="AN845" s="122"/>
      <c r="AO845" s="122"/>
      <c r="AP845" s="130"/>
      <c r="AQ845" s="122"/>
      <c r="AR845" s="122"/>
      <c r="AS845" s="122"/>
      <c r="AT845" s="130"/>
      <c r="AU845" s="122"/>
      <c r="AV845" s="122"/>
      <c r="AW845" s="122"/>
      <c r="AX845" s="130"/>
      <c r="AY845" s="122"/>
      <c r="AZ845" s="122"/>
      <c r="BA845" s="122"/>
      <c r="BB845" s="130"/>
      <c r="BC845" s="122"/>
      <c r="BD845" s="122"/>
      <c r="BE845" s="122"/>
      <c r="BF845" s="130"/>
      <c r="BG845" s="122"/>
      <c r="BH845" s="122"/>
      <c r="BI845" s="122"/>
      <c r="BJ845" s="130"/>
      <c r="BK845" s="122"/>
      <c r="BL845" s="122"/>
      <c r="BM845" s="122"/>
      <c r="BN845" s="130"/>
      <c r="BO845" s="122"/>
      <c r="BP845" s="122"/>
      <c r="BQ845" s="122"/>
      <c r="BR845" s="130"/>
      <c r="BS845" s="122"/>
      <c r="BT845" s="122"/>
      <c r="BU845" s="122"/>
      <c r="BV845" s="130"/>
      <c r="BW845" s="122"/>
      <c r="BX845" s="122"/>
      <c r="BY845" s="122"/>
      <c r="BZ845" s="130"/>
      <c r="CA845" s="122"/>
      <c r="CB845" s="122"/>
      <c r="CC845" s="122"/>
      <c r="CD845" s="130"/>
      <c r="CE845" s="122"/>
      <c r="CF845" s="122"/>
      <c r="CG845" s="122"/>
      <c r="CH845" s="130"/>
      <c r="CI845" s="122"/>
      <c r="CJ845" s="122"/>
      <c r="CK845" s="122"/>
      <c r="CL845" s="130"/>
      <c r="CM845" s="122"/>
      <c r="CN845" s="122"/>
      <c r="CO845" s="122"/>
      <c r="CP845" s="130"/>
      <c r="CQ845" s="122"/>
      <c r="CR845" s="122"/>
      <c r="CS845" s="122"/>
      <c r="CT845" s="130"/>
      <c r="CU845" s="122"/>
      <c r="CV845" s="122"/>
      <c r="CW845" s="122"/>
      <c r="CX845" s="130"/>
      <c r="CY845" s="122"/>
      <c r="CZ845" s="122"/>
      <c r="DA845" s="122"/>
      <c r="DB845" s="130"/>
      <c r="DC845" s="122"/>
      <c r="DD845" s="122"/>
      <c r="DE845" s="122"/>
      <c r="DF845" s="130"/>
      <c r="DG845" s="122"/>
      <c r="DH845" s="122"/>
      <c r="DI845" s="131"/>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2"/>
      <c r="EI845" s="122"/>
      <c r="EJ845" s="122"/>
      <c r="EK845" s="122"/>
    </row>
    <row r="846" spans="1:141" outlineLevel="2" x14ac:dyDescent="0.25">
      <c r="A846" s="90"/>
      <c r="B846" s="90"/>
      <c r="C846" s="90"/>
      <c r="D846" s="90"/>
      <c r="F846" s="100"/>
      <c r="I846" s="101"/>
      <c r="J846" s="100"/>
      <c r="M846" s="101"/>
      <c r="N846" s="100"/>
      <c r="Q846" s="101"/>
      <c r="R846" s="100"/>
      <c r="U846" s="101"/>
      <c r="V846" s="100"/>
      <c r="Y846" s="101"/>
      <c r="Z846" s="100"/>
      <c r="AC846" s="101"/>
      <c r="AD846" s="100"/>
      <c r="AG846" s="101"/>
      <c r="AH846" s="100"/>
      <c r="AK846" s="101"/>
      <c r="AL846" s="100"/>
      <c r="AO846" s="101"/>
      <c r="AP846" s="100"/>
      <c r="AS846" s="101"/>
      <c r="AT846" s="100"/>
      <c r="AW846" s="101"/>
      <c r="AX846" s="100"/>
      <c r="BA846" s="101"/>
      <c r="BB846" s="100"/>
      <c r="BE846" s="101"/>
      <c r="BF846" s="100"/>
      <c r="BI846" s="101"/>
      <c r="BJ846" s="100"/>
      <c r="BM846" s="101"/>
      <c r="BN846" s="100"/>
      <c r="BQ846" s="101"/>
      <c r="BR846" s="100"/>
      <c r="BU846" s="101"/>
      <c r="BV846" s="100"/>
      <c r="BY846" s="101"/>
      <c r="BZ846" s="100"/>
      <c r="CC846" s="101"/>
      <c r="CD846" s="100"/>
      <c r="CG846" s="101"/>
      <c r="CH846" s="100"/>
      <c r="CK846" s="101"/>
      <c r="CL846" s="100"/>
      <c r="CO846" s="101"/>
      <c r="CP846" s="100"/>
      <c r="CS846" s="101"/>
      <c r="CT846" s="100"/>
      <c r="CW846" s="101"/>
      <c r="CX846" s="100"/>
      <c r="DA846" s="101"/>
      <c r="DB846" s="100"/>
      <c r="DE846" s="101"/>
      <c r="DF846" s="100"/>
      <c r="DI846" s="101"/>
    </row>
    <row r="847" spans="1:141" outlineLevel="2" x14ac:dyDescent="0.25">
      <c r="A847" s="90"/>
      <c r="B847" s="90"/>
      <c r="C847" s="111"/>
      <c r="D847" s="90"/>
      <c r="E847" s="132" t="s">
        <v>277</v>
      </c>
      <c r="F847" s="105">
        <f t="shared" ref="F847:AK847" ca="1" si="1130">IF(ISNUMBER(F851),F851+IF($I$7=1,F849,0),IF(ISNUMBER(F853),F853+IF($I$7=1,F849,0),""))</f>
        <v>3594.527</v>
      </c>
      <c r="G847" s="106">
        <f t="shared" ca="1" si="1130"/>
        <v>3675.0709999999999</v>
      </c>
      <c r="H847" s="106">
        <f t="shared" ca="1" si="1130"/>
        <v>3801.9659999999999</v>
      </c>
      <c r="I847" s="107">
        <f t="shared" ca="1" si="1130"/>
        <v>3948.877</v>
      </c>
      <c r="J847" s="105">
        <f t="shared" ca="1" si="1130"/>
        <v>4037</v>
      </c>
      <c r="K847" s="106">
        <f t="shared" ca="1" si="1130"/>
        <v>4010</v>
      </c>
      <c r="L847" s="106">
        <f t="shared" ca="1" si="1130"/>
        <v>4204</v>
      </c>
      <c r="M847" s="107">
        <f t="shared" ca="1" si="1130"/>
        <v>4350</v>
      </c>
      <c r="N847" s="105">
        <f t="shared" ca="1" si="1130"/>
        <v>4484</v>
      </c>
      <c r="O847" s="106">
        <f t="shared" ca="1" si="1130"/>
        <v>4675</v>
      </c>
      <c r="P847" s="106">
        <f t="shared" ca="1" si="1130"/>
        <v>5529</v>
      </c>
      <c r="Q847" s="107">
        <f t="shared" ca="1" si="1130"/>
        <v>6108</v>
      </c>
      <c r="R847" s="105">
        <f t="shared" ca="1" si="1130"/>
        <v>6506</v>
      </c>
      <c r="S847" s="106">
        <f t="shared" ca="1" si="1130"/>
        <v>7006</v>
      </c>
      <c r="T847" s="106">
        <f t="shared" ca="1" si="1130"/>
        <v>7760</v>
      </c>
      <c r="U847" s="107">
        <f t="shared" ca="1" si="1130"/>
        <v>8787</v>
      </c>
      <c r="V847" s="105">
        <f t="shared" ca="1" si="1130"/>
        <v>9948</v>
      </c>
      <c r="W847" s="106">
        <f t="shared" ca="1" si="1130"/>
        <v>10957</v>
      </c>
      <c r="X847" s="106">
        <f t="shared" ca="1" si="1130"/>
        <v>12096</v>
      </c>
      <c r="Y847" s="107">
        <f t="shared" ca="1" si="1130"/>
        <v>12565</v>
      </c>
      <c r="Z847" s="105">
        <f t="shared" ca="1" si="1130"/>
        <v>12862</v>
      </c>
      <c r="AA847" s="106">
        <f t="shared" ca="1" si="1130"/>
        <v>13317</v>
      </c>
      <c r="AB847" s="106">
        <f t="shared" ca="1" si="1130"/>
        <v>14118</v>
      </c>
      <c r="AC847" s="107">
        <f t="shared" ca="1" si="1130"/>
        <v>14971</v>
      </c>
      <c r="AD847" s="105">
        <f t="shared" ca="1" si="1130"/>
        <v>15790</v>
      </c>
      <c r="AE847" s="106">
        <f t="shared" ca="1" si="1130"/>
        <v>16313</v>
      </c>
      <c r="AF847" s="106">
        <f t="shared" ca="1" si="1130"/>
        <v>17550</v>
      </c>
      <c r="AG847" s="107">
        <f t="shared" ca="1" si="1130"/>
        <v>18908</v>
      </c>
      <c r="AH847" s="105">
        <f t="shared" ca="1" si="1130"/>
        <v>20721</v>
      </c>
      <c r="AI847" s="106">
        <f t="shared" ca="1" si="1130"/>
        <v>22995</v>
      </c>
      <c r="AJ847" s="106">
        <f t="shared" ca="1" si="1130"/>
        <v>25359</v>
      </c>
      <c r="AK847" s="107">
        <f t="shared" ca="1" si="1130"/>
        <v>16235</v>
      </c>
      <c r="AL847" s="105">
        <f t="shared" ref="AL847:BQ847" ca="1" si="1131">IF(ISNUMBER(AL851),AL851+IF($I$7=1,AL849,0),IF(ISNUMBER(AL853),AL853+IF($I$7=1,AL849,0),""))</f>
        <v>15758</v>
      </c>
      <c r="AM847" s="106">
        <f t="shared" ca="1" si="1131"/>
        <v>12971</v>
      </c>
      <c r="AN847" s="106">
        <f t="shared" ca="1" si="1131"/>
        <v>9905</v>
      </c>
      <c r="AO847" s="107">
        <f t="shared" ca="1" si="1131"/>
        <v>10171</v>
      </c>
      <c r="AP847" s="105">
        <f t="shared" ca="1" si="1131"/>
        <v>12115</v>
      </c>
      <c r="AQ847" s="106">
        <f t="shared" ca="1" si="1131"/>
        <v>14921</v>
      </c>
      <c r="AR847" s="106">
        <f t="shared" ca="1" si="1131"/>
        <v>20360</v>
      </c>
      <c r="AS847" s="107">
        <f t="shared" ca="1" si="1131"/>
        <v>29817</v>
      </c>
      <c r="AT847" s="105">
        <f t="shared" ca="1" si="1131"/>
        <v>36598</v>
      </c>
      <c r="AU847" s="106">
        <f t="shared" ca="1" si="1131"/>
        <v>45961</v>
      </c>
      <c r="AV847" s="106">
        <f t="shared" ca="1" si="1131"/>
        <v>53950</v>
      </c>
      <c r="AW847" s="107">
        <f t="shared" ca="1" si="1131"/>
        <v>73049.273176072733</v>
      </c>
      <c r="AX847" s="105">
        <f t="shared" ca="1" si="1131"/>
        <v>93071.222189996246</v>
      </c>
      <c r="AY847" s="106">
        <f t="shared" ca="1" si="1131"/>
        <v>116234.25103290463</v>
      </c>
      <c r="AZ847" s="106">
        <f t="shared" ca="1" si="1131"/>
        <v>143351.3112405935</v>
      </c>
      <c r="BA847" s="107">
        <f t="shared" ca="1" si="1131"/>
        <v>172913.64996221726</v>
      </c>
      <c r="BB847" s="105">
        <f t="shared" ca="1" si="1131"/>
        <v>197582.72292626902</v>
      </c>
      <c r="BC847" s="106">
        <f t="shared" ca="1" si="1131"/>
        <v>226062.80015754706</v>
      </c>
      <c r="BD847" s="106">
        <f t="shared" ca="1" si="1131"/>
        <v>259339.75473159261</v>
      </c>
      <c r="BE847" s="107">
        <f t="shared" ca="1" si="1131"/>
        <v>295583.93288507836</v>
      </c>
      <c r="BF847" s="105">
        <f t="shared" ca="1" si="1131"/>
        <v>324339.3545047433</v>
      </c>
      <c r="BG847" s="106">
        <f t="shared" ca="1" si="1131"/>
        <v>357470.77221901593</v>
      </c>
      <c r="BH847" s="106">
        <f t="shared" ca="1" si="1131"/>
        <v>396109.70126029558</v>
      </c>
      <c r="BI847" s="107">
        <f t="shared" ca="1" si="1131"/>
        <v>438156.22074724251</v>
      </c>
      <c r="BJ847" s="105">
        <f t="shared" ca="1" si="1131"/>
        <v>470572.74426934309</v>
      </c>
      <c r="BK847" s="106">
        <f t="shared" ca="1" si="1131"/>
        <v>507848.88405625068</v>
      </c>
      <c r="BL847" s="106">
        <f t="shared" ca="1" si="1131"/>
        <v>551240.63213989302</v>
      </c>
      <c r="BM847" s="107">
        <f t="shared" ca="1" si="1131"/>
        <v>598417.08651128714</v>
      </c>
      <c r="BN847" s="105">
        <f t="shared" ca="1" si="1131"/>
        <v>633990.69461920566</v>
      </c>
      <c r="BO847" s="106">
        <f t="shared" ca="1" si="1131"/>
        <v>674815.22592344729</v>
      </c>
      <c r="BP847" s="106">
        <f t="shared" ca="1" si="1131"/>
        <v>722247.16318312369</v>
      </c>
      <c r="BQ847" s="107">
        <f t="shared" ca="1" si="1131"/>
        <v>773769.14364405884</v>
      </c>
      <c r="BR847" s="105">
        <f t="shared" ref="BR847:CW847" ca="1" si="1132">IF(ISNUMBER(BR851),BR851+IF($I$7=1,BR849,0),IF(ISNUMBER(BR853),BR853+IF($I$7=1,BR849,0),""))</f>
        <v>811772.95960717066</v>
      </c>
      <c r="BS847" s="106">
        <f t="shared" ca="1" si="1132"/>
        <v>855293.15594267601</v>
      </c>
      <c r="BT847" s="106">
        <f t="shared" ca="1" si="1132"/>
        <v>905754.05258445907</v>
      </c>
      <c r="BU847" s="107">
        <f t="shared" ca="1" si="1132"/>
        <v>960512.43173583644</v>
      </c>
      <c r="BV847" s="105">
        <f t="shared" ca="1" si="1132"/>
        <v>1001079.6880579296</v>
      </c>
      <c r="BW847" s="106">
        <f t="shared" ca="1" si="1132"/>
        <v>1047442.1068753923</v>
      </c>
      <c r="BX847" s="106">
        <f t="shared" ca="1" si="1132"/>
        <v>1101095.237388893</v>
      </c>
      <c r="BY847" s="107">
        <f t="shared" ca="1" si="1132"/>
        <v>1159263.7142414341</v>
      </c>
      <c r="BZ847" s="105">
        <f t="shared" ca="1" si="1132"/>
        <v>1202534.5147831968</v>
      </c>
      <c r="CA847" s="106">
        <f t="shared" ca="1" si="1132"/>
        <v>1251893.2520523057</v>
      </c>
      <c r="CB847" s="106">
        <f t="shared" ca="1" si="1132"/>
        <v>1308910.266216923</v>
      </c>
      <c r="CC847" s="107">
        <f t="shared" ca="1" si="1132"/>
        <v>1370671.4372201541</v>
      </c>
      <c r="CD847" s="105">
        <f t="shared" ca="1" si="1132"/>
        <v>1416793.1044492016</v>
      </c>
      <c r="CE847" s="106">
        <f t="shared" ca="1" si="1132"/>
        <v>1469310.1752817912</v>
      </c>
      <c r="CF847" s="106">
        <f t="shared" ca="1" si="1132"/>
        <v>1529871.5206434883</v>
      </c>
      <c r="CG847" s="107">
        <f t="shared" ca="1" si="1132"/>
        <v>1595417.3282851221</v>
      </c>
      <c r="CH847" s="105">
        <f t="shared" ca="1" si="1132"/>
        <v>1644544.7679489176</v>
      </c>
      <c r="CI847" s="106">
        <f t="shared" ca="1" si="1132"/>
        <v>1700390.506313852</v>
      </c>
      <c r="CJ847" s="106">
        <f t="shared" ca="1" si="1132"/>
        <v>1764685.8718465301</v>
      </c>
      <c r="CK847" s="107">
        <f t="shared" ca="1" si="1132"/>
        <v>1834218.0757427576</v>
      </c>
      <c r="CL847" s="105">
        <f t="shared" ca="1" si="1132"/>
        <v>1886514.1598363004</v>
      </c>
      <c r="CM847" s="106">
        <f t="shared" ca="1" si="1132"/>
        <v>1945867.6383214022</v>
      </c>
      <c r="CN847" s="106">
        <f t="shared" ca="1" si="1132"/>
        <v>2014096.4203328253</v>
      </c>
      <c r="CO847" s="107">
        <f t="shared" ca="1" si="1132"/>
        <v>2087827.0919347883</v>
      </c>
      <c r="CP847" s="105">
        <f t="shared" ca="1" si="1132"/>
        <v>2143463.0608785287</v>
      </c>
      <c r="CQ847" s="106">
        <f t="shared" ca="1" si="1132"/>
        <v>2206512.5315026231</v>
      </c>
      <c r="CR847" s="106">
        <f t="shared" ca="1" si="1132"/>
        <v>2278884.322897837</v>
      </c>
      <c r="CS847" s="107">
        <f t="shared" ca="1" si="1132"/>
        <v>2357036.3649957995</v>
      </c>
      <c r="CT847" s="105">
        <f t="shared" ca="1" si="1132"/>
        <v>2416192.2499849997</v>
      </c>
      <c r="CU847" s="106">
        <f t="shared" ca="1" si="1132"/>
        <v>2483135.6071132878</v>
      </c>
      <c r="CV847" s="106">
        <f t="shared" ca="1" si="1132"/>
        <v>2559870.7111841119</v>
      </c>
      <c r="CW847" s="107">
        <f t="shared" ca="1" si="1132"/>
        <v>2642678.40344992</v>
      </c>
      <c r="CX847" s="105">
        <f t="shared" ref="CX847:DI847" ca="1" si="1133">IF(ISNUMBER(CX851),CX851+IF($I$7=1,CX849,0),IF(ISNUMBER(CX853),CX853+IF($I$7=1,CX849,0),""))</f>
        <v>2705543.4699847335</v>
      </c>
      <c r="CY847" s="106">
        <f t="shared" ca="1" si="1133"/>
        <v>2776588.7364533572</v>
      </c>
      <c r="CZ847" s="106">
        <f t="shared" ca="1" si="1133"/>
        <v>2857918.7064209455</v>
      </c>
      <c r="DA847" s="107">
        <f t="shared" ca="1" si="1133"/>
        <v>2945628.2782913763</v>
      </c>
      <c r="DB847" s="105">
        <f t="shared" ca="1" si="1133"/>
        <v>3012401.4919473655</v>
      </c>
      <c r="DC847" s="106">
        <f t="shared" ca="1" si="1133"/>
        <v>3087767.3295582989</v>
      </c>
      <c r="DD847" s="106">
        <f t="shared" ca="1" si="1133"/>
        <v>3173935.5351570994</v>
      </c>
      <c r="DE847" s="107">
        <f t="shared" ca="1" si="1133"/>
        <v>3266805.7674258212</v>
      </c>
      <c r="DF847" s="105">
        <f t="shared" ca="1" si="1133"/>
        <v>3337696.2829776052</v>
      </c>
      <c r="DG847" s="106">
        <f t="shared" ca="1" si="1133"/>
        <v>3417612.5285830656</v>
      </c>
      <c r="DH847" s="106">
        <f t="shared" ca="1" si="1133"/>
        <v>3508874.7510389127</v>
      </c>
      <c r="DI847" s="107">
        <f t="shared" ca="1" si="1133"/>
        <v>3607177.6075931396</v>
      </c>
      <c r="DK847" s="106">
        <f t="shared" ref="DK847:EK847" ca="1" si="1134">SUM(OFFSET($E847,,MATCH(DK$3,$F$5:$DI$5,0)+3,,1))</f>
        <v>3948.877</v>
      </c>
      <c r="DL847" s="106">
        <f t="shared" ca="1" si="1134"/>
        <v>4350</v>
      </c>
      <c r="DM847" s="106">
        <f t="shared" ca="1" si="1134"/>
        <v>6108</v>
      </c>
      <c r="DN847" s="106">
        <f t="shared" ca="1" si="1134"/>
        <v>8787</v>
      </c>
      <c r="DO847" s="106">
        <f t="shared" ca="1" si="1134"/>
        <v>12565</v>
      </c>
      <c r="DP847" s="106">
        <f t="shared" ca="1" si="1134"/>
        <v>14971</v>
      </c>
      <c r="DQ847" s="106">
        <f t="shared" ca="1" si="1134"/>
        <v>18908</v>
      </c>
      <c r="DR847" s="106">
        <f t="shared" ca="1" si="1134"/>
        <v>16235</v>
      </c>
      <c r="DS847" s="106">
        <f t="shared" ca="1" si="1134"/>
        <v>10171</v>
      </c>
      <c r="DT847" s="106">
        <f t="shared" ca="1" si="1134"/>
        <v>29817</v>
      </c>
      <c r="DU847" s="106">
        <f t="shared" ca="1" si="1134"/>
        <v>73049.273176072733</v>
      </c>
      <c r="DV847" s="106">
        <f t="shared" ca="1" si="1134"/>
        <v>172913.64996221726</v>
      </c>
      <c r="DW847" s="106">
        <f t="shared" ca="1" si="1134"/>
        <v>295583.93288507836</v>
      </c>
      <c r="DX847" s="106">
        <f t="shared" ca="1" si="1134"/>
        <v>438156.22074724251</v>
      </c>
      <c r="DY847" s="106">
        <f t="shared" ca="1" si="1134"/>
        <v>598417.08651128714</v>
      </c>
      <c r="DZ847" s="106">
        <f t="shared" ca="1" si="1134"/>
        <v>773769.14364405884</v>
      </c>
      <c r="EA847" s="106">
        <f t="shared" ca="1" si="1134"/>
        <v>960512.43173583644</v>
      </c>
      <c r="EB847" s="106">
        <f t="shared" ca="1" si="1134"/>
        <v>1159263.7142414341</v>
      </c>
      <c r="EC847" s="106">
        <f t="shared" ca="1" si="1134"/>
        <v>1370671.4372201541</v>
      </c>
      <c r="ED847" s="106">
        <f t="shared" ca="1" si="1134"/>
        <v>1595417.3282851221</v>
      </c>
      <c r="EE847" s="106">
        <f t="shared" ca="1" si="1134"/>
        <v>1834218.0757427576</v>
      </c>
      <c r="EF847" s="106">
        <f t="shared" ca="1" si="1134"/>
        <v>2087827.0919347883</v>
      </c>
      <c r="EG847" s="106">
        <f t="shared" ca="1" si="1134"/>
        <v>2357036.3649957995</v>
      </c>
      <c r="EH847" s="106">
        <f t="shared" ca="1" si="1134"/>
        <v>2642678.40344992</v>
      </c>
      <c r="EI847" s="106">
        <f t="shared" ca="1" si="1134"/>
        <v>2945628.2782913763</v>
      </c>
      <c r="EJ847" s="106">
        <f t="shared" ca="1" si="1134"/>
        <v>3266805.7674258212</v>
      </c>
      <c r="EK847" s="106">
        <f t="shared" ca="1" si="1134"/>
        <v>3607177.6075931396</v>
      </c>
    </row>
    <row r="848" spans="1:141" outlineLevel="2" x14ac:dyDescent="0.25">
      <c r="A848" s="90"/>
      <c r="B848" s="90"/>
      <c r="C848" s="90"/>
      <c r="D848" s="90"/>
      <c r="F848" s="100"/>
      <c r="I848" s="101"/>
      <c r="J848" s="100"/>
      <c r="M848" s="101"/>
      <c r="N848" s="100"/>
      <c r="Q848" s="101"/>
      <c r="R848" s="100"/>
      <c r="U848" s="101"/>
      <c r="V848" s="100"/>
      <c r="Y848" s="101"/>
      <c r="Z848" s="100"/>
      <c r="AC848" s="101"/>
      <c r="AD848" s="100"/>
      <c r="AG848" s="101"/>
      <c r="AH848" s="100"/>
      <c r="AK848" s="101"/>
      <c r="AL848" s="100"/>
      <c r="AO848" s="101"/>
      <c r="AP848" s="100"/>
      <c r="AS848" s="101"/>
      <c r="AT848" s="100"/>
      <c r="AW848" s="101"/>
      <c r="AX848" s="100"/>
      <c r="BA848" s="101"/>
      <c r="BB848" s="100"/>
      <c r="BE848" s="101"/>
      <c r="BF848" s="100"/>
      <c r="BI848" s="101"/>
      <c r="BJ848" s="100"/>
      <c r="BM848" s="101"/>
      <c r="BN848" s="100"/>
      <c r="BQ848" s="101"/>
      <c r="BR848" s="100"/>
      <c r="BU848" s="101"/>
      <c r="BV848" s="100"/>
      <c r="BY848" s="101"/>
      <c r="BZ848" s="100"/>
      <c r="CC848" s="101"/>
      <c r="CD848" s="100"/>
      <c r="CG848" s="101"/>
      <c r="CH848" s="100"/>
      <c r="CK848" s="101"/>
      <c r="CL848" s="100"/>
      <c r="CO848" s="101"/>
      <c r="CP848" s="100"/>
      <c r="CS848" s="101"/>
      <c r="CT848" s="100"/>
      <c r="CW848" s="101"/>
      <c r="CX848" s="100"/>
      <c r="DA848" s="101"/>
      <c r="DB848" s="100"/>
      <c r="DE848" s="101"/>
      <c r="DF848" s="100"/>
      <c r="DI848" s="101"/>
    </row>
    <row r="849" spans="1:141" outlineLevel="2" x14ac:dyDescent="0.25">
      <c r="A849" s="90" t="str">
        <f>A851</f>
        <v>bs</v>
      </c>
      <c r="B849" s="90" t="str">
        <f>B851</f>
        <v>retainedEarnings</v>
      </c>
      <c r="C849" s="111">
        <f>C851</f>
        <v>9.9999999999999995E-7</v>
      </c>
      <c r="D849" s="90"/>
      <c r="E849" t="str">
        <f>CONCATENATE(E847," - adjustment")</f>
        <v>Retained earnings - adjustment</v>
      </c>
      <c r="F849" s="117">
        <v>0</v>
      </c>
      <c r="G849" s="118">
        <v>0</v>
      </c>
      <c r="H849" s="118">
        <v>0</v>
      </c>
      <c r="I849" s="119" cm="1">
        <f t="array" aca="1" ref="I849" ca="1">IF(ISNUMBER(INDEX('DataModel-NVDA'!$ET$4:$FT$109,MATCH(1,('DataModel-NVDA'!$EO$4:$EO$109=$A849)*('DataModel-NVDA'!$EP$4:$EP$109=$B849),0),MATCH(CONCATENATE("FY ",RIGHT(I$3,4)),'DataModel-NVDA'!$ET$2:$FT$2,0))*$C849),INDEX('DataModel-NVDA'!$ET$4:$FT$109,MATCH(1,('DataModel-NVDA'!$EO$4:$EO$109=$A849)*('DataModel-NVDA'!$EP$4:$EP$109=$B849),0),MATCH(CONCATENATE("FY ",RIGHT(I$3,4)),'DataModel-NVDA'!$ET$2:$FT$2,0))*$C849,0)</f>
        <v>0</v>
      </c>
      <c r="J849" s="117">
        <v>0</v>
      </c>
      <c r="K849" s="118">
        <v>0</v>
      </c>
      <c r="L849" s="118">
        <v>0</v>
      </c>
      <c r="M849" s="119" cm="1">
        <f t="array" aca="1" ref="M849" ca="1">IF(ISNUMBER(INDEX('DataModel-NVDA'!$ET$4:$FT$109,MATCH(1,('DataModel-NVDA'!$EO$4:$EO$109=$A849)*('DataModel-NVDA'!$EP$4:$EP$109=$B849),0),MATCH(CONCATENATE("FY ",RIGHT(M$3,4)),'DataModel-NVDA'!$ET$2:$FT$2,0))*$C849),INDEX('DataModel-NVDA'!$ET$4:$FT$109,MATCH(1,('DataModel-NVDA'!$EO$4:$EO$109=$A849)*('DataModel-NVDA'!$EP$4:$EP$109=$B849),0),MATCH(CONCATENATE("FY ",RIGHT(M$3,4)),'DataModel-NVDA'!$ET$2:$FT$2,0))*$C849,0)</f>
        <v>0</v>
      </c>
      <c r="N849" s="117">
        <v>0</v>
      </c>
      <c r="O849" s="118">
        <v>0</v>
      </c>
      <c r="P849" s="118">
        <v>0</v>
      </c>
      <c r="Q849" s="119" cm="1">
        <f t="array" aca="1" ref="Q849" ca="1">IF(ISNUMBER(INDEX('DataModel-NVDA'!$ET$4:$FT$109,MATCH(1,('DataModel-NVDA'!$EO$4:$EO$109=$A849)*('DataModel-NVDA'!$EP$4:$EP$109=$B849),0),MATCH(CONCATENATE("FY ",RIGHT(Q$3,4)),'DataModel-NVDA'!$ET$2:$FT$2,0))*$C849),INDEX('DataModel-NVDA'!$ET$4:$FT$109,MATCH(1,('DataModel-NVDA'!$EO$4:$EO$109=$A849)*('DataModel-NVDA'!$EP$4:$EP$109=$B849),0),MATCH(CONCATENATE("FY ",RIGHT(Q$3,4)),'DataModel-NVDA'!$ET$2:$FT$2,0))*$C849,0)</f>
        <v>0</v>
      </c>
      <c r="R849" s="117">
        <v>0</v>
      </c>
      <c r="S849" s="118">
        <v>0</v>
      </c>
      <c r="T849" s="118">
        <v>0</v>
      </c>
      <c r="U849" s="119" cm="1">
        <f t="array" aca="1" ref="U849" ca="1">IF(ISNUMBER(INDEX('DataModel-NVDA'!$ET$4:$FT$109,MATCH(1,('DataModel-NVDA'!$EO$4:$EO$109=$A849)*('DataModel-NVDA'!$EP$4:$EP$109=$B849),0),MATCH(CONCATENATE("FY ",RIGHT(U$3,4)),'DataModel-NVDA'!$ET$2:$FT$2,0))*$C849),INDEX('DataModel-NVDA'!$ET$4:$FT$109,MATCH(1,('DataModel-NVDA'!$EO$4:$EO$109=$A849)*('DataModel-NVDA'!$EP$4:$EP$109=$B849),0),MATCH(CONCATENATE("FY ",RIGHT(U$3,4)),'DataModel-NVDA'!$ET$2:$FT$2,0))*$C849,0)</f>
        <v>0</v>
      </c>
      <c r="V849" s="117">
        <v>0</v>
      </c>
      <c r="W849" s="118">
        <v>0</v>
      </c>
      <c r="X849" s="118">
        <v>0</v>
      </c>
      <c r="Y849" s="119" cm="1">
        <f t="array" aca="1" ref="Y849" ca="1">IF(ISNUMBER(INDEX('DataModel-NVDA'!$ET$4:$FT$109,MATCH(1,('DataModel-NVDA'!$EO$4:$EO$109=$A849)*('DataModel-NVDA'!$EP$4:$EP$109=$B849),0),MATCH(CONCATENATE("FY ",RIGHT(Y$3,4)),'DataModel-NVDA'!$ET$2:$FT$2,0))*$C849),INDEX('DataModel-NVDA'!$ET$4:$FT$109,MATCH(1,('DataModel-NVDA'!$EO$4:$EO$109=$A849)*('DataModel-NVDA'!$EP$4:$EP$109=$B849),0),MATCH(CONCATENATE("FY ",RIGHT(Y$3,4)),'DataModel-NVDA'!$ET$2:$FT$2,0))*$C849,0)</f>
        <v>0</v>
      </c>
      <c r="Z849" s="117">
        <v>0</v>
      </c>
      <c r="AA849" s="118">
        <v>0</v>
      </c>
      <c r="AB849" s="118">
        <v>0</v>
      </c>
      <c r="AC849" s="119" cm="1">
        <f t="array" aca="1" ref="AC849" ca="1">IF(ISNUMBER(INDEX('DataModel-NVDA'!$ET$4:$FT$109,MATCH(1,('DataModel-NVDA'!$EO$4:$EO$109=$A849)*('DataModel-NVDA'!$EP$4:$EP$109=$B849),0),MATCH(CONCATENATE("FY ",RIGHT(AC$3,4)),'DataModel-NVDA'!$ET$2:$FT$2,0))*$C849),INDEX('DataModel-NVDA'!$ET$4:$FT$109,MATCH(1,('DataModel-NVDA'!$EO$4:$EO$109=$A849)*('DataModel-NVDA'!$EP$4:$EP$109=$B849),0),MATCH(CONCATENATE("FY ",RIGHT(AC$3,4)),'DataModel-NVDA'!$ET$2:$FT$2,0))*$C849,0)</f>
        <v>0</v>
      </c>
      <c r="AD849" s="117">
        <v>0</v>
      </c>
      <c r="AE849" s="118">
        <v>0</v>
      </c>
      <c r="AF849" s="118">
        <v>0</v>
      </c>
      <c r="AG849" s="119" cm="1">
        <f t="array" aca="1" ref="AG849" ca="1">IF(ISNUMBER(INDEX('DataModel-NVDA'!$ET$4:$FT$109,MATCH(1,('DataModel-NVDA'!$EO$4:$EO$109=$A849)*('DataModel-NVDA'!$EP$4:$EP$109=$B849),0),MATCH(CONCATENATE("FY ",RIGHT(AG$3,4)),'DataModel-NVDA'!$ET$2:$FT$2,0))*$C849),INDEX('DataModel-NVDA'!$ET$4:$FT$109,MATCH(1,('DataModel-NVDA'!$EO$4:$EO$109=$A849)*('DataModel-NVDA'!$EP$4:$EP$109=$B849),0),MATCH(CONCATENATE("FY ",RIGHT(AG$3,4)),'DataModel-NVDA'!$ET$2:$FT$2,0))*$C849,0)</f>
        <v>0</v>
      </c>
      <c r="AH849" s="117">
        <v>0</v>
      </c>
      <c r="AI849" s="118">
        <v>0</v>
      </c>
      <c r="AJ849" s="118">
        <v>0</v>
      </c>
      <c r="AK849" s="119" cm="1">
        <f t="array" aca="1" ref="AK849" ca="1">IF(ISNUMBER(INDEX('DataModel-NVDA'!$ET$4:$FT$109,MATCH(1,('DataModel-NVDA'!$EO$4:$EO$109=$A849)*('DataModel-NVDA'!$EP$4:$EP$109=$B849),0),MATCH(CONCATENATE("FY ",RIGHT(AK$3,4)),'DataModel-NVDA'!$ET$2:$FT$2,0))*$C849),INDEX('DataModel-NVDA'!$ET$4:$FT$109,MATCH(1,('DataModel-NVDA'!$EO$4:$EO$109=$A849)*('DataModel-NVDA'!$EP$4:$EP$109=$B849),0),MATCH(CONCATENATE("FY ",RIGHT(AK$3,4)),'DataModel-NVDA'!$ET$2:$FT$2,0))*$C849,0)</f>
        <v>0</v>
      </c>
      <c r="AL849" s="117">
        <v>0</v>
      </c>
      <c r="AM849" s="118">
        <v>0</v>
      </c>
      <c r="AN849" s="118">
        <v>0</v>
      </c>
      <c r="AO849" s="119" cm="1">
        <f t="array" aca="1" ref="AO849" ca="1">IF(ISNUMBER(INDEX('DataModel-NVDA'!$ET$4:$FT$109,MATCH(1,('DataModel-NVDA'!$EO$4:$EO$109=$A849)*('DataModel-NVDA'!$EP$4:$EP$109=$B849),0),MATCH(CONCATENATE("FY ",RIGHT(AO$3,4)),'DataModel-NVDA'!$ET$2:$FT$2,0))*$C849),INDEX('DataModel-NVDA'!$ET$4:$FT$109,MATCH(1,('DataModel-NVDA'!$EO$4:$EO$109=$A849)*('DataModel-NVDA'!$EP$4:$EP$109=$B849),0),MATCH(CONCATENATE("FY ",RIGHT(AO$3,4)),'DataModel-NVDA'!$ET$2:$FT$2,0))*$C849,0)</f>
        <v>0</v>
      </c>
      <c r="AP849" s="117">
        <v>0</v>
      </c>
      <c r="AQ849" s="118">
        <v>0</v>
      </c>
      <c r="AR849" s="118">
        <v>0</v>
      </c>
      <c r="AS849" s="119" cm="1">
        <f t="array" aca="1" ref="AS849" ca="1">IF(ISNUMBER(INDEX('DataModel-NVDA'!$ET$4:$FT$109,MATCH(1,('DataModel-NVDA'!$EO$4:$EO$109=$A849)*('DataModel-NVDA'!$EP$4:$EP$109=$B849),0),MATCH(CONCATENATE("FY ",RIGHT(AS$3,4)),'DataModel-NVDA'!$ET$2:$FT$2,0))*$C849),INDEX('DataModel-NVDA'!$ET$4:$FT$109,MATCH(1,('DataModel-NVDA'!$EO$4:$EO$109=$A849)*('DataModel-NVDA'!$EP$4:$EP$109=$B849),0),MATCH(CONCATENATE("FY ",RIGHT(AS$3,4)),'DataModel-NVDA'!$ET$2:$FT$2,0))*$C849,0)</f>
        <v>0</v>
      </c>
      <c r="AT849" s="117">
        <v>0</v>
      </c>
      <c r="AU849" s="118">
        <v>0</v>
      </c>
      <c r="AV849" s="118">
        <v>0</v>
      </c>
      <c r="AW849" s="119" cm="1">
        <f t="array" aca="1" ref="AW849" ca="1">IF(ISNUMBER(INDEX('DataModel-NVDA'!$ET$4:$FT$109,MATCH(1,('DataModel-NVDA'!$EO$4:$EO$109=$A849)*('DataModel-NVDA'!$EP$4:$EP$109=$B849),0),MATCH(CONCATENATE("FY ",RIGHT(AW$3,4)),'DataModel-NVDA'!$ET$2:$FT$2,0))*$C849),INDEX('DataModel-NVDA'!$ET$4:$FT$109,MATCH(1,('DataModel-NVDA'!$EO$4:$EO$109=$A849)*('DataModel-NVDA'!$EP$4:$EP$109=$B849),0),MATCH(CONCATENATE("FY ",RIGHT(AW$3,4)),'DataModel-NVDA'!$ET$2:$FT$2,0))*$C849,0)</f>
        <v>0</v>
      </c>
      <c r="AX849" s="117">
        <v>0</v>
      </c>
      <c r="AY849" s="118">
        <v>0</v>
      </c>
      <c r="AZ849" s="118">
        <v>0</v>
      </c>
      <c r="BA849" s="119" cm="1">
        <f t="array" aca="1" ref="BA849" ca="1">IF(ISNUMBER(INDEX('DataModel-NVDA'!$ET$4:$FT$109,MATCH(1,('DataModel-NVDA'!$EO$4:$EO$109=$A849)*('DataModel-NVDA'!$EP$4:$EP$109=$B849),0),MATCH(CONCATENATE("FY ",RIGHT(BA$3,4)),'DataModel-NVDA'!$ET$2:$FT$2,0))*$C849),INDEX('DataModel-NVDA'!$ET$4:$FT$109,MATCH(1,('DataModel-NVDA'!$EO$4:$EO$109=$A849)*('DataModel-NVDA'!$EP$4:$EP$109=$B849),0),MATCH(CONCATENATE("FY ",RIGHT(BA$3,4)),'DataModel-NVDA'!$ET$2:$FT$2,0))*$C849,0)</f>
        <v>0</v>
      </c>
      <c r="BB849" s="117">
        <v>0</v>
      </c>
      <c r="BC849" s="118">
        <v>0</v>
      </c>
      <c r="BD849" s="118">
        <v>0</v>
      </c>
      <c r="BE849" s="119" cm="1">
        <f t="array" aca="1" ref="BE849" ca="1">IF(ISNUMBER(INDEX('DataModel-NVDA'!$ET$4:$FT$109,MATCH(1,('DataModel-NVDA'!$EO$4:$EO$109=$A849)*('DataModel-NVDA'!$EP$4:$EP$109=$B849),0),MATCH(CONCATENATE("FY ",RIGHT(BE$3,4)),'DataModel-NVDA'!$ET$2:$FT$2,0))*$C849),INDEX('DataModel-NVDA'!$ET$4:$FT$109,MATCH(1,('DataModel-NVDA'!$EO$4:$EO$109=$A849)*('DataModel-NVDA'!$EP$4:$EP$109=$B849),0),MATCH(CONCATENATE("FY ",RIGHT(BE$3,4)),'DataModel-NVDA'!$ET$2:$FT$2,0))*$C849,0)</f>
        <v>0</v>
      </c>
      <c r="BF849" s="117">
        <v>0</v>
      </c>
      <c r="BG849" s="118">
        <v>0</v>
      </c>
      <c r="BH849" s="118">
        <v>0</v>
      </c>
      <c r="BI849" s="119" cm="1">
        <f t="array" aca="1" ref="BI849" ca="1">IF(ISNUMBER(INDEX('DataModel-NVDA'!$ET$4:$FT$109,MATCH(1,('DataModel-NVDA'!$EO$4:$EO$109=$A849)*('DataModel-NVDA'!$EP$4:$EP$109=$B849),0),MATCH(CONCATENATE("FY ",RIGHT(BI$3,4)),'DataModel-NVDA'!$ET$2:$FT$2,0))*$C849),INDEX('DataModel-NVDA'!$ET$4:$FT$109,MATCH(1,('DataModel-NVDA'!$EO$4:$EO$109=$A849)*('DataModel-NVDA'!$EP$4:$EP$109=$B849),0),MATCH(CONCATENATE("FY ",RIGHT(BI$3,4)),'DataModel-NVDA'!$ET$2:$FT$2,0))*$C849,0)</f>
        <v>0</v>
      </c>
      <c r="BJ849" s="117">
        <v>0</v>
      </c>
      <c r="BK849" s="118">
        <v>0</v>
      </c>
      <c r="BL849" s="118">
        <v>0</v>
      </c>
      <c r="BM849" s="119" cm="1">
        <f t="array" aca="1" ref="BM849" ca="1">IF(ISNUMBER(INDEX('DataModel-NVDA'!$ET$4:$FT$109,MATCH(1,('DataModel-NVDA'!$EO$4:$EO$109=$A849)*('DataModel-NVDA'!$EP$4:$EP$109=$B849),0),MATCH(CONCATENATE("FY ",RIGHT(BM$3,4)),'DataModel-NVDA'!$ET$2:$FT$2,0))*$C849),INDEX('DataModel-NVDA'!$ET$4:$FT$109,MATCH(1,('DataModel-NVDA'!$EO$4:$EO$109=$A849)*('DataModel-NVDA'!$EP$4:$EP$109=$B849),0),MATCH(CONCATENATE("FY ",RIGHT(BM$3,4)),'DataModel-NVDA'!$ET$2:$FT$2,0))*$C849,0)</f>
        <v>0</v>
      </c>
      <c r="BN849" s="117">
        <v>0</v>
      </c>
      <c r="BO849" s="118">
        <v>0</v>
      </c>
      <c r="BP849" s="118">
        <v>0</v>
      </c>
      <c r="BQ849" s="119" cm="1">
        <f t="array" aca="1" ref="BQ849" ca="1">IF(ISNUMBER(INDEX('DataModel-NVDA'!$ET$4:$FT$109,MATCH(1,('DataModel-NVDA'!$EO$4:$EO$109=$A849)*('DataModel-NVDA'!$EP$4:$EP$109=$B849),0),MATCH(CONCATENATE("FY ",RIGHT(BQ$3,4)),'DataModel-NVDA'!$ET$2:$FT$2,0))*$C849),INDEX('DataModel-NVDA'!$ET$4:$FT$109,MATCH(1,('DataModel-NVDA'!$EO$4:$EO$109=$A849)*('DataModel-NVDA'!$EP$4:$EP$109=$B849),0),MATCH(CONCATENATE("FY ",RIGHT(BQ$3,4)),'DataModel-NVDA'!$ET$2:$FT$2,0))*$C849,0)</f>
        <v>0</v>
      </c>
      <c r="BR849" s="117">
        <v>0</v>
      </c>
      <c r="BS849" s="118">
        <v>0</v>
      </c>
      <c r="BT849" s="118">
        <v>0</v>
      </c>
      <c r="BU849" s="119" cm="1">
        <f t="array" aca="1" ref="BU849" ca="1">IF(ISNUMBER(INDEX('DataModel-NVDA'!$ET$4:$FT$109,MATCH(1,('DataModel-NVDA'!$EO$4:$EO$109=$A849)*('DataModel-NVDA'!$EP$4:$EP$109=$B849),0),MATCH(CONCATENATE("FY ",RIGHT(BU$3,4)),'DataModel-NVDA'!$ET$2:$FT$2,0))*$C849),INDEX('DataModel-NVDA'!$ET$4:$FT$109,MATCH(1,('DataModel-NVDA'!$EO$4:$EO$109=$A849)*('DataModel-NVDA'!$EP$4:$EP$109=$B849),0),MATCH(CONCATENATE("FY ",RIGHT(BU$3,4)),'DataModel-NVDA'!$ET$2:$FT$2,0))*$C849,0)</f>
        <v>0</v>
      </c>
      <c r="BV849" s="117">
        <v>0</v>
      </c>
      <c r="BW849" s="118">
        <v>0</v>
      </c>
      <c r="BX849" s="118">
        <v>0</v>
      </c>
      <c r="BY849" s="119" cm="1">
        <f t="array" aca="1" ref="BY849" ca="1">IF(ISNUMBER(INDEX('DataModel-NVDA'!$ET$4:$FT$109,MATCH(1,('DataModel-NVDA'!$EO$4:$EO$109=$A849)*('DataModel-NVDA'!$EP$4:$EP$109=$B849),0),MATCH(CONCATENATE("FY ",RIGHT(BY$3,4)),'DataModel-NVDA'!$ET$2:$FT$2,0))*$C849),INDEX('DataModel-NVDA'!$ET$4:$FT$109,MATCH(1,('DataModel-NVDA'!$EO$4:$EO$109=$A849)*('DataModel-NVDA'!$EP$4:$EP$109=$B849),0),MATCH(CONCATENATE("FY ",RIGHT(BY$3,4)),'DataModel-NVDA'!$ET$2:$FT$2,0))*$C849,0)</f>
        <v>0</v>
      </c>
      <c r="BZ849" s="117">
        <v>0</v>
      </c>
      <c r="CA849" s="118">
        <v>0</v>
      </c>
      <c r="CB849" s="118">
        <v>0</v>
      </c>
      <c r="CC849" s="119" cm="1">
        <f t="array" aca="1" ref="CC849" ca="1">IF(ISNUMBER(INDEX('DataModel-NVDA'!$ET$4:$FT$109,MATCH(1,('DataModel-NVDA'!$EO$4:$EO$109=$A849)*('DataModel-NVDA'!$EP$4:$EP$109=$B849),0),MATCH(CONCATENATE("FY ",RIGHT(CC$3,4)),'DataModel-NVDA'!$ET$2:$FT$2,0))*$C849),INDEX('DataModel-NVDA'!$ET$4:$FT$109,MATCH(1,('DataModel-NVDA'!$EO$4:$EO$109=$A849)*('DataModel-NVDA'!$EP$4:$EP$109=$B849),0),MATCH(CONCATENATE("FY ",RIGHT(CC$3,4)),'DataModel-NVDA'!$ET$2:$FT$2,0))*$C849,0)</f>
        <v>0</v>
      </c>
      <c r="CD849" s="117">
        <v>0</v>
      </c>
      <c r="CE849" s="118">
        <v>0</v>
      </c>
      <c r="CF849" s="118">
        <v>0</v>
      </c>
      <c r="CG849" s="119" cm="1">
        <f t="array" aca="1" ref="CG849" ca="1">IF(ISNUMBER(INDEX('DataModel-NVDA'!$ET$4:$FT$109,MATCH(1,('DataModel-NVDA'!$EO$4:$EO$109=$A849)*('DataModel-NVDA'!$EP$4:$EP$109=$B849),0),MATCH(CONCATENATE("FY ",RIGHT(CG$3,4)),'DataModel-NVDA'!$ET$2:$FT$2,0))*$C849),INDEX('DataModel-NVDA'!$ET$4:$FT$109,MATCH(1,('DataModel-NVDA'!$EO$4:$EO$109=$A849)*('DataModel-NVDA'!$EP$4:$EP$109=$B849),0),MATCH(CONCATENATE("FY ",RIGHT(CG$3,4)),'DataModel-NVDA'!$ET$2:$FT$2,0))*$C849,0)</f>
        <v>0</v>
      </c>
      <c r="CH849" s="117">
        <v>0</v>
      </c>
      <c r="CI849" s="118">
        <v>0</v>
      </c>
      <c r="CJ849" s="118">
        <v>0</v>
      </c>
      <c r="CK849" s="119" cm="1">
        <f t="array" aca="1" ref="CK849" ca="1">IF(ISNUMBER(INDEX('DataModel-NVDA'!$ET$4:$FT$109,MATCH(1,('DataModel-NVDA'!$EO$4:$EO$109=$A849)*('DataModel-NVDA'!$EP$4:$EP$109=$B849),0),MATCH(CONCATENATE("FY ",RIGHT(CK$3,4)),'DataModel-NVDA'!$ET$2:$FT$2,0))*$C849),INDEX('DataModel-NVDA'!$ET$4:$FT$109,MATCH(1,('DataModel-NVDA'!$EO$4:$EO$109=$A849)*('DataModel-NVDA'!$EP$4:$EP$109=$B849),0),MATCH(CONCATENATE("FY ",RIGHT(CK$3,4)),'DataModel-NVDA'!$ET$2:$FT$2,0))*$C849,0)</f>
        <v>0</v>
      </c>
      <c r="CL849" s="117">
        <v>0</v>
      </c>
      <c r="CM849" s="118">
        <v>0</v>
      </c>
      <c r="CN849" s="118">
        <v>0</v>
      </c>
      <c r="CO849" s="119" cm="1">
        <f t="array" aca="1" ref="CO849" ca="1">IF(ISNUMBER(INDEX('DataModel-NVDA'!$ET$4:$FT$109,MATCH(1,('DataModel-NVDA'!$EO$4:$EO$109=$A849)*('DataModel-NVDA'!$EP$4:$EP$109=$B849),0),MATCH(CONCATENATE("FY ",RIGHT(CO$3,4)),'DataModel-NVDA'!$ET$2:$FT$2,0))*$C849),INDEX('DataModel-NVDA'!$ET$4:$FT$109,MATCH(1,('DataModel-NVDA'!$EO$4:$EO$109=$A849)*('DataModel-NVDA'!$EP$4:$EP$109=$B849),0),MATCH(CONCATENATE("FY ",RIGHT(CO$3,4)),'DataModel-NVDA'!$ET$2:$FT$2,0))*$C849,0)</f>
        <v>0</v>
      </c>
      <c r="CP849" s="117">
        <v>0</v>
      </c>
      <c r="CQ849" s="118">
        <v>0</v>
      </c>
      <c r="CR849" s="118">
        <v>0</v>
      </c>
      <c r="CS849" s="119" cm="1">
        <f t="array" aca="1" ref="CS849" ca="1">IF(ISNUMBER(INDEX('DataModel-NVDA'!$ET$4:$FT$109,MATCH(1,('DataModel-NVDA'!$EO$4:$EO$109=$A849)*('DataModel-NVDA'!$EP$4:$EP$109=$B849),0),MATCH(CONCATENATE("FY ",RIGHT(CS$3,4)),'DataModel-NVDA'!$ET$2:$FT$2,0))*$C849),INDEX('DataModel-NVDA'!$ET$4:$FT$109,MATCH(1,('DataModel-NVDA'!$EO$4:$EO$109=$A849)*('DataModel-NVDA'!$EP$4:$EP$109=$B849),0),MATCH(CONCATENATE("FY ",RIGHT(CS$3,4)),'DataModel-NVDA'!$ET$2:$FT$2,0))*$C849,0)</f>
        <v>0</v>
      </c>
      <c r="CT849" s="117">
        <v>0</v>
      </c>
      <c r="CU849" s="118">
        <v>0</v>
      </c>
      <c r="CV849" s="118">
        <v>0</v>
      </c>
      <c r="CW849" s="119" cm="1">
        <f t="array" aca="1" ref="CW849" ca="1">IF(ISNUMBER(INDEX('DataModel-NVDA'!$ET$4:$FT$109,MATCH(1,('DataModel-NVDA'!$EO$4:$EO$109=$A849)*('DataModel-NVDA'!$EP$4:$EP$109=$B849),0),MATCH(CONCATENATE("FY ",RIGHT(CW$3,4)),'DataModel-NVDA'!$ET$2:$FT$2,0))*$C849),INDEX('DataModel-NVDA'!$ET$4:$FT$109,MATCH(1,('DataModel-NVDA'!$EO$4:$EO$109=$A849)*('DataModel-NVDA'!$EP$4:$EP$109=$B849),0),MATCH(CONCATENATE("FY ",RIGHT(CW$3,4)),'DataModel-NVDA'!$ET$2:$FT$2,0))*$C849,0)</f>
        <v>0</v>
      </c>
      <c r="CX849" s="117">
        <v>0</v>
      </c>
      <c r="CY849" s="118">
        <v>0</v>
      </c>
      <c r="CZ849" s="118">
        <v>0</v>
      </c>
      <c r="DA849" s="119" cm="1">
        <f t="array" aca="1" ref="DA849" ca="1">IF(ISNUMBER(INDEX('DataModel-NVDA'!$ET$4:$FT$109,MATCH(1,('DataModel-NVDA'!$EO$4:$EO$109=$A849)*('DataModel-NVDA'!$EP$4:$EP$109=$B849),0),MATCH(CONCATENATE("FY ",RIGHT(DA$3,4)),'DataModel-NVDA'!$ET$2:$FT$2,0))*$C849),INDEX('DataModel-NVDA'!$ET$4:$FT$109,MATCH(1,('DataModel-NVDA'!$EO$4:$EO$109=$A849)*('DataModel-NVDA'!$EP$4:$EP$109=$B849),0),MATCH(CONCATENATE("FY ",RIGHT(DA$3,4)),'DataModel-NVDA'!$ET$2:$FT$2,0))*$C849,0)</f>
        <v>0</v>
      </c>
      <c r="DB849" s="117">
        <v>0</v>
      </c>
      <c r="DC849" s="118">
        <v>0</v>
      </c>
      <c r="DD849" s="118">
        <v>0</v>
      </c>
      <c r="DE849" s="119" cm="1">
        <f t="array" aca="1" ref="DE849" ca="1">IF(ISNUMBER(INDEX('DataModel-NVDA'!$ET$4:$FT$109,MATCH(1,('DataModel-NVDA'!$EO$4:$EO$109=$A849)*('DataModel-NVDA'!$EP$4:$EP$109=$B849),0),MATCH(CONCATENATE("FY ",RIGHT(DE$3,4)),'DataModel-NVDA'!$ET$2:$FT$2,0))*$C849),INDEX('DataModel-NVDA'!$ET$4:$FT$109,MATCH(1,('DataModel-NVDA'!$EO$4:$EO$109=$A849)*('DataModel-NVDA'!$EP$4:$EP$109=$B849),0),MATCH(CONCATENATE("FY ",RIGHT(DE$3,4)),'DataModel-NVDA'!$ET$2:$FT$2,0))*$C849,0)</f>
        <v>0</v>
      </c>
      <c r="DF849" s="117">
        <v>0</v>
      </c>
      <c r="DG849" s="118">
        <v>0</v>
      </c>
      <c r="DH849" s="118">
        <v>0</v>
      </c>
      <c r="DI849" s="119" cm="1">
        <f t="array" aca="1" ref="DI849" ca="1">IF(ISNUMBER(INDEX('DataModel-NVDA'!$ET$4:$FT$109,MATCH(1,('DataModel-NVDA'!$EO$4:$EO$109=$A849)*('DataModel-NVDA'!$EP$4:$EP$109=$B849),0),MATCH(CONCATENATE("FY ",RIGHT(DI$3,4)),'DataModel-NVDA'!$ET$2:$FT$2,0))*$C849),INDEX('DataModel-NVDA'!$ET$4:$FT$109,MATCH(1,('DataModel-NVDA'!$EO$4:$EO$109=$A849)*('DataModel-NVDA'!$EP$4:$EP$109=$B849),0),MATCH(CONCATENATE("FY ",RIGHT(DI$3,4)),'DataModel-NVDA'!$ET$2:$FT$2,0))*$C849,0)</f>
        <v>0</v>
      </c>
      <c r="DK849" s="69">
        <f t="shared" ref="DK849:EK849" ca="1" si="1135">SUM(OFFSET($E849,,MATCH(DK$3,$F$5:$DI$5,0)+3,,1))</f>
        <v>0</v>
      </c>
      <c r="DL849" s="69">
        <f t="shared" ca="1" si="1135"/>
        <v>0</v>
      </c>
      <c r="DM849" s="69">
        <f t="shared" ca="1" si="1135"/>
        <v>0</v>
      </c>
      <c r="DN849" s="69">
        <f t="shared" ca="1" si="1135"/>
        <v>0</v>
      </c>
      <c r="DO849" s="69">
        <f t="shared" ca="1" si="1135"/>
        <v>0</v>
      </c>
      <c r="DP849" s="69">
        <f t="shared" ca="1" si="1135"/>
        <v>0</v>
      </c>
      <c r="DQ849" s="69">
        <f t="shared" ca="1" si="1135"/>
        <v>0</v>
      </c>
      <c r="DR849" s="69">
        <f t="shared" ca="1" si="1135"/>
        <v>0</v>
      </c>
      <c r="DS849" s="69">
        <f t="shared" ca="1" si="1135"/>
        <v>0</v>
      </c>
      <c r="DT849" s="69">
        <f t="shared" ca="1" si="1135"/>
        <v>0</v>
      </c>
      <c r="DU849" s="69">
        <f t="shared" ca="1" si="1135"/>
        <v>0</v>
      </c>
      <c r="DV849" s="69">
        <f t="shared" ca="1" si="1135"/>
        <v>0</v>
      </c>
      <c r="DW849" s="69">
        <f t="shared" ca="1" si="1135"/>
        <v>0</v>
      </c>
      <c r="DX849" s="69">
        <f t="shared" ca="1" si="1135"/>
        <v>0</v>
      </c>
      <c r="DY849" s="69">
        <f t="shared" ca="1" si="1135"/>
        <v>0</v>
      </c>
      <c r="DZ849" s="69">
        <f t="shared" ca="1" si="1135"/>
        <v>0</v>
      </c>
      <c r="EA849" s="69">
        <f t="shared" ca="1" si="1135"/>
        <v>0</v>
      </c>
      <c r="EB849" s="69">
        <f t="shared" ca="1" si="1135"/>
        <v>0</v>
      </c>
      <c r="EC849" s="69">
        <f t="shared" ca="1" si="1135"/>
        <v>0</v>
      </c>
      <c r="ED849" s="69">
        <f t="shared" ca="1" si="1135"/>
        <v>0</v>
      </c>
      <c r="EE849" s="69">
        <f t="shared" ca="1" si="1135"/>
        <v>0</v>
      </c>
      <c r="EF849" s="69">
        <f t="shared" ca="1" si="1135"/>
        <v>0</v>
      </c>
      <c r="EG849" s="69">
        <f t="shared" ca="1" si="1135"/>
        <v>0</v>
      </c>
      <c r="EH849" s="69">
        <f t="shared" ca="1" si="1135"/>
        <v>0</v>
      </c>
      <c r="EI849" s="69">
        <f t="shared" ca="1" si="1135"/>
        <v>0</v>
      </c>
      <c r="EJ849" s="69">
        <f t="shared" ca="1" si="1135"/>
        <v>0</v>
      </c>
      <c r="EK849" s="69">
        <f t="shared" ca="1" si="1135"/>
        <v>0</v>
      </c>
    </row>
    <row r="850" spans="1:141" outlineLevel="2" x14ac:dyDescent="0.25">
      <c r="A850" s="90"/>
      <c r="B850" s="90"/>
      <c r="C850" s="90"/>
      <c r="D850" s="90"/>
      <c r="F850" s="100"/>
      <c r="I850" s="101"/>
      <c r="J850" s="100"/>
      <c r="M850" s="101"/>
      <c r="N850" s="100"/>
      <c r="Q850" s="101"/>
      <c r="R850" s="100"/>
      <c r="U850" s="101"/>
      <c r="V850" s="100"/>
      <c r="Y850" s="101"/>
      <c r="Z850" s="100"/>
      <c r="AC850" s="101"/>
      <c r="AD850" s="100"/>
      <c r="AG850" s="101"/>
      <c r="AH850" s="100"/>
      <c r="AK850" s="101"/>
      <c r="AL850" s="100"/>
      <c r="AO850" s="101"/>
      <c r="AP850" s="100"/>
      <c r="AS850" s="101"/>
      <c r="AT850" s="100"/>
      <c r="AW850" s="101"/>
      <c r="AX850" s="100"/>
      <c r="BA850" s="101"/>
      <c r="BB850" s="100"/>
      <c r="BE850" s="101"/>
      <c r="BF850" s="100"/>
      <c r="BI850" s="101"/>
      <c r="BJ850" s="100"/>
      <c r="BM850" s="101"/>
      <c r="BN850" s="100"/>
      <c r="BQ850" s="101"/>
      <c r="BR850" s="100"/>
      <c r="BU850" s="101"/>
      <c r="BV850" s="100"/>
      <c r="BY850" s="101"/>
      <c r="BZ850" s="100"/>
      <c r="CC850" s="101"/>
      <c r="CD850" s="100"/>
      <c r="CG850" s="101"/>
      <c r="CH850" s="100"/>
      <c r="CK850" s="101"/>
      <c r="CL850" s="100"/>
      <c r="CO850" s="101"/>
      <c r="CP850" s="100"/>
      <c r="CS850" s="101"/>
      <c r="CT850" s="100"/>
      <c r="CW850" s="101"/>
      <c r="CX850" s="100"/>
      <c r="DA850" s="101"/>
      <c r="DB850" s="100"/>
      <c r="DE850" s="101"/>
      <c r="DF850" s="100"/>
      <c r="DI850" s="101"/>
    </row>
    <row r="851" spans="1:141" outlineLevel="2" x14ac:dyDescent="0.25">
      <c r="A851" s="90" t="s">
        <v>157</v>
      </c>
      <c r="B851" s="90" t="s">
        <v>190</v>
      </c>
      <c r="C851" s="111">
        <f>$C$6</f>
        <v>9.9999999999999995E-7</v>
      </c>
      <c r="D851" s="90"/>
      <c r="E851" t="str">
        <f>CONCATENATE(E847," - history")</f>
        <v>Retained earnings - history</v>
      </c>
      <c r="F851" s="113" cm="1">
        <f t="array" aca="1" ref="F851" ca="1">IF(AND(F$4="A",ISNUMBER('DataModel-NVDA'!F$4)),INDEX('DataModel-NVDA'!$F$4:$BA$109,MATCH(1,('DataModel-NVDA'!$A$4:$A$109=$A851)*('DataModel-NVDA'!$B$4:$B$109=$B851),0),MATCH(F$3,'DataModel-NVDA'!$F$2:$BA$2,0))*$C851,"")</f>
        <v>3594.527</v>
      </c>
      <c r="G851" s="69" cm="1">
        <f t="array" aca="1" ref="G851" ca="1">IF(AND(G$4="A",ISNUMBER('DataModel-NVDA'!G$4)),INDEX('DataModel-NVDA'!$F$4:$BA$109,MATCH(1,('DataModel-NVDA'!$A$4:$A$109=$A851)*('DataModel-NVDA'!$B$4:$B$109=$B851),0),MATCH(G$3,'DataModel-NVDA'!$F$2:$BA$2,0))*$C851,"")</f>
        <v>3675.0709999999999</v>
      </c>
      <c r="H851" s="69" cm="1">
        <f t="array" aca="1" ref="H851" ca="1">IF(AND(H$4="A",ISNUMBER('DataModel-NVDA'!H$4)),INDEX('DataModel-NVDA'!$F$4:$BA$109,MATCH(1,('DataModel-NVDA'!$A$4:$A$109=$A851)*('DataModel-NVDA'!$B$4:$B$109=$B851),0),MATCH(H$3,'DataModel-NVDA'!$F$2:$BA$2,0))*$C851,"")</f>
        <v>3801.9659999999999</v>
      </c>
      <c r="I851" s="114" cm="1">
        <f t="array" aca="1" ref="I851" ca="1">IF(AND(I$4="A",ISNUMBER('DataModel-NVDA'!I$4)),INDEX('DataModel-NVDA'!$F$4:$BA$109,MATCH(1,('DataModel-NVDA'!$A$4:$A$109=$A851)*('DataModel-NVDA'!$B$4:$B$109=$B851),0),MATCH(I$3,'DataModel-NVDA'!$F$2:$BA$2,0))*$C851,"")</f>
        <v>3948.877</v>
      </c>
      <c r="J851" s="113" cm="1">
        <f t="array" aca="1" ref="J851" ca="1">IF(AND(J$4="A",ISNUMBER('DataModel-NVDA'!J$4)),INDEX('DataModel-NVDA'!$F$4:$BA$109,MATCH(1,('DataModel-NVDA'!$A$4:$A$109=$A851)*('DataModel-NVDA'!$B$4:$B$109=$B851),0),MATCH(J$3,'DataModel-NVDA'!$F$2:$BA$2,0))*$C851,"")</f>
        <v>4037</v>
      </c>
      <c r="K851" s="69" cm="1">
        <f t="array" aca="1" ref="K851" ca="1">IF(AND(K$4="A",ISNUMBER('DataModel-NVDA'!K$4)),INDEX('DataModel-NVDA'!$F$4:$BA$109,MATCH(1,('DataModel-NVDA'!$A$4:$A$109=$A851)*('DataModel-NVDA'!$B$4:$B$109=$B851),0),MATCH(K$3,'DataModel-NVDA'!$F$2:$BA$2,0))*$C851,"")</f>
        <v>4010</v>
      </c>
      <c r="L851" s="69" cm="1">
        <f t="array" aca="1" ref="L851" ca="1">IF(AND(L$4="A",ISNUMBER('DataModel-NVDA'!L$4)),INDEX('DataModel-NVDA'!$F$4:$BA$109,MATCH(1,('DataModel-NVDA'!$A$4:$A$109=$A851)*('DataModel-NVDA'!$B$4:$B$109=$B851),0),MATCH(L$3,'DataModel-NVDA'!$F$2:$BA$2,0))*$C851,"")</f>
        <v>4204</v>
      </c>
      <c r="M851" s="114" cm="1">
        <f t="array" aca="1" ref="M851" ca="1">IF(AND(M$4="A",ISNUMBER('DataModel-NVDA'!M$4)),INDEX('DataModel-NVDA'!$F$4:$BA$109,MATCH(1,('DataModel-NVDA'!$A$4:$A$109=$A851)*('DataModel-NVDA'!$B$4:$B$109=$B851),0),MATCH(M$3,'DataModel-NVDA'!$F$2:$BA$2,0))*$C851,"")</f>
        <v>4350</v>
      </c>
      <c r="N851" s="113" cm="1">
        <f t="array" aca="1" ref="N851" ca="1">IF(AND(N$4="A",ISNUMBER('DataModel-NVDA'!N$4)),INDEX('DataModel-NVDA'!$F$4:$BA$109,MATCH(1,('DataModel-NVDA'!$A$4:$A$109=$A851)*('DataModel-NVDA'!$B$4:$B$109=$B851),0),MATCH(N$3,'DataModel-NVDA'!$F$2:$BA$2,0))*$C851,"")</f>
        <v>4484</v>
      </c>
      <c r="O851" s="69" cm="1">
        <f t="array" aca="1" ref="O851" ca="1">IF(AND(O$4="A",ISNUMBER('DataModel-NVDA'!O$4)),INDEX('DataModel-NVDA'!$F$4:$BA$109,MATCH(1,('DataModel-NVDA'!$A$4:$A$109=$A851)*('DataModel-NVDA'!$B$4:$B$109=$B851),0),MATCH(O$3,'DataModel-NVDA'!$F$2:$BA$2,0))*$C851,"")</f>
        <v>4675</v>
      </c>
      <c r="P851" s="69" cm="1">
        <f t="array" aca="1" ref="P851" ca="1">IF(AND(P$4="A",ISNUMBER('DataModel-NVDA'!P$4)),INDEX('DataModel-NVDA'!$F$4:$BA$109,MATCH(1,('DataModel-NVDA'!$A$4:$A$109=$A851)*('DataModel-NVDA'!$B$4:$B$109=$B851),0),MATCH(P$3,'DataModel-NVDA'!$F$2:$BA$2,0))*$C851,"")</f>
        <v>5529</v>
      </c>
      <c r="Q851" s="114" cm="1">
        <f t="array" aca="1" ref="Q851" ca="1">IF(AND(Q$4="A",ISNUMBER('DataModel-NVDA'!Q$4)),INDEX('DataModel-NVDA'!$F$4:$BA$109,MATCH(1,('DataModel-NVDA'!$A$4:$A$109=$A851)*('DataModel-NVDA'!$B$4:$B$109=$B851),0),MATCH(Q$3,'DataModel-NVDA'!$F$2:$BA$2,0))*$C851,"")</f>
        <v>6108</v>
      </c>
      <c r="R851" s="113" cm="1">
        <f t="array" aca="1" ref="R851" ca="1">IF(AND(R$4="A",ISNUMBER('DataModel-NVDA'!R$4)),INDEX('DataModel-NVDA'!$F$4:$BA$109,MATCH(1,('DataModel-NVDA'!$A$4:$A$109=$A851)*('DataModel-NVDA'!$B$4:$B$109=$B851),0),MATCH(R$3,'DataModel-NVDA'!$F$2:$BA$2,0))*$C851,"")</f>
        <v>6506</v>
      </c>
      <c r="S851" s="69" cm="1">
        <f t="array" aca="1" ref="S851" ca="1">IF(AND(S$4="A",ISNUMBER('DataModel-NVDA'!S$4)),INDEX('DataModel-NVDA'!$F$4:$BA$109,MATCH(1,('DataModel-NVDA'!$A$4:$A$109=$A851)*('DataModel-NVDA'!$B$4:$B$109=$B851),0),MATCH(S$3,'DataModel-NVDA'!$F$2:$BA$2,0))*$C851,"")</f>
        <v>7006</v>
      </c>
      <c r="T851" s="69" cm="1">
        <f t="array" aca="1" ref="T851" ca="1">IF(AND(T$4="A",ISNUMBER('DataModel-NVDA'!T$4)),INDEX('DataModel-NVDA'!$F$4:$BA$109,MATCH(1,('DataModel-NVDA'!$A$4:$A$109=$A851)*('DataModel-NVDA'!$B$4:$B$109=$B851),0),MATCH(T$3,'DataModel-NVDA'!$F$2:$BA$2,0))*$C851,"")</f>
        <v>7760</v>
      </c>
      <c r="U851" s="114" cm="1">
        <f t="array" aca="1" ref="U851" ca="1">IF(AND(U$4="A",ISNUMBER('DataModel-NVDA'!U$4)),INDEX('DataModel-NVDA'!$F$4:$BA$109,MATCH(1,('DataModel-NVDA'!$A$4:$A$109=$A851)*('DataModel-NVDA'!$B$4:$B$109=$B851),0),MATCH(U$3,'DataModel-NVDA'!$F$2:$BA$2,0))*$C851,"")</f>
        <v>8787</v>
      </c>
      <c r="V851" s="113" cm="1">
        <f t="array" aca="1" ref="V851" ca="1">IF(AND(V$4="A",ISNUMBER('DataModel-NVDA'!V$4)),INDEX('DataModel-NVDA'!$F$4:$BA$109,MATCH(1,('DataModel-NVDA'!$A$4:$A$109=$A851)*('DataModel-NVDA'!$B$4:$B$109=$B851),0),MATCH(V$3,'DataModel-NVDA'!$F$2:$BA$2,0))*$C851,"")</f>
        <v>9948</v>
      </c>
      <c r="W851" s="69" cm="1">
        <f t="array" aca="1" ref="W851" ca="1">IF(AND(W$4="A",ISNUMBER('DataModel-NVDA'!W$4)),INDEX('DataModel-NVDA'!$F$4:$BA$109,MATCH(1,('DataModel-NVDA'!$A$4:$A$109=$A851)*('DataModel-NVDA'!$B$4:$B$109=$B851),0),MATCH(W$3,'DataModel-NVDA'!$F$2:$BA$2,0))*$C851,"")</f>
        <v>10957</v>
      </c>
      <c r="X851" s="69" cm="1">
        <f t="array" aca="1" ref="X851" ca="1">IF(AND(X$4="A",ISNUMBER('DataModel-NVDA'!X$4)),INDEX('DataModel-NVDA'!$F$4:$BA$109,MATCH(1,('DataModel-NVDA'!$A$4:$A$109=$A851)*('DataModel-NVDA'!$B$4:$B$109=$B851),0),MATCH(X$3,'DataModel-NVDA'!$F$2:$BA$2,0))*$C851,"")</f>
        <v>12096</v>
      </c>
      <c r="Y851" s="114" cm="1">
        <f t="array" aca="1" ref="Y851" ca="1">IF(AND(Y$4="A",ISNUMBER('DataModel-NVDA'!Y$4)),INDEX('DataModel-NVDA'!$F$4:$BA$109,MATCH(1,('DataModel-NVDA'!$A$4:$A$109=$A851)*('DataModel-NVDA'!$B$4:$B$109=$B851),0),MATCH(Y$3,'DataModel-NVDA'!$F$2:$BA$2,0))*$C851,"")</f>
        <v>12565</v>
      </c>
      <c r="Z851" s="113" cm="1">
        <f t="array" aca="1" ref="Z851" ca="1">IF(AND(Z$4="A",ISNUMBER('DataModel-NVDA'!Z$4)),INDEX('DataModel-NVDA'!$F$4:$BA$109,MATCH(1,('DataModel-NVDA'!$A$4:$A$109=$A851)*('DataModel-NVDA'!$B$4:$B$109=$B851),0),MATCH(Z$3,'DataModel-NVDA'!$F$2:$BA$2,0))*$C851,"")</f>
        <v>12862</v>
      </c>
      <c r="AA851" s="69" cm="1">
        <f t="array" aca="1" ref="AA851" ca="1">IF(AND(AA$4="A",ISNUMBER('DataModel-NVDA'!AA$4)),INDEX('DataModel-NVDA'!$F$4:$BA$109,MATCH(1,('DataModel-NVDA'!$A$4:$A$109=$A851)*('DataModel-NVDA'!$B$4:$B$109=$B851),0),MATCH(AA$3,'DataModel-NVDA'!$F$2:$BA$2,0))*$C851,"")</f>
        <v>13317</v>
      </c>
      <c r="AB851" s="69" cm="1">
        <f t="array" aca="1" ref="AB851" ca="1">IF(AND(AB$4="A",ISNUMBER('DataModel-NVDA'!AB$4)),INDEX('DataModel-NVDA'!$F$4:$BA$109,MATCH(1,('DataModel-NVDA'!$A$4:$A$109=$A851)*('DataModel-NVDA'!$B$4:$B$109=$B851),0),MATCH(AB$3,'DataModel-NVDA'!$F$2:$BA$2,0))*$C851,"")</f>
        <v>14118</v>
      </c>
      <c r="AC851" s="114" cm="1">
        <f t="array" aca="1" ref="AC851" ca="1">IF(AND(AC$4="A",ISNUMBER('DataModel-NVDA'!AC$4)),INDEX('DataModel-NVDA'!$F$4:$BA$109,MATCH(1,('DataModel-NVDA'!$A$4:$A$109=$A851)*('DataModel-NVDA'!$B$4:$B$109=$B851),0),MATCH(AC$3,'DataModel-NVDA'!$F$2:$BA$2,0))*$C851,"")</f>
        <v>14971</v>
      </c>
      <c r="AD851" s="113" cm="1">
        <f t="array" aca="1" ref="AD851" ca="1">IF(AND(AD$4="A",ISNUMBER('DataModel-NVDA'!AD$4)),INDEX('DataModel-NVDA'!$F$4:$BA$109,MATCH(1,('DataModel-NVDA'!$A$4:$A$109=$A851)*('DataModel-NVDA'!$B$4:$B$109=$B851),0),MATCH(AD$3,'DataModel-NVDA'!$F$2:$BA$2,0))*$C851,"")</f>
        <v>15790</v>
      </c>
      <c r="AE851" s="69" cm="1">
        <f t="array" aca="1" ref="AE851" ca="1">IF(AND(AE$4="A",ISNUMBER('DataModel-NVDA'!AE$4)),INDEX('DataModel-NVDA'!$F$4:$BA$109,MATCH(1,('DataModel-NVDA'!$A$4:$A$109=$A851)*('DataModel-NVDA'!$B$4:$B$109=$B851),0),MATCH(AE$3,'DataModel-NVDA'!$F$2:$BA$2,0))*$C851,"")</f>
        <v>16313</v>
      </c>
      <c r="AF851" s="69" cm="1">
        <f t="array" aca="1" ref="AF851" ca="1">IF(AND(AF$4="A",ISNUMBER('DataModel-NVDA'!AF$4)),INDEX('DataModel-NVDA'!$F$4:$BA$109,MATCH(1,('DataModel-NVDA'!$A$4:$A$109=$A851)*('DataModel-NVDA'!$B$4:$B$109=$B851),0),MATCH(AF$3,'DataModel-NVDA'!$F$2:$BA$2,0))*$C851,"")</f>
        <v>17550</v>
      </c>
      <c r="AG851" s="114" cm="1">
        <f t="array" aca="1" ref="AG851" ca="1">IF(AND(AG$4="A",ISNUMBER('DataModel-NVDA'!AG$4)),INDEX('DataModel-NVDA'!$F$4:$BA$109,MATCH(1,('DataModel-NVDA'!$A$4:$A$109=$A851)*('DataModel-NVDA'!$B$4:$B$109=$B851),0),MATCH(AG$3,'DataModel-NVDA'!$F$2:$BA$2,0))*$C851,"")</f>
        <v>18908</v>
      </c>
      <c r="AH851" s="113" cm="1">
        <f t="array" aca="1" ref="AH851" ca="1">IF(AND(AH$4="A",ISNUMBER('DataModel-NVDA'!AH$4)),INDEX('DataModel-NVDA'!$F$4:$BA$109,MATCH(1,('DataModel-NVDA'!$A$4:$A$109=$A851)*('DataModel-NVDA'!$B$4:$B$109=$B851),0),MATCH(AH$3,'DataModel-NVDA'!$F$2:$BA$2,0))*$C851,"")</f>
        <v>20721</v>
      </c>
      <c r="AI851" s="69" cm="1">
        <f t="array" aca="1" ref="AI851" ca="1">IF(AND(AI$4="A",ISNUMBER('DataModel-NVDA'!AI$4)),INDEX('DataModel-NVDA'!$F$4:$BA$109,MATCH(1,('DataModel-NVDA'!$A$4:$A$109=$A851)*('DataModel-NVDA'!$B$4:$B$109=$B851),0),MATCH(AI$3,'DataModel-NVDA'!$F$2:$BA$2,0))*$C851,"")</f>
        <v>22995</v>
      </c>
      <c r="AJ851" s="69" cm="1">
        <f t="array" aca="1" ref="AJ851" ca="1">IF(AND(AJ$4="A",ISNUMBER('DataModel-NVDA'!AJ$4)),INDEX('DataModel-NVDA'!$F$4:$BA$109,MATCH(1,('DataModel-NVDA'!$A$4:$A$109=$A851)*('DataModel-NVDA'!$B$4:$B$109=$B851),0),MATCH(AJ$3,'DataModel-NVDA'!$F$2:$BA$2,0))*$C851,"")</f>
        <v>25359</v>
      </c>
      <c r="AK851" s="114" cm="1">
        <f t="array" aca="1" ref="AK851" ca="1">IF(AND(AK$4="A",ISNUMBER('DataModel-NVDA'!AK$4)),INDEX('DataModel-NVDA'!$F$4:$BA$109,MATCH(1,('DataModel-NVDA'!$A$4:$A$109=$A851)*('DataModel-NVDA'!$B$4:$B$109=$B851),0),MATCH(AK$3,'DataModel-NVDA'!$F$2:$BA$2,0))*$C851,"")</f>
        <v>16235</v>
      </c>
      <c r="AL851" s="113" cm="1">
        <f t="array" aca="1" ref="AL851" ca="1">IF(AND(AL$4="A",ISNUMBER('DataModel-NVDA'!AL$4)),INDEX('DataModel-NVDA'!$F$4:$BA$109,MATCH(1,('DataModel-NVDA'!$A$4:$A$109=$A851)*('DataModel-NVDA'!$B$4:$B$109=$B851),0),MATCH(AL$3,'DataModel-NVDA'!$F$2:$BA$2,0))*$C851,"")</f>
        <v>15758</v>
      </c>
      <c r="AM851" s="69" cm="1">
        <f t="array" aca="1" ref="AM851" ca="1">IF(AND(AM$4="A",ISNUMBER('DataModel-NVDA'!AM$4)),INDEX('DataModel-NVDA'!$F$4:$BA$109,MATCH(1,('DataModel-NVDA'!$A$4:$A$109=$A851)*('DataModel-NVDA'!$B$4:$B$109=$B851),0),MATCH(AM$3,'DataModel-NVDA'!$F$2:$BA$2,0))*$C851,"")</f>
        <v>12971</v>
      </c>
      <c r="AN851" s="69" cm="1">
        <f t="array" aca="1" ref="AN851" ca="1">IF(AND(AN$4="A",ISNUMBER('DataModel-NVDA'!AN$4)),INDEX('DataModel-NVDA'!$F$4:$BA$109,MATCH(1,('DataModel-NVDA'!$A$4:$A$109=$A851)*('DataModel-NVDA'!$B$4:$B$109=$B851),0),MATCH(AN$3,'DataModel-NVDA'!$F$2:$BA$2,0))*$C851,"")</f>
        <v>9905</v>
      </c>
      <c r="AO851" s="114" cm="1">
        <f t="array" aca="1" ref="AO851" ca="1">IF(AND(AO$4="A",ISNUMBER('DataModel-NVDA'!AO$4)),INDEX('DataModel-NVDA'!$F$4:$BA$109,MATCH(1,('DataModel-NVDA'!$A$4:$A$109=$A851)*('DataModel-NVDA'!$B$4:$B$109=$B851),0),MATCH(AO$3,'DataModel-NVDA'!$F$2:$BA$2,0))*$C851,"")</f>
        <v>10171</v>
      </c>
      <c r="AP851" s="113" cm="1">
        <f t="array" aca="1" ref="AP851" ca="1">IF(AND(AP$4="A",ISNUMBER('DataModel-NVDA'!AP$4)),INDEX('DataModel-NVDA'!$F$4:$BA$109,MATCH(1,('DataModel-NVDA'!$A$4:$A$109=$A851)*('DataModel-NVDA'!$B$4:$B$109=$B851),0),MATCH(AP$3,'DataModel-NVDA'!$F$2:$BA$2,0))*$C851,"")</f>
        <v>12115</v>
      </c>
      <c r="AQ851" s="69" cm="1">
        <f t="array" aca="1" ref="AQ851" ca="1">IF(AND(AQ$4="A",ISNUMBER('DataModel-NVDA'!AQ$4)),INDEX('DataModel-NVDA'!$F$4:$BA$109,MATCH(1,('DataModel-NVDA'!$A$4:$A$109=$A851)*('DataModel-NVDA'!$B$4:$B$109=$B851),0),MATCH(AQ$3,'DataModel-NVDA'!$F$2:$BA$2,0))*$C851,"")</f>
        <v>14921</v>
      </c>
      <c r="AR851" s="69" cm="1">
        <f t="array" aca="1" ref="AR851" ca="1">IF(AND(AR$4="A",ISNUMBER('DataModel-NVDA'!AR$4)),INDEX('DataModel-NVDA'!$F$4:$BA$109,MATCH(1,('DataModel-NVDA'!$A$4:$A$109=$A851)*('DataModel-NVDA'!$B$4:$B$109=$B851),0),MATCH(AR$3,'DataModel-NVDA'!$F$2:$BA$2,0))*$C851,"")</f>
        <v>20360</v>
      </c>
      <c r="AS851" s="114" cm="1">
        <f t="array" aca="1" ref="AS851" ca="1">IF(AND(AS$4="A",ISNUMBER('DataModel-NVDA'!AS$4)),INDEX('DataModel-NVDA'!$F$4:$BA$109,MATCH(1,('DataModel-NVDA'!$A$4:$A$109=$A851)*('DataModel-NVDA'!$B$4:$B$109=$B851),0),MATCH(AS$3,'DataModel-NVDA'!$F$2:$BA$2,0))*$C851,"")</f>
        <v>29817</v>
      </c>
      <c r="AT851" s="113" cm="1">
        <f t="array" aca="1" ref="AT851" ca="1">IF(AND(AT$4="A",ISNUMBER('DataModel-NVDA'!AT$4)),INDEX('DataModel-NVDA'!$F$4:$BA$109,MATCH(1,('DataModel-NVDA'!$A$4:$A$109=$A851)*('DataModel-NVDA'!$B$4:$B$109=$B851),0),MATCH(AT$3,'DataModel-NVDA'!$F$2:$BA$2,0))*$C851,"")</f>
        <v>36598</v>
      </c>
      <c r="AU851" s="69" cm="1">
        <f t="array" aca="1" ref="AU851" ca="1">IF(AND(AU$4="A",ISNUMBER('DataModel-NVDA'!AU$4)),INDEX('DataModel-NVDA'!$F$4:$BA$109,MATCH(1,('DataModel-NVDA'!$A$4:$A$109=$A851)*('DataModel-NVDA'!$B$4:$B$109=$B851),0),MATCH(AU$3,'DataModel-NVDA'!$F$2:$BA$2,0))*$C851,"")</f>
        <v>45961</v>
      </c>
      <c r="AV851" s="69" cm="1">
        <f t="array" aca="1" ref="AV851" ca="1">IF(AND(AV$4="A",ISNUMBER('DataModel-NVDA'!AV$4)),INDEX('DataModel-NVDA'!$F$4:$BA$109,MATCH(1,('DataModel-NVDA'!$A$4:$A$109=$A851)*('DataModel-NVDA'!$B$4:$B$109=$B851),0),MATCH(AV$3,'DataModel-NVDA'!$F$2:$BA$2,0))*$C851,"")</f>
        <v>53950</v>
      </c>
      <c r="AW851" s="114" t="str" cm="1">
        <f t="array" aca="1" ref="AW851" ca="1">IF(AND(AW$4="A",ISNUMBER('DataModel-NVDA'!AW$4)),INDEX('DataModel-NVDA'!$F$4:$BA$109,MATCH(1,('DataModel-NVDA'!$A$4:$A$109=$A851)*('DataModel-NVDA'!$B$4:$B$109=$B851),0),MATCH(AW$3,'DataModel-NVDA'!$F$2:$BA$2,0))*$C851,"")</f>
        <v/>
      </c>
      <c r="AX851" s="113" t="str" cm="1">
        <f t="array" aca="1" ref="AX851" ca="1">IF(AND(AX$4="A",ISNUMBER('DataModel-NVDA'!AX$4)),INDEX('DataModel-NVDA'!$F$4:$BA$109,MATCH(1,('DataModel-NVDA'!$A$4:$A$109=$A851)*('DataModel-NVDA'!$B$4:$B$109=$B851),0),MATCH(AX$3,'DataModel-NVDA'!$F$2:$BA$2,0))*$C851,"")</f>
        <v/>
      </c>
      <c r="AY851" s="69" t="str" cm="1">
        <f t="array" aca="1" ref="AY851" ca="1">IF(AND(AY$4="A",ISNUMBER('DataModel-NVDA'!AY$4)),INDEX('DataModel-NVDA'!$F$4:$BA$109,MATCH(1,('DataModel-NVDA'!$A$4:$A$109=$A851)*('DataModel-NVDA'!$B$4:$B$109=$B851),0),MATCH(AY$3,'DataModel-NVDA'!$F$2:$BA$2,0))*$C851,"")</f>
        <v/>
      </c>
      <c r="AZ851" s="69" t="str" cm="1">
        <f t="array" aca="1" ref="AZ851" ca="1">IF(AND(AZ$4="A",ISNUMBER('DataModel-NVDA'!AZ$4)),INDEX('DataModel-NVDA'!$F$4:$BA$109,MATCH(1,('DataModel-NVDA'!$A$4:$A$109=$A851)*('DataModel-NVDA'!$B$4:$B$109=$B851),0),MATCH(AZ$3,'DataModel-NVDA'!$F$2:$BA$2,0))*$C851,"")</f>
        <v/>
      </c>
      <c r="BA851" s="114" t="str" cm="1">
        <f t="array" aca="1" ref="BA851" ca="1">IF(AND(BA$4="A",ISNUMBER('DataModel-NVDA'!BA$4)),INDEX('DataModel-NVDA'!$F$4:$BA$109,MATCH(1,('DataModel-NVDA'!$A$4:$A$109=$A851)*('DataModel-NVDA'!$B$4:$B$109=$B851),0),MATCH(BA$3,'DataModel-NVDA'!$F$2:$BA$2,0))*$C851,"")</f>
        <v/>
      </c>
      <c r="BB851" s="113"/>
      <c r="BC851" s="69"/>
      <c r="BD851" s="69"/>
      <c r="BE851" s="114"/>
      <c r="BF851" s="113"/>
      <c r="BG851" s="69"/>
      <c r="BH851" s="69"/>
      <c r="BI851" s="114"/>
      <c r="BJ851" s="113"/>
      <c r="BK851" s="69"/>
      <c r="BL851" s="69"/>
      <c r="BM851" s="114"/>
      <c r="BN851" s="113"/>
      <c r="BO851" s="69"/>
      <c r="BP851" s="69"/>
      <c r="BQ851" s="114"/>
      <c r="BR851" s="113"/>
      <c r="BS851" s="69"/>
      <c r="BT851" s="69"/>
      <c r="BU851" s="114"/>
      <c r="BV851" s="113"/>
      <c r="BW851" s="69"/>
      <c r="BX851" s="69"/>
      <c r="BY851" s="114"/>
      <c r="BZ851" s="113"/>
      <c r="CA851" s="69"/>
      <c r="CB851" s="69"/>
      <c r="CC851" s="114"/>
      <c r="CD851" s="113"/>
      <c r="CE851" s="69"/>
      <c r="CF851" s="69"/>
      <c r="CG851" s="114"/>
      <c r="CH851" s="113"/>
      <c r="CI851" s="69"/>
      <c r="CJ851" s="69"/>
      <c r="CK851" s="114"/>
      <c r="CL851" s="113"/>
      <c r="CM851" s="69"/>
      <c r="CN851" s="69"/>
      <c r="CO851" s="114"/>
      <c r="CP851" s="113"/>
      <c r="CQ851" s="69"/>
      <c r="CR851" s="69"/>
      <c r="CS851" s="114"/>
      <c r="CT851" s="113"/>
      <c r="CU851" s="69"/>
      <c r="CV851" s="69"/>
      <c r="CW851" s="114"/>
      <c r="CX851" s="113"/>
      <c r="CY851" s="69"/>
      <c r="CZ851" s="69"/>
      <c r="DA851" s="114"/>
      <c r="DB851" s="113"/>
      <c r="DC851" s="69"/>
      <c r="DD851" s="69"/>
      <c r="DE851" s="114"/>
      <c r="DF851" s="113"/>
      <c r="DG851" s="69"/>
      <c r="DH851" s="69"/>
      <c r="DI851" s="114"/>
      <c r="DK851" s="69">
        <f t="shared" ref="DK851:EK851" ca="1" si="1136">SUM(OFFSET($E851,,MATCH(DK$3,$F$5:$DI$5,0)+3,,1))</f>
        <v>3948.877</v>
      </c>
      <c r="DL851" s="69">
        <f t="shared" ca="1" si="1136"/>
        <v>4350</v>
      </c>
      <c r="DM851" s="69">
        <f t="shared" ca="1" si="1136"/>
        <v>6108</v>
      </c>
      <c r="DN851" s="69">
        <f t="shared" ca="1" si="1136"/>
        <v>8787</v>
      </c>
      <c r="DO851" s="69">
        <f t="shared" ca="1" si="1136"/>
        <v>12565</v>
      </c>
      <c r="DP851" s="69">
        <f t="shared" ca="1" si="1136"/>
        <v>14971</v>
      </c>
      <c r="DQ851" s="69">
        <f t="shared" ca="1" si="1136"/>
        <v>18908</v>
      </c>
      <c r="DR851" s="69">
        <f t="shared" ca="1" si="1136"/>
        <v>16235</v>
      </c>
      <c r="DS851" s="69">
        <f t="shared" ca="1" si="1136"/>
        <v>10171</v>
      </c>
      <c r="DT851" s="69">
        <f t="shared" ca="1" si="1136"/>
        <v>29817</v>
      </c>
      <c r="DU851" s="69">
        <f t="shared" ca="1" si="1136"/>
        <v>0</v>
      </c>
      <c r="DV851" s="69">
        <f t="shared" ca="1" si="1136"/>
        <v>0</v>
      </c>
      <c r="DW851" s="69">
        <f t="shared" ca="1" si="1136"/>
        <v>0</v>
      </c>
      <c r="DX851" s="69">
        <f t="shared" ca="1" si="1136"/>
        <v>0</v>
      </c>
      <c r="DY851" s="69">
        <f t="shared" ca="1" si="1136"/>
        <v>0</v>
      </c>
      <c r="DZ851" s="69">
        <f t="shared" ca="1" si="1136"/>
        <v>0</v>
      </c>
      <c r="EA851" s="69">
        <f t="shared" ca="1" si="1136"/>
        <v>0</v>
      </c>
      <c r="EB851" s="69">
        <f t="shared" ca="1" si="1136"/>
        <v>0</v>
      </c>
      <c r="EC851" s="69">
        <f t="shared" ca="1" si="1136"/>
        <v>0</v>
      </c>
      <c r="ED851" s="69">
        <f t="shared" ca="1" si="1136"/>
        <v>0</v>
      </c>
      <c r="EE851" s="69">
        <f t="shared" ca="1" si="1136"/>
        <v>0</v>
      </c>
      <c r="EF851" s="69">
        <f t="shared" ca="1" si="1136"/>
        <v>0</v>
      </c>
      <c r="EG851" s="69">
        <f t="shared" ca="1" si="1136"/>
        <v>0</v>
      </c>
      <c r="EH851" s="69">
        <f t="shared" ca="1" si="1136"/>
        <v>0</v>
      </c>
      <c r="EI851" s="69">
        <f t="shared" ca="1" si="1136"/>
        <v>0</v>
      </c>
      <c r="EJ851" s="69">
        <f t="shared" ca="1" si="1136"/>
        <v>0</v>
      </c>
      <c r="EK851" s="69">
        <f t="shared" ca="1" si="1136"/>
        <v>0</v>
      </c>
    </row>
    <row r="852" spans="1:141" outlineLevel="2" x14ac:dyDescent="0.25">
      <c r="A852" s="90"/>
      <c r="B852" s="90"/>
      <c r="C852" s="90"/>
      <c r="D852" s="90"/>
      <c r="F852" s="100"/>
      <c r="I852" s="101"/>
      <c r="J852" s="100"/>
      <c r="M852" s="101"/>
      <c r="N852" s="100"/>
      <c r="Q852" s="101"/>
      <c r="R852" s="100"/>
      <c r="U852" s="101"/>
      <c r="V852" s="100"/>
      <c r="Y852" s="101"/>
      <c r="Z852" s="100"/>
      <c r="AC852" s="101"/>
      <c r="AD852" s="100"/>
      <c r="AG852" s="101"/>
      <c r="AH852" s="100"/>
      <c r="AK852" s="101"/>
      <c r="AL852" s="100"/>
      <c r="AO852" s="101"/>
      <c r="AP852" s="100"/>
      <c r="AS852" s="101"/>
      <c r="AT852" s="100"/>
      <c r="AW852" s="101"/>
      <c r="AX852" s="100"/>
      <c r="BA852" s="101"/>
      <c r="BB852" s="100"/>
      <c r="BE852" s="101"/>
      <c r="BF852" s="100"/>
      <c r="BI852" s="101"/>
      <c r="BJ852" s="100"/>
      <c r="BM852" s="101"/>
      <c r="BN852" s="100"/>
      <c r="BQ852" s="101"/>
      <c r="BR852" s="100"/>
      <c r="BU852" s="101"/>
      <c r="BV852" s="100"/>
      <c r="BY852" s="101"/>
      <c r="BZ852" s="100"/>
      <c r="CC852" s="101"/>
      <c r="CD852" s="100"/>
      <c r="CG852" s="101"/>
      <c r="CH852" s="100"/>
      <c r="CK852" s="101"/>
      <c r="CL852" s="100"/>
      <c r="CO852" s="101"/>
      <c r="CP852" s="100"/>
      <c r="CS852" s="101"/>
      <c r="CT852" s="100"/>
      <c r="CW852" s="101"/>
      <c r="CX852" s="100"/>
      <c r="DA852" s="101"/>
      <c r="DB852" s="100"/>
      <c r="DE852" s="101"/>
      <c r="DF852" s="100"/>
      <c r="DI852" s="101"/>
    </row>
    <row r="853" spans="1:141" outlineLevel="2" x14ac:dyDescent="0.25">
      <c r="A853" s="90"/>
      <c r="B853" s="90"/>
      <c r="C853" s="90"/>
      <c r="D853" s="90"/>
      <c r="E853" t="str">
        <f>CONCATENATE(E847," - model")</f>
        <v>Retained earnings - model</v>
      </c>
      <c r="F853" s="100"/>
      <c r="I853" s="101"/>
      <c r="J853" s="100"/>
      <c r="M853" s="101"/>
      <c r="N853" s="100"/>
      <c r="Q853" s="101"/>
      <c r="R853" s="100"/>
      <c r="U853" s="101"/>
      <c r="V853" s="100"/>
      <c r="Y853" s="101"/>
      <c r="Z853" s="100"/>
      <c r="AC853" s="101"/>
      <c r="AD853" s="100"/>
      <c r="AG853" s="101"/>
      <c r="AH853" s="100"/>
      <c r="AK853" s="101"/>
      <c r="AL853" s="113">
        <f ca="1">AL851</f>
        <v>15758</v>
      </c>
      <c r="AM853" s="69">
        <f ca="1">AM851</f>
        <v>12971</v>
      </c>
      <c r="AN853" s="69">
        <f ca="1">AN851</f>
        <v>9905</v>
      </c>
      <c r="AO853" s="114">
        <f ca="1">AO851</f>
        <v>10171</v>
      </c>
      <c r="AP853" s="113">
        <f t="shared" ref="AP853:BU853" ca="1" si="1137">IF(AP$4="A",AP851,AO847+AP44)</f>
        <v>12115</v>
      </c>
      <c r="AQ853" s="69">
        <f t="shared" ca="1" si="1137"/>
        <v>14921</v>
      </c>
      <c r="AR853" s="69">
        <f t="shared" ca="1" si="1137"/>
        <v>20360</v>
      </c>
      <c r="AS853" s="114">
        <f t="shared" ca="1" si="1137"/>
        <v>29817</v>
      </c>
      <c r="AT853" s="113">
        <f t="shared" ca="1" si="1137"/>
        <v>36598</v>
      </c>
      <c r="AU853" s="69">
        <f t="shared" ca="1" si="1137"/>
        <v>45961</v>
      </c>
      <c r="AV853" s="69">
        <f t="shared" ca="1" si="1137"/>
        <v>53950</v>
      </c>
      <c r="AW853" s="114">
        <f t="shared" ca="1" si="1137"/>
        <v>73049.273176072733</v>
      </c>
      <c r="AX853" s="113">
        <f t="shared" ca="1" si="1137"/>
        <v>93071.222189996246</v>
      </c>
      <c r="AY853" s="69">
        <f t="shared" ca="1" si="1137"/>
        <v>116234.25103290463</v>
      </c>
      <c r="AZ853" s="69">
        <f t="shared" ca="1" si="1137"/>
        <v>143351.3112405935</v>
      </c>
      <c r="BA853" s="114">
        <f t="shared" ca="1" si="1137"/>
        <v>172913.64996221726</v>
      </c>
      <c r="BB853" s="113">
        <f t="shared" ca="1" si="1137"/>
        <v>197582.72292626902</v>
      </c>
      <c r="BC853" s="69">
        <f t="shared" ca="1" si="1137"/>
        <v>226062.80015754706</v>
      </c>
      <c r="BD853" s="69">
        <f t="shared" ca="1" si="1137"/>
        <v>259339.75473159261</v>
      </c>
      <c r="BE853" s="114">
        <f t="shared" ca="1" si="1137"/>
        <v>295583.93288507836</v>
      </c>
      <c r="BF853" s="113">
        <f t="shared" ca="1" si="1137"/>
        <v>324339.3545047433</v>
      </c>
      <c r="BG853" s="69">
        <f t="shared" ca="1" si="1137"/>
        <v>357470.77221901593</v>
      </c>
      <c r="BH853" s="69">
        <f t="shared" ca="1" si="1137"/>
        <v>396109.70126029558</v>
      </c>
      <c r="BI853" s="114">
        <f t="shared" ca="1" si="1137"/>
        <v>438156.22074724251</v>
      </c>
      <c r="BJ853" s="113">
        <f t="shared" ca="1" si="1137"/>
        <v>470572.74426934309</v>
      </c>
      <c r="BK853" s="69">
        <f t="shared" ca="1" si="1137"/>
        <v>507848.88405625068</v>
      </c>
      <c r="BL853" s="69">
        <f t="shared" ca="1" si="1137"/>
        <v>551240.63213989302</v>
      </c>
      <c r="BM853" s="114">
        <f t="shared" ca="1" si="1137"/>
        <v>598417.08651128714</v>
      </c>
      <c r="BN853" s="113">
        <f t="shared" ca="1" si="1137"/>
        <v>633990.69461920566</v>
      </c>
      <c r="BO853" s="69">
        <f t="shared" ca="1" si="1137"/>
        <v>674815.22592344729</v>
      </c>
      <c r="BP853" s="69">
        <f t="shared" ca="1" si="1137"/>
        <v>722247.16318312369</v>
      </c>
      <c r="BQ853" s="114">
        <f t="shared" ca="1" si="1137"/>
        <v>773769.14364405884</v>
      </c>
      <c r="BR853" s="113">
        <f t="shared" ca="1" si="1137"/>
        <v>811772.95960717066</v>
      </c>
      <c r="BS853" s="69">
        <f t="shared" ca="1" si="1137"/>
        <v>855293.15594267601</v>
      </c>
      <c r="BT853" s="69">
        <f t="shared" ca="1" si="1137"/>
        <v>905754.05258445907</v>
      </c>
      <c r="BU853" s="114">
        <f t="shared" ca="1" si="1137"/>
        <v>960512.43173583644</v>
      </c>
      <c r="BV853" s="113">
        <f t="shared" ref="BV853:DA853" ca="1" si="1138">IF(BV$4="A",BV851,BU847+BV44)</f>
        <v>1001079.6880579296</v>
      </c>
      <c r="BW853" s="69">
        <f t="shared" ca="1" si="1138"/>
        <v>1047442.1068753923</v>
      </c>
      <c r="BX853" s="69">
        <f t="shared" ca="1" si="1138"/>
        <v>1101095.237388893</v>
      </c>
      <c r="BY853" s="114">
        <f t="shared" ca="1" si="1138"/>
        <v>1159263.7142414341</v>
      </c>
      <c r="BZ853" s="113">
        <f t="shared" ca="1" si="1138"/>
        <v>1202534.5147831968</v>
      </c>
      <c r="CA853" s="69">
        <f t="shared" ca="1" si="1138"/>
        <v>1251893.2520523057</v>
      </c>
      <c r="CB853" s="69">
        <f t="shared" ca="1" si="1138"/>
        <v>1308910.266216923</v>
      </c>
      <c r="CC853" s="114">
        <f t="shared" ca="1" si="1138"/>
        <v>1370671.4372201541</v>
      </c>
      <c r="CD853" s="113">
        <f t="shared" ca="1" si="1138"/>
        <v>1416793.1044492016</v>
      </c>
      <c r="CE853" s="69">
        <f t="shared" ca="1" si="1138"/>
        <v>1469310.1752817912</v>
      </c>
      <c r="CF853" s="69">
        <f t="shared" ca="1" si="1138"/>
        <v>1529871.5206434883</v>
      </c>
      <c r="CG853" s="114">
        <f t="shared" ca="1" si="1138"/>
        <v>1595417.3282851221</v>
      </c>
      <c r="CH853" s="113">
        <f t="shared" ca="1" si="1138"/>
        <v>1644544.7679489176</v>
      </c>
      <c r="CI853" s="69">
        <f t="shared" ca="1" si="1138"/>
        <v>1700390.506313852</v>
      </c>
      <c r="CJ853" s="69">
        <f t="shared" ca="1" si="1138"/>
        <v>1764685.8718465301</v>
      </c>
      <c r="CK853" s="114">
        <f t="shared" ca="1" si="1138"/>
        <v>1834218.0757427576</v>
      </c>
      <c r="CL853" s="113">
        <f t="shared" ca="1" si="1138"/>
        <v>1886514.1598363004</v>
      </c>
      <c r="CM853" s="69">
        <f t="shared" ca="1" si="1138"/>
        <v>1945867.6383214022</v>
      </c>
      <c r="CN853" s="69">
        <f t="shared" ca="1" si="1138"/>
        <v>2014096.4203328253</v>
      </c>
      <c r="CO853" s="114">
        <f t="shared" ca="1" si="1138"/>
        <v>2087827.0919347883</v>
      </c>
      <c r="CP853" s="113">
        <f t="shared" ca="1" si="1138"/>
        <v>2143463.0608785287</v>
      </c>
      <c r="CQ853" s="69">
        <f t="shared" ca="1" si="1138"/>
        <v>2206512.5315026231</v>
      </c>
      <c r="CR853" s="69">
        <f t="shared" ca="1" si="1138"/>
        <v>2278884.322897837</v>
      </c>
      <c r="CS853" s="114">
        <f t="shared" ca="1" si="1138"/>
        <v>2357036.3649957995</v>
      </c>
      <c r="CT853" s="113">
        <f t="shared" ca="1" si="1138"/>
        <v>2416192.2499849997</v>
      </c>
      <c r="CU853" s="69">
        <f t="shared" ca="1" si="1138"/>
        <v>2483135.6071132878</v>
      </c>
      <c r="CV853" s="69">
        <f t="shared" ca="1" si="1138"/>
        <v>2559870.7111841119</v>
      </c>
      <c r="CW853" s="114">
        <f t="shared" ca="1" si="1138"/>
        <v>2642678.40344992</v>
      </c>
      <c r="CX853" s="113">
        <f t="shared" ca="1" si="1138"/>
        <v>2705543.4699847335</v>
      </c>
      <c r="CY853" s="69">
        <f t="shared" ca="1" si="1138"/>
        <v>2776588.7364533572</v>
      </c>
      <c r="CZ853" s="69">
        <f t="shared" ca="1" si="1138"/>
        <v>2857918.7064209455</v>
      </c>
      <c r="DA853" s="114">
        <f t="shared" ca="1" si="1138"/>
        <v>2945628.2782913763</v>
      </c>
      <c r="DB853" s="113">
        <f t="shared" ref="DB853:DI853" ca="1" si="1139">IF(DB$4="A",DB851,DA847+DB44)</f>
        <v>3012401.4919473655</v>
      </c>
      <c r="DC853" s="69">
        <f t="shared" ca="1" si="1139"/>
        <v>3087767.3295582989</v>
      </c>
      <c r="DD853" s="69">
        <f t="shared" ca="1" si="1139"/>
        <v>3173935.5351570994</v>
      </c>
      <c r="DE853" s="114">
        <f t="shared" ca="1" si="1139"/>
        <v>3266805.7674258212</v>
      </c>
      <c r="DF853" s="113">
        <f t="shared" ca="1" si="1139"/>
        <v>3337696.2829776052</v>
      </c>
      <c r="DG853" s="69">
        <f t="shared" ca="1" si="1139"/>
        <v>3417612.5285830656</v>
      </c>
      <c r="DH853" s="69">
        <f t="shared" ca="1" si="1139"/>
        <v>3508874.7510389127</v>
      </c>
      <c r="DI853" s="114">
        <f t="shared" ca="1" si="1139"/>
        <v>3607177.6075931396</v>
      </c>
      <c r="DK853" s="69">
        <f t="shared" ref="DK853:EK853" ca="1" si="1140">SUM(OFFSET($E853,,MATCH(DK$3,$F$5:$DI$5,0)+3,,1))</f>
        <v>0</v>
      </c>
      <c r="DL853" s="69">
        <f t="shared" ca="1" si="1140"/>
        <v>0</v>
      </c>
      <c r="DM853" s="69">
        <f t="shared" ca="1" si="1140"/>
        <v>0</v>
      </c>
      <c r="DN853" s="69">
        <f t="shared" ca="1" si="1140"/>
        <v>0</v>
      </c>
      <c r="DO853" s="69">
        <f t="shared" ca="1" si="1140"/>
        <v>0</v>
      </c>
      <c r="DP853" s="69">
        <f t="shared" ca="1" si="1140"/>
        <v>0</v>
      </c>
      <c r="DQ853" s="69">
        <f t="shared" ca="1" si="1140"/>
        <v>0</v>
      </c>
      <c r="DR853" s="69">
        <f t="shared" ca="1" si="1140"/>
        <v>0</v>
      </c>
      <c r="DS853" s="69">
        <f t="shared" ca="1" si="1140"/>
        <v>10171</v>
      </c>
      <c r="DT853" s="69">
        <f t="shared" ca="1" si="1140"/>
        <v>29817</v>
      </c>
      <c r="DU853" s="69">
        <f t="shared" ca="1" si="1140"/>
        <v>73049.273176072733</v>
      </c>
      <c r="DV853" s="69">
        <f t="shared" ca="1" si="1140"/>
        <v>172913.64996221726</v>
      </c>
      <c r="DW853" s="69">
        <f t="shared" ca="1" si="1140"/>
        <v>295583.93288507836</v>
      </c>
      <c r="DX853" s="69">
        <f t="shared" ca="1" si="1140"/>
        <v>438156.22074724251</v>
      </c>
      <c r="DY853" s="69">
        <f t="shared" ca="1" si="1140"/>
        <v>598417.08651128714</v>
      </c>
      <c r="DZ853" s="69">
        <f t="shared" ca="1" si="1140"/>
        <v>773769.14364405884</v>
      </c>
      <c r="EA853" s="69">
        <f t="shared" ca="1" si="1140"/>
        <v>960512.43173583644</v>
      </c>
      <c r="EB853" s="69">
        <f t="shared" ca="1" si="1140"/>
        <v>1159263.7142414341</v>
      </c>
      <c r="EC853" s="69">
        <f t="shared" ca="1" si="1140"/>
        <v>1370671.4372201541</v>
      </c>
      <c r="ED853" s="69">
        <f t="shared" ca="1" si="1140"/>
        <v>1595417.3282851221</v>
      </c>
      <c r="EE853" s="69">
        <f t="shared" ca="1" si="1140"/>
        <v>1834218.0757427576</v>
      </c>
      <c r="EF853" s="69">
        <f t="shared" ca="1" si="1140"/>
        <v>2087827.0919347883</v>
      </c>
      <c r="EG853" s="69">
        <f t="shared" ca="1" si="1140"/>
        <v>2357036.3649957995</v>
      </c>
      <c r="EH853" s="69">
        <f t="shared" ca="1" si="1140"/>
        <v>2642678.40344992</v>
      </c>
      <c r="EI853" s="69">
        <f t="shared" ca="1" si="1140"/>
        <v>2945628.2782913763</v>
      </c>
      <c r="EJ853" s="69">
        <f t="shared" ca="1" si="1140"/>
        <v>3266805.7674258212</v>
      </c>
      <c r="EK853" s="69">
        <f t="shared" ca="1" si="1140"/>
        <v>3607177.6075931396</v>
      </c>
    </row>
    <row r="854" spans="1:141" outlineLevel="2" x14ac:dyDescent="0.25">
      <c r="A854" s="129"/>
      <c r="B854" s="129"/>
      <c r="C854" s="129"/>
      <c r="D854" s="129"/>
      <c r="E854" s="122"/>
      <c r="F854" s="130"/>
      <c r="G854" s="122"/>
      <c r="H854" s="122"/>
      <c r="I854" s="122"/>
      <c r="J854" s="130"/>
      <c r="K854" s="122"/>
      <c r="L854" s="122"/>
      <c r="M854" s="122"/>
      <c r="N854" s="130"/>
      <c r="O854" s="122"/>
      <c r="P854" s="122"/>
      <c r="Q854" s="122"/>
      <c r="R854" s="130"/>
      <c r="S854" s="122"/>
      <c r="T854" s="122"/>
      <c r="U854" s="122"/>
      <c r="V854" s="130"/>
      <c r="W854" s="122"/>
      <c r="X854" s="122"/>
      <c r="Y854" s="122"/>
      <c r="Z854" s="130"/>
      <c r="AA854" s="122"/>
      <c r="AB854" s="122"/>
      <c r="AC854" s="122"/>
      <c r="AD854" s="130"/>
      <c r="AE854" s="122"/>
      <c r="AF854" s="122"/>
      <c r="AG854" s="122"/>
      <c r="AH854" s="130"/>
      <c r="AI854" s="122"/>
      <c r="AJ854" s="122"/>
      <c r="AK854" s="122"/>
      <c r="AL854" s="130"/>
      <c r="AM854" s="122"/>
      <c r="AN854" s="122"/>
      <c r="AO854" s="122"/>
      <c r="AP854" s="130"/>
      <c r="AQ854" s="122"/>
      <c r="AR854" s="122"/>
      <c r="AS854" s="122"/>
      <c r="AT854" s="130"/>
      <c r="AU854" s="122"/>
      <c r="AV854" s="122"/>
      <c r="AW854" s="122"/>
      <c r="AX854" s="130"/>
      <c r="AY854" s="122"/>
      <c r="AZ854" s="122"/>
      <c r="BA854" s="122"/>
      <c r="BB854" s="130"/>
      <c r="BC854" s="122"/>
      <c r="BD854" s="122"/>
      <c r="BE854" s="122"/>
      <c r="BF854" s="130"/>
      <c r="BG854" s="122"/>
      <c r="BH854" s="122"/>
      <c r="BI854" s="122"/>
      <c r="BJ854" s="130"/>
      <c r="BK854" s="122"/>
      <c r="BL854" s="122"/>
      <c r="BM854" s="122"/>
      <c r="BN854" s="130"/>
      <c r="BO854" s="122"/>
      <c r="BP854" s="122"/>
      <c r="BQ854" s="122"/>
      <c r="BR854" s="130"/>
      <c r="BS854" s="122"/>
      <c r="BT854" s="122"/>
      <c r="BU854" s="122"/>
      <c r="BV854" s="130"/>
      <c r="BW854" s="122"/>
      <c r="BX854" s="122"/>
      <c r="BY854" s="122"/>
      <c r="BZ854" s="130"/>
      <c r="CA854" s="122"/>
      <c r="CB854" s="122"/>
      <c r="CC854" s="122"/>
      <c r="CD854" s="130"/>
      <c r="CE854" s="122"/>
      <c r="CF854" s="122"/>
      <c r="CG854" s="122"/>
      <c r="CH854" s="130"/>
      <c r="CI854" s="122"/>
      <c r="CJ854" s="122"/>
      <c r="CK854" s="122"/>
      <c r="CL854" s="130"/>
      <c r="CM854" s="122"/>
      <c r="CN854" s="122"/>
      <c r="CO854" s="122"/>
      <c r="CP854" s="130"/>
      <c r="CQ854" s="122"/>
      <c r="CR854" s="122"/>
      <c r="CS854" s="122"/>
      <c r="CT854" s="130"/>
      <c r="CU854" s="122"/>
      <c r="CV854" s="122"/>
      <c r="CW854" s="122"/>
      <c r="CX854" s="130"/>
      <c r="CY854" s="122"/>
      <c r="CZ854" s="122"/>
      <c r="DA854" s="122"/>
      <c r="DB854" s="130"/>
      <c r="DC854" s="122"/>
      <c r="DD854" s="122"/>
      <c r="DE854" s="122"/>
      <c r="DF854" s="130"/>
      <c r="DG854" s="122"/>
      <c r="DH854" s="122"/>
      <c r="DI854" s="131"/>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2"/>
      <c r="EI854" s="122"/>
      <c r="EJ854" s="122"/>
      <c r="EK854" s="122"/>
    </row>
    <row r="855" spans="1:141" outlineLevel="2" x14ac:dyDescent="0.25">
      <c r="A855" s="90"/>
      <c r="B855" s="90"/>
      <c r="C855" s="90"/>
      <c r="D855" s="90"/>
    </row>
    <row r="856" spans="1:141" x14ac:dyDescent="0.25">
      <c r="A856" s="90"/>
      <c r="B856" s="90"/>
      <c r="C856" s="90"/>
      <c r="D856" s="90"/>
    </row>
    <row r="857" spans="1:141" x14ac:dyDescent="0.25">
      <c r="A857" s="90"/>
      <c r="B857" s="90"/>
      <c r="C857" s="90"/>
      <c r="D857" s="90"/>
    </row>
    <row r="858" spans="1:141" x14ac:dyDescent="0.25">
      <c r="A858" s="90"/>
      <c r="B858" s="90"/>
      <c r="C858" s="90"/>
      <c r="D858" s="90"/>
      <c r="E858" s="3" t="s">
        <v>369</v>
      </c>
      <c r="F858" s="5"/>
      <c r="G858" s="5"/>
      <c r="H858" s="5"/>
      <c r="I858" s="5"/>
      <c r="J858" s="5"/>
      <c r="K858" s="5"/>
      <c r="L858" s="122"/>
      <c r="M858" s="122"/>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row>
    <row r="859" spans="1:141" x14ac:dyDescent="0.25">
      <c r="A859" s="90"/>
      <c r="B859" s="90"/>
      <c r="C859" s="90"/>
      <c r="D859" s="90"/>
      <c r="E859" s="169"/>
    </row>
    <row r="860" spans="1:141" x14ac:dyDescent="0.25">
      <c r="A860" s="90"/>
      <c r="B860" s="90"/>
      <c r="C860" s="90"/>
      <c r="D860" s="90"/>
      <c r="E860" t="s">
        <v>370</v>
      </c>
      <c r="F860" s="113"/>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c r="BS860" s="69"/>
      <c r="BT860" s="69"/>
      <c r="BU860" s="69"/>
      <c r="BV860" s="69"/>
      <c r="BW860" s="69"/>
      <c r="BX860" s="69"/>
      <c r="BY860" s="69"/>
      <c r="BZ860" s="69"/>
      <c r="CA860" s="69"/>
      <c r="CB860" s="69"/>
      <c r="CC860" s="69"/>
      <c r="CD860" s="69"/>
      <c r="CE860" s="69"/>
      <c r="CF860" s="69"/>
      <c r="CG860" s="69"/>
      <c r="CH860" s="69"/>
      <c r="CI860" s="69"/>
      <c r="CJ860" s="69"/>
      <c r="CK860" s="69"/>
      <c r="CL860" s="69"/>
      <c r="CM860" s="69"/>
      <c r="CN860" s="69"/>
      <c r="CO860" s="69"/>
      <c r="CP860" s="69"/>
      <c r="CQ860" s="69"/>
      <c r="CR860" s="69"/>
      <c r="CS860" s="69"/>
      <c r="CT860" s="69"/>
      <c r="CU860" s="69"/>
      <c r="CV860" s="69"/>
      <c r="CW860" s="69"/>
      <c r="CX860" s="69"/>
      <c r="CY860" s="69"/>
      <c r="CZ860" s="69"/>
      <c r="DA860" s="69"/>
      <c r="DB860" s="69"/>
      <c r="DC860" s="69"/>
      <c r="DD860" s="69"/>
      <c r="DE860" s="69"/>
      <c r="DF860" s="69"/>
      <c r="DG860" s="69"/>
      <c r="DH860" s="69"/>
      <c r="DI860" s="69"/>
      <c r="DJ860" s="69"/>
      <c r="DK860" s="69">
        <f t="shared" ref="DK860:EK860" ca="1" si="1141">DK27</f>
        <v>758.98900000000003</v>
      </c>
      <c r="DL860" s="69">
        <f t="shared" ca="1" si="1141"/>
        <v>747</v>
      </c>
      <c r="DM860" s="69">
        <f t="shared" ca="1" si="1141"/>
        <v>1934</v>
      </c>
      <c r="DN860" s="69">
        <f t="shared" ca="1" si="1141"/>
        <v>3210</v>
      </c>
      <c r="DO860" s="69">
        <f t="shared" ca="1" si="1141"/>
        <v>3804</v>
      </c>
      <c r="DP860" s="69">
        <f t="shared" ca="1" si="1141"/>
        <v>2846</v>
      </c>
      <c r="DQ860" s="69">
        <f t="shared" ca="1" si="1141"/>
        <v>4532</v>
      </c>
      <c r="DR860" s="69">
        <f t="shared" ca="1" si="1141"/>
        <v>10041</v>
      </c>
      <c r="DS860" s="69">
        <f t="shared" ca="1" si="1141"/>
        <v>4224</v>
      </c>
      <c r="DT860" s="69">
        <f t="shared" ca="1" si="1141"/>
        <v>32972</v>
      </c>
      <c r="DU860" s="69">
        <f t="shared" ca="1" si="1141"/>
        <v>78924.265625676053</v>
      </c>
      <c r="DV860" s="69">
        <f t="shared" ca="1" si="1141"/>
        <v>111731.1255345433</v>
      </c>
      <c r="DW860" s="69">
        <f t="shared" ca="1" si="1141"/>
        <v>135496.14178834733</v>
      </c>
      <c r="DX860" s="69">
        <f t="shared" ca="1" si="1141"/>
        <v>155511.61698095244</v>
      </c>
      <c r="DY860" s="69">
        <f t="shared" ca="1" si="1141"/>
        <v>172617.89484885728</v>
      </c>
      <c r="DZ860" s="69">
        <f t="shared" ca="1" si="1141"/>
        <v>186427.32643676584</v>
      </c>
      <c r="EA860" s="69">
        <f t="shared" ca="1" si="1141"/>
        <v>195748.69275860413</v>
      </c>
      <c r="EB860" s="69">
        <f t="shared" ca="1" si="1141"/>
        <v>205536.1273965344</v>
      </c>
      <c r="EC860" s="69">
        <f t="shared" ca="1" si="1141"/>
        <v>215812.93376636109</v>
      </c>
      <c r="ED860" s="69">
        <f t="shared" ca="1" si="1141"/>
        <v>226603.58045467915</v>
      </c>
      <c r="EE860" s="69">
        <f t="shared" ca="1" si="1141"/>
        <v>237933.75947741314</v>
      </c>
      <c r="EF860" s="69">
        <f t="shared" ca="1" si="1141"/>
        <v>249830.44745128375</v>
      </c>
      <c r="EG860" s="69">
        <f t="shared" ca="1" si="1141"/>
        <v>262321.96982384799</v>
      </c>
      <c r="EH860" s="69">
        <f t="shared" ca="1" si="1141"/>
        <v>275438.06831504044</v>
      </c>
      <c r="EI860" s="69">
        <f t="shared" ca="1" si="1141"/>
        <v>289209.97173079237</v>
      </c>
      <c r="EJ860" s="69">
        <f t="shared" ca="1" si="1141"/>
        <v>303670.47031733207</v>
      </c>
      <c r="EK860" s="69">
        <f t="shared" ca="1" si="1141"/>
        <v>318853.99383319868</v>
      </c>
    </row>
    <row r="861" spans="1:141" s="37" customFormat="1" x14ac:dyDescent="0.25">
      <c r="A861" s="192"/>
      <c r="B861" s="192"/>
      <c r="C861" s="192"/>
      <c r="D861" s="192"/>
      <c r="E861" s="37" t="s">
        <v>375</v>
      </c>
      <c r="DK861" s="109">
        <f t="shared" ref="DK861:EK861" ca="1" si="1142">DK245</f>
        <v>0.16460396695441126</v>
      </c>
      <c r="DL861" s="109">
        <f t="shared" ca="1" si="1142"/>
        <v>0.17362045760430686</v>
      </c>
      <c r="DM861" s="109">
        <f t="shared" ca="1" si="1142"/>
        <v>0.12545931758530185</v>
      </c>
      <c r="DN861" s="109">
        <f t="shared" ca="1" si="1142"/>
        <v>4.6620775969962454E-2</v>
      </c>
      <c r="DO861" s="109">
        <f t="shared" ca="1" si="1142"/>
        <v>-6.2885010266940447E-2</v>
      </c>
      <c r="DP861" s="109">
        <f t="shared" ca="1" si="1142"/>
        <v>5.8585858585858588E-2</v>
      </c>
      <c r="DQ861" s="109">
        <f t="shared" ca="1" si="1142"/>
        <v>1.7464277613971423E-2</v>
      </c>
      <c r="DR861" s="109">
        <f t="shared" ca="1" si="1142"/>
        <v>1.9012171813700834E-2</v>
      </c>
      <c r="DS861" s="109">
        <f t="shared" ca="1" si="1142"/>
        <v>-4.4726142071274816E-2</v>
      </c>
      <c r="DT861" s="109">
        <f t="shared" ca="1" si="1142"/>
        <v>0.1199952687917677</v>
      </c>
      <c r="DU861" s="109">
        <f t="shared" ca="1" si="1142"/>
        <v>0.1301975609162099</v>
      </c>
      <c r="DV861" s="109">
        <f t="shared" ca="1" si="1142"/>
        <v>0.11999526879176772</v>
      </c>
      <c r="DW861" s="109">
        <f t="shared" ca="1" si="1142"/>
        <v>0.11999526879176774</v>
      </c>
      <c r="DX861" s="109">
        <f t="shared" ca="1" si="1142"/>
        <v>0.11999526879176772</v>
      </c>
      <c r="DY861" s="109">
        <f t="shared" ca="1" si="1142"/>
        <v>0.11999526879176768</v>
      </c>
      <c r="DZ861" s="109">
        <f t="shared" ca="1" si="1142"/>
        <v>0.1199952687917677</v>
      </c>
      <c r="EA861" s="109">
        <f t="shared" ca="1" si="1142"/>
        <v>0.11999526879176768</v>
      </c>
      <c r="EB861" s="109">
        <f t="shared" ca="1" si="1142"/>
        <v>0.1199952687917677</v>
      </c>
      <c r="EC861" s="109">
        <f t="shared" ca="1" si="1142"/>
        <v>0.1199952687917677</v>
      </c>
      <c r="ED861" s="109">
        <f t="shared" ca="1" si="1142"/>
        <v>0.11999526879176771</v>
      </c>
      <c r="EE861" s="109">
        <f t="shared" ca="1" si="1142"/>
        <v>0.11999526879176768</v>
      </c>
      <c r="EF861" s="109">
        <f t="shared" ca="1" si="1142"/>
        <v>0.11999526879176772</v>
      </c>
      <c r="EG861" s="109">
        <f t="shared" ca="1" si="1142"/>
        <v>0.11999526879176767</v>
      </c>
      <c r="EH861" s="109">
        <f t="shared" ca="1" si="1142"/>
        <v>0.11999526879176768</v>
      </c>
      <c r="EI861" s="109">
        <f t="shared" ca="1" si="1142"/>
        <v>0.11999526879176771</v>
      </c>
      <c r="EJ861" s="109">
        <f t="shared" ca="1" si="1142"/>
        <v>0.11999526879176771</v>
      </c>
      <c r="EK861" s="109">
        <f t="shared" ca="1" si="1142"/>
        <v>0.11999526879176771</v>
      </c>
    </row>
    <row r="862" spans="1:141" x14ac:dyDescent="0.25">
      <c r="A862" s="90"/>
      <c r="B862" s="90"/>
      <c r="C862" s="90"/>
      <c r="D862" s="90"/>
      <c r="F862" s="113"/>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c r="BS862" s="69"/>
      <c r="BT862" s="69"/>
      <c r="BU862" s="69"/>
      <c r="BV862" s="69"/>
      <c r="BW862" s="69"/>
      <c r="BX862" s="69"/>
      <c r="BY862" s="69"/>
      <c r="BZ862" s="69"/>
      <c r="CA862" s="69"/>
      <c r="CB862" s="69"/>
      <c r="CC862" s="69"/>
      <c r="CD862" s="69"/>
      <c r="CE862" s="69"/>
      <c r="CF862" s="69"/>
      <c r="CG862" s="69"/>
      <c r="CH862" s="69"/>
      <c r="CI862" s="69"/>
      <c r="CJ862" s="69"/>
      <c r="CK862" s="69"/>
      <c r="CL862" s="69"/>
      <c r="CM862" s="69"/>
      <c r="CN862" s="69"/>
      <c r="CO862" s="69"/>
      <c r="CP862" s="69"/>
      <c r="CQ862" s="69"/>
      <c r="CR862" s="69"/>
      <c r="CS862" s="69"/>
      <c r="CT862" s="69"/>
      <c r="CU862" s="69"/>
      <c r="CV862" s="69"/>
      <c r="CW862" s="69"/>
      <c r="CX862" s="69"/>
      <c r="CY862" s="69"/>
      <c r="CZ862" s="69"/>
      <c r="DA862" s="69"/>
      <c r="DB862" s="69"/>
      <c r="DC862" s="69"/>
      <c r="DD862" s="69"/>
      <c r="DE862" s="69"/>
      <c r="DF862" s="69"/>
      <c r="DG862" s="69"/>
      <c r="DH862" s="69"/>
      <c r="DI862" s="69"/>
      <c r="DJ862" s="69"/>
      <c r="DK862" s="69"/>
      <c r="DL862" s="69"/>
      <c r="DM862" s="69"/>
      <c r="DN862" s="69"/>
      <c r="DO862" s="69"/>
      <c r="DP862" s="69"/>
      <c r="DQ862" s="69"/>
      <c r="DR862" s="69"/>
      <c r="DS862" s="69"/>
      <c r="DT862" s="69"/>
      <c r="DU862" s="69"/>
      <c r="DV862" s="69"/>
      <c r="DW862" s="69"/>
      <c r="DX862" s="69"/>
      <c r="DY862" s="69"/>
      <c r="DZ862" s="69"/>
      <c r="EA862" s="69"/>
      <c r="EB862" s="69"/>
      <c r="EC862" s="69"/>
      <c r="ED862" s="69"/>
      <c r="EE862" s="69"/>
      <c r="EF862" s="69"/>
      <c r="EG862" s="69"/>
      <c r="EH862" s="69"/>
      <c r="EI862" s="69"/>
      <c r="EJ862" s="69"/>
      <c r="EK862" s="69"/>
    </row>
    <row r="863" spans="1:141" x14ac:dyDescent="0.25">
      <c r="A863" s="90"/>
      <c r="B863" s="90"/>
      <c r="C863" s="90"/>
      <c r="D863" s="90"/>
      <c r="E863" t="s">
        <v>384</v>
      </c>
      <c r="DK863" s="199" t="str">
        <f t="shared" ref="DK863:EK863" ca="1" si="1143">IF(NOT(DK$4="A"),IF(ISNUMBER($E$864),$E$864,IF(ISNUMBER(DJ863),DJ863,DK861)),"")</f>
        <v/>
      </c>
      <c r="DL863" s="199" t="str">
        <f t="shared" ca="1" si="1143"/>
        <v/>
      </c>
      <c r="DM863" s="199" t="str">
        <f t="shared" ca="1" si="1143"/>
        <v/>
      </c>
      <c r="DN863" s="199" t="str">
        <f t="shared" ca="1" si="1143"/>
        <v/>
      </c>
      <c r="DO863" s="199" t="str">
        <f t="shared" ca="1" si="1143"/>
        <v/>
      </c>
      <c r="DP863" s="199" t="str">
        <f t="shared" ca="1" si="1143"/>
        <v/>
      </c>
      <c r="DQ863" s="199" t="str">
        <f t="shared" ca="1" si="1143"/>
        <v/>
      </c>
      <c r="DR863" s="199" t="str">
        <f t="shared" ca="1" si="1143"/>
        <v/>
      </c>
      <c r="DS863" s="199" t="str">
        <f t="shared" ca="1" si="1143"/>
        <v/>
      </c>
      <c r="DT863" s="199" t="str">
        <f t="shared" ca="1" si="1143"/>
        <v/>
      </c>
      <c r="DU863" s="199">
        <f t="shared" ca="1" si="1143"/>
        <v>0.1301975609162099</v>
      </c>
      <c r="DV863" s="199">
        <f t="shared" ca="1" si="1143"/>
        <v>0.1301975609162099</v>
      </c>
      <c r="DW863" s="199">
        <f t="shared" ca="1" si="1143"/>
        <v>0.1301975609162099</v>
      </c>
      <c r="DX863" s="199">
        <f t="shared" ca="1" si="1143"/>
        <v>0.1301975609162099</v>
      </c>
      <c r="DY863" s="199">
        <f t="shared" ca="1" si="1143"/>
        <v>0.1301975609162099</v>
      </c>
      <c r="DZ863" s="199">
        <f t="shared" ca="1" si="1143"/>
        <v>0.1301975609162099</v>
      </c>
      <c r="EA863" s="199">
        <f t="shared" ca="1" si="1143"/>
        <v>0.1301975609162099</v>
      </c>
      <c r="EB863" s="199">
        <f t="shared" ca="1" si="1143"/>
        <v>0.1301975609162099</v>
      </c>
      <c r="EC863" s="199">
        <f t="shared" ca="1" si="1143"/>
        <v>0.1301975609162099</v>
      </c>
      <c r="ED863" s="199">
        <f t="shared" ca="1" si="1143"/>
        <v>0.1301975609162099</v>
      </c>
      <c r="EE863" s="199">
        <f t="shared" ca="1" si="1143"/>
        <v>0.1301975609162099</v>
      </c>
      <c r="EF863" s="199">
        <f t="shared" ca="1" si="1143"/>
        <v>0.1301975609162099</v>
      </c>
      <c r="EG863" s="199">
        <f t="shared" ca="1" si="1143"/>
        <v>0.1301975609162099</v>
      </c>
      <c r="EH863" s="199">
        <f t="shared" ca="1" si="1143"/>
        <v>0.1301975609162099</v>
      </c>
      <c r="EI863" s="199">
        <f t="shared" ca="1" si="1143"/>
        <v>0.1301975609162099</v>
      </c>
      <c r="EJ863" s="199">
        <f t="shared" ca="1" si="1143"/>
        <v>0.1301975609162099</v>
      </c>
      <c r="EK863" s="199">
        <f t="shared" ca="1" si="1143"/>
        <v>0.1301975609162099</v>
      </c>
    </row>
    <row r="864" spans="1:141" s="37" customFormat="1" x14ac:dyDescent="0.25">
      <c r="A864" s="192"/>
      <c r="B864" s="192"/>
      <c r="C864" s="192"/>
      <c r="D864" s="192"/>
      <c r="E864" s="195"/>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row>
    <row r="865" spans="1:141" s="37" customFormat="1" x14ac:dyDescent="0.25">
      <c r="A865" s="192"/>
      <c r="B865" s="192"/>
      <c r="C865" s="192"/>
      <c r="D865" s="192"/>
      <c r="E865" s="193" t="s">
        <v>399</v>
      </c>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row>
    <row r="866" spans="1:141" s="37" customFormat="1" x14ac:dyDescent="0.25">
      <c r="A866" s="192"/>
      <c r="B866" s="192"/>
      <c r="C866" s="192"/>
      <c r="D866" s="192"/>
      <c r="E866"/>
      <c r="DK866" s="109"/>
      <c r="DL866" s="109"/>
      <c r="DM866" s="109"/>
      <c r="DN866" s="109"/>
      <c r="DO866" s="109"/>
      <c r="DP866" s="109"/>
      <c r="DQ866" s="109"/>
      <c r="DR866" s="320"/>
      <c r="DS866" s="109"/>
      <c r="DT866" s="109"/>
      <c r="DU866" s="109"/>
      <c r="DV866" s="109"/>
      <c r="DW866" s="109"/>
      <c r="DX866" s="109"/>
      <c r="DY866" s="109"/>
      <c r="DZ866" s="109"/>
      <c r="EA866" s="109"/>
      <c r="EB866" s="109"/>
      <c r="EC866" s="109"/>
      <c r="ED866" s="109"/>
      <c r="EE866" s="109"/>
      <c r="EF866" s="109"/>
      <c r="EG866" s="109"/>
      <c r="EH866" s="109"/>
      <c r="EI866" s="109"/>
      <c r="EJ866" s="109"/>
      <c r="EK866" s="109"/>
    </row>
    <row r="867" spans="1:141" s="37" customFormat="1" x14ac:dyDescent="0.25">
      <c r="A867" s="192"/>
      <c r="B867" s="192"/>
      <c r="C867" s="192"/>
      <c r="D867" s="192"/>
      <c r="E867" t="s">
        <v>376</v>
      </c>
      <c r="DK867" s="109"/>
      <c r="DL867" s="109"/>
      <c r="DM867" s="109"/>
      <c r="DN867" s="109"/>
      <c r="DO867" s="109"/>
      <c r="DP867" s="109"/>
      <c r="DQ867" s="109"/>
      <c r="DR867" s="3" t="s">
        <v>389</v>
      </c>
      <c r="DS867" s="3"/>
      <c r="DT867" s="3"/>
      <c r="DU867" s="3"/>
      <c r="DV867" s="266"/>
      <c r="DW867" s="267"/>
      <c r="DX867" s="3"/>
      <c r="DY867" s="3"/>
      <c r="DZ867" s="3"/>
      <c r="EA867" s="214" t="s">
        <v>390</v>
      </c>
      <c r="EB867" s="109"/>
      <c r="EC867" s="109"/>
      <c r="ED867" s="109"/>
      <c r="EE867" s="109"/>
      <c r="EF867" s="109"/>
      <c r="EG867" s="109"/>
      <c r="EH867" s="109"/>
      <c r="EI867" s="109"/>
      <c r="EJ867" s="109"/>
      <c r="EK867" s="109"/>
    </row>
    <row r="868" spans="1:141" s="37" customFormat="1" x14ac:dyDescent="0.25">
      <c r="A868" s="192"/>
      <c r="B868" s="192"/>
      <c r="C868" s="192"/>
      <c r="D868" s="192"/>
      <c r="E868" s="194">
        <f ca="1">TODAY()</f>
        <v>45671</v>
      </c>
      <c r="DK868" s="109"/>
      <c r="DL868" s="109"/>
      <c r="DM868" s="109"/>
      <c r="DN868" s="109"/>
      <c r="DO868" s="109"/>
      <c r="DP868" s="109"/>
      <c r="DQ868" s="109"/>
      <c r="DR868" s="202" t="s">
        <v>391</v>
      </c>
      <c r="DS868" s="203"/>
      <c r="DT868" s="203"/>
      <c r="DU868" s="203"/>
      <c r="DV868" s="211">
        <f>E884</f>
        <v>0.05</v>
      </c>
      <c r="DW868" s="202" t="s">
        <v>403</v>
      </c>
      <c r="DX868" s="203"/>
      <c r="DY868" s="203"/>
      <c r="DZ868" s="203"/>
      <c r="EA868" s="212">
        <f>E886</f>
        <v>20</v>
      </c>
      <c r="EB868" s="109"/>
      <c r="EC868" s="109"/>
      <c r="ED868" s="109"/>
      <c r="EE868" s="109"/>
      <c r="EF868" s="109"/>
      <c r="EG868" s="109"/>
      <c r="EH868" s="109"/>
      <c r="EI868" s="109"/>
      <c r="EJ868" s="109"/>
      <c r="EK868" s="109"/>
    </row>
    <row r="869" spans="1:141" s="37" customFormat="1" x14ac:dyDescent="0.25">
      <c r="A869" s="192"/>
      <c r="B869" s="192"/>
      <c r="C869" s="192"/>
      <c r="D869" s="192"/>
      <c r="E869" t="s">
        <v>377</v>
      </c>
      <c r="DK869" s="109"/>
      <c r="DL869" s="109"/>
      <c r="DM869" s="109"/>
      <c r="DN869" s="109"/>
      <c r="DO869" s="109"/>
      <c r="DP869" s="109"/>
      <c r="DQ869" s="109"/>
      <c r="DR869" s="204" t="s">
        <v>392</v>
      </c>
      <c r="DS869" s="109"/>
      <c r="DT869" s="109"/>
      <c r="DU869" s="109"/>
      <c r="DV869" s="205" cm="1">
        <f t="array" aca="1" ref="DV869" ca="1">IFERROR(IFERROR(INDEX(DK903:EK903, SMALL(IF(DK903:EK903&lt;&gt;"", COLUMN(DK903:EK903)-COLUMN(DK903)+1), $E$880)), "")*(1+E884)/(E873-E884),"")</f>
        <v>3536640.6759069539</v>
      </c>
      <c r="DW869" s="204" t="s">
        <v>392</v>
      </c>
      <c r="DX869" s="109"/>
      <c r="DY869" s="109"/>
      <c r="DZ869" s="109"/>
      <c r="EA869" s="205" cm="1">
        <f t="array" aca="1" ref="EA869" ca="1">IFERROR(INDEX(A32:EK32,,IFERROR(SMALL(IF(DK903:EK903&lt;&gt;"", COLUMN(DK903:EK903)), $E$880), ""))*E886,"")</f>
        <v>3988060.7025069585</v>
      </c>
      <c r="EB869" s="109"/>
      <c r="EC869" s="109"/>
      <c r="ED869" s="109"/>
      <c r="EE869" s="109"/>
      <c r="EF869" s="109"/>
      <c r="EG869" s="109"/>
      <c r="EH869" s="109"/>
      <c r="EI869" s="109"/>
      <c r="EJ869" s="109"/>
      <c r="EK869" s="109"/>
    </row>
    <row r="870" spans="1:141" s="37" customFormat="1" x14ac:dyDescent="0.25">
      <c r="A870" s="192"/>
      <c r="B870" s="192"/>
      <c r="C870" s="192"/>
      <c r="D870" s="192"/>
      <c r="E870" s="23">
        <f ca="1">DATE(YEAR(TODAY()),12,31)-E868</f>
        <v>351</v>
      </c>
      <c r="DK870" s="109"/>
      <c r="DL870" s="109"/>
      <c r="DM870" s="109"/>
      <c r="DN870" s="109"/>
      <c r="DO870" s="109"/>
      <c r="DP870" s="109"/>
      <c r="DQ870" s="109"/>
      <c r="DR870" s="209" t="s">
        <v>393</v>
      </c>
      <c r="DS870" s="109"/>
      <c r="DT870" s="109"/>
      <c r="DU870" s="109"/>
      <c r="DV870" s="206" cm="1">
        <f t="array" aca="1" ref="DV870" ca="1">IFERROR(DV869/INDEX(A32:EK32,,IFERROR(SMALL(IF(DK903:EK903&lt;&gt;"", COLUMN(DK903:EK903)), $E$880), "")),"")</f>
        <v>17.73614265040532</v>
      </c>
      <c r="DW870" s="209" t="s">
        <v>515</v>
      </c>
      <c r="DX870" s="109"/>
      <c r="DY870" s="109"/>
      <c r="DZ870" s="109"/>
      <c r="EA870" s="213" cm="1">
        <f t="array" aca="1" ref="EA870" ca="1">IFERROR((EA869*E873-INDEX(DK903:EK903, SMALL(IF(DK903:EK903&lt;&gt;"", COLUMN(DK903:EK903)-COLUMN(DK903)+1), $E$880)))/(INDEX(DK903:EK903, SMALL(IF(DK903:EK903&lt;&gt;"", COLUMN(DK903:EK903)-COLUMN(DK903)+1), $E$880))+EA869),"")</f>
        <v>5.5389687777850326E-2</v>
      </c>
      <c r="EB870" s="109"/>
      <c r="EC870" s="109"/>
      <c r="ED870" s="109"/>
      <c r="EE870" s="109"/>
      <c r="EF870" s="109"/>
      <c r="EG870" s="109"/>
      <c r="EH870" s="109"/>
      <c r="EI870" s="109"/>
      <c r="EJ870" s="109"/>
      <c r="EK870" s="109"/>
    </row>
    <row r="871" spans="1:141" s="37" customFormat="1" x14ac:dyDescent="0.25">
      <c r="A871" s="192"/>
      <c r="B871" s="192"/>
      <c r="C871" s="192"/>
      <c r="D871" s="192"/>
      <c r="E871"/>
      <c r="DK871" s="109"/>
      <c r="DL871" s="109"/>
      <c r="DM871" s="109"/>
      <c r="DN871" s="109"/>
      <c r="DO871" s="109"/>
      <c r="DP871" s="109"/>
      <c r="DQ871" s="109"/>
      <c r="DR871" s="204" t="s">
        <v>394</v>
      </c>
      <c r="DS871" s="109"/>
      <c r="DT871" s="109"/>
      <c r="DU871" s="109"/>
      <c r="DV871" s="205">
        <f ca="1">IFERROR(DV869/((1+$E$873)^(E870/365+E880-1)),"")</f>
        <v>1826003.2700182279</v>
      </c>
      <c r="DW871" s="204" t="s">
        <v>394</v>
      </c>
      <c r="DX871" s="109"/>
      <c r="DY871" s="109"/>
      <c r="DZ871" s="109"/>
      <c r="EA871" s="205">
        <f ca="1">IFERROR(EA869/((1+$E$873)^(E870/365+E880-1)),"")</f>
        <v>2059075.9851342291</v>
      </c>
      <c r="EB871" s="109"/>
      <c r="EC871" s="109"/>
      <c r="ED871" s="109"/>
      <c r="EE871" s="109"/>
      <c r="EF871" s="109"/>
      <c r="EG871" s="109"/>
      <c r="EH871" s="109"/>
      <c r="EI871" s="109"/>
      <c r="EJ871" s="109"/>
      <c r="EK871" s="109"/>
    </row>
    <row r="872" spans="1:141" s="37" customFormat="1" x14ac:dyDescent="0.25">
      <c r="A872" s="192"/>
      <c r="B872" s="192"/>
      <c r="C872" s="192"/>
      <c r="D872" s="192"/>
      <c r="E872" t="s">
        <v>378</v>
      </c>
      <c r="DK872" s="109"/>
      <c r="DL872" s="109"/>
      <c r="DM872" s="109"/>
      <c r="DN872" s="109"/>
      <c r="DO872" s="109"/>
      <c r="DP872" s="109"/>
      <c r="DQ872" s="109"/>
      <c r="DR872" s="209" t="s">
        <v>395</v>
      </c>
      <c r="DS872" s="109"/>
      <c r="DT872" s="109"/>
      <c r="DU872" s="109"/>
      <c r="DV872" s="110">
        <f ca="1">IFERROR(DV871/DV873,"")</f>
        <v>0.75639634239477571</v>
      </c>
      <c r="DW872" s="209" t="s">
        <v>395</v>
      </c>
      <c r="DX872" s="109"/>
      <c r="DY872" s="109"/>
      <c r="DZ872" s="109"/>
      <c r="EA872" s="110">
        <f ca="1">IFERROR(EA871/EA873,"")</f>
        <v>0.77784478743560648</v>
      </c>
      <c r="EB872" s="109"/>
      <c r="EC872" s="109"/>
      <c r="ED872" s="109"/>
      <c r="EE872" s="109"/>
      <c r="EF872" s="109"/>
      <c r="EG872" s="109"/>
      <c r="EH872" s="109"/>
      <c r="EI872" s="109"/>
      <c r="EJ872" s="109"/>
      <c r="EK872" s="109"/>
    </row>
    <row r="873" spans="1:141" s="37" customFormat="1" x14ac:dyDescent="0.25">
      <c r="A873" s="192"/>
      <c r="B873" s="192"/>
      <c r="C873" s="192"/>
      <c r="D873" s="192"/>
      <c r="E873" s="195">
        <f>'WACC-NVDA'!I23</f>
        <v>9.9610137913326666E-2</v>
      </c>
      <c r="DK873" s="109"/>
      <c r="DL873" s="109"/>
      <c r="DM873" s="109"/>
      <c r="DN873" s="109"/>
      <c r="DO873" s="109"/>
      <c r="DP873" s="109"/>
      <c r="DQ873" s="109"/>
      <c r="DR873" s="204" t="s">
        <v>396</v>
      </c>
      <c r="DS873" s="109"/>
      <c r="DT873" s="109"/>
      <c r="DU873" s="109"/>
      <c r="DV873" s="205" cm="1">
        <f t="array" aca="1" ref="DV873" ca="1">IFERROR(DV871+INDEX(A909:EK909,,IFERROR(SMALL(IF(DK903:EK903&lt;&gt;"", COLUMN(DK903:EK903)), $E$880), "")),"")</f>
        <v>2414082.6279474613</v>
      </c>
      <c r="DW873" s="204" t="s">
        <v>396</v>
      </c>
      <c r="DX873" s="109"/>
      <c r="DY873" s="109"/>
      <c r="DZ873" s="109"/>
      <c r="EA873" s="205" cm="1">
        <f t="array" aca="1" ref="EA873" ca="1">IFERROR(EA871+INDEX(A909:EK909,,IFERROR(SMALL(IF(DK903:EK903&lt;&gt;"", COLUMN(DK903:EK903)), $E$880), "")),"")</f>
        <v>2647155.3430634625</v>
      </c>
      <c r="EB873" s="109"/>
      <c r="EC873" s="109"/>
      <c r="ED873" s="109"/>
      <c r="EE873" s="109"/>
      <c r="EF873" s="109"/>
      <c r="EG873" s="109"/>
      <c r="EH873" s="109"/>
      <c r="EI873" s="109"/>
      <c r="EJ873" s="109"/>
      <c r="EK873" s="109"/>
    </row>
    <row r="874" spans="1:141" s="37" customFormat="1" x14ac:dyDescent="0.25">
      <c r="A874" s="192"/>
      <c r="B874" s="192"/>
      <c r="C874" s="192"/>
      <c r="D874" s="192"/>
      <c r="E874"/>
      <c r="DK874" s="109"/>
      <c r="DL874" s="109"/>
      <c r="DM874" s="109"/>
      <c r="DN874" s="109"/>
      <c r="DO874" s="109"/>
      <c r="DP874" s="109"/>
      <c r="DQ874" s="109"/>
      <c r="DR874" s="204" t="s">
        <v>397</v>
      </c>
      <c r="DS874" s="109"/>
      <c r="DT874" s="109"/>
      <c r="DU874" s="109"/>
      <c r="DV874" s="205">
        <f ca="1">IFERROR(SUM(DV873,-E894),"")</f>
        <v>2413237.6279474613</v>
      </c>
      <c r="DW874" s="204" t="s">
        <v>397</v>
      </c>
      <c r="DX874" s="109"/>
      <c r="DY874" s="109"/>
      <c r="DZ874" s="109"/>
      <c r="EA874" s="205">
        <f ca="1">IFERROR(SUM(EA873,-E894),"")</f>
        <v>2646310.3430634625</v>
      </c>
      <c r="EB874" s="109"/>
      <c r="EC874" s="109"/>
      <c r="ED874" s="109"/>
      <c r="EE874" s="109"/>
      <c r="EF874" s="109"/>
      <c r="EG874" s="109"/>
      <c r="EH874" s="109"/>
      <c r="EI874" s="109"/>
      <c r="EJ874" s="109"/>
      <c r="EK874" s="109"/>
    </row>
    <row r="875" spans="1:141" s="37" customFormat="1" x14ac:dyDescent="0.25">
      <c r="A875" s="192"/>
      <c r="B875" s="192"/>
      <c r="C875" s="192"/>
      <c r="D875" s="192"/>
      <c r="E875" t="s">
        <v>379</v>
      </c>
      <c r="DK875" s="109"/>
      <c r="DL875" s="109"/>
      <c r="DM875" s="109"/>
      <c r="DN875" s="109"/>
      <c r="DO875" s="109"/>
      <c r="DP875" s="109"/>
      <c r="DQ875" s="109"/>
      <c r="DR875" s="210" t="s">
        <v>402</v>
      </c>
      <c r="DS875" s="207"/>
      <c r="DT875" s="207"/>
      <c r="DU875" s="207"/>
      <c r="DV875" s="208">
        <f ca="1">IFERROR((DV874/$C$6)/E889,"")</f>
        <v>97.410092352767478</v>
      </c>
      <c r="DW875" s="210" t="s">
        <v>402</v>
      </c>
      <c r="DX875" s="207"/>
      <c r="DY875" s="207"/>
      <c r="DZ875" s="207"/>
      <c r="EA875" s="208">
        <f ca="1">IFERROR((EA874/$C$6)/E889,"")</f>
        <v>106.81804888445396</v>
      </c>
      <c r="EB875" s="109"/>
      <c r="EC875" s="109"/>
      <c r="ED875" s="109"/>
      <c r="EE875" s="109"/>
      <c r="EF875" s="109"/>
      <c r="EG875" s="109"/>
      <c r="EH875" s="109"/>
      <c r="EI875" s="109"/>
      <c r="EJ875" s="109"/>
      <c r="EK875" s="109"/>
    </row>
    <row r="876" spans="1:141" s="37" customFormat="1" x14ac:dyDescent="0.25">
      <c r="A876" s="192"/>
      <c r="B876" s="192"/>
      <c r="C876" s="192"/>
      <c r="D876" s="192"/>
      <c r="E876" s="196">
        <v>1</v>
      </c>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row>
    <row r="877" spans="1:141" s="37" customFormat="1" x14ac:dyDescent="0.25">
      <c r="A877" s="192"/>
      <c r="B877" s="192"/>
      <c r="C877" s="192"/>
      <c r="D877" s="192"/>
      <c r="E877" s="193" t="s">
        <v>380</v>
      </c>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row>
    <row r="878" spans="1:141" s="37" customFormat="1" x14ac:dyDescent="0.25">
      <c r="A878" s="192"/>
      <c r="B878" s="192"/>
      <c r="C878" s="192"/>
      <c r="D878" s="192"/>
      <c r="E878"/>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row>
    <row r="879" spans="1:141" s="37" customFormat="1" x14ac:dyDescent="0.25">
      <c r="A879" s="192"/>
      <c r="B879" s="192"/>
      <c r="C879" s="192"/>
      <c r="D879" s="192"/>
      <c r="E879" t="s">
        <v>387</v>
      </c>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row>
    <row r="880" spans="1:141" s="37" customFormat="1" x14ac:dyDescent="0.25">
      <c r="A880" s="192"/>
      <c r="B880" s="192"/>
      <c r="C880" s="192"/>
      <c r="D880" s="192"/>
      <c r="E880" s="198">
        <v>7</v>
      </c>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row>
    <row r="881" spans="1:141" s="37" customFormat="1" x14ac:dyDescent="0.25">
      <c r="A881" s="192"/>
      <c r="B881" s="192"/>
      <c r="C881" s="192"/>
      <c r="D881" s="192"/>
      <c r="E881" s="193" t="s">
        <v>388</v>
      </c>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row>
    <row r="882" spans="1:141" s="37" customFormat="1" x14ac:dyDescent="0.25">
      <c r="A882" s="192"/>
      <c r="B882" s="192"/>
      <c r="C882" s="192"/>
      <c r="D882" s="192"/>
      <c r="E882"/>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row>
    <row r="883" spans="1:141" s="37" customFormat="1" x14ac:dyDescent="0.25">
      <c r="A883" s="192"/>
      <c r="B883" s="192"/>
      <c r="C883" s="192"/>
      <c r="D883" s="192"/>
      <c r="E883" t="s">
        <v>381</v>
      </c>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row>
    <row r="884" spans="1:141" s="37" customFormat="1" x14ac:dyDescent="0.25">
      <c r="A884" s="192"/>
      <c r="B884" s="192"/>
      <c r="C884" s="192"/>
      <c r="D884" s="192"/>
      <c r="E884" s="195">
        <v>0.05</v>
      </c>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row>
    <row r="885" spans="1:141" s="37" customFormat="1" x14ac:dyDescent="0.25">
      <c r="A885" s="192"/>
      <c r="B885" s="192"/>
      <c r="C885" s="192"/>
      <c r="D885" s="192"/>
      <c r="E885" t="s">
        <v>382</v>
      </c>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row>
    <row r="886" spans="1:141" s="37" customFormat="1" x14ac:dyDescent="0.25">
      <c r="A886" s="192"/>
      <c r="B886" s="192"/>
      <c r="C886" s="192"/>
      <c r="D886" s="192"/>
      <c r="E886" s="197">
        <v>20</v>
      </c>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row>
    <row r="887" spans="1:141" s="37" customFormat="1" x14ac:dyDescent="0.25">
      <c r="A887" s="192"/>
      <c r="B887" s="192"/>
      <c r="C887" s="192"/>
      <c r="D887" s="192"/>
      <c r="E887"/>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row>
    <row r="888" spans="1:141" s="37" customFormat="1" x14ac:dyDescent="0.25">
      <c r="A888" s="192"/>
      <c r="B888" s="192"/>
      <c r="C888" s="192"/>
      <c r="D888" s="192"/>
      <c r="E888" t="s">
        <v>383</v>
      </c>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row>
    <row r="889" spans="1:141" s="37" customFormat="1" x14ac:dyDescent="0.25">
      <c r="A889" s="192"/>
      <c r="B889" s="192"/>
      <c r="C889" s="192"/>
      <c r="D889" s="192"/>
      <c r="E889" s="23" cm="1">
        <f t="array" ref="E889">IF(ISNUMBER(E890),E890,LOOKUP(2,1/(ISNUMBER('DataModel-NVDA'!F31:DI31)),'DataModel-NVDA'!F31:DI31))</f>
        <v>24774000000</v>
      </c>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row>
    <row r="890" spans="1:141" s="37" customFormat="1" x14ac:dyDescent="0.25">
      <c r="A890" s="192"/>
      <c r="B890" s="192"/>
      <c r="C890" s="192"/>
      <c r="D890" s="192"/>
      <c r="E890" s="198"/>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row>
    <row r="891" spans="1:141" s="37" customFormat="1" x14ac:dyDescent="0.25">
      <c r="A891" s="192"/>
      <c r="B891" s="192"/>
      <c r="C891" s="192"/>
      <c r="D891" s="192"/>
      <c r="E891" s="193" t="s">
        <v>400</v>
      </c>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row>
    <row r="892" spans="1:141" s="37" customFormat="1" x14ac:dyDescent="0.25">
      <c r="A892" s="192"/>
      <c r="B892" s="192"/>
      <c r="C892" s="192"/>
      <c r="D892" s="192"/>
      <c r="E892"/>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row>
    <row r="893" spans="1:141" s="37" customFormat="1" x14ac:dyDescent="0.25">
      <c r="A893" s="192"/>
      <c r="B893" s="192"/>
      <c r="C893" s="192"/>
      <c r="D893" s="192"/>
      <c r="E893" t="s">
        <v>398</v>
      </c>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row>
    <row r="894" spans="1:141" s="37" customFormat="1" x14ac:dyDescent="0.25">
      <c r="A894" s="192"/>
      <c r="B894" s="192"/>
      <c r="C894" s="192"/>
      <c r="D894" s="192"/>
      <c r="E894" s="23" cm="1">
        <f t="array" aca="1" ref="E894" ca="1">IFERROR(IF(ISNUMBER(E895),E895,LOOKUP(2,1/($F$4:$DI$4="A"),$F$395:$DI$395)),"")</f>
        <v>845</v>
      </c>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row>
    <row r="895" spans="1:141" s="37" customFormat="1" x14ac:dyDescent="0.25">
      <c r="A895" s="192"/>
      <c r="B895" s="192"/>
      <c r="C895" s="192"/>
      <c r="D895" s="192"/>
      <c r="E895" s="198"/>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row>
    <row r="896" spans="1:141" s="37" customFormat="1" x14ac:dyDescent="0.25">
      <c r="A896" s="192"/>
      <c r="B896" s="192"/>
      <c r="C896" s="192"/>
      <c r="D896" s="192"/>
      <c r="E896" s="193" t="s">
        <v>401</v>
      </c>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row>
    <row r="897" spans="1:141" x14ac:dyDescent="0.25">
      <c r="A897" s="90"/>
      <c r="B897" s="90"/>
      <c r="C897" s="90"/>
      <c r="D897" s="90"/>
      <c r="E897" s="122"/>
      <c r="F897" s="5"/>
      <c r="G897" s="5"/>
      <c r="H897" s="5"/>
      <c r="I897" s="5"/>
      <c r="J897" s="5"/>
      <c r="K897" s="5"/>
      <c r="L897" s="122"/>
      <c r="M897" s="122"/>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row>
    <row r="898" spans="1:141" x14ac:dyDescent="0.25">
      <c r="A898" s="90"/>
      <c r="B898" s="90"/>
      <c r="C898" s="90"/>
      <c r="D898" s="90"/>
    </row>
    <row r="899" spans="1:141" x14ac:dyDescent="0.25">
      <c r="A899" s="90"/>
      <c r="B899" s="90"/>
      <c r="C899" s="90"/>
      <c r="D899" s="90"/>
      <c r="E899" t="s">
        <v>371</v>
      </c>
      <c r="F899" s="113"/>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c r="BS899" s="69"/>
      <c r="BT899" s="69"/>
      <c r="BU899" s="69"/>
      <c r="BV899" s="69"/>
      <c r="BW899" s="69"/>
      <c r="BX899" s="69"/>
      <c r="BY899" s="69"/>
      <c r="BZ899" s="69"/>
      <c r="CA899" s="69"/>
      <c r="CB899" s="69"/>
      <c r="CC899" s="69"/>
      <c r="CD899" s="69"/>
      <c r="CE899" s="69"/>
      <c r="CF899" s="69"/>
      <c r="CG899" s="69"/>
      <c r="CH899" s="69"/>
      <c r="CI899" s="69"/>
      <c r="CJ899" s="69"/>
      <c r="CK899" s="69"/>
      <c r="CL899" s="69"/>
      <c r="CM899" s="69"/>
      <c r="CN899" s="69"/>
      <c r="CO899" s="69"/>
      <c r="CP899" s="69"/>
      <c r="CQ899" s="69"/>
      <c r="CR899" s="69"/>
      <c r="CS899" s="69"/>
      <c r="CT899" s="69"/>
      <c r="CU899" s="69"/>
      <c r="CV899" s="69"/>
      <c r="CW899" s="69"/>
      <c r="CX899" s="69"/>
      <c r="CY899" s="69"/>
      <c r="CZ899" s="69"/>
      <c r="DA899" s="69"/>
      <c r="DB899" s="69"/>
      <c r="DC899" s="69"/>
      <c r="DD899" s="69"/>
      <c r="DE899" s="69"/>
      <c r="DF899" s="69"/>
      <c r="DG899" s="69"/>
      <c r="DH899" s="69"/>
      <c r="DI899" s="69"/>
      <c r="DJ899" s="69"/>
      <c r="DK899" s="69" t="str">
        <f t="shared" ref="DK899:EK899" ca="1" si="1144">IF(NOT(DK$4="A"),DK860*(1-DK863),"")</f>
        <v/>
      </c>
      <c r="DL899" s="69" t="str">
        <f t="shared" ca="1" si="1144"/>
        <v/>
      </c>
      <c r="DM899" s="69" t="str">
        <f t="shared" ca="1" si="1144"/>
        <v/>
      </c>
      <c r="DN899" s="69" t="str">
        <f t="shared" ca="1" si="1144"/>
        <v/>
      </c>
      <c r="DO899" s="69" t="str">
        <f t="shared" ca="1" si="1144"/>
        <v/>
      </c>
      <c r="DP899" s="69" t="str">
        <f t="shared" ca="1" si="1144"/>
        <v/>
      </c>
      <c r="DQ899" s="69" t="str">
        <f t="shared" ca="1" si="1144"/>
        <v/>
      </c>
      <c r="DR899" s="69" t="str">
        <f t="shared" ca="1" si="1144"/>
        <v/>
      </c>
      <c r="DS899" s="69" t="str">
        <f t="shared" ca="1" si="1144"/>
        <v/>
      </c>
      <c r="DT899" s="69" t="str">
        <f t="shared" ca="1" si="1144"/>
        <v/>
      </c>
      <c r="DU899" s="69">
        <f t="shared" ca="1" si="1144"/>
        <v>68648.518744109955</v>
      </c>
      <c r="DV899" s="69">
        <f t="shared" ca="1" si="1144"/>
        <v>97184.005511522904</v>
      </c>
      <c r="DW899" s="69">
        <f t="shared" ca="1" si="1144"/>
        <v>117854.87461394757</v>
      </c>
      <c r="DX899" s="69">
        <f t="shared" ca="1" si="1144"/>
        <v>135264.38375589659</v>
      </c>
      <c r="DY899" s="69">
        <f t="shared" ca="1" si="1144"/>
        <v>150143.46596904527</v>
      </c>
      <c r="DZ899" s="69">
        <f t="shared" ca="1" si="1144"/>
        <v>162154.94324656887</v>
      </c>
      <c r="EA899" s="69">
        <f t="shared" ca="1" si="1144"/>
        <v>170262.6904088973</v>
      </c>
      <c r="EB899" s="69">
        <f t="shared" ca="1" si="1144"/>
        <v>178775.82492934223</v>
      </c>
      <c r="EC899" s="69">
        <f t="shared" ca="1" si="1144"/>
        <v>187714.61617580932</v>
      </c>
      <c r="ED899" s="69">
        <f t="shared" ca="1" si="1144"/>
        <v>197100.34698459978</v>
      </c>
      <c r="EE899" s="69">
        <f t="shared" ca="1" si="1144"/>
        <v>206955.36433382981</v>
      </c>
      <c r="EF899" s="69">
        <f t="shared" ca="1" si="1144"/>
        <v>217303.13255052126</v>
      </c>
      <c r="EG899" s="69">
        <f t="shared" ca="1" si="1144"/>
        <v>228168.28917804736</v>
      </c>
      <c r="EH899" s="69">
        <f t="shared" ca="1" si="1144"/>
        <v>239576.70363694977</v>
      </c>
      <c r="EI899" s="69">
        <f t="shared" ca="1" si="1144"/>
        <v>251555.53881879718</v>
      </c>
      <c r="EJ899" s="69">
        <f t="shared" ca="1" si="1144"/>
        <v>264133.3157597371</v>
      </c>
      <c r="EK899" s="69">
        <f t="shared" ca="1" si="1144"/>
        <v>277339.98154772399</v>
      </c>
    </row>
    <row r="900" spans="1:141" x14ac:dyDescent="0.25">
      <c r="A900" s="90"/>
      <c r="B900" s="90"/>
      <c r="C900" s="90"/>
      <c r="D900" s="90"/>
      <c r="E900" t="s">
        <v>249</v>
      </c>
      <c r="F900" s="113"/>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c r="BS900" s="69"/>
      <c r="BT900" s="69"/>
      <c r="BU900" s="69"/>
      <c r="BV900" s="69"/>
      <c r="BW900" s="69"/>
      <c r="BX900" s="69"/>
      <c r="BY900" s="69"/>
      <c r="BZ900" s="69"/>
      <c r="CA900" s="69"/>
      <c r="CB900" s="69"/>
      <c r="CC900" s="69"/>
      <c r="CD900" s="69"/>
      <c r="CE900" s="69"/>
      <c r="CF900" s="69"/>
      <c r="CG900" s="69"/>
      <c r="CH900" s="69"/>
      <c r="CI900" s="69"/>
      <c r="CJ900" s="69"/>
      <c r="CK900" s="69"/>
      <c r="CL900" s="69"/>
      <c r="CM900" s="69"/>
      <c r="CN900" s="69"/>
      <c r="CO900" s="69"/>
      <c r="CP900" s="69"/>
      <c r="CQ900" s="69"/>
      <c r="CR900" s="69"/>
      <c r="CS900" s="69"/>
      <c r="CT900" s="69"/>
      <c r="CU900" s="69"/>
      <c r="CV900" s="69"/>
      <c r="CW900" s="69"/>
      <c r="CX900" s="69"/>
      <c r="CY900" s="69"/>
      <c r="CZ900" s="69"/>
      <c r="DA900" s="69"/>
      <c r="DB900" s="69"/>
      <c r="DC900" s="69"/>
      <c r="DD900" s="69"/>
      <c r="DE900" s="69"/>
      <c r="DF900" s="69"/>
      <c r="DG900" s="69"/>
      <c r="DH900" s="69"/>
      <c r="DI900" s="69"/>
      <c r="DJ900" s="69"/>
      <c r="DK900" s="69" t="str">
        <f t="shared" ref="DK900:EK900" ca="1" si="1145">IF(NOT(DK$4="A"),SUM(DK294),"")</f>
        <v/>
      </c>
      <c r="DL900" s="69" t="str">
        <f t="shared" ca="1" si="1145"/>
        <v/>
      </c>
      <c r="DM900" s="69" t="str">
        <f t="shared" ca="1" si="1145"/>
        <v/>
      </c>
      <c r="DN900" s="69" t="str">
        <f t="shared" ca="1" si="1145"/>
        <v/>
      </c>
      <c r="DO900" s="69" t="str">
        <f t="shared" ca="1" si="1145"/>
        <v/>
      </c>
      <c r="DP900" s="69" t="str">
        <f t="shared" ca="1" si="1145"/>
        <v/>
      </c>
      <c r="DQ900" s="69" t="str">
        <f t="shared" ca="1" si="1145"/>
        <v/>
      </c>
      <c r="DR900" s="69" t="str">
        <f t="shared" ca="1" si="1145"/>
        <v/>
      </c>
      <c r="DS900" s="69" t="str">
        <f t="shared" ca="1" si="1145"/>
        <v/>
      </c>
      <c r="DT900" s="69" t="str">
        <f t="shared" ca="1" si="1145"/>
        <v/>
      </c>
      <c r="DU900" s="69">
        <f t="shared" ca="1" si="1145"/>
        <v>1862.62</v>
      </c>
      <c r="DV900" s="69">
        <f t="shared" ca="1" si="1145"/>
        <v>2730.7372000000005</v>
      </c>
      <c r="DW900" s="69">
        <f t="shared" ca="1" si="1145"/>
        <v>2894.5814319999995</v>
      </c>
      <c r="DX900" s="69">
        <f t="shared" ca="1" si="1145"/>
        <v>3068.2563179200006</v>
      </c>
      <c r="DY900" s="69">
        <f t="shared" ca="1" si="1145"/>
        <v>3252.3516969952011</v>
      </c>
      <c r="DZ900" s="69">
        <f t="shared" ca="1" si="1145"/>
        <v>3447.4927988149129</v>
      </c>
      <c r="EA900" s="69">
        <f t="shared" ca="1" si="1145"/>
        <v>3654.3423667438074</v>
      </c>
      <c r="EB900" s="69">
        <f t="shared" ca="1" si="1145"/>
        <v>3873.6029087484362</v>
      </c>
      <c r="EC900" s="69">
        <f t="shared" ca="1" si="1145"/>
        <v>4106.0190832733424</v>
      </c>
      <c r="ED900" s="69">
        <f t="shared" ca="1" si="1145"/>
        <v>4352.3802282697425</v>
      </c>
      <c r="EE900" s="69">
        <f t="shared" ca="1" si="1145"/>
        <v>4613.5230419659265</v>
      </c>
      <c r="EF900" s="69">
        <f t="shared" ca="1" si="1145"/>
        <v>4890.3344244838836</v>
      </c>
      <c r="EG900" s="69">
        <f t="shared" ca="1" si="1145"/>
        <v>5183.7544899529184</v>
      </c>
      <c r="EH900" s="69">
        <f t="shared" ca="1" si="1145"/>
        <v>5494.7797593500927</v>
      </c>
      <c r="EI900" s="69">
        <f t="shared" ca="1" si="1145"/>
        <v>5824.4665449110998</v>
      </c>
      <c r="EJ900" s="69">
        <f t="shared" ca="1" si="1145"/>
        <v>6173.9345376057663</v>
      </c>
      <c r="EK900" s="69">
        <f t="shared" ca="1" si="1145"/>
        <v>6544.3706098621142</v>
      </c>
    </row>
    <row r="901" spans="1:141" x14ac:dyDescent="0.25">
      <c r="A901" s="90"/>
      <c r="B901" s="90"/>
      <c r="C901" s="90"/>
      <c r="D901" s="90"/>
      <c r="E901" t="s">
        <v>300</v>
      </c>
      <c r="F901" s="113"/>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c r="BS901" s="69"/>
      <c r="BT901" s="69"/>
      <c r="BU901" s="69"/>
      <c r="BV901" s="69"/>
      <c r="BW901" s="69"/>
      <c r="BX901" s="69"/>
      <c r="BY901" s="69"/>
      <c r="BZ901" s="69"/>
      <c r="CA901" s="69"/>
      <c r="CB901" s="69"/>
      <c r="CC901" s="69"/>
      <c r="CD901" s="69"/>
      <c r="CE901" s="69"/>
      <c r="CF901" s="69"/>
      <c r="CG901" s="69"/>
      <c r="CH901" s="69"/>
      <c r="CI901" s="69"/>
      <c r="CJ901" s="69"/>
      <c r="CK901" s="69"/>
      <c r="CL901" s="69"/>
      <c r="CM901" s="69"/>
      <c r="CN901" s="69"/>
      <c r="CO901" s="69"/>
      <c r="CP901" s="69"/>
      <c r="CQ901" s="69"/>
      <c r="CR901" s="69"/>
      <c r="CS901" s="69"/>
      <c r="CT901" s="69"/>
      <c r="CU901" s="69"/>
      <c r="CV901" s="69"/>
      <c r="CW901" s="69"/>
      <c r="CX901" s="69"/>
      <c r="CY901" s="69"/>
      <c r="CZ901" s="69"/>
      <c r="DA901" s="69"/>
      <c r="DB901" s="69"/>
      <c r="DC901" s="69"/>
      <c r="DD901" s="69"/>
      <c r="DE901" s="69"/>
      <c r="DF901" s="69"/>
      <c r="DG901" s="69"/>
      <c r="DH901" s="69"/>
      <c r="DI901" s="69"/>
      <c r="DJ901" s="69"/>
      <c r="DK901" s="69" t="str">
        <f t="shared" ref="DK901:EK901" ca="1" si="1146">IF(NOT(DK$4="A"),-SUM(DK275),"")</f>
        <v/>
      </c>
      <c r="DL901" s="69" t="str">
        <f t="shared" ca="1" si="1146"/>
        <v/>
      </c>
      <c r="DM901" s="69" t="str">
        <f t="shared" ca="1" si="1146"/>
        <v/>
      </c>
      <c r="DN901" s="69" t="str">
        <f t="shared" ca="1" si="1146"/>
        <v/>
      </c>
      <c r="DO901" s="69" t="str">
        <f t="shared" ca="1" si="1146"/>
        <v/>
      </c>
      <c r="DP901" s="69" t="str">
        <f t="shared" ca="1" si="1146"/>
        <v/>
      </c>
      <c r="DQ901" s="69" t="str">
        <f t="shared" ca="1" si="1146"/>
        <v/>
      </c>
      <c r="DR901" s="69" t="str">
        <f t="shared" ca="1" si="1146"/>
        <v/>
      </c>
      <c r="DS901" s="69" t="str">
        <f t="shared" ca="1" si="1146"/>
        <v/>
      </c>
      <c r="DT901" s="69" t="str">
        <f t="shared" ca="1" si="1146"/>
        <v/>
      </c>
      <c r="DU901" s="69">
        <f t="shared" ca="1" si="1146"/>
        <v>-2796.2</v>
      </c>
      <c r="DV901" s="69">
        <f t="shared" ca="1" si="1146"/>
        <v>-3212.6320000000005</v>
      </c>
      <c r="DW901" s="69">
        <f t="shared" ca="1" si="1146"/>
        <v>-3405.3899199999996</v>
      </c>
      <c r="DX901" s="69">
        <f t="shared" ca="1" si="1146"/>
        <v>-3609.7133152000006</v>
      </c>
      <c r="DY901" s="69">
        <f t="shared" ca="1" si="1146"/>
        <v>-3826.2961141120013</v>
      </c>
      <c r="DZ901" s="69">
        <f t="shared" ca="1" si="1146"/>
        <v>-4055.8738809587212</v>
      </c>
      <c r="EA901" s="69">
        <f t="shared" ca="1" si="1146"/>
        <v>-4299.2263138162443</v>
      </c>
      <c r="EB901" s="69">
        <f t="shared" ca="1" si="1146"/>
        <v>-4557.1798926452193</v>
      </c>
      <c r="EC901" s="69">
        <f t="shared" ca="1" si="1146"/>
        <v>-4830.6106862039323</v>
      </c>
      <c r="ED901" s="69">
        <f t="shared" ca="1" si="1146"/>
        <v>-5120.4473273761678</v>
      </c>
      <c r="EE901" s="69">
        <f t="shared" ca="1" si="1146"/>
        <v>-5427.6741670187375</v>
      </c>
      <c r="EF901" s="69">
        <f t="shared" ca="1" si="1146"/>
        <v>-5753.3346170398627</v>
      </c>
      <c r="EG901" s="69">
        <f t="shared" ca="1" si="1146"/>
        <v>-6098.5346940622567</v>
      </c>
      <c r="EH901" s="69">
        <f t="shared" ca="1" si="1146"/>
        <v>-6464.446775705992</v>
      </c>
      <c r="EI901" s="69">
        <f t="shared" ca="1" si="1146"/>
        <v>-6852.3135822483528</v>
      </c>
      <c r="EJ901" s="69">
        <f t="shared" ca="1" si="1146"/>
        <v>-7263.452397183255</v>
      </c>
      <c r="EK901" s="69">
        <f t="shared" ca="1" si="1146"/>
        <v>-7699.2595410142521</v>
      </c>
    </row>
    <row r="902" spans="1:141" x14ac:dyDescent="0.25">
      <c r="A902" s="90"/>
      <c r="B902" s="90"/>
      <c r="C902" s="111"/>
      <c r="D902" s="90"/>
      <c r="E902" s="135" t="s">
        <v>373</v>
      </c>
      <c r="F902" s="136"/>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137"/>
      <c r="BL902" s="137"/>
      <c r="BM902" s="137"/>
      <c r="BN902" s="137"/>
      <c r="BO902" s="137"/>
      <c r="BP902" s="137"/>
      <c r="BQ902" s="137"/>
      <c r="BR902" s="137"/>
      <c r="BS902" s="137"/>
      <c r="BT902" s="137"/>
      <c r="BU902" s="137"/>
      <c r="BV902" s="137"/>
      <c r="BW902" s="137"/>
      <c r="BX902" s="137"/>
      <c r="BY902" s="137"/>
      <c r="BZ902" s="137"/>
      <c r="CA902" s="137"/>
      <c r="CB902" s="137"/>
      <c r="CC902" s="137"/>
      <c r="CD902" s="137"/>
      <c r="CE902" s="137"/>
      <c r="CF902" s="137"/>
      <c r="CG902" s="137"/>
      <c r="CH902" s="137"/>
      <c r="CI902" s="137"/>
      <c r="CJ902" s="137"/>
      <c r="CK902" s="137"/>
      <c r="CL902" s="137"/>
      <c r="CM902" s="137"/>
      <c r="CN902" s="137"/>
      <c r="CO902" s="137"/>
      <c r="CP902" s="137"/>
      <c r="CQ902" s="137"/>
      <c r="CR902" s="137"/>
      <c r="CS902" s="137"/>
      <c r="CT902" s="137"/>
      <c r="CU902" s="137"/>
      <c r="CV902" s="137"/>
      <c r="CW902" s="137"/>
      <c r="CX902" s="137"/>
      <c r="CY902" s="137"/>
      <c r="CZ902" s="137"/>
      <c r="DA902" s="137"/>
      <c r="DB902" s="137"/>
      <c r="DC902" s="137"/>
      <c r="DD902" s="137"/>
      <c r="DE902" s="137"/>
      <c r="DF902" s="137"/>
      <c r="DG902" s="137"/>
      <c r="DH902" s="137"/>
      <c r="DI902" s="137"/>
      <c r="DJ902" s="69"/>
      <c r="DK902" s="137" t="str">
        <f t="shared" ref="DK902:EK902" ca="1" si="1147">IF(NOT(DK$4="A"),-SUM(DK983),"")</f>
        <v/>
      </c>
      <c r="DL902" s="137" t="str">
        <f t="shared" ca="1" si="1147"/>
        <v/>
      </c>
      <c r="DM902" s="137" t="str">
        <f t="shared" ca="1" si="1147"/>
        <v/>
      </c>
      <c r="DN902" s="137" t="str">
        <f t="shared" ca="1" si="1147"/>
        <v/>
      </c>
      <c r="DO902" s="137" t="str">
        <f t="shared" ca="1" si="1147"/>
        <v/>
      </c>
      <c r="DP902" s="137" t="str">
        <f t="shared" ca="1" si="1147"/>
        <v/>
      </c>
      <c r="DQ902" s="137" t="str">
        <f t="shared" ca="1" si="1147"/>
        <v/>
      </c>
      <c r="DR902" s="137" t="str">
        <f t="shared" ca="1" si="1147"/>
        <v/>
      </c>
      <c r="DS902" s="137" t="str">
        <f t="shared" ca="1" si="1147"/>
        <v/>
      </c>
      <c r="DT902" s="137" t="str">
        <f t="shared" ca="1" si="1147"/>
        <v/>
      </c>
      <c r="DU902" s="137">
        <f t="shared" ca="1" si="1147"/>
        <v>-10088.868477059128</v>
      </c>
      <c r="DV902" s="137">
        <f t="shared" ca="1" si="1147"/>
        <v>-10607.158852635577</v>
      </c>
      <c r="DW902" s="137">
        <f t="shared" ca="1" si="1147"/>
        <v>-6423.4933365424004</v>
      </c>
      <c r="DX902" s="137">
        <f t="shared" ca="1" si="1147"/>
        <v>-5410.0224529342959</v>
      </c>
      <c r="DY902" s="137">
        <f t="shared" ca="1" si="1147"/>
        <v>-4623.689743108851</v>
      </c>
      <c r="DZ902" s="137">
        <f t="shared" ca="1" si="1147"/>
        <v>-3732.57862898241</v>
      </c>
      <c r="EA902" s="137">
        <f t="shared" ca="1" si="1147"/>
        <v>-2519.490574563155</v>
      </c>
      <c r="EB902" s="137">
        <f t="shared" ca="1" si="1147"/>
        <v>-2645.4651032912952</v>
      </c>
      <c r="EC902" s="137">
        <f t="shared" ca="1" si="1147"/>
        <v>-2777.7383584558629</v>
      </c>
      <c r="ED902" s="137">
        <f t="shared" ca="1" si="1147"/>
        <v>-2916.625276378647</v>
      </c>
      <c r="EE902" s="137">
        <f t="shared" ca="1" si="1147"/>
        <v>-3062.4565401975779</v>
      </c>
      <c r="EF902" s="137">
        <f t="shared" ca="1" si="1147"/>
        <v>-3215.5793672074506</v>
      </c>
      <c r="EG902" s="137">
        <f t="shared" ca="1" si="1147"/>
        <v>-3376.3583355678566</v>
      </c>
      <c r="EH902" s="137">
        <f t="shared" ca="1" si="1147"/>
        <v>-3545.1762523462239</v>
      </c>
      <c r="EI902" s="137">
        <f t="shared" ca="1" si="1147"/>
        <v>-3722.4350649635307</v>
      </c>
      <c r="EJ902" s="137">
        <f t="shared" ca="1" si="1147"/>
        <v>-3908.5568182116986</v>
      </c>
      <c r="EK902" s="137">
        <f t="shared" ca="1" si="1147"/>
        <v>-4103.9846591223031</v>
      </c>
    </row>
    <row r="903" spans="1:141" x14ac:dyDescent="0.25">
      <c r="A903" s="90"/>
      <c r="B903" s="90"/>
      <c r="C903" s="111"/>
      <c r="D903" s="90"/>
      <c r="E903" s="36" t="s">
        <v>374</v>
      </c>
      <c r="F903" s="105"/>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69"/>
      <c r="DK903" s="106" t="str">
        <f t="shared" ref="DK903:EK903" ca="1" si="1148">IF(NOT(DK$4="A"),SUM(DK899:DK902),"")</f>
        <v/>
      </c>
      <c r="DL903" s="106" t="str">
        <f t="shared" ca="1" si="1148"/>
        <v/>
      </c>
      <c r="DM903" s="106" t="str">
        <f t="shared" ca="1" si="1148"/>
        <v/>
      </c>
      <c r="DN903" s="106" t="str">
        <f t="shared" ca="1" si="1148"/>
        <v/>
      </c>
      <c r="DO903" s="106" t="str">
        <f t="shared" ca="1" si="1148"/>
        <v/>
      </c>
      <c r="DP903" s="106" t="str">
        <f t="shared" ca="1" si="1148"/>
        <v/>
      </c>
      <c r="DQ903" s="106" t="str">
        <f t="shared" ca="1" si="1148"/>
        <v/>
      </c>
      <c r="DR903" s="106" t="str">
        <f t="shared" ca="1" si="1148"/>
        <v/>
      </c>
      <c r="DS903" s="106" t="str">
        <f t="shared" ca="1" si="1148"/>
        <v/>
      </c>
      <c r="DT903" s="106" t="str">
        <f t="shared" ca="1" si="1148"/>
        <v/>
      </c>
      <c r="DU903" s="106">
        <f t="shared" ca="1" si="1148"/>
        <v>57626.070267050825</v>
      </c>
      <c r="DV903" s="106">
        <f t="shared" ca="1" si="1148"/>
        <v>86094.951858887332</v>
      </c>
      <c r="DW903" s="106">
        <f t="shared" ca="1" si="1148"/>
        <v>110920.57278940518</v>
      </c>
      <c r="DX903" s="106">
        <f t="shared" ca="1" si="1148"/>
        <v>129312.90430568228</v>
      </c>
      <c r="DY903" s="106">
        <f t="shared" ca="1" si="1148"/>
        <v>144945.83180881964</v>
      </c>
      <c r="DZ903" s="106">
        <f t="shared" ca="1" si="1148"/>
        <v>157813.98353544265</v>
      </c>
      <c r="EA903" s="106">
        <f t="shared" ca="1" si="1148"/>
        <v>167098.31588726171</v>
      </c>
      <c r="EB903" s="106">
        <f t="shared" ca="1" si="1148"/>
        <v>175446.78284215415</v>
      </c>
      <c r="EC903" s="106">
        <f t="shared" ca="1" si="1148"/>
        <v>184212.28621442287</v>
      </c>
      <c r="ED903" s="106">
        <f t="shared" ca="1" si="1148"/>
        <v>193415.65460911469</v>
      </c>
      <c r="EE903" s="106">
        <f t="shared" ca="1" si="1148"/>
        <v>203078.75666857944</v>
      </c>
      <c r="EF903" s="106">
        <f t="shared" ca="1" si="1148"/>
        <v>213224.55299075783</v>
      </c>
      <c r="EG903" s="106">
        <f t="shared" ca="1" si="1148"/>
        <v>223877.15063837019</v>
      </c>
      <c r="EH903" s="106">
        <f t="shared" ca="1" si="1148"/>
        <v>235061.86036824764</v>
      </c>
      <c r="EI903" s="106">
        <f t="shared" ca="1" si="1148"/>
        <v>246805.2567164964</v>
      </c>
      <c r="EJ903" s="106">
        <f t="shared" ca="1" si="1148"/>
        <v>259135.24108194793</v>
      </c>
      <c r="EK903" s="106">
        <f t="shared" ca="1" si="1148"/>
        <v>272081.10795744951</v>
      </c>
    </row>
    <row r="904" spans="1:141" s="37" customFormat="1" x14ac:dyDescent="0.25">
      <c r="A904" s="192"/>
      <c r="B904" s="192"/>
      <c r="C904" s="192"/>
      <c r="D904" s="192"/>
      <c r="E904" s="37" t="s">
        <v>315</v>
      </c>
      <c r="DK904" s="109" t="str">
        <f t="shared" ref="DK904:EK904" ca="1" si="1149">IF(ISERROR(DK903/DK$139),"",DK903/DK$139)</f>
        <v/>
      </c>
      <c r="DL904" s="109" t="str">
        <f t="shared" ca="1" si="1149"/>
        <v/>
      </c>
      <c r="DM904" s="109" t="str">
        <f t="shared" ca="1" si="1149"/>
        <v/>
      </c>
      <c r="DN904" s="109" t="str">
        <f t="shared" ca="1" si="1149"/>
        <v/>
      </c>
      <c r="DO904" s="109" t="str">
        <f t="shared" ca="1" si="1149"/>
        <v/>
      </c>
      <c r="DP904" s="109" t="str">
        <f t="shared" ca="1" si="1149"/>
        <v/>
      </c>
      <c r="DQ904" s="109" t="str">
        <f t="shared" ca="1" si="1149"/>
        <v/>
      </c>
      <c r="DR904" s="109" t="str">
        <f t="shared" ca="1" si="1149"/>
        <v/>
      </c>
      <c r="DS904" s="109" t="str">
        <f t="shared" ca="1" si="1149"/>
        <v/>
      </c>
      <c r="DT904" s="109" t="str">
        <f t="shared" ca="1" si="1149"/>
        <v/>
      </c>
      <c r="DU904" s="109">
        <f t="shared" ca="1" si="1149"/>
        <v>0.44570702818594377</v>
      </c>
      <c r="DV904" s="109">
        <f t="shared" ca="1" si="1149"/>
        <v>0.43462441025030812</v>
      </c>
      <c r="DW904" s="109">
        <f t="shared" ca="1" si="1149"/>
        <v>0.46173816765016312</v>
      </c>
      <c r="DX904" s="109">
        <f t="shared" ca="1" si="1149"/>
        <v>0.46901812840839047</v>
      </c>
      <c r="DY904" s="109">
        <f t="shared" ca="1" si="1149"/>
        <v>0.47362052576718305</v>
      </c>
      <c r="DZ904" s="109">
        <f t="shared" ca="1" si="1149"/>
        <v>0.47747046400866866</v>
      </c>
      <c r="EA904" s="109">
        <f t="shared" ca="1" si="1149"/>
        <v>0.48148615425867308</v>
      </c>
      <c r="EB904" s="109">
        <f t="shared" ca="1" si="1149"/>
        <v>0.48146845708155989</v>
      </c>
      <c r="EC904" s="109">
        <f t="shared" ca="1" si="1149"/>
        <v>0.48145059135990248</v>
      </c>
      <c r="ED904" s="109">
        <f t="shared" ca="1" si="1149"/>
        <v>0.48143255548851499</v>
      </c>
      <c r="EE904" s="109">
        <f t="shared" ca="1" si="1149"/>
        <v>0.481414347846924</v>
      </c>
      <c r="EF904" s="109">
        <f t="shared" ca="1" si="1149"/>
        <v>0.48139596679922242</v>
      </c>
      <c r="EG904" s="109">
        <f t="shared" ca="1" si="1149"/>
        <v>0.48137741069392376</v>
      </c>
      <c r="EH904" s="109">
        <f t="shared" ca="1" si="1149"/>
        <v>0.48135867786381281</v>
      </c>
      <c r="EI904" s="109">
        <f t="shared" ca="1" si="1149"/>
        <v>0.48133976662579586</v>
      </c>
      <c r="EJ904" s="109">
        <f t="shared" ca="1" si="1149"/>
        <v>0.48132067528075034</v>
      </c>
      <c r="EK904" s="109">
        <f t="shared" ca="1" si="1149"/>
        <v>0.48130140211337091</v>
      </c>
    </row>
    <row r="905" spans="1:141" x14ac:dyDescent="0.25">
      <c r="A905" s="90"/>
      <c r="B905" s="90"/>
      <c r="C905" s="90"/>
      <c r="D905" s="90"/>
      <c r="F905" s="113"/>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c r="BS905" s="69"/>
      <c r="BT905" s="69"/>
      <c r="BU905" s="69"/>
      <c r="BV905" s="69"/>
      <c r="BW905" s="69"/>
      <c r="BX905" s="69"/>
      <c r="BY905" s="69"/>
      <c r="BZ905" s="69"/>
      <c r="CA905" s="69"/>
      <c r="CB905" s="69"/>
      <c r="CC905" s="69"/>
      <c r="CD905" s="69"/>
      <c r="CE905" s="69"/>
      <c r="CF905" s="69"/>
      <c r="CG905" s="69"/>
      <c r="CH905" s="69"/>
      <c r="CI905" s="69"/>
      <c r="CJ905" s="69"/>
      <c r="CK905" s="69"/>
      <c r="CL905" s="69"/>
      <c r="CM905" s="69"/>
      <c r="CN905" s="69"/>
      <c r="CO905" s="69"/>
      <c r="CP905" s="69"/>
      <c r="CQ905" s="69"/>
      <c r="CR905" s="69"/>
      <c r="CS905" s="69"/>
      <c r="CT905" s="69"/>
      <c r="CU905" s="69"/>
      <c r="CV905" s="69"/>
      <c r="CW905" s="69"/>
      <c r="CX905" s="69"/>
      <c r="CY905" s="69"/>
      <c r="CZ905" s="69"/>
      <c r="DA905" s="69"/>
      <c r="DB905" s="69"/>
      <c r="DC905" s="69"/>
      <c r="DD905" s="69"/>
      <c r="DE905" s="69"/>
      <c r="DF905" s="69"/>
      <c r="DG905" s="69"/>
      <c r="DH905" s="69"/>
      <c r="DI905" s="69"/>
      <c r="DJ905" s="69"/>
      <c r="DK905" s="69"/>
      <c r="DL905" s="69"/>
      <c r="DM905" s="69"/>
      <c r="DN905" s="69"/>
      <c r="DO905" s="69"/>
      <c r="DP905" s="69"/>
      <c r="DQ905" s="69"/>
      <c r="DR905" s="69"/>
      <c r="DS905" s="69"/>
      <c r="DT905" s="69"/>
      <c r="DU905" s="69"/>
      <c r="DV905" s="69"/>
      <c r="DW905" s="69"/>
      <c r="DX905" s="69"/>
      <c r="DY905" s="69"/>
      <c r="DZ905" s="69"/>
      <c r="EA905" s="69"/>
      <c r="EB905" s="69"/>
      <c r="EC905" s="69"/>
      <c r="ED905" s="69"/>
      <c r="EE905" s="69"/>
      <c r="EF905" s="69"/>
      <c r="EG905" s="69"/>
      <c r="EH905" s="69"/>
      <c r="EI905" s="69"/>
      <c r="EJ905" s="69"/>
      <c r="EK905" s="69"/>
    </row>
    <row r="906" spans="1:141" x14ac:dyDescent="0.25">
      <c r="A906" s="90"/>
      <c r="B906" s="90"/>
      <c r="C906" s="90"/>
      <c r="D906" s="90"/>
      <c r="E906" t="str">
        <f>CONCATENATE("Discount factor: ",CHOOSE(E876,"Mid-Period Convention","End-of-Period Convention"))</f>
        <v>Discount factor: Mid-Period Convention</v>
      </c>
      <c r="F906" s="113"/>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c r="CS906" s="69"/>
      <c r="CT906" s="69"/>
      <c r="CU906" s="69"/>
      <c r="CV906" s="69"/>
      <c r="CW906" s="69"/>
      <c r="CX906" s="69"/>
      <c r="CY906" s="69"/>
      <c r="CZ906" s="69"/>
      <c r="DA906" s="69"/>
      <c r="DB906" s="69"/>
      <c r="DC906" s="69"/>
      <c r="DD906" s="69"/>
      <c r="DE906" s="69"/>
      <c r="DF906" s="69"/>
      <c r="DG906" s="69"/>
      <c r="DH906" s="69"/>
      <c r="DI906" s="69"/>
      <c r="DJ906" s="69"/>
      <c r="DK906" s="15" t="str">
        <f t="shared" ref="DK906:EK906" ca="1" si="1150">IF(NOT(DK$4="A"),IF(AND(ISNUMBER(DJ906),OR(DJ4="A",DJ4="E")),IF(ISNUMBER(DI906),DJ906+1,CHOOSE($E$876,$E$870/365+0.5,DJ906+1)),CHOOSE($E$876,$E$870/365/2,$E$870/365)),"")</f>
        <v/>
      </c>
      <c r="DL906" s="15" t="str">
        <f t="shared" ca="1" si="1150"/>
        <v/>
      </c>
      <c r="DM906" s="15" t="str">
        <f t="shared" ca="1" si="1150"/>
        <v/>
      </c>
      <c r="DN906" s="15" t="str">
        <f t="shared" ca="1" si="1150"/>
        <v/>
      </c>
      <c r="DO906" s="15" t="str">
        <f t="shared" ca="1" si="1150"/>
        <v/>
      </c>
      <c r="DP906" s="15" t="str">
        <f t="shared" ca="1" si="1150"/>
        <v/>
      </c>
      <c r="DQ906" s="15" t="str">
        <f t="shared" ca="1" si="1150"/>
        <v/>
      </c>
      <c r="DR906" s="15" t="str">
        <f t="shared" ca="1" si="1150"/>
        <v/>
      </c>
      <c r="DS906" s="15" t="str">
        <f t="shared" ca="1" si="1150"/>
        <v/>
      </c>
      <c r="DT906" s="15" t="str">
        <f t="shared" ca="1" si="1150"/>
        <v/>
      </c>
      <c r="DU906" s="15">
        <f t="shared" ca="1" si="1150"/>
        <v>0.4808219178082192</v>
      </c>
      <c r="DV906" s="15">
        <f t="shared" ca="1" si="1150"/>
        <v>1.4616438356164383</v>
      </c>
      <c r="DW906" s="15">
        <f t="shared" ca="1" si="1150"/>
        <v>2.4616438356164383</v>
      </c>
      <c r="DX906" s="15">
        <f t="shared" ca="1" si="1150"/>
        <v>3.4616438356164383</v>
      </c>
      <c r="DY906" s="15">
        <f t="shared" ca="1" si="1150"/>
        <v>4.4616438356164387</v>
      </c>
      <c r="DZ906" s="15">
        <f t="shared" ca="1" si="1150"/>
        <v>5.4616438356164387</v>
      </c>
      <c r="EA906" s="15">
        <f t="shared" ca="1" si="1150"/>
        <v>6.4616438356164387</v>
      </c>
      <c r="EB906" s="15">
        <f t="shared" ca="1" si="1150"/>
        <v>7.4616438356164387</v>
      </c>
      <c r="EC906" s="15">
        <f t="shared" ca="1" si="1150"/>
        <v>8.4616438356164387</v>
      </c>
      <c r="ED906" s="15">
        <f t="shared" ca="1" si="1150"/>
        <v>9.4616438356164387</v>
      </c>
      <c r="EE906" s="15">
        <f t="shared" ca="1" si="1150"/>
        <v>10.461643835616439</v>
      </c>
      <c r="EF906" s="15">
        <f t="shared" ca="1" si="1150"/>
        <v>11.461643835616439</v>
      </c>
      <c r="EG906" s="15">
        <f t="shared" ca="1" si="1150"/>
        <v>12.461643835616439</v>
      </c>
      <c r="EH906" s="15">
        <f t="shared" ca="1" si="1150"/>
        <v>13.461643835616439</v>
      </c>
      <c r="EI906" s="15">
        <f t="shared" ca="1" si="1150"/>
        <v>14.461643835616439</v>
      </c>
      <c r="EJ906" s="15">
        <f t="shared" ca="1" si="1150"/>
        <v>15.461643835616439</v>
      </c>
      <c r="EK906" s="15">
        <f t="shared" ca="1" si="1150"/>
        <v>16.461643835616439</v>
      </c>
    </row>
    <row r="907" spans="1:141" x14ac:dyDescent="0.25">
      <c r="A907" s="90"/>
      <c r="B907" s="90"/>
      <c r="C907" s="90"/>
      <c r="D907" s="90"/>
      <c r="F907" s="113"/>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c r="BS907" s="69"/>
      <c r="BT907" s="69"/>
      <c r="BU907" s="69"/>
      <c r="BV907" s="69"/>
      <c r="BW907" s="69"/>
      <c r="BX907" s="69"/>
      <c r="BY907" s="69"/>
      <c r="BZ907" s="69"/>
      <c r="CA907" s="69"/>
      <c r="CB907" s="69"/>
      <c r="CC907" s="69"/>
      <c r="CD907" s="69"/>
      <c r="CE907" s="69"/>
      <c r="CF907" s="69"/>
      <c r="CG907" s="69"/>
      <c r="CH907" s="69"/>
      <c r="CI907" s="69"/>
      <c r="CJ907" s="69"/>
      <c r="CK907" s="69"/>
      <c r="CL907" s="69"/>
      <c r="CM907" s="69"/>
      <c r="CN907" s="69"/>
      <c r="CO907" s="69"/>
      <c r="CP907" s="69"/>
      <c r="CQ907" s="69"/>
      <c r="CR907" s="69"/>
      <c r="CS907" s="69"/>
      <c r="CT907" s="69"/>
      <c r="CU907" s="69"/>
      <c r="CV907" s="69"/>
      <c r="CW907" s="69"/>
      <c r="CX907" s="69"/>
      <c r="CY907" s="69"/>
      <c r="CZ907" s="69"/>
      <c r="DA907" s="69"/>
      <c r="DB907" s="69"/>
      <c r="DC907" s="69"/>
      <c r="DD907" s="69"/>
      <c r="DE907" s="69"/>
      <c r="DF907" s="69"/>
      <c r="DG907" s="69"/>
      <c r="DH907" s="69"/>
      <c r="DI907" s="69"/>
      <c r="DJ907" s="69"/>
      <c r="DK907" s="69"/>
      <c r="DL907" s="69"/>
      <c r="DM907" s="69"/>
      <c r="DN907" s="69"/>
      <c r="DO907" s="69"/>
      <c r="DP907" s="69"/>
      <c r="DQ907" s="69"/>
      <c r="DR907" s="69"/>
      <c r="DS907" s="69"/>
      <c r="DT907" s="69"/>
      <c r="DU907" s="69"/>
      <c r="DV907" s="69"/>
      <c r="DW907" s="69"/>
      <c r="DX907" s="69"/>
      <c r="DY907" s="69"/>
      <c r="DZ907" s="69"/>
      <c r="EA907" s="69"/>
      <c r="EB907" s="69"/>
      <c r="EC907" s="69"/>
      <c r="ED907" s="69"/>
      <c r="EE907" s="69"/>
      <c r="EF907" s="69"/>
      <c r="EG907" s="69"/>
      <c r="EH907" s="69"/>
      <c r="EI907" s="69"/>
      <c r="EJ907" s="69"/>
      <c r="EK907" s="69"/>
    </row>
    <row r="908" spans="1:141" x14ac:dyDescent="0.25">
      <c r="A908" s="90"/>
      <c r="B908" s="90"/>
      <c r="C908" s="90"/>
      <c r="D908" s="90"/>
      <c r="E908" t="s">
        <v>385</v>
      </c>
      <c r="F908" s="113"/>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c r="BS908" s="69"/>
      <c r="BT908" s="69"/>
      <c r="BU908" s="69"/>
      <c r="BV908" s="69"/>
      <c r="BW908" s="69"/>
      <c r="BX908" s="69"/>
      <c r="BY908" s="69"/>
      <c r="BZ908" s="69"/>
      <c r="CA908" s="69"/>
      <c r="CB908" s="69"/>
      <c r="CC908" s="69"/>
      <c r="CD908" s="69"/>
      <c r="CE908" s="69"/>
      <c r="CF908" s="69"/>
      <c r="CG908" s="69"/>
      <c r="CH908" s="69"/>
      <c r="CI908" s="69"/>
      <c r="CJ908" s="69"/>
      <c r="CK908" s="69"/>
      <c r="CL908" s="69"/>
      <c r="CM908" s="69"/>
      <c r="CN908" s="69"/>
      <c r="CO908" s="69"/>
      <c r="CP908" s="69"/>
      <c r="CQ908" s="69"/>
      <c r="CR908" s="69"/>
      <c r="CS908" s="69"/>
      <c r="CT908" s="69"/>
      <c r="CU908" s="69"/>
      <c r="CV908" s="69"/>
      <c r="CW908" s="69"/>
      <c r="CX908" s="69"/>
      <c r="CY908" s="69"/>
      <c r="CZ908" s="69"/>
      <c r="DA908" s="69"/>
      <c r="DB908" s="69"/>
      <c r="DC908" s="69"/>
      <c r="DD908" s="69"/>
      <c r="DE908" s="69"/>
      <c r="DF908" s="69"/>
      <c r="DG908" s="69"/>
      <c r="DH908" s="69"/>
      <c r="DI908" s="69"/>
      <c r="DJ908" s="69"/>
      <c r="DK908" s="69" t="str">
        <f t="shared" ref="DK908:EK908" ca="1" si="1151">IF(ISNUMBER(DK906),IF(ISNUMBER(DJ908),1,$E$870/365)*DK903/(1+$E$873)^DK906,"")</f>
        <v/>
      </c>
      <c r="DL908" s="69" t="str">
        <f t="shared" ca="1" si="1151"/>
        <v/>
      </c>
      <c r="DM908" s="69" t="str">
        <f t="shared" ca="1" si="1151"/>
        <v/>
      </c>
      <c r="DN908" s="69" t="str">
        <f t="shared" ca="1" si="1151"/>
        <v/>
      </c>
      <c r="DO908" s="69" t="str">
        <f t="shared" ca="1" si="1151"/>
        <v/>
      </c>
      <c r="DP908" s="69" t="str">
        <f t="shared" ca="1" si="1151"/>
        <v/>
      </c>
      <c r="DQ908" s="69" t="str">
        <f t="shared" ca="1" si="1151"/>
        <v/>
      </c>
      <c r="DR908" s="69" t="str">
        <f t="shared" ca="1" si="1151"/>
        <v/>
      </c>
      <c r="DS908" s="69" t="str">
        <f t="shared" ca="1" si="1151"/>
        <v/>
      </c>
      <c r="DT908" s="69" t="str">
        <f t="shared" ca="1" si="1151"/>
        <v/>
      </c>
      <c r="DU908" s="69">
        <f t="shared" ca="1" si="1151"/>
        <v>52942.539428622447</v>
      </c>
      <c r="DV908" s="69">
        <f t="shared" ca="1" si="1151"/>
        <v>74937.869948715568</v>
      </c>
      <c r="DW908" s="69">
        <f t="shared" ca="1" si="1151"/>
        <v>87800.507322135803</v>
      </c>
      <c r="DX908" s="69">
        <f t="shared" ca="1" si="1151"/>
        <v>93086.78957739746</v>
      </c>
      <c r="DY908" s="69">
        <f t="shared" ca="1" si="1151"/>
        <v>94888.412803300729</v>
      </c>
      <c r="DZ908" s="69">
        <f t="shared" ca="1" si="1151"/>
        <v>93953.76723892687</v>
      </c>
      <c r="EA908" s="69">
        <f t="shared" ca="1" si="1151"/>
        <v>90469.471610134555</v>
      </c>
      <c r="EB908" s="69">
        <f t="shared" ca="1" si="1151"/>
        <v>86384.665273194507</v>
      </c>
      <c r="EC908" s="69">
        <f t="shared" ca="1" si="1151"/>
        <v>82484.263907928645</v>
      </c>
      <c r="ED908" s="69">
        <f t="shared" ca="1" si="1151"/>
        <v>78759.943758245776</v>
      </c>
      <c r="EE908" s="69">
        <f t="shared" ca="1" si="1151"/>
        <v>75203.756752009635</v>
      </c>
      <c r="EF908" s="69">
        <f t="shared" ca="1" si="1151"/>
        <v>71808.113546291861</v>
      </c>
      <c r="EG908" s="69">
        <f t="shared" ca="1" si="1151"/>
        <v>68565.767337750367</v>
      </c>
      <c r="EH908" s="69">
        <f t="shared" ca="1" si="1151"/>
        <v>65469.798403605659</v>
      </c>
      <c r="EI908" s="69">
        <f t="shared" ca="1" si="1151"/>
        <v>62513.599340247427</v>
      </c>
      <c r="EJ908" s="69">
        <f t="shared" ca="1" si="1151"/>
        <v>59690.860967990513</v>
      </c>
      <c r="EK908" s="69">
        <f t="shared" ca="1" si="1151"/>
        <v>56995.558871919486</v>
      </c>
    </row>
    <row r="909" spans="1:141" s="37" customFormat="1" x14ac:dyDescent="0.25">
      <c r="A909" s="192"/>
      <c r="B909" s="192"/>
      <c r="C909" s="192"/>
      <c r="D909" s="192"/>
      <c r="E909" s="37" t="s">
        <v>386</v>
      </c>
      <c r="F909" s="200"/>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1"/>
      <c r="CW909" s="201"/>
      <c r="CX909" s="201"/>
      <c r="CY909" s="201"/>
      <c r="CZ909" s="201"/>
      <c r="DA909" s="201"/>
      <c r="DB909" s="201"/>
      <c r="DC909" s="201"/>
      <c r="DD909" s="201"/>
      <c r="DE909" s="201"/>
      <c r="DF909" s="201"/>
      <c r="DG909" s="201"/>
      <c r="DH909" s="201"/>
      <c r="DI909" s="201"/>
      <c r="DJ909" s="201"/>
      <c r="DK909" s="201" t="str">
        <f ca="1">IF(ISNUMBER(DK908),SUM($DK$908:DK$908),"")</f>
        <v/>
      </c>
      <c r="DL909" s="201" t="str">
        <f ca="1">IF(ISNUMBER(DL908),SUM($DK$908:DL$908),"")</f>
        <v/>
      </c>
      <c r="DM909" s="201" t="str">
        <f ca="1">IF(ISNUMBER(DM908),SUM($DK$908:DM$908),"")</f>
        <v/>
      </c>
      <c r="DN909" s="201" t="str">
        <f ca="1">IF(ISNUMBER(DN908),SUM($DK$908:DN$908),"")</f>
        <v/>
      </c>
      <c r="DO909" s="201" t="str">
        <f ca="1">IF(ISNUMBER(DO908),SUM($DK$908:DO$908),"")</f>
        <v/>
      </c>
      <c r="DP909" s="201" t="str">
        <f ca="1">IF(ISNUMBER(DP908),SUM($DK$908:DP$908),"")</f>
        <v/>
      </c>
      <c r="DQ909" s="201" t="str">
        <f ca="1">IF(ISNUMBER(DQ908),SUM($DK$908:DQ$908),"")</f>
        <v/>
      </c>
      <c r="DR909" s="201" t="str">
        <f ca="1">IF(ISNUMBER(DR908),SUM($DK$908:DR$908),"")</f>
        <v/>
      </c>
      <c r="DS909" s="201" t="str">
        <f ca="1">IF(ISNUMBER(DS908),SUM($DK$908:DS$908),"")</f>
        <v/>
      </c>
      <c r="DT909" s="201" t="str">
        <f ca="1">IF(ISNUMBER(DT908),SUM($DK$908:DT$908),"")</f>
        <v/>
      </c>
      <c r="DU909" s="201">
        <f ca="1">IF(ISNUMBER(DU908),SUM($DK$908:DU$908),"")</f>
        <v>52942.539428622447</v>
      </c>
      <c r="DV909" s="201">
        <f ca="1">IF(ISNUMBER(DV908),SUM($DK$908:DV$908),"")</f>
        <v>127880.40937733802</v>
      </c>
      <c r="DW909" s="201">
        <f ca="1">IF(ISNUMBER(DW908),SUM($DK$908:DW$908),"")</f>
        <v>215680.9166994738</v>
      </c>
      <c r="DX909" s="201">
        <f ca="1">IF(ISNUMBER(DX908),SUM($DK$908:DX$908),"")</f>
        <v>308767.70627687126</v>
      </c>
      <c r="DY909" s="201">
        <f ca="1">IF(ISNUMBER(DY908),SUM($DK$908:DY$908),"")</f>
        <v>403656.11908017198</v>
      </c>
      <c r="DZ909" s="201">
        <f ca="1">IF(ISNUMBER(DZ908),SUM($DK$908:DZ$908),"")</f>
        <v>497609.88631909888</v>
      </c>
      <c r="EA909" s="201">
        <f ca="1">IF(ISNUMBER(EA908),SUM($DK$908:EA$908),"")</f>
        <v>588079.35792923346</v>
      </c>
      <c r="EB909" s="201">
        <f ca="1">IF(ISNUMBER(EB908),SUM($DK$908:EB$908),"")</f>
        <v>674464.02320242801</v>
      </c>
      <c r="EC909" s="201">
        <f ca="1">IF(ISNUMBER(EC908),SUM($DK$908:EC$908),"")</f>
        <v>756948.28711035661</v>
      </c>
      <c r="ED909" s="201">
        <f ca="1">IF(ISNUMBER(ED908),SUM($DK$908:ED$908),"")</f>
        <v>835708.2308686024</v>
      </c>
      <c r="EE909" s="201">
        <f ca="1">IF(ISNUMBER(EE908),SUM($DK$908:EE$908),"")</f>
        <v>910911.98762061202</v>
      </c>
      <c r="EF909" s="201">
        <f ca="1">IF(ISNUMBER(EF908),SUM($DK$908:EF$908),"")</f>
        <v>982720.10116690386</v>
      </c>
      <c r="EG909" s="201">
        <f ca="1">IF(ISNUMBER(EG908),SUM($DK$908:EG$908),"")</f>
        <v>1051285.8685046542</v>
      </c>
      <c r="EH909" s="201">
        <f ca="1">IF(ISNUMBER(EH908),SUM($DK$908:EH$908),"")</f>
        <v>1116755.6669082597</v>
      </c>
      <c r="EI909" s="201">
        <f ca="1">IF(ISNUMBER(EI908),SUM($DK$908:EI$908),"")</f>
        <v>1179269.2662485072</v>
      </c>
      <c r="EJ909" s="201">
        <f ca="1">IF(ISNUMBER(EJ908),SUM($DK$908:EJ$908),"")</f>
        <v>1238960.1272164977</v>
      </c>
      <c r="EK909" s="201">
        <f ca="1">IF(ISNUMBER(EK908),SUM($DK$908:EK$908),"")</f>
        <v>1295955.6860884172</v>
      </c>
    </row>
    <row r="910" spans="1:141" x14ac:dyDescent="0.25">
      <c r="A910" s="90"/>
      <c r="B910" s="90"/>
      <c r="C910" s="90"/>
      <c r="D910" s="90"/>
      <c r="E910" s="122"/>
      <c r="F910" s="5"/>
      <c r="G910" s="5"/>
      <c r="H910" s="5"/>
      <c r="I910" s="5"/>
      <c r="J910" s="5"/>
      <c r="K910" s="5"/>
      <c r="L910" s="122"/>
      <c r="M910" s="122"/>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row>
    <row r="911" spans="1:141" x14ac:dyDescent="0.25">
      <c r="A911" s="90"/>
      <c r="B911" s="90"/>
      <c r="C911" s="90"/>
      <c r="D911" s="90"/>
      <c r="F911" s="113"/>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c r="BS911" s="69"/>
      <c r="BT911" s="69"/>
      <c r="BU911" s="69"/>
      <c r="BV911" s="69"/>
      <c r="BW911" s="69"/>
      <c r="BX911" s="69"/>
      <c r="BY911" s="69"/>
      <c r="BZ911" s="69"/>
      <c r="CA911" s="69"/>
      <c r="CB911" s="69"/>
      <c r="CC911" s="69"/>
      <c r="CD911" s="69"/>
      <c r="CE911" s="69"/>
      <c r="CF911" s="69"/>
      <c r="CG911" s="69"/>
      <c r="CH911" s="69"/>
      <c r="CI911" s="69"/>
      <c r="CJ911" s="69"/>
      <c r="CK911" s="69"/>
      <c r="CL911" s="69"/>
      <c r="CM911" s="69"/>
      <c r="CN911" s="69"/>
      <c r="CO911" s="69"/>
      <c r="CP911" s="69"/>
      <c r="CQ911" s="69"/>
      <c r="CR911" s="69"/>
      <c r="CS911" s="69"/>
      <c r="CT911" s="69"/>
      <c r="CU911" s="69"/>
      <c r="CV911" s="69"/>
      <c r="CW911" s="69"/>
      <c r="CX911" s="69"/>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c r="EK911" s="69"/>
    </row>
    <row r="912" spans="1:141" x14ac:dyDescent="0.25">
      <c r="A912" s="90"/>
      <c r="B912" s="90"/>
      <c r="C912" s="90"/>
      <c r="D912" s="90"/>
      <c r="F912" s="113"/>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c r="BS912" s="69"/>
      <c r="BT912" s="69"/>
      <c r="BU912" s="69"/>
      <c r="BV912" s="69"/>
      <c r="BW912" s="69"/>
      <c r="BX912" s="69"/>
      <c r="BY912" s="69"/>
      <c r="BZ912" s="69"/>
      <c r="CA912" s="69"/>
      <c r="CB912" s="69"/>
      <c r="CC912" s="69"/>
      <c r="CD912" s="69"/>
      <c r="CE912" s="69"/>
      <c r="CF912" s="69"/>
      <c r="CG912" s="69"/>
      <c r="CH912" s="69"/>
      <c r="CI912" s="69"/>
      <c r="CJ912" s="69"/>
      <c r="CK912" s="69"/>
      <c r="CL912" s="69"/>
      <c r="CM912" s="69"/>
      <c r="CN912" s="69"/>
      <c r="CO912" s="69"/>
      <c r="CP912" s="69"/>
      <c r="CQ912" s="69"/>
      <c r="CR912" s="69"/>
      <c r="CS912" s="69"/>
      <c r="CT912" s="69"/>
      <c r="CU912" s="69"/>
      <c r="CV912" s="69"/>
      <c r="CW912" s="69"/>
      <c r="CX912" s="69"/>
      <c r="CY912" s="69"/>
      <c r="CZ912" s="69"/>
      <c r="DA912" s="69"/>
      <c r="DB912" s="69"/>
      <c r="DC912" s="69"/>
      <c r="DD912" s="69"/>
      <c r="DE912" s="69"/>
      <c r="DF912" s="69"/>
      <c r="DG912" s="69"/>
      <c r="DH912" s="69"/>
      <c r="DI912" s="69"/>
      <c r="DJ912" s="69"/>
      <c r="DK912" s="69"/>
      <c r="DL912" s="69"/>
      <c r="DM912" s="69"/>
      <c r="DN912" s="69"/>
      <c r="DO912" s="69"/>
      <c r="DP912" s="69"/>
      <c r="DQ912" s="69"/>
      <c r="DR912" s="69"/>
      <c r="DS912" s="69"/>
      <c r="DT912" s="69"/>
      <c r="DU912" s="69"/>
      <c r="DV912" s="69"/>
      <c r="DW912" s="69"/>
      <c r="DX912" s="69"/>
      <c r="DY912" s="69"/>
      <c r="DZ912" s="69"/>
      <c r="EA912" s="69"/>
      <c r="EB912" s="69"/>
      <c r="EC912" s="69"/>
      <c r="ED912" s="69"/>
      <c r="EE912" s="69"/>
      <c r="EF912" s="69"/>
      <c r="EG912" s="69"/>
      <c r="EH912" s="69"/>
      <c r="EI912" s="69"/>
      <c r="EJ912" s="69"/>
      <c r="EK912" s="69"/>
    </row>
    <row r="913" spans="1:141" x14ac:dyDescent="0.25">
      <c r="A913" s="90"/>
      <c r="B913" s="90"/>
      <c r="C913" s="90"/>
      <c r="D913" s="90"/>
      <c r="E913" s="3" t="s">
        <v>407</v>
      </c>
      <c r="F913" s="5"/>
      <c r="G913" s="5"/>
      <c r="H913" s="5"/>
      <c r="I913" s="5"/>
      <c r="J913" s="5"/>
      <c r="K913" s="5"/>
      <c r="L913" s="122"/>
      <c r="M913" s="122"/>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row>
    <row r="914" spans="1:141" x14ac:dyDescent="0.25">
      <c r="A914" s="90"/>
      <c r="B914" s="90"/>
      <c r="C914" s="90"/>
      <c r="D914" s="90"/>
      <c r="F914" s="100"/>
      <c r="J914" s="100"/>
      <c r="N914" s="100"/>
      <c r="R914" s="100"/>
      <c r="V914" s="100"/>
      <c r="Z914" s="100"/>
      <c r="AD914" s="100"/>
      <c r="AH914" s="100"/>
      <c r="AL914" s="100"/>
      <c r="AP914" s="100"/>
      <c r="AT914" s="100"/>
      <c r="AX914" s="100"/>
      <c r="BB914" s="100"/>
      <c r="BF914" s="100"/>
      <c r="BJ914" s="100"/>
      <c r="BN914" s="100"/>
      <c r="BR914" s="100"/>
      <c r="BV914" s="100"/>
      <c r="BZ914" s="100"/>
      <c r="CD914" s="100"/>
      <c r="CH914" s="100"/>
      <c r="CL914" s="100"/>
      <c r="CP914" s="100"/>
      <c r="CT914" s="100"/>
      <c r="CX914" s="100"/>
      <c r="DB914" s="100"/>
      <c r="DF914" s="100"/>
      <c r="DI914" s="101"/>
    </row>
    <row r="915" spans="1:141" x14ac:dyDescent="0.25">
      <c r="A915" s="90"/>
      <c r="B915" s="90"/>
      <c r="C915" s="111"/>
      <c r="D915" s="90"/>
      <c r="E915" s="132" t="s">
        <v>404</v>
      </c>
      <c r="F915" s="105"/>
      <c r="G915" s="106"/>
      <c r="H915" s="106"/>
      <c r="I915" s="107"/>
      <c r="J915" s="105"/>
      <c r="K915" s="106"/>
      <c r="L915" s="106"/>
      <c r="M915" s="107"/>
      <c r="N915" s="105"/>
      <c r="O915" s="106"/>
      <c r="P915" s="106"/>
      <c r="Q915" s="107"/>
      <c r="R915" s="105"/>
      <c r="S915" s="106"/>
      <c r="T915" s="106"/>
      <c r="U915" s="107"/>
      <c r="V915" s="105"/>
      <c r="W915" s="106"/>
      <c r="X915" s="106"/>
      <c r="Y915" s="107"/>
      <c r="Z915" s="105"/>
      <c r="AA915" s="106"/>
      <c r="AB915" s="106"/>
      <c r="AC915" s="107"/>
      <c r="AD915" s="105"/>
      <c r="AE915" s="106"/>
      <c r="AF915" s="106"/>
      <c r="AG915" s="107"/>
      <c r="AH915" s="105"/>
      <c r="AI915" s="106"/>
      <c r="AJ915" s="106"/>
      <c r="AK915" s="107"/>
      <c r="AL915" s="105"/>
      <c r="AM915" s="106"/>
      <c r="AN915" s="106"/>
      <c r="AO915" s="107"/>
      <c r="AP915" s="105"/>
      <c r="AQ915" s="106"/>
      <c r="AR915" s="106"/>
      <c r="AS915" s="107"/>
      <c r="AT915" s="105"/>
      <c r="AU915" s="106"/>
      <c r="AV915" s="106"/>
      <c r="AW915" s="107"/>
      <c r="AX915" s="105"/>
      <c r="AY915" s="106"/>
      <c r="AZ915" s="106"/>
      <c r="BA915" s="107"/>
      <c r="BB915" s="105"/>
      <c r="BC915" s="106"/>
      <c r="BD915" s="106"/>
      <c r="BE915" s="107"/>
      <c r="BF915" s="105"/>
      <c r="BG915" s="106"/>
      <c r="BH915" s="106"/>
      <c r="BI915" s="107"/>
      <c r="BJ915" s="105"/>
      <c r="BK915" s="106"/>
      <c r="BL915" s="106"/>
      <c r="BM915" s="107"/>
      <c r="BN915" s="105"/>
      <c r="BO915" s="106"/>
      <c r="BP915" s="106"/>
      <c r="BQ915" s="107"/>
      <c r="BR915" s="105"/>
      <c r="BS915" s="106"/>
      <c r="BT915" s="106"/>
      <c r="BU915" s="107"/>
      <c r="BV915" s="105"/>
      <c r="BW915" s="106"/>
      <c r="BX915" s="106"/>
      <c r="BY915" s="107"/>
      <c r="BZ915" s="105"/>
      <c r="CA915" s="106"/>
      <c r="CB915" s="106"/>
      <c r="CC915" s="107"/>
      <c r="CD915" s="105"/>
      <c r="CE915" s="106"/>
      <c r="CF915" s="106"/>
      <c r="CG915" s="107"/>
      <c r="CH915" s="105"/>
      <c r="CI915" s="106"/>
      <c r="CJ915" s="106"/>
      <c r="CK915" s="107"/>
      <c r="CL915" s="105"/>
      <c r="CM915" s="106"/>
      <c r="CN915" s="106"/>
      <c r="CO915" s="107"/>
      <c r="CP915" s="105"/>
      <c r="CQ915" s="106"/>
      <c r="CR915" s="106"/>
      <c r="CS915" s="107"/>
      <c r="CT915" s="105"/>
      <c r="CU915" s="106"/>
      <c r="CV915" s="106"/>
      <c r="CW915" s="107"/>
      <c r="CX915" s="105"/>
      <c r="CY915" s="106"/>
      <c r="CZ915" s="106"/>
      <c r="DA915" s="107"/>
      <c r="DB915" s="105"/>
      <c r="DC915" s="106"/>
      <c r="DD915" s="106"/>
      <c r="DE915" s="107"/>
      <c r="DF915" s="105"/>
      <c r="DG915" s="106"/>
      <c r="DH915" s="106"/>
      <c r="DI915" s="107"/>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row>
    <row r="916" spans="1:141" x14ac:dyDescent="0.25">
      <c r="A916" s="90"/>
      <c r="B916" s="90"/>
      <c r="C916" s="90"/>
      <c r="D916" s="90"/>
      <c r="F916" s="100"/>
      <c r="J916" s="100"/>
      <c r="N916" s="100"/>
      <c r="R916" s="100"/>
      <c r="V916" s="100"/>
      <c r="Z916" s="100"/>
      <c r="AD916" s="100"/>
      <c r="AH916" s="100"/>
      <c r="AL916" s="100"/>
      <c r="AP916" s="100"/>
      <c r="AT916" s="100"/>
      <c r="AX916" s="100"/>
      <c r="BB916" s="100"/>
      <c r="BF916" s="100"/>
      <c r="BJ916" s="100"/>
      <c r="BN916" s="100"/>
      <c r="BR916" s="100"/>
      <c r="BV916" s="100"/>
      <c r="BZ916" s="100"/>
      <c r="CD916" s="100"/>
      <c r="CH916" s="100"/>
      <c r="CL916" s="100"/>
      <c r="CP916" s="100"/>
      <c r="CT916" s="100"/>
      <c r="CX916" s="100"/>
      <c r="DB916" s="100"/>
      <c r="DF916" s="100"/>
      <c r="DI916" s="101"/>
    </row>
    <row r="917" spans="1:141" x14ac:dyDescent="0.25">
      <c r="A917" s="90"/>
      <c r="B917" s="90"/>
      <c r="C917" s="90"/>
      <c r="D917" s="90"/>
      <c r="E917" t="s">
        <v>36</v>
      </c>
      <c r="F917" s="215"/>
      <c r="G917" s="199"/>
      <c r="H917" s="199"/>
      <c r="I917" s="216"/>
      <c r="J917" s="215">
        <f t="shared" ref="J917:AO917" ca="1" si="1152">IF(ISERROR(J16/F16),"",J16/F16-1)</f>
        <v>4.3719231365621836E-2</v>
      </c>
      <c r="K917" s="199">
        <f t="shared" ca="1" si="1152"/>
        <v>4.5497740346601256E-2</v>
      </c>
      <c r="L917" s="199">
        <f t="shared" ca="1" si="1152"/>
        <v>6.4974024426668775E-2</v>
      </c>
      <c r="M917" s="216">
        <f t="shared" ca="1" si="1152"/>
        <v>0.12033931647306639</v>
      </c>
      <c r="N917" s="215">
        <f t="shared" ca="1" si="1152"/>
        <v>0.13379669852302345</v>
      </c>
      <c r="O917" s="199">
        <f t="shared" ca="1" si="1152"/>
        <v>0.238508239375542</v>
      </c>
      <c r="P917" s="199">
        <f t="shared" ca="1" si="1152"/>
        <v>0.53563218390804601</v>
      </c>
      <c r="Q917" s="216">
        <f t="shared" ca="1" si="1152"/>
        <v>0.55103497501784449</v>
      </c>
      <c r="R917" s="215">
        <f t="shared" ca="1" si="1152"/>
        <v>0.48429118773946356</v>
      </c>
      <c r="S917" s="199">
        <f t="shared" ca="1" si="1152"/>
        <v>0.56162464985994398</v>
      </c>
      <c r="T917" s="199">
        <f t="shared" ca="1" si="1152"/>
        <v>0.3153692614770458</v>
      </c>
      <c r="U917" s="216">
        <f t="shared" ca="1" si="1152"/>
        <v>0.33962264150943389</v>
      </c>
      <c r="V917" s="215">
        <f t="shared" ca="1" si="1152"/>
        <v>0.65565307176045429</v>
      </c>
      <c r="W917" s="199">
        <f t="shared" ca="1" si="1152"/>
        <v>0.40044843049327361</v>
      </c>
      <c r="X917" s="199">
        <f t="shared" ca="1" si="1152"/>
        <v>0.20675265553869493</v>
      </c>
      <c r="Y917" s="216">
        <f t="shared" ca="1" si="1152"/>
        <v>-0.24252834077636554</v>
      </c>
      <c r="Z917" s="215">
        <f t="shared" ca="1" si="1152"/>
        <v>-0.3077642656688494</v>
      </c>
      <c r="AA917" s="199">
        <f t="shared" ca="1" si="1152"/>
        <v>-0.17419148254883121</v>
      </c>
      <c r="AB917" s="199">
        <f t="shared" ca="1" si="1152"/>
        <v>-5.2499214083621459E-2</v>
      </c>
      <c r="AC917" s="216">
        <f t="shared" ca="1" si="1152"/>
        <v>0.40816326530612246</v>
      </c>
      <c r="AD917" s="215">
        <f t="shared" ca="1" si="1152"/>
        <v>0.38738738738738743</v>
      </c>
      <c r="AE917" s="199">
        <f t="shared" ca="1" si="1152"/>
        <v>0.49903063202791786</v>
      </c>
      <c r="AF917" s="199">
        <f t="shared" ca="1" si="1152"/>
        <v>0.56801592568015935</v>
      </c>
      <c r="AG917" s="216">
        <f t="shared" ca="1" si="1152"/>
        <v>0.61127214170692423</v>
      </c>
      <c r="AH917" s="215">
        <f t="shared" ca="1" si="1152"/>
        <v>0.83798701298701306</v>
      </c>
      <c r="AI917" s="199">
        <f t="shared" ca="1" si="1152"/>
        <v>0.68313502327987585</v>
      </c>
      <c r="AJ917" s="199">
        <f t="shared" ca="1" si="1152"/>
        <v>0.50296233601354201</v>
      </c>
      <c r="AK917" s="216">
        <f t="shared" ca="1" si="1152"/>
        <v>0.52768338996602049</v>
      </c>
      <c r="AL917" s="215">
        <f t="shared" ca="1" si="1152"/>
        <v>0.46405228758169925</v>
      </c>
      <c r="AM917" s="199">
        <f t="shared" ca="1" si="1152"/>
        <v>3.0275088366374714E-2</v>
      </c>
      <c r="AN917" s="199">
        <f t="shared" ca="1" si="1152"/>
        <v>-0.16500070392791777</v>
      </c>
      <c r="AO917" s="216">
        <f t="shared" ca="1" si="1152"/>
        <v>-0.20829517205285886</v>
      </c>
      <c r="AP917" s="215">
        <f t="shared" ref="AP917:BU917" ca="1" si="1153">IF(ISERROR(AP16/AL16),"",AP16/AL16-1)</f>
        <v>-0.13223938223938225</v>
      </c>
      <c r="AQ917" s="199">
        <f t="shared" ca="1" si="1153"/>
        <v>1.0147673031026252</v>
      </c>
      <c r="AR917" s="199">
        <f t="shared" ca="1" si="1153"/>
        <v>2.0551340414769852</v>
      </c>
      <c r="AS917" s="216">
        <f t="shared" ca="1" si="1153"/>
        <v>2.6527846636919516</v>
      </c>
      <c r="AT917" s="215">
        <f t="shared" ca="1" si="1153"/>
        <v>2.6212458286985538</v>
      </c>
      <c r="AU917" s="199">
        <f t="shared" ca="1" si="1153"/>
        <v>1.2240319834160065</v>
      </c>
      <c r="AV917" s="199">
        <f t="shared" ca="1" si="1153"/>
        <v>0.93609271523178816</v>
      </c>
      <c r="AW917" s="216">
        <f t="shared" ca="1" si="1153"/>
        <v>0.72489550988553431</v>
      </c>
      <c r="AX917" s="215">
        <f t="shared" ca="1" si="1153"/>
        <v>0.53212447766239723</v>
      </c>
      <c r="AY917" s="199">
        <f t="shared" ca="1" si="1153"/>
        <v>0.53212447766239745</v>
      </c>
      <c r="AZ917" s="199">
        <f t="shared" ca="1" si="1153"/>
        <v>0.53212447766239745</v>
      </c>
      <c r="BA917" s="216">
        <f t="shared" ca="1" si="1153"/>
        <v>0.53212447766239745</v>
      </c>
      <c r="BB917" s="215">
        <f t="shared" ca="1" si="1153"/>
        <v>0.21269826236966294</v>
      </c>
      <c r="BC917" s="199">
        <f t="shared" ca="1" si="1153"/>
        <v>0.21269826236966294</v>
      </c>
      <c r="BD917" s="199">
        <f t="shared" ca="1" si="1153"/>
        <v>0.21269826236966294</v>
      </c>
      <c r="BE917" s="216">
        <f t="shared" ca="1" si="1153"/>
        <v>0.21269826236966294</v>
      </c>
      <c r="BF917" s="215">
        <f t="shared" ca="1" si="1153"/>
        <v>0.1477198902376895</v>
      </c>
      <c r="BG917" s="199">
        <f t="shared" ca="1" si="1153"/>
        <v>0.1477198902376895</v>
      </c>
      <c r="BH917" s="199">
        <f t="shared" ca="1" si="1153"/>
        <v>0.1477198902376895</v>
      </c>
      <c r="BI917" s="216">
        <f t="shared" ca="1" si="1153"/>
        <v>0.1477198902376895</v>
      </c>
      <c r="BJ917" s="215">
        <f t="shared" ca="1" si="1153"/>
        <v>0.1100000000000001</v>
      </c>
      <c r="BK917" s="199">
        <f t="shared" ca="1" si="1153"/>
        <v>0.1100000000000001</v>
      </c>
      <c r="BL917" s="199">
        <f t="shared" ca="1" si="1153"/>
        <v>0.1100000000000001</v>
      </c>
      <c r="BM917" s="216">
        <f t="shared" ca="1" si="1153"/>
        <v>0.1100000000000001</v>
      </c>
      <c r="BN917" s="215">
        <f t="shared" ca="1" si="1153"/>
        <v>8.0000000000000071E-2</v>
      </c>
      <c r="BO917" s="199">
        <f t="shared" ca="1" si="1153"/>
        <v>8.0000000000000071E-2</v>
      </c>
      <c r="BP917" s="199">
        <f t="shared" ca="1" si="1153"/>
        <v>8.0000000000000071E-2</v>
      </c>
      <c r="BQ917" s="216">
        <f t="shared" ca="1" si="1153"/>
        <v>8.0000000000000071E-2</v>
      </c>
      <c r="BR917" s="215">
        <f t="shared" ca="1" si="1153"/>
        <v>5.0000000000000044E-2</v>
      </c>
      <c r="BS917" s="199">
        <f t="shared" ca="1" si="1153"/>
        <v>5.0000000000000044E-2</v>
      </c>
      <c r="BT917" s="199">
        <f t="shared" ca="1" si="1153"/>
        <v>5.0000000000000044E-2</v>
      </c>
      <c r="BU917" s="216">
        <f t="shared" ca="1" si="1153"/>
        <v>5.0000000000000044E-2</v>
      </c>
      <c r="BV917" s="215">
        <f t="shared" ref="BV917:DA917" ca="1" si="1154">IF(ISERROR(BV16/BR16),"",BV16/BR16-1)</f>
        <v>5.0000000000000044E-2</v>
      </c>
      <c r="BW917" s="199">
        <f t="shared" ca="1" si="1154"/>
        <v>5.0000000000000044E-2</v>
      </c>
      <c r="BX917" s="199">
        <f t="shared" ca="1" si="1154"/>
        <v>5.0000000000000044E-2</v>
      </c>
      <c r="BY917" s="216">
        <f t="shared" ca="1" si="1154"/>
        <v>5.0000000000000044E-2</v>
      </c>
      <c r="BZ917" s="215">
        <f t="shared" ca="1" si="1154"/>
        <v>5.0000000000000044E-2</v>
      </c>
      <c r="CA917" s="199">
        <f t="shared" ca="1" si="1154"/>
        <v>5.0000000000000044E-2</v>
      </c>
      <c r="CB917" s="199">
        <f t="shared" ca="1" si="1154"/>
        <v>5.0000000000000044E-2</v>
      </c>
      <c r="CC917" s="216">
        <f t="shared" ca="1" si="1154"/>
        <v>5.0000000000000044E-2</v>
      </c>
      <c r="CD917" s="215">
        <f t="shared" ca="1" si="1154"/>
        <v>5.0000000000000044E-2</v>
      </c>
      <c r="CE917" s="199">
        <f t="shared" ca="1" si="1154"/>
        <v>5.0000000000000044E-2</v>
      </c>
      <c r="CF917" s="199">
        <f t="shared" ca="1" si="1154"/>
        <v>5.0000000000000044E-2</v>
      </c>
      <c r="CG917" s="216">
        <f t="shared" ca="1" si="1154"/>
        <v>5.0000000000000044E-2</v>
      </c>
      <c r="CH917" s="215">
        <f t="shared" ca="1" si="1154"/>
        <v>5.0000000000000044E-2</v>
      </c>
      <c r="CI917" s="199">
        <f t="shared" ca="1" si="1154"/>
        <v>5.0000000000000044E-2</v>
      </c>
      <c r="CJ917" s="199">
        <f t="shared" ca="1" si="1154"/>
        <v>5.0000000000000044E-2</v>
      </c>
      <c r="CK917" s="216">
        <f t="shared" ca="1" si="1154"/>
        <v>5.0000000000000044E-2</v>
      </c>
      <c r="CL917" s="215">
        <f t="shared" ca="1" si="1154"/>
        <v>5.0000000000000044E-2</v>
      </c>
      <c r="CM917" s="199">
        <f t="shared" ca="1" si="1154"/>
        <v>5.0000000000000044E-2</v>
      </c>
      <c r="CN917" s="199">
        <f t="shared" ca="1" si="1154"/>
        <v>5.0000000000000044E-2</v>
      </c>
      <c r="CO917" s="216">
        <f t="shared" ca="1" si="1154"/>
        <v>5.0000000000000044E-2</v>
      </c>
      <c r="CP917" s="215">
        <f t="shared" ca="1" si="1154"/>
        <v>5.0000000000000044E-2</v>
      </c>
      <c r="CQ917" s="199">
        <f t="shared" ca="1" si="1154"/>
        <v>5.0000000000000044E-2</v>
      </c>
      <c r="CR917" s="199">
        <f t="shared" ca="1" si="1154"/>
        <v>5.0000000000000044E-2</v>
      </c>
      <c r="CS917" s="216">
        <f t="shared" ca="1" si="1154"/>
        <v>5.0000000000000044E-2</v>
      </c>
      <c r="CT917" s="215">
        <f t="shared" ca="1" si="1154"/>
        <v>5.0000000000000044E-2</v>
      </c>
      <c r="CU917" s="199">
        <f t="shared" ca="1" si="1154"/>
        <v>5.0000000000000044E-2</v>
      </c>
      <c r="CV917" s="199">
        <f t="shared" ca="1" si="1154"/>
        <v>5.0000000000000044E-2</v>
      </c>
      <c r="CW917" s="216">
        <f t="shared" ca="1" si="1154"/>
        <v>5.0000000000000044E-2</v>
      </c>
      <c r="CX917" s="215">
        <f t="shared" ca="1" si="1154"/>
        <v>5.0000000000000044E-2</v>
      </c>
      <c r="CY917" s="199">
        <f t="shared" ca="1" si="1154"/>
        <v>5.0000000000000044E-2</v>
      </c>
      <c r="CZ917" s="199">
        <f t="shared" ca="1" si="1154"/>
        <v>5.0000000000000044E-2</v>
      </c>
      <c r="DA917" s="216">
        <f t="shared" ca="1" si="1154"/>
        <v>5.0000000000000044E-2</v>
      </c>
      <c r="DB917" s="215">
        <f t="shared" ref="DB917:DI917" ca="1" si="1155">IF(ISERROR(DB16/CX16),"",DB16/CX16-1)</f>
        <v>5.0000000000000044E-2</v>
      </c>
      <c r="DC917" s="199">
        <f t="shared" ca="1" si="1155"/>
        <v>5.0000000000000044E-2</v>
      </c>
      <c r="DD917" s="199">
        <f t="shared" ca="1" si="1155"/>
        <v>5.0000000000000044E-2</v>
      </c>
      <c r="DE917" s="216">
        <f t="shared" ca="1" si="1155"/>
        <v>5.0000000000000044E-2</v>
      </c>
      <c r="DF917" s="215">
        <f t="shared" ca="1" si="1155"/>
        <v>5.0000000000000044E-2</v>
      </c>
      <c r="DG917" s="199">
        <f t="shared" ca="1" si="1155"/>
        <v>5.0000000000000044E-2</v>
      </c>
      <c r="DH917" s="199">
        <f t="shared" ca="1" si="1155"/>
        <v>5.0000000000000044E-2</v>
      </c>
      <c r="DI917" s="216">
        <f t="shared" ca="1" si="1155"/>
        <v>5.0000000000000044E-2</v>
      </c>
      <c r="DL917" s="199">
        <f t="shared" ref="DL917:EK917" ca="1" si="1156">IF(ISERROR(DL16/DK16),"",DL16/DK16-1)</f>
        <v>7.0168217200145211E-2</v>
      </c>
      <c r="DM917" s="199">
        <f t="shared" ca="1" si="1156"/>
        <v>0.37924151696606789</v>
      </c>
      <c r="DN917" s="199">
        <f t="shared" ca="1" si="1156"/>
        <v>0.40578871201157751</v>
      </c>
      <c r="DO917" s="199">
        <f t="shared" ca="1" si="1156"/>
        <v>0.20609429689108505</v>
      </c>
      <c r="DP917" s="199">
        <f t="shared" ca="1" si="1156"/>
        <v>-6.8111983612154314E-2</v>
      </c>
      <c r="DQ917" s="199">
        <f t="shared" ca="1" si="1156"/>
        <v>0.52729437625938824</v>
      </c>
      <c r="DR917" s="199">
        <f t="shared" ca="1" si="1156"/>
        <v>0.61403298350824587</v>
      </c>
      <c r="DS917" s="199">
        <f t="shared" ca="1" si="1156"/>
        <v>2.2293230289069932E-3</v>
      </c>
      <c r="DT917" s="199">
        <f t="shared" ca="1" si="1156"/>
        <v>1.2585452658115224</v>
      </c>
      <c r="DU917" s="199">
        <f t="shared" ca="1" si="1156"/>
        <v>1.1222442706247326</v>
      </c>
      <c r="DV917" s="199">
        <f t="shared" ca="1" si="1156"/>
        <v>0.53212447766239745</v>
      </c>
      <c r="DW917" s="199">
        <f t="shared" ca="1" si="1156"/>
        <v>0.21269826236966294</v>
      </c>
      <c r="DX917" s="199">
        <f t="shared" ca="1" si="1156"/>
        <v>0.1477198902376895</v>
      </c>
      <c r="DY917" s="199">
        <f t="shared" ca="1" si="1156"/>
        <v>0.1100000000000001</v>
      </c>
      <c r="DZ917" s="199">
        <f t="shared" ca="1" si="1156"/>
        <v>7.9999999999999849E-2</v>
      </c>
      <c r="EA917" s="199">
        <f t="shared" ca="1" si="1156"/>
        <v>5.0000000000000266E-2</v>
      </c>
      <c r="EB917" s="199">
        <f t="shared" ca="1" si="1156"/>
        <v>5.0000000000000044E-2</v>
      </c>
      <c r="EC917" s="199">
        <f t="shared" ca="1" si="1156"/>
        <v>5.0000000000000044E-2</v>
      </c>
      <c r="ED917" s="199">
        <f t="shared" ca="1" si="1156"/>
        <v>5.0000000000000044E-2</v>
      </c>
      <c r="EE917" s="199">
        <f t="shared" ca="1" si="1156"/>
        <v>5.0000000000000266E-2</v>
      </c>
      <c r="EF917" s="199">
        <f t="shared" ca="1" si="1156"/>
        <v>5.0000000000000044E-2</v>
      </c>
      <c r="EG917" s="199">
        <f t="shared" ca="1" si="1156"/>
        <v>5.0000000000000044E-2</v>
      </c>
      <c r="EH917" s="199">
        <f t="shared" ca="1" si="1156"/>
        <v>5.0000000000000044E-2</v>
      </c>
      <c r="EI917" s="199">
        <f t="shared" ca="1" si="1156"/>
        <v>5.0000000000000044E-2</v>
      </c>
      <c r="EJ917" s="199">
        <f t="shared" ca="1" si="1156"/>
        <v>5.0000000000000044E-2</v>
      </c>
      <c r="EK917" s="199">
        <f t="shared" ca="1" si="1156"/>
        <v>5.0000000000000044E-2</v>
      </c>
    </row>
    <row r="918" spans="1:141" x14ac:dyDescent="0.25">
      <c r="A918" s="90"/>
      <c r="B918" s="90"/>
      <c r="C918" s="90"/>
      <c r="D918" s="90"/>
      <c r="E918" t="s">
        <v>38</v>
      </c>
      <c r="F918" s="215"/>
      <c r="G918" s="199"/>
      <c r="H918" s="199"/>
      <c r="I918" s="216"/>
      <c r="J918" s="215">
        <f t="shared" ref="J918:AO918" ca="1" si="1157">IF(ISERROR(J22/F22),"",J22/F22-1)</f>
        <v>8.0764380124527912E-2</v>
      </c>
      <c r="K918" s="199">
        <f t="shared" ca="1" si="1157"/>
        <v>2.4275656166494963E-2</v>
      </c>
      <c r="L918" s="199">
        <f t="shared" ca="1" si="1157"/>
        <v>8.4678837531661166E-2</v>
      </c>
      <c r="M918" s="216">
        <f t="shared" ca="1" si="1157"/>
        <v>0.12921185300806326</v>
      </c>
      <c r="N918" s="215">
        <f t="shared" ca="1" si="1157"/>
        <v>0.15007656967840743</v>
      </c>
      <c r="O918" s="199">
        <f t="shared" ca="1" si="1157"/>
        <v>0.3028391167192428</v>
      </c>
      <c r="P918" s="199">
        <f t="shared" ca="1" si="1157"/>
        <v>0.61171662125340598</v>
      </c>
      <c r="Q918" s="216">
        <f t="shared" ca="1" si="1157"/>
        <v>0.64936708860759484</v>
      </c>
      <c r="R918" s="215">
        <f t="shared" ca="1" si="1157"/>
        <v>0.5312916111850865</v>
      </c>
      <c r="S918" s="199">
        <f t="shared" ca="1" si="1157"/>
        <v>0.57627118644067798</v>
      </c>
      <c r="T918" s="199">
        <f t="shared" ca="1" si="1157"/>
        <v>0.32628909551986474</v>
      </c>
      <c r="U918" s="216">
        <f t="shared" ca="1" si="1157"/>
        <v>0.38219493476592481</v>
      </c>
      <c r="V918" s="215">
        <f t="shared" ca="1" si="1157"/>
        <v>0.79826086956521736</v>
      </c>
      <c r="W918" s="199">
        <f t="shared" ca="1" si="1157"/>
        <v>0.51689708141321034</v>
      </c>
      <c r="X918" s="199">
        <f t="shared" ca="1" si="1157"/>
        <v>0.22434671765455705</v>
      </c>
      <c r="Y918" s="216">
        <f t="shared" ca="1" si="1157"/>
        <v>-0.32981676846196561</v>
      </c>
      <c r="Z918" s="215">
        <f t="shared" ca="1" si="1157"/>
        <v>-0.37330754352030948</v>
      </c>
      <c r="AA918" s="199">
        <f t="shared" ca="1" si="1157"/>
        <v>-0.21974683544303797</v>
      </c>
      <c r="AB918" s="199">
        <f t="shared" ca="1" si="1157"/>
        <v>-2.6028110359187506E-3</v>
      </c>
      <c r="AC918" s="216">
        <f t="shared" ca="1" si="1157"/>
        <v>0.66942833471416741</v>
      </c>
      <c r="AD918" s="215">
        <f t="shared" ca="1" si="1157"/>
        <v>0.54629629629629628</v>
      </c>
      <c r="AE918" s="199">
        <f t="shared" ca="1" si="1157"/>
        <v>0.47631408176508772</v>
      </c>
      <c r="AF918" s="199">
        <f t="shared" ca="1" si="1157"/>
        <v>0.54488517745302723</v>
      </c>
      <c r="AG918" s="216">
        <f t="shared" ca="1" si="1157"/>
        <v>0.56674937965260552</v>
      </c>
      <c r="AH918" s="215">
        <f t="shared" ca="1" si="1157"/>
        <v>0.810878243512974</v>
      </c>
      <c r="AI918" s="199">
        <f t="shared" ca="1" si="1157"/>
        <v>0.85274725274725283</v>
      </c>
      <c r="AJ918" s="199">
        <f t="shared" ca="1" si="1157"/>
        <v>0.56452702702702706</v>
      </c>
      <c r="AK918" s="216">
        <f t="shared" ca="1" si="1157"/>
        <v>0.58378207158694972</v>
      </c>
      <c r="AL918" s="215">
        <f t="shared" ca="1" si="1157"/>
        <v>0.49655552493799937</v>
      </c>
      <c r="AM918" s="199">
        <f t="shared" ca="1" si="1157"/>
        <v>-0.30842230130486359</v>
      </c>
      <c r="AN918" s="199">
        <f t="shared" ca="1" si="1157"/>
        <v>-0.31397106456488877</v>
      </c>
      <c r="AO918" s="216">
        <f t="shared" ca="1" si="1157"/>
        <v>-0.23340000000000005</v>
      </c>
      <c r="AP918" s="215">
        <f t="shared" ref="AP918:BU918" ca="1" si="1158">IF(ISERROR(AP22/AL22),"",AP22/AL22-1)</f>
        <v>-0.14417234395139011</v>
      </c>
      <c r="AQ918" s="199">
        <f t="shared" ca="1" si="1158"/>
        <v>2.2459691252144083</v>
      </c>
      <c r="AR918" s="199">
        <f t="shared" ca="1" si="1158"/>
        <v>3.2178155492603082</v>
      </c>
      <c r="AS918" s="216">
        <f t="shared" ca="1" si="1158"/>
        <v>3.3806417949386907</v>
      </c>
      <c r="AT918" s="215">
        <f t="shared" ca="1" si="1158"/>
        <v>3.3902753872633387</v>
      </c>
      <c r="AU918" s="199">
        <f t="shared" ca="1" si="1158"/>
        <v>1.3857535404777002</v>
      </c>
      <c r="AV918" s="199">
        <f t="shared" ca="1" si="1158"/>
        <v>0.95194029850746276</v>
      </c>
      <c r="AW918" s="216">
        <f t="shared" ca="1" si="1158"/>
        <v>0.70293753149008231</v>
      </c>
      <c r="AX918" s="215">
        <f t="shared" ca="1" si="1158"/>
        <v>0.46657784093794019</v>
      </c>
      <c r="AY918" s="199">
        <f t="shared" ca="1" si="1158"/>
        <v>0.52913814484512334</v>
      </c>
      <c r="AZ918" s="199">
        <f t="shared" ca="1" si="1158"/>
        <v>0.54123310880922815</v>
      </c>
      <c r="BA918" s="216">
        <f t="shared" ca="1" si="1158"/>
        <v>0.53212447766239745</v>
      </c>
      <c r="BB918" s="215">
        <f t="shared" ca="1" si="1158"/>
        <v>0.21269826236966294</v>
      </c>
      <c r="BC918" s="199">
        <f t="shared" ca="1" si="1158"/>
        <v>0.21269826236966294</v>
      </c>
      <c r="BD918" s="199">
        <f t="shared" ca="1" si="1158"/>
        <v>0.21269826236966294</v>
      </c>
      <c r="BE918" s="216">
        <f t="shared" ca="1" si="1158"/>
        <v>0.21269826236966316</v>
      </c>
      <c r="BF918" s="215">
        <f t="shared" ca="1" si="1158"/>
        <v>0.1477198902376895</v>
      </c>
      <c r="BG918" s="199">
        <f t="shared" ca="1" si="1158"/>
        <v>0.1477198902376895</v>
      </c>
      <c r="BH918" s="199">
        <f t="shared" ca="1" si="1158"/>
        <v>0.14771989023768972</v>
      </c>
      <c r="BI918" s="216">
        <f t="shared" ca="1" si="1158"/>
        <v>0.14771989023768928</v>
      </c>
      <c r="BJ918" s="215">
        <f t="shared" ca="1" si="1158"/>
        <v>0.1100000000000001</v>
      </c>
      <c r="BK918" s="199">
        <f t="shared" ca="1" si="1158"/>
        <v>0.11000000000000032</v>
      </c>
      <c r="BL918" s="199">
        <f t="shared" ca="1" si="1158"/>
        <v>0.1100000000000001</v>
      </c>
      <c r="BM918" s="216">
        <f t="shared" ca="1" si="1158"/>
        <v>0.1100000000000001</v>
      </c>
      <c r="BN918" s="215">
        <f t="shared" ca="1" si="1158"/>
        <v>8.0000000000000293E-2</v>
      </c>
      <c r="BO918" s="199">
        <f t="shared" ca="1" si="1158"/>
        <v>8.0000000000000071E-2</v>
      </c>
      <c r="BP918" s="199">
        <f t="shared" ca="1" si="1158"/>
        <v>8.0000000000000071E-2</v>
      </c>
      <c r="BQ918" s="216">
        <f t="shared" ca="1" si="1158"/>
        <v>8.0000000000000071E-2</v>
      </c>
      <c r="BR918" s="215">
        <f t="shared" ca="1" si="1158"/>
        <v>4.9999999999999822E-2</v>
      </c>
      <c r="BS918" s="199">
        <f t="shared" ca="1" si="1158"/>
        <v>5.0000000000000044E-2</v>
      </c>
      <c r="BT918" s="199">
        <f t="shared" ca="1" si="1158"/>
        <v>5.0000000000000044E-2</v>
      </c>
      <c r="BU918" s="216">
        <f t="shared" ca="1" si="1158"/>
        <v>5.0000000000000266E-2</v>
      </c>
      <c r="BV918" s="215">
        <f t="shared" ref="BV918:DA918" ca="1" si="1159">IF(ISERROR(BV22/BR22),"",BV22/BR22-1)</f>
        <v>5.0000000000000044E-2</v>
      </c>
      <c r="BW918" s="199">
        <f t="shared" ca="1" si="1159"/>
        <v>5.0000000000000266E-2</v>
      </c>
      <c r="BX918" s="199">
        <f t="shared" ca="1" si="1159"/>
        <v>5.0000000000000266E-2</v>
      </c>
      <c r="BY918" s="216">
        <f t="shared" ca="1" si="1159"/>
        <v>5.0000000000000044E-2</v>
      </c>
      <c r="BZ918" s="215">
        <f t="shared" ca="1" si="1159"/>
        <v>5.0000000000000044E-2</v>
      </c>
      <c r="CA918" s="199">
        <f t="shared" ca="1" si="1159"/>
        <v>5.0000000000000044E-2</v>
      </c>
      <c r="CB918" s="199">
        <f t="shared" ca="1" si="1159"/>
        <v>5.0000000000000044E-2</v>
      </c>
      <c r="CC918" s="216">
        <f t="shared" ca="1" si="1159"/>
        <v>5.0000000000000044E-2</v>
      </c>
      <c r="CD918" s="215">
        <f t="shared" ca="1" si="1159"/>
        <v>5.0000000000000044E-2</v>
      </c>
      <c r="CE918" s="199">
        <f t="shared" ca="1" si="1159"/>
        <v>5.0000000000000044E-2</v>
      </c>
      <c r="CF918" s="199">
        <f t="shared" ca="1" si="1159"/>
        <v>5.0000000000000044E-2</v>
      </c>
      <c r="CG918" s="216">
        <f t="shared" ca="1" si="1159"/>
        <v>5.0000000000000044E-2</v>
      </c>
      <c r="CH918" s="215">
        <f t="shared" ca="1" si="1159"/>
        <v>5.0000000000000044E-2</v>
      </c>
      <c r="CI918" s="199">
        <f t="shared" ca="1" si="1159"/>
        <v>5.0000000000000044E-2</v>
      </c>
      <c r="CJ918" s="199">
        <f t="shared" ca="1" si="1159"/>
        <v>5.0000000000000266E-2</v>
      </c>
      <c r="CK918" s="216">
        <f t="shared" ca="1" si="1159"/>
        <v>5.0000000000000044E-2</v>
      </c>
      <c r="CL918" s="215">
        <f t="shared" ca="1" si="1159"/>
        <v>5.0000000000000266E-2</v>
      </c>
      <c r="CM918" s="199">
        <f t="shared" ca="1" si="1159"/>
        <v>5.0000000000000044E-2</v>
      </c>
      <c r="CN918" s="199">
        <f t="shared" ca="1" si="1159"/>
        <v>5.0000000000000044E-2</v>
      </c>
      <c r="CO918" s="216">
        <f t="shared" ca="1" si="1159"/>
        <v>5.0000000000000044E-2</v>
      </c>
      <c r="CP918" s="215">
        <f t="shared" ca="1" si="1159"/>
        <v>5.0000000000000044E-2</v>
      </c>
      <c r="CQ918" s="199">
        <f t="shared" ca="1" si="1159"/>
        <v>5.0000000000000044E-2</v>
      </c>
      <c r="CR918" s="199">
        <f t="shared" ca="1" si="1159"/>
        <v>5.0000000000000044E-2</v>
      </c>
      <c r="CS918" s="216">
        <f t="shared" ca="1" si="1159"/>
        <v>5.0000000000000044E-2</v>
      </c>
      <c r="CT918" s="215">
        <f t="shared" ca="1" si="1159"/>
        <v>5.0000000000000044E-2</v>
      </c>
      <c r="CU918" s="199">
        <f t="shared" ca="1" si="1159"/>
        <v>5.0000000000000044E-2</v>
      </c>
      <c r="CV918" s="199">
        <f t="shared" ca="1" si="1159"/>
        <v>5.0000000000000044E-2</v>
      </c>
      <c r="CW918" s="216">
        <f t="shared" ca="1" si="1159"/>
        <v>5.0000000000000044E-2</v>
      </c>
      <c r="CX918" s="215">
        <f t="shared" ca="1" si="1159"/>
        <v>5.0000000000000044E-2</v>
      </c>
      <c r="CY918" s="199">
        <f t="shared" ca="1" si="1159"/>
        <v>5.0000000000000266E-2</v>
      </c>
      <c r="CZ918" s="199">
        <f t="shared" ca="1" si="1159"/>
        <v>5.0000000000000044E-2</v>
      </c>
      <c r="DA918" s="216">
        <f t="shared" ca="1" si="1159"/>
        <v>5.0000000000000044E-2</v>
      </c>
      <c r="DB918" s="215">
        <f t="shared" ref="DB918:DI918" ca="1" si="1160">IF(ISERROR(DB22/CX22),"",DB22/CX22-1)</f>
        <v>5.0000000000000044E-2</v>
      </c>
      <c r="DC918" s="199">
        <f t="shared" ca="1" si="1160"/>
        <v>5.0000000000000044E-2</v>
      </c>
      <c r="DD918" s="199">
        <f t="shared" ca="1" si="1160"/>
        <v>5.0000000000000044E-2</v>
      </c>
      <c r="DE918" s="216">
        <f t="shared" ca="1" si="1160"/>
        <v>5.0000000000000044E-2</v>
      </c>
      <c r="DF918" s="215">
        <f t="shared" ca="1" si="1160"/>
        <v>5.0000000000000044E-2</v>
      </c>
      <c r="DG918" s="199">
        <f t="shared" ca="1" si="1160"/>
        <v>5.0000000000000044E-2</v>
      </c>
      <c r="DH918" s="199">
        <f t="shared" ca="1" si="1160"/>
        <v>5.0000000000000044E-2</v>
      </c>
      <c r="DI918" s="216">
        <f t="shared" ca="1" si="1160"/>
        <v>5.0000000000000266E-2</v>
      </c>
      <c r="DL918" s="199">
        <f t="shared" ref="DL918:EK918" ca="1" si="1161">IF(ISERROR(DL22/DK22),"",DL22/DK22-1)</f>
        <v>8.1371368163672964E-2</v>
      </c>
      <c r="DM918" s="199">
        <f t="shared" ca="1" si="1161"/>
        <v>0.44539309854144427</v>
      </c>
      <c r="DN918" s="199">
        <f t="shared" ca="1" si="1161"/>
        <v>0.43293133152842733</v>
      </c>
      <c r="DO918" s="199">
        <f t="shared" ca="1" si="1161"/>
        <v>0.23170731707317072</v>
      </c>
      <c r="DP918" s="199">
        <f t="shared" ca="1" si="1161"/>
        <v>-5.6198577604239297E-2</v>
      </c>
      <c r="DQ918" s="199">
        <f t="shared" ca="1" si="1161"/>
        <v>0.53605200945626486</v>
      </c>
      <c r="DR918" s="199">
        <f t="shared" ca="1" si="1161"/>
        <v>0.68093497499038103</v>
      </c>
      <c r="DS918" s="199">
        <f t="shared" ca="1" si="1161"/>
        <v>-0.12125894134477821</v>
      </c>
      <c r="DT918" s="199">
        <f t="shared" ca="1" si="1161"/>
        <v>1.8849309716071896</v>
      </c>
      <c r="DU918" s="199">
        <f t="shared" ca="1" si="1161"/>
        <v>1.2060455540789139</v>
      </c>
      <c r="DV918" s="199">
        <f t="shared" ca="1" si="1161"/>
        <v>0.52018635730901885</v>
      </c>
      <c r="DW918" s="199">
        <f t="shared" ca="1" si="1161"/>
        <v>0.21269826236966294</v>
      </c>
      <c r="DX918" s="199">
        <f t="shared" ca="1" si="1161"/>
        <v>0.1477198902376895</v>
      </c>
      <c r="DY918" s="199">
        <f t="shared" ca="1" si="1161"/>
        <v>0.11000000000000032</v>
      </c>
      <c r="DZ918" s="199">
        <f t="shared" ca="1" si="1161"/>
        <v>7.9999999999999849E-2</v>
      </c>
      <c r="EA918" s="199">
        <f t="shared" ca="1" si="1161"/>
        <v>5.0000000000000044E-2</v>
      </c>
      <c r="EB918" s="199">
        <f t="shared" ca="1" si="1161"/>
        <v>5.0000000000000266E-2</v>
      </c>
      <c r="EC918" s="199">
        <f t="shared" ca="1" si="1161"/>
        <v>4.9999999999999822E-2</v>
      </c>
      <c r="ED918" s="199">
        <f t="shared" ca="1" si="1161"/>
        <v>5.0000000000000044E-2</v>
      </c>
      <c r="EE918" s="199">
        <f t="shared" ca="1" si="1161"/>
        <v>5.0000000000000044E-2</v>
      </c>
      <c r="EF918" s="199">
        <f t="shared" ca="1" si="1161"/>
        <v>4.9999999999999822E-2</v>
      </c>
      <c r="EG918" s="199">
        <f t="shared" ca="1" si="1161"/>
        <v>5.0000000000000044E-2</v>
      </c>
      <c r="EH918" s="199">
        <f t="shared" ca="1" si="1161"/>
        <v>5.0000000000000044E-2</v>
      </c>
      <c r="EI918" s="199">
        <f t="shared" ca="1" si="1161"/>
        <v>4.9999999999999822E-2</v>
      </c>
      <c r="EJ918" s="199">
        <f t="shared" ca="1" si="1161"/>
        <v>5.0000000000000044E-2</v>
      </c>
      <c r="EK918" s="199">
        <f t="shared" ca="1" si="1161"/>
        <v>5.0000000000000044E-2</v>
      </c>
    </row>
    <row r="919" spans="1:141" x14ac:dyDescent="0.25">
      <c r="A919" s="90"/>
      <c r="B919" s="90"/>
      <c r="C919" s="90"/>
      <c r="D919" s="90"/>
      <c r="E919" t="s">
        <v>248</v>
      </c>
      <c r="F919" s="215"/>
      <c r="G919" s="199"/>
      <c r="H919" s="199"/>
      <c r="I919" s="216"/>
      <c r="J919" s="215">
        <f t="shared" ref="J919:AO919" ca="1" si="1162">IF(ISERROR(J27/F27),"",J27/F27-1)</f>
        <v>0.16279838001043889</v>
      </c>
      <c r="K919" s="199">
        <f t="shared" ca="1" si="1162"/>
        <v>-0.53425379491233538</v>
      </c>
      <c r="L919" s="199">
        <f t="shared" ca="1" si="1162"/>
        <v>0.14853620232988773</v>
      </c>
      <c r="M919" s="216">
        <f t="shared" ca="1" si="1162"/>
        <v>8.1614287692094889E-2</v>
      </c>
      <c r="N919" s="215">
        <f t="shared" ca="1" si="1162"/>
        <v>0.39204545454545459</v>
      </c>
      <c r="O919" s="199">
        <f t="shared" ca="1" si="1162"/>
        <v>3.1710526315789478</v>
      </c>
      <c r="P919" s="199">
        <f t="shared" ca="1" si="1162"/>
        <v>1.6081632653061226</v>
      </c>
      <c r="Q919" s="216">
        <f t="shared" ca="1" si="1162"/>
        <v>1.9319999999999999</v>
      </c>
      <c r="R919" s="215">
        <f t="shared" ca="1" si="1162"/>
        <v>1.2612244897959184</v>
      </c>
      <c r="S919" s="199">
        <f t="shared" ca="1" si="1162"/>
        <v>1.170347003154574</v>
      </c>
      <c r="T919" s="199">
        <f t="shared" ca="1" si="1162"/>
        <v>0.40062597809076683</v>
      </c>
      <c r="U919" s="216">
        <f t="shared" ca="1" si="1162"/>
        <v>0.46384720327421558</v>
      </c>
      <c r="V919" s="215">
        <f t="shared" ca="1" si="1162"/>
        <v>1.3375451263537905</v>
      </c>
      <c r="W919" s="199">
        <f t="shared" ca="1" si="1162"/>
        <v>0.6816860465116279</v>
      </c>
      <c r="X919" s="199">
        <f t="shared" ca="1" si="1162"/>
        <v>0.18212290502793294</v>
      </c>
      <c r="Y919" s="216">
        <f t="shared" ca="1" si="1162"/>
        <v>-0.72600186393289845</v>
      </c>
      <c r="Z919" s="215">
        <f t="shared" ca="1" si="1162"/>
        <v>-0.72355212355212362</v>
      </c>
      <c r="AA919" s="199">
        <f t="shared" ca="1" si="1162"/>
        <v>-0.50648228176318066</v>
      </c>
      <c r="AB919" s="199">
        <f t="shared" ca="1" si="1162"/>
        <v>-0.12381852551984873</v>
      </c>
      <c r="AC919" s="216">
        <f t="shared" ca="1" si="1162"/>
        <v>2.3673469387755102</v>
      </c>
      <c r="AD919" s="215">
        <f t="shared" ca="1" si="1162"/>
        <v>1.7262569832402233</v>
      </c>
      <c r="AE919" s="199">
        <f t="shared" ca="1" si="1162"/>
        <v>0.14010507880910672</v>
      </c>
      <c r="AF919" s="199">
        <f t="shared" ca="1" si="1162"/>
        <v>0.50809061488673146</v>
      </c>
      <c r="AG919" s="216">
        <f t="shared" ca="1" si="1162"/>
        <v>0.52222222222222214</v>
      </c>
      <c r="AH919" s="215">
        <f t="shared" ca="1" si="1162"/>
        <v>1.0040983606557377</v>
      </c>
      <c r="AI919" s="199">
        <f t="shared" ca="1" si="1162"/>
        <v>2.7542242703533026</v>
      </c>
      <c r="AJ919" s="199">
        <f t="shared" ca="1" si="1162"/>
        <v>0.91058655221745344</v>
      </c>
      <c r="AK919" s="216">
        <f t="shared" ca="1" si="1162"/>
        <v>0.97080291970802923</v>
      </c>
      <c r="AL919" s="215">
        <f t="shared" ca="1" si="1162"/>
        <v>-4.4989775051124781E-2</v>
      </c>
      <c r="AM919" s="199">
        <f t="shared" ca="1" si="1162"/>
        <v>-0.79582651391162029</v>
      </c>
      <c r="AN919" s="199">
        <f t="shared" ca="1" si="1162"/>
        <v>-0.77499064020965935</v>
      </c>
      <c r="AO919" s="216">
        <f t="shared" ca="1" si="1162"/>
        <v>-0.57710437710437712</v>
      </c>
      <c r="AP919" s="215">
        <f t="shared" ref="AP919:BU919" ca="1" si="1163">IF(ISERROR(AP27/AL27),"",AP27/AL27-1)</f>
        <v>0.145610278372591</v>
      </c>
      <c r="AQ919" s="199">
        <f t="shared" ca="1" si="1163"/>
        <v>12.627254509018035</v>
      </c>
      <c r="AR919" s="199">
        <f t="shared" ca="1" si="1163"/>
        <v>16.332778702163061</v>
      </c>
      <c r="AS919" s="216">
        <f t="shared" ca="1" si="1163"/>
        <v>9.8399681528662413</v>
      </c>
      <c r="AT919" s="215">
        <f t="shared" ca="1" si="1163"/>
        <v>6.9014018691588781</v>
      </c>
      <c r="AU919" s="199">
        <f t="shared" ca="1" si="1163"/>
        <v>1.7414705882352943</v>
      </c>
      <c r="AV919" s="199">
        <f t="shared" ca="1" si="1163"/>
        <v>1.0993568205817414</v>
      </c>
      <c r="AW919" s="216">
        <f t="shared" ca="1" si="1163"/>
        <v>0.57945395708233938</v>
      </c>
      <c r="AX919" s="215">
        <f t="shared" ca="1" si="1163"/>
        <v>0.33105013601838174</v>
      </c>
      <c r="AY919" s="199">
        <f t="shared" ca="1" si="1163"/>
        <v>0.39255410003177094</v>
      </c>
      <c r="AZ919" s="199">
        <f t="shared" ca="1" si="1163"/>
        <v>0.38630909106789835</v>
      </c>
      <c r="BA919" s="216">
        <f t="shared" ca="1" si="1163"/>
        <v>0.53212447766239745</v>
      </c>
      <c r="BB919" s="215">
        <f t="shared" ca="1" si="1163"/>
        <v>0.21269826236966294</v>
      </c>
      <c r="BC919" s="199">
        <f t="shared" ca="1" si="1163"/>
        <v>0.21269826236966316</v>
      </c>
      <c r="BD919" s="199">
        <f t="shared" ca="1" si="1163"/>
        <v>0.21269826236966294</v>
      </c>
      <c r="BE919" s="216">
        <f t="shared" ca="1" si="1163"/>
        <v>0.21269826236966316</v>
      </c>
      <c r="BF919" s="215">
        <f t="shared" ca="1" si="1163"/>
        <v>0.1477198902376895</v>
      </c>
      <c r="BG919" s="199">
        <f t="shared" ca="1" si="1163"/>
        <v>0.1477198902376895</v>
      </c>
      <c r="BH919" s="199">
        <f t="shared" ca="1" si="1163"/>
        <v>0.14771989023768972</v>
      </c>
      <c r="BI919" s="216">
        <f t="shared" ca="1" si="1163"/>
        <v>0.14771989023768928</v>
      </c>
      <c r="BJ919" s="215">
        <f t="shared" ca="1" si="1163"/>
        <v>0.1100000000000001</v>
      </c>
      <c r="BK919" s="199">
        <f t="shared" ca="1" si="1163"/>
        <v>0.11000000000000032</v>
      </c>
      <c r="BL919" s="199">
        <f t="shared" ca="1" si="1163"/>
        <v>0.10999999999999988</v>
      </c>
      <c r="BM919" s="216">
        <f t="shared" ca="1" si="1163"/>
        <v>0.1100000000000001</v>
      </c>
      <c r="BN919" s="215">
        <f t="shared" ca="1" si="1163"/>
        <v>8.0000000000000293E-2</v>
      </c>
      <c r="BO919" s="199">
        <f t="shared" ca="1" si="1163"/>
        <v>8.0000000000000071E-2</v>
      </c>
      <c r="BP919" s="199">
        <f t="shared" ca="1" si="1163"/>
        <v>8.0000000000000071E-2</v>
      </c>
      <c r="BQ919" s="216">
        <f t="shared" ca="1" si="1163"/>
        <v>8.0000000000000071E-2</v>
      </c>
      <c r="BR919" s="215">
        <f t="shared" ca="1" si="1163"/>
        <v>4.99999999999996E-2</v>
      </c>
      <c r="BS919" s="199">
        <f t="shared" ca="1" si="1163"/>
        <v>4.9999999999999822E-2</v>
      </c>
      <c r="BT919" s="199">
        <f t="shared" ca="1" si="1163"/>
        <v>5.0000000000000044E-2</v>
      </c>
      <c r="BU919" s="216">
        <f t="shared" ca="1" si="1163"/>
        <v>5.0000000000000266E-2</v>
      </c>
      <c r="BV919" s="215">
        <f t="shared" ref="BV919:DA919" ca="1" si="1164">IF(ISERROR(BV27/BR27),"",BV27/BR27-1)</f>
        <v>5.0000000000000044E-2</v>
      </c>
      <c r="BW919" s="199">
        <f t="shared" ca="1" si="1164"/>
        <v>5.0000000000000266E-2</v>
      </c>
      <c r="BX919" s="199">
        <f t="shared" ca="1" si="1164"/>
        <v>5.0000000000000266E-2</v>
      </c>
      <c r="BY919" s="216">
        <f t="shared" ca="1" si="1164"/>
        <v>4.9999999999999822E-2</v>
      </c>
      <c r="BZ919" s="215">
        <f t="shared" ca="1" si="1164"/>
        <v>5.0000000000000044E-2</v>
      </c>
      <c r="CA919" s="199">
        <f t="shared" ca="1" si="1164"/>
        <v>5.0000000000000044E-2</v>
      </c>
      <c r="CB919" s="199">
        <f t="shared" ca="1" si="1164"/>
        <v>4.9999999999999822E-2</v>
      </c>
      <c r="CC919" s="216">
        <f t="shared" ca="1" si="1164"/>
        <v>5.0000000000000044E-2</v>
      </c>
      <c r="CD919" s="215">
        <f t="shared" ca="1" si="1164"/>
        <v>4.9999999999999822E-2</v>
      </c>
      <c r="CE919" s="199">
        <f t="shared" ca="1" si="1164"/>
        <v>5.0000000000000044E-2</v>
      </c>
      <c r="CF919" s="199">
        <f t="shared" ca="1" si="1164"/>
        <v>5.0000000000000044E-2</v>
      </c>
      <c r="CG919" s="216">
        <f t="shared" ca="1" si="1164"/>
        <v>5.0000000000000044E-2</v>
      </c>
      <c r="CH919" s="215">
        <f t="shared" ca="1" si="1164"/>
        <v>5.0000000000000044E-2</v>
      </c>
      <c r="CI919" s="199">
        <f t="shared" ca="1" si="1164"/>
        <v>5.0000000000000044E-2</v>
      </c>
      <c r="CJ919" s="199">
        <f t="shared" ca="1" si="1164"/>
        <v>5.0000000000000266E-2</v>
      </c>
      <c r="CK919" s="216">
        <f t="shared" ca="1" si="1164"/>
        <v>4.9999999999999822E-2</v>
      </c>
      <c r="CL919" s="215">
        <f t="shared" ca="1" si="1164"/>
        <v>5.0000000000000266E-2</v>
      </c>
      <c r="CM919" s="199">
        <f t="shared" ca="1" si="1164"/>
        <v>5.0000000000000044E-2</v>
      </c>
      <c r="CN919" s="199">
        <f t="shared" ca="1" si="1164"/>
        <v>5.0000000000000044E-2</v>
      </c>
      <c r="CO919" s="216">
        <f t="shared" ca="1" si="1164"/>
        <v>5.0000000000000044E-2</v>
      </c>
      <c r="CP919" s="215">
        <f t="shared" ca="1" si="1164"/>
        <v>4.9999999999999822E-2</v>
      </c>
      <c r="CQ919" s="199">
        <f t="shared" ca="1" si="1164"/>
        <v>4.9999999999999822E-2</v>
      </c>
      <c r="CR919" s="199">
        <f t="shared" ca="1" si="1164"/>
        <v>5.0000000000000044E-2</v>
      </c>
      <c r="CS919" s="216">
        <f t="shared" ca="1" si="1164"/>
        <v>5.0000000000000044E-2</v>
      </c>
      <c r="CT919" s="215">
        <f t="shared" ca="1" si="1164"/>
        <v>5.0000000000000266E-2</v>
      </c>
      <c r="CU919" s="199">
        <f t="shared" ca="1" si="1164"/>
        <v>5.0000000000000044E-2</v>
      </c>
      <c r="CV919" s="199">
        <f t="shared" ca="1" si="1164"/>
        <v>4.9999999999999822E-2</v>
      </c>
      <c r="CW919" s="216">
        <f t="shared" ca="1" si="1164"/>
        <v>5.0000000000000266E-2</v>
      </c>
      <c r="CX919" s="215">
        <f t="shared" ca="1" si="1164"/>
        <v>5.0000000000000044E-2</v>
      </c>
      <c r="CY919" s="199">
        <f t="shared" ca="1" si="1164"/>
        <v>5.0000000000000266E-2</v>
      </c>
      <c r="CZ919" s="199">
        <f t="shared" ca="1" si="1164"/>
        <v>5.0000000000000044E-2</v>
      </c>
      <c r="DA919" s="216">
        <f t="shared" ca="1" si="1164"/>
        <v>4.9999999999999822E-2</v>
      </c>
      <c r="DB919" s="215">
        <f t="shared" ref="DB919:DI919" ca="1" si="1165">IF(ISERROR(DB27/CX27),"",DB27/CX27-1)</f>
        <v>5.0000000000000044E-2</v>
      </c>
      <c r="DC919" s="199">
        <f t="shared" ca="1" si="1165"/>
        <v>5.0000000000000044E-2</v>
      </c>
      <c r="DD919" s="199">
        <f t="shared" ca="1" si="1165"/>
        <v>5.0000000000000266E-2</v>
      </c>
      <c r="DE919" s="216">
        <f t="shared" ca="1" si="1165"/>
        <v>5.0000000000000266E-2</v>
      </c>
      <c r="DF919" s="215">
        <f t="shared" ca="1" si="1165"/>
        <v>5.0000000000000044E-2</v>
      </c>
      <c r="DG919" s="199">
        <f t="shared" ca="1" si="1165"/>
        <v>5.0000000000000044E-2</v>
      </c>
      <c r="DH919" s="199">
        <f t="shared" ca="1" si="1165"/>
        <v>4.9999999999999822E-2</v>
      </c>
      <c r="DI919" s="216">
        <f t="shared" ca="1" si="1165"/>
        <v>5.0000000000000044E-2</v>
      </c>
      <c r="DL919" s="199">
        <f t="shared" ref="DL919:EK919" ca="1" si="1166">IF(ISERROR(DL27/DK27),"",DL27/DK27-1)</f>
        <v>-1.5796012853941277E-2</v>
      </c>
      <c r="DM919" s="199">
        <f t="shared" ca="1" si="1166"/>
        <v>1.5890227576974567</v>
      </c>
      <c r="DN919" s="199">
        <f t="shared" ca="1" si="1166"/>
        <v>0.65977249224405377</v>
      </c>
      <c r="DO919" s="199">
        <f t="shared" ca="1" si="1166"/>
        <v>0.18504672897196262</v>
      </c>
      <c r="DP919" s="199">
        <f t="shared" ca="1" si="1166"/>
        <v>-0.25184016824395372</v>
      </c>
      <c r="DQ919" s="199">
        <f t="shared" ca="1" si="1166"/>
        <v>0.59241040056219263</v>
      </c>
      <c r="DR919" s="199">
        <f t="shared" ca="1" si="1166"/>
        <v>1.215578111209179</v>
      </c>
      <c r="DS919" s="199">
        <f t="shared" ca="1" si="1166"/>
        <v>-0.57932476844935765</v>
      </c>
      <c r="DT919" s="199">
        <f t="shared" ca="1" si="1166"/>
        <v>6.8058712121212119</v>
      </c>
      <c r="DU919" s="199">
        <f t="shared" ca="1" si="1166"/>
        <v>1.3936754102170341</v>
      </c>
      <c r="DV919" s="199">
        <f t="shared" ca="1" si="1166"/>
        <v>0.41567520012747949</v>
      </c>
      <c r="DW919" s="199">
        <f t="shared" ca="1" si="1166"/>
        <v>0.21269826236966294</v>
      </c>
      <c r="DX919" s="199">
        <f t="shared" ca="1" si="1166"/>
        <v>0.14771989023768972</v>
      </c>
      <c r="DY919" s="199">
        <f t="shared" ca="1" si="1166"/>
        <v>0.11000000000000032</v>
      </c>
      <c r="DZ919" s="199">
        <f t="shared" ca="1" si="1166"/>
        <v>7.9999999999999849E-2</v>
      </c>
      <c r="EA919" s="199">
        <f t="shared" ca="1" si="1166"/>
        <v>5.0000000000000044E-2</v>
      </c>
      <c r="EB919" s="199">
        <f t="shared" ca="1" si="1166"/>
        <v>5.0000000000000266E-2</v>
      </c>
      <c r="EC919" s="199">
        <f t="shared" ca="1" si="1166"/>
        <v>4.9999999999999822E-2</v>
      </c>
      <c r="ED919" s="199">
        <f t="shared" ca="1" si="1166"/>
        <v>5.0000000000000044E-2</v>
      </c>
      <c r="EE919" s="199">
        <f t="shared" ca="1" si="1166"/>
        <v>5.0000000000000266E-2</v>
      </c>
      <c r="EF919" s="199">
        <f t="shared" ca="1" si="1166"/>
        <v>4.9999999999999822E-2</v>
      </c>
      <c r="EG919" s="199">
        <f t="shared" ca="1" si="1166"/>
        <v>5.0000000000000266E-2</v>
      </c>
      <c r="EH919" s="199">
        <f t="shared" ca="1" si="1166"/>
        <v>5.0000000000000266E-2</v>
      </c>
      <c r="EI919" s="199">
        <f t="shared" ca="1" si="1166"/>
        <v>4.99999999999996E-2</v>
      </c>
      <c r="EJ919" s="199">
        <f t="shared" ca="1" si="1166"/>
        <v>5.0000000000000266E-2</v>
      </c>
      <c r="EK919" s="199">
        <f t="shared" ca="1" si="1166"/>
        <v>5.0000000000000044E-2</v>
      </c>
    </row>
    <row r="920" spans="1:141" x14ac:dyDescent="0.25">
      <c r="A920" s="90"/>
      <c r="B920" s="90"/>
      <c r="C920" s="90"/>
      <c r="D920" s="90"/>
      <c r="E920" t="s">
        <v>250</v>
      </c>
      <c r="F920" s="215"/>
      <c r="G920" s="199"/>
      <c r="H920" s="199"/>
      <c r="I920" s="216"/>
      <c r="J920" s="215">
        <f t="shared" ref="J920:AO920" ca="1" si="1167">IF(ISERROR(J32/F32),"",J32/F32-1)</f>
        <v>0.11411437595063023</v>
      </c>
      <c r="K920" s="199">
        <f t="shared" ca="1" si="1167"/>
        <v>-0.42866545391387012</v>
      </c>
      <c r="L920" s="199">
        <f t="shared" ca="1" si="1167"/>
        <v>9.0050038133149712E-2</v>
      </c>
      <c r="M920" s="216">
        <f t="shared" ca="1" si="1167"/>
        <v>3.8264975043056593E-2</v>
      </c>
      <c r="N920" s="215">
        <f t="shared" ca="1" si="1167"/>
        <v>0.26086956521739135</v>
      </c>
      <c r="O920" s="199">
        <f t="shared" ca="1" si="1167"/>
        <v>1.9119999999999999</v>
      </c>
      <c r="P920" s="199">
        <f t="shared" ca="1" si="1167"/>
        <v>1.3447098976109215</v>
      </c>
      <c r="Q920" s="216">
        <f t="shared" ca="1" si="1167"/>
        <v>1.6351351351351351</v>
      </c>
      <c r="R920" s="215">
        <f t="shared" ca="1" si="1167"/>
        <v>1.0724137931034483</v>
      </c>
      <c r="S920" s="199">
        <f t="shared" ca="1" si="1167"/>
        <v>1.0247252747252746</v>
      </c>
      <c r="T920" s="199">
        <f t="shared" ca="1" si="1167"/>
        <v>0.37409024745269281</v>
      </c>
      <c r="U920" s="216">
        <f t="shared" ca="1" si="1167"/>
        <v>0.44487179487179485</v>
      </c>
      <c r="V920" s="215">
        <f t="shared" ca="1" si="1167"/>
        <v>1.249584026622296</v>
      </c>
      <c r="W920" s="199">
        <f t="shared" ca="1" si="1167"/>
        <v>0.649932157394844</v>
      </c>
      <c r="X920" s="199">
        <f t="shared" ca="1" si="1167"/>
        <v>0.19279661016949157</v>
      </c>
      <c r="Y920" s="216">
        <f t="shared" ca="1" si="1167"/>
        <v>-0.66992014196983141</v>
      </c>
      <c r="Z920" s="215">
        <f t="shared" ca="1" si="1167"/>
        <v>-0.66789940828402372</v>
      </c>
      <c r="AA920" s="199">
        <f t="shared" ca="1" si="1167"/>
        <v>-0.45476973684210531</v>
      </c>
      <c r="AB920" s="199">
        <f t="shared" ca="1" si="1167"/>
        <v>-9.5026642984014198E-2</v>
      </c>
      <c r="AC920" s="216">
        <f t="shared" ca="1" si="1167"/>
        <v>1.946236559139785</v>
      </c>
      <c r="AD920" s="215">
        <f t="shared" ca="1" si="1167"/>
        <v>1.4120267260579062</v>
      </c>
      <c r="AE920" s="199">
        <f t="shared" ca="1" si="1167"/>
        <v>0.59125188536953233</v>
      </c>
      <c r="AF920" s="199">
        <f t="shared" ca="1" si="1167"/>
        <v>0.66535819430814525</v>
      </c>
      <c r="AG920" s="216">
        <f t="shared" ca="1" si="1167"/>
        <v>0.63686131386861322</v>
      </c>
      <c r="AH920" s="215">
        <f t="shared" ca="1" si="1167"/>
        <v>1.0655586334256695</v>
      </c>
      <c r="AI920" s="199">
        <f t="shared" ca="1" si="1167"/>
        <v>1.5876777251184833</v>
      </c>
      <c r="AJ920" s="199">
        <f t="shared" ca="1" si="1167"/>
        <v>0.74955804360636424</v>
      </c>
      <c r="AK920" s="216">
        <f t="shared" ca="1" si="1167"/>
        <v>0.82775919732441472</v>
      </c>
      <c r="AL920" s="215">
        <f t="shared" ca="1" si="1167"/>
        <v>-1.5645954403218587E-2</v>
      </c>
      <c r="AM920" s="199">
        <f t="shared" ca="1" si="1167"/>
        <v>-0.67875457875457879</v>
      </c>
      <c r="AN920" s="199">
        <f t="shared" ca="1" si="1167"/>
        <v>-0.66082856180532168</v>
      </c>
      <c r="AO920" s="216">
        <f t="shared" ca="1" si="1167"/>
        <v>-0.48703873132052455</v>
      </c>
      <c r="AP920" s="215">
        <f t="shared" ref="AP920:BU920" ca="1" si="1168">IF(ISERROR(AP32/AL32),"",AP32/AL32-1)</f>
        <v>0.1462306993642144</v>
      </c>
      <c r="AQ920" s="199">
        <f t="shared" ca="1" si="1168"/>
        <v>7.1698973774230339</v>
      </c>
      <c r="AR920" s="199">
        <f t="shared" ca="1" si="1168"/>
        <v>9.714001986097319</v>
      </c>
      <c r="AS920" s="216">
        <f t="shared" ca="1" si="1168"/>
        <v>7.3246135552913199</v>
      </c>
      <c r="AT920" s="215">
        <f t="shared" ca="1" si="1168"/>
        <v>5.8617274167987325</v>
      </c>
      <c r="AU920" s="199">
        <f t="shared" ca="1" si="1168"/>
        <v>1.6622470341939986</v>
      </c>
      <c r="AV920" s="199">
        <f t="shared" ca="1" si="1168"/>
        <v>1.0712762999351191</v>
      </c>
      <c r="AW920" s="216">
        <f t="shared" ca="1" si="1168"/>
        <v>0.57448119023539834</v>
      </c>
      <c r="AX920" s="215">
        <f t="shared" ca="1" si="1168"/>
        <v>0.33895785264361789</v>
      </c>
      <c r="AY920" s="199">
        <f t="shared" ca="1" si="1168"/>
        <v>0.3967327828462528</v>
      </c>
      <c r="AZ920" s="199">
        <f t="shared" ca="1" si="1168"/>
        <v>0.38720534356127745</v>
      </c>
      <c r="BA920" s="216">
        <f t="shared" ca="1" si="1168"/>
        <v>0.52544999145259275</v>
      </c>
      <c r="BB920" s="215">
        <f t="shared" ca="1" si="1168"/>
        <v>0.20820290428865884</v>
      </c>
      <c r="BC920" s="199">
        <f t="shared" ca="1" si="1168"/>
        <v>0.20878556609298693</v>
      </c>
      <c r="BD920" s="199">
        <f t="shared" ca="1" si="1168"/>
        <v>0.20933551665216865</v>
      </c>
      <c r="BE920" s="216">
        <f t="shared" ca="1" si="1168"/>
        <v>0.20959849940175568</v>
      </c>
      <c r="BF920" s="215">
        <f t="shared" ca="1" si="1168"/>
        <v>0.1454542326966648</v>
      </c>
      <c r="BG920" s="199">
        <f t="shared" ca="1" si="1168"/>
        <v>0.14574884441260516</v>
      </c>
      <c r="BH920" s="199">
        <f t="shared" ca="1" si="1168"/>
        <v>0.1460266558872898</v>
      </c>
      <c r="BI920" s="216">
        <f t="shared" ca="1" si="1168"/>
        <v>0.14615941422923817</v>
      </c>
      <c r="BJ920" s="215">
        <f t="shared" ca="1" si="1168"/>
        <v>0.1088049273302274</v>
      </c>
      <c r="BK920" s="199">
        <f t="shared" ca="1" si="1168"/>
        <v>0.10896059432544991</v>
      </c>
      <c r="BL920" s="199">
        <f t="shared" ca="1" si="1168"/>
        <v>0.10910731108650884</v>
      </c>
      <c r="BM920" s="216">
        <f t="shared" ca="1" si="1168"/>
        <v>0.10917739781247437</v>
      </c>
      <c r="BN920" s="215">
        <f t="shared" ca="1" si="1168"/>
        <v>7.9543011760234927E-2</v>
      </c>
      <c r="BO920" s="199">
        <f t="shared" ca="1" si="1168"/>
        <v>7.9602593628425922E-2</v>
      </c>
      <c r="BP920" s="199">
        <f t="shared" ca="1" si="1168"/>
        <v>7.965873446551397E-2</v>
      </c>
      <c r="BQ920" s="216">
        <f t="shared" ca="1" si="1168"/>
        <v>7.9685547750793617E-2</v>
      </c>
      <c r="BR920" s="215">
        <f t="shared" ca="1" si="1168"/>
        <v>5.0224357681386333E-2</v>
      </c>
      <c r="BS920" s="199">
        <f t="shared" ca="1" si="1168"/>
        <v>5.0195095286151847E-2</v>
      </c>
      <c r="BT920" s="199">
        <f t="shared" ca="1" si="1168"/>
        <v>5.016752583710371E-2</v>
      </c>
      <c r="BU920" s="216">
        <f t="shared" ca="1" si="1168"/>
        <v>5.0154359472928789E-2</v>
      </c>
      <c r="BV920" s="215">
        <f t="shared" ref="BV920:DA920" ca="1" si="1169">IF(ISERROR(BV32/BR32),"",BV32/BR32-1)</f>
        <v>5.0226446035583239E-2</v>
      </c>
      <c r="BW920" s="199">
        <f t="shared" ca="1" si="1169"/>
        <v>5.0196916748373122E-2</v>
      </c>
      <c r="BX920" s="199">
        <f t="shared" ca="1" si="1169"/>
        <v>5.0169094342532139E-2</v>
      </c>
      <c r="BY920" s="216">
        <f t="shared" ca="1" si="1169"/>
        <v>5.0155806658162438E-2</v>
      </c>
      <c r="BZ920" s="215">
        <f t="shared" ca="1" si="1169"/>
        <v>5.0228553374012108E-2</v>
      </c>
      <c r="CA920" s="199">
        <f t="shared" ca="1" si="1169"/>
        <v>5.0198754871535467E-2</v>
      </c>
      <c r="CB920" s="199">
        <f t="shared" ca="1" si="1169"/>
        <v>5.0170677278591924E-2</v>
      </c>
      <c r="CC920" s="216">
        <f t="shared" ca="1" si="1169"/>
        <v>5.0157267194643973E-2</v>
      </c>
      <c r="CD920" s="215">
        <f t="shared" ca="1" si="1169"/>
        <v>5.0230679860754357E-2</v>
      </c>
      <c r="CE920" s="199">
        <f t="shared" ca="1" si="1169"/>
        <v>5.0200609801573703E-2</v>
      </c>
      <c r="CF920" s="199">
        <f t="shared" ca="1" si="1169"/>
        <v>5.0172274773255365E-2</v>
      </c>
      <c r="CG920" s="216">
        <f t="shared" ca="1" si="1169"/>
        <v>5.0158741201465906E-2</v>
      </c>
      <c r="CH920" s="215">
        <f t="shared" ca="1" si="1169"/>
        <v>5.0232825661151281E-2</v>
      </c>
      <c r="CI920" s="199">
        <f t="shared" ca="1" si="1169"/>
        <v>5.0202481685578393E-2</v>
      </c>
      <c r="CJ920" s="199">
        <f t="shared" ca="1" si="1169"/>
        <v>5.0173886955538149E-2</v>
      </c>
      <c r="CK920" s="216">
        <f t="shared" ca="1" si="1169"/>
        <v>5.0160228798706408E-2</v>
      </c>
      <c r="CL920" s="215">
        <f t="shared" ca="1" si="1169"/>
        <v>5.0234990941808499E-2</v>
      </c>
      <c r="CM920" s="199">
        <f t="shared" ca="1" si="1169"/>
        <v>5.0204370671804499E-2</v>
      </c>
      <c r="CN920" s="199">
        <f t="shared" ca="1" si="1169"/>
        <v>5.0175513955507567E-2</v>
      </c>
      <c r="CO920" s="216">
        <f t="shared" ca="1" si="1169"/>
        <v>5.0161730107436409E-2</v>
      </c>
      <c r="CP920" s="215">
        <f t="shared" ca="1" si="1169"/>
        <v>5.0237175870605277E-2</v>
      </c>
      <c r="CQ920" s="199">
        <f t="shared" ca="1" si="1169"/>
        <v>5.0206276909678493E-2</v>
      </c>
      <c r="CR920" s="199">
        <f t="shared" ca="1" si="1169"/>
        <v>5.0177155904290061E-2</v>
      </c>
      <c r="CS920" s="216">
        <f t="shared" ca="1" si="1169"/>
        <v>5.0163245249724486E-2</v>
      </c>
      <c r="CT920" s="215">
        <f t="shared" ca="1" si="1169"/>
        <v>5.0239380616700746E-2</v>
      </c>
      <c r="CU920" s="199">
        <f t="shared" ca="1" si="1169"/>
        <v>5.0208200549803017E-2</v>
      </c>
      <c r="CV920" s="199">
        <f t="shared" ca="1" si="1169"/>
        <v>5.0178812934076333E-2</v>
      </c>
      <c r="CW920" s="216">
        <f t="shared" ca="1" si="1169"/>
        <v>5.0164774348646191E-2</v>
      </c>
      <c r="CX920" s="215">
        <f t="shared" ca="1" si="1169"/>
        <v>5.0241605350537899E-2</v>
      </c>
      <c r="CY920" s="199">
        <f t="shared" ca="1" si="1169"/>
        <v>5.021014174396643E-2</v>
      </c>
      <c r="CZ920" s="199">
        <f t="shared" ca="1" si="1169"/>
        <v>5.018048517813023E-2</v>
      </c>
      <c r="DA920" s="216">
        <f t="shared" ca="1" si="1169"/>
        <v>5.0166317528287818E-2</v>
      </c>
      <c r="DB920" s="215">
        <f t="shared" ref="DB920:DI920" ca="1" si="1170">IF(ISERROR(DB32/CX32),"",DB32/CX32-1)</f>
        <v>5.0243850243853805E-2</v>
      </c>
      <c r="DC920" s="199">
        <f t="shared" ca="1" si="1170"/>
        <v>5.0212100645147473E-2</v>
      </c>
      <c r="DD920" s="199">
        <f t="shared" ca="1" si="1170"/>
        <v>5.0182172770793843E-2</v>
      </c>
      <c r="DE920" s="216">
        <f t="shared" ca="1" si="1170"/>
        <v>5.0167874913756849E-2</v>
      </c>
      <c r="DF920" s="215">
        <f t="shared" ca="1" si="1170"/>
        <v>5.0246115469683605E-2</v>
      </c>
      <c r="DG920" s="199">
        <f t="shared" ca="1" si="1170"/>
        <v>5.0214077407523705E-2</v>
      </c>
      <c r="DH920" s="199">
        <f t="shared" ca="1" si="1170"/>
        <v>5.0183875847493509E-2</v>
      </c>
      <c r="DI920" s="216">
        <f t="shared" ca="1" si="1170"/>
        <v>5.0169446631184167E-2</v>
      </c>
      <c r="DL920" s="199">
        <f t="shared" ref="DL920:EK920" ca="1" si="1171">IF(ISERROR(DL32/DK32),"",DL32/DK32-1)</f>
        <v>-3.5863035356454964E-2</v>
      </c>
      <c r="DM920" s="199">
        <f t="shared" ca="1" si="1171"/>
        <v>1.2468220338983049</v>
      </c>
      <c r="DN920" s="199">
        <f t="shared" ca="1" si="1171"/>
        <v>0.60726072607260728</v>
      </c>
      <c r="DO920" s="199">
        <f t="shared" ca="1" si="1171"/>
        <v>0.19272513933704905</v>
      </c>
      <c r="DP920" s="199">
        <f t="shared" ca="1" si="1171"/>
        <v>-0.20634530250860794</v>
      </c>
      <c r="DQ920" s="199">
        <f t="shared" ca="1" si="1171"/>
        <v>0.74434459250077478</v>
      </c>
      <c r="DR920" s="199">
        <f t="shared" ca="1" si="1171"/>
        <v>0.99236098774205006</v>
      </c>
      <c r="DS920" s="199">
        <f t="shared" ca="1" si="1171"/>
        <v>-0.48568880962995986</v>
      </c>
      <c r="DT920" s="199">
        <f t="shared" ca="1" si="1171"/>
        <v>4.9778085991678225</v>
      </c>
      <c r="DU920" s="199">
        <f t="shared" ca="1" si="1171"/>
        <v>1.3430071237145027</v>
      </c>
      <c r="DV920" s="199">
        <f t="shared" ca="1" si="1171"/>
        <v>0.41683717410396781</v>
      </c>
      <c r="DW920" s="199">
        <f t="shared" ca="1" si="1171"/>
        <v>0.20905531252185861</v>
      </c>
      <c r="DX920" s="199">
        <f t="shared" ca="1" si="1171"/>
        <v>0.14588514033834254</v>
      </c>
      <c r="DY920" s="199">
        <f t="shared" ca="1" si="1171"/>
        <v>0.10903258331145982</v>
      </c>
      <c r="DZ920" s="199">
        <f t="shared" ca="1" si="1171"/>
        <v>7.9630141907357954E-2</v>
      </c>
      <c r="EA920" s="199">
        <f t="shared" ca="1" si="1171"/>
        <v>5.0181566613871853E-2</v>
      </c>
      <c r="EB920" s="199">
        <f t="shared" ca="1" si="1171"/>
        <v>5.0183264129578298E-2</v>
      </c>
      <c r="EC920" s="199">
        <f t="shared" ca="1" si="1171"/>
        <v>5.0184977216822579E-2</v>
      </c>
      <c r="ED920" s="199">
        <f t="shared" ca="1" si="1171"/>
        <v>5.0186706012831817E-2</v>
      </c>
      <c r="EE920" s="199">
        <f t="shared" ca="1" si="1171"/>
        <v>5.0188450655934913E-2</v>
      </c>
      <c r="EF920" s="199">
        <f t="shared" ca="1" si="1171"/>
        <v>5.019021128557033E-2</v>
      </c>
      <c r="EG920" s="199">
        <f t="shared" ca="1" si="1171"/>
        <v>5.0191988042297853E-2</v>
      </c>
      <c r="EH920" s="199">
        <f t="shared" ca="1" si="1171"/>
        <v>5.0193781067797927E-2</v>
      </c>
      <c r="EI920" s="199">
        <f t="shared" ca="1" si="1171"/>
        <v>5.0195590504884091E-2</v>
      </c>
      <c r="EJ920" s="199">
        <f t="shared" ca="1" si="1171"/>
        <v>5.0197416497510083E-2</v>
      </c>
      <c r="EK920" s="199">
        <f t="shared" ca="1" si="1171"/>
        <v>5.0199259190770062E-2</v>
      </c>
    </row>
    <row r="921" spans="1:141" x14ac:dyDescent="0.25">
      <c r="A921" s="90"/>
      <c r="B921" s="90"/>
      <c r="C921" s="90"/>
      <c r="D921" s="90"/>
      <c r="E921" t="s">
        <v>42</v>
      </c>
      <c r="F921" s="215"/>
      <c r="G921" s="199"/>
      <c r="H921" s="199"/>
      <c r="I921" s="216"/>
      <c r="J921" s="215">
        <f t="shared" ref="J921:AO921" ca="1" si="1172">IF(ISERROR(J44/F44),"",J44/F44-1)</f>
        <v>-1.8430074130504792E-2</v>
      </c>
      <c r="K921" s="199">
        <f t="shared" ca="1" si="1172"/>
        <v>-1.492279802462962</v>
      </c>
      <c r="L921" s="199">
        <f t="shared" ca="1" si="1172"/>
        <v>0.37598501448253141</v>
      </c>
      <c r="M921" s="216">
        <f t="shared" ca="1" si="1172"/>
        <v>0.57926349364152219</v>
      </c>
      <c r="N921" s="215">
        <f t="shared" ca="1" si="1172"/>
        <v>0.45522388059701502</v>
      </c>
      <c r="O921" s="199">
        <f t="shared" ca="1" si="1172"/>
        <v>-4.9841269841269842</v>
      </c>
      <c r="P921" s="199">
        <f t="shared" ca="1" si="1172"/>
        <v>1.2773109243697478</v>
      </c>
      <c r="Q921" s="216">
        <f t="shared" ca="1" si="1172"/>
        <v>1.222950819672131</v>
      </c>
      <c r="R921" s="215">
        <f t="shared" ca="1" si="1172"/>
        <v>1.6</v>
      </c>
      <c r="S921" s="199">
        <f t="shared" ca="1" si="1172"/>
        <v>1.3227091633466137</v>
      </c>
      <c r="T921" s="199">
        <f t="shared" ca="1" si="1172"/>
        <v>0.54612546125461248</v>
      </c>
      <c r="U921" s="216">
        <f t="shared" ca="1" si="1172"/>
        <v>0.65044247787610621</v>
      </c>
      <c r="V921" s="215">
        <f t="shared" ca="1" si="1172"/>
        <v>1.4536489151873768</v>
      </c>
      <c r="W921" s="199">
        <f t="shared" ca="1" si="1172"/>
        <v>0.88850771869639789</v>
      </c>
      <c r="X921" s="199">
        <f t="shared" ca="1" si="1172"/>
        <v>0.46778042959427202</v>
      </c>
      <c r="Y921" s="216">
        <f t="shared" ca="1" si="1172"/>
        <v>-0.49419124218051835</v>
      </c>
      <c r="Z921" s="215">
        <f t="shared" ca="1" si="1172"/>
        <v>-0.65836012861736337</v>
      </c>
      <c r="AA921" s="199">
        <f t="shared" ca="1" si="1172"/>
        <v>-0.49863760217983655</v>
      </c>
      <c r="AB921" s="199">
        <f t="shared" ca="1" si="1172"/>
        <v>-0.2430894308943089</v>
      </c>
      <c r="AC921" s="216">
        <f t="shared" ca="1" si="1172"/>
        <v>0.56890459363957602</v>
      </c>
      <c r="AD921" s="215">
        <f t="shared" ca="1" si="1172"/>
        <v>1.171764705882353</v>
      </c>
      <c r="AE921" s="199">
        <f t="shared" ca="1" si="1172"/>
        <v>5.2536231884057871E-2</v>
      </c>
      <c r="AF921" s="199">
        <f t="shared" ca="1" si="1172"/>
        <v>0.38560687432867891</v>
      </c>
      <c r="AG921" s="216">
        <f t="shared" ca="1" si="1172"/>
        <v>0.73198198198198194</v>
      </c>
      <c r="AH921" s="215">
        <f t="shared" ca="1" si="1172"/>
        <v>1.0205850487540626</v>
      </c>
      <c r="AI921" s="199">
        <f t="shared" ca="1" si="1172"/>
        <v>2.9931153184165233</v>
      </c>
      <c r="AJ921" s="199">
        <f t="shared" ca="1" si="1172"/>
        <v>0.86744186046511618</v>
      </c>
      <c r="AK921" s="216">
        <f t="shared" ca="1" si="1172"/>
        <v>1.0533159947984396</v>
      </c>
      <c r="AL921" s="215">
        <f t="shared" ca="1" si="1172"/>
        <v>-0.15924932975871309</v>
      </c>
      <c r="AM921" s="199">
        <f t="shared" ca="1" si="1172"/>
        <v>-0.72543103448275859</v>
      </c>
      <c r="AN921" s="199">
        <f t="shared" ca="1" si="1172"/>
        <v>-0.70817766708177665</v>
      </c>
      <c r="AO921" s="216">
        <f t="shared" ca="1" si="1172"/>
        <v>-0.53768207726409112</v>
      </c>
      <c r="AP921" s="215">
        <f t="shared" ref="AP921:BU921" ca="1" si="1173">IF(ISERROR(AP44/AL44),"",AP44/AL44-1)</f>
        <v>0.35650510204081631</v>
      </c>
      <c r="AQ921" s="199">
        <f t="shared" ca="1" si="1173"/>
        <v>8.9058084772370485</v>
      </c>
      <c r="AR921" s="199">
        <f t="shared" ca="1" si="1173"/>
        <v>12.39118065433855</v>
      </c>
      <c r="AS921" s="216">
        <f t="shared" ca="1" si="1173"/>
        <v>7.1568493150684933</v>
      </c>
      <c r="AT921" s="215">
        <f t="shared" ca="1" si="1173"/>
        <v>6.1349318288669483</v>
      </c>
      <c r="AU921" s="199">
        <f t="shared" ca="1" si="1173"/>
        <v>1.691283676703645</v>
      </c>
      <c r="AV921" s="199">
        <f t="shared" ca="1" si="1173"/>
        <v>1.0947524962821329</v>
      </c>
      <c r="AW921" s="216">
        <f t="shared" ca="1" si="1173"/>
        <v>0.60376800538019415</v>
      </c>
      <c r="AX921" s="215">
        <f t="shared" ca="1" si="1173"/>
        <v>0.31931661926222388</v>
      </c>
      <c r="AY921" s="199">
        <f t="shared" ca="1" si="1173"/>
        <v>0.36397531756615131</v>
      </c>
      <c r="AZ921" s="199">
        <f t="shared" ca="1" si="1173"/>
        <v>0.37510447300653427</v>
      </c>
      <c r="BA921" s="216">
        <f t="shared" ca="1" si="1173"/>
        <v>0.54782532555526675</v>
      </c>
      <c r="BB921" s="215">
        <f t="shared" ca="1" si="1173"/>
        <v>0.23210147757826127</v>
      </c>
      <c r="BC921" s="199">
        <f t="shared" ca="1" si="1173"/>
        <v>0.22954892576570463</v>
      </c>
      <c r="BD921" s="199">
        <f t="shared" ca="1" si="1173"/>
        <v>0.22715937196651192</v>
      </c>
      <c r="BE921" s="216">
        <f t="shared" ca="1" si="1173"/>
        <v>0.2260253999110855</v>
      </c>
      <c r="BF921" s="215">
        <f t="shared" ca="1" si="1173"/>
        <v>0.16564662407735686</v>
      </c>
      <c r="BG921" s="199">
        <f t="shared" ca="1" si="1173"/>
        <v>0.16331909654677079</v>
      </c>
      <c r="BH921" s="199">
        <f t="shared" ca="1" si="1173"/>
        <v>0.16113176628897885</v>
      </c>
      <c r="BI921" s="216">
        <f t="shared" ca="1" si="1173"/>
        <v>0.16009029943759834</v>
      </c>
      <c r="BJ921" s="215">
        <f t="shared" ca="1" si="1173"/>
        <v>0.1273186653584637</v>
      </c>
      <c r="BK921" s="199">
        <f t="shared" ca="1" si="1173"/>
        <v>0.12509944815459684</v>
      </c>
      <c r="BL921" s="199">
        <f t="shared" ca="1" si="1173"/>
        <v>0.12300597248140765</v>
      </c>
      <c r="BM921" s="216">
        <f t="shared" ca="1" si="1173"/>
        <v>0.12200617190299923</v>
      </c>
      <c r="BN921" s="215">
        <f t="shared" ca="1" si="1173"/>
        <v>9.7391214195611253E-2</v>
      </c>
      <c r="BO921" s="199">
        <f t="shared" ca="1" si="1173"/>
        <v>9.5192032694875639E-2</v>
      </c>
      <c r="BP921" s="199">
        <f t="shared" ca="1" si="1173"/>
        <v>9.3109620019137473E-2</v>
      </c>
      <c r="BQ921" s="216">
        <f t="shared" ca="1" si="1173"/>
        <v>9.2112180693594947E-2</v>
      </c>
      <c r="BR921" s="215">
        <f t="shared" ca="1" si="1173"/>
        <v>6.8314910532011108E-2</v>
      </c>
      <c r="BS921" s="199">
        <f t="shared" ca="1" si="1173"/>
        <v>6.6030520011963967E-2</v>
      </c>
      <c r="BT921" s="199">
        <f t="shared" ca="1" si="1173"/>
        <v>6.385906958689036E-2</v>
      </c>
      <c r="BU921" s="216">
        <f t="shared" ca="1" si="1173"/>
        <v>6.2815882881213092E-2</v>
      </c>
      <c r="BV921" s="215">
        <f t="shared" ref="BV921:DA921" ca="1" si="1174">IF(ISERROR(BV44/BR44),"",BV44/BR44-1)</f>
        <v>6.7452183261531351E-2</v>
      </c>
      <c r="BW921" s="199">
        <f t="shared" ca="1" si="1174"/>
        <v>6.5308126370709374E-2</v>
      </c>
      <c r="BX921" s="199">
        <f t="shared" ca="1" si="1174"/>
        <v>6.3261536836713095E-2</v>
      </c>
      <c r="BY921" s="216">
        <f t="shared" ca="1" si="1174"/>
        <v>6.2275358657651658E-2</v>
      </c>
      <c r="BZ921" s="215">
        <f t="shared" ca="1" si="1174"/>
        <v>6.6643506728781832E-2</v>
      </c>
      <c r="CA921" s="199">
        <f t="shared" ca="1" si="1174"/>
        <v>6.4628173595583149E-2</v>
      </c>
      <c r="CB921" s="199">
        <f t="shared" ca="1" si="1174"/>
        <v>6.2696875632822335E-2</v>
      </c>
      <c r="CC921" s="216">
        <f t="shared" ca="1" si="1174"/>
        <v>6.1763593359984492E-2</v>
      </c>
      <c r="CD921" s="215">
        <f t="shared" ca="1" si="1174"/>
        <v>6.5884306543700033E-2</v>
      </c>
      <c r="CE921" s="199">
        <f t="shared" ca="1" si="1174"/>
        <v>6.3987325005121942E-2</v>
      </c>
      <c r="CF921" s="199">
        <f t="shared" ca="1" si="1174"/>
        <v>6.2162693873212715E-2</v>
      </c>
      <c r="CG921" s="216">
        <f t="shared" ca="1" si="1174"/>
        <v>6.1278576440925381E-2</v>
      </c>
      <c r="CH921" s="215">
        <f t="shared" ca="1" si="1174"/>
        <v>6.5170506951119034E-2</v>
      </c>
      <c r="CI921" s="199">
        <f t="shared" ca="1" si="1174"/>
        <v>6.3382581693403717E-2</v>
      </c>
      <c r="CJ921" s="199">
        <f t="shared" ca="1" si="1174"/>
        <v>6.1656823319888643E-2</v>
      </c>
      <c r="CK921" s="216">
        <f t="shared" ca="1" si="1174"/>
        <v>6.0818477916835478E-2</v>
      </c>
      <c r="CL921" s="215">
        <f t="shared" ca="1" si="1174"/>
        <v>6.4498464634672903E-2</v>
      </c>
      <c r="CM921" s="199">
        <f t="shared" ca="1" si="1174"/>
        <v>6.2811240801315948E-2</v>
      </c>
      <c r="CN921" s="199">
        <f t="shared" ca="1" si="1174"/>
        <v>6.1177293980012371E-2</v>
      </c>
      <c r="CO921" s="216">
        <f t="shared" ca="1" si="1174"/>
        <v>6.0381628518512143E-2</v>
      </c>
      <c r="CP921" s="215">
        <f t="shared" ca="1" si="1174"/>
        <v>6.3864912795831286E-2</v>
      </c>
      <c r="CQ921" s="199">
        <f t="shared" ca="1" si="1174"/>
        <v>6.2270859827032288E-2</v>
      </c>
      <c r="CR921" s="199">
        <f t="shared" ca="1" si="1174"/>
        <v>6.0722311928377293E-2</v>
      </c>
      <c r="CS921" s="216">
        <f t="shared" ca="1" si="1174"/>
        <v>5.9966502405788491E-2</v>
      </c>
      <c r="CT921" s="215">
        <f t="shared" ca="1" si="1174"/>
        <v>6.3266913694255633E-2</v>
      </c>
      <c r="CU921" s="199">
        <f t="shared" ca="1" si="1174"/>
        <v>6.1759225980020371E-2</v>
      </c>
      <c r="CV921" s="199">
        <f t="shared" ca="1" si="1174"/>
        <v>6.0290240043704868E-2</v>
      </c>
      <c r="CW921" s="216">
        <f t="shared" ca="1" si="1174"/>
        <v>5.9571702067742205E-2</v>
      </c>
      <c r="CX921" s="215">
        <f t="shared" ca="1" si="1174"/>
        <v>6.2701818192567371E-2</v>
      </c>
      <c r="CY921" s="199">
        <f t="shared" ca="1" si="1174"/>
        <v>6.1274329766197955E-2</v>
      </c>
      <c r="CZ921" s="199">
        <f t="shared" ca="1" si="1174"/>
        <v>5.9879581221692568E-2</v>
      </c>
      <c r="DA921" s="216">
        <f t="shared" ca="1" si="1174"/>
        <v>5.9195945092735291E-2</v>
      </c>
      <c r="DB921" s="215">
        <f t="shared" ref="DB921:DI921" ca="1" si="1175">IF(ISERROR(DB44/CX44),"",DB44/CX44-1)</f>
        <v>6.2167231128454237E-2</v>
      </c>
      <c r="DC921" s="199">
        <f t="shared" ca="1" si="1175"/>
        <v>6.0814342138024058E-2</v>
      </c>
      <c r="DD921" s="199">
        <f t="shared" ca="1" si="1175"/>
        <v>5.9488963701082476E-2</v>
      </c>
      <c r="DE921" s="216">
        <f t="shared" ca="1" si="1175"/>
        <v>5.8838052543619179E-2</v>
      </c>
      <c r="DF921" s="215">
        <f t="shared" ca="1" si="1175"/>
        <v>6.1660981557771111E-2</v>
      </c>
      <c r="DG921" s="199">
        <f t="shared" ca="1" si="1175"/>
        <v>6.0377594660566469E-2</v>
      </c>
      <c r="DH921" s="199">
        <f t="shared" ca="1" si="1175"/>
        <v>5.9117128198823421E-2</v>
      </c>
      <c r="DI921" s="216">
        <f t="shared" ca="1" si="1175"/>
        <v>5.8496938715367319E-2</v>
      </c>
      <c r="DL921" s="199">
        <f t="shared" ref="DL921:EK921" ca="1" si="1176">IF(ISERROR(DL44/DK44),"",DL44/DK44-1)</f>
        <v>-2.6304062722511068E-2</v>
      </c>
      <c r="DM921" s="199">
        <f t="shared" ca="1" si="1176"/>
        <v>1.7133550488599347</v>
      </c>
      <c r="DN921" s="199">
        <f t="shared" ca="1" si="1176"/>
        <v>0.82893157262905159</v>
      </c>
      <c r="DO921" s="199">
        <f t="shared" ca="1" si="1176"/>
        <v>0.35904168034131922</v>
      </c>
      <c r="DP921" s="199">
        <f t="shared" ca="1" si="1176"/>
        <v>-0.3248007727602028</v>
      </c>
      <c r="DQ921" s="199">
        <f t="shared" ca="1" si="1176"/>
        <v>0.54935622317596566</v>
      </c>
      <c r="DR921" s="199">
        <f t="shared" ca="1" si="1176"/>
        <v>1.2511542012927053</v>
      </c>
      <c r="DS921" s="199">
        <f t="shared" ca="1" si="1176"/>
        <v>-0.55209187858900743</v>
      </c>
      <c r="DT921" s="199">
        <f t="shared" ca="1" si="1176"/>
        <v>5.813186813186813</v>
      </c>
      <c r="DU921" s="199">
        <f t="shared" ca="1" si="1176"/>
        <v>1.3849890180131967</v>
      </c>
      <c r="DV921" s="199">
        <f t="shared" ca="1" si="1176"/>
        <v>0.40699089042786629</v>
      </c>
      <c r="DW921" s="199">
        <f t="shared" ca="1" si="1176"/>
        <v>0.22836878244936609</v>
      </c>
      <c r="DX921" s="199">
        <f t="shared" ca="1" si="1176"/>
        <v>0.16223982259679026</v>
      </c>
      <c r="DY921" s="199">
        <f t="shared" ca="1" si="1176"/>
        <v>0.12406743391101038</v>
      </c>
      <c r="DZ921" s="199">
        <f t="shared" ca="1" si="1176"/>
        <v>9.4166416091537641E-2</v>
      </c>
      <c r="EA921" s="199">
        <f t="shared" ca="1" si="1176"/>
        <v>6.4962060584101922E-2</v>
      </c>
      <c r="EB921" s="199">
        <f t="shared" ca="1" si="1176"/>
        <v>6.4302147276739108E-2</v>
      </c>
      <c r="EC921" s="199">
        <f t="shared" ca="1" si="1176"/>
        <v>6.3679792721668793E-2</v>
      </c>
      <c r="ED921" s="199">
        <f t="shared" ca="1" si="1176"/>
        <v>6.3092151499075433E-2</v>
      </c>
      <c r="EE921" s="199">
        <f t="shared" ca="1" si="1176"/>
        <v>6.253665562501709E-2</v>
      </c>
      <c r="EF921" s="199">
        <f t="shared" ca="1" si="1176"/>
        <v>6.2010981506755991E-2</v>
      </c>
      <c r="EG921" s="199">
        <f t="shared" ca="1" si="1176"/>
        <v>6.1513021513273758E-2</v>
      </c>
      <c r="EH921" s="199">
        <f t="shared" ca="1" si="1176"/>
        <v>6.104085942606341E-2</v>
      </c>
      <c r="EI921" s="199">
        <f t="shared" ca="1" si="1176"/>
        <v>6.0592749166068716E-2</v>
      </c>
      <c r="EJ921" s="199">
        <f t="shared" ca="1" si="1176"/>
        <v>6.0167096297786049E-2</v>
      </c>
      <c r="EK921" s="199">
        <f t="shared" ca="1" si="1176"/>
        <v>5.9762441896541452E-2</v>
      </c>
    </row>
    <row r="922" spans="1:141" x14ac:dyDescent="0.25">
      <c r="A922" s="90"/>
      <c r="B922" s="90"/>
      <c r="C922" s="90"/>
      <c r="D922" s="90"/>
      <c r="E922" t="s">
        <v>48</v>
      </c>
      <c r="F922" s="215"/>
      <c r="G922" s="199"/>
      <c r="H922" s="199"/>
      <c r="I922" s="216"/>
      <c r="J922" s="215">
        <f t="shared" ref="J922:AO922" ca="1" si="1177">IF(ISERROR(J50/F50),"",J50/F50-1)</f>
        <v>-8.8704054677756661E-2</v>
      </c>
      <c r="K922" s="199">
        <f t="shared" ca="1" si="1177"/>
        <v>-0.15549066962794988</v>
      </c>
      <c r="L922" s="199">
        <f t="shared" ca="1" si="1177"/>
        <v>0.19336277468246665</v>
      </c>
      <c r="M922" s="216">
        <f t="shared" ca="1" si="1177"/>
        <v>0.200030604807371</v>
      </c>
      <c r="N922" s="215">
        <f t="shared" ca="1" si="1177"/>
        <v>0.17887931034482762</v>
      </c>
      <c r="O922" s="199">
        <f t="shared" ca="1" si="1177"/>
        <v>-2.0689655172413834E-2</v>
      </c>
      <c r="P922" s="199">
        <f t="shared" ca="1" si="1177"/>
        <v>3.118895966029724</v>
      </c>
      <c r="Q922" s="216">
        <f t="shared" ca="1" si="1177"/>
        <v>1.9630872483221475</v>
      </c>
      <c r="R922" s="215">
        <f t="shared" ca="1" si="1177"/>
        <v>2.636197440585009</v>
      </c>
      <c r="S922" s="199">
        <f t="shared" ca="1" si="1177"/>
        <v>3.666666666666667</v>
      </c>
      <c r="T922" s="199">
        <f t="shared" ca="1" si="1177"/>
        <v>0.44432989690721647</v>
      </c>
      <c r="U922" s="216">
        <f t="shared" ca="1" si="1177"/>
        <v>1.2661381653454136</v>
      </c>
      <c r="V922" s="215">
        <f t="shared" ca="1" si="1177"/>
        <v>-0.61538461538461542</v>
      </c>
      <c r="W922" s="199">
        <f t="shared" ca="1" si="1177"/>
        <v>-0.63883299798792759</v>
      </c>
      <c r="X922" s="199">
        <f t="shared" ca="1" si="1177"/>
        <v>-0.74268379728765166</v>
      </c>
      <c r="Y922" s="216">
        <f t="shared" ca="1" si="1177"/>
        <v>-0.8045977011494253</v>
      </c>
      <c r="Z922" s="215">
        <f t="shared" ca="1" si="1177"/>
        <v>2.6235294117647059</v>
      </c>
      <c r="AA922" s="199">
        <f t="shared" ca="1" si="1177"/>
        <v>8.8955431754874645</v>
      </c>
      <c r="AB922" s="199">
        <f t="shared" ca="1" si="1177"/>
        <v>12.543689320388349</v>
      </c>
      <c r="AC922" s="216">
        <f t="shared" ca="1" si="1177"/>
        <v>12.933503836317136</v>
      </c>
      <c r="AD922" s="215">
        <f t="shared" ca="1" si="1177"/>
        <v>4.5894660894660895</v>
      </c>
      <c r="AE922" s="199">
        <f t="shared" ca="1" si="1177"/>
        <v>-0.53919774806474319</v>
      </c>
      <c r="AF922" s="199">
        <f t="shared" ca="1" si="1177"/>
        <v>-0.7694828469022017</v>
      </c>
      <c r="AG922" s="216">
        <f t="shared" ca="1" si="1177"/>
        <v>-0.92226505139500736</v>
      </c>
      <c r="AH922" s="215">
        <f t="shared" ca="1" si="1177"/>
        <v>-0.93687879179037048</v>
      </c>
      <c r="AI922" s="199">
        <f t="shared" ca="1" si="1177"/>
        <v>0.7189981673793524</v>
      </c>
      <c r="AJ922" s="199">
        <f t="shared" ca="1" si="1177"/>
        <v>-0.42780986228342954</v>
      </c>
      <c r="AK922" s="216">
        <f t="shared" ca="1" si="1177"/>
        <v>1.3494687131050767</v>
      </c>
      <c r="AL922" s="215">
        <f t="shared" ca="1" si="1177"/>
        <v>2.9744376278118612</v>
      </c>
      <c r="AM922" s="199">
        <f t="shared" ca="1" si="1177"/>
        <v>-0.46464108031272211</v>
      </c>
      <c r="AN922" s="199">
        <f t="shared" ca="1" si="1177"/>
        <v>1.1739130434782608</v>
      </c>
      <c r="AO922" s="216">
        <f t="shared" ca="1" si="1177"/>
        <v>0.70301507537688446</v>
      </c>
      <c r="AP922" s="215">
        <f t="shared" ref="AP922:BU922" ca="1" si="1178">IF(ISERROR(AP50/AL50),"",AP50/AL50-1)</f>
        <v>0.30666323642912263</v>
      </c>
      <c r="AQ922" s="199">
        <f t="shared" ca="1" si="1178"/>
        <v>0.91934948556256213</v>
      </c>
      <c r="AR922" s="199">
        <f t="shared" ca="1" si="1178"/>
        <v>0.97107142857142859</v>
      </c>
      <c r="AS922" s="216">
        <f t="shared" ca="1" si="1178"/>
        <v>1.1481262909412808</v>
      </c>
      <c r="AT922" s="215">
        <f t="shared" ca="1" si="1178"/>
        <v>0.49379799173065564</v>
      </c>
      <c r="AU922" s="199">
        <f t="shared" ca="1" si="1178"/>
        <v>0.48071934981843345</v>
      </c>
      <c r="AV922" s="199">
        <f t="shared" ca="1" si="1178"/>
        <v>0.65011777495923173</v>
      </c>
      <c r="AW922" s="216">
        <f t="shared" ca="1" si="1178"/>
        <v>1.9631507987974706</v>
      </c>
      <c r="AX922" s="215">
        <f t="shared" ca="1" si="1178"/>
        <v>2.744464762268422</v>
      </c>
      <c r="AY922" s="199">
        <f t="shared" ca="1" si="1178"/>
        <v>5.0086195602287642</v>
      </c>
      <c r="AZ922" s="199">
        <f t="shared" ca="1" si="1178"/>
        <v>7.6140766225900691</v>
      </c>
      <c r="BA922" s="216">
        <f t="shared" ca="1" si="1178"/>
        <v>4.0014635699540753</v>
      </c>
      <c r="BB922" s="215">
        <f t="shared" ca="1" si="1178"/>
        <v>3.3553451962025225</v>
      </c>
      <c r="BC922" s="199">
        <f t="shared" ca="1" si="1178"/>
        <v>1.9558626954251928</v>
      </c>
      <c r="BD922" s="199">
        <f t="shared" ca="1" si="1178"/>
        <v>1.3612176420370559</v>
      </c>
      <c r="BE922" s="216">
        <f t="shared" ca="1" si="1178"/>
        <v>1.0516236637012972</v>
      </c>
      <c r="BF922" s="215">
        <f t="shared" ca="1" si="1178"/>
        <v>0.95849958060052765</v>
      </c>
      <c r="BG922" s="199">
        <f t="shared" ca="1" si="1178"/>
        <v>0.81034468177924412</v>
      </c>
      <c r="BH922" s="199">
        <f t="shared" ca="1" si="1178"/>
        <v>0.69423187999821812</v>
      </c>
      <c r="BI922" s="216">
        <f t="shared" ca="1" si="1178"/>
        <v>0.60713673038214266</v>
      </c>
      <c r="BJ922" s="215">
        <f t="shared" ca="1" si="1178"/>
        <v>0.57303896851993019</v>
      </c>
      <c r="BK922" s="199">
        <f t="shared" ca="1" si="1178"/>
        <v>0.51938816970150592</v>
      </c>
      <c r="BL922" s="199">
        <f t="shared" ca="1" si="1178"/>
        <v>0.47078334456934456</v>
      </c>
      <c r="BM922" s="216">
        <f t="shared" ca="1" si="1178"/>
        <v>0.42971610867645782</v>
      </c>
      <c r="BN922" s="215">
        <f t="shared" ca="1" si="1178"/>
        <v>0.41302929603750327</v>
      </c>
      <c r="BO922" s="199">
        <f t="shared" ca="1" si="1178"/>
        <v>0.38482858701316203</v>
      </c>
      <c r="BP922" s="199">
        <f t="shared" ca="1" si="1178"/>
        <v>0.35750560353519756</v>
      </c>
      <c r="BQ922" s="216">
        <f t="shared" ca="1" si="1178"/>
        <v>0.33297266219988342</v>
      </c>
      <c r="BR922" s="215">
        <f t="shared" ca="1" si="1178"/>
        <v>0.32402729385127094</v>
      </c>
      <c r="BS922" s="199">
        <f t="shared" ca="1" si="1178"/>
        <v>0.30591532935301657</v>
      </c>
      <c r="BT922" s="199">
        <f t="shared" ca="1" si="1178"/>
        <v>0.28765171238261433</v>
      </c>
      <c r="BU922" s="216">
        <f t="shared" ca="1" si="1178"/>
        <v>0.27061623967697668</v>
      </c>
      <c r="BV922" s="215">
        <f t="shared" ref="BV922:DA922" ca="1" si="1179">IF(ISERROR(BV50/BR50),"",BV50/BR50-1)</f>
        <v>0.26065158879968875</v>
      </c>
      <c r="BW922" s="199">
        <f t="shared" ca="1" si="1179"/>
        <v>0.24945700245460145</v>
      </c>
      <c r="BX922" s="199">
        <f t="shared" ca="1" si="1179"/>
        <v>0.23784978231740816</v>
      </c>
      <c r="BY922" s="216">
        <f t="shared" ca="1" si="1179"/>
        <v>0.2267223119850974</v>
      </c>
      <c r="BZ922" s="215">
        <f t="shared" ca="1" si="1179"/>
        <v>0.2200740723324992</v>
      </c>
      <c r="CA922" s="199">
        <f t="shared" ca="1" si="1179"/>
        <v>0.21247874580460357</v>
      </c>
      <c r="CB922" s="199">
        <f t="shared" ca="1" si="1179"/>
        <v>0.20445837965306435</v>
      </c>
      <c r="CC922" s="216">
        <f t="shared" ca="1" si="1179"/>
        <v>0.19662701056009912</v>
      </c>
      <c r="CD922" s="215">
        <f t="shared" ca="1" si="1179"/>
        <v>0.19187990785907716</v>
      </c>
      <c r="CE922" s="199">
        <f t="shared" ca="1" si="1179"/>
        <v>0.18639282766192822</v>
      </c>
      <c r="CF922" s="199">
        <f t="shared" ca="1" si="1179"/>
        <v>0.1805235599805235</v>
      </c>
      <c r="CG922" s="216">
        <f t="shared" ca="1" si="1179"/>
        <v>0.17471667830356452</v>
      </c>
      <c r="CH922" s="215">
        <f t="shared" ca="1" si="1179"/>
        <v>0.17115960999467439</v>
      </c>
      <c r="CI922" s="199">
        <f t="shared" ca="1" si="1179"/>
        <v>0.16701259173625549</v>
      </c>
      <c r="CJ922" s="199">
        <f t="shared" ca="1" si="1179"/>
        <v>0.16253404758348644</v>
      </c>
      <c r="CK922" s="216">
        <f t="shared" ca="1" si="1179"/>
        <v>0.15805906317043616</v>
      </c>
      <c r="CL922" s="215">
        <f t="shared" ca="1" si="1179"/>
        <v>0.15529595173580102</v>
      </c>
      <c r="CM922" s="199">
        <f t="shared" ca="1" si="1179"/>
        <v>0.15205329866898798</v>
      </c>
      <c r="CN922" s="199">
        <f t="shared" ca="1" si="1179"/>
        <v>0.14852543127511542</v>
      </c>
      <c r="CO922" s="216">
        <f t="shared" ca="1" si="1179"/>
        <v>0.14497311216276398</v>
      </c>
      <c r="CP922" s="215">
        <f t="shared" ca="1" si="1179"/>
        <v>0.14276596915725381</v>
      </c>
      <c r="CQ922" s="199">
        <f t="shared" ca="1" si="1179"/>
        <v>0.14016226643100049</v>
      </c>
      <c r="CR922" s="199">
        <f t="shared" ca="1" si="1179"/>
        <v>0.13731284807340494</v>
      </c>
      <c r="CS922" s="216">
        <f t="shared" ca="1" si="1179"/>
        <v>0.13442593686325988</v>
      </c>
      <c r="CT922" s="215">
        <f t="shared" ca="1" si="1179"/>
        <v>0.13262319055089389</v>
      </c>
      <c r="CU922" s="199">
        <f t="shared" ca="1" si="1179"/>
        <v>0.13048756656645155</v>
      </c>
      <c r="CV922" s="199">
        <f t="shared" ca="1" si="1179"/>
        <v>0.12813919218052217</v>
      </c>
      <c r="CW922" s="216">
        <f t="shared" ca="1" si="1179"/>
        <v>0.12574788569149398</v>
      </c>
      <c r="CX922" s="215">
        <f t="shared" ca="1" si="1179"/>
        <v>0.12424844076375496</v>
      </c>
      <c r="CY922" s="199">
        <f t="shared" ca="1" si="1179"/>
        <v>0.12246593241767534</v>
      </c>
      <c r="CZ922" s="199">
        <f t="shared" ca="1" si="1179"/>
        <v>0.12049805886410714</v>
      </c>
      <c r="DA922" s="216">
        <f t="shared" ca="1" si="1179"/>
        <v>0.11848577197146071</v>
      </c>
      <c r="DB922" s="215">
        <f t="shared" ref="DB922:DI922" ca="1" si="1180">IF(ISERROR(DB50/CX50),"",DB50/CX50-1)</f>
        <v>0.11721962118407392</v>
      </c>
      <c r="DC922" s="199">
        <f t="shared" ca="1" si="1180"/>
        <v>0.11571004566188448</v>
      </c>
      <c r="DD922" s="199">
        <f t="shared" ca="1" si="1180"/>
        <v>0.11403790857232776</v>
      </c>
      <c r="DE922" s="216">
        <f t="shared" ca="1" si="1180"/>
        <v>0.11232194759490799</v>
      </c>
      <c r="DF922" s="215">
        <f t="shared" ca="1" si="1180"/>
        <v>0.11123907922418663</v>
      </c>
      <c r="DG922" s="199">
        <f t="shared" ca="1" si="1180"/>
        <v>0.10994481054699023</v>
      </c>
      <c r="DH922" s="199">
        <f t="shared" ca="1" si="1180"/>
        <v>0.108507071060302</v>
      </c>
      <c r="DI922" s="216">
        <f t="shared" ca="1" si="1180"/>
        <v>0.10702715653490369</v>
      </c>
      <c r="DL922" s="199">
        <f t="shared" ref="DL922:EK922" ca="1" si="1181">IF(ISERROR(DL50/DK50),"",DL50/DK50-1)</f>
        <v>0.200030604807371</v>
      </c>
      <c r="DM922" s="199">
        <f t="shared" ca="1" si="1181"/>
        <v>1.9630872483221475</v>
      </c>
      <c r="DN922" s="199">
        <f t="shared" ca="1" si="1181"/>
        <v>1.2661381653454136</v>
      </c>
      <c r="DO922" s="199">
        <f t="shared" ca="1" si="1181"/>
        <v>-0.8045977011494253</v>
      </c>
      <c r="DP922" s="199">
        <f t="shared" ca="1" si="1181"/>
        <v>12.933503836317136</v>
      </c>
      <c r="DQ922" s="199">
        <f t="shared" ca="1" si="1181"/>
        <v>-0.92226505139500736</v>
      </c>
      <c r="DR922" s="199">
        <f t="shared" ca="1" si="1181"/>
        <v>1.3494687131050767</v>
      </c>
      <c r="DS922" s="199">
        <f t="shared" ca="1" si="1181"/>
        <v>0.70301507537688446</v>
      </c>
      <c r="DT922" s="199">
        <f t="shared" ca="1" si="1181"/>
        <v>1.1481262909412808</v>
      </c>
      <c r="DU922" s="199">
        <f t="shared" ca="1" si="1181"/>
        <v>1.9631507987974706</v>
      </c>
      <c r="DV922" s="199">
        <f t="shared" ca="1" si="1181"/>
        <v>4.0014635699540753</v>
      </c>
      <c r="DW922" s="199">
        <f t="shared" ca="1" si="1181"/>
        <v>1.0516236637012972</v>
      </c>
      <c r="DX922" s="199">
        <f t="shared" ca="1" si="1181"/>
        <v>0.60713673038214266</v>
      </c>
      <c r="DY922" s="199">
        <f t="shared" ca="1" si="1181"/>
        <v>0.42971610867645782</v>
      </c>
      <c r="DZ922" s="199">
        <f t="shared" ca="1" si="1181"/>
        <v>0.33297266219988342</v>
      </c>
      <c r="EA922" s="199">
        <f t="shared" ca="1" si="1181"/>
        <v>0.27061623967697668</v>
      </c>
      <c r="EB922" s="199">
        <f t="shared" ca="1" si="1181"/>
        <v>0.2267223119850974</v>
      </c>
      <c r="EC922" s="199">
        <f t="shared" ca="1" si="1181"/>
        <v>0.19662701056009912</v>
      </c>
      <c r="ED922" s="199">
        <f t="shared" ca="1" si="1181"/>
        <v>0.17471667830356452</v>
      </c>
      <c r="EE922" s="199">
        <f t="shared" ca="1" si="1181"/>
        <v>0.15805906317043616</v>
      </c>
      <c r="EF922" s="199">
        <f t="shared" ca="1" si="1181"/>
        <v>0.14497311216276398</v>
      </c>
      <c r="EG922" s="199">
        <f t="shared" ca="1" si="1181"/>
        <v>0.13442593686325988</v>
      </c>
      <c r="EH922" s="199">
        <f t="shared" ca="1" si="1181"/>
        <v>0.12574788569149398</v>
      </c>
      <c r="EI922" s="199">
        <f t="shared" ca="1" si="1181"/>
        <v>0.11848577197146071</v>
      </c>
      <c r="EJ922" s="199">
        <f t="shared" ca="1" si="1181"/>
        <v>0.11232194759490799</v>
      </c>
      <c r="EK922" s="199">
        <f t="shared" ca="1" si="1181"/>
        <v>0.10702715653490369</v>
      </c>
    </row>
    <row r="923" spans="1:141" x14ac:dyDescent="0.25">
      <c r="A923" s="90"/>
      <c r="B923" s="90"/>
      <c r="C923" s="90"/>
      <c r="D923" s="90"/>
      <c r="E923" t="s">
        <v>59</v>
      </c>
      <c r="F923" s="215"/>
      <c r="G923" s="199"/>
      <c r="H923" s="199"/>
      <c r="I923" s="216"/>
      <c r="J923" s="215">
        <f t="shared" ref="J923:AO923" ca="1" si="1182">IF(ISERROR(J395/F395),"",J395/F395-1)</f>
        <v>-7.1389920438138077E-2</v>
      </c>
      <c r="K923" s="199">
        <f t="shared" ca="1" si="1182"/>
        <v>-5.4224910760510836E-3</v>
      </c>
      <c r="L923" s="199">
        <f t="shared" ca="1" si="1182"/>
        <v>-0.15511327881566528</v>
      </c>
      <c r="M923" s="216">
        <f t="shared" ca="1" si="1182"/>
        <v>-0.12439275104493286</v>
      </c>
      <c r="N923" s="215">
        <f t="shared" ca="1" si="1182"/>
        <v>-0.10594795539033453</v>
      </c>
      <c r="O923" s="199">
        <f t="shared" ca="1" si="1182"/>
        <v>-7.3630136986301387E-2</v>
      </c>
      <c r="P923" s="199">
        <f t="shared" ca="1" si="1182"/>
        <v>-3.6068530207393756E-3</v>
      </c>
      <c r="Q923" s="216">
        <f t="shared" ca="1" si="1182"/>
        <v>0.14879649890590807</v>
      </c>
      <c r="R923" s="215">
        <f t="shared" ca="1" si="1182"/>
        <v>-0.77027027027027029</v>
      </c>
      <c r="S923" s="199">
        <f t="shared" ca="1" si="1182"/>
        <v>-0.92144177449168208</v>
      </c>
      <c r="T923" s="199">
        <f t="shared" ca="1" si="1182"/>
        <v>-1.7167420814479639</v>
      </c>
      <c r="U923" s="216">
        <f t="shared" ca="1" si="1182"/>
        <v>-2.9066666666666667</v>
      </c>
      <c r="V923" s="215">
        <f t="shared" ca="1" si="1182"/>
        <v>4.5882352941176467</v>
      </c>
      <c r="W923" s="199">
        <f t="shared" ca="1" si="1182"/>
        <v>14.094117647058823</v>
      </c>
      <c r="X923" s="199">
        <f t="shared" ca="1" si="1182"/>
        <v>-2.6022727272727275</v>
      </c>
      <c r="Y923" s="216">
        <f t="shared" ca="1" si="1182"/>
        <v>-1.6478521478521477</v>
      </c>
      <c r="Z923" s="215">
        <f t="shared" ca="1" si="1182"/>
        <v>-1.1765182186234817</v>
      </c>
      <c r="AA923" s="199">
        <f t="shared" ca="1" si="1182"/>
        <v>-4.5455962587685113</v>
      </c>
      <c r="AB923" s="199">
        <f t="shared" ca="1" si="1182"/>
        <v>-6.6871552403467298</v>
      </c>
      <c r="AC923" s="216">
        <f t="shared" ca="1" si="1182"/>
        <v>-6.9306090979182731</v>
      </c>
      <c r="AD923" s="215">
        <f t="shared" ca="1" si="1182"/>
        <v>32.931192660550458</v>
      </c>
      <c r="AE923" s="199">
        <f t="shared" ca="1" si="1182"/>
        <v>-2.1061771817981976</v>
      </c>
      <c r="AF923" s="199">
        <f t="shared" ca="1" si="1182"/>
        <v>-1.8360814742967992</v>
      </c>
      <c r="AG923" s="216">
        <f t="shared" ca="1" si="1182"/>
        <v>-1.9756890275611023</v>
      </c>
      <c r="AH923" s="215">
        <f t="shared" ca="1" si="1182"/>
        <v>-1.913884007029877</v>
      </c>
      <c r="AI923" s="199">
        <f t="shared" ca="1" si="1182"/>
        <v>0.56577901430842603</v>
      </c>
      <c r="AJ923" s="199">
        <f t="shared" ca="1" si="1182"/>
        <v>0.86973815048060987</v>
      </c>
      <c r="AK923" s="216">
        <f t="shared" ca="1" si="1182"/>
        <v>0.40999333777481684</v>
      </c>
      <c r="AL923" s="215">
        <f t="shared" ca="1" si="1182"/>
        <v>0.15562130177514799</v>
      </c>
      <c r="AM923" s="199">
        <f t="shared" ca="1" si="1182"/>
        <v>0.19583703515674578</v>
      </c>
      <c r="AN923" s="199">
        <f t="shared" ca="1" si="1182"/>
        <v>-0.20687821308278675</v>
      </c>
      <c r="AO923" s="216">
        <f t="shared" ca="1" si="1182"/>
        <v>-0.18333018333018336</v>
      </c>
      <c r="AP923" s="215">
        <f t="shared" ref="AP923:BU923" ca="1" si="1183">IF(ISERROR(AP395/AL395),"",AP395/AL395-1)</f>
        <v>-0.10381464413722474</v>
      </c>
      <c r="AQ923" s="199">
        <f t="shared" ca="1" si="1183"/>
        <v>-0.45117809382296747</v>
      </c>
      <c r="AR923" s="199">
        <f t="shared" ca="1" si="1183"/>
        <v>-0.38444345105051403</v>
      </c>
      <c r="AS923" s="216">
        <f t="shared" ca="1" si="1183"/>
        <v>-0.56306410553112707</v>
      </c>
      <c r="AT923" s="215">
        <f t="shared" ca="1" si="1183"/>
        <v>-0.47864590772746751</v>
      </c>
      <c r="AU923" s="199">
        <f t="shared" ca="1" si="1183"/>
        <v>-0.71920324888802933</v>
      </c>
      <c r="AV923" s="199">
        <f t="shared" ca="1" si="1183"/>
        <v>-0.84658678286129263</v>
      </c>
      <c r="AW923" s="216">
        <f t="shared" ca="1" si="1183"/>
        <v>-4.2090407349696992</v>
      </c>
      <c r="AX923" s="215">
        <f t="shared" ca="1" si="1183"/>
        <v>-6.7384257948850736</v>
      </c>
      <c r="AY923" s="199">
        <f t="shared" ca="1" si="1183"/>
        <v>-31.294634500164534</v>
      </c>
      <c r="AZ923" s="199">
        <f t="shared" ca="1" si="1183"/>
        <v>-85.005202132458891</v>
      </c>
      <c r="BA923" s="216">
        <f t="shared" ca="1" si="1183"/>
        <v>7.2878155544362979</v>
      </c>
      <c r="BB923" s="215">
        <f t="shared" ca="1" si="1183"/>
        <v>4.6460765642312225</v>
      </c>
      <c r="BC923" s="199">
        <f t="shared" ca="1" si="1183"/>
        <v>2.3329889816580081</v>
      </c>
      <c r="BD923" s="199">
        <f t="shared" ca="1" si="1183"/>
        <v>1.5323894656878339</v>
      </c>
      <c r="BE923" s="216">
        <f t="shared" ca="1" si="1183"/>
        <v>1.1496032055579319</v>
      </c>
      <c r="BF923" s="215">
        <f t="shared" ca="1" si="1183"/>
        <v>1.0196946978932426</v>
      </c>
      <c r="BG923" s="199">
        <f t="shared" ca="1" si="1183"/>
        <v>0.85417432448924813</v>
      </c>
      <c r="BH923" s="199">
        <f t="shared" ca="1" si="1183"/>
        <v>0.72644340220857329</v>
      </c>
      <c r="BI923" s="216">
        <f t="shared" ca="1" si="1183"/>
        <v>0.63175090027091141</v>
      </c>
      <c r="BJ923" s="215">
        <f t="shared" ca="1" si="1183"/>
        <v>0.589729254115398</v>
      </c>
      <c r="BK923" s="199">
        <f t="shared" ca="1" si="1183"/>
        <v>0.53336515253804495</v>
      </c>
      <c r="BL923" s="199">
        <f t="shared" ca="1" si="1183"/>
        <v>0.48248072762810934</v>
      </c>
      <c r="BM923" s="216">
        <f t="shared" ca="1" si="1183"/>
        <v>0.43961566659140838</v>
      </c>
      <c r="BN923" s="215">
        <f t="shared" ca="1" si="1183"/>
        <v>0.41858464703010334</v>
      </c>
      <c r="BO923" s="199">
        <f t="shared" ca="1" si="1183"/>
        <v>0.38978805718837317</v>
      </c>
      <c r="BP923" s="199">
        <f t="shared" ca="1" si="1183"/>
        <v>0.3619102237465146</v>
      </c>
      <c r="BQ923" s="216">
        <f t="shared" ca="1" si="1183"/>
        <v>0.33689655243255956</v>
      </c>
      <c r="BR923" s="215">
        <f t="shared" ca="1" si="1183"/>
        <v>0.32402729385127094</v>
      </c>
      <c r="BS923" s="199">
        <f t="shared" ca="1" si="1183"/>
        <v>0.30591532935301657</v>
      </c>
      <c r="BT923" s="199">
        <f t="shared" ca="1" si="1183"/>
        <v>0.28765171238261433</v>
      </c>
      <c r="BU923" s="216">
        <f t="shared" ca="1" si="1183"/>
        <v>0.27061623967697668</v>
      </c>
      <c r="BV923" s="215">
        <f t="shared" ref="BV923:DA923" ca="1" si="1184">IF(ISERROR(BV395/BR395),"",BV395/BR395-1)</f>
        <v>0.26065158879968875</v>
      </c>
      <c r="BW923" s="199">
        <f t="shared" ca="1" si="1184"/>
        <v>0.24945700245460145</v>
      </c>
      <c r="BX923" s="199">
        <f t="shared" ca="1" si="1184"/>
        <v>0.23784978231740816</v>
      </c>
      <c r="BY923" s="216">
        <f t="shared" ca="1" si="1184"/>
        <v>0.2267223119850974</v>
      </c>
      <c r="BZ923" s="215">
        <f t="shared" ca="1" si="1184"/>
        <v>0.2200740723324992</v>
      </c>
      <c r="CA923" s="199">
        <f t="shared" ca="1" si="1184"/>
        <v>0.21247874580460357</v>
      </c>
      <c r="CB923" s="199">
        <f t="shared" ca="1" si="1184"/>
        <v>0.20445837965306435</v>
      </c>
      <c r="CC923" s="216">
        <f t="shared" ca="1" si="1184"/>
        <v>0.19662701056009912</v>
      </c>
      <c r="CD923" s="215">
        <f t="shared" ca="1" si="1184"/>
        <v>0.19187990785907716</v>
      </c>
      <c r="CE923" s="199">
        <f t="shared" ca="1" si="1184"/>
        <v>0.18639282766192822</v>
      </c>
      <c r="CF923" s="199">
        <f t="shared" ca="1" si="1184"/>
        <v>0.1805235599805235</v>
      </c>
      <c r="CG923" s="216">
        <f t="shared" ca="1" si="1184"/>
        <v>0.17471667830356452</v>
      </c>
      <c r="CH923" s="215">
        <f t="shared" ca="1" si="1184"/>
        <v>0.17115960999467439</v>
      </c>
      <c r="CI923" s="199">
        <f t="shared" ca="1" si="1184"/>
        <v>0.16701259173625571</v>
      </c>
      <c r="CJ923" s="199">
        <f t="shared" ca="1" si="1184"/>
        <v>0.16253404758348644</v>
      </c>
      <c r="CK923" s="216">
        <f t="shared" ca="1" si="1184"/>
        <v>0.15805906317043594</v>
      </c>
      <c r="CL923" s="215">
        <f t="shared" ca="1" si="1184"/>
        <v>0.15529595173580102</v>
      </c>
      <c r="CM923" s="199">
        <f t="shared" ca="1" si="1184"/>
        <v>0.15205329866898798</v>
      </c>
      <c r="CN923" s="199">
        <f t="shared" ca="1" si="1184"/>
        <v>0.14852543127511542</v>
      </c>
      <c r="CO923" s="216">
        <f t="shared" ca="1" si="1184"/>
        <v>0.14497311216276398</v>
      </c>
      <c r="CP923" s="215">
        <f t="shared" ca="1" si="1184"/>
        <v>0.14276596915725381</v>
      </c>
      <c r="CQ923" s="199">
        <f t="shared" ca="1" si="1184"/>
        <v>0.14016226643100049</v>
      </c>
      <c r="CR923" s="199">
        <f t="shared" ca="1" si="1184"/>
        <v>0.13731284807340494</v>
      </c>
      <c r="CS923" s="216">
        <f t="shared" ca="1" si="1184"/>
        <v>0.13442593686325988</v>
      </c>
      <c r="CT923" s="215">
        <f t="shared" ca="1" si="1184"/>
        <v>0.13262319055089389</v>
      </c>
      <c r="CU923" s="199">
        <f t="shared" ca="1" si="1184"/>
        <v>0.13048756656645177</v>
      </c>
      <c r="CV923" s="199">
        <f t="shared" ca="1" si="1184"/>
        <v>0.12813919218052217</v>
      </c>
      <c r="CW923" s="216">
        <f t="shared" ca="1" si="1184"/>
        <v>0.12574788569149398</v>
      </c>
      <c r="CX923" s="215">
        <f t="shared" ca="1" si="1184"/>
        <v>0.12424844076375496</v>
      </c>
      <c r="CY923" s="199">
        <f t="shared" ca="1" si="1184"/>
        <v>0.12246593241767534</v>
      </c>
      <c r="CZ923" s="199">
        <f t="shared" ca="1" si="1184"/>
        <v>0.12049805886410714</v>
      </c>
      <c r="DA923" s="216">
        <f t="shared" ca="1" si="1184"/>
        <v>0.11848577197146071</v>
      </c>
      <c r="DB923" s="215">
        <f t="shared" ref="DB923:DI923" ca="1" si="1185">IF(ISERROR(DB395/CX395),"",DB395/CX395-1)</f>
        <v>0.11721962118407392</v>
      </c>
      <c r="DC923" s="199">
        <f t="shared" ca="1" si="1185"/>
        <v>0.11571004566188448</v>
      </c>
      <c r="DD923" s="199">
        <f t="shared" ca="1" si="1185"/>
        <v>0.11403790857232776</v>
      </c>
      <c r="DE923" s="216">
        <f t="shared" ca="1" si="1185"/>
        <v>0.11232194759490799</v>
      </c>
      <c r="DF923" s="215">
        <f t="shared" ca="1" si="1185"/>
        <v>0.11123907922418663</v>
      </c>
      <c r="DG923" s="199">
        <f t="shared" ca="1" si="1185"/>
        <v>0.10994481054699023</v>
      </c>
      <c r="DH923" s="199">
        <f t="shared" ca="1" si="1185"/>
        <v>0.108507071060302</v>
      </c>
      <c r="DI923" s="216">
        <f t="shared" ca="1" si="1185"/>
        <v>0.10702715653490369</v>
      </c>
      <c r="DL923" s="199">
        <f t="shared" ref="DL923:EK923" ca="1" si="1186">IF(ISERROR(DL395/DK395),"",DL395/DK395-1)</f>
        <v>-0.12439275104493286</v>
      </c>
      <c r="DM923" s="199">
        <f t="shared" ca="1" si="1186"/>
        <v>0.14879649890590807</v>
      </c>
      <c r="DN923" s="199">
        <f t="shared" ca="1" si="1186"/>
        <v>-2.9066666666666667</v>
      </c>
      <c r="DO923" s="199">
        <f t="shared" ca="1" si="1186"/>
        <v>-1.6478521478521477</v>
      </c>
      <c r="DP923" s="199">
        <f t="shared" ca="1" si="1186"/>
        <v>-6.9306090979182731</v>
      </c>
      <c r="DQ923" s="199">
        <f t="shared" ca="1" si="1186"/>
        <v>-1.9756890275611023</v>
      </c>
      <c r="DR923" s="199">
        <f t="shared" ca="1" si="1186"/>
        <v>0.40999333777481684</v>
      </c>
      <c r="DS923" s="199">
        <f t="shared" ca="1" si="1186"/>
        <v>-0.18333018333018336</v>
      </c>
      <c r="DT923" s="199">
        <f t="shared" ca="1" si="1186"/>
        <v>-0.56306410553112707</v>
      </c>
      <c r="DU923" s="199">
        <f t="shared" ca="1" si="1186"/>
        <v>-4.2090407349696992</v>
      </c>
      <c r="DV923" s="199">
        <f t="shared" ca="1" si="1186"/>
        <v>7.2878155544362979</v>
      </c>
      <c r="DW923" s="199">
        <f t="shared" ca="1" si="1186"/>
        <v>1.1496032055579319</v>
      </c>
      <c r="DX923" s="199">
        <f t="shared" ca="1" si="1186"/>
        <v>0.63175090027091141</v>
      </c>
      <c r="DY923" s="199">
        <f t="shared" ca="1" si="1186"/>
        <v>0.43961566659140838</v>
      </c>
      <c r="DZ923" s="199">
        <f t="shared" ca="1" si="1186"/>
        <v>0.33689655243255956</v>
      </c>
      <c r="EA923" s="199">
        <f t="shared" ca="1" si="1186"/>
        <v>0.27061623967697668</v>
      </c>
      <c r="EB923" s="199">
        <f t="shared" ca="1" si="1186"/>
        <v>0.2267223119850974</v>
      </c>
      <c r="EC923" s="199">
        <f t="shared" ca="1" si="1186"/>
        <v>0.19662701056009912</v>
      </c>
      <c r="ED923" s="199">
        <f t="shared" ca="1" si="1186"/>
        <v>0.17471667830356452</v>
      </c>
      <c r="EE923" s="199">
        <f t="shared" ca="1" si="1186"/>
        <v>0.15805906317043594</v>
      </c>
      <c r="EF923" s="199">
        <f t="shared" ca="1" si="1186"/>
        <v>0.14497311216276398</v>
      </c>
      <c r="EG923" s="199">
        <f t="shared" ca="1" si="1186"/>
        <v>0.13442593686325988</v>
      </c>
      <c r="EH923" s="199">
        <f t="shared" ca="1" si="1186"/>
        <v>0.12574788569149398</v>
      </c>
      <c r="EI923" s="199">
        <f t="shared" ca="1" si="1186"/>
        <v>0.11848577197146071</v>
      </c>
      <c r="EJ923" s="199">
        <f t="shared" ca="1" si="1186"/>
        <v>0.11232194759490799</v>
      </c>
      <c r="EK923" s="199">
        <f t="shared" ca="1" si="1186"/>
        <v>0.10702715653490369</v>
      </c>
    </row>
    <row r="924" spans="1:141" x14ac:dyDescent="0.25">
      <c r="A924" s="90"/>
      <c r="B924" s="90"/>
      <c r="C924" s="90"/>
      <c r="D924" s="90"/>
      <c r="E924" t="s">
        <v>54</v>
      </c>
      <c r="F924" s="215"/>
      <c r="G924" s="199"/>
      <c r="H924" s="199"/>
      <c r="I924" s="216"/>
      <c r="J924" s="215">
        <f t="shared" ref="J924:AO924" ca="1" si="1187">IF(ISERROR(J64/F64),"",J64/F64-1)</f>
        <v>6.3759850588288813E-2</v>
      </c>
      <c r="K924" s="199">
        <f t="shared" ca="1" si="1187"/>
        <v>7.7148434940210731E-3</v>
      </c>
      <c r="L924" s="199">
        <f t="shared" ca="1" si="1187"/>
        <v>4.3612664082887553E-2</v>
      </c>
      <c r="M924" s="216">
        <f t="shared" ca="1" si="1187"/>
        <v>3.2485611745623588E-2</v>
      </c>
      <c r="N924" s="215">
        <f t="shared" ca="1" si="1187"/>
        <v>-1.7281902391815263E-2</v>
      </c>
      <c r="O924" s="199">
        <f t="shared" ca="1" si="1187"/>
        <v>7.8179190751445082E-2</v>
      </c>
      <c r="P924" s="199">
        <f t="shared" ca="1" si="1187"/>
        <v>0.34962089300758215</v>
      </c>
      <c r="Q924" s="216">
        <f t="shared" ca="1" si="1187"/>
        <v>0.33527815468113986</v>
      </c>
      <c r="R924" s="215">
        <f t="shared" ca="1" si="1187"/>
        <v>0.3238604389420372</v>
      </c>
      <c r="S924" s="199">
        <f t="shared" ca="1" si="1187"/>
        <v>0.26015279453156404</v>
      </c>
      <c r="T924" s="199">
        <f t="shared" ca="1" si="1187"/>
        <v>2.2679983354140676E-2</v>
      </c>
      <c r="U924" s="216">
        <f t="shared" ca="1" si="1187"/>
        <v>0.14226196524743417</v>
      </c>
      <c r="V924" s="215">
        <f t="shared" ca="1" si="1187"/>
        <v>0.21785334750265672</v>
      </c>
      <c r="W924" s="199">
        <f t="shared" ca="1" si="1187"/>
        <v>0.37013401403956614</v>
      </c>
      <c r="X924" s="199">
        <f t="shared" ca="1" si="1187"/>
        <v>0.38931841302136316</v>
      </c>
      <c r="Y924" s="216">
        <f t="shared" ca="1" si="1187"/>
        <v>0.18245707677252909</v>
      </c>
      <c r="Z924" s="215">
        <f t="shared" ca="1" si="1187"/>
        <v>0.22347294938917983</v>
      </c>
      <c r="AA924" s="199">
        <f t="shared" ca="1" si="1187"/>
        <v>0.14694923148579409</v>
      </c>
      <c r="AB924" s="199">
        <f t="shared" ca="1" si="1187"/>
        <v>0.15764809255326928</v>
      </c>
      <c r="AC924" s="216">
        <f t="shared" ca="1" si="1187"/>
        <v>0.31447487210352087</v>
      </c>
      <c r="AD924" s="215">
        <f t="shared" ca="1" si="1187"/>
        <v>0.67241994151629703</v>
      </c>
      <c r="AE924" s="199">
        <f t="shared" ca="1" si="1187"/>
        <v>0.7187817258883249</v>
      </c>
      <c r="AF924" s="199">
        <f t="shared" ca="1" si="1187"/>
        <v>0.71372549019607834</v>
      </c>
      <c r="AG924" s="216">
        <f t="shared" ca="1" si="1187"/>
        <v>0.66151556776556775</v>
      </c>
      <c r="AH924" s="215">
        <f t="shared" ca="1" si="1187"/>
        <v>0.31331826517122274</v>
      </c>
      <c r="AI924" s="199">
        <f t="shared" ca="1" si="1187"/>
        <v>0.52195314038196505</v>
      </c>
      <c r="AJ924" s="199">
        <f t="shared" ca="1" si="1187"/>
        <v>0.51151546467852671</v>
      </c>
      <c r="AK924" s="216">
        <f t="shared" ca="1" si="1187"/>
        <v>0.53472270065449545</v>
      </c>
      <c r="AL924" s="215">
        <f t="shared" ca="1" si="1187"/>
        <v>0.48876477464605794</v>
      </c>
      <c r="AM924" s="199">
        <f t="shared" ca="1" si="1187"/>
        <v>0.1552652005174644</v>
      </c>
      <c r="AN924" s="199">
        <f t="shared" ca="1" si="1187"/>
        <v>6.1778135911898513E-3</v>
      </c>
      <c r="AO924" s="216">
        <f t="shared" ca="1" si="1187"/>
        <v>-7.5662693870221953E-2</v>
      </c>
      <c r="AP924" s="215">
        <f t="shared" ref="AP924:BU924" ca="1" si="1188">IF(ISERROR(AP64/AL64),"",AP64/AL64-1)</f>
        <v>-3.02739487000524E-2</v>
      </c>
      <c r="AQ924" s="199">
        <f t="shared" ca="1" si="1188"/>
        <v>0.10982956708696334</v>
      </c>
      <c r="AR924" s="199">
        <f t="shared" ca="1" si="1188"/>
        <v>0.31408047371741987</v>
      </c>
      <c r="AS924" s="216">
        <f t="shared" ca="1" si="1188"/>
        <v>0.59603710358894668</v>
      </c>
      <c r="AT924" s="215">
        <f t="shared" ca="1" si="1188"/>
        <v>0.73351327035537572</v>
      </c>
      <c r="AU924" s="199">
        <f t="shared" ca="1" si="1188"/>
        <v>0.71984663505196256</v>
      </c>
      <c r="AV924" s="199">
        <f t="shared" ca="1" si="1188"/>
        <v>0.77315875009233959</v>
      </c>
      <c r="AW924" s="216">
        <f t="shared" ca="1" si="1188"/>
        <v>0.79587333318070397</v>
      </c>
      <c r="AX924" s="215">
        <f t="shared" ca="1" si="1188"/>
        <v>0.93080647081480716</v>
      </c>
      <c r="AY924" s="199">
        <f t="shared" ca="1" si="1188"/>
        <v>1.0178364269720532</v>
      </c>
      <c r="AZ924" s="199">
        <f t="shared" ca="1" si="1188"/>
        <v>1.0735859245022654</v>
      </c>
      <c r="BA924" s="216">
        <f t="shared" ca="1" si="1188"/>
        <v>0.9370990047535348</v>
      </c>
      <c r="BB924" s="215">
        <f t="shared" ca="1" si="1188"/>
        <v>0.74085707252310318</v>
      </c>
      <c r="BC924" s="199">
        <f t="shared" ca="1" si="1188"/>
        <v>0.671989480014763</v>
      </c>
      <c r="BD924" s="199">
        <f t="shared" ca="1" si="1188"/>
        <v>0.61140174687122251</v>
      </c>
      <c r="BE924" s="216">
        <f t="shared" ca="1" si="1188"/>
        <v>0.56157690750809164</v>
      </c>
      <c r="BF924" s="215">
        <f t="shared" ca="1" si="1188"/>
        <v>0.50673351419349322</v>
      </c>
      <c r="BG924" s="199">
        <f t="shared" ca="1" si="1188"/>
        <v>0.47271910068802225</v>
      </c>
      <c r="BH924" s="199">
        <f t="shared" ca="1" si="1188"/>
        <v>0.44039939006366136</v>
      </c>
      <c r="BI924" s="216">
        <f t="shared" ca="1" si="1188"/>
        <v>0.41194599305383384</v>
      </c>
      <c r="BJ924" s="215">
        <f t="shared" ca="1" si="1188"/>
        <v>0.38378725356125609</v>
      </c>
      <c r="BK924" s="199">
        <f t="shared" ca="1" si="1188"/>
        <v>0.36354777324558007</v>
      </c>
      <c r="BL924" s="199">
        <f t="shared" ca="1" si="1188"/>
        <v>0.34343477556422242</v>
      </c>
      <c r="BM924" s="216">
        <f t="shared" ca="1" si="1188"/>
        <v>0.32496743439376496</v>
      </c>
      <c r="BN924" s="215">
        <f t="shared" ca="1" si="1188"/>
        <v>0.30809748485343502</v>
      </c>
      <c r="BO924" s="199">
        <f t="shared" ca="1" si="1188"/>
        <v>0.29435292816314185</v>
      </c>
      <c r="BP924" s="199">
        <f t="shared" ca="1" si="1188"/>
        <v>0.28028684523792902</v>
      </c>
      <c r="BQ924" s="216">
        <f t="shared" ca="1" si="1188"/>
        <v>0.26699694125046936</v>
      </c>
      <c r="BR924" s="215">
        <f t="shared" ca="1" si="1188"/>
        <v>0.25590869175110731</v>
      </c>
      <c r="BS924" s="199">
        <f t="shared" ca="1" si="1188"/>
        <v>0.24553683379626068</v>
      </c>
      <c r="BT924" s="199">
        <f t="shared" ca="1" si="1188"/>
        <v>0.23469482050409485</v>
      </c>
      <c r="BU924" s="216">
        <f t="shared" ca="1" si="1188"/>
        <v>0.22423136725746962</v>
      </c>
      <c r="BV924" s="215">
        <f t="shared" ref="BV924:DA924" ca="1" si="1189">IF(ISERROR(BV64/BR64),"",BV64/BR64-1)</f>
        <v>0.21692181956642531</v>
      </c>
      <c r="BW924" s="199">
        <f t="shared" ca="1" si="1189"/>
        <v>0.20983366777751566</v>
      </c>
      <c r="BX924" s="199">
        <f t="shared" ca="1" si="1189"/>
        <v>0.20229691907791425</v>
      </c>
      <c r="BY924" s="216">
        <f t="shared" ca="1" si="1189"/>
        <v>0.1948967469116889</v>
      </c>
      <c r="BZ924" s="215">
        <f t="shared" ca="1" si="1189"/>
        <v>0.1896516242447539</v>
      </c>
      <c r="CA924" s="199">
        <f t="shared" ca="1" si="1189"/>
        <v>0.18450484385784027</v>
      </c>
      <c r="CB924" s="199">
        <f t="shared" ca="1" si="1189"/>
        <v>0.17896577579846107</v>
      </c>
      <c r="CC924" s="216">
        <f t="shared" ca="1" si="1189"/>
        <v>0.17345910216117777</v>
      </c>
      <c r="CD924" s="215">
        <f t="shared" ca="1" si="1189"/>
        <v>0.16951455912788127</v>
      </c>
      <c r="CE924" s="199">
        <f t="shared" ca="1" si="1189"/>
        <v>0.16561001958695765</v>
      </c>
      <c r="CF924" s="199">
        <f t="shared" ca="1" si="1189"/>
        <v>0.16136979875107005</v>
      </c>
      <c r="CG924" s="216">
        <f t="shared" ca="1" si="1189"/>
        <v>0.15711470136817329</v>
      </c>
      <c r="CH924" s="215">
        <f t="shared" ca="1" si="1189"/>
        <v>0.15404204341647842</v>
      </c>
      <c r="CI924" s="199">
        <f t="shared" ca="1" si="1189"/>
        <v>0.15098006878381254</v>
      </c>
      <c r="CJ924" s="199">
        <f t="shared" ca="1" si="1189"/>
        <v>0.14763153860184697</v>
      </c>
      <c r="CK924" s="216">
        <f t="shared" ca="1" si="1189"/>
        <v>0.14424659400316231</v>
      </c>
      <c r="CL924" s="215">
        <f t="shared" ca="1" si="1189"/>
        <v>0.14178675239632943</v>
      </c>
      <c r="CM924" s="199">
        <f t="shared" ca="1" si="1189"/>
        <v>0.13932240097441118</v>
      </c>
      <c r="CN924" s="199">
        <f t="shared" ca="1" si="1189"/>
        <v>0.13661237661771186</v>
      </c>
      <c r="CO924" s="216">
        <f t="shared" ca="1" si="1189"/>
        <v>0.13385676424339099</v>
      </c>
      <c r="CP924" s="215">
        <f t="shared" ca="1" si="1189"/>
        <v>0.13184399808035407</v>
      </c>
      <c r="CQ924" s="199">
        <f t="shared" ca="1" si="1189"/>
        <v>0.1298188290021185</v>
      </c>
      <c r="CR924" s="199">
        <f t="shared" ca="1" si="1189"/>
        <v>0.12758163766675779</v>
      </c>
      <c r="CS924" s="216">
        <f t="shared" ca="1" si="1189"/>
        <v>0.12529585010451716</v>
      </c>
      <c r="CT924" s="215">
        <f t="shared" ca="1" si="1189"/>
        <v>0.12361921256520469</v>
      </c>
      <c r="CU924" s="199">
        <f t="shared" ca="1" si="1189"/>
        <v>0.12192621639611589</v>
      </c>
      <c r="CV924" s="199">
        <f t="shared" ca="1" si="1189"/>
        <v>0.12004891085856229</v>
      </c>
      <c r="CW924" s="216">
        <f t="shared" ca="1" si="1189"/>
        <v>0.11812312006391701</v>
      </c>
      <c r="CX924" s="215">
        <f t="shared" ca="1" si="1189"/>
        <v>0.1167055525592704</v>
      </c>
      <c r="CY924" s="199">
        <f t="shared" ca="1" si="1189"/>
        <v>0.11526985699047243</v>
      </c>
      <c r="CZ924" s="199">
        <f t="shared" ca="1" si="1189"/>
        <v>0.11367279422546117</v>
      </c>
      <c r="DA924" s="216">
        <f t="shared" ca="1" si="1189"/>
        <v>0.11202891437768225</v>
      </c>
      <c r="DB924" s="215">
        <f t="shared" ref="DB924:DI924" ca="1" si="1190">IF(ISERROR(DB64/CX64),"",DB64/CX64-1)</f>
        <v>0.11081523023782935</v>
      </c>
      <c r="DC924" s="199">
        <f t="shared" ca="1" si="1190"/>
        <v>0.1095828823807623</v>
      </c>
      <c r="DD924" s="199">
        <f t="shared" ca="1" si="1190"/>
        <v>0.10820829491820394</v>
      </c>
      <c r="DE924" s="216">
        <f t="shared" ca="1" si="1190"/>
        <v>0.10678929104783963</v>
      </c>
      <c r="DF924" s="215">
        <f t="shared" ca="1" si="1190"/>
        <v>0.10573893199281748</v>
      </c>
      <c r="DG924" s="199">
        <f t="shared" ca="1" si="1190"/>
        <v>0.1046700713637001</v>
      </c>
      <c r="DH924" s="199">
        <f t="shared" ca="1" si="1190"/>
        <v>0.1034750412353922</v>
      </c>
      <c r="DI924" s="216">
        <f t="shared" ca="1" si="1190"/>
        <v>0.10223828518718481</v>
      </c>
      <c r="DL924" s="199">
        <f t="shared" ref="DL924:EK924" ca="1" si="1191">IF(ISERROR(DL64/DK64),"",DL64/DK64-1)</f>
        <v>3.2485611745623588E-2</v>
      </c>
      <c r="DM924" s="199">
        <f t="shared" ca="1" si="1191"/>
        <v>0.33527815468113986</v>
      </c>
      <c r="DN924" s="199">
        <f t="shared" ca="1" si="1191"/>
        <v>0.14226196524743417</v>
      </c>
      <c r="DO924" s="199">
        <f t="shared" ca="1" si="1191"/>
        <v>0.18245707677252909</v>
      </c>
      <c r="DP924" s="199">
        <f t="shared" ca="1" si="1191"/>
        <v>0.31447487210352087</v>
      </c>
      <c r="DQ924" s="199">
        <f t="shared" ca="1" si="1191"/>
        <v>0.66151556776556775</v>
      </c>
      <c r="DR924" s="199">
        <f t="shared" ca="1" si="1191"/>
        <v>0.53472270065449545</v>
      </c>
      <c r="DS924" s="199">
        <f t="shared" ca="1" si="1191"/>
        <v>-7.5662693870221953E-2</v>
      </c>
      <c r="DT924" s="199">
        <f t="shared" ca="1" si="1191"/>
        <v>0.59603710358894668</v>
      </c>
      <c r="DU924" s="199">
        <f t="shared" ca="1" si="1191"/>
        <v>0.79587333318070397</v>
      </c>
      <c r="DV924" s="199">
        <f t="shared" ca="1" si="1191"/>
        <v>0.9370990047535348</v>
      </c>
      <c r="DW924" s="199">
        <f t="shared" ca="1" si="1191"/>
        <v>0.56157690750809164</v>
      </c>
      <c r="DX924" s="199">
        <f t="shared" ca="1" si="1191"/>
        <v>0.41194599305383384</v>
      </c>
      <c r="DY924" s="199">
        <f t="shared" ca="1" si="1191"/>
        <v>0.32496743439376496</v>
      </c>
      <c r="DZ924" s="199">
        <f t="shared" ca="1" si="1191"/>
        <v>0.26699694125046936</v>
      </c>
      <c r="EA924" s="199">
        <f t="shared" ca="1" si="1191"/>
        <v>0.22423136725746962</v>
      </c>
      <c r="EB924" s="199">
        <f t="shared" ca="1" si="1191"/>
        <v>0.1948967469116889</v>
      </c>
      <c r="EC924" s="199">
        <f t="shared" ca="1" si="1191"/>
        <v>0.17345910216117777</v>
      </c>
      <c r="ED924" s="199">
        <f t="shared" ca="1" si="1191"/>
        <v>0.15711470136817329</v>
      </c>
      <c r="EE924" s="199">
        <f t="shared" ca="1" si="1191"/>
        <v>0.14424659400316231</v>
      </c>
      <c r="EF924" s="199">
        <f t="shared" ca="1" si="1191"/>
        <v>0.13385676424339099</v>
      </c>
      <c r="EG924" s="199">
        <f t="shared" ca="1" si="1191"/>
        <v>0.12529585010451716</v>
      </c>
      <c r="EH924" s="199">
        <f t="shared" ca="1" si="1191"/>
        <v>0.11812312006391701</v>
      </c>
      <c r="EI924" s="199">
        <f t="shared" ca="1" si="1191"/>
        <v>0.11202891437768225</v>
      </c>
      <c r="EJ924" s="199">
        <f t="shared" ca="1" si="1191"/>
        <v>0.10678929104783963</v>
      </c>
      <c r="EK924" s="199">
        <f t="shared" ca="1" si="1191"/>
        <v>0.10223828518718481</v>
      </c>
    </row>
    <row r="925" spans="1:141" x14ac:dyDescent="0.25">
      <c r="A925" s="129"/>
      <c r="B925" s="129"/>
      <c r="C925" s="129"/>
      <c r="D925" s="129"/>
      <c r="E925" s="122"/>
      <c r="F925" s="130"/>
      <c r="G925" s="122"/>
      <c r="H925" s="122"/>
      <c r="I925" s="122"/>
      <c r="J925" s="130"/>
      <c r="K925" s="122"/>
      <c r="L925" s="122"/>
      <c r="M925" s="122"/>
      <c r="N925" s="130"/>
      <c r="O925" s="122"/>
      <c r="P925" s="122"/>
      <c r="Q925" s="122"/>
      <c r="R925" s="130"/>
      <c r="S925" s="122"/>
      <c r="T925" s="122"/>
      <c r="U925" s="122"/>
      <c r="V925" s="130"/>
      <c r="W925" s="122"/>
      <c r="X925" s="122"/>
      <c r="Y925" s="122"/>
      <c r="Z925" s="130"/>
      <c r="AA925" s="122"/>
      <c r="AB925" s="122"/>
      <c r="AC925" s="122"/>
      <c r="AD925" s="130"/>
      <c r="AE925" s="122"/>
      <c r="AF925" s="122"/>
      <c r="AG925" s="122"/>
      <c r="AH925" s="130"/>
      <c r="AI925" s="122"/>
      <c r="AJ925" s="122"/>
      <c r="AK925" s="122"/>
      <c r="AL925" s="130"/>
      <c r="AM925" s="122"/>
      <c r="AN925" s="122"/>
      <c r="AO925" s="122"/>
      <c r="AP925" s="130"/>
      <c r="AQ925" s="122"/>
      <c r="AR925" s="122"/>
      <c r="AS925" s="122"/>
      <c r="AT925" s="130"/>
      <c r="AU925" s="122"/>
      <c r="AV925" s="122"/>
      <c r="AW925" s="122"/>
      <c r="AX925" s="130"/>
      <c r="AY925" s="122"/>
      <c r="AZ925" s="122"/>
      <c r="BA925" s="122"/>
      <c r="BB925" s="130"/>
      <c r="BC925" s="122"/>
      <c r="BD925" s="122"/>
      <c r="BE925" s="122"/>
      <c r="BF925" s="130"/>
      <c r="BG925" s="122"/>
      <c r="BH925" s="122"/>
      <c r="BI925" s="122"/>
      <c r="BJ925" s="130"/>
      <c r="BK925" s="122"/>
      <c r="BL925" s="122"/>
      <c r="BM925" s="122"/>
      <c r="BN925" s="130"/>
      <c r="BO925" s="122"/>
      <c r="BP925" s="122"/>
      <c r="BQ925" s="122"/>
      <c r="BR925" s="130"/>
      <c r="BS925" s="122"/>
      <c r="BT925" s="122"/>
      <c r="BU925" s="122"/>
      <c r="BV925" s="130"/>
      <c r="BW925" s="122"/>
      <c r="BX925" s="122"/>
      <c r="BY925" s="122"/>
      <c r="BZ925" s="130"/>
      <c r="CA925" s="122"/>
      <c r="CB925" s="122"/>
      <c r="CC925" s="122"/>
      <c r="CD925" s="130"/>
      <c r="CE925" s="122"/>
      <c r="CF925" s="122"/>
      <c r="CG925" s="122"/>
      <c r="CH925" s="130"/>
      <c r="CI925" s="122"/>
      <c r="CJ925" s="122"/>
      <c r="CK925" s="122"/>
      <c r="CL925" s="130"/>
      <c r="CM925" s="122"/>
      <c r="CN925" s="122"/>
      <c r="CO925" s="122"/>
      <c r="CP925" s="130"/>
      <c r="CQ925" s="122"/>
      <c r="CR925" s="122"/>
      <c r="CS925" s="122"/>
      <c r="CT925" s="130"/>
      <c r="CU925" s="122"/>
      <c r="CV925" s="122"/>
      <c r="CW925" s="122"/>
      <c r="CX925" s="130"/>
      <c r="CY925" s="122"/>
      <c r="CZ925" s="122"/>
      <c r="DA925" s="122"/>
      <c r="DB925" s="130"/>
      <c r="DC925" s="122"/>
      <c r="DD925" s="122"/>
      <c r="DE925" s="122"/>
      <c r="DF925" s="130"/>
      <c r="DG925" s="122"/>
      <c r="DH925" s="122"/>
      <c r="DI925" s="131"/>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2"/>
      <c r="EI925" s="122"/>
      <c r="EJ925" s="122"/>
      <c r="EK925" s="122"/>
    </row>
    <row r="926" spans="1:141" x14ac:dyDescent="0.25">
      <c r="A926" s="90"/>
      <c r="B926" s="90"/>
      <c r="C926" s="90"/>
      <c r="D926" s="90"/>
      <c r="F926" s="100"/>
      <c r="J926" s="100"/>
      <c r="N926" s="100"/>
      <c r="R926" s="100"/>
      <c r="V926" s="100"/>
      <c r="Z926" s="100"/>
      <c r="AD926" s="100"/>
      <c r="AH926" s="100"/>
      <c r="AL926" s="100"/>
      <c r="AP926" s="100"/>
      <c r="AT926" s="100"/>
      <c r="AX926" s="100"/>
      <c r="BB926" s="100"/>
      <c r="BF926" s="100"/>
      <c r="BJ926" s="100"/>
      <c r="BN926" s="100"/>
      <c r="BR926" s="100"/>
      <c r="BV926" s="100"/>
      <c r="BZ926" s="100"/>
      <c r="CD926" s="100"/>
      <c r="CH926" s="100"/>
      <c r="CL926" s="100"/>
      <c r="CP926" s="100"/>
      <c r="CT926" s="100"/>
      <c r="CX926" s="100"/>
      <c r="DB926" s="100"/>
      <c r="DF926" s="100"/>
      <c r="DI926" s="101"/>
    </row>
    <row r="927" spans="1:141" x14ac:dyDescent="0.25">
      <c r="A927" s="90"/>
      <c r="B927" s="90"/>
      <c r="C927" s="111"/>
      <c r="D927" s="90"/>
      <c r="E927" s="132" t="s">
        <v>405</v>
      </c>
      <c r="F927" s="105"/>
      <c r="G927" s="106"/>
      <c r="H927" s="106"/>
      <c r="I927" s="107"/>
      <c r="J927" s="105"/>
      <c r="K927" s="106"/>
      <c r="L927" s="106"/>
      <c r="M927" s="107"/>
      <c r="N927" s="105"/>
      <c r="O927" s="106"/>
      <c r="P927" s="106"/>
      <c r="Q927" s="107"/>
      <c r="R927" s="105"/>
      <c r="S927" s="106"/>
      <c r="T927" s="106"/>
      <c r="U927" s="107"/>
      <c r="V927" s="105"/>
      <c r="W927" s="106"/>
      <c r="X927" s="106"/>
      <c r="Y927" s="107"/>
      <c r="Z927" s="105"/>
      <c r="AA927" s="106"/>
      <c r="AB927" s="106"/>
      <c r="AC927" s="107"/>
      <c r="AD927" s="105"/>
      <c r="AE927" s="106"/>
      <c r="AF927" s="106"/>
      <c r="AG927" s="107"/>
      <c r="AH927" s="105"/>
      <c r="AI927" s="106"/>
      <c r="AJ927" s="106"/>
      <c r="AK927" s="107"/>
      <c r="AL927" s="105"/>
      <c r="AM927" s="106"/>
      <c r="AN927" s="106"/>
      <c r="AO927" s="107"/>
      <c r="AP927" s="105"/>
      <c r="AQ927" s="106"/>
      <c r="AR927" s="106"/>
      <c r="AS927" s="107"/>
      <c r="AT927" s="105"/>
      <c r="AU927" s="106"/>
      <c r="AV927" s="106"/>
      <c r="AW927" s="107"/>
      <c r="AX927" s="105"/>
      <c r="AY927" s="106"/>
      <c r="AZ927" s="106"/>
      <c r="BA927" s="107"/>
      <c r="BB927" s="105"/>
      <c r="BC927" s="106"/>
      <c r="BD927" s="106"/>
      <c r="BE927" s="107"/>
      <c r="BF927" s="105"/>
      <c r="BG927" s="106"/>
      <c r="BH927" s="106"/>
      <c r="BI927" s="107"/>
      <c r="BJ927" s="105"/>
      <c r="BK927" s="106"/>
      <c r="BL927" s="106"/>
      <c r="BM927" s="107"/>
      <c r="BN927" s="105"/>
      <c r="BO927" s="106"/>
      <c r="BP927" s="106"/>
      <c r="BQ927" s="107"/>
      <c r="BR927" s="105"/>
      <c r="BS927" s="106"/>
      <c r="BT927" s="106"/>
      <c r="BU927" s="107"/>
      <c r="BV927" s="105"/>
      <c r="BW927" s="106"/>
      <c r="BX927" s="106"/>
      <c r="BY927" s="107"/>
      <c r="BZ927" s="105"/>
      <c r="CA927" s="106"/>
      <c r="CB927" s="106"/>
      <c r="CC927" s="107"/>
      <c r="CD927" s="105"/>
      <c r="CE927" s="106"/>
      <c r="CF927" s="106"/>
      <c r="CG927" s="107"/>
      <c r="CH927" s="105"/>
      <c r="CI927" s="106"/>
      <c r="CJ927" s="106"/>
      <c r="CK927" s="107"/>
      <c r="CL927" s="105"/>
      <c r="CM927" s="106"/>
      <c r="CN927" s="106"/>
      <c r="CO927" s="107"/>
      <c r="CP927" s="105"/>
      <c r="CQ927" s="106"/>
      <c r="CR927" s="106"/>
      <c r="CS927" s="107"/>
      <c r="CT927" s="105"/>
      <c r="CU927" s="106"/>
      <c r="CV927" s="106"/>
      <c r="CW927" s="107"/>
      <c r="CX927" s="105"/>
      <c r="CY927" s="106"/>
      <c r="CZ927" s="106"/>
      <c r="DA927" s="107"/>
      <c r="DB927" s="105"/>
      <c r="DC927" s="106"/>
      <c r="DD927" s="106"/>
      <c r="DE927" s="107"/>
      <c r="DF927" s="105"/>
      <c r="DG927" s="106"/>
      <c r="DH927" s="106"/>
      <c r="DI927" s="107"/>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row>
    <row r="928" spans="1:141" x14ac:dyDescent="0.25">
      <c r="A928" s="90"/>
      <c r="B928" s="90"/>
      <c r="C928" s="90"/>
      <c r="D928" s="90"/>
      <c r="F928" s="100"/>
      <c r="J928" s="100"/>
      <c r="N928" s="100"/>
      <c r="R928" s="100"/>
      <c r="V928" s="100"/>
      <c r="Z928" s="100"/>
      <c r="AD928" s="100"/>
      <c r="AH928" s="100"/>
      <c r="AL928" s="100"/>
      <c r="AP928" s="100"/>
      <c r="AT928" s="100"/>
      <c r="AX928" s="100"/>
      <c r="BB928" s="100"/>
      <c r="BF928" s="100"/>
      <c r="BJ928" s="100"/>
      <c r="BN928" s="100"/>
      <c r="BR928" s="100"/>
      <c r="BV928" s="100"/>
      <c r="BZ928" s="100"/>
      <c r="CD928" s="100"/>
      <c r="CH928" s="100"/>
      <c r="CL928" s="100"/>
      <c r="CP928" s="100"/>
      <c r="CT928" s="100"/>
      <c r="CX928" s="100"/>
      <c r="DB928" s="100"/>
      <c r="DF928" s="100"/>
      <c r="DI928" s="101"/>
    </row>
    <row r="929" spans="1:141" x14ac:dyDescent="0.25">
      <c r="A929" s="90"/>
      <c r="B929" s="90"/>
      <c r="C929" s="90"/>
      <c r="D929" s="90"/>
      <c r="E929" t="s">
        <v>36</v>
      </c>
      <c r="F929" s="215"/>
      <c r="G929" s="199">
        <f t="shared" ref="G929:AL929" ca="1" si="1192">IF(ISERROR(G16/F16),"",G16/F16-1)</f>
        <v>3.3551356698913182E-5</v>
      </c>
      <c r="H929" s="199">
        <f t="shared" ca="1" si="1192"/>
        <v>0.1111310598971369</v>
      </c>
      <c r="I929" s="216">
        <f t="shared" ca="1" si="1192"/>
        <v>2.0509522744744046E-2</v>
      </c>
      <c r="J929" s="215">
        <f t="shared" ca="1" si="1192"/>
        <v>-7.95784773301218E-2</v>
      </c>
      <c r="K929" s="199">
        <f t="shared" ca="1" si="1192"/>
        <v>1.7376194613378804E-3</v>
      </c>
      <c r="L929" s="199">
        <f t="shared" ca="1" si="1192"/>
        <v>0.13183000867302685</v>
      </c>
      <c r="M929" s="216">
        <f t="shared" ca="1" si="1192"/>
        <v>7.3563218390804597E-2</v>
      </c>
      <c r="N929" s="215">
        <f t="shared" ca="1" si="1192"/>
        <v>-6.8522483940042789E-2</v>
      </c>
      <c r="O929" s="199">
        <f t="shared" ca="1" si="1192"/>
        <v>9.4252873563218431E-2</v>
      </c>
      <c r="P929" s="199">
        <f t="shared" ca="1" si="1192"/>
        <v>0.40336134453781503</v>
      </c>
      <c r="Q929" s="216">
        <f t="shared" ca="1" si="1192"/>
        <v>8.4331337325349365E-2</v>
      </c>
      <c r="R929" s="215">
        <f t="shared" ca="1" si="1192"/>
        <v>-0.1086056143580304</v>
      </c>
      <c r="S929" s="199">
        <f t="shared" ca="1" si="1192"/>
        <v>0.15126484254001027</v>
      </c>
      <c r="T929" s="199">
        <f t="shared" ca="1" si="1192"/>
        <v>0.1820627802690582</v>
      </c>
      <c r="U929" s="216">
        <f t="shared" ca="1" si="1192"/>
        <v>0.10432473444613044</v>
      </c>
      <c r="V929" s="215">
        <f t="shared" ca="1" si="1192"/>
        <v>0.1016832703538304</v>
      </c>
      <c r="W929" s="199">
        <f t="shared" ca="1" si="1192"/>
        <v>-2.6192703461178635E-2</v>
      </c>
      <c r="X929" s="199">
        <f t="shared" ca="1" si="1192"/>
        <v>1.8571886007044514E-2</v>
      </c>
      <c r="Y929" s="216">
        <f t="shared" ca="1" si="1192"/>
        <v>-0.30682175416535684</v>
      </c>
      <c r="Z929" s="215">
        <f t="shared" ca="1" si="1192"/>
        <v>6.8027210884353817E-3</v>
      </c>
      <c r="AA929" s="199">
        <f t="shared" ca="1" si="1192"/>
        <v>0.16171171171171173</v>
      </c>
      <c r="AB929" s="199">
        <f t="shared" ca="1" si="1192"/>
        <v>0.16867002714230317</v>
      </c>
      <c r="AC929" s="216">
        <f t="shared" ca="1" si="1192"/>
        <v>3.0192435301924281E-2</v>
      </c>
      <c r="AD929" s="215">
        <f t="shared" ca="1" si="1192"/>
        <v>-8.0515297906602612E-3</v>
      </c>
      <c r="AE929" s="199">
        <f t="shared" ca="1" si="1192"/>
        <v>0.2551948051948052</v>
      </c>
      <c r="AF929" s="199">
        <f t="shared" ca="1" si="1192"/>
        <v>0.22245214692188298</v>
      </c>
      <c r="AG929" s="216">
        <f t="shared" ca="1" si="1192"/>
        <v>5.8611933982225972E-2</v>
      </c>
      <c r="AH929" s="215">
        <f t="shared" ca="1" si="1192"/>
        <v>0.13152108734759138</v>
      </c>
      <c r="AI929" s="199">
        <f t="shared" ca="1" si="1192"/>
        <v>0.14944356120826718</v>
      </c>
      <c r="AJ929" s="199">
        <f t="shared" ca="1" si="1192"/>
        <v>9.1593668357153879E-2</v>
      </c>
      <c r="AK929" s="216">
        <f t="shared" ca="1" si="1192"/>
        <v>7.6024215120371608E-2</v>
      </c>
      <c r="AL929" s="215">
        <f t="shared" ca="1" si="1192"/>
        <v>8.4390945963626951E-2</v>
      </c>
      <c r="AM929" s="199">
        <f t="shared" ref="AM929:BR929" ca="1" si="1193">IF(ISERROR(AM16/AL16),"",AM16/AL16-1)</f>
        <v>-0.19111969111969107</v>
      </c>
      <c r="AN929" s="199">
        <f t="shared" ca="1" si="1193"/>
        <v>-0.11530429594272074</v>
      </c>
      <c r="AO929" s="216">
        <f t="shared" ca="1" si="1193"/>
        <v>2.0232675771370667E-2</v>
      </c>
      <c r="AP929" s="215">
        <f t="shared" ca="1" si="1193"/>
        <v>0.1885638737398776</v>
      </c>
      <c r="AQ929" s="199">
        <f t="shared" ca="1" si="1193"/>
        <v>0.87805895439377091</v>
      </c>
      <c r="AR929" s="199">
        <f t="shared" ca="1" si="1193"/>
        <v>0.34152661582882948</v>
      </c>
      <c r="AS929" s="216">
        <f t="shared" ca="1" si="1193"/>
        <v>0.21981236203090515</v>
      </c>
      <c r="AT929" s="215">
        <f t="shared" ca="1" si="1193"/>
        <v>0.17830158801972584</v>
      </c>
      <c r="AU929" s="199">
        <f t="shared" ca="1" si="1193"/>
        <v>0.1534326524343419</v>
      </c>
      <c r="AV929" s="199">
        <f t="shared" ca="1" si="1193"/>
        <v>0.16784287616511318</v>
      </c>
      <c r="AW929" s="216">
        <f t="shared" ca="1" si="1193"/>
        <v>8.6750055726582342E-2</v>
      </c>
      <c r="AX929" s="215">
        <f t="shared" ca="1" si="1193"/>
        <v>4.661684996402915E-2</v>
      </c>
      <c r="AY929" s="199">
        <f t="shared" ca="1" si="1193"/>
        <v>0.15343265243434212</v>
      </c>
      <c r="AZ929" s="199">
        <f t="shared" ca="1" si="1193"/>
        <v>0.16784287616511318</v>
      </c>
      <c r="BA929" s="216">
        <f t="shared" ca="1" si="1193"/>
        <v>8.6750055726582342E-2</v>
      </c>
      <c r="BB929" s="215">
        <f t="shared" ca="1" si="1193"/>
        <v>-0.17158791349989622</v>
      </c>
      <c r="BC929" s="199">
        <f t="shared" ca="1" si="1193"/>
        <v>0.15343265243434212</v>
      </c>
      <c r="BD929" s="199">
        <f t="shared" ca="1" si="1193"/>
        <v>0.16784287616511318</v>
      </c>
      <c r="BE929" s="216">
        <f t="shared" ca="1" si="1193"/>
        <v>8.6750055726582342E-2</v>
      </c>
      <c r="BF929" s="215">
        <f t="shared" ca="1" si="1193"/>
        <v>-0.21597559880097394</v>
      </c>
      <c r="BG929" s="199">
        <f t="shared" ca="1" si="1193"/>
        <v>0.15343265243434212</v>
      </c>
      <c r="BH929" s="199">
        <f t="shared" ca="1" si="1193"/>
        <v>0.16784287616511318</v>
      </c>
      <c r="BI929" s="216">
        <f t="shared" ca="1" si="1193"/>
        <v>8.6750055726582342E-2</v>
      </c>
      <c r="BJ929" s="215">
        <f t="shared" ca="1" si="1193"/>
        <v>-0.2417426126938611</v>
      </c>
      <c r="BK929" s="199">
        <f t="shared" ca="1" si="1193"/>
        <v>0.15343265243434234</v>
      </c>
      <c r="BL929" s="199">
        <f t="shared" ca="1" si="1193"/>
        <v>0.16784287616511318</v>
      </c>
      <c r="BM929" s="216">
        <f t="shared" ca="1" si="1193"/>
        <v>8.6750055726582342E-2</v>
      </c>
      <c r="BN929" s="215">
        <f t="shared" ca="1" si="1193"/>
        <v>-0.26223605559402696</v>
      </c>
      <c r="BO929" s="199">
        <f t="shared" ca="1" si="1193"/>
        <v>0.15343265243434212</v>
      </c>
      <c r="BP929" s="199">
        <f t="shared" ca="1" si="1193"/>
        <v>0.16784287616511318</v>
      </c>
      <c r="BQ929" s="216">
        <f t="shared" ca="1" si="1193"/>
        <v>8.6750055726582342E-2</v>
      </c>
      <c r="BR929" s="215">
        <f t="shared" ca="1" si="1193"/>
        <v>-0.28272949849419293</v>
      </c>
      <c r="BS929" s="199">
        <f t="shared" ref="BS929:CX929" ca="1" si="1194">IF(ISERROR(BS16/BR16),"",BS16/BR16-1)</f>
        <v>0.15343265243434212</v>
      </c>
      <c r="BT929" s="199">
        <f t="shared" ca="1" si="1194"/>
        <v>0.16784287616511318</v>
      </c>
      <c r="BU929" s="216">
        <f t="shared" ca="1" si="1194"/>
        <v>8.6750055726582342E-2</v>
      </c>
      <c r="BV929" s="215">
        <f t="shared" ca="1" si="1194"/>
        <v>-0.28272949849419293</v>
      </c>
      <c r="BW929" s="199">
        <f t="shared" ca="1" si="1194"/>
        <v>0.15343265243434234</v>
      </c>
      <c r="BX929" s="199">
        <f t="shared" ca="1" si="1194"/>
        <v>0.16784287616511318</v>
      </c>
      <c r="BY929" s="216">
        <f t="shared" ca="1" si="1194"/>
        <v>8.6750055726582342E-2</v>
      </c>
      <c r="BZ929" s="215">
        <f t="shared" ca="1" si="1194"/>
        <v>-0.28272949849419293</v>
      </c>
      <c r="CA929" s="199">
        <f t="shared" ca="1" si="1194"/>
        <v>0.15343265243434234</v>
      </c>
      <c r="CB929" s="199">
        <f t="shared" ca="1" si="1194"/>
        <v>0.16784287616511318</v>
      </c>
      <c r="CC929" s="216">
        <f t="shared" ca="1" si="1194"/>
        <v>8.6750055726582342E-2</v>
      </c>
      <c r="CD929" s="215">
        <f t="shared" ca="1" si="1194"/>
        <v>-0.28272949849419304</v>
      </c>
      <c r="CE929" s="199">
        <f t="shared" ca="1" si="1194"/>
        <v>0.15343265243434234</v>
      </c>
      <c r="CF929" s="199">
        <f t="shared" ca="1" si="1194"/>
        <v>0.16784287616511318</v>
      </c>
      <c r="CG929" s="216">
        <f t="shared" ca="1" si="1194"/>
        <v>8.6750055726582342E-2</v>
      </c>
      <c r="CH929" s="215">
        <f t="shared" ca="1" si="1194"/>
        <v>-0.28272949849419304</v>
      </c>
      <c r="CI929" s="199">
        <f t="shared" ca="1" si="1194"/>
        <v>0.15343265243434234</v>
      </c>
      <c r="CJ929" s="199">
        <f t="shared" ca="1" si="1194"/>
        <v>0.16784287616511318</v>
      </c>
      <c r="CK929" s="216">
        <f t="shared" ca="1" si="1194"/>
        <v>8.6750055726582342E-2</v>
      </c>
      <c r="CL929" s="215">
        <f t="shared" ca="1" si="1194"/>
        <v>-0.28272949849419304</v>
      </c>
      <c r="CM929" s="199">
        <f t="shared" ca="1" si="1194"/>
        <v>0.15343265243434234</v>
      </c>
      <c r="CN929" s="199">
        <f t="shared" ca="1" si="1194"/>
        <v>0.16784287616511318</v>
      </c>
      <c r="CO929" s="216">
        <f t="shared" ca="1" si="1194"/>
        <v>8.6750055726582342E-2</v>
      </c>
      <c r="CP929" s="215">
        <f t="shared" ca="1" si="1194"/>
        <v>-0.28272949849419304</v>
      </c>
      <c r="CQ929" s="199">
        <f t="shared" ca="1" si="1194"/>
        <v>0.15343265243434234</v>
      </c>
      <c r="CR929" s="199">
        <f t="shared" ca="1" si="1194"/>
        <v>0.16784287616511318</v>
      </c>
      <c r="CS929" s="216">
        <f t="shared" ca="1" si="1194"/>
        <v>8.6750055726582342E-2</v>
      </c>
      <c r="CT929" s="215">
        <f t="shared" ca="1" si="1194"/>
        <v>-0.28272949849419304</v>
      </c>
      <c r="CU929" s="199">
        <f t="shared" ca="1" si="1194"/>
        <v>0.15343265243434234</v>
      </c>
      <c r="CV929" s="199">
        <f t="shared" ca="1" si="1194"/>
        <v>0.16784287616511318</v>
      </c>
      <c r="CW929" s="216">
        <f t="shared" ca="1" si="1194"/>
        <v>8.6750055726582564E-2</v>
      </c>
      <c r="CX929" s="215">
        <f t="shared" ca="1" si="1194"/>
        <v>-0.28272949849419304</v>
      </c>
      <c r="CY929" s="199">
        <f t="shared" ref="CY929:DI929" ca="1" si="1195">IF(ISERROR(CY16/CX16),"",CY16/CX16-1)</f>
        <v>0.15343265243434234</v>
      </c>
      <c r="CZ929" s="199">
        <f t="shared" ca="1" si="1195"/>
        <v>0.16784287616511318</v>
      </c>
      <c r="DA929" s="216">
        <f t="shared" ca="1" si="1195"/>
        <v>8.6750055726582342E-2</v>
      </c>
      <c r="DB929" s="215">
        <f t="shared" ca="1" si="1195"/>
        <v>-0.28272949849419293</v>
      </c>
      <c r="DC929" s="199">
        <f t="shared" ca="1" si="1195"/>
        <v>0.15343265243434234</v>
      </c>
      <c r="DD929" s="199">
        <f t="shared" ca="1" si="1195"/>
        <v>0.16784287616511318</v>
      </c>
      <c r="DE929" s="216">
        <f t="shared" ca="1" si="1195"/>
        <v>8.6750055726582342E-2</v>
      </c>
      <c r="DF929" s="215">
        <f t="shared" ca="1" si="1195"/>
        <v>-0.28272949849419304</v>
      </c>
      <c r="DG929" s="199">
        <f t="shared" ca="1" si="1195"/>
        <v>0.15343265243434234</v>
      </c>
      <c r="DH929" s="199">
        <f t="shared" ca="1" si="1195"/>
        <v>0.16784287616511318</v>
      </c>
      <c r="DI929" s="216">
        <f t="shared" ca="1" si="1195"/>
        <v>8.6750055726582564E-2</v>
      </c>
      <c r="DL929" s="199"/>
      <c r="DM929" s="199"/>
      <c r="DN929" s="199"/>
      <c r="DO929" s="199"/>
      <c r="DP929" s="199"/>
      <c r="DQ929" s="199"/>
      <c r="DR929" s="199"/>
      <c r="DS929" s="199"/>
      <c r="DT929" s="199"/>
      <c r="DU929" s="199"/>
      <c r="DV929" s="199"/>
      <c r="DW929" s="199"/>
      <c r="DX929" s="199"/>
      <c r="DY929" s="199"/>
      <c r="DZ929" s="199"/>
      <c r="EA929" s="199"/>
      <c r="EB929" s="199"/>
      <c r="EC929" s="199"/>
      <c r="ED929" s="199"/>
      <c r="EE929" s="199"/>
      <c r="EF929" s="199"/>
      <c r="EG929" s="199"/>
      <c r="EH929" s="199"/>
      <c r="EI929" s="199"/>
      <c r="EJ929" s="199"/>
      <c r="EK929" s="199"/>
    </row>
    <row r="930" spans="1:141" x14ac:dyDescent="0.25">
      <c r="A930" s="90"/>
      <c r="B930" s="90"/>
      <c r="C930" s="90"/>
      <c r="D930" s="90"/>
      <c r="E930" t="s">
        <v>38</v>
      </c>
      <c r="F930" s="215"/>
      <c r="G930" s="199">
        <f t="shared" ref="G930:AL930" ca="1" si="1196">IF(ISERROR(G22/F22),"",G22/F22-1)</f>
        <v>2.4448777064624005E-2</v>
      </c>
      <c r="H930" s="199">
        <f t="shared" ca="1" si="1196"/>
        <v>9.3257552013493283E-2</v>
      </c>
      <c r="I930" s="216">
        <f t="shared" ca="1" si="1196"/>
        <v>3.3848186340139863E-2</v>
      </c>
      <c r="J930" s="215">
        <f t="shared" ca="1" si="1196"/>
        <v>-6.6613493652828759E-2</v>
      </c>
      <c r="K930" s="199">
        <f t="shared" ca="1" si="1196"/>
        <v>-2.9096477794793296E-2</v>
      </c>
      <c r="L930" s="199">
        <f t="shared" ca="1" si="1196"/>
        <v>0.15772870662460559</v>
      </c>
      <c r="M930" s="216">
        <f t="shared" ca="1" si="1196"/>
        <v>7.629427792915533E-2</v>
      </c>
      <c r="N930" s="215">
        <f t="shared" ca="1" si="1196"/>
        <v>-4.9367088607594978E-2</v>
      </c>
      <c r="O930" s="199">
        <f t="shared" ca="1" si="1196"/>
        <v>9.9866844207723071E-2</v>
      </c>
      <c r="P930" s="199">
        <f t="shared" ca="1" si="1196"/>
        <v>0.43220338983050843</v>
      </c>
      <c r="Q930" s="216">
        <f t="shared" ca="1" si="1196"/>
        <v>0.10143702451394754</v>
      </c>
      <c r="R930" s="215">
        <f t="shared" ca="1" si="1196"/>
        <v>-0.11742133537989252</v>
      </c>
      <c r="S930" s="199">
        <f t="shared" ca="1" si="1196"/>
        <v>0.13217391304347825</v>
      </c>
      <c r="T930" s="199">
        <f t="shared" ca="1" si="1196"/>
        <v>0.20506912442396308</v>
      </c>
      <c r="U930" s="216">
        <f t="shared" ca="1" si="1196"/>
        <v>0.14786488209050352</v>
      </c>
      <c r="V930" s="215">
        <f t="shared" ca="1" si="1196"/>
        <v>0.14825097168239876</v>
      </c>
      <c r="W930" s="199">
        <f t="shared" ca="1" si="1196"/>
        <v>-4.4970986460348139E-2</v>
      </c>
      <c r="X930" s="199">
        <f t="shared" ca="1" si="1196"/>
        <v>-2.7341772151898702E-2</v>
      </c>
      <c r="Y930" s="216">
        <f t="shared" ca="1" si="1196"/>
        <v>-0.37168141592920356</v>
      </c>
      <c r="Z930" s="215">
        <f t="shared" ca="1" si="1196"/>
        <v>7.3736536868268532E-2</v>
      </c>
      <c r="AA930" s="199">
        <f t="shared" ca="1" si="1196"/>
        <v>0.18904320987654311</v>
      </c>
      <c r="AB930" s="199">
        <f t="shared" ca="1" si="1196"/>
        <v>0.24334847501622314</v>
      </c>
      <c r="AC930" s="216">
        <f t="shared" ca="1" si="1196"/>
        <v>5.1670146137787087E-2</v>
      </c>
      <c r="AD930" s="215">
        <f t="shared" ca="1" si="1196"/>
        <v>-5.4590570719602605E-3</v>
      </c>
      <c r="AE930" s="199">
        <f t="shared" ca="1" si="1196"/>
        <v>0.13522954091816364</v>
      </c>
      <c r="AF930" s="199">
        <f t="shared" ca="1" si="1196"/>
        <v>0.30109890109890114</v>
      </c>
      <c r="AG930" s="216">
        <f t="shared" ca="1" si="1196"/>
        <v>6.6554054054054124E-2</v>
      </c>
      <c r="AH930" s="215">
        <f t="shared" ca="1" si="1196"/>
        <v>0.14950902755780815</v>
      </c>
      <c r="AI930" s="199">
        <f t="shared" ca="1" si="1196"/>
        <v>0.16147699090658585</v>
      </c>
      <c r="AJ930" s="199">
        <f t="shared" ca="1" si="1196"/>
        <v>9.8695136417556339E-2</v>
      </c>
      <c r="AK930" s="216">
        <f t="shared" ca="1" si="1196"/>
        <v>7.9680414597279148E-2</v>
      </c>
      <c r="AL930" s="215">
        <f t="shared" ca="1" si="1196"/>
        <v>8.6200000000000054E-2</v>
      </c>
      <c r="AM930" s="199">
        <f t="shared" ref="AM930:BR930" ca="1" si="1197">IF(ISERROR(AM22/AL22),"",AM22/AL22-1)</f>
        <v>-0.4632664334376726</v>
      </c>
      <c r="AN930" s="199">
        <f t="shared" ca="1" si="1197"/>
        <v>8.9879931389365453E-2</v>
      </c>
      <c r="AO930" s="216">
        <f t="shared" ca="1" si="1197"/>
        <v>0.20648410450110166</v>
      </c>
      <c r="AP930" s="215">
        <f t="shared" ca="1" si="1197"/>
        <v>0.21262718497260624</v>
      </c>
      <c r="AQ930" s="199">
        <f t="shared" ca="1" si="1197"/>
        <v>1.0357142857142856</v>
      </c>
      <c r="AR930" s="199">
        <f t="shared" ca="1" si="1197"/>
        <v>0.41619108010991335</v>
      </c>
      <c r="AS930" s="216">
        <f t="shared" ca="1" si="1197"/>
        <v>0.25305970149253731</v>
      </c>
      <c r="AT930" s="215">
        <f t="shared" ca="1" si="1197"/>
        <v>0.21529390745041987</v>
      </c>
      <c r="AU930" s="199">
        <f t="shared" ca="1" si="1197"/>
        <v>0.10624326178574939</v>
      </c>
      <c r="AV930" s="199">
        <f t="shared" ca="1" si="1197"/>
        <v>0.1586781252768672</v>
      </c>
      <c r="AW930" s="216">
        <f t="shared" ca="1" si="1197"/>
        <v>9.3210892003745771E-2</v>
      </c>
      <c r="AX930" s="215">
        <f t="shared" ca="1" si="1197"/>
        <v>4.661684996402915E-2</v>
      </c>
      <c r="AY930" s="199">
        <f t="shared" ca="1" si="1197"/>
        <v>0.15343265243434212</v>
      </c>
      <c r="AZ930" s="199">
        <f t="shared" ca="1" si="1197"/>
        <v>0.16784287616511318</v>
      </c>
      <c r="BA930" s="216">
        <f t="shared" ca="1" si="1197"/>
        <v>8.6750055726582342E-2</v>
      </c>
      <c r="BB930" s="215">
        <f t="shared" ca="1" si="1197"/>
        <v>-0.17158791349989622</v>
      </c>
      <c r="BC930" s="199">
        <f t="shared" ca="1" si="1197"/>
        <v>0.15343265243434234</v>
      </c>
      <c r="BD930" s="199">
        <f t="shared" ca="1" si="1197"/>
        <v>0.16784287616511318</v>
      </c>
      <c r="BE930" s="216">
        <f t="shared" ca="1" si="1197"/>
        <v>8.6750055726582564E-2</v>
      </c>
      <c r="BF930" s="215">
        <f t="shared" ca="1" si="1197"/>
        <v>-0.21597559880097406</v>
      </c>
      <c r="BG930" s="199">
        <f t="shared" ca="1" si="1197"/>
        <v>0.15343265243434212</v>
      </c>
      <c r="BH930" s="199">
        <f t="shared" ca="1" si="1197"/>
        <v>0.1678428761651134</v>
      </c>
      <c r="BI930" s="216">
        <f t="shared" ca="1" si="1197"/>
        <v>8.6750055726582342E-2</v>
      </c>
      <c r="BJ930" s="215">
        <f t="shared" ca="1" si="1197"/>
        <v>-0.2417426126938611</v>
      </c>
      <c r="BK930" s="199">
        <f t="shared" ca="1" si="1197"/>
        <v>0.15343265243434234</v>
      </c>
      <c r="BL930" s="199">
        <f t="shared" ca="1" si="1197"/>
        <v>0.16784287616511318</v>
      </c>
      <c r="BM930" s="216">
        <f t="shared" ca="1" si="1197"/>
        <v>8.6750055726582342E-2</v>
      </c>
      <c r="BN930" s="215">
        <f t="shared" ca="1" si="1197"/>
        <v>-0.26223605559402696</v>
      </c>
      <c r="BO930" s="199">
        <f t="shared" ca="1" si="1197"/>
        <v>0.15343265243434212</v>
      </c>
      <c r="BP930" s="199">
        <f t="shared" ca="1" si="1197"/>
        <v>0.16784287616511318</v>
      </c>
      <c r="BQ930" s="216">
        <f t="shared" ca="1" si="1197"/>
        <v>8.6750055726582342E-2</v>
      </c>
      <c r="BR930" s="215">
        <f t="shared" ca="1" si="1197"/>
        <v>-0.28272949849419293</v>
      </c>
      <c r="BS930" s="199">
        <f t="shared" ref="BS930:CX930" ca="1" si="1198">IF(ISERROR(BS22/BR22),"",BS22/BR22-1)</f>
        <v>0.15343265243434212</v>
      </c>
      <c r="BT930" s="199">
        <f t="shared" ca="1" si="1198"/>
        <v>0.16784287616511318</v>
      </c>
      <c r="BU930" s="216">
        <f t="shared" ca="1" si="1198"/>
        <v>8.6750055726582564E-2</v>
      </c>
      <c r="BV930" s="215">
        <f t="shared" ca="1" si="1198"/>
        <v>-0.28272949849419304</v>
      </c>
      <c r="BW930" s="199">
        <f t="shared" ca="1" si="1198"/>
        <v>0.15343265243434234</v>
      </c>
      <c r="BX930" s="199">
        <f t="shared" ca="1" si="1198"/>
        <v>0.16784287616511318</v>
      </c>
      <c r="BY930" s="216">
        <f t="shared" ca="1" si="1198"/>
        <v>8.6750055726582342E-2</v>
      </c>
      <c r="BZ930" s="215">
        <f t="shared" ca="1" si="1198"/>
        <v>-0.28272949849419304</v>
      </c>
      <c r="CA930" s="199">
        <f t="shared" ca="1" si="1198"/>
        <v>0.15343265243434234</v>
      </c>
      <c r="CB930" s="199">
        <f t="shared" ca="1" si="1198"/>
        <v>0.16784287616511295</v>
      </c>
      <c r="CC930" s="216">
        <f t="shared" ca="1" si="1198"/>
        <v>8.6750055726582342E-2</v>
      </c>
      <c r="CD930" s="215">
        <f t="shared" ca="1" si="1198"/>
        <v>-0.28272949849419304</v>
      </c>
      <c r="CE930" s="199">
        <f t="shared" ca="1" si="1198"/>
        <v>0.15343265243434256</v>
      </c>
      <c r="CF930" s="199">
        <f t="shared" ca="1" si="1198"/>
        <v>0.16784287616511295</v>
      </c>
      <c r="CG930" s="216">
        <f t="shared" ca="1" si="1198"/>
        <v>8.6750055726582342E-2</v>
      </c>
      <c r="CH930" s="215">
        <f t="shared" ca="1" si="1198"/>
        <v>-0.28272949849419304</v>
      </c>
      <c r="CI930" s="199">
        <f t="shared" ca="1" si="1198"/>
        <v>0.15343265243434234</v>
      </c>
      <c r="CJ930" s="199">
        <f t="shared" ca="1" si="1198"/>
        <v>0.16784287616511318</v>
      </c>
      <c r="CK930" s="216">
        <f t="shared" ca="1" si="1198"/>
        <v>8.675005572658212E-2</v>
      </c>
      <c r="CL930" s="215">
        <f t="shared" ca="1" si="1198"/>
        <v>-0.28272949849419293</v>
      </c>
      <c r="CM930" s="199">
        <f t="shared" ca="1" si="1198"/>
        <v>0.15343265243434234</v>
      </c>
      <c r="CN930" s="199">
        <f t="shared" ca="1" si="1198"/>
        <v>0.16784287616511318</v>
      </c>
      <c r="CO930" s="216">
        <f t="shared" ca="1" si="1198"/>
        <v>8.6750055726582342E-2</v>
      </c>
      <c r="CP930" s="215">
        <f t="shared" ca="1" si="1198"/>
        <v>-0.28272949849419304</v>
      </c>
      <c r="CQ930" s="199">
        <f t="shared" ca="1" si="1198"/>
        <v>0.15343265243434234</v>
      </c>
      <c r="CR930" s="199">
        <f t="shared" ca="1" si="1198"/>
        <v>0.16784287616511318</v>
      </c>
      <c r="CS930" s="216">
        <f t="shared" ca="1" si="1198"/>
        <v>8.6750055726582342E-2</v>
      </c>
      <c r="CT930" s="215">
        <f t="shared" ca="1" si="1198"/>
        <v>-0.28272949849419304</v>
      </c>
      <c r="CU930" s="199">
        <f t="shared" ca="1" si="1198"/>
        <v>0.15343265243434212</v>
      </c>
      <c r="CV930" s="199">
        <f t="shared" ca="1" si="1198"/>
        <v>0.16784287616511318</v>
      </c>
      <c r="CW930" s="216">
        <f t="shared" ca="1" si="1198"/>
        <v>8.6750055726582564E-2</v>
      </c>
      <c r="CX930" s="215">
        <f t="shared" ca="1" si="1198"/>
        <v>-0.28272949849419304</v>
      </c>
      <c r="CY930" s="199">
        <f t="shared" ref="CY930:DI930" ca="1" si="1199">IF(ISERROR(CY22/CX22),"",CY22/CX22-1)</f>
        <v>0.15343265243434234</v>
      </c>
      <c r="CZ930" s="199">
        <f t="shared" ca="1" si="1199"/>
        <v>0.16784287616511318</v>
      </c>
      <c r="DA930" s="216">
        <f t="shared" ca="1" si="1199"/>
        <v>8.6750055726582342E-2</v>
      </c>
      <c r="DB930" s="215">
        <f t="shared" ca="1" si="1199"/>
        <v>-0.28272949849419304</v>
      </c>
      <c r="DC930" s="199">
        <f t="shared" ca="1" si="1199"/>
        <v>0.15343265243434234</v>
      </c>
      <c r="DD930" s="199">
        <f t="shared" ca="1" si="1199"/>
        <v>0.16784287616511318</v>
      </c>
      <c r="DE930" s="216">
        <f t="shared" ca="1" si="1199"/>
        <v>8.6750055726582342E-2</v>
      </c>
      <c r="DF930" s="215">
        <f t="shared" ca="1" si="1199"/>
        <v>-0.28272949849419304</v>
      </c>
      <c r="DG930" s="199">
        <f t="shared" ca="1" si="1199"/>
        <v>0.15343265243434234</v>
      </c>
      <c r="DH930" s="199">
        <f t="shared" ca="1" si="1199"/>
        <v>0.16784287616511318</v>
      </c>
      <c r="DI930" s="216">
        <f t="shared" ca="1" si="1199"/>
        <v>8.6750055726582564E-2</v>
      </c>
      <c r="DL930" s="199"/>
      <c r="DM930" s="199"/>
      <c r="DN930" s="199"/>
      <c r="DO930" s="199"/>
      <c r="DP930" s="199"/>
      <c r="DQ930" s="199"/>
      <c r="DR930" s="199"/>
      <c r="DS930" s="199"/>
      <c r="DT930" s="199"/>
      <c r="DU930" s="199"/>
      <c r="DV930" s="199"/>
      <c r="DW930" s="199"/>
      <c r="DX930" s="199"/>
      <c r="DY930" s="199"/>
      <c r="DZ930" s="199"/>
      <c r="EA930" s="199"/>
      <c r="EB930" s="199"/>
      <c r="EC930" s="199"/>
      <c r="ED930" s="199"/>
      <c r="EE930" s="199"/>
      <c r="EF930" s="199"/>
      <c r="EG930" s="199"/>
      <c r="EH930" s="199"/>
      <c r="EI930" s="199"/>
      <c r="EJ930" s="199"/>
      <c r="EK930" s="199"/>
    </row>
    <row r="931" spans="1:141" x14ac:dyDescent="0.25">
      <c r="A931" s="90"/>
      <c r="B931" s="90"/>
      <c r="C931" s="90"/>
      <c r="D931" s="90"/>
      <c r="E931" t="s">
        <v>248</v>
      </c>
      <c r="F931" s="215"/>
      <c r="G931" s="199">
        <f t="shared" ref="G931:AL931" ca="1" si="1200">IF(ISERROR(G27/F27),"",G27/F27-1)</f>
        <v>7.8092482112064765E-2</v>
      </c>
      <c r="H931" s="199">
        <f t="shared" ca="1" si="1200"/>
        <v>0.30724541760888369</v>
      </c>
      <c r="I931" s="216">
        <f t="shared" ca="1" si="1200"/>
        <v>8.3543116986615873E-2</v>
      </c>
      <c r="J931" s="215">
        <f t="shared" ca="1" si="1200"/>
        <v>-0.2385435414647652</v>
      </c>
      <c r="K931" s="199">
        <f t="shared" ca="1" si="1200"/>
        <v>-0.56818181818181812</v>
      </c>
      <c r="L931" s="199">
        <f t="shared" ca="1" si="1200"/>
        <v>2.2236842105263159</v>
      </c>
      <c r="M931" s="216">
        <f t="shared" ca="1" si="1200"/>
        <v>2.0408163265306145E-2</v>
      </c>
      <c r="N931" s="215">
        <f t="shared" ca="1" si="1200"/>
        <v>-2.0000000000000018E-2</v>
      </c>
      <c r="O931" s="199">
        <f t="shared" ca="1" si="1200"/>
        <v>0.29387755102040813</v>
      </c>
      <c r="P931" s="199">
        <f t="shared" ca="1" si="1200"/>
        <v>1.0157728706624605</v>
      </c>
      <c r="Q931" s="216">
        <f t="shared" ca="1" si="1200"/>
        <v>0.14710485133020335</v>
      </c>
      <c r="R931" s="215">
        <f t="shared" ca="1" si="1200"/>
        <v>-0.24420190995907232</v>
      </c>
      <c r="S931" s="199">
        <f t="shared" ca="1" si="1200"/>
        <v>0.24187725631768964</v>
      </c>
      <c r="T931" s="199">
        <f t="shared" ca="1" si="1200"/>
        <v>0.30087209302325579</v>
      </c>
      <c r="U931" s="216">
        <f t="shared" ca="1" si="1200"/>
        <v>0.19888268156424571</v>
      </c>
      <c r="V931" s="215">
        <f t="shared" ca="1" si="1200"/>
        <v>0.2068965517241379</v>
      </c>
      <c r="W931" s="199">
        <f t="shared" ca="1" si="1200"/>
        <v>-0.10656370656370662</v>
      </c>
      <c r="X931" s="199">
        <f t="shared" ca="1" si="1200"/>
        <v>-8.5566119273984498E-2</v>
      </c>
      <c r="Y931" s="216">
        <f t="shared" ca="1" si="1200"/>
        <v>-0.72211720226843101</v>
      </c>
      <c r="Z931" s="215">
        <f t="shared" ca="1" si="1200"/>
        <v>0.21768707482993199</v>
      </c>
      <c r="AA931" s="199">
        <f t="shared" ca="1" si="1200"/>
        <v>0.5949720670391061</v>
      </c>
      <c r="AB931" s="199">
        <f t="shared" ca="1" si="1200"/>
        <v>0.62346760070052532</v>
      </c>
      <c r="AC931" s="216">
        <f t="shared" ca="1" si="1200"/>
        <v>6.7961165048543659E-2</v>
      </c>
      <c r="AD931" s="215">
        <f t="shared" ca="1" si="1200"/>
        <v>-1.4141414141414121E-2</v>
      </c>
      <c r="AE931" s="199">
        <f t="shared" ca="1" si="1200"/>
        <v>-0.33299180327868849</v>
      </c>
      <c r="AF931" s="199">
        <f t="shared" ca="1" si="1200"/>
        <v>1.1474654377880182</v>
      </c>
      <c r="AG931" s="216">
        <f t="shared" ca="1" si="1200"/>
        <v>7.7968526466380528E-2</v>
      </c>
      <c r="AH931" s="215">
        <f t="shared" ca="1" si="1200"/>
        <v>0.29794293297942942</v>
      </c>
      <c r="AI931" s="199">
        <f t="shared" ca="1" si="1200"/>
        <v>0.24948875255623726</v>
      </c>
      <c r="AJ931" s="199">
        <f t="shared" ca="1" si="1200"/>
        <v>9.2880523731587505E-2</v>
      </c>
      <c r="AK931" s="216">
        <f t="shared" ca="1" si="1200"/>
        <v>0.11194309247472867</v>
      </c>
      <c r="AL931" s="215">
        <f t="shared" ca="1" si="1200"/>
        <v>-0.37104377104377106</v>
      </c>
      <c r="AM931" s="199">
        <f t="shared" ref="AM931:BR931" ca="1" si="1201">IF(ISERROR(AM27/AL27),"",AM27/AL27-1)</f>
        <v>-0.73286937901498928</v>
      </c>
      <c r="AN931" s="199">
        <f t="shared" ca="1" si="1201"/>
        <v>0.20440881763527052</v>
      </c>
      <c r="AO931" s="216">
        <f t="shared" ca="1" si="1201"/>
        <v>1.0898502495840265</v>
      </c>
      <c r="AP931" s="215">
        <f t="shared" ca="1" si="1201"/>
        <v>0.70382165605095537</v>
      </c>
      <c r="AQ931" s="199">
        <f t="shared" ca="1" si="1201"/>
        <v>2.1775700934579438</v>
      </c>
      <c r="AR931" s="199">
        <f t="shared" ca="1" si="1201"/>
        <v>0.53191176470588242</v>
      </c>
      <c r="AS931" s="216">
        <f t="shared" ca="1" si="1201"/>
        <v>0.30699817605836621</v>
      </c>
      <c r="AT931" s="215">
        <f t="shared" ca="1" si="1201"/>
        <v>0.24193903782592718</v>
      </c>
      <c r="AU931" s="199">
        <f t="shared" ca="1" si="1201"/>
        <v>0.10248979833224903</v>
      </c>
      <c r="AV931" s="199">
        <f t="shared" ca="1" si="1201"/>
        <v>0.17310374423345132</v>
      </c>
      <c r="AW931" s="216">
        <f t="shared" ca="1" si="1201"/>
        <v>-1.6678145974847958E-2</v>
      </c>
      <c r="AX931" s="215">
        <f t="shared" ca="1" si="1201"/>
        <v>4.6616849964028928E-2</v>
      </c>
      <c r="AY931" s="199">
        <f t="shared" ca="1" si="1201"/>
        <v>0.1534326524343419</v>
      </c>
      <c r="AZ931" s="199">
        <f t="shared" ca="1" si="1201"/>
        <v>0.16784287616511318</v>
      </c>
      <c r="BA931" s="216">
        <f t="shared" ca="1" si="1201"/>
        <v>8.6750055726582342E-2</v>
      </c>
      <c r="BB931" s="215">
        <f t="shared" ca="1" si="1201"/>
        <v>-0.17158791349989633</v>
      </c>
      <c r="BC931" s="199">
        <f t="shared" ca="1" si="1201"/>
        <v>0.15343265243434234</v>
      </c>
      <c r="BD931" s="199">
        <f t="shared" ca="1" si="1201"/>
        <v>0.16784287616511318</v>
      </c>
      <c r="BE931" s="216">
        <f t="shared" ca="1" si="1201"/>
        <v>8.6750055726582564E-2</v>
      </c>
      <c r="BF931" s="215">
        <f t="shared" ca="1" si="1201"/>
        <v>-0.21597559880097406</v>
      </c>
      <c r="BG931" s="199">
        <f t="shared" ca="1" si="1201"/>
        <v>0.15343265243434212</v>
      </c>
      <c r="BH931" s="199">
        <f t="shared" ca="1" si="1201"/>
        <v>0.1678428761651134</v>
      </c>
      <c r="BI931" s="216">
        <f t="shared" ca="1" si="1201"/>
        <v>8.675005572658212E-2</v>
      </c>
      <c r="BJ931" s="215">
        <f t="shared" ca="1" si="1201"/>
        <v>-0.24174261269386099</v>
      </c>
      <c r="BK931" s="199">
        <f t="shared" ca="1" si="1201"/>
        <v>0.15343265243434234</v>
      </c>
      <c r="BL931" s="199">
        <f t="shared" ca="1" si="1201"/>
        <v>0.16784287616511318</v>
      </c>
      <c r="BM931" s="216">
        <f t="shared" ca="1" si="1201"/>
        <v>8.6750055726582342E-2</v>
      </c>
      <c r="BN931" s="215">
        <f t="shared" ca="1" si="1201"/>
        <v>-0.26223605559402685</v>
      </c>
      <c r="BO931" s="199">
        <f t="shared" ca="1" si="1201"/>
        <v>0.1534326524343419</v>
      </c>
      <c r="BP931" s="199">
        <f t="shared" ca="1" si="1201"/>
        <v>0.16784287616511295</v>
      </c>
      <c r="BQ931" s="216">
        <f t="shared" ca="1" si="1201"/>
        <v>8.6750055726582342E-2</v>
      </c>
      <c r="BR931" s="215">
        <f t="shared" ca="1" si="1201"/>
        <v>-0.28272949849419304</v>
      </c>
      <c r="BS931" s="199">
        <f t="shared" ref="BS931:CX931" ca="1" si="1202">IF(ISERROR(BS27/BR27),"",BS27/BR27-1)</f>
        <v>0.15343265243434212</v>
      </c>
      <c r="BT931" s="199">
        <f t="shared" ca="1" si="1202"/>
        <v>0.16784287616511318</v>
      </c>
      <c r="BU931" s="216">
        <f t="shared" ca="1" si="1202"/>
        <v>8.6750055726582564E-2</v>
      </c>
      <c r="BV931" s="215">
        <f t="shared" ca="1" si="1202"/>
        <v>-0.28272949849419315</v>
      </c>
      <c r="BW931" s="199">
        <f t="shared" ca="1" si="1202"/>
        <v>0.15343265243434234</v>
      </c>
      <c r="BX931" s="199">
        <f t="shared" ca="1" si="1202"/>
        <v>0.16784287616511318</v>
      </c>
      <c r="BY931" s="216">
        <f t="shared" ca="1" si="1202"/>
        <v>8.6750055726582342E-2</v>
      </c>
      <c r="BZ931" s="215">
        <f t="shared" ca="1" si="1202"/>
        <v>-0.28272949849419304</v>
      </c>
      <c r="CA931" s="199">
        <f t="shared" ca="1" si="1202"/>
        <v>0.15343265243434234</v>
      </c>
      <c r="CB931" s="199">
        <f t="shared" ca="1" si="1202"/>
        <v>0.16784287616511295</v>
      </c>
      <c r="CC931" s="216">
        <f t="shared" ca="1" si="1202"/>
        <v>8.6750055726582564E-2</v>
      </c>
      <c r="CD931" s="215">
        <f t="shared" ca="1" si="1202"/>
        <v>-0.28272949849419304</v>
      </c>
      <c r="CE931" s="199">
        <f t="shared" ca="1" si="1202"/>
        <v>0.15343265243434256</v>
      </c>
      <c r="CF931" s="199">
        <f t="shared" ca="1" si="1202"/>
        <v>0.16784287616511273</v>
      </c>
      <c r="CG931" s="216">
        <f t="shared" ca="1" si="1202"/>
        <v>8.6750055726582564E-2</v>
      </c>
      <c r="CH931" s="215">
        <f t="shared" ca="1" si="1202"/>
        <v>-0.28272949849419315</v>
      </c>
      <c r="CI931" s="199">
        <f t="shared" ca="1" si="1202"/>
        <v>0.15343265243434256</v>
      </c>
      <c r="CJ931" s="199">
        <f t="shared" ca="1" si="1202"/>
        <v>0.16784287616511318</v>
      </c>
      <c r="CK931" s="216">
        <f t="shared" ca="1" si="1202"/>
        <v>8.675005572658212E-2</v>
      </c>
      <c r="CL931" s="215">
        <f t="shared" ca="1" si="1202"/>
        <v>-0.28272949849419282</v>
      </c>
      <c r="CM931" s="199">
        <f t="shared" ca="1" si="1202"/>
        <v>0.15343265243434212</v>
      </c>
      <c r="CN931" s="199">
        <f t="shared" ca="1" si="1202"/>
        <v>0.16784287616511318</v>
      </c>
      <c r="CO931" s="216">
        <f t="shared" ca="1" si="1202"/>
        <v>8.6750055726582342E-2</v>
      </c>
      <c r="CP931" s="215">
        <f t="shared" ca="1" si="1202"/>
        <v>-0.28272949849419315</v>
      </c>
      <c r="CQ931" s="199">
        <f t="shared" ca="1" si="1202"/>
        <v>0.15343265243434234</v>
      </c>
      <c r="CR931" s="199">
        <f t="shared" ca="1" si="1202"/>
        <v>0.1678428761651134</v>
      </c>
      <c r="CS931" s="216">
        <f t="shared" ca="1" si="1202"/>
        <v>8.6750055726582342E-2</v>
      </c>
      <c r="CT931" s="215">
        <f t="shared" ca="1" si="1202"/>
        <v>-0.28272949849419304</v>
      </c>
      <c r="CU931" s="199">
        <f t="shared" ca="1" si="1202"/>
        <v>0.15343265243434212</v>
      </c>
      <c r="CV931" s="199">
        <f t="shared" ca="1" si="1202"/>
        <v>0.16784287616511318</v>
      </c>
      <c r="CW931" s="216">
        <f t="shared" ca="1" si="1202"/>
        <v>8.6750055726582564E-2</v>
      </c>
      <c r="CX931" s="215">
        <f t="shared" ca="1" si="1202"/>
        <v>-0.28272949849419304</v>
      </c>
      <c r="CY931" s="199">
        <f t="shared" ref="CY931:DI931" ca="1" si="1203">IF(ISERROR(CY27/CX27),"",CY27/CX27-1)</f>
        <v>0.15343265243434234</v>
      </c>
      <c r="CZ931" s="199">
        <f t="shared" ca="1" si="1203"/>
        <v>0.16784287616511295</v>
      </c>
      <c r="DA931" s="216">
        <f t="shared" ca="1" si="1203"/>
        <v>8.6750055726582342E-2</v>
      </c>
      <c r="DB931" s="215">
        <f t="shared" ca="1" si="1203"/>
        <v>-0.28272949849419304</v>
      </c>
      <c r="DC931" s="199">
        <f t="shared" ca="1" si="1203"/>
        <v>0.15343265243434234</v>
      </c>
      <c r="DD931" s="199">
        <f t="shared" ca="1" si="1203"/>
        <v>0.1678428761651134</v>
      </c>
      <c r="DE931" s="216">
        <f t="shared" ca="1" si="1203"/>
        <v>8.6750055726582342E-2</v>
      </c>
      <c r="DF931" s="215">
        <f t="shared" ca="1" si="1203"/>
        <v>-0.28272949849419304</v>
      </c>
      <c r="DG931" s="199">
        <f t="shared" ca="1" si="1203"/>
        <v>0.15343265243434212</v>
      </c>
      <c r="DH931" s="199">
        <f t="shared" ca="1" si="1203"/>
        <v>0.16784287616511318</v>
      </c>
      <c r="DI931" s="216">
        <f t="shared" ca="1" si="1203"/>
        <v>8.6750055726582564E-2</v>
      </c>
      <c r="DL931" s="199"/>
      <c r="DM931" s="199"/>
      <c r="DN931" s="199"/>
      <c r="DO931" s="199"/>
      <c r="DP931" s="199"/>
      <c r="DQ931" s="199"/>
      <c r="DR931" s="199"/>
      <c r="DS931" s="199"/>
      <c r="DT931" s="199"/>
      <c r="DU931" s="199"/>
      <c r="DV931" s="199"/>
      <c r="DW931" s="199"/>
      <c r="DX931" s="199"/>
      <c r="DY931" s="199"/>
      <c r="DZ931" s="199"/>
      <c r="EA931" s="199"/>
      <c r="EB931" s="199"/>
      <c r="EC931" s="199"/>
      <c r="ED931" s="199"/>
      <c r="EE931" s="199"/>
      <c r="EF931" s="199"/>
      <c r="EG931" s="199"/>
      <c r="EH931" s="199"/>
      <c r="EI931" s="199"/>
      <c r="EJ931" s="199"/>
      <c r="EK931" s="199"/>
    </row>
    <row r="932" spans="1:141" x14ac:dyDescent="0.25">
      <c r="A932" s="90"/>
      <c r="B932" s="90"/>
      <c r="C932" s="90"/>
      <c r="D932" s="90"/>
      <c r="E932" t="s">
        <v>250</v>
      </c>
      <c r="F932" s="215"/>
      <c r="G932" s="199">
        <f t="shared" ref="G932:AL932" ca="1" si="1204">IF(ISERROR(G32/F32),"",G32/F32-1)</f>
        <v>5.9794034159715626E-2</v>
      </c>
      <c r="H932" s="199">
        <f t="shared" ca="1" si="1204"/>
        <v>0.22857495452177035</v>
      </c>
      <c r="I932" s="216">
        <f t="shared" ca="1" si="1204"/>
        <v>6.0626127718149236E-2</v>
      </c>
      <c r="J932" s="215">
        <f t="shared" ca="1" si="1204"/>
        <v>-0.19324005317600335</v>
      </c>
      <c r="K932" s="199">
        <f t="shared" ca="1" si="1204"/>
        <v>-0.45652173913043481</v>
      </c>
      <c r="L932" s="199">
        <f t="shared" ca="1" si="1204"/>
        <v>1.3439999999999999</v>
      </c>
      <c r="M932" s="216">
        <f t="shared" ca="1" si="1204"/>
        <v>1.0238907849829282E-2</v>
      </c>
      <c r="N932" s="215">
        <f t="shared" ca="1" si="1204"/>
        <v>-2.0270270270270285E-2</v>
      </c>
      <c r="O932" s="199">
        <f t="shared" ca="1" si="1204"/>
        <v>0.25517241379310351</v>
      </c>
      <c r="P932" s="199">
        <f t="shared" ca="1" si="1204"/>
        <v>0.88736263736263732</v>
      </c>
      <c r="Q932" s="216">
        <f t="shared" ca="1" si="1204"/>
        <v>0.13537117903930129</v>
      </c>
      <c r="R932" s="215">
        <f t="shared" ca="1" si="1204"/>
        <v>-0.22948717948717945</v>
      </c>
      <c r="S932" s="199">
        <f t="shared" ca="1" si="1204"/>
        <v>0.22628951747088188</v>
      </c>
      <c r="T932" s="199">
        <f t="shared" ca="1" si="1204"/>
        <v>0.28086838534599723</v>
      </c>
      <c r="U932" s="216">
        <f t="shared" ca="1" si="1204"/>
        <v>0.19385593220338992</v>
      </c>
      <c r="V932" s="215">
        <f t="shared" ca="1" si="1204"/>
        <v>0.19964507542147292</v>
      </c>
      <c r="W932" s="199">
        <f t="shared" ca="1" si="1204"/>
        <v>-0.10059171597633132</v>
      </c>
      <c r="X932" s="199">
        <f t="shared" ca="1" si="1204"/>
        <v>-7.4013157894736836E-2</v>
      </c>
      <c r="Y932" s="216">
        <f t="shared" ca="1" si="1204"/>
        <v>-0.66962699822380101</v>
      </c>
      <c r="Z932" s="215">
        <f t="shared" ca="1" si="1204"/>
        <v>0.206989247311828</v>
      </c>
      <c r="AA932" s="199">
        <f t="shared" ca="1" si="1204"/>
        <v>0.47661469933184852</v>
      </c>
      <c r="AB932" s="199">
        <f t="shared" ca="1" si="1204"/>
        <v>0.53695324283559587</v>
      </c>
      <c r="AC932" s="216">
        <f t="shared" ca="1" si="1204"/>
        <v>7.5564278704612464E-2</v>
      </c>
      <c r="AD932" s="215">
        <f t="shared" ca="1" si="1204"/>
        <v>-1.186131386861311E-2</v>
      </c>
      <c r="AE932" s="199">
        <f t="shared" ca="1" si="1204"/>
        <v>-2.5854108956602007E-2</v>
      </c>
      <c r="AF932" s="199">
        <f t="shared" ca="1" si="1204"/>
        <v>0.60853080568720386</v>
      </c>
      <c r="AG932" s="216">
        <f t="shared" ca="1" si="1204"/>
        <v>5.7159693576900317E-2</v>
      </c>
      <c r="AH932" s="215">
        <f t="shared" ca="1" si="1204"/>
        <v>0.24693422519509478</v>
      </c>
      <c r="AI932" s="199">
        <f t="shared" ca="1" si="1204"/>
        <v>0.22038444345105046</v>
      </c>
      <c r="AJ932" s="199">
        <f t="shared" ca="1" si="1204"/>
        <v>8.7545787545787457E-2</v>
      </c>
      <c r="AK932" s="216">
        <f t="shared" ca="1" si="1204"/>
        <v>0.10441226002020887</v>
      </c>
      <c r="AL932" s="215">
        <f t="shared" ca="1" si="1204"/>
        <v>-0.32845379688929555</v>
      </c>
      <c r="AM932" s="199">
        <f t="shared" ref="AM932:BR932" ca="1" si="1205">IF(ISERROR(AM32/AL32),"",AM32/AL32-1)</f>
        <v>-0.60172570390554037</v>
      </c>
      <c r="AN932" s="199">
        <f t="shared" ca="1" si="1205"/>
        <v>0.1482326111744583</v>
      </c>
      <c r="AO932" s="216">
        <f t="shared" ca="1" si="1205"/>
        <v>0.6703078450844091</v>
      </c>
      <c r="AP932" s="215">
        <f t="shared" ca="1" si="1205"/>
        <v>0.50059453032104639</v>
      </c>
      <c r="AQ932" s="199">
        <f t="shared" ca="1" si="1205"/>
        <v>1.8387480190174328</v>
      </c>
      <c r="AR932" s="199">
        <f t="shared" ca="1" si="1205"/>
        <v>0.50579204466154914</v>
      </c>
      <c r="AS932" s="216">
        <f t="shared" ca="1" si="1205"/>
        <v>0.29780331819445727</v>
      </c>
      <c r="AT932" s="215">
        <f t="shared" ca="1" si="1205"/>
        <v>0.23689472932438216</v>
      </c>
      <c r="AU932" s="199">
        <f t="shared" ca="1" si="1205"/>
        <v>0.10139153530804323</v>
      </c>
      <c r="AV932" s="199">
        <f t="shared" ca="1" si="1205"/>
        <v>0.17153342070773259</v>
      </c>
      <c r="AW932" s="216">
        <f t="shared" ca="1" si="1205"/>
        <v>-1.3474487596722207E-2</v>
      </c>
      <c r="AX932" s="215">
        <f t="shared" ca="1" si="1205"/>
        <v>5.1870242079408602E-2</v>
      </c>
      <c r="AY932" s="199">
        <f t="shared" ca="1" si="1205"/>
        <v>0.14891567428863883</v>
      </c>
      <c r="AZ932" s="199">
        <f t="shared" ca="1" si="1205"/>
        <v>0.16354211866829238</v>
      </c>
      <c r="BA932" s="216">
        <f t="shared" ca="1" si="1205"/>
        <v>8.4839632033084422E-2</v>
      </c>
      <c r="BB932" s="215">
        <f t="shared" ca="1" si="1205"/>
        <v>-0.16688669668877076</v>
      </c>
      <c r="BC932" s="199">
        <f t="shared" ca="1" si="1205"/>
        <v>0.14946974453414619</v>
      </c>
      <c r="BD932" s="199">
        <f t="shared" ca="1" si="1205"/>
        <v>0.1640714852133125</v>
      </c>
      <c r="BE932" s="216">
        <f t="shared" ca="1" si="1205"/>
        <v>8.5075541840879509E-2</v>
      </c>
      <c r="BF932" s="215">
        <f t="shared" ca="1" si="1205"/>
        <v>-0.21106618430353297</v>
      </c>
      <c r="BG932" s="199">
        <f t="shared" ca="1" si="1205"/>
        <v>0.14976538904284165</v>
      </c>
      <c r="BH932" s="199">
        <f t="shared" ca="1" si="1205"/>
        <v>0.16435373940673581</v>
      </c>
      <c r="BI932" s="216">
        <f t="shared" ca="1" si="1205"/>
        <v>8.520123946674496E-2</v>
      </c>
      <c r="BJ932" s="215">
        <f t="shared" ca="1" si="1205"/>
        <v>-0.23677833002842597</v>
      </c>
      <c r="BK932" s="199">
        <f t="shared" ca="1" si="1205"/>
        <v>0.14992680654641832</v>
      </c>
      <c r="BL932" s="199">
        <f t="shared" ca="1" si="1205"/>
        <v>0.16450778474454752</v>
      </c>
      <c r="BM932" s="216">
        <f t="shared" ca="1" si="1205"/>
        <v>8.5269815519871228E-2</v>
      </c>
      <c r="BN932" s="215">
        <f t="shared" ca="1" si="1205"/>
        <v>-0.2571696629711806</v>
      </c>
      <c r="BO932" s="199">
        <f t="shared" ca="1" si="1205"/>
        <v>0.14999027301942625</v>
      </c>
      <c r="BP932" s="199">
        <f t="shared" ca="1" si="1205"/>
        <v>0.16456834076971516</v>
      </c>
      <c r="BQ932" s="216">
        <f t="shared" ca="1" si="1205"/>
        <v>8.5296768156144287E-2</v>
      </c>
      <c r="BR932" s="215">
        <f t="shared" ca="1" si="1205"/>
        <v>-0.27743914401973047</v>
      </c>
      <c r="BS932" s="199">
        <f t="shared" ref="BS932:CX932" ca="1" si="1206">IF(ISERROR(BS32/BR32),"",BS32/BR32-1)</f>
        <v>0.14995823084706683</v>
      </c>
      <c r="BT932" s="199">
        <f t="shared" ca="1" si="1206"/>
        <v>0.16453776882391402</v>
      </c>
      <c r="BU932" s="216">
        <f t="shared" ca="1" si="1206"/>
        <v>8.5283161362812887E-2</v>
      </c>
      <c r="BV932" s="215">
        <f t="shared" ca="1" si="1206"/>
        <v>-0.27738954471278443</v>
      </c>
      <c r="BW932" s="199">
        <f t="shared" ca="1" si="1206"/>
        <v>0.1499258973945945</v>
      </c>
      <c r="BX932" s="199">
        <f t="shared" ca="1" si="1206"/>
        <v>0.16450691723607869</v>
      </c>
      <c r="BY932" s="216">
        <f t="shared" ca="1" si="1206"/>
        <v>8.5269429383669992E-2</v>
      </c>
      <c r="BZ932" s="215">
        <f t="shared" ca="1" si="1206"/>
        <v>-0.27733948781920026</v>
      </c>
      <c r="CA932" s="199">
        <f t="shared" ca="1" si="1206"/>
        <v>0.14989327014446752</v>
      </c>
      <c r="CB932" s="199">
        <f t="shared" ca="1" si="1206"/>
        <v>0.16447578355681025</v>
      </c>
      <c r="CC932" s="216">
        <f t="shared" ca="1" si="1206"/>
        <v>8.5255571108563855E-2</v>
      </c>
      <c r="CD932" s="215">
        <f t="shared" ca="1" si="1206"/>
        <v>-0.27728896925731517</v>
      </c>
      <c r="CE932" s="199">
        <f t="shared" ca="1" si="1206"/>
        <v>0.14986034655982294</v>
      </c>
      <c r="CF932" s="199">
        <f t="shared" ca="1" si="1206"/>
        <v>0.16444436531729001</v>
      </c>
      <c r="CG932" s="216">
        <f t="shared" ca="1" si="1206"/>
        <v>8.5241585418278421E-2</v>
      </c>
      <c r="CH932" s="215">
        <f t="shared" ca="1" si="1206"/>
        <v>-0.27723798491169138</v>
      </c>
      <c r="CI932" s="199">
        <f t="shared" ca="1" si="1206"/>
        <v>0.14982712408437227</v>
      </c>
      <c r="CJ932" s="199">
        <f t="shared" ca="1" si="1206"/>
        <v>0.16441266002916333</v>
      </c>
      <c r="CK932" s="216">
        <f t="shared" ca="1" si="1206"/>
        <v>8.5227471184475601E-2</v>
      </c>
      <c r="CL932" s="215">
        <f t="shared" ca="1" si="1206"/>
        <v>-0.27718653063288801</v>
      </c>
      <c r="CM932" s="199">
        <f t="shared" ca="1" si="1206"/>
        <v>0.14979360014230103</v>
      </c>
      <c r="CN932" s="199">
        <f t="shared" ca="1" si="1206"/>
        <v>0.16438066518442507</v>
      </c>
      <c r="CO932" s="216">
        <f t="shared" ca="1" si="1206"/>
        <v>8.5213227269637981E-2</v>
      </c>
      <c r="CP932" s="215">
        <f t="shared" ca="1" si="1206"/>
        <v>-0.27713460223723085</v>
      </c>
      <c r="CQ932" s="199">
        <f t="shared" ca="1" si="1206"/>
        <v>0.14975977213816916</v>
      </c>
      <c r="CR932" s="199">
        <f t="shared" ca="1" si="1206"/>
        <v>0.16434837825530413</v>
      </c>
      <c r="CS932" s="216">
        <f t="shared" ca="1" si="1206"/>
        <v>8.5198852527005764E-2</v>
      </c>
      <c r="CT932" s="215">
        <f t="shared" ca="1" si="1206"/>
        <v>-0.2770821955065802</v>
      </c>
      <c r="CU932" s="199">
        <f t="shared" ca="1" si="1206"/>
        <v>0.14972563745680678</v>
      </c>
      <c r="CV932" s="199">
        <f t="shared" ca="1" si="1206"/>
        <v>0.16431579669414886</v>
      </c>
      <c r="CW932" s="216">
        <f t="shared" ca="1" si="1206"/>
        <v>8.5184345800520367E-2</v>
      </c>
      <c r="CX932" s="215">
        <f t="shared" ca="1" si="1206"/>
        <v>-0.2770293061881024</v>
      </c>
      <c r="CY932" s="199">
        <f t="shared" ref="CY932:DI932" ca="1" si="1207">IF(ISERROR(CY32/CX32),"",CY32/CX32-1)</f>
        <v>0.14969119346321746</v>
      </c>
      <c r="CZ932" s="199">
        <f t="shared" ca="1" si="1207"/>
        <v>0.16428291793331207</v>
      </c>
      <c r="DA932" s="216">
        <f t="shared" ca="1" si="1207"/>
        <v>8.5169705924762917E-2</v>
      </c>
      <c r="DB932" s="215">
        <f t="shared" ca="1" si="1207"/>
        <v>-0.27697592999403642</v>
      </c>
      <c r="DC932" s="199">
        <f t="shared" ca="1" si="1207"/>
        <v>0.14965643750247537</v>
      </c>
      <c r="DD932" s="199">
        <f t="shared" ca="1" si="1207"/>
        <v>0.16424973938503729</v>
      </c>
      <c r="DE932" s="216">
        <f t="shared" ca="1" si="1207"/>
        <v>8.5154931724896965E-2</v>
      </c>
      <c r="DF932" s="215">
        <f t="shared" ca="1" si="1207"/>
        <v>-0.27692206260146335</v>
      </c>
      <c r="DG932" s="199">
        <f t="shared" ca="1" si="1207"/>
        <v>0.14962136689962824</v>
      </c>
      <c r="DH932" s="199">
        <f t="shared" ca="1" si="1207"/>
        <v>0.16421625844134158</v>
      </c>
      <c r="DI932" s="216">
        <f t="shared" ca="1" si="1207"/>
        <v>8.5140022016607864E-2</v>
      </c>
      <c r="DL932" s="199"/>
      <c r="DM932" s="199"/>
      <c r="DN932" s="199"/>
      <c r="DO932" s="199"/>
      <c r="DP932" s="199"/>
      <c r="DQ932" s="199"/>
      <c r="DR932" s="199"/>
      <c r="DS932" s="199"/>
      <c r="DT932" s="199"/>
      <c r="DU932" s="199"/>
      <c r="DV932" s="199"/>
      <c r="DW932" s="199"/>
      <c r="DX932" s="199"/>
      <c r="DY932" s="199"/>
      <c r="DZ932" s="199"/>
      <c r="EA932" s="199"/>
      <c r="EB932" s="199"/>
      <c r="EC932" s="199"/>
      <c r="ED932" s="199"/>
      <c r="EE932" s="199"/>
      <c r="EF932" s="199"/>
      <c r="EG932" s="199"/>
      <c r="EH932" s="199"/>
      <c r="EI932" s="199"/>
      <c r="EJ932" s="199"/>
      <c r="EK932" s="199"/>
    </row>
    <row r="933" spans="1:141" x14ac:dyDescent="0.25">
      <c r="A933" s="90"/>
      <c r="B933" s="90"/>
      <c r="C933" s="90"/>
      <c r="D933" s="90"/>
      <c r="E933" t="s">
        <v>42</v>
      </c>
      <c r="F933" s="215"/>
      <c r="G933" s="199">
        <f t="shared" ref="G933:AL933" ca="1" si="1208">IF(ISERROR(G44/F44),"",G44/F44-1)</f>
        <v>-6.2556769902429199E-2</v>
      </c>
      <c r="H933" s="199">
        <f t="shared" ca="1" si="1208"/>
        <v>0.35155810464462101</v>
      </c>
      <c r="I933" s="216">
        <f t="shared" ca="1" si="1208"/>
        <v>0.11655980620580864</v>
      </c>
      <c r="J933" s="215">
        <f t="shared" ca="1" si="1208"/>
        <v>-0.30615964541651164</v>
      </c>
      <c r="K933" s="199">
        <f t="shared" ca="1" si="1208"/>
        <v>-1.4701492537313432</v>
      </c>
      <c r="L933" s="199">
        <f t="shared" ca="1" si="1208"/>
        <v>-4.7777777777777777</v>
      </c>
      <c r="M933" s="216">
        <f t="shared" ca="1" si="1208"/>
        <v>0.28151260504201692</v>
      </c>
      <c r="N933" s="215">
        <f t="shared" ca="1" si="1208"/>
        <v>-0.36065573770491799</v>
      </c>
      <c r="O933" s="199">
        <f t="shared" ca="1" si="1208"/>
        <v>0.28717948717948727</v>
      </c>
      <c r="P933" s="199">
        <f t="shared" ca="1" si="1208"/>
        <v>1.1593625498007967</v>
      </c>
      <c r="Q933" s="216">
        <f t="shared" ca="1" si="1208"/>
        <v>0.25092250922509218</v>
      </c>
      <c r="R933" s="215">
        <f t="shared" ca="1" si="1208"/>
        <v>-0.25221238938053092</v>
      </c>
      <c r="S933" s="199">
        <f t="shared" ca="1" si="1208"/>
        <v>0.14990138067061154</v>
      </c>
      <c r="T933" s="199">
        <f t="shared" ca="1" si="1208"/>
        <v>0.43739279588336188</v>
      </c>
      <c r="U933" s="216">
        <f t="shared" ca="1" si="1208"/>
        <v>0.3353221957040573</v>
      </c>
      <c r="V933" s="215">
        <f t="shared" ca="1" si="1208"/>
        <v>0.11170688114387839</v>
      </c>
      <c r="W933" s="199">
        <f t="shared" ca="1" si="1208"/>
        <v>-0.114951768488746</v>
      </c>
      <c r="X933" s="199">
        <f t="shared" ca="1" si="1208"/>
        <v>0.11716621253406001</v>
      </c>
      <c r="Y933" s="216">
        <f t="shared" ca="1" si="1208"/>
        <v>-0.5398373983739837</v>
      </c>
      <c r="Z933" s="215">
        <f t="shared" ca="1" si="1208"/>
        <v>-0.24911660777385158</v>
      </c>
      <c r="AA933" s="199">
        <f t="shared" ca="1" si="1208"/>
        <v>0.29882352941176471</v>
      </c>
      <c r="AB933" s="199">
        <f t="shared" ca="1" si="1208"/>
        <v>0.68659420289855078</v>
      </c>
      <c r="AC933" s="216">
        <f t="shared" ca="1" si="1208"/>
        <v>-4.6186895810955919E-2</v>
      </c>
      <c r="AD933" s="215">
        <f t="shared" ca="1" si="1208"/>
        <v>3.94144144144144E-2</v>
      </c>
      <c r="AE933" s="199">
        <f t="shared" ca="1" si="1208"/>
        <v>-0.37053087757313108</v>
      </c>
      <c r="AF933" s="199">
        <f t="shared" ca="1" si="1208"/>
        <v>1.2203098106712567</v>
      </c>
      <c r="AG933" s="216">
        <f t="shared" ca="1" si="1208"/>
        <v>0.19224806201550382</v>
      </c>
      <c r="AH933" s="215">
        <f t="shared" ca="1" si="1208"/>
        <v>0.21261378413524068</v>
      </c>
      <c r="AI933" s="199">
        <f t="shared" ca="1" si="1208"/>
        <v>0.2439678284182305</v>
      </c>
      <c r="AJ933" s="199">
        <f t="shared" ca="1" si="1208"/>
        <v>3.8362068965517304E-2</v>
      </c>
      <c r="AK933" s="216">
        <f t="shared" ca="1" si="1208"/>
        <v>0.31091739310917399</v>
      </c>
      <c r="AL933" s="215">
        <f t="shared" ca="1" si="1208"/>
        <v>-0.50348321722609246</v>
      </c>
      <c r="AM933" s="199">
        <f t="shared" ref="AM933:BR933" ca="1" si="1209">IF(ISERROR(AM44/AL44),"",AM44/AL44-1)</f>
        <v>-0.59375</v>
      </c>
      <c r="AN933" s="199">
        <f t="shared" ca="1" si="1209"/>
        <v>0.10361067503924648</v>
      </c>
      <c r="AO933" s="216">
        <f t="shared" ca="1" si="1209"/>
        <v>1.0768136557610242</v>
      </c>
      <c r="AP933" s="215">
        <f t="shared" ca="1" si="1209"/>
        <v>0.45684931506849313</v>
      </c>
      <c r="AQ933" s="199">
        <f t="shared" ca="1" si="1209"/>
        <v>1.9666196520921484</v>
      </c>
      <c r="AR933" s="199">
        <f t="shared" ca="1" si="1209"/>
        <v>0.49191759112519806</v>
      </c>
      <c r="AS933" s="216">
        <f t="shared" ca="1" si="1209"/>
        <v>0.26503080518376887</v>
      </c>
      <c r="AT933" s="215">
        <f t="shared" ca="1" si="1209"/>
        <v>0.27433033839952969</v>
      </c>
      <c r="AU933" s="199">
        <f t="shared" ca="1" si="1209"/>
        <v>0.11900369003690048</v>
      </c>
      <c r="AV933" s="199">
        <f t="shared" ca="1" si="1209"/>
        <v>0.16122953715698984</v>
      </c>
      <c r="AW933" s="216">
        <f t="shared" ca="1" si="1209"/>
        <v>-3.1477019468928336E-2</v>
      </c>
      <c r="AX933" s="215">
        <f t="shared" ca="1" si="1209"/>
        <v>4.8309473839386108E-2</v>
      </c>
      <c r="AY933" s="199">
        <f t="shared" ca="1" si="1209"/>
        <v>0.15688182138514728</v>
      </c>
      <c r="AZ933" s="199">
        <f t="shared" ca="1" si="1209"/>
        <v>0.17070441830369898</v>
      </c>
      <c r="BA933" s="216">
        <f t="shared" ca="1" si="1209"/>
        <v>9.0174911852780815E-2</v>
      </c>
      <c r="BB933" s="215">
        <f t="shared" ca="1" si="1209"/>
        <v>-0.16552363477226317</v>
      </c>
      <c r="BC933" s="199">
        <f t="shared" ca="1" si="1209"/>
        <v>0.15448510257275294</v>
      </c>
      <c r="BD933" s="199">
        <f t="shared" ca="1" si="1209"/>
        <v>0.16842922523747172</v>
      </c>
      <c r="BE933" s="216">
        <f t="shared" ca="1" si="1209"/>
        <v>8.9167522010997757E-2</v>
      </c>
      <c r="BF933" s="215">
        <f t="shared" ca="1" si="1209"/>
        <v>-0.20661957079307014</v>
      </c>
      <c r="BG933" s="199">
        <f t="shared" ca="1" si="1209"/>
        <v>0.1521798620269601</v>
      </c>
      <c r="BH933" s="199">
        <f t="shared" ca="1" si="1209"/>
        <v>0.16623228666228895</v>
      </c>
      <c r="BI933" s="216">
        <f t="shared" ca="1" si="1209"/>
        <v>8.8190602850995559E-2</v>
      </c>
      <c r="BJ933" s="215">
        <f t="shared" ca="1" si="1209"/>
        <v>-0.22903194086815915</v>
      </c>
      <c r="BK933" s="199">
        <f t="shared" ca="1" si="1209"/>
        <v>0.14991170356358019</v>
      </c>
      <c r="BL933" s="199">
        <f t="shared" ca="1" si="1209"/>
        <v>0.1640622750020575</v>
      </c>
      <c r="BM933" s="216">
        <f t="shared" ca="1" si="1209"/>
        <v>8.7221798035341136E-2</v>
      </c>
      <c r="BN933" s="215">
        <f t="shared" ca="1" si="1209"/>
        <v>-0.24594570359469603</v>
      </c>
      <c r="BO933" s="199">
        <f t="shared" ca="1" si="1209"/>
        <v>0.14760727054712852</v>
      </c>
      <c r="BP933" s="199">
        <f t="shared" ca="1" si="1209"/>
        <v>0.16184891153296066</v>
      </c>
      <c r="BQ933" s="216">
        <f t="shared" ca="1" si="1209"/>
        <v>8.6229731222381645E-2</v>
      </c>
      <c r="BR933" s="215">
        <f t="shared" ca="1" si="1209"/>
        <v>-0.2623766473432253</v>
      </c>
      <c r="BS933" s="199">
        <f t="shared" ref="BS933:CX933" ca="1" si="1210">IF(ISERROR(BS44/BR44),"",BS44/BR44-1)</f>
        <v>0.14515332822756521</v>
      </c>
      <c r="BT933" s="199">
        <f t="shared" ca="1" si="1210"/>
        <v>0.15948228387506624</v>
      </c>
      <c r="BU933" s="216">
        <f t="shared" ca="1" si="1210"/>
        <v>8.5164608550294618E-2</v>
      </c>
      <c r="BV933" s="215">
        <f t="shared" ca="1" si="1210"/>
        <v>-0.25915892780634431</v>
      </c>
      <c r="BW933" s="199">
        <f t="shared" ca="1" si="1210"/>
        <v>0.14285320282341618</v>
      </c>
      <c r="BX933" s="199">
        <f t="shared" ca="1" si="1210"/>
        <v>0.15725477406049571</v>
      </c>
      <c r="BY933" s="216">
        <f t="shared" ca="1" si="1210"/>
        <v>8.4158115208283979E-2</v>
      </c>
      <c r="BZ933" s="215">
        <f t="shared" ca="1" si="1210"/>
        <v>-0.25611253924603161</v>
      </c>
      <c r="CA933" s="199">
        <f t="shared" ca="1" si="1210"/>
        <v>0.14069387788354404</v>
      </c>
      <c r="CB933" s="199">
        <f t="shared" ca="1" si="1210"/>
        <v>0.15515544601060016</v>
      </c>
      <c r="CC933" s="216">
        <f t="shared" ca="1" si="1210"/>
        <v>8.3205985233050228E-2</v>
      </c>
      <c r="CD933" s="215">
        <f t="shared" ca="1" si="1210"/>
        <v>-0.25322550593098903</v>
      </c>
      <c r="CE933" s="199">
        <f t="shared" ca="1" si="1210"/>
        <v>0.13866375583912549</v>
      </c>
      <c r="CF933" s="199">
        <f t="shared" ca="1" si="1210"/>
        <v>0.15317447073067836</v>
      </c>
      <c r="CG933" s="216">
        <f t="shared" ca="1" si="1210"/>
        <v>8.2304351895872374E-2</v>
      </c>
      <c r="CH933" s="215">
        <f t="shared" ca="1" si="1210"/>
        <v>-0.25048692767055858</v>
      </c>
      <c r="CI933" s="199">
        <f t="shared" ca="1" si="1210"/>
        <v>0.13675246964050802</v>
      </c>
      <c r="CJ933" s="199">
        <f t="shared" ca="1" si="1210"/>
        <v>0.15130298954107846</v>
      </c>
      <c r="CK933" s="216">
        <f t="shared" ca="1" si="1210"/>
        <v>8.1449702014492642E-2</v>
      </c>
      <c r="CL933" s="215">
        <f t="shared" ca="1" si="1210"/>
        <v>-0.24788686158155682</v>
      </c>
      <c r="CM933" s="199">
        <f t="shared" ca="1" si="1210"/>
        <v>0.13495072363229443</v>
      </c>
      <c r="CN933" s="199">
        <f t="shared" ca="1" si="1210"/>
        <v>0.1495329971022521</v>
      </c>
      <c r="CO933" s="216">
        <f t="shared" ca="1" si="1210"/>
        <v>8.063883640219216E-2</v>
      </c>
      <c r="CP933" s="215">
        <f t="shared" ca="1" si="1210"/>
        <v>-0.24541621912665279</v>
      </c>
      <c r="CQ933" s="199">
        <f t="shared" ca="1" si="1210"/>
        <v>0.1332501585053818</v>
      </c>
      <c r="CR933" s="199">
        <f t="shared" ca="1" si="1210"/>
        <v>0.14785724097034891</v>
      </c>
      <c r="CS933" s="216">
        <f t="shared" ca="1" si="1210"/>
        <v>7.9868835513319025E-2</v>
      </c>
      <c r="CT933" s="215">
        <f t="shared" ca="1" si="1210"/>
        <v>-0.2430666761714404</v>
      </c>
      <c r="CU933" s="199">
        <f t="shared" ca="1" si="1210"/>
        <v>0.13164323618030216</v>
      </c>
      <c r="CV933" s="199">
        <f t="shared" ca="1" si="1210"/>
        <v>0.14626913502069083</v>
      </c>
      <c r="CW933" s="216">
        <f t="shared" ca="1" si="1210"/>
        <v>7.9137029505802925E-2</v>
      </c>
      <c r="CX933" s="215">
        <f t="shared" ca="1" si="1210"/>
        <v>-0.2408305941793395</v>
      </c>
      <c r="CY933" s="199">
        <f t="shared" ref="CY933:DI933" ca="1" si="1211">IF(ISERROR(CY44/CX44),"",CY44/CX44-1)</f>
        <v>0.13012314127242486</v>
      </c>
      <c r="CZ933" s="199">
        <f t="shared" ca="1" si="1211"/>
        <v>0.1447626845555845</v>
      </c>
      <c r="DA933" s="216">
        <f t="shared" ca="1" si="1211"/>
        <v>7.844097207198053E-2</v>
      </c>
      <c r="DB933" s="215">
        <f t="shared" ca="1" si="1211"/>
        <v>-0.23870095096770261</v>
      </c>
      <c r="DC933" s="199">
        <f t="shared" ca="1" si="1211"/>
        <v>0.12868369641774446</v>
      </c>
      <c r="DD933" s="199">
        <f t="shared" ca="1" si="1211"/>
        <v>0.14333242129720181</v>
      </c>
      <c r="DE933" s="216">
        <f t="shared" ca="1" si="1211"/>
        <v>7.777841749572989E-2</v>
      </c>
      <c r="DF933" s="215">
        <f t="shared" ca="1" si="1211"/>
        <v>-0.23667127969852531</v>
      </c>
      <c r="DG933" s="199">
        <f t="shared" ca="1" si="1211"/>
        <v>0.12731928923670122</v>
      </c>
      <c r="DH933" s="199">
        <f t="shared" ca="1" si="1211"/>
        <v>0.14197334677608286</v>
      </c>
      <c r="DI933" s="216">
        <f t="shared" ca="1" si="1211"/>
        <v>7.7147300481161807E-2</v>
      </c>
      <c r="DL933" s="199"/>
      <c r="DM933" s="199"/>
      <c r="DN933" s="199"/>
      <c r="DO933" s="199"/>
      <c r="DP933" s="199"/>
      <c r="DQ933" s="199"/>
      <c r="DR933" s="199"/>
      <c r="DS933" s="199"/>
      <c r="DT933" s="199"/>
      <c r="DU933" s="199"/>
      <c r="DV933" s="199"/>
      <c r="DW933" s="199"/>
      <c r="DX933" s="199"/>
      <c r="DY933" s="199"/>
      <c r="DZ933" s="199"/>
      <c r="EA933" s="199"/>
      <c r="EB933" s="199"/>
      <c r="EC933" s="199"/>
      <c r="ED933" s="199"/>
      <c r="EE933" s="199"/>
      <c r="EF933" s="199"/>
      <c r="EG933" s="199"/>
      <c r="EH933" s="199"/>
      <c r="EI933" s="199"/>
      <c r="EJ933" s="199"/>
      <c r="EK933" s="199"/>
    </row>
    <row r="934" spans="1:141" x14ac:dyDescent="0.25">
      <c r="A934" s="90"/>
      <c r="B934" s="90"/>
      <c r="C934" s="90"/>
      <c r="D934" s="90"/>
      <c r="E934" t="s">
        <v>48</v>
      </c>
      <c r="F934" s="215"/>
      <c r="G934" s="199">
        <f t="shared" ref="G934:AL934" ca="1" si="1212">IF(ISERROR(G50/F50),"",G50/F50-1)</f>
        <v>1.1640627301562345E-2</v>
      </c>
      <c r="H934" s="199">
        <f t="shared" ca="1" si="1212"/>
        <v>-0.23376212404774288</v>
      </c>
      <c r="I934" s="216">
        <f t="shared" ca="1" si="1212"/>
        <v>0.25836177387929049</v>
      </c>
      <c r="J934" s="215">
        <f t="shared" ca="1" si="1212"/>
        <v>-6.5747985519093777E-2</v>
      </c>
      <c r="K934" s="199">
        <f t="shared" ca="1" si="1212"/>
        <v>-6.25E-2</v>
      </c>
      <c r="L934" s="199">
        <f t="shared" ca="1" si="1212"/>
        <v>8.2758620689655116E-2</v>
      </c>
      <c r="M934" s="216">
        <f t="shared" ca="1" si="1212"/>
        <v>0.26539278131634814</v>
      </c>
      <c r="N934" s="215">
        <f t="shared" ca="1" si="1212"/>
        <v>-8.2214765100671161E-2</v>
      </c>
      <c r="O934" s="199">
        <f t="shared" ca="1" si="1212"/>
        <v>-0.22120658135283366</v>
      </c>
      <c r="P934" s="199">
        <f t="shared" ca="1" si="1212"/>
        <v>3.5539906103286381</v>
      </c>
      <c r="Q934" s="216">
        <f t="shared" ca="1" si="1212"/>
        <v>-8.9690721649484551E-2</v>
      </c>
      <c r="R934" s="215">
        <f t="shared" ca="1" si="1212"/>
        <v>0.12627406568516419</v>
      </c>
      <c r="S934" s="199">
        <f t="shared" ca="1" si="1212"/>
        <v>-5.027652086475598E-4</v>
      </c>
      <c r="T934" s="199">
        <f t="shared" ca="1" si="1212"/>
        <v>0.4094567404426559</v>
      </c>
      <c r="U934" s="216">
        <f t="shared" ca="1" si="1212"/>
        <v>0.42826552462526757</v>
      </c>
      <c r="V934" s="215">
        <f t="shared" ca="1" si="1212"/>
        <v>-0.80884557721139427</v>
      </c>
      <c r="W934" s="199">
        <f t="shared" ca="1" si="1212"/>
        <v>-6.143790849673203E-2</v>
      </c>
      <c r="X934" s="199">
        <f t="shared" ca="1" si="1212"/>
        <v>4.1782729805013297E-3</v>
      </c>
      <c r="Y934" s="216">
        <f t="shared" ca="1" si="1212"/>
        <v>8.46047156726768E-2</v>
      </c>
      <c r="Z934" s="215">
        <f t="shared" ca="1" si="1212"/>
        <v>2.5447570332480818</v>
      </c>
      <c r="AA934" s="199">
        <f t="shared" ca="1" si="1212"/>
        <v>1.5631313131313131</v>
      </c>
      <c r="AB934" s="199">
        <f t="shared" ca="1" si="1212"/>
        <v>0.37438423645320196</v>
      </c>
      <c r="AC934" s="216">
        <f t="shared" ca="1" si="1212"/>
        <v>0.11582181259600621</v>
      </c>
      <c r="AD934" s="215">
        <f t="shared" ca="1" si="1212"/>
        <v>0.42198972099853149</v>
      </c>
      <c r="AE934" s="199">
        <f t="shared" ca="1" si="1212"/>
        <v>-0.78869239705692529</v>
      </c>
      <c r="AF934" s="199">
        <f t="shared" ca="1" si="1212"/>
        <v>-0.31246182040317649</v>
      </c>
      <c r="AG934" s="216">
        <f t="shared" ca="1" si="1212"/>
        <v>-0.62372278987116836</v>
      </c>
      <c r="AH934" s="215">
        <f t="shared" ca="1" si="1212"/>
        <v>0.1546635182998819</v>
      </c>
      <c r="AI934" s="199">
        <f t="shared" ca="1" si="1212"/>
        <v>4.7546012269938647</v>
      </c>
      <c r="AJ934" s="199">
        <f t="shared" ca="1" si="1212"/>
        <v>-0.77114427860696511</v>
      </c>
      <c r="AK934" s="216">
        <f t="shared" ca="1" si="1212"/>
        <v>0.54503105590062106</v>
      </c>
      <c r="AL934" s="215">
        <f t="shared" ca="1" si="1212"/>
        <v>0.95326633165829144</v>
      </c>
      <c r="AM934" s="199">
        <f t="shared" ref="AM934:BR934" ca="1" si="1213">IF(ISERROR(AM50/AL50),"",AM50/AL50-1)</f>
        <v>-0.2248520710059172</v>
      </c>
      <c r="AN934" s="199">
        <f t="shared" ca="1" si="1213"/>
        <v>-7.0693660803186176E-2</v>
      </c>
      <c r="AO934" s="216">
        <f t="shared" ca="1" si="1213"/>
        <v>0.21035714285714291</v>
      </c>
      <c r="AP934" s="215">
        <f t="shared" ca="1" si="1213"/>
        <v>0.49867217468279734</v>
      </c>
      <c r="AQ934" s="199">
        <f t="shared" ca="1" si="1213"/>
        <v>0.13860996259106129</v>
      </c>
      <c r="AR934" s="199">
        <f t="shared" ca="1" si="1213"/>
        <v>-4.5651046169808085E-2</v>
      </c>
      <c r="AS934" s="216">
        <f t="shared" ca="1" si="1213"/>
        <v>0.31907954339554268</v>
      </c>
      <c r="AT934" s="215">
        <f t="shared" ca="1" si="1213"/>
        <v>4.2170329670329743E-2</v>
      </c>
      <c r="AU934" s="199">
        <f t="shared" ca="1" si="1213"/>
        <v>0.12864109661262679</v>
      </c>
      <c r="AV934" s="199">
        <f t="shared" ca="1" si="1213"/>
        <v>6.3529136984701529E-2</v>
      </c>
      <c r="AW934" s="216">
        <f t="shared" ca="1" si="1213"/>
        <v>1.3686985632201147</v>
      </c>
      <c r="AX934" s="215">
        <f t="shared" ca="1" si="1213"/>
        <v>0.31696641200842857</v>
      </c>
      <c r="AY934" s="199">
        <f t="shared" ca="1" si="1213"/>
        <v>0.81109328038551176</v>
      </c>
      <c r="AZ934" s="199">
        <f t="shared" ca="1" si="1213"/>
        <v>0.52469654377560793</v>
      </c>
      <c r="BA934" s="216">
        <f t="shared" ca="1" si="1213"/>
        <v>0.3753023209800328</v>
      </c>
      <c r="BB934" s="215">
        <f t="shared" ca="1" si="1213"/>
        <v>0.14683297316382338</v>
      </c>
      <c r="BC934" s="199">
        <f t="shared" ca="1" si="1213"/>
        <v>0.2291432307350556</v>
      </c>
      <c r="BD934" s="199">
        <f t="shared" ca="1" si="1213"/>
        <v>0.21796603864173059</v>
      </c>
      <c r="BE934" s="216">
        <f t="shared" ca="1" si="1213"/>
        <v>0.19497785220328767</v>
      </c>
      <c r="BF934" s="215">
        <f t="shared" ca="1" si="1213"/>
        <v>9.4777729804552235E-2</v>
      </c>
      <c r="BG934" s="199">
        <f t="shared" ca="1" si="1213"/>
        <v>0.13616205637576373</v>
      </c>
      <c r="BH934" s="199">
        <f t="shared" ca="1" si="1213"/>
        <v>0.13984751754229174</v>
      </c>
      <c r="BI934" s="216">
        <f t="shared" ca="1" si="1213"/>
        <v>0.13354778701902759</v>
      </c>
      <c r="BJ934" s="215">
        <f t="shared" ca="1" si="1213"/>
        <v>7.1550415278517354E-2</v>
      </c>
      <c r="BK934" s="199">
        <f t="shared" ca="1" si="1213"/>
        <v>9.7411584752612024E-2</v>
      </c>
      <c r="BL934" s="199">
        <f t="shared" ca="1" si="1213"/>
        <v>0.10338409734970488</v>
      </c>
      <c r="BM934" s="216">
        <f t="shared" ca="1" si="1213"/>
        <v>0.10189684771701857</v>
      </c>
      <c r="BN934" s="215">
        <f t="shared" ca="1" si="1213"/>
        <v>5.9043903737915571E-2</v>
      </c>
      <c r="BO934" s="199">
        <f t="shared" ca="1" si="1213"/>
        <v>7.5509855702595052E-2</v>
      </c>
      <c r="BP934" s="199">
        <f t="shared" ca="1" si="1213"/>
        <v>8.1614077764278647E-2</v>
      </c>
      <c r="BQ934" s="216">
        <f t="shared" ca="1" si="1213"/>
        <v>8.1983286658993793E-2</v>
      </c>
      <c r="BR934" s="215">
        <f t="shared" ca="1" si="1213"/>
        <v>5.1936827887872461E-2</v>
      </c>
      <c r="BS934" s="199">
        <f t="shared" ref="BS934:CX934" ca="1" si="1214">IF(ISERROR(BS50/BR50),"",BS50/BR50-1)</f>
        <v>6.0797472948500353E-2</v>
      </c>
      <c r="BT934" s="199">
        <f t="shared" ca="1" si="1214"/>
        <v>6.6487380970032151E-2</v>
      </c>
      <c r="BU934" s="216">
        <f t="shared" ca="1" si="1214"/>
        <v>6.7668781757874497E-2</v>
      </c>
      <c r="BV934" s="215">
        <f t="shared" ca="1" si="1214"/>
        <v>4.3687143280087826E-2</v>
      </c>
      <c r="BW934" s="199">
        <f t="shared" ca="1" si="1214"/>
        <v>5.137759118967189E-2</v>
      </c>
      <c r="BX934" s="199">
        <f t="shared" ca="1" si="1214"/>
        <v>5.65799141423311E-2</v>
      </c>
      <c r="BY934" s="216">
        <f t="shared" ca="1" si="1214"/>
        <v>5.8071128744191736E-2</v>
      </c>
      <c r="BZ934" s="215">
        <f t="shared" ca="1" si="1214"/>
        <v>3.8030865422360449E-2</v>
      </c>
      <c r="CA934" s="199">
        <f t="shared" ca="1" si="1214"/>
        <v>4.4832450783621303E-2</v>
      </c>
      <c r="CB934" s="199">
        <f t="shared" ca="1" si="1214"/>
        <v>4.9590795521402331E-2</v>
      </c>
      <c r="CC934" s="216">
        <f t="shared" ca="1" si="1214"/>
        <v>5.1191567211984257E-2</v>
      </c>
      <c r="CD934" s="215">
        <f t="shared" ca="1" si="1214"/>
        <v>3.3912924675991718E-2</v>
      </c>
      <c r="CE934" s="199">
        <f t="shared" ca="1" si="1214"/>
        <v>4.0022335760933059E-2</v>
      </c>
      <c r="CF934" s="199">
        <f t="shared" ca="1" si="1214"/>
        <v>4.4398308521127694E-2</v>
      </c>
      <c r="CG934" s="216">
        <f t="shared" ca="1" si="1214"/>
        <v>4.6020857149478012E-2</v>
      </c>
      <c r="CH934" s="215">
        <f t="shared" ca="1" si="1214"/>
        <v>3.0782213274304748E-2</v>
      </c>
      <c r="CI934" s="199">
        <f t="shared" ca="1" si="1214"/>
        <v>3.6339668105084044E-2</v>
      </c>
      <c r="CJ934" s="199">
        <f t="shared" ca="1" si="1214"/>
        <v>4.0390310688961595E-2</v>
      </c>
      <c r="CK934" s="216">
        <f t="shared" ca="1" si="1214"/>
        <v>4.1994371180142931E-2</v>
      </c>
      <c r="CL934" s="215">
        <f t="shared" ca="1" si="1214"/>
        <v>2.8322782481268183E-2</v>
      </c>
      <c r="CM934" s="199">
        <f t="shared" ca="1" si="1214"/>
        <v>3.3430898280354615E-2</v>
      </c>
      <c r="CN934" s="199">
        <f t="shared" ca="1" si="1214"/>
        <v>3.720438252207825E-2</v>
      </c>
      <c r="CO934" s="216">
        <f t="shared" ca="1" si="1214"/>
        <v>3.8771546139519719E-2</v>
      </c>
      <c r="CP934" s="215">
        <f t="shared" ca="1" si="1214"/>
        <v>2.6340504109269691E-2</v>
      </c>
      <c r="CQ934" s="199">
        <f t="shared" ca="1" si="1214"/>
        <v>3.1076306946810295E-2</v>
      </c>
      <c r="CR934" s="199">
        <f t="shared" ca="1" si="1214"/>
        <v>3.4612269719233035E-2</v>
      </c>
      <c r="CS934" s="216">
        <f t="shared" ca="1" si="1214"/>
        <v>3.613476838183427E-2</v>
      </c>
      <c r="CT934" s="215">
        <f t="shared" ca="1" si="1214"/>
        <v>2.4709519221767007E-2</v>
      </c>
      <c r="CU934" s="199">
        <f t="shared" ca="1" si="1214"/>
        <v>2.9132155256048398E-2</v>
      </c>
      <c r="CV934" s="199">
        <f t="shared" ca="1" si="1214"/>
        <v>3.2463058152973456E-2</v>
      </c>
      <c r="CW934" s="216">
        <f t="shared" ca="1" si="1214"/>
        <v>3.3938482841616491E-2</v>
      </c>
      <c r="CX934" s="215">
        <f t="shared" ca="1" si="1214"/>
        <v>2.3344652797826049E-2</v>
      </c>
      <c r="CY934" s="199">
        <f t="shared" ref="CY934:DI934" ca="1" si="1215">IF(ISERROR(CY50/CX50),"",CY50/CX50-1)</f>
        <v>2.7500454833393917E-2</v>
      </c>
      <c r="CZ934" s="199">
        <f t="shared" ca="1" si="1215"/>
        <v>3.0652974934858301E-2</v>
      </c>
      <c r="DA934" s="216">
        <f t="shared" ca="1" si="1215"/>
        <v>3.2081647088653131E-2</v>
      </c>
      <c r="DB934" s="215">
        <f t="shared" ca="1" si="1215"/>
        <v>2.21862038748466E-2</v>
      </c>
      <c r="DC934" s="199">
        <f t="shared" ca="1" si="1215"/>
        <v>2.6112106914825128E-2</v>
      </c>
      <c r="DD934" s="199">
        <f t="shared" ca="1" si="1215"/>
        <v>2.9108314588246254E-2</v>
      </c>
      <c r="DE934" s="216">
        <f t="shared" ca="1" si="1215"/>
        <v>3.0491923957790545E-2</v>
      </c>
      <c r="DF934" s="215">
        <f t="shared" ca="1" si="1215"/>
        <v>2.1191084510747693E-2</v>
      </c>
      <c r="DG934" s="199">
        <f t="shared" ca="1" si="1215"/>
        <v>2.4916986275080433E-2</v>
      </c>
      <c r="DH934" s="199">
        <f t="shared" ca="1" si="1215"/>
        <v>2.7775284652069798E-2</v>
      </c>
      <c r="DI934" s="216">
        <f t="shared" ca="1" si="1215"/>
        <v>2.911616370656156E-2</v>
      </c>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row>
    <row r="935" spans="1:141" x14ac:dyDescent="0.25">
      <c r="A935" s="90"/>
      <c r="B935" s="90"/>
      <c r="C935" s="90"/>
      <c r="D935" s="90"/>
      <c r="E935" t="s">
        <v>59</v>
      </c>
      <c r="F935" s="215"/>
      <c r="G935" s="199">
        <f t="shared" ref="G935:AL935" ca="1" si="1216">IF(ISERROR(G395/F395),"",G395/F395-1)</f>
        <v>1.3503682077048884E-2</v>
      </c>
      <c r="H935" s="199">
        <f t="shared" ca="1" si="1216"/>
        <v>0.11770927000735698</v>
      </c>
      <c r="I935" s="216">
        <f t="shared" ca="1" si="1216"/>
        <v>-0.2047498023010782</v>
      </c>
      <c r="J935" s="215">
        <f t="shared" ca="1" si="1216"/>
        <v>3.0802406866140331E-2</v>
      </c>
      <c r="K935" s="199">
        <f t="shared" ca="1" si="1216"/>
        <v>8.5501858736059422E-2</v>
      </c>
      <c r="L935" s="199">
        <f t="shared" ca="1" si="1216"/>
        <v>-5.0513698630136994E-2</v>
      </c>
      <c r="M935" s="216">
        <f t="shared" ca="1" si="1216"/>
        <v>-0.17583408476104601</v>
      </c>
      <c r="N935" s="215">
        <f t="shared" ca="1" si="1216"/>
        <v>5.2516411378555894E-2</v>
      </c>
      <c r="O935" s="199">
        <f t="shared" ca="1" si="1216"/>
        <v>0.12474012474012475</v>
      </c>
      <c r="P935" s="199">
        <f t="shared" ca="1" si="1216"/>
        <v>2.1256931608133023E-2</v>
      </c>
      <c r="Q935" s="216">
        <f t="shared" ca="1" si="1216"/>
        <v>-4.9773755656108642E-2</v>
      </c>
      <c r="R935" s="215">
        <f t="shared" ca="1" si="1216"/>
        <v>-0.78952380952380952</v>
      </c>
      <c r="S935" s="199">
        <f t="shared" ca="1" si="1216"/>
        <v>-0.61538461538461542</v>
      </c>
      <c r="T935" s="199">
        <f t="shared" ca="1" si="1216"/>
        <v>-10.31764705882353</v>
      </c>
      <c r="U935" s="216">
        <f t="shared" ca="1" si="1216"/>
        <v>1.5277777777777777</v>
      </c>
      <c r="V935" s="215">
        <f t="shared" ca="1" si="1216"/>
        <v>-1.616883116883117</v>
      </c>
      <c r="W935" s="199">
        <f t="shared" ca="1" si="1216"/>
        <v>3.886639676113357E-2</v>
      </c>
      <c r="X935" s="199">
        <f t="shared" ca="1" si="1216"/>
        <v>-1.0911925175370207E-2</v>
      </c>
      <c r="Y935" s="216">
        <f t="shared" ca="1" si="1216"/>
        <v>2.2064617809298692E-2</v>
      </c>
      <c r="Z935" s="215">
        <f t="shared" ca="1" si="1216"/>
        <v>-1.1680801850424056</v>
      </c>
      <c r="AA935" s="199">
        <f t="shared" ca="1" si="1216"/>
        <v>19.86697247706422</v>
      </c>
      <c r="AB935" s="199">
        <f t="shared" ca="1" si="1216"/>
        <v>0.58650252802813796</v>
      </c>
      <c r="AC935" s="216">
        <f t="shared" ca="1" si="1216"/>
        <v>6.5816821393930969E-2</v>
      </c>
      <c r="AD935" s="215">
        <f t="shared" ca="1" si="1216"/>
        <v>-3.8351534061362491E-2</v>
      </c>
      <c r="AE935" s="199">
        <f t="shared" ca="1" si="1216"/>
        <v>-1.6802757874814114</v>
      </c>
      <c r="AF935" s="199">
        <f t="shared" ca="1" si="1216"/>
        <v>0.19912559618441961</v>
      </c>
      <c r="AG935" s="216">
        <f t="shared" ca="1" si="1216"/>
        <v>0.24378521710308254</v>
      </c>
      <c r="AH935" s="215">
        <f t="shared" ca="1" si="1216"/>
        <v>-9.9267155229846749E-2</v>
      </c>
      <c r="AI935" s="199">
        <f t="shared" ca="1" si="1216"/>
        <v>0.16553254437869813</v>
      </c>
      <c r="AJ935" s="199">
        <f t="shared" ca="1" si="1216"/>
        <v>0.43190760248762539</v>
      </c>
      <c r="AK935" s="216">
        <f t="shared" ca="1" si="1216"/>
        <v>-6.2045736571529897E-2</v>
      </c>
      <c r="AL935" s="215">
        <f t="shared" ca="1" si="1216"/>
        <v>-0.26176526176526171</v>
      </c>
      <c r="AM935" s="199">
        <f t="shared" ref="AM935:BR935" ca="1" si="1217">IF(ISERROR(AM395/AL395),"",AM395/AL395-1)</f>
        <v>0.2060931899641576</v>
      </c>
      <c r="AN935" s="199">
        <f t="shared" ca="1" si="1217"/>
        <v>-5.0307790278072639E-2</v>
      </c>
      <c r="AO935" s="216">
        <f t="shared" ca="1" si="1217"/>
        <v>-3.4197586052749251E-2</v>
      </c>
      <c r="AP935" s="215">
        <f t="shared" ca="1" si="1217"/>
        <v>-0.18988660032399907</v>
      </c>
      <c r="AQ935" s="199">
        <f t="shared" ca="1" si="1217"/>
        <v>-0.26139122982431084</v>
      </c>
      <c r="AR935" s="199">
        <f t="shared" ca="1" si="1217"/>
        <v>6.5171146780119926E-2</v>
      </c>
      <c r="AS935" s="216">
        <f t="shared" ca="1" si="1217"/>
        <v>-0.31445170660856936</v>
      </c>
      <c r="AT935" s="215">
        <f t="shared" ca="1" si="1217"/>
        <v>-3.3368644067796605E-2</v>
      </c>
      <c r="AU935" s="199">
        <f t="shared" ca="1" si="1217"/>
        <v>-0.60219178082191782</v>
      </c>
      <c r="AV935" s="199">
        <f t="shared" ca="1" si="1217"/>
        <v>-0.41804407713498626</v>
      </c>
      <c r="AW935" s="216">
        <f t="shared" ca="1" si="1217"/>
        <v>-15.340044751769925</v>
      </c>
      <c r="AX935" s="215">
        <f t="shared" ca="1" si="1217"/>
        <v>0.72853595985233444</v>
      </c>
      <c r="AY935" s="199">
        <f t="shared" ca="1" si="1217"/>
        <v>1.1001325157682387</v>
      </c>
      <c r="AZ935" s="199">
        <f t="shared" ca="1" si="1217"/>
        <v>0.61372882489114122</v>
      </c>
      <c r="BA935" s="216">
        <f t="shared" ca="1" si="1217"/>
        <v>0.41476531129147354</v>
      </c>
      <c r="BB935" s="215">
        <f t="shared" ca="1" si="1217"/>
        <v>0.17756558519562549</v>
      </c>
      <c r="BC935" s="199">
        <f t="shared" ca="1" si="1217"/>
        <v>0.23974913472154502</v>
      </c>
      <c r="BD935" s="199">
        <f t="shared" ca="1" si="1217"/>
        <v>0.22610362624068525</v>
      </c>
      <c r="BE935" s="216">
        <f t="shared" ca="1" si="1217"/>
        <v>0.20091482351759349</v>
      </c>
      <c r="BF935" s="215">
        <f t="shared" ca="1" si="1217"/>
        <v>0.10640092212918995</v>
      </c>
      <c r="BG935" s="199">
        <f t="shared" ca="1" si="1217"/>
        <v>0.13814776897035563</v>
      </c>
      <c r="BH935" s="199">
        <f t="shared" ca="1" si="1217"/>
        <v>0.14163942839103449</v>
      </c>
      <c r="BI935" s="216">
        <f t="shared" ca="1" si="1217"/>
        <v>0.13504667567826556</v>
      </c>
      <c r="BJ935" s="215">
        <f t="shared" ca="1" si="1217"/>
        <v>7.7908345199630524E-2</v>
      </c>
      <c r="BK935" s="199">
        <f t="shared" ca="1" si="1217"/>
        <v>9.7794560212189241E-2</v>
      </c>
      <c r="BL935" s="199">
        <f t="shared" ca="1" si="1217"/>
        <v>0.10375434558996033</v>
      </c>
      <c r="BM935" s="216">
        <f t="shared" ca="1" si="1217"/>
        <v>0.10222746654743453</v>
      </c>
      <c r="BN935" s="215">
        <f t="shared" ca="1" si="1217"/>
        <v>6.2161426060536984E-2</v>
      </c>
      <c r="BO935" s="199">
        <f t="shared" ca="1" si="1217"/>
        <v>7.5509855702595052E-2</v>
      </c>
      <c r="BP935" s="199">
        <f t="shared" ca="1" si="1217"/>
        <v>8.1614077764278647E-2</v>
      </c>
      <c r="BQ935" s="216">
        <f t="shared" ca="1" si="1217"/>
        <v>8.1983286658993793E-2</v>
      </c>
      <c r="BR935" s="215">
        <f t="shared" ca="1" si="1217"/>
        <v>5.1936827887872461E-2</v>
      </c>
      <c r="BS935" s="199">
        <f t="shared" ref="BS935:CX935" ca="1" si="1218">IF(ISERROR(BS395/BR395),"",BS395/BR395-1)</f>
        <v>6.0797472948500353E-2</v>
      </c>
      <c r="BT935" s="199">
        <f t="shared" ca="1" si="1218"/>
        <v>6.6487380970032151E-2</v>
      </c>
      <c r="BU935" s="216">
        <f t="shared" ca="1" si="1218"/>
        <v>6.7668781757874497E-2</v>
      </c>
      <c r="BV935" s="215">
        <f t="shared" ca="1" si="1218"/>
        <v>4.3687143280087826E-2</v>
      </c>
      <c r="BW935" s="199">
        <f t="shared" ca="1" si="1218"/>
        <v>5.137759118967189E-2</v>
      </c>
      <c r="BX935" s="199">
        <f t="shared" ca="1" si="1218"/>
        <v>5.65799141423311E-2</v>
      </c>
      <c r="BY935" s="216">
        <f t="shared" ca="1" si="1218"/>
        <v>5.8071128744191736E-2</v>
      </c>
      <c r="BZ935" s="215">
        <f t="shared" ca="1" si="1218"/>
        <v>3.8030865422360449E-2</v>
      </c>
      <c r="CA935" s="199">
        <f t="shared" ca="1" si="1218"/>
        <v>4.4832450783621303E-2</v>
      </c>
      <c r="CB935" s="199">
        <f t="shared" ca="1" si="1218"/>
        <v>4.9590795521402331E-2</v>
      </c>
      <c r="CC935" s="216">
        <f t="shared" ca="1" si="1218"/>
        <v>5.1191567211984257E-2</v>
      </c>
      <c r="CD935" s="215">
        <f t="shared" ca="1" si="1218"/>
        <v>3.3912924675991718E-2</v>
      </c>
      <c r="CE935" s="199">
        <f t="shared" ca="1" si="1218"/>
        <v>4.0022335760933059E-2</v>
      </c>
      <c r="CF935" s="199">
        <f t="shared" ca="1" si="1218"/>
        <v>4.4398308521127694E-2</v>
      </c>
      <c r="CG935" s="216">
        <f t="shared" ca="1" si="1218"/>
        <v>4.6020857149478012E-2</v>
      </c>
      <c r="CH935" s="215">
        <f t="shared" ca="1" si="1218"/>
        <v>3.0782213274304748E-2</v>
      </c>
      <c r="CI935" s="199">
        <f t="shared" ca="1" si="1218"/>
        <v>3.6339668105084044E-2</v>
      </c>
      <c r="CJ935" s="199">
        <f t="shared" ca="1" si="1218"/>
        <v>4.0390310688961595E-2</v>
      </c>
      <c r="CK935" s="216">
        <f t="shared" ca="1" si="1218"/>
        <v>4.1994371180142709E-2</v>
      </c>
      <c r="CL935" s="215">
        <f t="shared" ca="1" si="1218"/>
        <v>2.8322782481268183E-2</v>
      </c>
      <c r="CM935" s="199">
        <f t="shared" ca="1" si="1218"/>
        <v>3.3430898280354615E-2</v>
      </c>
      <c r="CN935" s="199">
        <f t="shared" ca="1" si="1218"/>
        <v>3.720438252207825E-2</v>
      </c>
      <c r="CO935" s="216">
        <f t="shared" ca="1" si="1218"/>
        <v>3.8771546139519497E-2</v>
      </c>
      <c r="CP935" s="215">
        <f t="shared" ca="1" si="1218"/>
        <v>2.6340504109269691E-2</v>
      </c>
      <c r="CQ935" s="199">
        <f t="shared" ca="1" si="1218"/>
        <v>3.1076306946810295E-2</v>
      </c>
      <c r="CR935" s="199">
        <f t="shared" ca="1" si="1218"/>
        <v>3.4612269719232813E-2</v>
      </c>
      <c r="CS935" s="216">
        <f t="shared" ca="1" si="1218"/>
        <v>3.6134768381834048E-2</v>
      </c>
      <c r="CT935" s="215">
        <f t="shared" ca="1" si="1218"/>
        <v>2.4709519221767229E-2</v>
      </c>
      <c r="CU935" s="199">
        <f t="shared" ca="1" si="1218"/>
        <v>2.9132155256048398E-2</v>
      </c>
      <c r="CV935" s="199">
        <f t="shared" ca="1" si="1218"/>
        <v>3.2463058152973456E-2</v>
      </c>
      <c r="CW935" s="216">
        <f t="shared" ca="1" si="1218"/>
        <v>3.3938482841616269E-2</v>
      </c>
      <c r="CX935" s="215">
        <f t="shared" ca="1" si="1218"/>
        <v>2.3344652797826049E-2</v>
      </c>
      <c r="CY935" s="199">
        <f t="shared" ref="CY935:DI935" ca="1" si="1219">IF(ISERROR(CY395/CX395),"",CY395/CX395-1)</f>
        <v>2.7500454833393917E-2</v>
      </c>
      <c r="CZ935" s="199">
        <f t="shared" ca="1" si="1219"/>
        <v>3.0652974934858079E-2</v>
      </c>
      <c r="DA935" s="216">
        <f t="shared" ca="1" si="1219"/>
        <v>3.2081647088652909E-2</v>
      </c>
      <c r="DB935" s="215">
        <f t="shared" ca="1" si="1219"/>
        <v>2.2186203874846822E-2</v>
      </c>
      <c r="DC935" s="199">
        <f t="shared" ca="1" si="1219"/>
        <v>2.611210691482535E-2</v>
      </c>
      <c r="DD935" s="199">
        <f t="shared" ca="1" si="1219"/>
        <v>2.9108314588246254E-2</v>
      </c>
      <c r="DE935" s="216">
        <f t="shared" ca="1" si="1219"/>
        <v>3.0491923957790323E-2</v>
      </c>
      <c r="DF935" s="215">
        <f t="shared" ca="1" si="1219"/>
        <v>2.1191084510747693E-2</v>
      </c>
      <c r="DG935" s="199">
        <f t="shared" ca="1" si="1219"/>
        <v>2.4916986275080655E-2</v>
      </c>
      <c r="DH935" s="199">
        <f t="shared" ca="1" si="1219"/>
        <v>2.7775284652069798E-2</v>
      </c>
      <c r="DI935" s="216">
        <f t="shared" ca="1" si="1219"/>
        <v>2.911616370656156E-2</v>
      </c>
      <c r="DL935" s="199"/>
      <c r="DM935" s="199"/>
      <c r="DN935" s="199"/>
      <c r="DO935" s="199"/>
      <c r="DP935" s="199"/>
      <c r="DQ935" s="199"/>
      <c r="DR935" s="199"/>
      <c r="DS935" s="199"/>
      <c r="DT935" s="199"/>
      <c r="DU935" s="199"/>
      <c r="DV935" s="199"/>
      <c r="DW935" s="199"/>
      <c r="DX935" s="199"/>
      <c r="DY935" s="199"/>
      <c r="DZ935" s="199"/>
      <c r="EA935" s="199"/>
      <c r="EB935" s="199"/>
      <c r="EC935" s="199"/>
      <c r="ED935" s="199"/>
      <c r="EE935" s="199"/>
      <c r="EF935" s="199"/>
      <c r="EG935" s="199"/>
      <c r="EH935" s="199"/>
      <c r="EI935" s="199"/>
      <c r="EJ935" s="199"/>
      <c r="EK935" s="199"/>
    </row>
    <row r="936" spans="1:141" x14ac:dyDescent="0.25">
      <c r="A936" s="90"/>
      <c r="B936" s="90"/>
      <c r="C936" s="90"/>
      <c r="D936" s="90"/>
      <c r="E936" t="s">
        <v>54</v>
      </c>
      <c r="F936" s="215"/>
      <c r="G936" s="199">
        <f t="shared" ref="G936:AL936" ca="1" si="1220">IF(ISERROR(G64/F64),"",G64/F64-1)</f>
        <v>9.9353375786661591E-3</v>
      </c>
      <c r="H936" s="199">
        <f t="shared" ca="1" si="1220"/>
        <v>-6.2109892759918406E-3</v>
      </c>
      <c r="I936" s="216">
        <f t="shared" ca="1" si="1220"/>
        <v>4.5973907338859421E-2</v>
      </c>
      <c r="J936" s="215">
        <f t="shared" ca="1" si="1220"/>
        <v>1.3292866995399777E-2</v>
      </c>
      <c r="K936" s="199">
        <f t="shared" ca="1" si="1220"/>
        <v>-4.3273883589105444E-2</v>
      </c>
      <c r="L936" s="199">
        <f t="shared" ca="1" si="1220"/>
        <v>2.9190751445086649E-2</v>
      </c>
      <c r="M936" s="216">
        <f t="shared" ca="1" si="1220"/>
        <v>3.48216793035665E-2</v>
      </c>
      <c r="N936" s="215">
        <f t="shared" ca="1" si="1220"/>
        <v>-3.5549525101763901E-2</v>
      </c>
      <c r="O936" s="199">
        <f t="shared" ca="1" si="1220"/>
        <v>4.9662352279122191E-2</v>
      </c>
      <c r="P936" s="199">
        <f t="shared" ca="1" si="1220"/>
        <v>0.28829915560916763</v>
      </c>
      <c r="Q936" s="216">
        <f t="shared" ca="1" si="1220"/>
        <v>2.3824386183936674E-2</v>
      </c>
      <c r="R936" s="215">
        <f t="shared" ca="1" si="1220"/>
        <v>-4.3796362158317281E-2</v>
      </c>
      <c r="S936" s="199">
        <f t="shared" ca="1" si="1220"/>
        <v>-8.5015940488841757E-4</v>
      </c>
      <c r="T936" s="199">
        <f t="shared" ca="1" si="1220"/>
        <v>4.5522229312912055E-2</v>
      </c>
      <c r="U936" s="216">
        <f t="shared" ca="1" si="1220"/>
        <v>0.14354018311291972</v>
      </c>
      <c r="V936" s="215">
        <f t="shared" ca="1" si="1220"/>
        <v>1.9482252468641548E-2</v>
      </c>
      <c r="W936" s="199">
        <f t="shared" ca="1" si="1220"/>
        <v>0.12408376963350776</v>
      </c>
      <c r="X936" s="199">
        <f t="shared" ca="1" si="1220"/>
        <v>6.0161465610929943E-2</v>
      </c>
      <c r="Y936" s="216">
        <f t="shared" ca="1" si="1220"/>
        <v>-2.67262209855752E-2</v>
      </c>
      <c r="Z936" s="215">
        <f t="shared" ca="1" si="1220"/>
        <v>5.4845019560638031E-2</v>
      </c>
      <c r="AA936" s="199">
        <f t="shared" ca="1" si="1220"/>
        <v>5.3776478139933026E-2</v>
      </c>
      <c r="AB936" s="199">
        <f t="shared" ca="1" si="1220"/>
        <v>7.0050761421319718E-2</v>
      </c>
      <c r="AC936" s="216">
        <f t="shared" ca="1" si="1220"/>
        <v>0.10512333965844411</v>
      </c>
      <c r="AD936" s="215">
        <f t="shared" ca="1" si="1220"/>
        <v>0.34209020146520142</v>
      </c>
      <c r="AE936" s="199">
        <f t="shared" ca="1" si="1220"/>
        <v>8.2988613586933324E-2</v>
      </c>
      <c r="AF936" s="199">
        <f t="shared" ca="1" si="1220"/>
        <v>6.6902933648355978E-2</v>
      </c>
      <c r="AG936" s="216">
        <f t="shared" ca="1" si="1220"/>
        <v>7.145493467188313E-2</v>
      </c>
      <c r="AH936" s="215">
        <f t="shared" ca="1" si="1220"/>
        <v>6.083362039269713E-2</v>
      </c>
      <c r="AI936" s="199">
        <f t="shared" ca="1" si="1220"/>
        <v>0.25503312118456933</v>
      </c>
      <c r="AJ936" s="199">
        <f t="shared" ca="1" si="1220"/>
        <v>5.9586028460543394E-2</v>
      </c>
      <c r="AK936" s="216">
        <f t="shared" ca="1" si="1220"/>
        <v>8.7905647937879916E-2</v>
      </c>
      <c r="AL936" s="215">
        <f t="shared" ca="1" si="1220"/>
        <v>2.9066505061387637E-2</v>
      </c>
      <c r="AM936" s="199">
        <f t="shared" ref="AM936:BR936" ca="1" si="1221">IF(ISERROR(AM64/AL64),"",AM64/AL64-1)</f>
        <v>-2.6108009073460114E-2</v>
      </c>
      <c r="AN936" s="199">
        <f t="shared" ca="1" si="1221"/>
        <v>-7.7153927123692623E-2</v>
      </c>
      <c r="AO936" s="216">
        <f t="shared" ca="1" si="1221"/>
        <v>-5.8243945056546398E-4</v>
      </c>
      <c r="AP936" s="215">
        <f t="shared" ca="1" si="1221"/>
        <v>7.9597882570054956E-2</v>
      </c>
      <c r="AQ936" s="199">
        <f t="shared" ca="1" si="1221"/>
        <v>0.11459739091318033</v>
      </c>
      <c r="AR936" s="199">
        <f t="shared" ca="1" si="1221"/>
        <v>9.268489557057813E-2</v>
      </c>
      <c r="AS936" s="216">
        <f t="shared" ca="1" si="1221"/>
        <v>0.21385831424983381</v>
      </c>
      <c r="AT936" s="215">
        <f t="shared" ca="1" si="1221"/>
        <v>0.17259006815968836</v>
      </c>
      <c r="AU936" s="199">
        <f t="shared" ca="1" si="1221"/>
        <v>0.10581015154660567</v>
      </c>
      <c r="AV936" s="199">
        <f t="shared" ca="1" si="1221"/>
        <v>0.12655613831297585</v>
      </c>
      <c r="AW936" s="216">
        <f t="shared" ca="1" si="1221"/>
        <v>0.22940812643393405</v>
      </c>
      <c r="AX936" s="215">
        <f t="shared" ca="1" si="1221"/>
        <v>0.26069275008723003</v>
      </c>
      <c r="AY936" s="199">
        <f t="shared" ca="1" si="1221"/>
        <v>0.15565388806916136</v>
      </c>
      <c r="AZ936" s="199">
        <f t="shared" ca="1" si="1221"/>
        <v>0.1576810292164319</v>
      </c>
      <c r="BA936" s="216">
        <f t="shared" ca="1" si="1221"/>
        <v>0.14848641187739697</v>
      </c>
      <c r="BB936" s="215">
        <f t="shared" ca="1" si="1221"/>
        <v>0.13297559127453806</v>
      </c>
      <c r="BC936" s="199">
        <f t="shared" ca="1" si="1221"/>
        <v>0.10993669376275172</v>
      </c>
      <c r="BD936" s="199">
        <f t="shared" ca="1" si="1221"/>
        <v>0.11573024537365018</v>
      </c>
      <c r="BE936" s="216">
        <f t="shared" ca="1" si="1221"/>
        <v>0.11297500009344086</v>
      </c>
      <c r="BF936" s="215">
        <f t="shared" ca="1" si="1221"/>
        <v>9.3184899141888655E-2</v>
      </c>
      <c r="BG936" s="199">
        <f t="shared" ca="1" si="1221"/>
        <v>8.4879943308276085E-2</v>
      </c>
      <c r="BH936" s="199">
        <f t="shared" ca="1" si="1221"/>
        <v>9.1244870906464381E-2</v>
      </c>
      <c r="BI936" s="216">
        <f t="shared" ca="1" si="1221"/>
        <v>9.0989487076615916E-2</v>
      </c>
      <c r="BJ936" s="215">
        <f t="shared" ca="1" si="1221"/>
        <v>7.1383279998101345E-2</v>
      </c>
      <c r="BK936" s="199">
        <f t="shared" ca="1" si="1221"/>
        <v>6.9012326229891396E-2</v>
      </c>
      <c r="BL936" s="199">
        <f t="shared" ca="1" si="1221"/>
        <v>7.5148474440579704E-2</v>
      </c>
      <c r="BM936" s="216">
        <f t="shared" ca="1" si="1221"/>
        <v>7.5992350306232304E-2</v>
      </c>
      <c r="BN936" s="215">
        <f t="shared" ca="1" si="1221"/>
        <v>5.7742052747719264E-2</v>
      </c>
      <c r="BO936" s="199">
        <f t="shared" ca="1" si="1221"/>
        <v>5.777990610018291E-2</v>
      </c>
      <c r="BP936" s="199">
        <f t="shared" ca="1" si="1221"/>
        <v>6.3464545529583916E-2</v>
      </c>
      <c r="BQ936" s="216">
        <f t="shared" ca="1" si="1221"/>
        <v>6.4823107194815988E-2</v>
      </c>
      <c r="BR936" s="215">
        <f t="shared" ca="1" si="1221"/>
        <v>4.8485118176702313E-2</v>
      </c>
      <c r="BS936" s="199">
        <f t="shared" ref="BS936:CX936" ca="1" si="1222">IF(ISERROR(BS64/BR64),"",BS64/BR64-1)</f>
        <v>4.9044284628955381E-2</v>
      </c>
      <c r="BT936" s="199">
        <f t="shared" ca="1" si="1222"/>
        <v>5.4207415250075108E-2</v>
      </c>
      <c r="BU936" s="216">
        <f t="shared" ca="1" si="1222"/>
        <v>5.5799236183912804E-2</v>
      </c>
      <c r="BV936" s="215">
        <f t="shared" ca="1" si="1222"/>
        <v>4.2224902845157786E-2</v>
      </c>
      <c r="BW936" s="199">
        <f t="shared" ca="1" si="1222"/>
        <v>4.2933961843069746E-2</v>
      </c>
      <c r="BX936" s="199">
        <f t="shared" ca="1" si="1222"/>
        <v>4.764015185047743E-2</v>
      </c>
      <c r="BY936" s="216">
        <f t="shared" ca="1" si="1222"/>
        <v>4.9300761475417287E-2</v>
      </c>
      <c r="BZ936" s="215">
        <f t="shared" ca="1" si="1222"/>
        <v>3.7649949004094685E-2</v>
      </c>
      <c r="CA936" s="199">
        <f t="shared" ca="1" si="1222"/>
        <v>3.8421924915395422E-2</v>
      </c>
      <c r="CB936" s="199">
        <f t="shared" ca="1" si="1222"/>
        <v>4.2741100459570136E-2</v>
      </c>
      <c r="CC936" s="216">
        <f t="shared" ca="1" si="1222"/>
        <v>4.4399722819834064E-2</v>
      </c>
      <c r="CD936" s="215">
        <f t="shared" ca="1" si="1222"/>
        <v>3.4161923840025255E-2</v>
      </c>
      <c r="CE936" s="199">
        <f t="shared" ca="1" si="1222"/>
        <v>3.4955051045079788E-2</v>
      </c>
      <c r="CF936" s="199">
        <f t="shared" ca="1" si="1222"/>
        <v>3.8947848457350887E-2</v>
      </c>
      <c r="CG936" s="216">
        <f t="shared" ca="1" si="1222"/>
        <v>4.0573187523283538E-2</v>
      </c>
      <c r="CH936" s="215">
        <f t="shared" ca="1" si="1222"/>
        <v>3.141576059893092E-2</v>
      </c>
      <c r="CI936" s="199">
        <f t="shared" ca="1" si="1222"/>
        <v>3.2209045273168924E-2</v>
      </c>
      <c r="CJ936" s="199">
        <f t="shared" ca="1" si="1222"/>
        <v>3.5925252043736533E-2</v>
      </c>
      <c r="CK936" s="216">
        <f t="shared" ca="1" si="1222"/>
        <v>3.7504012032573142E-2</v>
      </c>
      <c r="CL936" s="215">
        <f t="shared" ca="1" si="1222"/>
        <v>2.9198476828840469E-2</v>
      </c>
      <c r="CM936" s="199">
        <f t="shared" ca="1" si="1222"/>
        <v>2.9981198590680158E-2</v>
      </c>
      <c r="CN936" s="199">
        <f t="shared" ca="1" si="1222"/>
        <v>3.3461171058093209E-2</v>
      </c>
      <c r="CO936" s="216">
        <f t="shared" ca="1" si="1222"/>
        <v>3.498867879075851E-2</v>
      </c>
      <c r="CP936" s="215">
        <f t="shared" ca="1" si="1222"/>
        <v>2.7371494854981915E-2</v>
      </c>
      <c r="CQ936" s="199">
        <f t="shared" ca="1" si="1222"/>
        <v>2.8138289074803868E-2</v>
      </c>
      <c r="CR936" s="199">
        <f t="shared" ca="1" si="1222"/>
        <v>3.1414780682952337E-2</v>
      </c>
      <c r="CS936" s="216">
        <f t="shared" ca="1" si="1222"/>
        <v>3.2890591902845934E-2</v>
      </c>
      <c r="CT936" s="215">
        <f t="shared" ca="1" si="1222"/>
        <v>2.5840759968744242E-2</v>
      </c>
      <c r="CU936" s="199">
        <f t="shared" ca="1" si="1222"/>
        <v>2.6589157335837443E-2</v>
      </c>
      <c r="CV936" s="199">
        <f t="shared" ca="1" si="1222"/>
        <v>2.9688926833569607E-2</v>
      </c>
      <c r="CW936" s="216">
        <f t="shared" ca="1" si="1222"/>
        <v>3.1114659464112071E-2</v>
      </c>
      <c r="CX936" s="215">
        <f t="shared" ca="1" si="1222"/>
        <v>2.4540188949167652E-2</v>
      </c>
      <c r="CY936" s="199">
        <f t="shared" ref="CY936:DI936" ca="1" si="1223">IF(ISERROR(CY64/CX64),"",CY64/CX64-1)</f>
        <v>2.5269320158718411E-2</v>
      </c>
      <c r="CZ936" s="199">
        <f t="shared" ca="1" si="1223"/>
        <v>2.8214415678907923E-2</v>
      </c>
      <c r="DA936" s="216">
        <f t="shared" ca="1" si="1223"/>
        <v>2.9592642747683806E-2</v>
      </c>
      <c r="DB936" s="215">
        <f t="shared" ca="1" si="1223"/>
        <v>2.3421991245949236E-2</v>
      </c>
      <c r="DC936" s="199">
        <f t="shared" ca="1" si="1223"/>
        <v>2.4131877661334178E-2</v>
      </c>
      <c r="DD936" s="199">
        <f t="shared" ca="1" si="1223"/>
        <v>2.6940630126645715E-2</v>
      </c>
      <c r="DE936" s="216">
        <f t="shared" ca="1" si="1223"/>
        <v>2.8274302186927169E-2</v>
      </c>
      <c r="DF936" s="215">
        <f t="shared" ca="1" si="1223"/>
        <v>2.2450748964958134E-2</v>
      </c>
      <c r="DG936" s="199">
        <f t="shared" ca="1" si="1223"/>
        <v>2.3141902350359622E-2</v>
      </c>
      <c r="DH936" s="199">
        <f t="shared" ca="1" si="1223"/>
        <v>2.5829687570313009E-2</v>
      </c>
      <c r="DI936" s="216">
        <f t="shared" ca="1" si="1223"/>
        <v>2.7121829847342571E-2</v>
      </c>
      <c r="DL936" s="199"/>
      <c r="DM936" s="199"/>
      <c r="DN936" s="199"/>
      <c r="DO936" s="199"/>
      <c r="DP936" s="199"/>
      <c r="DQ936" s="199"/>
      <c r="DR936" s="199"/>
      <c r="DS936" s="199"/>
      <c r="DT936" s="199"/>
      <c r="DU936" s="199"/>
      <c r="DV936" s="199"/>
      <c r="DW936" s="199"/>
      <c r="DX936" s="199"/>
      <c r="DY936" s="199"/>
      <c r="DZ936" s="199"/>
      <c r="EA936" s="199"/>
      <c r="EB936" s="199"/>
      <c r="EC936" s="199"/>
      <c r="ED936" s="199"/>
      <c r="EE936" s="199"/>
      <c r="EF936" s="199"/>
      <c r="EG936" s="199"/>
      <c r="EH936" s="199"/>
      <c r="EI936" s="199"/>
      <c r="EJ936" s="199"/>
      <c r="EK936" s="199"/>
    </row>
    <row r="937" spans="1:141" x14ac:dyDescent="0.25">
      <c r="A937" s="129"/>
      <c r="B937" s="129"/>
      <c r="C937" s="129"/>
      <c r="D937" s="129"/>
      <c r="E937" s="122"/>
      <c r="F937" s="130"/>
      <c r="G937" s="122"/>
      <c r="H937" s="122"/>
      <c r="I937" s="122"/>
      <c r="J937" s="130"/>
      <c r="K937" s="122"/>
      <c r="L937" s="122"/>
      <c r="M937" s="122"/>
      <c r="N937" s="130"/>
      <c r="O937" s="122"/>
      <c r="P937" s="122"/>
      <c r="Q937" s="122"/>
      <c r="R937" s="130"/>
      <c r="S937" s="122"/>
      <c r="T937" s="122"/>
      <c r="U937" s="122"/>
      <c r="V937" s="130"/>
      <c r="W937" s="122"/>
      <c r="X937" s="122"/>
      <c r="Y937" s="122"/>
      <c r="Z937" s="130"/>
      <c r="AA937" s="122"/>
      <c r="AB937" s="122"/>
      <c r="AC937" s="122"/>
      <c r="AD937" s="130"/>
      <c r="AE937" s="122"/>
      <c r="AF937" s="122"/>
      <c r="AG937" s="122"/>
      <c r="AH937" s="130"/>
      <c r="AI937" s="122"/>
      <c r="AJ937" s="122"/>
      <c r="AK937" s="122"/>
      <c r="AL937" s="130"/>
      <c r="AM937" s="122"/>
      <c r="AN937" s="122"/>
      <c r="AO937" s="122"/>
      <c r="AP937" s="130"/>
      <c r="AQ937" s="122"/>
      <c r="AR937" s="122"/>
      <c r="AS937" s="122"/>
      <c r="AT937" s="130"/>
      <c r="AU937" s="122"/>
      <c r="AV937" s="122"/>
      <c r="AW937" s="122"/>
      <c r="AX937" s="130"/>
      <c r="AY937" s="122"/>
      <c r="AZ937" s="122"/>
      <c r="BA937" s="122"/>
      <c r="BB937" s="130"/>
      <c r="BC937" s="122"/>
      <c r="BD937" s="122"/>
      <c r="BE937" s="122"/>
      <c r="BF937" s="130"/>
      <c r="BG937" s="122"/>
      <c r="BH937" s="122"/>
      <c r="BI937" s="122"/>
      <c r="BJ937" s="130"/>
      <c r="BK937" s="122"/>
      <c r="BL937" s="122"/>
      <c r="BM937" s="122"/>
      <c r="BN937" s="130"/>
      <c r="BO937" s="122"/>
      <c r="BP937" s="122"/>
      <c r="BQ937" s="122"/>
      <c r="BR937" s="130"/>
      <c r="BS937" s="122"/>
      <c r="BT937" s="122"/>
      <c r="BU937" s="122"/>
      <c r="BV937" s="130"/>
      <c r="BW937" s="122"/>
      <c r="BX937" s="122"/>
      <c r="BY937" s="122"/>
      <c r="BZ937" s="130"/>
      <c r="CA937" s="122"/>
      <c r="CB937" s="122"/>
      <c r="CC937" s="122"/>
      <c r="CD937" s="130"/>
      <c r="CE937" s="122"/>
      <c r="CF937" s="122"/>
      <c r="CG937" s="122"/>
      <c r="CH937" s="130"/>
      <c r="CI937" s="122"/>
      <c r="CJ937" s="122"/>
      <c r="CK937" s="122"/>
      <c r="CL937" s="130"/>
      <c r="CM937" s="122"/>
      <c r="CN937" s="122"/>
      <c r="CO937" s="122"/>
      <c r="CP937" s="130"/>
      <c r="CQ937" s="122"/>
      <c r="CR937" s="122"/>
      <c r="CS937" s="122"/>
      <c r="CT937" s="130"/>
      <c r="CU937" s="122"/>
      <c r="CV937" s="122"/>
      <c r="CW937" s="122"/>
      <c r="CX937" s="130"/>
      <c r="CY937" s="122"/>
      <c r="CZ937" s="122"/>
      <c r="DA937" s="122"/>
      <c r="DB937" s="130"/>
      <c r="DC937" s="122"/>
      <c r="DD937" s="122"/>
      <c r="DE937" s="122"/>
      <c r="DF937" s="130"/>
      <c r="DG937" s="122"/>
      <c r="DH937" s="122"/>
      <c r="DI937" s="131"/>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22"/>
      <c r="EJ937" s="122"/>
      <c r="EK937" s="122"/>
    </row>
    <row r="938" spans="1:141" x14ac:dyDescent="0.25">
      <c r="A938" s="90"/>
      <c r="B938" s="90"/>
      <c r="C938" s="90"/>
      <c r="D938" s="90"/>
      <c r="F938" s="100"/>
      <c r="J938" s="100"/>
      <c r="N938" s="100"/>
      <c r="R938" s="100"/>
      <c r="V938" s="100"/>
      <c r="Z938" s="100"/>
      <c r="AD938" s="100"/>
      <c r="AH938" s="100"/>
      <c r="AL938" s="100"/>
      <c r="AP938" s="100"/>
      <c r="AT938" s="100"/>
      <c r="AX938" s="100"/>
      <c r="BB938" s="100"/>
      <c r="BF938" s="100"/>
      <c r="BJ938" s="100"/>
      <c r="BN938" s="100"/>
      <c r="BR938" s="100"/>
      <c r="BV938" s="100"/>
      <c r="BZ938" s="100"/>
      <c r="CD938" s="100"/>
      <c r="CH938" s="100"/>
      <c r="CL938" s="100"/>
      <c r="CP938" s="100"/>
      <c r="CT938" s="100"/>
      <c r="CX938" s="100"/>
      <c r="DB938" s="100"/>
      <c r="DF938" s="100"/>
      <c r="DI938" s="101"/>
    </row>
    <row r="939" spans="1:141" x14ac:dyDescent="0.25">
      <c r="A939" s="90"/>
      <c r="B939" s="90"/>
      <c r="C939" s="111"/>
      <c r="D939" s="90"/>
      <c r="E939" s="132" t="s">
        <v>406</v>
      </c>
      <c r="F939" s="105"/>
      <c r="G939" s="106"/>
      <c r="H939" s="106"/>
      <c r="I939" s="107"/>
      <c r="J939" s="105"/>
      <c r="K939" s="106"/>
      <c r="L939" s="106"/>
      <c r="M939" s="107"/>
      <c r="N939" s="105"/>
      <c r="O939" s="106"/>
      <c r="P939" s="106"/>
      <c r="Q939" s="107"/>
      <c r="R939" s="105"/>
      <c r="S939" s="106"/>
      <c r="T939" s="106"/>
      <c r="U939" s="107"/>
      <c r="V939" s="105"/>
      <c r="W939" s="106"/>
      <c r="X939" s="106"/>
      <c r="Y939" s="107"/>
      <c r="Z939" s="105"/>
      <c r="AA939" s="106"/>
      <c r="AB939" s="106"/>
      <c r="AC939" s="107"/>
      <c r="AD939" s="105"/>
      <c r="AE939" s="106"/>
      <c r="AF939" s="106"/>
      <c r="AG939" s="107"/>
      <c r="AH939" s="105"/>
      <c r="AI939" s="106"/>
      <c r="AJ939" s="106"/>
      <c r="AK939" s="107"/>
      <c r="AL939" s="105"/>
      <c r="AM939" s="106"/>
      <c r="AN939" s="106"/>
      <c r="AO939" s="107"/>
      <c r="AP939" s="105"/>
      <c r="AQ939" s="106"/>
      <c r="AR939" s="106"/>
      <c r="AS939" s="107"/>
      <c r="AT939" s="105"/>
      <c r="AU939" s="106"/>
      <c r="AV939" s="106"/>
      <c r="AW939" s="107"/>
      <c r="AX939" s="105"/>
      <c r="AY939" s="106"/>
      <c r="AZ939" s="106"/>
      <c r="BA939" s="107"/>
      <c r="BB939" s="105"/>
      <c r="BC939" s="106"/>
      <c r="BD939" s="106"/>
      <c r="BE939" s="107"/>
      <c r="BF939" s="105"/>
      <c r="BG939" s="106"/>
      <c r="BH939" s="106"/>
      <c r="BI939" s="107"/>
      <c r="BJ939" s="105"/>
      <c r="BK939" s="106"/>
      <c r="BL939" s="106"/>
      <c r="BM939" s="107"/>
      <c r="BN939" s="105"/>
      <c r="BO939" s="106"/>
      <c r="BP939" s="106"/>
      <c r="BQ939" s="107"/>
      <c r="BR939" s="105"/>
      <c r="BS939" s="106"/>
      <c r="BT939" s="106"/>
      <c r="BU939" s="107"/>
      <c r="BV939" s="105"/>
      <c r="BW939" s="106"/>
      <c r="BX939" s="106"/>
      <c r="BY939" s="107"/>
      <c r="BZ939" s="105"/>
      <c r="CA939" s="106"/>
      <c r="CB939" s="106"/>
      <c r="CC939" s="107"/>
      <c r="CD939" s="105"/>
      <c r="CE939" s="106"/>
      <c r="CF939" s="106"/>
      <c r="CG939" s="107"/>
      <c r="CH939" s="105"/>
      <c r="CI939" s="106"/>
      <c r="CJ939" s="106"/>
      <c r="CK939" s="107"/>
      <c r="CL939" s="105"/>
      <c r="CM939" s="106"/>
      <c r="CN939" s="106"/>
      <c r="CO939" s="107"/>
      <c r="CP939" s="105"/>
      <c r="CQ939" s="106"/>
      <c r="CR939" s="106"/>
      <c r="CS939" s="107"/>
      <c r="CT939" s="105"/>
      <c r="CU939" s="106"/>
      <c r="CV939" s="106"/>
      <c r="CW939" s="107"/>
      <c r="CX939" s="105"/>
      <c r="CY939" s="106"/>
      <c r="CZ939" s="106"/>
      <c r="DA939" s="107"/>
      <c r="DB939" s="105"/>
      <c r="DC939" s="106"/>
      <c r="DD939" s="106"/>
      <c r="DE939" s="107"/>
      <c r="DF939" s="105"/>
      <c r="DG939" s="106"/>
      <c r="DH939" s="106"/>
      <c r="DI939" s="107"/>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row>
    <row r="940" spans="1:141" x14ac:dyDescent="0.25">
      <c r="A940" s="90"/>
      <c r="B940" s="90"/>
      <c r="C940" s="90"/>
      <c r="D940" s="90"/>
      <c r="F940" s="100"/>
      <c r="J940" s="100"/>
      <c r="N940" s="100"/>
      <c r="R940" s="100"/>
      <c r="V940" s="100"/>
      <c r="Z940" s="100"/>
      <c r="AD940" s="100"/>
      <c r="AH940" s="100"/>
      <c r="AL940" s="100"/>
      <c r="AP940" s="100"/>
      <c r="AT940" s="100"/>
      <c r="AX940" s="100"/>
      <c r="BB940" s="100"/>
      <c r="BF940" s="100"/>
      <c r="BJ940" s="100"/>
      <c r="BN940" s="100"/>
      <c r="BR940" s="100"/>
      <c r="BV940" s="100"/>
      <c r="BZ940" s="100"/>
      <c r="CD940" s="100"/>
      <c r="CH940" s="100"/>
      <c r="CL940" s="100"/>
      <c r="CP940" s="100"/>
      <c r="CT940" s="100"/>
      <c r="CX940" s="100"/>
      <c r="DB940" s="100"/>
      <c r="DF940" s="100"/>
      <c r="DI940" s="101"/>
    </row>
    <row r="941" spans="1:141" x14ac:dyDescent="0.25">
      <c r="A941" s="90"/>
      <c r="B941" s="90"/>
      <c r="C941" s="90"/>
      <c r="D941" s="90"/>
      <c r="E941" t="s">
        <v>39</v>
      </c>
      <c r="F941" s="215">
        <f t="shared" ref="F941:AK941" ca="1" si="1224">F23</f>
        <v>0.54788640054697779</v>
      </c>
      <c r="G941" s="199">
        <f t="shared" ca="1" si="1224"/>
        <v>0.56126272188490645</v>
      </c>
      <c r="H941" s="199">
        <f t="shared" ca="1" si="1224"/>
        <v>0.55223432366396774</v>
      </c>
      <c r="I941" s="216">
        <f t="shared" ca="1" si="1224"/>
        <v>0.5594523531923673</v>
      </c>
      <c r="J941" s="215">
        <f t="shared" ca="1" si="1224"/>
        <v>0.56733275412684625</v>
      </c>
      <c r="K941" s="199">
        <f t="shared" ca="1" si="1224"/>
        <v>0.54986990459670426</v>
      </c>
      <c r="L941" s="199">
        <f t="shared" ca="1" si="1224"/>
        <v>0.56245210727969353</v>
      </c>
      <c r="M941" s="216">
        <f t="shared" ca="1" si="1224"/>
        <v>0.56388294075660239</v>
      </c>
      <c r="N941" s="215">
        <f t="shared" ca="1" si="1224"/>
        <v>0.57547892720306515</v>
      </c>
      <c r="O941" s="199">
        <f t="shared" ca="1" si="1224"/>
        <v>0.57843137254901966</v>
      </c>
      <c r="P941" s="199">
        <f t="shared" ca="1" si="1224"/>
        <v>0.59031936127744511</v>
      </c>
      <c r="Q941" s="216">
        <f t="shared" ca="1" si="1224"/>
        <v>0.59963184537505754</v>
      </c>
      <c r="R941" s="215">
        <f t="shared" ca="1" si="1224"/>
        <v>0.59370160041300979</v>
      </c>
      <c r="S941" s="199">
        <f t="shared" ca="1" si="1224"/>
        <v>0.58385650224215246</v>
      </c>
      <c r="T941" s="199">
        <f t="shared" ca="1" si="1224"/>
        <v>0.59522003034901361</v>
      </c>
      <c r="U941" s="216">
        <f t="shared" ca="1" si="1224"/>
        <v>0.61868773617313633</v>
      </c>
      <c r="V941" s="215">
        <f t="shared" ca="1" si="1224"/>
        <v>0.6448394137823511</v>
      </c>
      <c r="W941" s="199">
        <f t="shared" ca="1" si="1224"/>
        <v>0.63240473903298111</v>
      </c>
      <c r="X941" s="199">
        <f t="shared" ca="1" si="1224"/>
        <v>0.60389814523734675</v>
      </c>
      <c r="Y941" s="216">
        <f t="shared" ca="1" si="1224"/>
        <v>0.54739229024943314</v>
      </c>
      <c r="Z941" s="215">
        <f t="shared" ca="1" si="1224"/>
        <v>0.58378378378378382</v>
      </c>
      <c r="AA941" s="199">
        <f t="shared" ca="1" si="1224"/>
        <v>0.59751841799146954</v>
      </c>
      <c r="AB941" s="199">
        <f t="shared" ca="1" si="1224"/>
        <v>0.63570006635700071</v>
      </c>
      <c r="AC941" s="216">
        <f t="shared" ca="1" si="1224"/>
        <v>0.64895330112721417</v>
      </c>
      <c r="AD941" s="215">
        <f t="shared" ca="1" si="1224"/>
        <v>0.6506493506493507</v>
      </c>
      <c r="AE941" s="199">
        <f t="shared" ca="1" si="1224"/>
        <v>0.58846352819451631</v>
      </c>
      <c r="AF941" s="199">
        <f t="shared" ca="1" si="1224"/>
        <v>0.62632247143461706</v>
      </c>
      <c r="AG941" s="216">
        <f t="shared" ca="1" si="1224"/>
        <v>0.6310213871676994</v>
      </c>
      <c r="AH941" s="215">
        <f t="shared" ca="1" si="1224"/>
        <v>0.6410528175234057</v>
      </c>
      <c r="AI941" s="199">
        <f t="shared" ca="1" si="1224"/>
        <v>0.64776394651913327</v>
      </c>
      <c r="AJ941" s="199">
        <f t="shared" ca="1" si="1224"/>
        <v>0.65197803744896521</v>
      </c>
      <c r="AK941" s="216">
        <f t="shared" ca="1" si="1224"/>
        <v>0.65419337956299883</v>
      </c>
      <c r="AL941" s="215">
        <f t="shared" ref="AL941:BQ941" ca="1" si="1225">AL23</f>
        <v>0.65528474903474898</v>
      </c>
      <c r="AM941" s="199">
        <f t="shared" ca="1" si="1225"/>
        <v>0.43481503579952269</v>
      </c>
      <c r="AN941" s="199">
        <f t="shared" ca="1" si="1225"/>
        <v>0.53566009104704093</v>
      </c>
      <c r="AO941" s="216">
        <f t="shared" ca="1" si="1225"/>
        <v>0.63344901669145592</v>
      </c>
      <c r="AP941" s="215">
        <f t="shared" ca="1" si="1225"/>
        <v>0.64627363737486099</v>
      </c>
      <c r="AQ941" s="199">
        <f t="shared" ca="1" si="1225"/>
        <v>0.7005256533649219</v>
      </c>
      <c r="AR941" s="199">
        <f t="shared" ca="1" si="1225"/>
        <v>0.73951434878587197</v>
      </c>
      <c r="AS941" s="216">
        <f t="shared" ca="1" si="1225"/>
        <v>0.75967063294575399</v>
      </c>
      <c r="AT941" s="215">
        <f t="shared" ca="1" si="1225"/>
        <v>0.78352019659038552</v>
      </c>
      <c r="AU941" s="199">
        <f t="shared" ca="1" si="1225"/>
        <v>0.75146471371504664</v>
      </c>
      <c r="AV941" s="199">
        <f t="shared" ca="1" si="1225"/>
        <v>0.74556752750698363</v>
      </c>
      <c r="AW941" s="216">
        <f t="shared" ca="1" si="1225"/>
        <v>0.75</v>
      </c>
      <c r="AX941" s="215">
        <f t="shared" ca="1" si="1225"/>
        <v>0.75</v>
      </c>
      <c r="AY941" s="199">
        <f t="shared" ca="1" si="1225"/>
        <v>0.75</v>
      </c>
      <c r="AZ941" s="199">
        <f t="shared" ca="1" si="1225"/>
        <v>0.75</v>
      </c>
      <c r="BA941" s="216">
        <f t="shared" ca="1" si="1225"/>
        <v>0.74999999999999989</v>
      </c>
      <c r="BB941" s="215">
        <f t="shared" ca="1" si="1225"/>
        <v>0.74999999999999989</v>
      </c>
      <c r="BC941" s="199">
        <f t="shared" ca="1" si="1225"/>
        <v>0.75</v>
      </c>
      <c r="BD941" s="199">
        <f t="shared" ca="1" si="1225"/>
        <v>0.75</v>
      </c>
      <c r="BE941" s="216">
        <f t="shared" ca="1" si="1225"/>
        <v>0.75</v>
      </c>
      <c r="BF941" s="215">
        <f t="shared" ca="1" si="1225"/>
        <v>0.74999999999999989</v>
      </c>
      <c r="BG941" s="199">
        <f t="shared" ca="1" si="1225"/>
        <v>0.74999999999999989</v>
      </c>
      <c r="BH941" s="199">
        <f t="shared" ca="1" si="1225"/>
        <v>0.75</v>
      </c>
      <c r="BI941" s="216">
        <f t="shared" ca="1" si="1225"/>
        <v>0.75</v>
      </c>
      <c r="BJ941" s="215">
        <f t="shared" ca="1" si="1225"/>
        <v>0.75</v>
      </c>
      <c r="BK941" s="199">
        <f t="shared" ca="1" si="1225"/>
        <v>0.75</v>
      </c>
      <c r="BL941" s="199">
        <f t="shared" ca="1" si="1225"/>
        <v>0.75</v>
      </c>
      <c r="BM941" s="216">
        <f t="shared" ca="1" si="1225"/>
        <v>0.75</v>
      </c>
      <c r="BN941" s="215">
        <f t="shared" ca="1" si="1225"/>
        <v>0.75</v>
      </c>
      <c r="BO941" s="199">
        <f t="shared" ca="1" si="1225"/>
        <v>0.75</v>
      </c>
      <c r="BP941" s="199">
        <f t="shared" ca="1" si="1225"/>
        <v>0.75</v>
      </c>
      <c r="BQ941" s="216">
        <f t="shared" ca="1" si="1225"/>
        <v>0.75</v>
      </c>
      <c r="BR941" s="215">
        <f t="shared" ref="BR941:CW941" ca="1" si="1226">BR23</f>
        <v>0.75</v>
      </c>
      <c r="BS941" s="199">
        <f t="shared" ca="1" si="1226"/>
        <v>0.75</v>
      </c>
      <c r="BT941" s="199">
        <f t="shared" ca="1" si="1226"/>
        <v>0.74999999999999989</v>
      </c>
      <c r="BU941" s="216">
        <f t="shared" ca="1" si="1226"/>
        <v>0.75000000000000011</v>
      </c>
      <c r="BV941" s="215">
        <f t="shared" ca="1" si="1226"/>
        <v>0.75</v>
      </c>
      <c r="BW941" s="199">
        <f t="shared" ca="1" si="1226"/>
        <v>0.75</v>
      </c>
      <c r="BX941" s="199">
        <f t="shared" ca="1" si="1226"/>
        <v>0.75</v>
      </c>
      <c r="BY941" s="216">
        <f t="shared" ca="1" si="1226"/>
        <v>0.75</v>
      </c>
      <c r="BZ941" s="215">
        <f t="shared" ca="1" si="1226"/>
        <v>0.75</v>
      </c>
      <c r="CA941" s="199">
        <f t="shared" ca="1" si="1226"/>
        <v>0.75</v>
      </c>
      <c r="CB941" s="199">
        <f t="shared" ca="1" si="1226"/>
        <v>0.75</v>
      </c>
      <c r="CC941" s="216">
        <f t="shared" ca="1" si="1226"/>
        <v>0.75</v>
      </c>
      <c r="CD941" s="215">
        <f t="shared" ca="1" si="1226"/>
        <v>0.75</v>
      </c>
      <c r="CE941" s="199">
        <f t="shared" ca="1" si="1226"/>
        <v>0.75000000000000011</v>
      </c>
      <c r="CF941" s="199">
        <f t="shared" ca="1" si="1226"/>
        <v>0.74999999999999989</v>
      </c>
      <c r="CG941" s="216">
        <f t="shared" ca="1" si="1226"/>
        <v>0.75</v>
      </c>
      <c r="CH941" s="215">
        <f t="shared" ca="1" si="1226"/>
        <v>0.75</v>
      </c>
      <c r="CI941" s="199">
        <f t="shared" ca="1" si="1226"/>
        <v>0.75000000000000011</v>
      </c>
      <c r="CJ941" s="199">
        <f t="shared" ca="1" si="1226"/>
        <v>0.75000000000000011</v>
      </c>
      <c r="CK941" s="216">
        <f t="shared" ca="1" si="1226"/>
        <v>0.75</v>
      </c>
      <c r="CL941" s="215">
        <f t="shared" ca="1" si="1226"/>
        <v>0.75000000000000011</v>
      </c>
      <c r="CM941" s="199">
        <f t="shared" ca="1" si="1226"/>
        <v>0.75</v>
      </c>
      <c r="CN941" s="199">
        <f t="shared" ca="1" si="1226"/>
        <v>0.75</v>
      </c>
      <c r="CO941" s="216">
        <f t="shared" ca="1" si="1226"/>
        <v>0.75</v>
      </c>
      <c r="CP941" s="215">
        <f t="shared" ca="1" si="1226"/>
        <v>0.75</v>
      </c>
      <c r="CQ941" s="199">
        <f t="shared" ca="1" si="1226"/>
        <v>0.75</v>
      </c>
      <c r="CR941" s="199">
        <f t="shared" ca="1" si="1226"/>
        <v>0.75</v>
      </c>
      <c r="CS941" s="216">
        <f t="shared" ca="1" si="1226"/>
        <v>0.75</v>
      </c>
      <c r="CT941" s="215">
        <f t="shared" ca="1" si="1226"/>
        <v>0.75</v>
      </c>
      <c r="CU941" s="199">
        <f t="shared" ca="1" si="1226"/>
        <v>0.74999999999999989</v>
      </c>
      <c r="CV941" s="199">
        <f t="shared" ca="1" si="1226"/>
        <v>0.75</v>
      </c>
      <c r="CW941" s="216">
        <f t="shared" ca="1" si="1226"/>
        <v>0.75</v>
      </c>
      <c r="CX941" s="215">
        <f t="shared" ref="CX941:DI941" ca="1" si="1227">CX23</f>
        <v>0.75</v>
      </c>
      <c r="CY941" s="199">
        <f t="shared" ca="1" si="1227"/>
        <v>0.75</v>
      </c>
      <c r="CZ941" s="199">
        <f t="shared" ca="1" si="1227"/>
        <v>0.75</v>
      </c>
      <c r="DA941" s="216">
        <f t="shared" ca="1" si="1227"/>
        <v>0.75</v>
      </c>
      <c r="DB941" s="215">
        <f t="shared" ca="1" si="1227"/>
        <v>0.74999999999999989</v>
      </c>
      <c r="DC941" s="199">
        <f t="shared" ca="1" si="1227"/>
        <v>0.75</v>
      </c>
      <c r="DD941" s="199">
        <f t="shared" ca="1" si="1227"/>
        <v>0.75</v>
      </c>
      <c r="DE941" s="216">
        <f t="shared" ca="1" si="1227"/>
        <v>0.75</v>
      </c>
      <c r="DF941" s="215">
        <f t="shared" ca="1" si="1227"/>
        <v>0.75</v>
      </c>
      <c r="DG941" s="199">
        <f t="shared" ca="1" si="1227"/>
        <v>0.75</v>
      </c>
      <c r="DH941" s="199">
        <f t="shared" ca="1" si="1227"/>
        <v>0.75</v>
      </c>
      <c r="DI941" s="216">
        <f t="shared" ca="1" si="1227"/>
        <v>0.75</v>
      </c>
      <c r="DK941" s="199">
        <f t="shared" ref="DK941:EK941" ca="1" si="1228">DK23</f>
        <v>0.55526500334187268</v>
      </c>
      <c r="DL941" s="199">
        <f t="shared" ca="1" si="1228"/>
        <v>0.56107784431137719</v>
      </c>
      <c r="DM941" s="199">
        <f t="shared" ca="1" si="1228"/>
        <v>0.58798842257597683</v>
      </c>
      <c r="DN941" s="199">
        <f t="shared" ca="1" si="1228"/>
        <v>0.59934115709285563</v>
      </c>
      <c r="DO941" s="199">
        <f t="shared" ca="1" si="1228"/>
        <v>0.61206896551724133</v>
      </c>
      <c r="DP941" s="199">
        <f t="shared" ca="1" si="1228"/>
        <v>0.61989375343469499</v>
      </c>
      <c r="DQ941" s="199">
        <f t="shared" ca="1" si="1228"/>
        <v>0.62344827586206897</v>
      </c>
      <c r="DR941" s="199">
        <f t="shared" ca="1" si="1228"/>
        <v>0.64929033216913135</v>
      </c>
      <c r="DS941" s="199">
        <f t="shared" ca="1" si="1228"/>
        <v>0.56928894490991322</v>
      </c>
      <c r="DT941" s="199">
        <f t="shared" ca="1" si="1228"/>
        <v>0.72717573290436954</v>
      </c>
      <c r="DU941" s="199">
        <f t="shared" ca="1" si="1228"/>
        <v>0.75588979780142429</v>
      </c>
      <c r="DV941" s="199">
        <f t="shared" ca="1" si="1228"/>
        <v>0.74999999999999989</v>
      </c>
      <c r="DW941" s="199">
        <f t="shared" ca="1" si="1228"/>
        <v>0.74999999999999989</v>
      </c>
      <c r="DX941" s="199">
        <f t="shared" ca="1" si="1228"/>
        <v>0.74999999999999989</v>
      </c>
      <c r="DY941" s="199">
        <f t="shared" ca="1" si="1228"/>
        <v>0.75</v>
      </c>
      <c r="DZ941" s="199">
        <f t="shared" ca="1" si="1228"/>
        <v>0.75</v>
      </c>
      <c r="EA941" s="199">
        <f t="shared" ca="1" si="1228"/>
        <v>0.74999999999999989</v>
      </c>
      <c r="EB941" s="199">
        <f t="shared" ca="1" si="1228"/>
        <v>0.75000000000000011</v>
      </c>
      <c r="EC941" s="199">
        <f t="shared" ca="1" si="1228"/>
        <v>0.75</v>
      </c>
      <c r="ED941" s="199">
        <f t="shared" ca="1" si="1228"/>
        <v>0.75</v>
      </c>
      <c r="EE941" s="199">
        <f t="shared" ca="1" si="1228"/>
        <v>0.75</v>
      </c>
      <c r="EF941" s="199">
        <f t="shared" ca="1" si="1228"/>
        <v>0.75</v>
      </c>
      <c r="EG941" s="199">
        <f t="shared" ca="1" si="1228"/>
        <v>0.75</v>
      </c>
      <c r="EH941" s="199">
        <f t="shared" ca="1" si="1228"/>
        <v>0.75</v>
      </c>
      <c r="EI941" s="199">
        <f t="shared" ca="1" si="1228"/>
        <v>0.75</v>
      </c>
      <c r="EJ941" s="199">
        <f t="shared" ca="1" si="1228"/>
        <v>0.75</v>
      </c>
      <c r="EK941" s="199">
        <f t="shared" ca="1" si="1228"/>
        <v>0.75</v>
      </c>
    </row>
    <row r="942" spans="1:141" x14ac:dyDescent="0.25">
      <c r="A942" s="90"/>
      <c r="B942" s="90"/>
      <c r="C942" s="90"/>
      <c r="D942" s="90"/>
      <c r="E942" t="s">
        <v>41</v>
      </c>
      <c r="F942" s="215">
        <f t="shared" ref="F942:AK942" ca="1" si="1229">F28</f>
        <v>0.13725134590813998</v>
      </c>
      <c r="G942" s="199">
        <f t="shared" ca="1" si="1229"/>
        <v>0.14796467976757852</v>
      </c>
      <c r="H942" s="199">
        <f t="shared" ca="1" si="1229"/>
        <v>0.17408040921116846</v>
      </c>
      <c r="I942" s="216">
        <f t="shared" ca="1" si="1229"/>
        <v>0.18483279675397477</v>
      </c>
      <c r="J942" s="215">
        <f t="shared" ca="1" si="1229"/>
        <v>0.15291051259774111</v>
      </c>
      <c r="K942" s="199">
        <f t="shared" ca="1" si="1229"/>
        <v>6.5915004336513441E-2</v>
      </c>
      <c r="L942" s="199">
        <f t="shared" ca="1" si="1229"/>
        <v>0.18773946360153257</v>
      </c>
      <c r="M942" s="216">
        <f t="shared" ca="1" si="1229"/>
        <v>0.17844396859386152</v>
      </c>
      <c r="N942" s="215">
        <f t="shared" ca="1" si="1229"/>
        <v>0.18773946360153257</v>
      </c>
      <c r="O942" s="199">
        <f t="shared" ca="1" si="1229"/>
        <v>0.22198879551820727</v>
      </c>
      <c r="P942" s="199">
        <f t="shared" ca="1" si="1229"/>
        <v>0.31886227544910178</v>
      </c>
      <c r="Q942" s="216">
        <f t="shared" ca="1" si="1229"/>
        <v>0.33732167510354349</v>
      </c>
      <c r="R942" s="215">
        <f t="shared" ca="1" si="1229"/>
        <v>0.28600929272070214</v>
      </c>
      <c r="S942" s="199">
        <f t="shared" ca="1" si="1229"/>
        <v>0.30852017937219733</v>
      </c>
      <c r="T942" s="199">
        <f t="shared" ca="1" si="1229"/>
        <v>0.33952959028831564</v>
      </c>
      <c r="U942" s="216">
        <f t="shared" ca="1" si="1229"/>
        <v>0.36860185503263482</v>
      </c>
      <c r="V942" s="215">
        <f t="shared" ca="1" si="1229"/>
        <v>0.40380417835983784</v>
      </c>
      <c r="W942" s="199">
        <f t="shared" ca="1" si="1229"/>
        <v>0.37047710534742234</v>
      </c>
      <c r="X942" s="199">
        <f t="shared" ca="1" si="1229"/>
        <v>0.33259981138006917</v>
      </c>
      <c r="Y942" s="216">
        <f t="shared" ca="1" si="1229"/>
        <v>0.13333333333333333</v>
      </c>
      <c r="Z942" s="215">
        <f t="shared" ca="1" si="1229"/>
        <v>0.16126126126126125</v>
      </c>
      <c r="AA942" s="199">
        <f t="shared" ca="1" si="1229"/>
        <v>0.22140364482357502</v>
      </c>
      <c r="AB942" s="199">
        <f t="shared" ca="1" si="1229"/>
        <v>0.30756469807564696</v>
      </c>
      <c r="AC942" s="216">
        <f t="shared" ca="1" si="1229"/>
        <v>0.3188405797101449</v>
      </c>
      <c r="AD942" s="215">
        <f t="shared" ca="1" si="1229"/>
        <v>0.31688311688311688</v>
      </c>
      <c r="AE942" s="199">
        <f t="shared" ca="1" si="1229"/>
        <v>0.16839110191412313</v>
      </c>
      <c r="AF942" s="199">
        <f t="shared" ca="1" si="1229"/>
        <v>0.29581041049513329</v>
      </c>
      <c r="AG942" s="216">
        <f t="shared" ca="1" si="1229"/>
        <v>0.30121926843893665</v>
      </c>
      <c r="AH942" s="215">
        <f t="shared" ca="1" si="1229"/>
        <v>0.34552199258081612</v>
      </c>
      <c r="AI942" s="199">
        <f t="shared" ca="1" si="1229"/>
        <v>0.37559551252497309</v>
      </c>
      <c r="AJ942" s="199">
        <f t="shared" ca="1" si="1229"/>
        <v>0.37603829367872732</v>
      </c>
      <c r="AK942" s="216">
        <f t="shared" ca="1" si="1229"/>
        <v>0.38859086746042132</v>
      </c>
      <c r="AL942" s="215">
        <f t="shared" ref="AL942:BQ942" ca="1" si="1230">AL28</f>
        <v>0.22538610038610038</v>
      </c>
      <c r="AM942" s="199">
        <f t="shared" ca="1" si="1230"/>
        <v>7.4433174224343673E-2</v>
      </c>
      <c r="AN942" s="199">
        <f t="shared" ca="1" si="1230"/>
        <v>0.10133198448828191</v>
      </c>
      <c r="AO942" s="216">
        <f t="shared" ca="1" si="1230"/>
        <v>0.20756899686002314</v>
      </c>
      <c r="AP942" s="215">
        <f t="shared" ca="1" si="1230"/>
        <v>0.29755283648498332</v>
      </c>
      <c r="AQ942" s="199">
        <f t="shared" ca="1" si="1230"/>
        <v>0.50344265936181243</v>
      </c>
      <c r="AR942" s="199">
        <f t="shared" ca="1" si="1230"/>
        <v>0.5748896247240618</v>
      </c>
      <c r="AS942" s="216">
        <f t="shared" ca="1" si="1230"/>
        <v>0.61597973125820027</v>
      </c>
      <c r="AT942" s="215">
        <f t="shared" ca="1" si="1230"/>
        <v>0.64924742743050223</v>
      </c>
      <c r="AU942" s="199">
        <f t="shared" ca="1" si="1230"/>
        <v>0.62057256990679099</v>
      </c>
      <c r="AV942" s="199">
        <f t="shared" ca="1" si="1230"/>
        <v>0.62336810900176731</v>
      </c>
      <c r="AW942" s="216">
        <f t="shared" ca="1" si="1230"/>
        <v>0.56404090476346802</v>
      </c>
      <c r="AX942" s="215">
        <f t="shared" ca="1" si="1230"/>
        <v>0.56404090476346802</v>
      </c>
      <c r="AY942" s="199">
        <f t="shared" ca="1" si="1230"/>
        <v>0.56404090476346791</v>
      </c>
      <c r="AZ942" s="199">
        <f t="shared" ca="1" si="1230"/>
        <v>0.56404090476346802</v>
      </c>
      <c r="BA942" s="216">
        <f t="shared" ca="1" si="1230"/>
        <v>0.56404090476346802</v>
      </c>
      <c r="BB942" s="215">
        <f t="shared" ca="1" si="1230"/>
        <v>0.56404090476346802</v>
      </c>
      <c r="BC942" s="199">
        <f t="shared" ca="1" si="1230"/>
        <v>0.56404090476346802</v>
      </c>
      <c r="BD942" s="199">
        <f t="shared" ca="1" si="1230"/>
        <v>0.56404090476346802</v>
      </c>
      <c r="BE942" s="216">
        <f t="shared" ca="1" si="1230"/>
        <v>0.56404090476346813</v>
      </c>
      <c r="BF942" s="215">
        <f t="shared" ca="1" si="1230"/>
        <v>0.56404090476346802</v>
      </c>
      <c r="BG942" s="199">
        <f t="shared" ca="1" si="1230"/>
        <v>0.56404090476346802</v>
      </c>
      <c r="BH942" s="199">
        <f t="shared" ca="1" si="1230"/>
        <v>0.56404090476346813</v>
      </c>
      <c r="BI942" s="216">
        <f t="shared" ca="1" si="1230"/>
        <v>0.56404090476346802</v>
      </c>
      <c r="BJ942" s="215">
        <f t="shared" ca="1" si="1230"/>
        <v>0.56404090476346802</v>
      </c>
      <c r="BK942" s="199">
        <f t="shared" ca="1" si="1230"/>
        <v>0.56404090476346813</v>
      </c>
      <c r="BL942" s="199">
        <f t="shared" ca="1" si="1230"/>
        <v>0.56404090476346802</v>
      </c>
      <c r="BM942" s="216">
        <f t="shared" ca="1" si="1230"/>
        <v>0.56404090476346802</v>
      </c>
      <c r="BN942" s="215">
        <f t="shared" ca="1" si="1230"/>
        <v>0.56404090476346813</v>
      </c>
      <c r="BO942" s="199">
        <f t="shared" ca="1" si="1230"/>
        <v>0.56404090476346813</v>
      </c>
      <c r="BP942" s="199">
        <f t="shared" ca="1" si="1230"/>
        <v>0.56404090476346802</v>
      </c>
      <c r="BQ942" s="216">
        <f t="shared" ca="1" si="1230"/>
        <v>0.56404090476346802</v>
      </c>
      <c r="BR942" s="215">
        <f t="shared" ref="BR942:CW942" ca="1" si="1231">BR28</f>
        <v>0.56404090476346802</v>
      </c>
      <c r="BS942" s="199">
        <f t="shared" ca="1" si="1231"/>
        <v>0.56404090476346802</v>
      </c>
      <c r="BT942" s="199">
        <f t="shared" ca="1" si="1231"/>
        <v>0.56404090476346802</v>
      </c>
      <c r="BU942" s="216">
        <f t="shared" ca="1" si="1231"/>
        <v>0.56404090476346813</v>
      </c>
      <c r="BV942" s="215">
        <f t="shared" ca="1" si="1231"/>
        <v>0.56404090476346802</v>
      </c>
      <c r="BW942" s="199">
        <f t="shared" ca="1" si="1231"/>
        <v>0.56404090476346813</v>
      </c>
      <c r="BX942" s="199">
        <f t="shared" ca="1" si="1231"/>
        <v>0.56404090476346813</v>
      </c>
      <c r="BY942" s="216">
        <f t="shared" ca="1" si="1231"/>
        <v>0.56404090476346813</v>
      </c>
      <c r="BZ942" s="215">
        <f t="shared" ca="1" si="1231"/>
        <v>0.56404090476346802</v>
      </c>
      <c r="CA942" s="199">
        <f t="shared" ca="1" si="1231"/>
        <v>0.56404090476346813</v>
      </c>
      <c r="CB942" s="199">
        <f t="shared" ca="1" si="1231"/>
        <v>0.56404090476346802</v>
      </c>
      <c r="CC942" s="216">
        <f t="shared" ca="1" si="1231"/>
        <v>0.56404090476346813</v>
      </c>
      <c r="CD942" s="215">
        <f t="shared" ca="1" si="1231"/>
        <v>0.56404090476346802</v>
      </c>
      <c r="CE942" s="199">
        <f t="shared" ca="1" si="1231"/>
        <v>0.56404090476346813</v>
      </c>
      <c r="CF942" s="199">
        <f t="shared" ca="1" si="1231"/>
        <v>0.56404090476346791</v>
      </c>
      <c r="CG942" s="216">
        <f t="shared" ca="1" si="1231"/>
        <v>0.56404090476346813</v>
      </c>
      <c r="CH942" s="215">
        <f t="shared" ca="1" si="1231"/>
        <v>0.56404090476346802</v>
      </c>
      <c r="CI942" s="199">
        <f t="shared" ca="1" si="1231"/>
        <v>0.56404090476346813</v>
      </c>
      <c r="CJ942" s="199">
        <f t="shared" ca="1" si="1231"/>
        <v>0.56404090476346813</v>
      </c>
      <c r="CK942" s="216">
        <f t="shared" ca="1" si="1231"/>
        <v>0.56404090476346802</v>
      </c>
      <c r="CL942" s="215">
        <f t="shared" ca="1" si="1231"/>
        <v>0.56404090476346813</v>
      </c>
      <c r="CM942" s="199">
        <f t="shared" ca="1" si="1231"/>
        <v>0.56404090476346802</v>
      </c>
      <c r="CN942" s="199">
        <f t="shared" ca="1" si="1231"/>
        <v>0.56404090476346802</v>
      </c>
      <c r="CO942" s="216">
        <f t="shared" ca="1" si="1231"/>
        <v>0.56404090476346802</v>
      </c>
      <c r="CP942" s="215">
        <f t="shared" ca="1" si="1231"/>
        <v>0.56404090476346802</v>
      </c>
      <c r="CQ942" s="199">
        <f t="shared" ca="1" si="1231"/>
        <v>0.56404090476346802</v>
      </c>
      <c r="CR942" s="199">
        <f t="shared" ca="1" si="1231"/>
        <v>0.56404090476346802</v>
      </c>
      <c r="CS942" s="216">
        <f t="shared" ca="1" si="1231"/>
        <v>0.56404090476346802</v>
      </c>
      <c r="CT942" s="215">
        <f t="shared" ca="1" si="1231"/>
        <v>0.56404090476346802</v>
      </c>
      <c r="CU942" s="199">
        <f t="shared" ca="1" si="1231"/>
        <v>0.56404090476346802</v>
      </c>
      <c r="CV942" s="199">
        <f t="shared" ca="1" si="1231"/>
        <v>0.56404090476346802</v>
      </c>
      <c r="CW942" s="216">
        <f t="shared" ca="1" si="1231"/>
        <v>0.56404090476346802</v>
      </c>
      <c r="CX942" s="215">
        <f t="shared" ref="CX942:DI942" ca="1" si="1232">CX28</f>
        <v>0.56404090476346802</v>
      </c>
      <c r="CY942" s="199">
        <f t="shared" ca="1" si="1232"/>
        <v>0.56404090476346802</v>
      </c>
      <c r="CZ942" s="199">
        <f t="shared" ca="1" si="1232"/>
        <v>0.56404090476346802</v>
      </c>
      <c r="DA942" s="216">
        <f t="shared" ca="1" si="1232"/>
        <v>0.56404090476346802</v>
      </c>
      <c r="DB942" s="215">
        <f t="shared" ca="1" si="1232"/>
        <v>0.56404090476346802</v>
      </c>
      <c r="DC942" s="199">
        <f t="shared" ca="1" si="1232"/>
        <v>0.56404090476346802</v>
      </c>
      <c r="DD942" s="199">
        <f t="shared" ca="1" si="1232"/>
        <v>0.56404090476346813</v>
      </c>
      <c r="DE942" s="216">
        <f t="shared" ca="1" si="1232"/>
        <v>0.56404090476346813</v>
      </c>
      <c r="DF942" s="215">
        <f t="shared" ca="1" si="1232"/>
        <v>0.56404090476346802</v>
      </c>
      <c r="DG942" s="199">
        <f t="shared" ca="1" si="1232"/>
        <v>0.56404090476346802</v>
      </c>
      <c r="DH942" s="199">
        <f t="shared" ca="1" si="1232"/>
        <v>0.56404090476346802</v>
      </c>
      <c r="DI942" s="216">
        <f t="shared" ca="1" si="1232"/>
        <v>0.56404090476346813</v>
      </c>
      <c r="DK942" s="199">
        <f t="shared" ref="DK942:EK942" ca="1" si="1233">DK28</f>
        <v>0.16212493113862697</v>
      </c>
      <c r="DL942" s="199">
        <f t="shared" ca="1" si="1233"/>
        <v>0.14910179640718563</v>
      </c>
      <c r="DM942" s="199">
        <f t="shared" ca="1" si="1233"/>
        <v>0.27988422575976846</v>
      </c>
      <c r="DN942" s="199">
        <f t="shared" ca="1" si="1233"/>
        <v>0.33045089561457691</v>
      </c>
      <c r="DO942" s="199">
        <f t="shared" ca="1" si="1233"/>
        <v>0.32468419255718678</v>
      </c>
      <c r="DP942" s="199">
        <f t="shared" ca="1" si="1233"/>
        <v>0.2606704524638212</v>
      </c>
      <c r="DQ942" s="199">
        <f t="shared" ca="1" si="1233"/>
        <v>0.27178410794602698</v>
      </c>
      <c r="DR942" s="199">
        <f t="shared" ca="1" si="1233"/>
        <v>0.37307720888756779</v>
      </c>
      <c r="DS942" s="199">
        <f t="shared" ca="1" si="1233"/>
        <v>0.1565952398606065</v>
      </c>
      <c r="DT942" s="199">
        <f t="shared" ca="1" si="1233"/>
        <v>0.54121663766783756</v>
      </c>
      <c r="DU942" s="199">
        <f t="shared" ca="1" si="1233"/>
        <v>0.61043725037574725</v>
      </c>
      <c r="DV942" s="199">
        <f t="shared" ca="1" si="1233"/>
        <v>0.56404090476346791</v>
      </c>
      <c r="DW942" s="199">
        <f t="shared" ca="1" si="1233"/>
        <v>0.56404090476346791</v>
      </c>
      <c r="DX942" s="199">
        <f t="shared" ca="1" si="1233"/>
        <v>0.56404090476346802</v>
      </c>
      <c r="DY942" s="199">
        <f t="shared" ca="1" si="1233"/>
        <v>0.56404090476346813</v>
      </c>
      <c r="DZ942" s="199">
        <f t="shared" ca="1" si="1233"/>
        <v>0.56404090476346813</v>
      </c>
      <c r="EA942" s="199">
        <f t="shared" ca="1" si="1233"/>
        <v>0.56404090476346802</v>
      </c>
      <c r="EB942" s="199">
        <f t="shared" ca="1" si="1233"/>
        <v>0.56404090476346813</v>
      </c>
      <c r="EC942" s="199">
        <f t="shared" ca="1" si="1233"/>
        <v>0.56404090476346813</v>
      </c>
      <c r="ED942" s="199">
        <f t="shared" ca="1" si="1233"/>
        <v>0.56404090476346813</v>
      </c>
      <c r="EE942" s="199">
        <f t="shared" ca="1" si="1233"/>
        <v>0.56404090476346813</v>
      </c>
      <c r="EF942" s="199">
        <f t="shared" ca="1" si="1233"/>
        <v>0.56404090476346802</v>
      </c>
      <c r="EG942" s="199">
        <f t="shared" ca="1" si="1233"/>
        <v>0.56404090476346802</v>
      </c>
      <c r="EH942" s="199">
        <f t="shared" ca="1" si="1233"/>
        <v>0.56404090476346813</v>
      </c>
      <c r="EI942" s="199">
        <f t="shared" ca="1" si="1233"/>
        <v>0.56404090476346802</v>
      </c>
      <c r="EJ942" s="199">
        <f t="shared" ca="1" si="1233"/>
        <v>0.56404090476346802</v>
      </c>
      <c r="EK942" s="199">
        <f t="shared" ca="1" si="1233"/>
        <v>0.56404090476346802</v>
      </c>
    </row>
    <row r="943" spans="1:141" x14ac:dyDescent="0.25">
      <c r="A943" s="90"/>
      <c r="B943" s="90"/>
      <c r="C943" s="90"/>
      <c r="D943" s="90"/>
      <c r="E943" t="s">
        <v>251</v>
      </c>
      <c r="F943" s="215">
        <f t="shared" ref="F943:AK943" ca="1" si="1234">F33</f>
        <v>0.18720024809868085</v>
      </c>
      <c r="G943" s="199">
        <f t="shared" ca="1" si="1234"/>
        <v>0.19838704997352252</v>
      </c>
      <c r="H943" s="199">
        <f t="shared" ca="1" si="1234"/>
        <v>0.21935608651016586</v>
      </c>
      <c r="I943" s="199">
        <f t="shared" ca="1" si="1234"/>
        <v>0.22797905501257881</v>
      </c>
      <c r="J943" s="215">
        <f t="shared" ca="1" si="1234"/>
        <v>0.19982623805386621</v>
      </c>
      <c r="K943" s="199">
        <f t="shared" ca="1" si="1234"/>
        <v>0.10841283607979185</v>
      </c>
      <c r="L943" s="199">
        <f t="shared" ca="1" si="1234"/>
        <v>0.22452107279693487</v>
      </c>
      <c r="M943" s="199">
        <f t="shared" ca="1" si="1234"/>
        <v>0.21127765881513205</v>
      </c>
      <c r="N943" s="215">
        <f t="shared" ca="1" si="1234"/>
        <v>0.22222222222222221</v>
      </c>
      <c r="O943" s="199">
        <f t="shared" ca="1" si="1234"/>
        <v>0.25490196078431371</v>
      </c>
      <c r="P943" s="199">
        <f t="shared" ca="1" si="1234"/>
        <v>0.34281437125748504</v>
      </c>
      <c r="Q943" s="199">
        <f t="shared" ca="1" si="1234"/>
        <v>0.35895075931891396</v>
      </c>
      <c r="R943" s="215">
        <f t="shared" ca="1" si="1234"/>
        <v>0.31027361899845124</v>
      </c>
      <c r="S943" s="199">
        <f t="shared" ca="1" si="1234"/>
        <v>0.33049327354260088</v>
      </c>
      <c r="T943" s="199">
        <f t="shared" ca="1" si="1234"/>
        <v>0.35811836115326251</v>
      </c>
      <c r="U943" s="199">
        <f t="shared" ca="1" si="1234"/>
        <v>0.38715218138096874</v>
      </c>
      <c r="V943" s="215">
        <f t="shared" ca="1" si="1234"/>
        <v>0.42157779856563765</v>
      </c>
      <c r="W943" s="199">
        <f t="shared" ca="1" si="1234"/>
        <v>0.38936919628562278</v>
      </c>
      <c r="X943" s="199">
        <f t="shared" ca="1" si="1234"/>
        <v>0.35397673687519648</v>
      </c>
      <c r="Y943" s="199">
        <f t="shared" ca="1" si="1234"/>
        <v>0.16870748299319727</v>
      </c>
      <c r="Z943" s="215">
        <f t="shared" ca="1" si="1234"/>
        <v>0.20225225225225224</v>
      </c>
      <c r="AA943" s="199">
        <f t="shared" ca="1" si="1234"/>
        <v>0.2570763861962001</v>
      </c>
      <c r="AB943" s="199">
        <f t="shared" ca="1" si="1234"/>
        <v>0.33808891838088917</v>
      </c>
      <c r="AC943" s="199">
        <f t="shared" ca="1" si="1234"/>
        <v>0.35297906602254431</v>
      </c>
      <c r="AD943" s="215">
        <f t="shared" ca="1" si="1234"/>
        <v>0.35162337662337662</v>
      </c>
      <c r="AE943" s="199">
        <f t="shared" ca="1" si="1234"/>
        <v>0.27289187790998448</v>
      </c>
      <c r="AF943" s="199">
        <f t="shared" ca="1" si="1234"/>
        <v>0.35907744392721119</v>
      </c>
      <c r="AG943" s="199">
        <f t="shared" ca="1" si="1234"/>
        <v>0.35858484909054567</v>
      </c>
      <c r="AH943" s="215">
        <f t="shared" ca="1" si="1234"/>
        <v>0.39515986574810102</v>
      </c>
      <c r="AI943" s="199">
        <f t="shared" ca="1" si="1234"/>
        <v>0.41954817888427848</v>
      </c>
      <c r="AJ943" s="199">
        <f t="shared" ca="1" si="1234"/>
        <v>0.41799239757848794</v>
      </c>
      <c r="AK943" s="199">
        <f t="shared" ca="1" si="1234"/>
        <v>0.42902001831741465</v>
      </c>
      <c r="AL943" s="215">
        <f t="shared" ref="AL943:BQ943" ca="1" si="1235">AL33</f>
        <v>0.2656853281853282</v>
      </c>
      <c r="AM943" s="199">
        <f t="shared" ca="1" si="1235"/>
        <v>0.13081742243436753</v>
      </c>
      <c r="AN943" s="199">
        <f t="shared" ca="1" si="1235"/>
        <v>0.16978587084808633</v>
      </c>
      <c r="AO943" s="199">
        <f t="shared" ca="1" si="1235"/>
        <v>0.27797058337464881</v>
      </c>
      <c r="AP943" s="215">
        <f t="shared" ca="1" si="1235"/>
        <v>0.35094549499443828</v>
      </c>
      <c r="AQ943" s="199">
        <f t="shared" ca="1" si="1235"/>
        <v>0.53046568445990971</v>
      </c>
      <c r="AR943" s="199">
        <f t="shared" ca="1" si="1235"/>
        <v>0.59541942604856513</v>
      </c>
      <c r="AS943" s="199">
        <f t="shared" ca="1" si="1235"/>
        <v>0.63348866669682846</v>
      </c>
      <c r="AT943" s="215">
        <f t="shared" ca="1" si="1235"/>
        <v>0.66499001689448622</v>
      </c>
      <c r="AU943" s="199">
        <f t="shared" ca="1" si="1235"/>
        <v>0.63498668442077233</v>
      </c>
      <c r="AV943" s="199">
        <f t="shared" ca="1" si="1235"/>
        <v>0.6369933299127758</v>
      </c>
      <c r="AW943" s="199">
        <f t="shared" ca="1" si="1235"/>
        <v>0.57824719481567177</v>
      </c>
      <c r="AX943" s="215">
        <f t="shared" ca="1" si="1235"/>
        <v>0.58114965071831592</v>
      </c>
      <c r="AY943" s="199">
        <f t="shared" ca="1" si="1235"/>
        <v>0.57887380022445534</v>
      </c>
      <c r="AZ943" s="199">
        <f t="shared" ca="1" si="1235"/>
        <v>0.57674201016361792</v>
      </c>
      <c r="BA943" s="199">
        <f t="shared" ca="1" si="1235"/>
        <v>0.5757281417074388</v>
      </c>
      <c r="BB943" s="215">
        <f t="shared" ca="1" si="1235"/>
        <v>0.57899538377517346</v>
      </c>
      <c r="BC943" s="199">
        <f t="shared" ca="1" si="1235"/>
        <v>0.57700609954978155</v>
      </c>
      <c r="BD943" s="199">
        <f t="shared" ca="1" si="1235"/>
        <v>0.57514273622635093</v>
      </c>
      <c r="BE943" s="199">
        <f t="shared" ca="1" si="1235"/>
        <v>0.57425653015440525</v>
      </c>
      <c r="BF943" s="215">
        <f t="shared" ca="1" si="1235"/>
        <v>0.57785241738709681</v>
      </c>
      <c r="BG943" s="199">
        <f t="shared" ca="1" si="1235"/>
        <v>0.57601517356406018</v>
      </c>
      <c r="BH943" s="199">
        <f t="shared" ca="1" si="1235"/>
        <v>0.57429422654585771</v>
      </c>
      <c r="BI943" s="199">
        <f t="shared" ca="1" si="1235"/>
        <v>0.57347575294070996</v>
      </c>
      <c r="BJ943" s="215">
        <f t="shared" ca="1" si="1235"/>
        <v>0.57723027717882536</v>
      </c>
      <c r="BK943" s="199">
        <f t="shared" ca="1" si="1235"/>
        <v>0.57547579208655619</v>
      </c>
      <c r="BL943" s="199">
        <f t="shared" ca="1" si="1235"/>
        <v>0.57383236520430858</v>
      </c>
      <c r="BM943" s="199">
        <f t="shared" ca="1" si="1235"/>
        <v>0.57305075977957298</v>
      </c>
      <c r="BN943" s="215">
        <f t="shared" ca="1" si="1235"/>
        <v>0.57698602954150391</v>
      </c>
      <c r="BO943" s="199">
        <f t="shared" ca="1" si="1235"/>
        <v>0.57526403491390632</v>
      </c>
      <c r="BP943" s="199">
        <f t="shared" ca="1" si="1235"/>
        <v>0.57365104186281146</v>
      </c>
      <c r="BQ943" s="199">
        <f t="shared" ca="1" si="1235"/>
        <v>0.57288391061260802</v>
      </c>
      <c r="BR943" s="215">
        <f t="shared" ref="BR943:CW943" ca="1" si="1236">BR33</f>
        <v>0.57710931644415187</v>
      </c>
      <c r="BS943" s="199">
        <f t="shared" ca="1" si="1236"/>
        <v>0.57537092186771999</v>
      </c>
      <c r="BT943" s="199">
        <f t="shared" ca="1" si="1236"/>
        <v>0.57374256697804327</v>
      </c>
      <c r="BU943" s="199">
        <f t="shared" ca="1" si="1236"/>
        <v>0.57296812971593336</v>
      </c>
      <c r="BV943" s="215">
        <f t="shared" ca="1" si="1236"/>
        <v>0.57723377750777738</v>
      </c>
      <c r="BW943" s="199">
        <f t="shared" ca="1" si="1236"/>
        <v>0.57547882679252249</v>
      </c>
      <c r="BX943" s="199">
        <f t="shared" ca="1" si="1236"/>
        <v>0.57383496376103926</v>
      </c>
      <c r="BY943" s="199">
        <f t="shared" ca="1" si="1236"/>
        <v>0.57305315090595677</v>
      </c>
      <c r="BZ943" s="215">
        <f t="shared" ca="1" si="1236"/>
        <v>0.57735942391486605</v>
      </c>
      <c r="CA943" s="199">
        <f t="shared" ca="1" si="1236"/>
        <v>0.57558775938327533</v>
      </c>
      <c r="CB943" s="199">
        <f t="shared" ca="1" si="1236"/>
        <v>0.57392824051339697</v>
      </c>
      <c r="CC943" s="199">
        <f t="shared" ca="1" si="1236"/>
        <v>0.5731389818215995</v>
      </c>
      <c r="CD943" s="215">
        <f t="shared" ca="1" si="1236"/>
        <v>0.57748626695440319</v>
      </c>
      <c r="CE943" s="199">
        <f t="shared" ca="1" si="1236"/>
        <v>0.57569772942727349</v>
      </c>
      <c r="CF943" s="199">
        <f t="shared" ca="1" si="1236"/>
        <v>0.57402240561577722</v>
      </c>
      <c r="CG943" s="199">
        <f t="shared" ca="1" si="1236"/>
        <v>0.5732256301745341</v>
      </c>
      <c r="CH943" s="215">
        <f t="shared" ca="1" si="1236"/>
        <v>0.57761431802288832</v>
      </c>
      <c r="CI943" s="199">
        <f t="shared" ca="1" si="1236"/>
        <v>0.57580874680502414</v>
      </c>
      <c r="CJ943" s="199">
        <f t="shared" ca="1" si="1236"/>
        <v>0.57411746752865656</v>
      </c>
      <c r="CK943" s="199">
        <f t="shared" ca="1" si="1236"/>
        <v>0.57331310374987743</v>
      </c>
      <c r="CL943" s="215">
        <f t="shared" ca="1" si="1236"/>
        <v>0.57774358862535913</v>
      </c>
      <c r="CM943" s="199">
        <f t="shared" ca="1" si="1236"/>
        <v>0.57592082149113411</v>
      </c>
      <c r="CN943" s="199">
        <f t="shared" ca="1" si="1236"/>
        <v>0.57421343479308684</v>
      </c>
      <c r="CO943" s="199">
        <f t="shared" ca="1" si="1236"/>
        <v>0.57340141040689097</v>
      </c>
      <c r="CP943" s="215">
        <f t="shared" ca="1" si="1236"/>
        <v>0.57787409037642457</v>
      </c>
      <c r="CQ943" s="199">
        <f t="shared" ca="1" si="1236"/>
        <v>0.57603396355520708</v>
      </c>
      <c r="CR943" s="199">
        <f t="shared" ca="1" si="1236"/>
        <v>0.57431031603146421</v>
      </c>
      <c r="CS943" s="199">
        <f t="shared" ca="1" si="1236"/>
        <v>0.57349055807968541</v>
      </c>
      <c r="CT943" s="215">
        <f t="shared" ca="1" si="1236"/>
        <v>0.57800583500130986</v>
      </c>
      <c r="CU943" s="199">
        <f t="shared" ca="1" si="1236"/>
        <v>0.57614818316274741</v>
      </c>
      <c r="CV943" s="199">
        <f t="shared" ca="1" si="1236"/>
        <v>0.57440811994830221</v>
      </c>
      <c r="CW943" s="199">
        <f t="shared" ca="1" si="1236"/>
        <v>0.57358055477793524</v>
      </c>
      <c r="CX943" s="215">
        <f t="shared" ref="CX943:DI943" ca="1" si="1237">CX33</f>
        <v>0.57813883433690838</v>
      </c>
      <c r="CY943" s="199">
        <f t="shared" ca="1" si="1237"/>
        <v>0.57626349057607396</v>
      </c>
      <c r="CZ943" s="199">
        <f t="shared" ca="1" si="1237"/>
        <v>0.57450685533101487</v>
      </c>
      <c r="DA943" s="199">
        <f t="shared" ca="1" si="1237"/>
        <v>0.57367140858759669</v>
      </c>
      <c r="DB943" s="215">
        <f t="shared" ca="1" si="1237"/>
        <v>0.57827310033284585</v>
      </c>
      <c r="DC943" s="199">
        <f t="shared" ca="1" si="1237"/>
        <v>0.57637989615524166</v>
      </c>
      <c r="DD943" s="199">
        <f t="shared" ca="1" si="1237"/>
        <v>0.57460653105070603</v>
      </c>
      <c r="DE943" s="199">
        <f t="shared" ca="1" si="1237"/>
        <v>0.57376312767163606</v>
      </c>
      <c r="DF943" s="215">
        <f t="shared" ca="1" si="1237"/>
        <v>0.57840864505255429</v>
      </c>
      <c r="DG943" s="199">
        <f t="shared" ca="1" si="1237"/>
        <v>0.57649741035897273</v>
      </c>
      <c r="DH943" s="199">
        <f t="shared" ca="1" si="1237"/>
        <v>0.57470715606296519</v>
      </c>
      <c r="DI943" s="216">
        <f t="shared" ca="1" si="1237"/>
        <v>0.57385572027076148</v>
      </c>
      <c r="DK943" s="199">
        <f t="shared" ref="DK943:EK943" ca="1" si="1238">DK33</f>
        <v>0.20914504666980102</v>
      </c>
      <c r="DL943" s="199">
        <f t="shared" ca="1" si="1238"/>
        <v>0.18842315369261478</v>
      </c>
      <c r="DM943" s="199">
        <f t="shared" ca="1" si="1238"/>
        <v>0.3069464544138929</v>
      </c>
      <c r="DN943" s="199">
        <f t="shared" ca="1" si="1238"/>
        <v>0.35093679225859586</v>
      </c>
      <c r="DO943" s="199">
        <f t="shared" ca="1" si="1238"/>
        <v>0.34704677364288156</v>
      </c>
      <c r="DP943" s="199">
        <f t="shared" ca="1" si="1238"/>
        <v>0.29556695365451546</v>
      </c>
      <c r="DQ943" s="199">
        <f t="shared" ca="1" si="1238"/>
        <v>0.33757121439280358</v>
      </c>
      <c r="DR943" s="199">
        <f t="shared" ca="1" si="1238"/>
        <v>0.41669762948651262</v>
      </c>
      <c r="DS943" s="199">
        <f t="shared" ca="1" si="1238"/>
        <v>0.21383554533995699</v>
      </c>
      <c r="DT943" s="199">
        <f t="shared" ca="1" si="1238"/>
        <v>0.56596960047273559</v>
      </c>
      <c r="DU943" s="199">
        <f t="shared" ca="1" si="1238"/>
        <v>0.62484362618781397</v>
      </c>
      <c r="DV943" s="199">
        <f t="shared" ca="1" si="1238"/>
        <v>0.57782620830883558</v>
      </c>
      <c r="DW943" s="199">
        <f t="shared" ca="1" si="1238"/>
        <v>0.57609041634562885</v>
      </c>
      <c r="DX943" s="199">
        <f t="shared" ca="1" si="1238"/>
        <v>0.57516947575516297</v>
      </c>
      <c r="DY943" s="199">
        <f t="shared" ca="1" si="1238"/>
        <v>0.5746681887735553</v>
      </c>
      <c r="DZ943" s="199">
        <f t="shared" ca="1" si="1238"/>
        <v>0.57447138721781288</v>
      </c>
      <c r="EA943" s="199">
        <f t="shared" ca="1" si="1238"/>
        <v>0.57457072514594942</v>
      </c>
      <c r="EB943" s="199">
        <f t="shared" ca="1" si="1238"/>
        <v>0.57467100914959235</v>
      </c>
      <c r="EC943" s="199">
        <f t="shared" ca="1" si="1238"/>
        <v>0.57477224823898387</v>
      </c>
      <c r="ED943" s="199">
        <f t="shared" ca="1" si="1238"/>
        <v>0.57487445151017924</v>
      </c>
      <c r="EE943" s="199">
        <f t="shared" ca="1" si="1238"/>
        <v>0.57497762814586229</v>
      </c>
      <c r="EF943" s="199">
        <f t="shared" ca="1" si="1238"/>
        <v>0.57508178741617066</v>
      </c>
      <c r="EG943" s="199">
        <f t="shared" ca="1" si="1238"/>
        <v>0.57518693867952986</v>
      </c>
      <c r="EH943" s="199">
        <f t="shared" ca="1" si="1238"/>
        <v>0.57529309138349238</v>
      </c>
      <c r="EI943" s="199">
        <f t="shared" ca="1" si="1238"/>
        <v>0.57540025506558767</v>
      </c>
      <c r="EJ943" s="199">
        <f t="shared" ca="1" si="1238"/>
        <v>0.57550843935417939</v>
      </c>
      <c r="EK943" s="199">
        <f t="shared" ca="1" si="1238"/>
        <v>0.57561765396932896</v>
      </c>
    </row>
    <row r="944" spans="1:141" x14ac:dyDescent="0.25">
      <c r="A944" s="90"/>
      <c r="B944" s="90"/>
      <c r="C944" s="90"/>
      <c r="D944" s="90"/>
      <c r="E944" t="s">
        <v>43</v>
      </c>
      <c r="F944" s="215">
        <f t="shared" ref="F944:AK944" ca="1" si="1239">F45</f>
        <v>0.12379181111130254</v>
      </c>
      <c r="G944" s="199">
        <f t="shared" ca="1" si="1239"/>
        <v>0.11604390183746453</v>
      </c>
      <c r="H944" s="199">
        <f t="shared" ca="1" si="1239"/>
        <v>0.14115353416322421</v>
      </c>
      <c r="I944" s="199">
        <f t="shared" ca="1" si="1239"/>
        <v>0.15443889472648853</v>
      </c>
      <c r="J944" s="215">
        <f t="shared" ca="1" si="1239"/>
        <v>0.11642050390964379</v>
      </c>
      <c r="K944" s="199">
        <f t="shared" ca="1" si="1239"/>
        <v>-5.464006938421509E-2</v>
      </c>
      <c r="L944" s="199">
        <f t="shared" ca="1" si="1239"/>
        <v>0.18237547892720307</v>
      </c>
      <c r="M944" s="199">
        <f t="shared" ca="1" si="1239"/>
        <v>0.21770164168451106</v>
      </c>
      <c r="N944" s="215">
        <f t="shared" ca="1" si="1239"/>
        <v>0.14942528735632185</v>
      </c>
      <c r="O944" s="199">
        <f t="shared" ca="1" si="1239"/>
        <v>0.17577030812324929</v>
      </c>
      <c r="P944" s="199">
        <f t="shared" ca="1" si="1239"/>
        <v>0.27045908183632733</v>
      </c>
      <c r="Q944" s="199">
        <f t="shared" ca="1" si="1239"/>
        <v>0.31201104463874829</v>
      </c>
      <c r="R944" s="215">
        <f t="shared" ca="1" si="1239"/>
        <v>0.26174496644295303</v>
      </c>
      <c r="S944" s="199">
        <f t="shared" ca="1" si="1239"/>
        <v>0.26143497757847534</v>
      </c>
      <c r="T944" s="199">
        <f t="shared" ca="1" si="1239"/>
        <v>0.31790591805766311</v>
      </c>
      <c r="U944" s="199">
        <f t="shared" ca="1" si="1239"/>
        <v>0.38440398488491928</v>
      </c>
      <c r="V944" s="215">
        <f t="shared" ca="1" si="1239"/>
        <v>0.38790146554412225</v>
      </c>
      <c r="W944" s="199">
        <f t="shared" ca="1" si="1239"/>
        <v>0.35254562920268973</v>
      </c>
      <c r="X944" s="199">
        <f t="shared" ca="1" si="1239"/>
        <v>0.38667085822068531</v>
      </c>
      <c r="Y944" s="199">
        <f t="shared" ca="1" si="1239"/>
        <v>0.25668934240362812</v>
      </c>
      <c r="Z944" s="215">
        <f t="shared" ca="1" si="1239"/>
        <v>0.19144144144144143</v>
      </c>
      <c r="AA944" s="199">
        <f t="shared" ca="1" si="1239"/>
        <v>0.2140364482357503</v>
      </c>
      <c r="AB944" s="199">
        <f t="shared" ca="1" si="1239"/>
        <v>0.3088918380889184</v>
      </c>
      <c r="AC944" s="199">
        <f t="shared" ca="1" si="1239"/>
        <v>0.28599033816425123</v>
      </c>
      <c r="AD944" s="215">
        <f t="shared" ca="1" si="1239"/>
        <v>0.29967532467532465</v>
      </c>
      <c r="AE944" s="199">
        <f t="shared" ca="1" si="1239"/>
        <v>0.15028453181583032</v>
      </c>
      <c r="AF944" s="199">
        <f t="shared" ca="1" si="1239"/>
        <v>0.27295810410495136</v>
      </c>
      <c r="AG944" s="199">
        <f t="shared" ca="1" si="1239"/>
        <v>0.30741555066959825</v>
      </c>
      <c r="AH944" s="215">
        <f t="shared" ca="1" si="1239"/>
        <v>0.32944709415297652</v>
      </c>
      <c r="AI944" s="199">
        <f t="shared" ca="1" si="1239"/>
        <v>0.35653911172583369</v>
      </c>
      <c r="AJ944" s="199">
        <f t="shared" ca="1" si="1239"/>
        <v>0.3391524707869914</v>
      </c>
      <c r="AK944" s="199">
        <f t="shared" ca="1" si="1239"/>
        <v>0.41318853853199006</v>
      </c>
      <c r="AL944" s="215">
        <f t="shared" ref="AL944:BQ944" ca="1" si="1240">AL45</f>
        <v>0.1891891891891892</v>
      </c>
      <c r="AM944" s="199">
        <f t="shared" ca="1" si="1240"/>
        <v>9.5017899761336511E-2</v>
      </c>
      <c r="AN944" s="199">
        <f t="shared" ca="1" si="1240"/>
        <v>0.11852975889394705</v>
      </c>
      <c r="AO944" s="199">
        <f t="shared" ca="1" si="1240"/>
        <v>0.24128243265575938</v>
      </c>
      <c r="AP944" s="215">
        <f t="shared" ca="1" si="1240"/>
        <v>0.2957452725250278</v>
      </c>
      <c r="AQ944" s="199">
        <f t="shared" ca="1" si="1240"/>
        <v>0.46716517361368182</v>
      </c>
      <c r="AR944" s="199">
        <f t="shared" ca="1" si="1240"/>
        <v>0.51953642384105958</v>
      </c>
      <c r="AS944" s="199">
        <f t="shared" ca="1" si="1240"/>
        <v>0.53879563860109492</v>
      </c>
      <c r="AT944" s="215">
        <f t="shared" ca="1" si="1240"/>
        <v>0.58270618952541853</v>
      </c>
      <c r="AU944" s="199">
        <f t="shared" ca="1" si="1240"/>
        <v>0.56531291611185086</v>
      </c>
      <c r="AV944" s="199">
        <f t="shared" ca="1" si="1240"/>
        <v>0.5621116241947437</v>
      </c>
      <c r="AW944" s="199">
        <f t="shared" ca="1" si="1240"/>
        <v>0.50095974027097367</v>
      </c>
      <c r="AX944" s="215">
        <f t="shared" ca="1" si="1240"/>
        <v>0.50176990916611852</v>
      </c>
      <c r="AY944" s="199">
        <f t="shared" ca="1" si="1240"/>
        <v>0.50327037751812109</v>
      </c>
      <c r="AZ944" s="199">
        <f t="shared" ca="1" si="1240"/>
        <v>0.50450353090010602</v>
      </c>
      <c r="BA944" s="199">
        <f t="shared" ca="1" si="1240"/>
        <v>0.50609345675231754</v>
      </c>
      <c r="BB944" s="215">
        <f t="shared" ca="1" si="1240"/>
        <v>0.50979824550901442</v>
      </c>
      <c r="BC944" s="199">
        <f t="shared" ca="1" si="1240"/>
        <v>0.5102634111456168</v>
      </c>
      <c r="BD944" s="199">
        <f t="shared" ca="1" si="1240"/>
        <v>0.51051960355290893</v>
      </c>
      <c r="BE944" s="199">
        <f t="shared" ca="1" si="1240"/>
        <v>0.51165525008231916</v>
      </c>
      <c r="BF944" s="215">
        <f t="shared" ca="1" si="1240"/>
        <v>0.51776100500887534</v>
      </c>
      <c r="BG944" s="199">
        <f t="shared" ca="1" si="1240"/>
        <v>0.51719864359226153</v>
      </c>
      <c r="BH944" s="199">
        <f t="shared" ca="1" si="1240"/>
        <v>0.51648536724041205</v>
      </c>
      <c r="BI944" s="199">
        <f t="shared" ca="1" si="1240"/>
        <v>0.51716999707471401</v>
      </c>
      <c r="BJ944" s="215">
        <f t="shared" ca="1" si="1240"/>
        <v>0.52583931994708299</v>
      </c>
      <c r="BK944" s="199">
        <f t="shared" ca="1" si="1240"/>
        <v>0.52423415179455812</v>
      </c>
      <c r="BL944" s="199">
        <f t="shared" ca="1" si="1240"/>
        <v>0.52253707397318538</v>
      </c>
      <c r="BM944" s="199">
        <f t="shared" ca="1" si="1240"/>
        <v>0.52276389967647308</v>
      </c>
      <c r="BN944" s="215">
        <f t="shared" ca="1" si="1240"/>
        <v>0.53430689795233688</v>
      </c>
      <c r="BO944" s="199">
        <f t="shared" ca="1" si="1240"/>
        <v>0.53160839473329258</v>
      </c>
      <c r="BP944" s="199">
        <f t="shared" ca="1" si="1240"/>
        <v>0.52887990960809306</v>
      </c>
      <c r="BQ944" s="199">
        <f t="shared" ca="1" si="1240"/>
        <v>0.52862668746625985</v>
      </c>
      <c r="BR944" s="215">
        <f t="shared" ref="BR944:CW944" ca="1" si="1241">BR45</f>
        <v>0.54362669131674968</v>
      </c>
      <c r="BS944" s="199">
        <f t="shared" ca="1" si="1241"/>
        <v>0.53972454617167365</v>
      </c>
      <c r="BT944" s="199">
        <f t="shared" ca="1" si="1241"/>
        <v>0.53586065577034714</v>
      </c>
      <c r="BU944" s="199">
        <f t="shared" ca="1" si="1241"/>
        <v>0.53507889481335624</v>
      </c>
      <c r="BV944" s="215">
        <f t="shared" ca="1" si="1241"/>
        <v>0.55266237954791142</v>
      </c>
      <c r="BW944" s="199">
        <f t="shared" ca="1" si="1241"/>
        <v>0.54759328098897808</v>
      </c>
      <c r="BX944" s="199">
        <f t="shared" ca="1" si="1241"/>
        <v>0.542628594652103</v>
      </c>
      <c r="BY944" s="199">
        <f t="shared" ca="1" si="1241"/>
        <v>0.54133440466475979</v>
      </c>
      <c r="BZ944" s="215">
        <f t="shared" ca="1" si="1241"/>
        <v>0.56142260815053069</v>
      </c>
      <c r="CA944" s="199">
        <f t="shared" ca="1" si="1241"/>
        <v>0.55522212820238914</v>
      </c>
      <c r="CB944" s="199">
        <f t="shared" ca="1" si="1241"/>
        <v>0.54919020206268487</v>
      </c>
      <c r="CC944" s="199">
        <f t="shared" ca="1" si="1241"/>
        <v>0.54739920257737451</v>
      </c>
      <c r="CD944" s="215">
        <f t="shared" ca="1" si="1241"/>
        <v>0.56991575939665129</v>
      </c>
      <c r="CE944" s="199">
        <f t="shared" ca="1" si="1241"/>
        <v>0.56261838759020089</v>
      </c>
      <c r="CF944" s="199">
        <f t="shared" ca="1" si="1241"/>
        <v>0.55555175663969081</v>
      </c>
      <c r="CG944" s="199">
        <f t="shared" ca="1" si="1241"/>
        <v>0.55327909186306068</v>
      </c>
      <c r="CH944" s="215">
        <f t="shared" ca="1" si="1241"/>
        <v>0.57814996033901245</v>
      </c>
      <c r="CI944" s="199">
        <f t="shared" ca="1" si="1241"/>
        <v>0.56978913667033126</v>
      </c>
      <c r="CJ944" s="199">
        <f t="shared" ca="1" si="1241"/>
        <v>0.56171934585131233</v>
      </c>
      <c r="CK944" s="199">
        <f t="shared" ca="1" si="1241"/>
        <v>0.55897969913655321</v>
      </c>
      <c r="CL944" s="215">
        <f t="shared" ca="1" si="1241"/>
        <v>0.58613309058045315</v>
      </c>
      <c r="CM944" s="199">
        <f t="shared" ca="1" si="1241"/>
        <v>0.57674123746638606</v>
      </c>
      <c r="CN944" s="199">
        <f t="shared" ca="1" si="1241"/>
        <v>0.56769887181592216</v>
      </c>
      <c r="CO944" s="199">
        <f t="shared" ca="1" si="1241"/>
        <v>0.5645064796944822</v>
      </c>
      <c r="CP944" s="215">
        <f t="shared" ca="1" si="1241"/>
        <v>0.59387278980678559</v>
      </c>
      <c r="CQ944" s="199">
        <f t="shared" ca="1" si="1241"/>
        <v>0.58348134306773758</v>
      </c>
      <c r="CR944" s="199">
        <f t="shared" ca="1" si="1241"/>
        <v>0.57349605694449191</v>
      </c>
      <c r="CS944" s="199">
        <f t="shared" ca="1" si="1241"/>
        <v>0.56986472273063282</v>
      </c>
      <c r="CT944" s="215">
        <f t="shared" ca="1" si="1241"/>
        <v>0.60137646509034115</v>
      </c>
      <c r="CU944" s="199">
        <f t="shared" ca="1" si="1241"/>
        <v>0.59001590398988935</v>
      </c>
      <c r="CV944" s="199">
        <f t="shared" ca="1" si="1241"/>
        <v>0.57911644941123186</v>
      </c>
      <c r="CW944" s="199">
        <f t="shared" ca="1" si="1241"/>
        <v>0.57505955639243667</v>
      </c>
      <c r="CX944" s="215">
        <f t="shared" ref="CX944:DI944" ca="1" si="1242">CX45</f>
        <v>0.60865129797116624</v>
      </c>
      <c r="CY944" s="199">
        <f t="shared" ca="1" si="1242"/>
        <v>0.59635117434120677</v>
      </c>
      <c r="CZ944" s="199">
        <f t="shared" ca="1" si="1242"/>
        <v>0.58456542845768567</v>
      </c>
      <c r="DA944" s="199">
        <f t="shared" ca="1" si="1242"/>
        <v>0.58009595268351999</v>
      </c>
      <c r="DB944" s="215">
        <f t="shared" ca="1" si="1242"/>
        <v>0.61570425132264128</v>
      </c>
      <c r="DC944" s="199">
        <f t="shared" ca="1" si="1242"/>
        <v>0.6024932178019099</v>
      </c>
      <c r="DD944" s="199">
        <f t="shared" ca="1" si="1242"/>
        <v>0.58984820953534534</v>
      </c>
      <c r="DE944" s="199">
        <f t="shared" ca="1" si="1242"/>
        <v>0.58497873221700358</v>
      </c>
      <c r="DF944" s="215">
        <f t="shared" ca="1" si="1242"/>
        <v>0.62254207600808376</v>
      </c>
      <c r="DG944" s="199">
        <f t="shared" ca="1" si="1242"/>
        <v>0.60844791342104187</v>
      </c>
      <c r="DH944" s="199">
        <f t="shared" ca="1" si="1242"/>
        <v>0.59496984929170738</v>
      </c>
      <c r="DI944" s="216">
        <f t="shared" ca="1" si="1242"/>
        <v>0.5897125688240904</v>
      </c>
      <c r="DK944" s="199">
        <f t="shared" ref="DK944:EK944" ca="1" si="1243">DK45</f>
        <v>0.13469743823943875</v>
      </c>
      <c r="DL944" s="199">
        <f t="shared" ca="1" si="1243"/>
        <v>0.12255489021956088</v>
      </c>
      <c r="DM944" s="199">
        <f t="shared" ca="1" si="1243"/>
        <v>0.24109985528219971</v>
      </c>
      <c r="DN944" s="199">
        <f t="shared" ca="1" si="1243"/>
        <v>0.3136709903232448</v>
      </c>
      <c r="DO944" s="199">
        <f t="shared" ca="1" si="1243"/>
        <v>0.35344827586206895</v>
      </c>
      <c r="DP944" s="199">
        <f t="shared" ca="1" si="1243"/>
        <v>0.25609085913170909</v>
      </c>
      <c r="DQ944" s="199">
        <f t="shared" ca="1" si="1243"/>
        <v>0.25979010494752625</v>
      </c>
      <c r="DR944" s="199">
        <f t="shared" ca="1" si="1243"/>
        <v>0.36233930296499961</v>
      </c>
      <c r="DS944" s="199">
        <f t="shared" ca="1" si="1243"/>
        <v>0.16193371394676356</v>
      </c>
      <c r="DT944" s="199">
        <f t="shared" ca="1" si="1243"/>
        <v>0.4884934834706674</v>
      </c>
      <c r="DU944" s="199">
        <f t="shared" ca="1" si="1243"/>
        <v>0.54897148720094902</v>
      </c>
      <c r="DV944" s="199">
        <f t="shared" ca="1" si="1243"/>
        <v>0.50413520106071341</v>
      </c>
      <c r="DW944" s="199">
        <f t="shared" ca="1" si="1243"/>
        <v>0.51064964990281037</v>
      </c>
      <c r="DX944" s="199">
        <f t="shared" ca="1" si="1243"/>
        <v>0.51710993558649909</v>
      </c>
      <c r="DY944" s="199">
        <f t="shared" ca="1" si="1243"/>
        <v>0.52366345796811142</v>
      </c>
      <c r="DZ944" s="199">
        <f t="shared" ca="1" si="1243"/>
        <v>0.53053237874358339</v>
      </c>
      <c r="EA944" s="199">
        <f t="shared" ca="1" si="1243"/>
        <v>0.53809224311747783</v>
      </c>
      <c r="EB944" s="199">
        <f t="shared" ca="1" si="1243"/>
        <v>0.54542164741227506</v>
      </c>
      <c r="EC944" s="199">
        <f t="shared" ca="1" si="1243"/>
        <v>0.5525276046337142</v>
      </c>
      <c r="ED944" s="199">
        <f t="shared" ca="1" si="1243"/>
        <v>0.55941691425970064</v>
      </c>
      <c r="EE944" s="199">
        <f t="shared" ca="1" si="1243"/>
        <v>0.56609616874054214</v>
      </c>
      <c r="EF944" s="199">
        <f t="shared" ca="1" si="1243"/>
        <v>0.5725717598012926</v>
      </c>
      <c r="EG944" s="199">
        <f t="shared" ca="1" si="1243"/>
        <v>0.57884988455223096</v>
      </c>
      <c r="EH944" s="199">
        <f t="shared" ca="1" si="1243"/>
        <v>0.58493655141331113</v>
      </c>
      <c r="EI944" s="199">
        <f t="shared" ca="1" si="1243"/>
        <v>0.59083758585825064</v>
      </c>
      <c r="EJ944" s="199">
        <f t="shared" ca="1" si="1243"/>
        <v>0.59655863598374792</v>
      </c>
      <c r="EK944" s="199">
        <f t="shared" ca="1" si="1243"/>
        <v>0.60210517790914919</v>
      </c>
    </row>
    <row r="945" spans="1:141" x14ac:dyDescent="0.25">
      <c r="A945" s="129"/>
      <c r="B945" s="129"/>
      <c r="C945" s="129"/>
      <c r="D945" s="129"/>
      <c r="E945" s="122"/>
      <c r="F945" s="130"/>
      <c r="G945" s="122"/>
      <c r="H945" s="122"/>
      <c r="I945" s="122"/>
      <c r="J945" s="130"/>
      <c r="K945" s="122"/>
      <c r="L945" s="122"/>
      <c r="M945" s="122"/>
      <c r="N945" s="130"/>
      <c r="O945" s="122"/>
      <c r="P945" s="122"/>
      <c r="Q945" s="122"/>
      <c r="R945" s="130"/>
      <c r="S945" s="122"/>
      <c r="T945" s="122"/>
      <c r="U945" s="122"/>
      <c r="V945" s="130"/>
      <c r="W945" s="122"/>
      <c r="X945" s="122"/>
      <c r="Y945" s="122"/>
      <c r="Z945" s="130"/>
      <c r="AA945" s="122"/>
      <c r="AB945" s="122"/>
      <c r="AC945" s="122"/>
      <c r="AD945" s="130"/>
      <c r="AE945" s="122"/>
      <c r="AF945" s="122"/>
      <c r="AG945" s="122"/>
      <c r="AH945" s="130"/>
      <c r="AI945" s="122"/>
      <c r="AJ945" s="122"/>
      <c r="AK945" s="122"/>
      <c r="AL945" s="130"/>
      <c r="AM945" s="122"/>
      <c r="AN945" s="122"/>
      <c r="AO945" s="122"/>
      <c r="AP945" s="130"/>
      <c r="AQ945" s="122"/>
      <c r="AR945" s="122"/>
      <c r="AS945" s="122"/>
      <c r="AT945" s="130"/>
      <c r="AU945" s="122"/>
      <c r="AV945" s="122"/>
      <c r="AW945" s="122"/>
      <c r="AX945" s="130"/>
      <c r="AY945" s="122"/>
      <c r="AZ945" s="122"/>
      <c r="BA945" s="122"/>
      <c r="BB945" s="130"/>
      <c r="BC945" s="122"/>
      <c r="BD945" s="122"/>
      <c r="BE945" s="122"/>
      <c r="BF945" s="130"/>
      <c r="BG945" s="122"/>
      <c r="BH945" s="122"/>
      <c r="BI945" s="122"/>
      <c r="BJ945" s="130"/>
      <c r="BK945" s="122"/>
      <c r="BL945" s="122"/>
      <c r="BM945" s="122"/>
      <c r="BN945" s="130"/>
      <c r="BO945" s="122"/>
      <c r="BP945" s="122"/>
      <c r="BQ945" s="122"/>
      <c r="BR945" s="130"/>
      <c r="BS945" s="122"/>
      <c r="BT945" s="122"/>
      <c r="BU945" s="122"/>
      <c r="BV945" s="130"/>
      <c r="BW945" s="122"/>
      <c r="BX945" s="122"/>
      <c r="BY945" s="122"/>
      <c r="BZ945" s="130"/>
      <c r="CA945" s="122"/>
      <c r="CB945" s="122"/>
      <c r="CC945" s="122"/>
      <c r="CD945" s="130"/>
      <c r="CE945" s="122"/>
      <c r="CF945" s="122"/>
      <c r="CG945" s="122"/>
      <c r="CH945" s="130"/>
      <c r="CI945" s="122"/>
      <c r="CJ945" s="122"/>
      <c r="CK945" s="122"/>
      <c r="CL945" s="130"/>
      <c r="CM945" s="122"/>
      <c r="CN945" s="122"/>
      <c r="CO945" s="122"/>
      <c r="CP945" s="130"/>
      <c r="CQ945" s="122"/>
      <c r="CR945" s="122"/>
      <c r="CS945" s="122"/>
      <c r="CT945" s="130"/>
      <c r="CU945" s="122"/>
      <c r="CV945" s="122"/>
      <c r="CW945" s="122"/>
      <c r="CX945" s="130"/>
      <c r="CY945" s="122"/>
      <c r="CZ945" s="122"/>
      <c r="DA945" s="122"/>
      <c r="DB945" s="130"/>
      <c r="DC945" s="122"/>
      <c r="DD945" s="122"/>
      <c r="DE945" s="122"/>
      <c r="DF945" s="130"/>
      <c r="DG945" s="122"/>
      <c r="DH945" s="122"/>
      <c r="DI945" s="131"/>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row>
    <row r="946" spans="1:141" x14ac:dyDescent="0.25">
      <c r="A946" s="90"/>
      <c r="B946" s="90"/>
      <c r="C946" s="90"/>
      <c r="D946" s="90"/>
      <c r="F946" s="100"/>
      <c r="J946" s="100"/>
      <c r="N946" s="100"/>
      <c r="R946" s="100"/>
      <c r="V946" s="100"/>
      <c r="Z946" s="100"/>
      <c r="AD946" s="100"/>
      <c r="AH946" s="100"/>
      <c r="AL946" s="100"/>
      <c r="AP946" s="100"/>
      <c r="AT946" s="100"/>
      <c r="AX946" s="100"/>
      <c r="BB946" s="100"/>
      <c r="BF946" s="100"/>
      <c r="BJ946" s="100"/>
      <c r="BN946" s="100"/>
      <c r="BR946" s="100"/>
      <c r="BV946" s="100"/>
      <c r="BZ946" s="100"/>
      <c r="CD946" s="100"/>
      <c r="CH946" s="100"/>
      <c r="CL946" s="100"/>
      <c r="CP946" s="100"/>
      <c r="CT946" s="100"/>
      <c r="CX946" s="100"/>
      <c r="DB946" s="100"/>
      <c r="DF946" s="100"/>
      <c r="DI946" s="101"/>
    </row>
    <row r="947" spans="1:141" x14ac:dyDescent="0.25">
      <c r="A947" s="90"/>
      <c r="B947" s="90"/>
      <c r="C947" s="111"/>
      <c r="D947" s="90"/>
      <c r="E947" s="132" t="s">
        <v>408</v>
      </c>
      <c r="F947" s="105"/>
      <c r="G947" s="106"/>
      <c r="H947" s="106"/>
      <c r="I947" s="107"/>
      <c r="J947" s="105"/>
      <c r="K947" s="106"/>
      <c r="L947" s="106"/>
      <c r="M947" s="107"/>
      <c r="N947" s="105"/>
      <c r="O947" s="106"/>
      <c r="P947" s="106"/>
      <c r="Q947" s="107"/>
      <c r="R947" s="105"/>
      <c r="S947" s="106"/>
      <c r="T947" s="106"/>
      <c r="U947" s="107"/>
      <c r="V947" s="105"/>
      <c r="W947" s="106"/>
      <c r="X947" s="106"/>
      <c r="Y947" s="107"/>
      <c r="Z947" s="105"/>
      <c r="AA947" s="106"/>
      <c r="AB947" s="106"/>
      <c r="AC947" s="107"/>
      <c r="AD947" s="105"/>
      <c r="AE947" s="106"/>
      <c r="AF947" s="106"/>
      <c r="AG947" s="107"/>
      <c r="AH947" s="105"/>
      <c r="AI947" s="106"/>
      <c r="AJ947" s="106"/>
      <c r="AK947" s="107"/>
      <c r="AL947" s="105"/>
      <c r="AM947" s="106"/>
      <c r="AN947" s="106"/>
      <c r="AO947" s="107"/>
      <c r="AP947" s="105"/>
      <c r="AQ947" s="106"/>
      <c r="AR947" s="106"/>
      <c r="AS947" s="107"/>
      <c r="AT947" s="105"/>
      <c r="AU947" s="106"/>
      <c r="AV947" s="106"/>
      <c r="AW947" s="107"/>
      <c r="AX947" s="105"/>
      <c r="AY947" s="106"/>
      <c r="AZ947" s="106"/>
      <c r="BA947" s="107"/>
      <c r="BB947" s="105"/>
      <c r="BC947" s="106"/>
      <c r="BD947" s="106"/>
      <c r="BE947" s="107"/>
      <c r="BF947" s="105"/>
      <c r="BG947" s="106"/>
      <c r="BH947" s="106"/>
      <c r="BI947" s="107"/>
      <c r="BJ947" s="105"/>
      <c r="BK947" s="106"/>
      <c r="BL947" s="106"/>
      <c r="BM947" s="107"/>
      <c r="BN947" s="105"/>
      <c r="BO947" s="106"/>
      <c r="BP947" s="106"/>
      <c r="BQ947" s="107"/>
      <c r="BR947" s="105"/>
      <c r="BS947" s="106"/>
      <c r="BT947" s="106"/>
      <c r="BU947" s="107"/>
      <c r="BV947" s="105"/>
      <c r="BW947" s="106"/>
      <c r="BX947" s="106"/>
      <c r="BY947" s="107"/>
      <c r="BZ947" s="105"/>
      <c r="CA947" s="106"/>
      <c r="CB947" s="106"/>
      <c r="CC947" s="107"/>
      <c r="CD947" s="105"/>
      <c r="CE947" s="106"/>
      <c r="CF947" s="106"/>
      <c r="CG947" s="107"/>
      <c r="CH947" s="105"/>
      <c r="CI947" s="106"/>
      <c r="CJ947" s="106"/>
      <c r="CK947" s="107"/>
      <c r="CL947" s="105"/>
      <c r="CM947" s="106"/>
      <c r="CN947" s="106"/>
      <c r="CO947" s="107"/>
      <c r="CP947" s="105"/>
      <c r="CQ947" s="106"/>
      <c r="CR947" s="106"/>
      <c r="CS947" s="107"/>
      <c r="CT947" s="105"/>
      <c r="CU947" s="106"/>
      <c r="CV947" s="106"/>
      <c r="CW947" s="107"/>
      <c r="CX947" s="105"/>
      <c r="CY947" s="106"/>
      <c r="CZ947" s="106"/>
      <c r="DA947" s="107"/>
      <c r="DB947" s="105"/>
      <c r="DC947" s="106"/>
      <c r="DD947" s="106"/>
      <c r="DE947" s="107"/>
      <c r="DF947" s="105"/>
      <c r="DG947" s="106"/>
      <c r="DH947" s="106"/>
      <c r="DI947" s="107"/>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row>
    <row r="948" spans="1:141" x14ac:dyDescent="0.25">
      <c r="A948" s="90"/>
      <c r="B948" s="90"/>
      <c r="C948" s="90"/>
      <c r="D948" s="90"/>
      <c r="F948" s="100"/>
      <c r="J948" s="100"/>
      <c r="N948" s="100"/>
      <c r="R948" s="100"/>
      <c r="V948" s="100"/>
      <c r="Z948" s="100"/>
      <c r="AD948" s="100"/>
      <c r="AH948" s="100"/>
      <c r="AL948" s="100"/>
      <c r="AP948" s="100"/>
      <c r="AT948" s="100"/>
      <c r="AX948" s="100"/>
      <c r="BB948" s="100"/>
      <c r="BF948" s="100"/>
      <c r="BJ948" s="100"/>
      <c r="BN948" s="100"/>
      <c r="BR948" s="100"/>
      <c r="BV948" s="100"/>
      <c r="BZ948" s="100"/>
      <c r="CD948" s="100"/>
      <c r="CH948" s="100"/>
      <c r="CL948" s="100"/>
      <c r="CP948" s="100"/>
      <c r="CT948" s="100"/>
      <c r="CX948" s="100"/>
      <c r="DB948" s="100"/>
      <c r="DF948" s="100"/>
      <c r="DI948" s="101"/>
    </row>
    <row r="949" spans="1:141" x14ac:dyDescent="0.25">
      <c r="A949" s="90"/>
      <c r="B949" s="90"/>
      <c r="C949" s="90"/>
      <c r="D949" s="90"/>
      <c r="E949" t="s">
        <v>414</v>
      </c>
      <c r="F949" s="100"/>
      <c r="J949" s="100"/>
      <c r="N949" s="100"/>
      <c r="R949" s="100"/>
      <c r="V949" s="100"/>
      <c r="Z949" s="100"/>
      <c r="AD949" s="100"/>
      <c r="AH949" s="100"/>
      <c r="AL949" s="100"/>
      <c r="AP949" s="100"/>
      <c r="AT949" s="100"/>
      <c r="AX949" s="100"/>
      <c r="BB949" s="100"/>
      <c r="BF949" s="100"/>
      <c r="BJ949" s="100"/>
      <c r="BN949" s="100"/>
      <c r="BR949" s="100"/>
      <c r="BV949" s="100"/>
      <c r="BZ949" s="100"/>
      <c r="CD949" s="100"/>
      <c r="CH949" s="100"/>
      <c r="CL949" s="100"/>
      <c r="CP949" s="100"/>
      <c r="CT949" s="100"/>
      <c r="CX949" s="100"/>
      <c r="DB949" s="100"/>
      <c r="DF949" s="100"/>
      <c r="DI949" s="101"/>
    </row>
    <row r="950" spans="1:141" x14ac:dyDescent="0.25">
      <c r="A950" s="90"/>
      <c r="B950" s="90"/>
      <c r="C950" s="90"/>
      <c r="D950" s="90"/>
      <c r="E950" s="195"/>
      <c r="F950" s="100"/>
      <c r="J950" s="100"/>
      <c r="N950" s="100"/>
      <c r="R950" s="100"/>
      <c r="V950" s="100"/>
      <c r="Z950" s="100"/>
      <c r="AD950" s="100"/>
      <c r="AH950" s="100"/>
      <c r="AL950" s="100"/>
      <c r="AP950" s="100"/>
      <c r="AT950" s="100"/>
      <c r="AX950" s="100"/>
      <c r="BB950" s="100"/>
      <c r="BF950" s="100"/>
      <c r="BJ950" s="100"/>
      <c r="BN950" s="100"/>
      <c r="BR950" s="100"/>
      <c r="BV950" s="100"/>
      <c r="BZ950" s="100"/>
      <c r="CD950" s="100"/>
      <c r="CH950" s="100"/>
      <c r="CL950" s="100"/>
      <c r="CP950" s="100"/>
      <c r="CT950" s="100"/>
      <c r="CX950" s="100"/>
      <c r="DB950" s="100"/>
      <c r="DF950" s="100"/>
      <c r="DI950" s="101"/>
    </row>
    <row r="951" spans="1:141" x14ac:dyDescent="0.25">
      <c r="A951" s="90"/>
      <c r="B951" s="90"/>
      <c r="C951" s="90"/>
      <c r="D951" s="90"/>
      <c r="E951" s="193" t="s">
        <v>399</v>
      </c>
      <c r="F951" s="100"/>
      <c r="J951" s="100"/>
      <c r="N951" s="100"/>
      <c r="R951" s="100"/>
      <c r="V951" s="100"/>
      <c r="Z951" s="100"/>
      <c r="AD951" s="100"/>
      <c r="AH951" s="100"/>
      <c r="AL951" s="100"/>
      <c r="AP951" s="100"/>
      <c r="AT951" s="100"/>
      <c r="AX951" s="100"/>
      <c r="BB951" s="100"/>
      <c r="BF951" s="100"/>
      <c r="BJ951" s="100"/>
      <c r="BN951" s="100"/>
      <c r="BR951" s="100"/>
      <c r="BV951" s="100"/>
      <c r="BZ951" s="100"/>
      <c r="CD951" s="100"/>
      <c r="CH951" s="100"/>
      <c r="CL951" s="100"/>
      <c r="CP951" s="100"/>
      <c r="CT951" s="100"/>
      <c r="CX951" s="100"/>
      <c r="DB951" s="100"/>
      <c r="DF951" s="100"/>
      <c r="DI951" s="101"/>
    </row>
    <row r="952" spans="1:141" x14ac:dyDescent="0.25">
      <c r="A952" s="90"/>
      <c r="B952" s="90"/>
      <c r="C952" s="90"/>
      <c r="D952" s="90"/>
      <c r="F952" s="100"/>
      <c r="J952" s="100"/>
      <c r="N952" s="100"/>
      <c r="R952" s="100"/>
      <c r="V952" s="100"/>
      <c r="Z952" s="100"/>
      <c r="AD952" s="100"/>
      <c r="AH952" s="100"/>
      <c r="AL952" s="100"/>
      <c r="AP952" s="100"/>
      <c r="AT952" s="100"/>
      <c r="AX952" s="100"/>
      <c r="BB952" s="100"/>
      <c r="BF952" s="100"/>
      <c r="BJ952" s="100"/>
      <c r="BN952" s="100"/>
      <c r="BR952" s="100"/>
      <c r="BV952" s="100"/>
      <c r="BZ952" s="100"/>
      <c r="CD952" s="100"/>
      <c r="CH952" s="100"/>
      <c r="CL952" s="100"/>
      <c r="CP952" s="100"/>
      <c r="CT952" s="100"/>
      <c r="CX952" s="100"/>
      <c r="DB952" s="100"/>
      <c r="DF952" s="100"/>
      <c r="DI952" s="101"/>
    </row>
    <row r="953" spans="1:141" x14ac:dyDescent="0.25">
      <c r="A953" s="90"/>
      <c r="B953" s="90"/>
      <c r="C953" s="111"/>
      <c r="D953" s="90"/>
      <c r="E953" t="s">
        <v>412</v>
      </c>
      <c r="F953" s="133">
        <f t="shared" ref="F953:AK953" ca="1" si="1244">SUM(F790,F847,F771)</f>
        <v>3601.634</v>
      </c>
      <c r="G953" s="34">
        <f t="shared" ca="1" si="1244"/>
        <v>3680.1930000000002</v>
      </c>
      <c r="H953" s="34">
        <f t="shared" ca="1" si="1244"/>
        <v>3812.4789999999998</v>
      </c>
      <c r="I953" s="134">
        <f t="shared" ca="1" si="1244"/>
        <v>3957.4749999999999</v>
      </c>
      <c r="J953" s="133">
        <f t="shared" ca="1" si="1244"/>
        <v>4046</v>
      </c>
      <c r="K953" s="34">
        <f t="shared" ca="1" si="1244"/>
        <v>4012</v>
      </c>
      <c r="L953" s="34">
        <f t="shared" ca="1" si="1244"/>
        <v>4207</v>
      </c>
      <c r="M953" s="134">
        <f t="shared" ca="1" si="1244"/>
        <v>4347</v>
      </c>
      <c r="N953" s="133">
        <f t="shared" ca="1" si="1244"/>
        <v>4486</v>
      </c>
      <c r="O953" s="34">
        <f t="shared" ca="1" si="1244"/>
        <v>4680</v>
      </c>
      <c r="P953" s="34">
        <f t="shared" ca="1" si="1244"/>
        <v>5526</v>
      </c>
      <c r="Q953" s="134">
        <f t="shared" ca="1" si="1244"/>
        <v>6093</v>
      </c>
      <c r="R953" s="133">
        <f t="shared" ca="1" si="1244"/>
        <v>6493</v>
      </c>
      <c r="S953" s="34">
        <f t="shared" ca="1" si="1244"/>
        <v>6995</v>
      </c>
      <c r="T953" s="34">
        <f t="shared" ca="1" si="1244"/>
        <v>7747</v>
      </c>
      <c r="U953" s="134">
        <f t="shared" ca="1" si="1244"/>
        <v>8770</v>
      </c>
      <c r="V953" s="133">
        <f t="shared" ca="1" si="1244"/>
        <v>9926</v>
      </c>
      <c r="W953" s="34">
        <f t="shared" ca="1" si="1244"/>
        <v>10935</v>
      </c>
      <c r="X953" s="34">
        <f t="shared" ca="1" si="1244"/>
        <v>12073</v>
      </c>
      <c r="Y953" s="134">
        <f t="shared" ca="1" si="1244"/>
        <v>12554</v>
      </c>
      <c r="Z953" s="133">
        <f t="shared" ca="1" si="1244"/>
        <v>12861</v>
      </c>
      <c r="AA953" s="34">
        <f t="shared" ca="1" si="1244"/>
        <v>13317</v>
      </c>
      <c r="AB953" s="34">
        <f t="shared" ca="1" si="1244"/>
        <v>14116</v>
      </c>
      <c r="AC953" s="134">
        <f t="shared" ca="1" si="1244"/>
        <v>14973</v>
      </c>
      <c r="AD953" s="133">
        <f t="shared" ca="1" si="1244"/>
        <v>15781</v>
      </c>
      <c r="AE953" s="34">
        <f t="shared" ca="1" si="1244"/>
        <v>16318</v>
      </c>
      <c r="AF953" s="34">
        <f t="shared" ca="1" si="1244"/>
        <v>17563</v>
      </c>
      <c r="AG953" s="134">
        <f t="shared" ca="1" si="1244"/>
        <v>18928</v>
      </c>
      <c r="AH953" s="133">
        <f t="shared" ca="1" si="1244"/>
        <v>20736</v>
      </c>
      <c r="AI953" s="34">
        <f t="shared" ca="1" si="1244"/>
        <v>23006</v>
      </c>
      <c r="AJ953" s="34">
        <f t="shared" ca="1" si="1244"/>
        <v>25371</v>
      </c>
      <c r="AK953" s="134">
        <f t="shared" ca="1" si="1244"/>
        <v>16227</v>
      </c>
      <c r="AL953" s="133">
        <f t="shared" ref="AL953:BQ953" ca="1" si="1245">SUM(AL790,AL847,AL771)</f>
        <v>15697</v>
      </c>
      <c r="AM953" s="34">
        <f t="shared" ca="1" si="1245"/>
        <v>12883</v>
      </c>
      <c r="AN953" s="34">
        <f t="shared" ca="1" si="1245"/>
        <v>9784</v>
      </c>
      <c r="AO953" s="134">
        <f t="shared" ca="1" si="1245"/>
        <v>10130</v>
      </c>
      <c r="AP953" s="133">
        <f t="shared" ca="1" si="1245"/>
        <v>12067</v>
      </c>
      <c r="AQ953" s="34">
        <f t="shared" ca="1" si="1245"/>
        <v>14872</v>
      </c>
      <c r="AR953" s="34">
        <f t="shared" ca="1" si="1245"/>
        <v>20274</v>
      </c>
      <c r="AS953" s="134">
        <f t="shared" ca="1" si="1245"/>
        <v>29846</v>
      </c>
      <c r="AT953" s="133">
        <f t="shared" ca="1" si="1245"/>
        <v>36491</v>
      </c>
      <c r="AU953" s="34">
        <f t="shared" ca="1" si="1245"/>
        <v>46042</v>
      </c>
      <c r="AV953" s="34">
        <f t="shared" ca="1" si="1245"/>
        <v>54078</v>
      </c>
      <c r="AW953" s="134">
        <f t="shared" ca="1" si="1245"/>
        <v>73177.273176072733</v>
      </c>
      <c r="AX953" s="133">
        <f t="shared" ca="1" si="1245"/>
        <v>93199.222189996246</v>
      </c>
      <c r="AY953" s="34">
        <f t="shared" ca="1" si="1245"/>
        <v>116362.25103290463</v>
      </c>
      <c r="AZ953" s="34">
        <f t="shared" ca="1" si="1245"/>
        <v>143479.3112405935</v>
      </c>
      <c r="BA953" s="134">
        <f t="shared" ca="1" si="1245"/>
        <v>173041.64996221726</v>
      </c>
      <c r="BB953" s="133">
        <f t="shared" ca="1" si="1245"/>
        <v>197710.72292626902</v>
      </c>
      <c r="BC953" s="34">
        <f t="shared" ca="1" si="1245"/>
        <v>226190.80015754706</v>
      </c>
      <c r="BD953" s="34">
        <f t="shared" ca="1" si="1245"/>
        <v>259467.75473159261</v>
      </c>
      <c r="BE953" s="134">
        <f t="shared" ca="1" si="1245"/>
        <v>295711.93288507836</v>
      </c>
      <c r="BF953" s="133">
        <f t="shared" ca="1" si="1245"/>
        <v>324467.3545047433</v>
      </c>
      <c r="BG953" s="34">
        <f t="shared" ca="1" si="1245"/>
        <v>357598.77221901593</v>
      </c>
      <c r="BH953" s="34">
        <f t="shared" ca="1" si="1245"/>
        <v>396237.70126029558</v>
      </c>
      <c r="BI953" s="134">
        <f t="shared" ca="1" si="1245"/>
        <v>438284.22074724251</v>
      </c>
      <c r="BJ953" s="133">
        <f t="shared" ca="1" si="1245"/>
        <v>470700.74426934309</v>
      </c>
      <c r="BK953" s="34">
        <f t="shared" ca="1" si="1245"/>
        <v>507976.88405625068</v>
      </c>
      <c r="BL953" s="34">
        <f t="shared" ca="1" si="1245"/>
        <v>551368.63213989302</v>
      </c>
      <c r="BM953" s="134">
        <f t="shared" ca="1" si="1245"/>
        <v>598545.08651128714</v>
      </c>
      <c r="BN953" s="133">
        <f t="shared" ca="1" si="1245"/>
        <v>634118.69461920566</v>
      </c>
      <c r="BO953" s="34">
        <f t="shared" ca="1" si="1245"/>
        <v>674943.22592344729</v>
      </c>
      <c r="BP953" s="34">
        <f t="shared" ca="1" si="1245"/>
        <v>722375.16318312369</v>
      </c>
      <c r="BQ953" s="134">
        <f t="shared" ca="1" si="1245"/>
        <v>773897.14364405884</v>
      </c>
      <c r="BR953" s="133">
        <f t="shared" ref="BR953:CW953" ca="1" si="1246">SUM(BR790,BR847,BR771)</f>
        <v>811900.95960717066</v>
      </c>
      <c r="BS953" s="34">
        <f t="shared" ca="1" si="1246"/>
        <v>855421.15594267601</v>
      </c>
      <c r="BT953" s="34">
        <f t="shared" ca="1" si="1246"/>
        <v>905882.05258445907</v>
      </c>
      <c r="BU953" s="134">
        <f t="shared" ca="1" si="1246"/>
        <v>960640.43173583644</v>
      </c>
      <c r="BV953" s="133">
        <f t="shared" ca="1" si="1246"/>
        <v>1001207.6880579296</v>
      </c>
      <c r="BW953" s="34">
        <f t="shared" ca="1" si="1246"/>
        <v>1047570.1068753923</v>
      </c>
      <c r="BX953" s="34">
        <f t="shared" ca="1" si="1246"/>
        <v>1101223.237388893</v>
      </c>
      <c r="BY953" s="134">
        <f t="shared" ca="1" si="1246"/>
        <v>1159391.7142414341</v>
      </c>
      <c r="BZ953" s="133">
        <f t="shared" ca="1" si="1246"/>
        <v>1202662.5147831968</v>
      </c>
      <c r="CA953" s="34">
        <f t="shared" ca="1" si="1246"/>
        <v>1252021.2520523057</v>
      </c>
      <c r="CB953" s="34">
        <f t="shared" ca="1" si="1246"/>
        <v>1309038.266216923</v>
      </c>
      <c r="CC953" s="134">
        <f t="shared" ca="1" si="1246"/>
        <v>1370799.4372201541</v>
      </c>
      <c r="CD953" s="133">
        <f t="shared" ca="1" si="1246"/>
        <v>1416921.1044492016</v>
      </c>
      <c r="CE953" s="34">
        <f t="shared" ca="1" si="1246"/>
        <v>1469438.1752817912</v>
      </c>
      <c r="CF953" s="34">
        <f t="shared" ca="1" si="1246"/>
        <v>1529999.5206434883</v>
      </c>
      <c r="CG953" s="134">
        <f t="shared" ca="1" si="1246"/>
        <v>1595545.3282851221</v>
      </c>
      <c r="CH953" s="133">
        <f t="shared" ca="1" si="1246"/>
        <v>1644672.7679489176</v>
      </c>
      <c r="CI953" s="34">
        <f t="shared" ca="1" si="1246"/>
        <v>1700518.506313852</v>
      </c>
      <c r="CJ953" s="34">
        <f t="shared" ca="1" si="1246"/>
        <v>1764813.8718465301</v>
      </c>
      <c r="CK953" s="134">
        <f t="shared" ca="1" si="1246"/>
        <v>1834346.0757427576</v>
      </c>
      <c r="CL953" s="133">
        <f t="shared" ca="1" si="1246"/>
        <v>1886642.1598363004</v>
      </c>
      <c r="CM953" s="34">
        <f t="shared" ca="1" si="1246"/>
        <v>1945995.6383214022</v>
      </c>
      <c r="CN953" s="34">
        <f t="shared" ca="1" si="1246"/>
        <v>2014224.4203328253</v>
      </c>
      <c r="CO953" s="134">
        <f t="shared" ca="1" si="1246"/>
        <v>2087955.0919347883</v>
      </c>
      <c r="CP953" s="133">
        <f t="shared" ca="1" si="1246"/>
        <v>2143591.0608785287</v>
      </c>
      <c r="CQ953" s="34">
        <f t="shared" ca="1" si="1246"/>
        <v>2206640.5315026231</v>
      </c>
      <c r="CR953" s="34">
        <f t="shared" ca="1" si="1246"/>
        <v>2279012.322897837</v>
      </c>
      <c r="CS953" s="134">
        <f t="shared" ca="1" si="1246"/>
        <v>2357164.3649957995</v>
      </c>
      <c r="CT953" s="133">
        <f t="shared" ca="1" si="1246"/>
        <v>2416320.2499849997</v>
      </c>
      <c r="CU953" s="34">
        <f t="shared" ca="1" si="1246"/>
        <v>2483263.6071132878</v>
      </c>
      <c r="CV953" s="34">
        <f t="shared" ca="1" si="1246"/>
        <v>2559998.7111841119</v>
      </c>
      <c r="CW953" s="134">
        <f t="shared" ca="1" si="1246"/>
        <v>2642806.40344992</v>
      </c>
      <c r="CX953" s="133">
        <f t="shared" ref="CX953:DI953" ca="1" si="1247">SUM(CX790,CX847,CX771)</f>
        <v>2705671.4699847335</v>
      </c>
      <c r="CY953" s="34">
        <f t="shared" ca="1" si="1247"/>
        <v>2776716.7364533572</v>
      </c>
      <c r="CZ953" s="34">
        <f t="shared" ca="1" si="1247"/>
        <v>2858046.7064209455</v>
      </c>
      <c r="DA953" s="134">
        <f t="shared" ca="1" si="1247"/>
        <v>2945756.2782913763</v>
      </c>
      <c r="DB953" s="133">
        <f t="shared" ca="1" si="1247"/>
        <v>3012529.4919473655</v>
      </c>
      <c r="DC953" s="34">
        <f t="shared" ca="1" si="1247"/>
        <v>3087895.3295582989</v>
      </c>
      <c r="DD953" s="34">
        <f t="shared" ca="1" si="1247"/>
        <v>3174063.5351570994</v>
      </c>
      <c r="DE953" s="134">
        <f t="shared" ca="1" si="1247"/>
        <v>3266933.7674258212</v>
      </c>
      <c r="DF953" s="133">
        <f t="shared" ca="1" si="1247"/>
        <v>3337824.2829776052</v>
      </c>
      <c r="DG953" s="34">
        <f t="shared" ca="1" si="1247"/>
        <v>3417740.5285830656</v>
      </c>
      <c r="DH953" s="34">
        <f t="shared" ca="1" si="1247"/>
        <v>3509002.7510389127</v>
      </c>
      <c r="DI953" s="134">
        <f t="shared" ca="1" si="1247"/>
        <v>3607305.6075931396</v>
      </c>
      <c r="DJ953" s="69"/>
      <c r="DK953" s="34">
        <f t="shared" ref="DK953:EK953" ca="1" si="1248">SUM(DK790,DK847,DK771)</f>
        <v>3957.4749999999999</v>
      </c>
      <c r="DL953" s="34">
        <f t="shared" ca="1" si="1248"/>
        <v>4347</v>
      </c>
      <c r="DM953" s="34">
        <f t="shared" ca="1" si="1248"/>
        <v>6093</v>
      </c>
      <c r="DN953" s="34">
        <f t="shared" ca="1" si="1248"/>
        <v>8770</v>
      </c>
      <c r="DO953" s="34">
        <f t="shared" ca="1" si="1248"/>
        <v>12554</v>
      </c>
      <c r="DP953" s="34">
        <f t="shared" ca="1" si="1248"/>
        <v>14973</v>
      </c>
      <c r="DQ953" s="34">
        <f t="shared" ca="1" si="1248"/>
        <v>18928</v>
      </c>
      <c r="DR953" s="34">
        <f t="shared" ca="1" si="1248"/>
        <v>16227</v>
      </c>
      <c r="DS953" s="34">
        <f t="shared" ca="1" si="1248"/>
        <v>10130</v>
      </c>
      <c r="DT953" s="34">
        <f t="shared" ca="1" si="1248"/>
        <v>29846</v>
      </c>
      <c r="DU953" s="34">
        <f t="shared" ca="1" si="1248"/>
        <v>73177.273176072733</v>
      </c>
      <c r="DV953" s="34">
        <f t="shared" ca="1" si="1248"/>
        <v>173041.64996221726</v>
      </c>
      <c r="DW953" s="34">
        <f t="shared" ca="1" si="1248"/>
        <v>295711.93288507836</v>
      </c>
      <c r="DX953" s="34">
        <f t="shared" ca="1" si="1248"/>
        <v>438284.22074724251</v>
      </c>
      <c r="DY953" s="34">
        <f t="shared" ca="1" si="1248"/>
        <v>598545.08651128714</v>
      </c>
      <c r="DZ953" s="34">
        <f t="shared" ca="1" si="1248"/>
        <v>773897.14364405884</v>
      </c>
      <c r="EA953" s="34">
        <f t="shared" ca="1" si="1248"/>
        <v>960640.43173583644</v>
      </c>
      <c r="EB953" s="34">
        <f t="shared" ca="1" si="1248"/>
        <v>1159391.7142414341</v>
      </c>
      <c r="EC953" s="34">
        <f t="shared" ca="1" si="1248"/>
        <v>1370799.4372201541</v>
      </c>
      <c r="ED953" s="34">
        <f t="shared" ca="1" si="1248"/>
        <v>1595545.3282851221</v>
      </c>
      <c r="EE953" s="34">
        <f t="shared" ca="1" si="1248"/>
        <v>1834346.0757427576</v>
      </c>
      <c r="EF953" s="34">
        <f t="shared" ca="1" si="1248"/>
        <v>2087955.0919347883</v>
      </c>
      <c r="EG953" s="34">
        <f t="shared" ca="1" si="1248"/>
        <v>2357164.3649957995</v>
      </c>
      <c r="EH953" s="34">
        <f t="shared" ca="1" si="1248"/>
        <v>2642806.40344992</v>
      </c>
      <c r="EI953" s="34">
        <f t="shared" ca="1" si="1248"/>
        <v>2945756.2782913763</v>
      </c>
      <c r="EJ953" s="34">
        <f t="shared" ca="1" si="1248"/>
        <v>3266933.7674258212</v>
      </c>
      <c r="EK953" s="34">
        <f t="shared" ca="1" si="1248"/>
        <v>3607305.6075931396</v>
      </c>
    </row>
    <row r="954" spans="1:141" x14ac:dyDescent="0.25">
      <c r="A954" s="90"/>
      <c r="B954" s="90"/>
      <c r="C954" s="111"/>
      <c r="D954" s="90"/>
      <c r="E954" t="s">
        <v>413</v>
      </c>
      <c r="F954" s="133">
        <f t="shared" ref="F954:AK954" ca="1" si="1249">SUM(F847,F790,F771,F752,F352)</f>
        <v>4981.5929999999998</v>
      </c>
      <c r="G954" s="34">
        <f t="shared" ca="1" si="1249"/>
        <v>5066.2839999999997</v>
      </c>
      <c r="H954" s="34">
        <f t="shared" ca="1" si="1249"/>
        <v>5204.7150000000001</v>
      </c>
      <c r="I954" s="134">
        <f t="shared" ca="1" si="1249"/>
        <v>5355.9030000000002</v>
      </c>
      <c r="J954" s="133">
        <f t="shared" ca="1" si="1249"/>
        <v>5450</v>
      </c>
      <c r="K954" s="34">
        <f t="shared" ca="1" si="1249"/>
        <v>5423</v>
      </c>
      <c r="L954" s="34">
        <f t="shared" ca="1" si="1249"/>
        <v>5624</v>
      </c>
      <c r="M954" s="134">
        <f t="shared" ca="1" si="1249"/>
        <v>4357</v>
      </c>
      <c r="N954" s="133">
        <f t="shared" ca="1" si="1249"/>
        <v>4495</v>
      </c>
      <c r="O954" s="34">
        <f t="shared" ca="1" si="1249"/>
        <v>4688</v>
      </c>
      <c r="P954" s="34">
        <f t="shared" ca="1" si="1249"/>
        <v>7515</v>
      </c>
      <c r="Q954" s="134">
        <f t="shared" ca="1" si="1249"/>
        <v>8082</v>
      </c>
      <c r="R954" s="133">
        <f t="shared" ca="1" si="1249"/>
        <v>8481</v>
      </c>
      <c r="S954" s="34">
        <f t="shared" ca="1" si="1249"/>
        <v>8982</v>
      </c>
      <c r="T954" s="34">
        <f t="shared" ca="1" si="1249"/>
        <v>9733</v>
      </c>
      <c r="U954" s="134">
        <f t="shared" ca="1" si="1249"/>
        <v>10755</v>
      </c>
      <c r="V954" s="133">
        <f t="shared" ca="1" si="1249"/>
        <v>11912</v>
      </c>
      <c r="W954" s="34">
        <f t="shared" ca="1" si="1249"/>
        <v>12922</v>
      </c>
      <c r="X954" s="34">
        <f t="shared" ca="1" si="1249"/>
        <v>14060</v>
      </c>
      <c r="Y954" s="134">
        <f t="shared" ca="1" si="1249"/>
        <v>14542</v>
      </c>
      <c r="Z954" s="133">
        <f t="shared" ca="1" si="1249"/>
        <v>15335</v>
      </c>
      <c r="AA954" s="34">
        <f t="shared" ca="1" si="1249"/>
        <v>15789</v>
      </c>
      <c r="AB954" s="34">
        <f t="shared" ca="1" si="1249"/>
        <v>16575</v>
      </c>
      <c r="AC954" s="134">
        <f t="shared" ca="1" si="1249"/>
        <v>18086</v>
      </c>
      <c r="AD954" s="133">
        <f t="shared" ca="1" si="1249"/>
        <v>23778</v>
      </c>
      <c r="AE954" s="34">
        <f t="shared" ca="1" si="1249"/>
        <v>24500</v>
      </c>
      <c r="AF954" s="34">
        <f t="shared" ca="1" si="1249"/>
        <v>24734</v>
      </c>
      <c r="AG954" s="134">
        <f t="shared" ca="1" si="1249"/>
        <v>26160</v>
      </c>
      <c r="AH954" s="133">
        <f t="shared" ca="1" si="1249"/>
        <v>27340</v>
      </c>
      <c r="AI954" s="34">
        <f t="shared" ca="1" si="1249"/>
        <v>35381</v>
      </c>
      <c r="AJ954" s="34">
        <f t="shared" ca="1" si="1249"/>
        <v>37801</v>
      </c>
      <c r="AK954" s="134">
        <f t="shared" ca="1" si="1249"/>
        <v>28655</v>
      </c>
      <c r="AL954" s="133">
        <f t="shared" ref="AL954:BQ954" ca="1" si="1250">SUM(AL847,AL790,AL771,AL752,AL352)</f>
        <v>27396</v>
      </c>
      <c r="AM954" s="34">
        <f t="shared" ca="1" si="1250"/>
        <v>24069</v>
      </c>
      <c r="AN954" s="34">
        <f t="shared" ca="1" si="1250"/>
        <v>20283</v>
      </c>
      <c r="AO954" s="134">
        <f t="shared" ca="1" si="1250"/>
        <v>21637</v>
      </c>
      <c r="AP954" s="133">
        <f t="shared" ca="1" si="1250"/>
        <v>22710</v>
      </c>
      <c r="AQ954" s="34">
        <f t="shared" ca="1" si="1250"/>
        <v>24369</v>
      </c>
      <c r="AR954" s="34">
        <f t="shared" ca="1" si="1250"/>
        <v>29822</v>
      </c>
      <c r="AS954" s="134">
        <f t="shared" ca="1" si="1250"/>
        <v>39424</v>
      </c>
      <c r="AT954" s="133">
        <f t="shared" ca="1" si="1250"/>
        <v>95372</v>
      </c>
      <c r="AU954" s="34">
        <f t="shared" ca="1" si="1250"/>
        <v>55807</v>
      </c>
      <c r="AV954" s="34">
        <f t="shared" ca="1" si="1250"/>
        <v>64030</v>
      </c>
      <c r="AW954" s="134">
        <f t="shared" ca="1" si="1250"/>
        <v>82631.673176072727</v>
      </c>
      <c r="AX954" s="133">
        <f t="shared" ca="1" si="1250"/>
        <v>100663.22218999625</v>
      </c>
      <c r="AY954" s="34">
        <f t="shared" ca="1" si="1250"/>
        <v>123826.25103290463</v>
      </c>
      <c r="AZ954" s="34">
        <f t="shared" ca="1" si="1250"/>
        <v>150943.3112405935</v>
      </c>
      <c r="BA954" s="134">
        <f t="shared" ca="1" si="1250"/>
        <v>180505.64996221726</v>
      </c>
      <c r="BB954" s="133">
        <f t="shared" ca="1" si="1250"/>
        <v>203184.32292626903</v>
      </c>
      <c r="BC954" s="34">
        <f t="shared" ca="1" si="1250"/>
        <v>231664.40015754706</v>
      </c>
      <c r="BD954" s="34">
        <f t="shared" ca="1" si="1250"/>
        <v>264941.35473159258</v>
      </c>
      <c r="BE954" s="134">
        <f t="shared" ca="1" si="1250"/>
        <v>301185.53288507834</v>
      </c>
      <c r="BF954" s="133">
        <f t="shared" ca="1" si="1250"/>
        <v>327950.55450474331</v>
      </c>
      <c r="BG954" s="34">
        <f t="shared" ca="1" si="1250"/>
        <v>361081.97221901594</v>
      </c>
      <c r="BH954" s="34">
        <f t="shared" ca="1" si="1250"/>
        <v>399720.90126029559</v>
      </c>
      <c r="BI954" s="134">
        <f t="shared" ca="1" si="1250"/>
        <v>441767.42074724252</v>
      </c>
      <c r="BJ954" s="133">
        <f t="shared" ca="1" si="1250"/>
        <v>472193.54426934308</v>
      </c>
      <c r="BK954" s="34">
        <f t="shared" ca="1" si="1250"/>
        <v>509469.68405625067</v>
      </c>
      <c r="BL954" s="34">
        <f t="shared" ca="1" si="1250"/>
        <v>552861.43213989306</v>
      </c>
      <c r="BM954" s="134">
        <f t="shared" ca="1" si="1250"/>
        <v>600037.88651128719</v>
      </c>
      <c r="BN954" s="133">
        <f t="shared" ca="1" si="1250"/>
        <v>634118.69461920566</v>
      </c>
      <c r="BO954" s="34">
        <f t="shared" ca="1" si="1250"/>
        <v>674943.22592344729</v>
      </c>
      <c r="BP954" s="34">
        <f t="shared" ca="1" si="1250"/>
        <v>722375.16318312369</v>
      </c>
      <c r="BQ954" s="134">
        <f t="shared" ca="1" si="1250"/>
        <v>773897.14364405884</v>
      </c>
      <c r="BR954" s="133">
        <f t="shared" ref="BR954:CW954" ca="1" si="1251">SUM(BR847,BR790,BR771,BR752,BR352)</f>
        <v>811900.95960717066</v>
      </c>
      <c r="BS954" s="34">
        <f t="shared" ca="1" si="1251"/>
        <v>855421.15594267601</v>
      </c>
      <c r="BT954" s="34">
        <f t="shared" ca="1" si="1251"/>
        <v>905882.05258445907</v>
      </c>
      <c r="BU954" s="134">
        <f t="shared" ca="1" si="1251"/>
        <v>960640.43173583644</v>
      </c>
      <c r="BV954" s="133">
        <f t="shared" ca="1" si="1251"/>
        <v>1001207.6880579296</v>
      </c>
      <c r="BW954" s="34">
        <f t="shared" ca="1" si="1251"/>
        <v>1047570.1068753923</v>
      </c>
      <c r="BX954" s="34">
        <f t="shared" ca="1" si="1251"/>
        <v>1101223.237388893</v>
      </c>
      <c r="BY954" s="134">
        <f t="shared" ca="1" si="1251"/>
        <v>1159391.7142414341</v>
      </c>
      <c r="BZ954" s="133">
        <f t="shared" ca="1" si="1251"/>
        <v>1202662.5147831968</v>
      </c>
      <c r="CA954" s="34">
        <f t="shared" ca="1" si="1251"/>
        <v>1252021.2520523057</v>
      </c>
      <c r="CB954" s="34">
        <f t="shared" ca="1" si="1251"/>
        <v>1309038.266216923</v>
      </c>
      <c r="CC954" s="134">
        <f t="shared" ca="1" si="1251"/>
        <v>1370799.4372201541</v>
      </c>
      <c r="CD954" s="133">
        <f t="shared" ca="1" si="1251"/>
        <v>1416921.1044492016</v>
      </c>
      <c r="CE954" s="34">
        <f t="shared" ca="1" si="1251"/>
        <v>1469438.1752817912</v>
      </c>
      <c r="CF954" s="34">
        <f t="shared" ca="1" si="1251"/>
        <v>1529999.5206434883</v>
      </c>
      <c r="CG954" s="134">
        <f t="shared" ca="1" si="1251"/>
        <v>1595545.3282851221</v>
      </c>
      <c r="CH954" s="133">
        <f t="shared" ca="1" si="1251"/>
        <v>1644672.7679489176</v>
      </c>
      <c r="CI954" s="34">
        <f t="shared" ca="1" si="1251"/>
        <v>1700518.506313852</v>
      </c>
      <c r="CJ954" s="34">
        <f t="shared" ca="1" si="1251"/>
        <v>1764813.8718465301</v>
      </c>
      <c r="CK954" s="134">
        <f t="shared" ca="1" si="1251"/>
        <v>1834346.0757427576</v>
      </c>
      <c r="CL954" s="133">
        <f t="shared" ca="1" si="1251"/>
        <v>1886642.1598363004</v>
      </c>
      <c r="CM954" s="34">
        <f t="shared" ca="1" si="1251"/>
        <v>1945995.6383214022</v>
      </c>
      <c r="CN954" s="34">
        <f t="shared" ca="1" si="1251"/>
        <v>2014224.4203328253</v>
      </c>
      <c r="CO954" s="134">
        <f t="shared" ca="1" si="1251"/>
        <v>2087955.0919347883</v>
      </c>
      <c r="CP954" s="133">
        <f t="shared" ca="1" si="1251"/>
        <v>2143591.0608785287</v>
      </c>
      <c r="CQ954" s="34">
        <f t="shared" ca="1" si="1251"/>
        <v>2206640.5315026231</v>
      </c>
      <c r="CR954" s="34">
        <f t="shared" ca="1" si="1251"/>
        <v>2279012.322897837</v>
      </c>
      <c r="CS954" s="134">
        <f t="shared" ca="1" si="1251"/>
        <v>2357164.3649957995</v>
      </c>
      <c r="CT954" s="133">
        <f t="shared" ca="1" si="1251"/>
        <v>2416320.2499849997</v>
      </c>
      <c r="CU954" s="34">
        <f t="shared" ca="1" si="1251"/>
        <v>2483263.6071132878</v>
      </c>
      <c r="CV954" s="34">
        <f t="shared" ca="1" si="1251"/>
        <v>2559998.7111841119</v>
      </c>
      <c r="CW954" s="134">
        <f t="shared" ca="1" si="1251"/>
        <v>2642806.40344992</v>
      </c>
      <c r="CX954" s="133">
        <f t="shared" ref="CX954:DI954" ca="1" si="1252">SUM(CX847,CX790,CX771,CX752,CX352)</f>
        <v>2705671.4699847335</v>
      </c>
      <c r="CY954" s="34">
        <f t="shared" ca="1" si="1252"/>
        <v>2776716.7364533572</v>
      </c>
      <c r="CZ954" s="34">
        <f t="shared" ca="1" si="1252"/>
        <v>2858046.7064209455</v>
      </c>
      <c r="DA954" s="134">
        <f t="shared" ca="1" si="1252"/>
        <v>2945756.2782913763</v>
      </c>
      <c r="DB954" s="133">
        <f t="shared" ca="1" si="1252"/>
        <v>3012529.4919473655</v>
      </c>
      <c r="DC954" s="34">
        <f t="shared" ca="1" si="1252"/>
        <v>3087895.3295582989</v>
      </c>
      <c r="DD954" s="34">
        <f t="shared" ca="1" si="1252"/>
        <v>3174063.5351570994</v>
      </c>
      <c r="DE954" s="134">
        <f t="shared" ca="1" si="1252"/>
        <v>3266933.7674258212</v>
      </c>
      <c r="DF954" s="133">
        <f t="shared" ca="1" si="1252"/>
        <v>3337824.2829776052</v>
      </c>
      <c r="DG954" s="34">
        <f t="shared" ca="1" si="1252"/>
        <v>3417740.5285830656</v>
      </c>
      <c r="DH954" s="34">
        <f t="shared" ca="1" si="1252"/>
        <v>3509002.7510389127</v>
      </c>
      <c r="DI954" s="134">
        <f t="shared" ca="1" si="1252"/>
        <v>3607305.6075931396</v>
      </c>
      <c r="DJ954" s="69"/>
      <c r="DK954" s="34">
        <f t="shared" ref="DK954:EK954" ca="1" si="1253">SUM(DK847,DK790,DK771,DK752,DK352)</f>
        <v>5355.9030000000002</v>
      </c>
      <c r="DL954" s="34">
        <f t="shared" ca="1" si="1253"/>
        <v>4357</v>
      </c>
      <c r="DM954" s="34">
        <f t="shared" ca="1" si="1253"/>
        <v>8082</v>
      </c>
      <c r="DN954" s="34">
        <f t="shared" ca="1" si="1253"/>
        <v>10755</v>
      </c>
      <c r="DO954" s="34">
        <f t="shared" ca="1" si="1253"/>
        <v>14542</v>
      </c>
      <c r="DP954" s="34">
        <f t="shared" ca="1" si="1253"/>
        <v>18086</v>
      </c>
      <c r="DQ954" s="34">
        <f t="shared" ca="1" si="1253"/>
        <v>26160</v>
      </c>
      <c r="DR954" s="34">
        <f t="shared" ca="1" si="1253"/>
        <v>28655</v>
      </c>
      <c r="DS954" s="34">
        <f t="shared" ca="1" si="1253"/>
        <v>21637</v>
      </c>
      <c r="DT954" s="34">
        <f t="shared" ca="1" si="1253"/>
        <v>39424</v>
      </c>
      <c r="DU954" s="34">
        <f t="shared" ca="1" si="1253"/>
        <v>82631.673176072727</v>
      </c>
      <c r="DV954" s="34">
        <f t="shared" ca="1" si="1253"/>
        <v>180505.64996221726</v>
      </c>
      <c r="DW954" s="34">
        <f t="shared" ca="1" si="1253"/>
        <v>301185.53288507834</v>
      </c>
      <c r="DX954" s="34">
        <f t="shared" ca="1" si="1253"/>
        <v>441767.42074724252</v>
      </c>
      <c r="DY954" s="34">
        <f t="shared" ca="1" si="1253"/>
        <v>600037.88651128719</v>
      </c>
      <c r="DZ954" s="34">
        <f t="shared" ca="1" si="1253"/>
        <v>773897.14364405884</v>
      </c>
      <c r="EA954" s="34">
        <f t="shared" ca="1" si="1253"/>
        <v>960640.43173583644</v>
      </c>
      <c r="EB954" s="34">
        <f t="shared" ca="1" si="1253"/>
        <v>1159391.7142414341</v>
      </c>
      <c r="EC954" s="34">
        <f t="shared" ca="1" si="1253"/>
        <v>1370799.4372201541</v>
      </c>
      <c r="ED954" s="34">
        <f t="shared" ca="1" si="1253"/>
        <v>1595545.3282851221</v>
      </c>
      <c r="EE954" s="34">
        <f t="shared" ca="1" si="1253"/>
        <v>1834346.0757427576</v>
      </c>
      <c r="EF954" s="34">
        <f t="shared" ca="1" si="1253"/>
        <v>2087955.0919347883</v>
      </c>
      <c r="EG954" s="34">
        <f t="shared" ca="1" si="1253"/>
        <v>2357164.3649957995</v>
      </c>
      <c r="EH954" s="34">
        <f t="shared" ca="1" si="1253"/>
        <v>2642806.40344992</v>
      </c>
      <c r="EI954" s="34">
        <f t="shared" ca="1" si="1253"/>
        <v>2945756.2782913763</v>
      </c>
      <c r="EJ954" s="34">
        <f t="shared" ca="1" si="1253"/>
        <v>3266933.7674258212</v>
      </c>
      <c r="EK954" s="34">
        <f t="shared" ca="1" si="1253"/>
        <v>3607305.6075931396</v>
      </c>
    </row>
    <row r="955" spans="1:141" x14ac:dyDescent="0.25">
      <c r="A955" s="90"/>
      <c r="B955" s="90"/>
      <c r="C955" s="90"/>
      <c r="D955" s="90"/>
      <c r="F955" s="100"/>
      <c r="J955" s="100"/>
      <c r="N955" s="100"/>
      <c r="R955" s="100"/>
      <c r="V955" s="100"/>
      <c r="Z955" s="100"/>
      <c r="AD955" s="100"/>
      <c r="AH955" s="100"/>
      <c r="AL955" s="100"/>
      <c r="AP955" s="100"/>
      <c r="AT955" s="100"/>
      <c r="AX955" s="100"/>
      <c r="BB955" s="100"/>
      <c r="BF955" s="100"/>
      <c r="BJ955" s="100"/>
      <c r="BN955" s="100"/>
      <c r="BR955" s="100"/>
      <c r="BV955" s="100"/>
      <c r="BZ955" s="100"/>
      <c r="CD955" s="100"/>
      <c r="CH955" s="100"/>
      <c r="CL955" s="100"/>
      <c r="CP955" s="100"/>
      <c r="CT955" s="100"/>
      <c r="CX955" s="100"/>
      <c r="DB955" s="100"/>
      <c r="DF955" s="100"/>
      <c r="DI955" s="101"/>
    </row>
    <row r="956" spans="1:141" x14ac:dyDescent="0.25">
      <c r="A956" s="90"/>
      <c r="B956" s="90"/>
      <c r="C956" s="90"/>
      <c r="D956" s="90"/>
      <c r="E956" t="s">
        <v>409</v>
      </c>
      <c r="F956" s="215"/>
      <c r="G956" s="199"/>
      <c r="H956" s="199"/>
      <c r="I956" s="216">
        <f t="shared" ref="I956:AN956" ca="1" si="1254">IFERROR(SUM(F44:I44)/I953,"")</f>
        <v>0.15934074125547223</v>
      </c>
      <c r="J956" s="215">
        <f t="shared" ca="1" si="1254"/>
        <v>0.15523257538309443</v>
      </c>
      <c r="K956" s="199">
        <f t="shared" ca="1" si="1254"/>
        <v>0.10894690927218345</v>
      </c>
      <c r="L956" s="199">
        <f t="shared" ca="1" si="1254"/>
        <v>0.11935536011409556</v>
      </c>
      <c r="M956" s="216">
        <f t="shared" ca="1" si="1254"/>
        <v>0.14124683689901082</v>
      </c>
      <c r="N956" s="215">
        <f t="shared" ca="1" si="1254"/>
        <v>0.15046812304948728</v>
      </c>
      <c r="O956" s="199">
        <f t="shared" ca="1" si="1254"/>
        <v>0.21132478632478632</v>
      </c>
      <c r="P956" s="199">
        <f t="shared" ca="1" si="1254"/>
        <v>0.23398479913137893</v>
      </c>
      <c r="Q956" s="216">
        <f t="shared" ca="1" si="1254"/>
        <v>0.27342852453635319</v>
      </c>
      <c r="R956" s="215">
        <f t="shared" ca="1" si="1254"/>
        <v>0.30463576158940397</v>
      </c>
      <c r="S956" s="199">
        <f t="shared" ca="1" si="1254"/>
        <v>0.33023588277340959</v>
      </c>
      <c r="T956" s="199">
        <f t="shared" ca="1" si="1254"/>
        <v>0.33638827933393572</v>
      </c>
      <c r="U956" s="216">
        <f t="shared" ca="1" si="1254"/>
        <v>0.34743443557582671</v>
      </c>
      <c r="V956" s="215">
        <f t="shared" ca="1" si="1254"/>
        <v>0.38122103566391297</v>
      </c>
      <c r="W956" s="199">
        <f t="shared" ca="1" si="1254"/>
        <v>0.39341563786008232</v>
      </c>
      <c r="X956" s="199">
        <f t="shared" ca="1" si="1254"/>
        <v>0.38880145779839309</v>
      </c>
      <c r="Y956" s="216">
        <f t="shared" ca="1" si="1254"/>
        <v>0.32985502628644259</v>
      </c>
      <c r="Z956" s="215">
        <f t="shared" ca="1" si="1254"/>
        <v>0.25830028769147034</v>
      </c>
      <c r="AA956" s="199">
        <f t="shared" ca="1" si="1254"/>
        <v>0.20823008185026656</v>
      </c>
      <c r="AB956" s="199">
        <f t="shared" ca="1" si="1254"/>
        <v>0.17526211391328989</v>
      </c>
      <c r="AC956" s="216">
        <f t="shared" ca="1" si="1254"/>
        <v>0.18673612502504508</v>
      </c>
      <c r="AD956" s="215">
        <f t="shared" ca="1" si="1254"/>
        <v>0.20873201951714088</v>
      </c>
      <c r="AE956" s="199">
        <f t="shared" ca="1" si="1254"/>
        <v>0.20364015197940924</v>
      </c>
      <c r="AF956" s="199">
        <f t="shared" ca="1" si="1254"/>
        <v>0.20964527700278995</v>
      </c>
      <c r="AG956" s="216">
        <f t="shared" ca="1" si="1254"/>
        <v>0.22886728655959426</v>
      </c>
      <c r="AH956" s="215">
        <f t="shared" ca="1" si="1254"/>
        <v>0.25434027777777779</v>
      </c>
      <c r="AI956" s="199">
        <f t="shared" ca="1" si="1254"/>
        <v>0.30483352168999389</v>
      </c>
      <c r="AJ956" s="199">
        <f t="shared" ca="1" si="1254"/>
        <v>0.32052343226518465</v>
      </c>
      <c r="AK956" s="216">
        <f t="shared" ca="1" si="1254"/>
        <v>0.60097368583225486</v>
      </c>
      <c r="AL956" s="215">
        <f t="shared" ca="1" si="1254"/>
        <v>0.60234439701853859</v>
      </c>
      <c r="AM956" s="199">
        <f t="shared" ca="1" si="1254"/>
        <v>0.60327563455716837</v>
      </c>
      <c r="AN956" s="199">
        <f t="shared" ca="1" si="1254"/>
        <v>0.6199918233851186</v>
      </c>
      <c r="AO956" s="216">
        <f t="shared" ref="AO956:BT956" ca="1" si="1255">IFERROR(SUM(AL44:AO44)/AO953,"")</f>
        <v>0.43119447186574533</v>
      </c>
      <c r="AP956" s="215">
        <f t="shared" ca="1" si="1255"/>
        <v>0.40830363802104913</v>
      </c>
      <c r="AQ956" s="199">
        <f t="shared" ca="1" si="1255"/>
        <v>0.71274878967186661</v>
      </c>
      <c r="AR956" s="199">
        <f t="shared" ca="1" si="1255"/>
        <v>0.95250073986386508</v>
      </c>
      <c r="AS956" s="216">
        <f t="shared" ca="1" si="1255"/>
        <v>0.99711854184815385</v>
      </c>
      <c r="AT956" s="215">
        <f t="shared" ca="1" si="1255"/>
        <v>1.1731385821161382</v>
      </c>
      <c r="AU956" s="199">
        <f t="shared" ca="1" si="1255"/>
        <v>1.1615698709873594</v>
      </c>
      <c r="AV956" s="199">
        <f t="shared" ca="1" si="1255"/>
        <v>1.1795369651244498</v>
      </c>
      <c r="AW956" s="216">
        <f t="shared" ca="1" si="1255"/>
        <v>0.96993602105524546</v>
      </c>
      <c r="AX956" s="215">
        <f t="shared" ca="1" si="1255"/>
        <v>0.81356067581146518</v>
      </c>
      <c r="AY956" s="199">
        <f t="shared" ca="1" si="1255"/>
        <v>0.70473242228457467</v>
      </c>
      <c r="AZ956" s="199">
        <f t="shared" ca="1" si="1255"/>
        <v>0.62309548650314306</v>
      </c>
      <c r="BA956" s="216">
        <f t="shared" ca="1" si="1255"/>
        <v>0.57711179249590694</v>
      </c>
      <c r="BB956" s="215">
        <f t="shared" ca="1" si="1255"/>
        <v>0.52860815634793634</v>
      </c>
      <c r="BC956" s="199">
        <f t="shared" ca="1" si="1255"/>
        <v>0.48555710067847285</v>
      </c>
      <c r="BD956" s="199">
        <f t="shared" ca="1" si="1255"/>
        <v>0.44702450063971833</v>
      </c>
      <c r="BE956" s="216">
        <f t="shared" ca="1" si="1255"/>
        <v>0.41483034426796045</v>
      </c>
      <c r="BF956" s="215">
        <f t="shared" ca="1" si="1255"/>
        <v>0.39066066221654738</v>
      </c>
      <c r="BG956" s="199">
        <f t="shared" ca="1" si="1255"/>
        <v>0.36747321934591642</v>
      </c>
      <c r="BH956" s="199">
        <f t="shared" ca="1" si="1255"/>
        <v>0.34517146171019275</v>
      </c>
      <c r="BI956" s="216">
        <f t="shared" ca="1" si="1255"/>
        <v>0.32529641979601454</v>
      </c>
      <c r="BJ956" s="215">
        <f t="shared" ca="1" si="1255"/>
        <v>0.3106716773766614</v>
      </c>
      <c r="BK956" s="199">
        <f t="shared" ca="1" si="1255"/>
        <v>0.29603337584271378</v>
      </c>
      <c r="BL956" s="199">
        <f t="shared" ca="1" si="1255"/>
        <v>0.28135610522043203</v>
      </c>
      <c r="BM956" s="216">
        <f t="shared" ca="1" si="1255"/>
        <v>0.26775069978128124</v>
      </c>
      <c r="BN956" s="215">
        <f t="shared" ca="1" si="1255"/>
        <v>0.25770877240576651</v>
      </c>
      <c r="BO956" s="199">
        <f t="shared" ca="1" si="1255"/>
        <v>0.24737835043644718</v>
      </c>
      <c r="BP956" s="199">
        <f t="shared" ca="1" si="1255"/>
        <v>0.2367281431572146</v>
      </c>
      <c r="BQ956" s="216">
        <f t="shared" ca="1" si="1255"/>
        <v>0.22658315587920302</v>
      </c>
      <c r="BR956" s="215">
        <f t="shared" ca="1" si="1255"/>
        <v>0.21897038411431735</v>
      </c>
      <c r="BS956" s="199">
        <f t="shared" ca="1" si="1255"/>
        <v>0.21098137305283468</v>
      </c>
      <c r="BT956" s="199">
        <f t="shared" ca="1" si="1255"/>
        <v>0.20257260741372995</v>
      </c>
      <c r="BU956" s="216">
        <f t="shared" ref="BU956:CZ956" ca="1" si="1256">IFERROR(SUM(BR44:BU44)/BU953,"")</f>
        <v>0.194394574621787</v>
      </c>
      <c r="BV956" s="215">
        <f t="shared" ca="1" si="1256"/>
        <v>0.18907838074831665</v>
      </c>
      <c r="BW956" s="199">
        <f t="shared" ca="1" si="1256"/>
        <v>0.18342347654978697</v>
      </c>
      <c r="BX956" s="199">
        <f t="shared" ca="1" si="1256"/>
        <v>0.17738563641973898</v>
      </c>
      <c r="BY956" s="216">
        <f t="shared" ca="1" si="1256"/>
        <v>0.17142720623601887</v>
      </c>
      <c r="BZ956" s="215">
        <f t="shared" ca="1" si="1256"/>
        <v>0.1675073632452771</v>
      </c>
      <c r="CA956" s="199">
        <f t="shared" ca="1" si="1256"/>
        <v>0.16329686484297168</v>
      </c>
      <c r="CB956" s="199">
        <f t="shared" ca="1" si="1256"/>
        <v>0.15875397548813341</v>
      </c>
      <c r="CC956" s="216">
        <f t="shared" ca="1" si="1256"/>
        <v>0.15422221313968007</v>
      </c>
      <c r="CD956" s="215">
        <f t="shared" ca="1" si="1256"/>
        <v>0.15121419886627591</v>
      </c>
      <c r="CE956" s="199">
        <f t="shared" ca="1" si="1256"/>
        <v>0.14795921794245759</v>
      </c>
      <c r="CF956" s="199">
        <f t="shared" ca="1" si="1256"/>
        <v>0.14441916578747258</v>
      </c>
      <c r="CG956" s="216">
        <f t="shared" ca="1" si="1256"/>
        <v>0.14085835549813114</v>
      </c>
      <c r="CH956" s="215">
        <f t="shared" ca="1" si="1256"/>
        <v>0.13847840612315029</v>
      </c>
      <c r="CI956" s="199">
        <f t="shared" ca="1" si="1256"/>
        <v>0.1358881600959255</v>
      </c>
      <c r="CJ956" s="199">
        <f t="shared" ca="1" si="1256"/>
        <v>0.13305332361046934</v>
      </c>
      <c r="CK956" s="216">
        <f t="shared" ca="1" si="1256"/>
        <v>0.13018303940326043</v>
      </c>
      <c r="CL956" s="215">
        <f t="shared" ca="1" si="1256"/>
        <v>0.12825399380896801</v>
      </c>
      <c r="CM956" s="199">
        <f t="shared" ca="1" si="1256"/>
        <v>0.12614474933730907</v>
      </c>
      <c r="CN956" s="199">
        <f t="shared" ca="1" si="1256"/>
        <v>0.12382460761005129</v>
      </c>
      <c r="CO956" s="216">
        <f t="shared" ca="1" si="1256"/>
        <v>0.12146286918318037</v>
      </c>
      <c r="CP956" s="215">
        <f t="shared" ca="1" si="1256"/>
        <v>0.11986843280495872</v>
      </c>
      <c r="CQ956" s="199">
        <f t="shared" ca="1" si="1256"/>
        <v>0.11811842004176965</v>
      </c>
      <c r="CR956" s="199">
        <f t="shared" ca="1" si="1256"/>
        <v>0.11618537552632681</v>
      </c>
      <c r="CS956" s="216">
        <f t="shared" ca="1" si="1256"/>
        <v>0.11420895252736897</v>
      </c>
      <c r="CT956" s="215">
        <f t="shared" ca="1" si="1256"/>
        <v>0.11286963684063156</v>
      </c>
      <c r="CU956" s="199">
        <f t="shared" ca="1" si="1256"/>
        <v>0.1113949702392773</v>
      </c>
      <c r="CV956" s="199">
        <f t="shared" ca="1" si="1256"/>
        <v>0.10976036318249038</v>
      </c>
      <c r="CW956" s="216">
        <f t="shared" ca="1" si="1256"/>
        <v>0.10808284635652604</v>
      </c>
      <c r="CX956" s="215">
        <f t="shared" ca="1" si="1256"/>
        <v>0.10694248108450756</v>
      </c>
      <c r="CY956" s="199">
        <f t="shared" ca="1" si="1256"/>
        <v>0.10568349500240738</v>
      </c>
      <c r="CZ956" s="199">
        <f t="shared" ca="1" si="1256"/>
        <v>0.10428380843715135</v>
      </c>
      <c r="DA956" s="216">
        <f t="shared" ref="DA956:DI956" ca="1" si="1257">IFERROR(SUM(CX44:DA44)/DA953,"")</f>
        <v>0.1028428173349004</v>
      </c>
      <c r="DB956" s="215">
        <f t="shared" ca="1" si="1257"/>
        <v>0.10186058685329971</v>
      </c>
      <c r="DC956" s="199">
        <f t="shared" ca="1" si="1257"/>
        <v>0.10077368559945758</v>
      </c>
      <c r="DD956" s="199">
        <f t="shared" ca="1" si="1257"/>
        <v>9.9562225278679639E-2</v>
      </c>
      <c r="DE956" s="216">
        <f t="shared" ca="1" si="1257"/>
        <v>9.8311601029951665E-2</v>
      </c>
      <c r="DF956" s="215">
        <f t="shared" ca="1" si="1257"/>
        <v>9.7457134783635255E-2</v>
      </c>
      <c r="DG956" s="199">
        <f t="shared" ca="1" si="1257"/>
        <v>9.6509725143328604E-2</v>
      </c>
      <c r="DH956" s="199">
        <f t="shared" ca="1" si="1257"/>
        <v>9.5451397347194281E-2</v>
      </c>
      <c r="DI956" s="216">
        <f t="shared" ca="1" si="1257"/>
        <v>9.4356252891592621E-2</v>
      </c>
      <c r="DK956" s="199">
        <f t="shared" ref="DK956:EK956" ca="1" si="1258">IFERROR(SUM(DK44)/DK953,"")</f>
        <v>0.15934074125547226</v>
      </c>
      <c r="DL956" s="199">
        <f t="shared" ca="1" si="1258"/>
        <v>0.14124683689901082</v>
      </c>
      <c r="DM956" s="199">
        <f t="shared" ca="1" si="1258"/>
        <v>0.27342852453635319</v>
      </c>
      <c r="DN956" s="199">
        <f t="shared" ca="1" si="1258"/>
        <v>0.34743443557582671</v>
      </c>
      <c r="DO956" s="199">
        <f t="shared" ca="1" si="1258"/>
        <v>0.32985502628644259</v>
      </c>
      <c r="DP956" s="199">
        <f t="shared" ca="1" si="1258"/>
        <v>0.18673612502504508</v>
      </c>
      <c r="DQ956" s="199">
        <f t="shared" ca="1" si="1258"/>
        <v>0.22886728655959426</v>
      </c>
      <c r="DR956" s="199">
        <f t="shared" ca="1" si="1258"/>
        <v>0.60097368583225486</v>
      </c>
      <c r="DS956" s="199">
        <f t="shared" ca="1" si="1258"/>
        <v>0.43119447186574533</v>
      </c>
      <c r="DT956" s="199">
        <f t="shared" ca="1" si="1258"/>
        <v>0.99711854184815385</v>
      </c>
      <c r="DU956" s="199">
        <f t="shared" ca="1" si="1258"/>
        <v>0.96993602105524546</v>
      </c>
      <c r="DV956" s="199">
        <f t="shared" ca="1" si="1258"/>
        <v>0.57711179249590694</v>
      </c>
      <c r="DW956" s="199">
        <f t="shared" ca="1" si="1258"/>
        <v>0.41483034426796034</v>
      </c>
      <c r="DX956" s="199">
        <f t="shared" ca="1" si="1258"/>
        <v>0.32529641979601448</v>
      </c>
      <c r="DY956" s="199">
        <f t="shared" ca="1" si="1258"/>
        <v>0.26775069978128124</v>
      </c>
      <c r="DZ956" s="199">
        <f t="shared" ca="1" si="1258"/>
        <v>0.226583155879203</v>
      </c>
      <c r="EA956" s="199">
        <f t="shared" ca="1" si="1258"/>
        <v>0.19439457462178703</v>
      </c>
      <c r="EB956" s="199">
        <f t="shared" ca="1" si="1258"/>
        <v>0.17142720623601887</v>
      </c>
      <c r="EC956" s="199">
        <f t="shared" ca="1" si="1258"/>
        <v>0.15422221313968007</v>
      </c>
      <c r="ED956" s="199">
        <f t="shared" ca="1" si="1258"/>
        <v>0.14085835549813114</v>
      </c>
      <c r="EE956" s="199">
        <f t="shared" ca="1" si="1258"/>
        <v>0.13018303940326045</v>
      </c>
      <c r="EF956" s="199">
        <f t="shared" ca="1" si="1258"/>
        <v>0.12146286918318036</v>
      </c>
      <c r="EG956" s="199">
        <f t="shared" ca="1" si="1258"/>
        <v>0.11420895252736897</v>
      </c>
      <c r="EH956" s="199">
        <f t="shared" ca="1" si="1258"/>
        <v>0.10808284635652608</v>
      </c>
      <c r="EI956" s="199">
        <f t="shared" ca="1" si="1258"/>
        <v>0.1028428173349004</v>
      </c>
      <c r="EJ956" s="199">
        <f t="shared" ca="1" si="1258"/>
        <v>9.8311601029951637E-2</v>
      </c>
      <c r="EK956" s="199">
        <f t="shared" ca="1" si="1258"/>
        <v>9.4356252891592621E-2</v>
      </c>
    </row>
    <row r="957" spans="1:141" x14ac:dyDescent="0.25">
      <c r="A957" s="90"/>
      <c r="B957" s="90"/>
      <c r="C957" s="90"/>
      <c r="D957" s="90"/>
      <c r="E957" t="s">
        <v>410</v>
      </c>
      <c r="F957" s="215"/>
      <c r="G957" s="199"/>
      <c r="H957" s="199"/>
      <c r="I957" s="216">
        <f t="shared" ref="I957:AN957" ca="1" si="1259">IFERROR(SUM(F44:I44)/I64,"")</f>
        <v>8.8340841852623822E-2</v>
      </c>
      <c r="J957" s="215">
        <f t="shared" ca="1" si="1259"/>
        <v>8.683409373703857E-2</v>
      </c>
      <c r="K957" s="199">
        <f t="shared" ca="1" si="1259"/>
        <v>6.3164017341040463E-2</v>
      </c>
      <c r="L957" s="199">
        <f t="shared" ca="1" si="1259"/>
        <v>7.0503791069924188E-2</v>
      </c>
      <c r="M957" s="216">
        <f t="shared" ca="1" si="1259"/>
        <v>8.3310719131614655E-2</v>
      </c>
      <c r="N957" s="215">
        <f t="shared" ca="1" si="1259"/>
        <v>9.4963421496904898E-2</v>
      </c>
      <c r="O957" s="199">
        <f t="shared" ca="1" si="1259"/>
        <v>0.13255595764642808</v>
      </c>
      <c r="P957" s="199">
        <f t="shared" ca="1" si="1259"/>
        <v>0.13451935081148564</v>
      </c>
      <c r="Q957" s="216">
        <f t="shared" ca="1" si="1259"/>
        <v>0.16929173864444672</v>
      </c>
      <c r="R957" s="215">
        <f t="shared" ca="1" si="1259"/>
        <v>0.21020191285866099</v>
      </c>
      <c r="S957" s="199">
        <f t="shared" ca="1" si="1259"/>
        <v>0.24569240587109126</v>
      </c>
      <c r="T957" s="199">
        <f t="shared" ca="1" si="1259"/>
        <v>0.26510681586978635</v>
      </c>
      <c r="U957" s="216">
        <f t="shared" ca="1" si="1259"/>
        <v>0.27106129347922781</v>
      </c>
      <c r="V957" s="215">
        <f t="shared" ca="1" si="1259"/>
        <v>0.33019197207678885</v>
      </c>
      <c r="W957" s="199">
        <f t="shared" ca="1" si="1259"/>
        <v>0.33395435491383324</v>
      </c>
      <c r="X957" s="199">
        <f t="shared" ca="1" si="1259"/>
        <v>0.3437065241268214</v>
      </c>
      <c r="Y957" s="216">
        <f t="shared" ca="1" si="1259"/>
        <v>0.31154077640686129</v>
      </c>
      <c r="Z957" s="215">
        <f t="shared" ca="1" si="1259"/>
        <v>0.23693031880750304</v>
      </c>
      <c r="AA957" s="199">
        <f t="shared" ca="1" si="1259"/>
        <v>0.1876818950930626</v>
      </c>
      <c r="AB957" s="199">
        <f t="shared" ca="1" si="1259"/>
        <v>0.156483238456673</v>
      </c>
      <c r="AC957" s="216">
        <f t="shared" ca="1" si="1259"/>
        <v>0.16002747252747251</v>
      </c>
      <c r="AD957" s="215">
        <f t="shared" ca="1" si="1259"/>
        <v>0.14047507356390465</v>
      </c>
      <c r="AE957" s="199">
        <f t="shared" ca="1" si="1259"/>
        <v>0.13085253002559558</v>
      </c>
      <c r="AF957" s="199">
        <f t="shared" ca="1" si="1259"/>
        <v>0.13589724662286853</v>
      </c>
      <c r="AG957" s="216">
        <f t="shared" ca="1" si="1259"/>
        <v>0.14922493971753359</v>
      </c>
      <c r="AH957" s="215">
        <f t="shared" ca="1" si="1259"/>
        <v>0.17125600727367191</v>
      </c>
      <c r="AI957" s="199">
        <f t="shared" ca="1" si="1259"/>
        <v>0.18144890038809833</v>
      </c>
      <c r="AJ957" s="199">
        <f t="shared" ca="1" si="1259"/>
        <v>0.19856909139745563</v>
      </c>
      <c r="AK957" s="216">
        <f t="shared" ca="1" si="1259"/>
        <v>0.21888537247772316</v>
      </c>
      <c r="AL957" s="215">
        <f t="shared" ca="1" si="1259"/>
        <v>0.20622491711743152</v>
      </c>
      <c r="AM957" s="199">
        <f t="shared" ca="1" si="1259"/>
        <v>0.17406105126424939</v>
      </c>
      <c r="AN957" s="199">
        <f t="shared" ca="1" si="1259"/>
        <v>0.14721157113041791</v>
      </c>
      <c r="AO957" s="216">
        <f t="shared" ref="AO957:BT957" ca="1" si="1260">IFERROR(SUM(AL44:AO44)/AO64,"")</f>
        <v>0.10606575688407557</v>
      </c>
      <c r="AP957" s="215">
        <f t="shared" ca="1" si="1260"/>
        <v>0.1108187134502924</v>
      </c>
      <c r="AQ957" s="199">
        <f t="shared" ca="1" si="1260"/>
        <v>0.21390374331550802</v>
      </c>
      <c r="AR957" s="199">
        <f t="shared" ca="1" si="1260"/>
        <v>0.35663367068035756</v>
      </c>
      <c r="AS957" s="216">
        <f t="shared" ca="1" si="1260"/>
        <v>0.45277507302823761</v>
      </c>
      <c r="AT957" s="215">
        <f t="shared" ca="1" si="1260"/>
        <v>0.55544166493668257</v>
      </c>
      <c r="AU957" s="199">
        <f t="shared" ca="1" si="1260"/>
        <v>0.62751240803970576</v>
      </c>
      <c r="AV957" s="199">
        <f t="shared" ca="1" si="1260"/>
        <v>0.66435795152739729</v>
      </c>
      <c r="AW957" s="216">
        <f t="shared" ca="1" si="1260"/>
        <v>0.60130275161996183</v>
      </c>
      <c r="AX957" s="215">
        <f t="shared" ca="1" si="1260"/>
        <v>0.50952660033569863</v>
      </c>
      <c r="AY957" s="199">
        <f t="shared" ca="1" si="1260"/>
        <v>0.47684057947124775</v>
      </c>
      <c r="AZ957" s="199">
        <f t="shared" ca="1" si="1260"/>
        <v>0.44904701377837941</v>
      </c>
      <c r="BA957" s="216">
        <f t="shared" ca="1" si="1260"/>
        <v>0.43674974373658298</v>
      </c>
      <c r="BB957" s="215">
        <f t="shared" ca="1" si="1260"/>
        <v>0.40342758756674973</v>
      </c>
      <c r="BC957" s="199">
        <f t="shared" ca="1" si="1260"/>
        <v>0.38196058208825456</v>
      </c>
      <c r="BD957" s="199">
        <f t="shared" ca="1" si="1260"/>
        <v>0.36154204845650412</v>
      </c>
      <c r="BE957" s="216">
        <f t="shared" ca="1" si="1260"/>
        <v>0.34355640658447639</v>
      </c>
      <c r="BF957" s="215">
        <f t="shared" ca="1" si="1260"/>
        <v>0.32473997325185522</v>
      </c>
      <c r="BG957" s="199">
        <f t="shared" ca="1" si="1260"/>
        <v>0.31031666105494987</v>
      </c>
      <c r="BH957" s="199">
        <f t="shared" ca="1" si="1260"/>
        <v>0.29597282804837627</v>
      </c>
      <c r="BI957" s="216">
        <f t="shared" ca="1" si="1260"/>
        <v>0.2827975992035755</v>
      </c>
      <c r="BJ957" s="215">
        <f t="shared" ca="1" si="1260"/>
        <v>0.27073367730212206</v>
      </c>
      <c r="BK957" s="199">
        <f t="shared" ca="1" si="1260"/>
        <v>0.26043398095047365</v>
      </c>
      <c r="BL957" s="199">
        <f t="shared" ca="1" si="1260"/>
        <v>0.24988660550722736</v>
      </c>
      <c r="BM957" s="216">
        <f t="shared" ca="1" si="1260"/>
        <v>0.23991802621051145</v>
      </c>
      <c r="BN957" s="215">
        <f t="shared" ca="1" si="1260"/>
        <v>0.23128921569072231</v>
      </c>
      <c r="BO957" s="199">
        <f t="shared" ca="1" si="1260"/>
        <v>0.22340312493091402</v>
      </c>
      <c r="BP957" s="199">
        <f t="shared" ca="1" si="1260"/>
        <v>0.21515428160285757</v>
      </c>
      <c r="BQ957" s="216">
        <f t="shared" ca="1" si="1260"/>
        <v>0.20719090816069771</v>
      </c>
      <c r="BR957" s="215">
        <f t="shared" ca="1" si="1260"/>
        <v>0.20034845290752207</v>
      </c>
      <c r="BS957" s="199">
        <f t="shared" ca="1" si="1260"/>
        <v>0.19387769039215907</v>
      </c>
      <c r="BT957" s="199">
        <f t="shared" ca="1" si="1260"/>
        <v>0.18699502106834581</v>
      </c>
      <c r="BU957" s="216">
        <f t="shared" ref="BU957:CZ957" ca="1" si="1261">IFERROR(SUM(BR44:BU44)/BU64,"")</f>
        <v>0.18023591160175093</v>
      </c>
      <c r="BV957" s="215">
        <f t="shared" ca="1" si="1261"/>
        <v>0.1753076751224196</v>
      </c>
      <c r="BW957" s="199">
        <f t="shared" ca="1" si="1261"/>
        <v>0.17061455897789798</v>
      </c>
      <c r="BX957" s="199">
        <f t="shared" ca="1" si="1261"/>
        <v>0.16556165262470762</v>
      </c>
      <c r="BY957" s="216">
        <f t="shared" ca="1" si="1261"/>
        <v>0.16053727506574364</v>
      </c>
      <c r="BZ957" s="215">
        <f t="shared" ca="1" si="1261"/>
        <v>0.1568168606923919</v>
      </c>
      <c r="CA957" s="199">
        <f t="shared" ca="1" si="1261"/>
        <v>0.15326069004334886</v>
      </c>
      <c r="CB957" s="199">
        <f t="shared" ca="1" si="1261"/>
        <v>0.14939693545120172</v>
      </c>
      <c r="CC957" s="216">
        <f t="shared" ca="1" si="1261"/>
        <v>0.14551871058099933</v>
      </c>
      <c r="CD957" s="215">
        <f t="shared" ca="1" si="1261"/>
        <v>0.14260924723879362</v>
      </c>
      <c r="CE957" s="199">
        <f t="shared" ca="1" si="1261"/>
        <v>0.13982386499889737</v>
      </c>
      <c r="CF957" s="199">
        <f t="shared" ca="1" si="1261"/>
        <v>0.13677613769357982</v>
      </c>
      <c r="CG957" s="216">
        <f t="shared" ca="1" si="1261"/>
        <v>0.13369443749354207</v>
      </c>
      <c r="CH957" s="215">
        <f t="shared" ca="1" si="1261"/>
        <v>0.13135583583416158</v>
      </c>
      <c r="CI957" s="199">
        <f t="shared" ca="1" si="1261"/>
        <v>0.12911691326270758</v>
      </c>
      <c r="CJ957" s="199">
        <f t="shared" ca="1" si="1261"/>
        <v>0.12665325934559488</v>
      </c>
      <c r="CK957" s="216">
        <f t="shared" ca="1" si="1261"/>
        <v>0.1241474007740533</v>
      </c>
      <c r="CL957" s="215">
        <f t="shared" ca="1" si="1261"/>
        <v>0.12222590109630654</v>
      </c>
      <c r="CM957" s="199">
        <f t="shared" ca="1" si="1261"/>
        <v>0.12038837661765049</v>
      </c>
      <c r="CN957" s="199">
        <f t="shared" ca="1" si="1261"/>
        <v>0.11835706061548351</v>
      </c>
      <c r="CO957" s="216">
        <f t="shared" ca="1" si="1261"/>
        <v>0.11628091581351033</v>
      </c>
      <c r="CP957" s="215">
        <f t="shared" ca="1" si="1261"/>
        <v>0.11467348390735717</v>
      </c>
      <c r="CQ957" s="199">
        <f t="shared" ca="1" si="1261"/>
        <v>0.11313941519984377</v>
      </c>
      <c r="CR957" s="199">
        <f t="shared" ca="1" si="1261"/>
        <v>0.11143702212105489</v>
      </c>
      <c r="CS957" s="216">
        <f t="shared" ca="1" si="1261"/>
        <v>0.10969000399145297</v>
      </c>
      <c r="CT957" s="215">
        <f t="shared" ca="1" si="1261"/>
        <v>0.10832500236476808</v>
      </c>
      <c r="CU957" s="199">
        <f t="shared" ca="1" si="1261"/>
        <v>0.10702588276549414</v>
      </c>
      <c r="CV957" s="199">
        <f t="shared" ca="1" si="1261"/>
        <v>0.10557951255922374</v>
      </c>
      <c r="CW957" s="216">
        <f t="shared" ca="1" si="1261"/>
        <v>0.10409012569106557</v>
      </c>
      <c r="CX957" s="215">
        <f t="shared" ca="1" si="1261"/>
        <v>0.10291619667185375</v>
      </c>
      <c r="CY957" s="199">
        <f t="shared" ca="1" si="1261"/>
        <v>0.10180267589889203</v>
      </c>
      <c r="CZ957" s="199">
        <f t="shared" ca="1" si="1261"/>
        <v>0.10055946753150659</v>
      </c>
      <c r="DA957" s="216">
        <f t="shared" ref="DA957:DI957" ca="1" si="1262">IFERROR(SUM(CX44:DA44)/DA64,"")</f>
        <v>9.9275505466069502E-2</v>
      </c>
      <c r="DB957" s="215">
        <f t="shared" ca="1" si="1262"/>
        <v>9.8254865601427349E-2</v>
      </c>
      <c r="DC957" s="199">
        <f t="shared" ca="1" si="1262"/>
        <v>9.7290495048755574E-2</v>
      </c>
      <c r="DD957" s="199">
        <f t="shared" ca="1" si="1262"/>
        <v>9.6211187304736601E-2</v>
      </c>
      <c r="DE957" s="216">
        <f t="shared" ca="1" si="1262"/>
        <v>9.5093641775134102E-2</v>
      </c>
      <c r="DF957" s="215">
        <f t="shared" ca="1" si="1262"/>
        <v>9.4197872185678322E-2</v>
      </c>
      <c r="DG957" s="199">
        <f t="shared" ca="1" si="1262"/>
        <v>9.335514967871103E-2</v>
      </c>
      <c r="DH957" s="199">
        <f t="shared" ca="1" si="1262"/>
        <v>9.2409974041168561E-2</v>
      </c>
      <c r="DI957" s="216">
        <f t="shared" ca="1" si="1262"/>
        <v>9.1429114167756315E-2</v>
      </c>
      <c r="DK957" s="199">
        <f t="shared" ref="DK957:EK957" ca="1" si="1263">IFERROR(SUM(DK44)/DK64,"")</f>
        <v>8.8340841852623836E-2</v>
      </c>
      <c r="DL957" s="199">
        <f t="shared" ca="1" si="1263"/>
        <v>8.3310719131614655E-2</v>
      </c>
      <c r="DM957" s="199">
        <f t="shared" ca="1" si="1263"/>
        <v>0.16929173864444672</v>
      </c>
      <c r="DN957" s="199">
        <f t="shared" ca="1" si="1263"/>
        <v>0.27106129347922781</v>
      </c>
      <c r="DO957" s="199">
        <f t="shared" ca="1" si="1263"/>
        <v>0.31154077640686129</v>
      </c>
      <c r="DP957" s="199">
        <f t="shared" ca="1" si="1263"/>
        <v>0.16002747252747251</v>
      </c>
      <c r="DQ957" s="199">
        <f t="shared" ca="1" si="1263"/>
        <v>0.14922493971753359</v>
      </c>
      <c r="DR957" s="199">
        <f t="shared" ca="1" si="1263"/>
        <v>0.21888537247772316</v>
      </c>
      <c r="DS957" s="199">
        <f t="shared" ca="1" si="1263"/>
        <v>0.10606575688407557</v>
      </c>
      <c r="DT957" s="199">
        <f t="shared" ca="1" si="1263"/>
        <v>0.45277507302823761</v>
      </c>
      <c r="DU957" s="199">
        <f t="shared" ca="1" si="1263"/>
        <v>0.60130275161996183</v>
      </c>
      <c r="DV957" s="199">
        <f t="shared" ca="1" si="1263"/>
        <v>0.43674974373658293</v>
      </c>
      <c r="DW957" s="199">
        <f t="shared" ca="1" si="1263"/>
        <v>0.34355640658447628</v>
      </c>
      <c r="DX957" s="199">
        <f t="shared" ca="1" si="1263"/>
        <v>0.28279759920357544</v>
      </c>
      <c r="DY957" s="199">
        <f t="shared" ca="1" si="1263"/>
        <v>0.23991802621051145</v>
      </c>
      <c r="DZ957" s="199">
        <f t="shared" ca="1" si="1263"/>
        <v>0.20719090816069768</v>
      </c>
      <c r="EA957" s="199">
        <f t="shared" ca="1" si="1263"/>
        <v>0.18023591160175095</v>
      </c>
      <c r="EB957" s="199">
        <f t="shared" ca="1" si="1263"/>
        <v>0.16053727506574364</v>
      </c>
      <c r="EC957" s="199">
        <f t="shared" ca="1" si="1263"/>
        <v>0.14551871058099933</v>
      </c>
      <c r="ED957" s="199">
        <f t="shared" ca="1" si="1263"/>
        <v>0.13369443749354207</v>
      </c>
      <c r="EE957" s="199">
        <f t="shared" ca="1" si="1263"/>
        <v>0.12414740077405333</v>
      </c>
      <c r="EF957" s="199">
        <f t="shared" ca="1" si="1263"/>
        <v>0.11628091581351031</v>
      </c>
      <c r="EG957" s="199">
        <f t="shared" ca="1" si="1263"/>
        <v>0.10969000399145297</v>
      </c>
      <c r="EH957" s="199">
        <f t="shared" ca="1" si="1263"/>
        <v>0.10409012569106561</v>
      </c>
      <c r="EI957" s="199">
        <f t="shared" ca="1" si="1263"/>
        <v>9.9275505466069502E-2</v>
      </c>
      <c r="EJ957" s="199">
        <f t="shared" ca="1" si="1263"/>
        <v>9.5093641775134075E-2</v>
      </c>
      <c r="EK957" s="199">
        <f t="shared" ca="1" si="1263"/>
        <v>9.1429114167756315E-2</v>
      </c>
    </row>
    <row r="958" spans="1:141" x14ac:dyDescent="0.25">
      <c r="A958" s="90"/>
      <c r="B958" s="90"/>
      <c r="C958" s="90"/>
      <c r="D958" s="90"/>
      <c r="E958" t="s">
        <v>411</v>
      </c>
      <c r="F958" s="215"/>
      <c r="G958" s="199"/>
      <c r="H958" s="199"/>
      <c r="I958" s="216">
        <f t="shared" ref="I958:AN958" ca="1" si="1264">IFERROR(SUM(F27:I27)*(1-IF(ISNUMBER($E$950),$E$950,I245))/I954,"")</f>
        <v>0.12011073780763347</v>
      </c>
      <c r="J958" s="215">
        <f t="shared" ca="1" si="1264"/>
        <v>0.11201879667164497</v>
      </c>
      <c r="K958" s="199">
        <f t="shared" ca="1" si="1264"/>
        <v>0.4759294616611166</v>
      </c>
      <c r="L958" s="199">
        <f t="shared" ca="1" si="1264"/>
        <v>0.13001570124421555</v>
      </c>
      <c r="M958" s="216">
        <f t="shared" ca="1" si="1264"/>
        <v>0.14897924353972092</v>
      </c>
      <c r="N958" s="215">
        <f t="shared" ca="1" si="1264"/>
        <v>0.14749721913236929</v>
      </c>
      <c r="O958" s="199">
        <f t="shared" ca="1" si="1264"/>
        <v>0.1796596511186955</v>
      </c>
      <c r="P958" s="199">
        <f t="shared" ca="1" si="1264"/>
        <v>0.1685179292515345</v>
      </c>
      <c r="Q958" s="216">
        <f t="shared" ca="1" si="1264"/>
        <v>0.22255624702763749</v>
      </c>
      <c r="R958" s="215">
        <f t="shared" ca="1" si="1264"/>
        <v>0.25016432693272228</v>
      </c>
      <c r="S958" s="199">
        <f t="shared" ca="1" si="1264"/>
        <v>0.24805328656012482</v>
      </c>
      <c r="T958" s="199">
        <f t="shared" ca="1" si="1264"/>
        <v>0.27578534367615332</v>
      </c>
      <c r="U958" s="216">
        <f t="shared" ca="1" si="1264"/>
        <v>0.30924376259104297</v>
      </c>
      <c r="V958" s="215">
        <f t="shared" ca="1" si="1264"/>
        <v>0.31473137101520998</v>
      </c>
      <c r="W958" s="199">
        <f t="shared" ca="1" si="1264"/>
        <v>0.31915220134365513</v>
      </c>
      <c r="X958" s="199">
        <f t="shared" ca="1" si="1264"/>
        <v>0.37088900088559279</v>
      </c>
      <c r="Y958" s="216">
        <f t="shared" ca="1" si="1264"/>
        <v>0.45697010447388664</v>
      </c>
      <c r="Z958" s="215">
        <f t="shared" ca="1" si="1264"/>
        <v>0.18918362910863726</v>
      </c>
      <c r="AA958" s="199">
        <f t="shared" ca="1" si="1264"/>
        <v>0.13159431086562962</v>
      </c>
      <c r="AB958" s="199">
        <f t="shared" ca="1" si="1264"/>
        <v>0.12185993701990615</v>
      </c>
      <c r="AC958" s="216">
        <f t="shared" ca="1" si="1264"/>
        <v>0.14662648864658406</v>
      </c>
      <c r="AD958" s="215">
        <f t="shared" ca="1" si="1264"/>
        <v>0.13623450214040836</v>
      </c>
      <c r="AE958" s="199">
        <f t="shared" ca="1" si="1264"/>
        <v>0.14796378269617705</v>
      </c>
      <c r="AF958" s="199">
        <f t="shared" ca="1" si="1264"/>
        <v>0.16083105812667053</v>
      </c>
      <c r="AG958" s="216">
        <f t="shared" ca="1" si="1264"/>
        <v>0.17167884391058985</v>
      </c>
      <c r="AH958" s="215">
        <f t="shared" ca="1" si="1264"/>
        <v>0.18828315626329034</v>
      </c>
      <c r="AI958" s="199">
        <f t="shared" ca="1" si="1264"/>
        <v>0.20470207463226314</v>
      </c>
      <c r="AJ958" s="199">
        <f t="shared" ca="1" si="1264"/>
        <v>0.21163873000674324</v>
      </c>
      <c r="AK958" s="216">
        <f t="shared" ca="1" si="1264"/>
        <v>0.36630087381697507</v>
      </c>
      <c r="AL958" s="215">
        <f t="shared" ca="1" si="1264"/>
        <v>0.32459048443863747</v>
      </c>
      <c r="AM958" s="199">
        <f t="shared" ca="1" si="1264"/>
        <v>0.46477269662585563</v>
      </c>
      <c r="AN958" s="199">
        <f t="shared" ca="1" si="1264"/>
        <v>0.32359828551778497</v>
      </c>
      <c r="AO958" s="216">
        <f t="shared" ref="AO958:BT958" ca="1" si="1265">IFERROR(SUM(AL27:AO27)*(1-IF(ISNUMBER($E$950),$E$950,AO245))/AO954,"")</f>
        <v>0.2136603279448227</v>
      </c>
      <c r="AP958" s="215">
        <f t="shared" ca="1" si="1265"/>
        <v>0.18364224931314133</v>
      </c>
      <c r="AQ958" s="199">
        <f t="shared" ca="1" si="1265"/>
        <v>0.39359804986229169</v>
      </c>
      <c r="AR958" s="199">
        <f t="shared" ca="1" si="1265"/>
        <v>0.60852589606402019</v>
      </c>
      <c r="AS958" s="216">
        <f t="shared" ca="1" si="1265"/>
        <v>0.72547256796212023</v>
      </c>
      <c r="AT958" s="215">
        <f t="shared" ca="1" si="1265"/>
        <v>0.43227221093206458</v>
      </c>
      <c r="AU958" s="199">
        <f t="shared" ca="1" si="1265"/>
        <v>0.92519426733226628</v>
      </c>
      <c r="AV958" s="199">
        <f t="shared" ca="1" si="1265"/>
        <v>0.96261734244356134</v>
      </c>
      <c r="AW958" s="216">
        <f t="shared" ca="1" si="1265"/>
        <v>0.84052185424997039</v>
      </c>
      <c r="AX958" s="215">
        <f t="shared" ca="1" si="1265"/>
        <v>0.73889700293217364</v>
      </c>
      <c r="AY958" s="199">
        <f t="shared" ca="1" si="1265"/>
        <v>0.65268569014510303</v>
      </c>
      <c r="AZ958" s="199">
        <f t="shared" ca="1" si="1265"/>
        <v>0.58468355867746924</v>
      </c>
      <c r="BA958" s="216">
        <f t="shared" ca="1" si="1265"/>
        <v>0.54471380322000917</v>
      </c>
      <c r="BB958" s="215">
        <f t="shared" ca="1" si="1265"/>
        <v>0.50464831605423854</v>
      </c>
      <c r="BC958" s="199">
        <f t="shared" ca="1" si="1265"/>
        <v>0.46358309916442558</v>
      </c>
      <c r="BD958" s="199">
        <f t="shared" ca="1" si="1265"/>
        <v>0.42677495881639754</v>
      </c>
      <c r="BE958" s="216">
        <f t="shared" ca="1" si="1265"/>
        <v>0.39589300552395335</v>
      </c>
      <c r="BF958" s="215">
        <f t="shared" ca="1" si="1265"/>
        <v>0.37440183832837665</v>
      </c>
      <c r="BG958" s="199">
        <f t="shared" ca="1" si="1265"/>
        <v>0.35138204287224872</v>
      </c>
      <c r="BH958" s="199">
        <f t="shared" ca="1" si="1265"/>
        <v>0.32937241084398289</v>
      </c>
      <c r="BI958" s="216">
        <f t="shared" ca="1" si="1265"/>
        <v>0.30978055934862608</v>
      </c>
      <c r="BJ958" s="215">
        <f t="shared" ca="1" si="1265"/>
        <v>0.29624145856798595</v>
      </c>
      <c r="BK958" s="199">
        <f t="shared" ca="1" si="1265"/>
        <v>0.28143168312630534</v>
      </c>
      <c r="BL958" s="199">
        <f t="shared" ca="1" si="1265"/>
        <v>0.26673151143634094</v>
      </c>
      <c r="BM958" s="216">
        <f t="shared" ca="1" si="1265"/>
        <v>0.25315828812309854</v>
      </c>
      <c r="BN958" s="215">
        <f t="shared" ca="1" si="1265"/>
        <v>0.24341262188621055</v>
      </c>
      <c r="BO958" s="199">
        <f t="shared" ca="1" si="1265"/>
        <v>0.23287294437365438</v>
      </c>
      <c r="BP958" s="199">
        <f t="shared" ca="1" si="1265"/>
        <v>0.22214696025474992</v>
      </c>
      <c r="BQ958" s="216">
        <f t="shared" ca="1" si="1265"/>
        <v>0.21198802791590451</v>
      </c>
      <c r="BR958" s="215">
        <f t="shared" ca="1" si="1265"/>
        <v>0.20410036470971149</v>
      </c>
      <c r="BS958" s="199">
        <f t="shared" ca="1" si="1265"/>
        <v>0.19594460380840645</v>
      </c>
      <c r="BT958" s="199">
        <f t="shared" ca="1" si="1265"/>
        <v>0.18748679753414282</v>
      </c>
      <c r="BU958" s="216">
        <f t="shared" ref="BU958:CZ958" ca="1" si="1266">IFERROR(SUM(BR27:BU27)*(1-IF(ISNUMBER($E$950),$E$950,BU245))/BU954,"")</f>
        <v>0.17931764067449479</v>
      </c>
      <c r="BV958" s="215">
        <f t="shared" ca="1" si="1266"/>
        <v>0.17378486815227132</v>
      </c>
      <c r="BW958" s="199">
        <f t="shared" ca="1" si="1266"/>
        <v>0.16800395153503284</v>
      </c>
      <c r="BX958" s="199">
        <f t="shared" ca="1" si="1266"/>
        <v>0.16194079926491273</v>
      </c>
      <c r="BY958" s="216">
        <f t="shared" ca="1" si="1266"/>
        <v>0.1560066044300735</v>
      </c>
      <c r="BZ958" s="215">
        <f t="shared" ca="1" si="1266"/>
        <v>0.15190835427196403</v>
      </c>
      <c r="CA958" s="199">
        <f t="shared" ca="1" si="1266"/>
        <v>0.14759790461653799</v>
      </c>
      <c r="CB958" s="199">
        <f t="shared" ca="1" si="1266"/>
        <v>0.14304365626727611</v>
      </c>
      <c r="CC958" s="216">
        <f t="shared" ca="1" si="1266"/>
        <v>0.13854426666198399</v>
      </c>
      <c r="CD958" s="215">
        <f t="shared" ca="1" si="1266"/>
        <v>0.13538453688861632</v>
      </c>
      <c r="CE958" s="199">
        <f t="shared" ca="1" si="1266"/>
        <v>0.1320474057835061</v>
      </c>
      <c r="CF958" s="199">
        <f t="shared" ca="1" si="1266"/>
        <v>0.12850468129586448</v>
      </c>
      <c r="CG958" s="216">
        <f t="shared" ca="1" si="1266"/>
        <v>0.12498060655109651</v>
      </c>
      <c r="CH958" s="215">
        <f t="shared" ca="1" si="1266"/>
        <v>0.12246853710688789</v>
      </c>
      <c r="CI958" s="199">
        <f t="shared" ca="1" si="1266"/>
        <v>0.11980891310445267</v>
      </c>
      <c r="CJ958" s="199">
        <f t="shared" ca="1" si="1266"/>
        <v>0.11697704166744287</v>
      </c>
      <c r="CK958" s="216">
        <f t="shared" ca="1" si="1266"/>
        <v>0.11414576389000231</v>
      </c>
      <c r="CL958" s="215">
        <f t="shared" ca="1" si="1266"/>
        <v>0.11209953101233712</v>
      </c>
      <c r="CM958" s="199">
        <f t="shared" ca="1" si="1266"/>
        <v>0.10993043018214183</v>
      </c>
      <c r="CN958" s="199">
        <f t="shared" ca="1" si="1266"/>
        <v>0.1076170256527665</v>
      </c>
      <c r="CO958" s="216">
        <f t="shared" ca="1" si="1266"/>
        <v>0.10529535649795761</v>
      </c>
      <c r="CP958" s="215">
        <f t="shared" ca="1" si="1266"/>
        <v>0.10359545270730325</v>
      </c>
      <c r="CQ958" s="199">
        <f t="shared" ca="1" si="1266"/>
        <v>0.10179290252724092</v>
      </c>
      <c r="CR958" s="199">
        <f t="shared" ca="1" si="1266"/>
        <v>9.9869176169987139E-2</v>
      </c>
      <c r="CS958" s="216">
        <f t="shared" ca="1" si="1266"/>
        <v>9.7933168332646481E-2</v>
      </c>
      <c r="CT958" s="215">
        <f t="shared" ca="1" si="1266"/>
        <v>9.649780516098358E-2</v>
      </c>
      <c r="CU958" s="199">
        <f t="shared" ca="1" si="1266"/>
        <v>9.4976369438631761E-2</v>
      </c>
      <c r="CV958" s="199">
        <f t="shared" ca="1" si="1266"/>
        <v>9.3352874078974912E-2</v>
      </c>
      <c r="CW958" s="216">
        <f t="shared" ca="1" si="1266"/>
        <v>9.1715686383868317E-2</v>
      </c>
      <c r="CX958" s="215">
        <f t="shared" ca="1" si="1266"/>
        <v>9.0486994980751551E-2</v>
      </c>
      <c r="CY958" s="199">
        <f t="shared" ca="1" si="1266"/>
        <v>8.918588151240317E-2</v>
      </c>
      <c r="CZ958" s="199">
        <f t="shared" ca="1" si="1266"/>
        <v>8.7798564883538863E-2</v>
      </c>
      <c r="DA958" s="216">
        <f t="shared" ref="DA958:DI958" ca="1" si="1267">IFERROR(SUM(CX27:DA27)*(1-IF(ISNUMBER($E$950),$E$950,DA245))/DA954,"")</f>
        <v>8.6397556142464499E-2</v>
      </c>
      <c r="DB958" s="215">
        <f t="shared" ca="1" si="1267"/>
        <v>8.5333433397891623E-2</v>
      </c>
      <c r="DC958" s="199">
        <f t="shared" ca="1" si="1267"/>
        <v>8.4208206105409855E-2</v>
      </c>
      <c r="DD958" s="199">
        <f t="shared" ca="1" si="1267"/>
        <v>8.3010001606832154E-2</v>
      </c>
      <c r="DE958" s="216">
        <f t="shared" ca="1" si="1267"/>
        <v>8.1798857776674852E-2</v>
      </c>
      <c r="DF958" s="215">
        <f t="shared" ca="1" si="1267"/>
        <v>8.0867935551567072E-2</v>
      </c>
      <c r="DG958" s="199">
        <f t="shared" ca="1" si="1267"/>
        <v>7.9885360043332215E-2</v>
      </c>
      <c r="DH958" s="199">
        <f t="shared" ca="1" si="1267"/>
        <v>7.8840910007650547E-2</v>
      </c>
      <c r="DI958" s="216">
        <f t="shared" ca="1" si="1267"/>
        <v>7.7784655269358266E-2</v>
      </c>
      <c r="DK958" s="199">
        <f t="shared" ref="DK958:EK958" ca="1" si="1268">IFERROR(SUM(DK27)*(1-IF(ISNUMBER($E$950),$E$950,DK245))/DK954,"")</f>
        <v>0.11838459354570804</v>
      </c>
      <c r="DL958" s="199">
        <f t="shared" ca="1" si="1268"/>
        <v>0.14168132159044819</v>
      </c>
      <c r="DM958" s="199">
        <f t="shared" ca="1" si="1268"/>
        <v>0.2092751397908966</v>
      </c>
      <c r="DN958" s="199">
        <f t="shared" ca="1" si="1268"/>
        <v>0.28455112125861648</v>
      </c>
      <c r="DO958" s="199">
        <f t="shared" ca="1" si="1268"/>
        <v>0.27803703610613684</v>
      </c>
      <c r="DP958" s="199">
        <f t="shared" ca="1" si="1268"/>
        <v>0.14814025469781303</v>
      </c>
      <c r="DQ958" s="199">
        <f t="shared" ca="1" si="1268"/>
        <v>0.17021605098828294</v>
      </c>
      <c r="DR958" s="199">
        <f t="shared" ca="1" si="1268"/>
        <v>0.34374799451469656</v>
      </c>
      <c r="DS958" s="199">
        <f t="shared" ca="1" si="1268"/>
        <v>0.20395263780140799</v>
      </c>
      <c r="DT958" s="199">
        <f t="shared" ca="1" si="1268"/>
        <v>0.73598609977165785</v>
      </c>
      <c r="DU958" s="199">
        <f t="shared" ca="1" si="1268"/>
        <v>0.83077730494253377</v>
      </c>
      <c r="DV958" s="199">
        <f t="shared" ca="1" si="1268"/>
        <v>0.54471380322000906</v>
      </c>
      <c r="DW958" s="199">
        <f t="shared" ca="1" si="1268"/>
        <v>0.39589300552395329</v>
      </c>
      <c r="DX958" s="199">
        <f t="shared" ca="1" si="1268"/>
        <v>0.30978055934862608</v>
      </c>
      <c r="DY958" s="199">
        <f t="shared" ca="1" si="1268"/>
        <v>0.25315828812309854</v>
      </c>
      <c r="DZ958" s="199">
        <f t="shared" ca="1" si="1268"/>
        <v>0.21198802791590451</v>
      </c>
      <c r="EA958" s="199">
        <f t="shared" ca="1" si="1268"/>
        <v>0.17931764067449479</v>
      </c>
      <c r="EB958" s="199">
        <f t="shared" ca="1" si="1268"/>
        <v>0.15600660443007353</v>
      </c>
      <c r="EC958" s="199">
        <f t="shared" ca="1" si="1268"/>
        <v>0.13854426666198402</v>
      </c>
      <c r="ED958" s="199">
        <f t="shared" ca="1" si="1268"/>
        <v>0.12498060655109651</v>
      </c>
      <c r="EE958" s="199">
        <f t="shared" ca="1" si="1268"/>
        <v>0.11414576389000232</v>
      </c>
      <c r="EF958" s="199">
        <f t="shared" ca="1" si="1268"/>
        <v>0.1052953564979576</v>
      </c>
      <c r="EG958" s="199">
        <f t="shared" ca="1" si="1268"/>
        <v>9.7933168332646481E-2</v>
      </c>
      <c r="EH958" s="199">
        <f t="shared" ca="1" si="1268"/>
        <v>9.1715686383868344E-2</v>
      </c>
      <c r="EI958" s="199">
        <f t="shared" ca="1" si="1268"/>
        <v>8.6397556142464485E-2</v>
      </c>
      <c r="EJ958" s="199">
        <f t="shared" ca="1" si="1268"/>
        <v>8.1798857776674852E-2</v>
      </c>
      <c r="EK958" s="199">
        <f t="shared" ca="1" si="1268"/>
        <v>7.7784655269358266E-2</v>
      </c>
    </row>
    <row r="959" spans="1:141" x14ac:dyDescent="0.25">
      <c r="A959" s="129"/>
      <c r="B959" s="129"/>
      <c r="C959" s="129"/>
      <c r="D959" s="129"/>
      <c r="E959" s="122"/>
      <c r="F959" s="130"/>
      <c r="G959" s="122"/>
      <c r="H959" s="122"/>
      <c r="I959" s="122"/>
      <c r="J959" s="130"/>
      <c r="K959" s="122"/>
      <c r="L959" s="122"/>
      <c r="M959" s="122"/>
      <c r="N959" s="130"/>
      <c r="O959" s="122"/>
      <c r="P959" s="122"/>
      <c r="Q959" s="122"/>
      <c r="R959" s="130"/>
      <c r="S959" s="122"/>
      <c r="T959" s="122"/>
      <c r="U959" s="122"/>
      <c r="V959" s="130"/>
      <c r="W959" s="122"/>
      <c r="X959" s="122"/>
      <c r="Y959" s="122"/>
      <c r="Z959" s="130"/>
      <c r="AA959" s="122"/>
      <c r="AB959" s="122"/>
      <c r="AC959" s="122"/>
      <c r="AD959" s="130"/>
      <c r="AE959" s="122"/>
      <c r="AF959" s="122"/>
      <c r="AG959" s="122"/>
      <c r="AH959" s="130"/>
      <c r="AI959" s="122"/>
      <c r="AJ959" s="122"/>
      <c r="AK959" s="122"/>
      <c r="AL959" s="130"/>
      <c r="AM959" s="122"/>
      <c r="AN959" s="122"/>
      <c r="AO959" s="122"/>
      <c r="AP959" s="130"/>
      <c r="AQ959" s="122"/>
      <c r="AR959" s="122"/>
      <c r="AS959" s="122"/>
      <c r="AT959" s="130"/>
      <c r="AU959" s="122"/>
      <c r="AV959" s="122"/>
      <c r="AW959" s="122"/>
      <c r="AX959" s="130"/>
      <c r="AY959" s="122"/>
      <c r="AZ959" s="122"/>
      <c r="BA959" s="122"/>
      <c r="BB959" s="130"/>
      <c r="BC959" s="122"/>
      <c r="BD959" s="122"/>
      <c r="BE959" s="122"/>
      <c r="BF959" s="130"/>
      <c r="BG959" s="122"/>
      <c r="BH959" s="122"/>
      <c r="BI959" s="122"/>
      <c r="BJ959" s="130"/>
      <c r="BK959" s="122"/>
      <c r="BL959" s="122"/>
      <c r="BM959" s="122"/>
      <c r="BN959" s="130"/>
      <c r="BO959" s="122"/>
      <c r="BP959" s="122"/>
      <c r="BQ959" s="122"/>
      <c r="BR959" s="130"/>
      <c r="BS959" s="122"/>
      <c r="BT959" s="122"/>
      <c r="BU959" s="122"/>
      <c r="BV959" s="130"/>
      <c r="BW959" s="122"/>
      <c r="BX959" s="122"/>
      <c r="BY959" s="122"/>
      <c r="BZ959" s="130"/>
      <c r="CA959" s="122"/>
      <c r="CB959" s="122"/>
      <c r="CC959" s="122"/>
      <c r="CD959" s="130"/>
      <c r="CE959" s="122"/>
      <c r="CF959" s="122"/>
      <c r="CG959" s="122"/>
      <c r="CH959" s="130"/>
      <c r="CI959" s="122"/>
      <c r="CJ959" s="122"/>
      <c r="CK959" s="122"/>
      <c r="CL959" s="130"/>
      <c r="CM959" s="122"/>
      <c r="CN959" s="122"/>
      <c r="CO959" s="122"/>
      <c r="CP959" s="130"/>
      <c r="CQ959" s="122"/>
      <c r="CR959" s="122"/>
      <c r="CS959" s="122"/>
      <c r="CT959" s="130"/>
      <c r="CU959" s="122"/>
      <c r="CV959" s="122"/>
      <c r="CW959" s="122"/>
      <c r="CX959" s="130"/>
      <c r="CY959" s="122"/>
      <c r="CZ959" s="122"/>
      <c r="DA959" s="122"/>
      <c r="DB959" s="130"/>
      <c r="DC959" s="122"/>
      <c r="DD959" s="122"/>
      <c r="DE959" s="122"/>
      <c r="DF959" s="130"/>
      <c r="DG959" s="122"/>
      <c r="DH959" s="122"/>
      <c r="DI959" s="131"/>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2"/>
      <c r="EI959" s="122"/>
      <c r="EJ959" s="122"/>
      <c r="EK959" s="122"/>
    </row>
    <row r="960" spans="1:141" x14ac:dyDescent="0.25">
      <c r="A960" s="90"/>
      <c r="B960" s="90"/>
      <c r="C960" s="90"/>
      <c r="D960" s="90"/>
      <c r="F960" s="100"/>
      <c r="J960" s="100"/>
      <c r="N960" s="100"/>
      <c r="R960" s="100"/>
      <c r="V960" s="100"/>
      <c r="Z960" s="100"/>
      <c r="AD960" s="100"/>
      <c r="AH960" s="100"/>
      <c r="AL960" s="100"/>
      <c r="AP960" s="100"/>
      <c r="AT960" s="100"/>
      <c r="AX960" s="100"/>
      <c r="BB960" s="100"/>
      <c r="BF960" s="100"/>
      <c r="BJ960" s="100"/>
      <c r="BN960" s="100"/>
      <c r="BR960" s="100"/>
      <c r="BV960" s="100"/>
      <c r="BZ960" s="100"/>
      <c r="CD960" s="100"/>
      <c r="CH960" s="100"/>
      <c r="CL960" s="100"/>
      <c r="CP960" s="100"/>
      <c r="CT960" s="100"/>
      <c r="CX960" s="100"/>
      <c r="DB960" s="100"/>
      <c r="DF960" s="100"/>
      <c r="DI960" s="101"/>
    </row>
    <row r="961" spans="1:141" x14ac:dyDescent="0.25">
      <c r="A961" s="90"/>
      <c r="B961" s="90"/>
      <c r="C961" s="90"/>
      <c r="D961" s="90"/>
      <c r="E961" s="132" t="s">
        <v>419</v>
      </c>
      <c r="F961" s="100"/>
      <c r="J961" s="100"/>
      <c r="N961" s="100"/>
      <c r="R961" s="100"/>
      <c r="V961" s="100"/>
      <c r="Z961" s="100"/>
      <c r="AD961" s="100"/>
      <c r="AH961" s="100"/>
      <c r="AL961" s="100"/>
      <c r="AP961" s="100"/>
      <c r="AT961" s="100"/>
      <c r="AX961" s="100"/>
      <c r="BB961" s="100"/>
      <c r="BF961" s="100"/>
      <c r="BJ961" s="100"/>
      <c r="BN961" s="100"/>
      <c r="BR961" s="100"/>
      <c r="BV961" s="100"/>
      <c r="BZ961" s="100"/>
      <c r="CD961" s="100"/>
      <c r="CH961" s="100"/>
      <c r="CL961" s="100"/>
      <c r="CP961" s="100"/>
      <c r="CT961" s="100"/>
      <c r="CX961" s="100"/>
      <c r="DB961" s="100"/>
      <c r="DF961" s="100"/>
      <c r="DI961" s="101"/>
    </row>
    <row r="962" spans="1:141" x14ac:dyDescent="0.25">
      <c r="A962" s="90"/>
      <c r="B962" s="90"/>
      <c r="C962" s="90"/>
      <c r="D962" s="90"/>
      <c r="F962" s="100"/>
      <c r="J962" s="100"/>
      <c r="N962" s="100"/>
      <c r="R962" s="100"/>
      <c r="V962" s="100"/>
      <c r="Z962" s="100"/>
      <c r="AD962" s="100"/>
      <c r="AH962" s="100"/>
      <c r="AL962" s="100"/>
      <c r="AP962" s="100"/>
      <c r="AT962" s="100"/>
      <c r="AX962" s="100"/>
      <c r="BB962" s="100"/>
      <c r="BF962" s="100"/>
      <c r="BJ962" s="100"/>
      <c r="BN962" s="100"/>
      <c r="BR962" s="100"/>
      <c r="BV962" s="100"/>
      <c r="BZ962" s="100"/>
      <c r="CD962" s="100"/>
      <c r="CH962" s="100"/>
      <c r="CL962" s="100"/>
      <c r="CP962" s="100"/>
      <c r="CT962" s="100"/>
      <c r="CX962" s="100"/>
      <c r="DB962" s="100"/>
      <c r="DF962" s="100"/>
      <c r="DI962" s="101"/>
    </row>
    <row r="963" spans="1:141" x14ac:dyDescent="0.25">
      <c r="A963" s="90"/>
      <c r="B963" s="90"/>
      <c r="C963" s="90"/>
      <c r="D963" s="90"/>
      <c r="E963" t="s">
        <v>415</v>
      </c>
      <c r="F963" s="142">
        <f t="shared" ref="F963:AK963" ca="1" si="1269">IFERROR(F55/F71,"")</f>
        <v>5.8005802137101945</v>
      </c>
      <c r="G963" s="16">
        <f t="shared" ca="1" si="1269"/>
        <v>6.1134013023624165</v>
      </c>
      <c r="H963" s="16">
        <f t="shared" ca="1" si="1269"/>
        <v>5.6532513408722718</v>
      </c>
      <c r="I963" s="16">
        <f t="shared" ca="1" si="1269"/>
        <v>6.3056404361461098</v>
      </c>
      <c r="J963" s="142">
        <f t="shared" ca="1" si="1269"/>
        <v>6.5390713476783695</v>
      </c>
      <c r="K963" s="16">
        <f t="shared" ca="1" si="1269"/>
        <v>5.9284188034188032</v>
      </c>
      <c r="L963" s="16">
        <f t="shared" ca="1" si="1269"/>
        <v>6.7625730994152047</v>
      </c>
      <c r="M963" s="16">
        <f t="shared" ca="1" si="1269"/>
        <v>2.4827727645611155</v>
      </c>
      <c r="N963" s="142">
        <f t="shared" ca="1" si="1269"/>
        <v>2.3574918566775245</v>
      </c>
      <c r="O963" s="16">
        <f t="shared" ca="1" si="1269"/>
        <v>2.4832593787817667</v>
      </c>
      <c r="P963" s="16">
        <f t="shared" ca="1" si="1269"/>
        <v>3.982262703739214</v>
      </c>
      <c r="Q963" s="16">
        <f t="shared" ca="1" si="1269"/>
        <v>4.6926882902693787</v>
      </c>
      <c r="R963" s="142">
        <f t="shared" ca="1" si="1269"/>
        <v>8.1979797979797979</v>
      </c>
      <c r="S963" s="16">
        <f t="shared" ca="1" si="1269"/>
        <v>7.8046421663442942</v>
      </c>
      <c r="T963" s="16">
        <f t="shared" ca="1" si="1269"/>
        <v>8.2480544747081712</v>
      </c>
      <c r="U963" s="16">
        <f t="shared" ca="1" si="1269"/>
        <v>8.0268863833477884</v>
      </c>
      <c r="V963" s="142">
        <f t="shared" ca="1" si="1269"/>
        <v>8.5424954792043408</v>
      </c>
      <c r="W963" s="16">
        <f t="shared" ca="1" si="1269"/>
        <v>7.4083447332421342</v>
      </c>
      <c r="X963" s="16">
        <f t="shared" ca="1" si="1269"/>
        <v>7.0808457711442783</v>
      </c>
      <c r="Y963" s="16">
        <f t="shared" ca="1" si="1269"/>
        <v>7.9435665914221216</v>
      </c>
      <c r="Z963" s="142">
        <f t="shared" ca="1" si="1269"/>
        <v>8.9847844463229087</v>
      </c>
      <c r="AA963" s="16">
        <f t="shared" ca="1" si="1269"/>
        <v>8.6492027334851933</v>
      </c>
      <c r="AB963" s="16">
        <f t="shared" ca="1" si="1269"/>
        <v>8.420338983050847</v>
      </c>
      <c r="AC963" s="16">
        <f t="shared" ca="1" si="1269"/>
        <v>8.0365641323273369</v>
      </c>
      <c r="AD963" s="142">
        <f t="shared" ca="1" si="1269"/>
        <v>10.814106068890103</v>
      </c>
      <c r="AE963" s="16">
        <f t="shared" ca="1" si="1269"/>
        <v>6.3172179813401188</v>
      </c>
      <c r="AF963" s="16">
        <f t="shared" ca="1" si="1269"/>
        <v>4.0583495415393163</v>
      </c>
      <c r="AG963" s="16">
        <f t="shared" ca="1" si="1269"/>
        <v>4.216873706004141</v>
      </c>
      <c r="AH963" s="142">
        <f t="shared" ca="1" si="1269"/>
        <v>4.6384339815762541</v>
      </c>
      <c r="AI963" s="16">
        <f t="shared" ca="1" si="1269"/>
        <v>5.8864051094890515</v>
      </c>
      <c r="AJ963" s="16">
        <f t="shared" ca="1" si="1269"/>
        <v>7.3062080536912752</v>
      </c>
      <c r="AK963" s="16">
        <f t="shared" ca="1" si="1269"/>
        <v>6.9462288841303828</v>
      </c>
      <c r="AL963" s="142">
        <f t="shared" ref="AL963:BQ963" ca="1" si="1270">IFERROR(AL55/AL71,"")</f>
        <v>6.2600497306257772</v>
      </c>
      <c r="AM963" s="16">
        <f t="shared" ca="1" si="1270"/>
        <v>3.8561024949426836</v>
      </c>
      <c r="AN963" s="16">
        <f t="shared" ca="1" si="1270"/>
        <v>3.5483918778716466</v>
      </c>
      <c r="AO963" s="16">
        <f t="shared" ca="1" si="1270"/>
        <v>4.4422410473623408</v>
      </c>
      <c r="AP963" s="142">
        <f t="shared" ca="1" si="1270"/>
        <v>4.3532190342897135</v>
      </c>
      <c r="AQ963" s="16">
        <f t="shared" ca="1" si="1270"/>
        <v>3.823794980746249</v>
      </c>
      <c r="AR963" s="16">
        <f t="shared" ca="1" si="1270"/>
        <v>3.762008985139961</v>
      </c>
      <c r="AS963" s="16">
        <f t="shared" ca="1" si="1270"/>
        <v>4.2907595549104984</v>
      </c>
      <c r="AT963" s="142">
        <f t="shared" ca="1" si="1270"/>
        <v>4.7371715746781868</v>
      </c>
      <c r="AU963" s="16">
        <f t="shared" ca="1" si="1270"/>
        <v>4.6602844638949668</v>
      </c>
      <c r="AV963" s="16">
        <f t="shared" ca="1" si="1270"/>
        <v>4.4726575414930902</v>
      </c>
      <c r="AW963" s="16">
        <f t="shared" ca="1" si="1270"/>
        <v>4.8773839524043119</v>
      </c>
      <c r="AX963" s="142">
        <f t="shared" ca="1" si="1270"/>
        <v>4.1352269363816445</v>
      </c>
      <c r="AY963" s="16">
        <f t="shared" ca="1" si="1270"/>
        <v>4.9562773910632751</v>
      </c>
      <c r="AZ963" s="16">
        <f t="shared" ca="1" si="1270"/>
        <v>5.9182175704192792</v>
      </c>
      <c r="BA963" s="16">
        <f t="shared" ca="1" si="1270"/>
        <v>6.9672877153211132</v>
      </c>
      <c r="BB963" s="142">
        <f t="shared" ca="1" si="1270"/>
        <v>6.574877735377175</v>
      </c>
      <c r="BC963" s="16">
        <f t="shared" ca="1" si="1270"/>
        <v>7.4079370050390265</v>
      </c>
      <c r="BD963" s="16">
        <f t="shared" ca="1" si="1270"/>
        <v>8.3819397801539974</v>
      </c>
      <c r="BE963" s="16">
        <f t="shared" ca="1" si="1270"/>
        <v>9.4431265424476276</v>
      </c>
      <c r="BF963" s="142">
        <f t="shared" ca="1" si="1270"/>
        <v>9.0320120438044764</v>
      </c>
      <c r="BG963" s="16">
        <f t="shared" ca="1" si="1270"/>
        <v>9.8767315941536076</v>
      </c>
      <c r="BH963" s="16">
        <f t="shared" ca="1" si="1270"/>
        <v>10.862446869844062</v>
      </c>
      <c r="BI963" s="16">
        <f t="shared" ca="1" si="1270"/>
        <v>11.93539858646511</v>
      </c>
      <c r="BJ963" s="142">
        <f t="shared" ca="1" si="1270"/>
        <v>11.545395975661776</v>
      </c>
      <c r="BK963" s="16">
        <f t="shared" ca="1" si="1270"/>
        <v>12.401809575815738</v>
      </c>
      <c r="BL963" s="16">
        <f t="shared" ca="1" si="1270"/>
        <v>13.399271272432257</v>
      </c>
      <c r="BM963" s="16">
        <f t="shared" ca="1" si="1270"/>
        <v>14.484022015641617</v>
      </c>
      <c r="BN963" s="142">
        <f t="shared" ca="1" si="1270"/>
        <v>14.206215883624356</v>
      </c>
      <c r="BO963" s="16">
        <f t="shared" ca="1" si="1270"/>
        <v>15.074784228916418</v>
      </c>
      <c r="BP963" s="16">
        <f t="shared" ca="1" si="1270"/>
        <v>16.084455104989495</v>
      </c>
      <c r="BQ963" s="16">
        <f t="shared" ca="1" si="1270"/>
        <v>17.181469705754804</v>
      </c>
      <c r="BR963" s="142">
        <f t="shared" ref="BR963:CW963" ca="1" si="1271">IFERROR(BR55/BR71,"")</f>
        <v>17.178298784424218</v>
      </c>
      <c r="BS963" s="16">
        <f t="shared" ca="1" si="1271"/>
        <v>18.060146357838089</v>
      </c>
      <c r="BT963" s="16">
        <f t="shared" ca="1" si="1271"/>
        <v>19.083155932283017</v>
      </c>
      <c r="BU963" s="16">
        <f t="shared" ca="1" si="1271"/>
        <v>20.193568968004264</v>
      </c>
      <c r="BV963" s="142">
        <f t="shared" ca="1" si="1271"/>
        <v>20.059780533937822</v>
      </c>
      <c r="BW963" s="16">
        <f t="shared" ca="1" si="1271"/>
        <v>20.954501287567275</v>
      </c>
      <c r="BX963" s="16">
        <f t="shared" ca="1" si="1271"/>
        <v>21.990441694015914</v>
      </c>
      <c r="BY963" s="16">
        <f t="shared" ca="1" si="1271"/>
        <v>23.113843471719179</v>
      </c>
      <c r="BZ963" s="142">
        <f t="shared" ca="1" si="1271"/>
        <v>22.853418184356098</v>
      </c>
      <c r="CA963" s="16">
        <f t="shared" ca="1" si="1271"/>
        <v>23.760618414774299</v>
      </c>
      <c r="CB963" s="16">
        <f t="shared" ca="1" si="1271"/>
        <v>24.809094186621937</v>
      </c>
      <c r="CC963" s="16">
        <f t="shared" ca="1" si="1271"/>
        <v>25.945087468628333</v>
      </c>
      <c r="CD963" s="142">
        <f t="shared" ca="1" si="1271"/>
        <v>25.561884842950498</v>
      </c>
      <c r="CE963" s="16">
        <f t="shared" ca="1" si="1271"/>
        <v>26.481182815240718</v>
      </c>
      <c r="CF963" s="16">
        <f t="shared" ca="1" si="1271"/>
        <v>27.541810507993024</v>
      </c>
      <c r="CG963" s="16">
        <f t="shared" ca="1" si="1271"/>
        <v>28.690010132574397</v>
      </c>
      <c r="CH963" s="142">
        <f t="shared" ca="1" si="1271"/>
        <v>28.187772227534492</v>
      </c>
      <c r="CI963" s="16">
        <f t="shared" ca="1" si="1271"/>
        <v>29.118797810765077</v>
      </c>
      <c r="CJ963" s="16">
        <f t="shared" ca="1" si="1271"/>
        <v>30.191205635880575</v>
      </c>
      <c r="CK963" s="16">
        <f t="shared" ca="1" si="1271"/>
        <v>31.351238149462098</v>
      </c>
      <c r="CL963" s="142">
        <f t="shared" ca="1" si="1271"/>
        <v>30.733593144127145</v>
      </c>
      <c r="CM963" s="16">
        <f t="shared" ca="1" si="1271"/>
        <v>31.675987457922279</v>
      </c>
      <c r="CN963" s="16">
        <f t="shared" ca="1" si="1271"/>
        <v>32.759814927800285</v>
      </c>
      <c r="CO963" s="16">
        <f t="shared" ca="1" si="1271"/>
        <v>33.931318228358535</v>
      </c>
      <c r="CP963" s="142">
        <f t="shared" ca="1" si="1271"/>
        <v>33.201783889187283</v>
      </c>
      <c r="CQ963" s="16">
        <f t="shared" ca="1" si="1271"/>
        <v>34.155198961055753</v>
      </c>
      <c r="CR963" s="16">
        <f t="shared" ca="1" si="1271"/>
        <v>35.250096544830505</v>
      </c>
      <c r="CS963" s="16">
        <f t="shared" ca="1" si="1271"/>
        <v>36.432719536146109</v>
      </c>
      <c r="CT963" s="142">
        <f t="shared" ca="1" si="1271"/>
        <v>35.594706578714579</v>
      </c>
      <c r="CU963" s="16">
        <f t="shared" ca="1" si="1271"/>
        <v>36.558805011809049</v>
      </c>
      <c r="CV963" s="16">
        <f t="shared" ca="1" si="1271"/>
        <v>37.66443380162108</v>
      </c>
      <c r="CW963" s="16">
        <f t="shared" ca="1" si="1271"/>
        <v>38.857836058055426</v>
      </c>
      <c r="CX963" s="142">
        <f t="shared" ref="CX963:DI963" ca="1" si="1272">IFERROR(CX55/CX71,"")</f>
        <v>37.914651406443951</v>
      </c>
      <c r="CY963" s="16">
        <f t="shared" ca="1" si="1272"/>
        <v>38.889106057433125</v>
      </c>
      <c r="CZ963" s="16">
        <f t="shared" ca="1" si="1272"/>
        <v>40.005137444858768</v>
      </c>
      <c r="DA963" s="16">
        <f t="shared" ca="1" si="1272"/>
        <v>41.208988886334517</v>
      </c>
      <c r="DB963" s="142">
        <f t="shared" ca="1" si="1272"/>
        <v>40.163838833291848</v>
      </c>
      <c r="DC963" s="16">
        <f t="shared" ca="1" si="1272"/>
        <v>41.148332500037689</v>
      </c>
      <c r="DD963" s="16">
        <f t="shared" ca="1" si="1272"/>
        <v>42.274447862367609</v>
      </c>
      <c r="DE963" s="16">
        <f t="shared" ca="1" si="1272"/>
        <v>43.488428439242149</v>
      </c>
      <c r="DF963" s="142">
        <f t="shared" ca="1" si="1272"/>
        <v>42.34442171014738</v>
      </c>
      <c r="DG963" s="16">
        <f t="shared" ca="1" si="1272"/>
        <v>43.338646828888869</v>
      </c>
      <c r="DH963" s="16">
        <f t="shared" ca="1" si="1272"/>
        <v>44.47453722495564</v>
      </c>
      <c r="DI963" s="143">
        <f t="shared" ca="1" si="1272"/>
        <v>45.698336612486536</v>
      </c>
      <c r="DJ963" s="16"/>
      <c r="DK963" s="16">
        <f t="shared" ref="DK963:EK963" ca="1" si="1273">IFERROR(DK55/DK71,"")</f>
        <v>6.3056404361461098</v>
      </c>
      <c r="DL963" s="16">
        <f t="shared" ca="1" si="1273"/>
        <v>2.4827727645611155</v>
      </c>
      <c r="DM963" s="16">
        <f t="shared" ca="1" si="1273"/>
        <v>4.6926882902693787</v>
      </c>
      <c r="DN963" s="16">
        <f t="shared" ca="1" si="1273"/>
        <v>8.0268863833477884</v>
      </c>
      <c r="DO963" s="16">
        <f t="shared" ca="1" si="1273"/>
        <v>7.9435665914221216</v>
      </c>
      <c r="DP963" s="16">
        <f t="shared" ca="1" si="1273"/>
        <v>8.0365641323273369</v>
      </c>
      <c r="DQ963" s="16">
        <f t="shared" ca="1" si="1273"/>
        <v>4.216873706004141</v>
      </c>
      <c r="DR963" s="16">
        <f t="shared" ca="1" si="1273"/>
        <v>6.9462288841303828</v>
      </c>
      <c r="DS963" s="16">
        <f t="shared" ca="1" si="1273"/>
        <v>4.4422410473623408</v>
      </c>
      <c r="DT963" s="16">
        <f t="shared" ca="1" si="1273"/>
        <v>4.2907595549104984</v>
      </c>
      <c r="DU963" s="16">
        <f t="shared" ca="1" si="1273"/>
        <v>4.8773839524043119</v>
      </c>
      <c r="DV963" s="16">
        <f t="shared" ca="1" si="1273"/>
        <v>6.9672877153211132</v>
      </c>
      <c r="DW963" s="16">
        <f t="shared" ca="1" si="1273"/>
        <v>9.4431265424476276</v>
      </c>
      <c r="DX963" s="16">
        <f t="shared" ca="1" si="1273"/>
        <v>11.93539858646511</v>
      </c>
      <c r="DY963" s="16">
        <f t="shared" ca="1" si="1273"/>
        <v>14.484022015641617</v>
      </c>
      <c r="DZ963" s="16">
        <f t="shared" ca="1" si="1273"/>
        <v>17.181469705754804</v>
      </c>
      <c r="EA963" s="16">
        <f t="shared" ca="1" si="1273"/>
        <v>20.193568968004264</v>
      </c>
      <c r="EB963" s="16">
        <f t="shared" ca="1" si="1273"/>
        <v>23.113843471719179</v>
      </c>
      <c r="EC963" s="16">
        <f t="shared" ca="1" si="1273"/>
        <v>25.945087468628333</v>
      </c>
      <c r="ED963" s="16">
        <f t="shared" ca="1" si="1273"/>
        <v>28.690010132574397</v>
      </c>
      <c r="EE963" s="16">
        <f t="shared" ca="1" si="1273"/>
        <v>31.351238149462098</v>
      </c>
      <c r="EF963" s="16">
        <f t="shared" ca="1" si="1273"/>
        <v>33.931318228358535</v>
      </c>
      <c r="EG963" s="16">
        <f t="shared" ca="1" si="1273"/>
        <v>36.432719536146109</v>
      </c>
      <c r="EH963" s="16">
        <f t="shared" ca="1" si="1273"/>
        <v>38.857836058055426</v>
      </c>
      <c r="EI963" s="16">
        <f t="shared" ca="1" si="1273"/>
        <v>41.208988886334517</v>
      </c>
      <c r="EJ963" s="16">
        <f t="shared" ca="1" si="1273"/>
        <v>43.488428439242149</v>
      </c>
      <c r="EK963" s="16">
        <f t="shared" ca="1" si="1273"/>
        <v>45.698336612486536</v>
      </c>
    </row>
    <row r="964" spans="1:141" x14ac:dyDescent="0.25">
      <c r="A964" s="90"/>
      <c r="B964" s="90"/>
      <c r="C964" s="90"/>
      <c r="D964" s="90"/>
      <c r="E964" t="s">
        <v>416</v>
      </c>
      <c r="F964" s="142">
        <f t="shared" ref="F964:AK964" ca="1" si="1274">IFERROR(SUM(F50,F51,F52)/F71,"")</f>
        <v>5.2834583409897045</v>
      </c>
      <c r="G964" s="16">
        <f t="shared" ca="1" si="1274"/>
        <v>5.5894059021858364</v>
      </c>
      <c r="H964" s="16">
        <f t="shared" ca="1" si="1274"/>
        <v>5.1441920876489853</v>
      </c>
      <c r="I964" s="16">
        <f t="shared" ca="1" si="1274"/>
        <v>5.6883988259321665</v>
      </c>
      <c r="J964" s="142">
        <f t="shared" ca="1" si="1274"/>
        <v>5.942242355605889</v>
      </c>
      <c r="K964" s="16">
        <f t="shared" ca="1" si="1274"/>
        <v>5.3621794871794872</v>
      </c>
      <c r="L964" s="16">
        <f t="shared" ca="1" si="1274"/>
        <v>6.1567251461988306</v>
      </c>
      <c r="M964" s="16">
        <f t="shared" ca="1" si="1274"/>
        <v>2.2731747333880228</v>
      </c>
      <c r="N964" s="142">
        <f t="shared" ca="1" si="1274"/>
        <v>2.1486156351791532</v>
      </c>
      <c r="O964" s="16">
        <f t="shared" ca="1" si="1274"/>
        <v>2.2279144816458247</v>
      </c>
      <c r="P964" s="16">
        <f t="shared" ca="1" si="1274"/>
        <v>3.5973154362416109</v>
      </c>
      <c r="Q964" s="16">
        <f t="shared" ca="1" si="1274"/>
        <v>4.1913139087410665</v>
      </c>
      <c r="R964" s="142">
        <f t="shared" ca="1" si="1274"/>
        <v>7.2545454545454549</v>
      </c>
      <c r="S964" s="16">
        <f t="shared" ca="1" si="1274"/>
        <v>6.8568665377176012</v>
      </c>
      <c r="T964" s="16">
        <f t="shared" ca="1" si="1274"/>
        <v>7.2830739299610894</v>
      </c>
      <c r="U964" s="16">
        <f t="shared" ca="1" si="1274"/>
        <v>7.2619254119687771</v>
      </c>
      <c r="V964" s="142">
        <f t="shared" ca="1" si="1274"/>
        <v>7.7034358047016278</v>
      </c>
      <c r="W964" s="16">
        <f t="shared" ca="1" si="1274"/>
        <v>6.5697674418604652</v>
      </c>
      <c r="X964" s="16">
        <f t="shared" ca="1" si="1274"/>
        <v>6.1007462686567164</v>
      </c>
      <c r="Y964" s="16">
        <f t="shared" ca="1" si="1274"/>
        <v>6.6561324303987961</v>
      </c>
      <c r="Z964" s="142">
        <f t="shared" ca="1" si="1274"/>
        <v>7.6449704142011834</v>
      </c>
      <c r="AA964" s="16">
        <f t="shared" ca="1" si="1274"/>
        <v>7.6203492786636291</v>
      </c>
      <c r="AB964" s="16">
        <f t="shared" ca="1" si="1274"/>
        <v>7.6094915254237288</v>
      </c>
      <c r="AC964" s="16">
        <f t="shared" ca="1" si="1274"/>
        <v>7.2861288450377248</v>
      </c>
      <c r="AD964" s="142">
        <f t="shared" ca="1" si="1274"/>
        <v>9.9841443411700386</v>
      </c>
      <c r="AE964" s="16">
        <f t="shared" ca="1" si="1274"/>
        <v>5.5407124681933846</v>
      </c>
      <c r="AF964" s="16">
        <f t="shared" ca="1" si="1274"/>
        <v>3.5245901639344264</v>
      </c>
      <c r="AG964" s="16">
        <f t="shared" ca="1" si="1274"/>
        <v>3.6206004140786749</v>
      </c>
      <c r="AH964" s="142">
        <f t="shared" ca="1" si="1274"/>
        <v>4.0150972364380761</v>
      </c>
      <c r="AI964" s="16">
        <f t="shared" ca="1" si="1274"/>
        <v>5.3010948905109485</v>
      </c>
      <c r="AJ964" s="16">
        <f t="shared" ca="1" si="1274"/>
        <v>6.5022371364653244</v>
      </c>
      <c r="AK964" s="16">
        <f t="shared" ca="1" si="1274"/>
        <v>6.1522721865334287</v>
      </c>
      <c r="AL964" s="142">
        <f t="shared" ref="AL964:BQ964" ca="1" si="1275">IFERROR(SUM(AL50,AL51,AL52)/AL71,"")</f>
        <v>5.341069208454206</v>
      </c>
      <c r="AM964" s="16">
        <f t="shared" ca="1" si="1275"/>
        <v>3.0146999325691168</v>
      </c>
      <c r="AN964" s="16">
        <f t="shared" ca="1" si="1275"/>
        <v>2.6754112939084038</v>
      </c>
      <c r="AO964" s="16">
        <f t="shared" ca="1" si="1275"/>
        <v>3.2966884867154409</v>
      </c>
      <c r="AP964" s="142">
        <f t="shared" ca="1" si="1275"/>
        <v>3.3939818054583624</v>
      </c>
      <c r="AQ964" s="16">
        <f t="shared" ca="1" si="1275"/>
        <v>3.0658611074226529</v>
      </c>
      <c r="AR964" s="16">
        <f t="shared" ca="1" si="1275"/>
        <v>3.0630111738279</v>
      </c>
      <c r="AS964" s="16">
        <f t="shared" ca="1" si="1275"/>
        <v>3.4816642477019837</v>
      </c>
      <c r="AT964" s="142">
        <f t="shared" ca="1" si="1275"/>
        <v>3.862017280902839</v>
      </c>
      <c r="AU964" s="16">
        <f t="shared" ca="1" si="1275"/>
        <v>3.8240075023444828</v>
      </c>
      <c r="AV964" s="16">
        <f t="shared" ca="1" si="1275"/>
        <v>3.714871387952126</v>
      </c>
      <c r="AW964" s="16">
        <f t="shared" ca="1" si="1275"/>
        <v>3.9668345361028181</v>
      </c>
      <c r="AX964" s="142">
        <f t="shared" ca="1" si="1275"/>
        <v>3.2176131019988987</v>
      </c>
      <c r="AY964" s="16">
        <f t="shared" ca="1" si="1275"/>
        <v>4.0386635566805298</v>
      </c>
      <c r="AZ964" s="16">
        <f t="shared" ca="1" si="1275"/>
        <v>5.0006037360365339</v>
      </c>
      <c r="BA964" s="16">
        <f t="shared" ca="1" si="1275"/>
        <v>6.0496738809383679</v>
      </c>
      <c r="BB964" s="142">
        <f t="shared" ca="1" si="1275"/>
        <v>5.6572639009944288</v>
      </c>
      <c r="BC964" s="16">
        <f t="shared" ca="1" si="1275"/>
        <v>6.4903231706562803</v>
      </c>
      <c r="BD964" s="16">
        <f t="shared" ca="1" si="1275"/>
        <v>7.4643259457712512</v>
      </c>
      <c r="BE964" s="16">
        <f t="shared" ca="1" si="1275"/>
        <v>8.5255127080648805</v>
      </c>
      <c r="BF964" s="142">
        <f t="shared" ca="1" si="1275"/>
        <v>8.1143982094217293</v>
      </c>
      <c r="BG964" s="16">
        <f t="shared" ca="1" si="1275"/>
        <v>8.9591177597708604</v>
      </c>
      <c r="BH964" s="16">
        <f t="shared" ca="1" si="1275"/>
        <v>9.9448330354613148</v>
      </c>
      <c r="BI964" s="16">
        <f t="shared" ca="1" si="1275"/>
        <v>11.017784752082365</v>
      </c>
      <c r="BJ964" s="142">
        <f t="shared" ca="1" si="1275"/>
        <v>10.627782141279031</v>
      </c>
      <c r="BK964" s="16">
        <f t="shared" ca="1" si="1275"/>
        <v>11.484195741432993</v>
      </c>
      <c r="BL964" s="16">
        <f t="shared" ca="1" si="1275"/>
        <v>12.481657438049508</v>
      </c>
      <c r="BM964" s="16">
        <f t="shared" ca="1" si="1275"/>
        <v>13.566408181258868</v>
      </c>
      <c r="BN964" s="142">
        <f t="shared" ca="1" si="1275"/>
        <v>13.288602049241611</v>
      </c>
      <c r="BO964" s="16">
        <f t="shared" ca="1" si="1275"/>
        <v>14.157170394533672</v>
      </c>
      <c r="BP964" s="16">
        <f t="shared" ca="1" si="1275"/>
        <v>15.166841270606751</v>
      </c>
      <c r="BQ964" s="16">
        <f t="shared" ca="1" si="1275"/>
        <v>16.263855871372058</v>
      </c>
      <c r="BR964" s="142">
        <f t="shared" ref="BR964:CW964" ca="1" si="1276">IFERROR(SUM(BR50,BR51,BR52)/BR71,"")</f>
        <v>16.260684950041473</v>
      </c>
      <c r="BS964" s="16">
        <f t="shared" ca="1" si="1276"/>
        <v>17.142532523455344</v>
      </c>
      <c r="BT964" s="16">
        <f t="shared" ca="1" si="1276"/>
        <v>18.165542097900268</v>
      </c>
      <c r="BU964" s="16">
        <f t="shared" ca="1" si="1276"/>
        <v>19.275955133621519</v>
      </c>
      <c r="BV964" s="142">
        <f t="shared" ca="1" si="1276"/>
        <v>19.142166699555077</v>
      </c>
      <c r="BW964" s="16">
        <f t="shared" ca="1" si="1276"/>
        <v>20.036887453184534</v>
      </c>
      <c r="BX964" s="16">
        <f t="shared" ca="1" si="1276"/>
        <v>21.072827859633172</v>
      </c>
      <c r="BY964" s="16">
        <f t="shared" ca="1" si="1276"/>
        <v>22.196229637336437</v>
      </c>
      <c r="BZ964" s="142">
        <f t="shared" ca="1" si="1276"/>
        <v>21.935804349973349</v>
      </c>
      <c r="CA964" s="16">
        <f t="shared" ca="1" si="1276"/>
        <v>22.84300458039155</v>
      </c>
      <c r="CB964" s="16">
        <f t="shared" ca="1" si="1276"/>
        <v>23.891480352239185</v>
      </c>
      <c r="CC964" s="16">
        <f t="shared" ca="1" si="1276"/>
        <v>25.027473634245585</v>
      </c>
      <c r="CD964" s="142">
        <f t="shared" ca="1" si="1276"/>
        <v>24.644271008567753</v>
      </c>
      <c r="CE964" s="16">
        <f t="shared" ca="1" si="1276"/>
        <v>25.563568980857973</v>
      </c>
      <c r="CF964" s="16">
        <f t="shared" ca="1" si="1276"/>
        <v>26.624196673610278</v>
      </c>
      <c r="CG964" s="16">
        <f t="shared" ca="1" si="1276"/>
        <v>27.772396298191648</v>
      </c>
      <c r="CH964" s="142">
        <f t="shared" ca="1" si="1276"/>
        <v>27.270158393151746</v>
      </c>
      <c r="CI964" s="16">
        <f t="shared" ca="1" si="1276"/>
        <v>28.201183976382332</v>
      </c>
      <c r="CJ964" s="16">
        <f t="shared" ca="1" si="1276"/>
        <v>29.27359180149783</v>
      </c>
      <c r="CK964" s="16">
        <f t="shared" ca="1" si="1276"/>
        <v>30.433624315079353</v>
      </c>
      <c r="CL964" s="142">
        <f t="shared" ca="1" si="1276"/>
        <v>29.815979309744399</v>
      </c>
      <c r="CM964" s="16">
        <f t="shared" ca="1" si="1276"/>
        <v>30.75837362353953</v>
      </c>
      <c r="CN964" s="16">
        <f t="shared" ca="1" si="1276"/>
        <v>31.842201093417536</v>
      </c>
      <c r="CO964" s="16">
        <f t="shared" ca="1" si="1276"/>
        <v>33.013704393975793</v>
      </c>
      <c r="CP964" s="142">
        <f t="shared" ca="1" si="1276"/>
        <v>32.284170054804534</v>
      </c>
      <c r="CQ964" s="16">
        <f t="shared" ca="1" si="1276"/>
        <v>33.237585126673004</v>
      </c>
      <c r="CR964" s="16">
        <f t="shared" ca="1" si="1276"/>
        <v>34.332482710447756</v>
      </c>
      <c r="CS964" s="16">
        <f t="shared" ca="1" si="1276"/>
        <v>35.51510570176336</v>
      </c>
      <c r="CT964" s="142">
        <f t="shared" ca="1" si="1276"/>
        <v>34.67709274433183</v>
      </c>
      <c r="CU964" s="16">
        <f t="shared" ca="1" si="1276"/>
        <v>35.6411911774263</v>
      </c>
      <c r="CV964" s="16">
        <f t="shared" ca="1" si="1276"/>
        <v>36.746819967238331</v>
      </c>
      <c r="CW964" s="16">
        <f t="shared" ca="1" si="1276"/>
        <v>37.940222223672677</v>
      </c>
      <c r="CX964" s="142">
        <f t="shared" ref="CX964:DI964" ca="1" si="1277">IFERROR(SUM(CX50,CX51,CX52)/CX71,"")</f>
        <v>36.997037572061203</v>
      </c>
      <c r="CY964" s="16">
        <f t="shared" ca="1" si="1277"/>
        <v>37.971492223050376</v>
      </c>
      <c r="CZ964" s="16">
        <f t="shared" ca="1" si="1277"/>
        <v>39.087523610476019</v>
      </c>
      <c r="DA964" s="16">
        <f t="shared" ca="1" si="1277"/>
        <v>40.291375051951768</v>
      </c>
      <c r="DB964" s="142">
        <f t="shared" ca="1" si="1277"/>
        <v>39.246224998909106</v>
      </c>
      <c r="DC964" s="16">
        <f t="shared" ca="1" si="1277"/>
        <v>40.230718665654948</v>
      </c>
      <c r="DD964" s="16">
        <f t="shared" ca="1" si="1277"/>
        <v>41.356834027984867</v>
      </c>
      <c r="DE964" s="16">
        <f t="shared" ca="1" si="1277"/>
        <v>42.570814604859407</v>
      </c>
      <c r="DF964" s="142">
        <f t="shared" ca="1" si="1277"/>
        <v>41.426807875764631</v>
      </c>
      <c r="DG964" s="16">
        <f t="shared" ca="1" si="1277"/>
        <v>42.421032994506128</v>
      </c>
      <c r="DH964" s="16">
        <f t="shared" ca="1" si="1277"/>
        <v>43.556923390572898</v>
      </c>
      <c r="DI964" s="143">
        <f t="shared" ca="1" si="1277"/>
        <v>44.780722778103794</v>
      </c>
      <c r="DJ964" s="16"/>
      <c r="DK964" s="16">
        <f t="shared" ref="DK964:EK964" ca="1" si="1278">IFERROR(SUM(DK50,DK51,DK52)/DK71,"")</f>
        <v>5.6883988259321665</v>
      </c>
      <c r="DL964" s="16">
        <f t="shared" ca="1" si="1278"/>
        <v>2.2731747333880228</v>
      </c>
      <c r="DM964" s="16">
        <f t="shared" ca="1" si="1278"/>
        <v>4.1913139087410665</v>
      </c>
      <c r="DN964" s="16">
        <f t="shared" ca="1" si="1278"/>
        <v>7.2619254119687771</v>
      </c>
      <c r="DO964" s="16">
        <f t="shared" ca="1" si="1278"/>
        <v>6.6561324303987961</v>
      </c>
      <c r="DP964" s="16">
        <f t="shared" ca="1" si="1278"/>
        <v>7.2861288450377248</v>
      </c>
      <c r="DQ964" s="16">
        <f t="shared" ca="1" si="1278"/>
        <v>3.6206004140786749</v>
      </c>
      <c r="DR964" s="16">
        <f t="shared" ca="1" si="1278"/>
        <v>6.1522721865334287</v>
      </c>
      <c r="DS964" s="16">
        <f t="shared" ca="1" si="1278"/>
        <v>3.2966884867154409</v>
      </c>
      <c r="DT964" s="16">
        <f t="shared" ca="1" si="1278"/>
        <v>3.4816642477019837</v>
      </c>
      <c r="DU964" s="16">
        <f t="shared" ca="1" si="1278"/>
        <v>3.9668345361028181</v>
      </c>
      <c r="DV964" s="16">
        <f t="shared" ca="1" si="1278"/>
        <v>6.0496738809383679</v>
      </c>
      <c r="DW964" s="16">
        <f t="shared" ca="1" si="1278"/>
        <v>8.5255127080648805</v>
      </c>
      <c r="DX964" s="16">
        <f t="shared" ca="1" si="1278"/>
        <v>11.017784752082365</v>
      </c>
      <c r="DY964" s="16">
        <f t="shared" ca="1" si="1278"/>
        <v>13.566408181258868</v>
      </c>
      <c r="DZ964" s="16">
        <f t="shared" ca="1" si="1278"/>
        <v>16.263855871372058</v>
      </c>
      <c r="EA964" s="16">
        <f t="shared" ca="1" si="1278"/>
        <v>19.275955133621519</v>
      </c>
      <c r="EB964" s="16">
        <f t="shared" ca="1" si="1278"/>
        <v>22.196229637336437</v>
      </c>
      <c r="EC964" s="16">
        <f t="shared" ca="1" si="1278"/>
        <v>25.027473634245585</v>
      </c>
      <c r="ED964" s="16">
        <f t="shared" ca="1" si="1278"/>
        <v>27.772396298191648</v>
      </c>
      <c r="EE964" s="16">
        <f t="shared" ca="1" si="1278"/>
        <v>30.433624315079353</v>
      </c>
      <c r="EF964" s="16">
        <f t="shared" ca="1" si="1278"/>
        <v>33.013704393975793</v>
      </c>
      <c r="EG964" s="16">
        <f t="shared" ca="1" si="1278"/>
        <v>35.51510570176336</v>
      </c>
      <c r="EH964" s="16">
        <f t="shared" ca="1" si="1278"/>
        <v>37.940222223672677</v>
      </c>
      <c r="EI964" s="16">
        <f t="shared" ca="1" si="1278"/>
        <v>40.291375051951768</v>
      </c>
      <c r="EJ964" s="16">
        <f t="shared" ca="1" si="1278"/>
        <v>42.570814604859407</v>
      </c>
      <c r="EK964" s="16">
        <f t="shared" ca="1" si="1278"/>
        <v>44.780722778103794</v>
      </c>
    </row>
    <row r="965" spans="1:141" x14ac:dyDescent="0.25">
      <c r="A965" s="90"/>
      <c r="B965" s="90"/>
      <c r="C965" s="90"/>
      <c r="D965" s="90"/>
      <c r="E965" t="s">
        <v>417</v>
      </c>
      <c r="F965" s="142">
        <f t="shared" ref="F965:AK965" ca="1" si="1279">IFERROR(SUM(F50)/F71,"")</f>
        <v>0.56703361564461074</v>
      </c>
      <c r="G965" s="16">
        <f t="shared" ca="1" si="1279"/>
        <v>0.59292598727566359</v>
      </c>
      <c r="H965" s="16">
        <f t="shared" ca="1" si="1279"/>
        <v>0.42261488563636423</v>
      </c>
      <c r="I965" s="16">
        <f t="shared" ca="1" si="1279"/>
        <v>0.55428278071046722</v>
      </c>
      <c r="J965" s="142">
        <f t="shared" ca="1" si="1279"/>
        <v>0.52548131370328421</v>
      </c>
      <c r="K965" s="16">
        <f t="shared" ca="1" si="1279"/>
        <v>0.46474358974358976</v>
      </c>
      <c r="L965" s="16">
        <f t="shared" ca="1" si="1279"/>
        <v>0.55087719298245619</v>
      </c>
      <c r="M965" s="16">
        <f t="shared" ca="1" si="1279"/>
        <v>0.24446267432321575</v>
      </c>
      <c r="N965" s="142">
        <f t="shared" ca="1" si="1279"/>
        <v>0.22271986970684038</v>
      </c>
      <c r="O965" s="16">
        <f t="shared" ca="1" si="1279"/>
        <v>0.1718434852763211</v>
      </c>
      <c r="P965" s="16">
        <f t="shared" ca="1" si="1279"/>
        <v>0.93000958772770859</v>
      </c>
      <c r="Q965" s="16">
        <f t="shared" ca="1" si="1279"/>
        <v>0.97086311159978012</v>
      </c>
      <c r="R965" s="142">
        <f t="shared" ca="1" si="1279"/>
        <v>2.0090909090909093</v>
      </c>
      <c r="S965" s="16">
        <f t="shared" ca="1" si="1279"/>
        <v>1.9226305609284333</v>
      </c>
      <c r="T965" s="16">
        <f t="shared" ca="1" si="1279"/>
        <v>2.7256809338521402</v>
      </c>
      <c r="U965" s="16">
        <f t="shared" ca="1" si="1279"/>
        <v>3.4709453599306159</v>
      </c>
      <c r="V965" s="142">
        <f t="shared" ca="1" si="1279"/>
        <v>0.69168173598553351</v>
      </c>
      <c r="W965" s="16">
        <f t="shared" ca="1" si="1279"/>
        <v>0.49110807113543092</v>
      </c>
      <c r="X965" s="16">
        <f t="shared" ca="1" si="1279"/>
        <v>0.44838308457711445</v>
      </c>
      <c r="Y965" s="16">
        <f t="shared" ca="1" si="1279"/>
        <v>0.58841234010534238</v>
      </c>
      <c r="Z965" s="142">
        <f t="shared" ca="1" si="1279"/>
        <v>2.3431952662721893</v>
      </c>
      <c r="AA965" s="16">
        <f t="shared" ca="1" si="1279"/>
        <v>5.3948367501898256</v>
      </c>
      <c r="AB965" s="16">
        <f t="shared" ca="1" si="1279"/>
        <v>6.6203389830508472</v>
      </c>
      <c r="AC965" s="16">
        <f t="shared" ca="1" si="1279"/>
        <v>6.323853743470691</v>
      </c>
      <c r="AD965" s="142">
        <f t="shared" ca="1" si="1279"/>
        <v>8.4712957900492079</v>
      </c>
      <c r="AE965" s="16">
        <f t="shared" ca="1" si="1279"/>
        <v>1.3884648006785412</v>
      </c>
      <c r="AF965" s="16">
        <f t="shared" ca="1" si="1279"/>
        <v>0.62545151430953039</v>
      </c>
      <c r="AG965" s="16">
        <f t="shared" ca="1" si="1279"/>
        <v>0.21920289855072464</v>
      </c>
      <c r="AH965" s="142">
        <f t="shared" ca="1" si="1279"/>
        <v>0.25025588536335719</v>
      </c>
      <c r="AI965" s="16">
        <f t="shared" ca="1" si="1279"/>
        <v>1.2837591240875912</v>
      </c>
      <c r="AJ965" s="16">
        <f t="shared" ca="1" si="1279"/>
        <v>0.36017897091722595</v>
      </c>
      <c r="AK965" s="16">
        <f t="shared" ca="1" si="1279"/>
        <v>0.47347133000237923</v>
      </c>
      <c r="AL965" s="142">
        <f t="shared" ref="AL965:BQ965" ca="1" si="1280">IFERROR(SUM(AL50)/AL71,"")</f>
        <v>0.80542892664732701</v>
      </c>
      <c r="AM965" s="16">
        <f t="shared" ca="1" si="1280"/>
        <v>0.40633850303438973</v>
      </c>
      <c r="AN965" s="16">
        <f t="shared" ca="1" si="1280"/>
        <v>0.41499925892989475</v>
      </c>
      <c r="AO965" s="16">
        <f t="shared" ca="1" si="1280"/>
        <v>0.65248363496341932</v>
      </c>
      <c r="AP965" s="142">
        <f t="shared" ca="1" si="1280"/>
        <v>0.8885584324702589</v>
      </c>
      <c r="AQ965" s="16">
        <f t="shared" ca="1" si="1280"/>
        <v>0.76789271013145666</v>
      </c>
      <c r="AR965" s="16">
        <f t="shared" ca="1" si="1280"/>
        <v>0.63575624928003682</v>
      </c>
      <c r="AS965" s="16">
        <f t="shared" ca="1" si="1280"/>
        <v>0.70440251572327039</v>
      </c>
      <c r="AT965" s="142">
        <f t="shared" ca="1" si="1280"/>
        <v>0.66892964203844119</v>
      </c>
      <c r="AU965" s="16">
        <f t="shared" ca="1" si="1280"/>
        <v>0.669193497968115</v>
      </c>
      <c r="AV965" s="16">
        <f t="shared" ca="1" si="1280"/>
        <v>0.60219533161409777</v>
      </c>
      <c r="AW965" s="16">
        <f t="shared" ca="1" si="1280"/>
        <v>1.1856598884928569</v>
      </c>
      <c r="AX965" s="142">
        <f t="shared" ca="1" si="1280"/>
        <v>1.012276238179888</v>
      </c>
      <c r="AY965" s="16">
        <f t="shared" ca="1" si="1280"/>
        <v>1.8333266928615188</v>
      </c>
      <c r="AZ965" s="16">
        <f t="shared" ca="1" si="1280"/>
        <v>2.7952668722175233</v>
      </c>
      <c r="BA965" s="16">
        <f t="shared" ca="1" si="1280"/>
        <v>3.8443370171193565</v>
      </c>
      <c r="BB965" s="142">
        <f t="shared" ca="1" si="1280"/>
        <v>3.6355395138208029</v>
      </c>
      <c r="BC965" s="16">
        <f t="shared" ca="1" si="1280"/>
        <v>4.4685987834826548</v>
      </c>
      <c r="BD965" s="16">
        <f t="shared" ca="1" si="1280"/>
        <v>5.4426015585976248</v>
      </c>
      <c r="BE965" s="16">
        <f t="shared" ca="1" si="1280"/>
        <v>6.5037883208912559</v>
      </c>
      <c r="BF965" s="142">
        <f t="shared" ca="1" si="1280"/>
        <v>6.2037807949813564</v>
      </c>
      <c r="BG965" s="16">
        <f t="shared" ca="1" si="1280"/>
        <v>7.0485003453304875</v>
      </c>
      <c r="BH965" s="16">
        <f t="shared" ca="1" si="1280"/>
        <v>8.034215621020941</v>
      </c>
      <c r="BI965" s="16">
        <f t="shared" ca="1" si="1280"/>
        <v>9.1071673376419913</v>
      </c>
      <c r="BJ965" s="142">
        <f t="shared" ca="1" si="1280"/>
        <v>8.791701750145247</v>
      </c>
      <c r="BK965" s="16">
        <f t="shared" ca="1" si="1280"/>
        <v>9.6481153502992072</v>
      </c>
      <c r="BL965" s="16">
        <f t="shared" ca="1" si="1280"/>
        <v>10.645577046915724</v>
      </c>
      <c r="BM965" s="16">
        <f t="shared" ca="1" si="1280"/>
        <v>11.730327790125084</v>
      </c>
      <c r="BN965" s="142">
        <f t="shared" ca="1" si="1280"/>
        <v>11.502714939795766</v>
      </c>
      <c r="BO965" s="16">
        <f t="shared" ca="1" si="1280"/>
        <v>12.371283285087827</v>
      </c>
      <c r="BP965" s="16">
        <f t="shared" ca="1" si="1280"/>
        <v>13.380954161160906</v>
      </c>
      <c r="BQ965" s="16">
        <f t="shared" ca="1" si="1280"/>
        <v>14.477968761926215</v>
      </c>
      <c r="BR965" s="142">
        <f t="shared" ref="BR965:CW965" ca="1" si="1281">IFERROR(SUM(BR50)/BR71,"")</f>
        <v>14.504674793981303</v>
      </c>
      <c r="BS965" s="16">
        <f t="shared" ca="1" si="1281"/>
        <v>15.386522367395175</v>
      </c>
      <c r="BT965" s="16">
        <f t="shared" ca="1" si="1281"/>
        <v>16.4095319418401</v>
      </c>
      <c r="BU965" s="16">
        <f t="shared" ca="1" si="1281"/>
        <v>17.519944977561348</v>
      </c>
      <c r="BV965" s="142">
        <f t="shared" ca="1" si="1281"/>
        <v>17.414610784814602</v>
      </c>
      <c r="BW965" s="16">
        <f t="shared" ca="1" si="1281"/>
        <v>18.309331538444059</v>
      </c>
      <c r="BX965" s="16">
        <f t="shared" ca="1" si="1281"/>
        <v>19.345271944892698</v>
      </c>
      <c r="BY965" s="16">
        <f t="shared" ca="1" si="1281"/>
        <v>20.468673722595963</v>
      </c>
      <c r="BZ965" s="142">
        <f t="shared" ca="1" si="1281"/>
        <v>20.235347712680198</v>
      </c>
      <c r="CA965" s="16">
        <f t="shared" ca="1" si="1281"/>
        <v>21.1425479430984</v>
      </c>
      <c r="CB965" s="16">
        <f t="shared" ca="1" si="1281"/>
        <v>22.191023714946038</v>
      </c>
      <c r="CC965" s="16">
        <f t="shared" ca="1" si="1281"/>
        <v>23.327016996952434</v>
      </c>
      <c r="CD965" s="142">
        <f t="shared" ca="1" si="1281"/>
        <v>22.969623206938724</v>
      </c>
      <c r="CE965" s="16">
        <f t="shared" ca="1" si="1281"/>
        <v>23.888921179228944</v>
      </c>
      <c r="CF965" s="16">
        <f t="shared" ca="1" si="1281"/>
        <v>24.94954887198125</v>
      </c>
      <c r="CG965" s="16">
        <f t="shared" ca="1" si="1281"/>
        <v>26.097748496562623</v>
      </c>
      <c r="CH965" s="142">
        <f t="shared" ca="1" si="1281"/>
        <v>25.620090435012358</v>
      </c>
      <c r="CI965" s="16">
        <f t="shared" ca="1" si="1281"/>
        <v>26.551116018242944</v>
      </c>
      <c r="CJ965" s="16">
        <f t="shared" ca="1" si="1281"/>
        <v>27.623523843358445</v>
      </c>
      <c r="CK965" s="16">
        <f t="shared" ca="1" si="1281"/>
        <v>28.783556356939965</v>
      </c>
      <c r="CL965" s="142">
        <f t="shared" ca="1" si="1281"/>
        <v>28.189320726357046</v>
      </c>
      <c r="CM965" s="16">
        <f t="shared" ca="1" si="1281"/>
        <v>29.13171504015218</v>
      </c>
      <c r="CN965" s="16">
        <f t="shared" ca="1" si="1281"/>
        <v>30.215542510030183</v>
      </c>
      <c r="CO965" s="16">
        <f t="shared" ca="1" si="1281"/>
        <v>31.387045810588436</v>
      </c>
      <c r="CP965" s="142">
        <f t="shared" ca="1" si="1281"/>
        <v>30.679806114038165</v>
      </c>
      <c r="CQ965" s="16">
        <f t="shared" ca="1" si="1281"/>
        <v>31.633221185906638</v>
      </c>
      <c r="CR965" s="16">
        <f t="shared" ca="1" si="1281"/>
        <v>32.728118769681394</v>
      </c>
      <c r="CS965" s="16">
        <f t="shared" ca="1" si="1281"/>
        <v>33.910741760996991</v>
      </c>
      <c r="CT965" s="142">
        <f t="shared" ca="1" si="1281"/>
        <v>33.093961796537833</v>
      </c>
      <c r="CU965" s="16">
        <f t="shared" ca="1" si="1281"/>
        <v>34.058060229632304</v>
      </c>
      <c r="CV965" s="16">
        <f t="shared" ca="1" si="1281"/>
        <v>35.163689019444334</v>
      </c>
      <c r="CW965" s="16">
        <f t="shared" ca="1" si="1281"/>
        <v>36.357091275878687</v>
      </c>
      <c r="CX965" s="142">
        <f t="shared" ref="CX965:DI965" ca="1" si="1282">IFERROR(SUM(CX50)/CX71,"")</f>
        <v>35.434128522336131</v>
      </c>
      <c r="CY965" s="16">
        <f t="shared" ca="1" si="1282"/>
        <v>36.408583173325312</v>
      </c>
      <c r="CZ965" s="16">
        <f t="shared" ca="1" si="1282"/>
        <v>37.524614560750955</v>
      </c>
      <c r="DA965" s="16">
        <f t="shared" ca="1" si="1282"/>
        <v>38.728466002226696</v>
      </c>
      <c r="DB965" s="142">
        <f t="shared" ca="1" si="1282"/>
        <v>37.702574899725867</v>
      </c>
      <c r="DC965" s="16">
        <f t="shared" ca="1" si="1282"/>
        <v>38.687068566471709</v>
      </c>
      <c r="DD965" s="16">
        <f t="shared" ca="1" si="1282"/>
        <v>39.813183928801628</v>
      </c>
      <c r="DE965" s="16">
        <f t="shared" ca="1" si="1282"/>
        <v>41.027164505676168</v>
      </c>
      <c r="DF965" s="142">
        <f t="shared" ca="1" si="1282"/>
        <v>39.901499634240281</v>
      </c>
      <c r="DG965" s="16">
        <f t="shared" ca="1" si="1282"/>
        <v>40.895724752981771</v>
      </c>
      <c r="DH965" s="16">
        <f t="shared" ca="1" si="1282"/>
        <v>42.031615149048541</v>
      </c>
      <c r="DI965" s="143">
        <f t="shared" ca="1" si="1282"/>
        <v>43.255414536579437</v>
      </c>
      <c r="DJ965" s="16"/>
      <c r="DK965" s="16">
        <f t="shared" ref="DK965:EK965" ca="1" si="1283">IFERROR(SUM(DK50)/DK71,"")</f>
        <v>0.55428278071046722</v>
      </c>
      <c r="DL965" s="16">
        <f t="shared" ca="1" si="1283"/>
        <v>0.24446267432321575</v>
      </c>
      <c r="DM965" s="16">
        <f t="shared" ca="1" si="1283"/>
        <v>0.97086311159978012</v>
      </c>
      <c r="DN965" s="16">
        <f t="shared" ca="1" si="1283"/>
        <v>3.4709453599306159</v>
      </c>
      <c r="DO965" s="16">
        <f t="shared" ca="1" si="1283"/>
        <v>0.58841234010534238</v>
      </c>
      <c r="DP965" s="16">
        <f t="shared" ca="1" si="1283"/>
        <v>6.323853743470691</v>
      </c>
      <c r="DQ965" s="16">
        <f t="shared" ca="1" si="1283"/>
        <v>0.21920289855072464</v>
      </c>
      <c r="DR965" s="16">
        <f t="shared" ca="1" si="1283"/>
        <v>0.47347133000237923</v>
      </c>
      <c r="DS965" s="16">
        <f t="shared" ca="1" si="1283"/>
        <v>0.65248363496341932</v>
      </c>
      <c r="DT965" s="16">
        <f t="shared" ca="1" si="1283"/>
        <v>0.70440251572327039</v>
      </c>
      <c r="DU965" s="16">
        <f t="shared" ca="1" si="1283"/>
        <v>1.1856598884928569</v>
      </c>
      <c r="DV965" s="16">
        <f t="shared" ca="1" si="1283"/>
        <v>3.8443370171193565</v>
      </c>
      <c r="DW965" s="16">
        <f t="shared" ca="1" si="1283"/>
        <v>6.5037883208912559</v>
      </c>
      <c r="DX965" s="16">
        <f t="shared" ca="1" si="1283"/>
        <v>9.1071673376419913</v>
      </c>
      <c r="DY965" s="16">
        <f t="shared" ca="1" si="1283"/>
        <v>11.730327790125084</v>
      </c>
      <c r="DZ965" s="16">
        <f t="shared" ca="1" si="1283"/>
        <v>14.477968761926215</v>
      </c>
      <c r="EA965" s="16">
        <f t="shared" ca="1" si="1283"/>
        <v>17.519944977561348</v>
      </c>
      <c r="EB965" s="16">
        <f t="shared" ca="1" si="1283"/>
        <v>20.468673722595963</v>
      </c>
      <c r="EC965" s="16">
        <f t="shared" ca="1" si="1283"/>
        <v>23.327016996952434</v>
      </c>
      <c r="ED965" s="16">
        <f t="shared" ca="1" si="1283"/>
        <v>26.097748496562623</v>
      </c>
      <c r="EE965" s="16">
        <f t="shared" ca="1" si="1283"/>
        <v>28.783556356939965</v>
      </c>
      <c r="EF965" s="16">
        <f t="shared" ca="1" si="1283"/>
        <v>31.387045810588436</v>
      </c>
      <c r="EG965" s="16">
        <f t="shared" ca="1" si="1283"/>
        <v>33.910741760996991</v>
      </c>
      <c r="EH965" s="16">
        <f t="shared" ca="1" si="1283"/>
        <v>36.357091275878687</v>
      </c>
      <c r="EI965" s="16">
        <f t="shared" ca="1" si="1283"/>
        <v>38.728466002226696</v>
      </c>
      <c r="EJ965" s="16">
        <f t="shared" ca="1" si="1283"/>
        <v>41.027164505676168</v>
      </c>
      <c r="EK965" s="16">
        <f t="shared" ca="1" si="1283"/>
        <v>43.255414536579437</v>
      </c>
    </row>
    <row r="966" spans="1:141" x14ac:dyDescent="0.25">
      <c r="A966" s="90"/>
      <c r="B966" s="90"/>
      <c r="C966" s="90"/>
      <c r="D966" s="90"/>
      <c r="E966" t="s">
        <v>418</v>
      </c>
      <c r="F966" s="142">
        <f t="shared" ref="F966:AK966" ca="1" si="1284">IFERROR(F27/F38,"")</f>
        <v>13.194926335977682</v>
      </c>
      <c r="G966" s="16">
        <f t="shared" ca="1" si="1284"/>
        <v>14.157470067673085</v>
      </c>
      <c r="H966" s="16">
        <f t="shared" ca="1" si="1284"/>
        <v>18.481632299428174</v>
      </c>
      <c r="I966" s="16">
        <f t="shared" ca="1" si="1284"/>
        <v>19.935828877005346</v>
      </c>
      <c r="J966" s="142">
        <f t="shared" ca="1" si="1284"/>
        <v>14.666666666666666</v>
      </c>
      <c r="K966" s="16">
        <f t="shared" ca="1" si="1284"/>
        <v>6.333333333333333</v>
      </c>
      <c r="L966" s="16">
        <f t="shared" ca="1" si="1284"/>
        <v>20.416666666666668</v>
      </c>
      <c r="M966" s="16">
        <f t="shared" ca="1" si="1284"/>
        <v>22.727272727272727</v>
      </c>
      <c r="N966" s="142">
        <f t="shared" ca="1" si="1284"/>
        <v>20.416666666666668</v>
      </c>
      <c r="O966" s="16">
        <f t="shared" ca="1" si="1284"/>
        <v>26.416666666666668</v>
      </c>
      <c r="P966" s="16">
        <f t="shared" ca="1" si="1284"/>
        <v>39.9375</v>
      </c>
      <c r="Q966" s="16">
        <f t="shared" ca="1" si="1284"/>
        <v>40.722222222222221</v>
      </c>
      <c r="R966" s="142">
        <f t="shared" ca="1" si="1284"/>
        <v>34.625</v>
      </c>
      <c r="S966" s="16">
        <f t="shared" ca="1" si="1284"/>
        <v>45.866666666666667</v>
      </c>
      <c r="T966" s="16">
        <f t="shared" ca="1" si="1284"/>
        <v>59.666666666666664</v>
      </c>
      <c r="U966" s="16">
        <f t="shared" ca="1" si="1284"/>
        <v>71.533333333333331</v>
      </c>
      <c r="V966" s="142">
        <f t="shared" ca="1" si="1284"/>
        <v>86.333333333333329</v>
      </c>
      <c r="W966" s="16">
        <f t="shared" ca="1" si="1284"/>
        <v>82.642857142857139</v>
      </c>
      <c r="X966" s="16">
        <f t="shared" ca="1" si="1284"/>
        <v>70.533333333333331</v>
      </c>
      <c r="Y966" s="16">
        <f t="shared" ca="1" si="1284"/>
        <v>21</v>
      </c>
      <c r="Z966" s="142">
        <f t="shared" ca="1" si="1284"/>
        <v>27.53846153846154</v>
      </c>
      <c r="AA966" s="16">
        <f t="shared" ca="1" si="1284"/>
        <v>43.92307692307692</v>
      </c>
      <c r="AB966" s="16">
        <f t="shared" ca="1" si="1284"/>
        <v>71.307692307692307</v>
      </c>
      <c r="AC966" s="16">
        <f t="shared" ca="1" si="1284"/>
        <v>76.15384615384616</v>
      </c>
      <c r="AD966" s="142">
        <f t="shared" ca="1" si="1284"/>
        <v>39.04</v>
      </c>
      <c r="AE966" s="16">
        <f t="shared" ca="1" si="1284"/>
        <v>12.055555555555555</v>
      </c>
      <c r="AF966" s="16">
        <f t="shared" ca="1" si="1284"/>
        <v>26.377358490566039</v>
      </c>
      <c r="AG966" s="16">
        <f t="shared" ca="1" si="1284"/>
        <v>28.98076923076923</v>
      </c>
      <c r="AH966" s="142">
        <f t="shared" ca="1" si="1284"/>
        <v>36.905660377358494</v>
      </c>
      <c r="AI966" s="16">
        <f t="shared" ca="1" si="1284"/>
        <v>40.733333333333334</v>
      </c>
      <c r="AJ966" s="16">
        <f t="shared" ca="1" si="1284"/>
        <v>43.08064516129032</v>
      </c>
      <c r="AK966" s="16">
        <f t="shared" ca="1" si="1284"/>
        <v>48.688524590163937</v>
      </c>
      <c r="AL966" s="142">
        <f t="shared" ref="AL966:BQ966" ca="1" si="1285">IFERROR(AL27/AL38,"")</f>
        <v>27.470588235294116</v>
      </c>
      <c r="AM966" s="16">
        <f t="shared" ca="1" si="1285"/>
        <v>7.6769230769230772</v>
      </c>
      <c r="AN966" s="16">
        <f t="shared" ca="1" si="1285"/>
        <v>9.2461538461538453</v>
      </c>
      <c r="AO966" s="16">
        <f t="shared" ca="1" si="1285"/>
        <v>19.625</v>
      </c>
      <c r="AP966" s="142">
        <f t="shared" ca="1" si="1285"/>
        <v>32.424242424242422</v>
      </c>
      <c r="AQ966" s="16">
        <f t="shared" ca="1" si="1285"/>
        <v>104.61538461538461</v>
      </c>
      <c r="AR966" s="16">
        <f t="shared" ca="1" si="1285"/>
        <v>165.34920634920636</v>
      </c>
      <c r="AS966" s="16">
        <f t="shared" ca="1" si="1285"/>
        <v>216.11111111111111</v>
      </c>
      <c r="AT966" s="142">
        <f t="shared" ca="1" si="1285"/>
        <v>264.203125</v>
      </c>
      <c r="AU966" s="16">
        <f t="shared" ca="1" si="1285"/>
        <v>305.60655737704917</v>
      </c>
      <c r="AV966" s="16">
        <f t="shared" ca="1" si="1285"/>
        <v>358.50819672131149</v>
      </c>
      <c r="AW966" s="16">
        <f t="shared" ca="1" si="1285"/>
        <v>391.39524150898615</v>
      </c>
      <c r="AX966" s="142">
        <f t="shared" ca="1" si="1285"/>
        <v>518.87841602812432</v>
      </c>
      <c r="AY966" s="16">
        <f t="shared" ca="1" si="1285"/>
        <v>598.49130769024953</v>
      </c>
      <c r="AZ966" s="16">
        <f t="shared" ca="1" si="1285"/>
        <v>698.94381013280076</v>
      </c>
      <c r="BA966" s="16">
        <f t="shared" ca="1" si="1285"/>
        <v>759.57722461157107</v>
      </c>
      <c r="BB966" s="142">
        <f t="shared" ca="1" si="1285"/>
        <v>858.05857295240401</v>
      </c>
      <c r="BC966" s="16">
        <f t="shared" ca="1" si="1285"/>
        <v>989.71277574451801</v>
      </c>
      <c r="BD966" s="16">
        <f t="shared" ca="1" si="1285"/>
        <v>1155.8290146028355</v>
      </c>
      <c r="BE966" s="16">
        <f t="shared" ca="1" si="1285"/>
        <v>1256.0972460300325</v>
      </c>
      <c r="BF966" s="142">
        <f t="shared" ca="1" si="1285"/>
        <v>1547.5599718329806</v>
      </c>
      <c r="BG966" s="16">
        <f t="shared" ca="1" si="1285"/>
        <v>1785.0062031125308</v>
      </c>
      <c r="BH966" s="16">
        <f t="shared" ca="1" si="1285"/>
        <v>2084.6067782155064</v>
      </c>
      <c r="BI966" s="16">
        <f t="shared" ca="1" si="1285"/>
        <v>2265.4465323937125</v>
      </c>
      <c r="BJ966" s="142">
        <f t="shared" ca="1" si="1285"/>
        <v>4008.1803270474252</v>
      </c>
      <c r="BK966" s="16">
        <f t="shared" ca="1" si="1285"/>
        <v>4623.1660660614607</v>
      </c>
      <c r="BL966" s="16">
        <f t="shared" ca="1" si="1285"/>
        <v>5399.1315555781675</v>
      </c>
      <c r="BM966" s="16">
        <f t="shared" ca="1" si="1285"/>
        <v>5867.5065188997232</v>
      </c>
      <c r="BN966" s="142" t="str">
        <f t="shared" ca="1" si="1285"/>
        <v/>
      </c>
      <c r="BO966" s="16" t="str">
        <f t="shared" ca="1" si="1285"/>
        <v/>
      </c>
      <c r="BP966" s="16" t="str">
        <f t="shared" ca="1" si="1285"/>
        <v/>
      </c>
      <c r="BQ966" s="16" t="str">
        <f t="shared" ca="1" si="1285"/>
        <v/>
      </c>
      <c r="BR966" s="142" t="str">
        <f t="shared" ref="BR966:CW966" ca="1" si="1286">IFERROR(BR27/BR38,"")</f>
        <v/>
      </c>
      <c r="BS966" s="16" t="str">
        <f t="shared" ca="1" si="1286"/>
        <v/>
      </c>
      <c r="BT966" s="16" t="str">
        <f t="shared" ca="1" si="1286"/>
        <v/>
      </c>
      <c r="BU966" s="16" t="str">
        <f t="shared" ca="1" si="1286"/>
        <v/>
      </c>
      <c r="BV966" s="142" t="str">
        <f t="shared" ca="1" si="1286"/>
        <v/>
      </c>
      <c r="BW966" s="16" t="str">
        <f t="shared" ca="1" si="1286"/>
        <v/>
      </c>
      <c r="BX966" s="16" t="str">
        <f t="shared" ca="1" si="1286"/>
        <v/>
      </c>
      <c r="BY966" s="16" t="str">
        <f t="shared" ca="1" si="1286"/>
        <v/>
      </c>
      <c r="BZ966" s="142" t="str">
        <f t="shared" ca="1" si="1286"/>
        <v/>
      </c>
      <c r="CA966" s="16" t="str">
        <f t="shared" ca="1" si="1286"/>
        <v/>
      </c>
      <c r="CB966" s="16" t="str">
        <f t="shared" ca="1" si="1286"/>
        <v/>
      </c>
      <c r="CC966" s="16" t="str">
        <f t="shared" ca="1" si="1286"/>
        <v/>
      </c>
      <c r="CD966" s="142" t="str">
        <f t="shared" ca="1" si="1286"/>
        <v/>
      </c>
      <c r="CE966" s="16" t="str">
        <f t="shared" ca="1" si="1286"/>
        <v/>
      </c>
      <c r="CF966" s="16" t="str">
        <f t="shared" ca="1" si="1286"/>
        <v/>
      </c>
      <c r="CG966" s="16" t="str">
        <f t="shared" ca="1" si="1286"/>
        <v/>
      </c>
      <c r="CH966" s="142" t="str">
        <f t="shared" ca="1" si="1286"/>
        <v/>
      </c>
      <c r="CI966" s="16" t="str">
        <f t="shared" ca="1" si="1286"/>
        <v/>
      </c>
      <c r="CJ966" s="16" t="str">
        <f t="shared" ca="1" si="1286"/>
        <v/>
      </c>
      <c r="CK966" s="16" t="str">
        <f t="shared" ca="1" si="1286"/>
        <v/>
      </c>
      <c r="CL966" s="142" t="str">
        <f t="shared" ca="1" si="1286"/>
        <v/>
      </c>
      <c r="CM966" s="16" t="str">
        <f t="shared" ca="1" si="1286"/>
        <v/>
      </c>
      <c r="CN966" s="16" t="str">
        <f t="shared" ca="1" si="1286"/>
        <v/>
      </c>
      <c r="CO966" s="16" t="str">
        <f t="shared" ca="1" si="1286"/>
        <v/>
      </c>
      <c r="CP966" s="142" t="str">
        <f t="shared" ca="1" si="1286"/>
        <v/>
      </c>
      <c r="CQ966" s="16" t="str">
        <f t="shared" ca="1" si="1286"/>
        <v/>
      </c>
      <c r="CR966" s="16" t="str">
        <f t="shared" ca="1" si="1286"/>
        <v/>
      </c>
      <c r="CS966" s="16" t="str">
        <f t="shared" ca="1" si="1286"/>
        <v/>
      </c>
      <c r="CT966" s="142" t="str">
        <f t="shared" ca="1" si="1286"/>
        <v/>
      </c>
      <c r="CU966" s="16" t="str">
        <f t="shared" ca="1" si="1286"/>
        <v/>
      </c>
      <c r="CV966" s="16" t="str">
        <f t="shared" ca="1" si="1286"/>
        <v/>
      </c>
      <c r="CW966" s="16" t="str">
        <f t="shared" ca="1" si="1286"/>
        <v/>
      </c>
      <c r="CX966" s="142" t="str">
        <f t="shared" ref="CX966:DI966" ca="1" si="1287">IFERROR(CX27/CX38,"")</f>
        <v/>
      </c>
      <c r="CY966" s="16" t="str">
        <f t="shared" ca="1" si="1287"/>
        <v/>
      </c>
      <c r="CZ966" s="16" t="str">
        <f t="shared" ca="1" si="1287"/>
        <v/>
      </c>
      <c r="DA966" s="16" t="str">
        <f t="shared" ca="1" si="1287"/>
        <v/>
      </c>
      <c r="DB966" s="142" t="str">
        <f t="shared" ca="1" si="1287"/>
        <v/>
      </c>
      <c r="DC966" s="16" t="str">
        <f t="shared" ca="1" si="1287"/>
        <v/>
      </c>
      <c r="DD966" s="16" t="str">
        <f t="shared" ca="1" si="1287"/>
        <v/>
      </c>
      <c r="DE966" s="16" t="str">
        <f t="shared" ca="1" si="1287"/>
        <v/>
      </c>
      <c r="DF966" s="142" t="str">
        <f t="shared" ca="1" si="1287"/>
        <v/>
      </c>
      <c r="DG966" s="16" t="str">
        <f t="shared" ca="1" si="1287"/>
        <v/>
      </c>
      <c r="DH966" s="16" t="str">
        <f t="shared" ca="1" si="1287"/>
        <v/>
      </c>
      <c r="DI966" s="143" t="str">
        <f t="shared" ca="1" si="1287"/>
        <v/>
      </c>
      <c r="DJ966" s="16"/>
      <c r="DK966" s="16">
        <f t="shared" ref="DK966:EK966" ca="1" si="1288">IFERROR(DK27/DK38,"")</f>
        <v>16.452192573645764</v>
      </c>
      <c r="DL966" s="16">
        <f t="shared" ca="1" si="1288"/>
        <v>15.893617021276595</v>
      </c>
      <c r="DM966" s="16">
        <f t="shared" ca="1" si="1288"/>
        <v>33.344827586206897</v>
      </c>
      <c r="DN966" s="16">
        <f t="shared" ca="1" si="1288"/>
        <v>52.622950819672134</v>
      </c>
      <c r="DO966" s="16">
        <f t="shared" ca="1" si="1288"/>
        <v>65.58620689655173</v>
      </c>
      <c r="DP966" s="16">
        <f t="shared" ca="1" si="1288"/>
        <v>54.730769230769234</v>
      </c>
      <c r="DQ966" s="16">
        <f t="shared" ca="1" si="1288"/>
        <v>24.630434782608695</v>
      </c>
      <c r="DR966" s="16">
        <f t="shared" ca="1" si="1288"/>
        <v>42.546610169491522</v>
      </c>
      <c r="DS966" s="16">
        <f t="shared" ca="1" si="1288"/>
        <v>16.122137404580151</v>
      </c>
      <c r="DT966" s="16">
        <f t="shared" ca="1" si="1288"/>
        <v>128.29571984435799</v>
      </c>
      <c r="DU966" s="16">
        <f t="shared" ca="1" si="1288"/>
        <v>327.56461964214742</v>
      </c>
      <c r="DV966" s="16">
        <f t="shared" ca="1" si="1288"/>
        <v>643.97268961568625</v>
      </c>
      <c r="DW966" s="16">
        <f t="shared" ca="1" si="1288"/>
        <v>1064.9244023324472</v>
      </c>
      <c r="DX966" s="16">
        <f t="shared" ca="1" si="1288"/>
        <v>1920.6548713886823</v>
      </c>
      <c r="DY966" s="16">
        <f t="shared" ca="1" si="1288"/>
        <v>4974.4961168966947</v>
      </c>
      <c r="DZ966" s="16" t="str">
        <f t="shared" ca="1" si="1288"/>
        <v/>
      </c>
      <c r="EA966" s="16" t="str">
        <f t="shared" ca="1" si="1288"/>
        <v/>
      </c>
      <c r="EB966" s="16" t="str">
        <f t="shared" ca="1" si="1288"/>
        <v/>
      </c>
      <c r="EC966" s="16" t="str">
        <f t="shared" ca="1" si="1288"/>
        <v/>
      </c>
      <c r="ED966" s="16" t="str">
        <f t="shared" ca="1" si="1288"/>
        <v/>
      </c>
      <c r="EE966" s="16" t="str">
        <f t="shared" ca="1" si="1288"/>
        <v/>
      </c>
      <c r="EF966" s="16" t="str">
        <f t="shared" ca="1" si="1288"/>
        <v/>
      </c>
      <c r="EG966" s="16" t="str">
        <f t="shared" ca="1" si="1288"/>
        <v/>
      </c>
      <c r="EH966" s="16" t="str">
        <f t="shared" ca="1" si="1288"/>
        <v/>
      </c>
      <c r="EI966" s="16" t="str">
        <f t="shared" ca="1" si="1288"/>
        <v/>
      </c>
      <c r="EJ966" s="16" t="str">
        <f t="shared" ca="1" si="1288"/>
        <v/>
      </c>
      <c r="EK966" s="16" t="str">
        <f t="shared" ca="1" si="1288"/>
        <v/>
      </c>
    </row>
    <row r="967" spans="1:141" x14ac:dyDescent="0.25">
      <c r="A967" s="90"/>
      <c r="B967" s="90"/>
      <c r="C967" s="90"/>
      <c r="D967" s="90"/>
      <c r="E967" t="s">
        <v>425</v>
      </c>
      <c r="F967" s="142">
        <f t="shared" ref="F967:AK967" ca="1" si="1289">IFERROR(F352/F953,"")</f>
        <v>0.38314803780728407</v>
      </c>
      <c r="G967" s="16">
        <f t="shared" ca="1" si="1289"/>
        <v>0.3766354101537609</v>
      </c>
      <c r="H967" s="16">
        <f t="shared" ca="1" si="1289"/>
        <v>0.36517866721364234</v>
      </c>
      <c r="I967" s="16">
        <f t="shared" ca="1" si="1289"/>
        <v>0.35336369781236771</v>
      </c>
      <c r="J967" s="142">
        <f t="shared" ca="1" si="1289"/>
        <v>0.34700939199209097</v>
      </c>
      <c r="K967" s="16">
        <f t="shared" ca="1" si="1289"/>
        <v>0.35169491525423729</v>
      </c>
      <c r="L967" s="16">
        <f t="shared" ca="1" si="1289"/>
        <v>0.33681958640361304</v>
      </c>
      <c r="M967" s="16">
        <f t="shared" ca="1" si="1289"/>
        <v>2.3004370830457788E-3</v>
      </c>
      <c r="N967" s="142">
        <f t="shared" ca="1" si="1289"/>
        <v>2.0062416406598305E-3</v>
      </c>
      <c r="O967" s="16">
        <f t="shared" ca="1" si="1289"/>
        <v>1.7094017094017094E-3</v>
      </c>
      <c r="P967" s="16">
        <f t="shared" ca="1" si="1289"/>
        <v>0.35993485342019543</v>
      </c>
      <c r="Q967" s="16">
        <f t="shared" ca="1" si="1289"/>
        <v>0.32644017725258495</v>
      </c>
      <c r="R967" s="142">
        <f t="shared" ca="1" si="1289"/>
        <v>0.30617588171877408</v>
      </c>
      <c r="S967" s="16">
        <f t="shared" ca="1" si="1289"/>
        <v>0.28406004288777698</v>
      </c>
      <c r="T967" s="16">
        <f t="shared" ca="1" si="1289"/>
        <v>0.2563572995998451</v>
      </c>
      <c r="U967" s="16">
        <f t="shared" ca="1" si="1289"/>
        <v>0.22633979475484606</v>
      </c>
      <c r="V967" s="142">
        <f t="shared" ca="1" si="1289"/>
        <v>0.2000805964134596</v>
      </c>
      <c r="W967" s="16">
        <f t="shared" ca="1" si="1289"/>
        <v>0.18171010516689529</v>
      </c>
      <c r="X967" s="16">
        <f t="shared" ca="1" si="1289"/>
        <v>0.16458212540379358</v>
      </c>
      <c r="Y967" s="16">
        <f t="shared" ca="1" si="1289"/>
        <v>0.15835590250119483</v>
      </c>
      <c r="Z967" s="142">
        <f t="shared" ca="1" si="1289"/>
        <v>0.1923645128683617</v>
      </c>
      <c r="AA967" s="16">
        <f t="shared" ca="1" si="1289"/>
        <v>0.18562739355710745</v>
      </c>
      <c r="AB967" s="16">
        <f t="shared" ca="1" si="1289"/>
        <v>0.17419948994049306</v>
      </c>
      <c r="AC967" s="16">
        <f t="shared" ca="1" si="1289"/>
        <v>0.20790756695385026</v>
      </c>
      <c r="AD967" s="142">
        <f t="shared" ca="1" si="1289"/>
        <v>0.50674862176034474</v>
      </c>
      <c r="AE967" s="16">
        <f t="shared" ca="1" si="1289"/>
        <v>0.5014094864566736</v>
      </c>
      <c r="AF967" s="16">
        <f t="shared" ca="1" si="1289"/>
        <v>0.4083015430165689</v>
      </c>
      <c r="AG967" s="16">
        <f t="shared" ca="1" si="1289"/>
        <v>0.38207945900253593</v>
      </c>
      <c r="AH967" s="142">
        <f t="shared" ca="1" si="1289"/>
        <v>0.31847993827160492</v>
      </c>
      <c r="AI967" s="16">
        <f t="shared" ca="1" si="1289"/>
        <v>0.53790315569851344</v>
      </c>
      <c r="AJ967" s="16">
        <f t="shared" ca="1" si="1289"/>
        <v>0.48992944700642466</v>
      </c>
      <c r="AK967" s="16">
        <f t="shared" ca="1" si="1289"/>
        <v>0.76588402045972759</v>
      </c>
      <c r="AL967" s="142">
        <f t="shared" ref="AL967:BQ967" ca="1" si="1290">IFERROR(AL352/AL953,"")</f>
        <v>0.7453016499968147</v>
      </c>
      <c r="AM967" s="16">
        <f t="shared" ca="1" si="1290"/>
        <v>0.86827602266552817</v>
      </c>
      <c r="AN967" s="16">
        <f t="shared" ca="1" si="1290"/>
        <v>1.0730784955028618</v>
      </c>
      <c r="AO967" s="16">
        <f t="shared" ca="1" si="1290"/>
        <v>1.1359328726554787</v>
      </c>
      <c r="AP967" s="142">
        <f t="shared" ca="1" si="1290"/>
        <v>0.88199221015994034</v>
      </c>
      <c r="AQ967" s="16">
        <f t="shared" ca="1" si="1290"/>
        <v>0.63858257127487894</v>
      </c>
      <c r="AR967" s="16">
        <f t="shared" ca="1" si="1290"/>
        <v>0.47094801223241589</v>
      </c>
      <c r="AS967" s="16">
        <f t="shared" ca="1" si="1290"/>
        <v>0.3209140253300275</v>
      </c>
      <c r="AT967" s="142">
        <f t="shared" ca="1" si="1290"/>
        <v>0.26694253377545146</v>
      </c>
      <c r="AU967" s="16">
        <f t="shared" ca="1" si="1290"/>
        <v>0.212088962251857</v>
      </c>
      <c r="AV967" s="16">
        <f t="shared" ca="1" si="1290"/>
        <v>0.18403047449979659</v>
      </c>
      <c r="AW967" s="16">
        <f t="shared" ca="1" si="1290"/>
        <v>0.12919858297058504</v>
      </c>
      <c r="AX967" s="142">
        <f t="shared" ca="1" si="1290"/>
        <v>8.0086505279881662E-2</v>
      </c>
      <c r="AY967" s="16">
        <f t="shared" ca="1" si="1290"/>
        <v>6.4144513652364343E-2</v>
      </c>
      <c r="AZ967" s="16">
        <f t="shared" ca="1" si="1290"/>
        <v>5.2021437344956158E-2</v>
      </c>
      <c r="BA967" s="16">
        <f t="shared" ca="1" si="1290"/>
        <v>4.3134124077236456E-2</v>
      </c>
      <c r="BB967" s="142">
        <f t="shared" ca="1" si="1290"/>
        <v>2.7684891942058351E-2</v>
      </c>
      <c r="BC967" s="16">
        <f t="shared" ca="1" si="1290"/>
        <v>2.4199039024520492E-2</v>
      </c>
      <c r="BD967" s="16">
        <f t="shared" ca="1" si="1290"/>
        <v>2.1095492215062264E-2</v>
      </c>
      <c r="BE967" s="16">
        <f t="shared" ca="1" si="1290"/>
        <v>1.8509905726824982E-2</v>
      </c>
      <c r="BF967" s="142">
        <f t="shared" ca="1" si="1290"/>
        <v>1.0735132368914716E-2</v>
      </c>
      <c r="BG967" s="16">
        <f t="shared" ca="1" si="1290"/>
        <v>9.7405256130652096E-3</v>
      </c>
      <c r="BH967" s="16">
        <f t="shared" ca="1" si="1290"/>
        <v>8.7906829383502302E-3</v>
      </c>
      <c r="BI967" s="16">
        <f t="shared" ca="1" si="1290"/>
        <v>7.9473543310808574E-3</v>
      </c>
      <c r="BJ967" s="142">
        <f t="shared" ca="1" si="1290"/>
        <v>3.1714417667157769E-3</v>
      </c>
      <c r="BK967" s="16">
        <f t="shared" ca="1" si="1290"/>
        <v>2.9387164000058944E-3</v>
      </c>
      <c r="BL967" s="16">
        <f t="shared" ca="1" si="1290"/>
        <v>2.707444553394985E-3</v>
      </c>
      <c r="BM967" s="16">
        <f t="shared" ca="1" si="1290"/>
        <v>2.4940477060817804E-3</v>
      </c>
      <c r="BN967" s="142">
        <f t="shared" ca="1" si="1290"/>
        <v>0</v>
      </c>
      <c r="BO967" s="16">
        <f t="shared" ca="1" si="1290"/>
        <v>0</v>
      </c>
      <c r="BP967" s="16">
        <f t="shared" ca="1" si="1290"/>
        <v>0</v>
      </c>
      <c r="BQ967" s="16">
        <f t="shared" ca="1" si="1290"/>
        <v>0</v>
      </c>
      <c r="BR967" s="142">
        <f t="shared" ref="BR967:CW967" ca="1" si="1291">IFERROR(BR352/BR953,"")</f>
        <v>0</v>
      </c>
      <c r="BS967" s="16">
        <f t="shared" ca="1" si="1291"/>
        <v>0</v>
      </c>
      <c r="BT967" s="16">
        <f t="shared" ca="1" si="1291"/>
        <v>0</v>
      </c>
      <c r="BU967" s="16">
        <f t="shared" ca="1" si="1291"/>
        <v>0</v>
      </c>
      <c r="BV967" s="142">
        <f t="shared" ca="1" si="1291"/>
        <v>0</v>
      </c>
      <c r="BW967" s="16">
        <f t="shared" ca="1" si="1291"/>
        <v>0</v>
      </c>
      <c r="BX967" s="16">
        <f t="shared" ca="1" si="1291"/>
        <v>0</v>
      </c>
      <c r="BY967" s="16">
        <f t="shared" ca="1" si="1291"/>
        <v>0</v>
      </c>
      <c r="BZ967" s="142">
        <f t="shared" ca="1" si="1291"/>
        <v>0</v>
      </c>
      <c r="CA967" s="16">
        <f t="shared" ca="1" si="1291"/>
        <v>0</v>
      </c>
      <c r="CB967" s="16">
        <f t="shared" ca="1" si="1291"/>
        <v>0</v>
      </c>
      <c r="CC967" s="16">
        <f t="shared" ca="1" si="1291"/>
        <v>0</v>
      </c>
      <c r="CD967" s="142">
        <f t="shared" ca="1" si="1291"/>
        <v>0</v>
      </c>
      <c r="CE967" s="16">
        <f t="shared" ca="1" si="1291"/>
        <v>0</v>
      </c>
      <c r="CF967" s="16">
        <f t="shared" ca="1" si="1291"/>
        <v>0</v>
      </c>
      <c r="CG967" s="16">
        <f t="shared" ca="1" si="1291"/>
        <v>0</v>
      </c>
      <c r="CH967" s="142">
        <f t="shared" ca="1" si="1291"/>
        <v>0</v>
      </c>
      <c r="CI967" s="16">
        <f t="shared" ca="1" si="1291"/>
        <v>0</v>
      </c>
      <c r="CJ967" s="16">
        <f t="shared" ca="1" si="1291"/>
        <v>0</v>
      </c>
      <c r="CK967" s="16">
        <f t="shared" ca="1" si="1291"/>
        <v>0</v>
      </c>
      <c r="CL967" s="142">
        <f t="shared" ca="1" si="1291"/>
        <v>0</v>
      </c>
      <c r="CM967" s="16">
        <f t="shared" ca="1" si="1291"/>
        <v>0</v>
      </c>
      <c r="CN967" s="16">
        <f t="shared" ca="1" si="1291"/>
        <v>0</v>
      </c>
      <c r="CO967" s="16">
        <f t="shared" ca="1" si="1291"/>
        <v>0</v>
      </c>
      <c r="CP967" s="142">
        <f t="shared" ca="1" si="1291"/>
        <v>0</v>
      </c>
      <c r="CQ967" s="16">
        <f t="shared" ca="1" si="1291"/>
        <v>0</v>
      </c>
      <c r="CR967" s="16">
        <f t="shared" ca="1" si="1291"/>
        <v>0</v>
      </c>
      <c r="CS967" s="16">
        <f t="shared" ca="1" si="1291"/>
        <v>0</v>
      </c>
      <c r="CT967" s="142">
        <f t="shared" ca="1" si="1291"/>
        <v>0</v>
      </c>
      <c r="CU967" s="16">
        <f t="shared" ca="1" si="1291"/>
        <v>0</v>
      </c>
      <c r="CV967" s="16">
        <f t="shared" ca="1" si="1291"/>
        <v>0</v>
      </c>
      <c r="CW967" s="16">
        <f t="shared" ca="1" si="1291"/>
        <v>0</v>
      </c>
      <c r="CX967" s="142">
        <f t="shared" ref="CX967:DI967" ca="1" si="1292">IFERROR(CX352/CX953,"")</f>
        <v>0</v>
      </c>
      <c r="CY967" s="16">
        <f t="shared" ca="1" si="1292"/>
        <v>0</v>
      </c>
      <c r="CZ967" s="16">
        <f t="shared" ca="1" si="1292"/>
        <v>0</v>
      </c>
      <c r="DA967" s="16">
        <f t="shared" ca="1" si="1292"/>
        <v>0</v>
      </c>
      <c r="DB967" s="142">
        <f t="shared" ca="1" si="1292"/>
        <v>0</v>
      </c>
      <c r="DC967" s="16">
        <f t="shared" ca="1" si="1292"/>
        <v>0</v>
      </c>
      <c r="DD967" s="16">
        <f t="shared" ca="1" si="1292"/>
        <v>0</v>
      </c>
      <c r="DE967" s="16">
        <f t="shared" ca="1" si="1292"/>
        <v>0</v>
      </c>
      <c r="DF967" s="142">
        <f t="shared" ca="1" si="1292"/>
        <v>0</v>
      </c>
      <c r="DG967" s="16">
        <f t="shared" ca="1" si="1292"/>
        <v>0</v>
      </c>
      <c r="DH967" s="16">
        <f t="shared" ca="1" si="1292"/>
        <v>0</v>
      </c>
      <c r="DI967" s="143">
        <f t="shared" ca="1" si="1292"/>
        <v>0</v>
      </c>
      <c r="DJ967" s="16"/>
      <c r="DK967" s="16">
        <f t="shared" ref="DK967:EK967" ca="1" si="1293">IFERROR(DK352/DK953,"")</f>
        <v>0.35336369781236771</v>
      </c>
      <c r="DL967" s="16">
        <f t="shared" ca="1" si="1293"/>
        <v>2.3004370830457788E-3</v>
      </c>
      <c r="DM967" s="16">
        <f t="shared" ca="1" si="1293"/>
        <v>0.32644017725258495</v>
      </c>
      <c r="DN967" s="16">
        <f t="shared" ca="1" si="1293"/>
        <v>0.22633979475484606</v>
      </c>
      <c r="DO967" s="16">
        <f t="shared" ca="1" si="1293"/>
        <v>0.15835590250119483</v>
      </c>
      <c r="DP967" s="16">
        <f t="shared" ca="1" si="1293"/>
        <v>0.20790756695385026</v>
      </c>
      <c r="DQ967" s="16">
        <f t="shared" ca="1" si="1293"/>
        <v>0.38207945900253593</v>
      </c>
      <c r="DR967" s="16">
        <f t="shared" ca="1" si="1293"/>
        <v>0.76588402045972759</v>
      </c>
      <c r="DS967" s="16">
        <f t="shared" ca="1" si="1293"/>
        <v>1.1359328726554787</v>
      </c>
      <c r="DT967" s="16">
        <f t="shared" ca="1" si="1293"/>
        <v>0.3209140253300275</v>
      </c>
      <c r="DU967" s="16">
        <f t="shared" ca="1" si="1293"/>
        <v>0.12919858297058504</v>
      </c>
      <c r="DV967" s="16">
        <f t="shared" ca="1" si="1293"/>
        <v>4.3134124077236456E-2</v>
      </c>
      <c r="DW967" s="16">
        <f t="shared" ca="1" si="1293"/>
        <v>1.8509905726824982E-2</v>
      </c>
      <c r="DX967" s="16">
        <f t="shared" ca="1" si="1293"/>
        <v>7.9473543310808574E-3</v>
      </c>
      <c r="DY967" s="16">
        <f t="shared" ca="1" si="1293"/>
        <v>2.4940477060817804E-3</v>
      </c>
      <c r="DZ967" s="16">
        <f t="shared" ca="1" si="1293"/>
        <v>0</v>
      </c>
      <c r="EA967" s="16">
        <f t="shared" ca="1" si="1293"/>
        <v>0</v>
      </c>
      <c r="EB967" s="16">
        <f t="shared" ca="1" si="1293"/>
        <v>0</v>
      </c>
      <c r="EC967" s="16">
        <f t="shared" ca="1" si="1293"/>
        <v>0</v>
      </c>
      <c r="ED967" s="16">
        <f t="shared" ca="1" si="1293"/>
        <v>0</v>
      </c>
      <c r="EE967" s="16">
        <f t="shared" ca="1" si="1293"/>
        <v>0</v>
      </c>
      <c r="EF967" s="16">
        <f t="shared" ca="1" si="1293"/>
        <v>0</v>
      </c>
      <c r="EG967" s="16">
        <f t="shared" ca="1" si="1293"/>
        <v>0</v>
      </c>
      <c r="EH967" s="16">
        <f t="shared" ca="1" si="1293"/>
        <v>0</v>
      </c>
      <c r="EI967" s="16">
        <f t="shared" ca="1" si="1293"/>
        <v>0</v>
      </c>
      <c r="EJ967" s="16">
        <f t="shared" ca="1" si="1293"/>
        <v>0</v>
      </c>
      <c r="EK967" s="16">
        <f t="shared" ca="1" si="1293"/>
        <v>0</v>
      </c>
    </row>
    <row r="968" spans="1:141" x14ac:dyDescent="0.25">
      <c r="A968" s="90"/>
      <c r="B968" s="90"/>
      <c r="C968" s="90"/>
      <c r="D968" s="90"/>
      <c r="E968" t="s">
        <v>426</v>
      </c>
      <c r="F968" s="142">
        <f t="shared" ref="F968:AK968" ca="1" si="1294">IFERROR(F352/F64,"")</f>
        <v>0.20295105484003378</v>
      </c>
      <c r="G968" s="16">
        <f t="shared" ca="1" si="1294"/>
        <v>0.20184746750483687</v>
      </c>
      <c r="H968" s="16">
        <f t="shared" ca="1" si="1294"/>
        <v>0.20400942445831269</v>
      </c>
      <c r="I968" s="16">
        <f t="shared" ca="1" si="1294"/>
        <v>0.19591001208442455</v>
      </c>
      <c r="J968" s="142">
        <f t="shared" ca="1" si="1294"/>
        <v>0.19411032766486935</v>
      </c>
      <c r="K968" s="16">
        <f t="shared" ca="1" si="1294"/>
        <v>0.20390173410404624</v>
      </c>
      <c r="L968" s="16">
        <f t="shared" ca="1" si="1294"/>
        <v>0.19896096602078067</v>
      </c>
      <c r="M968" s="16">
        <f t="shared" ca="1" si="1294"/>
        <v>1.3568521031207597E-3</v>
      </c>
      <c r="N968" s="142">
        <f t="shared" ca="1" si="1294"/>
        <v>1.2661789532920653E-3</v>
      </c>
      <c r="O968" s="16">
        <f t="shared" ca="1" si="1294"/>
        <v>1.0722423267658491E-3</v>
      </c>
      <c r="P968" s="16">
        <f t="shared" ca="1" si="1294"/>
        <v>0.20692883895131087</v>
      </c>
      <c r="Q968" s="16">
        <f t="shared" ca="1" si="1294"/>
        <v>0.20211360634081901</v>
      </c>
      <c r="R968" s="142">
        <f t="shared" ca="1" si="1294"/>
        <v>0.21126461211477152</v>
      </c>
      <c r="S968" s="16">
        <f t="shared" ca="1" si="1294"/>
        <v>0.21133801318868325</v>
      </c>
      <c r="T968" s="16">
        <f t="shared" ca="1" si="1294"/>
        <v>0.20203458799593083</v>
      </c>
      <c r="U968" s="16">
        <f t="shared" ca="1" si="1294"/>
        <v>0.17658571301485632</v>
      </c>
      <c r="V968" s="142">
        <f t="shared" ca="1" si="1294"/>
        <v>0.17329842931937173</v>
      </c>
      <c r="W968" s="16">
        <f t="shared" ca="1" si="1294"/>
        <v>0.15424623505666821</v>
      </c>
      <c r="X968" s="16">
        <f t="shared" ca="1" si="1294"/>
        <v>0.14549315369407631</v>
      </c>
      <c r="Y968" s="16">
        <f t="shared" ca="1" si="1294"/>
        <v>0.14956364730665062</v>
      </c>
      <c r="Z968" s="142">
        <f t="shared" ca="1" si="1294"/>
        <v>0.17644961129733971</v>
      </c>
      <c r="AA968" s="16">
        <f t="shared" ca="1" si="1294"/>
        <v>0.16730964467005077</v>
      </c>
      <c r="AB968" s="16">
        <f t="shared" ca="1" si="1294"/>
        <v>0.15553447185325744</v>
      </c>
      <c r="AC968" s="16">
        <f t="shared" ca="1" si="1294"/>
        <v>0.17817078754578755</v>
      </c>
      <c r="AD968" s="142">
        <f t="shared" ca="1" si="1294"/>
        <v>0.34103799735596402</v>
      </c>
      <c r="AE968" s="16">
        <f t="shared" ca="1" si="1294"/>
        <v>0.32218940736365426</v>
      </c>
      <c r="AF968" s="16">
        <f t="shared" ca="1" si="1294"/>
        <v>0.26467114490293053</v>
      </c>
      <c r="AG968" s="16">
        <f t="shared" ca="1" si="1294"/>
        <v>0.24912159834653808</v>
      </c>
      <c r="AH968" s="142">
        <f t="shared" ca="1" si="1294"/>
        <v>0.21444343421223536</v>
      </c>
      <c r="AI968" s="16">
        <f t="shared" ca="1" si="1294"/>
        <v>0.32018111254851228</v>
      </c>
      <c r="AJ968" s="16">
        <f t="shared" ca="1" si="1294"/>
        <v>0.303518667741069</v>
      </c>
      <c r="AK968" s="16">
        <f t="shared" ca="1" si="1294"/>
        <v>0.27894866787870626</v>
      </c>
      <c r="AL968" s="142">
        <f t="shared" ref="AL968:BQ968" ca="1" si="1295">IFERROR(AL352/AL64,"")</f>
        <v>0.25516925492933168</v>
      </c>
      <c r="AM968" s="16">
        <f t="shared" ca="1" si="1295"/>
        <v>0.25052070502340373</v>
      </c>
      <c r="AN968" s="16">
        <f t="shared" ca="1" si="1295"/>
        <v>0.25479299131194488</v>
      </c>
      <c r="AO968" s="16">
        <f t="shared" ca="1" si="1295"/>
        <v>0.27941819241416155</v>
      </c>
      <c r="AP968" s="142">
        <f t="shared" ca="1" si="1295"/>
        <v>0.23938371569950517</v>
      </c>
      <c r="AQ968" s="16">
        <f t="shared" ca="1" si="1295"/>
        <v>0.1916456462516396</v>
      </c>
      <c r="AR968" s="16">
        <f t="shared" ca="1" si="1295"/>
        <v>0.17633153579079561</v>
      </c>
      <c r="AS968" s="16">
        <f t="shared" ca="1" si="1295"/>
        <v>0.14572176241480039</v>
      </c>
      <c r="AT968" s="142">
        <f t="shared" ca="1" si="1295"/>
        <v>0.1263883122275275</v>
      </c>
      <c r="AU968" s="16">
        <f t="shared" ca="1" si="1295"/>
        <v>0.11457636664437326</v>
      </c>
      <c r="AV968" s="16">
        <f t="shared" ca="1" si="1295"/>
        <v>0.10365263037297033</v>
      </c>
      <c r="AW968" s="16">
        <f t="shared" ca="1" si="1295"/>
        <v>8.0095451410385154E-2</v>
      </c>
      <c r="AX968" s="142">
        <f t="shared" ca="1" si="1295"/>
        <v>5.0157543230963053E-2</v>
      </c>
      <c r="AY968" s="16">
        <f t="shared" ca="1" si="1295"/>
        <v>4.3401872955894316E-2</v>
      </c>
      <c r="AZ968" s="16">
        <f t="shared" ca="1" si="1295"/>
        <v>3.7490355167407868E-2</v>
      </c>
      <c r="BA968" s="16">
        <f t="shared" ca="1" si="1295"/>
        <v>3.2643272728079986E-2</v>
      </c>
      <c r="BB968" s="142">
        <f t="shared" ca="1" si="1295"/>
        <v>2.1128787049739119E-2</v>
      </c>
      <c r="BC968" s="16">
        <f t="shared" ca="1" si="1295"/>
        <v>1.9036028963157588E-2</v>
      </c>
      <c r="BD968" s="16">
        <f t="shared" ca="1" si="1295"/>
        <v>1.7061497653299302E-2</v>
      </c>
      <c r="BE968" s="16">
        <f t="shared" ca="1" si="1295"/>
        <v>1.5329632428281755E-2</v>
      </c>
      <c r="BF968" s="142">
        <f t="shared" ca="1" si="1295"/>
        <v>8.9236694028949678E-3</v>
      </c>
      <c r="BG968" s="16">
        <f t="shared" ca="1" si="1295"/>
        <v>8.2254902562607767E-3</v>
      </c>
      <c r="BH968" s="16">
        <f t="shared" ca="1" si="1295"/>
        <v>7.5377126395362653E-3</v>
      </c>
      <c r="BI968" s="16">
        <f t="shared" ca="1" si="1295"/>
        <v>6.9090607460701595E-3</v>
      </c>
      <c r="BJ968" s="142">
        <f t="shared" ca="1" si="1295"/>
        <v>2.7637411272978911E-3</v>
      </c>
      <c r="BK968" s="16">
        <f t="shared" ca="1" si="1295"/>
        <v>2.5853220393115914E-3</v>
      </c>
      <c r="BL968" s="16">
        <f t="shared" ca="1" si="1295"/>
        <v>2.404618618518511E-3</v>
      </c>
      <c r="BM968" s="16">
        <f t="shared" ca="1" si="1295"/>
        <v>2.2347915557523672E-3</v>
      </c>
      <c r="BN968" s="142">
        <f t="shared" ca="1" si="1295"/>
        <v>0</v>
      </c>
      <c r="BO968" s="16">
        <f t="shared" ca="1" si="1295"/>
        <v>0</v>
      </c>
      <c r="BP968" s="16">
        <f t="shared" ca="1" si="1295"/>
        <v>0</v>
      </c>
      <c r="BQ968" s="16">
        <f t="shared" ca="1" si="1295"/>
        <v>0</v>
      </c>
      <c r="BR968" s="142">
        <f t="shared" ref="BR968:CW968" ca="1" si="1296">IFERROR(BR352/BR64,"")</f>
        <v>0</v>
      </c>
      <c r="BS968" s="16">
        <f t="shared" ca="1" si="1296"/>
        <v>0</v>
      </c>
      <c r="BT968" s="16">
        <f t="shared" ca="1" si="1296"/>
        <v>0</v>
      </c>
      <c r="BU968" s="16">
        <f t="shared" ca="1" si="1296"/>
        <v>0</v>
      </c>
      <c r="BV968" s="142">
        <f t="shared" ca="1" si="1296"/>
        <v>0</v>
      </c>
      <c r="BW968" s="16">
        <f t="shared" ca="1" si="1296"/>
        <v>0</v>
      </c>
      <c r="BX968" s="16">
        <f t="shared" ca="1" si="1296"/>
        <v>0</v>
      </c>
      <c r="BY968" s="16">
        <f t="shared" ca="1" si="1296"/>
        <v>0</v>
      </c>
      <c r="BZ968" s="142">
        <f t="shared" ca="1" si="1296"/>
        <v>0</v>
      </c>
      <c r="CA968" s="16">
        <f t="shared" ca="1" si="1296"/>
        <v>0</v>
      </c>
      <c r="CB968" s="16">
        <f t="shared" ca="1" si="1296"/>
        <v>0</v>
      </c>
      <c r="CC968" s="16">
        <f t="shared" ca="1" si="1296"/>
        <v>0</v>
      </c>
      <c r="CD968" s="142">
        <f t="shared" ca="1" si="1296"/>
        <v>0</v>
      </c>
      <c r="CE968" s="16">
        <f t="shared" ca="1" si="1296"/>
        <v>0</v>
      </c>
      <c r="CF968" s="16">
        <f t="shared" ca="1" si="1296"/>
        <v>0</v>
      </c>
      <c r="CG968" s="16">
        <f t="shared" ca="1" si="1296"/>
        <v>0</v>
      </c>
      <c r="CH968" s="142">
        <f t="shared" ca="1" si="1296"/>
        <v>0</v>
      </c>
      <c r="CI968" s="16">
        <f t="shared" ca="1" si="1296"/>
        <v>0</v>
      </c>
      <c r="CJ968" s="16">
        <f t="shared" ca="1" si="1296"/>
        <v>0</v>
      </c>
      <c r="CK968" s="16">
        <f t="shared" ca="1" si="1296"/>
        <v>0</v>
      </c>
      <c r="CL968" s="142">
        <f t="shared" ca="1" si="1296"/>
        <v>0</v>
      </c>
      <c r="CM968" s="16">
        <f t="shared" ca="1" si="1296"/>
        <v>0</v>
      </c>
      <c r="CN968" s="16">
        <f t="shared" ca="1" si="1296"/>
        <v>0</v>
      </c>
      <c r="CO968" s="16">
        <f t="shared" ca="1" si="1296"/>
        <v>0</v>
      </c>
      <c r="CP968" s="142">
        <f t="shared" ca="1" si="1296"/>
        <v>0</v>
      </c>
      <c r="CQ968" s="16">
        <f t="shared" ca="1" si="1296"/>
        <v>0</v>
      </c>
      <c r="CR968" s="16">
        <f t="shared" ca="1" si="1296"/>
        <v>0</v>
      </c>
      <c r="CS968" s="16">
        <f t="shared" ca="1" si="1296"/>
        <v>0</v>
      </c>
      <c r="CT968" s="142">
        <f t="shared" ca="1" si="1296"/>
        <v>0</v>
      </c>
      <c r="CU968" s="16">
        <f t="shared" ca="1" si="1296"/>
        <v>0</v>
      </c>
      <c r="CV968" s="16">
        <f t="shared" ca="1" si="1296"/>
        <v>0</v>
      </c>
      <c r="CW968" s="16">
        <f t="shared" ca="1" si="1296"/>
        <v>0</v>
      </c>
      <c r="CX968" s="142">
        <f t="shared" ref="CX968:DI968" ca="1" si="1297">IFERROR(CX352/CX64,"")</f>
        <v>0</v>
      </c>
      <c r="CY968" s="16">
        <f t="shared" ca="1" si="1297"/>
        <v>0</v>
      </c>
      <c r="CZ968" s="16">
        <f t="shared" ca="1" si="1297"/>
        <v>0</v>
      </c>
      <c r="DA968" s="16">
        <f t="shared" ca="1" si="1297"/>
        <v>0</v>
      </c>
      <c r="DB968" s="142">
        <f t="shared" ca="1" si="1297"/>
        <v>0</v>
      </c>
      <c r="DC968" s="16">
        <f t="shared" ca="1" si="1297"/>
        <v>0</v>
      </c>
      <c r="DD968" s="16">
        <f t="shared" ca="1" si="1297"/>
        <v>0</v>
      </c>
      <c r="DE968" s="16">
        <f t="shared" ca="1" si="1297"/>
        <v>0</v>
      </c>
      <c r="DF968" s="142">
        <f t="shared" ca="1" si="1297"/>
        <v>0</v>
      </c>
      <c r="DG968" s="16">
        <f t="shared" ca="1" si="1297"/>
        <v>0</v>
      </c>
      <c r="DH968" s="16">
        <f t="shared" ca="1" si="1297"/>
        <v>0</v>
      </c>
      <c r="DI968" s="143">
        <f t="shared" ca="1" si="1297"/>
        <v>0</v>
      </c>
      <c r="DJ968" s="16"/>
      <c r="DK968" s="16">
        <f t="shared" ref="DK968:EK968" ca="1" si="1298">IFERROR(DK352/DK64,"")</f>
        <v>0.19591001208442455</v>
      </c>
      <c r="DL968" s="16">
        <f t="shared" ca="1" si="1298"/>
        <v>1.3568521031207597E-3</v>
      </c>
      <c r="DM968" s="16">
        <f t="shared" ca="1" si="1298"/>
        <v>0.20211360634081901</v>
      </c>
      <c r="DN968" s="16">
        <f t="shared" ca="1" si="1298"/>
        <v>0.17658571301485632</v>
      </c>
      <c r="DO968" s="16">
        <f t="shared" ca="1" si="1298"/>
        <v>0.14956364730665062</v>
      </c>
      <c r="DP968" s="16">
        <f t="shared" ca="1" si="1298"/>
        <v>0.17817078754578755</v>
      </c>
      <c r="DQ968" s="16">
        <f t="shared" ca="1" si="1298"/>
        <v>0.24912159834653808</v>
      </c>
      <c r="DR968" s="16">
        <f t="shared" ca="1" si="1298"/>
        <v>0.27894866787870626</v>
      </c>
      <c r="DS968" s="16">
        <f t="shared" ca="1" si="1298"/>
        <v>0.27941819241416155</v>
      </c>
      <c r="DT968" s="16">
        <f t="shared" ca="1" si="1298"/>
        <v>0.14572176241480039</v>
      </c>
      <c r="DU968" s="16">
        <f t="shared" ca="1" si="1298"/>
        <v>8.0095451410385154E-2</v>
      </c>
      <c r="DV968" s="16">
        <f t="shared" ca="1" si="1298"/>
        <v>3.2643272728079986E-2</v>
      </c>
      <c r="DW968" s="16">
        <f t="shared" ca="1" si="1298"/>
        <v>1.5329632428281755E-2</v>
      </c>
      <c r="DX968" s="16">
        <f t="shared" ca="1" si="1298"/>
        <v>6.9090607460701595E-3</v>
      </c>
      <c r="DY968" s="16">
        <f t="shared" ca="1" si="1298"/>
        <v>2.2347915557523672E-3</v>
      </c>
      <c r="DZ968" s="16">
        <f t="shared" ca="1" si="1298"/>
        <v>0</v>
      </c>
      <c r="EA968" s="16">
        <f t="shared" ca="1" si="1298"/>
        <v>0</v>
      </c>
      <c r="EB968" s="16">
        <f t="shared" ca="1" si="1298"/>
        <v>0</v>
      </c>
      <c r="EC968" s="16">
        <f t="shared" ca="1" si="1298"/>
        <v>0</v>
      </c>
      <c r="ED968" s="16">
        <f t="shared" ca="1" si="1298"/>
        <v>0</v>
      </c>
      <c r="EE968" s="16">
        <f t="shared" ca="1" si="1298"/>
        <v>0</v>
      </c>
      <c r="EF968" s="16">
        <f t="shared" ca="1" si="1298"/>
        <v>0</v>
      </c>
      <c r="EG968" s="16">
        <f t="shared" ca="1" si="1298"/>
        <v>0</v>
      </c>
      <c r="EH968" s="16">
        <f t="shared" ca="1" si="1298"/>
        <v>0</v>
      </c>
      <c r="EI968" s="16">
        <f t="shared" ca="1" si="1298"/>
        <v>0</v>
      </c>
      <c r="EJ968" s="16">
        <f t="shared" ca="1" si="1298"/>
        <v>0</v>
      </c>
      <c r="EK968" s="16">
        <f t="shared" ca="1" si="1298"/>
        <v>0</v>
      </c>
    </row>
    <row r="969" spans="1:141" x14ac:dyDescent="0.25">
      <c r="A969" s="90"/>
      <c r="B969" s="90"/>
      <c r="C969" s="90"/>
      <c r="D969" s="90"/>
      <c r="E969" t="s">
        <v>420</v>
      </c>
      <c r="F969" s="142"/>
      <c r="G969" s="16"/>
      <c r="H969" s="16"/>
      <c r="I969" s="16">
        <f t="shared" ref="I969:AN969" ca="1" si="1299">IFERROR(I395/SUM(F32:I32),"")</f>
        <v>1.0661138539536767</v>
      </c>
      <c r="J969" s="142">
        <f t="shared" ca="1" si="1299"/>
        <v>1.0731325897202675</v>
      </c>
      <c r="K969" s="16">
        <f t="shared" ca="1" si="1299"/>
        <v>1.2850896592091858</v>
      </c>
      <c r="L969" s="16">
        <f t="shared" ca="1" si="1299"/>
        <v>1.188522877189899</v>
      </c>
      <c r="M969" s="16">
        <f t="shared" ca="1" si="1299"/>
        <v>0.96822033898305082</v>
      </c>
      <c r="N969" s="142">
        <f t="shared" ca="1" si="1299"/>
        <v>0.95816733067729087</v>
      </c>
      <c r="O969" s="16">
        <f t="shared" ca="1" si="1299"/>
        <v>0.87047465808527758</v>
      </c>
      <c r="P969" s="16">
        <f t="shared" ca="1" si="1299"/>
        <v>0.67501527183872934</v>
      </c>
      <c r="Q969" s="16">
        <f t="shared" ca="1" si="1299"/>
        <v>0.49504950495049505</v>
      </c>
      <c r="R969" s="142">
        <f t="shared" ca="1" si="1299"/>
        <v>9.0871710526315791E-2</v>
      </c>
      <c r="S969" s="16">
        <f t="shared" ca="1" si="1299"/>
        <v>3.0303030303030304E-2</v>
      </c>
      <c r="T969" s="16">
        <f t="shared" ca="1" si="1299"/>
        <v>-0.25865447419986937</v>
      </c>
      <c r="U969" s="16">
        <f t="shared" ca="1" si="1299"/>
        <v>-0.58726899383983577</v>
      </c>
      <c r="V969" s="142">
        <f t="shared" ca="1" si="1299"/>
        <v>0.296875</v>
      </c>
      <c r="W969" s="16">
        <f t="shared" ca="1" si="1299"/>
        <v>0.27656822591075664</v>
      </c>
      <c r="X969" s="16">
        <f t="shared" ca="1" si="1299"/>
        <v>0.26322339763534536</v>
      </c>
      <c r="Y969" s="16">
        <f t="shared" ca="1" si="1299"/>
        <v>0.31898671913428434</v>
      </c>
      <c r="Z969" s="142">
        <f t="shared" ca="1" si="1299"/>
        <v>-6.8921909579513121E-2</v>
      </c>
      <c r="AA969" s="16">
        <f t="shared" ca="1" si="1299"/>
        <v>-1.7429118773946359</v>
      </c>
      <c r="AB969" s="16">
        <f t="shared" ca="1" si="1299"/>
        <v>-2.8833399920095886</v>
      </c>
      <c r="AC969" s="16">
        <f t="shared" ca="1" si="1299"/>
        <v>-2.3836380539200497</v>
      </c>
      <c r="AD969" s="142">
        <f t="shared" ca="1" si="1299"/>
        <v>-1.9158249158249159</v>
      </c>
      <c r="AE969" s="16">
        <f t="shared" ca="1" si="1299"/>
        <v>1.1831648248295321</v>
      </c>
      <c r="AF969" s="16">
        <f t="shared" ca="1" si="1299"/>
        <v>1.2236868789292232</v>
      </c>
      <c r="AG969" s="16">
        <f t="shared" ca="1" si="1299"/>
        <v>1.3332741161840469</v>
      </c>
      <c r="AH969" s="142">
        <f t="shared" ca="1" si="1299"/>
        <v>0.99660916998378302</v>
      </c>
      <c r="AI969" s="16">
        <f t="shared" ca="1" si="1299"/>
        <v>0.93154410026010881</v>
      </c>
      <c r="AJ969" s="16">
        <f t="shared" ca="1" si="1299"/>
        <v>1.1595066803699898</v>
      </c>
      <c r="AK969" s="16">
        <f t="shared" ca="1" si="1299"/>
        <v>0.94355773517610342</v>
      </c>
      <c r="AL969" s="142">
        <f t="shared" ca="1" si="1299"/>
        <v>0.69874776386404291</v>
      </c>
      <c r="AM969" s="16">
        <f t="shared" ca="1" si="1299"/>
        <v>1.0101854830063257</v>
      </c>
      <c r="AN969" s="16">
        <f t="shared" ca="1" si="1299"/>
        <v>1.2149355057705362</v>
      </c>
      <c r="AO969" s="16">
        <f t="shared" ref="AO969:BT969" ca="1" si="1300">IFERROR(AO395/SUM(AL32:AO32),"")</f>
        <v>1.498266296809986</v>
      </c>
      <c r="AP969" s="142">
        <f t="shared" ca="1" si="1300"/>
        <v>1.1495894909688014</v>
      </c>
      <c r="AQ969" s="16">
        <f t="shared" ca="1" si="1300"/>
        <v>0.41775731135886252</v>
      </c>
      <c r="AR969" s="16">
        <f t="shared" ca="1" si="1300"/>
        <v>0.24855595667870037</v>
      </c>
      <c r="AS969" s="16">
        <f t="shared" ca="1" si="1300"/>
        <v>0.10951276102088167</v>
      </c>
      <c r="AT969" s="142">
        <f t="shared" ca="1" si="1300"/>
        <v>7.407407407407407E-2</v>
      </c>
      <c r="AU969" s="16">
        <f t="shared" ca="1" si="1300"/>
        <v>2.3731306692816867E-2</v>
      </c>
      <c r="AV969" s="16">
        <f t="shared" ca="1" si="1300"/>
        <v>1.1616237988534979E-2</v>
      </c>
      <c r="AW969" s="16">
        <f t="shared" ca="1" si="1300"/>
        <v>-0.14999139676445702</v>
      </c>
      <c r="AX969" s="142">
        <f t="shared" ca="1" si="1300"/>
        <v>-0.24170214113343585</v>
      </c>
      <c r="AY969" s="16">
        <f t="shared" ca="1" si="1300"/>
        <v>-0.46683811297095129</v>
      </c>
      <c r="AZ969" s="16">
        <f t="shared" ca="1" si="1300"/>
        <v>-0.68998714689790241</v>
      </c>
      <c r="BA969" s="16">
        <f t="shared" ca="1" si="1300"/>
        <v>-0.87737748123545056</v>
      </c>
      <c r="BB969" s="142">
        <f t="shared" ca="1" si="1300"/>
        <v>-0.99135336434897703</v>
      </c>
      <c r="BC969" s="16">
        <f t="shared" ca="1" si="1300"/>
        <v>-1.174272033907416</v>
      </c>
      <c r="BD969" s="16">
        <f t="shared" ca="1" si="1300"/>
        <v>-1.36864223206811</v>
      </c>
      <c r="BE969" s="16">
        <f t="shared" ca="1" si="1300"/>
        <v>-1.559906669790156</v>
      </c>
      <c r="BF969" s="142">
        <f t="shared" ca="1" si="1300"/>
        <v>-1.6765129990030307</v>
      </c>
      <c r="BG969" s="16">
        <f t="shared" ca="1" si="1300"/>
        <v>-1.8472572192265746</v>
      </c>
      <c r="BH969" s="16">
        <f t="shared" ca="1" si="1300"/>
        <v>-2.0332631397269765</v>
      </c>
      <c r="BI969" s="16">
        <f t="shared" ca="1" si="1300"/>
        <v>-2.2213213376840888</v>
      </c>
      <c r="BJ969" s="142">
        <f t="shared" ca="1" si="1300"/>
        <v>-2.3427936181517479</v>
      </c>
      <c r="BK969" s="16">
        <f t="shared" ca="1" si="1300"/>
        <v>-2.5096485882772144</v>
      </c>
      <c r="BL969" s="16">
        <f t="shared" ca="1" si="1300"/>
        <v>-2.6940022311729153</v>
      </c>
      <c r="BM969" s="16">
        <f t="shared" ca="1" si="1300"/>
        <v>-2.8834581114969082</v>
      </c>
      <c r="BN969" s="142">
        <f t="shared" ca="1" si="1300"/>
        <v>-3.0141867484601668</v>
      </c>
      <c r="BO969" s="16">
        <f t="shared" ca="1" si="1300"/>
        <v>-3.1837548083989473</v>
      </c>
      <c r="BP969" s="16">
        <f t="shared" ca="1" si="1300"/>
        <v>-3.3732248482028342</v>
      </c>
      <c r="BQ969" s="16">
        <f t="shared" ca="1" si="1300"/>
        <v>-3.5705609344451759</v>
      </c>
      <c r="BR969" s="142">
        <f t="shared" ca="1" si="1300"/>
        <v>-3.7182225528938586</v>
      </c>
      <c r="BS969" s="16">
        <f t="shared" ca="1" si="1300"/>
        <v>-3.8992019594390563</v>
      </c>
      <c r="BT969" s="16">
        <f t="shared" ca="1" si="1300"/>
        <v>-4.1038580179810262</v>
      </c>
      <c r="BU969" s="16">
        <f t="shared" ref="BU969:CZ969" ca="1" si="1301">IFERROR(BU395/SUM(BR32:BU32),"")</f>
        <v>-4.3200269860862317</v>
      </c>
      <c r="BV969" s="142">
        <f t="shared" ca="1" si="1301"/>
        <v>-4.4633989359337525</v>
      </c>
      <c r="BW969" s="16">
        <f t="shared" ca="1" si="1301"/>
        <v>-4.6390820603935357</v>
      </c>
      <c r="BX969" s="16">
        <f t="shared" ca="1" si="1301"/>
        <v>-4.8372127265757321</v>
      </c>
      <c r="BY969" s="16">
        <f t="shared" ca="1" si="1301"/>
        <v>-5.0462368552426602</v>
      </c>
      <c r="BZ969" s="142">
        <f t="shared" ca="1" si="1301"/>
        <v>-5.1854499600327424</v>
      </c>
      <c r="CA969" s="16">
        <f t="shared" ca="1" si="1301"/>
        <v>-5.3559990463554055</v>
      </c>
      <c r="CB969" s="16">
        <f t="shared" ca="1" si="1301"/>
        <v>-5.5478050443534617</v>
      </c>
      <c r="CC969" s="16">
        <f t="shared" ca="1" si="1301"/>
        <v>-5.7499044965109123</v>
      </c>
      <c r="CD969" s="142">
        <f t="shared" ca="1" si="1301"/>
        <v>-5.8850855249516396</v>
      </c>
      <c r="CE969" s="16">
        <f t="shared" ca="1" si="1301"/>
        <v>-6.0506577952277194</v>
      </c>
      <c r="CF969" s="16">
        <f t="shared" ca="1" si="1301"/>
        <v>-6.2363336442324835</v>
      </c>
      <c r="CG969" s="16">
        <f t="shared" ca="1" si="1301"/>
        <v>-6.4317217805473703</v>
      </c>
      <c r="CH969" s="142">
        <f t="shared" ca="1" si="1301"/>
        <v>-6.5629935728153388</v>
      </c>
      <c r="CI969" s="16">
        <f t="shared" ca="1" si="1301"/>
        <v>-6.7237413835379378</v>
      </c>
      <c r="CJ969" s="16">
        <f t="shared" ca="1" si="1301"/>
        <v>-6.90347559067287</v>
      </c>
      <c r="CK969" s="16">
        <f t="shared" ca="1" si="1301"/>
        <v>-7.0923591809655226</v>
      </c>
      <c r="CL969" s="142">
        <f t="shared" ca="1" si="1301"/>
        <v>-7.2198407710253463</v>
      </c>
      <c r="CM969" s="16">
        <f t="shared" ca="1" si="1301"/>
        <v>-7.3759117644336305</v>
      </c>
      <c r="CN969" s="16">
        <f t="shared" ca="1" si="1301"/>
        <v>-7.5498870116148051</v>
      </c>
      <c r="CO969" s="16">
        <f t="shared" ca="1" si="1301"/>
        <v>-7.73246643964203</v>
      </c>
      <c r="CP969" s="142">
        <f t="shared" ca="1" si="1301"/>
        <v>-7.8562731737091029</v>
      </c>
      <c r="CQ969" s="16">
        <f t="shared" ca="1" si="1301"/>
        <v>-8.0078104243721686</v>
      </c>
      <c r="CR969" s="16">
        <f t="shared" ca="1" si="1301"/>
        <v>-8.1762037493039283</v>
      </c>
      <c r="CS969" s="16">
        <f t="shared" ca="1" si="1301"/>
        <v>-8.3526732111208268</v>
      </c>
      <c r="CT969" s="142">
        <f t="shared" ca="1" si="1301"/>
        <v>-8.472916862391088</v>
      </c>
      <c r="CU969" s="16">
        <f t="shared" ca="1" si="1301"/>
        <v>-8.6200590191842466</v>
      </c>
      <c r="CV969" s="16">
        <f t="shared" ca="1" si="1301"/>
        <v>-8.7830419906772423</v>
      </c>
      <c r="CW969" s="16">
        <f t="shared" ca="1" si="1301"/>
        <v>-8.9535896867820242</v>
      </c>
      <c r="CX969" s="142">
        <f t="shared" ca="1" si="1301"/>
        <v>-9.0703785665483068</v>
      </c>
      <c r="CY969" s="16">
        <f t="shared" ca="1" si="1301"/>
        <v>-9.2132599901689005</v>
      </c>
      <c r="CZ969" s="16">
        <f t="shared" ca="1" si="1301"/>
        <v>-9.3709988779611706</v>
      </c>
      <c r="DA969" s="16">
        <f t="shared" ref="DA969:DI969" ca="1" si="1302">IFERROR(DA395/SUM(CX32:DA32),"")</f>
        <v>-9.5358071994204625</v>
      </c>
      <c r="DB969" s="142">
        <f t="shared" ca="1" si="1302"/>
        <v>-9.6492462646912323</v>
      </c>
      <c r="DC969" s="16">
        <f t="shared" ca="1" si="1302"/>
        <v>-9.787997160856218</v>
      </c>
      <c r="DD969" s="16">
        <f t="shared" ca="1" si="1302"/>
        <v>-9.9406531001121134</v>
      </c>
      <c r="DE969" s="16">
        <f t="shared" ca="1" si="1302"/>
        <v>-10.099898808857969</v>
      </c>
      <c r="DF969" s="142">
        <f t="shared" ca="1" si="1302"/>
        <v>-10.210089766590272</v>
      </c>
      <c r="DG969" s="16">
        <f t="shared" ca="1" si="1302"/>
        <v>-10.3448363150533</v>
      </c>
      <c r="DH969" s="16">
        <f t="shared" ca="1" si="1302"/>
        <v>-10.492565465709381</v>
      </c>
      <c r="DI969" s="143">
        <f t="shared" ca="1" si="1302"/>
        <v>-10.646419869192917</v>
      </c>
      <c r="DJ969" s="16"/>
      <c r="DK969" s="16">
        <f t="shared" ref="DK969:EK969" ca="1" si="1303">IFERROR(DK395/SUM(DK32),"")</f>
        <v>1.0661138539536765</v>
      </c>
      <c r="DL969" s="16">
        <f t="shared" ca="1" si="1303"/>
        <v>0.96822033898305082</v>
      </c>
      <c r="DM969" s="16">
        <f t="shared" ca="1" si="1303"/>
        <v>0.49504950495049505</v>
      </c>
      <c r="DN969" s="16">
        <f t="shared" ca="1" si="1303"/>
        <v>-0.58726899383983577</v>
      </c>
      <c r="DO969" s="16">
        <f t="shared" ca="1" si="1303"/>
        <v>0.31898671913428434</v>
      </c>
      <c r="DP969" s="16">
        <f t="shared" ca="1" si="1303"/>
        <v>-2.3836380539200497</v>
      </c>
      <c r="DQ969" s="16">
        <f t="shared" ca="1" si="1303"/>
        <v>1.3332741161840469</v>
      </c>
      <c r="DR969" s="16">
        <f t="shared" ca="1" si="1303"/>
        <v>0.94355773517610342</v>
      </c>
      <c r="DS969" s="16">
        <f t="shared" ca="1" si="1303"/>
        <v>1.498266296809986</v>
      </c>
      <c r="DT969" s="16">
        <f t="shared" ca="1" si="1303"/>
        <v>0.10951276102088167</v>
      </c>
      <c r="DU969" s="16">
        <f t="shared" ca="1" si="1303"/>
        <v>-0.14999139676445702</v>
      </c>
      <c r="DV969" s="16">
        <f t="shared" ca="1" si="1303"/>
        <v>-0.87737748123545078</v>
      </c>
      <c r="DW969" s="16">
        <f t="shared" ca="1" si="1303"/>
        <v>-1.5599066697901565</v>
      </c>
      <c r="DX969" s="16">
        <f t="shared" ca="1" si="1303"/>
        <v>-2.2213213376840892</v>
      </c>
      <c r="DY969" s="16">
        <f t="shared" ca="1" si="1303"/>
        <v>-2.8834581114969078</v>
      </c>
      <c r="DZ969" s="16">
        <f t="shared" ca="1" si="1303"/>
        <v>-3.5705609344451763</v>
      </c>
      <c r="EA969" s="16">
        <f t="shared" ca="1" si="1303"/>
        <v>-4.3200269860862317</v>
      </c>
      <c r="EB969" s="16">
        <f t="shared" ca="1" si="1303"/>
        <v>-5.0462368552426593</v>
      </c>
      <c r="EC969" s="16">
        <f t="shared" ca="1" si="1303"/>
        <v>-5.7499044965109123</v>
      </c>
      <c r="ED969" s="16">
        <f t="shared" ca="1" si="1303"/>
        <v>-6.4317217805473703</v>
      </c>
      <c r="EE969" s="16">
        <f t="shared" ca="1" si="1303"/>
        <v>-7.0923591809655218</v>
      </c>
      <c r="EF969" s="16">
        <f t="shared" ca="1" si="1303"/>
        <v>-7.73246643964203</v>
      </c>
      <c r="EG969" s="16">
        <f t="shared" ca="1" si="1303"/>
        <v>-8.3526732111208268</v>
      </c>
      <c r="EH969" s="16">
        <f t="shared" ca="1" si="1303"/>
        <v>-8.9535896867820224</v>
      </c>
      <c r="EI969" s="16">
        <f t="shared" ca="1" si="1303"/>
        <v>-9.5358071994204643</v>
      </c>
      <c r="EJ969" s="16">
        <f t="shared" ca="1" si="1303"/>
        <v>-10.099898808857969</v>
      </c>
      <c r="EK969" s="16">
        <f t="shared" ca="1" si="1303"/>
        <v>-10.646419869192918</v>
      </c>
    </row>
    <row r="970" spans="1:141" x14ac:dyDescent="0.25">
      <c r="A970" s="129"/>
      <c r="B970" s="129"/>
      <c r="C970" s="129"/>
      <c r="D970" s="129"/>
      <c r="E970" s="122"/>
      <c r="F970" s="130"/>
      <c r="G970" s="122"/>
      <c r="H970" s="122"/>
      <c r="I970" s="122"/>
      <c r="J970" s="130"/>
      <c r="K970" s="122"/>
      <c r="L970" s="122"/>
      <c r="M970" s="122"/>
      <c r="N970" s="130"/>
      <c r="O970" s="122"/>
      <c r="P970" s="122"/>
      <c r="Q970" s="122"/>
      <c r="R970" s="130"/>
      <c r="S970" s="122"/>
      <c r="T970" s="122"/>
      <c r="U970" s="122"/>
      <c r="V970" s="130"/>
      <c r="W970" s="122"/>
      <c r="X970" s="122"/>
      <c r="Y970" s="122"/>
      <c r="Z970" s="130"/>
      <c r="AA970" s="122"/>
      <c r="AB970" s="122"/>
      <c r="AC970" s="122"/>
      <c r="AD970" s="130"/>
      <c r="AE970" s="122"/>
      <c r="AF970" s="122"/>
      <c r="AG970" s="122"/>
      <c r="AH970" s="130"/>
      <c r="AI970" s="122"/>
      <c r="AJ970" s="122"/>
      <c r="AK970" s="122"/>
      <c r="AL970" s="130"/>
      <c r="AM970" s="122"/>
      <c r="AN970" s="122"/>
      <c r="AO970" s="122"/>
      <c r="AP970" s="130"/>
      <c r="AQ970" s="122"/>
      <c r="AR970" s="122"/>
      <c r="AS970" s="122"/>
      <c r="AT970" s="130"/>
      <c r="AU970" s="122"/>
      <c r="AV970" s="122"/>
      <c r="AW970" s="122"/>
      <c r="AX970" s="130"/>
      <c r="AY970" s="122"/>
      <c r="AZ970" s="122"/>
      <c r="BA970" s="122"/>
      <c r="BB970" s="130"/>
      <c r="BC970" s="122"/>
      <c r="BD970" s="122"/>
      <c r="BE970" s="122"/>
      <c r="BF970" s="130"/>
      <c r="BG970" s="122"/>
      <c r="BH970" s="122"/>
      <c r="BI970" s="122"/>
      <c r="BJ970" s="130"/>
      <c r="BK970" s="122"/>
      <c r="BL970" s="122"/>
      <c r="BM970" s="122"/>
      <c r="BN970" s="130"/>
      <c r="BO970" s="122"/>
      <c r="BP970" s="122"/>
      <c r="BQ970" s="122"/>
      <c r="BR970" s="130"/>
      <c r="BS970" s="122"/>
      <c r="BT970" s="122"/>
      <c r="BU970" s="122"/>
      <c r="BV970" s="130"/>
      <c r="BW970" s="122"/>
      <c r="BX970" s="122"/>
      <c r="BY970" s="122"/>
      <c r="BZ970" s="130"/>
      <c r="CA970" s="122"/>
      <c r="CB970" s="122"/>
      <c r="CC970" s="122"/>
      <c r="CD970" s="130"/>
      <c r="CE970" s="122"/>
      <c r="CF970" s="122"/>
      <c r="CG970" s="122"/>
      <c r="CH970" s="130"/>
      <c r="CI970" s="122"/>
      <c r="CJ970" s="122"/>
      <c r="CK970" s="122"/>
      <c r="CL970" s="130"/>
      <c r="CM970" s="122"/>
      <c r="CN970" s="122"/>
      <c r="CO970" s="122"/>
      <c r="CP970" s="130"/>
      <c r="CQ970" s="122"/>
      <c r="CR970" s="122"/>
      <c r="CS970" s="122"/>
      <c r="CT970" s="130"/>
      <c r="CU970" s="122"/>
      <c r="CV970" s="122"/>
      <c r="CW970" s="122"/>
      <c r="CX970" s="130"/>
      <c r="CY970" s="122"/>
      <c r="CZ970" s="122"/>
      <c r="DA970" s="122"/>
      <c r="DB970" s="130"/>
      <c r="DC970" s="122"/>
      <c r="DD970" s="122"/>
      <c r="DE970" s="122"/>
      <c r="DF970" s="130"/>
      <c r="DG970" s="122"/>
      <c r="DH970" s="122"/>
      <c r="DI970" s="131"/>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row>
    <row r="971" spans="1:141" x14ac:dyDescent="0.25">
      <c r="A971" s="90"/>
      <c r="B971" s="90"/>
      <c r="C971" s="90"/>
      <c r="D971" s="90"/>
    </row>
    <row r="972" spans="1:141" x14ac:dyDescent="0.25">
      <c r="A972" s="90"/>
      <c r="B972" s="90"/>
      <c r="C972" s="90"/>
      <c r="D972" s="90"/>
      <c r="E972" s="132" t="s">
        <v>368</v>
      </c>
    </row>
    <row r="973" spans="1:141" x14ac:dyDescent="0.25">
      <c r="A973" s="90"/>
      <c r="B973" s="90"/>
      <c r="C973" s="90"/>
      <c r="D973" s="90"/>
    </row>
    <row r="974" spans="1:141" x14ac:dyDescent="0.25">
      <c r="A974" s="90"/>
      <c r="B974" s="90"/>
      <c r="C974" s="90"/>
      <c r="D974" s="90"/>
      <c r="E974" t="s">
        <v>361</v>
      </c>
      <c r="F974" s="113"/>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c r="BS974" s="69"/>
      <c r="BT974" s="69"/>
      <c r="BU974" s="69"/>
      <c r="BV974" s="69"/>
      <c r="BW974" s="69"/>
      <c r="BX974" s="69"/>
      <c r="BY974" s="69"/>
      <c r="BZ974" s="69"/>
      <c r="CA974" s="69"/>
      <c r="CB974" s="69"/>
      <c r="CC974" s="69"/>
      <c r="CD974" s="69"/>
      <c r="CE974" s="69"/>
      <c r="CF974" s="69"/>
      <c r="CG974" s="69"/>
      <c r="CH974" s="69"/>
      <c r="CI974" s="69"/>
      <c r="CJ974" s="69"/>
      <c r="CK974" s="69"/>
      <c r="CL974" s="69"/>
      <c r="CM974" s="69"/>
      <c r="CN974" s="69"/>
      <c r="CO974" s="69"/>
      <c r="CP974" s="69"/>
      <c r="CQ974" s="69"/>
      <c r="CR974" s="69"/>
      <c r="CS974" s="69"/>
      <c r="CT974" s="69"/>
      <c r="CU974" s="69"/>
      <c r="CV974" s="69"/>
      <c r="CW974" s="69"/>
      <c r="CX974" s="69"/>
      <c r="CY974" s="69"/>
      <c r="CZ974" s="69"/>
      <c r="DA974" s="69"/>
      <c r="DB974" s="69"/>
      <c r="DC974" s="69"/>
      <c r="DD974" s="69"/>
      <c r="DE974" s="69"/>
      <c r="DF974" s="69"/>
      <c r="DG974" s="69"/>
      <c r="DH974" s="69"/>
      <c r="DI974" s="69"/>
      <c r="DJ974" s="69"/>
      <c r="DK974" s="69">
        <f t="shared" ref="DK974:EK974" ca="1" si="1304">DK52</f>
        <v>473.637</v>
      </c>
      <c r="DL974" s="69">
        <f t="shared" ca="1" si="1304"/>
        <v>505</v>
      </c>
      <c r="DM974" s="69">
        <f t="shared" ca="1" si="1304"/>
        <v>826</v>
      </c>
      <c r="DN974" s="69">
        <f t="shared" ca="1" si="1304"/>
        <v>1265</v>
      </c>
      <c r="DO974" s="69">
        <f t="shared" ca="1" si="1304"/>
        <v>1424</v>
      </c>
      <c r="DP974" s="69">
        <f t="shared" ca="1" si="1304"/>
        <v>1657</v>
      </c>
      <c r="DQ974" s="69">
        <f t="shared" ca="1" si="1304"/>
        <v>2429</v>
      </c>
      <c r="DR974" s="69">
        <f t="shared" ca="1" si="1304"/>
        <v>4650</v>
      </c>
      <c r="DS974" s="69">
        <f t="shared" ca="1" si="1304"/>
        <v>3827</v>
      </c>
      <c r="DT974" s="69">
        <f t="shared" ca="1" si="1304"/>
        <v>9999</v>
      </c>
      <c r="DU974" s="69">
        <f t="shared" ca="1" si="1304"/>
        <v>21220.320461976702</v>
      </c>
      <c r="DV974" s="69">
        <f t="shared" ca="1" si="1304"/>
        <v>32512.172403634744</v>
      </c>
      <c r="DW974" s="69">
        <f t="shared" ca="1" si="1304"/>
        <v>39427.454979750757</v>
      </c>
      <c r="DX974" s="69">
        <f t="shared" ca="1" si="1304"/>
        <v>45251.674301710984</v>
      </c>
      <c r="DY974" s="69">
        <f t="shared" ca="1" si="1304"/>
        <v>50229.358474899207</v>
      </c>
      <c r="DZ974" s="69">
        <f t="shared" ca="1" si="1304"/>
        <v>54247.707152891126</v>
      </c>
      <c r="EA974" s="69">
        <f t="shared" ca="1" si="1304"/>
        <v>56960.092510535702</v>
      </c>
      <c r="EB974" s="69">
        <f t="shared" ca="1" si="1304"/>
        <v>59808.097136062483</v>
      </c>
      <c r="EC974" s="69">
        <f t="shared" ca="1" si="1304"/>
        <v>62798.501992865611</v>
      </c>
      <c r="ED974" s="69">
        <f t="shared" ca="1" si="1304"/>
        <v>65938.427092508893</v>
      </c>
      <c r="EE974" s="69">
        <f t="shared" ca="1" si="1304"/>
        <v>69235.34844713434</v>
      </c>
      <c r="EF974" s="69">
        <f t="shared" ca="1" si="1304"/>
        <v>72697.115869491055</v>
      </c>
      <c r="EG974" s="69">
        <f t="shared" ca="1" si="1304"/>
        <v>76331.971662965618</v>
      </c>
      <c r="EH974" s="69">
        <f t="shared" ca="1" si="1304"/>
        <v>80148.570246113901</v>
      </c>
      <c r="EI974" s="69">
        <f t="shared" ca="1" si="1304"/>
        <v>84155.998758419591</v>
      </c>
      <c r="EJ974" s="69">
        <f t="shared" ca="1" si="1304"/>
        <v>88363.798696340586</v>
      </c>
      <c r="EK974" s="69">
        <f t="shared" ca="1" si="1304"/>
        <v>92781.988631157612</v>
      </c>
    </row>
    <row r="975" spans="1:141" x14ac:dyDescent="0.25">
      <c r="A975" s="90"/>
      <c r="B975" s="90"/>
      <c r="C975" s="90"/>
      <c r="D975" s="90"/>
      <c r="E975" t="s">
        <v>362</v>
      </c>
      <c r="F975" s="113"/>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9"/>
      <c r="BN975" s="69"/>
      <c r="BO975" s="69"/>
      <c r="BP975" s="69"/>
      <c r="BQ975" s="69"/>
      <c r="BR975" s="69"/>
      <c r="BS975" s="69"/>
      <c r="BT975" s="69"/>
      <c r="BU975" s="69"/>
      <c r="BV975" s="69"/>
      <c r="BW975" s="69"/>
      <c r="BX975" s="69"/>
      <c r="BY975" s="69"/>
      <c r="BZ975" s="69"/>
      <c r="CA975" s="69"/>
      <c r="CB975" s="69"/>
      <c r="CC975" s="69"/>
      <c r="CD975" s="69"/>
      <c r="CE975" s="69"/>
      <c r="CF975" s="69"/>
      <c r="CG975" s="69"/>
      <c r="CH975" s="69"/>
      <c r="CI975" s="69"/>
      <c r="CJ975" s="69"/>
      <c r="CK975" s="69"/>
      <c r="CL975" s="69"/>
      <c r="CM975" s="69"/>
      <c r="CN975" s="69"/>
      <c r="CO975" s="69"/>
      <c r="CP975" s="69"/>
      <c r="CQ975" s="69"/>
      <c r="CR975" s="69"/>
      <c r="CS975" s="69"/>
      <c r="CT975" s="69"/>
      <c r="CU975" s="69"/>
      <c r="CV975" s="69"/>
      <c r="CW975" s="69"/>
      <c r="CX975" s="69"/>
      <c r="CY975" s="69"/>
      <c r="CZ975" s="69"/>
      <c r="DA975" s="69"/>
      <c r="DB975" s="69"/>
      <c r="DC975" s="69"/>
      <c r="DD975" s="69"/>
      <c r="DE975" s="69"/>
      <c r="DF975" s="69"/>
      <c r="DG975" s="69"/>
      <c r="DH975" s="69"/>
      <c r="DI975" s="69"/>
      <c r="DJ975" s="69"/>
      <c r="DK975" s="69">
        <f t="shared" ref="DK975:EK975" ca="1" si="1305">DK53</f>
        <v>482.89299999999997</v>
      </c>
      <c r="DL975" s="69">
        <f t="shared" ca="1" si="1305"/>
        <v>418</v>
      </c>
      <c r="DM975" s="69">
        <f t="shared" ca="1" si="1305"/>
        <v>794</v>
      </c>
      <c r="DN975" s="69">
        <f t="shared" ca="1" si="1305"/>
        <v>796</v>
      </c>
      <c r="DO975" s="69">
        <f t="shared" ca="1" si="1305"/>
        <v>1575</v>
      </c>
      <c r="DP975" s="69">
        <f t="shared" ca="1" si="1305"/>
        <v>979</v>
      </c>
      <c r="DQ975" s="69">
        <f t="shared" ca="1" si="1305"/>
        <v>1826</v>
      </c>
      <c r="DR975" s="69">
        <f t="shared" ca="1" si="1305"/>
        <v>2605</v>
      </c>
      <c r="DS975" s="69">
        <f t="shared" ca="1" si="1305"/>
        <v>5159</v>
      </c>
      <c r="DT975" s="69">
        <f t="shared" ca="1" si="1305"/>
        <v>5282</v>
      </c>
      <c r="DU975" s="69">
        <f t="shared" ca="1" si="1305"/>
        <v>10029.902237129381</v>
      </c>
      <c r="DV975" s="69">
        <f t="shared" ca="1" si="1305"/>
        <v>15737.829254639437</v>
      </c>
      <c r="DW975" s="69">
        <f t="shared" ca="1" si="1305"/>
        <v>19085.238190571694</v>
      </c>
      <c r="DX975" s="69">
        <f t="shared" ca="1" si="1305"/>
        <v>21904.507481243101</v>
      </c>
      <c r="DY975" s="69">
        <f t="shared" ca="1" si="1305"/>
        <v>24314.003304179834</v>
      </c>
      <c r="DZ975" s="69">
        <f t="shared" ca="1" si="1305"/>
        <v>26259.12356851422</v>
      </c>
      <c r="EA975" s="69">
        <f t="shared" ca="1" si="1305"/>
        <v>27572.079746939948</v>
      </c>
      <c r="EB975" s="69">
        <f t="shared" ca="1" si="1305"/>
        <v>28950.683734286918</v>
      </c>
      <c r="EC975" s="69">
        <f t="shared" ca="1" si="1305"/>
        <v>30398.21792100128</v>
      </c>
      <c r="ED975" s="69">
        <f t="shared" ca="1" si="1305"/>
        <v>31918.128817051336</v>
      </c>
      <c r="EE975" s="69">
        <f t="shared" ca="1" si="1305"/>
        <v>33514.035257903917</v>
      </c>
      <c r="EF975" s="69">
        <f t="shared" ca="1" si="1305"/>
        <v>35189.737020799112</v>
      </c>
      <c r="EG975" s="69">
        <f t="shared" ca="1" si="1305"/>
        <v>36949.223871839073</v>
      </c>
      <c r="EH975" s="69">
        <f t="shared" ca="1" si="1305"/>
        <v>38796.685065431018</v>
      </c>
      <c r="EI975" s="69">
        <f t="shared" ca="1" si="1305"/>
        <v>40736.519318702572</v>
      </c>
      <c r="EJ975" s="69">
        <f t="shared" ca="1" si="1305"/>
        <v>42773.345284637704</v>
      </c>
      <c r="EK975" s="69">
        <f t="shared" ca="1" si="1305"/>
        <v>44912.012548869592</v>
      </c>
    </row>
    <row r="976" spans="1:141" x14ac:dyDescent="0.25">
      <c r="A976" s="90"/>
      <c r="B976" s="90"/>
      <c r="C976" s="90"/>
      <c r="D976" s="90"/>
      <c r="E976" t="s">
        <v>363</v>
      </c>
      <c r="F976" s="113"/>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9"/>
      <c r="BN976" s="69"/>
      <c r="BO976" s="69"/>
      <c r="BP976" s="69"/>
      <c r="BQ976" s="69"/>
      <c r="BR976" s="69"/>
      <c r="BS976" s="69"/>
      <c r="BT976" s="69"/>
      <c r="BU976" s="69"/>
      <c r="BV976" s="69"/>
      <c r="BW976" s="69"/>
      <c r="BX976" s="69"/>
      <c r="BY976" s="69"/>
      <c r="BZ976" s="69"/>
      <c r="CA976" s="69"/>
      <c r="CB976" s="69"/>
      <c r="CC976" s="69"/>
      <c r="CD976" s="69"/>
      <c r="CE976" s="69"/>
      <c r="CF976" s="69"/>
      <c r="CG976" s="69"/>
      <c r="CH976" s="69"/>
      <c r="CI976" s="69"/>
      <c r="CJ976" s="69"/>
      <c r="CK976" s="69"/>
      <c r="CL976" s="69"/>
      <c r="CM976" s="69"/>
      <c r="CN976" s="69"/>
      <c r="CO976" s="69"/>
      <c r="CP976" s="69"/>
      <c r="CQ976" s="69"/>
      <c r="CR976" s="69"/>
      <c r="CS976" s="69"/>
      <c r="CT976" s="69"/>
      <c r="CU976" s="69"/>
      <c r="CV976" s="69"/>
      <c r="CW976" s="69"/>
      <c r="CX976" s="69"/>
      <c r="CY976" s="69"/>
      <c r="CZ976" s="69"/>
      <c r="DA976" s="69"/>
      <c r="DB976" s="69"/>
      <c r="DC976" s="69"/>
      <c r="DD976" s="69"/>
      <c r="DE976" s="69"/>
      <c r="DF976" s="69"/>
      <c r="DG976" s="69"/>
      <c r="DH976" s="69"/>
      <c r="DI976" s="69"/>
      <c r="DJ976" s="69"/>
      <c r="DK976" s="69">
        <f t="shared" ref="DK976:EK976" ca="1" si="1306">DK54</f>
        <v>70.173999999999992</v>
      </c>
      <c r="DL976" s="69">
        <f t="shared" ca="1" si="1306"/>
        <v>93</v>
      </c>
      <c r="DM976" s="69">
        <f t="shared" ca="1" si="1306"/>
        <v>118</v>
      </c>
      <c r="DN976" s="69">
        <f t="shared" ca="1" si="1306"/>
        <v>86</v>
      </c>
      <c r="DO976" s="69">
        <f t="shared" ca="1" si="1306"/>
        <v>136</v>
      </c>
      <c r="DP976" s="69">
        <f t="shared" ca="1" si="1306"/>
        <v>314</v>
      </c>
      <c r="DQ976" s="69">
        <f t="shared" ca="1" si="1306"/>
        <v>478</v>
      </c>
      <c r="DR976" s="69">
        <f t="shared" ca="1" si="1306"/>
        <v>732</v>
      </c>
      <c r="DS976" s="69">
        <f t="shared" ca="1" si="1306"/>
        <v>791</v>
      </c>
      <c r="DT976" s="69">
        <f t="shared" ca="1" si="1306"/>
        <v>3080</v>
      </c>
      <c r="DU976" s="69">
        <f t="shared" ca="1" si="1306"/>
        <v>6536.5123535241773</v>
      </c>
      <c r="DV976" s="69">
        <f t="shared" ca="1" si="1306"/>
        <v>10014.750575377038</v>
      </c>
      <c r="DW976" s="69">
        <f t="shared" ca="1" si="1306"/>
        <v>12144.870620825317</v>
      </c>
      <c r="DX976" s="69">
        <f t="shared" ca="1" si="1306"/>
        <v>13938.909575884572</v>
      </c>
      <c r="DY976" s="69">
        <f t="shared" ca="1" si="1306"/>
        <v>15472.189629231878</v>
      </c>
      <c r="DZ976" s="69">
        <f t="shared" ca="1" si="1306"/>
        <v>16709.964799570425</v>
      </c>
      <c r="EA976" s="69">
        <f t="shared" ca="1" si="1306"/>
        <v>17545.463039548951</v>
      </c>
      <c r="EB976" s="69">
        <f t="shared" ca="1" si="1306"/>
        <v>18422.736191526397</v>
      </c>
      <c r="EC976" s="69">
        <f t="shared" ca="1" si="1306"/>
        <v>19343.873001102718</v>
      </c>
      <c r="ED976" s="69">
        <f t="shared" ca="1" si="1306"/>
        <v>20311.066651157853</v>
      </c>
      <c r="EE976" s="69">
        <f t="shared" ca="1" si="1306"/>
        <v>21326.619983715751</v>
      </c>
      <c r="EF976" s="69">
        <f t="shared" ca="1" si="1306"/>
        <v>22392.950982901537</v>
      </c>
      <c r="EG976" s="69">
        <f t="shared" ca="1" si="1306"/>
        <v>23512.598532046617</v>
      </c>
      <c r="EH976" s="69">
        <f t="shared" ca="1" si="1306"/>
        <v>24688.228458648948</v>
      </c>
      <c r="EI976" s="69">
        <f t="shared" ca="1" si="1306"/>
        <v>25922.639881581395</v>
      </c>
      <c r="EJ976" s="69">
        <f t="shared" ca="1" si="1306"/>
        <v>27218.771875660466</v>
      </c>
      <c r="EK976" s="69">
        <f t="shared" ca="1" si="1306"/>
        <v>28579.710469443493</v>
      </c>
    </row>
    <row r="977" spans="1:141" x14ac:dyDescent="0.25">
      <c r="A977" s="90"/>
      <c r="B977" s="90"/>
      <c r="C977" s="90"/>
      <c r="D977" s="90"/>
      <c r="E977" t="s">
        <v>364</v>
      </c>
      <c r="F977" s="113"/>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9"/>
      <c r="BN977" s="69"/>
      <c r="BO977" s="69"/>
      <c r="BP977" s="69"/>
      <c r="BQ977" s="69"/>
      <c r="BR977" s="69"/>
      <c r="BS977" s="69"/>
      <c r="BT977" s="69"/>
      <c r="BU977" s="69"/>
      <c r="BV977" s="69"/>
      <c r="BW977" s="69"/>
      <c r="BX977" s="69"/>
      <c r="BY977" s="69"/>
      <c r="BZ977" s="69"/>
      <c r="CA977" s="69"/>
      <c r="CB977" s="69"/>
      <c r="CC977" s="69"/>
      <c r="CD977" s="69"/>
      <c r="CE977" s="69"/>
      <c r="CF977" s="69"/>
      <c r="CG977" s="69"/>
      <c r="CH977" s="69"/>
      <c r="CI977" s="69"/>
      <c r="CJ977" s="69"/>
      <c r="CK977" s="69"/>
      <c r="CL977" s="69"/>
      <c r="CM977" s="69"/>
      <c r="CN977" s="69"/>
      <c r="CO977" s="69"/>
      <c r="CP977" s="69"/>
      <c r="CQ977" s="69"/>
      <c r="CR977" s="69"/>
      <c r="CS977" s="69"/>
      <c r="CT977" s="69"/>
      <c r="CU977" s="69"/>
      <c r="CV977" s="69"/>
      <c r="CW977" s="69"/>
      <c r="CX977" s="69"/>
      <c r="CY977" s="69"/>
      <c r="CZ977" s="69"/>
      <c r="DA977" s="69"/>
      <c r="DB977" s="69"/>
      <c r="DC977" s="69"/>
      <c r="DD977" s="69"/>
      <c r="DE977" s="69"/>
      <c r="DF977" s="69"/>
      <c r="DG977" s="69"/>
      <c r="DH977" s="69"/>
      <c r="DI977" s="69"/>
      <c r="DJ977" s="69"/>
      <c r="DK977" s="69">
        <f t="shared" ref="DK977:EK977" ca="1" si="1307">DK67</f>
        <v>293.22300000000001</v>
      </c>
      <c r="DL977" s="69">
        <f t="shared" ca="1" si="1307"/>
        <v>296</v>
      </c>
      <c r="DM977" s="69">
        <f t="shared" ca="1" si="1307"/>
        <v>485</v>
      </c>
      <c r="DN977" s="69">
        <f t="shared" ca="1" si="1307"/>
        <v>596</v>
      </c>
      <c r="DO977" s="69">
        <f t="shared" ca="1" si="1307"/>
        <v>511</v>
      </c>
      <c r="DP977" s="69">
        <f t="shared" ca="1" si="1307"/>
        <v>687</v>
      </c>
      <c r="DQ977" s="69">
        <f t="shared" ca="1" si="1307"/>
        <v>1149</v>
      </c>
      <c r="DR977" s="69">
        <f t="shared" ca="1" si="1307"/>
        <v>1783</v>
      </c>
      <c r="DS977" s="69">
        <f t="shared" ca="1" si="1307"/>
        <v>1193</v>
      </c>
      <c r="DT977" s="69">
        <f t="shared" ca="1" si="1307"/>
        <v>2699</v>
      </c>
      <c r="DU977" s="69">
        <f t="shared" ca="1" si="1307"/>
        <v>5125.0863570640286</v>
      </c>
      <c r="DV977" s="69">
        <f t="shared" ca="1" si="1307"/>
        <v>8041.7268379916395</v>
      </c>
      <c r="DW977" s="69">
        <f t="shared" ca="1" si="1307"/>
        <v>9752.1881628839456</v>
      </c>
      <c r="DX977" s="69">
        <f t="shared" ca="1" si="1307"/>
        <v>11192.780327882456</v>
      </c>
      <c r="DY977" s="69">
        <f t="shared" ca="1" si="1307"/>
        <v>12423.986163949523</v>
      </c>
      <c r="DZ977" s="69">
        <f t="shared" ca="1" si="1307"/>
        <v>13417.905057065482</v>
      </c>
      <c r="EA977" s="69">
        <f t="shared" ca="1" si="1307"/>
        <v>14088.800309918764</v>
      </c>
      <c r="EB977" s="69">
        <f t="shared" ca="1" si="1307"/>
        <v>14793.24032541469</v>
      </c>
      <c r="EC977" s="69">
        <f t="shared" ca="1" si="1307"/>
        <v>15532.902341685431</v>
      </c>
      <c r="ED977" s="69">
        <f t="shared" ca="1" si="1307"/>
        <v>16309.547458769703</v>
      </c>
      <c r="EE977" s="69">
        <f t="shared" ca="1" si="1307"/>
        <v>17125.024831708193</v>
      </c>
      <c r="EF977" s="69">
        <f t="shared" ca="1" si="1307"/>
        <v>17981.276073293604</v>
      </c>
      <c r="EG977" s="69">
        <f t="shared" ca="1" si="1307"/>
        <v>18880.339876958285</v>
      </c>
      <c r="EH977" s="69">
        <f t="shared" ca="1" si="1307"/>
        <v>19824.356870806194</v>
      </c>
      <c r="EI977" s="69">
        <f t="shared" ca="1" si="1307"/>
        <v>20815.574714346505</v>
      </c>
      <c r="EJ977" s="69">
        <f t="shared" ca="1" si="1307"/>
        <v>21856.353450063834</v>
      </c>
      <c r="EK977" s="69">
        <f t="shared" ca="1" si="1307"/>
        <v>22949.171122567026</v>
      </c>
    </row>
    <row r="978" spans="1:141" x14ac:dyDescent="0.25">
      <c r="A978" s="90"/>
      <c r="B978" s="90"/>
      <c r="C978" s="90"/>
      <c r="D978" s="90"/>
      <c r="E978" t="s">
        <v>365</v>
      </c>
      <c r="F978" s="113"/>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c r="BS978" s="69"/>
      <c r="BT978" s="69"/>
      <c r="BU978" s="69"/>
      <c r="BV978" s="69"/>
      <c r="BW978" s="69"/>
      <c r="BX978" s="69"/>
      <c r="BY978" s="69"/>
      <c r="BZ978" s="69"/>
      <c r="CA978" s="69"/>
      <c r="CB978" s="69"/>
      <c r="CC978" s="69"/>
      <c r="CD978" s="69"/>
      <c r="CE978" s="69"/>
      <c r="CF978" s="69"/>
      <c r="CG978" s="69"/>
      <c r="CH978" s="69"/>
      <c r="CI978" s="69"/>
      <c r="CJ978" s="69"/>
      <c r="CK978" s="69"/>
      <c r="CL978" s="69"/>
      <c r="CM978" s="69"/>
      <c r="CN978" s="69"/>
      <c r="CO978" s="69"/>
      <c r="CP978" s="69"/>
      <c r="CQ978" s="69"/>
      <c r="CR978" s="69"/>
      <c r="CS978" s="69"/>
      <c r="CT978" s="69"/>
      <c r="CU978" s="69"/>
      <c r="CV978" s="69"/>
      <c r="CW978" s="69"/>
      <c r="CX978" s="69"/>
      <c r="CY978" s="69"/>
      <c r="CZ978" s="69"/>
      <c r="DA978" s="69"/>
      <c r="DB978" s="69"/>
      <c r="DC978" s="69"/>
      <c r="DD978" s="69"/>
      <c r="DE978" s="69"/>
      <c r="DF978" s="69"/>
      <c r="DG978" s="69"/>
      <c r="DH978" s="69"/>
      <c r="DI978" s="69"/>
      <c r="DJ978" s="69"/>
      <c r="DK978" s="69">
        <f t="shared" ref="DK978:EK978" ca="1" si="1308">DK69</f>
        <v>292.73500000000001</v>
      </c>
      <c r="DL978" s="69">
        <f t="shared" ca="1" si="1308"/>
        <v>322</v>
      </c>
      <c r="DM978" s="69">
        <f t="shared" ca="1" si="1308"/>
        <v>85</v>
      </c>
      <c r="DN978" s="69">
        <f t="shared" ca="1" si="1308"/>
        <v>53</v>
      </c>
      <c r="DO978" s="69">
        <f t="shared" ca="1" si="1308"/>
        <v>92</v>
      </c>
      <c r="DP978" s="69">
        <f t="shared" ca="1" si="1308"/>
        <v>141</v>
      </c>
      <c r="DQ978" s="69">
        <f t="shared" ca="1" si="1308"/>
        <v>288</v>
      </c>
      <c r="DR978" s="69">
        <f t="shared" ca="1" si="1308"/>
        <v>300</v>
      </c>
      <c r="DS978" s="69">
        <f t="shared" ca="1" si="1308"/>
        <v>354</v>
      </c>
      <c r="DT978" s="69">
        <f t="shared" ca="1" si="1308"/>
        <v>764</v>
      </c>
      <c r="DU978" s="69">
        <f t="shared" ca="1" si="1308"/>
        <v>1621.3946227572956</v>
      </c>
      <c r="DV978" s="69">
        <f t="shared" ca="1" si="1308"/>
        <v>2484.1783894766418</v>
      </c>
      <c r="DW978" s="69">
        <f t="shared" ca="1" si="1308"/>
        <v>3012.558816334591</v>
      </c>
      <c r="DX978" s="69">
        <f t="shared" ca="1" si="1308"/>
        <v>3457.573674018121</v>
      </c>
      <c r="DY978" s="69">
        <f t="shared" ca="1" si="1308"/>
        <v>3837.9067781601148</v>
      </c>
      <c r="DZ978" s="69">
        <f t="shared" ca="1" si="1308"/>
        <v>4144.9393204129237</v>
      </c>
      <c r="EA978" s="69">
        <f t="shared" ca="1" si="1308"/>
        <v>4352.1862864335708</v>
      </c>
      <c r="EB978" s="69">
        <f t="shared" ca="1" si="1308"/>
        <v>4569.7956007552484</v>
      </c>
      <c r="EC978" s="69">
        <f t="shared" ca="1" si="1308"/>
        <v>4798.2853807930114</v>
      </c>
      <c r="ED978" s="69">
        <f t="shared" ca="1" si="1308"/>
        <v>5038.1996498326616</v>
      </c>
      <c r="EE978" s="69">
        <f t="shared" ca="1" si="1308"/>
        <v>5290.1096323242964</v>
      </c>
      <c r="EF978" s="69">
        <f t="shared" ca="1" si="1308"/>
        <v>5554.6151139405101</v>
      </c>
      <c r="EG978" s="69">
        <f t="shared" ca="1" si="1308"/>
        <v>5832.3458696375365</v>
      </c>
      <c r="EH978" s="69">
        <f t="shared" ca="1" si="1308"/>
        <v>6123.9631631194134</v>
      </c>
      <c r="EI978" s="69">
        <f t="shared" ca="1" si="1308"/>
        <v>6430.1613212753837</v>
      </c>
      <c r="EJ978" s="69">
        <f t="shared" ca="1" si="1308"/>
        <v>6751.6693873391541</v>
      </c>
      <c r="EK978" s="69">
        <f t="shared" ca="1" si="1308"/>
        <v>7089.2528567061117</v>
      </c>
    </row>
    <row r="979" spans="1:141" x14ac:dyDescent="0.25">
      <c r="A979" s="90"/>
      <c r="B979" s="90"/>
      <c r="C979" s="111"/>
      <c r="D979" s="90"/>
      <c r="E979" s="135" t="s">
        <v>366</v>
      </c>
      <c r="F979" s="136"/>
      <c r="G979" s="137"/>
      <c r="H979" s="137"/>
      <c r="I979" s="137"/>
      <c r="J979" s="137"/>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37"/>
      <c r="AH979" s="137"/>
      <c r="AI979" s="137"/>
      <c r="AJ979" s="137"/>
      <c r="AK979" s="137"/>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c r="BG979" s="137"/>
      <c r="BH979" s="137"/>
      <c r="BI979" s="137"/>
      <c r="BJ979" s="137"/>
      <c r="BK979" s="137"/>
      <c r="BL979" s="137"/>
      <c r="BM979" s="137"/>
      <c r="BN979" s="137"/>
      <c r="BO979" s="137"/>
      <c r="BP979" s="137"/>
      <c r="BQ979" s="137"/>
      <c r="BR979" s="137"/>
      <c r="BS979" s="137"/>
      <c r="BT979" s="137"/>
      <c r="BU979" s="137"/>
      <c r="BV979" s="137"/>
      <c r="BW979" s="137"/>
      <c r="BX979" s="137"/>
      <c r="BY979" s="137"/>
      <c r="BZ979" s="137"/>
      <c r="CA979" s="137"/>
      <c r="CB979" s="137"/>
      <c r="CC979" s="137"/>
      <c r="CD979" s="137"/>
      <c r="CE979" s="137"/>
      <c r="CF979" s="137"/>
      <c r="CG979" s="137"/>
      <c r="CH979" s="137"/>
      <c r="CI979" s="137"/>
      <c r="CJ979" s="137"/>
      <c r="CK979" s="137"/>
      <c r="CL979" s="137"/>
      <c r="CM979" s="137"/>
      <c r="CN979" s="137"/>
      <c r="CO979" s="137"/>
      <c r="CP979" s="137"/>
      <c r="CQ979" s="137"/>
      <c r="CR979" s="137"/>
      <c r="CS979" s="137"/>
      <c r="CT979" s="137"/>
      <c r="CU979" s="137"/>
      <c r="CV979" s="137"/>
      <c r="CW979" s="137"/>
      <c r="CX979" s="137"/>
      <c r="CY979" s="137"/>
      <c r="CZ979" s="137"/>
      <c r="DA979" s="137"/>
      <c r="DB979" s="137"/>
      <c r="DC979" s="137"/>
      <c r="DD979" s="137"/>
      <c r="DE979" s="137"/>
      <c r="DF979" s="137"/>
      <c r="DG979" s="137"/>
      <c r="DH979" s="137"/>
      <c r="DI979" s="137"/>
      <c r="DJ979" s="69"/>
      <c r="DK979" s="137">
        <f t="shared" ref="DK979:EK979" ca="1" si="1309">DK70</f>
        <v>167.999</v>
      </c>
      <c r="DL979" s="137">
        <f t="shared" ca="1" si="1309"/>
        <v>320</v>
      </c>
      <c r="DM979" s="137">
        <f t="shared" ca="1" si="1309"/>
        <v>422</v>
      </c>
      <c r="DN979" s="137">
        <f t="shared" ca="1" si="1309"/>
        <v>489</v>
      </c>
      <c r="DO979" s="137">
        <f t="shared" ca="1" si="1309"/>
        <v>635</v>
      </c>
      <c r="DP979" s="137">
        <f t="shared" ca="1" si="1309"/>
        <v>804</v>
      </c>
      <c r="DQ979" s="137">
        <f t="shared" ca="1" si="1309"/>
        <v>1307</v>
      </c>
      <c r="DR979" s="137">
        <f t="shared" ca="1" si="1309"/>
        <v>1976</v>
      </c>
      <c r="DS979" s="137">
        <f t="shared" ca="1" si="1309"/>
        <v>3123</v>
      </c>
      <c r="DT979" s="137">
        <f t="shared" ca="1" si="1309"/>
        <v>5394</v>
      </c>
      <c r="DU979" s="137">
        <f t="shared" ca="1" si="1309"/>
        <v>11447.385595749809</v>
      </c>
      <c r="DV979" s="137">
        <f t="shared" ca="1" si="1309"/>
        <v>17538.81967648823</v>
      </c>
      <c r="DW979" s="137">
        <f t="shared" ca="1" si="1309"/>
        <v>21269.296145692129</v>
      </c>
      <c r="DX979" s="137">
        <f t="shared" ca="1" si="1309"/>
        <v>24411.194237766682</v>
      </c>
      <c r="DY979" s="137">
        <f t="shared" ca="1" si="1309"/>
        <v>27096.425603921023</v>
      </c>
      <c r="DZ979" s="137">
        <f t="shared" ca="1" si="1309"/>
        <v>29264.139652234702</v>
      </c>
      <c r="EA979" s="137">
        <f t="shared" ca="1" si="1309"/>
        <v>30727.346634846443</v>
      </c>
      <c r="EB979" s="137">
        <f t="shared" ca="1" si="1309"/>
        <v>32263.713966588763</v>
      </c>
      <c r="EC979" s="137">
        <f t="shared" ca="1" si="1309"/>
        <v>33876.899664918201</v>
      </c>
      <c r="ED979" s="137">
        <f t="shared" ca="1" si="1309"/>
        <v>35570.744648164116</v>
      </c>
      <c r="EE979" s="137">
        <f t="shared" ca="1" si="1309"/>
        <v>37349.281880572322</v>
      </c>
      <c r="EF979" s="137">
        <f t="shared" ca="1" si="1309"/>
        <v>39216.745974600941</v>
      </c>
      <c r="EG979" s="137">
        <f t="shared" ca="1" si="1309"/>
        <v>41177.583273330987</v>
      </c>
      <c r="EH979" s="137">
        <f t="shared" ca="1" si="1309"/>
        <v>43236.462436997543</v>
      </c>
      <c r="EI979" s="137">
        <f t="shared" ca="1" si="1309"/>
        <v>45398.285558847412</v>
      </c>
      <c r="EJ979" s="137">
        <f t="shared" ca="1" si="1309"/>
        <v>47668.19983678979</v>
      </c>
      <c r="EK979" s="137">
        <f t="shared" ca="1" si="1309"/>
        <v>50051.609828629284</v>
      </c>
    </row>
    <row r="980" spans="1:141" x14ac:dyDescent="0.25">
      <c r="A980" s="90"/>
      <c r="B980" s="90"/>
      <c r="C980" s="111"/>
      <c r="D980" s="90"/>
      <c r="E980" s="36" t="s">
        <v>367</v>
      </c>
      <c r="F980" s="105"/>
      <c r="G980" s="106"/>
      <c r="H980" s="106"/>
      <c r="I980" s="106"/>
      <c r="J980" s="106"/>
      <c r="K980" s="106"/>
      <c r="L980" s="106"/>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69"/>
      <c r="DK980" s="106">
        <f t="shared" ref="DK980:EK980" ca="1" si="1310">SUM(DK974,DK975,DK976,-DK977,-DK978,-DK979)</f>
        <v>272.74699999999996</v>
      </c>
      <c r="DL980" s="106">
        <f t="shared" ca="1" si="1310"/>
        <v>78</v>
      </c>
      <c r="DM980" s="106">
        <f t="shared" ca="1" si="1310"/>
        <v>746</v>
      </c>
      <c r="DN980" s="106">
        <f t="shared" ca="1" si="1310"/>
        <v>1009</v>
      </c>
      <c r="DO980" s="106">
        <f t="shared" ca="1" si="1310"/>
        <v>1897</v>
      </c>
      <c r="DP980" s="106">
        <f t="shared" ca="1" si="1310"/>
        <v>1318</v>
      </c>
      <c r="DQ980" s="106">
        <f t="shared" ca="1" si="1310"/>
        <v>1989</v>
      </c>
      <c r="DR980" s="106">
        <f t="shared" ca="1" si="1310"/>
        <v>3928</v>
      </c>
      <c r="DS980" s="106">
        <f t="shared" ca="1" si="1310"/>
        <v>5107</v>
      </c>
      <c r="DT980" s="106">
        <f t="shared" ca="1" si="1310"/>
        <v>9504</v>
      </c>
      <c r="DU980" s="106">
        <f t="shared" ca="1" si="1310"/>
        <v>19592.868477059128</v>
      </c>
      <c r="DV980" s="106">
        <f t="shared" ca="1" si="1310"/>
        <v>30200.027329694705</v>
      </c>
      <c r="DW980" s="106">
        <f t="shared" ca="1" si="1310"/>
        <v>36623.520666237106</v>
      </c>
      <c r="DX980" s="106">
        <f t="shared" ca="1" si="1310"/>
        <v>42033.543119171401</v>
      </c>
      <c r="DY980" s="106">
        <f t="shared" ca="1" si="1310"/>
        <v>46657.232862280252</v>
      </c>
      <c r="DZ980" s="106">
        <f t="shared" ca="1" si="1310"/>
        <v>50389.811491262662</v>
      </c>
      <c r="EA980" s="106">
        <f t="shared" ca="1" si="1310"/>
        <v>52909.302065825817</v>
      </c>
      <c r="EB980" s="106">
        <f t="shared" ca="1" si="1310"/>
        <v>55554.767169117113</v>
      </c>
      <c r="EC980" s="106">
        <f t="shared" ca="1" si="1310"/>
        <v>58332.505527572976</v>
      </c>
      <c r="ED980" s="106">
        <f t="shared" ca="1" si="1310"/>
        <v>61249.130803951623</v>
      </c>
      <c r="EE980" s="106">
        <f t="shared" ca="1" si="1310"/>
        <v>64311.5873441492</v>
      </c>
      <c r="EF980" s="106">
        <f t="shared" ca="1" si="1310"/>
        <v>67527.166711356651</v>
      </c>
      <c r="EG980" s="106">
        <f t="shared" ca="1" si="1310"/>
        <v>70903.525046924507</v>
      </c>
      <c r="EH980" s="106">
        <f t="shared" ca="1" si="1310"/>
        <v>74448.701299270731</v>
      </c>
      <c r="EI980" s="106">
        <f t="shared" ca="1" si="1310"/>
        <v>78171.136364234262</v>
      </c>
      <c r="EJ980" s="106">
        <f t="shared" ca="1" si="1310"/>
        <v>82079.693182445961</v>
      </c>
      <c r="EK980" s="106">
        <f t="shared" ca="1" si="1310"/>
        <v>86183.677841568264</v>
      </c>
    </row>
    <row r="981" spans="1:141" s="37" customFormat="1" x14ac:dyDescent="0.25">
      <c r="A981" s="192"/>
      <c r="B981" s="192"/>
      <c r="C981" s="192"/>
      <c r="D981" s="192"/>
      <c r="E981" s="37" t="s">
        <v>315</v>
      </c>
      <c r="DK981" s="109">
        <f t="shared" ref="DK981:EK981" ca="1" si="1311">IF(ISERROR(DK980/DK$139),"",DK980/DK$139)</f>
        <v>5.8260513121095404E-2</v>
      </c>
      <c r="DL981" s="109">
        <f t="shared" ca="1" si="1311"/>
        <v>1.5568862275449102E-2</v>
      </c>
      <c r="DM981" s="109">
        <f t="shared" ca="1" si="1311"/>
        <v>0.10795947901591896</v>
      </c>
      <c r="DN981" s="109">
        <f t="shared" ca="1" si="1311"/>
        <v>0.10387070207947292</v>
      </c>
      <c r="DO981" s="109">
        <f t="shared" ca="1" si="1311"/>
        <v>0.16191532946398088</v>
      </c>
      <c r="DP981" s="109">
        <f t="shared" ca="1" si="1311"/>
        <v>0.12071808023447518</v>
      </c>
      <c r="DQ981" s="109">
        <f t="shared" ca="1" si="1311"/>
        <v>0.11928035982008996</v>
      </c>
      <c r="DR981" s="109">
        <f t="shared" ca="1" si="1311"/>
        <v>0.14594634762577097</v>
      </c>
      <c r="DS981" s="109">
        <f t="shared" ca="1" si="1311"/>
        <v>0.18933046637502782</v>
      </c>
      <c r="DT981" s="109">
        <f t="shared" ca="1" si="1311"/>
        <v>0.15600275762450347</v>
      </c>
      <c r="DU981" s="109">
        <f t="shared" ca="1" si="1311"/>
        <v>0.1515404250555189</v>
      </c>
      <c r="DV981" s="109">
        <f t="shared" ca="1" si="1311"/>
        <v>0.15245573386492142</v>
      </c>
      <c r="DW981" s="109">
        <f t="shared" ca="1" si="1311"/>
        <v>0.15245573386492142</v>
      </c>
      <c r="DX981" s="109">
        <f t="shared" ca="1" si="1311"/>
        <v>0.15245573386492142</v>
      </c>
      <c r="DY981" s="109">
        <f t="shared" ca="1" si="1311"/>
        <v>0.15245573386492139</v>
      </c>
      <c r="DZ981" s="109">
        <f t="shared" ca="1" si="1311"/>
        <v>0.15245573386492137</v>
      </c>
      <c r="EA981" s="109">
        <f t="shared" ca="1" si="1311"/>
        <v>0.15245573386492139</v>
      </c>
      <c r="EB981" s="109">
        <f t="shared" ca="1" si="1311"/>
        <v>0.15245573386492142</v>
      </c>
      <c r="EC981" s="109">
        <f t="shared" ca="1" si="1311"/>
        <v>0.15245573386492145</v>
      </c>
      <c r="ED981" s="109">
        <f t="shared" ca="1" si="1311"/>
        <v>0.15245573386492142</v>
      </c>
      <c r="EE981" s="109">
        <f t="shared" ca="1" si="1311"/>
        <v>0.15245573386492139</v>
      </c>
      <c r="EF981" s="109">
        <f t="shared" ca="1" si="1311"/>
        <v>0.15245573386492139</v>
      </c>
      <c r="EG981" s="109">
        <f t="shared" ca="1" si="1311"/>
        <v>0.15245573386492142</v>
      </c>
      <c r="EH981" s="109">
        <f t="shared" ca="1" si="1311"/>
        <v>0.15245573386492142</v>
      </c>
      <c r="EI981" s="109">
        <f t="shared" ca="1" si="1311"/>
        <v>0.15245573386492142</v>
      </c>
      <c r="EJ981" s="109">
        <f t="shared" ca="1" si="1311"/>
        <v>0.15245573386492137</v>
      </c>
      <c r="EK981" s="109">
        <f t="shared" ca="1" si="1311"/>
        <v>0.15245573386492137</v>
      </c>
    </row>
    <row r="982" spans="1:141" x14ac:dyDescent="0.25">
      <c r="A982" s="90"/>
      <c r="B982" s="90"/>
      <c r="C982" s="90"/>
      <c r="D982" s="90"/>
      <c r="F982" s="113"/>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69"/>
      <c r="BK982" s="69"/>
      <c r="BL982" s="69"/>
      <c r="BM982" s="69"/>
      <c r="BN982" s="69"/>
      <c r="BO982" s="69"/>
      <c r="BP982" s="69"/>
      <c r="BQ982" s="69"/>
      <c r="BR982" s="69"/>
      <c r="BS982" s="69"/>
      <c r="BT982" s="69"/>
      <c r="BU982" s="69"/>
      <c r="BV982" s="69"/>
      <c r="BW982" s="69"/>
      <c r="BX982" s="69"/>
      <c r="BY982" s="69"/>
      <c r="BZ982" s="69"/>
      <c r="CA982" s="69"/>
      <c r="CB982" s="69"/>
      <c r="CC982" s="69"/>
      <c r="CD982" s="69"/>
      <c r="CE982" s="69"/>
      <c r="CF982" s="69"/>
      <c r="CG982" s="69"/>
      <c r="CH982" s="69"/>
      <c r="CI982" s="69"/>
      <c r="CJ982" s="69"/>
      <c r="CK982" s="69"/>
      <c r="CL982" s="69"/>
      <c r="CM982" s="69"/>
      <c r="CN982" s="69"/>
      <c r="CO982" s="69"/>
      <c r="CP982" s="69"/>
      <c r="CQ982" s="69"/>
      <c r="CR982" s="69"/>
      <c r="CS982" s="69"/>
      <c r="CT982" s="69"/>
      <c r="CU982" s="69"/>
      <c r="CV982" s="69"/>
      <c r="CW982" s="69"/>
      <c r="CX982" s="69"/>
      <c r="CY982" s="69"/>
      <c r="CZ982" s="69"/>
      <c r="DA982" s="69"/>
      <c r="DB982" s="69"/>
      <c r="DC982" s="69"/>
      <c r="DD982" s="69"/>
      <c r="DE982" s="69"/>
      <c r="DF982" s="69"/>
      <c r="DG982" s="69"/>
      <c r="DH982" s="69"/>
      <c r="DI982" s="69"/>
      <c r="DJ982" s="69"/>
      <c r="DK982" s="69"/>
      <c r="DL982" s="69"/>
      <c r="DM982" s="69"/>
      <c r="DN982" s="69"/>
      <c r="DO982" s="69"/>
      <c r="DP982" s="69"/>
      <c r="DQ982" s="69"/>
      <c r="DR982" s="69"/>
      <c r="DS982" s="69"/>
      <c r="DT982" s="69"/>
      <c r="DU982" s="69"/>
      <c r="DV982" s="69"/>
      <c r="DW982" s="69"/>
      <c r="DX982" s="69"/>
      <c r="DY982" s="69"/>
      <c r="DZ982" s="69"/>
      <c r="EA982" s="69"/>
      <c r="EB982" s="69"/>
      <c r="EC982" s="69"/>
      <c r="ED982" s="69"/>
      <c r="EE982" s="69"/>
      <c r="EF982" s="69"/>
      <c r="EG982" s="69"/>
      <c r="EH982" s="69"/>
      <c r="EI982" s="69"/>
      <c r="EJ982" s="69"/>
      <c r="EK982" s="69"/>
    </row>
    <row r="983" spans="1:141" x14ac:dyDescent="0.25">
      <c r="A983" s="90"/>
      <c r="B983" s="90"/>
      <c r="C983" s="90"/>
      <c r="D983" s="90"/>
      <c r="E983" t="s">
        <v>372</v>
      </c>
      <c r="F983" s="113"/>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69"/>
      <c r="BK983" s="69"/>
      <c r="BL983" s="69"/>
      <c r="BM983" s="69"/>
      <c r="BN983" s="69"/>
      <c r="BO983" s="69"/>
      <c r="BP983" s="69"/>
      <c r="BQ983" s="69"/>
      <c r="BR983" s="69"/>
      <c r="BS983" s="69"/>
      <c r="BT983" s="69"/>
      <c r="BU983" s="69"/>
      <c r="BV983" s="69"/>
      <c r="BW983" s="69"/>
      <c r="BX983" s="69"/>
      <c r="BY983" s="69"/>
      <c r="BZ983" s="69"/>
      <c r="CA983" s="69"/>
      <c r="CB983" s="69"/>
      <c r="CC983" s="69"/>
      <c r="CD983" s="69"/>
      <c r="CE983" s="69"/>
      <c r="CF983" s="69"/>
      <c r="CG983" s="69"/>
      <c r="CH983" s="69"/>
      <c r="CI983" s="69"/>
      <c r="CJ983" s="69"/>
      <c r="CK983" s="69"/>
      <c r="CL983" s="69"/>
      <c r="CM983" s="69"/>
      <c r="CN983" s="69"/>
      <c r="CO983" s="69"/>
      <c r="CP983" s="69"/>
      <c r="CQ983" s="69"/>
      <c r="CR983" s="69"/>
      <c r="CS983" s="69"/>
      <c r="CT983" s="69"/>
      <c r="CU983" s="69"/>
      <c r="CV983" s="69"/>
      <c r="CW983" s="69"/>
      <c r="CX983" s="69"/>
      <c r="CY983" s="69"/>
      <c r="CZ983" s="69"/>
      <c r="DA983" s="69"/>
      <c r="DB983" s="69"/>
      <c r="DC983" s="69"/>
      <c r="DD983" s="69"/>
      <c r="DE983" s="69"/>
      <c r="DF983" s="69"/>
      <c r="DG983" s="69"/>
      <c r="DH983" s="69"/>
      <c r="DI983" s="69"/>
      <c r="DJ983" s="69"/>
      <c r="DK983" s="69"/>
      <c r="DL983" s="69">
        <f t="shared" ref="DL983:EK983" ca="1" si="1312">SUM(DL980,-DK980)</f>
        <v>-194.74699999999996</v>
      </c>
      <c r="DM983" s="69">
        <f t="shared" ca="1" si="1312"/>
        <v>668</v>
      </c>
      <c r="DN983" s="69">
        <f t="shared" ca="1" si="1312"/>
        <v>263</v>
      </c>
      <c r="DO983" s="69">
        <f t="shared" ca="1" si="1312"/>
        <v>888</v>
      </c>
      <c r="DP983" s="69">
        <f t="shared" ca="1" si="1312"/>
        <v>-579</v>
      </c>
      <c r="DQ983" s="69">
        <f t="shared" ca="1" si="1312"/>
        <v>671</v>
      </c>
      <c r="DR983" s="69">
        <f t="shared" ca="1" si="1312"/>
        <v>1939</v>
      </c>
      <c r="DS983" s="69">
        <f t="shared" ca="1" si="1312"/>
        <v>1179</v>
      </c>
      <c r="DT983" s="69">
        <f t="shared" ca="1" si="1312"/>
        <v>4397</v>
      </c>
      <c r="DU983" s="69">
        <f t="shared" ca="1" si="1312"/>
        <v>10088.868477059128</v>
      </c>
      <c r="DV983" s="69">
        <f t="shared" ca="1" si="1312"/>
        <v>10607.158852635577</v>
      </c>
      <c r="DW983" s="69">
        <f t="shared" ca="1" si="1312"/>
        <v>6423.4933365424004</v>
      </c>
      <c r="DX983" s="69">
        <f t="shared" ca="1" si="1312"/>
        <v>5410.0224529342959</v>
      </c>
      <c r="DY983" s="69">
        <f t="shared" ca="1" si="1312"/>
        <v>4623.689743108851</v>
      </c>
      <c r="DZ983" s="69">
        <f t="shared" ca="1" si="1312"/>
        <v>3732.57862898241</v>
      </c>
      <c r="EA983" s="69">
        <f t="shared" ca="1" si="1312"/>
        <v>2519.490574563155</v>
      </c>
      <c r="EB983" s="69">
        <f t="shared" ca="1" si="1312"/>
        <v>2645.4651032912952</v>
      </c>
      <c r="EC983" s="69">
        <f t="shared" ca="1" si="1312"/>
        <v>2777.7383584558629</v>
      </c>
      <c r="ED983" s="69">
        <f t="shared" ca="1" si="1312"/>
        <v>2916.625276378647</v>
      </c>
      <c r="EE983" s="69">
        <f t="shared" ca="1" si="1312"/>
        <v>3062.4565401975779</v>
      </c>
      <c r="EF983" s="69">
        <f t="shared" ca="1" si="1312"/>
        <v>3215.5793672074506</v>
      </c>
      <c r="EG983" s="69">
        <f t="shared" ca="1" si="1312"/>
        <v>3376.3583355678566</v>
      </c>
      <c r="EH983" s="69">
        <f t="shared" ca="1" si="1312"/>
        <v>3545.1762523462239</v>
      </c>
      <c r="EI983" s="69">
        <f t="shared" ca="1" si="1312"/>
        <v>3722.4350649635307</v>
      </c>
      <c r="EJ983" s="69">
        <f t="shared" ca="1" si="1312"/>
        <v>3908.5568182116986</v>
      </c>
      <c r="EK983" s="69">
        <f t="shared" ca="1" si="1312"/>
        <v>4103.9846591223031</v>
      </c>
    </row>
    <row r="984" spans="1:141" x14ac:dyDescent="0.25">
      <c r="A984" s="90"/>
      <c r="B984" s="90"/>
      <c r="C984" s="90"/>
      <c r="D984" s="90"/>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69"/>
      <c r="BK984" s="69"/>
      <c r="BL984" s="69"/>
      <c r="BM984" s="69"/>
      <c r="BN984" s="69"/>
      <c r="BO984" s="69"/>
      <c r="BP984" s="69"/>
      <c r="BQ984" s="69"/>
      <c r="BR984" s="69"/>
      <c r="BS984" s="69"/>
      <c r="BT984" s="69"/>
      <c r="BU984" s="69"/>
      <c r="BV984" s="69"/>
      <c r="BW984" s="69"/>
      <c r="BX984" s="69"/>
      <c r="BY984" s="69"/>
      <c r="BZ984" s="69"/>
      <c r="CA984" s="69"/>
      <c r="CB984" s="69"/>
      <c r="CC984" s="69"/>
      <c r="CD984" s="69"/>
      <c r="CE984" s="69"/>
      <c r="CF984" s="69"/>
      <c r="CG984" s="69"/>
      <c r="CH984" s="69"/>
      <c r="CI984" s="69"/>
      <c r="CJ984" s="69"/>
      <c r="CK984" s="69"/>
      <c r="CL984" s="69"/>
      <c r="CM984" s="69"/>
      <c r="CN984" s="69"/>
      <c r="CO984" s="69"/>
      <c r="CP984" s="69"/>
      <c r="CQ984" s="69"/>
      <c r="CR984" s="69"/>
      <c r="CS984" s="69"/>
      <c r="CT984" s="69"/>
      <c r="CU984" s="69"/>
      <c r="CV984" s="69"/>
      <c r="CW984" s="69"/>
      <c r="CX984" s="69"/>
      <c r="CY984" s="69"/>
      <c r="CZ984" s="69"/>
      <c r="DA984" s="69"/>
      <c r="DB984" s="69"/>
      <c r="DC984" s="69"/>
      <c r="DD984" s="69"/>
      <c r="DE984" s="69"/>
      <c r="DF984" s="69"/>
      <c r="DG984" s="69"/>
      <c r="DH984" s="69"/>
      <c r="DI984" s="69"/>
      <c r="DJ984" s="69"/>
      <c r="DK984" s="69"/>
      <c r="DL984" s="69"/>
      <c r="DM984" s="69"/>
      <c r="DN984" s="69"/>
      <c r="DO984" s="69"/>
      <c r="DP984" s="69"/>
      <c r="DQ984" s="69"/>
      <c r="DR984" s="69"/>
      <c r="DS984" s="69"/>
      <c r="DT984" s="69"/>
      <c r="DU984" s="69"/>
      <c r="DV984" s="69"/>
      <c r="DW984" s="69"/>
      <c r="DX984" s="69"/>
      <c r="DY984" s="69"/>
      <c r="DZ984" s="69"/>
      <c r="EA984" s="69"/>
      <c r="EB984" s="69"/>
      <c r="EC984" s="69"/>
      <c r="ED984" s="69"/>
      <c r="EE984" s="69"/>
      <c r="EF984" s="69"/>
      <c r="EG984" s="69"/>
      <c r="EH984" s="69"/>
      <c r="EI984" s="69"/>
      <c r="EJ984" s="69"/>
      <c r="EK984" s="69"/>
    </row>
    <row r="985" spans="1:141" x14ac:dyDescent="0.25">
      <c r="A985" s="90"/>
      <c r="B985" s="90"/>
      <c r="C985" s="90"/>
      <c r="D985" s="90"/>
      <c r="E985" t="s">
        <v>422</v>
      </c>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69"/>
      <c r="BK985" s="69"/>
      <c r="BL985" s="69"/>
      <c r="BM985" s="69"/>
      <c r="BN985" s="69"/>
      <c r="BO985" s="69"/>
      <c r="BP985" s="69"/>
      <c r="BQ985" s="69"/>
      <c r="BR985" s="69"/>
      <c r="BS985" s="69"/>
      <c r="BT985" s="69"/>
      <c r="BU985" s="69"/>
      <c r="BV985" s="69"/>
      <c r="BW985" s="69"/>
      <c r="BX985" s="69"/>
      <c r="BY985" s="69"/>
      <c r="BZ985" s="69"/>
      <c r="CA985" s="69"/>
      <c r="CB985" s="69"/>
      <c r="CC985" s="69"/>
      <c r="CD985" s="69"/>
      <c r="CE985" s="69"/>
      <c r="CF985" s="69"/>
      <c r="CG985" s="69"/>
      <c r="CH985" s="69"/>
      <c r="CI985" s="69"/>
      <c r="CJ985" s="69"/>
      <c r="CK985" s="69"/>
      <c r="CL985" s="69"/>
      <c r="CM985" s="69"/>
      <c r="CN985" s="69"/>
      <c r="CO985" s="69"/>
      <c r="CP985" s="69"/>
      <c r="CQ985" s="69"/>
      <c r="CR985" s="69"/>
      <c r="CS985" s="69"/>
      <c r="CT985" s="69"/>
      <c r="CU985" s="69"/>
      <c r="CV985" s="69"/>
      <c r="CW985" s="69"/>
      <c r="CX985" s="69"/>
      <c r="CY985" s="69"/>
      <c r="CZ985" s="69"/>
      <c r="DA985" s="69"/>
      <c r="DB985" s="69"/>
      <c r="DC985" s="69"/>
      <c r="DD985" s="69"/>
      <c r="DE985" s="69"/>
      <c r="DF985" s="69"/>
      <c r="DG985" s="69"/>
      <c r="DH985" s="69"/>
      <c r="DI985" s="69"/>
      <c r="DJ985" s="69"/>
      <c r="DK985" s="16">
        <f t="shared" ref="DK985:EK985" ca="1" si="1313">IF(ISERROR(DK974/DK16),"",365*DK974/DK16)</f>
        <v>36.927746770430979</v>
      </c>
      <c r="DL985" s="16">
        <f t="shared" ca="1" si="1313"/>
        <v>36.791417165668662</v>
      </c>
      <c r="DM985" s="16">
        <f t="shared" ca="1" si="1313"/>
        <v>43.630969609261939</v>
      </c>
      <c r="DN985" s="16">
        <f t="shared" ca="1" si="1313"/>
        <v>47.531912703314802</v>
      </c>
      <c r="DO985" s="16">
        <f t="shared" ca="1" si="1313"/>
        <v>44.363263912598157</v>
      </c>
      <c r="DP985" s="16">
        <f t="shared" ca="1" si="1313"/>
        <v>55.395218904561276</v>
      </c>
      <c r="DQ985" s="16">
        <f t="shared" ca="1" si="1313"/>
        <v>53.168515742128939</v>
      </c>
      <c r="DR985" s="16">
        <f t="shared" ca="1" si="1313"/>
        <v>63.061975180203611</v>
      </c>
      <c r="DS985" s="16">
        <f t="shared" ca="1" si="1313"/>
        <v>51.785237636242307</v>
      </c>
      <c r="DT985" s="16">
        <f t="shared" ca="1" si="1313"/>
        <v>59.906683956534586</v>
      </c>
      <c r="DU985" s="16">
        <f t="shared" ca="1" si="1313"/>
        <v>59.906683956534586</v>
      </c>
      <c r="DV985" s="16">
        <f t="shared" ca="1" si="1313"/>
        <v>59.906683956534593</v>
      </c>
      <c r="DW985" s="16">
        <f t="shared" ca="1" si="1313"/>
        <v>59.906683956534586</v>
      </c>
      <c r="DX985" s="16">
        <f t="shared" ca="1" si="1313"/>
        <v>59.906683956534586</v>
      </c>
      <c r="DY985" s="16">
        <f t="shared" ca="1" si="1313"/>
        <v>59.906683956534593</v>
      </c>
      <c r="DZ985" s="16">
        <f t="shared" ca="1" si="1313"/>
        <v>59.906683956534579</v>
      </c>
      <c r="EA985" s="16">
        <f t="shared" ca="1" si="1313"/>
        <v>59.906683956534586</v>
      </c>
      <c r="EB985" s="16">
        <f t="shared" ca="1" si="1313"/>
        <v>59.906683956534593</v>
      </c>
      <c r="EC985" s="16">
        <f t="shared" ca="1" si="1313"/>
        <v>59.906683956534593</v>
      </c>
      <c r="ED985" s="16">
        <f t="shared" ca="1" si="1313"/>
        <v>59.906683956534586</v>
      </c>
      <c r="EE985" s="16">
        <f t="shared" ca="1" si="1313"/>
        <v>59.906683956534579</v>
      </c>
      <c r="EF985" s="16">
        <f t="shared" ca="1" si="1313"/>
        <v>59.906683956534586</v>
      </c>
      <c r="EG985" s="16">
        <f t="shared" ca="1" si="1313"/>
        <v>59.906683956534586</v>
      </c>
      <c r="EH985" s="16">
        <f t="shared" ca="1" si="1313"/>
        <v>59.906683956534586</v>
      </c>
      <c r="EI985" s="16">
        <f t="shared" ca="1" si="1313"/>
        <v>59.906683956534586</v>
      </c>
      <c r="EJ985" s="16">
        <f t="shared" ca="1" si="1313"/>
        <v>59.906683956534593</v>
      </c>
      <c r="EK985" s="16">
        <f t="shared" ca="1" si="1313"/>
        <v>59.906683956534586</v>
      </c>
    </row>
    <row r="986" spans="1:141" x14ac:dyDescent="0.25">
      <c r="A986" s="90"/>
      <c r="B986" s="90"/>
      <c r="C986" s="90"/>
      <c r="D986" s="90"/>
      <c r="E986" t="s">
        <v>423</v>
      </c>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c r="BQ986" s="69"/>
      <c r="BR986" s="69"/>
      <c r="BS986" s="69"/>
      <c r="BT986" s="69"/>
      <c r="BU986" s="69"/>
      <c r="BV986" s="69"/>
      <c r="BW986" s="69"/>
      <c r="BX986" s="69"/>
      <c r="BY986" s="69"/>
      <c r="BZ986" s="69"/>
      <c r="CA986" s="69"/>
      <c r="CB986" s="69"/>
      <c r="CC986" s="69"/>
      <c r="CD986" s="69"/>
      <c r="CE986" s="69"/>
      <c r="CF986" s="69"/>
      <c r="CG986" s="69"/>
      <c r="CH986" s="69"/>
      <c r="CI986" s="69"/>
      <c r="CJ986" s="69"/>
      <c r="CK986" s="69"/>
      <c r="CL986" s="69"/>
      <c r="CM986" s="69"/>
      <c r="CN986" s="69"/>
      <c r="CO986" s="69"/>
      <c r="CP986" s="69"/>
      <c r="CQ986" s="69"/>
      <c r="CR986" s="69"/>
      <c r="CS986" s="69"/>
      <c r="CT986" s="69"/>
      <c r="CU986" s="69"/>
      <c r="CV986" s="69"/>
      <c r="CW986" s="69"/>
      <c r="CX986" s="69"/>
      <c r="CY986" s="69"/>
      <c r="CZ986" s="69"/>
      <c r="DA986" s="69"/>
      <c r="DB986" s="69"/>
      <c r="DC986" s="69"/>
      <c r="DD986" s="69"/>
      <c r="DE986" s="69"/>
      <c r="DF986" s="69"/>
      <c r="DG986" s="69"/>
      <c r="DH986" s="69"/>
      <c r="DI986" s="69"/>
      <c r="DJ986" s="69"/>
      <c r="DK986" s="16">
        <f t="shared" ref="DK986:EK986" ca="1" si="1314">IF(ISERROR(DK975/DK20),"",365*DK975/DK20)</f>
        <v>84.655814277411949</v>
      </c>
      <c r="DL986" s="16">
        <f t="shared" ca="1" si="1314"/>
        <v>69.381537062301049</v>
      </c>
      <c r="DM986" s="16">
        <f t="shared" ca="1" si="1314"/>
        <v>101.7948717948718</v>
      </c>
      <c r="DN986" s="16">
        <f t="shared" ca="1" si="1314"/>
        <v>74.650565262076057</v>
      </c>
      <c r="DO986" s="16">
        <f t="shared" ca="1" si="1314"/>
        <v>126.48514851485149</v>
      </c>
      <c r="DP986" s="16">
        <f t="shared" ca="1" si="1314"/>
        <v>86.104819277108433</v>
      </c>
      <c r="DQ986" s="16">
        <f t="shared" ca="1" si="1314"/>
        <v>106.14588310240484</v>
      </c>
      <c r="DR986" s="16">
        <f t="shared" ca="1" si="1314"/>
        <v>100.73365822650705</v>
      </c>
      <c r="DS986" s="16">
        <f t="shared" ca="1" si="1314"/>
        <v>162.079101394388</v>
      </c>
      <c r="DT986" s="16">
        <f t="shared" ca="1" si="1314"/>
        <v>115.99362252572047</v>
      </c>
      <c r="DU986" s="16">
        <f t="shared" ca="1" si="1314"/>
        <v>115.99362252572047</v>
      </c>
      <c r="DV986" s="16">
        <f t="shared" ca="1" si="1314"/>
        <v>115.99362252572047</v>
      </c>
      <c r="DW986" s="16">
        <f t="shared" ca="1" si="1314"/>
        <v>115.99362252572048</v>
      </c>
      <c r="DX986" s="16">
        <f t="shared" ca="1" si="1314"/>
        <v>115.99362252572047</v>
      </c>
      <c r="DY986" s="16">
        <f t="shared" ca="1" si="1314"/>
        <v>115.99362252572047</v>
      </c>
      <c r="DZ986" s="16">
        <f t="shared" ca="1" si="1314"/>
        <v>115.99362252572047</v>
      </c>
      <c r="EA986" s="16">
        <f t="shared" ca="1" si="1314"/>
        <v>115.99362252572047</v>
      </c>
      <c r="EB986" s="16">
        <f t="shared" ca="1" si="1314"/>
        <v>115.99362252572047</v>
      </c>
      <c r="EC986" s="16">
        <f t="shared" ca="1" si="1314"/>
        <v>115.99362252572047</v>
      </c>
      <c r="ED986" s="16">
        <f t="shared" ca="1" si="1314"/>
        <v>115.99362252572047</v>
      </c>
      <c r="EE986" s="16">
        <f t="shared" ca="1" si="1314"/>
        <v>115.99362252572047</v>
      </c>
      <c r="EF986" s="16">
        <f t="shared" ca="1" si="1314"/>
        <v>115.99362252572045</v>
      </c>
      <c r="EG986" s="16">
        <f t="shared" ca="1" si="1314"/>
        <v>115.99362252572047</v>
      </c>
      <c r="EH986" s="16">
        <f t="shared" ca="1" si="1314"/>
        <v>115.99362252572047</v>
      </c>
      <c r="EI986" s="16">
        <f t="shared" ca="1" si="1314"/>
        <v>115.99362252572047</v>
      </c>
      <c r="EJ986" s="16">
        <f t="shared" ca="1" si="1314"/>
        <v>115.99362252572045</v>
      </c>
      <c r="EK986" s="16">
        <f t="shared" ca="1" si="1314"/>
        <v>115.99362252572047</v>
      </c>
    </row>
    <row r="987" spans="1:141" x14ac:dyDescent="0.25">
      <c r="A987" s="90"/>
      <c r="B987" s="90"/>
      <c r="C987" s="111"/>
      <c r="D987" s="90"/>
      <c r="E987" s="135" t="s">
        <v>424</v>
      </c>
      <c r="F987" s="136"/>
      <c r="G987" s="137"/>
      <c r="H987" s="137"/>
      <c r="I987" s="137"/>
      <c r="J987" s="137"/>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37"/>
      <c r="AH987" s="137"/>
      <c r="AI987" s="137"/>
      <c r="AJ987" s="137"/>
      <c r="AK987" s="137"/>
      <c r="AL987" s="137"/>
      <c r="AM987" s="137"/>
      <c r="AN987" s="137"/>
      <c r="AO987" s="137"/>
      <c r="AP987" s="137"/>
      <c r="AQ987" s="137"/>
      <c r="AR987" s="137"/>
      <c r="AS987" s="137"/>
      <c r="AT987" s="137"/>
      <c r="AU987" s="137"/>
      <c r="AV987" s="137"/>
      <c r="AW987" s="137"/>
      <c r="AX987" s="137"/>
      <c r="AY987" s="137"/>
      <c r="AZ987" s="137"/>
      <c r="BA987" s="137"/>
      <c r="BB987" s="137"/>
      <c r="BC987" s="137"/>
      <c r="BD987" s="137"/>
      <c r="BE987" s="137"/>
      <c r="BF987" s="137"/>
      <c r="BG987" s="137"/>
      <c r="BH987" s="137"/>
      <c r="BI987" s="137"/>
      <c r="BJ987" s="137"/>
      <c r="BK987" s="137"/>
      <c r="BL987" s="137"/>
      <c r="BM987" s="137"/>
      <c r="BN987" s="137"/>
      <c r="BO987" s="137"/>
      <c r="BP987" s="137"/>
      <c r="BQ987" s="137"/>
      <c r="BR987" s="137"/>
      <c r="BS987" s="137"/>
      <c r="BT987" s="137"/>
      <c r="BU987" s="137"/>
      <c r="BV987" s="137"/>
      <c r="BW987" s="137"/>
      <c r="BX987" s="137"/>
      <c r="BY987" s="137"/>
      <c r="BZ987" s="137"/>
      <c r="CA987" s="137"/>
      <c r="CB987" s="137"/>
      <c r="CC987" s="137"/>
      <c r="CD987" s="137"/>
      <c r="CE987" s="137"/>
      <c r="CF987" s="137"/>
      <c r="CG987" s="137"/>
      <c r="CH987" s="137"/>
      <c r="CI987" s="137"/>
      <c r="CJ987" s="137"/>
      <c r="CK987" s="137"/>
      <c r="CL987" s="137"/>
      <c r="CM987" s="137"/>
      <c r="CN987" s="137"/>
      <c r="CO987" s="137"/>
      <c r="CP987" s="137"/>
      <c r="CQ987" s="137"/>
      <c r="CR987" s="137"/>
      <c r="CS987" s="137"/>
      <c r="CT987" s="137"/>
      <c r="CU987" s="137"/>
      <c r="CV987" s="137"/>
      <c r="CW987" s="137"/>
      <c r="CX987" s="137"/>
      <c r="CY987" s="137"/>
      <c r="CZ987" s="137"/>
      <c r="DA987" s="137"/>
      <c r="DB987" s="137"/>
      <c r="DC987" s="137"/>
      <c r="DD987" s="137"/>
      <c r="DE987" s="137"/>
      <c r="DF987" s="137"/>
      <c r="DG987" s="137"/>
      <c r="DH987" s="137"/>
      <c r="DI987" s="137"/>
      <c r="DJ987" s="69"/>
      <c r="DK987" s="217">
        <f t="shared" ref="DK987:EK987" ca="1" si="1315">IF(ISERROR(DK977/DK20),"",365*DK977/DK20)</f>
        <v>51.40482846068501</v>
      </c>
      <c r="DL987" s="217">
        <f t="shared" ca="1" si="1315"/>
        <v>49.131423374261026</v>
      </c>
      <c r="DM987" s="217">
        <f t="shared" ca="1" si="1315"/>
        <v>62.179487179487182</v>
      </c>
      <c r="DN987" s="217">
        <f t="shared" ca="1" si="1315"/>
        <v>55.894141829393625</v>
      </c>
      <c r="DO987" s="217">
        <f t="shared" ca="1" si="1315"/>
        <v>41.037403740374039</v>
      </c>
      <c r="DP987" s="217">
        <f t="shared" ca="1" si="1315"/>
        <v>60.422891566265058</v>
      </c>
      <c r="DQ987" s="217">
        <f t="shared" ca="1" si="1315"/>
        <v>66.791686574295269</v>
      </c>
      <c r="DR987" s="217">
        <f t="shared" ca="1" si="1315"/>
        <v>68.947452060599645</v>
      </c>
      <c r="DS987" s="217">
        <f t="shared" ca="1" si="1315"/>
        <v>37.480203133069374</v>
      </c>
      <c r="DT987" s="217">
        <f t="shared" ca="1" si="1315"/>
        <v>59.270501173214605</v>
      </c>
      <c r="DU987" s="217">
        <f t="shared" ca="1" si="1315"/>
        <v>59.270501173214605</v>
      </c>
      <c r="DV987" s="217">
        <f t="shared" ca="1" si="1315"/>
        <v>59.270501173214605</v>
      </c>
      <c r="DW987" s="217">
        <f t="shared" ca="1" si="1315"/>
        <v>59.270501173214605</v>
      </c>
      <c r="DX987" s="217">
        <f t="shared" ca="1" si="1315"/>
        <v>59.270501173214605</v>
      </c>
      <c r="DY987" s="217">
        <f t="shared" ca="1" si="1315"/>
        <v>59.270501173214605</v>
      </c>
      <c r="DZ987" s="217">
        <f t="shared" ca="1" si="1315"/>
        <v>59.270501173214605</v>
      </c>
      <c r="EA987" s="217">
        <f t="shared" ca="1" si="1315"/>
        <v>59.270501173214605</v>
      </c>
      <c r="EB987" s="217">
        <f t="shared" ca="1" si="1315"/>
        <v>59.270501173214605</v>
      </c>
      <c r="EC987" s="217">
        <f t="shared" ca="1" si="1315"/>
        <v>59.270501173214605</v>
      </c>
      <c r="ED987" s="217">
        <f t="shared" ca="1" si="1315"/>
        <v>59.270501173214612</v>
      </c>
      <c r="EE987" s="217">
        <f t="shared" ca="1" si="1315"/>
        <v>59.270501173214612</v>
      </c>
      <c r="EF987" s="217">
        <f t="shared" ca="1" si="1315"/>
        <v>59.270501173214612</v>
      </c>
      <c r="EG987" s="217">
        <f t="shared" ca="1" si="1315"/>
        <v>59.270501173214612</v>
      </c>
      <c r="EH987" s="217">
        <f t="shared" ca="1" si="1315"/>
        <v>59.270501173214605</v>
      </c>
      <c r="EI987" s="217">
        <f t="shared" ca="1" si="1315"/>
        <v>59.270501173214605</v>
      </c>
      <c r="EJ987" s="217">
        <f t="shared" ca="1" si="1315"/>
        <v>59.270501173214612</v>
      </c>
      <c r="EK987" s="217">
        <f t="shared" ca="1" si="1315"/>
        <v>59.270501173214605</v>
      </c>
    </row>
    <row r="988" spans="1:141" x14ac:dyDescent="0.25">
      <c r="A988" s="90"/>
      <c r="B988" s="90"/>
      <c r="C988" s="90"/>
      <c r="D988" s="90"/>
      <c r="E988" t="s">
        <v>421</v>
      </c>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c r="BS988" s="69"/>
      <c r="BT988" s="69"/>
      <c r="BU988" s="69"/>
      <c r="BV988" s="69"/>
      <c r="BW988" s="69"/>
      <c r="BX988" s="69"/>
      <c r="BY988" s="69"/>
      <c r="BZ988" s="69"/>
      <c r="CA988" s="69"/>
      <c r="CB988" s="69"/>
      <c r="CC988" s="69"/>
      <c r="CD988" s="69"/>
      <c r="CE988" s="69"/>
      <c r="CF988" s="69"/>
      <c r="CG988" s="69"/>
      <c r="CH988" s="69"/>
      <c r="CI988" s="69"/>
      <c r="CJ988" s="69"/>
      <c r="CK988" s="69"/>
      <c r="CL988" s="69"/>
      <c r="CM988" s="69"/>
      <c r="CN988" s="69"/>
      <c r="CO988" s="69"/>
      <c r="CP988" s="69"/>
      <c r="CQ988" s="69"/>
      <c r="CR988" s="69"/>
      <c r="CS988" s="69"/>
      <c r="CT988" s="69"/>
      <c r="CU988" s="69"/>
      <c r="CV988" s="69"/>
      <c r="CW988" s="69"/>
      <c r="CX988" s="69"/>
      <c r="CY988" s="69"/>
      <c r="CZ988" s="69"/>
      <c r="DA988" s="69"/>
      <c r="DB988" s="69"/>
      <c r="DC988" s="69"/>
      <c r="DD988" s="69"/>
      <c r="DE988" s="69"/>
      <c r="DF988" s="69"/>
      <c r="DG988" s="69"/>
      <c r="DH988" s="69"/>
      <c r="DI988" s="69"/>
      <c r="DJ988" s="69"/>
      <c r="DK988" s="16">
        <f t="shared" ref="DK988:EK988" ca="1" si="1316">SUM(DK985,DK986,-DK987)</f>
        <v>70.17873258715791</v>
      </c>
      <c r="DL988" s="16">
        <f t="shared" ca="1" si="1316"/>
        <v>57.041530853708686</v>
      </c>
      <c r="DM988" s="16">
        <f t="shared" ca="1" si="1316"/>
        <v>83.246354224646552</v>
      </c>
      <c r="DN988" s="16">
        <f t="shared" ca="1" si="1316"/>
        <v>66.288336135997241</v>
      </c>
      <c r="DO988" s="16">
        <f t="shared" ca="1" si="1316"/>
        <v>129.81100868707563</v>
      </c>
      <c r="DP988" s="16">
        <f t="shared" ca="1" si="1316"/>
        <v>81.077146615404644</v>
      </c>
      <c r="DQ988" s="16">
        <f t="shared" ca="1" si="1316"/>
        <v>92.5227122702385</v>
      </c>
      <c r="DR988" s="16">
        <f t="shared" ca="1" si="1316"/>
        <v>94.848181346111019</v>
      </c>
      <c r="DS988" s="16">
        <f t="shared" ca="1" si="1316"/>
        <v>176.38413589756092</v>
      </c>
      <c r="DT988" s="16">
        <f t="shared" ca="1" si="1316"/>
        <v>116.62980530904045</v>
      </c>
      <c r="DU988" s="16">
        <f t="shared" ca="1" si="1316"/>
        <v>116.62980530904045</v>
      </c>
      <c r="DV988" s="16">
        <f t="shared" ca="1" si="1316"/>
        <v>116.62980530904048</v>
      </c>
      <c r="DW988" s="16">
        <f t="shared" ca="1" si="1316"/>
        <v>116.62980530904048</v>
      </c>
      <c r="DX988" s="16">
        <f t="shared" ca="1" si="1316"/>
        <v>116.62980530904045</v>
      </c>
      <c r="DY988" s="16">
        <f t="shared" ca="1" si="1316"/>
        <v>116.62980530904048</v>
      </c>
      <c r="DZ988" s="16">
        <f t="shared" ca="1" si="1316"/>
        <v>116.62980530904045</v>
      </c>
      <c r="EA988" s="16">
        <f t="shared" ca="1" si="1316"/>
        <v>116.62980530904045</v>
      </c>
      <c r="EB988" s="16">
        <f t="shared" ca="1" si="1316"/>
        <v>116.62980530904048</v>
      </c>
      <c r="EC988" s="16">
        <f t="shared" ca="1" si="1316"/>
        <v>116.62980530904048</v>
      </c>
      <c r="ED988" s="16">
        <f t="shared" ca="1" si="1316"/>
        <v>116.62980530904044</v>
      </c>
      <c r="EE988" s="16">
        <f t="shared" ca="1" si="1316"/>
        <v>116.62980530904044</v>
      </c>
      <c r="EF988" s="16">
        <f t="shared" ca="1" si="1316"/>
        <v>116.62980530904044</v>
      </c>
      <c r="EG988" s="16">
        <f t="shared" ca="1" si="1316"/>
        <v>116.62980530904044</v>
      </c>
      <c r="EH988" s="16">
        <f t="shared" ca="1" si="1316"/>
        <v>116.62980530904045</v>
      </c>
      <c r="EI988" s="16">
        <f t="shared" ca="1" si="1316"/>
        <v>116.62980530904045</v>
      </c>
      <c r="EJ988" s="16">
        <f t="shared" ca="1" si="1316"/>
        <v>116.62980530904044</v>
      </c>
      <c r="EK988" s="16">
        <f t="shared" ca="1" si="1316"/>
        <v>116.62980530904045</v>
      </c>
    </row>
    <row r="989" spans="1:141" x14ac:dyDescent="0.25">
      <c r="A989" s="90"/>
      <c r="B989" s="90"/>
      <c r="C989" s="90"/>
      <c r="D989" s="90"/>
      <c r="E989" s="122"/>
      <c r="F989" s="5"/>
      <c r="G989" s="5"/>
      <c r="H989" s="5"/>
      <c r="I989" s="5"/>
      <c r="J989" s="5"/>
      <c r="K989" s="5"/>
      <c r="L989" s="122"/>
      <c r="M989" s="122"/>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row>
    <row r="990" spans="1:141" x14ac:dyDescent="0.25">
      <c r="A990" s="90"/>
      <c r="B990" s="90"/>
      <c r="C990" s="90"/>
      <c r="D990" s="90"/>
    </row>
    <row r="991" spans="1:141" x14ac:dyDescent="0.25">
      <c r="A991" s="90"/>
      <c r="B991" s="90"/>
      <c r="C991" s="90"/>
      <c r="D991" s="90"/>
    </row>
    <row r="992" spans="1:141" x14ac:dyDescent="0.25">
      <c r="A992" s="90"/>
      <c r="B992" s="90"/>
      <c r="C992" s="90"/>
      <c r="D992" s="90"/>
      <c r="E992" s="3" t="s">
        <v>474</v>
      </c>
      <c r="F992" s="5"/>
      <c r="G992" s="5"/>
      <c r="H992" s="5"/>
      <c r="I992" s="5"/>
      <c r="J992" s="5"/>
      <c r="K992" s="5"/>
      <c r="L992" s="122"/>
      <c r="M992" s="122"/>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row>
    <row r="993" spans="1:141" x14ac:dyDescent="0.25">
      <c r="A993" s="90"/>
      <c r="B993" s="90"/>
      <c r="C993" s="90"/>
      <c r="D993" s="90"/>
      <c r="F993" s="215"/>
      <c r="G993" s="199"/>
      <c r="H993" s="199"/>
      <c r="I993" s="216"/>
      <c r="J993" s="215"/>
      <c r="K993" s="199"/>
      <c r="L993" s="199"/>
      <c r="M993" s="216"/>
      <c r="N993" s="215"/>
      <c r="O993" s="199"/>
      <c r="P993" s="199"/>
      <c r="Q993" s="216"/>
      <c r="R993" s="215"/>
      <c r="S993" s="199"/>
      <c r="T993" s="199"/>
      <c r="U993" s="216"/>
      <c r="V993" s="215"/>
      <c r="W993" s="199"/>
      <c r="X993" s="199"/>
      <c r="Y993" s="216"/>
      <c r="Z993" s="215"/>
      <c r="AA993" s="199"/>
      <c r="AB993" s="199"/>
      <c r="AC993" s="216"/>
      <c r="AD993" s="215"/>
      <c r="AE993" s="199"/>
      <c r="AF993" s="199"/>
      <c r="AG993" s="216"/>
      <c r="AH993" s="215"/>
      <c r="AI993" s="199"/>
      <c r="AJ993" s="199"/>
      <c r="AK993" s="216"/>
      <c r="AL993" s="215"/>
      <c r="AM993" s="199"/>
      <c r="AN993" s="199"/>
      <c r="AO993" s="216"/>
      <c r="AP993" s="215"/>
      <c r="AQ993" s="199"/>
      <c r="AR993" s="199"/>
      <c r="AS993" s="216"/>
      <c r="AT993" s="215"/>
      <c r="AU993" s="199"/>
      <c r="AV993" s="199"/>
      <c r="AW993" s="216"/>
      <c r="AX993" s="215"/>
      <c r="AY993" s="199"/>
      <c r="AZ993" s="199"/>
      <c r="BA993" s="216"/>
      <c r="BB993" s="215"/>
      <c r="BC993" s="199"/>
      <c r="BD993" s="199"/>
      <c r="BE993" s="216"/>
      <c r="BF993" s="215"/>
      <c r="BG993" s="199"/>
      <c r="BH993" s="199"/>
      <c r="BI993" s="216"/>
      <c r="BJ993" s="215"/>
      <c r="BK993" s="199"/>
      <c r="BL993" s="199"/>
      <c r="BM993" s="216"/>
      <c r="BN993" s="215"/>
      <c r="BO993" s="199"/>
      <c r="BP993" s="199"/>
      <c r="BQ993" s="216"/>
      <c r="BR993" s="215"/>
      <c r="BS993" s="199"/>
      <c r="BT993" s="199"/>
      <c r="BU993" s="216"/>
      <c r="BV993" s="215"/>
      <c r="BW993" s="199"/>
      <c r="BX993" s="199"/>
      <c r="BY993" s="216"/>
      <c r="BZ993" s="215"/>
      <c r="CA993" s="199"/>
      <c r="CB993" s="199"/>
      <c r="CC993" s="216"/>
      <c r="CD993" s="215"/>
      <c r="CE993" s="199"/>
      <c r="CF993" s="199"/>
      <c r="CG993" s="216"/>
      <c r="CH993" s="215"/>
      <c r="CI993" s="199"/>
      <c r="CJ993" s="199"/>
      <c r="CK993" s="216"/>
      <c r="CL993" s="215"/>
      <c r="CM993" s="199"/>
      <c r="CN993" s="199"/>
      <c r="CO993" s="216"/>
      <c r="CP993" s="215"/>
      <c r="CQ993" s="199"/>
      <c r="CR993" s="199"/>
      <c r="CS993" s="216"/>
      <c r="CT993" s="215"/>
      <c r="CU993" s="199"/>
      <c r="CV993" s="199"/>
      <c r="CW993" s="216"/>
      <c r="CX993" s="215"/>
      <c r="CY993" s="199"/>
      <c r="CZ993" s="199"/>
      <c r="DA993" s="216"/>
      <c r="DB993" s="215"/>
      <c r="DC993" s="199"/>
      <c r="DD993" s="199"/>
      <c r="DE993" s="216"/>
      <c r="DF993" s="215"/>
      <c r="DG993" s="199"/>
      <c r="DH993" s="199"/>
      <c r="DI993" s="216"/>
      <c r="DL993" s="199"/>
      <c r="DM993" s="199"/>
      <c r="DN993" s="199"/>
      <c r="DO993" s="199"/>
      <c r="DP993" s="199"/>
      <c r="DQ993" s="199"/>
      <c r="DR993" s="199"/>
      <c r="DS993" s="199"/>
      <c r="DT993" s="199"/>
      <c r="DU993" s="199"/>
      <c r="DV993" s="199"/>
      <c r="DW993" s="199"/>
      <c r="DX993" s="199"/>
      <c r="DY993" s="199"/>
      <c r="DZ993" s="199"/>
      <c r="EA993" s="199"/>
      <c r="EB993" s="199"/>
      <c r="EC993" s="199"/>
      <c r="ED993" s="199"/>
      <c r="EE993" s="199"/>
      <c r="EF993" s="199"/>
      <c r="EG993" s="199"/>
      <c r="EH993" s="199"/>
      <c r="EI993" s="199"/>
      <c r="EJ993" s="199"/>
      <c r="EK993" s="199"/>
    </row>
    <row r="994" spans="1:141" x14ac:dyDescent="0.25">
      <c r="A994" s="90"/>
      <c r="B994" s="90"/>
      <c r="C994" s="111"/>
      <c r="D994" s="90"/>
      <c r="E994" s="132" t="s">
        <v>469</v>
      </c>
      <c r="F994" s="105"/>
      <c r="G994" s="106"/>
      <c r="H994" s="106"/>
      <c r="I994" s="107"/>
      <c r="J994" s="105"/>
      <c r="K994" s="106"/>
      <c r="L994" s="106"/>
      <c r="M994" s="107"/>
      <c r="N994" s="105"/>
      <c r="O994" s="106"/>
      <c r="P994" s="106"/>
      <c r="Q994" s="107"/>
      <c r="R994" s="105"/>
      <c r="S994" s="106"/>
      <c r="T994" s="106"/>
      <c r="U994" s="107"/>
      <c r="V994" s="105"/>
      <c r="W994" s="106"/>
      <c r="X994" s="106"/>
      <c r="Y994" s="107"/>
      <c r="Z994" s="105"/>
      <c r="AA994" s="106"/>
      <c r="AB994" s="106"/>
      <c r="AC994" s="107"/>
      <c r="AD994" s="105"/>
      <c r="AE994" s="106"/>
      <c r="AF994" s="106"/>
      <c r="AG994" s="107"/>
      <c r="AH994" s="105"/>
      <c r="AI994" s="106"/>
      <c r="AJ994" s="106"/>
      <c r="AK994" s="107"/>
      <c r="AL994" s="105"/>
      <c r="AM994" s="106"/>
      <c r="AN994" s="106"/>
      <c r="AO994" s="107"/>
      <c r="AP994" s="105"/>
      <c r="AQ994" s="106"/>
      <c r="AR994" s="106"/>
      <c r="AS994" s="107"/>
      <c r="AT994" s="105"/>
      <c r="AU994" s="106"/>
      <c r="AV994" s="106"/>
      <c r="AW994" s="107"/>
      <c r="AX994" s="105"/>
      <c r="AY994" s="106"/>
      <c r="AZ994" s="106"/>
      <c r="BA994" s="107"/>
      <c r="BB994" s="105"/>
      <c r="BC994" s="106"/>
      <c r="BD994" s="106"/>
      <c r="BE994" s="107"/>
      <c r="BF994" s="105"/>
      <c r="BG994" s="106"/>
      <c r="BH994" s="106"/>
      <c r="BI994" s="107"/>
      <c r="BJ994" s="105"/>
      <c r="BK994" s="106"/>
      <c r="BL994" s="106"/>
      <c r="BM994" s="107"/>
      <c r="BN994" s="105"/>
      <c r="BO994" s="106"/>
      <c r="BP994" s="106"/>
      <c r="BQ994" s="107"/>
      <c r="BR994" s="105"/>
      <c r="BS994" s="106"/>
      <c r="BT994" s="106"/>
      <c r="BU994" s="107"/>
      <c r="BV994" s="105"/>
      <c r="BW994" s="106"/>
      <c r="BX994" s="106"/>
      <c r="BY994" s="107"/>
      <c r="BZ994" s="105"/>
      <c r="CA994" s="106"/>
      <c r="CB994" s="106"/>
      <c r="CC994" s="107"/>
      <c r="CD994" s="105"/>
      <c r="CE994" s="106"/>
      <c r="CF994" s="106"/>
      <c r="CG994" s="107"/>
      <c r="CH994" s="105"/>
      <c r="CI994" s="106"/>
      <c r="CJ994" s="106"/>
      <c r="CK994" s="107"/>
      <c r="CL994" s="105"/>
      <c r="CM994" s="106"/>
      <c r="CN994" s="106"/>
      <c r="CO994" s="107"/>
      <c r="CP994" s="105"/>
      <c r="CQ994" s="106"/>
      <c r="CR994" s="106"/>
      <c r="CS994" s="107"/>
      <c r="CT994" s="105"/>
      <c r="CU994" s="106"/>
      <c r="CV994" s="106"/>
      <c r="CW994" s="107"/>
      <c r="CX994" s="105"/>
      <c r="CY994" s="106"/>
      <c r="CZ994" s="106"/>
      <c r="DA994" s="107"/>
      <c r="DB994" s="105"/>
      <c r="DC994" s="106"/>
      <c r="DD994" s="106"/>
      <c r="DE994" s="107"/>
      <c r="DF994" s="105"/>
      <c r="DG994" s="106"/>
      <c r="DH994" s="106"/>
      <c r="DI994" s="107"/>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row>
    <row r="995" spans="1:141" x14ac:dyDescent="0.25">
      <c r="A995" s="90"/>
      <c r="B995" s="90"/>
      <c r="C995" s="90"/>
      <c r="D995" s="90"/>
      <c r="F995" s="215"/>
      <c r="G995" s="199"/>
      <c r="H995" s="199"/>
      <c r="I995" s="216"/>
      <c r="J995" s="215"/>
      <c r="K995" s="199"/>
      <c r="L995" s="199"/>
      <c r="M995" s="216"/>
      <c r="N995" s="215"/>
      <c r="O995" s="199"/>
      <c r="P995" s="199"/>
      <c r="Q995" s="216"/>
      <c r="R995" s="215"/>
      <c r="S995" s="199"/>
      <c r="T995" s="199"/>
      <c r="U995" s="216"/>
      <c r="V995" s="215"/>
      <c r="W995" s="199"/>
      <c r="X995" s="199"/>
      <c r="Y995" s="216"/>
      <c r="Z995" s="215"/>
      <c r="AA995" s="199"/>
      <c r="AB995" s="199"/>
      <c r="AC995" s="216"/>
      <c r="AD995" s="215"/>
      <c r="AE995" s="199"/>
      <c r="AF995" s="199"/>
      <c r="AG995" s="216"/>
      <c r="AH995" s="215"/>
      <c r="AI995" s="199"/>
      <c r="AJ995" s="199"/>
      <c r="AK995" s="216"/>
      <c r="AL995" s="215"/>
      <c r="AM995" s="199"/>
      <c r="AN995" s="199"/>
      <c r="AO995" s="216"/>
      <c r="AP995" s="215"/>
      <c r="AQ995" s="199"/>
      <c r="AR995" s="199"/>
      <c r="AS995" s="216"/>
      <c r="AT995" s="215"/>
      <c r="AU995" s="199"/>
      <c r="AV995" s="199"/>
      <c r="AW995" s="216"/>
      <c r="AX995" s="215"/>
      <c r="AY995" s="199"/>
      <c r="AZ995" s="199"/>
      <c r="BA995" s="216"/>
      <c r="BB995" s="215"/>
      <c r="BC995" s="199"/>
      <c r="BD995" s="199"/>
      <c r="BE995" s="216"/>
      <c r="BF995" s="215"/>
      <c r="BG995" s="199"/>
      <c r="BH995" s="199"/>
      <c r="BI995" s="216"/>
      <c r="BJ995" s="215"/>
      <c r="BK995" s="199"/>
      <c r="BL995" s="199"/>
      <c r="BM995" s="216"/>
      <c r="BN995" s="215"/>
      <c r="BO995" s="199"/>
      <c r="BP995" s="199"/>
      <c r="BQ995" s="216"/>
      <c r="BR995" s="215"/>
      <c r="BS995" s="199"/>
      <c r="BT995" s="199"/>
      <c r="BU995" s="216"/>
      <c r="BV995" s="215"/>
      <c r="BW995" s="199"/>
      <c r="BX995" s="199"/>
      <c r="BY995" s="216"/>
      <c r="BZ995" s="215"/>
      <c r="CA995" s="199"/>
      <c r="CB995" s="199"/>
      <c r="CC995" s="216"/>
      <c r="CD995" s="215"/>
      <c r="CE995" s="199"/>
      <c r="CF995" s="199"/>
      <c r="CG995" s="216"/>
      <c r="CH995" s="215"/>
      <c r="CI995" s="199"/>
      <c r="CJ995" s="199"/>
      <c r="CK995" s="216"/>
      <c r="CL995" s="215"/>
      <c r="CM995" s="199"/>
      <c r="CN995" s="199"/>
      <c r="CO995" s="216"/>
      <c r="CP995" s="215"/>
      <c r="CQ995" s="199"/>
      <c r="CR995" s="199"/>
      <c r="CS995" s="216"/>
      <c r="CT995" s="215"/>
      <c r="CU995" s="199"/>
      <c r="CV995" s="199"/>
      <c r="CW995" s="216"/>
      <c r="CX995" s="215"/>
      <c r="CY995" s="199"/>
      <c r="CZ995" s="199"/>
      <c r="DA995" s="216"/>
      <c r="DB995" s="215"/>
      <c r="DC995" s="199"/>
      <c r="DD995" s="199"/>
      <c r="DE995" s="216"/>
      <c r="DF995" s="215"/>
      <c r="DG995" s="199"/>
      <c r="DH995" s="199"/>
      <c r="DI995" s="216"/>
      <c r="DL995" s="199"/>
      <c r="DM995" s="199"/>
      <c r="DN995" s="199"/>
      <c r="DO995" s="199"/>
      <c r="DP995" s="199"/>
      <c r="DQ995" s="199"/>
      <c r="DR995" s="199"/>
      <c r="DS995" s="199"/>
      <c r="DT995" s="199"/>
      <c r="DU995" s="199"/>
      <c r="DV995" s="199"/>
      <c r="DW995" s="199"/>
      <c r="DX995" s="199"/>
      <c r="DY995" s="199"/>
      <c r="DZ995" s="199"/>
      <c r="EA995" s="199"/>
      <c r="EB995" s="199"/>
      <c r="EC995" s="199"/>
      <c r="ED995" s="199"/>
      <c r="EE995" s="199"/>
      <c r="EF995" s="199"/>
      <c r="EG995" s="199"/>
      <c r="EH995" s="199"/>
      <c r="EI995" s="199"/>
      <c r="EJ995" s="199"/>
      <c r="EK995" s="199"/>
    </row>
    <row r="996" spans="1:141" x14ac:dyDescent="0.25">
      <c r="A996" s="90"/>
      <c r="B996" s="90"/>
      <c r="C996" s="90"/>
      <c r="D996" s="90"/>
      <c r="E996" t="s">
        <v>472</v>
      </c>
      <c r="F996" s="215"/>
      <c r="G996" s="199"/>
      <c r="H996" s="199"/>
      <c r="I996" s="216"/>
      <c r="J996" s="215"/>
      <c r="K996" s="199"/>
      <c r="L996" s="199"/>
      <c r="M996" s="216"/>
      <c r="N996" s="215"/>
      <c r="O996" s="199"/>
      <c r="P996" s="199"/>
      <c r="Q996" s="216"/>
      <c r="R996" s="215"/>
      <c r="S996" s="199"/>
      <c r="T996" s="199"/>
      <c r="U996" s="216"/>
      <c r="V996" s="215"/>
      <c r="W996" s="199"/>
      <c r="X996" s="199"/>
      <c r="Y996" s="216"/>
      <c r="Z996" s="215"/>
      <c r="AA996" s="199"/>
      <c r="AB996" s="199"/>
      <c r="AC996" s="216"/>
      <c r="AD996" s="215"/>
      <c r="AE996" s="199"/>
      <c r="AF996" s="199"/>
      <c r="AG996" s="216"/>
      <c r="AH996" s="215"/>
      <c r="AI996" s="199"/>
      <c r="AJ996" s="199"/>
      <c r="AK996" s="216"/>
      <c r="AL996" s="215"/>
      <c r="AM996" s="199"/>
      <c r="AN996" s="199"/>
      <c r="AO996" s="216"/>
      <c r="AP996" s="215"/>
      <c r="AQ996" s="199"/>
      <c r="AR996" s="199"/>
      <c r="AS996" s="216"/>
      <c r="AT996" s="215"/>
      <c r="AU996" s="199"/>
      <c r="AV996" s="199"/>
      <c r="AW996" s="216"/>
      <c r="AX996" s="215"/>
      <c r="AY996" s="199"/>
      <c r="AZ996" s="199"/>
      <c r="BA996" s="216"/>
      <c r="BB996" s="215"/>
      <c r="BC996" s="199"/>
      <c r="BD996" s="199"/>
      <c r="BE996" s="216"/>
      <c r="BF996" s="215"/>
      <c r="BG996" s="199"/>
      <c r="BH996" s="199"/>
      <c r="BI996" s="216"/>
      <c r="BJ996" s="215"/>
      <c r="BK996" s="199"/>
      <c r="BL996" s="199"/>
      <c r="BM996" s="216"/>
      <c r="BN996" s="215"/>
      <c r="BO996" s="199"/>
      <c r="BP996" s="199"/>
      <c r="BQ996" s="216"/>
      <c r="BR996" s="215"/>
      <c r="BS996" s="199"/>
      <c r="BT996" s="199"/>
      <c r="BU996" s="216"/>
      <c r="BV996" s="215"/>
      <c r="BW996" s="199"/>
      <c r="BX996" s="199"/>
      <c r="BY996" s="216"/>
      <c r="BZ996" s="215"/>
      <c r="CA996" s="199"/>
      <c r="CB996" s="199"/>
      <c r="CC996" s="216"/>
      <c r="CD996" s="215"/>
      <c r="CE996" s="199"/>
      <c r="CF996" s="199"/>
      <c r="CG996" s="216"/>
      <c r="CH996" s="215"/>
      <c r="CI996" s="199"/>
      <c r="CJ996" s="199"/>
      <c r="CK996" s="216"/>
      <c r="CL996" s="215"/>
      <c r="CM996" s="199"/>
      <c r="CN996" s="199"/>
      <c r="CO996" s="216"/>
      <c r="CP996" s="215"/>
      <c r="CQ996" s="199"/>
      <c r="CR996" s="199"/>
      <c r="CS996" s="216"/>
      <c r="CT996" s="215"/>
      <c r="CU996" s="199"/>
      <c r="CV996" s="199"/>
      <c r="CW996" s="216"/>
      <c r="CX996" s="215"/>
      <c r="CY996" s="199"/>
      <c r="CZ996" s="199"/>
      <c r="DA996" s="216"/>
      <c r="DB996" s="215"/>
      <c r="DC996" s="199"/>
      <c r="DD996" s="199"/>
      <c r="DE996" s="216"/>
      <c r="DF996" s="215"/>
      <c r="DG996" s="199"/>
      <c r="DH996" s="199"/>
      <c r="DI996" s="216"/>
      <c r="DL996" s="199"/>
      <c r="DM996" s="199"/>
      <c r="DN996" s="199"/>
      <c r="DO996" s="199"/>
      <c r="DP996" s="199"/>
      <c r="DQ996" s="199"/>
      <c r="DR996" s="199"/>
      <c r="DS996" s="199"/>
      <c r="DT996" s="199"/>
      <c r="DU996" s="199"/>
      <c r="DV996" s="199"/>
      <c r="DW996" s="199"/>
      <c r="DX996" s="199"/>
      <c r="DY996" s="199"/>
      <c r="DZ996" s="199"/>
      <c r="EA996" s="199"/>
      <c r="EB996" s="199"/>
      <c r="EC996" s="199"/>
      <c r="ED996" s="199"/>
      <c r="EE996" s="199"/>
      <c r="EF996" s="199"/>
      <c r="EG996" s="199"/>
      <c r="EH996" s="199"/>
      <c r="EI996" s="199"/>
      <c r="EJ996" s="199"/>
      <c r="EK996" s="199"/>
    </row>
    <row r="997" spans="1:141" x14ac:dyDescent="0.25">
      <c r="A997" s="90"/>
      <c r="B997" s="90"/>
      <c r="C997" s="90"/>
      <c r="D997" s="90"/>
      <c r="E997" s="116">
        <v>1</v>
      </c>
      <c r="F997" s="215"/>
      <c r="G997" s="199"/>
      <c r="H997" s="199"/>
      <c r="I997" s="216"/>
      <c r="J997" s="215"/>
      <c r="K997" s="199"/>
      <c r="L997" s="199"/>
      <c r="M997" s="216"/>
      <c r="N997" s="215"/>
      <c r="O997" s="199"/>
      <c r="P997" s="199"/>
      <c r="Q997" s="216"/>
      <c r="R997" s="215"/>
      <c r="S997" s="199"/>
      <c r="T997" s="199"/>
      <c r="U997" s="216"/>
      <c r="V997" s="215"/>
      <c r="W997" s="199"/>
      <c r="X997" s="199"/>
      <c r="Y997" s="216"/>
      <c r="Z997" s="215"/>
      <c r="AA997" s="199"/>
      <c r="AB997" s="199"/>
      <c r="AC997" s="216"/>
      <c r="AD997" s="215"/>
      <c r="AE997" s="199"/>
      <c r="AF997" s="199"/>
      <c r="AG997" s="216"/>
      <c r="AH997" s="215"/>
      <c r="AI997" s="199"/>
      <c r="AJ997" s="199"/>
      <c r="AK997" s="216"/>
      <c r="AL997" s="215"/>
      <c r="AM997" s="199"/>
      <c r="AN997" s="199"/>
      <c r="AO997" s="216"/>
      <c r="AP997" s="215"/>
      <c r="AQ997" s="199"/>
      <c r="AR997" s="199"/>
      <c r="AS997" s="216"/>
      <c r="AT997" s="215"/>
      <c r="AU997" s="199"/>
      <c r="AV997" s="199"/>
      <c r="AW997" s="216"/>
      <c r="AX997" s="215"/>
      <c r="AY997" s="199"/>
      <c r="AZ997" s="199"/>
      <c r="BA997" s="216"/>
      <c r="BB997" s="215"/>
      <c r="BC997" s="199"/>
      <c r="BD997" s="199"/>
      <c r="BE997" s="216"/>
      <c r="BF997" s="215"/>
      <c r="BG997" s="199"/>
      <c r="BH997" s="199"/>
      <c r="BI997" s="216"/>
      <c r="BJ997" s="215"/>
      <c r="BK997" s="199"/>
      <c r="BL997" s="199"/>
      <c r="BM997" s="216"/>
      <c r="BN997" s="215"/>
      <c r="BO997" s="199"/>
      <c r="BP997" s="199"/>
      <c r="BQ997" s="216"/>
      <c r="BR997" s="215"/>
      <c r="BS997" s="199"/>
      <c r="BT997" s="199"/>
      <c r="BU997" s="216"/>
      <c r="BV997" s="215"/>
      <c r="BW997" s="199"/>
      <c r="BX997" s="199"/>
      <c r="BY997" s="216"/>
      <c r="BZ997" s="215"/>
      <c r="CA997" s="199"/>
      <c r="CB997" s="199"/>
      <c r="CC997" s="216"/>
      <c r="CD997" s="215"/>
      <c r="CE997" s="199"/>
      <c r="CF997" s="199"/>
      <c r="CG997" s="216"/>
      <c r="CH997" s="215"/>
      <c r="CI997" s="199"/>
      <c r="CJ997" s="199"/>
      <c r="CK997" s="216"/>
      <c r="CL997" s="215"/>
      <c r="CM997" s="199"/>
      <c r="CN997" s="199"/>
      <c r="CO997" s="216"/>
      <c r="CP997" s="215"/>
      <c r="CQ997" s="199"/>
      <c r="CR997" s="199"/>
      <c r="CS997" s="216"/>
      <c r="CT997" s="215"/>
      <c r="CU997" s="199"/>
      <c r="CV997" s="199"/>
      <c r="CW997" s="216"/>
      <c r="CX997" s="215"/>
      <c r="CY997" s="199"/>
      <c r="CZ997" s="199"/>
      <c r="DA997" s="216"/>
      <c r="DB997" s="215"/>
      <c r="DC997" s="199"/>
      <c r="DD997" s="199"/>
      <c r="DE997" s="216"/>
      <c r="DF997" s="215"/>
      <c r="DG997" s="199"/>
      <c r="DH997" s="199"/>
      <c r="DI997" s="216"/>
      <c r="DL997" s="199"/>
      <c r="DM997" s="199"/>
      <c r="DN997" s="199"/>
      <c r="DO997" s="199"/>
      <c r="DP997" s="199"/>
      <c r="DQ997" s="199"/>
      <c r="DR997" s="199"/>
      <c r="DS997" s="199"/>
      <c r="DT997" s="199"/>
      <c r="DU997" s="199"/>
      <c r="DV997" s="199"/>
      <c r="DW997" s="199"/>
      <c r="DX997" s="199"/>
      <c r="DY997" s="199"/>
      <c r="DZ997" s="199"/>
      <c r="EA997" s="199"/>
      <c r="EB997" s="199"/>
      <c r="EC997" s="199"/>
      <c r="ED997" s="199"/>
      <c r="EE997" s="199"/>
      <c r="EF997" s="199"/>
      <c r="EG997" s="199"/>
      <c r="EH997" s="199"/>
      <c r="EI997" s="199"/>
      <c r="EJ997" s="199"/>
      <c r="EK997" s="199"/>
    </row>
    <row r="998" spans="1:141" x14ac:dyDescent="0.25">
      <c r="A998" s="90"/>
      <c r="B998" s="90"/>
      <c r="C998" s="90"/>
      <c r="D998" s="90"/>
      <c r="F998" s="215"/>
      <c r="G998" s="199"/>
      <c r="H998" s="199"/>
      <c r="I998" s="216"/>
      <c r="J998" s="215"/>
      <c r="K998" s="199"/>
      <c r="L998" s="199"/>
      <c r="M998" s="216"/>
      <c r="N998" s="215"/>
      <c r="O998" s="199"/>
      <c r="P998" s="199"/>
      <c r="Q998" s="216"/>
      <c r="R998" s="215"/>
      <c r="S998" s="199"/>
      <c r="T998" s="199"/>
      <c r="U998" s="216"/>
      <c r="V998" s="215"/>
      <c r="W998" s="199"/>
      <c r="X998" s="199"/>
      <c r="Y998" s="216"/>
      <c r="Z998" s="215"/>
      <c r="AA998" s="199"/>
      <c r="AB998" s="199"/>
      <c r="AC998" s="216"/>
      <c r="AD998" s="215"/>
      <c r="AE998" s="199"/>
      <c r="AF998" s="199"/>
      <c r="AG998" s="216"/>
      <c r="AH998" s="215"/>
      <c r="AI998" s="199"/>
      <c r="AJ998" s="199"/>
      <c r="AK998" s="216"/>
      <c r="AL998" s="215"/>
      <c r="AM998" s="199"/>
      <c r="AN998" s="199"/>
      <c r="AO998" s="216"/>
      <c r="AP998" s="215"/>
      <c r="AQ998" s="199"/>
      <c r="AR998" s="199"/>
      <c r="AS998" s="216"/>
      <c r="AT998" s="215"/>
      <c r="AU998" s="199"/>
      <c r="AV998" s="199"/>
      <c r="AW998" s="216"/>
      <c r="AX998" s="215"/>
      <c r="AY998" s="199"/>
      <c r="AZ998" s="199"/>
      <c r="BA998" s="216"/>
      <c r="BB998" s="215"/>
      <c r="BC998" s="199"/>
      <c r="BD998" s="199"/>
      <c r="BE998" s="216"/>
      <c r="BF998" s="215"/>
      <c r="BG998" s="199"/>
      <c r="BH998" s="199"/>
      <c r="BI998" s="216"/>
      <c r="BJ998" s="215"/>
      <c r="BK998" s="199"/>
      <c r="BL998" s="199"/>
      <c r="BM998" s="216"/>
      <c r="BN998" s="215"/>
      <c r="BO998" s="199"/>
      <c r="BP998" s="199"/>
      <c r="BQ998" s="216"/>
      <c r="BR998" s="215"/>
      <c r="BS998" s="199"/>
      <c r="BT998" s="199"/>
      <c r="BU998" s="216"/>
      <c r="BV998" s="215"/>
      <c r="BW998" s="199"/>
      <c r="BX998" s="199"/>
      <c r="BY998" s="216"/>
      <c r="BZ998" s="215"/>
      <c r="CA998" s="199"/>
      <c r="CB998" s="199"/>
      <c r="CC998" s="216"/>
      <c r="CD998" s="215"/>
      <c r="CE998" s="199"/>
      <c r="CF998" s="199"/>
      <c r="CG998" s="216"/>
      <c r="CH998" s="215"/>
      <c r="CI998" s="199"/>
      <c r="CJ998" s="199"/>
      <c r="CK998" s="216"/>
      <c r="CL998" s="215"/>
      <c r="CM998" s="199"/>
      <c r="CN998" s="199"/>
      <c r="CO998" s="216"/>
      <c r="CP998" s="215"/>
      <c r="CQ998" s="199"/>
      <c r="CR998" s="199"/>
      <c r="CS998" s="216"/>
      <c r="CT998" s="215"/>
      <c r="CU998" s="199"/>
      <c r="CV998" s="199"/>
      <c r="CW998" s="216"/>
      <c r="CX998" s="215"/>
      <c r="CY998" s="199"/>
      <c r="CZ998" s="199"/>
      <c r="DA998" s="216"/>
      <c r="DB998" s="215"/>
      <c r="DC998" s="199"/>
      <c r="DD998" s="199"/>
      <c r="DE998" s="216"/>
      <c r="DF998" s="215"/>
      <c r="DG998" s="199"/>
      <c r="DH998" s="199"/>
      <c r="DI998" s="216"/>
      <c r="DL998" s="199"/>
      <c r="DM998" s="199"/>
      <c r="DN998" s="199"/>
      <c r="DO998" s="199"/>
      <c r="DP998" s="199"/>
      <c r="DQ998" s="199"/>
      <c r="DR998" s="199"/>
      <c r="DS998" s="199"/>
      <c r="DT998" s="199"/>
      <c r="DU998" s="199"/>
      <c r="DV998" s="199"/>
      <c r="DW998" s="199"/>
      <c r="DX998" s="199"/>
      <c r="DY998" s="199"/>
      <c r="DZ998" s="199"/>
      <c r="EA998" s="199"/>
      <c r="EB998" s="199"/>
      <c r="EC998" s="199"/>
      <c r="ED998" s="199"/>
      <c r="EE998" s="199"/>
      <c r="EF998" s="199"/>
      <c r="EG998" s="199"/>
      <c r="EH998" s="199"/>
      <c r="EI998" s="199"/>
      <c r="EJ998" s="199"/>
      <c r="EK998" s="199"/>
    </row>
    <row r="999" spans="1:141" s="36" customFormat="1" x14ac:dyDescent="0.25">
      <c r="A999" s="170"/>
      <c r="B999" s="170"/>
      <c r="C999" s="171"/>
      <c r="D999" s="170"/>
      <c r="E999" s="36" t="s">
        <v>36</v>
      </c>
      <c r="F999" s="105">
        <f t="shared" ref="F999:AK999" si="1317">IFERROR(CHOOSE($E$997,F1000,F1001,F1002),"")</f>
        <v>858.15</v>
      </c>
      <c r="G999" s="106" t="str">
        <f t="shared" si="1317"/>
        <v/>
      </c>
      <c r="H999" s="106" t="str">
        <f t="shared" si="1317"/>
        <v/>
      </c>
      <c r="I999" s="107" t="str">
        <f t="shared" si="1317"/>
        <v/>
      </c>
      <c r="J999" s="105">
        <f t="shared" si="1317"/>
        <v>1000.4</v>
      </c>
      <c r="K999" s="106" t="str">
        <f t="shared" si="1317"/>
        <v/>
      </c>
      <c r="L999" s="106" t="str">
        <f t="shared" si="1317"/>
        <v/>
      </c>
      <c r="M999" s="107" t="str">
        <f t="shared" si="1317"/>
        <v/>
      </c>
      <c r="N999" s="105">
        <f t="shared" si="1317"/>
        <v>1280.9142849999998</v>
      </c>
      <c r="O999" s="106" t="str">
        <f t="shared" si="1317"/>
        <v/>
      </c>
      <c r="P999" s="106" t="str">
        <f t="shared" si="1317"/>
        <v/>
      </c>
      <c r="Q999" s="107" t="str">
        <f t="shared" si="1317"/>
        <v/>
      </c>
      <c r="R999" s="105">
        <f t="shared" si="1317"/>
        <v>1821.80808</v>
      </c>
      <c r="S999" s="106" t="str">
        <f t="shared" si="1317"/>
        <v/>
      </c>
      <c r="T999" s="106" t="str">
        <f t="shared" si="1317"/>
        <v/>
      </c>
      <c r="U999" s="107" t="str">
        <f t="shared" si="1317"/>
        <v/>
      </c>
      <c r="V999" s="105">
        <f t="shared" si="1317"/>
        <v>1913.410112</v>
      </c>
      <c r="W999" s="106" t="str">
        <f t="shared" si="1317"/>
        <v/>
      </c>
      <c r="X999" s="106" t="str">
        <f t="shared" si="1317"/>
        <v/>
      </c>
      <c r="Y999" s="107">
        <f t="shared" si="1317"/>
        <v>2236.9348279999999</v>
      </c>
      <c r="Z999" s="105">
        <f t="shared" si="1317"/>
        <v>2195.4390319999998</v>
      </c>
      <c r="AA999" s="106">
        <f t="shared" si="1317"/>
        <v>2549.3147260000001</v>
      </c>
      <c r="AB999" s="106">
        <f t="shared" si="1317"/>
        <v>2921.6341789999997</v>
      </c>
      <c r="AC999" s="107">
        <f t="shared" si="1317"/>
        <v>2963.8763319999998</v>
      </c>
      <c r="AD999" s="105">
        <f t="shared" si="1317"/>
        <v>2974.834789</v>
      </c>
      <c r="AE999" s="106">
        <f t="shared" si="1317"/>
        <v>3654.2198619999999</v>
      </c>
      <c r="AF999" s="106">
        <f t="shared" si="1317"/>
        <v>4415.1033229999994</v>
      </c>
      <c r="AG999" s="107">
        <f t="shared" si="1317"/>
        <v>4819.1205110000001</v>
      </c>
      <c r="AH999" s="105">
        <f t="shared" si="1317"/>
        <v>5398.3647309999997</v>
      </c>
      <c r="AI999" s="106">
        <f t="shared" si="1317"/>
        <v>6325.3900979999999</v>
      </c>
      <c r="AJ999" s="106">
        <f t="shared" si="1317"/>
        <v>6820.8346859999992</v>
      </c>
      <c r="AK999" s="107">
        <f t="shared" si="1317"/>
        <v>7420.3204409999998</v>
      </c>
      <c r="AL999" s="105">
        <f t="shared" ref="AL999:BQ999" si="1318">IFERROR(CHOOSE($E$997,AL1000,AL1001,AL1002),"")</f>
        <v>8123.3613609999993</v>
      </c>
      <c r="AM999" s="106">
        <f t="shared" si="1318"/>
        <v>6699.48657</v>
      </c>
      <c r="AN999" s="106">
        <f t="shared" si="1318"/>
        <v>5780.7719639999996</v>
      </c>
      <c r="AO999" s="107">
        <f t="shared" si="1318"/>
        <v>6015.0516859999998</v>
      </c>
      <c r="AP999" s="105">
        <f t="shared" si="1318"/>
        <v>6532.4583830000001</v>
      </c>
      <c r="AQ999" s="106">
        <f t="shared" si="1318"/>
        <v>11190.351440999999</v>
      </c>
      <c r="AR999" s="106">
        <f t="shared" si="1318"/>
        <v>16294.147338999999</v>
      </c>
      <c r="AS999" s="107">
        <f t="shared" si="1318"/>
        <v>20395.321881</v>
      </c>
      <c r="AT999" s="105">
        <f t="shared" si="1318"/>
        <v>24620.094873999999</v>
      </c>
      <c r="AU999" s="106">
        <f t="shared" si="1318"/>
        <v>28779.505589</v>
      </c>
      <c r="AV999" s="106">
        <f t="shared" si="1318"/>
        <v>33171.321597000002</v>
      </c>
      <c r="AW999" s="107">
        <f t="shared" si="1318"/>
        <v>37963.826242999996</v>
      </c>
      <c r="AX999" s="105">
        <f t="shared" si="1318"/>
        <v>42015.014564999998</v>
      </c>
      <c r="AY999" s="106">
        <f t="shared" si="1318"/>
        <v>46388.215271000001</v>
      </c>
      <c r="AZ999" s="106">
        <f t="shared" si="1318"/>
        <v>51299.685759</v>
      </c>
      <c r="BA999" s="107">
        <f t="shared" si="1318"/>
        <v>56072.489172999994</v>
      </c>
      <c r="BB999" s="105">
        <f t="shared" si="1318"/>
        <v>55712.487078999999</v>
      </c>
      <c r="BC999" s="106">
        <f t="shared" si="1318"/>
        <v>57975.753025999998</v>
      </c>
      <c r="BD999" s="106">
        <f t="shared" si="1318"/>
        <v>60239.087788999997</v>
      </c>
      <c r="BE999" s="107">
        <f t="shared" si="1318"/>
        <v>62328.678661999998</v>
      </c>
      <c r="BF999" s="105" t="str">
        <f t="shared" si="1318"/>
        <v/>
      </c>
      <c r="BG999" s="106" t="str">
        <f t="shared" si="1318"/>
        <v/>
      </c>
      <c r="BH999" s="106" t="str">
        <f t="shared" si="1318"/>
        <v/>
      </c>
      <c r="BI999" s="107" t="str">
        <f t="shared" si="1318"/>
        <v/>
      </c>
      <c r="BJ999" s="105" t="str">
        <f t="shared" si="1318"/>
        <v/>
      </c>
      <c r="BK999" s="106" t="str">
        <f t="shared" si="1318"/>
        <v/>
      </c>
      <c r="BL999" s="106" t="str">
        <f t="shared" si="1318"/>
        <v/>
      </c>
      <c r="BM999" s="107" t="str">
        <f t="shared" si="1318"/>
        <v/>
      </c>
      <c r="BN999" s="105" t="str">
        <f t="shared" si="1318"/>
        <v/>
      </c>
      <c r="BO999" s="106" t="str">
        <f t="shared" si="1318"/>
        <v/>
      </c>
      <c r="BP999" s="106" t="str">
        <f t="shared" si="1318"/>
        <v/>
      </c>
      <c r="BQ999" s="107" t="str">
        <f t="shared" si="1318"/>
        <v/>
      </c>
      <c r="BR999" s="105" t="str">
        <f t="shared" ref="BR999:CW999" si="1319">IFERROR(CHOOSE($E$997,BR1000,BR1001,BR1002),"")</f>
        <v/>
      </c>
      <c r="BS999" s="106" t="str">
        <f t="shared" si="1319"/>
        <v/>
      </c>
      <c r="BT999" s="106" t="str">
        <f t="shared" si="1319"/>
        <v/>
      </c>
      <c r="BU999" s="107" t="str">
        <f t="shared" si="1319"/>
        <v/>
      </c>
      <c r="BV999" s="105" t="str">
        <f t="shared" si="1319"/>
        <v/>
      </c>
      <c r="BW999" s="106" t="str">
        <f t="shared" si="1319"/>
        <v/>
      </c>
      <c r="BX999" s="106" t="str">
        <f t="shared" si="1319"/>
        <v/>
      </c>
      <c r="BY999" s="107" t="str">
        <f t="shared" si="1319"/>
        <v/>
      </c>
      <c r="BZ999" s="105" t="str">
        <f t="shared" si="1319"/>
        <v/>
      </c>
      <c r="CA999" s="106" t="str">
        <f t="shared" si="1319"/>
        <v/>
      </c>
      <c r="CB999" s="106" t="str">
        <f t="shared" si="1319"/>
        <v/>
      </c>
      <c r="CC999" s="107" t="str">
        <f t="shared" si="1319"/>
        <v/>
      </c>
      <c r="CD999" s="105" t="str">
        <f t="shared" si="1319"/>
        <v/>
      </c>
      <c r="CE999" s="106" t="str">
        <f t="shared" si="1319"/>
        <v/>
      </c>
      <c r="CF999" s="106" t="str">
        <f t="shared" si="1319"/>
        <v/>
      </c>
      <c r="CG999" s="107" t="str">
        <f t="shared" si="1319"/>
        <v/>
      </c>
      <c r="CH999" s="105" t="str">
        <f t="shared" si="1319"/>
        <v/>
      </c>
      <c r="CI999" s="106" t="str">
        <f t="shared" si="1319"/>
        <v/>
      </c>
      <c r="CJ999" s="106" t="str">
        <f t="shared" si="1319"/>
        <v/>
      </c>
      <c r="CK999" s="107" t="str">
        <f t="shared" si="1319"/>
        <v/>
      </c>
      <c r="CL999" s="105" t="str">
        <f t="shared" si="1319"/>
        <v/>
      </c>
      <c r="CM999" s="106" t="str">
        <f t="shared" si="1319"/>
        <v/>
      </c>
      <c r="CN999" s="106" t="str">
        <f t="shared" si="1319"/>
        <v/>
      </c>
      <c r="CO999" s="107" t="str">
        <f t="shared" si="1319"/>
        <v/>
      </c>
      <c r="CP999" s="105" t="str">
        <f t="shared" si="1319"/>
        <v/>
      </c>
      <c r="CQ999" s="106" t="str">
        <f t="shared" si="1319"/>
        <v/>
      </c>
      <c r="CR999" s="106" t="str">
        <f t="shared" si="1319"/>
        <v/>
      </c>
      <c r="CS999" s="107" t="str">
        <f t="shared" si="1319"/>
        <v/>
      </c>
      <c r="CT999" s="105" t="str">
        <f t="shared" si="1319"/>
        <v/>
      </c>
      <c r="CU999" s="106" t="str">
        <f t="shared" si="1319"/>
        <v/>
      </c>
      <c r="CV999" s="106" t="str">
        <f t="shared" si="1319"/>
        <v/>
      </c>
      <c r="CW999" s="107" t="str">
        <f t="shared" si="1319"/>
        <v/>
      </c>
      <c r="CX999" s="105" t="str">
        <f t="shared" ref="CX999:DI999" si="1320">IFERROR(CHOOSE($E$997,CX1000,CX1001,CX1002),"")</f>
        <v/>
      </c>
      <c r="CY999" s="106" t="str">
        <f t="shared" si="1320"/>
        <v/>
      </c>
      <c r="CZ999" s="106" t="str">
        <f t="shared" si="1320"/>
        <v/>
      </c>
      <c r="DA999" s="107" t="str">
        <f t="shared" si="1320"/>
        <v/>
      </c>
      <c r="DB999" s="105" t="str">
        <f t="shared" si="1320"/>
        <v/>
      </c>
      <c r="DC999" s="106" t="str">
        <f t="shared" si="1320"/>
        <v/>
      </c>
      <c r="DD999" s="106" t="str">
        <f t="shared" si="1320"/>
        <v/>
      </c>
      <c r="DE999" s="107" t="str">
        <f t="shared" si="1320"/>
        <v/>
      </c>
      <c r="DF999" s="105" t="str">
        <f t="shared" si="1320"/>
        <v/>
      </c>
      <c r="DG999" s="106" t="str">
        <f t="shared" si="1320"/>
        <v/>
      </c>
      <c r="DH999" s="106" t="str">
        <f t="shared" si="1320"/>
        <v/>
      </c>
      <c r="DI999" s="107" t="str">
        <f t="shared" si="1320"/>
        <v/>
      </c>
      <c r="DJ999" s="148"/>
      <c r="DK999" s="106">
        <f t="shared" ref="DK999:EK999" si="1321">IFERROR(CHOOSE($E$997,DK1000,DK1001,DK1002),"")</f>
        <v>4633.9372729999995</v>
      </c>
      <c r="DL999" s="106">
        <f t="shared" si="1321"/>
        <v>4921.9032139999999</v>
      </c>
      <c r="DM999" s="106">
        <f t="shared" si="1321"/>
        <v>6906.1720689999993</v>
      </c>
      <c r="DN999" s="106">
        <f t="shared" si="1321"/>
        <v>9495.84</v>
      </c>
      <c r="DO999" s="106">
        <f t="shared" si="1321"/>
        <v>11759.13125</v>
      </c>
      <c r="DP999" s="106">
        <f t="shared" si="1321"/>
        <v>10778.633201999999</v>
      </c>
      <c r="DQ999" s="106">
        <f t="shared" si="1321"/>
        <v>16492.886188</v>
      </c>
      <c r="DR999" s="106">
        <f t="shared" si="1321"/>
        <v>26662.163795999997</v>
      </c>
      <c r="DS999" s="106">
        <f t="shared" si="1321"/>
        <v>26952.415188999999</v>
      </c>
      <c r="DT999" s="106">
        <f t="shared" si="1321"/>
        <v>59306.860331999997</v>
      </c>
      <c r="DU999" s="106">
        <f t="shared" si="1321"/>
        <v>129291.36545499999</v>
      </c>
      <c r="DV999" s="106">
        <f t="shared" si="1321"/>
        <v>198090.46576399999</v>
      </c>
      <c r="DW999" s="106">
        <f t="shared" si="1321"/>
        <v>240223.963624</v>
      </c>
      <c r="DX999" s="106">
        <f t="shared" si="1321"/>
        <v>275709.82116300002</v>
      </c>
      <c r="DY999" s="106">
        <f t="shared" si="1321"/>
        <v>264740</v>
      </c>
      <c r="DZ999" s="106" t="str">
        <f t="shared" si="1321"/>
        <v/>
      </c>
      <c r="EA999" s="106" t="str">
        <f t="shared" si="1321"/>
        <v/>
      </c>
      <c r="EB999" s="106" t="str">
        <f t="shared" si="1321"/>
        <v/>
      </c>
      <c r="EC999" s="106" t="str">
        <f t="shared" si="1321"/>
        <v/>
      </c>
      <c r="ED999" s="106" t="str">
        <f t="shared" si="1321"/>
        <v/>
      </c>
      <c r="EE999" s="106" t="str">
        <f t="shared" si="1321"/>
        <v/>
      </c>
      <c r="EF999" s="106" t="str">
        <f t="shared" si="1321"/>
        <v/>
      </c>
      <c r="EG999" s="106" t="str">
        <f t="shared" si="1321"/>
        <v/>
      </c>
      <c r="EH999" s="106" t="str">
        <f t="shared" si="1321"/>
        <v/>
      </c>
      <c r="EI999" s="106" t="str">
        <f t="shared" si="1321"/>
        <v/>
      </c>
      <c r="EJ999" s="106" t="str">
        <f t="shared" si="1321"/>
        <v/>
      </c>
      <c r="EK999" s="106" t="str">
        <f t="shared" si="1321"/>
        <v/>
      </c>
    </row>
    <row r="1000" spans="1:141" x14ac:dyDescent="0.25">
      <c r="A1000" s="90" t="s">
        <v>453</v>
      </c>
      <c r="B1000" s="90" t="s">
        <v>454</v>
      </c>
      <c r="C1000" s="111">
        <f>$C$6</f>
        <v>9.9999999999999995E-7</v>
      </c>
      <c r="D1000" s="90"/>
      <c r="E1000" t="s">
        <v>473</v>
      </c>
      <c r="F1000" s="133" cm="1">
        <f t="array" ref="F1000">IF(ISNUMBER('DataModel-NVDA'!F$112),INDEX('DataModel-NVDA'!$F$4:$DI$130,MATCH(1,('DataModel-NVDA'!$A$4:$A$130=$A1000)*('DataModel-NVDA'!$B$4:$B$130=$B1000),0),MATCH(F$3,'DataModel-NVDA'!$F$2:$DI$2,0))*$C1000,"")</f>
        <v>858.15</v>
      </c>
      <c r="G1000" s="34" t="str" cm="1">
        <f t="array" ref="G1000">IF(ISNUMBER('DataModel-NVDA'!G$112),INDEX('DataModel-NVDA'!$F$4:$DI$130,MATCH(1,('DataModel-NVDA'!$A$4:$A$130=$A1000)*('DataModel-NVDA'!$B$4:$B$130=$B1000),0),MATCH(G$3,'DataModel-NVDA'!$F$2:$DI$2,0))*$C1000,"")</f>
        <v/>
      </c>
      <c r="H1000" s="34" t="str" cm="1">
        <f t="array" ref="H1000">IF(ISNUMBER('DataModel-NVDA'!H$112),INDEX('DataModel-NVDA'!$F$4:$DI$130,MATCH(1,('DataModel-NVDA'!$A$4:$A$130=$A1000)*('DataModel-NVDA'!$B$4:$B$130=$B1000),0),MATCH(H$3,'DataModel-NVDA'!$F$2:$DI$2,0))*$C1000,"")</f>
        <v/>
      </c>
      <c r="I1000" s="134" t="str" cm="1">
        <f t="array" ref="I1000">IF(ISNUMBER('DataModel-NVDA'!I$112),INDEX('DataModel-NVDA'!$F$4:$DI$130,MATCH(1,('DataModel-NVDA'!$A$4:$A$130=$A1000)*('DataModel-NVDA'!$B$4:$B$130=$B1000),0),MATCH(I$3,'DataModel-NVDA'!$F$2:$DI$2,0))*$C1000,"")</f>
        <v/>
      </c>
      <c r="J1000" s="133" cm="1">
        <f t="array" ref="J1000">IF(ISNUMBER('DataModel-NVDA'!J$112),INDEX('DataModel-NVDA'!$F$4:$DI$130,MATCH(1,('DataModel-NVDA'!$A$4:$A$130=$A1000)*('DataModel-NVDA'!$B$4:$B$130=$B1000),0),MATCH(J$3,'DataModel-NVDA'!$F$2:$DI$2,0))*$C1000,"")</f>
        <v>1000.4</v>
      </c>
      <c r="K1000" s="34" t="str" cm="1">
        <f t="array" ref="K1000">IF(ISNUMBER('DataModel-NVDA'!K$112),INDEX('DataModel-NVDA'!$F$4:$DI$130,MATCH(1,('DataModel-NVDA'!$A$4:$A$130=$A1000)*('DataModel-NVDA'!$B$4:$B$130=$B1000),0),MATCH(K$3,'DataModel-NVDA'!$F$2:$DI$2,0))*$C1000,"")</f>
        <v/>
      </c>
      <c r="L1000" s="34" t="str" cm="1">
        <f t="array" ref="L1000">IF(ISNUMBER('DataModel-NVDA'!L$112),INDEX('DataModel-NVDA'!$F$4:$DI$130,MATCH(1,('DataModel-NVDA'!$A$4:$A$130=$A1000)*('DataModel-NVDA'!$B$4:$B$130=$B1000),0),MATCH(L$3,'DataModel-NVDA'!$F$2:$DI$2,0))*$C1000,"")</f>
        <v/>
      </c>
      <c r="M1000" s="134" t="str" cm="1">
        <f t="array" ref="M1000">IF(ISNUMBER('DataModel-NVDA'!M$112),INDEX('DataModel-NVDA'!$F$4:$DI$130,MATCH(1,('DataModel-NVDA'!$A$4:$A$130=$A1000)*('DataModel-NVDA'!$B$4:$B$130=$B1000),0),MATCH(M$3,'DataModel-NVDA'!$F$2:$DI$2,0))*$C1000,"")</f>
        <v/>
      </c>
      <c r="N1000" s="133" cm="1">
        <f t="array" ref="N1000">IF(ISNUMBER('DataModel-NVDA'!N$112),INDEX('DataModel-NVDA'!$F$4:$DI$130,MATCH(1,('DataModel-NVDA'!$A$4:$A$130=$A1000)*('DataModel-NVDA'!$B$4:$B$130=$B1000),0),MATCH(N$3,'DataModel-NVDA'!$F$2:$DI$2,0))*$C1000,"")</f>
        <v>1280.9142849999998</v>
      </c>
      <c r="O1000" s="34" t="str" cm="1">
        <f t="array" ref="O1000">IF(ISNUMBER('DataModel-NVDA'!O$112),INDEX('DataModel-NVDA'!$F$4:$DI$130,MATCH(1,('DataModel-NVDA'!$A$4:$A$130=$A1000)*('DataModel-NVDA'!$B$4:$B$130=$B1000),0),MATCH(O$3,'DataModel-NVDA'!$F$2:$DI$2,0))*$C1000,"")</f>
        <v/>
      </c>
      <c r="P1000" s="34" t="str" cm="1">
        <f t="array" ref="P1000">IF(ISNUMBER('DataModel-NVDA'!P$112),INDEX('DataModel-NVDA'!$F$4:$DI$130,MATCH(1,('DataModel-NVDA'!$A$4:$A$130=$A1000)*('DataModel-NVDA'!$B$4:$B$130=$B1000),0),MATCH(P$3,'DataModel-NVDA'!$F$2:$DI$2,0))*$C1000,"")</f>
        <v/>
      </c>
      <c r="Q1000" s="134" t="str" cm="1">
        <f t="array" ref="Q1000">IF(ISNUMBER('DataModel-NVDA'!Q$112),INDEX('DataModel-NVDA'!$F$4:$DI$130,MATCH(1,('DataModel-NVDA'!$A$4:$A$130=$A1000)*('DataModel-NVDA'!$B$4:$B$130=$B1000),0),MATCH(Q$3,'DataModel-NVDA'!$F$2:$DI$2,0))*$C1000,"")</f>
        <v/>
      </c>
      <c r="R1000" s="133" cm="1">
        <f t="array" ref="R1000">IF(ISNUMBER('DataModel-NVDA'!R$112),INDEX('DataModel-NVDA'!$F$4:$DI$130,MATCH(1,('DataModel-NVDA'!$A$4:$A$130=$A1000)*('DataModel-NVDA'!$B$4:$B$130=$B1000),0),MATCH(R$3,'DataModel-NVDA'!$F$2:$DI$2,0))*$C1000,"")</f>
        <v>1821.80808</v>
      </c>
      <c r="S1000" s="34" t="str" cm="1">
        <f t="array" ref="S1000">IF(ISNUMBER('DataModel-NVDA'!S$112),INDEX('DataModel-NVDA'!$F$4:$DI$130,MATCH(1,('DataModel-NVDA'!$A$4:$A$130=$A1000)*('DataModel-NVDA'!$B$4:$B$130=$B1000),0),MATCH(S$3,'DataModel-NVDA'!$F$2:$DI$2,0))*$C1000,"")</f>
        <v/>
      </c>
      <c r="T1000" s="34" t="str" cm="1">
        <f t="array" ref="T1000">IF(ISNUMBER('DataModel-NVDA'!T$112),INDEX('DataModel-NVDA'!$F$4:$DI$130,MATCH(1,('DataModel-NVDA'!$A$4:$A$130=$A1000)*('DataModel-NVDA'!$B$4:$B$130=$B1000),0),MATCH(T$3,'DataModel-NVDA'!$F$2:$DI$2,0))*$C1000,"")</f>
        <v/>
      </c>
      <c r="U1000" s="134" t="str" cm="1">
        <f t="array" ref="U1000">IF(ISNUMBER('DataModel-NVDA'!U$112),INDEX('DataModel-NVDA'!$F$4:$DI$130,MATCH(1,('DataModel-NVDA'!$A$4:$A$130=$A1000)*('DataModel-NVDA'!$B$4:$B$130=$B1000),0),MATCH(U$3,'DataModel-NVDA'!$F$2:$DI$2,0))*$C1000,"")</f>
        <v/>
      </c>
      <c r="V1000" s="133" cm="1">
        <f t="array" ref="V1000">IF(ISNUMBER('DataModel-NVDA'!V$112),INDEX('DataModel-NVDA'!$F$4:$DI$130,MATCH(1,('DataModel-NVDA'!$A$4:$A$130=$A1000)*('DataModel-NVDA'!$B$4:$B$130=$B1000),0),MATCH(V$3,'DataModel-NVDA'!$F$2:$DI$2,0))*$C1000,"")</f>
        <v>1913.410112</v>
      </c>
      <c r="W1000" s="34" t="str" cm="1">
        <f t="array" ref="W1000">IF(ISNUMBER('DataModel-NVDA'!W$112),INDEX('DataModel-NVDA'!$F$4:$DI$130,MATCH(1,('DataModel-NVDA'!$A$4:$A$130=$A1000)*('DataModel-NVDA'!$B$4:$B$130=$B1000),0),MATCH(W$3,'DataModel-NVDA'!$F$2:$DI$2,0))*$C1000,"")</f>
        <v/>
      </c>
      <c r="X1000" s="34" t="str" cm="1">
        <f t="array" ref="X1000">IF(ISNUMBER('DataModel-NVDA'!X$112),INDEX('DataModel-NVDA'!$F$4:$DI$130,MATCH(1,('DataModel-NVDA'!$A$4:$A$130=$A1000)*('DataModel-NVDA'!$B$4:$B$130=$B1000),0),MATCH(X$3,'DataModel-NVDA'!$F$2:$DI$2,0))*$C1000,"")</f>
        <v/>
      </c>
      <c r="Y1000" s="134" cm="1">
        <f t="array" ref="Y1000">IF(ISNUMBER('DataModel-NVDA'!Y$112),INDEX('DataModel-NVDA'!$F$4:$DI$130,MATCH(1,('DataModel-NVDA'!$A$4:$A$130=$A1000)*('DataModel-NVDA'!$B$4:$B$130=$B1000),0),MATCH(Y$3,'DataModel-NVDA'!$F$2:$DI$2,0))*$C1000,"")</f>
        <v>2236.9348279999999</v>
      </c>
      <c r="Z1000" s="133" cm="1">
        <f t="array" ref="Z1000">IF(ISNUMBER('DataModel-NVDA'!Z$112),INDEX('DataModel-NVDA'!$F$4:$DI$130,MATCH(1,('DataModel-NVDA'!$A$4:$A$130=$A1000)*('DataModel-NVDA'!$B$4:$B$130=$B1000),0),MATCH(Z$3,'DataModel-NVDA'!$F$2:$DI$2,0))*$C1000,"")</f>
        <v>2195.4390319999998</v>
      </c>
      <c r="AA1000" s="34" cm="1">
        <f t="array" ref="AA1000">IF(ISNUMBER('DataModel-NVDA'!AA$112),INDEX('DataModel-NVDA'!$F$4:$DI$130,MATCH(1,('DataModel-NVDA'!$A$4:$A$130=$A1000)*('DataModel-NVDA'!$B$4:$B$130=$B1000),0),MATCH(AA$3,'DataModel-NVDA'!$F$2:$DI$2,0))*$C1000,"")</f>
        <v>2549.3147260000001</v>
      </c>
      <c r="AB1000" s="34" cm="1">
        <f t="array" ref="AB1000">IF(ISNUMBER('DataModel-NVDA'!AB$112),INDEX('DataModel-NVDA'!$F$4:$DI$130,MATCH(1,('DataModel-NVDA'!$A$4:$A$130=$A1000)*('DataModel-NVDA'!$B$4:$B$130=$B1000),0),MATCH(AB$3,'DataModel-NVDA'!$F$2:$DI$2,0))*$C1000,"")</f>
        <v>2921.6341789999997</v>
      </c>
      <c r="AC1000" s="134" cm="1">
        <f t="array" ref="AC1000">IF(ISNUMBER('DataModel-NVDA'!AC$112),INDEX('DataModel-NVDA'!$F$4:$DI$130,MATCH(1,('DataModel-NVDA'!$A$4:$A$130=$A1000)*('DataModel-NVDA'!$B$4:$B$130=$B1000),0),MATCH(AC$3,'DataModel-NVDA'!$F$2:$DI$2,0))*$C1000,"")</f>
        <v>2963.8763319999998</v>
      </c>
      <c r="AD1000" s="133" cm="1">
        <f t="array" ref="AD1000">IF(ISNUMBER('DataModel-NVDA'!AD$112),INDEX('DataModel-NVDA'!$F$4:$DI$130,MATCH(1,('DataModel-NVDA'!$A$4:$A$130=$A1000)*('DataModel-NVDA'!$B$4:$B$130=$B1000),0),MATCH(AD$3,'DataModel-NVDA'!$F$2:$DI$2,0))*$C1000,"")</f>
        <v>2974.834789</v>
      </c>
      <c r="AE1000" s="34" cm="1">
        <f t="array" ref="AE1000">IF(ISNUMBER('DataModel-NVDA'!AE$112),INDEX('DataModel-NVDA'!$F$4:$DI$130,MATCH(1,('DataModel-NVDA'!$A$4:$A$130=$A1000)*('DataModel-NVDA'!$B$4:$B$130=$B1000),0),MATCH(AE$3,'DataModel-NVDA'!$F$2:$DI$2,0))*$C1000,"")</f>
        <v>3654.2198619999999</v>
      </c>
      <c r="AF1000" s="34" cm="1">
        <f t="array" ref="AF1000">IF(ISNUMBER('DataModel-NVDA'!AF$112),INDEX('DataModel-NVDA'!$F$4:$DI$130,MATCH(1,('DataModel-NVDA'!$A$4:$A$130=$A1000)*('DataModel-NVDA'!$B$4:$B$130=$B1000),0),MATCH(AF$3,'DataModel-NVDA'!$F$2:$DI$2,0))*$C1000,"")</f>
        <v>4415.1033229999994</v>
      </c>
      <c r="AG1000" s="134" cm="1">
        <f t="array" ref="AG1000">IF(ISNUMBER('DataModel-NVDA'!AG$112),INDEX('DataModel-NVDA'!$F$4:$DI$130,MATCH(1,('DataModel-NVDA'!$A$4:$A$130=$A1000)*('DataModel-NVDA'!$B$4:$B$130=$B1000),0),MATCH(AG$3,'DataModel-NVDA'!$F$2:$DI$2,0))*$C1000,"")</f>
        <v>4819.1205110000001</v>
      </c>
      <c r="AH1000" s="133" cm="1">
        <f t="array" ref="AH1000">IF(ISNUMBER('DataModel-NVDA'!AH$112),INDEX('DataModel-NVDA'!$F$4:$DI$130,MATCH(1,('DataModel-NVDA'!$A$4:$A$130=$A1000)*('DataModel-NVDA'!$B$4:$B$130=$B1000),0),MATCH(AH$3,'DataModel-NVDA'!$F$2:$DI$2,0))*$C1000,"")</f>
        <v>5398.3647309999997</v>
      </c>
      <c r="AI1000" s="34" cm="1">
        <f t="array" ref="AI1000">IF(ISNUMBER('DataModel-NVDA'!AI$112),INDEX('DataModel-NVDA'!$F$4:$DI$130,MATCH(1,('DataModel-NVDA'!$A$4:$A$130=$A1000)*('DataModel-NVDA'!$B$4:$B$130=$B1000),0),MATCH(AI$3,'DataModel-NVDA'!$F$2:$DI$2,0))*$C1000,"")</f>
        <v>6325.3900979999999</v>
      </c>
      <c r="AJ1000" s="34" cm="1">
        <f t="array" ref="AJ1000">IF(ISNUMBER('DataModel-NVDA'!AJ$112),INDEX('DataModel-NVDA'!$F$4:$DI$130,MATCH(1,('DataModel-NVDA'!$A$4:$A$130=$A1000)*('DataModel-NVDA'!$B$4:$B$130=$B1000),0),MATCH(AJ$3,'DataModel-NVDA'!$F$2:$DI$2,0))*$C1000,"")</f>
        <v>6820.8346859999992</v>
      </c>
      <c r="AK1000" s="134" cm="1">
        <f t="array" ref="AK1000">IF(ISNUMBER('DataModel-NVDA'!AK$112),INDEX('DataModel-NVDA'!$F$4:$DI$130,MATCH(1,('DataModel-NVDA'!$A$4:$A$130=$A1000)*('DataModel-NVDA'!$B$4:$B$130=$B1000),0),MATCH(AK$3,'DataModel-NVDA'!$F$2:$DI$2,0))*$C1000,"")</f>
        <v>7420.3204409999998</v>
      </c>
      <c r="AL1000" s="133" cm="1">
        <f t="array" ref="AL1000">IF(ISNUMBER('DataModel-NVDA'!AL$112),INDEX('DataModel-NVDA'!$F$4:$DI$130,MATCH(1,('DataModel-NVDA'!$A$4:$A$130=$A1000)*('DataModel-NVDA'!$B$4:$B$130=$B1000),0),MATCH(AL$3,'DataModel-NVDA'!$F$2:$DI$2,0))*$C1000,"")</f>
        <v>8123.3613609999993</v>
      </c>
      <c r="AM1000" s="34" cm="1">
        <f t="array" ref="AM1000">IF(ISNUMBER('DataModel-NVDA'!AM$112),INDEX('DataModel-NVDA'!$F$4:$DI$130,MATCH(1,('DataModel-NVDA'!$A$4:$A$130=$A1000)*('DataModel-NVDA'!$B$4:$B$130=$B1000),0),MATCH(AM$3,'DataModel-NVDA'!$F$2:$DI$2,0))*$C1000,"")</f>
        <v>6699.48657</v>
      </c>
      <c r="AN1000" s="34" cm="1">
        <f t="array" ref="AN1000">IF(ISNUMBER('DataModel-NVDA'!AN$112),INDEX('DataModel-NVDA'!$F$4:$DI$130,MATCH(1,('DataModel-NVDA'!$A$4:$A$130=$A1000)*('DataModel-NVDA'!$B$4:$B$130=$B1000),0),MATCH(AN$3,'DataModel-NVDA'!$F$2:$DI$2,0))*$C1000,"")</f>
        <v>5780.7719639999996</v>
      </c>
      <c r="AO1000" s="134" cm="1">
        <f t="array" ref="AO1000">IF(ISNUMBER('DataModel-NVDA'!AO$112),INDEX('DataModel-NVDA'!$F$4:$DI$130,MATCH(1,('DataModel-NVDA'!$A$4:$A$130=$A1000)*('DataModel-NVDA'!$B$4:$B$130=$B1000),0),MATCH(AO$3,'DataModel-NVDA'!$F$2:$DI$2,0))*$C1000,"")</f>
        <v>6015.0516859999998</v>
      </c>
      <c r="AP1000" s="133" cm="1">
        <f t="array" ref="AP1000">IF(ISNUMBER('DataModel-NVDA'!AP$112),INDEX('DataModel-NVDA'!$F$4:$DI$130,MATCH(1,('DataModel-NVDA'!$A$4:$A$130=$A1000)*('DataModel-NVDA'!$B$4:$B$130=$B1000),0),MATCH(AP$3,'DataModel-NVDA'!$F$2:$DI$2,0))*$C1000,"")</f>
        <v>6532.4583830000001</v>
      </c>
      <c r="AQ1000" s="34" cm="1">
        <f t="array" ref="AQ1000">IF(ISNUMBER('DataModel-NVDA'!AQ$112),INDEX('DataModel-NVDA'!$F$4:$DI$130,MATCH(1,('DataModel-NVDA'!$A$4:$A$130=$A1000)*('DataModel-NVDA'!$B$4:$B$130=$B1000),0),MATCH(AQ$3,'DataModel-NVDA'!$F$2:$DI$2,0))*$C1000,"")</f>
        <v>11190.351440999999</v>
      </c>
      <c r="AR1000" s="34" cm="1">
        <f t="array" ref="AR1000">IF(ISNUMBER('DataModel-NVDA'!AR$112),INDEX('DataModel-NVDA'!$F$4:$DI$130,MATCH(1,('DataModel-NVDA'!$A$4:$A$130=$A1000)*('DataModel-NVDA'!$B$4:$B$130=$B1000),0),MATCH(AR$3,'DataModel-NVDA'!$F$2:$DI$2,0))*$C1000,"")</f>
        <v>16294.147338999999</v>
      </c>
      <c r="AS1000" s="134" cm="1">
        <f t="array" ref="AS1000">IF(ISNUMBER('DataModel-NVDA'!AS$112),INDEX('DataModel-NVDA'!$F$4:$DI$130,MATCH(1,('DataModel-NVDA'!$A$4:$A$130=$A1000)*('DataModel-NVDA'!$B$4:$B$130=$B1000),0),MATCH(AS$3,'DataModel-NVDA'!$F$2:$DI$2,0))*$C1000,"")</f>
        <v>20395.321881</v>
      </c>
      <c r="AT1000" s="133" cm="1">
        <f t="array" ref="AT1000">IF(ISNUMBER('DataModel-NVDA'!AT$112),INDEX('DataModel-NVDA'!$F$4:$DI$130,MATCH(1,('DataModel-NVDA'!$A$4:$A$130=$A1000)*('DataModel-NVDA'!$B$4:$B$130=$B1000),0),MATCH(AT$3,'DataModel-NVDA'!$F$2:$DI$2,0))*$C1000,"")</f>
        <v>24620.094873999999</v>
      </c>
      <c r="AU1000" s="34" cm="1">
        <f t="array" ref="AU1000">IF(ISNUMBER('DataModel-NVDA'!AU$112),INDEX('DataModel-NVDA'!$F$4:$DI$130,MATCH(1,('DataModel-NVDA'!$A$4:$A$130=$A1000)*('DataModel-NVDA'!$B$4:$B$130=$B1000),0),MATCH(AU$3,'DataModel-NVDA'!$F$2:$DI$2,0))*$C1000,"")</f>
        <v>28779.505589</v>
      </c>
      <c r="AV1000" s="34" cm="1">
        <f t="array" ref="AV1000">IF(ISNUMBER('DataModel-NVDA'!AV$112),INDEX('DataModel-NVDA'!$F$4:$DI$130,MATCH(1,('DataModel-NVDA'!$A$4:$A$130=$A1000)*('DataModel-NVDA'!$B$4:$B$130=$B1000),0),MATCH(AV$3,'DataModel-NVDA'!$F$2:$DI$2,0))*$C1000,"")</f>
        <v>33171.321597000002</v>
      </c>
      <c r="AW1000" s="134" cm="1">
        <f t="array" ref="AW1000">IF(ISNUMBER('DataModel-NVDA'!AW$112),INDEX('DataModel-NVDA'!$F$4:$DI$130,MATCH(1,('DataModel-NVDA'!$A$4:$A$130=$A1000)*('DataModel-NVDA'!$B$4:$B$130=$B1000),0),MATCH(AW$3,'DataModel-NVDA'!$F$2:$DI$2,0))*$C1000,"")</f>
        <v>37963.826242999996</v>
      </c>
      <c r="AX1000" s="133" cm="1">
        <f t="array" ref="AX1000">IF(ISNUMBER('DataModel-NVDA'!AX$112),INDEX('DataModel-NVDA'!$F$4:$DI$130,MATCH(1,('DataModel-NVDA'!$A$4:$A$130=$A1000)*('DataModel-NVDA'!$B$4:$B$130=$B1000),0),MATCH(AX$3,'DataModel-NVDA'!$F$2:$DI$2,0))*$C1000,"")</f>
        <v>42015.014564999998</v>
      </c>
      <c r="AY1000" s="34" cm="1">
        <f t="array" ref="AY1000">IF(ISNUMBER('DataModel-NVDA'!AY$112),INDEX('DataModel-NVDA'!$F$4:$DI$130,MATCH(1,('DataModel-NVDA'!$A$4:$A$130=$A1000)*('DataModel-NVDA'!$B$4:$B$130=$B1000),0),MATCH(AY$3,'DataModel-NVDA'!$F$2:$DI$2,0))*$C1000,"")</f>
        <v>46388.215271000001</v>
      </c>
      <c r="AZ1000" s="34" cm="1">
        <f t="array" ref="AZ1000">IF(ISNUMBER('DataModel-NVDA'!AZ$112),INDEX('DataModel-NVDA'!$F$4:$DI$130,MATCH(1,('DataModel-NVDA'!$A$4:$A$130=$A1000)*('DataModel-NVDA'!$B$4:$B$130=$B1000),0),MATCH(AZ$3,'DataModel-NVDA'!$F$2:$DI$2,0))*$C1000,"")</f>
        <v>51299.685759</v>
      </c>
      <c r="BA1000" s="134" cm="1">
        <f t="array" ref="BA1000">IF(ISNUMBER('DataModel-NVDA'!BA$112),INDEX('DataModel-NVDA'!$F$4:$DI$130,MATCH(1,('DataModel-NVDA'!$A$4:$A$130=$A1000)*('DataModel-NVDA'!$B$4:$B$130=$B1000),0),MATCH(BA$3,'DataModel-NVDA'!$F$2:$DI$2,0))*$C1000,"")</f>
        <v>56072.489172999994</v>
      </c>
      <c r="BB1000" s="133" cm="1">
        <f t="array" ref="BB1000">IF(ISNUMBER('DataModel-NVDA'!BB$112),INDEX('DataModel-NVDA'!$F$4:$DI$130,MATCH(1,('DataModel-NVDA'!$A$4:$A$130=$A1000)*('DataModel-NVDA'!$B$4:$B$130=$B1000),0),MATCH(BB$3,'DataModel-NVDA'!$F$2:$DI$2,0))*$C1000,"")</f>
        <v>55712.487078999999</v>
      </c>
      <c r="BC1000" s="34" cm="1">
        <f t="array" ref="BC1000">IF(ISNUMBER('DataModel-NVDA'!BC$112),INDEX('DataModel-NVDA'!$F$4:$DI$130,MATCH(1,('DataModel-NVDA'!$A$4:$A$130=$A1000)*('DataModel-NVDA'!$B$4:$B$130=$B1000),0),MATCH(BC$3,'DataModel-NVDA'!$F$2:$DI$2,0))*$C1000,"")</f>
        <v>57975.753025999998</v>
      </c>
      <c r="BD1000" s="34" cm="1">
        <f t="array" ref="BD1000">IF(ISNUMBER('DataModel-NVDA'!BD$112),INDEX('DataModel-NVDA'!$F$4:$DI$130,MATCH(1,('DataModel-NVDA'!$A$4:$A$130=$A1000)*('DataModel-NVDA'!$B$4:$B$130=$B1000),0),MATCH(BD$3,'DataModel-NVDA'!$F$2:$DI$2,0))*$C1000,"")</f>
        <v>60239.087788999997</v>
      </c>
      <c r="BE1000" s="134" cm="1">
        <f t="array" ref="BE1000">IF(ISNUMBER('DataModel-NVDA'!BE$112),INDEX('DataModel-NVDA'!$F$4:$DI$130,MATCH(1,('DataModel-NVDA'!$A$4:$A$130=$A1000)*('DataModel-NVDA'!$B$4:$B$130=$B1000),0),MATCH(BE$3,'DataModel-NVDA'!$F$2:$DI$2,0))*$C1000,"")</f>
        <v>62328.678661999998</v>
      </c>
      <c r="BF1000" s="133" t="str" cm="1">
        <f t="array" ref="BF1000">IF(ISNUMBER('DataModel-NVDA'!BF$112),INDEX('DataModel-NVDA'!$F$4:$DI$130,MATCH(1,('DataModel-NVDA'!$A$4:$A$130=$A1000)*('DataModel-NVDA'!$B$4:$B$130=$B1000),0),MATCH(BF$3,'DataModel-NVDA'!$F$2:$DI$2,0))*$C1000,"")</f>
        <v/>
      </c>
      <c r="BG1000" s="34" t="str" cm="1">
        <f t="array" ref="BG1000">IF(ISNUMBER('DataModel-NVDA'!BG$112),INDEX('DataModel-NVDA'!$F$4:$DI$130,MATCH(1,('DataModel-NVDA'!$A$4:$A$130=$A1000)*('DataModel-NVDA'!$B$4:$B$130=$B1000),0),MATCH(BG$3,'DataModel-NVDA'!$F$2:$DI$2,0))*$C1000,"")</f>
        <v/>
      </c>
      <c r="BH1000" s="34" t="str" cm="1">
        <f t="array" ref="BH1000">IF(ISNUMBER('DataModel-NVDA'!BH$112),INDEX('DataModel-NVDA'!$F$4:$DI$130,MATCH(1,('DataModel-NVDA'!$A$4:$A$130=$A1000)*('DataModel-NVDA'!$B$4:$B$130=$B1000),0),MATCH(BH$3,'DataModel-NVDA'!$F$2:$DI$2,0))*$C1000,"")</f>
        <v/>
      </c>
      <c r="BI1000" s="134" t="str" cm="1">
        <f t="array" ref="BI1000">IF(ISNUMBER('DataModel-NVDA'!BI$112),INDEX('DataModel-NVDA'!$F$4:$DI$130,MATCH(1,('DataModel-NVDA'!$A$4:$A$130=$A1000)*('DataModel-NVDA'!$B$4:$B$130=$B1000),0),MATCH(BI$3,'DataModel-NVDA'!$F$2:$DI$2,0))*$C1000,"")</f>
        <v/>
      </c>
      <c r="BJ1000" s="133" t="str" cm="1">
        <f t="array" ref="BJ1000">IF(ISNUMBER('DataModel-NVDA'!BJ$112),INDEX('DataModel-NVDA'!$F$4:$DI$130,MATCH(1,('DataModel-NVDA'!$A$4:$A$130=$A1000)*('DataModel-NVDA'!$B$4:$B$130=$B1000),0),MATCH(BJ$3,'DataModel-NVDA'!$F$2:$DI$2,0))*$C1000,"")</f>
        <v/>
      </c>
      <c r="BK1000" s="34" t="str" cm="1">
        <f t="array" ref="BK1000">IF(ISNUMBER('DataModel-NVDA'!BK$112),INDEX('DataModel-NVDA'!$F$4:$DI$130,MATCH(1,('DataModel-NVDA'!$A$4:$A$130=$A1000)*('DataModel-NVDA'!$B$4:$B$130=$B1000),0),MATCH(BK$3,'DataModel-NVDA'!$F$2:$DI$2,0))*$C1000,"")</f>
        <v/>
      </c>
      <c r="BL1000" s="34" t="str" cm="1">
        <f t="array" ref="BL1000">IF(ISNUMBER('DataModel-NVDA'!BL$112),INDEX('DataModel-NVDA'!$F$4:$DI$130,MATCH(1,('DataModel-NVDA'!$A$4:$A$130=$A1000)*('DataModel-NVDA'!$B$4:$B$130=$B1000),0),MATCH(BL$3,'DataModel-NVDA'!$F$2:$DI$2,0))*$C1000,"")</f>
        <v/>
      </c>
      <c r="BM1000" s="134" t="str" cm="1">
        <f t="array" ref="BM1000">IF(ISNUMBER('DataModel-NVDA'!BM$112),INDEX('DataModel-NVDA'!$F$4:$DI$130,MATCH(1,('DataModel-NVDA'!$A$4:$A$130=$A1000)*('DataModel-NVDA'!$B$4:$B$130=$B1000),0),MATCH(BM$3,'DataModel-NVDA'!$F$2:$DI$2,0))*$C1000,"")</f>
        <v/>
      </c>
      <c r="BN1000" s="133" t="str" cm="1">
        <f t="array" ref="BN1000">IF(ISNUMBER('DataModel-NVDA'!BN$112),INDEX('DataModel-NVDA'!$F$4:$DI$130,MATCH(1,('DataModel-NVDA'!$A$4:$A$130=$A1000)*('DataModel-NVDA'!$B$4:$B$130=$B1000),0),MATCH(BN$3,'DataModel-NVDA'!$F$2:$DI$2,0))*$C1000,"")</f>
        <v/>
      </c>
      <c r="BO1000" s="34" t="str" cm="1">
        <f t="array" ref="BO1000">IF(ISNUMBER('DataModel-NVDA'!BO$112),INDEX('DataModel-NVDA'!$F$4:$DI$130,MATCH(1,('DataModel-NVDA'!$A$4:$A$130=$A1000)*('DataModel-NVDA'!$B$4:$B$130=$B1000),0),MATCH(BO$3,'DataModel-NVDA'!$F$2:$DI$2,0))*$C1000,"")</f>
        <v/>
      </c>
      <c r="BP1000" s="34" t="str" cm="1">
        <f t="array" ref="BP1000">IF(ISNUMBER('DataModel-NVDA'!BP$112),INDEX('DataModel-NVDA'!$F$4:$DI$130,MATCH(1,('DataModel-NVDA'!$A$4:$A$130=$A1000)*('DataModel-NVDA'!$B$4:$B$130=$B1000),0),MATCH(BP$3,'DataModel-NVDA'!$F$2:$DI$2,0))*$C1000,"")</f>
        <v/>
      </c>
      <c r="BQ1000" s="134" t="str" cm="1">
        <f t="array" ref="BQ1000">IF(ISNUMBER('DataModel-NVDA'!BQ$112),INDEX('DataModel-NVDA'!$F$4:$DI$130,MATCH(1,('DataModel-NVDA'!$A$4:$A$130=$A1000)*('DataModel-NVDA'!$B$4:$B$130=$B1000),0),MATCH(BQ$3,'DataModel-NVDA'!$F$2:$DI$2,0))*$C1000,"")</f>
        <v/>
      </c>
      <c r="BR1000" s="133" t="str" cm="1">
        <f t="array" ref="BR1000">IF(ISNUMBER('DataModel-NVDA'!BR$112),INDEX('DataModel-NVDA'!$F$4:$DI$130,MATCH(1,('DataModel-NVDA'!$A$4:$A$130=$A1000)*('DataModel-NVDA'!$B$4:$B$130=$B1000),0),MATCH(BR$3,'DataModel-NVDA'!$F$2:$DI$2,0))*$C1000,"")</f>
        <v/>
      </c>
      <c r="BS1000" s="34" t="str" cm="1">
        <f t="array" ref="BS1000">IF(ISNUMBER('DataModel-NVDA'!BS$112),INDEX('DataModel-NVDA'!$F$4:$DI$130,MATCH(1,('DataModel-NVDA'!$A$4:$A$130=$A1000)*('DataModel-NVDA'!$B$4:$B$130=$B1000),0),MATCH(BS$3,'DataModel-NVDA'!$F$2:$DI$2,0))*$C1000,"")</f>
        <v/>
      </c>
      <c r="BT1000" s="34" t="str" cm="1">
        <f t="array" ref="BT1000">IF(ISNUMBER('DataModel-NVDA'!BT$112),INDEX('DataModel-NVDA'!$F$4:$DI$130,MATCH(1,('DataModel-NVDA'!$A$4:$A$130=$A1000)*('DataModel-NVDA'!$B$4:$B$130=$B1000),0),MATCH(BT$3,'DataModel-NVDA'!$F$2:$DI$2,0))*$C1000,"")</f>
        <v/>
      </c>
      <c r="BU1000" s="134" t="str" cm="1">
        <f t="array" ref="BU1000">IF(ISNUMBER('DataModel-NVDA'!BU$112),INDEX('DataModel-NVDA'!$F$4:$DI$130,MATCH(1,('DataModel-NVDA'!$A$4:$A$130=$A1000)*('DataModel-NVDA'!$B$4:$B$130=$B1000),0),MATCH(BU$3,'DataModel-NVDA'!$F$2:$DI$2,0))*$C1000,"")</f>
        <v/>
      </c>
      <c r="BV1000" s="133" t="str" cm="1">
        <f t="array" ref="BV1000">IF(ISNUMBER('DataModel-NVDA'!BV$112),INDEX('DataModel-NVDA'!$F$4:$DI$130,MATCH(1,('DataModel-NVDA'!$A$4:$A$130=$A1000)*('DataModel-NVDA'!$B$4:$B$130=$B1000),0),MATCH(BV$3,'DataModel-NVDA'!$F$2:$DI$2,0))*$C1000,"")</f>
        <v/>
      </c>
      <c r="BW1000" s="34" t="str" cm="1">
        <f t="array" ref="BW1000">IF(ISNUMBER('DataModel-NVDA'!BW$112),INDEX('DataModel-NVDA'!$F$4:$DI$130,MATCH(1,('DataModel-NVDA'!$A$4:$A$130=$A1000)*('DataModel-NVDA'!$B$4:$B$130=$B1000),0),MATCH(BW$3,'DataModel-NVDA'!$F$2:$DI$2,0))*$C1000,"")</f>
        <v/>
      </c>
      <c r="BX1000" s="34" t="str" cm="1">
        <f t="array" ref="BX1000">IF(ISNUMBER('DataModel-NVDA'!BX$112),INDEX('DataModel-NVDA'!$F$4:$DI$130,MATCH(1,('DataModel-NVDA'!$A$4:$A$130=$A1000)*('DataModel-NVDA'!$B$4:$B$130=$B1000),0),MATCH(BX$3,'DataModel-NVDA'!$F$2:$DI$2,0))*$C1000,"")</f>
        <v/>
      </c>
      <c r="BY1000" s="134" t="str" cm="1">
        <f t="array" ref="BY1000">IF(ISNUMBER('DataModel-NVDA'!BY$112),INDEX('DataModel-NVDA'!$F$4:$DI$130,MATCH(1,('DataModel-NVDA'!$A$4:$A$130=$A1000)*('DataModel-NVDA'!$B$4:$B$130=$B1000),0),MATCH(BY$3,'DataModel-NVDA'!$F$2:$DI$2,0))*$C1000,"")</f>
        <v/>
      </c>
      <c r="BZ1000" s="133" t="str" cm="1">
        <f t="array" ref="BZ1000">IF(ISNUMBER('DataModel-NVDA'!BZ$112),INDEX('DataModel-NVDA'!$F$4:$DI$130,MATCH(1,('DataModel-NVDA'!$A$4:$A$130=$A1000)*('DataModel-NVDA'!$B$4:$B$130=$B1000),0),MATCH(BZ$3,'DataModel-NVDA'!$F$2:$DI$2,0))*$C1000,"")</f>
        <v/>
      </c>
      <c r="CA1000" s="34" t="str" cm="1">
        <f t="array" ref="CA1000">IF(ISNUMBER('DataModel-NVDA'!CA$112),INDEX('DataModel-NVDA'!$F$4:$DI$130,MATCH(1,('DataModel-NVDA'!$A$4:$A$130=$A1000)*('DataModel-NVDA'!$B$4:$B$130=$B1000),0),MATCH(CA$3,'DataModel-NVDA'!$F$2:$DI$2,0))*$C1000,"")</f>
        <v/>
      </c>
      <c r="CB1000" s="34" t="str" cm="1">
        <f t="array" ref="CB1000">IF(ISNUMBER('DataModel-NVDA'!CB$112),INDEX('DataModel-NVDA'!$F$4:$DI$130,MATCH(1,('DataModel-NVDA'!$A$4:$A$130=$A1000)*('DataModel-NVDA'!$B$4:$B$130=$B1000),0),MATCH(CB$3,'DataModel-NVDA'!$F$2:$DI$2,0))*$C1000,"")</f>
        <v/>
      </c>
      <c r="CC1000" s="134" t="str" cm="1">
        <f t="array" ref="CC1000">IF(ISNUMBER('DataModel-NVDA'!CC$112),INDEX('DataModel-NVDA'!$F$4:$DI$130,MATCH(1,('DataModel-NVDA'!$A$4:$A$130=$A1000)*('DataModel-NVDA'!$B$4:$B$130=$B1000),0),MATCH(CC$3,'DataModel-NVDA'!$F$2:$DI$2,0))*$C1000,"")</f>
        <v/>
      </c>
      <c r="CD1000" s="133" t="str" cm="1">
        <f t="array" ref="CD1000">IF(ISNUMBER('DataModel-NVDA'!CD$112),INDEX('DataModel-NVDA'!$F$4:$DI$130,MATCH(1,('DataModel-NVDA'!$A$4:$A$130=$A1000)*('DataModel-NVDA'!$B$4:$B$130=$B1000),0),MATCH(CD$3,'DataModel-NVDA'!$F$2:$DI$2,0))*$C1000,"")</f>
        <v/>
      </c>
      <c r="CE1000" s="34" t="str" cm="1">
        <f t="array" ref="CE1000">IF(ISNUMBER('DataModel-NVDA'!CE$112),INDEX('DataModel-NVDA'!$F$4:$DI$130,MATCH(1,('DataModel-NVDA'!$A$4:$A$130=$A1000)*('DataModel-NVDA'!$B$4:$B$130=$B1000),0),MATCH(CE$3,'DataModel-NVDA'!$F$2:$DI$2,0))*$C1000,"")</f>
        <v/>
      </c>
      <c r="CF1000" s="34" t="str" cm="1">
        <f t="array" ref="CF1000">IF(ISNUMBER('DataModel-NVDA'!CF$112),INDEX('DataModel-NVDA'!$F$4:$DI$130,MATCH(1,('DataModel-NVDA'!$A$4:$A$130=$A1000)*('DataModel-NVDA'!$B$4:$B$130=$B1000),0),MATCH(CF$3,'DataModel-NVDA'!$F$2:$DI$2,0))*$C1000,"")</f>
        <v/>
      </c>
      <c r="CG1000" s="134" t="str" cm="1">
        <f t="array" ref="CG1000">IF(ISNUMBER('DataModel-NVDA'!CG$112),INDEX('DataModel-NVDA'!$F$4:$DI$130,MATCH(1,('DataModel-NVDA'!$A$4:$A$130=$A1000)*('DataModel-NVDA'!$B$4:$B$130=$B1000),0),MATCH(CG$3,'DataModel-NVDA'!$F$2:$DI$2,0))*$C1000,"")</f>
        <v/>
      </c>
      <c r="CH1000" s="133" t="str" cm="1">
        <f t="array" ref="CH1000">IF(ISNUMBER('DataModel-NVDA'!CH$112),INDEX('DataModel-NVDA'!$F$4:$DI$130,MATCH(1,('DataModel-NVDA'!$A$4:$A$130=$A1000)*('DataModel-NVDA'!$B$4:$B$130=$B1000),0),MATCH(CH$3,'DataModel-NVDA'!$F$2:$DI$2,0))*$C1000,"")</f>
        <v/>
      </c>
      <c r="CI1000" s="34" t="str" cm="1">
        <f t="array" ref="CI1000">IF(ISNUMBER('DataModel-NVDA'!CI$112),INDEX('DataModel-NVDA'!$F$4:$DI$130,MATCH(1,('DataModel-NVDA'!$A$4:$A$130=$A1000)*('DataModel-NVDA'!$B$4:$B$130=$B1000),0),MATCH(CI$3,'DataModel-NVDA'!$F$2:$DI$2,0))*$C1000,"")</f>
        <v/>
      </c>
      <c r="CJ1000" s="34" t="str" cm="1">
        <f t="array" ref="CJ1000">IF(ISNUMBER('DataModel-NVDA'!CJ$112),INDEX('DataModel-NVDA'!$F$4:$DI$130,MATCH(1,('DataModel-NVDA'!$A$4:$A$130=$A1000)*('DataModel-NVDA'!$B$4:$B$130=$B1000),0),MATCH(CJ$3,'DataModel-NVDA'!$F$2:$DI$2,0))*$C1000,"")</f>
        <v/>
      </c>
      <c r="CK1000" s="134" t="str" cm="1">
        <f t="array" ref="CK1000">IF(ISNUMBER('DataModel-NVDA'!CK$112),INDEX('DataModel-NVDA'!$F$4:$DI$130,MATCH(1,('DataModel-NVDA'!$A$4:$A$130=$A1000)*('DataModel-NVDA'!$B$4:$B$130=$B1000),0),MATCH(CK$3,'DataModel-NVDA'!$F$2:$DI$2,0))*$C1000,"")</f>
        <v/>
      </c>
      <c r="CL1000" s="133" t="str" cm="1">
        <f t="array" ref="CL1000">IF(ISNUMBER('DataModel-NVDA'!CL$112),INDEX('DataModel-NVDA'!$F$4:$DI$130,MATCH(1,('DataModel-NVDA'!$A$4:$A$130=$A1000)*('DataModel-NVDA'!$B$4:$B$130=$B1000),0),MATCH(CL$3,'DataModel-NVDA'!$F$2:$DI$2,0))*$C1000,"")</f>
        <v/>
      </c>
      <c r="CM1000" s="34" t="str" cm="1">
        <f t="array" ref="CM1000">IF(ISNUMBER('DataModel-NVDA'!CM$112),INDEX('DataModel-NVDA'!$F$4:$DI$130,MATCH(1,('DataModel-NVDA'!$A$4:$A$130=$A1000)*('DataModel-NVDA'!$B$4:$B$130=$B1000),0),MATCH(CM$3,'DataModel-NVDA'!$F$2:$DI$2,0))*$C1000,"")</f>
        <v/>
      </c>
      <c r="CN1000" s="34" t="str" cm="1">
        <f t="array" ref="CN1000">IF(ISNUMBER('DataModel-NVDA'!CN$112),INDEX('DataModel-NVDA'!$F$4:$DI$130,MATCH(1,('DataModel-NVDA'!$A$4:$A$130=$A1000)*('DataModel-NVDA'!$B$4:$B$130=$B1000),0),MATCH(CN$3,'DataModel-NVDA'!$F$2:$DI$2,0))*$C1000,"")</f>
        <v/>
      </c>
      <c r="CO1000" s="134" t="str" cm="1">
        <f t="array" ref="CO1000">IF(ISNUMBER('DataModel-NVDA'!CO$112),INDEX('DataModel-NVDA'!$F$4:$DI$130,MATCH(1,('DataModel-NVDA'!$A$4:$A$130=$A1000)*('DataModel-NVDA'!$B$4:$B$130=$B1000),0),MATCH(CO$3,'DataModel-NVDA'!$F$2:$DI$2,0))*$C1000,"")</f>
        <v/>
      </c>
      <c r="CP1000" s="133" t="str" cm="1">
        <f t="array" ref="CP1000">IF(ISNUMBER('DataModel-NVDA'!CP$112),INDEX('DataModel-NVDA'!$F$4:$DI$130,MATCH(1,('DataModel-NVDA'!$A$4:$A$130=$A1000)*('DataModel-NVDA'!$B$4:$B$130=$B1000),0),MATCH(CP$3,'DataModel-NVDA'!$F$2:$DI$2,0))*$C1000,"")</f>
        <v/>
      </c>
      <c r="CQ1000" s="34" t="str" cm="1">
        <f t="array" ref="CQ1000">IF(ISNUMBER('DataModel-NVDA'!CQ$112),INDEX('DataModel-NVDA'!$F$4:$DI$130,MATCH(1,('DataModel-NVDA'!$A$4:$A$130=$A1000)*('DataModel-NVDA'!$B$4:$B$130=$B1000),0),MATCH(CQ$3,'DataModel-NVDA'!$F$2:$DI$2,0))*$C1000,"")</f>
        <v/>
      </c>
      <c r="CR1000" s="34" t="str" cm="1">
        <f t="array" ref="CR1000">IF(ISNUMBER('DataModel-NVDA'!CR$112),INDEX('DataModel-NVDA'!$F$4:$DI$130,MATCH(1,('DataModel-NVDA'!$A$4:$A$130=$A1000)*('DataModel-NVDA'!$B$4:$B$130=$B1000),0),MATCH(CR$3,'DataModel-NVDA'!$F$2:$DI$2,0))*$C1000,"")</f>
        <v/>
      </c>
      <c r="CS1000" s="134" t="str" cm="1">
        <f t="array" ref="CS1000">IF(ISNUMBER('DataModel-NVDA'!CS$112),INDEX('DataModel-NVDA'!$F$4:$DI$130,MATCH(1,('DataModel-NVDA'!$A$4:$A$130=$A1000)*('DataModel-NVDA'!$B$4:$B$130=$B1000),0),MATCH(CS$3,'DataModel-NVDA'!$F$2:$DI$2,0))*$C1000,"")</f>
        <v/>
      </c>
      <c r="CT1000" s="133" t="str" cm="1">
        <f t="array" ref="CT1000">IF(ISNUMBER('DataModel-NVDA'!CT$112),INDEX('DataModel-NVDA'!$F$4:$DI$130,MATCH(1,('DataModel-NVDA'!$A$4:$A$130=$A1000)*('DataModel-NVDA'!$B$4:$B$130=$B1000),0),MATCH(CT$3,'DataModel-NVDA'!$F$2:$DI$2,0))*$C1000,"")</f>
        <v/>
      </c>
      <c r="CU1000" s="34" t="str" cm="1">
        <f t="array" ref="CU1000">IF(ISNUMBER('DataModel-NVDA'!CU$112),INDEX('DataModel-NVDA'!$F$4:$DI$130,MATCH(1,('DataModel-NVDA'!$A$4:$A$130=$A1000)*('DataModel-NVDA'!$B$4:$B$130=$B1000),0),MATCH(CU$3,'DataModel-NVDA'!$F$2:$DI$2,0))*$C1000,"")</f>
        <v/>
      </c>
      <c r="CV1000" s="34" t="str" cm="1">
        <f t="array" ref="CV1000">IF(ISNUMBER('DataModel-NVDA'!CV$112),INDEX('DataModel-NVDA'!$F$4:$DI$130,MATCH(1,('DataModel-NVDA'!$A$4:$A$130=$A1000)*('DataModel-NVDA'!$B$4:$B$130=$B1000),0),MATCH(CV$3,'DataModel-NVDA'!$F$2:$DI$2,0))*$C1000,"")</f>
        <v/>
      </c>
      <c r="CW1000" s="134" t="str" cm="1">
        <f t="array" ref="CW1000">IF(ISNUMBER('DataModel-NVDA'!CW$112),INDEX('DataModel-NVDA'!$F$4:$DI$130,MATCH(1,('DataModel-NVDA'!$A$4:$A$130=$A1000)*('DataModel-NVDA'!$B$4:$B$130=$B1000),0),MATCH(CW$3,'DataModel-NVDA'!$F$2:$DI$2,0))*$C1000,"")</f>
        <v/>
      </c>
      <c r="CX1000" s="133" t="str" cm="1">
        <f t="array" ref="CX1000">IF(ISNUMBER('DataModel-NVDA'!CX$112),INDEX('DataModel-NVDA'!$F$4:$DI$130,MATCH(1,('DataModel-NVDA'!$A$4:$A$130=$A1000)*('DataModel-NVDA'!$B$4:$B$130=$B1000),0),MATCH(CX$3,'DataModel-NVDA'!$F$2:$DI$2,0))*$C1000,"")</f>
        <v/>
      </c>
      <c r="CY1000" s="34" t="str" cm="1">
        <f t="array" ref="CY1000">IF(ISNUMBER('DataModel-NVDA'!CY$112),INDEX('DataModel-NVDA'!$F$4:$DI$130,MATCH(1,('DataModel-NVDA'!$A$4:$A$130=$A1000)*('DataModel-NVDA'!$B$4:$B$130=$B1000),0),MATCH(CY$3,'DataModel-NVDA'!$F$2:$DI$2,0))*$C1000,"")</f>
        <v/>
      </c>
      <c r="CZ1000" s="34" t="str" cm="1">
        <f t="array" ref="CZ1000">IF(ISNUMBER('DataModel-NVDA'!CZ$112),INDEX('DataModel-NVDA'!$F$4:$DI$130,MATCH(1,('DataModel-NVDA'!$A$4:$A$130=$A1000)*('DataModel-NVDA'!$B$4:$B$130=$B1000),0),MATCH(CZ$3,'DataModel-NVDA'!$F$2:$DI$2,0))*$C1000,"")</f>
        <v/>
      </c>
      <c r="DA1000" s="134" t="str" cm="1">
        <f t="array" ref="DA1000">IF(ISNUMBER('DataModel-NVDA'!DA$112),INDEX('DataModel-NVDA'!$F$4:$DI$130,MATCH(1,('DataModel-NVDA'!$A$4:$A$130=$A1000)*('DataModel-NVDA'!$B$4:$B$130=$B1000),0),MATCH(DA$3,'DataModel-NVDA'!$F$2:$DI$2,0))*$C1000,"")</f>
        <v/>
      </c>
      <c r="DB1000" s="133" t="str" cm="1">
        <f t="array" ref="DB1000">IF(ISNUMBER('DataModel-NVDA'!DB$112),INDEX('DataModel-NVDA'!$F$4:$DI$130,MATCH(1,('DataModel-NVDA'!$A$4:$A$130=$A1000)*('DataModel-NVDA'!$B$4:$B$130=$B1000),0),MATCH(DB$3,'DataModel-NVDA'!$F$2:$DI$2,0))*$C1000,"")</f>
        <v/>
      </c>
      <c r="DC1000" s="34" t="str" cm="1">
        <f t="array" ref="DC1000">IF(ISNUMBER('DataModel-NVDA'!DC$112),INDEX('DataModel-NVDA'!$F$4:$DI$130,MATCH(1,('DataModel-NVDA'!$A$4:$A$130=$A1000)*('DataModel-NVDA'!$B$4:$B$130=$B1000),0),MATCH(DC$3,'DataModel-NVDA'!$F$2:$DI$2,0))*$C1000,"")</f>
        <v/>
      </c>
      <c r="DD1000" s="34" t="str" cm="1">
        <f t="array" ref="DD1000">IF(ISNUMBER('DataModel-NVDA'!DD$112),INDEX('DataModel-NVDA'!$F$4:$DI$130,MATCH(1,('DataModel-NVDA'!$A$4:$A$130=$A1000)*('DataModel-NVDA'!$B$4:$B$130=$B1000),0),MATCH(DD$3,'DataModel-NVDA'!$F$2:$DI$2,0))*$C1000,"")</f>
        <v/>
      </c>
      <c r="DE1000" s="134" t="str" cm="1">
        <f t="array" ref="DE1000">IF(ISNUMBER('DataModel-NVDA'!DE$112),INDEX('DataModel-NVDA'!$F$4:$DI$130,MATCH(1,('DataModel-NVDA'!$A$4:$A$130=$A1000)*('DataModel-NVDA'!$B$4:$B$130=$B1000),0),MATCH(DE$3,'DataModel-NVDA'!$F$2:$DI$2,0))*$C1000,"")</f>
        <v/>
      </c>
      <c r="DF1000" s="133" t="str" cm="1">
        <f t="array" ref="DF1000">IF(ISNUMBER('DataModel-NVDA'!DF$112),INDEX('DataModel-NVDA'!$F$4:$DI$130,MATCH(1,('DataModel-NVDA'!$A$4:$A$130=$A1000)*('DataModel-NVDA'!$B$4:$B$130=$B1000),0),MATCH(DF$3,'DataModel-NVDA'!$F$2:$DI$2,0))*$C1000,"")</f>
        <v/>
      </c>
      <c r="DG1000" s="34" t="str" cm="1">
        <f t="array" ref="DG1000">IF(ISNUMBER('DataModel-NVDA'!DG$112),INDEX('DataModel-NVDA'!$F$4:$DI$130,MATCH(1,('DataModel-NVDA'!$A$4:$A$130=$A1000)*('DataModel-NVDA'!$B$4:$B$130=$B1000),0),MATCH(DG$3,'DataModel-NVDA'!$F$2:$DI$2,0))*$C1000,"")</f>
        <v/>
      </c>
      <c r="DH1000" s="34" t="str" cm="1">
        <f t="array" ref="DH1000">IF(ISNUMBER('DataModel-NVDA'!DH$112),INDEX('DataModel-NVDA'!$F$4:$DI$130,MATCH(1,('DataModel-NVDA'!$A$4:$A$130=$A1000)*('DataModel-NVDA'!$B$4:$B$130=$B1000),0),MATCH(DH$3,'DataModel-NVDA'!$F$2:$DI$2,0))*$C1000,"")</f>
        <v/>
      </c>
      <c r="DI1000" s="134" t="str" cm="1">
        <f t="array" ref="DI1000">IF(ISNUMBER('DataModel-NVDA'!DI$112),INDEX('DataModel-NVDA'!$F$4:$DI$130,MATCH(1,('DataModel-NVDA'!$A$4:$A$130=$A1000)*('DataModel-NVDA'!$B$4:$B$130=$B1000),0),MATCH(DI$3,'DataModel-NVDA'!$F$2:$DI$2,0))*$C1000,"")</f>
        <v/>
      </c>
      <c r="DJ1000" s="69"/>
      <c r="DK1000" s="34" cm="1">
        <f t="array" ref="DK1000">IF(ISNUMBER('DataModel-NVDA'!DK$112),INDEX('DataModel-NVDA'!$DK$4:$EK$130,MATCH(1,('DataModel-NVDA'!$A$4:$A$130=$A1000)*('DataModel-NVDA'!$B$4:$B$130=$B1000),0),MATCH(DK$3,'DataModel-NVDA'!$DK$2:$EK$2,0))*$C1000,"")</f>
        <v>4633.9372729999995</v>
      </c>
      <c r="DL1000" s="34" cm="1">
        <f t="array" ref="DL1000">IF(ISNUMBER('DataModel-NVDA'!DL$112),INDEX('DataModel-NVDA'!$DK$4:$EK$130,MATCH(1,('DataModel-NVDA'!$A$4:$A$130=$A1000)*('DataModel-NVDA'!$B$4:$B$130=$B1000),0),MATCH(DL$3,'DataModel-NVDA'!$DK$2:$EK$2,0))*$C1000,"")</f>
        <v>4921.9032139999999</v>
      </c>
      <c r="DM1000" s="34" cm="1">
        <f t="array" ref="DM1000">IF(ISNUMBER('DataModel-NVDA'!DM$112),INDEX('DataModel-NVDA'!$DK$4:$EK$130,MATCH(1,('DataModel-NVDA'!$A$4:$A$130=$A1000)*('DataModel-NVDA'!$B$4:$B$130=$B1000),0),MATCH(DM$3,'DataModel-NVDA'!$DK$2:$EK$2,0))*$C1000,"")</f>
        <v>6906.1720689999993</v>
      </c>
      <c r="DN1000" s="34" cm="1">
        <f t="array" ref="DN1000">IF(ISNUMBER('DataModel-NVDA'!DN$112),INDEX('DataModel-NVDA'!$DK$4:$EK$130,MATCH(1,('DataModel-NVDA'!$A$4:$A$130=$A1000)*('DataModel-NVDA'!$B$4:$B$130=$B1000),0),MATCH(DN$3,'DataModel-NVDA'!$DK$2:$EK$2,0))*$C1000,"")</f>
        <v>9495.84</v>
      </c>
      <c r="DO1000" s="34" cm="1">
        <f t="array" ref="DO1000">IF(ISNUMBER('DataModel-NVDA'!DO$112),INDEX('DataModel-NVDA'!$DK$4:$EK$130,MATCH(1,('DataModel-NVDA'!$A$4:$A$130=$A1000)*('DataModel-NVDA'!$B$4:$B$130=$B1000),0),MATCH(DO$3,'DataModel-NVDA'!$DK$2:$EK$2,0))*$C1000,"")</f>
        <v>11759.13125</v>
      </c>
      <c r="DP1000" s="34" cm="1">
        <f t="array" ref="DP1000">IF(ISNUMBER('DataModel-NVDA'!DP$112),INDEX('DataModel-NVDA'!$DK$4:$EK$130,MATCH(1,('DataModel-NVDA'!$A$4:$A$130=$A1000)*('DataModel-NVDA'!$B$4:$B$130=$B1000),0),MATCH(DP$3,'DataModel-NVDA'!$DK$2:$EK$2,0))*$C1000,"")</f>
        <v>10778.633201999999</v>
      </c>
      <c r="DQ1000" s="34" cm="1">
        <f t="array" ref="DQ1000">IF(ISNUMBER('DataModel-NVDA'!DQ$112),INDEX('DataModel-NVDA'!$DK$4:$EK$130,MATCH(1,('DataModel-NVDA'!$A$4:$A$130=$A1000)*('DataModel-NVDA'!$B$4:$B$130=$B1000),0),MATCH(DQ$3,'DataModel-NVDA'!$DK$2:$EK$2,0))*$C1000,"")</f>
        <v>16492.886188</v>
      </c>
      <c r="DR1000" s="34" cm="1">
        <f t="array" ref="DR1000">IF(ISNUMBER('DataModel-NVDA'!DR$112),INDEX('DataModel-NVDA'!$DK$4:$EK$130,MATCH(1,('DataModel-NVDA'!$A$4:$A$130=$A1000)*('DataModel-NVDA'!$B$4:$B$130=$B1000),0),MATCH(DR$3,'DataModel-NVDA'!$DK$2:$EK$2,0))*$C1000,"")</f>
        <v>26662.163795999997</v>
      </c>
      <c r="DS1000" s="34" cm="1">
        <f t="array" ref="DS1000">IF(ISNUMBER('DataModel-NVDA'!DS$112),INDEX('DataModel-NVDA'!$DK$4:$EK$130,MATCH(1,('DataModel-NVDA'!$A$4:$A$130=$A1000)*('DataModel-NVDA'!$B$4:$B$130=$B1000),0),MATCH(DS$3,'DataModel-NVDA'!$DK$2:$EK$2,0))*$C1000,"")</f>
        <v>26952.415188999999</v>
      </c>
      <c r="DT1000" s="34" cm="1">
        <f t="array" ref="DT1000">IF(ISNUMBER('DataModel-NVDA'!DT$112),INDEX('DataModel-NVDA'!$DK$4:$EK$130,MATCH(1,('DataModel-NVDA'!$A$4:$A$130=$A1000)*('DataModel-NVDA'!$B$4:$B$130=$B1000),0),MATCH(DT$3,'DataModel-NVDA'!$DK$2:$EK$2,0))*$C1000,"")</f>
        <v>59306.860331999997</v>
      </c>
      <c r="DU1000" s="34" cm="1">
        <f t="array" ref="DU1000">IF(ISNUMBER('DataModel-NVDA'!DU$112),INDEX('DataModel-NVDA'!$DK$4:$EK$130,MATCH(1,('DataModel-NVDA'!$A$4:$A$130=$A1000)*('DataModel-NVDA'!$B$4:$B$130=$B1000),0),MATCH(DU$3,'DataModel-NVDA'!$DK$2:$EK$2,0))*$C1000,"")</f>
        <v>129291.36545499999</v>
      </c>
      <c r="DV1000" s="34" cm="1">
        <f t="array" ref="DV1000">IF(ISNUMBER('DataModel-NVDA'!DV$112),INDEX('DataModel-NVDA'!$DK$4:$EK$130,MATCH(1,('DataModel-NVDA'!$A$4:$A$130=$A1000)*('DataModel-NVDA'!$B$4:$B$130=$B1000),0),MATCH(DV$3,'DataModel-NVDA'!$DK$2:$EK$2,0))*$C1000,"")</f>
        <v>198090.46576399999</v>
      </c>
      <c r="DW1000" s="34" cm="1">
        <f t="array" ref="DW1000">IF(ISNUMBER('DataModel-NVDA'!DW$112),INDEX('DataModel-NVDA'!$DK$4:$EK$130,MATCH(1,('DataModel-NVDA'!$A$4:$A$130=$A1000)*('DataModel-NVDA'!$B$4:$B$130=$B1000),0),MATCH(DW$3,'DataModel-NVDA'!$DK$2:$EK$2,0))*$C1000,"")</f>
        <v>240223.963624</v>
      </c>
      <c r="DX1000" s="34" cm="1">
        <f t="array" ref="DX1000">IF(ISNUMBER('DataModel-NVDA'!DX$112),INDEX('DataModel-NVDA'!$DK$4:$EK$130,MATCH(1,('DataModel-NVDA'!$A$4:$A$130=$A1000)*('DataModel-NVDA'!$B$4:$B$130=$B1000),0),MATCH(DX$3,'DataModel-NVDA'!$DK$2:$EK$2,0))*$C1000,"")</f>
        <v>275709.82116300002</v>
      </c>
      <c r="DY1000" s="34" cm="1">
        <f t="array" ref="DY1000">IF(ISNUMBER('DataModel-NVDA'!DY$112),INDEX('DataModel-NVDA'!$DK$4:$EK$130,MATCH(1,('DataModel-NVDA'!$A$4:$A$130=$A1000)*('DataModel-NVDA'!$B$4:$B$130=$B1000),0),MATCH(DY$3,'DataModel-NVDA'!$DK$2:$EK$2,0))*$C1000,"")</f>
        <v>264740</v>
      </c>
      <c r="DZ1000" s="34" t="str" cm="1">
        <f t="array" ref="DZ1000">IF(ISNUMBER('DataModel-NVDA'!DZ$112),INDEX('DataModel-NVDA'!$DK$4:$EK$130,MATCH(1,('DataModel-NVDA'!$A$4:$A$130=$A1000)*('DataModel-NVDA'!$B$4:$B$130=$B1000),0),MATCH(DZ$3,'DataModel-NVDA'!$DK$2:$EK$2,0))*$C1000,"")</f>
        <v/>
      </c>
      <c r="EA1000" s="34" t="str" cm="1">
        <f t="array" ref="EA1000">IF(ISNUMBER('DataModel-NVDA'!EA$112),INDEX('DataModel-NVDA'!$DK$4:$EK$130,MATCH(1,('DataModel-NVDA'!$A$4:$A$130=$A1000)*('DataModel-NVDA'!$B$4:$B$130=$B1000),0),MATCH(EA$3,'DataModel-NVDA'!$DK$2:$EK$2,0))*$C1000,"")</f>
        <v/>
      </c>
      <c r="EB1000" s="34" t="str" cm="1">
        <f t="array" ref="EB1000">IF(ISNUMBER('DataModel-NVDA'!EB$112),INDEX('DataModel-NVDA'!$DK$4:$EK$130,MATCH(1,('DataModel-NVDA'!$A$4:$A$130=$A1000)*('DataModel-NVDA'!$B$4:$B$130=$B1000),0),MATCH(EB$3,'DataModel-NVDA'!$DK$2:$EK$2,0))*$C1000,"")</f>
        <v/>
      </c>
      <c r="EC1000" s="34" t="str" cm="1">
        <f t="array" ref="EC1000">IF(ISNUMBER('DataModel-NVDA'!EC$112),INDEX('DataModel-NVDA'!$DK$4:$EK$130,MATCH(1,('DataModel-NVDA'!$A$4:$A$130=$A1000)*('DataModel-NVDA'!$B$4:$B$130=$B1000),0),MATCH(EC$3,'DataModel-NVDA'!$DK$2:$EK$2,0))*$C1000,"")</f>
        <v/>
      </c>
      <c r="ED1000" s="34" t="str" cm="1">
        <f t="array" ref="ED1000">IF(ISNUMBER('DataModel-NVDA'!ED$112),INDEX('DataModel-NVDA'!$DK$4:$EK$130,MATCH(1,('DataModel-NVDA'!$A$4:$A$130=$A1000)*('DataModel-NVDA'!$B$4:$B$130=$B1000),0),MATCH(ED$3,'DataModel-NVDA'!$DK$2:$EK$2,0))*$C1000,"")</f>
        <v/>
      </c>
      <c r="EE1000" s="34" t="str" cm="1">
        <f t="array" ref="EE1000">IF(ISNUMBER('DataModel-NVDA'!EE$112),INDEX('DataModel-NVDA'!$DK$4:$EK$130,MATCH(1,('DataModel-NVDA'!$A$4:$A$130=$A1000)*('DataModel-NVDA'!$B$4:$B$130=$B1000),0),MATCH(EE$3,'DataModel-NVDA'!$DK$2:$EK$2,0))*$C1000,"")</f>
        <v/>
      </c>
      <c r="EF1000" s="34" t="str" cm="1">
        <f t="array" ref="EF1000">IF(ISNUMBER('DataModel-NVDA'!EF$112),INDEX('DataModel-NVDA'!$DK$4:$EK$130,MATCH(1,('DataModel-NVDA'!$A$4:$A$130=$A1000)*('DataModel-NVDA'!$B$4:$B$130=$B1000),0),MATCH(EF$3,'DataModel-NVDA'!$DK$2:$EK$2,0))*$C1000,"")</f>
        <v/>
      </c>
      <c r="EG1000" s="34" t="str" cm="1">
        <f t="array" ref="EG1000">IF(ISNUMBER('DataModel-NVDA'!EG$112),INDEX('DataModel-NVDA'!$DK$4:$EK$130,MATCH(1,('DataModel-NVDA'!$A$4:$A$130=$A1000)*('DataModel-NVDA'!$B$4:$B$130=$B1000),0),MATCH(EG$3,'DataModel-NVDA'!$DK$2:$EK$2,0))*$C1000,"")</f>
        <v/>
      </c>
      <c r="EH1000" s="34" t="str" cm="1">
        <f t="array" ref="EH1000">IF(ISNUMBER('DataModel-NVDA'!EH$112),INDEX('DataModel-NVDA'!$DK$4:$EK$130,MATCH(1,('DataModel-NVDA'!$A$4:$A$130=$A1000)*('DataModel-NVDA'!$B$4:$B$130=$B1000),0),MATCH(EH$3,'DataModel-NVDA'!$DK$2:$EK$2,0))*$C1000,"")</f>
        <v/>
      </c>
      <c r="EI1000" s="34" t="str" cm="1">
        <f t="array" ref="EI1000">IF(ISNUMBER('DataModel-NVDA'!EI$112),INDEX('DataModel-NVDA'!$DK$4:$EK$130,MATCH(1,('DataModel-NVDA'!$A$4:$A$130=$A1000)*('DataModel-NVDA'!$B$4:$B$130=$B1000),0),MATCH(EI$3,'DataModel-NVDA'!$DK$2:$EK$2,0))*$C1000,"")</f>
        <v/>
      </c>
      <c r="EJ1000" s="34" t="str" cm="1">
        <f t="array" ref="EJ1000">IF(ISNUMBER('DataModel-NVDA'!EJ$112),INDEX('DataModel-NVDA'!$DK$4:$EK$130,MATCH(1,('DataModel-NVDA'!$A$4:$A$130=$A1000)*('DataModel-NVDA'!$B$4:$B$130=$B1000),0),MATCH(EJ$3,'DataModel-NVDA'!$DK$2:$EK$2,0))*$C1000,"")</f>
        <v/>
      </c>
      <c r="EK1000" s="34" t="str" cm="1">
        <f t="array" ref="EK1000">IF(ISNUMBER('DataModel-NVDA'!EK$112),INDEX('DataModel-NVDA'!$DK$4:$EK$130,MATCH(1,('DataModel-NVDA'!$A$4:$A$130=$A1000)*('DataModel-NVDA'!$B$4:$B$130=$B1000),0),MATCH(EK$3,'DataModel-NVDA'!$DK$2:$EK$2,0))*$C1000,"")</f>
        <v/>
      </c>
    </row>
    <row r="1001" spans="1:141" x14ac:dyDescent="0.25">
      <c r="A1001" s="90" t="s">
        <v>453</v>
      </c>
      <c r="B1001" s="90" t="s">
        <v>455</v>
      </c>
      <c r="C1001" s="111">
        <f>$C$6</f>
        <v>9.9999999999999995E-7</v>
      </c>
      <c r="D1001" s="90"/>
      <c r="E1001" t="s">
        <v>470</v>
      </c>
      <c r="F1001" s="133" cm="1">
        <f t="array" ref="F1001">IF(ISNUMBER('DataModel-NVDA'!F$112),INDEX('DataModel-NVDA'!$F$4:$DI$130,MATCH(1,('DataModel-NVDA'!$A$4:$A$130=$A1001)*('DataModel-NVDA'!$B$4:$B$130=$B1001),0),MATCH(F$3,'DataModel-NVDA'!$F$2:$DI$2,0))*$C1001,"")</f>
        <v>1029.78</v>
      </c>
      <c r="G1001" s="34" t="str" cm="1">
        <f t="array" ref="G1001">IF(ISNUMBER('DataModel-NVDA'!G$112),INDEX('DataModel-NVDA'!$F$4:$DI$130,MATCH(1,('DataModel-NVDA'!$A$4:$A$130=$A1001)*('DataModel-NVDA'!$B$4:$B$130=$B1001),0),MATCH(G$3,'DataModel-NVDA'!$F$2:$DI$2,0))*$C1001,"")</f>
        <v/>
      </c>
      <c r="H1001" s="34" t="str" cm="1">
        <f t="array" ref="H1001">IF(ISNUMBER('DataModel-NVDA'!H$112),INDEX('DataModel-NVDA'!$F$4:$DI$130,MATCH(1,('DataModel-NVDA'!$A$4:$A$130=$A1001)*('DataModel-NVDA'!$B$4:$B$130=$B1001),0),MATCH(H$3,'DataModel-NVDA'!$F$2:$DI$2,0))*$C1001,"")</f>
        <v/>
      </c>
      <c r="I1001" s="134" t="str" cm="1">
        <f t="array" ref="I1001">IF(ISNUMBER('DataModel-NVDA'!I$112),INDEX('DataModel-NVDA'!$F$4:$DI$130,MATCH(1,('DataModel-NVDA'!$A$4:$A$130=$A1001)*('DataModel-NVDA'!$B$4:$B$130=$B1001),0),MATCH(I$3,'DataModel-NVDA'!$F$2:$DI$2,0))*$C1001,"")</f>
        <v/>
      </c>
      <c r="J1001" s="133" cm="1">
        <f t="array" ref="J1001">IF(ISNUMBER('DataModel-NVDA'!J$112),INDEX('DataModel-NVDA'!$F$4:$DI$130,MATCH(1,('DataModel-NVDA'!$A$4:$A$130=$A1001)*('DataModel-NVDA'!$B$4:$B$130=$B1001),0),MATCH(J$3,'DataModel-NVDA'!$F$2:$DI$2,0))*$C1001,"")</f>
        <v>1200.48</v>
      </c>
      <c r="K1001" s="34" t="str" cm="1">
        <f t="array" ref="K1001">IF(ISNUMBER('DataModel-NVDA'!K$112),INDEX('DataModel-NVDA'!$F$4:$DI$130,MATCH(1,('DataModel-NVDA'!$A$4:$A$130=$A1001)*('DataModel-NVDA'!$B$4:$B$130=$B1001),0),MATCH(K$3,'DataModel-NVDA'!$F$2:$DI$2,0))*$C1001,"")</f>
        <v/>
      </c>
      <c r="L1001" s="34" t="str" cm="1">
        <f t="array" ref="L1001">IF(ISNUMBER('DataModel-NVDA'!L$112),INDEX('DataModel-NVDA'!$F$4:$DI$130,MATCH(1,('DataModel-NVDA'!$A$4:$A$130=$A1001)*('DataModel-NVDA'!$B$4:$B$130=$B1001),0),MATCH(L$3,'DataModel-NVDA'!$F$2:$DI$2,0))*$C1001,"")</f>
        <v/>
      </c>
      <c r="M1001" s="134" t="str" cm="1">
        <f t="array" ref="M1001">IF(ISNUMBER('DataModel-NVDA'!M$112),INDEX('DataModel-NVDA'!$F$4:$DI$130,MATCH(1,('DataModel-NVDA'!$A$4:$A$130=$A1001)*('DataModel-NVDA'!$B$4:$B$130=$B1001),0),MATCH(M$3,'DataModel-NVDA'!$F$2:$DI$2,0))*$C1001,"")</f>
        <v/>
      </c>
      <c r="N1001" s="133" cm="1">
        <f t="array" ref="N1001">IF(ISNUMBER('DataModel-NVDA'!N$112),INDEX('DataModel-NVDA'!$F$4:$DI$130,MATCH(1,('DataModel-NVDA'!$A$4:$A$130=$A1001)*('DataModel-NVDA'!$B$4:$B$130=$B1001),0),MATCH(N$3,'DataModel-NVDA'!$F$2:$DI$2,0))*$C1001,"")</f>
        <v>1537.097141</v>
      </c>
      <c r="O1001" s="34" t="str" cm="1">
        <f t="array" ref="O1001">IF(ISNUMBER('DataModel-NVDA'!O$112),INDEX('DataModel-NVDA'!$F$4:$DI$130,MATCH(1,('DataModel-NVDA'!$A$4:$A$130=$A1001)*('DataModel-NVDA'!$B$4:$B$130=$B1001),0),MATCH(O$3,'DataModel-NVDA'!$F$2:$DI$2,0))*$C1001,"")</f>
        <v/>
      </c>
      <c r="P1001" s="34" t="str" cm="1">
        <f t="array" ref="P1001">IF(ISNUMBER('DataModel-NVDA'!P$112),INDEX('DataModel-NVDA'!$F$4:$DI$130,MATCH(1,('DataModel-NVDA'!$A$4:$A$130=$A1001)*('DataModel-NVDA'!$B$4:$B$130=$B1001),0),MATCH(P$3,'DataModel-NVDA'!$F$2:$DI$2,0))*$C1001,"")</f>
        <v/>
      </c>
      <c r="Q1001" s="134" t="str" cm="1">
        <f t="array" ref="Q1001">IF(ISNUMBER('DataModel-NVDA'!Q$112),INDEX('DataModel-NVDA'!$F$4:$DI$130,MATCH(1,('DataModel-NVDA'!$A$4:$A$130=$A1001)*('DataModel-NVDA'!$B$4:$B$130=$B1001),0),MATCH(Q$3,'DataModel-NVDA'!$F$2:$DI$2,0))*$C1001,"")</f>
        <v/>
      </c>
      <c r="R1001" s="133" cm="1">
        <f t="array" ref="R1001">IF(ISNUMBER('DataModel-NVDA'!R$112),INDEX('DataModel-NVDA'!$F$4:$DI$130,MATCH(1,('DataModel-NVDA'!$A$4:$A$130=$A1001)*('DataModel-NVDA'!$B$4:$B$130=$B1001),0),MATCH(R$3,'DataModel-NVDA'!$F$2:$DI$2,0))*$C1001,"")</f>
        <v>2186.169695</v>
      </c>
      <c r="S1001" s="34" t="str" cm="1">
        <f t="array" ref="S1001">IF(ISNUMBER('DataModel-NVDA'!S$112),INDEX('DataModel-NVDA'!$F$4:$DI$130,MATCH(1,('DataModel-NVDA'!$A$4:$A$130=$A1001)*('DataModel-NVDA'!$B$4:$B$130=$B1001),0),MATCH(S$3,'DataModel-NVDA'!$F$2:$DI$2,0))*$C1001,"")</f>
        <v/>
      </c>
      <c r="T1001" s="34" t="str" cm="1">
        <f t="array" ref="T1001">IF(ISNUMBER('DataModel-NVDA'!T$112),INDEX('DataModel-NVDA'!$F$4:$DI$130,MATCH(1,('DataModel-NVDA'!$A$4:$A$130=$A1001)*('DataModel-NVDA'!$B$4:$B$130=$B1001),0),MATCH(T$3,'DataModel-NVDA'!$F$2:$DI$2,0))*$C1001,"")</f>
        <v/>
      </c>
      <c r="U1001" s="134" t="str" cm="1">
        <f t="array" ref="U1001">IF(ISNUMBER('DataModel-NVDA'!U$112),INDEX('DataModel-NVDA'!$F$4:$DI$130,MATCH(1,('DataModel-NVDA'!$A$4:$A$130=$A1001)*('DataModel-NVDA'!$B$4:$B$130=$B1001),0),MATCH(U$3,'DataModel-NVDA'!$F$2:$DI$2,0))*$C1001,"")</f>
        <v/>
      </c>
      <c r="V1001" s="133" cm="1">
        <f t="array" ref="V1001">IF(ISNUMBER('DataModel-NVDA'!V$112),INDEX('DataModel-NVDA'!$F$4:$DI$130,MATCH(1,('DataModel-NVDA'!$A$4:$A$130=$A1001)*('DataModel-NVDA'!$B$4:$B$130=$B1001),0),MATCH(V$3,'DataModel-NVDA'!$F$2:$DI$2,0))*$C1001,"")</f>
        <v>2296.0921330000001</v>
      </c>
      <c r="W1001" s="34" t="str" cm="1">
        <f t="array" ref="W1001">IF(ISNUMBER('DataModel-NVDA'!W$112),INDEX('DataModel-NVDA'!$F$4:$DI$130,MATCH(1,('DataModel-NVDA'!$A$4:$A$130=$A1001)*('DataModel-NVDA'!$B$4:$B$130=$B1001),0),MATCH(W$3,'DataModel-NVDA'!$F$2:$DI$2,0))*$C1001,"")</f>
        <v/>
      </c>
      <c r="X1001" s="34" t="str" cm="1">
        <f t="array" ref="X1001">IF(ISNUMBER('DataModel-NVDA'!X$112),INDEX('DataModel-NVDA'!$F$4:$DI$130,MATCH(1,('DataModel-NVDA'!$A$4:$A$130=$A1001)*('DataModel-NVDA'!$B$4:$B$130=$B1001),0),MATCH(X$3,'DataModel-NVDA'!$F$2:$DI$2,0))*$C1001,"")</f>
        <v/>
      </c>
      <c r="Y1001" s="134" cm="1">
        <f t="array" ref="Y1001">IF(ISNUMBER('DataModel-NVDA'!Y$112),INDEX('DataModel-NVDA'!$F$4:$DI$130,MATCH(1,('DataModel-NVDA'!$A$4:$A$130=$A1001)*('DataModel-NVDA'!$B$4:$B$130=$B1001),0),MATCH(Y$3,'DataModel-NVDA'!$F$2:$DI$2,0))*$C1001,"")</f>
        <v>2528.0070379999997</v>
      </c>
      <c r="Z1001" s="133" cm="1">
        <f t="array" ref="Z1001">IF(ISNUMBER('DataModel-NVDA'!Z$112),INDEX('DataModel-NVDA'!$F$4:$DI$130,MATCH(1,('DataModel-NVDA'!$A$4:$A$130=$A1001)*('DataModel-NVDA'!$B$4:$B$130=$B1001),0),MATCH(Z$3,'DataModel-NVDA'!$F$2:$DI$2,0))*$C1001,"")</f>
        <v>2481.1117679999998</v>
      </c>
      <c r="AA1001" s="34" cm="1">
        <f t="array" ref="AA1001">IF(ISNUMBER('DataModel-NVDA'!AA$112),INDEX('DataModel-NVDA'!$F$4:$DI$130,MATCH(1,('DataModel-NVDA'!$A$4:$A$130=$A1001)*('DataModel-NVDA'!$B$4:$B$130=$B1001),0),MATCH(AA$3,'DataModel-NVDA'!$F$2:$DI$2,0))*$C1001,"")</f>
        <v>2881.0341229999999</v>
      </c>
      <c r="AB1001" s="34" cm="1">
        <f t="array" ref="AB1001">IF(ISNUMBER('DataModel-NVDA'!AB$112),INDEX('DataModel-NVDA'!$F$4:$DI$130,MATCH(1,('DataModel-NVDA'!$A$4:$A$130=$A1001)*('DataModel-NVDA'!$B$4:$B$130=$B1001),0),MATCH(AB$3,'DataModel-NVDA'!$F$2:$DI$2,0))*$C1001,"")</f>
        <v>3301.800158</v>
      </c>
      <c r="AC1001" s="134" cm="1">
        <f t="array" ref="AC1001">IF(ISNUMBER('DataModel-NVDA'!AC$112),INDEX('DataModel-NVDA'!$F$4:$DI$130,MATCH(1,('DataModel-NVDA'!$A$4:$A$130=$A1001)*('DataModel-NVDA'!$B$4:$B$130=$B1001),0),MATCH(AC$3,'DataModel-NVDA'!$F$2:$DI$2,0))*$C1001,"")</f>
        <v>3349.5389019999998</v>
      </c>
      <c r="AD1001" s="133" cm="1">
        <f t="array" ref="AD1001">IF(ISNUMBER('DataModel-NVDA'!AD$112),INDEX('DataModel-NVDA'!$F$4:$DI$130,MATCH(1,('DataModel-NVDA'!$A$4:$A$130=$A1001)*('DataModel-NVDA'!$B$4:$B$130=$B1001),0),MATCH(AD$3,'DataModel-NVDA'!$F$2:$DI$2,0))*$C1001,"")</f>
        <v>3361.9232849999999</v>
      </c>
      <c r="AE1001" s="34" cm="1">
        <f t="array" ref="AE1001">IF(ISNUMBER('DataModel-NVDA'!AE$112),INDEX('DataModel-NVDA'!$F$4:$DI$130,MATCH(1,('DataModel-NVDA'!$A$4:$A$130=$A1001)*('DataModel-NVDA'!$B$4:$B$130=$B1001),0),MATCH(AE$3,'DataModel-NVDA'!$F$2:$DI$2,0))*$C1001,"")</f>
        <v>4129.7106269999995</v>
      </c>
      <c r="AF1001" s="34" cm="1">
        <f t="array" ref="AF1001">IF(ISNUMBER('DataModel-NVDA'!AF$112),INDEX('DataModel-NVDA'!$F$4:$DI$130,MATCH(1,('DataModel-NVDA'!$A$4:$A$130=$A1001)*('DataModel-NVDA'!$B$4:$B$130=$B1001),0),MATCH(AF$3,'DataModel-NVDA'!$F$2:$DI$2,0))*$C1001,"")</f>
        <v>4989.6010099999994</v>
      </c>
      <c r="AG1001" s="134" cm="1">
        <f t="array" ref="AG1001">IF(ISNUMBER('DataModel-NVDA'!AG$112),INDEX('DataModel-NVDA'!$F$4:$DI$130,MATCH(1,('DataModel-NVDA'!$A$4:$A$130=$A1001)*('DataModel-NVDA'!$B$4:$B$130=$B1001),0),MATCH(AG$3,'DataModel-NVDA'!$F$2:$DI$2,0))*$C1001,"")</f>
        <v>5446.1893209999998</v>
      </c>
      <c r="AH1001" s="133" cm="1">
        <f t="array" ref="AH1001">IF(ISNUMBER('DataModel-NVDA'!AH$112),INDEX('DataModel-NVDA'!$F$4:$DI$130,MATCH(1,('DataModel-NVDA'!$A$4:$A$130=$A1001)*('DataModel-NVDA'!$B$4:$B$130=$B1001),0),MATCH(AH$3,'DataModel-NVDA'!$F$2:$DI$2,0))*$C1001,"")</f>
        <v>6100.8053819999996</v>
      </c>
      <c r="AI1001" s="34" cm="1">
        <f t="array" ref="AI1001">IF(ISNUMBER('DataModel-NVDA'!AI$112),INDEX('DataModel-NVDA'!$F$4:$DI$130,MATCH(1,('DataModel-NVDA'!$A$4:$A$130=$A1001)*('DataModel-NVDA'!$B$4:$B$130=$B1001),0),MATCH(AI$3,'DataModel-NVDA'!$F$2:$DI$2,0))*$C1001,"")</f>
        <v>7148.4562219999998</v>
      </c>
      <c r="AJ1001" s="34" cm="1">
        <f t="array" ref="AJ1001">IF(ISNUMBER('DataModel-NVDA'!AJ$112),INDEX('DataModel-NVDA'!$F$4:$DI$130,MATCH(1,('DataModel-NVDA'!$A$4:$A$130=$A1001)*('DataModel-NVDA'!$B$4:$B$130=$B1001),0),MATCH(AJ$3,'DataModel-NVDA'!$F$2:$DI$2,0))*$C1001,"")</f>
        <v>7708.3685589999995</v>
      </c>
      <c r="AK1001" s="134" cm="1">
        <f t="array" ref="AK1001">IF(ISNUMBER('DataModel-NVDA'!AK$112),INDEX('DataModel-NVDA'!$F$4:$DI$130,MATCH(1,('DataModel-NVDA'!$A$4:$A$130=$A1001)*('DataModel-NVDA'!$B$4:$B$130=$B1001),0),MATCH(AK$3,'DataModel-NVDA'!$F$2:$DI$2,0))*$C1001,"")</f>
        <v>8385.8600040000001</v>
      </c>
      <c r="AL1001" s="133" cm="1">
        <f t="array" ref="AL1001">IF(ISNUMBER('DataModel-NVDA'!AL$112),INDEX('DataModel-NVDA'!$F$4:$DI$130,MATCH(1,('DataModel-NVDA'!$A$4:$A$130=$A1001)*('DataModel-NVDA'!$B$4:$B$130=$B1001),0),MATCH(AL$3,'DataModel-NVDA'!$F$2:$DI$2,0))*$C1001,"")</f>
        <v>9180.3813159999991</v>
      </c>
      <c r="AM1001" s="34" cm="1">
        <f t="array" ref="AM1001">IF(ISNUMBER('DataModel-NVDA'!AM$112),INDEX('DataModel-NVDA'!$F$4:$DI$130,MATCH(1,('DataModel-NVDA'!$A$4:$A$130=$A1001)*('DataModel-NVDA'!$B$4:$B$130=$B1001),0),MATCH(AM$3,'DataModel-NVDA'!$F$2:$DI$2,0))*$C1001,"")</f>
        <v>7571.2305040000001</v>
      </c>
      <c r="AN1001" s="34" cm="1">
        <f t="array" ref="AN1001">IF(ISNUMBER('DataModel-NVDA'!AN$112),INDEX('DataModel-NVDA'!$F$4:$DI$130,MATCH(1,('DataModel-NVDA'!$A$4:$A$130=$A1001)*('DataModel-NVDA'!$B$4:$B$130=$B1001),0),MATCH(AN$3,'DataModel-NVDA'!$F$2:$DI$2,0))*$C1001,"")</f>
        <v>6529.3108539999994</v>
      </c>
      <c r="AO1001" s="134" cm="1">
        <f t="array" ref="AO1001">IF(ISNUMBER('DataModel-NVDA'!AO$112),INDEX('DataModel-NVDA'!$F$4:$DI$130,MATCH(1,('DataModel-NVDA'!$A$4:$A$130=$A1001)*('DataModel-NVDA'!$B$4:$B$130=$B1001),0),MATCH(AO$3,'DataModel-NVDA'!$F$2:$DI$2,0))*$C1001,"")</f>
        <v>6653.9891269999998</v>
      </c>
      <c r="AP1001" s="133" cm="1">
        <f t="array" ref="AP1001">IF(ISNUMBER('DataModel-NVDA'!AP$112),INDEX('DataModel-NVDA'!$F$4:$DI$130,MATCH(1,('DataModel-NVDA'!$A$4:$A$130=$A1001)*('DataModel-NVDA'!$B$4:$B$130=$B1001),0),MATCH(AP$3,'DataModel-NVDA'!$F$2:$DI$2,0))*$C1001,"")</f>
        <v>7226.3563669999994</v>
      </c>
      <c r="AQ1001" s="34" cm="1">
        <f t="array" ref="AQ1001">IF(ISNUMBER('DataModel-NVDA'!AQ$112),INDEX('DataModel-NVDA'!$F$4:$DI$130,MATCH(1,('DataModel-NVDA'!$A$4:$A$130=$A1001)*('DataModel-NVDA'!$B$4:$B$130=$B1001),0),MATCH(AQ$3,'DataModel-NVDA'!$F$2:$DI$2,0))*$C1001,"")</f>
        <v>12379.025269</v>
      </c>
      <c r="AR1001" s="34" cm="1">
        <f t="array" ref="AR1001">IF(ISNUMBER('DataModel-NVDA'!AR$112),INDEX('DataModel-NVDA'!$F$4:$DI$130,MATCH(1,('DataModel-NVDA'!$A$4:$A$130=$A1001)*('DataModel-NVDA'!$B$4:$B$130=$B1001),0),MATCH(AR$3,'DataModel-NVDA'!$F$2:$DI$2,0))*$C1001,"")</f>
        <v>17203.870204999999</v>
      </c>
      <c r="AS1001" s="134" cm="1">
        <f t="array" ref="AS1001">IF(ISNUMBER('DataModel-NVDA'!AS$112),INDEX('DataModel-NVDA'!$F$4:$DI$130,MATCH(1,('DataModel-NVDA'!$A$4:$A$130=$A1001)*('DataModel-NVDA'!$B$4:$B$130=$B1001),0),MATCH(AS$3,'DataModel-NVDA'!$F$2:$DI$2,0))*$C1001,"")</f>
        <v>22561.776211</v>
      </c>
      <c r="AT1001" s="133" cm="1">
        <f t="array" ref="AT1001">IF(ISNUMBER('DataModel-NVDA'!AT$112),INDEX('DataModel-NVDA'!$F$4:$DI$130,MATCH(1,('DataModel-NVDA'!$A$4:$A$130=$A1001)*('DataModel-NVDA'!$B$4:$B$130=$B1001),0),MATCH(AT$3,'DataModel-NVDA'!$F$2:$DI$2,0))*$C1001,"")</f>
        <v>24633.747810999997</v>
      </c>
      <c r="AU1001" s="34" cm="1">
        <f t="array" ref="AU1001">IF(ISNUMBER('DataModel-NVDA'!AU$112),INDEX('DataModel-NVDA'!$F$4:$DI$130,MATCH(1,('DataModel-NVDA'!$A$4:$A$130=$A1001)*('DataModel-NVDA'!$B$4:$B$130=$B1001),0),MATCH(AU$3,'DataModel-NVDA'!$F$2:$DI$2,0))*$C1001,"")</f>
        <v>28869.060383</v>
      </c>
      <c r="AV1001" s="34" cm="1">
        <f t="array" ref="AV1001">IF(ISNUMBER('DataModel-NVDA'!AV$112),INDEX('DataModel-NVDA'!$F$4:$DI$130,MATCH(1,('DataModel-NVDA'!$A$4:$A$130=$A1001)*('DataModel-NVDA'!$B$4:$B$130=$B1001),0),MATCH(AV$3,'DataModel-NVDA'!$F$2:$DI$2,0))*$C1001,"")</f>
        <v>34459.819183</v>
      </c>
      <c r="AW1001" s="134" cm="1">
        <f t="array" ref="AW1001">IF(ISNUMBER('DataModel-NVDA'!AW$112),INDEX('DataModel-NVDA'!$F$4:$DI$130,MATCH(1,('DataModel-NVDA'!$A$4:$A$130=$A1001)*('DataModel-NVDA'!$B$4:$B$130=$B1001),0),MATCH(AW$3,'DataModel-NVDA'!$F$2:$DI$2,0))*$C1001,"")</f>
        <v>39252.100304</v>
      </c>
      <c r="AX1001" s="133" cm="1">
        <f t="array" ref="AX1001">IF(ISNUMBER('DataModel-NVDA'!AX$112),INDEX('DataModel-NVDA'!$F$4:$DI$130,MATCH(1,('DataModel-NVDA'!$A$4:$A$130=$A1001)*('DataModel-NVDA'!$B$4:$B$130=$B1001),0),MATCH(AX$3,'DataModel-NVDA'!$F$2:$DI$2,0))*$C1001,"")</f>
        <v>46477.979687999999</v>
      </c>
      <c r="AY1001" s="34" cm="1">
        <f t="array" ref="AY1001">IF(ISNUMBER('DataModel-NVDA'!AY$112),INDEX('DataModel-NVDA'!$F$4:$DI$130,MATCH(1,('DataModel-NVDA'!$A$4:$A$130=$A1001)*('DataModel-NVDA'!$B$4:$B$130=$B1001),0),MATCH(AY$3,'DataModel-NVDA'!$F$2:$DI$2,0))*$C1001,"")</f>
        <v>51315.715333</v>
      </c>
      <c r="AZ1001" s="34" cm="1">
        <f t="array" ref="AZ1001">IF(ISNUMBER('DataModel-NVDA'!AZ$112),INDEX('DataModel-NVDA'!$F$4:$DI$130,MATCH(1,('DataModel-NVDA'!$A$4:$A$130=$A1001)*('DataModel-NVDA'!$B$4:$B$130=$B1001),0),MATCH(AZ$3,'DataModel-NVDA'!$F$2:$DI$2,0))*$C1001,"")</f>
        <v>56748.897445999995</v>
      </c>
      <c r="BA1001" s="134" cm="1">
        <f t="array" ref="BA1001">IF(ISNUMBER('DataModel-NVDA'!BA$112),INDEX('DataModel-NVDA'!$F$4:$DI$130,MATCH(1,('DataModel-NVDA'!$A$4:$A$130=$A1001)*('DataModel-NVDA'!$B$4:$B$130=$B1001),0),MATCH(BA$3,'DataModel-NVDA'!$F$2:$DI$2,0))*$C1001,"")</f>
        <v>62028.682838000001</v>
      </c>
      <c r="BB1001" s="133" cm="1">
        <f t="array" ref="BB1001">IF(ISNUMBER('DataModel-NVDA'!BB$112),INDEX('DataModel-NVDA'!$F$4:$DI$130,MATCH(1,('DataModel-NVDA'!$A$4:$A$130=$A1001)*('DataModel-NVDA'!$B$4:$B$130=$B1001),0),MATCH(BB$3,'DataModel-NVDA'!$F$2:$DI$2,0))*$C1001,"")</f>
        <v>61630.440204999999</v>
      </c>
      <c r="BC1001" s="34" cm="1">
        <f t="array" ref="BC1001">IF(ISNUMBER('DataModel-NVDA'!BC$112),INDEX('DataModel-NVDA'!$F$4:$DI$130,MATCH(1,('DataModel-NVDA'!$A$4:$A$130=$A1001)*('DataModel-NVDA'!$B$4:$B$130=$B1001),0),MATCH(BC$3,'DataModel-NVDA'!$F$2:$DI$2,0))*$C1001,"")</f>
        <v>64134.117278999998</v>
      </c>
      <c r="BD1001" s="34" cm="1">
        <f t="array" ref="BD1001">IF(ISNUMBER('DataModel-NVDA'!BD$112),INDEX('DataModel-NVDA'!$F$4:$DI$130,MATCH(1,('DataModel-NVDA'!$A$4:$A$130=$A1001)*('DataModel-NVDA'!$B$4:$B$130=$B1001),0),MATCH(BD$3,'DataModel-NVDA'!$F$2:$DI$2,0))*$C1001,"")</f>
        <v>66637.870477999997</v>
      </c>
      <c r="BE1001" s="134" cm="1">
        <f t="array" ref="BE1001">IF(ISNUMBER('DataModel-NVDA'!BE$112),INDEX('DataModel-NVDA'!$F$4:$DI$130,MATCH(1,('DataModel-NVDA'!$A$4:$A$130=$A1001)*('DataModel-NVDA'!$B$4:$B$130=$B1001),0),MATCH(BE$3,'DataModel-NVDA'!$F$2:$DI$2,0))*$C1001,"")</f>
        <v>68949.424172999992</v>
      </c>
      <c r="BF1001" s="133" t="str" cm="1">
        <f t="array" ref="BF1001">IF(ISNUMBER('DataModel-NVDA'!BF$112),INDEX('DataModel-NVDA'!$F$4:$DI$130,MATCH(1,('DataModel-NVDA'!$A$4:$A$130=$A1001)*('DataModel-NVDA'!$B$4:$B$130=$B1001),0),MATCH(BF$3,'DataModel-NVDA'!$F$2:$DI$2,0))*$C1001,"")</f>
        <v/>
      </c>
      <c r="BG1001" s="34" t="str" cm="1">
        <f t="array" ref="BG1001">IF(ISNUMBER('DataModel-NVDA'!BG$112),INDEX('DataModel-NVDA'!$F$4:$DI$130,MATCH(1,('DataModel-NVDA'!$A$4:$A$130=$A1001)*('DataModel-NVDA'!$B$4:$B$130=$B1001),0),MATCH(BG$3,'DataModel-NVDA'!$F$2:$DI$2,0))*$C1001,"")</f>
        <v/>
      </c>
      <c r="BH1001" s="34" t="str" cm="1">
        <f t="array" ref="BH1001">IF(ISNUMBER('DataModel-NVDA'!BH$112),INDEX('DataModel-NVDA'!$F$4:$DI$130,MATCH(1,('DataModel-NVDA'!$A$4:$A$130=$A1001)*('DataModel-NVDA'!$B$4:$B$130=$B1001),0),MATCH(BH$3,'DataModel-NVDA'!$F$2:$DI$2,0))*$C1001,"")</f>
        <v/>
      </c>
      <c r="BI1001" s="134" t="str" cm="1">
        <f t="array" ref="BI1001">IF(ISNUMBER('DataModel-NVDA'!BI$112),INDEX('DataModel-NVDA'!$F$4:$DI$130,MATCH(1,('DataModel-NVDA'!$A$4:$A$130=$A1001)*('DataModel-NVDA'!$B$4:$B$130=$B1001),0),MATCH(BI$3,'DataModel-NVDA'!$F$2:$DI$2,0))*$C1001,"")</f>
        <v/>
      </c>
      <c r="BJ1001" s="133" t="str" cm="1">
        <f t="array" ref="BJ1001">IF(ISNUMBER('DataModel-NVDA'!BJ$112),INDEX('DataModel-NVDA'!$F$4:$DI$130,MATCH(1,('DataModel-NVDA'!$A$4:$A$130=$A1001)*('DataModel-NVDA'!$B$4:$B$130=$B1001),0),MATCH(BJ$3,'DataModel-NVDA'!$F$2:$DI$2,0))*$C1001,"")</f>
        <v/>
      </c>
      <c r="BK1001" s="34" t="str" cm="1">
        <f t="array" ref="BK1001">IF(ISNUMBER('DataModel-NVDA'!BK$112),INDEX('DataModel-NVDA'!$F$4:$DI$130,MATCH(1,('DataModel-NVDA'!$A$4:$A$130=$A1001)*('DataModel-NVDA'!$B$4:$B$130=$B1001),0),MATCH(BK$3,'DataModel-NVDA'!$F$2:$DI$2,0))*$C1001,"")</f>
        <v/>
      </c>
      <c r="BL1001" s="34" t="str" cm="1">
        <f t="array" ref="BL1001">IF(ISNUMBER('DataModel-NVDA'!BL$112),INDEX('DataModel-NVDA'!$F$4:$DI$130,MATCH(1,('DataModel-NVDA'!$A$4:$A$130=$A1001)*('DataModel-NVDA'!$B$4:$B$130=$B1001),0),MATCH(BL$3,'DataModel-NVDA'!$F$2:$DI$2,0))*$C1001,"")</f>
        <v/>
      </c>
      <c r="BM1001" s="134" t="str" cm="1">
        <f t="array" ref="BM1001">IF(ISNUMBER('DataModel-NVDA'!BM$112),INDEX('DataModel-NVDA'!$F$4:$DI$130,MATCH(1,('DataModel-NVDA'!$A$4:$A$130=$A1001)*('DataModel-NVDA'!$B$4:$B$130=$B1001),0),MATCH(BM$3,'DataModel-NVDA'!$F$2:$DI$2,0))*$C1001,"")</f>
        <v/>
      </c>
      <c r="BN1001" s="133" t="str" cm="1">
        <f t="array" ref="BN1001">IF(ISNUMBER('DataModel-NVDA'!BN$112),INDEX('DataModel-NVDA'!$F$4:$DI$130,MATCH(1,('DataModel-NVDA'!$A$4:$A$130=$A1001)*('DataModel-NVDA'!$B$4:$B$130=$B1001),0),MATCH(BN$3,'DataModel-NVDA'!$F$2:$DI$2,0))*$C1001,"")</f>
        <v/>
      </c>
      <c r="BO1001" s="34" t="str" cm="1">
        <f t="array" ref="BO1001">IF(ISNUMBER('DataModel-NVDA'!BO$112),INDEX('DataModel-NVDA'!$F$4:$DI$130,MATCH(1,('DataModel-NVDA'!$A$4:$A$130=$A1001)*('DataModel-NVDA'!$B$4:$B$130=$B1001),0),MATCH(BO$3,'DataModel-NVDA'!$F$2:$DI$2,0))*$C1001,"")</f>
        <v/>
      </c>
      <c r="BP1001" s="34" t="str" cm="1">
        <f t="array" ref="BP1001">IF(ISNUMBER('DataModel-NVDA'!BP$112),INDEX('DataModel-NVDA'!$F$4:$DI$130,MATCH(1,('DataModel-NVDA'!$A$4:$A$130=$A1001)*('DataModel-NVDA'!$B$4:$B$130=$B1001),0),MATCH(BP$3,'DataModel-NVDA'!$F$2:$DI$2,0))*$C1001,"")</f>
        <v/>
      </c>
      <c r="BQ1001" s="134" t="str" cm="1">
        <f t="array" ref="BQ1001">IF(ISNUMBER('DataModel-NVDA'!BQ$112),INDEX('DataModel-NVDA'!$F$4:$DI$130,MATCH(1,('DataModel-NVDA'!$A$4:$A$130=$A1001)*('DataModel-NVDA'!$B$4:$B$130=$B1001),0),MATCH(BQ$3,'DataModel-NVDA'!$F$2:$DI$2,0))*$C1001,"")</f>
        <v/>
      </c>
      <c r="BR1001" s="133" t="str" cm="1">
        <f t="array" ref="BR1001">IF(ISNUMBER('DataModel-NVDA'!BR$112),INDEX('DataModel-NVDA'!$F$4:$DI$130,MATCH(1,('DataModel-NVDA'!$A$4:$A$130=$A1001)*('DataModel-NVDA'!$B$4:$B$130=$B1001),0),MATCH(BR$3,'DataModel-NVDA'!$F$2:$DI$2,0))*$C1001,"")</f>
        <v/>
      </c>
      <c r="BS1001" s="34" t="str" cm="1">
        <f t="array" ref="BS1001">IF(ISNUMBER('DataModel-NVDA'!BS$112),INDEX('DataModel-NVDA'!$F$4:$DI$130,MATCH(1,('DataModel-NVDA'!$A$4:$A$130=$A1001)*('DataModel-NVDA'!$B$4:$B$130=$B1001),0),MATCH(BS$3,'DataModel-NVDA'!$F$2:$DI$2,0))*$C1001,"")</f>
        <v/>
      </c>
      <c r="BT1001" s="34" t="str" cm="1">
        <f t="array" ref="BT1001">IF(ISNUMBER('DataModel-NVDA'!BT$112),INDEX('DataModel-NVDA'!$F$4:$DI$130,MATCH(1,('DataModel-NVDA'!$A$4:$A$130=$A1001)*('DataModel-NVDA'!$B$4:$B$130=$B1001),0),MATCH(BT$3,'DataModel-NVDA'!$F$2:$DI$2,0))*$C1001,"")</f>
        <v/>
      </c>
      <c r="BU1001" s="134" t="str" cm="1">
        <f t="array" ref="BU1001">IF(ISNUMBER('DataModel-NVDA'!BU$112),INDEX('DataModel-NVDA'!$F$4:$DI$130,MATCH(1,('DataModel-NVDA'!$A$4:$A$130=$A1001)*('DataModel-NVDA'!$B$4:$B$130=$B1001),0),MATCH(BU$3,'DataModel-NVDA'!$F$2:$DI$2,0))*$C1001,"")</f>
        <v/>
      </c>
      <c r="BV1001" s="133" t="str" cm="1">
        <f t="array" ref="BV1001">IF(ISNUMBER('DataModel-NVDA'!BV$112),INDEX('DataModel-NVDA'!$F$4:$DI$130,MATCH(1,('DataModel-NVDA'!$A$4:$A$130=$A1001)*('DataModel-NVDA'!$B$4:$B$130=$B1001),0),MATCH(BV$3,'DataModel-NVDA'!$F$2:$DI$2,0))*$C1001,"")</f>
        <v/>
      </c>
      <c r="BW1001" s="34" t="str" cm="1">
        <f t="array" ref="BW1001">IF(ISNUMBER('DataModel-NVDA'!BW$112),INDEX('DataModel-NVDA'!$F$4:$DI$130,MATCH(1,('DataModel-NVDA'!$A$4:$A$130=$A1001)*('DataModel-NVDA'!$B$4:$B$130=$B1001),0),MATCH(BW$3,'DataModel-NVDA'!$F$2:$DI$2,0))*$C1001,"")</f>
        <v/>
      </c>
      <c r="BX1001" s="34" t="str" cm="1">
        <f t="array" ref="BX1001">IF(ISNUMBER('DataModel-NVDA'!BX$112),INDEX('DataModel-NVDA'!$F$4:$DI$130,MATCH(1,('DataModel-NVDA'!$A$4:$A$130=$A1001)*('DataModel-NVDA'!$B$4:$B$130=$B1001),0),MATCH(BX$3,'DataModel-NVDA'!$F$2:$DI$2,0))*$C1001,"")</f>
        <v/>
      </c>
      <c r="BY1001" s="134" t="str" cm="1">
        <f t="array" ref="BY1001">IF(ISNUMBER('DataModel-NVDA'!BY$112),INDEX('DataModel-NVDA'!$F$4:$DI$130,MATCH(1,('DataModel-NVDA'!$A$4:$A$130=$A1001)*('DataModel-NVDA'!$B$4:$B$130=$B1001),0),MATCH(BY$3,'DataModel-NVDA'!$F$2:$DI$2,0))*$C1001,"")</f>
        <v/>
      </c>
      <c r="BZ1001" s="133" t="str" cm="1">
        <f t="array" ref="BZ1001">IF(ISNUMBER('DataModel-NVDA'!BZ$112),INDEX('DataModel-NVDA'!$F$4:$DI$130,MATCH(1,('DataModel-NVDA'!$A$4:$A$130=$A1001)*('DataModel-NVDA'!$B$4:$B$130=$B1001),0),MATCH(BZ$3,'DataModel-NVDA'!$F$2:$DI$2,0))*$C1001,"")</f>
        <v/>
      </c>
      <c r="CA1001" s="34" t="str" cm="1">
        <f t="array" ref="CA1001">IF(ISNUMBER('DataModel-NVDA'!CA$112),INDEX('DataModel-NVDA'!$F$4:$DI$130,MATCH(1,('DataModel-NVDA'!$A$4:$A$130=$A1001)*('DataModel-NVDA'!$B$4:$B$130=$B1001),0),MATCH(CA$3,'DataModel-NVDA'!$F$2:$DI$2,0))*$C1001,"")</f>
        <v/>
      </c>
      <c r="CB1001" s="34" t="str" cm="1">
        <f t="array" ref="CB1001">IF(ISNUMBER('DataModel-NVDA'!CB$112),INDEX('DataModel-NVDA'!$F$4:$DI$130,MATCH(1,('DataModel-NVDA'!$A$4:$A$130=$A1001)*('DataModel-NVDA'!$B$4:$B$130=$B1001),0),MATCH(CB$3,'DataModel-NVDA'!$F$2:$DI$2,0))*$C1001,"")</f>
        <v/>
      </c>
      <c r="CC1001" s="134" t="str" cm="1">
        <f t="array" ref="CC1001">IF(ISNUMBER('DataModel-NVDA'!CC$112),INDEX('DataModel-NVDA'!$F$4:$DI$130,MATCH(1,('DataModel-NVDA'!$A$4:$A$130=$A1001)*('DataModel-NVDA'!$B$4:$B$130=$B1001),0),MATCH(CC$3,'DataModel-NVDA'!$F$2:$DI$2,0))*$C1001,"")</f>
        <v/>
      </c>
      <c r="CD1001" s="133" t="str" cm="1">
        <f t="array" ref="CD1001">IF(ISNUMBER('DataModel-NVDA'!CD$112),INDEX('DataModel-NVDA'!$F$4:$DI$130,MATCH(1,('DataModel-NVDA'!$A$4:$A$130=$A1001)*('DataModel-NVDA'!$B$4:$B$130=$B1001),0),MATCH(CD$3,'DataModel-NVDA'!$F$2:$DI$2,0))*$C1001,"")</f>
        <v/>
      </c>
      <c r="CE1001" s="34" t="str" cm="1">
        <f t="array" ref="CE1001">IF(ISNUMBER('DataModel-NVDA'!CE$112),INDEX('DataModel-NVDA'!$F$4:$DI$130,MATCH(1,('DataModel-NVDA'!$A$4:$A$130=$A1001)*('DataModel-NVDA'!$B$4:$B$130=$B1001),0),MATCH(CE$3,'DataModel-NVDA'!$F$2:$DI$2,0))*$C1001,"")</f>
        <v/>
      </c>
      <c r="CF1001" s="34" t="str" cm="1">
        <f t="array" ref="CF1001">IF(ISNUMBER('DataModel-NVDA'!CF$112),INDEX('DataModel-NVDA'!$F$4:$DI$130,MATCH(1,('DataModel-NVDA'!$A$4:$A$130=$A1001)*('DataModel-NVDA'!$B$4:$B$130=$B1001),0),MATCH(CF$3,'DataModel-NVDA'!$F$2:$DI$2,0))*$C1001,"")</f>
        <v/>
      </c>
      <c r="CG1001" s="134" t="str" cm="1">
        <f t="array" ref="CG1001">IF(ISNUMBER('DataModel-NVDA'!CG$112),INDEX('DataModel-NVDA'!$F$4:$DI$130,MATCH(1,('DataModel-NVDA'!$A$4:$A$130=$A1001)*('DataModel-NVDA'!$B$4:$B$130=$B1001),0),MATCH(CG$3,'DataModel-NVDA'!$F$2:$DI$2,0))*$C1001,"")</f>
        <v/>
      </c>
      <c r="CH1001" s="133" t="str" cm="1">
        <f t="array" ref="CH1001">IF(ISNUMBER('DataModel-NVDA'!CH$112),INDEX('DataModel-NVDA'!$F$4:$DI$130,MATCH(1,('DataModel-NVDA'!$A$4:$A$130=$A1001)*('DataModel-NVDA'!$B$4:$B$130=$B1001),0),MATCH(CH$3,'DataModel-NVDA'!$F$2:$DI$2,0))*$C1001,"")</f>
        <v/>
      </c>
      <c r="CI1001" s="34" t="str" cm="1">
        <f t="array" ref="CI1001">IF(ISNUMBER('DataModel-NVDA'!CI$112),INDEX('DataModel-NVDA'!$F$4:$DI$130,MATCH(1,('DataModel-NVDA'!$A$4:$A$130=$A1001)*('DataModel-NVDA'!$B$4:$B$130=$B1001),0),MATCH(CI$3,'DataModel-NVDA'!$F$2:$DI$2,0))*$C1001,"")</f>
        <v/>
      </c>
      <c r="CJ1001" s="34" t="str" cm="1">
        <f t="array" ref="CJ1001">IF(ISNUMBER('DataModel-NVDA'!CJ$112),INDEX('DataModel-NVDA'!$F$4:$DI$130,MATCH(1,('DataModel-NVDA'!$A$4:$A$130=$A1001)*('DataModel-NVDA'!$B$4:$B$130=$B1001),0),MATCH(CJ$3,'DataModel-NVDA'!$F$2:$DI$2,0))*$C1001,"")</f>
        <v/>
      </c>
      <c r="CK1001" s="134" t="str" cm="1">
        <f t="array" ref="CK1001">IF(ISNUMBER('DataModel-NVDA'!CK$112),INDEX('DataModel-NVDA'!$F$4:$DI$130,MATCH(1,('DataModel-NVDA'!$A$4:$A$130=$A1001)*('DataModel-NVDA'!$B$4:$B$130=$B1001),0),MATCH(CK$3,'DataModel-NVDA'!$F$2:$DI$2,0))*$C1001,"")</f>
        <v/>
      </c>
      <c r="CL1001" s="133" t="str" cm="1">
        <f t="array" ref="CL1001">IF(ISNUMBER('DataModel-NVDA'!CL$112),INDEX('DataModel-NVDA'!$F$4:$DI$130,MATCH(1,('DataModel-NVDA'!$A$4:$A$130=$A1001)*('DataModel-NVDA'!$B$4:$B$130=$B1001),0),MATCH(CL$3,'DataModel-NVDA'!$F$2:$DI$2,0))*$C1001,"")</f>
        <v/>
      </c>
      <c r="CM1001" s="34" t="str" cm="1">
        <f t="array" ref="CM1001">IF(ISNUMBER('DataModel-NVDA'!CM$112),INDEX('DataModel-NVDA'!$F$4:$DI$130,MATCH(1,('DataModel-NVDA'!$A$4:$A$130=$A1001)*('DataModel-NVDA'!$B$4:$B$130=$B1001),0),MATCH(CM$3,'DataModel-NVDA'!$F$2:$DI$2,0))*$C1001,"")</f>
        <v/>
      </c>
      <c r="CN1001" s="34" t="str" cm="1">
        <f t="array" ref="CN1001">IF(ISNUMBER('DataModel-NVDA'!CN$112),INDEX('DataModel-NVDA'!$F$4:$DI$130,MATCH(1,('DataModel-NVDA'!$A$4:$A$130=$A1001)*('DataModel-NVDA'!$B$4:$B$130=$B1001),0),MATCH(CN$3,'DataModel-NVDA'!$F$2:$DI$2,0))*$C1001,"")</f>
        <v/>
      </c>
      <c r="CO1001" s="134" t="str" cm="1">
        <f t="array" ref="CO1001">IF(ISNUMBER('DataModel-NVDA'!CO$112),INDEX('DataModel-NVDA'!$F$4:$DI$130,MATCH(1,('DataModel-NVDA'!$A$4:$A$130=$A1001)*('DataModel-NVDA'!$B$4:$B$130=$B1001),0),MATCH(CO$3,'DataModel-NVDA'!$F$2:$DI$2,0))*$C1001,"")</f>
        <v/>
      </c>
      <c r="CP1001" s="133" t="str" cm="1">
        <f t="array" ref="CP1001">IF(ISNUMBER('DataModel-NVDA'!CP$112),INDEX('DataModel-NVDA'!$F$4:$DI$130,MATCH(1,('DataModel-NVDA'!$A$4:$A$130=$A1001)*('DataModel-NVDA'!$B$4:$B$130=$B1001),0),MATCH(CP$3,'DataModel-NVDA'!$F$2:$DI$2,0))*$C1001,"")</f>
        <v/>
      </c>
      <c r="CQ1001" s="34" t="str" cm="1">
        <f t="array" ref="CQ1001">IF(ISNUMBER('DataModel-NVDA'!CQ$112),INDEX('DataModel-NVDA'!$F$4:$DI$130,MATCH(1,('DataModel-NVDA'!$A$4:$A$130=$A1001)*('DataModel-NVDA'!$B$4:$B$130=$B1001),0),MATCH(CQ$3,'DataModel-NVDA'!$F$2:$DI$2,0))*$C1001,"")</f>
        <v/>
      </c>
      <c r="CR1001" s="34" t="str" cm="1">
        <f t="array" ref="CR1001">IF(ISNUMBER('DataModel-NVDA'!CR$112),INDEX('DataModel-NVDA'!$F$4:$DI$130,MATCH(1,('DataModel-NVDA'!$A$4:$A$130=$A1001)*('DataModel-NVDA'!$B$4:$B$130=$B1001),0),MATCH(CR$3,'DataModel-NVDA'!$F$2:$DI$2,0))*$C1001,"")</f>
        <v/>
      </c>
      <c r="CS1001" s="134" t="str" cm="1">
        <f t="array" ref="CS1001">IF(ISNUMBER('DataModel-NVDA'!CS$112),INDEX('DataModel-NVDA'!$F$4:$DI$130,MATCH(1,('DataModel-NVDA'!$A$4:$A$130=$A1001)*('DataModel-NVDA'!$B$4:$B$130=$B1001),0),MATCH(CS$3,'DataModel-NVDA'!$F$2:$DI$2,0))*$C1001,"")</f>
        <v/>
      </c>
      <c r="CT1001" s="133" t="str" cm="1">
        <f t="array" ref="CT1001">IF(ISNUMBER('DataModel-NVDA'!CT$112),INDEX('DataModel-NVDA'!$F$4:$DI$130,MATCH(1,('DataModel-NVDA'!$A$4:$A$130=$A1001)*('DataModel-NVDA'!$B$4:$B$130=$B1001),0),MATCH(CT$3,'DataModel-NVDA'!$F$2:$DI$2,0))*$C1001,"")</f>
        <v/>
      </c>
      <c r="CU1001" s="34" t="str" cm="1">
        <f t="array" ref="CU1001">IF(ISNUMBER('DataModel-NVDA'!CU$112),INDEX('DataModel-NVDA'!$F$4:$DI$130,MATCH(1,('DataModel-NVDA'!$A$4:$A$130=$A1001)*('DataModel-NVDA'!$B$4:$B$130=$B1001),0),MATCH(CU$3,'DataModel-NVDA'!$F$2:$DI$2,0))*$C1001,"")</f>
        <v/>
      </c>
      <c r="CV1001" s="34" t="str" cm="1">
        <f t="array" ref="CV1001">IF(ISNUMBER('DataModel-NVDA'!CV$112),INDEX('DataModel-NVDA'!$F$4:$DI$130,MATCH(1,('DataModel-NVDA'!$A$4:$A$130=$A1001)*('DataModel-NVDA'!$B$4:$B$130=$B1001),0),MATCH(CV$3,'DataModel-NVDA'!$F$2:$DI$2,0))*$C1001,"")</f>
        <v/>
      </c>
      <c r="CW1001" s="134" t="str" cm="1">
        <f t="array" ref="CW1001">IF(ISNUMBER('DataModel-NVDA'!CW$112),INDEX('DataModel-NVDA'!$F$4:$DI$130,MATCH(1,('DataModel-NVDA'!$A$4:$A$130=$A1001)*('DataModel-NVDA'!$B$4:$B$130=$B1001),0),MATCH(CW$3,'DataModel-NVDA'!$F$2:$DI$2,0))*$C1001,"")</f>
        <v/>
      </c>
      <c r="CX1001" s="133" t="str" cm="1">
        <f t="array" ref="CX1001">IF(ISNUMBER('DataModel-NVDA'!CX$112),INDEX('DataModel-NVDA'!$F$4:$DI$130,MATCH(1,('DataModel-NVDA'!$A$4:$A$130=$A1001)*('DataModel-NVDA'!$B$4:$B$130=$B1001),0),MATCH(CX$3,'DataModel-NVDA'!$F$2:$DI$2,0))*$C1001,"")</f>
        <v/>
      </c>
      <c r="CY1001" s="34" t="str" cm="1">
        <f t="array" ref="CY1001">IF(ISNUMBER('DataModel-NVDA'!CY$112),INDEX('DataModel-NVDA'!$F$4:$DI$130,MATCH(1,('DataModel-NVDA'!$A$4:$A$130=$A1001)*('DataModel-NVDA'!$B$4:$B$130=$B1001),0),MATCH(CY$3,'DataModel-NVDA'!$F$2:$DI$2,0))*$C1001,"")</f>
        <v/>
      </c>
      <c r="CZ1001" s="34" t="str" cm="1">
        <f t="array" ref="CZ1001">IF(ISNUMBER('DataModel-NVDA'!CZ$112),INDEX('DataModel-NVDA'!$F$4:$DI$130,MATCH(1,('DataModel-NVDA'!$A$4:$A$130=$A1001)*('DataModel-NVDA'!$B$4:$B$130=$B1001),0),MATCH(CZ$3,'DataModel-NVDA'!$F$2:$DI$2,0))*$C1001,"")</f>
        <v/>
      </c>
      <c r="DA1001" s="134" t="str" cm="1">
        <f t="array" ref="DA1001">IF(ISNUMBER('DataModel-NVDA'!DA$112),INDEX('DataModel-NVDA'!$F$4:$DI$130,MATCH(1,('DataModel-NVDA'!$A$4:$A$130=$A1001)*('DataModel-NVDA'!$B$4:$B$130=$B1001),0),MATCH(DA$3,'DataModel-NVDA'!$F$2:$DI$2,0))*$C1001,"")</f>
        <v/>
      </c>
      <c r="DB1001" s="133" t="str" cm="1">
        <f t="array" ref="DB1001">IF(ISNUMBER('DataModel-NVDA'!DB$112),INDEX('DataModel-NVDA'!$F$4:$DI$130,MATCH(1,('DataModel-NVDA'!$A$4:$A$130=$A1001)*('DataModel-NVDA'!$B$4:$B$130=$B1001),0),MATCH(DB$3,'DataModel-NVDA'!$F$2:$DI$2,0))*$C1001,"")</f>
        <v/>
      </c>
      <c r="DC1001" s="34" t="str" cm="1">
        <f t="array" ref="DC1001">IF(ISNUMBER('DataModel-NVDA'!DC$112),INDEX('DataModel-NVDA'!$F$4:$DI$130,MATCH(1,('DataModel-NVDA'!$A$4:$A$130=$A1001)*('DataModel-NVDA'!$B$4:$B$130=$B1001),0),MATCH(DC$3,'DataModel-NVDA'!$F$2:$DI$2,0))*$C1001,"")</f>
        <v/>
      </c>
      <c r="DD1001" s="34" t="str" cm="1">
        <f t="array" ref="DD1001">IF(ISNUMBER('DataModel-NVDA'!DD$112),INDEX('DataModel-NVDA'!$F$4:$DI$130,MATCH(1,('DataModel-NVDA'!$A$4:$A$130=$A1001)*('DataModel-NVDA'!$B$4:$B$130=$B1001),0),MATCH(DD$3,'DataModel-NVDA'!$F$2:$DI$2,0))*$C1001,"")</f>
        <v/>
      </c>
      <c r="DE1001" s="134" t="str" cm="1">
        <f t="array" ref="DE1001">IF(ISNUMBER('DataModel-NVDA'!DE$112),INDEX('DataModel-NVDA'!$F$4:$DI$130,MATCH(1,('DataModel-NVDA'!$A$4:$A$130=$A1001)*('DataModel-NVDA'!$B$4:$B$130=$B1001),0),MATCH(DE$3,'DataModel-NVDA'!$F$2:$DI$2,0))*$C1001,"")</f>
        <v/>
      </c>
      <c r="DF1001" s="133" t="str" cm="1">
        <f t="array" ref="DF1001">IF(ISNUMBER('DataModel-NVDA'!DF$112),INDEX('DataModel-NVDA'!$F$4:$DI$130,MATCH(1,('DataModel-NVDA'!$A$4:$A$130=$A1001)*('DataModel-NVDA'!$B$4:$B$130=$B1001),0),MATCH(DF$3,'DataModel-NVDA'!$F$2:$DI$2,0))*$C1001,"")</f>
        <v/>
      </c>
      <c r="DG1001" s="34" t="str" cm="1">
        <f t="array" ref="DG1001">IF(ISNUMBER('DataModel-NVDA'!DG$112),INDEX('DataModel-NVDA'!$F$4:$DI$130,MATCH(1,('DataModel-NVDA'!$A$4:$A$130=$A1001)*('DataModel-NVDA'!$B$4:$B$130=$B1001),0),MATCH(DG$3,'DataModel-NVDA'!$F$2:$DI$2,0))*$C1001,"")</f>
        <v/>
      </c>
      <c r="DH1001" s="34" t="str" cm="1">
        <f t="array" ref="DH1001">IF(ISNUMBER('DataModel-NVDA'!DH$112),INDEX('DataModel-NVDA'!$F$4:$DI$130,MATCH(1,('DataModel-NVDA'!$A$4:$A$130=$A1001)*('DataModel-NVDA'!$B$4:$B$130=$B1001),0),MATCH(DH$3,'DataModel-NVDA'!$F$2:$DI$2,0))*$C1001,"")</f>
        <v/>
      </c>
      <c r="DI1001" s="134" t="str" cm="1">
        <f t="array" ref="DI1001">IF(ISNUMBER('DataModel-NVDA'!DI$112),INDEX('DataModel-NVDA'!$F$4:$DI$130,MATCH(1,('DataModel-NVDA'!$A$4:$A$130=$A1001)*('DataModel-NVDA'!$B$4:$B$130=$B1001),0),MATCH(DI$3,'DataModel-NVDA'!$F$2:$DI$2,0))*$C1001,"")</f>
        <v/>
      </c>
      <c r="DJ1001" s="69"/>
      <c r="DK1001" s="34" cm="1">
        <f t="array" ref="DK1001">IF(ISNUMBER('DataModel-NVDA'!DK$112),INDEX('DataModel-NVDA'!$DK$4:$EK$130,MATCH(1,('DataModel-NVDA'!$A$4:$A$130=$A1001)*('DataModel-NVDA'!$B$4:$B$130=$B1001),0),MATCH(DK$3,'DataModel-NVDA'!$DK$2:$EK$2,0))*$C1001,"")</f>
        <v>5430.100058</v>
      </c>
      <c r="DL1001" s="34" cm="1">
        <f t="array" ref="DL1001">IF(ISNUMBER('DataModel-NVDA'!DL$112),INDEX('DataModel-NVDA'!$DK$4:$EK$130,MATCH(1,('DataModel-NVDA'!$A$4:$A$130=$A1001)*('DataModel-NVDA'!$B$4:$B$130=$B1001),0),MATCH(DL$3,'DataModel-NVDA'!$DK$2:$EK$2,0))*$C1001,"")</f>
        <v>5767.5418019999997</v>
      </c>
      <c r="DM1001" s="34" cm="1">
        <f t="array" ref="DM1001">IF(ISNUMBER('DataModel-NVDA'!DM$112),INDEX('DataModel-NVDA'!$DK$4:$EK$130,MATCH(1,('DataModel-NVDA'!$A$4:$A$130=$A1001)*('DataModel-NVDA'!$B$4:$B$130=$B1001),0),MATCH(DM$3,'DataModel-NVDA'!$DK$2:$EK$2,0))*$C1001,"")</f>
        <v>8092.7304679999997</v>
      </c>
      <c r="DN1001" s="34" cm="1">
        <f t="array" ref="DN1001">IF(ISNUMBER('DataModel-NVDA'!DN$112),INDEX('DataModel-NVDA'!$DK$4:$EK$130,MATCH(1,('DataModel-NVDA'!$A$4:$A$130=$A1001)*('DataModel-NVDA'!$B$4:$B$130=$B1001),0),MATCH(DN$3,'DataModel-NVDA'!$DK$2:$EK$2,0))*$C1001,"")</f>
        <v>11127.332612</v>
      </c>
      <c r="DO1001" s="34" cm="1">
        <f t="array" ref="DO1001">IF(ISNUMBER('DataModel-NVDA'!DO$112),INDEX('DataModel-NVDA'!$DK$4:$EK$130,MATCH(1,('DataModel-NVDA'!$A$4:$A$130=$A1001)*('DataModel-NVDA'!$B$4:$B$130=$B1001),0),MATCH(DO$3,'DataModel-NVDA'!$DK$2:$EK$2,0))*$C1001,"")</f>
        <v>13779.482872999999</v>
      </c>
      <c r="DP1001" s="34" cm="1">
        <f t="array" ref="DP1001">IF(ISNUMBER('DataModel-NVDA'!DP$112),INDEX('DataModel-NVDA'!$DK$4:$EK$130,MATCH(1,('DataModel-NVDA'!$A$4:$A$130=$A1001)*('DataModel-NVDA'!$B$4:$B$130=$B1001),0),MATCH(DP$3,'DataModel-NVDA'!$DK$2:$EK$2,0))*$C1001,"")</f>
        <v>12630.524180999999</v>
      </c>
      <c r="DQ1001" s="34" cm="1">
        <f t="array" ref="DQ1001">IF(ISNUMBER('DataModel-NVDA'!DQ$112),INDEX('DataModel-NVDA'!$DK$4:$EK$130,MATCH(1,('DataModel-NVDA'!$A$4:$A$130=$A1001)*('DataModel-NVDA'!$B$4:$B$130=$B1001),0),MATCH(DQ$3,'DataModel-NVDA'!$DK$2:$EK$2,0))*$C1001,"")</f>
        <v>19326.5504</v>
      </c>
      <c r="DR1001" s="34" cm="1">
        <f t="array" ref="DR1001">IF(ISNUMBER('DataModel-NVDA'!DR$112),INDEX('DataModel-NVDA'!$DK$4:$EK$130,MATCH(1,('DataModel-NVDA'!$A$4:$A$130=$A1001)*('DataModel-NVDA'!$B$4:$B$130=$B1001),0),MATCH(DR$3,'DataModel-NVDA'!$DK$2:$EK$2,0))*$C1001,"")</f>
        <v>31243.024810999999</v>
      </c>
      <c r="DS1001" s="34" cm="1">
        <f t="array" ref="DS1001">IF(ISNUMBER('DataModel-NVDA'!DS$112),INDEX('DataModel-NVDA'!$DK$4:$EK$130,MATCH(1,('DataModel-NVDA'!$A$4:$A$130=$A1001)*('DataModel-NVDA'!$B$4:$B$130=$B1001),0),MATCH(DS$3,'DataModel-NVDA'!$DK$2:$EK$2,0))*$C1001,"")</f>
        <v>31535.360239999998</v>
      </c>
      <c r="DT1001" s="34" cm="1">
        <f t="array" ref="DT1001">IF(ISNUMBER('DataModel-NVDA'!DT$112),INDEX('DataModel-NVDA'!$DK$4:$EK$130,MATCH(1,('DataModel-NVDA'!$A$4:$A$130=$A1001)*('DataModel-NVDA'!$B$4:$B$130=$B1001),0),MATCH(DT$3,'DataModel-NVDA'!$DK$2:$EK$2,0))*$C1001,"")</f>
        <v>60130.706265000001</v>
      </c>
      <c r="DU1001" s="34" cm="1">
        <f t="array" ref="DU1001">IF(ISNUMBER('DataModel-NVDA'!DU$112),INDEX('DataModel-NVDA'!$DK$4:$EK$130,MATCH(1,('DataModel-NVDA'!$A$4:$A$130=$A1001)*('DataModel-NVDA'!$B$4:$B$130=$B1001),0),MATCH(DU$3,'DataModel-NVDA'!$DK$2:$EK$2,0))*$C1001,"")</f>
        <v>130864.667607</v>
      </c>
      <c r="DV1001" s="34" cm="1">
        <f t="array" ref="DV1001">IF(ISNUMBER('DataModel-NVDA'!DV$112),INDEX('DataModel-NVDA'!$DK$4:$EK$130,MATCH(1,('DataModel-NVDA'!$A$4:$A$130=$A1001)*('DataModel-NVDA'!$B$4:$B$130=$B1001),0),MATCH(DV$3,'DataModel-NVDA'!$DK$2:$EK$2,0))*$C1001,"")</f>
        <v>226125.057848</v>
      </c>
      <c r="DW1001" s="34" cm="1">
        <f t="array" ref="DW1001">IF(ISNUMBER('DataModel-NVDA'!DW$112),INDEX('DataModel-NVDA'!$DK$4:$EK$130,MATCH(1,('DataModel-NVDA'!$A$4:$A$130=$A1001)*('DataModel-NVDA'!$B$4:$B$130=$B1001),0),MATCH(DW$3,'DataModel-NVDA'!$DK$2:$EK$2,0))*$C1001,"")</f>
        <v>241606.87438599998</v>
      </c>
      <c r="DX1001" s="34" cm="1">
        <f t="array" ref="DX1001">IF(ISNUMBER('DataModel-NVDA'!DX$112),INDEX('DataModel-NVDA'!$DK$4:$EK$130,MATCH(1,('DataModel-NVDA'!$A$4:$A$130=$A1001)*('DataModel-NVDA'!$B$4:$B$130=$B1001),0),MATCH(DX$3,'DataModel-NVDA'!$DK$2:$EK$2,0))*$C1001,"")</f>
        <v>322591.072866</v>
      </c>
      <c r="DY1001" s="34" cm="1">
        <f t="array" ref="DY1001">IF(ISNUMBER('DataModel-NVDA'!DY$112),INDEX('DataModel-NVDA'!$DK$4:$EK$130,MATCH(1,('DataModel-NVDA'!$A$4:$A$130=$A1001)*('DataModel-NVDA'!$B$4:$B$130=$B1001),0),MATCH(DY$3,'DataModel-NVDA'!$DK$2:$EK$2,0))*$C1001,"")</f>
        <v>309755.96106900001</v>
      </c>
      <c r="DZ1001" s="34" t="str" cm="1">
        <f t="array" ref="DZ1001">IF(ISNUMBER('DataModel-NVDA'!DZ$112),INDEX('DataModel-NVDA'!$DK$4:$EK$130,MATCH(1,('DataModel-NVDA'!$A$4:$A$130=$A1001)*('DataModel-NVDA'!$B$4:$B$130=$B1001),0),MATCH(DZ$3,'DataModel-NVDA'!$DK$2:$EK$2,0))*$C1001,"")</f>
        <v/>
      </c>
      <c r="EA1001" s="34" t="str" cm="1">
        <f t="array" ref="EA1001">IF(ISNUMBER('DataModel-NVDA'!EA$112),INDEX('DataModel-NVDA'!$DK$4:$EK$130,MATCH(1,('DataModel-NVDA'!$A$4:$A$130=$A1001)*('DataModel-NVDA'!$B$4:$B$130=$B1001),0),MATCH(EA$3,'DataModel-NVDA'!$DK$2:$EK$2,0))*$C1001,"")</f>
        <v/>
      </c>
      <c r="EB1001" s="34" t="str" cm="1">
        <f t="array" ref="EB1001">IF(ISNUMBER('DataModel-NVDA'!EB$112),INDEX('DataModel-NVDA'!$DK$4:$EK$130,MATCH(1,('DataModel-NVDA'!$A$4:$A$130=$A1001)*('DataModel-NVDA'!$B$4:$B$130=$B1001),0),MATCH(EB$3,'DataModel-NVDA'!$DK$2:$EK$2,0))*$C1001,"")</f>
        <v/>
      </c>
      <c r="EC1001" s="34" t="str" cm="1">
        <f t="array" ref="EC1001">IF(ISNUMBER('DataModel-NVDA'!EC$112),INDEX('DataModel-NVDA'!$DK$4:$EK$130,MATCH(1,('DataModel-NVDA'!$A$4:$A$130=$A1001)*('DataModel-NVDA'!$B$4:$B$130=$B1001),0),MATCH(EC$3,'DataModel-NVDA'!$DK$2:$EK$2,0))*$C1001,"")</f>
        <v/>
      </c>
      <c r="ED1001" s="34" t="str" cm="1">
        <f t="array" ref="ED1001">IF(ISNUMBER('DataModel-NVDA'!ED$112),INDEX('DataModel-NVDA'!$DK$4:$EK$130,MATCH(1,('DataModel-NVDA'!$A$4:$A$130=$A1001)*('DataModel-NVDA'!$B$4:$B$130=$B1001),0),MATCH(ED$3,'DataModel-NVDA'!$DK$2:$EK$2,0))*$C1001,"")</f>
        <v/>
      </c>
      <c r="EE1001" s="34" t="str" cm="1">
        <f t="array" ref="EE1001">IF(ISNUMBER('DataModel-NVDA'!EE$112),INDEX('DataModel-NVDA'!$DK$4:$EK$130,MATCH(1,('DataModel-NVDA'!$A$4:$A$130=$A1001)*('DataModel-NVDA'!$B$4:$B$130=$B1001),0),MATCH(EE$3,'DataModel-NVDA'!$DK$2:$EK$2,0))*$C1001,"")</f>
        <v/>
      </c>
      <c r="EF1001" s="34" t="str" cm="1">
        <f t="array" ref="EF1001">IF(ISNUMBER('DataModel-NVDA'!EF$112),INDEX('DataModel-NVDA'!$DK$4:$EK$130,MATCH(1,('DataModel-NVDA'!$A$4:$A$130=$A1001)*('DataModel-NVDA'!$B$4:$B$130=$B1001),0),MATCH(EF$3,'DataModel-NVDA'!$DK$2:$EK$2,0))*$C1001,"")</f>
        <v/>
      </c>
      <c r="EG1001" s="34" t="str" cm="1">
        <f t="array" ref="EG1001">IF(ISNUMBER('DataModel-NVDA'!EG$112),INDEX('DataModel-NVDA'!$DK$4:$EK$130,MATCH(1,('DataModel-NVDA'!$A$4:$A$130=$A1001)*('DataModel-NVDA'!$B$4:$B$130=$B1001),0),MATCH(EG$3,'DataModel-NVDA'!$DK$2:$EK$2,0))*$C1001,"")</f>
        <v/>
      </c>
      <c r="EH1001" s="34" t="str" cm="1">
        <f t="array" ref="EH1001">IF(ISNUMBER('DataModel-NVDA'!EH$112),INDEX('DataModel-NVDA'!$DK$4:$EK$130,MATCH(1,('DataModel-NVDA'!$A$4:$A$130=$A1001)*('DataModel-NVDA'!$B$4:$B$130=$B1001),0),MATCH(EH$3,'DataModel-NVDA'!$DK$2:$EK$2,0))*$C1001,"")</f>
        <v/>
      </c>
      <c r="EI1001" s="34" t="str" cm="1">
        <f t="array" ref="EI1001">IF(ISNUMBER('DataModel-NVDA'!EI$112),INDEX('DataModel-NVDA'!$DK$4:$EK$130,MATCH(1,('DataModel-NVDA'!$A$4:$A$130=$A1001)*('DataModel-NVDA'!$B$4:$B$130=$B1001),0),MATCH(EI$3,'DataModel-NVDA'!$DK$2:$EK$2,0))*$C1001,"")</f>
        <v/>
      </c>
      <c r="EJ1001" s="34" t="str" cm="1">
        <f t="array" ref="EJ1001">IF(ISNUMBER('DataModel-NVDA'!EJ$112),INDEX('DataModel-NVDA'!$DK$4:$EK$130,MATCH(1,('DataModel-NVDA'!$A$4:$A$130=$A1001)*('DataModel-NVDA'!$B$4:$B$130=$B1001),0),MATCH(EJ$3,'DataModel-NVDA'!$DK$2:$EK$2,0))*$C1001,"")</f>
        <v/>
      </c>
      <c r="EK1001" s="34" t="str" cm="1">
        <f t="array" ref="EK1001">IF(ISNUMBER('DataModel-NVDA'!EK$112),INDEX('DataModel-NVDA'!$DK$4:$EK$130,MATCH(1,('DataModel-NVDA'!$A$4:$A$130=$A1001)*('DataModel-NVDA'!$B$4:$B$130=$B1001),0),MATCH(EK$3,'DataModel-NVDA'!$DK$2:$EK$2,0))*$C1001,"")</f>
        <v/>
      </c>
    </row>
    <row r="1002" spans="1:141" x14ac:dyDescent="0.25">
      <c r="A1002" s="90" t="s">
        <v>453</v>
      </c>
      <c r="B1002" s="90" t="s">
        <v>456</v>
      </c>
      <c r="C1002" s="111">
        <f>$C$6</f>
        <v>9.9999999999999995E-7</v>
      </c>
      <c r="D1002" s="90"/>
      <c r="E1002" t="s">
        <v>471</v>
      </c>
      <c r="F1002" s="133" cm="1">
        <f t="array" ref="F1002">IF(ISNUMBER('DataModel-NVDA'!F$112),INDEX('DataModel-NVDA'!$F$4:$DI$130,MATCH(1,('DataModel-NVDA'!$A$4:$A$130=$A1002)*('DataModel-NVDA'!$B$4:$B$130=$B1002),0),MATCH(F$3,'DataModel-NVDA'!$F$2:$DI$2,0))*$C1002,"")</f>
        <v>686.52</v>
      </c>
      <c r="G1002" s="34" t="str" cm="1">
        <f t="array" ref="G1002">IF(ISNUMBER('DataModel-NVDA'!G$112),INDEX('DataModel-NVDA'!$F$4:$DI$130,MATCH(1,('DataModel-NVDA'!$A$4:$A$130=$A1002)*('DataModel-NVDA'!$B$4:$B$130=$B1002),0),MATCH(G$3,'DataModel-NVDA'!$F$2:$DI$2,0))*$C1002,"")</f>
        <v/>
      </c>
      <c r="H1002" s="34" t="str" cm="1">
        <f t="array" ref="H1002">IF(ISNUMBER('DataModel-NVDA'!H$112),INDEX('DataModel-NVDA'!$F$4:$DI$130,MATCH(1,('DataModel-NVDA'!$A$4:$A$130=$A1002)*('DataModel-NVDA'!$B$4:$B$130=$B1002),0),MATCH(H$3,'DataModel-NVDA'!$F$2:$DI$2,0))*$C1002,"")</f>
        <v/>
      </c>
      <c r="I1002" s="134" t="str" cm="1">
        <f t="array" ref="I1002">IF(ISNUMBER('DataModel-NVDA'!I$112),INDEX('DataModel-NVDA'!$F$4:$DI$130,MATCH(1,('DataModel-NVDA'!$A$4:$A$130=$A1002)*('DataModel-NVDA'!$B$4:$B$130=$B1002),0),MATCH(I$3,'DataModel-NVDA'!$F$2:$DI$2,0))*$C1002,"")</f>
        <v/>
      </c>
      <c r="J1002" s="133" cm="1">
        <f t="array" ref="J1002">IF(ISNUMBER('DataModel-NVDA'!J$112),INDEX('DataModel-NVDA'!$F$4:$DI$130,MATCH(1,('DataModel-NVDA'!$A$4:$A$130=$A1002)*('DataModel-NVDA'!$B$4:$B$130=$B1002),0),MATCH(J$3,'DataModel-NVDA'!$F$2:$DI$2,0))*$C1002,"")</f>
        <v>800.31999999999994</v>
      </c>
      <c r="K1002" s="34" t="str" cm="1">
        <f t="array" ref="K1002">IF(ISNUMBER('DataModel-NVDA'!K$112),INDEX('DataModel-NVDA'!$F$4:$DI$130,MATCH(1,('DataModel-NVDA'!$A$4:$A$130=$A1002)*('DataModel-NVDA'!$B$4:$B$130=$B1002),0),MATCH(K$3,'DataModel-NVDA'!$F$2:$DI$2,0))*$C1002,"")</f>
        <v/>
      </c>
      <c r="L1002" s="34" t="str" cm="1">
        <f t="array" ref="L1002">IF(ISNUMBER('DataModel-NVDA'!L$112),INDEX('DataModel-NVDA'!$F$4:$DI$130,MATCH(1,('DataModel-NVDA'!$A$4:$A$130=$A1002)*('DataModel-NVDA'!$B$4:$B$130=$B1002),0),MATCH(L$3,'DataModel-NVDA'!$F$2:$DI$2,0))*$C1002,"")</f>
        <v/>
      </c>
      <c r="M1002" s="134" t="str" cm="1">
        <f t="array" ref="M1002">IF(ISNUMBER('DataModel-NVDA'!M$112),INDEX('DataModel-NVDA'!$F$4:$DI$130,MATCH(1,('DataModel-NVDA'!$A$4:$A$130=$A1002)*('DataModel-NVDA'!$B$4:$B$130=$B1002),0),MATCH(M$3,'DataModel-NVDA'!$F$2:$DI$2,0))*$C1002,"")</f>
        <v/>
      </c>
      <c r="N1002" s="133" cm="1">
        <f t="array" ref="N1002">IF(ISNUMBER('DataModel-NVDA'!N$112),INDEX('DataModel-NVDA'!$F$4:$DI$130,MATCH(1,('DataModel-NVDA'!$A$4:$A$130=$A1002)*('DataModel-NVDA'!$B$4:$B$130=$B1002),0),MATCH(N$3,'DataModel-NVDA'!$F$2:$DI$2,0))*$C1002,"")</f>
        <v>1024.7314269999999</v>
      </c>
      <c r="O1002" s="34" t="str" cm="1">
        <f t="array" ref="O1002">IF(ISNUMBER('DataModel-NVDA'!O$112),INDEX('DataModel-NVDA'!$F$4:$DI$130,MATCH(1,('DataModel-NVDA'!$A$4:$A$130=$A1002)*('DataModel-NVDA'!$B$4:$B$130=$B1002),0),MATCH(O$3,'DataModel-NVDA'!$F$2:$DI$2,0))*$C1002,"")</f>
        <v/>
      </c>
      <c r="P1002" s="34" t="str" cm="1">
        <f t="array" ref="P1002">IF(ISNUMBER('DataModel-NVDA'!P$112),INDEX('DataModel-NVDA'!$F$4:$DI$130,MATCH(1,('DataModel-NVDA'!$A$4:$A$130=$A1002)*('DataModel-NVDA'!$B$4:$B$130=$B1002),0),MATCH(P$3,'DataModel-NVDA'!$F$2:$DI$2,0))*$C1002,"")</f>
        <v/>
      </c>
      <c r="Q1002" s="134" t="str" cm="1">
        <f t="array" ref="Q1002">IF(ISNUMBER('DataModel-NVDA'!Q$112),INDEX('DataModel-NVDA'!$F$4:$DI$130,MATCH(1,('DataModel-NVDA'!$A$4:$A$130=$A1002)*('DataModel-NVDA'!$B$4:$B$130=$B1002),0),MATCH(Q$3,'DataModel-NVDA'!$F$2:$DI$2,0))*$C1002,"")</f>
        <v/>
      </c>
      <c r="R1002" s="133" cm="1">
        <f t="array" ref="R1002">IF(ISNUMBER('DataModel-NVDA'!R$112),INDEX('DataModel-NVDA'!$F$4:$DI$130,MATCH(1,('DataModel-NVDA'!$A$4:$A$130=$A1002)*('DataModel-NVDA'!$B$4:$B$130=$B1002),0),MATCH(R$3,'DataModel-NVDA'!$F$2:$DI$2,0))*$C1002,"")</f>
        <v>1457.446463</v>
      </c>
      <c r="S1002" s="34" t="str" cm="1">
        <f t="array" ref="S1002">IF(ISNUMBER('DataModel-NVDA'!S$112),INDEX('DataModel-NVDA'!$F$4:$DI$130,MATCH(1,('DataModel-NVDA'!$A$4:$A$130=$A1002)*('DataModel-NVDA'!$B$4:$B$130=$B1002),0),MATCH(S$3,'DataModel-NVDA'!$F$2:$DI$2,0))*$C1002,"")</f>
        <v/>
      </c>
      <c r="T1002" s="34" t="str" cm="1">
        <f t="array" ref="T1002">IF(ISNUMBER('DataModel-NVDA'!T$112),INDEX('DataModel-NVDA'!$F$4:$DI$130,MATCH(1,('DataModel-NVDA'!$A$4:$A$130=$A1002)*('DataModel-NVDA'!$B$4:$B$130=$B1002),0),MATCH(T$3,'DataModel-NVDA'!$F$2:$DI$2,0))*$C1002,"")</f>
        <v/>
      </c>
      <c r="U1002" s="134" t="str" cm="1">
        <f t="array" ref="U1002">IF(ISNUMBER('DataModel-NVDA'!U$112),INDEX('DataModel-NVDA'!$F$4:$DI$130,MATCH(1,('DataModel-NVDA'!$A$4:$A$130=$A1002)*('DataModel-NVDA'!$B$4:$B$130=$B1002),0),MATCH(U$3,'DataModel-NVDA'!$F$2:$DI$2,0))*$C1002,"")</f>
        <v/>
      </c>
      <c r="V1002" s="133" cm="1">
        <f t="array" ref="V1002">IF(ISNUMBER('DataModel-NVDA'!V$112),INDEX('DataModel-NVDA'!$F$4:$DI$130,MATCH(1,('DataModel-NVDA'!$A$4:$A$130=$A1002)*('DataModel-NVDA'!$B$4:$B$130=$B1002),0),MATCH(V$3,'DataModel-NVDA'!$F$2:$DI$2,0))*$C1002,"")</f>
        <v>1530.7280879999998</v>
      </c>
      <c r="W1002" s="34" t="str" cm="1">
        <f t="array" ref="W1002">IF(ISNUMBER('DataModel-NVDA'!W$112),INDEX('DataModel-NVDA'!$F$4:$DI$130,MATCH(1,('DataModel-NVDA'!$A$4:$A$130=$A1002)*('DataModel-NVDA'!$B$4:$B$130=$B1002),0),MATCH(W$3,'DataModel-NVDA'!$F$2:$DI$2,0))*$C1002,"")</f>
        <v/>
      </c>
      <c r="X1002" s="34" t="str" cm="1">
        <f t="array" ref="X1002">IF(ISNUMBER('DataModel-NVDA'!X$112),INDEX('DataModel-NVDA'!$F$4:$DI$130,MATCH(1,('DataModel-NVDA'!$A$4:$A$130=$A1002)*('DataModel-NVDA'!$B$4:$B$130=$B1002),0),MATCH(X$3,'DataModel-NVDA'!$F$2:$DI$2,0))*$C1002,"")</f>
        <v/>
      </c>
      <c r="Y1002" s="134" cm="1">
        <f t="array" ref="Y1002">IF(ISNUMBER('DataModel-NVDA'!Y$112),INDEX('DataModel-NVDA'!$F$4:$DI$130,MATCH(1,('DataModel-NVDA'!$A$4:$A$130=$A1002)*('DataModel-NVDA'!$B$4:$B$130=$B1002),0),MATCH(Y$3,'DataModel-NVDA'!$F$2:$DI$2,0))*$C1002,"")</f>
        <v>2084.6247309999999</v>
      </c>
      <c r="Z1002" s="133" cm="1">
        <f t="array" ref="Z1002">IF(ISNUMBER('DataModel-NVDA'!Z$112),INDEX('DataModel-NVDA'!$F$4:$DI$130,MATCH(1,('DataModel-NVDA'!$A$4:$A$130=$A1002)*('DataModel-NVDA'!$B$4:$B$130=$B1002),0),MATCH(Z$3,'DataModel-NVDA'!$F$2:$DI$2,0))*$C1002,"")</f>
        <v>2045.9543319999998</v>
      </c>
      <c r="AA1002" s="34" cm="1">
        <f t="array" ref="AA1002">IF(ISNUMBER('DataModel-NVDA'!AA$112),INDEX('DataModel-NVDA'!$F$4:$DI$130,MATCH(1,('DataModel-NVDA'!$A$4:$A$130=$A1002)*('DataModel-NVDA'!$B$4:$B$130=$B1002),0),MATCH(AA$3,'DataModel-NVDA'!$F$2:$DI$2,0))*$C1002,"")</f>
        <v>2375.7350719999999</v>
      </c>
      <c r="AB1002" s="34" cm="1">
        <f t="array" ref="AB1002">IF(ISNUMBER('DataModel-NVDA'!AB$112),INDEX('DataModel-NVDA'!$F$4:$DI$130,MATCH(1,('DataModel-NVDA'!$A$4:$A$130=$A1002)*('DataModel-NVDA'!$B$4:$B$130=$B1002),0),MATCH(AB$3,'DataModel-NVDA'!$F$2:$DI$2,0))*$C1002,"")</f>
        <v>2722.703759</v>
      </c>
      <c r="AC1002" s="134" cm="1">
        <f t="array" ref="AC1002">IF(ISNUMBER('DataModel-NVDA'!AC$112),INDEX('DataModel-NVDA'!$F$4:$DI$130,MATCH(1,('DataModel-NVDA'!$A$4:$A$130=$A1002)*('DataModel-NVDA'!$B$4:$B$130=$B1002),0),MATCH(AC$3,'DataModel-NVDA'!$F$2:$DI$2,0))*$C1002,"")</f>
        <v>2762.0696969999999</v>
      </c>
      <c r="AD1002" s="133" cm="1">
        <f t="array" ref="AD1002">IF(ISNUMBER('DataModel-NVDA'!AD$112),INDEX('DataModel-NVDA'!$F$4:$DI$130,MATCH(1,('DataModel-NVDA'!$A$4:$A$130=$A1002)*('DataModel-NVDA'!$B$4:$B$130=$B1002),0),MATCH(AD$3,'DataModel-NVDA'!$F$2:$DI$2,0))*$C1002,"")</f>
        <v>2772.2820059999999</v>
      </c>
      <c r="AE1002" s="34" cm="1">
        <f t="array" ref="AE1002">IF(ISNUMBER('DataModel-NVDA'!AE$112),INDEX('DataModel-NVDA'!$F$4:$DI$130,MATCH(1,('DataModel-NVDA'!$A$4:$A$130=$A1002)*('DataModel-NVDA'!$B$4:$B$130=$B1002),0),MATCH(AE$3,'DataModel-NVDA'!$F$2:$DI$2,0))*$C1002,"")</f>
        <v>3405.4085989999999</v>
      </c>
      <c r="AF1002" s="34" cm="1">
        <f t="array" ref="AF1002">IF(ISNUMBER('DataModel-NVDA'!AF$112),INDEX('DataModel-NVDA'!$F$4:$DI$130,MATCH(1,('DataModel-NVDA'!$A$4:$A$130=$A1002)*('DataModel-NVDA'!$B$4:$B$130=$B1002),0),MATCH(AF$3,'DataModel-NVDA'!$F$2:$DI$2,0))*$C1002,"")</f>
        <v>4114.4844560000001</v>
      </c>
      <c r="AG1002" s="134" cm="1">
        <f t="array" ref="AG1002">IF(ISNUMBER('DataModel-NVDA'!AG$112),INDEX('DataModel-NVDA'!$F$4:$DI$130,MATCH(1,('DataModel-NVDA'!$A$4:$A$130=$A1002)*('DataModel-NVDA'!$B$4:$B$130=$B1002),0),MATCH(AG$3,'DataModel-NVDA'!$F$2:$DI$2,0))*$C1002,"")</f>
        <v>4490.9926189999996</v>
      </c>
      <c r="AH1002" s="133" cm="1">
        <f t="array" ref="AH1002">IF(ISNUMBER('DataModel-NVDA'!AH$112),INDEX('DataModel-NVDA'!$F$4:$DI$130,MATCH(1,('DataModel-NVDA'!$A$4:$A$130=$A1002)*('DataModel-NVDA'!$B$4:$B$130=$B1002),0),MATCH(AH$3,'DataModel-NVDA'!$F$2:$DI$2,0))*$C1002,"")</f>
        <v>5030.796824</v>
      </c>
      <c r="AI1002" s="34" cm="1">
        <f t="array" ref="AI1002">IF(ISNUMBER('DataModel-NVDA'!AI$112),INDEX('DataModel-NVDA'!$F$4:$DI$130,MATCH(1,('DataModel-NVDA'!$A$4:$A$130=$A1002)*('DataModel-NVDA'!$B$4:$B$130=$B1002),0),MATCH(AI$3,'DataModel-NVDA'!$F$2:$DI$2,0))*$C1002,"")</f>
        <v>5894.7021919999997</v>
      </c>
      <c r="AJ1002" s="34" cm="1">
        <f t="array" ref="AJ1002">IF(ISNUMBER('DataModel-NVDA'!AJ$112),INDEX('DataModel-NVDA'!$F$4:$DI$130,MATCH(1,('DataModel-NVDA'!$A$4:$A$130=$A1002)*('DataModel-NVDA'!$B$4:$B$130=$B1002),0),MATCH(AJ$3,'DataModel-NVDA'!$F$2:$DI$2,0))*$C1002,"")</f>
        <v>6356.4125779999995</v>
      </c>
      <c r="AK1002" s="134" cm="1">
        <f t="array" ref="AK1002">IF(ISNUMBER('DataModel-NVDA'!AK$112),INDEX('DataModel-NVDA'!$F$4:$DI$130,MATCH(1,('DataModel-NVDA'!$A$4:$A$130=$A1002)*('DataModel-NVDA'!$B$4:$B$130=$B1002),0),MATCH(AK$3,'DataModel-NVDA'!$F$2:$DI$2,0))*$C1002,"")</f>
        <v>6915.080097</v>
      </c>
      <c r="AL1002" s="133" cm="1">
        <f t="array" ref="AL1002">IF(ISNUMBER('DataModel-NVDA'!AL$112),INDEX('DataModel-NVDA'!$F$4:$DI$130,MATCH(1,('DataModel-NVDA'!$A$4:$A$130=$A1002)*('DataModel-NVDA'!$B$4:$B$130=$B1002),0),MATCH(AL$3,'DataModel-NVDA'!$F$2:$DI$2,0))*$C1002,"")</f>
        <v>7570.2518399999999</v>
      </c>
      <c r="AM1002" s="34" cm="1">
        <f t="array" ref="AM1002">IF(ISNUMBER('DataModel-NVDA'!AM$112),INDEX('DataModel-NVDA'!$F$4:$DI$130,MATCH(1,('DataModel-NVDA'!$A$4:$A$130=$A1002)*('DataModel-NVDA'!$B$4:$B$130=$B1002),0),MATCH(AM$3,'DataModel-NVDA'!$F$2:$DI$2,0))*$C1002,"")</f>
        <v>6243.3269030000001</v>
      </c>
      <c r="AN1002" s="34" cm="1">
        <f t="array" ref="AN1002">IF(ISNUMBER('DataModel-NVDA'!AN$112),INDEX('DataModel-NVDA'!$F$4:$DI$130,MATCH(1,('DataModel-NVDA'!$A$4:$A$130=$A1002)*('DataModel-NVDA'!$B$4:$B$130=$B1002),0),MATCH(AN$3,'DataModel-NVDA'!$F$2:$DI$2,0))*$C1002,"")</f>
        <v>5384.147543</v>
      </c>
      <c r="AO1002" s="134" cm="1">
        <f t="array" ref="AO1002">IF(ISNUMBER('DataModel-NVDA'!AO$112),INDEX('DataModel-NVDA'!$F$4:$DI$130,MATCH(1,('DataModel-NVDA'!$A$4:$A$130=$A1002)*('DataModel-NVDA'!$B$4:$B$130=$B1002),0),MATCH(AO$3,'DataModel-NVDA'!$F$2:$DI$2,0))*$C1002,"")</f>
        <v>5748.0538939999997</v>
      </c>
      <c r="AP1002" s="133" cm="1">
        <f t="array" ref="AP1002">IF(ISNUMBER('DataModel-NVDA'!AP$112),INDEX('DataModel-NVDA'!$F$4:$DI$130,MATCH(1,('DataModel-NVDA'!$A$4:$A$130=$A1002)*('DataModel-NVDA'!$B$4:$B$130=$B1002),0),MATCH(AP$3,'DataModel-NVDA'!$F$2:$DI$2,0))*$C1002,"")</f>
        <v>6242.4937979999995</v>
      </c>
      <c r="AQ1002" s="34" cm="1">
        <f t="array" ref="AQ1002">IF(ISNUMBER('DataModel-NVDA'!AQ$112),INDEX('DataModel-NVDA'!$F$4:$DI$130,MATCH(1,('DataModel-NVDA'!$A$4:$A$130=$A1002)*('DataModel-NVDA'!$B$4:$B$130=$B1002),0),MATCH(AQ$3,'DataModel-NVDA'!$F$2:$DI$2,0))*$C1002,"")</f>
        <v>10693.631001</v>
      </c>
      <c r="AR1002" s="34" cm="1">
        <f t="array" ref="AR1002">IF(ISNUMBER('DataModel-NVDA'!AR$112),INDEX('DataModel-NVDA'!$F$4:$DI$130,MATCH(1,('DataModel-NVDA'!$A$4:$A$130=$A1002)*('DataModel-NVDA'!$B$4:$B$130=$B1002),0),MATCH(AR$3,'DataModel-NVDA'!$F$2:$DI$2,0))*$C1002,"")</f>
        <v>16172.850955999998</v>
      </c>
      <c r="AS1002" s="134" cm="1">
        <f t="array" ref="AS1002">IF(ISNUMBER('DataModel-NVDA'!AS$112),INDEX('DataModel-NVDA'!$F$4:$DI$130,MATCH(1,('DataModel-NVDA'!$A$4:$A$130=$A1002)*('DataModel-NVDA'!$B$4:$B$130=$B1002),0),MATCH(AS$3,'DataModel-NVDA'!$F$2:$DI$2,0))*$C1002,"")</f>
        <v>19490.008645999998</v>
      </c>
      <c r="AT1002" s="133" cm="1">
        <f t="array" ref="AT1002">IF(ISNUMBER('DataModel-NVDA'!AT$112),INDEX('DataModel-NVDA'!$F$4:$DI$130,MATCH(1,('DataModel-NVDA'!$A$4:$A$130=$A1002)*('DataModel-NVDA'!$B$4:$B$130=$B1002),0),MATCH(AT$3,'DataModel-NVDA'!$F$2:$DI$2,0))*$C1002,"")</f>
        <v>24606.441937</v>
      </c>
      <c r="AU1002" s="34" cm="1">
        <f t="array" ref="AU1002">IF(ISNUMBER('DataModel-NVDA'!AU$112),INDEX('DataModel-NVDA'!$F$4:$DI$130,MATCH(1,('DataModel-NVDA'!$A$4:$A$130=$A1002)*('DataModel-NVDA'!$B$4:$B$130=$B1002),0),MATCH(AU$3,'DataModel-NVDA'!$F$2:$DI$2,0))*$C1002,"")</f>
        <v>28689.950794</v>
      </c>
      <c r="AV1002" s="34" cm="1">
        <f t="array" ref="AV1002">IF(ISNUMBER('DataModel-NVDA'!AV$112),INDEX('DataModel-NVDA'!$F$4:$DI$130,MATCH(1,('DataModel-NVDA'!$A$4:$A$130=$A1002)*('DataModel-NVDA'!$B$4:$B$130=$B1002),0),MATCH(AV$3,'DataModel-NVDA'!$F$2:$DI$2,0))*$C1002,"")</f>
        <v>32452.160152999997</v>
      </c>
      <c r="AW1002" s="134" cm="1">
        <f t="array" ref="AW1002">IF(ISNUMBER('DataModel-NVDA'!AW$112),INDEX('DataModel-NVDA'!$F$4:$DI$130,MATCH(1,('DataModel-NVDA'!$A$4:$A$130=$A1002)*('DataModel-NVDA'!$B$4:$B$130=$B1002),0),MATCH(AW$3,'DataModel-NVDA'!$F$2:$DI$2,0))*$C1002,"")</f>
        <v>37742.404137999998</v>
      </c>
      <c r="AX1002" s="133" cm="1">
        <f t="array" ref="AX1002">IF(ISNUMBER('DataModel-NVDA'!AX$112),INDEX('DataModel-NVDA'!$F$4:$DI$130,MATCH(1,('DataModel-NVDA'!$A$4:$A$130=$A1002)*('DataModel-NVDA'!$B$4:$B$130=$B1002),0),MATCH(AX$3,'DataModel-NVDA'!$F$2:$DI$2,0))*$C1002,"")</f>
        <v>40150.040384</v>
      </c>
      <c r="AY1002" s="34" cm="1">
        <f t="array" ref="AY1002">IF(ISNUMBER('DataModel-NVDA'!AY$112),INDEX('DataModel-NVDA'!$F$4:$DI$130,MATCH(1,('DataModel-NVDA'!$A$4:$A$130=$A1002)*('DataModel-NVDA'!$B$4:$B$130=$B1002),0),MATCH(AY$3,'DataModel-NVDA'!$F$2:$DI$2,0))*$C1002,"")</f>
        <v>44329.122236999996</v>
      </c>
      <c r="AZ1002" s="34" cm="1">
        <f t="array" ref="AZ1002">IF(ISNUMBER('DataModel-NVDA'!AZ$112),INDEX('DataModel-NVDA'!$F$4:$DI$130,MATCH(1,('DataModel-NVDA'!$A$4:$A$130=$A1002)*('DataModel-NVDA'!$B$4:$B$130=$B1002),0),MATCH(AZ$3,'DataModel-NVDA'!$F$2:$DI$2,0))*$C1002,"")</f>
        <v>49022.581004</v>
      </c>
      <c r="BA1002" s="134" cm="1">
        <f t="array" ref="BA1002">IF(ISNUMBER('DataModel-NVDA'!BA$112),INDEX('DataModel-NVDA'!$F$4:$DI$130,MATCH(1,('DataModel-NVDA'!$A$4:$A$130=$A1002)*('DataModel-NVDA'!$B$4:$B$130=$B1002),0),MATCH(BA$3,'DataModel-NVDA'!$F$2:$DI$2,0))*$C1002,"")</f>
        <v>53583.527888999997</v>
      </c>
      <c r="BB1002" s="133" cm="1">
        <f t="array" ref="BB1002">IF(ISNUMBER('DataModel-NVDA'!BB$112),INDEX('DataModel-NVDA'!$F$4:$DI$130,MATCH(1,('DataModel-NVDA'!$A$4:$A$130=$A1002)*('DataModel-NVDA'!$B$4:$B$130=$B1002),0),MATCH(BB$3,'DataModel-NVDA'!$F$2:$DI$2,0))*$C1002,"")</f>
        <v>53239.505668999998</v>
      </c>
      <c r="BC1002" s="34" cm="1">
        <f t="array" ref="BC1002">IF(ISNUMBER('DataModel-NVDA'!BC$112),INDEX('DataModel-NVDA'!$F$4:$DI$130,MATCH(1,('DataModel-NVDA'!$A$4:$A$130=$A1002)*('DataModel-NVDA'!$B$4:$B$130=$B1002),0),MATCH(BC$3,'DataModel-NVDA'!$F$2:$DI$2,0))*$C1002,"")</f>
        <v>55402.309135999996</v>
      </c>
      <c r="BD1002" s="34" cm="1">
        <f t="array" ref="BD1002">IF(ISNUMBER('DataModel-NVDA'!BD$112),INDEX('DataModel-NVDA'!$F$4:$DI$130,MATCH(1,('DataModel-NVDA'!$A$4:$A$130=$A1002)*('DataModel-NVDA'!$B$4:$B$130=$B1002),0),MATCH(BD$3,'DataModel-NVDA'!$F$2:$DI$2,0))*$C1002,"")</f>
        <v>57565.178363999999</v>
      </c>
      <c r="BE1002" s="134" cm="1">
        <f t="array" ref="BE1002">IF(ISNUMBER('DataModel-NVDA'!BE$112),INDEX('DataModel-NVDA'!$F$4:$DI$130,MATCH(1,('DataModel-NVDA'!$A$4:$A$130=$A1002)*('DataModel-NVDA'!$B$4:$B$130=$B1002),0),MATCH(BE$3,'DataModel-NVDA'!$F$2:$DI$2,0))*$C1002,"")</f>
        <v>59562.015894999997</v>
      </c>
      <c r="BF1002" s="133" t="str" cm="1">
        <f t="array" ref="BF1002">IF(ISNUMBER('DataModel-NVDA'!BF$112),INDEX('DataModel-NVDA'!$F$4:$DI$130,MATCH(1,('DataModel-NVDA'!$A$4:$A$130=$A1002)*('DataModel-NVDA'!$B$4:$B$130=$B1002),0),MATCH(BF$3,'DataModel-NVDA'!$F$2:$DI$2,0))*$C1002,"")</f>
        <v/>
      </c>
      <c r="BG1002" s="34" t="str" cm="1">
        <f t="array" ref="BG1002">IF(ISNUMBER('DataModel-NVDA'!BG$112),INDEX('DataModel-NVDA'!$F$4:$DI$130,MATCH(1,('DataModel-NVDA'!$A$4:$A$130=$A1002)*('DataModel-NVDA'!$B$4:$B$130=$B1002),0),MATCH(BG$3,'DataModel-NVDA'!$F$2:$DI$2,0))*$C1002,"")</f>
        <v/>
      </c>
      <c r="BH1002" s="34" t="str" cm="1">
        <f t="array" ref="BH1002">IF(ISNUMBER('DataModel-NVDA'!BH$112),INDEX('DataModel-NVDA'!$F$4:$DI$130,MATCH(1,('DataModel-NVDA'!$A$4:$A$130=$A1002)*('DataModel-NVDA'!$B$4:$B$130=$B1002),0),MATCH(BH$3,'DataModel-NVDA'!$F$2:$DI$2,0))*$C1002,"")</f>
        <v/>
      </c>
      <c r="BI1002" s="134" t="str" cm="1">
        <f t="array" ref="BI1002">IF(ISNUMBER('DataModel-NVDA'!BI$112),INDEX('DataModel-NVDA'!$F$4:$DI$130,MATCH(1,('DataModel-NVDA'!$A$4:$A$130=$A1002)*('DataModel-NVDA'!$B$4:$B$130=$B1002),0),MATCH(BI$3,'DataModel-NVDA'!$F$2:$DI$2,0))*$C1002,"")</f>
        <v/>
      </c>
      <c r="BJ1002" s="133" t="str" cm="1">
        <f t="array" ref="BJ1002">IF(ISNUMBER('DataModel-NVDA'!BJ$112),INDEX('DataModel-NVDA'!$F$4:$DI$130,MATCH(1,('DataModel-NVDA'!$A$4:$A$130=$A1002)*('DataModel-NVDA'!$B$4:$B$130=$B1002),0),MATCH(BJ$3,'DataModel-NVDA'!$F$2:$DI$2,0))*$C1002,"")</f>
        <v/>
      </c>
      <c r="BK1002" s="34" t="str" cm="1">
        <f t="array" ref="BK1002">IF(ISNUMBER('DataModel-NVDA'!BK$112),INDEX('DataModel-NVDA'!$F$4:$DI$130,MATCH(1,('DataModel-NVDA'!$A$4:$A$130=$A1002)*('DataModel-NVDA'!$B$4:$B$130=$B1002),0),MATCH(BK$3,'DataModel-NVDA'!$F$2:$DI$2,0))*$C1002,"")</f>
        <v/>
      </c>
      <c r="BL1002" s="34" t="str" cm="1">
        <f t="array" ref="BL1002">IF(ISNUMBER('DataModel-NVDA'!BL$112),INDEX('DataModel-NVDA'!$F$4:$DI$130,MATCH(1,('DataModel-NVDA'!$A$4:$A$130=$A1002)*('DataModel-NVDA'!$B$4:$B$130=$B1002),0),MATCH(BL$3,'DataModel-NVDA'!$F$2:$DI$2,0))*$C1002,"")</f>
        <v/>
      </c>
      <c r="BM1002" s="134" t="str" cm="1">
        <f t="array" ref="BM1002">IF(ISNUMBER('DataModel-NVDA'!BM$112),INDEX('DataModel-NVDA'!$F$4:$DI$130,MATCH(1,('DataModel-NVDA'!$A$4:$A$130=$A1002)*('DataModel-NVDA'!$B$4:$B$130=$B1002),0),MATCH(BM$3,'DataModel-NVDA'!$F$2:$DI$2,0))*$C1002,"")</f>
        <v/>
      </c>
      <c r="BN1002" s="133" t="str" cm="1">
        <f t="array" ref="BN1002">IF(ISNUMBER('DataModel-NVDA'!BN$112),INDEX('DataModel-NVDA'!$F$4:$DI$130,MATCH(1,('DataModel-NVDA'!$A$4:$A$130=$A1002)*('DataModel-NVDA'!$B$4:$B$130=$B1002),0),MATCH(BN$3,'DataModel-NVDA'!$F$2:$DI$2,0))*$C1002,"")</f>
        <v/>
      </c>
      <c r="BO1002" s="34" t="str" cm="1">
        <f t="array" ref="BO1002">IF(ISNUMBER('DataModel-NVDA'!BO$112),INDEX('DataModel-NVDA'!$F$4:$DI$130,MATCH(1,('DataModel-NVDA'!$A$4:$A$130=$A1002)*('DataModel-NVDA'!$B$4:$B$130=$B1002),0),MATCH(BO$3,'DataModel-NVDA'!$F$2:$DI$2,0))*$C1002,"")</f>
        <v/>
      </c>
      <c r="BP1002" s="34" t="str" cm="1">
        <f t="array" ref="BP1002">IF(ISNUMBER('DataModel-NVDA'!BP$112),INDEX('DataModel-NVDA'!$F$4:$DI$130,MATCH(1,('DataModel-NVDA'!$A$4:$A$130=$A1002)*('DataModel-NVDA'!$B$4:$B$130=$B1002),0),MATCH(BP$3,'DataModel-NVDA'!$F$2:$DI$2,0))*$C1002,"")</f>
        <v/>
      </c>
      <c r="BQ1002" s="134" t="str" cm="1">
        <f t="array" ref="BQ1002">IF(ISNUMBER('DataModel-NVDA'!BQ$112),INDEX('DataModel-NVDA'!$F$4:$DI$130,MATCH(1,('DataModel-NVDA'!$A$4:$A$130=$A1002)*('DataModel-NVDA'!$B$4:$B$130=$B1002),0),MATCH(BQ$3,'DataModel-NVDA'!$F$2:$DI$2,0))*$C1002,"")</f>
        <v/>
      </c>
      <c r="BR1002" s="133" t="str" cm="1">
        <f t="array" ref="BR1002">IF(ISNUMBER('DataModel-NVDA'!BR$112),INDEX('DataModel-NVDA'!$F$4:$DI$130,MATCH(1,('DataModel-NVDA'!$A$4:$A$130=$A1002)*('DataModel-NVDA'!$B$4:$B$130=$B1002),0),MATCH(BR$3,'DataModel-NVDA'!$F$2:$DI$2,0))*$C1002,"")</f>
        <v/>
      </c>
      <c r="BS1002" s="34" t="str" cm="1">
        <f t="array" ref="BS1002">IF(ISNUMBER('DataModel-NVDA'!BS$112),INDEX('DataModel-NVDA'!$F$4:$DI$130,MATCH(1,('DataModel-NVDA'!$A$4:$A$130=$A1002)*('DataModel-NVDA'!$B$4:$B$130=$B1002),0),MATCH(BS$3,'DataModel-NVDA'!$F$2:$DI$2,0))*$C1002,"")</f>
        <v/>
      </c>
      <c r="BT1002" s="34" t="str" cm="1">
        <f t="array" ref="BT1002">IF(ISNUMBER('DataModel-NVDA'!BT$112),INDEX('DataModel-NVDA'!$F$4:$DI$130,MATCH(1,('DataModel-NVDA'!$A$4:$A$130=$A1002)*('DataModel-NVDA'!$B$4:$B$130=$B1002),0),MATCH(BT$3,'DataModel-NVDA'!$F$2:$DI$2,0))*$C1002,"")</f>
        <v/>
      </c>
      <c r="BU1002" s="134" t="str" cm="1">
        <f t="array" ref="BU1002">IF(ISNUMBER('DataModel-NVDA'!BU$112),INDEX('DataModel-NVDA'!$F$4:$DI$130,MATCH(1,('DataModel-NVDA'!$A$4:$A$130=$A1002)*('DataModel-NVDA'!$B$4:$B$130=$B1002),0),MATCH(BU$3,'DataModel-NVDA'!$F$2:$DI$2,0))*$C1002,"")</f>
        <v/>
      </c>
      <c r="BV1002" s="133" t="str" cm="1">
        <f t="array" ref="BV1002">IF(ISNUMBER('DataModel-NVDA'!BV$112),INDEX('DataModel-NVDA'!$F$4:$DI$130,MATCH(1,('DataModel-NVDA'!$A$4:$A$130=$A1002)*('DataModel-NVDA'!$B$4:$B$130=$B1002),0),MATCH(BV$3,'DataModel-NVDA'!$F$2:$DI$2,0))*$C1002,"")</f>
        <v/>
      </c>
      <c r="BW1002" s="34" t="str" cm="1">
        <f t="array" ref="BW1002">IF(ISNUMBER('DataModel-NVDA'!BW$112),INDEX('DataModel-NVDA'!$F$4:$DI$130,MATCH(1,('DataModel-NVDA'!$A$4:$A$130=$A1002)*('DataModel-NVDA'!$B$4:$B$130=$B1002),0),MATCH(BW$3,'DataModel-NVDA'!$F$2:$DI$2,0))*$C1002,"")</f>
        <v/>
      </c>
      <c r="BX1002" s="34" t="str" cm="1">
        <f t="array" ref="BX1002">IF(ISNUMBER('DataModel-NVDA'!BX$112),INDEX('DataModel-NVDA'!$F$4:$DI$130,MATCH(1,('DataModel-NVDA'!$A$4:$A$130=$A1002)*('DataModel-NVDA'!$B$4:$B$130=$B1002),0),MATCH(BX$3,'DataModel-NVDA'!$F$2:$DI$2,0))*$C1002,"")</f>
        <v/>
      </c>
      <c r="BY1002" s="134" t="str" cm="1">
        <f t="array" ref="BY1002">IF(ISNUMBER('DataModel-NVDA'!BY$112),INDEX('DataModel-NVDA'!$F$4:$DI$130,MATCH(1,('DataModel-NVDA'!$A$4:$A$130=$A1002)*('DataModel-NVDA'!$B$4:$B$130=$B1002),0),MATCH(BY$3,'DataModel-NVDA'!$F$2:$DI$2,0))*$C1002,"")</f>
        <v/>
      </c>
      <c r="BZ1002" s="133" t="str" cm="1">
        <f t="array" ref="BZ1002">IF(ISNUMBER('DataModel-NVDA'!BZ$112),INDEX('DataModel-NVDA'!$F$4:$DI$130,MATCH(1,('DataModel-NVDA'!$A$4:$A$130=$A1002)*('DataModel-NVDA'!$B$4:$B$130=$B1002),0),MATCH(BZ$3,'DataModel-NVDA'!$F$2:$DI$2,0))*$C1002,"")</f>
        <v/>
      </c>
      <c r="CA1002" s="34" t="str" cm="1">
        <f t="array" ref="CA1002">IF(ISNUMBER('DataModel-NVDA'!CA$112),INDEX('DataModel-NVDA'!$F$4:$DI$130,MATCH(1,('DataModel-NVDA'!$A$4:$A$130=$A1002)*('DataModel-NVDA'!$B$4:$B$130=$B1002),0),MATCH(CA$3,'DataModel-NVDA'!$F$2:$DI$2,0))*$C1002,"")</f>
        <v/>
      </c>
      <c r="CB1002" s="34" t="str" cm="1">
        <f t="array" ref="CB1002">IF(ISNUMBER('DataModel-NVDA'!CB$112),INDEX('DataModel-NVDA'!$F$4:$DI$130,MATCH(1,('DataModel-NVDA'!$A$4:$A$130=$A1002)*('DataModel-NVDA'!$B$4:$B$130=$B1002),0),MATCH(CB$3,'DataModel-NVDA'!$F$2:$DI$2,0))*$C1002,"")</f>
        <v/>
      </c>
      <c r="CC1002" s="134" t="str" cm="1">
        <f t="array" ref="CC1002">IF(ISNUMBER('DataModel-NVDA'!CC$112),INDEX('DataModel-NVDA'!$F$4:$DI$130,MATCH(1,('DataModel-NVDA'!$A$4:$A$130=$A1002)*('DataModel-NVDA'!$B$4:$B$130=$B1002),0),MATCH(CC$3,'DataModel-NVDA'!$F$2:$DI$2,0))*$C1002,"")</f>
        <v/>
      </c>
      <c r="CD1002" s="133" t="str" cm="1">
        <f t="array" ref="CD1002">IF(ISNUMBER('DataModel-NVDA'!CD$112),INDEX('DataModel-NVDA'!$F$4:$DI$130,MATCH(1,('DataModel-NVDA'!$A$4:$A$130=$A1002)*('DataModel-NVDA'!$B$4:$B$130=$B1002),0),MATCH(CD$3,'DataModel-NVDA'!$F$2:$DI$2,0))*$C1002,"")</f>
        <v/>
      </c>
      <c r="CE1002" s="34" t="str" cm="1">
        <f t="array" ref="CE1002">IF(ISNUMBER('DataModel-NVDA'!CE$112),INDEX('DataModel-NVDA'!$F$4:$DI$130,MATCH(1,('DataModel-NVDA'!$A$4:$A$130=$A1002)*('DataModel-NVDA'!$B$4:$B$130=$B1002),0),MATCH(CE$3,'DataModel-NVDA'!$F$2:$DI$2,0))*$C1002,"")</f>
        <v/>
      </c>
      <c r="CF1002" s="34" t="str" cm="1">
        <f t="array" ref="CF1002">IF(ISNUMBER('DataModel-NVDA'!CF$112),INDEX('DataModel-NVDA'!$F$4:$DI$130,MATCH(1,('DataModel-NVDA'!$A$4:$A$130=$A1002)*('DataModel-NVDA'!$B$4:$B$130=$B1002),0),MATCH(CF$3,'DataModel-NVDA'!$F$2:$DI$2,0))*$C1002,"")</f>
        <v/>
      </c>
      <c r="CG1002" s="134" t="str" cm="1">
        <f t="array" ref="CG1002">IF(ISNUMBER('DataModel-NVDA'!CG$112),INDEX('DataModel-NVDA'!$F$4:$DI$130,MATCH(1,('DataModel-NVDA'!$A$4:$A$130=$A1002)*('DataModel-NVDA'!$B$4:$B$130=$B1002),0),MATCH(CG$3,'DataModel-NVDA'!$F$2:$DI$2,0))*$C1002,"")</f>
        <v/>
      </c>
      <c r="CH1002" s="133" t="str" cm="1">
        <f t="array" ref="CH1002">IF(ISNUMBER('DataModel-NVDA'!CH$112),INDEX('DataModel-NVDA'!$F$4:$DI$130,MATCH(1,('DataModel-NVDA'!$A$4:$A$130=$A1002)*('DataModel-NVDA'!$B$4:$B$130=$B1002),0),MATCH(CH$3,'DataModel-NVDA'!$F$2:$DI$2,0))*$C1002,"")</f>
        <v/>
      </c>
      <c r="CI1002" s="34" t="str" cm="1">
        <f t="array" ref="CI1002">IF(ISNUMBER('DataModel-NVDA'!CI$112),INDEX('DataModel-NVDA'!$F$4:$DI$130,MATCH(1,('DataModel-NVDA'!$A$4:$A$130=$A1002)*('DataModel-NVDA'!$B$4:$B$130=$B1002),0),MATCH(CI$3,'DataModel-NVDA'!$F$2:$DI$2,0))*$C1002,"")</f>
        <v/>
      </c>
      <c r="CJ1002" s="34" t="str" cm="1">
        <f t="array" ref="CJ1002">IF(ISNUMBER('DataModel-NVDA'!CJ$112),INDEX('DataModel-NVDA'!$F$4:$DI$130,MATCH(1,('DataModel-NVDA'!$A$4:$A$130=$A1002)*('DataModel-NVDA'!$B$4:$B$130=$B1002),0),MATCH(CJ$3,'DataModel-NVDA'!$F$2:$DI$2,0))*$C1002,"")</f>
        <v/>
      </c>
      <c r="CK1002" s="134" t="str" cm="1">
        <f t="array" ref="CK1002">IF(ISNUMBER('DataModel-NVDA'!CK$112),INDEX('DataModel-NVDA'!$F$4:$DI$130,MATCH(1,('DataModel-NVDA'!$A$4:$A$130=$A1002)*('DataModel-NVDA'!$B$4:$B$130=$B1002),0),MATCH(CK$3,'DataModel-NVDA'!$F$2:$DI$2,0))*$C1002,"")</f>
        <v/>
      </c>
      <c r="CL1002" s="133" t="str" cm="1">
        <f t="array" ref="CL1002">IF(ISNUMBER('DataModel-NVDA'!CL$112),INDEX('DataModel-NVDA'!$F$4:$DI$130,MATCH(1,('DataModel-NVDA'!$A$4:$A$130=$A1002)*('DataModel-NVDA'!$B$4:$B$130=$B1002),0),MATCH(CL$3,'DataModel-NVDA'!$F$2:$DI$2,0))*$C1002,"")</f>
        <v/>
      </c>
      <c r="CM1002" s="34" t="str" cm="1">
        <f t="array" ref="CM1002">IF(ISNUMBER('DataModel-NVDA'!CM$112),INDEX('DataModel-NVDA'!$F$4:$DI$130,MATCH(1,('DataModel-NVDA'!$A$4:$A$130=$A1002)*('DataModel-NVDA'!$B$4:$B$130=$B1002),0),MATCH(CM$3,'DataModel-NVDA'!$F$2:$DI$2,0))*$C1002,"")</f>
        <v/>
      </c>
      <c r="CN1002" s="34" t="str" cm="1">
        <f t="array" ref="CN1002">IF(ISNUMBER('DataModel-NVDA'!CN$112),INDEX('DataModel-NVDA'!$F$4:$DI$130,MATCH(1,('DataModel-NVDA'!$A$4:$A$130=$A1002)*('DataModel-NVDA'!$B$4:$B$130=$B1002),0),MATCH(CN$3,'DataModel-NVDA'!$F$2:$DI$2,0))*$C1002,"")</f>
        <v/>
      </c>
      <c r="CO1002" s="134" t="str" cm="1">
        <f t="array" ref="CO1002">IF(ISNUMBER('DataModel-NVDA'!CO$112),INDEX('DataModel-NVDA'!$F$4:$DI$130,MATCH(1,('DataModel-NVDA'!$A$4:$A$130=$A1002)*('DataModel-NVDA'!$B$4:$B$130=$B1002),0),MATCH(CO$3,'DataModel-NVDA'!$F$2:$DI$2,0))*$C1002,"")</f>
        <v/>
      </c>
      <c r="CP1002" s="133" t="str" cm="1">
        <f t="array" ref="CP1002">IF(ISNUMBER('DataModel-NVDA'!CP$112),INDEX('DataModel-NVDA'!$F$4:$DI$130,MATCH(1,('DataModel-NVDA'!$A$4:$A$130=$A1002)*('DataModel-NVDA'!$B$4:$B$130=$B1002),0),MATCH(CP$3,'DataModel-NVDA'!$F$2:$DI$2,0))*$C1002,"")</f>
        <v/>
      </c>
      <c r="CQ1002" s="34" t="str" cm="1">
        <f t="array" ref="CQ1002">IF(ISNUMBER('DataModel-NVDA'!CQ$112),INDEX('DataModel-NVDA'!$F$4:$DI$130,MATCH(1,('DataModel-NVDA'!$A$4:$A$130=$A1002)*('DataModel-NVDA'!$B$4:$B$130=$B1002),0),MATCH(CQ$3,'DataModel-NVDA'!$F$2:$DI$2,0))*$C1002,"")</f>
        <v/>
      </c>
      <c r="CR1002" s="34" t="str" cm="1">
        <f t="array" ref="CR1002">IF(ISNUMBER('DataModel-NVDA'!CR$112),INDEX('DataModel-NVDA'!$F$4:$DI$130,MATCH(1,('DataModel-NVDA'!$A$4:$A$130=$A1002)*('DataModel-NVDA'!$B$4:$B$130=$B1002),0),MATCH(CR$3,'DataModel-NVDA'!$F$2:$DI$2,0))*$C1002,"")</f>
        <v/>
      </c>
      <c r="CS1002" s="134" t="str" cm="1">
        <f t="array" ref="CS1002">IF(ISNUMBER('DataModel-NVDA'!CS$112),INDEX('DataModel-NVDA'!$F$4:$DI$130,MATCH(1,('DataModel-NVDA'!$A$4:$A$130=$A1002)*('DataModel-NVDA'!$B$4:$B$130=$B1002),0),MATCH(CS$3,'DataModel-NVDA'!$F$2:$DI$2,0))*$C1002,"")</f>
        <v/>
      </c>
      <c r="CT1002" s="133" t="str" cm="1">
        <f t="array" ref="CT1002">IF(ISNUMBER('DataModel-NVDA'!CT$112),INDEX('DataModel-NVDA'!$F$4:$DI$130,MATCH(1,('DataModel-NVDA'!$A$4:$A$130=$A1002)*('DataModel-NVDA'!$B$4:$B$130=$B1002),0),MATCH(CT$3,'DataModel-NVDA'!$F$2:$DI$2,0))*$C1002,"")</f>
        <v/>
      </c>
      <c r="CU1002" s="34" t="str" cm="1">
        <f t="array" ref="CU1002">IF(ISNUMBER('DataModel-NVDA'!CU$112),INDEX('DataModel-NVDA'!$F$4:$DI$130,MATCH(1,('DataModel-NVDA'!$A$4:$A$130=$A1002)*('DataModel-NVDA'!$B$4:$B$130=$B1002),0),MATCH(CU$3,'DataModel-NVDA'!$F$2:$DI$2,0))*$C1002,"")</f>
        <v/>
      </c>
      <c r="CV1002" s="34" t="str" cm="1">
        <f t="array" ref="CV1002">IF(ISNUMBER('DataModel-NVDA'!CV$112),INDEX('DataModel-NVDA'!$F$4:$DI$130,MATCH(1,('DataModel-NVDA'!$A$4:$A$130=$A1002)*('DataModel-NVDA'!$B$4:$B$130=$B1002),0),MATCH(CV$3,'DataModel-NVDA'!$F$2:$DI$2,0))*$C1002,"")</f>
        <v/>
      </c>
      <c r="CW1002" s="134" t="str" cm="1">
        <f t="array" ref="CW1002">IF(ISNUMBER('DataModel-NVDA'!CW$112),INDEX('DataModel-NVDA'!$F$4:$DI$130,MATCH(1,('DataModel-NVDA'!$A$4:$A$130=$A1002)*('DataModel-NVDA'!$B$4:$B$130=$B1002),0),MATCH(CW$3,'DataModel-NVDA'!$F$2:$DI$2,0))*$C1002,"")</f>
        <v/>
      </c>
      <c r="CX1002" s="133" t="str" cm="1">
        <f t="array" ref="CX1002">IF(ISNUMBER('DataModel-NVDA'!CX$112),INDEX('DataModel-NVDA'!$F$4:$DI$130,MATCH(1,('DataModel-NVDA'!$A$4:$A$130=$A1002)*('DataModel-NVDA'!$B$4:$B$130=$B1002),0),MATCH(CX$3,'DataModel-NVDA'!$F$2:$DI$2,0))*$C1002,"")</f>
        <v/>
      </c>
      <c r="CY1002" s="34" t="str" cm="1">
        <f t="array" ref="CY1002">IF(ISNUMBER('DataModel-NVDA'!CY$112),INDEX('DataModel-NVDA'!$F$4:$DI$130,MATCH(1,('DataModel-NVDA'!$A$4:$A$130=$A1002)*('DataModel-NVDA'!$B$4:$B$130=$B1002),0),MATCH(CY$3,'DataModel-NVDA'!$F$2:$DI$2,0))*$C1002,"")</f>
        <v/>
      </c>
      <c r="CZ1002" s="34" t="str" cm="1">
        <f t="array" ref="CZ1002">IF(ISNUMBER('DataModel-NVDA'!CZ$112),INDEX('DataModel-NVDA'!$F$4:$DI$130,MATCH(1,('DataModel-NVDA'!$A$4:$A$130=$A1002)*('DataModel-NVDA'!$B$4:$B$130=$B1002),0),MATCH(CZ$3,'DataModel-NVDA'!$F$2:$DI$2,0))*$C1002,"")</f>
        <v/>
      </c>
      <c r="DA1002" s="134" t="str" cm="1">
        <f t="array" ref="DA1002">IF(ISNUMBER('DataModel-NVDA'!DA$112),INDEX('DataModel-NVDA'!$F$4:$DI$130,MATCH(1,('DataModel-NVDA'!$A$4:$A$130=$A1002)*('DataModel-NVDA'!$B$4:$B$130=$B1002),0),MATCH(DA$3,'DataModel-NVDA'!$F$2:$DI$2,0))*$C1002,"")</f>
        <v/>
      </c>
      <c r="DB1002" s="133" t="str" cm="1">
        <f t="array" ref="DB1002">IF(ISNUMBER('DataModel-NVDA'!DB$112),INDEX('DataModel-NVDA'!$F$4:$DI$130,MATCH(1,('DataModel-NVDA'!$A$4:$A$130=$A1002)*('DataModel-NVDA'!$B$4:$B$130=$B1002),0),MATCH(DB$3,'DataModel-NVDA'!$F$2:$DI$2,0))*$C1002,"")</f>
        <v/>
      </c>
      <c r="DC1002" s="34" t="str" cm="1">
        <f t="array" ref="DC1002">IF(ISNUMBER('DataModel-NVDA'!DC$112),INDEX('DataModel-NVDA'!$F$4:$DI$130,MATCH(1,('DataModel-NVDA'!$A$4:$A$130=$A1002)*('DataModel-NVDA'!$B$4:$B$130=$B1002),0),MATCH(DC$3,'DataModel-NVDA'!$F$2:$DI$2,0))*$C1002,"")</f>
        <v/>
      </c>
      <c r="DD1002" s="34" t="str" cm="1">
        <f t="array" ref="DD1002">IF(ISNUMBER('DataModel-NVDA'!DD$112),INDEX('DataModel-NVDA'!$F$4:$DI$130,MATCH(1,('DataModel-NVDA'!$A$4:$A$130=$A1002)*('DataModel-NVDA'!$B$4:$B$130=$B1002),0),MATCH(DD$3,'DataModel-NVDA'!$F$2:$DI$2,0))*$C1002,"")</f>
        <v/>
      </c>
      <c r="DE1002" s="134" t="str" cm="1">
        <f t="array" ref="DE1002">IF(ISNUMBER('DataModel-NVDA'!DE$112),INDEX('DataModel-NVDA'!$F$4:$DI$130,MATCH(1,('DataModel-NVDA'!$A$4:$A$130=$A1002)*('DataModel-NVDA'!$B$4:$B$130=$B1002),0),MATCH(DE$3,'DataModel-NVDA'!$F$2:$DI$2,0))*$C1002,"")</f>
        <v/>
      </c>
      <c r="DF1002" s="133" t="str" cm="1">
        <f t="array" ref="DF1002">IF(ISNUMBER('DataModel-NVDA'!DF$112),INDEX('DataModel-NVDA'!$F$4:$DI$130,MATCH(1,('DataModel-NVDA'!$A$4:$A$130=$A1002)*('DataModel-NVDA'!$B$4:$B$130=$B1002),0),MATCH(DF$3,'DataModel-NVDA'!$F$2:$DI$2,0))*$C1002,"")</f>
        <v/>
      </c>
      <c r="DG1002" s="34" t="str" cm="1">
        <f t="array" ref="DG1002">IF(ISNUMBER('DataModel-NVDA'!DG$112),INDEX('DataModel-NVDA'!$F$4:$DI$130,MATCH(1,('DataModel-NVDA'!$A$4:$A$130=$A1002)*('DataModel-NVDA'!$B$4:$B$130=$B1002),0),MATCH(DG$3,'DataModel-NVDA'!$F$2:$DI$2,0))*$C1002,"")</f>
        <v/>
      </c>
      <c r="DH1002" s="34" t="str" cm="1">
        <f t="array" ref="DH1002">IF(ISNUMBER('DataModel-NVDA'!DH$112),INDEX('DataModel-NVDA'!$F$4:$DI$130,MATCH(1,('DataModel-NVDA'!$A$4:$A$130=$A1002)*('DataModel-NVDA'!$B$4:$B$130=$B1002),0),MATCH(DH$3,'DataModel-NVDA'!$F$2:$DI$2,0))*$C1002,"")</f>
        <v/>
      </c>
      <c r="DI1002" s="134" t="str" cm="1">
        <f t="array" ref="DI1002">IF(ISNUMBER('DataModel-NVDA'!DI$112),INDEX('DataModel-NVDA'!$F$4:$DI$130,MATCH(1,('DataModel-NVDA'!$A$4:$A$130=$A1002)*('DataModel-NVDA'!$B$4:$B$130=$B1002),0),MATCH(DI$3,'DataModel-NVDA'!$F$2:$DI$2,0))*$C1002,"")</f>
        <v/>
      </c>
      <c r="DJ1002" s="69"/>
      <c r="DK1002" s="34" cm="1">
        <f t="array" ref="DK1002">IF(ISNUMBER('DataModel-NVDA'!DK$112),INDEX('DataModel-NVDA'!$DK$4:$EK$130,MATCH(1,('DataModel-NVDA'!$A$4:$A$130=$A1002)*('DataModel-NVDA'!$B$4:$B$130=$B1002),0),MATCH(DK$3,'DataModel-NVDA'!$DK$2:$EK$2,0))*$C1002,"")</f>
        <v>4175.1835339999998</v>
      </c>
      <c r="DL1002" s="34" cm="1">
        <f t="array" ref="DL1002">IF(ISNUMBER('DataModel-NVDA'!DL$112),INDEX('DataModel-NVDA'!$DK$4:$EK$130,MATCH(1,('DataModel-NVDA'!$A$4:$A$130=$A1002)*('DataModel-NVDA'!$B$4:$B$130=$B1002),0),MATCH(DL$3,'DataModel-NVDA'!$DK$2:$EK$2,0))*$C1002,"")</f>
        <v>4434.6412229999996</v>
      </c>
      <c r="DM1002" s="34" cm="1">
        <f t="array" ref="DM1002">IF(ISNUMBER('DataModel-NVDA'!DM$112),INDEX('DataModel-NVDA'!$DK$4:$EK$130,MATCH(1,('DataModel-NVDA'!$A$4:$A$130=$A1002)*('DataModel-NVDA'!$B$4:$B$130=$B1002),0),MATCH(DM$3,'DataModel-NVDA'!$DK$2:$EK$2,0))*$C1002,"")</f>
        <v>6222.4700519999997</v>
      </c>
      <c r="DN1002" s="34" cm="1">
        <f t="array" ref="DN1002">IF(ISNUMBER('DataModel-NVDA'!DN$112),INDEX('DataModel-NVDA'!$DK$4:$EK$130,MATCH(1,('DataModel-NVDA'!$A$4:$A$130=$A1002)*('DataModel-NVDA'!$B$4:$B$130=$B1002),0),MATCH(DN$3,'DataModel-NVDA'!$DK$2:$EK$2,0))*$C1002,"")</f>
        <v>8555.7642400000004</v>
      </c>
      <c r="DO1002" s="34" cm="1">
        <f t="array" ref="DO1002">IF(ISNUMBER('DataModel-NVDA'!DO$112),INDEX('DataModel-NVDA'!$DK$4:$EK$130,MATCH(1,('DataModel-NVDA'!$A$4:$A$130=$A1002)*('DataModel-NVDA'!$B$4:$B$130=$B1002),0),MATCH(DO$3,'DataModel-NVDA'!$DK$2:$EK$2,0))*$C1002,"")</f>
        <v>10594.992612</v>
      </c>
      <c r="DP1002" s="34" cm="1">
        <f t="array" ref="DP1002">IF(ISNUMBER('DataModel-NVDA'!DP$112),INDEX('DataModel-NVDA'!$DK$4:$EK$130,MATCH(1,('DataModel-NVDA'!$A$4:$A$130=$A1002)*('DataModel-NVDA'!$B$4:$B$130=$B1002),0),MATCH(DP$3,'DataModel-NVDA'!$DK$2:$EK$2,0))*$C1002,"")</f>
        <v>9711.5625899999995</v>
      </c>
      <c r="DQ1002" s="34" cm="1">
        <f t="array" ref="DQ1002">IF(ISNUMBER('DataModel-NVDA'!DQ$112),INDEX('DataModel-NVDA'!$DK$4:$EK$130,MATCH(1,('DataModel-NVDA'!$A$4:$A$130=$A1002)*('DataModel-NVDA'!$B$4:$B$130=$B1002),0),MATCH(DQ$3,'DataModel-NVDA'!$DK$2:$EK$2,0))*$C1002,"")</f>
        <v>14860.111992999999</v>
      </c>
      <c r="DR1002" s="34" cm="1">
        <f t="array" ref="DR1002">IF(ISNUMBER('DataModel-NVDA'!DR$112),INDEX('DataModel-NVDA'!$DK$4:$EK$130,MATCH(1,('DataModel-NVDA'!$A$4:$A$130=$A1002)*('DataModel-NVDA'!$B$4:$B$130=$B1002),0),MATCH(DR$3,'DataModel-NVDA'!$DK$2:$EK$2,0))*$C1002,"")</f>
        <v>24022.644398</v>
      </c>
      <c r="DS1002" s="34" cm="1">
        <f t="array" ref="DS1002">IF(ISNUMBER('DataModel-NVDA'!DS$112),INDEX('DataModel-NVDA'!$DK$4:$EK$130,MATCH(1,('DataModel-NVDA'!$A$4:$A$130=$A1002)*('DataModel-NVDA'!$B$4:$B$130=$B1002),0),MATCH(DS$3,'DataModel-NVDA'!$DK$2:$EK$2,0))*$C1002,"")</f>
        <v>24173.280203999999</v>
      </c>
      <c r="DT1002" s="34" cm="1">
        <f t="array" ref="DT1002">IF(ISNUMBER('DataModel-NVDA'!DT$112),INDEX('DataModel-NVDA'!$DK$4:$EK$130,MATCH(1,('DataModel-NVDA'!$A$4:$A$130=$A1002)*('DataModel-NVDA'!$B$4:$B$130=$B1002),0),MATCH(DT$3,'DataModel-NVDA'!$DK$2:$EK$2,0))*$C1002,"")</f>
        <v>59095.875396999996</v>
      </c>
      <c r="DU1002" s="34" cm="1">
        <f t="array" ref="DU1002">IF(ISNUMBER('DataModel-NVDA'!DU$112),INDEX('DataModel-NVDA'!$DK$4:$EK$130,MATCH(1,('DataModel-NVDA'!$A$4:$A$130=$A1002)*('DataModel-NVDA'!$B$4:$B$130=$B1002),0),MATCH(DU$3,'DataModel-NVDA'!$DK$2:$EK$2,0))*$C1002,"")</f>
        <v>128940.62930599999</v>
      </c>
      <c r="DV1002" s="34" cm="1">
        <f t="array" ref="DV1002">IF(ISNUMBER('DataModel-NVDA'!DV$112),INDEX('DataModel-NVDA'!$DK$4:$EK$130,MATCH(1,('DataModel-NVDA'!$A$4:$A$130=$A1002)*('DataModel-NVDA'!$B$4:$B$130=$B1002),0),MATCH(DV$3,'DataModel-NVDA'!$DK$2:$EK$2,0))*$C1002,"")</f>
        <v>181558.83337799998</v>
      </c>
      <c r="DW1002" s="34" cm="1">
        <f t="array" ref="DW1002">IF(ISNUMBER('DataModel-NVDA'!DW$112),INDEX('DataModel-NVDA'!$DK$4:$EK$130,MATCH(1,('DataModel-NVDA'!$A$4:$A$130=$A1002)*('DataModel-NVDA'!$B$4:$B$130=$B1002),0),MATCH(DW$3,'DataModel-NVDA'!$DK$2:$EK$2,0))*$C1002,"")</f>
        <v>238841.05286199998</v>
      </c>
      <c r="DX1002" s="34" cm="1">
        <f t="array" ref="DX1002">IF(ISNUMBER('DataModel-NVDA'!DX$112),INDEX('DataModel-NVDA'!$DK$4:$EK$130,MATCH(1,('DataModel-NVDA'!$A$4:$A$130=$A1002)*('DataModel-NVDA'!$B$4:$B$130=$B1002),0),MATCH(DX$3,'DataModel-NVDA'!$DK$2:$EK$2,0))*$C1002,"")</f>
        <v>247280.65055799999</v>
      </c>
      <c r="DY1002" s="34" cm="1">
        <f t="array" ref="DY1002">IF(ISNUMBER('DataModel-NVDA'!DY$112),INDEX('DataModel-NVDA'!$DK$4:$EK$130,MATCH(1,('DataModel-NVDA'!$A$4:$A$130=$A1002)*('DataModel-NVDA'!$B$4:$B$130=$B1002),0),MATCH(DY$3,'DataModel-NVDA'!$DK$2:$EK$2,0))*$C1002,"")</f>
        <v>237441.95673799998</v>
      </c>
      <c r="DZ1002" s="34" t="str" cm="1">
        <f t="array" ref="DZ1002">IF(ISNUMBER('DataModel-NVDA'!DZ$112),INDEX('DataModel-NVDA'!$DK$4:$EK$130,MATCH(1,('DataModel-NVDA'!$A$4:$A$130=$A1002)*('DataModel-NVDA'!$B$4:$B$130=$B1002),0),MATCH(DZ$3,'DataModel-NVDA'!$DK$2:$EK$2,0))*$C1002,"")</f>
        <v/>
      </c>
      <c r="EA1002" s="34" t="str" cm="1">
        <f t="array" ref="EA1002">IF(ISNUMBER('DataModel-NVDA'!EA$112),INDEX('DataModel-NVDA'!$DK$4:$EK$130,MATCH(1,('DataModel-NVDA'!$A$4:$A$130=$A1002)*('DataModel-NVDA'!$B$4:$B$130=$B1002),0),MATCH(EA$3,'DataModel-NVDA'!$DK$2:$EK$2,0))*$C1002,"")</f>
        <v/>
      </c>
      <c r="EB1002" s="34" t="str" cm="1">
        <f t="array" ref="EB1002">IF(ISNUMBER('DataModel-NVDA'!EB$112),INDEX('DataModel-NVDA'!$DK$4:$EK$130,MATCH(1,('DataModel-NVDA'!$A$4:$A$130=$A1002)*('DataModel-NVDA'!$B$4:$B$130=$B1002),0),MATCH(EB$3,'DataModel-NVDA'!$DK$2:$EK$2,0))*$C1002,"")</f>
        <v/>
      </c>
      <c r="EC1002" s="34" t="str" cm="1">
        <f t="array" ref="EC1002">IF(ISNUMBER('DataModel-NVDA'!EC$112),INDEX('DataModel-NVDA'!$DK$4:$EK$130,MATCH(1,('DataModel-NVDA'!$A$4:$A$130=$A1002)*('DataModel-NVDA'!$B$4:$B$130=$B1002),0),MATCH(EC$3,'DataModel-NVDA'!$DK$2:$EK$2,0))*$C1002,"")</f>
        <v/>
      </c>
      <c r="ED1002" s="34" t="str" cm="1">
        <f t="array" ref="ED1002">IF(ISNUMBER('DataModel-NVDA'!ED$112),INDEX('DataModel-NVDA'!$DK$4:$EK$130,MATCH(1,('DataModel-NVDA'!$A$4:$A$130=$A1002)*('DataModel-NVDA'!$B$4:$B$130=$B1002),0),MATCH(ED$3,'DataModel-NVDA'!$DK$2:$EK$2,0))*$C1002,"")</f>
        <v/>
      </c>
      <c r="EE1002" s="34" t="str" cm="1">
        <f t="array" ref="EE1002">IF(ISNUMBER('DataModel-NVDA'!EE$112),INDEX('DataModel-NVDA'!$DK$4:$EK$130,MATCH(1,('DataModel-NVDA'!$A$4:$A$130=$A1002)*('DataModel-NVDA'!$B$4:$B$130=$B1002),0),MATCH(EE$3,'DataModel-NVDA'!$DK$2:$EK$2,0))*$C1002,"")</f>
        <v/>
      </c>
      <c r="EF1002" s="34" t="str" cm="1">
        <f t="array" ref="EF1002">IF(ISNUMBER('DataModel-NVDA'!EF$112),INDEX('DataModel-NVDA'!$DK$4:$EK$130,MATCH(1,('DataModel-NVDA'!$A$4:$A$130=$A1002)*('DataModel-NVDA'!$B$4:$B$130=$B1002),0),MATCH(EF$3,'DataModel-NVDA'!$DK$2:$EK$2,0))*$C1002,"")</f>
        <v/>
      </c>
      <c r="EG1002" s="34" t="str" cm="1">
        <f t="array" ref="EG1002">IF(ISNUMBER('DataModel-NVDA'!EG$112),INDEX('DataModel-NVDA'!$DK$4:$EK$130,MATCH(1,('DataModel-NVDA'!$A$4:$A$130=$A1002)*('DataModel-NVDA'!$B$4:$B$130=$B1002),0),MATCH(EG$3,'DataModel-NVDA'!$DK$2:$EK$2,0))*$C1002,"")</f>
        <v/>
      </c>
      <c r="EH1002" s="34" t="str" cm="1">
        <f t="array" ref="EH1002">IF(ISNUMBER('DataModel-NVDA'!EH$112),INDEX('DataModel-NVDA'!$DK$4:$EK$130,MATCH(1,('DataModel-NVDA'!$A$4:$A$130=$A1002)*('DataModel-NVDA'!$B$4:$B$130=$B1002),0),MATCH(EH$3,'DataModel-NVDA'!$DK$2:$EK$2,0))*$C1002,"")</f>
        <v/>
      </c>
      <c r="EI1002" s="34" t="str" cm="1">
        <f t="array" ref="EI1002">IF(ISNUMBER('DataModel-NVDA'!EI$112),INDEX('DataModel-NVDA'!$DK$4:$EK$130,MATCH(1,('DataModel-NVDA'!$A$4:$A$130=$A1002)*('DataModel-NVDA'!$B$4:$B$130=$B1002),0),MATCH(EI$3,'DataModel-NVDA'!$DK$2:$EK$2,0))*$C1002,"")</f>
        <v/>
      </c>
      <c r="EJ1002" s="34" t="str" cm="1">
        <f t="array" ref="EJ1002">IF(ISNUMBER('DataModel-NVDA'!EJ$112),INDEX('DataModel-NVDA'!$DK$4:$EK$130,MATCH(1,('DataModel-NVDA'!$A$4:$A$130=$A1002)*('DataModel-NVDA'!$B$4:$B$130=$B1002),0),MATCH(EJ$3,'DataModel-NVDA'!$DK$2:$EK$2,0))*$C1002,"")</f>
        <v/>
      </c>
      <c r="EK1002" s="34" t="str" cm="1">
        <f t="array" ref="EK1002">IF(ISNUMBER('DataModel-NVDA'!EK$112),INDEX('DataModel-NVDA'!$DK$4:$EK$130,MATCH(1,('DataModel-NVDA'!$A$4:$A$130=$A1002)*('DataModel-NVDA'!$B$4:$B$130=$B1002),0),MATCH(EK$3,'DataModel-NVDA'!$DK$2:$EK$2,0))*$C1002,"")</f>
        <v/>
      </c>
    </row>
    <row r="1003" spans="1:141" x14ac:dyDescent="0.25">
      <c r="A1003" s="90"/>
      <c r="B1003" s="90"/>
      <c r="C1003" s="90"/>
      <c r="D1003" s="90"/>
      <c r="F1003" s="215"/>
      <c r="G1003" s="199"/>
      <c r="H1003" s="199"/>
      <c r="I1003" s="216"/>
      <c r="J1003" s="215"/>
      <c r="K1003" s="199"/>
      <c r="L1003" s="199"/>
      <c r="M1003" s="216"/>
      <c r="N1003" s="215"/>
      <c r="O1003" s="199"/>
      <c r="P1003" s="199"/>
      <c r="Q1003" s="216"/>
      <c r="R1003" s="215"/>
      <c r="S1003" s="199"/>
      <c r="T1003" s="199"/>
      <c r="U1003" s="216"/>
      <c r="V1003" s="215"/>
      <c r="W1003" s="199"/>
      <c r="X1003" s="199"/>
      <c r="Y1003" s="216"/>
      <c r="Z1003" s="215"/>
      <c r="AA1003" s="199"/>
      <c r="AB1003" s="199"/>
      <c r="AC1003" s="216"/>
      <c r="AD1003" s="215"/>
      <c r="AE1003" s="199"/>
      <c r="AF1003" s="199"/>
      <c r="AG1003" s="216"/>
      <c r="AH1003" s="215"/>
      <c r="AI1003" s="199"/>
      <c r="AJ1003" s="199"/>
      <c r="AK1003" s="216"/>
      <c r="AL1003" s="215"/>
      <c r="AM1003" s="199"/>
      <c r="AN1003" s="199"/>
      <c r="AO1003" s="216"/>
      <c r="AP1003" s="215"/>
      <c r="AQ1003" s="199"/>
      <c r="AR1003" s="199"/>
      <c r="AS1003" s="216"/>
      <c r="AT1003" s="215"/>
      <c r="AU1003" s="199"/>
      <c r="AV1003" s="199"/>
      <c r="AW1003" s="216"/>
      <c r="AX1003" s="215"/>
      <c r="AY1003" s="199"/>
      <c r="AZ1003" s="199"/>
      <c r="BA1003" s="216"/>
      <c r="BB1003" s="215"/>
      <c r="BC1003" s="199"/>
      <c r="BD1003" s="199"/>
      <c r="BE1003" s="216"/>
      <c r="BF1003" s="215"/>
      <c r="BG1003" s="199"/>
      <c r="BH1003" s="199"/>
      <c r="BI1003" s="216"/>
      <c r="BJ1003" s="215"/>
      <c r="BK1003" s="199"/>
      <c r="BL1003" s="199"/>
      <c r="BM1003" s="216"/>
      <c r="BN1003" s="215"/>
      <c r="BO1003" s="199"/>
      <c r="BP1003" s="199"/>
      <c r="BQ1003" s="216"/>
      <c r="BR1003" s="215"/>
      <c r="BS1003" s="199"/>
      <c r="BT1003" s="199"/>
      <c r="BU1003" s="216"/>
      <c r="BV1003" s="215"/>
      <c r="BW1003" s="199"/>
      <c r="BX1003" s="199"/>
      <c r="BY1003" s="216"/>
      <c r="BZ1003" s="215"/>
      <c r="CA1003" s="199"/>
      <c r="CB1003" s="199"/>
      <c r="CC1003" s="216"/>
      <c r="CD1003" s="215"/>
      <c r="CE1003" s="199"/>
      <c r="CF1003" s="199"/>
      <c r="CG1003" s="216"/>
      <c r="CH1003" s="215"/>
      <c r="CI1003" s="199"/>
      <c r="CJ1003" s="199"/>
      <c r="CK1003" s="216"/>
      <c r="CL1003" s="215"/>
      <c r="CM1003" s="199"/>
      <c r="CN1003" s="199"/>
      <c r="CO1003" s="216"/>
      <c r="CP1003" s="215"/>
      <c r="CQ1003" s="199"/>
      <c r="CR1003" s="199"/>
      <c r="CS1003" s="216"/>
      <c r="CT1003" s="215"/>
      <c r="CU1003" s="199"/>
      <c r="CV1003" s="199"/>
      <c r="CW1003" s="216"/>
      <c r="CX1003" s="215"/>
      <c r="CY1003" s="199"/>
      <c r="CZ1003" s="199"/>
      <c r="DA1003" s="216"/>
      <c r="DB1003" s="215"/>
      <c r="DC1003" s="199"/>
      <c r="DD1003" s="199"/>
      <c r="DE1003" s="216"/>
      <c r="DF1003" s="215"/>
      <c r="DG1003" s="199"/>
      <c r="DH1003" s="199"/>
      <c r="DI1003" s="216"/>
      <c r="DL1003" s="199"/>
      <c r="DM1003" s="199"/>
      <c r="DN1003" s="199"/>
      <c r="DO1003" s="199"/>
      <c r="DP1003" s="199"/>
      <c r="DQ1003" s="199"/>
      <c r="DR1003" s="199"/>
      <c r="DS1003" s="199"/>
      <c r="DT1003" s="199"/>
      <c r="DU1003" s="199"/>
      <c r="DV1003" s="199"/>
      <c r="DW1003" s="199"/>
      <c r="DX1003" s="199"/>
      <c r="DY1003" s="199"/>
      <c r="DZ1003" s="199"/>
      <c r="EA1003" s="199"/>
      <c r="EB1003" s="199"/>
      <c r="EC1003" s="199"/>
      <c r="ED1003" s="199"/>
      <c r="EE1003" s="199"/>
      <c r="EF1003" s="199"/>
      <c r="EG1003" s="199"/>
      <c r="EH1003" s="199"/>
      <c r="EI1003" s="199"/>
      <c r="EJ1003" s="199"/>
      <c r="EK1003" s="199"/>
    </row>
    <row r="1004" spans="1:141" s="37" customFormat="1" x14ac:dyDescent="0.25">
      <c r="A1004" s="192"/>
      <c r="B1004" s="192"/>
      <c r="C1004" s="192"/>
      <c r="D1004" s="192"/>
      <c r="E1004" s="37" t="s">
        <v>313</v>
      </c>
      <c r="F1004" s="108"/>
      <c r="G1004" s="109"/>
      <c r="H1004" s="109"/>
      <c r="I1004" s="110"/>
      <c r="J1004" s="108">
        <f t="shared" ref="J1004:AO1004" si="1322">IF(ISERROR(J999/F999),"",J999/F999-1)</f>
        <v>0.16576356114898338</v>
      </c>
      <c r="K1004" s="109" t="str">
        <f t="shared" si="1322"/>
        <v/>
      </c>
      <c r="L1004" s="109" t="str">
        <f t="shared" si="1322"/>
        <v/>
      </c>
      <c r="M1004" s="110" t="str">
        <f t="shared" si="1322"/>
        <v/>
      </c>
      <c r="N1004" s="108">
        <f t="shared" si="1322"/>
        <v>0.28040212415033983</v>
      </c>
      <c r="O1004" s="109" t="str">
        <f t="shared" si="1322"/>
        <v/>
      </c>
      <c r="P1004" s="109" t="str">
        <f t="shared" si="1322"/>
        <v/>
      </c>
      <c r="Q1004" s="110" t="str">
        <f t="shared" si="1322"/>
        <v/>
      </c>
      <c r="R1004" s="108">
        <f t="shared" si="1322"/>
        <v>0.42227165496870089</v>
      </c>
      <c r="S1004" s="109" t="str">
        <f t="shared" si="1322"/>
        <v/>
      </c>
      <c r="T1004" s="109" t="str">
        <f t="shared" si="1322"/>
        <v/>
      </c>
      <c r="U1004" s="110" t="str">
        <f t="shared" si="1322"/>
        <v/>
      </c>
      <c r="V1004" s="108">
        <f t="shared" si="1322"/>
        <v>5.0280835289741477E-2</v>
      </c>
      <c r="W1004" s="109" t="str">
        <f t="shared" si="1322"/>
        <v/>
      </c>
      <c r="X1004" s="109" t="str">
        <f t="shared" si="1322"/>
        <v/>
      </c>
      <c r="Y1004" s="110" t="str">
        <f t="shared" si="1322"/>
        <v/>
      </c>
      <c r="Z1004" s="108">
        <f t="shared" si="1322"/>
        <v>0.1473959598265151</v>
      </c>
      <c r="AA1004" s="109" t="str">
        <f t="shared" si="1322"/>
        <v/>
      </c>
      <c r="AB1004" s="109" t="str">
        <f t="shared" si="1322"/>
        <v/>
      </c>
      <c r="AC1004" s="110">
        <f t="shared" si="1322"/>
        <v>0.32497214263946361</v>
      </c>
      <c r="AD1004" s="108">
        <f t="shared" si="1322"/>
        <v>0.35500678708895261</v>
      </c>
      <c r="AE1004" s="109">
        <f t="shared" si="1322"/>
        <v>0.43341260485858113</v>
      </c>
      <c r="AF1004" s="109">
        <f t="shared" si="1322"/>
        <v>0.5111759558177047</v>
      </c>
      <c r="AG1004" s="110">
        <f t="shared" si="1322"/>
        <v>0.62595195318021135</v>
      </c>
      <c r="AH1004" s="108">
        <f t="shared" si="1322"/>
        <v>0.8146771548327485</v>
      </c>
      <c r="AI1004" s="109">
        <f t="shared" si="1322"/>
        <v>0.73098235379248244</v>
      </c>
      <c r="AJ1004" s="109">
        <f t="shared" si="1322"/>
        <v>0.54488676413700321</v>
      </c>
      <c r="AK1004" s="110">
        <f t="shared" si="1322"/>
        <v>0.53976652463090891</v>
      </c>
      <c r="AL1004" s="108">
        <f t="shared" si="1322"/>
        <v>0.50478186743325471</v>
      </c>
      <c r="AM1004" s="109">
        <f t="shared" si="1322"/>
        <v>5.9142039653536038E-2</v>
      </c>
      <c r="AN1004" s="109">
        <f t="shared" si="1322"/>
        <v>-0.15248320328518805</v>
      </c>
      <c r="AO1004" s="110">
        <f t="shared" si="1322"/>
        <v>-0.18938114144442786</v>
      </c>
      <c r="AP1004" s="108">
        <f t="shared" ref="AP1004:BU1004" si="1323">IF(ISERROR(AP999/AL999),"",AP999/AL999-1)</f>
        <v>-0.19584294078531017</v>
      </c>
      <c r="AQ1004" s="109">
        <f t="shared" si="1323"/>
        <v>0.67032970722113094</v>
      </c>
      <c r="AR1004" s="109">
        <f t="shared" si="1323"/>
        <v>1.8186801763626876</v>
      </c>
      <c r="AS1004" s="110">
        <f t="shared" si="1323"/>
        <v>2.3907143189592204</v>
      </c>
      <c r="AT1004" s="108">
        <f t="shared" si="1323"/>
        <v>2.7688866014165616</v>
      </c>
      <c r="AU1004" s="109">
        <f t="shared" si="1323"/>
        <v>1.5718142759623812</v>
      </c>
      <c r="AV1004" s="109">
        <f t="shared" si="1323"/>
        <v>1.0357813702595244</v>
      </c>
      <c r="AW1004" s="110">
        <f t="shared" si="1323"/>
        <v>0.86139872979237331</v>
      </c>
      <c r="AX1004" s="108">
        <f t="shared" si="1323"/>
        <v>0.70653341427087146</v>
      </c>
      <c r="AY1004" s="109">
        <f t="shared" si="1323"/>
        <v>0.61184892935514279</v>
      </c>
      <c r="AZ1004" s="109">
        <f t="shared" si="1323"/>
        <v>0.5465071419897698</v>
      </c>
      <c r="BA1004" s="110">
        <f t="shared" si="1323"/>
        <v>0.47699783509937932</v>
      </c>
      <c r="BB1004" s="108">
        <f t="shared" si="1323"/>
        <v>0.32601375141282185</v>
      </c>
      <c r="BC1004" s="109">
        <f t="shared" si="1323"/>
        <v>0.24979486033910958</v>
      </c>
      <c r="BD1004" s="109">
        <f t="shared" si="1323"/>
        <v>0.1742584169422845</v>
      </c>
      <c r="BE1004" s="110">
        <f t="shared" si="1323"/>
        <v>0.11157324351515463</v>
      </c>
      <c r="BF1004" s="108" t="str">
        <f t="shared" si="1323"/>
        <v/>
      </c>
      <c r="BG1004" s="109" t="str">
        <f t="shared" si="1323"/>
        <v/>
      </c>
      <c r="BH1004" s="109" t="str">
        <f t="shared" si="1323"/>
        <v/>
      </c>
      <c r="BI1004" s="110" t="str">
        <f t="shared" si="1323"/>
        <v/>
      </c>
      <c r="BJ1004" s="108" t="str">
        <f t="shared" si="1323"/>
        <v/>
      </c>
      <c r="BK1004" s="109" t="str">
        <f t="shared" si="1323"/>
        <v/>
      </c>
      <c r="BL1004" s="109" t="str">
        <f t="shared" si="1323"/>
        <v/>
      </c>
      <c r="BM1004" s="110" t="str">
        <f t="shared" si="1323"/>
        <v/>
      </c>
      <c r="BN1004" s="108" t="str">
        <f t="shared" si="1323"/>
        <v/>
      </c>
      <c r="BO1004" s="109" t="str">
        <f t="shared" si="1323"/>
        <v/>
      </c>
      <c r="BP1004" s="109" t="str">
        <f t="shared" si="1323"/>
        <v/>
      </c>
      <c r="BQ1004" s="110" t="str">
        <f t="shared" si="1323"/>
        <v/>
      </c>
      <c r="BR1004" s="108" t="str">
        <f t="shared" si="1323"/>
        <v/>
      </c>
      <c r="BS1004" s="109" t="str">
        <f t="shared" si="1323"/>
        <v/>
      </c>
      <c r="BT1004" s="109" t="str">
        <f t="shared" si="1323"/>
        <v/>
      </c>
      <c r="BU1004" s="110" t="str">
        <f t="shared" si="1323"/>
        <v/>
      </c>
      <c r="BV1004" s="108" t="str">
        <f t="shared" ref="BV1004:DA1004" si="1324">IF(ISERROR(BV999/BR999),"",BV999/BR999-1)</f>
        <v/>
      </c>
      <c r="BW1004" s="109" t="str">
        <f t="shared" si="1324"/>
        <v/>
      </c>
      <c r="BX1004" s="109" t="str">
        <f t="shared" si="1324"/>
        <v/>
      </c>
      <c r="BY1004" s="110" t="str">
        <f t="shared" si="1324"/>
        <v/>
      </c>
      <c r="BZ1004" s="108" t="str">
        <f t="shared" si="1324"/>
        <v/>
      </c>
      <c r="CA1004" s="109" t="str">
        <f t="shared" si="1324"/>
        <v/>
      </c>
      <c r="CB1004" s="109" t="str">
        <f t="shared" si="1324"/>
        <v/>
      </c>
      <c r="CC1004" s="110" t="str">
        <f t="shared" si="1324"/>
        <v/>
      </c>
      <c r="CD1004" s="108" t="str">
        <f t="shared" si="1324"/>
        <v/>
      </c>
      <c r="CE1004" s="109" t="str">
        <f t="shared" si="1324"/>
        <v/>
      </c>
      <c r="CF1004" s="109" t="str">
        <f t="shared" si="1324"/>
        <v/>
      </c>
      <c r="CG1004" s="110" t="str">
        <f t="shared" si="1324"/>
        <v/>
      </c>
      <c r="CH1004" s="108" t="str">
        <f t="shared" si="1324"/>
        <v/>
      </c>
      <c r="CI1004" s="109" t="str">
        <f t="shared" si="1324"/>
        <v/>
      </c>
      <c r="CJ1004" s="109" t="str">
        <f t="shared" si="1324"/>
        <v/>
      </c>
      <c r="CK1004" s="110" t="str">
        <f t="shared" si="1324"/>
        <v/>
      </c>
      <c r="CL1004" s="108" t="str">
        <f t="shared" si="1324"/>
        <v/>
      </c>
      <c r="CM1004" s="109" t="str">
        <f t="shared" si="1324"/>
        <v/>
      </c>
      <c r="CN1004" s="109" t="str">
        <f t="shared" si="1324"/>
        <v/>
      </c>
      <c r="CO1004" s="110" t="str">
        <f t="shared" si="1324"/>
        <v/>
      </c>
      <c r="CP1004" s="108" t="str">
        <f t="shared" si="1324"/>
        <v/>
      </c>
      <c r="CQ1004" s="109" t="str">
        <f t="shared" si="1324"/>
        <v/>
      </c>
      <c r="CR1004" s="109" t="str">
        <f t="shared" si="1324"/>
        <v/>
      </c>
      <c r="CS1004" s="110" t="str">
        <f t="shared" si="1324"/>
        <v/>
      </c>
      <c r="CT1004" s="108" t="str">
        <f t="shared" si="1324"/>
        <v/>
      </c>
      <c r="CU1004" s="109" t="str">
        <f t="shared" si="1324"/>
        <v/>
      </c>
      <c r="CV1004" s="109" t="str">
        <f t="shared" si="1324"/>
        <v/>
      </c>
      <c r="CW1004" s="110" t="str">
        <f t="shared" si="1324"/>
        <v/>
      </c>
      <c r="CX1004" s="108" t="str">
        <f t="shared" si="1324"/>
        <v/>
      </c>
      <c r="CY1004" s="109" t="str">
        <f t="shared" si="1324"/>
        <v/>
      </c>
      <c r="CZ1004" s="109" t="str">
        <f t="shared" si="1324"/>
        <v/>
      </c>
      <c r="DA1004" s="110" t="str">
        <f t="shared" si="1324"/>
        <v/>
      </c>
      <c r="DB1004" s="108" t="str">
        <f t="shared" ref="DB1004:DI1004" si="1325">IF(ISERROR(DB999/CX999),"",DB999/CX999-1)</f>
        <v/>
      </c>
      <c r="DC1004" s="109" t="str">
        <f t="shared" si="1325"/>
        <v/>
      </c>
      <c r="DD1004" s="109" t="str">
        <f t="shared" si="1325"/>
        <v/>
      </c>
      <c r="DE1004" s="110" t="str">
        <f t="shared" si="1325"/>
        <v/>
      </c>
      <c r="DF1004" s="108" t="str">
        <f t="shared" si="1325"/>
        <v/>
      </c>
      <c r="DG1004" s="109" t="str">
        <f t="shared" si="1325"/>
        <v/>
      </c>
      <c r="DH1004" s="109" t="str">
        <f t="shared" si="1325"/>
        <v/>
      </c>
      <c r="DI1004" s="110" t="str">
        <f t="shared" si="1325"/>
        <v/>
      </c>
      <c r="DK1004" s="109"/>
      <c r="DL1004" s="109">
        <f t="shared" ref="DL1004:EK1004" si="1326">IFERROR(DL999/DK999-1,"")</f>
        <v>6.2142822406737519E-2</v>
      </c>
      <c r="DM1004" s="109">
        <f t="shared" si="1326"/>
        <v>0.40315072619792458</v>
      </c>
      <c r="DN1004" s="109">
        <f t="shared" si="1326"/>
        <v>0.37497877335323615</v>
      </c>
      <c r="DO1004" s="109">
        <f t="shared" si="1326"/>
        <v>0.23834555447438044</v>
      </c>
      <c r="DP1004" s="109">
        <f t="shared" si="1326"/>
        <v>-8.3381844045664621E-2</v>
      </c>
      <c r="DQ1004" s="109">
        <f t="shared" si="1326"/>
        <v>0.53014634405962613</v>
      </c>
      <c r="DR1004" s="109">
        <f t="shared" si="1326"/>
        <v>0.61658568985936646</v>
      </c>
      <c r="DS1004" s="109">
        <f t="shared" si="1326"/>
        <v>1.0886265466704126E-2</v>
      </c>
      <c r="DT1004" s="109">
        <f t="shared" si="1326"/>
        <v>1.2004284186080922</v>
      </c>
      <c r="DU1004" s="109">
        <f t="shared" si="1326"/>
        <v>1.1800406349489165</v>
      </c>
      <c r="DV1004" s="109">
        <f t="shared" si="1326"/>
        <v>0.53212447766239745</v>
      </c>
      <c r="DW1004" s="109">
        <f t="shared" si="1326"/>
        <v>0.21269826236966294</v>
      </c>
      <c r="DX1004" s="109">
        <f t="shared" si="1326"/>
        <v>0.1477198902376895</v>
      </c>
      <c r="DY1004" s="109">
        <f t="shared" si="1326"/>
        <v>-3.9787560402190558E-2</v>
      </c>
      <c r="DZ1004" s="109" t="str">
        <f t="shared" si="1326"/>
        <v/>
      </c>
      <c r="EA1004" s="109" t="str">
        <f t="shared" si="1326"/>
        <v/>
      </c>
      <c r="EB1004" s="109" t="str">
        <f t="shared" si="1326"/>
        <v/>
      </c>
      <c r="EC1004" s="109" t="str">
        <f t="shared" si="1326"/>
        <v/>
      </c>
      <c r="ED1004" s="109" t="str">
        <f t="shared" si="1326"/>
        <v/>
      </c>
      <c r="EE1004" s="109" t="str">
        <f t="shared" si="1326"/>
        <v/>
      </c>
      <c r="EF1004" s="109" t="str">
        <f t="shared" si="1326"/>
        <v/>
      </c>
      <c r="EG1004" s="109" t="str">
        <f t="shared" si="1326"/>
        <v/>
      </c>
      <c r="EH1004" s="109" t="str">
        <f t="shared" si="1326"/>
        <v/>
      </c>
      <c r="EI1004" s="109" t="str">
        <f t="shared" si="1326"/>
        <v/>
      </c>
      <c r="EJ1004" s="109" t="str">
        <f t="shared" si="1326"/>
        <v/>
      </c>
      <c r="EK1004" s="109" t="str">
        <f t="shared" si="1326"/>
        <v/>
      </c>
    </row>
    <row r="1005" spans="1:141" x14ac:dyDescent="0.25">
      <c r="A1005" s="129"/>
      <c r="B1005" s="129"/>
      <c r="C1005" s="129"/>
      <c r="D1005" s="129"/>
      <c r="E1005" s="122"/>
      <c r="F1005" s="130"/>
      <c r="G1005" s="122"/>
      <c r="H1005" s="122"/>
      <c r="I1005" s="122"/>
      <c r="J1005" s="130"/>
      <c r="K1005" s="122"/>
      <c r="L1005" s="122"/>
      <c r="M1005" s="122"/>
      <c r="N1005" s="130"/>
      <c r="O1005" s="122"/>
      <c r="P1005" s="122"/>
      <c r="Q1005" s="122"/>
      <c r="R1005" s="130"/>
      <c r="S1005" s="122"/>
      <c r="T1005" s="122"/>
      <c r="U1005" s="122"/>
      <c r="V1005" s="130"/>
      <c r="W1005" s="122"/>
      <c r="X1005" s="122"/>
      <c r="Y1005" s="122"/>
      <c r="Z1005" s="130"/>
      <c r="AA1005" s="122"/>
      <c r="AB1005" s="122"/>
      <c r="AC1005" s="122"/>
      <c r="AD1005" s="130"/>
      <c r="AE1005" s="122"/>
      <c r="AF1005" s="122"/>
      <c r="AG1005" s="122"/>
      <c r="AH1005" s="130"/>
      <c r="AI1005" s="122"/>
      <c r="AJ1005" s="122"/>
      <c r="AK1005" s="122"/>
      <c r="AL1005" s="130"/>
      <c r="AM1005" s="122"/>
      <c r="AN1005" s="122"/>
      <c r="AO1005" s="122"/>
      <c r="AP1005" s="130"/>
      <c r="AQ1005" s="122"/>
      <c r="AR1005" s="122"/>
      <c r="AS1005" s="122"/>
      <c r="AT1005" s="130"/>
      <c r="AU1005" s="122"/>
      <c r="AV1005" s="122"/>
      <c r="AW1005" s="122"/>
      <c r="AX1005" s="130"/>
      <c r="AY1005" s="122"/>
      <c r="AZ1005" s="122"/>
      <c r="BA1005" s="122"/>
      <c r="BB1005" s="130"/>
      <c r="BC1005" s="122"/>
      <c r="BD1005" s="122"/>
      <c r="BE1005" s="122"/>
      <c r="BF1005" s="130"/>
      <c r="BG1005" s="122"/>
      <c r="BH1005" s="122"/>
      <c r="BI1005" s="122"/>
      <c r="BJ1005" s="130"/>
      <c r="BK1005" s="122"/>
      <c r="BL1005" s="122"/>
      <c r="BM1005" s="122"/>
      <c r="BN1005" s="130"/>
      <c r="BO1005" s="122"/>
      <c r="BP1005" s="122"/>
      <c r="BQ1005" s="122"/>
      <c r="BR1005" s="130"/>
      <c r="BS1005" s="122"/>
      <c r="BT1005" s="122"/>
      <c r="BU1005" s="122"/>
      <c r="BV1005" s="130"/>
      <c r="BW1005" s="122"/>
      <c r="BX1005" s="122"/>
      <c r="BY1005" s="122"/>
      <c r="BZ1005" s="130"/>
      <c r="CA1005" s="122"/>
      <c r="CB1005" s="122"/>
      <c r="CC1005" s="122"/>
      <c r="CD1005" s="130"/>
      <c r="CE1005" s="122"/>
      <c r="CF1005" s="122"/>
      <c r="CG1005" s="122"/>
      <c r="CH1005" s="130"/>
      <c r="CI1005" s="122"/>
      <c r="CJ1005" s="122"/>
      <c r="CK1005" s="122"/>
      <c r="CL1005" s="130"/>
      <c r="CM1005" s="122"/>
      <c r="CN1005" s="122"/>
      <c r="CO1005" s="122"/>
      <c r="CP1005" s="130"/>
      <c r="CQ1005" s="122"/>
      <c r="CR1005" s="122"/>
      <c r="CS1005" s="122"/>
      <c r="CT1005" s="130"/>
      <c r="CU1005" s="122"/>
      <c r="CV1005" s="122"/>
      <c r="CW1005" s="122"/>
      <c r="CX1005" s="130"/>
      <c r="CY1005" s="122"/>
      <c r="CZ1005" s="122"/>
      <c r="DA1005" s="122"/>
      <c r="DB1005" s="130"/>
      <c r="DC1005" s="122"/>
      <c r="DD1005" s="122"/>
      <c r="DE1005" s="122"/>
      <c r="DF1005" s="130"/>
      <c r="DG1005" s="122"/>
      <c r="DH1005" s="122"/>
      <c r="DI1005" s="131"/>
      <c r="DK1005" s="122"/>
      <c r="DL1005" s="122"/>
      <c r="DM1005" s="122"/>
      <c r="DN1005" s="122"/>
      <c r="DO1005" s="122"/>
      <c r="DP1005" s="122"/>
      <c r="DQ1005" s="122"/>
      <c r="DR1005" s="122"/>
      <c r="DS1005" s="122"/>
      <c r="DT1005" s="122"/>
      <c r="DU1005" s="122"/>
      <c r="DV1005" s="122"/>
      <c r="DW1005" s="122"/>
      <c r="DX1005" s="122"/>
      <c r="DY1005" s="122"/>
      <c r="DZ1005" s="122"/>
      <c r="EA1005" s="122"/>
      <c r="EB1005" s="122"/>
      <c r="EC1005" s="122"/>
      <c r="ED1005" s="122"/>
      <c r="EE1005" s="122"/>
      <c r="EF1005" s="122"/>
      <c r="EG1005" s="122"/>
      <c r="EH1005" s="122"/>
      <c r="EI1005" s="122"/>
      <c r="EJ1005" s="122"/>
      <c r="EK1005" s="122"/>
    </row>
    <row r="1006" spans="1:141" x14ac:dyDescent="0.25">
      <c r="A1006" s="90"/>
      <c r="B1006" s="90"/>
      <c r="C1006" s="90"/>
      <c r="D1006" s="90"/>
      <c r="F1006" s="100"/>
      <c r="J1006" s="100"/>
      <c r="N1006" s="100"/>
      <c r="R1006" s="100"/>
      <c r="V1006" s="100"/>
      <c r="Z1006" s="100"/>
      <c r="AD1006" s="100"/>
      <c r="AH1006" s="100"/>
      <c r="AL1006" s="100"/>
      <c r="AP1006" s="100"/>
      <c r="AT1006" s="100"/>
      <c r="AX1006" s="100"/>
      <c r="BB1006" s="100"/>
      <c r="BF1006" s="100"/>
      <c r="BJ1006" s="100"/>
      <c r="BN1006" s="100"/>
      <c r="BR1006" s="100"/>
      <c r="BV1006" s="100"/>
      <c r="BZ1006" s="100"/>
      <c r="CD1006" s="100"/>
      <c r="CH1006" s="100"/>
      <c r="CL1006" s="100"/>
      <c r="CP1006" s="100"/>
      <c r="CT1006" s="100"/>
      <c r="CX1006" s="100"/>
      <c r="DB1006" s="100"/>
      <c r="DF1006" s="100"/>
      <c r="DI1006" s="101"/>
    </row>
    <row r="1007" spans="1:141" s="36" customFormat="1" x14ac:dyDescent="0.25">
      <c r="A1007" s="170"/>
      <c r="B1007" s="170"/>
      <c r="C1007" s="171"/>
      <c r="D1007" s="170"/>
      <c r="E1007" s="36" t="s">
        <v>120</v>
      </c>
      <c r="F1007" s="268">
        <f t="shared" ref="F1007:AK1007" si="1327">IFERROR(CHOOSE($E$997,F1008,F1009,F1010),"")</f>
        <v>0.12</v>
      </c>
      <c r="G1007" s="269" t="str">
        <f t="shared" si="1327"/>
        <v/>
      </c>
      <c r="H1007" s="269" t="str">
        <f t="shared" si="1327"/>
        <v/>
      </c>
      <c r="I1007" s="270" t="str">
        <f t="shared" si="1327"/>
        <v/>
      </c>
      <c r="J1007" s="268">
        <f t="shared" si="1327"/>
        <v>0.21</v>
      </c>
      <c r="K1007" s="269" t="str">
        <f t="shared" si="1327"/>
        <v/>
      </c>
      <c r="L1007" s="269" t="str">
        <f t="shared" si="1327"/>
        <v/>
      </c>
      <c r="M1007" s="270" t="str">
        <f t="shared" si="1327"/>
        <v/>
      </c>
      <c r="N1007" s="268">
        <f t="shared" si="1327"/>
        <v>0.28999999999999998</v>
      </c>
      <c r="O1007" s="269" t="str">
        <f t="shared" si="1327"/>
        <v/>
      </c>
      <c r="P1007" s="269" t="str">
        <f t="shared" si="1327"/>
        <v/>
      </c>
      <c r="Q1007" s="270" t="str">
        <f t="shared" si="1327"/>
        <v/>
      </c>
      <c r="R1007" s="268">
        <f t="shared" si="1327"/>
        <v>0.67</v>
      </c>
      <c r="S1007" s="269" t="str">
        <f t="shared" si="1327"/>
        <v/>
      </c>
      <c r="T1007" s="269" t="str">
        <f t="shared" si="1327"/>
        <v/>
      </c>
      <c r="U1007" s="270" t="str">
        <f t="shared" si="1327"/>
        <v/>
      </c>
      <c r="V1007" s="268">
        <f t="shared" si="1327"/>
        <v>0.62</v>
      </c>
      <c r="W1007" s="269" t="str">
        <f t="shared" si="1327"/>
        <v/>
      </c>
      <c r="X1007" s="269" t="str">
        <f t="shared" si="1327"/>
        <v/>
      </c>
      <c r="Y1007" s="270">
        <f t="shared" si="1327"/>
        <v>1.3864E-2</v>
      </c>
      <c r="Z1007" s="268">
        <f t="shared" si="1327"/>
        <v>1.4227999999999999E-2</v>
      </c>
      <c r="AA1007" s="269">
        <f t="shared" si="1327"/>
        <v>2.8718E-2</v>
      </c>
      <c r="AB1007" s="269">
        <f t="shared" si="1327"/>
        <v>3.9580999999999998E-2</v>
      </c>
      <c r="AC1007" s="270">
        <f t="shared" si="1327"/>
        <v>4.1634999999999998E-2</v>
      </c>
      <c r="AD1007" s="268">
        <f t="shared" si="1327"/>
        <v>4.1340000000000002E-2</v>
      </c>
      <c r="AE1007" s="269">
        <f t="shared" si="1327"/>
        <v>4.9257000000000002E-2</v>
      </c>
      <c r="AF1007" s="269">
        <f t="shared" si="1327"/>
        <v>6.4454999999999998E-2</v>
      </c>
      <c r="AG1007" s="270">
        <f t="shared" si="1327"/>
        <v>7.0319999999999994E-2</v>
      </c>
      <c r="AH1007" s="268">
        <f t="shared" si="1327"/>
        <v>8.2202999999999998E-2</v>
      </c>
      <c r="AI1007" s="269">
        <f t="shared" si="1327"/>
        <v>0.10169</v>
      </c>
      <c r="AJ1007" s="269">
        <f t="shared" si="1327"/>
        <v>0.11070000000000001</v>
      </c>
      <c r="AK1007" s="270">
        <f t="shared" si="1327"/>
        <v>0.12256</v>
      </c>
      <c r="AL1007" s="268">
        <f t="shared" ref="AL1007:BQ1007" si="1328">IFERROR(CHOOSE($E$997,AL1008,AL1009,AL1010),"")</f>
        <v>0.12987000000000001</v>
      </c>
      <c r="AM1007" s="269">
        <f t="shared" si="1328"/>
        <v>4.9911999999999998E-2</v>
      </c>
      <c r="AN1007" s="269">
        <f t="shared" si="1328"/>
        <v>7.0524000000000003E-2</v>
      </c>
      <c r="AO1007" s="270">
        <f t="shared" si="1328"/>
        <v>8.1085000000000004E-2</v>
      </c>
      <c r="AP1007" s="268">
        <f t="shared" si="1328"/>
        <v>9.2359999999999998E-2</v>
      </c>
      <c r="AQ1007" s="269">
        <f t="shared" si="1328"/>
        <v>0.20818999999999999</v>
      </c>
      <c r="AR1007" s="269">
        <f t="shared" si="1328"/>
        <v>0.33933999999999997</v>
      </c>
      <c r="AS1007" s="270">
        <f t="shared" si="1328"/>
        <v>0.45932000000000001</v>
      </c>
      <c r="AT1007" s="268">
        <f t="shared" si="1328"/>
        <v>0.56057000000000001</v>
      </c>
      <c r="AU1007" s="269">
        <f t="shared" si="1328"/>
        <v>0.64524000000000004</v>
      </c>
      <c r="AV1007" s="269">
        <f t="shared" si="1328"/>
        <v>0.74819999999999998</v>
      </c>
      <c r="AW1007" s="270">
        <f t="shared" si="1328"/>
        <v>0.84262000000000004</v>
      </c>
      <c r="AX1007" s="268">
        <f t="shared" si="1328"/>
        <v>0.91217999999999999</v>
      </c>
      <c r="AY1007" s="269">
        <f t="shared" si="1328"/>
        <v>1.0242</v>
      </c>
      <c r="AZ1007" s="269">
        <f t="shared" si="1328"/>
        <v>1.17743</v>
      </c>
      <c r="BA1007" s="270">
        <f t="shared" si="1328"/>
        <v>1.2736700000000001</v>
      </c>
      <c r="BB1007" s="268">
        <f t="shared" si="1328"/>
        <v>1.2245999999999999</v>
      </c>
      <c r="BC1007" s="269">
        <f t="shared" si="1328"/>
        <v>1.2829200000000001</v>
      </c>
      <c r="BD1007" s="269">
        <f t="shared" si="1328"/>
        <v>1.33978</v>
      </c>
      <c r="BE1007" s="270">
        <f t="shared" si="1328"/>
        <v>1.3894899999999999</v>
      </c>
      <c r="BF1007" s="268" t="str">
        <f t="shared" si="1328"/>
        <v/>
      </c>
      <c r="BG1007" s="269" t="str">
        <f t="shared" si="1328"/>
        <v/>
      </c>
      <c r="BH1007" s="269" t="str">
        <f t="shared" si="1328"/>
        <v/>
      </c>
      <c r="BI1007" s="270" t="str">
        <f t="shared" si="1328"/>
        <v/>
      </c>
      <c r="BJ1007" s="268" t="str">
        <f t="shared" si="1328"/>
        <v/>
      </c>
      <c r="BK1007" s="269" t="str">
        <f t="shared" si="1328"/>
        <v/>
      </c>
      <c r="BL1007" s="269" t="str">
        <f t="shared" si="1328"/>
        <v/>
      </c>
      <c r="BM1007" s="270" t="str">
        <f t="shared" si="1328"/>
        <v/>
      </c>
      <c r="BN1007" s="268" t="str">
        <f t="shared" si="1328"/>
        <v/>
      </c>
      <c r="BO1007" s="269" t="str">
        <f t="shared" si="1328"/>
        <v/>
      </c>
      <c r="BP1007" s="269" t="str">
        <f t="shared" si="1328"/>
        <v/>
      </c>
      <c r="BQ1007" s="270" t="str">
        <f t="shared" si="1328"/>
        <v/>
      </c>
      <c r="BR1007" s="268" t="str">
        <f t="shared" ref="BR1007:CW1007" si="1329">IFERROR(CHOOSE($E$997,BR1008,BR1009,BR1010),"")</f>
        <v/>
      </c>
      <c r="BS1007" s="269" t="str">
        <f t="shared" si="1329"/>
        <v/>
      </c>
      <c r="BT1007" s="269" t="str">
        <f t="shared" si="1329"/>
        <v/>
      </c>
      <c r="BU1007" s="270" t="str">
        <f t="shared" si="1329"/>
        <v/>
      </c>
      <c r="BV1007" s="268" t="str">
        <f t="shared" si="1329"/>
        <v/>
      </c>
      <c r="BW1007" s="269" t="str">
        <f t="shared" si="1329"/>
        <v/>
      </c>
      <c r="BX1007" s="269" t="str">
        <f t="shared" si="1329"/>
        <v/>
      </c>
      <c r="BY1007" s="270" t="str">
        <f t="shared" si="1329"/>
        <v/>
      </c>
      <c r="BZ1007" s="268" t="str">
        <f t="shared" si="1329"/>
        <v/>
      </c>
      <c r="CA1007" s="269" t="str">
        <f t="shared" si="1329"/>
        <v/>
      </c>
      <c r="CB1007" s="269" t="str">
        <f t="shared" si="1329"/>
        <v/>
      </c>
      <c r="CC1007" s="270" t="str">
        <f t="shared" si="1329"/>
        <v/>
      </c>
      <c r="CD1007" s="268" t="str">
        <f t="shared" si="1329"/>
        <v/>
      </c>
      <c r="CE1007" s="269" t="str">
        <f t="shared" si="1329"/>
        <v/>
      </c>
      <c r="CF1007" s="269" t="str">
        <f t="shared" si="1329"/>
        <v/>
      </c>
      <c r="CG1007" s="270" t="str">
        <f t="shared" si="1329"/>
        <v/>
      </c>
      <c r="CH1007" s="268" t="str">
        <f t="shared" si="1329"/>
        <v/>
      </c>
      <c r="CI1007" s="269" t="str">
        <f t="shared" si="1329"/>
        <v/>
      </c>
      <c r="CJ1007" s="269" t="str">
        <f t="shared" si="1329"/>
        <v/>
      </c>
      <c r="CK1007" s="270" t="str">
        <f t="shared" si="1329"/>
        <v/>
      </c>
      <c r="CL1007" s="268" t="str">
        <f t="shared" si="1329"/>
        <v/>
      </c>
      <c r="CM1007" s="269" t="str">
        <f t="shared" si="1329"/>
        <v/>
      </c>
      <c r="CN1007" s="269" t="str">
        <f t="shared" si="1329"/>
        <v/>
      </c>
      <c r="CO1007" s="270" t="str">
        <f t="shared" si="1329"/>
        <v/>
      </c>
      <c r="CP1007" s="268" t="str">
        <f t="shared" si="1329"/>
        <v/>
      </c>
      <c r="CQ1007" s="269" t="str">
        <f t="shared" si="1329"/>
        <v/>
      </c>
      <c r="CR1007" s="269" t="str">
        <f t="shared" si="1329"/>
        <v/>
      </c>
      <c r="CS1007" s="270" t="str">
        <f t="shared" si="1329"/>
        <v/>
      </c>
      <c r="CT1007" s="268" t="str">
        <f t="shared" si="1329"/>
        <v/>
      </c>
      <c r="CU1007" s="269" t="str">
        <f t="shared" si="1329"/>
        <v/>
      </c>
      <c r="CV1007" s="269" t="str">
        <f t="shared" si="1329"/>
        <v/>
      </c>
      <c r="CW1007" s="270" t="str">
        <f t="shared" si="1329"/>
        <v/>
      </c>
      <c r="CX1007" s="268" t="str">
        <f t="shared" ref="CX1007:DI1007" si="1330">IFERROR(CHOOSE($E$997,CX1008,CX1009,CX1010),"")</f>
        <v/>
      </c>
      <c r="CY1007" s="269" t="str">
        <f t="shared" si="1330"/>
        <v/>
      </c>
      <c r="CZ1007" s="269" t="str">
        <f t="shared" si="1330"/>
        <v/>
      </c>
      <c r="DA1007" s="270" t="str">
        <f t="shared" si="1330"/>
        <v/>
      </c>
      <c r="DB1007" s="268" t="str">
        <f t="shared" si="1330"/>
        <v/>
      </c>
      <c r="DC1007" s="269" t="str">
        <f t="shared" si="1330"/>
        <v/>
      </c>
      <c r="DD1007" s="269" t="str">
        <f t="shared" si="1330"/>
        <v/>
      </c>
      <c r="DE1007" s="270" t="str">
        <f t="shared" si="1330"/>
        <v/>
      </c>
      <c r="DF1007" s="268" t="str">
        <f t="shared" si="1330"/>
        <v/>
      </c>
      <c r="DG1007" s="269" t="str">
        <f t="shared" si="1330"/>
        <v/>
      </c>
      <c r="DH1007" s="269" t="str">
        <f t="shared" si="1330"/>
        <v/>
      </c>
      <c r="DI1007" s="270" t="str">
        <f t="shared" si="1330"/>
        <v/>
      </c>
      <c r="DJ1007" s="271"/>
      <c r="DK1007" s="269">
        <f t="shared" ref="DK1007:EK1007" si="1331">IFERROR(CHOOSE($E$997,DK1008,DK1009,DK1010),"")</f>
        <v>2.6408000000000001E-2</v>
      </c>
      <c r="DL1007" s="269">
        <f t="shared" si="1331"/>
        <v>2.6775E-2</v>
      </c>
      <c r="DM1007" s="269">
        <f t="shared" si="1331"/>
        <v>6.1143000000000003E-2</v>
      </c>
      <c r="DN1007" s="269">
        <f t="shared" si="1331"/>
        <v>0.1048</v>
      </c>
      <c r="DO1007" s="269">
        <f t="shared" si="1331"/>
        <v>0.15653</v>
      </c>
      <c r="DP1007" s="269">
        <f t="shared" si="1331"/>
        <v>0.13961000000000001</v>
      </c>
      <c r="DQ1007" s="269">
        <f t="shared" si="1331"/>
        <v>0.24279999999999999</v>
      </c>
      <c r="DR1007" s="269">
        <f t="shared" si="1331"/>
        <v>0.43252000000000002</v>
      </c>
      <c r="DS1007" s="269">
        <f t="shared" si="1331"/>
        <v>0.32684999999999997</v>
      </c>
      <c r="DT1007" s="269">
        <f t="shared" si="1331"/>
        <v>1.23926</v>
      </c>
      <c r="DU1007" s="269">
        <f t="shared" si="1331"/>
        <v>2.9504600000000001</v>
      </c>
      <c r="DV1007" s="269">
        <f t="shared" si="1331"/>
        <v>4.4383400000000002</v>
      </c>
      <c r="DW1007" s="269">
        <f t="shared" si="1331"/>
        <v>5.4251500000000004</v>
      </c>
      <c r="DX1007" s="269">
        <f t="shared" si="1331"/>
        <v>6.2281199999999997</v>
      </c>
      <c r="DY1007" s="269">
        <f t="shared" si="1331"/>
        <v>5.6</v>
      </c>
      <c r="DZ1007" s="269" t="str">
        <f t="shared" si="1331"/>
        <v/>
      </c>
      <c r="EA1007" s="269" t="str">
        <f t="shared" si="1331"/>
        <v/>
      </c>
      <c r="EB1007" s="269" t="str">
        <f t="shared" si="1331"/>
        <v/>
      </c>
      <c r="EC1007" s="269" t="str">
        <f t="shared" si="1331"/>
        <v/>
      </c>
      <c r="ED1007" s="269" t="str">
        <f t="shared" si="1331"/>
        <v/>
      </c>
      <c r="EE1007" s="269" t="str">
        <f t="shared" si="1331"/>
        <v/>
      </c>
      <c r="EF1007" s="269" t="str">
        <f t="shared" si="1331"/>
        <v/>
      </c>
      <c r="EG1007" s="269" t="str">
        <f t="shared" si="1331"/>
        <v/>
      </c>
      <c r="EH1007" s="269" t="str">
        <f t="shared" si="1331"/>
        <v/>
      </c>
      <c r="EI1007" s="269" t="str">
        <f t="shared" si="1331"/>
        <v/>
      </c>
      <c r="EJ1007" s="269" t="str">
        <f t="shared" si="1331"/>
        <v/>
      </c>
      <c r="EK1007" s="269" t="str">
        <f t="shared" si="1331"/>
        <v/>
      </c>
    </row>
    <row r="1008" spans="1:141" x14ac:dyDescent="0.25">
      <c r="A1008" s="90" t="s">
        <v>453</v>
      </c>
      <c r="B1008" s="90" t="s">
        <v>457</v>
      </c>
      <c r="C1008" s="111">
        <v>1</v>
      </c>
      <c r="D1008" s="90"/>
      <c r="E1008" t="s">
        <v>473</v>
      </c>
      <c r="F1008" s="272" cm="1">
        <f t="array" ref="F1008">IF(ISNUMBER('DataModel-NVDA'!F$112),INDEX('DataModel-NVDA'!$F$4:$DI$130,MATCH(1,('DataModel-NVDA'!$A$4:$A$130=$A1008)*('DataModel-NVDA'!$B$4:$B$130=$B1008),0),MATCH(F$3,'DataModel-NVDA'!$F$2:$DI$2,0))*$C1008,"")</f>
        <v>0.12</v>
      </c>
      <c r="G1008" s="273" t="str" cm="1">
        <f t="array" ref="G1008">IF(ISNUMBER('DataModel-NVDA'!G$112),INDEX('DataModel-NVDA'!$F$4:$DI$130,MATCH(1,('DataModel-NVDA'!$A$4:$A$130=$A1008)*('DataModel-NVDA'!$B$4:$B$130=$B1008),0),MATCH(G$3,'DataModel-NVDA'!$F$2:$DI$2,0))*$C1008,"")</f>
        <v/>
      </c>
      <c r="H1008" s="273" t="str" cm="1">
        <f t="array" ref="H1008">IF(ISNUMBER('DataModel-NVDA'!H$112),INDEX('DataModel-NVDA'!$F$4:$DI$130,MATCH(1,('DataModel-NVDA'!$A$4:$A$130=$A1008)*('DataModel-NVDA'!$B$4:$B$130=$B1008),0),MATCH(H$3,'DataModel-NVDA'!$F$2:$DI$2,0))*$C1008,"")</f>
        <v/>
      </c>
      <c r="I1008" s="274" t="str" cm="1">
        <f t="array" ref="I1008">IF(ISNUMBER('DataModel-NVDA'!I$112),INDEX('DataModel-NVDA'!$F$4:$DI$130,MATCH(1,('DataModel-NVDA'!$A$4:$A$130=$A1008)*('DataModel-NVDA'!$B$4:$B$130=$B1008),0),MATCH(I$3,'DataModel-NVDA'!$F$2:$DI$2,0))*$C1008,"")</f>
        <v/>
      </c>
      <c r="J1008" s="272" cm="1">
        <f t="array" ref="J1008">IF(ISNUMBER('DataModel-NVDA'!J$112),INDEX('DataModel-NVDA'!$F$4:$DI$130,MATCH(1,('DataModel-NVDA'!$A$4:$A$130=$A1008)*('DataModel-NVDA'!$B$4:$B$130=$B1008),0),MATCH(J$3,'DataModel-NVDA'!$F$2:$DI$2,0))*$C1008,"")</f>
        <v>0.21</v>
      </c>
      <c r="K1008" s="273" t="str" cm="1">
        <f t="array" ref="K1008">IF(ISNUMBER('DataModel-NVDA'!K$112),INDEX('DataModel-NVDA'!$F$4:$DI$130,MATCH(1,('DataModel-NVDA'!$A$4:$A$130=$A1008)*('DataModel-NVDA'!$B$4:$B$130=$B1008),0),MATCH(K$3,'DataModel-NVDA'!$F$2:$DI$2,0))*$C1008,"")</f>
        <v/>
      </c>
      <c r="L1008" s="273" t="str" cm="1">
        <f t="array" ref="L1008">IF(ISNUMBER('DataModel-NVDA'!L$112),INDEX('DataModel-NVDA'!$F$4:$DI$130,MATCH(1,('DataModel-NVDA'!$A$4:$A$130=$A1008)*('DataModel-NVDA'!$B$4:$B$130=$B1008),0),MATCH(L$3,'DataModel-NVDA'!$F$2:$DI$2,0))*$C1008,"")</f>
        <v/>
      </c>
      <c r="M1008" s="274" t="str" cm="1">
        <f t="array" ref="M1008">IF(ISNUMBER('DataModel-NVDA'!M$112),INDEX('DataModel-NVDA'!$F$4:$DI$130,MATCH(1,('DataModel-NVDA'!$A$4:$A$130=$A1008)*('DataModel-NVDA'!$B$4:$B$130=$B1008),0),MATCH(M$3,'DataModel-NVDA'!$F$2:$DI$2,0))*$C1008,"")</f>
        <v/>
      </c>
      <c r="N1008" s="272" cm="1">
        <f t="array" ref="N1008">IF(ISNUMBER('DataModel-NVDA'!N$112),INDEX('DataModel-NVDA'!$F$4:$DI$130,MATCH(1,('DataModel-NVDA'!$A$4:$A$130=$A1008)*('DataModel-NVDA'!$B$4:$B$130=$B1008),0),MATCH(N$3,'DataModel-NVDA'!$F$2:$DI$2,0))*$C1008,"")</f>
        <v>0.28999999999999998</v>
      </c>
      <c r="O1008" s="273" t="str" cm="1">
        <f t="array" ref="O1008">IF(ISNUMBER('DataModel-NVDA'!O$112),INDEX('DataModel-NVDA'!$F$4:$DI$130,MATCH(1,('DataModel-NVDA'!$A$4:$A$130=$A1008)*('DataModel-NVDA'!$B$4:$B$130=$B1008),0),MATCH(O$3,'DataModel-NVDA'!$F$2:$DI$2,0))*$C1008,"")</f>
        <v/>
      </c>
      <c r="P1008" s="273" t="str" cm="1">
        <f t="array" ref="P1008">IF(ISNUMBER('DataModel-NVDA'!P$112),INDEX('DataModel-NVDA'!$F$4:$DI$130,MATCH(1,('DataModel-NVDA'!$A$4:$A$130=$A1008)*('DataModel-NVDA'!$B$4:$B$130=$B1008),0),MATCH(P$3,'DataModel-NVDA'!$F$2:$DI$2,0))*$C1008,"")</f>
        <v/>
      </c>
      <c r="Q1008" s="274" t="str" cm="1">
        <f t="array" ref="Q1008">IF(ISNUMBER('DataModel-NVDA'!Q$112),INDEX('DataModel-NVDA'!$F$4:$DI$130,MATCH(1,('DataModel-NVDA'!$A$4:$A$130=$A1008)*('DataModel-NVDA'!$B$4:$B$130=$B1008),0),MATCH(Q$3,'DataModel-NVDA'!$F$2:$DI$2,0))*$C1008,"")</f>
        <v/>
      </c>
      <c r="R1008" s="272" cm="1">
        <f t="array" ref="R1008">IF(ISNUMBER('DataModel-NVDA'!R$112),INDEX('DataModel-NVDA'!$F$4:$DI$130,MATCH(1,('DataModel-NVDA'!$A$4:$A$130=$A1008)*('DataModel-NVDA'!$B$4:$B$130=$B1008),0),MATCH(R$3,'DataModel-NVDA'!$F$2:$DI$2,0))*$C1008,"")</f>
        <v>0.67</v>
      </c>
      <c r="S1008" s="273" t="str" cm="1">
        <f t="array" ref="S1008">IF(ISNUMBER('DataModel-NVDA'!S$112),INDEX('DataModel-NVDA'!$F$4:$DI$130,MATCH(1,('DataModel-NVDA'!$A$4:$A$130=$A1008)*('DataModel-NVDA'!$B$4:$B$130=$B1008),0),MATCH(S$3,'DataModel-NVDA'!$F$2:$DI$2,0))*$C1008,"")</f>
        <v/>
      </c>
      <c r="T1008" s="273" t="str" cm="1">
        <f t="array" ref="T1008">IF(ISNUMBER('DataModel-NVDA'!T$112),INDEX('DataModel-NVDA'!$F$4:$DI$130,MATCH(1,('DataModel-NVDA'!$A$4:$A$130=$A1008)*('DataModel-NVDA'!$B$4:$B$130=$B1008),0),MATCH(T$3,'DataModel-NVDA'!$F$2:$DI$2,0))*$C1008,"")</f>
        <v/>
      </c>
      <c r="U1008" s="274" t="str" cm="1">
        <f t="array" ref="U1008">IF(ISNUMBER('DataModel-NVDA'!U$112),INDEX('DataModel-NVDA'!$F$4:$DI$130,MATCH(1,('DataModel-NVDA'!$A$4:$A$130=$A1008)*('DataModel-NVDA'!$B$4:$B$130=$B1008),0),MATCH(U$3,'DataModel-NVDA'!$F$2:$DI$2,0))*$C1008,"")</f>
        <v/>
      </c>
      <c r="V1008" s="272" cm="1">
        <f t="array" ref="V1008">IF(ISNUMBER('DataModel-NVDA'!V$112),INDEX('DataModel-NVDA'!$F$4:$DI$130,MATCH(1,('DataModel-NVDA'!$A$4:$A$130=$A1008)*('DataModel-NVDA'!$B$4:$B$130=$B1008),0),MATCH(V$3,'DataModel-NVDA'!$F$2:$DI$2,0))*$C1008,"")</f>
        <v>0.62</v>
      </c>
      <c r="W1008" s="273" t="str" cm="1">
        <f t="array" ref="W1008">IF(ISNUMBER('DataModel-NVDA'!W$112),INDEX('DataModel-NVDA'!$F$4:$DI$130,MATCH(1,('DataModel-NVDA'!$A$4:$A$130=$A1008)*('DataModel-NVDA'!$B$4:$B$130=$B1008),0),MATCH(W$3,'DataModel-NVDA'!$F$2:$DI$2,0))*$C1008,"")</f>
        <v/>
      </c>
      <c r="X1008" s="273" t="str" cm="1">
        <f t="array" ref="X1008">IF(ISNUMBER('DataModel-NVDA'!X$112),INDEX('DataModel-NVDA'!$F$4:$DI$130,MATCH(1,('DataModel-NVDA'!$A$4:$A$130=$A1008)*('DataModel-NVDA'!$B$4:$B$130=$B1008),0),MATCH(X$3,'DataModel-NVDA'!$F$2:$DI$2,0))*$C1008,"")</f>
        <v/>
      </c>
      <c r="Y1008" s="274" cm="1">
        <f t="array" ref="Y1008">IF(ISNUMBER('DataModel-NVDA'!Y$112),INDEX('DataModel-NVDA'!$F$4:$DI$130,MATCH(1,('DataModel-NVDA'!$A$4:$A$130=$A1008)*('DataModel-NVDA'!$B$4:$B$130=$B1008),0),MATCH(Y$3,'DataModel-NVDA'!$F$2:$DI$2,0))*$C1008,"")</f>
        <v>1.3864E-2</v>
      </c>
      <c r="Z1008" s="272" cm="1">
        <f t="array" ref="Z1008">IF(ISNUMBER('DataModel-NVDA'!Z$112),INDEX('DataModel-NVDA'!$F$4:$DI$130,MATCH(1,('DataModel-NVDA'!$A$4:$A$130=$A1008)*('DataModel-NVDA'!$B$4:$B$130=$B1008),0),MATCH(Z$3,'DataModel-NVDA'!$F$2:$DI$2,0))*$C1008,"")</f>
        <v>1.4227999999999999E-2</v>
      </c>
      <c r="AA1008" s="273" cm="1">
        <f t="array" ref="AA1008">IF(ISNUMBER('DataModel-NVDA'!AA$112),INDEX('DataModel-NVDA'!$F$4:$DI$130,MATCH(1,('DataModel-NVDA'!$A$4:$A$130=$A1008)*('DataModel-NVDA'!$B$4:$B$130=$B1008),0),MATCH(AA$3,'DataModel-NVDA'!$F$2:$DI$2,0))*$C1008,"")</f>
        <v>2.8718E-2</v>
      </c>
      <c r="AB1008" s="273" cm="1">
        <f t="array" ref="AB1008">IF(ISNUMBER('DataModel-NVDA'!AB$112),INDEX('DataModel-NVDA'!$F$4:$DI$130,MATCH(1,('DataModel-NVDA'!$A$4:$A$130=$A1008)*('DataModel-NVDA'!$B$4:$B$130=$B1008),0),MATCH(AB$3,'DataModel-NVDA'!$F$2:$DI$2,0))*$C1008,"")</f>
        <v>3.9580999999999998E-2</v>
      </c>
      <c r="AC1008" s="274" cm="1">
        <f t="array" ref="AC1008">IF(ISNUMBER('DataModel-NVDA'!AC$112),INDEX('DataModel-NVDA'!$F$4:$DI$130,MATCH(1,('DataModel-NVDA'!$A$4:$A$130=$A1008)*('DataModel-NVDA'!$B$4:$B$130=$B1008),0),MATCH(AC$3,'DataModel-NVDA'!$F$2:$DI$2,0))*$C1008,"")</f>
        <v>4.1634999999999998E-2</v>
      </c>
      <c r="AD1008" s="272" cm="1">
        <f t="array" ref="AD1008">IF(ISNUMBER('DataModel-NVDA'!AD$112),INDEX('DataModel-NVDA'!$F$4:$DI$130,MATCH(1,('DataModel-NVDA'!$A$4:$A$130=$A1008)*('DataModel-NVDA'!$B$4:$B$130=$B1008),0),MATCH(AD$3,'DataModel-NVDA'!$F$2:$DI$2,0))*$C1008,"")</f>
        <v>4.1340000000000002E-2</v>
      </c>
      <c r="AE1008" s="273" cm="1">
        <f t="array" ref="AE1008">IF(ISNUMBER('DataModel-NVDA'!AE$112),INDEX('DataModel-NVDA'!$F$4:$DI$130,MATCH(1,('DataModel-NVDA'!$A$4:$A$130=$A1008)*('DataModel-NVDA'!$B$4:$B$130=$B1008),0),MATCH(AE$3,'DataModel-NVDA'!$F$2:$DI$2,0))*$C1008,"")</f>
        <v>4.9257000000000002E-2</v>
      </c>
      <c r="AF1008" s="273" cm="1">
        <f t="array" ref="AF1008">IF(ISNUMBER('DataModel-NVDA'!AF$112),INDEX('DataModel-NVDA'!$F$4:$DI$130,MATCH(1,('DataModel-NVDA'!$A$4:$A$130=$A1008)*('DataModel-NVDA'!$B$4:$B$130=$B1008),0),MATCH(AF$3,'DataModel-NVDA'!$F$2:$DI$2,0))*$C1008,"")</f>
        <v>6.4454999999999998E-2</v>
      </c>
      <c r="AG1008" s="274" cm="1">
        <f t="array" ref="AG1008">IF(ISNUMBER('DataModel-NVDA'!AG$112),INDEX('DataModel-NVDA'!$F$4:$DI$130,MATCH(1,('DataModel-NVDA'!$A$4:$A$130=$A1008)*('DataModel-NVDA'!$B$4:$B$130=$B1008),0),MATCH(AG$3,'DataModel-NVDA'!$F$2:$DI$2,0))*$C1008,"")</f>
        <v>7.0319999999999994E-2</v>
      </c>
      <c r="AH1008" s="272" cm="1">
        <f t="array" ref="AH1008">IF(ISNUMBER('DataModel-NVDA'!AH$112),INDEX('DataModel-NVDA'!$F$4:$DI$130,MATCH(1,('DataModel-NVDA'!$A$4:$A$130=$A1008)*('DataModel-NVDA'!$B$4:$B$130=$B1008),0),MATCH(AH$3,'DataModel-NVDA'!$F$2:$DI$2,0))*$C1008,"")</f>
        <v>8.2202999999999998E-2</v>
      </c>
      <c r="AI1008" s="273" cm="1">
        <f t="array" ref="AI1008">IF(ISNUMBER('DataModel-NVDA'!AI$112),INDEX('DataModel-NVDA'!$F$4:$DI$130,MATCH(1,('DataModel-NVDA'!$A$4:$A$130=$A1008)*('DataModel-NVDA'!$B$4:$B$130=$B1008),0),MATCH(AI$3,'DataModel-NVDA'!$F$2:$DI$2,0))*$C1008,"")</f>
        <v>0.10169</v>
      </c>
      <c r="AJ1008" s="273" cm="1">
        <f t="array" ref="AJ1008">IF(ISNUMBER('DataModel-NVDA'!AJ$112),INDEX('DataModel-NVDA'!$F$4:$DI$130,MATCH(1,('DataModel-NVDA'!$A$4:$A$130=$A1008)*('DataModel-NVDA'!$B$4:$B$130=$B1008),0),MATCH(AJ$3,'DataModel-NVDA'!$F$2:$DI$2,0))*$C1008,"")</f>
        <v>0.11070000000000001</v>
      </c>
      <c r="AK1008" s="274" cm="1">
        <f t="array" ref="AK1008">IF(ISNUMBER('DataModel-NVDA'!AK$112),INDEX('DataModel-NVDA'!$F$4:$DI$130,MATCH(1,('DataModel-NVDA'!$A$4:$A$130=$A1008)*('DataModel-NVDA'!$B$4:$B$130=$B1008),0),MATCH(AK$3,'DataModel-NVDA'!$F$2:$DI$2,0))*$C1008,"")</f>
        <v>0.12256</v>
      </c>
      <c r="AL1008" s="272" cm="1">
        <f t="array" ref="AL1008">IF(ISNUMBER('DataModel-NVDA'!AL$112),INDEX('DataModel-NVDA'!$F$4:$DI$130,MATCH(1,('DataModel-NVDA'!$A$4:$A$130=$A1008)*('DataModel-NVDA'!$B$4:$B$130=$B1008),0),MATCH(AL$3,'DataModel-NVDA'!$F$2:$DI$2,0))*$C1008,"")</f>
        <v>0.12987000000000001</v>
      </c>
      <c r="AM1008" s="273" cm="1">
        <f t="array" ref="AM1008">IF(ISNUMBER('DataModel-NVDA'!AM$112),INDEX('DataModel-NVDA'!$F$4:$DI$130,MATCH(1,('DataModel-NVDA'!$A$4:$A$130=$A1008)*('DataModel-NVDA'!$B$4:$B$130=$B1008),0),MATCH(AM$3,'DataModel-NVDA'!$F$2:$DI$2,0))*$C1008,"")</f>
        <v>4.9911999999999998E-2</v>
      </c>
      <c r="AN1008" s="273" cm="1">
        <f t="array" ref="AN1008">IF(ISNUMBER('DataModel-NVDA'!AN$112),INDEX('DataModel-NVDA'!$F$4:$DI$130,MATCH(1,('DataModel-NVDA'!$A$4:$A$130=$A1008)*('DataModel-NVDA'!$B$4:$B$130=$B1008),0),MATCH(AN$3,'DataModel-NVDA'!$F$2:$DI$2,0))*$C1008,"")</f>
        <v>7.0524000000000003E-2</v>
      </c>
      <c r="AO1008" s="274" cm="1">
        <f t="array" ref="AO1008">IF(ISNUMBER('DataModel-NVDA'!AO$112),INDEX('DataModel-NVDA'!$F$4:$DI$130,MATCH(1,('DataModel-NVDA'!$A$4:$A$130=$A1008)*('DataModel-NVDA'!$B$4:$B$130=$B1008),0),MATCH(AO$3,'DataModel-NVDA'!$F$2:$DI$2,0))*$C1008,"")</f>
        <v>8.1085000000000004E-2</v>
      </c>
      <c r="AP1008" s="272" cm="1">
        <f t="array" ref="AP1008">IF(ISNUMBER('DataModel-NVDA'!AP$112),INDEX('DataModel-NVDA'!$F$4:$DI$130,MATCH(1,('DataModel-NVDA'!$A$4:$A$130=$A1008)*('DataModel-NVDA'!$B$4:$B$130=$B1008),0),MATCH(AP$3,'DataModel-NVDA'!$F$2:$DI$2,0))*$C1008,"")</f>
        <v>9.2359999999999998E-2</v>
      </c>
      <c r="AQ1008" s="273" cm="1">
        <f t="array" ref="AQ1008">IF(ISNUMBER('DataModel-NVDA'!AQ$112),INDEX('DataModel-NVDA'!$F$4:$DI$130,MATCH(1,('DataModel-NVDA'!$A$4:$A$130=$A1008)*('DataModel-NVDA'!$B$4:$B$130=$B1008),0),MATCH(AQ$3,'DataModel-NVDA'!$F$2:$DI$2,0))*$C1008,"")</f>
        <v>0.20818999999999999</v>
      </c>
      <c r="AR1008" s="273" cm="1">
        <f t="array" ref="AR1008">IF(ISNUMBER('DataModel-NVDA'!AR$112),INDEX('DataModel-NVDA'!$F$4:$DI$130,MATCH(1,('DataModel-NVDA'!$A$4:$A$130=$A1008)*('DataModel-NVDA'!$B$4:$B$130=$B1008),0),MATCH(AR$3,'DataModel-NVDA'!$F$2:$DI$2,0))*$C1008,"")</f>
        <v>0.33933999999999997</v>
      </c>
      <c r="AS1008" s="274" cm="1">
        <f t="array" ref="AS1008">IF(ISNUMBER('DataModel-NVDA'!AS$112),INDEX('DataModel-NVDA'!$F$4:$DI$130,MATCH(1,('DataModel-NVDA'!$A$4:$A$130=$A1008)*('DataModel-NVDA'!$B$4:$B$130=$B1008),0),MATCH(AS$3,'DataModel-NVDA'!$F$2:$DI$2,0))*$C1008,"")</f>
        <v>0.45932000000000001</v>
      </c>
      <c r="AT1008" s="272" cm="1">
        <f t="array" ref="AT1008">IF(ISNUMBER('DataModel-NVDA'!AT$112),INDEX('DataModel-NVDA'!$F$4:$DI$130,MATCH(1,('DataModel-NVDA'!$A$4:$A$130=$A1008)*('DataModel-NVDA'!$B$4:$B$130=$B1008),0),MATCH(AT$3,'DataModel-NVDA'!$F$2:$DI$2,0))*$C1008,"")</f>
        <v>0.56057000000000001</v>
      </c>
      <c r="AU1008" s="273" cm="1">
        <f t="array" ref="AU1008">IF(ISNUMBER('DataModel-NVDA'!AU$112),INDEX('DataModel-NVDA'!$F$4:$DI$130,MATCH(1,('DataModel-NVDA'!$A$4:$A$130=$A1008)*('DataModel-NVDA'!$B$4:$B$130=$B1008),0),MATCH(AU$3,'DataModel-NVDA'!$F$2:$DI$2,0))*$C1008,"")</f>
        <v>0.64524000000000004</v>
      </c>
      <c r="AV1008" s="273" cm="1">
        <f t="array" ref="AV1008">IF(ISNUMBER('DataModel-NVDA'!AV$112),INDEX('DataModel-NVDA'!$F$4:$DI$130,MATCH(1,('DataModel-NVDA'!$A$4:$A$130=$A1008)*('DataModel-NVDA'!$B$4:$B$130=$B1008),0),MATCH(AV$3,'DataModel-NVDA'!$F$2:$DI$2,0))*$C1008,"")</f>
        <v>0.74819999999999998</v>
      </c>
      <c r="AW1008" s="274" cm="1">
        <f t="array" ref="AW1008">IF(ISNUMBER('DataModel-NVDA'!AW$112),INDEX('DataModel-NVDA'!$F$4:$DI$130,MATCH(1,('DataModel-NVDA'!$A$4:$A$130=$A1008)*('DataModel-NVDA'!$B$4:$B$130=$B1008),0),MATCH(AW$3,'DataModel-NVDA'!$F$2:$DI$2,0))*$C1008,"")</f>
        <v>0.84262000000000004</v>
      </c>
      <c r="AX1008" s="272" cm="1">
        <f t="array" ref="AX1008">IF(ISNUMBER('DataModel-NVDA'!AX$112),INDEX('DataModel-NVDA'!$F$4:$DI$130,MATCH(1,('DataModel-NVDA'!$A$4:$A$130=$A1008)*('DataModel-NVDA'!$B$4:$B$130=$B1008),0),MATCH(AX$3,'DataModel-NVDA'!$F$2:$DI$2,0))*$C1008,"")</f>
        <v>0.91217999999999999</v>
      </c>
      <c r="AY1008" s="273" cm="1">
        <f t="array" ref="AY1008">IF(ISNUMBER('DataModel-NVDA'!AY$112),INDEX('DataModel-NVDA'!$F$4:$DI$130,MATCH(1,('DataModel-NVDA'!$A$4:$A$130=$A1008)*('DataModel-NVDA'!$B$4:$B$130=$B1008),0),MATCH(AY$3,'DataModel-NVDA'!$F$2:$DI$2,0))*$C1008,"")</f>
        <v>1.0242</v>
      </c>
      <c r="AZ1008" s="273" cm="1">
        <f t="array" ref="AZ1008">IF(ISNUMBER('DataModel-NVDA'!AZ$112),INDEX('DataModel-NVDA'!$F$4:$DI$130,MATCH(1,('DataModel-NVDA'!$A$4:$A$130=$A1008)*('DataModel-NVDA'!$B$4:$B$130=$B1008),0),MATCH(AZ$3,'DataModel-NVDA'!$F$2:$DI$2,0))*$C1008,"")</f>
        <v>1.17743</v>
      </c>
      <c r="BA1008" s="274" cm="1">
        <f t="array" ref="BA1008">IF(ISNUMBER('DataModel-NVDA'!BA$112),INDEX('DataModel-NVDA'!$F$4:$DI$130,MATCH(1,('DataModel-NVDA'!$A$4:$A$130=$A1008)*('DataModel-NVDA'!$B$4:$B$130=$B1008),0),MATCH(BA$3,'DataModel-NVDA'!$F$2:$DI$2,0))*$C1008,"")</f>
        <v>1.2736700000000001</v>
      </c>
      <c r="BB1008" s="272" cm="1">
        <f t="array" ref="BB1008">IF(ISNUMBER('DataModel-NVDA'!BB$112),INDEX('DataModel-NVDA'!$F$4:$DI$130,MATCH(1,('DataModel-NVDA'!$A$4:$A$130=$A1008)*('DataModel-NVDA'!$B$4:$B$130=$B1008),0),MATCH(BB$3,'DataModel-NVDA'!$F$2:$DI$2,0))*$C1008,"")</f>
        <v>1.2245999999999999</v>
      </c>
      <c r="BC1008" s="273" cm="1">
        <f t="array" ref="BC1008">IF(ISNUMBER('DataModel-NVDA'!BC$112),INDEX('DataModel-NVDA'!$F$4:$DI$130,MATCH(1,('DataModel-NVDA'!$A$4:$A$130=$A1008)*('DataModel-NVDA'!$B$4:$B$130=$B1008),0),MATCH(BC$3,'DataModel-NVDA'!$F$2:$DI$2,0))*$C1008,"")</f>
        <v>1.2829200000000001</v>
      </c>
      <c r="BD1008" s="273" cm="1">
        <f t="array" ref="BD1008">IF(ISNUMBER('DataModel-NVDA'!BD$112),INDEX('DataModel-NVDA'!$F$4:$DI$130,MATCH(1,('DataModel-NVDA'!$A$4:$A$130=$A1008)*('DataModel-NVDA'!$B$4:$B$130=$B1008),0),MATCH(BD$3,'DataModel-NVDA'!$F$2:$DI$2,0))*$C1008,"")</f>
        <v>1.33978</v>
      </c>
      <c r="BE1008" s="274" cm="1">
        <f t="array" ref="BE1008">IF(ISNUMBER('DataModel-NVDA'!BE$112),INDEX('DataModel-NVDA'!$F$4:$DI$130,MATCH(1,('DataModel-NVDA'!$A$4:$A$130=$A1008)*('DataModel-NVDA'!$B$4:$B$130=$B1008),0),MATCH(BE$3,'DataModel-NVDA'!$F$2:$DI$2,0))*$C1008,"")</f>
        <v>1.3894899999999999</v>
      </c>
      <c r="BF1008" s="272" t="str" cm="1">
        <f t="array" ref="BF1008">IF(ISNUMBER('DataModel-NVDA'!BF$112),INDEX('DataModel-NVDA'!$F$4:$DI$130,MATCH(1,('DataModel-NVDA'!$A$4:$A$130=$A1008)*('DataModel-NVDA'!$B$4:$B$130=$B1008),0),MATCH(BF$3,'DataModel-NVDA'!$F$2:$DI$2,0))*$C1008,"")</f>
        <v/>
      </c>
      <c r="BG1008" s="273" t="str" cm="1">
        <f t="array" ref="BG1008">IF(ISNUMBER('DataModel-NVDA'!BG$112),INDEX('DataModel-NVDA'!$F$4:$DI$130,MATCH(1,('DataModel-NVDA'!$A$4:$A$130=$A1008)*('DataModel-NVDA'!$B$4:$B$130=$B1008),0),MATCH(BG$3,'DataModel-NVDA'!$F$2:$DI$2,0))*$C1008,"")</f>
        <v/>
      </c>
      <c r="BH1008" s="273" t="str" cm="1">
        <f t="array" ref="BH1008">IF(ISNUMBER('DataModel-NVDA'!BH$112),INDEX('DataModel-NVDA'!$F$4:$DI$130,MATCH(1,('DataModel-NVDA'!$A$4:$A$130=$A1008)*('DataModel-NVDA'!$B$4:$B$130=$B1008),0),MATCH(BH$3,'DataModel-NVDA'!$F$2:$DI$2,0))*$C1008,"")</f>
        <v/>
      </c>
      <c r="BI1008" s="274" t="str" cm="1">
        <f t="array" ref="BI1008">IF(ISNUMBER('DataModel-NVDA'!BI$112),INDEX('DataModel-NVDA'!$F$4:$DI$130,MATCH(1,('DataModel-NVDA'!$A$4:$A$130=$A1008)*('DataModel-NVDA'!$B$4:$B$130=$B1008),0),MATCH(BI$3,'DataModel-NVDA'!$F$2:$DI$2,0))*$C1008,"")</f>
        <v/>
      </c>
      <c r="BJ1008" s="272" t="str" cm="1">
        <f t="array" ref="BJ1008">IF(ISNUMBER('DataModel-NVDA'!BJ$112),INDEX('DataModel-NVDA'!$F$4:$DI$130,MATCH(1,('DataModel-NVDA'!$A$4:$A$130=$A1008)*('DataModel-NVDA'!$B$4:$B$130=$B1008),0),MATCH(BJ$3,'DataModel-NVDA'!$F$2:$DI$2,0))*$C1008,"")</f>
        <v/>
      </c>
      <c r="BK1008" s="273" t="str" cm="1">
        <f t="array" ref="BK1008">IF(ISNUMBER('DataModel-NVDA'!BK$112),INDEX('DataModel-NVDA'!$F$4:$DI$130,MATCH(1,('DataModel-NVDA'!$A$4:$A$130=$A1008)*('DataModel-NVDA'!$B$4:$B$130=$B1008),0),MATCH(BK$3,'DataModel-NVDA'!$F$2:$DI$2,0))*$C1008,"")</f>
        <v/>
      </c>
      <c r="BL1008" s="273" t="str" cm="1">
        <f t="array" ref="BL1008">IF(ISNUMBER('DataModel-NVDA'!BL$112),INDEX('DataModel-NVDA'!$F$4:$DI$130,MATCH(1,('DataModel-NVDA'!$A$4:$A$130=$A1008)*('DataModel-NVDA'!$B$4:$B$130=$B1008),0),MATCH(BL$3,'DataModel-NVDA'!$F$2:$DI$2,0))*$C1008,"")</f>
        <v/>
      </c>
      <c r="BM1008" s="274" t="str" cm="1">
        <f t="array" ref="BM1008">IF(ISNUMBER('DataModel-NVDA'!BM$112),INDEX('DataModel-NVDA'!$F$4:$DI$130,MATCH(1,('DataModel-NVDA'!$A$4:$A$130=$A1008)*('DataModel-NVDA'!$B$4:$B$130=$B1008),0),MATCH(BM$3,'DataModel-NVDA'!$F$2:$DI$2,0))*$C1008,"")</f>
        <v/>
      </c>
      <c r="BN1008" s="272" t="str" cm="1">
        <f t="array" ref="BN1008">IF(ISNUMBER('DataModel-NVDA'!BN$112),INDEX('DataModel-NVDA'!$F$4:$DI$130,MATCH(1,('DataModel-NVDA'!$A$4:$A$130=$A1008)*('DataModel-NVDA'!$B$4:$B$130=$B1008),0),MATCH(BN$3,'DataModel-NVDA'!$F$2:$DI$2,0))*$C1008,"")</f>
        <v/>
      </c>
      <c r="BO1008" s="273" t="str" cm="1">
        <f t="array" ref="BO1008">IF(ISNUMBER('DataModel-NVDA'!BO$112),INDEX('DataModel-NVDA'!$F$4:$DI$130,MATCH(1,('DataModel-NVDA'!$A$4:$A$130=$A1008)*('DataModel-NVDA'!$B$4:$B$130=$B1008),0),MATCH(BO$3,'DataModel-NVDA'!$F$2:$DI$2,0))*$C1008,"")</f>
        <v/>
      </c>
      <c r="BP1008" s="273" t="str" cm="1">
        <f t="array" ref="BP1008">IF(ISNUMBER('DataModel-NVDA'!BP$112),INDEX('DataModel-NVDA'!$F$4:$DI$130,MATCH(1,('DataModel-NVDA'!$A$4:$A$130=$A1008)*('DataModel-NVDA'!$B$4:$B$130=$B1008),0),MATCH(BP$3,'DataModel-NVDA'!$F$2:$DI$2,0))*$C1008,"")</f>
        <v/>
      </c>
      <c r="BQ1008" s="274" t="str" cm="1">
        <f t="array" ref="BQ1008">IF(ISNUMBER('DataModel-NVDA'!BQ$112),INDEX('DataModel-NVDA'!$F$4:$DI$130,MATCH(1,('DataModel-NVDA'!$A$4:$A$130=$A1008)*('DataModel-NVDA'!$B$4:$B$130=$B1008),0),MATCH(BQ$3,'DataModel-NVDA'!$F$2:$DI$2,0))*$C1008,"")</f>
        <v/>
      </c>
      <c r="BR1008" s="272" t="str" cm="1">
        <f t="array" ref="BR1008">IF(ISNUMBER('DataModel-NVDA'!BR$112),INDEX('DataModel-NVDA'!$F$4:$DI$130,MATCH(1,('DataModel-NVDA'!$A$4:$A$130=$A1008)*('DataModel-NVDA'!$B$4:$B$130=$B1008),0),MATCH(BR$3,'DataModel-NVDA'!$F$2:$DI$2,0))*$C1008,"")</f>
        <v/>
      </c>
      <c r="BS1008" s="273" t="str" cm="1">
        <f t="array" ref="BS1008">IF(ISNUMBER('DataModel-NVDA'!BS$112),INDEX('DataModel-NVDA'!$F$4:$DI$130,MATCH(1,('DataModel-NVDA'!$A$4:$A$130=$A1008)*('DataModel-NVDA'!$B$4:$B$130=$B1008),0),MATCH(BS$3,'DataModel-NVDA'!$F$2:$DI$2,0))*$C1008,"")</f>
        <v/>
      </c>
      <c r="BT1008" s="273" t="str" cm="1">
        <f t="array" ref="BT1008">IF(ISNUMBER('DataModel-NVDA'!BT$112),INDEX('DataModel-NVDA'!$F$4:$DI$130,MATCH(1,('DataModel-NVDA'!$A$4:$A$130=$A1008)*('DataModel-NVDA'!$B$4:$B$130=$B1008),0),MATCH(BT$3,'DataModel-NVDA'!$F$2:$DI$2,0))*$C1008,"")</f>
        <v/>
      </c>
      <c r="BU1008" s="274" t="str" cm="1">
        <f t="array" ref="BU1008">IF(ISNUMBER('DataModel-NVDA'!BU$112),INDEX('DataModel-NVDA'!$F$4:$DI$130,MATCH(1,('DataModel-NVDA'!$A$4:$A$130=$A1008)*('DataModel-NVDA'!$B$4:$B$130=$B1008),0),MATCH(BU$3,'DataModel-NVDA'!$F$2:$DI$2,0))*$C1008,"")</f>
        <v/>
      </c>
      <c r="BV1008" s="272" t="str" cm="1">
        <f t="array" ref="BV1008">IF(ISNUMBER('DataModel-NVDA'!BV$112),INDEX('DataModel-NVDA'!$F$4:$DI$130,MATCH(1,('DataModel-NVDA'!$A$4:$A$130=$A1008)*('DataModel-NVDA'!$B$4:$B$130=$B1008),0),MATCH(BV$3,'DataModel-NVDA'!$F$2:$DI$2,0))*$C1008,"")</f>
        <v/>
      </c>
      <c r="BW1008" s="273" t="str" cm="1">
        <f t="array" ref="BW1008">IF(ISNUMBER('DataModel-NVDA'!BW$112),INDEX('DataModel-NVDA'!$F$4:$DI$130,MATCH(1,('DataModel-NVDA'!$A$4:$A$130=$A1008)*('DataModel-NVDA'!$B$4:$B$130=$B1008),0),MATCH(BW$3,'DataModel-NVDA'!$F$2:$DI$2,0))*$C1008,"")</f>
        <v/>
      </c>
      <c r="BX1008" s="273" t="str" cm="1">
        <f t="array" ref="BX1008">IF(ISNUMBER('DataModel-NVDA'!BX$112),INDEX('DataModel-NVDA'!$F$4:$DI$130,MATCH(1,('DataModel-NVDA'!$A$4:$A$130=$A1008)*('DataModel-NVDA'!$B$4:$B$130=$B1008),0),MATCH(BX$3,'DataModel-NVDA'!$F$2:$DI$2,0))*$C1008,"")</f>
        <v/>
      </c>
      <c r="BY1008" s="274" t="str" cm="1">
        <f t="array" ref="BY1008">IF(ISNUMBER('DataModel-NVDA'!BY$112),INDEX('DataModel-NVDA'!$F$4:$DI$130,MATCH(1,('DataModel-NVDA'!$A$4:$A$130=$A1008)*('DataModel-NVDA'!$B$4:$B$130=$B1008),0),MATCH(BY$3,'DataModel-NVDA'!$F$2:$DI$2,0))*$C1008,"")</f>
        <v/>
      </c>
      <c r="BZ1008" s="272" t="str" cm="1">
        <f t="array" ref="BZ1008">IF(ISNUMBER('DataModel-NVDA'!BZ$112),INDEX('DataModel-NVDA'!$F$4:$DI$130,MATCH(1,('DataModel-NVDA'!$A$4:$A$130=$A1008)*('DataModel-NVDA'!$B$4:$B$130=$B1008),0),MATCH(BZ$3,'DataModel-NVDA'!$F$2:$DI$2,0))*$C1008,"")</f>
        <v/>
      </c>
      <c r="CA1008" s="273" t="str" cm="1">
        <f t="array" ref="CA1008">IF(ISNUMBER('DataModel-NVDA'!CA$112),INDEX('DataModel-NVDA'!$F$4:$DI$130,MATCH(1,('DataModel-NVDA'!$A$4:$A$130=$A1008)*('DataModel-NVDA'!$B$4:$B$130=$B1008),0),MATCH(CA$3,'DataModel-NVDA'!$F$2:$DI$2,0))*$C1008,"")</f>
        <v/>
      </c>
      <c r="CB1008" s="273" t="str" cm="1">
        <f t="array" ref="CB1008">IF(ISNUMBER('DataModel-NVDA'!CB$112),INDEX('DataModel-NVDA'!$F$4:$DI$130,MATCH(1,('DataModel-NVDA'!$A$4:$A$130=$A1008)*('DataModel-NVDA'!$B$4:$B$130=$B1008),0),MATCH(CB$3,'DataModel-NVDA'!$F$2:$DI$2,0))*$C1008,"")</f>
        <v/>
      </c>
      <c r="CC1008" s="274" t="str" cm="1">
        <f t="array" ref="CC1008">IF(ISNUMBER('DataModel-NVDA'!CC$112),INDEX('DataModel-NVDA'!$F$4:$DI$130,MATCH(1,('DataModel-NVDA'!$A$4:$A$130=$A1008)*('DataModel-NVDA'!$B$4:$B$130=$B1008),0),MATCH(CC$3,'DataModel-NVDA'!$F$2:$DI$2,0))*$C1008,"")</f>
        <v/>
      </c>
      <c r="CD1008" s="272" t="str" cm="1">
        <f t="array" ref="CD1008">IF(ISNUMBER('DataModel-NVDA'!CD$112),INDEX('DataModel-NVDA'!$F$4:$DI$130,MATCH(1,('DataModel-NVDA'!$A$4:$A$130=$A1008)*('DataModel-NVDA'!$B$4:$B$130=$B1008),0),MATCH(CD$3,'DataModel-NVDA'!$F$2:$DI$2,0))*$C1008,"")</f>
        <v/>
      </c>
      <c r="CE1008" s="273" t="str" cm="1">
        <f t="array" ref="CE1008">IF(ISNUMBER('DataModel-NVDA'!CE$112),INDEX('DataModel-NVDA'!$F$4:$DI$130,MATCH(1,('DataModel-NVDA'!$A$4:$A$130=$A1008)*('DataModel-NVDA'!$B$4:$B$130=$B1008),0),MATCH(CE$3,'DataModel-NVDA'!$F$2:$DI$2,0))*$C1008,"")</f>
        <v/>
      </c>
      <c r="CF1008" s="273" t="str" cm="1">
        <f t="array" ref="CF1008">IF(ISNUMBER('DataModel-NVDA'!CF$112),INDEX('DataModel-NVDA'!$F$4:$DI$130,MATCH(1,('DataModel-NVDA'!$A$4:$A$130=$A1008)*('DataModel-NVDA'!$B$4:$B$130=$B1008),0),MATCH(CF$3,'DataModel-NVDA'!$F$2:$DI$2,0))*$C1008,"")</f>
        <v/>
      </c>
      <c r="CG1008" s="274" t="str" cm="1">
        <f t="array" ref="CG1008">IF(ISNUMBER('DataModel-NVDA'!CG$112),INDEX('DataModel-NVDA'!$F$4:$DI$130,MATCH(1,('DataModel-NVDA'!$A$4:$A$130=$A1008)*('DataModel-NVDA'!$B$4:$B$130=$B1008),0),MATCH(CG$3,'DataModel-NVDA'!$F$2:$DI$2,0))*$C1008,"")</f>
        <v/>
      </c>
      <c r="CH1008" s="272" t="str" cm="1">
        <f t="array" ref="CH1008">IF(ISNUMBER('DataModel-NVDA'!CH$112),INDEX('DataModel-NVDA'!$F$4:$DI$130,MATCH(1,('DataModel-NVDA'!$A$4:$A$130=$A1008)*('DataModel-NVDA'!$B$4:$B$130=$B1008),0),MATCH(CH$3,'DataModel-NVDA'!$F$2:$DI$2,0))*$C1008,"")</f>
        <v/>
      </c>
      <c r="CI1008" s="273" t="str" cm="1">
        <f t="array" ref="CI1008">IF(ISNUMBER('DataModel-NVDA'!CI$112),INDEX('DataModel-NVDA'!$F$4:$DI$130,MATCH(1,('DataModel-NVDA'!$A$4:$A$130=$A1008)*('DataModel-NVDA'!$B$4:$B$130=$B1008),0),MATCH(CI$3,'DataModel-NVDA'!$F$2:$DI$2,0))*$C1008,"")</f>
        <v/>
      </c>
      <c r="CJ1008" s="273" t="str" cm="1">
        <f t="array" ref="CJ1008">IF(ISNUMBER('DataModel-NVDA'!CJ$112),INDEX('DataModel-NVDA'!$F$4:$DI$130,MATCH(1,('DataModel-NVDA'!$A$4:$A$130=$A1008)*('DataModel-NVDA'!$B$4:$B$130=$B1008),0),MATCH(CJ$3,'DataModel-NVDA'!$F$2:$DI$2,0))*$C1008,"")</f>
        <v/>
      </c>
      <c r="CK1008" s="274" t="str" cm="1">
        <f t="array" ref="CK1008">IF(ISNUMBER('DataModel-NVDA'!CK$112),INDEX('DataModel-NVDA'!$F$4:$DI$130,MATCH(1,('DataModel-NVDA'!$A$4:$A$130=$A1008)*('DataModel-NVDA'!$B$4:$B$130=$B1008),0),MATCH(CK$3,'DataModel-NVDA'!$F$2:$DI$2,0))*$C1008,"")</f>
        <v/>
      </c>
      <c r="CL1008" s="272" t="str" cm="1">
        <f t="array" ref="CL1008">IF(ISNUMBER('DataModel-NVDA'!CL$112),INDEX('DataModel-NVDA'!$F$4:$DI$130,MATCH(1,('DataModel-NVDA'!$A$4:$A$130=$A1008)*('DataModel-NVDA'!$B$4:$B$130=$B1008),0),MATCH(CL$3,'DataModel-NVDA'!$F$2:$DI$2,0))*$C1008,"")</f>
        <v/>
      </c>
      <c r="CM1008" s="273" t="str" cm="1">
        <f t="array" ref="CM1008">IF(ISNUMBER('DataModel-NVDA'!CM$112),INDEX('DataModel-NVDA'!$F$4:$DI$130,MATCH(1,('DataModel-NVDA'!$A$4:$A$130=$A1008)*('DataModel-NVDA'!$B$4:$B$130=$B1008),0),MATCH(CM$3,'DataModel-NVDA'!$F$2:$DI$2,0))*$C1008,"")</f>
        <v/>
      </c>
      <c r="CN1008" s="273" t="str" cm="1">
        <f t="array" ref="CN1008">IF(ISNUMBER('DataModel-NVDA'!CN$112),INDEX('DataModel-NVDA'!$F$4:$DI$130,MATCH(1,('DataModel-NVDA'!$A$4:$A$130=$A1008)*('DataModel-NVDA'!$B$4:$B$130=$B1008),0),MATCH(CN$3,'DataModel-NVDA'!$F$2:$DI$2,0))*$C1008,"")</f>
        <v/>
      </c>
      <c r="CO1008" s="274" t="str" cm="1">
        <f t="array" ref="CO1008">IF(ISNUMBER('DataModel-NVDA'!CO$112),INDEX('DataModel-NVDA'!$F$4:$DI$130,MATCH(1,('DataModel-NVDA'!$A$4:$A$130=$A1008)*('DataModel-NVDA'!$B$4:$B$130=$B1008),0),MATCH(CO$3,'DataModel-NVDA'!$F$2:$DI$2,0))*$C1008,"")</f>
        <v/>
      </c>
      <c r="CP1008" s="272" t="str" cm="1">
        <f t="array" ref="CP1008">IF(ISNUMBER('DataModel-NVDA'!CP$112),INDEX('DataModel-NVDA'!$F$4:$DI$130,MATCH(1,('DataModel-NVDA'!$A$4:$A$130=$A1008)*('DataModel-NVDA'!$B$4:$B$130=$B1008),0),MATCH(CP$3,'DataModel-NVDA'!$F$2:$DI$2,0))*$C1008,"")</f>
        <v/>
      </c>
      <c r="CQ1008" s="273" t="str" cm="1">
        <f t="array" ref="CQ1008">IF(ISNUMBER('DataModel-NVDA'!CQ$112),INDEX('DataModel-NVDA'!$F$4:$DI$130,MATCH(1,('DataModel-NVDA'!$A$4:$A$130=$A1008)*('DataModel-NVDA'!$B$4:$B$130=$B1008),0),MATCH(CQ$3,'DataModel-NVDA'!$F$2:$DI$2,0))*$C1008,"")</f>
        <v/>
      </c>
      <c r="CR1008" s="273" t="str" cm="1">
        <f t="array" ref="CR1008">IF(ISNUMBER('DataModel-NVDA'!CR$112),INDEX('DataModel-NVDA'!$F$4:$DI$130,MATCH(1,('DataModel-NVDA'!$A$4:$A$130=$A1008)*('DataModel-NVDA'!$B$4:$B$130=$B1008),0),MATCH(CR$3,'DataModel-NVDA'!$F$2:$DI$2,0))*$C1008,"")</f>
        <v/>
      </c>
      <c r="CS1008" s="274" t="str" cm="1">
        <f t="array" ref="CS1008">IF(ISNUMBER('DataModel-NVDA'!CS$112),INDEX('DataModel-NVDA'!$F$4:$DI$130,MATCH(1,('DataModel-NVDA'!$A$4:$A$130=$A1008)*('DataModel-NVDA'!$B$4:$B$130=$B1008),0),MATCH(CS$3,'DataModel-NVDA'!$F$2:$DI$2,0))*$C1008,"")</f>
        <v/>
      </c>
      <c r="CT1008" s="272" t="str" cm="1">
        <f t="array" ref="CT1008">IF(ISNUMBER('DataModel-NVDA'!CT$112),INDEX('DataModel-NVDA'!$F$4:$DI$130,MATCH(1,('DataModel-NVDA'!$A$4:$A$130=$A1008)*('DataModel-NVDA'!$B$4:$B$130=$B1008),0),MATCH(CT$3,'DataModel-NVDA'!$F$2:$DI$2,0))*$C1008,"")</f>
        <v/>
      </c>
      <c r="CU1008" s="273" t="str" cm="1">
        <f t="array" ref="CU1008">IF(ISNUMBER('DataModel-NVDA'!CU$112),INDEX('DataModel-NVDA'!$F$4:$DI$130,MATCH(1,('DataModel-NVDA'!$A$4:$A$130=$A1008)*('DataModel-NVDA'!$B$4:$B$130=$B1008),0),MATCH(CU$3,'DataModel-NVDA'!$F$2:$DI$2,0))*$C1008,"")</f>
        <v/>
      </c>
      <c r="CV1008" s="273" t="str" cm="1">
        <f t="array" ref="CV1008">IF(ISNUMBER('DataModel-NVDA'!CV$112),INDEX('DataModel-NVDA'!$F$4:$DI$130,MATCH(1,('DataModel-NVDA'!$A$4:$A$130=$A1008)*('DataModel-NVDA'!$B$4:$B$130=$B1008),0),MATCH(CV$3,'DataModel-NVDA'!$F$2:$DI$2,0))*$C1008,"")</f>
        <v/>
      </c>
      <c r="CW1008" s="274" t="str" cm="1">
        <f t="array" ref="CW1008">IF(ISNUMBER('DataModel-NVDA'!CW$112),INDEX('DataModel-NVDA'!$F$4:$DI$130,MATCH(1,('DataModel-NVDA'!$A$4:$A$130=$A1008)*('DataModel-NVDA'!$B$4:$B$130=$B1008),0),MATCH(CW$3,'DataModel-NVDA'!$F$2:$DI$2,0))*$C1008,"")</f>
        <v/>
      </c>
      <c r="CX1008" s="272" t="str" cm="1">
        <f t="array" ref="CX1008">IF(ISNUMBER('DataModel-NVDA'!CX$112),INDEX('DataModel-NVDA'!$F$4:$DI$130,MATCH(1,('DataModel-NVDA'!$A$4:$A$130=$A1008)*('DataModel-NVDA'!$B$4:$B$130=$B1008),0),MATCH(CX$3,'DataModel-NVDA'!$F$2:$DI$2,0))*$C1008,"")</f>
        <v/>
      </c>
      <c r="CY1008" s="273" t="str" cm="1">
        <f t="array" ref="CY1008">IF(ISNUMBER('DataModel-NVDA'!CY$112),INDEX('DataModel-NVDA'!$F$4:$DI$130,MATCH(1,('DataModel-NVDA'!$A$4:$A$130=$A1008)*('DataModel-NVDA'!$B$4:$B$130=$B1008),0),MATCH(CY$3,'DataModel-NVDA'!$F$2:$DI$2,0))*$C1008,"")</f>
        <v/>
      </c>
      <c r="CZ1008" s="273" t="str" cm="1">
        <f t="array" ref="CZ1008">IF(ISNUMBER('DataModel-NVDA'!CZ$112),INDEX('DataModel-NVDA'!$F$4:$DI$130,MATCH(1,('DataModel-NVDA'!$A$4:$A$130=$A1008)*('DataModel-NVDA'!$B$4:$B$130=$B1008),0),MATCH(CZ$3,'DataModel-NVDA'!$F$2:$DI$2,0))*$C1008,"")</f>
        <v/>
      </c>
      <c r="DA1008" s="274" t="str" cm="1">
        <f t="array" ref="DA1008">IF(ISNUMBER('DataModel-NVDA'!DA$112),INDEX('DataModel-NVDA'!$F$4:$DI$130,MATCH(1,('DataModel-NVDA'!$A$4:$A$130=$A1008)*('DataModel-NVDA'!$B$4:$B$130=$B1008),0),MATCH(DA$3,'DataModel-NVDA'!$F$2:$DI$2,0))*$C1008,"")</f>
        <v/>
      </c>
      <c r="DB1008" s="272" t="str" cm="1">
        <f t="array" ref="DB1008">IF(ISNUMBER('DataModel-NVDA'!DB$112),INDEX('DataModel-NVDA'!$F$4:$DI$130,MATCH(1,('DataModel-NVDA'!$A$4:$A$130=$A1008)*('DataModel-NVDA'!$B$4:$B$130=$B1008),0),MATCH(DB$3,'DataModel-NVDA'!$F$2:$DI$2,0))*$C1008,"")</f>
        <v/>
      </c>
      <c r="DC1008" s="273" t="str" cm="1">
        <f t="array" ref="DC1008">IF(ISNUMBER('DataModel-NVDA'!DC$112),INDEX('DataModel-NVDA'!$F$4:$DI$130,MATCH(1,('DataModel-NVDA'!$A$4:$A$130=$A1008)*('DataModel-NVDA'!$B$4:$B$130=$B1008),0),MATCH(DC$3,'DataModel-NVDA'!$F$2:$DI$2,0))*$C1008,"")</f>
        <v/>
      </c>
      <c r="DD1008" s="273" t="str" cm="1">
        <f t="array" ref="DD1008">IF(ISNUMBER('DataModel-NVDA'!DD$112),INDEX('DataModel-NVDA'!$F$4:$DI$130,MATCH(1,('DataModel-NVDA'!$A$4:$A$130=$A1008)*('DataModel-NVDA'!$B$4:$B$130=$B1008),0),MATCH(DD$3,'DataModel-NVDA'!$F$2:$DI$2,0))*$C1008,"")</f>
        <v/>
      </c>
      <c r="DE1008" s="274" t="str" cm="1">
        <f t="array" ref="DE1008">IF(ISNUMBER('DataModel-NVDA'!DE$112),INDEX('DataModel-NVDA'!$F$4:$DI$130,MATCH(1,('DataModel-NVDA'!$A$4:$A$130=$A1008)*('DataModel-NVDA'!$B$4:$B$130=$B1008),0),MATCH(DE$3,'DataModel-NVDA'!$F$2:$DI$2,0))*$C1008,"")</f>
        <v/>
      </c>
      <c r="DF1008" s="272" t="str" cm="1">
        <f t="array" ref="DF1008">IF(ISNUMBER('DataModel-NVDA'!DF$112),INDEX('DataModel-NVDA'!$F$4:$DI$130,MATCH(1,('DataModel-NVDA'!$A$4:$A$130=$A1008)*('DataModel-NVDA'!$B$4:$B$130=$B1008),0),MATCH(DF$3,'DataModel-NVDA'!$F$2:$DI$2,0))*$C1008,"")</f>
        <v/>
      </c>
      <c r="DG1008" s="273" t="str" cm="1">
        <f t="array" ref="DG1008">IF(ISNUMBER('DataModel-NVDA'!DG$112),INDEX('DataModel-NVDA'!$F$4:$DI$130,MATCH(1,('DataModel-NVDA'!$A$4:$A$130=$A1008)*('DataModel-NVDA'!$B$4:$B$130=$B1008),0),MATCH(DG$3,'DataModel-NVDA'!$F$2:$DI$2,0))*$C1008,"")</f>
        <v/>
      </c>
      <c r="DH1008" s="273" t="str" cm="1">
        <f t="array" ref="DH1008">IF(ISNUMBER('DataModel-NVDA'!DH$112),INDEX('DataModel-NVDA'!$F$4:$DI$130,MATCH(1,('DataModel-NVDA'!$A$4:$A$130=$A1008)*('DataModel-NVDA'!$B$4:$B$130=$B1008),0),MATCH(DH$3,'DataModel-NVDA'!$F$2:$DI$2,0))*$C1008,"")</f>
        <v/>
      </c>
      <c r="DI1008" s="274" t="str" cm="1">
        <f t="array" ref="DI1008">IF(ISNUMBER('DataModel-NVDA'!DI$112),INDEX('DataModel-NVDA'!$F$4:$DI$130,MATCH(1,('DataModel-NVDA'!$A$4:$A$130=$A1008)*('DataModel-NVDA'!$B$4:$B$130=$B1008),0),MATCH(DI$3,'DataModel-NVDA'!$F$2:$DI$2,0))*$C1008,"")</f>
        <v/>
      </c>
      <c r="DJ1008" s="15"/>
      <c r="DK1008" s="273" cm="1">
        <f t="array" ref="DK1008">IF(ISNUMBER('DataModel-NVDA'!DK$112),INDEX('DataModel-NVDA'!$DK$4:$EK$130,MATCH(1,('DataModel-NVDA'!$A$4:$A$130=$A1008)*('DataModel-NVDA'!$B$4:$B$130=$B1008),0),MATCH(DK$3,'DataModel-NVDA'!$DK$2:$EK$2,0))*$C1008,"")</f>
        <v>2.6408000000000001E-2</v>
      </c>
      <c r="DL1008" s="273" cm="1">
        <f t="array" ref="DL1008">IF(ISNUMBER('DataModel-NVDA'!DL$112),INDEX('DataModel-NVDA'!$DK$4:$EK$130,MATCH(1,('DataModel-NVDA'!$A$4:$A$130=$A1008)*('DataModel-NVDA'!$B$4:$B$130=$B1008),0),MATCH(DL$3,'DataModel-NVDA'!$DK$2:$EK$2,0))*$C1008,"")</f>
        <v>2.6775E-2</v>
      </c>
      <c r="DM1008" s="273" cm="1">
        <f t="array" ref="DM1008">IF(ISNUMBER('DataModel-NVDA'!DM$112),INDEX('DataModel-NVDA'!$DK$4:$EK$130,MATCH(1,('DataModel-NVDA'!$A$4:$A$130=$A1008)*('DataModel-NVDA'!$B$4:$B$130=$B1008),0),MATCH(DM$3,'DataModel-NVDA'!$DK$2:$EK$2,0))*$C1008,"")</f>
        <v>6.1143000000000003E-2</v>
      </c>
      <c r="DN1008" s="273" cm="1">
        <f t="array" ref="DN1008">IF(ISNUMBER('DataModel-NVDA'!DN$112),INDEX('DataModel-NVDA'!$DK$4:$EK$130,MATCH(1,('DataModel-NVDA'!$A$4:$A$130=$A1008)*('DataModel-NVDA'!$B$4:$B$130=$B1008),0),MATCH(DN$3,'DataModel-NVDA'!$DK$2:$EK$2,0))*$C1008,"")</f>
        <v>0.1048</v>
      </c>
      <c r="DO1008" s="273" cm="1">
        <f t="array" ref="DO1008">IF(ISNUMBER('DataModel-NVDA'!DO$112),INDEX('DataModel-NVDA'!$DK$4:$EK$130,MATCH(1,('DataModel-NVDA'!$A$4:$A$130=$A1008)*('DataModel-NVDA'!$B$4:$B$130=$B1008),0),MATCH(DO$3,'DataModel-NVDA'!$DK$2:$EK$2,0))*$C1008,"")</f>
        <v>0.15653</v>
      </c>
      <c r="DP1008" s="273" cm="1">
        <f t="array" ref="DP1008">IF(ISNUMBER('DataModel-NVDA'!DP$112),INDEX('DataModel-NVDA'!$DK$4:$EK$130,MATCH(1,('DataModel-NVDA'!$A$4:$A$130=$A1008)*('DataModel-NVDA'!$B$4:$B$130=$B1008),0),MATCH(DP$3,'DataModel-NVDA'!$DK$2:$EK$2,0))*$C1008,"")</f>
        <v>0.13961000000000001</v>
      </c>
      <c r="DQ1008" s="273" cm="1">
        <f t="array" ref="DQ1008">IF(ISNUMBER('DataModel-NVDA'!DQ$112),INDEX('DataModel-NVDA'!$DK$4:$EK$130,MATCH(1,('DataModel-NVDA'!$A$4:$A$130=$A1008)*('DataModel-NVDA'!$B$4:$B$130=$B1008),0),MATCH(DQ$3,'DataModel-NVDA'!$DK$2:$EK$2,0))*$C1008,"")</f>
        <v>0.24279999999999999</v>
      </c>
      <c r="DR1008" s="273" cm="1">
        <f t="array" ref="DR1008">IF(ISNUMBER('DataModel-NVDA'!DR$112),INDEX('DataModel-NVDA'!$DK$4:$EK$130,MATCH(1,('DataModel-NVDA'!$A$4:$A$130=$A1008)*('DataModel-NVDA'!$B$4:$B$130=$B1008),0),MATCH(DR$3,'DataModel-NVDA'!$DK$2:$EK$2,0))*$C1008,"")</f>
        <v>0.43252000000000002</v>
      </c>
      <c r="DS1008" s="273" cm="1">
        <f t="array" ref="DS1008">IF(ISNUMBER('DataModel-NVDA'!DS$112),INDEX('DataModel-NVDA'!$DK$4:$EK$130,MATCH(1,('DataModel-NVDA'!$A$4:$A$130=$A1008)*('DataModel-NVDA'!$B$4:$B$130=$B1008),0),MATCH(DS$3,'DataModel-NVDA'!$DK$2:$EK$2,0))*$C1008,"")</f>
        <v>0.32684999999999997</v>
      </c>
      <c r="DT1008" s="273" cm="1">
        <f t="array" ref="DT1008">IF(ISNUMBER('DataModel-NVDA'!DT$112),INDEX('DataModel-NVDA'!$DK$4:$EK$130,MATCH(1,('DataModel-NVDA'!$A$4:$A$130=$A1008)*('DataModel-NVDA'!$B$4:$B$130=$B1008),0),MATCH(DT$3,'DataModel-NVDA'!$DK$2:$EK$2,0))*$C1008,"")</f>
        <v>1.23926</v>
      </c>
      <c r="DU1008" s="273" cm="1">
        <f t="array" ref="DU1008">IF(ISNUMBER('DataModel-NVDA'!DU$112),INDEX('DataModel-NVDA'!$DK$4:$EK$130,MATCH(1,('DataModel-NVDA'!$A$4:$A$130=$A1008)*('DataModel-NVDA'!$B$4:$B$130=$B1008),0),MATCH(DU$3,'DataModel-NVDA'!$DK$2:$EK$2,0))*$C1008,"")</f>
        <v>2.9504600000000001</v>
      </c>
      <c r="DV1008" s="273" cm="1">
        <f t="array" ref="DV1008">IF(ISNUMBER('DataModel-NVDA'!DV$112),INDEX('DataModel-NVDA'!$DK$4:$EK$130,MATCH(1,('DataModel-NVDA'!$A$4:$A$130=$A1008)*('DataModel-NVDA'!$B$4:$B$130=$B1008),0),MATCH(DV$3,'DataModel-NVDA'!$DK$2:$EK$2,0))*$C1008,"")</f>
        <v>4.4383400000000002</v>
      </c>
      <c r="DW1008" s="273" cm="1">
        <f t="array" ref="DW1008">IF(ISNUMBER('DataModel-NVDA'!DW$112),INDEX('DataModel-NVDA'!$DK$4:$EK$130,MATCH(1,('DataModel-NVDA'!$A$4:$A$130=$A1008)*('DataModel-NVDA'!$B$4:$B$130=$B1008),0),MATCH(DW$3,'DataModel-NVDA'!$DK$2:$EK$2,0))*$C1008,"")</f>
        <v>5.4251500000000004</v>
      </c>
      <c r="DX1008" s="273" cm="1">
        <f t="array" ref="DX1008">IF(ISNUMBER('DataModel-NVDA'!DX$112),INDEX('DataModel-NVDA'!$DK$4:$EK$130,MATCH(1,('DataModel-NVDA'!$A$4:$A$130=$A1008)*('DataModel-NVDA'!$B$4:$B$130=$B1008),0),MATCH(DX$3,'DataModel-NVDA'!$DK$2:$EK$2,0))*$C1008,"")</f>
        <v>6.2281199999999997</v>
      </c>
      <c r="DY1008" s="273" cm="1">
        <f t="array" ref="DY1008">IF(ISNUMBER('DataModel-NVDA'!DY$112),INDEX('DataModel-NVDA'!$DK$4:$EK$130,MATCH(1,('DataModel-NVDA'!$A$4:$A$130=$A1008)*('DataModel-NVDA'!$B$4:$B$130=$B1008),0),MATCH(DY$3,'DataModel-NVDA'!$DK$2:$EK$2,0))*$C1008,"")</f>
        <v>5.6</v>
      </c>
      <c r="DZ1008" s="273" t="str" cm="1">
        <f t="array" ref="DZ1008">IF(ISNUMBER('DataModel-NVDA'!DZ$112),INDEX('DataModel-NVDA'!$DK$4:$EK$130,MATCH(1,('DataModel-NVDA'!$A$4:$A$130=$A1008)*('DataModel-NVDA'!$B$4:$B$130=$B1008),0),MATCH(DZ$3,'DataModel-NVDA'!$DK$2:$EK$2,0))*$C1008,"")</f>
        <v/>
      </c>
      <c r="EA1008" s="273" t="str" cm="1">
        <f t="array" ref="EA1008">IF(ISNUMBER('DataModel-NVDA'!EA$112),INDEX('DataModel-NVDA'!$DK$4:$EK$130,MATCH(1,('DataModel-NVDA'!$A$4:$A$130=$A1008)*('DataModel-NVDA'!$B$4:$B$130=$B1008),0),MATCH(EA$3,'DataModel-NVDA'!$DK$2:$EK$2,0))*$C1008,"")</f>
        <v/>
      </c>
      <c r="EB1008" s="273" t="str" cm="1">
        <f t="array" ref="EB1008">IF(ISNUMBER('DataModel-NVDA'!EB$112),INDEX('DataModel-NVDA'!$DK$4:$EK$130,MATCH(1,('DataModel-NVDA'!$A$4:$A$130=$A1008)*('DataModel-NVDA'!$B$4:$B$130=$B1008),0),MATCH(EB$3,'DataModel-NVDA'!$DK$2:$EK$2,0))*$C1008,"")</f>
        <v/>
      </c>
      <c r="EC1008" s="273" t="str" cm="1">
        <f t="array" ref="EC1008">IF(ISNUMBER('DataModel-NVDA'!EC$112),INDEX('DataModel-NVDA'!$DK$4:$EK$130,MATCH(1,('DataModel-NVDA'!$A$4:$A$130=$A1008)*('DataModel-NVDA'!$B$4:$B$130=$B1008),0),MATCH(EC$3,'DataModel-NVDA'!$DK$2:$EK$2,0))*$C1008,"")</f>
        <v/>
      </c>
      <c r="ED1008" s="273" t="str" cm="1">
        <f t="array" ref="ED1008">IF(ISNUMBER('DataModel-NVDA'!ED$112),INDEX('DataModel-NVDA'!$DK$4:$EK$130,MATCH(1,('DataModel-NVDA'!$A$4:$A$130=$A1008)*('DataModel-NVDA'!$B$4:$B$130=$B1008),0),MATCH(ED$3,'DataModel-NVDA'!$DK$2:$EK$2,0))*$C1008,"")</f>
        <v/>
      </c>
      <c r="EE1008" s="273" t="str" cm="1">
        <f t="array" ref="EE1008">IF(ISNUMBER('DataModel-NVDA'!EE$112),INDEX('DataModel-NVDA'!$DK$4:$EK$130,MATCH(1,('DataModel-NVDA'!$A$4:$A$130=$A1008)*('DataModel-NVDA'!$B$4:$B$130=$B1008),0),MATCH(EE$3,'DataModel-NVDA'!$DK$2:$EK$2,0))*$C1008,"")</f>
        <v/>
      </c>
      <c r="EF1008" s="273" t="str" cm="1">
        <f t="array" ref="EF1008">IF(ISNUMBER('DataModel-NVDA'!EF$112),INDEX('DataModel-NVDA'!$DK$4:$EK$130,MATCH(1,('DataModel-NVDA'!$A$4:$A$130=$A1008)*('DataModel-NVDA'!$B$4:$B$130=$B1008),0),MATCH(EF$3,'DataModel-NVDA'!$DK$2:$EK$2,0))*$C1008,"")</f>
        <v/>
      </c>
      <c r="EG1008" s="273" t="str" cm="1">
        <f t="array" ref="EG1008">IF(ISNUMBER('DataModel-NVDA'!EG$112),INDEX('DataModel-NVDA'!$DK$4:$EK$130,MATCH(1,('DataModel-NVDA'!$A$4:$A$130=$A1008)*('DataModel-NVDA'!$B$4:$B$130=$B1008),0),MATCH(EG$3,'DataModel-NVDA'!$DK$2:$EK$2,0))*$C1008,"")</f>
        <v/>
      </c>
      <c r="EH1008" s="273" t="str" cm="1">
        <f t="array" ref="EH1008">IF(ISNUMBER('DataModel-NVDA'!EH$112),INDEX('DataModel-NVDA'!$DK$4:$EK$130,MATCH(1,('DataModel-NVDA'!$A$4:$A$130=$A1008)*('DataModel-NVDA'!$B$4:$B$130=$B1008),0),MATCH(EH$3,'DataModel-NVDA'!$DK$2:$EK$2,0))*$C1008,"")</f>
        <v/>
      </c>
      <c r="EI1008" s="273" t="str" cm="1">
        <f t="array" ref="EI1008">IF(ISNUMBER('DataModel-NVDA'!EI$112),INDEX('DataModel-NVDA'!$DK$4:$EK$130,MATCH(1,('DataModel-NVDA'!$A$4:$A$130=$A1008)*('DataModel-NVDA'!$B$4:$B$130=$B1008),0),MATCH(EI$3,'DataModel-NVDA'!$DK$2:$EK$2,0))*$C1008,"")</f>
        <v/>
      </c>
      <c r="EJ1008" s="273" t="str" cm="1">
        <f t="array" ref="EJ1008">IF(ISNUMBER('DataModel-NVDA'!EJ$112),INDEX('DataModel-NVDA'!$DK$4:$EK$130,MATCH(1,('DataModel-NVDA'!$A$4:$A$130=$A1008)*('DataModel-NVDA'!$B$4:$B$130=$B1008),0),MATCH(EJ$3,'DataModel-NVDA'!$DK$2:$EK$2,0))*$C1008,"")</f>
        <v/>
      </c>
      <c r="EK1008" s="273" t="str" cm="1">
        <f t="array" ref="EK1008">IF(ISNUMBER('DataModel-NVDA'!EK$112),INDEX('DataModel-NVDA'!$DK$4:$EK$130,MATCH(1,('DataModel-NVDA'!$A$4:$A$130=$A1008)*('DataModel-NVDA'!$B$4:$B$130=$B1008),0),MATCH(EK$3,'DataModel-NVDA'!$DK$2:$EK$2,0))*$C1008,"")</f>
        <v/>
      </c>
    </row>
    <row r="1009" spans="1:141" x14ac:dyDescent="0.25">
      <c r="A1009" s="90" t="s">
        <v>453</v>
      </c>
      <c r="B1009" s="90" t="s">
        <v>458</v>
      </c>
      <c r="C1009" s="111">
        <v>1</v>
      </c>
      <c r="D1009" s="90"/>
      <c r="E1009" t="s">
        <v>470</v>
      </c>
      <c r="F1009" s="272" cm="1">
        <f t="array" ref="F1009">IF(ISNUMBER('DataModel-NVDA'!F$112),INDEX('DataModel-NVDA'!$F$4:$DI$130,MATCH(1,('DataModel-NVDA'!$A$4:$A$130=$A1009)*('DataModel-NVDA'!$B$4:$B$130=$B1009),0),MATCH(F$3,'DataModel-NVDA'!$F$2:$DI$2,0))*$C1009,"")</f>
        <v>0.14000000000000001</v>
      </c>
      <c r="G1009" s="273" t="str" cm="1">
        <f t="array" ref="G1009">IF(ISNUMBER('DataModel-NVDA'!G$112),INDEX('DataModel-NVDA'!$F$4:$DI$130,MATCH(1,('DataModel-NVDA'!$A$4:$A$130=$A1009)*('DataModel-NVDA'!$B$4:$B$130=$B1009),0),MATCH(G$3,'DataModel-NVDA'!$F$2:$DI$2,0))*$C1009,"")</f>
        <v/>
      </c>
      <c r="H1009" s="273" t="str" cm="1">
        <f t="array" ref="H1009">IF(ISNUMBER('DataModel-NVDA'!H$112),INDEX('DataModel-NVDA'!$F$4:$DI$130,MATCH(1,('DataModel-NVDA'!$A$4:$A$130=$A1009)*('DataModel-NVDA'!$B$4:$B$130=$B1009),0),MATCH(H$3,'DataModel-NVDA'!$F$2:$DI$2,0))*$C1009,"")</f>
        <v/>
      </c>
      <c r="I1009" s="274" t="str" cm="1">
        <f t="array" ref="I1009">IF(ISNUMBER('DataModel-NVDA'!I$112),INDEX('DataModel-NVDA'!$F$4:$DI$130,MATCH(1,('DataModel-NVDA'!$A$4:$A$130=$A1009)*('DataModel-NVDA'!$B$4:$B$130=$B1009),0),MATCH(I$3,'DataModel-NVDA'!$F$2:$DI$2,0))*$C1009,"")</f>
        <v/>
      </c>
      <c r="J1009" s="272" cm="1">
        <f t="array" ref="J1009">IF(ISNUMBER('DataModel-NVDA'!J$112),INDEX('DataModel-NVDA'!$F$4:$DI$130,MATCH(1,('DataModel-NVDA'!$A$4:$A$130=$A1009)*('DataModel-NVDA'!$B$4:$B$130=$B1009),0),MATCH(J$3,'DataModel-NVDA'!$F$2:$DI$2,0))*$C1009,"")</f>
        <v>0.25</v>
      </c>
      <c r="K1009" s="273" t="str" cm="1">
        <f t="array" ref="K1009">IF(ISNUMBER('DataModel-NVDA'!K$112),INDEX('DataModel-NVDA'!$F$4:$DI$130,MATCH(1,('DataModel-NVDA'!$A$4:$A$130=$A1009)*('DataModel-NVDA'!$B$4:$B$130=$B1009),0),MATCH(K$3,'DataModel-NVDA'!$F$2:$DI$2,0))*$C1009,"")</f>
        <v/>
      </c>
      <c r="L1009" s="273" t="str" cm="1">
        <f t="array" ref="L1009">IF(ISNUMBER('DataModel-NVDA'!L$112),INDEX('DataModel-NVDA'!$F$4:$DI$130,MATCH(1,('DataModel-NVDA'!$A$4:$A$130=$A1009)*('DataModel-NVDA'!$B$4:$B$130=$B1009),0),MATCH(L$3,'DataModel-NVDA'!$F$2:$DI$2,0))*$C1009,"")</f>
        <v/>
      </c>
      <c r="M1009" s="274" t="str" cm="1">
        <f t="array" ref="M1009">IF(ISNUMBER('DataModel-NVDA'!M$112),INDEX('DataModel-NVDA'!$F$4:$DI$130,MATCH(1,('DataModel-NVDA'!$A$4:$A$130=$A1009)*('DataModel-NVDA'!$B$4:$B$130=$B1009),0),MATCH(M$3,'DataModel-NVDA'!$F$2:$DI$2,0))*$C1009,"")</f>
        <v/>
      </c>
      <c r="N1009" s="272" cm="1">
        <f t="array" ref="N1009">IF(ISNUMBER('DataModel-NVDA'!N$112),INDEX('DataModel-NVDA'!$F$4:$DI$130,MATCH(1,('DataModel-NVDA'!$A$4:$A$130=$A1009)*('DataModel-NVDA'!$B$4:$B$130=$B1009),0),MATCH(N$3,'DataModel-NVDA'!$F$2:$DI$2,0))*$C1009,"")</f>
        <v>0.35</v>
      </c>
      <c r="O1009" s="273" t="str" cm="1">
        <f t="array" ref="O1009">IF(ISNUMBER('DataModel-NVDA'!O$112),INDEX('DataModel-NVDA'!$F$4:$DI$130,MATCH(1,('DataModel-NVDA'!$A$4:$A$130=$A1009)*('DataModel-NVDA'!$B$4:$B$130=$B1009),0),MATCH(O$3,'DataModel-NVDA'!$F$2:$DI$2,0))*$C1009,"")</f>
        <v/>
      </c>
      <c r="P1009" s="273" t="str" cm="1">
        <f t="array" ref="P1009">IF(ISNUMBER('DataModel-NVDA'!P$112),INDEX('DataModel-NVDA'!$F$4:$DI$130,MATCH(1,('DataModel-NVDA'!$A$4:$A$130=$A1009)*('DataModel-NVDA'!$B$4:$B$130=$B1009),0),MATCH(P$3,'DataModel-NVDA'!$F$2:$DI$2,0))*$C1009,"")</f>
        <v/>
      </c>
      <c r="Q1009" s="274" t="str" cm="1">
        <f t="array" ref="Q1009">IF(ISNUMBER('DataModel-NVDA'!Q$112),INDEX('DataModel-NVDA'!$F$4:$DI$130,MATCH(1,('DataModel-NVDA'!$A$4:$A$130=$A1009)*('DataModel-NVDA'!$B$4:$B$130=$B1009),0),MATCH(Q$3,'DataModel-NVDA'!$F$2:$DI$2,0))*$C1009,"")</f>
        <v/>
      </c>
      <c r="R1009" s="272" cm="1">
        <f t="array" ref="R1009">IF(ISNUMBER('DataModel-NVDA'!R$112),INDEX('DataModel-NVDA'!$F$4:$DI$130,MATCH(1,('DataModel-NVDA'!$A$4:$A$130=$A1009)*('DataModel-NVDA'!$B$4:$B$130=$B1009),0),MATCH(R$3,'DataModel-NVDA'!$F$2:$DI$2,0))*$C1009,"")</f>
        <v>0.8</v>
      </c>
      <c r="S1009" s="273" t="str" cm="1">
        <f t="array" ref="S1009">IF(ISNUMBER('DataModel-NVDA'!S$112),INDEX('DataModel-NVDA'!$F$4:$DI$130,MATCH(1,('DataModel-NVDA'!$A$4:$A$130=$A1009)*('DataModel-NVDA'!$B$4:$B$130=$B1009),0),MATCH(S$3,'DataModel-NVDA'!$F$2:$DI$2,0))*$C1009,"")</f>
        <v/>
      </c>
      <c r="T1009" s="273" t="str" cm="1">
        <f t="array" ref="T1009">IF(ISNUMBER('DataModel-NVDA'!T$112),INDEX('DataModel-NVDA'!$F$4:$DI$130,MATCH(1,('DataModel-NVDA'!$A$4:$A$130=$A1009)*('DataModel-NVDA'!$B$4:$B$130=$B1009),0),MATCH(T$3,'DataModel-NVDA'!$F$2:$DI$2,0))*$C1009,"")</f>
        <v/>
      </c>
      <c r="U1009" s="274" t="str" cm="1">
        <f t="array" ref="U1009">IF(ISNUMBER('DataModel-NVDA'!U$112),INDEX('DataModel-NVDA'!$F$4:$DI$130,MATCH(1,('DataModel-NVDA'!$A$4:$A$130=$A1009)*('DataModel-NVDA'!$B$4:$B$130=$B1009),0),MATCH(U$3,'DataModel-NVDA'!$F$2:$DI$2,0))*$C1009,"")</f>
        <v/>
      </c>
      <c r="V1009" s="272" cm="1">
        <f t="array" ref="V1009">IF(ISNUMBER('DataModel-NVDA'!V$112),INDEX('DataModel-NVDA'!$F$4:$DI$130,MATCH(1,('DataModel-NVDA'!$A$4:$A$130=$A1009)*('DataModel-NVDA'!$B$4:$B$130=$B1009),0),MATCH(V$3,'DataModel-NVDA'!$F$2:$DI$2,0))*$C1009,"")</f>
        <v>0.74</v>
      </c>
      <c r="W1009" s="273" t="str" cm="1">
        <f t="array" ref="W1009">IF(ISNUMBER('DataModel-NVDA'!W$112),INDEX('DataModel-NVDA'!$F$4:$DI$130,MATCH(1,('DataModel-NVDA'!$A$4:$A$130=$A1009)*('DataModel-NVDA'!$B$4:$B$130=$B1009),0),MATCH(W$3,'DataModel-NVDA'!$F$2:$DI$2,0))*$C1009,"")</f>
        <v/>
      </c>
      <c r="X1009" s="273" t="str" cm="1">
        <f t="array" ref="X1009">IF(ISNUMBER('DataModel-NVDA'!X$112),INDEX('DataModel-NVDA'!$F$4:$DI$130,MATCH(1,('DataModel-NVDA'!$A$4:$A$130=$A1009)*('DataModel-NVDA'!$B$4:$B$130=$B1009),0),MATCH(X$3,'DataModel-NVDA'!$F$2:$DI$2,0))*$C1009,"")</f>
        <v/>
      </c>
      <c r="Y1009" s="274" cm="1">
        <f t="array" ref="Y1009">IF(ISNUMBER('DataModel-NVDA'!Y$112),INDEX('DataModel-NVDA'!$F$4:$DI$130,MATCH(1,('DataModel-NVDA'!$A$4:$A$130=$A1009)*('DataModel-NVDA'!$B$4:$B$130=$B1009),0),MATCH(Y$3,'DataModel-NVDA'!$F$2:$DI$2,0))*$C1009,"")</f>
        <v>1.62092E-2</v>
      </c>
      <c r="Z1009" s="272" cm="1">
        <f t="array" ref="Z1009">IF(ISNUMBER('DataModel-NVDA'!Z$112),INDEX('DataModel-NVDA'!$F$4:$DI$130,MATCH(1,('DataModel-NVDA'!$A$4:$A$130=$A1009)*('DataModel-NVDA'!$B$4:$B$130=$B1009),0),MATCH(Z$3,'DataModel-NVDA'!$F$2:$DI$2,0))*$C1009,"")</f>
        <v>1.663477E-2</v>
      </c>
      <c r="AA1009" s="273" cm="1">
        <f t="array" ref="AA1009">IF(ISNUMBER('DataModel-NVDA'!AA$112),INDEX('DataModel-NVDA'!$F$4:$DI$130,MATCH(1,('DataModel-NVDA'!$A$4:$A$130=$A1009)*('DataModel-NVDA'!$B$4:$B$130=$B1009),0),MATCH(AA$3,'DataModel-NVDA'!$F$2:$DI$2,0))*$C1009,"")</f>
        <v>3.3575859999999999E-2</v>
      </c>
      <c r="AB1009" s="273" cm="1">
        <f t="array" ref="AB1009">IF(ISNUMBER('DataModel-NVDA'!AB$112),INDEX('DataModel-NVDA'!$F$4:$DI$130,MATCH(1,('DataModel-NVDA'!$A$4:$A$130=$A1009)*('DataModel-NVDA'!$B$4:$B$130=$B1009),0),MATCH(AB$3,'DataModel-NVDA'!$F$2:$DI$2,0))*$C1009,"")</f>
        <v>4.6276419999999999E-2</v>
      </c>
      <c r="AC1009" s="274" cm="1">
        <f t="array" ref="AC1009">IF(ISNUMBER('DataModel-NVDA'!AC$112),INDEX('DataModel-NVDA'!$F$4:$DI$130,MATCH(1,('DataModel-NVDA'!$A$4:$A$130=$A1009)*('DataModel-NVDA'!$B$4:$B$130=$B1009),0),MATCH(AC$3,'DataModel-NVDA'!$F$2:$DI$2,0))*$C1009,"")</f>
        <v>4.8677860000000003E-2</v>
      </c>
      <c r="AD1009" s="272" cm="1">
        <f t="array" ref="AD1009">IF(ISNUMBER('DataModel-NVDA'!AD$112),INDEX('DataModel-NVDA'!$F$4:$DI$130,MATCH(1,('DataModel-NVDA'!$A$4:$A$130=$A1009)*('DataModel-NVDA'!$B$4:$B$130=$B1009),0),MATCH(AD$3,'DataModel-NVDA'!$F$2:$DI$2,0))*$C1009,"")</f>
        <v>4.8332960000000001E-2</v>
      </c>
      <c r="AE1009" s="273" cm="1">
        <f t="array" ref="AE1009">IF(ISNUMBER('DataModel-NVDA'!AE$112),INDEX('DataModel-NVDA'!$F$4:$DI$130,MATCH(1,('DataModel-NVDA'!$A$4:$A$130=$A1009)*('DataModel-NVDA'!$B$4:$B$130=$B1009),0),MATCH(AE$3,'DataModel-NVDA'!$F$2:$DI$2,0))*$C1009,"")</f>
        <v>5.7589179999999997E-2</v>
      </c>
      <c r="AF1009" s="273" cm="1">
        <f t="array" ref="AF1009">IF(ISNUMBER('DataModel-NVDA'!AF$112),INDEX('DataModel-NVDA'!$F$4:$DI$130,MATCH(1,('DataModel-NVDA'!$A$4:$A$130=$A1009)*('DataModel-NVDA'!$B$4:$B$130=$B1009),0),MATCH(AF$3,'DataModel-NVDA'!$F$2:$DI$2,0))*$C1009,"")</f>
        <v>7.5358030000000006E-2</v>
      </c>
      <c r="AG1009" s="274" cm="1">
        <f t="array" ref="AG1009">IF(ISNUMBER('DataModel-NVDA'!AG$112),INDEX('DataModel-NVDA'!$F$4:$DI$130,MATCH(1,('DataModel-NVDA'!$A$4:$A$130=$A1009)*('DataModel-NVDA'!$B$4:$B$130=$B1009),0),MATCH(AG$3,'DataModel-NVDA'!$F$2:$DI$2,0))*$C1009,"")</f>
        <v>8.2215140000000006E-2</v>
      </c>
      <c r="AH1009" s="272" cm="1">
        <f t="array" ref="AH1009">IF(ISNUMBER('DataModel-NVDA'!AH$112),INDEX('DataModel-NVDA'!$F$4:$DI$130,MATCH(1,('DataModel-NVDA'!$A$4:$A$130=$A1009)*('DataModel-NVDA'!$B$4:$B$130=$B1009),0),MATCH(AH$3,'DataModel-NVDA'!$F$2:$DI$2,0))*$C1009,"")</f>
        <v>9.6108239999999998E-2</v>
      </c>
      <c r="AI1009" s="273" cm="1">
        <f t="array" ref="AI1009">IF(ISNUMBER('DataModel-NVDA'!AI$112),INDEX('DataModel-NVDA'!$F$4:$DI$130,MATCH(1,('DataModel-NVDA'!$A$4:$A$130=$A1009)*('DataModel-NVDA'!$B$4:$B$130=$B1009),0),MATCH(AI$3,'DataModel-NVDA'!$F$2:$DI$2,0))*$C1009,"")</f>
        <v>0.11889</v>
      </c>
      <c r="AJ1009" s="273" cm="1">
        <f t="array" ref="AJ1009">IF(ISNUMBER('DataModel-NVDA'!AJ$112),INDEX('DataModel-NVDA'!$F$4:$DI$130,MATCH(1,('DataModel-NVDA'!$A$4:$A$130=$A1009)*('DataModel-NVDA'!$B$4:$B$130=$B1009),0),MATCH(AJ$3,'DataModel-NVDA'!$F$2:$DI$2,0))*$C1009,"")</f>
        <v>0.12942999999999999</v>
      </c>
      <c r="AK1009" s="274" cm="1">
        <f t="array" ref="AK1009">IF(ISNUMBER('DataModel-NVDA'!AK$112),INDEX('DataModel-NVDA'!$F$4:$DI$130,MATCH(1,('DataModel-NVDA'!$A$4:$A$130=$A1009)*('DataModel-NVDA'!$B$4:$B$130=$B1009),0),MATCH(AK$3,'DataModel-NVDA'!$F$2:$DI$2,0))*$C1009,"")</f>
        <v>0.14329</v>
      </c>
      <c r="AL1009" s="272" cm="1">
        <f t="array" ref="AL1009">IF(ISNUMBER('DataModel-NVDA'!AL$112),INDEX('DataModel-NVDA'!$F$4:$DI$130,MATCH(1,('DataModel-NVDA'!$A$4:$A$130=$A1009)*('DataModel-NVDA'!$B$4:$B$130=$B1009),0),MATCH(AL$3,'DataModel-NVDA'!$F$2:$DI$2,0))*$C1009,"")</f>
        <v>0.15184</v>
      </c>
      <c r="AM1009" s="273" cm="1">
        <f t="array" ref="AM1009">IF(ISNUMBER('DataModel-NVDA'!AM$112),INDEX('DataModel-NVDA'!$F$4:$DI$130,MATCH(1,('DataModel-NVDA'!$A$4:$A$130=$A1009)*('DataModel-NVDA'!$B$4:$B$130=$B1009),0),MATCH(AM$3,'DataModel-NVDA'!$F$2:$DI$2,0))*$C1009,"")</f>
        <v>5.8354980000000001E-2</v>
      </c>
      <c r="AN1009" s="273" cm="1">
        <f t="array" ref="AN1009">IF(ISNUMBER('DataModel-NVDA'!AN$112),INDEX('DataModel-NVDA'!$F$4:$DI$130,MATCH(1,('DataModel-NVDA'!$A$4:$A$130=$A1009)*('DataModel-NVDA'!$B$4:$B$130=$B1009),0),MATCH(AN$3,'DataModel-NVDA'!$F$2:$DI$2,0))*$C1009,"")</f>
        <v>8.2395590000000005E-2</v>
      </c>
      <c r="AO1009" s="274" cm="1">
        <f t="array" ref="AO1009">IF(ISNUMBER('DataModel-NVDA'!AO$112),INDEX('DataModel-NVDA'!$F$4:$DI$130,MATCH(1,('DataModel-NVDA'!$A$4:$A$130=$A1009)*('DataModel-NVDA'!$B$4:$B$130=$B1009),0),MATCH(AO$3,'DataModel-NVDA'!$F$2:$DI$2,0))*$C1009,"")</f>
        <v>9.2282030000000001E-2</v>
      </c>
      <c r="AP1009" s="272" cm="1">
        <f t="array" ref="AP1009">IF(ISNUMBER('DataModel-NVDA'!AP$112),INDEX('DataModel-NVDA'!$F$4:$DI$130,MATCH(1,('DataModel-NVDA'!$A$4:$A$130=$A1009)*('DataModel-NVDA'!$B$4:$B$130=$B1009),0),MATCH(AP$3,'DataModel-NVDA'!$F$2:$DI$2,0))*$C1009,"")</f>
        <v>0.10511</v>
      </c>
      <c r="AQ1009" s="273" cm="1">
        <f t="array" ref="AQ1009">IF(ISNUMBER('DataModel-NVDA'!AQ$112),INDEX('DataModel-NVDA'!$F$4:$DI$130,MATCH(1,('DataModel-NVDA'!$A$4:$A$130=$A1009)*('DataModel-NVDA'!$B$4:$B$130=$B1009),0),MATCH(AQ$3,'DataModel-NVDA'!$F$2:$DI$2,0))*$C1009,"")</f>
        <v>0.23694000000000001</v>
      </c>
      <c r="AR1009" s="273" cm="1">
        <f t="array" ref="AR1009">IF(ISNUMBER('DataModel-NVDA'!AR$112),INDEX('DataModel-NVDA'!$F$4:$DI$130,MATCH(1,('DataModel-NVDA'!$A$4:$A$130=$A1009)*('DataModel-NVDA'!$B$4:$B$130=$B1009),0),MATCH(AR$3,'DataModel-NVDA'!$F$2:$DI$2,0))*$C1009,"")</f>
        <v>0.38619999999999999</v>
      </c>
      <c r="AS1009" s="274" cm="1">
        <f t="array" ref="AS1009">IF(ISNUMBER('DataModel-NVDA'!AS$112),INDEX('DataModel-NVDA'!$F$4:$DI$130,MATCH(1,('DataModel-NVDA'!$A$4:$A$130=$A1009)*('DataModel-NVDA'!$B$4:$B$130=$B1009),0),MATCH(AS$3,'DataModel-NVDA'!$F$2:$DI$2,0))*$C1009,"")</f>
        <v>0.52275000000000005</v>
      </c>
      <c r="AT1009" s="272" cm="1">
        <f t="array" ref="AT1009">IF(ISNUMBER('DataModel-NVDA'!AT$112),INDEX('DataModel-NVDA'!$F$4:$DI$130,MATCH(1,('DataModel-NVDA'!$A$4:$A$130=$A1009)*('DataModel-NVDA'!$B$4:$B$130=$B1009),0),MATCH(AT$3,'DataModel-NVDA'!$F$2:$DI$2,0))*$C1009,"")</f>
        <v>0.63797999999999999</v>
      </c>
      <c r="AU1009" s="273" cm="1">
        <f t="array" ref="AU1009">IF(ISNUMBER('DataModel-NVDA'!AU$112),INDEX('DataModel-NVDA'!$F$4:$DI$130,MATCH(1,('DataModel-NVDA'!$A$4:$A$130=$A1009)*('DataModel-NVDA'!$B$4:$B$130=$B1009),0),MATCH(AU$3,'DataModel-NVDA'!$F$2:$DI$2,0))*$C1009,"")</f>
        <v>0.64685999999999999</v>
      </c>
      <c r="AV1009" s="273" cm="1">
        <f t="array" ref="AV1009">IF(ISNUMBER('DataModel-NVDA'!AV$112),INDEX('DataModel-NVDA'!$F$4:$DI$130,MATCH(1,('DataModel-NVDA'!$A$4:$A$130=$A1009)*('DataModel-NVDA'!$B$4:$B$130=$B1009),0),MATCH(AV$3,'DataModel-NVDA'!$F$2:$DI$2,0))*$C1009,"")</f>
        <v>0.79808000000000001</v>
      </c>
      <c r="AW1009" s="274" cm="1">
        <f t="array" ref="AW1009">IF(ISNUMBER('DataModel-NVDA'!AW$112),INDEX('DataModel-NVDA'!$F$4:$DI$130,MATCH(1,('DataModel-NVDA'!$A$4:$A$130=$A1009)*('DataModel-NVDA'!$B$4:$B$130=$B1009),0),MATCH(AW$3,'DataModel-NVDA'!$F$2:$DI$2,0))*$C1009,"")</f>
        <v>0.88273999999999997</v>
      </c>
      <c r="AX1009" s="272" cm="1">
        <f t="array" ref="AX1009">IF(ISNUMBER('DataModel-NVDA'!AX$112),INDEX('DataModel-NVDA'!$F$4:$DI$130,MATCH(1,('DataModel-NVDA'!$A$4:$A$130=$A1009)*('DataModel-NVDA'!$B$4:$B$130=$B1009),0),MATCH(AX$3,'DataModel-NVDA'!$F$2:$DI$2,0))*$C1009,"")</f>
        <v>1.0381400000000001</v>
      </c>
      <c r="AY1009" s="273" cm="1">
        <f t="array" ref="AY1009">IF(ISNUMBER('DataModel-NVDA'!AY$112),INDEX('DataModel-NVDA'!$F$4:$DI$130,MATCH(1,('DataModel-NVDA'!$A$4:$A$130=$A1009)*('DataModel-NVDA'!$B$4:$B$130=$B1009),0),MATCH(AY$3,'DataModel-NVDA'!$F$2:$DI$2,0))*$C1009,"")</f>
        <v>1.1656299999999999</v>
      </c>
      <c r="AZ1009" s="273" cm="1">
        <f t="array" ref="AZ1009">IF(ISNUMBER('DataModel-NVDA'!AZ$112),INDEX('DataModel-NVDA'!$F$4:$DI$130,MATCH(1,('DataModel-NVDA'!$A$4:$A$130=$A1009)*('DataModel-NVDA'!$B$4:$B$130=$B1009),0),MATCH(AZ$3,'DataModel-NVDA'!$F$2:$DI$2,0))*$C1009,"")</f>
        <v>1.34002</v>
      </c>
      <c r="BA1009" s="274" cm="1">
        <f t="array" ref="BA1009">IF(ISNUMBER('DataModel-NVDA'!BA$112),INDEX('DataModel-NVDA'!$F$4:$DI$130,MATCH(1,('DataModel-NVDA'!$A$4:$A$130=$A1009)*('DataModel-NVDA'!$B$4:$B$130=$B1009),0),MATCH(BA$3,'DataModel-NVDA'!$F$2:$DI$2,0))*$C1009,"")</f>
        <v>1.4495499999999999</v>
      </c>
      <c r="BB1009" s="272" cm="1">
        <f t="array" ref="BB1009">IF(ISNUMBER('DataModel-NVDA'!BB$112),INDEX('DataModel-NVDA'!$F$4:$DI$130,MATCH(1,('DataModel-NVDA'!$A$4:$A$130=$A1009)*('DataModel-NVDA'!$B$4:$B$130=$B1009),0),MATCH(BB$3,'DataModel-NVDA'!$F$2:$DI$2,0))*$C1009,"")</f>
        <v>1.39371</v>
      </c>
      <c r="BC1009" s="273" cm="1">
        <f t="array" ref="BC1009">IF(ISNUMBER('DataModel-NVDA'!BC$112),INDEX('DataModel-NVDA'!$F$4:$DI$130,MATCH(1,('DataModel-NVDA'!$A$4:$A$130=$A1009)*('DataModel-NVDA'!$B$4:$B$130=$B1009),0),MATCH(BC$3,'DataModel-NVDA'!$F$2:$DI$2,0))*$C1009,"")</f>
        <v>1.46008</v>
      </c>
      <c r="BD1009" s="273" cm="1">
        <f t="array" ref="BD1009">IF(ISNUMBER('DataModel-NVDA'!BD$112),INDEX('DataModel-NVDA'!$F$4:$DI$130,MATCH(1,('DataModel-NVDA'!$A$4:$A$130=$A1009)*('DataModel-NVDA'!$B$4:$B$130=$B1009),0),MATCH(BD$3,'DataModel-NVDA'!$F$2:$DI$2,0))*$C1009,"")</f>
        <v>1.5247900000000001</v>
      </c>
      <c r="BE1009" s="274" cm="1">
        <f t="array" ref="BE1009">IF(ISNUMBER('DataModel-NVDA'!BE$112),INDEX('DataModel-NVDA'!$F$4:$DI$130,MATCH(1,('DataModel-NVDA'!$A$4:$A$130=$A1009)*('DataModel-NVDA'!$B$4:$B$130=$B1009),0),MATCH(BE$3,'DataModel-NVDA'!$F$2:$DI$2,0))*$C1009,"")</f>
        <v>1.5813600000000001</v>
      </c>
      <c r="BF1009" s="272" t="str" cm="1">
        <f t="array" ref="BF1009">IF(ISNUMBER('DataModel-NVDA'!BF$112),INDEX('DataModel-NVDA'!$F$4:$DI$130,MATCH(1,('DataModel-NVDA'!$A$4:$A$130=$A1009)*('DataModel-NVDA'!$B$4:$B$130=$B1009),0),MATCH(BF$3,'DataModel-NVDA'!$F$2:$DI$2,0))*$C1009,"")</f>
        <v/>
      </c>
      <c r="BG1009" s="273" t="str" cm="1">
        <f t="array" ref="BG1009">IF(ISNUMBER('DataModel-NVDA'!BG$112),INDEX('DataModel-NVDA'!$F$4:$DI$130,MATCH(1,('DataModel-NVDA'!$A$4:$A$130=$A1009)*('DataModel-NVDA'!$B$4:$B$130=$B1009),0),MATCH(BG$3,'DataModel-NVDA'!$F$2:$DI$2,0))*$C1009,"")</f>
        <v/>
      </c>
      <c r="BH1009" s="273" t="str" cm="1">
        <f t="array" ref="BH1009">IF(ISNUMBER('DataModel-NVDA'!BH$112),INDEX('DataModel-NVDA'!$F$4:$DI$130,MATCH(1,('DataModel-NVDA'!$A$4:$A$130=$A1009)*('DataModel-NVDA'!$B$4:$B$130=$B1009),0),MATCH(BH$3,'DataModel-NVDA'!$F$2:$DI$2,0))*$C1009,"")</f>
        <v/>
      </c>
      <c r="BI1009" s="274" t="str" cm="1">
        <f t="array" ref="BI1009">IF(ISNUMBER('DataModel-NVDA'!BI$112),INDEX('DataModel-NVDA'!$F$4:$DI$130,MATCH(1,('DataModel-NVDA'!$A$4:$A$130=$A1009)*('DataModel-NVDA'!$B$4:$B$130=$B1009),0),MATCH(BI$3,'DataModel-NVDA'!$F$2:$DI$2,0))*$C1009,"")</f>
        <v/>
      </c>
      <c r="BJ1009" s="272" t="str" cm="1">
        <f t="array" ref="BJ1009">IF(ISNUMBER('DataModel-NVDA'!BJ$112),INDEX('DataModel-NVDA'!$F$4:$DI$130,MATCH(1,('DataModel-NVDA'!$A$4:$A$130=$A1009)*('DataModel-NVDA'!$B$4:$B$130=$B1009),0),MATCH(BJ$3,'DataModel-NVDA'!$F$2:$DI$2,0))*$C1009,"")</f>
        <v/>
      </c>
      <c r="BK1009" s="273" t="str" cm="1">
        <f t="array" ref="BK1009">IF(ISNUMBER('DataModel-NVDA'!BK$112),INDEX('DataModel-NVDA'!$F$4:$DI$130,MATCH(1,('DataModel-NVDA'!$A$4:$A$130=$A1009)*('DataModel-NVDA'!$B$4:$B$130=$B1009),0),MATCH(BK$3,'DataModel-NVDA'!$F$2:$DI$2,0))*$C1009,"")</f>
        <v/>
      </c>
      <c r="BL1009" s="273" t="str" cm="1">
        <f t="array" ref="BL1009">IF(ISNUMBER('DataModel-NVDA'!BL$112),INDEX('DataModel-NVDA'!$F$4:$DI$130,MATCH(1,('DataModel-NVDA'!$A$4:$A$130=$A1009)*('DataModel-NVDA'!$B$4:$B$130=$B1009),0),MATCH(BL$3,'DataModel-NVDA'!$F$2:$DI$2,0))*$C1009,"")</f>
        <v/>
      </c>
      <c r="BM1009" s="274" t="str" cm="1">
        <f t="array" ref="BM1009">IF(ISNUMBER('DataModel-NVDA'!BM$112),INDEX('DataModel-NVDA'!$F$4:$DI$130,MATCH(1,('DataModel-NVDA'!$A$4:$A$130=$A1009)*('DataModel-NVDA'!$B$4:$B$130=$B1009),0),MATCH(BM$3,'DataModel-NVDA'!$F$2:$DI$2,0))*$C1009,"")</f>
        <v/>
      </c>
      <c r="BN1009" s="272" t="str" cm="1">
        <f t="array" ref="BN1009">IF(ISNUMBER('DataModel-NVDA'!BN$112),INDEX('DataModel-NVDA'!$F$4:$DI$130,MATCH(1,('DataModel-NVDA'!$A$4:$A$130=$A1009)*('DataModel-NVDA'!$B$4:$B$130=$B1009),0),MATCH(BN$3,'DataModel-NVDA'!$F$2:$DI$2,0))*$C1009,"")</f>
        <v/>
      </c>
      <c r="BO1009" s="273" t="str" cm="1">
        <f t="array" ref="BO1009">IF(ISNUMBER('DataModel-NVDA'!BO$112),INDEX('DataModel-NVDA'!$F$4:$DI$130,MATCH(1,('DataModel-NVDA'!$A$4:$A$130=$A1009)*('DataModel-NVDA'!$B$4:$B$130=$B1009),0),MATCH(BO$3,'DataModel-NVDA'!$F$2:$DI$2,0))*$C1009,"")</f>
        <v/>
      </c>
      <c r="BP1009" s="273" t="str" cm="1">
        <f t="array" ref="BP1009">IF(ISNUMBER('DataModel-NVDA'!BP$112),INDEX('DataModel-NVDA'!$F$4:$DI$130,MATCH(1,('DataModel-NVDA'!$A$4:$A$130=$A1009)*('DataModel-NVDA'!$B$4:$B$130=$B1009),0),MATCH(BP$3,'DataModel-NVDA'!$F$2:$DI$2,0))*$C1009,"")</f>
        <v/>
      </c>
      <c r="BQ1009" s="274" t="str" cm="1">
        <f t="array" ref="BQ1009">IF(ISNUMBER('DataModel-NVDA'!BQ$112),INDEX('DataModel-NVDA'!$F$4:$DI$130,MATCH(1,('DataModel-NVDA'!$A$4:$A$130=$A1009)*('DataModel-NVDA'!$B$4:$B$130=$B1009),0),MATCH(BQ$3,'DataModel-NVDA'!$F$2:$DI$2,0))*$C1009,"")</f>
        <v/>
      </c>
      <c r="BR1009" s="272" t="str" cm="1">
        <f t="array" ref="BR1009">IF(ISNUMBER('DataModel-NVDA'!BR$112),INDEX('DataModel-NVDA'!$F$4:$DI$130,MATCH(1,('DataModel-NVDA'!$A$4:$A$130=$A1009)*('DataModel-NVDA'!$B$4:$B$130=$B1009),0),MATCH(BR$3,'DataModel-NVDA'!$F$2:$DI$2,0))*$C1009,"")</f>
        <v/>
      </c>
      <c r="BS1009" s="273" t="str" cm="1">
        <f t="array" ref="BS1009">IF(ISNUMBER('DataModel-NVDA'!BS$112),INDEX('DataModel-NVDA'!$F$4:$DI$130,MATCH(1,('DataModel-NVDA'!$A$4:$A$130=$A1009)*('DataModel-NVDA'!$B$4:$B$130=$B1009),0),MATCH(BS$3,'DataModel-NVDA'!$F$2:$DI$2,0))*$C1009,"")</f>
        <v/>
      </c>
      <c r="BT1009" s="273" t="str" cm="1">
        <f t="array" ref="BT1009">IF(ISNUMBER('DataModel-NVDA'!BT$112),INDEX('DataModel-NVDA'!$F$4:$DI$130,MATCH(1,('DataModel-NVDA'!$A$4:$A$130=$A1009)*('DataModel-NVDA'!$B$4:$B$130=$B1009),0),MATCH(BT$3,'DataModel-NVDA'!$F$2:$DI$2,0))*$C1009,"")</f>
        <v/>
      </c>
      <c r="BU1009" s="274" t="str" cm="1">
        <f t="array" ref="BU1009">IF(ISNUMBER('DataModel-NVDA'!BU$112),INDEX('DataModel-NVDA'!$F$4:$DI$130,MATCH(1,('DataModel-NVDA'!$A$4:$A$130=$A1009)*('DataModel-NVDA'!$B$4:$B$130=$B1009),0),MATCH(BU$3,'DataModel-NVDA'!$F$2:$DI$2,0))*$C1009,"")</f>
        <v/>
      </c>
      <c r="BV1009" s="272" t="str" cm="1">
        <f t="array" ref="BV1009">IF(ISNUMBER('DataModel-NVDA'!BV$112),INDEX('DataModel-NVDA'!$F$4:$DI$130,MATCH(1,('DataModel-NVDA'!$A$4:$A$130=$A1009)*('DataModel-NVDA'!$B$4:$B$130=$B1009),0),MATCH(BV$3,'DataModel-NVDA'!$F$2:$DI$2,0))*$C1009,"")</f>
        <v/>
      </c>
      <c r="BW1009" s="273" t="str" cm="1">
        <f t="array" ref="BW1009">IF(ISNUMBER('DataModel-NVDA'!BW$112),INDEX('DataModel-NVDA'!$F$4:$DI$130,MATCH(1,('DataModel-NVDA'!$A$4:$A$130=$A1009)*('DataModel-NVDA'!$B$4:$B$130=$B1009),0),MATCH(BW$3,'DataModel-NVDA'!$F$2:$DI$2,0))*$C1009,"")</f>
        <v/>
      </c>
      <c r="BX1009" s="273" t="str" cm="1">
        <f t="array" ref="BX1009">IF(ISNUMBER('DataModel-NVDA'!BX$112),INDEX('DataModel-NVDA'!$F$4:$DI$130,MATCH(1,('DataModel-NVDA'!$A$4:$A$130=$A1009)*('DataModel-NVDA'!$B$4:$B$130=$B1009),0),MATCH(BX$3,'DataModel-NVDA'!$F$2:$DI$2,0))*$C1009,"")</f>
        <v/>
      </c>
      <c r="BY1009" s="274" t="str" cm="1">
        <f t="array" ref="BY1009">IF(ISNUMBER('DataModel-NVDA'!BY$112),INDEX('DataModel-NVDA'!$F$4:$DI$130,MATCH(1,('DataModel-NVDA'!$A$4:$A$130=$A1009)*('DataModel-NVDA'!$B$4:$B$130=$B1009),0),MATCH(BY$3,'DataModel-NVDA'!$F$2:$DI$2,0))*$C1009,"")</f>
        <v/>
      </c>
      <c r="BZ1009" s="272" t="str" cm="1">
        <f t="array" ref="BZ1009">IF(ISNUMBER('DataModel-NVDA'!BZ$112),INDEX('DataModel-NVDA'!$F$4:$DI$130,MATCH(1,('DataModel-NVDA'!$A$4:$A$130=$A1009)*('DataModel-NVDA'!$B$4:$B$130=$B1009),0),MATCH(BZ$3,'DataModel-NVDA'!$F$2:$DI$2,0))*$C1009,"")</f>
        <v/>
      </c>
      <c r="CA1009" s="273" t="str" cm="1">
        <f t="array" ref="CA1009">IF(ISNUMBER('DataModel-NVDA'!CA$112),INDEX('DataModel-NVDA'!$F$4:$DI$130,MATCH(1,('DataModel-NVDA'!$A$4:$A$130=$A1009)*('DataModel-NVDA'!$B$4:$B$130=$B1009),0),MATCH(CA$3,'DataModel-NVDA'!$F$2:$DI$2,0))*$C1009,"")</f>
        <v/>
      </c>
      <c r="CB1009" s="273" t="str" cm="1">
        <f t="array" ref="CB1009">IF(ISNUMBER('DataModel-NVDA'!CB$112),INDEX('DataModel-NVDA'!$F$4:$DI$130,MATCH(1,('DataModel-NVDA'!$A$4:$A$130=$A1009)*('DataModel-NVDA'!$B$4:$B$130=$B1009),0),MATCH(CB$3,'DataModel-NVDA'!$F$2:$DI$2,0))*$C1009,"")</f>
        <v/>
      </c>
      <c r="CC1009" s="274" t="str" cm="1">
        <f t="array" ref="CC1009">IF(ISNUMBER('DataModel-NVDA'!CC$112),INDEX('DataModel-NVDA'!$F$4:$DI$130,MATCH(1,('DataModel-NVDA'!$A$4:$A$130=$A1009)*('DataModel-NVDA'!$B$4:$B$130=$B1009),0),MATCH(CC$3,'DataModel-NVDA'!$F$2:$DI$2,0))*$C1009,"")</f>
        <v/>
      </c>
      <c r="CD1009" s="272" t="str" cm="1">
        <f t="array" ref="CD1009">IF(ISNUMBER('DataModel-NVDA'!CD$112),INDEX('DataModel-NVDA'!$F$4:$DI$130,MATCH(1,('DataModel-NVDA'!$A$4:$A$130=$A1009)*('DataModel-NVDA'!$B$4:$B$130=$B1009),0),MATCH(CD$3,'DataModel-NVDA'!$F$2:$DI$2,0))*$C1009,"")</f>
        <v/>
      </c>
      <c r="CE1009" s="273" t="str" cm="1">
        <f t="array" ref="CE1009">IF(ISNUMBER('DataModel-NVDA'!CE$112),INDEX('DataModel-NVDA'!$F$4:$DI$130,MATCH(1,('DataModel-NVDA'!$A$4:$A$130=$A1009)*('DataModel-NVDA'!$B$4:$B$130=$B1009),0),MATCH(CE$3,'DataModel-NVDA'!$F$2:$DI$2,0))*$C1009,"")</f>
        <v/>
      </c>
      <c r="CF1009" s="273" t="str" cm="1">
        <f t="array" ref="CF1009">IF(ISNUMBER('DataModel-NVDA'!CF$112),INDEX('DataModel-NVDA'!$F$4:$DI$130,MATCH(1,('DataModel-NVDA'!$A$4:$A$130=$A1009)*('DataModel-NVDA'!$B$4:$B$130=$B1009),0),MATCH(CF$3,'DataModel-NVDA'!$F$2:$DI$2,0))*$C1009,"")</f>
        <v/>
      </c>
      <c r="CG1009" s="274" t="str" cm="1">
        <f t="array" ref="CG1009">IF(ISNUMBER('DataModel-NVDA'!CG$112),INDEX('DataModel-NVDA'!$F$4:$DI$130,MATCH(1,('DataModel-NVDA'!$A$4:$A$130=$A1009)*('DataModel-NVDA'!$B$4:$B$130=$B1009),0),MATCH(CG$3,'DataModel-NVDA'!$F$2:$DI$2,0))*$C1009,"")</f>
        <v/>
      </c>
      <c r="CH1009" s="272" t="str" cm="1">
        <f t="array" ref="CH1009">IF(ISNUMBER('DataModel-NVDA'!CH$112),INDEX('DataModel-NVDA'!$F$4:$DI$130,MATCH(1,('DataModel-NVDA'!$A$4:$A$130=$A1009)*('DataModel-NVDA'!$B$4:$B$130=$B1009),0),MATCH(CH$3,'DataModel-NVDA'!$F$2:$DI$2,0))*$C1009,"")</f>
        <v/>
      </c>
      <c r="CI1009" s="273" t="str" cm="1">
        <f t="array" ref="CI1009">IF(ISNUMBER('DataModel-NVDA'!CI$112),INDEX('DataModel-NVDA'!$F$4:$DI$130,MATCH(1,('DataModel-NVDA'!$A$4:$A$130=$A1009)*('DataModel-NVDA'!$B$4:$B$130=$B1009),0),MATCH(CI$3,'DataModel-NVDA'!$F$2:$DI$2,0))*$C1009,"")</f>
        <v/>
      </c>
      <c r="CJ1009" s="273" t="str" cm="1">
        <f t="array" ref="CJ1009">IF(ISNUMBER('DataModel-NVDA'!CJ$112),INDEX('DataModel-NVDA'!$F$4:$DI$130,MATCH(1,('DataModel-NVDA'!$A$4:$A$130=$A1009)*('DataModel-NVDA'!$B$4:$B$130=$B1009),0),MATCH(CJ$3,'DataModel-NVDA'!$F$2:$DI$2,0))*$C1009,"")</f>
        <v/>
      </c>
      <c r="CK1009" s="274" t="str" cm="1">
        <f t="array" ref="CK1009">IF(ISNUMBER('DataModel-NVDA'!CK$112),INDEX('DataModel-NVDA'!$F$4:$DI$130,MATCH(1,('DataModel-NVDA'!$A$4:$A$130=$A1009)*('DataModel-NVDA'!$B$4:$B$130=$B1009),0),MATCH(CK$3,'DataModel-NVDA'!$F$2:$DI$2,0))*$C1009,"")</f>
        <v/>
      </c>
      <c r="CL1009" s="272" t="str" cm="1">
        <f t="array" ref="CL1009">IF(ISNUMBER('DataModel-NVDA'!CL$112),INDEX('DataModel-NVDA'!$F$4:$DI$130,MATCH(1,('DataModel-NVDA'!$A$4:$A$130=$A1009)*('DataModel-NVDA'!$B$4:$B$130=$B1009),0),MATCH(CL$3,'DataModel-NVDA'!$F$2:$DI$2,0))*$C1009,"")</f>
        <v/>
      </c>
      <c r="CM1009" s="273" t="str" cm="1">
        <f t="array" ref="CM1009">IF(ISNUMBER('DataModel-NVDA'!CM$112),INDEX('DataModel-NVDA'!$F$4:$DI$130,MATCH(1,('DataModel-NVDA'!$A$4:$A$130=$A1009)*('DataModel-NVDA'!$B$4:$B$130=$B1009),0),MATCH(CM$3,'DataModel-NVDA'!$F$2:$DI$2,0))*$C1009,"")</f>
        <v/>
      </c>
      <c r="CN1009" s="273" t="str" cm="1">
        <f t="array" ref="CN1009">IF(ISNUMBER('DataModel-NVDA'!CN$112),INDEX('DataModel-NVDA'!$F$4:$DI$130,MATCH(1,('DataModel-NVDA'!$A$4:$A$130=$A1009)*('DataModel-NVDA'!$B$4:$B$130=$B1009),0),MATCH(CN$3,'DataModel-NVDA'!$F$2:$DI$2,0))*$C1009,"")</f>
        <v/>
      </c>
      <c r="CO1009" s="274" t="str" cm="1">
        <f t="array" ref="CO1009">IF(ISNUMBER('DataModel-NVDA'!CO$112),INDEX('DataModel-NVDA'!$F$4:$DI$130,MATCH(1,('DataModel-NVDA'!$A$4:$A$130=$A1009)*('DataModel-NVDA'!$B$4:$B$130=$B1009),0),MATCH(CO$3,'DataModel-NVDA'!$F$2:$DI$2,0))*$C1009,"")</f>
        <v/>
      </c>
      <c r="CP1009" s="272" t="str" cm="1">
        <f t="array" ref="CP1009">IF(ISNUMBER('DataModel-NVDA'!CP$112),INDEX('DataModel-NVDA'!$F$4:$DI$130,MATCH(1,('DataModel-NVDA'!$A$4:$A$130=$A1009)*('DataModel-NVDA'!$B$4:$B$130=$B1009),0),MATCH(CP$3,'DataModel-NVDA'!$F$2:$DI$2,0))*$C1009,"")</f>
        <v/>
      </c>
      <c r="CQ1009" s="273" t="str" cm="1">
        <f t="array" ref="CQ1009">IF(ISNUMBER('DataModel-NVDA'!CQ$112),INDEX('DataModel-NVDA'!$F$4:$DI$130,MATCH(1,('DataModel-NVDA'!$A$4:$A$130=$A1009)*('DataModel-NVDA'!$B$4:$B$130=$B1009),0),MATCH(CQ$3,'DataModel-NVDA'!$F$2:$DI$2,0))*$C1009,"")</f>
        <v/>
      </c>
      <c r="CR1009" s="273" t="str" cm="1">
        <f t="array" ref="CR1009">IF(ISNUMBER('DataModel-NVDA'!CR$112),INDEX('DataModel-NVDA'!$F$4:$DI$130,MATCH(1,('DataModel-NVDA'!$A$4:$A$130=$A1009)*('DataModel-NVDA'!$B$4:$B$130=$B1009),0),MATCH(CR$3,'DataModel-NVDA'!$F$2:$DI$2,0))*$C1009,"")</f>
        <v/>
      </c>
      <c r="CS1009" s="274" t="str" cm="1">
        <f t="array" ref="CS1009">IF(ISNUMBER('DataModel-NVDA'!CS$112),INDEX('DataModel-NVDA'!$F$4:$DI$130,MATCH(1,('DataModel-NVDA'!$A$4:$A$130=$A1009)*('DataModel-NVDA'!$B$4:$B$130=$B1009),0),MATCH(CS$3,'DataModel-NVDA'!$F$2:$DI$2,0))*$C1009,"")</f>
        <v/>
      </c>
      <c r="CT1009" s="272" t="str" cm="1">
        <f t="array" ref="CT1009">IF(ISNUMBER('DataModel-NVDA'!CT$112),INDEX('DataModel-NVDA'!$F$4:$DI$130,MATCH(1,('DataModel-NVDA'!$A$4:$A$130=$A1009)*('DataModel-NVDA'!$B$4:$B$130=$B1009),0),MATCH(CT$3,'DataModel-NVDA'!$F$2:$DI$2,0))*$C1009,"")</f>
        <v/>
      </c>
      <c r="CU1009" s="273" t="str" cm="1">
        <f t="array" ref="CU1009">IF(ISNUMBER('DataModel-NVDA'!CU$112),INDEX('DataModel-NVDA'!$F$4:$DI$130,MATCH(1,('DataModel-NVDA'!$A$4:$A$130=$A1009)*('DataModel-NVDA'!$B$4:$B$130=$B1009),0),MATCH(CU$3,'DataModel-NVDA'!$F$2:$DI$2,0))*$C1009,"")</f>
        <v/>
      </c>
      <c r="CV1009" s="273" t="str" cm="1">
        <f t="array" ref="CV1009">IF(ISNUMBER('DataModel-NVDA'!CV$112),INDEX('DataModel-NVDA'!$F$4:$DI$130,MATCH(1,('DataModel-NVDA'!$A$4:$A$130=$A1009)*('DataModel-NVDA'!$B$4:$B$130=$B1009),0),MATCH(CV$3,'DataModel-NVDA'!$F$2:$DI$2,0))*$C1009,"")</f>
        <v/>
      </c>
      <c r="CW1009" s="274" t="str" cm="1">
        <f t="array" ref="CW1009">IF(ISNUMBER('DataModel-NVDA'!CW$112),INDEX('DataModel-NVDA'!$F$4:$DI$130,MATCH(1,('DataModel-NVDA'!$A$4:$A$130=$A1009)*('DataModel-NVDA'!$B$4:$B$130=$B1009),0),MATCH(CW$3,'DataModel-NVDA'!$F$2:$DI$2,0))*$C1009,"")</f>
        <v/>
      </c>
      <c r="CX1009" s="272" t="str" cm="1">
        <f t="array" ref="CX1009">IF(ISNUMBER('DataModel-NVDA'!CX$112),INDEX('DataModel-NVDA'!$F$4:$DI$130,MATCH(1,('DataModel-NVDA'!$A$4:$A$130=$A1009)*('DataModel-NVDA'!$B$4:$B$130=$B1009),0),MATCH(CX$3,'DataModel-NVDA'!$F$2:$DI$2,0))*$C1009,"")</f>
        <v/>
      </c>
      <c r="CY1009" s="273" t="str" cm="1">
        <f t="array" ref="CY1009">IF(ISNUMBER('DataModel-NVDA'!CY$112),INDEX('DataModel-NVDA'!$F$4:$DI$130,MATCH(1,('DataModel-NVDA'!$A$4:$A$130=$A1009)*('DataModel-NVDA'!$B$4:$B$130=$B1009),0),MATCH(CY$3,'DataModel-NVDA'!$F$2:$DI$2,0))*$C1009,"")</f>
        <v/>
      </c>
      <c r="CZ1009" s="273" t="str" cm="1">
        <f t="array" ref="CZ1009">IF(ISNUMBER('DataModel-NVDA'!CZ$112),INDEX('DataModel-NVDA'!$F$4:$DI$130,MATCH(1,('DataModel-NVDA'!$A$4:$A$130=$A1009)*('DataModel-NVDA'!$B$4:$B$130=$B1009),0),MATCH(CZ$3,'DataModel-NVDA'!$F$2:$DI$2,0))*$C1009,"")</f>
        <v/>
      </c>
      <c r="DA1009" s="274" t="str" cm="1">
        <f t="array" ref="DA1009">IF(ISNUMBER('DataModel-NVDA'!DA$112),INDEX('DataModel-NVDA'!$F$4:$DI$130,MATCH(1,('DataModel-NVDA'!$A$4:$A$130=$A1009)*('DataModel-NVDA'!$B$4:$B$130=$B1009),0),MATCH(DA$3,'DataModel-NVDA'!$F$2:$DI$2,0))*$C1009,"")</f>
        <v/>
      </c>
      <c r="DB1009" s="272" t="str" cm="1">
        <f t="array" ref="DB1009">IF(ISNUMBER('DataModel-NVDA'!DB$112),INDEX('DataModel-NVDA'!$F$4:$DI$130,MATCH(1,('DataModel-NVDA'!$A$4:$A$130=$A1009)*('DataModel-NVDA'!$B$4:$B$130=$B1009),0),MATCH(DB$3,'DataModel-NVDA'!$F$2:$DI$2,0))*$C1009,"")</f>
        <v/>
      </c>
      <c r="DC1009" s="273" t="str" cm="1">
        <f t="array" ref="DC1009">IF(ISNUMBER('DataModel-NVDA'!DC$112),INDEX('DataModel-NVDA'!$F$4:$DI$130,MATCH(1,('DataModel-NVDA'!$A$4:$A$130=$A1009)*('DataModel-NVDA'!$B$4:$B$130=$B1009),0),MATCH(DC$3,'DataModel-NVDA'!$F$2:$DI$2,0))*$C1009,"")</f>
        <v/>
      </c>
      <c r="DD1009" s="273" t="str" cm="1">
        <f t="array" ref="DD1009">IF(ISNUMBER('DataModel-NVDA'!DD$112),INDEX('DataModel-NVDA'!$F$4:$DI$130,MATCH(1,('DataModel-NVDA'!$A$4:$A$130=$A1009)*('DataModel-NVDA'!$B$4:$B$130=$B1009),0),MATCH(DD$3,'DataModel-NVDA'!$F$2:$DI$2,0))*$C1009,"")</f>
        <v/>
      </c>
      <c r="DE1009" s="274" t="str" cm="1">
        <f t="array" ref="DE1009">IF(ISNUMBER('DataModel-NVDA'!DE$112),INDEX('DataModel-NVDA'!$F$4:$DI$130,MATCH(1,('DataModel-NVDA'!$A$4:$A$130=$A1009)*('DataModel-NVDA'!$B$4:$B$130=$B1009),0),MATCH(DE$3,'DataModel-NVDA'!$F$2:$DI$2,0))*$C1009,"")</f>
        <v/>
      </c>
      <c r="DF1009" s="272" t="str" cm="1">
        <f t="array" ref="DF1009">IF(ISNUMBER('DataModel-NVDA'!DF$112),INDEX('DataModel-NVDA'!$F$4:$DI$130,MATCH(1,('DataModel-NVDA'!$A$4:$A$130=$A1009)*('DataModel-NVDA'!$B$4:$B$130=$B1009),0),MATCH(DF$3,'DataModel-NVDA'!$F$2:$DI$2,0))*$C1009,"")</f>
        <v/>
      </c>
      <c r="DG1009" s="273" t="str" cm="1">
        <f t="array" ref="DG1009">IF(ISNUMBER('DataModel-NVDA'!DG$112),INDEX('DataModel-NVDA'!$F$4:$DI$130,MATCH(1,('DataModel-NVDA'!$A$4:$A$130=$A1009)*('DataModel-NVDA'!$B$4:$B$130=$B1009),0),MATCH(DG$3,'DataModel-NVDA'!$F$2:$DI$2,0))*$C1009,"")</f>
        <v/>
      </c>
      <c r="DH1009" s="273" t="str" cm="1">
        <f t="array" ref="DH1009">IF(ISNUMBER('DataModel-NVDA'!DH$112),INDEX('DataModel-NVDA'!$F$4:$DI$130,MATCH(1,('DataModel-NVDA'!$A$4:$A$130=$A1009)*('DataModel-NVDA'!$B$4:$B$130=$B1009),0),MATCH(DH$3,'DataModel-NVDA'!$F$2:$DI$2,0))*$C1009,"")</f>
        <v/>
      </c>
      <c r="DI1009" s="274" t="str" cm="1">
        <f t="array" ref="DI1009">IF(ISNUMBER('DataModel-NVDA'!DI$112),INDEX('DataModel-NVDA'!$F$4:$DI$130,MATCH(1,('DataModel-NVDA'!$A$4:$A$130=$A1009)*('DataModel-NVDA'!$B$4:$B$130=$B1009),0),MATCH(DI$3,'DataModel-NVDA'!$F$2:$DI$2,0))*$C1009,"")</f>
        <v/>
      </c>
      <c r="DJ1009" s="15"/>
      <c r="DK1009" s="273" cm="1">
        <f t="array" ref="DK1009">IF(ISNUMBER('DataModel-NVDA'!DK$112),INDEX('DataModel-NVDA'!$DK$4:$EK$130,MATCH(1,('DataModel-NVDA'!$A$4:$A$130=$A1009)*('DataModel-NVDA'!$B$4:$B$130=$B1009),0),MATCH(DK$3,'DataModel-NVDA'!$DK$2:$EK$2,0))*$C1009,"")</f>
        <v>3.2306349999999998E-2</v>
      </c>
      <c r="DL1009" s="273" cm="1">
        <f t="array" ref="DL1009">IF(ISNUMBER('DataModel-NVDA'!DL$112),INDEX('DataModel-NVDA'!$DK$4:$EK$130,MATCH(1,('DataModel-NVDA'!$A$4:$A$130=$A1009)*('DataModel-NVDA'!$B$4:$B$130=$B1009),0),MATCH(DL$3,'DataModel-NVDA'!$DK$2:$EK$2,0))*$C1009,"")</f>
        <v>3.2755319999999997E-2</v>
      </c>
      <c r="DM1009" s="273" cm="1">
        <f t="array" ref="DM1009">IF(ISNUMBER('DataModel-NVDA'!DM$112),INDEX('DataModel-NVDA'!$DK$4:$EK$130,MATCH(1,('DataModel-NVDA'!$A$4:$A$130=$A1009)*('DataModel-NVDA'!$B$4:$B$130=$B1009),0),MATCH(DM$3,'DataModel-NVDA'!$DK$2:$EK$2,0))*$C1009,"")</f>
        <v>7.4799580000000004E-2</v>
      </c>
      <c r="DN1009" s="273" cm="1">
        <f t="array" ref="DN1009">IF(ISNUMBER('DataModel-NVDA'!DN$112),INDEX('DataModel-NVDA'!$DK$4:$EK$130,MATCH(1,('DataModel-NVDA'!$A$4:$A$130=$A1009)*('DataModel-NVDA'!$B$4:$B$130=$B1009),0),MATCH(DN$3,'DataModel-NVDA'!$DK$2:$EK$2,0))*$C1009,"")</f>
        <v>0.12820999999999999</v>
      </c>
      <c r="DO1009" s="273" cm="1">
        <f t="array" ref="DO1009">IF(ISNUMBER('DataModel-NVDA'!DO$112),INDEX('DataModel-NVDA'!$DK$4:$EK$130,MATCH(1,('DataModel-NVDA'!$A$4:$A$130=$A1009)*('DataModel-NVDA'!$B$4:$B$130=$B1009),0),MATCH(DO$3,'DataModel-NVDA'!$DK$2:$EK$2,0))*$C1009,"")</f>
        <v>0.19148999999999999</v>
      </c>
      <c r="DP1009" s="273" cm="1">
        <f t="array" ref="DP1009">IF(ISNUMBER('DataModel-NVDA'!DP$112),INDEX('DataModel-NVDA'!$DK$4:$EK$130,MATCH(1,('DataModel-NVDA'!$A$4:$A$130=$A1009)*('DataModel-NVDA'!$B$4:$B$130=$B1009),0),MATCH(DP$3,'DataModel-NVDA'!$DK$2:$EK$2,0))*$C1009,"")</f>
        <v>0.17079</v>
      </c>
      <c r="DQ1009" s="273" cm="1">
        <f t="array" ref="DQ1009">IF(ISNUMBER('DataModel-NVDA'!DQ$112),INDEX('DataModel-NVDA'!$DK$4:$EK$130,MATCH(1,('DataModel-NVDA'!$A$4:$A$130=$A1009)*('DataModel-NVDA'!$B$4:$B$130=$B1009),0),MATCH(DQ$3,'DataModel-NVDA'!$DK$2:$EK$2,0))*$C1009,"")</f>
        <v>0.29703000000000002</v>
      </c>
      <c r="DR1009" s="273" cm="1">
        <f t="array" ref="DR1009">IF(ISNUMBER('DataModel-NVDA'!DR$112),INDEX('DataModel-NVDA'!$DK$4:$EK$130,MATCH(1,('DataModel-NVDA'!$A$4:$A$130=$A1009)*('DataModel-NVDA'!$B$4:$B$130=$B1009),0),MATCH(DR$3,'DataModel-NVDA'!$DK$2:$EK$2,0))*$C1009,"")</f>
        <v>0.52912999999999999</v>
      </c>
      <c r="DS1009" s="273" cm="1">
        <f t="array" ref="DS1009">IF(ISNUMBER('DataModel-NVDA'!DS$112),INDEX('DataModel-NVDA'!$DK$4:$EK$130,MATCH(1,('DataModel-NVDA'!$A$4:$A$130=$A1009)*('DataModel-NVDA'!$B$4:$B$130=$B1009),0),MATCH(DS$3,'DataModel-NVDA'!$DK$2:$EK$2,0))*$C1009,"")</f>
        <v>0.39910000000000001</v>
      </c>
      <c r="DT1009" s="273" cm="1">
        <f t="array" ref="DT1009">IF(ISNUMBER('DataModel-NVDA'!DT$112),INDEX('DataModel-NVDA'!$DK$4:$EK$130,MATCH(1,('DataModel-NVDA'!$A$4:$A$130=$A1009)*('DataModel-NVDA'!$B$4:$B$130=$B1009),0),MATCH(DT$3,'DataModel-NVDA'!$DK$2:$EK$2,0))*$C1009,"")</f>
        <v>1.2653700000000001</v>
      </c>
      <c r="DU1009" s="273" cm="1">
        <f t="array" ref="DU1009">IF(ISNUMBER('DataModel-NVDA'!DU$112),INDEX('DataModel-NVDA'!$DK$4:$EK$130,MATCH(1,('DataModel-NVDA'!$A$4:$A$130=$A1009)*('DataModel-NVDA'!$B$4:$B$130=$B1009),0),MATCH(DU$3,'DataModel-NVDA'!$DK$2:$EK$2,0))*$C1009,"")</f>
        <v>2.9906000000000001</v>
      </c>
      <c r="DV1009" s="273" cm="1">
        <f t="array" ref="DV1009">IF(ISNUMBER('DataModel-NVDA'!DV$112),INDEX('DataModel-NVDA'!$DK$4:$EK$130,MATCH(1,('DataModel-NVDA'!$A$4:$A$130=$A1009)*('DataModel-NVDA'!$B$4:$B$130=$B1009),0),MATCH(DV$3,'DataModel-NVDA'!$DK$2:$EK$2,0))*$C1009,"")</f>
        <v>4.9279400000000004</v>
      </c>
      <c r="DW1009" s="273" cm="1">
        <f t="array" ref="DW1009">IF(ISNUMBER('DataModel-NVDA'!DW$112),INDEX('DataModel-NVDA'!$DK$4:$EK$130,MATCH(1,('DataModel-NVDA'!$A$4:$A$130=$A1009)*('DataModel-NVDA'!$B$4:$B$130=$B1009),0),MATCH(DW$3,'DataModel-NVDA'!$DK$2:$EK$2,0))*$C1009,"")</f>
        <v>7.8235200000000003</v>
      </c>
      <c r="DX1009" s="273" cm="1">
        <f t="array" ref="DX1009">IF(ISNUMBER('DataModel-NVDA'!DX$112),INDEX('DataModel-NVDA'!$DK$4:$EK$130,MATCH(1,('DataModel-NVDA'!$A$4:$A$130=$A1009)*('DataModel-NVDA'!$B$4:$B$130=$B1009),0),MATCH(DX$3,'DataModel-NVDA'!$DK$2:$EK$2,0))*$C1009,"")</f>
        <v>7.6048499999999999</v>
      </c>
      <c r="DY1009" s="273" cm="1">
        <f t="array" ref="DY1009">IF(ISNUMBER('DataModel-NVDA'!DY$112),INDEX('DataModel-NVDA'!$DK$4:$EK$130,MATCH(1,('DataModel-NVDA'!$A$4:$A$130=$A1009)*('DataModel-NVDA'!$B$4:$B$130=$B1009),0),MATCH(DY$3,'DataModel-NVDA'!$DK$2:$EK$2,0))*$C1009,"")</f>
        <v>6.8378800000000002</v>
      </c>
      <c r="DZ1009" s="273" t="str" cm="1">
        <f t="array" ref="DZ1009">IF(ISNUMBER('DataModel-NVDA'!DZ$112),INDEX('DataModel-NVDA'!$DK$4:$EK$130,MATCH(1,('DataModel-NVDA'!$A$4:$A$130=$A1009)*('DataModel-NVDA'!$B$4:$B$130=$B1009),0),MATCH(DZ$3,'DataModel-NVDA'!$DK$2:$EK$2,0))*$C1009,"")</f>
        <v/>
      </c>
      <c r="EA1009" s="273" t="str" cm="1">
        <f t="array" ref="EA1009">IF(ISNUMBER('DataModel-NVDA'!EA$112),INDEX('DataModel-NVDA'!$DK$4:$EK$130,MATCH(1,('DataModel-NVDA'!$A$4:$A$130=$A1009)*('DataModel-NVDA'!$B$4:$B$130=$B1009),0),MATCH(EA$3,'DataModel-NVDA'!$DK$2:$EK$2,0))*$C1009,"")</f>
        <v/>
      </c>
      <c r="EB1009" s="273" t="str" cm="1">
        <f t="array" ref="EB1009">IF(ISNUMBER('DataModel-NVDA'!EB$112),INDEX('DataModel-NVDA'!$DK$4:$EK$130,MATCH(1,('DataModel-NVDA'!$A$4:$A$130=$A1009)*('DataModel-NVDA'!$B$4:$B$130=$B1009),0),MATCH(EB$3,'DataModel-NVDA'!$DK$2:$EK$2,0))*$C1009,"")</f>
        <v/>
      </c>
      <c r="EC1009" s="273" t="str" cm="1">
        <f t="array" ref="EC1009">IF(ISNUMBER('DataModel-NVDA'!EC$112),INDEX('DataModel-NVDA'!$DK$4:$EK$130,MATCH(1,('DataModel-NVDA'!$A$4:$A$130=$A1009)*('DataModel-NVDA'!$B$4:$B$130=$B1009),0),MATCH(EC$3,'DataModel-NVDA'!$DK$2:$EK$2,0))*$C1009,"")</f>
        <v/>
      </c>
      <c r="ED1009" s="273" t="str" cm="1">
        <f t="array" ref="ED1009">IF(ISNUMBER('DataModel-NVDA'!ED$112),INDEX('DataModel-NVDA'!$DK$4:$EK$130,MATCH(1,('DataModel-NVDA'!$A$4:$A$130=$A1009)*('DataModel-NVDA'!$B$4:$B$130=$B1009),0),MATCH(ED$3,'DataModel-NVDA'!$DK$2:$EK$2,0))*$C1009,"")</f>
        <v/>
      </c>
      <c r="EE1009" s="273" t="str" cm="1">
        <f t="array" ref="EE1009">IF(ISNUMBER('DataModel-NVDA'!EE$112),INDEX('DataModel-NVDA'!$DK$4:$EK$130,MATCH(1,('DataModel-NVDA'!$A$4:$A$130=$A1009)*('DataModel-NVDA'!$B$4:$B$130=$B1009),0),MATCH(EE$3,'DataModel-NVDA'!$DK$2:$EK$2,0))*$C1009,"")</f>
        <v/>
      </c>
      <c r="EF1009" s="273" t="str" cm="1">
        <f t="array" ref="EF1009">IF(ISNUMBER('DataModel-NVDA'!EF$112),INDEX('DataModel-NVDA'!$DK$4:$EK$130,MATCH(1,('DataModel-NVDA'!$A$4:$A$130=$A1009)*('DataModel-NVDA'!$B$4:$B$130=$B1009),0),MATCH(EF$3,'DataModel-NVDA'!$DK$2:$EK$2,0))*$C1009,"")</f>
        <v/>
      </c>
      <c r="EG1009" s="273" t="str" cm="1">
        <f t="array" ref="EG1009">IF(ISNUMBER('DataModel-NVDA'!EG$112),INDEX('DataModel-NVDA'!$DK$4:$EK$130,MATCH(1,('DataModel-NVDA'!$A$4:$A$130=$A1009)*('DataModel-NVDA'!$B$4:$B$130=$B1009),0),MATCH(EG$3,'DataModel-NVDA'!$DK$2:$EK$2,0))*$C1009,"")</f>
        <v/>
      </c>
      <c r="EH1009" s="273" t="str" cm="1">
        <f t="array" ref="EH1009">IF(ISNUMBER('DataModel-NVDA'!EH$112),INDEX('DataModel-NVDA'!$DK$4:$EK$130,MATCH(1,('DataModel-NVDA'!$A$4:$A$130=$A1009)*('DataModel-NVDA'!$B$4:$B$130=$B1009),0),MATCH(EH$3,'DataModel-NVDA'!$DK$2:$EK$2,0))*$C1009,"")</f>
        <v/>
      </c>
      <c r="EI1009" s="273" t="str" cm="1">
        <f t="array" ref="EI1009">IF(ISNUMBER('DataModel-NVDA'!EI$112),INDEX('DataModel-NVDA'!$DK$4:$EK$130,MATCH(1,('DataModel-NVDA'!$A$4:$A$130=$A1009)*('DataModel-NVDA'!$B$4:$B$130=$B1009),0),MATCH(EI$3,'DataModel-NVDA'!$DK$2:$EK$2,0))*$C1009,"")</f>
        <v/>
      </c>
      <c r="EJ1009" s="273" t="str" cm="1">
        <f t="array" ref="EJ1009">IF(ISNUMBER('DataModel-NVDA'!EJ$112),INDEX('DataModel-NVDA'!$DK$4:$EK$130,MATCH(1,('DataModel-NVDA'!$A$4:$A$130=$A1009)*('DataModel-NVDA'!$B$4:$B$130=$B1009),0),MATCH(EJ$3,'DataModel-NVDA'!$DK$2:$EK$2,0))*$C1009,"")</f>
        <v/>
      </c>
      <c r="EK1009" s="273" t="str" cm="1">
        <f t="array" ref="EK1009">IF(ISNUMBER('DataModel-NVDA'!EK$112),INDEX('DataModel-NVDA'!$DK$4:$EK$130,MATCH(1,('DataModel-NVDA'!$A$4:$A$130=$A1009)*('DataModel-NVDA'!$B$4:$B$130=$B1009),0),MATCH(EK$3,'DataModel-NVDA'!$DK$2:$EK$2,0))*$C1009,"")</f>
        <v/>
      </c>
    </row>
    <row r="1010" spans="1:141" x14ac:dyDescent="0.25">
      <c r="A1010" s="90" t="s">
        <v>453</v>
      </c>
      <c r="B1010" s="90" t="s">
        <v>459</v>
      </c>
      <c r="C1010" s="111">
        <v>1</v>
      </c>
      <c r="D1010" s="90"/>
      <c r="E1010" t="s">
        <v>471</v>
      </c>
      <c r="F1010" s="272" cm="1">
        <f t="array" ref="F1010">IF(ISNUMBER('DataModel-NVDA'!F$112),INDEX('DataModel-NVDA'!$F$4:$DI$130,MATCH(1,('DataModel-NVDA'!$A$4:$A$130=$A1010)*('DataModel-NVDA'!$B$4:$B$130=$B1010),0),MATCH(F$3,'DataModel-NVDA'!$F$2:$DI$2,0))*$C1010,"")</f>
        <v>0.1</v>
      </c>
      <c r="G1010" s="273" t="str" cm="1">
        <f t="array" ref="G1010">IF(ISNUMBER('DataModel-NVDA'!G$112),INDEX('DataModel-NVDA'!$F$4:$DI$130,MATCH(1,('DataModel-NVDA'!$A$4:$A$130=$A1010)*('DataModel-NVDA'!$B$4:$B$130=$B1010),0),MATCH(G$3,'DataModel-NVDA'!$F$2:$DI$2,0))*$C1010,"")</f>
        <v/>
      </c>
      <c r="H1010" s="273" t="str" cm="1">
        <f t="array" ref="H1010">IF(ISNUMBER('DataModel-NVDA'!H$112),INDEX('DataModel-NVDA'!$F$4:$DI$130,MATCH(1,('DataModel-NVDA'!$A$4:$A$130=$A1010)*('DataModel-NVDA'!$B$4:$B$130=$B1010),0),MATCH(H$3,'DataModel-NVDA'!$F$2:$DI$2,0))*$C1010,"")</f>
        <v/>
      </c>
      <c r="I1010" s="274" t="str" cm="1">
        <f t="array" ref="I1010">IF(ISNUMBER('DataModel-NVDA'!I$112),INDEX('DataModel-NVDA'!$F$4:$DI$130,MATCH(1,('DataModel-NVDA'!$A$4:$A$130=$A1010)*('DataModel-NVDA'!$B$4:$B$130=$B1010),0),MATCH(I$3,'DataModel-NVDA'!$F$2:$DI$2,0))*$C1010,"")</f>
        <v/>
      </c>
      <c r="J1010" s="272" cm="1">
        <f t="array" ref="J1010">IF(ISNUMBER('DataModel-NVDA'!J$112),INDEX('DataModel-NVDA'!$F$4:$DI$130,MATCH(1,('DataModel-NVDA'!$A$4:$A$130=$A1010)*('DataModel-NVDA'!$B$4:$B$130=$B1010),0),MATCH(J$3,'DataModel-NVDA'!$F$2:$DI$2,0))*$C1010,"")</f>
        <v>0.17</v>
      </c>
      <c r="K1010" s="273" t="str" cm="1">
        <f t="array" ref="K1010">IF(ISNUMBER('DataModel-NVDA'!K$112),INDEX('DataModel-NVDA'!$F$4:$DI$130,MATCH(1,('DataModel-NVDA'!$A$4:$A$130=$A1010)*('DataModel-NVDA'!$B$4:$B$130=$B1010),0),MATCH(K$3,'DataModel-NVDA'!$F$2:$DI$2,0))*$C1010,"")</f>
        <v/>
      </c>
      <c r="L1010" s="273" t="str" cm="1">
        <f t="array" ref="L1010">IF(ISNUMBER('DataModel-NVDA'!L$112),INDEX('DataModel-NVDA'!$F$4:$DI$130,MATCH(1,('DataModel-NVDA'!$A$4:$A$130=$A1010)*('DataModel-NVDA'!$B$4:$B$130=$B1010),0),MATCH(L$3,'DataModel-NVDA'!$F$2:$DI$2,0))*$C1010,"")</f>
        <v/>
      </c>
      <c r="M1010" s="274" t="str" cm="1">
        <f t="array" ref="M1010">IF(ISNUMBER('DataModel-NVDA'!M$112),INDEX('DataModel-NVDA'!$F$4:$DI$130,MATCH(1,('DataModel-NVDA'!$A$4:$A$130=$A1010)*('DataModel-NVDA'!$B$4:$B$130=$B1010),0),MATCH(M$3,'DataModel-NVDA'!$F$2:$DI$2,0))*$C1010,"")</f>
        <v/>
      </c>
      <c r="N1010" s="272" cm="1">
        <f t="array" ref="N1010">IF(ISNUMBER('DataModel-NVDA'!N$112),INDEX('DataModel-NVDA'!$F$4:$DI$130,MATCH(1,('DataModel-NVDA'!$A$4:$A$130=$A1010)*('DataModel-NVDA'!$B$4:$B$130=$B1010),0),MATCH(N$3,'DataModel-NVDA'!$F$2:$DI$2,0))*$C1010,"")</f>
        <v>0.23</v>
      </c>
      <c r="O1010" s="273" t="str" cm="1">
        <f t="array" ref="O1010">IF(ISNUMBER('DataModel-NVDA'!O$112),INDEX('DataModel-NVDA'!$F$4:$DI$130,MATCH(1,('DataModel-NVDA'!$A$4:$A$130=$A1010)*('DataModel-NVDA'!$B$4:$B$130=$B1010),0),MATCH(O$3,'DataModel-NVDA'!$F$2:$DI$2,0))*$C1010,"")</f>
        <v/>
      </c>
      <c r="P1010" s="273" t="str" cm="1">
        <f t="array" ref="P1010">IF(ISNUMBER('DataModel-NVDA'!P$112),INDEX('DataModel-NVDA'!$F$4:$DI$130,MATCH(1,('DataModel-NVDA'!$A$4:$A$130=$A1010)*('DataModel-NVDA'!$B$4:$B$130=$B1010),0),MATCH(P$3,'DataModel-NVDA'!$F$2:$DI$2,0))*$C1010,"")</f>
        <v/>
      </c>
      <c r="Q1010" s="274" t="str" cm="1">
        <f t="array" ref="Q1010">IF(ISNUMBER('DataModel-NVDA'!Q$112),INDEX('DataModel-NVDA'!$F$4:$DI$130,MATCH(1,('DataModel-NVDA'!$A$4:$A$130=$A1010)*('DataModel-NVDA'!$B$4:$B$130=$B1010),0),MATCH(Q$3,'DataModel-NVDA'!$F$2:$DI$2,0))*$C1010,"")</f>
        <v/>
      </c>
      <c r="R1010" s="272" cm="1">
        <f t="array" ref="R1010">IF(ISNUMBER('DataModel-NVDA'!R$112),INDEX('DataModel-NVDA'!$F$4:$DI$130,MATCH(1,('DataModel-NVDA'!$A$4:$A$130=$A1010)*('DataModel-NVDA'!$B$4:$B$130=$B1010),0),MATCH(R$3,'DataModel-NVDA'!$F$2:$DI$2,0))*$C1010,"")</f>
        <v>0.54</v>
      </c>
      <c r="S1010" s="273" t="str" cm="1">
        <f t="array" ref="S1010">IF(ISNUMBER('DataModel-NVDA'!S$112),INDEX('DataModel-NVDA'!$F$4:$DI$130,MATCH(1,('DataModel-NVDA'!$A$4:$A$130=$A1010)*('DataModel-NVDA'!$B$4:$B$130=$B1010),0),MATCH(S$3,'DataModel-NVDA'!$F$2:$DI$2,0))*$C1010,"")</f>
        <v/>
      </c>
      <c r="T1010" s="273" t="str" cm="1">
        <f t="array" ref="T1010">IF(ISNUMBER('DataModel-NVDA'!T$112),INDEX('DataModel-NVDA'!$F$4:$DI$130,MATCH(1,('DataModel-NVDA'!$A$4:$A$130=$A1010)*('DataModel-NVDA'!$B$4:$B$130=$B1010),0),MATCH(T$3,'DataModel-NVDA'!$F$2:$DI$2,0))*$C1010,"")</f>
        <v/>
      </c>
      <c r="U1010" s="274" t="str" cm="1">
        <f t="array" ref="U1010">IF(ISNUMBER('DataModel-NVDA'!U$112),INDEX('DataModel-NVDA'!$F$4:$DI$130,MATCH(1,('DataModel-NVDA'!$A$4:$A$130=$A1010)*('DataModel-NVDA'!$B$4:$B$130=$B1010),0),MATCH(U$3,'DataModel-NVDA'!$F$2:$DI$2,0))*$C1010,"")</f>
        <v/>
      </c>
      <c r="V1010" s="272" cm="1">
        <f t="array" ref="V1010">IF(ISNUMBER('DataModel-NVDA'!V$112),INDEX('DataModel-NVDA'!$F$4:$DI$130,MATCH(1,('DataModel-NVDA'!$A$4:$A$130=$A1010)*('DataModel-NVDA'!$B$4:$B$130=$B1010),0),MATCH(V$3,'DataModel-NVDA'!$F$2:$DI$2,0))*$C1010,"")</f>
        <v>0.49</v>
      </c>
      <c r="W1010" s="273" t="str" cm="1">
        <f t="array" ref="W1010">IF(ISNUMBER('DataModel-NVDA'!W$112),INDEX('DataModel-NVDA'!$F$4:$DI$130,MATCH(1,('DataModel-NVDA'!$A$4:$A$130=$A1010)*('DataModel-NVDA'!$B$4:$B$130=$B1010),0),MATCH(W$3,'DataModel-NVDA'!$F$2:$DI$2,0))*$C1010,"")</f>
        <v/>
      </c>
      <c r="X1010" s="273" t="str" cm="1">
        <f t="array" ref="X1010">IF(ISNUMBER('DataModel-NVDA'!X$112),INDEX('DataModel-NVDA'!$F$4:$DI$130,MATCH(1,('DataModel-NVDA'!$A$4:$A$130=$A1010)*('DataModel-NVDA'!$B$4:$B$130=$B1010),0),MATCH(X$3,'DataModel-NVDA'!$F$2:$DI$2,0))*$C1010,"")</f>
        <v/>
      </c>
      <c r="Y1010" s="274" cm="1">
        <f t="array" ref="Y1010">IF(ISNUMBER('DataModel-NVDA'!Y$112),INDEX('DataModel-NVDA'!$F$4:$DI$130,MATCH(1,('DataModel-NVDA'!$A$4:$A$130=$A1010)*('DataModel-NVDA'!$B$4:$B$130=$B1010),0),MATCH(Y$3,'DataModel-NVDA'!$F$2:$DI$2,0))*$C1010,"")</f>
        <v>1.263682E-2</v>
      </c>
      <c r="Z1010" s="272" cm="1">
        <f t="array" ref="Z1010">IF(ISNUMBER('DataModel-NVDA'!Z$112),INDEX('DataModel-NVDA'!$F$4:$DI$130,MATCH(1,('DataModel-NVDA'!$A$4:$A$130=$A1010)*('DataModel-NVDA'!$B$4:$B$130=$B1010),0),MATCH(Z$3,'DataModel-NVDA'!$F$2:$DI$2,0))*$C1010,"")</f>
        <v>1.29686E-2</v>
      </c>
      <c r="AA1010" s="273" cm="1">
        <f t="array" ref="AA1010">IF(ISNUMBER('DataModel-NVDA'!AA$112),INDEX('DataModel-NVDA'!$F$4:$DI$130,MATCH(1,('DataModel-NVDA'!$A$4:$A$130=$A1010)*('DataModel-NVDA'!$B$4:$B$130=$B1010),0),MATCH(AA$3,'DataModel-NVDA'!$F$2:$DI$2,0))*$C1010,"")</f>
        <v>2.6176020000000001E-2</v>
      </c>
      <c r="AB1010" s="273" cm="1">
        <f t="array" ref="AB1010">IF(ISNUMBER('DataModel-NVDA'!AB$112),INDEX('DataModel-NVDA'!$F$4:$DI$130,MATCH(1,('DataModel-NVDA'!$A$4:$A$130=$A1010)*('DataModel-NVDA'!$B$4:$B$130=$B1010),0),MATCH(AB$3,'DataModel-NVDA'!$F$2:$DI$2,0))*$C1010,"")</f>
        <v>3.607747E-2</v>
      </c>
      <c r="AC1010" s="274" cm="1">
        <f t="array" ref="AC1010">IF(ISNUMBER('DataModel-NVDA'!AC$112),INDEX('DataModel-NVDA'!$F$4:$DI$130,MATCH(1,('DataModel-NVDA'!$A$4:$A$130=$A1010)*('DataModel-NVDA'!$B$4:$B$130=$B1010),0),MATCH(AC$3,'DataModel-NVDA'!$F$2:$DI$2,0))*$C1010,"")</f>
        <v>3.7949660000000003E-2</v>
      </c>
      <c r="AD1010" s="272" cm="1">
        <f t="array" ref="AD1010">IF(ISNUMBER('DataModel-NVDA'!AD$112),INDEX('DataModel-NVDA'!$F$4:$DI$130,MATCH(1,('DataModel-NVDA'!$A$4:$A$130=$A1010)*('DataModel-NVDA'!$B$4:$B$130=$B1010),0),MATCH(AD$3,'DataModel-NVDA'!$F$2:$DI$2,0))*$C1010,"")</f>
        <v>3.7680770000000002E-2</v>
      </c>
      <c r="AE1010" s="273" cm="1">
        <f t="array" ref="AE1010">IF(ISNUMBER('DataModel-NVDA'!AE$112),INDEX('DataModel-NVDA'!$F$4:$DI$130,MATCH(1,('DataModel-NVDA'!$A$4:$A$130=$A1010)*('DataModel-NVDA'!$B$4:$B$130=$B1010),0),MATCH(AE$3,'DataModel-NVDA'!$F$2:$DI$2,0))*$C1010,"")</f>
        <v>4.4896999999999999E-2</v>
      </c>
      <c r="AF1010" s="273" cm="1">
        <f t="array" ref="AF1010">IF(ISNUMBER('DataModel-NVDA'!AF$112),INDEX('DataModel-NVDA'!$F$4:$DI$130,MATCH(1,('DataModel-NVDA'!$A$4:$A$130=$A1010)*('DataModel-NVDA'!$B$4:$B$130=$B1010),0),MATCH(AF$3,'DataModel-NVDA'!$F$2:$DI$2,0))*$C1010,"")</f>
        <v>5.8749740000000002E-2</v>
      </c>
      <c r="AG1010" s="274" cm="1">
        <f t="array" ref="AG1010">IF(ISNUMBER('DataModel-NVDA'!AG$112),INDEX('DataModel-NVDA'!$F$4:$DI$130,MATCH(1,('DataModel-NVDA'!$A$4:$A$130=$A1010)*('DataModel-NVDA'!$B$4:$B$130=$B1010),0),MATCH(AG$3,'DataModel-NVDA'!$F$2:$DI$2,0))*$C1010,"")</f>
        <v>6.4095600000000003E-2</v>
      </c>
      <c r="AH1010" s="272" cm="1">
        <f t="array" ref="AH1010">IF(ISNUMBER('DataModel-NVDA'!AH$112),INDEX('DataModel-NVDA'!$F$4:$DI$130,MATCH(1,('DataModel-NVDA'!$A$4:$A$130=$A1010)*('DataModel-NVDA'!$B$4:$B$130=$B1010),0),MATCH(AH$3,'DataModel-NVDA'!$F$2:$DI$2,0))*$C1010,"")</f>
        <v>7.4926770000000004E-2</v>
      </c>
      <c r="AI1010" s="273" cm="1">
        <f t="array" ref="AI1010">IF(ISNUMBER('DataModel-NVDA'!AI$112),INDEX('DataModel-NVDA'!$F$4:$DI$130,MATCH(1,('DataModel-NVDA'!$A$4:$A$130=$A1010)*('DataModel-NVDA'!$B$4:$B$130=$B1010),0),MATCH(AI$3,'DataModel-NVDA'!$F$2:$DI$2,0))*$C1010,"")</f>
        <v>9.2688870000000007E-2</v>
      </c>
      <c r="AJ1010" s="273" cm="1">
        <f t="array" ref="AJ1010">IF(ISNUMBER('DataModel-NVDA'!AJ$112),INDEX('DataModel-NVDA'!$F$4:$DI$130,MATCH(1,('DataModel-NVDA'!$A$4:$A$130=$A1010)*('DataModel-NVDA'!$B$4:$B$130=$B1010),0),MATCH(AJ$3,'DataModel-NVDA'!$F$2:$DI$2,0))*$C1010,"")</f>
        <v>0.1009</v>
      </c>
      <c r="AK1010" s="274" cm="1">
        <f t="array" ref="AK1010">IF(ISNUMBER('DataModel-NVDA'!AK$112),INDEX('DataModel-NVDA'!$F$4:$DI$130,MATCH(1,('DataModel-NVDA'!$A$4:$A$130=$A1010)*('DataModel-NVDA'!$B$4:$B$130=$B1010),0),MATCH(AK$3,'DataModel-NVDA'!$F$2:$DI$2,0))*$C1010,"")</f>
        <v>0.11171</v>
      </c>
      <c r="AL1010" s="272" cm="1">
        <f t="array" ref="AL1010">IF(ISNUMBER('DataModel-NVDA'!AL$112),INDEX('DataModel-NVDA'!$F$4:$DI$130,MATCH(1,('DataModel-NVDA'!$A$4:$A$130=$A1010)*('DataModel-NVDA'!$B$4:$B$130=$B1010),0),MATCH(AL$3,'DataModel-NVDA'!$F$2:$DI$2,0))*$C1010,"")</f>
        <v>0.11837</v>
      </c>
      <c r="AM1010" s="273" cm="1">
        <f t="array" ref="AM1010">IF(ISNUMBER('DataModel-NVDA'!AM$112),INDEX('DataModel-NVDA'!$F$4:$DI$130,MATCH(1,('DataModel-NVDA'!$A$4:$A$130=$A1010)*('DataModel-NVDA'!$B$4:$B$130=$B1010),0),MATCH(AM$3,'DataModel-NVDA'!$F$2:$DI$2,0))*$C1010,"")</f>
        <v>4.5494020000000003E-2</v>
      </c>
      <c r="AN1010" s="273" cm="1">
        <f t="array" ref="AN1010">IF(ISNUMBER('DataModel-NVDA'!AN$112),INDEX('DataModel-NVDA'!$F$4:$DI$130,MATCH(1,('DataModel-NVDA'!$A$4:$A$130=$A1010)*('DataModel-NVDA'!$B$4:$B$130=$B1010),0),MATCH(AN$3,'DataModel-NVDA'!$F$2:$DI$2,0))*$C1010,"")</f>
        <v>6.4233659999999998E-2</v>
      </c>
      <c r="AO1010" s="274" cm="1">
        <f t="array" ref="AO1010">IF(ISNUMBER('DataModel-NVDA'!AO$112),INDEX('DataModel-NVDA'!$F$4:$DI$130,MATCH(1,('DataModel-NVDA'!$A$4:$A$130=$A1010)*('DataModel-NVDA'!$B$4:$B$130=$B1010),0),MATCH(AO$3,'DataModel-NVDA'!$F$2:$DI$2,0))*$C1010,"")</f>
        <v>7.6406009999999996E-2</v>
      </c>
      <c r="AP1010" s="272" cm="1">
        <f t="array" ref="AP1010">IF(ISNUMBER('DataModel-NVDA'!AP$112),INDEX('DataModel-NVDA'!$F$4:$DI$130,MATCH(1,('DataModel-NVDA'!$A$4:$A$130=$A1010)*('DataModel-NVDA'!$B$4:$B$130=$B1010),0),MATCH(AP$3,'DataModel-NVDA'!$F$2:$DI$2,0))*$C1010,"")</f>
        <v>8.7030389999999999E-2</v>
      </c>
      <c r="AQ1010" s="273" cm="1">
        <f t="array" ref="AQ1010">IF(ISNUMBER('DataModel-NVDA'!AQ$112),INDEX('DataModel-NVDA'!$F$4:$DI$130,MATCH(1,('DataModel-NVDA'!$A$4:$A$130=$A1010)*('DataModel-NVDA'!$B$4:$B$130=$B1010),0),MATCH(AQ$3,'DataModel-NVDA'!$F$2:$DI$2,0))*$C1010,"")</f>
        <v>0.19617999999999999</v>
      </c>
      <c r="AR1010" s="273" cm="1">
        <f t="array" ref="AR1010">IF(ISNUMBER('DataModel-NVDA'!AR$112),INDEX('DataModel-NVDA'!$F$4:$DI$130,MATCH(1,('DataModel-NVDA'!$A$4:$A$130=$A1010)*('DataModel-NVDA'!$B$4:$B$130=$B1010),0),MATCH(AR$3,'DataModel-NVDA'!$F$2:$DI$2,0))*$C1010,"")</f>
        <v>0.30891999999999997</v>
      </c>
      <c r="AS1010" s="274" cm="1">
        <f t="array" ref="AS1010">IF(ISNUMBER('DataModel-NVDA'!AS$112),INDEX('DataModel-NVDA'!$F$4:$DI$130,MATCH(1,('DataModel-NVDA'!$A$4:$A$130=$A1010)*('DataModel-NVDA'!$B$4:$B$130=$B1010),0),MATCH(AS$3,'DataModel-NVDA'!$F$2:$DI$2,0))*$C1010,"")</f>
        <v>0.43281999999999998</v>
      </c>
      <c r="AT1010" s="272" cm="1">
        <f t="array" ref="AT1010">IF(ISNUMBER('DataModel-NVDA'!AT$112),INDEX('DataModel-NVDA'!$F$4:$DI$130,MATCH(1,('DataModel-NVDA'!$A$4:$A$130=$A1010)*('DataModel-NVDA'!$B$4:$B$130=$B1010),0),MATCH(AT$3,'DataModel-NVDA'!$F$2:$DI$2,0))*$C1010,"")</f>
        <v>0.52822000000000002</v>
      </c>
      <c r="AU1010" s="273" cm="1">
        <f t="array" ref="AU1010">IF(ISNUMBER('DataModel-NVDA'!AU$112),INDEX('DataModel-NVDA'!$F$4:$DI$130,MATCH(1,('DataModel-NVDA'!$A$4:$A$130=$A1010)*('DataModel-NVDA'!$B$4:$B$130=$B1010),0),MATCH(AU$3,'DataModel-NVDA'!$F$2:$DI$2,0))*$C1010,"")</f>
        <v>0.64361999999999997</v>
      </c>
      <c r="AV1010" s="273" cm="1">
        <f t="array" ref="AV1010">IF(ISNUMBER('DataModel-NVDA'!AV$112),INDEX('DataModel-NVDA'!$F$4:$DI$130,MATCH(1,('DataModel-NVDA'!$A$4:$A$130=$A1010)*('DataModel-NVDA'!$B$4:$B$130=$B1010),0),MATCH(AV$3,'DataModel-NVDA'!$F$2:$DI$2,0))*$C1010,"")</f>
        <v>0.71826999999999996</v>
      </c>
      <c r="AW1010" s="274" cm="1">
        <f t="array" ref="AW1010">IF(ISNUMBER('DataModel-NVDA'!AW$112),INDEX('DataModel-NVDA'!$F$4:$DI$130,MATCH(1,('DataModel-NVDA'!$A$4:$A$130=$A1010)*('DataModel-NVDA'!$B$4:$B$130=$B1010),0),MATCH(AW$3,'DataModel-NVDA'!$F$2:$DI$2,0))*$C1010,"")</f>
        <v>0.83259000000000005</v>
      </c>
      <c r="AX1010" s="272" cm="1">
        <f t="array" ref="AX1010">IF(ISNUMBER('DataModel-NVDA'!AX$112),INDEX('DataModel-NVDA'!$F$4:$DI$130,MATCH(1,('DataModel-NVDA'!$A$4:$A$130=$A1010)*('DataModel-NVDA'!$B$4:$B$130=$B1010),0),MATCH(AX$3,'DataModel-NVDA'!$F$2:$DI$2,0))*$C1010,"")</f>
        <v>0.85953999999999997</v>
      </c>
      <c r="AY1010" s="273" cm="1">
        <f t="array" ref="AY1010">IF(ISNUMBER('DataModel-NVDA'!AY$112),INDEX('DataModel-NVDA'!$F$4:$DI$130,MATCH(1,('DataModel-NVDA'!$A$4:$A$130=$A1010)*('DataModel-NVDA'!$B$4:$B$130=$B1010),0),MATCH(AY$3,'DataModel-NVDA'!$F$2:$DI$2,0))*$C1010,"")</f>
        <v>0.96509999999999996</v>
      </c>
      <c r="AZ1010" s="273" cm="1">
        <f t="array" ref="AZ1010">IF(ISNUMBER('DataModel-NVDA'!AZ$112),INDEX('DataModel-NVDA'!$F$4:$DI$130,MATCH(1,('DataModel-NVDA'!$A$4:$A$130=$A1010)*('DataModel-NVDA'!$B$4:$B$130=$B1010),0),MATCH(AZ$3,'DataModel-NVDA'!$F$2:$DI$2,0))*$C1010,"")</f>
        <v>1.1094900000000001</v>
      </c>
      <c r="BA1010" s="274" cm="1">
        <f t="array" ref="BA1010">IF(ISNUMBER('DataModel-NVDA'!BA$112),INDEX('DataModel-NVDA'!$F$4:$DI$130,MATCH(1,('DataModel-NVDA'!$A$4:$A$130=$A1010)*('DataModel-NVDA'!$B$4:$B$130=$B1010),0),MATCH(BA$3,'DataModel-NVDA'!$F$2:$DI$2,0))*$C1010,"")</f>
        <v>1.20017</v>
      </c>
      <c r="BB1010" s="272" cm="1">
        <f t="array" ref="BB1010">IF(ISNUMBER('DataModel-NVDA'!BB$112),INDEX('DataModel-NVDA'!$F$4:$DI$130,MATCH(1,('DataModel-NVDA'!$A$4:$A$130=$A1010)*('DataModel-NVDA'!$B$4:$B$130=$B1010),0),MATCH(BB$3,'DataModel-NVDA'!$F$2:$DI$2,0))*$C1010,"")</f>
        <v>1.1539299999999999</v>
      </c>
      <c r="BC1010" s="273" cm="1">
        <f t="array" ref="BC1010">IF(ISNUMBER('DataModel-NVDA'!BC$112),INDEX('DataModel-NVDA'!$F$4:$DI$130,MATCH(1,('DataModel-NVDA'!$A$4:$A$130=$A1010)*('DataModel-NVDA'!$B$4:$B$130=$B1010),0),MATCH(BC$3,'DataModel-NVDA'!$F$2:$DI$2,0))*$C1010,"")</f>
        <v>1.20889</v>
      </c>
      <c r="BD1010" s="273" cm="1">
        <f t="array" ref="BD1010">IF(ISNUMBER('DataModel-NVDA'!BD$112),INDEX('DataModel-NVDA'!$F$4:$DI$130,MATCH(1,('DataModel-NVDA'!$A$4:$A$130=$A1010)*('DataModel-NVDA'!$B$4:$B$130=$B1010),0),MATCH(BD$3,'DataModel-NVDA'!$F$2:$DI$2,0))*$C1010,"")</f>
        <v>1.26247</v>
      </c>
      <c r="BE1010" s="274" cm="1">
        <f t="array" ref="BE1010">IF(ISNUMBER('DataModel-NVDA'!BE$112),INDEX('DataModel-NVDA'!$F$4:$DI$130,MATCH(1,('DataModel-NVDA'!$A$4:$A$130=$A1010)*('DataModel-NVDA'!$B$4:$B$130=$B1010),0),MATCH(BE$3,'DataModel-NVDA'!$F$2:$DI$2,0))*$C1010,"")</f>
        <v>1.30931</v>
      </c>
      <c r="BF1010" s="272" t="str" cm="1">
        <f t="array" ref="BF1010">IF(ISNUMBER('DataModel-NVDA'!BF$112),INDEX('DataModel-NVDA'!$F$4:$DI$130,MATCH(1,('DataModel-NVDA'!$A$4:$A$130=$A1010)*('DataModel-NVDA'!$B$4:$B$130=$B1010),0),MATCH(BF$3,'DataModel-NVDA'!$F$2:$DI$2,0))*$C1010,"")</f>
        <v/>
      </c>
      <c r="BG1010" s="273" t="str" cm="1">
        <f t="array" ref="BG1010">IF(ISNUMBER('DataModel-NVDA'!BG$112),INDEX('DataModel-NVDA'!$F$4:$DI$130,MATCH(1,('DataModel-NVDA'!$A$4:$A$130=$A1010)*('DataModel-NVDA'!$B$4:$B$130=$B1010),0),MATCH(BG$3,'DataModel-NVDA'!$F$2:$DI$2,0))*$C1010,"")</f>
        <v/>
      </c>
      <c r="BH1010" s="273" t="str" cm="1">
        <f t="array" ref="BH1010">IF(ISNUMBER('DataModel-NVDA'!BH$112),INDEX('DataModel-NVDA'!$F$4:$DI$130,MATCH(1,('DataModel-NVDA'!$A$4:$A$130=$A1010)*('DataModel-NVDA'!$B$4:$B$130=$B1010),0),MATCH(BH$3,'DataModel-NVDA'!$F$2:$DI$2,0))*$C1010,"")</f>
        <v/>
      </c>
      <c r="BI1010" s="274" t="str" cm="1">
        <f t="array" ref="BI1010">IF(ISNUMBER('DataModel-NVDA'!BI$112),INDEX('DataModel-NVDA'!$F$4:$DI$130,MATCH(1,('DataModel-NVDA'!$A$4:$A$130=$A1010)*('DataModel-NVDA'!$B$4:$B$130=$B1010),0),MATCH(BI$3,'DataModel-NVDA'!$F$2:$DI$2,0))*$C1010,"")</f>
        <v/>
      </c>
      <c r="BJ1010" s="272" t="str" cm="1">
        <f t="array" ref="BJ1010">IF(ISNUMBER('DataModel-NVDA'!BJ$112),INDEX('DataModel-NVDA'!$F$4:$DI$130,MATCH(1,('DataModel-NVDA'!$A$4:$A$130=$A1010)*('DataModel-NVDA'!$B$4:$B$130=$B1010),0),MATCH(BJ$3,'DataModel-NVDA'!$F$2:$DI$2,0))*$C1010,"")</f>
        <v/>
      </c>
      <c r="BK1010" s="273" t="str" cm="1">
        <f t="array" ref="BK1010">IF(ISNUMBER('DataModel-NVDA'!BK$112),INDEX('DataModel-NVDA'!$F$4:$DI$130,MATCH(1,('DataModel-NVDA'!$A$4:$A$130=$A1010)*('DataModel-NVDA'!$B$4:$B$130=$B1010),0),MATCH(BK$3,'DataModel-NVDA'!$F$2:$DI$2,0))*$C1010,"")</f>
        <v/>
      </c>
      <c r="BL1010" s="273" t="str" cm="1">
        <f t="array" ref="BL1010">IF(ISNUMBER('DataModel-NVDA'!BL$112),INDEX('DataModel-NVDA'!$F$4:$DI$130,MATCH(1,('DataModel-NVDA'!$A$4:$A$130=$A1010)*('DataModel-NVDA'!$B$4:$B$130=$B1010),0),MATCH(BL$3,'DataModel-NVDA'!$F$2:$DI$2,0))*$C1010,"")</f>
        <v/>
      </c>
      <c r="BM1010" s="274" t="str" cm="1">
        <f t="array" ref="BM1010">IF(ISNUMBER('DataModel-NVDA'!BM$112),INDEX('DataModel-NVDA'!$F$4:$DI$130,MATCH(1,('DataModel-NVDA'!$A$4:$A$130=$A1010)*('DataModel-NVDA'!$B$4:$B$130=$B1010),0),MATCH(BM$3,'DataModel-NVDA'!$F$2:$DI$2,0))*$C1010,"")</f>
        <v/>
      </c>
      <c r="BN1010" s="272" t="str" cm="1">
        <f t="array" ref="BN1010">IF(ISNUMBER('DataModel-NVDA'!BN$112),INDEX('DataModel-NVDA'!$F$4:$DI$130,MATCH(1,('DataModel-NVDA'!$A$4:$A$130=$A1010)*('DataModel-NVDA'!$B$4:$B$130=$B1010),0),MATCH(BN$3,'DataModel-NVDA'!$F$2:$DI$2,0))*$C1010,"")</f>
        <v/>
      </c>
      <c r="BO1010" s="273" t="str" cm="1">
        <f t="array" ref="BO1010">IF(ISNUMBER('DataModel-NVDA'!BO$112),INDEX('DataModel-NVDA'!$F$4:$DI$130,MATCH(1,('DataModel-NVDA'!$A$4:$A$130=$A1010)*('DataModel-NVDA'!$B$4:$B$130=$B1010),0),MATCH(BO$3,'DataModel-NVDA'!$F$2:$DI$2,0))*$C1010,"")</f>
        <v/>
      </c>
      <c r="BP1010" s="273" t="str" cm="1">
        <f t="array" ref="BP1010">IF(ISNUMBER('DataModel-NVDA'!BP$112),INDEX('DataModel-NVDA'!$F$4:$DI$130,MATCH(1,('DataModel-NVDA'!$A$4:$A$130=$A1010)*('DataModel-NVDA'!$B$4:$B$130=$B1010),0),MATCH(BP$3,'DataModel-NVDA'!$F$2:$DI$2,0))*$C1010,"")</f>
        <v/>
      </c>
      <c r="BQ1010" s="274" t="str" cm="1">
        <f t="array" ref="BQ1010">IF(ISNUMBER('DataModel-NVDA'!BQ$112),INDEX('DataModel-NVDA'!$F$4:$DI$130,MATCH(1,('DataModel-NVDA'!$A$4:$A$130=$A1010)*('DataModel-NVDA'!$B$4:$B$130=$B1010),0),MATCH(BQ$3,'DataModel-NVDA'!$F$2:$DI$2,0))*$C1010,"")</f>
        <v/>
      </c>
      <c r="BR1010" s="272" t="str" cm="1">
        <f t="array" ref="BR1010">IF(ISNUMBER('DataModel-NVDA'!BR$112),INDEX('DataModel-NVDA'!$F$4:$DI$130,MATCH(1,('DataModel-NVDA'!$A$4:$A$130=$A1010)*('DataModel-NVDA'!$B$4:$B$130=$B1010),0),MATCH(BR$3,'DataModel-NVDA'!$F$2:$DI$2,0))*$C1010,"")</f>
        <v/>
      </c>
      <c r="BS1010" s="273" t="str" cm="1">
        <f t="array" ref="BS1010">IF(ISNUMBER('DataModel-NVDA'!BS$112),INDEX('DataModel-NVDA'!$F$4:$DI$130,MATCH(1,('DataModel-NVDA'!$A$4:$A$130=$A1010)*('DataModel-NVDA'!$B$4:$B$130=$B1010),0),MATCH(BS$3,'DataModel-NVDA'!$F$2:$DI$2,0))*$C1010,"")</f>
        <v/>
      </c>
      <c r="BT1010" s="273" t="str" cm="1">
        <f t="array" ref="BT1010">IF(ISNUMBER('DataModel-NVDA'!BT$112),INDEX('DataModel-NVDA'!$F$4:$DI$130,MATCH(1,('DataModel-NVDA'!$A$4:$A$130=$A1010)*('DataModel-NVDA'!$B$4:$B$130=$B1010),0),MATCH(BT$3,'DataModel-NVDA'!$F$2:$DI$2,0))*$C1010,"")</f>
        <v/>
      </c>
      <c r="BU1010" s="274" t="str" cm="1">
        <f t="array" ref="BU1010">IF(ISNUMBER('DataModel-NVDA'!BU$112),INDEX('DataModel-NVDA'!$F$4:$DI$130,MATCH(1,('DataModel-NVDA'!$A$4:$A$130=$A1010)*('DataModel-NVDA'!$B$4:$B$130=$B1010),0),MATCH(BU$3,'DataModel-NVDA'!$F$2:$DI$2,0))*$C1010,"")</f>
        <v/>
      </c>
      <c r="BV1010" s="272" t="str" cm="1">
        <f t="array" ref="BV1010">IF(ISNUMBER('DataModel-NVDA'!BV$112),INDEX('DataModel-NVDA'!$F$4:$DI$130,MATCH(1,('DataModel-NVDA'!$A$4:$A$130=$A1010)*('DataModel-NVDA'!$B$4:$B$130=$B1010),0),MATCH(BV$3,'DataModel-NVDA'!$F$2:$DI$2,0))*$C1010,"")</f>
        <v/>
      </c>
      <c r="BW1010" s="273" t="str" cm="1">
        <f t="array" ref="BW1010">IF(ISNUMBER('DataModel-NVDA'!BW$112),INDEX('DataModel-NVDA'!$F$4:$DI$130,MATCH(1,('DataModel-NVDA'!$A$4:$A$130=$A1010)*('DataModel-NVDA'!$B$4:$B$130=$B1010),0),MATCH(BW$3,'DataModel-NVDA'!$F$2:$DI$2,0))*$C1010,"")</f>
        <v/>
      </c>
      <c r="BX1010" s="273" t="str" cm="1">
        <f t="array" ref="BX1010">IF(ISNUMBER('DataModel-NVDA'!BX$112),INDEX('DataModel-NVDA'!$F$4:$DI$130,MATCH(1,('DataModel-NVDA'!$A$4:$A$130=$A1010)*('DataModel-NVDA'!$B$4:$B$130=$B1010),0),MATCH(BX$3,'DataModel-NVDA'!$F$2:$DI$2,0))*$C1010,"")</f>
        <v/>
      </c>
      <c r="BY1010" s="274" t="str" cm="1">
        <f t="array" ref="BY1010">IF(ISNUMBER('DataModel-NVDA'!BY$112),INDEX('DataModel-NVDA'!$F$4:$DI$130,MATCH(1,('DataModel-NVDA'!$A$4:$A$130=$A1010)*('DataModel-NVDA'!$B$4:$B$130=$B1010),0),MATCH(BY$3,'DataModel-NVDA'!$F$2:$DI$2,0))*$C1010,"")</f>
        <v/>
      </c>
      <c r="BZ1010" s="272" t="str" cm="1">
        <f t="array" ref="BZ1010">IF(ISNUMBER('DataModel-NVDA'!BZ$112),INDEX('DataModel-NVDA'!$F$4:$DI$130,MATCH(1,('DataModel-NVDA'!$A$4:$A$130=$A1010)*('DataModel-NVDA'!$B$4:$B$130=$B1010),0),MATCH(BZ$3,'DataModel-NVDA'!$F$2:$DI$2,0))*$C1010,"")</f>
        <v/>
      </c>
      <c r="CA1010" s="273" t="str" cm="1">
        <f t="array" ref="CA1010">IF(ISNUMBER('DataModel-NVDA'!CA$112),INDEX('DataModel-NVDA'!$F$4:$DI$130,MATCH(1,('DataModel-NVDA'!$A$4:$A$130=$A1010)*('DataModel-NVDA'!$B$4:$B$130=$B1010),0),MATCH(CA$3,'DataModel-NVDA'!$F$2:$DI$2,0))*$C1010,"")</f>
        <v/>
      </c>
      <c r="CB1010" s="273" t="str" cm="1">
        <f t="array" ref="CB1010">IF(ISNUMBER('DataModel-NVDA'!CB$112),INDEX('DataModel-NVDA'!$F$4:$DI$130,MATCH(1,('DataModel-NVDA'!$A$4:$A$130=$A1010)*('DataModel-NVDA'!$B$4:$B$130=$B1010),0),MATCH(CB$3,'DataModel-NVDA'!$F$2:$DI$2,0))*$C1010,"")</f>
        <v/>
      </c>
      <c r="CC1010" s="274" t="str" cm="1">
        <f t="array" ref="CC1010">IF(ISNUMBER('DataModel-NVDA'!CC$112),INDEX('DataModel-NVDA'!$F$4:$DI$130,MATCH(1,('DataModel-NVDA'!$A$4:$A$130=$A1010)*('DataModel-NVDA'!$B$4:$B$130=$B1010),0),MATCH(CC$3,'DataModel-NVDA'!$F$2:$DI$2,0))*$C1010,"")</f>
        <v/>
      </c>
      <c r="CD1010" s="272" t="str" cm="1">
        <f t="array" ref="CD1010">IF(ISNUMBER('DataModel-NVDA'!CD$112),INDEX('DataModel-NVDA'!$F$4:$DI$130,MATCH(1,('DataModel-NVDA'!$A$4:$A$130=$A1010)*('DataModel-NVDA'!$B$4:$B$130=$B1010),0),MATCH(CD$3,'DataModel-NVDA'!$F$2:$DI$2,0))*$C1010,"")</f>
        <v/>
      </c>
      <c r="CE1010" s="273" t="str" cm="1">
        <f t="array" ref="CE1010">IF(ISNUMBER('DataModel-NVDA'!CE$112),INDEX('DataModel-NVDA'!$F$4:$DI$130,MATCH(1,('DataModel-NVDA'!$A$4:$A$130=$A1010)*('DataModel-NVDA'!$B$4:$B$130=$B1010),0),MATCH(CE$3,'DataModel-NVDA'!$F$2:$DI$2,0))*$C1010,"")</f>
        <v/>
      </c>
      <c r="CF1010" s="273" t="str" cm="1">
        <f t="array" ref="CF1010">IF(ISNUMBER('DataModel-NVDA'!CF$112),INDEX('DataModel-NVDA'!$F$4:$DI$130,MATCH(1,('DataModel-NVDA'!$A$4:$A$130=$A1010)*('DataModel-NVDA'!$B$4:$B$130=$B1010),0),MATCH(CF$3,'DataModel-NVDA'!$F$2:$DI$2,0))*$C1010,"")</f>
        <v/>
      </c>
      <c r="CG1010" s="274" t="str" cm="1">
        <f t="array" ref="CG1010">IF(ISNUMBER('DataModel-NVDA'!CG$112),INDEX('DataModel-NVDA'!$F$4:$DI$130,MATCH(1,('DataModel-NVDA'!$A$4:$A$130=$A1010)*('DataModel-NVDA'!$B$4:$B$130=$B1010),0),MATCH(CG$3,'DataModel-NVDA'!$F$2:$DI$2,0))*$C1010,"")</f>
        <v/>
      </c>
      <c r="CH1010" s="272" t="str" cm="1">
        <f t="array" ref="CH1010">IF(ISNUMBER('DataModel-NVDA'!CH$112),INDEX('DataModel-NVDA'!$F$4:$DI$130,MATCH(1,('DataModel-NVDA'!$A$4:$A$130=$A1010)*('DataModel-NVDA'!$B$4:$B$130=$B1010),0),MATCH(CH$3,'DataModel-NVDA'!$F$2:$DI$2,0))*$C1010,"")</f>
        <v/>
      </c>
      <c r="CI1010" s="273" t="str" cm="1">
        <f t="array" ref="CI1010">IF(ISNUMBER('DataModel-NVDA'!CI$112),INDEX('DataModel-NVDA'!$F$4:$DI$130,MATCH(1,('DataModel-NVDA'!$A$4:$A$130=$A1010)*('DataModel-NVDA'!$B$4:$B$130=$B1010),0),MATCH(CI$3,'DataModel-NVDA'!$F$2:$DI$2,0))*$C1010,"")</f>
        <v/>
      </c>
      <c r="CJ1010" s="273" t="str" cm="1">
        <f t="array" ref="CJ1010">IF(ISNUMBER('DataModel-NVDA'!CJ$112),INDEX('DataModel-NVDA'!$F$4:$DI$130,MATCH(1,('DataModel-NVDA'!$A$4:$A$130=$A1010)*('DataModel-NVDA'!$B$4:$B$130=$B1010),0),MATCH(CJ$3,'DataModel-NVDA'!$F$2:$DI$2,0))*$C1010,"")</f>
        <v/>
      </c>
      <c r="CK1010" s="274" t="str" cm="1">
        <f t="array" ref="CK1010">IF(ISNUMBER('DataModel-NVDA'!CK$112),INDEX('DataModel-NVDA'!$F$4:$DI$130,MATCH(1,('DataModel-NVDA'!$A$4:$A$130=$A1010)*('DataModel-NVDA'!$B$4:$B$130=$B1010),0),MATCH(CK$3,'DataModel-NVDA'!$F$2:$DI$2,0))*$C1010,"")</f>
        <v/>
      </c>
      <c r="CL1010" s="272" t="str" cm="1">
        <f t="array" ref="CL1010">IF(ISNUMBER('DataModel-NVDA'!CL$112),INDEX('DataModel-NVDA'!$F$4:$DI$130,MATCH(1,('DataModel-NVDA'!$A$4:$A$130=$A1010)*('DataModel-NVDA'!$B$4:$B$130=$B1010),0),MATCH(CL$3,'DataModel-NVDA'!$F$2:$DI$2,0))*$C1010,"")</f>
        <v/>
      </c>
      <c r="CM1010" s="273" t="str" cm="1">
        <f t="array" ref="CM1010">IF(ISNUMBER('DataModel-NVDA'!CM$112),INDEX('DataModel-NVDA'!$F$4:$DI$130,MATCH(1,('DataModel-NVDA'!$A$4:$A$130=$A1010)*('DataModel-NVDA'!$B$4:$B$130=$B1010),0),MATCH(CM$3,'DataModel-NVDA'!$F$2:$DI$2,0))*$C1010,"")</f>
        <v/>
      </c>
      <c r="CN1010" s="273" t="str" cm="1">
        <f t="array" ref="CN1010">IF(ISNUMBER('DataModel-NVDA'!CN$112),INDEX('DataModel-NVDA'!$F$4:$DI$130,MATCH(1,('DataModel-NVDA'!$A$4:$A$130=$A1010)*('DataModel-NVDA'!$B$4:$B$130=$B1010),0),MATCH(CN$3,'DataModel-NVDA'!$F$2:$DI$2,0))*$C1010,"")</f>
        <v/>
      </c>
      <c r="CO1010" s="274" t="str" cm="1">
        <f t="array" ref="CO1010">IF(ISNUMBER('DataModel-NVDA'!CO$112),INDEX('DataModel-NVDA'!$F$4:$DI$130,MATCH(1,('DataModel-NVDA'!$A$4:$A$130=$A1010)*('DataModel-NVDA'!$B$4:$B$130=$B1010),0),MATCH(CO$3,'DataModel-NVDA'!$F$2:$DI$2,0))*$C1010,"")</f>
        <v/>
      </c>
      <c r="CP1010" s="272" t="str" cm="1">
        <f t="array" ref="CP1010">IF(ISNUMBER('DataModel-NVDA'!CP$112),INDEX('DataModel-NVDA'!$F$4:$DI$130,MATCH(1,('DataModel-NVDA'!$A$4:$A$130=$A1010)*('DataModel-NVDA'!$B$4:$B$130=$B1010),0),MATCH(CP$3,'DataModel-NVDA'!$F$2:$DI$2,0))*$C1010,"")</f>
        <v/>
      </c>
      <c r="CQ1010" s="273" t="str" cm="1">
        <f t="array" ref="CQ1010">IF(ISNUMBER('DataModel-NVDA'!CQ$112),INDEX('DataModel-NVDA'!$F$4:$DI$130,MATCH(1,('DataModel-NVDA'!$A$4:$A$130=$A1010)*('DataModel-NVDA'!$B$4:$B$130=$B1010),0),MATCH(CQ$3,'DataModel-NVDA'!$F$2:$DI$2,0))*$C1010,"")</f>
        <v/>
      </c>
      <c r="CR1010" s="273" t="str" cm="1">
        <f t="array" ref="CR1010">IF(ISNUMBER('DataModel-NVDA'!CR$112),INDEX('DataModel-NVDA'!$F$4:$DI$130,MATCH(1,('DataModel-NVDA'!$A$4:$A$130=$A1010)*('DataModel-NVDA'!$B$4:$B$130=$B1010),0),MATCH(CR$3,'DataModel-NVDA'!$F$2:$DI$2,0))*$C1010,"")</f>
        <v/>
      </c>
      <c r="CS1010" s="274" t="str" cm="1">
        <f t="array" ref="CS1010">IF(ISNUMBER('DataModel-NVDA'!CS$112),INDEX('DataModel-NVDA'!$F$4:$DI$130,MATCH(1,('DataModel-NVDA'!$A$4:$A$130=$A1010)*('DataModel-NVDA'!$B$4:$B$130=$B1010),0),MATCH(CS$3,'DataModel-NVDA'!$F$2:$DI$2,0))*$C1010,"")</f>
        <v/>
      </c>
      <c r="CT1010" s="272" t="str" cm="1">
        <f t="array" ref="CT1010">IF(ISNUMBER('DataModel-NVDA'!CT$112),INDEX('DataModel-NVDA'!$F$4:$DI$130,MATCH(1,('DataModel-NVDA'!$A$4:$A$130=$A1010)*('DataModel-NVDA'!$B$4:$B$130=$B1010),0),MATCH(CT$3,'DataModel-NVDA'!$F$2:$DI$2,0))*$C1010,"")</f>
        <v/>
      </c>
      <c r="CU1010" s="273" t="str" cm="1">
        <f t="array" ref="CU1010">IF(ISNUMBER('DataModel-NVDA'!CU$112),INDEX('DataModel-NVDA'!$F$4:$DI$130,MATCH(1,('DataModel-NVDA'!$A$4:$A$130=$A1010)*('DataModel-NVDA'!$B$4:$B$130=$B1010),0),MATCH(CU$3,'DataModel-NVDA'!$F$2:$DI$2,0))*$C1010,"")</f>
        <v/>
      </c>
      <c r="CV1010" s="273" t="str" cm="1">
        <f t="array" ref="CV1010">IF(ISNUMBER('DataModel-NVDA'!CV$112),INDEX('DataModel-NVDA'!$F$4:$DI$130,MATCH(1,('DataModel-NVDA'!$A$4:$A$130=$A1010)*('DataModel-NVDA'!$B$4:$B$130=$B1010),0),MATCH(CV$3,'DataModel-NVDA'!$F$2:$DI$2,0))*$C1010,"")</f>
        <v/>
      </c>
      <c r="CW1010" s="274" t="str" cm="1">
        <f t="array" ref="CW1010">IF(ISNUMBER('DataModel-NVDA'!CW$112),INDEX('DataModel-NVDA'!$F$4:$DI$130,MATCH(1,('DataModel-NVDA'!$A$4:$A$130=$A1010)*('DataModel-NVDA'!$B$4:$B$130=$B1010),0),MATCH(CW$3,'DataModel-NVDA'!$F$2:$DI$2,0))*$C1010,"")</f>
        <v/>
      </c>
      <c r="CX1010" s="272" t="str" cm="1">
        <f t="array" ref="CX1010">IF(ISNUMBER('DataModel-NVDA'!CX$112),INDEX('DataModel-NVDA'!$F$4:$DI$130,MATCH(1,('DataModel-NVDA'!$A$4:$A$130=$A1010)*('DataModel-NVDA'!$B$4:$B$130=$B1010),0),MATCH(CX$3,'DataModel-NVDA'!$F$2:$DI$2,0))*$C1010,"")</f>
        <v/>
      </c>
      <c r="CY1010" s="273" t="str" cm="1">
        <f t="array" ref="CY1010">IF(ISNUMBER('DataModel-NVDA'!CY$112),INDEX('DataModel-NVDA'!$F$4:$DI$130,MATCH(1,('DataModel-NVDA'!$A$4:$A$130=$A1010)*('DataModel-NVDA'!$B$4:$B$130=$B1010),0),MATCH(CY$3,'DataModel-NVDA'!$F$2:$DI$2,0))*$C1010,"")</f>
        <v/>
      </c>
      <c r="CZ1010" s="273" t="str" cm="1">
        <f t="array" ref="CZ1010">IF(ISNUMBER('DataModel-NVDA'!CZ$112),INDEX('DataModel-NVDA'!$F$4:$DI$130,MATCH(1,('DataModel-NVDA'!$A$4:$A$130=$A1010)*('DataModel-NVDA'!$B$4:$B$130=$B1010),0),MATCH(CZ$3,'DataModel-NVDA'!$F$2:$DI$2,0))*$C1010,"")</f>
        <v/>
      </c>
      <c r="DA1010" s="274" t="str" cm="1">
        <f t="array" ref="DA1010">IF(ISNUMBER('DataModel-NVDA'!DA$112),INDEX('DataModel-NVDA'!$F$4:$DI$130,MATCH(1,('DataModel-NVDA'!$A$4:$A$130=$A1010)*('DataModel-NVDA'!$B$4:$B$130=$B1010),0),MATCH(DA$3,'DataModel-NVDA'!$F$2:$DI$2,0))*$C1010,"")</f>
        <v/>
      </c>
      <c r="DB1010" s="272" t="str" cm="1">
        <f t="array" ref="DB1010">IF(ISNUMBER('DataModel-NVDA'!DB$112),INDEX('DataModel-NVDA'!$F$4:$DI$130,MATCH(1,('DataModel-NVDA'!$A$4:$A$130=$A1010)*('DataModel-NVDA'!$B$4:$B$130=$B1010),0),MATCH(DB$3,'DataModel-NVDA'!$F$2:$DI$2,0))*$C1010,"")</f>
        <v/>
      </c>
      <c r="DC1010" s="273" t="str" cm="1">
        <f t="array" ref="DC1010">IF(ISNUMBER('DataModel-NVDA'!DC$112),INDEX('DataModel-NVDA'!$F$4:$DI$130,MATCH(1,('DataModel-NVDA'!$A$4:$A$130=$A1010)*('DataModel-NVDA'!$B$4:$B$130=$B1010),0),MATCH(DC$3,'DataModel-NVDA'!$F$2:$DI$2,0))*$C1010,"")</f>
        <v/>
      </c>
      <c r="DD1010" s="273" t="str" cm="1">
        <f t="array" ref="DD1010">IF(ISNUMBER('DataModel-NVDA'!DD$112),INDEX('DataModel-NVDA'!$F$4:$DI$130,MATCH(1,('DataModel-NVDA'!$A$4:$A$130=$A1010)*('DataModel-NVDA'!$B$4:$B$130=$B1010),0),MATCH(DD$3,'DataModel-NVDA'!$F$2:$DI$2,0))*$C1010,"")</f>
        <v/>
      </c>
      <c r="DE1010" s="274" t="str" cm="1">
        <f t="array" ref="DE1010">IF(ISNUMBER('DataModel-NVDA'!DE$112),INDEX('DataModel-NVDA'!$F$4:$DI$130,MATCH(1,('DataModel-NVDA'!$A$4:$A$130=$A1010)*('DataModel-NVDA'!$B$4:$B$130=$B1010),0),MATCH(DE$3,'DataModel-NVDA'!$F$2:$DI$2,0))*$C1010,"")</f>
        <v/>
      </c>
      <c r="DF1010" s="272" t="str" cm="1">
        <f t="array" ref="DF1010">IF(ISNUMBER('DataModel-NVDA'!DF$112),INDEX('DataModel-NVDA'!$F$4:$DI$130,MATCH(1,('DataModel-NVDA'!$A$4:$A$130=$A1010)*('DataModel-NVDA'!$B$4:$B$130=$B1010),0),MATCH(DF$3,'DataModel-NVDA'!$F$2:$DI$2,0))*$C1010,"")</f>
        <v/>
      </c>
      <c r="DG1010" s="273" t="str" cm="1">
        <f t="array" ref="DG1010">IF(ISNUMBER('DataModel-NVDA'!DG$112),INDEX('DataModel-NVDA'!$F$4:$DI$130,MATCH(1,('DataModel-NVDA'!$A$4:$A$130=$A1010)*('DataModel-NVDA'!$B$4:$B$130=$B1010),0),MATCH(DG$3,'DataModel-NVDA'!$F$2:$DI$2,0))*$C1010,"")</f>
        <v/>
      </c>
      <c r="DH1010" s="273" t="str" cm="1">
        <f t="array" ref="DH1010">IF(ISNUMBER('DataModel-NVDA'!DH$112),INDEX('DataModel-NVDA'!$F$4:$DI$130,MATCH(1,('DataModel-NVDA'!$A$4:$A$130=$A1010)*('DataModel-NVDA'!$B$4:$B$130=$B1010),0),MATCH(DH$3,'DataModel-NVDA'!$F$2:$DI$2,0))*$C1010,"")</f>
        <v/>
      </c>
      <c r="DI1010" s="274" t="str" cm="1">
        <f t="array" ref="DI1010">IF(ISNUMBER('DataModel-NVDA'!DI$112),INDEX('DataModel-NVDA'!$F$4:$DI$130,MATCH(1,('DataModel-NVDA'!$A$4:$A$130=$A1010)*('DataModel-NVDA'!$B$4:$B$130=$B1010),0),MATCH(DI$3,'DataModel-NVDA'!$F$2:$DI$2,0))*$C1010,"")</f>
        <v/>
      </c>
      <c r="DJ1010" s="15"/>
      <c r="DK1010" s="273" cm="1">
        <f t="array" ref="DK1010">IF(ISNUMBER('DataModel-NVDA'!DK$112),INDEX('DataModel-NVDA'!$DK$4:$EK$130,MATCH(1,('DataModel-NVDA'!$A$4:$A$130=$A1010)*('DataModel-NVDA'!$B$4:$B$130=$B1010),0),MATCH(DK$3,'DataModel-NVDA'!$DK$2:$EK$2,0))*$C1010,"")</f>
        <v>2.300934E-2</v>
      </c>
      <c r="DL1010" s="273" cm="1">
        <f t="array" ref="DL1010">IF(ISNUMBER('DataModel-NVDA'!DL$112),INDEX('DataModel-NVDA'!$DK$4:$EK$130,MATCH(1,('DataModel-NVDA'!$A$4:$A$130=$A1010)*('DataModel-NVDA'!$B$4:$B$130=$B1010),0),MATCH(DL$3,'DataModel-NVDA'!$DK$2:$EK$2,0))*$C1010,"")</f>
        <v>2.3329099999999998E-2</v>
      </c>
      <c r="DM1010" s="273" cm="1">
        <f t="array" ref="DM1010">IF(ISNUMBER('DataModel-NVDA'!DM$112),INDEX('DataModel-NVDA'!$DK$4:$EK$130,MATCH(1,('DataModel-NVDA'!$A$4:$A$130=$A1010)*('DataModel-NVDA'!$B$4:$B$130=$B1010),0),MATCH(DM$3,'DataModel-NVDA'!$DK$2:$EK$2,0))*$C1010,"")</f>
        <v>5.3274000000000002E-2</v>
      </c>
      <c r="DN1010" s="273" cm="1">
        <f t="array" ref="DN1010">IF(ISNUMBER('DataModel-NVDA'!DN$112),INDEX('DataModel-NVDA'!$DK$4:$EK$130,MATCH(1,('DataModel-NVDA'!$A$4:$A$130=$A1010)*('DataModel-NVDA'!$B$4:$B$130=$B1010),0),MATCH(DN$3,'DataModel-NVDA'!$DK$2:$EK$2,0))*$C1010,"")</f>
        <v>9.1312420000000005E-2</v>
      </c>
      <c r="DO1010" s="273" cm="1">
        <f t="array" ref="DO1010">IF(ISNUMBER('DataModel-NVDA'!DO$112),INDEX('DataModel-NVDA'!$DK$4:$EK$130,MATCH(1,('DataModel-NVDA'!$A$4:$A$130=$A1010)*('DataModel-NVDA'!$B$4:$B$130=$B1010),0),MATCH(DO$3,'DataModel-NVDA'!$DK$2:$EK$2,0))*$C1010,"")</f>
        <v>0.13638</v>
      </c>
      <c r="DP1010" s="273" cm="1">
        <f t="array" ref="DP1010">IF(ISNUMBER('DataModel-NVDA'!DP$112),INDEX('DataModel-NVDA'!$DK$4:$EK$130,MATCH(1,('DataModel-NVDA'!$A$4:$A$130=$A1010)*('DataModel-NVDA'!$B$4:$B$130=$B1010),0),MATCH(DP$3,'DataModel-NVDA'!$DK$2:$EK$2,0))*$C1010,"")</f>
        <v>0.12164</v>
      </c>
      <c r="DQ1010" s="273" cm="1">
        <f t="array" ref="DQ1010">IF(ISNUMBER('DataModel-NVDA'!DQ$112),INDEX('DataModel-NVDA'!$DK$4:$EK$130,MATCH(1,('DataModel-NVDA'!$A$4:$A$130=$A1010)*('DataModel-NVDA'!$B$4:$B$130=$B1010),0),MATCH(DQ$3,'DataModel-NVDA'!$DK$2:$EK$2,0))*$C1010,"")</f>
        <v>0.21154999999999999</v>
      </c>
      <c r="DR1010" s="273" cm="1">
        <f t="array" ref="DR1010">IF(ISNUMBER('DataModel-NVDA'!DR$112),INDEX('DataModel-NVDA'!$DK$4:$EK$130,MATCH(1,('DataModel-NVDA'!$A$4:$A$130=$A1010)*('DataModel-NVDA'!$B$4:$B$130=$B1010),0),MATCH(DR$3,'DataModel-NVDA'!$DK$2:$EK$2,0))*$C1010,"")</f>
        <v>0.37685999999999997</v>
      </c>
      <c r="DS1010" s="273" cm="1">
        <f t="array" ref="DS1010">IF(ISNUMBER('DataModel-NVDA'!DS$112),INDEX('DataModel-NVDA'!$DK$4:$EK$130,MATCH(1,('DataModel-NVDA'!$A$4:$A$130=$A1010)*('DataModel-NVDA'!$B$4:$B$130=$B1010),0),MATCH(DS$3,'DataModel-NVDA'!$DK$2:$EK$2,0))*$C1010,"")</f>
        <v>0.28304000000000001</v>
      </c>
      <c r="DT1010" s="273" cm="1">
        <f t="array" ref="DT1010">IF(ISNUMBER('DataModel-NVDA'!DT$112),INDEX('DataModel-NVDA'!$DK$4:$EK$130,MATCH(1,('DataModel-NVDA'!$A$4:$A$130=$A1010)*('DataModel-NVDA'!$B$4:$B$130=$B1010),0),MATCH(DT$3,'DataModel-NVDA'!$DK$2:$EK$2,0))*$C1010,"")</f>
        <v>1.2191700000000001</v>
      </c>
      <c r="DU1010" s="273" cm="1">
        <f t="array" ref="DU1010">IF(ISNUMBER('DataModel-NVDA'!DU$112),INDEX('DataModel-NVDA'!$DK$4:$EK$130,MATCH(1,('DataModel-NVDA'!$A$4:$A$130=$A1010)*('DataModel-NVDA'!$B$4:$B$130=$B1010),0),MATCH(DU$3,'DataModel-NVDA'!$DK$2:$EK$2,0))*$C1010,"")</f>
        <v>2.9303900000000001</v>
      </c>
      <c r="DV1010" s="273" cm="1">
        <f t="array" ref="DV1010">IF(ISNUMBER('DataModel-NVDA'!DV$112),INDEX('DataModel-NVDA'!$DK$4:$EK$130,MATCH(1,('DataModel-NVDA'!$A$4:$A$130=$A1010)*('DataModel-NVDA'!$B$4:$B$130=$B1010),0),MATCH(DV$3,'DataModel-NVDA'!$DK$2:$EK$2,0))*$C1010,"")</f>
        <v>3.3633500000000001</v>
      </c>
      <c r="DW1010" s="273" cm="1">
        <f t="array" ref="DW1010">IF(ISNUMBER('DataModel-NVDA'!DW$112),INDEX('DataModel-NVDA'!$DK$4:$EK$130,MATCH(1,('DataModel-NVDA'!$A$4:$A$130=$A1010)*('DataModel-NVDA'!$B$4:$B$130=$B1010),0),MATCH(DW$3,'DataModel-NVDA'!$DK$2:$EK$2,0))*$C1010,"")</f>
        <v>4.2910500000000003</v>
      </c>
      <c r="DX1010" s="273" cm="1">
        <f t="array" ref="DX1010">IF(ISNUMBER('DataModel-NVDA'!DX$112),INDEX('DataModel-NVDA'!$DK$4:$EK$130,MATCH(1,('DataModel-NVDA'!$A$4:$A$130=$A1010)*('DataModel-NVDA'!$B$4:$B$130=$B1010),0),MATCH(DX$3,'DataModel-NVDA'!$DK$2:$EK$2,0))*$C1010,"")</f>
        <v>5.3932599999999997</v>
      </c>
      <c r="DY1010" s="273" cm="1">
        <f t="array" ref="DY1010">IF(ISNUMBER('DataModel-NVDA'!DY$112),INDEX('DataModel-NVDA'!$DK$4:$EK$130,MATCH(1,('DataModel-NVDA'!$A$4:$A$130=$A1010)*('DataModel-NVDA'!$B$4:$B$130=$B1010),0),MATCH(DY$3,'DataModel-NVDA'!$DK$2:$EK$2,0))*$C1010,"")</f>
        <v>4.8493399999999998</v>
      </c>
      <c r="DZ1010" s="273" t="str" cm="1">
        <f t="array" ref="DZ1010">IF(ISNUMBER('DataModel-NVDA'!DZ$112),INDEX('DataModel-NVDA'!$DK$4:$EK$130,MATCH(1,('DataModel-NVDA'!$A$4:$A$130=$A1010)*('DataModel-NVDA'!$B$4:$B$130=$B1010),0),MATCH(DZ$3,'DataModel-NVDA'!$DK$2:$EK$2,0))*$C1010,"")</f>
        <v/>
      </c>
      <c r="EA1010" s="273" t="str" cm="1">
        <f t="array" ref="EA1010">IF(ISNUMBER('DataModel-NVDA'!EA$112),INDEX('DataModel-NVDA'!$DK$4:$EK$130,MATCH(1,('DataModel-NVDA'!$A$4:$A$130=$A1010)*('DataModel-NVDA'!$B$4:$B$130=$B1010),0),MATCH(EA$3,'DataModel-NVDA'!$DK$2:$EK$2,0))*$C1010,"")</f>
        <v/>
      </c>
      <c r="EB1010" s="273" t="str" cm="1">
        <f t="array" ref="EB1010">IF(ISNUMBER('DataModel-NVDA'!EB$112),INDEX('DataModel-NVDA'!$DK$4:$EK$130,MATCH(1,('DataModel-NVDA'!$A$4:$A$130=$A1010)*('DataModel-NVDA'!$B$4:$B$130=$B1010),0),MATCH(EB$3,'DataModel-NVDA'!$DK$2:$EK$2,0))*$C1010,"")</f>
        <v/>
      </c>
      <c r="EC1010" s="273" t="str" cm="1">
        <f t="array" ref="EC1010">IF(ISNUMBER('DataModel-NVDA'!EC$112),INDEX('DataModel-NVDA'!$DK$4:$EK$130,MATCH(1,('DataModel-NVDA'!$A$4:$A$130=$A1010)*('DataModel-NVDA'!$B$4:$B$130=$B1010),0),MATCH(EC$3,'DataModel-NVDA'!$DK$2:$EK$2,0))*$C1010,"")</f>
        <v/>
      </c>
      <c r="ED1010" s="273" t="str" cm="1">
        <f t="array" ref="ED1010">IF(ISNUMBER('DataModel-NVDA'!ED$112),INDEX('DataModel-NVDA'!$DK$4:$EK$130,MATCH(1,('DataModel-NVDA'!$A$4:$A$130=$A1010)*('DataModel-NVDA'!$B$4:$B$130=$B1010),0),MATCH(ED$3,'DataModel-NVDA'!$DK$2:$EK$2,0))*$C1010,"")</f>
        <v/>
      </c>
      <c r="EE1010" s="273" t="str" cm="1">
        <f t="array" ref="EE1010">IF(ISNUMBER('DataModel-NVDA'!EE$112),INDEX('DataModel-NVDA'!$DK$4:$EK$130,MATCH(1,('DataModel-NVDA'!$A$4:$A$130=$A1010)*('DataModel-NVDA'!$B$4:$B$130=$B1010),0),MATCH(EE$3,'DataModel-NVDA'!$DK$2:$EK$2,0))*$C1010,"")</f>
        <v/>
      </c>
      <c r="EF1010" s="273" t="str" cm="1">
        <f t="array" ref="EF1010">IF(ISNUMBER('DataModel-NVDA'!EF$112),INDEX('DataModel-NVDA'!$DK$4:$EK$130,MATCH(1,('DataModel-NVDA'!$A$4:$A$130=$A1010)*('DataModel-NVDA'!$B$4:$B$130=$B1010),0),MATCH(EF$3,'DataModel-NVDA'!$DK$2:$EK$2,0))*$C1010,"")</f>
        <v/>
      </c>
      <c r="EG1010" s="273" t="str" cm="1">
        <f t="array" ref="EG1010">IF(ISNUMBER('DataModel-NVDA'!EG$112),INDEX('DataModel-NVDA'!$DK$4:$EK$130,MATCH(1,('DataModel-NVDA'!$A$4:$A$130=$A1010)*('DataModel-NVDA'!$B$4:$B$130=$B1010),0),MATCH(EG$3,'DataModel-NVDA'!$DK$2:$EK$2,0))*$C1010,"")</f>
        <v/>
      </c>
      <c r="EH1010" s="273" t="str" cm="1">
        <f t="array" ref="EH1010">IF(ISNUMBER('DataModel-NVDA'!EH$112),INDEX('DataModel-NVDA'!$DK$4:$EK$130,MATCH(1,('DataModel-NVDA'!$A$4:$A$130=$A1010)*('DataModel-NVDA'!$B$4:$B$130=$B1010),0),MATCH(EH$3,'DataModel-NVDA'!$DK$2:$EK$2,0))*$C1010,"")</f>
        <v/>
      </c>
      <c r="EI1010" s="273" t="str" cm="1">
        <f t="array" ref="EI1010">IF(ISNUMBER('DataModel-NVDA'!EI$112),INDEX('DataModel-NVDA'!$DK$4:$EK$130,MATCH(1,('DataModel-NVDA'!$A$4:$A$130=$A1010)*('DataModel-NVDA'!$B$4:$B$130=$B1010),0),MATCH(EI$3,'DataModel-NVDA'!$DK$2:$EK$2,0))*$C1010,"")</f>
        <v/>
      </c>
      <c r="EJ1010" s="273" t="str" cm="1">
        <f t="array" ref="EJ1010">IF(ISNUMBER('DataModel-NVDA'!EJ$112),INDEX('DataModel-NVDA'!$DK$4:$EK$130,MATCH(1,('DataModel-NVDA'!$A$4:$A$130=$A1010)*('DataModel-NVDA'!$B$4:$B$130=$B1010),0),MATCH(EJ$3,'DataModel-NVDA'!$DK$2:$EK$2,0))*$C1010,"")</f>
        <v/>
      </c>
      <c r="EK1010" s="273" t="str" cm="1">
        <f t="array" ref="EK1010">IF(ISNUMBER('DataModel-NVDA'!EK$112),INDEX('DataModel-NVDA'!$DK$4:$EK$130,MATCH(1,('DataModel-NVDA'!$A$4:$A$130=$A1010)*('DataModel-NVDA'!$B$4:$B$130=$B1010),0),MATCH(EK$3,'DataModel-NVDA'!$DK$2:$EK$2,0))*$C1010,"")</f>
        <v/>
      </c>
    </row>
    <row r="1011" spans="1:141" x14ac:dyDescent="0.25">
      <c r="A1011" s="129"/>
      <c r="B1011" s="129"/>
      <c r="C1011" s="129"/>
      <c r="D1011" s="129"/>
      <c r="E1011" s="122"/>
      <c r="F1011" s="130"/>
      <c r="G1011" s="122"/>
      <c r="H1011" s="122"/>
      <c r="I1011" s="122"/>
      <c r="J1011" s="130"/>
      <c r="K1011" s="122"/>
      <c r="L1011" s="122"/>
      <c r="M1011" s="122"/>
      <c r="N1011" s="130"/>
      <c r="O1011" s="122"/>
      <c r="P1011" s="122"/>
      <c r="Q1011" s="122"/>
      <c r="R1011" s="130"/>
      <c r="S1011" s="122"/>
      <c r="T1011" s="122"/>
      <c r="U1011" s="122"/>
      <c r="V1011" s="130"/>
      <c r="W1011" s="122"/>
      <c r="X1011" s="122"/>
      <c r="Y1011" s="122"/>
      <c r="Z1011" s="130"/>
      <c r="AA1011" s="122"/>
      <c r="AB1011" s="122"/>
      <c r="AC1011" s="122"/>
      <c r="AD1011" s="130"/>
      <c r="AE1011" s="122"/>
      <c r="AF1011" s="122"/>
      <c r="AG1011" s="122"/>
      <c r="AH1011" s="130"/>
      <c r="AI1011" s="122"/>
      <c r="AJ1011" s="122"/>
      <c r="AK1011" s="122"/>
      <c r="AL1011" s="130"/>
      <c r="AM1011" s="122"/>
      <c r="AN1011" s="122"/>
      <c r="AO1011" s="122"/>
      <c r="AP1011" s="130"/>
      <c r="AQ1011" s="122"/>
      <c r="AR1011" s="122"/>
      <c r="AS1011" s="122"/>
      <c r="AT1011" s="130"/>
      <c r="AU1011" s="122"/>
      <c r="AV1011" s="122"/>
      <c r="AW1011" s="122"/>
      <c r="AX1011" s="130"/>
      <c r="AY1011" s="122"/>
      <c r="AZ1011" s="122"/>
      <c r="BA1011" s="122"/>
      <c r="BB1011" s="130"/>
      <c r="BC1011" s="122"/>
      <c r="BD1011" s="122"/>
      <c r="BE1011" s="122"/>
      <c r="BF1011" s="130"/>
      <c r="BG1011" s="122"/>
      <c r="BH1011" s="122"/>
      <c r="BI1011" s="122"/>
      <c r="BJ1011" s="130"/>
      <c r="BK1011" s="122"/>
      <c r="BL1011" s="122"/>
      <c r="BM1011" s="122"/>
      <c r="BN1011" s="130"/>
      <c r="BO1011" s="122"/>
      <c r="BP1011" s="122"/>
      <c r="BQ1011" s="122"/>
      <c r="BR1011" s="130"/>
      <c r="BS1011" s="122"/>
      <c r="BT1011" s="122"/>
      <c r="BU1011" s="122"/>
      <c r="BV1011" s="130"/>
      <c r="BW1011" s="122"/>
      <c r="BX1011" s="122"/>
      <c r="BY1011" s="122"/>
      <c r="BZ1011" s="130"/>
      <c r="CA1011" s="122"/>
      <c r="CB1011" s="122"/>
      <c r="CC1011" s="122"/>
      <c r="CD1011" s="130"/>
      <c r="CE1011" s="122"/>
      <c r="CF1011" s="122"/>
      <c r="CG1011" s="122"/>
      <c r="CH1011" s="130"/>
      <c r="CI1011" s="122"/>
      <c r="CJ1011" s="122"/>
      <c r="CK1011" s="122"/>
      <c r="CL1011" s="130"/>
      <c r="CM1011" s="122"/>
      <c r="CN1011" s="122"/>
      <c r="CO1011" s="122"/>
      <c r="CP1011" s="130"/>
      <c r="CQ1011" s="122"/>
      <c r="CR1011" s="122"/>
      <c r="CS1011" s="122"/>
      <c r="CT1011" s="130"/>
      <c r="CU1011" s="122"/>
      <c r="CV1011" s="122"/>
      <c r="CW1011" s="122"/>
      <c r="CX1011" s="130"/>
      <c r="CY1011" s="122"/>
      <c r="CZ1011" s="122"/>
      <c r="DA1011" s="122"/>
      <c r="DB1011" s="130"/>
      <c r="DC1011" s="122"/>
      <c r="DD1011" s="122"/>
      <c r="DE1011" s="122"/>
      <c r="DF1011" s="130"/>
      <c r="DG1011" s="122"/>
      <c r="DH1011" s="122"/>
      <c r="DI1011" s="131"/>
      <c r="DK1011" s="122"/>
      <c r="DL1011" s="122"/>
      <c r="DM1011" s="122"/>
      <c r="DN1011" s="122"/>
      <c r="DO1011" s="122"/>
      <c r="DP1011" s="122"/>
      <c r="DQ1011" s="122"/>
      <c r="DR1011" s="122"/>
      <c r="DS1011" s="122"/>
      <c r="DT1011" s="122"/>
      <c r="DU1011" s="122"/>
      <c r="DV1011" s="122"/>
      <c r="DW1011" s="122"/>
      <c r="DX1011" s="122"/>
      <c r="DY1011" s="122"/>
      <c r="DZ1011" s="122"/>
      <c r="EA1011" s="122"/>
      <c r="EB1011" s="122"/>
      <c r="EC1011" s="122"/>
      <c r="ED1011" s="122"/>
      <c r="EE1011" s="122"/>
      <c r="EF1011" s="122"/>
      <c r="EG1011" s="122"/>
      <c r="EH1011" s="122"/>
      <c r="EI1011" s="122"/>
      <c r="EJ1011" s="122"/>
      <c r="EK1011" s="122"/>
    </row>
    <row r="1012" spans="1:141" x14ac:dyDescent="0.25">
      <c r="A1012" s="129"/>
      <c r="B1012" s="129"/>
      <c r="C1012" s="129"/>
      <c r="D1012" s="129"/>
      <c r="E1012" s="275"/>
      <c r="F1012" s="276"/>
      <c r="G1012" s="275"/>
      <c r="H1012" s="275"/>
      <c r="I1012" s="275"/>
      <c r="J1012" s="276"/>
      <c r="K1012" s="275"/>
      <c r="L1012" s="275"/>
      <c r="M1012" s="275"/>
      <c r="N1012" s="276"/>
      <c r="O1012" s="275"/>
      <c r="P1012" s="275"/>
      <c r="Q1012" s="275"/>
      <c r="R1012" s="276"/>
      <c r="S1012" s="275"/>
      <c r="T1012" s="275"/>
      <c r="U1012" s="275"/>
      <c r="V1012" s="276"/>
      <c r="W1012" s="275"/>
      <c r="X1012" s="275"/>
      <c r="Y1012" s="275"/>
      <c r="Z1012" s="276"/>
      <c r="AA1012" s="275"/>
      <c r="AB1012" s="275"/>
      <c r="AC1012" s="275"/>
      <c r="AD1012" s="276"/>
      <c r="AE1012" s="275"/>
      <c r="AF1012" s="275"/>
      <c r="AG1012" s="275"/>
      <c r="AH1012" s="276"/>
      <c r="AI1012" s="275"/>
      <c r="AJ1012" s="275"/>
      <c r="AK1012" s="275"/>
      <c r="AL1012" s="276"/>
      <c r="AM1012" s="275"/>
      <c r="AN1012" s="275"/>
      <c r="AO1012" s="275"/>
      <c r="AP1012" s="276"/>
      <c r="AQ1012" s="275"/>
      <c r="AR1012" s="275"/>
      <c r="AS1012" s="275"/>
      <c r="AT1012" s="276"/>
      <c r="AU1012" s="275"/>
      <c r="AV1012" s="275"/>
      <c r="AW1012" s="275"/>
      <c r="AX1012" s="276"/>
      <c r="AY1012" s="275"/>
      <c r="AZ1012" s="275"/>
      <c r="BA1012" s="275"/>
      <c r="BB1012" s="276"/>
      <c r="BC1012" s="275"/>
      <c r="BD1012" s="275"/>
      <c r="BE1012" s="275"/>
      <c r="BF1012" s="276"/>
      <c r="BG1012" s="275"/>
      <c r="BH1012" s="275"/>
      <c r="BI1012" s="275"/>
      <c r="BJ1012" s="276"/>
      <c r="BK1012" s="275"/>
      <c r="BL1012" s="275"/>
      <c r="BM1012" s="275"/>
      <c r="BN1012" s="276"/>
      <c r="BO1012" s="275"/>
      <c r="BP1012" s="275"/>
      <c r="BQ1012" s="275"/>
      <c r="BR1012" s="276"/>
      <c r="BS1012" s="275"/>
      <c r="BT1012" s="275"/>
      <c r="BU1012" s="275"/>
      <c r="BV1012" s="276"/>
      <c r="BW1012" s="275"/>
      <c r="BX1012" s="275"/>
      <c r="BY1012" s="275"/>
      <c r="BZ1012" s="276"/>
      <c r="CA1012" s="275"/>
      <c r="CB1012" s="275"/>
      <c r="CC1012" s="275"/>
      <c r="CD1012" s="276"/>
      <c r="CE1012" s="275"/>
      <c r="CF1012" s="275"/>
      <c r="CG1012" s="275"/>
      <c r="CH1012" s="276"/>
      <c r="CI1012" s="275"/>
      <c r="CJ1012" s="275"/>
      <c r="CK1012" s="275"/>
      <c r="CL1012" s="276"/>
      <c r="CM1012" s="275"/>
      <c r="CN1012" s="275"/>
      <c r="CO1012" s="275"/>
      <c r="CP1012" s="276"/>
      <c r="CQ1012" s="275"/>
      <c r="CR1012" s="275"/>
      <c r="CS1012" s="275"/>
      <c r="CT1012" s="276"/>
      <c r="CU1012" s="275"/>
      <c r="CV1012" s="275"/>
      <c r="CW1012" s="275"/>
      <c r="CX1012" s="276"/>
      <c r="CY1012" s="275"/>
      <c r="CZ1012" s="275"/>
      <c r="DA1012" s="275"/>
      <c r="DB1012" s="276"/>
      <c r="DC1012" s="275"/>
      <c r="DD1012" s="275"/>
      <c r="DE1012" s="275"/>
      <c r="DF1012" s="276"/>
      <c r="DG1012" s="275"/>
      <c r="DH1012" s="275"/>
      <c r="DI1012" s="277"/>
      <c r="DK1012" s="275"/>
      <c r="DL1012" s="275"/>
      <c r="DM1012" s="275"/>
      <c r="DN1012" s="275"/>
      <c r="DO1012" s="275"/>
      <c r="DP1012" s="275"/>
      <c r="DQ1012" s="275"/>
      <c r="DR1012" s="275"/>
      <c r="DS1012" s="275"/>
      <c r="DT1012" s="275"/>
      <c r="DU1012" s="275"/>
      <c r="DV1012" s="275"/>
      <c r="DW1012" s="275"/>
      <c r="DX1012" s="275"/>
      <c r="DY1012" s="275"/>
      <c r="DZ1012" s="275"/>
      <c r="EA1012" s="275"/>
      <c r="EB1012" s="275"/>
      <c r="EC1012" s="275"/>
      <c r="ED1012" s="275"/>
      <c r="EE1012" s="275"/>
      <c r="EF1012" s="275"/>
      <c r="EG1012" s="275"/>
      <c r="EH1012" s="275"/>
      <c r="EI1012" s="275"/>
      <c r="EJ1012" s="275"/>
      <c r="EK1012" s="275"/>
    </row>
    <row r="1013" spans="1:141" s="36" customFormat="1" x14ac:dyDescent="0.25">
      <c r="A1013" s="170"/>
      <c r="B1013" s="170"/>
      <c r="C1013" s="171"/>
      <c r="D1013" s="170"/>
      <c r="E1013" s="36" t="s">
        <v>250</v>
      </c>
      <c r="F1013" s="105">
        <f t="shared" ref="F1013:AK1013" si="1332">IFERROR(CHOOSE($E$997,F1014,F1015,F1016),"")</f>
        <v>154.448666</v>
      </c>
      <c r="G1013" s="106" t="str">
        <f t="shared" si="1332"/>
        <v/>
      </c>
      <c r="H1013" s="106" t="str">
        <f t="shared" si="1332"/>
        <v/>
      </c>
      <c r="I1013" s="107" t="str">
        <f t="shared" si="1332"/>
        <v/>
      </c>
      <c r="J1013" s="105">
        <f t="shared" si="1332"/>
        <v>220.01174999999998</v>
      </c>
      <c r="K1013" s="106" t="str">
        <f t="shared" si="1332"/>
        <v/>
      </c>
      <c r="L1013" s="106" t="str">
        <f t="shared" si="1332"/>
        <v/>
      </c>
      <c r="M1013" s="107" t="str">
        <f t="shared" si="1332"/>
        <v/>
      </c>
      <c r="N1013" s="105">
        <f t="shared" si="1332"/>
        <v>282.75</v>
      </c>
      <c r="O1013" s="106" t="str">
        <f t="shared" si="1332"/>
        <v/>
      </c>
      <c r="P1013" s="106" t="str">
        <f t="shared" si="1332"/>
        <v/>
      </c>
      <c r="Q1013" s="107" t="str">
        <f t="shared" si="1332"/>
        <v/>
      </c>
      <c r="R1013" s="105">
        <f t="shared" si="1332"/>
        <v>638.51807099999996</v>
      </c>
      <c r="S1013" s="106" t="str">
        <f t="shared" si="1332"/>
        <v/>
      </c>
      <c r="T1013" s="106" t="str">
        <f t="shared" si="1332"/>
        <v/>
      </c>
      <c r="U1013" s="107" t="str">
        <f t="shared" si="1332"/>
        <v/>
      </c>
      <c r="V1013" s="105">
        <f t="shared" si="1332"/>
        <v>674.44102499999997</v>
      </c>
      <c r="W1013" s="106" t="str">
        <f t="shared" si="1332"/>
        <v/>
      </c>
      <c r="X1013" s="106" t="str">
        <f t="shared" si="1332"/>
        <v/>
      </c>
      <c r="Y1013" s="107">
        <f t="shared" si="1332"/>
        <v>863.86658</v>
      </c>
      <c r="Z1013" s="105">
        <f t="shared" si="1332"/>
        <v>602.93333199999995</v>
      </c>
      <c r="AA1013" s="106">
        <f t="shared" si="1332"/>
        <v>984.50243899999998</v>
      </c>
      <c r="AB1013" s="106">
        <f t="shared" si="1332"/>
        <v>1128.2859449999999</v>
      </c>
      <c r="AC1013" s="107">
        <f t="shared" si="1332"/>
        <v>1144.599154</v>
      </c>
      <c r="AD1013" s="105">
        <f t="shared" si="1332"/>
        <v>985.47904099999994</v>
      </c>
      <c r="AE1013" s="106">
        <f t="shared" si="1332"/>
        <v>1411.198206</v>
      </c>
      <c r="AF1013" s="106">
        <f t="shared" si="1332"/>
        <v>1705.0385919999999</v>
      </c>
      <c r="AG1013" s="107">
        <f t="shared" si="1332"/>
        <v>1861.06323</v>
      </c>
      <c r="AH1013" s="105">
        <f t="shared" si="1332"/>
        <v>1624.099643</v>
      </c>
      <c r="AI1013" s="106">
        <f t="shared" si="1332"/>
        <v>2442.7591929999999</v>
      </c>
      <c r="AJ1013" s="106">
        <f t="shared" si="1332"/>
        <v>2634.0915540000001</v>
      </c>
      <c r="AK1013" s="107">
        <f t="shared" si="1332"/>
        <v>2865.6028630000001</v>
      </c>
      <c r="AL1013" s="105">
        <f t="shared" ref="AL1013:BQ1013" si="1333">IFERROR(CHOOSE($E$997,AL1014,AL1015,AL1016),"")</f>
        <v>2818.6138609999998</v>
      </c>
      <c r="AM1013" s="106">
        <f t="shared" si="1333"/>
        <v>2587.2289539999997</v>
      </c>
      <c r="AN1013" s="106">
        <f t="shared" si="1333"/>
        <v>2232.4368359999999</v>
      </c>
      <c r="AO1013" s="107">
        <f t="shared" si="1333"/>
        <v>2262.5694289999997</v>
      </c>
      <c r="AP1013" s="105">
        <f t="shared" si="1333"/>
        <v>3100.475246</v>
      </c>
      <c r="AQ1013" s="106">
        <f t="shared" si="1333"/>
        <v>4209.2650899999999</v>
      </c>
      <c r="AR1013" s="106">
        <f t="shared" si="1333"/>
        <v>6129.0644830000001</v>
      </c>
      <c r="AS1013" s="107">
        <f t="shared" si="1333"/>
        <v>7671.7265629999993</v>
      </c>
      <c r="AT1013" s="105">
        <f t="shared" si="1333"/>
        <v>3410.52277</v>
      </c>
      <c r="AU1013" s="106">
        <f t="shared" si="1333"/>
        <v>10825.448050999999</v>
      </c>
      <c r="AV1013" s="106">
        <f t="shared" si="1333"/>
        <v>12477.435292</v>
      </c>
      <c r="AW1013" s="107">
        <f t="shared" si="1333"/>
        <v>14280.14208</v>
      </c>
      <c r="AX1013" s="105">
        <f t="shared" si="1333"/>
        <v>15804.001779</v>
      </c>
      <c r="AY1013" s="106">
        <f t="shared" si="1333"/>
        <v>17448.986850999998</v>
      </c>
      <c r="AZ1013" s="106">
        <f t="shared" si="1333"/>
        <v>19296.442792999998</v>
      </c>
      <c r="BA1013" s="107">
        <f t="shared" si="1333"/>
        <v>21091.738937999999</v>
      </c>
      <c r="BB1013" s="105">
        <f t="shared" si="1333"/>
        <v>20956.323687</v>
      </c>
      <c r="BC1013" s="106">
        <f t="shared" si="1333"/>
        <v>21807.654083999998</v>
      </c>
      <c r="BD1013" s="106">
        <f t="shared" si="1333"/>
        <v>22659.010366999999</v>
      </c>
      <c r="BE1013" s="107">
        <f t="shared" si="1333"/>
        <v>23445.012661999997</v>
      </c>
      <c r="BF1013" s="105" t="str">
        <f t="shared" si="1333"/>
        <v/>
      </c>
      <c r="BG1013" s="106" t="str">
        <f t="shared" si="1333"/>
        <v/>
      </c>
      <c r="BH1013" s="106" t="str">
        <f t="shared" si="1333"/>
        <v/>
      </c>
      <c r="BI1013" s="107" t="str">
        <f t="shared" si="1333"/>
        <v/>
      </c>
      <c r="BJ1013" s="105" t="str">
        <f t="shared" si="1333"/>
        <v/>
      </c>
      <c r="BK1013" s="106" t="str">
        <f t="shared" si="1333"/>
        <v/>
      </c>
      <c r="BL1013" s="106" t="str">
        <f t="shared" si="1333"/>
        <v/>
      </c>
      <c r="BM1013" s="107" t="str">
        <f t="shared" si="1333"/>
        <v/>
      </c>
      <c r="BN1013" s="105" t="str">
        <f t="shared" si="1333"/>
        <v/>
      </c>
      <c r="BO1013" s="106" t="str">
        <f t="shared" si="1333"/>
        <v/>
      </c>
      <c r="BP1013" s="106" t="str">
        <f t="shared" si="1333"/>
        <v/>
      </c>
      <c r="BQ1013" s="107" t="str">
        <f t="shared" si="1333"/>
        <v/>
      </c>
      <c r="BR1013" s="105" t="str">
        <f t="shared" ref="BR1013:CW1013" si="1334">IFERROR(CHOOSE($E$997,BR1014,BR1015,BR1016),"")</f>
        <v/>
      </c>
      <c r="BS1013" s="106" t="str">
        <f t="shared" si="1334"/>
        <v/>
      </c>
      <c r="BT1013" s="106" t="str">
        <f t="shared" si="1334"/>
        <v/>
      </c>
      <c r="BU1013" s="107" t="str">
        <f t="shared" si="1334"/>
        <v/>
      </c>
      <c r="BV1013" s="105" t="str">
        <f t="shared" si="1334"/>
        <v/>
      </c>
      <c r="BW1013" s="106" t="str">
        <f t="shared" si="1334"/>
        <v/>
      </c>
      <c r="BX1013" s="106" t="str">
        <f t="shared" si="1334"/>
        <v/>
      </c>
      <c r="BY1013" s="107" t="str">
        <f t="shared" si="1334"/>
        <v/>
      </c>
      <c r="BZ1013" s="105" t="str">
        <f t="shared" si="1334"/>
        <v/>
      </c>
      <c r="CA1013" s="106" t="str">
        <f t="shared" si="1334"/>
        <v/>
      </c>
      <c r="CB1013" s="106" t="str">
        <f t="shared" si="1334"/>
        <v/>
      </c>
      <c r="CC1013" s="107" t="str">
        <f t="shared" si="1334"/>
        <v/>
      </c>
      <c r="CD1013" s="105" t="str">
        <f t="shared" si="1334"/>
        <v/>
      </c>
      <c r="CE1013" s="106" t="str">
        <f t="shared" si="1334"/>
        <v/>
      </c>
      <c r="CF1013" s="106" t="str">
        <f t="shared" si="1334"/>
        <v/>
      </c>
      <c r="CG1013" s="107" t="str">
        <f t="shared" si="1334"/>
        <v/>
      </c>
      <c r="CH1013" s="105" t="str">
        <f t="shared" si="1334"/>
        <v/>
      </c>
      <c r="CI1013" s="106" t="str">
        <f t="shared" si="1334"/>
        <v/>
      </c>
      <c r="CJ1013" s="106" t="str">
        <f t="shared" si="1334"/>
        <v/>
      </c>
      <c r="CK1013" s="107" t="str">
        <f t="shared" si="1334"/>
        <v/>
      </c>
      <c r="CL1013" s="105" t="str">
        <f t="shared" si="1334"/>
        <v/>
      </c>
      <c r="CM1013" s="106" t="str">
        <f t="shared" si="1334"/>
        <v/>
      </c>
      <c r="CN1013" s="106" t="str">
        <f t="shared" si="1334"/>
        <v/>
      </c>
      <c r="CO1013" s="107" t="str">
        <f t="shared" si="1334"/>
        <v/>
      </c>
      <c r="CP1013" s="105" t="str">
        <f t="shared" si="1334"/>
        <v/>
      </c>
      <c r="CQ1013" s="106" t="str">
        <f t="shared" si="1334"/>
        <v/>
      </c>
      <c r="CR1013" s="106" t="str">
        <f t="shared" si="1334"/>
        <v/>
      </c>
      <c r="CS1013" s="107" t="str">
        <f t="shared" si="1334"/>
        <v/>
      </c>
      <c r="CT1013" s="105" t="str">
        <f t="shared" si="1334"/>
        <v/>
      </c>
      <c r="CU1013" s="106" t="str">
        <f t="shared" si="1334"/>
        <v/>
      </c>
      <c r="CV1013" s="106" t="str">
        <f t="shared" si="1334"/>
        <v/>
      </c>
      <c r="CW1013" s="107" t="str">
        <f t="shared" si="1334"/>
        <v/>
      </c>
      <c r="CX1013" s="105" t="str">
        <f t="shared" ref="CX1013:DI1013" si="1335">IFERROR(CHOOSE($E$997,CX1014,CX1015,CX1016),"")</f>
        <v/>
      </c>
      <c r="CY1013" s="106" t="str">
        <f t="shared" si="1335"/>
        <v/>
      </c>
      <c r="CZ1013" s="106" t="str">
        <f t="shared" si="1335"/>
        <v/>
      </c>
      <c r="DA1013" s="107" t="str">
        <f t="shared" si="1335"/>
        <v/>
      </c>
      <c r="DB1013" s="105" t="str">
        <f t="shared" si="1335"/>
        <v/>
      </c>
      <c r="DC1013" s="106" t="str">
        <f t="shared" si="1335"/>
        <v/>
      </c>
      <c r="DD1013" s="106" t="str">
        <f t="shared" si="1335"/>
        <v/>
      </c>
      <c r="DE1013" s="107" t="str">
        <f t="shared" si="1335"/>
        <v/>
      </c>
      <c r="DF1013" s="105" t="str">
        <f t="shared" si="1335"/>
        <v/>
      </c>
      <c r="DG1013" s="106" t="str">
        <f t="shared" si="1335"/>
        <v/>
      </c>
      <c r="DH1013" s="106" t="str">
        <f t="shared" si="1335"/>
        <v/>
      </c>
      <c r="DI1013" s="107" t="str">
        <f t="shared" si="1335"/>
        <v/>
      </c>
      <c r="DJ1013" s="148"/>
      <c r="DK1013" s="106">
        <f t="shared" ref="DK1013:EK1013" si="1336">IFERROR(CHOOSE($E$997,DK1014,DK1015,DK1016),"")</f>
        <v>776.67657199999996</v>
      </c>
      <c r="DL1013" s="106">
        <f t="shared" si="1336"/>
        <v>923.55743199999995</v>
      </c>
      <c r="DM1013" s="106">
        <f t="shared" si="1336"/>
        <v>2667.047415</v>
      </c>
      <c r="DN1013" s="106">
        <f t="shared" si="1336"/>
        <v>2250.3198480000001</v>
      </c>
      <c r="DO1013" s="106">
        <f t="shared" si="1336"/>
        <v>4112.8708829999996</v>
      </c>
      <c r="DP1013" s="106">
        <f t="shared" si="1336"/>
        <v>2630.3664439999998</v>
      </c>
      <c r="DQ1013" s="106">
        <f t="shared" si="1336"/>
        <v>4454.3914129999994</v>
      </c>
      <c r="DR1013" s="106">
        <f t="shared" si="1336"/>
        <v>10296.478906999999</v>
      </c>
      <c r="DS1013" s="106">
        <f t="shared" si="1336"/>
        <v>10138.185646</v>
      </c>
      <c r="DT1013" s="106">
        <f t="shared" si="1336"/>
        <v>8398.2974009999998</v>
      </c>
      <c r="DU1013" s="106">
        <f t="shared" si="1336"/>
        <v>48633.113444999995</v>
      </c>
      <c r="DV1013" s="106">
        <f t="shared" si="1336"/>
        <v>74511.983534999992</v>
      </c>
      <c r="DW1013" s="106">
        <f t="shared" si="1336"/>
        <v>90360.552958</v>
      </c>
      <c r="DX1013" s="106">
        <f t="shared" si="1336"/>
        <v>103708.603923</v>
      </c>
      <c r="DY1013" s="106">
        <f t="shared" si="1336"/>
        <v>99582.29157999999</v>
      </c>
      <c r="DZ1013" s="106" t="str">
        <f t="shared" si="1336"/>
        <v/>
      </c>
      <c r="EA1013" s="106" t="str">
        <f t="shared" si="1336"/>
        <v/>
      </c>
      <c r="EB1013" s="106" t="str">
        <f t="shared" si="1336"/>
        <v/>
      </c>
      <c r="EC1013" s="106" t="str">
        <f t="shared" si="1336"/>
        <v/>
      </c>
      <c r="ED1013" s="106" t="str">
        <f t="shared" si="1336"/>
        <v/>
      </c>
      <c r="EE1013" s="106" t="str">
        <f t="shared" si="1336"/>
        <v/>
      </c>
      <c r="EF1013" s="106" t="str">
        <f t="shared" si="1336"/>
        <v/>
      </c>
      <c r="EG1013" s="106" t="str">
        <f t="shared" si="1336"/>
        <v/>
      </c>
      <c r="EH1013" s="106" t="str">
        <f t="shared" si="1336"/>
        <v/>
      </c>
      <c r="EI1013" s="106" t="str">
        <f t="shared" si="1336"/>
        <v/>
      </c>
      <c r="EJ1013" s="106" t="str">
        <f t="shared" si="1336"/>
        <v/>
      </c>
      <c r="EK1013" s="106" t="str">
        <f t="shared" si="1336"/>
        <v/>
      </c>
    </row>
    <row r="1014" spans="1:141" x14ac:dyDescent="0.25">
      <c r="A1014" s="90" t="s">
        <v>453</v>
      </c>
      <c r="B1014" s="90" t="s">
        <v>460</v>
      </c>
      <c r="C1014" s="111">
        <f>$C$6</f>
        <v>9.9999999999999995E-7</v>
      </c>
      <c r="D1014" s="90"/>
      <c r="E1014" t="s">
        <v>473</v>
      </c>
      <c r="F1014" s="133" cm="1">
        <f t="array" ref="F1014">IF(ISNUMBER('DataModel-NVDA'!F$112),INDEX('DataModel-NVDA'!$F$4:$DI$130,MATCH(1,('DataModel-NVDA'!$A$4:$A$130=$A1014)*('DataModel-NVDA'!$B$4:$B$130=$B1014),0),MATCH(F$3,'DataModel-NVDA'!$F$2:$DI$2,0))*$C1014,"")</f>
        <v>154.448666</v>
      </c>
      <c r="G1014" s="34" t="str" cm="1">
        <f t="array" ref="G1014">IF(ISNUMBER('DataModel-NVDA'!G$112),INDEX('DataModel-NVDA'!$F$4:$DI$130,MATCH(1,('DataModel-NVDA'!$A$4:$A$130=$A1014)*('DataModel-NVDA'!$B$4:$B$130=$B1014),0),MATCH(G$3,'DataModel-NVDA'!$F$2:$DI$2,0))*$C1014,"")</f>
        <v/>
      </c>
      <c r="H1014" s="34" t="str" cm="1">
        <f t="array" ref="H1014">IF(ISNUMBER('DataModel-NVDA'!H$112),INDEX('DataModel-NVDA'!$F$4:$DI$130,MATCH(1,('DataModel-NVDA'!$A$4:$A$130=$A1014)*('DataModel-NVDA'!$B$4:$B$130=$B1014),0),MATCH(H$3,'DataModel-NVDA'!$F$2:$DI$2,0))*$C1014,"")</f>
        <v/>
      </c>
      <c r="I1014" s="134" t="str" cm="1">
        <f t="array" ref="I1014">IF(ISNUMBER('DataModel-NVDA'!I$112),INDEX('DataModel-NVDA'!$F$4:$DI$130,MATCH(1,('DataModel-NVDA'!$A$4:$A$130=$A1014)*('DataModel-NVDA'!$B$4:$B$130=$B1014),0),MATCH(I$3,'DataModel-NVDA'!$F$2:$DI$2,0))*$C1014,"")</f>
        <v/>
      </c>
      <c r="J1014" s="133" cm="1">
        <f t="array" ref="J1014">IF(ISNUMBER('DataModel-NVDA'!J$112),INDEX('DataModel-NVDA'!$F$4:$DI$130,MATCH(1,('DataModel-NVDA'!$A$4:$A$130=$A1014)*('DataModel-NVDA'!$B$4:$B$130=$B1014),0),MATCH(J$3,'DataModel-NVDA'!$F$2:$DI$2,0))*$C1014,"")</f>
        <v>220.01174999999998</v>
      </c>
      <c r="K1014" s="34" t="str" cm="1">
        <f t="array" ref="K1014">IF(ISNUMBER('DataModel-NVDA'!K$112),INDEX('DataModel-NVDA'!$F$4:$DI$130,MATCH(1,('DataModel-NVDA'!$A$4:$A$130=$A1014)*('DataModel-NVDA'!$B$4:$B$130=$B1014),0),MATCH(K$3,'DataModel-NVDA'!$F$2:$DI$2,0))*$C1014,"")</f>
        <v/>
      </c>
      <c r="L1014" s="34" t="str" cm="1">
        <f t="array" ref="L1014">IF(ISNUMBER('DataModel-NVDA'!L$112),INDEX('DataModel-NVDA'!$F$4:$DI$130,MATCH(1,('DataModel-NVDA'!$A$4:$A$130=$A1014)*('DataModel-NVDA'!$B$4:$B$130=$B1014),0),MATCH(L$3,'DataModel-NVDA'!$F$2:$DI$2,0))*$C1014,"")</f>
        <v/>
      </c>
      <c r="M1014" s="134" t="str" cm="1">
        <f t="array" ref="M1014">IF(ISNUMBER('DataModel-NVDA'!M$112),INDEX('DataModel-NVDA'!$F$4:$DI$130,MATCH(1,('DataModel-NVDA'!$A$4:$A$130=$A1014)*('DataModel-NVDA'!$B$4:$B$130=$B1014),0),MATCH(M$3,'DataModel-NVDA'!$F$2:$DI$2,0))*$C1014,"")</f>
        <v/>
      </c>
      <c r="N1014" s="133" cm="1">
        <f t="array" ref="N1014">IF(ISNUMBER('DataModel-NVDA'!N$112),INDEX('DataModel-NVDA'!$F$4:$DI$130,MATCH(1,('DataModel-NVDA'!$A$4:$A$130=$A1014)*('DataModel-NVDA'!$B$4:$B$130=$B1014),0),MATCH(N$3,'DataModel-NVDA'!$F$2:$DI$2,0))*$C1014,"")</f>
        <v>282.75</v>
      </c>
      <c r="O1014" s="34" t="str" cm="1">
        <f t="array" ref="O1014">IF(ISNUMBER('DataModel-NVDA'!O$112),INDEX('DataModel-NVDA'!$F$4:$DI$130,MATCH(1,('DataModel-NVDA'!$A$4:$A$130=$A1014)*('DataModel-NVDA'!$B$4:$B$130=$B1014),0),MATCH(O$3,'DataModel-NVDA'!$F$2:$DI$2,0))*$C1014,"")</f>
        <v/>
      </c>
      <c r="P1014" s="34" t="str" cm="1">
        <f t="array" ref="P1014">IF(ISNUMBER('DataModel-NVDA'!P$112),INDEX('DataModel-NVDA'!$F$4:$DI$130,MATCH(1,('DataModel-NVDA'!$A$4:$A$130=$A1014)*('DataModel-NVDA'!$B$4:$B$130=$B1014),0),MATCH(P$3,'DataModel-NVDA'!$F$2:$DI$2,0))*$C1014,"")</f>
        <v/>
      </c>
      <c r="Q1014" s="134" t="str" cm="1">
        <f t="array" ref="Q1014">IF(ISNUMBER('DataModel-NVDA'!Q$112),INDEX('DataModel-NVDA'!$F$4:$DI$130,MATCH(1,('DataModel-NVDA'!$A$4:$A$130=$A1014)*('DataModel-NVDA'!$B$4:$B$130=$B1014),0),MATCH(Q$3,'DataModel-NVDA'!$F$2:$DI$2,0))*$C1014,"")</f>
        <v/>
      </c>
      <c r="R1014" s="133" cm="1">
        <f t="array" ref="R1014">IF(ISNUMBER('DataModel-NVDA'!R$112),INDEX('DataModel-NVDA'!$F$4:$DI$130,MATCH(1,('DataModel-NVDA'!$A$4:$A$130=$A1014)*('DataModel-NVDA'!$B$4:$B$130=$B1014),0),MATCH(R$3,'DataModel-NVDA'!$F$2:$DI$2,0))*$C1014,"")</f>
        <v>638.51807099999996</v>
      </c>
      <c r="S1014" s="34" t="str" cm="1">
        <f t="array" ref="S1014">IF(ISNUMBER('DataModel-NVDA'!S$112),INDEX('DataModel-NVDA'!$F$4:$DI$130,MATCH(1,('DataModel-NVDA'!$A$4:$A$130=$A1014)*('DataModel-NVDA'!$B$4:$B$130=$B1014),0),MATCH(S$3,'DataModel-NVDA'!$F$2:$DI$2,0))*$C1014,"")</f>
        <v/>
      </c>
      <c r="T1014" s="34" t="str" cm="1">
        <f t="array" ref="T1014">IF(ISNUMBER('DataModel-NVDA'!T$112),INDEX('DataModel-NVDA'!$F$4:$DI$130,MATCH(1,('DataModel-NVDA'!$A$4:$A$130=$A1014)*('DataModel-NVDA'!$B$4:$B$130=$B1014),0),MATCH(T$3,'DataModel-NVDA'!$F$2:$DI$2,0))*$C1014,"")</f>
        <v/>
      </c>
      <c r="U1014" s="134" t="str" cm="1">
        <f t="array" ref="U1014">IF(ISNUMBER('DataModel-NVDA'!U$112),INDEX('DataModel-NVDA'!$F$4:$DI$130,MATCH(1,('DataModel-NVDA'!$A$4:$A$130=$A1014)*('DataModel-NVDA'!$B$4:$B$130=$B1014),0),MATCH(U$3,'DataModel-NVDA'!$F$2:$DI$2,0))*$C1014,"")</f>
        <v/>
      </c>
      <c r="V1014" s="133" cm="1">
        <f t="array" ref="V1014">IF(ISNUMBER('DataModel-NVDA'!V$112),INDEX('DataModel-NVDA'!$F$4:$DI$130,MATCH(1,('DataModel-NVDA'!$A$4:$A$130=$A1014)*('DataModel-NVDA'!$B$4:$B$130=$B1014),0),MATCH(V$3,'DataModel-NVDA'!$F$2:$DI$2,0))*$C1014,"")</f>
        <v>674.44102499999997</v>
      </c>
      <c r="W1014" s="34" t="str" cm="1">
        <f t="array" ref="W1014">IF(ISNUMBER('DataModel-NVDA'!W$112),INDEX('DataModel-NVDA'!$F$4:$DI$130,MATCH(1,('DataModel-NVDA'!$A$4:$A$130=$A1014)*('DataModel-NVDA'!$B$4:$B$130=$B1014),0),MATCH(W$3,'DataModel-NVDA'!$F$2:$DI$2,0))*$C1014,"")</f>
        <v/>
      </c>
      <c r="X1014" s="34" t="str" cm="1">
        <f t="array" ref="X1014">IF(ISNUMBER('DataModel-NVDA'!X$112),INDEX('DataModel-NVDA'!$F$4:$DI$130,MATCH(1,('DataModel-NVDA'!$A$4:$A$130=$A1014)*('DataModel-NVDA'!$B$4:$B$130=$B1014),0),MATCH(X$3,'DataModel-NVDA'!$F$2:$DI$2,0))*$C1014,"")</f>
        <v/>
      </c>
      <c r="Y1014" s="134" cm="1">
        <f t="array" ref="Y1014">IF(ISNUMBER('DataModel-NVDA'!Y$112),INDEX('DataModel-NVDA'!$F$4:$DI$130,MATCH(1,('DataModel-NVDA'!$A$4:$A$130=$A1014)*('DataModel-NVDA'!$B$4:$B$130=$B1014),0),MATCH(Y$3,'DataModel-NVDA'!$F$2:$DI$2,0))*$C1014,"")</f>
        <v>863.86658</v>
      </c>
      <c r="Z1014" s="133" cm="1">
        <f t="array" ref="Z1014">IF(ISNUMBER('DataModel-NVDA'!Z$112),INDEX('DataModel-NVDA'!$F$4:$DI$130,MATCH(1,('DataModel-NVDA'!$A$4:$A$130=$A1014)*('DataModel-NVDA'!$B$4:$B$130=$B1014),0),MATCH(Z$3,'DataModel-NVDA'!$F$2:$DI$2,0))*$C1014,"")</f>
        <v>602.93333199999995</v>
      </c>
      <c r="AA1014" s="34" cm="1">
        <f t="array" ref="AA1014">IF(ISNUMBER('DataModel-NVDA'!AA$112),INDEX('DataModel-NVDA'!$F$4:$DI$130,MATCH(1,('DataModel-NVDA'!$A$4:$A$130=$A1014)*('DataModel-NVDA'!$B$4:$B$130=$B1014),0),MATCH(AA$3,'DataModel-NVDA'!$F$2:$DI$2,0))*$C1014,"")</f>
        <v>984.50243899999998</v>
      </c>
      <c r="AB1014" s="34" cm="1">
        <f t="array" ref="AB1014">IF(ISNUMBER('DataModel-NVDA'!AB$112),INDEX('DataModel-NVDA'!$F$4:$DI$130,MATCH(1,('DataModel-NVDA'!$A$4:$A$130=$A1014)*('DataModel-NVDA'!$B$4:$B$130=$B1014),0),MATCH(AB$3,'DataModel-NVDA'!$F$2:$DI$2,0))*$C1014,"")</f>
        <v>1128.2859449999999</v>
      </c>
      <c r="AC1014" s="134" cm="1">
        <f t="array" ref="AC1014">IF(ISNUMBER('DataModel-NVDA'!AC$112),INDEX('DataModel-NVDA'!$F$4:$DI$130,MATCH(1,('DataModel-NVDA'!$A$4:$A$130=$A1014)*('DataModel-NVDA'!$B$4:$B$130=$B1014),0),MATCH(AC$3,'DataModel-NVDA'!$F$2:$DI$2,0))*$C1014,"")</f>
        <v>1144.599154</v>
      </c>
      <c r="AD1014" s="133" cm="1">
        <f t="array" ref="AD1014">IF(ISNUMBER('DataModel-NVDA'!AD$112),INDEX('DataModel-NVDA'!$F$4:$DI$130,MATCH(1,('DataModel-NVDA'!$A$4:$A$130=$A1014)*('DataModel-NVDA'!$B$4:$B$130=$B1014),0),MATCH(AD$3,'DataModel-NVDA'!$F$2:$DI$2,0))*$C1014,"")</f>
        <v>985.47904099999994</v>
      </c>
      <c r="AE1014" s="34" cm="1">
        <f t="array" ref="AE1014">IF(ISNUMBER('DataModel-NVDA'!AE$112),INDEX('DataModel-NVDA'!$F$4:$DI$130,MATCH(1,('DataModel-NVDA'!$A$4:$A$130=$A1014)*('DataModel-NVDA'!$B$4:$B$130=$B1014),0),MATCH(AE$3,'DataModel-NVDA'!$F$2:$DI$2,0))*$C1014,"")</f>
        <v>1411.198206</v>
      </c>
      <c r="AF1014" s="34" cm="1">
        <f t="array" ref="AF1014">IF(ISNUMBER('DataModel-NVDA'!AF$112),INDEX('DataModel-NVDA'!$F$4:$DI$130,MATCH(1,('DataModel-NVDA'!$A$4:$A$130=$A1014)*('DataModel-NVDA'!$B$4:$B$130=$B1014),0),MATCH(AF$3,'DataModel-NVDA'!$F$2:$DI$2,0))*$C1014,"")</f>
        <v>1705.0385919999999</v>
      </c>
      <c r="AG1014" s="134" cm="1">
        <f t="array" ref="AG1014">IF(ISNUMBER('DataModel-NVDA'!AG$112),INDEX('DataModel-NVDA'!$F$4:$DI$130,MATCH(1,('DataModel-NVDA'!$A$4:$A$130=$A1014)*('DataModel-NVDA'!$B$4:$B$130=$B1014),0),MATCH(AG$3,'DataModel-NVDA'!$F$2:$DI$2,0))*$C1014,"")</f>
        <v>1861.06323</v>
      </c>
      <c r="AH1014" s="133" cm="1">
        <f t="array" ref="AH1014">IF(ISNUMBER('DataModel-NVDA'!AH$112),INDEX('DataModel-NVDA'!$F$4:$DI$130,MATCH(1,('DataModel-NVDA'!$A$4:$A$130=$A1014)*('DataModel-NVDA'!$B$4:$B$130=$B1014),0),MATCH(AH$3,'DataModel-NVDA'!$F$2:$DI$2,0))*$C1014,"")</f>
        <v>1624.099643</v>
      </c>
      <c r="AI1014" s="34" cm="1">
        <f t="array" ref="AI1014">IF(ISNUMBER('DataModel-NVDA'!AI$112),INDEX('DataModel-NVDA'!$F$4:$DI$130,MATCH(1,('DataModel-NVDA'!$A$4:$A$130=$A1014)*('DataModel-NVDA'!$B$4:$B$130=$B1014),0),MATCH(AI$3,'DataModel-NVDA'!$F$2:$DI$2,0))*$C1014,"")</f>
        <v>2442.7591929999999</v>
      </c>
      <c r="AJ1014" s="34" cm="1">
        <f t="array" ref="AJ1014">IF(ISNUMBER('DataModel-NVDA'!AJ$112),INDEX('DataModel-NVDA'!$F$4:$DI$130,MATCH(1,('DataModel-NVDA'!$A$4:$A$130=$A1014)*('DataModel-NVDA'!$B$4:$B$130=$B1014),0),MATCH(AJ$3,'DataModel-NVDA'!$F$2:$DI$2,0))*$C1014,"")</f>
        <v>2634.0915540000001</v>
      </c>
      <c r="AK1014" s="134" cm="1">
        <f t="array" ref="AK1014">IF(ISNUMBER('DataModel-NVDA'!AK$112),INDEX('DataModel-NVDA'!$F$4:$DI$130,MATCH(1,('DataModel-NVDA'!$A$4:$A$130=$A1014)*('DataModel-NVDA'!$B$4:$B$130=$B1014),0),MATCH(AK$3,'DataModel-NVDA'!$F$2:$DI$2,0))*$C1014,"")</f>
        <v>2865.6028630000001</v>
      </c>
      <c r="AL1014" s="133" cm="1">
        <f t="array" ref="AL1014">IF(ISNUMBER('DataModel-NVDA'!AL$112),INDEX('DataModel-NVDA'!$F$4:$DI$130,MATCH(1,('DataModel-NVDA'!$A$4:$A$130=$A1014)*('DataModel-NVDA'!$B$4:$B$130=$B1014),0),MATCH(AL$3,'DataModel-NVDA'!$F$2:$DI$2,0))*$C1014,"")</f>
        <v>2818.6138609999998</v>
      </c>
      <c r="AM1014" s="34" cm="1">
        <f t="array" ref="AM1014">IF(ISNUMBER('DataModel-NVDA'!AM$112),INDEX('DataModel-NVDA'!$F$4:$DI$130,MATCH(1,('DataModel-NVDA'!$A$4:$A$130=$A1014)*('DataModel-NVDA'!$B$4:$B$130=$B1014),0),MATCH(AM$3,'DataModel-NVDA'!$F$2:$DI$2,0))*$C1014,"")</f>
        <v>2587.2289539999997</v>
      </c>
      <c r="AN1014" s="34" cm="1">
        <f t="array" ref="AN1014">IF(ISNUMBER('DataModel-NVDA'!AN$112),INDEX('DataModel-NVDA'!$F$4:$DI$130,MATCH(1,('DataModel-NVDA'!$A$4:$A$130=$A1014)*('DataModel-NVDA'!$B$4:$B$130=$B1014),0),MATCH(AN$3,'DataModel-NVDA'!$F$2:$DI$2,0))*$C1014,"")</f>
        <v>2232.4368359999999</v>
      </c>
      <c r="AO1014" s="134" cm="1">
        <f t="array" ref="AO1014">IF(ISNUMBER('DataModel-NVDA'!AO$112),INDEX('DataModel-NVDA'!$F$4:$DI$130,MATCH(1,('DataModel-NVDA'!$A$4:$A$130=$A1014)*('DataModel-NVDA'!$B$4:$B$130=$B1014),0),MATCH(AO$3,'DataModel-NVDA'!$F$2:$DI$2,0))*$C1014,"")</f>
        <v>2262.5694289999997</v>
      </c>
      <c r="AP1014" s="133" cm="1">
        <f t="array" ref="AP1014">IF(ISNUMBER('DataModel-NVDA'!AP$112),INDEX('DataModel-NVDA'!$F$4:$DI$130,MATCH(1,('DataModel-NVDA'!$A$4:$A$130=$A1014)*('DataModel-NVDA'!$B$4:$B$130=$B1014),0),MATCH(AP$3,'DataModel-NVDA'!$F$2:$DI$2,0))*$C1014,"")</f>
        <v>3100.475246</v>
      </c>
      <c r="AQ1014" s="34" cm="1">
        <f t="array" ref="AQ1014">IF(ISNUMBER('DataModel-NVDA'!AQ$112),INDEX('DataModel-NVDA'!$F$4:$DI$130,MATCH(1,('DataModel-NVDA'!$A$4:$A$130=$A1014)*('DataModel-NVDA'!$B$4:$B$130=$B1014),0),MATCH(AQ$3,'DataModel-NVDA'!$F$2:$DI$2,0))*$C1014,"")</f>
        <v>4209.2650899999999</v>
      </c>
      <c r="AR1014" s="34" cm="1">
        <f t="array" ref="AR1014">IF(ISNUMBER('DataModel-NVDA'!AR$112),INDEX('DataModel-NVDA'!$F$4:$DI$130,MATCH(1,('DataModel-NVDA'!$A$4:$A$130=$A1014)*('DataModel-NVDA'!$B$4:$B$130=$B1014),0),MATCH(AR$3,'DataModel-NVDA'!$F$2:$DI$2,0))*$C1014,"")</f>
        <v>6129.0644830000001</v>
      </c>
      <c r="AS1014" s="134" cm="1">
        <f t="array" ref="AS1014">IF(ISNUMBER('DataModel-NVDA'!AS$112),INDEX('DataModel-NVDA'!$F$4:$DI$130,MATCH(1,('DataModel-NVDA'!$A$4:$A$130=$A1014)*('DataModel-NVDA'!$B$4:$B$130=$B1014),0),MATCH(AS$3,'DataModel-NVDA'!$F$2:$DI$2,0))*$C1014,"")</f>
        <v>7671.7265629999993</v>
      </c>
      <c r="AT1014" s="133" cm="1">
        <f t="array" ref="AT1014">IF(ISNUMBER('DataModel-NVDA'!AT$112),INDEX('DataModel-NVDA'!$F$4:$DI$130,MATCH(1,('DataModel-NVDA'!$A$4:$A$130=$A1014)*('DataModel-NVDA'!$B$4:$B$130=$B1014),0),MATCH(AT$3,'DataModel-NVDA'!$F$2:$DI$2,0))*$C1014,"")</f>
        <v>3410.52277</v>
      </c>
      <c r="AU1014" s="34" cm="1">
        <f t="array" ref="AU1014">IF(ISNUMBER('DataModel-NVDA'!AU$112),INDEX('DataModel-NVDA'!$F$4:$DI$130,MATCH(1,('DataModel-NVDA'!$A$4:$A$130=$A1014)*('DataModel-NVDA'!$B$4:$B$130=$B1014),0),MATCH(AU$3,'DataModel-NVDA'!$F$2:$DI$2,0))*$C1014,"")</f>
        <v>10825.448050999999</v>
      </c>
      <c r="AV1014" s="34" cm="1">
        <f t="array" ref="AV1014">IF(ISNUMBER('DataModel-NVDA'!AV$112),INDEX('DataModel-NVDA'!$F$4:$DI$130,MATCH(1,('DataModel-NVDA'!$A$4:$A$130=$A1014)*('DataModel-NVDA'!$B$4:$B$130=$B1014),0),MATCH(AV$3,'DataModel-NVDA'!$F$2:$DI$2,0))*$C1014,"")</f>
        <v>12477.435292</v>
      </c>
      <c r="AW1014" s="134" cm="1">
        <f t="array" ref="AW1014">IF(ISNUMBER('DataModel-NVDA'!AW$112),INDEX('DataModel-NVDA'!$F$4:$DI$130,MATCH(1,('DataModel-NVDA'!$A$4:$A$130=$A1014)*('DataModel-NVDA'!$B$4:$B$130=$B1014),0),MATCH(AW$3,'DataModel-NVDA'!$F$2:$DI$2,0))*$C1014,"")</f>
        <v>14280.14208</v>
      </c>
      <c r="AX1014" s="133" cm="1">
        <f t="array" ref="AX1014">IF(ISNUMBER('DataModel-NVDA'!AX$112),INDEX('DataModel-NVDA'!$F$4:$DI$130,MATCH(1,('DataModel-NVDA'!$A$4:$A$130=$A1014)*('DataModel-NVDA'!$B$4:$B$130=$B1014),0),MATCH(AX$3,'DataModel-NVDA'!$F$2:$DI$2,0))*$C1014,"")</f>
        <v>15804.001779</v>
      </c>
      <c r="AY1014" s="34" cm="1">
        <f t="array" ref="AY1014">IF(ISNUMBER('DataModel-NVDA'!AY$112),INDEX('DataModel-NVDA'!$F$4:$DI$130,MATCH(1,('DataModel-NVDA'!$A$4:$A$130=$A1014)*('DataModel-NVDA'!$B$4:$B$130=$B1014),0),MATCH(AY$3,'DataModel-NVDA'!$F$2:$DI$2,0))*$C1014,"")</f>
        <v>17448.986850999998</v>
      </c>
      <c r="AZ1014" s="34" cm="1">
        <f t="array" ref="AZ1014">IF(ISNUMBER('DataModel-NVDA'!AZ$112),INDEX('DataModel-NVDA'!$F$4:$DI$130,MATCH(1,('DataModel-NVDA'!$A$4:$A$130=$A1014)*('DataModel-NVDA'!$B$4:$B$130=$B1014),0),MATCH(AZ$3,'DataModel-NVDA'!$F$2:$DI$2,0))*$C1014,"")</f>
        <v>19296.442792999998</v>
      </c>
      <c r="BA1014" s="134" cm="1">
        <f t="array" ref="BA1014">IF(ISNUMBER('DataModel-NVDA'!BA$112),INDEX('DataModel-NVDA'!$F$4:$DI$130,MATCH(1,('DataModel-NVDA'!$A$4:$A$130=$A1014)*('DataModel-NVDA'!$B$4:$B$130=$B1014),0),MATCH(BA$3,'DataModel-NVDA'!$F$2:$DI$2,0))*$C1014,"")</f>
        <v>21091.738937999999</v>
      </c>
      <c r="BB1014" s="133" cm="1">
        <f t="array" ref="BB1014">IF(ISNUMBER('DataModel-NVDA'!BB$112),INDEX('DataModel-NVDA'!$F$4:$DI$130,MATCH(1,('DataModel-NVDA'!$A$4:$A$130=$A1014)*('DataModel-NVDA'!$B$4:$B$130=$B1014),0),MATCH(BB$3,'DataModel-NVDA'!$F$2:$DI$2,0))*$C1014,"")</f>
        <v>20956.323687</v>
      </c>
      <c r="BC1014" s="34" cm="1">
        <f t="array" ref="BC1014">IF(ISNUMBER('DataModel-NVDA'!BC$112),INDEX('DataModel-NVDA'!$F$4:$DI$130,MATCH(1,('DataModel-NVDA'!$A$4:$A$130=$A1014)*('DataModel-NVDA'!$B$4:$B$130=$B1014),0),MATCH(BC$3,'DataModel-NVDA'!$F$2:$DI$2,0))*$C1014,"")</f>
        <v>21807.654083999998</v>
      </c>
      <c r="BD1014" s="34" cm="1">
        <f t="array" ref="BD1014">IF(ISNUMBER('DataModel-NVDA'!BD$112),INDEX('DataModel-NVDA'!$F$4:$DI$130,MATCH(1,('DataModel-NVDA'!$A$4:$A$130=$A1014)*('DataModel-NVDA'!$B$4:$B$130=$B1014),0),MATCH(BD$3,'DataModel-NVDA'!$F$2:$DI$2,0))*$C1014,"")</f>
        <v>22659.010366999999</v>
      </c>
      <c r="BE1014" s="134" cm="1">
        <f t="array" ref="BE1014">IF(ISNUMBER('DataModel-NVDA'!BE$112),INDEX('DataModel-NVDA'!$F$4:$DI$130,MATCH(1,('DataModel-NVDA'!$A$4:$A$130=$A1014)*('DataModel-NVDA'!$B$4:$B$130=$B1014),0),MATCH(BE$3,'DataModel-NVDA'!$F$2:$DI$2,0))*$C1014,"")</f>
        <v>23445.012661999997</v>
      </c>
      <c r="BF1014" s="133" t="str" cm="1">
        <f t="array" ref="BF1014">IF(ISNUMBER('DataModel-NVDA'!BF$112),INDEX('DataModel-NVDA'!$F$4:$DI$130,MATCH(1,('DataModel-NVDA'!$A$4:$A$130=$A1014)*('DataModel-NVDA'!$B$4:$B$130=$B1014),0),MATCH(BF$3,'DataModel-NVDA'!$F$2:$DI$2,0))*$C1014,"")</f>
        <v/>
      </c>
      <c r="BG1014" s="34" t="str" cm="1">
        <f t="array" ref="BG1014">IF(ISNUMBER('DataModel-NVDA'!BG$112),INDEX('DataModel-NVDA'!$F$4:$DI$130,MATCH(1,('DataModel-NVDA'!$A$4:$A$130=$A1014)*('DataModel-NVDA'!$B$4:$B$130=$B1014),0),MATCH(BG$3,'DataModel-NVDA'!$F$2:$DI$2,0))*$C1014,"")</f>
        <v/>
      </c>
      <c r="BH1014" s="34" t="str" cm="1">
        <f t="array" ref="BH1014">IF(ISNUMBER('DataModel-NVDA'!BH$112),INDEX('DataModel-NVDA'!$F$4:$DI$130,MATCH(1,('DataModel-NVDA'!$A$4:$A$130=$A1014)*('DataModel-NVDA'!$B$4:$B$130=$B1014),0),MATCH(BH$3,'DataModel-NVDA'!$F$2:$DI$2,0))*$C1014,"")</f>
        <v/>
      </c>
      <c r="BI1014" s="134" t="str" cm="1">
        <f t="array" ref="BI1014">IF(ISNUMBER('DataModel-NVDA'!BI$112),INDEX('DataModel-NVDA'!$F$4:$DI$130,MATCH(1,('DataModel-NVDA'!$A$4:$A$130=$A1014)*('DataModel-NVDA'!$B$4:$B$130=$B1014),0),MATCH(BI$3,'DataModel-NVDA'!$F$2:$DI$2,0))*$C1014,"")</f>
        <v/>
      </c>
      <c r="BJ1014" s="133" t="str" cm="1">
        <f t="array" ref="BJ1014">IF(ISNUMBER('DataModel-NVDA'!BJ$112),INDEX('DataModel-NVDA'!$F$4:$DI$130,MATCH(1,('DataModel-NVDA'!$A$4:$A$130=$A1014)*('DataModel-NVDA'!$B$4:$B$130=$B1014),0),MATCH(BJ$3,'DataModel-NVDA'!$F$2:$DI$2,0))*$C1014,"")</f>
        <v/>
      </c>
      <c r="BK1014" s="34" t="str" cm="1">
        <f t="array" ref="BK1014">IF(ISNUMBER('DataModel-NVDA'!BK$112),INDEX('DataModel-NVDA'!$F$4:$DI$130,MATCH(1,('DataModel-NVDA'!$A$4:$A$130=$A1014)*('DataModel-NVDA'!$B$4:$B$130=$B1014),0),MATCH(BK$3,'DataModel-NVDA'!$F$2:$DI$2,0))*$C1014,"")</f>
        <v/>
      </c>
      <c r="BL1014" s="34" t="str" cm="1">
        <f t="array" ref="BL1014">IF(ISNUMBER('DataModel-NVDA'!BL$112),INDEX('DataModel-NVDA'!$F$4:$DI$130,MATCH(1,('DataModel-NVDA'!$A$4:$A$130=$A1014)*('DataModel-NVDA'!$B$4:$B$130=$B1014),0),MATCH(BL$3,'DataModel-NVDA'!$F$2:$DI$2,0))*$C1014,"")</f>
        <v/>
      </c>
      <c r="BM1014" s="134" t="str" cm="1">
        <f t="array" ref="BM1014">IF(ISNUMBER('DataModel-NVDA'!BM$112),INDEX('DataModel-NVDA'!$F$4:$DI$130,MATCH(1,('DataModel-NVDA'!$A$4:$A$130=$A1014)*('DataModel-NVDA'!$B$4:$B$130=$B1014),0),MATCH(BM$3,'DataModel-NVDA'!$F$2:$DI$2,0))*$C1014,"")</f>
        <v/>
      </c>
      <c r="BN1014" s="133" t="str" cm="1">
        <f t="array" ref="BN1014">IF(ISNUMBER('DataModel-NVDA'!BN$112),INDEX('DataModel-NVDA'!$F$4:$DI$130,MATCH(1,('DataModel-NVDA'!$A$4:$A$130=$A1014)*('DataModel-NVDA'!$B$4:$B$130=$B1014),0),MATCH(BN$3,'DataModel-NVDA'!$F$2:$DI$2,0))*$C1014,"")</f>
        <v/>
      </c>
      <c r="BO1014" s="34" t="str" cm="1">
        <f t="array" ref="BO1014">IF(ISNUMBER('DataModel-NVDA'!BO$112),INDEX('DataModel-NVDA'!$F$4:$DI$130,MATCH(1,('DataModel-NVDA'!$A$4:$A$130=$A1014)*('DataModel-NVDA'!$B$4:$B$130=$B1014),0),MATCH(BO$3,'DataModel-NVDA'!$F$2:$DI$2,0))*$C1014,"")</f>
        <v/>
      </c>
      <c r="BP1014" s="34" t="str" cm="1">
        <f t="array" ref="BP1014">IF(ISNUMBER('DataModel-NVDA'!BP$112),INDEX('DataModel-NVDA'!$F$4:$DI$130,MATCH(1,('DataModel-NVDA'!$A$4:$A$130=$A1014)*('DataModel-NVDA'!$B$4:$B$130=$B1014),0),MATCH(BP$3,'DataModel-NVDA'!$F$2:$DI$2,0))*$C1014,"")</f>
        <v/>
      </c>
      <c r="BQ1014" s="134" t="str" cm="1">
        <f t="array" ref="BQ1014">IF(ISNUMBER('DataModel-NVDA'!BQ$112),INDEX('DataModel-NVDA'!$F$4:$DI$130,MATCH(1,('DataModel-NVDA'!$A$4:$A$130=$A1014)*('DataModel-NVDA'!$B$4:$B$130=$B1014),0),MATCH(BQ$3,'DataModel-NVDA'!$F$2:$DI$2,0))*$C1014,"")</f>
        <v/>
      </c>
      <c r="BR1014" s="133" t="str" cm="1">
        <f t="array" ref="BR1014">IF(ISNUMBER('DataModel-NVDA'!BR$112),INDEX('DataModel-NVDA'!$F$4:$DI$130,MATCH(1,('DataModel-NVDA'!$A$4:$A$130=$A1014)*('DataModel-NVDA'!$B$4:$B$130=$B1014),0),MATCH(BR$3,'DataModel-NVDA'!$F$2:$DI$2,0))*$C1014,"")</f>
        <v/>
      </c>
      <c r="BS1014" s="34" t="str" cm="1">
        <f t="array" ref="BS1014">IF(ISNUMBER('DataModel-NVDA'!BS$112),INDEX('DataModel-NVDA'!$F$4:$DI$130,MATCH(1,('DataModel-NVDA'!$A$4:$A$130=$A1014)*('DataModel-NVDA'!$B$4:$B$130=$B1014),0),MATCH(BS$3,'DataModel-NVDA'!$F$2:$DI$2,0))*$C1014,"")</f>
        <v/>
      </c>
      <c r="BT1014" s="34" t="str" cm="1">
        <f t="array" ref="BT1014">IF(ISNUMBER('DataModel-NVDA'!BT$112),INDEX('DataModel-NVDA'!$F$4:$DI$130,MATCH(1,('DataModel-NVDA'!$A$4:$A$130=$A1014)*('DataModel-NVDA'!$B$4:$B$130=$B1014),0),MATCH(BT$3,'DataModel-NVDA'!$F$2:$DI$2,0))*$C1014,"")</f>
        <v/>
      </c>
      <c r="BU1014" s="134" t="str" cm="1">
        <f t="array" ref="BU1014">IF(ISNUMBER('DataModel-NVDA'!BU$112),INDEX('DataModel-NVDA'!$F$4:$DI$130,MATCH(1,('DataModel-NVDA'!$A$4:$A$130=$A1014)*('DataModel-NVDA'!$B$4:$B$130=$B1014),0),MATCH(BU$3,'DataModel-NVDA'!$F$2:$DI$2,0))*$C1014,"")</f>
        <v/>
      </c>
      <c r="BV1014" s="133" t="str" cm="1">
        <f t="array" ref="BV1014">IF(ISNUMBER('DataModel-NVDA'!BV$112),INDEX('DataModel-NVDA'!$F$4:$DI$130,MATCH(1,('DataModel-NVDA'!$A$4:$A$130=$A1014)*('DataModel-NVDA'!$B$4:$B$130=$B1014),0),MATCH(BV$3,'DataModel-NVDA'!$F$2:$DI$2,0))*$C1014,"")</f>
        <v/>
      </c>
      <c r="BW1014" s="34" t="str" cm="1">
        <f t="array" ref="BW1014">IF(ISNUMBER('DataModel-NVDA'!BW$112),INDEX('DataModel-NVDA'!$F$4:$DI$130,MATCH(1,('DataModel-NVDA'!$A$4:$A$130=$A1014)*('DataModel-NVDA'!$B$4:$B$130=$B1014),0),MATCH(BW$3,'DataModel-NVDA'!$F$2:$DI$2,0))*$C1014,"")</f>
        <v/>
      </c>
      <c r="BX1014" s="34" t="str" cm="1">
        <f t="array" ref="BX1014">IF(ISNUMBER('DataModel-NVDA'!BX$112),INDEX('DataModel-NVDA'!$F$4:$DI$130,MATCH(1,('DataModel-NVDA'!$A$4:$A$130=$A1014)*('DataModel-NVDA'!$B$4:$B$130=$B1014),0),MATCH(BX$3,'DataModel-NVDA'!$F$2:$DI$2,0))*$C1014,"")</f>
        <v/>
      </c>
      <c r="BY1014" s="134" t="str" cm="1">
        <f t="array" ref="BY1014">IF(ISNUMBER('DataModel-NVDA'!BY$112),INDEX('DataModel-NVDA'!$F$4:$DI$130,MATCH(1,('DataModel-NVDA'!$A$4:$A$130=$A1014)*('DataModel-NVDA'!$B$4:$B$130=$B1014),0),MATCH(BY$3,'DataModel-NVDA'!$F$2:$DI$2,0))*$C1014,"")</f>
        <v/>
      </c>
      <c r="BZ1014" s="133" t="str" cm="1">
        <f t="array" ref="BZ1014">IF(ISNUMBER('DataModel-NVDA'!BZ$112),INDEX('DataModel-NVDA'!$F$4:$DI$130,MATCH(1,('DataModel-NVDA'!$A$4:$A$130=$A1014)*('DataModel-NVDA'!$B$4:$B$130=$B1014),0),MATCH(BZ$3,'DataModel-NVDA'!$F$2:$DI$2,0))*$C1014,"")</f>
        <v/>
      </c>
      <c r="CA1014" s="34" t="str" cm="1">
        <f t="array" ref="CA1014">IF(ISNUMBER('DataModel-NVDA'!CA$112),INDEX('DataModel-NVDA'!$F$4:$DI$130,MATCH(1,('DataModel-NVDA'!$A$4:$A$130=$A1014)*('DataModel-NVDA'!$B$4:$B$130=$B1014),0),MATCH(CA$3,'DataModel-NVDA'!$F$2:$DI$2,0))*$C1014,"")</f>
        <v/>
      </c>
      <c r="CB1014" s="34" t="str" cm="1">
        <f t="array" ref="CB1014">IF(ISNUMBER('DataModel-NVDA'!CB$112),INDEX('DataModel-NVDA'!$F$4:$DI$130,MATCH(1,('DataModel-NVDA'!$A$4:$A$130=$A1014)*('DataModel-NVDA'!$B$4:$B$130=$B1014),0),MATCH(CB$3,'DataModel-NVDA'!$F$2:$DI$2,0))*$C1014,"")</f>
        <v/>
      </c>
      <c r="CC1014" s="134" t="str" cm="1">
        <f t="array" ref="CC1014">IF(ISNUMBER('DataModel-NVDA'!CC$112),INDEX('DataModel-NVDA'!$F$4:$DI$130,MATCH(1,('DataModel-NVDA'!$A$4:$A$130=$A1014)*('DataModel-NVDA'!$B$4:$B$130=$B1014),0),MATCH(CC$3,'DataModel-NVDA'!$F$2:$DI$2,0))*$C1014,"")</f>
        <v/>
      </c>
      <c r="CD1014" s="133" t="str" cm="1">
        <f t="array" ref="CD1014">IF(ISNUMBER('DataModel-NVDA'!CD$112),INDEX('DataModel-NVDA'!$F$4:$DI$130,MATCH(1,('DataModel-NVDA'!$A$4:$A$130=$A1014)*('DataModel-NVDA'!$B$4:$B$130=$B1014),0),MATCH(CD$3,'DataModel-NVDA'!$F$2:$DI$2,0))*$C1014,"")</f>
        <v/>
      </c>
      <c r="CE1014" s="34" t="str" cm="1">
        <f t="array" ref="CE1014">IF(ISNUMBER('DataModel-NVDA'!CE$112),INDEX('DataModel-NVDA'!$F$4:$DI$130,MATCH(1,('DataModel-NVDA'!$A$4:$A$130=$A1014)*('DataModel-NVDA'!$B$4:$B$130=$B1014),0),MATCH(CE$3,'DataModel-NVDA'!$F$2:$DI$2,0))*$C1014,"")</f>
        <v/>
      </c>
      <c r="CF1014" s="34" t="str" cm="1">
        <f t="array" ref="CF1014">IF(ISNUMBER('DataModel-NVDA'!CF$112),INDEX('DataModel-NVDA'!$F$4:$DI$130,MATCH(1,('DataModel-NVDA'!$A$4:$A$130=$A1014)*('DataModel-NVDA'!$B$4:$B$130=$B1014),0),MATCH(CF$3,'DataModel-NVDA'!$F$2:$DI$2,0))*$C1014,"")</f>
        <v/>
      </c>
      <c r="CG1014" s="134" t="str" cm="1">
        <f t="array" ref="CG1014">IF(ISNUMBER('DataModel-NVDA'!CG$112),INDEX('DataModel-NVDA'!$F$4:$DI$130,MATCH(1,('DataModel-NVDA'!$A$4:$A$130=$A1014)*('DataModel-NVDA'!$B$4:$B$130=$B1014),0),MATCH(CG$3,'DataModel-NVDA'!$F$2:$DI$2,0))*$C1014,"")</f>
        <v/>
      </c>
      <c r="CH1014" s="133" t="str" cm="1">
        <f t="array" ref="CH1014">IF(ISNUMBER('DataModel-NVDA'!CH$112),INDEX('DataModel-NVDA'!$F$4:$DI$130,MATCH(1,('DataModel-NVDA'!$A$4:$A$130=$A1014)*('DataModel-NVDA'!$B$4:$B$130=$B1014),0),MATCH(CH$3,'DataModel-NVDA'!$F$2:$DI$2,0))*$C1014,"")</f>
        <v/>
      </c>
      <c r="CI1014" s="34" t="str" cm="1">
        <f t="array" ref="CI1014">IF(ISNUMBER('DataModel-NVDA'!CI$112),INDEX('DataModel-NVDA'!$F$4:$DI$130,MATCH(1,('DataModel-NVDA'!$A$4:$A$130=$A1014)*('DataModel-NVDA'!$B$4:$B$130=$B1014),0),MATCH(CI$3,'DataModel-NVDA'!$F$2:$DI$2,0))*$C1014,"")</f>
        <v/>
      </c>
      <c r="CJ1014" s="34" t="str" cm="1">
        <f t="array" ref="CJ1014">IF(ISNUMBER('DataModel-NVDA'!CJ$112),INDEX('DataModel-NVDA'!$F$4:$DI$130,MATCH(1,('DataModel-NVDA'!$A$4:$A$130=$A1014)*('DataModel-NVDA'!$B$4:$B$130=$B1014),0),MATCH(CJ$3,'DataModel-NVDA'!$F$2:$DI$2,0))*$C1014,"")</f>
        <v/>
      </c>
      <c r="CK1014" s="134" t="str" cm="1">
        <f t="array" ref="CK1014">IF(ISNUMBER('DataModel-NVDA'!CK$112),INDEX('DataModel-NVDA'!$F$4:$DI$130,MATCH(1,('DataModel-NVDA'!$A$4:$A$130=$A1014)*('DataModel-NVDA'!$B$4:$B$130=$B1014),0),MATCH(CK$3,'DataModel-NVDA'!$F$2:$DI$2,0))*$C1014,"")</f>
        <v/>
      </c>
      <c r="CL1014" s="133" t="str" cm="1">
        <f t="array" ref="CL1014">IF(ISNUMBER('DataModel-NVDA'!CL$112),INDEX('DataModel-NVDA'!$F$4:$DI$130,MATCH(1,('DataModel-NVDA'!$A$4:$A$130=$A1014)*('DataModel-NVDA'!$B$4:$B$130=$B1014),0),MATCH(CL$3,'DataModel-NVDA'!$F$2:$DI$2,0))*$C1014,"")</f>
        <v/>
      </c>
      <c r="CM1014" s="34" t="str" cm="1">
        <f t="array" ref="CM1014">IF(ISNUMBER('DataModel-NVDA'!CM$112),INDEX('DataModel-NVDA'!$F$4:$DI$130,MATCH(1,('DataModel-NVDA'!$A$4:$A$130=$A1014)*('DataModel-NVDA'!$B$4:$B$130=$B1014),0),MATCH(CM$3,'DataModel-NVDA'!$F$2:$DI$2,0))*$C1014,"")</f>
        <v/>
      </c>
      <c r="CN1014" s="34" t="str" cm="1">
        <f t="array" ref="CN1014">IF(ISNUMBER('DataModel-NVDA'!CN$112),INDEX('DataModel-NVDA'!$F$4:$DI$130,MATCH(1,('DataModel-NVDA'!$A$4:$A$130=$A1014)*('DataModel-NVDA'!$B$4:$B$130=$B1014),0),MATCH(CN$3,'DataModel-NVDA'!$F$2:$DI$2,0))*$C1014,"")</f>
        <v/>
      </c>
      <c r="CO1014" s="134" t="str" cm="1">
        <f t="array" ref="CO1014">IF(ISNUMBER('DataModel-NVDA'!CO$112),INDEX('DataModel-NVDA'!$F$4:$DI$130,MATCH(1,('DataModel-NVDA'!$A$4:$A$130=$A1014)*('DataModel-NVDA'!$B$4:$B$130=$B1014),0),MATCH(CO$3,'DataModel-NVDA'!$F$2:$DI$2,0))*$C1014,"")</f>
        <v/>
      </c>
      <c r="CP1014" s="133" t="str" cm="1">
        <f t="array" ref="CP1014">IF(ISNUMBER('DataModel-NVDA'!CP$112),INDEX('DataModel-NVDA'!$F$4:$DI$130,MATCH(1,('DataModel-NVDA'!$A$4:$A$130=$A1014)*('DataModel-NVDA'!$B$4:$B$130=$B1014),0),MATCH(CP$3,'DataModel-NVDA'!$F$2:$DI$2,0))*$C1014,"")</f>
        <v/>
      </c>
      <c r="CQ1014" s="34" t="str" cm="1">
        <f t="array" ref="CQ1014">IF(ISNUMBER('DataModel-NVDA'!CQ$112),INDEX('DataModel-NVDA'!$F$4:$DI$130,MATCH(1,('DataModel-NVDA'!$A$4:$A$130=$A1014)*('DataModel-NVDA'!$B$4:$B$130=$B1014),0),MATCH(CQ$3,'DataModel-NVDA'!$F$2:$DI$2,0))*$C1014,"")</f>
        <v/>
      </c>
      <c r="CR1014" s="34" t="str" cm="1">
        <f t="array" ref="CR1014">IF(ISNUMBER('DataModel-NVDA'!CR$112),INDEX('DataModel-NVDA'!$F$4:$DI$130,MATCH(1,('DataModel-NVDA'!$A$4:$A$130=$A1014)*('DataModel-NVDA'!$B$4:$B$130=$B1014),0),MATCH(CR$3,'DataModel-NVDA'!$F$2:$DI$2,0))*$C1014,"")</f>
        <v/>
      </c>
      <c r="CS1014" s="134" t="str" cm="1">
        <f t="array" ref="CS1014">IF(ISNUMBER('DataModel-NVDA'!CS$112),INDEX('DataModel-NVDA'!$F$4:$DI$130,MATCH(1,('DataModel-NVDA'!$A$4:$A$130=$A1014)*('DataModel-NVDA'!$B$4:$B$130=$B1014),0),MATCH(CS$3,'DataModel-NVDA'!$F$2:$DI$2,0))*$C1014,"")</f>
        <v/>
      </c>
      <c r="CT1014" s="133" t="str" cm="1">
        <f t="array" ref="CT1014">IF(ISNUMBER('DataModel-NVDA'!CT$112),INDEX('DataModel-NVDA'!$F$4:$DI$130,MATCH(1,('DataModel-NVDA'!$A$4:$A$130=$A1014)*('DataModel-NVDA'!$B$4:$B$130=$B1014),0),MATCH(CT$3,'DataModel-NVDA'!$F$2:$DI$2,0))*$C1014,"")</f>
        <v/>
      </c>
      <c r="CU1014" s="34" t="str" cm="1">
        <f t="array" ref="CU1014">IF(ISNUMBER('DataModel-NVDA'!CU$112),INDEX('DataModel-NVDA'!$F$4:$DI$130,MATCH(1,('DataModel-NVDA'!$A$4:$A$130=$A1014)*('DataModel-NVDA'!$B$4:$B$130=$B1014),0),MATCH(CU$3,'DataModel-NVDA'!$F$2:$DI$2,0))*$C1014,"")</f>
        <v/>
      </c>
      <c r="CV1014" s="34" t="str" cm="1">
        <f t="array" ref="CV1014">IF(ISNUMBER('DataModel-NVDA'!CV$112),INDEX('DataModel-NVDA'!$F$4:$DI$130,MATCH(1,('DataModel-NVDA'!$A$4:$A$130=$A1014)*('DataModel-NVDA'!$B$4:$B$130=$B1014),0),MATCH(CV$3,'DataModel-NVDA'!$F$2:$DI$2,0))*$C1014,"")</f>
        <v/>
      </c>
      <c r="CW1014" s="134" t="str" cm="1">
        <f t="array" ref="CW1014">IF(ISNUMBER('DataModel-NVDA'!CW$112),INDEX('DataModel-NVDA'!$F$4:$DI$130,MATCH(1,('DataModel-NVDA'!$A$4:$A$130=$A1014)*('DataModel-NVDA'!$B$4:$B$130=$B1014),0),MATCH(CW$3,'DataModel-NVDA'!$F$2:$DI$2,0))*$C1014,"")</f>
        <v/>
      </c>
      <c r="CX1014" s="133" t="str" cm="1">
        <f t="array" ref="CX1014">IF(ISNUMBER('DataModel-NVDA'!CX$112),INDEX('DataModel-NVDA'!$F$4:$DI$130,MATCH(1,('DataModel-NVDA'!$A$4:$A$130=$A1014)*('DataModel-NVDA'!$B$4:$B$130=$B1014),0),MATCH(CX$3,'DataModel-NVDA'!$F$2:$DI$2,0))*$C1014,"")</f>
        <v/>
      </c>
      <c r="CY1014" s="34" t="str" cm="1">
        <f t="array" ref="CY1014">IF(ISNUMBER('DataModel-NVDA'!CY$112),INDEX('DataModel-NVDA'!$F$4:$DI$130,MATCH(1,('DataModel-NVDA'!$A$4:$A$130=$A1014)*('DataModel-NVDA'!$B$4:$B$130=$B1014),0),MATCH(CY$3,'DataModel-NVDA'!$F$2:$DI$2,0))*$C1014,"")</f>
        <v/>
      </c>
      <c r="CZ1014" s="34" t="str" cm="1">
        <f t="array" ref="CZ1014">IF(ISNUMBER('DataModel-NVDA'!CZ$112),INDEX('DataModel-NVDA'!$F$4:$DI$130,MATCH(1,('DataModel-NVDA'!$A$4:$A$130=$A1014)*('DataModel-NVDA'!$B$4:$B$130=$B1014),0),MATCH(CZ$3,'DataModel-NVDA'!$F$2:$DI$2,0))*$C1014,"")</f>
        <v/>
      </c>
      <c r="DA1014" s="134" t="str" cm="1">
        <f t="array" ref="DA1014">IF(ISNUMBER('DataModel-NVDA'!DA$112),INDEX('DataModel-NVDA'!$F$4:$DI$130,MATCH(1,('DataModel-NVDA'!$A$4:$A$130=$A1014)*('DataModel-NVDA'!$B$4:$B$130=$B1014),0),MATCH(DA$3,'DataModel-NVDA'!$F$2:$DI$2,0))*$C1014,"")</f>
        <v/>
      </c>
      <c r="DB1014" s="133" t="str" cm="1">
        <f t="array" ref="DB1014">IF(ISNUMBER('DataModel-NVDA'!DB$112),INDEX('DataModel-NVDA'!$F$4:$DI$130,MATCH(1,('DataModel-NVDA'!$A$4:$A$130=$A1014)*('DataModel-NVDA'!$B$4:$B$130=$B1014),0),MATCH(DB$3,'DataModel-NVDA'!$F$2:$DI$2,0))*$C1014,"")</f>
        <v/>
      </c>
      <c r="DC1014" s="34" t="str" cm="1">
        <f t="array" ref="DC1014">IF(ISNUMBER('DataModel-NVDA'!DC$112),INDEX('DataModel-NVDA'!$F$4:$DI$130,MATCH(1,('DataModel-NVDA'!$A$4:$A$130=$A1014)*('DataModel-NVDA'!$B$4:$B$130=$B1014),0),MATCH(DC$3,'DataModel-NVDA'!$F$2:$DI$2,0))*$C1014,"")</f>
        <v/>
      </c>
      <c r="DD1014" s="34" t="str" cm="1">
        <f t="array" ref="DD1014">IF(ISNUMBER('DataModel-NVDA'!DD$112),INDEX('DataModel-NVDA'!$F$4:$DI$130,MATCH(1,('DataModel-NVDA'!$A$4:$A$130=$A1014)*('DataModel-NVDA'!$B$4:$B$130=$B1014),0),MATCH(DD$3,'DataModel-NVDA'!$F$2:$DI$2,0))*$C1014,"")</f>
        <v/>
      </c>
      <c r="DE1014" s="134" t="str" cm="1">
        <f t="array" ref="DE1014">IF(ISNUMBER('DataModel-NVDA'!DE$112),INDEX('DataModel-NVDA'!$F$4:$DI$130,MATCH(1,('DataModel-NVDA'!$A$4:$A$130=$A1014)*('DataModel-NVDA'!$B$4:$B$130=$B1014),0),MATCH(DE$3,'DataModel-NVDA'!$F$2:$DI$2,0))*$C1014,"")</f>
        <v/>
      </c>
      <c r="DF1014" s="133" t="str" cm="1">
        <f t="array" ref="DF1014">IF(ISNUMBER('DataModel-NVDA'!DF$112),INDEX('DataModel-NVDA'!$F$4:$DI$130,MATCH(1,('DataModel-NVDA'!$A$4:$A$130=$A1014)*('DataModel-NVDA'!$B$4:$B$130=$B1014),0),MATCH(DF$3,'DataModel-NVDA'!$F$2:$DI$2,0))*$C1014,"")</f>
        <v/>
      </c>
      <c r="DG1014" s="34" t="str" cm="1">
        <f t="array" ref="DG1014">IF(ISNUMBER('DataModel-NVDA'!DG$112),INDEX('DataModel-NVDA'!$F$4:$DI$130,MATCH(1,('DataModel-NVDA'!$A$4:$A$130=$A1014)*('DataModel-NVDA'!$B$4:$B$130=$B1014),0),MATCH(DG$3,'DataModel-NVDA'!$F$2:$DI$2,0))*$C1014,"")</f>
        <v/>
      </c>
      <c r="DH1014" s="34" t="str" cm="1">
        <f t="array" ref="DH1014">IF(ISNUMBER('DataModel-NVDA'!DH$112),INDEX('DataModel-NVDA'!$F$4:$DI$130,MATCH(1,('DataModel-NVDA'!$A$4:$A$130=$A1014)*('DataModel-NVDA'!$B$4:$B$130=$B1014),0),MATCH(DH$3,'DataModel-NVDA'!$F$2:$DI$2,0))*$C1014,"")</f>
        <v/>
      </c>
      <c r="DI1014" s="134" t="str" cm="1">
        <f t="array" ref="DI1014">IF(ISNUMBER('DataModel-NVDA'!DI$112),INDEX('DataModel-NVDA'!$F$4:$DI$130,MATCH(1,('DataModel-NVDA'!$A$4:$A$130=$A1014)*('DataModel-NVDA'!$B$4:$B$130=$B1014),0),MATCH(DI$3,'DataModel-NVDA'!$F$2:$DI$2,0))*$C1014,"")</f>
        <v/>
      </c>
      <c r="DJ1014" s="69"/>
      <c r="DK1014" s="34" cm="1">
        <f t="array" ref="DK1014">IF(ISNUMBER('DataModel-NVDA'!DK$112),INDEX('DataModel-NVDA'!$DK$4:$EK$130,MATCH(1,('DataModel-NVDA'!$A$4:$A$130=$A1014)*('DataModel-NVDA'!$B$4:$B$130=$B1014),0),MATCH(DK$3,'DataModel-NVDA'!$DK$2:$EK$2,0))*$C1014,"")</f>
        <v>776.67657199999996</v>
      </c>
      <c r="DL1014" s="34" cm="1">
        <f t="array" ref="DL1014">IF(ISNUMBER('DataModel-NVDA'!DL$112),INDEX('DataModel-NVDA'!$DK$4:$EK$130,MATCH(1,('DataModel-NVDA'!$A$4:$A$130=$A1014)*('DataModel-NVDA'!$B$4:$B$130=$B1014),0),MATCH(DL$3,'DataModel-NVDA'!$DK$2:$EK$2,0))*$C1014,"")</f>
        <v>923.55743199999995</v>
      </c>
      <c r="DM1014" s="34" cm="1">
        <f t="array" ref="DM1014">IF(ISNUMBER('DataModel-NVDA'!DM$112),INDEX('DataModel-NVDA'!$DK$4:$EK$130,MATCH(1,('DataModel-NVDA'!$A$4:$A$130=$A1014)*('DataModel-NVDA'!$B$4:$B$130=$B1014),0),MATCH(DM$3,'DataModel-NVDA'!$DK$2:$EK$2,0))*$C1014,"")</f>
        <v>2667.047415</v>
      </c>
      <c r="DN1014" s="34" cm="1">
        <f t="array" ref="DN1014">IF(ISNUMBER('DataModel-NVDA'!DN$112),INDEX('DataModel-NVDA'!$DK$4:$EK$130,MATCH(1,('DataModel-NVDA'!$A$4:$A$130=$A1014)*('DataModel-NVDA'!$B$4:$B$130=$B1014),0),MATCH(DN$3,'DataModel-NVDA'!$DK$2:$EK$2,0))*$C1014,"")</f>
        <v>2250.3198480000001</v>
      </c>
      <c r="DO1014" s="34" cm="1">
        <f t="array" ref="DO1014">IF(ISNUMBER('DataModel-NVDA'!DO$112),INDEX('DataModel-NVDA'!$DK$4:$EK$130,MATCH(1,('DataModel-NVDA'!$A$4:$A$130=$A1014)*('DataModel-NVDA'!$B$4:$B$130=$B1014),0),MATCH(DO$3,'DataModel-NVDA'!$DK$2:$EK$2,0))*$C1014,"")</f>
        <v>4112.8708829999996</v>
      </c>
      <c r="DP1014" s="34" cm="1">
        <f t="array" ref="DP1014">IF(ISNUMBER('DataModel-NVDA'!DP$112),INDEX('DataModel-NVDA'!$DK$4:$EK$130,MATCH(1,('DataModel-NVDA'!$A$4:$A$130=$A1014)*('DataModel-NVDA'!$B$4:$B$130=$B1014),0),MATCH(DP$3,'DataModel-NVDA'!$DK$2:$EK$2,0))*$C1014,"")</f>
        <v>2630.3664439999998</v>
      </c>
      <c r="DQ1014" s="34" cm="1">
        <f t="array" ref="DQ1014">IF(ISNUMBER('DataModel-NVDA'!DQ$112),INDEX('DataModel-NVDA'!$DK$4:$EK$130,MATCH(1,('DataModel-NVDA'!$A$4:$A$130=$A1014)*('DataModel-NVDA'!$B$4:$B$130=$B1014),0),MATCH(DQ$3,'DataModel-NVDA'!$DK$2:$EK$2,0))*$C1014,"")</f>
        <v>4454.3914129999994</v>
      </c>
      <c r="DR1014" s="34" cm="1">
        <f t="array" ref="DR1014">IF(ISNUMBER('DataModel-NVDA'!DR$112),INDEX('DataModel-NVDA'!$DK$4:$EK$130,MATCH(1,('DataModel-NVDA'!$A$4:$A$130=$A1014)*('DataModel-NVDA'!$B$4:$B$130=$B1014),0),MATCH(DR$3,'DataModel-NVDA'!$DK$2:$EK$2,0))*$C1014,"")</f>
        <v>10296.478906999999</v>
      </c>
      <c r="DS1014" s="34" cm="1">
        <f t="array" ref="DS1014">IF(ISNUMBER('DataModel-NVDA'!DS$112),INDEX('DataModel-NVDA'!$DK$4:$EK$130,MATCH(1,('DataModel-NVDA'!$A$4:$A$130=$A1014)*('DataModel-NVDA'!$B$4:$B$130=$B1014),0),MATCH(DS$3,'DataModel-NVDA'!$DK$2:$EK$2,0))*$C1014,"")</f>
        <v>10138.185646</v>
      </c>
      <c r="DT1014" s="34" cm="1">
        <f t="array" ref="DT1014">IF(ISNUMBER('DataModel-NVDA'!DT$112),INDEX('DataModel-NVDA'!$DK$4:$EK$130,MATCH(1,('DataModel-NVDA'!$A$4:$A$130=$A1014)*('DataModel-NVDA'!$B$4:$B$130=$B1014),0),MATCH(DT$3,'DataModel-NVDA'!$DK$2:$EK$2,0))*$C1014,"")</f>
        <v>8398.2974009999998</v>
      </c>
      <c r="DU1014" s="34" cm="1">
        <f t="array" ref="DU1014">IF(ISNUMBER('DataModel-NVDA'!DU$112),INDEX('DataModel-NVDA'!$DK$4:$EK$130,MATCH(1,('DataModel-NVDA'!$A$4:$A$130=$A1014)*('DataModel-NVDA'!$B$4:$B$130=$B1014),0),MATCH(DU$3,'DataModel-NVDA'!$DK$2:$EK$2,0))*$C1014,"")</f>
        <v>48633.113444999995</v>
      </c>
      <c r="DV1014" s="34" cm="1">
        <f t="array" ref="DV1014">IF(ISNUMBER('DataModel-NVDA'!DV$112),INDEX('DataModel-NVDA'!$DK$4:$EK$130,MATCH(1,('DataModel-NVDA'!$A$4:$A$130=$A1014)*('DataModel-NVDA'!$B$4:$B$130=$B1014),0),MATCH(DV$3,'DataModel-NVDA'!$DK$2:$EK$2,0))*$C1014,"")</f>
        <v>74511.983534999992</v>
      </c>
      <c r="DW1014" s="34" cm="1">
        <f t="array" ref="DW1014">IF(ISNUMBER('DataModel-NVDA'!DW$112),INDEX('DataModel-NVDA'!$DK$4:$EK$130,MATCH(1,('DataModel-NVDA'!$A$4:$A$130=$A1014)*('DataModel-NVDA'!$B$4:$B$130=$B1014),0),MATCH(DW$3,'DataModel-NVDA'!$DK$2:$EK$2,0))*$C1014,"")</f>
        <v>90360.552958</v>
      </c>
      <c r="DX1014" s="34" cm="1">
        <f t="array" ref="DX1014">IF(ISNUMBER('DataModel-NVDA'!DX$112),INDEX('DataModel-NVDA'!$DK$4:$EK$130,MATCH(1,('DataModel-NVDA'!$A$4:$A$130=$A1014)*('DataModel-NVDA'!$B$4:$B$130=$B1014),0),MATCH(DX$3,'DataModel-NVDA'!$DK$2:$EK$2,0))*$C1014,"")</f>
        <v>103708.603923</v>
      </c>
      <c r="DY1014" s="34" cm="1">
        <f t="array" ref="DY1014">IF(ISNUMBER('DataModel-NVDA'!DY$112),INDEX('DataModel-NVDA'!$DK$4:$EK$130,MATCH(1,('DataModel-NVDA'!$A$4:$A$130=$A1014)*('DataModel-NVDA'!$B$4:$B$130=$B1014),0),MATCH(DY$3,'DataModel-NVDA'!$DK$2:$EK$2,0))*$C1014,"")</f>
        <v>99582.29157999999</v>
      </c>
      <c r="DZ1014" s="34" t="str" cm="1">
        <f t="array" ref="DZ1014">IF(ISNUMBER('DataModel-NVDA'!DZ$112),INDEX('DataModel-NVDA'!$DK$4:$EK$130,MATCH(1,('DataModel-NVDA'!$A$4:$A$130=$A1014)*('DataModel-NVDA'!$B$4:$B$130=$B1014),0),MATCH(DZ$3,'DataModel-NVDA'!$DK$2:$EK$2,0))*$C1014,"")</f>
        <v/>
      </c>
      <c r="EA1014" s="34" t="str" cm="1">
        <f t="array" ref="EA1014">IF(ISNUMBER('DataModel-NVDA'!EA$112),INDEX('DataModel-NVDA'!$DK$4:$EK$130,MATCH(1,('DataModel-NVDA'!$A$4:$A$130=$A1014)*('DataModel-NVDA'!$B$4:$B$130=$B1014),0),MATCH(EA$3,'DataModel-NVDA'!$DK$2:$EK$2,0))*$C1014,"")</f>
        <v/>
      </c>
      <c r="EB1014" s="34" t="str" cm="1">
        <f t="array" ref="EB1014">IF(ISNUMBER('DataModel-NVDA'!EB$112),INDEX('DataModel-NVDA'!$DK$4:$EK$130,MATCH(1,('DataModel-NVDA'!$A$4:$A$130=$A1014)*('DataModel-NVDA'!$B$4:$B$130=$B1014),0),MATCH(EB$3,'DataModel-NVDA'!$DK$2:$EK$2,0))*$C1014,"")</f>
        <v/>
      </c>
      <c r="EC1014" s="34" t="str" cm="1">
        <f t="array" ref="EC1014">IF(ISNUMBER('DataModel-NVDA'!EC$112),INDEX('DataModel-NVDA'!$DK$4:$EK$130,MATCH(1,('DataModel-NVDA'!$A$4:$A$130=$A1014)*('DataModel-NVDA'!$B$4:$B$130=$B1014),0),MATCH(EC$3,'DataModel-NVDA'!$DK$2:$EK$2,0))*$C1014,"")</f>
        <v/>
      </c>
      <c r="ED1014" s="34" t="str" cm="1">
        <f t="array" ref="ED1014">IF(ISNUMBER('DataModel-NVDA'!ED$112),INDEX('DataModel-NVDA'!$DK$4:$EK$130,MATCH(1,('DataModel-NVDA'!$A$4:$A$130=$A1014)*('DataModel-NVDA'!$B$4:$B$130=$B1014),0),MATCH(ED$3,'DataModel-NVDA'!$DK$2:$EK$2,0))*$C1014,"")</f>
        <v/>
      </c>
      <c r="EE1014" s="34" t="str" cm="1">
        <f t="array" ref="EE1014">IF(ISNUMBER('DataModel-NVDA'!EE$112),INDEX('DataModel-NVDA'!$DK$4:$EK$130,MATCH(1,('DataModel-NVDA'!$A$4:$A$130=$A1014)*('DataModel-NVDA'!$B$4:$B$130=$B1014),0),MATCH(EE$3,'DataModel-NVDA'!$DK$2:$EK$2,0))*$C1014,"")</f>
        <v/>
      </c>
      <c r="EF1014" s="34" t="str" cm="1">
        <f t="array" ref="EF1014">IF(ISNUMBER('DataModel-NVDA'!EF$112),INDEX('DataModel-NVDA'!$DK$4:$EK$130,MATCH(1,('DataModel-NVDA'!$A$4:$A$130=$A1014)*('DataModel-NVDA'!$B$4:$B$130=$B1014),0),MATCH(EF$3,'DataModel-NVDA'!$DK$2:$EK$2,0))*$C1014,"")</f>
        <v/>
      </c>
      <c r="EG1014" s="34" t="str" cm="1">
        <f t="array" ref="EG1014">IF(ISNUMBER('DataModel-NVDA'!EG$112),INDEX('DataModel-NVDA'!$DK$4:$EK$130,MATCH(1,('DataModel-NVDA'!$A$4:$A$130=$A1014)*('DataModel-NVDA'!$B$4:$B$130=$B1014),0),MATCH(EG$3,'DataModel-NVDA'!$DK$2:$EK$2,0))*$C1014,"")</f>
        <v/>
      </c>
      <c r="EH1014" s="34" t="str" cm="1">
        <f t="array" ref="EH1014">IF(ISNUMBER('DataModel-NVDA'!EH$112),INDEX('DataModel-NVDA'!$DK$4:$EK$130,MATCH(1,('DataModel-NVDA'!$A$4:$A$130=$A1014)*('DataModel-NVDA'!$B$4:$B$130=$B1014),0),MATCH(EH$3,'DataModel-NVDA'!$DK$2:$EK$2,0))*$C1014,"")</f>
        <v/>
      </c>
      <c r="EI1014" s="34" t="str" cm="1">
        <f t="array" ref="EI1014">IF(ISNUMBER('DataModel-NVDA'!EI$112),INDEX('DataModel-NVDA'!$DK$4:$EK$130,MATCH(1,('DataModel-NVDA'!$A$4:$A$130=$A1014)*('DataModel-NVDA'!$B$4:$B$130=$B1014),0),MATCH(EI$3,'DataModel-NVDA'!$DK$2:$EK$2,0))*$C1014,"")</f>
        <v/>
      </c>
      <c r="EJ1014" s="34" t="str" cm="1">
        <f t="array" ref="EJ1014">IF(ISNUMBER('DataModel-NVDA'!EJ$112),INDEX('DataModel-NVDA'!$DK$4:$EK$130,MATCH(1,('DataModel-NVDA'!$A$4:$A$130=$A1014)*('DataModel-NVDA'!$B$4:$B$130=$B1014),0),MATCH(EJ$3,'DataModel-NVDA'!$DK$2:$EK$2,0))*$C1014,"")</f>
        <v/>
      </c>
      <c r="EK1014" s="34" t="str" cm="1">
        <f t="array" ref="EK1014">IF(ISNUMBER('DataModel-NVDA'!EK$112),INDEX('DataModel-NVDA'!$DK$4:$EK$130,MATCH(1,('DataModel-NVDA'!$A$4:$A$130=$A1014)*('DataModel-NVDA'!$B$4:$B$130=$B1014),0),MATCH(EK$3,'DataModel-NVDA'!$DK$2:$EK$2,0))*$C1014,"")</f>
        <v/>
      </c>
    </row>
    <row r="1015" spans="1:141" x14ac:dyDescent="0.25">
      <c r="A1015" s="90" t="s">
        <v>453</v>
      </c>
      <c r="B1015" s="90" t="s">
        <v>461</v>
      </c>
      <c r="C1015" s="111">
        <f>$C$6</f>
        <v>9.9999999999999995E-7</v>
      </c>
      <c r="D1015" s="90"/>
      <c r="E1015" t="s">
        <v>470</v>
      </c>
      <c r="F1015" s="133" cm="1">
        <f t="array" ref="F1015">IF(ISNUMBER('DataModel-NVDA'!F$112),INDEX('DataModel-NVDA'!$F$4:$DI$130,MATCH(1,('DataModel-NVDA'!$A$4:$A$130=$A1015)*('DataModel-NVDA'!$B$4:$B$130=$B1015),0),MATCH(F$3,'DataModel-NVDA'!$F$2:$DI$2,0))*$C1015,"")</f>
        <v>185.33839999999998</v>
      </c>
      <c r="G1015" s="34" t="str" cm="1">
        <f t="array" ref="G1015">IF(ISNUMBER('DataModel-NVDA'!G$112),INDEX('DataModel-NVDA'!$F$4:$DI$130,MATCH(1,('DataModel-NVDA'!$A$4:$A$130=$A1015)*('DataModel-NVDA'!$B$4:$B$130=$B1015),0),MATCH(G$3,'DataModel-NVDA'!$F$2:$DI$2,0))*$C1015,"")</f>
        <v/>
      </c>
      <c r="H1015" s="34" t="str" cm="1">
        <f t="array" ref="H1015">IF(ISNUMBER('DataModel-NVDA'!H$112),INDEX('DataModel-NVDA'!$F$4:$DI$130,MATCH(1,('DataModel-NVDA'!$A$4:$A$130=$A1015)*('DataModel-NVDA'!$B$4:$B$130=$B1015),0),MATCH(H$3,'DataModel-NVDA'!$F$2:$DI$2,0))*$C1015,"")</f>
        <v/>
      </c>
      <c r="I1015" s="134" t="str" cm="1">
        <f t="array" ref="I1015">IF(ISNUMBER('DataModel-NVDA'!I$112),INDEX('DataModel-NVDA'!$F$4:$DI$130,MATCH(1,('DataModel-NVDA'!$A$4:$A$130=$A1015)*('DataModel-NVDA'!$B$4:$B$130=$B1015),0),MATCH(I$3,'DataModel-NVDA'!$F$2:$DI$2,0))*$C1015,"")</f>
        <v/>
      </c>
      <c r="J1015" s="133" cm="1">
        <f t="array" ref="J1015">IF(ISNUMBER('DataModel-NVDA'!J$112),INDEX('DataModel-NVDA'!$F$4:$DI$130,MATCH(1,('DataModel-NVDA'!$A$4:$A$130=$A1015)*('DataModel-NVDA'!$B$4:$B$130=$B1015),0),MATCH(J$3,'DataModel-NVDA'!$F$2:$DI$2,0))*$C1015,"")</f>
        <v>264.01409999999998</v>
      </c>
      <c r="K1015" s="34" t="str" cm="1">
        <f t="array" ref="K1015">IF(ISNUMBER('DataModel-NVDA'!K$112),INDEX('DataModel-NVDA'!$F$4:$DI$130,MATCH(1,('DataModel-NVDA'!$A$4:$A$130=$A1015)*('DataModel-NVDA'!$B$4:$B$130=$B1015),0),MATCH(K$3,'DataModel-NVDA'!$F$2:$DI$2,0))*$C1015,"")</f>
        <v/>
      </c>
      <c r="L1015" s="34" t="str" cm="1">
        <f t="array" ref="L1015">IF(ISNUMBER('DataModel-NVDA'!L$112),INDEX('DataModel-NVDA'!$F$4:$DI$130,MATCH(1,('DataModel-NVDA'!$A$4:$A$130=$A1015)*('DataModel-NVDA'!$B$4:$B$130=$B1015),0),MATCH(L$3,'DataModel-NVDA'!$F$2:$DI$2,0))*$C1015,"")</f>
        <v/>
      </c>
      <c r="M1015" s="134" t="str" cm="1">
        <f t="array" ref="M1015">IF(ISNUMBER('DataModel-NVDA'!M$112),INDEX('DataModel-NVDA'!$F$4:$DI$130,MATCH(1,('DataModel-NVDA'!$A$4:$A$130=$A1015)*('DataModel-NVDA'!$B$4:$B$130=$B1015),0),MATCH(M$3,'DataModel-NVDA'!$F$2:$DI$2,0))*$C1015,"")</f>
        <v/>
      </c>
      <c r="N1015" s="133" cm="1">
        <f t="array" ref="N1015">IF(ISNUMBER('DataModel-NVDA'!N$112),INDEX('DataModel-NVDA'!$F$4:$DI$130,MATCH(1,('DataModel-NVDA'!$A$4:$A$130=$A1015)*('DataModel-NVDA'!$B$4:$B$130=$B1015),0),MATCH(N$3,'DataModel-NVDA'!$F$2:$DI$2,0))*$C1015,"")</f>
        <v>339.3</v>
      </c>
      <c r="O1015" s="34" t="str" cm="1">
        <f t="array" ref="O1015">IF(ISNUMBER('DataModel-NVDA'!O$112),INDEX('DataModel-NVDA'!$F$4:$DI$130,MATCH(1,('DataModel-NVDA'!$A$4:$A$130=$A1015)*('DataModel-NVDA'!$B$4:$B$130=$B1015),0),MATCH(O$3,'DataModel-NVDA'!$F$2:$DI$2,0))*$C1015,"")</f>
        <v/>
      </c>
      <c r="P1015" s="34" t="str" cm="1">
        <f t="array" ref="P1015">IF(ISNUMBER('DataModel-NVDA'!P$112),INDEX('DataModel-NVDA'!$F$4:$DI$130,MATCH(1,('DataModel-NVDA'!$A$4:$A$130=$A1015)*('DataModel-NVDA'!$B$4:$B$130=$B1015),0),MATCH(P$3,'DataModel-NVDA'!$F$2:$DI$2,0))*$C1015,"")</f>
        <v/>
      </c>
      <c r="Q1015" s="134" t="str" cm="1">
        <f t="array" ref="Q1015">IF(ISNUMBER('DataModel-NVDA'!Q$112),INDEX('DataModel-NVDA'!$F$4:$DI$130,MATCH(1,('DataModel-NVDA'!$A$4:$A$130=$A1015)*('DataModel-NVDA'!$B$4:$B$130=$B1015),0),MATCH(Q$3,'DataModel-NVDA'!$F$2:$DI$2,0))*$C1015,"")</f>
        <v/>
      </c>
      <c r="R1015" s="133" cm="1">
        <f t="array" ref="R1015">IF(ISNUMBER('DataModel-NVDA'!R$112),INDEX('DataModel-NVDA'!$F$4:$DI$130,MATCH(1,('DataModel-NVDA'!$A$4:$A$130=$A1015)*('DataModel-NVDA'!$B$4:$B$130=$B1015),0),MATCH(R$3,'DataModel-NVDA'!$F$2:$DI$2,0))*$C1015,"")</f>
        <v>766.22168599999998</v>
      </c>
      <c r="S1015" s="34" t="str" cm="1">
        <f t="array" ref="S1015">IF(ISNUMBER('DataModel-NVDA'!S$112),INDEX('DataModel-NVDA'!$F$4:$DI$130,MATCH(1,('DataModel-NVDA'!$A$4:$A$130=$A1015)*('DataModel-NVDA'!$B$4:$B$130=$B1015),0),MATCH(S$3,'DataModel-NVDA'!$F$2:$DI$2,0))*$C1015,"")</f>
        <v/>
      </c>
      <c r="T1015" s="34" t="str" cm="1">
        <f t="array" ref="T1015">IF(ISNUMBER('DataModel-NVDA'!T$112),INDEX('DataModel-NVDA'!$F$4:$DI$130,MATCH(1,('DataModel-NVDA'!$A$4:$A$130=$A1015)*('DataModel-NVDA'!$B$4:$B$130=$B1015),0),MATCH(T$3,'DataModel-NVDA'!$F$2:$DI$2,0))*$C1015,"")</f>
        <v/>
      </c>
      <c r="U1015" s="134" t="str" cm="1">
        <f t="array" ref="U1015">IF(ISNUMBER('DataModel-NVDA'!U$112),INDEX('DataModel-NVDA'!$F$4:$DI$130,MATCH(1,('DataModel-NVDA'!$A$4:$A$130=$A1015)*('DataModel-NVDA'!$B$4:$B$130=$B1015),0),MATCH(U$3,'DataModel-NVDA'!$F$2:$DI$2,0))*$C1015,"")</f>
        <v/>
      </c>
      <c r="V1015" s="133" cm="1">
        <f t="array" ref="V1015">IF(ISNUMBER('DataModel-NVDA'!V$112),INDEX('DataModel-NVDA'!$F$4:$DI$130,MATCH(1,('DataModel-NVDA'!$A$4:$A$130=$A1015)*('DataModel-NVDA'!$B$4:$B$130=$B1015),0),MATCH(V$3,'DataModel-NVDA'!$F$2:$DI$2,0))*$C1015,"")</f>
        <v>809.32922999999994</v>
      </c>
      <c r="W1015" s="34" t="str" cm="1">
        <f t="array" ref="W1015">IF(ISNUMBER('DataModel-NVDA'!W$112),INDEX('DataModel-NVDA'!$F$4:$DI$130,MATCH(1,('DataModel-NVDA'!$A$4:$A$130=$A1015)*('DataModel-NVDA'!$B$4:$B$130=$B1015),0),MATCH(W$3,'DataModel-NVDA'!$F$2:$DI$2,0))*$C1015,"")</f>
        <v/>
      </c>
      <c r="X1015" s="34" t="str" cm="1">
        <f t="array" ref="X1015">IF(ISNUMBER('DataModel-NVDA'!X$112),INDEX('DataModel-NVDA'!$F$4:$DI$130,MATCH(1,('DataModel-NVDA'!$A$4:$A$130=$A1015)*('DataModel-NVDA'!$B$4:$B$130=$B1015),0),MATCH(X$3,'DataModel-NVDA'!$F$2:$DI$2,0))*$C1015,"")</f>
        <v/>
      </c>
      <c r="Y1015" s="134" cm="1">
        <f t="array" ref="Y1015">IF(ISNUMBER('DataModel-NVDA'!Y$112),INDEX('DataModel-NVDA'!$F$4:$DI$130,MATCH(1,('DataModel-NVDA'!$A$4:$A$130=$A1015)*('DataModel-NVDA'!$B$4:$B$130=$B1015),0),MATCH(Y$3,'DataModel-NVDA'!$F$2:$DI$2,0))*$C1015,"")</f>
        <v>976.2737689999999</v>
      </c>
      <c r="Z1015" s="133" cm="1">
        <f t="array" ref="Z1015">IF(ISNUMBER('DataModel-NVDA'!Z$112),INDEX('DataModel-NVDA'!$F$4:$DI$130,MATCH(1,('DataModel-NVDA'!$A$4:$A$130=$A1015)*('DataModel-NVDA'!$B$4:$B$130=$B1015),0),MATCH(Z$3,'DataModel-NVDA'!$F$2:$DI$2,0))*$C1015,"")</f>
        <v>723.51999899999998</v>
      </c>
      <c r="AA1015" s="34" cm="1">
        <f t="array" ref="AA1015">IF(ISNUMBER('DataModel-NVDA'!AA$112),INDEX('DataModel-NVDA'!$F$4:$DI$130,MATCH(1,('DataModel-NVDA'!$A$4:$A$130=$A1015)*('DataModel-NVDA'!$B$4:$B$130=$B1015),0),MATCH(AA$3,'DataModel-NVDA'!$F$2:$DI$2,0))*$C1015,"")</f>
        <v>1112.6068869999999</v>
      </c>
      <c r="AB1015" s="34" cm="1">
        <f t="array" ref="AB1015">IF(ISNUMBER('DataModel-NVDA'!AB$112),INDEX('DataModel-NVDA'!$F$4:$DI$130,MATCH(1,('DataModel-NVDA'!$A$4:$A$130=$A1015)*('DataModel-NVDA'!$B$4:$B$130=$B1015),0),MATCH(AB$3,'DataModel-NVDA'!$F$2:$DI$2,0))*$C1015,"")</f>
        <v>1275.0996479999999</v>
      </c>
      <c r="AC1015" s="134" cm="1">
        <f t="array" ref="AC1015">IF(ISNUMBER('DataModel-NVDA'!AC$112),INDEX('DataModel-NVDA'!$F$4:$DI$130,MATCH(1,('DataModel-NVDA'!$A$4:$A$130=$A1015)*('DataModel-NVDA'!$B$4:$B$130=$B1015),0),MATCH(AC$3,'DataModel-NVDA'!$F$2:$DI$2,0))*$C1015,"")</f>
        <v>1293.535547</v>
      </c>
      <c r="AD1015" s="133" cm="1">
        <f t="array" ref="AD1015">IF(ISNUMBER('DataModel-NVDA'!AD$112),INDEX('DataModel-NVDA'!$F$4:$DI$130,MATCH(1,('DataModel-NVDA'!$A$4:$A$130=$A1015)*('DataModel-NVDA'!$B$4:$B$130=$B1015),0),MATCH(AD$3,'DataModel-NVDA'!$F$2:$DI$2,0))*$C1015,"")</f>
        <v>1182.57485</v>
      </c>
      <c r="AE1015" s="34" cm="1">
        <f t="array" ref="AE1015">IF(ISNUMBER('DataModel-NVDA'!AE$112),INDEX('DataModel-NVDA'!$F$4:$DI$130,MATCH(1,('DataModel-NVDA'!$A$4:$A$130=$A1015)*('DataModel-NVDA'!$B$4:$B$130=$B1015),0),MATCH(AE$3,'DataModel-NVDA'!$F$2:$DI$2,0))*$C1015,"")</f>
        <v>1594.8247369999999</v>
      </c>
      <c r="AF1015" s="34" cm="1">
        <f t="array" ref="AF1015">IF(ISNUMBER('DataModel-NVDA'!AF$112),INDEX('DataModel-NVDA'!$F$4:$DI$130,MATCH(1,('DataModel-NVDA'!$A$4:$A$130=$A1015)*('DataModel-NVDA'!$B$4:$B$130=$B1015),0),MATCH(AF$3,'DataModel-NVDA'!$F$2:$DI$2,0))*$C1015,"")</f>
        <v>1926.8999299999998</v>
      </c>
      <c r="AG1015" s="134" cm="1">
        <f t="array" ref="AG1015">IF(ISNUMBER('DataModel-NVDA'!AG$112),INDEX('DataModel-NVDA'!$F$4:$DI$130,MATCH(1,('DataModel-NVDA'!$A$4:$A$130=$A1015)*('DataModel-NVDA'!$B$4:$B$130=$B1015),0),MATCH(AG$3,'DataModel-NVDA'!$F$2:$DI$2,0))*$C1015,"")</f>
        <v>2103.2266509999999</v>
      </c>
      <c r="AH1015" s="133" cm="1">
        <f t="array" ref="AH1015">IF(ISNUMBER('DataModel-NVDA'!AH$112),INDEX('DataModel-NVDA'!$F$4:$DI$130,MATCH(1,('DataModel-NVDA'!$A$4:$A$130=$A1015)*('DataModel-NVDA'!$B$4:$B$130=$B1015),0),MATCH(AH$3,'DataModel-NVDA'!$F$2:$DI$2,0))*$C1015,"")</f>
        <v>1948.919572</v>
      </c>
      <c r="AI1015" s="34" cm="1">
        <f t="array" ref="AI1015">IF(ISNUMBER('DataModel-NVDA'!AI$112),INDEX('DataModel-NVDA'!$F$4:$DI$130,MATCH(1,('DataModel-NVDA'!$A$4:$A$130=$A1015)*('DataModel-NVDA'!$B$4:$B$130=$B1015),0),MATCH(AI$3,'DataModel-NVDA'!$F$2:$DI$2,0))*$C1015,"")</f>
        <v>2760.6134769999999</v>
      </c>
      <c r="AJ1015" s="34" cm="1">
        <f t="array" ref="AJ1015">IF(ISNUMBER('DataModel-NVDA'!AJ$112),INDEX('DataModel-NVDA'!$F$4:$DI$130,MATCH(1,('DataModel-NVDA'!$A$4:$A$130=$A1015)*('DataModel-NVDA'!$B$4:$B$130=$B1015),0),MATCH(AJ$3,'DataModel-NVDA'!$F$2:$DI$2,0))*$C1015,"")</f>
        <v>2976.8421979999998</v>
      </c>
      <c r="AK1015" s="134" cm="1">
        <f t="array" ref="AK1015">IF(ISNUMBER('DataModel-NVDA'!AK$112),INDEX('DataModel-NVDA'!$F$4:$DI$130,MATCH(1,('DataModel-NVDA'!$A$4:$A$130=$A1015)*('DataModel-NVDA'!$B$4:$B$130=$B1015),0),MATCH(AK$3,'DataModel-NVDA'!$F$2:$DI$2,0))*$C1015,"")</f>
        <v>3238.4779909999997</v>
      </c>
      <c r="AL1015" s="133" cm="1">
        <f t="array" ref="AL1015">IF(ISNUMBER('DataModel-NVDA'!AL$112),INDEX('DataModel-NVDA'!$F$4:$DI$130,MATCH(1,('DataModel-NVDA'!$A$4:$A$130=$A1015)*('DataModel-NVDA'!$B$4:$B$130=$B1015),0),MATCH(AL$3,'DataModel-NVDA'!$F$2:$DI$2,0))*$C1015,"")</f>
        <v>3382.3366329999999</v>
      </c>
      <c r="AM1015" s="34" cm="1">
        <f t="array" ref="AM1015">IF(ISNUMBER('DataModel-NVDA'!AM$112),INDEX('DataModel-NVDA'!$F$4:$DI$130,MATCH(1,('DataModel-NVDA'!$A$4:$A$130=$A1015)*('DataModel-NVDA'!$B$4:$B$130=$B1015),0),MATCH(AM$3,'DataModel-NVDA'!$F$2:$DI$2,0))*$C1015,"")</f>
        <v>2923.881789</v>
      </c>
      <c r="AN1015" s="34" cm="1">
        <f t="array" ref="AN1015">IF(ISNUMBER('DataModel-NVDA'!AN$112),INDEX('DataModel-NVDA'!$F$4:$DI$130,MATCH(1,('DataModel-NVDA'!$A$4:$A$130=$A1015)*('DataModel-NVDA'!$B$4:$B$130=$B1015),0),MATCH(AN$3,'DataModel-NVDA'!$F$2:$DI$2,0))*$C1015,"")</f>
        <v>2521.5099569999998</v>
      </c>
      <c r="AO1015" s="134" cm="1">
        <f t="array" ref="AO1015">IF(ISNUMBER('DataModel-NVDA'!AO$112),INDEX('DataModel-NVDA'!$F$4:$DI$130,MATCH(1,('DataModel-NVDA'!$A$4:$A$130=$A1015)*('DataModel-NVDA'!$B$4:$B$130=$B1015),0),MATCH(AO$3,'DataModel-NVDA'!$F$2:$DI$2,0))*$C1015,"")</f>
        <v>2502.9065700000001</v>
      </c>
      <c r="AP1015" s="133" cm="1">
        <f t="array" ref="AP1015">IF(ISNUMBER('DataModel-NVDA'!AP$112),INDEX('DataModel-NVDA'!$F$4:$DI$130,MATCH(1,('DataModel-NVDA'!$A$4:$A$130=$A1015)*('DataModel-NVDA'!$B$4:$B$130=$B1015),0),MATCH(AP$3,'DataModel-NVDA'!$F$2:$DI$2,0))*$C1015,"")</f>
        <v>3720.5702959999999</v>
      </c>
      <c r="AQ1015" s="34" cm="1">
        <f t="array" ref="AQ1015">IF(ISNUMBER('DataModel-NVDA'!AQ$112),INDEX('DataModel-NVDA'!$F$4:$DI$130,MATCH(1,('DataModel-NVDA'!$A$4:$A$130=$A1015)*('DataModel-NVDA'!$B$4:$B$130=$B1015),0),MATCH(AQ$3,'DataModel-NVDA'!$F$2:$DI$2,0))*$C1015,"")</f>
        <v>4656.3862799999997</v>
      </c>
      <c r="AR1015" s="34" cm="1">
        <f t="array" ref="AR1015">IF(ISNUMBER('DataModel-NVDA'!AR$112),INDEX('DataModel-NVDA'!$F$4:$DI$130,MATCH(1,('DataModel-NVDA'!$A$4:$A$130=$A1015)*('DataModel-NVDA'!$B$4:$B$130=$B1015),0),MATCH(AR$3,'DataModel-NVDA'!$F$2:$DI$2,0))*$C1015,"")</f>
        <v>6471.2579089999999</v>
      </c>
      <c r="AS1015" s="134" cm="1">
        <f t="array" ref="AS1015">IF(ISNUMBER('DataModel-NVDA'!AS$112),INDEX('DataModel-NVDA'!$F$4:$DI$130,MATCH(1,('DataModel-NVDA'!$A$4:$A$130=$A1015)*('DataModel-NVDA'!$B$4:$B$130=$B1015),0),MATCH(AS$3,'DataModel-NVDA'!$F$2:$DI$2,0))*$C1015,"")</f>
        <v>8486.6411459999999</v>
      </c>
      <c r="AT1015" s="133" cm="1">
        <f t="array" ref="AT1015">IF(ISNUMBER('DataModel-NVDA'!AT$112),INDEX('DataModel-NVDA'!$F$4:$DI$130,MATCH(1,('DataModel-NVDA'!$A$4:$A$130=$A1015)*('DataModel-NVDA'!$B$4:$B$130=$B1015),0),MATCH(AT$3,'DataModel-NVDA'!$F$2:$DI$2,0))*$C1015,"")</f>
        <v>4092.6273239999996</v>
      </c>
      <c r="AU1015" s="34" cm="1">
        <f t="array" ref="AU1015">IF(ISNUMBER('DataModel-NVDA'!AU$112),INDEX('DataModel-NVDA'!$F$4:$DI$130,MATCH(1,('DataModel-NVDA'!$A$4:$A$130=$A1015)*('DataModel-NVDA'!$B$4:$B$130=$B1015),0),MATCH(AU$3,'DataModel-NVDA'!$F$2:$DI$2,0))*$C1015,"")</f>
        <v>10859.134201999999</v>
      </c>
      <c r="AV1015" s="34" cm="1">
        <f t="array" ref="AV1015">IF(ISNUMBER('DataModel-NVDA'!AV$112),INDEX('DataModel-NVDA'!$F$4:$DI$130,MATCH(1,('DataModel-NVDA'!$A$4:$A$130=$A1015)*('DataModel-NVDA'!$B$4:$B$130=$B1015),0),MATCH(AV$3,'DataModel-NVDA'!$F$2:$DI$2,0))*$C1015,"")</f>
        <v>12962.105317</v>
      </c>
      <c r="AW1015" s="134" cm="1">
        <f t="array" ref="AW1015">IF(ISNUMBER('DataModel-NVDA'!AW$112),INDEX('DataModel-NVDA'!$F$4:$DI$130,MATCH(1,('DataModel-NVDA'!$A$4:$A$130=$A1015)*('DataModel-NVDA'!$B$4:$B$130=$B1015),0),MATCH(AW$3,'DataModel-NVDA'!$F$2:$DI$2,0))*$C1015,"")</f>
        <v>14764.728025999999</v>
      </c>
      <c r="AX1015" s="133" cm="1">
        <f t="array" ref="AX1015">IF(ISNUMBER('DataModel-NVDA'!AX$112),INDEX('DataModel-NVDA'!$F$4:$DI$130,MATCH(1,('DataModel-NVDA'!$A$4:$A$130=$A1015)*('DataModel-NVDA'!$B$4:$B$130=$B1015),0),MATCH(AX$3,'DataModel-NVDA'!$F$2:$DI$2,0))*$C1015,"")</f>
        <v>17482.751851999998</v>
      </c>
      <c r="AY1015" s="34" cm="1">
        <f t="array" ref="AY1015">IF(ISNUMBER('DataModel-NVDA'!AY$112),INDEX('DataModel-NVDA'!$F$4:$DI$130,MATCH(1,('DataModel-NVDA'!$A$4:$A$130=$A1015)*('DataModel-NVDA'!$B$4:$B$130=$B1015),0),MATCH(AY$3,'DataModel-NVDA'!$F$2:$DI$2,0))*$C1015,"")</f>
        <v>19302.472338</v>
      </c>
      <c r="AZ1015" s="34" cm="1">
        <f t="array" ref="AZ1015">IF(ISNUMBER('DataModel-NVDA'!AZ$112),INDEX('DataModel-NVDA'!$F$4:$DI$130,MATCH(1,('DataModel-NVDA'!$A$4:$A$130=$A1015)*('DataModel-NVDA'!$B$4:$B$130=$B1015),0),MATCH(AZ$3,'DataModel-NVDA'!$F$2:$DI$2,0))*$C1015,"")</f>
        <v>21346.17078</v>
      </c>
      <c r="BA1015" s="134" cm="1">
        <f t="array" ref="BA1015">IF(ISNUMBER('DataModel-NVDA'!BA$112),INDEX('DataModel-NVDA'!$F$4:$DI$130,MATCH(1,('DataModel-NVDA'!$A$4:$A$130=$A1015)*('DataModel-NVDA'!$B$4:$B$130=$B1015),0),MATCH(BA$3,'DataModel-NVDA'!$F$2:$DI$2,0))*$C1015,"")</f>
        <v>23332.168846999997</v>
      </c>
      <c r="BB1015" s="133" cm="1">
        <f t="array" ref="BB1015">IF(ISNUMBER('DataModel-NVDA'!BB$112),INDEX('DataModel-NVDA'!$F$4:$DI$130,MATCH(1,('DataModel-NVDA'!$A$4:$A$130=$A1015)*('DataModel-NVDA'!$B$4:$B$130=$B1015),0),MATCH(BB$3,'DataModel-NVDA'!$F$2:$DI$2,0))*$C1015,"")</f>
        <v>23182.369368</v>
      </c>
      <c r="BC1015" s="34" cm="1">
        <f t="array" ref="BC1015">IF(ISNUMBER('DataModel-NVDA'!BC$112),INDEX('DataModel-NVDA'!$F$4:$DI$130,MATCH(1,('DataModel-NVDA'!$A$4:$A$130=$A1015)*('DataModel-NVDA'!$B$4:$B$130=$B1015),0),MATCH(BC$3,'DataModel-NVDA'!$F$2:$DI$2,0))*$C1015,"")</f>
        <v>24124.130720999998</v>
      </c>
      <c r="BD1015" s="34" cm="1">
        <f t="array" ref="BD1015">IF(ISNUMBER('DataModel-NVDA'!BD$112),INDEX('DataModel-NVDA'!$F$4:$DI$130,MATCH(1,('DataModel-NVDA'!$A$4:$A$130=$A1015)*('DataModel-NVDA'!$B$4:$B$130=$B1015),0),MATCH(BD$3,'DataModel-NVDA'!$F$2:$DI$2,0))*$C1015,"")</f>
        <v>25065.920707999998</v>
      </c>
      <c r="BE1015" s="134" cm="1">
        <f t="array" ref="BE1015">IF(ISNUMBER('DataModel-NVDA'!BE$112),INDEX('DataModel-NVDA'!$F$4:$DI$130,MATCH(1,('DataModel-NVDA'!$A$4:$A$130=$A1015)*('DataModel-NVDA'!$B$4:$B$130=$B1015),0),MATCH(BE$3,'DataModel-NVDA'!$F$2:$DI$2,0))*$C1015,"")</f>
        <v>25935.414603999998</v>
      </c>
      <c r="BF1015" s="133" t="str" cm="1">
        <f t="array" ref="BF1015">IF(ISNUMBER('DataModel-NVDA'!BF$112),INDEX('DataModel-NVDA'!$F$4:$DI$130,MATCH(1,('DataModel-NVDA'!$A$4:$A$130=$A1015)*('DataModel-NVDA'!$B$4:$B$130=$B1015),0),MATCH(BF$3,'DataModel-NVDA'!$F$2:$DI$2,0))*$C1015,"")</f>
        <v/>
      </c>
      <c r="BG1015" s="34" t="str" cm="1">
        <f t="array" ref="BG1015">IF(ISNUMBER('DataModel-NVDA'!BG$112),INDEX('DataModel-NVDA'!$F$4:$DI$130,MATCH(1,('DataModel-NVDA'!$A$4:$A$130=$A1015)*('DataModel-NVDA'!$B$4:$B$130=$B1015),0),MATCH(BG$3,'DataModel-NVDA'!$F$2:$DI$2,0))*$C1015,"")</f>
        <v/>
      </c>
      <c r="BH1015" s="34" t="str" cm="1">
        <f t="array" ref="BH1015">IF(ISNUMBER('DataModel-NVDA'!BH$112),INDEX('DataModel-NVDA'!$F$4:$DI$130,MATCH(1,('DataModel-NVDA'!$A$4:$A$130=$A1015)*('DataModel-NVDA'!$B$4:$B$130=$B1015),0),MATCH(BH$3,'DataModel-NVDA'!$F$2:$DI$2,0))*$C1015,"")</f>
        <v/>
      </c>
      <c r="BI1015" s="134" t="str" cm="1">
        <f t="array" ref="BI1015">IF(ISNUMBER('DataModel-NVDA'!BI$112),INDEX('DataModel-NVDA'!$F$4:$DI$130,MATCH(1,('DataModel-NVDA'!$A$4:$A$130=$A1015)*('DataModel-NVDA'!$B$4:$B$130=$B1015),0),MATCH(BI$3,'DataModel-NVDA'!$F$2:$DI$2,0))*$C1015,"")</f>
        <v/>
      </c>
      <c r="BJ1015" s="133" t="str" cm="1">
        <f t="array" ref="BJ1015">IF(ISNUMBER('DataModel-NVDA'!BJ$112),INDEX('DataModel-NVDA'!$F$4:$DI$130,MATCH(1,('DataModel-NVDA'!$A$4:$A$130=$A1015)*('DataModel-NVDA'!$B$4:$B$130=$B1015),0),MATCH(BJ$3,'DataModel-NVDA'!$F$2:$DI$2,0))*$C1015,"")</f>
        <v/>
      </c>
      <c r="BK1015" s="34" t="str" cm="1">
        <f t="array" ref="BK1015">IF(ISNUMBER('DataModel-NVDA'!BK$112),INDEX('DataModel-NVDA'!$F$4:$DI$130,MATCH(1,('DataModel-NVDA'!$A$4:$A$130=$A1015)*('DataModel-NVDA'!$B$4:$B$130=$B1015),0),MATCH(BK$3,'DataModel-NVDA'!$F$2:$DI$2,0))*$C1015,"")</f>
        <v/>
      </c>
      <c r="BL1015" s="34" t="str" cm="1">
        <f t="array" ref="BL1015">IF(ISNUMBER('DataModel-NVDA'!BL$112),INDEX('DataModel-NVDA'!$F$4:$DI$130,MATCH(1,('DataModel-NVDA'!$A$4:$A$130=$A1015)*('DataModel-NVDA'!$B$4:$B$130=$B1015),0),MATCH(BL$3,'DataModel-NVDA'!$F$2:$DI$2,0))*$C1015,"")</f>
        <v/>
      </c>
      <c r="BM1015" s="134" t="str" cm="1">
        <f t="array" ref="BM1015">IF(ISNUMBER('DataModel-NVDA'!BM$112),INDEX('DataModel-NVDA'!$F$4:$DI$130,MATCH(1,('DataModel-NVDA'!$A$4:$A$130=$A1015)*('DataModel-NVDA'!$B$4:$B$130=$B1015),0),MATCH(BM$3,'DataModel-NVDA'!$F$2:$DI$2,0))*$C1015,"")</f>
        <v/>
      </c>
      <c r="BN1015" s="133" t="str" cm="1">
        <f t="array" ref="BN1015">IF(ISNUMBER('DataModel-NVDA'!BN$112),INDEX('DataModel-NVDA'!$F$4:$DI$130,MATCH(1,('DataModel-NVDA'!$A$4:$A$130=$A1015)*('DataModel-NVDA'!$B$4:$B$130=$B1015),0),MATCH(BN$3,'DataModel-NVDA'!$F$2:$DI$2,0))*$C1015,"")</f>
        <v/>
      </c>
      <c r="BO1015" s="34" t="str" cm="1">
        <f t="array" ref="BO1015">IF(ISNUMBER('DataModel-NVDA'!BO$112),INDEX('DataModel-NVDA'!$F$4:$DI$130,MATCH(1,('DataModel-NVDA'!$A$4:$A$130=$A1015)*('DataModel-NVDA'!$B$4:$B$130=$B1015),0),MATCH(BO$3,'DataModel-NVDA'!$F$2:$DI$2,0))*$C1015,"")</f>
        <v/>
      </c>
      <c r="BP1015" s="34" t="str" cm="1">
        <f t="array" ref="BP1015">IF(ISNUMBER('DataModel-NVDA'!BP$112),INDEX('DataModel-NVDA'!$F$4:$DI$130,MATCH(1,('DataModel-NVDA'!$A$4:$A$130=$A1015)*('DataModel-NVDA'!$B$4:$B$130=$B1015),0),MATCH(BP$3,'DataModel-NVDA'!$F$2:$DI$2,0))*$C1015,"")</f>
        <v/>
      </c>
      <c r="BQ1015" s="134" t="str" cm="1">
        <f t="array" ref="BQ1015">IF(ISNUMBER('DataModel-NVDA'!BQ$112),INDEX('DataModel-NVDA'!$F$4:$DI$130,MATCH(1,('DataModel-NVDA'!$A$4:$A$130=$A1015)*('DataModel-NVDA'!$B$4:$B$130=$B1015),0),MATCH(BQ$3,'DataModel-NVDA'!$F$2:$DI$2,0))*$C1015,"")</f>
        <v/>
      </c>
      <c r="BR1015" s="133" t="str" cm="1">
        <f t="array" ref="BR1015">IF(ISNUMBER('DataModel-NVDA'!BR$112),INDEX('DataModel-NVDA'!$F$4:$DI$130,MATCH(1,('DataModel-NVDA'!$A$4:$A$130=$A1015)*('DataModel-NVDA'!$B$4:$B$130=$B1015),0),MATCH(BR$3,'DataModel-NVDA'!$F$2:$DI$2,0))*$C1015,"")</f>
        <v/>
      </c>
      <c r="BS1015" s="34" t="str" cm="1">
        <f t="array" ref="BS1015">IF(ISNUMBER('DataModel-NVDA'!BS$112),INDEX('DataModel-NVDA'!$F$4:$DI$130,MATCH(1,('DataModel-NVDA'!$A$4:$A$130=$A1015)*('DataModel-NVDA'!$B$4:$B$130=$B1015),0),MATCH(BS$3,'DataModel-NVDA'!$F$2:$DI$2,0))*$C1015,"")</f>
        <v/>
      </c>
      <c r="BT1015" s="34" t="str" cm="1">
        <f t="array" ref="BT1015">IF(ISNUMBER('DataModel-NVDA'!BT$112),INDEX('DataModel-NVDA'!$F$4:$DI$130,MATCH(1,('DataModel-NVDA'!$A$4:$A$130=$A1015)*('DataModel-NVDA'!$B$4:$B$130=$B1015),0),MATCH(BT$3,'DataModel-NVDA'!$F$2:$DI$2,0))*$C1015,"")</f>
        <v/>
      </c>
      <c r="BU1015" s="134" t="str" cm="1">
        <f t="array" ref="BU1015">IF(ISNUMBER('DataModel-NVDA'!BU$112),INDEX('DataModel-NVDA'!$F$4:$DI$130,MATCH(1,('DataModel-NVDA'!$A$4:$A$130=$A1015)*('DataModel-NVDA'!$B$4:$B$130=$B1015),0),MATCH(BU$3,'DataModel-NVDA'!$F$2:$DI$2,0))*$C1015,"")</f>
        <v/>
      </c>
      <c r="BV1015" s="133" t="str" cm="1">
        <f t="array" ref="BV1015">IF(ISNUMBER('DataModel-NVDA'!BV$112),INDEX('DataModel-NVDA'!$F$4:$DI$130,MATCH(1,('DataModel-NVDA'!$A$4:$A$130=$A1015)*('DataModel-NVDA'!$B$4:$B$130=$B1015),0),MATCH(BV$3,'DataModel-NVDA'!$F$2:$DI$2,0))*$C1015,"")</f>
        <v/>
      </c>
      <c r="BW1015" s="34" t="str" cm="1">
        <f t="array" ref="BW1015">IF(ISNUMBER('DataModel-NVDA'!BW$112),INDEX('DataModel-NVDA'!$F$4:$DI$130,MATCH(1,('DataModel-NVDA'!$A$4:$A$130=$A1015)*('DataModel-NVDA'!$B$4:$B$130=$B1015),0),MATCH(BW$3,'DataModel-NVDA'!$F$2:$DI$2,0))*$C1015,"")</f>
        <v/>
      </c>
      <c r="BX1015" s="34" t="str" cm="1">
        <f t="array" ref="BX1015">IF(ISNUMBER('DataModel-NVDA'!BX$112),INDEX('DataModel-NVDA'!$F$4:$DI$130,MATCH(1,('DataModel-NVDA'!$A$4:$A$130=$A1015)*('DataModel-NVDA'!$B$4:$B$130=$B1015),0),MATCH(BX$3,'DataModel-NVDA'!$F$2:$DI$2,0))*$C1015,"")</f>
        <v/>
      </c>
      <c r="BY1015" s="134" t="str" cm="1">
        <f t="array" ref="BY1015">IF(ISNUMBER('DataModel-NVDA'!BY$112),INDEX('DataModel-NVDA'!$F$4:$DI$130,MATCH(1,('DataModel-NVDA'!$A$4:$A$130=$A1015)*('DataModel-NVDA'!$B$4:$B$130=$B1015),0),MATCH(BY$3,'DataModel-NVDA'!$F$2:$DI$2,0))*$C1015,"")</f>
        <v/>
      </c>
      <c r="BZ1015" s="133" t="str" cm="1">
        <f t="array" ref="BZ1015">IF(ISNUMBER('DataModel-NVDA'!BZ$112),INDEX('DataModel-NVDA'!$F$4:$DI$130,MATCH(1,('DataModel-NVDA'!$A$4:$A$130=$A1015)*('DataModel-NVDA'!$B$4:$B$130=$B1015),0),MATCH(BZ$3,'DataModel-NVDA'!$F$2:$DI$2,0))*$C1015,"")</f>
        <v/>
      </c>
      <c r="CA1015" s="34" t="str" cm="1">
        <f t="array" ref="CA1015">IF(ISNUMBER('DataModel-NVDA'!CA$112),INDEX('DataModel-NVDA'!$F$4:$DI$130,MATCH(1,('DataModel-NVDA'!$A$4:$A$130=$A1015)*('DataModel-NVDA'!$B$4:$B$130=$B1015),0),MATCH(CA$3,'DataModel-NVDA'!$F$2:$DI$2,0))*$C1015,"")</f>
        <v/>
      </c>
      <c r="CB1015" s="34" t="str" cm="1">
        <f t="array" ref="CB1015">IF(ISNUMBER('DataModel-NVDA'!CB$112),INDEX('DataModel-NVDA'!$F$4:$DI$130,MATCH(1,('DataModel-NVDA'!$A$4:$A$130=$A1015)*('DataModel-NVDA'!$B$4:$B$130=$B1015),0),MATCH(CB$3,'DataModel-NVDA'!$F$2:$DI$2,0))*$C1015,"")</f>
        <v/>
      </c>
      <c r="CC1015" s="134" t="str" cm="1">
        <f t="array" ref="CC1015">IF(ISNUMBER('DataModel-NVDA'!CC$112),INDEX('DataModel-NVDA'!$F$4:$DI$130,MATCH(1,('DataModel-NVDA'!$A$4:$A$130=$A1015)*('DataModel-NVDA'!$B$4:$B$130=$B1015),0),MATCH(CC$3,'DataModel-NVDA'!$F$2:$DI$2,0))*$C1015,"")</f>
        <v/>
      </c>
      <c r="CD1015" s="133" t="str" cm="1">
        <f t="array" ref="CD1015">IF(ISNUMBER('DataModel-NVDA'!CD$112),INDEX('DataModel-NVDA'!$F$4:$DI$130,MATCH(1,('DataModel-NVDA'!$A$4:$A$130=$A1015)*('DataModel-NVDA'!$B$4:$B$130=$B1015),0),MATCH(CD$3,'DataModel-NVDA'!$F$2:$DI$2,0))*$C1015,"")</f>
        <v/>
      </c>
      <c r="CE1015" s="34" t="str" cm="1">
        <f t="array" ref="CE1015">IF(ISNUMBER('DataModel-NVDA'!CE$112),INDEX('DataModel-NVDA'!$F$4:$DI$130,MATCH(1,('DataModel-NVDA'!$A$4:$A$130=$A1015)*('DataModel-NVDA'!$B$4:$B$130=$B1015),0),MATCH(CE$3,'DataModel-NVDA'!$F$2:$DI$2,0))*$C1015,"")</f>
        <v/>
      </c>
      <c r="CF1015" s="34" t="str" cm="1">
        <f t="array" ref="CF1015">IF(ISNUMBER('DataModel-NVDA'!CF$112),INDEX('DataModel-NVDA'!$F$4:$DI$130,MATCH(1,('DataModel-NVDA'!$A$4:$A$130=$A1015)*('DataModel-NVDA'!$B$4:$B$130=$B1015),0),MATCH(CF$3,'DataModel-NVDA'!$F$2:$DI$2,0))*$C1015,"")</f>
        <v/>
      </c>
      <c r="CG1015" s="134" t="str" cm="1">
        <f t="array" ref="CG1015">IF(ISNUMBER('DataModel-NVDA'!CG$112),INDEX('DataModel-NVDA'!$F$4:$DI$130,MATCH(1,('DataModel-NVDA'!$A$4:$A$130=$A1015)*('DataModel-NVDA'!$B$4:$B$130=$B1015),0),MATCH(CG$3,'DataModel-NVDA'!$F$2:$DI$2,0))*$C1015,"")</f>
        <v/>
      </c>
      <c r="CH1015" s="133" t="str" cm="1">
        <f t="array" ref="CH1015">IF(ISNUMBER('DataModel-NVDA'!CH$112),INDEX('DataModel-NVDA'!$F$4:$DI$130,MATCH(1,('DataModel-NVDA'!$A$4:$A$130=$A1015)*('DataModel-NVDA'!$B$4:$B$130=$B1015),0),MATCH(CH$3,'DataModel-NVDA'!$F$2:$DI$2,0))*$C1015,"")</f>
        <v/>
      </c>
      <c r="CI1015" s="34" t="str" cm="1">
        <f t="array" ref="CI1015">IF(ISNUMBER('DataModel-NVDA'!CI$112),INDEX('DataModel-NVDA'!$F$4:$DI$130,MATCH(1,('DataModel-NVDA'!$A$4:$A$130=$A1015)*('DataModel-NVDA'!$B$4:$B$130=$B1015),0),MATCH(CI$3,'DataModel-NVDA'!$F$2:$DI$2,0))*$C1015,"")</f>
        <v/>
      </c>
      <c r="CJ1015" s="34" t="str" cm="1">
        <f t="array" ref="CJ1015">IF(ISNUMBER('DataModel-NVDA'!CJ$112),INDEX('DataModel-NVDA'!$F$4:$DI$130,MATCH(1,('DataModel-NVDA'!$A$4:$A$130=$A1015)*('DataModel-NVDA'!$B$4:$B$130=$B1015),0),MATCH(CJ$3,'DataModel-NVDA'!$F$2:$DI$2,0))*$C1015,"")</f>
        <v/>
      </c>
      <c r="CK1015" s="134" t="str" cm="1">
        <f t="array" ref="CK1015">IF(ISNUMBER('DataModel-NVDA'!CK$112),INDEX('DataModel-NVDA'!$F$4:$DI$130,MATCH(1,('DataModel-NVDA'!$A$4:$A$130=$A1015)*('DataModel-NVDA'!$B$4:$B$130=$B1015),0),MATCH(CK$3,'DataModel-NVDA'!$F$2:$DI$2,0))*$C1015,"")</f>
        <v/>
      </c>
      <c r="CL1015" s="133" t="str" cm="1">
        <f t="array" ref="CL1015">IF(ISNUMBER('DataModel-NVDA'!CL$112),INDEX('DataModel-NVDA'!$F$4:$DI$130,MATCH(1,('DataModel-NVDA'!$A$4:$A$130=$A1015)*('DataModel-NVDA'!$B$4:$B$130=$B1015),0),MATCH(CL$3,'DataModel-NVDA'!$F$2:$DI$2,0))*$C1015,"")</f>
        <v/>
      </c>
      <c r="CM1015" s="34" t="str" cm="1">
        <f t="array" ref="CM1015">IF(ISNUMBER('DataModel-NVDA'!CM$112),INDEX('DataModel-NVDA'!$F$4:$DI$130,MATCH(1,('DataModel-NVDA'!$A$4:$A$130=$A1015)*('DataModel-NVDA'!$B$4:$B$130=$B1015),0),MATCH(CM$3,'DataModel-NVDA'!$F$2:$DI$2,0))*$C1015,"")</f>
        <v/>
      </c>
      <c r="CN1015" s="34" t="str" cm="1">
        <f t="array" ref="CN1015">IF(ISNUMBER('DataModel-NVDA'!CN$112),INDEX('DataModel-NVDA'!$F$4:$DI$130,MATCH(1,('DataModel-NVDA'!$A$4:$A$130=$A1015)*('DataModel-NVDA'!$B$4:$B$130=$B1015),0),MATCH(CN$3,'DataModel-NVDA'!$F$2:$DI$2,0))*$C1015,"")</f>
        <v/>
      </c>
      <c r="CO1015" s="134" t="str" cm="1">
        <f t="array" ref="CO1015">IF(ISNUMBER('DataModel-NVDA'!CO$112),INDEX('DataModel-NVDA'!$F$4:$DI$130,MATCH(1,('DataModel-NVDA'!$A$4:$A$130=$A1015)*('DataModel-NVDA'!$B$4:$B$130=$B1015),0),MATCH(CO$3,'DataModel-NVDA'!$F$2:$DI$2,0))*$C1015,"")</f>
        <v/>
      </c>
      <c r="CP1015" s="133" t="str" cm="1">
        <f t="array" ref="CP1015">IF(ISNUMBER('DataModel-NVDA'!CP$112),INDEX('DataModel-NVDA'!$F$4:$DI$130,MATCH(1,('DataModel-NVDA'!$A$4:$A$130=$A1015)*('DataModel-NVDA'!$B$4:$B$130=$B1015),0),MATCH(CP$3,'DataModel-NVDA'!$F$2:$DI$2,0))*$C1015,"")</f>
        <v/>
      </c>
      <c r="CQ1015" s="34" t="str" cm="1">
        <f t="array" ref="CQ1015">IF(ISNUMBER('DataModel-NVDA'!CQ$112),INDEX('DataModel-NVDA'!$F$4:$DI$130,MATCH(1,('DataModel-NVDA'!$A$4:$A$130=$A1015)*('DataModel-NVDA'!$B$4:$B$130=$B1015),0),MATCH(CQ$3,'DataModel-NVDA'!$F$2:$DI$2,0))*$C1015,"")</f>
        <v/>
      </c>
      <c r="CR1015" s="34" t="str" cm="1">
        <f t="array" ref="CR1015">IF(ISNUMBER('DataModel-NVDA'!CR$112),INDEX('DataModel-NVDA'!$F$4:$DI$130,MATCH(1,('DataModel-NVDA'!$A$4:$A$130=$A1015)*('DataModel-NVDA'!$B$4:$B$130=$B1015),0),MATCH(CR$3,'DataModel-NVDA'!$F$2:$DI$2,0))*$C1015,"")</f>
        <v/>
      </c>
      <c r="CS1015" s="134" t="str" cm="1">
        <f t="array" ref="CS1015">IF(ISNUMBER('DataModel-NVDA'!CS$112),INDEX('DataModel-NVDA'!$F$4:$DI$130,MATCH(1,('DataModel-NVDA'!$A$4:$A$130=$A1015)*('DataModel-NVDA'!$B$4:$B$130=$B1015),0),MATCH(CS$3,'DataModel-NVDA'!$F$2:$DI$2,0))*$C1015,"")</f>
        <v/>
      </c>
      <c r="CT1015" s="133" t="str" cm="1">
        <f t="array" ref="CT1015">IF(ISNUMBER('DataModel-NVDA'!CT$112),INDEX('DataModel-NVDA'!$F$4:$DI$130,MATCH(1,('DataModel-NVDA'!$A$4:$A$130=$A1015)*('DataModel-NVDA'!$B$4:$B$130=$B1015),0),MATCH(CT$3,'DataModel-NVDA'!$F$2:$DI$2,0))*$C1015,"")</f>
        <v/>
      </c>
      <c r="CU1015" s="34" t="str" cm="1">
        <f t="array" ref="CU1015">IF(ISNUMBER('DataModel-NVDA'!CU$112),INDEX('DataModel-NVDA'!$F$4:$DI$130,MATCH(1,('DataModel-NVDA'!$A$4:$A$130=$A1015)*('DataModel-NVDA'!$B$4:$B$130=$B1015),0),MATCH(CU$3,'DataModel-NVDA'!$F$2:$DI$2,0))*$C1015,"")</f>
        <v/>
      </c>
      <c r="CV1015" s="34" t="str" cm="1">
        <f t="array" ref="CV1015">IF(ISNUMBER('DataModel-NVDA'!CV$112),INDEX('DataModel-NVDA'!$F$4:$DI$130,MATCH(1,('DataModel-NVDA'!$A$4:$A$130=$A1015)*('DataModel-NVDA'!$B$4:$B$130=$B1015),0),MATCH(CV$3,'DataModel-NVDA'!$F$2:$DI$2,0))*$C1015,"")</f>
        <v/>
      </c>
      <c r="CW1015" s="134" t="str" cm="1">
        <f t="array" ref="CW1015">IF(ISNUMBER('DataModel-NVDA'!CW$112),INDEX('DataModel-NVDA'!$F$4:$DI$130,MATCH(1,('DataModel-NVDA'!$A$4:$A$130=$A1015)*('DataModel-NVDA'!$B$4:$B$130=$B1015),0),MATCH(CW$3,'DataModel-NVDA'!$F$2:$DI$2,0))*$C1015,"")</f>
        <v/>
      </c>
      <c r="CX1015" s="133" t="str" cm="1">
        <f t="array" ref="CX1015">IF(ISNUMBER('DataModel-NVDA'!CX$112),INDEX('DataModel-NVDA'!$F$4:$DI$130,MATCH(1,('DataModel-NVDA'!$A$4:$A$130=$A1015)*('DataModel-NVDA'!$B$4:$B$130=$B1015),0),MATCH(CX$3,'DataModel-NVDA'!$F$2:$DI$2,0))*$C1015,"")</f>
        <v/>
      </c>
      <c r="CY1015" s="34" t="str" cm="1">
        <f t="array" ref="CY1015">IF(ISNUMBER('DataModel-NVDA'!CY$112),INDEX('DataModel-NVDA'!$F$4:$DI$130,MATCH(1,('DataModel-NVDA'!$A$4:$A$130=$A1015)*('DataModel-NVDA'!$B$4:$B$130=$B1015),0),MATCH(CY$3,'DataModel-NVDA'!$F$2:$DI$2,0))*$C1015,"")</f>
        <v/>
      </c>
      <c r="CZ1015" s="34" t="str" cm="1">
        <f t="array" ref="CZ1015">IF(ISNUMBER('DataModel-NVDA'!CZ$112),INDEX('DataModel-NVDA'!$F$4:$DI$130,MATCH(1,('DataModel-NVDA'!$A$4:$A$130=$A1015)*('DataModel-NVDA'!$B$4:$B$130=$B1015),0),MATCH(CZ$3,'DataModel-NVDA'!$F$2:$DI$2,0))*$C1015,"")</f>
        <v/>
      </c>
      <c r="DA1015" s="134" t="str" cm="1">
        <f t="array" ref="DA1015">IF(ISNUMBER('DataModel-NVDA'!DA$112),INDEX('DataModel-NVDA'!$F$4:$DI$130,MATCH(1,('DataModel-NVDA'!$A$4:$A$130=$A1015)*('DataModel-NVDA'!$B$4:$B$130=$B1015),0),MATCH(DA$3,'DataModel-NVDA'!$F$2:$DI$2,0))*$C1015,"")</f>
        <v/>
      </c>
      <c r="DB1015" s="133" t="str" cm="1">
        <f t="array" ref="DB1015">IF(ISNUMBER('DataModel-NVDA'!DB$112),INDEX('DataModel-NVDA'!$F$4:$DI$130,MATCH(1,('DataModel-NVDA'!$A$4:$A$130=$A1015)*('DataModel-NVDA'!$B$4:$B$130=$B1015),0),MATCH(DB$3,'DataModel-NVDA'!$F$2:$DI$2,0))*$C1015,"")</f>
        <v/>
      </c>
      <c r="DC1015" s="34" t="str" cm="1">
        <f t="array" ref="DC1015">IF(ISNUMBER('DataModel-NVDA'!DC$112),INDEX('DataModel-NVDA'!$F$4:$DI$130,MATCH(1,('DataModel-NVDA'!$A$4:$A$130=$A1015)*('DataModel-NVDA'!$B$4:$B$130=$B1015),0),MATCH(DC$3,'DataModel-NVDA'!$F$2:$DI$2,0))*$C1015,"")</f>
        <v/>
      </c>
      <c r="DD1015" s="34" t="str" cm="1">
        <f t="array" ref="DD1015">IF(ISNUMBER('DataModel-NVDA'!DD$112),INDEX('DataModel-NVDA'!$F$4:$DI$130,MATCH(1,('DataModel-NVDA'!$A$4:$A$130=$A1015)*('DataModel-NVDA'!$B$4:$B$130=$B1015),0),MATCH(DD$3,'DataModel-NVDA'!$F$2:$DI$2,0))*$C1015,"")</f>
        <v/>
      </c>
      <c r="DE1015" s="134" t="str" cm="1">
        <f t="array" ref="DE1015">IF(ISNUMBER('DataModel-NVDA'!DE$112),INDEX('DataModel-NVDA'!$F$4:$DI$130,MATCH(1,('DataModel-NVDA'!$A$4:$A$130=$A1015)*('DataModel-NVDA'!$B$4:$B$130=$B1015),0),MATCH(DE$3,'DataModel-NVDA'!$F$2:$DI$2,0))*$C1015,"")</f>
        <v/>
      </c>
      <c r="DF1015" s="133" t="str" cm="1">
        <f t="array" ref="DF1015">IF(ISNUMBER('DataModel-NVDA'!DF$112),INDEX('DataModel-NVDA'!$F$4:$DI$130,MATCH(1,('DataModel-NVDA'!$A$4:$A$130=$A1015)*('DataModel-NVDA'!$B$4:$B$130=$B1015),0),MATCH(DF$3,'DataModel-NVDA'!$F$2:$DI$2,0))*$C1015,"")</f>
        <v/>
      </c>
      <c r="DG1015" s="34" t="str" cm="1">
        <f t="array" ref="DG1015">IF(ISNUMBER('DataModel-NVDA'!DG$112),INDEX('DataModel-NVDA'!$F$4:$DI$130,MATCH(1,('DataModel-NVDA'!$A$4:$A$130=$A1015)*('DataModel-NVDA'!$B$4:$B$130=$B1015),0),MATCH(DG$3,'DataModel-NVDA'!$F$2:$DI$2,0))*$C1015,"")</f>
        <v/>
      </c>
      <c r="DH1015" s="34" t="str" cm="1">
        <f t="array" ref="DH1015">IF(ISNUMBER('DataModel-NVDA'!DH$112),INDEX('DataModel-NVDA'!$F$4:$DI$130,MATCH(1,('DataModel-NVDA'!$A$4:$A$130=$A1015)*('DataModel-NVDA'!$B$4:$B$130=$B1015),0),MATCH(DH$3,'DataModel-NVDA'!$F$2:$DI$2,0))*$C1015,"")</f>
        <v/>
      </c>
      <c r="DI1015" s="134" t="str" cm="1">
        <f t="array" ref="DI1015">IF(ISNUMBER('DataModel-NVDA'!DI$112),INDEX('DataModel-NVDA'!$F$4:$DI$130,MATCH(1,('DataModel-NVDA'!$A$4:$A$130=$A1015)*('DataModel-NVDA'!$B$4:$B$130=$B1015),0),MATCH(DI$3,'DataModel-NVDA'!$F$2:$DI$2,0))*$C1015,"")</f>
        <v/>
      </c>
      <c r="DJ1015" s="69"/>
      <c r="DK1015" s="34" cm="1">
        <f t="array" ref="DK1015">IF(ISNUMBER('DataModel-NVDA'!DK$112),INDEX('DataModel-NVDA'!$DK$4:$EK$130,MATCH(1,('DataModel-NVDA'!$A$4:$A$130=$A1015)*('DataModel-NVDA'!$B$4:$B$130=$B1015),0),MATCH(DK$3,'DataModel-NVDA'!$DK$2:$EK$2,0))*$C1015,"")</f>
        <v>932.011886</v>
      </c>
      <c r="DL1015" s="34" cm="1">
        <f t="array" ref="DL1015">IF(ISNUMBER('DataModel-NVDA'!DL$112),INDEX('DataModel-NVDA'!$DK$4:$EK$130,MATCH(1,('DataModel-NVDA'!$A$4:$A$130=$A1015)*('DataModel-NVDA'!$B$4:$B$130=$B1015),0),MATCH(DL$3,'DataModel-NVDA'!$DK$2:$EK$2,0))*$C1015,"")</f>
        <v>1108.2689189999999</v>
      </c>
      <c r="DM1015" s="34" cm="1">
        <f t="array" ref="DM1015">IF(ISNUMBER('DataModel-NVDA'!DM$112),INDEX('DataModel-NVDA'!$DK$4:$EK$130,MATCH(1,('DataModel-NVDA'!$A$4:$A$130=$A1015)*('DataModel-NVDA'!$B$4:$B$130=$B1015),0),MATCH(DM$3,'DataModel-NVDA'!$DK$2:$EK$2,0))*$C1015,"")</f>
        <v>3125.2762979999998</v>
      </c>
      <c r="DN1015" s="34" cm="1">
        <f t="array" ref="DN1015">IF(ISNUMBER('DataModel-NVDA'!DN$112),INDEX('DataModel-NVDA'!$DK$4:$EK$130,MATCH(1,('DataModel-NVDA'!$A$4:$A$130=$A1015)*('DataModel-NVDA'!$B$4:$B$130=$B1015),0),MATCH(DN$3,'DataModel-NVDA'!$DK$2:$EK$2,0))*$C1015,"")</f>
        <v>2700.3838169999999</v>
      </c>
      <c r="DO1015" s="34" cm="1">
        <f t="array" ref="DO1015">IF(ISNUMBER('DataModel-NVDA'!DO$112),INDEX('DataModel-NVDA'!$DK$4:$EK$130,MATCH(1,('DataModel-NVDA'!$A$4:$A$130=$A1015)*('DataModel-NVDA'!$B$4:$B$130=$B1015),0),MATCH(DO$3,'DataModel-NVDA'!$DK$2:$EK$2,0))*$C1015,"")</f>
        <v>4935.44506</v>
      </c>
      <c r="DP1015" s="34" cm="1">
        <f t="array" ref="DP1015">IF(ISNUMBER('DataModel-NVDA'!DP$112),INDEX('DataModel-NVDA'!$DK$4:$EK$130,MATCH(1,('DataModel-NVDA'!$A$4:$A$130=$A1015)*('DataModel-NVDA'!$B$4:$B$130=$B1015),0),MATCH(DP$3,'DataModel-NVDA'!$DK$2:$EK$2,0))*$C1015,"")</f>
        <v>3156.4397319999998</v>
      </c>
      <c r="DQ1015" s="34" cm="1">
        <f t="array" ref="DQ1015">IF(ISNUMBER('DataModel-NVDA'!DQ$112),INDEX('DataModel-NVDA'!$DK$4:$EK$130,MATCH(1,('DataModel-NVDA'!$A$4:$A$130=$A1015)*('DataModel-NVDA'!$B$4:$B$130=$B1015),0),MATCH(DQ$3,'DataModel-NVDA'!$DK$2:$EK$2,0))*$C1015,"")</f>
        <v>5345.269695</v>
      </c>
      <c r="DR1015" s="34" cm="1">
        <f t="array" ref="DR1015">IF(ISNUMBER('DataModel-NVDA'!DR$112),INDEX('DataModel-NVDA'!$DK$4:$EK$130,MATCH(1,('DataModel-NVDA'!$A$4:$A$130=$A1015)*('DataModel-NVDA'!$B$4:$B$130=$B1015),0),MATCH(DR$3,'DataModel-NVDA'!$DK$2:$EK$2,0))*$C1015,"")</f>
        <v>12065.530331</v>
      </c>
      <c r="DS1015" s="34" cm="1">
        <f t="array" ref="DS1015">IF(ISNUMBER('DataModel-NVDA'!DS$112),INDEX('DataModel-NVDA'!$DK$4:$EK$130,MATCH(1,('DataModel-NVDA'!$A$4:$A$130=$A1015)*('DataModel-NVDA'!$B$4:$B$130=$B1015),0),MATCH(DS$3,'DataModel-NVDA'!$DK$2:$EK$2,0))*$C1015,"")</f>
        <v>11862.066322999999</v>
      </c>
      <c r="DT1015" s="34" cm="1">
        <f t="array" ref="DT1015">IF(ISNUMBER('DataModel-NVDA'!DT$112),INDEX('DataModel-NVDA'!$DK$4:$EK$130,MATCH(1,('DataModel-NVDA'!$A$4:$A$130=$A1015)*('DataModel-NVDA'!$B$4:$B$130=$B1015),0),MATCH(DT$3,'DataModel-NVDA'!$DK$2:$EK$2,0))*$C1015,"")</f>
        <v>10077.956882</v>
      </c>
      <c r="DU1015" s="34" cm="1">
        <f t="array" ref="DU1015">IF(ISNUMBER('DataModel-NVDA'!DU$112),INDEX('DataModel-NVDA'!$DK$4:$EK$130,MATCH(1,('DataModel-NVDA'!$A$4:$A$130=$A1015)*('DataModel-NVDA'!$B$4:$B$130=$B1015),0),MATCH(DU$3,'DataModel-NVDA'!$DK$2:$EK$2,0))*$C1015,"")</f>
        <v>49224.913073999996</v>
      </c>
      <c r="DV1015" s="34" cm="1">
        <f t="array" ref="DV1015">IF(ISNUMBER('DataModel-NVDA'!DV$112),INDEX('DataModel-NVDA'!$DK$4:$EK$130,MATCH(1,('DataModel-NVDA'!$A$4:$A$130=$A1015)*('DataModel-NVDA'!$B$4:$B$130=$B1015),0),MATCH(DV$3,'DataModel-NVDA'!$DK$2:$EK$2,0))*$C1015,"")</f>
        <v>85057.231413000001</v>
      </c>
      <c r="DW1015" s="34" cm="1">
        <f t="array" ref="DW1015">IF(ISNUMBER('DataModel-NVDA'!DW$112),INDEX('DataModel-NVDA'!$DK$4:$EK$130,MATCH(1,('DataModel-NVDA'!$A$4:$A$130=$A1015)*('DataModel-NVDA'!$B$4:$B$130=$B1015),0),MATCH(DW$3,'DataModel-NVDA'!$DK$2:$EK$2,0))*$C1015,"")</f>
        <v>90880.736619999996</v>
      </c>
      <c r="DX1015" s="34" cm="1">
        <f t="array" ref="DX1015">IF(ISNUMBER('DataModel-NVDA'!DX$112),INDEX('DataModel-NVDA'!$DK$4:$EK$130,MATCH(1,('DataModel-NVDA'!$A$4:$A$130=$A1015)*('DataModel-NVDA'!$B$4:$B$130=$B1015),0),MATCH(DX$3,'DataModel-NVDA'!$DK$2:$EK$2,0))*$C1015,"")</f>
        <v>121343.04706299999</v>
      </c>
      <c r="DY1015" s="34" cm="1">
        <f t="array" ref="DY1015">IF(ISNUMBER('DataModel-NVDA'!DY$112),INDEX('DataModel-NVDA'!$DK$4:$EK$130,MATCH(1,('DataModel-NVDA'!$A$4:$A$130=$A1015)*('DataModel-NVDA'!$B$4:$B$130=$B1015),0),MATCH(DY$3,'DataModel-NVDA'!$DK$2:$EK$2,0))*$C1015,"")</f>
        <v>116515.103248</v>
      </c>
      <c r="DZ1015" s="34" t="str" cm="1">
        <f t="array" ref="DZ1015">IF(ISNUMBER('DataModel-NVDA'!DZ$112),INDEX('DataModel-NVDA'!$DK$4:$EK$130,MATCH(1,('DataModel-NVDA'!$A$4:$A$130=$A1015)*('DataModel-NVDA'!$B$4:$B$130=$B1015),0),MATCH(DZ$3,'DataModel-NVDA'!$DK$2:$EK$2,0))*$C1015,"")</f>
        <v/>
      </c>
      <c r="EA1015" s="34" t="str" cm="1">
        <f t="array" ref="EA1015">IF(ISNUMBER('DataModel-NVDA'!EA$112),INDEX('DataModel-NVDA'!$DK$4:$EK$130,MATCH(1,('DataModel-NVDA'!$A$4:$A$130=$A1015)*('DataModel-NVDA'!$B$4:$B$130=$B1015),0),MATCH(EA$3,'DataModel-NVDA'!$DK$2:$EK$2,0))*$C1015,"")</f>
        <v/>
      </c>
      <c r="EB1015" s="34" t="str" cm="1">
        <f t="array" ref="EB1015">IF(ISNUMBER('DataModel-NVDA'!EB$112),INDEX('DataModel-NVDA'!$DK$4:$EK$130,MATCH(1,('DataModel-NVDA'!$A$4:$A$130=$A1015)*('DataModel-NVDA'!$B$4:$B$130=$B1015),0),MATCH(EB$3,'DataModel-NVDA'!$DK$2:$EK$2,0))*$C1015,"")</f>
        <v/>
      </c>
      <c r="EC1015" s="34" t="str" cm="1">
        <f t="array" ref="EC1015">IF(ISNUMBER('DataModel-NVDA'!EC$112),INDEX('DataModel-NVDA'!$DK$4:$EK$130,MATCH(1,('DataModel-NVDA'!$A$4:$A$130=$A1015)*('DataModel-NVDA'!$B$4:$B$130=$B1015),0),MATCH(EC$3,'DataModel-NVDA'!$DK$2:$EK$2,0))*$C1015,"")</f>
        <v/>
      </c>
      <c r="ED1015" s="34" t="str" cm="1">
        <f t="array" ref="ED1015">IF(ISNUMBER('DataModel-NVDA'!ED$112),INDEX('DataModel-NVDA'!$DK$4:$EK$130,MATCH(1,('DataModel-NVDA'!$A$4:$A$130=$A1015)*('DataModel-NVDA'!$B$4:$B$130=$B1015),0),MATCH(ED$3,'DataModel-NVDA'!$DK$2:$EK$2,0))*$C1015,"")</f>
        <v/>
      </c>
      <c r="EE1015" s="34" t="str" cm="1">
        <f t="array" ref="EE1015">IF(ISNUMBER('DataModel-NVDA'!EE$112),INDEX('DataModel-NVDA'!$DK$4:$EK$130,MATCH(1,('DataModel-NVDA'!$A$4:$A$130=$A1015)*('DataModel-NVDA'!$B$4:$B$130=$B1015),0),MATCH(EE$3,'DataModel-NVDA'!$DK$2:$EK$2,0))*$C1015,"")</f>
        <v/>
      </c>
      <c r="EF1015" s="34" t="str" cm="1">
        <f t="array" ref="EF1015">IF(ISNUMBER('DataModel-NVDA'!EF$112),INDEX('DataModel-NVDA'!$DK$4:$EK$130,MATCH(1,('DataModel-NVDA'!$A$4:$A$130=$A1015)*('DataModel-NVDA'!$B$4:$B$130=$B1015),0),MATCH(EF$3,'DataModel-NVDA'!$DK$2:$EK$2,0))*$C1015,"")</f>
        <v/>
      </c>
      <c r="EG1015" s="34" t="str" cm="1">
        <f t="array" ref="EG1015">IF(ISNUMBER('DataModel-NVDA'!EG$112),INDEX('DataModel-NVDA'!$DK$4:$EK$130,MATCH(1,('DataModel-NVDA'!$A$4:$A$130=$A1015)*('DataModel-NVDA'!$B$4:$B$130=$B1015),0),MATCH(EG$3,'DataModel-NVDA'!$DK$2:$EK$2,0))*$C1015,"")</f>
        <v/>
      </c>
      <c r="EH1015" s="34" t="str" cm="1">
        <f t="array" ref="EH1015">IF(ISNUMBER('DataModel-NVDA'!EH$112),INDEX('DataModel-NVDA'!$DK$4:$EK$130,MATCH(1,('DataModel-NVDA'!$A$4:$A$130=$A1015)*('DataModel-NVDA'!$B$4:$B$130=$B1015),0),MATCH(EH$3,'DataModel-NVDA'!$DK$2:$EK$2,0))*$C1015,"")</f>
        <v/>
      </c>
      <c r="EI1015" s="34" t="str" cm="1">
        <f t="array" ref="EI1015">IF(ISNUMBER('DataModel-NVDA'!EI$112),INDEX('DataModel-NVDA'!$DK$4:$EK$130,MATCH(1,('DataModel-NVDA'!$A$4:$A$130=$A1015)*('DataModel-NVDA'!$B$4:$B$130=$B1015),0),MATCH(EI$3,'DataModel-NVDA'!$DK$2:$EK$2,0))*$C1015,"")</f>
        <v/>
      </c>
      <c r="EJ1015" s="34" t="str" cm="1">
        <f t="array" ref="EJ1015">IF(ISNUMBER('DataModel-NVDA'!EJ$112),INDEX('DataModel-NVDA'!$DK$4:$EK$130,MATCH(1,('DataModel-NVDA'!$A$4:$A$130=$A1015)*('DataModel-NVDA'!$B$4:$B$130=$B1015),0),MATCH(EJ$3,'DataModel-NVDA'!$DK$2:$EK$2,0))*$C1015,"")</f>
        <v/>
      </c>
      <c r="EK1015" s="34" t="str" cm="1">
        <f t="array" ref="EK1015">IF(ISNUMBER('DataModel-NVDA'!EK$112),INDEX('DataModel-NVDA'!$DK$4:$EK$130,MATCH(1,('DataModel-NVDA'!$A$4:$A$130=$A1015)*('DataModel-NVDA'!$B$4:$B$130=$B1015),0),MATCH(EK$3,'DataModel-NVDA'!$DK$2:$EK$2,0))*$C1015,"")</f>
        <v/>
      </c>
    </row>
    <row r="1016" spans="1:141" x14ac:dyDescent="0.25">
      <c r="A1016" s="90" t="s">
        <v>453</v>
      </c>
      <c r="B1016" s="90" t="s">
        <v>462</v>
      </c>
      <c r="C1016" s="111">
        <f>$C$6</f>
        <v>9.9999999999999995E-7</v>
      </c>
      <c r="D1016" s="90"/>
      <c r="E1016" t="s">
        <v>471</v>
      </c>
      <c r="F1016" s="133" cm="1">
        <f t="array" ref="F1016">IF(ISNUMBER('DataModel-NVDA'!F$112),INDEX('DataModel-NVDA'!$F$4:$DI$130,MATCH(1,('DataModel-NVDA'!$A$4:$A$130=$A1016)*('DataModel-NVDA'!$B$4:$B$130=$B1016),0),MATCH(F$3,'DataModel-NVDA'!$F$2:$DI$2,0))*$C1016,"")</f>
        <v>123.558933</v>
      </c>
      <c r="G1016" s="34" t="str" cm="1">
        <f t="array" ref="G1016">IF(ISNUMBER('DataModel-NVDA'!G$112),INDEX('DataModel-NVDA'!$F$4:$DI$130,MATCH(1,('DataModel-NVDA'!$A$4:$A$130=$A1016)*('DataModel-NVDA'!$B$4:$B$130=$B1016),0),MATCH(G$3,'DataModel-NVDA'!$F$2:$DI$2,0))*$C1016,"")</f>
        <v/>
      </c>
      <c r="H1016" s="34" t="str" cm="1">
        <f t="array" ref="H1016">IF(ISNUMBER('DataModel-NVDA'!H$112),INDEX('DataModel-NVDA'!$F$4:$DI$130,MATCH(1,('DataModel-NVDA'!$A$4:$A$130=$A1016)*('DataModel-NVDA'!$B$4:$B$130=$B1016),0),MATCH(H$3,'DataModel-NVDA'!$F$2:$DI$2,0))*$C1016,"")</f>
        <v/>
      </c>
      <c r="I1016" s="134" t="str" cm="1">
        <f t="array" ref="I1016">IF(ISNUMBER('DataModel-NVDA'!I$112),INDEX('DataModel-NVDA'!$F$4:$DI$130,MATCH(1,('DataModel-NVDA'!$A$4:$A$130=$A1016)*('DataModel-NVDA'!$B$4:$B$130=$B1016),0),MATCH(I$3,'DataModel-NVDA'!$F$2:$DI$2,0))*$C1016,"")</f>
        <v/>
      </c>
      <c r="J1016" s="133" cm="1">
        <f t="array" ref="J1016">IF(ISNUMBER('DataModel-NVDA'!J$112),INDEX('DataModel-NVDA'!$F$4:$DI$130,MATCH(1,('DataModel-NVDA'!$A$4:$A$130=$A1016)*('DataModel-NVDA'!$B$4:$B$130=$B1016),0),MATCH(J$3,'DataModel-NVDA'!$F$2:$DI$2,0))*$C1016,"")</f>
        <v>176.0094</v>
      </c>
      <c r="K1016" s="34" t="str" cm="1">
        <f t="array" ref="K1016">IF(ISNUMBER('DataModel-NVDA'!K$112),INDEX('DataModel-NVDA'!$F$4:$DI$130,MATCH(1,('DataModel-NVDA'!$A$4:$A$130=$A1016)*('DataModel-NVDA'!$B$4:$B$130=$B1016),0),MATCH(K$3,'DataModel-NVDA'!$F$2:$DI$2,0))*$C1016,"")</f>
        <v/>
      </c>
      <c r="L1016" s="34" t="str" cm="1">
        <f t="array" ref="L1016">IF(ISNUMBER('DataModel-NVDA'!L$112),INDEX('DataModel-NVDA'!$F$4:$DI$130,MATCH(1,('DataModel-NVDA'!$A$4:$A$130=$A1016)*('DataModel-NVDA'!$B$4:$B$130=$B1016),0),MATCH(L$3,'DataModel-NVDA'!$F$2:$DI$2,0))*$C1016,"")</f>
        <v/>
      </c>
      <c r="M1016" s="134" t="str" cm="1">
        <f t="array" ref="M1016">IF(ISNUMBER('DataModel-NVDA'!M$112),INDEX('DataModel-NVDA'!$F$4:$DI$130,MATCH(1,('DataModel-NVDA'!$A$4:$A$130=$A1016)*('DataModel-NVDA'!$B$4:$B$130=$B1016),0),MATCH(M$3,'DataModel-NVDA'!$F$2:$DI$2,0))*$C1016,"")</f>
        <v/>
      </c>
      <c r="N1016" s="133" cm="1">
        <f t="array" ref="N1016">IF(ISNUMBER('DataModel-NVDA'!N$112),INDEX('DataModel-NVDA'!$F$4:$DI$130,MATCH(1,('DataModel-NVDA'!$A$4:$A$130=$A1016)*('DataModel-NVDA'!$B$4:$B$130=$B1016),0),MATCH(N$3,'DataModel-NVDA'!$F$2:$DI$2,0))*$C1016,"")</f>
        <v>226.2</v>
      </c>
      <c r="O1016" s="34" t="str" cm="1">
        <f t="array" ref="O1016">IF(ISNUMBER('DataModel-NVDA'!O$112),INDEX('DataModel-NVDA'!$F$4:$DI$130,MATCH(1,('DataModel-NVDA'!$A$4:$A$130=$A1016)*('DataModel-NVDA'!$B$4:$B$130=$B1016),0),MATCH(O$3,'DataModel-NVDA'!$F$2:$DI$2,0))*$C1016,"")</f>
        <v/>
      </c>
      <c r="P1016" s="34" t="str" cm="1">
        <f t="array" ref="P1016">IF(ISNUMBER('DataModel-NVDA'!P$112),INDEX('DataModel-NVDA'!$F$4:$DI$130,MATCH(1,('DataModel-NVDA'!$A$4:$A$130=$A1016)*('DataModel-NVDA'!$B$4:$B$130=$B1016),0),MATCH(P$3,'DataModel-NVDA'!$F$2:$DI$2,0))*$C1016,"")</f>
        <v/>
      </c>
      <c r="Q1016" s="134" t="str" cm="1">
        <f t="array" ref="Q1016">IF(ISNUMBER('DataModel-NVDA'!Q$112),INDEX('DataModel-NVDA'!$F$4:$DI$130,MATCH(1,('DataModel-NVDA'!$A$4:$A$130=$A1016)*('DataModel-NVDA'!$B$4:$B$130=$B1016),0),MATCH(Q$3,'DataModel-NVDA'!$F$2:$DI$2,0))*$C1016,"")</f>
        <v/>
      </c>
      <c r="R1016" s="133" cm="1">
        <f t="array" ref="R1016">IF(ISNUMBER('DataModel-NVDA'!R$112),INDEX('DataModel-NVDA'!$F$4:$DI$130,MATCH(1,('DataModel-NVDA'!$A$4:$A$130=$A1016)*('DataModel-NVDA'!$B$4:$B$130=$B1016),0),MATCH(R$3,'DataModel-NVDA'!$F$2:$DI$2,0))*$C1016,"")</f>
        <v>510.814457</v>
      </c>
      <c r="S1016" s="34" t="str" cm="1">
        <f t="array" ref="S1016">IF(ISNUMBER('DataModel-NVDA'!S$112),INDEX('DataModel-NVDA'!$F$4:$DI$130,MATCH(1,('DataModel-NVDA'!$A$4:$A$130=$A1016)*('DataModel-NVDA'!$B$4:$B$130=$B1016),0),MATCH(S$3,'DataModel-NVDA'!$F$2:$DI$2,0))*$C1016,"")</f>
        <v/>
      </c>
      <c r="T1016" s="34" t="str" cm="1">
        <f t="array" ref="T1016">IF(ISNUMBER('DataModel-NVDA'!T$112),INDEX('DataModel-NVDA'!$F$4:$DI$130,MATCH(1,('DataModel-NVDA'!$A$4:$A$130=$A1016)*('DataModel-NVDA'!$B$4:$B$130=$B1016),0),MATCH(T$3,'DataModel-NVDA'!$F$2:$DI$2,0))*$C1016,"")</f>
        <v/>
      </c>
      <c r="U1016" s="134" t="str" cm="1">
        <f t="array" ref="U1016">IF(ISNUMBER('DataModel-NVDA'!U$112),INDEX('DataModel-NVDA'!$F$4:$DI$130,MATCH(1,('DataModel-NVDA'!$A$4:$A$130=$A1016)*('DataModel-NVDA'!$B$4:$B$130=$B1016),0),MATCH(U$3,'DataModel-NVDA'!$F$2:$DI$2,0))*$C1016,"")</f>
        <v/>
      </c>
      <c r="V1016" s="133" cm="1">
        <f t="array" ref="V1016">IF(ISNUMBER('DataModel-NVDA'!V$112),INDEX('DataModel-NVDA'!$F$4:$DI$130,MATCH(1,('DataModel-NVDA'!$A$4:$A$130=$A1016)*('DataModel-NVDA'!$B$4:$B$130=$B1016),0),MATCH(V$3,'DataModel-NVDA'!$F$2:$DI$2,0))*$C1016,"")</f>
        <v>539.55282</v>
      </c>
      <c r="W1016" s="34" t="str" cm="1">
        <f t="array" ref="W1016">IF(ISNUMBER('DataModel-NVDA'!W$112),INDEX('DataModel-NVDA'!$F$4:$DI$130,MATCH(1,('DataModel-NVDA'!$A$4:$A$130=$A1016)*('DataModel-NVDA'!$B$4:$B$130=$B1016),0),MATCH(W$3,'DataModel-NVDA'!$F$2:$DI$2,0))*$C1016,"")</f>
        <v/>
      </c>
      <c r="X1016" s="34" t="str" cm="1">
        <f t="array" ref="X1016">IF(ISNUMBER('DataModel-NVDA'!X$112),INDEX('DataModel-NVDA'!$F$4:$DI$130,MATCH(1,('DataModel-NVDA'!$A$4:$A$130=$A1016)*('DataModel-NVDA'!$B$4:$B$130=$B1016),0),MATCH(X$3,'DataModel-NVDA'!$F$2:$DI$2,0))*$C1016,"")</f>
        <v/>
      </c>
      <c r="Y1016" s="134" cm="1">
        <f t="array" ref="Y1016">IF(ISNUMBER('DataModel-NVDA'!Y$112),INDEX('DataModel-NVDA'!$F$4:$DI$130,MATCH(1,('DataModel-NVDA'!$A$4:$A$130=$A1016)*('DataModel-NVDA'!$B$4:$B$130=$B1016),0),MATCH(Y$3,'DataModel-NVDA'!$F$2:$DI$2,0))*$C1016,"")</f>
        <v>805.04698399999995</v>
      </c>
      <c r="Z1016" s="133" cm="1">
        <f t="array" ref="Z1016">IF(ISNUMBER('DataModel-NVDA'!Z$112),INDEX('DataModel-NVDA'!$F$4:$DI$130,MATCH(1,('DataModel-NVDA'!$A$4:$A$130=$A1016)*('DataModel-NVDA'!$B$4:$B$130=$B1016),0),MATCH(Z$3,'DataModel-NVDA'!$F$2:$DI$2,0))*$C1016,"")</f>
        <v>482.34666599999997</v>
      </c>
      <c r="AA1016" s="34" cm="1">
        <f t="array" ref="AA1016">IF(ISNUMBER('DataModel-NVDA'!AA$112),INDEX('DataModel-NVDA'!$F$4:$DI$130,MATCH(1,('DataModel-NVDA'!$A$4:$A$130=$A1016)*('DataModel-NVDA'!$B$4:$B$130=$B1016),0),MATCH(AA$3,'DataModel-NVDA'!$F$2:$DI$2,0))*$C1016,"")</f>
        <v>917.46889799999997</v>
      </c>
      <c r="AB1016" s="34" cm="1">
        <f t="array" ref="AB1016">IF(ISNUMBER('DataModel-NVDA'!AB$112),INDEX('DataModel-NVDA'!$F$4:$DI$130,MATCH(1,('DataModel-NVDA'!$A$4:$A$130=$A1016)*('DataModel-NVDA'!$B$4:$B$130=$B1016),0),MATCH(AB$3,'DataModel-NVDA'!$F$2:$DI$2,0))*$C1016,"")</f>
        <v>1051.4623649999999</v>
      </c>
      <c r="AC1016" s="134" cm="1">
        <f t="array" ref="AC1016">IF(ISNUMBER('DataModel-NVDA'!AC$112),INDEX('DataModel-NVDA'!$F$4:$DI$130,MATCH(1,('DataModel-NVDA'!$A$4:$A$130=$A1016)*('DataModel-NVDA'!$B$4:$B$130=$B1016),0),MATCH(AC$3,'DataModel-NVDA'!$F$2:$DI$2,0))*$C1016,"")</f>
        <v>1066.6648279999999</v>
      </c>
      <c r="AD1016" s="133" cm="1">
        <f t="array" ref="AD1016">IF(ISNUMBER('DataModel-NVDA'!AD$112),INDEX('DataModel-NVDA'!$F$4:$DI$130,MATCH(1,('DataModel-NVDA'!$A$4:$A$130=$A1016)*('DataModel-NVDA'!$B$4:$B$130=$B1016),0),MATCH(AD$3,'DataModel-NVDA'!$F$2:$DI$2,0))*$C1016,"")</f>
        <v>788.38323300000002</v>
      </c>
      <c r="AE1016" s="34" cm="1">
        <f t="array" ref="AE1016">IF(ISNUMBER('DataModel-NVDA'!AE$112),INDEX('DataModel-NVDA'!$F$4:$DI$130,MATCH(1,('DataModel-NVDA'!$A$4:$A$130=$A1016)*('DataModel-NVDA'!$B$4:$B$130=$B1016),0),MATCH(AE$3,'DataModel-NVDA'!$F$2:$DI$2,0))*$C1016,"")</f>
        <v>1315.111484</v>
      </c>
      <c r="AF1016" s="34" cm="1">
        <f t="array" ref="AF1016">IF(ISNUMBER('DataModel-NVDA'!AF$112),INDEX('DataModel-NVDA'!$F$4:$DI$130,MATCH(1,('DataModel-NVDA'!$A$4:$A$130=$A1016)*('DataModel-NVDA'!$B$4:$B$130=$B1016),0),MATCH(AF$3,'DataModel-NVDA'!$F$2:$DI$2,0))*$C1016,"")</f>
        <v>1588.9446459999999</v>
      </c>
      <c r="AG1016" s="134" cm="1">
        <f t="array" ref="AG1016">IF(ISNUMBER('DataModel-NVDA'!AG$112),INDEX('DataModel-NVDA'!$F$4:$DI$130,MATCH(1,('DataModel-NVDA'!$A$4:$A$130=$A1016)*('DataModel-NVDA'!$B$4:$B$130=$B1016),0),MATCH(AG$3,'DataModel-NVDA'!$F$2:$DI$2,0))*$C1016,"")</f>
        <v>1734.3457609999998</v>
      </c>
      <c r="AH1016" s="133" cm="1">
        <f t="array" ref="AH1016">IF(ISNUMBER('DataModel-NVDA'!AH$112),INDEX('DataModel-NVDA'!$F$4:$DI$130,MATCH(1,('DataModel-NVDA'!$A$4:$A$130=$A1016)*('DataModel-NVDA'!$B$4:$B$130=$B1016),0),MATCH(AH$3,'DataModel-NVDA'!$F$2:$DI$2,0))*$C1016,"")</f>
        <v>1299.2797149999999</v>
      </c>
      <c r="AI1016" s="34" cm="1">
        <f t="array" ref="AI1016">IF(ISNUMBER('DataModel-NVDA'!AI$112),INDEX('DataModel-NVDA'!$F$4:$DI$130,MATCH(1,('DataModel-NVDA'!$A$4:$A$130=$A1016)*('DataModel-NVDA'!$B$4:$B$130=$B1016),0),MATCH(AI$3,'DataModel-NVDA'!$F$2:$DI$2,0))*$C1016,"")</f>
        <v>2276.4347720000001</v>
      </c>
      <c r="AJ1016" s="34" cm="1">
        <f t="array" ref="AJ1016">IF(ISNUMBER('DataModel-NVDA'!AJ$112),INDEX('DataModel-NVDA'!$F$4:$DI$130,MATCH(1,('DataModel-NVDA'!$A$4:$A$130=$A1016)*('DataModel-NVDA'!$B$4:$B$130=$B1016),0),MATCH(AJ$3,'DataModel-NVDA'!$F$2:$DI$2,0))*$C1016,"")</f>
        <v>2454.7395529999999</v>
      </c>
      <c r="AK1016" s="134" cm="1">
        <f t="array" ref="AK1016">IF(ISNUMBER('DataModel-NVDA'!AK$112),INDEX('DataModel-NVDA'!$F$4:$DI$130,MATCH(1,('DataModel-NVDA'!$A$4:$A$130=$A1016)*('DataModel-NVDA'!$B$4:$B$130=$B1016),0),MATCH(AK$3,'DataModel-NVDA'!$F$2:$DI$2,0))*$C1016,"")</f>
        <v>2670.487545</v>
      </c>
      <c r="AL1016" s="133" cm="1">
        <f t="array" ref="AL1016">IF(ISNUMBER('DataModel-NVDA'!AL$112),INDEX('DataModel-NVDA'!$F$4:$DI$130,MATCH(1,('DataModel-NVDA'!$A$4:$A$130=$A1016)*('DataModel-NVDA'!$B$4:$B$130=$B1016),0),MATCH(AL$3,'DataModel-NVDA'!$F$2:$DI$2,0))*$C1016,"")</f>
        <v>2254.8910889999997</v>
      </c>
      <c r="AM1016" s="34" cm="1">
        <f t="array" ref="AM1016">IF(ISNUMBER('DataModel-NVDA'!AM$112),INDEX('DataModel-NVDA'!$F$4:$DI$130,MATCH(1,('DataModel-NVDA'!$A$4:$A$130=$A1016)*('DataModel-NVDA'!$B$4:$B$130=$B1016),0),MATCH(AM$3,'DataModel-NVDA'!$F$2:$DI$2,0))*$C1016,"")</f>
        <v>2411.0677679999999</v>
      </c>
      <c r="AN1016" s="34" cm="1">
        <f t="array" ref="AN1016">IF(ISNUMBER('DataModel-NVDA'!AN$112),INDEX('DataModel-NVDA'!$F$4:$DI$130,MATCH(1,('DataModel-NVDA'!$A$4:$A$130=$A1016)*('DataModel-NVDA'!$B$4:$B$130=$B1016),0),MATCH(AN$3,'DataModel-NVDA'!$F$2:$DI$2,0))*$C1016,"")</f>
        <v>2079.2671599999999</v>
      </c>
      <c r="AO1016" s="134" cm="1">
        <f t="array" ref="AO1016">IF(ISNUMBER('DataModel-NVDA'!AO$112),INDEX('DataModel-NVDA'!$F$4:$DI$130,MATCH(1,('DataModel-NVDA'!$A$4:$A$130=$A1016)*('DataModel-NVDA'!$B$4:$B$130=$B1016),0),MATCH(AO$3,'DataModel-NVDA'!$F$2:$DI$2,0))*$C1016,"")</f>
        <v>2162.137866</v>
      </c>
      <c r="AP1016" s="133" cm="1">
        <f t="array" ref="AP1016">IF(ISNUMBER('DataModel-NVDA'!AP$112),INDEX('DataModel-NVDA'!$F$4:$DI$130,MATCH(1,('DataModel-NVDA'!$A$4:$A$130=$A1016)*('DataModel-NVDA'!$B$4:$B$130=$B1016),0),MATCH(AP$3,'DataModel-NVDA'!$F$2:$DI$2,0))*$C1016,"")</f>
        <v>2480.380197</v>
      </c>
      <c r="AQ1016" s="34" cm="1">
        <f t="array" ref="AQ1016">IF(ISNUMBER('DataModel-NVDA'!AQ$112),INDEX('DataModel-NVDA'!$F$4:$DI$130,MATCH(1,('DataModel-NVDA'!$A$4:$A$130=$A1016)*('DataModel-NVDA'!$B$4:$B$130=$B1016),0),MATCH(AQ$3,'DataModel-NVDA'!$F$2:$DI$2,0))*$C1016,"")</f>
        <v>4022.4230579999999</v>
      </c>
      <c r="AR1016" s="34" cm="1">
        <f t="array" ref="AR1016">IF(ISNUMBER('DataModel-NVDA'!AR$112),INDEX('DataModel-NVDA'!$F$4:$DI$130,MATCH(1,('DataModel-NVDA'!$A$4:$A$130=$A1016)*('DataModel-NVDA'!$B$4:$B$130=$B1016),0),MATCH(AR$3,'DataModel-NVDA'!$F$2:$DI$2,0))*$C1016,"")</f>
        <v>6083.4386930000001</v>
      </c>
      <c r="AS1016" s="134" cm="1">
        <f t="array" ref="AS1016">IF(ISNUMBER('DataModel-NVDA'!AS$112),INDEX('DataModel-NVDA'!$F$4:$DI$130,MATCH(1,('DataModel-NVDA'!$A$4:$A$130=$A1016)*('DataModel-NVDA'!$B$4:$B$130=$B1016),0),MATCH(AS$3,'DataModel-NVDA'!$F$2:$DI$2,0))*$C1016,"")</f>
        <v>7331.1918249999999</v>
      </c>
      <c r="AT1016" s="133" cm="1">
        <f t="array" ref="AT1016">IF(ISNUMBER('DataModel-NVDA'!AT$112),INDEX('DataModel-NVDA'!$F$4:$DI$130,MATCH(1,('DataModel-NVDA'!$A$4:$A$130=$A1016)*('DataModel-NVDA'!$B$4:$B$130=$B1016),0),MATCH(AT$3,'DataModel-NVDA'!$F$2:$DI$2,0))*$C1016,"")</f>
        <v>2728.418216</v>
      </c>
      <c r="AU1016" s="34" cm="1">
        <f t="array" ref="AU1016">IF(ISNUMBER('DataModel-NVDA'!AU$112),INDEX('DataModel-NVDA'!$F$4:$DI$130,MATCH(1,('DataModel-NVDA'!$A$4:$A$130=$A1016)*('DataModel-NVDA'!$B$4:$B$130=$B1016),0),MATCH(AU$3,'DataModel-NVDA'!$F$2:$DI$2,0))*$C1016,"")</f>
        <v>10791.761898999999</v>
      </c>
      <c r="AV1016" s="34" cm="1">
        <f t="array" ref="AV1016">IF(ISNUMBER('DataModel-NVDA'!AV$112),INDEX('DataModel-NVDA'!$F$4:$DI$130,MATCH(1,('DataModel-NVDA'!$A$4:$A$130=$A1016)*('DataModel-NVDA'!$B$4:$B$130=$B1016),0),MATCH(AV$3,'DataModel-NVDA'!$F$2:$DI$2,0))*$C1016,"")</f>
        <v>12206.92179</v>
      </c>
      <c r="AW1016" s="134" cm="1">
        <f t="array" ref="AW1016">IF(ISNUMBER('DataModel-NVDA'!AW$112),INDEX('DataModel-NVDA'!$F$4:$DI$130,MATCH(1,('DataModel-NVDA'!$A$4:$A$130=$A1016)*('DataModel-NVDA'!$B$4:$B$130=$B1016),0),MATCH(AW$3,'DataModel-NVDA'!$F$2:$DI$2,0))*$C1016,"")</f>
        <v>14196.853870999999</v>
      </c>
      <c r="AX1016" s="133" cm="1">
        <f t="array" ref="AX1016">IF(ISNUMBER('DataModel-NVDA'!AX$112),INDEX('DataModel-NVDA'!$F$4:$DI$130,MATCH(1,('DataModel-NVDA'!$A$4:$A$130=$A1016)*('DataModel-NVDA'!$B$4:$B$130=$B1016),0),MATCH(AX$3,'DataModel-NVDA'!$F$2:$DI$2,0))*$C1016,"")</f>
        <v>15102.489341999999</v>
      </c>
      <c r="AY1016" s="34" cm="1">
        <f t="array" ref="AY1016">IF(ISNUMBER('DataModel-NVDA'!AY$112),INDEX('DataModel-NVDA'!$F$4:$DI$130,MATCH(1,('DataModel-NVDA'!$A$4:$A$130=$A1016)*('DataModel-NVDA'!$B$4:$B$130=$B1016),0),MATCH(AY$3,'DataModel-NVDA'!$F$2:$DI$2,0))*$C1016,"")</f>
        <v>16674.456356999999</v>
      </c>
      <c r="AZ1016" s="34" cm="1">
        <f t="array" ref="AZ1016">IF(ISNUMBER('DataModel-NVDA'!AZ$112),INDEX('DataModel-NVDA'!$F$4:$DI$130,MATCH(1,('DataModel-NVDA'!$A$4:$A$130=$A1016)*('DataModel-NVDA'!$B$4:$B$130=$B1016),0),MATCH(AZ$3,'DataModel-NVDA'!$F$2:$DI$2,0))*$C1016,"")</f>
        <v>18439.906909999998</v>
      </c>
      <c r="BA1016" s="134" cm="1">
        <f t="array" ref="BA1016">IF(ISNUMBER('DataModel-NVDA'!BA$112),INDEX('DataModel-NVDA'!$F$4:$DI$130,MATCH(1,('DataModel-NVDA'!$A$4:$A$130=$A1016)*('DataModel-NVDA'!$B$4:$B$130=$B1016),0),MATCH(BA$3,'DataModel-NVDA'!$F$2:$DI$2,0))*$C1016,"")</f>
        <v>20155.512949</v>
      </c>
      <c r="BB1016" s="133" cm="1">
        <f t="array" ref="BB1016">IF(ISNUMBER('DataModel-NVDA'!BB$112),INDEX('DataModel-NVDA'!$F$4:$DI$130,MATCH(1,('DataModel-NVDA'!$A$4:$A$130=$A1016)*('DataModel-NVDA'!$B$4:$B$130=$B1016),0),MATCH(BB$3,'DataModel-NVDA'!$F$2:$DI$2,0))*$C1016,"")</f>
        <v>20026.108548</v>
      </c>
      <c r="BC1016" s="34" cm="1">
        <f t="array" ref="BC1016">IF(ISNUMBER('DataModel-NVDA'!BC$112),INDEX('DataModel-NVDA'!$F$4:$DI$130,MATCH(1,('DataModel-NVDA'!$A$4:$A$130=$A1016)*('DataModel-NVDA'!$B$4:$B$130=$B1016),0),MATCH(BC$3,'DataModel-NVDA'!$F$2:$DI$2,0))*$C1016,"")</f>
        <v>20839.649855</v>
      </c>
      <c r="BD1016" s="34" cm="1">
        <f t="array" ref="BD1016">IF(ISNUMBER('DataModel-NVDA'!BD$112),INDEX('DataModel-NVDA'!$F$4:$DI$130,MATCH(1,('DataModel-NVDA'!$A$4:$A$130=$A1016)*('DataModel-NVDA'!$B$4:$B$130=$B1016),0),MATCH(BD$3,'DataModel-NVDA'!$F$2:$DI$2,0))*$C1016,"")</f>
        <v>21653.215896999998</v>
      </c>
      <c r="BE1016" s="134" cm="1">
        <f t="array" ref="BE1016">IF(ISNUMBER('DataModel-NVDA'!BE$112),INDEX('DataModel-NVDA'!$F$4:$DI$130,MATCH(1,('DataModel-NVDA'!$A$4:$A$130=$A1016)*('DataModel-NVDA'!$B$4:$B$130=$B1016),0),MATCH(BE$3,'DataModel-NVDA'!$F$2:$DI$2,0))*$C1016,"")</f>
        <v>22404.328902999998</v>
      </c>
      <c r="BF1016" s="133" t="str" cm="1">
        <f t="array" ref="BF1016">IF(ISNUMBER('DataModel-NVDA'!BF$112),INDEX('DataModel-NVDA'!$F$4:$DI$130,MATCH(1,('DataModel-NVDA'!$A$4:$A$130=$A1016)*('DataModel-NVDA'!$B$4:$B$130=$B1016),0),MATCH(BF$3,'DataModel-NVDA'!$F$2:$DI$2,0))*$C1016,"")</f>
        <v/>
      </c>
      <c r="BG1016" s="34" t="str" cm="1">
        <f t="array" ref="BG1016">IF(ISNUMBER('DataModel-NVDA'!BG$112),INDEX('DataModel-NVDA'!$F$4:$DI$130,MATCH(1,('DataModel-NVDA'!$A$4:$A$130=$A1016)*('DataModel-NVDA'!$B$4:$B$130=$B1016),0),MATCH(BG$3,'DataModel-NVDA'!$F$2:$DI$2,0))*$C1016,"")</f>
        <v/>
      </c>
      <c r="BH1016" s="34" t="str" cm="1">
        <f t="array" ref="BH1016">IF(ISNUMBER('DataModel-NVDA'!BH$112),INDEX('DataModel-NVDA'!$F$4:$DI$130,MATCH(1,('DataModel-NVDA'!$A$4:$A$130=$A1016)*('DataModel-NVDA'!$B$4:$B$130=$B1016),0),MATCH(BH$3,'DataModel-NVDA'!$F$2:$DI$2,0))*$C1016,"")</f>
        <v/>
      </c>
      <c r="BI1016" s="134" t="str" cm="1">
        <f t="array" ref="BI1016">IF(ISNUMBER('DataModel-NVDA'!BI$112),INDEX('DataModel-NVDA'!$F$4:$DI$130,MATCH(1,('DataModel-NVDA'!$A$4:$A$130=$A1016)*('DataModel-NVDA'!$B$4:$B$130=$B1016),0),MATCH(BI$3,'DataModel-NVDA'!$F$2:$DI$2,0))*$C1016,"")</f>
        <v/>
      </c>
      <c r="BJ1016" s="133" t="str" cm="1">
        <f t="array" ref="BJ1016">IF(ISNUMBER('DataModel-NVDA'!BJ$112),INDEX('DataModel-NVDA'!$F$4:$DI$130,MATCH(1,('DataModel-NVDA'!$A$4:$A$130=$A1016)*('DataModel-NVDA'!$B$4:$B$130=$B1016),0),MATCH(BJ$3,'DataModel-NVDA'!$F$2:$DI$2,0))*$C1016,"")</f>
        <v/>
      </c>
      <c r="BK1016" s="34" t="str" cm="1">
        <f t="array" ref="BK1016">IF(ISNUMBER('DataModel-NVDA'!BK$112),INDEX('DataModel-NVDA'!$F$4:$DI$130,MATCH(1,('DataModel-NVDA'!$A$4:$A$130=$A1016)*('DataModel-NVDA'!$B$4:$B$130=$B1016),0),MATCH(BK$3,'DataModel-NVDA'!$F$2:$DI$2,0))*$C1016,"")</f>
        <v/>
      </c>
      <c r="BL1016" s="34" t="str" cm="1">
        <f t="array" ref="BL1016">IF(ISNUMBER('DataModel-NVDA'!BL$112),INDEX('DataModel-NVDA'!$F$4:$DI$130,MATCH(1,('DataModel-NVDA'!$A$4:$A$130=$A1016)*('DataModel-NVDA'!$B$4:$B$130=$B1016),0),MATCH(BL$3,'DataModel-NVDA'!$F$2:$DI$2,0))*$C1016,"")</f>
        <v/>
      </c>
      <c r="BM1016" s="134" t="str" cm="1">
        <f t="array" ref="BM1016">IF(ISNUMBER('DataModel-NVDA'!BM$112),INDEX('DataModel-NVDA'!$F$4:$DI$130,MATCH(1,('DataModel-NVDA'!$A$4:$A$130=$A1016)*('DataModel-NVDA'!$B$4:$B$130=$B1016),0),MATCH(BM$3,'DataModel-NVDA'!$F$2:$DI$2,0))*$C1016,"")</f>
        <v/>
      </c>
      <c r="BN1016" s="133" t="str" cm="1">
        <f t="array" ref="BN1016">IF(ISNUMBER('DataModel-NVDA'!BN$112),INDEX('DataModel-NVDA'!$F$4:$DI$130,MATCH(1,('DataModel-NVDA'!$A$4:$A$130=$A1016)*('DataModel-NVDA'!$B$4:$B$130=$B1016),0),MATCH(BN$3,'DataModel-NVDA'!$F$2:$DI$2,0))*$C1016,"")</f>
        <v/>
      </c>
      <c r="BO1016" s="34" t="str" cm="1">
        <f t="array" ref="BO1016">IF(ISNUMBER('DataModel-NVDA'!BO$112),INDEX('DataModel-NVDA'!$F$4:$DI$130,MATCH(1,('DataModel-NVDA'!$A$4:$A$130=$A1016)*('DataModel-NVDA'!$B$4:$B$130=$B1016),0),MATCH(BO$3,'DataModel-NVDA'!$F$2:$DI$2,0))*$C1016,"")</f>
        <v/>
      </c>
      <c r="BP1016" s="34" t="str" cm="1">
        <f t="array" ref="BP1016">IF(ISNUMBER('DataModel-NVDA'!BP$112),INDEX('DataModel-NVDA'!$F$4:$DI$130,MATCH(1,('DataModel-NVDA'!$A$4:$A$130=$A1016)*('DataModel-NVDA'!$B$4:$B$130=$B1016),0),MATCH(BP$3,'DataModel-NVDA'!$F$2:$DI$2,0))*$C1016,"")</f>
        <v/>
      </c>
      <c r="BQ1016" s="134" t="str" cm="1">
        <f t="array" ref="BQ1016">IF(ISNUMBER('DataModel-NVDA'!BQ$112),INDEX('DataModel-NVDA'!$F$4:$DI$130,MATCH(1,('DataModel-NVDA'!$A$4:$A$130=$A1016)*('DataModel-NVDA'!$B$4:$B$130=$B1016),0),MATCH(BQ$3,'DataModel-NVDA'!$F$2:$DI$2,0))*$C1016,"")</f>
        <v/>
      </c>
      <c r="BR1016" s="133" t="str" cm="1">
        <f t="array" ref="BR1016">IF(ISNUMBER('DataModel-NVDA'!BR$112),INDEX('DataModel-NVDA'!$F$4:$DI$130,MATCH(1,('DataModel-NVDA'!$A$4:$A$130=$A1016)*('DataModel-NVDA'!$B$4:$B$130=$B1016),0),MATCH(BR$3,'DataModel-NVDA'!$F$2:$DI$2,0))*$C1016,"")</f>
        <v/>
      </c>
      <c r="BS1016" s="34" t="str" cm="1">
        <f t="array" ref="BS1016">IF(ISNUMBER('DataModel-NVDA'!BS$112),INDEX('DataModel-NVDA'!$F$4:$DI$130,MATCH(1,('DataModel-NVDA'!$A$4:$A$130=$A1016)*('DataModel-NVDA'!$B$4:$B$130=$B1016),0),MATCH(BS$3,'DataModel-NVDA'!$F$2:$DI$2,0))*$C1016,"")</f>
        <v/>
      </c>
      <c r="BT1016" s="34" t="str" cm="1">
        <f t="array" ref="BT1016">IF(ISNUMBER('DataModel-NVDA'!BT$112),INDEX('DataModel-NVDA'!$F$4:$DI$130,MATCH(1,('DataModel-NVDA'!$A$4:$A$130=$A1016)*('DataModel-NVDA'!$B$4:$B$130=$B1016),0),MATCH(BT$3,'DataModel-NVDA'!$F$2:$DI$2,0))*$C1016,"")</f>
        <v/>
      </c>
      <c r="BU1016" s="134" t="str" cm="1">
        <f t="array" ref="BU1016">IF(ISNUMBER('DataModel-NVDA'!BU$112),INDEX('DataModel-NVDA'!$F$4:$DI$130,MATCH(1,('DataModel-NVDA'!$A$4:$A$130=$A1016)*('DataModel-NVDA'!$B$4:$B$130=$B1016),0),MATCH(BU$3,'DataModel-NVDA'!$F$2:$DI$2,0))*$C1016,"")</f>
        <v/>
      </c>
      <c r="BV1016" s="133" t="str" cm="1">
        <f t="array" ref="BV1016">IF(ISNUMBER('DataModel-NVDA'!BV$112),INDEX('DataModel-NVDA'!$F$4:$DI$130,MATCH(1,('DataModel-NVDA'!$A$4:$A$130=$A1016)*('DataModel-NVDA'!$B$4:$B$130=$B1016),0),MATCH(BV$3,'DataModel-NVDA'!$F$2:$DI$2,0))*$C1016,"")</f>
        <v/>
      </c>
      <c r="BW1016" s="34" t="str" cm="1">
        <f t="array" ref="BW1016">IF(ISNUMBER('DataModel-NVDA'!BW$112),INDEX('DataModel-NVDA'!$F$4:$DI$130,MATCH(1,('DataModel-NVDA'!$A$4:$A$130=$A1016)*('DataModel-NVDA'!$B$4:$B$130=$B1016),0),MATCH(BW$3,'DataModel-NVDA'!$F$2:$DI$2,0))*$C1016,"")</f>
        <v/>
      </c>
      <c r="BX1016" s="34" t="str" cm="1">
        <f t="array" ref="BX1016">IF(ISNUMBER('DataModel-NVDA'!BX$112),INDEX('DataModel-NVDA'!$F$4:$DI$130,MATCH(1,('DataModel-NVDA'!$A$4:$A$130=$A1016)*('DataModel-NVDA'!$B$4:$B$130=$B1016),0),MATCH(BX$3,'DataModel-NVDA'!$F$2:$DI$2,0))*$C1016,"")</f>
        <v/>
      </c>
      <c r="BY1016" s="134" t="str" cm="1">
        <f t="array" ref="BY1016">IF(ISNUMBER('DataModel-NVDA'!BY$112),INDEX('DataModel-NVDA'!$F$4:$DI$130,MATCH(1,('DataModel-NVDA'!$A$4:$A$130=$A1016)*('DataModel-NVDA'!$B$4:$B$130=$B1016),0),MATCH(BY$3,'DataModel-NVDA'!$F$2:$DI$2,0))*$C1016,"")</f>
        <v/>
      </c>
      <c r="BZ1016" s="133" t="str" cm="1">
        <f t="array" ref="BZ1016">IF(ISNUMBER('DataModel-NVDA'!BZ$112),INDEX('DataModel-NVDA'!$F$4:$DI$130,MATCH(1,('DataModel-NVDA'!$A$4:$A$130=$A1016)*('DataModel-NVDA'!$B$4:$B$130=$B1016),0),MATCH(BZ$3,'DataModel-NVDA'!$F$2:$DI$2,0))*$C1016,"")</f>
        <v/>
      </c>
      <c r="CA1016" s="34" t="str" cm="1">
        <f t="array" ref="CA1016">IF(ISNUMBER('DataModel-NVDA'!CA$112),INDEX('DataModel-NVDA'!$F$4:$DI$130,MATCH(1,('DataModel-NVDA'!$A$4:$A$130=$A1016)*('DataModel-NVDA'!$B$4:$B$130=$B1016),0),MATCH(CA$3,'DataModel-NVDA'!$F$2:$DI$2,0))*$C1016,"")</f>
        <v/>
      </c>
      <c r="CB1016" s="34" t="str" cm="1">
        <f t="array" ref="CB1016">IF(ISNUMBER('DataModel-NVDA'!CB$112),INDEX('DataModel-NVDA'!$F$4:$DI$130,MATCH(1,('DataModel-NVDA'!$A$4:$A$130=$A1016)*('DataModel-NVDA'!$B$4:$B$130=$B1016),0),MATCH(CB$3,'DataModel-NVDA'!$F$2:$DI$2,0))*$C1016,"")</f>
        <v/>
      </c>
      <c r="CC1016" s="134" t="str" cm="1">
        <f t="array" ref="CC1016">IF(ISNUMBER('DataModel-NVDA'!CC$112),INDEX('DataModel-NVDA'!$F$4:$DI$130,MATCH(1,('DataModel-NVDA'!$A$4:$A$130=$A1016)*('DataModel-NVDA'!$B$4:$B$130=$B1016),0),MATCH(CC$3,'DataModel-NVDA'!$F$2:$DI$2,0))*$C1016,"")</f>
        <v/>
      </c>
      <c r="CD1016" s="133" t="str" cm="1">
        <f t="array" ref="CD1016">IF(ISNUMBER('DataModel-NVDA'!CD$112),INDEX('DataModel-NVDA'!$F$4:$DI$130,MATCH(1,('DataModel-NVDA'!$A$4:$A$130=$A1016)*('DataModel-NVDA'!$B$4:$B$130=$B1016),0),MATCH(CD$3,'DataModel-NVDA'!$F$2:$DI$2,0))*$C1016,"")</f>
        <v/>
      </c>
      <c r="CE1016" s="34" t="str" cm="1">
        <f t="array" ref="CE1016">IF(ISNUMBER('DataModel-NVDA'!CE$112),INDEX('DataModel-NVDA'!$F$4:$DI$130,MATCH(1,('DataModel-NVDA'!$A$4:$A$130=$A1016)*('DataModel-NVDA'!$B$4:$B$130=$B1016),0),MATCH(CE$3,'DataModel-NVDA'!$F$2:$DI$2,0))*$C1016,"")</f>
        <v/>
      </c>
      <c r="CF1016" s="34" t="str" cm="1">
        <f t="array" ref="CF1016">IF(ISNUMBER('DataModel-NVDA'!CF$112),INDEX('DataModel-NVDA'!$F$4:$DI$130,MATCH(1,('DataModel-NVDA'!$A$4:$A$130=$A1016)*('DataModel-NVDA'!$B$4:$B$130=$B1016),0),MATCH(CF$3,'DataModel-NVDA'!$F$2:$DI$2,0))*$C1016,"")</f>
        <v/>
      </c>
      <c r="CG1016" s="134" t="str" cm="1">
        <f t="array" ref="CG1016">IF(ISNUMBER('DataModel-NVDA'!CG$112),INDEX('DataModel-NVDA'!$F$4:$DI$130,MATCH(1,('DataModel-NVDA'!$A$4:$A$130=$A1016)*('DataModel-NVDA'!$B$4:$B$130=$B1016),0),MATCH(CG$3,'DataModel-NVDA'!$F$2:$DI$2,0))*$C1016,"")</f>
        <v/>
      </c>
      <c r="CH1016" s="133" t="str" cm="1">
        <f t="array" ref="CH1016">IF(ISNUMBER('DataModel-NVDA'!CH$112),INDEX('DataModel-NVDA'!$F$4:$DI$130,MATCH(1,('DataModel-NVDA'!$A$4:$A$130=$A1016)*('DataModel-NVDA'!$B$4:$B$130=$B1016),0),MATCH(CH$3,'DataModel-NVDA'!$F$2:$DI$2,0))*$C1016,"")</f>
        <v/>
      </c>
      <c r="CI1016" s="34" t="str" cm="1">
        <f t="array" ref="CI1016">IF(ISNUMBER('DataModel-NVDA'!CI$112),INDEX('DataModel-NVDA'!$F$4:$DI$130,MATCH(1,('DataModel-NVDA'!$A$4:$A$130=$A1016)*('DataModel-NVDA'!$B$4:$B$130=$B1016),0),MATCH(CI$3,'DataModel-NVDA'!$F$2:$DI$2,0))*$C1016,"")</f>
        <v/>
      </c>
      <c r="CJ1016" s="34" t="str" cm="1">
        <f t="array" ref="CJ1016">IF(ISNUMBER('DataModel-NVDA'!CJ$112),INDEX('DataModel-NVDA'!$F$4:$DI$130,MATCH(1,('DataModel-NVDA'!$A$4:$A$130=$A1016)*('DataModel-NVDA'!$B$4:$B$130=$B1016),0),MATCH(CJ$3,'DataModel-NVDA'!$F$2:$DI$2,0))*$C1016,"")</f>
        <v/>
      </c>
      <c r="CK1016" s="134" t="str" cm="1">
        <f t="array" ref="CK1016">IF(ISNUMBER('DataModel-NVDA'!CK$112),INDEX('DataModel-NVDA'!$F$4:$DI$130,MATCH(1,('DataModel-NVDA'!$A$4:$A$130=$A1016)*('DataModel-NVDA'!$B$4:$B$130=$B1016),0),MATCH(CK$3,'DataModel-NVDA'!$F$2:$DI$2,0))*$C1016,"")</f>
        <v/>
      </c>
      <c r="CL1016" s="133" t="str" cm="1">
        <f t="array" ref="CL1016">IF(ISNUMBER('DataModel-NVDA'!CL$112),INDEX('DataModel-NVDA'!$F$4:$DI$130,MATCH(1,('DataModel-NVDA'!$A$4:$A$130=$A1016)*('DataModel-NVDA'!$B$4:$B$130=$B1016),0),MATCH(CL$3,'DataModel-NVDA'!$F$2:$DI$2,0))*$C1016,"")</f>
        <v/>
      </c>
      <c r="CM1016" s="34" t="str" cm="1">
        <f t="array" ref="CM1016">IF(ISNUMBER('DataModel-NVDA'!CM$112),INDEX('DataModel-NVDA'!$F$4:$DI$130,MATCH(1,('DataModel-NVDA'!$A$4:$A$130=$A1016)*('DataModel-NVDA'!$B$4:$B$130=$B1016),0),MATCH(CM$3,'DataModel-NVDA'!$F$2:$DI$2,0))*$C1016,"")</f>
        <v/>
      </c>
      <c r="CN1016" s="34" t="str" cm="1">
        <f t="array" ref="CN1016">IF(ISNUMBER('DataModel-NVDA'!CN$112),INDEX('DataModel-NVDA'!$F$4:$DI$130,MATCH(1,('DataModel-NVDA'!$A$4:$A$130=$A1016)*('DataModel-NVDA'!$B$4:$B$130=$B1016),0),MATCH(CN$3,'DataModel-NVDA'!$F$2:$DI$2,0))*$C1016,"")</f>
        <v/>
      </c>
      <c r="CO1016" s="134" t="str" cm="1">
        <f t="array" ref="CO1016">IF(ISNUMBER('DataModel-NVDA'!CO$112),INDEX('DataModel-NVDA'!$F$4:$DI$130,MATCH(1,('DataModel-NVDA'!$A$4:$A$130=$A1016)*('DataModel-NVDA'!$B$4:$B$130=$B1016),0),MATCH(CO$3,'DataModel-NVDA'!$F$2:$DI$2,0))*$C1016,"")</f>
        <v/>
      </c>
      <c r="CP1016" s="133" t="str" cm="1">
        <f t="array" ref="CP1016">IF(ISNUMBER('DataModel-NVDA'!CP$112),INDEX('DataModel-NVDA'!$F$4:$DI$130,MATCH(1,('DataModel-NVDA'!$A$4:$A$130=$A1016)*('DataModel-NVDA'!$B$4:$B$130=$B1016),0),MATCH(CP$3,'DataModel-NVDA'!$F$2:$DI$2,0))*$C1016,"")</f>
        <v/>
      </c>
      <c r="CQ1016" s="34" t="str" cm="1">
        <f t="array" ref="CQ1016">IF(ISNUMBER('DataModel-NVDA'!CQ$112),INDEX('DataModel-NVDA'!$F$4:$DI$130,MATCH(1,('DataModel-NVDA'!$A$4:$A$130=$A1016)*('DataModel-NVDA'!$B$4:$B$130=$B1016),0),MATCH(CQ$3,'DataModel-NVDA'!$F$2:$DI$2,0))*$C1016,"")</f>
        <v/>
      </c>
      <c r="CR1016" s="34" t="str" cm="1">
        <f t="array" ref="CR1016">IF(ISNUMBER('DataModel-NVDA'!CR$112),INDEX('DataModel-NVDA'!$F$4:$DI$130,MATCH(1,('DataModel-NVDA'!$A$4:$A$130=$A1016)*('DataModel-NVDA'!$B$4:$B$130=$B1016),0),MATCH(CR$3,'DataModel-NVDA'!$F$2:$DI$2,0))*$C1016,"")</f>
        <v/>
      </c>
      <c r="CS1016" s="134" t="str" cm="1">
        <f t="array" ref="CS1016">IF(ISNUMBER('DataModel-NVDA'!CS$112),INDEX('DataModel-NVDA'!$F$4:$DI$130,MATCH(1,('DataModel-NVDA'!$A$4:$A$130=$A1016)*('DataModel-NVDA'!$B$4:$B$130=$B1016),0),MATCH(CS$3,'DataModel-NVDA'!$F$2:$DI$2,0))*$C1016,"")</f>
        <v/>
      </c>
      <c r="CT1016" s="133" t="str" cm="1">
        <f t="array" ref="CT1016">IF(ISNUMBER('DataModel-NVDA'!CT$112),INDEX('DataModel-NVDA'!$F$4:$DI$130,MATCH(1,('DataModel-NVDA'!$A$4:$A$130=$A1016)*('DataModel-NVDA'!$B$4:$B$130=$B1016),0),MATCH(CT$3,'DataModel-NVDA'!$F$2:$DI$2,0))*$C1016,"")</f>
        <v/>
      </c>
      <c r="CU1016" s="34" t="str" cm="1">
        <f t="array" ref="CU1016">IF(ISNUMBER('DataModel-NVDA'!CU$112),INDEX('DataModel-NVDA'!$F$4:$DI$130,MATCH(1,('DataModel-NVDA'!$A$4:$A$130=$A1016)*('DataModel-NVDA'!$B$4:$B$130=$B1016),0),MATCH(CU$3,'DataModel-NVDA'!$F$2:$DI$2,0))*$C1016,"")</f>
        <v/>
      </c>
      <c r="CV1016" s="34" t="str" cm="1">
        <f t="array" ref="CV1016">IF(ISNUMBER('DataModel-NVDA'!CV$112),INDEX('DataModel-NVDA'!$F$4:$DI$130,MATCH(1,('DataModel-NVDA'!$A$4:$A$130=$A1016)*('DataModel-NVDA'!$B$4:$B$130=$B1016),0),MATCH(CV$3,'DataModel-NVDA'!$F$2:$DI$2,0))*$C1016,"")</f>
        <v/>
      </c>
      <c r="CW1016" s="134" t="str" cm="1">
        <f t="array" ref="CW1016">IF(ISNUMBER('DataModel-NVDA'!CW$112),INDEX('DataModel-NVDA'!$F$4:$DI$130,MATCH(1,('DataModel-NVDA'!$A$4:$A$130=$A1016)*('DataModel-NVDA'!$B$4:$B$130=$B1016),0),MATCH(CW$3,'DataModel-NVDA'!$F$2:$DI$2,0))*$C1016,"")</f>
        <v/>
      </c>
      <c r="CX1016" s="133" t="str" cm="1">
        <f t="array" ref="CX1016">IF(ISNUMBER('DataModel-NVDA'!CX$112),INDEX('DataModel-NVDA'!$F$4:$DI$130,MATCH(1,('DataModel-NVDA'!$A$4:$A$130=$A1016)*('DataModel-NVDA'!$B$4:$B$130=$B1016),0),MATCH(CX$3,'DataModel-NVDA'!$F$2:$DI$2,0))*$C1016,"")</f>
        <v/>
      </c>
      <c r="CY1016" s="34" t="str" cm="1">
        <f t="array" ref="CY1016">IF(ISNUMBER('DataModel-NVDA'!CY$112),INDEX('DataModel-NVDA'!$F$4:$DI$130,MATCH(1,('DataModel-NVDA'!$A$4:$A$130=$A1016)*('DataModel-NVDA'!$B$4:$B$130=$B1016),0),MATCH(CY$3,'DataModel-NVDA'!$F$2:$DI$2,0))*$C1016,"")</f>
        <v/>
      </c>
      <c r="CZ1016" s="34" t="str" cm="1">
        <f t="array" ref="CZ1016">IF(ISNUMBER('DataModel-NVDA'!CZ$112),INDEX('DataModel-NVDA'!$F$4:$DI$130,MATCH(1,('DataModel-NVDA'!$A$4:$A$130=$A1016)*('DataModel-NVDA'!$B$4:$B$130=$B1016),0),MATCH(CZ$3,'DataModel-NVDA'!$F$2:$DI$2,0))*$C1016,"")</f>
        <v/>
      </c>
      <c r="DA1016" s="134" t="str" cm="1">
        <f t="array" ref="DA1016">IF(ISNUMBER('DataModel-NVDA'!DA$112),INDEX('DataModel-NVDA'!$F$4:$DI$130,MATCH(1,('DataModel-NVDA'!$A$4:$A$130=$A1016)*('DataModel-NVDA'!$B$4:$B$130=$B1016),0),MATCH(DA$3,'DataModel-NVDA'!$F$2:$DI$2,0))*$C1016,"")</f>
        <v/>
      </c>
      <c r="DB1016" s="133" t="str" cm="1">
        <f t="array" ref="DB1016">IF(ISNUMBER('DataModel-NVDA'!DB$112),INDEX('DataModel-NVDA'!$F$4:$DI$130,MATCH(1,('DataModel-NVDA'!$A$4:$A$130=$A1016)*('DataModel-NVDA'!$B$4:$B$130=$B1016),0),MATCH(DB$3,'DataModel-NVDA'!$F$2:$DI$2,0))*$C1016,"")</f>
        <v/>
      </c>
      <c r="DC1016" s="34" t="str" cm="1">
        <f t="array" ref="DC1016">IF(ISNUMBER('DataModel-NVDA'!DC$112),INDEX('DataModel-NVDA'!$F$4:$DI$130,MATCH(1,('DataModel-NVDA'!$A$4:$A$130=$A1016)*('DataModel-NVDA'!$B$4:$B$130=$B1016),0),MATCH(DC$3,'DataModel-NVDA'!$F$2:$DI$2,0))*$C1016,"")</f>
        <v/>
      </c>
      <c r="DD1016" s="34" t="str" cm="1">
        <f t="array" ref="DD1016">IF(ISNUMBER('DataModel-NVDA'!DD$112),INDEX('DataModel-NVDA'!$F$4:$DI$130,MATCH(1,('DataModel-NVDA'!$A$4:$A$130=$A1016)*('DataModel-NVDA'!$B$4:$B$130=$B1016),0),MATCH(DD$3,'DataModel-NVDA'!$F$2:$DI$2,0))*$C1016,"")</f>
        <v/>
      </c>
      <c r="DE1016" s="134" t="str" cm="1">
        <f t="array" ref="DE1016">IF(ISNUMBER('DataModel-NVDA'!DE$112),INDEX('DataModel-NVDA'!$F$4:$DI$130,MATCH(1,('DataModel-NVDA'!$A$4:$A$130=$A1016)*('DataModel-NVDA'!$B$4:$B$130=$B1016),0),MATCH(DE$3,'DataModel-NVDA'!$F$2:$DI$2,0))*$C1016,"")</f>
        <v/>
      </c>
      <c r="DF1016" s="133" t="str" cm="1">
        <f t="array" ref="DF1016">IF(ISNUMBER('DataModel-NVDA'!DF$112),INDEX('DataModel-NVDA'!$F$4:$DI$130,MATCH(1,('DataModel-NVDA'!$A$4:$A$130=$A1016)*('DataModel-NVDA'!$B$4:$B$130=$B1016),0),MATCH(DF$3,'DataModel-NVDA'!$F$2:$DI$2,0))*$C1016,"")</f>
        <v/>
      </c>
      <c r="DG1016" s="34" t="str" cm="1">
        <f t="array" ref="DG1016">IF(ISNUMBER('DataModel-NVDA'!DG$112),INDEX('DataModel-NVDA'!$F$4:$DI$130,MATCH(1,('DataModel-NVDA'!$A$4:$A$130=$A1016)*('DataModel-NVDA'!$B$4:$B$130=$B1016),0),MATCH(DG$3,'DataModel-NVDA'!$F$2:$DI$2,0))*$C1016,"")</f>
        <v/>
      </c>
      <c r="DH1016" s="34" t="str" cm="1">
        <f t="array" ref="DH1016">IF(ISNUMBER('DataModel-NVDA'!DH$112),INDEX('DataModel-NVDA'!$F$4:$DI$130,MATCH(1,('DataModel-NVDA'!$A$4:$A$130=$A1016)*('DataModel-NVDA'!$B$4:$B$130=$B1016),0),MATCH(DH$3,'DataModel-NVDA'!$F$2:$DI$2,0))*$C1016,"")</f>
        <v/>
      </c>
      <c r="DI1016" s="134" t="str" cm="1">
        <f t="array" ref="DI1016">IF(ISNUMBER('DataModel-NVDA'!DI$112),INDEX('DataModel-NVDA'!$F$4:$DI$130,MATCH(1,('DataModel-NVDA'!$A$4:$A$130=$A1016)*('DataModel-NVDA'!$B$4:$B$130=$B1016),0),MATCH(DI$3,'DataModel-NVDA'!$F$2:$DI$2,0))*$C1016,"")</f>
        <v/>
      </c>
      <c r="DJ1016" s="69"/>
      <c r="DK1016" s="34" cm="1">
        <f t="array" ref="DK1016">IF(ISNUMBER('DataModel-NVDA'!DK$112),INDEX('DataModel-NVDA'!$DK$4:$EK$130,MATCH(1,('DataModel-NVDA'!$A$4:$A$130=$A1016)*('DataModel-NVDA'!$B$4:$B$130=$B1016),0),MATCH(DK$3,'DataModel-NVDA'!$DK$2:$EK$2,0))*$C1016,"")</f>
        <v>621.34125699999993</v>
      </c>
      <c r="DL1016" s="34" cm="1">
        <f t="array" ref="DL1016">IF(ISNUMBER('DataModel-NVDA'!DL$112),INDEX('DataModel-NVDA'!$DK$4:$EK$130,MATCH(1,('DataModel-NVDA'!$A$4:$A$130=$A1016)*('DataModel-NVDA'!$B$4:$B$130=$B1016),0),MATCH(DL$3,'DataModel-NVDA'!$DK$2:$EK$2,0))*$C1016,"")</f>
        <v>738.84594499999992</v>
      </c>
      <c r="DM1016" s="34" cm="1">
        <f t="array" ref="DM1016">IF(ISNUMBER('DataModel-NVDA'!DM$112),INDEX('DataModel-NVDA'!$DK$4:$EK$130,MATCH(1,('DataModel-NVDA'!$A$4:$A$130=$A1016)*('DataModel-NVDA'!$B$4:$B$130=$B1016),0),MATCH(DM$3,'DataModel-NVDA'!$DK$2:$EK$2,0))*$C1016,"")</f>
        <v>2403.013203</v>
      </c>
      <c r="DN1016" s="34" cm="1">
        <f t="array" ref="DN1016">IF(ISNUMBER('DataModel-NVDA'!DN$112),INDEX('DataModel-NVDA'!$DK$4:$EK$130,MATCH(1,('DataModel-NVDA'!$A$4:$A$130=$A1016)*('DataModel-NVDA'!$B$4:$B$130=$B1016),0),MATCH(DN$3,'DataModel-NVDA'!$DK$2:$EK$2,0))*$C1016,"")</f>
        <v>1800.2558779999999</v>
      </c>
      <c r="DO1016" s="34" cm="1">
        <f t="array" ref="DO1016">IF(ISNUMBER('DataModel-NVDA'!DO$112),INDEX('DataModel-NVDA'!$DK$4:$EK$130,MATCH(1,('DataModel-NVDA'!$A$4:$A$130=$A1016)*('DataModel-NVDA'!$B$4:$B$130=$B1016),0),MATCH(DO$3,'DataModel-NVDA'!$DK$2:$EK$2,0))*$C1016,"")</f>
        <v>3290.2967059999996</v>
      </c>
      <c r="DP1016" s="34" cm="1">
        <f t="array" ref="DP1016">IF(ISNUMBER('DataModel-NVDA'!DP$112),INDEX('DataModel-NVDA'!$DK$4:$EK$130,MATCH(1,('DataModel-NVDA'!$A$4:$A$130=$A1016)*('DataModel-NVDA'!$B$4:$B$130=$B1016),0),MATCH(DP$3,'DataModel-NVDA'!$DK$2:$EK$2,0))*$C1016,"")</f>
        <v>2104.293154</v>
      </c>
      <c r="DQ1016" s="34" cm="1">
        <f t="array" ref="DQ1016">IF(ISNUMBER('DataModel-NVDA'!DQ$112),INDEX('DataModel-NVDA'!$DK$4:$EK$130,MATCH(1,('DataModel-NVDA'!$A$4:$A$130=$A1016)*('DataModel-NVDA'!$B$4:$B$130=$B1016),0),MATCH(DQ$3,'DataModel-NVDA'!$DK$2:$EK$2,0))*$C1016,"")</f>
        <v>3563.5131299999998</v>
      </c>
      <c r="DR1016" s="34" cm="1">
        <f t="array" ref="DR1016">IF(ISNUMBER('DataModel-NVDA'!DR$112),INDEX('DataModel-NVDA'!$DK$4:$EK$130,MATCH(1,('DataModel-NVDA'!$A$4:$A$130=$A1016)*('DataModel-NVDA'!$B$4:$B$130=$B1016),0),MATCH(DR$3,'DataModel-NVDA'!$DK$2:$EK$2,0))*$C1016,"")</f>
        <v>9277.140942</v>
      </c>
      <c r="DS1016" s="34" cm="1">
        <f t="array" ref="DS1016">IF(ISNUMBER('DataModel-NVDA'!DS$112),INDEX('DataModel-NVDA'!$DK$4:$EK$130,MATCH(1,('DataModel-NVDA'!$A$4:$A$130=$A1016)*('DataModel-NVDA'!$B$4:$B$130=$B1016),0),MATCH(DS$3,'DataModel-NVDA'!$DK$2:$EK$2,0))*$C1016,"")</f>
        <v>9092.8104459999995</v>
      </c>
      <c r="DT1016" s="34" cm="1">
        <f t="array" ref="DT1016">IF(ISNUMBER('DataModel-NVDA'!DT$112),INDEX('DataModel-NVDA'!$DK$4:$EK$130,MATCH(1,('DataModel-NVDA'!$A$4:$A$130=$A1016)*('DataModel-NVDA'!$B$4:$B$130=$B1016),0),MATCH(DT$3,'DataModel-NVDA'!$DK$2:$EK$2,0))*$C1016,"")</f>
        <v>6718.6379200000001</v>
      </c>
      <c r="DU1016" s="34" cm="1">
        <f t="array" ref="DU1016">IF(ISNUMBER('DataModel-NVDA'!DU$112),INDEX('DataModel-NVDA'!$DK$4:$EK$130,MATCH(1,('DataModel-NVDA'!$A$4:$A$130=$A1016)*('DataModel-NVDA'!$B$4:$B$130=$B1016),0),MATCH(DU$3,'DataModel-NVDA'!$DK$2:$EK$2,0))*$C1016,"")</f>
        <v>48501.183592000001</v>
      </c>
      <c r="DV1016" s="34" cm="1">
        <f t="array" ref="DV1016">IF(ISNUMBER('DataModel-NVDA'!DV$112),INDEX('DataModel-NVDA'!$DK$4:$EK$130,MATCH(1,('DataModel-NVDA'!$A$4:$A$130=$A1016)*('DataModel-NVDA'!$B$4:$B$130=$B1016),0),MATCH(DV$3,'DataModel-NVDA'!$DK$2:$EK$2,0))*$C1016,"")</f>
        <v>68293.588745000001</v>
      </c>
      <c r="DW1016" s="34" cm="1">
        <f t="array" ref="DW1016">IF(ISNUMBER('DataModel-NVDA'!DW$112),INDEX('DataModel-NVDA'!$DK$4:$EK$130,MATCH(1,('DataModel-NVDA'!$A$4:$A$130=$A1016)*('DataModel-NVDA'!$B$4:$B$130=$B1016),0),MATCH(DW$3,'DataModel-NVDA'!$DK$2:$EK$2,0))*$C1016,"")</f>
        <v>89840.36929599999</v>
      </c>
      <c r="DX1016" s="34" cm="1">
        <f t="array" ref="DX1016">IF(ISNUMBER('DataModel-NVDA'!DX$112),INDEX('DataModel-NVDA'!$DK$4:$EK$130,MATCH(1,('DataModel-NVDA'!$A$4:$A$130=$A1016)*('DataModel-NVDA'!$B$4:$B$130=$B1016),0),MATCH(DX$3,'DataModel-NVDA'!$DK$2:$EK$2,0))*$C1016,"")</f>
        <v>93014.93482699999</v>
      </c>
      <c r="DY1016" s="34" cm="1">
        <f t="array" ref="DY1016">IF(ISNUMBER('DataModel-NVDA'!DY$112),INDEX('DataModel-NVDA'!$DK$4:$EK$130,MATCH(1,('DataModel-NVDA'!$A$4:$A$130=$A1016)*('DataModel-NVDA'!$B$4:$B$130=$B1016),0),MATCH(DY$3,'DataModel-NVDA'!$DK$2:$EK$2,0))*$C1016,"")</f>
        <v>89314.097488999992</v>
      </c>
      <c r="DZ1016" s="34" t="str" cm="1">
        <f t="array" ref="DZ1016">IF(ISNUMBER('DataModel-NVDA'!DZ$112),INDEX('DataModel-NVDA'!$DK$4:$EK$130,MATCH(1,('DataModel-NVDA'!$A$4:$A$130=$A1016)*('DataModel-NVDA'!$B$4:$B$130=$B1016),0),MATCH(DZ$3,'DataModel-NVDA'!$DK$2:$EK$2,0))*$C1016,"")</f>
        <v/>
      </c>
      <c r="EA1016" s="34" t="str" cm="1">
        <f t="array" ref="EA1016">IF(ISNUMBER('DataModel-NVDA'!EA$112),INDEX('DataModel-NVDA'!$DK$4:$EK$130,MATCH(1,('DataModel-NVDA'!$A$4:$A$130=$A1016)*('DataModel-NVDA'!$B$4:$B$130=$B1016),0),MATCH(EA$3,'DataModel-NVDA'!$DK$2:$EK$2,0))*$C1016,"")</f>
        <v/>
      </c>
      <c r="EB1016" s="34" t="str" cm="1">
        <f t="array" ref="EB1016">IF(ISNUMBER('DataModel-NVDA'!EB$112),INDEX('DataModel-NVDA'!$DK$4:$EK$130,MATCH(1,('DataModel-NVDA'!$A$4:$A$130=$A1016)*('DataModel-NVDA'!$B$4:$B$130=$B1016),0),MATCH(EB$3,'DataModel-NVDA'!$DK$2:$EK$2,0))*$C1016,"")</f>
        <v/>
      </c>
      <c r="EC1016" s="34" t="str" cm="1">
        <f t="array" ref="EC1016">IF(ISNUMBER('DataModel-NVDA'!EC$112),INDEX('DataModel-NVDA'!$DK$4:$EK$130,MATCH(1,('DataModel-NVDA'!$A$4:$A$130=$A1016)*('DataModel-NVDA'!$B$4:$B$130=$B1016),0),MATCH(EC$3,'DataModel-NVDA'!$DK$2:$EK$2,0))*$C1016,"")</f>
        <v/>
      </c>
      <c r="ED1016" s="34" t="str" cm="1">
        <f t="array" ref="ED1016">IF(ISNUMBER('DataModel-NVDA'!ED$112),INDEX('DataModel-NVDA'!$DK$4:$EK$130,MATCH(1,('DataModel-NVDA'!$A$4:$A$130=$A1016)*('DataModel-NVDA'!$B$4:$B$130=$B1016),0),MATCH(ED$3,'DataModel-NVDA'!$DK$2:$EK$2,0))*$C1016,"")</f>
        <v/>
      </c>
      <c r="EE1016" s="34" t="str" cm="1">
        <f t="array" ref="EE1016">IF(ISNUMBER('DataModel-NVDA'!EE$112),INDEX('DataModel-NVDA'!$DK$4:$EK$130,MATCH(1,('DataModel-NVDA'!$A$4:$A$130=$A1016)*('DataModel-NVDA'!$B$4:$B$130=$B1016),0),MATCH(EE$3,'DataModel-NVDA'!$DK$2:$EK$2,0))*$C1016,"")</f>
        <v/>
      </c>
      <c r="EF1016" s="34" t="str" cm="1">
        <f t="array" ref="EF1016">IF(ISNUMBER('DataModel-NVDA'!EF$112),INDEX('DataModel-NVDA'!$DK$4:$EK$130,MATCH(1,('DataModel-NVDA'!$A$4:$A$130=$A1016)*('DataModel-NVDA'!$B$4:$B$130=$B1016),0),MATCH(EF$3,'DataModel-NVDA'!$DK$2:$EK$2,0))*$C1016,"")</f>
        <v/>
      </c>
      <c r="EG1016" s="34" t="str" cm="1">
        <f t="array" ref="EG1016">IF(ISNUMBER('DataModel-NVDA'!EG$112),INDEX('DataModel-NVDA'!$DK$4:$EK$130,MATCH(1,('DataModel-NVDA'!$A$4:$A$130=$A1016)*('DataModel-NVDA'!$B$4:$B$130=$B1016),0),MATCH(EG$3,'DataModel-NVDA'!$DK$2:$EK$2,0))*$C1016,"")</f>
        <v/>
      </c>
      <c r="EH1016" s="34" t="str" cm="1">
        <f t="array" ref="EH1016">IF(ISNUMBER('DataModel-NVDA'!EH$112),INDEX('DataModel-NVDA'!$DK$4:$EK$130,MATCH(1,('DataModel-NVDA'!$A$4:$A$130=$A1016)*('DataModel-NVDA'!$B$4:$B$130=$B1016),0),MATCH(EH$3,'DataModel-NVDA'!$DK$2:$EK$2,0))*$C1016,"")</f>
        <v/>
      </c>
      <c r="EI1016" s="34" t="str" cm="1">
        <f t="array" ref="EI1016">IF(ISNUMBER('DataModel-NVDA'!EI$112),INDEX('DataModel-NVDA'!$DK$4:$EK$130,MATCH(1,('DataModel-NVDA'!$A$4:$A$130=$A1016)*('DataModel-NVDA'!$B$4:$B$130=$B1016),0),MATCH(EI$3,'DataModel-NVDA'!$DK$2:$EK$2,0))*$C1016,"")</f>
        <v/>
      </c>
      <c r="EJ1016" s="34" t="str" cm="1">
        <f t="array" ref="EJ1016">IF(ISNUMBER('DataModel-NVDA'!EJ$112),INDEX('DataModel-NVDA'!$DK$4:$EK$130,MATCH(1,('DataModel-NVDA'!$A$4:$A$130=$A1016)*('DataModel-NVDA'!$B$4:$B$130=$B1016),0),MATCH(EJ$3,'DataModel-NVDA'!$DK$2:$EK$2,0))*$C1016,"")</f>
        <v/>
      </c>
      <c r="EK1016" s="34" t="str" cm="1">
        <f t="array" ref="EK1016">IF(ISNUMBER('DataModel-NVDA'!EK$112),INDEX('DataModel-NVDA'!$DK$4:$EK$130,MATCH(1,('DataModel-NVDA'!$A$4:$A$130=$A1016)*('DataModel-NVDA'!$B$4:$B$130=$B1016),0),MATCH(EK$3,'DataModel-NVDA'!$DK$2:$EK$2,0))*$C1016,"")</f>
        <v/>
      </c>
    </row>
    <row r="1017" spans="1:141" x14ac:dyDescent="0.25">
      <c r="A1017" s="90"/>
      <c r="B1017" s="90"/>
      <c r="C1017" s="90"/>
      <c r="D1017" s="90"/>
      <c r="F1017" s="215"/>
      <c r="G1017" s="199"/>
      <c r="H1017" s="199"/>
      <c r="I1017" s="216"/>
      <c r="J1017" s="215"/>
      <c r="K1017" s="199"/>
      <c r="L1017" s="199"/>
      <c r="M1017" s="216"/>
      <c r="N1017" s="215"/>
      <c r="O1017" s="199"/>
      <c r="P1017" s="199"/>
      <c r="Q1017" s="216"/>
      <c r="R1017" s="215"/>
      <c r="S1017" s="199"/>
      <c r="T1017" s="199"/>
      <c r="U1017" s="216"/>
      <c r="V1017" s="215"/>
      <c r="W1017" s="199"/>
      <c r="X1017" s="199"/>
      <c r="Y1017" s="216"/>
      <c r="Z1017" s="215"/>
      <c r="AA1017" s="199"/>
      <c r="AB1017" s="199"/>
      <c r="AC1017" s="216"/>
      <c r="AD1017" s="215"/>
      <c r="AE1017" s="199"/>
      <c r="AF1017" s="199"/>
      <c r="AG1017" s="216"/>
      <c r="AH1017" s="215"/>
      <c r="AI1017" s="199"/>
      <c r="AJ1017" s="199"/>
      <c r="AK1017" s="216"/>
      <c r="AL1017" s="215"/>
      <c r="AM1017" s="199"/>
      <c r="AN1017" s="199"/>
      <c r="AO1017" s="216"/>
      <c r="AP1017" s="215"/>
      <c r="AQ1017" s="199"/>
      <c r="AR1017" s="199"/>
      <c r="AS1017" s="216"/>
      <c r="AT1017" s="215"/>
      <c r="AU1017" s="199"/>
      <c r="AV1017" s="199"/>
      <c r="AW1017" s="216"/>
      <c r="AX1017" s="215"/>
      <c r="AY1017" s="199"/>
      <c r="AZ1017" s="199"/>
      <c r="BA1017" s="216"/>
      <c r="BB1017" s="215"/>
      <c r="BC1017" s="199"/>
      <c r="BD1017" s="199"/>
      <c r="BE1017" s="216"/>
      <c r="BF1017" s="215"/>
      <c r="BG1017" s="199"/>
      <c r="BH1017" s="199"/>
      <c r="BI1017" s="216"/>
      <c r="BJ1017" s="215"/>
      <c r="BK1017" s="199"/>
      <c r="BL1017" s="199"/>
      <c r="BM1017" s="216"/>
      <c r="BN1017" s="215"/>
      <c r="BO1017" s="199"/>
      <c r="BP1017" s="199"/>
      <c r="BQ1017" s="216"/>
      <c r="BR1017" s="215"/>
      <c r="BS1017" s="199"/>
      <c r="BT1017" s="199"/>
      <c r="BU1017" s="216"/>
      <c r="BV1017" s="215"/>
      <c r="BW1017" s="199"/>
      <c r="BX1017" s="199"/>
      <c r="BY1017" s="216"/>
      <c r="BZ1017" s="215"/>
      <c r="CA1017" s="199"/>
      <c r="CB1017" s="199"/>
      <c r="CC1017" s="216"/>
      <c r="CD1017" s="215"/>
      <c r="CE1017" s="199"/>
      <c r="CF1017" s="199"/>
      <c r="CG1017" s="216"/>
      <c r="CH1017" s="215"/>
      <c r="CI1017" s="199"/>
      <c r="CJ1017" s="199"/>
      <c r="CK1017" s="216"/>
      <c r="CL1017" s="215"/>
      <c r="CM1017" s="199"/>
      <c r="CN1017" s="199"/>
      <c r="CO1017" s="216"/>
      <c r="CP1017" s="215"/>
      <c r="CQ1017" s="199"/>
      <c r="CR1017" s="199"/>
      <c r="CS1017" s="216"/>
      <c r="CT1017" s="215"/>
      <c r="CU1017" s="199"/>
      <c r="CV1017" s="199"/>
      <c r="CW1017" s="216"/>
      <c r="CX1017" s="215"/>
      <c r="CY1017" s="199"/>
      <c r="CZ1017" s="199"/>
      <c r="DA1017" s="216"/>
      <c r="DB1017" s="215"/>
      <c r="DC1017" s="199"/>
      <c r="DD1017" s="199"/>
      <c r="DE1017" s="216"/>
      <c r="DF1017" s="215"/>
      <c r="DG1017" s="199"/>
      <c r="DH1017" s="199"/>
      <c r="DI1017" s="216"/>
      <c r="DL1017" s="199"/>
      <c r="DM1017" s="199"/>
      <c r="DN1017" s="199"/>
      <c r="DO1017" s="199"/>
      <c r="DP1017" s="199"/>
      <c r="DQ1017" s="199"/>
      <c r="DR1017" s="199"/>
      <c r="DS1017" s="199"/>
      <c r="DT1017" s="199"/>
      <c r="DU1017" s="199"/>
      <c r="DV1017" s="199"/>
      <c r="DW1017" s="199"/>
      <c r="DX1017" s="199"/>
      <c r="DY1017" s="199"/>
      <c r="DZ1017" s="199"/>
      <c r="EA1017" s="199"/>
      <c r="EB1017" s="199"/>
      <c r="EC1017" s="199"/>
      <c r="ED1017" s="199"/>
      <c r="EE1017" s="199"/>
      <c r="EF1017" s="199"/>
      <c r="EG1017" s="199"/>
      <c r="EH1017" s="199"/>
      <c r="EI1017" s="199"/>
      <c r="EJ1017" s="199"/>
      <c r="EK1017" s="199"/>
    </row>
    <row r="1018" spans="1:141" s="37" customFormat="1" x14ac:dyDescent="0.25">
      <c r="A1018" s="192"/>
      <c r="B1018" s="192"/>
      <c r="C1018" s="192"/>
      <c r="D1018" s="192"/>
      <c r="E1018" s="37" t="s">
        <v>475</v>
      </c>
      <c r="F1018" s="108">
        <f t="shared" ref="F1018:AK1018" si="1337">IFERROR(F1013/F$999,"")</f>
        <v>0.17997863543669523</v>
      </c>
      <c r="G1018" s="109" t="str">
        <f t="shared" si="1337"/>
        <v/>
      </c>
      <c r="H1018" s="109" t="str">
        <f t="shared" si="1337"/>
        <v/>
      </c>
      <c r="I1018" s="110" t="str">
        <f t="shared" si="1337"/>
        <v/>
      </c>
      <c r="J1018" s="108">
        <f t="shared" si="1337"/>
        <v>0.21992378048780487</v>
      </c>
      <c r="K1018" s="109" t="str">
        <f t="shared" si="1337"/>
        <v/>
      </c>
      <c r="L1018" s="109" t="str">
        <f t="shared" si="1337"/>
        <v/>
      </c>
      <c r="M1018" s="110" t="str">
        <f t="shared" si="1337"/>
        <v/>
      </c>
      <c r="N1018" s="108">
        <f t="shared" si="1337"/>
        <v>0.22074076564771861</v>
      </c>
      <c r="O1018" s="109" t="str">
        <f t="shared" si="1337"/>
        <v/>
      </c>
      <c r="P1018" s="109" t="str">
        <f t="shared" si="1337"/>
        <v/>
      </c>
      <c r="Q1018" s="110" t="str">
        <f t="shared" si="1337"/>
        <v/>
      </c>
      <c r="R1018" s="108">
        <f t="shared" si="1337"/>
        <v>0.35048591452069966</v>
      </c>
      <c r="S1018" s="109" t="str">
        <f t="shared" si="1337"/>
        <v/>
      </c>
      <c r="T1018" s="109" t="str">
        <f t="shared" si="1337"/>
        <v/>
      </c>
      <c r="U1018" s="110" t="str">
        <f t="shared" si="1337"/>
        <v/>
      </c>
      <c r="V1018" s="108">
        <f t="shared" si="1337"/>
        <v>0.35248116479066666</v>
      </c>
      <c r="W1018" s="109" t="str">
        <f t="shared" si="1337"/>
        <v/>
      </c>
      <c r="X1018" s="109" t="str">
        <f t="shared" si="1337"/>
        <v/>
      </c>
      <c r="Y1018" s="110">
        <f t="shared" si="1337"/>
        <v>0.38618316867656194</v>
      </c>
      <c r="Z1018" s="108">
        <f t="shared" si="1337"/>
        <v>0.27462995929827305</v>
      </c>
      <c r="AA1018" s="109">
        <f t="shared" si="1337"/>
        <v>0.38618316873912722</v>
      </c>
      <c r="AB1018" s="109">
        <f t="shared" si="1337"/>
        <v>0.3861831686902647</v>
      </c>
      <c r="AC1018" s="110">
        <f t="shared" si="1337"/>
        <v>0.38618316885969184</v>
      </c>
      <c r="AD1018" s="108">
        <f t="shared" si="1337"/>
        <v>0.33127185571581669</v>
      </c>
      <c r="AE1018" s="109">
        <f t="shared" si="1337"/>
        <v>0.38618316885498888</v>
      </c>
      <c r="AF1018" s="109">
        <f t="shared" si="1337"/>
        <v>0.38618316883271731</v>
      </c>
      <c r="AG1018" s="110">
        <f t="shared" si="1337"/>
        <v>0.38618316884833759</v>
      </c>
      <c r="AH1018" s="108">
        <f t="shared" si="1337"/>
        <v>0.30085029891990084</v>
      </c>
      <c r="AI1018" s="109">
        <f t="shared" si="1337"/>
        <v>0.38618316896729676</v>
      </c>
      <c r="AJ1018" s="109">
        <f t="shared" si="1337"/>
        <v>0.38618316896120713</v>
      </c>
      <c r="AK1018" s="110">
        <f t="shared" si="1337"/>
        <v>0.38618316901336097</v>
      </c>
      <c r="AL1018" s="108">
        <f t="shared" ref="AL1018:BQ1018" si="1338">IFERROR(AL1013/AL$999,"")</f>
        <v>0.34697629906408889</v>
      </c>
      <c r="AM1018" s="109">
        <f t="shared" si="1338"/>
        <v>0.38618316895887139</v>
      </c>
      <c r="AN1018" s="109">
        <f t="shared" si="1338"/>
        <v>0.38618316894397392</v>
      </c>
      <c r="AO1018" s="110">
        <f t="shared" si="1338"/>
        <v>0.37615128632495676</v>
      </c>
      <c r="AP1018" s="108">
        <f t="shared" si="1338"/>
        <v>0.47462610004047534</v>
      </c>
      <c r="AQ1018" s="109">
        <f t="shared" si="1338"/>
        <v>0.37615128641785078</v>
      </c>
      <c r="AR1018" s="109">
        <f t="shared" si="1338"/>
        <v>0.37615128643952422</v>
      </c>
      <c r="AS1018" s="110">
        <f t="shared" si="1338"/>
        <v>0.37615128644509765</v>
      </c>
      <c r="AT1018" s="108">
        <f t="shared" si="1338"/>
        <v>0.13852597999537669</v>
      </c>
      <c r="AU1018" s="109">
        <f t="shared" si="1338"/>
        <v>0.37615128646051738</v>
      </c>
      <c r="AV1018" s="109">
        <f t="shared" si="1338"/>
        <v>0.37615128645125956</v>
      </c>
      <c r="AW1018" s="110">
        <f t="shared" si="1338"/>
        <v>0.37615128645345808</v>
      </c>
      <c r="AX1018" s="108">
        <f t="shared" si="1338"/>
        <v>0.37615128645380252</v>
      </c>
      <c r="AY1018" s="109">
        <f t="shared" si="1338"/>
        <v>0.37615128646495666</v>
      </c>
      <c r="AZ1018" s="109">
        <f t="shared" si="1338"/>
        <v>0.37615128645529056</v>
      </c>
      <c r="BA1018" s="110">
        <f t="shared" si="1338"/>
        <v>0.37615128647001611</v>
      </c>
      <c r="BB1018" s="108">
        <f t="shared" si="1338"/>
        <v>0.37615128646624679</v>
      </c>
      <c r="BC1018" s="109">
        <f t="shared" si="1338"/>
        <v>0.37615128645625467</v>
      </c>
      <c r="BD1018" s="109">
        <f t="shared" si="1338"/>
        <v>0.3761512864598468</v>
      </c>
      <c r="BE1018" s="110">
        <f t="shared" si="1338"/>
        <v>0.37615128645898516</v>
      </c>
      <c r="BF1018" s="108" t="str">
        <f t="shared" si="1338"/>
        <v/>
      </c>
      <c r="BG1018" s="109" t="str">
        <f t="shared" si="1338"/>
        <v/>
      </c>
      <c r="BH1018" s="109" t="str">
        <f t="shared" si="1338"/>
        <v/>
      </c>
      <c r="BI1018" s="110" t="str">
        <f t="shared" si="1338"/>
        <v/>
      </c>
      <c r="BJ1018" s="108" t="str">
        <f t="shared" si="1338"/>
        <v/>
      </c>
      <c r="BK1018" s="109" t="str">
        <f t="shared" si="1338"/>
        <v/>
      </c>
      <c r="BL1018" s="109" t="str">
        <f t="shared" si="1338"/>
        <v/>
      </c>
      <c r="BM1018" s="110" t="str">
        <f t="shared" si="1338"/>
        <v/>
      </c>
      <c r="BN1018" s="108" t="str">
        <f t="shared" si="1338"/>
        <v/>
      </c>
      <c r="BO1018" s="109" t="str">
        <f t="shared" si="1338"/>
        <v/>
      </c>
      <c r="BP1018" s="109" t="str">
        <f t="shared" si="1338"/>
        <v/>
      </c>
      <c r="BQ1018" s="110" t="str">
        <f t="shared" si="1338"/>
        <v/>
      </c>
      <c r="BR1018" s="108" t="str">
        <f t="shared" ref="BR1018:CW1018" si="1339">IFERROR(BR1013/BR$999,"")</f>
        <v/>
      </c>
      <c r="BS1018" s="109" t="str">
        <f t="shared" si="1339"/>
        <v/>
      </c>
      <c r="BT1018" s="109" t="str">
        <f t="shared" si="1339"/>
        <v/>
      </c>
      <c r="BU1018" s="110" t="str">
        <f t="shared" si="1339"/>
        <v/>
      </c>
      <c r="BV1018" s="108" t="str">
        <f t="shared" si="1339"/>
        <v/>
      </c>
      <c r="BW1018" s="109" t="str">
        <f t="shared" si="1339"/>
        <v/>
      </c>
      <c r="BX1018" s="109" t="str">
        <f t="shared" si="1339"/>
        <v/>
      </c>
      <c r="BY1018" s="110" t="str">
        <f t="shared" si="1339"/>
        <v/>
      </c>
      <c r="BZ1018" s="108" t="str">
        <f t="shared" si="1339"/>
        <v/>
      </c>
      <c r="CA1018" s="109" t="str">
        <f t="shared" si="1339"/>
        <v/>
      </c>
      <c r="CB1018" s="109" t="str">
        <f t="shared" si="1339"/>
        <v/>
      </c>
      <c r="CC1018" s="110" t="str">
        <f t="shared" si="1339"/>
        <v/>
      </c>
      <c r="CD1018" s="108" t="str">
        <f t="shared" si="1339"/>
        <v/>
      </c>
      <c r="CE1018" s="109" t="str">
        <f t="shared" si="1339"/>
        <v/>
      </c>
      <c r="CF1018" s="109" t="str">
        <f t="shared" si="1339"/>
        <v/>
      </c>
      <c r="CG1018" s="110" t="str">
        <f t="shared" si="1339"/>
        <v/>
      </c>
      <c r="CH1018" s="108" t="str">
        <f t="shared" si="1339"/>
        <v/>
      </c>
      <c r="CI1018" s="109" t="str">
        <f t="shared" si="1339"/>
        <v/>
      </c>
      <c r="CJ1018" s="109" t="str">
        <f t="shared" si="1339"/>
        <v/>
      </c>
      <c r="CK1018" s="110" t="str">
        <f t="shared" si="1339"/>
        <v/>
      </c>
      <c r="CL1018" s="108" t="str">
        <f t="shared" si="1339"/>
        <v/>
      </c>
      <c r="CM1018" s="109" t="str">
        <f t="shared" si="1339"/>
        <v/>
      </c>
      <c r="CN1018" s="109" t="str">
        <f t="shared" si="1339"/>
        <v/>
      </c>
      <c r="CO1018" s="110" t="str">
        <f t="shared" si="1339"/>
        <v/>
      </c>
      <c r="CP1018" s="108" t="str">
        <f t="shared" si="1339"/>
        <v/>
      </c>
      <c r="CQ1018" s="109" t="str">
        <f t="shared" si="1339"/>
        <v/>
      </c>
      <c r="CR1018" s="109" t="str">
        <f t="shared" si="1339"/>
        <v/>
      </c>
      <c r="CS1018" s="110" t="str">
        <f t="shared" si="1339"/>
        <v/>
      </c>
      <c r="CT1018" s="108" t="str">
        <f t="shared" si="1339"/>
        <v/>
      </c>
      <c r="CU1018" s="109" t="str">
        <f t="shared" si="1339"/>
        <v/>
      </c>
      <c r="CV1018" s="109" t="str">
        <f t="shared" si="1339"/>
        <v/>
      </c>
      <c r="CW1018" s="110" t="str">
        <f t="shared" si="1339"/>
        <v/>
      </c>
      <c r="CX1018" s="108" t="str">
        <f t="shared" ref="CX1018:DI1018" si="1340">IFERROR(CX1013/CX$999,"")</f>
        <v/>
      </c>
      <c r="CY1018" s="109" t="str">
        <f t="shared" si="1340"/>
        <v/>
      </c>
      <c r="CZ1018" s="109" t="str">
        <f t="shared" si="1340"/>
        <v/>
      </c>
      <c r="DA1018" s="110" t="str">
        <f t="shared" si="1340"/>
        <v/>
      </c>
      <c r="DB1018" s="108" t="str">
        <f t="shared" si="1340"/>
        <v/>
      </c>
      <c r="DC1018" s="109" t="str">
        <f t="shared" si="1340"/>
        <v/>
      </c>
      <c r="DD1018" s="109" t="str">
        <f t="shared" si="1340"/>
        <v/>
      </c>
      <c r="DE1018" s="110" t="str">
        <f t="shared" si="1340"/>
        <v/>
      </c>
      <c r="DF1018" s="108" t="str">
        <f t="shared" si="1340"/>
        <v/>
      </c>
      <c r="DG1018" s="109" t="str">
        <f t="shared" si="1340"/>
        <v/>
      </c>
      <c r="DH1018" s="109" t="str">
        <f t="shared" si="1340"/>
        <v/>
      </c>
      <c r="DI1018" s="110" t="str">
        <f t="shared" si="1340"/>
        <v/>
      </c>
      <c r="DK1018" s="109">
        <f t="shared" ref="DK1018:EK1018" si="1341">IFERROR(DK1013/DK$999,"")</f>
        <v>0.16760619021007625</v>
      </c>
      <c r="DL1018" s="109">
        <f t="shared" si="1341"/>
        <v>0.18764233912056769</v>
      </c>
      <c r="DM1018" s="109">
        <f t="shared" si="1341"/>
        <v>0.38618316896152627</v>
      </c>
      <c r="DN1018" s="109">
        <f t="shared" si="1341"/>
        <v>0.2369795455694283</v>
      </c>
      <c r="DO1018" s="109">
        <f t="shared" si="1341"/>
        <v>0.34975975652963304</v>
      </c>
      <c r="DP1018" s="109">
        <f t="shared" si="1341"/>
        <v>0.24403524961884124</v>
      </c>
      <c r="DQ1018" s="109">
        <f t="shared" si="1341"/>
        <v>0.27007955807279832</v>
      </c>
      <c r="DR1018" s="109">
        <f t="shared" si="1341"/>
        <v>0.38618316899488603</v>
      </c>
      <c r="DS1018" s="109">
        <f t="shared" si="1341"/>
        <v>0.37615128643972745</v>
      </c>
      <c r="DT1018" s="109">
        <f t="shared" si="1341"/>
        <v>0.1416075198381149</v>
      </c>
      <c r="DU1018" s="109">
        <f t="shared" si="1341"/>
        <v>0.37615128646720658</v>
      </c>
      <c r="DV1018" s="109">
        <f t="shared" si="1341"/>
        <v>0.37615128647217022</v>
      </c>
      <c r="DW1018" s="109">
        <f t="shared" si="1341"/>
        <v>0.37615128646962503</v>
      </c>
      <c r="DX1018" s="109">
        <f t="shared" si="1341"/>
        <v>0.37615128647044943</v>
      </c>
      <c r="DY1018" s="109">
        <f t="shared" si="1341"/>
        <v>0.37615128646974388</v>
      </c>
      <c r="DZ1018" s="109" t="str">
        <f t="shared" si="1341"/>
        <v/>
      </c>
      <c r="EA1018" s="109" t="str">
        <f t="shared" si="1341"/>
        <v/>
      </c>
      <c r="EB1018" s="109" t="str">
        <f t="shared" si="1341"/>
        <v/>
      </c>
      <c r="EC1018" s="109" t="str">
        <f t="shared" si="1341"/>
        <v/>
      </c>
      <c r="ED1018" s="109" t="str">
        <f t="shared" si="1341"/>
        <v/>
      </c>
      <c r="EE1018" s="109" t="str">
        <f t="shared" si="1341"/>
        <v/>
      </c>
      <c r="EF1018" s="109" t="str">
        <f t="shared" si="1341"/>
        <v/>
      </c>
      <c r="EG1018" s="109" t="str">
        <f t="shared" si="1341"/>
        <v/>
      </c>
      <c r="EH1018" s="109" t="str">
        <f t="shared" si="1341"/>
        <v/>
      </c>
      <c r="EI1018" s="109" t="str">
        <f t="shared" si="1341"/>
        <v/>
      </c>
      <c r="EJ1018" s="109" t="str">
        <f t="shared" si="1341"/>
        <v/>
      </c>
      <c r="EK1018" s="109" t="str">
        <f t="shared" si="1341"/>
        <v/>
      </c>
    </row>
    <row r="1019" spans="1:141" x14ac:dyDescent="0.25">
      <c r="A1019" s="129"/>
      <c r="B1019" s="129"/>
      <c r="C1019" s="129"/>
      <c r="D1019" s="129"/>
      <c r="E1019" s="122"/>
      <c r="F1019" s="130"/>
      <c r="G1019" s="122"/>
      <c r="H1019" s="122"/>
      <c r="I1019" s="122"/>
      <c r="J1019" s="130"/>
      <c r="K1019" s="122"/>
      <c r="L1019" s="122"/>
      <c r="M1019" s="122"/>
      <c r="N1019" s="130"/>
      <c r="O1019" s="122"/>
      <c r="P1019" s="122"/>
      <c r="Q1019" s="122"/>
      <c r="R1019" s="130"/>
      <c r="S1019" s="122"/>
      <c r="T1019" s="122"/>
      <c r="U1019" s="122"/>
      <c r="V1019" s="130"/>
      <c r="W1019" s="122"/>
      <c r="X1019" s="122"/>
      <c r="Y1019" s="122"/>
      <c r="Z1019" s="130"/>
      <c r="AA1019" s="122"/>
      <c r="AB1019" s="122"/>
      <c r="AC1019" s="122"/>
      <c r="AD1019" s="130"/>
      <c r="AE1019" s="122"/>
      <c r="AF1019" s="122"/>
      <c r="AG1019" s="122"/>
      <c r="AH1019" s="130"/>
      <c r="AI1019" s="122"/>
      <c r="AJ1019" s="122"/>
      <c r="AK1019" s="122"/>
      <c r="AL1019" s="130"/>
      <c r="AM1019" s="122"/>
      <c r="AN1019" s="122"/>
      <c r="AO1019" s="122"/>
      <c r="AP1019" s="130"/>
      <c r="AQ1019" s="122"/>
      <c r="AR1019" s="122"/>
      <c r="AS1019" s="122"/>
      <c r="AT1019" s="130"/>
      <c r="AU1019" s="122"/>
      <c r="AV1019" s="122"/>
      <c r="AW1019" s="122"/>
      <c r="AX1019" s="130"/>
      <c r="AY1019" s="122"/>
      <c r="AZ1019" s="122"/>
      <c r="BA1019" s="122"/>
      <c r="BB1019" s="130"/>
      <c r="BC1019" s="122"/>
      <c r="BD1019" s="122"/>
      <c r="BE1019" s="122"/>
      <c r="BF1019" s="130"/>
      <c r="BG1019" s="122"/>
      <c r="BH1019" s="122"/>
      <c r="BI1019" s="122"/>
      <c r="BJ1019" s="130"/>
      <c r="BK1019" s="122"/>
      <c r="BL1019" s="122"/>
      <c r="BM1019" s="122"/>
      <c r="BN1019" s="130"/>
      <c r="BO1019" s="122"/>
      <c r="BP1019" s="122"/>
      <c r="BQ1019" s="122"/>
      <c r="BR1019" s="130"/>
      <c r="BS1019" s="122"/>
      <c r="BT1019" s="122"/>
      <c r="BU1019" s="122"/>
      <c r="BV1019" s="130"/>
      <c r="BW1019" s="122"/>
      <c r="BX1019" s="122"/>
      <c r="BY1019" s="122"/>
      <c r="BZ1019" s="130"/>
      <c r="CA1019" s="122"/>
      <c r="CB1019" s="122"/>
      <c r="CC1019" s="122"/>
      <c r="CD1019" s="130"/>
      <c r="CE1019" s="122"/>
      <c r="CF1019" s="122"/>
      <c r="CG1019" s="122"/>
      <c r="CH1019" s="130"/>
      <c r="CI1019" s="122"/>
      <c r="CJ1019" s="122"/>
      <c r="CK1019" s="122"/>
      <c r="CL1019" s="130"/>
      <c r="CM1019" s="122"/>
      <c r="CN1019" s="122"/>
      <c r="CO1019" s="122"/>
      <c r="CP1019" s="130"/>
      <c r="CQ1019" s="122"/>
      <c r="CR1019" s="122"/>
      <c r="CS1019" s="122"/>
      <c r="CT1019" s="130"/>
      <c r="CU1019" s="122"/>
      <c r="CV1019" s="122"/>
      <c r="CW1019" s="122"/>
      <c r="CX1019" s="130"/>
      <c r="CY1019" s="122"/>
      <c r="CZ1019" s="122"/>
      <c r="DA1019" s="122"/>
      <c r="DB1019" s="130"/>
      <c r="DC1019" s="122"/>
      <c r="DD1019" s="122"/>
      <c r="DE1019" s="122"/>
      <c r="DF1019" s="130"/>
      <c r="DG1019" s="122"/>
      <c r="DH1019" s="122"/>
      <c r="DI1019" s="131"/>
      <c r="DK1019" s="122"/>
      <c r="DL1019" s="122"/>
      <c r="DM1019" s="122"/>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22"/>
    </row>
    <row r="1020" spans="1:141" x14ac:dyDescent="0.25">
      <c r="A1020" s="129"/>
      <c r="B1020" s="129"/>
      <c r="C1020" s="129"/>
      <c r="D1020" s="129"/>
      <c r="E1020" s="275"/>
      <c r="F1020" s="276"/>
      <c r="G1020" s="275"/>
      <c r="H1020" s="275"/>
      <c r="I1020" s="275"/>
      <c r="J1020" s="276"/>
      <c r="K1020" s="275"/>
      <c r="L1020" s="275"/>
      <c r="M1020" s="275"/>
      <c r="N1020" s="276"/>
      <c r="O1020" s="275"/>
      <c r="P1020" s="275"/>
      <c r="Q1020" s="275"/>
      <c r="R1020" s="276"/>
      <c r="S1020" s="275"/>
      <c r="T1020" s="275"/>
      <c r="U1020" s="275"/>
      <c r="V1020" s="276"/>
      <c r="W1020" s="275"/>
      <c r="X1020" s="275"/>
      <c r="Y1020" s="275"/>
      <c r="Z1020" s="276"/>
      <c r="AA1020" s="275"/>
      <c r="AB1020" s="275"/>
      <c r="AC1020" s="275"/>
      <c r="AD1020" s="276"/>
      <c r="AE1020" s="275"/>
      <c r="AF1020" s="275"/>
      <c r="AG1020" s="275"/>
      <c r="AH1020" s="276"/>
      <c r="AI1020" s="275"/>
      <c r="AJ1020" s="275"/>
      <c r="AK1020" s="275"/>
      <c r="AL1020" s="276"/>
      <c r="AM1020" s="275"/>
      <c r="AN1020" s="275"/>
      <c r="AO1020" s="275"/>
      <c r="AP1020" s="276"/>
      <c r="AQ1020" s="275"/>
      <c r="AR1020" s="275"/>
      <c r="AS1020" s="275"/>
      <c r="AT1020" s="276"/>
      <c r="AU1020" s="275"/>
      <c r="AV1020" s="275"/>
      <c r="AW1020" s="275"/>
      <c r="AX1020" s="276"/>
      <c r="AY1020" s="275"/>
      <c r="AZ1020" s="275"/>
      <c r="BA1020" s="275"/>
      <c r="BB1020" s="276"/>
      <c r="BC1020" s="275"/>
      <c r="BD1020" s="275"/>
      <c r="BE1020" s="275"/>
      <c r="BF1020" s="276"/>
      <c r="BG1020" s="275"/>
      <c r="BH1020" s="275"/>
      <c r="BI1020" s="275"/>
      <c r="BJ1020" s="276"/>
      <c r="BK1020" s="275"/>
      <c r="BL1020" s="275"/>
      <c r="BM1020" s="275"/>
      <c r="BN1020" s="276"/>
      <c r="BO1020" s="275"/>
      <c r="BP1020" s="275"/>
      <c r="BQ1020" s="275"/>
      <c r="BR1020" s="276"/>
      <c r="BS1020" s="275"/>
      <c r="BT1020" s="275"/>
      <c r="BU1020" s="275"/>
      <c r="BV1020" s="276"/>
      <c r="BW1020" s="275"/>
      <c r="BX1020" s="275"/>
      <c r="BY1020" s="275"/>
      <c r="BZ1020" s="276"/>
      <c r="CA1020" s="275"/>
      <c r="CB1020" s="275"/>
      <c r="CC1020" s="275"/>
      <c r="CD1020" s="276"/>
      <c r="CE1020" s="275"/>
      <c r="CF1020" s="275"/>
      <c r="CG1020" s="275"/>
      <c r="CH1020" s="276"/>
      <c r="CI1020" s="275"/>
      <c r="CJ1020" s="275"/>
      <c r="CK1020" s="275"/>
      <c r="CL1020" s="276"/>
      <c r="CM1020" s="275"/>
      <c r="CN1020" s="275"/>
      <c r="CO1020" s="275"/>
      <c r="CP1020" s="276"/>
      <c r="CQ1020" s="275"/>
      <c r="CR1020" s="275"/>
      <c r="CS1020" s="275"/>
      <c r="CT1020" s="276"/>
      <c r="CU1020" s="275"/>
      <c r="CV1020" s="275"/>
      <c r="CW1020" s="275"/>
      <c r="CX1020" s="276"/>
      <c r="CY1020" s="275"/>
      <c r="CZ1020" s="275"/>
      <c r="DA1020" s="275"/>
      <c r="DB1020" s="276"/>
      <c r="DC1020" s="275"/>
      <c r="DD1020" s="275"/>
      <c r="DE1020" s="275"/>
      <c r="DF1020" s="276"/>
      <c r="DG1020" s="275"/>
      <c r="DH1020" s="275"/>
      <c r="DI1020" s="277"/>
      <c r="DK1020" s="275"/>
      <c r="DL1020" s="275"/>
      <c r="DM1020" s="275"/>
      <c r="DN1020" s="275"/>
      <c r="DO1020" s="275"/>
      <c r="DP1020" s="275"/>
      <c r="DQ1020" s="275"/>
      <c r="DR1020" s="275"/>
      <c r="DS1020" s="275"/>
      <c r="DT1020" s="275"/>
      <c r="DU1020" s="275"/>
      <c r="DV1020" s="275"/>
      <c r="DW1020" s="275"/>
      <c r="DX1020" s="275"/>
      <c r="DY1020" s="275"/>
      <c r="DZ1020" s="275"/>
      <c r="EA1020" s="275"/>
      <c r="EB1020" s="275"/>
      <c r="EC1020" s="275"/>
      <c r="ED1020" s="275"/>
      <c r="EE1020" s="275"/>
      <c r="EF1020" s="275"/>
      <c r="EG1020" s="275"/>
      <c r="EH1020" s="275"/>
      <c r="EI1020" s="275"/>
      <c r="EJ1020" s="275"/>
      <c r="EK1020" s="275"/>
    </row>
    <row r="1021" spans="1:141" s="36" customFormat="1" x14ac:dyDescent="0.25">
      <c r="A1021" s="170"/>
      <c r="B1021" s="170"/>
      <c r="C1021" s="171"/>
      <c r="D1021" s="170"/>
      <c r="E1021" s="36" t="s">
        <v>40</v>
      </c>
      <c r="F1021" s="105">
        <f t="shared" ref="F1021:AK1021" si="1342">IFERROR(CHOOSE($E$997,F1022,F1023,F1024),"")</f>
        <v>111.28266599999999</v>
      </c>
      <c r="G1021" s="106" t="str">
        <f t="shared" si="1342"/>
        <v/>
      </c>
      <c r="H1021" s="106" t="str">
        <f t="shared" si="1342"/>
        <v/>
      </c>
      <c r="I1021" s="107" t="str">
        <f t="shared" si="1342"/>
        <v/>
      </c>
      <c r="J1021" s="105">
        <f t="shared" si="1342"/>
        <v>173.352</v>
      </c>
      <c r="K1021" s="106" t="str">
        <f t="shared" si="1342"/>
        <v/>
      </c>
      <c r="L1021" s="106" t="str">
        <f t="shared" si="1342"/>
        <v/>
      </c>
      <c r="M1021" s="107" t="str">
        <f t="shared" si="1342"/>
        <v/>
      </c>
      <c r="N1021" s="105">
        <f t="shared" si="1342"/>
        <v>228.375</v>
      </c>
      <c r="O1021" s="106" t="str">
        <f t="shared" si="1342"/>
        <v/>
      </c>
      <c r="P1021" s="106" t="str">
        <f t="shared" si="1342"/>
        <v/>
      </c>
      <c r="Q1021" s="107" t="str">
        <f t="shared" si="1342"/>
        <v/>
      </c>
      <c r="R1021" s="105">
        <f t="shared" si="1342"/>
        <v>591.69879500000002</v>
      </c>
      <c r="S1021" s="106" t="str">
        <f t="shared" si="1342"/>
        <v/>
      </c>
      <c r="T1021" s="106" t="str">
        <f t="shared" si="1342"/>
        <v/>
      </c>
      <c r="U1021" s="107" t="str">
        <f t="shared" si="1342"/>
        <v/>
      </c>
      <c r="V1021" s="105">
        <f t="shared" si="1342"/>
        <v>564.92991399999994</v>
      </c>
      <c r="W1021" s="106" t="str">
        <f t="shared" si="1342"/>
        <v/>
      </c>
      <c r="X1021" s="106" t="str">
        <f t="shared" si="1342"/>
        <v/>
      </c>
      <c r="Y1021" s="107">
        <f t="shared" si="1342"/>
        <v>762.59728999999993</v>
      </c>
      <c r="Z1021" s="105">
        <f t="shared" si="1342"/>
        <v>274.39999999999998</v>
      </c>
      <c r="AA1021" s="106">
        <f t="shared" si="1342"/>
        <v>869.09125699999993</v>
      </c>
      <c r="AB1021" s="106">
        <f t="shared" si="1342"/>
        <v>996.01931999999999</v>
      </c>
      <c r="AC1021" s="107">
        <f t="shared" si="1342"/>
        <v>1010.420165</v>
      </c>
      <c r="AD1021" s="105">
        <f t="shared" si="1342"/>
        <v>859.58083699999997</v>
      </c>
      <c r="AE1021" s="106">
        <f t="shared" si="1342"/>
        <v>1245.7663619999998</v>
      </c>
      <c r="AF1021" s="106">
        <f t="shared" si="1342"/>
        <v>1505.1604479999999</v>
      </c>
      <c r="AG1021" s="107">
        <f t="shared" si="1342"/>
        <v>1642.8946409999999</v>
      </c>
      <c r="AH1021" s="105">
        <f t="shared" si="1342"/>
        <v>1351.473309</v>
      </c>
      <c r="AI1021" s="106">
        <f t="shared" si="1342"/>
        <v>2156.39959</v>
      </c>
      <c r="AJ1021" s="106">
        <f t="shared" si="1342"/>
        <v>2325.302455</v>
      </c>
      <c r="AK1021" s="107">
        <f t="shared" si="1342"/>
        <v>2529.674172</v>
      </c>
      <c r="AL1021" s="105">
        <f t="shared" ref="AL1021:BQ1021" si="1343">IFERROR(CHOOSE($E$997,AL1022,AL1023,AL1024),"")</f>
        <v>2587.7227709999997</v>
      </c>
      <c r="AM1021" s="106">
        <f t="shared" si="1343"/>
        <v>2283.9334610000001</v>
      </c>
      <c r="AN1021" s="106">
        <f t="shared" si="1343"/>
        <v>1970.732888</v>
      </c>
      <c r="AO1021" s="107">
        <f t="shared" si="1343"/>
        <v>1990.2592979999999</v>
      </c>
      <c r="AP1021" s="105">
        <f t="shared" si="1343"/>
        <v>2846.4950479999998</v>
      </c>
      <c r="AQ1021" s="106">
        <f t="shared" si="1343"/>
        <v>3702.6616169999998</v>
      </c>
      <c r="AR1021" s="106">
        <f t="shared" si="1343"/>
        <v>5391.4047529999998</v>
      </c>
      <c r="AS1021" s="107">
        <f t="shared" si="1343"/>
        <v>6748.4007009999996</v>
      </c>
      <c r="AT1021" s="105">
        <f t="shared" si="1343"/>
        <v>3131.1445519999997</v>
      </c>
      <c r="AU1021" s="106">
        <f t="shared" si="1343"/>
        <v>9522.5580069999996</v>
      </c>
      <c r="AV1021" s="106">
        <f t="shared" si="1343"/>
        <v>10975.721355</v>
      </c>
      <c r="AW1021" s="107">
        <f t="shared" si="1343"/>
        <v>12561.464492999999</v>
      </c>
      <c r="AX1021" s="105">
        <f t="shared" si="1343"/>
        <v>13901.921009</v>
      </c>
      <c r="AY1021" s="106">
        <f t="shared" si="1343"/>
        <v>15348.924928999999</v>
      </c>
      <c r="AZ1021" s="106">
        <f t="shared" si="1343"/>
        <v>16974.031465</v>
      </c>
      <c r="BA1021" s="107">
        <f t="shared" si="1343"/>
        <v>18553.255861999998</v>
      </c>
      <c r="BB1021" s="105">
        <f t="shared" si="1343"/>
        <v>18434.138428999999</v>
      </c>
      <c r="BC1021" s="106">
        <f t="shared" si="1343"/>
        <v>19183.007487999999</v>
      </c>
      <c r="BD1021" s="106">
        <f t="shared" si="1343"/>
        <v>19931.899316999999</v>
      </c>
      <c r="BE1021" s="107">
        <f t="shared" si="1343"/>
        <v>20623.302797</v>
      </c>
      <c r="BF1021" s="105" t="str">
        <f t="shared" si="1343"/>
        <v/>
      </c>
      <c r="BG1021" s="106" t="str">
        <f t="shared" si="1343"/>
        <v/>
      </c>
      <c r="BH1021" s="106" t="str">
        <f t="shared" si="1343"/>
        <v/>
      </c>
      <c r="BI1021" s="107" t="str">
        <f t="shared" si="1343"/>
        <v/>
      </c>
      <c r="BJ1021" s="105" t="str">
        <f t="shared" si="1343"/>
        <v/>
      </c>
      <c r="BK1021" s="106" t="str">
        <f t="shared" si="1343"/>
        <v/>
      </c>
      <c r="BL1021" s="106" t="str">
        <f t="shared" si="1343"/>
        <v/>
      </c>
      <c r="BM1021" s="107" t="str">
        <f t="shared" si="1343"/>
        <v/>
      </c>
      <c r="BN1021" s="105" t="str">
        <f t="shared" si="1343"/>
        <v/>
      </c>
      <c r="BO1021" s="106" t="str">
        <f t="shared" si="1343"/>
        <v/>
      </c>
      <c r="BP1021" s="106" t="str">
        <f t="shared" si="1343"/>
        <v/>
      </c>
      <c r="BQ1021" s="107" t="str">
        <f t="shared" si="1343"/>
        <v/>
      </c>
      <c r="BR1021" s="105" t="str">
        <f t="shared" ref="BR1021:CW1021" si="1344">IFERROR(CHOOSE($E$997,BR1022,BR1023,BR1024),"")</f>
        <v/>
      </c>
      <c r="BS1021" s="106" t="str">
        <f t="shared" si="1344"/>
        <v/>
      </c>
      <c r="BT1021" s="106" t="str">
        <f t="shared" si="1344"/>
        <v/>
      </c>
      <c r="BU1021" s="107" t="str">
        <f t="shared" si="1344"/>
        <v/>
      </c>
      <c r="BV1021" s="105" t="str">
        <f t="shared" si="1344"/>
        <v/>
      </c>
      <c r="BW1021" s="106" t="str">
        <f t="shared" si="1344"/>
        <v/>
      </c>
      <c r="BX1021" s="106" t="str">
        <f t="shared" si="1344"/>
        <v/>
      </c>
      <c r="BY1021" s="107" t="str">
        <f t="shared" si="1344"/>
        <v/>
      </c>
      <c r="BZ1021" s="105" t="str">
        <f t="shared" si="1344"/>
        <v/>
      </c>
      <c r="CA1021" s="106" t="str">
        <f t="shared" si="1344"/>
        <v/>
      </c>
      <c r="CB1021" s="106" t="str">
        <f t="shared" si="1344"/>
        <v/>
      </c>
      <c r="CC1021" s="107" t="str">
        <f t="shared" si="1344"/>
        <v/>
      </c>
      <c r="CD1021" s="105" t="str">
        <f t="shared" si="1344"/>
        <v/>
      </c>
      <c r="CE1021" s="106" t="str">
        <f t="shared" si="1344"/>
        <v/>
      </c>
      <c r="CF1021" s="106" t="str">
        <f t="shared" si="1344"/>
        <v/>
      </c>
      <c r="CG1021" s="107" t="str">
        <f t="shared" si="1344"/>
        <v/>
      </c>
      <c r="CH1021" s="105" t="str">
        <f t="shared" si="1344"/>
        <v/>
      </c>
      <c r="CI1021" s="106" t="str">
        <f t="shared" si="1344"/>
        <v/>
      </c>
      <c r="CJ1021" s="106" t="str">
        <f t="shared" si="1344"/>
        <v/>
      </c>
      <c r="CK1021" s="107" t="str">
        <f t="shared" si="1344"/>
        <v/>
      </c>
      <c r="CL1021" s="105" t="str">
        <f t="shared" si="1344"/>
        <v/>
      </c>
      <c r="CM1021" s="106" t="str">
        <f t="shared" si="1344"/>
        <v/>
      </c>
      <c r="CN1021" s="106" t="str">
        <f t="shared" si="1344"/>
        <v/>
      </c>
      <c r="CO1021" s="107" t="str">
        <f t="shared" si="1344"/>
        <v/>
      </c>
      <c r="CP1021" s="105" t="str">
        <f t="shared" si="1344"/>
        <v/>
      </c>
      <c r="CQ1021" s="106" t="str">
        <f t="shared" si="1344"/>
        <v/>
      </c>
      <c r="CR1021" s="106" t="str">
        <f t="shared" si="1344"/>
        <v/>
      </c>
      <c r="CS1021" s="107" t="str">
        <f t="shared" si="1344"/>
        <v/>
      </c>
      <c r="CT1021" s="105" t="str">
        <f t="shared" si="1344"/>
        <v/>
      </c>
      <c r="CU1021" s="106" t="str">
        <f t="shared" si="1344"/>
        <v/>
      </c>
      <c r="CV1021" s="106" t="str">
        <f t="shared" si="1344"/>
        <v/>
      </c>
      <c r="CW1021" s="107" t="str">
        <f t="shared" si="1344"/>
        <v/>
      </c>
      <c r="CX1021" s="105" t="str">
        <f t="shared" ref="CX1021:DI1021" si="1345">IFERROR(CHOOSE($E$997,CX1022,CX1023,CX1024),"")</f>
        <v/>
      </c>
      <c r="CY1021" s="106" t="str">
        <f t="shared" si="1345"/>
        <v/>
      </c>
      <c r="CZ1021" s="106" t="str">
        <f t="shared" si="1345"/>
        <v/>
      </c>
      <c r="DA1021" s="107" t="str">
        <f t="shared" si="1345"/>
        <v/>
      </c>
      <c r="DB1021" s="105" t="str">
        <f t="shared" si="1345"/>
        <v/>
      </c>
      <c r="DC1021" s="106" t="str">
        <f t="shared" si="1345"/>
        <v/>
      </c>
      <c r="DD1021" s="106" t="str">
        <f t="shared" si="1345"/>
        <v/>
      </c>
      <c r="DE1021" s="107" t="str">
        <f t="shared" si="1345"/>
        <v/>
      </c>
      <c r="DF1021" s="105" t="str">
        <f t="shared" si="1345"/>
        <v/>
      </c>
      <c r="DG1021" s="106" t="str">
        <f t="shared" si="1345"/>
        <v/>
      </c>
      <c r="DH1021" s="106" t="str">
        <f t="shared" si="1345"/>
        <v/>
      </c>
      <c r="DI1021" s="107" t="str">
        <f t="shared" si="1345"/>
        <v/>
      </c>
      <c r="DJ1021" s="148"/>
      <c r="DK1021" s="106">
        <f t="shared" ref="DK1021:EK1021" si="1346">IFERROR(CHOOSE($E$997,DK1022,DK1023,DK1024),"")</f>
        <v>564.348705</v>
      </c>
      <c r="DL1021" s="106">
        <f t="shared" si="1346"/>
        <v>680.51851899999997</v>
      </c>
      <c r="DM1021" s="106">
        <f t="shared" si="1346"/>
        <v>2354.3949689999999</v>
      </c>
      <c r="DN1021" s="106">
        <f t="shared" si="1346"/>
        <v>2084.3862439999998</v>
      </c>
      <c r="DO1021" s="106">
        <f t="shared" si="1346"/>
        <v>3606.124793</v>
      </c>
      <c r="DP1021" s="106">
        <f t="shared" si="1346"/>
        <v>1930.7811399999998</v>
      </c>
      <c r="DQ1021" s="106">
        <f t="shared" si="1346"/>
        <v>3566.708854</v>
      </c>
      <c r="DR1021" s="106">
        <f t="shared" si="1346"/>
        <v>9089.444003999999</v>
      </c>
      <c r="DS1021" s="106">
        <f t="shared" si="1346"/>
        <v>8918.0106409999989</v>
      </c>
      <c r="DT1021" s="106">
        <f t="shared" si="1346"/>
        <v>7219.2344469999998</v>
      </c>
      <c r="DU1021" s="106">
        <f t="shared" si="1346"/>
        <v>42779.905430999999</v>
      </c>
      <c r="DV1021" s="106">
        <f t="shared" si="1346"/>
        <v>65544.140262999994</v>
      </c>
      <c r="DW1021" s="106">
        <f t="shared" si="1346"/>
        <v>79485.265006000001</v>
      </c>
      <c r="DX1021" s="106">
        <f t="shared" si="1346"/>
        <v>91226.819627999997</v>
      </c>
      <c r="DY1021" s="106">
        <f t="shared" si="1346"/>
        <v>87597.127031999989</v>
      </c>
      <c r="DZ1021" s="106" t="str">
        <f t="shared" si="1346"/>
        <v/>
      </c>
      <c r="EA1021" s="106" t="str">
        <f t="shared" si="1346"/>
        <v/>
      </c>
      <c r="EB1021" s="106" t="str">
        <f t="shared" si="1346"/>
        <v/>
      </c>
      <c r="EC1021" s="106" t="str">
        <f t="shared" si="1346"/>
        <v/>
      </c>
      <c r="ED1021" s="106" t="str">
        <f t="shared" si="1346"/>
        <v/>
      </c>
      <c r="EE1021" s="106" t="str">
        <f t="shared" si="1346"/>
        <v/>
      </c>
      <c r="EF1021" s="106" t="str">
        <f t="shared" si="1346"/>
        <v/>
      </c>
      <c r="EG1021" s="106" t="str">
        <f t="shared" si="1346"/>
        <v/>
      </c>
      <c r="EH1021" s="106" t="str">
        <f t="shared" si="1346"/>
        <v/>
      </c>
      <c r="EI1021" s="106" t="str">
        <f t="shared" si="1346"/>
        <v/>
      </c>
      <c r="EJ1021" s="106" t="str">
        <f t="shared" si="1346"/>
        <v/>
      </c>
      <c r="EK1021" s="106" t="str">
        <f t="shared" si="1346"/>
        <v/>
      </c>
    </row>
    <row r="1022" spans="1:141" x14ac:dyDescent="0.25">
      <c r="A1022" s="90" t="s">
        <v>453</v>
      </c>
      <c r="B1022" s="90" t="s">
        <v>463</v>
      </c>
      <c r="C1022" s="111">
        <f>$C$6</f>
        <v>9.9999999999999995E-7</v>
      </c>
      <c r="D1022" s="90"/>
      <c r="E1022" t="s">
        <v>473</v>
      </c>
      <c r="F1022" s="133" cm="1">
        <f t="array" ref="F1022">IF(ISNUMBER('DataModel-NVDA'!F$112),INDEX('DataModel-NVDA'!$F$4:$DI$130,MATCH(1,('DataModel-NVDA'!$A$4:$A$130=$A1022)*('DataModel-NVDA'!$B$4:$B$130=$B1022),0),MATCH(F$3,'DataModel-NVDA'!$F$2:$DI$2,0))*$C1022,"")</f>
        <v>111.28266599999999</v>
      </c>
      <c r="G1022" s="34" t="str" cm="1">
        <f t="array" ref="G1022">IF(ISNUMBER('DataModel-NVDA'!G$112),INDEX('DataModel-NVDA'!$F$4:$DI$130,MATCH(1,('DataModel-NVDA'!$A$4:$A$130=$A1022)*('DataModel-NVDA'!$B$4:$B$130=$B1022),0),MATCH(G$3,'DataModel-NVDA'!$F$2:$DI$2,0))*$C1022,"")</f>
        <v/>
      </c>
      <c r="H1022" s="34" t="str" cm="1">
        <f t="array" ref="H1022">IF(ISNUMBER('DataModel-NVDA'!H$112),INDEX('DataModel-NVDA'!$F$4:$DI$130,MATCH(1,('DataModel-NVDA'!$A$4:$A$130=$A1022)*('DataModel-NVDA'!$B$4:$B$130=$B1022),0),MATCH(H$3,'DataModel-NVDA'!$F$2:$DI$2,0))*$C1022,"")</f>
        <v/>
      </c>
      <c r="I1022" s="134" t="str" cm="1">
        <f t="array" ref="I1022">IF(ISNUMBER('DataModel-NVDA'!I$112),INDEX('DataModel-NVDA'!$F$4:$DI$130,MATCH(1,('DataModel-NVDA'!$A$4:$A$130=$A1022)*('DataModel-NVDA'!$B$4:$B$130=$B1022),0),MATCH(I$3,'DataModel-NVDA'!$F$2:$DI$2,0))*$C1022,"")</f>
        <v/>
      </c>
      <c r="J1022" s="133" cm="1">
        <f t="array" ref="J1022">IF(ISNUMBER('DataModel-NVDA'!J$112),INDEX('DataModel-NVDA'!$F$4:$DI$130,MATCH(1,('DataModel-NVDA'!$A$4:$A$130=$A1022)*('DataModel-NVDA'!$B$4:$B$130=$B1022),0),MATCH(J$3,'DataModel-NVDA'!$F$2:$DI$2,0))*$C1022,"")</f>
        <v>173.352</v>
      </c>
      <c r="K1022" s="34" t="str" cm="1">
        <f t="array" ref="K1022">IF(ISNUMBER('DataModel-NVDA'!K$112),INDEX('DataModel-NVDA'!$F$4:$DI$130,MATCH(1,('DataModel-NVDA'!$A$4:$A$130=$A1022)*('DataModel-NVDA'!$B$4:$B$130=$B1022),0),MATCH(K$3,'DataModel-NVDA'!$F$2:$DI$2,0))*$C1022,"")</f>
        <v/>
      </c>
      <c r="L1022" s="34" t="str" cm="1">
        <f t="array" ref="L1022">IF(ISNUMBER('DataModel-NVDA'!L$112),INDEX('DataModel-NVDA'!$F$4:$DI$130,MATCH(1,('DataModel-NVDA'!$A$4:$A$130=$A1022)*('DataModel-NVDA'!$B$4:$B$130=$B1022),0),MATCH(L$3,'DataModel-NVDA'!$F$2:$DI$2,0))*$C1022,"")</f>
        <v/>
      </c>
      <c r="M1022" s="134" t="str" cm="1">
        <f t="array" ref="M1022">IF(ISNUMBER('DataModel-NVDA'!M$112),INDEX('DataModel-NVDA'!$F$4:$DI$130,MATCH(1,('DataModel-NVDA'!$A$4:$A$130=$A1022)*('DataModel-NVDA'!$B$4:$B$130=$B1022),0),MATCH(M$3,'DataModel-NVDA'!$F$2:$DI$2,0))*$C1022,"")</f>
        <v/>
      </c>
      <c r="N1022" s="133" cm="1">
        <f t="array" ref="N1022">IF(ISNUMBER('DataModel-NVDA'!N$112),INDEX('DataModel-NVDA'!$F$4:$DI$130,MATCH(1,('DataModel-NVDA'!$A$4:$A$130=$A1022)*('DataModel-NVDA'!$B$4:$B$130=$B1022),0),MATCH(N$3,'DataModel-NVDA'!$F$2:$DI$2,0))*$C1022,"")</f>
        <v>228.375</v>
      </c>
      <c r="O1022" s="34" t="str" cm="1">
        <f t="array" ref="O1022">IF(ISNUMBER('DataModel-NVDA'!O$112),INDEX('DataModel-NVDA'!$F$4:$DI$130,MATCH(1,('DataModel-NVDA'!$A$4:$A$130=$A1022)*('DataModel-NVDA'!$B$4:$B$130=$B1022),0),MATCH(O$3,'DataModel-NVDA'!$F$2:$DI$2,0))*$C1022,"")</f>
        <v/>
      </c>
      <c r="P1022" s="34" t="str" cm="1">
        <f t="array" ref="P1022">IF(ISNUMBER('DataModel-NVDA'!P$112),INDEX('DataModel-NVDA'!$F$4:$DI$130,MATCH(1,('DataModel-NVDA'!$A$4:$A$130=$A1022)*('DataModel-NVDA'!$B$4:$B$130=$B1022),0),MATCH(P$3,'DataModel-NVDA'!$F$2:$DI$2,0))*$C1022,"")</f>
        <v/>
      </c>
      <c r="Q1022" s="134" t="str" cm="1">
        <f t="array" ref="Q1022">IF(ISNUMBER('DataModel-NVDA'!Q$112),INDEX('DataModel-NVDA'!$F$4:$DI$130,MATCH(1,('DataModel-NVDA'!$A$4:$A$130=$A1022)*('DataModel-NVDA'!$B$4:$B$130=$B1022),0),MATCH(Q$3,'DataModel-NVDA'!$F$2:$DI$2,0))*$C1022,"")</f>
        <v/>
      </c>
      <c r="R1022" s="133" cm="1">
        <f t="array" ref="R1022">IF(ISNUMBER('DataModel-NVDA'!R$112),INDEX('DataModel-NVDA'!$F$4:$DI$130,MATCH(1,('DataModel-NVDA'!$A$4:$A$130=$A1022)*('DataModel-NVDA'!$B$4:$B$130=$B1022),0),MATCH(R$3,'DataModel-NVDA'!$F$2:$DI$2,0))*$C1022,"")</f>
        <v>591.69879500000002</v>
      </c>
      <c r="S1022" s="34" t="str" cm="1">
        <f t="array" ref="S1022">IF(ISNUMBER('DataModel-NVDA'!S$112),INDEX('DataModel-NVDA'!$F$4:$DI$130,MATCH(1,('DataModel-NVDA'!$A$4:$A$130=$A1022)*('DataModel-NVDA'!$B$4:$B$130=$B1022),0),MATCH(S$3,'DataModel-NVDA'!$F$2:$DI$2,0))*$C1022,"")</f>
        <v/>
      </c>
      <c r="T1022" s="34" t="str" cm="1">
        <f t="array" ref="T1022">IF(ISNUMBER('DataModel-NVDA'!T$112),INDEX('DataModel-NVDA'!$F$4:$DI$130,MATCH(1,('DataModel-NVDA'!$A$4:$A$130=$A1022)*('DataModel-NVDA'!$B$4:$B$130=$B1022),0),MATCH(T$3,'DataModel-NVDA'!$F$2:$DI$2,0))*$C1022,"")</f>
        <v/>
      </c>
      <c r="U1022" s="134" t="str" cm="1">
        <f t="array" ref="U1022">IF(ISNUMBER('DataModel-NVDA'!U$112),INDEX('DataModel-NVDA'!$F$4:$DI$130,MATCH(1,('DataModel-NVDA'!$A$4:$A$130=$A1022)*('DataModel-NVDA'!$B$4:$B$130=$B1022),0),MATCH(U$3,'DataModel-NVDA'!$F$2:$DI$2,0))*$C1022,"")</f>
        <v/>
      </c>
      <c r="V1022" s="133" cm="1">
        <f t="array" ref="V1022">IF(ISNUMBER('DataModel-NVDA'!V$112),INDEX('DataModel-NVDA'!$F$4:$DI$130,MATCH(1,('DataModel-NVDA'!$A$4:$A$130=$A1022)*('DataModel-NVDA'!$B$4:$B$130=$B1022),0),MATCH(V$3,'DataModel-NVDA'!$F$2:$DI$2,0))*$C1022,"")</f>
        <v>564.92991399999994</v>
      </c>
      <c r="W1022" s="34" t="str" cm="1">
        <f t="array" ref="W1022">IF(ISNUMBER('DataModel-NVDA'!W$112),INDEX('DataModel-NVDA'!$F$4:$DI$130,MATCH(1,('DataModel-NVDA'!$A$4:$A$130=$A1022)*('DataModel-NVDA'!$B$4:$B$130=$B1022),0),MATCH(W$3,'DataModel-NVDA'!$F$2:$DI$2,0))*$C1022,"")</f>
        <v/>
      </c>
      <c r="X1022" s="34" t="str" cm="1">
        <f t="array" ref="X1022">IF(ISNUMBER('DataModel-NVDA'!X$112),INDEX('DataModel-NVDA'!$F$4:$DI$130,MATCH(1,('DataModel-NVDA'!$A$4:$A$130=$A1022)*('DataModel-NVDA'!$B$4:$B$130=$B1022),0),MATCH(X$3,'DataModel-NVDA'!$F$2:$DI$2,0))*$C1022,"")</f>
        <v/>
      </c>
      <c r="Y1022" s="134" cm="1">
        <f t="array" ref="Y1022">IF(ISNUMBER('DataModel-NVDA'!Y$112),INDEX('DataModel-NVDA'!$F$4:$DI$130,MATCH(1,('DataModel-NVDA'!$A$4:$A$130=$A1022)*('DataModel-NVDA'!$B$4:$B$130=$B1022),0),MATCH(Y$3,'DataModel-NVDA'!$F$2:$DI$2,0))*$C1022,"")</f>
        <v>762.59728999999993</v>
      </c>
      <c r="Z1022" s="133" cm="1">
        <f t="array" ref="Z1022">IF(ISNUMBER('DataModel-NVDA'!Z$112),INDEX('DataModel-NVDA'!$F$4:$DI$130,MATCH(1,('DataModel-NVDA'!$A$4:$A$130=$A1022)*('DataModel-NVDA'!$B$4:$B$130=$B1022),0),MATCH(Z$3,'DataModel-NVDA'!$F$2:$DI$2,0))*$C1022,"")</f>
        <v>274.39999999999998</v>
      </c>
      <c r="AA1022" s="34" cm="1">
        <f t="array" ref="AA1022">IF(ISNUMBER('DataModel-NVDA'!AA$112),INDEX('DataModel-NVDA'!$F$4:$DI$130,MATCH(1,('DataModel-NVDA'!$A$4:$A$130=$A1022)*('DataModel-NVDA'!$B$4:$B$130=$B1022),0),MATCH(AA$3,'DataModel-NVDA'!$F$2:$DI$2,0))*$C1022,"")</f>
        <v>869.09125699999993</v>
      </c>
      <c r="AB1022" s="34" cm="1">
        <f t="array" ref="AB1022">IF(ISNUMBER('DataModel-NVDA'!AB$112),INDEX('DataModel-NVDA'!$F$4:$DI$130,MATCH(1,('DataModel-NVDA'!$A$4:$A$130=$A1022)*('DataModel-NVDA'!$B$4:$B$130=$B1022),0),MATCH(AB$3,'DataModel-NVDA'!$F$2:$DI$2,0))*$C1022,"")</f>
        <v>996.01931999999999</v>
      </c>
      <c r="AC1022" s="134" cm="1">
        <f t="array" ref="AC1022">IF(ISNUMBER('DataModel-NVDA'!AC$112),INDEX('DataModel-NVDA'!$F$4:$DI$130,MATCH(1,('DataModel-NVDA'!$A$4:$A$130=$A1022)*('DataModel-NVDA'!$B$4:$B$130=$B1022),0),MATCH(AC$3,'DataModel-NVDA'!$F$2:$DI$2,0))*$C1022,"")</f>
        <v>1010.420165</v>
      </c>
      <c r="AD1022" s="133" cm="1">
        <f t="array" ref="AD1022">IF(ISNUMBER('DataModel-NVDA'!AD$112),INDEX('DataModel-NVDA'!$F$4:$DI$130,MATCH(1,('DataModel-NVDA'!$A$4:$A$130=$A1022)*('DataModel-NVDA'!$B$4:$B$130=$B1022),0),MATCH(AD$3,'DataModel-NVDA'!$F$2:$DI$2,0))*$C1022,"")</f>
        <v>859.58083699999997</v>
      </c>
      <c r="AE1022" s="34" cm="1">
        <f t="array" ref="AE1022">IF(ISNUMBER('DataModel-NVDA'!AE$112),INDEX('DataModel-NVDA'!$F$4:$DI$130,MATCH(1,('DataModel-NVDA'!$A$4:$A$130=$A1022)*('DataModel-NVDA'!$B$4:$B$130=$B1022),0),MATCH(AE$3,'DataModel-NVDA'!$F$2:$DI$2,0))*$C1022,"")</f>
        <v>1245.7663619999998</v>
      </c>
      <c r="AF1022" s="34" cm="1">
        <f t="array" ref="AF1022">IF(ISNUMBER('DataModel-NVDA'!AF$112),INDEX('DataModel-NVDA'!$F$4:$DI$130,MATCH(1,('DataModel-NVDA'!$A$4:$A$130=$A1022)*('DataModel-NVDA'!$B$4:$B$130=$B1022),0),MATCH(AF$3,'DataModel-NVDA'!$F$2:$DI$2,0))*$C1022,"")</f>
        <v>1505.1604479999999</v>
      </c>
      <c r="AG1022" s="134" cm="1">
        <f t="array" ref="AG1022">IF(ISNUMBER('DataModel-NVDA'!AG$112),INDEX('DataModel-NVDA'!$F$4:$DI$130,MATCH(1,('DataModel-NVDA'!$A$4:$A$130=$A1022)*('DataModel-NVDA'!$B$4:$B$130=$B1022),0),MATCH(AG$3,'DataModel-NVDA'!$F$2:$DI$2,0))*$C1022,"")</f>
        <v>1642.8946409999999</v>
      </c>
      <c r="AH1022" s="133" cm="1">
        <f t="array" ref="AH1022">IF(ISNUMBER('DataModel-NVDA'!AH$112),INDEX('DataModel-NVDA'!$F$4:$DI$130,MATCH(1,('DataModel-NVDA'!$A$4:$A$130=$A1022)*('DataModel-NVDA'!$B$4:$B$130=$B1022),0),MATCH(AH$3,'DataModel-NVDA'!$F$2:$DI$2,0))*$C1022,"")</f>
        <v>1351.473309</v>
      </c>
      <c r="AI1022" s="34" cm="1">
        <f t="array" ref="AI1022">IF(ISNUMBER('DataModel-NVDA'!AI$112),INDEX('DataModel-NVDA'!$F$4:$DI$130,MATCH(1,('DataModel-NVDA'!$A$4:$A$130=$A1022)*('DataModel-NVDA'!$B$4:$B$130=$B1022),0),MATCH(AI$3,'DataModel-NVDA'!$F$2:$DI$2,0))*$C1022,"")</f>
        <v>2156.39959</v>
      </c>
      <c r="AJ1022" s="34" cm="1">
        <f t="array" ref="AJ1022">IF(ISNUMBER('DataModel-NVDA'!AJ$112),INDEX('DataModel-NVDA'!$F$4:$DI$130,MATCH(1,('DataModel-NVDA'!$A$4:$A$130=$A1022)*('DataModel-NVDA'!$B$4:$B$130=$B1022),0),MATCH(AJ$3,'DataModel-NVDA'!$F$2:$DI$2,0))*$C1022,"")</f>
        <v>2325.302455</v>
      </c>
      <c r="AK1022" s="134" cm="1">
        <f t="array" ref="AK1022">IF(ISNUMBER('DataModel-NVDA'!AK$112),INDEX('DataModel-NVDA'!$F$4:$DI$130,MATCH(1,('DataModel-NVDA'!$A$4:$A$130=$A1022)*('DataModel-NVDA'!$B$4:$B$130=$B1022),0),MATCH(AK$3,'DataModel-NVDA'!$F$2:$DI$2,0))*$C1022,"")</f>
        <v>2529.674172</v>
      </c>
      <c r="AL1022" s="133" cm="1">
        <f t="array" ref="AL1022">IF(ISNUMBER('DataModel-NVDA'!AL$112),INDEX('DataModel-NVDA'!$F$4:$DI$130,MATCH(1,('DataModel-NVDA'!$A$4:$A$130=$A1022)*('DataModel-NVDA'!$B$4:$B$130=$B1022),0),MATCH(AL$3,'DataModel-NVDA'!$F$2:$DI$2,0))*$C1022,"")</f>
        <v>2587.7227709999997</v>
      </c>
      <c r="AM1022" s="34" cm="1">
        <f t="array" ref="AM1022">IF(ISNUMBER('DataModel-NVDA'!AM$112),INDEX('DataModel-NVDA'!$F$4:$DI$130,MATCH(1,('DataModel-NVDA'!$A$4:$A$130=$A1022)*('DataModel-NVDA'!$B$4:$B$130=$B1022),0),MATCH(AM$3,'DataModel-NVDA'!$F$2:$DI$2,0))*$C1022,"")</f>
        <v>2283.9334610000001</v>
      </c>
      <c r="AN1022" s="34" cm="1">
        <f t="array" ref="AN1022">IF(ISNUMBER('DataModel-NVDA'!AN$112),INDEX('DataModel-NVDA'!$F$4:$DI$130,MATCH(1,('DataModel-NVDA'!$A$4:$A$130=$A1022)*('DataModel-NVDA'!$B$4:$B$130=$B1022),0),MATCH(AN$3,'DataModel-NVDA'!$F$2:$DI$2,0))*$C1022,"")</f>
        <v>1970.732888</v>
      </c>
      <c r="AO1022" s="134" cm="1">
        <f t="array" ref="AO1022">IF(ISNUMBER('DataModel-NVDA'!AO$112),INDEX('DataModel-NVDA'!$F$4:$DI$130,MATCH(1,('DataModel-NVDA'!$A$4:$A$130=$A1022)*('DataModel-NVDA'!$B$4:$B$130=$B1022),0),MATCH(AO$3,'DataModel-NVDA'!$F$2:$DI$2,0))*$C1022,"")</f>
        <v>1990.2592979999999</v>
      </c>
      <c r="AP1022" s="133" cm="1">
        <f t="array" ref="AP1022">IF(ISNUMBER('DataModel-NVDA'!AP$112),INDEX('DataModel-NVDA'!$F$4:$DI$130,MATCH(1,('DataModel-NVDA'!$A$4:$A$130=$A1022)*('DataModel-NVDA'!$B$4:$B$130=$B1022),0),MATCH(AP$3,'DataModel-NVDA'!$F$2:$DI$2,0))*$C1022,"")</f>
        <v>2846.4950479999998</v>
      </c>
      <c r="AQ1022" s="34" cm="1">
        <f t="array" ref="AQ1022">IF(ISNUMBER('DataModel-NVDA'!AQ$112),INDEX('DataModel-NVDA'!$F$4:$DI$130,MATCH(1,('DataModel-NVDA'!$A$4:$A$130=$A1022)*('DataModel-NVDA'!$B$4:$B$130=$B1022),0),MATCH(AQ$3,'DataModel-NVDA'!$F$2:$DI$2,0))*$C1022,"")</f>
        <v>3702.6616169999998</v>
      </c>
      <c r="AR1022" s="34" cm="1">
        <f t="array" ref="AR1022">IF(ISNUMBER('DataModel-NVDA'!AR$112),INDEX('DataModel-NVDA'!$F$4:$DI$130,MATCH(1,('DataModel-NVDA'!$A$4:$A$130=$A1022)*('DataModel-NVDA'!$B$4:$B$130=$B1022),0),MATCH(AR$3,'DataModel-NVDA'!$F$2:$DI$2,0))*$C1022,"")</f>
        <v>5391.4047529999998</v>
      </c>
      <c r="AS1022" s="134" cm="1">
        <f t="array" ref="AS1022">IF(ISNUMBER('DataModel-NVDA'!AS$112),INDEX('DataModel-NVDA'!$F$4:$DI$130,MATCH(1,('DataModel-NVDA'!$A$4:$A$130=$A1022)*('DataModel-NVDA'!$B$4:$B$130=$B1022),0),MATCH(AS$3,'DataModel-NVDA'!$F$2:$DI$2,0))*$C1022,"")</f>
        <v>6748.4007009999996</v>
      </c>
      <c r="AT1022" s="133" cm="1">
        <f t="array" ref="AT1022">IF(ISNUMBER('DataModel-NVDA'!AT$112),INDEX('DataModel-NVDA'!$F$4:$DI$130,MATCH(1,('DataModel-NVDA'!$A$4:$A$130=$A1022)*('DataModel-NVDA'!$B$4:$B$130=$B1022),0),MATCH(AT$3,'DataModel-NVDA'!$F$2:$DI$2,0))*$C1022,"")</f>
        <v>3131.1445519999997</v>
      </c>
      <c r="AU1022" s="34" cm="1">
        <f t="array" ref="AU1022">IF(ISNUMBER('DataModel-NVDA'!AU$112),INDEX('DataModel-NVDA'!$F$4:$DI$130,MATCH(1,('DataModel-NVDA'!$A$4:$A$130=$A1022)*('DataModel-NVDA'!$B$4:$B$130=$B1022),0),MATCH(AU$3,'DataModel-NVDA'!$F$2:$DI$2,0))*$C1022,"")</f>
        <v>9522.5580069999996</v>
      </c>
      <c r="AV1022" s="34" cm="1">
        <f t="array" ref="AV1022">IF(ISNUMBER('DataModel-NVDA'!AV$112),INDEX('DataModel-NVDA'!$F$4:$DI$130,MATCH(1,('DataModel-NVDA'!$A$4:$A$130=$A1022)*('DataModel-NVDA'!$B$4:$B$130=$B1022),0),MATCH(AV$3,'DataModel-NVDA'!$F$2:$DI$2,0))*$C1022,"")</f>
        <v>10975.721355</v>
      </c>
      <c r="AW1022" s="134" cm="1">
        <f t="array" ref="AW1022">IF(ISNUMBER('DataModel-NVDA'!AW$112),INDEX('DataModel-NVDA'!$F$4:$DI$130,MATCH(1,('DataModel-NVDA'!$A$4:$A$130=$A1022)*('DataModel-NVDA'!$B$4:$B$130=$B1022),0),MATCH(AW$3,'DataModel-NVDA'!$F$2:$DI$2,0))*$C1022,"")</f>
        <v>12561.464492999999</v>
      </c>
      <c r="AX1022" s="133" cm="1">
        <f t="array" ref="AX1022">IF(ISNUMBER('DataModel-NVDA'!AX$112),INDEX('DataModel-NVDA'!$F$4:$DI$130,MATCH(1,('DataModel-NVDA'!$A$4:$A$130=$A1022)*('DataModel-NVDA'!$B$4:$B$130=$B1022),0),MATCH(AX$3,'DataModel-NVDA'!$F$2:$DI$2,0))*$C1022,"")</f>
        <v>13901.921009</v>
      </c>
      <c r="AY1022" s="34" cm="1">
        <f t="array" ref="AY1022">IF(ISNUMBER('DataModel-NVDA'!AY$112),INDEX('DataModel-NVDA'!$F$4:$DI$130,MATCH(1,('DataModel-NVDA'!$A$4:$A$130=$A1022)*('DataModel-NVDA'!$B$4:$B$130=$B1022),0),MATCH(AY$3,'DataModel-NVDA'!$F$2:$DI$2,0))*$C1022,"")</f>
        <v>15348.924928999999</v>
      </c>
      <c r="AZ1022" s="34" cm="1">
        <f t="array" ref="AZ1022">IF(ISNUMBER('DataModel-NVDA'!AZ$112),INDEX('DataModel-NVDA'!$F$4:$DI$130,MATCH(1,('DataModel-NVDA'!$A$4:$A$130=$A1022)*('DataModel-NVDA'!$B$4:$B$130=$B1022),0),MATCH(AZ$3,'DataModel-NVDA'!$F$2:$DI$2,0))*$C1022,"")</f>
        <v>16974.031465</v>
      </c>
      <c r="BA1022" s="134" cm="1">
        <f t="array" ref="BA1022">IF(ISNUMBER('DataModel-NVDA'!BA$112),INDEX('DataModel-NVDA'!$F$4:$DI$130,MATCH(1,('DataModel-NVDA'!$A$4:$A$130=$A1022)*('DataModel-NVDA'!$B$4:$B$130=$B1022),0),MATCH(BA$3,'DataModel-NVDA'!$F$2:$DI$2,0))*$C1022,"")</f>
        <v>18553.255861999998</v>
      </c>
      <c r="BB1022" s="133" cm="1">
        <f t="array" ref="BB1022">IF(ISNUMBER('DataModel-NVDA'!BB$112),INDEX('DataModel-NVDA'!$F$4:$DI$130,MATCH(1,('DataModel-NVDA'!$A$4:$A$130=$A1022)*('DataModel-NVDA'!$B$4:$B$130=$B1022),0),MATCH(BB$3,'DataModel-NVDA'!$F$2:$DI$2,0))*$C1022,"")</f>
        <v>18434.138428999999</v>
      </c>
      <c r="BC1022" s="34" cm="1">
        <f t="array" ref="BC1022">IF(ISNUMBER('DataModel-NVDA'!BC$112),INDEX('DataModel-NVDA'!$F$4:$DI$130,MATCH(1,('DataModel-NVDA'!$A$4:$A$130=$A1022)*('DataModel-NVDA'!$B$4:$B$130=$B1022),0),MATCH(BC$3,'DataModel-NVDA'!$F$2:$DI$2,0))*$C1022,"")</f>
        <v>19183.007487999999</v>
      </c>
      <c r="BD1022" s="34" cm="1">
        <f t="array" ref="BD1022">IF(ISNUMBER('DataModel-NVDA'!BD$112),INDEX('DataModel-NVDA'!$F$4:$DI$130,MATCH(1,('DataModel-NVDA'!$A$4:$A$130=$A1022)*('DataModel-NVDA'!$B$4:$B$130=$B1022),0),MATCH(BD$3,'DataModel-NVDA'!$F$2:$DI$2,0))*$C1022,"")</f>
        <v>19931.899316999999</v>
      </c>
      <c r="BE1022" s="134" cm="1">
        <f t="array" ref="BE1022">IF(ISNUMBER('DataModel-NVDA'!BE$112),INDEX('DataModel-NVDA'!$F$4:$DI$130,MATCH(1,('DataModel-NVDA'!$A$4:$A$130=$A1022)*('DataModel-NVDA'!$B$4:$B$130=$B1022),0),MATCH(BE$3,'DataModel-NVDA'!$F$2:$DI$2,0))*$C1022,"")</f>
        <v>20623.302797</v>
      </c>
      <c r="BF1022" s="133" t="str" cm="1">
        <f t="array" ref="BF1022">IF(ISNUMBER('DataModel-NVDA'!BF$112),INDEX('DataModel-NVDA'!$F$4:$DI$130,MATCH(1,('DataModel-NVDA'!$A$4:$A$130=$A1022)*('DataModel-NVDA'!$B$4:$B$130=$B1022),0),MATCH(BF$3,'DataModel-NVDA'!$F$2:$DI$2,0))*$C1022,"")</f>
        <v/>
      </c>
      <c r="BG1022" s="34" t="str" cm="1">
        <f t="array" ref="BG1022">IF(ISNUMBER('DataModel-NVDA'!BG$112),INDEX('DataModel-NVDA'!$F$4:$DI$130,MATCH(1,('DataModel-NVDA'!$A$4:$A$130=$A1022)*('DataModel-NVDA'!$B$4:$B$130=$B1022),0),MATCH(BG$3,'DataModel-NVDA'!$F$2:$DI$2,0))*$C1022,"")</f>
        <v/>
      </c>
      <c r="BH1022" s="34" t="str" cm="1">
        <f t="array" ref="BH1022">IF(ISNUMBER('DataModel-NVDA'!BH$112),INDEX('DataModel-NVDA'!$F$4:$DI$130,MATCH(1,('DataModel-NVDA'!$A$4:$A$130=$A1022)*('DataModel-NVDA'!$B$4:$B$130=$B1022),0),MATCH(BH$3,'DataModel-NVDA'!$F$2:$DI$2,0))*$C1022,"")</f>
        <v/>
      </c>
      <c r="BI1022" s="134" t="str" cm="1">
        <f t="array" ref="BI1022">IF(ISNUMBER('DataModel-NVDA'!BI$112),INDEX('DataModel-NVDA'!$F$4:$DI$130,MATCH(1,('DataModel-NVDA'!$A$4:$A$130=$A1022)*('DataModel-NVDA'!$B$4:$B$130=$B1022),0),MATCH(BI$3,'DataModel-NVDA'!$F$2:$DI$2,0))*$C1022,"")</f>
        <v/>
      </c>
      <c r="BJ1022" s="133" t="str" cm="1">
        <f t="array" ref="BJ1022">IF(ISNUMBER('DataModel-NVDA'!BJ$112),INDEX('DataModel-NVDA'!$F$4:$DI$130,MATCH(1,('DataModel-NVDA'!$A$4:$A$130=$A1022)*('DataModel-NVDA'!$B$4:$B$130=$B1022),0),MATCH(BJ$3,'DataModel-NVDA'!$F$2:$DI$2,0))*$C1022,"")</f>
        <v/>
      </c>
      <c r="BK1022" s="34" t="str" cm="1">
        <f t="array" ref="BK1022">IF(ISNUMBER('DataModel-NVDA'!BK$112),INDEX('DataModel-NVDA'!$F$4:$DI$130,MATCH(1,('DataModel-NVDA'!$A$4:$A$130=$A1022)*('DataModel-NVDA'!$B$4:$B$130=$B1022),0),MATCH(BK$3,'DataModel-NVDA'!$F$2:$DI$2,0))*$C1022,"")</f>
        <v/>
      </c>
      <c r="BL1022" s="34" t="str" cm="1">
        <f t="array" ref="BL1022">IF(ISNUMBER('DataModel-NVDA'!BL$112),INDEX('DataModel-NVDA'!$F$4:$DI$130,MATCH(1,('DataModel-NVDA'!$A$4:$A$130=$A1022)*('DataModel-NVDA'!$B$4:$B$130=$B1022),0),MATCH(BL$3,'DataModel-NVDA'!$F$2:$DI$2,0))*$C1022,"")</f>
        <v/>
      </c>
      <c r="BM1022" s="134" t="str" cm="1">
        <f t="array" ref="BM1022">IF(ISNUMBER('DataModel-NVDA'!BM$112),INDEX('DataModel-NVDA'!$F$4:$DI$130,MATCH(1,('DataModel-NVDA'!$A$4:$A$130=$A1022)*('DataModel-NVDA'!$B$4:$B$130=$B1022),0),MATCH(BM$3,'DataModel-NVDA'!$F$2:$DI$2,0))*$C1022,"")</f>
        <v/>
      </c>
      <c r="BN1022" s="133" t="str" cm="1">
        <f t="array" ref="BN1022">IF(ISNUMBER('DataModel-NVDA'!BN$112),INDEX('DataModel-NVDA'!$F$4:$DI$130,MATCH(1,('DataModel-NVDA'!$A$4:$A$130=$A1022)*('DataModel-NVDA'!$B$4:$B$130=$B1022),0),MATCH(BN$3,'DataModel-NVDA'!$F$2:$DI$2,0))*$C1022,"")</f>
        <v/>
      </c>
      <c r="BO1022" s="34" t="str" cm="1">
        <f t="array" ref="BO1022">IF(ISNUMBER('DataModel-NVDA'!BO$112),INDEX('DataModel-NVDA'!$F$4:$DI$130,MATCH(1,('DataModel-NVDA'!$A$4:$A$130=$A1022)*('DataModel-NVDA'!$B$4:$B$130=$B1022),0),MATCH(BO$3,'DataModel-NVDA'!$F$2:$DI$2,0))*$C1022,"")</f>
        <v/>
      </c>
      <c r="BP1022" s="34" t="str" cm="1">
        <f t="array" ref="BP1022">IF(ISNUMBER('DataModel-NVDA'!BP$112),INDEX('DataModel-NVDA'!$F$4:$DI$130,MATCH(1,('DataModel-NVDA'!$A$4:$A$130=$A1022)*('DataModel-NVDA'!$B$4:$B$130=$B1022),0),MATCH(BP$3,'DataModel-NVDA'!$F$2:$DI$2,0))*$C1022,"")</f>
        <v/>
      </c>
      <c r="BQ1022" s="134" t="str" cm="1">
        <f t="array" ref="BQ1022">IF(ISNUMBER('DataModel-NVDA'!BQ$112),INDEX('DataModel-NVDA'!$F$4:$DI$130,MATCH(1,('DataModel-NVDA'!$A$4:$A$130=$A1022)*('DataModel-NVDA'!$B$4:$B$130=$B1022),0),MATCH(BQ$3,'DataModel-NVDA'!$F$2:$DI$2,0))*$C1022,"")</f>
        <v/>
      </c>
      <c r="BR1022" s="133" t="str" cm="1">
        <f t="array" ref="BR1022">IF(ISNUMBER('DataModel-NVDA'!BR$112),INDEX('DataModel-NVDA'!$F$4:$DI$130,MATCH(1,('DataModel-NVDA'!$A$4:$A$130=$A1022)*('DataModel-NVDA'!$B$4:$B$130=$B1022),0),MATCH(BR$3,'DataModel-NVDA'!$F$2:$DI$2,0))*$C1022,"")</f>
        <v/>
      </c>
      <c r="BS1022" s="34" t="str" cm="1">
        <f t="array" ref="BS1022">IF(ISNUMBER('DataModel-NVDA'!BS$112),INDEX('DataModel-NVDA'!$F$4:$DI$130,MATCH(1,('DataModel-NVDA'!$A$4:$A$130=$A1022)*('DataModel-NVDA'!$B$4:$B$130=$B1022),0),MATCH(BS$3,'DataModel-NVDA'!$F$2:$DI$2,0))*$C1022,"")</f>
        <v/>
      </c>
      <c r="BT1022" s="34" t="str" cm="1">
        <f t="array" ref="BT1022">IF(ISNUMBER('DataModel-NVDA'!BT$112),INDEX('DataModel-NVDA'!$F$4:$DI$130,MATCH(1,('DataModel-NVDA'!$A$4:$A$130=$A1022)*('DataModel-NVDA'!$B$4:$B$130=$B1022),0),MATCH(BT$3,'DataModel-NVDA'!$F$2:$DI$2,0))*$C1022,"")</f>
        <v/>
      </c>
      <c r="BU1022" s="134" t="str" cm="1">
        <f t="array" ref="BU1022">IF(ISNUMBER('DataModel-NVDA'!BU$112),INDEX('DataModel-NVDA'!$F$4:$DI$130,MATCH(1,('DataModel-NVDA'!$A$4:$A$130=$A1022)*('DataModel-NVDA'!$B$4:$B$130=$B1022),0),MATCH(BU$3,'DataModel-NVDA'!$F$2:$DI$2,0))*$C1022,"")</f>
        <v/>
      </c>
      <c r="BV1022" s="133" t="str" cm="1">
        <f t="array" ref="BV1022">IF(ISNUMBER('DataModel-NVDA'!BV$112),INDEX('DataModel-NVDA'!$F$4:$DI$130,MATCH(1,('DataModel-NVDA'!$A$4:$A$130=$A1022)*('DataModel-NVDA'!$B$4:$B$130=$B1022),0),MATCH(BV$3,'DataModel-NVDA'!$F$2:$DI$2,0))*$C1022,"")</f>
        <v/>
      </c>
      <c r="BW1022" s="34" t="str" cm="1">
        <f t="array" ref="BW1022">IF(ISNUMBER('DataModel-NVDA'!BW$112),INDEX('DataModel-NVDA'!$F$4:$DI$130,MATCH(1,('DataModel-NVDA'!$A$4:$A$130=$A1022)*('DataModel-NVDA'!$B$4:$B$130=$B1022),0),MATCH(BW$3,'DataModel-NVDA'!$F$2:$DI$2,0))*$C1022,"")</f>
        <v/>
      </c>
      <c r="BX1022" s="34" t="str" cm="1">
        <f t="array" ref="BX1022">IF(ISNUMBER('DataModel-NVDA'!BX$112),INDEX('DataModel-NVDA'!$F$4:$DI$130,MATCH(1,('DataModel-NVDA'!$A$4:$A$130=$A1022)*('DataModel-NVDA'!$B$4:$B$130=$B1022),0),MATCH(BX$3,'DataModel-NVDA'!$F$2:$DI$2,0))*$C1022,"")</f>
        <v/>
      </c>
      <c r="BY1022" s="134" t="str" cm="1">
        <f t="array" ref="BY1022">IF(ISNUMBER('DataModel-NVDA'!BY$112),INDEX('DataModel-NVDA'!$F$4:$DI$130,MATCH(1,('DataModel-NVDA'!$A$4:$A$130=$A1022)*('DataModel-NVDA'!$B$4:$B$130=$B1022),0),MATCH(BY$3,'DataModel-NVDA'!$F$2:$DI$2,0))*$C1022,"")</f>
        <v/>
      </c>
      <c r="BZ1022" s="133" t="str" cm="1">
        <f t="array" ref="BZ1022">IF(ISNUMBER('DataModel-NVDA'!BZ$112),INDEX('DataModel-NVDA'!$F$4:$DI$130,MATCH(1,('DataModel-NVDA'!$A$4:$A$130=$A1022)*('DataModel-NVDA'!$B$4:$B$130=$B1022),0),MATCH(BZ$3,'DataModel-NVDA'!$F$2:$DI$2,0))*$C1022,"")</f>
        <v/>
      </c>
      <c r="CA1022" s="34" t="str" cm="1">
        <f t="array" ref="CA1022">IF(ISNUMBER('DataModel-NVDA'!CA$112),INDEX('DataModel-NVDA'!$F$4:$DI$130,MATCH(1,('DataModel-NVDA'!$A$4:$A$130=$A1022)*('DataModel-NVDA'!$B$4:$B$130=$B1022),0),MATCH(CA$3,'DataModel-NVDA'!$F$2:$DI$2,0))*$C1022,"")</f>
        <v/>
      </c>
      <c r="CB1022" s="34" t="str" cm="1">
        <f t="array" ref="CB1022">IF(ISNUMBER('DataModel-NVDA'!CB$112),INDEX('DataModel-NVDA'!$F$4:$DI$130,MATCH(1,('DataModel-NVDA'!$A$4:$A$130=$A1022)*('DataModel-NVDA'!$B$4:$B$130=$B1022),0),MATCH(CB$3,'DataModel-NVDA'!$F$2:$DI$2,0))*$C1022,"")</f>
        <v/>
      </c>
      <c r="CC1022" s="134" t="str" cm="1">
        <f t="array" ref="CC1022">IF(ISNUMBER('DataModel-NVDA'!CC$112),INDEX('DataModel-NVDA'!$F$4:$DI$130,MATCH(1,('DataModel-NVDA'!$A$4:$A$130=$A1022)*('DataModel-NVDA'!$B$4:$B$130=$B1022),0),MATCH(CC$3,'DataModel-NVDA'!$F$2:$DI$2,0))*$C1022,"")</f>
        <v/>
      </c>
      <c r="CD1022" s="133" t="str" cm="1">
        <f t="array" ref="CD1022">IF(ISNUMBER('DataModel-NVDA'!CD$112),INDEX('DataModel-NVDA'!$F$4:$DI$130,MATCH(1,('DataModel-NVDA'!$A$4:$A$130=$A1022)*('DataModel-NVDA'!$B$4:$B$130=$B1022),0),MATCH(CD$3,'DataModel-NVDA'!$F$2:$DI$2,0))*$C1022,"")</f>
        <v/>
      </c>
      <c r="CE1022" s="34" t="str" cm="1">
        <f t="array" ref="CE1022">IF(ISNUMBER('DataModel-NVDA'!CE$112),INDEX('DataModel-NVDA'!$F$4:$DI$130,MATCH(1,('DataModel-NVDA'!$A$4:$A$130=$A1022)*('DataModel-NVDA'!$B$4:$B$130=$B1022),0),MATCH(CE$3,'DataModel-NVDA'!$F$2:$DI$2,0))*$C1022,"")</f>
        <v/>
      </c>
      <c r="CF1022" s="34" t="str" cm="1">
        <f t="array" ref="CF1022">IF(ISNUMBER('DataModel-NVDA'!CF$112),INDEX('DataModel-NVDA'!$F$4:$DI$130,MATCH(1,('DataModel-NVDA'!$A$4:$A$130=$A1022)*('DataModel-NVDA'!$B$4:$B$130=$B1022),0),MATCH(CF$3,'DataModel-NVDA'!$F$2:$DI$2,0))*$C1022,"")</f>
        <v/>
      </c>
      <c r="CG1022" s="134" t="str" cm="1">
        <f t="array" ref="CG1022">IF(ISNUMBER('DataModel-NVDA'!CG$112),INDEX('DataModel-NVDA'!$F$4:$DI$130,MATCH(1,('DataModel-NVDA'!$A$4:$A$130=$A1022)*('DataModel-NVDA'!$B$4:$B$130=$B1022),0),MATCH(CG$3,'DataModel-NVDA'!$F$2:$DI$2,0))*$C1022,"")</f>
        <v/>
      </c>
      <c r="CH1022" s="133" t="str" cm="1">
        <f t="array" ref="CH1022">IF(ISNUMBER('DataModel-NVDA'!CH$112),INDEX('DataModel-NVDA'!$F$4:$DI$130,MATCH(1,('DataModel-NVDA'!$A$4:$A$130=$A1022)*('DataModel-NVDA'!$B$4:$B$130=$B1022),0),MATCH(CH$3,'DataModel-NVDA'!$F$2:$DI$2,0))*$C1022,"")</f>
        <v/>
      </c>
      <c r="CI1022" s="34" t="str" cm="1">
        <f t="array" ref="CI1022">IF(ISNUMBER('DataModel-NVDA'!CI$112),INDEX('DataModel-NVDA'!$F$4:$DI$130,MATCH(1,('DataModel-NVDA'!$A$4:$A$130=$A1022)*('DataModel-NVDA'!$B$4:$B$130=$B1022),0),MATCH(CI$3,'DataModel-NVDA'!$F$2:$DI$2,0))*$C1022,"")</f>
        <v/>
      </c>
      <c r="CJ1022" s="34" t="str" cm="1">
        <f t="array" ref="CJ1022">IF(ISNUMBER('DataModel-NVDA'!CJ$112),INDEX('DataModel-NVDA'!$F$4:$DI$130,MATCH(1,('DataModel-NVDA'!$A$4:$A$130=$A1022)*('DataModel-NVDA'!$B$4:$B$130=$B1022),0),MATCH(CJ$3,'DataModel-NVDA'!$F$2:$DI$2,0))*$C1022,"")</f>
        <v/>
      </c>
      <c r="CK1022" s="134" t="str" cm="1">
        <f t="array" ref="CK1022">IF(ISNUMBER('DataModel-NVDA'!CK$112),INDEX('DataModel-NVDA'!$F$4:$DI$130,MATCH(1,('DataModel-NVDA'!$A$4:$A$130=$A1022)*('DataModel-NVDA'!$B$4:$B$130=$B1022),0),MATCH(CK$3,'DataModel-NVDA'!$F$2:$DI$2,0))*$C1022,"")</f>
        <v/>
      </c>
      <c r="CL1022" s="133" t="str" cm="1">
        <f t="array" ref="CL1022">IF(ISNUMBER('DataModel-NVDA'!CL$112),INDEX('DataModel-NVDA'!$F$4:$DI$130,MATCH(1,('DataModel-NVDA'!$A$4:$A$130=$A1022)*('DataModel-NVDA'!$B$4:$B$130=$B1022),0),MATCH(CL$3,'DataModel-NVDA'!$F$2:$DI$2,0))*$C1022,"")</f>
        <v/>
      </c>
      <c r="CM1022" s="34" t="str" cm="1">
        <f t="array" ref="CM1022">IF(ISNUMBER('DataModel-NVDA'!CM$112),INDEX('DataModel-NVDA'!$F$4:$DI$130,MATCH(1,('DataModel-NVDA'!$A$4:$A$130=$A1022)*('DataModel-NVDA'!$B$4:$B$130=$B1022),0),MATCH(CM$3,'DataModel-NVDA'!$F$2:$DI$2,0))*$C1022,"")</f>
        <v/>
      </c>
      <c r="CN1022" s="34" t="str" cm="1">
        <f t="array" ref="CN1022">IF(ISNUMBER('DataModel-NVDA'!CN$112),INDEX('DataModel-NVDA'!$F$4:$DI$130,MATCH(1,('DataModel-NVDA'!$A$4:$A$130=$A1022)*('DataModel-NVDA'!$B$4:$B$130=$B1022),0),MATCH(CN$3,'DataModel-NVDA'!$F$2:$DI$2,0))*$C1022,"")</f>
        <v/>
      </c>
      <c r="CO1022" s="134" t="str" cm="1">
        <f t="array" ref="CO1022">IF(ISNUMBER('DataModel-NVDA'!CO$112),INDEX('DataModel-NVDA'!$F$4:$DI$130,MATCH(1,('DataModel-NVDA'!$A$4:$A$130=$A1022)*('DataModel-NVDA'!$B$4:$B$130=$B1022),0),MATCH(CO$3,'DataModel-NVDA'!$F$2:$DI$2,0))*$C1022,"")</f>
        <v/>
      </c>
      <c r="CP1022" s="133" t="str" cm="1">
        <f t="array" ref="CP1022">IF(ISNUMBER('DataModel-NVDA'!CP$112),INDEX('DataModel-NVDA'!$F$4:$DI$130,MATCH(1,('DataModel-NVDA'!$A$4:$A$130=$A1022)*('DataModel-NVDA'!$B$4:$B$130=$B1022),0),MATCH(CP$3,'DataModel-NVDA'!$F$2:$DI$2,0))*$C1022,"")</f>
        <v/>
      </c>
      <c r="CQ1022" s="34" t="str" cm="1">
        <f t="array" ref="CQ1022">IF(ISNUMBER('DataModel-NVDA'!CQ$112),INDEX('DataModel-NVDA'!$F$4:$DI$130,MATCH(1,('DataModel-NVDA'!$A$4:$A$130=$A1022)*('DataModel-NVDA'!$B$4:$B$130=$B1022),0),MATCH(CQ$3,'DataModel-NVDA'!$F$2:$DI$2,0))*$C1022,"")</f>
        <v/>
      </c>
      <c r="CR1022" s="34" t="str" cm="1">
        <f t="array" ref="CR1022">IF(ISNUMBER('DataModel-NVDA'!CR$112),INDEX('DataModel-NVDA'!$F$4:$DI$130,MATCH(1,('DataModel-NVDA'!$A$4:$A$130=$A1022)*('DataModel-NVDA'!$B$4:$B$130=$B1022),0),MATCH(CR$3,'DataModel-NVDA'!$F$2:$DI$2,0))*$C1022,"")</f>
        <v/>
      </c>
      <c r="CS1022" s="134" t="str" cm="1">
        <f t="array" ref="CS1022">IF(ISNUMBER('DataModel-NVDA'!CS$112),INDEX('DataModel-NVDA'!$F$4:$DI$130,MATCH(1,('DataModel-NVDA'!$A$4:$A$130=$A1022)*('DataModel-NVDA'!$B$4:$B$130=$B1022),0),MATCH(CS$3,'DataModel-NVDA'!$F$2:$DI$2,0))*$C1022,"")</f>
        <v/>
      </c>
      <c r="CT1022" s="133" t="str" cm="1">
        <f t="array" ref="CT1022">IF(ISNUMBER('DataModel-NVDA'!CT$112),INDEX('DataModel-NVDA'!$F$4:$DI$130,MATCH(1,('DataModel-NVDA'!$A$4:$A$130=$A1022)*('DataModel-NVDA'!$B$4:$B$130=$B1022),0),MATCH(CT$3,'DataModel-NVDA'!$F$2:$DI$2,0))*$C1022,"")</f>
        <v/>
      </c>
      <c r="CU1022" s="34" t="str" cm="1">
        <f t="array" ref="CU1022">IF(ISNUMBER('DataModel-NVDA'!CU$112),INDEX('DataModel-NVDA'!$F$4:$DI$130,MATCH(1,('DataModel-NVDA'!$A$4:$A$130=$A1022)*('DataModel-NVDA'!$B$4:$B$130=$B1022),0),MATCH(CU$3,'DataModel-NVDA'!$F$2:$DI$2,0))*$C1022,"")</f>
        <v/>
      </c>
      <c r="CV1022" s="34" t="str" cm="1">
        <f t="array" ref="CV1022">IF(ISNUMBER('DataModel-NVDA'!CV$112),INDEX('DataModel-NVDA'!$F$4:$DI$130,MATCH(1,('DataModel-NVDA'!$A$4:$A$130=$A1022)*('DataModel-NVDA'!$B$4:$B$130=$B1022),0),MATCH(CV$3,'DataModel-NVDA'!$F$2:$DI$2,0))*$C1022,"")</f>
        <v/>
      </c>
      <c r="CW1022" s="134" t="str" cm="1">
        <f t="array" ref="CW1022">IF(ISNUMBER('DataModel-NVDA'!CW$112),INDEX('DataModel-NVDA'!$F$4:$DI$130,MATCH(1,('DataModel-NVDA'!$A$4:$A$130=$A1022)*('DataModel-NVDA'!$B$4:$B$130=$B1022),0),MATCH(CW$3,'DataModel-NVDA'!$F$2:$DI$2,0))*$C1022,"")</f>
        <v/>
      </c>
      <c r="CX1022" s="133" t="str" cm="1">
        <f t="array" ref="CX1022">IF(ISNUMBER('DataModel-NVDA'!CX$112),INDEX('DataModel-NVDA'!$F$4:$DI$130,MATCH(1,('DataModel-NVDA'!$A$4:$A$130=$A1022)*('DataModel-NVDA'!$B$4:$B$130=$B1022),0),MATCH(CX$3,'DataModel-NVDA'!$F$2:$DI$2,0))*$C1022,"")</f>
        <v/>
      </c>
      <c r="CY1022" s="34" t="str" cm="1">
        <f t="array" ref="CY1022">IF(ISNUMBER('DataModel-NVDA'!CY$112),INDEX('DataModel-NVDA'!$F$4:$DI$130,MATCH(1,('DataModel-NVDA'!$A$4:$A$130=$A1022)*('DataModel-NVDA'!$B$4:$B$130=$B1022),0),MATCH(CY$3,'DataModel-NVDA'!$F$2:$DI$2,0))*$C1022,"")</f>
        <v/>
      </c>
      <c r="CZ1022" s="34" t="str" cm="1">
        <f t="array" ref="CZ1022">IF(ISNUMBER('DataModel-NVDA'!CZ$112),INDEX('DataModel-NVDA'!$F$4:$DI$130,MATCH(1,('DataModel-NVDA'!$A$4:$A$130=$A1022)*('DataModel-NVDA'!$B$4:$B$130=$B1022),0),MATCH(CZ$3,'DataModel-NVDA'!$F$2:$DI$2,0))*$C1022,"")</f>
        <v/>
      </c>
      <c r="DA1022" s="134" t="str" cm="1">
        <f t="array" ref="DA1022">IF(ISNUMBER('DataModel-NVDA'!DA$112),INDEX('DataModel-NVDA'!$F$4:$DI$130,MATCH(1,('DataModel-NVDA'!$A$4:$A$130=$A1022)*('DataModel-NVDA'!$B$4:$B$130=$B1022),0),MATCH(DA$3,'DataModel-NVDA'!$F$2:$DI$2,0))*$C1022,"")</f>
        <v/>
      </c>
      <c r="DB1022" s="133" t="str" cm="1">
        <f t="array" ref="DB1022">IF(ISNUMBER('DataModel-NVDA'!DB$112),INDEX('DataModel-NVDA'!$F$4:$DI$130,MATCH(1,('DataModel-NVDA'!$A$4:$A$130=$A1022)*('DataModel-NVDA'!$B$4:$B$130=$B1022),0),MATCH(DB$3,'DataModel-NVDA'!$F$2:$DI$2,0))*$C1022,"")</f>
        <v/>
      </c>
      <c r="DC1022" s="34" t="str" cm="1">
        <f t="array" ref="DC1022">IF(ISNUMBER('DataModel-NVDA'!DC$112),INDEX('DataModel-NVDA'!$F$4:$DI$130,MATCH(1,('DataModel-NVDA'!$A$4:$A$130=$A1022)*('DataModel-NVDA'!$B$4:$B$130=$B1022),0),MATCH(DC$3,'DataModel-NVDA'!$F$2:$DI$2,0))*$C1022,"")</f>
        <v/>
      </c>
      <c r="DD1022" s="34" t="str" cm="1">
        <f t="array" ref="DD1022">IF(ISNUMBER('DataModel-NVDA'!DD$112),INDEX('DataModel-NVDA'!$F$4:$DI$130,MATCH(1,('DataModel-NVDA'!$A$4:$A$130=$A1022)*('DataModel-NVDA'!$B$4:$B$130=$B1022),0),MATCH(DD$3,'DataModel-NVDA'!$F$2:$DI$2,0))*$C1022,"")</f>
        <v/>
      </c>
      <c r="DE1022" s="134" t="str" cm="1">
        <f t="array" ref="DE1022">IF(ISNUMBER('DataModel-NVDA'!DE$112),INDEX('DataModel-NVDA'!$F$4:$DI$130,MATCH(1,('DataModel-NVDA'!$A$4:$A$130=$A1022)*('DataModel-NVDA'!$B$4:$B$130=$B1022),0),MATCH(DE$3,'DataModel-NVDA'!$F$2:$DI$2,0))*$C1022,"")</f>
        <v/>
      </c>
      <c r="DF1022" s="133" t="str" cm="1">
        <f t="array" ref="DF1022">IF(ISNUMBER('DataModel-NVDA'!DF$112),INDEX('DataModel-NVDA'!$F$4:$DI$130,MATCH(1,('DataModel-NVDA'!$A$4:$A$130=$A1022)*('DataModel-NVDA'!$B$4:$B$130=$B1022),0),MATCH(DF$3,'DataModel-NVDA'!$F$2:$DI$2,0))*$C1022,"")</f>
        <v/>
      </c>
      <c r="DG1022" s="34" t="str" cm="1">
        <f t="array" ref="DG1022">IF(ISNUMBER('DataModel-NVDA'!DG$112),INDEX('DataModel-NVDA'!$F$4:$DI$130,MATCH(1,('DataModel-NVDA'!$A$4:$A$130=$A1022)*('DataModel-NVDA'!$B$4:$B$130=$B1022),0),MATCH(DG$3,'DataModel-NVDA'!$F$2:$DI$2,0))*$C1022,"")</f>
        <v/>
      </c>
      <c r="DH1022" s="34" t="str" cm="1">
        <f t="array" ref="DH1022">IF(ISNUMBER('DataModel-NVDA'!DH$112),INDEX('DataModel-NVDA'!$F$4:$DI$130,MATCH(1,('DataModel-NVDA'!$A$4:$A$130=$A1022)*('DataModel-NVDA'!$B$4:$B$130=$B1022),0),MATCH(DH$3,'DataModel-NVDA'!$F$2:$DI$2,0))*$C1022,"")</f>
        <v/>
      </c>
      <c r="DI1022" s="134" t="str" cm="1">
        <f t="array" ref="DI1022">IF(ISNUMBER('DataModel-NVDA'!DI$112),INDEX('DataModel-NVDA'!$F$4:$DI$130,MATCH(1,('DataModel-NVDA'!$A$4:$A$130=$A1022)*('DataModel-NVDA'!$B$4:$B$130=$B1022),0),MATCH(DI$3,'DataModel-NVDA'!$F$2:$DI$2,0))*$C1022,"")</f>
        <v/>
      </c>
      <c r="DJ1022" s="69"/>
      <c r="DK1022" s="34" cm="1">
        <f t="array" ref="DK1022">IF(ISNUMBER('DataModel-NVDA'!DK$112),INDEX('DataModel-NVDA'!$DK$4:$EK$130,MATCH(1,('DataModel-NVDA'!$A$4:$A$130=$A1022)*('DataModel-NVDA'!$B$4:$B$130=$B1022),0),MATCH(DK$3,'DataModel-NVDA'!$DK$2:$EK$2,0))*$C1022,"")</f>
        <v>564.348705</v>
      </c>
      <c r="DL1022" s="34" cm="1">
        <f t="array" ref="DL1022">IF(ISNUMBER('DataModel-NVDA'!DL$112),INDEX('DataModel-NVDA'!$DK$4:$EK$130,MATCH(1,('DataModel-NVDA'!$A$4:$A$130=$A1022)*('DataModel-NVDA'!$B$4:$B$130=$B1022),0),MATCH(DL$3,'DataModel-NVDA'!$DK$2:$EK$2,0))*$C1022,"")</f>
        <v>680.51851899999997</v>
      </c>
      <c r="DM1022" s="34" cm="1">
        <f t="array" ref="DM1022">IF(ISNUMBER('DataModel-NVDA'!DM$112),INDEX('DataModel-NVDA'!$DK$4:$EK$130,MATCH(1,('DataModel-NVDA'!$A$4:$A$130=$A1022)*('DataModel-NVDA'!$B$4:$B$130=$B1022),0),MATCH(DM$3,'DataModel-NVDA'!$DK$2:$EK$2,0))*$C1022,"")</f>
        <v>2354.3949689999999</v>
      </c>
      <c r="DN1022" s="34" cm="1">
        <f t="array" ref="DN1022">IF(ISNUMBER('DataModel-NVDA'!DN$112),INDEX('DataModel-NVDA'!$DK$4:$EK$130,MATCH(1,('DataModel-NVDA'!$A$4:$A$130=$A1022)*('DataModel-NVDA'!$B$4:$B$130=$B1022),0),MATCH(DN$3,'DataModel-NVDA'!$DK$2:$EK$2,0))*$C1022,"")</f>
        <v>2084.3862439999998</v>
      </c>
      <c r="DO1022" s="34" cm="1">
        <f t="array" ref="DO1022">IF(ISNUMBER('DataModel-NVDA'!DO$112),INDEX('DataModel-NVDA'!$DK$4:$EK$130,MATCH(1,('DataModel-NVDA'!$A$4:$A$130=$A1022)*('DataModel-NVDA'!$B$4:$B$130=$B1022),0),MATCH(DO$3,'DataModel-NVDA'!$DK$2:$EK$2,0))*$C1022,"")</f>
        <v>3606.124793</v>
      </c>
      <c r="DP1022" s="34" cm="1">
        <f t="array" ref="DP1022">IF(ISNUMBER('DataModel-NVDA'!DP$112),INDEX('DataModel-NVDA'!$DK$4:$EK$130,MATCH(1,('DataModel-NVDA'!$A$4:$A$130=$A1022)*('DataModel-NVDA'!$B$4:$B$130=$B1022),0),MATCH(DP$3,'DataModel-NVDA'!$DK$2:$EK$2,0))*$C1022,"")</f>
        <v>1930.7811399999998</v>
      </c>
      <c r="DQ1022" s="34" cm="1">
        <f t="array" ref="DQ1022">IF(ISNUMBER('DataModel-NVDA'!DQ$112),INDEX('DataModel-NVDA'!$DK$4:$EK$130,MATCH(1,('DataModel-NVDA'!$A$4:$A$130=$A1022)*('DataModel-NVDA'!$B$4:$B$130=$B1022),0),MATCH(DQ$3,'DataModel-NVDA'!$DK$2:$EK$2,0))*$C1022,"")</f>
        <v>3566.708854</v>
      </c>
      <c r="DR1022" s="34" cm="1">
        <f t="array" ref="DR1022">IF(ISNUMBER('DataModel-NVDA'!DR$112),INDEX('DataModel-NVDA'!$DK$4:$EK$130,MATCH(1,('DataModel-NVDA'!$A$4:$A$130=$A1022)*('DataModel-NVDA'!$B$4:$B$130=$B1022),0),MATCH(DR$3,'DataModel-NVDA'!$DK$2:$EK$2,0))*$C1022,"")</f>
        <v>9089.444003999999</v>
      </c>
      <c r="DS1022" s="34" cm="1">
        <f t="array" ref="DS1022">IF(ISNUMBER('DataModel-NVDA'!DS$112),INDEX('DataModel-NVDA'!$DK$4:$EK$130,MATCH(1,('DataModel-NVDA'!$A$4:$A$130=$A1022)*('DataModel-NVDA'!$B$4:$B$130=$B1022),0),MATCH(DS$3,'DataModel-NVDA'!$DK$2:$EK$2,0))*$C1022,"")</f>
        <v>8918.0106409999989</v>
      </c>
      <c r="DT1022" s="34" cm="1">
        <f t="array" ref="DT1022">IF(ISNUMBER('DataModel-NVDA'!DT$112),INDEX('DataModel-NVDA'!$DK$4:$EK$130,MATCH(1,('DataModel-NVDA'!$A$4:$A$130=$A1022)*('DataModel-NVDA'!$B$4:$B$130=$B1022),0),MATCH(DT$3,'DataModel-NVDA'!$DK$2:$EK$2,0))*$C1022,"")</f>
        <v>7219.2344469999998</v>
      </c>
      <c r="DU1022" s="34" cm="1">
        <f t="array" ref="DU1022">IF(ISNUMBER('DataModel-NVDA'!DU$112),INDEX('DataModel-NVDA'!$DK$4:$EK$130,MATCH(1,('DataModel-NVDA'!$A$4:$A$130=$A1022)*('DataModel-NVDA'!$B$4:$B$130=$B1022),0),MATCH(DU$3,'DataModel-NVDA'!$DK$2:$EK$2,0))*$C1022,"")</f>
        <v>42779.905430999999</v>
      </c>
      <c r="DV1022" s="34" cm="1">
        <f t="array" ref="DV1022">IF(ISNUMBER('DataModel-NVDA'!DV$112),INDEX('DataModel-NVDA'!$DK$4:$EK$130,MATCH(1,('DataModel-NVDA'!$A$4:$A$130=$A1022)*('DataModel-NVDA'!$B$4:$B$130=$B1022),0),MATCH(DV$3,'DataModel-NVDA'!$DK$2:$EK$2,0))*$C1022,"")</f>
        <v>65544.140262999994</v>
      </c>
      <c r="DW1022" s="34" cm="1">
        <f t="array" ref="DW1022">IF(ISNUMBER('DataModel-NVDA'!DW$112),INDEX('DataModel-NVDA'!$DK$4:$EK$130,MATCH(1,('DataModel-NVDA'!$A$4:$A$130=$A1022)*('DataModel-NVDA'!$B$4:$B$130=$B1022),0),MATCH(DW$3,'DataModel-NVDA'!$DK$2:$EK$2,0))*$C1022,"")</f>
        <v>79485.265006000001</v>
      </c>
      <c r="DX1022" s="34" cm="1">
        <f t="array" ref="DX1022">IF(ISNUMBER('DataModel-NVDA'!DX$112),INDEX('DataModel-NVDA'!$DK$4:$EK$130,MATCH(1,('DataModel-NVDA'!$A$4:$A$130=$A1022)*('DataModel-NVDA'!$B$4:$B$130=$B1022),0),MATCH(DX$3,'DataModel-NVDA'!$DK$2:$EK$2,0))*$C1022,"")</f>
        <v>91226.819627999997</v>
      </c>
      <c r="DY1022" s="34" cm="1">
        <f t="array" ref="DY1022">IF(ISNUMBER('DataModel-NVDA'!DY$112),INDEX('DataModel-NVDA'!$DK$4:$EK$130,MATCH(1,('DataModel-NVDA'!$A$4:$A$130=$A1022)*('DataModel-NVDA'!$B$4:$B$130=$B1022),0),MATCH(DY$3,'DataModel-NVDA'!$DK$2:$EK$2,0))*$C1022,"")</f>
        <v>87597.127031999989</v>
      </c>
      <c r="DZ1022" s="34" t="str" cm="1">
        <f t="array" ref="DZ1022">IF(ISNUMBER('DataModel-NVDA'!DZ$112),INDEX('DataModel-NVDA'!$DK$4:$EK$130,MATCH(1,('DataModel-NVDA'!$A$4:$A$130=$A1022)*('DataModel-NVDA'!$B$4:$B$130=$B1022),0),MATCH(DZ$3,'DataModel-NVDA'!$DK$2:$EK$2,0))*$C1022,"")</f>
        <v/>
      </c>
      <c r="EA1022" s="34" t="str" cm="1">
        <f t="array" ref="EA1022">IF(ISNUMBER('DataModel-NVDA'!EA$112),INDEX('DataModel-NVDA'!$DK$4:$EK$130,MATCH(1,('DataModel-NVDA'!$A$4:$A$130=$A1022)*('DataModel-NVDA'!$B$4:$B$130=$B1022),0),MATCH(EA$3,'DataModel-NVDA'!$DK$2:$EK$2,0))*$C1022,"")</f>
        <v/>
      </c>
      <c r="EB1022" s="34" t="str" cm="1">
        <f t="array" ref="EB1022">IF(ISNUMBER('DataModel-NVDA'!EB$112),INDEX('DataModel-NVDA'!$DK$4:$EK$130,MATCH(1,('DataModel-NVDA'!$A$4:$A$130=$A1022)*('DataModel-NVDA'!$B$4:$B$130=$B1022),0),MATCH(EB$3,'DataModel-NVDA'!$DK$2:$EK$2,0))*$C1022,"")</f>
        <v/>
      </c>
      <c r="EC1022" s="34" t="str" cm="1">
        <f t="array" ref="EC1022">IF(ISNUMBER('DataModel-NVDA'!EC$112),INDEX('DataModel-NVDA'!$DK$4:$EK$130,MATCH(1,('DataModel-NVDA'!$A$4:$A$130=$A1022)*('DataModel-NVDA'!$B$4:$B$130=$B1022),0),MATCH(EC$3,'DataModel-NVDA'!$DK$2:$EK$2,0))*$C1022,"")</f>
        <v/>
      </c>
      <c r="ED1022" s="34" t="str" cm="1">
        <f t="array" ref="ED1022">IF(ISNUMBER('DataModel-NVDA'!ED$112),INDEX('DataModel-NVDA'!$DK$4:$EK$130,MATCH(1,('DataModel-NVDA'!$A$4:$A$130=$A1022)*('DataModel-NVDA'!$B$4:$B$130=$B1022),0),MATCH(ED$3,'DataModel-NVDA'!$DK$2:$EK$2,0))*$C1022,"")</f>
        <v/>
      </c>
      <c r="EE1022" s="34" t="str" cm="1">
        <f t="array" ref="EE1022">IF(ISNUMBER('DataModel-NVDA'!EE$112),INDEX('DataModel-NVDA'!$DK$4:$EK$130,MATCH(1,('DataModel-NVDA'!$A$4:$A$130=$A1022)*('DataModel-NVDA'!$B$4:$B$130=$B1022),0),MATCH(EE$3,'DataModel-NVDA'!$DK$2:$EK$2,0))*$C1022,"")</f>
        <v/>
      </c>
      <c r="EF1022" s="34" t="str" cm="1">
        <f t="array" ref="EF1022">IF(ISNUMBER('DataModel-NVDA'!EF$112),INDEX('DataModel-NVDA'!$DK$4:$EK$130,MATCH(1,('DataModel-NVDA'!$A$4:$A$130=$A1022)*('DataModel-NVDA'!$B$4:$B$130=$B1022),0),MATCH(EF$3,'DataModel-NVDA'!$DK$2:$EK$2,0))*$C1022,"")</f>
        <v/>
      </c>
      <c r="EG1022" s="34" t="str" cm="1">
        <f t="array" ref="EG1022">IF(ISNUMBER('DataModel-NVDA'!EG$112),INDEX('DataModel-NVDA'!$DK$4:$EK$130,MATCH(1,('DataModel-NVDA'!$A$4:$A$130=$A1022)*('DataModel-NVDA'!$B$4:$B$130=$B1022),0),MATCH(EG$3,'DataModel-NVDA'!$DK$2:$EK$2,0))*$C1022,"")</f>
        <v/>
      </c>
      <c r="EH1022" s="34" t="str" cm="1">
        <f t="array" ref="EH1022">IF(ISNUMBER('DataModel-NVDA'!EH$112),INDEX('DataModel-NVDA'!$DK$4:$EK$130,MATCH(1,('DataModel-NVDA'!$A$4:$A$130=$A1022)*('DataModel-NVDA'!$B$4:$B$130=$B1022),0),MATCH(EH$3,'DataModel-NVDA'!$DK$2:$EK$2,0))*$C1022,"")</f>
        <v/>
      </c>
      <c r="EI1022" s="34" t="str" cm="1">
        <f t="array" ref="EI1022">IF(ISNUMBER('DataModel-NVDA'!EI$112),INDEX('DataModel-NVDA'!$DK$4:$EK$130,MATCH(1,('DataModel-NVDA'!$A$4:$A$130=$A1022)*('DataModel-NVDA'!$B$4:$B$130=$B1022),0),MATCH(EI$3,'DataModel-NVDA'!$DK$2:$EK$2,0))*$C1022,"")</f>
        <v/>
      </c>
      <c r="EJ1022" s="34" t="str" cm="1">
        <f t="array" ref="EJ1022">IF(ISNUMBER('DataModel-NVDA'!EJ$112),INDEX('DataModel-NVDA'!$DK$4:$EK$130,MATCH(1,('DataModel-NVDA'!$A$4:$A$130=$A1022)*('DataModel-NVDA'!$B$4:$B$130=$B1022),0),MATCH(EJ$3,'DataModel-NVDA'!$DK$2:$EK$2,0))*$C1022,"")</f>
        <v/>
      </c>
      <c r="EK1022" s="34" t="str" cm="1">
        <f t="array" ref="EK1022">IF(ISNUMBER('DataModel-NVDA'!EK$112),INDEX('DataModel-NVDA'!$DK$4:$EK$130,MATCH(1,('DataModel-NVDA'!$A$4:$A$130=$A1022)*('DataModel-NVDA'!$B$4:$B$130=$B1022),0),MATCH(EK$3,'DataModel-NVDA'!$DK$2:$EK$2,0))*$C1022,"")</f>
        <v/>
      </c>
    </row>
    <row r="1023" spans="1:141" x14ac:dyDescent="0.25">
      <c r="A1023" s="90" t="s">
        <v>453</v>
      </c>
      <c r="B1023" s="90" t="s">
        <v>464</v>
      </c>
      <c r="C1023" s="111">
        <f>$C$6</f>
        <v>9.9999999999999995E-7</v>
      </c>
      <c r="D1023" s="90"/>
      <c r="E1023" t="s">
        <v>470</v>
      </c>
      <c r="F1023" s="133" cm="1">
        <f t="array" ref="F1023">IF(ISNUMBER('DataModel-NVDA'!F$112),INDEX('DataModel-NVDA'!$F$4:$DI$130,MATCH(1,('DataModel-NVDA'!$A$4:$A$130=$A1023)*('DataModel-NVDA'!$B$4:$B$130=$B1023),0),MATCH(F$3,'DataModel-NVDA'!$F$2:$DI$2,0))*$C1023,"")</f>
        <v>133.53919999999999</v>
      </c>
      <c r="G1023" s="34" t="str" cm="1">
        <f t="array" ref="G1023">IF(ISNUMBER('DataModel-NVDA'!G$112),INDEX('DataModel-NVDA'!$F$4:$DI$130,MATCH(1,('DataModel-NVDA'!$A$4:$A$130=$A1023)*('DataModel-NVDA'!$B$4:$B$130=$B1023),0),MATCH(G$3,'DataModel-NVDA'!$F$2:$DI$2,0))*$C1023,"")</f>
        <v/>
      </c>
      <c r="H1023" s="34" t="str" cm="1">
        <f t="array" ref="H1023">IF(ISNUMBER('DataModel-NVDA'!H$112),INDEX('DataModel-NVDA'!$F$4:$DI$130,MATCH(1,('DataModel-NVDA'!$A$4:$A$130=$A1023)*('DataModel-NVDA'!$B$4:$B$130=$B1023),0),MATCH(H$3,'DataModel-NVDA'!$F$2:$DI$2,0))*$C1023,"")</f>
        <v/>
      </c>
      <c r="I1023" s="134" t="str" cm="1">
        <f t="array" ref="I1023">IF(ISNUMBER('DataModel-NVDA'!I$112),INDEX('DataModel-NVDA'!$F$4:$DI$130,MATCH(1,('DataModel-NVDA'!$A$4:$A$130=$A1023)*('DataModel-NVDA'!$B$4:$B$130=$B1023),0),MATCH(I$3,'DataModel-NVDA'!$F$2:$DI$2,0))*$C1023,"")</f>
        <v/>
      </c>
      <c r="J1023" s="133" cm="1">
        <f t="array" ref="J1023">IF(ISNUMBER('DataModel-NVDA'!J$112),INDEX('DataModel-NVDA'!$F$4:$DI$130,MATCH(1,('DataModel-NVDA'!$A$4:$A$130=$A1023)*('DataModel-NVDA'!$B$4:$B$130=$B1023),0),MATCH(J$3,'DataModel-NVDA'!$F$2:$DI$2,0))*$C1023,"")</f>
        <v>208.0224</v>
      </c>
      <c r="K1023" s="34" t="str" cm="1">
        <f t="array" ref="K1023">IF(ISNUMBER('DataModel-NVDA'!K$112),INDEX('DataModel-NVDA'!$F$4:$DI$130,MATCH(1,('DataModel-NVDA'!$A$4:$A$130=$A1023)*('DataModel-NVDA'!$B$4:$B$130=$B1023),0),MATCH(K$3,'DataModel-NVDA'!$F$2:$DI$2,0))*$C1023,"")</f>
        <v/>
      </c>
      <c r="L1023" s="34" t="str" cm="1">
        <f t="array" ref="L1023">IF(ISNUMBER('DataModel-NVDA'!L$112),INDEX('DataModel-NVDA'!$F$4:$DI$130,MATCH(1,('DataModel-NVDA'!$A$4:$A$130=$A1023)*('DataModel-NVDA'!$B$4:$B$130=$B1023),0),MATCH(L$3,'DataModel-NVDA'!$F$2:$DI$2,0))*$C1023,"")</f>
        <v/>
      </c>
      <c r="M1023" s="134" t="str" cm="1">
        <f t="array" ref="M1023">IF(ISNUMBER('DataModel-NVDA'!M$112),INDEX('DataModel-NVDA'!$F$4:$DI$130,MATCH(1,('DataModel-NVDA'!$A$4:$A$130=$A1023)*('DataModel-NVDA'!$B$4:$B$130=$B1023),0),MATCH(M$3,'DataModel-NVDA'!$F$2:$DI$2,0))*$C1023,"")</f>
        <v/>
      </c>
      <c r="N1023" s="133" cm="1">
        <f t="array" ref="N1023">IF(ISNUMBER('DataModel-NVDA'!N$112),INDEX('DataModel-NVDA'!$F$4:$DI$130,MATCH(1,('DataModel-NVDA'!$A$4:$A$130=$A1023)*('DataModel-NVDA'!$B$4:$B$130=$B1023),0),MATCH(N$3,'DataModel-NVDA'!$F$2:$DI$2,0))*$C1023,"")</f>
        <v>274.05</v>
      </c>
      <c r="O1023" s="34" t="str" cm="1">
        <f t="array" ref="O1023">IF(ISNUMBER('DataModel-NVDA'!O$112),INDEX('DataModel-NVDA'!$F$4:$DI$130,MATCH(1,('DataModel-NVDA'!$A$4:$A$130=$A1023)*('DataModel-NVDA'!$B$4:$B$130=$B1023),0),MATCH(O$3,'DataModel-NVDA'!$F$2:$DI$2,0))*$C1023,"")</f>
        <v/>
      </c>
      <c r="P1023" s="34" t="str" cm="1">
        <f t="array" ref="P1023">IF(ISNUMBER('DataModel-NVDA'!P$112),INDEX('DataModel-NVDA'!$F$4:$DI$130,MATCH(1,('DataModel-NVDA'!$A$4:$A$130=$A1023)*('DataModel-NVDA'!$B$4:$B$130=$B1023),0),MATCH(P$3,'DataModel-NVDA'!$F$2:$DI$2,0))*$C1023,"")</f>
        <v/>
      </c>
      <c r="Q1023" s="134" t="str" cm="1">
        <f t="array" ref="Q1023">IF(ISNUMBER('DataModel-NVDA'!Q$112),INDEX('DataModel-NVDA'!$F$4:$DI$130,MATCH(1,('DataModel-NVDA'!$A$4:$A$130=$A1023)*('DataModel-NVDA'!$B$4:$B$130=$B1023),0),MATCH(Q$3,'DataModel-NVDA'!$F$2:$DI$2,0))*$C1023,"")</f>
        <v/>
      </c>
      <c r="R1023" s="133" cm="1">
        <f t="array" ref="R1023">IF(ISNUMBER('DataModel-NVDA'!R$112),INDEX('DataModel-NVDA'!$F$4:$DI$130,MATCH(1,('DataModel-NVDA'!$A$4:$A$130=$A1023)*('DataModel-NVDA'!$B$4:$B$130=$B1023),0),MATCH(R$3,'DataModel-NVDA'!$F$2:$DI$2,0))*$C1023,"")</f>
        <v>710.03855399999998</v>
      </c>
      <c r="S1023" s="34" t="str" cm="1">
        <f t="array" ref="S1023">IF(ISNUMBER('DataModel-NVDA'!S$112),INDEX('DataModel-NVDA'!$F$4:$DI$130,MATCH(1,('DataModel-NVDA'!$A$4:$A$130=$A1023)*('DataModel-NVDA'!$B$4:$B$130=$B1023),0),MATCH(S$3,'DataModel-NVDA'!$F$2:$DI$2,0))*$C1023,"")</f>
        <v/>
      </c>
      <c r="T1023" s="34" t="str" cm="1">
        <f t="array" ref="T1023">IF(ISNUMBER('DataModel-NVDA'!T$112),INDEX('DataModel-NVDA'!$F$4:$DI$130,MATCH(1,('DataModel-NVDA'!$A$4:$A$130=$A1023)*('DataModel-NVDA'!$B$4:$B$130=$B1023),0),MATCH(T$3,'DataModel-NVDA'!$F$2:$DI$2,0))*$C1023,"")</f>
        <v/>
      </c>
      <c r="U1023" s="134" t="str" cm="1">
        <f t="array" ref="U1023">IF(ISNUMBER('DataModel-NVDA'!U$112),INDEX('DataModel-NVDA'!$F$4:$DI$130,MATCH(1,('DataModel-NVDA'!$A$4:$A$130=$A1023)*('DataModel-NVDA'!$B$4:$B$130=$B1023),0),MATCH(U$3,'DataModel-NVDA'!$F$2:$DI$2,0))*$C1023,"")</f>
        <v/>
      </c>
      <c r="V1023" s="133" cm="1">
        <f t="array" ref="V1023">IF(ISNUMBER('DataModel-NVDA'!V$112),INDEX('DataModel-NVDA'!$F$4:$DI$130,MATCH(1,('DataModel-NVDA'!$A$4:$A$130=$A1023)*('DataModel-NVDA'!$B$4:$B$130=$B1023),0),MATCH(V$3,'DataModel-NVDA'!$F$2:$DI$2,0))*$C1023,"")</f>
        <v>677.91589699999997</v>
      </c>
      <c r="W1023" s="34" t="str" cm="1">
        <f t="array" ref="W1023">IF(ISNUMBER('DataModel-NVDA'!W$112),INDEX('DataModel-NVDA'!$F$4:$DI$130,MATCH(1,('DataModel-NVDA'!$A$4:$A$130=$A1023)*('DataModel-NVDA'!$B$4:$B$130=$B1023),0),MATCH(W$3,'DataModel-NVDA'!$F$2:$DI$2,0))*$C1023,"")</f>
        <v/>
      </c>
      <c r="X1023" s="34" t="str" cm="1">
        <f t="array" ref="X1023">IF(ISNUMBER('DataModel-NVDA'!X$112),INDEX('DataModel-NVDA'!$F$4:$DI$130,MATCH(1,('DataModel-NVDA'!$A$4:$A$130=$A1023)*('DataModel-NVDA'!$B$4:$B$130=$B1023),0),MATCH(X$3,'DataModel-NVDA'!$F$2:$DI$2,0))*$C1023,"")</f>
        <v/>
      </c>
      <c r="Y1023" s="134" cm="1">
        <f t="array" ref="Y1023">IF(ISNUMBER('DataModel-NVDA'!Y$112),INDEX('DataModel-NVDA'!$F$4:$DI$130,MATCH(1,('DataModel-NVDA'!$A$4:$A$130=$A1023)*('DataModel-NVDA'!$B$4:$B$130=$B1023),0),MATCH(Y$3,'DataModel-NVDA'!$F$2:$DI$2,0))*$C1023,"")</f>
        <v>861.82721599999991</v>
      </c>
      <c r="Z1023" s="133" cm="1">
        <f t="array" ref="Z1023">IF(ISNUMBER('DataModel-NVDA'!Z$112),INDEX('DataModel-NVDA'!$F$4:$DI$130,MATCH(1,('DataModel-NVDA'!$A$4:$A$130=$A1023)*('DataModel-NVDA'!$B$4:$B$130=$B1023),0),MATCH(Z$3,'DataModel-NVDA'!$F$2:$DI$2,0))*$C1023,"")</f>
        <v>329.28</v>
      </c>
      <c r="AA1023" s="34" cm="1">
        <f t="array" ref="AA1023">IF(ISNUMBER('DataModel-NVDA'!AA$112),INDEX('DataModel-NVDA'!$F$4:$DI$130,MATCH(1,('DataModel-NVDA'!$A$4:$A$130=$A1023)*('DataModel-NVDA'!$B$4:$B$130=$B1023),0),MATCH(AA$3,'DataModel-NVDA'!$F$2:$DI$2,0))*$C1023,"")</f>
        <v>982.17828499999996</v>
      </c>
      <c r="AB1023" s="34" cm="1">
        <f t="array" ref="AB1023">IF(ISNUMBER('DataModel-NVDA'!AB$112),INDEX('DataModel-NVDA'!$F$4:$DI$130,MATCH(1,('DataModel-NVDA'!$A$4:$A$130=$A1023)*('DataModel-NVDA'!$B$4:$B$130=$B1023),0),MATCH(AB$3,'DataModel-NVDA'!$F$2:$DI$2,0))*$C1023,"")</f>
        <v>1125.6223559999999</v>
      </c>
      <c r="AC1023" s="134" cm="1">
        <f t="array" ref="AC1023">IF(ISNUMBER('DataModel-NVDA'!AC$112),INDEX('DataModel-NVDA'!$F$4:$DI$130,MATCH(1,('DataModel-NVDA'!$A$4:$A$130=$A1023)*('DataModel-NVDA'!$B$4:$B$130=$B1023),0),MATCH(AC$3,'DataModel-NVDA'!$F$2:$DI$2,0))*$C1023,"")</f>
        <v>1141.8970529999999</v>
      </c>
      <c r="AD1023" s="133" cm="1">
        <f t="array" ref="AD1023">IF(ISNUMBER('DataModel-NVDA'!AD$112),INDEX('DataModel-NVDA'!$F$4:$DI$130,MATCH(1,('DataModel-NVDA'!$A$4:$A$130=$A1023)*('DataModel-NVDA'!$B$4:$B$130=$B1023),0),MATCH(AD$3,'DataModel-NVDA'!$F$2:$DI$2,0))*$C1023,"")</f>
        <v>1031.4970049999999</v>
      </c>
      <c r="AE1023" s="34" cm="1">
        <f t="array" ref="AE1023">IF(ISNUMBER('DataModel-NVDA'!AE$112),INDEX('DataModel-NVDA'!$F$4:$DI$130,MATCH(1,('DataModel-NVDA'!$A$4:$A$130=$A1023)*('DataModel-NVDA'!$B$4:$B$130=$B1023),0),MATCH(AE$3,'DataModel-NVDA'!$F$2:$DI$2,0))*$C1023,"")</f>
        <v>1407.8667349999998</v>
      </c>
      <c r="AF1023" s="34" cm="1">
        <f t="array" ref="AF1023">IF(ISNUMBER('DataModel-NVDA'!AF$112),INDEX('DataModel-NVDA'!$F$4:$DI$130,MATCH(1,('DataModel-NVDA'!$A$4:$A$130=$A1023)*('DataModel-NVDA'!$B$4:$B$130=$B1023),0),MATCH(AF$3,'DataModel-NVDA'!$F$2:$DI$2,0))*$C1023,"")</f>
        <v>1701.0134409999998</v>
      </c>
      <c r="AG1023" s="134" cm="1">
        <f t="array" ref="AG1023">IF(ISNUMBER('DataModel-NVDA'!AG$112),INDEX('DataModel-NVDA'!$F$4:$DI$130,MATCH(1,('DataModel-NVDA'!$A$4:$A$130=$A1023)*('DataModel-NVDA'!$B$4:$B$130=$B1023),0),MATCH(AG$3,'DataModel-NVDA'!$F$2:$DI$2,0))*$C1023,"")</f>
        <v>1856.6697449999999</v>
      </c>
      <c r="AH1023" s="133" cm="1">
        <f t="array" ref="AH1023">IF(ISNUMBER('DataModel-NVDA'!AH$112),INDEX('DataModel-NVDA'!$F$4:$DI$130,MATCH(1,('DataModel-NVDA'!$A$4:$A$130=$A1023)*('DataModel-NVDA'!$B$4:$B$130=$B1023),0),MATCH(AH$3,'DataModel-NVDA'!$F$2:$DI$2,0))*$C1023,"")</f>
        <v>1621.767971</v>
      </c>
      <c r="AI1023" s="34" cm="1">
        <f t="array" ref="AI1023">IF(ISNUMBER('DataModel-NVDA'!AI$112),INDEX('DataModel-NVDA'!$F$4:$DI$130,MATCH(1,('DataModel-NVDA'!$A$4:$A$130=$A1023)*('DataModel-NVDA'!$B$4:$B$130=$B1023),0),MATCH(AI$3,'DataModel-NVDA'!$F$2:$DI$2,0))*$C1023,"")</f>
        <v>2436.992475</v>
      </c>
      <c r="AJ1023" s="34" cm="1">
        <f t="array" ref="AJ1023">IF(ISNUMBER('DataModel-NVDA'!AJ$112),INDEX('DataModel-NVDA'!$F$4:$DI$130,MATCH(1,('DataModel-NVDA'!$A$4:$A$130=$A1023)*('DataModel-NVDA'!$B$4:$B$130=$B1023),0),MATCH(AJ$3,'DataModel-NVDA'!$F$2:$DI$2,0))*$C1023,"")</f>
        <v>2627.8731499999999</v>
      </c>
      <c r="AK1023" s="134" cm="1">
        <f t="array" ref="AK1023">IF(ISNUMBER('DataModel-NVDA'!AK$112),INDEX('DataModel-NVDA'!$F$4:$DI$130,MATCH(1,('DataModel-NVDA'!$A$4:$A$130=$A1023)*('DataModel-NVDA'!$B$4:$B$130=$B1023),0),MATCH(AK$3,'DataModel-NVDA'!$F$2:$DI$2,0))*$C1023,"")</f>
        <v>2858.8379209999998</v>
      </c>
      <c r="AL1023" s="133" cm="1">
        <f t="array" ref="AL1023">IF(ISNUMBER('DataModel-NVDA'!AL$112),INDEX('DataModel-NVDA'!$F$4:$DI$130,MATCH(1,('DataModel-NVDA'!$A$4:$A$130=$A1023)*('DataModel-NVDA'!$B$4:$B$130=$B1023),0),MATCH(AL$3,'DataModel-NVDA'!$F$2:$DI$2,0))*$C1023,"")</f>
        <v>3105.2673259999997</v>
      </c>
      <c r="AM1023" s="34" cm="1">
        <f t="array" ref="AM1023">IF(ISNUMBER('DataModel-NVDA'!AM$112),INDEX('DataModel-NVDA'!$F$4:$DI$130,MATCH(1,('DataModel-NVDA'!$A$4:$A$130=$A1023)*('DataModel-NVDA'!$B$4:$B$130=$B1023),0),MATCH(AM$3,'DataModel-NVDA'!$F$2:$DI$2,0))*$C1023,"")</f>
        <v>2581.121181</v>
      </c>
      <c r="AN1023" s="34" cm="1">
        <f t="array" ref="AN1023">IF(ISNUMBER('DataModel-NVDA'!AN$112),INDEX('DataModel-NVDA'!$F$4:$DI$130,MATCH(1,('DataModel-NVDA'!$A$4:$A$130=$A1023)*('DataModel-NVDA'!$B$4:$B$130=$B1023),0),MATCH(AN$3,'DataModel-NVDA'!$F$2:$DI$2,0))*$C1023,"")</f>
        <v>2225.9185649999999</v>
      </c>
      <c r="AO1023" s="134" cm="1">
        <f t="array" ref="AO1023">IF(ISNUMBER('DataModel-NVDA'!AO$112),INDEX('DataModel-NVDA'!$F$4:$DI$130,MATCH(1,('DataModel-NVDA'!$A$4:$A$130=$A1023)*('DataModel-NVDA'!$B$4:$B$130=$B1023),0),MATCH(AO$3,'DataModel-NVDA'!$F$2:$DI$2,0))*$C1023,"")</f>
        <v>2201.6708119999998</v>
      </c>
      <c r="AP1023" s="133" cm="1">
        <f t="array" ref="AP1023">IF(ISNUMBER('DataModel-NVDA'!AP$112),INDEX('DataModel-NVDA'!$F$4:$DI$130,MATCH(1,('DataModel-NVDA'!$A$4:$A$130=$A1023)*('DataModel-NVDA'!$B$4:$B$130=$B1023),0),MATCH(AP$3,'DataModel-NVDA'!$F$2:$DI$2,0))*$C1023,"")</f>
        <v>3415.7940579999999</v>
      </c>
      <c r="AQ1023" s="34" cm="1">
        <f t="array" ref="AQ1023">IF(ISNUMBER('DataModel-NVDA'!AQ$112),INDEX('DataModel-NVDA'!$F$4:$DI$130,MATCH(1,('DataModel-NVDA'!$A$4:$A$130=$A1023)*('DataModel-NVDA'!$B$4:$B$130=$B1023),0),MATCH(AQ$3,'DataModel-NVDA'!$F$2:$DI$2,0))*$C1023,"")</f>
        <v>4095.9698149999999</v>
      </c>
      <c r="AR1023" s="34" cm="1">
        <f t="array" ref="AR1023">IF(ISNUMBER('DataModel-NVDA'!AR$112),INDEX('DataModel-NVDA'!$F$4:$DI$130,MATCH(1,('DataModel-NVDA'!$A$4:$A$130=$A1023)*('DataModel-NVDA'!$B$4:$B$130=$B1023),0),MATCH(AR$3,'DataModel-NVDA'!$F$2:$DI$2,0))*$C1023,"")</f>
        <v>5692.4137030000002</v>
      </c>
      <c r="AS1023" s="134" cm="1">
        <f t="array" ref="AS1023">IF(ISNUMBER('DataModel-NVDA'!AS$112),INDEX('DataModel-NVDA'!$F$4:$DI$130,MATCH(1,('DataModel-NVDA'!$A$4:$A$130=$A1023)*('DataModel-NVDA'!$B$4:$B$130=$B1023),0),MATCH(AS$3,'DataModel-NVDA'!$F$2:$DI$2,0))*$C1023,"")</f>
        <v>7465.2367479999994</v>
      </c>
      <c r="AT1023" s="133" cm="1">
        <f t="array" ref="AT1023">IF(ISNUMBER('DataModel-NVDA'!AT$112),INDEX('DataModel-NVDA'!$F$4:$DI$130,MATCH(1,('DataModel-NVDA'!$A$4:$A$130=$A1023)*('DataModel-NVDA'!$B$4:$B$130=$B1023),0),MATCH(AT$3,'DataModel-NVDA'!$F$2:$DI$2,0))*$C1023,"")</f>
        <v>3757.3734629999999</v>
      </c>
      <c r="AU1023" s="34" cm="1">
        <f t="array" ref="AU1023">IF(ISNUMBER('DataModel-NVDA'!AU$112),INDEX('DataModel-NVDA'!$F$4:$DI$130,MATCH(1,('DataModel-NVDA'!$A$4:$A$130=$A1023)*('DataModel-NVDA'!$B$4:$B$130=$B1023),0),MATCH(AU$3,'DataModel-NVDA'!$F$2:$DI$2,0))*$C1023,"")</f>
        <v>9552.1898829999991</v>
      </c>
      <c r="AV1023" s="34" cm="1">
        <f t="array" ref="AV1023">IF(ISNUMBER('DataModel-NVDA'!AV$112),INDEX('DataModel-NVDA'!$F$4:$DI$130,MATCH(1,('DataModel-NVDA'!$A$4:$A$130=$A1023)*('DataModel-NVDA'!$B$4:$B$130=$B1023),0),MATCH(AV$3,'DataModel-NVDA'!$F$2:$DI$2,0))*$C1023,"")</f>
        <v>11402.059222</v>
      </c>
      <c r="AW1023" s="134" cm="1">
        <f t="array" ref="AW1023">IF(ISNUMBER('DataModel-NVDA'!AW$112),INDEX('DataModel-NVDA'!$F$4:$DI$130,MATCH(1,('DataModel-NVDA'!$A$4:$A$130=$A1023)*('DataModel-NVDA'!$B$4:$B$130=$B1023),0),MATCH(AW$3,'DataModel-NVDA'!$F$2:$DI$2,0))*$C1023,"")</f>
        <v>12987.728399</v>
      </c>
      <c r="AX1023" s="133" cm="1">
        <f t="array" ref="AX1023">IF(ISNUMBER('DataModel-NVDA'!AX$112),INDEX('DataModel-NVDA'!$F$4:$DI$130,MATCH(1,('DataModel-NVDA'!$A$4:$A$130=$A1023)*('DataModel-NVDA'!$B$4:$B$130=$B1023),0),MATCH(AX$3,'DataModel-NVDA'!$F$2:$DI$2,0))*$C1023,"")</f>
        <v>15378.626165</v>
      </c>
      <c r="AY1023" s="34" cm="1">
        <f t="array" ref="AY1023">IF(ISNUMBER('DataModel-NVDA'!AY$112),INDEX('DataModel-NVDA'!$F$4:$DI$130,MATCH(1,('DataModel-NVDA'!$A$4:$A$130=$A1023)*('DataModel-NVDA'!$B$4:$B$130=$B1023),0),MATCH(AY$3,'DataModel-NVDA'!$F$2:$DI$2,0))*$C1023,"")</f>
        <v>16979.335328000001</v>
      </c>
      <c r="AZ1023" s="34" cm="1">
        <f t="array" ref="AZ1023">IF(ISNUMBER('DataModel-NVDA'!AZ$112),INDEX('DataModel-NVDA'!$F$4:$DI$130,MATCH(1,('DataModel-NVDA'!$A$4:$A$130=$A1023)*('DataModel-NVDA'!$B$4:$B$130=$B1023),0),MATCH(AZ$3,'DataModel-NVDA'!$F$2:$DI$2,0))*$C1023,"")</f>
        <v>18777.065718999998</v>
      </c>
      <c r="BA1023" s="134" cm="1">
        <f t="array" ref="BA1023">IF(ISNUMBER('DataModel-NVDA'!BA$112),INDEX('DataModel-NVDA'!$F$4:$DI$130,MATCH(1,('DataModel-NVDA'!$A$4:$A$130=$A1023)*('DataModel-NVDA'!$B$4:$B$130=$B1023),0),MATCH(BA$3,'DataModel-NVDA'!$F$2:$DI$2,0))*$C1023,"")</f>
        <v>20524.040227999998</v>
      </c>
      <c r="BB1023" s="133" cm="1">
        <f t="array" ref="BB1023">IF(ISNUMBER('DataModel-NVDA'!BB$112),INDEX('DataModel-NVDA'!$F$4:$DI$130,MATCH(1,('DataModel-NVDA'!$A$4:$A$130=$A1023)*('DataModel-NVDA'!$B$4:$B$130=$B1023),0),MATCH(BB$3,'DataModel-NVDA'!$F$2:$DI$2,0))*$C1023,"")</f>
        <v>20392.269772</v>
      </c>
      <c r="BC1023" s="34" cm="1">
        <f t="array" ref="BC1023">IF(ISNUMBER('DataModel-NVDA'!BC$112),INDEX('DataModel-NVDA'!$F$4:$DI$130,MATCH(1,('DataModel-NVDA'!$A$4:$A$130=$A1023)*('DataModel-NVDA'!$B$4:$B$130=$B1023),0),MATCH(BC$3,'DataModel-NVDA'!$F$2:$DI$2,0))*$C1023,"")</f>
        <v>21220.686024999999</v>
      </c>
      <c r="BD1023" s="34" cm="1">
        <f t="array" ref="BD1023">IF(ISNUMBER('DataModel-NVDA'!BD$112),INDEX('DataModel-NVDA'!$F$4:$DI$130,MATCH(1,('DataModel-NVDA'!$A$4:$A$130=$A1023)*('DataModel-NVDA'!$B$4:$B$130=$B1023),0),MATCH(BD$3,'DataModel-NVDA'!$F$2:$DI$2,0))*$C1023,"")</f>
        <v>22049.127465999998</v>
      </c>
      <c r="BE1023" s="134" cm="1">
        <f t="array" ref="BE1023">IF(ISNUMBER('DataModel-NVDA'!BE$112),INDEX('DataModel-NVDA'!$F$4:$DI$130,MATCH(1,('DataModel-NVDA'!$A$4:$A$130=$A1023)*('DataModel-NVDA'!$B$4:$B$130=$B1023),0),MATCH(BE$3,'DataModel-NVDA'!$F$2:$DI$2,0))*$C1023,"")</f>
        <v>22813.973966999998</v>
      </c>
      <c r="BF1023" s="133" t="str" cm="1">
        <f t="array" ref="BF1023">IF(ISNUMBER('DataModel-NVDA'!BF$112),INDEX('DataModel-NVDA'!$F$4:$DI$130,MATCH(1,('DataModel-NVDA'!$A$4:$A$130=$A1023)*('DataModel-NVDA'!$B$4:$B$130=$B1023),0),MATCH(BF$3,'DataModel-NVDA'!$F$2:$DI$2,0))*$C1023,"")</f>
        <v/>
      </c>
      <c r="BG1023" s="34" t="str" cm="1">
        <f t="array" ref="BG1023">IF(ISNUMBER('DataModel-NVDA'!BG$112),INDEX('DataModel-NVDA'!$F$4:$DI$130,MATCH(1,('DataModel-NVDA'!$A$4:$A$130=$A1023)*('DataModel-NVDA'!$B$4:$B$130=$B1023),0),MATCH(BG$3,'DataModel-NVDA'!$F$2:$DI$2,0))*$C1023,"")</f>
        <v/>
      </c>
      <c r="BH1023" s="34" t="str" cm="1">
        <f t="array" ref="BH1023">IF(ISNUMBER('DataModel-NVDA'!BH$112),INDEX('DataModel-NVDA'!$F$4:$DI$130,MATCH(1,('DataModel-NVDA'!$A$4:$A$130=$A1023)*('DataModel-NVDA'!$B$4:$B$130=$B1023),0),MATCH(BH$3,'DataModel-NVDA'!$F$2:$DI$2,0))*$C1023,"")</f>
        <v/>
      </c>
      <c r="BI1023" s="134" t="str" cm="1">
        <f t="array" ref="BI1023">IF(ISNUMBER('DataModel-NVDA'!BI$112),INDEX('DataModel-NVDA'!$F$4:$DI$130,MATCH(1,('DataModel-NVDA'!$A$4:$A$130=$A1023)*('DataModel-NVDA'!$B$4:$B$130=$B1023),0),MATCH(BI$3,'DataModel-NVDA'!$F$2:$DI$2,0))*$C1023,"")</f>
        <v/>
      </c>
      <c r="BJ1023" s="133" t="str" cm="1">
        <f t="array" ref="BJ1023">IF(ISNUMBER('DataModel-NVDA'!BJ$112),INDEX('DataModel-NVDA'!$F$4:$DI$130,MATCH(1,('DataModel-NVDA'!$A$4:$A$130=$A1023)*('DataModel-NVDA'!$B$4:$B$130=$B1023),0),MATCH(BJ$3,'DataModel-NVDA'!$F$2:$DI$2,0))*$C1023,"")</f>
        <v/>
      </c>
      <c r="BK1023" s="34" t="str" cm="1">
        <f t="array" ref="BK1023">IF(ISNUMBER('DataModel-NVDA'!BK$112),INDEX('DataModel-NVDA'!$F$4:$DI$130,MATCH(1,('DataModel-NVDA'!$A$4:$A$130=$A1023)*('DataModel-NVDA'!$B$4:$B$130=$B1023),0),MATCH(BK$3,'DataModel-NVDA'!$F$2:$DI$2,0))*$C1023,"")</f>
        <v/>
      </c>
      <c r="BL1023" s="34" t="str" cm="1">
        <f t="array" ref="BL1023">IF(ISNUMBER('DataModel-NVDA'!BL$112),INDEX('DataModel-NVDA'!$F$4:$DI$130,MATCH(1,('DataModel-NVDA'!$A$4:$A$130=$A1023)*('DataModel-NVDA'!$B$4:$B$130=$B1023),0),MATCH(BL$3,'DataModel-NVDA'!$F$2:$DI$2,0))*$C1023,"")</f>
        <v/>
      </c>
      <c r="BM1023" s="134" t="str" cm="1">
        <f t="array" ref="BM1023">IF(ISNUMBER('DataModel-NVDA'!BM$112),INDEX('DataModel-NVDA'!$F$4:$DI$130,MATCH(1,('DataModel-NVDA'!$A$4:$A$130=$A1023)*('DataModel-NVDA'!$B$4:$B$130=$B1023),0),MATCH(BM$3,'DataModel-NVDA'!$F$2:$DI$2,0))*$C1023,"")</f>
        <v/>
      </c>
      <c r="BN1023" s="133" t="str" cm="1">
        <f t="array" ref="BN1023">IF(ISNUMBER('DataModel-NVDA'!BN$112),INDEX('DataModel-NVDA'!$F$4:$DI$130,MATCH(1,('DataModel-NVDA'!$A$4:$A$130=$A1023)*('DataModel-NVDA'!$B$4:$B$130=$B1023),0),MATCH(BN$3,'DataModel-NVDA'!$F$2:$DI$2,0))*$C1023,"")</f>
        <v/>
      </c>
      <c r="BO1023" s="34" t="str" cm="1">
        <f t="array" ref="BO1023">IF(ISNUMBER('DataModel-NVDA'!BO$112),INDEX('DataModel-NVDA'!$F$4:$DI$130,MATCH(1,('DataModel-NVDA'!$A$4:$A$130=$A1023)*('DataModel-NVDA'!$B$4:$B$130=$B1023),0),MATCH(BO$3,'DataModel-NVDA'!$F$2:$DI$2,0))*$C1023,"")</f>
        <v/>
      </c>
      <c r="BP1023" s="34" t="str" cm="1">
        <f t="array" ref="BP1023">IF(ISNUMBER('DataModel-NVDA'!BP$112),INDEX('DataModel-NVDA'!$F$4:$DI$130,MATCH(1,('DataModel-NVDA'!$A$4:$A$130=$A1023)*('DataModel-NVDA'!$B$4:$B$130=$B1023),0),MATCH(BP$3,'DataModel-NVDA'!$F$2:$DI$2,0))*$C1023,"")</f>
        <v/>
      </c>
      <c r="BQ1023" s="134" t="str" cm="1">
        <f t="array" ref="BQ1023">IF(ISNUMBER('DataModel-NVDA'!BQ$112),INDEX('DataModel-NVDA'!$F$4:$DI$130,MATCH(1,('DataModel-NVDA'!$A$4:$A$130=$A1023)*('DataModel-NVDA'!$B$4:$B$130=$B1023),0),MATCH(BQ$3,'DataModel-NVDA'!$F$2:$DI$2,0))*$C1023,"")</f>
        <v/>
      </c>
      <c r="BR1023" s="133" t="str" cm="1">
        <f t="array" ref="BR1023">IF(ISNUMBER('DataModel-NVDA'!BR$112),INDEX('DataModel-NVDA'!$F$4:$DI$130,MATCH(1,('DataModel-NVDA'!$A$4:$A$130=$A1023)*('DataModel-NVDA'!$B$4:$B$130=$B1023),0),MATCH(BR$3,'DataModel-NVDA'!$F$2:$DI$2,0))*$C1023,"")</f>
        <v/>
      </c>
      <c r="BS1023" s="34" t="str" cm="1">
        <f t="array" ref="BS1023">IF(ISNUMBER('DataModel-NVDA'!BS$112),INDEX('DataModel-NVDA'!$F$4:$DI$130,MATCH(1,('DataModel-NVDA'!$A$4:$A$130=$A1023)*('DataModel-NVDA'!$B$4:$B$130=$B1023),0),MATCH(BS$3,'DataModel-NVDA'!$F$2:$DI$2,0))*$C1023,"")</f>
        <v/>
      </c>
      <c r="BT1023" s="34" t="str" cm="1">
        <f t="array" ref="BT1023">IF(ISNUMBER('DataModel-NVDA'!BT$112),INDEX('DataModel-NVDA'!$F$4:$DI$130,MATCH(1,('DataModel-NVDA'!$A$4:$A$130=$A1023)*('DataModel-NVDA'!$B$4:$B$130=$B1023),0),MATCH(BT$3,'DataModel-NVDA'!$F$2:$DI$2,0))*$C1023,"")</f>
        <v/>
      </c>
      <c r="BU1023" s="134" t="str" cm="1">
        <f t="array" ref="BU1023">IF(ISNUMBER('DataModel-NVDA'!BU$112),INDEX('DataModel-NVDA'!$F$4:$DI$130,MATCH(1,('DataModel-NVDA'!$A$4:$A$130=$A1023)*('DataModel-NVDA'!$B$4:$B$130=$B1023),0),MATCH(BU$3,'DataModel-NVDA'!$F$2:$DI$2,0))*$C1023,"")</f>
        <v/>
      </c>
      <c r="BV1023" s="133" t="str" cm="1">
        <f t="array" ref="BV1023">IF(ISNUMBER('DataModel-NVDA'!BV$112),INDEX('DataModel-NVDA'!$F$4:$DI$130,MATCH(1,('DataModel-NVDA'!$A$4:$A$130=$A1023)*('DataModel-NVDA'!$B$4:$B$130=$B1023),0),MATCH(BV$3,'DataModel-NVDA'!$F$2:$DI$2,0))*$C1023,"")</f>
        <v/>
      </c>
      <c r="BW1023" s="34" t="str" cm="1">
        <f t="array" ref="BW1023">IF(ISNUMBER('DataModel-NVDA'!BW$112),INDEX('DataModel-NVDA'!$F$4:$DI$130,MATCH(1,('DataModel-NVDA'!$A$4:$A$130=$A1023)*('DataModel-NVDA'!$B$4:$B$130=$B1023),0),MATCH(BW$3,'DataModel-NVDA'!$F$2:$DI$2,0))*$C1023,"")</f>
        <v/>
      </c>
      <c r="BX1023" s="34" t="str" cm="1">
        <f t="array" ref="BX1023">IF(ISNUMBER('DataModel-NVDA'!BX$112),INDEX('DataModel-NVDA'!$F$4:$DI$130,MATCH(1,('DataModel-NVDA'!$A$4:$A$130=$A1023)*('DataModel-NVDA'!$B$4:$B$130=$B1023),0),MATCH(BX$3,'DataModel-NVDA'!$F$2:$DI$2,0))*$C1023,"")</f>
        <v/>
      </c>
      <c r="BY1023" s="134" t="str" cm="1">
        <f t="array" ref="BY1023">IF(ISNUMBER('DataModel-NVDA'!BY$112),INDEX('DataModel-NVDA'!$F$4:$DI$130,MATCH(1,('DataModel-NVDA'!$A$4:$A$130=$A1023)*('DataModel-NVDA'!$B$4:$B$130=$B1023),0),MATCH(BY$3,'DataModel-NVDA'!$F$2:$DI$2,0))*$C1023,"")</f>
        <v/>
      </c>
      <c r="BZ1023" s="133" t="str" cm="1">
        <f t="array" ref="BZ1023">IF(ISNUMBER('DataModel-NVDA'!BZ$112),INDEX('DataModel-NVDA'!$F$4:$DI$130,MATCH(1,('DataModel-NVDA'!$A$4:$A$130=$A1023)*('DataModel-NVDA'!$B$4:$B$130=$B1023),0),MATCH(BZ$3,'DataModel-NVDA'!$F$2:$DI$2,0))*$C1023,"")</f>
        <v/>
      </c>
      <c r="CA1023" s="34" t="str" cm="1">
        <f t="array" ref="CA1023">IF(ISNUMBER('DataModel-NVDA'!CA$112),INDEX('DataModel-NVDA'!$F$4:$DI$130,MATCH(1,('DataModel-NVDA'!$A$4:$A$130=$A1023)*('DataModel-NVDA'!$B$4:$B$130=$B1023),0),MATCH(CA$3,'DataModel-NVDA'!$F$2:$DI$2,0))*$C1023,"")</f>
        <v/>
      </c>
      <c r="CB1023" s="34" t="str" cm="1">
        <f t="array" ref="CB1023">IF(ISNUMBER('DataModel-NVDA'!CB$112),INDEX('DataModel-NVDA'!$F$4:$DI$130,MATCH(1,('DataModel-NVDA'!$A$4:$A$130=$A1023)*('DataModel-NVDA'!$B$4:$B$130=$B1023),0),MATCH(CB$3,'DataModel-NVDA'!$F$2:$DI$2,0))*$C1023,"")</f>
        <v/>
      </c>
      <c r="CC1023" s="134" t="str" cm="1">
        <f t="array" ref="CC1023">IF(ISNUMBER('DataModel-NVDA'!CC$112),INDEX('DataModel-NVDA'!$F$4:$DI$130,MATCH(1,('DataModel-NVDA'!$A$4:$A$130=$A1023)*('DataModel-NVDA'!$B$4:$B$130=$B1023),0),MATCH(CC$3,'DataModel-NVDA'!$F$2:$DI$2,0))*$C1023,"")</f>
        <v/>
      </c>
      <c r="CD1023" s="133" t="str" cm="1">
        <f t="array" ref="CD1023">IF(ISNUMBER('DataModel-NVDA'!CD$112),INDEX('DataModel-NVDA'!$F$4:$DI$130,MATCH(1,('DataModel-NVDA'!$A$4:$A$130=$A1023)*('DataModel-NVDA'!$B$4:$B$130=$B1023),0),MATCH(CD$3,'DataModel-NVDA'!$F$2:$DI$2,0))*$C1023,"")</f>
        <v/>
      </c>
      <c r="CE1023" s="34" t="str" cm="1">
        <f t="array" ref="CE1023">IF(ISNUMBER('DataModel-NVDA'!CE$112),INDEX('DataModel-NVDA'!$F$4:$DI$130,MATCH(1,('DataModel-NVDA'!$A$4:$A$130=$A1023)*('DataModel-NVDA'!$B$4:$B$130=$B1023),0),MATCH(CE$3,'DataModel-NVDA'!$F$2:$DI$2,0))*$C1023,"")</f>
        <v/>
      </c>
      <c r="CF1023" s="34" t="str" cm="1">
        <f t="array" ref="CF1023">IF(ISNUMBER('DataModel-NVDA'!CF$112),INDEX('DataModel-NVDA'!$F$4:$DI$130,MATCH(1,('DataModel-NVDA'!$A$4:$A$130=$A1023)*('DataModel-NVDA'!$B$4:$B$130=$B1023),0),MATCH(CF$3,'DataModel-NVDA'!$F$2:$DI$2,0))*$C1023,"")</f>
        <v/>
      </c>
      <c r="CG1023" s="134" t="str" cm="1">
        <f t="array" ref="CG1023">IF(ISNUMBER('DataModel-NVDA'!CG$112),INDEX('DataModel-NVDA'!$F$4:$DI$130,MATCH(1,('DataModel-NVDA'!$A$4:$A$130=$A1023)*('DataModel-NVDA'!$B$4:$B$130=$B1023),0),MATCH(CG$3,'DataModel-NVDA'!$F$2:$DI$2,0))*$C1023,"")</f>
        <v/>
      </c>
      <c r="CH1023" s="133" t="str" cm="1">
        <f t="array" ref="CH1023">IF(ISNUMBER('DataModel-NVDA'!CH$112),INDEX('DataModel-NVDA'!$F$4:$DI$130,MATCH(1,('DataModel-NVDA'!$A$4:$A$130=$A1023)*('DataModel-NVDA'!$B$4:$B$130=$B1023),0),MATCH(CH$3,'DataModel-NVDA'!$F$2:$DI$2,0))*$C1023,"")</f>
        <v/>
      </c>
      <c r="CI1023" s="34" t="str" cm="1">
        <f t="array" ref="CI1023">IF(ISNUMBER('DataModel-NVDA'!CI$112),INDEX('DataModel-NVDA'!$F$4:$DI$130,MATCH(1,('DataModel-NVDA'!$A$4:$A$130=$A1023)*('DataModel-NVDA'!$B$4:$B$130=$B1023),0),MATCH(CI$3,'DataModel-NVDA'!$F$2:$DI$2,0))*$C1023,"")</f>
        <v/>
      </c>
      <c r="CJ1023" s="34" t="str" cm="1">
        <f t="array" ref="CJ1023">IF(ISNUMBER('DataModel-NVDA'!CJ$112),INDEX('DataModel-NVDA'!$F$4:$DI$130,MATCH(1,('DataModel-NVDA'!$A$4:$A$130=$A1023)*('DataModel-NVDA'!$B$4:$B$130=$B1023),0),MATCH(CJ$3,'DataModel-NVDA'!$F$2:$DI$2,0))*$C1023,"")</f>
        <v/>
      </c>
      <c r="CK1023" s="134" t="str" cm="1">
        <f t="array" ref="CK1023">IF(ISNUMBER('DataModel-NVDA'!CK$112),INDEX('DataModel-NVDA'!$F$4:$DI$130,MATCH(1,('DataModel-NVDA'!$A$4:$A$130=$A1023)*('DataModel-NVDA'!$B$4:$B$130=$B1023),0),MATCH(CK$3,'DataModel-NVDA'!$F$2:$DI$2,0))*$C1023,"")</f>
        <v/>
      </c>
      <c r="CL1023" s="133" t="str" cm="1">
        <f t="array" ref="CL1023">IF(ISNUMBER('DataModel-NVDA'!CL$112),INDEX('DataModel-NVDA'!$F$4:$DI$130,MATCH(1,('DataModel-NVDA'!$A$4:$A$130=$A1023)*('DataModel-NVDA'!$B$4:$B$130=$B1023),0),MATCH(CL$3,'DataModel-NVDA'!$F$2:$DI$2,0))*$C1023,"")</f>
        <v/>
      </c>
      <c r="CM1023" s="34" t="str" cm="1">
        <f t="array" ref="CM1023">IF(ISNUMBER('DataModel-NVDA'!CM$112),INDEX('DataModel-NVDA'!$F$4:$DI$130,MATCH(1,('DataModel-NVDA'!$A$4:$A$130=$A1023)*('DataModel-NVDA'!$B$4:$B$130=$B1023),0),MATCH(CM$3,'DataModel-NVDA'!$F$2:$DI$2,0))*$C1023,"")</f>
        <v/>
      </c>
      <c r="CN1023" s="34" t="str" cm="1">
        <f t="array" ref="CN1023">IF(ISNUMBER('DataModel-NVDA'!CN$112),INDEX('DataModel-NVDA'!$F$4:$DI$130,MATCH(1,('DataModel-NVDA'!$A$4:$A$130=$A1023)*('DataModel-NVDA'!$B$4:$B$130=$B1023),0),MATCH(CN$3,'DataModel-NVDA'!$F$2:$DI$2,0))*$C1023,"")</f>
        <v/>
      </c>
      <c r="CO1023" s="134" t="str" cm="1">
        <f t="array" ref="CO1023">IF(ISNUMBER('DataModel-NVDA'!CO$112),INDEX('DataModel-NVDA'!$F$4:$DI$130,MATCH(1,('DataModel-NVDA'!$A$4:$A$130=$A1023)*('DataModel-NVDA'!$B$4:$B$130=$B1023),0),MATCH(CO$3,'DataModel-NVDA'!$F$2:$DI$2,0))*$C1023,"")</f>
        <v/>
      </c>
      <c r="CP1023" s="133" t="str" cm="1">
        <f t="array" ref="CP1023">IF(ISNUMBER('DataModel-NVDA'!CP$112),INDEX('DataModel-NVDA'!$F$4:$DI$130,MATCH(1,('DataModel-NVDA'!$A$4:$A$130=$A1023)*('DataModel-NVDA'!$B$4:$B$130=$B1023),0),MATCH(CP$3,'DataModel-NVDA'!$F$2:$DI$2,0))*$C1023,"")</f>
        <v/>
      </c>
      <c r="CQ1023" s="34" t="str" cm="1">
        <f t="array" ref="CQ1023">IF(ISNUMBER('DataModel-NVDA'!CQ$112),INDEX('DataModel-NVDA'!$F$4:$DI$130,MATCH(1,('DataModel-NVDA'!$A$4:$A$130=$A1023)*('DataModel-NVDA'!$B$4:$B$130=$B1023),0),MATCH(CQ$3,'DataModel-NVDA'!$F$2:$DI$2,0))*$C1023,"")</f>
        <v/>
      </c>
      <c r="CR1023" s="34" t="str" cm="1">
        <f t="array" ref="CR1023">IF(ISNUMBER('DataModel-NVDA'!CR$112),INDEX('DataModel-NVDA'!$F$4:$DI$130,MATCH(1,('DataModel-NVDA'!$A$4:$A$130=$A1023)*('DataModel-NVDA'!$B$4:$B$130=$B1023),0),MATCH(CR$3,'DataModel-NVDA'!$F$2:$DI$2,0))*$C1023,"")</f>
        <v/>
      </c>
      <c r="CS1023" s="134" t="str" cm="1">
        <f t="array" ref="CS1023">IF(ISNUMBER('DataModel-NVDA'!CS$112),INDEX('DataModel-NVDA'!$F$4:$DI$130,MATCH(1,('DataModel-NVDA'!$A$4:$A$130=$A1023)*('DataModel-NVDA'!$B$4:$B$130=$B1023),0),MATCH(CS$3,'DataModel-NVDA'!$F$2:$DI$2,0))*$C1023,"")</f>
        <v/>
      </c>
      <c r="CT1023" s="133" t="str" cm="1">
        <f t="array" ref="CT1023">IF(ISNUMBER('DataModel-NVDA'!CT$112),INDEX('DataModel-NVDA'!$F$4:$DI$130,MATCH(1,('DataModel-NVDA'!$A$4:$A$130=$A1023)*('DataModel-NVDA'!$B$4:$B$130=$B1023),0),MATCH(CT$3,'DataModel-NVDA'!$F$2:$DI$2,0))*$C1023,"")</f>
        <v/>
      </c>
      <c r="CU1023" s="34" t="str" cm="1">
        <f t="array" ref="CU1023">IF(ISNUMBER('DataModel-NVDA'!CU$112),INDEX('DataModel-NVDA'!$F$4:$DI$130,MATCH(1,('DataModel-NVDA'!$A$4:$A$130=$A1023)*('DataModel-NVDA'!$B$4:$B$130=$B1023),0),MATCH(CU$3,'DataModel-NVDA'!$F$2:$DI$2,0))*$C1023,"")</f>
        <v/>
      </c>
      <c r="CV1023" s="34" t="str" cm="1">
        <f t="array" ref="CV1023">IF(ISNUMBER('DataModel-NVDA'!CV$112),INDEX('DataModel-NVDA'!$F$4:$DI$130,MATCH(1,('DataModel-NVDA'!$A$4:$A$130=$A1023)*('DataModel-NVDA'!$B$4:$B$130=$B1023),0),MATCH(CV$3,'DataModel-NVDA'!$F$2:$DI$2,0))*$C1023,"")</f>
        <v/>
      </c>
      <c r="CW1023" s="134" t="str" cm="1">
        <f t="array" ref="CW1023">IF(ISNUMBER('DataModel-NVDA'!CW$112),INDEX('DataModel-NVDA'!$F$4:$DI$130,MATCH(1,('DataModel-NVDA'!$A$4:$A$130=$A1023)*('DataModel-NVDA'!$B$4:$B$130=$B1023),0),MATCH(CW$3,'DataModel-NVDA'!$F$2:$DI$2,0))*$C1023,"")</f>
        <v/>
      </c>
      <c r="CX1023" s="133" t="str" cm="1">
        <f t="array" ref="CX1023">IF(ISNUMBER('DataModel-NVDA'!CX$112),INDEX('DataModel-NVDA'!$F$4:$DI$130,MATCH(1,('DataModel-NVDA'!$A$4:$A$130=$A1023)*('DataModel-NVDA'!$B$4:$B$130=$B1023),0),MATCH(CX$3,'DataModel-NVDA'!$F$2:$DI$2,0))*$C1023,"")</f>
        <v/>
      </c>
      <c r="CY1023" s="34" t="str" cm="1">
        <f t="array" ref="CY1023">IF(ISNUMBER('DataModel-NVDA'!CY$112),INDEX('DataModel-NVDA'!$F$4:$DI$130,MATCH(1,('DataModel-NVDA'!$A$4:$A$130=$A1023)*('DataModel-NVDA'!$B$4:$B$130=$B1023),0),MATCH(CY$3,'DataModel-NVDA'!$F$2:$DI$2,0))*$C1023,"")</f>
        <v/>
      </c>
      <c r="CZ1023" s="34" t="str" cm="1">
        <f t="array" ref="CZ1023">IF(ISNUMBER('DataModel-NVDA'!CZ$112),INDEX('DataModel-NVDA'!$F$4:$DI$130,MATCH(1,('DataModel-NVDA'!$A$4:$A$130=$A1023)*('DataModel-NVDA'!$B$4:$B$130=$B1023),0),MATCH(CZ$3,'DataModel-NVDA'!$F$2:$DI$2,0))*$C1023,"")</f>
        <v/>
      </c>
      <c r="DA1023" s="134" t="str" cm="1">
        <f t="array" ref="DA1023">IF(ISNUMBER('DataModel-NVDA'!DA$112),INDEX('DataModel-NVDA'!$F$4:$DI$130,MATCH(1,('DataModel-NVDA'!$A$4:$A$130=$A1023)*('DataModel-NVDA'!$B$4:$B$130=$B1023),0),MATCH(DA$3,'DataModel-NVDA'!$F$2:$DI$2,0))*$C1023,"")</f>
        <v/>
      </c>
      <c r="DB1023" s="133" t="str" cm="1">
        <f t="array" ref="DB1023">IF(ISNUMBER('DataModel-NVDA'!DB$112),INDEX('DataModel-NVDA'!$F$4:$DI$130,MATCH(1,('DataModel-NVDA'!$A$4:$A$130=$A1023)*('DataModel-NVDA'!$B$4:$B$130=$B1023),0),MATCH(DB$3,'DataModel-NVDA'!$F$2:$DI$2,0))*$C1023,"")</f>
        <v/>
      </c>
      <c r="DC1023" s="34" t="str" cm="1">
        <f t="array" ref="DC1023">IF(ISNUMBER('DataModel-NVDA'!DC$112),INDEX('DataModel-NVDA'!$F$4:$DI$130,MATCH(1,('DataModel-NVDA'!$A$4:$A$130=$A1023)*('DataModel-NVDA'!$B$4:$B$130=$B1023),0),MATCH(DC$3,'DataModel-NVDA'!$F$2:$DI$2,0))*$C1023,"")</f>
        <v/>
      </c>
      <c r="DD1023" s="34" t="str" cm="1">
        <f t="array" ref="DD1023">IF(ISNUMBER('DataModel-NVDA'!DD$112),INDEX('DataModel-NVDA'!$F$4:$DI$130,MATCH(1,('DataModel-NVDA'!$A$4:$A$130=$A1023)*('DataModel-NVDA'!$B$4:$B$130=$B1023),0),MATCH(DD$3,'DataModel-NVDA'!$F$2:$DI$2,0))*$C1023,"")</f>
        <v/>
      </c>
      <c r="DE1023" s="134" t="str" cm="1">
        <f t="array" ref="DE1023">IF(ISNUMBER('DataModel-NVDA'!DE$112),INDEX('DataModel-NVDA'!$F$4:$DI$130,MATCH(1,('DataModel-NVDA'!$A$4:$A$130=$A1023)*('DataModel-NVDA'!$B$4:$B$130=$B1023),0),MATCH(DE$3,'DataModel-NVDA'!$F$2:$DI$2,0))*$C1023,"")</f>
        <v/>
      </c>
      <c r="DF1023" s="133" t="str" cm="1">
        <f t="array" ref="DF1023">IF(ISNUMBER('DataModel-NVDA'!DF$112),INDEX('DataModel-NVDA'!$F$4:$DI$130,MATCH(1,('DataModel-NVDA'!$A$4:$A$130=$A1023)*('DataModel-NVDA'!$B$4:$B$130=$B1023),0),MATCH(DF$3,'DataModel-NVDA'!$F$2:$DI$2,0))*$C1023,"")</f>
        <v/>
      </c>
      <c r="DG1023" s="34" t="str" cm="1">
        <f t="array" ref="DG1023">IF(ISNUMBER('DataModel-NVDA'!DG$112),INDEX('DataModel-NVDA'!$F$4:$DI$130,MATCH(1,('DataModel-NVDA'!$A$4:$A$130=$A1023)*('DataModel-NVDA'!$B$4:$B$130=$B1023),0),MATCH(DG$3,'DataModel-NVDA'!$F$2:$DI$2,0))*$C1023,"")</f>
        <v/>
      </c>
      <c r="DH1023" s="34" t="str" cm="1">
        <f t="array" ref="DH1023">IF(ISNUMBER('DataModel-NVDA'!DH$112),INDEX('DataModel-NVDA'!$F$4:$DI$130,MATCH(1,('DataModel-NVDA'!$A$4:$A$130=$A1023)*('DataModel-NVDA'!$B$4:$B$130=$B1023),0),MATCH(DH$3,'DataModel-NVDA'!$F$2:$DI$2,0))*$C1023,"")</f>
        <v/>
      </c>
      <c r="DI1023" s="134" t="str" cm="1">
        <f t="array" ref="DI1023">IF(ISNUMBER('DataModel-NVDA'!DI$112),INDEX('DataModel-NVDA'!$F$4:$DI$130,MATCH(1,('DataModel-NVDA'!$A$4:$A$130=$A1023)*('DataModel-NVDA'!$B$4:$B$130=$B1023),0),MATCH(DI$3,'DataModel-NVDA'!$F$2:$DI$2,0))*$C1023,"")</f>
        <v/>
      </c>
      <c r="DJ1023" s="69"/>
      <c r="DK1023" s="34" cm="1">
        <f t="array" ref="DK1023">IF(ISNUMBER('DataModel-NVDA'!DK$112),INDEX('DataModel-NVDA'!$DK$4:$EK$130,MATCH(1,('DataModel-NVDA'!$A$4:$A$130=$A1023)*('DataModel-NVDA'!$B$4:$B$130=$B1023),0),MATCH(DK$3,'DataModel-NVDA'!$DK$2:$EK$2,0))*$C1023,"")</f>
        <v>677.21844599999997</v>
      </c>
      <c r="DL1023" s="34" cm="1">
        <f t="array" ref="DL1023">IF(ISNUMBER('DataModel-NVDA'!DL$112),INDEX('DataModel-NVDA'!$DK$4:$EK$130,MATCH(1,('DataModel-NVDA'!$A$4:$A$130=$A1023)*('DataModel-NVDA'!$B$4:$B$130=$B1023),0),MATCH(DL$3,'DataModel-NVDA'!$DK$2:$EK$2,0))*$C1023,"")</f>
        <v>816.62222299999996</v>
      </c>
      <c r="DM1023" s="34" cm="1">
        <f t="array" ref="DM1023">IF(ISNUMBER('DataModel-NVDA'!DM$112),INDEX('DataModel-NVDA'!$DK$4:$EK$130,MATCH(1,('DataModel-NVDA'!$A$4:$A$130=$A1023)*('DataModel-NVDA'!$B$4:$B$130=$B1023),0),MATCH(DM$3,'DataModel-NVDA'!$DK$2:$EK$2,0))*$C1023,"")</f>
        <v>2758.9066279999997</v>
      </c>
      <c r="DN1023" s="34" cm="1">
        <f t="array" ref="DN1023">IF(ISNUMBER('DataModel-NVDA'!DN$112),INDEX('DataModel-NVDA'!$DK$4:$EK$130,MATCH(1,('DataModel-NVDA'!$A$4:$A$130=$A1023)*('DataModel-NVDA'!$B$4:$B$130=$B1023),0),MATCH(DN$3,'DataModel-NVDA'!$DK$2:$EK$2,0))*$C1023,"")</f>
        <v>2501.2634929999999</v>
      </c>
      <c r="DO1023" s="34" cm="1">
        <f t="array" ref="DO1023">IF(ISNUMBER('DataModel-NVDA'!DO$112),INDEX('DataModel-NVDA'!$DK$4:$EK$130,MATCH(1,('DataModel-NVDA'!$A$4:$A$130=$A1023)*('DataModel-NVDA'!$B$4:$B$130=$B1023),0),MATCH(DO$3,'DataModel-NVDA'!$DK$2:$EK$2,0))*$C1023,"")</f>
        <v>4327.3497520000001</v>
      </c>
      <c r="DP1023" s="34" cm="1">
        <f t="array" ref="DP1023">IF(ISNUMBER('DataModel-NVDA'!DP$112),INDEX('DataModel-NVDA'!$DK$4:$EK$130,MATCH(1,('DataModel-NVDA'!$A$4:$A$130=$A1023)*('DataModel-NVDA'!$B$4:$B$130=$B1023),0),MATCH(DP$3,'DataModel-NVDA'!$DK$2:$EK$2,0))*$C1023,"")</f>
        <v>2316.9373689999998</v>
      </c>
      <c r="DQ1023" s="34" cm="1">
        <f t="array" ref="DQ1023">IF(ISNUMBER('DataModel-NVDA'!DQ$112),INDEX('DataModel-NVDA'!$DK$4:$EK$130,MATCH(1,('DataModel-NVDA'!$A$4:$A$130=$A1023)*('DataModel-NVDA'!$B$4:$B$130=$B1023),0),MATCH(DQ$3,'DataModel-NVDA'!$DK$2:$EK$2,0))*$C1023,"")</f>
        <v>4280.0506239999995</v>
      </c>
      <c r="DR1023" s="34" cm="1">
        <f t="array" ref="DR1023">IF(ISNUMBER('DataModel-NVDA'!DR$112),INDEX('DataModel-NVDA'!$DK$4:$EK$130,MATCH(1,('DataModel-NVDA'!$A$4:$A$130=$A1023)*('DataModel-NVDA'!$B$4:$B$130=$B1023),0),MATCH(DR$3,'DataModel-NVDA'!$DK$2:$EK$2,0))*$C1023,"")</f>
        <v>10651.113191999999</v>
      </c>
      <c r="DS1023" s="34" cm="1">
        <f t="array" ref="DS1023">IF(ISNUMBER('DataModel-NVDA'!DS$112),INDEX('DataModel-NVDA'!$DK$4:$EK$130,MATCH(1,('DataModel-NVDA'!$A$4:$A$130=$A1023)*('DataModel-NVDA'!$B$4:$B$130=$B1023),0),MATCH(DS$3,'DataModel-NVDA'!$DK$2:$EK$2,0))*$C1023,"")</f>
        <v>10434.414735</v>
      </c>
      <c r="DT1023" s="34" cm="1">
        <f t="array" ref="DT1023">IF(ISNUMBER('DataModel-NVDA'!DT$112),INDEX('DataModel-NVDA'!$DK$4:$EK$130,MATCH(1,('DataModel-NVDA'!$A$4:$A$130=$A1023)*('DataModel-NVDA'!$B$4:$B$130=$B1023),0),MATCH(DT$3,'DataModel-NVDA'!$DK$2:$EK$2,0))*$C1023,"")</f>
        <v>8663.0813390000003</v>
      </c>
      <c r="DU1023" s="34" cm="1">
        <f t="array" ref="DU1023">IF(ISNUMBER('DataModel-NVDA'!DU$112),INDEX('DataModel-NVDA'!$DK$4:$EK$130,MATCH(1,('DataModel-NVDA'!$A$4:$A$130=$A1023)*('DataModel-NVDA'!$B$4:$B$130=$B1023),0),MATCH(DU$3,'DataModel-NVDA'!$DK$2:$EK$2,0))*$C1023,"")</f>
        <v>43300.479384999999</v>
      </c>
      <c r="DV1023" s="34" cm="1">
        <f t="array" ref="DV1023">IF(ISNUMBER('DataModel-NVDA'!DV$112),INDEX('DataModel-NVDA'!$DK$4:$EK$130,MATCH(1,('DataModel-NVDA'!$A$4:$A$130=$A1023)*('DataModel-NVDA'!$B$4:$B$130=$B1023),0),MATCH(DV$3,'DataModel-NVDA'!$DK$2:$EK$2,0))*$C1023,"")</f>
        <v>74820.221414999993</v>
      </c>
      <c r="DW1023" s="34" cm="1">
        <f t="array" ref="DW1023">IF(ISNUMBER('DataModel-NVDA'!DW$112),INDEX('DataModel-NVDA'!$DK$4:$EK$130,MATCH(1,('DataModel-NVDA'!$A$4:$A$130=$A1023)*('DataModel-NVDA'!$B$4:$B$130=$B1023),0),MATCH(DW$3,'DataModel-NVDA'!$DK$2:$EK$2,0))*$C1023,"")</f>
        <v>79942.842288</v>
      </c>
      <c r="DX1023" s="34" cm="1">
        <f t="array" ref="DX1023">IF(ISNUMBER('DataModel-NVDA'!DX$112),INDEX('DataModel-NVDA'!$DK$4:$EK$130,MATCH(1,('DataModel-NVDA'!$A$4:$A$130=$A1023)*('DataModel-NVDA'!$B$4:$B$130=$B1023),0),MATCH(DX$3,'DataModel-NVDA'!$DK$2:$EK$2,0))*$C1023,"")</f>
        <v>106738.88037</v>
      </c>
      <c r="DY1023" s="34" cm="1">
        <f t="array" ref="DY1023">IF(ISNUMBER('DataModel-NVDA'!DY$112),INDEX('DataModel-NVDA'!$DK$4:$EK$130,MATCH(1,('DataModel-NVDA'!$A$4:$A$130=$A1023)*('DataModel-NVDA'!$B$4:$B$130=$B1023),0),MATCH(DY$3,'DataModel-NVDA'!$DK$2:$EK$2,0))*$C1023,"")</f>
        <v>102492.00072</v>
      </c>
      <c r="DZ1023" s="34" t="str" cm="1">
        <f t="array" ref="DZ1023">IF(ISNUMBER('DataModel-NVDA'!DZ$112),INDEX('DataModel-NVDA'!$DK$4:$EK$130,MATCH(1,('DataModel-NVDA'!$A$4:$A$130=$A1023)*('DataModel-NVDA'!$B$4:$B$130=$B1023),0),MATCH(DZ$3,'DataModel-NVDA'!$DK$2:$EK$2,0))*$C1023,"")</f>
        <v/>
      </c>
      <c r="EA1023" s="34" t="str" cm="1">
        <f t="array" ref="EA1023">IF(ISNUMBER('DataModel-NVDA'!EA$112),INDEX('DataModel-NVDA'!$DK$4:$EK$130,MATCH(1,('DataModel-NVDA'!$A$4:$A$130=$A1023)*('DataModel-NVDA'!$B$4:$B$130=$B1023),0),MATCH(EA$3,'DataModel-NVDA'!$DK$2:$EK$2,0))*$C1023,"")</f>
        <v/>
      </c>
      <c r="EB1023" s="34" t="str" cm="1">
        <f t="array" ref="EB1023">IF(ISNUMBER('DataModel-NVDA'!EB$112),INDEX('DataModel-NVDA'!$DK$4:$EK$130,MATCH(1,('DataModel-NVDA'!$A$4:$A$130=$A1023)*('DataModel-NVDA'!$B$4:$B$130=$B1023),0),MATCH(EB$3,'DataModel-NVDA'!$DK$2:$EK$2,0))*$C1023,"")</f>
        <v/>
      </c>
      <c r="EC1023" s="34" t="str" cm="1">
        <f t="array" ref="EC1023">IF(ISNUMBER('DataModel-NVDA'!EC$112),INDEX('DataModel-NVDA'!$DK$4:$EK$130,MATCH(1,('DataModel-NVDA'!$A$4:$A$130=$A1023)*('DataModel-NVDA'!$B$4:$B$130=$B1023),0),MATCH(EC$3,'DataModel-NVDA'!$DK$2:$EK$2,0))*$C1023,"")</f>
        <v/>
      </c>
      <c r="ED1023" s="34" t="str" cm="1">
        <f t="array" ref="ED1023">IF(ISNUMBER('DataModel-NVDA'!ED$112),INDEX('DataModel-NVDA'!$DK$4:$EK$130,MATCH(1,('DataModel-NVDA'!$A$4:$A$130=$A1023)*('DataModel-NVDA'!$B$4:$B$130=$B1023),0),MATCH(ED$3,'DataModel-NVDA'!$DK$2:$EK$2,0))*$C1023,"")</f>
        <v/>
      </c>
      <c r="EE1023" s="34" t="str" cm="1">
        <f t="array" ref="EE1023">IF(ISNUMBER('DataModel-NVDA'!EE$112),INDEX('DataModel-NVDA'!$DK$4:$EK$130,MATCH(1,('DataModel-NVDA'!$A$4:$A$130=$A1023)*('DataModel-NVDA'!$B$4:$B$130=$B1023),0),MATCH(EE$3,'DataModel-NVDA'!$DK$2:$EK$2,0))*$C1023,"")</f>
        <v/>
      </c>
      <c r="EF1023" s="34" t="str" cm="1">
        <f t="array" ref="EF1023">IF(ISNUMBER('DataModel-NVDA'!EF$112),INDEX('DataModel-NVDA'!$DK$4:$EK$130,MATCH(1,('DataModel-NVDA'!$A$4:$A$130=$A1023)*('DataModel-NVDA'!$B$4:$B$130=$B1023),0),MATCH(EF$3,'DataModel-NVDA'!$DK$2:$EK$2,0))*$C1023,"")</f>
        <v/>
      </c>
      <c r="EG1023" s="34" t="str" cm="1">
        <f t="array" ref="EG1023">IF(ISNUMBER('DataModel-NVDA'!EG$112),INDEX('DataModel-NVDA'!$DK$4:$EK$130,MATCH(1,('DataModel-NVDA'!$A$4:$A$130=$A1023)*('DataModel-NVDA'!$B$4:$B$130=$B1023),0),MATCH(EG$3,'DataModel-NVDA'!$DK$2:$EK$2,0))*$C1023,"")</f>
        <v/>
      </c>
      <c r="EH1023" s="34" t="str" cm="1">
        <f t="array" ref="EH1023">IF(ISNUMBER('DataModel-NVDA'!EH$112),INDEX('DataModel-NVDA'!$DK$4:$EK$130,MATCH(1,('DataModel-NVDA'!$A$4:$A$130=$A1023)*('DataModel-NVDA'!$B$4:$B$130=$B1023),0),MATCH(EH$3,'DataModel-NVDA'!$DK$2:$EK$2,0))*$C1023,"")</f>
        <v/>
      </c>
      <c r="EI1023" s="34" t="str" cm="1">
        <f t="array" ref="EI1023">IF(ISNUMBER('DataModel-NVDA'!EI$112),INDEX('DataModel-NVDA'!$DK$4:$EK$130,MATCH(1,('DataModel-NVDA'!$A$4:$A$130=$A1023)*('DataModel-NVDA'!$B$4:$B$130=$B1023),0),MATCH(EI$3,'DataModel-NVDA'!$DK$2:$EK$2,0))*$C1023,"")</f>
        <v/>
      </c>
      <c r="EJ1023" s="34" t="str" cm="1">
        <f t="array" ref="EJ1023">IF(ISNUMBER('DataModel-NVDA'!EJ$112),INDEX('DataModel-NVDA'!$DK$4:$EK$130,MATCH(1,('DataModel-NVDA'!$A$4:$A$130=$A1023)*('DataModel-NVDA'!$B$4:$B$130=$B1023),0),MATCH(EJ$3,'DataModel-NVDA'!$DK$2:$EK$2,0))*$C1023,"")</f>
        <v/>
      </c>
      <c r="EK1023" s="34" t="str" cm="1">
        <f t="array" ref="EK1023">IF(ISNUMBER('DataModel-NVDA'!EK$112),INDEX('DataModel-NVDA'!$DK$4:$EK$130,MATCH(1,('DataModel-NVDA'!$A$4:$A$130=$A1023)*('DataModel-NVDA'!$B$4:$B$130=$B1023),0),MATCH(EK$3,'DataModel-NVDA'!$DK$2:$EK$2,0))*$C1023,"")</f>
        <v/>
      </c>
    </row>
    <row r="1024" spans="1:141" x14ac:dyDescent="0.25">
      <c r="A1024" s="90" t="s">
        <v>453</v>
      </c>
      <c r="B1024" s="90" t="s">
        <v>465</v>
      </c>
      <c r="C1024" s="111">
        <f>$C$6</f>
        <v>9.9999999999999995E-7</v>
      </c>
      <c r="D1024" s="90"/>
      <c r="E1024" t="s">
        <v>471</v>
      </c>
      <c r="F1024" s="133" cm="1">
        <f t="array" ref="F1024">IF(ISNUMBER('DataModel-NVDA'!F$112),INDEX('DataModel-NVDA'!$F$4:$DI$130,MATCH(1,('DataModel-NVDA'!$A$4:$A$130=$A1024)*('DataModel-NVDA'!$B$4:$B$130=$B1024),0),MATCH(F$3,'DataModel-NVDA'!$F$2:$DI$2,0))*$C1024,"")</f>
        <v>89.026133000000002</v>
      </c>
      <c r="G1024" s="34" t="str" cm="1">
        <f t="array" ref="G1024">IF(ISNUMBER('DataModel-NVDA'!G$112),INDEX('DataModel-NVDA'!$F$4:$DI$130,MATCH(1,('DataModel-NVDA'!$A$4:$A$130=$A1024)*('DataModel-NVDA'!$B$4:$B$130=$B1024),0),MATCH(G$3,'DataModel-NVDA'!$F$2:$DI$2,0))*$C1024,"")</f>
        <v/>
      </c>
      <c r="H1024" s="34" t="str" cm="1">
        <f t="array" ref="H1024">IF(ISNUMBER('DataModel-NVDA'!H$112),INDEX('DataModel-NVDA'!$F$4:$DI$130,MATCH(1,('DataModel-NVDA'!$A$4:$A$130=$A1024)*('DataModel-NVDA'!$B$4:$B$130=$B1024),0),MATCH(H$3,'DataModel-NVDA'!$F$2:$DI$2,0))*$C1024,"")</f>
        <v/>
      </c>
      <c r="I1024" s="134" t="str" cm="1">
        <f t="array" ref="I1024">IF(ISNUMBER('DataModel-NVDA'!I$112),INDEX('DataModel-NVDA'!$F$4:$DI$130,MATCH(1,('DataModel-NVDA'!$A$4:$A$130=$A1024)*('DataModel-NVDA'!$B$4:$B$130=$B1024),0),MATCH(I$3,'DataModel-NVDA'!$F$2:$DI$2,0))*$C1024,"")</f>
        <v/>
      </c>
      <c r="J1024" s="133" cm="1">
        <f t="array" ref="J1024">IF(ISNUMBER('DataModel-NVDA'!J$112),INDEX('DataModel-NVDA'!$F$4:$DI$130,MATCH(1,('DataModel-NVDA'!$A$4:$A$130=$A1024)*('DataModel-NVDA'!$B$4:$B$130=$B1024),0),MATCH(J$3,'DataModel-NVDA'!$F$2:$DI$2,0))*$C1024,"")</f>
        <v>138.6816</v>
      </c>
      <c r="K1024" s="34" t="str" cm="1">
        <f t="array" ref="K1024">IF(ISNUMBER('DataModel-NVDA'!K$112),INDEX('DataModel-NVDA'!$F$4:$DI$130,MATCH(1,('DataModel-NVDA'!$A$4:$A$130=$A1024)*('DataModel-NVDA'!$B$4:$B$130=$B1024),0),MATCH(K$3,'DataModel-NVDA'!$F$2:$DI$2,0))*$C1024,"")</f>
        <v/>
      </c>
      <c r="L1024" s="34" t="str" cm="1">
        <f t="array" ref="L1024">IF(ISNUMBER('DataModel-NVDA'!L$112),INDEX('DataModel-NVDA'!$F$4:$DI$130,MATCH(1,('DataModel-NVDA'!$A$4:$A$130=$A1024)*('DataModel-NVDA'!$B$4:$B$130=$B1024),0),MATCH(L$3,'DataModel-NVDA'!$F$2:$DI$2,0))*$C1024,"")</f>
        <v/>
      </c>
      <c r="M1024" s="134" t="str" cm="1">
        <f t="array" ref="M1024">IF(ISNUMBER('DataModel-NVDA'!M$112),INDEX('DataModel-NVDA'!$F$4:$DI$130,MATCH(1,('DataModel-NVDA'!$A$4:$A$130=$A1024)*('DataModel-NVDA'!$B$4:$B$130=$B1024),0),MATCH(M$3,'DataModel-NVDA'!$F$2:$DI$2,0))*$C1024,"")</f>
        <v/>
      </c>
      <c r="N1024" s="133" cm="1">
        <f t="array" ref="N1024">IF(ISNUMBER('DataModel-NVDA'!N$112),INDEX('DataModel-NVDA'!$F$4:$DI$130,MATCH(1,('DataModel-NVDA'!$A$4:$A$130=$A1024)*('DataModel-NVDA'!$B$4:$B$130=$B1024),0),MATCH(N$3,'DataModel-NVDA'!$F$2:$DI$2,0))*$C1024,"")</f>
        <v>182.7</v>
      </c>
      <c r="O1024" s="34" t="str" cm="1">
        <f t="array" ref="O1024">IF(ISNUMBER('DataModel-NVDA'!O$112),INDEX('DataModel-NVDA'!$F$4:$DI$130,MATCH(1,('DataModel-NVDA'!$A$4:$A$130=$A1024)*('DataModel-NVDA'!$B$4:$B$130=$B1024),0),MATCH(O$3,'DataModel-NVDA'!$F$2:$DI$2,0))*$C1024,"")</f>
        <v/>
      </c>
      <c r="P1024" s="34" t="str" cm="1">
        <f t="array" ref="P1024">IF(ISNUMBER('DataModel-NVDA'!P$112),INDEX('DataModel-NVDA'!$F$4:$DI$130,MATCH(1,('DataModel-NVDA'!$A$4:$A$130=$A1024)*('DataModel-NVDA'!$B$4:$B$130=$B1024),0),MATCH(P$3,'DataModel-NVDA'!$F$2:$DI$2,0))*$C1024,"")</f>
        <v/>
      </c>
      <c r="Q1024" s="134" t="str" cm="1">
        <f t="array" ref="Q1024">IF(ISNUMBER('DataModel-NVDA'!Q$112),INDEX('DataModel-NVDA'!$F$4:$DI$130,MATCH(1,('DataModel-NVDA'!$A$4:$A$130=$A1024)*('DataModel-NVDA'!$B$4:$B$130=$B1024),0),MATCH(Q$3,'DataModel-NVDA'!$F$2:$DI$2,0))*$C1024,"")</f>
        <v/>
      </c>
      <c r="R1024" s="133" cm="1">
        <f t="array" ref="R1024">IF(ISNUMBER('DataModel-NVDA'!R$112),INDEX('DataModel-NVDA'!$F$4:$DI$130,MATCH(1,('DataModel-NVDA'!$A$4:$A$130=$A1024)*('DataModel-NVDA'!$B$4:$B$130=$B1024),0),MATCH(R$3,'DataModel-NVDA'!$F$2:$DI$2,0))*$C1024,"")</f>
        <v>473.359036</v>
      </c>
      <c r="S1024" s="34" t="str" cm="1">
        <f t="array" ref="S1024">IF(ISNUMBER('DataModel-NVDA'!S$112),INDEX('DataModel-NVDA'!$F$4:$DI$130,MATCH(1,('DataModel-NVDA'!$A$4:$A$130=$A1024)*('DataModel-NVDA'!$B$4:$B$130=$B1024),0),MATCH(S$3,'DataModel-NVDA'!$F$2:$DI$2,0))*$C1024,"")</f>
        <v/>
      </c>
      <c r="T1024" s="34" t="str" cm="1">
        <f t="array" ref="T1024">IF(ISNUMBER('DataModel-NVDA'!T$112),INDEX('DataModel-NVDA'!$F$4:$DI$130,MATCH(1,('DataModel-NVDA'!$A$4:$A$130=$A1024)*('DataModel-NVDA'!$B$4:$B$130=$B1024),0),MATCH(T$3,'DataModel-NVDA'!$F$2:$DI$2,0))*$C1024,"")</f>
        <v/>
      </c>
      <c r="U1024" s="134" t="str" cm="1">
        <f t="array" ref="U1024">IF(ISNUMBER('DataModel-NVDA'!U$112),INDEX('DataModel-NVDA'!$F$4:$DI$130,MATCH(1,('DataModel-NVDA'!$A$4:$A$130=$A1024)*('DataModel-NVDA'!$B$4:$B$130=$B1024),0),MATCH(U$3,'DataModel-NVDA'!$F$2:$DI$2,0))*$C1024,"")</f>
        <v/>
      </c>
      <c r="V1024" s="133" cm="1">
        <f t="array" ref="V1024">IF(ISNUMBER('DataModel-NVDA'!V$112),INDEX('DataModel-NVDA'!$F$4:$DI$130,MATCH(1,('DataModel-NVDA'!$A$4:$A$130=$A1024)*('DataModel-NVDA'!$B$4:$B$130=$B1024),0),MATCH(V$3,'DataModel-NVDA'!$F$2:$DI$2,0))*$C1024,"")</f>
        <v>451.94393099999996</v>
      </c>
      <c r="W1024" s="34" t="str" cm="1">
        <f t="array" ref="W1024">IF(ISNUMBER('DataModel-NVDA'!W$112),INDEX('DataModel-NVDA'!$F$4:$DI$130,MATCH(1,('DataModel-NVDA'!$A$4:$A$130=$A1024)*('DataModel-NVDA'!$B$4:$B$130=$B1024),0),MATCH(W$3,'DataModel-NVDA'!$F$2:$DI$2,0))*$C1024,"")</f>
        <v/>
      </c>
      <c r="X1024" s="34" t="str" cm="1">
        <f t="array" ref="X1024">IF(ISNUMBER('DataModel-NVDA'!X$112),INDEX('DataModel-NVDA'!$F$4:$DI$130,MATCH(1,('DataModel-NVDA'!$A$4:$A$130=$A1024)*('DataModel-NVDA'!$B$4:$B$130=$B1024),0),MATCH(X$3,'DataModel-NVDA'!$F$2:$DI$2,0))*$C1024,"")</f>
        <v/>
      </c>
      <c r="Y1024" s="134" cm="1">
        <f t="array" ref="Y1024">IF(ISNUMBER('DataModel-NVDA'!Y$112),INDEX('DataModel-NVDA'!$F$4:$DI$130,MATCH(1,('DataModel-NVDA'!$A$4:$A$130=$A1024)*('DataModel-NVDA'!$B$4:$B$130=$B1024),0),MATCH(Y$3,'DataModel-NVDA'!$F$2:$DI$2,0))*$C1024,"")</f>
        <v>710.67299300000002</v>
      </c>
      <c r="Z1024" s="133" cm="1">
        <f t="array" ref="Z1024">IF(ISNUMBER('DataModel-NVDA'!Z$112),INDEX('DataModel-NVDA'!$F$4:$DI$130,MATCH(1,('DataModel-NVDA'!$A$4:$A$130=$A1024)*('DataModel-NVDA'!$B$4:$B$130=$B1024),0),MATCH(Z$3,'DataModel-NVDA'!$F$2:$DI$2,0))*$C1024,"")</f>
        <v>219.51999999999998</v>
      </c>
      <c r="AA1024" s="34" cm="1">
        <f t="array" ref="AA1024">IF(ISNUMBER('DataModel-NVDA'!AA$112),INDEX('DataModel-NVDA'!$F$4:$DI$130,MATCH(1,('DataModel-NVDA'!$A$4:$A$130=$A1024)*('DataModel-NVDA'!$B$4:$B$130=$B1024),0),MATCH(AA$3,'DataModel-NVDA'!$F$2:$DI$2,0))*$C1024,"")</f>
        <v>809.91591899999992</v>
      </c>
      <c r="AB1024" s="34" cm="1">
        <f t="array" ref="AB1024">IF(ISNUMBER('DataModel-NVDA'!AB$112),INDEX('DataModel-NVDA'!$F$4:$DI$130,MATCH(1,('DataModel-NVDA'!$A$4:$A$130=$A1024)*('DataModel-NVDA'!$B$4:$B$130=$B1024),0),MATCH(AB$3,'DataModel-NVDA'!$F$2:$DI$2,0))*$C1024,"")</f>
        <v>928.20160899999996</v>
      </c>
      <c r="AC1024" s="134" cm="1">
        <f t="array" ref="AC1024">IF(ISNUMBER('DataModel-NVDA'!AC$112),INDEX('DataModel-NVDA'!$F$4:$DI$130,MATCH(1,('DataModel-NVDA'!$A$4:$A$130=$A1024)*('DataModel-NVDA'!$B$4:$B$130=$B1024),0),MATCH(AC$3,'DataModel-NVDA'!$F$2:$DI$2,0))*$C1024,"")</f>
        <v>941.62191899999993</v>
      </c>
      <c r="AD1024" s="133" cm="1">
        <f t="array" ref="AD1024">IF(ISNUMBER('DataModel-NVDA'!AD$112),INDEX('DataModel-NVDA'!$F$4:$DI$130,MATCH(1,('DataModel-NVDA'!$A$4:$A$130=$A1024)*('DataModel-NVDA'!$B$4:$B$130=$B1024),0),MATCH(AD$3,'DataModel-NVDA'!$F$2:$DI$2,0))*$C1024,"")</f>
        <v>687.66467</v>
      </c>
      <c r="AE1024" s="34" cm="1">
        <f t="array" ref="AE1024">IF(ISNUMBER('DataModel-NVDA'!AE$112),INDEX('DataModel-NVDA'!$F$4:$DI$130,MATCH(1,('DataModel-NVDA'!$A$4:$A$130=$A1024)*('DataModel-NVDA'!$B$4:$B$130=$B1024),0),MATCH(AE$3,'DataModel-NVDA'!$F$2:$DI$2,0))*$C1024,"")</f>
        <v>1160.9436879999998</v>
      </c>
      <c r="AF1024" s="34" cm="1">
        <f t="array" ref="AF1024">IF(ISNUMBER('DataModel-NVDA'!AF$112),INDEX('DataModel-NVDA'!$F$4:$DI$130,MATCH(1,('DataModel-NVDA'!$A$4:$A$130=$A1024)*('DataModel-NVDA'!$B$4:$B$130=$B1024),0),MATCH(AF$3,'DataModel-NVDA'!$F$2:$DI$2,0))*$C1024,"")</f>
        <v>1402.6759549999999</v>
      </c>
      <c r="AG1024" s="134" cm="1">
        <f t="array" ref="AG1024">IF(ISNUMBER('DataModel-NVDA'!AG$112),INDEX('DataModel-NVDA'!$F$4:$DI$130,MATCH(1,('DataModel-NVDA'!$A$4:$A$130=$A1024)*('DataModel-NVDA'!$B$4:$B$130=$B1024),0),MATCH(AG$3,'DataModel-NVDA'!$F$2:$DI$2,0))*$C1024,"")</f>
        <v>1531.031999</v>
      </c>
      <c r="AH1024" s="133" cm="1">
        <f t="array" ref="AH1024">IF(ISNUMBER('DataModel-NVDA'!AH$112),INDEX('DataModel-NVDA'!$F$4:$DI$130,MATCH(1,('DataModel-NVDA'!$A$4:$A$130=$A1024)*('DataModel-NVDA'!$B$4:$B$130=$B1024),0),MATCH(AH$3,'DataModel-NVDA'!$F$2:$DI$2,0))*$C1024,"")</f>
        <v>1081.178647</v>
      </c>
      <c r="AI1024" s="34" cm="1">
        <f t="array" ref="AI1024">IF(ISNUMBER('DataModel-NVDA'!AI$112),INDEX('DataModel-NVDA'!$F$4:$DI$130,MATCH(1,('DataModel-NVDA'!$A$4:$A$130=$A1024)*('DataModel-NVDA'!$B$4:$B$130=$B1024),0),MATCH(AI$3,'DataModel-NVDA'!$F$2:$DI$2,0))*$C1024,"")</f>
        <v>2009.5730369999999</v>
      </c>
      <c r="AJ1024" s="34" cm="1">
        <f t="array" ref="AJ1024">IF(ISNUMBER('DataModel-NVDA'!AJ$112),INDEX('DataModel-NVDA'!$F$4:$DI$130,MATCH(1,('DataModel-NVDA'!$A$4:$A$130=$A1024)*('DataModel-NVDA'!$B$4:$B$130=$B1024),0),MATCH(AJ$3,'DataModel-NVDA'!$F$2:$DI$2,0))*$C1024,"")</f>
        <v>2166.9755169999999</v>
      </c>
      <c r="AK1024" s="134" cm="1">
        <f t="array" ref="AK1024">IF(ISNUMBER('DataModel-NVDA'!AK$112),INDEX('DataModel-NVDA'!$F$4:$DI$130,MATCH(1,('DataModel-NVDA'!$A$4:$A$130=$A1024)*('DataModel-NVDA'!$B$4:$B$130=$B1024),0),MATCH(AK$3,'DataModel-NVDA'!$F$2:$DI$2,0))*$C1024,"")</f>
        <v>2357.4318199999998</v>
      </c>
      <c r="AL1024" s="133" cm="1">
        <f t="array" ref="AL1024">IF(ISNUMBER('DataModel-NVDA'!AL$112),INDEX('DataModel-NVDA'!$F$4:$DI$130,MATCH(1,('DataModel-NVDA'!$A$4:$A$130=$A1024)*('DataModel-NVDA'!$B$4:$B$130=$B1024),0),MATCH(AL$3,'DataModel-NVDA'!$F$2:$DI$2,0))*$C1024,"")</f>
        <v>2070.1782170000001</v>
      </c>
      <c r="AM1024" s="34" cm="1">
        <f t="array" ref="AM1024">IF(ISNUMBER('DataModel-NVDA'!AM$112),INDEX('DataModel-NVDA'!$F$4:$DI$130,MATCH(1,('DataModel-NVDA'!$A$4:$A$130=$A1024)*('DataModel-NVDA'!$B$4:$B$130=$B1024),0),MATCH(AM$3,'DataModel-NVDA'!$F$2:$DI$2,0))*$C1024,"")</f>
        <v>2128.4232859999997</v>
      </c>
      <c r="AN1024" s="34" cm="1">
        <f t="array" ref="AN1024">IF(ISNUMBER('DataModel-NVDA'!AN$112),INDEX('DataModel-NVDA'!$F$4:$DI$130,MATCH(1,('DataModel-NVDA'!$A$4:$A$130=$A1024)*('DataModel-NVDA'!$B$4:$B$130=$B1024),0),MATCH(AN$3,'DataModel-NVDA'!$F$2:$DI$2,0))*$C1024,"")</f>
        <v>1835.5189759999998</v>
      </c>
      <c r="AO1024" s="134" cm="1">
        <f t="array" ref="AO1024">IF(ISNUMBER('DataModel-NVDA'!AO$112),INDEX('DataModel-NVDA'!$F$4:$DI$130,MATCH(1,('DataModel-NVDA'!$A$4:$A$130=$A1024)*('DataModel-NVDA'!$B$4:$B$130=$B1024),0),MATCH(AO$3,'DataModel-NVDA'!$F$2:$DI$2,0))*$C1024,"")</f>
        <v>1901.915113</v>
      </c>
      <c r="AP1024" s="133" cm="1">
        <f t="array" ref="AP1024">IF(ISNUMBER('DataModel-NVDA'!AP$112),INDEX('DataModel-NVDA'!$F$4:$DI$130,MATCH(1,('DataModel-NVDA'!$A$4:$A$130=$A1024)*('DataModel-NVDA'!$B$4:$B$130=$B1024),0),MATCH(AP$3,'DataModel-NVDA'!$F$2:$DI$2,0))*$C1024,"")</f>
        <v>2277.196038</v>
      </c>
      <c r="AQ1024" s="34" cm="1">
        <f t="array" ref="AQ1024">IF(ISNUMBER('DataModel-NVDA'!AQ$112),INDEX('DataModel-NVDA'!$F$4:$DI$130,MATCH(1,('DataModel-NVDA'!$A$4:$A$130=$A1024)*('DataModel-NVDA'!$B$4:$B$130=$B1024),0),MATCH(AQ$3,'DataModel-NVDA'!$F$2:$DI$2,0))*$C1024,"")</f>
        <v>3538.3068409999996</v>
      </c>
      <c r="AR1024" s="34" cm="1">
        <f t="array" ref="AR1024">IF(ISNUMBER('DataModel-NVDA'!AR$112),INDEX('DataModel-NVDA'!$F$4:$DI$130,MATCH(1,('DataModel-NVDA'!$A$4:$A$130=$A1024)*('DataModel-NVDA'!$B$4:$B$130=$B1024),0),MATCH(AR$3,'DataModel-NVDA'!$F$2:$DI$2,0))*$C1024,"")</f>
        <v>5351.2702259999996</v>
      </c>
      <c r="AS1024" s="134" cm="1">
        <f t="array" ref="AS1024">IF(ISNUMBER('DataModel-NVDA'!AS$112),INDEX('DataModel-NVDA'!$F$4:$DI$130,MATCH(1,('DataModel-NVDA'!$A$4:$A$130=$A1024)*('DataModel-NVDA'!$B$4:$B$130=$B1024),0),MATCH(AS$3,'DataModel-NVDA'!$F$2:$DI$2,0))*$C1024,"")</f>
        <v>6448.8508089999996</v>
      </c>
      <c r="AT1024" s="133" cm="1">
        <f t="array" ref="AT1024">IF(ISNUMBER('DataModel-NVDA'!AT$112),INDEX('DataModel-NVDA'!$F$4:$DI$130,MATCH(1,('DataModel-NVDA'!$A$4:$A$130=$A1024)*('DataModel-NVDA'!$B$4:$B$130=$B1024),0),MATCH(AT$3,'DataModel-NVDA'!$F$2:$DI$2,0))*$C1024,"")</f>
        <v>2504.9156410000001</v>
      </c>
      <c r="AU1024" s="34" cm="1">
        <f t="array" ref="AU1024">IF(ISNUMBER('DataModel-NVDA'!AU$112),INDEX('DataModel-NVDA'!$F$4:$DI$130,MATCH(1,('DataModel-NVDA'!$A$4:$A$130=$A1024)*('DataModel-NVDA'!$B$4:$B$130=$B1024),0),MATCH(AU$3,'DataModel-NVDA'!$F$2:$DI$2,0))*$C1024,"")</f>
        <v>9492.9261319999987</v>
      </c>
      <c r="AV1024" s="34" cm="1">
        <f t="array" ref="AV1024">IF(ISNUMBER('DataModel-NVDA'!AV$112),INDEX('DataModel-NVDA'!$F$4:$DI$130,MATCH(1,('DataModel-NVDA'!$A$4:$A$130=$A1024)*('DataModel-NVDA'!$B$4:$B$130=$B1024),0),MATCH(AV$3,'DataModel-NVDA'!$F$2:$DI$2,0))*$C1024,"")</f>
        <v>10737.765336999999</v>
      </c>
      <c r="AW1024" s="134" cm="1">
        <f t="array" ref="AW1024">IF(ISNUMBER('DataModel-NVDA'!AW$112),INDEX('DataModel-NVDA'!$F$4:$DI$130,MATCH(1,('DataModel-NVDA'!$A$4:$A$130=$A1024)*('DataModel-NVDA'!$B$4:$B$130=$B1024),0),MATCH(AW$3,'DataModel-NVDA'!$F$2:$DI$2,0))*$C1024,"")</f>
        <v>12488.200384</v>
      </c>
      <c r="AX1024" s="133" cm="1">
        <f t="array" ref="AX1024">IF(ISNUMBER('DataModel-NVDA'!AX$112),INDEX('DataModel-NVDA'!$F$4:$DI$130,MATCH(1,('DataModel-NVDA'!$A$4:$A$130=$A1024)*('DataModel-NVDA'!$B$4:$B$130=$B1024),0),MATCH(AX$3,'DataModel-NVDA'!$F$2:$DI$2,0))*$C1024,"")</f>
        <v>13284.838662999999</v>
      </c>
      <c r="AY1024" s="34" cm="1">
        <f t="array" ref="AY1024">IF(ISNUMBER('DataModel-NVDA'!AY$112),INDEX('DataModel-NVDA'!$F$4:$DI$130,MATCH(1,('DataModel-NVDA'!$A$4:$A$130=$A1024)*('DataModel-NVDA'!$B$4:$B$130=$B1024),0),MATCH(AY$3,'DataModel-NVDA'!$F$2:$DI$2,0))*$C1024,"")</f>
        <v>14667.612569999999</v>
      </c>
      <c r="AZ1024" s="34" cm="1">
        <f t="array" ref="AZ1024">IF(ISNUMBER('DataModel-NVDA'!AZ$112),INDEX('DataModel-NVDA'!$F$4:$DI$130,MATCH(1,('DataModel-NVDA'!$A$4:$A$130=$A1024)*('DataModel-NVDA'!$B$4:$B$130=$B1024),0),MATCH(AZ$3,'DataModel-NVDA'!$F$2:$DI$2,0))*$C1024,"")</f>
        <v>16220.583423</v>
      </c>
      <c r="BA1024" s="134" cm="1">
        <f t="array" ref="BA1024">IF(ISNUMBER('DataModel-NVDA'!BA$112),INDEX('DataModel-NVDA'!$F$4:$DI$130,MATCH(1,('DataModel-NVDA'!$A$4:$A$130=$A1024)*('DataModel-NVDA'!$B$4:$B$130=$B1024),0),MATCH(BA$3,'DataModel-NVDA'!$F$2:$DI$2,0))*$C1024,"")</f>
        <v>17729.708768</v>
      </c>
      <c r="BB1024" s="133" cm="1">
        <f t="array" ref="BB1024">IF(ISNUMBER('DataModel-NVDA'!BB$112),INDEX('DataModel-NVDA'!$F$4:$DI$130,MATCH(1,('DataModel-NVDA'!$A$4:$A$130=$A1024)*('DataModel-NVDA'!$B$4:$B$130=$B1024),0),MATCH(BB$3,'DataModel-NVDA'!$F$2:$DI$2,0))*$C1024,"")</f>
        <v>17615.878753000001</v>
      </c>
      <c r="BC1024" s="34" cm="1">
        <f t="array" ref="BC1024">IF(ISNUMBER('DataModel-NVDA'!BC$112),INDEX('DataModel-NVDA'!$F$4:$DI$130,MATCH(1,('DataModel-NVDA'!$A$4:$A$130=$A1024)*('DataModel-NVDA'!$B$4:$B$130=$B1024),0),MATCH(BC$3,'DataModel-NVDA'!$F$2:$DI$2,0))*$C1024,"")</f>
        <v>18331.506803</v>
      </c>
      <c r="BD1024" s="34" cm="1">
        <f t="array" ref="BD1024">IF(ISNUMBER('DataModel-NVDA'!BD$112),INDEX('DataModel-NVDA'!$F$4:$DI$130,MATCH(1,('DataModel-NVDA'!$A$4:$A$130=$A1024)*('DataModel-NVDA'!$B$4:$B$130=$B1024),0),MATCH(BD$3,'DataModel-NVDA'!$F$2:$DI$2,0))*$C1024,"")</f>
        <v>19047.156612999999</v>
      </c>
      <c r="BE1024" s="134" cm="1">
        <f t="array" ref="BE1024">IF(ISNUMBER('DataModel-NVDA'!BE$112),INDEX('DataModel-NVDA'!$F$4:$DI$130,MATCH(1,('DataModel-NVDA'!$A$4:$A$130=$A1024)*('DataModel-NVDA'!$B$4:$B$130=$B1024),0),MATCH(BE$3,'DataModel-NVDA'!$F$2:$DI$2,0))*$C1024,"")</f>
        <v>19707.869881999999</v>
      </c>
      <c r="BF1024" s="133" t="str" cm="1">
        <f t="array" ref="BF1024">IF(ISNUMBER('DataModel-NVDA'!BF$112),INDEX('DataModel-NVDA'!$F$4:$DI$130,MATCH(1,('DataModel-NVDA'!$A$4:$A$130=$A1024)*('DataModel-NVDA'!$B$4:$B$130=$B1024),0),MATCH(BF$3,'DataModel-NVDA'!$F$2:$DI$2,0))*$C1024,"")</f>
        <v/>
      </c>
      <c r="BG1024" s="34" t="str" cm="1">
        <f t="array" ref="BG1024">IF(ISNUMBER('DataModel-NVDA'!BG$112),INDEX('DataModel-NVDA'!$F$4:$DI$130,MATCH(1,('DataModel-NVDA'!$A$4:$A$130=$A1024)*('DataModel-NVDA'!$B$4:$B$130=$B1024),0),MATCH(BG$3,'DataModel-NVDA'!$F$2:$DI$2,0))*$C1024,"")</f>
        <v/>
      </c>
      <c r="BH1024" s="34" t="str" cm="1">
        <f t="array" ref="BH1024">IF(ISNUMBER('DataModel-NVDA'!BH$112),INDEX('DataModel-NVDA'!$F$4:$DI$130,MATCH(1,('DataModel-NVDA'!$A$4:$A$130=$A1024)*('DataModel-NVDA'!$B$4:$B$130=$B1024),0),MATCH(BH$3,'DataModel-NVDA'!$F$2:$DI$2,0))*$C1024,"")</f>
        <v/>
      </c>
      <c r="BI1024" s="134" t="str" cm="1">
        <f t="array" ref="BI1024">IF(ISNUMBER('DataModel-NVDA'!BI$112),INDEX('DataModel-NVDA'!$F$4:$DI$130,MATCH(1,('DataModel-NVDA'!$A$4:$A$130=$A1024)*('DataModel-NVDA'!$B$4:$B$130=$B1024),0),MATCH(BI$3,'DataModel-NVDA'!$F$2:$DI$2,0))*$C1024,"")</f>
        <v/>
      </c>
      <c r="BJ1024" s="133" t="str" cm="1">
        <f t="array" ref="BJ1024">IF(ISNUMBER('DataModel-NVDA'!BJ$112),INDEX('DataModel-NVDA'!$F$4:$DI$130,MATCH(1,('DataModel-NVDA'!$A$4:$A$130=$A1024)*('DataModel-NVDA'!$B$4:$B$130=$B1024),0),MATCH(BJ$3,'DataModel-NVDA'!$F$2:$DI$2,0))*$C1024,"")</f>
        <v/>
      </c>
      <c r="BK1024" s="34" t="str" cm="1">
        <f t="array" ref="BK1024">IF(ISNUMBER('DataModel-NVDA'!BK$112),INDEX('DataModel-NVDA'!$F$4:$DI$130,MATCH(1,('DataModel-NVDA'!$A$4:$A$130=$A1024)*('DataModel-NVDA'!$B$4:$B$130=$B1024),0),MATCH(BK$3,'DataModel-NVDA'!$F$2:$DI$2,0))*$C1024,"")</f>
        <v/>
      </c>
      <c r="BL1024" s="34" t="str" cm="1">
        <f t="array" ref="BL1024">IF(ISNUMBER('DataModel-NVDA'!BL$112),INDEX('DataModel-NVDA'!$F$4:$DI$130,MATCH(1,('DataModel-NVDA'!$A$4:$A$130=$A1024)*('DataModel-NVDA'!$B$4:$B$130=$B1024),0),MATCH(BL$3,'DataModel-NVDA'!$F$2:$DI$2,0))*$C1024,"")</f>
        <v/>
      </c>
      <c r="BM1024" s="134" t="str" cm="1">
        <f t="array" ref="BM1024">IF(ISNUMBER('DataModel-NVDA'!BM$112),INDEX('DataModel-NVDA'!$F$4:$DI$130,MATCH(1,('DataModel-NVDA'!$A$4:$A$130=$A1024)*('DataModel-NVDA'!$B$4:$B$130=$B1024),0),MATCH(BM$3,'DataModel-NVDA'!$F$2:$DI$2,0))*$C1024,"")</f>
        <v/>
      </c>
      <c r="BN1024" s="133" t="str" cm="1">
        <f t="array" ref="BN1024">IF(ISNUMBER('DataModel-NVDA'!BN$112),INDEX('DataModel-NVDA'!$F$4:$DI$130,MATCH(1,('DataModel-NVDA'!$A$4:$A$130=$A1024)*('DataModel-NVDA'!$B$4:$B$130=$B1024),0),MATCH(BN$3,'DataModel-NVDA'!$F$2:$DI$2,0))*$C1024,"")</f>
        <v/>
      </c>
      <c r="BO1024" s="34" t="str" cm="1">
        <f t="array" ref="BO1024">IF(ISNUMBER('DataModel-NVDA'!BO$112),INDEX('DataModel-NVDA'!$F$4:$DI$130,MATCH(1,('DataModel-NVDA'!$A$4:$A$130=$A1024)*('DataModel-NVDA'!$B$4:$B$130=$B1024),0),MATCH(BO$3,'DataModel-NVDA'!$F$2:$DI$2,0))*$C1024,"")</f>
        <v/>
      </c>
      <c r="BP1024" s="34" t="str" cm="1">
        <f t="array" ref="BP1024">IF(ISNUMBER('DataModel-NVDA'!BP$112),INDEX('DataModel-NVDA'!$F$4:$DI$130,MATCH(1,('DataModel-NVDA'!$A$4:$A$130=$A1024)*('DataModel-NVDA'!$B$4:$B$130=$B1024),0),MATCH(BP$3,'DataModel-NVDA'!$F$2:$DI$2,0))*$C1024,"")</f>
        <v/>
      </c>
      <c r="BQ1024" s="134" t="str" cm="1">
        <f t="array" ref="BQ1024">IF(ISNUMBER('DataModel-NVDA'!BQ$112),INDEX('DataModel-NVDA'!$F$4:$DI$130,MATCH(1,('DataModel-NVDA'!$A$4:$A$130=$A1024)*('DataModel-NVDA'!$B$4:$B$130=$B1024),0),MATCH(BQ$3,'DataModel-NVDA'!$F$2:$DI$2,0))*$C1024,"")</f>
        <v/>
      </c>
      <c r="BR1024" s="133" t="str" cm="1">
        <f t="array" ref="BR1024">IF(ISNUMBER('DataModel-NVDA'!BR$112),INDEX('DataModel-NVDA'!$F$4:$DI$130,MATCH(1,('DataModel-NVDA'!$A$4:$A$130=$A1024)*('DataModel-NVDA'!$B$4:$B$130=$B1024),0),MATCH(BR$3,'DataModel-NVDA'!$F$2:$DI$2,0))*$C1024,"")</f>
        <v/>
      </c>
      <c r="BS1024" s="34" t="str" cm="1">
        <f t="array" ref="BS1024">IF(ISNUMBER('DataModel-NVDA'!BS$112),INDEX('DataModel-NVDA'!$F$4:$DI$130,MATCH(1,('DataModel-NVDA'!$A$4:$A$130=$A1024)*('DataModel-NVDA'!$B$4:$B$130=$B1024),0),MATCH(BS$3,'DataModel-NVDA'!$F$2:$DI$2,0))*$C1024,"")</f>
        <v/>
      </c>
      <c r="BT1024" s="34" t="str" cm="1">
        <f t="array" ref="BT1024">IF(ISNUMBER('DataModel-NVDA'!BT$112),INDEX('DataModel-NVDA'!$F$4:$DI$130,MATCH(1,('DataModel-NVDA'!$A$4:$A$130=$A1024)*('DataModel-NVDA'!$B$4:$B$130=$B1024),0),MATCH(BT$3,'DataModel-NVDA'!$F$2:$DI$2,0))*$C1024,"")</f>
        <v/>
      </c>
      <c r="BU1024" s="134" t="str" cm="1">
        <f t="array" ref="BU1024">IF(ISNUMBER('DataModel-NVDA'!BU$112),INDEX('DataModel-NVDA'!$F$4:$DI$130,MATCH(1,('DataModel-NVDA'!$A$4:$A$130=$A1024)*('DataModel-NVDA'!$B$4:$B$130=$B1024),0),MATCH(BU$3,'DataModel-NVDA'!$F$2:$DI$2,0))*$C1024,"")</f>
        <v/>
      </c>
      <c r="BV1024" s="133" t="str" cm="1">
        <f t="array" ref="BV1024">IF(ISNUMBER('DataModel-NVDA'!BV$112),INDEX('DataModel-NVDA'!$F$4:$DI$130,MATCH(1,('DataModel-NVDA'!$A$4:$A$130=$A1024)*('DataModel-NVDA'!$B$4:$B$130=$B1024),0),MATCH(BV$3,'DataModel-NVDA'!$F$2:$DI$2,0))*$C1024,"")</f>
        <v/>
      </c>
      <c r="BW1024" s="34" t="str" cm="1">
        <f t="array" ref="BW1024">IF(ISNUMBER('DataModel-NVDA'!BW$112),INDEX('DataModel-NVDA'!$F$4:$DI$130,MATCH(1,('DataModel-NVDA'!$A$4:$A$130=$A1024)*('DataModel-NVDA'!$B$4:$B$130=$B1024),0),MATCH(BW$3,'DataModel-NVDA'!$F$2:$DI$2,0))*$C1024,"")</f>
        <v/>
      </c>
      <c r="BX1024" s="34" t="str" cm="1">
        <f t="array" ref="BX1024">IF(ISNUMBER('DataModel-NVDA'!BX$112),INDEX('DataModel-NVDA'!$F$4:$DI$130,MATCH(1,('DataModel-NVDA'!$A$4:$A$130=$A1024)*('DataModel-NVDA'!$B$4:$B$130=$B1024),0),MATCH(BX$3,'DataModel-NVDA'!$F$2:$DI$2,0))*$C1024,"")</f>
        <v/>
      </c>
      <c r="BY1024" s="134" t="str" cm="1">
        <f t="array" ref="BY1024">IF(ISNUMBER('DataModel-NVDA'!BY$112),INDEX('DataModel-NVDA'!$F$4:$DI$130,MATCH(1,('DataModel-NVDA'!$A$4:$A$130=$A1024)*('DataModel-NVDA'!$B$4:$B$130=$B1024),0),MATCH(BY$3,'DataModel-NVDA'!$F$2:$DI$2,0))*$C1024,"")</f>
        <v/>
      </c>
      <c r="BZ1024" s="133" t="str" cm="1">
        <f t="array" ref="BZ1024">IF(ISNUMBER('DataModel-NVDA'!BZ$112),INDEX('DataModel-NVDA'!$F$4:$DI$130,MATCH(1,('DataModel-NVDA'!$A$4:$A$130=$A1024)*('DataModel-NVDA'!$B$4:$B$130=$B1024),0),MATCH(BZ$3,'DataModel-NVDA'!$F$2:$DI$2,0))*$C1024,"")</f>
        <v/>
      </c>
      <c r="CA1024" s="34" t="str" cm="1">
        <f t="array" ref="CA1024">IF(ISNUMBER('DataModel-NVDA'!CA$112),INDEX('DataModel-NVDA'!$F$4:$DI$130,MATCH(1,('DataModel-NVDA'!$A$4:$A$130=$A1024)*('DataModel-NVDA'!$B$4:$B$130=$B1024),0),MATCH(CA$3,'DataModel-NVDA'!$F$2:$DI$2,0))*$C1024,"")</f>
        <v/>
      </c>
      <c r="CB1024" s="34" t="str" cm="1">
        <f t="array" ref="CB1024">IF(ISNUMBER('DataModel-NVDA'!CB$112),INDEX('DataModel-NVDA'!$F$4:$DI$130,MATCH(1,('DataModel-NVDA'!$A$4:$A$130=$A1024)*('DataModel-NVDA'!$B$4:$B$130=$B1024),0),MATCH(CB$3,'DataModel-NVDA'!$F$2:$DI$2,0))*$C1024,"")</f>
        <v/>
      </c>
      <c r="CC1024" s="134" t="str" cm="1">
        <f t="array" ref="CC1024">IF(ISNUMBER('DataModel-NVDA'!CC$112),INDEX('DataModel-NVDA'!$F$4:$DI$130,MATCH(1,('DataModel-NVDA'!$A$4:$A$130=$A1024)*('DataModel-NVDA'!$B$4:$B$130=$B1024),0),MATCH(CC$3,'DataModel-NVDA'!$F$2:$DI$2,0))*$C1024,"")</f>
        <v/>
      </c>
      <c r="CD1024" s="133" t="str" cm="1">
        <f t="array" ref="CD1024">IF(ISNUMBER('DataModel-NVDA'!CD$112),INDEX('DataModel-NVDA'!$F$4:$DI$130,MATCH(1,('DataModel-NVDA'!$A$4:$A$130=$A1024)*('DataModel-NVDA'!$B$4:$B$130=$B1024),0),MATCH(CD$3,'DataModel-NVDA'!$F$2:$DI$2,0))*$C1024,"")</f>
        <v/>
      </c>
      <c r="CE1024" s="34" t="str" cm="1">
        <f t="array" ref="CE1024">IF(ISNUMBER('DataModel-NVDA'!CE$112),INDEX('DataModel-NVDA'!$F$4:$DI$130,MATCH(1,('DataModel-NVDA'!$A$4:$A$130=$A1024)*('DataModel-NVDA'!$B$4:$B$130=$B1024),0),MATCH(CE$3,'DataModel-NVDA'!$F$2:$DI$2,0))*$C1024,"")</f>
        <v/>
      </c>
      <c r="CF1024" s="34" t="str" cm="1">
        <f t="array" ref="CF1024">IF(ISNUMBER('DataModel-NVDA'!CF$112),INDEX('DataModel-NVDA'!$F$4:$DI$130,MATCH(1,('DataModel-NVDA'!$A$4:$A$130=$A1024)*('DataModel-NVDA'!$B$4:$B$130=$B1024),0),MATCH(CF$3,'DataModel-NVDA'!$F$2:$DI$2,0))*$C1024,"")</f>
        <v/>
      </c>
      <c r="CG1024" s="134" t="str" cm="1">
        <f t="array" ref="CG1024">IF(ISNUMBER('DataModel-NVDA'!CG$112),INDEX('DataModel-NVDA'!$F$4:$DI$130,MATCH(1,('DataModel-NVDA'!$A$4:$A$130=$A1024)*('DataModel-NVDA'!$B$4:$B$130=$B1024),0),MATCH(CG$3,'DataModel-NVDA'!$F$2:$DI$2,0))*$C1024,"")</f>
        <v/>
      </c>
      <c r="CH1024" s="133" t="str" cm="1">
        <f t="array" ref="CH1024">IF(ISNUMBER('DataModel-NVDA'!CH$112),INDEX('DataModel-NVDA'!$F$4:$DI$130,MATCH(1,('DataModel-NVDA'!$A$4:$A$130=$A1024)*('DataModel-NVDA'!$B$4:$B$130=$B1024),0),MATCH(CH$3,'DataModel-NVDA'!$F$2:$DI$2,0))*$C1024,"")</f>
        <v/>
      </c>
      <c r="CI1024" s="34" t="str" cm="1">
        <f t="array" ref="CI1024">IF(ISNUMBER('DataModel-NVDA'!CI$112),INDEX('DataModel-NVDA'!$F$4:$DI$130,MATCH(1,('DataModel-NVDA'!$A$4:$A$130=$A1024)*('DataModel-NVDA'!$B$4:$B$130=$B1024),0),MATCH(CI$3,'DataModel-NVDA'!$F$2:$DI$2,0))*$C1024,"")</f>
        <v/>
      </c>
      <c r="CJ1024" s="34" t="str" cm="1">
        <f t="array" ref="CJ1024">IF(ISNUMBER('DataModel-NVDA'!CJ$112),INDEX('DataModel-NVDA'!$F$4:$DI$130,MATCH(1,('DataModel-NVDA'!$A$4:$A$130=$A1024)*('DataModel-NVDA'!$B$4:$B$130=$B1024),0),MATCH(CJ$3,'DataModel-NVDA'!$F$2:$DI$2,0))*$C1024,"")</f>
        <v/>
      </c>
      <c r="CK1024" s="134" t="str" cm="1">
        <f t="array" ref="CK1024">IF(ISNUMBER('DataModel-NVDA'!CK$112),INDEX('DataModel-NVDA'!$F$4:$DI$130,MATCH(1,('DataModel-NVDA'!$A$4:$A$130=$A1024)*('DataModel-NVDA'!$B$4:$B$130=$B1024),0),MATCH(CK$3,'DataModel-NVDA'!$F$2:$DI$2,0))*$C1024,"")</f>
        <v/>
      </c>
      <c r="CL1024" s="133" t="str" cm="1">
        <f t="array" ref="CL1024">IF(ISNUMBER('DataModel-NVDA'!CL$112),INDEX('DataModel-NVDA'!$F$4:$DI$130,MATCH(1,('DataModel-NVDA'!$A$4:$A$130=$A1024)*('DataModel-NVDA'!$B$4:$B$130=$B1024),0),MATCH(CL$3,'DataModel-NVDA'!$F$2:$DI$2,0))*$C1024,"")</f>
        <v/>
      </c>
      <c r="CM1024" s="34" t="str" cm="1">
        <f t="array" ref="CM1024">IF(ISNUMBER('DataModel-NVDA'!CM$112),INDEX('DataModel-NVDA'!$F$4:$DI$130,MATCH(1,('DataModel-NVDA'!$A$4:$A$130=$A1024)*('DataModel-NVDA'!$B$4:$B$130=$B1024),0),MATCH(CM$3,'DataModel-NVDA'!$F$2:$DI$2,0))*$C1024,"")</f>
        <v/>
      </c>
      <c r="CN1024" s="34" t="str" cm="1">
        <f t="array" ref="CN1024">IF(ISNUMBER('DataModel-NVDA'!CN$112),INDEX('DataModel-NVDA'!$F$4:$DI$130,MATCH(1,('DataModel-NVDA'!$A$4:$A$130=$A1024)*('DataModel-NVDA'!$B$4:$B$130=$B1024),0),MATCH(CN$3,'DataModel-NVDA'!$F$2:$DI$2,0))*$C1024,"")</f>
        <v/>
      </c>
      <c r="CO1024" s="134" t="str" cm="1">
        <f t="array" ref="CO1024">IF(ISNUMBER('DataModel-NVDA'!CO$112),INDEX('DataModel-NVDA'!$F$4:$DI$130,MATCH(1,('DataModel-NVDA'!$A$4:$A$130=$A1024)*('DataModel-NVDA'!$B$4:$B$130=$B1024),0),MATCH(CO$3,'DataModel-NVDA'!$F$2:$DI$2,0))*$C1024,"")</f>
        <v/>
      </c>
      <c r="CP1024" s="133" t="str" cm="1">
        <f t="array" ref="CP1024">IF(ISNUMBER('DataModel-NVDA'!CP$112),INDEX('DataModel-NVDA'!$F$4:$DI$130,MATCH(1,('DataModel-NVDA'!$A$4:$A$130=$A1024)*('DataModel-NVDA'!$B$4:$B$130=$B1024),0),MATCH(CP$3,'DataModel-NVDA'!$F$2:$DI$2,0))*$C1024,"")</f>
        <v/>
      </c>
      <c r="CQ1024" s="34" t="str" cm="1">
        <f t="array" ref="CQ1024">IF(ISNUMBER('DataModel-NVDA'!CQ$112),INDEX('DataModel-NVDA'!$F$4:$DI$130,MATCH(1,('DataModel-NVDA'!$A$4:$A$130=$A1024)*('DataModel-NVDA'!$B$4:$B$130=$B1024),0),MATCH(CQ$3,'DataModel-NVDA'!$F$2:$DI$2,0))*$C1024,"")</f>
        <v/>
      </c>
      <c r="CR1024" s="34" t="str" cm="1">
        <f t="array" ref="CR1024">IF(ISNUMBER('DataModel-NVDA'!CR$112),INDEX('DataModel-NVDA'!$F$4:$DI$130,MATCH(1,('DataModel-NVDA'!$A$4:$A$130=$A1024)*('DataModel-NVDA'!$B$4:$B$130=$B1024),0),MATCH(CR$3,'DataModel-NVDA'!$F$2:$DI$2,0))*$C1024,"")</f>
        <v/>
      </c>
      <c r="CS1024" s="134" t="str" cm="1">
        <f t="array" ref="CS1024">IF(ISNUMBER('DataModel-NVDA'!CS$112),INDEX('DataModel-NVDA'!$F$4:$DI$130,MATCH(1,('DataModel-NVDA'!$A$4:$A$130=$A1024)*('DataModel-NVDA'!$B$4:$B$130=$B1024),0),MATCH(CS$3,'DataModel-NVDA'!$F$2:$DI$2,0))*$C1024,"")</f>
        <v/>
      </c>
      <c r="CT1024" s="133" t="str" cm="1">
        <f t="array" ref="CT1024">IF(ISNUMBER('DataModel-NVDA'!CT$112),INDEX('DataModel-NVDA'!$F$4:$DI$130,MATCH(1,('DataModel-NVDA'!$A$4:$A$130=$A1024)*('DataModel-NVDA'!$B$4:$B$130=$B1024),0),MATCH(CT$3,'DataModel-NVDA'!$F$2:$DI$2,0))*$C1024,"")</f>
        <v/>
      </c>
      <c r="CU1024" s="34" t="str" cm="1">
        <f t="array" ref="CU1024">IF(ISNUMBER('DataModel-NVDA'!CU$112),INDEX('DataModel-NVDA'!$F$4:$DI$130,MATCH(1,('DataModel-NVDA'!$A$4:$A$130=$A1024)*('DataModel-NVDA'!$B$4:$B$130=$B1024),0),MATCH(CU$3,'DataModel-NVDA'!$F$2:$DI$2,0))*$C1024,"")</f>
        <v/>
      </c>
      <c r="CV1024" s="34" t="str" cm="1">
        <f t="array" ref="CV1024">IF(ISNUMBER('DataModel-NVDA'!CV$112),INDEX('DataModel-NVDA'!$F$4:$DI$130,MATCH(1,('DataModel-NVDA'!$A$4:$A$130=$A1024)*('DataModel-NVDA'!$B$4:$B$130=$B1024),0),MATCH(CV$3,'DataModel-NVDA'!$F$2:$DI$2,0))*$C1024,"")</f>
        <v/>
      </c>
      <c r="CW1024" s="134" t="str" cm="1">
        <f t="array" ref="CW1024">IF(ISNUMBER('DataModel-NVDA'!CW$112),INDEX('DataModel-NVDA'!$F$4:$DI$130,MATCH(1,('DataModel-NVDA'!$A$4:$A$130=$A1024)*('DataModel-NVDA'!$B$4:$B$130=$B1024),0),MATCH(CW$3,'DataModel-NVDA'!$F$2:$DI$2,0))*$C1024,"")</f>
        <v/>
      </c>
      <c r="CX1024" s="133" t="str" cm="1">
        <f t="array" ref="CX1024">IF(ISNUMBER('DataModel-NVDA'!CX$112),INDEX('DataModel-NVDA'!$F$4:$DI$130,MATCH(1,('DataModel-NVDA'!$A$4:$A$130=$A1024)*('DataModel-NVDA'!$B$4:$B$130=$B1024),0),MATCH(CX$3,'DataModel-NVDA'!$F$2:$DI$2,0))*$C1024,"")</f>
        <v/>
      </c>
      <c r="CY1024" s="34" t="str" cm="1">
        <f t="array" ref="CY1024">IF(ISNUMBER('DataModel-NVDA'!CY$112),INDEX('DataModel-NVDA'!$F$4:$DI$130,MATCH(1,('DataModel-NVDA'!$A$4:$A$130=$A1024)*('DataModel-NVDA'!$B$4:$B$130=$B1024),0),MATCH(CY$3,'DataModel-NVDA'!$F$2:$DI$2,0))*$C1024,"")</f>
        <v/>
      </c>
      <c r="CZ1024" s="34" t="str" cm="1">
        <f t="array" ref="CZ1024">IF(ISNUMBER('DataModel-NVDA'!CZ$112),INDEX('DataModel-NVDA'!$F$4:$DI$130,MATCH(1,('DataModel-NVDA'!$A$4:$A$130=$A1024)*('DataModel-NVDA'!$B$4:$B$130=$B1024),0),MATCH(CZ$3,'DataModel-NVDA'!$F$2:$DI$2,0))*$C1024,"")</f>
        <v/>
      </c>
      <c r="DA1024" s="134" t="str" cm="1">
        <f t="array" ref="DA1024">IF(ISNUMBER('DataModel-NVDA'!DA$112),INDEX('DataModel-NVDA'!$F$4:$DI$130,MATCH(1,('DataModel-NVDA'!$A$4:$A$130=$A1024)*('DataModel-NVDA'!$B$4:$B$130=$B1024),0),MATCH(DA$3,'DataModel-NVDA'!$F$2:$DI$2,0))*$C1024,"")</f>
        <v/>
      </c>
      <c r="DB1024" s="133" t="str" cm="1">
        <f t="array" ref="DB1024">IF(ISNUMBER('DataModel-NVDA'!DB$112),INDEX('DataModel-NVDA'!$F$4:$DI$130,MATCH(1,('DataModel-NVDA'!$A$4:$A$130=$A1024)*('DataModel-NVDA'!$B$4:$B$130=$B1024),0),MATCH(DB$3,'DataModel-NVDA'!$F$2:$DI$2,0))*$C1024,"")</f>
        <v/>
      </c>
      <c r="DC1024" s="34" t="str" cm="1">
        <f t="array" ref="DC1024">IF(ISNUMBER('DataModel-NVDA'!DC$112),INDEX('DataModel-NVDA'!$F$4:$DI$130,MATCH(1,('DataModel-NVDA'!$A$4:$A$130=$A1024)*('DataModel-NVDA'!$B$4:$B$130=$B1024),0),MATCH(DC$3,'DataModel-NVDA'!$F$2:$DI$2,0))*$C1024,"")</f>
        <v/>
      </c>
      <c r="DD1024" s="34" t="str" cm="1">
        <f t="array" ref="DD1024">IF(ISNUMBER('DataModel-NVDA'!DD$112),INDEX('DataModel-NVDA'!$F$4:$DI$130,MATCH(1,('DataModel-NVDA'!$A$4:$A$130=$A1024)*('DataModel-NVDA'!$B$4:$B$130=$B1024),0),MATCH(DD$3,'DataModel-NVDA'!$F$2:$DI$2,0))*$C1024,"")</f>
        <v/>
      </c>
      <c r="DE1024" s="134" t="str" cm="1">
        <f t="array" ref="DE1024">IF(ISNUMBER('DataModel-NVDA'!DE$112),INDEX('DataModel-NVDA'!$F$4:$DI$130,MATCH(1,('DataModel-NVDA'!$A$4:$A$130=$A1024)*('DataModel-NVDA'!$B$4:$B$130=$B1024),0),MATCH(DE$3,'DataModel-NVDA'!$F$2:$DI$2,0))*$C1024,"")</f>
        <v/>
      </c>
      <c r="DF1024" s="133" t="str" cm="1">
        <f t="array" ref="DF1024">IF(ISNUMBER('DataModel-NVDA'!DF$112),INDEX('DataModel-NVDA'!$F$4:$DI$130,MATCH(1,('DataModel-NVDA'!$A$4:$A$130=$A1024)*('DataModel-NVDA'!$B$4:$B$130=$B1024),0),MATCH(DF$3,'DataModel-NVDA'!$F$2:$DI$2,0))*$C1024,"")</f>
        <v/>
      </c>
      <c r="DG1024" s="34" t="str" cm="1">
        <f t="array" ref="DG1024">IF(ISNUMBER('DataModel-NVDA'!DG$112),INDEX('DataModel-NVDA'!$F$4:$DI$130,MATCH(1,('DataModel-NVDA'!$A$4:$A$130=$A1024)*('DataModel-NVDA'!$B$4:$B$130=$B1024),0),MATCH(DG$3,'DataModel-NVDA'!$F$2:$DI$2,0))*$C1024,"")</f>
        <v/>
      </c>
      <c r="DH1024" s="34" t="str" cm="1">
        <f t="array" ref="DH1024">IF(ISNUMBER('DataModel-NVDA'!DH$112),INDEX('DataModel-NVDA'!$F$4:$DI$130,MATCH(1,('DataModel-NVDA'!$A$4:$A$130=$A1024)*('DataModel-NVDA'!$B$4:$B$130=$B1024),0),MATCH(DH$3,'DataModel-NVDA'!$F$2:$DI$2,0))*$C1024,"")</f>
        <v/>
      </c>
      <c r="DI1024" s="134" t="str" cm="1">
        <f t="array" ref="DI1024">IF(ISNUMBER('DataModel-NVDA'!DI$112),INDEX('DataModel-NVDA'!$F$4:$DI$130,MATCH(1,('DataModel-NVDA'!$A$4:$A$130=$A1024)*('DataModel-NVDA'!$B$4:$B$130=$B1024),0),MATCH(DI$3,'DataModel-NVDA'!$F$2:$DI$2,0))*$C1024,"")</f>
        <v/>
      </c>
      <c r="DJ1024" s="69"/>
      <c r="DK1024" s="34" cm="1">
        <f t="array" ref="DK1024">IF(ISNUMBER('DataModel-NVDA'!DK$112),INDEX('DataModel-NVDA'!$DK$4:$EK$130,MATCH(1,('DataModel-NVDA'!$A$4:$A$130=$A1024)*('DataModel-NVDA'!$B$4:$B$130=$B1024),0),MATCH(DK$3,'DataModel-NVDA'!$DK$2:$EK$2,0))*$C1024,"")</f>
        <v>451.47896399999996</v>
      </c>
      <c r="DL1024" s="34" cm="1">
        <f t="array" ref="DL1024">IF(ISNUMBER('DataModel-NVDA'!DL$112),INDEX('DataModel-NVDA'!$DK$4:$EK$130,MATCH(1,('DataModel-NVDA'!$A$4:$A$130=$A1024)*('DataModel-NVDA'!$B$4:$B$130=$B1024),0),MATCH(DL$3,'DataModel-NVDA'!$DK$2:$EK$2,0))*$C1024,"")</f>
        <v>544.41481499999998</v>
      </c>
      <c r="DM1024" s="34" cm="1">
        <f t="array" ref="DM1024">IF(ISNUMBER('DataModel-NVDA'!DM$112),INDEX('DataModel-NVDA'!$DK$4:$EK$130,MATCH(1,('DataModel-NVDA'!$A$4:$A$130=$A1024)*('DataModel-NVDA'!$B$4:$B$130=$B1024),0),MATCH(DM$3,'DataModel-NVDA'!$DK$2:$EK$2,0))*$C1024,"")</f>
        <v>2121.3129409999997</v>
      </c>
      <c r="DN1024" s="34" cm="1">
        <f t="array" ref="DN1024">IF(ISNUMBER('DataModel-NVDA'!DN$112),INDEX('DataModel-NVDA'!$DK$4:$EK$130,MATCH(1,('DataModel-NVDA'!$A$4:$A$130=$A1024)*('DataModel-NVDA'!$B$4:$B$130=$B1024),0),MATCH(DN$3,'DataModel-NVDA'!$DK$2:$EK$2,0))*$C1024,"")</f>
        <v>1667.5089949999999</v>
      </c>
      <c r="DO1024" s="34" cm="1">
        <f t="array" ref="DO1024">IF(ISNUMBER('DataModel-NVDA'!DO$112),INDEX('DataModel-NVDA'!$DK$4:$EK$130,MATCH(1,('DataModel-NVDA'!$A$4:$A$130=$A1024)*('DataModel-NVDA'!$B$4:$B$130=$B1024),0),MATCH(DO$3,'DataModel-NVDA'!$DK$2:$EK$2,0))*$C1024,"")</f>
        <v>2884.8998329999999</v>
      </c>
      <c r="DP1024" s="34" cm="1">
        <f t="array" ref="DP1024">IF(ISNUMBER('DataModel-NVDA'!DP$112),INDEX('DataModel-NVDA'!$DK$4:$EK$130,MATCH(1,('DataModel-NVDA'!$A$4:$A$130=$A1024)*('DataModel-NVDA'!$B$4:$B$130=$B1024),0),MATCH(DP$3,'DataModel-NVDA'!$DK$2:$EK$2,0))*$C1024,"")</f>
        <v>1544.6249109999999</v>
      </c>
      <c r="DQ1024" s="34" cm="1">
        <f t="array" ref="DQ1024">IF(ISNUMBER('DataModel-NVDA'!DQ$112),INDEX('DataModel-NVDA'!$DK$4:$EK$130,MATCH(1,('DataModel-NVDA'!$A$4:$A$130=$A1024)*('DataModel-NVDA'!$B$4:$B$130=$B1024),0),MATCH(DQ$3,'DataModel-NVDA'!$DK$2:$EK$2,0))*$C1024,"")</f>
        <v>2853.3670819999998</v>
      </c>
      <c r="DR1024" s="34" cm="1">
        <f t="array" ref="DR1024">IF(ISNUMBER('DataModel-NVDA'!DR$112),INDEX('DataModel-NVDA'!$DK$4:$EK$130,MATCH(1,('DataModel-NVDA'!$A$4:$A$130=$A1024)*('DataModel-NVDA'!$B$4:$B$130=$B1024),0),MATCH(DR$3,'DataModel-NVDA'!$DK$2:$EK$2,0))*$C1024,"")</f>
        <v>8189.6009169999998</v>
      </c>
      <c r="DS1024" s="34" cm="1">
        <f t="array" ref="DS1024">IF(ISNUMBER('DataModel-NVDA'!DS$112),INDEX('DataModel-NVDA'!$DK$4:$EK$130,MATCH(1,('DataModel-NVDA'!$A$4:$A$130=$A1024)*('DataModel-NVDA'!$B$4:$B$130=$B1024),0),MATCH(DS$3,'DataModel-NVDA'!$DK$2:$EK$2,0))*$C1024,"")</f>
        <v>7998.4509199999993</v>
      </c>
      <c r="DT1024" s="34" cm="1">
        <f t="array" ref="DT1024">IF(ISNUMBER('DataModel-NVDA'!DT$112),INDEX('DataModel-NVDA'!$DK$4:$EK$130,MATCH(1,('DataModel-NVDA'!$A$4:$A$130=$A1024)*('DataModel-NVDA'!$B$4:$B$130=$B1024),0),MATCH(DT$3,'DataModel-NVDA'!$DK$2:$EK$2,0))*$C1024,"")</f>
        <v>5775.3875549999993</v>
      </c>
      <c r="DU1024" s="34" cm="1">
        <f t="array" ref="DU1024">IF(ISNUMBER('DataModel-NVDA'!DU$112),INDEX('DataModel-NVDA'!$DK$4:$EK$130,MATCH(1,('DataModel-NVDA'!$A$4:$A$130=$A1024)*('DataModel-NVDA'!$B$4:$B$130=$B1024),0),MATCH(DU$3,'DataModel-NVDA'!$DK$2:$EK$2,0))*$C1024,"")</f>
        <v>42663.853912999999</v>
      </c>
      <c r="DV1024" s="34" cm="1">
        <f t="array" ref="DV1024">IF(ISNUMBER('DataModel-NVDA'!DV$112),INDEX('DataModel-NVDA'!$DK$4:$EK$130,MATCH(1,('DataModel-NVDA'!$A$4:$A$130=$A1024)*('DataModel-NVDA'!$B$4:$B$130=$B1024),0),MATCH(DV$3,'DataModel-NVDA'!$DK$2:$EK$2,0))*$C1024,"")</f>
        <v>60074.156496999996</v>
      </c>
      <c r="DW1024" s="34" cm="1">
        <f t="array" ref="DW1024">IF(ISNUMBER('DataModel-NVDA'!DW$112),INDEX('DataModel-NVDA'!$DK$4:$EK$130,MATCH(1,('DataModel-NVDA'!$A$4:$A$130=$A1024)*('DataModel-NVDA'!$B$4:$B$130=$B1024),0),MATCH(DW$3,'DataModel-NVDA'!$DK$2:$EK$2,0))*$C1024,"")</f>
        <v>79027.687724000003</v>
      </c>
      <c r="DX1024" s="34" cm="1">
        <f t="array" ref="DX1024">IF(ISNUMBER('DataModel-NVDA'!DX$112),INDEX('DataModel-NVDA'!$DK$4:$EK$130,MATCH(1,('DataModel-NVDA'!$A$4:$A$130=$A1024)*('DataModel-NVDA'!$B$4:$B$130=$B1024),0),MATCH(DX$3,'DataModel-NVDA'!$DK$2:$EK$2,0))*$C1024,"")</f>
        <v>81820.180400999991</v>
      </c>
      <c r="DY1024" s="34" cm="1">
        <f t="array" ref="DY1024">IF(ISNUMBER('DataModel-NVDA'!DY$112),INDEX('DataModel-NVDA'!$DK$4:$EK$130,MATCH(1,('DataModel-NVDA'!$A$4:$A$130=$A1024)*('DataModel-NVDA'!$B$4:$B$130=$B1024),0),MATCH(DY$3,'DataModel-NVDA'!$DK$2:$EK$2,0))*$C1024,"")</f>
        <v>78564.755030999993</v>
      </c>
      <c r="DZ1024" s="34" t="str" cm="1">
        <f t="array" ref="DZ1024">IF(ISNUMBER('DataModel-NVDA'!DZ$112),INDEX('DataModel-NVDA'!$DK$4:$EK$130,MATCH(1,('DataModel-NVDA'!$A$4:$A$130=$A1024)*('DataModel-NVDA'!$B$4:$B$130=$B1024),0),MATCH(DZ$3,'DataModel-NVDA'!$DK$2:$EK$2,0))*$C1024,"")</f>
        <v/>
      </c>
      <c r="EA1024" s="34" t="str" cm="1">
        <f t="array" ref="EA1024">IF(ISNUMBER('DataModel-NVDA'!EA$112),INDEX('DataModel-NVDA'!$DK$4:$EK$130,MATCH(1,('DataModel-NVDA'!$A$4:$A$130=$A1024)*('DataModel-NVDA'!$B$4:$B$130=$B1024),0),MATCH(EA$3,'DataModel-NVDA'!$DK$2:$EK$2,0))*$C1024,"")</f>
        <v/>
      </c>
      <c r="EB1024" s="34" t="str" cm="1">
        <f t="array" ref="EB1024">IF(ISNUMBER('DataModel-NVDA'!EB$112),INDEX('DataModel-NVDA'!$DK$4:$EK$130,MATCH(1,('DataModel-NVDA'!$A$4:$A$130=$A1024)*('DataModel-NVDA'!$B$4:$B$130=$B1024),0),MATCH(EB$3,'DataModel-NVDA'!$DK$2:$EK$2,0))*$C1024,"")</f>
        <v/>
      </c>
      <c r="EC1024" s="34" t="str" cm="1">
        <f t="array" ref="EC1024">IF(ISNUMBER('DataModel-NVDA'!EC$112),INDEX('DataModel-NVDA'!$DK$4:$EK$130,MATCH(1,('DataModel-NVDA'!$A$4:$A$130=$A1024)*('DataModel-NVDA'!$B$4:$B$130=$B1024),0),MATCH(EC$3,'DataModel-NVDA'!$DK$2:$EK$2,0))*$C1024,"")</f>
        <v/>
      </c>
      <c r="ED1024" s="34" t="str" cm="1">
        <f t="array" ref="ED1024">IF(ISNUMBER('DataModel-NVDA'!ED$112),INDEX('DataModel-NVDA'!$DK$4:$EK$130,MATCH(1,('DataModel-NVDA'!$A$4:$A$130=$A1024)*('DataModel-NVDA'!$B$4:$B$130=$B1024),0),MATCH(ED$3,'DataModel-NVDA'!$DK$2:$EK$2,0))*$C1024,"")</f>
        <v/>
      </c>
      <c r="EE1024" s="34" t="str" cm="1">
        <f t="array" ref="EE1024">IF(ISNUMBER('DataModel-NVDA'!EE$112),INDEX('DataModel-NVDA'!$DK$4:$EK$130,MATCH(1,('DataModel-NVDA'!$A$4:$A$130=$A1024)*('DataModel-NVDA'!$B$4:$B$130=$B1024),0),MATCH(EE$3,'DataModel-NVDA'!$DK$2:$EK$2,0))*$C1024,"")</f>
        <v/>
      </c>
      <c r="EF1024" s="34" t="str" cm="1">
        <f t="array" ref="EF1024">IF(ISNUMBER('DataModel-NVDA'!EF$112),INDEX('DataModel-NVDA'!$DK$4:$EK$130,MATCH(1,('DataModel-NVDA'!$A$4:$A$130=$A1024)*('DataModel-NVDA'!$B$4:$B$130=$B1024),0),MATCH(EF$3,'DataModel-NVDA'!$DK$2:$EK$2,0))*$C1024,"")</f>
        <v/>
      </c>
      <c r="EG1024" s="34" t="str" cm="1">
        <f t="array" ref="EG1024">IF(ISNUMBER('DataModel-NVDA'!EG$112),INDEX('DataModel-NVDA'!$DK$4:$EK$130,MATCH(1,('DataModel-NVDA'!$A$4:$A$130=$A1024)*('DataModel-NVDA'!$B$4:$B$130=$B1024),0),MATCH(EG$3,'DataModel-NVDA'!$DK$2:$EK$2,0))*$C1024,"")</f>
        <v/>
      </c>
      <c r="EH1024" s="34" t="str" cm="1">
        <f t="array" ref="EH1024">IF(ISNUMBER('DataModel-NVDA'!EH$112),INDEX('DataModel-NVDA'!$DK$4:$EK$130,MATCH(1,('DataModel-NVDA'!$A$4:$A$130=$A1024)*('DataModel-NVDA'!$B$4:$B$130=$B1024),0),MATCH(EH$3,'DataModel-NVDA'!$DK$2:$EK$2,0))*$C1024,"")</f>
        <v/>
      </c>
      <c r="EI1024" s="34" t="str" cm="1">
        <f t="array" ref="EI1024">IF(ISNUMBER('DataModel-NVDA'!EI$112),INDEX('DataModel-NVDA'!$DK$4:$EK$130,MATCH(1,('DataModel-NVDA'!$A$4:$A$130=$A1024)*('DataModel-NVDA'!$B$4:$B$130=$B1024),0),MATCH(EI$3,'DataModel-NVDA'!$DK$2:$EK$2,0))*$C1024,"")</f>
        <v/>
      </c>
      <c r="EJ1024" s="34" t="str" cm="1">
        <f t="array" ref="EJ1024">IF(ISNUMBER('DataModel-NVDA'!EJ$112),INDEX('DataModel-NVDA'!$DK$4:$EK$130,MATCH(1,('DataModel-NVDA'!$A$4:$A$130=$A1024)*('DataModel-NVDA'!$B$4:$B$130=$B1024),0),MATCH(EJ$3,'DataModel-NVDA'!$DK$2:$EK$2,0))*$C1024,"")</f>
        <v/>
      </c>
      <c r="EK1024" s="34" t="str" cm="1">
        <f t="array" ref="EK1024">IF(ISNUMBER('DataModel-NVDA'!EK$112),INDEX('DataModel-NVDA'!$DK$4:$EK$130,MATCH(1,('DataModel-NVDA'!$A$4:$A$130=$A1024)*('DataModel-NVDA'!$B$4:$B$130=$B1024),0),MATCH(EK$3,'DataModel-NVDA'!$DK$2:$EK$2,0))*$C1024,"")</f>
        <v/>
      </c>
    </row>
    <row r="1025" spans="1:141" x14ac:dyDescent="0.25">
      <c r="A1025" s="90"/>
      <c r="B1025" s="90"/>
      <c r="C1025" s="90"/>
      <c r="D1025" s="90"/>
      <c r="F1025" s="215"/>
      <c r="G1025" s="199"/>
      <c r="H1025" s="199"/>
      <c r="I1025" s="216"/>
      <c r="J1025" s="215"/>
      <c r="K1025" s="199"/>
      <c r="L1025" s="199"/>
      <c r="M1025" s="216"/>
      <c r="N1025" s="215"/>
      <c r="O1025" s="199"/>
      <c r="P1025" s="199"/>
      <c r="Q1025" s="216"/>
      <c r="R1025" s="215"/>
      <c r="S1025" s="199"/>
      <c r="T1025" s="199"/>
      <c r="U1025" s="216"/>
      <c r="V1025" s="215"/>
      <c r="W1025" s="199"/>
      <c r="X1025" s="199"/>
      <c r="Y1025" s="216"/>
      <c r="Z1025" s="215"/>
      <c r="AA1025" s="199"/>
      <c r="AB1025" s="199"/>
      <c r="AC1025" s="216"/>
      <c r="AD1025" s="215"/>
      <c r="AE1025" s="199"/>
      <c r="AF1025" s="199"/>
      <c r="AG1025" s="216"/>
      <c r="AH1025" s="215"/>
      <c r="AI1025" s="199"/>
      <c r="AJ1025" s="199"/>
      <c r="AK1025" s="216"/>
      <c r="AL1025" s="215"/>
      <c r="AM1025" s="199"/>
      <c r="AN1025" s="199"/>
      <c r="AO1025" s="216"/>
      <c r="AP1025" s="215"/>
      <c r="AQ1025" s="199"/>
      <c r="AR1025" s="199"/>
      <c r="AS1025" s="216"/>
      <c r="AT1025" s="215"/>
      <c r="AU1025" s="199"/>
      <c r="AV1025" s="199"/>
      <c r="AW1025" s="216"/>
      <c r="AX1025" s="215"/>
      <c r="AY1025" s="199"/>
      <c r="AZ1025" s="199"/>
      <c r="BA1025" s="216"/>
      <c r="BB1025" s="215"/>
      <c r="BC1025" s="199"/>
      <c r="BD1025" s="199"/>
      <c r="BE1025" s="216"/>
      <c r="BF1025" s="215"/>
      <c r="BG1025" s="199"/>
      <c r="BH1025" s="199"/>
      <c r="BI1025" s="216"/>
      <c r="BJ1025" s="215"/>
      <c r="BK1025" s="199"/>
      <c r="BL1025" s="199"/>
      <c r="BM1025" s="216"/>
      <c r="BN1025" s="215"/>
      <c r="BO1025" s="199"/>
      <c r="BP1025" s="199"/>
      <c r="BQ1025" s="216"/>
      <c r="BR1025" s="215"/>
      <c r="BS1025" s="199"/>
      <c r="BT1025" s="199"/>
      <c r="BU1025" s="216"/>
      <c r="BV1025" s="215"/>
      <c r="BW1025" s="199"/>
      <c r="BX1025" s="199"/>
      <c r="BY1025" s="216"/>
      <c r="BZ1025" s="215"/>
      <c r="CA1025" s="199"/>
      <c r="CB1025" s="199"/>
      <c r="CC1025" s="216"/>
      <c r="CD1025" s="215"/>
      <c r="CE1025" s="199"/>
      <c r="CF1025" s="199"/>
      <c r="CG1025" s="216"/>
      <c r="CH1025" s="215"/>
      <c r="CI1025" s="199"/>
      <c r="CJ1025" s="199"/>
      <c r="CK1025" s="216"/>
      <c r="CL1025" s="215"/>
      <c r="CM1025" s="199"/>
      <c r="CN1025" s="199"/>
      <c r="CO1025" s="216"/>
      <c r="CP1025" s="215"/>
      <c r="CQ1025" s="199"/>
      <c r="CR1025" s="199"/>
      <c r="CS1025" s="216"/>
      <c r="CT1025" s="215"/>
      <c r="CU1025" s="199"/>
      <c r="CV1025" s="199"/>
      <c r="CW1025" s="216"/>
      <c r="CX1025" s="215"/>
      <c r="CY1025" s="199"/>
      <c r="CZ1025" s="199"/>
      <c r="DA1025" s="216"/>
      <c r="DB1025" s="215"/>
      <c r="DC1025" s="199"/>
      <c r="DD1025" s="199"/>
      <c r="DE1025" s="216"/>
      <c r="DF1025" s="215"/>
      <c r="DG1025" s="199"/>
      <c r="DH1025" s="199"/>
      <c r="DI1025" s="216"/>
      <c r="DL1025" s="199"/>
      <c r="DM1025" s="199"/>
      <c r="DN1025" s="199"/>
      <c r="DO1025" s="199"/>
      <c r="DP1025" s="199"/>
      <c r="DQ1025" s="199"/>
      <c r="DR1025" s="199"/>
      <c r="DS1025" s="199"/>
      <c r="DT1025" s="199"/>
      <c r="DU1025" s="199"/>
      <c r="DV1025" s="199"/>
      <c r="DW1025" s="199"/>
      <c r="DX1025" s="199"/>
      <c r="DY1025" s="199"/>
      <c r="DZ1025" s="199"/>
      <c r="EA1025" s="199"/>
      <c r="EB1025" s="199"/>
      <c r="EC1025" s="199"/>
      <c r="ED1025" s="199"/>
      <c r="EE1025" s="199"/>
      <c r="EF1025" s="199"/>
      <c r="EG1025" s="199"/>
      <c r="EH1025" s="199"/>
      <c r="EI1025" s="199"/>
      <c r="EJ1025" s="199"/>
      <c r="EK1025" s="199"/>
    </row>
    <row r="1026" spans="1:141" s="37" customFormat="1" x14ac:dyDescent="0.25">
      <c r="A1026" s="192"/>
      <c r="B1026" s="192"/>
      <c r="C1026" s="192"/>
      <c r="D1026" s="192"/>
      <c r="E1026" s="37" t="s">
        <v>475</v>
      </c>
      <c r="F1026" s="108">
        <f t="shared" ref="F1026:AK1026" si="1347">IFERROR(F1021/F$999,"")</f>
        <v>0.12967740604789371</v>
      </c>
      <c r="G1026" s="109" t="str">
        <f t="shared" si="1347"/>
        <v/>
      </c>
      <c r="H1026" s="109" t="str">
        <f t="shared" si="1347"/>
        <v/>
      </c>
      <c r="I1026" s="110" t="str">
        <f t="shared" si="1347"/>
        <v/>
      </c>
      <c r="J1026" s="108">
        <f t="shared" si="1347"/>
        <v>0.17328268692522991</v>
      </c>
      <c r="K1026" s="109" t="str">
        <f t="shared" si="1347"/>
        <v/>
      </c>
      <c r="L1026" s="109" t="str">
        <f t="shared" si="1347"/>
        <v/>
      </c>
      <c r="M1026" s="110" t="str">
        <f t="shared" si="1347"/>
        <v/>
      </c>
      <c r="N1026" s="108">
        <f t="shared" si="1347"/>
        <v>0.17829061840777272</v>
      </c>
      <c r="O1026" s="109" t="str">
        <f t="shared" si="1347"/>
        <v/>
      </c>
      <c r="P1026" s="109" t="str">
        <f t="shared" si="1347"/>
        <v/>
      </c>
      <c r="Q1026" s="110" t="str">
        <f t="shared" si="1347"/>
        <v/>
      </c>
      <c r="R1026" s="108">
        <f t="shared" si="1347"/>
        <v>0.32478656862692146</v>
      </c>
      <c r="S1026" s="109" t="str">
        <f t="shared" si="1347"/>
        <v/>
      </c>
      <c r="T1026" s="109" t="str">
        <f t="shared" si="1347"/>
        <v/>
      </c>
      <c r="U1026" s="110" t="str">
        <f t="shared" si="1347"/>
        <v/>
      </c>
      <c r="V1026" s="108">
        <f t="shared" si="1347"/>
        <v>0.29524768916868771</v>
      </c>
      <c r="W1026" s="109" t="str">
        <f t="shared" si="1347"/>
        <v/>
      </c>
      <c r="X1026" s="109" t="str">
        <f t="shared" si="1347"/>
        <v/>
      </c>
      <c r="Y1026" s="110">
        <f t="shared" si="1347"/>
        <v>0.34091171564520878</v>
      </c>
      <c r="Z1026" s="108">
        <f t="shared" si="1347"/>
        <v>0.12498639042143075</v>
      </c>
      <c r="AA1026" s="109">
        <f t="shared" si="1347"/>
        <v>0.34091171566079909</v>
      </c>
      <c r="AB1026" s="109">
        <f t="shared" si="1347"/>
        <v>0.34091171549098997</v>
      </c>
      <c r="AC1026" s="110">
        <f t="shared" si="1347"/>
        <v>0.34091171554319766</v>
      </c>
      <c r="AD1026" s="108">
        <f t="shared" si="1347"/>
        <v>0.28895078146136338</v>
      </c>
      <c r="AE1026" s="109">
        <f t="shared" si="1347"/>
        <v>0.34091171550859461</v>
      </c>
      <c r="AF1026" s="109">
        <f t="shared" si="1347"/>
        <v>0.34091171551049115</v>
      </c>
      <c r="AG1026" s="110">
        <f t="shared" si="1347"/>
        <v>0.34091171558170646</v>
      </c>
      <c r="AH1026" s="108">
        <f t="shared" si="1347"/>
        <v>0.25034864747822466</v>
      </c>
      <c r="AI1026" s="109">
        <f t="shared" si="1347"/>
        <v>0.34091171557653394</v>
      </c>
      <c r="AJ1026" s="109">
        <f t="shared" si="1347"/>
        <v>0.34091171565450257</v>
      </c>
      <c r="AK1026" s="110">
        <f t="shared" si="1347"/>
        <v>0.34091171562115025</v>
      </c>
      <c r="AL1026" s="108">
        <f t="shared" ref="AL1026:BQ1026" si="1348">IFERROR(AL1021/AL$999,"")</f>
        <v>0.31855320180923807</v>
      </c>
      <c r="AM1026" s="109">
        <f t="shared" si="1348"/>
        <v>0.34091171571674633</v>
      </c>
      <c r="AN1026" s="109">
        <f t="shared" si="1348"/>
        <v>0.34091171564504219</v>
      </c>
      <c r="AO1026" s="110">
        <f t="shared" si="1348"/>
        <v>0.33087983310805419</v>
      </c>
      <c r="AP1026" s="108">
        <f t="shared" si="1348"/>
        <v>0.4357463731277168</v>
      </c>
      <c r="AQ1026" s="109">
        <f t="shared" si="1348"/>
        <v>0.33087983308852364</v>
      </c>
      <c r="AR1026" s="109">
        <f t="shared" si="1348"/>
        <v>0.33087983315921582</v>
      </c>
      <c r="AS1026" s="110">
        <f t="shared" si="1348"/>
        <v>0.33087983314873382</v>
      </c>
      <c r="AT1026" s="108">
        <f t="shared" si="1348"/>
        <v>0.12717841129469565</v>
      </c>
      <c r="AU1026" s="109">
        <f t="shared" si="1348"/>
        <v>0.3308798331351348</v>
      </c>
      <c r="AV1026" s="109">
        <f t="shared" si="1348"/>
        <v>0.3308798331385337</v>
      </c>
      <c r="AW1026" s="110">
        <f t="shared" si="1348"/>
        <v>0.33087983314948816</v>
      </c>
      <c r="AX1026" s="108">
        <f t="shared" si="1348"/>
        <v>0.33087983314852387</v>
      </c>
      <c r="AY1026" s="109">
        <f t="shared" si="1348"/>
        <v>0.33087983315011288</v>
      </c>
      <c r="AZ1026" s="109">
        <f t="shared" si="1348"/>
        <v>0.33087983315808289</v>
      </c>
      <c r="BA1026" s="110">
        <f t="shared" si="1348"/>
        <v>0.33087983315236441</v>
      </c>
      <c r="BB1026" s="108">
        <f t="shared" si="1348"/>
        <v>0.33087983314872466</v>
      </c>
      <c r="BC1026" s="109">
        <f t="shared" si="1348"/>
        <v>0.33087983315019859</v>
      </c>
      <c r="BD1026" s="109">
        <f t="shared" si="1348"/>
        <v>0.33087983315444025</v>
      </c>
      <c r="BE1026" s="110">
        <f t="shared" si="1348"/>
        <v>0.3308798331637573</v>
      </c>
      <c r="BF1026" s="108" t="str">
        <f t="shared" si="1348"/>
        <v/>
      </c>
      <c r="BG1026" s="109" t="str">
        <f t="shared" si="1348"/>
        <v/>
      </c>
      <c r="BH1026" s="109" t="str">
        <f t="shared" si="1348"/>
        <v/>
      </c>
      <c r="BI1026" s="110" t="str">
        <f t="shared" si="1348"/>
        <v/>
      </c>
      <c r="BJ1026" s="108" t="str">
        <f t="shared" si="1348"/>
        <v/>
      </c>
      <c r="BK1026" s="109" t="str">
        <f t="shared" si="1348"/>
        <v/>
      </c>
      <c r="BL1026" s="109" t="str">
        <f t="shared" si="1348"/>
        <v/>
      </c>
      <c r="BM1026" s="110" t="str">
        <f t="shared" si="1348"/>
        <v/>
      </c>
      <c r="BN1026" s="108" t="str">
        <f t="shared" si="1348"/>
        <v/>
      </c>
      <c r="BO1026" s="109" t="str">
        <f t="shared" si="1348"/>
        <v/>
      </c>
      <c r="BP1026" s="109" t="str">
        <f t="shared" si="1348"/>
        <v/>
      </c>
      <c r="BQ1026" s="110" t="str">
        <f t="shared" si="1348"/>
        <v/>
      </c>
      <c r="BR1026" s="108" t="str">
        <f t="shared" ref="BR1026:CW1026" si="1349">IFERROR(BR1021/BR$999,"")</f>
        <v/>
      </c>
      <c r="BS1026" s="109" t="str">
        <f t="shared" si="1349"/>
        <v/>
      </c>
      <c r="BT1026" s="109" t="str">
        <f t="shared" si="1349"/>
        <v/>
      </c>
      <c r="BU1026" s="110" t="str">
        <f t="shared" si="1349"/>
        <v/>
      </c>
      <c r="BV1026" s="108" t="str">
        <f t="shared" si="1349"/>
        <v/>
      </c>
      <c r="BW1026" s="109" t="str">
        <f t="shared" si="1349"/>
        <v/>
      </c>
      <c r="BX1026" s="109" t="str">
        <f t="shared" si="1349"/>
        <v/>
      </c>
      <c r="BY1026" s="110" t="str">
        <f t="shared" si="1349"/>
        <v/>
      </c>
      <c r="BZ1026" s="108" t="str">
        <f t="shared" si="1349"/>
        <v/>
      </c>
      <c r="CA1026" s="109" t="str">
        <f t="shared" si="1349"/>
        <v/>
      </c>
      <c r="CB1026" s="109" t="str">
        <f t="shared" si="1349"/>
        <v/>
      </c>
      <c r="CC1026" s="110" t="str">
        <f t="shared" si="1349"/>
        <v/>
      </c>
      <c r="CD1026" s="108" t="str">
        <f t="shared" si="1349"/>
        <v/>
      </c>
      <c r="CE1026" s="109" t="str">
        <f t="shared" si="1349"/>
        <v/>
      </c>
      <c r="CF1026" s="109" t="str">
        <f t="shared" si="1349"/>
        <v/>
      </c>
      <c r="CG1026" s="110" t="str">
        <f t="shared" si="1349"/>
        <v/>
      </c>
      <c r="CH1026" s="108" t="str">
        <f t="shared" si="1349"/>
        <v/>
      </c>
      <c r="CI1026" s="109" t="str">
        <f t="shared" si="1349"/>
        <v/>
      </c>
      <c r="CJ1026" s="109" t="str">
        <f t="shared" si="1349"/>
        <v/>
      </c>
      <c r="CK1026" s="110" t="str">
        <f t="shared" si="1349"/>
        <v/>
      </c>
      <c r="CL1026" s="108" t="str">
        <f t="shared" si="1349"/>
        <v/>
      </c>
      <c r="CM1026" s="109" t="str">
        <f t="shared" si="1349"/>
        <v/>
      </c>
      <c r="CN1026" s="109" t="str">
        <f t="shared" si="1349"/>
        <v/>
      </c>
      <c r="CO1026" s="110" t="str">
        <f t="shared" si="1349"/>
        <v/>
      </c>
      <c r="CP1026" s="108" t="str">
        <f t="shared" si="1349"/>
        <v/>
      </c>
      <c r="CQ1026" s="109" t="str">
        <f t="shared" si="1349"/>
        <v/>
      </c>
      <c r="CR1026" s="109" t="str">
        <f t="shared" si="1349"/>
        <v/>
      </c>
      <c r="CS1026" s="110" t="str">
        <f t="shared" si="1349"/>
        <v/>
      </c>
      <c r="CT1026" s="108" t="str">
        <f t="shared" si="1349"/>
        <v/>
      </c>
      <c r="CU1026" s="109" t="str">
        <f t="shared" si="1349"/>
        <v/>
      </c>
      <c r="CV1026" s="109" t="str">
        <f t="shared" si="1349"/>
        <v/>
      </c>
      <c r="CW1026" s="110" t="str">
        <f t="shared" si="1349"/>
        <v/>
      </c>
      <c r="CX1026" s="108" t="str">
        <f t="shared" ref="CX1026:DI1026" si="1350">IFERROR(CX1021/CX$999,"")</f>
        <v/>
      </c>
      <c r="CY1026" s="109" t="str">
        <f t="shared" si="1350"/>
        <v/>
      </c>
      <c r="CZ1026" s="109" t="str">
        <f t="shared" si="1350"/>
        <v/>
      </c>
      <c r="DA1026" s="110" t="str">
        <f t="shared" si="1350"/>
        <v/>
      </c>
      <c r="DB1026" s="108" t="str">
        <f t="shared" si="1350"/>
        <v/>
      </c>
      <c r="DC1026" s="109" t="str">
        <f t="shared" si="1350"/>
        <v/>
      </c>
      <c r="DD1026" s="109" t="str">
        <f t="shared" si="1350"/>
        <v/>
      </c>
      <c r="DE1026" s="110" t="str">
        <f t="shared" si="1350"/>
        <v/>
      </c>
      <c r="DF1026" s="108" t="str">
        <f t="shared" si="1350"/>
        <v/>
      </c>
      <c r="DG1026" s="109" t="str">
        <f t="shared" si="1350"/>
        <v/>
      </c>
      <c r="DH1026" s="109" t="str">
        <f t="shared" si="1350"/>
        <v/>
      </c>
      <c r="DI1026" s="110" t="str">
        <f t="shared" si="1350"/>
        <v/>
      </c>
      <c r="DK1026" s="109">
        <f t="shared" ref="DK1026:EK1026" si="1351">IFERROR(DK1021/DK$999,"")</f>
        <v>0.12178600437434105</v>
      </c>
      <c r="DL1026" s="109">
        <f t="shared" si="1351"/>
        <v>0.13826328747471384</v>
      </c>
      <c r="DM1026" s="109">
        <f t="shared" si="1351"/>
        <v>0.34091171570547213</v>
      </c>
      <c r="DN1026" s="109">
        <f t="shared" si="1351"/>
        <v>0.21950519848691635</v>
      </c>
      <c r="DO1026" s="109">
        <f t="shared" si="1351"/>
        <v>0.30666591913411967</v>
      </c>
      <c r="DP1026" s="109">
        <f t="shared" si="1351"/>
        <v>0.17913042440684773</v>
      </c>
      <c r="DQ1026" s="109">
        <f t="shared" si="1351"/>
        <v>0.2162574102157504</v>
      </c>
      <c r="DR1026" s="109">
        <f t="shared" si="1351"/>
        <v>0.34091171570117079</v>
      </c>
      <c r="DS1026" s="109">
        <f t="shared" si="1351"/>
        <v>0.33087983316017178</v>
      </c>
      <c r="DT1026" s="109">
        <f t="shared" si="1351"/>
        <v>0.12172680203583029</v>
      </c>
      <c r="DU1026" s="109">
        <f t="shared" si="1351"/>
        <v>0.33087983316170944</v>
      </c>
      <c r="DV1026" s="109">
        <f t="shared" si="1351"/>
        <v>0.33087983316212521</v>
      </c>
      <c r="DW1026" s="109">
        <f t="shared" si="1351"/>
        <v>0.33087983316439995</v>
      </c>
      <c r="DX1026" s="109">
        <f t="shared" si="1351"/>
        <v>0.33087983316367459</v>
      </c>
      <c r="DY1026" s="109">
        <f t="shared" si="1351"/>
        <v>0.33087983316461428</v>
      </c>
      <c r="DZ1026" s="109" t="str">
        <f t="shared" si="1351"/>
        <v/>
      </c>
      <c r="EA1026" s="109" t="str">
        <f t="shared" si="1351"/>
        <v/>
      </c>
      <c r="EB1026" s="109" t="str">
        <f t="shared" si="1351"/>
        <v/>
      </c>
      <c r="EC1026" s="109" t="str">
        <f t="shared" si="1351"/>
        <v/>
      </c>
      <c r="ED1026" s="109" t="str">
        <f t="shared" si="1351"/>
        <v/>
      </c>
      <c r="EE1026" s="109" t="str">
        <f t="shared" si="1351"/>
        <v/>
      </c>
      <c r="EF1026" s="109" t="str">
        <f t="shared" si="1351"/>
        <v/>
      </c>
      <c r="EG1026" s="109" t="str">
        <f t="shared" si="1351"/>
        <v/>
      </c>
      <c r="EH1026" s="109" t="str">
        <f t="shared" si="1351"/>
        <v/>
      </c>
      <c r="EI1026" s="109" t="str">
        <f t="shared" si="1351"/>
        <v/>
      </c>
      <c r="EJ1026" s="109" t="str">
        <f t="shared" si="1351"/>
        <v/>
      </c>
      <c r="EK1026" s="109" t="str">
        <f t="shared" si="1351"/>
        <v/>
      </c>
    </row>
    <row r="1027" spans="1:141" x14ac:dyDescent="0.25">
      <c r="A1027" s="129"/>
      <c r="B1027" s="129"/>
      <c r="C1027" s="129"/>
      <c r="D1027" s="129"/>
      <c r="E1027" s="122"/>
      <c r="F1027" s="130"/>
      <c r="G1027" s="122"/>
      <c r="H1027" s="122"/>
      <c r="I1027" s="122"/>
      <c r="J1027" s="130"/>
      <c r="K1027" s="122"/>
      <c r="L1027" s="122"/>
      <c r="M1027" s="122"/>
      <c r="N1027" s="130"/>
      <c r="O1027" s="122"/>
      <c r="P1027" s="122"/>
      <c r="Q1027" s="122"/>
      <c r="R1027" s="130"/>
      <c r="S1027" s="122"/>
      <c r="T1027" s="122"/>
      <c r="U1027" s="122"/>
      <c r="V1027" s="130"/>
      <c r="W1027" s="122"/>
      <c r="X1027" s="122"/>
      <c r="Y1027" s="122"/>
      <c r="Z1027" s="130"/>
      <c r="AA1027" s="122"/>
      <c r="AB1027" s="122"/>
      <c r="AC1027" s="122"/>
      <c r="AD1027" s="130"/>
      <c r="AE1027" s="122"/>
      <c r="AF1027" s="122"/>
      <c r="AG1027" s="122"/>
      <c r="AH1027" s="130"/>
      <c r="AI1027" s="122"/>
      <c r="AJ1027" s="122"/>
      <c r="AK1027" s="122"/>
      <c r="AL1027" s="130"/>
      <c r="AM1027" s="122"/>
      <c r="AN1027" s="122"/>
      <c r="AO1027" s="122"/>
      <c r="AP1027" s="130"/>
      <c r="AQ1027" s="122"/>
      <c r="AR1027" s="122"/>
      <c r="AS1027" s="122"/>
      <c r="AT1027" s="130"/>
      <c r="AU1027" s="122"/>
      <c r="AV1027" s="122"/>
      <c r="AW1027" s="122"/>
      <c r="AX1027" s="130"/>
      <c r="AY1027" s="122"/>
      <c r="AZ1027" s="122"/>
      <c r="BA1027" s="122"/>
      <c r="BB1027" s="130"/>
      <c r="BC1027" s="122"/>
      <c r="BD1027" s="122"/>
      <c r="BE1027" s="122"/>
      <c r="BF1027" s="130"/>
      <c r="BG1027" s="122"/>
      <c r="BH1027" s="122"/>
      <c r="BI1027" s="122"/>
      <c r="BJ1027" s="130"/>
      <c r="BK1027" s="122"/>
      <c r="BL1027" s="122"/>
      <c r="BM1027" s="122"/>
      <c r="BN1027" s="130"/>
      <c r="BO1027" s="122"/>
      <c r="BP1027" s="122"/>
      <c r="BQ1027" s="122"/>
      <c r="BR1027" s="130"/>
      <c r="BS1027" s="122"/>
      <c r="BT1027" s="122"/>
      <c r="BU1027" s="122"/>
      <c r="BV1027" s="130"/>
      <c r="BW1027" s="122"/>
      <c r="BX1027" s="122"/>
      <c r="BY1027" s="122"/>
      <c r="BZ1027" s="130"/>
      <c r="CA1027" s="122"/>
      <c r="CB1027" s="122"/>
      <c r="CC1027" s="122"/>
      <c r="CD1027" s="130"/>
      <c r="CE1027" s="122"/>
      <c r="CF1027" s="122"/>
      <c r="CG1027" s="122"/>
      <c r="CH1027" s="130"/>
      <c r="CI1027" s="122"/>
      <c r="CJ1027" s="122"/>
      <c r="CK1027" s="122"/>
      <c r="CL1027" s="130"/>
      <c r="CM1027" s="122"/>
      <c r="CN1027" s="122"/>
      <c r="CO1027" s="122"/>
      <c r="CP1027" s="130"/>
      <c r="CQ1027" s="122"/>
      <c r="CR1027" s="122"/>
      <c r="CS1027" s="122"/>
      <c r="CT1027" s="130"/>
      <c r="CU1027" s="122"/>
      <c r="CV1027" s="122"/>
      <c r="CW1027" s="122"/>
      <c r="CX1027" s="130"/>
      <c r="CY1027" s="122"/>
      <c r="CZ1027" s="122"/>
      <c r="DA1027" s="122"/>
      <c r="DB1027" s="130"/>
      <c r="DC1027" s="122"/>
      <c r="DD1027" s="122"/>
      <c r="DE1027" s="122"/>
      <c r="DF1027" s="130"/>
      <c r="DG1027" s="122"/>
      <c r="DH1027" s="122"/>
      <c r="DI1027" s="131"/>
      <c r="DK1027" s="122"/>
      <c r="DL1027" s="122"/>
      <c r="DM1027" s="122"/>
      <c r="DN1027" s="122"/>
      <c r="DO1027" s="122"/>
      <c r="DP1027" s="122"/>
      <c r="DQ1027" s="122"/>
      <c r="DR1027" s="122"/>
      <c r="DS1027" s="122"/>
      <c r="DT1027" s="122"/>
      <c r="DU1027" s="122"/>
      <c r="DV1027" s="122"/>
      <c r="DW1027" s="122"/>
      <c r="DX1027" s="122"/>
      <c r="DY1027" s="122"/>
      <c r="DZ1027" s="122"/>
      <c r="EA1027" s="122"/>
      <c r="EB1027" s="122"/>
      <c r="EC1027" s="122"/>
      <c r="ED1027" s="122"/>
      <c r="EE1027" s="122"/>
      <c r="EF1027" s="122"/>
      <c r="EG1027" s="122"/>
      <c r="EH1027" s="122"/>
      <c r="EI1027" s="122"/>
      <c r="EJ1027" s="122"/>
      <c r="EK1027" s="122"/>
    </row>
    <row r="1028" spans="1:141" x14ac:dyDescent="0.25">
      <c r="A1028" s="129"/>
      <c r="B1028" s="129"/>
      <c r="C1028" s="129"/>
      <c r="D1028" s="129"/>
      <c r="E1028" s="275"/>
      <c r="F1028" s="276"/>
      <c r="G1028" s="275"/>
      <c r="H1028" s="275"/>
      <c r="I1028" s="275"/>
      <c r="J1028" s="276"/>
      <c r="K1028" s="275"/>
      <c r="L1028" s="275"/>
      <c r="M1028" s="275"/>
      <c r="N1028" s="276"/>
      <c r="O1028" s="275"/>
      <c r="P1028" s="275"/>
      <c r="Q1028" s="275"/>
      <c r="R1028" s="276"/>
      <c r="S1028" s="275"/>
      <c r="T1028" s="275"/>
      <c r="U1028" s="275"/>
      <c r="V1028" s="276"/>
      <c r="W1028" s="275"/>
      <c r="X1028" s="275"/>
      <c r="Y1028" s="275"/>
      <c r="Z1028" s="276"/>
      <c r="AA1028" s="275"/>
      <c r="AB1028" s="275"/>
      <c r="AC1028" s="275"/>
      <c r="AD1028" s="276"/>
      <c r="AE1028" s="275"/>
      <c r="AF1028" s="275"/>
      <c r="AG1028" s="275"/>
      <c r="AH1028" s="276"/>
      <c r="AI1028" s="275"/>
      <c r="AJ1028" s="275"/>
      <c r="AK1028" s="275"/>
      <c r="AL1028" s="276"/>
      <c r="AM1028" s="275"/>
      <c r="AN1028" s="275"/>
      <c r="AO1028" s="275"/>
      <c r="AP1028" s="276"/>
      <c r="AQ1028" s="275"/>
      <c r="AR1028" s="275"/>
      <c r="AS1028" s="275"/>
      <c r="AT1028" s="276"/>
      <c r="AU1028" s="275"/>
      <c r="AV1028" s="275"/>
      <c r="AW1028" s="275"/>
      <c r="AX1028" s="276"/>
      <c r="AY1028" s="275"/>
      <c r="AZ1028" s="275"/>
      <c r="BA1028" s="275"/>
      <c r="BB1028" s="276"/>
      <c r="BC1028" s="275"/>
      <c r="BD1028" s="275"/>
      <c r="BE1028" s="275"/>
      <c r="BF1028" s="276"/>
      <c r="BG1028" s="275"/>
      <c r="BH1028" s="275"/>
      <c r="BI1028" s="275"/>
      <c r="BJ1028" s="276"/>
      <c r="BK1028" s="275"/>
      <c r="BL1028" s="275"/>
      <c r="BM1028" s="275"/>
      <c r="BN1028" s="276"/>
      <c r="BO1028" s="275"/>
      <c r="BP1028" s="275"/>
      <c r="BQ1028" s="275"/>
      <c r="BR1028" s="276"/>
      <c r="BS1028" s="275"/>
      <c r="BT1028" s="275"/>
      <c r="BU1028" s="275"/>
      <c r="BV1028" s="276"/>
      <c r="BW1028" s="275"/>
      <c r="BX1028" s="275"/>
      <c r="BY1028" s="275"/>
      <c r="BZ1028" s="276"/>
      <c r="CA1028" s="275"/>
      <c r="CB1028" s="275"/>
      <c r="CC1028" s="275"/>
      <c r="CD1028" s="276"/>
      <c r="CE1028" s="275"/>
      <c r="CF1028" s="275"/>
      <c r="CG1028" s="275"/>
      <c r="CH1028" s="276"/>
      <c r="CI1028" s="275"/>
      <c r="CJ1028" s="275"/>
      <c r="CK1028" s="275"/>
      <c r="CL1028" s="276"/>
      <c r="CM1028" s="275"/>
      <c r="CN1028" s="275"/>
      <c r="CO1028" s="275"/>
      <c r="CP1028" s="276"/>
      <c r="CQ1028" s="275"/>
      <c r="CR1028" s="275"/>
      <c r="CS1028" s="275"/>
      <c r="CT1028" s="276"/>
      <c r="CU1028" s="275"/>
      <c r="CV1028" s="275"/>
      <c r="CW1028" s="275"/>
      <c r="CX1028" s="276"/>
      <c r="CY1028" s="275"/>
      <c r="CZ1028" s="275"/>
      <c r="DA1028" s="275"/>
      <c r="DB1028" s="276"/>
      <c r="DC1028" s="275"/>
      <c r="DD1028" s="275"/>
      <c r="DE1028" s="275"/>
      <c r="DF1028" s="276"/>
      <c r="DG1028" s="275"/>
      <c r="DH1028" s="275"/>
      <c r="DI1028" s="277"/>
      <c r="DK1028" s="275"/>
      <c r="DL1028" s="275"/>
      <c r="DM1028" s="275"/>
      <c r="DN1028" s="275"/>
      <c r="DO1028" s="275"/>
      <c r="DP1028" s="275"/>
      <c r="DQ1028" s="275"/>
      <c r="DR1028" s="275"/>
      <c r="DS1028" s="275"/>
      <c r="DT1028" s="275"/>
      <c r="DU1028" s="275"/>
      <c r="DV1028" s="275"/>
      <c r="DW1028" s="275"/>
      <c r="DX1028" s="275"/>
      <c r="DY1028" s="275"/>
      <c r="DZ1028" s="275"/>
      <c r="EA1028" s="275"/>
      <c r="EB1028" s="275"/>
      <c r="EC1028" s="275"/>
      <c r="ED1028" s="275"/>
      <c r="EE1028" s="275"/>
      <c r="EF1028" s="275"/>
      <c r="EG1028" s="275"/>
      <c r="EH1028" s="275"/>
      <c r="EI1028" s="275"/>
      <c r="EJ1028" s="275"/>
      <c r="EK1028" s="275"/>
    </row>
    <row r="1029" spans="1:141" s="36" customFormat="1" x14ac:dyDescent="0.25">
      <c r="A1029" s="170"/>
      <c r="B1029" s="170"/>
      <c r="C1029" s="171"/>
      <c r="D1029" s="170"/>
      <c r="E1029" s="36" t="s">
        <v>42</v>
      </c>
      <c r="F1029" s="105">
        <f t="shared" ref="F1029:AK1029" si="1352">IFERROR(CHOOSE($E$997,F1030,F1031,F1032),"")</f>
        <v>97.93333299999999</v>
      </c>
      <c r="G1029" s="106" t="str">
        <f t="shared" si="1352"/>
        <v/>
      </c>
      <c r="H1029" s="106" t="str">
        <f t="shared" si="1352"/>
        <v/>
      </c>
      <c r="I1029" s="107" t="str">
        <f t="shared" si="1352"/>
        <v/>
      </c>
      <c r="J1029" s="105">
        <f t="shared" si="1352"/>
        <v>144.82499999999999</v>
      </c>
      <c r="K1029" s="106" t="str">
        <f t="shared" si="1352"/>
        <v/>
      </c>
      <c r="L1029" s="106" t="str">
        <f t="shared" si="1352"/>
        <v/>
      </c>
      <c r="M1029" s="107" t="str">
        <f t="shared" si="1352"/>
        <v/>
      </c>
      <c r="N1029" s="105">
        <f t="shared" si="1352"/>
        <v>188.5</v>
      </c>
      <c r="O1029" s="106" t="str">
        <f t="shared" si="1352"/>
        <v/>
      </c>
      <c r="P1029" s="106" t="str">
        <f t="shared" si="1352"/>
        <v/>
      </c>
      <c r="Q1029" s="107" t="str">
        <f t="shared" si="1352"/>
        <v/>
      </c>
      <c r="R1029" s="105">
        <f t="shared" si="1352"/>
        <v>527.92770999999993</v>
      </c>
      <c r="S1029" s="106" t="str">
        <f t="shared" si="1352"/>
        <v/>
      </c>
      <c r="T1029" s="106" t="str">
        <f t="shared" si="1352"/>
        <v/>
      </c>
      <c r="U1029" s="107" t="str">
        <f t="shared" si="1352"/>
        <v/>
      </c>
      <c r="V1029" s="105">
        <f t="shared" si="1352"/>
        <v>589.14871699999992</v>
      </c>
      <c r="W1029" s="106" t="str">
        <f t="shared" si="1352"/>
        <v/>
      </c>
      <c r="X1029" s="106" t="str">
        <f t="shared" si="1352"/>
        <v/>
      </c>
      <c r="Y1029" s="107">
        <f t="shared" si="1352"/>
        <v>344.49267199999997</v>
      </c>
      <c r="Z1029" s="105">
        <f t="shared" si="1352"/>
        <v>528.26666599999999</v>
      </c>
      <c r="AA1029" s="106">
        <f t="shared" si="1352"/>
        <v>713.58486399999992</v>
      </c>
      <c r="AB1029" s="106">
        <f t="shared" si="1352"/>
        <v>983.50868800000001</v>
      </c>
      <c r="AC1029" s="107">
        <f t="shared" si="1352"/>
        <v>1034.54648</v>
      </c>
      <c r="AD1029" s="105">
        <f t="shared" si="1352"/>
        <v>825.71856199999991</v>
      </c>
      <c r="AE1029" s="106">
        <f t="shared" si="1352"/>
        <v>1223.937936</v>
      </c>
      <c r="AF1029" s="106">
        <f t="shared" si="1352"/>
        <v>1601.5778399999999</v>
      </c>
      <c r="AG1029" s="107">
        <f t="shared" si="1352"/>
        <v>1747.3113599999999</v>
      </c>
      <c r="AH1029" s="105">
        <f t="shared" si="1352"/>
        <v>1306.6334509999999</v>
      </c>
      <c r="AI1029" s="106">
        <f t="shared" si="1352"/>
        <v>2526.7931199999998</v>
      </c>
      <c r="AJ1029" s="106">
        <f t="shared" si="1352"/>
        <v>2750.6736000000001</v>
      </c>
      <c r="AK1029" s="107">
        <f t="shared" si="1352"/>
        <v>3045.3708799999999</v>
      </c>
      <c r="AL1029" s="105">
        <f t="shared" ref="AL1029:BQ1029" si="1353">IFERROR(CHOOSE($E$997,AL1030,AL1031,AL1032),"")</f>
        <v>2616.4752469999999</v>
      </c>
      <c r="AM1029" s="106">
        <f t="shared" si="1353"/>
        <v>1240.2133759999999</v>
      </c>
      <c r="AN1029" s="106">
        <f t="shared" si="1353"/>
        <v>1752.3803519999999</v>
      </c>
      <c r="AO1029" s="107">
        <f t="shared" si="1353"/>
        <v>2008.7997899999998</v>
      </c>
      <c r="AP1029" s="105">
        <f t="shared" si="1353"/>
        <v>2878.1227709999998</v>
      </c>
      <c r="AQ1029" s="106">
        <f t="shared" si="1353"/>
        <v>5157.6990599999999</v>
      </c>
      <c r="AR1029" s="106">
        <f t="shared" si="1353"/>
        <v>8406.8091599999989</v>
      </c>
      <c r="AS1029" s="107">
        <f t="shared" si="1353"/>
        <v>11379.19368</v>
      </c>
      <c r="AT1029" s="105">
        <f t="shared" si="1353"/>
        <v>3165.9350479999998</v>
      </c>
      <c r="AU1029" s="106">
        <f t="shared" si="1353"/>
        <v>15985.17576</v>
      </c>
      <c r="AV1029" s="106">
        <f t="shared" si="1353"/>
        <v>18535.906800000001</v>
      </c>
      <c r="AW1029" s="107">
        <f t="shared" si="1353"/>
        <v>20875.067879999999</v>
      </c>
      <c r="AX1029" s="105">
        <f t="shared" si="1353"/>
        <v>22598.347320000001</v>
      </c>
      <c r="AY1029" s="106">
        <f t="shared" si="1353"/>
        <v>25373.530800999997</v>
      </c>
      <c r="AZ1029" s="106">
        <f t="shared" si="1353"/>
        <v>29169.650820999999</v>
      </c>
      <c r="BA1029" s="107">
        <f t="shared" si="1353"/>
        <v>31553.900580999998</v>
      </c>
      <c r="BB1029" s="105">
        <f t="shared" si="1353"/>
        <v>30338.240400999999</v>
      </c>
      <c r="BC1029" s="106">
        <f t="shared" si="1353"/>
        <v>31783.060081</v>
      </c>
      <c r="BD1029" s="106">
        <f t="shared" si="1353"/>
        <v>33191.709720999999</v>
      </c>
      <c r="BE1029" s="107">
        <f t="shared" si="1353"/>
        <v>34423.225261</v>
      </c>
      <c r="BF1029" s="105" t="str">
        <f t="shared" si="1353"/>
        <v/>
      </c>
      <c r="BG1029" s="106" t="str">
        <f t="shared" si="1353"/>
        <v/>
      </c>
      <c r="BH1029" s="106" t="str">
        <f t="shared" si="1353"/>
        <v/>
      </c>
      <c r="BI1029" s="107" t="str">
        <f t="shared" si="1353"/>
        <v/>
      </c>
      <c r="BJ1029" s="105" t="str">
        <f t="shared" si="1353"/>
        <v/>
      </c>
      <c r="BK1029" s="106" t="str">
        <f t="shared" si="1353"/>
        <v/>
      </c>
      <c r="BL1029" s="106" t="str">
        <f t="shared" si="1353"/>
        <v/>
      </c>
      <c r="BM1029" s="107" t="str">
        <f t="shared" si="1353"/>
        <v/>
      </c>
      <c r="BN1029" s="105" t="str">
        <f t="shared" si="1353"/>
        <v/>
      </c>
      <c r="BO1029" s="106" t="str">
        <f t="shared" si="1353"/>
        <v/>
      </c>
      <c r="BP1029" s="106" t="str">
        <f t="shared" si="1353"/>
        <v/>
      </c>
      <c r="BQ1029" s="107" t="str">
        <f t="shared" si="1353"/>
        <v/>
      </c>
      <c r="BR1029" s="105" t="str">
        <f t="shared" ref="BR1029:CW1029" si="1354">IFERROR(CHOOSE($E$997,BR1030,BR1031,BR1032),"")</f>
        <v/>
      </c>
      <c r="BS1029" s="106" t="str">
        <f t="shared" si="1354"/>
        <v/>
      </c>
      <c r="BT1029" s="106" t="str">
        <f t="shared" si="1354"/>
        <v/>
      </c>
      <c r="BU1029" s="107" t="str">
        <f t="shared" si="1354"/>
        <v/>
      </c>
      <c r="BV1029" s="105" t="str">
        <f t="shared" si="1354"/>
        <v/>
      </c>
      <c r="BW1029" s="106" t="str">
        <f t="shared" si="1354"/>
        <v/>
      </c>
      <c r="BX1029" s="106" t="str">
        <f t="shared" si="1354"/>
        <v/>
      </c>
      <c r="BY1029" s="107" t="str">
        <f t="shared" si="1354"/>
        <v/>
      </c>
      <c r="BZ1029" s="105" t="str">
        <f t="shared" si="1354"/>
        <v/>
      </c>
      <c r="CA1029" s="106" t="str">
        <f t="shared" si="1354"/>
        <v/>
      </c>
      <c r="CB1029" s="106" t="str">
        <f t="shared" si="1354"/>
        <v/>
      </c>
      <c r="CC1029" s="107" t="str">
        <f t="shared" si="1354"/>
        <v/>
      </c>
      <c r="CD1029" s="105" t="str">
        <f t="shared" si="1354"/>
        <v/>
      </c>
      <c r="CE1029" s="106" t="str">
        <f t="shared" si="1354"/>
        <v/>
      </c>
      <c r="CF1029" s="106" t="str">
        <f t="shared" si="1354"/>
        <v/>
      </c>
      <c r="CG1029" s="107" t="str">
        <f t="shared" si="1354"/>
        <v/>
      </c>
      <c r="CH1029" s="105" t="str">
        <f t="shared" si="1354"/>
        <v/>
      </c>
      <c r="CI1029" s="106" t="str">
        <f t="shared" si="1354"/>
        <v/>
      </c>
      <c r="CJ1029" s="106" t="str">
        <f t="shared" si="1354"/>
        <v/>
      </c>
      <c r="CK1029" s="107" t="str">
        <f t="shared" si="1354"/>
        <v/>
      </c>
      <c r="CL1029" s="105" t="str">
        <f t="shared" si="1354"/>
        <v/>
      </c>
      <c r="CM1029" s="106" t="str">
        <f t="shared" si="1354"/>
        <v/>
      </c>
      <c r="CN1029" s="106" t="str">
        <f t="shared" si="1354"/>
        <v/>
      </c>
      <c r="CO1029" s="107" t="str">
        <f t="shared" si="1354"/>
        <v/>
      </c>
      <c r="CP1029" s="105" t="str">
        <f t="shared" si="1354"/>
        <v/>
      </c>
      <c r="CQ1029" s="106" t="str">
        <f t="shared" si="1354"/>
        <v/>
      </c>
      <c r="CR1029" s="106" t="str">
        <f t="shared" si="1354"/>
        <v/>
      </c>
      <c r="CS1029" s="107" t="str">
        <f t="shared" si="1354"/>
        <v/>
      </c>
      <c r="CT1029" s="105" t="str">
        <f t="shared" si="1354"/>
        <v/>
      </c>
      <c r="CU1029" s="106" t="str">
        <f t="shared" si="1354"/>
        <v/>
      </c>
      <c r="CV1029" s="106" t="str">
        <f t="shared" si="1354"/>
        <v/>
      </c>
      <c r="CW1029" s="107" t="str">
        <f t="shared" si="1354"/>
        <v/>
      </c>
      <c r="CX1029" s="105" t="str">
        <f t="shared" ref="CX1029:DI1029" si="1355">IFERROR(CHOOSE($E$997,CX1030,CX1031,CX1032),"")</f>
        <v/>
      </c>
      <c r="CY1029" s="106" t="str">
        <f t="shared" si="1355"/>
        <v/>
      </c>
      <c r="CZ1029" s="106" t="str">
        <f t="shared" si="1355"/>
        <v/>
      </c>
      <c r="DA1029" s="107" t="str">
        <f t="shared" si="1355"/>
        <v/>
      </c>
      <c r="DB1029" s="105" t="str">
        <f t="shared" si="1355"/>
        <v/>
      </c>
      <c r="DC1029" s="106" t="str">
        <f t="shared" si="1355"/>
        <v/>
      </c>
      <c r="DD1029" s="106" t="str">
        <f t="shared" si="1355"/>
        <v/>
      </c>
      <c r="DE1029" s="107" t="str">
        <f t="shared" si="1355"/>
        <v/>
      </c>
      <c r="DF1029" s="105" t="str">
        <f t="shared" si="1355"/>
        <v/>
      </c>
      <c r="DG1029" s="106" t="str">
        <f t="shared" si="1355"/>
        <v/>
      </c>
      <c r="DH1029" s="106" t="str">
        <f t="shared" si="1355"/>
        <v/>
      </c>
      <c r="DI1029" s="107" t="str">
        <f t="shared" si="1355"/>
        <v/>
      </c>
      <c r="DJ1029" s="148"/>
      <c r="DK1029" s="106">
        <f t="shared" ref="DK1029:EK1029" si="1356">IFERROR(CHOOSE($E$997,DK1030,DK1031,DK1032),"")</f>
        <v>471.97997099999998</v>
      </c>
      <c r="DL1029" s="106">
        <f t="shared" si="1356"/>
        <v>540.13841500000001</v>
      </c>
      <c r="DM1029" s="106">
        <f t="shared" si="1356"/>
        <v>1524.90642</v>
      </c>
      <c r="DN1029" s="106">
        <f t="shared" si="1356"/>
        <v>1874.186565</v>
      </c>
      <c r="DO1029" s="106">
        <f t="shared" si="1356"/>
        <v>3718.2362029999999</v>
      </c>
      <c r="DP1029" s="106">
        <f t="shared" si="1356"/>
        <v>2175.7688739999999</v>
      </c>
      <c r="DQ1029" s="106">
        <f t="shared" si="1356"/>
        <v>3397.9805200000001</v>
      </c>
      <c r="DR1029" s="106">
        <f t="shared" si="1356"/>
        <v>10787.048799999999</v>
      </c>
      <c r="DS1029" s="106">
        <f t="shared" si="1356"/>
        <v>8506.2857999999997</v>
      </c>
      <c r="DT1029" s="106">
        <f t="shared" si="1356"/>
        <v>6960.0619899999992</v>
      </c>
      <c r="DU1029" s="106">
        <f t="shared" si="1356"/>
        <v>73834.745301999996</v>
      </c>
      <c r="DV1029" s="106">
        <f t="shared" si="1356"/>
        <v>104491.95817</v>
      </c>
      <c r="DW1029" s="106">
        <f t="shared" si="1356"/>
        <v>128518.83326</v>
      </c>
      <c r="DX1029" s="106">
        <f t="shared" si="1356"/>
        <v>155329.312806</v>
      </c>
      <c r="DY1029" s="106">
        <f t="shared" si="1356"/>
        <v>139664.00000499998</v>
      </c>
      <c r="DZ1029" s="106" t="str">
        <f t="shared" si="1356"/>
        <v/>
      </c>
      <c r="EA1029" s="106" t="str">
        <f t="shared" si="1356"/>
        <v/>
      </c>
      <c r="EB1029" s="106" t="str">
        <f t="shared" si="1356"/>
        <v/>
      </c>
      <c r="EC1029" s="106" t="str">
        <f t="shared" si="1356"/>
        <v/>
      </c>
      <c r="ED1029" s="106" t="str">
        <f t="shared" si="1356"/>
        <v/>
      </c>
      <c r="EE1029" s="106" t="str">
        <f t="shared" si="1356"/>
        <v/>
      </c>
      <c r="EF1029" s="106" t="str">
        <f t="shared" si="1356"/>
        <v/>
      </c>
      <c r="EG1029" s="106" t="str">
        <f t="shared" si="1356"/>
        <v/>
      </c>
      <c r="EH1029" s="106" t="str">
        <f t="shared" si="1356"/>
        <v/>
      </c>
      <c r="EI1029" s="106" t="str">
        <f t="shared" si="1356"/>
        <v/>
      </c>
      <c r="EJ1029" s="106" t="str">
        <f t="shared" si="1356"/>
        <v/>
      </c>
      <c r="EK1029" s="106" t="str">
        <f t="shared" si="1356"/>
        <v/>
      </c>
    </row>
    <row r="1030" spans="1:141" x14ac:dyDescent="0.25">
      <c r="A1030" s="90" t="s">
        <v>453</v>
      </c>
      <c r="B1030" s="90" t="s">
        <v>466</v>
      </c>
      <c r="C1030" s="111">
        <f>$C$6</f>
        <v>9.9999999999999995E-7</v>
      </c>
      <c r="D1030" s="90"/>
      <c r="E1030" t="s">
        <v>473</v>
      </c>
      <c r="F1030" s="133" cm="1">
        <f t="array" ref="F1030">IF(ISNUMBER('DataModel-NVDA'!F$112),INDEX('DataModel-NVDA'!$F$4:$DI$130,MATCH(1,('DataModel-NVDA'!$A$4:$A$130=$A1030)*('DataModel-NVDA'!$B$4:$B$130=$B1030),0),MATCH(F$3,'DataModel-NVDA'!$F$2:$DI$2,0))*$C1030,"")</f>
        <v>97.93333299999999</v>
      </c>
      <c r="G1030" s="34" t="str" cm="1">
        <f t="array" ref="G1030">IF(ISNUMBER('DataModel-NVDA'!G$112),INDEX('DataModel-NVDA'!$F$4:$DI$130,MATCH(1,('DataModel-NVDA'!$A$4:$A$130=$A1030)*('DataModel-NVDA'!$B$4:$B$130=$B1030),0),MATCH(G$3,'DataModel-NVDA'!$F$2:$DI$2,0))*$C1030,"")</f>
        <v/>
      </c>
      <c r="H1030" s="34" t="str" cm="1">
        <f t="array" ref="H1030">IF(ISNUMBER('DataModel-NVDA'!H$112),INDEX('DataModel-NVDA'!$F$4:$DI$130,MATCH(1,('DataModel-NVDA'!$A$4:$A$130=$A1030)*('DataModel-NVDA'!$B$4:$B$130=$B1030),0),MATCH(H$3,'DataModel-NVDA'!$F$2:$DI$2,0))*$C1030,"")</f>
        <v/>
      </c>
      <c r="I1030" s="134" t="str" cm="1">
        <f t="array" ref="I1030">IF(ISNUMBER('DataModel-NVDA'!I$112),INDEX('DataModel-NVDA'!$F$4:$DI$130,MATCH(1,('DataModel-NVDA'!$A$4:$A$130=$A1030)*('DataModel-NVDA'!$B$4:$B$130=$B1030),0),MATCH(I$3,'DataModel-NVDA'!$F$2:$DI$2,0))*$C1030,"")</f>
        <v/>
      </c>
      <c r="J1030" s="133" cm="1">
        <f t="array" ref="J1030">IF(ISNUMBER('DataModel-NVDA'!J$112),INDEX('DataModel-NVDA'!$F$4:$DI$130,MATCH(1,('DataModel-NVDA'!$A$4:$A$130=$A1030)*('DataModel-NVDA'!$B$4:$B$130=$B1030),0),MATCH(J$3,'DataModel-NVDA'!$F$2:$DI$2,0))*$C1030,"")</f>
        <v>144.82499999999999</v>
      </c>
      <c r="K1030" s="34" t="str" cm="1">
        <f t="array" ref="K1030">IF(ISNUMBER('DataModel-NVDA'!K$112),INDEX('DataModel-NVDA'!$F$4:$DI$130,MATCH(1,('DataModel-NVDA'!$A$4:$A$130=$A1030)*('DataModel-NVDA'!$B$4:$B$130=$B1030),0),MATCH(K$3,'DataModel-NVDA'!$F$2:$DI$2,0))*$C1030,"")</f>
        <v/>
      </c>
      <c r="L1030" s="34" t="str" cm="1">
        <f t="array" ref="L1030">IF(ISNUMBER('DataModel-NVDA'!L$112),INDEX('DataModel-NVDA'!$F$4:$DI$130,MATCH(1,('DataModel-NVDA'!$A$4:$A$130=$A1030)*('DataModel-NVDA'!$B$4:$B$130=$B1030),0),MATCH(L$3,'DataModel-NVDA'!$F$2:$DI$2,0))*$C1030,"")</f>
        <v/>
      </c>
      <c r="M1030" s="134" t="str" cm="1">
        <f t="array" ref="M1030">IF(ISNUMBER('DataModel-NVDA'!M$112),INDEX('DataModel-NVDA'!$F$4:$DI$130,MATCH(1,('DataModel-NVDA'!$A$4:$A$130=$A1030)*('DataModel-NVDA'!$B$4:$B$130=$B1030),0),MATCH(M$3,'DataModel-NVDA'!$F$2:$DI$2,0))*$C1030,"")</f>
        <v/>
      </c>
      <c r="N1030" s="133" cm="1">
        <f t="array" ref="N1030">IF(ISNUMBER('DataModel-NVDA'!N$112),INDEX('DataModel-NVDA'!$F$4:$DI$130,MATCH(1,('DataModel-NVDA'!$A$4:$A$130=$A1030)*('DataModel-NVDA'!$B$4:$B$130=$B1030),0),MATCH(N$3,'DataModel-NVDA'!$F$2:$DI$2,0))*$C1030,"")</f>
        <v>188.5</v>
      </c>
      <c r="O1030" s="34" t="str" cm="1">
        <f t="array" ref="O1030">IF(ISNUMBER('DataModel-NVDA'!O$112),INDEX('DataModel-NVDA'!$F$4:$DI$130,MATCH(1,('DataModel-NVDA'!$A$4:$A$130=$A1030)*('DataModel-NVDA'!$B$4:$B$130=$B1030),0),MATCH(O$3,'DataModel-NVDA'!$F$2:$DI$2,0))*$C1030,"")</f>
        <v/>
      </c>
      <c r="P1030" s="34" t="str" cm="1">
        <f t="array" ref="P1030">IF(ISNUMBER('DataModel-NVDA'!P$112),INDEX('DataModel-NVDA'!$F$4:$DI$130,MATCH(1,('DataModel-NVDA'!$A$4:$A$130=$A1030)*('DataModel-NVDA'!$B$4:$B$130=$B1030),0),MATCH(P$3,'DataModel-NVDA'!$F$2:$DI$2,0))*$C1030,"")</f>
        <v/>
      </c>
      <c r="Q1030" s="134" t="str" cm="1">
        <f t="array" ref="Q1030">IF(ISNUMBER('DataModel-NVDA'!Q$112),INDEX('DataModel-NVDA'!$F$4:$DI$130,MATCH(1,('DataModel-NVDA'!$A$4:$A$130=$A1030)*('DataModel-NVDA'!$B$4:$B$130=$B1030),0),MATCH(Q$3,'DataModel-NVDA'!$F$2:$DI$2,0))*$C1030,"")</f>
        <v/>
      </c>
      <c r="R1030" s="133" cm="1">
        <f t="array" ref="R1030">IF(ISNUMBER('DataModel-NVDA'!R$112),INDEX('DataModel-NVDA'!$F$4:$DI$130,MATCH(1,('DataModel-NVDA'!$A$4:$A$130=$A1030)*('DataModel-NVDA'!$B$4:$B$130=$B1030),0),MATCH(R$3,'DataModel-NVDA'!$F$2:$DI$2,0))*$C1030,"")</f>
        <v>527.92770999999993</v>
      </c>
      <c r="S1030" s="34" t="str" cm="1">
        <f t="array" ref="S1030">IF(ISNUMBER('DataModel-NVDA'!S$112),INDEX('DataModel-NVDA'!$F$4:$DI$130,MATCH(1,('DataModel-NVDA'!$A$4:$A$130=$A1030)*('DataModel-NVDA'!$B$4:$B$130=$B1030),0),MATCH(S$3,'DataModel-NVDA'!$F$2:$DI$2,0))*$C1030,"")</f>
        <v/>
      </c>
      <c r="T1030" s="34" t="str" cm="1">
        <f t="array" ref="T1030">IF(ISNUMBER('DataModel-NVDA'!T$112),INDEX('DataModel-NVDA'!$F$4:$DI$130,MATCH(1,('DataModel-NVDA'!$A$4:$A$130=$A1030)*('DataModel-NVDA'!$B$4:$B$130=$B1030),0),MATCH(T$3,'DataModel-NVDA'!$F$2:$DI$2,0))*$C1030,"")</f>
        <v/>
      </c>
      <c r="U1030" s="134" t="str" cm="1">
        <f t="array" ref="U1030">IF(ISNUMBER('DataModel-NVDA'!U$112),INDEX('DataModel-NVDA'!$F$4:$DI$130,MATCH(1,('DataModel-NVDA'!$A$4:$A$130=$A1030)*('DataModel-NVDA'!$B$4:$B$130=$B1030),0),MATCH(U$3,'DataModel-NVDA'!$F$2:$DI$2,0))*$C1030,"")</f>
        <v/>
      </c>
      <c r="V1030" s="133" cm="1">
        <f t="array" ref="V1030">IF(ISNUMBER('DataModel-NVDA'!V$112),INDEX('DataModel-NVDA'!$F$4:$DI$130,MATCH(1,('DataModel-NVDA'!$A$4:$A$130=$A1030)*('DataModel-NVDA'!$B$4:$B$130=$B1030),0),MATCH(V$3,'DataModel-NVDA'!$F$2:$DI$2,0))*$C1030,"")</f>
        <v>589.14871699999992</v>
      </c>
      <c r="W1030" s="34" t="str" cm="1">
        <f t="array" ref="W1030">IF(ISNUMBER('DataModel-NVDA'!W$112),INDEX('DataModel-NVDA'!$F$4:$DI$130,MATCH(1,('DataModel-NVDA'!$A$4:$A$130=$A1030)*('DataModel-NVDA'!$B$4:$B$130=$B1030),0),MATCH(W$3,'DataModel-NVDA'!$F$2:$DI$2,0))*$C1030,"")</f>
        <v/>
      </c>
      <c r="X1030" s="34" t="str" cm="1">
        <f t="array" ref="X1030">IF(ISNUMBER('DataModel-NVDA'!X$112),INDEX('DataModel-NVDA'!$F$4:$DI$130,MATCH(1,('DataModel-NVDA'!$A$4:$A$130=$A1030)*('DataModel-NVDA'!$B$4:$B$130=$B1030),0),MATCH(X$3,'DataModel-NVDA'!$F$2:$DI$2,0))*$C1030,"")</f>
        <v/>
      </c>
      <c r="Y1030" s="134" cm="1">
        <f t="array" ref="Y1030">IF(ISNUMBER('DataModel-NVDA'!Y$112),INDEX('DataModel-NVDA'!$F$4:$DI$130,MATCH(1,('DataModel-NVDA'!$A$4:$A$130=$A1030)*('DataModel-NVDA'!$B$4:$B$130=$B1030),0),MATCH(Y$3,'DataModel-NVDA'!$F$2:$DI$2,0))*$C1030,"")</f>
        <v>344.49267199999997</v>
      </c>
      <c r="Z1030" s="133" cm="1">
        <f t="array" ref="Z1030">IF(ISNUMBER('DataModel-NVDA'!Z$112),INDEX('DataModel-NVDA'!$F$4:$DI$130,MATCH(1,('DataModel-NVDA'!$A$4:$A$130=$A1030)*('DataModel-NVDA'!$B$4:$B$130=$B1030),0),MATCH(Z$3,'DataModel-NVDA'!$F$2:$DI$2,0))*$C1030,"")</f>
        <v>528.26666599999999</v>
      </c>
      <c r="AA1030" s="34" cm="1">
        <f t="array" ref="AA1030">IF(ISNUMBER('DataModel-NVDA'!AA$112),INDEX('DataModel-NVDA'!$F$4:$DI$130,MATCH(1,('DataModel-NVDA'!$A$4:$A$130=$A1030)*('DataModel-NVDA'!$B$4:$B$130=$B1030),0),MATCH(AA$3,'DataModel-NVDA'!$F$2:$DI$2,0))*$C1030,"")</f>
        <v>713.58486399999992</v>
      </c>
      <c r="AB1030" s="34" cm="1">
        <f t="array" ref="AB1030">IF(ISNUMBER('DataModel-NVDA'!AB$112),INDEX('DataModel-NVDA'!$F$4:$DI$130,MATCH(1,('DataModel-NVDA'!$A$4:$A$130=$A1030)*('DataModel-NVDA'!$B$4:$B$130=$B1030),0),MATCH(AB$3,'DataModel-NVDA'!$F$2:$DI$2,0))*$C1030,"")</f>
        <v>983.50868800000001</v>
      </c>
      <c r="AC1030" s="134" cm="1">
        <f t="array" ref="AC1030">IF(ISNUMBER('DataModel-NVDA'!AC$112),INDEX('DataModel-NVDA'!$F$4:$DI$130,MATCH(1,('DataModel-NVDA'!$A$4:$A$130=$A1030)*('DataModel-NVDA'!$B$4:$B$130=$B1030),0),MATCH(AC$3,'DataModel-NVDA'!$F$2:$DI$2,0))*$C1030,"")</f>
        <v>1034.54648</v>
      </c>
      <c r="AD1030" s="133" cm="1">
        <f t="array" ref="AD1030">IF(ISNUMBER('DataModel-NVDA'!AD$112),INDEX('DataModel-NVDA'!$F$4:$DI$130,MATCH(1,('DataModel-NVDA'!$A$4:$A$130=$A1030)*('DataModel-NVDA'!$B$4:$B$130=$B1030),0),MATCH(AD$3,'DataModel-NVDA'!$F$2:$DI$2,0))*$C1030,"")</f>
        <v>825.71856199999991</v>
      </c>
      <c r="AE1030" s="34" cm="1">
        <f t="array" ref="AE1030">IF(ISNUMBER('DataModel-NVDA'!AE$112),INDEX('DataModel-NVDA'!$F$4:$DI$130,MATCH(1,('DataModel-NVDA'!$A$4:$A$130=$A1030)*('DataModel-NVDA'!$B$4:$B$130=$B1030),0),MATCH(AE$3,'DataModel-NVDA'!$F$2:$DI$2,0))*$C1030,"")</f>
        <v>1223.937936</v>
      </c>
      <c r="AF1030" s="34" cm="1">
        <f t="array" ref="AF1030">IF(ISNUMBER('DataModel-NVDA'!AF$112),INDEX('DataModel-NVDA'!$F$4:$DI$130,MATCH(1,('DataModel-NVDA'!$A$4:$A$130=$A1030)*('DataModel-NVDA'!$B$4:$B$130=$B1030),0),MATCH(AF$3,'DataModel-NVDA'!$F$2:$DI$2,0))*$C1030,"")</f>
        <v>1601.5778399999999</v>
      </c>
      <c r="AG1030" s="134" cm="1">
        <f t="array" ref="AG1030">IF(ISNUMBER('DataModel-NVDA'!AG$112),INDEX('DataModel-NVDA'!$F$4:$DI$130,MATCH(1,('DataModel-NVDA'!$A$4:$A$130=$A1030)*('DataModel-NVDA'!$B$4:$B$130=$B1030),0),MATCH(AG$3,'DataModel-NVDA'!$F$2:$DI$2,0))*$C1030,"")</f>
        <v>1747.3113599999999</v>
      </c>
      <c r="AH1030" s="133" cm="1">
        <f t="array" ref="AH1030">IF(ISNUMBER('DataModel-NVDA'!AH$112),INDEX('DataModel-NVDA'!$F$4:$DI$130,MATCH(1,('DataModel-NVDA'!$A$4:$A$130=$A1030)*('DataModel-NVDA'!$B$4:$B$130=$B1030),0),MATCH(AH$3,'DataModel-NVDA'!$F$2:$DI$2,0))*$C1030,"")</f>
        <v>1306.6334509999999</v>
      </c>
      <c r="AI1030" s="34" cm="1">
        <f t="array" ref="AI1030">IF(ISNUMBER('DataModel-NVDA'!AI$112),INDEX('DataModel-NVDA'!$F$4:$DI$130,MATCH(1,('DataModel-NVDA'!$A$4:$A$130=$A1030)*('DataModel-NVDA'!$B$4:$B$130=$B1030),0),MATCH(AI$3,'DataModel-NVDA'!$F$2:$DI$2,0))*$C1030,"")</f>
        <v>2526.7931199999998</v>
      </c>
      <c r="AJ1030" s="34" cm="1">
        <f t="array" ref="AJ1030">IF(ISNUMBER('DataModel-NVDA'!AJ$112),INDEX('DataModel-NVDA'!$F$4:$DI$130,MATCH(1,('DataModel-NVDA'!$A$4:$A$130=$A1030)*('DataModel-NVDA'!$B$4:$B$130=$B1030),0),MATCH(AJ$3,'DataModel-NVDA'!$F$2:$DI$2,0))*$C1030,"")</f>
        <v>2750.6736000000001</v>
      </c>
      <c r="AK1030" s="134" cm="1">
        <f t="array" ref="AK1030">IF(ISNUMBER('DataModel-NVDA'!AK$112),INDEX('DataModel-NVDA'!$F$4:$DI$130,MATCH(1,('DataModel-NVDA'!$A$4:$A$130=$A1030)*('DataModel-NVDA'!$B$4:$B$130=$B1030),0),MATCH(AK$3,'DataModel-NVDA'!$F$2:$DI$2,0))*$C1030,"")</f>
        <v>3045.3708799999999</v>
      </c>
      <c r="AL1030" s="133" cm="1">
        <f t="array" ref="AL1030">IF(ISNUMBER('DataModel-NVDA'!AL$112),INDEX('DataModel-NVDA'!$F$4:$DI$130,MATCH(1,('DataModel-NVDA'!$A$4:$A$130=$A1030)*('DataModel-NVDA'!$B$4:$B$130=$B1030),0),MATCH(AL$3,'DataModel-NVDA'!$F$2:$DI$2,0))*$C1030,"")</f>
        <v>2616.4752469999999</v>
      </c>
      <c r="AM1030" s="34" cm="1">
        <f t="array" ref="AM1030">IF(ISNUMBER('DataModel-NVDA'!AM$112),INDEX('DataModel-NVDA'!$F$4:$DI$130,MATCH(1,('DataModel-NVDA'!$A$4:$A$130=$A1030)*('DataModel-NVDA'!$B$4:$B$130=$B1030),0),MATCH(AM$3,'DataModel-NVDA'!$F$2:$DI$2,0))*$C1030,"")</f>
        <v>1240.2133759999999</v>
      </c>
      <c r="AN1030" s="34" cm="1">
        <f t="array" ref="AN1030">IF(ISNUMBER('DataModel-NVDA'!AN$112),INDEX('DataModel-NVDA'!$F$4:$DI$130,MATCH(1,('DataModel-NVDA'!$A$4:$A$130=$A1030)*('DataModel-NVDA'!$B$4:$B$130=$B1030),0),MATCH(AN$3,'DataModel-NVDA'!$F$2:$DI$2,0))*$C1030,"")</f>
        <v>1752.3803519999999</v>
      </c>
      <c r="AO1030" s="134" cm="1">
        <f t="array" ref="AO1030">IF(ISNUMBER('DataModel-NVDA'!AO$112),INDEX('DataModel-NVDA'!$F$4:$DI$130,MATCH(1,('DataModel-NVDA'!$A$4:$A$130=$A1030)*('DataModel-NVDA'!$B$4:$B$130=$B1030),0),MATCH(AO$3,'DataModel-NVDA'!$F$2:$DI$2,0))*$C1030,"")</f>
        <v>2008.7997899999998</v>
      </c>
      <c r="AP1030" s="133" cm="1">
        <f t="array" ref="AP1030">IF(ISNUMBER('DataModel-NVDA'!AP$112),INDEX('DataModel-NVDA'!$F$4:$DI$130,MATCH(1,('DataModel-NVDA'!$A$4:$A$130=$A1030)*('DataModel-NVDA'!$B$4:$B$130=$B1030),0),MATCH(AP$3,'DataModel-NVDA'!$F$2:$DI$2,0))*$C1030,"")</f>
        <v>2878.1227709999998</v>
      </c>
      <c r="AQ1030" s="34" cm="1">
        <f t="array" ref="AQ1030">IF(ISNUMBER('DataModel-NVDA'!AQ$112),INDEX('DataModel-NVDA'!$F$4:$DI$130,MATCH(1,('DataModel-NVDA'!$A$4:$A$130=$A1030)*('DataModel-NVDA'!$B$4:$B$130=$B1030),0),MATCH(AQ$3,'DataModel-NVDA'!$F$2:$DI$2,0))*$C1030,"")</f>
        <v>5157.6990599999999</v>
      </c>
      <c r="AR1030" s="34" cm="1">
        <f t="array" ref="AR1030">IF(ISNUMBER('DataModel-NVDA'!AR$112),INDEX('DataModel-NVDA'!$F$4:$DI$130,MATCH(1,('DataModel-NVDA'!$A$4:$A$130=$A1030)*('DataModel-NVDA'!$B$4:$B$130=$B1030),0),MATCH(AR$3,'DataModel-NVDA'!$F$2:$DI$2,0))*$C1030,"")</f>
        <v>8406.8091599999989</v>
      </c>
      <c r="AS1030" s="134" cm="1">
        <f t="array" ref="AS1030">IF(ISNUMBER('DataModel-NVDA'!AS$112),INDEX('DataModel-NVDA'!$F$4:$DI$130,MATCH(1,('DataModel-NVDA'!$A$4:$A$130=$A1030)*('DataModel-NVDA'!$B$4:$B$130=$B1030),0),MATCH(AS$3,'DataModel-NVDA'!$F$2:$DI$2,0))*$C1030,"")</f>
        <v>11379.19368</v>
      </c>
      <c r="AT1030" s="133" cm="1">
        <f t="array" ref="AT1030">IF(ISNUMBER('DataModel-NVDA'!AT$112),INDEX('DataModel-NVDA'!$F$4:$DI$130,MATCH(1,('DataModel-NVDA'!$A$4:$A$130=$A1030)*('DataModel-NVDA'!$B$4:$B$130=$B1030),0),MATCH(AT$3,'DataModel-NVDA'!$F$2:$DI$2,0))*$C1030,"")</f>
        <v>3165.9350479999998</v>
      </c>
      <c r="AU1030" s="34" cm="1">
        <f t="array" ref="AU1030">IF(ISNUMBER('DataModel-NVDA'!AU$112),INDEX('DataModel-NVDA'!$F$4:$DI$130,MATCH(1,('DataModel-NVDA'!$A$4:$A$130=$A1030)*('DataModel-NVDA'!$B$4:$B$130=$B1030),0),MATCH(AU$3,'DataModel-NVDA'!$F$2:$DI$2,0))*$C1030,"")</f>
        <v>15985.17576</v>
      </c>
      <c r="AV1030" s="34" cm="1">
        <f t="array" ref="AV1030">IF(ISNUMBER('DataModel-NVDA'!AV$112),INDEX('DataModel-NVDA'!$F$4:$DI$130,MATCH(1,('DataModel-NVDA'!$A$4:$A$130=$A1030)*('DataModel-NVDA'!$B$4:$B$130=$B1030),0),MATCH(AV$3,'DataModel-NVDA'!$F$2:$DI$2,0))*$C1030,"")</f>
        <v>18535.906800000001</v>
      </c>
      <c r="AW1030" s="134" cm="1">
        <f t="array" ref="AW1030">IF(ISNUMBER('DataModel-NVDA'!AW$112),INDEX('DataModel-NVDA'!$F$4:$DI$130,MATCH(1,('DataModel-NVDA'!$A$4:$A$130=$A1030)*('DataModel-NVDA'!$B$4:$B$130=$B1030),0),MATCH(AW$3,'DataModel-NVDA'!$F$2:$DI$2,0))*$C1030,"")</f>
        <v>20875.067879999999</v>
      </c>
      <c r="AX1030" s="133" cm="1">
        <f t="array" ref="AX1030">IF(ISNUMBER('DataModel-NVDA'!AX$112),INDEX('DataModel-NVDA'!$F$4:$DI$130,MATCH(1,('DataModel-NVDA'!$A$4:$A$130=$A1030)*('DataModel-NVDA'!$B$4:$B$130=$B1030),0),MATCH(AX$3,'DataModel-NVDA'!$F$2:$DI$2,0))*$C1030,"")</f>
        <v>22598.347320000001</v>
      </c>
      <c r="AY1030" s="34" cm="1">
        <f t="array" ref="AY1030">IF(ISNUMBER('DataModel-NVDA'!AY$112),INDEX('DataModel-NVDA'!$F$4:$DI$130,MATCH(1,('DataModel-NVDA'!$A$4:$A$130=$A1030)*('DataModel-NVDA'!$B$4:$B$130=$B1030),0),MATCH(AY$3,'DataModel-NVDA'!$F$2:$DI$2,0))*$C1030,"")</f>
        <v>25373.530800999997</v>
      </c>
      <c r="AZ1030" s="34" cm="1">
        <f t="array" ref="AZ1030">IF(ISNUMBER('DataModel-NVDA'!AZ$112),INDEX('DataModel-NVDA'!$F$4:$DI$130,MATCH(1,('DataModel-NVDA'!$A$4:$A$130=$A1030)*('DataModel-NVDA'!$B$4:$B$130=$B1030),0),MATCH(AZ$3,'DataModel-NVDA'!$F$2:$DI$2,0))*$C1030,"")</f>
        <v>29169.650820999999</v>
      </c>
      <c r="BA1030" s="134" cm="1">
        <f t="array" ref="BA1030">IF(ISNUMBER('DataModel-NVDA'!BA$112),INDEX('DataModel-NVDA'!$F$4:$DI$130,MATCH(1,('DataModel-NVDA'!$A$4:$A$130=$A1030)*('DataModel-NVDA'!$B$4:$B$130=$B1030),0),MATCH(BA$3,'DataModel-NVDA'!$F$2:$DI$2,0))*$C1030,"")</f>
        <v>31553.900580999998</v>
      </c>
      <c r="BB1030" s="133" cm="1">
        <f t="array" ref="BB1030">IF(ISNUMBER('DataModel-NVDA'!BB$112),INDEX('DataModel-NVDA'!$F$4:$DI$130,MATCH(1,('DataModel-NVDA'!$A$4:$A$130=$A1030)*('DataModel-NVDA'!$B$4:$B$130=$B1030),0),MATCH(BB$3,'DataModel-NVDA'!$F$2:$DI$2,0))*$C1030,"")</f>
        <v>30338.240400999999</v>
      </c>
      <c r="BC1030" s="34" cm="1">
        <f t="array" ref="BC1030">IF(ISNUMBER('DataModel-NVDA'!BC$112),INDEX('DataModel-NVDA'!$F$4:$DI$130,MATCH(1,('DataModel-NVDA'!$A$4:$A$130=$A1030)*('DataModel-NVDA'!$B$4:$B$130=$B1030),0),MATCH(BC$3,'DataModel-NVDA'!$F$2:$DI$2,0))*$C1030,"")</f>
        <v>31783.060081</v>
      </c>
      <c r="BD1030" s="34" cm="1">
        <f t="array" ref="BD1030">IF(ISNUMBER('DataModel-NVDA'!BD$112),INDEX('DataModel-NVDA'!$F$4:$DI$130,MATCH(1,('DataModel-NVDA'!$A$4:$A$130=$A1030)*('DataModel-NVDA'!$B$4:$B$130=$B1030),0),MATCH(BD$3,'DataModel-NVDA'!$F$2:$DI$2,0))*$C1030,"")</f>
        <v>33191.709720999999</v>
      </c>
      <c r="BE1030" s="134" cm="1">
        <f t="array" ref="BE1030">IF(ISNUMBER('DataModel-NVDA'!BE$112),INDEX('DataModel-NVDA'!$F$4:$DI$130,MATCH(1,('DataModel-NVDA'!$A$4:$A$130=$A1030)*('DataModel-NVDA'!$B$4:$B$130=$B1030),0),MATCH(BE$3,'DataModel-NVDA'!$F$2:$DI$2,0))*$C1030,"")</f>
        <v>34423.225261</v>
      </c>
      <c r="BF1030" s="133" t="str" cm="1">
        <f t="array" ref="BF1030">IF(ISNUMBER('DataModel-NVDA'!BF$112),INDEX('DataModel-NVDA'!$F$4:$DI$130,MATCH(1,('DataModel-NVDA'!$A$4:$A$130=$A1030)*('DataModel-NVDA'!$B$4:$B$130=$B1030),0),MATCH(BF$3,'DataModel-NVDA'!$F$2:$DI$2,0))*$C1030,"")</f>
        <v/>
      </c>
      <c r="BG1030" s="34" t="str" cm="1">
        <f t="array" ref="BG1030">IF(ISNUMBER('DataModel-NVDA'!BG$112),INDEX('DataModel-NVDA'!$F$4:$DI$130,MATCH(1,('DataModel-NVDA'!$A$4:$A$130=$A1030)*('DataModel-NVDA'!$B$4:$B$130=$B1030),0),MATCH(BG$3,'DataModel-NVDA'!$F$2:$DI$2,0))*$C1030,"")</f>
        <v/>
      </c>
      <c r="BH1030" s="34" t="str" cm="1">
        <f t="array" ref="BH1030">IF(ISNUMBER('DataModel-NVDA'!BH$112),INDEX('DataModel-NVDA'!$F$4:$DI$130,MATCH(1,('DataModel-NVDA'!$A$4:$A$130=$A1030)*('DataModel-NVDA'!$B$4:$B$130=$B1030),0),MATCH(BH$3,'DataModel-NVDA'!$F$2:$DI$2,0))*$C1030,"")</f>
        <v/>
      </c>
      <c r="BI1030" s="134" t="str" cm="1">
        <f t="array" ref="BI1030">IF(ISNUMBER('DataModel-NVDA'!BI$112),INDEX('DataModel-NVDA'!$F$4:$DI$130,MATCH(1,('DataModel-NVDA'!$A$4:$A$130=$A1030)*('DataModel-NVDA'!$B$4:$B$130=$B1030),0),MATCH(BI$3,'DataModel-NVDA'!$F$2:$DI$2,0))*$C1030,"")</f>
        <v/>
      </c>
      <c r="BJ1030" s="133" t="str" cm="1">
        <f t="array" ref="BJ1030">IF(ISNUMBER('DataModel-NVDA'!BJ$112),INDEX('DataModel-NVDA'!$F$4:$DI$130,MATCH(1,('DataModel-NVDA'!$A$4:$A$130=$A1030)*('DataModel-NVDA'!$B$4:$B$130=$B1030),0),MATCH(BJ$3,'DataModel-NVDA'!$F$2:$DI$2,0))*$C1030,"")</f>
        <v/>
      </c>
      <c r="BK1030" s="34" t="str" cm="1">
        <f t="array" ref="BK1030">IF(ISNUMBER('DataModel-NVDA'!BK$112),INDEX('DataModel-NVDA'!$F$4:$DI$130,MATCH(1,('DataModel-NVDA'!$A$4:$A$130=$A1030)*('DataModel-NVDA'!$B$4:$B$130=$B1030),0),MATCH(BK$3,'DataModel-NVDA'!$F$2:$DI$2,0))*$C1030,"")</f>
        <v/>
      </c>
      <c r="BL1030" s="34" t="str" cm="1">
        <f t="array" ref="BL1030">IF(ISNUMBER('DataModel-NVDA'!BL$112),INDEX('DataModel-NVDA'!$F$4:$DI$130,MATCH(1,('DataModel-NVDA'!$A$4:$A$130=$A1030)*('DataModel-NVDA'!$B$4:$B$130=$B1030),0),MATCH(BL$3,'DataModel-NVDA'!$F$2:$DI$2,0))*$C1030,"")</f>
        <v/>
      </c>
      <c r="BM1030" s="134" t="str" cm="1">
        <f t="array" ref="BM1030">IF(ISNUMBER('DataModel-NVDA'!BM$112),INDEX('DataModel-NVDA'!$F$4:$DI$130,MATCH(1,('DataModel-NVDA'!$A$4:$A$130=$A1030)*('DataModel-NVDA'!$B$4:$B$130=$B1030),0),MATCH(BM$3,'DataModel-NVDA'!$F$2:$DI$2,0))*$C1030,"")</f>
        <v/>
      </c>
      <c r="BN1030" s="133" t="str" cm="1">
        <f t="array" ref="BN1030">IF(ISNUMBER('DataModel-NVDA'!BN$112),INDEX('DataModel-NVDA'!$F$4:$DI$130,MATCH(1,('DataModel-NVDA'!$A$4:$A$130=$A1030)*('DataModel-NVDA'!$B$4:$B$130=$B1030),0),MATCH(BN$3,'DataModel-NVDA'!$F$2:$DI$2,0))*$C1030,"")</f>
        <v/>
      </c>
      <c r="BO1030" s="34" t="str" cm="1">
        <f t="array" ref="BO1030">IF(ISNUMBER('DataModel-NVDA'!BO$112),INDEX('DataModel-NVDA'!$F$4:$DI$130,MATCH(1,('DataModel-NVDA'!$A$4:$A$130=$A1030)*('DataModel-NVDA'!$B$4:$B$130=$B1030),0),MATCH(BO$3,'DataModel-NVDA'!$F$2:$DI$2,0))*$C1030,"")</f>
        <v/>
      </c>
      <c r="BP1030" s="34" t="str" cm="1">
        <f t="array" ref="BP1030">IF(ISNUMBER('DataModel-NVDA'!BP$112),INDEX('DataModel-NVDA'!$F$4:$DI$130,MATCH(1,('DataModel-NVDA'!$A$4:$A$130=$A1030)*('DataModel-NVDA'!$B$4:$B$130=$B1030),0),MATCH(BP$3,'DataModel-NVDA'!$F$2:$DI$2,0))*$C1030,"")</f>
        <v/>
      </c>
      <c r="BQ1030" s="134" t="str" cm="1">
        <f t="array" ref="BQ1030">IF(ISNUMBER('DataModel-NVDA'!BQ$112),INDEX('DataModel-NVDA'!$F$4:$DI$130,MATCH(1,('DataModel-NVDA'!$A$4:$A$130=$A1030)*('DataModel-NVDA'!$B$4:$B$130=$B1030),0),MATCH(BQ$3,'DataModel-NVDA'!$F$2:$DI$2,0))*$C1030,"")</f>
        <v/>
      </c>
      <c r="BR1030" s="133" t="str" cm="1">
        <f t="array" ref="BR1030">IF(ISNUMBER('DataModel-NVDA'!BR$112),INDEX('DataModel-NVDA'!$F$4:$DI$130,MATCH(1,('DataModel-NVDA'!$A$4:$A$130=$A1030)*('DataModel-NVDA'!$B$4:$B$130=$B1030),0),MATCH(BR$3,'DataModel-NVDA'!$F$2:$DI$2,0))*$C1030,"")</f>
        <v/>
      </c>
      <c r="BS1030" s="34" t="str" cm="1">
        <f t="array" ref="BS1030">IF(ISNUMBER('DataModel-NVDA'!BS$112),INDEX('DataModel-NVDA'!$F$4:$DI$130,MATCH(1,('DataModel-NVDA'!$A$4:$A$130=$A1030)*('DataModel-NVDA'!$B$4:$B$130=$B1030),0),MATCH(BS$3,'DataModel-NVDA'!$F$2:$DI$2,0))*$C1030,"")</f>
        <v/>
      </c>
      <c r="BT1030" s="34" t="str" cm="1">
        <f t="array" ref="BT1030">IF(ISNUMBER('DataModel-NVDA'!BT$112),INDEX('DataModel-NVDA'!$F$4:$DI$130,MATCH(1,('DataModel-NVDA'!$A$4:$A$130=$A1030)*('DataModel-NVDA'!$B$4:$B$130=$B1030),0),MATCH(BT$3,'DataModel-NVDA'!$F$2:$DI$2,0))*$C1030,"")</f>
        <v/>
      </c>
      <c r="BU1030" s="134" t="str" cm="1">
        <f t="array" ref="BU1030">IF(ISNUMBER('DataModel-NVDA'!BU$112),INDEX('DataModel-NVDA'!$F$4:$DI$130,MATCH(1,('DataModel-NVDA'!$A$4:$A$130=$A1030)*('DataModel-NVDA'!$B$4:$B$130=$B1030),0),MATCH(BU$3,'DataModel-NVDA'!$F$2:$DI$2,0))*$C1030,"")</f>
        <v/>
      </c>
      <c r="BV1030" s="133" t="str" cm="1">
        <f t="array" ref="BV1030">IF(ISNUMBER('DataModel-NVDA'!BV$112),INDEX('DataModel-NVDA'!$F$4:$DI$130,MATCH(1,('DataModel-NVDA'!$A$4:$A$130=$A1030)*('DataModel-NVDA'!$B$4:$B$130=$B1030),0),MATCH(BV$3,'DataModel-NVDA'!$F$2:$DI$2,0))*$C1030,"")</f>
        <v/>
      </c>
      <c r="BW1030" s="34" t="str" cm="1">
        <f t="array" ref="BW1030">IF(ISNUMBER('DataModel-NVDA'!BW$112),INDEX('DataModel-NVDA'!$F$4:$DI$130,MATCH(1,('DataModel-NVDA'!$A$4:$A$130=$A1030)*('DataModel-NVDA'!$B$4:$B$130=$B1030),0),MATCH(BW$3,'DataModel-NVDA'!$F$2:$DI$2,0))*$C1030,"")</f>
        <v/>
      </c>
      <c r="BX1030" s="34" t="str" cm="1">
        <f t="array" ref="BX1030">IF(ISNUMBER('DataModel-NVDA'!BX$112),INDEX('DataModel-NVDA'!$F$4:$DI$130,MATCH(1,('DataModel-NVDA'!$A$4:$A$130=$A1030)*('DataModel-NVDA'!$B$4:$B$130=$B1030),0),MATCH(BX$3,'DataModel-NVDA'!$F$2:$DI$2,0))*$C1030,"")</f>
        <v/>
      </c>
      <c r="BY1030" s="134" t="str" cm="1">
        <f t="array" ref="BY1030">IF(ISNUMBER('DataModel-NVDA'!BY$112),INDEX('DataModel-NVDA'!$F$4:$DI$130,MATCH(1,('DataModel-NVDA'!$A$4:$A$130=$A1030)*('DataModel-NVDA'!$B$4:$B$130=$B1030),0),MATCH(BY$3,'DataModel-NVDA'!$F$2:$DI$2,0))*$C1030,"")</f>
        <v/>
      </c>
      <c r="BZ1030" s="133" t="str" cm="1">
        <f t="array" ref="BZ1030">IF(ISNUMBER('DataModel-NVDA'!BZ$112),INDEX('DataModel-NVDA'!$F$4:$DI$130,MATCH(1,('DataModel-NVDA'!$A$4:$A$130=$A1030)*('DataModel-NVDA'!$B$4:$B$130=$B1030),0),MATCH(BZ$3,'DataModel-NVDA'!$F$2:$DI$2,0))*$C1030,"")</f>
        <v/>
      </c>
      <c r="CA1030" s="34" t="str" cm="1">
        <f t="array" ref="CA1030">IF(ISNUMBER('DataModel-NVDA'!CA$112),INDEX('DataModel-NVDA'!$F$4:$DI$130,MATCH(1,('DataModel-NVDA'!$A$4:$A$130=$A1030)*('DataModel-NVDA'!$B$4:$B$130=$B1030),0),MATCH(CA$3,'DataModel-NVDA'!$F$2:$DI$2,0))*$C1030,"")</f>
        <v/>
      </c>
      <c r="CB1030" s="34" t="str" cm="1">
        <f t="array" ref="CB1030">IF(ISNUMBER('DataModel-NVDA'!CB$112),INDEX('DataModel-NVDA'!$F$4:$DI$130,MATCH(1,('DataModel-NVDA'!$A$4:$A$130=$A1030)*('DataModel-NVDA'!$B$4:$B$130=$B1030),0),MATCH(CB$3,'DataModel-NVDA'!$F$2:$DI$2,0))*$C1030,"")</f>
        <v/>
      </c>
      <c r="CC1030" s="134" t="str" cm="1">
        <f t="array" ref="CC1030">IF(ISNUMBER('DataModel-NVDA'!CC$112),INDEX('DataModel-NVDA'!$F$4:$DI$130,MATCH(1,('DataModel-NVDA'!$A$4:$A$130=$A1030)*('DataModel-NVDA'!$B$4:$B$130=$B1030),0),MATCH(CC$3,'DataModel-NVDA'!$F$2:$DI$2,0))*$C1030,"")</f>
        <v/>
      </c>
      <c r="CD1030" s="133" t="str" cm="1">
        <f t="array" ref="CD1030">IF(ISNUMBER('DataModel-NVDA'!CD$112),INDEX('DataModel-NVDA'!$F$4:$DI$130,MATCH(1,('DataModel-NVDA'!$A$4:$A$130=$A1030)*('DataModel-NVDA'!$B$4:$B$130=$B1030),0),MATCH(CD$3,'DataModel-NVDA'!$F$2:$DI$2,0))*$C1030,"")</f>
        <v/>
      </c>
      <c r="CE1030" s="34" t="str" cm="1">
        <f t="array" ref="CE1030">IF(ISNUMBER('DataModel-NVDA'!CE$112),INDEX('DataModel-NVDA'!$F$4:$DI$130,MATCH(1,('DataModel-NVDA'!$A$4:$A$130=$A1030)*('DataModel-NVDA'!$B$4:$B$130=$B1030),0),MATCH(CE$3,'DataModel-NVDA'!$F$2:$DI$2,0))*$C1030,"")</f>
        <v/>
      </c>
      <c r="CF1030" s="34" t="str" cm="1">
        <f t="array" ref="CF1030">IF(ISNUMBER('DataModel-NVDA'!CF$112),INDEX('DataModel-NVDA'!$F$4:$DI$130,MATCH(1,('DataModel-NVDA'!$A$4:$A$130=$A1030)*('DataModel-NVDA'!$B$4:$B$130=$B1030),0),MATCH(CF$3,'DataModel-NVDA'!$F$2:$DI$2,0))*$C1030,"")</f>
        <v/>
      </c>
      <c r="CG1030" s="134" t="str" cm="1">
        <f t="array" ref="CG1030">IF(ISNUMBER('DataModel-NVDA'!CG$112),INDEX('DataModel-NVDA'!$F$4:$DI$130,MATCH(1,('DataModel-NVDA'!$A$4:$A$130=$A1030)*('DataModel-NVDA'!$B$4:$B$130=$B1030),0),MATCH(CG$3,'DataModel-NVDA'!$F$2:$DI$2,0))*$C1030,"")</f>
        <v/>
      </c>
      <c r="CH1030" s="133" t="str" cm="1">
        <f t="array" ref="CH1030">IF(ISNUMBER('DataModel-NVDA'!CH$112),INDEX('DataModel-NVDA'!$F$4:$DI$130,MATCH(1,('DataModel-NVDA'!$A$4:$A$130=$A1030)*('DataModel-NVDA'!$B$4:$B$130=$B1030),0),MATCH(CH$3,'DataModel-NVDA'!$F$2:$DI$2,0))*$C1030,"")</f>
        <v/>
      </c>
      <c r="CI1030" s="34" t="str" cm="1">
        <f t="array" ref="CI1030">IF(ISNUMBER('DataModel-NVDA'!CI$112),INDEX('DataModel-NVDA'!$F$4:$DI$130,MATCH(1,('DataModel-NVDA'!$A$4:$A$130=$A1030)*('DataModel-NVDA'!$B$4:$B$130=$B1030),0),MATCH(CI$3,'DataModel-NVDA'!$F$2:$DI$2,0))*$C1030,"")</f>
        <v/>
      </c>
      <c r="CJ1030" s="34" t="str" cm="1">
        <f t="array" ref="CJ1030">IF(ISNUMBER('DataModel-NVDA'!CJ$112),INDEX('DataModel-NVDA'!$F$4:$DI$130,MATCH(1,('DataModel-NVDA'!$A$4:$A$130=$A1030)*('DataModel-NVDA'!$B$4:$B$130=$B1030),0),MATCH(CJ$3,'DataModel-NVDA'!$F$2:$DI$2,0))*$C1030,"")</f>
        <v/>
      </c>
      <c r="CK1030" s="134" t="str" cm="1">
        <f t="array" ref="CK1030">IF(ISNUMBER('DataModel-NVDA'!CK$112),INDEX('DataModel-NVDA'!$F$4:$DI$130,MATCH(1,('DataModel-NVDA'!$A$4:$A$130=$A1030)*('DataModel-NVDA'!$B$4:$B$130=$B1030),0),MATCH(CK$3,'DataModel-NVDA'!$F$2:$DI$2,0))*$C1030,"")</f>
        <v/>
      </c>
      <c r="CL1030" s="133" t="str" cm="1">
        <f t="array" ref="CL1030">IF(ISNUMBER('DataModel-NVDA'!CL$112),INDEX('DataModel-NVDA'!$F$4:$DI$130,MATCH(1,('DataModel-NVDA'!$A$4:$A$130=$A1030)*('DataModel-NVDA'!$B$4:$B$130=$B1030),0),MATCH(CL$3,'DataModel-NVDA'!$F$2:$DI$2,0))*$C1030,"")</f>
        <v/>
      </c>
      <c r="CM1030" s="34" t="str" cm="1">
        <f t="array" ref="CM1030">IF(ISNUMBER('DataModel-NVDA'!CM$112),INDEX('DataModel-NVDA'!$F$4:$DI$130,MATCH(1,('DataModel-NVDA'!$A$4:$A$130=$A1030)*('DataModel-NVDA'!$B$4:$B$130=$B1030),0),MATCH(CM$3,'DataModel-NVDA'!$F$2:$DI$2,0))*$C1030,"")</f>
        <v/>
      </c>
      <c r="CN1030" s="34" t="str" cm="1">
        <f t="array" ref="CN1030">IF(ISNUMBER('DataModel-NVDA'!CN$112),INDEX('DataModel-NVDA'!$F$4:$DI$130,MATCH(1,('DataModel-NVDA'!$A$4:$A$130=$A1030)*('DataModel-NVDA'!$B$4:$B$130=$B1030),0),MATCH(CN$3,'DataModel-NVDA'!$F$2:$DI$2,0))*$C1030,"")</f>
        <v/>
      </c>
      <c r="CO1030" s="134" t="str" cm="1">
        <f t="array" ref="CO1030">IF(ISNUMBER('DataModel-NVDA'!CO$112),INDEX('DataModel-NVDA'!$F$4:$DI$130,MATCH(1,('DataModel-NVDA'!$A$4:$A$130=$A1030)*('DataModel-NVDA'!$B$4:$B$130=$B1030),0),MATCH(CO$3,'DataModel-NVDA'!$F$2:$DI$2,0))*$C1030,"")</f>
        <v/>
      </c>
      <c r="CP1030" s="133" t="str" cm="1">
        <f t="array" ref="CP1030">IF(ISNUMBER('DataModel-NVDA'!CP$112),INDEX('DataModel-NVDA'!$F$4:$DI$130,MATCH(1,('DataModel-NVDA'!$A$4:$A$130=$A1030)*('DataModel-NVDA'!$B$4:$B$130=$B1030),0),MATCH(CP$3,'DataModel-NVDA'!$F$2:$DI$2,0))*$C1030,"")</f>
        <v/>
      </c>
      <c r="CQ1030" s="34" t="str" cm="1">
        <f t="array" ref="CQ1030">IF(ISNUMBER('DataModel-NVDA'!CQ$112),INDEX('DataModel-NVDA'!$F$4:$DI$130,MATCH(1,('DataModel-NVDA'!$A$4:$A$130=$A1030)*('DataModel-NVDA'!$B$4:$B$130=$B1030),0),MATCH(CQ$3,'DataModel-NVDA'!$F$2:$DI$2,0))*$C1030,"")</f>
        <v/>
      </c>
      <c r="CR1030" s="34" t="str" cm="1">
        <f t="array" ref="CR1030">IF(ISNUMBER('DataModel-NVDA'!CR$112),INDEX('DataModel-NVDA'!$F$4:$DI$130,MATCH(1,('DataModel-NVDA'!$A$4:$A$130=$A1030)*('DataModel-NVDA'!$B$4:$B$130=$B1030),0),MATCH(CR$3,'DataModel-NVDA'!$F$2:$DI$2,0))*$C1030,"")</f>
        <v/>
      </c>
      <c r="CS1030" s="134" t="str" cm="1">
        <f t="array" ref="CS1030">IF(ISNUMBER('DataModel-NVDA'!CS$112),INDEX('DataModel-NVDA'!$F$4:$DI$130,MATCH(1,('DataModel-NVDA'!$A$4:$A$130=$A1030)*('DataModel-NVDA'!$B$4:$B$130=$B1030),0),MATCH(CS$3,'DataModel-NVDA'!$F$2:$DI$2,0))*$C1030,"")</f>
        <v/>
      </c>
      <c r="CT1030" s="133" t="str" cm="1">
        <f t="array" ref="CT1030">IF(ISNUMBER('DataModel-NVDA'!CT$112),INDEX('DataModel-NVDA'!$F$4:$DI$130,MATCH(1,('DataModel-NVDA'!$A$4:$A$130=$A1030)*('DataModel-NVDA'!$B$4:$B$130=$B1030),0),MATCH(CT$3,'DataModel-NVDA'!$F$2:$DI$2,0))*$C1030,"")</f>
        <v/>
      </c>
      <c r="CU1030" s="34" t="str" cm="1">
        <f t="array" ref="CU1030">IF(ISNUMBER('DataModel-NVDA'!CU$112),INDEX('DataModel-NVDA'!$F$4:$DI$130,MATCH(1,('DataModel-NVDA'!$A$4:$A$130=$A1030)*('DataModel-NVDA'!$B$4:$B$130=$B1030),0),MATCH(CU$3,'DataModel-NVDA'!$F$2:$DI$2,0))*$C1030,"")</f>
        <v/>
      </c>
      <c r="CV1030" s="34" t="str" cm="1">
        <f t="array" ref="CV1030">IF(ISNUMBER('DataModel-NVDA'!CV$112),INDEX('DataModel-NVDA'!$F$4:$DI$130,MATCH(1,('DataModel-NVDA'!$A$4:$A$130=$A1030)*('DataModel-NVDA'!$B$4:$B$130=$B1030),0),MATCH(CV$3,'DataModel-NVDA'!$F$2:$DI$2,0))*$C1030,"")</f>
        <v/>
      </c>
      <c r="CW1030" s="134" t="str" cm="1">
        <f t="array" ref="CW1030">IF(ISNUMBER('DataModel-NVDA'!CW$112),INDEX('DataModel-NVDA'!$F$4:$DI$130,MATCH(1,('DataModel-NVDA'!$A$4:$A$130=$A1030)*('DataModel-NVDA'!$B$4:$B$130=$B1030),0),MATCH(CW$3,'DataModel-NVDA'!$F$2:$DI$2,0))*$C1030,"")</f>
        <v/>
      </c>
      <c r="CX1030" s="133" t="str" cm="1">
        <f t="array" ref="CX1030">IF(ISNUMBER('DataModel-NVDA'!CX$112),INDEX('DataModel-NVDA'!$F$4:$DI$130,MATCH(1,('DataModel-NVDA'!$A$4:$A$130=$A1030)*('DataModel-NVDA'!$B$4:$B$130=$B1030),0),MATCH(CX$3,'DataModel-NVDA'!$F$2:$DI$2,0))*$C1030,"")</f>
        <v/>
      </c>
      <c r="CY1030" s="34" t="str" cm="1">
        <f t="array" ref="CY1030">IF(ISNUMBER('DataModel-NVDA'!CY$112),INDEX('DataModel-NVDA'!$F$4:$DI$130,MATCH(1,('DataModel-NVDA'!$A$4:$A$130=$A1030)*('DataModel-NVDA'!$B$4:$B$130=$B1030),0),MATCH(CY$3,'DataModel-NVDA'!$F$2:$DI$2,0))*$C1030,"")</f>
        <v/>
      </c>
      <c r="CZ1030" s="34" t="str" cm="1">
        <f t="array" ref="CZ1030">IF(ISNUMBER('DataModel-NVDA'!CZ$112),INDEX('DataModel-NVDA'!$F$4:$DI$130,MATCH(1,('DataModel-NVDA'!$A$4:$A$130=$A1030)*('DataModel-NVDA'!$B$4:$B$130=$B1030),0),MATCH(CZ$3,'DataModel-NVDA'!$F$2:$DI$2,0))*$C1030,"")</f>
        <v/>
      </c>
      <c r="DA1030" s="134" t="str" cm="1">
        <f t="array" ref="DA1030">IF(ISNUMBER('DataModel-NVDA'!DA$112),INDEX('DataModel-NVDA'!$F$4:$DI$130,MATCH(1,('DataModel-NVDA'!$A$4:$A$130=$A1030)*('DataModel-NVDA'!$B$4:$B$130=$B1030),0),MATCH(DA$3,'DataModel-NVDA'!$F$2:$DI$2,0))*$C1030,"")</f>
        <v/>
      </c>
      <c r="DB1030" s="133" t="str" cm="1">
        <f t="array" ref="DB1030">IF(ISNUMBER('DataModel-NVDA'!DB$112),INDEX('DataModel-NVDA'!$F$4:$DI$130,MATCH(1,('DataModel-NVDA'!$A$4:$A$130=$A1030)*('DataModel-NVDA'!$B$4:$B$130=$B1030),0),MATCH(DB$3,'DataModel-NVDA'!$F$2:$DI$2,0))*$C1030,"")</f>
        <v/>
      </c>
      <c r="DC1030" s="34" t="str" cm="1">
        <f t="array" ref="DC1030">IF(ISNUMBER('DataModel-NVDA'!DC$112),INDEX('DataModel-NVDA'!$F$4:$DI$130,MATCH(1,('DataModel-NVDA'!$A$4:$A$130=$A1030)*('DataModel-NVDA'!$B$4:$B$130=$B1030),0),MATCH(DC$3,'DataModel-NVDA'!$F$2:$DI$2,0))*$C1030,"")</f>
        <v/>
      </c>
      <c r="DD1030" s="34" t="str" cm="1">
        <f t="array" ref="DD1030">IF(ISNUMBER('DataModel-NVDA'!DD$112),INDEX('DataModel-NVDA'!$F$4:$DI$130,MATCH(1,('DataModel-NVDA'!$A$4:$A$130=$A1030)*('DataModel-NVDA'!$B$4:$B$130=$B1030),0),MATCH(DD$3,'DataModel-NVDA'!$F$2:$DI$2,0))*$C1030,"")</f>
        <v/>
      </c>
      <c r="DE1030" s="134" t="str" cm="1">
        <f t="array" ref="DE1030">IF(ISNUMBER('DataModel-NVDA'!DE$112),INDEX('DataModel-NVDA'!$F$4:$DI$130,MATCH(1,('DataModel-NVDA'!$A$4:$A$130=$A1030)*('DataModel-NVDA'!$B$4:$B$130=$B1030),0),MATCH(DE$3,'DataModel-NVDA'!$F$2:$DI$2,0))*$C1030,"")</f>
        <v/>
      </c>
      <c r="DF1030" s="133" t="str" cm="1">
        <f t="array" ref="DF1030">IF(ISNUMBER('DataModel-NVDA'!DF$112),INDEX('DataModel-NVDA'!$F$4:$DI$130,MATCH(1,('DataModel-NVDA'!$A$4:$A$130=$A1030)*('DataModel-NVDA'!$B$4:$B$130=$B1030),0),MATCH(DF$3,'DataModel-NVDA'!$F$2:$DI$2,0))*$C1030,"")</f>
        <v/>
      </c>
      <c r="DG1030" s="34" t="str" cm="1">
        <f t="array" ref="DG1030">IF(ISNUMBER('DataModel-NVDA'!DG$112),INDEX('DataModel-NVDA'!$F$4:$DI$130,MATCH(1,('DataModel-NVDA'!$A$4:$A$130=$A1030)*('DataModel-NVDA'!$B$4:$B$130=$B1030),0),MATCH(DG$3,'DataModel-NVDA'!$F$2:$DI$2,0))*$C1030,"")</f>
        <v/>
      </c>
      <c r="DH1030" s="34" t="str" cm="1">
        <f t="array" ref="DH1030">IF(ISNUMBER('DataModel-NVDA'!DH$112),INDEX('DataModel-NVDA'!$F$4:$DI$130,MATCH(1,('DataModel-NVDA'!$A$4:$A$130=$A1030)*('DataModel-NVDA'!$B$4:$B$130=$B1030),0),MATCH(DH$3,'DataModel-NVDA'!$F$2:$DI$2,0))*$C1030,"")</f>
        <v/>
      </c>
      <c r="DI1030" s="134" t="str" cm="1">
        <f t="array" ref="DI1030">IF(ISNUMBER('DataModel-NVDA'!DI$112),INDEX('DataModel-NVDA'!$F$4:$DI$130,MATCH(1,('DataModel-NVDA'!$A$4:$A$130=$A1030)*('DataModel-NVDA'!$B$4:$B$130=$B1030),0),MATCH(DI$3,'DataModel-NVDA'!$F$2:$DI$2,0))*$C1030,"")</f>
        <v/>
      </c>
      <c r="DJ1030" s="69"/>
      <c r="DK1030" s="34" cm="1">
        <f t="array" ref="DK1030">IF(ISNUMBER('DataModel-NVDA'!DK$112),INDEX('DataModel-NVDA'!$DK$4:$EK$130,MATCH(1,('DataModel-NVDA'!$A$4:$A$130=$A1030)*('DataModel-NVDA'!$B$4:$B$130=$B1030),0),MATCH(DK$3,'DataModel-NVDA'!$DK$2:$EK$2,0))*$C1030,"")</f>
        <v>471.97997099999998</v>
      </c>
      <c r="DL1030" s="34" cm="1">
        <f t="array" ref="DL1030">IF(ISNUMBER('DataModel-NVDA'!DL$112),INDEX('DataModel-NVDA'!$DK$4:$EK$130,MATCH(1,('DataModel-NVDA'!$A$4:$A$130=$A1030)*('DataModel-NVDA'!$B$4:$B$130=$B1030),0),MATCH(DL$3,'DataModel-NVDA'!$DK$2:$EK$2,0))*$C1030,"")</f>
        <v>540.13841500000001</v>
      </c>
      <c r="DM1030" s="34" cm="1">
        <f t="array" ref="DM1030">IF(ISNUMBER('DataModel-NVDA'!DM$112),INDEX('DataModel-NVDA'!$DK$4:$EK$130,MATCH(1,('DataModel-NVDA'!$A$4:$A$130=$A1030)*('DataModel-NVDA'!$B$4:$B$130=$B1030),0),MATCH(DM$3,'DataModel-NVDA'!$DK$2:$EK$2,0))*$C1030,"")</f>
        <v>1524.90642</v>
      </c>
      <c r="DN1030" s="34" cm="1">
        <f t="array" ref="DN1030">IF(ISNUMBER('DataModel-NVDA'!DN$112),INDEX('DataModel-NVDA'!$DK$4:$EK$130,MATCH(1,('DataModel-NVDA'!$A$4:$A$130=$A1030)*('DataModel-NVDA'!$B$4:$B$130=$B1030),0),MATCH(DN$3,'DataModel-NVDA'!$DK$2:$EK$2,0))*$C1030,"")</f>
        <v>1874.186565</v>
      </c>
      <c r="DO1030" s="34" cm="1">
        <f t="array" ref="DO1030">IF(ISNUMBER('DataModel-NVDA'!DO$112),INDEX('DataModel-NVDA'!$DK$4:$EK$130,MATCH(1,('DataModel-NVDA'!$A$4:$A$130=$A1030)*('DataModel-NVDA'!$B$4:$B$130=$B1030),0),MATCH(DO$3,'DataModel-NVDA'!$DK$2:$EK$2,0))*$C1030,"")</f>
        <v>3718.2362029999999</v>
      </c>
      <c r="DP1030" s="34" cm="1">
        <f t="array" ref="DP1030">IF(ISNUMBER('DataModel-NVDA'!DP$112),INDEX('DataModel-NVDA'!$DK$4:$EK$130,MATCH(1,('DataModel-NVDA'!$A$4:$A$130=$A1030)*('DataModel-NVDA'!$B$4:$B$130=$B1030),0),MATCH(DP$3,'DataModel-NVDA'!$DK$2:$EK$2,0))*$C1030,"")</f>
        <v>2175.7688739999999</v>
      </c>
      <c r="DQ1030" s="34" cm="1">
        <f t="array" ref="DQ1030">IF(ISNUMBER('DataModel-NVDA'!DQ$112),INDEX('DataModel-NVDA'!$DK$4:$EK$130,MATCH(1,('DataModel-NVDA'!$A$4:$A$130=$A1030)*('DataModel-NVDA'!$B$4:$B$130=$B1030),0),MATCH(DQ$3,'DataModel-NVDA'!$DK$2:$EK$2,0))*$C1030,"")</f>
        <v>3397.9805200000001</v>
      </c>
      <c r="DR1030" s="34" cm="1">
        <f t="array" ref="DR1030">IF(ISNUMBER('DataModel-NVDA'!DR$112),INDEX('DataModel-NVDA'!$DK$4:$EK$130,MATCH(1,('DataModel-NVDA'!$A$4:$A$130=$A1030)*('DataModel-NVDA'!$B$4:$B$130=$B1030),0),MATCH(DR$3,'DataModel-NVDA'!$DK$2:$EK$2,0))*$C1030,"")</f>
        <v>10787.048799999999</v>
      </c>
      <c r="DS1030" s="34" cm="1">
        <f t="array" ref="DS1030">IF(ISNUMBER('DataModel-NVDA'!DS$112),INDEX('DataModel-NVDA'!$DK$4:$EK$130,MATCH(1,('DataModel-NVDA'!$A$4:$A$130=$A1030)*('DataModel-NVDA'!$B$4:$B$130=$B1030),0),MATCH(DS$3,'DataModel-NVDA'!$DK$2:$EK$2,0))*$C1030,"")</f>
        <v>8506.2857999999997</v>
      </c>
      <c r="DT1030" s="34" cm="1">
        <f t="array" ref="DT1030">IF(ISNUMBER('DataModel-NVDA'!DT$112),INDEX('DataModel-NVDA'!$DK$4:$EK$130,MATCH(1,('DataModel-NVDA'!$A$4:$A$130=$A1030)*('DataModel-NVDA'!$B$4:$B$130=$B1030),0),MATCH(DT$3,'DataModel-NVDA'!$DK$2:$EK$2,0))*$C1030,"")</f>
        <v>6960.0619899999992</v>
      </c>
      <c r="DU1030" s="34" cm="1">
        <f t="array" ref="DU1030">IF(ISNUMBER('DataModel-NVDA'!DU$112),INDEX('DataModel-NVDA'!$DK$4:$EK$130,MATCH(1,('DataModel-NVDA'!$A$4:$A$130=$A1030)*('DataModel-NVDA'!$B$4:$B$130=$B1030),0),MATCH(DU$3,'DataModel-NVDA'!$DK$2:$EK$2,0))*$C1030,"")</f>
        <v>73834.745301999996</v>
      </c>
      <c r="DV1030" s="34" cm="1">
        <f t="array" ref="DV1030">IF(ISNUMBER('DataModel-NVDA'!DV$112),INDEX('DataModel-NVDA'!$DK$4:$EK$130,MATCH(1,('DataModel-NVDA'!$A$4:$A$130=$A1030)*('DataModel-NVDA'!$B$4:$B$130=$B1030),0),MATCH(DV$3,'DataModel-NVDA'!$DK$2:$EK$2,0))*$C1030,"")</f>
        <v>104491.95817</v>
      </c>
      <c r="DW1030" s="34" cm="1">
        <f t="array" ref="DW1030">IF(ISNUMBER('DataModel-NVDA'!DW$112),INDEX('DataModel-NVDA'!$DK$4:$EK$130,MATCH(1,('DataModel-NVDA'!$A$4:$A$130=$A1030)*('DataModel-NVDA'!$B$4:$B$130=$B1030),0),MATCH(DW$3,'DataModel-NVDA'!$DK$2:$EK$2,0))*$C1030,"")</f>
        <v>128518.83326</v>
      </c>
      <c r="DX1030" s="34" cm="1">
        <f t="array" ref="DX1030">IF(ISNUMBER('DataModel-NVDA'!DX$112),INDEX('DataModel-NVDA'!$DK$4:$EK$130,MATCH(1,('DataModel-NVDA'!$A$4:$A$130=$A1030)*('DataModel-NVDA'!$B$4:$B$130=$B1030),0),MATCH(DX$3,'DataModel-NVDA'!$DK$2:$EK$2,0))*$C1030,"")</f>
        <v>155329.312806</v>
      </c>
      <c r="DY1030" s="34" cm="1">
        <f t="array" ref="DY1030">IF(ISNUMBER('DataModel-NVDA'!DY$112),INDEX('DataModel-NVDA'!$DK$4:$EK$130,MATCH(1,('DataModel-NVDA'!$A$4:$A$130=$A1030)*('DataModel-NVDA'!$B$4:$B$130=$B1030),0),MATCH(DY$3,'DataModel-NVDA'!$DK$2:$EK$2,0))*$C1030,"")</f>
        <v>139664.00000499998</v>
      </c>
      <c r="DZ1030" s="34" t="str" cm="1">
        <f t="array" ref="DZ1030">IF(ISNUMBER('DataModel-NVDA'!DZ$112),INDEX('DataModel-NVDA'!$DK$4:$EK$130,MATCH(1,('DataModel-NVDA'!$A$4:$A$130=$A1030)*('DataModel-NVDA'!$B$4:$B$130=$B1030),0),MATCH(DZ$3,'DataModel-NVDA'!$DK$2:$EK$2,0))*$C1030,"")</f>
        <v/>
      </c>
      <c r="EA1030" s="34" t="str" cm="1">
        <f t="array" ref="EA1030">IF(ISNUMBER('DataModel-NVDA'!EA$112),INDEX('DataModel-NVDA'!$DK$4:$EK$130,MATCH(1,('DataModel-NVDA'!$A$4:$A$130=$A1030)*('DataModel-NVDA'!$B$4:$B$130=$B1030),0),MATCH(EA$3,'DataModel-NVDA'!$DK$2:$EK$2,0))*$C1030,"")</f>
        <v/>
      </c>
      <c r="EB1030" s="34" t="str" cm="1">
        <f t="array" ref="EB1030">IF(ISNUMBER('DataModel-NVDA'!EB$112),INDEX('DataModel-NVDA'!$DK$4:$EK$130,MATCH(1,('DataModel-NVDA'!$A$4:$A$130=$A1030)*('DataModel-NVDA'!$B$4:$B$130=$B1030),0),MATCH(EB$3,'DataModel-NVDA'!$DK$2:$EK$2,0))*$C1030,"")</f>
        <v/>
      </c>
      <c r="EC1030" s="34" t="str" cm="1">
        <f t="array" ref="EC1030">IF(ISNUMBER('DataModel-NVDA'!EC$112),INDEX('DataModel-NVDA'!$DK$4:$EK$130,MATCH(1,('DataModel-NVDA'!$A$4:$A$130=$A1030)*('DataModel-NVDA'!$B$4:$B$130=$B1030),0),MATCH(EC$3,'DataModel-NVDA'!$DK$2:$EK$2,0))*$C1030,"")</f>
        <v/>
      </c>
      <c r="ED1030" s="34" t="str" cm="1">
        <f t="array" ref="ED1030">IF(ISNUMBER('DataModel-NVDA'!ED$112),INDEX('DataModel-NVDA'!$DK$4:$EK$130,MATCH(1,('DataModel-NVDA'!$A$4:$A$130=$A1030)*('DataModel-NVDA'!$B$4:$B$130=$B1030),0),MATCH(ED$3,'DataModel-NVDA'!$DK$2:$EK$2,0))*$C1030,"")</f>
        <v/>
      </c>
      <c r="EE1030" s="34" t="str" cm="1">
        <f t="array" ref="EE1030">IF(ISNUMBER('DataModel-NVDA'!EE$112),INDEX('DataModel-NVDA'!$DK$4:$EK$130,MATCH(1,('DataModel-NVDA'!$A$4:$A$130=$A1030)*('DataModel-NVDA'!$B$4:$B$130=$B1030),0),MATCH(EE$3,'DataModel-NVDA'!$DK$2:$EK$2,0))*$C1030,"")</f>
        <v/>
      </c>
      <c r="EF1030" s="34" t="str" cm="1">
        <f t="array" ref="EF1030">IF(ISNUMBER('DataModel-NVDA'!EF$112),INDEX('DataModel-NVDA'!$DK$4:$EK$130,MATCH(1,('DataModel-NVDA'!$A$4:$A$130=$A1030)*('DataModel-NVDA'!$B$4:$B$130=$B1030),0),MATCH(EF$3,'DataModel-NVDA'!$DK$2:$EK$2,0))*$C1030,"")</f>
        <v/>
      </c>
      <c r="EG1030" s="34" t="str" cm="1">
        <f t="array" ref="EG1030">IF(ISNUMBER('DataModel-NVDA'!EG$112),INDEX('DataModel-NVDA'!$DK$4:$EK$130,MATCH(1,('DataModel-NVDA'!$A$4:$A$130=$A1030)*('DataModel-NVDA'!$B$4:$B$130=$B1030),0),MATCH(EG$3,'DataModel-NVDA'!$DK$2:$EK$2,0))*$C1030,"")</f>
        <v/>
      </c>
      <c r="EH1030" s="34" t="str" cm="1">
        <f t="array" ref="EH1030">IF(ISNUMBER('DataModel-NVDA'!EH$112),INDEX('DataModel-NVDA'!$DK$4:$EK$130,MATCH(1,('DataModel-NVDA'!$A$4:$A$130=$A1030)*('DataModel-NVDA'!$B$4:$B$130=$B1030),0),MATCH(EH$3,'DataModel-NVDA'!$DK$2:$EK$2,0))*$C1030,"")</f>
        <v/>
      </c>
      <c r="EI1030" s="34" t="str" cm="1">
        <f t="array" ref="EI1030">IF(ISNUMBER('DataModel-NVDA'!EI$112),INDEX('DataModel-NVDA'!$DK$4:$EK$130,MATCH(1,('DataModel-NVDA'!$A$4:$A$130=$A1030)*('DataModel-NVDA'!$B$4:$B$130=$B1030),0),MATCH(EI$3,'DataModel-NVDA'!$DK$2:$EK$2,0))*$C1030,"")</f>
        <v/>
      </c>
      <c r="EJ1030" s="34" t="str" cm="1">
        <f t="array" ref="EJ1030">IF(ISNUMBER('DataModel-NVDA'!EJ$112),INDEX('DataModel-NVDA'!$DK$4:$EK$130,MATCH(1,('DataModel-NVDA'!$A$4:$A$130=$A1030)*('DataModel-NVDA'!$B$4:$B$130=$B1030),0),MATCH(EJ$3,'DataModel-NVDA'!$DK$2:$EK$2,0))*$C1030,"")</f>
        <v/>
      </c>
      <c r="EK1030" s="34" t="str" cm="1">
        <f t="array" ref="EK1030">IF(ISNUMBER('DataModel-NVDA'!EK$112),INDEX('DataModel-NVDA'!$DK$4:$EK$130,MATCH(1,('DataModel-NVDA'!$A$4:$A$130=$A1030)*('DataModel-NVDA'!$B$4:$B$130=$B1030),0),MATCH(EK$3,'DataModel-NVDA'!$DK$2:$EK$2,0))*$C1030,"")</f>
        <v/>
      </c>
    </row>
    <row r="1031" spans="1:141" x14ac:dyDescent="0.25">
      <c r="A1031" s="90" t="s">
        <v>453</v>
      </c>
      <c r="B1031" s="90" t="s">
        <v>467</v>
      </c>
      <c r="C1031" s="111">
        <f>$C$6</f>
        <v>9.9999999999999995E-7</v>
      </c>
      <c r="D1031" s="90"/>
      <c r="E1031" t="s">
        <v>470</v>
      </c>
      <c r="F1031" s="133" cm="1">
        <f t="array" ref="F1031">IF(ISNUMBER('DataModel-NVDA'!F$112),INDEX('DataModel-NVDA'!$F$4:$DI$130,MATCH(1,('DataModel-NVDA'!$A$4:$A$130=$A1031)*('DataModel-NVDA'!$B$4:$B$130=$B1031),0),MATCH(F$3,'DataModel-NVDA'!$F$2:$DI$2,0))*$C1031,"")</f>
        <v>117.52</v>
      </c>
      <c r="G1031" s="34" t="str" cm="1">
        <f t="array" ref="G1031">IF(ISNUMBER('DataModel-NVDA'!G$112),INDEX('DataModel-NVDA'!$F$4:$DI$130,MATCH(1,('DataModel-NVDA'!$A$4:$A$130=$A1031)*('DataModel-NVDA'!$B$4:$B$130=$B1031),0),MATCH(G$3,'DataModel-NVDA'!$F$2:$DI$2,0))*$C1031,"")</f>
        <v/>
      </c>
      <c r="H1031" s="34" t="str" cm="1">
        <f t="array" ref="H1031">IF(ISNUMBER('DataModel-NVDA'!H$112),INDEX('DataModel-NVDA'!$F$4:$DI$130,MATCH(1,('DataModel-NVDA'!$A$4:$A$130=$A1031)*('DataModel-NVDA'!$B$4:$B$130=$B1031),0),MATCH(H$3,'DataModel-NVDA'!$F$2:$DI$2,0))*$C1031,"")</f>
        <v/>
      </c>
      <c r="I1031" s="134" t="str" cm="1">
        <f t="array" ref="I1031">IF(ISNUMBER('DataModel-NVDA'!I$112),INDEX('DataModel-NVDA'!$F$4:$DI$130,MATCH(1,('DataModel-NVDA'!$A$4:$A$130=$A1031)*('DataModel-NVDA'!$B$4:$B$130=$B1031),0),MATCH(I$3,'DataModel-NVDA'!$F$2:$DI$2,0))*$C1031,"")</f>
        <v/>
      </c>
      <c r="J1031" s="133" cm="1">
        <f t="array" ref="J1031">IF(ISNUMBER('DataModel-NVDA'!J$112),INDEX('DataModel-NVDA'!$F$4:$DI$130,MATCH(1,('DataModel-NVDA'!$A$4:$A$130=$A1031)*('DataModel-NVDA'!$B$4:$B$130=$B1031),0),MATCH(J$3,'DataModel-NVDA'!$F$2:$DI$2,0))*$C1031,"")</f>
        <v>173.79</v>
      </c>
      <c r="K1031" s="34" t="str" cm="1">
        <f t="array" ref="K1031">IF(ISNUMBER('DataModel-NVDA'!K$112),INDEX('DataModel-NVDA'!$F$4:$DI$130,MATCH(1,('DataModel-NVDA'!$A$4:$A$130=$A1031)*('DataModel-NVDA'!$B$4:$B$130=$B1031),0),MATCH(K$3,'DataModel-NVDA'!$F$2:$DI$2,0))*$C1031,"")</f>
        <v/>
      </c>
      <c r="L1031" s="34" t="str" cm="1">
        <f t="array" ref="L1031">IF(ISNUMBER('DataModel-NVDA'!L$112),INDEX('DataModel-NVDA'!$F$4:$DI$130,MATCH(1,('DataModel-NVDA'!$A$4:$A$130=$A1031)*('DataModel-NVDA'!$B$4:$B$130=$B1031),0),MATCH(L$3,'DataModel-NVDA'!$F$2:$DI$2,0))*$C1031,"")</f>
        <v/>
      </c>
      <c r="M1031" s="134" t="str" cm="1">
        <f t="array" ref="M1031">IF(ISNUMBER('DataModel-NVDA'!M$112),INDEX('DataModel-NVDA'!$F$4:$DI$130,MATCH(1,('DataModel-NVDA'!$A$4:$A$130=$A1031)*('DataModel-NVDA'!$B$4:$B$130=$B1031),0),MATCH(M$3,'DataModel-NVDA'!$F$2:$DI$2,0))*$C1031,"")</f>
        <v/>
      </c>
      <c r="N1031" s="133" cm="1">
        <f t="array" ref="N1031">IF(ISNUMBER('DataModel-NVDA'!N$112),INDEX('DataModel-NVDA'!$F$4:$DI$130,MATCH(1,('DataModel-NVDA'!$A$4:$A$130=$A1031)*('DataModel-NVDA'!$B$4:$B$130=$B1031),0),MATCH(N$3,'DataModel-NVDA'!$F$2:$DI$2,0))*$C1031,"")</f>
        <v>226.2</v>
      </c>
      <c r="O1031" s="34" t="str" cm="1">
        <f t="array" ref="O1031">IF(ISNUMBER('DataModel-NVDA'!O$112),INDEX('DataModel-NVDA'!$F$4:$DI$130,MATCH(1,('DataModel-NVDA'!$A$4:$A$130=$A1031)*('DataModel-NVDA'!$B$4:$B$130=$B1031),0),MATCH(O$3,'DataModel-NVDA'!$F$2:$DI$2,0))*$C1031,"")</f>
        <v/>
      </c>
      <c r="P1031" s="34" t="str" cm="1">
        <f t="array" ref="P1031">IF(ISNUMBER('DataModel-NVDA'!P$112),INDEX('DataModel-NVDA'!$F$4:$DI$130,MATCH(1,('DataModel-NVDA'!$A$4:$A$130=$A1031)*('DataModel-NVDA'!$B$4:$B$130=$B1031),0),MATCH(P$3,'DataModel-NVDA'!$F$2:$DI$2,0))*$C1031,"")</f>
        <v/>
      </c>
      <c r="Q1031" s="134" t="str" cm="1">
        <f t="array" ref="Q1031">IF(ISNUMBER('DataModel-NVDA'!Q$112),INDEX('DataModel-NVDA'!$F$4:$DI$130,MATCH(1,('DataModel-NVDA'!$A$4:$A$130=$A1031)*('DataModel-NVDA'!$B$4:$B$130=$B1031),0),MATCH(Q$3,'DataModel-NVDA'!$F$2:$DI$2,0))*$C1031,"")</f>
        <v/>
      </c>
      <c r="R1031" s="133" cm="1">
        <f t="array" ref="R1031">IF(ISNUMBER('DataModel-NVDA'!R$112),INDEX('DataModel-NVDA'!$F$4:$DI$130,MATCH(1,('DataModel-NVDA'!$A$4:$A$130=$A1031)*('DataModel-NVDA'!$B$4:$B$130=$B1031),0),MATCH(R$3,'DataModel-NVDA'!$F$2:$DI$2,0))*$C1031,"")</f>
        <v>633.51325299999996</v>
      </c>
      <c r="S1031" s="34" t="str" cm="1">
        <f t="array" ref="S1031">IF(ISNUMBER('DataModel-NVDA'!S$112),INDEX('DataModel-NVDA'!$F$4:$DI$130,MATCH(1,('DataModel-NVDA'!$A$4:$A$130=$A1031)*('DataModel-NVDA'!$B$4:$B$130=$B1031),0),MATCH(S$3,'DataModel-NVDA'!$F$2:$DI$2,0))*$C1031,"")</f>
        <v/>
      </c>
      <c r="T1031" s="34" t="str" cm="1">
        <f t="array" ref="T1031">IF(ISNUMBER('DataModel-NVDA'!T$112),INDEX('DataModel-NVDA'!$F$4:$DI$130,MATCH(1,('DataModel-NVDA'!$A$4:$A$130=$A1031)*('DataModel-NVDA'!$B$4:$B$130=$B1031),0),MATCH(T$3,'DataModel-NVDA'!$F$2:$DI$2,0))*$C1031,"")</f>
        <v/>
      </c>
      <c r="U1031" s="134" t="str" cm="1">
        <f t="array" ref="U1031">IF(ISNUMBER('DataModel-NVDA'!U$112),INDEX('DataModel-NVDA'!$F$4:$DI$130,MATCH(1,('DataModel-NVDA'!$A$4:$A$130=$A1031)*('DataModel-NVDA'!$B$4:$B$130=$B1031),0),MATCH(U$3,'DataModel-NVDA'!$F$2:$DI$2,0))*$C1031,"")</f>
        <v/>
      </c>
      <c r="V1031" s="133" cm="1">
        <f t="array" ref="V1031">IF(ISNUMBER('DataModel-NVDA'!V$112),INDEX('DataModel-NVDA'!$F$4:$DI$130,MATCH(1,('DataModel-NVDA'!$A$4:$A$130=$A1031)*('DataModel-NVDA'!$B$4:$B$130=$B1031),0),MATCH(V$3,'DataModel-NVDA'!$F$2:$DI$2,0))*$C1031,"")</f>
        <v>706.97846099999992</v>
      </c>
      <c r="W1031" s="34" t="str" cm="1">
        <f t="array" ref="W1031">IF(ISNUMBER('DataModel-NVDA'!W$112),INDEX('DataModel-NVDA'!$F$4:$DI$130,MATCH(1,('DataModel-NVDA'!$A$4:$A$130=$A1031)*('DataModel-NVDA'!$B$4:$B$130=$B1031),0),MATCH(W$3,'DataModel-NVDA'!$F$2:$DI$2,0))*$C1031,"")</f>
        <v/>
      </c>
      <c r="X1031" s="34" t="str" cm="1">
        <f t="array" ref="X1031">IF(ISNUMBER('DataModel-NVDA'!X$112),INDEX('DataModel-NVDA'!$F$4:$DI$130,MATCH(1,('DataModel-NVDA'!$A$4:$A$130=$A1031)*('DataModel-NVDA'!$B$4:$B$130=$B1031),0),MATCH(X$3,'DataModel-NVDA'!$F$2:$DI$2,0))*$C1031,"")</f>
        <v/>
      </c>
      <c r="Y1031" s="134" cm="1">
        <f t="array" ref="Y1031">IF(ISNUMBER('DataModel-NVDA'!Y$112),INDEX('DataModel-NVDA'!$F$4:$DI$130,MATCH(1,('DataModel-NVDA'!$A$4:$A$130=$A1031)*('DataModel-NVDA'!$B$4:$B$130=$B1031),0),MATCH(Y$3,'DataModel-NVDA'!$F$2:$DI$2,0))*$C1031,"")</f>
        <v>402.76620099999997</v>
      </c>
      <c r="Z1031" s="133" cm="1">
        <f t="array" ref="Z1031">IF(ISNUMBER('DataModel-NVDA'!Z$112),INDEX('DataModel-NVDA'!$F$4:$DI$130,MATCH(1,('DataModel-NVDA'!$A$4:$A$130=$A1031)*('DataModel-NVDA'!$B$4:$B$130=$B1031),0),MATCH(Z$3,'DataModel-NVDA'!$F$2:$DI$2,0))*$C1031,"")</f>
        <v>633.91999899999996</v>
      </c>
      <c r="AA1031" s="34" cm="1">
        <f t="array" ref="AA1031">IF(ISNUMBER('DataModel-NVDA'!AA$112),INDEX('DataModel-NVDA'!$F$4:$DI$130,MATCH(1,('DataModel-NVDA'!$A$4:$A$130=$A1031)*('DataModel-NVDA'!$B$4:$B$130=$B1031),0),MATCH(AA$3,'DataModel-NVDA'!$F$2:$DI$2,0))*$C1031,"")</f>
        <v>834.29296899999997</v>
      </c>
      <c r="AB1031" s="34" cm="1">
        <f t="array" ref="AB1031">IF(ISNUMBER('DataModel-NVDA'!AB$112),INDEX('DataModel-NVDA'!$F$4:$DI$130,MATCH(1,('DataModel-NVDA'!$A$4:$A$130=$A1031)*('DataModel-NVDA'!$B$4:$B$130=$B1031),0),MATCH(AB$3,'DataModel-NVDA'!$F$2:$DI$2,0))*$C1031,"")</f>
        <v>1149.8764839999999</v>
      </c>
      <c r="AC1031" s="134" cm="1">
        <f t="array" ref="AC1031">IF(ISNUMBER('DataModel-NVDA'!AC$112),INDEX('DataModel-NVDA'!$F$4:$DI$130,MATCH(1,('DataModel-NVDA'!$A$4:$A$130=$A1031)*('DataModel-NVDA'!$B$4:$B$130=$B1031),0),MATCH(AC$3,'DataModel-NVDA'!$F$2:$DI$2,0))*$C1031,"")</f>
        <v>1209.5474649999999</v>
      </c>
      <c r="AD1031" s="133" cm="1">
        <f t="array" ref="AD1031">IF(ISNUMBER('DataModel-NVDA'!AD$112),INDEX('DataModel-NVDA'!$F$4:$DI$130,MATCH(1,('DataModel-NVDA'!$A$4:$A$130=$A1031)*('DataModel-NVDA'!$B$4:$B$130=$B1031),0),MATCH(AD$3,'DataModel-NVDA'!$F$2:$DI$2,0))*$C1031,"")</f>
        <v>990.86227499999995</v>
      </c>
      <c r="AE1031" s="34" cm="1">
        <f t="array" ref="AE1031">IF(ISNUMBER('DataModel-NVDA'!AE$112),INDEX('DataModel-NVDA'!$F$4:$DI$130,MATCH(1,('DataModel-NVDA'!$A$4:$A$130=$A1031)*('DataModel-NVDA'!$B$4:$B$130=$B1031),0),MATCH(AE$3,'DataModel-NVDA'!$F$2:$DI$2,0))*$C1031,"")</f>
        <v>1430.975944</v>
      </c>
      <c r="AF1031" s="34" cm="1">
        <f t="array" ref="AF1031">IF(ISNUMBER('DataModel-NVDA'!AF$112),INDEX('DataModel-NVDA'!$F$4:$DI$130,MATCH(1,('DataModel-NVDA'!$A$4:$A$130=$A1031)*('DataModel-NVDA'!$B$4:$B$130=$B1031),0),MATCH(AF$3,'DataModel-NVDA'!$F$2:$DI$2,0))*$C1031,"")</f>
        <v>1872.4963289999998</v>
      </c>
      <c r="AG1031" s="134" cm="1">
        <f t="array" ref="AG1031">IF(ISNUMBER('DataModel-NVDA'!AG$112),INDEX('DataModel-NVDA'!$F$4:$DI$130,MATCH(1,('DataModel-NVDA'!$A$4:$A$130=$A1031)*('DataModel-NVDA'!$B$4:$B$130=$B1031),0),MATCH(AG$3,'DataModel-NVDA'!$F$2:$DI$2,0))*$C1031,"")</f>
        <v>2042.8817979999999</v>
      </c>
      <c r="AH1031" s="133" cm="1">
        <f t="array" ref="AH1031">IF(ISNUMBER('DataModel-NVDA'!AH$112),INDEX('DataModel-NVDA'!$F$4:$DI$130,MATCH(1,('DataModel-NVDA'!$A$4:$A$130=$A1031)*('DataModel-NVDA'!$B$4:$B$130=$B1031),0),MATCH(AH$3,'DataModel-NVDA'!$F$2:$DI$2,0))*$C1031,"")</f>
        <v>1567.9601419999999</v>
      </c>
      <c r="AI1031" s="34" cm="1">
        <f t="array" ref="AI1031">IF(ISNUMBER('DataModel-NVDA'!AI$112),INDEX('DataModel-NVDA'!$F$4:$DI$130,MATCH(1,('DataModel-NVDA'!$A$4:$A$130=$A1031)*('DataModel-NVDA'!$B$4:$B$130=$B1031),0),MATCH(AI$3,'DataModel-NVDA'!$F$2:$DI$2,0))*$C1031,"")</f>
        <v>2954.1787199999999</v>
      </c>
      <c r="AJ1031" s="34" cm="1">
        <f t="array" ref="AJ1031">IF(ISNUMBER('DataModel-NVDA'!AJ$112),INDEX('DataModel-NVDA'!$F$4:$DI$130,MATCH(1,('DataModel-NVDA'!$A$4:$A$130=$A1031)*('DataModel-NVDA'!$B$4:$B$130=$B1031),0),MATCH(AJ$3,'DataModel-NVDA'!$F$2:$DI$2,0))*$C1031,"")</f>
        <v>3216.0766399999998</v>
      </c>
      <c r="AK1031" s="134" cm="1">
        <f t="array" ref="AK1031">IF(ISNUMBER('DataModel-NVDA'!AK$112),INDEX('DataModel-NVDA'!$F$4:$DI$130,MATCH(1,('DataModel-NVDA'!$A$4:$A$130=$A1031)*('DataModel-NVDA'!$B$4:$B$130=$B1031),0),MATCH(AK$3,'DataModel-NVDA'!$F$2:$DI$2,0))*$C1031,"")</f>
        <v>3560.46992</v>
      </c>
      <c r="AL1031" s="133" cm="1">
        <f t="array" ref="AL1031">IF(ISNUMBER('DataModel-NVDA'!AL$112),INDEX('DataModel-NVDA'!$F$4:$DI$130,MATCH(1,('DataModel-NVDA'!$A$4:$A$130=$A1031)*('DataModel-NVDA'!$B$4:$B$130=$B1031),0),MATCH(AL$3,'DataModel-NVDA'!$F$2:$DI$2,0))*$C1031,"")</f>
        <v>3139.770297</v>
      </c>
      <c r="AM1031" s="34" cm="1">
        <f t="array" ref="AM1031">IF(ISNUMBER('DataModel-NVDA'!AM$112),INDEX('DataModel-NVDA'!$F$4:$DI$130,MATCH(1,('DataModel-NVDA'!$A$4:$A$130=$A1031)*('DataModel-NVDA'!$B$4:$B$130=$B1031),0),MATCH(AM$3,'DataModel-NVDA'!$F$2:$DI$2,0))*$C1031,"")</f>
        <v>1450.004543</v>
      </c>
      <c r="AN1031" s="34" cm="1">
        <f t="array" ref="AN1031">IF(ISNUMBER('DataModel-NVDA'!AN$112),INDEX('DataModel-NVDA'!$F$4:$DI$130,MATCH(1,('DataModel-NVDA'!$A$4:$A$130=$A1031)*('DataModel-NVDA'!$B$4:$B$130=$B1031),0),MATCH(AN$3,'DataModel-NVDA'!$F$2:$DI$2,0))*$C1031,"")</f>
        <v>2047.3656199999998</v>
      </c>
      <c r="AO1031" s="134" cm="1">
        <f t="array" ref="AO1031">IF(ISNUMBER('DataModel-NVDA'!AO$112),INDEX('DataModel-NVDA'!$F$4:$DI$130,MATCH(1,('DataModel-NVDA'!$A$4:$A$130=$A1031)*('DataModel-NVDA'!$B$4:$B$130=$B1031),0),MATCH(AO$3,'DataModel-NVDA'!$F$2:$DI$2,0))*$C1031,"")</f>
        <v>2286.1950109999998</v>
      </c>
      <c r="AP1031" s="133" cm="1">
        <f t="array" ref="AP1031">IF(ISNUMBER('DataModel-NVDA'!AP$112),INDEX('DataModel-NVDA'!$F$4:$DI$130,MATCH(1,('DataModel-NVDA'!$A$4:$A$130=$A1031)*('DataModel-NVDA'!$B$4:$B$130=$B1031),0),MATCH(AP$3,'DataModel-NVDA'!$F$2:$DI$2,0))*$C1031,"")</f>
        <v>3453.7473259999997</v>
      </c>
      <c r="AQ1031" s="34" cm="1">
        <f t="array" ref="AQ1031">IF(ISNUMBER('DataModel-NVDA'!AQ$112),INDEX('DataModel-NVDA'!$F$4:$DI$130,MATCH(1,('DataModel-NVDA'!$A$4:$A$130=$A1031)*('DataModel-NVDA'!$B$4:$B$130=$B1031),0),MATCH(AQ$3,'DataModel-NVDA'!$F$2:$DI$2,0))*$C1031,"")</f>
        <v>5869.9515599999995</v>
      </c>
      <c r="AR1031" s="34" cm="1">
        <f t="array" ref="AR1031">IF(ISNUMBER('DataModel-NVDA'!AR$112),INDEX('DataModel-NVDA'!$F$4:$DI$130,MATCH(1,('DataModel-NVDA'!$A$4:$A$130=$A1031)*('DataModel-NVDA'!$B$4:$B$130=$B1031),0),MATCH(AR$3,'DataModel-NVDA'!$F$2:$DI$2,0))*$C1031,"")</f>
        <v>9567.7187999999987</v>
      </c>
      <c r="AS1031" s="134" cm="1">
        <f t="array" ref="AS1031">IF(ISNUMBER('DataModel-NVDA'!AS$112),INDEX('DataModel-NVDA'!$F$4:$DI$130,MATCH(1,('DataModel-NVDA'!$A$4:$A$130=$A1031)*('DataModel-NVDA'!$B$4:$B$130=$B1031),0),MATCH(AS$3,'DataModel-NVDA'!$F$2:$DI$2,0))*$C1031,"")</f>
        <v>12950.6085</v>
      </c>
      <c r="AT1031" s="133" cm="1">
        <f t="array" ref="AT1031">IF(ISNUMBER('DataModel-NVDA'!AT$112),INDEX('DataModel-NVDA'!$F$4:$DI$130,MATCH(1,('DataModel-NVDA'!$A$4:$A$130=$A1031)*('DataModel-NVDA'!$B$4:$B$130=$B1031),0),MATCH(AT$3,'DataModel-NVDA'!$F$2:$DI$2,0))*$C1031,"")</f>
        <v>3799.122057</v>
      </c>
      <c r="AU1031" s="34" cm="1">
        <f t="array" ref="AU1031">IF(ISNUMBER('DataModel-NVDA'!AU$112),INDEX('DataModel-NVDA'!$F$4:$DI$130,MATCH(1,('DataModel-NVDA'!$A$4:$A$130=$A1031)*('DataModel-NVDA'!$B$4:$B$130=$B1031),0),MATCH(AU$3,'DataModel-NVDA'!$F$2:$DI$2,0))*$C1031,"")</f>
        <v>16025.309639999999</v>
      </c>
      <c r="AV1031" s="34" cm="1">
        <f t="array" ref="AV1031">IF(ISNUMBER('DataModel-NVDA'!AV$112),INDEX('DataModel-NVDA'!$F$4:$DI$130,MATCH(1,('DataModel-NVDA'!$A$4:$A$130=$A1031)*('DataModel-NVDA'!$B$4:$B$130=$B1031),0),MATCH(AV$3,'DataModel-NVDA'!$F$2:$DI$2,0))*$C1031,"")</f>
        <v>19771.63392</v>
      </c>
      <c r="AW1031" s="134" cm="1">
        <f t="array" ref="AW1031">IF(ISNUMBER('DataModel-NVDA'!AW$112),INDEX('DataModel-NVDA'!$F$4:$DI$130,MATCH(1,('DataModel-NVDA'!$A$4:$A$130=$A1031)*('DataModel-NVDA'!$B$4:$B$130=$B1031),0),MATCH(AW$3,'DataModel-NVDA'!$F$2:$DI$2,0))*$C1031,"")</f>
        <v>21869.000759999999</v>
      </c>
      <c r="AX1031" s="133" cm="1">
        <f t="array" ref="AX1031">IF(ISNUMBER('DataModel-NVDA'!AX$112),INDEX('DataModel-NVDA'!$F$4:$DI$130,MATCH(1,('DataModel-NVDA'!$A$4:$A$130=$A1031)*('DataModel-NVDA'!$B$4:$B$130=$B1031),0),MATCH(AX$3,'DataModel-NVDA'!$F$2:$DI$2,0))*$C1031,"")</f>
        <v>25718.880361</v>
      </c>
      <c r="AY1031" s="34" cm="1">
        <f t="array" ref="AY1031">IF(ISNUMBER('DataModel-NVDA'!AY$112),INDEX('DataModel-NVDA'!$F$4:$DI$130,MATCH(1,('DataModel-NVDA'!$A$4:$A$130=$A1031)*('DataModel-NVDA'!$B$4:$B$130=$B1031),0),MATCH(AY$3,'DataModel-NVDA'!$F$2:$DI$2,0))*$C1031,"")</f>
        <v>28877.317620999998</v>
      </c>
      <c r="AZ1031" s="34" cm="1">
        <f t="array" ref="AZ1031">IF(ISNUMBER('DataModel-NVDA'!AZ$112),INDEX('DataModel-NVDA'!$F$4:$DI$130,MATCH(1,('DataModel-NVDA'!$A$4:$A$130=$A1031)*('DataModel-NVDA'!$B$4:$B$130=$B1031),0),MATCH(AZ$3,'DataModel-NVDA'!$F$2:$DI$2,0))*$C1031,"")</f>
        <v>33197.655481000002</v>
      </c>
      <c r="BA1031" s="134" cm="1">
        <f t="array" ref="BA1031">IF(ISNUMBER('DataModel-NVDA'!BA$112),INDEX('DataModel-NVDA'!$F$4:$DI$130,MATCH(1,('DataModel-NVDA'!$A$4:$A$130=$A1031)*('DataModel-NVDA'!$B$4:$B$130=$B1031),0),MATCH(BA$3,'DataModel-NVDA'!$F$2:$DI$2,0))*$C1031,"")</f>
        <v>35911.151700999995</v>
      </c>
      <c r="BB1031" s="133" cm="1">
        <f t="array" ref="BB1031">IF(ISNUMBER('DataModel-NVDA'!BB$112),INDEX('DataModel-NVDA'!$F$4:$DI$130,MATCH(1,('DataModel-NVDA'!$A$4:$A$130=$A1031)*('DataModel-NVDA'!$B$4:$B$130=$B1031),0),MATCH(BB$3,'DataModel-NVDA'!$F$2:$DI$2,0))*$C1031,"")</f>
        <v>34527.771541000002</v>
      </c>
      <c r="BC1031" s="34" cm="1">
        <f t="array" ref="BC1031">IF(ISNUMBER('DataModel-NVDA'!BC$112),INDEX('DataModel-NVDA'!$F$4:$DI$130,MATCH(1,('DataModel-NVDA'!$A$4:$A$130=$A1031)*('DataModel-NVDA'!$B$4:$B$130=$B1031),0),MATCH(BC$3,'DataModel-NVDA'!$F$2:$DI$2,0))*$C1031,"")</f>
        <v>36172.021921</v>
      </c>
      <c r="BD1031" s="34" cm="1">
        <f t="array" ref="BD1031">IF(ISNUMBER('DataModel-NVDA'!BD$112),INDEX('DataModel-NVDA'!$F$4:$DI$130,MATCH(1,('DataModel-NVDA'!$A$4:$A$130=$A1031)*('DataModel-NVDA'!$B$4:$B$130=$B1031),0),MATCH(BD$3,'DataModel-NVDA'!$F$2:$DI$2,0))*$C1031,"")</f>
        <v>37775.147461</v>
      </c>
      <c r="BE1031" s="134" cm="1">
        <f t="array" ref="BE1031">IF(ISNUMBER('DataModel-NVDA'!BE$112),INDEX('DataModel-NVDA'!$F$4:$DI$130,MATCH(1,('DataModel-NVDA'!$A$4:$A$130=$A1031)*('DataModel-NVDA'!$B$4:$B$130=$B1031),0),MATCH(BE$3,'DataModel-NVDA'!$F$2:$DI$2,0))*$C1031,"")</f>
        <v>39176.612641</v>
      </c>
      <c r="BF1031" s="133" t="str" cm="1">
        <f t="array" ref="BF1031">IF(ISNUMBER('DataModel-NVDA'!BF$112),INDEX('DataModel-NVDA'!$F$4:$DI$130,MATCH(1,('DataModel-NVDA'!$A$4:$A$130=$A1031)*('DataModel-NVDA'!$B$4:$B$130=$B1031),0),MATCH(BF$3,'DataModel-NVDA'!$F$2:$DI$2,0))*$C1031,"")</f>
        <v/>
      </c>
      <c r="BG1031" s="34" t="str" cm="1">
        <f t="array" ref="BG1031">IF(ISNUMBER('DataModel-NVDA'!BG$112),INDEX('DataModel-NVDA'!$F$4:$DI$130,MATCH(1,('DataModel-NVDA'!$A$4:$A$130=$A1031)*('DataModel-NVDA'!$B$4:$B$130=$B1031),0),MATCH(BG$3,'DataModel-NVDA'!$F$2:$DI$2,0))*$C1031,"")</f>
        <v/>
      </c>
      <c r="BH1031" s="34" t="str" cm="1">
        <f t="array" ref="BH1031">IF(ISNUMBER('DataModel-NVDA'!BH$112),INDEX('DataModel-NVDA'!$F$4:$DI$130,MATCH(1,('DataModel-NVDA'!$A$4:$A$130=$A1031)*('DataModel-NVDA'!$B$4:$B$130=$B1031),0),MATCH(BH$3,'DataModel-NVDA'!$F$2:$DI$2,0))*$C1031,"")</f>
        <v/>
      </c>
      <c r="BI1031" s="134" t="str" cm="1">
        <f t="array" ref="BI1031">IF(ISNUMBER('DataModel-NVDA'!BI$112),INDEX('DataModel-NVDA'!$F$4:$DI$130,MATCH(1,('DataModel-NVDA'!$A$4:$A$130=$A1031)*('DataModel-NVDA'!$B$4:$B$130=$B1031),0),MATCH(BI$3,'DataModel-NVDA'!$F$2:$DI$2,0))*$C1031,"")</f>
        <v/>
      </c>
      <c r="BJ1031" s="133" t="str" cm="1">
        <f t="array" ref="BJ1031">IF(ISNUMBER('DataModel-NVDA'!BJ$112),INDEX('DataModel-NVDA'!$F$4:$DI$130,MATCH(1,('DataModel-NVDA'!$A$4:$A$130=$A1031)*('DataModel-NVDA'!$B$4:$B$130=$B1031),0),MATCH(BJ$3,'DataModel-NVDA'!$F$2:$DI$2,0))*$C1031,"")</f>
        <v/>
      </c>
      <c r="BK1031" s="34" t="str" cm="1">
        <f t="array" ref="BK1031">IF(ISNUMBER('DataModel-NVDA'!BK$112),INDEX('DataModel-NVDA'!$F$4:$DI$130,MATCH(1,('DataModel-NVDA'!$A$4:$A$130=$A1031)*('DataModel-NVDA'!$B$4:$B$130=$B1031),0),MATCH(BK$3,'DataModel-NVDA'!$F$2:$DI$2,0))*$C1031,"")</f>
        <v/>
      </c>
      <c r="BL1031" s="34" t="str" cm="1">
        <f t="array" ref="BL1031">IF(ISNUMBER('DataModel-NVDA'!BL$112),INDEX('DataModel-NVDA'!$F$4:$DI$130,MATCH(1,('DataModel-NVDA'!$A$4:$A$130=$A1031)*('DataModel-NVDA'!$B$4:$B$130=$B1031),0),MATCH(BL$3,'DataModel-NVDA'!$F$2:$DI$2,0))*$C1031,"")</f>
        <v/>
      </c>
      <c r="BM1031" s="134" t="str" cm="1">
        <f t="array" ref="BM1031">IF(ISNUMBER('DataModel-NVDA'!BM$112),INDEX('DataModel-NVDA'!$F$4:$DI$130,MATCH(1,('DataModel-NVDA'!$A$4:$A$130=$A1031)*('DataModel-NVDA'!$B$4:$B$130=$B1031),0),MATCH(BM$3,'DataModel-NVDA'!$F$2:$DI$2,0))*$C1031,"")</f>
        <v/>
      </c>
      <c r="BN1031" s="133" t="str" cm="1">
        <f t="array" ref="BN1031">IF(ISNUMBER('DataModel-NVDA'!BN$112),INDEX('DataModel-NVDA'!$F$4:$DI$130,MATCH(1,('DataModel-NVDA'!$A$4:$A$130=$A1031)*('DataModel-NVDA'!$B$4:$B$130=$B1031),0),MATCH(BN$3,'DataModel-NVDA'!$F$2:$DI$2,0))*$C1031,"")</f>
        <v/>
      </c>
      <c r="BO1031" s="34" t="str" cm="1">
        <f t="array" ref="BO1031">IF(ISNUMBER('DataModel-NVDA'!BO$112),INDEX('DataModel-NVDA'!$F$4:$DI$130,MATCH(1,('DataModel-NVDA'!$A$4:$A$130=$A1031)*('DataModel-NVDA'!$B$4:$B$130=$B1031),0),MATCH(BO$3,'DataModel-NVDA'!$F$2:$DI$2,0))*$C1031,"")</f>
        <v/>
      </c>
      <c r="BP1031" s="34" t="str" cm="1">
        <f t="array" ref="BP1031">IF(ISNUMBER('DataModel-NVDA'!BP$112),INDEX('DataModel-NVDA'!$F$4:$DI$130,MATCH(1,('DataModel-NVDA'!$A$4:$A$130=$A1031)*('DataModel-NVDA'!$B$4:$B$130=$B1031),0),MATCH(BP$3,'DataModel-NVDA'!$F$2:$DI$2,0))*$C1031,"")</f>
        <v/>
      </c>
      <c r="BQ1031" s="134" t="str" cm="1">
        <f t="array" ref="BQ1031">IF(ISNUMBER('DataModel-NVDA'!BQ$112),INDEX('DataModel-NVDA'!$F$4:$DI$130,MATCH(1,('DataModel-NVDA'!$A$4:$A$130=$A1031)*('DataModel-NVDA'!$B$4:$B$130=$B1031),0),MATCH(BQ$3,'DataModel-NVDA'!$F$2:$DI$2,0))*$C1031,"")</f>
        <v/>
      </c>
      <c r="BR1031" s="133" t="str" cm="1">
        <f t="array" ref="BR1031">IF(ISNUMBER('DataModel-NVDA'!BR$112),INDEX('DataModel-NVDA'!$F$4:$DI$130,MATCH(1,('DataModel-NVDA'!$A$4:$A$130=$A1031)*('DataModel-NVDA'!$B$4:$B$130=$B1031),0),MATCH(BR$3,'DataModel-NVDA'!$F$2:$DI$2,0))*$C1031,"")</f>
        <v/>
      </c>
      <c r="BS1031" s="34" t="str" cm="1">
        <f t="array" ref="BS1031">IF(ISNUMBER('DataModel-NVDA'!BS$112),INDEX('DataModel-NVDA'!$F$4:$DI$130,MATCH(1,('DataModel-NVDA'!$A$4:$A$130=$A1031)*('DataModel-NVDA'!$B$4:$B$130=$B1031),0),MATCH(BS$3,'DataModel-NVDA'!$F$2:$DI$2,0))*$C1031,"")</f>
        <v/>
      </c>
      <c r="BT1031" s="34" t="str" cm="1">
        <f t="array" ref="BT1031">IF(ISNUMBER('DataModel-NVDA'!BT$112),INDEX('DataModel-NVDA'!$F$4:$DI$130,MATCH(1,('DataModel-NVDA'!$A$4:$A$130=$A1031)*('DataModel-NVDA'!$B$4:$B$130=$B1031),0),MATCH(BT$3,'DataModel-NVDA'!$F$2:$DI$2,0))*$C1031,"")</f>
        <v/>
      </c>
      <c r="BU1031" s="134" t="str" cm="1">
        <f t="array" ref="BU1031">IF(ISNUMBER('DataModel-NVDA'!BU$112),INDEX('DataModel-NVDA'!$F$4:$DI$130,MATCH(1,('DataModel-NVDA'!$A$4:$A$130=$A1031)*('DataModel-NVDA'!$B$4:$B$130=$B1031),0),MATCH(BU$3,'DataModel-NVDA'!$F$2:$DI$2,0))*$C1031,"")</f>
        <v/>
      </c>
      <c r="BV1031" s="133" t="str" cm="1">
        <f t="array" ref="BV1031">IF(ISNUMBER('DataModel-NVDA'!BV$112),INDEX('DataModel-NVDA'!$F$4:$DI$130,MATCH(1,('DataModel-NVDA'!$A$4:$A$130=$A1031)*('DataModel-NVDA'!$B$4:$B$130=$B1031),0),MATCH(BV$3,'DataModel-NVDA'!$F$2:$DI$2,0))*$C1031,"")</f>
        <v/>
      </c>
      <c r="BW1031" s="34" t="str" cm="1">
        <f t="array" ref="BW1031">IF(ISNUMBER('DataModel-NVDA'!BW$112),INDEX('DataModel-NVDA'!$F$4:$DI$130,MATCH(1,('DataModel-NVDA'!$A$4:$A$130=$A1031)*('DataModel-NVDA'!$B$4:$B$130=$B1031),0),MATCH(BW$3,'DataModel-NVDA'!$F$2:$DI$2,0))*$C1031,"")</f>
        <v/>
      </c>
      <c r="BX1031" s="34" t="str" cm="1">
        <f t="array" ref="BX1031">IF(ISNUMBER('DataModel-NVDA'!BX$112),INDEX('DataModel-NVDA'!$F$4:$DI$130,MATCH(1,('DataModel-NVDA'!$A$4:$A$130=$A1031)*('DataModel-NVDA'!$B$4:$B$130=$B1031),0),MATCH(BX$3,'DataModel-NVDA'!$F$2:$DI$2,0))*$C1031,"")</f>
        <v/>
      </c>
      <c r="BY1031" s="134" t="str" cm="1">
        <f t="array" ref="BY1031">IF(ISNUMBER('DataModel-NVDA'!BY$112),INDEX('DataModel-NVDA'!$F$4:$DI$130,MATCH(1,('DataModel-NVDA'!$A$4:$A$130=$A1031)*('DataModel-NVDA'!$B$4:$B$130=$B1031),0),MATCH(BY$3,'DataModel-NVDA'!$F$2:$DI$2,0))*$C1031,"")</f>
        <v/>
      </c>
      <c r="BZ1031" s="133" t="str" cm="1">
        <f t="array" ref="BZ1031">IF(ISNUMBER('DataModel-NVDA'!BZ$112),INDEX('DataModel-NVDA'!$F$4:$DI$130,MATCH(1,('DataModel-NVDA'!$A$4:$A$130=$A1031)*('DataModel-NVDA'!$B$4:$B$130=$B1031),0),MATCH(BZ$3,'DataModel-NVDA'!$F$2:$DI$2,0))*$C1031,"")</f>
        <v/>
      </c>
      <c r="CA1031" s="34" t="str" cm="1">
        <f t="array" ref="CA1031">IF(ISNUMBER('DataModel-NVDA'!CA$112),INDEX('DataModel-NVDA'!$F$4:$DI$130,MATCH(1,('DataModel-NVDA'!$A$4:$A$130=$A1031)*('DataModel-NVDA'!$B$4:$B$130=$B1031),0),MATCH(CA$3,'DataModel-NVDA'!$F$2:$DI$2,0))*$C1031,"")</f>
        <v/>
      </c>
      <c r="CB1031" s="34" t="str" cm="1">
        <f t="array" ref="CB1031">IF(ISNUMBER('DataModel-NVDA'!CB$112),INDEX('DataModel-NVDA'!$F$4:$DI$130,MATCH(1,('DataModel-NVDA'!$A$4:$A$130=$A1031)*('DataModel-NVDA'!$B$4:$B$130=$B1031),0),MATCH(CB$3,'DataModel-NVDA'!$F$2:$DI$2,0))*$C1031,"")</f>
        <v/>
      </c>
      <c r="CC1031" s="134" t="str" cm="1">
        <f t="array" ref="CC1031">IF(ISNUMBER('DataModel-NVDA'!CC$112),INDEX('DataModel-NVDA'!$F$4:$DI$130,MATCH(1,('DataModel-NVDA'!$A$4:$A$130=$A1031)*('DataModel-NVDA'!$B$4:$B$130=$B1031),0),MATCH(CC$3,'DataModel-NVDA'!$F$2:$DI$2,0))*$C1031,"")</f>
        <v/>
      </c>
      <c r="CD1031" s="133" t="str" cm="1">
        <f t="array" ref="CD1031">IF(ISNUMBER('DataModel-NVDA'!CD$112),INDEX('DataModel-NVDA'!$F$4:$DI$130,MATCH(1,('DataModel-NVDA'!$A$4:$A$130=$A1031)*('DataModel-NVDA'!$B$4:$B$130=$B1031),0),MATCH(CD$3,'DataModel-NVDA'!$F$2:$DI$2,0))*$C1031,"")</f>
        <v/>
      </c>
      <c r="CE1031" s="34" t="str" cm="1">
        <f t="array" ref="CE1031">IF(ISNUMBER('DataModel-NVDA'!CE$112),INDEX('DataModel-NVDA'!$F$4:$DI$130,MATCH(1,('DataModel-NVDA'!$A$4:$A$130=$A1031)*('DataModel-NVDA'!$B$4:$B$130=$B1031),0),MATCH(CE$3,'DataModel-NVDA'!$F$2:$DI$2,0))*$C1031,"")</f>
        <v/>
      </c>
      <c r="CF1031" s="34" t="str" cm="1">
        <f t="array" ref="CF1031">IF(ISNUMBER('DataModel-NVDA'!CF$112),INDEX('DataModel-NVDA'!$F$4:$DI$130,MATCH(1,('DataModel-NVDA'!$A$4:$A$130=$A1031)*('DataModel-NVDA'!$B$4:$B$130=$B1031),0),MATCH(CF$3,'DataModel-NVDA'!$F$2:$DI$2,0))*$C1031,"")</f>
        <v/>
      </c>
      <c r="CG1031" s="134" t="str" cm="1">
        <f t="array" ref="CG1031">IF(ISNUMBER('DataModel-NVDA'!CG$112),INDEX('DataModel-NVDA'!$F$4:$DI$130,MATCH(1,('DataModel-NVDA'!$A$4:$A$130=$A1031)*('DataModel-NVDA'!$B$4:$B$130=$B1031),0),MATCH(CG$3,'DataModel-NVDA'!$F$2:$DI$2,0))*$C1031,"")</f>
        <v/>
      </c>
      <c r="CH1031" s="133" t="str" cm="1">
        <f t="array" ref="CH1031">IF(ISNUMBER('DataModel-NVDA'!CH$112),INDEX('DataModel-NVDA'!$F$4:$DI$130,MATCH(1,('DataModel-NVDA'!$A$4:$A$130=$A1031)*('DataModel-NVDA'!$B$4:$B$130=$B1031),0),MATCH(CH$3,'DataModel-NVDA'!$F$2:$DI$2,0))*$C1031,"")</f>
        <v/>
      </c>
      <c r="CI1031" s="34" t="str" cm="1">
        <f t="array" ref="CI1031">IF(ISNUMBER('DataModel-NVDA'!CI$112),INDEX('DataModel-NVDA'!$F$4:$DI$130,MATCH(1,('DataModel-NVDA'!$A$4:$A$130=$A1031)*('DataModel-NVDA'!$B$4:$B$130=$B1031),0),MATCH(CI$3,'DataModel-NVDA'!$F$2:$DI$2,0))*$C1031,"")</f>
        <v/>
      </c>
      <c r="CJ1031" s="34" t="str" cm="1">
        <f t="array" ref="CJ1031">IF(ISNUMBER('DataModel-NVDA'!CJ$112),INDEX('DataModel-NVDA'!$F$4:$DI$130,MATCH(1,('DataModel-NVDA'!$A$4:$A$130=$A1031)*('DataModel-NVDA'!$B$4:$B$130=$B1031),0),MATCH(CJ$3,'DataModel-NVDA'!$F$2:$DI$2,0))*$C1031,"")</f>
        <v/>
      </c>
      <c r="CK1031" s="134" t="str" cm="1">
        <f t="array" ref="CK1031">IF(ISNUMBER('DataModel-NVDA'!CK$112),INDEX('DataModel-NVDA'!$F$4:$DI$130,MATCH(1,('DataModel-NVDA'!$A$4:$A$130=$A1031)*('DataModel-NVDA'!$B$4:$B$130=$B1031),0),MATCH(CK$3,'DataModel-NVDA'!$F$2:$DI$2,0))*$C1031,"")</f>
        <v/>
      </c>
      <c r="CL1031" s="133" t="str" cm="1">
        <f t="array" ref="CL1031">IF(ISNUMBER('DataModel-NVDA'!CL$112),INDEX('DataModel-NVDA'!$F$4:$DI$130,MATCH(1,('DataModel-NVDA'!$A$4:$A$130=$A1031)*('DataModel-NVDA'!$B$4:$B$130=$B1031),0),MATCH(CL$3,'DataModel-NVDA'!$F$2:$DI$2,0))*$C1031,"")</f>
        <v/>
      </c>
      <c r="CM1031" s="34" t="str" cm="1">
        <f t="array" ref="CM1031">IF(ISNUMBER('DataModel-NVDA'!CM$112),INDEX('DataModel-NVDA'!$F$4:$DI$130,MATCH(1,('DataModel-NVDA'!$A$4:$A$130=$A1031)*('DataModel-NVDA'!$B$4:$B$130=$B1031),0),MATCH(CM$3,'DataModel-NVDA'!$F$2:$DI$2,0))*$C1031,"")</f>
        <v/>
      </c>
      <c r="CN1031" s="34" t="str" cm="1">
        <f t="array" ref="CN1031">IF(ISNUMBER('DataModel-NVDA'!CN$112),INDEX('DataModel-NVDA'!$F$4:$DI$130,MATCH(1,('DataModel-NVDA'!$A$4:$A$130=$A1031)*('DataModel-NVDA'!$B$4:$B$130=$B1031),0),MATCH(CN$3,'DataModel-NVDA'!$F$2:$DI$2,0))*$C1031,"")</f>
        <v/>
      </c>
      <c r="CO1031" s="134" t="str" cm="1">
        <f t="array" ref="CO1031">IF(ISNUMBER('DataModel-NVDA'!CO$112),INDEX('DataModel-NVDA'!$F$4:$DI$130,MATCH(1,('DataModel-NVDA'!$A$4:$A$130=$A1031)*('DataModel-NVDA'!$B$4:$B$130=$B1031),0),MATCH(CO$3,'DataModel-NVDA'!$F$2:$DI$2,0))*$C1031,"")</f>
        <v/>
      </c>
      <c r="CP1031" s="133" t="str" cm="1">
        <f t="array" ref="CP1031">IF(ISNUMBER('DataModel-NVDA'!CP$112),INDEX('DataModel-NVDA'!$F$4:$DI$130,MATCH(1,('DataModel-NVDA'!$A$4:$A$130=$A1031)*('DataModel-NVDA'!$B$4:$B$130=$B1031),0),MATCH(CP$3,'DataModel-NVDA'!$F$2:$DI$2,0))*$C1031,"")</f>
        <v/>
      </c>
      <c r="CQ1031" s="34" t="str" cm="1">
        <f t="array" ref="CQ1031">IF(ISNUMBER('DataModel-NVDA'!CQ$112),INDEX('DataModel-NVDA'!$F$4:$DI$130,MATCH(1,('DataModel-NVDA'!$A$4:$A$130=$A1031)*('DataModel-NVDA'!$B$4:$B$130=$B1031),0),MATCH(CQ$3,'DataModel-NVDA'!$F$2:$DI$2,0))*$C1031,"")</f>
        <v/>
      </c>
      <c r="CR1031" s="34" t="str" cm="1">
        <f t="array" ref="CR1031">IF(ISNUMBER('DataModel-NVDA'!CR$112),INDEX('DataModel-NVDA'!$F$4:$DI$130,MATCH(1,('DataModel-NVDA'!$A$4:$A$130=$A1031)*('DataModel-NVDA'!$B$4:$B$130=$B1031),0),MATCH(CR$3,'DataModel-NVDA'!$F$2:$DI$2,0))*$C1031,"")</f>
        <v/>
      </c>
      <c r="CS1031" s="134" t="str" cm="1">
        <f t="array" ref="CS1031">IF(ISNUMBER('DataModel-NVDA'!CS$112),INDEX('DataModel-NVDA'!$F$4:$DI$130,MATCH(1,('DataModel-NVDA'!$A$4:$A$130=$A1031)*('DataModel-NVDA'!$B$4:$B$130=$B1031),0),MATCH(CS$3,'DataModel-NVDA'!$F$2:$DI$2,0))*$C1031,"")</f>
        <v/>
      </c>
      <c r="CT1031" s="133" t="str" cm="1">
        <f t="array" ref="CT1031">IF(ISNUMBER('DataModel-NVDA'!CT$112),INDEX('DataModel-NVDA'!$F$4:$DI$130,MATCH(1,('DataModel-NVDA'!$A$4:$A$130=$A1031)*('DataModel-NVDA'!$B$4:$B$130=$B1031),0),MATCH(CT$3,'DataModel-NVDA'!$F$2:$DI$2,0))*$C1031,"")</f>
        <v/>
      </c>
      <c r="CU1031" s="34" t="str" cm="1">
        <f t="array" ref="CU1031">IF(ISNUMBER('DataModel-NVDA'!CU$112),INDEX('DataModel-NVDA'!$F$4:$DI$130,MATCH(1,('DataModel-NVDA'!$A$4:$A$130=$A1031)*('DataModel-NVDA'!$B$4:$B$130=$B1031),0),MATCH(CU$3,'DataModel-NVDA'!$F$2:$DI$2,0))*$C1031,"")</f>
        <v/>
      </c>
      <c r="CV1031" s="34" t="str" cm="1">
        <f t="array" ref="CV1031">IF(ISNUMBER('DataModel-NVDA'!CV$112),INDEX('DataModel-NVDA'!$F$4:$DI$130,MATCH(1,('DataModel-NVDA'!$A$4:$A$130=$A1031)*('DataModel-NVDA'!$B$4:$B$130=$B1031),0),MATCH(CV$3,'DataModel-NVDA'!$F$2:$DI$2,0))*$C1031,"")</f>
        <v/>
      </c>
      <c r="CW1031" s="134" t="str" cm="1">
        <f t="array" ref="CW1031">IF(ISNUMBER('DataModel-NVDA'!CW$112),INDEX('DataModel-NVDA'!$F$4:$DI$130,MATCH(1,('DataModel-NVDA'!$A$4:$A$130=$A1031)*('DataModel-NVDA'!$B$4:$B$130=$B1031),0),MATCH(CW$3,'DataModel-NVDA'!$F$2:$DI$2,0))*$C1031,"")</f>
        <v/>
      </c>
      <c r="CX1031" s="133" t="str" cm="1">
        <f t="array" ref="CX1031">IF(ISNUMBER('DataModel-NVDA'!CX$112),INDEX('DataModel-NVDA'!$F$4:$DI$130,MATCH(1,('DataModel-NVDA'!$A$4:$A$130=$A1031)*('DataModel-NVDA'!$B$4:$B$130=$B1031),0),MATCH(CX$3,'DataModel-NVDA'!$F$2:$DI$2,0))*$C1031,"")</f>
        <v/>
      </c>
      <c r="CY1031" s="34" t="str" cm="1">
        <f t="array" ref="CY1031">IF(ISNUMBER('DataModel-NVDA'!CY$112),INDEX('DataModel-NVDA'!$F$4:$DI$130,MATCH(1,('DataModel-NVDA'!$A$4:$A$130=$A1031)*('DataModel-NVDA'!$B$4:$B$130=$B1031),0),MATCH(CY$3,'DataModel-NVDA'!$F$2:$DI$2,0))*$C1031,"")</f>
        <v/>
      </c>
      <c r="CZ1031" s="34" t="str" cm="1">
        <f t="array" ref="CZ1031">IF(ISNUMBER('DataModel-NVDA'!CZ$112),INDEX('DataModel-NVDA'!$F$4:$DI$130,MATCH(1,('DataModel-NVDA'!$A$4:$A$130=$A1031)*('DataModel-NVDA'!$B$4:$B$130=$B1031),0),MATCH(CZ$3,'DataModel-NVDA'!$F$2:$DI$2,0))*$C1031,"")</f>
        <v/>
      </c>
      <c r="DA1031" s="134" t="str" cm="1">
        <f t="array" ref="DA1031">IF(ISNUMBER('DataModel-NVDA'!DA$112),INDEX('DataModel-NVDA'!$F$4:$DI$130,MATCH(1,('DataModel-NVDA'!$A$4:$A$130=$A1031)*('DataModel-NVDA'!$B$4:$B$130=$B1031),0),MATCH(DA$3,'DataModel-NVDA'!$F$2:$DI$2,0))*$C1031,"")</f>
        <v/>
      </c>
      <c r="DB1031" s="133" t="str" cm="1">
        <f t="array" ref="DB1031">IF(ISNUMBER('DataModel-NVDA'!DB$112),INDEX('DataModel-NVDA'!$F$4:$DI$130,MATCH(1,('DataModel-NVDA'!$A$4:$A$130=$A1031)*('DataModel-NVDA'!$B$4:$B$130=$B1031),0),MATCH(DB$3,'DataModel-NVDA'!$F$2:$DI$2,0))*$C1031,"")</f>
        <v/>
      </c>
      <c r="DC1031" s="34" t="str" cm="1">
        <f t="array" ref="DC1031">IF(ISNUMBER('DataModel-NVDA'!DC$112),INDEX('DataModel-NVDA'!$F$4:$DI$130,MATCH(1,('DataModel-NVDA'!$A$4:$A$130=$A1031)*('DataModel-NVDA'!$B$4:$B$130=$B1031),0),MATCH(DC$3,'DataModel-NVDA'!$F$2:$DI$2,0))*$C1031,"")</f>
        <v/>
      </c>
      <c r="DD1031" s="34" t="str" cm="1">
        <f t="array" ref="DD1031">IF(ISNUMBER('DataModel-NVDA'!DD$112),INDEX('DataModel-NVDA'!$F$4:$DI$130,MATCH(1,('DataModel-NVDA'!$A$4:$A$130=$A1031)*('DataModel-NVDA'!$B$4:$B$130=$B1031),0),MATCH(DD$3,'DataModel-NVDA'!$F$2:$DI$2,0))*$C1031,"")</f>
        <v/>
      </c>
      <c r="DE1031" s="134" t="str" cm="1">
        <f t="array" ref="DE1031">IF(ISNUMBER('DataModel-NVDA'!DE$112),INDEX('DataModel-NVDA'!$F$4:$DI$130,MATCH(1,('DataModel-NVDA'!$A$4:$A$130=$A1031)*('DataModel-NVDA'!$B$4:$B$130=$B1031),0),MATCH(DE$3,'DataModel-NVDA'!$F$2:$DI$2,0))*$C1031,"")</f>
        <v/>
      </c>
      <c r="DF1031" s="133" t="str" cm="1">
        <f t="array" ref="DF1031">IF(ISNUMBER('DataModel-NVDA'!DF$112),INDEX('DataModel-NVDA'!$F$4:$DI$130,MATCH(1,('DataModel-NVDA'!$A$4:$A$130=$A1031)*('DataModel-NVDA'!$B$4:$B$130=$B1031),0),MATCH(DF$3,'DataModel-NVDA'!$F$2:$DI$2,0))*$C1031,"")</f>
        <v/>
      </c>
      <c r="DG1031" s="34" t="str" cm="1">
        <f t="array" ref="DG1031">IF(ISNUMBER('DataModel-NVDA'!DG$112),INDEX('DataModel-NVDA'!$F$4:$DI$130,MATCH(1,('DataModel-NVDA'!$A$4:$A$130=$A1031)*('DataModel-NVDA'!$B$4:$B$130=$B1031),0),MATCH(DG$3,'DataModel-NVDA'!$F$2:$DI$2,0))*$C1031,"")</f>
        <v/>
      </c>
      <c r="DH1031" s="34" t="str" cm="1">
        <f t="array" ref="DH1031">IF(ISNUMBER('DataModel-NVDA'!DH$112),INDEX('DataModel-NVDA'!$F$4:$DI$130,MATCH(1,('DataModel-NVDA'!$A$4:$A$130=$A1031)*('DataModel-NVDA'!$B$4:$B$130=$B1031),0),MATCH(DH$3,'DataModel-NVDA'!$F$2:$DI$2,0))*$C1031,"")</f>
        <v/>
      </c>
      <c r="DI1031" s="134" t="str" cm="1">
        <f t="array" ref="DI1031">IF(ISNUMBER('DataModel-NVDA'!DI$112),INDEX('DataModel-NVDA'!$F$4:$DI$130,MATCH(1,('DataModel-NVDA'!$A$4:$A$130=$A1031)*('DataModel-NVDA'!$B$4:$B$130=$B1031),0),MATCH(DI$3,'DataModel-NVDA'!$F$2:$DI$2,0))*$C1031,"")</f>
        <v/>
      </c>
      <c r="DJ1031" s="69"/>
      <c r="DK1031" s="34" cm="1">
        <f t="array" ref="DK1031">IF(ISNUMBER('DataModel-NVDA'!DK$112),INDEX('DataModel-NVDA'!$DK$4:$EK$130,MATCH(1,('DataModel-NVDA'!$A$4:$A$130=$A1031)*('DataModel-NVDA'!$B$4:$B$130=$B1031),0),MATCH(DK$3,'DataModel-NVDA'!$DK$2:$EK$2,0))*$C1031,"")</f>
        <v>566.37596499999995</v>
      </c>
      <c r="DL1031" s="34" cm="1">
        <f t="array" ref="DL1031">IF(ISNUMBER('DataModel-NVDA'!DL$112),INDEX('DataModel-NVDA'!$DK$4:$EK$130,MATCH(1,('DataModel-NVDA'!$A$4:$A$130=$A1031)*('DataModel-NVDA'!$B$4:$B$130=$B1031),0),MATCH(DL$3,'DataModel-NVDA'!$DK$2:$EK$2,0))*$C1031,"")</f>
        <v>648.16609799999992</v>
      </c>
      <c r="DM1031" s="34" cm="1">
        <f t="array" ref="DM1031">IF(ISNUMBER('DataModel-NVDA'!DM$112),INDEX('DataModel-NVDA'!$DK$4:$EK$130,MATCH(1,('DataModel-NVDA'!$A$4:$A$130=$A1031)*('DataModel-NVDA'!$B$4:$B$130=$B1031),0),MATCH(DM$3,'DataModel-NVDA'!$DK$2:$EK$2,0))*$C1031,"")</f>
        <v>1865.5015249999999</v>
      </c>
      <c r="DN1031" s="34" cm="1">
        <f t="array" ref="DN1031">IF(ISNUMBER('DataModel-NVDA'!DN$112),INDEX('DataModel-NVDA'!$DK$4:$EK$130,MATCH(1,('DataModel-NVDA'!$A$4:$A$130=$A1031)*('DataModel-NVDA'!$B$4:$B$130=$B1031),0),MATCH(DN$3,'DataModel-NVDA'!$DK$2:$EK$2,0))*$C1031,"")</f>
        <v>2249.0238789999999</v>
      </c>
      <c r="DO1031" s="34" cm="1">
        <f t="array" ref="DO1031">IF(ISNUMBER('DataModel-NVDA'!DO$112),INDEX('DataModel-NVDA'!$DK$4:$EK$130,MATCH(1,('DataModel-NVDA'!$A$4:$A$130=$A1031)*('DataModel-NVDA'!$B$4:$B$130=$B1031),0),MATCH(DO$3,'DataModel-NVDA'!$DK$2:$EK$2,0))*$C1031,"")</f>
        <v>4461.8834429999997</v>
      </c>
      <c r="DP1031" s="34" cm="1">
        <f t="array" ref="DP1031">IF(ISNUMBER('DataModel-NVDA'!DP$112),INDEX('DataModel-NVDA'!$DK$4:$EK$130,MATCH(1,('DataModel-NVDA'!$A$4:$A$130=$A1031)*('DataModel-NVDA'!$B$4:$B$130=$B1031),0),MATCH(DP$3,'DataModel-NVDA'!$DK$2:$EK$2,0))*$C1031,"")</f>
        <v>2610.9226479999998</v>
      </c>
      <c r="DQ1031" s="34" cm="1">
        <f t="array" ref="DQ1031">IF(ISNUMBER('DataModel-NVDA'!DQ$112),INDEX('DataModel-NVDA'!$DK$4:$EK$130,MATCH(1,('DataModel-NVDA'!$A$4:$A$130=$A1031)*('DataModel-NVDA'!$B$4:$B$130=$B1031),0),MATCH(DQ$3,'DataModel-NVDA'!$DK$2:$EK$2,0))*$C1031,"")</f>
        <v>4077.5766239999998</v>
      </c>
      <c r="DR1031" s="34" cm="1">
        <f t="array" ref="DR1031">IF(ISNUMBER('DataModel-NVDA'!DR$112),INDEX('DataModel-NVDA'!$DK$4:$EK$130,MATCH(1,('DataModel-NVDA'!$A$4:$A$130=$A1031)*('DataModel-NVDA'!$B$4:$B$130=$B1031),0),MATCH(DR$3,'DataModel-NVDA'!$DK$2:$EK$2,0))*$C1031,"")</f>
        <v>13196.502199999999</v>
      </c>
      <c r="DS1031" s="34" cm="1">
        <f t="array" ref="DS1031">IF(ISNUMBER('DataModel-NVDA'!DS$112),INDEX('DataModel-NVDA'!$DK$4:$EK$130,MATCH(1,('DataModel-NVDA'!$A$4:$A$130=$A1031)*('DataModel-NVDA'!$B$4:$B$130=$B1031),0),MATCH(DS$3,'DataModel-NVDA'!$DK$2:$EK$2,0))*$C1031,"")</f>
        <v>9953.5540000000001</v>
      </c>
      <c r="DT1031" s="34" cm="1">
        <f t="array" ref="DT1031">IF(ISNUMBER('DataModel-NVDA'!DT$112),INDEX('DataModel-NVDA'!$DK$4:$EK$130,MATCH(1,('DataModel-NVDA'!$A$4:$A$130=$A1031)*('DataModel-NVDA'!$B$4:$B$130=$B1031),0),MATCH(DT$3,'DataModel-NVDA'!$DK$2:$EK$2,0))*$C1031,"")</f>
        <v>8352.0743879999991</v>
      </c>
      <c r="DU1031" s="34" cm="1">
        <f t="array" ref="DU1031">IF(ISNUMBER('DataModel-NVDA'!DU$112),INDEX('DataModel-NVDA'!$DK$4:$EK$130,MATCH(1,('DataModel-NVDA'!$A$4:$A$130=$A1031)*('DataModel-NVDA'!$B$4:$B$130=$B1031),0),MATCH(DU$3,'DataModel-NVDA'!$DK$2:$EK$2,0))*$C1031,"")</f>
        <v>74585.564001999999</v>
      </c>
      <c r="DV1031" s="34" cm="1">
        <f t="array" ref="DV1031">IF(ISNUMBER('DataModel-NVDA'!DV$112),INDEX('DataModel-NVDA'!$DK$4:$EK$130,MATCH(1,('DataModel-NVDA'!$A$4:$A$130=$A1031)*('DataModel-NVDA'!$B$4:$B$130=$B1031),0),MATCH(DV$3,'DataModel-NVDA'!$DK$2:$EK$2,0))*$C1031,"")</f>
        <v>122902.82360399999</v>
      </c>
      <c r="DW1031" s="34" cm="1">
        <f t="array" ref="DW1031">IF(ISNUMBER('DataModel-NVDA'!DW$112),INDEX('DataModel-NVDA'!$DK$4:$EK$130,MATCH(1,('DataModel-NVDA'!$A$4:$A$130=$A1031)*('DataModel-NVDA'!$B$4:$B$130=$B1031),0),MATCH(DW$3,'DataModel-NVDA'!$DK$2:$EK$2,0))*$C1031,"")</f>
        <v>195118.58880699999</v>
      </c>
      <c r="DX1031" s="34" cm="1">
        <f t="array" ref="DX1031">IF(ISNUMBER('DataModel-NVDA'!DX$112),INDEX('DataModel-NVDA'!$DK$4:$EK$130,MATCH(1,('DataModel-NVDA'!$A$4:$A$130=$A1031)*('DataModel-NVDA'!$B$4:$B$130=$B1031),0),MATCH(DX$3,'DataModel-NVDA'!$DK$2:$EK$2,0))*$C1031,"")</f>
        <v>189664.959007</v>
      </c>
      <c r="DY1031" s="34" cm="1">
        <f t="array" ref="DY1031">IF(ISNUMBER('DataModel-NVDA'!DY$112),INDEX('DataModel-NVDA'!$DK$4:$EK$130,MATCH(1,('DataModel-NVDA'!$A$4:$A$130=$A1031)*('DataModel-NVDA'!$B$4:$B$130=$B1031),0),MATCH(DY$3,'DataModel-NVDA'!$DK$2:$EK$2,0))*$C1031,"")</f>
        <v>170536.72720599998</v>
      </c>
      <c r="DZ1031" s="34" t="str" cm="1">
        <f t="array" ref="DZ1031">IF(ISNUMBER('DataModel-NVDA'!DZ$112),INDEX('DataModel-NVDA'!$DK$4:$EK$130,MATCH(1,('DataModel-NVDA'!$A$4:$A$130=$A1031)*('DataModel-NVDA'!$B$4:$B$130=$B1031),0),MATCH(DZ$3,'DataModel-NVDA'!$DK$2:$EK$2,0))*$C1031,"")</f>
        <v/>
      </c>
      <c r="EA1031" s="34" t="str" cm="1">
        <f t="array" ref="EA1031">IF(ISNUMBER('DataModel-NVDA'!EA$112),INDEX('DataModel-NVDA'!$DK$4:$EK$130,MATCH(1,('DataModel-NVDA'!$A$4:$A$130=$A1031)*('DataModel-NVDA'!$B$4:$B$130=$B1031),0),MATCH(EA$3,'DataModel-NVDA'!$DK$2:$EK$2,0))*$C1031,"")</f>
        <v/>
      </c>
      <c r="EB1031" s="34" t="str" cm="1">
        <f t="array" ref="EB1031">IF(ISNUMBER('DataModel-NVDA'!EB$112),INDEX('DataModel-NVDA'!$DK$4:$EK$130,MATCH(1,('DataModel-NVDA'!$A$4:$A$130=$A1031)*('DataModel-NVDA'!$B$4:$B$130=$B1031),0),MATCH(EB$3,'DataModel-NVDA'!$DK$2:$EK$2,0))*$C1031,"")</f>
        <v/>
      </c>
      <c r="EC1031" s="34" t="str" cm="1">
        <f t="array" ref="EC1031">IF(ISNUMBER('DataModel-NVDA'!EC$112),INDEX('DataModel-NVDA'!$DK$4:$EK$130,MATCH(1,('DataModel-NVDA'!$A$4:$A$130=$A1031)*('DataModel-NVDA'!$B$4:$B$130=$B1031),0),MATCH(EC$3,'DataModel-NVDA'!$DK$2:$EK$2,0))*$C1031,"")</f>
        <v/>
      </c>
      <c r="ED1031" s="34" t="str" cm="1">
        <f t="array" ref="ED1031">IF(ISNUMBER('DataModel-NVDA'!ED$112),INDEX('DataModel-NVDA'!$DK$4:$EK$130,MATCH(1,('DataModel-NVDA'!$A$4:$A$130=$A1031)*('DataModel-NVDA'!$B$4:$B$130=$B1031),0),MATCH(ED$3,'DataModel-NVDA'!$DK$2:$EK$2,0))*$C1031,"")</f>
        <v/>
      </c>
      <c r="EE1031" s="34" t="str" cm="1">
        <f t="array" ref="EE1031">IF(ISNUMBER('DataModel-NVDA'!EE$112),INDEX('DataModel-NVDA'!$DK$4:$EK$130,MATCH(1,('DataModel-NVDA'!$A$4:$A$130=$A1031)*('DataModel-NVDA'!$B$4:$B$130=$B1031),0),MATCH(EE$3,'DataModel-NVDA'!$DK$2:$EK$2,0))*$C1031,"")</f>
        <v/>
      </c>
      <c r="EF1031" s="34" t="str" cm="1">
        <f t="array" ref="EF1031">IF(ISNUMBER('DataModel-NVDA'!EF$112),INDEX('DataModel-NVDA'!$DK$4:$EK$130,MATCH(1,('DataModel-NVDA'!$A$4:$A$130=$A1031)*('DataModel-NVDA'!$B$4:$B$130=$B1031),0),MATCH(EF$3,'DataModel-NVDA'!$DK$2:$EK$2,0))*$C1031,"")</f>
        <v/>
      </c>
      <c r="EG1031" s="34" t="str" cm="1">
        <f t="array" ref="EG1031">IF(ISNUMBER('DataModel-NVDA'!EG$112),INDEX('DataModel-NVDA'!$DK$4:$EK$130,MATCH(1,('DataModel-NVDA'!$A$4:$A$130=$A1031)*('DataModel-NVDA'!$B$4:$B$130=$B1031),0),MATCH(EG$3,'DataModel-NVDA'!$DK$2:$EK$2,0))*$C1031,"")</f>
        <v/>
      </c>
      <c r="EH1031" s="34" t="str" cm="1">
        <f t="array" ref="EH1031">IF(ISNUMBER('DataModel-NVDA'!EH$112),INDEX('DataModel-NVDA'!$DK$4:$EK$130,MATCH(1,('DataModel-NVDA'!$A$4:$A$130=$A1031)*('DataModel-NVDA'!$B$4:$B$130=$B1031),0),MATCH(EH$3,'DataModel-NVDA'!$DK$2:$EK$2,0))*$C1031,"")</f>
        <v/>
      </c>
      <c r="EI1031" s="34" t="str" cm="1">
        <f t="array" ref="EI1031">IF(ISNUMBER('DataModel-NVDA'!EI$112),INDEX('DataModel-NVDA'!$DK$4:$EK$130,MATCH(1,('DataModel-NVDA'!$A$4:$A$130=$A1031)*('DataModel-NVDA'!$B$4:$B$130=$B1031),0),MATCH(EI$3,'DataModel-NVDA'!$DK$2:$EK$2,0))*$C1031,"")</f>
        <v/>
      </c>
      <c r="EJ1031" s="34" t="str" cm="1">
        <f t="array" ref="EJ1031">IF(ISNUMBER('DataModel-NVDA'!EJ$112),INDEX('DataModel-NVDA'!$DK$4:$EK$130,MATCH(1,('DataModel-NVDA'!$A$4:$A$130=$A1031)*('DataModel-NVDA'!$B$4:$B$130=$B1031),0),MATCH(EJ$3,'DataModel-NVDA'!$DK$2:$EK$2,0))*$C1031,"")</f>
        <v/>
      </c>
      <c r="EK1031" s="34" t="str" cm="1">
        <f t="array" ref="EK1031">IF(ISNUMBER('DataModel-NVDA'!EK$112),INDEX('DataModel-NVDA'!$DK$4:$EK$130,MATCH(1,('DataModel-NVDA'!$A$4:$A$130=$A1031)*('DataModel-NVDA'!$B$4:$B$130=$B1031),0),MATCH(EK$3,'DataModel-NVDA'!$DK$2:$EK$2,0))*$C1031,"")</f>
        <v/>
      </c>
    </row>
    <row r="1032" spans="1:141" x14ac:dyDescent="0.25">
      <c r="A1032" s="90" t="s">
        <v>453</v>
      </c>
      <c r="B1032" s="90" t="s">
        <v>468</v>
      </c>
      <c r="C1032" s="111">
        <f>$C$6</f>
        <v>9.9999999999999995E-7</v>
      </c>
      <c r="D1032" s="90"/>
      <c r="E1032" t="s">
        <v>471</v>
      </c>
      <c r="F1032" s="133" cm="1">
        <f t="array" ref="F1032">IF(ISNUMBER('DataModel-NVDA'!F$112),INDEX('DataModel-NVDA'!$F$4:$DI$130,MATCH(1,('DataModel-NVDA'!$A$4:$A$130=$A1032)*('DataModel-NVDA'!$B$4:$B$130=$B1032),0),MATCH(F$3,'DataModel-NVDA'!$F$2:$DI$2,0))*$C1032,"")</f>
        <v>78.346665999999999</v>
      </c>
      <c r="G1032" s="34" t="str" cm="1">
        <f t="array" ref="G1032">IF(ISNUMBER('DataModel-NVDA'!G$112),INDEX('DataModel-NVDA'!$F$4:$DI$130,MATCH(1,('DataModel-NVDA'!$A$4:$A$130=$A1032)*('DataModel-NVDA'!$B$4:$B$130=$B1032),0),MATCH(G$3,'DataModel-NVDA'!$F$2:$DI$2,0))*$C1032,"")</f>
        <v/>
      </c>
      <c r="H1032" s="34" t="str" cm="1">
        <f t="array" ref="H1032">IF(ISNUMBER('DataModel-NVDA'!H$112),INDEX('DataModel-NVDA'!$F$4:$DI$130,MATCH(1,('DataModel-NVDA'!$A$4:$A$130=$A1032)*('DataModel-NVDA'!$B$4:$B$130=$B1032),0),MATCH(H$3,'DataModel-NVDA'!$F$2:$DI$2,0))*$C1032,"")</f>
        <v/>
      </c>
      <c r="I1032" s="134" t="str" cm="1">
        <f t="array" ref="I1032">IF(ISNUMBER('DataModel-NVDA'!I$112),INDEX('DataModel-NVDA'!$F$4:$DI$130,MATCH(1,('DataModel-NVDA'!$A$4:$A$130=$A1032)*('DataModel-NVDA'!$B$4:$B$130=$B1032),0),MATCH(I$3,'DataModel-NVDA'!$F$2:$DI$2,0))*$C1032,"")</f>
        <v/>
      </c>
      <c r="J1032" s="133" cm="1">
        <f t="array" ref="J1032">IF(ISNUMBER('DataModel-NVDA'!J$112),INDEX('DataModel-NVDA'!$F$4:$DI$130,MATCH(1,('DataModel-NVDA'!$A$4:$A$130=$A1032)*('DataModel-NVDA'!$B$4:$B$130=$B1032),0),MATCH(J$3,'DataModel-NVDA'!$F$2:$DI$2,0))*$C1032,"")</f>
        <v>115.86</v>
      </c>
      <c r="K1032" s="34" t="str" cm="1">
        <f t="array" ref="K1032">IF(ISNUMBER('DataModel-NVDA'!K$112),INDEX('DataModel-NVDA'!$F$4:$DI$130,MATCH(1,('DataModel-NVDA'!$A$4:$A$130=$A1032)*('DataModel-NVDA'!$B$4:$B$130=$B1032),0),MATCH(K$3,'DataModel-NVDA'!$F$2:$DI$2,0))*$C1032,"")</f>
        <v/>
      </c>
      <c r="L1032" s="34" t="str" cm="1">
        <f t="array" ref="L1032">IF(ISNUMBER('DataModel-NVDA'!L$112),INDEX('DataModel-NVDA'!$F$4:$DI$130,MATCH(1,('DataModel-NVDA'!$A$4:$A$130=$A1032)*('DataModel-NVDA'!$B$4:$B$130=$B1032),0),MATCH(L$3,'DataModel-NVDA'!$F$2:$DI$2,0))*$C1032,"")</f>
        <v/>
      </c>
      <c r="M1032" s="134" t="str" cm="1">
        <f t="array" ref="M1032">IF(ISNUMBER('DataModel-NVDA'!M$112),INDEX('DataModel-NVDA'!$F$4:$DI$130,MATCH(1,('DataModel-NVDA'!$A$4:$A$130=$A1032)*('DataModel-NVDA'!$B$4:$B$130=$B1032),0),MATCH(M$3,'DataModel-NVDA'!$F$2:$DI$2,0))*$C1032,"")</f>
        <v/>
      </c>
      <c r="N1032" s="133" cm="1">
        <f t="array" ref="N1032">IF(ISNUMBER('DataModel-NVDA'!N$112),INDEX('DataModel-NVDA'!$F$4:$DI$130,MATCH(1,('DataModel-NVDA'!$A$4:$A$130=$A1032)*('DataModel-NVDA'!$B$4:$B$130=$B1032),0),MATCH(N$3,'DataModel-NVDA'!$F$2:$DI$2,0))*$C1032,"")</f>
        <v>150.79999999999998</v>
      </c>
      <c r="O1032" s="34" t="str" cm="1">
        <f t="array" ref="O1032">IF(ISNUMBER('DataModel-NVDA'!O$112),INDEX('DataModel-NVDA'!$F$4:$DI$130,MATCH(1,('DataModel-NVDA'!$A$4:$A$130=$A1032)*('DataModel-NVDA'!$B$4:$B$130=$B1032),0),MATCH(O$3,'DataModel-NVDA'!$F$2:$DI$2,0))*$C1032,"")</f>
        <v/>
      </c>
      <c r="P1032" s="34" t="str" cm="1">
        <f t="array" ref="P1032">IF(ISNUMBER('DataModel-NVDA'!P$112),INDEX('DataModel-NVDA'!$F$4:$DI$130,MATCH(1,('DataModel-NVDA'!$A$4:$A$130=$A1032)*('DataModel-NVDA'!$B$4:$B$130=$B1032),0),MATCH(P$3,'DataModel-NVDA'!$F$2:$DI$2,0))*$C1032,"")</f>
        <v/>
      </c>
      <c r="Q1032" s="134" t="str" cm="1">
        <f t="array" ref="Q1032">IF(ISNUMBER('DataModel-NVDA'!Q$112),INDEX('DataModel-NVDA'!$F$4:$DI$130,MATCH(1,('DataModel-NVDA'!$A$4:$A$130=$A1032)*('DataModel-NVDA'!$B$4:$B$130=$B1032),0),MATCH(Q$3,'DataModel-NVDA'!$F$2:$DI$2,0))*$C1032,"")</f>
        <v/>
      </c>
      <c r="R1032" s="133" cm="1">
        <f t="array" ref="R1032">IF(ISNUMBER('DataModel-NVDA'!R$112),INDEX('DataModel-NVDA'!$F$4:$DI$130,MATCH(1,('DataModel-NVDA'!$A$4:$A$130=$A1032)*('DataModel-NVDA'!$B$4:$B$130=$B1032),0),MATCH(R$3,'DataModel-NVDA'!$F$2:$DI$2,0))*$C1032,"")</f>
        <v>422.34216799999996</v>
      </c>
      <c r="S1032" s="34" t="str" cm="1">
        <f t="array" ref="S1032">IF(ISNUMBER('DataModel-NVDA'!S$112),INDEX('DataModel-NVDA'!$F$4:$DI$130,MATCH(1,('DataModel-NVDA'!$A$4:$A$130=$A1032)*('DataModel-NVDA'!$B$4:$B$130=$B1032),0),MATCH(S$3,'DataModel-NVDA'!$F$2:$DI$2,0))*$C1032,"")</f>
        <v/>
      </c>
      <c r="T1032" s="34" t="str" cm="1">
        <f t="array" ref="T1032">IF(ISNUMBER('DataModel-NVDA'!T$112),INDEX('DataModel-NVDA'!$F$4:$DI$130,MATCH(1,('DataModel-NVDA'!$A$4:$A$130=$A1032)*('DataModel-NVDA'!$B$4:$B$130=$B1032),0),MATCH(T$3,'DataModel-NVDA'!$F$2:$DI$2,0))*$C1032,"")</f>
        <v/>
      </c>
      <c r="U1032" s="134" t="str" cm="1">
        <f t="array" ref="U1032">IF(ISNUMBER('DataModel-NVDA'!U$112),INDEX('DataModel-NVDA'!$F$4:$DI$130,MATCH(1,('DataModel-NVDA'!$A$4:$A$130=$A1032)*('DataModel-NVDA'!$B$4:$B$130=$B1032),0),MATCH(U$3,'DataModel-NVDA'!$F$2:$DI$2,0))*$C1032,"")</f>
        <v/>
      </c>
      <c r="V1032" s="133" cm="1">
        <f t="array" ref="V1032">IF(ISNUMBER('DataModel-NVDA'!V$112),INDEX('DataModel-NVDA'!$F$4:$DI$130,MATCH(1,('DataModel-NVDA'!$A$4:$A$130=$A1032)*('DataModel-NVDA'!$B$4:$B$130=$B1032),0),MATCH(V$3,'DataModel-NVDA'!$F$2:$DI$2,0))*$C1032,"")</f>
        <v>471.31897399999997</v>
      </c>
      <c r="W1032" s="34" t="str" cm="1">
        <f t="array" ref="W1032">IF(ISNUMBER('DataModel-NVDA'!W$112),INDEX('DataModel-NVDA'!$F$4:$DI$130,MATCH(1,('DataModel-NVDA'!$A$4:$A$130=$A1032)*('DataModel-NVDA'!$B$4:$B$130=$B1032),0),MATCH(W$3,'DataModel-NVDA'!$F$2:$DI$2,0))*$C1032,"")</f>
        <v/>
      </c>
      <c r="X1032" s="34" t="str" cm="1">
        <f t="array" ref="X1032">IF(ISNUMBER('DataModel-NVDA'!X$112),INDEX('DataModel-NVDA'!$F$4:$DI$130,MATCH(1,('DataModel-NVDA'!$A$4:$A$130=$A1032)*('DataModel-NVDA'!$B$4:$B$130=$B1032),0),MATCH(X$3,'DataModel-NVDA'!$F$2:$DI$2,0))*$C1032,"")</f>
        <v/>
      </c>
      <c r="Y1032" s="134" cm="1">
        <f t="array" ref="Y1032">IF(ISNUMBER('DataModel-NVDA'!Y$112),INDEX('DataModel-NVDA'!$F$4:$DI$130,MATCH(1,('DataModel-NVDA'!$A$4:$A$130=$A1032)*('DataModel-NVDA'!$B$4:$B$130=$B1032),0),MATCH(Y$3,'DataModel-NVDA'!$F$2:$DI$2,0))*$C1032,"")</f>
        <v>313.99970300000001</v>
      </c>
      <c r="Z1032" s="133" cm="1">
        <f t="array" ref="Z1032">IF(ISNUMBER('DataModel-NVDA'!Z$112),INDEX('DataModel-NVDA'!$F$4:$DI$130,MATCH(1,('DataModel-NVDA'!$A$4:$A$130=$A1032)*('DataModel-NVDA'!$B$4:$B$130=$B1032),0),MATCH(Z$3,'DataModel-NVDA'!$F$2:$DI$2,0))*$C1032,"")</f>
        <v>422.61333299999995</v>
      </c>
      <c r="AA1032" s="34" cm="1">
        <f t="array" ref="AA1032">IF(ISNUMBER('DataModel-NVDA'!AA$112),INDEX('DataModel-NVDA'!$F$4:$DI$130,MATCH(1,('DataModel-NVDA'!$A$4:$A$130=$A1032)*('DataModel-NVDA'!$B$4:$B$130=$B1032),0),MATCH(AA$3,'DataModel-NVDA'!$F$2:$DI$2,0))*$C1032,"")</f>
        <v>650.42174399999999</v>
      </c>
      <c r="AB1032" s="34" cm="1">
        <f t="array" ref="AB1032">IF(ISNUMBER('DataModel-NVDA'!AB$112),INDEX('DataModel-NVDA'!$F$4:$DI$130,MATCH(1,('DataModel-NVDA'!$A$4:$A$130=$A1032)*('DataModel-NVDA'!$B$4:$B$130=$B1032),0),MATCH(AB$3,'DataModel-NVDA'!$F$2:$DI$2,0))*$C1032,"")</f>
        <v>896.45297399999993</v>
      </c>
      <c r="AC1032" s="134" cm="1">
        <f t="array" ref="AC1032">IF(ISNUMBER('DataModel-NVDA'!AC$112),INDEX('DataModel-NVDA'!$F$4:$DI$130,MATCH(1,('DataModel-NVDA'!$A$4:$A$130=$A1032)*('DataModel-NVDA'!$B$4:$B$130=$B1032),0),MATCH(AC$3,'DataModel-NVDA'!$F$2:$DI$2,0))*$C1032,"")</f>
        <v>942.97315099999992</v>
      </c>
      <c r="AD1032" s="133" cm="1">
        <f t="array" ref="AD1032">IF(ISNUMBER('DataModel-NVDA'!AD$112),INDEX('DataModel-NVDA'!$F$4:$DI$130,MATCH(1,('DataModel-NVDA'!$A$4:$A$130=$A1032)*('DataModel-NVDA'!$B$4:$B$130=$B1032),0),MATCH(AD$3,'DataModel-NVDA'!$F$2:$DI$2,0))*$C1032,"")</f>
        <v>660.57484999999997</v>
      </c>
      <c r="AE1032" s="34" cm="1">
        <f t="array" ref="AE1032">IF(ISNUMBER('DataModel-NVDA'!AE$112),INDEX('DataModel-NVDA'!$F$4:$DI$130,MATCH(1,('DataModel-NVDA'!$A$4:$A$130=$A1032)*('DataModel-NVDA'!$B$4:$B$130=$B1032),0),MATCH(AE$3,'DataModel-NVDA'!$F$2:$DI$2,0))*$C1032,"")</f>
        <v>1115.6006559999998</v>
      </c>
      <c r="AF1032" s="34" cm="1">
        <f t="array" ref="AF1032">IF(ISNUMBER('DataModel-NVDA'!AF$112),INDEX('DataModel-NVDA'!$F$4:$DI$130,MATCH(1,('DataModel-NVDA'!$A$4:$A$130=$A1032)*('DataModel-NVDA'!$B$4:$B$130=$B1032),0),MATCH(AF$3,'DataModel-NVDA'!$F$2:$DI$2,0))*$C1032,"")</f>
        <v>1459.813539</v>
      </c>
      <c r="AG1032" s="134" cm="1">
        <f t="array" ref="AG1032">IF(ISNUMBER('DataModel-NVDA'!AG$112),INDEX('DataModel-NVDA'!$F$4:$DI$130,MATCH(1,('DataModel-NVDA'!$A$4:$A$130=$A1032)*('DataModel-NVDA'!$B$4:$B$130=$B1032),0),MATCH(AG$3,'DataModel-NVDA'!$F$2:$DI$2,0))*$C1032,"")</f>
        <v>1592.6474679999999</v>
      </c>
      <c r="AH1032" s="133" cm="1">
        <f t="array" ref="AH1032">IF(ISNUMBER('DataModel-NVDA'!AH$112),INDEX('DataModel-NVDA'!$F$4:$DI$130,MATCH(1,('DataModel-NVDA'!$A$4:$A$130=$A1032)*('DataModel-NVDA'!$B$4:$B$130=$B1032),0),MATCH(AH$3,'DataModel-NVDA'!$F$2:$DI$2,0))*$C1032,"")</f>
        <v>1045.3067610000001</v>
      </c>
      <c r="AI1032" s="34" cm="1">
        <f t="array" ref="AI1032">IF(ISNUMBER('DataModel-NVDA'!AI$112),INDEX('DataModel-NVDA'!$F$4:$DI$130,MATCH(1,('DataModel-NVDA'!$A$4:$A$130=$A1032)*('DataModel-NVDA'!$B$4:$B$130=$B1032),0),MATCH(AI$3,'DataModel-NVDA'!$F$2:$DI$2,0))*$C1032,"")</f>
        <v>2303.133041</v>
      </c>
      <c r="AJ1032" s="34" cm="1">
        <f t="array" ref="AJ1032">IF(ISNUMBER('DataModel-NVDA'!AJ$112),INDEX('DataModel-NVDA'!$F$4:$DI$130,MATCH(1,('DataModel-NVDA'!$A$4:$A$130=$A1032)*('DataModel-NVDA'!$B$4:$B$130=$B1032),0),MATCH(AJ$3,'DataModel-NVDA'!$F$2:$DI$2,0))*$C1032,"")</f>
        <v>2507.1632</v>
      </c>
      <c r="AK1032" s="134" cm="1">
        <f t="array" ref="AK1032">IF(ISNUMBER('DataModel-NVDA'!AK$112),INDEX('DataModel-NVDA'!$F$4:$DI$130,MATCH(1,('DataModel-NVDA'!$A$4:$A$130=$A1032)*('DataModel-NVDA'!$B$4:$B$130=$B1032),0),MATCH(AK$3,'DataModel-NVDA'!$F$2:$DI$2,0))*$C1032,"")</f>
        <v>2775.7700799999998</v>
      </c>
      <c r="AL1032" s="133" cm="1">
        <f t="array" ref="AL1032">IF(ISNUMBER('DataModel-NVDA'!AL$112),INDEX('DataModel-NVDA'!$F$4:$DI$130,MATCH(1,('DataModel-NVDA'!$A$4:$A$130=$A1032)*('DataModel-NVDA'!$B$4:$B$130=$B1032),0),MATCH(AL$3,'DataModel-NVDA'!$F$2:$DI$2,0))*$C1032,"")</f>
        <v>2093.180198</v>
      </c>
      <c r="AM1032" s="34" cm="1">
        <f t="array" ref="AM1032">IF(ISNUMBER('DataModel-NVDA'!AM$112),INDEX('DataModel-NVDA'!$F$4:$DI$130,MATCH(1,('DataModel-NVDA'!$A$4:$A$130=$A1032)*('DataModel-NVDA'!$B$4:$B$130=$B1032),0),MATCH(AM$3,'DataModel-NVDA'!$F$2:$DI$2,0))*$C1032,"")</f>
        <v>1130.4354089999999</v>
      </c>
      <c r="AN1032" s="34" cm="1">
        <f t="array" ref="AN1032">IF(ISNUMBER('DataModel-NVDA'!AN$112),INDEX('DataModel-NVDA'!$F$4:$DI$130,MATCH(1,('DataModel-NVDA'!$A$4:$A$130=$A1032)*('DataModel-NVDA'!$B$4:$B$130=$B1032),0),MATCH(AN$3,'DataModel-NVDA'!$F$2:$DI$2,0))*$C1032,"")</f>
        <v>1596.0779829999999</v>
      </c>
      <c r="AO1032" s="134" cm="1">
        <f t="array" ref="AO1032">IF(ISNUMBER('DataModel-NVDA'!AO$112),INDEX('DataModel-NVDA'!$F$4:$DI$130,MATCH(1,('DataModel-NVDA'!$A$4:$A$130=$A1032)*('DataModel-NVDA'!$B$4:$B$130=$B1032),0),MATCH(AO$3,'DataModel-NVDA'!$F$2:$DI$2,0))*$C1032,"")</f>
        <v>1892.8824909999998</v>
      </c>
      <c r="AP1032" s="133" cm="1">
        <f t="array" ref="AP1032">IF(ISNUMBER('DataModel-NVDA'!AP$112),INDEX('DataModel-NVDA'!$F$4:$DI$130,MATCH(1,('DataModel-NVDA'!$A$4:$A$130=$A1032)*('DataModel-NVDA'!$B$4:$B$130=$B1032),0),MATCH(AP$3,'DataModel-NVDA'!$F$2:$DI$2,0))*$C1032,"")</f>
        <v>2302.4982169999998</v>
      </c>
      <c r="AQ1032" s="34" cm="1">
        <f t="array" ref="AQ1032">IF(ISNUMBER('DataModel-NVDA'!AQ$112),INDEX('DataModel-NVDA'!$F$4:$DI$130,MATCH(1,('DataModel-NVDA'!$A$4:$A$130=$A1032)*('DataModel-NVDA'!$B$4:$B$130=$B1032),0),MATCH(AQ$3,'DataModel-NVDA'!$F$2:$DI$2,0))*$C1032,"")</f>
        <v>4860.1633199999997</v>
      </c>
      <c r="AR1032" s="34" cm="1">
        <f t="array" ref="AR1032">IF(ISNUMBER('DataModel-NVDA'!AR$112),INDEX('DataModel-NVDA'!$F$4:$DI$130,MATCH(1,('DataModel-NVDA'!$A$4:$A$130=$A1032)*('DataModel-NVDA'!$B$4:$B$130=$B1032),0),MATCH(AR$3,'DataModel-NVDA'!$F$2:$DI$2,0))*$C1032,"")</f>
        <v>7653.18408</v>
      </c>
      <c r="AS1032" s="134" cm="1">
        <f t="array" ref="AS1032">IF(ISNUMBER('DataModel-NVDA'!AS$112),INDEX('DataModel-NVDA'!$F$4:$DI$130,MATCH(1,('DataModel-NVDA'!$A$4:$A$130=$A1032)*('DataModel-NVDA'!$B$4:$B$130=$B1032),0),MATCH(AS$3,'DataModel-NVDA'!$F$2:$DI$2,0))*$C1032,"")</f>
        <v>10722.68268</v>
      </c>
      <c r="AT1032" s="133" cm="1">
        <f t="array" ref="AT1032">IF(ISNUMBER('DataModel-NVDA'!AT$112),INDEX('DataModel-NVDA'!$F$4:$DI$130,MATCH(1,('DataModel-NVDA'!$A$4:$A$130=$A1032)*('DataModel-NVDA'!$B$4:$B$130=$B1032),0),MATCH(AT$3,'DataModel-NVDA'!$F$2:$DI$2,0))*$C1032,"")</f>
        <v>2532.7480379999997</v>
      </c>
      <c r="AU1032" s="34" cm="1">
        <f t="array" ref="AU1032">IF(ISNUMBER('DataModel-NVDA'!AU$112),INDEX('DataModel-NVDA'!$F$4:$DI$130,MATCH(1,('DataModel-NVDA'!$A$4:$A$130=$A1032)*('DataModel-NVDA'!$B$4:$B$130=$B1032),0),MATCH(AU$3,'DataModel-NVDA'!$F$2:$DI$2,0))*$C1032,"")</f>
        <v>15945.041879999999</v>
      </c>
      <c r="AV1032" s="34" cm="1">
        <f t="array" ref="AV1032">IF(ISNUMBER('DataModel-NVDA'!AV$112),INDEX('DataModel-NVDA'!$F$4:$DI$130,MATCH(1,('DataModel-NVDA'!$A$4:$A$130=$A1032)*('DataModel-NVDA'!$B$4:$B$130=$B1032),0),MATCH(AV$3,'DataModel-NVDA'!$F$2:$DI$2,0))*$C1032,"")</f>
        <v>17794.420979999999</v>
      </c>
      <c r="AW1032" s="134" cm="1">
        <f t="array" ref="AW1032">IF(ISNUMBER('DataModel-NVDA'!AW$112),INDEX('DataModel-NVDA'!$F$4:$DI$130,MATCH(1,('DataModel-NVDA'!$A$4:$A$130=$A1032)*('DataModel-NVDA'!$B$4:$B$130=$B1032),0),MATCH(AW$3,'DataModel-NVDA'!$F$2:$DI$2,0))*$C1032,"")</f>
        <v>20626.58466</v>
      </c>
      <c r="AX1032" s="133" cm="1">
        <f t="array" ref="AX1032">IF(ISNUMBER('DataModel-NVDA'!AX$112),INDEX('DataModel-NVDA'!$F$4:$DI$130,MATCH(1,('DataModel-NVDA'!$A$4:$A$130=$A1032)*('DataModel-NVDA'!$B$4:$B$130=$B1032),0),MATCH(AX$3,'DataModel-NVDA'!$F$2:$DI$2,0))*$C1032,"")</f>
        <v>21294.24396</v>
      </c>
      <c r="AY1032" s="34" cm="1">
        <f t="array" ref="AY1032">IF(ISNUMBER('DataModel-NVDA'!AY$112),INDEX('DataModel-NVDA'!$F$4:$DI$130,MATCH(1,('DataModel-NVDA'!$A$4:$A$130=$A1032)*('DataModel-NVDA'!$B$4:$B$130=$B1032),0),MATCH(AY$3,'DataModel-NVDA'!$F$2:$DI$2,0))*$C1032,"")</f>
        <v>23909.3874</v>
      </c>
      <c r="AZ1032" s="34" cm="1">
        <f t="array" ref="AZ1032">IF(ISNUMBER('DataModel-NVDA'!AZ$112),INDEX('DataModel-NVDA'!$F$4:$DI$130,MATCH(1,('DataModel-NVDA'!$A$4:$A$130=$A1032)*('DataModel-NVDA'!$B$4:$B$130=$B1032),0),MATCH(AZ$3,'DataModel-NVDA'!$F$2:$DI$2,0))*$C1032,"")</f>
        <v>27486.505260999998</v>
      </c>
      <c r="BA1032" s="134" cm="1">
        <f t="array" ref="BA1032">IF(ISNUMBER('DataModel-NVDA'!BA$112),INDEX('DataModel-NVDA'!$F$4:$DI$130,MATCH(1,('DataModel-NVDA'!$A$4:$A$130=$A1032)*('DataModel-NVDA'!$B$4:$B$130=$B1032),0),MATCH(BA$3,'DataModel-NVDA'!$F$2:$DI$2,0))*$C1032,"")</f>
        <v>29733.011580999999</v>
      </c>
      <c r="BB1032" s="133" cm="1">
        <f t="array" ref="BB1032">IF(ISNUMBER('DataModel-NVDA'!BB$112),INDEX('DataModel-NVDA'!$F$4:$DI$130,MATCH(1,('DataModel-NVDA'!$A$4:$A$130=$A1032)*('DataModel-NVDA'!$B$4:$B$130=$B1032),0),MATCH(BB$3,'DataModel-NVDA'!$F$2:$DI$2,0))*$C1032,"")</f>
        <v>28587.461820999997</v>
      </c>
      <c r="BC1032" s="34" cm="1">
        <f t="array" ref="BC1032">IF(ISNUMBER('DataModel-NVDA'!BC$112),INDEX('DataModel-NVDA'!$F$4:$DI$130,MATCH(1,('DataModel-NVDA'!$A$4:$A$130=$A1032)*('DataModel-NVDA'!$B$4:$B$130=$B1032),0),MATCH(BC$3,'DataModel-NVDA'!$F$2:$DI$2,0))*$C1032,"")</f>
        <v>29949.040860999998</v>
      </c>
      <c r="BD1032" s="34" cm="1">
        <f t="array" ref="BD1032">IF(ISNUMBER('DataModel-NVDA'!BD$112),INDEX('DataModel-NVDA'!$F$4:$DI$130,MATCH(1,('DataModel-NVDA'!$A$4:$A$130=$A1032)*('DataModel-NVDA'!$B$4:$B$130=$B1032),0),MATCH(BD$3,'DataModel-NVDA'!$F$2:$DI$2,0))*$C1032,"")</f>
        <v>31276.431780999999</v>
      </c>
      <c r="BE1032" s="134" cm="1">
        <f t="array" ref="BE1032">IF(ISNUMBER('DataModel-NVDA'!BE$112),INDEX('DataModel-NVDA'!$F$4:$DI$130,MATCH(1,('DataModel-NVDA'!$A$4:$A$130=$A1032)*('DataModel-NVDA'!$B$4:$B$130=$B1032),0),MATCH(BE$3,'DataModel-NVDA'!$F$2:$DI$2,0))*$C1032,"")</f>
        <v>32436.845941</v>
      </c>
      <c r="BF1032" s="133" t="str" cm="1">
        <f t="array" ref="BF1032">IF(ISNUMBER('DataModel-NVDA'!BF$112),INDEX('DataModel-NVDA'!$F$4:$DI$130,MATCH(1,('DataModel-NVDA'!$A$4:$A$130=$A1032)*('DataModel-NVDA'!$B$4:$B$130=$B1032),0),MATCH(BF$3,'DataModel-NVDA'!$F$2:$DI$2,0))*$C1032,"")</f>
        <v/>
      </c>
      <c r="BG1032" s="34" t="str" cm="1">
        <f t="array" ref="BG1032">IF(ISNUMBER('DataModel-NVDA'!BG$112),INDEX('DataModel-NVDA'!$F$4:$DI$130,MATCH(1,('DataModel-NVDA'!$A$4:$A$130=$A1032)*('DataModel-NVDA'!$B$4:$B$130=$B1032),0),MATCH(BG$3,'DataModel-NVDA'!$F$2:$DI$2,0))*$C1032,"")</f>
        <v/>
      </c>
      <c r="BH1032" s="34" t="str" cm="1">
        <f t="array" ref="BH1032">IF(ISNUMBER('DataModel-NVDA'!BH$112),INDEX('DataModel-NVDA'!$F$4:$DI$130,MATCH(1,('DataModel-NVDA'!$A$4:$A$130=$A1032)*('DataModel-NVDA'!$B$4:$B$130=$B1032),0),MATCH(BH$3,'DataModel-NVDA'!$F$2:$DI$2,0))*$C1032,"")</f>
        <v/>
      </c>
      <c r="BI1032" s="134" t="str" cm="1">
        <f t="array" ref="BI1032">IF(ISNUMBER('DataModel-NVDA'!BI$112),INDEX('DataModel-NVDA'!$F$4:$DI$130,MATCH(1,('DataModel-NVDA'!$A$4:$A$130=$A1032)*('DataModel-NVDA'!$B$4:$B$130=$B1032),0),MATCH(BI$3,'DataModel-NVDA'!$F$2:$DI$2,0))*$C1032,"")</f>
        <v/>
      </c>
      <c r="BJ1032" s="133" t="str" cm="1">
        <f t="array" ref="BJ1032">IF(ISNUMBER('DataModel-NVDA'!BJ$112),INDEX('DataModel-NVDA'!$F$4:$DI$130,MATCH(1,('DataModel-NVDA'!$A$4:$A$130=$A1032)*('DataModel-NVDA'!$B$4:$B$130=$B1032),0),MATCH(BJ$3,'DataModel-NVDA'!$F$2:$DI$2,0))*$C1032,"")</f>
        <v/>
      </c>
      <c r="BK1032" s="34" t="str" cm="1">
        <f t="array" ref="BK1032">IF(ISNUMBER('DataModel-NVDA'!BK$112),INDEX('DataModel-NVDA'!$F$4:$DI$130,MATCH(1,('DataModel-NVDA'!$A$4:$A$130=$A1032)*('DataModel-NVDA'!$B$4:$B$130=$B1032),0),MATCH(BK$3,'DataModel-NVDA'!$F$2:$DI$2,0))*$C1032,"")</f>
        <v/>
      </c>
      <c r="BL1032" s="34" t="str" cm="1">
        <f t="array" ref="BL1032">IF(ISNUMBER('DataModel-NVDA'!BL$112),INDEX('DataModel-NVDA'!$F$4:$DI$130,MATCH(1,('DataModel-NVDA'!$A$4:$A$130=$A1032)*('DataModel-NVDA'!$B$4:$B$130=$B1032),0),MATCH(BL$3,'DataModel-NVDA'!$F$2:$DI$2,0))*$C1032,"")</f>
        <v/>
      </c>
      <c r="BM1032" s="134" t="str" cm="1">
        <f t="array" ref="BM1032">IF(ISNUMBER('DataModel-NVDA'!BM$112),INDEX('DataModel-NVDA'!$F$4:$DI$130,MATCH(1,('DataModel-NVDA'!$A$4:$A$130=$A1032)*('DataModel-NVDA'!$B$4:$B$130=$B1032),0),MATCH(BM$3,'DataModel-NVDA'!$F$2:$DI$2,0))*$C1032,"")</f>
        <v/>
      </c>
      <c r="BN1032" s="133" t="str" cm="1">
        <f t="array" ref="BN1032">IF(ISNUMBER('DataModel-NVDA'!BN$112),INDEX('DataModel-NVDA'!$F$4:$DI$130,MATCH(1,('DataModel-NVDA'!$A$4:$A$130=$A1032)*('DataModel-NVDA'!$B$4:$B$130=$B1032),0),MATCH(BN$3,'DataModel-NVDA'!$F$2:$DI$2,0))*$C1032,"")</f>
        <v/>
      </c>
      <c r="BO1032" s="34" t="str" cm="1">
        <f t="array" ref="BO1032">IF(ISNUMBER('DataModel-NVDA'!BO$112),INDEX('DataModel-NVDA'!$F$4:$DI$130,MATCH(1,('DataModel-NVDA'!$A$4:$A$130=$A1032)*('DataModel-NVDA'!$B$4:$B$130=$B1032),0),MATCH(BO$3,'DataModel-NVDA'!$F$2:$DI$2,0))*$C1032,"")</f>
        <v/>
      </c>
      <c r="BP1032" s="34" t="str" cm="1">
        <f t="array" ref="BP1032">IF(ISNUMBER('DataModel-NVDA'!BP$112),INDEX('DataModel-NVDA'!$F$4:$DI$130,MATCH(1,('DataModel-NVDA'!$A$4:$A$130=$A1032)*('DataModel-NVDA'!$B$4:$B$130=$B1032),0),MATCH(BP$3,'DataModel-NVDA'!$F$2:$DI$2,0))*$C1032,"")</f>
        <v/>
      </c>
      <c r="BQ1032" s="134" t="str" cm="1">
        <f t="array" ref="BQ1032">IF(ISNUMBER('DataModel-NVDA'!BQ$112),INDEX('DataModel-NVDA'!$F$4:$DI$130,MATCH(1,('DataModel-NVDA'!$A$4:$A$130=$A1032)*('DataModel-NVDA'!$B$4:$B$130=$B1032),0),MATCH(BQ$3,'DataModel-NVDA'!$F$2:$DI$2,0))*$C1032,"")</f>
        <v/>
      </c>
      <c r="BR1032" s="133" t="str" cm="1">
        <f t="array" ref="BR1032">IF(ISNUMBER('DataModel-NVDA'!BR$112),INDEX('DataModel-NVDA'!$F$4:$DI$130,MATCH(1,('DataModel-NVDA'!$A$4:$A$130=$A1032)*('DataModel-NVDA'!$B$4:$B$130=$B1032),0),MATCH(BR$3,'DataModel-NVDA'!$F$2:$DI$2,0))*$C1032,"")</f>
        <v/>
      </c>
      <c r="BS1032" s="34" t="str" cm="1">
        <f t="array" ref="BS1032">IF(ISNUMBER('DataModel-NVDA'!BS$112),INDEX('DataModel-NVDA'!$F$4:$DI$130,MATCH(1,('DataModel-NVDA'!$A$4:$A$130=$A1032)*('DataModel-NVDA'!$B$4:$B$130=$B1032),0),MATCH(BS$3,'DataModel-NVDA'!$F$2:$DI$2,0))*$C1032,"")</f>
        <v/>
      </c>
      <c r="BT1032" s="34" t="str" cm="1">
        <f t="array" ref="BT1032">IF(ISNUMBER('DataModel-NVDA'!BT$112),INDEX('DataModel-NVDA'!$F$4:$DI$130,MATCH(1,('DataModel-NVDA'!$A$4:$A$130=$A1032)*('DataModel-NVDA'!$B$4:$B$130=$B1032),0),MATCH(BT$3,'DataModel-NVDA'!$F$2:$DI$2,0))*$C1032,"")</f>
        <v/>
      </c>
      <c r="BU1032" s="134" t="str" cm="1">
        <f t="array" ref="BU1032">IF(ISNUMBER('DataModel-NVDA'!BU$112),INDEX('DataModel-NVDA'!$F$4:$DI$130,MATCH(1,('DataModel-NVDA'!$A$4:$A$130=$A1032)*('DataModel-NVDA'!$B$4:$B$130=$B1032),0),MATCH(BU$3,'DataModel-NVDA'!$F$2:$DI$2,0))*$C1032,"")</f>
        <v/>
      </c>
      <c r="BV1032" s="133" t="str" cm="1">
        <f t="array" ref="BV1032">IF(ISNUMBER('DataModel-NVDA'!BV$112),INDEX('DataModel-NVDA'!$F$4:$DI$130,MATCH(1,('DataModel-NVDA'!$A$4:$A$130=$A1032)*('DataModel-NVDA'!$B$4:$B$130=$B1032),0),MATCH(BV$3,'DataModel-NVDA'!$F$2:$DI$2,0))*$C1032,"")</f>
        <v/>
      </c>
      <c r="BW1032" s="34" t="str" cm="1">
        <f t="array" ref="BW1032">IF(ISNUMBER('DataModel-NVDA'!BW$112),INDEX('DataModel-NVDA'!$F$4:$DI$130,MATCH(1,('DataModel-NVDA'!$A$4:$A$130=$A1032)*('DataModel-NVDA'!$B$4:$B$130=$B1032),0),MATCH(BW$3,'DataModel-NVDA'!$F$2:$DI$2,0))*$C1032,"")</f>
        <v/>
      </c>
      <c r="BX1032" s="34" t="str" cm="1">
        <f t="array" ref="BX1032">IF(ISNUMBER('DataModel-NVDA'!BX$112),INDEX('DataModel-NVDA'!$F$4:$DI$130,MATCH(1,('DataModel-NVDA'!$A$4:$A$130=$A1032)*('DataModel-NVDA'!$B$4:$B$130=$B1032),0),MATCH(BX$3,'DataModel-NVDA'!$F$2:$DI$2,0))*$C1032,"")</f>
        <v/>
      </c>
      <c r="BY1032" s="134" t="str" cm="1">
        <f t="array" ref="BY1032">IF(ISNUMBER('DataModel-NVDA'!BY$112),INDEX('DataModel-NVDA'!$F$4:$DI$130,MATCH(1,('DataModel-NVDA'!$A$4:$A$130=$A1032)*('DataModel-NVDA'!$B$4:$B$130=$B1032),0),MATCH(BY$3,'DataModel-NVDA'!$F$2:$DI$2,0))*$C1032,"")</f>
        <v/>
      </c>
      <c r="BZ1032" s="133" t="str" cm="1">
        <f t="array" ref="BZ1032">IF(ISNUMBER('DataModel-NVDA'!BZ$112),INDEX('DataModel-NVDA'!$F$4:$DI$130,MATCH(1,('DataModel-NVDA'!$A$4:$A$130=$A1032)*('DataModel-NVDA'!$B$4:$B$130=$B1032),0),MATCH(BZ$3,'DataModel-NVDA'!$F$2:$DI$2,0))*$C1032,"")</f>
        <v/>
      </c>
      <c r="CA1032" s="34" t="str" cm="1">
        <f t="array" ref="CA1032">IF(ISNUMBER('DataModel-NVDA'!CA$112),INDEX('DataModel-NVDA'!$F$4:$DI$130,MATCH(1,('DataModel-NVDA'!$A$4:$A$130=$A1032)*('DataModel-NVDA'!$B$4:$B$130=$B1032),0),MATCH(CA$3,'DataModel-NVDA'!$F$2:$DI$2,0))*$C1032,"")</f>
        <v/>
      </c>
      <c r="CB1032" s="34" t="str" cm="1">
        <f t="array" ref="CB1032">IF(ISNUMBER('DataModel-NVDA'!CB$112),INDEX('DataModel-NVDA'!$F$4:$DI$130,MATCH(1,('DataModel-NVDA'!$A$4:$A$130=$A1032)*('DataModel-NVDA'!$B$4:$B$130=$B1032),0),MATCH(CB$3,'DataModel-NVDA'!$F$2:$DI$2,0))*$C1032,"")</f>
        <v/>
      </c>
      <c r="CC1032" s="134" t="str" cm="1">
        <f t="array" ref="CC1032">IF(ISNUMBER('DataModel-NVDA'!CC$112),INDEX('DataModel-NVDA'!$F$4:$DI$130,MATCH(1,('DataModel-NVDA'!$A$4:$A$130=$A1032)*('DataModel-NVDA'!$B$4:$B$130=$B1032),0),MATCH(CC$3,'DataModel-NVDA'!$F$2:$DI$2,0))*$C1032,"")</f>
        <v/>
      </c>
      <c r="CD1032" s="133" t="str" cm="1">
        <f t="array" ref="CD1032">IF(ISNUMBER('DataModel-NVDA'!CD$112),INDEX('DataModel-NVDA'!$F$4:$DI$130,MATCH(1,('DataModel-NVDA'!$A$4:$A$130=$A1032)*('DataModel-NVDA'!$B$4:$B$130=$B1032),0),MATCH(CD$3,'DataModel-NVDA'!$F$2:$DI$2,0))*$C1032,"")</f>
        <v/>
      </c>
      <c r="CE1032" s="34" t="str" cm="1">
        <f t="array" ref="CE1032">IF(ISNUMBER('DataModel-NVDA'!CE$112),INDEX('DataModel-NVDA'!$F$4:$DI$130,MATCH(1,('DataModel-NVDA'!$A$4:$A$130=$A1032)*('DataModel-NVDA'!$B$4:$B$130=$B1032),0),MATCH(CE$3,'DataModel-NVDA'!$F$2:$DI$2,0))*$C1032,"")</f>
        <v/>
      </c>
      <c r="CF1032" s="34" t="str" cm="1">
        <f t="array" ref="CF1032">IF(ISNUMBER('DataModel-NVDA'!CF$112),INDEX('DataModel-NVDA'!$F$4:$DI$130,MATCH(1,('DataModel-NVDA'!$A$4:$A$130=$A1032)*('DataModel-NVDA'!$B$4:$B$130=$B1032),0),MATCH(CF$3,'DataModel-NVDA'!$F$2:$DI$2,0))*$C1032,"")</f>
        <v/>
      </c>
      <c r="CG1032" s="134" t="str" cm="1">
        <f t="array" ref="CG1032">IF(ISNUMBER('DataModel-NVDA'!CG$112),INDEX('DataModel-NVDA'!$F$4:$DI$130,MATCH(1,('DataModel-NVDA'!$A$4:$A$130=$A1032)*('DataModel-NVDA'!$B$4:$B$130=$B1032),0),MATCH(CG$3,'DataModel-NVDA'!$F$2:$DI$2,0))*$C1032,"")</f>
        <v/>
      </c>
      <c r="CH1032" s="133" t="str" cm="1">
        <f t="array" ref="CH1032">IF(ISNUMBER('DataModel-NVDA'!CH$112),INDEX('DataModel-NVDA'!$F$4:$DI$130,MATCH(1,('DataModel-NVDA'!$A$4:$A$130=$A1032)*('DataModel-NVDA'!$B$4:$B$130=$B1032),0),MATCH(CH$3,'DataModel-NVDA'!$F$2:$DI$2,0))*$C1032,"")</f>
        <v/>
      </c>
      <c r="CI1032" s="34" t="str" cm="1">
        <f t="array" ref="CI1032">IF(ISNUMBER('DataModel-NVDA'!CI$112),INDEX('DataModel-NVDA'!$F$4:$DI$130,MATCH(1,('DataModel-NVDA'!$A$4:$A$130=$A1032)*('DataModel-NVDA'!$B$4:$B$130=$B1032),0),MATCH(CI$3,'DataModel-NVDA'!$F$2:$DI$2,0))*$C1032,"")</f>
        <v/>
      </c>
      <c r="CJ1032" s="34" t="str" cm="1">
        <f t="array" ref="CJ1032">IF(ISNUMBER('DataModel-NVDA'!CJ$112),INDEX('DataModel-NVDA'!$F$4:$DI$130,MATCH(1,('DataModel-NVDA'!$A$4:$A$130=$A1032)*('DataModel-NVDA'!$B$4:$B$130=$B1032),0),MATCH(CJ$3,'DataModel-NVDA'!$F$2:$DI$2,0))*$C1032,"")</f>
        <v/>
      </c>
      <c r="CK1032" s="134" t="str" cm="1">
        <f t="array" ref="CK1032">IF(ISNUMBER('DataModel-NVDA'!CK$112),INDEX('DataModel-NVDA'!$F$4:$DI$130,MATCH(1,('DataModel-NVDA'!$A$4:$A$130=$A1032)*('DataModel-NVDA'!$B$4:$B$130=$B1032),0),MATCH(CK$3,'DataModel-NVDA'!$F$2:$DI$2,0))*$C1032,"")</f>
        <v/>
      </c>
      <c r="CL1032" s="133" t="str" cm="1">
        <f t="array" ref="CL1032">IF(ISNUMBER('DataModel-NVDA'!CL$112),INDEX('DataModel-NVDA'!$F$4:$DI$130,MATCH(1,('DataModel-NVDA'!$A$4:$A$130=$A1032)*('DataModel-NVDA'!$B$4:$B$130=$B1032),0),MATCH(CL$3,'DataModel-NVDA'!$F$2:$DI$2,0))*$C1032,"")</f>
        <v/>
      </c>
      <c r="CM1032" s="34" t="str" cm="1">
        <f t="array" ref="CM1032">IF(ISNUMBER('DataModel-NVDA'!CM$112),INDEX('DataModel-NVDA'!$F$4:$DI$130,MATCH(1,('DataModel-NVDA'!$A$4:$A$130=$A1032)*('DataModel-NVDA'!$B$4:$B$130=$B1032),0),MATCH(CM$3,'DataModel-NVDA'!$F$2:$DI$2,0))*$C1032,"")</f>
        <v/>
      </c>
      <c r="CN1032" s="34" t="str" cm="1">
        <f t="array" ref="CN1032">IF(ISNUMBER('DataModel-NVDA'!CN$112),INDEX('DataModel-NVDA'!$F$4:$DI$130,MATCH(1,('DataModel-NVDA'!$A$4:$A$130=$A1032)*('DataModel-NVDA'!$B$4:$B$130=$B1032),0),MATCH(CN$3,'DataModel-NVDA'!$F$2:$DI$2,0))*$C1032,"")</f>
        <v/>
      </c>
      <c r="CO1032" s="134" t="str" cm="1">
        <f t="array" ref="CO1032">IF(ISNUMBER('DataModel-NVDA'!CO$112),INDEX('DataModel-NVDA'!$F$4:$DI$130,MATCH(1,('DataModel-NVDA'!$A$4:$A$130=$A1032)*('DataModel-NVDA'!$B$4:$B$130=$B1032),0),MATCH(CO$3,'DataModel-NVDA'!$F$2:$DI$2,0))*$C1032,"")</f>
        <v/>
      </c>
      <c r="CP1032" s="133" t="str" cm="1">
        <f t="array" ref="CP1032">IF(ISNUMBER('DataModel-NVDA'!CP$112),INDEX('DataModel-NVDA'!$F$4:$DI$130,MATCH(1,('DataModel-NVDA'!$A$4:$A$130=$A1032)*('DataModel-NVDA'!$B$4:$B$130=$B1032),0),MATCH(CP$3,'DataModel-NVDA'!$F$2:$DI$2,0))*$C1032,"")</f>
        <v/>
      </c>
      <c r="CQ1032" s="34" t="str" cm="1">
        <f t="array" ref="CQ1032">IF(ISNUMBER('DataModel-NVDA'!CQ$112),INDEX('DataModel-NVDA'!$F$4:$DI$130,MATCH(1,('DataModel-NVDA'!$A$4:$A$130=$A1032)*('DataModel-NVDA'!$B$4:$B$130=$B1032),0),MATCH(CQ$3,'DataModel-NVDA'!$F$2:$DI$2,0))*$C1032,"")</f>
        <v/>
      </c>
      <c r="CR1032" s="34" t="str" cm="1">
        <f t="array" ref="CR1032">IF(ISNUMBER('DataModel-NVDA'!CR$112),INDEX('DataModel-NVDA'!$F$4:$DI$130,MATCH(1,('DataModel-NVDA'!$A$4:$A$130=$A1032)*('DataModel-NVDA'!$B$4:$B$130=$B1032),0),MATCH(CR$3,'DataModel-NVDA'!$F$2:$DI$2,0))*$C1032,"")</f>
        <v/>
      </c>
      <c r="CS1032" s="134" t="str" cm="1">
        <f t="array" ref="CS1032">IF(ISNUMBER('DataModel-NVDA'!CS$112),INDEX('DataModel-NVDA'!$F$4:$DI$130,MATCH(1,('DataModel-NVDA'!$A$4:$A$130=$A1032)*('DataModel-NVDA'!$B$4:$B$130=$B1032),0),MATCH(CS$3,'DataModel-NVDA'!$F$2:$DI$2,0))*$C1032,"")</f>
        <v/>
      </c>
      <c r="CT1032" s="133" t="str" cm="1">
        <f t="array" ref="CT1032">IF(ISNUMBER('DataModel-NVDA'!CT$112),INDEX('DataModel-NVDA'!$F$4:$DI$130,MATCH(1,('DataModel-NVDA'!$A$4:$A$130=$A1032)*('DataModel-NVDA'!$B$4:$B$130=$B1032),0),MATCH(CT$3,'DataModel-NVDA'!$F$2:$DI$2,0))*$C1032,"")</f>
        <v/>
      </c>
      <c r="CU1032" s="34" t="str" cm="1">
        <f t="array" ref="CU1032">IF(ISNUMBER('DataModel-NVDA'!CU$112),INDEX('DataModel-NVDA'!$F$4:$DI$130,MATCH(1,('DataModel-NVDA'!$A$4:$A$130=$A1032)*('DataModel-NVDA'!$B$4:$B$130=$B1032),0),MATCH(CU$3,'DataModel-NVDA'!$F$2:$DI$2,0))*$C1032,"")</f>
        <v/>
      </c>
      <c r="CV1032" s="34" t="str" cm="1">
        <f t="array" ref="CV1032">IF(ISNUMBER('DataModel-NVDA'!CV$112),INDEX('DataModel-NVDA'!$F$4:$DI$130,MATCH(1,('DataModel-NVDA'!$A$4:$A$130=$A1032)*('DataModel-NVDA'!$B$4:$B$130=$B1032),0),MATCH(CV$3,'DataModel-NVDA'!$F$2:$DI$2,0))*$C1032,"")</f>
        <v/>
      </c>
      <c r="CW1032" s="134" t="str" cm="1">
        <f t="array" ref="CW1032">IF(ISNUMBER('DataModel-NVDA'!CW$112),INDEX('DataModel-NVDA'!$F$4:$DI$130,MATCH(1,('DataModel-NVDA'!$A$4:$A$130=$A1032)*('DataModel-NVDA'!$B$4:$B$130=$B1032),0),MATCH(CW$3,'DataModel-NVDA'!$F$2:$DI$2,0))*$C1032,"")</f>
        <v/>
      </c>
      <c r="CX1032" s="133" t="str" cm="1">
        <f t="array" ref="CX1032">IF(ISNUMBER('DataModel-NVDA'!CX$112),INDEX('DataModel-NVDA'!$F$4:$DI$130,MATCH(1,('DataModel-NVDA'!$A$4:$A$130=$A1032)*('DataModel-NVDA'!$B$4:$B$130=$B1032),0),MATCH(CX$3,'DataModel-NVDA'!$F$2:$DI$2,0))*$C1032,"")</f>
        <v/>
      </c>
      <c r="CY1032" s="34" t="str" cm="1">
        <f t="array" ref="CY1032">IF(ISNUMBER('DataModel-NVDA'!CY$112),INDEX('DataModel-NVDA'!$F$4:$DI$130,MATCH(1,('DataModel-NVDA'!$A$4:$A$130=$A1032)*('DataModel-NVDA'!$B$4:$B$130=$B1032),0),MATCH(CY$3,'DataModel-NVDA'!$F$2:$DI$2,0))*$C1032,"")</f>
        <v/>
      </c>
      <c r="CZ1032" s="34" t="str" cm="1">
        <f t="array" ref="CZ1032">IF(ISNUMBER('DataModel-NVDA'!CZ$112),INDEX('DataModel-NVDA'!$F$4:$DI$130,MATCH(1,('DataModel-NVDA'!$A$4:$A$130=$A1032)*('DataModel-NVDA'!$B$4:$B$130=$B1032),0),MATCH(CZ$3,'DataModel-NVDA'!$F$2:$DI$2,0))*$C1032,"")</f>
        <v/>
      </c>
      <c r="DA1032" s="134" t="str" cm="1">
        <f t="array" ref="DA1032">IF(ISNUMBER('DataModel-NVDA'!DA$112),INDEX('DataModel-NVDA'!$F$4:$DI$130,MATCH(1,('DataModel-NVDA'!$A$4:$A$130=$A1032)*('DataModel-NVDA'!$B$4:$B$130=$B1032),0),MATCH(DA$3,'DataModel-NVDA'!$F$2:$DI$2,0))*$C1032,"")</f>
        <v/>
      </c>
      <c r="DB1032" s="133" t="str" cm="1">
        <f t="array" ref="DB1032">IF(ISNUMBER('DataModel-NVDA'!DB$112),INDEX('DataModel-NVDA'!$F$4:$DI$130,MATCH(1,('DataModel-NVDA'!$A$4:$A$130=$A1032)*('DataModel-NVDA'!$B$4:$B$130=$B1032),0),MATCH(DB$3,'DataModel-NVDA'!$F$2:$DI$2,0))*$C1032,"")</f>
        <v/>
      </c>
      <c r="DC1032" s="34" t="str" cm="1">
        <f t="array" ref="DC1032">IF(ISNUMBER('DataModel-NVDA'!DC$112),INDEX('DataModel-NVDA'!$F$4:$DI$130,MATCH(1,('DataModel-NVDA'!$A$4:$A$130=$A1032)*('DataModel-NVDA'!$B$4:$B$130=$B1032),0),MATCH(DC$3,'DataModel-NVDA'!$F$2:$DI$2,0))*$C1032,"")</f>
        <v/>
      </c>
      <c r="DD1032" s="34" t="str" cm="1">
        <f t="array" ref="DD1032">IF(ISNUMBER('DataModel-NVDA'!DD$112),INDEX('DataModel-NVDA'!$F$4:$DI$130,MATCH(1,('DataModel-NVDA'!$A$4:$A$130=$A1032)*('DataModel-NVDA'!$B$4:$B$130=$B1032),0),MATCH(DD$3,'DataModel-NVDA'!$F$2:$DI$2,0))*$C1032,"")</f>
        <v/>
      </c>
      <c r="DE1032" s="134" t="str" cm="1">
        <f t="array" ref="DE1032">IF(ISNUMBER('DataModel-NVDA'!DE$112),INDEX('DataModel-NVDA'!$F$4:$DI$130,MATCH(1,('DataModel-NVDA'!$A$4:$A$130=$A1032)*('DataModel-NVDA'!$B$4:$B$130=$B1032),0),MATCH(DE$3,'DataModel-NVDA'!$F$2:$DI$2,0))*$C1032,"")</f>
        <v/>
      </c>
      <c r="DF1032" s="133" t="str" cm="1">
        <f t="array" ref="DF1032">IF(ISNUMBER('DataModel-NVDA'!DF$112),INDEX('DataModel-NVDA'!$F$4:$DI$130,MATCH(1,('DataModel-NVDA'!$A$4:$A$130=$A1032)*('DataModel-NVDA'!$B$4:$B$130=$B1032),0),MATCH(DF$3,'DataModel-NVDA'!$F$2:$DI$2,0))*$C1032,"")</f>
        <v/>
      </c>
      <c r="DG1032" s="34" t="str" cm="1">
        <f t="array" ref="DG1032">IF(ISNUMBER('DataModel-NVDA'!DG$112),INDEX('DataModel-NVDA'!$F$4:$DI$130,MATCH(1,('DataModel-NVDA'!$A$4:$A$130=$A1032)*('DataModel-NVDA'!$B$4:$B$130=$B1032),0),MATCH(DG$3,'DataModel-NVDA'!$F$2:$DI$2,0))*$C1032,"")</f>
        <v/>
      </c>
      <c r="DH1032" s="34" t="str" cm="1">
        <f t="array" ref="DH1032">IF(ISNUMBER('DataModel-NVDA'!DH$112),INDEX('DataModel-NVDA'!$F$4:$DI$130,MATCH(1,('DataModel-NVDA'!$A$4:$A$130=$A1032)*('DataModel-NVDA'!$B$4:$B$130=$B1032),0),MATCH(DH$3,'DataModel-NVDA'!$F$2:$DI$2,0))*$C1032,"")</f>
        <v/>
      </c>
      <c r="DI1032" s="134" t="str" cm="1">
        <f t="array" ref="DI1032">IF(ISNUMBER('DataModel-NVDA'!DI$112),INDEX('DataModel-NVDA'!$F$4:$DI$130,MATCH(1,('DataModel-NVDA'!$A$4:$A$130=$A1032)*('DataModel-NVDA'!$B$4:$B$130=$B1032),0),MATCH(DI$3,'DataModel-NVDA'!$F$2:$DI$2,0))*$C1032,"")</f>
        <v/>
      </c>
      <c r="DJ1032" s="69"/>
      <c r="DK1032" s="34" cm="1">
        <f t="array" ref="DK1032">IF(ISNUMBER('DataModel-NVDA'!DK$112),INDEX('DataModel-NVDA'!$DK$4:$EK$130,MATCH(1,('DataModel-NVDA'!$A$4:$A$130=$A1032)*('DataModel-NVDA'!$B$4:$B$130=$B1032),0),MATCH(DK$3,'DataModel-NVDA'!$DK$2:$EK$2,0))*$C1032,"")</f>
        <v>377.58397600000001</v>
      </c>
      <c r="DL1032" s="34" cm="1">
        <f t="array" ref="DL1032">IF(ISNUMBER('DataModel-NVDA'!DL$112),INDEX('DataModel-NVDA'!$DK$4:$EK$130,MATCH(1,('DataModel-NVDA'!$A$4:$A$130=$A1032)*('DataModel-NVDA'!$B$4:$B$130=$B1032),0),MATCH(DL$3,'DataModel-NVDA'!$DK$2:$EK$2,0))*$C1032,"")</f>
        <v>432.11073199999998</v>
      </c>
      <c r="DM1032" s="34" cm="1">
        <f t="array" ref="DM1032">IF(ISNUMBER('DataModel-NVDA'!DM$112),INDEX('DataModel-NVDA'!$DK$4:$EK$130,MATCH(1,('DataModel-NVDA'!$A$4:$A$130=$A1032)*('DataModel-NVDA'!$B$4:$B$130=$B1032),0),MATCH(DM$3,'DataModel-NVDA'!$DK$2:$EK$2,0))*$C1032,"")</f>
        <v>1328.65356</v>
      </c>
      <c r="DN1032" s="34" cm="1">
        <f t="array" ref="DN1032">IF(ISNUMBER('DataModel-NVDA'!DN$112),INDEX('DataModel-NVDA'!$DK$4:$EK$130,MATCH(1,('DataModel-NVDA'!$A$4:$A$130=$A1032)*('DataModel-NVDA'!$B$4:$B$130=$B1032),0),MATCH(DN$3,'DataModel-NVDA'!$DK$2:$EK$2,0))*$C1032,"")</f>
        <v>1499.3492509999999</v>
      </c>
      <c r="DO1032" s="34" cm="1">
        <f t="array" ref="DO1032">IF(ISNUMBER('DataModel-NVDA'!DO$112),INDEX('DataModel-NVDA'!$DK$4:$EK$130,MATCH(1,('DataModel-NVDA'!$A$4:$A$130=$A1032)*('DataModel-NVDA'!$B$4:$B$130=$B1032),0),MATCH(DO$3,'DataModel-NVDA'!$DK$2:$EK$2,0))*$C1032,"")</f>
        <v>2974.5889619999998</v>
      </c>
      <c r="DP1032" s="34" cm="1">
        <f t="array" ref="DP1032">IF(ISNUMBER('DataModel-NVDA'!DP$112),INDEX('DataModel-NVDA'!$DK$4:$EK$130,MATCH(1,('DataModel-NVDA'!$A$4:$A$130=$A1032)*('DataModel-NVDA'!$B$4:$B$130=$B1032),0),MATCH(DP$3,'DataModel-NVDA'!$DK$2:$EK$2,0))*$C1032,"")</f>
        <v>1740.6150989999999</v>
      </c>
      <c r="DQ1032" s="34" cm="1">
        <f t="array" ref="DQ1032">IF(ISNUMBER('DataModel-NVDA'!DQ$112),INDEX('DataModel-NVDA'!$DK$4:$EK$130,MATCH(1,('DataModel-NVDA'!$A$4:$A$130=$A1032)*('DataModel-NVDA'!$B$4:$B$130=$B1032),0),MATCH(DQ$3,'DataModel-NVDA'!$DK$2:$EK$2,0))*$C1032,"")</f>
        <v>2718.3844159999999</v>
      </c>
      <c r="DR1032" s="34" cm="1">
        <f t="array" ref="DR1032">IF(ISNUMBER('DataModel-NVDA'!DR$112),INDEX('DataModel-NVDA'!$DK$4:$EK$130,MATCH(1,('DataModel-NVDA'!$A$4:$A$130=$A1032)*('DataModel-NVDA'!$B$4:$B$130=$B1032),0),MATCH(DR$3,'DataModel-NVDA'!$DK$2:$EK$2,0))*$C1032,"")</f>
        <v>9398.8883999999998</v>
      </c>
      <c r="DS1032" s="34" cm="1">
        <f t="array" ref="DS1032">IF(ISNUMBER('DataModel-NVDA'!DS$112),INDEX('DataModel-NVDA'!$DK$4:$EK$130,MATCH(1,('DataModel-NVDA'!$A$4:$A$130=$A1032)*('DataModel-NVDA'!$B$4:$B$130=$B1032),0),MATCH(DS$3,'DataModel-NVDA'!$DK$2:$EK$2,0))*$C1032,"")</f>
        <v>7059.0176000000001</v>
      </c>
      <c r="DT1032" s="34" cm="1">
        <f t="array" ref="DT1032">IF(ISNUMBER('DataModel-NVDA'!DT$112),INDEX('DataModel-NVDA'!$DK$4:$EK$130,MATCH(1,('DataModel-NVDA'!$A$4:$A$130=$A1032)*('DataModel-NVDA'!$B$4:$B$130=$B1032),0),MATCH(DT$3,'DataModel-NVDA'!$DK$2:$EK$2,0))*$C1032,"")</f>
        <v>5568.049591</v>
      </c>
      <c r="DU1032" s="34" cm="1">
        <f t="array" ref="DU1032">IF(ISNUMBER('DataModel-NVDA'!DU$112),INDEX('DataModel-NVDA'!$DK$4:$EK$130,MATCH(1,('DataModel-NVDA'!$A$4:$A$130=$A1032)*('DataModel-NVDA'!$B$4:$B$130=$B1032),0),MATCH(DU$3,'DataModel-NVDA'!$DK$2:$EK$2,0))*$C1032,"")</f>
        <v>73083.926601999992</v>
      </c>
      <c r="DV1032" s="34" cm="1">
        <f t="array" ref="DV1032">IF(ISNUMBER('DataModel-NVDA'!DV$112),INDEX('DataModel-NVDA'!$DK$4:$EK$130,MATCH(1,('DataModel-NVDA'!$A$4:$A$130=$A1032)*('DataModel-NVDA'!$B$4:$B$130=$B1032),0),MATCH(DV$3,'DataModel-NVDA'!$DK$2:$EK$2,0))*$C1032,"")</f>
        <v>83881.949003000002</v>
      </c>
      <c r="DW1032" s="34" cm="1">
        <f t="array" ref="DW1032">IF(ISNUMBER('DataModel-NVDA'!DW$112),INDEX('DataModel-NVDA'!$DK$4:$EK$130,MATCH(1,('DataModel-NVDA'!$A$4:$A$130=$A1032)*('DataModel-NVDA'!$B$4:$B$130=$B1032),0),MATCH(DW$3,'DataModel-NVDA'!$DK$2:$EK$2,0))*$C1032,"")</f>
        <v>107018.787004</v>
      </c>
      <c r="DX1032" s="34" cm="1">
        <f t="array" ref="DX1032">IF(ISNUMBER('DataModel-NVDA'!DX$112),INDEX('DataModel-NVDA'!$DK$4:$EK$130,MATCH(1,('DataModel-NVDA'!$A$4:$A$130=$A1032)*('DataModel-NVDA'!$B$4:$B$130=$B1032),0),MATCH(DX$3,'DataModel-NVDA'!$DK$2:$EK$2,0))*$C1032,"")</f>
        <v>134507.90440500001</v>
      </c>
      <c r="DY1032" s="34" cm="1">
        <f t="array" ref="DY1032">IF(ISNUMBER('DataModel-NVDA'!DY$112),INDEX('DataModel-NVDA'!$DK$4:$EK$130,MATCH(1,('DataModel-NVDA'!$A$4:$A$130=$A1032)*('DataModel-NVDA'!$B$4:$B$130=$B1032),0),MATCH(DY$3,'DataModel-NVDA'!$DK$2:$EK$2,0))*$C1032,"")</f>
        <v>120942.53960399999</v>
      </c>
      <c r="DZ1032" s="34" t="str" cm="1">
        <f t="array" ref="DZ1032">IF(ISNUMBER('DataModel-NVDA'!DZ$112),INDEX('DataModel-NVDA'!$DK$4:$EK$130,MATCH(1,('DataModel-NVDA'!$A$4:$A$130=$A1032)*('DataModel-NVDA'!$B$4:$B$130=$B1032),0),MATCH(DZ$3,'DataModel-NVDA'!$DK$2:$EK$2,0))*$C1032,"")</f>
        <v/>
      </c>
      <c r="EA1032" s="34" t="str" cm="1">
        <f t="array" ref="EA1032">IF(ISNUMBER('DataModel-NVDA'!EA$112),INDEX('DataModel-NVDA'!$DK$4:$EK$130,MATCH(1,('DataModel-NVDA'!$A$4:$A$130=$A1032)*('DataModel-NVDA'!$B$4:$B$130=$B1032),0),MATCH(EA$3,'DataModel-NVDA'!$DK$2:$EK$2,0))*$C1032,"")</f>
        <v/>
      </c>
      <c r="EB1032" s="34" t="str" cm="1">
        <f t="array" ref="EB1032">IF(ISNUMBER('DataModel-NVDA'!EB$112),INDEX('DataModel-NVDA'!$DK$4:$EK$130,MATCH(1,('DataModel-NVDA'!$A$4:$A$130=$A1032)*('DataModel-NVDA'!$B$4:$B$130=$B1032),0),MATCH(EB$3,'DataModel-NVDA'!$DK$2:$EK$2,0))*$C1032,"")</f>
        <v/>
      </c>
      <c r="EC1032" s="34" t="str" cm="1">
        <f t="array" ref="EC1032">IF(ISNUMBER('DataModel-NVDA'!EC$112),INDEX('DataModel-NVDA'!$DK$4:$EK$130,MATCH(1,('DataModel-NVDA'!$A$4:$A$130=$A1032)*('DataModel-NVDA'!$B$4:$B$130=$B1032),0),MATCH(EC$3,'DataModel-NVDA'!$DK$2:$EK$2,0))*$C1032,"")</f>
        <v/>
      </c>
      <c r="ED1032" s="34" t="str" cm="1">
        <f t="array" ref="ED1032">IF(ISNUMBER('DataModel-NVDA'!ED$112),INDEX('DataModel-NVDA'!$DK$4:$EK$130,MATCH(1,('DataModel-NVDA'!$A$4:$A$130=$A1032)*('DataModel-NVDA'!$B$4:$B$130=$B1032),0),MATCH(ED$3,'DataModel-NVDA'!$DK$2:$EK$2,0))*$C1032,"")</f>
        <v/>
      </c>
      <c r="EE1032" s="34" t="str" cm="1">
        <f t="array" ref="EE1032">IF(ISNUMBER('DataModel-NVDA'!EE$112),INDEX('DataModel-NVDA'!$DK$4:$EK$130,MATCH(1,('DataModel-NVDA'!$A$4:$A$130=$A1032)*('DataModel-NVDA'!$B$4:$B$130=$B1032),0),MATCH(EE$3,'DataModel-NVDA'!$DK$2:$EK$2,0))*$C1032,"")</f>
        <v/>
      </c>
      <c r="EF1032" s="34" t="str" cm="1">
        <f t="array" ref="EF1032">IF(ISNUMBER('DataModel-NVDA'!EF$112),INDEX('DataModel-NVDA'!$DK$4:$EK$130,MATCH(1,('DataModel-NVDA'!$A$4:$A$130=$A1032)*('DataModel-NVDA'!$B$4:$B$130=$B1032),0),MATCH(EF$3,'DataModel-NVDA'!$DK$2:$EK$2,0))*$C1032,"")</f>
        <v/>
      </c>
      <c r="EG1032" s="34" t="str" cm="1">
        <f t="array" ref="EG1032">IF(ISNUMBER('DataModel-NVDA'!EG$112),INDEX('DataModel-NVDA'!$DK$4:$EK$130,MATCH(1,('DataModel-NVDA'!$A$4:$A$130=$A1032)*('DataModel-NVDA'!$B$4:$B$130=$B1032),0),MATCH(EG$3,'DataModel-NVDA'!$DK$2:$EK$2,0))*$C1032,"")</f>
        <v/>
      </c>
      <c r="EH1032" s="34" t="str" cm="1">
        <f t="array" ref="EH1032">IF(ISNUMBER('DataModel-NVDA'!EH$112),INDEX('DataModel-NVDA'!$DK$4:$EK$130,MATCH(1,('DataModel-NVDA'!$A$4:$A$130=$A1032)*('DataModel-NVDA'!$B$4:$B$130=$B1032),0),MATCH(EH$3,'DataModel-NVDA'!$DK$2:$EK$2,0))*$C1032,"")</f>
        <v/>
      </c>
      <c r="EI1032" s="34" t="str" cm="1">
        <f t="array" ref="EI1032">IF(ISNUMBER('DataModel-NVDA'!EI$112),INDEX('DataModel-NVDA'!$DK$4:$EK$130,MATCH(1,('DataModel-NVDA'!$A$4:$A$130=$A1032)*('DataModel-NVDA'!$B$4:$B$130=$B1032),0),MATCH(EI$3,'DataModel-NVDA'!$DK$2:$EK$2,0))*$C1032,"")</f>
        <v/>
      </c>
      <c r="EJ1032" s="34" t="str" cm="1">
        <f t="array" ref="EJ1032">IF(ISNUMBER('DataModel-NVDA'!EJ$112),INDEX('DataModel-NVDA'!$DK$4:$EK$130,MATCH(1,('DataModel-NVDA'!$A$4:$A$130=$A1032)*('DataModel-NVDA'!$B$4:$B$130=$B1032),0),MATCH(EJ$3,'DataModel-NVDA'!$DK$2:$EK$2,0))*$C1032,"")</f>
        <v/>
      </c>
      <c r="EK1032" s="34" t="str" cm="1">
        <f t="array" ref="EK1032">IF(ISNUMBER('DataModel-NVDA'!EK$112),INDEX('DataModel-NVDA'!$DK$4:$EK$130,MATCH(1,('DataModel-NVDA'!$A$4:$A$130=$A1032)*('DataModel-NVDA'!$B$4:$B$130=$B1032),0),MATCH(EK$3,'DataModel-NVDA'!$DK$2:$EK$2,0))*$C1032,"")</f>
        <v/>
      </c>
    </row>
    <row r="1033" spans="1:141" x14ac:dyDescent="0.25">
      <c r="A1033" s="90"/>
      <c r="B1033" s="90"/>
      <c r="C1033" s="90"/>
      <c r="D1033" s="90"/>
      <c r="F1033" s="215"/>
      <c r="G1033" s="199"/>
      <c r="H1033" s="199"/>
      <c r="I1033" s="216"/>
      <c r="J1033" s="215"/>
      <c r="K1033" s="199"/>
      <c r="L1033" s="199"/>
      <c r="M1033" s="216"/>
      <c r="N1033" s="215"/>
      <c r="O1033" s="199"/>
      <c r="P1033" s="199"/>
      <c r="Q1033" s="216"/>
      <c r="R1033" s="215"/>
      <c r="S1033" s="199"/>
      <c r="T1033" s="199"/>
      <c r="U1033" s="216"/>
      <c r="V1033" s="215"/>
      <c r="W1033" s="199"/>
      <c r="X1033" s="199"/>
      <c r="Y1033" s="216"/>
      <c r="Z1033" s="215"/>
      <c r="AA1033" s="199"/>
      <c r="AB1033" s="199"/>
      <c r="AC1033" s="216"/>
      <c r="AD1033" s="215"/>
      <c r="AE1033" s="199"/>
      <c r="AF1033" s="199"/>
      <c r="AG1033" s="216"/>
      <c r="AH1033" s="215"/>
      <c r="AI1033" s="199"/>
      <c r="AJ1033" s="199"/>
      <c r="AK1033" s="216"/>
      <c r="AL1033" s="215"/>
      <c r="AM1033" s="199"/>
      <c r="AN1033" s="199"/>
      <c r="AO1033" s="216"/>
      <c r="AP1033" s="215"/>
      <c r="AQ1033" s="199"/>
      <c r="AR1033" s="199"/>
      <c r="AS1033" s="216"/>
      <c r="AT1033" s="215"/>
      <c r="AU1033" s="199"/>
      <c r="AV1033" s="199"/>
      <c r="AW1033" s="216"/>
      <c r="AX1033" s="215"/>
      <c r="AY1033" s="199"/>
      <c r="AZ1033" s="199"/>
      <c r="BA1033" s="216"/>
      <c r="BB1033" s="215"/>
      <c r="BC1033" s="199"/>
      <c r="BD1033" s="199"/>
      <c r="BE1033" s="216"/>
      <c r="BF1033" s="215"/>
      <c r="BG1033" s="199"/>
      <c r="BH1033" s="199"/>
      <c r="BI1033" s="216"/>
      <c r="BJ1033" s="215"/>
      <c r="BK1033" s="199"/>
      <c r="BL1033" s="199"/>
      <c r="BM1033" s="216"/>
      <c r="BN1033" s="215"/>
      <c r="BO1033" s="199"/>
      <c r="BP1033" s="199"/>
      <c r="BQ1033" s="216"/>
      <c r="BR1033" s="215"/>
      <c r="BS1033" s="199"/>
      <c r="BT1033" s="199"/>
      <c r="BU1033" s="216"/>
      <c r="BV1033" s="215"/>
      <c r="BW1033" s="199"/>
      <c r="BX1033" s="199"/>
      <c r="BY1033" s="216"/>
      <c r="BZ1033" s="215"/>
      <c r="CA1033" s="199"/>
      <c r="CB1033" s="199"/>
      <c r="CC1033" s="216"/>
      <c r="CD1033" s="215"/>
      <c r="CE1033" s="199"/>
      <c r="CF1033" s="199"/>
      <c r="CG1033" s="216"/>
      <c r="CH1033" s="215"/>
      <c r="CI1033" s="199"/>
      <c r="CJ1033" s="199"/>
      <c r="CK1033" s="216"/>
      <c r="CL1033" s="215"/>
      <c r="CM1033" s="199"/>
      <c r="CN1033" s="199"/>
      <c r="CO1033" s="216"/>
      <c r="CP1033" s="215"/>
      <c r="CQ1033" s="199"/>
      <c r="CR1033" s="199"/>
      <c r="CS1033" s="216"/>
      <c r="CT1033" s="215"/>
      <c r="CU1033" s="199"/>
      <c r="CV1033" s="199"/>
      <c r="CW1033" s="216"/>
      <c r="CX1033" s="215"/>
      <c r="CY1033" s="199"/>
      <c r="CZ1033" s="199"/>
      <c r="DA1033" s="216"/>
      <c r="DB1033" s="215"/>
      <c r="DC1033" s="199"/>
      <c r="DD1033" s="199"/>
      <c r="DE1033" s="216"/>
      <c r="DF1033" s="215"/>
      <c r="DG1033" s="199"/>
      <c r="DH1033" s="199"/>
      <c r="DI1033" s="216"/>
      <c r="DL1033" s="199"/>
      <c r="DM1033" s="199"/>
      <c r="DN1033" s="199"/>
      <c r="DO1033" s="199"/>
      <c r="DP1033" s="199"/>
      <c r="DQ1033" s="199"/>
      <c r="DR1033" s="199"/>
      <c r="DS1033" s="199"/>
      <c r="DT1033" s="199"/>
      <c r="DU1033" s="199"/>
      <c r="DV1033" s="199"/>
      <c r="DW1033" s="199"/>
      <c r="DX1033" s="199"/>
      <c r="DY1033" s="199"/>
      <c r="DZ1033" s="199"/>
      <c r="EA1033" s="199"/>
      <c r="EB1033" s="199"/>
      <c r="EC1033" s="199"/>
      <c r="ED1033" s="199"/>
      <c r="EE1033" s="199"/>
      <c r="EF1033" s="199"/>
      <c r="EG1033" s="199"/>
      <c r="EH1033" s="199"/>
      <c r="EI1033" s="199"/>
      <c r="EJ1033" s="199"/>
      <c r="EK1033" s="199"/>
    </row>
    <row r="1034" spans="1:141" s="37" customFormat="1" x14ac:dyDescent="0.25">
      <c r="A1034" s="192"/>
      <c r="B1034" s="192"/>
      <c r="C1034" s="192"/>
      <c r="D1034" s="192"/>
      <c r="E1034" s="37" t="s">
        <v>475</v>
      </c>
      <c r="F1034" s="108">
        <f t="shared" ref="F1034:AK1034" si="1357">IFERROR(F1029/F$999,"")</f>
        <v>0.11412146244828991</v>
      </c>
      <c r="G1034" s="109" t="str">
        <f t="shared" si="1357"/>
        <v/>
      </c>
      <c r="H1034" s="109" t="str">
        <f t="shared" si="1357"/>
        <v/>
      </c>
      <c r="I1034" s="110" t="str">
        <f t="shared" si="1357"/>
        <v/>
      </c>
      <c r="J1034" s="108">
        <f t="shared" si="1357"/>
        <v>0.14476709316273489</v>
      </c>
      <c r="K1034" s="109" t="str">
        <f t="shared" si="1357"/>
        <v/>
      </c>
      <c r="L1034" s="109" t="str">
        <f t="shared" si="1357"/>
        <v/>
      </c>
      <c r="M1034" s="110" t="str">
        <f t="shared" si="1357"/>
        <v/>
      </c>
      <c r="N1034" s="108">
        <f t="shared" si="1357"/>
        <v>0.14716051043181241</v>
      </c>
      <c r="O1034" s="109" t="str">
        <f t="shared" si="1357"/>
        <v/>
      </c>
      <c r="P1034" s="109" t="str">
        <f t="shared" si="1357"/>
        <v/>
      </c>
      <c r="Q1034" s="110" t="str">
        <f t="shared" si="1357"/>
        <v/>
      </c>
      <c r="R1034" s="108">
        <f t="shared" si="1357"/>
        <v>0.28978228595846384</v>
      </c>
      <c r="S1034" s="109" t="str">
        <f t="shared" si="1357"/>
        <v/>
      </c>
      <c r="T1034" s="109" t="str">
        <f t="shared" si="1357"/>
        <v/>
      </c>
      <c r="U1034" s="110" t="str">
        <f t="shared" si="1357"/>
        <v/>
      </c>
      <c r="V1034" s="108">
        <f t="shared" si="1357"/>
        <v>0.30790509222520507</v>
      </c>
      <c r="W1034" s="109" t="str">
        <f t="shared" si="1357"/>
        <v/>
      </c>
      <c r="X1034" s="109" t="str">
        <f t="shared" si="1357"/>
        <v/>
      </c>
      <c r="Y1034" s="110">
        <f t="shared" si="1357"/>
        <v>0.15400210488385313</v>
      </c>
      <c r="Z1034" s="108">
        <f t="shared" si="1357"/>
        <v>0.24062005744644155</v>
      </c>
      <c r="AA1034" s="109">
        <f t="shared" si="1357"/>
        <v>0.27991242380639664</v>
      </c>
      <c r="AB1034" s="109">
        <f t="shared" si="1357"/>
        <v>0.33662964893730457</v>
      </c>
      <c r="AC1034" s="110">
        <f t="shared" si="1357"/>
        <v>0.34905183756499597</v>
      </c>
      <c r="AD1034" s="108">
        <f t="shared" si="1357"/>
        <v>0.27756787202208555</v>
      </c>
      <c r="AE1034" s="109">
        <f t="shared" si="1357"/>
        <v>0.33493823092793423</v>
      </c>
      <c r="AF1034" s="109">
        <f t="shared" si="1357"/>
        <v>0.36274979832448195</v>
      </c>
      <c r="AG1034" s="110">
        <f t="shared" si="1357"/>
        <v>0.3625788888266297</v>
      </c>
      <c r="AH1034" s="108">
        <f t="shared" si="1357"/>
        <v>0.2420424547264626</v>
      </c>
      <c r="AI1034" s="109">
        <f t="shared" si="1357"/>
        <v>0.39946834596002806</v>
      </c>
      <c r="AJ1034" s="109">
        <f t="shared" si="1357"/>
        <v>0.4032752187420483</v>
      </c>
      <c r="AK1034" s="110">
        <f t="shared" si="1357"/>
        <v>0.41040961831960865</v>
      </c>
      <c r="AL1034" s="108">
        <f t="shared" ref="AL1034:BQ1034" si="1358">IFERROR(AL1029/AL$999,"")</f>
        <v>0.32209268192371876</v>
      </c>
      <c r="AM1034" s="109">
        <f t="shared" si="1358"/>
        <v>0.18512066007470179</v>
      </c>
      <c r="AN1034" s="109">
        <f t="shared" si="1358"/>
        <v>0.30313950505451903</v>
      </c>
      <c r="AO1034" s="110">
        <f t="shared" si="1358"/>
        <v>0.33396218268173328</v>
      </c>
      <c r="AP1034" s="108">
        <f t="shared" si="1358"/>
        <v>0.44058799953322253</v>
      </c>
      <c r="AQ1034" s="109">
        <f t="shared" si="1358"/>
        <v>0.46090590516244723</v>
      </c>
      <c r="AR1034" s="109">
        <f t="shared" si="1358"/>
        <v>0.51594041621793385</v>
      </c>
      <c r="AS1034" s="110">
        <f t="shared" si="1358"/>
        <v>0.55793155638306935</v>
      </c>
      <c r="AT1034" s="108">
        <f t="shared" si="1358"/>
        <v>0.12859150479324022</v>
      </c>
      <c r="AU1034" s="109">
        <f t="shared" si="1358"/>
        <v>0.55543607969797082</v>
      </c>
      <c r="AV1034" s="109">
        <f t="shared" si="1358"/>
        <v>0.55879313538343856</v>
      </c>
      <c r="AW1034" s="110">
        <f t="shared" si="1358"/>
        <v>0.54986733282315226</v>
      </c>
      <c r="AX1034" s="108">
        <f t="shared" si="1358"/>
        <v>0.53786360790233378</v>
      </c>
      <c r="AY1034" s="109">
        <f t="shared" si="1358"/>
        <v>0.54698225945464396</v>
      </c>
      <c r="AZ1034" s="109">
        <f t="shared" si="1358"/>
        <v>0.56861266086571471</v>
      </c>
      <c r="BA1034" s="110">
        <f t="shared" si="1358"/>
        <v>0.56273407951708732</v>
      </c>
      <c r="BB1034" s="108">
        <f t="shared" si="1358"/>
        <v>0.54455009983633551</v>
      </c>
      <c r="BC1034" s="109">
        <f t="shared" si="1358"/>
        <v>0.54821297563390792</v>
      </c>
      <c r="BD1034" s="109">
        <f t="shared" si="1358"/>
        <v>0.55099954098343762</v>
      </c>
      <c r="BE1034" s="110">
        <f t="shared" si="1358"/>
        <v>0.5522854968203722</v>
      </c>
      <c r="BF1034" s="108" t="str">
        <f t="shared" si="1358"/>
        <v/>
      </c>
      <c r="BG1034" s="109" t="str">
        <f t="shared" si="1358"/>
        <v/>
      </c>
      <c r="BH1034" s="109" t="str">
        <f t="shared" si="1358"/>
        <v/>
      </c>
      <c r="BI1034" s="110" t="str">
        <f t="shared" si="1358"/>
        <v/>
      </c>
      <c r="BJ1034" s="108" t="str">
        <f t="shared" si="1358"/>
        <v/>
      </c>
      <c r="BK1034" s="109" t="str">
        <f t="shared" si="1358"/>
        <v/>
      </c>
      <c r="BL1034" s="109" t="str">
        <f t="shared" si="1358"/>
        <v/>
      </c>
      <c r="BM1034" s="110" t="str">
        <f t="shared" si="1358"/>
        <v/>
      </c>
      <c r="BN1034" s="108" t="str">
        <f t="shared" si="1358"/>
        <v/>
      </c>
      <c r="BO1034" s="109" t="str">
        <f t="shared" si="1358"/>
        <v/>
      </c>
      <c r="BP1034" s="109" t="str">
        <f t="shared" si="1358"/>
        <v/>
      </c>
      <c r="BQ1034" s="110" t="str">
        <f t="shared" si="1358"/>
        <v/>
      </c>
      <c r="BR1034" s="108" t="str">
        <f t="shared" ref="BR1034:CW1034" si="1359">IFERROR(BR1029/BR$999,"")</f>
        <v/>
      </c>
      <c r="BS1034" s="109" t="str">
        <f t="shared" si="1359"/>
        <v/>
      </c>
      <c r="BT1034" s="109" t="str">
        <f t="shared" si="1359"/>
        <v/>
      </c>
      <c r="BU1034" s="110" t="str">
        <f t="shared" si="1359"/>
        <v/>
      </c>
      <c r="BV1034" s="108" t="str">
        <f t="shared" si="1359"/>
        <v/>
      </c>
      <c r="BW1034" s="109" t="str">
        <f t="shared" si="1359"/>
        <v/>
      </c>
      <c r="BX1034" s="109" t="str">
        <f t="shared" si="1359"/>
        <v/>
      </c>
      <c r="BY1034" s="110" t="str">
        <f t="shared" si="1359"/>
        <v/>
      </c>
      <c r="BZ1034" s="108" t="str">
        <f t="shared" si="1359"/>
        <v/>
      </c>
      <c r="CA1034" s="109" t="str">
        <f t="shared" si="1359"/>
        <v/>
      </c>
      <c r="CB1034" s="109" t="str">
        <f t="shared" si="1359"/>
        <v/>
      </c>
      <c r="CC1034" s="110" t="str">
        <f t="shared" si="1359"/>
        <v/>
      </c>
      <c r="CD1034" s="108" t="str">
        <f t="shared" si="1359"/>
        <v/>
      </c>
      <c r="CE1034" s="109" t="str">
        <f t="shared" si="1359"/>
        <v/>
      </c>
      <c r="CF1034" s="109" t="str">
        <f t="shared" si="1359"/>
        <v/>
      </c>
      <c r="CG1034" s="110" t="str">
        <f t="shared" si="1359"/>
        <v/>
      </c>
      <c r="CH1034" s="108" t="str">
        <f t="shared" si="1359"/>
        <v/>
      </c>
      <c r="CI1034" s="109" t="str">
        <f t="shared" si="1359"/>
        <v/>
      </c>
      <c r="CJ1034" s="109" t="str">
        <f t="shared" si="1359"/>
        <v/>
      </c>
      <c r="CK1034" s="110" t="str">
        <f t="shared" si="1359"/>
        <v/>
      </c>
      <c r="CL1034" s="108" t="str">
        <f t="shared" si="1359"/>
        <v/>
      </c>
      <c r="CM1034" s="109" t="str">
        <f t="shared" si="1359"/>
        <v/>
      </c>
      <c r="CN1034" s="109" t="str">
        <f t="shared" si="1359"/>
        <v/>
      </c>
      <c r="CO1034" s="110" t="str">
        <f t="shared" si="1359"/>
        <v/>
      </c>
      <c r="CP1034" s="108" t="str">
        <f t="shared" si="1359"/>
        <v/>
      </c>
      <c r="CQ1034" s="109" t="str">
        <f t="shared" si="1359"/>
        <v/>
      </c>
      <c r="CR1034" s="109" t="str">
        <f t="shared" si="1359"/>
        <v/>
      </c>
      <c r="CS1034" s="110" t="str">
        <f t="shared" si="1359"/>
        <v/>
      </c>
      <c r="CT1034" s="108" t="str">
        <f t="shared" si="1359"/>
        <v/>
      </c>
      <c r="CU1034" s="109" t="str">
        <f t="shared" si="1359"/>
        <v/>
      </c>
      <c r="CV1034" s="109" t="str">
        <f t="shared" si="1359"/>
        <v/>
      </c>
      <c r="CW1034" s="110" t="str">
        <f t="shared" si="1359"/>
        <v/>
      </c>
      <c r="CX1034" s="108" t="str">
        <f t="shared" ref="CX1034:DI1034" si="1360">IFERROR(CX1029/CX$999,"")</f>
        <v/>
      </c>
      <c r="CY1034" s="109" t="str">
        <f t="shared" si="1360"/>
        <v/>
      </c>
      <c r="CZ1034" s="109" t="str">
        <f t="shared" si="1360"/>
        <v/>
      </c>
      <c r="DA1034" s="110" t="str">
        <f t="shared" si="1360"/>
        <v/>
      </c>
      <c r="DB1034" s="108" t="str">
        <f t="shared" si="1360"/>
        <v/>
      </c>
      <c r="DC1034" s="109" t="str">
        <f t="shared" si="1360"/>
        <v/>
      </c>
      <c r="DD1034" s="109" t="str">
        <f t="shared" si="1360"/>
        <v/>
      </c>
      <c r="DE1034" s="110" t="str">
        <f t="shared" si="1360"/>
        <v/>
      </c>
      <c r="DF1034" s="108" t="str">
        <f t="shared" si="1360"/>
        <v/>
      </c>
      <c r="DG1034" s="109" t="str">
        <f t="shared" si="1360"/>
        <v/>
      </c>
      <c r="DH1034" s="109" t="str">
        <f t="shared" si="1360"/>
        <v/>
      </c>
      <c r="DI1034" s="110" t="str">
        <f t="shared" si="1360"/>
        <v/>
      </c>
      <c r="DK1034" s="109">
        <f t="shared" ref="DK1034:EK1034" si="1361">IFERROR(DK1029/DK$999,"")</f>
        <v>0.10185290460231916</v>
      </c>
      <c r="DL1034" s="109">
        <f t="shared" si="1361"/>
        <v>0.10974177904669379</v>
      </c>
      <c r="DM1034" s="109">
        <f t="shared" si="1361"/>
        <v>0.22080342116653975</v>
      </c>
      <c r="DN1034" s="109">
        <f t="shared" si="1361"/>
        <v>0.19736922325986958</v>
      </c>
      <c r="DO1034" s="109">
        <f t="shared" si="1361"/>
        <v>0.3161999066044951</v>
      </c>
      <c r="DP1034" s="109">
        <f t="shared" si="1361"/>
        <v>0.20185944110207601</v>
      </c>
      <c r="DQ1034" s="109">
        <f t="shared" si="1361"/>
        <v>0.20602703985626994</v>
      </c>
      <c r="DR1034" s="109">
        <f t="shared" si="1361"/>
        <v>0.40458264687498208</v>
      </c>
      <c r="DS1034" s="109">
        <f t="shared" si="1361"/>
        <v>0.3156038425629345</v>
      </c>
      <c r="DT1034" s="109">
        <f t="shared" si="1361"/>
        <v>0.11735677712557283</v>
      </c>
      <c r="DU1034" s="109">
        <f t="shared" si="1361"/>
        <v>0.57107251549368365</v>
      </c>
      <c r="DV1034" s="109">
        <f t="shared" si="1361"/>
        <v>0.52749615064507493</v>
      </c>
      <c r="DW1034" s="109">
        <f t="shared" si="1361"/>
        <v>0.53499589017338189</v>
      </c>
      <c r="DX1034" s="109">
        <f t="shared" si="1361"/>
        <v>0.56337968720442899</v>
      </c>
      <c r="DY1034" s="109">
        <f t="shared" si="1361"/>
        <v>0.52755156004003922</v>
      </c>
      <c r="DZ1034" s="109" t="str">
        <f t="shared" si="1361"/>
        <v/>
      </c>
      <c r="EA1034" s="109" t="str">
        <f t="shared" si="1361"/>
        <v/>
      </c>
      <c r="EB1034" s="109" t="str">
        <f t="shared" si="1361"/>
        <v/>
      </c>
      <c r="EC1034" s="109" t="str">
        <f t="shared" si="1361"/>
        <v/>
      </c>
      <c r="ED1034" s="109" t="str">
        <f t="shared" si="1361"/>
        <v/>
      </c>
      <c r="EE1034" s="109" t="str">
        <f t="shared" si="1361"/>
        <v/>
      </c>
      <c r="EF1034" s="109" t="str">
        <f t="shared" si="1361"/>
        <v/>
      </c>
      <c r="EG1034" s="109" t="str">
        <f t="shared" si="1361"/>
        <v/>
      </c>
      <c r="EH1034" s="109" t="str">
        <f t="shared" si="1361"/>
        <v/>
      </c>
      <c r="EI1034" s="109" t="str">
        <f t="shared" si="1361"/>
        <v/>
      </c>
      <c r="EJ1034" s="109" t="str">
        <f t="shared" si="1361"/>
        <v/>
      </c>
      <c r="EK1034" s="109" t="str">
        <f t="shared" si="1361"/>
        <v/>
      </c>
    </row>
    <row r="1035" spans="1:141" x14ac:dyDescent="0.25">
      <c r="A1035" s="129"/>
      <c r="B1035" s="129"/>
      <c r="C1035" s="129"/>
      <c r="D1035" s="129"/>
      <c r="E1035" s="122"/>
      <c r="F1035" s="130"/>
      <c r="G1035" s="122"/>
      <c r="H1035" s="122"/>
      <c r="I1035" s="122"/>
      <c r="J1035" s="130"/>
      <c r="K1035" s="122"/>
      <c r="L1035" s="122"/>
      <c r="M1035" s="122"/>
      <c r="N1035" s="130"/>
      <c r="O1035" s="122"/>
      <c r="P1035" s="122"/>
      <c r="Q1035" s="122"/>
      <c r="R1035" s="130"/>
      <c r="S1035" s="122"/>
      <c r="T1035" s="122"/>
      <c r="U1035" s="122"/>
      <c r="V1035" s="130"/>
      <c r="W1035" s="122"/>
      <c r="X1035" s="122"/>
      <c r="Y1035" s="122"/>
      <c r="Z1035" s="130"/>
      <c r="AA1035" s="122"/>
      <c r="AB1035" s="122"/>
      <c r="AC1035" s="122"/>
      <c r="AD1035" s="130"/>
      <c r="AE1035" s="122"/>
      <c r="AF1035" s="122"/>
      <c r="AG1035" s="122"/>
      <c r="AH1035" s="130"/>
      <c r="AI1035" s="122"/>
      <c r="AJ1035" s="122"/>
      <c r="AK1035" s="122"/>
      <c r="AL1035" s="130"/>
      <c r="AM1035" s="122"/>
      <c r="AN1035" s="122"/>
      <c r="AO1035" s="122"/>
      <c r="AP1035" s="130"/>
      <c r="AQ1035" s="122"/>
      <c r="AR1035" s="122"/>
      <c r="AS1035" s="122"/>
      <c r="AT1035" s="130"/>
      <c r="AU1035" s="122"/>
      <c r="AV1035" s="122"/>
      <c r="AW1035" s="122"/>
      <c r="AX1035" s="130"/>
      <c r="AY1035" s="122"/>
      <c r="AZ1035" s="122"/>
      <c r="BA1035" s="122"/>
      <c r="BB1035" s="130"/>
      <c r="BC1035" s="122"/>
      <c r="BD1035" s="122"/>
      <c r="BE1035" s="122"/>
      <c r="BF1035" s="130"/>
      <c r="BG1035" s="122"/>
      <c r="BH1035" s="122"/>
      <c r="BI1035" s="122"/>
      <c r="BJ1035" s="130"/>
      <c r="BK1035" s="122"/>
      <c r="BL1035" s="122"/>
      <c r="BM1035" s="122"/>
      <c r="BN1035" s="130"/>
      <c r="BO1035" s="122"/>
      <c r="BP1035" s="122"/>
      <c r="BQ1035" s="122"/>
      <c r="BR1035" s="130"/>
      <c r="BS1035" s="122"/>
      <c r="BT1035" s="122"/>
      <c r="BU1035" s="122"/>
      <c r="BV1035" s="130"/>
      <c r="BW1035" s="122"/>
      <c r="BX1035" s="122"/>
      <c r="BY1035" s="122"/>
      <c r="BZ1035" s="130"/>
      <c r="CA1035" s="122"/>
      <c r="CB1035" s="122"/>
      <c r="CC1035" s="122"/>
      <c r="CD1035" s="130"/>
      <c r="CE1035" s="122"/>
      <c r="CF1035" s="122"/>
      <c r="CG1035" s="122"/>
      <c r="CH1035" s="130"/>
      <c r="CI1035" s="122"/>
      <c r="CJ1035" s="122"/>
      <c r="CK1035" s="122"/>
      <c r="CL1035" s="130"/>
      <c r="CM1035" s="122"/>
      <c r="CN1035" s="122"/>
      <c r="CO1035" s="122"/>
      <c r="CP1035" s="130"/>
      <c r="CQ1035" s="122"/>
      <c r="CR1035" s="122"/>
      <c r="CS1035" s="122"/>
      <c r="CT1035" s="130"/>
      <c r="CU1035" s="122"/>
      <c r="CV1035" s="122"/>
      <c r="CW1035" s="122"/>
      <c r="CX1035" s="130"/>
      <c r="CY1035" s="122"/>
      <c r="CZ1035" s="122"/>
      <c r="DA1035" s="122"/>
      <c r="DB1035" s="130"/>
      <c r="DC1035" s="122"/>
      <c r="DD1035" s="122"/>
      <c r="DE1035" s="122"/>
      <c r="DF1035" s="130"/>
      <c r="DG1035" s="122"/>
      <c r="DH1035" s="122"/>
      <c r="DI1035" s="131"/>
      <c r="DK1035" s="122"/>
      <c r="DL1035" s="122"/>
      <c r="DM1035" s="122"/>
      <c r="DN1035" s="122"/>
      <c r="DO1035" s="122"/>
      <c r="DP1035" s="122"/>
      <c r="DQ1035" s="122"/>
      <c r="DR1035" s="122"/>
      <c r="DS1035" s="122"/>
      <c r="DT1035" s="122"/>
      <c r="DU1035" s="122"/>
      <c r="DV1035" s="122"/>
      <c r="DW1035" s="122"/>
      <c r="DX1035" s="122"/>
      <c r="DY1035" s="122"/>
      <c r="DZ1035" s="122"/>
      <c r="EA1035" s="122"/>
      <c r="EB1035" s="122"/>
      <c r="EC1035" s="122"/>
      <c r="ED1035" s="122"/>
      <c r="EE1035" s="122"/>
      <c r="EF1035" s="122"/>
      <c r="EG1035" s="122"/>
      <c r="EH1035" s="122"/>
      <c r="EI1035" s="122"/>
      <c r="EJ1035" s="122"/>
      <c r="EK1035" s="122"/>
    </row>
    <row r="1036" spans="1:141" x14ac:dyDescent="0.25">
      <c r="A1036" s="90"/>
      <c r="B1036" s="90"/>
      <c r="C1036" s="90"/>
      <c r="D1036" s="90"/>
      <c r="F1036" s="113"/>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69"/>
      <c r="AM1036" s="69"/>
      <c r="AN1036" s="69"/>
      <c r="AO1036" s="69"/>
      <c r="AP1036" s="69"/>
      <c r="AQ1036" s="69"/>
      <c r="AR1036" s="69"/>
      <c r="AS1036" s="69"/>
      <c r="AT1036" s="69"/>
      <c r="AU1036" s="69"/>
      <c r="AV1036" s="69"/>
      <c r="AW1036" s="69"/>
      <c r="AX1036" s="69"/>
      <c r="AY1036" s="69"/>
      <c r="AZ1036" s="69"/>
      <c r="BA1036" s="69"/>
      <c r="BB1036" s="69"/>
      <c r="BC1036" s="69"/>
      <c r="BD1036" s="69"/>
      <c r="BE1036" s="69"/>
      <c r="BF1036" s="69"/>
      <c r="BG1036" s="69"/>
      <c r="BH1036" s="69"/>
      <c r="BI1036" s="69"/>
      <c r="BJ1036" s="69"/>
      <c r="BK1036" s="69"/>
      <c r="BL1036" s="69"/>
      <c r="BM1036" s="69"/>
      <c r="BN1036" s="69"/>
      <c r="BO1036" s="69"/>
      <c r="BP1036" s="69"/>
      <c r="BQ1036" s="69"/>
      <c r="BR1036" s="69"/>
      <c r="BS1036" s="69"/>
      <c r="BT1036" s="69"/>
      <c r="BU1036" s="69"/>
      <c r="BV1036" s="69"/>
      <c r="BW1036" s="69"/>
      <c r="BX1036" s="69"/>
      <c r="BY1036" s="69"/>
      <c r="BZ1036" s="69"/>
      <c r="CA1036" s="69"/>
      <c r="CB1036" s="69"/>
      <c r="CC1036" s="69"/>
      <c r="CD1036" s="69"/>
      <c r="CE1036" s="69"/>
      <c r="CF1036" s="69"/>
      <c r="CG1036" s="69"/>
      <c r="CH1036" s="69"/>
      <c r="CI1036" s="69"/>
      <c r="CJ1036" s="69"/>
      <c r="CK1036" s="69"/>
      <c r="CL1036" s="69"/>
      <c r="CM1036" s="69"/>
      <c r="CN1036" s="69"/>
      <c r="CO1036" s="69"/>
      <c r="CP1036" s="69"/>
      <c r="CQ1036" s="69"/>
      <c r="CR1036" s="69"/>
      <c r="CS1036" s="69"/>
      <c r="CT1036" s="69"/>
      <c r="CU1036" s="69"/>
      <c r="CV1036" s="69"/>
      <c r="CW1036" s="69"/>
      <c r="CX1036" s="69"/>
      <c r="CY1036" s="69"/>
      <c r="CZ1036" s="69"/>
      <c r="DA1036" s="69"/>
      <c r="DB1036" s="69"/>
      <c r="DC1036" s="69"/>
      <c r="DD1036" s="69"/>
      <c r="DE1036" s="69"/>
      <c r="DF1036" s="69"/>
      <c r="DG1036" s="69"/>
      <c r="DH1036" s="69"/>
      <c r="DI1036" s="69"/>
      <c r="DJ1036" s="69"/>
      <c r="DK1036" s="69"/>
      <c r="DL1036" s="69"/>
      <c r="DM1036" s="69"/>
      <c r="DN1036" s="69"/>
      <c r="DO1036" s="69"/>
      <c r="DP1036" s="69"/>
      <c r="DQ1036" s="69"/>
      <c r="DR1036" s="69"/>
      <c r="DS1036" s="69"/>
      <c r="DT1036" s="69"/>
      <c r="DU1036" s="69"/>
      <c r="DV1036" s="69"/>
      <c r="DW1036" s="69"/>
      <c r="DX1036" s="69"/>
      <c r="DY1036" s="69"/>
      <c r="DZ1036" s="69"/>
      <c r="EA1036" s="69"/>
      <c r="EB1036" s="69"/>
      <c r="EC1036" s="69"/>
      <c r="ED1036" s="69"/>
      <c r="EE1036" s="69"/>
      <c r="EF1036" s="69"/>
      <c r="EG1036" s="69"/>
      <c r="EH1036" s="69"/>
      <c r="EI1036" s="69"/>
      <c r="EJ1036" s="69"/>
      <c r="EK1036" s="69"/>
    </row>
    <row r="1037" spans="1:141" x14ac:dyDescent="0.25">
      <c r="A1037" s="90"/>
      <c r="B1037" s="90"/>
      <c r="C1037" s="90"/>
      <c r="D1037" s="90"/>
      <c r="F1037" s="113"/>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c r="AL1037" s="69"/>
      <c r="AM1037" s="69"/>
      <c r="AN1037" s="69"/>
      <c r="AO1037" s="69"/>
      <c r="AP1037" s="69"/>
      <c r="AQ1037" s="69"/>
      <c r="AR1037" s="69"/>
      <c r="AS1037" s="69"/>
      <c r="AT1037" s="69"/>
      <c r="AU1037" s="69"/>
      <c r="AV1037" s="69"/>
      <c r="AW1037" s="69"/>
      <c r="AX1037" s="69"/>
      <c r="AY1037" s="69"/>
      <c r="AZ1037" s="69"/>
      <c r="BA1037" s="69"/>
      <c r="BB1037" s="69"/>
      <c r="BC1037" s="69"/>
      <c r="BD1037" s="69"/>
      <c r="BE1037" s="69"/>
      <c r="BF1037" s="69"/>
      <c r="BG1037" s="69"/>
      <c r="BH1037" s="69"/>
      <c r="BI1037" s="69"/>
      <c r="BJ1037" s="69"/>
      <c r="BK1037" s="69"/>
      <c r="BL1037" s="69"/>
      <c r="BM1037" s="69"/>
      <c r="BN1037" s="69"/>
      <c r="BO1037" s="69"/>
      <c r="BP1037" s="69"/>
      <c r="BQ1037" s="69"/>
      <c r="BR1037" s="69"/>
      <c r="BS1037" s="69"/>
      <c r="BT1037" s="69"/>
      <c r="BU1037" s="69"/>
      <c r="BV1037" s="69"/>
      <c r="BW1037" s="69"/>
      <c r="BX1037" s="69"/>
      <c r="BY1037" s="69"/>
      <c r="BZ1037" s="69"/>
      <c r="CA1037" s="69"/>
      <c r="CB1037" s="69"/>
      <c r="CC1037" s="69"/>
      <c r="CD1037" s="69"/>
      <c r="CE1037" s="69"/>
      <c r="CF1037" s="69"/>
      <c r="CG1037" s="69"/>
      <c r="CH1037" s="69"/>
      <c r="CI1037" s="69"/>
      <c r="CJ1037" s="69"/>
      <c r="CK1037" s="69"/>
      <c r="CL1037" s="69"/>
      <c r="CM1037" s="69"/>
      <c r="CN1037" s="69"/>
      <c r="CO1037" s="69"/>
      <c r="CP1037" s="69"/>
      <c r="CQ1037" s="69"/>
      <c r="CR1037" s="69"/>
      <c r="CS1037" s="69"/>
      <c r="CT1037" s="69"/>
      <c r="CU1037" s="69"/>
      <c r="CV1037" s="69"/>
      <c r="CW1037" s="69"/>
      <c r="CX1037" s="69"/>
      <c r="CY1037" s="69"/>
      <c r="CZ1037" s="69"/>
      <c r="DA1037" s="69"/>
      <c r="DB1037" s="69"/>
      <c r="DC1037" s="69"/>
      <c r="DD1037" s="69"/>
      <c r="DE1037" s="69"/>
      <c r="DF1037" s="69"/>
      <c r="DG1037" s="69"/>
      <c r="DH1037" s="69"/>
      <c r="DI1037" s="69"/>
      <c r="DJ1037" s="69"/>
      <c r="DK1037" s="69"/>
      <c r="DL1037" s="69"/>
      <c r="DM1037" s="69"/>
      <c r="DN1037" s="69"/>
      <c r="DO1037" s="69"/>
      <c r="DP1037" s="69"/>
      <c r="DQ1037" s="69"/>
      <c r="DR1037" s="69"/>
      <c r="DS1037" s="69"/>
      <c r="DT1037" s="69"/>
      <c r="DU1037" s="69"/>
      <c r="DV1037" s="69"/>
      <c r="DW1037" s="69"/>
      <c r="DX1037" s="69"/>
      <c r="DY1037" s="69"/>
      <c r="DZ1037" s="69"/>
      <c r="EA1037" s="69"/>
      <c r="EB1037" s="69"/>
      <c r="EC1037" s="69"/>
      <c r="ED1037" s="69"/>
      <c r="EE1037" s="69"/>
      <c r="EF1037" s="69"/>
      <c r="EG1037" s="69"/>
      <c r="EH1037" s="69"/>
      <c r="EI1037" s="69"/>
      <c r="EJ1037" s="69"/>
      <c r="EK1037" s="69"/>
    </row>
    <row r="1038" spans="1:141" x14ac:dyDescent="0.25">
      <c r="A1038" s="90"/>
      <c r="B1038" s="90"/>
      <c r="C1038" s="90"/>
      <c r="D1038" s="90"/>
      <c r="F1038" s="113"/>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69"/>
      <c r="AK1038" s="69"/>
      <c r="AL1038" s="69"/>
      <c r="AM1038" s="69"/>
      <c r="AN1038" s="69"/>
      <c r="AO1038" s="69"/>
      <c r="AP1038" s="69"/>
      <c r="AQ1038" s="69"/>
      <c r="AR1038" s="69"/>
      <c r="AS1038" s="69"/>
      <c r="AT1038" s="69"/>
      <c r="AU1038" s="69"/>
      <c r="AV1038" s="69"/>
      <c r="AW1038" s="69"/>
      <c r="AX1038" s="69"/>
      <c r="AY1038" s="69"/>
      <c r="AZ1038" s="69"/>
      <c r="BA1038" s="69"/>
      <c r="BB1038" s="69"/>
      <c r="BC1038" s="69"/>
      <c r="BD1038" s="69"/>
      <c r="BE1038" s="69"/>
      <c r="BF1038" s="69"/>
      <c r="BG1038" s="69"/>
      <c r="BH1038" s="69"/>
      <c r="BI1038" s="69"/>
      <c r="BJ1038" s="69"/>
      <c r="BK1038" s="69"/>
      <c r="BL1038" s="69"/>
      <c r="BM1038" s="69"/>
      <c r="BN1038" s="69"/>
      <c r="BO1038" s="69"/>
      <c r="BP1038" s="69"/>
      <c r="BQ1038" s="69"/>
      <c r="BR1038" s="69"/>
      <c r="BS1038" s="69"/>
      <c r="BT1038" s="69"/>
      <c r="BU1038" s="69"/>
      <c r="BV1038" s="69"/>
      <c r="BW1038" s="69"/>
      <c r="BX1038" s="69"/>
      <c r="BY1038" s="69"/>
      <c r="BZ1038" s="69"/>
      <c r="CA1038" s="69"/>
      <c r="CB1038" s="69"/>
      <c r="CC1038" s="69"/>
      <c r="CD1038" s="69"/>
      <c r="CE1038" s="69"/>
      <c r="CF1038" s="69"/>
      <c r="CG1038" s="69"/>
      <c r="CH1038" s="69"/>
      <c r="CI1038" s="69"/>
      <c r="CJ1038" s="69"/>
      <c r="CK1038" s="69"/>
      <c r="CL1038" s="69"/>
      <c r="CM1038" s="69"/>
      <c r="CN1038" s="69"/>
      <c r="CO1038" s="69"/>
      <c r="CP1038" s="69"/>
      <c r="CQ1038" s="69"/>
      <c r="CR1038" s="69"/>
      <c r="CS1038" s="69"/>
      <c r="CT1038" s="69"/>
      <c r="CU1038" s="69"/>
      <c r="CV1038" s="69"/>
      <c r="CW1038" s="69"/>
      <c r="CX1038" s="69"/>
      <c r="CY1038" s="69"/>
      <c r="CZ1038" s="69"/>
      <c r="DA1038" s="69"/>
      <c r="DB1038" s="69"/>
      <c r="DC1038" s="69"/>
      <c r="DD1038" s="69"/>
      <c r="DE1038" s="69"/>
      <c r="DF1038" s="69"/>
      <c r="DG1038" s="69"/>
      <c r="DH1038" s="69"/>
      <c r="DI1038" s="69"/>
      <c r="DJ1038" s="69"/>
      <c r="DK1038" s="69"/>
      <c r="DL1038" s="69"/>
      <c r="DM1038" s="69"/>
      <c r="DN1038" s="69"/>
      <c r="DO1038" s="69"/>
      <c r="DP1038" s="69"/>
      <c r="DQ1038" s="69"/>
      <c r="DR1038" s="69"/>
      <c r="DS1038" s="69"/>
      <c r="DT1038" s="69"/>
      <c r="DU1038" s="69"/>
      <c r="DV1038" s="69"/>
      <c r="DW1038" s="69"/>
      <c r="DX1038" s="69"/>
      <c r="DY1038" s="69"/>
      <c r="DZ1038" s="69"/>
      <c r="EA1038" s="69"/>
      <c r="EB1038" s="69"/>
      <c r="EC1038" s="69"/>
      <c r="ED1038" s="69"/>
      <c r="EE1038" s="69"/>
      <c r="EF1038" s="69"/>
      <c r="EG1038" s="69"/>
      <c r="EH1038" s="69"/>
      <c r="EI1038" s="69"/>
      <c r="EJ1038" s="69"/>
      <c r="EK1038" s="69"/>
    </row>
    <row r="1039" spans="1:141" x14ac:dyDescent="0.25">
      <c r="A1039" s="90"/>
      <c r="B1039" s="90"/>
      <c r="C1039" s="90"/>
      <c r="D1039" s="90"/>
      <c r="F1039" s="113"/>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69"/>
      <c r="AQ1039" s="69"/>
      <c r="AR1039" s="69"/>
      <c r="AS1039" s="69"/>
      <c r="AT1039" s="69"/>
      <c r="AU1039" s="69"/>
      <c r="AV1039" s="69"/>
      <c r="AW1039" s="69"/>
      <c r="AX1039" s="69"/>
      <c r="AY1039" s="69"/>
      <c r="AZ1039" s="69"/>
      <c r="BA1039" s="69"/>
      <c r="BB1039" s="69"/>
      <c r="BC1039" s="69"/>
      <c r="BD1039" s="69"/>
      <c r="BE1039" s="69"/>
      <c r="BF1039" s="69"/>
      <c r="BG1039" s="69"/>
      <c r="BH1039" s="69"/>
      <c r="BI1039" s="69"/>
      <c r="BJ1039" s="69"/>
      <c r="BK1039" s="69"/>
      <c r="BL1039" s="69"/>
      <c r="BM1039" s="69"/>
      <c r="BN1039" s="69"/>
      <c r="BO1039" s="69"/>
      <c r="BP1039" s="69"/>
      <c r="BQ1039" s="69"/>
      <c r="BR1039" s="69"/>
      <c r="BS1039" s="69"/>
      <c r="BT1039" s="69"/>
      <c r="BU1039" s="69"/>
      <c r="BV1039" s="69"/>
      <c r="BW1039" s="69"/>
      <c r="BX1039" s="69"/>
      <c r="BY1039" s="69"/>
      <c r="BZ1039" s="69"/>
      <c r="CA1039" s="69"/>
      <c r="CB1039" s="69"/>
      <c r="CC1039" s="69"/>
      <c r="CD1039" s="69"/>
      <c r="CE1039" s="69"/>
      <c r="CF1039" s="69"/>
      <c r="CG1039" s="69"/>
      <c r="CH1039" s="69"/>
      <c r="CI1039" s="69"/>
      <c r="CJ1039" s="69"/>
      <c r="CK1039" s="69"/>
      <c r="CL1039" s="69"/>
      <c r="CM1039" s="69"/>
      <c r="CN1039" s="69"/>
      <c r="CO1039" s="69"/>
      <c r="CP1039" s="69"/>
      <c r="CQ1039" s="69"/>
      <c r="CR1039" s="69"/>
      <c r="CS1039" s="69"/>
      <c r="CT1039" s="69"/>
      <c r="CU1039" s="69"/>
      <c r="CV1039" s="69"/>
      <c r="CW1039" s="69"/>
      <c r="CX1039" s="69"/>
      <c r="CY1039" s="69"/>
      <c r="CZ1039" s="69"/>
      <c r="DA1039" s="69"/>
      <c r="DB1039" s="69"/>
      <c r="DC1039" s="69"/>
      <c r="DD1039" s="69"/>
      <c r="DE1039" s="69"/>
      <c r="DF1039" s="69"/>
      <c r="DG1039" s="69"/>
      <c r="DH1039" s="69"/>
      <c r="DI1039" s="69"/>
      <c r="DJ1039" s="69"/>
      <c r="DK1039" s="69"/>
      <c r="DL1039" s="69"/>
      <c r="DM1039" s="69"/>
      <c r="DN1039" s="69"/>
      <c r="DO1039" s="69"/>
      <c r="DP1039" s="69"/>
      <c r="DQ1039" s="69"/>
      <c r="DR1039" s="69"/>
      <c r="DS1039" s="69"/>
      <c r="DT1039" s="69"/>
      <c r="DU1039" s="69"/>
      <c r="DV1039" s="69"/>
      <c r="DW1039" s="69"/>
      <c r="DX1039" s="69"/>
      <c r="DY1039" s="69"/>
      <c r="DZ1039" s="69"/>
      <c r="EA1039" s="69"/>
      <c r="EB1039" s="69"/>
      <c r="EC1039" s="69"/>
      <c r="ED1039" s="69"/>
      <c r="EE1039" s="69"/>
      <c r="EF1039" s="69"/>
      <c r="EG1039" s="69"/>
      <c r="EH1039" s="69"/>
      <c r="EI1039" s="69"/>
      <c r="EJ1039" s="69"/>
      <c r="EK1039" s="69"/>
    </row>
    <row r="1040" spans="1:141" x14ac:dyDescent="0.25">
      <c r="A1040" s="90"/>
      <c r="B1040" s="90"/>
      <c r="C1040" s="90"/>
      <c r="D1040" s="90"/>
      <c r="F1040" s="113"/>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69"/>
      <c r="AK1040" s="69"/>
      <c r="AL1040" s="69"/>
      <c r="AM1040" s="69"/>
      <c r="AN1040" s="69"/>
      <c r="AO1040" s="69"/>
      <c r="AP1040" s="69"/>
      <c r="AQ1040" s="69"/>
      <c r="AR1040" s="69"/>
      <c r="AS1040" s="69"/>
      <c r="AT1040" s="69"/>
      <c r="AU1040" s="69"/>
      <c r="AV1040" s="69"/>
      <c r="AW1040" s="69"/>
      <c r="AX1040" s="69"/>
      <c r="AY1040" s="69"/>
      <c r="AZ1040" s="69"/>
      <c r="BA1040" s="69"/>
      <c r="BB1040" s="69"/>
      <c r="BC1040" s="69"/>
      <c r="BD1040" s="69"/>
      <c r="BE1040" s="69"/>
      <c r="BF1040" s="69"/>
      <c r="BG1040" s="69"/>
      <c r="BH1040" s="69"/>
      <c r="BI1040" s="69"/>
      <c r="BJ1040" s="69"/>
      <c r="BK1040" s="69"/>
      <c r="BL1040" s="69"/>
      <c r="BM1040" s="69"/>
      <c r="BN1040" s="69"/>
      <c r="BO1040" s="69"/>
      <c r="BP1040" s="69"/>
      <c r="BQ1040" s="69"/>
      <c r="BR1040" s="69"/>
      <c r="BS1040" s="69"/>
      <c r="BT1040" s="69"/>
      <c r="BU1040" s="69"/>
      <c r="BV1040" s="69"/>
      <c r="BW1040" s="69"/>
      <c r="BX1040" s="69"/>
      <c r="BY1040" s="69"/>
      <c r="BZ1040" s="69"/>
      <c r="CA1040" s="69"/>
      <c r="CB1040" s="69"/>
      <c r="CC1040" s="69"/>
      <c r="CD1040" s="69"/>
      <c r="CE1040" s="69"/>
      <c r="CF1040" s="69"/>
      <c r="CG1040" s="69"/>
      <c r="CH1040" s="69"/>
      <c r="CI1040" s="69"/>
      <c r="CJ1040" s="69"/>
      <c r="CK1040" s="69"/>
      <c r="CL1040" s="69"/>
      <c r="CM1040" s="69"/>
      <c r="CN1040" s="69"/>
      <c r="CO1040" s="69"/>
      <c r="CP1040" s="69"/>
      <c r="CQ1040" s="69"/>
      <c r="CR1040" s="69"/>
      <c r="CS1040" s="69"/>
      <c r="CT1040" s="69"/>
      <c r="CU1040" s="69"/>
      <c r="CV1040" s="69"/>
      <c r="CW1040" s="69"/>
      <c r="CX1040" s="69"/>
      <c r="CY1040" s="69"/>
      <c r="CZ1040" s="69"/>
      <c r="DA1040" s="69"/>
      <c r="DB1040" s="69"/>
      <c r="DC1040" s="69"/>
      <c r="DD1040" s="69"/>
      <c r="DE1040" s="69"/>
      <c r="DF1040" s="69"/>
      <c r="DG1040" s="69"/>
      <c r="DH1040" s="69"/>
      <c r="DI1040" s="69"/>
      <c r="DJ1040" s="69"/>
      <c r="DK1040" s="69"/>
      <c r="DL1040" s="69"/>
      <c r="DM1040" s="69"/>
      <c r="DN1040" s="69"/>
      <c r="DO1040" s="69"/>
      <c r="DP1040" s="69"/>
      <c r="DQ1040" s="69"/>
      <c r="DR1040" s="69"/>
      <c r="DS1040" s="69"/>
      <c r="DT1040" s="69"/>
      <c r="DU1040" s="69"/>
      <c r="DV1040" s="69"/>
      <c r="DW1040" s="69"/>
      <c r="DX1040" s="69"/>
      <c r="DY1040" s="69"/>
      <c r="DZ1040" s="69"/>
      <c r="EA1040" s="69"/>
      <c r="EB1040" s="69"/>
      <c r="EC1040" s="69"/>
      <c r="ED1040" s="69"/>
      <c r="EE1040" s="69"/>
      <c r="EF1040" s="69"/>
      <c r="EG1040" s="69"/>
      <c r="EH1040" s="69"/>
      <c r="EI1040" s="69"/>
      <c r="EJ1040" s="69"/>
      <c r="EK1040" s="69"/>
    </row>
    <row r="1041" spans="1:141" x14ac:dyDescent="0.25">
      <c r="A1041" s="90"/>
      <c r="B1041" s="90"/>
      <c r="C1041" s="90"/>
      <c r="D1041" s="90"/>
      <c r="F1041" s="113"/>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c r="BC1041" s="69"/>
      <c r="BD1041" s="69"/>
      <c r="BE1041" s="69"/>
      <c r="BF1041" s="69"/>
      <c r="BG1041" s="69"/>
      <c r="BH1041" s="69"/>
      <c r="BI1041" s="69"/>
      <c r="BJ1041" s="69"/>
      <c r="BK1041" s="69"/>
      <c r="BL1041" s="69"/>
      <c r="BM1041" s="69"/>
      <c r="BN1041" s="69"/>
      <c r="BO1041" s="69"/>
      <c r="BP1041" s="69"/>
      <c r="BQ1041" s="69"/>
      <c r="BR1041" s="69"/>
      <c r="BS1041" s="69"/>
      <c r="BT1041" s="69"/>
      <c r="BU1041" s="69"/>
      <c r="BV1041" s="69"/>
      <c r="BW1041" s="69"/>
      <c r="BX1041" s="69"/>
      <c r="BY1041" s="69"/>
      <c r="BZ1041" s="69"/>
      <c r="CA1041" s="69"/>
      <c r="CB1041" s="69"/>
      <c r="CC1041" s="69"/>
      <c r="CD1041" s="69"/>
      <c r="CE1041" s="69"/>
      <c r="CF1041" s="69"/>
      <c r="CG1041" s="69"/>
      <c r="CH1041" s="69"/>
      <c r="CI1041" s="69"/>
      <c r="CJ1041" s="69"/>
      <c r="CK1041" s="69"/>
      <c r="CL1041" s="69"/>
      <c r="CM1041" s="69"/>
      <c r="CN1041" s="69"/>
      <c r="CO1041" s="69"/>
      <c r="CP1041" s="69"/>
      <c r="CQ1041" s="69"/>
      <c r="CR1041" s="69"/>
      <c r="CS1041" s="69"/>
      <c r="CT1041" s="69"/>
      <c r="CU1041" s="69"/>
      <c r="CV1041" s="69"/>
      <c r="CW1041" s="69"/>
      <c r="CX1041" s="69"/>
      <c r="CY1041" s="69"/>
      <c r="CZ1041" s="69"/>
      <c r="DA1041" s="69"/>
      <c r="DB1041" s="69"/>
      <c r="DC1041" s="69"/>
      <c r="DD1041" s="69"/>
      <c r="DE1041" s="69"/>
      <c r="DF1041" s="69"/>
      <c r="DG1041" s="69"/>
      <c r="DH1041" s="69"/>
      <c r="DI1041" s="69"/>
      <c r="DJ1041" s="69"/>
      <c r="DK1041" s="69"/>
      <c r="DL1041" s="69"/>
      <c r="DM1041" s="69"/>
      <c r="DN1041" s="69"/>
      <c r="DO1041" s="69"/>
      <c r="DP1041" s="69"/>
      <c r="DQ1041" s="69"/>
      <c r="DR1041" s="69"/>
      <c r="DS1041" s="69"/>
      <c r="DT1041" s="69"/>
      <c r="DU1041" s="69"/>
      <c r="DV1041" s="69"/>
      <c r="DW1041" s="69"/>
      <c r="DX1041" s="69"/>
      <c r="DY1041" s="69"/>
      <c r="DZ1041" s="69"/>
      <c r="EA1041" s="69"/>
      <c r="EB1041" s="69"/>
      <c r="EC1041" s="69"/>
      <c r="ED1041" s="69"/>
      <c r="EE1041" s="69"/>
      <c r="EF1041" s="69"/>
      <c r="EG1041" s="69"/>
      <c r="EH1041" s="69"/>
      <c r="EI1041" s="69"/>
      <c r="EJ1041" s="69"/>
      <c r="EK1041" s="69"/>
    </row>
    <row r="1042" spans="1:141" x14ac:dyDescent="0.25">
      <c r="A1042" s="90"/>
      <c r="B1042" s="90"/>
      <c r="C1042" s="90"/>
      <c r="D1042" s="90"/>
      <c r="F1042" s="113"/>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c r="BC1042" s="69"/>
      <c r="BD1042" s="69"/>
      <c r="BE1042" s="69"/>
      <c r="BF1042" s="69"/>
      <c r="BG1042" s="69"/>
      <c r="BH1042" s="69"/>
      <c r="BI1042" s="69"/>
      <c r="BJ1042" s="69"/>
      <c r="BK1042" s="69"/>
      <c r="BL1042" s="69"/>
      <c r="BM1042" s="69"/>
      <c r="BN1042" s="69"/>
      <c r="BO1042" s="69"/>
      <c r="BP1042" s="69"/>
      <c r="BQ1042" s="69"/>
      <c r="BR1042" s="69"/>
      <c r="BS1042" s="69"/>
      <c r="BT1042" s="69"/>
      <c r="BU1042" s="69"/>
      <c r="BV1042" s="69"/>
      <c r="BW1042" s="69"/>
      <c r="BX1042" s="69"/>
      <c r="BY1042" s="69"/>
      <c r="BZ1042" s="69"/>
      <c r="CA1042" s="69"/>
      <c r="CB1042" s="69"/>
      <c r="CC1042" s="69"/>
      <c r="CD1042" s="69"/>
      <c r="CE1042" s="69"/>
      <c r="CF1042" s="69"/>
      <c r="CG1042" s="69"/>
      <c r="CH1042" s="69"/>
      <c r="CI1042" s="69"/>
      <c r="CJ1042" s="69"/>
      <c r="CK1042" s="69"/>
      <c r="CL1042" s="69"/>
      <c r="CM1042" s="69"/>
      <c r="CN1042" s="69"/>
      <c r="CO1042" s="69"/>
      <c r="CP1042" s="69"/>
      <c r="CQ1042" s="69"/>
      <c r="CR1042" s="69"/>
      <c r="CS1042" s="69"/>
      <c r="CT1042" s="69"/>
      <c r="CU1042" s="69"/>
      <c r="CV1042" s="69"/>
      <c r="CW1042" s="69"/>
      <c r="CX1042" s="69"/>
      <c r="CY1042" s="69"/>
      <c r="CZ1042" s="69"/>
      <c r="DA1042" s="69"/>
      <c r="DB1042" s="69"/>
      <c r="DC1042" s="69"/>
      <c r="DD1042" s="69"/>
      <c r="DE1042" s="69"/>
      <c r="DF1042" s="69"/>
      <c r="DG1042" s="69"/>
      <c r="DH1042" s="69"/>
      <c r="DI1042" s="69"/>
      <c r="DJ1042" s="69"/>
      <c r="DK1042" s="69"/>
      <c r="DL1042" s="69"/>
      <c r="DM1042" s="69"/>
      <c r="DN1042" s="69"/>
      <c r="DO1042" s="69"/>
      <c r="DP1042" s="69"/>
      <c r="DQ1042" s="69"/>
      <c r="DR1042" s="69"/>
      <c r="DS1042" s="69"/>
      <c r="DT1042" s="69"/>
      <c r="DU1042" s="69"/>
      <c r="DV1042" s="69"/>
      <c r="DW1042" s="69"/>
      <c r="DX1042" s="69"/>
      <c r="DY1042" s="69"/>
      <c r="DZ1042" s="69"/>
      <c r="EA1042" s="69"/>
      <c r="EB1042" s="69"/>
      <c r="EC1042" s="69"/>
      <c r="ED1042" s="69"/>
      <c r="EE1042" s="69"/>
      <c r="EF1042" s="69"/>
      <c r="EG1042" s="69"/>
      <c r="EH1042" s="69"/>
      <c r="EI1042" s="69"/>
      <c r="EJ1042" s="69"/>
      <c r="EK1042" s="69"/>
    </row>
    <row r="1043" spans="1:141" x14ac:dyDescent="0.25">
      <c r="A1043" s="90"/>
      <c r="B1043" s="90"/>
      <c r="C1043" s="90"/>
      <c r="D1043" s="90"/>
      <c r="F1043" s="113"/>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c r="BC1043" s="69"/>
      <c r="BD1043" s="69"/>
      <c r="BE1043" s="69"/>
      <c r="BF1043" s="69"/>
      <c r="BG1043" s="69"/>
      <c r="BH1043" s="69"/>
      <c r="BI1043" s="69"/>
      <c r="BJ1043" s="69"/>
      <c r="BK1043" s="69"/>
      <c r="BL1043" s="69"/>
      <c r="BM1043" s="69"/>
      <c r="BN1043" s="69"/>
      <c r="BO1043" s="69"/>
      <c r="BP1043" s="69"/>
      <c r="BQ1043" s="69"/>
      <c r="BR1043" s="69"/>
      <c r="BS1043" s="69"/>
      <c r="BT1043" s="69"/>
      <c r="BU1043" s="69"/>
      <c r="BV1043" s="69"/>
      <c r="BW1043" s="69"/>
      <c r="BX1043" s="69"/>
      <c r="BY1043" s="69"/>
      <c r="BZ1043" s="69"/>
      <c r="CA1043" s="69"/>
      <c r="CB1043" s="69"/>
      <c r="CC1043" s="69"/>
      <c r="CD1043" s="69"/>
      <c r="CE1043" s="69"/>
      <c r="CF1043" s="69"/>
      <c r="CG1043" s="69"/>
      <c r="CH1043" s="69"/>
      <c r="CI1043" s="69"/>
      <c r="CJ1043" s="69"/>
      <c r="CK1043" s="69"/>
      <c r="CL1043" s="69"/>
      <c r="CM1043" s="69"/>
      <c r="CN1043" s="69"/>
      <c r="CO1043" s="69"/>
      <c r="CP1043" s="69"/>
      <c r="CQ1043" s="69"/>
      <c r="CR1043" s="69"/>
      <c r="CS1043" s="69"/>
      <c r="CT1043" s="69"/>
      <c r="CU1043" s="69"/>
      <c r="CV1043" s="69"/>
      <c r="CW1043" s="69"/>
      <c r="CX1043" s="69"/>
      <c r="CY1043" s="69"/>
      <c r="CZ1043" s="69"/>
      <c r="DA1043" s="69"/>
      <c r="DB1043" s="69"/>
      <c r="DC1043" s="69"/>
      <c r="DD1043" s="69"/>
      <c r="DE1043" s="69"/>
      <c r="DF1043" s="69"/>
      <c r="DG1043" s="69"/>
      <c r="DH1043" s="69"/>
      <c r="DI1043" s="69"/>
      <c r="DJ1043" s="69"/>
      <c r="DK1043" s="69"/>
      <c r="DL1043" s="69"/>
      <c r="DM1043" s="69"/>
      <c r="DN1043" s="69"/>
      <c r="DO1043" s="69"/>
      <c r="DP1043" s="69"/>
      <c r="DQ1043" s="69"/>
      <c r="DR1043" s="69"/>
      <c r="DS1043" s="69"/>
      <c r="DT1043" s="69"/>
      <c r="DU1043" s="69"/>
      <c r="DV1043" s="69"/>
      <c r="DW1043" s="69"/>
      <c r="DX1043" s="69"/>
      <c r="DY1043" s="69"/>
      <c r="DZ1043" s="69"/>
      <c r="EA1043" s="69"/>
      <c r="EB1043" s="69"/>
      <c r="EC1043" s="69"/>
      <c r="ED1043" s="69"/>
      <c r="EE1043" s="69"/>
      <c r="EF1043" s="69"/>
      <c r="EG1043" s="69"/>
      <c r="EH1043" s="69"/>
      <c r="EI1043" s="69"/>
      <c r="EJ1043" s="69"/>
      <c r="EK1043" s="69"/>
    </row>
    <row r="1044" spans="1:141" x14ac:dyDescent="0.25">
      <c r="A1044" s="90"/>
      <c r="B1044" s="90"/>
      <c r="C1044" s="90"/>
      <c r="D1044" s="90"/>
      <c r="F1044" s="113"/>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c r="BC1044" s="69"/>
      <c r="BD1044" s="69"/>
      <c r="BE1044" s="69"/>
      <c r="BF1044" s="69"/>
      <c r="BG1044" s="69"/>
      <c r="BH1044" s="69"/>
      <c r="BI1044" s="69"/>
      <c r="BJ1044" s="69"/>
      <c r="BK1044" s="69"/>
      <c r="BL1044" s="69"/>
      <c r="BM1044" s="69"/>
      <c r="BN1044" s="69"/>
      <c r="BO1044" s="69"/>
      <c r="BP1044" s="69"/>
      <c r="BQ1044" s="69"/>
      <c r="BR1044" s="69"/>
      <c r="BS1044" s="69"/>
      <c r="BT1044" s="69"/>
      <c r="BU1044" s="69"/>
      <c r="BV1044" s="69"/>
      <c r="BW1044" s="69"/>
      <c r="BX1044" s="69"/>
      <c r="BY1044" s="69"/>
      <c r="BZ1044" s="69"/>
      <c r="CA1044" s="69"/>
      <c r="CB1044" s="69"/>
      <c r="CC1044" s="69"/>
      <c r="CD1044" s="69"/>
      <c r="CE1044" s="69"/>
      <c r="CF1044" s="69"/>
      <c r="CG1044" s="69"/>
      <c r="CH1044" s="69"/>
      <c r="CI1044" s="69"/>
      <c r="CJ1044" s="69"/>
      <c r="CK1044" s="69"/>
      <c r="CL1044" s="69"/>
      <c r="CM1044" s="69"/>
      <c r="CN1044" s="69"/>
      <c r="CO1044" s="69"/>
      <c r="CP1044" s="69"/>
      <c r="CQ1044" s="69"/>
      <c r="CR1044" s="69"/>
      <c r="CS1044" s="69"/>
      <c r="CT1044" s="69"/>
      <c r="CU1044" s="69"/>
      <c r="CV1044" s="69"/>
      <c r="CW1044" s="69"/>
      <c r="CX1044" s="69"/>
      <c r="CY1044" s="69"/>
      <c r="CZ1044" s="69"/>
      <c r="DA1044" s="69"/>
      <c r="DB1044" s="69"/>
      <c r="DC1044" s="69"/>
      <c r="DD1044" s="69"/>
      <c r="DE1044" s="69"/>
      <c r="DF1044" s="69"/>
      <c r="DG1044" s="69"/>
      <c r="DH1044" s="69"/>
      <c r="DI1044" s="69"/>
      <c r="DJ1044" s="69"/>
      <c r="DK1044" s="69"/>
      <c r="DL1044" s="69"/>
      <c r="DM1044" s="69"/>
      <c r="DN1044" s="69"/>
      <c r="DO1044" s="69"/>
      <c r="DP1044" s="69"/>
      <c r="DQ1044" s="69"/>
      <c r="DR1044" s="69"/>
      <c r="DS1044" s="69"/>
      <c r="DT1044" s="69"/>
      <c r="DU1044" s="69"/>
      <c r="DV1044" s="69"/>
      <c r="DW1044" s="69"/>
      <c r="DX1044" s="69"/>
      <c r="DY1044" s="69"/>
      <c r="DZ1044" s="69"/>
      <c r="EA1044" s="69"/>
      <c r="EB1044" s="69"/>
      <c r="EC1044" s="69"/>
      <c r="ED1044" s="69"/>
      <c r="EE1044" s="69"/>
      <c r="EF1044" s="69"/>
      <c r="EG1044" s="69"/>
      <c r="EH1044" s="69"/>
      <c r="EI1044" s="69"/>
      <c r="EJ1044" s="69"/>
      <c r="EK1044" s="69"/>
    </row>
    <row r="1045" spans="1:141" x14ac:dyDescent="0.25">
      <c r="A1045" s="90"/>
      <c r="B1045" s="90"/>
      <c r="C1045" s="90"/>
      <c r="D1045" s="90"/>
      <c r="F1045" s="113"/>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c r="AL1045" s="69"/>
      <c r="AM1045" s="69"/>
      <c r="AN1045" s="69"/>
      <c r="AO1045" s="69"/>
      <c r="AP1045" s="69"/>
      <c r="AQ1045" s="69"/>
      <c r="AR1045" s="69"/>
      <c r="AS1045" s="69"/>
      <c r="AT1045" s="69"/>
      <c r="AU1045" s="69"/>
      <c r="AV1045" s="69"/>
      <c r="AW1045" s="69"/>
      <c r="AX1045" s="69"/>
      <c r="AY1045" s="69"/>
      <c r="AZ1045" s="69"/>
      <c r="BA1045" s="69"/>
      <c r="BB1045" s="69"/>
      <c r="BC1045" s="69"/>
      <c r="BD1045" s="69"/>
      <c r="BE1045" s="69"/>
      <c r="BF1045" s="69"/>
      <c r="BG1045" s="69"/>
      <c r="BH1045" s="69"/>
      <c r="BI1045" s="69"/>
      <c r="BJ1045" s="69"/>
      <c r="BK1045" s="69"/>
      <c r="BL1045" s="69"/>
      <c r="BM1045" s="69"/>
      <c r="BN1045" s="69"/>
      <c r="BO1045" s="69"/>
      <c r="BP1045" s="69"/>
      <c r="BQ1045" s="69"/>
      <c r="BR1045" s="69"/>
      <c r="BS1045" s="69"/>
      <c r="BT1045" s="69"/>
      <c r="BU1045" s="69"/>
      <c r="BV1045" s="69"/>
      <c r="BW1045" s="69"/>
      <c r="BX1045" s="69"/>
      <c r="BY1045" s="69"/>
      <c r="BZ1045" s="69"/>
      <c r="CA1045" s="69"/>
      <c r="CB1045" s="69"/>
      <c r="CC1045" s="69"/>
      <c r="CD1045" s="69"/>
      <c r="CE1045" s="69"/>
      <c r="CF1045" s="69"/>
      <c r="CG1045" s="69"/>
      <c r="CH1045" s="69"/>
      <c r="CI1045" s="69"/>
      <c r="CJ1045" s="69"/>
      <c r="CK1045" s="69"/>
      <c r="CL1045" s="69"/>
      <c r="CM1045" s="69"/>
      <c r="CN1045" s="69"/>
      <c r="CO1045" s="69"/>
      <c r="CP1045" s="69"/>
      <c r="CQ1045" s="69"/>
      <c r="CR1045" s="69"/>
      <c r="CS1045" s="69"/>
      <c r="CT1045" s="69"/>
      <c r="CU1045" s="69"/>
      <c r="CV1045" s="69"/>
      <c r="CW1045" s="69"/>
      <c r="CX1045" s="69"/>
      <c r="CY1045" s="69"/>
      <c r="CZ1045" s="69"/>
      <c r="DA1045" s="69"/>
      <c r="DB1045" s="69"/>
      <c r="DC1045" s="69"/>
      <c r="DD1045" s="69"/>
      <c r="DE1045" s="69"/>
      <c r="DF1045" s="69"/>
      <c r="DG1045" s="69"/>
      <c r="DH1045" s="69"/>
      <c r="DI1045" s="69"/>
      <c r="DJ1045" s="69"/>
      <c r="DK1045" s="69"/>
      <c r="DL1045" s="69"/>
      <c r="DM1045" s="69"/>
      <c r="DN1045" s="69"/>
      <c r="DO1045" s="69"/>
      <c r="DP1045" s="69"/>
      <c r="DQ1045" s="69"/>
      <c r="DR1045" s="69"/>
      <c r="DS1045" s="69"/>
      <c r="DT1045" s="69"/>
      <c r="DU1045" s="69"/>
      <c r="DV1045" s="69"/>
      <c r="DW1045" s="69"/>
      <c r="DX1045" s="69"/>
      <c r="DY1045" s="69"/>
      <c r="DZ1045" s="69"/>
      <c r="EA1045" s="69"/>
      <c r="EB1045" s="69"/>
      <c r="EC1045" s="69"/>
      <c r="ED1045" s="69"/>
      <c r="EE1045" s="69"/>
      <c r="EF1045" s="69"/>
      <c r="EG1045" s="69"/>
      <c r="EH1045" s="69"/>
      <c r="EI1045" s="69"/>
      <c r="EJ1045" s="69"/>
      <c r="EK1045" s="69"/>
    </row>
    <row r="1046" spans="1:141" x14ac:dyDescent="0.25">
      <c r="A1046" s="90"/>
      <c r="B1046" s="90"/>
      <c r="C1046" s="90"/>
      <c r="D1046" s="90"/>
      <c r="F1046" s="113"/>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c r="AL1046" s="69"/>
      <c r="AM1046" s="69"/>
      <c r="AN1046" s="69"/>
      <c r="AO1046" s="69"/>
      <c r="AP1046" s="69"/>
      <c r="AQ1046" s="69"/>
      <c r="AR1046" s="69"/>
      <c r="AS1046" s="69"/>
      <c r="AT1046" s="69"/>
      <c r="AU1046" s="69"/>
      <c r="AV1046" s="69"/>
      <c r="AW1046" s="69"/>
      <c r="AX1046" s="69"/>
      <c r="AY1046" s="69"/>
      <c r="AZ1046" s="69"/>
      <c r="BA1046" s="69"/>
      <c r="BB1046" s="69"/>
      <c r="BC1046" s="69"/>
      <c r="BD1046" s="69"/>
      <c r="BE1046" s="69"/>
      <c r="BF1046" s="69"/>
      <c r="BG1046" s="69"/>
      <c r="BH1046" s="69"/>
      <c r="BI1046" s="69"/>
      <c r="BJ1046" s="69"/>
      <c r="BK1046" s="69"/>
      <c r="BL1046" s="69"/>
      <c r="BM1046" s="69"/>
      <c r="BN1046" s="69"/>
      <c r="BO1046" s="69"/>
      <c r="BP1046" s="69"/>
      <c r="BQ1046" s="69"/>
      <c r="BR1046" s="69"/>
      <c r="BS1046" s="69"/>
      <c r="BT1046" s="69"/>
      <c r="BU1046" s="69"/>
      <c r="BV1046" s="69"/>
      <c r="BW1046" s="69"/>
      <c r="BX1046" s="69"/>
      <c r="BY1046" s="69"/>
      <c r="BZ1046" s="69"/>
      <c r="CA1046" s="69"/>
      <c r="CB1046" s="69"/>
      <c r="CC1046" s="69"/>
      <c r="CD1046" s="69"/>
      <c r="CE1046" s="69"/>
      <c r="CF1046" s="69"/>
      <c r="CG1046" s="69"/>
      <c r="CH1046" s="69"/>
      <c r="CI1046" s="69"/>
      <c r="CJ1046" s="69"/>
      <c r="CK1046" s="69"/>
      <c r="CL1046" s="69"/>
      <c r="CM1046" s="69"/>
      <c r="CN1046" s="69"/>
      <c r="CO1046" s="69"/>
      <c r="CP1046" s="69"/>
      <c r="CQ1046" s="69"/>
      <c r="CR1046" s="69"/>
      <c r="CS1046" s="69"/>
      <c r="CT1046" s="69"/>
      <c r="CU1046" s="69"/>
      <c r="CV1046" s="69"/>
      <c r="CW1046" s="69"/>
      <c r="CX1046" s="69"/>
      <c r="CY1046" s="69"/>
      <c r="CZ1046" s="69"/>
      <c r="DA1046" s="69"/>
      <c r="DB1046" s="69"/>
      <c r="DC1046" s="69"/>
      <c r="DD1046" s="69"/>
      <c r="DE1046" s="69"/>
      <c r="DF1046" s="69"/>
      <c r="DG1046" s="69"/>
      <c r="DH1046" s="69"/>
      <c r="DI1046" s="69"/>
      <c r="DJ1046" s="69"/>
      <c r="DK1046" s="69"/>
      <c r="DL1046" s="69"/>
      <c r="DM1046" s="69"/>
      <c r="DN1046" s="69"/>
      <c r="DO1046" s="69"/>
      <c r="DP1046" s="69"/>
      <c r="DQ1046" s="69"/>
      <c r="DR1046" s="69"/>
      <c r="DS1046" s="69"/>
      <c r="DT1046" s="69"/>
      <c r="DU1046" s="69"/>
      <c r="DV1046" s="69"/>
      <c r="DW1046" s="69"/>
      <c r="DX1046" s="69"/>
      <c r="DY1046" s="69"/>
      <c r="DZ1046" s="69"/>
      <c r="EA1046" s="69"/>
      <c r="EB1046" s="69"/>
      <c r="EC1046" s="69"/>
      <c r="ED1046" s="69"/>
      <c r="EE1046" s="69"/>
      <c r="EF1046" s="69"/>
      <c r="EG1046" s="69"/>
      <c r="EH1046" s="69"/>
      <c r="EI1046" s="69"/>
      <c r="EJ1046" s="69"/>
      <c r="EK1046" s="69"/>
    </row>
    <row r="1047" spans="1:141" x14ac:dyDescent="0.25">
      <c r="A1047" s="90"/>
      <c r="B1047" s="90"/>
      <c r="C1047" s="90"/>
      <c r="D1047" s="90"/>
      <c r="F1047" s="113"/>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s="69"/>
      <c r="AX1047" s="69"/>
      <c r="AY1047" s="69"/>
      <c r="AZ1047" s="69"/>
      <c r="BA1047" s="69"/>
      <c r="BB1047" s="69"/>
      <c r="BC1047" s="69"/>
      <c r="BD1047" s="69"/>
      <c r="BE1047" s="69"/>
      <c r="BF1047" s="69"/>
      <c r="BG1047" s="69"/>
      <c r="BH1047" s="69"/>
      <c r="BI1047" s="69"/>
      <c r="BJ1047" s="69"/>
      <c r="BK1047" s="69"/>
      <c r="BL1047" s="69"/>
      <c r="BM1047" s="69"/>
      <c r="BN1047" s="69"/>
      <c r="BO1047" s="69"/>
      <c r="BP1047" s="69"/>
      <c r="BQ1047" s="69"/>
      <c r="BR1047" s="69"/>
      <c r="BS1047" s="69"/>
      <c r="BT1047" s="69"/>
      <c r="BU1047" s="69"/>
      <c r="BV1047" s="69"/>
      <c r="BW1047" s="69"/>
      <c r="BX1047" s="69"/>
      <c r="BY1047" s="69"/>
      <c r="BZ1047" s="69"/>
      <c r="CA1047" s="69"/>
      <c r="CB1047" s="69"/>
      <c r="CC1047" s="69"/>
      <c r="CD1047" s="69"/>
      <c r="CE1047" s="69"/>
      <c r="CF1047" s="69"/>
      <c r="CG1047" s="69"/>
      <c r="CH1047" s="69"/>
      <c r="CI1047" s="69"/>
      <c r="CJ1047" s="69"/>
      <c r="CK1047" s="69"/>
      <c r="CL1047" s="69"/>
      <c r="CM1047" s="69"/>
      <c r="CN1047" s="69"/>
      <c r="CO1047" s="69"/>
      <c r="CP1047" s="69"/>
      <c r="CQ1047" s="69"/>
      <c r="CR1047" s="69"/>
      <c r="CS1047" s="69"/>
      <c r="CT1047" s="69"/>
      <c r="CU1047" s="69"/>
      <c r="CV1047" s="69"/>
      <c r="CW1047" s="69"/>
      <c r="CX1047" s="69"/>
      <c r="CY1047" s="69"/>
      <c r="CZ1047" s="69"/>
      <c r="DA1047" s="69"/>
      <c r="DB1047" s="69"/>
      <c r="DC1047" s="69"/>
      <c r="DD1047" s="69"/>
      <c r="DE1047" s="69"/>
      <c r="DF1047" s="69"/>
      <c r="DG1047" s="69"/>
      <c r="DH1047" s="69"/>
      <c r="DI1047" s="69"/>
      <c r="DJ1047" s="69"/>
      <c r="DK1047" s="69"/>
      <c r="DL1047" s="69"/>
      <c r="DM1047" s="69"/>
      <c r="DN1047" s="69"/>
      <c r="DO1047" s="69"/>
      <c r="DP1047" s="69"/>
      <c r="DQ1047" s="69"/>
      <c r="DR1047" s="69"/>
      <c r="DS1047" s="69"/>
      <c r="DT1047" s="69"/>
      <c r="DU1047" s="69"/>
      <c r="DV1047" s="69"/>
      <c r="DW1047" s="69"/>
      <c r="DX1047" s="69"/>
      <c r="DY1047" s="69"/>
      <c r="DZ1047" s="69"/>
      <c r="EA1047" s="69"/>
      <c r="EB1047" s="69"/>
      <c r="EC1047" s="69"/>
      <c r="ED1047" s="69"/>
      <c r="EE1047" s="69"/>
      <c r="EF1047" s="69"/>
      <c r="EG1047" s="69"/>
      <c r="EH1047" s="69"/>
      <c r="EI1047" s="69"/>
      <c r="EJ1047" s="69"/>
      <c r="EK1047" s="69"/>
    </row>
    <row r="1048" spans="1:141" x14ac:dyDescent="0.25">
      <c r="A1048" s="90"/>
      <c r="B1048" s="90"/>
      <c r="C1048" s="90"/>
      <c r="D1048" s="90"/>
      <c r="F1048" s="113"/>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69"/>
      <c r="AN1048" s="69"/>
      <c r="AO1048" s="69"/>
      <c r="AP1048" s="69"/>
      <c r="AQ1048" s="69"/>
      <c r="AR1048" s="69"/>
      <c r="AS1048" s="69"/>
      <c r="AT1048" s="69"/>
      <c r="AU1048" s="69"/>
      <c r="AV1048" s="69"/>
      <c r="AW1048" s="69"/>
      <c r="AX1048" s="69"/>
      <c r="AY1048" s="69"/>
      <c r="AZ1048" s="69"/>
      <c r="BA1048" s="69"/>
      <c r="BB1048" s="69"/>
      <c r="BC1048" s="69"/>
      <c r="BD1048" s="69"/>
      <c r="BE1048" s="69"/>
      <c r="BF1048" s="69"/>
      <c r="BG1048" s="69"/>
      <c r="BH1048" s="69"/>
      <c r="BI1048" s="69"/>
      <c r="BJ1048" s="69"/>
      <c r="BK1048" s="69"/>
      <c r="BL1048" s="69"/>
      <c r="BM1048" s="69"/>
      <c r="BN1048" s="69"/>
      <c r="BO1048" s="69"/>
      <c r="BP1048" s="69"/>
      <c r="BQ1048" s="69"/>
      <c r="BR1048" s="69"/>
      <c r="BS1048" s="69"/>
      <c r="BT1048" s="69"/>
      <c r="BU1048" s="69"/>
      <c r="BV1048" s="69"/>
      <c r="BW1048" s="69"/>
      <c r="BX1048" s="69"/>
      <c r="BY1048" s="69"/>
      <c r="BZ1048" s="69"/>
      <c r="CA1048" s="69"/>
      <c r="CB1048" s="69"/>
      <c r="CC1048" s="69"/>
      <c r="CD1048" s="69"/>
      <c r="CE1048" s="69"/>
      <c r="CF1048" s="69"/>
      <c r="CG1048" s="69"/>
      <c r="CH1048" s="69"/>
      <c r="CI1048" s="69"/>
      <c r="CJ1048" s="69"/>
      <c r="CK1048" s="69"/>
      <c r="CL1048" s="69"/>
      <c r="CM1048" s="69"/>
      <c r="CN1048" s="69"/>
      <c r="CO1048" s="69"/>
      <c r="CP1048" s="69"/>
      <c r="CQ1048" s="69"/>
      <c r="CR1048" s="69"/>
      <c r="CS1048" s="69"/>
      <c r="CT1048" s="69"/>
      <c r="CU1048" s="69"/>
      <c r="CV1048" s="69"/>
      <c r="CW1048" s="69"/>
      <c r="CX1048" s="69"/>
      <c r="CY1048" s="69"/>
      <c r="CZ1048" s="69"/>
      <c r="DA1048" s="69"/>
      <c r="DB1048" s="69"/>
      <c r="DC1048" s="69"/>
      <c r="DD1048" s="69"/>
      <c r="DE1048" s="69"/>
      <c r="DF1048" s="69"/>
      <c r="DG1048" s="69"/>
      <c r="DH1048" s="69"/>
      <c r="DI1048" s="69"/>
      <c r="DJ1048" s="69"/>
      <c r="DK1048" s="69"/>
      <c r="DL1048" s="69"/>
      <c r="DM1048" s="69"/>
      <c r="DN1048" s="69"/>
      <c r="DO1048" s="69"/>
      <c r="DP1048" s="69"/>
      <c r="DQ1048" s="69"/>
      <c r="DR1048" s="69"/>
      <c r="DS1048" s="69"/>
      <c r="DT1048" s="69"/>
      <c r="DU1048" s="69"/>
      <c r="DV1048" s="69"/>
      <c r="DW1048" s="69"/>
      <c r="DX1048" s="69"/>
      <c r="DY1048" s="69"/>
      <c r="DZ1048" s="69"/>
      <c r="EA1048" s="69"/>
      <c r="EB1048" s="69"/>
      <c r="EC1048" s="69"/>
      <c r="ED1048" s="69"/>
      <c r="EE1048" s="69"/>
      <c r="EF1048" s="69"/>
      <c r="EG1048" s="69"/>
      <c r="EH1048" s="69"/>
      <c r="EI1048" s="69"/>
      <c r="EJ1048" s="69"/>
      <c r="EK1048" s="69"/>
    </row>
    <row r="1049" spans="1:141" x14ac:dyDescent="0.25">
      <c r="A1049" s="90"/>
      <c r="B1049" s="90"/>
      <c r="C1049" s="90"/>
      <c r="D1049" s="90"/>
      <c r="F1049" s="113"/>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c r="AL1049" s="69"/>
      <c r="AM1049" s="69"/>
      <c r="AN1049" s="69"/>
      <c r="AO1049" s="69"/>
      <c r="AP1049" s="69"/>
      <c r="AQ1049" s="69"/>
      <c r="AR1049" s="69"/>
      <c r="AS1049" s="69"/>
      <c r="AT1049" s="69"/>
      <c r="AU1049" s="69"/>
      <c r="AV1049" s="69"/>
      <c r="AW1049" s="69"/>
      <c r="AX1049" s="69"/>
      <c r="AY1049" s="69"/>
      <c r="AZ1049" s="69"/>
      <c r="BA1049" s="69"/>
      <c r="BB1049" s="69"/>
      <c r="BC1049" s="69"/>
      <c r="BD1049" s="69"/>
      <c r="BE1049" s="69"/>
      <c r="BF1049" s="69"/>
      <c r="BG1049" s="69"/>
      <c r="BH1049" s="69"/>
      <c r="BI1049" s="69"/>
      <c r="BJ1049" s="69"/>
      <c r="BK1049" s="69"/>
      <c r="BL1049" s="69"/>
      <c r="BM1049" s="69"/>
      <c r="BN1049" s="69"/>
      <c r="BO1049" s="69"/>
      <c r="BP1049" s="69"/>
      <c r="BQ1049" s="69"/>
      <c r="BR1049" s="69"/>
      <c r="BS1049" s="69"/>
      <c r="BT1049" s="69"/>
      <c r="BU1049" s="69"/>
      <c r="BV1049" s="69"/>
      <c r="BW1049" s="69"/>
      <c r="BX1049" s="69"/>
      <c r="BY1049" s="69"/>
      <c r="BZ1049" s="69"/>
      <c r="CA1049" s="69"/>
      <c r="CB1049" s="69"/>
      <c r="CC1049" s="69"/>
      <c r="CD1049" s="69"/>
      <c r="CE1049" s="69"/>
      <c r="CF1049" s="69"/>
      <c r="CG1049" s="69"/>
      <c r="CH1049" s="69"/>
      <c r="CI1049" s="69"/>
      <c r="CJ1049" s="69"/>
      <c r="CK1049" s="69"/>
      <c r="CL1049" s="69"/>
      <c r="CM1049" s="69"/>
      <c r="CN1049" s="69"/>
      <c r="CO1049" s="69"/>
      <c r="CP1049" s="69"/>
      <c r="CQ1049" s="69"/>
      <c r="CR1049" s="69"/>
      <c r="CS1049" s="69"/>
      <c r="CT1049" s="69"/>
      <c r="CU1049" s="69"/>
      <c r="CV1049" s="69"/>
      <c r="CW1049" s="69"/>
      <c r="CX1049" s="69"/>
      <c r="CY1049" s="69"/>
      <c r="CZ1049" s="69"/>
      <c r="DA1049" s="69"/>
      <c r="DB1049" s="69"/>
      <c r="DC1049" s="69"/>
      <c r="DD1049" s="69"/>
      <c r="DE1049" s="69"/>
      <c r="DF1049" s="69"/>
      <c r="DG1049" s="69"/>
      <c r="DH1049" s="69"/>
      <c r="DI1049" s="69"/>
      <c r="DJ1049" s="69"/>
      <c r="DK1049" s="69"/>
      <c r="DL1049" s="69"/>
      <c r="DM1049" s="69"/>
      <c r="DN1049" s="69"/>
      <c r="DO1049" s="69"/>
      <c r="DP1049" s="69"/>
      <c r="DQ1049" s="69"/>
      <c r="DR1049" s="69"/>
      <c r="DS1049" s="69"/>
      <c r="DT1049" s="69"/>
      <c r="DU1049" s="69"/>
      <c r="DV1049" s="69"/>
      <c r="DW1049" s="69"/>
      <c r="DX1049" s="69"/>
      <c r="DY1049" s="69"/>
      <c r="DZ1049" s="69"/>
      <c r="EA1049" s="69"/>
      <c r="EB1049" s="69"/>
      <c r="EC1049" s="69"/>
      <c r="ED1049" s="69"/>
      <c r="EE1049" s="69"/>
      <c r="EF1049" s="69"/>
      <c r="EG1049" s="69"/>
      <c r="EH1049" s="69"/>
      <c r="EI1049" s="69"/>
      <c r="EJ1049" s="69"/>
      <c r="EK1049" s="69"/>
    </row>
    <row r="1050" spans="1:141" x14ac:dyDescent="0.25">
      <c r="A1050" s="90"/>
      <c r="B1050" s="90"/>
      <c r="C1050" s="90"/>
      <c r="D1050" s="90"/>
      <c r="F1050" s="113"/>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c r="AL1050" s="69"/>
      <c r="AM1050" s="69"/>
      <c r="AN1050" s="69"/>
      <c r="AO1050" s="69"/>
      <c r="AP1050" s="69"/>
      <c r="AQ1050" s="69"/>
      <c r="AR1050" s="69"/>
      <c r="AS1050" s="69"/>
      <c r="AT1050" s="69"/>
      <c r="AU1050" s="69"/>
      <c r="AV1050" s="69"/>
      <c r="AW1050" s="69"/>
      <c r="AX1050" s="69"/>
      <c r="AY1050" s="69"/>
      <c r="AZ1050" s="69"/>
      <c r="BA1050" s="69"/>
      <c r="BB1050" s="69"/>
      <c r="BC1050" s="69"/>
      <c r="BD1050" s="69"/>
      <c r="BE1050" s="69"/>
      <c r="BF1050" s="69"/>
      <c r="BG1050" s="69"/>
      <c r="BH1050" s="69"/>
      <c r="BI1050" s="69"/>
      <c r="BJ1050" s="69"/>
      <c r="BK1050" s="69"/>
      <c r="BL1050" s="69"/>
      <c r="BM1050" s="69"/>
      <c r="BN1050" s="69"/>
      <c r="BO1050" s="69"/>
      <c r="BP1050" s="69"/>
      <c r="BQ1050" s="69"/>
      <c r="BR1050" s="69"/>
      <c r="BS1050" s="69"/>
      <c r="BT1050" s="69"/>
      <c r="BU1050" s="69"/>
      <c r="BV1050" s="69"/>
      <c r="BW1050" s="69"/>
      <c r="BX1050" s="69"/>
      <c r="BY1050" s="69"/>
      <c r="BZ1050" s="69"/>
      <c r="CA1050" s="69"/>
      <c r="CB1050" s="69"/>
      <c r="CC1050" s="69"/>
      <c r="CD1050" s="69"/>
      <c r="CE1050" s="69"/>
      <c r="CF1050" s="69"/>
      <c r="CG1050" s="69"/>
      <c r="CH1050" s="69"/>
      <c r="CI1050" s="69"/>
      <c r="CJ1050" s="69"/>
      <c r="CK1050" s="69"/>
      <c r="CL1050" s="69"/>
      <c r="CM1050" s="69"/>
      <c r="CN1050" s="69"/>
      <c r="CO1050" s="69"/>
      <c r="CP1050" s="69"/>
      <c r="CQ1050" s="69"/>
      <c r="CR1050" s="69"/>
      <c r="CS1050" s="69"/>
      <c r="CT1050" s="69"/>
      <c r="CU1050" s="69"/>
      <c r="CV1050" s="69"/>
      <c r="CW1050" s="69"/>
      <c r="CX1050" s="69"/>
      <c r="CY1050" s="69"/>
      <c r="CZ1050" s="69"/>
      <c r="DA1050" s="69"/>
      <c r="DB1050" s="69"/>
      <c r="DC1050" s="69"/>
      <c r="DD1050" s="69"/>
      <c r="DE1050" s="69"/>
      <c r="DF1050" s="69"/>
      <c r="DG1050" s="69"/>
      <c r="DH1050" s="69"/>
      <c r="DI1050" s="69"/>
      <c r="DJ1050" s="69"/>
      <c r="DK1050" s="69"/>
      <c r="DL1050" s="69"/>
      <c r="DM1050" s="69"/>
      <c r="DN1050" s="69"/>
      <c r="DO1050" s="69"/>
      <c r="DP1050" s="69"/>
      <c r="DQ1050" s="69"/>
      <c r="DR1050" s="69"/>
      <c r="DS1050" s="69"/>
      <c r="DT1050" s="69"/>
      <c r="DU1050" s="69"/>
      <c r="DV1050" s="69"/>
      <c r="DW1050" s="69"/>
      <c r="DX1050" s="69"/>
      <c r="DY1050" s="69"/>
      <c r="DZ1050" s="69"/>
      <c r="EA1050" s="69"/>
      <c r="EB1050" s="69"/>
      <c r="EC1050" s="69"/>
      <c r="ED1050" s="69"/>
      <c r="EE1050" s="69"/>
      <c r="EF1050" s="69"/>
      <c r="EG1050" s="69"/>
      <c r="EH1050" s="69"/>
      <c r="EI1050" s="69"/>
      <c r="EJ1050" s="69"/>
      <c r="EK1050" s="6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D28CF-E460-4C2F-9898-A137C7A73C0C}">
  <sheetPr>
    <tabColor rgb="FFC0E6F5"/>
  </sheetPr>
  <dimension ref="A1:S25"/>
  <sheetViews>
    <sheetView showGridLines="0" workbookViewId="0"/>
  </sheetViews>
  <sheetFormatPr defaultColWidth="9.140625" defaultRowHeight="15" x14ac:dyDescent="0.25"/>
  <cols>
    <col min="1" max="2" width="2.85546875" style="69" customWidth="1"/>
    <col min="3" max="7" width="9.140625" style="69"/>
    <col min="8" max="8" width="10.85546875" style="69" customWidth="1"/>
    <col min="9" max="10" width="9.140625" style="69"/>
    <col min="11" max="11" width="19" style="69" customWidth="1"/>
    <col min="12" max="12" width="28.5703125" style="69" customWidth="1"/>
    <col min="13" max="20" width="14.28515625" style="69" customWidth="1"/>
    <col min="21" max="21" width="2.85546875" style="69" customWidth="1"/>
    <col min="22" max="16384" width="9.140625" style="69"/>
  </cols>
  <sheetData>
    <row r="1" spans="1:19" ht="31.5" x14ac:dyDescent="0.5">
      <c r="A1" s="4" t="str">
        <f>IF(ISTEXT(C2),CONCATENATE(C2," (",E2,")"),"")</f>
        <v>NVIDIA Corporation (NVDA)</v>
      </c>
      <c r="B1" s="2"/>
      <c r="C1" s="2"/>
      <c r="D1" s="2"/>
      <c r="E1" s="2"/>
      <c r="F1" s="4"/>
      <c r="G1" s="4"/>
      <c r="H1" s="4"/>
      <c r="I1" s="4"/>
      <c r="J1" s="4"/>
      <c r="K1" s="4"/>
      <c r="L1" s="4"/>
      <c r="M1" s="4"/>
      <c r="N1" s="4"/>
      <c r="O1" s="4"/>
      <c r="P1" s="4"/>
      <c r="Q1" s="4"/>
      <c r="R1" s="4"/>
      <c r="S1" s="4"/>
    </row>
    <row r="2" spans="1:19" hidden="1" x14ac:dyDescent="0.25">
      <c r="B2" s="220"/>
      <c r="C2" s="263" t="s">
        <v>517</v>
      </c>
      <c r="D2" s="219"/>
      <c r="E2" s="263" t="s">
        <v>518</v>
      </c>
      <c r="F2" s="219"/>
      <c r="G2" s="219"/>
      <c r="H2" s="219"/>
      <c r="I2" s="219"/>
      <c r="J2" s="219"/>
    </row>
    <row r="3" spans="1:19" x14ac:dyDescent="0.25">
      <c r="B3" s="220"/>
      <c r="C3" s="219"/>
      <c r="D3" s="219"/>
      <c r="E3" s="219"/>
      <c r="F3" s="219"/>
      <c r="G3" s="219"/>
      <c r="H3" s="219"/>
      <c r="I3" s="219"/>
      <c r="J3" s="219"/>
    </row>
    <row r="4" spans="1:19" x14ac:dyDescent="0.25">
      <c r="B4" s="264" t="s">
        <v>427</v>
      </c>
      <c r="C4" s="258"/>
      <c r="D4" s="258"/>
      <c r="E4" s="258"/>
      <c r="F4" s="258"/>
      <c r="G4" s="258"/>
      <c r="H4" s="258"/>
      <c r="I4" s="259"/>
      <c r="J4" s="219"/>
      <c r="K4" s="264" t="s">
        <v>447</v>
      </c>
      <c r="L4" s="260"/>
      <c r="M4" s="260"/>
      <c r="N4" s="260"/>
      <c r="O4" s="261"/>
      <c r="P4" s="261"/>
      <c r="Q4" s="261"/>
      <c r="R4" s="261"/>
    </row>
    <row r="5" spans="1:19" x14ac:dyDescent="0.25">
      <c r="B5" s="221" t="s">
        <v>438</v>
      </c>
      <c r="C5" s="220"/>
      <c r="D5"/>
      <c r="E5" s="220"/>
      <c r="F5" s="220"/>
      <c r="G5" s="220"/>
      <c r="H5" s="220"/>
      <c r="I5" s="222"/>
      <c r="J5"/>
      <c r="K5" s="220"/>
      <c r="L5" s="220"/>
    </row>
    <row r="6" spans="1:19" x14ac:dyDescent="0.25">
      <c r="B6" s="223"/>
      <c r="C6" s="220" t="s">
        <v>428</v>
      </c>
      <c r="D6"/>
      <c r="E6" s="220"/>
      <c r="F6" s="220"/>
      <c r="G6" s="220"/>
      <c r="H6" s="220"/>
      <c r="I6" s="317">
        <v>4.5900000000000003E-2</v>
      </c>
      <c r="J6"/>
      <c r="K6" s="225" t="s">
        <v>546</v>
      </c>
      <c r="L6" s="225" t="s">
        <v>547</v>
      </c>
      <c r="M6" s="226" t="s">
        <v>446</v>
      </c>
      <c r="N6" s="226" t="s">
        <v>449</v>
      </c>
      <c r="O6" s="226" t="s">
        <v>434</v>
      </c>
      <c r="P6" s="226" t="s">
        <v>445</v>
      </c>
      <c r="Q6" s="226" t="s">
        <v>444</v>
      </c>
      <c r="R6" s="226" t="s">
        <v>450</v>
      </c>
    </row>
    <row r="7" spans="1:19" x14ac:dyDescent="0.25">
      <c r="B7" s="223"/>
      <c r="C7" s="227" t="s">
        <v>429</v>
      </c>
      <c r="D7" s="228"/>
      <c r="E7" s="227"/>
      <c r="F7" s="227"/>
      <c r="G7" s="227"/>
      <c r="H7" s="227"/>
      <c r="I7" s="318">
        <v>0.12</v>
      </c>
      <c r="J7"/>
      <c r="K7" s="251" t="s">
        <v>550</v>
      </c>
      <c r="L7" s="251" t="s">
        <v>555</v>
      </c>
      <c r="M7" s="252">
        <v>-1.2164999999999999</v>
      </c>
      <c r="N7" s="253">
        <v>1.026</v>
      </c>
      <c r="O7" s="254">
        <v>49278</v>
      </c>
      <c r="P7" s="254">
        <v>80659.8</v>
      </c>
      <c r="Q7" s="257">
        <f t="shared" ref="Q7:Q16" si="0">IFERROR(O7/P7,"")</f>
        <v>0.61093630284230804</v>
      </c>
      <c r="R7" s="230">
        <f>IF(K7="","",IF(N7=0,"NA",IF(ISERROR(N7/(1+Q7*(1-M7))),0,N7/(1+Q7*(1-M7)))))</f>
        <v>0.43582788729866073</v>
      </c>
    </row>
    <row r="8" spans="1:19" x14ac:dyDescent="0.25">
      <c r="B8" s="231"/>
      <c r="C8" s="220" t="str">
        <f>"After-tax cost of debt:  "&amp;TEXT(I6,"0.00%")&amp;" x (1 - "&amp;TEXT(I7,"0.00%"&amp;") =")</f>
        <v>After-tax cost of debt:  4.59% x (1 - 12.00%) =</v>
      </c>
      <c r="D8" s="220"/>
      <c r="E8" s="220"/>
      <c r="F8" s="220"/>
      <c r="G8" s="220"/>
      <c r="H8" s="220"/>
      <c r="I8" s="232">
        <f>IFERROR(I6*(1-I7),"-")</f>
        <v>4.0392000000000004E-2</v>
      </c>
      <c r="J8"/>
      <c r="K8" s="251" t="s">
        <v>551</v>
      </c>
      <c r="L8" s="251" t="s">
        <v>556</v>
      </c>
      <c r="M8" s="252">
        <v>-0.2303</v>
      </c>
      <c r="N8" s="253">
        <v>1.4359999999999999</v>
      </c>
      <c r="O8" s="254">
        <v>4401.3</v>
      </c>
      <c r="P8" s="254">
        <v>98463.816000000006</v>
      </c>
      <c r="Q8" s="257">
        <f t="shared" si="0"/>
        <v>4.4699669165777611E-2</v>
      </c>
      <c r="R8" s="230">
        <f t="shared" ref="R8:R16" si="1">IF(K8="","",IF(N8=0,"NA",IF(ISERROR(N8/(1+Q8*(1-M8))),0,N8/(1+Q8*(1-M8)))))</f>
        <v>1.361145178030454</v>
      </c>
    </row>
    <row r="9" spans="1:19" x14ac:dyDescent="0.25">
      <c r="B9" s="233"/>
      <c r="C9" s="220"/>
      <c r="D9"/>
      <c r="E9" s="220"/>
      <c r="F9" s="220"/>
      <c r="G9" s="220"/>
      <c r="H9" s="220"/>
      <c r="I9" s="234"/>
      <c r="J9" s="220"/>
      <c r="K9" s="251" t="s">
        <v>552</v>
      </c>
      <c r="L9" s="251" t="s">
        <v>557</v>
      </c>
      <c r="M9" s="252">
        <v>0.37259999999999999</v>
      </c>
      <c r="N9" s="253">
        <v>1.179</v>
      </c>
      <c r="O9" s="254">
        <v>14007</v>
      </c>
      <c r="P9" s="254">
        <v>111062.12</v>
      </c>
      <c r="Q9" s="257">
        <f t="shared" si="0"/>
        <v>0.12611860821673493</v>
      </c>
      <c r="R9" s="230">
        <f t="shared" si="1"/>
        <v>1.0925499986058418</v>
      </c>
    </row>
    <row r="10" spans="1:19" x14ac:dyDescent="0.25">
      <c r="B10" s="221" t="s">
        <v>439</v>
      </c>
      <c r="C10" s="220"/>
      <c r="D10"/>
      <c r="E10" s="220"/>
      <c r="F10" s="220"/>
      <c r="G10" s="220"/>
      <c r="H10" s="220"/>
      <c r="I10" s="234"/>
      <c r="J10" s="220"/>
      <c r="K10" s="251" t="s">
        <v>553</v>
      </c>
      <c r="L10" s="251" t="s">
        <v>558</v>
      </c>
      <c r="M10" s="252">
        <v>-0.73580000000000001</v>
      </c>
      <c r="N10" s="253">
        <v>1.706</v>
      </c>
      <c r="O10" s="254">
        <v>3003</v>
      </c>
      <c r="P10" s="254">
        <v>188565</v>
      </c>
      <c r="Q10" s="257">
        <f t="shared" si="0"/>
        <v>1.5925542916235779E-2</v>
      </c>
      <c r="R10" s="230">
        <f t="shared" si="1"/>
        <v>1.6601086901437301</v>
      </c>
    </row>
    <row r="11" spans="1:19" x14ac:dyDescent="0.25">
      <c r="B11" s="223"/>
      <c r="C11" s="220" t="s">
        <v>548</v>
      </c>
      <c r="D11"/>
      <c r="E11" s="220"/>
      <c r="F11" s="220"/>
      <c r="G11" s="220"/>
      <c r="H11" s="220"/>
      <c r="I11" s="317">
        <v>4.5900000000000003E-2</v>
      </c>
      <c r="J11" s="241"/>
      <c r="K11" s="251" t="s">
        <v>554</v>
      </c>
      <c r="L11" s="251" t="s">
        <v>559</v>
      </c>
      <c r="M11" s="252">
        <v>0.40550000000000003</v>
      </c>
      <c r="N11" s="253">
        <v>1.1870000000000001</v>
      </c>
      <c r="O11" s="254">
        <v>67566</v>
      </c>
      <c r="P11" s="254">
        <v>1071753.18</v>
      </c>
      <c r="Q11" s="257">
        <f t="shared" si="0"/>
        <v>6.3042500139817645E-2</v>
      </c>
      <c r="R11" s="230">
        <f t="shared" si="1"/>
        <v>1.1441198013096194</v>
      </c>
    </row>
    <row r="12" spans="1:19" x14ac:dyDescent="0.25">
      <c r="B12" s="223"/>
      <c r="C12" s="220" t="s">
        <v>431</v>
      </c>
      <c r="D12"/>
      <c r="E12" s="220"/>
      <c r="F12" s="220"/>
      <c r="G12" s="220"/>
      <c r="H12" s="220"/>
      <c r="I12" s="242">
        <f>IF(ISNUMBER(K22),K22,IF(AND(ISNUMBER(R19),R19&gt;0),R19,L24))</f>
        <v>1.142018907862564</v>
      </c>
      <c r="J12" s="220"/>
      <c r="K12" s="251"/>
      <c r="L12" s="251"/>
      <c r="M12" s="252"/>
      <c r="N12" s="253"/>
      <c r="O12" s="254"/>
      <c r="P12" s="254"/>
      <c r="Q12" s="257" t="str">
        <f t="shared" si="0"/>
        <v/>
      </c>
      <c r="R12" s="230" t="str">
        <f t="shared" si="1"/>
        <v/>
      </c>
    </row>
    <row r="13" spans="1:19" x14ac:dyDescent="0.25">
      <c r="B13" s="223"/>
      <c r="C13" s="220" t="s">
        <v>432</v>
      </c>
      <c r="D13"/>
      <c r="E13" s="220"/>
      <c r="F13" s="220"/>
      <c r="G13" s="220"/>
      <c r="H13" s="220"/>
      <c r="I13" s="317">
        <v>4.7199999999999999E-2</v>
      </c>
      <c r="J13"/>
      <c r="K13" s="251"/>
      <c r="L13" s="251"/>
      <c r="M13" s="252"/>
      <c r="N13" s="253"/>
      <c r="O13" s="254"/>
      <c r="P13" s="254"/>
      <c r="Q13" s="257" t="str">
        <f t="shared" si="0"/>
        <v/>
      </c>
      <c r="R13" s="230" t="str">
        <f t="shared" si="1"/>
        <v/>
      </c>
    </row>
    <row r="14" spans="1:19" x14ac:dyDescent="0.25">
      <c r="B14" s="223"/>
      <c r="C14" s="227" t="s">
        <v>433</v>
      </c>
      <c r="D14" s="228"/>
      <c r="E14" s="227"/>
      <c r="F14" s="227"/>
      <c r="G14" s="227"/>
      <c r="H14" s="227"/>
      <c r="I14" s="229"/>
      <c r="J14"/>
      <c r="K14" s="251"/>
      <c r="L14" s="251"/>
      <c r="M14" s="252"/>
      <c r="N14" s="253"/>
      <c r="O14" s="254"/>
      <c r="P14" s="254"/>
      <c r="Q14" s="257" t="str">
        <f t="shared" si="0"/>
        <v/>
      </c>
      <c r="R14" s="230" t="str">
        <f t="shared" si="1"/>
        <v/>
      </c>
    </row>
    <row r="15" spans="1:19" x14ac:dyDescent="0.25">
      <c r="B15" s="223"/>
      <c r="C15" s="220" t="str">
        <f>"Cost of equity = "&amp;TEXT(I11,"0.00%")&amp;" + ("&amp;TEXT(I12,"0.000")&amp;" x "&amp;TEXT(I13,"0.00%")&amp;") + "&amp;TEXT(I14,"0.00%")&amp;" ="</f>
        <v>Cost of equity = 4.59% + (1.142 x 4.72%) + 0.00% =</v>
      </c>
      <c r="D15" s="220"/>
      <c r="E15" s="220"/>
      <c r="F15" s="220"/>
      <c r="G15" s="220"/>
      <c r="H15" s="220"/>
      <c r="I15" s="232">
        <f>SUM(I11,IFERROR(I12*I13,0),I14)</f>
        <v>9.9803292451113024E-2</v>
      </c>
      <c r="J15" s="220"/>
      <c r="K15" s="251"/>
      <c r="L15" s="251"/>
      <c r="M15" s="252"/>
      <c r="N15" s="253"/>
      <c r="O15" s="254"/>
      <c r="P15" s="254"/>
      <c r="Q15" s="257" t="str">
        <f t="shared" si="0"/>
        <v/>
      </c>
      <c r="R15" s="230" t="str">
        <f t="shared" si="1"/>
        <v/>
      </c>
    </row>
    <row r="16" spans="1:19" x14ac:dyDescent="0.25">
      <c r="B16" s="233"/>
      <c r="C16" s="220"/>
      <c r="D16"/>
      <c r="E16" s="220"/>
      <c r="F16" s="220"/>
      <c r="G16" s="220"/>
      <c r="H16" s="220"/>
      <c r="I16" s="234"/>
      <c r="J16" s="220"/>
      <c r="K16" s="251"/>
      <c r="L16" s="251"/>
      <c r="M16" s="252"/>
      <c r="N16" s="253"/>
      <c r="O16" s="254"/>
      <c r="P16" s="254"/>
      <c r="Q16" s="257" t="str">
        <f t="shared" si="0"/>
        <v/>
      </c>
      <c r="R16" s="230" t="str">
        <f t="shared" si="1"/>
        <v/>
      </c>
    </row>
    <row r="17" spans="1:19" x14ac:dyDescent="0.25">
      <c r="B17" s="221" t="s">
        <v>440</v>
      </c>
      <c r="C17" s="220"/>
      <c r="D17"/>
      <c r="E17" s="220"/>
      <c r="F17" s="220"/>
      <c r="G17" s="220"/>
      <c r="H17" s="220"/>
      <c r="I17" s="234"/>
      <c r="J17" s="220"/>
      <c r="K17" s="235" t="s">
        <v>430</v>
      </c>
      <c r="L17" s="236"/>
      <c r="M17" s="237"/>
      <c r="N17" s="238">
        <f>IFERROR(AVERAGEIFS(N7:N16,N7:N16,"&lt;&gt;0"),0)</f>
        <v>1.3068</v>
      </c>
      <c r="O17" s="237"/>
      <c r="P17" s="237"/>
      <c r="Q17" s="239"/>
      <c r="R17" s="240">
        <f>IFERROR(AVERAGEIFS(R7:R16,R7:R16,"&lt;&gt;0"),0)</f>
        <v>1.1387503110776611</v>
      </c>
    </row>
    <row r="18" spans="1:19" x14ac:dyDescent="0.25">
      <c r="B18" s="223"/>
      <c r="C18" s="220" t="s">
        <v>434</v>
      </c>
      <c r="D18"/>
      <c r="E18" s="220"/>
      <c r="F18" s="220"/>
      <c r="G18"/>
      <c r="H18" s="247">
        <v>11056</v>
      </c>
      <c r="I18" s="246">
        <f>IFERROR(H18/$H$20,"-")</f>
        <v>3.2511418253573419E-3</v>
      </c>
      <c r="J18" s="220"/>
    </row>
    <row r="19" spans="1:19" x14ac:dyDescent="0.25">
      <c r="B19" s="223"/>
      <c r="C19" s="227" t="s">
        <v>445</v>
      </c>
      <c r="D19" s="228"/>
      <c r="E19" s="227"/>
      <c r="F19" s="227"/>
      <c r="G19" s="228"/>
      <c r="H19" s="247">
        <v>3389595.4</v>
      </c>
      <c r="I19" s="248">
        <f>IFERROR(H19/$H$20,"-")</f>
        <v>0.99674885817464265</v>
      </c>
      <c r="J19"/>
      <c r="K19" s="218" t="str">
        <f>"  Re-levered beta = Averaged unlevered beta x  (1 + Debt / Equity x (1 - Tax rate))       "&amp;TEXT(R17,"0.000")&amp;" x (1 + "&amp;TEXT(IFERROR((H18/H19),""),"0.0%")&amp;" x (1 - "&amp;TEXT(I7,"0.0%))")&amp;" = "&amp;TEXT(R19,"0.000")</f>
        <v xml:space="preserve">  Re-levered beta = Averaged unlevered beta x  (1 + Debt / Equity x (1 - Tax rate))       1.139 x (1 + 0.3% x (1 - 12.0%)) = 1.142</v>
      </c>
      <c r="Q19" s="243" t="s">
        <v>451</v>
      </c>
      <c r="R19" s="244">
        <f>IFERROR(R17*(1+(H18/H19)*(1-I7)),"-")</f>
        <v>1.142018907862564</v>
      </c>
    </row>
    <row r="20" spans="1:19" x14ac:dyDescent="0.25">
      <c r="B20" s="223"/>
      <c r="C20" s="220" t="s">
        <v>435</v>
      </c>
      <c r="D20" s="220"/>
      <c r="E20" s="220"/>
      <c r="F20" s="220"/>
      <c r="G20" s="220"/>
      <c r="H20" s="245">
        <f>IF(SUM($H$18:$H$19)=0,"-",SUM($H$18:$H$19))</f>
        <v>3400651.4</v>
      </c>
      <c r="I20" s="246">
        <f>IF(SUM($I$18:$I$19)=0,"-",SUM($I$18:$I$19))</f>
        <v>1</v>
      </c>
      <c r="J20"/>
    </row>
    <row r="21" spans="1:19" x14ac:dyDescent="0.25">
      <c r="B21" s="233"/>
      <c r="C21" s="220"/>
      <c r="D21"/>
      <c r="E21" s="220"/>
      <c r="F21" s="220"/>
      <c r="G21" s="220"/>
      <c r="H21" s="220"/>
      <c r="I21" s="249"/>
      <c r="J21" s="220"/>
      <c r="K21" s="264" t="s">
        <v>448</v>
      </c>
    </row>
    <row r="22" spans="1:19" x14ac:dyDescent="0.25">
      <c r="B22" s="221" t="s">
        <v>441</v>
      </c>
      <c r="C22" s="220"/>
      <c r="D22"/>
      <c r="E22" s="220"/>
      <c r="F22" s="220"/>
      <c r="G22" s="220"/>
      <c r="H22" s="220"/>
      <c r="I22" s="234"/>
      <c r="J22" s="220"/>
      <c r="K22" s="256"/>
    </row>
    <row r="23" spans="1:19" x14ac:dyDescent="0.25">
      <c r="B23" s="250"/>
      <c r="C23" s="227" t="str">
        <f>IFERROR("WACC = ("&amp;TEXT(I8,"0.00%")&amp;" x "&amp;TEXT(I18,"0.0%")&amp;") + ("&amp;TEXT(I15,"0.00%")&amp;" x "&amp;TEXT(I19,"0.0%")&amp;") =","")</f>
        <v>WACC = (4.04% x 0.3%) + (9.98% x 99.7%) =</v>
      </c>
      <c r="D23" s="228"/>
      <c r="E23" s="227"/>
      <c r="F23" s="227"/>
      <c r="G23" s="227"/>
      <c r="H23" s="227"/>
      <c r="I23" s="265">
        <f>IF(IFERROR(I8*I18,0)+IFERROR(I15*I19,0)=0,"-",IFERROR(I8*I18,0)+IFERROR(I15*I19,0))</f>
        <v>9.9610137913326666E-2</v>
      </c>
      <c r="J23" s="220"/>
      <c r="K23" s="218" t="s">
        <v>436</v>
      </c>
    </row>
    <row r="24" spans="1:19" x14ac:dyDescent="0.25">
      <c r="B24" s="218"/>
      <c r="C24" s="262"/>
      <c r="D24" s="262"/>
      <c r="E24" s="262"/>
      <c r="F24" s="262"/>
      <c r="G24" s="262"/>
      <c r="H24" s="262"/>
      <c r="I24" s="262"/>
      <c r="J24"/>
      <c r="K24" s="220" t="s">
        <v>549</v>
      </c>
      <c r="L24" s="256">
        <v>1.657</v>
      </c>
    </row>
    <row r="25" spans="1:19" x14ac:dyDescent="0.25">
      <c r="A25" s="122"/>
      <c r="B25" s="122"/>
      <c r="C25" s="122"/>
      <c r="D25" s="122"/>
      <c r="E25" s="122"/>
      <c r="F25" s="122"/>
      <c r="G25" s="122"/>
      <c r="H25" s="122"/>
      <c r="I25" s="122"/>
      <c r="J25" s="122"/>
      <c r="K25" s="122"/>
      <c r="L25" s="122"/>
      <c r="M25" s="122"/>
      <c r="N25" s="122"/>
      <c r="O25" s="122"/>
      <c r="P25" s="122"/>
      <c r="Q25" s="122"/>
      <c r="R25" s="122"/>
      <c r="S25" s="12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D08B0-A054-48A4-8A45-4390B7FCA11E}">
  <sheetPr>
    <tabColor rgb="FFC0E6F5"/>
  </sheetPr>
  <dimension ref="A1:FT126"/>
  <sheetViews>
    <sheetView showGridLines="0" workbookViewId="0"/>
  </sheetViews>
  <sheetFormatPr defaultRowHeight="15" x14ac:dyDescent="0.25"/>
  <sheetData>
    <row r="1" spans="1:176" x14ac:dyDescent="0.25">
      <c r="A1" s="32" t="s">
        <v>125</v>
      </c>
      <c r="B1" s="32"/>
      <c r="C1" s="32"/>
      <c r="D1" s="32" t="s">
        <v>518</v>
      </c>
      <c r="E1" s="32" t="s">
        <v>517</v>
      </c>
      <c r="F1" s="179" t="str">
        <f>IF(LEFT(F2,2)=$F$3,CONCATENATE("FY ",RIGHT(F2,4)),"")</f>
        <v>FY 2015</v>
      </c>
      <c r="G1" s="179" t="str">
        <f t="shared" ref="G1:BR1" si="0">IF(LEFT(G2,2)=$F$3,CONCATENATE("FY ",RIGHT(G2,4)),"")</f>
        <v/>
      </c>
      <c r="H1" s="179" t="str">
        <f t="shared" si="0"/>
        <v/>
      </c>
      <c r="I1" s="179" t="str">
        <f t="shared" si="0"/>
        <v/>
      </c>
      <c r="J1" s="179" t="str">
        <f t="shared" si="0"/>
        <v>FY 2016</v>
      </c>
      <c r="K1" s="179" t="str">
        <f t="shared" si="0"/>
        <v/>
      </c>
      <c r="L1" s="179" t="str">
        <f t="shared" si="0"/>
        <v/>
      </c>
      <c r="M1" s="179" t="str">
        <f t="shared" si="0"/>
        <v/>
      </c>
      <c r="N1" s="179" t="str">
        <f t="shared" si="0"/>
        <v>FY 2017</v>
      </c>
      <c r="O1" s="179" t="str">
        <f t="shared" si="0"/>
        <v/>
      </c>
      <c r="P1" s="179" t="str">
        <f t="shared" si="0"/>
        <v/>
      </c>
      <c r="Q1" s="179" t="str">
        <f t="shared" si="0"/>
        <v/>
      </c>
      <c r="R1" s="179" t="str">
        <f t="shared" si="0"/>
        <v>FY 2018</v>
      </c>
      <c r="S1" s="179" t="str">
        <f t="shared" si="0"/>
        <v/>
      </c>
      <c r="T1" s="179" t="str">
        <f t="shared" si="0"/>
        <v/>
      </c>
      <c r="U1" s="179" t="str">
        <f t="shared" si="0"/>
        <v/>
      </c>
      <c r="V1" s="179" t="str">
        <f t="shared" si="0"/>
        <v>FY 2019</v>
      </c>
      <c r="W1" s="179" t="str">
        <f t="shared" si="0"/>
        <v/>
      </c>
      <c r="X1" s="179" t="str">
        <f t="shared" si="0"/>
        <v/>
      </c>
      <c r="Y1" s="179" t="str">
        <f t="shared" si="0"/>
        <v/>
      </c>
      <c r="Z1" s="179" t="str">
        <f t="shared" si="0"/>
        <v>FY 2020</v>
      </c>
      <c r="AA1" s="179" t="str">
        <f t="shared" si="0"/>
        <v/>
      </c>
      <c r="AB1" s="179" t="str">
        <f t="shared" si="0"/>
        <v/>
      </c>
      <c r="AC1" s="179" t="str">
        <f t="shared" si="0"/>
        <v/>
      </c>
      <c r="AD1" s="179" t="str">
        <f t="shared" si="0"/>
        <v>FY 2021</v>
      </c>
      <c r="AE1" s="179" t="str">
        <f t="shared" si="0"/>
        <v/>
      </c>
      <c r="AF1" s="179" t="str">
        <f t="shared" si="0"/>
        <v/>
      </c>
      <c r="AG1" s="179" t="str">
        <f t="shared" si="0"/>
        <v/>
      </c>
      <c r="AH1" s="179" t="str">
        <f t="shared" si="0"/>
        <v>FY 2022</v>
      </c>
      <c r="AI1" s="179" t="str">
        <f t="shared" si="0"/>
        <v/>
      </c>
      <c r="AJ1" s="179" t="str">
        <f t="shared" si="0"/>
        <v/>
      </c>
      <c r="AK1" s="179" t="str">
        <f t="shared" si="0"/>
        <v/>
      </c>
      <c r="AL1" s="179" t="str">
        <f t="shared" si="0"/>
        <v>FY 2023</v>
      </c>
      <c r="AM1" s="179" t="str">
        <f t="shared" si="0"/>
        <v/>
      </c>
      <c r="AN1" s="179" t="str">
        <f t="shared" si="0"/>
        <v/>
      </c>
      <c r="AO1" s="179" t="str">
        <f t="shared" si="0"/>
        <v/>
      </c>
      <c r="AP1" s="179" t="str">
        <f t="shared" si="0"/>
        <v>FY 2024</v>
      </c>
      <c r="AQ1" s="179" t="str">
        <f t="shared" si="0"/>
        <v/>
      </c>
      <c r="AR1" s="179" t="str">
        <f t="shared" si="0"/>
        <v/>
      </c>
      <c r="AS1" s="179" t="str">
        <f t="shared" si="0"/>
        <v/>
      </c>
      <c r="AT1" s="179" t="str">
        <f t="shared" si="0"/>
        <v>FY 2025</v>
      </c>
      <c r="AU1" s="179" t="str">
        <f t="shared" si="0"/>
        <v/>
      </c>
      <c r="AV1" s="179" t="str">
        <f t="shared" si="0"/>
        <v/>
      </c>
      <c r="AW1" s="179" t="str">
        <f t="shared" si="0"/>
        <v/>
      </c>
      <c r="AX1" s="179" t="str">
        <f t="shared" si="0"/>
        <v>FY 2026</v>
      </c>
      <c r="AY1" s="179" t="str">
        <f t="shared" si="0"/>
        <v/>
      </c>
      <c r="AZ1" s="179" t="str">
        <f t="shared" si="0"/>
        <v/>
      </c>
      <c r="BA1" s="179" t="str">
        <f t="shared" si="0"/>
        <v/>
      </c>
      <c r="BB1" s="179" t="str">
        <f t="shared" si="0"/>
        <v>FY 2027</v>
      </c>
      <c r="BC1" s="179" t="str">
        <f t="shared" si="0"/>
        <v/>
      </c>
      <c r="BD1" s="179" t="str">
        <f t="shared" si="0"/>
        <v/>
      </c>
      <c r="BE1" s="179" t="str">
        <f t="shared" si="0"/>
        <v/>
      </c>
      <c r="BF1" s="179" t="str">
        <f t="shared" si="0"/>
        <v>FY 2028</v>
      </c>
      <c r="BG1" s="179" t="str">
        <f t="shared" si="0"/>
        <v/>
      </c>
      <c r="BH1" s="179" t="str">
        <f t="shared" si="0"/>
        <v/>
      </c>
      <c r="BI1" s="179" t="str">
        <f t="shared" si="0"/>
        <v/>
      </c>
      <c r="BJ1" s="179" t="str">
        <f t="shared" si="0"/>
        <v>FY 2029</v>
      </c>
      <c r="BK1" s="179" t="str">
        <f t="shared" si="0"/>
        <v/>
      </c>
      <c r="BL1" s="179" t="str">
        <f t="shared" si="0"/>
        <v/>
      </c>
      <c r="BM1" s="179" t="str">
        <f t="shared" si="0"/>
        <v/>
      </c>
      <c r="BN1" s="179" t="str">
        <f t="shared" si="0"/>
        <v>FY 2030</v>
      </c>
      <c r="BO1" s="179" t="str">
        <f t="shared" si="0"/>
        <v/>
      </c>
      <c r="BP1" s="179" t="str">
        <f t="shared" si="0"/>
        <v/>
      </c>
      <c r="BQ1" s="179" t="str">
        <f t="shared" si="0"/>
        <v/>
      </c>
      <c r="BR1" s="179" t="str">
        <f t="shared" si="0"/>
        <v>FY 2031</v>
      </c>
      <c r="BS1" s="179" t="str">
        <f t="shared" ref="BS1:DI1" si="1">IF(LEFT(BS2,2)=$F$3,CONCATENATE("FY ",RIGHT(BS2,4)),"")</f>
        <v/>
      </c>
      <c r="BT1" s="179" t="str">
        <f t="shared" si="1"/>
        <v/>
      </c>
      <c r="BU1" s="179" t="str">
        <f t="shared" si="1"/>
        <v/>
      </c>
      <c r="BV1" s="179" t="str">
        <f t="shared" si="1"/>
        <v>FY 2032</v>
      </c>
      <c r="BW1" s="179" t="str">
        <f t="shared" si="1"/>
        <v/>
      </c>
      <c r="BX1" s="179" t="str">
        <f t="shared" si="1"/>
        <v/>
      </c>
      <c r="BY1" s="179" t="str">
        <f t="shared" si="1"/>
        <v/>
      </c>
      <c r="BZ1" s="179" t="str">
        <f t="shared" si="1"/>
        <v>FY 2033</v>
      </c>
      <c r="CA1" s="179" t="str">
        <f t="shared" si="1"/>
        <v/>
      </c>
      <c r="CB1" s="179" t="str">
        <f t="shared" si="1"/>
        <v/>
      </c>
      <c r="CC1" s="179" t="str">
        <f t="shared" si="1"/>
        <v/>
      </c>
      <c r="CD1" s="179" t="str">
        <f t="shared" si="1"/>
        <v>FY 2034</v>
      </c>
      <c r="CE1" s="179" t="str">
        <f t="shared" si="1"/>
        <v/>
      </c>
      <c r="CF1" s="179" t="str">
        <f t="shared" si="1"/>
        <v/>
      </c>
      <c r="CG1" s="179" t="str">
        <f t="shared" si="1"/>
        <v/>
      </c>
      <c r="CH1" s="179" t="str">
        <f t="shared" si="1"/>
        <v>FY 2035</v>
      </c>
      <c r="CI1" s="179" t="str">
        <f t="shared" si="1"/>
        <v/>
      </c>
      <c r="CJ1" s="179" t="str">
        <f t="shared" si="1"/>
        <v/>
      </c>
      <c r="CK1" s="179" t="str">
        <f t="shared" si="1"/>
        <v/>
      </c>
      <c r="CL1" s="179" t="str">
        <f t="shared" si="1"/>
        <v>FY 2036</v>
      </c>
      <c r="CM1" s="179" t="str">
        <f t="shared" si="1"/>
        <v/>
      </c>
      <c r="CN1" s="179" t="str">
        <f t="shared" si="1"/>
        <v/>
      </c>
      <c r="CO1" s="179" t="str">
        <f t="shared" si="1"/>
        <v/>
      </c>
      <c r="CP1" s="179" t="str">
        <f t="shared" si="1"/>
        <v>FY 2037</v>
      </c>
      <c r="CQ1" s="179" t="str">
        <f t="shared" si="1"/>
        <v/>
      </c>
      <c r="CR1" s="179" t="str">
        <f t="shared" si="1"/>
        <v/>
      </c>
      <c r="CS1" s="179" t="str">
        <f t="shared" si="1"/>
        <v/>
      </c>
      <c r="CT1" s="179" t="str">
        <f t="shared" si="1"/>
        <v>FY 2038</v>
      </c>
      <c r="CU1" s="179" t="str">
        <f t="shared" si="1"/>
        <v/>
      </c>
      <c r="CV1" s="179" t="str">
        <f t="shared" si="1"/>
        <v/>
      </c>
      <c r="CW1" s="179" t="str">
        <f t="shared" si="1"/>
        <v/>
      </c>
      <c r="CX1" s="179" t="str">
        <f t="shared" si="1"/>
        <v>FY 2039</v>
      </c>
      <c r="CY1" s="179" t="str">
        <f t="shared" si="1"/>
        <v/>
      </c>
      <c r="CZ1" s="179" t="str">
        <f t="shared" si="1"/>
        <v/>
      </c>
      <c r="DA1" s="179" t="str">
        <f t="shared" si="1"/>
        <v/>
      </c>
      <c r="DB1" s="179" t="str">
        <f t="shared" si="1"/>
        <v>FY 2040</v>
      </c>
      <c r="DC1" s="179" t="str">
        <f t="shared" si="1"/>
        <v/>
      </c>
      <c r="DD1" s="179" t="str">
        <f t="shared" si="1"/>
        <v/>
      </c>
      <c r="DE1" s="179" t="str">
        <f t="shared" si="1"/>
        <v/>
      </c>
      <c r="DF1" s="179" t="str">
        <f t="shared" si="1"/>
        <v>FY 2041</v>
      </c>
      <c r="DG1" s="179" t="str">
        <f t="shared" si="1"/>
        <v/>
      </c>
      <c r="DH1" s="179" t="str">
        <f t="shared" si="1"/>
        <v/>
      </c>
      <c r="DI1" s="179" t="str">
        <f t="shared" si="1"/>
        <v/>
      </c>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O1" s="32" t="s">
        <v>126</v>
      </c>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row>
    <row r="2" spans="1:176" x14ac:dyDescent="0.25">
      <c r="A2" t="s">
        <v>127</v>
      </c>
      <c r="C2" s="89">
        <v>2025</v>
      </c>
      <c r="F2" s="87" t="str">
        <f>CONCATENATE(F3," ",TEXT($C$2-(ROUNDUP((COLUMN($AT$2)-COLUMN(F2))/4,0)),"0"))</f>
        <v>Q1 2015</v>
      </c>
      <c r="G2" s="87" t="str">
        <f t="shared" ref="G2:AS2" si="2">CONCATENATE(G3," ",TEXT($C$2-(ROUNDUP((COLUMN($AT$2)-COLUMN(G2))/4,0)),"0"))</f>
        <v>Q2 2015</v>
      </c>
      <c r="H2" s="87" t="str">
        <f t="shared" si="2"/>
        <v>Q3 2015</v>
      </c>
      <c r="I2" s="87" t="str">
        <f t="shared" si="2"/>
        <v>Q4 2015</v>
      </c>
      <c r="J2" s="87" t="str">
        <f t="shared" si="2"/>
        <v>Q1 2016</v>
      </c>
      <c r="K2" s="87" t="str">
        <f t="shared" si="2"/>
        <v>Q2 2016</v>
      </c>
      <c r="L2" s="87" t="str">
        <f t="shared" si="2"/>
        <v>Q3 2016</v>
      </c>
      <c r="M2" s="87" t="str">
        <f t="shared" si="2"/>
        <v>Q4 2016</v>
      </c>
      <c r="N2" s="87" t="str">
        <f t="shared" si="2"/>
        <v>Q1 2017</v>
      </c>
      <c r="O2" s="87" t="str">
        <f t="shared" si="2"/>
        <v>Q2 2017</v>
      </c>
      <c r="P2" s="87" t="str">
        <f t="shared" si="2"/>
        <v>Q3 2017</v>
      </c>
      <c r="Q2" s="87" t="str">
        <f t="shared" si="2"/>
        <v>Q4 2017</v>
      </c>
      <c r="R2" s="87" t="str">
        <f t="shared" si="2"/>
        <v>Q1 2018</v>
      </c>
      <c r="S2" s="87" t="str">
        <f t="shared" si="2"/>
        <v>Q2 2018</v>
      </c>
      <c r="T2" s="87" t="str">
        <f t="shared" si="2"/>
        <v>Q3 2018</v>
      </c>
      <c r="U2" s="87" t="str">
        <f t="shared" si="2"/>
        <v>Q4 2018</v>
      </c>
      <c r="V2" s="87" t="str">
        <f t="shared" si="2"/>
        <v>Q1 2019</v>
      </c>
      <c r="W2" s="87" t="str">
        <f t="shared" si="2"/>
        <v>Q2 2019</v>
      </c>
      <c r="X2" s="87" t="str">
        <f t="shared" si="2"/>
        <v>Q3 2019</v>
      </c>
      <c r="Y2" s="87" t="str">
        <f t="shared" si="2"/>
        <v>Q4 2019</v>
      </c>
      <c r="Z2" s="87" t="str">
        <f t="shared" si="2"/>
        <v>Q1 2020</v>
      </c>
      <c r="AA2" s="87" t="str">
        <f t="shared" si="2"/>
        <v>Q2 2020</v>
      </c>
      <c r="AB2" s="87" t="str">
        <f t="shared" si="2"/>
        <v>Q3 2020</v>
      </c>
      <c r="AC2" s="87" t="str">
        <f t="shared" si="2"/>
        <v>Q4 2020</v>
      </c>
      <c r="AD2" s="87" t="str">
        <f t="shared" si="2"/>
        <v>Q1 2021</v>
      </c>
      <c r="AE2" s="87" t="str">
        <f t="shared" si="2"/>
        <v>Q2 2021</v>
      </c>
      <c r="AF2" s="87" t="str">
        <f t="shared" si="2"/>
        <v>Q3 2021</v>
      </c>
      <c r="AG2" s="87" t="str">
        <f t="shared" si="2"/>
        <v>Q4 2021</v>
      </c>
      <c r="AH2" s="87" t="str">
        <f t="shared" si="2"/>
        <v>Q1 2022</v>
      </c>
      <c r="AI2" s="87" t="str">
        <f t="shared" si="2"/>
        <v>Q2 2022</v>
      </c>
      <c r="AJ2" s="87" t="str">
        <f t="shared" si="2"/>
        <v>Q3 2022</v>
      </c>
      <c r="AK2" s="87" t="str">
        <f t="shared" si="2"/>
        <v>Q4 2022</v>
      </c>
      <c r="AL2" s="87" t="str">
        <f t="shared" si="2"/>
        <v>Q1 2023</v>
      </c>
      <c r="AM2" s="87" t="str">
        <f t="shared" si="2"/>
        <v>Q2 2023</v>
      </c>
      <c r="AN2" s="87" t="str">
        <f t="shared" si="2"/>
        <v>Q3 2023</v>
      </c>
      <c r="AO2" s="87" t="str">
        <f t="shared" si="2"/>
        <v>Q4 2023</v>
      </c>
      <c r="AP2" s="87" t="str">
        <f t="shared" si="2"/>
        <v>Q1 2024</v>
      </c>
      <c r="AQ2" s="87" t="str">
        <f t="shared" si="2"/>
        <v>Q2 2024</v>
      </c>
      <c r="AR2" s="87" t="str">
        <f t="shared" si="2"/>
        <v>Q3 2024</v>
      </c>
      <c r="AS2" s="87" t="str">
        <f t="shared" si="2"/>
        <v>Q4 2024</v>
      </c>
      <c r="AT2" s="87" t="str">
        <f>CONCATENATE(AT3," ",TEXT($C$2-(ROUNDDOWN((COLUMN($AT$2)-COLUMN(AT2))/4,0)),"0"))</f>
        <v>Q1 2025</v>
      </c>
      <c r="AU2" s="87" t="str">
        <f t="shared" ref="AU2:DF2" si="3">CONCATENATE(AU3," ",TEXT($C$2-(ROUNDDOWN((COLUMN($AT$2)-COLUMN(AU2))/4,0)),"0"))</f>
        <v>Q2 2025</v>
      </c>
      <c r="AV2" s="87" t="str">
        <f t="shared" si="3"/>
        <v>Q3 2025</v>
      </c>
      <c r="AW2" s="87" t="str">
        <f t="shared" si="3"/>
        <v>Q4 2025</v>
      </c>
      <c r="AX2" s="87" t="str">
        <f t="shared" si="3"/>
        <v>Q1 2026</v>
      </c>
      <c r="AY2" s="87" t="str">
        <f t="shared" si="3"/>
        <v>Q2 2026</v>
      </c>
      <c r="AZ2" s="87" t="str">
        <f t="shared" si="3"/>
        <v>Q3 2026</v>
      </c>
      <c r="BA2" s="87" t="str">
        <f t="shared" si="3"/>
        <v>Q4 2026</v>
      </c>
      <c r="BB2" s="87" t="str">
        <f t="shared" si="3"/>
        <v>Q1 2027</v>
      </c>
      <c r="BC2" s="87" t="str">
        <f t="shared" si="3"/>
        <v>Q2 2027</v>
      </c>
      <c r="BD2" s="87" t="str">
        <f t="shared" si="3"/>
        <v>Q3 2027</v>
      </c>
      <c r="BE2" s="87" t="str">
        <f t="shared" si="3"/>
        <v>Q4 2027</v>
      </c>
      <c r="BF2" s="87" t="str">
        <f t="shared" si="3"/>
        <v>Q1 2028</v>
      </c>
      <c r="BG2" s="87" t="str">
        <f t="shared" si="3"/>
        <v>Q2 2028</v>
      </c>
      <c r="BH2" s="87" t="str">
        <f t="shared" si="3"/>
        <v>Q3 2028</v>
      </c>
      <c r="BI2" s="87" t="str">
        <f t="shared" si="3"/>
        <v>Q4 2028</v>
      </c>
      <c r="BJ2" s="87" t="str">
        <f t="shared" si="3"/>
        <v>Q1 2029</v>
      </c>
      <c r="BK2" s="87" t="str">
        <f t="shared" si="3"/>
        <v>Q2 2029</v>
      </c>
      <c r="BL2" s="87" t="str">
        <f t="shared" si="3"/>
        <v>Q3 2029</v>
      </c>
      <c r="BM2" s="87" t="str">
        <f t="shared" si="3"/>
        <v>Q4 2029</v>
      </c>
      <c r="BN2" s="87" t="str">
        <f t="shared" si="3"/>
        <v>Q1 2030</v>
      </c>
      <c r="BO2" s="87" t="str">
        <f t="shared" si="3"/>
        <v>Q2 2030</v>
      </c>
      <c r="BP2" s="87" t="str">
        <f t="shared" si="3"/>
        <v>Q3 2030</v>
      </c>
      <c r="BQ2" s="87" t="str">
        <f t="shared" si="3"/>
        <v>Q4 2030</v>
      </c>
      <c r="BR2" s="87" t="str">
        <f t="shared" si="3"/>
        <v>Q1 2031</v>
      </c>
      <c r="BS2" s="87" t="str">
        <f t="shared" si="3"/>
        <v>Q2 2031</v>
      </c>
      <c r="BT2" s="87" t="str">
        <f t="shared" si="3"/>
        <v>Q3 2031</v>
      </c>
      <c r="BU2" s="87" t="str">
        <f t="shared" si="3"/>
        <v>Q4 2031</v>
      </c>
      <c r="BV2" s="87" t="str">
        <f t="shared" si="3"/>
        <v>Q1 2032</v>
      </c>
      <c r="BW2" s="87" t="str">
        <f t="shared" si="3"/>
        <v>Q2 2032</v>
      </c>
      <c r="BX2" s="87" t="str">
        <f t="shared" si="3"/>
        <v>Q3 2032</v>
      </c>
      <c r="BY2" s="87" t="str">
        <f t="shared" si="3"/>
        <v>Q4 2032</v>
      </c>
      <c r="BZ2" s="87" t="str">
        <f t="shared" si="3"/>
        <v>Q1 2033</v>
      </c>
      <c r="CA2" s="87" t="str">
        <f t="shared" si="3"/>
        <v>Q2 2033</v>
      </c>
      <c r="CB2" s="87" t="str">
        <f t="shared" si="3"/>
        <v>Q3 2033</v>
      </c>
      <c r="CC2" s="87" t="str">
        <f t="shared" si="3"/>
        <v>Q4 2033</v>
      </c>
      <c r="CD2" s="87" t="str">
        <f t="shared" si="3"/>
        <v>Q1 2034</v>
      </c>
      <c r="CE2" s="87" t="str">
        <f t="shared" si="3"/>
        <v>Q2 2034</v>
      </c>
      <c r="CF2" s="87" t="str">
        <f t="shared" si="3"/>
        <v>Q3 2034</v>
      </c>
      <c r="CG2" s="87" t="str">
        <f t="shared" si="3"/>
        <v>Q4 2034</v>
      </c>
      <c r="CH2" s="87" t="str">
        <f t="shared" si="3"/>
        <v>Q1 2035</v>
      </c>
      <c r="CI2" s="87" t="str">
        <f t="shared" si="3"/>
        <v>Q2 2035</v>
      </c>
      <c r="CJ2" s="87" t="str">
        <f t="shared" si="3"/>
        <v>Q3 2035</v>
      </c>
      <c r="CK2" s="87" t="str">
        <f t="shared" si="3"/>
        <v>Q4 2035</v>
      </c>
      <c r="CL2" s="87" t="str">
        <f t="shared" si="3"/>
        <v>Q1 2036</v>
      </c>
      <c r="CM2" s="87" t="str">
        <f t="shared" si="3"/>
        <v>Q2 2036</v>
      </c>
      <c r="CN2" s="87" t="str">
        <f t="shared" si="3"/>
        <v>Q3 2036</v>
      </c>
      <c r="CO2" s="87" t="str">
        <f t="shared" si="3"/>
        <v>Q4 2036</v>
      </c>
      <c r="CP2" s="87" t="str">
        <f t="shared" si="3"/>
        <v>Q1 2037</v>
      </c>
      <c r="CQ2" s="87" t="str">
        <f t="shared" si="3"/>
        <v>Q2 2037</v>
      </c>
      <c r="CR2" s="87" t="str">
        <f t="shared" si="3"/>
        <v>Q3 2037</v>
      </c>
      <c r="CS2" s="87" t="str">
        <f t="shared" si="3"/>
        <v>Q4 2037</v>
      </c>
      <c r="CT2" s="87" t="str">
        <f t="shared" si="3"/>
        <v>Q1 2038</v>
      </c>
      <c r="CU2" s="87" t="str">
        <f t="shared" si="3"/>
        <v>Q2 2038</v>
      </c>
      <c r="CV2" s="87" t="str">
        <f t="shared" si="3"/>
        <v>Q3 2038</v>
      </c>
      <c r="CW2" s="87" t="str">
        <f t="shared" si="3"/>
        <v>Q4 2038</v>
      </c>
      <c r="CX2" s="87" t="str">
        <f t="shared" si="3"/>
        <v>Q1 2039</v>
      </c>
      <c r="CY2" s="87" t="str">
        <f t="shared" si="3"/>
        <v>Q2 2039</v>
      </c>
      <c r="CZ2" s="87" t="str">
        <f t="shared" si="3"/>
        <v>Q3 2039</v>
      </c>
      <c r="DA2" s="87" t="str">
        <f t="shared" si="3"/>
        <v>Q4 2039</v>
      </c>
      <c r="DB2" s="87" t="str">
        <f t="shared" si="3"/>
        <v>Q1 2040</v>
      </c>
      <c r="DC2" s="87" t="str">
        <f t="shared" si="3"/>
        <v>Q2 2040</v>
      </c>
      <c r="DD2" s="87" t="str">
        <f t="shared" si="3"/>
        <v>Q3 2040</v>
      </c>
      <c r="DE2" s="87" t="str">
        <f t="shared" si="3"/>
        <v>Q4 2040</v>
      </c>
      <c r="DF2" s="87" t="str">
        <f t="shared" si="3"/>
        <v>Q1 2041</v>
      </c>
      <c r="DG2" s="87" t="str">
        <f t="shared" ref="DG2:DI2" si="4">CONCATENATE(DG3," ",TEXT($C$2-(ROUNDDOWN((COLUMN($AT$2)-COLUMN(DG2))/4,0)),"0"))</f>
        <v>Q2 2041</v>
      </c>
      <c r="DH2" s="87" t="str">
        <f t="shared" si="4"/>
        <v>Q3 2041</v>
      </c>
      <c r="DI2" s="87" t="str">
        <f t="shared" si="4"/>
        <v>Q4 2041</v>
      </c>
      <c r="DK2" s="87" t="str">
        <f>CONCATENATE("FY ",RIGHT(F2,4))</f>
        <v>FY 2015</v>
      </c>
      <c r="DL2" s="87" t="str">
        <f>CONCATENATE("FY ",_xlfn.NUMBERVALUE(RIGHT(DK2,4))+1)</f>
        <v>FY 2016</v>
      </c>
      <c r="DM2" s="87" t="str">
        <f t="shared" ref="DM2:EK2" si="5">CONCATENATE("FY ",_xlfn.NUMBERVALUE(RIGHT(DL2,4))+1)</f>
        <v>FY 2017</v>
      </c>
      <c r="DN2" s="87" t="str">
        <f t="shared" si="5"/>
        <v>FY 2018</v>
      </c>
      <c r="DO2" s="87" t="str">
        <f t="shared" si="5"/>
        <v>FY 2019</v>
      </c>
      <c r="DP2" s="87" t="str">
        <f t="shared" si="5"/>
        <v>FY 2020</v>
      </c>
      <c r="DQ2" s="87" t="str">
        <f t="shared" si="5"/>
        <v>FY 2021</v>
      </c>
      <c r="DR2" s="87" t="str">
        <f t="shared" si="5"/>
        <v>FY 2022</v>
      </c>
      <c r="DS2" s="87" t="str">
        <f t="shared" si="5"/>
        <v>FY 2023</v>
      </c>
      <c r="DT2" s="87" t="str">
        <f t="shared" si="5"/>
        <v>FY 2024</v>
      </c>
      <c r="DU2" s="87" t="str">
        <f t="shared" si="5"/>
        <v>FY 2025</v>
      </c>
      <c r="DV2" s="87" t="str">
        <f t="shared" si="5"/>
        <v>FY 2026</v>
      </c>
      <c r="DW2" s="87" t="str">
        <f t="shared" si="5"/>
        <v>FY 2027</v>
      </c>
      <c r="DX2" s="87" t="str">
        <f t="shared" si="5"/>
        <v>FY 2028</v>
      </c>
      <c r="DY2" s="87" t="str">
        <f t="shared" si="5"/>
        <v>FY 2029</v>
      </c>
      <c r="DZ2" s="87" t="str">
        <f t="shared" si="5"/>
        <v>FY 2030</v>
      </c>
      <c r="EA2" s="87" t="str">
        <f t="shared" si="5"/>
        <v>FY 2031</v>
      </c>
      <c r="EB2" s="87" t="str">
        <f t="shared" si="5"/>
        <v>FY 2032</v>
      </c>
      <c r="EC2" s="87" t="str">
        <f t="shared" si="5"/>
        <v>FY 2033</v>
      </c>
      <c r="ED2" s="87" t="str">
        <f t="shared" si="5"/>
        <v>FY 2034</v>
      </c>
      <c r="EE2" s="87" t="str">
        <f t="shared" si="5"/>
        <v>FY 2035</v>
      </c>
      <c r="EF2" s="87" t="str">
        <f t="shared" si="5"/>
        <v>FY 2036</v>
      </c>
      <c r="EG2" s="87" t="str">
        <f t="shared" si="5"/>
        <v>FY 2037</v>
      </c>
      <c r="EH2" s="87" t="str">
        <f t="shared" si="5"/>
        <v>FY 2038</v>
      </c>
      <c r="EI2" s="87" t="str">
        <f t="shared" si="5"/>
        <v>FY 2039</v>
      </c>
      <c r="EJ2" s="87" t="str">
        <f t="shared" si="5"/>
        <v>FY 2040</v>
      </c>
      <c r="EK2" s="87" t="str">
        <f t="shared" si="5"/>
        <v>FY 2041</v>
      </c>
      <c r="EO2" s="178"/>
      <c r="EP2" s="178"/>
      <c r="EQ2" s="178"/>
      <c r="ER2" s="178"/>
      <c r="ES2" s="178"/>
      <c r="ET2" s="178" t="str">
        <f>DK2</f>
        <v>FY 2015</v>
      </c>
      <c r="EU2" s="178" t="str">
        <f t="shared" ref="EU2:FT2" si="6">DL2</f>
        <v>FY 2016</v>
      </c>
      <c r="EV2" s="178" t="str">
        <f t="shared" si="6"/>
        <v>FY 2017</v>
      </c>
      <c r="EW2" s="178" t="str">
        <f t="shared" si="6"/>
        <v>FY 2018</v>
      </c>
      <c r="EX2" s="178" t="str">
        <f t="shared" si="6"/>
        <v>FY 2019</v>
      </c>
      <c r="EY2" s="178" t="str">
        <f t="shared" si="6"/>
        <v>FY 2020</v>
      </c>
      <c r="EZ2" s="178" t="str">
        <f t="shared" si="6"/>
        <v>FY 2021</v>
      </c>
      <c r="FA2" s="178" t="str">
        <f t="shared" si="6"/>
        <v>FY 2022</v>
      </c>
      <c r="FB2" s="178" t="str">
        <f t="shared" si="6"/>
        <v>FY 2023</v>
      </c>
      <c r="FC2" s="178" t="str">
        <f t="shared" si="6"/>
        <v>FY 2024</v>
      </c>
      <c r="FD2" s="178" t="str">
        <f t="shared" si="6"/>
        <v>FY 2025</v>
      </c>
      <c r="FE2" s="178" t="str">
        <f t="shared" si="6"/>
        <v>FY 2026</v>
      </c>
      <c r="FF2" s="178" t="str">
        <f t="shared" si="6"/>
        <v>FY 2027</v>
      </c>
      <c r="FG2" s="178" t="str">
        <f t="shared" si="6"/>
        <v>FY 2028</v>
      </c>
      <c r="FH2" s="178" t="str">
        <f t="shared" si="6"/>
        <v>FY 2029</v>
      </c>
      <c r="FI2" s="178" t="str">
        <f t="shared" si="6"/>
        <v>FY 2030</v>
      </c>
      <c r="FJ2" s="178" t="str">
        <f t="shared" si="6"/>
        <v>FY 2031</v>
      </c>
      <c r="FK2" s="178" t="str">
        <f t="shared" si="6"/>
        <v>FY 2032</v>
      </c>
      <c r="FL2" s="178" t="str">
        <f t="shared" si="6"/>
        <v>FY 2033</v>
      </c>
      <c r="FM2" s="178" t="str">
        <f t="shared" si="6"/>
        <v>FY 2034</v>
      </c>
      <c r="FN2" s="178" t="str">
        <f t="shared" si="6"/>
        <v>FY 2035</v>
      </c>
      <c r="FO2" s="178" t="str">
        <f t="shared" si="6"/>
        <v>FY 2036</v>
      </c>
      <c r="FP2" s="178" t="str">
        <f t="shared" si="6"/>
        <v>FY 2037</v>
      </c>
      <c r="FQ2" s="178" t="str">
        <f t="shared" si="6"/>
        <v>FY 2038</v>
      </c>
      <c r="FR2" s="178" t="str">
        <f t="shared" si="6"/>
        <v>FY 2039</v>
      </c>
      <c r="FS2" s="178" t="str">
        <f t="shared" si="6"/>
        <v>FY 2040</v>
      </c>
      <c r="FT2" s="178" t="str">
        <f t="shared" si="6"/>
        <v>FY 2041</v>
      </c>
    </row>
    <row r="3" spans="1:176" x14ac:dyDescent="0.25">
      <c r="A3" s="69"/>
      <c r="B3" s="69"/>
      <c r="C3" s="69"/>
      <c r="D3" s="69"/>
      <c r="E3" s="69"/>
      <c r="F3" s="88" t="s">
        <v>128</v>
      </c>
      <c r="G3" s="88" t="s">
        <v>129</v>
      </c>
      <c r="H3" s="88" t="s">
        <v>130</v>
      </c>
      <c r="I3" s="88" t="s">
        <v>131</v>
      </c>
      <c r="J3" s="88" t="s">
        <v>128</v>
      </c>
      <c r="K3" s="88" t="s">
        <v>129</v>
      </c>
      <c r="L3" s="88" t="s">
        <v>130</v>
      </c>
      <c r="M3" s="88" t="s">
        <v>131</v>
      </c>
      <c r="N3" s="88" t="s">
        <v>128</v>
      </c>
      <c r="O3" s="88" t="s">
        <v>129</v>
      </c>
      <c r="P3" s="88" t="s">
        <v>130</v>
      </c>
      <c r="Q3" s="88" t="s">
        <v>131</v>
      </c>
      <c r="R3" s="88" t="s">
        <v>128</v>
      </c>
      <c r="S3" s="88" t="s">
        <v>129</v>
      </c>
      <c r="T3" s="88" t="s">
        <v>130</v>
      </c>
      <c r="U3" s="88" t="s">
        <v>131</v>
      </c>
      <c r="V3" s="88" t="s">
        <v>128</v>
      </c>
      <c r="W3" s="88" t="s">
        <v>129</v>
      </c>
      <c r="X3" s="88" t="s">
        <v>130</v>
      </c>
      <c r="Y3" s="88" t="s">
        <v>131</v>
      </c>
      <c r="Z3" s="88" t="s">
        <v>128</v>
      </c>
      <c r="AA3" s="88" t="s">
        <v>129</v>
      </c>
      <c r="AB3" s="88" t="s">
        <v>130</v>
      </c>
      <c r="AC3" s="88" t="s">
        <v>131</v>
      </c>
      <c r="AD3" s="88" t="s">
        <v>128</v>
      </c>
      <c r="AE3" s="88" t="s">
        <v>129</v>
      </c>
      <c r="AF3" s="88" t="s">
        <v>130</v>
      </c>
      <c r="AG3" s="88" t="s">
        <v>131</v>
      </c>
      <c r="AH3" s="88" t="s">
        <v>128</v>
      </c>
      <c r="AI3" s="88" t="s">
        <v>129</v>
      </c>
      <c r="AJ3" s="88" t="s">
        <v>130</v>
      </c>
      <c r="AK3" s="88" t="s">
        <v>131</v>
      </c>
      <c r="AL3" s="88" t="s">
        <v>128</v>
      </c>
      <c r="AM3" s="88" t="s">
        <v>129</v>
      </c>
      <c r="AN3" s="88" t="s">
        <v>130</v>
      </c>
      <c r="AO3" s="88" t="s">
        <v>131</v>
      </c>
      <c r="AP3" s="88" t="s">
        <v>128</v>
      </c>
      <c r="AQ3" s="88" t="s">
        <v>129</v>
      </c>
      <c r="AR3" s="88" t="s">
        <v>130</v>
      </c>
      <c r="AS3" s="88" t="s">
        <v>131</v>
      </c>
      <c r="AT3" s="88" t="s">
        <v>128</v>
      </c>
      <c r="AU3" s="88" t="s">
        <v>129</v>
      </c>
      <c r="AV3" s="88" t="s">
        <v>130</v>
      </c>
      <c r="AW3" s="88" t="s">
        <v>131</v>
      </c>
      <c r="AX3" s="88" t="s">
        <v>128</v>
      </c>
      <c r="AY3" s="88" t="s">
        <v>129</v>
      </c>
      <c r="AZ3" s="88" t="s">
        <v>130</v>
      </c>
      <c r="BA3" s="88" t="s">
        <v>131</v>
      </c>
      <c r="BB3" s="88" t="s">
        <v>128</v>
      </c>
      <c r="BC3" s="88" t="s">
        <v>129</v>
      </c>
      <c r="BD3" s="88" t="s">
        <v>130</v>
      </c>
      <c r="BE3" s="88" t="s">
        <v>131</v>
      </c>
      <c r="BF3" s="88" t="s">
        <v>128</v>
      </c>
      <c r="BG3" s="88" t="s">
        <v>129</v>
      </c>
      <c r="BH3" s="88" t="s">
        <v>130</v>
      </c>
      <c r="BI3" s="88" t="s">
        <v>131</v>
      </c>
      <c r="BJ3" s="88" t="s">
        <v>128</v>
      </c>
      <c r="BK3" s="88" t="s">
        <v>129</v>
      </c>
      <c r="BL3" s="88" t="s">
        <v>130</v>
      </c>
      <c r="BM3" s="88" t="s">
        <v>131</v>
      </c>
      <c r="BN3" s="88" t="s">
        <v>128</v>
      </c>
      <c r="BO3" s="88" t="s">
        <v>129</v>
      </c>
      <c r="BP3" s="88" t="s">
        <v>130</v>
      </c>
      <c r="BQ3" s="88" t="s">
        <v>131</v>
      </c>
      <c r="BR3" s="88" t="s">
        <v>128</v>
      </c>
      <c r="BS3" s="88" t="s">
        <v>129</v>
      </c>
      <c r="BT3" s="88" t="s">
        <v>130</v>
      </c>
      <c r="BU3" s="88" t="s">
        <v>131</v>
      </c>
      <c r="BV3" s="88" t="s">
        <v>128</v>
      </c>
      <c r="BW3" s="88" t="s">
        <v>129</v>
      </c>
      <c r="BX3" s="88" t="s">
        <v>130</v>
      </c>
      <c r="BY3" s="88" t="s">
        <v>131</v>
      </c>
      <c r="BZ3" s="88" t="s">
        <v>128</v>
      </c>
      <c r="CA3" s="88" t="s">
        <v>129</v>
      </c>
      <c r="CB3" s="88" t="s">
        <v>130</v>
      </c>
      <c r="CC3" s="88" t="s">
        <v>131</v>
      </c>
      <c r="CD3" s="88" t="s">
        <v>128</v>
      </c>
      <c r="CE3" s="88" t="s">
        <v>129</v>
      </c>
      <c r="CF3" s="88" t="s">
        <v>130</v>
      </c>
      <c r="CG3" s="88" t="s">
        <v>131</v>
      </c>
      <c r="CH3" s="88" t="s">
        <v>128</v>
      </c>
      <c r="CI3" s="88" t="s">
        <v>129</v>
      </c>
      <c r="CJ3" s="88" t="s">
        <v>130</v>
      </c>
      <c r="CK3" s="88" t="s">
        <v>131</v>
      </c>
      <c r="CL3" s="88" t="s">
        <v>128</v>
      </c>
      <c r="CM3" s="88" t="s">
        <v>129</v>
      </c>
      <c r="CN3" s="88" t="s">
        <v>130</v>
      </c>
      <c r="CO3" s="88" t="s">
        <v>131</v>
      </c>
      <c r="CP3" s="88" t="s">
        <v>128</v>
      </c>
      <c r="CQ3" s="88" t="s">
        <v>129</v>
      </c>
      <c r="CR3" s="88" t="s">
        <v>130</v>
      </c>
      <c r="CS3" s="88" t="s">
        <v>131</v>
      </c>
      <c r="CT3" s="88" t="s">
        <v>128</v>
      </c>
      <c r="CU3" s="88" t="s">
        <v>129</v>
      </c>
      <c r="CV3" s="88" t="s">
        <v>130</v>
      </c>
      <c r="CW3" s="88" t="s">
        <v>131</v>
      </c>
      <c r="CX3" s="88" t="s">
        <v>128</v>
      </c>
      <c r="CY3" s="88" t="s">
        <v>129</v>
      </c>
      <c r="CZ3" s="88" t="s">
        <v>130</v>
      </c>
      <c r="DA3" s="88" t="s">
        <v>131</v>
      </c>
      <c r="DB3" s="88" t="s">
        <v>128</v>
      </c>
      <c r="DC3" s="88" t="s">
        <v>129</v>
      </c>
      <c r="DD3" s="88" t="s">
        <v>130</v>
      </c>
      <c r="DE3" s="88" t="s">
        <v>131</v>
      </c>
      <c r="DF3" s="88" t="s">
        <v>128</v>
      </c>
      <c r="DG3" s="88" t="s">
        <v>129</v>
      </c>
      <c r="DH3" s="88" t="s">
        <v>130</v>
      </c>
      <c r="DI3" s="88" t="s">
        <v>131</v>
      </c>
    </row>
    <row r="4" spans="1:176" x14ac:dyDescent="0.25">
      <c r="A4" t="s">
        <v>132</v>
      </c>
      <c r="B4" t="s">
        <v>88</v>
      </c>
      <c r="F4">
        <v>1102787000</v>
      </c>
      <c r="G4">
        <v>1102824000</v>
      </c>
      <c r="H4">
        <v>1225382000</v>
      </c>
      <c r="I4">
        <v>1250514000</v>
      </c>
      <c r="J4">
        <v>1151000000</v>
      </c>
      <c r="K4">
        <v>1153000000</v>
      </c>
      <c r="L4">
        <v>1305000000</v>
      </c>
      <c r="M4">
        <v>1401000000</v>
      </c>
      <c r="N4">
        <v>1305000000</v>
      </c>
      <c r="O4">
        <v>1428000000</v>
      </c>
      <c r="P4">
        <v>2004000000</v>
      </c>
      <c r="Q4">
        <v>2173000000</v>
      </c>
      <c r="R4">
        <v>1937000000</v>
      </c>
      <c r="S4">
        <v>2230000000</v>
      </c>
      <c r="T4">
        <v>2636000000</v>
      </c>
      <c r="U4">
        <v>2911000000</v>
      </c>
      <c r="V4">
        <v>3207000000</v>
      </c>
      <c r="W4">
        <v>3123000000</v>
      </c>
      <c r="X4">
        <v>3181000000</v>
      </c>
      <c r="Y4">
        <v>2205000000</v>
      </c>
      <c r="Z4">
        <v>2220000000</v>
      </c>
      <c r="AA4">
        <v>2579000000</v>
      </c>
      <c r="AB4">
        <v>3014000000</v>
      </c>
      <c r="AC4">
        <v>3105000000</v>
      </c>
      <c r="AD4">
        <v>3080000000</v>
      </c>
      <c r="AE4">
        <v>3866000000</v>
      </c>
      <c r="AF4">
        <v>4726000000</v>
      </c>
      <c r="AG4">
        <v>5003000000</v>
      </c>
      <c r="AH4">
        <v>5661000000</v>
      </c>
      <c r="AI4">
        <v>6507000000</v>
      </c>
      <c r="AJ4">
        <v>7103000000</v>
      </c>
      <c r="AK4">
        <v>7643000000</v>
      </c>
      <c r="AL4">
        <v>8288000000</v>
      </c>
      <c r="AM4">
        <v>6704000000</v>
      </c>
      <c r="AN4">
        <v>5931000000</v>
      </c>
      <c r="AO4">
        <v>6051000000</v>
      </c>
      <c r="AP4">
        <v>7192000000</v>
      </c>
      <c r="AQ4">
        <v>13507000000</v>
      </c>
      <c r="AR4">
        <v>18120000000</v>
      </c>
      <c r="AS4">
        <v>22103000000</v>
      </c>
      <c r="AT4">
        <v>26044000000</v>
      </c>
      <c r="AU4">
        <v>30040000000</v>
      </c>
      <c r="AV4">
        <v>35082000000</v>
      </c>
      <c r="DK4">
        <v>4681507000</v>
      </c>
      <c r="DL4">
        <v>5010000000</v>
      </c>
      <c r="DM4">
        <v>6910000000</v>
      </c>
      <c r="DN4">
        <v>9714000000</v>
      </c>
      <c r="DO4">
        <v>11716000000</v>
      </c>
      <c r="DP4">
        <v>10918000000</v>
      </c>
      <c r="DQ4">
        <v>16675000000</v>
      </c>
      <c r="DR4">
        <v>26914000000</v>
      </c>
      <c r="DS4">
        <v>26974000000</v>
      </c>
      <c r="DT4">
        <v>60922000000</v>
      </c>
      <c r="EN4">
        <v>1</v>
      </c>
      <c r="EO4" t="str">
        <f>A4</f>
        <v>p&amp;l</v>
      </c>
      <c r="EP4" t="str">
        <f t="shared" ref="EP4:EP31" si="7">B4</f>
        <v>revenue</v>
      </c>
      <c r="ET4" t="str" cm="1">
        <f t="array" aca="1" ref="ET4" ca="1">IF($EN4=1,IF(ISNUMBER(DK$4),IF(ABS(INDEX($F$4:$EK$109,MATCH(1,($A$4:$A$109=$EO4)*($B$4:$B$109=$EP4),0),MATCH(ET$2,$F$2:$EK$2,0))-SUM(OFFSET($E4,,MATCH(ET$2,$F$1:$EK$1,0),,4)))&gt;0,INDEX($F$4:$EK$109,MATCH(1,($A$4:$A$109=$EO4)*($B$4:$B$109=$EP4),0),MATCH(ET$2,$F$2:$EK$2,0))-SUM(OFFSET($E4,,MATCH(ET$2,$F$1:$EK$1,0),,4)),""),""),"")</f>
        <v/>
      </c>
      <c r="EU4" t="str" cm="1">
        <f t="array" aca="1" ref="EU4" ca="1">IF($EN4=1,IF(ISNUMBER(DL$4),IF(ABS(INDEX($F$4:$EK$109,MATCH(1,($A$4:$A$109=$EO4)*($B$4:$B$109=$EP4),0),MATCH(EU$2,$F$2:$EK$2,0))-SUM(OFFSET($E4,,MATCH(EU$2,$F$1:$EK$1,0),,4)))&gt;0,INDEX($F$4:$EK$109,MATCH(1,($A$4:$A$109=$EO4)*($B$4:$B$109=$EP4),0),MATCH(EU$2,$F$2:$EK$2,0))-SUM(OFFSET($E4,,MATCH(EU$2,$F$1:$EK$1,0),,4)),""),""),"")</f>
        <v/>
      </c>
      <c r="EV4" t="str" cm="1">
        <f t="array" aca="1" ref="EV4" ca="1">IF($EN4=1,IF(ISNUMBER(DM$4),IF(ABS(INDEX($F$4:$EK$109,MATCH(1,($A$4:$A$109=$EO4)*($B$4:$B$109=$EP4),0),MATCH(EV$2,$F$2:$EK$2,0))-SUM(OFFSET($E4,,MATCH(EV$2,$F$1:$EK$1,0),,4)))&gt;0,INDEX($F$4:$EK$109,MATCH(1,($A$4:$A$109=$EO4)*($B$4:$B$109=$EP4),0),MATCH(EV$2,$F$2:$EK$2,0))-SUM(OFFSET($E4,,MATCH(EV$2,$F$1:$EK$1,0),,4)),""),""),"")</f>
        <v/>
      </c>
      <c r="EW4" t="str" cm="1">
        <f t="array" aca="1" ref="EW4" ca="1">IF($EN4=1,IF(ISNUMBER(DN$4),IF(ABS(INDEX($F$4:$EK$109,MATCH(1,($A$4:$A$109=$EO4)*($B$4:$B$109=$EP4),0),MATCH(EW$2,$F$2:$EK$2,0))-SUM(OFFSET($E4,,MATCH(EW$2,$F$1:$EK$1,0),,4)))&gt;0,INDEX($F$4:$EK$109,MATCH(1,($A$4:$A$109=$EO4)*($B$4:$B$109=$EP4),0),MATCH(EW$2,$F$2:$EK$2,0))-SUM(OFFSET($E4,,MATCH(EW$2,$F$1:$EK$1,0),,4)),""),""),"")</f>
        <v/>
      </c>
      <c r="EX4" t="str" cm="1">
        <f t="array" aca="1" ref="EX4" ca="1">IF($EN4=1,IF(ISNUMBER(DO$4),IF(ABS(INDEX($F$4:$EK$109,MATCH(1,($A$4:$A$109=$EO4)*($B$4:$B$109=$EP4),0),MATCH(EX$2,$F$2:$EK$2,0))-SUM(OFFSET($E4,,MATCH(EX$2,$F$1:$EK$1,0),,4)))&gt;0,INDEX($F$4:$EK$109,MATCH(1,($A$4:$A$109=$EO4)*($B$4:$B$109=$EP4),0),MATCH(EX$2,$F$2:$EK$2,0))-SUM(OFFSET($E4,,MATCH(EX$2,$F$1:$EK$1,0),,4)),""),""),"")</f>
        <v/>
      </c>
      <c r="EY4" t="str" cm="1">
        <f t="array" aca="1" ref="EY4" ca="1">IF($EN4=1,IF(ISNUMBER(DP$4),IF(ABS(INDEX($F$4:$EK$109,MATCH(1,($A$4:$A$109=$EO4)*($B$4:$B$109=$EP4),0),MATCH(EY$2,$F$2:$EK$2,0))-SUM(OFFSET($E4,,MATCH(EY$2,$F$1:$EK$1,0),,4)))&gt;0,INDEX($F$4:$EK$109,MATCH(1,($A$4:$A$109=$EO4)*($B$4:$B$109=$EP4),0),MATCH(EY$2,$F$2:$EK$2,0))-SUM(OFFSET($E4,,MATCH(EY$2,$F$1:$EK$1,0),,4)),""),""),"")</f>
        <v/>
      </c>
      <c r="EZ4" t="str" cm="1">
        <f t="array" aca="1" ref="EZ4" ca="1">IF($EN4=1,IF(ISNUMBER(DQ$4),IF(ABS(INDEX($F$4:$EK$109,MATCH(1,($A$4:$A$109=$EO4)*($B$4:$B$109=$EP4),0),MATCH(EZ$2,$F$2:$EK$2,0))-SUM(OFFSET($E4,,MATCH(EZ$2,$F$1:$EK$1,0),,4)))&gt;0,INDEX($F$4:$EK$109,MATCH(1,($A$4:$A$109=$EO4)*($B$4:$B$109=$EP4),0),MATCH(EZ$2,$F$2:$EK$2,0))-SUM(OFFSET($E4,,MATCH(EZ$2,$F$1:$EK$1,0),,4)),""),""),"")</f>
        <v/>
      </c>
      <c r="FA4" t="str" cm="1">
        <f t="array" aca="1" ref="FA4" ca="1">IF($EN4=1,IF(ISNUMBER(DR$4),IF(ABS(INDEX($F$4:$EK$109,MATCH(1,($A$4:$A$109=$EO4)*($B$4:$B$109=$EP4),0),MATCH(FA$2,$F$2:$EK$2,0))-SUM(OFFSET($E4,,MATCH(FA$2,$F$1:$EK$1,0),,4)))&gt;0,INDEX($F$4:$EK$109,MATCH(1,($A$4:$A$109=$EO4)*($B$4:$B$109=$EP4),0),MATCH(FA$2,$F$2:$EK$2,0))-SUM(OFFSET($E4,,MATCH(FA$2,$F$1:$EK$1,0),,4)),""),""),"")</f>
        <v/>
      </c>
      <c r="FB4" t="str" cm="1">
        <f t="array" aca="1" ref="FB4" ca="1">IF($EN4=1,IF(ISNUMBER(DS$4),IF(ABS(INDEX($F$4:$EK$109,MATCH(1,($A$4:$A$109=$EO4)*($B$4:$B$109=$EP4),0),MATCH(FB$2,$F$2:$EK$2,0))-SUM(OFFSET($E4,,MATCH(FB$2,$F$1:$EK$1,0),,4)))&gt;0,INDEX($F$4:$EK$109,MATCH(1,($A$4:$A$109=$EO4)*($B$4:$B$109=$EP4),0),MATCH(FB$2,$F$2:$EK$2,0))-SUM(OFFSET($E4,,MATCH(FB$2,$F$1:$EK$1,0),,4)),""),""),"")</f>
        <v/>
      </c>
      <c r="FC4" t="str" cm="1">
        <f t="array" aca="1" ref="FC4" ca="1">IF($EN4=1,IF(ISNUMBER(DT$4),IF(ABS(INDEX($F$4:$EK$109,MATCH(1,($A$4:$A$109=$EO4)*($B$4:$B$109=$EP4),0),MATCH(FC$2,$F$2:$EK$2,0))-SUM(OFFSET($E4,,MATCH(FC$2,$F$1:$EK$1,0),,4)))&gt;0,INDEX($F$4:$EK$109,MATCH(1,($A$4:$A$109=$EO4)*($B$4:$B$109=$EP4),0),MATCH(FC$2,$F$2:$EK$2,0))-SUM(OFFSET($E4,,MATCH(FC$2,$F$1:$EK$1,0),,4)),""),""),"")</f>
        <v/>
      </c>
      <c r="FD4" t="str" cm="1">
        <f t="array" aca="1" ref="FD4" ca="1">IF($EN4=1,IF(ISNUMBER(DU$4),IF(ABS(INDEX($F$4:$EK$109,MATCH(1,($A$4:$A$109=$EO4)*($B$4:$B$109=$EP4),0),MATCH(FD$2,$F$2:$EK$2,0))-SUM(OFFSET($E4,,MATCH(FD$2,$F$1:$EK$1,0),,4)))&gt;0,INDEX($F$4:$EK$109,MATCH(1,($A$4:$A$109=$EO4)*($B$4:$B$109=$EP4),0),MATCH(FD$2,$F$2:$EK$2,0))-SUM(OFFSET($E4,,MATCH(FD$2,$F$1:$EK$1,0),,4)),""),""),"")</f>
        <v/>
      </c>
      <c r="FE4" t="str" cm="1">
        <f t="array" aca="1" ref="FE4" ca="1">IF($EN4=1,IF(ISNUMBER(DV$4),IF(ABS(INDEX($F$4:$EK$109,MATCH(1,($A$4:$A$109=$EO4)*($B$4:$B$109=$EP4),0),MATCH(FE$2,$F$2:$EK$2,0))-SUM(OFFSET($E4,,MATCH(FE$2,$F$1:$EK$1,0),,4)))&gt;0,INDEX($F$4:$EK$109,MATCH(1,($A$4:$A$109=$EO4)*($B$4:$B$109=$EP4),0),MATCH(FE$2,$F$2:$EK$2,0))-SUM(OFFSET($E4,,MATCH(FE$2,$F$1:$EK$1,0),,4)),""),""),"")</f>
        <v/>
      </c>
      <c r="FF4" t="str" cm="1">
        <f t="array" aca="1" ref="FF4" ca="1">IF($EN4=1,IF(ISNUMBER(DW$4),IF(ABS(INDEX($F$4:$EK$109,MATCH(1,($A$4:$A$109=$EO4)*($B$4:$B$109=$EP4),0),MATCH(FF$2,$F$2:$EK$2,0))-SUM(OFFSET($E4,,MATCH(FF$2,$F$1:$EK$1,0),,4)))&gt;0,INDEX($F$4:$EK$109,MATCH(1,($A$4:$A$109=$EO4)*($B$4:$B$109=$EP4),0),MATCH(FF$2,$F$2:$EK$2,0))-SUM(OFFSET($E4,,MATCH(FF$2,$F$1:$EK$1,0),,4)),""),""),"")</f>
        <v/>
      </c>
      <c r="FG4" t="str" cm="1">
        <f t="array" aca="1" ref="FG4" ca="1">IF($EN4=1,IF(ISNUMBER(DX$4),IF(ABS(INDEX($F$4:$EK$109,MATCH(1,($A$4:$A$109=$EO4)*($B$4:$B$109=$EP4),0),MATCH(FG$2,$F$2:$EK$2,0))-SUM(OFFSET($E4,,MATCH(FG$2,$F$1:$EK$1,0),,4)))&gt;0,INDEX($F$4:$EK$109,MATCH(1,($A$4:$A$109=$EO4)*($B$4:$B$109=$EP4),0),MATCH(FG$2,$F$2:$EK$2,0))-SUM(OFFSET($E4,,MATCH(FG$2,$F$1:$EK$1,0),,4)),""),""),"")</f>
        <v/>
      </c>
      <c r="FH4" t="str" cm="1">
        <f t="array" aca="1" ref="FH4" ca="1">IF($EN4=1,IF(ISNUMBER(DY$4),IF(ABS(INDEX($F$4:$EK$109,MATCH(1,($A$4:$A$109=$EO4)*($B$4:$B$109=$EP4),0),MATCH(FH$2,$F$2:$EK$2,0))-SUM(OFFSET($E4,,MATCH(FH$2,$F$1:$EK$1,0),,4)))&gt;0,INDEX($F$4:$EK$109,MATCH(1,($A$4:$A$109=$EO4)*($B$4:$B$109=$EP4),0),MATCH(FH$2,$F$2:$EK$2,0))-SUM(OFFSET($E4,,MATCH(FH$2,$F$1:$EK$1,0),,4)),""),""),"")</f>
        <v/>
      </c>
      <c r="FI4" t="str" cm="1">
        <f t="array" aca="1" ref="FI4" ca="1">IF($EN4=1,IF(ISNUMBER(DZ$4),IF(ABS(INDEX($F$4:$EK$109,MATCH(1,($A$4:$A$109=$EO4)*($B$4:$B$109=$EP4),0),MATCH(FI$2,$F$2:$EK$2,0))-SUM(OFFSET($E4,,MATCH(FI$2,$F$1:$EK$1,0),,4)))&gt;0,INDEX($F$4:$EK$109,MATCH(1,($A$4:$A$109=$EO4)*($B$4:$B$109=$EP4),0),MATCH(FI$2,$F$2:$EK$2,0))-SUM(OFFSET($E4,,MATCH(FI$2,$F$1:$EK$1,0),,4)),""),""),"")</f>
        <v/>
      </c>
      <c r="FJ4" t="str" cm="1">
        <f t="array" aca="1" ref="FJ4" ca="1">IF($EN4=1,IF(ISNUMBER(EA$4),IF(ABS(INDEX($F$4:$EK$109,MATCH(1,($A$4:$A$109=$EO4)*($B$4:$B$109=$EP4),0),MATCH(FJ$2,$F$2:$EK$2,0))-SUM(OFFSET($E4,,MATCH(FJ$2,$F$1:$EK$1,0),,4)))&gt;0,INDEX($F$4:$EK$109,MATCH(1,($A$4:$A$109=$EO4)*($B$4:$B$109=$EP4),0),MATCH(FJ$2,$F$2:$EK$2,0))-SUM(OFFSET($E4,,MATCH(FJ$2,$F$1:$EK$1,0),,4)),""),""),"")</f>
        <v/>
      </c>
      <c r="FK4" t="str" cm="1">
        <f t="array" aca="1" ref="FK4" ca="1">IF($EN4=1,IF(ISNUMBER(EB$4),IF(ABS(INDEX($F$4:$EK$109,MATCH(1,($A$4:$A$109=$EO4)*($B$4:$B$109=$EP4),0),MATCH(FK$2,$F$2:$EK$2,0))-SUM(OFFSET($E4,,MATCH(FK$2,$F$1:$EK$1,0),,4)))&gt;0,INDEX($F$4:$EK$109,MATCH(1,($A$4:$A$109=$EO4)*($B$4:$B$109=$EP4),0),MATCH(FK$2,$F$2:$EK$2,0))-SUM(OFFSET($E4,,MATCH(FK$2,$F$1:$EK$1,0),,4)),""),""),"")</f>
        <v/>
      </c>
      <c r="FL4" t="str" cm="1">
        <f t="array" aca="1" ref="FL4" ca="1">IF($EN4=1,IF(ISNUMBER(EC$4),IF(ABS(INDEX($F$4:$EK$109,MATCH(1,($A$4:$A$109=$EO4)*($B$4:$B$109=$EP4),0),MATCH(FL$2,$F$2:$EK$2,0))-SUM(OFFSET($E4,,MATCH(FL$2,$F$1:$EK$1,0),,4)))&gt;0,INDEX($F$4:$EK$109,MATCH(1,($A$4:$A$109=$EO4)*($B$4:$B$109=$EP4),0),MATCH(FL$2,$F$2:$EK$2,0))-SUM(OFFSET($E4,,MATCH(FL$2,$F$1:$EK$1,0),,4)),""),""),"")</f>
        <v/>
      </c>
      <c r="FM4" t="str" cm="1">
        <f t="array" aca="1" ref="FM4" ca="1">IF($EN4=1,IF(ISNUMBER(ED$4),IF(ABS(INDEX($F$4:$EK$109,MATCH(1,($A$4:$A$109=$EO4)*($B$4:$B$109=$EP4),0),MATCH(FM$2,$F$2:$EK$2,0))-SUM(OFFSET($E4,,MATCH(FM$2,$F$1:$EK$1,0),,4)))&gt;0,INDEX($F$4:$EK$109,MATCH(1,($A$4:$A$109=$EO4)*($B$4:$B$109=$EP4),0),MATCH(FM$2,$F$2:$EK$2,0))-SUM(OFFSET($E4,,MATCH(FM$2,$F$1:$EK$1,0),,4)),""),""),"")</f>
        <v/>
      </c>
      <c r="FN4" t="str" cm="1">
        <f t="array" aca="1" ref="FN4" ca="1">IF($EN4=1,IF(ISNUMBER(EE$4),IF(ABS(INDEX($F$4:$EK$109,MATCH(1,($A$4:$A$109=$EO4)*($B$4:$B$109=$EP4),0),MATCH(FN$2,$F$2:$EK$2,0))-SUM(OFFSET($E4,,MATCH(FN$2,$F$1:$EK$1,0),,4)))&gt;0,INDEX($F$4:$EK$109,MATCH(1,($A$4:$A$109=$EO4)*($B$4:$B$109=$EP4),0),MATCH(FN$2,$F$2:$EK$2,0))-SUM(OFFSET($E4,,MATCH(FN$2,$F$1:$EK$1,0),,4)),""),""),"")</f>
        <v/>
      </c>
      <c r="FO4" t="str" cm="1">
        <f t="array" aca="1" ref="FO4" ca="1">IF($EN4=1,IF(ISNUMBER(EF$4),IF(ABS(INDEX($F$4:$EK$109,MATCH(1,($A$4:$A$109=$EO4)*($B$4:$B$109=$EP4),0),MATCH(FO$2,$F$2:$EK$2,0))-SUM(OFFSET($E4,,MATCH(FO$2,$F$1:$EK$1,0),,4)))&gt;0,INDEX($F$4:$EK$109,MATCH(1,($A$4:$A$109=$EO4)*($B$4:$B$109=$EP4),0),MATCH(FO$2,$F$2:$EK$2,0))-SUM(OFFSET($E4,,MATCH(FO$2,$F$1:$EK$1,0),,4)),""),""),"")</f>
        <v/>
      </c>
      <c r="FP4" t="str" cm="1">
        <f t="array" aca="1" ref="FP4" ca="1">IF($EN4=1,IF(ISNUMBER(EG$4),IF(ABS(INDEX($F$4:$EK$109,MATCH(1,($A$4:$A$109=$EO4)*($B$4:$B$109=$EP4),0),MATCH(FP$2,$F$2:$EK$2,0))-SUM(OFFSET($E4,,MATCH(FP$2,$F$1:$EK$1,0),,4)))&gt;0,INDEX($F$4:$EK$109,MATCH(1,($A$4:$A$109=$EO4)*($B$4:$B$109=$EP4),0),MATCH(FP$2,$F$2:$EK$2,0))-SUM(OFFSET($E4,,MATCH(FP$2,$F$1:$EK$1,0),,4)),""),""),"")</f>
        <v/>
      </c>
      <c r="FQ4" t="str" cm="1">
        <f t="array" aca="1" ref="FQ4" ca="1">IF($EN4=1,IF(ISNUMBER(EH$4),IF(ABS(INDEX($F$4:$EK$109,MATCH(1,($A$4:$A$109=$EO4)*($B$4:$B$109=$EP4),0),MATCH(FQ$2,$F$2:$EK$2,0))-SUM(OFFSET($E4,,MATCH(FQ$2,$F$1:$EK$1,0),,4)))&gt;0,INDEX($F$4:$EK$109,MATCH(1,($A$4:$A$109=$EO4)*($B$4:$B$109=$EP4),0),MATCH(FQ$2,$F$2:$EK$2,0))-SUM(OFFSET($E4,,MATCH(FQ$2,$F$1:$EK$1,0),,4)),""),""),"")</f>
        <v/>
      </c>
      <c r="FR4" t="str" cm="1">
        <f t="array" aca="1" ref="FR4" ca="1">IF($EN4=1,IF(ISNUMBER(EI$4),IF(ABS(INDEX($F$4:$EK$109,MATCH(1,($A$4:$A$109=$EO4)*($B$4:$B$109=$EP4),0),MATCH(FR$2,$F$2:$EK$2,0))-SUM(OFFSET($E4,,MATCH(FR$2,$F$1:$EK$1,0),,4)))&gt;0,INDEX($F$4:$EK$109,MATCH(1,($A$4:$A$109=$EO4)*($B$4:$B$109=$EP4),0),MATCH(FR$2,$F$2:$EK$2,0))-SUM(OFFSET($E4,,MATCH(FR$2,$F$1:$EK$1,0),,4)),""),""),"")</f>
        <v/>
      </c>
      <c r="FS4" t="str" cm="1">
        <f t="array" aca="1" ref="FS4" ca="1">IF($EN4=1,IF(ISNUMBER(EJ$4),IF(ABS(INDEX($F$4:$EK$109,MATCH(1,($A$4:$A$109=$EO4)*($B$4:$B$109=$EP4),0),MATCH(FS$2,$F$2:$EK$2,0))-SUM(OFFSET($E4,,MATCH(FS$2,$F$1:$EK$1,0),,4)))&gt;0,INDEX($F$4:$EK$109,MATCH(1,($A$4:$A$109=$EO4)*($B$4:$B$109=$EP4),0),MATCH(FS$2,$F$2:$EK$2,0))-SUM(OFFSET($E4,,MATCH(FS$2,$F$1:$EK$1,0),,4)),""),""),"")</f>
        <v/>
      </c>
      <c r="FT4" t="str" cm="1">
        <f t="array" aca="1" ref="FT4" ca="1">IF($EN4=1,IF(ISNUMBER(EK$4),IF(ABS(INDEX($F$4:$EK$109,MATCH(1,($A$4:$A$109=$EO4)*($B$4:$B$109=$EP4),0),MATCH(FT$2,$F$2:$EK$2,0))-SUM(OFFSET($E4,,MATCH(FT$2,$F$1:$EK$1,0),,4)))&gt;0,INDEX($F$4:$EK$109,MATCH(1,($A$4:$A$109=$EO4)*($B$4:$B$109=$EP4),0),MATCH(FT$2,$F$2:$EK$2,0))-SUM(OFFSET($E4,,MATCH(FT$2,$F$1:$EK$1,0),,4)),""),""),"")</f>
        <v/>
      </c>
    </row>
    <row r="5" spans="1:176" x14ac:dyDescent="0.25">
      <c r="A5" t="s">
        <v>132</v>
      </c>
      <c r="B5" t="s">
        <v>133</v>
      </c>
      <c r="F5">
        <v>498585000</v>
      </c>
      <c r="G5">
        <v>483850000</v>
      </c>
      <c r="H5">
        <v>548684000</v>
      </c>
      <c r="I5">
        <v>550911000</v>
      </c>
      <c r="J5">
        <v>498000000</v>
      </c>
      <c r="K5">
        <v>519000000</v>
      </c>
      <c r="L5">
        <v>571000000</v>
      </c>
      <c r="M5">
        <v>610000000</v>
      </c>
      <c r="N5">
        <v>554000000</v>
      </c>
      <c r="O5">
        <v>602000000</v>
      </c>
      <c r="P5">
        <v>821000000</v>
      </c>
      <c r="Q5">
        <v>870000000</v>
      </c>
      <c r="R5">
        <v>787000000</v>
      </c>
      <c r="S5">
        <v>928000000</v>
      </c>
      <c r="T5">
        <v>1067000000</v>
      </c>
      <c r="U5">
        <v>1110000000</v>
      </c>
      <c r="V5">
        <v>1139000000</v>
      </c>
      <c r="W5">
        <v>1148000000</v>
      </c>
      <c r="X5">
        <v>1260000000</v>
      </c>
      <c r="Y5">
        <v>998000000</v>
      </c>
      <c r="Z5">
        <v>924000000</v>
      </c>
      <c r="AA5">
        <v>1038000000</v>
      </c>
      <c r="AB5">
        <v>1098000000</v>
      </c>
      <c r="AC5">
        <v>1090000000</v>
      </c>
      <c r="AD5">
        <v>1076000000</v>
      </c>
      <c r="AE5">
        <v>1591000000</v>
      </c>
      <c r="AF5">
        <v>1766000000</v>
      </c>
      <c r="AG5">
        <v>1846000000</v>
      </c>
      <c r="AH5">
        <v>2032000000</v>
      </c>
      <c r="AI5">
        <v>2292000000</v>
      </c>
      <c r="AJ5">
        <v>2472000000</v>
      </c>
      <c r="AK5">
        <v>2644000000</v>
      </c>
      <c r="AL5">
        <v>2857000000</v>
      </c>
      <c r="AM5">
        <v>3789000000</v>
      </c>
      <c r="AN5">
        <v>2754000000</v>
      </c>
      <c r="AO5">
        <v>2218000000</v>
      </c>
      <c r="AP5">
        <v>2544000000</v>
      </c>
      <c r="AQ5">
        <v>4045000000</v>
      </c>
      <c r="AR5">
        <v>4720000000</v>
      </c>
      <c r="AS5">
        <v>5312000000</v>
      </c>
      <c r="AT5">
        <v>5638000000</v>
      </c>
      <c r="AU5">
        <v>7466000000</v>
      </c>
      <c r="AV5">
        <v>8926000000</v>
      </c>
      <c r="DK5">
        <v>2082030000</v>
      </c>
      <c r="DL5">
        <v>2199000000</v>
      </c>
      <c r="DM5">
        <v>2847000000</v>
      </c>
      <c r="DN5">
        <v>3892000000</v>
      </c>
      <c r="DO5">
        <v>4545000000</v>
      </c>
      <c r="DP5">
        <v>4150000000</v>
      </c>
      <c r="DQ5">
        <v>6279000000</v>
      </c>
      <c r="DR5">
        <v>9439000000</v>
      </c>
      <c r="DS5">
        <v>11618000000</v>
      </c>
      <c r="DT5">
        <v>16621000000</v>
      </c>
      <c r="EN5">
        <v>1</v>
      </c>
      <c r="EO5" t="str">
        <f t="shared" ref="EO5:EO31" si="8">A5</f>
        <v>p&amp;l</v>
      </c>
      <c r="EP5" t="str">
        <f t="shared" si="7"/>
        <v>costOfRevenue</v>
      </c>
      <c r="ET5" t="str" cm="1">
        <f t="array" aca="1" ref="ET5" ca="1">IF($EN5=1,IF(ISNUMBER(DK$4),IF(ABS(INDEX($F$4:$EK$109,MATCH(1,($A$4:$A$109=$EO5)*($B$4:$B$109=$EP5),0),MATCH(ET$2,$F$2:$EK$2,0))-SUM(OFFSET($E5,,MATCH(ET$2,$F$1:$EK$1,0),,4)))&gt;0,INDEX($F$4:$EK$109,MATCH(1,($A$4:$A$109=$EO5)*($B$4:$B$109=$EP5),0),MATCH(ET$2,$F$2:$EK$2,0))-SUM(OFFSET($E5,,MATCH(ET$2,$F$1:$EK$1,0),,4)),""),""),"")</f>
        <v/>
      </c>
      <c r="EU5" cm="1">
        <f t="array" aca="1" ref="EU5" ca="1">IF($EN5=1,IF(ISNUMBER(DL$4),IF(ABS(INDEX($F$4:$EK$109,MATCH(1,($A$4:$A$109=$EO5)*($B$4:$B$109=$EP5),0),MATCH(EU$2,$F$2:$EK$2,0))-SUM(OFFSET($E5,,MATCH(EU$2,$F$1:$EK$1,0),,4)))&gt;0,INDEX($F$4:$EK$109,MATCH(1,($A$4:$A$109=$EO5)*($B$4:$B$109=$EP5),0),MATCH(EU$2,$F$2:$EK$2,0))-SUM(OFFSET($E5,,MATCH(EU$2,$F$1:$EK$1,0),,4)),""),""),"")</f>
        <v>1000000</v>
      </c>
      <c r="EV5" t="str" cm="1">
        <f t="array" aca="1" ref="EV5" ca="1">IF($EN5=1,IF(ISNUMBER(DM$4),IF(ABS(INDEX($F$4:$EK$109,MATCH(1,($A$4:$A$109=$EO5)*($B$4:$B$109=$EP5),0),MATCH(EV$2,$F$2:$EK$2,0))-SUM(OFFSET($E5,,MATCH(EV$2,$F$1:$EK$1,0),,4)))&gt;0,INDEX($F$4:$EK$109,MATCH(1,($A$4:$A$109=$EO5)*($B$4:$B$109=$EP5),0),MATCH(EV$2,$F$2:$EK$2,0))-SUM(OFFSET($E5,,MATCH(EV$2,$F$1:$EK$1,0),,4)),""),""),"")</f>
        <v/>
      </c>
      <c r="EW5" t="str" cm="1">
        <f t="array" aca="1" ref="EW5" ca="1">IF($EN5=1,IF(ISNUMBER(DN$4),IF(ABS(INDEX($F$4:$EK$109,MATCH(1,($A$4:$A$109=$EO5)*($B$4:$B$109=$EP5),0),MATCH(EW$2,$F$2:$EK$2,0))-SUM(OFFSET($E5,,MATCH(EW$2,$F$1:$EK$1,0),,4)))&gt;0,INDEX($F$4:$EK$109,MATCH(1,($A$4:$A$109=$EO5)*($B$4:$B$109=$EP5),0),MATCH(EW$2,$F$2:$EK$2,0))-SUM(OFFSET($E5,,MATCH(EW$2,$F$1:$EK$1,0),,4)),""),""),"")</f>
        <v/>
      </c>
      <c r="EX5" t="str" cm="1">
        <f t="array" aca="1" ref="EX5" ca="1">IF($EN5=1,IF(ISNUMBER(DO$4),IF(ABS(INDEX($F$4:$EK$109,MATCH(1,($A$4:$A$109=$EO5)*($B$4:$B$109=$EP5),0),MATCH(EX$2,$F$2:$EK$2,0))-SUM(OFFSET($E5,,MATCH(EX$2,$F$1:$EK$1,0),,4)))&gt;0,INDEX($F$4:$EK$109,MATCH(1,($A$4:$A$109=$EO5)*($B$4:$B$109=$EP5),0),MATCH(EX$2,$F$2:$EK$2,0))-SUM(OFFSET($E5,,MATCH(EX$2,$F$1:$EK$1,0),,4)),""),""),"")</f>
        <v/>
      </c>
      <c r="EY5" t="str" cm="1">
        <f t="array" aca="1" ref="EY5" ca="1">IF($EN5=1,IF(ISNUMBER(DP$4),IF(ABS(INDEX($F$4:$EK$109,MATCH(1,($A$4:$A$109=$EO5)*($B$4:$B$109=$EP5),0),MATCH(EY$2,$F$2:$EK$2,0))-SUM(OFFSET($E5,,MATCH(EY$2,$F$1:$EK$1,0),,4)))&gt;0,INDEX($F$4:$EK$109,MATCH(1,($A$4:$A$109=$EO5)*($B$4:$B$109=$EP5),0),MATCH(EY$2,$F$2:$EK$2,0))-SUM(OFFSET($E5,,MATCH(EY$2,$F$1:$EK$1,0),,4)),""),""),"")</f>
        <v/>
      </c>
      <c r="EZ5" t="str" cm="1">
        <f t="array" aca="1" ref="EZ5" ca="1">IF($EN5=1,IF(ISNUMBER(DQ$4),IF(ABS(INDEX($F$4:$EK$109,MATCH(1,($A$4:$A$109=$EO5)*($B$4:$B$109=$EP5),0),MATCH(EZ$2,$F$2:$EK$2,0))-SUM(OFFSET($E5,,MATCH(EZ$2,$F$1:$EK$1,0),,4)))&gt;0,INDEX($F$4:$EK$109,MATCH(1,($A$4:$A$109=$EO5)*($B$4:$B$109=$EP5),0),MATCH(EZ$2,$F$2:$EK$2,0))-SUM(OFFSET($E5,,MATCH(EZ$2,$F$1:$EK$1,0),,4)),""),""),"")</f>
        <v/>
      </c>
      <c r="FA5" cm="1">
        <f t="array" aca="1" ref="FA5" ca="1">IF($EN5=1,IF(ISNUMBER(DR$4),IF(ABS(INDEX($F$4:$EK$109,MATCH(1,($A$4:$A$109=$EO5)*($B$4:$B$109=$EP5),0),MATCH(FA$2,$F$2:$EK$2,0))-SUM(OFFSET($E5,,MATCH(FA$2,$F$1:$EK$1,0),,4)))&gt;0,INDEX($F$4:$EK$109,MATCH(1,($A$4:$A$109=$EO5)*($B$4:$B$109=$EP5),0),MATCH(FA$2,$F$2:$EK$2,0))-SUM(OFFSET($E5,,MATCH(FA$2,$F$1:$EK$1,0),,4)),""),""),"")</f>
        <v>-1000000</v>
      </c>
      <c r="FB5" t="str" cm="1">
        <f t="array" aca="1" ref="FB5" ca="1">IF($EN5=1,IF(ISNUMBER(DS$4),IF(ABS(INDEX($F$4:$EK$109,MATCH(1,($A$4:$A$109=$EO5)*($B$4:$B$109=$EP5),0),MATCH(FB$2,$F$2:$EK$2,0))-SUM(OFFSET($E5,,MATCH(FB$2,$F$1:$EK$1,0),,4)))&gt;0,INDEX($F$4:$EK$109,MATCH(1,($A$4:$A$109=$EO5)*($B$4:$B$109=$EP5),0),MATCH(FB$2,$F$2:$EK$2,0))-SUM(OFFSET($E5,,MATCH(FB$2,$F$1:$EK$1,0),,4)),""),""),"")</f>
        <v/>
      </c>
      <c r="FC5" t="str" cm="1">
        <f t="array" aca="1" ref="FC5" ca="1">IF($EN5=1,IF(ISNUMBER(DT$4),IF(ABS(INDEX($F$4:$EK$109,MATCH(1,($A$4:$A$109=$EO5)*($B$4:$B$109=$EP5),0),MATCH(FC$2,$F$2:$EK$2,0))-SUM(OFFSET($E5,,MATCH(FC$2,$F$1:$EK$1,0),,4)))&gt;0,INDEX($F$4:$EK$109,MATCH(1,($A$4:$A$109=$EO5)*($B$4:$B$109=$EP5),0),MATCH(FC$2,$F$2:$EK$2,0))-SUM(OFFSET($E5,,MATCH(FC$2,$F$1:$EK$1,0),,4)),""),""),"")</f>
        <v/>
      </c>
      <c r="FD5" t="str" cm="1">
        <f t="array" aca="1" ref="FD5" ca="1">IF($EN5=1,IF(ISNUMBER(DU$4),IF(ABS(INDEX($F$4:$EK$109,MATCH(1,($A$4:$A$109=$EO5)*($B$4:$B$109=$EP5),0),MATCH(FD$2,$F$2:$EK$2,0))-SUM(OFFSET($E5,,MATCH(FD$2,$F$1:$EK$1,0),,4)))&gt;0,INDEX($F$4:$EK$109,MATCH(1,($A$4:$A$109=$EO5)*($B$4:$B$109=$EP5),0),MATCH(FD$2,$F$2:$EK$2,0))-SUM(OFFSET($E5,,MATCH(FD$2,$F$1:$EK$1,0),,4)),""),""),"")</f>
        <v/>
      </c>
      <c r="FE5" t="str" cm="1">
        <f t="array" aca="1" ref="FE5" ca="1">IF($EN5=1,IF(ISNUMBER(DV$4),IF(ABS(INDEX($F$4:$EK$109,MATCH(1,($A$4:$A$109=$EO5)*($B$4:$B$109=$EP5),0),MATCH(FE$2,$F$2:$EK$2,0))-SUM(OFFSET($E5,,MATCH(FE$2,$F$1:$EK$1,0),,4)))&gt;0,INDEX($F$4:$EK$109,MATCH(1,($A$4:$A$109=$EO5)*($B$4:$B$109=$EP5),0),MATCH(FE$2,$F$2:$EK$2,0))-SUM(OFFSET($E5,,MATCH(FE$2,$F$1:$EK$1,0),,4)),""),""),"")</f>
        <v/>
      </c>
      <c r="FF5" t="str" cm="1">
        <f t="array" aca="1" ref="FF5" ca="1">IF($EN5=1,IF(ISNUMBER(DW$4),IF(ABS(INDEX($F$4:$EK$109,MATCH(1,($A$4:$A$109=$EO5)*($B$4:$B$109=$EP5),0),MATCH(FF$2,$F$2:$EK$2,0))-SUM(OFFSET($E5,,MATCH(FF$2,$F$1:$EK$1,0),,4)))&gt;0,INDEX($F$4:$EK$109,MATCH(1,($A$4:$A$109=$EO5)*($B$4:$B$109=$EP5),0),MATCH(FF$2,$F$2:$EK$2,0))-SUM(OFFSET($E5,,MATCH(FF$2,$F$1:$EK$1,0),,4)),""),""),"")</f>
        <v/>
      </c>
      <c r="FG5" t="str" cm="1">
        <f t="array" aca="1" ref="FG5" ca="1">IF($EN5=1,IF(ISNUMBER(DX$4),IF(ABS(INDEX($F$4:$EK$109,MATCH(1,($A$4:$A$109=$EO5)*($B$4:$B$109=$EP5),0),MATCH(FG$2,$F$2:$EK$2,0))-SUM(OFFSET($E5,,MATCH(FG$2,$F$1:$EK$1,0),,4)))&gt;0,INDEX($F$4:$EK$109,MATCH(1,($A$4:$A$109=$EO5)*($B$4:$B$109=$EP5),0),MATCH(FG$2,$F$2:$EK$2,0))-SUM(OFFSET($E5,,MATCH(FG$2,$F$1:$EK$1,0),,4)),""),""),"")</f>
        <v/>
      </c>
      <c r="FH5" t="str" cm="1">
        <f t="array" aca="1" ref="FH5" ca="1">IF($EN5=1,IF(ISNUMBER(DY$4),IF(ABS(INDEX($F$4:$EK$109,MATCH(1,($A$4:$A$109=$EO5)*($B$4:$B$109=$EP5),0),MATCH(FH$2,$F$2:$EK$2,0))-SUM(OFFSET($E5,,MATCH(FH$2,$F$1:$EK$1,0),,4)))&gt;0,INDEX($F$4:$EK$109,MATCH(1,($A$4:$A$109=$EO5)*($B$4:$B$109=$EP5),0),MATCH(FH$2,$F$2:$EK$2,0))-SUM(OFFSET($E5,,MATCH(FH$2,$F$1:$EK$1,0),,4)),""),""),"")</f>
        <v/>
      </c>
      <c r="FI5" t="str" cm="1">
        <f t="array" aca="1" ref="FI5" ca="1">IF($EN5=1,IF(ISNUMBER(DZ$4),IF(ABS(INDEX($F$4:$EK$109,MATCH(1,($A$4:$A$109=$EO5)*($B$4:$B$109=$EP5),0),MATCH(FI$2,$F$2:$EK$2,0))-SUM(OFFSET($E5,,MATCH(FI$2,$F$1:$EK$1,0),,4)))&gt;0,INDEX($F$4:$EK$109,MATCH(1,($A$4:$A$109=$EO5)*($B$4:$B$109=$EP5),0),MATCH(FI$2,$F$2:$EK$2,0))-SUM(OFFSET($E5,,MATCH(FI$2,$F$1:$EK$1,0),,4)),""),""),"")</f>
        <v/>
      </c>
      <c r="FJ5" t="str" cm="1">
        <f t="array" aca="1" ref="FJ5" ca="1">IF($EN5=1,IF(ISNUMBER(EA$4),IF(ABS(INDEX($F$4:$EK$109,MATCH(1,($A$4:$A$109=$EO5)*($B$4:$B$109=$EP5),0),MATCH(FJ$2,$F$2:$EK$2,0))-SUM(OFFSET($E5,,MATCH(FJ$2,$F$1:$EK$1,0),,4)))&gt;0,INDEX($F$4:$EK$109,MATCH(1,($A$4:$A$109=$EO5)*($B$4:$B$109=$EP5),0),MATCH(FJ$2,$F$2:$EK$2,0))-SUM(OFFSET($E5,,MATCH(FJ$2,$F$1:$EK$1,0),,4)),""),""),"")</f>
        <v/>
      </c>
      <c r="FK5" t="str" cm="1">
        <f t="array" aca="1" ref="FK5" ca="1">IF($EN5=1,IF(ISNUMBER(EB$4),IF(ABS(INDEX($F$4:$EK$109,MATCH(1,($A$4:$A$109=$EO5)*($B$4:$B$109=$EP5),0),MATCH(FK$2,$F$2:$EK$2,0))-SUM(OFFSET($E5,,MATCH(FK$2,$F$1:$EK$1,0),,4)))&gt;0,INDEX($F$4:$EK$109,MATCH(1,($A$4:$A$109=$EO5)*($B$4:$B$109=$EP5),0),MATCH(FK$2,$F$2:$EK$2,0))-SUM(OFFSET($E5,,MATCH(FK$2,$F$1:$EK$1,0),,4)),""),""),"")</f>
        <v/>
      </c>
      <c r="FL5" t="str" cm="1">
        <f t="array" aca="1" ref="FL5" ca="1">IF($EN5=1,IF(ISNUMBER(EC$4),IF(ABS(INDEX($F$4:$EK$109,MATCH(1,($A$4:$A$109=$EO5)*($B$4:$B$109=$EP5),0),MATCH(FL$2,$F$2:$EK$2,0))-SUM(OFFSET($E5,,MATCH(FL$2,$F$1:$EK$1,0),,4)))&gt;0,INDEX($F$4:$EK$109,MATCH(1,($A$4:$A$109=$EO5)*($B$4:$B$109=$EP5),0),MATCH(FL$2,$F$2:$EK$2,0))-SUM(OFFSET($E5,,MATCH(FL$2,$F$1:$EK$1,0),,4)),""),""),"")</f>
        <v/>
      </c>
      <c r="FM5" t="str" cm="1">
        <f t="array" aca="1" ref="FM5" ca="1">IF($EN5=1,IF(ISNUMBER(ED$4),IF(ABS(INDEX($F$4:$EK$109,MATCH(1,($A$4:$A$109=$EO5)*($B$4:$B$109=$EP5),0),MATCH(FM$2,$F$2:$EK$2,0))-SUM(OFFSET($E5,,MATCH(FM$2,$F$1:$EK$1,0),,4)))&gt;0,INDEX($F$4:$EK$109,MATCH(1,($A$4:$A$109=$EO5)*($B$4:$B$109=$EP5),0),MATCH(FM$2,$F$2:$EK$2,0))-SUM(OFFSET($E5,,MATCH(FM$2,$F$1:$EK$1,0),,4)),""),""),"")</f>
        <v/>
      </c>
      <c r="FN5" t="str" cm="1">
        <f t="array" aca="1" ref="FN5" ca="1">IF($EN5=1,IF(ISNUMBER(EE$4),IF(ABS(INDEX($F$4:$EK$109,MATCH(1,($A$4:$A$109=$EO5)*($B$4:$B$109=$EP5),0),MATCH(FN$2,$F$2:$EK$2,0))-SUM(OFFSET($E5,,MATCH(FN$2,$F$1:$EK$1,0),,4)))&gt;0,INDEX($F$4:$EK$109,MATCH(1,($A$4:$A$109=$EO5)*($B$4:$B$109=$EP5),0),MATCH(FN$2,$F$2:$EK$2,0))-SUM(OFFSET($E5,,MATCH(FN$2,$F$1:$EK$1,0),,4)),""),""),"")</f>
        <v/>
      </c>
      <c r="FO5" t="str" cm="1">
        <f t="array" aca="1" ref="FO5" ca="1">IF($EN5=1,IF(ISNUMBER(EF$4),IF(ABS(INDEX($F$4:$EK$109,MATCH(1,($A$4:$A$109=$EO5)*($B$4:$B$109=$EP5),0),MATCH(FO$2,$F$2:$EK$2,0))-SUM(OFFSET($E5,,MATCH(FO$2,$F$1:$EK$1,0),,4)))&gt;0,INDEX($F$4:$EK$109,MATCH(1,($A$4:$A$109=$EO5)*($B$4:$B$109=$EP5),0),MATCH(FO$2,$F$2:$EK$2,0))-SUM(OFFSET($E5,,MATCH(FO$2,$F$1:$EK$1,0),,4)),""),""),"")</f>
        <v/>
      </c>
      <c r="FP5" t="str" cm="1">
        <f t="array" aca="1" ref="FP5" ca="1">IF($EN5=1,IF(ISNUMBER(EG$4),IF(ABS(INDEX($F$4:$EK$109,MATCH(1,($A$4:$A$109=$EO5)*($B$4:$B$109=$EP5),0),MATCH(FP$2,$F$2:$EK$2,0))-SUM(OFFSET($E5,,MATCH(FP$2,$F$1:$EK$1,0),,4)))&gt;0,INDEX($F$4:$EK$109,MATCH(1,($A$4:$A$109=$EO5)*($B$4:$B$109=$EP5),0),MATCH(FP$2,$F$2:$EK$2,0))-SUM(OFFSET($E5,,MATCH(FP$2,$F$1:$EK$1,0),,4)),""),""),"")</f>
        <v/>
      </c>
      <c r="FQ5" t="str" cm="1">
        <f t="array" aca="1" ref="FQ5" ca="1">IF($EN5=1,IF(ISNUMBER(EH$4),IF(ABS(INDEX($F$4:$EK$109,MATCH(1,($A$4:$A$109=$EO5)*($B$4:$B$109=$EP5),0),MATCH(FQ$2,$F$2:$EK$2,0))-SUM(OFFSET($E5,,MATCH(FQ$2,$F$1:$EK$1,0),,4)))&gt;0,INDEX($F$4:$EK$109,MATCH(1,($A$4:$A$109=$EO5)*($B$4:$B$109=$EP5),0),MATCH(FQ$2,$F$2:$EK$2,0))-SUM(OFFSET($E5,,MATCH(FQ$2,$F$1:$EK$1,0),,4)),""),""),"")</f>
        <v/>
      </c>
      <c r="FR5" t="str" cm="1">
        <f t="array" aca="1" ref="FR5" ca="1">IF($EN5=1,IF(ISNUMBER(EI$4),IF(ABS(INDEX($F$4:$EK$109,MATCH(1,($A$4:$A$109=$EO5)*($B$4:$B$109=$EP5),0),MATCH(FR$2,$F$2:$EK$2,0))-SUM(OFFSET($E5,,MATCH(FR$2,$F$1:$EK$1,0),,4)))&gt;0,INDEX($F$4:$EK$109,MATCH(1,($A$4:$A$109=$EO5)*($B$4:$B$109=$EP5),0),MATCH(FR$2,$F$2:$EK$2,0))-SUM(OFFSET($E5,,MATCH(FR$2,$F$1:$EK$1,0),,4)),""),""),"")</f>
        <v/>
      </c>
      <c r="FS5" t="str" cm="1">
        <f t="array" aca="1" ref="FS5" ca="1">IF($EN5=1,IF(ISNUMBER(EJ$4),IF(ABS(INDEX($F$4:$EK$109,MATCH(1,($A$4:$A$109=$EO5)*($B$4:$B$109=$EP5),0),MATCH(FS$2,$F$2:$EK$2,0))-SUM(OFFSET($E5,,MATCH(FS$2,$F$1:$EK$1,0),,4)))&gt;0,INDEX($F$4:$EK$109,MATCH(1,($A$4:$A$109=$EO5)*($B$4:$B$109=$EP5),0),MATCH(FS$2,$F$2:$EK$2,0))-SUM(OFFSET($E5,,MATCH(FS$2,$F$1:$EK$1,0),,4)),""),""),"")</f>
        <v/>
      </c>
      <c r="FT5" t="str" cm="1">
        <f t="array" aca="1" ref="FT5" ca="1">IF($EN5=1,IF(ISNUMBER(EK$4),IF(ABS(INDEX($F$4:$EK$109,MATCH(1,($A$4:$A$109=$EO5)*($B$4:$B$109=$EP5),0),MATCH(FT$2,$F$2:$EK$2,0))-SUM(OFFSET($E5,,MATCH(FT$2,$F$1:$EK$1,0),,4)))&gt;0,INDEX($F$4:$EK$109,MATCH(1,($A$4:$A$109=$EO5)*($B$4:$B$109=$EP5),0),MATCH(FT$2,$F$2:$EK$2,0))-SUM(OFFSET($E5,,MATCH(FT$2,$F$1:$EK$1,0),,4)),""),""),"")</f>
        <v/>
      </c>
    </row>
    <row r="6" spans="1:176" x14ac:dyDescent="0.25">
      <c r="A6" t="s">
        <v>132</v>
      </c>
      <c r="B6" t="s">
        <v>89</v>
      </c>
      <c r="F6">
        <v>604202000</v>
      </c>
      <c r="G6">
        <v>618974000</v>
      </c>
      <c r="H6">
        <v>676698000</v>
      </c>
      <c r="I6">
        <v>699603000</v>
      </c>
      <c r="J6">
        <v>653000000</v>
      </c>
      <c r="K6">
        <v>634000000</v>
      </c>
      <c r="L6">
        <v>734000000</v>
      </c>
      <c r="M6">
        <v>791000000</v>
      </c>
      <c r="N6">
        <v>751000000</v>
      </c>
      <c r="O6">
        <v>826000000</v>
      </c>
      <c r="P6">
        <v>1183000000</v>
      </c>
      <c r="Q6">
        <v>1303000000</v>
      </c>
      <c r="R6">
        <v>1150000000</v>
      </c>
      <c r="S6">
        <v>1302000000</v>
      </c>
      <c r="T6">
        <v>1569000000</v>
      </c>
      <c r="U6">
        <v>1801000000</v>
      </c>
      <c r="V6">
        <v>2068000000</v>
      </c>
      <c r="W6">
        <v>1975000000</v>
      </c>
      <c r="X6">
        <v>1921000000</v>
      </c>
      <c r="Y6">
        <v>1207000000</v>
      </c>
      <c r="Z6">
        <v>1296000000</v>
      </c>
      <c r="AA6">
        <v>1541000000</v>
      </c>
      <c r="AB6">
        <v>1916000000</v>
      </c>
      <c r="AC6">
        <v>2015000000</v>
      </c>
      <c r="AD6">
        <v>2004000000</v>
      </c>
      <c r="AE6">
        <v>2275000000</v>
      </c>
      <c r="AF6">
        <v>2960000000</v>
      </c>
      <c r="AG6">
        <v>3157000000</v>
      </c>
      <c r="AH6">
        <v>3629000000</v>
      </c>
      <c r="AI6">
        <v>4215000000</v>
      </c>
      <c r="AJ6">
        <v>4631000000</v>
      </c>
      <c r="AK6">
        <v>4999000000</v>
      </c>
      <c r="AL6">
        <v>5431000000</v>
      </c>
      <c r="AM6">
        <v>2915000000</v>
      </c>
      <c r="AN6">
        <v>3177000000</v>
      </c>
      <c r="AO6">
        <v>3833000000</v>
      </c>
      <c r="AP6">
        <v>4648000000</v>
      </c>
      <c r="AQ6">
        <v>9462000000</v>
      </c>
      <c r="AR6">
        <v>13400000000</v>
      </c>
      <c r="AS6">
        <v>16791000000</v>
      </c>
      <c r="AT6">
        <v>20406000000</v>
      </c>
      <c r="AU6">
        <v>22574000000</v>
      </c>
      <c r="AV6">
        <v>26156000000</v>
      </c>
      <c r="DK6">
        <v>2599477000</v>
      </c>
      <c r="DL6">
        <v>2811000000</v>
      </c>
      <c r="DM6">
        <v>4063000000</v>
      </c>
      <c r="DN6">
        <v>5822000000</v>
      </c>
      <c r="DO6">
        <v>7171000000</v>
      </c>
      <c r="DP6">
        <v>6768000000</v>
      </c>
      <c r="DQ6">
        <v>10396000000</v>
      </c>
      <c r="DR6">
        <v>17475000000</v>
      </c>
      <c r="DS6">
        <v>15356000000</v>
      </c>
      <c r="DT6">
        <v>44301000000</v>
      </c>
      <c r="EN6">
        <v>1</v>
      </c>
      <c r="EO6" t="str">
        <f t="shared" si="8"/>
        <v>p&amp;l</v>
      </c>
      <c r="EP6" t="str">
        <f t="shared" si="7"/>
        <v>grossProfit</v>
      </c>
      <c r="ET6" t="str" cm="1">
        <f t="array" aca="1" ref="ET6" ca="1">IF($EN6=1,IF(ISNUMBER(DK$4),IF(ABS(INDEX($F$4:$EK$109,MATCH(1,($A$4:$A$109=$EO6)*($B$4:$B$109=$EP6),0),MATCH(ET$2,$F$2:$EK$2,0))-SUM(OFFSET($E6,,MATCH(ET$2,$F$1:$EK$1,0),,4)))&gt;0,INDEX($F$4:$EK$109,MATCH(1,($A$4:$A$109=$EO6)*($B$4:$B$109=$EP6),0),MATCH(ET$2,$F$2:$EK$2,0))-SUM(OFFSET($E6,,MATCH(ET$2,$F$1:$EK$1,0),,4)),""),""),"")</f>
        <v/>
      </c>
      <c r="EU6" cm="1">
        <f t="array" aca="1" ref="EU6" ca="1">IF($EN6=1,IF(ISNUMBER(DL$4),IF(ABS(INDEX($F$4:$EK$109,MATCH(1,($A$4:$A$109=$EO6)*($B$4:$B$109=$EP6),0),MATCH(EU$2,$F$2:$EK$2,0))-SUM(OFFSET($E6,,MATCH(EU$2,$F$1:$EK$1,0),,4)))&gt;0,INDEX($F$4:$EK$109,MATCH(1,($A$4:$A$109=$EO6)*($B$4:$B$109=$EP6),0),MATCH(EU$2,$F$2:$EK$2,0))-SUM(OFFSET($E6,,MATCH(EU$2,$F$1:$EK$1,0),,4)),""),""),"")</f>
        <v>-1000000</v>
      </c>
      <c r="EV6" t="str" cm="1">
        <f t="array" aca="1" ref="EV6" ca="1">IF($EN6=1,IF(ISNUMBER(DM$4),IF(ABS(INDEX($F$4:$EK$109,MATCH(1,($A$4:$A$109=$EO6)*($B$4:$B$109=$EP6),0),MATCH(EV$2,$F$2:$EK$2,0))-SUM(OFFSET($E6,,MATCH(EV$2,$F$1:$EK$1,0),,4)))&gt;0,INDEX($F$4:$EK$109,MATCH(1,($A$4:$A$109=$EO6)*($B$4:$B$109=$EP6),0),MATCH(EV$2,$F$2:$EK$2,0))-SUM(OFFSET($E6,,MATCH(EV$2,$F$1:$EK$1,0),,4)),""),""),"")</f>
        <v/>
      </c>
      <c r="EW6" t="str" cm="1">
        <f t="array" aca="1" ref="EW6" ca="1">IF($EN6=1,IF(ISNUMBER(DN$4),IF(ABS(INDEX($F$4:$EK$109,MATCH(1,($A$4:$A$109=$EO6)*($B$4:$B$109=$EP6),0),MATCH(EW$2,$F$2:$EK$2,0))-SUM(OFFSET($E6,,MATCH(EW$2,$F$1:$EK$1,0),,4)))&gt;0,INDEX($F$4:$EK$109,MATCH(1,($A$4:$A$109=$EO6)*($B$4:$B$109=$EP6),0),MATCH(EW$2,$F$2:$EK$2,0))-SUM(OFFSET($E6,,MATCH(EW$2,$F$1:$EK$1,0),,4)),""),""),"")</f>
        <v/>
      </c>
      <c r="EX6" t="str" cm="1">
        <f t="array" aca="1" ref="EX6" ca="1">IF($EN6=1,IF(ISNUMBER(DO$4),IF(ABS(INDEX($F$4:$EK$109,MATCH(1,($A$4:$A$109=$EO6)*($B$4:$B$109=$EP6),0),MATCH(EX$2,$F$2:$EK$2,0))-SUM(OFFSET($E6,,MATCH(EX$2,$F$1:$EK$1,0),,4)))&gt;0,INDEX($F$4:$EK$109,MATCH(1,($A$4:$A$109=$EO6)*($B$4:$B$109=$EP6),0),MATCH(EX$2,$F$2:$EK$2,0))-SUM(OFFSET($E6,,MATCH(EX$2,$F$1:$EK$1,0),,4)),""),""),"")</f>
        <v/>
      </c>
      <c r="EY6" t="str" cm="1">
        <f t="array" aca="1" ref="EY6" ca="1">IF($EN6=1,IF(ISNUMBER(DP$4),IF(ABS(INDEX($F$4:$EK$109,MATCH(1,($A$4:$A$109=$EO6)*($B$4:$B$109=$EP6),0),MATCH(EY$2,$F$2:$EK$2,0))-SUM(OFFSET($E6,,MATCH(EY$2,$F$1:$EK$1,0),,4)))&gt;0,INDEX($F$4:$EK$109,MATCH(1,($A$4:$A$109=$EO6)*($B$4:$B$109=$EP6),0),MATCH(EY$2,$F$2:$EK$2,0))-SUM(OFFSET($E6,,MATCH(EY$2,$F$1:$EK$1,0),,4)),""),""),"")</f>
        <v/>
      </c>
      <c r="EZ6" t="str" cm="1">
        <f t="array" aca="1" ref="EZ6" ca="1">IF($EN6=1,IF(ISNUMBER(DQ$4),IF(ABS(INDEX($F$4:$EK$109,MATCH(1,($A$4:$A$109=$EO6)*($B$4:$B$109=$EP6),0),MATCH(EZ$2,$F$2:$EK$2,0))-SUM(OFFSET($E6,,MATCH(EZ$2,$F$1:$EK$1,0),,4)))&gt;0,INDEX($F$4:$EK$109,MATCH(1,($A$4:$A$109=$EO6)*($B$4:$B$109=$EP6),0),MATCH(EZ$2,$F$2:$EK$2,0))-SUM(OFFSET($E6,,MATCH(EZ$2,$F$1:$EK$1,0),,4)),""),""),"")</f>
        <v/>
      </c>
      <c r="FA6" cm="1">
        <f t="array" aca="1" ref="FA6" ca="1">IF($EN6=1,IF(ISNUMBER(DR$4),IF(ABS(INDEX($F$4:$EK$109,MATCH(1,($A$4:$A$109=$EO6)*($B$4:$B$109=$EP6),0),MATCH(FA$2,$F$2:$EK$2,0))-SUM(OFFSET($E6,,MATCH(FA$2,$F$1:$EK$1,0),,4)))&gt;0,INDEX($F$4:$EK$109,MATCH(1,($A$4:$A$109=$EO6)*($B$4:$B$109=$EP6),0),MATCH(FA$2,$F$2:$EK$2,0))-SUM(OFFSET($E6,,MATCH(FA$2,$F$1:$EK$1,0),,4)),""),""),"")</f>
        <v>1000000</v>
      </c>
      <c r="FB6" t="str" cm="1">
        <f t="array" aca="1" ref="FB6" ca="1">IF($EN6=1,IF(ISNUMBER(DS$4),IF(ABS(INDEX($F$4:$EK$109,MATCH(1,($A$4:$A$109=$EO6)*($B$4:$B$109=$EP6),0),MATCH(FB$2,$F$2:$EK$2,0))-SUM(OFFSET($E6,,MATCH(FB$2,$F$1:$EK$1,0),,4)))&gt;0,INDEX($F$4:$EK$109,MATCH(1,($A$4:$A$109=$EO6)*($B$4:$B$109=$EP6),0),MATCH(FB$2,$F$2:$EK$2,0))-SUM(OFFSET($E6,,MATCH(FB$2,$F$1:$EK$1,0),,4)),""),""),"")</f>
        <v/>
      </c>
      <c r="FC6" t="str" cm="1">
        <f t="array" aca="1" ref="FC6" ca="1">IF($EN6=1,IF(ISNUMBER(DT$4),IF(ABS(INDEX($F$4:$EK$109,MATCH(1,($A$4:$A$109=$EO6)*($B$4:$B$109=$EP6),0),MATCH(FC$2,$F$2:$EK$2,0))-SUM(OFFSET($E6,,MATCH(FC$2,$F$1:$EK$1,0),,4)))&gt;0,INDEX($F$4:$EK$109,MATCH(1,($A$4:$A$109=$EO6)*($B$4:$B$109=$EP6),0),MATCH(FC$2,$F$2:$EK$2,0))-SUM(OFFSET($E6,,MATCH(FC$2,$F$1:$EK$1,0),,4)),""),""),"")</f>
        <v/>
      </c>
      <c r="FD6" t="str" cm="1">
        <f t="array" aca="1" ref="FD6" ca="1">IF($EN6=1,IF(ISNUMBER(DU$4),IF(ABS(INDEX($F$4:$EK$109,MATCH(1,($A$4:$A$109=$EO6)*($B$4:$B$109=$EP6),0),MATCH(FD$2,$F$2:$EK$2,0))-SUM(OFFSET($E6,,MATCH(FD$2,$F$1:$EK$1,0),,4)))&gt;0,INDEX($F$4:$EK$109,MATCH(1,($A$4:$A$109=$EO6)*($B$4:$B$109=$EP6),0),MATCH(FD$2,$F$2:$EK$2,0))-SUM(OFFSET($E6,,MATCH(FD$2,$F$1:$EK$1,0),,4)),""),""),"")</f>
        <v/>
      </c>
      <c r="FE6" t="str" cm="1">
        <f t="array" aca="1" ref="FE6" ca="1">IF($EN6=1,IF(ISNUMBER(DV$4),IF(ABS(INDEX($F$4:$EK$109,MATCH(1,($A$4:$A$109=$EO6)*($B$4:$B$109=$EP6),0),MATCH(FE$2,$F$2:$EK$2,0))-SUM(OFFSET($E6,,MATCH(FE$2,$F$1:$EK$1,0),,4)))&gt;0,INDEX($F$4:$EK$109,MATCH(1,($A$4:$A$109=$EO6)*($B$4:$B$109=$EP6),0),MATCH(FE$2,$F$2:$EK$2,0))-SUM(OFFSET($E6,,MATCH(FE$2,$F$1:$EK$1,0),,4)),""),""),"")</f>
        <v/>
      </c>
      <c r="FF6" t="str" cm="1">
        <f t="array" aca="1" ref="FF6" ca="1">IF($EN6=1,IF(ISNUMBER(DW$4),IF(ABS(INDEX($F$4:$EK$109,MATCH(1,($A$4:$A$109=$EO6)*($B$4:$B$109=$EP6),0),MATCH(FF$2,$F$2:$EK$2,0))-SUM(OFFSET($E6,,MATCH(FF$2,$F$1:$EK$1,0),,4)))&gt;0,INDEX($F$4:$EK$109,MATCH(1,($A$4:$A$109=$EO6)*($B$4:$B$109=$EP6),0),MATCH(FF$2,$F$2:$EK$2,0))-SUM(OFFSET($E6,,MATCH(FF$2,$F$1:$EK$1,0),,4)),""),""),"")</f>
        <v/>
      </c>
      <c r="FG6" t="str" cm="1">
        <f t="array" aca="1" ref="FG6" ca="1">IF($EN6=1,IF(ISNUMBER(DX$4),IF(ABS(INDEX($F$4:$EK$109,MATCH(1,($A$4:$A$109=$EO6)*($B$4:$B$109=$EP6),0),MATCH(FG$2,$F$2:$EK$2,0))-SUM(OFFSET($E6,,MATCH(FG$2,$F$1:$EK$1,0),,4)))&gt;0,INDEX($F$4:$EK$109,MATCH(1,($A$4:$A$109=$EO6)*($B$4:$B$109=$EP6),0),MATCH(FG$2,$F$2:$EK$2,0))-SUM(OFFSET($E6,,MATCH(FG$2,$F$1:$EK$1,0),,4)),""),""),"")</f>
        <v/>
      </c>
      <c r="FH6" t="str" cm="1">
        <f t="array" aca="1" ref="FH6" ca="1">IF($EN6=1,IF(ISNUMBER(DY$4),IF(ABS(INDEX($F$4:$EK$109,MATCH(1,($A$4:$A$109=$EO6)*($B$4:$B$109=$EP6),0),MATCH(FH$2,$F$2:$EK$2,0))-SUM(OFFSET($E6,,MATCH(FH$2,$F$1:$EK$1,0),,4)))&gt;0,INDEX($F$4:$EK$109,MATCH(1,($A$4:$A$109=$EO6)*($B$4:$B$109=$EP6),0),MATCH(FH$2,$F$2:$EK$2,0))-SUM(OFFSET($E6,,MATCH(FH$2,$F$1:$EK$1,0),,4)),""),""),"")</f>
        <v/>
      </c>
      <c r="FI6" t="str" cm="1">
        <f t="array" aca="1" ref="FI6" ca="1">IF($EN6=1,IF(ISNUMBER(DZ$4),IF(ABS(INDEX($F$4:$EK$109,MATCH(1,($A$4:$A$109=$EO6)*($B$4:$B$109=$EP6),0),MATCH(FI$2,$F$2:$EK$2,0))-SUM(OFFSET($E6,,MATCH(FI$2,$F$1:$EK$1,0),,4)))&gt;0,INDEX($F$4:$EK$109,MATCH(1,($A$4:$A$109=$EO6)*($B$4:$B$109=$EP6),0),MATCH(FI$2,$F$2:$EK$2,0))-SUM(OFFSET($E6,,MATCH(FI$2,$F$1:$EK$1,0),,4)),""),""),"")</f>
        <v/>
      </c>
      <c r="FJ6" t="str" cm="1">
        <f t="array" aca="1" ref="FJ6" ca="1">IF($EN6=1,IF(ISNUMBER(EA$4),IF(ABS(INDEX($F$4:$EK$109,MATCH(1,($A$4:$A$109=$EO6)*($B$4:$B$109=$EP6),0),MATCH(FJ$2,$F$2:$EK$2,0))-SUM(OFFSET($E6,,MATCH(FJ$2,$F$1:$EK$1,0),,4)))&gt;0,INDEX($F$4:$EK$109,MATCH(1,($A$4:$A$109=$EO6)*($B$4:$B$109=$EP6),0),MATCH(FJ$2,$F$2:$EK$2,0))-SUM(OFFSET($E6,,MATCH(FJ$2,$F$1:$EK$1,0),,4)),""),""),"")</f>
        <v/>
      </c>
      <c r="FK6" t="str" cm="1">
        <f t="array" aca="1" ref="FK6" ca="1">IF($EN6=1,IF(ISNUMBER(EB$4),IF(ABS(INDEX($F$4:$EK$109,MATCH(1,($A$4:$A$109=$EO6)*($B$4:$B$109=$EP6),0),MATCH(FK$2,$F$2:$EK$2,0))-SUM(OFFSET($E6,,MATCH(FK$2,$F$1:$EK$1,0),,4)))&gt;0,INDEX($F$4:$EK$109,MATCH(1,($A$4:$A$109=$EO6)*($B$4:$B$109=$EP6),0),MATCH(FK$2,$F$2:$EK$2,0))-SUM(OFFSET($E6,,MATCH(FK$2,$F$1:$EK$1,0),,4)),""),""),"")</f>
        <v/>
      </c>
      <c r="FL6" t="str" cm="1">
        <f t="array" aca="1" ref="FL6" ca="1">IF($EN6=1,IF(ISNUMBER(EC$4),IF(ABS(INDEX($F$4:$EK$109,MATCH(1,($A$4:$A$109=$EO6)*($B$4:$B$109=$EP6),0),MATCH(FL$2,$F$2:$EK$2,0))-SUM(OFFSET($E6,,MATCH(FL$2,$F$1:$EK$1,0),,4)))&gt;0,INDEX($F$4:$EK$109,MATCH(1,($A$4:$A$109=$EO6)*($B$4:$B$109=$EP6),0),MATCH(FL$2,$F$2:$EK$2,0))-SUM(OFFSET($E6,,MATCH(FL$2,$F$1:$EK$1,0),,4)),""),""),"")</f>
        <v/>
      </c>
      <c r="FM6" t="str" cm="1">
        <f t="array" aca="1" ref="FM6" ca="1">IF($EN6=1,IF(ISNUMBER(ED$4),IF(ABS(INDEX($F$4:$EK$109,MATCH(1,($A$4:$A$109=$EO6)*($B$4:$B$109=$EP6),0),MATCH(FM$2,$F$2:$EK$2,0))-SUM(OFFSET($E6,,MATCH(FM$2,$F$1:$EK$1,0),,4)))&gt;0,INDEX($F$4:$EK$109,MATCH(1,($A$4:$A$109=$EO6)*($B$4:$B$109=$EP6),0),MATCH(FM$2,$F$2:$EK$2,0))-SUM(OFFSET($E6,,MATCH(FM$2,$F$1:$EK$1,0),,4)),""),""),"")</f>
        <v/>
      </c>
      <c r="FN6" t="str" cm="1">
        <f t="array" aca="1" ref="FN6" ca="1">IF($EN6=1,IF(ISNUMBER(EE$4),IF(ABS(INDEX($F$4:$EK$109,MATCH(1,($A$4:$A$109=$EO6)*($B$4:$B$109=$EP6),0),MATCH(FN$2,$F$2:$EK$2,0))-SUM(OFFSET($E6,,MATCH(FN$2,$F$1:$EK$1,0),,4)))&gt;0,INDEX($F$4:$EK$109,MATCH(1,($A$4:$A$109=$EO6)*($B$4:$B$109=$EP6),0),MATCH(FN$2,$F$2:$EK$2,0))-SUM(OFFSET($E6,,MATCH(FN$2,$F$1:$EK$1,0),,4)),""),""),"")</f>
        <v/>
      </c>
      <c r="FO6" t="str" cm="1">
        <f t="array" aca="1" ref="FO6" ca="1">IF($EN6=1,IF(ISNUMBER(EF$4),IF(ABS(INDEX($F$4:$EK$109,MATCH(1,($A$4:$A$109=$EO6)*($B$4:$B$109=$EP6),0),MATCH(FO$2,$F$2:$EK$2,0))-SUM(OFFSET($E6,,MATCH(FO$2,$F$1:$EK$1,0),,4)))&gt;0,INDEX($F$4:$EK$109,MATCH(1,($A$4:$A$109=$EO6)*($B$4:$B$109=$EP6),0),MATCH(FO$2,$F$2:$EK$2,0))-SUM(OFFSET($E6,,MATCH(FO$2,$F$1:$EK$1,0),,4)),""),""),"")</f>
        <v/>
      </c>
      <c r="FP6" t="str" cm="1">
        <f t="array" aca="1" ref="FP6" ca="1">IF($EN6=1,IF(ISNUMBER(EG$4),IF(ABS(INDEX($F$4:$EK$109,MATCH(1,($A$4:$A$109=$EO6)*($B$4:$B$109=$EP6),0),MATCH(FP$2,$F$2:$EK$2,0))-SUM(OFFSET($E6,,MATCH(FP$2,$F$1:$EK$1,0),,4)))&gt;0,INDEX($F$4:$EK$109,MATCH(1,($A$4:$A$109=$EO6)*($B$4:$B$109=$EP6),0),MATCH(FP$2,$F$2:$EK$2,0))-SUM(OFFSET($E6,,MATCH(FP$2,$F$1:$EK$1,0),,4)),""),""),"")</f>
        <v/>
      </c>
      <c r="FQ6" t="str" cm="1">
        <f t="array" aca="1" ref="FQ6" ca="1">IF($EN6=1,IF(ISNUMBER(EH$4),IF(ABS(INDEX($F$4:$EK$109,MATCH(1,($A$4:$A$109=$EO6)*($B$4:$B$109=$EP6),0),MATCH(FQ$2,$F$2:$EK$2,0))-SUM(OFFSET($E6,,MATCH(FQ$2,$F$1:$EK$1,0),,4)))&gt;0,INDEX($F$4:$EK$109,MATCH(1,($A$4:$A$109=$EO6)*($B$4:$B$109=$EP6),0),MATCH(FQ$2,$F$2:$EK$2,0))-SUM(OFFSET($E6,,MATCH(FQ$2,$F$1:$EK$1,0),,4)),""),""),"")</f>
        <v/>
      </c>
      <c r="FR6" t="str" cm="1">
        <f t="array" aca="1" ref="FR6" ca="1">IF($EN6=1,IF(ISNUMBER(EI$4),IF(ABS(INDEX($F$4:$EK$109,MATCH(1,($A$4:$A$109=$EO6)*($B$4:$B$109=$EP6),0),MATCH(FR$2,$F$2:$EK$2,0))-SUM(OFFSET($E6,,MATCH(FR$2,$F$1:$EK$1,0),,4)))&gt;0,INDEX($F$4:$EK$109,MATCH(1,($A$4:$A$109=$EO6)*($B$4:$B$109=$EP6),0),MATCH(FR$2,$F$2:$EK$2,0))-SUM(OFFSET($E6,,MATCH(FR$2,$F$1:$EK$1,0),,4)),""),""),"")</f>
        <v/>
      </c>
      <c r="FS6" t="str" cm="1">
        <f t="array" aca="1" ref="FS6" ca="1">IF($EN6=1,IF(ISNUMBER(EJ$4),IF(ABS(INDEX($F$4:$EK$109,MATCH(1,($A$4:$A$109=$EO6)*($B$4:$B$109=$EP6),0),MATCH(FS$2,$F$2:$EK$2,0))-SUM(OFFSET($E6,,MATCH(FS$2,$F$1:$EK$1,0),,4)))&gt;0,INDEX($F$4:$EK$109,MATCH(1,($A$4:$A$109=$EO6)*($B$4:$B$109=$EP6),0),MATCH(FS$2,$F$2:$EK$2,0))-SUM(OFFSET($E6,,MATCH(FS$2,$F$1:$EK$1,0),,4)),""),""),"")</f>
        <v/>
      </c>
      <c r="FT6" t="str" cm="1">
        <f t="array" aca="1" ref="FT6" ca="1">IF($EN6=1,IF(ISNUMBER(EK$4),IF(ABS(INDEX($F$4:$EK$109,MATCH(1,($A$4:$A$109=$EO6)*($B$4:$B$109=$EP6),0),MATCH(FT$2,$F$2:$EK$2,0))-SUM(OFFSET($E6,,MATCH(FT$2,$F$1:$EK$1,0),,4)))&gt;0,INDEX($F$4:$EK$109,MATCH(1,($A$4:$A$109=$EO6)*($B$4:$B$109=$EP6),0),MATCH(FT$2,$F$2:$EK$2,0))-SUM(OFFSET($E6,,MATCH(FT$2,$F$1:$EK$1,0),,4)),""),""),"")</f>
        <v/>
      </c>
    </row>
    <row r="7" spans="1:176" x14ac:dyDescent="0.25">
      <c r="A7" t="s">
        <v>132</v>
      </c>
      <c r="B7" t="s">
        <v>134</v>
      </c>
      <c r="F7">
        <v>0.54790000000000005</v>
      </c>
      <c r="G7">
        <v>0.56130000000000002</v>
      </c>
      <c r="H7">
        <v>0.55220000000000002</v>
      </c>
      <c r="I7">
        <v>0.5595</v>
      </c>
      <c r="J7">
        <v>0.56730000000000003</v>
      </c>
      <c r="K7">
        <v>0.54990000000000006</v>
      </c>
      <c r="L7">
        <v>0.5625</v>
      </c>
      <c r="M7">
        <v>0.56459999999999999</v>
      </c>
      <c r="N7">
        <v>0.57550000000000001</v>
      </c>
      <c r="O7">
        <v>0.57840000000000003</v>
      </c>
      <c r="P7">
        <v>0.59030000000000005</v>
      </c>
      <c r="Q7">
        <v>0.59960000000000002</v>
      </c>
      <c r="R7">
        <v>0.59370000000000001</v>
      </c>
      <c r="S7">
        <v>0.58389999999999997</v>
      </c>
      <c r="T7">
        <v>0.59519999999999995</v>
      </c>
      <c r="U7">
        <v>0.61870000000000003</v>
      </c>
      <c r="V7">
        <v>0.64480000000000004</v>
      </c>
      <c r="W7">
        <v>0.63239999999999996</v>
      </c>
      <c r="X7">
        <v>0.60389999999999999</v>
      </c>
      <c r="Y7">
        <v>0.5474</v>
      </c>
      <c r="Z7">
        <v>0.58379999999999999</v>
      </c>
      <c r="AA7">
        <v>0.59750000000000003</v>
      </c>
      <c r="AB7">
        <v>0.63570000000000004</v>
      </c>
      <c r="AC7">
        <v>0.64900000000000002</v>
      </c>
      <c r="AD7">
        <v>0.65059999999999996</v>
      </c>
      <c r="AE7">
        <v>0.58850000000000002</v>
      </c>
      <c r="AF7">
        <v>0.62629999999999997</v>
      </c>
      <c r="AG7">
        <v>0.63100000000000001</v>
      </c>
      <c r="AH7">
        <v>0.6411</v>
      </c>
      <c r="AI7">
        <v>0.64780000000000004</v>
      </c>
      <c r="AJ7">
        <v>0.65200000000000002</v>
      </c>
      <c r="AK7">
        <v>0.65410000000000001</v>
      </c>
      <c r="AL7">
        <v>0.65529999999999999</v>
      </c>
      <c r="AM7">
        <v>0.43480000000000002</v>
      </c>
      <c r="AN7">
        <v>0.53569999999999995</v>
      </c>
      <c r="AO7">
        <v>0.63339999999999996</v>
      </c>
      <c r="AP7">
        <v>0.64629999999999999</v>
      </c>
      <c r="AQ7">
        <v>0.70050000000000001</v>
      </c>
      <c r="AR7">
        <v>0.73950000000000005</v>
      </c>
      <c r="AS7">
        <v>0.75970000000000004</v>
      </c>
      <c r="AT7">
        <v>0.78349999999999997</v>
      </c>
      <c r="AU7">
        <v>0.75149999999999995</v>
      </c>
      <c r="AV7">
        <v>0.74560000000000004</v>
      </c>
      <c r="DK7">
        <v>0.55530000000000002</v>
      </c>
      <c r="DL7">
        <v>0.56110000000000004</v>
      </c>
      <c r="DM7">
        <v>0.58799999999999997</v>
      </c>
      <c r="DN7">
        <v>0.59930000000000005</v>
      </c>
      <c r="DO7">
        <v>0.61209999999999998</v>
      </c>
      <c r="DP7">
        <v>0.61990000000000001</v>
      </c>
      <c r="DQ7">
        <v>0.62339999999999995</v>
      </c>
      <c r="DR7">
        <v>0.64929999999999999</v>
      </c>
      <c r="DS7">
        <v>0.56930000000000003</v>
      </c>
      <c r="DT7">
        <v>0.72719999999999996</v>
      </c>
      <c r="EN7">
        <v>0</v>
      </c>
      <c r="EO7" t="str">
        <f t="shared" si="8"/>
        <v>p&amp;l</v>
      </c>
      <c r="EP7" t="str">
        <f t="shared" si="7"/>
        <v>grossProfitRatio</v>
      </c>
      <c r="ET7" t="str" cm="1">
        <f t="array" aca="1" ref="ET7" ca="1">IF($EN7=1,IF(ISNUMBER(DK$4),IF(ABS(INDEX($F$4:$EK$109,MATCH(1,($A$4:$A$109=$EO7)*($B$4:$B$109=$EP7),0),MATCH(ET$2,$F$2:$EK$2,0))-SUM(OFFSET($E7,,MATCH(ET$2,$F$1:$EK$1,0),,4)))&gt;0,INDEX($F$4:$EK$109,MATCH(1,($A$4:$A$109=$EO7)*($B$4:$B$109=$EP7),0),MATCH(ET$2,$F$2:$EK$2,0))-SUM(OFFSET($E7,,MATCH(ET$2,$F$1:$EK$1,0),,4)),""),""),"")</f>
        <v/>
      </c>
      <c r="EU7" t="str" cm="1">
        <f t="array" aca="1" ref="EU7" ca="1">IF($EN7=1,IF(ISNUMBER(DL$4),IF(ABS(INDEX($F$4:$EK$109,MATCH(1,($A$4:$A$109=$EO7)*($B$4:$B$109=$EP7),0),MATCH(EU$2,$F$2:$EK$2,0))-SUM(OFFSET($E7,,MATCH(EU$2,$F$1:$EK$1,0),,4)))&gt;0,INDEX($F$4:$EK$109,MATCH(1,($A$4:$A$109=$EO7)*($B$4:$B$109=$EP7),0),MATCH(EU$2,$F$2:$EK$2,0))-SUM(OFFSET($E7,,MATCH(EU$2,$F$1:$EK$1,0),,4)),""),""),"")</f>
        <v/>
      </c>
      <c r="EV7" t="str" cm="1">
        <f t="array" aca="1" ref="EV7" ca="1">IF($EN7=1,IF(ISNUMBER(DM$4),IF(ABS(INDEX($F$4:$EK$109,MATCH(1,($A$4:$A$109=$EO7)*($B$4:$B$109=$EP7),0),MATCH(EV$2,$F$2:$EK$2,0))-SUM(OFFSET($E7,,MATCH(EV$2,$F$1:$EK$1,0),,4)))&gt;0,INDEX($F$4:$EK$109,MATCH(1,($A$4:$A$109=$EO7)*($B$4:$B$109=$EP7),0),MATCH(EV$2,$F$2:$EK$2,0))-SUM(OFFSET($E7,,MATCH(EV$2,$F$1:$EK$1,0),,4)),""),""),"")</f>
        <v/>
      </c>
      <c r="EW7" t="str" cm="1">
        <f t="array" aca="1" ref="EW7" ca="1">IF($EN7=1,IF(ISNUMBER(DN$4),IF(ABS(INDEX($F$4:$EK$109,MATCH(1,($A$4:$A$109=$EO7)*($B$4:$B$109=$EP7),0),MATCH(EW$2,$F$2:$EK$2,0))-SUM(OFFSET($E7,,MATCH(EW$2,$F$1:$EK$1,0),,4)))&gt;0,INDEX($F$4:$EK$109,MATCH(1,($A$4:$A$109=$EO7)*($B$4:$B$109=$EP7),0),MATCH(EW$2,$F$2:$EK$2,0))-SUM(OFFSET($E7,,MATCH(EW$2,$F$1:$EK$1,0),,4)),""),""),"")</f>
        <v/>
      </c>
      <c r="EX7" t="str" cm="1">
        <f t="array" aca="1" ref="EX7" ca="1">IF($EN7=1,IF(ISNUMBER(DO$4),IF(ABS(INDEX($F$4:$EK$109,MATCH(1,($A$4:$A$109=$EO7)*($B$4:$B$109=$EP7),0),MATCH(EX$2,$F$2:$EK$2,0))-SUM(OFFSET($E7,,MATCH(EX$2,$F$1:$EK$1,0),,4)))&gt;0,INDEX($F$4:$EK$109,MATCH(1,($A$4:$A$109=$EO7)*($B$4:$B$109=$EP7),0),MATCH(EX$2,$F$2:$EK$2,0))-SUM(OFFSET($E7,,MATCH(EX$2,$F$1:$EK$1,0),,4)),""),""),"")</f>
        <v/>
      </c>
      <c r="EY7" t="str" cm="1">
        <f t="array" aca="1" ref="EY7" ca="1">IF($EN7=1,IF(ISNUMBER(DP$4),IF(ABS(INDEX($F$4:$EK$109,MATCH(1,($A$4:$A$109=$EO7)*($B$4:$B$109=$EP7),0),MATCH(EY$2,$F$2:$EK$2,0))-SUM(OFFSET($E7,,MATCH(EY$2,$F$1:$EK$1,0),,4)))&gt;0,INDEX($F$4:$EK$109,MATCH(1,($A$4:$A$109=$EO7)*($B$4:$B$109=$EP7),0),MATCH(EY$2,$F$2:$EK$2,0))-SUM(OFFSET($E7,,MATCH(EY$2,$F$1:$EK$1,0),,4)),""),""),"")</f>
        <v/>
      </c>
      <c r="EZ7" t="str" cm="1">
        <f t="array" aca="1" ref="EZ7" ca="1">IF($EN7=1,IF(ISNUMBER(DQ$4),IF(ABS(INDEX($F$4:$EK$109,MATCH(1,($A$4:$A$109=$EO7)*($B$4:$B$109=$EP7),0),MATCH(EZ$2,$F$2:$EK$2,0))-SUM(OFFSET($E7,,MATCH(EZ$2,$F$1:$EK$1,0),,4)))&gt;0,INDEX($F$4:$EK$109,MATCH(1,($A$4:$A$109=$EO7)*($B$4:$B$109=$EP7),0),MATCH(EZ$2,$F$2:$EK$2,0))-SUM(OFFSET($E7,,MATCH(EZ$2,$F$1:$EK$1,0),,4)),""),""),"")</f>
        <v/>
      </c>
      <c r="FA7" t="str" cm="1">
        <f t="array" aca="1" ref="FA7" ca="1">IF($EN7=1,IF(ISNUMBER(DR$4),IF(ABS(INDEX($F$4:$EK$109,MATCH(1,($A$4:$A$109=$EO7)*($B$4:$B$109=$EP7),0),MATCH(FA$2,$F$2:$EK$2,0))-SUM(OFFSET($E7,,MATCH(FA$2,$F$1:$EK$1,0),,4)))&gt;0,INDEX($F$4:$EK$109,MATCH(1,($A$4:$A$109=$EO7)*($B$4:$B$109=$EP7),0),MATCH(FA$2,$F$2:$EK$2,0))-SUM(OFFSET($E7,,MATCH(FA$2,$F$1:$EK$1,0),,4)),""),""),"")</f>
        <v/>
      </c>
      <c r="FB7" t="str" cm="1">
        <f t="array" aca="1" ref="FB7" ca="1">IF($EN7=1,IF(ISNUMBER(DS$4),IF(ABS(INDEX($F$4:$EK$109,MATCH(1,($A$4:$A$109=$EO7)*($B$4:$B$109=$EP7),0),MATCH(FB$2,$F$2:$EK$2,0))-SUM(OFFSET($E7,,MATCH(FB$2,$F$1:$EK$1,0),,4)))&gt;0,INDEX($F$4:$EK$109,MATCH(1,($A$4:$A$109=$EO7)*($B$4:$B$109=$EP7),0),MATCH(FB$2,$F$2:$EK$2,0))-SUM(OFFSET($E7,,MATCH(FB$2,$F$1:$EK$1,0),,4)),""),""),"")</f>
        <v/>
      </c>
      <c r="FC7" t="str" cm="1">
        <f t="array" aca="1" ref="FC7" ca="1">IF($EN7=1,IF(ISNUMBER(DT$4),IF(ABS(INDEX($F$4:$EK$109,MATCH(1,($A$4:$A$109=$EO7)*($B$4:$B$109=$EP7),0),MATCH(FC$2,$F$2:$EK$2,0))-SUM(OFFSET($E7,,MATCH(FC$2,$F$1:$EK$1,0),,4)))&gt;0,INDEX($F$4:$EK$109,MATCH(1,($A$4:$A$109=$EO7)*($B$4:$B$109=$EP7),0),MATCH(FC$2,$F$2:$EK$2,0))-SUM(OFFSET($E7,,MATCH(FC$2,$F$1:$EK$1,0),,4)),""),""),"")</f>
        <v/>
      </c>
      <c r="FD7" t="str" cm="1">
        <f t="array" aca="1" ref="FD7" ca="1">IF($EN7=1,IF(ISNUMBER(DU$4),IF(ABS(INDEX($F$4:$EK$109,MATCH(1,($A$4:$A$109=$EO7)*($B$4:$B$109=$EP7),0),MATCH(FD$2,$F$2:$EK$2,0))-SUM(OFFSET($E7,,MATCH(FD$2,$F$1:$EK$1,0),,4)))&gt;0,INDEX($F$4:$EK$109,MATCH(1,($A$4:$A$109=$EO7)*($B$4:$B$109=$EP7),0),MATCH(FD$2,$F$2:$EK$2,0))-SUM(OFFSET($E7,,MATCH(FD$2,$F$1:$EK$1,0),,4)),""),""),"")</f>
        <v/>
      </c>
      <c r="FE7" t="str" cm="1">
        <f t="array" aca="1" ref="FE7" ca="1">IF($EN7=1,IF(ISNUMBER(DV$4),IF(ABS(INDEX($F$4:$EK$109,MATCH(1,($A$4:$A$109=$EO7)*($B$4:$B$109=$EP7),0),MATCH(FE$2,$F$2:$EK$2,0))-SUM(OFFSET($E7,,MATCH(FE$2,$F$1:$EK$1,0),,4)))&gt;0,INDEX($F$4:$EK$109,MATCH(1,($A$4:$A$109=$EO7)*($B$4:$B$109=$EP7),0),MATCH(FE$2,$F$2:$EK$2,0))-SUM(OFFSET($E7,,MATCH(FE$2,$F$1:$EK$1,0),,4)),""),""),"")</f>
        <v/>
      </c>
      <c r="FF7" t="str" cm="1">
        <f t="array" aca="1" ref="FF7" ca="1">IF($EN7=1,IF(ISNUMBER(DW$4),IF(ABS(INDEX($F$4:$EK$109,MATCH(1,($A$4:$A$109=$EO7)*($B$4:$B$109=$EP7),0),MATCH(FF$2,$F$2:$EK$2,0))-SUM(OFFSET($E7,,MATCH(FF$2,$F$1:$EK$1,0),,4)))&gt;0,INDEX($F$4:$EK$109,MATCH(1,($A$4:$A$109=$EO7)*($B$4:$B$109=$EP7),0),MATCH(FF$2,$F$2:$EK$2,0))-SUM(OFFSET($E7,,MATCH(FF$2,$F$1:$EK$1,0),,4)),""),""),"")</f>
        <v/>
      </c>
      <c r="FG7" t="str" cm="1">
        <f t="array" aca="1" ref="FG7" ca="1">IF($EN7=1,IF(ISNUMBER(DX$4),IF(ABS(INDEX($F$4:$EK$109,MATCH(1,($A$4:$A$109=$EO7)*($B$4:$B$109=$EP7),0),MATCH(FG$2,$F$2:$EK$2,0))-SUM(OFFSET($E7,,MATCH(FG$2,$F$1:$EK$1,0),,4)))&gt;0,INDEX($F$4:$EK$109,MATCH(1,($A$4:$A$109=$EO7)*($B$4:$B$109=$EP7),0),MATCH(FG$2,$F$2:$EK$2,0))-SUM(OFFSET($E7,,MATCH(FG$2,$F$1:$EK$1,0),,4)),""),""),"")</f>
        <v/>
      </c>
      <c r="FH7" t="str" cm="1">
        <f t="array" aca="1" ref="FH7" ca="1">IF($EN7=1,IF(ISNUMBER(DY$4),IF(ABS(INDEX($F$4:$EK$109,MATCH(1,($A$4:$A$109=$EO7)*($B$4:$B$109=$EP7),0),MATCH(FH$2,$F$2:$EK$2,0))-SUM(OFFSET($E7,,MATCH(FH$2,$F$1:$EK$1,0),,4)))&gt;0,INDEX($F$4:$EK$109,MATCH(1,($A$4:$A$109=$EO7)*($B$4:$B$109=$EP7),0),MATCH(FH$2,$F$2:$EK$2,0))-SUM(OFFSET($E7,,MATCH(FH$2,$F$1:$EK$1,0),,4)),""),""),"")</f>
        <v/>
      </c>
      <c r="FI7" t="str" cm="1">
        <f t="array" aca="1" ref="FI7" ca="1">IF($EN7=1,IF(ISNUMBER(DZ$4),IF(ABS(INDEX($F$4:$EK$109,MATCH(1,($A$4:$A$109=$EO7)*($B$4:$B$109=$EP7),0),MATCH(FI$2,$F$2:$EK$2,0))-SUM(OFFSET($E7,,MATCH(FI$2,$F$1:$EK$1,0),,4)))&gt;0,INDEX($F$4:$EK$109,MATCH(1,($A$4:$A$109=$EO7)*($B$4:$B$109=$EP7),0),MATCH(FI$2,$F$2:$EK$2,0))-SUM(OFFSET($E7,,MATCH(FI$2,$F$1:$EK$1,0),,4)),""),""),"")</f>
        <v/>
      </c>
      <c r="FJ7" t="str" cm="1">
        <f t="array" aca="1" ref="FJ7" ca="1">IF($EN7=1,IF(ISNUMBER(EA$4),IF(ABS(INDEX($F$4:$EK$109,MATCH(1,($A$4:$A$109=$EO7)*($B$4:$B$109=$EP7),0),MATCH(FJ$2,$F$2:$EK$2,0))-SUM(OFFSET($E7,,MATCH(FJ$2,$F$1:$EK$1,0),,4)))&gt;0,INDEX($F$4:$EK$109,MATCH(1,($A$4:$A$109=$EO7)*($B$4:$B$109=$EP7),0),MATCH(FJ$2,$F$2:$EK$2,0))-SUM(OFFSET($E7,,MATCH(FJ$2,$F$1:$EK$1,0),,4)),""),""),"")</f>
        <v/>
      </c>
      <c r="FK7" t="str" cm="1">
        <f t="array" aca="1" ref="FK7" ca="1">IF($EN7=1,IF(ISNUMBER(EB$4),IF(ABS(INDEX($F$4:$EK$109,MATCH(1,($A$4:$A$109=$EO7)*($B$4:$B$109=$EP7),0),MATCH(FK$2,$F$2:$EK$2,0))-SUM(OFFSET($E7,,MATCH(FK$2,$F$1:$EK$1,0),,4)))&gt;0,INDEX($F$4:$EK$109,MATCH(1,($A$4:$A$109=$EO7)*($B$4:$B$109=$EP7),0),MATCH(FK$2,$F$2:$EK$2,0))-SUM(OFFSET($E7,,MATCH(FK$2,$F$1:$EK$1,0),,4)),""),""),"")</f>
        <v/>
      </c>
      <c r="FL7" t="str" cm="1">
        <f t="array" aca="1" ref="FL7" ca="1">IF($EN7=1,IF(ISNUMBER(EC$4),IF(ABS(INDEX($F$4:$EK$109,MATCH(1,($A$4:$A$109=$EO7)*($B$4:$B$109=$EP7),0),MATCH(FL$2,$F$2:$EK$2,0))-SUM(OFFSET($E7,,MATCH(FL$2,$F$1:$EK$1,0),,4)))&gt;0,INDEX($F$4:$EK$109,MATCH(1,($A$4:$A$109=$EO7)*($B$4:$B$109=$EP7),0),MATCH(FL$2,$F$2:$EK$2,0))-SUM(OFFSET($E7,,MATCH(FL$2,$F$1:$EK$1,0),,4)),""),""),"")</f>
        <v/>
      </c>
      <c r="FM7" t="str" cm="1">
        <f t="array" aca="1" ref="FM7" ca="1">IF($EN7=1,IF(ISNUMBER(ED$4),IF(ABS(INDEX($F$4:$EK$109,MATCH(1,($A$4:$A$109=$EO7)*($B$4:$B$109=$EP7),0),MATCH(FM$2,$F$2:$EK$2,0))-SUM(OFFSET($E7,,MATCH(FM$2,$F$1:$EK$1,0),,4)))&gt;0,INDEX($F$4:$EK$109,MATCH(1,($A$4:$A$109=$EO7)*($B$4:$B$109=$EP7),0),MATCH(FM$2,$F$2:$EK$2,0))-SUM(OFFSET($E7,,MATCH(FM$2,$F$1:$EK$1,0),,4)),""),""),"")</f>
        <v/>
      </c>
      <c r="FN7" t="str" cm="1">
        <f t="array" aca="1" ref="FN7" ca="1">IF($EN7=1,IF(ISNUMBER(EE$4),IF(ABS(INDEX($F$4:$EK$109,MATCH(1,($A$4:$A$109=$EO7)*($B$4:$B$109=$EP7),0),MATCH(FN$2,$F$2:$EK$2,0))-SUM(OFFSET($E7,,MATCH(FN$2,$F$1:$EK$1,0),,4)))&gt;0,INDEX($F$4:$EK$109,MATCH(1,($A$4:$A$109=$EO7)*($B$4:$B$109=$EP7),0),MATCH(FN$2,$F$2:$EK$2,0))-SUM(OFFSET($E7,,MATCH(FN$2,$F$1:$EK$1,0),,4)),""),""),"")</f>
        <v/>
      </c>
      <c r="FO7" t="str" cm="1">
        <f t="array" aca="1" ref="FO7" ca="1">IF($EN7=1,IF(ISNUMBER(EF$4),IF(ABS(INDEX($F$4:$EK$109,MATCH(1,($A$4:$A$109=$EO7)*($B$4:$B$109=$EP7),0),MATCH(FO$2,$F$2:$EK$2,0))-SUM(OFFSET($E7,,MATCH(FO$2,$F$1:$EK$1,0),,4)))&gt;0,INDEX($F$4:$EK$109,MATCH(1,($A$4:$A$109=$EO7)*($B$4:$B$109=$EP7),0),MATCH(FO$2,$F$2:$EK$2,0))-SUM(OFFSET($E7,,MATCH(FO$2,$F$1:$EK$1,0),,4)),""),""),"")</f>
        <v/>
      </c>
      <c r="FP7" t="str" cm="1">
        <f t="array" aca="1" ref="FP7" ca="1">IF($EN7=1,IF(ISNUMBER(EG$4),IF(ABS(INDEX($F$4:$EK$109,MATCH(1,($A$4:$A$109=$EO7)*($B$4:$B$109=$EP7),0),MATCH(FP$2,$F$2:$EK$2,0))-SUM(OFFSET($E7,,MATCH(FP$2,$F$1:$EK$1,0),,4)))&gt;0,INDEX($F$4:$EK$109,MATCH(1,($A$4:$A$109=$EO7)*($B$4:$B$109=$EP7),0),MATCH(FP$2,$F$2:$EK$2,0))-SUM(OFFSET($E7,,MATCH(FP$2,$F$1:$EK$1,0),,4)),""),""),"")</f>
        <v/>
      </c>
      <c r="FQ7" t="str" cm="1">
        <f t="array" aca="1" ref="FQ7" ca="1">IF($EN7=1,IF(ISNUMBER(EH$4),IF(ABS(INDEX($F$4:$EK$109,MATCH(1,($A$4:$A$109=$EO7)*($B$4:$B$109=$EP7),0),MATCH(FQ$2,$F$2:$EK$2,0))-SUM(OFFSET($E7,,MATCH(FQ$2,$F$1:$EK$1,0),,4)))&gt;0,INDEX($F$4:$EK$109,MATCH(1,($A$4:$A$109=$EO7)*($B$4:$B$109=$EP7),0),MATCH(FQ$2,$F$2:$EK$2,0))-SUM(OFFSET($E7,,MATCH(FQ$2,$F$1:$EK$1,0),,4)),""),""),"")</f>
        <v/>
      </c>
      <c r="FR7" t="str" cm="1">
        <f t="array" aca="1" ref="FR7" ca="1">IF($EN7=1,IF(ISNUMBER(EI$4),IF(ABS(INDEX($F$4:$EK$109,MATCH(1,($A$4:$A$109=$EO7)*($B$4:$B$109=$EP7),0),MATCH(FR$2,$F$2:$EK$2,0))-SUM(OFFSET($E7,,MATCH(FR$2,$F$1:$EK$1,0),,4)))&gt;0,INDEX($F$4:$EK$109,MATCH(1,($A$4:$A$109=$EO7)*($B$4:$B$109=$EP7),0),MATCH(FR$2,$F$2:$EK$2,0))-SUM(OFFSET($E7,,MATCH(FR$2,$F$1:$EK$1,0),,4)),""),""),"")</f>
        <v/>
      </c>
      <c r="FS7" t="str" cm="1">
        <f t="array" aca="1" ref="FS7" ca="1">IF($EN7=1,IF(ISNUMBER(EJ$4),IF(ABS(INDEX($F$4:$EK$109,MATCH(1,($A$4:$A$109=$EO7)*($B$4:$B$109=$EP7),0),MATCH(FS$2,$F$2:$EK$2,0))-SUM(OFFSET($E7,,MATCH(FS$2,$F$1:$EK$1,0),,4)))&gt;0,INDEX($F$4:$EK$109,MATCH(1,($A$4:$A$109=$EO7)*($B$4:$B$109=$EP7),0),MATCH(FS$2,$F$2:$EK$2,0))-SUM(OFFSET($E7,,MATCH(FS$2,$F$1:$EK$1,0),,4)),""),""),"")</f>
        <v/>
      </c>
      <c r="FT7" t="str" cm="1">
        <f t="array" aca="1" ref="FT7" ca="1">IF($EN7=1,IF(ISNUMBER(EK$4),IF(ABS(INDEX($F$4:$EK$109,MATCH(1,($A$4:$A$109=$EO7)*($B$4:$B$109=$EP7),0),MATCH(FT$2,$F$2:$EK$2,0))-SUM(OFFSET($E7,,MATCH(FT$2,$F$1:$EK$1,0),,4)))&gt;0,INDEX($F$4:$EK$109,MATCH(1,($A$4:$A$109=$EO7)*($B$4:$B$109=$EP7),0),MATCH(FT$2,$F$2:$EK$2,0))-SUM(OFFSET($E7,,MATCH(FT$2,$F$1:$EK$1,0),,4)),""),""),"")</f>
        <v/>
      </c>
    </row>
    <row r="8" spans="1:176" x14ac:dyDescent="0.25">
      <c r="A8" t="s">
        <v>132</v>
      </c>
      <c r="B8" t="s">
        <v>135</v>
      </c>
      <c r="F8">
        <v>334263000</v>
      </c>
      <c r="G8">
        <v>337124000</v>
      </c>
      <c r="H8">
        <v>340085000</v>
      </c>
      <c r="I8">
        <v>348253000</v>
      </c>
      <c r="J8">
        <v>339000000</v>
      </c>
      <c r="K8">
        <v>320000000</v>
      </c>
      <c r="L8">
        <v>329000000</v>
      </c>
      <c r="M8">
        <v>344000000</v>
      </c>
      <c r="N8">
        <v>346000000</v>
      </c>
      <c r="O8">
        <v>350000000</v>
      </c>
      <c r="P8">
        <v>373000000</v>
      </c>
      <c r="Q8">
        <v>394000000</v>
      </c>
      <c r="R8">
        <v>411000000</v>
      </c>
      <c r="S8">
        <v>416000000</v>
      </c>
      <c r="T8">
        <v>462000000</v>
      </c>
      <c r="U8">
        <v>508000000</v>
      </c>
      <c r="V8">
        <v>542000000</v>
      </c>
      <c r="W8">
        <v>581000000</v>
      </c>
      <c r="X8">
        <v>605000000</v>
      </c>
      <c r="Y8">
        <v>647000000</v>
      </c>
      <c r="Z8">
        <v>674000000</v>
      </c>
      <c r="AA8">
        <v>704000000</v>
      </c>
      <c r="AB8">
        <v>712000000</v>
      </c>
      <c r="AC8">
        <v>738000000</v>
      </c>
      <c r="AD8">
        <v>735000000</v>
      </c>
      <c r="AE8">
        <v>997000000</v>
      </c>
      <c r="AF8">
        <v>1047000000</v>
      </c>
      <c r="AG8">
        <v>1147000000</v>
      </c>
      <c r="AH8">
        <v>1153000000</v>
      </c>
      <c r="AI8">
        <v>1245000000</v>
      </c>
      <c r="AJ8">
        <v>1403000000</v>
      </c>
      <c r="AK8">
        <v>1466000000</v>
      </c>
      <c r="AL8">
        <v>1618000000</v>
      </c>
      <c r="AM8">
        <v>1824000000</v>
      </c>
      <c r="AN8">
        <v>1945000000</v>
      </c>
      <c r="AO8">
        <v>1952000000</v>
      </c>
      <c r="AP8">
        <v>1875000000</v>
      </c>
      <c r="AQ8">
        <v>2040000000</v>
      </c>
      <c r="AR8">
        <v>2294000000</v>
      </c>
      <c r="AS8">
        <v>2465000000</v>
      </c>
      <c r="AT8">
        <v>2720000000</v>
      </c>
      <c r="AU8">
        <v>3090000000</v>
      </c>
      <c r="AV8">
        <v>3390000000</v>
      </c>
      <c r="DK8">
        <v>1359725000</v>
      </c>
      <c r="DL8">
        <v>1331000000</v>
      </c>
      <c r="DM8">
        <v>1463000000</v>
      </c>
      <c r="DN8">
        <v>1797000000</v>
      </c>
      <c r="DO8">
        <v>2376000000</v>
      </c>
      <c r="DP8">
        <v>2829000000</v>
      </c>
      <c r="DQ8">
        <v>3924000000</v>
      </c>
      <c r="DR8">
        <v>5268000000</v>
      </c>
      <c r="DS8">
        <v>7339000000</v>
      </c>
      <c r="DT8">
        <v>8675000000</v>
      </c>
      <c r="EN8">
        <v>1</v>
      </c>
      <c r="EO8" t="str">
        <f t="shared" si="8"/>
        <v>p&amp;l</v>
      </c>
      <c r="EP8" t="str">
        <f t="shared" si="7"/>
        <v>researchAndDevelopmentExpenses</v>
      </c>
      <c r="ET8" t="str" cm="1">
        <f t="array" aca="1" ref="ET8" ca="1">IF($EN8=1,IF(ISNUMBER(DK$4),IF(ABS(INDEX($F$4:$EK$109,MATCH(1,($A$4:$A$109=$EO8)*($B$4:$B$109=$EP8),0),MATCH(ET$2,$F$2:$EK$2,0))-SUM(OFFSET($E8,,MATCH(ET$2,$F$1:$EK$1,0),,4)))&gt;0,INDEX($F$4:$EK$109,MATCH(1,($A$4:$A$109=$EO8)*($B$4:$B$109=$EP8),0),MATCH(ET$2,$F$2:$EK$2,0))-SUM(OFFSET($E8,,MATCH(ET$2,$F$1:$EK$1,0),,4)),""),""),"")</f>
        <v/>
      </c>
      <c r="EU8" cm="1">
        <f t="array" aca="1" ref="EU8" ca="1">IF($EN8=1,IF(ISNUMBER(DL$4),IF(ABS(INDEX($F$4:$EK$109,MATCH(1,($A$4:$A$109=$EO8)*($B$4:$B$109=$EP8),0),MATCH(EU$2,$F$2:$EK$2,0))-SUM(OFFSET($E8,,MATCH(EU$2,$F$1:$EK$1,0),,4)))&gt;0,INDEX($F$4:$EK$109,MATCH(1,($A$4:$A$109=$EO8)*($B$4:$B$109=$EP8),0),MATCH(EU$2,$F$2:$EK$2,0))-SUM(OFFSET($E8,,MATCH(EU$2,$F$1:$EK$1,0),,4)),""),""),"")</f>
        <v>-1000000</v>
      </c>
      <c r="EV8" t="str" cm="1">
        <f t="array" aca="1" ref="EV8" ca="1">IF($EN8=1,IF(ISNUMBER(DM$4),IF(ABS(INDEX($F$4:$EK$109,MATCH(1,($A$4:$A$109=$EO8)*($B$4:$B$109=$EP8),0),MATCH(EV$2,$F$2:$EK$2,0))-SUM(OFFSET($E8,,MATCH(EV$2,$F$1:$EK$1,0),,4)))&gt;0,INDEX($F$4:$EK$109,MATCH(1,($A$4:$A$109=$EO8)*($B$4:$B$109=$EP8),0),MATCH(EV$2,$F$2:$EK$2,0))-SUM(OFFSET($E8,,MATCH(EV$2,$F$1:$EK$1,0),,4)),""),""),"")</f>
        <v/>
      </c>
      <c r="EW8" t="str" cm="1">
        <f t="array" aca="1" ref="EW8" ca="1">IF($EN8=1,IF(ISNUMBER(DN$4),IF(ABS(INDEX($F$4:$EK$109,MATCH(1,($A$4:$A$109=$EO8)*($B$4:$B$109=$EP8),0),MATCH(EW$2,$F$2:$EK$2,0))-SUM(OFFSET($E8,,MATCH(EW$2,$F$1:$EK$1,0),,4)))&gt;0,INDEX($F$4:$EK$109,MATCH(1,($A$4:$A$109=$EO8)*($B$4:$B$109=$EP8),0),MATCH(EW$2,$F$2:$EK$2,0))-SUM(OFFSET($E8,,MATCH(EW$2,$F$1:$EK$1,0),,4)),""),""),"")</f>
        <v/>
      </c>
      <c r="EX8" cm="1">
        <f t="array" aca="1" ref="EX8" ca="1">IF($EN8=1,IF(ISNUMBER(DO$4),IF(ABS(INDEX($F$4:$EK$109,MATCH(1,($A$4:$A$109=$EO8)*($B$4:$B$109=$EP8),0),MATCH(EX$2,$F$2:$EK$2,0))-SUM(OFFSET($E8,,MATCH(EX$2,$F$1:$EK$1,0),,4)))&gt;0,INDEX($F$4:$EK$109,MATCH(1,($A$4:$A$109=$EO8)*($B$4:$B$109=$EP8),0),MATCH(EX$2,$F$2:$EK$2,0))-SUM(OFFSET($E8,,MATCH(EX$2,$F$1:$EK$1,0),,4)),""),""),"")</f>
        <v>1000000</v>
      </c>
      <c r="EY8" cm="1">
        <f t="array" aca="1" ref="EY8" ca="1">IF($EN8=1,IF(ISNUMBER(DP$4),IF(ABS(INDEX($F$4:$EK$109,MATCH(1,($A$4:$A$109=$EO8)*($B$4:$B$109=$EP8),0),MATCH(EY$2,$F$2:$EK$2,0))-SUM(OFFSET($E8,,MATCH(EY$2,$F$1:$EK$1,0),,4)))&gt;0,INDEX($F$4:$EK$109,MATCH(1,($A$4:$A$109=$EO8)*($B$4:$B$109=$EP8),0),MATCH(EY$2,$F$2:$EK$2,0))-SUM(OFFSET($E8,,MATCH(EY$2,$F$1:$EK$1,0),,4)),""),""),"")</f>
        <v>1000000</v>
      </c>
      <c r="EZ8" cm="1">
        <f t="array" aca="1" ref="EZ8" ca="1">IF($EN8=1,IF(ISNUMBER(DQ$4),IF(ABS(INDEX($F$4:$EK$109,MATCH(1,($A$4:$A$109=$EO8)*($B$4:$B$109=$EP8),0),MATCH(EZ$2,$F$2:$EK$2,0))-SUM(OFFSET($E8,,MATCH(EZ$2,$F$1:$EK$1,0),,4)))&gt;0,INDEX($F$4:$EK$109,MATCH(1,($A$4:$A$109=$EO8)*($B$4:$B$109=$EP8),0),MATCH(EZ$2,$F$2:$EK$2,0))-SUM(OFFSET($E8,,MATCH(EZ$2,$F$1:$EK$1,0),,4)),""),""),"")</f>
        <v>-2000000</v>
      </c>
      <c r="FA8" cm="1">
        <f t="array" aca="1" ref="FA8" ca="1">IF($EN8=1,IF(ISNUMBER(DR$4),IF(ABS(INDEX($F$4:$EK$109,MATCH(1,($A$4:$A$109=$EO8)*($B$4:$B$109=$EP8),0),MATCH(FA$2,$F$2:$EK$2,0))-SUM(OFFSET($E8,,MATCH(FA$2,$F$1:$EK$1,0),,4)))&gt;0,INDEX($F$4:$EK$109,MATCH(1,($A$4:$A$109=$EO8)*($B$4:$B$109=$EP8),0),MATCH(FA$2,$F$2:$EK$2,0))-SUM(OFFSET($E8,,MATCH(FA$2,$F$1:$EK$1,0),,4)),""),""),"")</f>
        <v>1000000</v>
      </c>
      <c r="FB8" t="str" cm="1">
        <f t="array" aca="1" ref="FB8" ca="1">IF($EN8=1,IF(ISNUMBER(DS$4),IF(ABS(INDEX($F$4:$EK$109,MATCH(1,($A$4:$A$109=$EO8)*($B$4:$B$109=$EP8),0),MATCH(FB$2,$F$2:$EK$2,0))-SUM(OFFSET($E8,,MATCH(FB$2,$F$1:$EK$1,0),,4)))&gt;0,INDEX($F$4:$EK$109,MATCH(1,($A$4:$A$109=$EO8)*($B$4:$B$109=$EP8),0),MATCH(FB$2,$F$2:$EK$2,0))-SUM(OFFSET($E8,,MATCH(FB$2,$F$1:$EK$1,0),,4)),""),""),"")</f>
        <v/>
      </c>
      <c r="FC8" cm="1">
        <f t="array" aca="1" ref="FC8" ca="1">IF($EN8=1,IF(ISNUMBER(DT$4),IF(ABS(INDEX($F$4:$EK$109,MATCH(1,($A$4:$A$109=$EO8)*($B$4:$B$109=$EP8),0),MATCH(FC$2,$F$2:$EK$2,0))-SUM(OFFSET($E8,,MATCH(FC$2,$F$1:$EK$1,0),,4)))&gt;0,INDEX($F$4:$EK$109,MATCH(1,($A$4:$A$109=$EO8)*($B$4:$B$109=$EP8),0),MATCH(FC$2,$F$2:$EK$2,0))-SUM(OFFSET($E8,,MATCH(FC$2,$F$1:$EK$1,0),,4)),""),""),"")</f>
        <v>1000000</v>
      </c>
      <c r="FD8" t="str" cm="1">
        <f t="array" aca="1" ref="FD8" ca="1">IF($EN8=1,IF(ISNUMBER(DU$4),IF(ABS(INDEX($F$4:$EK$109,MATCH(1,($A$4:$A$109=$EO8)*($B$4:$B$109=$EP8),0),MATCH(FD$2,$F$2:$EK$2,0))-SUM(OFFSET($E8,,MATCH(FD$2,$F$1:$EK$1,0),,4)))&gt;0,INDEX($F$4:$EK$109,MATCH(1,($A$4:$A$109=$EO8)*($B$4:$B$109=$EP8),0),MATCH(FD$2,$F$2:$EK$2,0))-SUM(OFFSET($E8,,MATCH(FD$2,$F$1:$EK$1,0),,4)),""),""),"")</f>
        <v/>
      </c>
      <c r="FE8" t="str" cm="1">
        <f t="array" aca="1" ref="FE8" ca="1">IF($EN8=1,IF(ISNUMBER(DV$4),IF(ABS(INDEX($F$4:$EK$109,MATCH(1,($A$4:$A$109=$EO8)*($B$4:$B$109=$EP8),0),MATCH(FE$2,$F$2:$EK$2,0))-SUM(OFFSET($E8,,MATCH(FE$2,$F$1:$EK$1,0),,4)))&gt;0,INDEX($F$4:$EK$109,MATCH(1,($A$4:$A$109=$EO8)*($B$4:$B$109=$EP8),0),MATCH(FE$2,$F$2:$EK$2,0))-SUM(OFFSET($E8,,MATCH(FE$2,$F$1:$EK$1,0),,4)),""),""),"")</f>
        <v/>
      </c>
      <c r="FF8" t="str" cm="1">
        <f t="array" aca="1" ref="FF8" ca="1">IF($EN8=1,IF(ISNUMBER(DW$4),IF(ABS(INDEX($F$4:$EK$109,MATCH(1,($A$4:$A$109=$EO8)*($B$4:$B$109=$EP8),0),MATCH(FF$2,$F$2:$EK$2,0))-SUM(OFFSET($E8,,MATCH(FF$2,$F$1:$EK$1,0),,4)))&gt;0,INDEX($F$4:$EK$109,MATCH(1,($A$4:$A$109=$EO8)*($B$4:$B$109=$EP8),0),MATCH(FF$2,$F$2:$EK$2,0))-SUM(OFFSET($E8,,MATCH(FF$2,$F$1:$EK$1,0),,4)),""),""),"")</f>
        <v/>
      </c>
      <c r="FG8" t="str" cm="1">
        <f t="array" aca="1" ref="FG8" ca="1">IF($EN8=1,IF(ISNUMBER(DX$4),IF(ABS(INDEX($F$4:$EK$109,MATCH(1,($A$4:$A$109=$EO8)*($B$4:$B$109=$EP8),0),MATCH(FG$2,$F$2:$EK$2,0))-SUM(OFFSET($E8,,MATCH(FG$2,$F$1:$EK$1,0),,4)))&gt;0,INDEX($F$4:$EK$109,MATCH(1,($A$4:$A$109=$EO8)*($B$4:$B$109=$EP8),0),MATCH(FG$2,$F$2:$EK$2,0))-SUM(OFFSET($E8,,MATCH(FG$2,$F$1:$EK$1,0),,4)),""),""),"")</f>
        <v/>
      </c>
      <c r="FH8" t="str" cm="1">
        <f t="array" aca="1" ref="FH8" ca="1">IF($EN8=1,IF(ISNUMBER(DY$4),IF(ABS(INDEX($F$4:$EK$109,MATCH(1,($A$4:$A$109=$EO8)*($B$4:$B$109=$EP8),0),MATCH(FH$2,$F$2:$EK$2,0))-SUM(OFFSET($E8,,MATCH(FH$2,$F$1:$EK$1,0),,4)))&gt;0,INDEX($F$4:$EK$109,MATCH(1,($A$4:$A$109=$EO8)*($B$4:$B$109=$EP8),0),MATCH(FH$2,$F$2:$EK$2,0))-SUM(OFFSET($E8,,MATCH(FH$2,$F$1:$EK$1,0),,4)),""),""),"")</f>
        <v/>
      </c>
      <c r="FI8" t="str" cm="1">
        <f t="array" aca="1" ref="FI8" ca="1">IF($EN8=1,IF(ISNUMBER(DZ$4),IF(ABS(INDEX($F$4:$EK$109,MATCH(1,($A$4:$A$109=$EO8)*($B$4:$B$109=$EP8),0),MATCH(FI$2,$F$2:$EK$2,0))-SUM(OFFSET($E8,,MATCH(FI$2,$F$1:$EK$1,0),,4)))&gt;0,INDEX($F$4:$EK$109,MATCH(1,($A$4:$A$109=$EO8)*($B$4:$B$109=$EP8),0),MATCH(FI$2,$F$2:$EK$2,0))-SUM(OFFSET($E8,,MATCH(FI$2,$F$1:$EK$1,0),,4)),""),""),"")</f>
        <v/>
      </c>
      <c r="FJ8" t="str" cm="1">
        <f t="array" aca="1" ref="FJ8" ca="1">IF($EN8=1,IF(ISNUMBER(EA$4),IF(ABS(INDEX($F$4:$EK$109,MATCH(1,($A$4:$A$109=$EO8)*($B$4:$B$109=$EP8),0),MATCH(FJ$2,$F$2:$EK$2,0))-SUM(OFFSET($E8,,MATCH(FJ$2,$F$1:$EK$1,0),,4)))&gt;0,INDEX($F$4:$EK$109,MATCH(1,($A$4:$A$109=$EO8)*($B$4:$B$109=$EP8),0),MATCH(FJ$2,$F$2:$EK$2,0))-SUM(OFFSET($E8,,MATCH(FJ$2,$F$1:$EK$1,0),,4)),""),""),"")</f>
        <v/>
      </c>
      <c r="FK8" t="str" cm="1">
        <f t="array" aca="1" ref="FK8" ca="1">IF($EN8=1,IF(ISNUMBER(EB$4),IF(ABS(INDEX($F$4:$EK$109,MATCH(1,($A$4:$A$109=$EO8)*($B$4:$B$109=$EP8),0),MATCH(FK$2,$F$2:$EK$2,0))-SUM(OFFSET($E8,,MATCH(FK$2,$F$1:$EK$1,0),,4)))&gt;0,INDEX($F$4:$EK$109,MATCH(1,($A$4:$A$109=$EO8)*($B$4:$B$109=$EP8),0),MATCH(FK$2,$F$2:$EK$2,0))-SUM(OFFSET($E8,,MATCH(FK$2,$F$1:$EK$1,0),,4)),""),""),"")</f>
        <v/>
      </c>
      <c r="FL8" t="str" cm="1">
        <f t="array" aca="1" ref="FL8" ca="1">IF($EN8=1,IF(ISNUMBER(EC$4),IF(ABS(INDEX($F$4:$EK$109,MATCH(1,($A$4:$A$109=$EO8)*($B$4:$B$109=$EP8),0),MATCH(FL$2,$F$2:$EK$2,0))-SUM(OFFSET($E8,,MATCH(FL$2,$F$1:$EK$1,0),,4)))&gt;0,INDEX($F$4:$EK$109,MATCH(1,($A$4:$A$109=$EO8)*($B$4:$B$109=$EP8),0),MATCH(FL$2,$F$2:$EK$2,0))-SUM(OFFSET($E8,,MATCH(FL$2,$F$1:$EK$1,0),,4)),""),""),"")</f>
        <v/>
      </c>
      <c r="FM8" t="str" cm="1">
        <f t="array" aca="1" ref="FM8" ca="1">IF($EN8=1,IF(ISNUMBER(ED$4),IF(ABS(INDEX($F$4:$EK$109,MATCH(1,($A$4:$A$109=$EO8)*($B$4:$B$109=$EP8),0),MATCH(FM$2,$F$2:$EK$2,0))-SUM(OFFSET($E8,,MATCH(FM$2,$F$1:$EK$1,0),,4)))&gt;0,INDEX($F$4:$EK$109,MATCH(1,($A$4:$A$109=$EO8)*($B$4:$B$109=$EP8),0),MATCH(FM$2,$F$2:$EK$2,0))-SUM(OFFSET($E8,,MATCH(FM$2,$F$1:$EK$1,0),,4)),""),""),"")</f>
        <v/>
      </c>
      <c r="FN8" t="str" cm="1">
        <f t="array" aca="1" ref="FN8" ca="1">IF($EN8=1,IF(ISNUMBER(EE$4),IF(ABS(INDEX($F$4:$EK$109,MATCH(1,($A$4:$A$109=$EO8)*($B$4:$B$109=$EP8),0),MATCH(FN$2,$F$2:$EK$2,0))-SUM(OFFSET($E8,,MATCH(FN$2,$F$1:$EK$1,0),,4)))&gt;0,INDEX($F$4:$EK$109,MATCH(1,($A$4:$A$109=$EO8)*($B$4:$B$109=$EP8),0),MATCH(FN$2,$F$2:$EK$2,0))-SUM(OFFSET($E8,,MATCH(FN$2,$F$1:$EK$1,0),,4)),""),""),"")</f>
        <v/>
      </c>
      <c r="FO8" t="str" cm="1">
        <f t="array" aca="1" ref="FO8" ca="1">IF($EN8=1,IF(ISNUMBER(EF$4),IF(ABS(INDEX($F$4:$EK$109,MATCH(1,($A$4:$A$109=$EO8)*($B$4:$B$109=$EP8),0),MATCH(FO$2,$F$2:$EK$2,0))-SUM(OFFSET($E8,,MATCH(FO$2,$F$1:$EK$1,0),,4)))&gt;0,INDEX($F$4:$EK$109,MATCH(1,($A$4:$A$109=$EO8)*($B$4:$B$109=$EP8),0),MATCH(FO$2,$F$2:$EK$2,0))-SUM(OFFSET($E8,,MATCH(FO$2,$F$1:$EK$1,0),,4)),""),""),"")</f>
        <v/>
      </c>
      <c r="FP8" t="str" cm="1">
        <f t="array" aca="1" ref="FP8" ca="1">IF($EN8=1,IF(ISNUMBER(EG$4),IF(ABS(INDEX($F$4:$EK$109,MATCH(1,($A$4:$A$109=$EO8)*($B$4:$B$109=$EP8),0),MATCH(FP$2,$F$2:$EK$2,0))-SUM(OFFSET($E8,,MATCH(FP$2,$F$1:$EK$1,0),,4)))&gt;0,INDEX($F$4:$EK$109,MATCH(1,($A$4:$A$109=$EO8)*($B$4:$B$109=$EP8),0),MATCH(FP$2,$F$2:$EK$2,0))-SUM(OFFSET($E8,,MATCH(FP$2,$F$1:$EK$1,0),,4)),""),""),"")</f>
        <v/>
      </c>
      <c r="FQ8" t="str" cm="1">
        <f t="array" aca="1" ref="FQ8" ca="1">IF($EN8=1,IF(ISNUMBER(EH$4),IF(ABS(INDEX($F$4:$EK$109,MATCH(1,($A$4:$A$109=$EO8)*($B$4:$B$109=$EP8),0),MATCH(FQ$2,$F$2:$EK$2,0))-SUM(OFFSET($E8,,MATCH(FQ$2,$F$1:$EK$1,0),,4)))&gt;0,INDEX($F$4:$EK$109,MATCH(1,($A$4:$A$109=$EO8)*($B$4:$B$109=$EP8),0),MATCH(FQ$2,$F$2:$EK$2,0))-SUM(OFFSET($E8,,MATCH(FQ$2,$F$1:$EK$1,0),,4)),""),""),"")</f>
        <v/>
      </c>
      <c r="FR8" t="str" cm="1">
        <f t="array" aca="1" ref="FR8" ca="1">IF($EN8=1,IF(ISNUMBER(EI$4),IF(ABS(INDEX($F$4:$EK$109,MATCH(1,($A$4:$A$109=$EO8)*($B$4:$B$109=$EP8),0),MATCH(FR$2,$F$2:$EK$2,0))-SUM(OFFSET($E8,,MATCH(FR$2,$F$1:$EK$1,0),,4)))&gt;0,INDEX($F$4:$EK$109,MATCH(1,($A$4:$A$109=$EO8)*($B$4:$B$109=$EP8),0),MATCH(FR$2,$F$2:$EK$2,0))-SUM(OFFSET($E8,,MATCH(FR$2,$F$1:$EK$1,0),,4)),""),""),"")</f>
        <v/>
      </c>
      <c r="FS8" t="str" cm="1">
        <f t="array" aca="1" ref="FS8" ca="1">IF($EN8=1,IF(ISNUMBER(EJ$4),IF(ABS(INDEX($F$4:$EK$109,MATCH(1,($A$4:$A$109=$EO8)*($B$4:$B$109=$EP8),0),MATCH(FS$2,$F$2:$EK$2,0))-SUM(OFFSET($E8,,MATCH(FS$2,$F$1:$EK$1,0),,4)))&gt;0,INDEX($F$4:$EK$109,MATCH(1,($A$4:$A$109=$EO8)*($B$4:$B$109=$EP8),0),MATCH(FS$2,$F$2:$EK$2,0))-SUM(OFFSET($E8,,MATCH(FS$2,$F$1:$EK$1,0),,4)),""),""),"")</f>
        <v/>
      </c>
      <c r="FT8" t="str" cm="1">
        <f t="array" aca="1" ref="FT8" ca="1">IF($EN8=1,IF(ISNUMBER(EK$4),IF(ABS(INDEX($F$4:$EK$109,MATCH(1,($A$4:$A$109=$EO8)*($B$4:$B$109=$EP8),0),MATCH(FT$2,$F$2:$EK$2,0))-SUM(OFFSET($E8,,MATCH(FT$2,$F$1:$EK$1,0),,4)))&gt;0,INDEX($F$4:$EK$109,MATCH(1,($A$4:$A$109=$EO8)*($B$4:$B$109=$EP8),0),MATCH(FT$2,$F$2:$EK$2,0))-SUM(OFFSET($E8,,MATCH(FT$2,$F$1:$EK$1,0),,4)),""),""),"")</f>
        <v/>
      </c>
    </row>
    <row r="9" spans="1:176" x14ac:dyDescent="0.25">
      <c r="A9" t="s">
        <v>132</v>
      </c>
      <c r="B9" t="s">
        <v>136</v>
      </c>
      <c r="EN9">
        <v>1</v>
      </c>
      <c r="EO9" t="str">
        <f t="shared" si="8"/>
        <v>p&amp;l</v>
      </c>
      <c r="EP9" t="str">
        <f t="shared" si="7"/>
        <v>generalAndAdministrativeExpenses</v>
      </c>
      <c r="ET9" t="str" cm="1">
        <f t="array" aca="1" ref="ET9" ca="1">IF($EN9=1,IF(ISNUMBER(DK$4),IF(ABS(INDEX($F$4:$EK$109,MATCH(1,($A$4:$A$109=$EO9)*($B$4:$B$109=$EP9),0),MATCH(ET$2,$F$2:$EK$2,0))-SUM(OFFSET($E9,,MATCH(ET$2,$F$1:$EK$1,0),,4)))&gt;0,INDEX($F$4:$EK$109,MATCH(1,($A$4:$A$109=$EO9)*($B$4:$B$109=$EP9),0),MATCH(ET$2,$F$2:$EK$2,0))-SUM(OFFSET($E9,,MATCH(ET$2,$F$1:$EK$1,0),,4)),""),""),"")</f>
        <v/>
      </c>
      <c r="EU9" t="str" cm="1">
        <f t="array" aca="1" ref="EU9" ca="1">IF($EN9=1,IF(ISNUMBER(DL$4),IF(ABS(INDEX($F$4:$EK$109,MATCH(1,($A$4:$A$109=$EO9)*($B$4:$B$109=$EP9),0),MATCH(EU$2,$F$2:$EK$2,0))-SUM(OFFSET($E9,,MATCH(EU$2,$F$1:$EK$1,0),,4)))&gt;0,INDEX($F$4:$EK$109,MATCH(1,($A$4:$A$109=$EO9)*($B$4:$B$109=$EP9),0),MATCH(EU$2,$F$2:$EK$2,0))-SUM(OFFSET($E9,,MATCH(EU$2,$F$1:$EK$1,0),,4)),""),""),"")</f>
        <v/>
      </c>
      <c r="EV9" t="str" cm="1">
        <f t="array" aca="1" ref="EV9" ca="1">IF($EN9=1,IF(ISNUMBER(DM$4),IF(ABS(INDEX($F$4:$EK$109,MATCH(1,($A$4:$A$109=$EO9)*($B$4:$B$109=$EP9),0),MATCH(EV$2,$F$2:$EK$2,0))-SUM(OFFSET($E9,,MATCH(EV$2,$F$1:$EK$1,0),,4)))&gt;0,INDEX($F$4:$EK$109,MATCH(1,($A$4:$A$109=$EO9)*($B$4:$B$109=$EP9),0),MATCH(EV$2,$F$2:$EK$2,0))-SUM(OFFSET($E9,,MATCH(EV$2,$F$1:$EK$1,0),,4)),""),""),"")</f>
        <v/>
      </c>
      <c r="EW9" t="str" cm="1">
        <f t="array" aca="1" ref="EW9" ca="1">IF($EN9=1,IF(ISNUMBER(DN$4),IF(ABS(INDEX($F$4:$EK$109,MATCH(1,($A$4:$A$109=$EO9)*($B$4:$B$109=$EP9),0),MATCH(EW$2,$F$2:$EK$2,0))-SUM(OFFSET($E9,,MATCH(EW$2,$F$1:$EK$1,0),,4)))&gt;0,INDEX($F$4:$EK$109,MATCH(1,($A$4:$A$109=$EO9)*($B$4:$B$109=$EP9),0),MATCH(EW$2,$F$2:$EK$2,0))-SUM(OFFSET($E9,,MATCH(EW$2,$F$1:$EK$1,0),,4)),""),""),"")</f>
        <v/>
      </c>
      <c r="EX9" t="str" cm="1">
        <f t="array" aca="1" ref="EX9" ca="1">IF($EN9=1,IF(ISNUMBER(DO$4),IF(ABS(INDEX($F$4:$EK$109,MATCH(1,($A$4:$A$109=$EO9)*($B$4:$B$109=$EP9),0),MATCH(EX$2,$F$2:$EK$2,0))-SUM(OFFSET($E9,,MATCH(EX$2,$F$1:$EK$1,0),,4)))&gt;0,INDEX($F$4:$EK$109,MATCH(1,($A$4:$A$109=$EO9)*($B$4:$B$109=$EP9),0),MATCH(EX$2,$F$2:$EK$2,0))-SUM(OFFSET($E9,,MATCH(EX$2,$F$1:$EK$1,0),,4)),""),""),"")</f>
        <v/>
      </c>
      <c r="EY9" t="str" cm="1">
        <f t="array" aca="1" ref="EY9" ca="1">IF($EN9=1,IF(ISNUMBER(DP$4),IF(ABS(INDEX($F$4:$EK$109,MATCH(1,($A$4:$A$109=$EO9)*($B$4:$B$109=$EP9),0),MATCH(EY$2,$F$2:$EK$2,0))-SUM(OFFSET($E9,,MATCH(EY$2,$F$1:$EK$1,0),,4)))&gt;0,INDEX($F$4:$EK$109,MATCH(1,($A$4:$A$109=$EO9)*($B$4:$B$109=$EP9),0),MATCH(EY$2,$F$2:$EK$2,0))-SUM(OFFSET($E9,,MATCH(EY$2,$F$1:$EK$1,0),,4)),""),""),"")</f>
        <v/>
      </c>
      <c r="EZ9" t="str" cm="1">
        <f t="array" aca="1" ref="EZ9" ca="1">IF($EN9=1,IF(ISNUMBER(DQ$4),IF(ABS(INDEX($F$4:$EK$109,MATCH(1,($A$4:$A$109=$EO9)*($B$4:$B$109=$EP9),0),MATCH(EZ$2,$F$2:$EK$2,0))-SUM(OFFSET($E9,,MATCH(EZ$2,$F$1:$EK$1,0),,4)))&gt;0,INDEX($F$4:$EK$109,MATCH(1,($A$4:$A$109=$EO9)*($B$4:$B$109=$EP9),0),MATCH(EZ$2,$F$2:$EK$2,0))-SUM(OFFSET($E9,,MATCH(EZ$2,$F$1:$EK$1,0),,4)),""),""),"")</f>
        <v/>
      </c>
      <c r="FA9" t="str" cm="1">
        <f t="array" aca="1" ref="FA9" ca="1">IF($EN9=1,IF(ISNUMBER(DR$4),IF(ABS(INDEX($F$4:$EK$109,MATCH(1,($A$4:$A$109=$EO9)*($B$4:$B$109=$EP9),0),MATCH(FA$2,$F$2:$EK$2,0))-SUM(OFFSET($E9,,MATCH(FA$2,$F$1:$EK$1,0),,4)))&gt;0,INDEX($F$4:$EK$109,MATCH(1,($A$4:$A$109=$EO9)*($B$4:$B$109=$EP9),0),MATCH(FA$2,$F$2:$EK$2,0))-SUM(OFFSET($E9,,MATCH(FA$2,$F$1:$EK$1,0),,4)),""),""),"")</f>
        <v/>
      </c>
      <c r="FB9" t="str" cm="1">
        <f t="array" aca="1" ref="FB9" ca="1">IF($EN9=1,IF(ISNUMBER(DS$4),IF(ABS(INDEX($F$4:$EK$109,MATCH(1,($A$4:$A$109=$EO9)*($B$4:$B$109=$EP9),0),MATCH(FB$2,$F$2:$EK$2,0))-SUM(OFFSET($E9,,MATCH(FB$2,$F$1:$EK$1,0),,4)))&gt;0,INDEX($F$4:$EK$109,MATCH(1,($A$4:$A$109=$EO9)*($B$4:$B$109=$EP9),0),MATCH(FB$2,$F$2:$EK$2,0))-SUM(OFFSET($E9,,MATCH(FB$2,$F$1:$EK$1,0),,4)),""),""),"")</f>
        <v/>
      </c>
      <c r="FC9" t="str" cm="1">
        <f t="array" aca="1" ref="FC9" ca="1">IF($EN9=1,IF(ISNUMBER(DT$4),IF(ABS(INDEX($F$4:$EK$109,MATCH(1,($A$4:$A$109=$EO9)*($B$4:$B$109=$EP9),0),MATCH(FC$2,$F$2:$EK$2,0))-SUM(OFFSET($E9,,MATCH(FC$2,$F$1:$EK$1,0),,4)))&gt;0,INDEX($F$4:$EK$109,MATCH(1,($A$4:$A$109=$EO9)*($B$4:$B$109=$EP9),0),MATCH(FC$2,$F$2:$EK$2,0))-SUM(OFFSET($E9,,MATCH(FC$2,$F$1:$EK$1,0),,4)),""),""),"")</f>
        <v/>
      </c>
      <c r="FD9" t="str" cm="1">
        <f t="array" aca="1" ref="FD9" ca="1">IF($EN9=1,IF(ISNUMBER(DU$4),IF(ABS(INDEX($F$4:$EK$109,MATCH(1,($A$4:$A$109=$EO9)*($B$4:$B$109=$EP9),0),MATCH(FD$2,$F$2:$EK$2,0))-SUM(OFFSET($E9,,MATCH(FD$2,$F$1:$EK$1,0),,4)))&gt;0,INDEX($F$4:$EK$109,MATCH(1,($A$4:$A$109=$EO9)*($B$4:$B$109=$EP9),0),MATCH(FD$2,$F$2:$EK$2,0))-SUM(OFFSET($E9,,MATCH(FD$2,$F$1:$EK$1,0),,4)),""),""),"")</f>
        <v/>
      </c>
      <c r="FE9" t="str" cm="1">
        <f t="array" aca="1" ref="FE9" ca="1">IF($EN9=1,IF(ISNUMBER(DV$4),IF(ABS(INDEX($F$4:$EK$109,MATCH(1,($A$4:$A$109=$EO9)*($B$4:$B$109=$EP9),0),MATCH(FE$2,$F$2:$EK$2,0))-SUM(OFFSET($E9,,MATCH(FE$2,$F$1:$EK$1,0),,4)))&gt;0,INDEX($F$4:$EK$109,MATCH(1,($A$4:$A$109=$EO9)*($B$4:$B$109=$EP9),0),MATCH(FE$2,$F$2:$EK$2,0))-SUM(OFFSET($E9,,MATCH(FE$2,$F$1:$EK$1,0),,4)),""),""),"")</f>
        <v/>
      </c>
      <c r="FF9" t="str" cm="1">
        <f t="array" aca="1" ref="FF9" ca="1">IF($EN9=1,IF(ISNUMBER(DW$4),IF(ABS(INDEX($F$4:$EK$109,MATCH(1,($A$4:$A$109=$EO9)*($B$4:$B$109=$EP9),0),MATCH(FF$2,$F$2:$EK$2,0))-SUM(OFFSET($E9,,MATCH(FF$2,$F$1:$EK$1,0),,4)))&gt;0,INDEX($F$4:$EK$109,MATCH(1,($A$4:$A$109=$EO9)*($B$4:$B$109=$EP9),0),MATCH(FF$2,$F$2:$EK$2,0))-SUM(OFFSET($E9,,MATCH(FF$2,$F$1:$EK$1,0),,4)),""),""),"")</f>
        <v/>
      </c>
      <c r="FG9" t="str" cm="1">
        <f t="array" aca="1" ref="FG9" ca="1">IF($EN9=1,IF(ISNUMBER(DX$4),IF(ABS(INDEX($F$4:$EK$109,MATCH(1,($A$4:$A$109=$EO9)*($B$4:$B$109=$EP9),0),MATCH(FG$2,$F$2:$EK$2,0))-SUM(OFFSET($E9,,MATCH(FG$2,$F$1:$EK$1,0),,4)))&gt;0,INDEX($F$4:$EK$109,MATCH(1,($A$4:$A$109=$EO9)*($B$4:$B$109=$EP9),0),MATCH(FG$2,$F$2:$EK$2,0))-SUM(OFFSET($E9,,MATCH(FG$2,$F$1:$EK$1,0),,4)),""),""),"")</f>
        <v/>
      </c>
      <c r="FH9" t="str" cm="1">
        <f t="array" aca="1" ref="FH9" ca="1">IF($EN9=1,IF(ISNUMBER(DY$4),IF(ABS(INDEX($F$4:$EK$109,MATCH(1,($A$4:$A$109=$EO9)*($B$4:$B$109=$EP9),0),MATCH(FH$2,$F$2:$EK$2,0))-SUM(OFFSET($E9,,MATCH(FH$2,$F$1:$EK$1,0),,4)))&gt;0,INDEX($F$4:$EK$109,MATCH(1,($A$4:$A$109=$EO9)*($B$4:$B$109=$EP9),0),MATCH(FH$2,$F$2:$EK$2,0))-SUM(OFFSET($E9,,MATCH(FH$2,$F$1:$EK$1,0),,4)),""),""),"")</f>
        <v/>
      </c>
      <c r="FI9" t="str" cm="1">
        <f t="array" aca="1" ref="FI9" ca="1">IF($EN9=1,IF(ISNUMBER(DZ$4),IF(ABS(INDEX($F$4:$EK$109,MATCH(1,($A$4:$A$109=$EO9)*($B$4:$B$109=$EP9),0),MATCH(FI$2,$F$2:$EK$2,0))-SUM(OFFSET($E9,,MATCH(FI$2,$F$1:$EK$1,0),,4)))&gt;0,INDEX($F$4:$EK$109,MATCH(1,($A$4:$A$109=$EO9)*($B$4:$B$109=$EP9),0),MATCH(FI$2,$F$2:$EK$2,0))-SUM(OFFSET($E9,,MATCH(FI$2,$F$1:$EK$1,0),,4)),""),""),"")</f>
        <v/>
      </c>
      <c r="FJ9" t="str" cm="1">
        <f t="array" aca="1" ref="FJ9" ca="1">IF($EN9=1,IF(ISNUMBER(EA$4),IF(ABS(INDEX($F$4:$EK$109,MATCH(1,($A$4:$A$109=$EO9)*($B$4:$B$109=$EP9),0),MATCH(FJ$2,$F$2:$EK$2,0))-SUM(OFFSET($E9,,MATCH(FJ$2,$F$1:$EK$1,0),,4)))&gt;0,INDEX($F$4:$EK$109,MATCH(1,($A$4:$A$109=$EO9)*($B$4:$B$109=$EP9),0),MATCH(FJ$2,$F$2:$EK$2,0))-SUM(OFFSET($E9,,MATCH(FJ$2,$F$1:$EK$1,0),,4)),""),""),"")</f>
        <v/>
      </c>
      <c r="FK9" t="str" cm="1">
        <f t="array" aca="1" ref="FK9" ca="1">IF($EN9=1,IF(ISNUMBER(EB$4),IF(ABS(INDEX($F$4:$EK$109,MATCH(1,($A$4:$A$109=$EO9)*($B$4:$B$109=$EP9),0),MATCH(FK$2,$F$2:$EK$2,0))-SUM(OFFSET($E9,,MATCH(FK$2,$F$1:$EK$1,0),,4)))&gt;0,INDEX($F$4:$EK$109,MATCH(1,($A$4:$A$109=$EO9)*($B$4:$B$109=$EP9),0),MATCH(FK$2,$F$2:$EK$2,0))-SUM(OFFSET($E9,,MATCH(FK$2,$F$1:$EK$1,0),,4)),""),""),"")</f>
        <v/>
      </c>
      <c r="FL9" t="str" cm="1">
        <f t="array" aca="1" ref="FL9" ca="1">IF($EN9=1,IF(ISNUMBER(EC$4),IF(ABS(INDEX($F$4:$EK$109,MATCH(1,($A$4:$A$109=$EO9)*($B$4:$B$109=$EP9),0),MATCH(FL$2,$F$2:$EK$2,0))-SUM(OFFSET($E9,,MATCH(FL$2,$F$1:$EK$1,0),,4)))&gt;0,INDEX($F$4:$EK$109,MATCH(1,($A$4:$A$109=$EO9)*($B$4:$B$109=$EP9),0),MATCH(FL$2,$F$2:$EK$2,0))-SUM(OFFSET($E9,,MATCH(FL$2,$F$1:$EK$1,0),,4)),""),""),"")</f>
        <v/>
      </c>
      <c r="FM9" t="str" cm="1">
        <f t="array" aca="1" ref="FM9" ca="1">IF($EN9=1,IF(ISNUMBER(ED$4),IF(ABS(INDEX($F$4:$EK$109,MATCH(1,($A$4:$A$109=$EO9)*($B$4:$B$109=$EP9),0),MATCH(FM$2,$F$2:$EK$2,0))-SUM(OFFSET($E9,,MATCH(FM$2,$F$1:$EK$1,0),,4)))&gt;0,INDEX($F$4:$EK$109,MATCH(1,($A$4:$A$109=$EO9)*($B$4:$B$109=$EP9),0),MATCH(FM$2,$F$2:$EK$2,0))-SUM(OFFSET($E9,,MATCH(FM$2,$F$1:$EK$1,0),,4)),""),""),"")</f>
        <v/>
      </c>
      <c r="FN9" t="str" cm="1">
        <f t="array" aca="1" ref="FN9" ca="1">IF($EN9=1,IF(ISNUMBER(EE$4),IF(ABS(INDEX($F$4:$EK$109,MATCH(1,($A$4:$A$109=$EO9)*($B$4:$B$109=$EP9),0),MATCH(FN$2,$F$2:$EK$2,0))-SUM(OFFSET($E9,,MATCH(FN$2,$F$1:$EK$1,0),,4)))&gt;0,INDEX($F$4:$EK$109,MATCH(1,($A$4:$A$109=$EO9)*($B$4:$B$109=$EP9),0),MATCH(FN$2,$F$2:$EK$2,0))-SUM(OFFSET($E9,,MATCH(FN$2,$F$1:$EK$1,0),,4)),""),""),"")</f>
        <v/>
      </c>
      <c r="FO9" t="str" cm="1">
        <f t="array" aca="1" ref="FO9" ca="1">IF($EN9=1,IF(ISNUMBER(EF$4),IF(ABS(INDEX($F$4:$EK$109,MATCH(1,($A$4:$A$109=$EO9)*($B$4:$B$109=$EP9),0),MATCH(FO$2,$F$2:$EK$2,0))-SUM(OFFSET($E9,,MATCH(FO$2,$F$1:$EK$1,0),,4)))&gt;0,INDEX($F$4:$EK$109,MATCH(1,($A$4:$A$109=$EO9)*($B$4:$B$109=$EP9),0),MATCH(FO$2,$F$2:$EK$2,0))-SUM(OFFSET($E9,,MATCH(FO$2,$F$1:$EK$1,0),,4)),""),""),"")</f>
        <v/>
      </c>
      <c r="FP9" t="str" cm="1">
        <f t="array" aca="1" ref="FP9" ca="1">IF($EN9=1,IF(ISNUMBER(EG$4),IF(ABS(INDEX($F$4:$EK$109,MATCH(1,($A$4:$A$109=$EO9)*($B$4:$B$109=$EP9),0),MATCH(FP$2,$F$2:$EK$2,0))-SUM(OFFSET($E9,,MATCH(FP$2,$F$1:$EK$1,0),,4)))&gt;0,INDEX($F$4:$EK$109,MATCH(1,($A$4:$A$109=$EO9)*($B$4:$B$109=$EP9),0),MATCH(FP$2,$F$2:$EK$2,0))-SUM(OFFSET($E9,,MATCH(FP$2,$F$1:$EK$1,0),,4)),""),""),"")</f>
        <v/>
      </c>
      <c r="FQ9" t="str" cm="1">
        <f t="array" aca="1" ref="FQ9" ca="1">IF($EN9=1,IF(ISNUMBER(EH$4),IF(ABS(INDEX($F$4:$EK$109,MATCH(1,($A$4:$A$109=$EO9)*($B$4:$B$109=$EP9),0),MATCH(FQ$2,$F$2:$EK$2,0))-SUM(OFFSET($E9,,MATCH(FQ$2,$F$1:$EK$1,0),,4)))&gt;0,INDEX($F$4:$EK$109,MATCH(1,($A$4:$A$109=$EO9)*($B$4:$B$109=$EP9),0),MATCH(FQ$2,$F$2:$EK$2,0))-SUM(OFFSET($E9,,MATCH(FQ$2,$F$1:$EK$1,0),,4)),""),""),"")</f>
        <v/>
      </c>
      <c r="FR9" t="str" cm="1">
        <f t="array" aca="1" ref="FR9" ca="1">IF($EN9=1,IF(ISNUMBER(EI$4),IF(ABS(INDEX($F$4:$EK$109,MATCH(1,($A$4:$A$109=$EO9)*($B$4:$B$109=$EP9),0),MATCH(FR$2,$F$2:$EK$2,0))-SUM(OFFSET($E9,,MATCH(FR$2,$F$1:$EK$1,0),,4)))&gt;0,INDEX($F$4:$EK$109,MATCH(1,($A$4:$A$109=$EO9)*($B$4:$B$109=$EP9),0),MATCH(FR$2,$F$2:$EK$2,0))-SUM(OFFSET($E9,,MATCH(FR$2,$F$1:$EK$1,0),,4)),""),""),"")</f>
        <v/>
      </c>
      <c r="FS9" t="str" cm="1">
        <f t="array" aca="1" ref="FS9" ca="1">IF($EN9=1,IF(ISNUMBER(EJ$4),IF(ABS(INDEX($F$4:$EK$109,MATCH(1,($A$4:$A$109=$EO9)*($B$4:$B$109=$EP9),0),MATCH(FS$2,$F$2:$EK$2,0))-SUM(OFFSET($E9,,MATCH(FS$2,$F$1:$EK$1,0),,4)))&gt;0,INDEX($F$4:$EK$109,MATCH(1,($A$4:$A$109=$EO9)*($B$4:$B$109=$EP9),0),MATCH(FS$2,$F$2:$EK$2,0))-SUM(OFFSET($E9,,MATCH(FS$2,$F$1:$EK$1,0),,4)),""),""),"")</f>
        <v/>
      </c>
      <c r="FT9" t="str" cm="1">
        <f t="array" aca="1" ref="FT9" ca="1">IF($EN9=1,IF(ISNUMBER(EK$4),IF(ABS(INDEX($F$4:$EK$109,MATCH(1,($A$4:$A$109=$EO9)*($B$4:$B$109=$EP9),0),MATCH(FT$2,$F$2:$EK$2,0))-SUM(OFFSET($E9,,MATCH(FT$2,$F$1:$EK$1,0),,4)))&gt;0,INDEX($F$4:$EK$109,MATCH(1,($A$4:$A$109=$EO9)*($B$4:$B$109=$EP9),0),MATCH(FT$2,$F$2:$EK$2,0))-SUM(OFFSET($E9,,MATCH(FT$2,$F$1:$EK$1,0),,4)),""),""),"")</f>
        <v/>
      </c>
    </row>
    <row r="10" spans="1:176" x14ac:dyDescent="0.25">
      <c r="A10" t="s">
        <v>132</v>
      </c>
      <c r="B10" t="s">
        <v>137</v>
      </c>
      <c r="EN10">
        <v>1</v>
      </c>
      <c r="EO10" t="str">
        <f t="shared" si="8"/>
        <v>p&amp;l</v>
      </c>
      <c r="EP10" t="str">
        <f t="shared" si="7"/>
        <v>sellingAndMarketingExpenses</v>
      </c>
      <c r="ET10" t="str" cm="1">
        <f t="array" aca="1" ref="ET10" ca="1">IF($EN10=1,IF(ISNUMBER(DK$4),IF(ABS(INDEX($F$4:$EK$109,MATCH(1,($A$4:$A$109=$EO10)*($B$4:$B$109=$EP10),0),MATCH(ET$2,$F$2:$EK$2,0))-SUM(OFFSET($E10,,MATCH(ET$2,$F$1:$EK$1,0),,4)))&gt;0,INDEX($F$4:$EK$109,MATCH(1,($A$4:$A$109=$EO10)*($B$4:$B$109=$EP10),0),MATCH(ET$2,$F$2:$EK$2,0))-SUM(OFFSET($E10,,MATCH(ET$2,$F$1:$EK$1,0),,4)),""),""),"")</f>
        <v/>
      </c>
      <c r="EU10" t="str" cm="1">
        <f t="array" aca="1" ref="EU10" ca="1">IF($EN10=1,IF(ISNUMBER(DL$4),IF(ABS(INDEX($F$4:$EK$109,MATCH(1,($A$4:$A$109=$EO10)*($B$4:$B$109=$EP10),0),MATCH(EU$2,$F$2:$EK$2,0))-SUM(OFFSET($E10,,MATCH(EU$2,$F$1:$EK$1,0),,4)))&gt;0,INDEX($F$4:$EK$109,MATCH(1,($A$4:$A$109=$EO10)*($B$4:$B$109=$EP10),0),MATCH(EU$2,$F$2:$EK$2,0))-SUM(OFFSET($E10,,MATCH(EU$2,$F$1:$EK$1,0),,4)),""),""),"")</f>
        <v/>
      </c>
      <c r="EV10" t="str" cm="1">
        <f t="array" aca="1" ref="EV10" ca="1">IF($EN10=1,IF(ISNUMBER(DM$4),IF(ABS(INDEX($F$4:$EK$109,MATCH(1,($A$4:$A$109=$EO10)*($B$4:$B$109=$EP10),0),MATCH(EV$2,$F$2:$EK$2,0))-SUM(OFFSET($E10,,MATCH(EV$2,$F$1:$EK$1,0),,4)))&gt;0,INDEX($F$4:$EK$109,MATCH(1,($A$4:$A$109=$EO10)*($B$4:$B$109=$EP10),0),MATCH(EV$2,$F$2:$EK$2,0))-SUM(OFFSET($E10,,MATCH(EV$2,$F$1:$EK$1,0),,4)),""),""),"")</f>
        <v/>
      </c>
      <c r="EW10" t="str" cm="1">
        <f t="array" aca="1" ref="EW10" ca="1">IF($EN10=1,IF(ISNUMBER(DN$4),IF(ABS(INDEX($F$4:$EK$109,MATCH(1,($A$4:$A$109=$EO10)*($B$4:$B$109=$EP10),0),MATCH(EW$2,$F$2:$EK$2,0))-SUM(OFFSET($E10,,MATCH(EW$2,$F$1:$EK$1,0),,4)))&gt;0,INDEX($F$4:$EK$109,MATCH(1,($A$4:$A$109=$EO10)*($B$4:$B$109=$EP10),0),MATCH(EW$2,$F$2:$EK$2,0))-SUM(OFFSET($E10,,MATCH(EW$2,$F$1:$EK$1,0),,4)),""),""),"")</f>
        <v/>
      </c>
      <c r="EX10" t="str" cm="1">
        <f t="array" aca="1" ref="EX10" ca="1">IF($EN10=1,IF(ISNUMBER(DO$4),IF(ABS(INDEX($F$4:$EK$109,MATCH(1,($A$4:$A$109=$EO10)*($B$4:$B$109=$EP10),0),MATCH(EX$2,$F$2:$EK$2,0))-SUM(OFFSET($E10,,MATCH(EX$2,$F$1:$EK$1,0),,4)))&gt;0,INDEX($F$4:$EK$109,MATCH(1,($A$4:$A$109=$EO10)*($B$4:$B$109=$EP10),0),MATCH(EX$2,$F$2:$EK$2,0))-SUM(OFFSET($E10,,MATCH(EX$2,$F$1:$EK$1,0),,4)),""),""),"")</f>
        <v/>
      </c>
      <c r="EY10" t="str" cm="1">
        <f t="array" aca="1" ref="EY10" ca="1">IF($EN10=1,IF(ISNUMBER(DP$4),IF(ABS(INDEX($F$4:$EK$109,MATCH(1,($A$4:$A$109=$EO10)*($B$4:$B$109=$EP10),0),MATCH(EY$2,$F$2:$EK$2,0))-SUM(OFFSET($E10,,MATCH(EY$2,$F$1:$EK$1,0),,4)))&gt;0,INDEX($F$4:$EK$109,MATCH(1,($A$4:$A$109=$EO10)*($B$4:$B$109=$EP10),0),MATCH(EY$2,$F$2:$EK$2,0))-SUM(OFFSET($E10,,MATCH(EY$2,$F$1:$EK$1,0),,4)),""),""),"")</f>
        <v/>
      </c>
      <c r="EZ10" t="str" cm="1">
        <f t="array" aca="1" ref="EZ10" ca="1">IF($EN10=1,IF(ISNUMBER(DQ$4),IF(ABS(INDEX($F$4:$EK$109,MATCH(1,($A$4:$A$109=$EO10)*($B$4:$B$109=$EP10),0),MATCH(EZ$2,$F$2:$EK$2,0))-SUM(OFFSET($E10,,MATCH(EZ$2,$F$1:$EK$1,0),,4)))&gt;0,INDEX($F$4:$EK$109,MATCH(1,($A$4:$A$109=$EO10)*($B$4:$B$109=$EP10),0),MATCH(EZ$2,$F$2:$EK$2,0))-SUM(OFFSET($E10,,MATCH(EZ$2,$F$1:$EK$1,0),,4)),""),""),"")</f>
        <v/>
      </c>
      <c r="FA10" t="str" cm="1">
        <f t="array" aca="1" ref="FA10" ca="1">IF($EN10=1,IF(ISNUMBER(DR$4),IF(ABS(INDEX($F$4:$EK$109,MATCH(1,($A$4:$A$109=$EO10)*($B$4:$B$109=$EP10),0),MATCH(FA$2,$F$2:$EK$2,0))-SUM(OFFSET($E10,,MATCH(FA$2,$F$1:$EK$1,0),,4)))&gt;0,INDEX($F$4:$EK$109,MATCH(1,($A$4:$A$109=$EO10)*($B$4:$B$109=$EP10),0),MATCH(FA$2,$F$2:$EK$2,0))-SUM(OFFSET($E10,,MATCH(FA$2,$F$1:$EK$1,0),,4)),""),""),"")</f>
        <v/>
      </c>
      <c r="FB10" t="str" cm="1">
        <f t="array" aca="1" ref="FB10" ca="1">IF($EN10=1,IF(ISNUMBER(DS$4),IF(ABS(INDEX($F$4:$EK$109,MATCH(1,($A$4:$A$109=$EO10)*($B$4:$B$109=$EP10),0),MATCH(FB$2,$F$2:$EK$2,0))-SUM(OFFSET($E10,,MATCH(FB$2,$F$1:$EK$1,0),,4)))&gt;0,INDEX($F$4:$EK$109,MATCH(1,($A$4:$A$109=$EO10)*($B$4:$B$109=$EP10),0),MATCH(FB$2,$F$2:$EK$2,0))-SUM(OFFSET($E10,,MATCH(FB$2,$F$1:$EK$1,0),,4)),""),""),"")</f>
        <v/>
      </c>
      <c r="FC10" t="str" cm="1">
        <f t="array" aca="1" ref="FC10" ca="1">IF($EN10=1,IF(ISNUMBER(DT$4),IF(ABS(INDEX($F$4:$EK$109,MATCH(1,($A$4:$A$109=$EO10)*($B$4:$B$109=$EP10),0),MATCH(FC$2,$F$2:$EK$2,0))-SUM(OFFSET($E10,,MATCH(FC$2,$F$1:$EK$1,0),,4)))&gt;0,INDEX($F$4:$EK$109,MATCH(1,($A$4:$A$109=$EO10)*($B$4:$B$109=$EP10),0),MATCH(FC$2,$F$2:$EK$2,0))-SUM(OFFSET($E10,,MATCH(FC$2,$F$1:$EK$1,0),,4)),""),""),"")</f>
        <v/>
      </c>
      <c r="FD10" t="str" cm="1">
        <f t="array" aca="1" ref="FD10" ca="1">IF($EN10=1,IF(ISNUMBER(DU$4),IF(ABS(INDEX($F$4:$EK$109,MATCH(1,($A$4:$A$109=$EO10)*($B$4:$B$109=$EP10),0),MATCH(FD$2,$F$2:$EK$2,0))-SUM(OFFSET($E10,,MATCH(FD$2,$F$1:$EK$1,0),,4)))&gt;0,INDEX($F$4:$EK$109,MATCH(1,($A$4:$A$109=$EO10)*($B$4:$B$109=$EP10),0),MATCH(FD$2,$F$2:$EK$2,0))-SUM(OFFSET($E10,,MATCH(FD$2,$F$1:$EK$1,0),,4)),""),""),"")</f>
        <v/>
      </c>
      <c r="FE10" t="str" cm="1">
        <f t="array" aca="1" ref="FE10" ca="1">IF($EN10=1,IF(ISNUMBER(DV$4),IF(ABS(INDEX($F$4:$EK$109,MATCH(1,($A$4:$A$109=$EO10)*($B$4:$B$109=$EP10),0),MATCH(FE$2,$F$2:$EK$2,0))-SUM(OFFSET($E10,,MATCH(FE$2,$F$1:$EK$1,0),,4)))&gt;0,INDEX($F$4:$EK$109,MATCH(1,($A$4:$A$109=$EO10)*($B$4:$B$109=$EP10),0),MATCH(FE$2,$F$2:$EK$2,0))-SUM(OFFSET($E10,,MATCH(FE$2,$F$1:$EK$1,0),,4)),""),""),"")</f>
        <v/>
      </c>
      <c r="FF10" t="str" cm="1">
        <f t="array" aca="1" ref="FF10" ca="1">IF($EN10=1,IF(ISNUMBER(DW$4),IF(ABS(INDEX($F$4:$EK$109,MATCH(1,($A$4:$A$109=$EO10)*($B$4:$B$109=$EP10),0),MATCH(FF$2,$F$2:$EK$2,0))-SUM(OFFSET($E10,,MATCH(FF$2,$F$1:$EK$1,0),,4)))&gt;0,INDEX($F$4:$EK$109,MATCH(1,($A$4:$A$109=$EO10)*($B$4:$B$109=$EP10),0),MATCH(FF$2,$F$2:$EK$2,0))-SUM(OFFSET($E10,,MATCH(FF$2,$F$1:$EK$1,0),,4)),""),""),"")</f>
        <v/>
      </c>
      <c r="FG10" t="str" cm="1">
        <f t="array" aca="1" ref="FG10" ca="1">IF($EN10=1,IF(ISNUMBER(DX$4),IF(ABS(INDEX($F$4:$EK$109,MATCH(1,($A$4:$A$109=$EO10)*($B$4:$B$109=$EP10),0),MATCH(FG$2,$F$2:$EK$2,0))-SUM(OFFSET($E10,,MATCH(FG$2,$F$1:$EK$1,0),,4)))&gt;0,INDEX($F$4:$EK$109,MATCH(1,($A$4:$A$109=$EO10)*($B$4:$B$109=$EP10),0),MATCH(FG$2,$F$2:$EK$2,0))-SUM(OFFSET($E10,,MATCH(FG$2,$F$1:$EK$1,0),,4)),""),""),"")</f>
        <v/>
      </c>
      <c r="FH10" t="str" cm="1">
        <f t="array" aca="1" ref="FH10" ca="1">IF($EN10=1,IF(ISNUMBER(DY$4),IF(ABS(INDEX($F$4:$EK$109,MATCH(1,($A$4:$A$109=$EO10)*($B$4:$B$109=$EP10),0),MATCH(FH$2,$F$2:$EK$2,0))-SUM(OFFSET($E10,,MATCH(FH$2,$F$1:$EK$1,0),,4)))&gt;0,INDEX($F$4:$EK$109,MATCH(1,($A$4:$A$109=$EO10)*($B$4:$B$109=$EP10),0),MATCH(FH$2,$F$2:$EK$2,0))-SUM(OFFSET($E10,,MATCH(FH$2,$F$1:$EK$1,0),,4)),""),""),"")</f>
        <v/>
      </c>
      <c r="FI10" t="str" cm="1">
        <f t="array" aca="1" ref="FI10" ca="1">IF($EN10=1,IF(ISNUMBER(DZ$4),IF(ABS(INDEX($F$4:$EK$109,MATCH(1,($A$4:$A$109=$EO10)*($B$4:$B$109=$EP10),0),MATCH(FI$2,$F$2:$EK$2,0))-SUM(OFFSET($E10,,MATCH(FI$2,$F$1:$EK$1,0),,4)))&gt;0,INDEX($F$4:$EK$109,MATCH(1,($A$4:$A$109=$EO10)*($B$4:$B$109=$EP10),0),MATCH(FI$2,$F$2:$EK$2,0))-SUM(OFFSET($E10,,MATCH(FI$2,$F$1:$EK$1,0),,4)),""),""),"")</f>
        <v/>
      </c>
      <c r="FJ10" t="str" cm="1">
        <f t="array" aca="1" ref="FJ10" ca="1">IF($EN10=1,IF(ISNUMBER(EA$4),IF(ABS(INDEX($F$4:$EK$109,MATCH(1,($A$4:$A$109=$EO10)*($B$4:$B$109=$EP10),0),MATCH(FJ$2,$F$2:$EK$2,0))-SUM(OFFSET($E10,,MATCH(FJ$2,$F$1:$EK$1,0),,4)))&gt;0,INDEX($F$4:$EK$109,MATCH(1,($A$4:$A$109=$EO10)*($B$4:$B$109=$EP10),0),MATCH(FJ$2,$F$2:$EK$2,0))-SUM(OFFSET($E10,,MATCH(FJ$2,$F$1:$EK$1,0),,4)),""),""),"")</f>
        <v/>
      </c>
      <c r="FK10" t="str" cm="1">
        <f t="array" aca="1" ref="FK10" ca="1">IF($EN10=1,IF(ISNUMBER(EB$4),IF(ABS(INDEX($F$4:$EK$109,MATCH(1,($A$4:$A$109=$EO10)*($B$4:$B$109=$EP10),0),MATCH(FK$2,$F$2:$EK$2,0))-SUM(OFFSET($E10,,MATCH(FK$2,$F$1:$EK$1,0),,4)))&gt;0,INDEX($F$4:$EK$109,MATCH(1,($A$4:$A$109=$EO10)*($B$4:$B$109=$EP10),0),MATCH(FK$2,$F$2:$EK$2,0))-SUM(OFFSET($E10,,MATCH(FK$2,$F$1:$EK$1,0),,4)),""),""),"")</f>
        <v/>
      </c>
      <c r="FL10" t="str" cm="1">
        <f t="array" aca="1" ref="FL10" ca="1">IF($EN10=1,IF(ISNUMBER(EC$4),IF(ABS(INDEX($F$4:$EK$109,MATCH(1,($A$4:$A$109=$EO10)*($B$4:$B$109=$EP10),0),MATCH(FL$2,$F$2:$EK$2,0))-SUM(OFFSET($E10,,MATCH(FL$2,$F$1:$EK$1,0),,4)))&gt;0,INDEX($F$4:$EK$109,MATCH(1,($A$4:$A$109=$EO10)*($B$4:$B$109=$EP10),0),MATCH(FL$2,$F$2:$EK$2,0))-SUM(OFFSET($E10,,MATCH(FL$2,$F$1:$EK$1,0),,4)),""),""),"")</f>
        <v/>
      </c>
      <c r="FM10" t="str" cm="1">
        <f t="array" aca="1" ref="FM10" ca="1">IF($EN10=1,IF(ISNUMBER(ED$4),IF(ABS(INDEX($F$4:$EK$109,MATCH(1,($A$4:$A$109=$EO10)*($B$4:$B$109=$EP10),0),MATCH(FM$2,$F$2:$EK$2,0))-SUM(OFFSET($E10,,MATCH(FM$2,$F$1:$EK$1,0),,4)))&gt;0,INDEX($F$4:$EK$109,MATCH(1,($A$4:$A$109=$EO10)*($B$4:$B$109=$EP10),0),MATCH(FM$2,$F$2:$EK$2,0))-SUM(OFFSET($E10,,MATCH(FM$2,$F$1:$EK$1,0),,4)),""),""),"")</f>
        <v/>
      </c>
      <c r="FN10" t="str" cm="1">
        <f t="array" aca="1" ref="FN10" ca="1">IF($EN10=1,IF(ISNUMBER(EE$4),IF(ABS(INDEX($F$4:$EK$109,MATCH(1,($A$4:$A$109=$EO10)*($B$4:$B$109=$EP10),0),MATCH(FN$2,$F$2:$EK$2,0))-SUM(OFFSET($E10,,MATCH(FN$2,$F$1:$EK$1,0),,4)))&gt;0,INDEX($F$4:$EK$109,MATCH(1,($A$4:$A$109=$EO10)*($B$4:$B$109=$EP10),0),MATCH(FN$2,$F$2:$EK$2,0))-SUM(OFFSET($E10,,MATCH(FN$2,$F$1:$EK$1,0),,4)),""),""),"")</f>
        <v/>
      </c>
      <c r="FO10" t="str" cm="1">
        <f t="array" aca="1" ref="FO10" ca="1">IF($EN10=1,IF(ISNUMBER(EF$4),IF(ABS(INDEX($F$4:$EK$109,MATCH(1,($A$4:$A$109=$EO10)*($B$4:$B$109=$EP10),0),MATCH(FO$2,$F$2:$EK$2,0))-SUM(OFFSET($E10,,MATCH(FO$2,$F$1:$EK$1,0),,4)))&gt;0,INDEX($F$4:$EK$109,MATCH(1,($A$4:$A$109=$EO10)*($B$4:$B$109=$EP10),0),MATCH(FO$2,$F$2:$EK$2,0))-SUM(OFFSET($E10,,MATCH(FO$2,$F$1:$EK$1,0),,4)),""),""),"")</f>
        <v/>
      </c>
      <c r="FP10" t="str" cm="1">
        <f t="array" aca="1" ref="FP10" ca="1">IF($EN10=1,IF(ISNUMBER(EG$4),IF(ABS(INDEX($F$4:$EK$109,MATCH(1,($A$4:$A$109=$EO10)*($B$4:$B$109=$EP10),0),MATCH(FP$2,$F$2:$EK$2,0))-SUM(OFFSET($E10,,MATCH(FP$2,$F$1:$EK$1,0),,4)))&gt;0,INDEX($F$4:$EK$109,MATCH(1,($A$4:$A$109=$EO10)*($B$4:$B$109=$EP10),0),MATCH(FP$2,$F$2:$EK$2,0))-SUM(OFFSET($E10,,MATCH(FP$2,$F$1:$EK$1,0),,4)),""),""),"")</f>
        <v/>
      </c>
      <c r="FQ10" t="str" cm="1">
        <f t="array" aca="1" ref="FQ10" ca="1">IF($EN10=1,IF(ISNUMBER(EH$4),IF(ABS(INDEX($F$4:$EK$109,MATCH(1,($A$4:$A$109=$EO10)*($B$4:$B$109=$EP10),0),MATCH(FQ$2,$F$2:$EK$2,0))-SUM(OFFSET($E10,,MATCH(FQ$2,$F$1:$EK$1,0),,4)))&gt;0,INDEX($F$4:$EK$109,MATCH(1,($A$4:$A$109=$EO10)*($B$4:$B$109=$EP10),0),MATCH(FQ$2,$F$2:$EK$2,0))-SUM(OFFSET($E10,,MATCH(FQ$2,$F$1:$EK$1,0),,4)),""),""),"")</f>
        <v/>
      </c>
      <c r="FR10" t="str" cm="1">
        <f t="array" aca="1" ref="FR10" ca="1">IF($EN10=1,IF(ISNUMBER(EI$4),IF(ABS(INDEX($F$4:$EK$109,MATCH(1,($A$4:$A$109=$EO10)*($B$4:$B$109=$EP10),0),MATCH(FR$2,$F$2:$EK$2,0))-SUM(OFFSET($E10,,MATCH(FR$2,$F$1:$EK$1,0),,4)))&gt;0,INDEX($F$4:$EK$109,MATCH(1,($A$4:$A$109=$EO10)*($B$4:$B$109=$EP10),0),MATCH(FR$2,$F$2:$EK$2,0))-SUM(OFFSET($E10,,MATCH(FR$2,$F$1:$EK$1,0),,4)),""),""),"")</f>
        <v/>
      </c>
      <c r="FS10" t="str" cm="1">
        <f t="array" aca="1" ref="FS10" ca="1">IF($EN10=1,IF(ISNUMBER(EJ$4),IF(ABS(INDEX($F$4:$EK$109,MATCH(1,($A$4:$A$109=$EO10)*($B$4:$B$109=$EP10),0),MATCH(FS$2,$F$2:$EK$2,0))-SUM(OFFSET($E10,,MATCH(FS$2,$F$1:$EK$1,0),,4)))&gt;0,INDEX($F$4:$EK$109,MATCH(1,($A$4:$A$109=$EO10)*($B$4:$B$109=$EP10),0),MATCH(FS$2,$F$2:$EK$2,0))-SUM(OFFSET($E10,,MATCH(FS$2,$F$1:$EK$1,0),,4)),""),""),"")</f>
        <v/>
      </c>
      <c r="FT10" t="str" cm="1">
        <f t="array" aca="1" ref="FT10" ca="1">IF($EN10=1,IF(ISNUMBER(EK$4),IF(ABS(INDEX($F$4:$EK$109,MATCH(1,($A$4:$A$109=$EO10)*($B$4:$B$109=$EP10),0),MATCH(FT$2,$F$2:$EK$2,0))-SUM(OFFSET($E10,,MATCH(FT$2,$F$1:$EK$1,0),,4)))&gt;0,INDEX($F$4:$EK$109,MATCH(1,($A$4:$A$109=$EO10)*($B$4:$B$109=$EP10),0),MATCH(FT$2,$F$2:$EK$2,0))-SUM(OFFSET($E10,,MATCH(FT$2,$F$1:$EK$1,0),,4)),""),""),"")</f>
        <v/>
      </c>
    </row>
    <row r="11" spans="1:176" x14ac:dyDescent="0.25">
      <c r="A11" t="s">
        <v>132</v>
      </c>
      <c r="B11" t="s">
        <v>138</v>
      </c>
      <c r="F11">
        <v>118580000</v>
      </c>
      <c r="G11">
        <v>118671000</v>
      </c>
      <c r="H11">
        <v>123298000</v>
      </c>
      <c r="I11">
        <v>120214000</v>
      </c>
      <c r="J11">
        <v>138000000</v>
      </c>
      <c r="K11">
        <v>149000000</v>
      </c>
      <c r="L11">
        <v>152000000</v>
      </c>
      <c r="M11">
        <v>161000000</v>
      </c>
      <c r="N11">
        <v>159000000</v>
      </c>
      <c r="O11">
        <v>157000000</v>
      </c>
      <c r="P11">
        <v>171000000</v>
      </c>
      <c r="Q11">
        <v>176000000</v>
      </c>
      <c r="R11">
        <v>185000000</v>
      </c>
      <c r="S11">
        <v>198000000</v>
      </c>
      <c r="T11">
        <v>212000000</v>
      </c>
      <c r="U11">
        <v>220000000</v>
      </c>
      <c r="V11">
        <v>231000000</v>
      </c>
      <c r="W11">
        <v>237000000</v>
      </c>
      <c r="X11">
        <v>258000000</v>
      </c>
      <c r="Y11">
        <v>266000000</v>
      </c>
      <c r="Z11">
        <v>264000000</v>
      </c>
      <c r="AA11">
        <v>266000000</v>
      </c>
      <c r="AB11">
        <v>277000000</v>
      </c>
      <c r="AC11">
        <v>287000000</v>
      </c>
      <c r="AD11">
        <v>293000000</v>
      </c>
      <c r="AE11">
        <v>627000000</v>
      </c>
      <c r="AF11">
        <v>515000000</v>
      </c>
      <c r="AG11">
        <v>503000000</v>
      </c>
      <c r="AH11">
        <v>520000000</v>
      </c>
      <c r="AI11">
        <v>526000000</v>
      </c>
      <c r="AJ11">
        <v>557000000</v>
      </c>
      <c r="AK11">
        <v>563000000</v>
      </c>
      <c r="AL11">
        <v>592000000</v>
      </c>
      <c r="AM11">
        <v>592000000</v>
      </c>
      <c r="AN11">
        <v>631000000</v>
      </c>
      <c r="AO11">
        <v>625000000</v>
      </c>
      <c r="AP11">
        <v>633000000</v>
      </c>
      <c r="AQ11">
        <v>622000000</v>
      </c>
      <c r="AR11">
        <v>689000000</v>
      </c>
      <c r="AS11">
        <v>712000000</v>
      </c>
      <c r="AT11">
        <v>777000000</v>
      </c>
      <c r="AU11">
        <v>842000000</v>
      </c>
      <c r="AV11">
        <v>897000000</v>
      </c>
      <c r="DK11">
        <v>480763000</v>
      </c>
      <c r="DL11">
        <v>602000000</v>
      </c>
      <c r="DM11">
        <v>663000000</v>
      </c>
      <c r="DN11">
        <v>815000000</v>
      </c>
      <c r="DO11">
        <v>991000000</v>
      </c>
      <c r="DP11">
        <v>1093000000</v>
      </c>
      <c r="DQ11">
        <v>1940000000</v>
      </c>
      <c r="DR11">
        <v>2166000000</v>
      </c>
      <c r="DS11">
        <v>2440000000</v>
      </c>
      <c r="DT11">
        <v>2654000000</v>
      </c>
      <c r="EN11">
        <v>1</v>
      </c>
      <c r="EO11" t="str">
        <f t="shared" si="8"/>
        <v>p&amp;l</v>
      </c>
      <c r="EP11" t="str">
        <f t="shared" si="7"/>
        <v>sellingGeneralAndAdministrativeExpenses</v>
      </c>
      <c r="ET11" t="str" cm="1">
        <f t="array" aca="1" ref="ET11" ca="1">IF($EN11=1,IF(ISNUMBER(DK$4),IF(ABS(INDEX($F$4:$EK$109,MATCH(1,($A$4:$A$109=$EO11)*($B$4:$B$109=$EP11),0),MATCH(ET$2,$F$2:$EK$2,0))-SUM(OFFSET($E11,,MATCH(ET$2,$F$1:$EK$1,0),,4)))&gt;0,INDEX($F$4:$EK$109,MATCH(1,($A$4:$A$109=$EO11)*($B$4:$B$109=$EP11),0),MATCH(ET$2,$F$2:$EK$2,0))-SUM(OFFSET($E11,,MATCH(ET$2,$F$1:$EK$1,0),,4)),""),""),"")</f>
        <v/>
      </c>
      <c r="EU11" cm="1">
        <f t="array" aca="1" ref="EU11" ca="1">IF($EN11=1,IF(ISNUMBER(DL$4),IF(ABS(INDEX($F$4:$EK$109,MATCH(1,($A$4:$A$109=$EO11)*($B$4:$B$109=$EP11),0),MATCH(EU$2,$F$2:$EK$2,0))-SUM(OFFSET($E11,,MATCH(EU$2,$F$1:$EK$1,0),,4)))&gt;0,INDEX($F$4:$EK$109,MATCH(1,($A$4:$A$109=$EO11)*($B$4:$B$109=$EP11),0),MATCH(EU$2,$F$2:$EK$2,0))-SUM(OFFSET($E11,,MATCH(EU$2,$F$1:$EK$1,0),,4)),""),""),"")</f>
        <v>2000000</v>
      </c>
      <c r="EV11" t="str" cm="1">
        <f t="array" aca="1" ref="EV11" ca="1">IF($EN11=1,IF(ISNUMBER(DM$4),IF(ABS(INDEX($F$4:$EK$109,MATCH(1,($A$4:$A$109=$EO11)*($B$4:$B$109=$EP11),0),MATCH(EV$2,$F$2:$EK$2,0))-SUM(OFFSET($E11,,MATCH(EV$2,$F$1:$EK$1,0),,4)))&gt;0,INDEX($F$4:$EK$109,MATCH(1,($A$4:$A$109=$EO11)*($B$4:$B$109=$EP11),0),MATCH(EV$2,$F$2:$EK$2,0))-SUM(OFFSET($E11,,MATCH(EV$2,$F$1:$EK$1,0),,4)),""),""),"")</f>
        <v/>
      </c>
      <c r="EW11" t="str" cm="1">
        <f t="array" aca="1" ref="EW11" ca="1">IF($EN11=1,IF(ISNUMBER(DN$4),IF(ABS(INDEX($F$4:$EK$109,MATCH(1,($A$4:$A$109=$EO11)*($B$4:$B$109=$EP11),0),MATCH(EW$2,$F$2:$EK$2,0))-SUM(OFFSET($E11,,MATCH(EW$2,$F$1:$EK$1,0),,4)))&gt;0,INDEX($F$4:$EK$109,MATCH(1,($A$4:$A$109=$EO11)*($B$4:$B$109=$EP11),0),MATCH(EW$2,$F$2:$EK$2,0))-SUM(OFFSET($E11,,MATCH(EW$2,$F$1:$EK$1,0),,4)),""),""),"")</f>
        <v/>
      </c>
      <c r="EX11" cm="1">
        <f t="array" aca="1" ref="EX11" ca="1">IF($EN11=1,IF(ISNUMBER(DO$4),IF(ABS(INDEX($F$4:$EK$109,MATCH(1,($A$4:$A$109=$EO11)*($B$4:$B$109=$EP11),0),MATCH(EX$2,$F$2:$EK$2,0))-SUM(OFFSET($E11,,MATCH(EX$2,$F$1:$EK$1,0),,4)))&gt;0,INDEX($F$4:$EK$109,MATCH(1,($A$4:$A$109=$EO11)*($B$4:$B$109=$EP11),0),MATCH(EX$2,$F$2:$EK$2,0))-SUM(OFFSET($E11,,MATCH(EX$2,$F$1:$EK$1,0),,4)),""),""),"")</f>
        <v>-1000000</v>
      </c>
      <c r="EY11" cm="1">
        <f t="array" aca="1" ref="EY11" ca="1">IF($EN11=1,IF(ISNUMBER(DP$4),IF(ABS(INDEX($F$4:$EK$109,MATCH(1,($A$4:$A$109=$EO11)*($B$4:$B$109=$EP11),0),MATCH(EY$2,$F$2:$EK$2,0))-SUM(OFFSET($E11,,MATCH(EY$2,$F$1:$EK$1,0),,4)))&gt;0,INDEX($F$4:$EK$109,MATCH(1,($A$4:$A$109=$EO11)*($B$4:$B$109=$EP11),0),MATCH(EY$2,$F$2:$EK$2,0))-SUM(OFFSET($E11,,MATCH(EY$2,$F$1:$EK$1,0),,4)),""),""),"")</f>
        <v>-1000000</v>
      </c>
      <c r="EZ11" cm="1">
        <f t="array" aca="1" ref="EZ11" ca="1">IF($EN11=1,IF(ISNUMBER(DQ$4),IF(ABS(INDEX($F$4:$EK$109,MATCH(1,($A$4:$A$109=$EO11)*($B$4:$B$109=$EP11),0),MATCH(EZ$2,$F$2:$EK$2,0))-SUM(OFFSET($E11,,MATCH(EZ$2,$F$1:$EK$1,0),,4)))&gt;0,INDEX($F$4:$EK$109,MATCH(1,($A$4:$A$109=$EO11)*($B$4:$B$109=$EP11),0),MATCH(EZ$2,$F$2:$EK$2,0))-SUM(OFFSET($E11,,MATCH(EZ$2,$F$1:$EK$1,0),,4)),""),""),"")</f>
        <v>2000000</v>
      </c>
      <c r="FA11" t="str" cm="1">
        <f t="array" aca="1" ref="FA11" ca="1">IF($EN11=1,IF(ISNUMBER(DR$4),IF(ABS(INDEX($F$4:$EK$109,MATCH(1,($A$4:$A$109=$EO11)*($B$4:$B$109=$EP11),0),MATCH(FA$2,$F$2:$EK$2,0))-SUM(OFFSET($E11,,MATCH(FA$2,$F$1:$EK$1,0),,4)))&gt;0,INDEX($F$4:$EK$109,MATCH(1,($A$4:$A$109=$EO11)*($B$4:$B$109=$EP11),0),MATCH(FA$2,$F$2:$EK$2,0))-SUM(OFFSET($E11,,MATCH(FA$2,$F$1:$EK$1,0),,4)),""),""),"")</f>
        <v/>
      </c>
      <c r="FB11" t="str" cm="1">
        <f t="array" aca="1" ref="FB11" ca="1">IF($EN11=1,IF(ISNUMBER(DS$4),IF(ABS(INDEX($F$4:$EK$109,MATCH(1,($A$4:$A$109=$EO11)*($B$4:$B$109=$EP11),0),MATCH(FB$2,$F$2:$EK$2,0))-SUM(OFFSET($E11,,MATCH(FB$2,$F$1:$EK$1,0),,4)))&gt;0,INDEX($F$4:$EK$109,MATCH(1,($A$4:$A$109=$EO11)*($B$4:$B$109=$EP11),0),MATCH(FB$2,$F$2:$EK$2,0))-SUM(OFFSET($E11,,MATCH(FB$2,$F$1:$EK$1,0),,4)),""),""),"")</f>
        <v/>
      </c>
      <c r="FC11" cm="1">
        <f t="array" aca="1" ref="FC11" ca="1">IF($EN11=1,IF(ISNUMBER(DT$4),IF(ABS(INDEX($F$4:$EK$109,MATCH(1,($A$4:$A$109=$EO11)*($B$4:$B$109=$EP11),0),MATCH(FC$2,$F$2:$EK$2,0))-SUM(OFFSET($E11,,MATCH(FC$2,$F$1:$EK$1,0),,4)))&gt;0,INDEX($F$4:$EK$109,MATCH(1,($A$4:$A$109=$EO11)*($B$4:$B$109=$EP11),0),MATCH(FC$2,$F$2:$EK$2,0))-SUM(OFFSET($E11,,MATCH(FC$2,$F$1:$EK$1,0),,4)),""),""),"")</f>
        <v>-2000000</v>
      </c>
      <c r="FD11" t="str" cm="1">
        <f t="array" aca="1" ref="FD11" ca="1">IF($EN11=1,IF(ISNUMBER(DU$4),IF(ABS(INDEX($F$4:$EK$109,MATCH(1,($A$4:$A$109=$EO11)*($B$4:$B$109=$EP11),0),MATCH(FD$2,$F$2:$EK$2,0))-SUM(OFFSET($E11,,MATCH(FD$2,$F$1:$EK$1,0),,4)))&gt;0,INDEX($F$4:$EK$109,MATCH(1,($A$4:$A$109=$EO11)*($B$4:$B$109=$EP11),0),MATCH(FD$2,$F$2:$EK$2,0))-SUM(OFFSET($E11,,MATCH(FD$2,$F$1:$EK$1,0),,4)),""),""),"")</f>
        <v/>
      </c>
      <c r="FE11" t="str" cm="1">
        <f t="array" aca="1" ref="FE11" ca="1">IF($EN11=1,IF(ISNUMBER(DV$4),IF(ABS(INDEX($F$4:$EK$109,MATCH(1,($A$4:$A$109=$EO11)*($B$4:$B$109=$EP11),0),MATCH(FE$2,$F$2:$EK$2,0))-SUM(OFFSET($E11,,MATCH(FE$2,$F$1:$EK$1,0),,4)))&gt;0,INDEX($F$4:$EK$109,MATCH(1,($A$4:$A$109=$EO11)*($B$4:$B$109=$EP11),0),MATCH(FE$2,$F$2:$EK$2,0))-SUM(OFFSET($E11,,MATCH(FE$2,$F$1:$EK$1,0),,4)),""),""),"")</f>
        <v/>
      </c>
      <c r="FF11" t="str" cm="1">
        <f t="array" aca="1" ref="FF11" ca="1">IF($EN11=1,IF(ISNUMBER(DW$4),IF(ABS(INDEX($F$4:$EK$109,MATCH(1,($A$4:$A$109=$EO11)*($B$4:$B$109=$EP11),0),MATCH(FF$2,$F$2:$EK$2,0))-SUM(OFFSET($E11,,MATCH(FF$2,$F$1:$EK$1,0),,4)))&gt;0,INDEX($F$4:$EK$109,MATCH(1,($A$4:$A$109=$EO11)*($B$4:$B$109=$EP11),0),MATCH(FF$2,$F$2:$EK$2,0))-SUM(OFFSET($E11,,MATCH(FF$2,$F$1:$EK$1,0),,4)),""),""),"")</f>
        <v/>
      </c>
      <c r="FG11" t="str" cm="1">
        <f t="array" aca="1" ref="FG11" ca="1">IF($EN11=1,IF(ISNUMBER(DX$4),IF(ABS(INDEX($F$4:$EK$109,MATCH(1,($A$4:$A$109=$EO11)*($B$4:$B$109=$EP11),0),MATCH(FG$2,$F$2:$EK$2,0))-SUM(OFFSET($E11,,MATCH(FG$2,$F$1:$EK$1,0),,4)))&gt;0,INDEX($F$4:$EK$109,MATCH(1,($A$4:$A$109=$EO11)*($B$4:$B$109=$EP11),0),MATCH(FG$2,$F$2:$EK$2,0))-SUM(OFFSET($E11,,MATCH(FG$2,$F$1:$EK$1,0),,4)),""),""),"")</f>
        <v/>
      </c>
      <c r="FH11" t="str" cm="1">
        <f t="array" aca="1" ref="FH11" ca="1">IF($EN11=1,IF(ISNUMBER(DY$4),IF(ABS(INDEX($F$4:$EK$109,MATCH(1,($A$4:$A$109=$EO11)*($B$4:$B$109=$EP11),0),MATCH(FH$2,$F$2:$EK$2,0))-SUM(OFFSET($E11,,MATCH(FH$2,$F$1:$EK$1,0),,4)))&gt;0,INDEX($F$4:$EK$109,MATCH(1,($A$4:$A$109=$EO11)*($B$4:$B$109=$EP11),0),MATCH(FH$2,$F$2:$EK$2,0))-SUM(OFFSET($E11,,MATCH(FH$2,$F$1:$EK$1,0),,4)),""),""),"")</f>
        <v/>
      </c>
      <c r="FI11" t="str" cm="1">
        <f t="array" aca="1" ref="FI11" ca="1">IF($EN11=1,IF(ISNUMBER(DZ$4),IF(ABS(INDEX($F$4:$EK$109,MATCH(1,($A$4:$A$109=$EO11)*($B$4:$B$109=$EP11),0),MATCH(FI$2,$F$2:$EK$2,0))-SUM(OFFSET($E11,,MATCH(FI$2,$F$1:$EK$1,0),,4)))&gt;0,INDEX($F$4:$EK$109,MATCH(1,($A$4:$A$109=$EO11)*($B$4:$B$109=$EP11),0),MATCH(FI$2,$F$2:$EK$2,0))-SUM(OFFSET($E11,,MATCH(FI$2,$F$1:$EK$1,0),,4)),""),""),"")</f>
        <v/>
      </c>
      <c r="FJ11" t="str" cm="1">
        <f t="array" aca="1" ref="FJ11" ca="1">IF($EN11=1,IF(ISNUMBER(EA$4),IF(ABS(INDEX($F$4:$EK$109,MATCH(1,($A$4:$A$109=$EO11)*($B$4:$B$109=$EP11),0),MATCH(FJ$2,$F$2:$EK$2,0))-SUM(OFFSET($E11,,MATCH(FJ$2,$F$1:$EK$1,0),,4)))&gt;0,INDEX($F$4:$EK$109,MATCH(1,($A$4:$A$109=$EO11)*($B$4:$B$109=$EP11),0),MATCH(FJ$2,$F$2:$EK$2,0))-SUM(OFFSET($E11,,MATCH(FJ$2,$F$1:$EK$1,0),,4)),""),""),"")</f>
        <v/>
      </c>
      <c r="FK11" t="str" cm="1">
        <f t="array" aca="1" ref="FK11" ca="1">IF($EN11=1,IF(ISNUMBER(EB$4),IF(ABS(INDEX($F$4:$EK$109,MATCH(1,($A$4:$A$109=$EO11)*($B$4:$B$109=$EP11),0),MATCH(FK$2,$F$2:$EK$2,0))-SUM(OFFSET($E11,,MATCH(FK$2,$F$1:$EK$1,0),,4)))&gt;0,INDEX($F$4:$EK$109,MATCH(1,($A$4:$A$109=$EO11)*($B$4:$B$109=$EP11),0),MATCH(FK$2,$F$2:$EK$2,0))-SUM(OFFSET($E11,,MATCH(FK$2,$F$1:$EK$1,0),,4)),""),""),"")</f>
        <v/>
      </c>
      <c r="FL11" t="str" cm="1">
        <f t="array" aca="1" ref="FL11" ca="1">IF($EN11=1,IF(ISNUMBER(EC$4),IF(ABS(INDEX($F$4:$EK$109,MATCH(1,($A$4:$A$109=$EO11)*($B$4:$B$109=$EP11),0),MATCH(FL$2,$F$2:$EK$2,0))-SUM(OFFSET($E11,,MATCH(FL$2,$F$1:$EK$1,0),,4)))&gt;0,INDEX($F$4:$EK$109,MATCH(1,($A$4:$A$109=$EO11)*($B$4:$B$109=$EP11),0),MATCH(FL$2,$F$2:$EK$2,0))-SUM(OFFSET($E11,,MATCH(FL$2,$F$1:$EK$1,0),,4)),""),""),"")</f>
        <v/>
      </c>
      <c r="FM11" t="str" cm="1">
        <f t="array" aca="1" ref="FM11" ca="1">IF($EN11=1,IF(ISNUMBER(ED$4),IF(ABS(INDEX($F$4:$EK$109,MATCH(1,($A$4:$A$109=$EO11)*($B$4:$B$109=$EP11),0),MATCH(FM$2,$F$2:$EK$2,0))-SUM(OFFSET($E11,,MATCH(FM$2,$F$1:$EK$1,0),,4)))&gt;0,INDEX($F$4:$EK$109,MATCH(1,($A$4:$A$109=$EO11)*($B$4:$B$109=$EP11),0),MATCH(FM$2,$F$2:$EK$2,0))-SUM(OFFSET($E11,,MATCH(FM$2,$F$1:$EK$1,0),,4)),""),""),"")</f>
        <v/>
      </c>
      <c r="FN11" t="str" cm="1">
        <f t="array" aca="1" ref="FN11" ca="1">IF($EN11=1,IF(ISNUMBER(EE$4),IF(ABS(INDEX($F$4:$EK$109,MATCH(1,($A$4:$A$109=$EO11)*($B$4:$B$109=$EP11),0),MATCH(FN$2,$F$2:$EK$2,0))-SUM(OFFSET($E11,,MATCH(FN$2,$F$1:$EK$1,0),,4)))&gt;0,INDEX($F$4:$EK$109,MATCH(1,($A$4:$A$109=$EO11)*($B$4:$B$109=$EP11),0),MATCH(FN$2,$F$2:$EK$2,0))-SUM(OFFSET($E11,,MATCH(FN$2,$F$1:$EK$1,0),,4)),""),""),"")</f>
        <v/>
      </c>
      <c r="FO11" t="str" cm="1">
        <f t="array" aca="1" ref="FO11" ca="1">IF($EN11=1,IF(ISNUMBER(EF$4),IF(ABS(INDEX($F$4:$EK$109,MATCH(1,($A$4:$A$109=$EO11)*($B$4:$B$109=$EP11),0),MATCH(FO$2,$F$2:$EK$2,0))-SUM(OFFSET($E11,,MATCH(FO$2,$F$1:$EK$1,0),,4)))&gt;0,INDEX($F$4:$EK$109,MATCH(1,($A$4:$A$109=$EO11)*($B$4:$B$109=$EP11),0),MATCH(FO$2,$F$2:$EK$2,0))-SUM(OFFSET($E11,,MATCH(FO$2,$F$1:$EK$1,0),,4)),""),""),"")</f>
        <v/>
      </c>
      <c r="FP11" t="str" cm="1">
        <f t="array" aca="1" ref="FP11" ca="1">IF($EN11=1,IF(ISNUMBER(EG$4),IF(ABS(INDEX($F$4:$EK$109,MATCH(1,($A$4:$A$109=$EO11)*($B$4:$B$109=$EP11),0),MATCH(FP$2,$F$2:$EK$2,0))-SUM(OFFSET($E11,,MATCH(FP$2,$F$1:$EK$1,0),,4)))&gt;0,INDEX($F$4:$EK$109,MATCH(1,($A$4:$A$109=$EO11)*($B$4:$B$109=$EP11),0),MATCH(FP$2,$F$2:$EK$2,0))-SUM(OFFSET($E11,,MATCH(FP$2,$F$1:$EK$1,0),,4)),""),""),"")</f>
        <v/>
      </c>
      <c r="FQ11" t="str" cm="1">
        <f t="array" aca="1" ref="FQ11" ca="1">IF($EN11=1,IF(ISNUMBER(EH$4),IF(ABS(INDEX($F$4:$EK$109,MATCH(1,($A$4:$A$109=$EO11)*($B$4:$B$109=$EP11),0),MATCH(FQ$2,$F$2:$EK$2,0))-SUM(OFFSET($E11,,MATCH(FQ$2,$F$1:$EK$1,0),,4)))&gt;0,INDEX($F$4:$EK$109,MATCH(1,($A$4:$A$109=$EO11)*($B$4:$B$109=$EP11),0),MATCH(FQ$2,$F$2:$EK$2,0))-SUM(OFFSET($E11,,MATCH(FQ$2,$F$1:$EK$1,0),,4)),""),""),"")</f>
        <v/>
      </c>
      <c r="FR11" t="str" cm="1">
        <f t="array" aca="1" ref="FR11" ca="1">IF($EN11=1,IF(ISNUMBER(EI$4),IF(ABS(INDEX($F$4:$EK$109,MATCH(1,($A$4:$A$109=$EO11)*($B$4:$B$109=$EP11),0),MATCH(FR$2,$F$2:$EK$2,0))-SUM(OFFSET($E11,,MATCH(FR$2,$F$1:$EK$1,0),,4)))&gt;0,INDEX($F$4:$EK$109,MATCH(1,($A$4:$A$109=$EO11)*($B$4:$B$109=$EP11),0),MATCH(FR$2,$F$2:$EK$2,0))-SUM(OFFSET($E11,,MATCH(FR$2,$F$1:$EK$1,0),,4)),""),""),"")</f>
        <v/>
      </c>
      <c r="FS11" t="str" cm="1">
        <f t="array" aca="1" ref="FS11" ca="1">IF($EN11=1,IF(ISNUMBER(EJ$4),IF(ABS(INDEX($F$4:$EK$109,MATCH(1,($A$4:$A$109=$EO11)*($B$4:$B$109=$EP11),0),MATCH(FS$2,$F$2:$EK$2,0))-SUM(OFFSET($E11,,MATCH(FS$2,$F$1:$EK$1,0),,4)))&gt;0,INDEX($F$4:$EK$109,MATCH(1,($A$4:$A$109=$EO11)*($B$4:$B$109=$EP11),0),MATCH(FS$2,$F$2:$EK$2,0))-SUM(OFFSET($E11,,MATCH(FS$2,$F$1:$EK$1,0),,4)),""),""),"")</f>
        <v/>
      </c>
      <c r="FT11" t="str" cm="1">
        <f t="array" aca="1" ref="FT11" ca="1">IF($EN11=1,IF(ISNUMBER(EK$4),IF(ABS(INDEX($F$4:$EK$109,MATCH(1,($A$4:$A$109=$EO11)*($B$4:$B$109=$EP11),0),MATCH(FT$2,$F$2:$EK$2,0))-SUM(OFFSET($E11,,MATCH(FT$2,$F$1:$EK$1,0),,4)))&gt;0,INDEX($F$4:$EK$109,MATCH(1,($A$4:$A$109=$EO11)*($B$4:$B$109=$EP11),0),MATCH(FT$2,$F$2:$EK$2,0))-SUM(OFFSET($E11,,MATCH(FT$2,$F$1:$EK$1,0),,4)),""),""),"")</f>
        <v/>
      </c>
    </row>
    <row r="12" spans="1:176" x14ac:dyDescent="0.25">
      <c r="A12" t="s">
        <v>132</v>
      </c>
      <c r="B12" t="s">
        <v>139</v>
      </c>
      <c r="F12">
        <v>17684000</v>
      </c>
      <c r="G12">
        <v>-3857000</v>
      </c>
      <c r="H12">
        <v>-125000</v>
      </c>
      <c r="I12">
        <v>188000</v>
      </c>
      <c r="J12">
        <v>-1000000</v>
      </c>
      <c r="K12">
        <v>-1000000</v>
      </c>
      <c r="L12">
        <v>3000000</v>
      </c>
      <c r="M12">
        <v>2000000</v>
      </c>
      <c r="N12">
        <v>-4000000</v>
      </c>
      <c r="P12">
        <v>-16000000</v>
      </c>
      <c r="Q12">
        <v>-6000000</v>
      </c>
      <c r="R12">
        <v>-18000000</v>
      </c>
      <c r="S12">
        <v>-4000000</v>
      </c>
      <c r="T12">
        <v>-1000000</v>
      </c>
      <c r="V12">
        <v>6000000</v>
      </c>
      <c r="W12">
        <v>5000000</v>
      </c>
      <c r="X12">
        <v>1000000</v>
      </c>
      <c r="Y12">
        <v>2000000</v>
      </c>
      <c r="AA12">
        <v>1000000</v>
      </c>
      <c r="AC12">
        <v>-3000000</v>
      </c>
      <c r="AD12">
        <v>-1000000</v>
      </c>
      <c r="AE12">
        <v>-1000000</v>
      </c>
      <c r="AF12">
        <v>-4000000</v>
      </c>
      <c r="AG12">
        <v>10000000</v>
      </c>
      <c r="AH12">
        <v>135000000</v>
      </c>
      <c r="AI12">
        <v>4000000</v>
      </c>
      <c r="AJ12">
        <v>22000000</v>
      </c>
      <c r="AK12">
        <v>-53000000</v>
      </c>
      <c r="AL12">
        <v>-13000000</v>
      </c>
      <c r="AM12">
        <v>-5000000</v>
      </c>
      <c r="AO12">
        <v>-19000000</v>
      </c>
      <c r="AP12">
        <v>-15000000</v>
      </c>
      <c r="AQ12">
        <v>59000000</v>
      </c>
      <c r="AR12">
        <v>-66000000</v>
      </c>
      <c r="AS12">
        <v>261000000</v>
      </c>
      <c r="AT12">
        <v>75000000</v>
      </c>
      <c r="DK12">
        <v>13890000</v>
      </c>
      <c r="DL12">
        <v>4000000</v>
      </c>
      <c r="DM12">
        <v>-25000000</v>
      </c>
      <c r="DN12">
        <v>-22000000</v>
      </c>
      <c r="DO12">
        <v>14000000</v>
      </c>
      <c r="DP12">
        <v>-2000000</v>
      </c>
      <c r="DQ12">
        <v>4000000</v>
      </c>
      <c r="DR12">
        <v>107000000</v>
      </c>
      <c r="DS12">
        <v>-48000000</v>
      </c>
      <c r="EN12">
        <v>1</v>
      </c>
      <c r="EO12" t="str">
        <f t="shared" si="8"/>
        <v>p&amp;l</v>
      </c>
      <c r="EP12" t="str">
        <f t="shared" si="7"/>
        <v>otherExpenses</v>
      </c>
      <c r="ET12" t="str" cm="1">
        <f t="array" aca="1" ref="ET12" ca="1">IF($EN12=1,IF(ISNUMBER(DK$4),IF(ABS(INDEX($F$4:$EK$109,MATCH(1,($A$4:$A$109=$EO12)*($B$4:$B$109=$EP12),0),MATCH(ET$2,$F$2:$EK$2,0))-SUM(OFFSET($E12,,MATCH(ET$2,$F$1:$EK$1,0),,4)))&gt;0,INDEX($F$4:$EK$109,MATCH(1,($A$4:$A$109=$EO12)*($B$4:$B$109=$EP12),0),MATCH(ET$2,$F$2:$EK$2,0))-SUM(OFFSET($E12,,MATCH(ET$2,$F$1:$EK$1,0),,4)),""),""),"")</f>
        <v/>
      </c>
      <c r="EU12" cm="1">
        <f t="array" aca="1" ref="EU12" ca="1">IF($EN12=1,IF(ISNUMBER(DL$4),IF(ABS(INDEX($F$4:$EK$109,MATCH(1,($A$4:$A$109=$EO12)*($B$4:$B$109=$EP12),0),MATCH(EU$2,$F$2:$EK$2,0))-SUM(OFFSET($E12,,MATCH(EU$2,$F$1:$EK$1,0),,4)))&gt;0,INDEX($F$4:$EK$109,MATCH(1,($A$4:$A$109=$EO12)*($B$4:$B$109=$EP12),0),MATCH(EU$2,$F$2:$EK$2,0))-SUM(OFFSET($E12,,MATCH(EU$2,$F$1:$EK$1,0),,4)),""),""),"")</f>
        <v>1000000</v>
      </c>
      <c r="EV12" cm="1">
        <f t="array" aca="1" ref="EV12" ca="1">IF($EN12=1,IF(ISNUMBER(DM$4),IF(ABS(INDEX($F$4:$EK$109,MATCH(1,($A$4:$A$109=$EO12)*($B$4:$B$109=$EP12),0),MATCH(EV$2,$F$2:$EK$2,0))-SUM(OFFSET($E12,,MATCH(EV$2,$F$1:$EK$1,0),,4)))&gt;0,INDEX($F$4:$EK$109,MATCH(1,($A$4:$A$109=$EO12)*($B$4:$B$109=$EP12),0),MATCH(EV$2,$F$2:$EK$2,0))-SUM(OFFSET($E12,,MATCH(EV$2,$F$1:$EK$1,0),,4)),""),""),"")</f>
        <v>1000000</v>
      </c>
      <c r="EW12" cm="1">
        <f t="array" aca="1" ref="EW12" ca="1">IF($EN12=1,IF(ISNUMBER(DN$4),IF(ABS(INDEX($F$4:$EK$109,MATCH(1,($A$4:$A$109=$EO12)*($B$4:$B$109=$EP12),0),MATCH(EW$2,$F$2:$EK$2,0))-SUM(OFFSET($E12,,MATCH(EW$2,$F$1:$EK$1,0),,4)))&gt;0,INDEX($F$4:$EK$109,MATCH(1,($A$4:$A$109=$EO12)*($B$4:$B$109=$EP12),0),MATCH(EW$2,$F$2:$EK$2,0))-SUM(OFFSET($E12,,MATCH(EW$2,$F$1:$EK$1,0),,4)),""),""),"")</f>
        <v>1000000</v>
      </c>
      <c r="EX12" t="str" cm="1">
        <f t="array" aca="1" ref="EX12" ca="1">IF($EN12=1,IF(ISNUMBER(DO$4),IF(ABS(INDEX($F$4:$EK$109,MATCH(1,($A$4:$A$109=$EO12)*($B$4:$B$109=$EP12),0),MATCH(EX$2,$F$2:$EK$2,0))-SUM(OFFSET($E12,,MATCH(EX$2,$F$1:$EK$1,0),,4)))&gt;0,INDEX($F$4:$EK$109,MATCH(1,($A$4:$A$109=$EO12)*($B$4:$B$109=$EP12),0),MATCH(EX$2,$F$2:$EK$2,0))-SUM(OFFSET($E12,,MATCH(EX$2,$F$1:$EK$1,0),,4)),""),""),"")</f>
        <v/>
      </c>
      <c r="EY12" t="str" cm="1">
        <f t="array" aca="1" ref="EY12" ca="1">IF($EN12=1,IF(ISNUMBER(DP$4),IF(ABS(INDEX($F$4:$EK$109,MATCH(1,($A$4:$A$109=$EO12)*($B$4:$B$109=$EP12),0),MATCH(EY$2,$F$2:$EK$2,0))-SUM(OFFSET($E12,,MATCH(EY$2,$F$1:$EK$1,0),,4)))&gt;0,INDEX($F$4:$EK$109,MATCH(1,($A$4:$A$109=$EO12)*($B$4:$B$109=$EP12),0),MATCH(EY$2,$F$2:$EK$2,0))-SUM(OFFSET($E12,,MATCH(EY$2,$F$1:$EK$1,0),,4)),""),""),"")</f>
        <v/>
      </c>
      <c r="EZ12" t="str" cm="1">
        <f t="array" aca="1" ref="EZ12" ca="1">IF($EN12=1,IF(ISNUMBER(DQ$4),IF(ABS(INDEX($F$4:$EK$109,MATCH(1,($A$4:$A$109=$EO12)*($B$4:$B$109=$EP12),0),MATCH(EZ$2,$F$2:$EK$2,0))-SUM(OFFSET($E12,,MATCH(EZ$2,$F$1:$EK$1,0),,4)))&gt;0,INDEX($F$4:$EK$109,MATCH(1,($A$4:$A$109=$EO12)*($B$4:$B$109=$EP12),0),MATCH(EZ$2,$F$2:$EK$2,0))-SUM(OFFSET($E12,,MATCH(EZ$2,$F$1:$EK$1,0),,4)),""),""),"")</f>
        <v/>
      </c>
      <c r="FA12" cm="1">
        <f t="array" aca="1" ref="FA12" ca="1">IF($EN12=1,IF(ISNUMBER(DR$4),IF(ABS(INDEX($F$4:$EK$109,MATCH(1,($A$4:$A$109=$EO12)*($B$4:$B$109=$EP12),0),MATCH(FA$2,$F$2:$EK$2,0))-SUM(OFFSET($E12,,MATCH(FA$2,$F$1:$EK$1,0),,4)))&gt;0,INDEX($F$4:$EK$109,MATCH(1,($A$4:$A$109=$EO12)*($B$4:$B$109=$EP12),0),MATCH(FA$2,$F$2:$EK$2,0))-SUM(OFFSET($E12,,MATCH(FA$2,$F$1:$EK$1,0),,4)),""),""),"")</f>
        <v>-1000000</v>
      </c>
      <c r="FB12" cm="1">
        <f t="array" aca="1" ref="FB12" ca="1">IF($EN12=1,IF(ISNUMBER(DS$4),IF(ABS(INDEX($F$4:$EK$109,MATCH(1,($A$4:$A$109=$EO12)*($B$4:$B$109=$EP12),0),MATCH(FB$2,$F$2:$EK$2,0))-SUM(OFFSET($E12,,MATCH(FB$2,$F$1:$EK$1,0),,4)))&gt;0,INDEX($F$4:$EK$109,MATCH(1,($A$4:$A$109=$EO12)*($B$4:$B$109=$EP12),0),MATCH(FB$2,$F$2:$EK$2,0))-SUM(OFFSET($E12,,MATCH(FB$2,$F$1:$EK$1,0),,4)),""),""),"")</f>
        <v>-11000000</v>
      </c>
      <c r="FC12" cm="1">
        <f t="array" aca="1" ref="FC12" ca="1">IF($EN12=1,IF(ISNUMBER(DT$4),IF(ABS(INDEX($F$4:$EK$109,MATCH(1,($A$4:$A$109=$EO12)*($B$4:$B$109=$EP12),0),MATCH(FC$2,$F$2:$EK$2,0))-SUM(OFFSET($E12,,MATCH(FC$2,$F$1:$EK$1,0),,4)))&gt;0,INDEX($F$4:$EK$109,MATCH(1,($A$4:$A$109=$EO12)*($B$4:$B$109=$EP12),0),MATCH(FC$2,$F$2:$EK$2,0))-SUM(OFFSET($E12,,MATCH(FC$2,$F$1:$EK$1,0),,4)),""),""),"")</f>
        <v>-239000000</v>
      </c>
      <c r="FD12" t="str" cm="1">
        <f t="array" aca="1" ref="FD12" ca="1">IF($EN12=1,IF(ISNUMBER(DU$4),IF(ABS(INDEX($F$4:$EK$109,MATCH(1,($A$4:$A$109=$EO12)*($B$4:$B$109=$EP12),0),MATCH(FD$2,$F$2:$EK$2,0))-SUM(OFFSET($E12,,MATCH(FD$2,$F$1:$EK$1,0),,4)))&gt;0,INDEX($F$4:$EK$109,MATCH(1,($A$4:$A$109=$EO12)*($B$4:$B$109=$EP12),0),MATCH(FD$2,$F$2:$EK$2,0))-SUM(OFFSET($E12,,MATCH(FD$2,$F$1:$EK$1,0),,4)),""),""),"")</f>
        <v/>
      </c>
      <c r="FE12" t="str" cm="1">
        <f t="array" aca="1" ref="FE12" ca="1">IF($EN12=1,IF(ISNUMBER(DV$4),IF(ABS(INDEX($F$4:$EK$109,MATCH(1,($A$4:$A$109=$EO12)*($B$4:$B$109=$EP12),0),MATCH(FE$2,$F$2:$EK$2,0))-SUM(OFFSET($E12,,MATCH(FE$2,$F$1:$EK$1,0),,4)))&gt;0,INDEX($F$4:$EK$109,MATCH(1,($A$4:$A$109=$EO12)*($B$4:$B$109=$EP12),0),MATCH(FE$2,$F$2:$EK$2,0))-SUM(OFFSET($E12,,MATCH(FE$2,$F$1:$EK$1,0),,4)),""),""),"")</f>
        <v/>
      </c>
      <c r="FF12" t="str" cm="1">
        <f t="array" aca="1" ref="FF12" ca="1">IF($EN12=1,IF(ISNUMBER(DW$4),IF(ABS(INDEX($F$4:$EK$109,MATCH(1,($A$4:$A$109=$EO12)*($B$4:$B$109=$EP12),0),MATCH(FF$2,$F$2:$EK$2,0))-SUM(OFFSET($E12,,MATCH(FF$2,$F$1:$EK$1,0),,4)))&gt;0,INDEX($F$4:$EK$109,MATCH(1,($A$4:$A$109=$EO12)*($B$4:$B$109=$EP12),0),MATCH(FF$2,$F$2:$EK$2,0))-SUM(OFFSET($E12,,MATCH(FF$2,$F$1:$EK$1,0),,4)),""),""),"")</f>
        <v/>
      </c>
      <c r="FG12" t="str" cm="1">
        <f t="array" aca="1" ref="FG12" ca="1">IF($EN12=1,IF(ISNUMBER(DX$4),IF(ABS(INDEX($F$4:$EK$109,MATCH(1,($A$4:$A$109=$EO12)*($B$4:$B$109=$EP12),0),MATCH(FG$2,$F$2:$EK$2,0))-SUM(OFFSET($E12,,MATCH(FG$2,$F$1:$EK$1,0),,4)))&gt;0,INDEX($F$4:$EK$109,MATCH(1,($A$4:$A$109=$EO12)*($B$4:$B$109=$EP12),0),MATCH(FG$2,$F$2:$EK$2,0))-SUM(OFFSET($E12,,MATCH(FG$2,$F$1:$EK$1,0),,4)),""),""),"")</f>
        <v/>
      </c>
      <c r="FH12" t="str" cm="1">
        <f t="array" aca="1" ref="FH12" ca="1">IF($EN12=1,IF(ISNUMBER(DY$4),IF(ABS(INDEX($F$4:$EK$109,MATCH(1,($A$4:$A$109=$EO12)*($B$4:$B$109=$EP12),0),MATCH(FH$2,$F$2:$EK$2,0))-SUM(OFFSET($E12,,MATCH(FH$2,$F$1:$EK$1,0),,4)))&gt;0,INDEX($F$4:$EK$109,MATCH(1,($A$4:$A$109=$EO12)*($B$4:$B$109=$EP12),0),MATCH(FH$2,$F$2:$EK$2,0))-SUM(OFFSET($E12,,MATCH(FH$2,$F$1:$EK$1,0),,4)),""),""),"")</f>
        <v/>
      </c>
      <c r="FI12" t="str" cm="1">
        <f t="array" aca="1" ref="FI12" ca="1">IF($EN12=1,IF(ISNUMBER(DZ$4),IF(ABS(INDEX($F$4:$EK$109,MATCH(1,($A$4:$A$109=$EO12)*($B$4:$B$109=$EP12),0),MATCH(FI$2,$F$2:$EK$2,0))-SUM(OFFSET($E12,,MATCH(FI$2,$F$1:$EK$1,0),,4)))&gt;0,INDEX($F$4:$EK$109,MATCH(1,($A$4:$A$109=$EO12)*($B$4:$B$109=$EP12),0),MATCH(FI$2,$F$2:$EK$2,0))-SUM(OFFSET($E12,,MATCH(FI$2,$F$1:$EK$1,0),,4)),""),""),"")</f>
        <v/>
      </c>
      <c r="FJ12" t="str" cm="1">
        <f t="array" aca="1" ref="FJ12" ca="1">IF($EN12=1,IF(ISNUMBER(EA$4),IF(ABS(INDEX($F$4:$EK$109,MATCH(1,($A$4:$A$109=$EO12)*($B$4:$B$109=$EP12),0),MATCH(FJ$2,$F$2:$EK$2,0))-SUM(OFFSET($E12,,MATCH(FJ$2,$F$1:$EK$1,0),,4)))&gt;0,INDEX($F$4:$EK$109,MATCH(1,($A$4:$A$109=$EO12)*($B$4:$B$109=$EP12),0),MATCH(FJ$2,$F$2:$EK$2,0))-SUM(OFFSET($E12,,MATCH(FJ$2,$F$1:$EK$1,0),,4)),""),""),"")</f>
        <v/>
      </c>
      <c r="FK12" t="str" cm="1">
        <f t="array" aca="1" ref="FK12" ca="1">IF($EN12=1,IF(ISNUMBER(EB$4),IF(ABS(INDEX($F$4:$EK$109,MATCH(1,($A$4:$A$109=$EO12)*($B$4:$B$109=$EP12),0),MATCH(FK$2,$F$2:$EK$2,0))-SUM(OFFSET($E12,,MATCH(FK$2,$F$1:$EK$1,0),,4)))&gt;0,INDEX($F$4:$EK$109,MATCH(1,($A$4:$A$109=$EO12)*($B$4:$B$109=$EP12),0),MATCH(FK$2,$F$2:$EK$2,0))-SUM(OFFSET($E12,,MATCH(FK$2,$F$1:$EK$1,0),,4)),""),""),"")</f>
        <v/>
      </c>
      <c r="FL12" t="str" cm="1">
        <f t="array" aca="1" ref="FL12" ca="1">IF($EN12=1,IF(ISNUMBER(EC$4),IF(ABS(INDEX($F$4:$EK$109,MATCH(1,($A$4:$A$109=$EO12)*($B$4:$B$109=$EP12),0),MATCH(FL$2,$F$2:$EK$2,0))-SUM(OFFSET($E12,,MATCH(FL$2,$F$1:$EK$1,0),,4)))&gt;0,INDEX($F$4:$EK$109,MATCH(1,($A$4:$A$109=$EO12)*($B$4:$B$109=$EP12),0),MATCH(FL$2,$F$2:$EK$2,0))-SUM(OFFSET($E12,,MATCH(FL$2,$F$1:$EK$1,0),,4)),""),""),"")</f>
        <v/>
      </c>
      <c r="FM12" t="str" cm="1">
        <f t="array" aca="1" ref="FM12" ca="1">IF($EN12=1,IF(ISNUMBER(ED$4),IF(ABS(INDEX($F$4:$EK$109,MATCH(1,($A$4:$A$109=$EO12)*($B$4:$B$109=$EP12),0),MATCH(FM$2,$F$2:$EK$2,0))-SUM(OFFSET($E12,,MATCH(FM$2,$F$1:$EK$1,0),,4)))&gt;0,INDEX($F$4:$EK$109,MATCH(1,($A$4:$A$109=$EO12)*($B$4:$B$109=$EP12),0),MATCH(FM$2,$F$2:$EK$2,0))-SUM(OFFSET($E12,,MATCH(FM$2,$F$1:$EK$1,0),,4)),""),""),"")</f>
        <v/>
      </c>
      <c r="FN12" t="str" cm="1">
        <f t="array" aca="1" ref="FN12" ca="1">IF($EN12=1,IF(ISNUMBER(EE$4),IF(ABS(INDEX($F$4:$EK$109,MATCH(1,($A$4:$A$109=$EO12)*($B$4:$B$109=$EP12),0),MATCH(FN$2,$F$2:$EK$2,0))-SUM(OFFSET($E12,,MATCH(FN$2,$F$1:$EK$1,0),,4)))&gt;0,INDEX($F$4:$EK$109,MATCH(1,($A$4:$A$109=$EO12)*($B$4:$B$109=$EP12),0),MATCH(FN$2,$F$2:$EK$2,0))-SUM(OFFSET($E12,,MATCH(FN$2,$F$1:$EK$1,0),,4)),""),""),"")</f>
        <v/>
      </c>
      <c r="FO12" t="str" cm="1">
        <f t="array" aca="1" ref="FO12" ca="1">IF($EN12=1,IF(ISNUMBER(EF$4),IF(ABS(INDEX($F$4:$EK$109,MATCH(1,($A$4:$A$109=$EO12)*($B$4:$B$109=$EP12),0),MATCH(FO$2,$F$2:$EK$2,0))-SUM(OFFSET($E12,,MATCH(FO$2,$F$1:$EK$1,0),,4)))&gt;0,INDEX($F$4:$EK$109,MATCH(1,($A$4:$A$109=$EO12)*($B$4:$B$109=$EP12),0),MATCH(FO$2,$F$2:$EK$2,0))-SUM(OFFSET($E12,,MATCH(FO$2,$F$1:$EK$1,0),,4)),""),""),"")</f>
        <v/>
      </c>
      <c r="FP12" t="str" cm="1">
        <f t="array" aca="1" ref="FP12" ca="1">IF($EN12=1,IF(ISNUMBER(EG$4),IF(ABS(INDEX($F$4:$EK$109,MATCH(1,($A$4:$A$109=$EO12)*($B$4:$B$109=$EP12),0),MATCH(FP$2,$F$2:$EK$2,0))-SUM(OFFSET($E12,,MATCH(FP$2,$F$1:$EK$1,0),,4)))&gt;0,INDEX($F$4:$EK$109,MATCH(1,($A$4:$A$109=$EO12)*($B$4:$B$109=$EP12),0),MATCH(FP$2,$F$2:$EK$2,0))-SUM(OFFSET($E12,,MATCH(FP$2,$F$1:$EK$1,0),,4)),""),""),"")</f>
        <v/>
      </c>
      <c r="FQ12" t="str" cm="1">
        <f t="array" aca="1" ref="FQ12" ca="1">IF($EN12=1,IF(ISNUMBER(EH$4),IF(ABS(INDEX($F$4:$EK$109,MATCH(1,($A$4:$A$109=$EO12)*($B$4:$B$109=$EP12),0),MATCH(FQ$2,$F$2:$EK$2,0))-SUM(OFFSET($E12,,MATCH(FQ$2,$F$1:$EK$1,0),,4)))&gt;0,INDEX($F$4:$EK$109,MATCH(1,($A$4:$A$109=$EO12)*($B$4:$B$109=$EP12),0),MATCH(FQ$2,$F$2:$EK$2,0))-SUM(OFFSET($E12,,MATCH(FQ$2,$F$1:$EK$1,0),,4)),""),""),"")</f>
        <v/>
      </c>
      <c r="FR12" t="str" cm="1">
        <f t="array" aca="1" ref="FR12" ca="1">IF($EN12=1,IF(ISNUMBER(EI$4),IF(ABS(INDEX($F$4:$EK$109,MATCH(1,($A$4:$A$109=$EO12)*($B$4:$B$109=$EP12),0),MATCH(FR$2,$F$2:$EK$2,0))-SUM(OFFSET($E12,,MATCH(FR$2,$F$1:$EK$1,0),,4)))&gt;0,INDEX($F$4:$EK$109,MATCH(1,($A$4:$A$109=$EO12)*($B$4:$B$109=$EP12),0),MATCH(FR$2,$F$2:$EK$2,0))-SUM(OFFSET($E12,,MATCH(FR$2,$F$1:$EK$1,0),,4)),""),""),"")</f>
        <v/>
      </c>
      <c r="FS12" t="str" cm="1">
        <f t="array" aca="1" ref="FS12" ca="1">IF($EN12=1,IF(ISNUMBER(EJ$4),IF(ABS(INDEX($F$4:$EK$109,MATCH(1,($A$4:$A$109=$EO12)*($B$4:$B$109=$EP12),0),MATCH(FS$2,$F$2:$EK$2,0))-SUM(OFFSET($E12,,MATCH(FS$2,$F$1:$EK$1,0),,4)))&gt;0,INDEX($F$4:$EK$109,MATCH(1,($A$4:$A$109=$EO12)*($B$4:$B$109=$EP12),0),MATCH(FS$2,$F$2:$EK$2,0))-SUM(OFFSET($E12,,MATCH(FS$2,$F$1:$EK$1,0),,4)),""),""),"")</f>
        <v/>
      </c>
      <c r="FT12" t="str" cm="1">
        <f t="array" aca="1" ref="FT12" ca="1">IF($EN12=1,IF(ISNUMBER(EK$4),IF(ABS(INDEX($F$4:$EK$109,MATCH(1,($A$4:$A$109=$EO12)*($B$4:$B$109=$EP12),0),MATCH(FT$2,$F$2:$EK$2,0))-SUM(OFFSET($E12,,MATCH(FT$2,$F$1:$EK$1,0),,4)))&gt;0,INDEX($F$4:$EK$109,MATCH(1,($A$4:$A$109=$EO12)*($B$4:$B$109=$EP12),0),MATCH(FT$2,$F$2:$EK$2,0))-SUM(OFFSET($E12,,MATCH(FT$2,$F$1:$EK$1,0),,4)),""),""),"")</f>
        <v/>
      </c>
    </row>
    <row r="13" spans="1:176" x14ac:dyDescent="0.25">
      <c r="A13" t="s">
        <v>132</v>
      </c>
      <c r="B13" t="s">
        <v>140</v>
      </c>
      <c r="F13">
        <v>452843000</v>
      </c>
      <c r="G13">
        <v>455795000</v>
      </c>
      <c r="H13">
        <v>463383000</v>
      </c>
      <c r="I13">
        <v>468467000</v>
      </c>
      <c r="J13">
        <v>477000000</v>
      </c>
      <c r="K13">
        <v>469000000</v>
      </c>
      <c r="L13">
        <v>481000000</v>
      </c>
      <c r="M13">
        <v>505000000</v>
      </c>
      <c r="N13">
        <v>505000000</v>
      </c>
      <c r="O13">
        <v>507000000</v>
      </c>
      <c r="P13">
        <v>544000000</v>
      </c>
      <c r="Q13">
        <v>570000000</v>
      </c>
      <c r="R13">
        <v>596000000</v>
      </c>
      <c r="S13">
        <v>614000000</v>
      </c>
      <c r="T13">
        <v>674000000</v>
      </c>
      <c r="U13">
        <v>728000000</v>
      </c>
      <c r="V13">
        <v>773000000</v>
      </c>
      <c r="W13">
        <v>818000000</v>
      </c>
      <c r="X13">
        <v>863000000</v>
      </c>
      <c r="Y13">
        <v>913000000</v>
      </c>
      <c r="Z13">
        <v>938000000</v>
      </c>
      <c r="AA13">
        <v>970000000</v>
      </c>
      <c r="AB13">
        <v>989000000</v>
      </c>
      <c r="AC13">
        <v>1025000000</v>
      </c>
      <c r="AD13">
        <v>1028000000</v>
      </c>
      <c r="AE13">
        <v>1624000000</v>
      </c>
      <c r="AF13">
        <v>1562000000</v>
      </c>
      <c r="AG13">
        <v>1650000000</v>
      </c>
      <c r="AH13">
        <v>1673000000</v>
      </c>
      <c r="AI13">
        <v>1771000000</v>
      </c>
      <c r="AJ13">
        <v>1960000000</v>
      </c>
      <c r="AK13">
        <v>2029000000</v>
      </c>
      <c r="AL13">
        <v>2210000000</v>
      </c>
      <c r="AM13">
        <v>2416000000</v>
      </c>
      <c r="AN13">
        <v>2576000000</v>
      </c>
      <c r="AO13">
        <v>2577000000</v>
      </c>
      <c r="AP13">
        <v>2508000000</v>
      </c>
      <c r="AQ13">
        <v>2662000000</v>
      </c>
      <c r="AR13">
        <v>2983000000</v>
      </c>
      <c r="AS13">
        <v>3177000000</v>
      </c>
      <c r="AT13">
        <v>3497000000</v>
      </c>
      <c r="AU13">
        <v>3932000000</v>
      </c>
      <c r="AV13">
        <v>4287000000</v>
      </c>
      <c r="DK13">
        <v>1840488000</v>
      </c>
      <c r="DL13">
        <v>1933000000</v>
      </c>
      <c r="DM13">
        <v>2126000000</v>
      </c>
      <c r="DN13">
        <v>2612000000</v>
      </c>
      <c r="DO13">
        <v>3367000000</v>
      </c>
      <c r="DP13">
        <v>3922000000</v>
      </c>
      <c r="DQ13">
        <v>5864000000</v>
      </c>
      <c r="DR13">
        <v>7434000000</v>
      </c>
      <c r="DS13">
        <v>9779000000</v>
      </c>
      <c r="DT13">
        <v>11329000000</v>
      </c>
      <c r="EN13">
        <v>1</v>
      </c>
      <c r="EO13" t="str">
        <f t="shared" si="8"/>
        <v>p&amp;l</v>
      </c>
      <c r="EP13" t="str">
        <f t="shared" si="7"/>
        <v>operatingExpenses</v>
      </c>
      <c r="ET13" t="str" cm="1">
        <f t="array" aca="1" ref="ET13" ca="1">IF($EN13=1,IF(ISNUMBER(DK$4),IF(ABS(INDEX($F$4:$EK$109,MATCH(1,($A$4:$A$109=$EO13)*($B$4:$B$109=$EP13),0),MATCH(ET$2,$F$2:$EK$2,0))-SUM(OFFSET($E13,,MATCH(ET$2,$F$1:$EK$1,0),,4)))&gt;0,INDEX($F$4:$EK$109,MATCH(1,($A$4:$A$109=$EO13)*($B$4:$B$109=$EP13),0),MATCH(ET$2,$F$2:$EK$2,0))-SUM(OFFSET($E13,,MATCH(ET$2,$F$1:$EK$1,0),,4)),""),""),"")</f>
        <v/>
      </c>
      <c r="EU13" cm="1">
        <f t="array" aca="1" ref="EU13" ca="1">IF($EN13=1,IF(ISNUMBER(DL$4),IF(ABS(INDEX($F$4:$EK$109,MATCH(1,($A$4:$A$109=$EO13)*($B$4:$B$109=$EP13),0),MATCH(EU$2,$F$2:$EK$2,0))-SUM(OFFSET($E13,,MATCH(EU$2,$F$1:$EK$1,0),,4)))&gt;0,INDEX($F$4:$EK$109,MATCH(1,($A$4:$A$109=$EO13)*($B$4:$B$109=$EP13),0),MATCH(EU$2,$F$2:$EK$2,0))-SUM(OFFSET($E13,,MATCH(EU$2,$F$1:$EK$1,0),,4)),""),""),"")</f>
        <v>1000000</v>
      </c>
      <c r="EV13" t="str" cm="1">
        <f t="array" aca="1" ref="EV13" ca="1">IF($EN13=1,IF(ISNUMBER(DM$4),IF(ABS(INDEX($F$4:$EK$109,MATCH(1,($A$4:$A$109=$EO13)*($B$4:$B$109=$EP13),0),MATCH(EV$2,$F$2:$EK$2,0))-SUM(OFFSET($E13,,MATCH(EV$2,$F$1:$EK$1,0),,4)))&gt;0,INDEX($F$4:$EK$109,MATCH(1,($A$4:$A$109=$EO13)*($B$4:$B$109=$EP13),0),MATCH(EV$2,$F$2:$EK$2,0))-SUM(OFFSET($E13,,MATCH(EV$2,$F$1:$EK$1,0),,4)),""),""),"")</f>
        <v/>
      </c>
      <c r="EW13" t="str" cm="1">
        <f t="array" aca="1" ref="EW13" ca="1">IF($EN13=1,IF(ISNUMBER(DN$4),IF(ABS(INDEX($F$4:$EK$109,MATCH(1,($A$4:$A$109=$EO13)*($B$4:$B$109=$EP13),0),MATCH(EW$2,$F$2:$EK$2,0))-SUM(OFFSET($E13,,MATCH(EW$2,$F$1:$EK$1,0),,4)))&gt;0,INDEX($F$4:$EK$109,MATCH(1,($A$4:$A$109=$EO13)*($B$4:$B$109=$EP13),0),MATCH(EW$2,$F$2:$EK$2,0))-SUM(OFFSET($E13,,MATCH(EW$2,$F$1:$EK$1,0),,4)),""),""),"")</f>
        <v/>
      </c>
      <c r="EX13" t="str" cm="1">
        <f t="array" aca="1" ref="EX13" ca="1">IF($EN13=1,IF(ISNUMBER(DO$4),IF(ABS(INDEX($F$4:$EK$109,MATCH(1,($A$4:$A$109=$EO13)*($B$4:$B$109=$EP13),0),MATCH(EX$2,$F$2:$EK$2,0))-SUM(OFFSET($E13,,MATCH(EX$2,$F$1:$EK$1,0),,4)))&gt;0,INDEX($F$4:$EK$109,MATCH(1,($A$4:$A$109=$EO13)*($B$4:$B$109=$EP13),0),MATCH(EX$2,$F$2:$EK$2,0))-SUM(OFFSET($E13,,MATCH(EX$2,$F$1:$EK$1,0),,4)),""),""),"")</f>
        <v/>
      </c>
      <c r="EY13" t="str" cm="1">
        <f t="array" aca="1" ref="EY13" ca="1">IF($EN13=1,IF(ISNUMBER(DP$4),IF(ABS(INDEX($F$4:$EK$109,MATCH(1,($A$4:$A$109=$EO13)*($B$4:$B$109=$EP13),0),MATCH(EY$2,$F$2:$EK$2,0))-SUM(OFFSET($E13,,MATCH(EY$2,$F$1:$EK$1,0),,4)))&gt;0,INDEX($F$4:$EK$109,MATCH(1,($A$4:$A$109=$EO13)*($B$4:$B$109=$EP13),0),MATCH(EY$2,$F$2:$EK$2,0))-SUM(OFFSET($E13,,MATCH(EY$2,$F$1:$EK$1,0),,4)),""),""),"")</f>
        <v/>
      </c>
      <c r="EZ13" t="str" cm="1">
        <f t="array" aca="1" ref="EZ13" ca="1">IF($EN13=1,IF(ISNUMBER(DQ$4),IF(ABS(INDEX($F$4:$EK$109,MATCH(1,($A$4:$A$109=$EO13)*($B$4:$B$109=$EP13),0),MATCH(EZ$2,$F$2:$EK$2,0))-SUM(OFFSET($E13,,MATCH(EZ$2,$F$1:$EK$1,0),,4)))&gt;0,INDEX($F$4:$EK$109,MATCH(1,($A$4:$A$109=$EO13)*($B$4:$B$109=$EP13),0),MATCH(EZ$2,$F$2:$EK$2,0))-SUM(OFFSET($E13,,MATCH(EZ$2,$F$1:$EK$1,0),,4)),""),""),"")</f>
        <v/>
      </c>
      <c r="FA13" cm="1">
        <f t="array" aca="1" ref="FA13" ca="1">IF($EN13=1,IF(ISNUMBER(DR$4),IF(ABS(INDEX($F$4:$EK$109,MATCH(1,($A$4:$A$109=$EO13)*($B$4:$B$109=$EP13),0),MATCH(FA$2,$F$2:$EK$2,0))-SUM(OFFSET($E13,,MATCH(FA$2,$F$1:$EK$1,0),,4)))&gt;0,INDEX($F$4:$EK$109,MATCH(1,($A$4:$A$109=$EO13)*($B$4:$B$109=$EP13),0),MATCH(FA$2,$F$2:$EK$2,0))-SUM(OFFSET($E13,,MATCH(FA$2,$F$1:$EK$1,0),,4)),""),""),"")</f>
        <v>1000000</v>
      </c>
      <c r="FB13" t="str" cm="1">
        <f t="array" aca="1" ref="FB13" ca="1">IF($EN13=1,IF(ISNUMBER(DS$4),IF(ABS(INDEX($F$4:$EK$109,MATCH(1,($A$4:$A$109=$EO13)*($B$4:$B$109=$EP13),0),MATCH(FB$2,$F$2:$EK$2,0))-SUM(OFFSET($E13,,MATCH(FB$2,$F$1:$EK$1,0),,4)))&gt;0,INDEX($F$4:$EK$109,MATCH(1,($A$4:$A$109=$EO13)*($B$4:$B$109=$EP13),0),MATCH(FB$2,$F$2:$EK$2,0))-SUM(OFFSET($E13,,MATCH(FB$2,$F$1:$EK$1,0),,4)),""),""),"")</f>
        <v/>
      </c>
      <c r="FC13" cm="1">
        <f t="array" aca="1" ref="FC13" ca="1">IF($EN13=1,IF(ISNUMBER(DT$4),IF(ABS(INDEX($F$4:$EK$109,MATCH(1,($A$4:$A$109=$EO13)*($B$4:$B$109=$EP13),0),MATCH(FC$2,$F$2:$EK$2,0))-SUM(OFFSET($E13,,MATCH(FC$2,$F$1:$EK$1,0),,4)))&gt;0,INDEX($F$4:$EK$109,MATCH(1,($A$4:$A$109=$EO13)*($B$4:$B$109=$EP13),0),MATCH(FC$2,$F$2:$EK$2,0))-SUM(OFFSET($E13,,MATCH(FC$2,$F$1:$EK$1,0),,4)),""),""),"")</f>
        <v>-1000000</v>
      </c>
      <c r="FD13" t="str" cm="1">
        <f t="array" aca="1" ref="FD13" ca="1">IF($EN13=1,IF(ISNUMBER(DU$4),IF(ABS(INDEX($F$4:$EK$109,MATCH(1,($A$4:$A$109=$EO13)*($B$4:$B$109=$EP13),0),MATCH(FD$2,$F$2:$EK$2,0))-SUM(OFFSET($E13,,MATCH(FD$2,$F$1:$EK$1,0),,4)))&gt;0,INDEX($F$4:$EK$109,MATCH(1,($A$4:$A$109=$EO13)*($B$4:$B$109=$EP13),0),MATCH(FD$2,$F$2:$EK$2,0))-SUM(OFFSET($E13,,MATCH(FD$2,$F$1:$EK$1,0),,4)),""),""),"")</f>
        <v/>
      </c>
      <c r="FE13" t="str" cm="1">
        <f t="array" aca="1" ref="FE13" ca="1">IF($EN13=1,IF(ISNUMBER(DV$4),IF(ABS(INDEX($F$4:$EK$109,MATCH(1,($A$4:$A$109=$EO13)*($B$4:$B$109=$EP13),0),MATCH(FE$2,$F$2:$EK$2,0))-SUM(OFFSET($E13,,MATCH(FE$2,$F$1:$EK$1,0),,4)))&gt;0,INDEX($F$4:$EK$109,MATCH(1,($A$4:$A$109=$EO13)*($B$4:$B$109=$EP13),0),MATCH(FE$2,$F$2:$EK$2,0))-SUM(OFFSET($E13,,MATCH(FE$2,$F$1:$EK$1,0),,4)),""),""),"")</f>
        <v/>
      </c>
      <c r="FF13" t="str" cm="1">
        <f t="array" aca="1" ref="FF13" ca="1">IF($EN13=1,IF(ISNUMBER(DW$4),IF(ABS(INDEX($F$4:$EK$109,MATCH(1,($A$4:$A$109=$EO13)*($B$4:$B$109=$EP13),0),MATCH(FF$2,$F$2:$EK$2,0))-SUM(OFFSET($E13,,MATCH(FF$2,$F$1:$EK$1,0),,4)))&gt;0,INDEX($F$4:$EK$109,MATCH(1,($A$4:$A$109=$EO13)*($B$4:$B$109=$EP13),0),MATCH(FF$2,$F$2:$EK$2,0))-SUM(OFFSET($E13,,MATCH(FF$2,$F$1:$EK$1,0),,4)),""),""),"")</f>
        <v/>
      </c>
      <c r="FG13" t="str" cm="1">
        <f t="array" aca="1" ref="FG13" ca="1">IF($EN13=1,IF(ISNUMBER(DX$4),IF(ABS(INDEX($F$4:$EK$109,MATCH(1,($A$4:$A$109=$EO13)*($B$4:$B$109=$EP13),0),MATCH(FG$2,$F$2:$EK$2,0))-SUM(OFFSET($E13,,MATCH(FG$2,$F$1:$EK$1,0),,4)))&gt;0,INDEX($F$4:$EK$109,MATCH(1,($A$4:$A$109=$EO13)*($B$4:$B$109=$EP13),0),MATCH(FG$2,$F$2:$EK$2,0))-SUM(OFFSET($E13,,MATCH(FG$2,$F$1:$EK$1,0),,4)),""),""),"")</f>
        <v/>
      </c>
      <c r="FH13" t="str" cm="1">
        <f t="array" aca="1" ref="FH13" ca="1">IF($EN13=1,IF(ISNUMBER(DY$4),IF(ABS(INDEX($F$4:$EK$109,MATCH(1,($A$4:$A$109=$EO13)*($B$4:$B$109=$EP13),0),MATCH(FH$2,$F$2:$EK$2,0))-SUM(OFFSET($E13,,MATCH(FH$2,$F$1:$EK$1,0),,4)))&gt;0,INDEX($F$4:$EK$109,MATCH(1,($A$4:$A$109=$EO13)*($B$4:$B$109=$EP13),0),MATCH(FH$2,$F$2:$EK$2,0))-SUM(OFFSET($E13,,MATCH(FH$2,$F$1:$EK$1,0),,4)),""),""),"")</f>
        <v/>
      </c>
      <c r="FI13" t="str" cm="1">
        <f t="array" aca="1" ref="FI13" ca="1">IF($EN13=1,IF(ISNUMBER(DZ$4),IF(ABS(INDEX($F$4:$EK$109,MATCH(1,($A$4:$A$109=$EO13)*($B$4:$B$109=$EP13),0),MATCH(FI$2,$F$2:$EK$2,0))-SUM(OFFSET($E13,,MATCH(FI$2,$F$1:$EK$1,0),,4)))&gt;0,INDEX($F$4:$EK$109,MATCH(1,($A$4:$A$109=$EO13)*($B$4:$B$109=$EP13),0),MATCH(FI$2,$F$2:$EK$2,0))-SUM(OFFSET($E13,,MATCH(FI$2,$F$1:$EK$1,0),,4)),""),""),"")</f>
        <v/>
      </c>
      <c r="FJ13" t="str" cm="1">
        <f t="array" aca="1" ref="FJ13" ca="1">IF($EN13=1,IF(ISNUMBER(EA$4),IF(ABS(INDEX($F$4:$EK$109,MATCH(1,($A$4:$A$109=$EO13)*($B$4:$B$109=$EP13),0),MATCH(FJ$2,$F$2:$EK$2,0))-SUM(OFFSET($E13,,MATCH(FJ$2,$F$1:$EK$1,0),,4)))&gt;0,INDEX($F$4:$EK$109,MATCH(1,($A$4:$A$109=$EO13)*($B$4:$B$109=$EP13),0),MATCH(FJ$2,$F$2:$EK$2,0))-SUM(OFFSET($E13,,MATCH(FJ$2,$F$1:$EK$1,0),,4)),""),""),"")</f>
        <v/>
      </c>
      <c r="FK13" t="str" cm="1">
        <f t="array" aca="1" ref="FK13" ca="1">IF($EN13=1,IF(ISNUMBER(EB$4),IF(ABS(INDEX($F$4:$EK$109,MATCH(1,($A$4:$A$109=$EO13)*($B$4:$B$109=$EP13),0),MATCH(FK$2,$F$2:$EK$2,0))-SUM(OFFSET($E13,,MATCH(FK$2,$F$1:$EK$1,0),,4)))&gt;0,INDEX($F$4:$EK$109,MATCH(1,($A$4:$A$109=$EO13)*($B$4:$B$109=$EP13),0),MATCH(FK$2,$F$2:$EK$2,0))-SUM(OFFSET($E13,,MATCH(FK$2,$F$1:$EK$1,0),,4)),""),""),"")</f>
        <v/>
      </c>
      <c r="FL13" t="str" cm="1">
        <f t="array" aca="1" ref="FL13" ca="1">IF($EN13=1,IF(ISNUMBER(EC$4),IF(ABS(INDEX($F$4:$EK$109,MATCH(1,($A$4:$A$109=$EO13)*($B$4:$B$109=$EP13),0),MATCH(FL$2,$F$2:$EK$2,0))-SUM(OFFSET($E13,,MATCH(FL$2,$F$1:$EK$1,0),,4)))&gt;0,INDEX($F$4:$EK$109,MATCH(1,($A$4:$A$109=$EO13)*($B$4:$B$109=$EP13),0),MATCH(FL$2,$F$2:$EK$2,0))-SUM(OFFSET($E13,,MATCH(FL$2,$F$1:$EK$1,0),,4)),""),""),"")</f>
        <v/>
      </c>
      <c r="FM13" t="str" cm="1">
        <f t="array" aca="1" ref="FM13" ca="1">IF($EN13=1,IF(ISNUMBER(ED$4),IF(ABS(INDEX($F$4:$EK$109,MATCH(1,($A$4:$A$109=$EO13)*($B$4:$B$109=$EP13),0),MATCH(FM$2,$F$2:$EK$2,0))-SUM(OFFSET($E13,,MATCH(FM$2,$F$1:$EK$1,0),,4)))&gt;0,INDEX($F$4:$EK$109,MATCH(1,($A$4:$A$109=$EO13)*($B$4:$B$109=$EP13),0),MATCH(FM$2,$F$2:$EK$2,0))-SUM(OFFSET($E13,,MATCH(FM$2,$F$1:$EK$1,0),,4)),""),""),"")</f>
        <v/>
      </c>
      <c r="FN13" t="str" cm="1">
        <f t="array" aca="1" ref="FN13" ca="1">IF($EN13=1,IF(ISNUMBER(EE$4),IF(ABS(INDEX($F$4:$EK$109,MATCH(1,($A$4:$A$109=$EO13)*($B$4:$B$109=$EP13),0),MATCH(FN$2,$F$2:$EK$2,0))-SUM(OFFSET($E13,,MATCH(FN$2,$F$1:$EK$1,0),,4)))&gt;0,INDEX($F$4:$EK$109,MATCH(1,($A$4:$A$109=$EO13)*($B$4:$B$109=$EP13),0),MATCH(FN$2,$F$2:$EK$2,0))-SUM(OFFSET($E13,,MATCH(FN$2,$F$1:$EK$1,0),,4)),""),""),"")</f>
        <v/>
      </c>
      <c r="FO13" t="str" cm="1">
        <f t="array" aca="1" ref="FO13" ca="1">IF($EN13=1,IF(ISNUMBER(EF$4),IF(ABS(INDEX($F$4:$EK$109,MATCH(1,($A$4:$A$109=$EO13)*($B$4:$B$109=$EP13),0),MATCH(FO$2,$F$2:$EK$2,0))-SUM(OFFSET($E13,,MATCH(FO$2,$F$1:$EK$1,0),,4)))&gt;0,INDEX($F$4:$EK$109,MATCH(1,($A$4:$A$109=$EO13)*($B$4:$B$109=$EP13),0),MATCH(FO$2,$F$2:$EK$2,0))-SUM(OFFSET($E13,,MATCH(FO$2,$F$1:$EK$1,0),,4)),""),""),"")</f>
        <v/>
      </c>
      <c r="FP13" t="str" cm="1">
        <f t="array" aca="1" ref="FP13" ca="1">IF($EN13=1,IF(ISNUMBER(EG$4),IF(ABS(INDEX($F$4:$EK$109,MATCH(1,($A$4:$A$109=$EO13)*($B$4:$B$109=$EP13),0),MATCH(FP$2,$F$2:$EK$2,0))-SUM(OFFSET($E13,,MATCH(FP$2,$F$1:$EK$1,0),,4)))&gt;0,INDEX($F$4:$EK$109,MATCH(1,($A$4:$A$109=$EO13)*($B$4:$B$109=$EP13),0),MATCH(FP$2,$F$2:$EK$2,0))-SUM(OFFSET($E13,,MATCH(FP$2,$F$1:$EK$1,0),,4)),""),""),"")</f>
        <v/>
      </c>
      <c r="FQ13" t="str" cm="1">
        <f t="array" aca="1" ref="FQ13" ca="1">IF($EN13=1,IF(ISNUMBER(EH$4),IF(ABS(INDEX($F$4:$EK$109,MATCH(1,($A$4:$A$109=$EO13)*($B$4:$B$109=$EP13),0),MATCH(FQ$2,$F$2:$EK$2,0))-SUM(OFFSET($E13,,MATCH(FQ$2,$F$1:$EK$1,0),,4)))&gt;0,INDEX($F$4:$EK$109,MATCH(1,($A$4:$A$109=$EO13)*($B$4:$B$109=$EP13),0),MATCH(FQ$2,$F$2:$EK$2,0))-SUM(OFFSET($E13,,MATCH(FQ$2,$F$1:$EK$1,0),,4)),""),""),"")</f>
        <v/>
      </c>
      <c r="FR13" t="str" cm="1">
        <f t="array" aca="1" ref="FR13" ca="1">IF($EN13=1,IF(ISNUMBER(EI$4),IF(ABS(INDEX($F$4:$EK$109,MATCH(1,($A$4:$A$109=$EO13)*($B$4:$B$109=$EP13),0),MATCH(FR$2,$F$2:$EK$2,0))-SUM(OFFSET($E13,,MATCH(FR$2,$F$1:$EK$1,0),,4)))&gt;0,INDEX($F$4:$EK$109,MATCH(1,($A$4:$A$109=$EO13)*($B$4:$B$109=$EP13),0),MATCH(FR$2,$F$2:$EK$2,0))-SUM(OFFSET($E13,,MATCH(FR$2,$F$1:$EK$1,0),,4)),""),""),"")</f>
        <v/>
      </c>
      <c r="FS13" t="str" cm="1">
        <f t="array" aca="1" ref="FS13" ca="1">IF($EN13=1,IF(ISNUMBER(EJ$4),IF(ABS(INDEX($F$4:$EK$109,MATCH(1,($A$4:$A$109=$EO13)*($B$4:$B$109=$EP13),0),MATCH(FS$2,$F$2:$EK$2,0))-SUM(OFFSET($E13,,MATCH(FS$2,$F$1:$EK$1,0),,4)))&gt;0,INDEX($F$4:$EK$109,MATCH(1,($A$4:$A$109=$EO13)*($B$4:$B$109=$EP13),0),MATCH(FS$2,$F$2:$EK$2,0))-SUM(OFFSET($E13,,MATCH(FS$2,$F$1:$EK$1,0),,4)),""),""),"")</f>
        <v/>
      </c>
      <c r="FT13" t="str" cm="1">
        <f t="array" aca="1" ref="FT13" ca="1">IF($EN13=1,IF(ISNUMBER(EK$4),IF(ABS(INDEX($F$4:$EK$109,MATCH(1,($A$4:$A$109=$EO13)*($B$4:$B$109=$EP13),0),MATCH(FT$2,$F$2:$EK$2,0))-SUM(OFFSET($E13,,MATCH(FT$2,$F$1:$EK$1,0),,4)))&gt;0,INDEX($F$4:$EK$109,MATCH(1,($A$4:$A$109=$EO13)*($B$4:$B$109=$EP13),0),MATCH(FT$2,$F$2:$EK$2,0))-SUM(OFFSET($E13,,MATCH(FT$2,$F$1:$EK$1,0),,4)),""),""),"")</f>
        <v/>
      </c>
    </row>
    <row r="14" spans="1:176" x14ac:dyDescent="0.25">
      <c r="A14" t="s">
        <v>132</v>
      </c>
      <c r="B14" t="s">
        <v>141</v>
      </c>
      <c r="F14">
        <v>951428000</v>
      </c>
      <c r="G14">
        <v>939645000</v>
      </c>
      <c r="H14">
        <v>1012067000</v>
      </c>
      <c r="I14">
        <v>1019378000</v>
      </c>
      <c r="J14">
        <v>975000000</v>
      </c>
      <c r="K14">
        <v>988000000</v>
      </c>
      <c r="L14">
        <v>1052000000</v>
      </c>
      <c r="M14">
        <v>1115000000</v>
      </c>
      <c r="N14">
        <v>1059000000</v>
      </c>
      <c r="O14">
        <v>1109000000</v>
      </c>
      <c r="P14">
        <v>1365000000</v>
      </c>
      <c r="Q14">
        <v>1440000000</v>
      </c>
      <c r="R14">
        <v>1383000000</v>
      </c>
      <c r="S14">
        <v>1542000000</v>
      </c>
      <c r="T14">
        <v>1741000000</v>
      </c>
      <c r="U14">
        <v>1838000000</v>
      </c>
      <c r="V14">
        <v>1912000000</v>
      </c>
      <c r="W14">
        <v>1966000000</v>
      </c>
      <c r="X14">
        <v>2123000000</v>
      </c>
      <c r="Y14">
        <v>1911000000</v>
      </c>
      <c r="Z14">
        <v>1862000000</v>
      </c>
      <c r="AA14">
        <v>2008000000</v>
      </c>
      <c r="AB14">
        <v>2087000000</v>
      </c>
      <c r="AC14">
        <v>2115000000</v>
      </c>
      <c r="AD14">
        <v>2104000000</v>
      </c>
      <c r="AE14">
        <v>3215000000</v>
      </c>
      <c r="AF14">
        <v>3328000000</v>
      </c>
      <c r="AG14">
        <v>3496000000</v>
      </c>
      <c r="AH14">
        <v>3705000000</v>
      </c>
      <c r="AI14">
        <v>4063000000</v>
      </c>
      <c r="AJ14">
        <v>4432000000</v>
      </c>
      <c r="AK14">
        <v>4673000000</v>
      </c>
      <c r="AL14">
        <v>5067000000</v>
      </c>
      <c r="AM14">
        <v>6205000000</v>
      </c>
      <c r="AN14">
        <v>5330000000</v>
      </c>
      <c r="AO14">
        <v>4795000000</v>
      </c>
      <c r="AP14">
        <v>5052000000</v>
      </c>
      <c r="AQ14">
        <v>6707000000</v>
      </c>
      <c r="AR14">
        <v>7703000000</v>
      </c>
      <c r="AS14">
        <v>8489000000</v>
      </c>
      <c r="AT14">
        <v>9135000000</v>
      </c>
      <c r="AU14">
        <v>11398000000</v>
      </c>
      <c r="AV14">
        <v>13213000000</v>
      </c>
      <c r="DK14">
        <v>3922518000</v>
      </c>
      <c r="DL14">
        <v>4132000000</v>
      </c>
      <c r="DM14">
        <v>4973000000</v>
      </c>
      <c r="DN14">
        <v>6504000000</v>
      </c>
      <c r="DO14">
        <v>7912000000</v>
      </c>
      <c r="DP14">
        <v>8072000000</v>
      </c>
      <c r="DQ14">
        <v>12143000000</v>
      </c>
      <c r="DR14">
        <v>16873000000</v>
      </c>
      <c r="DS14">
        <v>21397000000</v>
      </c>
      <c r="DT14">
        <v>27950000000</v>
      </c>
      <c r="EN14">
        <v>1</v>
      </c>
      <c r="EO14" t="str">
        <f t="shared" si="8"/>
        <v>p&amp;l</v>
      </c>
      <c r="EP14" t="str">
        <f t="shared" si="7"/>
        <v>costAndExpenses</v>
      </c>
      <c r="ET14" t="str" cm="1">
        <f t="array" aca="1" ref="ET14" ca="1">IF($EN14=1,IF(ISNUMBER(DK$4),IF(ABS(INDEX($F$4:$EK$109,MATCH(1,($A$4:$A$109=$EO14)*($B$4:$B$109=$EP14),0),MATCH(ET$2,$F$2:$EK$2,0))-SUM(OFFSET($E14,,MATCH(ET$2,$F$1:$EK$1,0),,4)))&gt;0,INDEX($F$4:$EK$109,MATCH(1,($A$4:$A$109=$EO14)*($B$4:$B$109=$EP14),0),MATCH(ET$2,$F$2:$EK$2,0))-SUM(OFFSET($E14,,MATCH(ET$2,$F$1:$EK$1,0),,4)),""),""),"")</f>
        <v/>
      </c>
      <c r="EU14" cm="1">
        <f t="array" aca="1" ref="EU14" ca="1">IF($EN14=1,IF(ISNUMBER(DL$4),IF(ABS(INDEX($F$4:$EK$109,MATCH(1,($A$4:$A$109=$EO14)*($B$4:$B$109=$EP14),0),MATCH(EU$2,$F$2:$EK$2,0))-SUM(OFFSET($E14,,MATCH(EU$2,$F$1:$EK$1,0),,4)))&gt;0,INDEX($F$4:$EK$109,MATCH(1,($A$4:$A$109=$EO14)*($B$4:$B$109=$EP14),0),MATCH(EU$2,$F$2:$EK$2,0))-SUM(OFFSET($E14,,MATCH(EU$2,$F$1:$EK$1,0),,4)),""),""),"")</f>
        <v>2000000</v>
      </c>
      <c r="EV14" t="str" cm="1">
        <f t="array" aca="1" ref="EV14" ca="1">IF($EN14=1,IF(ISNUMBER(DM$4),IF(ABS(INDEX($F$4:$EK$109,MATCH(1,($A$4:$A$109=$EO14)*($B$4:$B$109=$EP14),0),MATCH(EV$2,$F$2:$EK$2,0))-SUM(OFFSET($E14,,MATCH(EV$2,$F$1:$EK$1,0),,4)))&gt;0,INDEX($F$4:$EK$109,MATCH(1,($A$4:$A$109=$EO14)*($B$4:$B$109=$EP14),0),MATCH(EV$2,$F$2:$EK$2,0))-SUM(OFFSET($E14,,MATCH(EV$2,$F$1:$EK$1,0),,4)),""),""),"")</f>
        <v/>
      </c>
      <c r="EW14" t="str" cm="1">
        <f t="array" aca="1" ref="EW14" ca="1">IF($EN14=1,IF(ISNUMBER(DN$4),IF(ABS(INDEX($F$4:$EK$109,MATCH(1,($A$4:$A$109=$EO14)*($B$4:$B$109=$EP14),0),MATCH(EW$2,$F$2:$EK$2,0))-SUM(OFFSET($E14,,MATCH(EW$2,$F$1:$EK$1,0),,4)))&gt;0,INDEX($F$4:$EK$109,MATCH(1,($A$4:$A$109=$EO14)*($B$4:$B$109=$EP14),0),MATCH(EW$2,$F$2:$EK$2,0))-SUM(OFFSET($E14,,MATCH(EW$2,$F$1:$EK$1,0),,4)),""),""),"")</f>
        <v/>
      </c>
      <c r="EX14" t="str" cm="1">
        <f t="array" aca="1" ref="EX14" ca="1">IF($EN14=1,IF(ISNUMBER(DO$4),IF(ABS(INDEX($F$4:$EK$109,MATCH(1,($A$4:$A$109=$EO14)*($B$4:$B$109=$EP14),0),MATCH(EX$2,$F$2:$EK$2,0))-SUM(OFFSET($E14,,MATCH(EX$2,$F$1:$EK$1,0),,4)))&gt;0,INDEX($F$4:$EK$109,MATCH(1,($A$4:$A$109=$EO14)*($B$4:$B$109=$EP14),0),MATCH(EX$2,$F$2:$EK$2,0))-SUM(OFFSET($E14,,MATCH(EX$2,$F$1:$EK$1,0),,4)),""),""),"")</f>
        <v/>
      </c>
      <c r="EY14" t="str" cm="1">
        <f t="array" aca="1" ref="EY14" ca="1">IF($EN14=1,IF(ISNUMBER(DP$4),IF(ABS(INDEX($F$4:$EK$109,MATCH(1,($A$4:$A$109=$EO14)*($B$4:$B$109=$EP14),0),MATCH(EY$2,$F$2:$EK$2,0))-SUM(OFFSET($E14,,MATCH(EY$2,$F$1:$EK$1,0),,4)))&gt;0,INDEX($F$4:$EK$109,MATCH(1,($A$4:$A$109=$EO14)*($B$4:$B$109=$EP14),0),MATCH(EY$2,$F$2:$EK$2,0))-SUM(OFFSET($E14,,MATCH(EY$2,$F$1:$EK$1,0),,4)),""),""),"")</f>
        <v/>
      </c>
      <c r="EZ14" t="str" cm="1">
        <f t="array" aca="1" ref="EZ14" ca="1">IF($EN14=1,IF(ISNUMBER(DQ$4),IF(ABS(INDEX($F$4:$EK$109,MATCH(1,($A$4:$A$109=$EO14)*($B$4:$B$109=$EP14),0),MATCH(EZ$2,$F$2:$EK$2,0))-SUM(OFFSET($E14,,MATCH(EZ$2,$F$1:$EK$1,0),,4)))&gt;0,INDEX($F$4:$EK$109,MATCH(1,($A$4:$A$109=$EO14)*($B$4:$B$109=$EP14),0),MATCH(EZ$2,$F$2:$EK$2,0))-SUM(OFFSET($E14,,MATCH(EZ$2,$F$1:$EK$1,0),,4)),""),""),"")</f>
        <v/>
      </c>
      <c r="FA14" t="str" cm="1">
        <f t="array" aca="1" ref="FA14" ca="1">IF($EN14=1,IF(ISNUMBER(DR$4),IF(ABS(INDEX($F$4:$EK$109,MATCH(1,($A$4:$A$109=$EO14)*($B$4:$B$109=$EP14),0),MATCH(FA$2,$F$2:$EK$2,0))-SUM(OFFSET($E14,,MATCH(FA$2,$F$1:$EK$1,0),,4)))&gt;0,INDEX($F$4:$EK$109,MATCH(1,($A$4:$A$109=$EO14)*($B$4:$B$109=$EP14),0),MATCH(FA$2,$F$2:$EK$2,0))-SUM(OFFSET($E14,,MATCH(FA$2,$F$1:$EK$1,0),,4)),""),""),"")</f>
        <v/>
      </c>
      <c r="FB14" t="str" cm="1">
        <f t="array" aca="1" ref="FB14" ca="1">IF($EN14=1,IF(ISNUMBER(DS$4),IF(ABS(INDEX($F$4:$EK$109,MATCH(1,($A$4:$A$109=$EO14)*($B$4:$B$109=$EP14),0),MATCH(FB$2,$F$2:$EK$2,0))-SUM(OFFSET($E14,,MATCH(FB$2,$F$1:$EK$1,0),,4)))&gt;0,INDEX($F$4:$EK$109,MATCH(1,($A$4:$A$109=$EO14)*($B$4:$B$109=$EP14),0),MATCH(FB$2,$F$2:$EK$2,0))-SUM(OFFSET($E14,,MATCH(FB$2,$F$1:$EK$1,0),,4)),""),""),"")</f>
        <v/>
      </c>
      <c r="FC14" cm="1">
        <f t="array" aca="1" ref="FC14" ca="1">IF($EN14=1,IF(ISNUMBER(DT$4),IF(ABS(INDEX($F$4:$EK$109,MATCH(1,($A$4:$A$109=$EO14)*($B$4:$B$109=$EP14),0),MATCH(FC$2,$F$2:$EK$2,0))-SUM(OFFSET($E14,,MATCH(FC$2,$F$1:$EK$1,0),,4)))&gt;0,INDEX($F$4:$EK$109,MATCH(1,($A$4:$A$109=$EO14)*($B$4:$B$109=$EP14),0),MATCH(FC$2,$F$2:$EK$2,0))-SUM(OFFSET($E14,,MATCH(FC$2,$F$1:$EK$1,0),,4)),""),""),"")</f>
        <v>-1000000</v>
      </c>
      <c r="FD14" t="str" cm="1">
        <f t="array" aca="1" ref="FD14" ca="1">IF($EN14=1,IF(ISNUMBER(DU$4),IF(ABS(INDEX($F$4:$EK$109,MATCH(1,($A$4:$A$109=$EO14)*($B$4:$B$109=$EP14),0),MATCH(FD$2,$F$2:$EK$2,0))-SUM(OFFSET($E14,,MATCH(FD$2,$F$1:$EK$1,0),,4)))&gt;0,INDEX($F$4:$EK$109,MATCH(1,($A$4:$A$109=$EO14)*($B$4:$B$109=$EP14),0),MATCH(FD$2,$F$2:$EK$2,0))-SUM(OFFSET($E14,,MATCH(FD$2,$F$1:$EK$1,0),,4)),""),""),"")</f>
        <v/>
      </c>
      <c r="FE14" t="str" cm="1">
        <f t="array" aca="1" ref="FE14" ca="1">IF($EN14=1,IF(ISNUMBER(DV$4),IF(ABS(INDEX($F$4:$EK$109,MATCH(1,($A$4:$A$109=$EO14)*($B$4:$B$109=$EP14),0),MATCH(FE$2,$F$2:$EK$2,0))-SUM(OFFSET($E14,,MATCH(FE$2,$F$1:$EK$1,0),,4)))&gt;0,INDEX($F$4:$EK$109,MATCH(1,($A$4:$A$109=$EO14)*($B$4:$B$109=$EP14),0),MATCH(FE$2,$F$2:$EK$2,0))-SUM(OFFSET($E14,,MATCH(FE$2,$F$1:$EK$1,0),,4)),""),""),"")</f>
        <v/>
      </c>
      <c r="FF14" t="str" cm="1">
        <f t="array" aca="1" ref="FF14" ca="1">IF($EN14=1,IF(ISNUMBER(DW$4),IF(ABS(INDEX($F$4:$EK$109,MATCH(1,($A$4:$A$109=$EO14)*($B$4:$B$109=$EP14),0),MATCH(FF$2,$F$2:$EK$2,0))-SUM(OFFSET($E14,,MATCH(FF$2,$F$1:$EK$1,0),,4)))&gt;0,INDEX($F$4:$EK$109,MATCH(1,($A$4:$A$109=$EO14)*($B$4:$B$109=$EP14),0),MATCH(FF$2,$F$2:$EK$2,0))-SUM(OFFSET($E14,,MATCH(FF$2,$F$1:$EK$1,0),,4)),""),""),"")</f>
        <v/>
      </c>
      <c r="FG14" t="str" cm="1">
        <f t="array" aca="1" ref="FG14" ca="1">IF($EN14=1,IF(ISNUMBER(DX$4),IF(ABS(INDEX($F$4:$EK$109,MATCH(1,($A$4:$A$109=$EO14)*($B$4:$B$109=$EP14),0),MATCH(FG$2,$F$2:$EK$2,0))-SUM(OFFSET($E14,,MATCH(FG$2,$F$1:$EK$1,0),,4)))&gt;0,INDEX($F$4:$EK$109,MATCH(1,($A$4:$A$109=$EO14)*($B$4:$B$109=$EP14),0),MATCH(FG$2,$F$2:$EK$2,0))-SUM(OFFSET($E14,,MATCH(FG$2,$F$1:$EK$1,0),,4)),""),""),"")</f>
        <v/>
      </c>
      <c r="FH14" t="str" cm="1">
        <f t="array" aca="1" ref="FH14" ca="1">IF($EN14=1,IF(ISNUMBER(DY$4),IF(ABS(INDEX($F$4:$EK$109,MATCH(1,($A$4:$A$109=$EO14)*($B$4:$B$109=$EP14),0),MATCH(FH$2,$F$2:$EK$2,0))-SUM(OFFSET($E14,,MATCH(FH$2,$F$1:$EK$1,0),,4)))&gt;0,INDEX($F$4:$EK$109,MATCH(1,($A$4:$A$109=$EO14)*($B$4:$B$109=$EP14),0),MATCH(FH$2,$F$2:$EK$2,0))-SUM(OFFSET($E14,,MATCH(FH$2,$F$1:$EK$1,0),,4)),""),""),"")</f>
        <v/>
      </c>
      <c r="FI14" t="str" cm="1">
        <f t="array" aca="1" ref="FI14" ca="1">IF($EN14=1,IF(ISNUMBER(DZ$4),IF(ABS(INDEX($F$4:$EK$109,MATCH(1,($A$4:$A$109=$EO14)*($B$4:$B$109=$EP14),0),MATCH(FI$2,$F$2:$EK$2,0))-SUM(OFFSET($E14,,MATCH(FI$2,$F$1:$EK$1,0),,4)))&gt;0,INDEX($F$4:$EK$109,MATCH(1,($A$4:$A$109=$EO14)*($B$4:$B$109=$EP14),0),MATCH(FI$2,$F$2:$EK$2,0))-SUM(OFFSET($E14,,MATCH(FI$2,$F$1:$EK$1,0),,4)),""),""),"")</f>
        <v/>
      </c>
      <c r="FJ14" t="str" cm="1">
        <f t="array" aca="1" ref="FJ14" ca="1">IF($EN14=1,IF(ISNUMBER(EA$4),IF(ABS(INDEX($F$4:$EK$109,MATCH(1,($A$4:$A$109=$EO14)*($B$4:$B$109=$EP14),0),MATCH(FJ$2,$F$2:$EK$2,0))-SUM(OFFSET($E14,,MATCH(FJ$2,$F$1:$EK$1,0),,4)))&gt;0,INDEX($F$4:$EK$109,MATCH(1,($A$4:$A$109=$EO14)*($B$4:$B$109=$EP14),0),MATCH(FJ$2,$F$2:$EK$2,0))-SUM(OFFSET($E14,,MATCH(FJ$2,$F$1:$EK$1,0),,4)),""),""),"")</f>
        <v/>
      </c>
      <c r="FK14" t="str" cm="1">
        <f t="array" aca="1" ref="FK14" ca="1">IF($EN14=1,IF(ISNUMBER(EB$4),IF(ABS(INDEX($F$4:$EK$109,MATCH(1,($A$4:$A$109=$EO14)*($B$4:$B$109=$EP14),0),MATCH(FK$2,$F$2:$EK$2,0))-SUM(OFFSET($E14,,MATCH(FK$2,$F$1:$EK$1,0),,4)))&gt;0,INDEX($F$4:$EK$109,MATCH(1,($A$4:$A$109=$EO14)*($B$4:$B$109=$EP14),0),MATCH(FK$2,$F$2:$EK$2,0))-SUM(OFFSET($E14,,MATCH(FK$2,$F$1:$EK$1,0),,4)),""),""),"")</f>
        <v/>
      </c>
      <c r="FL14" t="str" cm="1">
        <f t="array" aca="1" ref="FL14" ca="1">IF($EN14=1,IF(ISNUMBER(EC$4),IF(ABS(INDEX($F$4:$EK$109,MATCH(1,($A$4:$A$109=$EO14)*($B$4:$B$109=$EP14),0),MATCH(FL$2,$F$2:$EK$2,0))-SUM(OFFSET($E14,,MATCH(FL$2,$F$1:$EK$1,0),,4)))&gt;0,INDEX($F$4:$EK$109,MATCH(1,($A$4:$A$109=$EO14)*($B$4:$B$109=$EP14),0),MATCH(FL$2,$F$2:$EK$2,0))-SUM(OFFSET($E14,,MATCH(FL$2,$F$1:$EK$1,0),,4)),""),""),"")</f>
        <v/>
      </c>
      <c r="FM14" t="str" cm="1">
        <f t="array" aca="1" ref="FM14" ca="1">IF($EN14=1,IF(ISNUMBER(ED$4),IF(ABS(INDEX($F$4:$EK$109,MATCH(1,($A$4:$A$109=$EO14)*($B$4:$B$109=$EP14),0),MATCH(FM$2,$F$2:$EK$2,0))-SUM(OFFSET($E14,,MATCH(FM$2,$F$1:$EK$1,0),,4)))&gt;0,INDEX($F$4:$EK$109,MATCH(1,($A$4:$A$109=$EO14)*($B$4:$B$109=$EP14),0),MATCH(FM$2,$F$2:$EK$2,0))-SUM(OFFSET($E14,,MATCH(FM$2,$F$1:$EK$1,0),,4)),""),""),"")</f>
        <v/>
      </c>
      <c r="FN14" t="str" cm="1">
        <f t="array" aca="1" ref="FN14" ca="1">IF($EN14=1,IF(ISNUMBER(EE$4),IF(ABS(INDEX($F$4:$EK$109,MATCH(1,($A$4:$A$109=$EO14)*($B$4:$B$109=$EP14),0),MATCH(FN$2,$F$2:$EK$2,0))-SUM(OFFSET($E14,,MATCH(FN$2,$F$1:$EK$1,0),,4)))&gt;0,INDEX($F$4:$EK$109,MATCH(1,($A$4:$A$109=$EO14)*($B$4:$B$109=$EP14),0),MATCH(FN$2,$F$2:$EK$2,0))-SUM(OFFSET($E14,,MATCH(FN$2,$F$1:$EK$1,0),,4)),""),""),"")</f>
        <v/>
      </c>
      <c r="FO14" t="str" cm="1">
        <f t="array" aca="1" ref="FO14" ca="1">IF($EN14=1,IF(ISNUMBER(EF$4),IF(ABS(INDEX($F$4:$EK$109,MATCH(1,($A$4:$A$109=$EO14)*($B$4:$B$109=$EP14),0),MATCH(FO$2,$F$2:$EK$2,0))-SUM(OFFSET($E14,,MATCH(FO$2,$F$1:$EK$1,0),,4)))&gt;0,INDEX($F$4:$EK$109,MATCH(1,($A$4:$A$109=$EO14)*($B$4:$B$109=$EP14),0),MATCH(FO$2,$F$2:$EK$2,0))-SUM(OFFSET($E14,,MATCH(FO$2,$F$1:$EK$1,0),,4)),""),""),"")</f>
        <v/>
      </c>
      <c r="FP14" t="str" cm="1">
        <f t="array" aca="1" ref="FP14" ca="1">IF($EN14=1,IF(ISNUMBER(EG$4),IF(ABS(INDEX($F$4:$EK$109,MATCH(1,($A$4:$A$109=$EO14)*($B$4:$B$109=$EP14),0),MATCH(FP$2,$F$2:$EK$2,0))-SUM(OFFSET($E14,,MATCH(FP$2,$F$1:$EK$1,0),,4)))&gt;0,INDEX($F$4:$EK$109,MATCH(1,($A$4:$A$109=$EO14)*($B$4:$B$109=$EP14),0),MATCH(FP$2,$F$2:$EK$2,0))-SUM(OFFSET($E14,,MATCH(FP$2,$F$1:$EK$1,0),,4)),""),""),"")</f>
        <v/>
      </c>
      <c r="FQ14" t="str" cm="1">
        <f t="array" aca="1" ref="FQ14" ca="1">IF($EN14=1,IF(ISNUMBER(EH$4),IF(ABS(INDEX($F$4:$EK$109,MATCH(1,($A$4:$A$109=$EO14)*($B$4:$B$109=$EP14),0),MATCH(FQ$2,$F$2:$EK$2,0))-SUM(OFFSET($E14,,MATCH(FQ$2,$F$1:$EK$1,0),,4)))&gt;0,INDEX($F$4:$EK$109,MATCH(1,($A$4:$A$109=$EO14)*($B$4:$B$109=$EP14),0),MATCH(FQ$2,$F$2:$EK$2,0))-SUM(OFFSET($E14,,MATCH(FQ$2,$F$1:$EK$1,0),,4)),""),""),"")</f>
        <v/>
      </c>
      <c r="FR14" t="str" cm="1">
        <f t="array" aca="1" ref="FR14" ca="1">IF($EN14=1,IF(ISNUMBER(EI$4),IF(ABS(INDEX($F$4:$EK$109,MATCH(1,($A$4:$A$109=$EO14)*($B$4:$B$109=$EP14),0),MATCH(FR$2,$F$2:$EK$2,0))-SUM(OFFSET($E14,,MATCH(FR$2,$F$1:$EK$1,0),,4)))&gt;0,INDEX($F$4:$EK$109,MATCH(1,($A$4:$A$109=$EO14)*($B$4:$B$109=$EP14),0),MATCH(FR$2,$F$2:$EK$2,0))-SUM(OFFSET($E14,,MATCH(FR$2,$F$1:$EK$1,0),,4)),""),""),"")</f>
        <v/>
      </c>
      <c r="FS14" t="str" cm="1">
        <f t="array" aca="1" ref="FS14" ca="1">IF($EN14=1,IF(ISNUMBER(EJ$4),IF(ABS(INDEX($F$4:$EK$109,MATCH(1,($A$4:$A$109=$EO14)*($B$4:$B$109=$EP14),0),MATCH(FS$2,$F$2:$EK$2,0))-SUM(OFFSET($E14,,MATCH(FS$2,$F$1:$EK$1,0),,4)))&gt;0,INDEX($F$4:$EK$109,MATCH(1,($A$4:$A$109=$EO14)*($B$4:$B$109=$EP14),0),MATCH(FS$2,$F$2:$EK$2,0))-SUM(OFFSET($E14,,MATCH(FS$2,$F$1:$EK$1,0),,4)),""),""),"")</f>
        <v/>
      </c>
      <c r="FT14" t="str" cm="1">
        <f t="array" aca="1" ref="FT14" ca="1">IF($EN14=1,IF(ISNUMBER(EK$4),IF(ABS(INDEX($F$4:$EK$109,MATCH(1,($A$4:$A$109=$EO14)*($B$4:$B$109=$EP14),0),MATCH(FT$2,$F$2:$EK$2,0))-SUM(OFFSET($E14,,MATCH(FT$2,$F$1:$EK$1,0),,4)))&gt;0,INDEX($F$4:$EK$109,MATCH(1,($A$4:$A$109=$EO14)*($B$4:$B$109=$EP14),0),MATCH(FT$2,$F$2:$EK$2,0))-SUM(OFFSET($E14,,MATCH(FT$2,$F$1:$EK$1,0),,4)),""),""),"")</f>
        <v/>
      </c>
    </row>
    <row r="15" spans="1:176" x14ac:dyDescent="0.25">
      <c r="A15" t="s">
        <v>132</v>
      </c>
      <c r="B15" t="s">
        <v>142</v>
      </c>
      <c r="F15">
        <v>5710000</v>
      </c>
      <c r="G15">
        <v>6829000</v>
      </c>
      <c r="H15">
        <v>7422000</v>
      </c>
      <c r="I15">
        <v>8129000</v>
      </c>
      <c r="J15">
        <v>9000000</v>
      </c>
      <c r="K15">
        <v>9000000</v>
      </c>
      <c r="L15">
        <v>9000000</v>
      </c>
      <c r="M15">
        <v>11000000</v>
      </c>
      <c r="N15">
        <v>12000000</v>
      </c>
      <c r="O15">
        <v>12000000</v>
      </c>
      <c r="P15">
        <v>14000000</v>
      </c>
      <c r="Q15">
        <v>17000000</v>
      </c>
      <c r="R15">
        <v>16000000</v>
      </c>
      <c r="S15">
        <v>15000000</v>
      </c>
      <c r="T15">
        <v>17000000</v>
      </c>
      <c r="U15">
        <v>20000000</v>
      </c>
      <c r="V15">
        <v>25000000</v>
      </c>
      <c r="W15">
        <v>32000000</v>
      </c>
      <c r="X15">
        <v>37000000</v>
      </c>
      <c r="Y15">
        <v>42000000</v>
      </c>
      <c r="Z15">
        <v>44000000</v>
      </c>
      <c r="AA15">
        <v>47000000</v>
      </c>
      <c r="AB15">
        <v>45000000</v>
      </c>
      <c r="AC15">
        <v>41000000</v>
      </c>
      <c r="AD15">
        <v>31000000</v>
      </c>
      <c r="AE15">
        <v>13000000</v>
      </c>
      <c r="AF15">
        <v>7000000</v>
      </c>
      <c r="AG15">
        <v>6000000</v>
      </c>
      <c r="AH15">
        <v>6000000</v>
      </c>
      <c r="AI15">
        <v>6000000</v>
      </c>
      <c r="AJ15">
        <v>7000000</v>
      </c>
      <c r="AK15">
        <v>9000000</v>
      </c>
      <c r="AL15">
        <v>18000000</v>
      </c>
      <c r="AM15">
        <v>46000000</v>
      </c>
      <c r="AN15">
        <v>88000000</v>
      </c>
      <c r="AO15">
        <v>115000000</v>
      </c>
      <c r="AP15">
        <v>150000000</v>
      </c>
      <c r="AQ15">
        <v>187000000</v>
      </c>
      <c r="AR15">
        <v>234000000</v>
      </c>
      <c r="AS15">
        <v>294000000</v>
      </c>
      <c r="AT15">
        <v>359000000</v>
      </c>
      <c r="AU15">
        <v>444000000</v>
      </c>
      <c r="AV15">
        <v>472000000</v>
      </c>
      <c r="DK15">
        <v>28090000</v>
      </c>
      <c r="DL15">
        <v>39000000</v>
      </c>
      <c r="DM15">
        <v>54000000</v>
      </c>
      <c r="DN15">
        <v>69000000</v>
      </c>
      <c r="DO15">
        <v>136000000</v>
      </c>
      <c r="DP15">
        <v>178000000</v>
      </c>
      <c r="DQ15">
        <v>57000000</v>
      </c>
      <c r="DR15">
        <v>29000000</v>
      </c>
      <c r="DS15">
        <v>267000000</v>
      </c>
      <c r="DT15">
        <v>866000000</v>
      </c>
      <c r="EN15">
        <v>1</v>
      </c>
      <c r="EO15" t="str">
        <f t="shared" si="8"/>
        <v>p&amp;l</v>
      </c>
      <c r="EP15" t="str">
        <f t="shared" si="7"/>
        <v>interestIncome</v>
      </c>
      <c r="ET15" t="str" cm="1">
        <f t="array" aca="1" ref="ET15" ca="1">IF($EN15=1,IF(ISNUMBER(DK$4),IF(ABS(INDEX($F$4:$EK$109,MATCH(1,($A$4:$A$109=$EO15)*($B$4:$B$109=$EP15),0),MATCH(ET$2,$F$2:$EK$2,0))-SUM(OFFSET($E15,,MATCH(ET$2,$F$1:$EK$1,0),,4)))&gt;0,INDEX($F$4:$EK$109,MATCH(1,($A$4:$A$109=$EO15)*($B$4:$B$109=$EP15),0),MATCH(ET$2,$F$2:$EK$2,0))-SUM(OFFSET($E15,,MATCH(ET$2,$F$1:$EK$1,0),,4)),""),""),"")</f>
        <v/>
      </c>
      <c r="EU15" cm="1">
        <f t="array" aca="1" ref="EU15" ca="1">IF($EN15=1,IF(ISNUMBER(DL$4),IF(ABS(INDEX($F$4:$EK$109,MATCH(1,($A$4:$A$109=$EO15)*($B$4:$B$109=$EP15),0),MATCH(EU$2,$F$2:$EK$2,0))-SUM(OFFSET($E15,,MATCH(EU$2,$F$1:$EK$1,0),,4)))&gt;0,INDEX($F$4:$EK$109,MATCH(1,($A$4:$A$109=$EO15)*($B$4:$B$109=$EP15),0),MATCH(EU$2,$F$2:$EK$2,0))-SUM(OFFSET($E15,,MATCH(EU$2,$F$1:$EK$1,0),,4)),""),""),"")</f>
        <v>1000000</v>
      </c>
      <c r="EV15" cm="1">
        <f t="array" aca="1" ref="EV15" ca="1">IF($EN15=1,IF(ISNUMBER(DM$4),IF(ABS(INDEX($F$4:$EK$109,MATCH(1,($A$4:$A$109=$EO15)*($B$4:$B$109=$EP15),0),MATCH(EV$2,$F$2:$EK$2,0))-SUM(OFFSET($E15,,MATCH(EV$2,$F$1:$EK$1,0),,4)))&gt;0,INDEX($F$4:$EK$109,MATCH(1,($A$4:$A$109=$EO15)*($B$4:$B$109=$EP15),0),MATCH(EV$2,$F$2:$EK$2,0))-SUM(OFFSET($E15,,MATCH(EV$2,$F$1:$EK$1,0),,4)),""),""),"")</f>
        <v>-1000000</v>
      </c>
      <c r="EW15" cm="1">
        <f t="array" aca="1" ref="EW15" ca="1">IF($EN15=1,IF(ISNUMBER(DN$4),IF(ABS(INDEX($F$4:$EK$109,MATCH(1,($A$4:$A$109=$EO15)*($B$4:$B$109=$EP15),0),MATCH(EW$2,$F$2:$EK$2,0))-SUM(OFFSET($E15,,MATCH(EW$2,$F$1:$EK$1,0),,4)))&gt;0,INDEX($F$4:$EK$109,MATCH(1,($A$4:$A$109=$EO15)*($B$4:$B$109=$EP15),0),MATCH(EW$2,$F$2:$EK$2,0))-SUM(OFFSET($E15,,MATCH(EW$2,$F$1:$EK$1,0),,4)),""),""),"")</f>
        <v>1000000</v>
      </c>
      <c r="EX15" t="str" cm="1">
        <f t="array" aca="1" ref="EX15" ca="1">IF($EN15=1,IF(ISNUMBER(DO$4),IF(ABS(INDEX($F$4:$EK$109,MATCH(1,($A$4:$A$109=$EO15)*($B$4:$B$109=$EP15),0),MATCH(EX$2,$F$2:$EK$2,0))-SUM(OFFSET($E15,,MATCH(EX$2,$F$1:$EK$1,0),,4)))&gt;0,INDEX($F$4:$EK$109,MATCH(1,($A$4:$A$109=$EO15)*($B$4:$B$109=$EP15),0),MATCH(EX$2,$F$2:$EK$2,0))-SUM(OFFSET($E15,,MATCH(EX$2,$F$1:$EK$1,0),,4)),""),""),"")</f>
        <v/>
      </c>
      <c r="EY15" cm="1">
        <f t="array" aca="1" ref="EY15" ca="1">IF($EN15=1,IF(ISNUMBER(DP$4),IF(ABS(INDEX($F$4:$EK$109,MATCH(1,($A$4:$A$109=$EO15)*($B$4:$B$109=$EP15),0),MATCH(EY$2,$F$2:$EK$2,0))-SUM(OFFSET($E15,,MATCH(EY$2,$F$1:$EK$1,0),,4)))&gt;0,INDEX($F$4:$EK$109,MATCH(1,($A$4:$A$109=$EO15)*($B$4:$B$109=$EP15),0),MATCH(EY$2,$F$2:$EK$2,0))-SUM(OFFSET($E15,,MATCH(EY$2,$F$1:$EK$1,0),,4)),""),""),"")</f>
        <v>1000000</v>
      </c>
      <c r="EZ15" t="str" cm="1">
        <f t="array" aca="1" ref="EZ15" ca="1">IF($EN15=1,IF(ISNUMBER(DQ$4),IF(ABS(INDEX($F$4:$EK$109,MATCH(1,($A$4:$A$109=$EO15)*($B$4:$B$109=$EP15),0),MATCH(EZ$2,$F$2:$EK$2,0))-SUM(OFFSET($E15,,MATCH(EZ$2,$F$1:$EK$1,0),,4)))&gt;0,INDEX($F$4:$EK$109,MATCH(1,($A$4:$A$109=$EO15)*($B$4:$B$109=$EP15),0),MATCH(EZ$2,$F$2:$EK$2,0))-SUM(OFFSET($E15,,MATCH(EZ$2,$F$1:$EK$1,0),,4)),""),""),"")</f>
        <v/>
      </c>
      <c r="FA15" cm="1">
        <f t="array" aca="1" ref="FA15" ca="1">IF($EN15=1,IF(ISNUMBER(DR$4),IF(ABS(INDEX($F$4:$EK$109,MATCH(1,($A$4:$A$109=$EO15)*($B$4:$B$109=$EP15),0),MATCH(FA$2,$F$2:$EK$2,0))-SUM(OFFSET($E15,,MATCH(FA$2,$F$1:$EK$1,0),,4)))&gt;0,INDEX($F$4:$EK$109,MATCH(1,($A$4:$A$109=$EO15)*($B$4:$B$109=$EP15),0),MATCH(FA$2,$F$2:$EK$2,0))-SUM(OFFSET($E15,,MATCH(FA$2,$F$1:$EK$1,0),,4)),""),""),"")</f>
        <v>1000000</v>
      </c>
      <c r="FB15" t="str" cm="1">
        <f t="array" aca="1" ref="FB15" ca="1">IF($EN15=1,IF(ISNUMBER(DS$4),IF(ABS(INDEX($F$4:$EK$109,MATCH(1,($A$4:$A$109=$EO15)*($B$4:$B$109=$EP15),0),MATCH(FB$2,$F$2:$EK$2,0))-SUM(OFFSET($E15,,MATCH(FB$2,$F$1:$EK$1,0),,4)))&gt;0,INDEX($F$4:$EK$109,MATCH(1,($A$4:$A$109=$EO15)*($B$4:$B$109=$EP15),0),MATCH(FB$2,$F$2:$EK$2,0))-SUM(OFFSET($E15,,MATCH(FB$2,$F$1:$EK$1,0),,4)),""),""),"")</f>
        <v/>
      </c>
      <c r="FC15" cm="1">
        <f t="array" aca="1" ref="FC15" ca="1">IF($EN15=1,IF(ISNUMBER(DT$4),IF(ABS(INDEX($F$4:$EK$109,MATCH(1,($A$4:$A$109=$EO15)*($B$4:$B$109=$EP15),0),MATCH(FC$2,$F$2:$EK$2,0))-SUM(OFFSET($E15,,MATCH(FC$2,$F$1:$EK$1,0),,4)))&gt;0,INDEX($F$4:$EK$109,MATCH(1,($A$4:$A$109=$EO15)*($B$4:$B$109=$EP15),0),MATCH(FC$2,$F$2:$EK$2,0))-SUM(OFFSET($E15,,MATCH(FC$2,$F$1:$EK$1,0),,4)),""),""),"")</f>
        <v>1000000</v>
      </c>
      <c r="FD15" t="str" cm="1">
        <f t="array" aca="1" ref="FD15" ca="1">IF($EN15=1,IF(ISNUMBER(DU$4),IF(ABS(INDEX($F$4:$EK$109,MATCH(1,($A$4:$A$109=$EO15)*($B$4:$B$109=$EP15),0),MATCH(FD$2,$F$2:$EK$2,0))-SUM(OFFSET($E15,,MATCH(FD$2,$F$1:$EK$1,0),,4)))&gt;0,INDEX($F$4:$EK$109,MATCH(1,($A$4:$A$109=$EO15)*($B$4:$B$109=$EP15),0),MATCH(FD$2,$F$2:$EK$2,0))-SUM(OFFSET($E15,,MATCH(FD$2,$F$1:$EK$1,0),,4)),""),""),"")</f>
        <v/>
      </c>
      <c r="FE15" t="str" cm="1">
        <f t="array" aca="1" ref="FE15" ca="1">IF($EN15=1,IF(ISNUMBER(DV$4),IF(ABS(INDEX($F$4:$EK$109,MATCH(1,($A$4:$A$109=$EO15)*($B$4:$B$109=$EP15),0),MATCH(FE$2,$F$2:$EK$2,0))-SUM(OFFSET($E15,,MATCH(FE$2,$F$1:$EK$1,0),,4)))&gt;0,INDEX($F$4:$EK$109,MATCH(1,($A$4:$A$109=$EO15)*($B$4:$B$109=$EP15),0),MATCH(FE$2,$F$2:$EK$2,0))-SUM(OFFSET($E15,,MATCH(FE$2,$F$1:$EK$1,0),,4)),""),""),"")</f>
        <v/>
      </c>
      <c r="FF15" t="str" cm="1">
        <f t="array" aca="1" ref="FF15" ca="1">IF($EN15=1,IF(ISNUMBER(DW$4),IF(ABS(INDEX($F$4:$EK$109,MATCH(1,($A$4:$A$109=$EO15)*($B$4:$B$109=$EP15),0),MATCH(FF$2,$F$2:$EK$2,0))-SUM(OFFSET($E15,,MATCH(FF$2,$F$1:$EK$1,0),,4)))&gt;0,INDEX($F$4:$EK$109,MATCH(1,($A$4:$A$109=$EO15)*($B$4:$B$109=$EP15),0),MATCH(FF$2,$F$2:$EK$2,0))-SUM(OFFSET($E15,,MATCH(FF$2,$F$1:$EK$1,0),,4)),""),""),"")</f>
        <v/>
      </c>
      <c r="FG15" t="str" cm="1">
        <f t="array" aca="1" ref="FG15" ca="1">IF($EN15=1,IF(ISNUMBER(DX$4),IF(ABS(INDEX($F$4:$EK$109,MATCH(1,($A$4:$A$109=$EO15)*($B$4:$B$109=$EP15),0),MATCH(FG$2,$F$2:$EK$2,0))-SUM(OFFSET($E15,,MATCH(FG$2,$F$1:$EK$1,0),,4)))&gt;0,INDEX($F$4:$EK$109,MATCH(1,($A$4:$A$109=$EO15)*($B$4:$B$109=$EP15),0),MATCH(FG$2,$F$2:$EK$2,0))-SUM(OFFSET($E15,,MATCH(FG$2,$F$1:$EK$1,0),,4)),""),""),"")</f>
        <v/>
      </c>
      <c r="FH15" t="str" cm="1">
        <f t="array" aca="1" ref="FH15" ca="1">IF($EN15=1,IF(ISNUMBER(DY$4),IF(ABS(INDEX($F$4:$EK$109,MATCH(1,($A$4:$A$109=$EO15)*($B$4:$B$109=$EP15),0),MATCH(FH$2,$F$2:$EK$2,0))-SUM(OFFSET($E15,,MATCH(FH$2,$F$1:$EK$1,0),,4)))&gt;0,INDEX($F$4:$EK$109,MATCH(1,($A$4:$A$109=$EO15)*($B$4:$B$109=$EP15),0),MATCH(FH$2,$F$2:$EK$2,0))-SUM(OFFSET($E15,,MATCH(FH$2,$F$1:$EK$1,0),,4)),""),""),"")</f>
        <v/>
      </c>
      <c r="FI15" t="str" cm="1">
        <f t="array" aca="1" ref="FI15" ca="1">IF($EN15=1,IF(ISNUMBER(DZ$4),IF(ABS(INDEX($F$4:$EK$109,MATCH(1,($A$4:$A$109=$EO15)*($B$4:$B$109=$EP15),0),MATCH(FI$2,$F$2:$EK$2,0))-SUM(OFFSET($E15,,MATCH(FI$2,$F$1:$EK$1,0),,4)))&gt;0,INDEX($F$4:$EK$109,MATCH(1,($A$4:$A$109=$EO15)*($B$4:$B$109=$EP15),0),MATCH(FI$2,$F$2:$EK$2,0))-SUM(OFFSET($E15,,MATCH(FI$2,$F$1:$EK$1,0),,4)),""),""),"")</f>
        <v/>
      </c>
      <c r="FJ15" t="str" cm="1">
        <f t="array" aca="1" ref="FJ15" ca="1">IF($EN15=1,IF(ISNUMBER(EA$4),IF(ABS(INDEX($F$4:$EK$109,MATCH(1,($A$4:$A$109=$EO15)*($B$4:$B$109=$EP15),0),MATCH(FJ$2,$F$2:$EK$2,0))-SUM(OFFSET($E15,,MATCH(FJ$2,$F$1:$EK$1,0),,4)))&gt;0,INDEX($F$4:$EK$109,MATCH(1,($A$4:$A$109=$EO15)*($B$4:$B$109=$EP15),0),MATCH(FJ$2,$F$2:$EK$2,0))-SUM(OFFSET($E15,,MATCH(FJ$2,$F$1:$EK$1,0),,4)),""),""),"")</f>
        <v/>
      </c>
      <c r="FK15" t="str" cm="1">
        <f t="array" aca="1" ref="FK15" ca="1">IF($EN15=1,IF(ISNUMBER(EB$4),IF(ABS(INDEX($F$4:$EK$109,MATCH(1,($A$4:$A$109=$EO15)*($B$4:$B$109=$EP15),0),MATCH(FK$2,$F$2:$EK$2,0))-SUM(OFFSET($E15,,MATCH(FK$2,$F$1:$EK$1,0),,4)))&gt;0,INDEX($F$4:$EK$109,MATCH(1,($A$4:$A$109=$EO15)*($B$4:$B$109=$EP15),0),MATCH(FK$2,$F$2:$EK$2,0))-SUM(OFFSET($E15,,MATCH(FK$2,$F$1:$EK$1,0),,4)),""),""),"")</f>
        <v/>
      </c>
      <c r="FL15" t="str" cm="1">
        <f t="array" aca="1" ref="FL15" ca="1">IF($EN15=1,IF(ISNUMBER(EC$4),IF(ABS(INDEX($F$4:$EK$109,MATCH(1,($A$4:$A$109=$EO15)*($B$4:$B$109=$EP15),0),MATCH(FL$2,$F$2:$EK$2,0))-SUM(OFFSET($E15,,MATCH(FL$2,$F$1:$EK$1,0),,4)))&gt;0,INDEX($F$4:$EK$109,MATCH(1,($A$4:$A$109=$EO15)*($B$4:$B$109=$EP15),0),MATCH(FL$2,$F$2:$EK$2,0))-SUM(OFFSET($E15,,MATCH(FL$2,$F$1:$EK$1,0),,4)),""),""),"")</f>
        <v/>
      </c>
      <c r="FM15" t="str" cm="1">
        <f t="array" aca="1" ref="FM15" ca="1">IF($EN15=1,IF(ISNUMBER(ED$4),IF(ABS(INDEX($F$4:$EK$109,MATCH(1,($A$4:$A$109=$EO15)*($B$4:$B$109=$EP15),0),MATCH(FM$2,$F$2:$EK$2,0))-SUM(OFFSET($E15,,MATCH(FM$2,$F$1:$EK$1,0),,4)))&gt;0,INDEX($F$4:$EK$109,MATCH(1,($A$4:$A$109=$EO15)*($B$4:$B$109=$EP15),0),MATCH(FM$2,$F$2:$EK$2,0))-SUM(OFFSET($E15,,MATCH(FM$2,$F$1:$EK$1,0),,4)),""),""),"")</f>
        <v/>
      </c>
      <c r="FN15" t="str" cm="1">
        <f t="array" aca="1" ref="FN15" ca="1">IF($EN15=1,IF(ISNUMBER(EE$4),IF(ABS(INDEX($F$4:$EK$109,MATCH(1,($A$4:$A$109=$EO15)*($B$4:$B$109=$EP15),0),MATCH(FN$2,$F$2:$EK$2,0))-SUM(OFFSET($E15,,MATCH(FN$2,$F$1:$EK$1,0),,4)))&gt;0,INDEX($F$4:$EK$109,MATCH(1,($A$4:$A$109=$EO15)*($B$4:$B$109=$EP15),0),MATCH(FN$2,$F$2:$EK$2,0))-SUM(OFFSET($E15,,MATCH(FN$2,$F$1:$EK$1,0),,4)),""),""),"")</f>
        <v/>
      </c>
      <c r="FO15" t="str" cm="1">
        <f t="array" aca="1" ref="FO15" ca="1">IF($EN15=1,IF(ISNUMBER(EF$4),IF(ABS(INDEX($F$4:$EK$109,MATCH(1,($A$4:$A$109=$EO15)*($B$4:$B$109=$EP15),0),MATCH(FO$2,$F$2:$EK$2,0))-SUM(OFFSET($E15,,MATCH(FO$2,$F$1:$EK$1,0),,4)))&gt;0,INDEX($F$4:$EK$109,MATCH(1,($A$4:$A$109=$EO15)*($B$4:$B$109=$EP15),0),MATCH(FO$2,$F$2:$EK$2,0))-SUM(OFFSET($E15,,MATCH(FO$2,$F$1:$EK$1,0),,4)),""),""),"")</f>
        <v/>
      </c>
      <c r="FP15" t="str" cm="1">
        <f t="array" aca="1" ref="FP15" ca="1">IF($EN15=1,IF(ISNUMBER(EG$4),IF(ABS(INDEX($F$4:$EK$109,MATCH(1,($A$4:$A$109=$EO15)*($B$4:$B$109=$EP15),0),MATCH(FP$2,$F$2:$EK$2,0))-SUM(OFFSET($E15,,MATCH(FP$2,$F$1:$EK$1,0),,4)))&gt;0,INDEX($F$4:$EK$109,MATCH(1,($A$4:$A$109=$EO15)*($B$4:$B$109=$EP15),0),MATCH(FP$2,$F$2:$EK$2,0))-SUM(OFFSET($E15,,MATCH(FP$2,$F$1:$EK$1,0),,4)),""),""),"")</f>
        <v/>
      </c>
      <c r="FQ15" t="str" cm="1">
        <f t="array" aca="1" ref="FQ15" ca="1">IF($EN15=1,IF(ISNUMBER(EH$4),IF(ABS(INDEX($F$4:$EK$109,MATCH(1,($A$4:$A$109=$EO15)*($B$4:$B$109=$EP15),0),MATCH(FQ$2,$F$2:$EK$2,0))-SUM(OFFSET($E15,,MATCH(FQ$2,$F$1:$EK$1,0),,4)))&gt;0,INDEX($F$4:$EK$109,MATCH(1,($A$4:$A$109=$EO15)*($B$4:$B$109=$EP15),0),MATCH(FQ$2,$F$2:$EK$2,0))-SUM(OFFSET($E15,,MATCH(FQ$2,$F$1:$EK$1,0),,4)),""),""),"")</f>
        <v/>
      </c>
      <c r="FR15" t="str" cm="1">
        <f t="array" aca="1" ref="FR15" ca="1">IF($EN15=1,IF(ISNUMBER(EI$4),IF(ABS(INDEX($F$4:$EK$109,MATCH(1,($A$4:$A$109=$EO15)*($B$4:$B$109=$EP15),0),MATCH(FR$2,$F$2:$EK$2,0))-SUM(OFFSET($E15,,MATCH(FR$2,$F$1:$EK$1,0),,4)))&gt;0,INDEX($F$4:$EK$109,MATCH(1,($A$4:$A$109=$EO15)*($B$4:$B$109=$EP15),0),MATCH(FR$2,$F$2:$EK$2,0))-SUM(OFFSET($E15,,MATCH(FR$2,$F$1:$EK$1,0),,4)),""),""),"")</f>
        <v/>
      </c>
      <c r="FS15" t="str" cm="1">
        <f t="array" aca="1" ref="FS15" ca="1">IF($EN15=1,IF(ISNUMBER(EJ$4),IF(ABS(INDEX($F$4:$EK$109,MATCH(1,($A$4:$A$109=$EO15)*($B$4:$B$109=$EP15),0),MATCH(FS$2,$F$2:$EK$2,0))-SUM(OFFSET($E15,,MATCH(FS$2,$F$1:$EK$1,0),,4)))&gt;0,INDEX($F$4:$EK$109,MATCH(1,($A$4:$A$109=$EO15)*($B$4:$B$109=$EP15),0),MATCH(FS$2,$F$2:$EK$2,0))-SUM(OFFSET($E15,,MATCH(FS$2,$F$1:$EK$1,0),,4)),""),""),"")</f>
        <v/>
      </c>
      <c r="FT15" t="str" cm="1">
        <f t="array" aca="1" ref="FT15" ca="1">IF($EN15=1,IF(ISNUMBER(EK$4),IF(ABS(INDEX($F$4:$EK$109,MATCH(1,($A$4:$A$109=$EO15)*($B$4:$B$109=$EP15),0),MATCH(FT$2,$F$2:$EK$2,0))-SUM(OFFSET($E15,,MATCH(FT$2,$F$1:$EK$1,0),,4)))&gt;0,INDEX($F$4:$EK$109,MATCH(1,($A$4:$A$109=$EO15)*($B$4:$B$109=$EP15),0),MATCH(FT$2,$F$2:$EK$2,0))-SUM(OFFSET($E15,,MATCH(FT$2,$F$1:$EK$1,0),,4)),""),""),"")</f>
        <v/>
      </c>
    </row>
    <row r="16" spans="1:176" x14ac:dyDescent="0.25">
      <c r="A16" t="s">
        <v>132</v>
      </c>
      <c r="B16" t="s">
        <v>143</v>
      </c>
      <c r="F16">
        <v>11471000</v>
      </c>
      <c r="G16">
        <v>11526000</v>
      </c>
      <c r="H16">
        <v>11542000</v>
      </c>
      <c r="I16">
        <v>11594000</v>
      </c>
      <c r="J16">
        <v>12000000</v>
      </c>
      <c r="K16">
        <v>12000000</v>
      </c>
      <c r="L16">
        <v>12000000</v>
      </c>
      <c r="M16">
        <v>12000000</v>
      </c>
      <c r="N16">
        <v>12000000</v>
      </c>
      <c r="O16">
        <v>12000000</v>
      </c>
      <c r="P16">
        <v>16000000</v>
      </c>
      <c r="Q16">
        <v>18000000</v>
      </c>
      <c r="R16">
        <v>16000000</v>
      </c>
      <c r="S16">
        <v>15000000</v>
      </c>
      <c r="T16">
        <v>15000000</v>
      </c>
      <c r="U16">
        <v>15000000</v>
      </c>
      <c r="V16">
        <v>15000000</v>
      </c>
      <c r="W16">
        <v>14000000</v>
      </c>
      <c r="X16">
        <v>15000000</v>
      </c>
      <c r="Y16">
        <v>14000000</v>
      </c>
      <c r="Z16">
        <v>13000000</v>
      </c>
      <c r="AA16">
        <v>13000000</v>
      </c>
      <c r="AB16">
        <v>13000000</v>
      </c>
      <c r="AC16">
        <v>12000000</v>
      </c>
      <c r="AD16">
        <v>25000000</v>
      </c>
      <c r="AE16">
        <v>54000000</v>
      </c>
      <c r="AF16">
        <v>53000000</v>
      </c>
      <c r="AG16">
        <v>53000000</v>
      </c>
      <c r="AH16">
        <v>53000000</v>
      </c>
      <c r="AI16">
        <v>60000000</v>
      </c>
      <c r="AJ16">
        <v>62000000</v>
      </c>
      <c r="AK16">
        <v>61000000</v>
      </c>
      <c r="AL16">
        <v>68000000</v>
      </c>
      <c r="AM16">
        <v>65000000</v>
      </c>
      <c r="AN16">
        <v>65000000</v>
      </c>
      <c r="AO16">
        <v>64000000</v>
      </c>
      <c r="AP16">
        <v>66000000</v>
      </c>
      <c r="AQ16">
        <v>65000000</v>
      </c>
      <c r="AR16">
        <v>63000000</v>
      </c>
      <c r="AS16">
        <v>63000000</v>
      </c>
      <c r="AT16">
        <v>64000000</v>
      </c>
      <c r="AU16">
        <v>61000000</v>
      </c>
      <c r="AV16">
        <v>61000000</v>
      </c>
      <c r="DK16">
        <v>46133000</v>
      </c>
      <c r="DL16">
        <v>47000000</v>
      </c>
      <c r="DM16">
        <v>58000000</v>
      </c>
      <c r="DN16">
        <v>61000000</v>
      </c>
      <c r="DO16">
        <v>58000000</v>
      </c>
      <c r="DP16">
        <v>52000000</v>
      </c>
      <c r="DQ16">
        <v>184000000</v>
      </c>
      <c r="DR16">
        <v>236000000</v>
      </c>
      <c r="DS16">
        <v>262000000</v>
      </c>
      <c r="DT16">
        <v>257000000</v>
      </c>
      <c r="EN16">
        <v>1</v>
      </c>
      <c r="EO16" t="str">
        <f t="shared" si="8"/>
        <v>p&amp;l</v>
      </c>
      <c r="EP16" t="str">
        <f t="shared" si="7"/>
        <v>interestExpense</v>
      </c>
      <c r="ET16" t="str" cm="1">
        <f t="array" aca="1" ref="ET16" ca="1">IF($EN16=1,IF(ISNUMBER(DK$4),IF(ABS(INDEX($F$4:$EK$109,MATCH(1,($A$4:$A$109=$EO16)*($B$4:$B$109=$EP16),0),MATCH(ET$2,$F$2:$EK$2,0))-SUM(OFFSET($E16,,MATCH(ET$2,$F$1:$EK$1,0),,4)))&gt;0,INDEX($F$4:$EK$109,MATCH(1,($A$4:$A$109=$EO16)*($B$4:$B$109=$EP16),0),MATCH(ET$2,$F$2:$EK$2,0))-SUM(OFFSET($E16,,MATCH(ET$2,$F$1:$EK$1,0),,4)),""),""),"")</f>
        <v/>
      </c>
      <c r="EU16" cm="1">
        <f t="array" aca="1" ref="EU16" ca="1">IF($EN16=1,IF(ISNUMBER(DL$4),IF(ABS(INDEX($F$4:$EK$109,MATCH(1,($A$4:$A$109=$EO16)*($B$4:$B$109=$EP16),0),MATCH(EU$2,$F$2:$EK$2,0))-SUM(OFFSET($E16,,MATCH(EU$2,$F$1:$EK$1,0),,4)))&gt;0,INDEX($F$4:$EK$109,MATCH(1,($A$4:$A$109=$EO16)*($B$4:$B$109=$EP16),0),MATCH(EU$2,$F$2:$EK$2,0))-SUM(OFFSET($E16,,MATCH(EU$2,$F$1:$EK$1,0),,4)),""),""),"")</f>
        <v>-1000000</v>
      </c>
      <c r="EV16" t="str" cm="1">
        <f t="array" aca="1" ref="EV16" ca="1">IF($EN16=1,IF(ISNUMBER(DM$4),IF(ABS(INDEX($F$4:$EK$109,MATCH(1,($A$4:$A$109=$EO16)*($B$4:$B$109=$EP16),0),MATCH(EV$2,$F$2:$EK$2,0))-SUM(OFFSET($E16,,MATCH(EV$2,$F$1:$EK$1,0),,4)))&gt;0,INDEX($F$4:$EK$109,MATCH(1,($A$4:$A$109=$EO16)*($B$4:$B$109=$EP16),0),MATCH(EV$2,$F$2:$EK$2,0))-SUM(OFFSET($E16,,MATCH(EV$2,$F$1:$EK$1,0),,4)),""),""),"")</f>
        <v/>
      </c>
      <c r="EW16" t="str" cm="1">
        <f t="array" aca="1" ref="EW16" ca="1">IF($EN16=1,IF(ISNUMBER(DN$4),IF(ABS(INDEX($F$4:$EK$109,MATCH(1,($A$4:$A$109=$EO16)*($B$4:$B$109=$EP16),0),MATCH(EW$2,$F$2:$EK$2,0))-SUM(OFFSET($E16,,MATCH(EW$2,$F$1:$EK$1,0),,4)))&gt;0,INDEX($F$4:$EK$109,MATCH(1,($A$4:$A$109=$EO16)*($B$4:$B$109=$EP16),0),MATCH(EW$2,$F$2:$EK$2,0))-SUM(OFFSET($E16,,MATCH(EW$2,$F$1:$EK$1,0),,4)),""),""),"")</f>
        <v/>
      </c>
      <c r="EX16" t="str" cm="1">
        <f t="array" aca="1" ref="EX16" ca="1">IF($EN16=1,IF(ISNUMBER(DO$4),IF(ABS(INDEX($F$4:$EK$109,MATCH(1,($A$4:$A$109=$EO16)*($B$4:$B$109=$EP16),0),MATCH(EX$2,$F$2:$EK$2,0))-SUM(OFFSET($E16,,MATCH(EX$2,$F$1:$EK$1,0),,4)))&gt;0,INDEX($F$4:$EK$109,MATCH(1,($A$4:$A$109=$EO16)*($B$4:$B$109=$EP16),0),MATCH(EX$2,$F$2:$EK$2,0))-SUM(OFFSET($E16,,MATCH(EX$2,$F$1:$EK$1,0),,4)),""),""),"")</f>
        <v/>
      </c>
      <c r="EY16" cm="1">
        <f t="array" aca="1" ref="EY16" ca="1">IF($EN16=1,IF(ISNUMBER(DP$4),IF(ABS(INDEX($F$4:$EK$109,MATCH(1,($A$4:$A$109=$EO16)*($B$4:$B$109=$EP16),0),MATCH(EY$2,$F$2:$EK$2,0))-SUM(OFFSET($E16,,MATCH(EY$2,$F$1:$EK$1,0),,4)))&gt;0,INDEX($F$4:$EK$109,MATCH(1,($A$4:$A$109=$EO16)*($B$4:$B$109=$EP16),0),MATCH(EY$2,$F$2:$EK$2,0))-SUM(OFFSET($E16,,MATCH(EY$2,$F$1:$EK$1,0),,4)),""),""),"")</f>
        <v>1000000</v>
      </c>
      <c r="EZ16" cm="1">
        <f t="array" aca="1" ref="EZ16" ca="1">IF($EN16=1,IF(ISNUMBER(DQ$4),IF(ABS(INDEX($F$4:$EK$109,MATCH(1,($A$4:$A$109=$EO16)*($B$4:$B$109=$EP16),0),MATCH(EZ$2,$F$2:$EK$2,0))-SUM(OFFSET($E16,,MATCH(EZ$2,$F$1:$EK$1,0),,4)))&gt;0,INDEX($F$4:$EK$109,MATCH(1,($A$4:$A$109=$EO16)*($B$4:$B$109=$EP16),0),MATCH(EZ$2,$F$2:$EK$2,0))-SUM(OFFSET($E16,,MATCH(EZ$2,$F$1:$EK$1,0),,4)),""),""),"")</f>
        <v>-1000000</v>
      </c>
      <c r="FA16" t="str" cm="1">
        <f t="array" aca="1" ref="FA16" ca="1">IF($EN16=1,IF(ISNUMBER(DR$4),IF(ABS(INDEX($F$4:$EK$109,MATCH(1,($A$4:$A$109=$EO16)*($B$4:$B$109=$EP16),0),MATCH(FA$2,$F$2:$EK$2,0))-SUM(OFFSET($E16,,MATCH(FA$2,$F$1:$EK$1,0),,4)))&gt;0,INDEX($F$4:$EK$109,MATCH(1,($A$4:$A$109=$EO16)*($B$4:$B$109=$EP16),0),MATCH(FA$2,$F$2:$EK$2,0))-SUM(OFFSET($E16,,MATCH(FA$2,$F$1:$EK$1,0),,4)),""),""),"")</f>
        <v/>
      </c>
      <c r="FB16" t="str" cm="1">
        <f t="array" aca="1" ref="FB16" ca="1">IF($EN16=1,IF(ISNUMBER(DS$4),IF(ABS(INDEX($F$4:$EK$109,MATCH(1,($A$4:$A$109=$EO16)*($B$4:$B$109=$EP16),0),MATCH(FB$2,$F$2:$EK$2,0))-SUM(OFFSET($E16,,MATCH(FB$2,$F$1:$EK$1,0),,4)))&gt;0,INDEX($F$4:$EK$109,MATCH(1,($A$4:$A$109=$EO16)*($B$4:$B$109=$EP16),0),MATCH(FB$2,$F$2:$EK$2,0))-SUM(OFFSET($E16,,MATCH(FB$2,$F$1:$EK$1,0),,4)),""),""),"")</f>
        <v/>
      </c>
      <c r="FC16" t="str" cm="1">
        <f t="array" aca="1" ref="FC16" ca="1">IF($EN16=1,IF(ISNUMBER(DT$4),IF(ABS(INDEX($F$4:$EK$109,MATCH(1,($A$4:$A$109=$EO16)*($B$4:$B$109=$EP16),0),MATCH(FC$2,$F$2:$EK$2,0))-SUM(OFFSET($E16,,MATCH(FC$2,$F$1:$EK$1,0),,4)))&gt;0,INDEX($F$4:$EK$109,MATCH(1,($A$4:$A$109=$EO16)*($B$4:$B$109=$EP16),0),MATCH(FC$2,$F$2:$EK$2,0))-SUM(OFFSET($E16,,MATCH(FC$2,$F$1:$EK$1,0),,4)),""),""),"")</f>
        <v/>
      </c>
      <c r="FD16" t="str" cm="1">
        <f t="array" aca="1" ref="FD16" ca="1">IF($EN16=1,IF(ISNUMBER(DU$4),IF(ABS(INDEX($F$4:$EK$109,MATCH(1,($A$4:$A$109=$EO16)*($B$4:$B$109=$EP16),0),MATCH(FD$2,$F$2:$EK$2,0))-SUM(OFFSET($E16,,MATCH(FD$2,$F$1:$EK$1,0),,4)))&gt;0,INDEX($F$4:$EK$109,MATCH(1,($A$4:$A$109=$EO16)*($B$4:$B$109=$EP16),0),MATCH(FD$2,$F$2:$EK$2,0))-SUM(OFFSET($E16,,MATCH(FD$2,$F$1:$EK$1,0),,4)),""),""),"")</f>
        <v/>
      </c>
      <c r="FE16" t="str" cm="1">
        <f t="array" aca="1" ref="FE16" ca="1">IF($EN16=1,IF(ISNUMBER(DV$4),IF(ABS(INDEX($F$4:$EK$109,MATCH(1,($A$4:$A$109=$EO16)*($B$4:$B$109=$EP16),0),MATCH(FE$2,$F$2:$EK$2,0))-SUM(OFFSET($E16,,MATCH(FE$2,$F$1:$EK$1,0),,4)))&gt;0,INDEX($F$4:$EK$109,MATCH(1,($A$4:$A$109=$EO16)*($B$4:$B$109=$EP16),0),MATCH(FE$2,$F$2:$EK$2,0))-SUM(OFFSET($E16,,MATCH(FE$2,$F$1:$EK$1,0),,4)),""),""),"")</f>
        <v/>
      </c>
      <c r="FF16" t="str" cm="1">
        <f t="array" aca="1" ref="FF16" ca="1">IF($EN16=1,IF(ISNUMBER(DW$4),IF(ABS(INDEX($F$4:$EK$109,MATCH(1,($A$4:$A$109=$EO16)*($B$4:$B$109=$EP16),0),MATCH(FF$2,$F$2:$EK$2,0))-SUM(OFFSET($E16,,MATCH(FF$2,$F$1:$EK$1,0),,4)))&gt;0,INDEX($F$4:$EK$109,MATCH(1,($A$4:$A$109=$EO16)*($B$4:$B$109=$EP16),0),MATCH(FF$2,$F$2:$EK$2,0))-SUM(OFFSET($E16,,MATCH(FF$2,$F$1:$EK$1,0),,4)),""),""),"")</f>
        <v/>
      </c>
      <c r="FG16" t="str" cm="1">
        <f t="array" aca="1" ref="FG16" ca="1">IF($EN16=1,IF(ISNUMBER(DX$4),IF(ABS(INDEX($F$4:$EK$109,MATCH(1,($A$4:$A$109=$EO16)*($B$4:$B$109=$EP16),0),MATCH(FG$2,$F$2:$EK$2,0))-SUM(OFFSET($E16,,MATCH(FG$2,$F$1:$EK$1,0),,4)))&gt;0,INDEX($F$4:$EK$109,MATCH(1,($A$4:$A$109=$EO16)*($B$4:$B$109=$EP16),0),MATCH(FG$2,$F$2:$EK$2,0))-SUM(OFFSET($E16,,MATCH(FG$2,$F$1:$EK$1,0),,4)),""),""),"")</f>
        <v/>
      </c>
      <c r="FH16" t="str" cm="1">
        <f t="array" aca="1" ref="FH16" ca="1">IF($EN16=1,IF(ISNUMBER(DY$4),IF(ABS(INDEX($F$4:$EK$109,MATCH(1,($A$4:$A$109=$EO16)*($B$4:$B$109=$EP16),0),MATCH(FH$2,$F$2:$EK$2,0))-SUM(OFFSET($E16,,MATCH(FH$2,$F$1:$EK$1,0),,4)))&gt;0,INDEX($F$4:$EK$109,MATCH(1,($A$4:$A$109=$EO16)*($B$4:$B$109=$EP16),0),MATCH(FH$2,$F$2:$EK$2,0))-SUM(OFFSET($E16,,MATCH(FH$2,$F$1:$EK$1,0),,4)),""),""),"")</f>
        <v/>
      </c>
      <c r="FI16" t="str" cm="1">
        <f t="array" aca="1" ref="FI16" ca="1">IF($EN16=1,IF(ISNUMBER(DZ$4),IF(ABS(INDEX($F$4:$EK$109,MATCH(1,($A$4:$A$109=$EO16)*($B$4:$B$109=$EP16),0),MATCH(FI$2,$F$2:$EK$2,0))-SUM(OFFSET($E16,,MATCH(FI$2,$F$1:$EK$1,0),,4)))&gt;0,INDEX($F$4:$EK$109,MATCH(1,($A$4:$A$109=$EO16)*($B$4:$B$109=$EP16),0),MATCH(FI$2,$F$2:$EK$2,0))-SUM(OFFSET($E16,,MATCH(FI$2,$F$1:$EK$1,0),,4)),""),""),"")</f>
        <v/>
      </c>
      <c r="FJ16" t="str" cm="1">
        <f t="array" aca="1" ref="FJ16" ca="1">IF($EN16=1,IF(ISNUMBER(EA$4),IF(ABS(INDEX($F$4:$EK$109,MATCH(1,($A$4:$A$109=$EO16)*($B$4:$B$109=$EP16),0),MATCH(FJ$2,$F$2:$EK$2,0))-SUM(OFFSET($E16,,MATCH(FJ$2,$F$1:$EK$1,0),,4)))&gt;0,INDEX($F$4:$EK$109,MATCH(1,($A$4:$A$109=$EO16)*($B$4:$B$109=$EP16),0),MATCH(FJ$2,$F$2:$EK$2,0))-SUM(OFFSET($E16,,MATCH(FJ$2,$F$1:$EK$1,0),,4)),""),""),"")</f>
        <v/>
      </c>
      <c r="FK16" t="str" cm="1">
        <f t="array" aca="1" ref="FK16" ca="1">IF($EN16=1,IF(ISNUMBER(EB$4),IF(ABS(INDEX($F$4:$EK$109,MATCH(1,($A$4:$A$109=$EO16)*($B$4:$B$109=$EP16),0),MATCH(FK$2,$F$2:$EK$2,0))-SUM(OFFSET($E16,,MATCH(FK$2,$F$1:$EK$1,0),,4)))&gt;0,INDEX($F$4:$EK$109,MATCH(1,($A$4:$A$109=$EO16)*($B$4:$B$109=$EP16),0),MATCH(FK$2,$F$2:$EK$2,0))-SUM(OFFSET($E16,,MATCH(FK$2,$F$1:$EK$1,0),,4)),""),""),"")</f>
        <v/>
      </c>
      <c r="FL16" t="str" cm="1">
        <f t="array" aca="1" ref="FL16" ca="1">IF($EN16=1,IF(ISNUMBER(EC$4),IF(ABS(INDEX($F$4:$EK$109,MATCH(1,($A$4:$A$109=$EO16)*($B$4:$B$109=$EP16),0),MATCH(FL$2,$F$2:$EK$2,0))-SUM(OFFSET($E16,,MATCH(FL$2,$F$1:$EK$1,0),,4)))&gt;0,INDEX($F$4:$EK$109,MATCH(1,($A$4:$A$109=$EO16)*($B$4:$B$109=$EP16),0),MATCH(FL$2,$F$2:$EK$2,0))-SUM(OFFSET($E16,,MATCH(FL$2,$F$1:$EK$1,0),,4)),""),""),"")</f>
        <v/>
      </c>
      <c r="FM16" t="str" cm="1">
        <f t="array" aca="1" ref="FM16" ca="1">IF($EN16=1,IF(ISNUMBER(ED$4),IF(ABS(INDEX($F$4:$EK$109,MATCH(1,($A$4:$A$109=$EO16)*($B$4:$B$109=$EP16),0),MATCH(FM$2,$F$2:$EK$2,0))-SUM(OFFSET($E16,,MATCH(FM$2,$F$1:$EK$1,0),,4)))&gt;0,INDEX($F$4:$EK$109,MATCH(1,($A$4:$A$109=$EO16)*($B$4:$B$109=$EP16),0),MATCH(FM$2,$F$2:$EK$2,0))-SUM(OFFSET($E16,,MATCH(FM$2,$F$1:$EK$1,0),,4)),""),""),"")</f>
        <v/>
      </c>
      <c r="FN16" t="str" cm="1">
        <f t="array" aca="1" ref="FN16" ca="1">IF($EN16=1,IF(ISNUMBER(EE$4),IF(ABS(INDEX($F$4:$EK$109,MATCH(1,($A$4:$A$109=$EO16)*($B$4:$B$109=$EP16),0),MATCH(FN$2,$F$2:$EK$2,0))-SUM(OFFSET($E16,,MATCH(FN$2,$F$1:$EK$1,0),,4)))&gt;0,INDEX($F$4:$EK$109,MATCH(1,($A$4:$A$109=$EO16)*($B$4:$B$109=$EP16),0),MATCH(FN$2,$F$2:$EK$2,0))-SUM(OFFSET($E16,,MATCH(FN$2,$F$1:$EK$1,0),,4)),""),""),"")</f>
        <v/>
      </c>
      <c r="FO16" t="str" cm="1">
        <f t="array" aca="1" ref="FO16" ca="1">IF($EN16=1,IF(ISNUMBER(EF$4),IF(ABS(INDEX($F$4:$EK$109,MATCH(1,($A$4:$A$109=$EO16)*($B$4:$B$109=$EP16),0),MATCH(FO$2,$F$2:$EK$2,0))-SUM(OFFSET($E16,,MATCH(FO$2,$F$1:$EK$1,0),,4)))&gt;0,INDEX($F$4:$EK$109,MATCH(1,($A$4:$A$109=$EO16)*($B$4:$B$109=$EP16),0),MATCH(FO$2,$F$2:$EK$2,0))-SUM(OFFSET($E16,,MATCH(FO$2,$F$1:$EK$1,0),,4)),""),""),"")</f>
        <v/>
      </c>
      <c r="FP16" t="str" cm="1">
        <f t="array" aca="1" ref="FP16" ca="1">IF($EN16=1,IF(ISNUMBER(EG$4),IF(ABS(INDEX($F$4:$EK$109,MATCH(1,($A$4:$A$109=$EO16)*($B$4:$B$109=$EP16),0),MATCH(FP$2,$F$2:$EK$2,0))-SUM(OFFSET($E16,,MATCH(FP$2,$F$1:$EK$1,0),,4)))&gt;0,INDEX($F$4:$EK$109,MATCH(1,($A$4:$A$109=$EO16)*($B$4:$B$109=$EP16),0),MATCH(FP$2,$F$2:$EK$2,0))-SUM(OFFSET($E16,,MATCH(FP$2,$F$1:$EK$1,0),,4)),""),""),"")</f>
        <v/>
      </c>
      <c r="FQ16" t="str" cm="1">
        <f t="array" aca="1" ref="FQ16" ca="1">IF($EN16=1,IF(ISNUMBER(EH$4),IF(ABS(INDEX($F$4:$EK$109,MATCH(1,($A$4:$A$109=$EO16)*($B$4:$B$109=$EP16),0),MATCH(FQ$2,$F$2:$EK$2,0))-SUM(OFFSET($E16,,MATCH(FQ$2,$F$1:$EK$1,0),,4)))&gt;0,INDEX($F$4:$EK$109,MATCH(1,($A$4:$A$109=$EO16)*($B$4:$B$109=$EP16),0),MATCH(FQ$2,$F$2:$EK$2,0))-SUM(OFFSET($E16,,MATCH(FQ$2,$F$1:$EK$1,0),,4)),""),""),"")</f>
        <v/>
      </c>
      <c r="FR16" t="str" cm="1">
        <f t="array" aca="1" ref="FR16" ca="1">IF($EN16=1,IF(ISNUMBER(EI$4),IF(ABS(INDEX($F$4:$EK$109,MATCH(1,($A$4:$A$109=$EO16)*($B$4:$B$109=$EP16),0),MATCH(FR$2,$F$2:$EK$2,0))-SUM(OFFSET($E16,,MATCH(FR$2,$F$1:$EK$1,0),,4)))&gt;0,INDEX($F$4:$EK$109,MATCH(1,($A$4:$A$109=$EO16)*($B$4:$B$109=$EP16),0),MATCH(FR$2,$F$2:$EK$2,0))-SUM(OFFSET($E16,,MATCH(FR$2,$F$1:$EK$1,0),,4)),""),""),"")</f>
        <v/>
      </c>
      <c r="FS16" t="str" cm="1">
        <f t="array" aca="1" ref="FS16" ca="1">IF($EN16=1,IF(ISNUMBER(EJ$4),IF(ABS(INDEX($F$4:$EK$109,MATCH(1,($A$4:$A$109=$EO16)*($B$4:$B$109=$EP16),0),MATCH(FS$2,$F$2:$EK$2,0))-SUM(OFFSET($E16,,MATCH(FS$2,$F$1:$EK$1,0),,4)))&gt;0,INDEX($F$4:$EK$109,MATCH(1,($A$4:$A$109=$EO16)*($B$4:$B$109=$EP16),0),MATCH(FS$2,$F$2:$EK$2,0))-SUM(OFFSET($E16,,MATCH(FS$2,$F$1:$EK$1,0),,4)),""),""),"")</f>
        <v/>
      </c>
      <c r="FT16" t="str" cm="1">
        <f t="array" aca="1" ref="FT16" ca="1">IF($EN16=1,IF(ISNUMBER(EK$4),IF(ABS(INDEX($F$4:$EK$109,MATCH(1,($A$4:$A$109=$EO16)*($B$4:$B$109=$EP16),0),MATCH(FT$2,$F$2:$EK$2,0))-SUM(OFFSET($E16,,MATCH(FT$2,$F$1:$EK$1,0),,4)))&gt;0,INDEX($F$4:$EK$109,MATCH(1,($A$4:$A$109=$EO16)*($B$4:$B$109=$EP16),0),MATCH(FT$2,$F$2:$EK$2,0))-SUM(OFFSET($E16,,MATCH(FT$2,$F$1:$EK$1,0),,4)),""),""),"")</f>
        <v/>
      </c>
    </row>
    <row r="17" spans="1:176" x14ac:dyDescent="0.25">
      <c r="A17" t="s">
        <v>132</v>
      </c>
      <c r="B17" t="s">
        <v>144</v>
      </c>
      <c r="F17">
        <v>55083000</v>
      </c>
      <c r="G17">
        <v>55607000</v>
      </c>
      <c r="H17">
        <v>55480000</v>
      </c>
      <c r="I17">
        <v>53955000</v>
      </c>
      <c r="J17">
        <v>54000000</v>
      </c>
      <c r="K17">
        <v>49000000</v>
      </c>
      <c r="L17">
        <v>48000000</v>
      </c>
      <c r="M17">
        <v>46000000</v>
      </c>
      <c r="N17">
        <v>45000000</v>
      </c>
      <c r="O17">
        <v>47000000</v>
      </c>
      <c r="P17">
        <v>48000000</v>
      </c>
      <c r="Q17">
        <v>47000000</v>
      </c>
      <c r="R17">
        <v>47000000</v>
      </c>
      <c r="S17">
        <v>49000000</v>
      </c>
      <c r="T17">
        <v>49000000</v>
      </c>
      <c r="U17">
        <v>54000000</v>
      </c>
      <c r="V17">
        <v>57000000</v>
      </c>
      <c r="W17">
        <v>59000000</v>
      </c>
      <c r="X17">
        <v>68000000</v>
      </c>
      <c r="Y17">
        <v>78000000</v>
      </c>
      <c r="Z17">
        <v>91000000</v>
      </c>
      <c r="AA17">
        <v>92000000</v>
      </c>
      <c r="AB17">
        <v>92000000</v>
      </c>
      <c r="AC17">
        <v>106000000</v>
      </c>
      <c r="AD17">
        <v>107000000</v>
      </c>
      <c r="AE17">
        <v>404000000</v>
      </c>
      <c r="AF17">
        <v>299000000</v>
      </c>
      <c r="AG17">
        <v>287000000</v>
      </c>
      <c r="AH17">
        <v>281000000</v>
      </c>
      <c r="AI17">
        <v>286000000</v>
      </c>
      <c r="AJ17">
        <v>298000000</v>
      </c>
      <c r="AK17">
        <v>309000000</v>
      </c>
      <c r="AL17">
        <v>334000000</v>
      </c>
      <c r="AM17">
        <v>378000000</v>
      </c>
      <c r="AN17">
        <v>406000000</v>
      </c>
      <c r="AO17">
        <v>426000000</v>
      </c>
      <c r="AP17">
        <v>384000000</v>
      </c>
      <c r="AQ17">
        <v>365000000</v>
      </c>
      <c r="AR17">
        <v>372000000</v>
      </c>
      <c r="AS17">
        <v>387000000</v>
      </c>
      <c r="AT17">
        <v>410000000</v>
      </c>
      <c r="AU17">
        <v>433000000</v>
      </c>
      <c r="AV17">
        <v>478000000</v>
      </c>
      <c r="DK17">
        <v>220125000</v>
      </c>
      <c r="DL17">
        <v>197000000</v>
      </c>
      <c r="DM17">
        <v>187000000</v>
      </c>
      <c r="DN17">
        <v>199000000</v>
      </c>
      <c r="DO17">
        <v>262000000</v>
      </c>
      <c r="DP17">
        <v>381000000</v>
      </c>
      <c r="DQ17">
        <v>1098000000</v>
      </c>
      <c r="DR17">
        <v>1174000000</v>
      </c>
      <c r="DS17">
        <v>1544000000</v>
      </c>
      <c r="DT17">
        <v>1508000000</v>
      </c>
      <c r="EN17">
        <v>1</v>
      </c>
      <c r="EO17" t="str">
        <f t="shared" si="8"/>
        <v>p&amp;l</v>
      </c>
      <c r="EP17" t="str">
        <f t="shared" si="7"/>
        <v>depreciationAndAmortization</v>
      </c>
      <c r="ET17" t="str" cm="1">
        <f t="array" aca="1" ref="ET17" ca="1">IF($EN17=1,IF(ISNUMBER(DK$4),IF(ABS(INDEX($F$4:$EK$109,MATCH(1,($A$4:$A$109=$EO17)*($B$4:$B$109=$EP17),0),MATCH(ET$2,$F$2:$EK$2,0))-SUM(OFFSET($E17,,MATCH(ET$2,$F$1:$EK$1,0),,4)))&gt;0,INDEX($F$4:$EK$109,MATCH(1,($A$4:$A$109=$EO17)*($B$4:$B$109=$EP17),0),MATCH(ET$2,$F$2:$EK$2,0))-SUM(OFFSET($E17,,MATCH(ET$2,$F$1:$EK$1,0),,4)),""),""),"")</f>
        <v/>
      </c>
      <c r="EU17" t="str" cm="1">
        <f t="array" aca="1" ref="EU17" ca="1">IF($EN17=1,IF(ISNUMBER(DL$4),IF(ABS(INDEX($F$4:$EK$109,MATCH(1,($A$4:$A$109=$EO17)*($B$4:$B$109=$EP17),0),MATCH(EU$2,$F$2:$EK$2,0))-SUM(OFFSET($E17,,MATCH(EU$2,$F$1:$EK$1,0),,4)))&gt;0,INDEX($F$4:$EK$109,MATCH(1,($A$4:$A$109=$EO17)*($B$4:$B$109=$EP17),0),MATCH(EU$2,$F$2:$EK$2,0))-SUM(OFFSET($E17,,MATCH(EU$2,$F$1:$EK$1,0),,4)),""),""),"")</f>
        <v/>
      </c>
      <c r="EV17" t="str" cm="1">
        <f t="array" aca="1" ref="EV17" ca="1">IF($EN17=1,IF(ISNUMBER(DM$4),IF(ABS(INDEX($F$4:$EK$109,MATCH(1,($A$4:$A$109=$EO17)*($B$4:$B$109=$EP17),0),MATCH(EV$2,$F$2:$EK$2,0))-SUM(OFFSET($E17,,MATCH(EV$2,$F$1:$EK$1,0),,4)))&gt;0,INDEX($F$4:$EK$109,MATCH(1,($A$4:$A$109=$EO17)*($B$4:$B$109=$EP17),0),MATCH(EV$2,$F$2:$EK$2,0))-SUM(OFFSET($E17,,MATCH(EV$2,$F$1:$EK$1,0),,4)),""),""),"")</f>
        <v/>
      </c>
      <c r="EW17" t="str" cm="1">
        <f t="array" aca="1" ref="EW17" ca="1">IF($EN17=1,IF(ISNUMBER(DN$4),IF(ABS(INDEX($F$4:$EK$109,MATCH(1,($A$4:$A$109=$EO17)*($B$4:$B$109=$EP17),0),MATCH(EW$2,$F$2:$EK$2,0))-SUM(OFFSET($E17,,MATCH(EW$2,$F$1:$EK$1,0),,4)))&gt;0,INDEX($F$4:$EK$109,MATCH(1,($A$4:$A$109=$EO17)*($B$4:$B$109=$EP17),0),MATCH(EW$2,$F$2:$EK$2,0))-SUM(OFFSET($E17,,MATCH(EW$2,$F$1:$EK$1,0),,4)),""),""),"")</f>
        <v/>
      </c>
      <c r="EX17" t="str" cm="1">
        <f t="array" aca="1" ref="EX17" ca="1">IF($EN17=1,IF(ISNUMBER(DO$4),IF(ABS(INDEX($F$4:$EK$109,MATCH(1,($A$4:$A$109=$EO17)*($B$4:$B$109=$EP17),0),MATCH(EX$2,$F$2:$EK$2,0))-SUM(OFFSET($E17,,MATCH(EX$2,$F$1:$EK$1,0),,4)))&gt;0,INDEX($F$4:$EK$109,MATCH(1,($A$4:$A$109=$EO17)*($B$4:$B$109=$EP17),0),MATCH(EX$2,$F$2:$EK$2,0))-SUM(OFFSET($E17,,MATCH(EX$2,$F$1:$EK$1,0),,4)),""),""),"")</f>
        <v/>
      </c>
      <c r="EY17" t="str" cm="1">
        <f t="array" aca="1" ref="EY17" ca="1">IF($EN17=1,IF(ISNUMBER(DP$4),IF(ABS(INDEX($F$4:$EK$109,MATCH(1,($A$4:$A$109=$EO17)*($B$4:$B$109=$EP17),0),MATCH(EY$2,$F$2:$EK$2,0))-SUM(OFFSET($E17,,MATCH(EY$2,$F$1:$EK$1,0),,4)))&gt;0,INDEX($F$4:$EK$109,MATCH(1,($A$4:$A$109=$EO17)*($B$4:$B$109=$EP17),0),MATCH(EY$2,$F$2:$EK$2,0))-SUM(OFFSET($E17,,MATCH(EY$2,$F$1:$EK$1,0),,4)),""),""),"")</f>
        <v/>
      </c>
      <c r="EZ17" cm="1">
        <f t="array" aca="1" ref="EZ17" ca="1">IF($EN17=1,IF(ISNUMBER(DQ$4),IF(ABS(INDEX($F$4:$EK$109,MATCH(1,($A$4:$A$109=$EO17)*($B$4:$B$109=$EP17),0),MATCH(EZ$2,$F$2:$EK$2,0))-SUM(OFFSET($E17,,MATCH(EZ$2,$F$1:$EK$1,0),,4)))&gt;0,INDEX($F$4:$EK$109,MATCH(1,($A$4:$A$109=$EO17)*($B$4:$B$109=$EP17),0),MATCH(EZ$2,$F$2:$EK$2,0))-SUM(OFFSET($E17,,MATCH(EZ$2,$F$1:$EK$1,0),,4)),""),""),"")</f>
        <v>1000000</v>
      </c>
      <c r="FA17" t="str" cm="1">
        <f t="array" aca="1" ref="FA17" ca="1">IF($EN17=1,IF(ISNUMBER(DR$4),IF(ABS(INDEX($F$4:$EK$109,MATCH(1,($A$4:$A$109=$EO17)*($B$4:$B$109=$EP17),0),MATCH(FA$2,$F$2:$EK$2,0))-SUM(OFFSET($E17,,MATCH(FA$2,$F$1:$EK$1,0),,4)))&gt;0,INDEX($F$4:$EK$109,MATCH(1,($A$4:$A$109=$EO17)*($B$4:$B$109=$EP17),0),MATCH(FA$2,$F$2:$EK$2,0))-SUM(OFFSET($E17,,MATCH(FA$2,$F$1:$EK$1,0),,4)),""),""),"")</f>
        <v/>
      </c>
      <c r="FB17" t="str" cm="1">
        <f t="array" aca="1" ref="FB17" ca="1">IF($EN17=1,IF(ISNUMBER(DS$4),IF(ABS(INDEX($F$4:$EK$109,MATCH(1,($A$4:$A$109=$EO17)*($B$4:$B$109=$EP17),0),MATCH(FB$2,$F$2:$EK$2,0))-SUM(OFFSET($E17,,MATCH(FB$2,$F$1:$EK$1,0),,4)))&gt;0,INDEX($F$4:$EK$109,MATCH(1,($A$4:$A$109=$EO17)*($B$4:$B$109=$EP17),0),MATCH(FB$2,$F$2:$EK$2,0))-SUM(OFFSET($E17,,MATCH(FB$2,$F$1:$EK$1,0),,4)),""),""),"")</f>
        <v/>
      </c>
      <c r="FC17" t="str" cm="1">
        <f t="array" aca="1" ref="FC17" ca="1">IF($EN17=1,IF(ISNUMBER(DT$4),IF(ABS(INDEX($F$4:$EK$109,MATCH(1,($A$4:$A$109=$EO17)*($B$4:$B$109=$EP17),0),MATCH(FC$2,$F$2:$EK$2,0))-SUM(OFFSET($E17,,MATCH(FC$2,$F$1:$EK$1,0),,4)))&gt;0,INDEX($F$4:$EK$109,MATCH(1,($A$4:$A$109=$EO17)*($B$4:$B$109=$EP17),0),MATCH(FC$2,$F$2:$EK$2,0))-SUM(OFFSET($E17,,MATCH(FC$2,$F$1:$EK$1,0),,4)),""),""),"")</f>
        <v/>
      </c>
      <c r="FD17" t="str" cm="1">
        <f t="array" aca="1" ref="FD17" ca="1">IF($EN17=1,IF(ISNUMBER(DU$4),IF(ABS(INDEX($F$4:$EK$109,MATCH(1,($A$4:$A$109=$EO17)*($B$4:$B$109=$EP17),0),MATCH(FD$2,$F$2:$EK$2,0))-SUM(OFFSET($E17,,MATCH(FD$2,$F$1:$EK$1,0),,4)))&gt;0,INDEX($F$4:$EK$109,MATCH(1,($A$4:$A$109=$EO17)*($B$4:$B$109=$EP17),0),MATCH(FD$2,$F$2:$EK$2,0))-SUM(OFFSET($E17,,MATCH(FD$2,$F$1:$EK$1,0),,4)),""),""),"")</f>
        <v/>
      </c>
      <c r="FE17" t="str" cm="1">
        <f t="array" aca="1" ref="FE17" ca="1">IF($EN17=1,IF(ISNUMBER(DV$4),IF(ABS(INDEX($F$4:$EK$109,MATCH(1,($A$4:$A$109=$EO17)*($B$4:$B$109=$EP17),0),MATCH(FE$2,$F$2:$EK$2,0))-SUM(OFFSET($E17,,MATCH(FE$2,$F$1:$EK$1,0),,4)))&gt;0,INDEX($F$4:$EK$109,MATCH(1,($A$4:$A$109=$EO17)*($B$4:$B$109=$EP17),0),MATCH(FE$2,$F$2:$EK$2,0))-SUM(OFFSET($E17,,MATCH(FE$2,$F$1:$EK$1,0),,4)),""),""),"")</f>
        <v/>
      </c>
      <c r="FF17" t="str" cm="1">
        <f t="array" aca="1" ref="FF17" ca="1">IF($EN17=1,IF(ISNUMBER(DW$4),IF(ABS(INDEX($F$4:$EK$109,MATCH(1,($A$4:$A$109=$EO17)*($B$4:$B$109=$EP17),0),MATCH(FF$2,$F$2:$EK$2,0))-SUM(OFFSET($E17,,MATCH(FF$2,$F$1:$EK$1,0),,4)))&gt;0,INDEX($F$4:$EK$109,MATCH(1,($A$4:$A$109=$EO17)*($B$4:$B$109=$EP17),0),MATCH(FF$2,$F$2:$EK$2,0))-SUM(OFFSET($E17,,MATCH(FF$2,$F$1:$EK$1,0),,4)),""),""),"")</f>
        <v/>
      </c>
      <c r="FG17" t="str" cm="1">
        <f t="array" aca="1" ref="FG17" ca="1">IF($EN17=1,IF(ISNUMBER(DX$4),IF(ABS(INDEX($F$4:$EK$109,MATCH(1,($A$4:$A$109=$EO17)*($B$4:$B$109=$EP17),0),MATCH(FG$2,$F$2:$EK$2,0))-SUM(OFFSET($E17,,MATCH(FG$2,$F$1:$EK$1,0),,4)))&gt;0,INDEX($F$4:$EK$109,MATCH(1,($A$4:$A$109=$EO17)*($B$4:$B$109=$EP17),0),MATCH(FG$2,$F$2:$EK$2,0))-SUM(OFFSET($E17,,MATCH(FG$2,$F$1:$EK$1,0),,4)),""),""),"")</f>
        <v/>
      </c>
      <c r="FH17" t="str" cm="1">
        <f t="array" aca="1" ref="FH17" ca="1">IF($EN17=1,IF(ISNUMBER(DY$4),IF(ABS(INDEX($F$4:$EK$109,MATCH(1,($A$4:$A$109=$EO17)*($B$4:$B$109=$EP17),0),MATCH(FH$2,$F$2:$EK$2,0))-SUM(OFFSET($E17,,MATCH(FH$2,$F$1:$EK$1,0),,4)))&gt;0,INDEX($F$4:$EK$109,MATCH(1,($A$4:$A$109=$EO17)*($B$4:$B$109=$EP17),0),MATCH(FH$2,$F$2:$EK$2,0))-SUM(OFFSET($E17,,MATCH(FH$2,$F$1:$EK$1,0),,4)),""),""),"")</f>
        <v/>
      </c>
      <c r="FI17" t="str" cm="1">
        <f t="array" aca="1" ref="FI17" ca="1">IF($EN17=1,IF(ISNUMBER(DZ$4),IF(ABS(INDEX($F$4:$EK$109,MATCH(1,($A$4:$A$109=$EO17)*($B$4:$B$109=$EP17),0),MATCH(FI$2,$F$2:$EK$2,0))-SUM(OFFSET($E17,,MATCH(FI$2,$F$1:$EK$1,0),,4)))&gt;0,INDEX($F$4:$EK$109,MATCH(1,($A$4:$A$109=$EO17)*($B$4:$B$109=$EP17),0),MATCH(FI$2,$F$2:$EK$2,0))-SUM(OFFSET($E17,,MATCH(FI$2,$F$1:$EK$1,0),,4)),""),""),"")</f>
        <v/>
      </c>
      <c r="FJ17" t="str" cm="1">
        <f t="array" aca="1" ref="FJ17" ca="1">IF($EN17=1,IF(ISNUMBER(EA$4),IF(ABS(INDEX($F$4:$EK$109,MATCH(1,($A$4:$A$109=$EO17)*($B$4:$B$109=$EP17),0),MATCH(FJ$2,$F$2:$EK$2,0))-SUM(OFFSET($E17,,MATCH(FJ$2,$F$1:$EK$1,0),,4)))&gt;0,INDEX($F$4:$EK$109,MATCH(1,($A$4:$A$109=$EO17)*($B$4:$B$109=$EP17),0),MATCH(FJ$2,$F$2:$EK$2,0))-SUM(OFFSET($E17,,MATCH(FJ$2,$F$1:$EK$1,0),,4)),""),""),"")</f>
        <v/>
      </c>
      <c r="FK17" t="str" cm="1">
        <f t="array" aca="1" ref="FK17" ca="1">IF($EN17=1,IF(ISNUMBER(EB$4),IF(ABS(INDEX($F$4:$EK$109,MATCH(1,($A$4:$A$109=$EO17)*($B$4:$B$109=$EP17),0),MATCH(FK$2,$F$2:$EK$2,0))-SUM(OFFSET($E17,,MATCH(FK$2,$F$1:$EK$1,0),,4)))&gt;0,INDEX($F$4:$EK$109,MATCH(1,($A$4:$A$109=$EO17)*($B$4:$B$109=$EP17),0),MATCH(FK$2,$F$2:$EK$2,0))-SUM(OFFSET($E17,,MATCH(FK$2,$F$1:$EK$1,0),,4)),""),""),"")</f>
        <v/>
      </c>
      <c r="FL17" t="str" cm="1">
        <f t="array" aca="1" ref="FL17" ca="1">IF($EN17=1,IF(ISNUMBER(EC$4),IF(ABS(INDEX($F$4:$EK$109,MATCH(1,($A$4:$A$109=$EO17)*($B$4:$B$109=$EP17),0),MATCH(FL$2,$F$2:$EK$2,0))-SUM(OFFSET($E17,,MATCH(FL$2,$F$1:$EK$1,0),,4)))&gt;0,INDEX($F$4:$EK$109,MATCH(1,($A$4:$A$109=$EO17)*($B$4:$B$109=$EP17),0),MATCH(FL$2,$F$2:$EK$2,0))-SUM(OFFSET($E17,,MATCH(FL$2,$F$1:$EK$1,0),,4)),""),""),"")</f>
        <v/>
      </c>
      <c r="FM17" t="str" cm="1">
        <f t="array" aca="1" ref="FM17" ca="1">IF($EN17=1,IF(ISNUMBER(ED$4),IF(ABS(INDEX($F$4:$EK$109,MATCH(1,($A$4:$A$109=$EO17)*($B$4:$B$109=$EP17),0),MATCH(FM$2,$F$2:$EK$2,0))-SUM(OFFSET($E17,,MATCH(FM$2,$F$1:$EK$1,0),,4)))&gt;0,INDEX($F$4:$EK$109,MATCH(1,($A$4:$A$109=$EO17)*($B$4:$B$109=$EP17),0),MATCH(FM$2,$F$2:$EK$2,0))-SUM(OFFSET($E17,,MATCH(FM$2,$F$1:$EK$1,0),,4)),""),""),"")</f>
        <v/>
      </c>
      <c r="FN17" t="str" cm="1">
        <f t="array" aca="1" ref="FN17" ca="1">IF($EN17=1,IF(ISNUMBER(EE$4),IF(ABS(INDEX($F$4:$EK$109,MATCH(1,($A$4:$A$109=$EO17)*($B$4:$B$109=$EP17),0),MATCH(FN$2,$F$2:$EK$2,0))-SUM(OFFSET($E17,,MATCH(FN$2,$F$1:$EK$1,0),,4)))&gt;0,INDEX($F$4:$EK$109,MATCH(1,($A$4:$A$109=$EO17)*($B$4:$B$109=$EP17),0),MATCH(FN$2,$F$2:$EK$2,0))-SUM(OFFSET($E17,,MATCH(FN$2,$F$1:$EK$1,0),,4)),""),""),"")</f>
        <v/>
      </c>
      <c r="FO17" t="str" cm="1">
        <f t="array" aca="1" ref="FO17" ca="1">IF($EN17=1,IF(ISNUMBER(EF$4),IF(ABS(INDEX($F$4:$EK$109,MATCH(1,($A$4:$A$109=$EO17)*($B$4:$B$109=$EP17),0),MATCH(FO$2,$F$2:$EK$2,0))-SUM(OFFSET($E17,,MATCH(FO$2,$F$1:$EK$1,0),,4)))&gt;0,INDEX($F$4:$EK$109,MATCH(1,($A$4:$A$109=$EO17)*($B$4:$B$109=$EP17),0),MATCH(FO$2,$F$2:$EK$2,0))-SUM(OFFSET($E17,,MATCH(FO$2,$F$1:$EK$1,0),,4)),""),""),"")</f>
        <v/>
      </c>
      <c r="FP17" t="str" cm="1">
        <f t="array" aca="1" ref="FP17" ca="1">IF($EN17=1,IF(ISNUMBER(EG$4),IF(ABS(INDEX($F$4:$EK$109,MATCH(1,($A$4:$A$109=$EO17)*($B$4:$B$109=$EP17),0),MATCH(FP$2,$F$2:$EK$2,0))-SUM(OFFSET($E17,,MATCH(FP$2,$F$1:$EK$1,0),,4)))&gt;0,INDEX($F$4:$EK$109,MATCH(1,($A$4:$A$109=$EO17)*($B$4:$B$109=$EP17),0),MATCH(FP$2,$F$2:$EK$2,0))-SUM(OFFSET($E17,,MATCH(FP$2,$F$1:$EK$1,0),,4)),""),""),"")</f>
        <v/>
      </c>
      <c r="FQ17" t="str" cm="1">
        <f t="array" aca="1" ref="FQ17" ca="1">IF($EN17=1,IF(ISNUMBER(EH$4),IF(ABS(INDEX($F$4:$EK$109,MATCH(1,($A$4:$A$109=$EO17)*($B$4:$B$109=$EP17),0),MATCH(FQ$2,$F$2:$EK$2,0))-SUM(OFFSET($E17,,MATCH(FQ$2,$F$1:$EK$1,0),,4)))&gt;0,INDEX($F$4:$EK$109,MATCH(1,($A$4:$A$109=$EO17)*($B$4:$B$109=$EP17),0),MATCH(FQ$2,$F$2:$EK$2,0))-SUM(OFFSET($E17,,MATCH(FQ$2,$F$1:$EK$1,0),,4)),""),""),"")</f>
        <v/>
      </c>
      <c r="FR17" t="str" cm="1">
        <f t="array" aca="1" ref="FR17" ca="1">IF($EN17=1,IF(ISNUMBER(EI$4),IF(ABS(INDEX($F$4:$EK$109,MATCH(1,($A$4:$A$109=$EO17)*($B$4:$B$109=$EP17),0),MATCH(FR$2,$F$2:$EK$2,0))-SUM(OFFSET($E17,,MATCH(FR$2,$F$1:$EK$1,0),,4)))&gt;0,INDEX($F$4:$EK$109,MATCH(1,($A$4:$A$109=$EO17)*($B$4:$B$109=$EP17),0),MATCH(FR$2,$F$2:$EK$2,0))-SUM(OFFSET($E17,,MATCH(FR$2,$F$1:$EK$1,0),,4)),""),""),"")</f>
        <v/>
      </c>
      <c r="FS17" t="str" cm="1">
        <f t="array" aca="1" ref="FS17" ca="1">IF($EN17=1,IF(ISNUMBER(EJ$4),IF(ABS(INDEX($F$4:$EK$109,MATCH(1,($A$4:$A$109=$EO17)*($B$4:$B$109=$EP17),0),MATCH(FS$2,$F$2:$EK$2,0))-SUM(OFFSET($E17,,MATCH(FS$2,$F$1:$EK$1,0),,4)))&gt;0,INDEX($F$4:$EK$109,MATCH(1,($A$4:$A$109=$EO17)*($B$4:$B$109=$EP17),0),MATCH(FS$2,$F$2:$EK$2,0))-SUM(OFFSET($E17,,MATCH(FS$2,$F$1:$EK$1,0),,4)),""),""),"")</f>
        <v/>
      </c>
      <c r="FT17" t="str" cm="1">
        <f t="array" aca="1" ref="FT17" ca="1">IF($EN17=1,IF(ISNUMBER(EK$4),IF(ABS(INDEX($F$4:$EK$109,MATCH(1,($A$4:$A$109=$EO17)*($B$4:$B$109=$EP17),0),MATCH(FT$2,$F$2:$EK$2,0))-SUM(OFFSET($E17,,MATCH(FT$2,$F$1:$EK$1,0),,4)))&gt;0,INDEX($F$4:$EK$109,MATCH(1,($A$4:$A$109=$EO17)*($B$4:$B$109=$EP17),0),MATCH(FT$2,$F$2:$EK$2,0))-SUM(OFFSET($E17,,MATCH(FT$2,$F$1:$EK$1,0),,4)),""),""),"")</f>
        <v/>
      </c>
    </row>
    <row r="18" spans="1:176" x14ac:dyDescent="0.25">
      <c r="A18" t="s">
        <v>132</v>
      </c>
      <c r="B18" t="s">
        <v>145</v>
      </c>
      <c r="F18">
        <v>174753000</v>
      </c>
      <c r="G18">
        <v>166151000</v>
      </c>
      <c r="H18">
        <v>220612000</v>
      </c>
      <c r="I18">
        <v>239453000</v>
      </c>
      <c r="J18">
        <v>184000000</v>
      </c>
      <c r="K18">
        <v>173000000</v>
      </c>
      <c r="L18">
        <v>265000000</v>
      </c>
      <c r="M18">
        <v>299000000</v>
      </c>
      <c r="N18">
        <v>254000000</v>
      </c>
      <c r="O18">
        <v>331000000</v>
      </c>
      <c r="P18">
        <v>637000000</v>
      </c>
      <c r="Q18">
        <v>744000000</v>
      </c>
      <c r="R18">
        <v>552000000</v>
      </c>
      <c r="S18">
        <v>699000000</v>
      </c>
      <c r="T18">
        <v>911000000</v>
      </c>
      <c r="U18">
        <v>1093000000</v>
      </c>
      <c r="V18">
        <v>1326000000</v>
      </c>
      <c r="W18">
        <v>1253000000</v>
      </c>
      <c r="X18">
        <v>1164000000</v>
      </c>
      <c r="Y18">
        <v>338000000</v>
      </c>
      <c r="Z18">
        <v>493000000</v>
      </c>
      <c r="AA18">
        <v>711000000</v>
      </c>
      <c r="AB18">
        <v>1064000000</v>
      </c>
      <c r="AC18">
        <v>1134000000</v>
      </c>
      <c r="AD18">
        <v>1113000000</v>
      </c>
      <c r="AE18">
        <v>1067000000</v>
      </c>
      <c r="AF18">
        <v>1700000000</v>
      </c>
      <c r="AG18">
        <v>1810000000</v>
      </c>
      <c r="AH18">
        <v>2378000000</v>
      </c>
      <c r="AI18">
        <v>2740000000</v>
      </c>
      <c r="AJ18">
        <v>2998000000</v>
      </c>
      <c r="AK18">
        <v>3235000000</v>
      </c>
      <c r="AL18">
        <v>2207000000</v>
      </c>
      <c r="AM18">
        <v>918000000</v>
      </c>
      <c r="AN18">
        <v>1084000000</v>
      </c>
      <c r="AO18">
        <v>1780000000</v>
      </c>
      <c r="AP18">
        <v>2659000000</v>
      </c>
      <c r="AQ18">
        <v>7411000000</v>
      </c>
      <c r="AR18">
        <v>10957000000</v>
      </c>
      <c r="AS18">
        <v>14556000000</v>
      </c>
      <c r="AT18">
        <v>17753000000</v>
      </c>
      <c r="AU18">
        <v>19708000000</v>
      </c>
      <c r="AV18">
        <v>22855000000</v>
      </c>
      <c r="DK18">
        <v>800969000</v>
      </c>
      <c r="DL18">
        <v>921000000</v>
      </c>
      <c r="DM18">
        <v>1966000000</v>
      </c>
      <c r="DN18">
        <v>3257000000</v>
      </c>
      <c r="DO18">
        <v>3954000000</v>
      </c>
      <c r="DP18">
        <v>3403000000</v>
      </c>
      <c r="DQ18">
        <v>5691000000</v>
      </c>
      <c r="DR18">
        <v>11351000000</v>
      </c>
      <c r="DS18">
        <v>5987000000</v>
      </c>
      <c r="DT18">
        <v>35583000000</v>
      </c>
      <c r="EN18">
        <v>1</v>
      </c>
      <c r="EO18" t="str">
        <f t="shared" si="8"/>
        <v>p&amp;l</v>
      </c>
      <c r="EP18" t="str">
        <f t="shared" si="7"/>
        <v>ebitda</v>
      </c>
      <c r="ET18" t="str" cm="1">
        <f t="array" aca="1" ref="ET18" ca="1">IF($EN18=1,IF(ISNUMBER(DK$4),IF(ABS(INDEX($F$4:$EK$109,MATCH(1,($A$4:$A$109=$EO18)*($B$4:$B$109=$EP18),0),MATCH(ET$2,$F$2:$EK$2,0))-SUM(OFFSET($E18,,MATCH(ET$2,$F$1:$EK$1,0),,4)))&gt;0,INDEX($F$4:$EK$109,MATCH(1,($A$4:$A$109=$EO18)*($B$4:$B$109=$EP18),0),MATCH(ET$2,$F$2:$EK$2,0))-SUM(OFFSET($E18,,MATCH(ET$2,$F$1:$EK$1,0),,4)),""),""),"")</f>
        <v/>
      </c>
      <c r="EU18" t="str" cm="1">
        <f t="array" aca="1" ref="EU18" ca="1">IF($EN18=1,IF(ISNUMBER(DL$4),IF(ABS(INDEX($F$4:$EK$109,MATCH(1,($A$4:$A$109=$EO18)*($B$4:$B$109=$EP18),0),MATCH(EU$2,$F$2:$EK$2,0))-SUM(OFFSET($E18,,MATCH(EU$2,$F$1:$EK$1,0),,4)))&gt;0,INDEX($F$4:$EK$109,MATCH(1,($A$4:$A$109=$EO18)*($B$4:$B$109=$EP18),0),MATCH(EU$2,$F$2:$EK$2,0))-SUM(OFFSET($E18,,MATCH(EU$2,$F$1:$EK$1,0),,4)),""),""),"")</f>
        <v/>
      </c>
      <c r="EV18" t="str" cm="1">
        <f t="array" aca="1" ref="EV18" ca="1">IF($EN18=1,IF(ISNUMBER(DM$4),IF(ABS(INDEX($F$4:$EK$109,MATCH(1,($A$4:$A$109=$EO18)*($B$4:$B$109=$EP18),0),MATCH(EV$2,$F$2:$EK$2,0))-SUM(OFFSET($E18,,MATCH(EV$2,$F$1:$EK$1,0),,4)))&gt;0,INDEX($F$4:$EK$109,MATCH(1,($A$4:$A$109=$EO18)*($B$4:$B$109=$EP18),0),MATCH(EV$2,$F$2:$EK$2,0))-SUM(OFFSET($E18,,MATCH(EV$2,$F$1:$EK$1,0),,4)),""),""),"")</f>
        <v/>
      </c>
      <c r="EW18" cm="1">
        <f t="array" aca="1" ref="EW18" ca="1">IF($EN18=1,IF(ISNUMBER(DN$4),IF(ABS(INDEX($F$4:$EK$109,MATCH(1,($A$4:$A$109=$EO18)*($B$4:$B$109=$EP18),0),MATCH(EW$2,$F$2:$EK$2,0))-SUM(OFFSET($E18,,MATCH(EW$2,$F$1:$EK$1,0),,4)))&gt;0,INDEX($F$4:$EK$109,MATCH(1,($A$4:$A$109=$EO18)*($B$4:$B$109=$EP18),0),MATCH(EW$2,$F$2:$EK$2,0))-SUM(OFFSET($E18,,MATCH(EW$2,$F$1:$EK$1,0),,4)),""),""),"")</f>
        <v>2000000</v>
      </c>
      <c r="EX18" cm="1">
        <f t="array" aca="1" ref="EX18" ca="1">IF($EN18=1,IF(ISNUMBER(DO$4),IF(ABS(INDEX($F$4:$EK$109,MATCH(1,($A$4:$A$109=$EO18)*($B$4:$B$109=$EP18),0),MATCH(EX$2,$F$2:$EK$2,0))-SUM(OFFSET($E18,,MATCH(EX$2,$F$1:$EK$1,0),,4)))&gt;0,INDEX($F$4:$EK$109,MATCH(1,($A$4:$A$109=$EO18)*($B$4:$B$109=$EP18),0),MATCH(EX$2,$F$2:$EK$2,0))-SUM(OFFSET($E18,,MATCH(EX$2,$F$1:$EK$1,0),,4)),""),""),"")</f>
        <v>-127000000</v>
      </c>
      <c r="EY18" cm="1">
        <f t="array" aca="1" ref="EY18" ca="1">IF($EN18=1,IF(ISNUMBER(DP$4),IF(ABS(INDEX($F$4:$EK$109,MATCH(1,($A$4:$A$109=$EO18)*($B$4:$B$109=$EP18),0),MATCH(EY$2,$F$2:$EK$2,0))-SUM(OFFSET($E18,,MATCH(EY$2,$F$1:$EK$1,0),,4)))&gt;0,INDEX($F$4:$EK$109,MATCH(1,($A$4:$A$109=$EO18)*($B$4:$B$109=$EP18),0),MATCH(EY$2,$F$2:$EK$2,0))-SUM(OFFSET($E18,,MATCH(EY$2,$F$1:$EK$1,0),,4)),""),""),"")</f>
        <v>1000000</v>
      </c>
      <c r="EZ18" cm="1">
        <f t="array" aca="1" ref="EZ18" ca="1">IF($EN18=1,IF(ISNUMBER(DQ$4),IF(ABS(INDEX($F$4:$EK$109,MATCH(1,($A$4:$A$109=$EO18)*($B$4:$B$109=$EP18),0),MATCH(EZ$2,$F$2:$EK$2,0))-SUM(OFFSET($E18,,MATCH(EZ$2,$F$1:$EK$1,0),,4)))&gt;0,INDEX($F$4:$EK$109,MATCH(1,($A$4:$A$109=$EO18)*($B$4:$B$109=$EP18),0),MATCH(EZ$2,$F$2:$EK$2,0))-SUM(OFFSET($E18,,MATCH(EZ$2,$F$1:$EK$1,0),,4)),""),""),"")</f>
        <v>1000000</v>
      </c>
      <c r="FA18" t="str" cm="1">
        <f t="array" aca="1" ref="FA18" ca="1">IF($EN18=1,IF(ISNUMBER(DR$4),IF(ABS(INDEX($F$4:$EK$109,MATCH(1,($A$4:$A$109=$EO18)*($B$4:$B$109=$EP18),0),MATCH(FA$2,$F$2:$EK$2,0))-SUM(OFFSET($E18,,MATCH(FA$2,$F$1:$EK$1,0),,4)))&gt;0,INDEX($F$4:$EK$109,MATCH(1,($A$4:$A$109=$EO18)*($B$4:$B$109=$EP18),0),MATCH(FA$2,$F$2:$EK$2,0))-SUM(OFFSET($E18,,MATCH(FA$2,$F$1:$EK$1,0),,4)),""),""),"")</f>
        <v/>
      </c>
      <c r="FB18" cm="1">
        <f t="array" aca="1" ref="FB18" ca="1">IF($EN18=1,IF(ISNUMBER(DS$4),IF(ABS(INDEX($F$4:$EK$109,MATCH(1,($A$4:$A$109=$EO18)*($B$4:$B$109=$EP18),0),MATCH(FB$2,$F$2:$EK$2,0))-SUM(OFFSET($E18,,MATCH(FB$2,$F$1:$EK$1,0),,4)))&gt;0,INDEX($F$4:$EK$109,MATCH(1,($A$4:$A$109=$EO18)*($B$4:$B$109=$EP18),0),MATCH(FB$2,$F$2:$EK$2,0))-SUM(OFFSET($E18,,MATCH(FB$2,$F$1:$EK$1,0),,4)),""),""),"")</f>
        <v>-2000000</v>
      </c>
      <c r="FC18" t="str" cm="1">
        <f t="array" aca="1" ref="FC18" ca="1">IF($EN18=1,IF(ISNUMBER(DT$4),IF(ABS(INDEX($F$4:$EK$109,MATCH(1,($A$4:$A$109=$EO18)*($B$4:$B$109=$EP18),0),MATCH(FC$2,$F$2:$EK$2,0))-SUM(OFFSET($E18,,MATCH(FC$2,$F$1:$EK$1,0),,4)))&gt;0,INDEX($F$4:$EK$109,MATCH(1,($A$4:$A$109=$EO18)*($B$4:$B$109=$EP18),0),MATCH(FC$2,$F$2:$EK$2,0))-SUM(OFFSET($E18,,MATCH(FC$2,$F$1:$EK$1,0),,4)),""),""),"")</f>
        <v/>
      </c>
      <c r="FD18" t="str" cm="1">
        <f t="array" aca="1" ref="FD18" ca="1">IF($EN18=1,IF(ISNUMBER(DU$4),IF(ABS(INDEX($F$4:$EK$109,MATCH(1,($A$4:$A$109=$EO18)*($B$4:$B$109=$EP18),0),MATCH(FD$2,$F$2:$EK$2,0))-SUM(OFFSET($E18,,MATCH(FD$2,$F$1:$EK$1,0),,4)))&gt;0,INDEX($F$4:$EK$109,MATCH(1,($A$4:$A$109=$EO18)*($B$4:$B$109=$EP18),0),MATCH(FD$2,$F$2:$EK$2,0))-SUM(OFFSET($E18,,MATCH(FD$2,$F$1:$EK$1,0),,4)),""),""),"")</f>
        <v/>
      </c>
      <c r="FE18" t="str" cm="1">
        <f t="array" aca="1" ref="FE18" ca="1">IF($EN18=1,IF(ISNUMBER(DV$4),IF(ABS(INDEX($F$4:$EK$109,MATCH(1,($A$4:$A$109=$EO18)*($B$4:$B$109=$EP18),0),MATCH(FE$2,$F$2:$EK$2,0))-SUM(OFFSET($E18,,MATCH(FE$2,$F$1:$EK$1,0),,4)))&gt;0,INDEX($F$4:$EK$109,MATCH(1,($A$4:$A$109=$EO18)*($B$4:$B$109=$EP18),0),MATCH(FE$2,$F$2:$EK$2,0))-SUM(OFFSET($E18,,MATCH(FE$2,$F$1:$EK$1,0),,4)),""),""),"")</f>
        <v/>
      </c>
      <c r="FF18" t="str" cm="1">
        <f t="array" aca="1" ref="FF18" ca="1">IF($EN18=1,IF(ISNUMBER(DW$4),IF(ABS(INDEX($F$4:$EK$109,MATCH(1,($A$4:$A$109=$EO18)*($B$4:$B$109=$EP18),0),MATCH(FF$2,$F$2:$EK$2,0))-SUM(OFFSET($E18,,MATCH(FF$2,$F$1:$EK$1,0),,4)))&gt;0,INDEX($F$4:$EK$109,MATCH(1,($A$4:$A$109=$EO18)*($B$4:$B$109=$EP18),0),MATCH(FF$2,$F$2:$EK$2,0))-SUM(OFFSET($E18,,MATCH(FF$2,$F$1:$EK$1,0),,4)),""),""),"")</f>
        <v/>
      </c>
      <c r="FG18" t="str" cm="1">
        <f t="array" aca="1" ref="FG18" ca="1">IF($EN18=1,IF(ISNUMBER(DX$4),IF(ABS(INDEX($F$4:$EK$109,MATCH(1,($A$4:$A$109=$EO18)*($B$4:$B$109=$EP18),0),MATCH(FG$2,$F$2:$EK$2,0))-SUM(OFFSET($E18,,MATCH(FG$2,$F$1:$EK$1,0),,4)))&gt;0,INDEX($F$4:$EK$109,MATCH(1,($A$4:$A$109=$EO18)*($B$4:$B$109=$EP18),0),MATCH(FG$2,$F$2:$EK$2,0))-SUM(OFFSET($E18,,MATCH(FG$2,$F$1:$EK$1,0),,4)),""),""),"")</f>
        <v/>
      </c>
      <c r="FH18" t="str" cm="1">
        <f t="array" aca="1" ref="FH18" ca="1">IF($EN18=1,IF(ISNUMBER(DY$4),IF(ABS(INDEX($F$4:$EK$109,MATCH(1,($A$4:$A$109=$EO18)*($B$4:$B$109=$EP18),0),MATCH(FH$2,$F$2:$EK$2,0))-SUM(OFFSET($E18,,MATCH(FH$2,$F$1:$EK$1,0),,4)))&gt;0,INDEX($F$4:$EK$109,MATCH(1,($A$4:$A$109=$EO18)*($B$4:$B$109=$EP18),0),MATCH(FH$2,$F$2:$EK$2,0))-SUM(OFFSET($E18,,MATCH(FH$2,$F$1:$EK$1,0),,4)),""),""),"")</f>
        <v/>
      </c>
      <c r="FI18" t="str" cm="1">
        <f t="array" aca="1" ref="FI18" ca="1">IF($EN18=1,IF(ISNUMBER(DZ$4),IF(ABS(INDEX($F$4:$EK$109,MATCH(1,($A$4:$A$109=$EO18)*($B$4:$B$109=$EP18),0),MATCH(FI$2,$F$2:$EK$2,0))-SUM(OFFSET($E18,,MATCH(FI$2,$F$1:$EK$1,0),,4)))&gt;0,INDEX($F$4:$EK$109,MATCH(1,($A$4:$A$109=$EO18)*($B$4:$B$109=$EP18),0),MATCH(FI$2,$F$2:$EK$2,0))-SUM(OFFSET($E18,,MATCH(FI$2,$F$1:$EK$1,0),,4)),""),""),"")</f>
        <v/>
      </c>
      <c r="FJ18" t="str" cm="1">
        <f t="array" aca="1" ref="FJ18" ca="1">IF($EN18=1,IF(ISNUMBER(EA$4),IF(ABS(INDEX($F$4:$EK$109,MATCH(1,($A$4:$A$109=$EO18)*($B$4:$B$109=$EP18),0),MATCH(FJ$2,$F$2:$EK$2,0))-SUM(OFFSET($E18,,MATCH(FJ$2,$F$1:$EK$1,0),,4)))&gt;0,INDEX($F$4:$EK$109,MATCH(1,($A$4:$A$109=$EO18)*($B$4:$B$109=$EP18),0),MATCH(FJ$2,$F$2:$EK$2,0))-SUM(OFFSET($E18,,MATCH(FJ$2,$F$1:$EK$1,0),,4)),""),""),"")</f>
        <v/>
      </c>
      <c r="FK18" t="str" cm="1">
        <f t="array" aca="1" ref="FK18" ca="1">IF($EN18=1,IF(ISNUMBER(EB$4),IF(ABS(INDEX($F$4:$EK$109,MATCH(1,($A$4:$A$109=$EO18)*($B$4:$B$109=$EP18),0),MATCH(FK$2,$F$2:$EK$2,0))-SUM(OFFSET($E18,,MATCH(FK$2,$F$1:$EK$1,0),,4)))&gt;0,INDEX($F$4:$EK$109,MATCH(1,($A$4:$A$109=$EO18)*($B$4:$B$109=$EP18),0),MATCH(FK$2,$F$2:$EK$2,0))-SUM(OFFSET($E18,,MATCH(FK$2,$F$1:$EK$1,0),,4)),""),""),"")</f>
        <v/>
      </c>
      <c r="FL18" t="str" cm="1">
        <f t="array" aca="1" ref="FL18" ca="1">IF($EN18=1,IF(ISNUMBER(EC$4),IF(ABS(INDEX($F$4:$EK$109,MATCH(1,($A$4:$A$109=$EO18)*($B$4:$B$109=$EP18),0),MATCH(FL$2,$F$2:$EK$2,0))-SUM(OFFSET($E18,,MATCH(FL$2,$F$1:$EK$1,0),,4)))&gt;0,INDEX($F$4:$EK$109,MATCH(1,($A$4:$A$109=$EO18)*($B$4:$B$109=$EP18),0),MATCH(FL$2,$F$2:$EK$2,0))-SUM(OFFSET($E18,,MATCH(FL$2,$F$1:$EK$1,0),,4)),""),""),"")</f>
        <v/>
      </c>
      <c r="FM18" t="str" cm="1">
        <f t="array" aca="1" ref="FM18" ca="1">IF($EN18=1,IF(ISNUMBER(ED$4),IF(ABS(INDEX($F$4:$EK$109,MATCH(1,($A$4:$A$109=$EO18)*($B$4:$B$109=$EP18),0),MATCH(FM$2,$F$2:$EK$2,0))-SUM(OFFSET($E18,,MATCH(FM$2,$F$1:$EK$1,0),,4)))&gt;0,INDEX($F$4:$EK$109,MATCH(1,($A$4:$A$109=$EO18)*($B$4:$B$109=$EP18),0),MATCH(FM$2,$F$2:$EK$2,0))-SUM(OFFSET($E18,,MATCH(FM$2,$F$1:$EK$1,0),,4)),""),""),"")</f>
        <v/>
      </c>
      <c r="FN18" t="str" cm="1">
        <f t="array" aca="1" ref="FN18" ca="1">IF($EN18=1,IF(ISNUMBER(EE$4),IF(ABS(INDEX($F$4:$EK$109,MATCH(1,($A$4:$A$109=$EO18)*($B$4:$B$109=$EP18),0),MATCH(FN$2,$F$2:$EK$2,0))-SUM(OFFSET($E18,,MATCH(FN$2,$F$1:$EK$1,0),,4)))&gt;0,INDEX($F$4:$EK$109,MATCH(1,($A$4:$A$109=$EO18)*($B$4:$B$109=$EP18),0),MATCH(FN$2,$F$2:$EK$2,0))-SUM(OFFSET($E18,,MATCH(FN$2,$F$1:$EK$1,0),,4)),""),""),"")</f>
        <v/>
      </c>
      <c r="FO18" t="str" cm="1">
        <f t="array" aca="1" ref="FO18" ca="1">IF($EN18=1,IF(ISNUMBER(EF$4),IF(ABS(INDEX($F$4:$EK$109,MATCH(1,($A$4:$A$109=$EO18)*($B$4:$B$109=$EP18),0),MATCH(FO$2,$F$2:$EK$2,0))-SUM(OFFSET($E18,,MATCH(FO$2,$F$1:$EK$1,0),,4)))&gt;0,INDEX($F$4:$EK$109,MATCH(1,($A$4:$A$109=$EO18)*($B$4:$B$109=$EP18),0),MATCH(FO$2,$F$2:$EK$2,0))-SUM(OFFSET($E18,,MATCH(FO$2,$F$1:$EK$1,0),,4)),""),""),"")</f>
        <v/>
      </c>
      <c r="FP18" t="str" cm="1">
        <f t="array" aca="1" ref="FP18" ca="1">IF($EN18=1,IF(ISNUMBER(EG$4),IF(ABS(INDEX($F$4:$EK$109,MATCH(1,($A$4:$A$109=$EO18)*($B$4:$B$109=$EP18),0),MATCH(FP$2,$F$2:$EK$2,0))-SUM(OFFSET($E18,,MATCH(FP$2,$F$1:$EK$1,0),,4)))&gt;0,INDEX($F$4:$EK$109,MATCH(1,($A$4:$A$109=$EO18)*($B$4:$B$109=$EP18),0),MATCH(FP$2,$F$2:$EK$2,0))-SUM(OFFSET($E18,,MATCH(FP$2,$F$1:$EK$1,0),,4)),""),""),"")</f>
        <v/>
      </c>
      <c r="FQ18" t="str" cm="1">
        <f t="array" aca="1" ref="FQ18" ca="1">IF($EN18=1,IF(ISNUMBER(EH$4),IF(ABS(INDEX($F$4:$EK$109,MATCH(1,($A$4:$A$109=$EO18)*($B$4:$B$109=$EP18),0),MATCH(FQ$2,$F$2:$EK$2,0))-SUM(OFFSET($E18,,MATCH(FQ$2,$F$1:$EK$1,0),,4)))&gt;0,INDEX($F$4:$EK$109,MATCH(1,($A$4:$A$109=$EO18)*($B$4:$B$109=$EP18),0),MATCH(FQ$2,$F$2:$EK$2,0))-SUM(OFFSET($E18,,MATCH(FQ$2,$F$1:$EK$1,0),,4)),""),""),"")</f>
        <v/>
      </c>
      <c r="FR18" t="str" cm="1">
        <f t="array" aca="1" ref="FR18" ca="1">IF($EN18=1,IF(ISNUMBER(EI$4),IF(ABS(INDEX($F$4:$EK$109,MATCH(1,($A$4:$A$109=$EO18)*($B$4:$B$109=$EP18),0),MATCH(FR$2,$F$2:$EK$2,0))-SUM(OFFSET($E18,,MATCH(FR$2,$F$1:$EK$1,0),,4)))&gt;0,INDEX($F$4:$EK$109,MATCH(1,($A$4:$A$109=$EO18)*($B$4:$B$109=$EP18),0),MATCH(FR$2,$F$2:$EK$2,0))-SUM(OFFSET($E18,,MATCH(FR$2,$F$1:$EK$1,0),,4)),""),""),"")</f>
        <v/>
      </c>
      <c r="FS18" t="str" cm="1">
        <f t="array" aca="1" ref="FS18" ca="1">IF($EN18=1,IF(ISNUMBER(EJ$4),IF(ABS(INDEX($F$4:$EK$109,MATCH(1,($A$4:$A$109=$EO18)*($B$4:$B$109=$EP18),0),MATCH(FS$2,$F$2:$EK$2,0))-SUM(OFFSET($E18,,MATCH(FS$2,$F$1:$EK$1,0),,4)))&gt;0,INDEX($F$4:$EK$109,MATCH(1,($A$4:$A$109=$EO18)*($B$4:$B$109=$EP18),0),MATCH(FS$2,$F$2:$EK$2,0))-SUM(OFFSET($E18,,MATCH(FS$2,$F$1:$EK$1,0),,4)),""),""),"")</f>
        <v/>
      </c>
      <c r="FT18" t="str" cm="1">
        <f t="array" aca="1" ref="FT18" ca="1">IF($EN18=1,IF(ISNUMBER(EK$4),IF(ABS(INDEX($F$4:$EK$109,MATCH(1,($A$4:$A$109=$EO18)*($B$4:$B$109=$EP18),0),MATCH(FT$2,$F$2:$EK$2,0))-SUM(OFFSET($E18,,MATCH(FT$2,$F$1:$EK$1,0),,4)))&gt;0,INDEX($F$4:$EK$109,MATCH(1,($A$4:$A$109=$EO18)*($B$4:$B$109=$EP18),0),MATCH(FT$2,$F$2:$EK$2,0))-SUM(OFFSET($E18,,MATCH(FT$2,$F$1:$EK$1,0),,4)),""),""),"")</f>
        <v/>
      </c>
    </row>
    <row r="19" spans="1:176" x14ac:dyDescent="0.25">
      <c r="A19" t="s">
        <v>132</v>
      </c>
      <c r="B19" t="s">
        <v>146</v>
      </c>
      <c r="F19">
        <v>0.1585</v>
      </c>
      <c r="G19">
        <v>0.1507</v>
      </c>
      <c r="H19">
        <v>0.18</v>
      </c>
      <c r="I19">
        <v>0.1915</v>
      </c>
      <c r="J19">
        <v>0.15989999999999999</v>
      </c>
      <c r="K19">
        <v>0.15</v>
      </c>
      <c r="L19">
        <v>0.2031</v>
      </c>
      <c r="M19">
        <v>0.21340000000000001</v>
      </c>
      <c r="N19">
        <v>0.1946</v>
      </c>
      <c r="O19">
        <v>0.23180000000000001</v>
      </c>
      <c r="P19">
        <v>0.31790000000000002</v>
      </c>
      <c r="Q19">
        <v>0.34239999999999998</v>
      </c>
      <c r="R19">
        <v>0.28499999999999998</v>
      </c>
      <c r="S19">
        <v>0.3135</v>
      </c>
      <c r="T19">
        <v>0.34560000000000002</v>
      </c>
      <c r="U19">
        <v>0.3755</v>
      </c>
      <c r="V19">
        <v>0.41349999999999998</v>
      </c>
      <c r="W19">
        <v>0.4012</v>
      </c>
      <c r="X19">
        <v>0.3659</v>
      </c>
      <c r="Y19">
        <v>0.15329999999999999</v>
      </c>
      <c r="Z19">
        <v>0.22209999999999999</v>
      </c>
      <c r="AA19">
        <v>0.2757</v>
      </c>
      <c r="AB19">
        <v>0.35299999999999998</v>
      </c>
      <c r="AC19">
        <v>0.36520000000000002</v>
      </c>
      <c r="AD19">
        <v>0.3614</v>
      </c>
      <c r="AE19">
        <v>0.27600000000000002</v>
      </c>
      <c r="AF19">
        <v>0.35970000000000002</v>
      </c>
      <c r="AG19">
        <v>0.36180000000000001</v>
      </c>
      <c r="AH19">
        <v>0.42009999999999997</v>
      </c>
      <c r="AI19">
        <v>0.42109999999999997</v>
      </c>
      <c r="AJ19">
        <v>0.42209999999999998</v>
      </c>
      <c r="AK19">
        <v>0.42330000000000001</v>
      </c>
      <c r="AL19">
        <v>0.42949999999999999</v>
      </c>
      <c r="AM19">
        <v>0.13689999999999999</v>
      </c>
      <c r="AN19">
        <v>0.18279999999999999</v>
      </c>
      <c r="AO19">
        <v>0.29380000000000001</v>
      </c>
      <c r="AP19">
        <v>0.36969999999999997</v>
      </c>
      <c r="AQ19">
        <v>0.54869999999999997</v>
      </c>
      <c r="AR19">
        <v>0.60470000000000002</v>
      </c>
      <c r="AS19">
        <v>0.65859999999999996</v>
      </c>
      <c r="AT19">
        <v>0.68169999999999997</v>
      </c>
      <c r="AU19">
        <v>0.65610000000000002</v>
      </c>
      <c r="AV19">
        <v>0.65149999999999997</v>
      </c>
      <c r="DK19">
        <v>0.1711</v>
      </c>
      <c r="DL19">
        <v>0.18379999999999999</v>
      </c>
      <c r="DM19">
        <v>0.28449999999999998</v>
      </c>
      <c r="DN19">
        <v>0.33529999999999999</v>
      </c>
      <c r="DO19">
        <v>0.33750000000000002</v>
      </c>
      <c r="DP19">
        <v>0.31169999999999998</v>
      </c>
      <c r="DQ19">
        <v>0.34129999999999999</v>
      </c>
      <c r="DR19">
        <v>0.42180000000000001</v>
      </c>
      <c r="DS19">
        <v>0.27210000000000001</v>
      </c>
      <c r="DT19">
        <v>0.58409999999999995</v>
      </c>
      <c r="EN19">
        <v>0</v>
      </c>
      <c r="EO19" t="str">
        <f t="shared" si="8"/>
        <v>p&amp;l</v>
      </c>
      <c r="EP19" t="str">
        <f t="shared" si="7"/>
        <v>ebitdaratio</v>
      </c>
      <c r="ET19" t="str" cm="1">
        <f t="array" aca="1" ref="ET19" ca="1">IF($EN19=1,IF(ISNUMBER(DK$4),IF(ABS(INDEX($F$4:$EK$109,MATCH(1,($A$4:$A$109=$EO19)*($B$4:$B$109=$EP19),0),MATCH(ET$2,$F$2:$EK$2,0))-SUM(OFFSET($E19,,MATCH(ET$2,$F$1:$EK$1,0),,4)))&gt;0,INDEX($F$4:$EK$109,MATCH(1,($A$4:$A$109=$EO19)*($B$4:$B$109=$EP19),0),MATCH(ET$2,$F$2:$EK$2,0))-SUM(OFFSET($E19,,MATCH(ET$2,$F$1:$EK$1,0),,4)),""),""),"")</f>
        <v/>
      </c>
      <c r="EU19" t="str" cm="1">
        <f t="array" aca="1" ref="EU19" ca="1">IF($EN19=1,IF(ISNUMBER(DL$4),IF(ABS(INDEX($F$4:$EK$109,MATCH(1,($A$4:$A$109=$EO19)*($B$4:$B$109=$EP19),0),MATCH(EU$2,$F$2:$EK$2,0))-SUM(OFFSET($E19,,MATCH(EU$2,$F$1:$EK$1,0),,4)))&gt;0,INDEX($F$4:$EK$109,MATCH(1,($A$4:$A$109=$EO19)*($B$4:$B$109=$EP19),0),MATCH(EU$2,$F$2:$EK$2,0))-SUM(OFFSET($E19,,MATCH(EU$2,$F$1:$EK$1,0),,4)),""),""),"")</f>
        <v/>
      </c>
      <c r="EV19" t="str" cm="1">
        <f t="array" aca="1" ref="EV19" ca="1">IF($EN19=1,IF(ISNUMBER(DM$4),IF(ABS(INDEX($F$4:$EK$109,MATCH(1,($A$4:$A$109=$EO19)*($B$4:$B$109=$EP19),0),MATCH(EV$2,$F$2:$EK$2,0))-SUM(OFFSET($E19,,MATCH(EV$2,$F$1:$EK$1,0),,4)))&gt;0,INDEX($F$4:$EK$109,MATCH(1,($A$4:$A$109=$EO19)*($B$4:$B$109=$EP19),0),MATCH(EV$2,$F$2:$EK$2,0))-SUM(OFFSET($E19,,MATCH(EV$2,$F$1:$EK$1,0),,4)),""),""),"")</f>
        <v/>
      </c>
      <c r="EW19" t="str" cm="1">
        <f t="array" aca="1" ref="EW19" ca="1">IF($EN19=1,IF(ISNUMBER(DN$4),IF(ABS(INDEX($F$4:$EK$109,MATCH(1,($A$4:$A$109=$EO19)*($B$4:$B$109=$EP19),0),MATCH(EW$2,$F$2:$EK$2,0))-SUM(OFFSET($E19,,MATCH(EW$2,$F$1:$EK$1,0),,4)))&gt;0,INDEX($F$4:$EK$109,MATCH(1,($A$4:$A$109=$EO19)*($B$4:$B$109=$EP19),0),MATCH(EW$2,$F$2:$EK$2,0))-SUM(OFFSET($E19,,MATCH(EW$2,$F$1:$EK$1,0),,4)),""),""),"")</f>
        <v/>
      </c>
      <c r="EX19" t="str" cm="1">
        <f t="array" aca="1" ref="EX19" ca="1">IF($EN19=1,IF(ISNUMBER(DO$4),IF(ABS(INDEX($F$4:$EK$109,MATCH(1,($A$4:$A$109=$EO19)*($B$4:$B$109=$EP19),0),MATCH(EX$2,$F$2:$EK$2,0))-SUM(OFFSET($E19,,MATCH(EX$2,$F$1:$EK$1,0),,4)))&gt;0,INDEX($F$4:$EK$109,MATCH(1,($A$4:$A$109=$EO19)*($B$4:$B$109=$EP19),0),MATCH(EX$2,$F$2:$EK$2,0))-SUM(OFFSET($E19,,MATCH(EX$2,$F$1:$EK$1,0),,4)),""),""),"")</f>
        <v/>
      </c>
      <c r="EY19" t="str" cm="1">
        <f t="array" aca="1" ref="EY19" ca="1">IF($EN19=1,IF(ISNUMBER(DP$4),IF(ABS(INDEX($F$4:$EK$109,MATCH(1,($A$4:$A$109=$EO19)*($B$4:$B$109=$EP19),0),MATCH(EY$2,$F$2:$EK$2,0))-SUM(OFFSET($E19,,MATCH(EY$2,$F$1:$EK$1,0),,4)))&gt;0,INDEX($F$4:$EK$109,MATCH(1,($A$4:$A$109=$EO19)*($B$4:$B$109=$EP19),0),MATCH(EY$2,$F$2:$EK$2,0))-SUM(OFFSET($E19,,MATCH(EY$2,$F$1:$EK$1,0),,4)),""),""),"")</f>
        <v/>
      </c>
      <c r="EZ19" t="str" cm="1">
        <f t="array" aca="1" ref="EZ19" ca="1">IF($EN19=1,IF(ISNUMBER(DQ$4),IF(ABS(INDEX($F$4:$EK$109,MATCH(1,($A$4:$A$109=$EO19)*($B$4:$B$109=$EP19),0),MATCH(EZ$2,$F$2:$EK$2,0))-SUM(OFFSET($E19,,MATCH(EZ$2,$F$1:$EK$1,0),,4)))&gt;0,INDEX($F$4:$EK$109,MATCH(1,($A$4:$A$109=$EO19)*($B$4:$B$109=$EP19),0),MATCH(EZ$2,$F$2:$EK$2,0))-SUM(OFFSET($E19,,MATCH(EZ$2,$F$1:$EK$1,0),,4)),""),""),"")</f>
        <v/>
      </c>
      <c r="FA19" t="str" cm="1">
        <f t="array" aca="1" ref="FA19" ca="1">IF($EN19=1,IF(ISNUMBER(DR$4),IF(ABS(INDEX($F$4:$EK$109,MATCH(1,($A$4:$A$109=$EO19)*($B$4:$B$109=$EP19),0),MATCH(FA$2,$F$2:$EK$2,0))-SUM(OFFSET($E19,,MATCH(FA$2,$F$1:$EK$1,0),,4)))&gt;0,INDEX($F$4:$EK$109,MATCH(1,($A$4:$A$109=$EO19)*($B$4:$B$109=$EP19),0),MATCH(FA$2,$F$2:$EK$2,0))-SUM(OFFSET($E19,,MATCH(FA$2,$F$1:$EK$1,0),,4)),""),""),"")</f>
        <v/>
      </c>
      <c r="FB19" t="str" cm="1">
        <f t="array" aca="1" ref="FB19" ca="1">IF($EN19=1,IF(ISNUMBER(DS$4),IF(ABS(INDEX($F$4:$EK$109,MATCH(1,($A$4:$A$109=$EO19)*($B$4:$B$109=$EP19),0),MATCH(FB$2,$F$2:$EK$2,0))-SUM(OFFSET($E19,,MATCH(FB$2,$F$1:$EK$1,0),,4)))&gt;0,INDEX($F$4:$EK$109,MATCH(1,($A$4:$A$109=$EO19)*($B$4:$B$109=$EP19),0),MATCH(FB$2,$F$2:$EK$2,0))-SUM(OFFSET($E19,,MATCH(FB$2,$F$1:$EK$1,0),,4)),""),""),"")</f>
        <v/>
      </c>
      <c r="FC19" t="str" cm="1">
        <f t="array" aca="1" ref="FC19" ca="1">IF($EN19=1,IF(ISNUMBER(DT$4),IF(ABS(INDEX($F$4:$EK$109,MATCH(1,($A$4:$A$109=$EO19)*($B$4:$B$109=$EP19),0),MATCH(FC$2,$F$2:$EK$2,0))-SUM(OFFSET($E19,,MATCH(FC$2,$F$1:$EK$1,0),,4)))&gt;0,INDEX($F$4:$EK$109,MATCH(1,($A$4:$A$109=$EO19)*($B$4:$B$109=$EP19),0),MATCH(FC$2,$F$2:$EK$2,0))-SUM(OFFSET($E19,,MATCH(FC$2,$F$1:$EK$1,0),,4)),""),""),"")</f>
        <v/>
      </c>
      <c r="FD19" t="str" cm="1">
        <f t="array" aca="1" ref="FD19" ca="1">IF($EN19=1,IF(ISNUMBER(DU$4),IF(ABS(INDEX($F$4:$EK$109,MATCH(1,($A$4:$A$109=$EO19)*($B$4:$B$109=$EP19),0),MATCH(FD$2,$F$2:$EK$2,0))-SUM(OFFSET($E19,,MATCH(FD$2,$F$1:$EK$1,0),,4)))&gt;0,INDEX($F$4:$EK$109,MATCH(1,($A$4:$A$109=$EO19)*($B$4:$B$109=$EP19),0),MATCH(FD$2,$F$2:$EK$2,0))-SUM(OFFSET($E19,,MATCH(FD$2,$F$1:$EK$1,0),,4)),""),""),"")</f>
        <v/>
      </c>
      <c r="FE19" t="str" cm="1">
        <f t="array" aca="1" ref="FE19" ca="1">IF($EN19=1,IF(ISNUMBER(DV$4),IF(ABS(INDEX($F$4:$EK$109,MATCH(1,($A$4:$A$109=$EO19)*($B$4:$B$109=$EP19),0),MATCH(FE$2,$F$2:$EK$2,0))-SUM(OFFSET($E19,,MATCH(FE$2,$F$1:$EK$1,0),,4)))&gt;0,INDEX($F$4:$EK$109,MATCH(1,($A$4:$A$109=$EO19)*($B$4:$B$109=$EP19),0),MATCH(FE$2,$F$2:$EK$2,0))-SUM(OFFSET($E19,,MATCH(FE$2,$F$1:$EK$1,0),,4)),""),""),"")</f>
        <v/>
      </c>
      <c r="FF19" t="str" cm="1">
        <f t="array" aca="1" ref="FF19" ca="1">IF($EN19=1,IF(ISNUMBER(DW$4),IF(ABS(INDEX($F$4:$EK$109,MATCH(1,($A$4:$A$109=$EO19)*($B$4:$B$109=$EP19),0),MATCH(FF$2,$F$2:$EK$2,0))-SUM(OFFSET($E19,,MATCH(FF$2,$F$1:$EK$1,0),,4)))&gt;0,INDEX($F$4:$EK$109,MATCH(1,($A$4:$A$109=$EO19)*($B$4:$B$109=$EP19),0),MATCH(FF$2,$F$2:$EK$2,0))-SUM(OFFSET($E19,,MATCH(FF$2,$F$1:$EK$1,0),,4)),""),""),"")</f>
        <v/>
      </c>
      <c r="FG19" t="str" cm="1">
        <f t="array" aca="1" ref="FG19" ca="1">IF($EN19=1,IF(ISNUMBER(DX$4),IF(ABS(INDEX($F$4:$EK$109,MATCH(1,($A$4:$A$109=$EO19)*($B$4:$B$109=$EP19),0),MATCH(FG$2,$F$2:$EK$2,0))-SUM(OFFSET($E19,,MATCH(FG$2,$F$1:$EK$1,0),,4)))&gt;0,INDEX($F$4:$EK$109,MATCH(1,($A$4:$A$109=$EO19)*($B$4:$B$109=$EP19),0),MATCH(FG$2,$F$2:$EK$2,0))-SUM(OFFSET($E19,,MATCH(FG$2,$F$1:$EK$1,0),,4)),""),""),"")</f>
        <v/>
      </c>
      <c r="FH19" t="str" cm="1">
        <f t="array" aca="1" ref="FH19" ca="1">IF($EN19=1,IF(ISNUMBER(DY$4),IF(ABS(INDEX($F$4:$EK$109,MATCH(1,($A$4:$A$109=$EO19)*($B$4:$B$109=$EP19),0),MATCH(FH$2,$F$2:$EK$2,0))-SUM(OFFSET($E19,,MATCH(FH$2,$F$1:$EK$1,0),,4)))&gt;0,INDEX($F$4:$EK$109,MATCH(1,($A$4:$A$109=$EO19)*($B$4:$B$109=$EP19),0),MATCH(FH$2,$F$2:$EK$2,0))-SUM(OFFSET($E19,,MATCH(FH$2,$F$1:$EK$1,0),,4)),""),""),"")</f>
        <v/>
      </c>
      <c r="FI19" t="str" cm="1">
        <f t="array" aca="1" ref="FI19" ca="1">IF($EN19=1,IF(ISNUMBER(DZ$4),IF(ABS(INDEX($F$4:$EK$109,MATCH(1,($A$4:$A$109=$EO19)*($B$4:$B$109=$EP19),0),MATCH(FI$2,$F$2:$EK$2,0))-SUM(OFFSET($E19,,MATCH(FI$2,$F$1:$EK$1,0),,4)))&gt;0,INDEX($F$4:$EK$109,MATCH(1,($A$4:$A$109=$EO19)*($B$4:$B$109=$EP19),0),MATCH(FI$2,$F$2:$EK$2,0))-SUM(OFFSET($E19,,MATCH(FI$2,$F$1:$EK$1,0),,4)),""),""),"")</f>
        <v/>
      </c>
      <c r="FJ19" t="str" cm="1">
        <f t="array" aca="1" ref="FJ19" ca="1">IF($EN19=1,IF(ISNUMBER(EA$4),IF(ABS(INDEX($F$4:$EK$109,MATCH(1,($A$4:$A$109=$EO19)*($B$4:$B$109=$EP19),0),MATCH(FJ$2,$F$2:$EK$2,0))-SUM(OFFSET($E19,,MATCH(FJ$2,$F$1:$EK$1,0),,4)))&gt;0,INDEX($F$4:$EK$109,MATCH(1,($A$4:$A$109=$EO19)*($B$4:$B$109=$EP19),0),MATCH(FJ$2,$F$2:$EK$2,0))-SUM(OFFSET($E19,,MATCH(FJ$2,$F$1:$EK$1,0),,4)),""),""),"")</f>
        <v/>
      </c>
      <c r="FK19" t="str" cm="1">
        <f t="array" aca="1" ref="FK19" ca="1">IF($EN19=1,IF(ISNUMBER(EB$4),IF(ABS(INDEX($F$4:$EK$109,MATCH(1,($A$4:$A$109=$EO19)*($B$4:$B$109=$EP19),0),MATCH(FK$2,$F$2:$EK$2,0))-SUM(OFFSET($E19,,MATCH(FK$2,$F$1:$EK$1,0),,4)))&gt;0,INDEX($F$4:$EK$109,MATCH(1,($A$4:$A$109=$EO19)*($B$4:$B$109=$EP19),0),MATCH(FK$2,$F$2:$EK$2,0))-SUM(OFFSET($E19,,MATCH(FK$2,$F$1:$EK$1,0),,4)),""),""),"")</f>
        <v/>
      </c>
      <c r="FL19" t="str" cm="1">
        <f t="array" aca="1" ref="FL19" ca="1">IF($EN19=1,IF(ISNUMBER(EC$4),IF(ABS(INDEX($F$4:$EK$109,MATCH(1,($A$4:$A$109=$EO19)*($B$4:$B$109=$EP19),0),MATCH(FL$2,$F$2:$EK$2,0))-SUM(OFFSET($E19,,MATCH(FL$2,$F$1:$EK$1,0),,4)))&gt;0,INDEX($F$4:$EK$109,MATCH(1,($A$4:$A$109=$EO19)*($B$4:$B$109=$EP19),0),MATCH(FL$2,$F$2:$EK$2,0))-SUM(OFFSET($E19,,MATCH(FL$2,$F$1:$EK$1,0),,4)),""),""),"")</f>
        <v/>
      </c>
      <c r="FM19" t="str" cm="1">
        <f t="array" aca="1" ref="FM19" ca="1">IF($EN19=1,IF(ISNUMBER(ED$4),IF(ABS(INDEX($F$4:$EK$109,MATCH(1,($A$4:$A$109=$EO19)*($B$4:$B$109=$EP19),0),MATCH(FM$2,$F$2:$EK$2,0))-SUM(OFFSET($E19,,MATCH(FM$2,$F$1:$EK$1,0),,4)))&gt;0,INDEX($F$4:$EK$109,MATCH(1,($A$4:$A$109=$EO19)*($B$4:$B$109=$EP19),0),MATCH(FM$2,$F$2:$EK$2,0))-SUM(OFFSET($E19,,MATCH(FM$2,$F$1:$EK$1,0),,4)),""),""),"")</f>
        <v/>
      </c>
      <c r="FN19" t="str" cm="1">
        <f t="array" aca="1" ref="FN19" ca="1">IF($EN19=1,IF(ISNUMBER(EE$4),IF(ABS(INDEX($F$4:$EK$109,MATCH(1,($A$4:$A$109=$EO19)*($B$4:$B$109=$EP19),0),MATCH(FN$2,$F$2:$EK$2,0))-SUM(OFFSET($E19,,MATCH(FN$2,$F$1:$EK$1,0),,4)))&gt;0,INDEX($F$4:$EK$109,MATCH(1,($A$4:$A$109=$EO19)*($B$4:$B$109=$EP19),0),MATCH(FN$2,$F$2:$EK$2,0))-SUM(OFFSET($E19,,MATCH(FN$2,$F$1:$EK$1,0),,4)),""),""),"")</f>
        <v/>
      </c>
      <c r="FO19" t="str" cm="1">
        <f t="array" aca="1" ref="FO19" ca="1">IF($EN19=1,IF(ISNUMBER(EF$4),IF(ABS(INDEX($F$4:$EK$109,MATCH(1,($A$4:$A$109=$EO19)*($B$4:$B$109=$EP19),0),MATCH(FO$2,$F$2:$EK$2,0))-SUM(OFFSET($E19,,MATCH(FO$2,$F$1:$EK$1,0),,4)))&gt;0,INDEX($F$4:$EK$109,MATCH(1,($A$4:$A$109=$EO19)*($B$4:$B$109=$EP19),0),MATCH(FO$2,$F$2:$EK$2,0))-SUM(OFFSET($E19,,MATCH(FO$2,$F$1:$EK$1,0),,4)),""),""),"")</f>
        <v/>
      </c>
      <c r="FP19" t="str" cm="1">
        <f t="array" aca="1" ref="FP19" ca="1">IF($EN19=1,IF(ISNUMBER(EG$4),IF(ABS(INDEX($F$4:$EK$109,MATCH(1,($A$4:$A$109=$EO19)*($B$4:$B$109=$EP19),0),MATCH(FP$2,$F$2:$EK$2,0))-SUM(OFFSET($E19,,MATCH(FP$2,$F$1:$EK$1,0),,4)))&gt;0,INDEX($F$4:$EK$109,MATCH(1,($A$4:$A$109=$EO19)*($B$4:$B$109=$EP19),0),MATCH(FP$2,$F$2:$EK$2,0))-SUM(OFFSET($E19,,MATCH(FP$2,$F$1:$EK$1,0),,4)),""),""),"")</f>
        <v/>
      </c>
      <c r="FQ19" t="str" cm="1">
        <f t="array" aca="1" ref="FQ19" ca="1">IF($EN19=1,IF(ISNUMBER(EH$4),IF(ABS(INDEX($F$4:$EK$109,MATCH(1,($A$4:$A$109=$EO19)*($B$4:$B$109=$EP19),0),MATCH(FQ$2,$F$2:$EK$2,0))-SUM(OFFSET($E19,,MATCH(FQ$2,$F$1:$EK$1,0),,4)))&gt;0,INDEX($F$4:$EK$109,MATCH(1,($A$4:$A$109=$EO19)*($B$4:$B$109=$EP19),0),MATCH(FQ$2,$F$2:$EK$2,0))-SUM(OFFSET($E19,,MATCH(FQ$2,$F$1:$EK$1,0),,4)),""),""),"")</f>
        <v/>
      </c>
      <c r="FR19" t="str" cm="1">
        <f t="array" aca="1" ref="FR19" ca="1">IF($EN19=1,IF(ISNUMBER(EI$4),IF(ABS(INDEX($F$4:$EK$109,MATCH(1,($A$4:$A$109=$EO19)*($B$4:$B$109=$EP19),0),MATCH(FR$2,$F$2:$EK$2,0))-SUM(OFFSET($E19,,MATCH(FR$2,$F$1:$EK$1,0),,4)))&gt;0,INDEX($F$4:$EK$109,MATCH(1,($A$4:$A$109=$EO19)*($B$4:$B$109=$EP19),0),MATCH(FR$2,$F$2:$EK$2,0))-SUM(OFFSET($E19,,MATCH(FR$2,$F$1:$EK$1,0),,4)),""),""),"")</f>
        <v/>
      </c>
      <c r="FS19" t="str" cm="1">
        <f t="array" aca="1" ref="FS19" ca="1">IF($EN19=1,IF(ISNUMBER(EJ$4),IF(ABS(INDEX($F$4:$EK$109,MATCH(1,($A$4:$A$109=$EO19)*($B$4:$B$109=$EP19),0),MATCH(FS$2,$F$2:$EK$2,0))-SUM(OFFSET($E19,,MATCH(FS$2,$F$1:$EK$1,0),,4)))&gt;0,INDEX($F$4:$EK$109,MATCH(1,($A$4:$A$109=$EO19)*($B$4:$B$109=$EP19),0),MATCH(FS$2,$F$2:$EK$2,0))-SUM(OFFSET($E19,,MATCH(FS$2,$F$1:$EK$1,0),,4)),""),""),"")</f>
        <v/>
      </c>
      <c r="FT19" t="str" cm="1">
        <f t="array" aca="1" ref="FT19" ca="1">IF($EN19=1,IF(ISNUMBER(EK$4),IF(ABS(INDEX($F$4:$EK$109,MATCH(1,($A$4:$A$109=$EO19)*($B$4:$B$109=$EP19),0),MATCH(FT$2,$F$2:$EK$2,0))-SUM(OFFSET($E19,,MATCH(FT$2,$F$1:$EK$1,0),,4)))&gt;0,INDEX($F$4:$EK$109,MATCH(1,($A$4:$A$109=$EO19)*($B$4:$B$109=$EP19),0),MATCH(FT$2,$F$2:$EK$2,0))-SUM(OFFSET($E19,,MATCH(FT$2,$F$1:$EK$1,0),,4)),""),""),"")</f>
        <v/>
      </c>
    </row>
    <row r="20" spans="1:176" x14ac:dyDescent="0.25">
      <c r="A20" t="s">
        <v>132</v>
      </c>
      <c r="B20" t="s">
        <v>147</v>
      </c>
      <c r="F20">
        <v>151359000</v>
      </c>
      <c r="G20">
        <v>163179000</v>
      </c>
      <c r="H20">
        <v>213315000</v>
      </c>
      <c r="I20">
        <v>231136000</v>
      </c>
      <c r="J20">
        <v>176000000</v>
      </c>
      <c r="K20">
        <v>76000000</v>
      </c>
      <c r="L20">
        <v>245000000</v>
      </c>
      <c r="M20">
        <v>252000000</v>
      </c>
      <c r="N20">
        <v>245000000</v>
      </c>
      <c r="O20">
        <v>317000000</v>
      </c>
      <c r="P20">
        <v>639000000</v>
      </c>
      <c r="Q20">
        <v>733000000</v>
      </c>
      <c r="R20">
        <v>554000000</v>
      </c>
      <c r="S20">
        <v>688000000</v>
      </c>
      <c r="T20">
        <v>895000000</v>
      </c>
      <c r="U20">
        <v>1073000000</v>
      </c>
      <c r="V20">
        <v>1295000000</v>
      </c>
      <c r="W20">
        <v>1157000000</v>
      </c>
      <c r="X20">
        <v>1058000000</v>
      </c>
      <c r="Y20">
        <v>322000000</v>
      </c>
      <c r="Z20">
        <v>358000000</v>
      </c>
      <c r="AA20">
        <v>571000000</v>
      </c>
      <c r="AB20">
        <v>927000000</v>
      </c>
      <c r="AC20">
        <v>990000000</v>
      </c>
      <c r="AD20">
        <v>976000000</v>
      </c>
      <c r="AE20">
        <v>651000000</v>
      </c>
      <c r="AF20">
        <v>1398000000</v>
      </c>
      <c r="AG20">
        <v>1507000000</v>
      </c>
      <c r="AH20">
        <v>1956000000</v>
      </c>
      <c r="AI20">
        <v>2444000000</v>
      </c>
      <c r="AJ20">
        <v>2671000000</v>
      </c>
      <c r="AK20">
        <v>2970000000</v>
      </c>
      <c r="AL20">
        <v>1868000000</v>
      </c>
      <c r="AM20">
        <v>499000000</v>
      </c>
      <c r="AN20">
        <v>601000000</v>
      </c>
      <c r="AO20">
        <v>1256000000</v>
      </c>
      <c r="AP20">
        <v>2140000000</v>
      </c>
      <c r="AQ20">
        <v>6800000000</v>
      </c>
      <c r="AR20">
        <v>10417000000</v>
      </c>
      <c r="AS20">
        <v>13614000000</v>
      </c>
      <c r="AT20">
        <v>16909000000</v>
      </c>
      <c r="AU20">
        <v>18642000000</v>
      </c>
      <c r="AV20">
        <v>21869000000</v>
      </c>
      <c r="DK20">
        <v>758989000</v>
      </c>
      <c r="DL20">
        <v>747000000</v>
      </c>
      <c r="DM20">
        <v>1934000000</v>
      </c>
      <c r="DN20">
        <v>3210000000</v>
      </c>
      <c r="DO20">
        <v>3804000000</v>
      </c>
      <c r="DP20">
        <v>2846000000</v>
      </c>
      <c r="DQ20">
        <v>4532000000</v>
      </c>
      <c r="DR20">
        <v>10041000000</v>
      </c>
      <c r="DS20">
        <v>4224000000</v>
      </c>
      <c r="DT20">
        <v>32972000000</v>
      </c>
      <c r="EN20">
        <v>1</v>
      </c>
      <c r="EO20" t="str">
        <f t="shared" si="8"/>
        <v>p&amp;l</v>
      </c>
      <c r="EP20" t="str">
        <f t="shared" si="7"/>
        <v>operatingIncome</v>
      </c>
      <c r="ET20" t="str" cm="1">
        <f t="array" aca="1" ref="ET20" ca="1">IF($EN20=1,IF(ISNUMBER(DK$4),IF(ABS(INDEX($F$4:$EK$109,MATCH(1,($A$4:$A$109=$EO20)*($B$4:$B$109=$EP20),0),MATCH(ET$2,$F$2:$EK$2,0))-SUM(OFFSET($E20,,MATCH(ET$2,$F$1:$EK$1,0),,4)))&gt;0,INDEX($F$4:$EK$109,MATCH(1,($A$4:$A$109=$EO20)*($B$4:$B$109=$EP20),0),MATCH(ET$2,$F$2:$EK$2,0))-SUM(OFFSET($E20,,MATCH(ET$2,$F$1:$EK$1,0),,4)),""),""),"")</f>
        <v/>
      </c>
      <c r="EU20" cm="1">
        <f t="array" aca="1" ref="EU20" ca="1">IF($EN20=1,IF(ISNUMBER(DL$4),IF(ABS(INDEX($F$4:$EK$109,MATCH(1,($A$4:$A$109=$EO20)*($B$4:$B$109=$EP20),0),MATCH(EU$2,$F$2:$EK$2,0))-SUM(OFFSET($E20,,MATCH(EU$2,$F$1:$EK$1,0),,4)))&gt;0,INDEX($F$4:$EK$109,MATCH(1,($A$4:$A$109=$EO20)*($B$4:$B$109=$EP20),0),MATCH(EU$2,$F$2:$EK$2,0))-SUM(OFFSET($E20,,MATCH(EU$2,$F$1:$EK$1,0),,4)),""),""),"")</f>
        <v>-2000000</v>
      </c>
      <c r="EV20" t="str" cm="1">
        <f t="array" aca="1" ref="EV20" ca="1">IF($EN20=1,IF(ISNUMBER(DM$4),IF(ABS(INDEX($F$4:$EK$109,MATCH(1,($A$4:$A$109=$EO20)*($B$4:$B$109=$EP20),0),MATCH(EV$2,$F$2:$EK$2,0))-SUM(OFFSET($E20,,MATCH(EV$2,$F$1:$EK$1,0),,4)))&gt;0,INDEX($F$4:$EK$109,MATCH(1,($A$4:$A$109=$EO20)*($B$4:$B$109=$EP20),0),MATCH(EV$2,$F$2:$EK$2,0))-SUM(OFFSET($E20,,MATCH(EV$2,$F$1:$EK$1,0),,4)),""),""),"")</f>
        <v/>
      </c>
      <c r="EW20" t="str" cm="1">
        <f t="array" aca="1" ref="EW20" ca="1">IF($EN20=1,IF(ISNUMBER(DN$4),IF(ABS(INDEX($F$4:$EK$109,MATCH(1,($A$4:$A$109=$EO20)*($B$4:$B$109=$EP20),0),MATCH(EW$2,$F$2:$EK$2,0))-SUM(OFFSET($E20,,MATCH(EW$2,$F$1:$EK$1,0),,4)))&gt;0,INDEX($F$4:$EK$109,MATCH(1,($A$4:$A$109=$EO20)*($B$4:$B$109=$EP20),0),MATCH(EW$2,$F$2:$EK$2,0))-SUM(OFFSET($E20,,MATCH(EW$2,$F$1:$EK$1,0),,4)),""),""),"")</f>
        <v/>
      </c>
      <c r="EX20" cm="1">
        <f t="array" aca="1" ref="EX20" ca="1">IF($EN20=1,IF(ISNUMBER(DO$4),IF(ABS(INDEX($F$4:$EK$109,MATCH(1,($A$4:$A$109=$EO20)*($B$4:$B$109=$EP20),0),MATCH(EX$2,$F$2:$EK$2,0))-SUM(OFFSET($E20,,MATCH(EX$2,$F$1:$EK$1,0),,4)))&gt;0,INDEX($F$4:$EK$109,MATCH(1,($A$4:$A$109=$EO20)*($B$4:$B$109=$EP20),0),MATCH(EX$2,$F$2:$EK$2,0))-SUM(OFFSET($E20,,MATCH(EX$2,$F$1:$EK$1,0),,4)),""),""),"")</f>
        <v>-28000000</v>
      </c>
      <c r="EY20" t="str" cm="1">
        <f t="array" aca="1" ref="EY20" ca="1">IF($EN20=1,IF(ISNUMBER(DP$4),IF(ABS(INDEX($F$4:$EK$109,MATCH(1,($A$4:$A$109=$EO20)*($B$4:$B$109=$EP20),0),MATCH(EY$2,$F$2:$EK$2,0))-SUM(OFFSET($E20,,MATCH(EY$2,$F$1:$EK$1,0),,4)))&gt;0,INDEX($F$4:$EK$109,MATCH(1,($A$4:$A$109=$EO20)*($B$4:$B$109=$EP20),0),MATCH(EY$2,$F$2:$EK$2,0))-SUM(OFFSET($E20,,MATCH(EY$2,$F$1:$EK$1,0),,4)),""),""),"")</f>
        <v/>
      </c>
      <c r="EZ20" t="str" cm="1">
        <f t="array" aca="1" ref="EZ20" ca="1">IF($EN20=1,IF(ISNUMBER(DQ$4),IF(ABS(INDEX($F$4:$EK$109,MATCH(1,($A$4:$A$109=$EO20)*($B$4:$B$109=$EP20),0),MATCH(EZ$2,$F$2:$EK$2,0))-SUM(OFFSET($E20,,MATCH(EZ$2,$F$1:$EK$1,0),,4)))&gt;0,INDEX($F$4:$EK$109,MATCH(1,($A$4:$A$109=$EO20)*($B$4:$B$109=$EP20),0),MATCH(EZ$2,$F$2:$EK$2,0))-SUM(OFFSET($E20,,MATCH(EZ$2,$F$1:$EK$1,0),,4)),""),""),"")</f>
        <v/>
      </c>
      <c r="FA20" t="str" cm="1">
        <f t="array" aca="1" ref="FA20" ca="1">IF($EN20=1,IF(ISNUMBER(DR$4),IF(ABS(INDEX($F$4:$EK$109,MATCH(1,($A$4:$A$109=$EO20)*($B$4:$B$109=$EP20),0),MATCH(FA$2,$F$2:$EK$2,0))-SUM(OFFSET($E20,,MATCH(FA$2,$F$1:$EK$1,0),,4)))&gt;0,INDEX($F$4:$EK$109,MATCH(1,($A$4:$A$109=$EO20)*($B$4:$B$109=$EP20),0),MATCH(FA$2,$F$2:$EK$2,0))-SUM(OFFSET($E20,,MATCH(FA$2,$F$1:$EK$1,0),,4)),""),""),"")</f>
        <v/>
      </c>
      <c r="FB20" t="str" cm="1">
        <f t="array" aca="1" ref="FB20" ca="1">IF($EN20=1,IF(ISNUMBER(DS$4),IF(ABS(INDEX($F$4:$EK$109,MATCH(1,($A$4:$A$109=$EO20)*($B$4:$B$109=$EP20),0),MATCH(FB$2,$F$2:$EK$2,0))-SUM(OFFSET($E20,,MATCH(FB$2,$F$1:$EK$1,0),,4)))&gt;0,INDEX($F$4:$EK$109,MATCH(1,($A$4:$A$109=$EO20)*($B$4:$B$109=$EP20),0),MATCH(FB$2,$F$2:$EK$2,0))-SUM(OFFSET($E20,,MATCH(FB$2,$F$1:$EK$1,0),,4)),""),""),"")</f>
        <v/>
      </c>
      <c r="FC20" cm="1">
        <f t="array" aca="1" ref="FC20" ca="1">IF($EN20=1,IF(ISNUMBER(DT$4),IF(ABS(INDEX($F$4:$EK$109,MATCH(1,($A$4:$A$109=$EO20)*($B$4:$B$109=$EP20),0),MATCH(FC$2,$F$2:$EK$2,0))-SUM(OFFSET($E20,,MATCH(FC$2,$F$1:$EK$1,0),,4)))&gt;0,INDEX($F$4:$EK$109,MATCH(1,($A$4:$A$109=$EO20)*($B$4:$B$109=$EP20),0),MATCH(FC$2,$F$2:$EK$2,0))-SUM(OFFSET($E20,,MATCH(FC$2,$F$1:$EK$1,0),,4)),""),""),"")</f>
        <v>1000000</v>
      </c>
      <c r="FD20" t="str" cm="1">
        <f t="array" aca="1" ref="FD20" ca="1">IF($EN20=1,IF(ISNUMBER(DU$4),IF(ABS(INDEX($F$4:$EK$109,MATCH(1,($A$4:$A$109=$EO20)*($B$4:$B$109=$EP20),0),MATCH(FD$2,$F$2:$EK$2,0))-SUM(OFFSET($E20,,MATCH(FD$2,$F$1:$EK$1,0),,4)))&gt;0,INDEX($F$4:$EK$109,MATCH(1,($A$4:$A$109=$EO20)*($B$4:$B$109=$EP20),0),MATCH(FD$2,$F$2:$EK$2,0))-SUM(OFFSET($E20,,MATCH(FD$2,$F$1:$EK$1,0),,4)),""),""),"")</f>
        <v/>
      </c>
      <c r="FE20" t="str" cm="1">
        <f t="array" aca="1" ref="FE20" ca="1">IF($EN20=1,IF(ISNUMBER(DV$4),IF(ABS(INDEX($F$4:$EK$109,MATCH(1,($A$4:$A$109=$EO20)*($B$4:$B$109=$EP20),0),MATCH(FE$2,$F$2:$EK$2,0))-SUM(OFFSET($E20,,MATCH(FE$2,$F$1:$EK$1,0),,4)))&gt;0,INDEX($F$4:$EK$109,MATCH(1,($A$4:$A$109=$EO20)*($B$4:$B$109=$EP20),0),MATCH(FE$2,$F$2:$EK$2,0))-SUM(OFFSET($E20,,MATCH(FE$2,$F$1:$EK$1,0),,4)),""),""),"")</f>
        <v/>
      </c>
      <c r="FF20" t="str" cm="1">
        <f t="array" aca="1" ref="FF20" ca="1">IF($EN20=1,IF(ISNUMBER(DW$4),IF(ABS(INDEX($F$4:$EK$109,MATCH(1,($A$4:$A$109=$EO20)*($B$4:$B$109=$EP20),0),MATCH(FF$2,$F$2:$EK$2,0))-SUM(OFFSET($E20,,MATCH(FF$2,$F$1:$EK$1,0),,4)))&gt;0,INDEX($F$4:$EK$109,MATCH(1,($A$4:$A$109=$EO20)*($B$4:$B$109=$EP20),0),MATCH(FF$2,$F$2:$EK$2,0))-SUM(OFFSET($E20,,MATCH(FF$2,$F$1:$EK$1,0),,4)),""),""),"")</f>
        <v/>
      </c>
      <c r="FG20" t="str" cm="1">
        <f t="array" aca="1" ref="FG20" ca="1">IF($EN20=1,IF(ISNUMBER(DX$4),IF(ABS(INDEX($F$4:$EK$109,MATCH(1,($A$4:$A$109=$EO20)*($B$4:$B$109=$EP20),0),MATCH(FG$2,$F$2:$EK$2,0))-SUM(OFFSET($E20,,MATCH(FG$2,$F$1:$EK$1,0),,4)))&gt;0,INDEX($F$4:$EK$109,MATCH(1,($A$4:$A$109=$EO20)*($B$4:$B$109=$EP20),0),MATCH(FG$2,$F$2:$EK$2,0))-SUM(OFFSET($E20,,MATCH(FG$2,$F$1:$EK$1,0),,4)),""),""),"")</f>
        <v/>
      </c>
      <c r="FH20" t="str" cm="1">
        <f t="array" aca="1" ref="FH20" ca="1">IF($EN20=1,IF(ISNUMBER(DY$4),IF(ABS(INDEX($F$4:$EK$109,MATCH(1,($A$4:$A$109=$EO20)*($B$4:$B$109=$EP20),0),MATCH(FH$2,$F$2:$EK$2,0))-SUM(OFFSET($E20,,MATCH(FH$2,$F$1:$EK$1,0),,4)))&gt;0,INDEX($F$4:$EK$109,MATCH(1,($A$4:$A$109=$EO20)*($B$4:$B$109=$EP20),0),MATCH(FH$2,$F$2:$EK$2,0))-SUM(OFFSET($E20,,MATCH(FH$2,$F$1:$EK$1,0),,4)),""),""),"")</f>
        <v/>
      </c>
      <c r="FI20" t="str" cm="1">
        <f t="array" aca="1" ref="FI20" ca="1">IF($EN20=1,IF(ISNUMBER(DZ$4),IF(ABS(INDEX($F$4:$EK$109,MATCH(1,($A$4:$A$109=$EO20)*($B$4:$B$109=$EP20),0),MATCH(FI$2,$F$2:$EK$2,0))-SUM(OFFSET($E20,,MATCH(FI$2,$F$1:$EK$1,0),,4)))&gt;0,INDEX($F$4:$EK$109,MATCH(1,($A$4:$A$109=$EO20)*($B$4:$B$109=$EP20),0),MATCH(FI$2,$F$2:$EK$2,0))-SUM(OFFSET($E20,,MATCH(FI$2,$F$1:$EK$1,0),,4)),""),""),"")</f>
        <v/>
      </c>
      <c r="FJ20" t="str" cm="1">
        <f t="array" aca="1" ref="FJ20" ca="1">IF($EN20=1,IF(ISNUMBER(EA$4),IF(ABS(INDEX($F$4:$EK$109,MATCH(1,($A$4:$A$109=$EO20)*($B$4:$B$109=$EP20),0),MATCH(FJ$2,$F$2:$EK$2,0))-SUM(OFFSET($E20,,MATCH(FJ$2,$F$1:$EK$1,0),,4)))&gt;0,INDEX($F$4:$EK$109,MATCH(1,($A$4:$A$109=$EO20)*($B$4:$B$109=$EP20),0),MATCH(FJ$2,$F$2:$EK$2,0))-SUM(OFFSET($E20,,MATCH(FJ$2,$F$1:$EK$1,0),,4)),""),""),"")</f>
        <v/>
      </c>
      <c r="FK20" t="str" cm="1">
        <f t="array" aca="1" ref="FK20" ca="1">IF($EN20=1,IF(ISNUMBER(EB$4),IF(ABS(INDEX($F$4:$EK$109,MATCH(1,($A$4:$A$109=$EO20)*($B$4:$B$109=$EP20),0),MATCH(FK$2,$F$2:$EK$2,0))-SUM(OFFSET($E20,,MATCH(FK$2,$F$1:$EK$1,0),,4)))&gt;0,INDEX($F$4:$EK$109,MATCH(1,($A$4:$A$109=$EO20)*($B$4:$B$109=$EP20),0),MATCH(FK$2,$F$2:$EK$2,0))-SUM(OFFSET($E20,,MATCH(FK$2,$F$1:$EK$1,0),,4)),""),""),"")</f>
        <v/>
      </c>
      <c r="FL20" t="str" cm="1">
        <f t="array" aca="1" ref="FL20" ca="1">IF($EN20=1,IF(ISNUMBER(EC$4),IF(ABS(INDEX($F$4:$EK$109,MATCH(1,($A$4:$A$109=$EO20)*($B$4:$B$109=$EP20),0),MATCH(FL$2,$F$2:$EK$2,0))-SUM(OFFSET($E20,,MATCH(FL$2,$F$1:$EK$1,0),,4)))&gt;0,INDEX($F$4:$EK$109,MATCH(1,($A$4:$A$109=$EO20)*($B$4:$B$109=$EP20),0),MATCH(FL$2,$F$2:$EK$2,0))-SUM(OFFSET($E20,,MATCH(FL$2,$F$1:$EK$1,0),,4)),""),""),"")</f>
        <v/>
      </c>
      <c r="FM20" t="str" cm="1">
        <f t="array" aca="1" ref="FM20" ca="1">IF($EN20=1,IF(ISNUMBER(ED$4),IF(ABS(INDEX($F$4:$EK$109,MATCH(1,($A$4:$A$109=$EO20)*($B$4:$B$109=$EP20),0),MATCH(FM$2,$F$2:$EK$2,0))-SUM(OFFSET($E20,,MATCH(FM$2,$F$1:$EK$1,0),,4)))&gt;0,INDEX($F$4:$EK$109,MATCH(1,($A$4:$A$109=$EO20)*($B$4:$B$109=$EP20),0),MATCH(FM$2,$F$2:$EK$2,0))-SUM(OFFSET($E20,,MATCH(FM$2,$F$1:$EK$1,0),,4)),""),""),"")</f>
        <v/>
      </c>
      <c r="FN20" t="str" cm="1">
        <f t="array" aca="1" ref="FN20" ca="1">IF($EN20=1,IF(ISNUMBER(EE$4),IF(ABS(INDEX($F$4:$EK$109,MATCH(1,($A$4:$A$109=$EO20)*($B$4:$B$109=$EP20),0),MATCH(FN$2,$F$2:$EK$2,0))-SUM(OFFSET($E20,,MATCH(FN$2,$F$1:$EK$1,0),,4)))&gt;0,INDEX($F$4:$EK$109,MATCH(1,($A$4:$A$109=$EO20)*($B$4:$B$109=$EP20),0),MATCH(FN$2,$F$2:$EK$2,0))-SUM(OFFSET($E20,,MATCH(FN$2,$F$1:$EK$1,0),,4)),""),""),"")</f>
        <v/>
      </c>
      <c r="FO20" t="str" cm="1">
        <f t="array" aca="1" ref="FO20" ca="1">IF($EN20=1,IF(ISNUMBER(EF$4),IF(ABS(INDEX($F$4:$EK$109,MATCH(1,($A$4:$A$109=$EO20)*($B$4:$B$109=$EP20),0),MATCH(FO$2,$F$2:$EK$2,0))-SUM(OFFSET($E20,,MATCH(FO$2,$F$1:$EK$1,0),,4)))&gt;0,INDEX($F$4:$EK$109,MATCH(1,($A$4:$A$109=$EO20)*($B$4:$B$109=$EP20),0),MATCH(FO$2,$F$2:$EK$2,0))-SUM(OFFSET($E20,,MATCH(FO$2,$F$1:$EK$1,0),,4)),""),""),"")</f>
        <v/>
      </c>
      <c r="FP20" t="str" cm="1">
        <f t="array" aca="1" ref="FP20" ca="1">IF($EN20=1,IF(ISNUMBER(EG$4),IF(ABS(INDEX($F$4:$EK$109,MATCH(1,($A$4:$A$109=$EO20)*($B$4:$B$109=$EP20),0),MATCH(FP$2,$F$2:$EK$2,0))-SUM(OFFSET($E20,,MATCH(FP$2,$F$1:$EK$1,0),,4)))&gt;0,INDEX($F$4:$EK$109,MATCH(1,($A$4:$A$109=$EO20)*($B$4:$B$109=$EP20),0),MATCH(FP$2,$F$2:$EK$2,0))-SUM(OFFSET($E20,,MATCH(FP$2,$F$1:$EK$1,0),,4)),""),""),"")</f>
        <v/>
      </c>
      <c r="FQ20" t="str" cm="1">
        <f t="array" aca="1" ref="FQ20" ca="1">IF($EN20=1,IF(ISNUMBER(EH$4),IF(ABS(INDEX($F$4:$EK$109,MATCH(1,($A$4:$A$109=$EO20)*($B$4:$B$109=$EP20),0),MATCH(FQ$2,$F$2:$EK$2,0))-SUM(OFFSET($E20,,MATCH(FQ$2,$F$1:$EK$1,0),,4)))&gt;0,INDEX($F$4:$EK$109,MATCH(1,($A$4:$A$109=$EO20)*($B$4:$B$109=$EP20),0),MATCH(FQ$2,$F$2:$EK$2,0))-SUM(OFFSET($E20,,MATCH(FQ$2,$F$1:$EK$1,0),,4)),""),""),"")</f>
        <v/>
      </c>
      <c r="FR20" t="str" cm="1">
        <f t="array" aca="1" ref="FR20" ca="1">IF($EN20=1,IF(ISNUMBER(EI$4),IF(ABS(INDEX($F$4:$EK$109,MATCH(1,($A$4:$A$109=$EO20)*($B$4:$B$109=$EP20),0),MATCH(FR$2,$F$2:$EK$2,0))-SUM(OFFSET($E20,,MATCH(FR$2,$F$1:$EK$1,0),,4)))&gt;0,INDEX($F$4:$EK$109,MATCH(1,($A$4:$A$109=$EO20)*($B$4:$B$109=$EP20),0),MATCH(FR$2,$F$2:$EK$2,0))-SUM(OFFSET($E20,,MATCH(FR$2,$F$1:$EK$1,0),,4)),""),""),"")</f>
        <v/>
      </c>
      <c r="FS20" t="str" cm="1">
        <f t="array" aca="1" ref="FS20" ca="1">IF($EN20=1,IF(ISNUMBER(EJ$4),IF(ABS(INDEX($F$4:$EK$109,MATCH(1,($A$4:$A$109=$EO20)*($B$4:$B$109=$EP20),0),MATCH(FS$2,$F$2:$EK$2,0))-SUM(OFFSET($E20,,MATCH(FS$2,$F$1:$EK$1,0),,4)))&gt;0,INDEX($F$4:$EK$109,MATCH(1,($A$4:$A$109=$EO20)*($B$4:$B$109=$EP20),0),MATCH(FS$2,$F$2:$EK$2,0))-SUM(OFFSET($E20,,MATCH(FS$2,$F$1:$EK$1,0),,4)),""),""),"")</f>
        <v/>
      </c>
      <c r="FT20" t="str" cm="1">
        <f t="array" aca="1" ref="FT20" ca="1">IF($EN20=1,IF(ISNUMBER(EK$4),IF(ABS(INDEX($F$4:$EK$109,MATCH(1,($A$4:$A$109=$EO20)*($B$4:$B$109=$EP20),0),MATCH(FT$2,$F$2:$EK$2,0))-SUM(OFFSET($E20,,MATCH(FT$2,$F$1:$EK$1,0),,4)))&gt;0,INDEX($F$4:$EK$109,MATCH(1,($A$4:$A$109=$EO20)*($B$4:$B$109=$EP20),0),MATCH(FT$2,$F$2:$EK$2,0))-SUM(OFFSET($E20,,MATCH(FT$2,$F$1:$EK$1,0),,4)),""),""),"")</f>
        <v/>
      </c>
    </row>
    <row r="21" spans="1:176" x14ac:dyDescent="0.25">
      <c r="A21" t="s">
        <v>132</v>
      </c>
      <c r="B21" t="s">
        <v>148</v>
      </c>
      <c r="F21">
        <v>0.13730000000000001</v>
      </c>
      <c r="G21">
        <v>0.14799999999999999</v>
      </c>
      <c r="H21">
        <v>0.1741</v>
      </c>
      <c r="I21">
        <v>0.18479999999999999</v>
      </c>
      <c r="J21">
        <v>0.15290000000000001</v>
      </c>
      <c r="K21">
        <v>6.59E-2</v>
      </c>
      <c r="L21">
        <v>0.18770000000000001</v>
      </c>
      <c r="M21">
        <v>0.1799</v>
      </c>
      <c r="N21">
        <v>0.18770000000000001</v>
      </c>
      <c r="O21">
        <v>0.222</v>
      </c>
      <c r="P21">
        <v>0.31890000000000002</v>
      </c>
      <c r="Q21">
        <v>0.33729999999999999</v>
      </c>
      <c r="R21">
        <v>0.28599999999999998</v>
      </c>
      <c r="S21">
        <v>0.3085</v>
      </c>
      <c r="T21">
        <v>0.33950000000000002</v>
      </c>
      <c r="U21">
        <v>0.36859999999999998</v>
      </c>
      <c r="V21">
        <v>0.40379999999999999</v>
      </c>
      <c r="W21">
        <v>0.3705</v>
      </c>
      <c r="X21">
        <v>0.33260000000000001</v>
      </c>
      <c r="Y21">
        <v>0.14599999999999999</v>
      </c>
      <c r="Z21">
        <v>0.1613</v>
      </c>
      <c r="AA21">
        <v>0.22140000000000001</v>
      </c>
      <c r="AB21">
        <v>0.30759999999999998</v>
      </c>
      <c r="AC21">
        <v>0.31879999999999997</v>
      </c>
      <c r="AD21">
        <v>0.31690000000000002</v>
      </c>
      <c r="AE21">
        <v>0.16839999999999999</v>
      </c>
      <c r="AF21">
        <v>0.29580000000000001</v>
      </c>
      <c r="AG21">
        <v>0.30120000000000002</v>
      </c>
      <c r="AH21">
        <v>0.34549999999999997</v>
      </c>
      <c r="AI21">
        <v>0.37559999999999999</v>
      </c>
      <c r="AJ21">
        <v>0.376</v>
      </c>
      <c r="AK21">
        <v>0.3886</v>
      </c>
      <c r="AL21">
        <v>0.22539999999999999</v>
      </c>
      <c r="AM21">
        <v>7.4399999999999994E-2</v>
      </c>
      <c r="AN21">
        <v>0.1013</v>
      </c>
      <c r="AO21">
        <v>0.20760000000000001</v>
      </c>
      <c r="AP21">
        <v>0.29759999999999998</v>
      </c>
      <c r="AQ21">
        <v>0.50339999999999996</v>
      </c>
      <c r="AR21">
        <v>0.57489999999999997</v>
      </c>
      <c r="AS21">
        <v>0.6159</v>
      </c>
      <c r="AT21">
        <v>0.6492</v>
      </c>
      <c r="AU21">
        <v>0.62060000000000004</v>
      </c>
      <c r="AV21">
        <v>0.62339999999999995</v>
      </c>
      <c r="DK21">
        <v>0.16209999999999999</v>
      </c>
      <c r="DL21">
        <v>0.14910000000000001</v>
      </c>
      <c r="DM21">
        <v>0.27989999999999998</v>
      </c>
      <c r="DN21">
        <v>0.33050000000000002</v>
      </c>
      <c r="DO21">
        <v>0.32469999999999999</v>
      </c>
      <c r="DP21">
        <v>0.26069999999999999</v>
      </c>
      <c r="DQ21">
        <v>0.27179999999999999</v>
      </c>
      <c r="DR21">
        <v>0.37309999999999999</v>
      </c>
      <c r="DS21">
        <v>0.15659999999999999</v>
      </c>
      <c r="DT21">
        <v>0.54120000000000001</v>
      </c>
      <c r="EN21">
        <v>0</v>
      </c>
      <c r="EO21" t="str">
        <f t="shared" si="8"/>
        <v>p&amp;l</v>
      </c>
      <c r="EP21" t="str">
        <f t="shared" si="7"/>
        <v>operatingIncomeRatio</v>
      </c>
      <c r="ET21" t="str" cm="1">
        <f t="array" aca="1" ref="ET21" ca="1">IF($EN21=1,IF(ISNUMBER(DK$4),IF(ABS(INDEX($F$4:$EK$109,MATCH(1,($A$4:$A$109=$EO21)*($B$4:$B$109=$EP21),0),MATCH(ET$2,$F$2:$EK$2,0))-SUM(OFFSET($E21,,MATCH(ET$2,$F$1:$EK$1,0),,4)))&gt;0,INDEX($F$4:$EK$109,MATCH(1,($A$4:$A$109=$EO21)*($B$4:$B$109=$EP21),0),MATCH(ET$2,$F$2:$EK$2,0))-SUM(OFFSET($E21,,MATCH(ET$2,$F$1:$EK$1,0),,4)),""),""),"")</f>
        <v/>
      </c>
      <c r="EU21" t="str" cm="1">
        <f t="array" aca="1" ref="EU21" ca="1">IF($EN21=1,IF(ISNUMBER(DL$4),IF(ABS(INDEX($F$4:$EK$109,MATCH(1,($A$4:$A$109=$EO21)*($B$4:$B$109=$EP21),0),MATCH(EU$2,$F$2:$EK$2,0))-SUM(OFFSET($E21,,MATCH(EU$2,$F$1:$EK$1,0),,4)))&gt;0,INDEX($F$4:$EK$109,MATCH(1,($A$4:$A$109=$EO21)*($B$4:$B$109=$EP21),0),MATCH(EU$2,$F$2:$EK$2,0))-SUM(OFFSET($E21,,MATCH(EU$2,$F$1:$EK$1,0),,4)),""),""),"")</f>
        <v/>
      </c>
      <c r="EV21" t="str" cm="1">
        <f t="array" aca="1" ref="EV21" ca="1">IF($EN21=1,IF(ISNUMBER(DM$4),IF(ABS(INDEX($F$4:$EK$109,MATCH(1,($A$4:$A$109=$EO21)*($B$4:$B$109=$EP21),0),MATCH(EV$2,$F$2:$EK$2,0))-SUM(OFFSET($E21,,MATCH(EV$2,$F$1:$EK$1,0),,4)))&gt;0,INDEX($F$4:$EK$109,MATCH(1,($A$4:$A$109=$EO21)*($B$4:$B$109=$EP21),0),MATCH(EV$2,$F$2:$EK$2,0))-SUM(OFFSET($E21,,MATCH(EV$2,$F$1:$EK$1,0),,4)),""),""),"")</f>
        <v/>
      </c>
      <c r="EW21" t="str" cm="1">
        <f t="array" aca="1" ref="EW21" ca="1">IF($EN21=1,IF(ISNUMBER(DN$4),IF(ABS(INDEX($F$4:$EK$109,MATCH(1,($A$4:$A$109=$EO21)*($B$4:$B$109=$EP21),0),MATCH(EW$2,$F$2:$EK$2,0))-SUM(OFFSET($E21,,MATCH(EW$2,$F$1:$EK$1,0),,4)))&gt;0,INDEX($F$4:$EK$109,MATCH(1,($A$4:$A$109=$EO21)*($B$4:$B$109=$EP21),0),MATCH(EW$2,$F$2:$EK$2,0))-SUM(OFFSET($E21,,MATCH(EW$2,$F$1:$EK$1,0),,4)),""),""),"")</f>
        <v/>
      </c>
      <c r="EX21" t="str" cm="1">
        <f t="array" aca="1" ref="EX21" ca="1">IF($EN21=1,IF(ISNUMBER(DO$4),IF(ABS(INDEX($F$4:$EK$109,MATCH(1,($A$4:$A$109=$EO21)*($B$4:$B$109=$EP21),0),MATCH(EX$2,$F$2:$EK$2,0))-SUM(OFFSET($E21,,MATCH(EX$2,$F$1:$EK$1,0),,4)))&gt;0,INDEX($F$4:$EK$109,MATCH(1,($A$4:$A$109=$EO21)*($B$4:$B$109=$EP21),0),MATCH(EX$2,$F$2:$EK$2,0))-SUM(OFFSET($E21,,MATCH(EX$2,$F$1:$EK$1,0),,4)),""),""),"")</f>
        <v/>
      </c>
      <c r="EY21" t="str" cm="1">
        <f t="array" aca="1" ref="EY21" ca="1">IF($EN21=1,IF(ISNUMBER(DP$4),IF(ABS(INDEX($F$4:$EK$109,MATCH(1,($A$4:$A$109=$EO21)*($B$4:$B$109=$EP21),0),MATCH(EY$2,$F$2:$EK$2,0))-SUM(OFFSET($E21,,MATCH(EY$2,$F$1:$EK$1,0),,4)))&gt;0,INDEX($F$4:$EK$109,MATCH(1,($A$4:$A$109=$EO21)*($B$4:$B$109=$EP21),0),MATCH(EY$2,$F$2:$EK$2,0))-SUM(OFFSET($E21,,MATCH(EY$2,$F$1:$EK$1,0),,4)),""),""),"")</f>
        <v/>
      </c>
      <c r="EZ21" t="str" cm="1">
        <f t="array" aca="1" ref="EZ21" ca="1">IF($EN21=1,IF(ISNUMBER(DQ$4),IF(ABS(INDEX($F$4:$EK$109,MATCH(1,($A$4:$A$109=$EO21)*($B$4:$B$109=$EP21),0),MATCH(EZ$2,$F$2:$EK$2,0))-SUM(OFFSET($E21,,MATCH(EZ$2,$F$1:$EK$1,0),,4)))&gt;0,INDEX($F$4:$EK$109,MATCH(1,($A$4:$A$109=$EO21)*($B$4:$B$109=$EP21),0),MATCH(EZ$2,$F$2:$EK$2,0))-SUM(OFFSET($E21,,MATCH(EZ$2,$F$1:$EK$1,0),,4)),""),""),"")</f>
        <v/>
      </c>
      <c r="FA21" t="str" cm="1">
        <f t="array" aca="1" ref="FA21" ca="1">IF($EN21=1,IF(ISNUMBER(DR$4),IF(ABS(INDEX($F$4:$EK$109,MATCH(1,($A$4:$A$109=$EO21)*($B$4:$B$109=$EP21),0),MATCH(FA$2,$F$2:$EK$2,0))-SUM(OFFSET($E21,,MATCH(FA$2,$F$1:$EK$1,0),,4)))&gt;0,INDEX($F$4:$EK$109,MATCH(1,($A$4:$A$109=$EO21)*($B$4:$B$109=$EP21),0),MATCH(FA$2,$F$2:$EK$2,0))-SUM(OFFSET($E21,,MATCH(FA$2,$F$1:$EK$1,0),,4)),""),""),"")</f>
        <v/>
      </c>
      <c r="FB21" t="str" cm="1">
        <f t="array" aca="1" ref="FB21" ca="1">IF($EN21=1,IF(ISNUMBER(DS$4),IF(ABS(INDEX($F$4:$EK$109,MATCH(1,($A$4:$A$109=$EO21)*($B$4:$B$109=$EP21),0),MATCH(FB$2,$F$2:$EK$2,0))-SUM(OFFSET($E21,,MATCH(FB$2,$F$1:$EK$1,0),,4)))&gt;0,INDEX($F$4:$EK$109,MATCH(1,($A$4:$A$109=$EO21)*($B$4:$B$109=$EP21),0),MATCH(FB$2,$F$2:$EK$2,0))-SUM(OFFSET($E21,,MATCH(FB$2,$F$1:$EK$1,0),,4)),""),""),"")</f>
        <v/>
      </c>
      <c r="FC21" t="str" cm="1">
        <f t="array" aca="1" ref="FC21" ca="1">IF($EN21=1,IF(ISNUMBER(DT$4),IF(ABS(INDEX($F$4:$EK$109,MATCH(1,($A$4:$A$109=$EO21)*($B$4:$B$109=$EP21),0),MATCH(FC$2,$F$2:$EK$2,0))-SUM(OFFSET($E21,,MATCH(FC$2,$F$1:$EK$1,0),,4)))&gt;0,INDEX($F$4:$EK$109,MATCH(1,($A$4:$A$109=$EO21)*($B$4:$B$109=$EP21),0),MATCH(FC$2,$F$2:$EK$2,0))-SUM(OFFSET($E21,,MATCH(FC$2,$F$1:$EK$1,0),,4)),""),""),"")</f>
        <v/>
      </c>
      <c r="FD21" t="str" cm="1">
        <f t="array" aca="1" ref="FD21" ca="1">IF($EN21=1,IF(ISNUMBER(DU$4),IF(ABS(INDEX($F$4:$EK$109,MATCH(1,($A$4:$A$109=$EO21)*($B$4:$B$109=$EP21),0),MATCH(FD$2,$F$2:$EK$2,0))-SUM(OFFSET($E21,,MATCH(FD$2,$F$1:$EK$1,0),,4)))&gt;0,INDEX($F$4:$EK$109,MATCH(1,($A$4:$A$109=$EO21)*($B$4:$B$109=$EP21),0),MATCH(FD$2,$F$2:$EK$2,0))-SUM(OFFSET($E21,,MATCH(FD$2,$F$1:$EK$1,0),,4)),""),""),"")</f>
        <v/>
      </c>
      <c r="FE21" t="str" cm="1">
        <f t="array" aca="1" ref="FE21" ca="1">IF($EN21=1,IF(ISNUMBER(DV$4),IF(ABS(INDEX($F$4:$EK$109,MATCH(1,($A$4:$A$109=$EO21)*($B$4:$B$109=$EP21),0),MATCH(FE$2,$F$2:$EK$2,0))-SUM(OFFSET($E21,,MATCH(FE$2,$F$1:$EK$1,0),,4)))&gt;0,INDEX($F$4:$EK$109,MATCH(1,($A$4:$A$109=$EO21)*($B$4:$B$109=$EP21),0),MATCH(FE$2,$F$2:$EK$2,0))-SUM(OFFSET($E21,,MATCH(FE$2,$F$1:$EK$1,0),,4)),""),""),"")</f>
        <v/>
      </c>
      <c r="FF21" t="str" cm="1">
        <f t="array" aca="1" ref="FF21" ca="1">IF($EN21=1,IF(ISNUMBER(DW$4),IF(ABS(INDEX($F$4:$EK$109,MATCH(1,($A$4:$A$109=$EO21)*($B$4:$B$109=$EP21),0),MATCH(FF$2,$F$2:$EK$2,0))-SUM(OFFSET($E21,,MATCH(FF$2,$F$1:$EK$1,0),,4)))&gt;0,INDEX($F$4:$EK$109,MATCH(1,($A$4:$A$109=$EO21)*($B$4:$B$109=$EP21),0),MATCH(FF$2,$F$2:$EK$2,0))-SUM(OFFSET($E21,,MATCH(FF$2,$F$1:$EK$1,0),,4)),""),""),"")</f>
        <v/>
      </c>
      <c r="FG21" t="str" cm="1">
        <f t="array" aca="1" ref="FG21" ca="1">IF($EN21=1,IF(ISNUMBER(DX$4),IF(ABS(INDEX($F$4:$EK$109,MATCH(1,($A$4:$A$109=$EO21)*($B$4:$B$109=$EP21),0),MATCH(FG$2,$F$2:$EK$2,0))-SUM(OFFSET($E21,,MATCH(FG$2,$F$1:$EK$1,0),,4)))&gt;0,INDEX($F$4:$EK$109,MATCH(1,($A$4:$A$109=$EO21)*($B$4:$B$109=$EP21),0),MATCH(FG$2,$F$2:$EK$2,0))-SUM(OFFSET($E21,,MATCH(FG$2,$F$1:$EK$1,0),,4)),""),""),"")</f>
        <v/>
      </c>
      <c r="FH21" t="str" cm="1">
        <f t="array" aca="1" ref="FH21" ca="1">IF($EN21=1,IF(ISNUMBER(DY$4),IF(ABS(INDEX($F$4:$EK$109,MATCH(1,($A$4:$A$109=$EO21)*($B$4:$B$109=$EP21),0),MATCH(FH$2,$F$2:$EK$2,0))-SUM(OFFSET($E21,,MATCH(FH$2,$F$1:$EK$1,0),,4)))&gt;0,INDEX($F$4:$EK$109,MATCH(1,($A$4:$A$109=$EO21)*($B$4:$B$109=$EP21),0),MATCH(FH$2,$F$2:$EK$2,0))-SUM(OFFSET($E21,,MATCH(FH$2,$F$1:$EK$1,0),,4)),""),""),"")</f>
        <v/>
      </c>
      <c r="FI21" t="str" cm="1">
        <f t="array" aca="1" ref="FI21" ca="1">IF($EN21=1,IF(ISNUMBER(DZ$4),IF(ABS(INDEX($F$4:$EK$109,MATCH(1,($A$4:$A$109=$EO21)*($B$4:$B$109=$EP21),0),MATCH(FI$2,$F$2:$EK$2,0))-SUM(OFFSET($E21,,MATCH(FI$2,$F$1:$EK$1,0),,4)))&gt;0,INDEX($F$4:$EK$109,MATCH(1,($A$4:$A$109=$EO21)*($B$4:$B$109=$EP21),0),MATCH(FI$2,$F$2:$EK$2,0))-SUM(OFFSET($E21,,MATCH(FI$2,$F$1:$EK$1,0),,4)),""),""),"")</f>
        <v/>
      </c>
      <c r="FJ21" t="str" cm="1">
        <f t="array" aca="1" ref="FJ21" ca="1">IF($EN21=1,IF(ISNUMBER(EA$4),IF(ABS(INDEX($F$4:$EK$109,MATCH(1,($A$4:$A$109=$EO21)*($B$4:$B$109=$EP21),0),MATCH(FJ$2,$F$2:$EK$2,0))-SUM(OFFSET($E21,,MATCH(FJ$2,$F$1:$EK$1,0),,4)))&gt;0,INDEX($F$4:$EK$109,MATCH(1,($A$4:$A$109=$EO21)*($B$4:$B$109=$EP21),0),MATCH(FJ$2,$F$2:$EK$2,0))-SUM(OFFSET($E21,,MATCH(FJ$2,$F$1:$EK$1,0),,4)),""),""),"")</f>
        <v/>
      </c>
      <c r="FK21" t="str" cm="1">
        <f t="array" aca="1" ref="FK21" ca="1">IF($EN21=1,IF(ISNUMBER(EB$4),IF(ABS(INDEX($F$4:$EK$109,MATCH(1,($A$4:$A$109=$EO21)*($B$4:$B$109=$EP21),0),MATCH(FK$2,$F$2:$EK$2,0))-SUM(OFFSET($E21,,MATCH(FK$2,$F$1:$EK$1,0),,4)))&gt;0,INDEX($F$4:$EK$109,MATCH(1,($A$4:$A$109=$EO21)*($B$4:$B$109=$EP21),0),MATCH(FK$2,$F$2:$EK$2,0))-SUM(OFFSET($E21,,MATCH(FK$2,$F$1:$EK$1,0),,4)),""),""),"")</f>
        <v/>
      </c>
      <c r="FL21" t="str" cm="1">
        <f t="array" aca="1" ref="FL21" ca="1">IF($EN21=1,IF(ISNUMBER(EC$4),IF(ABS(INDEX($F$4:$EK$109,MATCH(1,($A$4:$A$109=$EO21)*($B$4:$B$109=$EP21),0),MATCH(FL$2,$F$2:$EK$2,0))-SUM(OFFSET($E21,,MATCH(FL$2,$F$1:$EK$1,0),,4)))&gt;0,INDEX($F$4:$EK$109,MATCH(1,($A$4:$A$109=$EO21)*($B$4:$B$109=$EP21),0),MATCH(FL$2,$F$2:$EK$2,0))-SUM(OFFSET($E21,,MATCH(FL$2,$F$1:$EK$1,0),,4)),""),""),"")</f>
        <v/>
      </c>
      <c r="FM21" t="str" cm="1">
        <f t="array" aca="1" ref="FM21" ca="1">IF($EN21=1,IF(ISNUMBER(ED$4),IF(ABS(INDEX($F$4:$EK$109,MATCH(1,($A$4:$A$109=$EO21)*($B$4:$B$109=$EP21),0),MATCH(FM$2,$F$2:$EK$2,0))-SUM(OFFSET($E21,,MATCH(FM$2,$F$1:$EK$1,0),,4)))&gt;0,INDEX($F$4:$EK$109,MATCH(1,($A$4:$A$109=$EO21)*($B$4:$B$109=$EP21),0),MATCH(FM$2,$F$2:$EK$2,0))-SUM(OFFSET($E21,,MATCH(FM$2,$F$1:$EK$1,0),,4)),""),""),"")</f>
        <v/>
      </c>
      <c r="FN21" t="str" cm="1">
        <f t="array" aca="1" ref="FN21" ca="1">IF($EN21=1,IF(ISNUMBER(EE$4),IF(ABS(INDEX($F$4:$EK$109,MATCH(1,($A$4:$A$109=$EO21)*($B$4:$B$109=$EP21),0),MATCH(FN$2,$F$2:$EK$2,0))-SUM(OFFSET($E21,,MATCH(FN$2,$F$1:$EK$1,0),,4)))&gt;0,INDEX($F$4:$EK$109,MATCH(1,($A$4:$A$109=$EO21)*($B$4:$B$109=$EP21),0),MATCH(FN$2,$F$2:$EK$2,0))-SUM(OFFSET($E21,,MATCH(FN$2,$F$1:$EK$1,0),,4)),""),""),"")</f>
        <v/>
      </c>
      <c r="FO21" t="str" cm="1">
        <f t="array" aca="1" ref="FO21" ca="1">IF($EN21=1,IF(ISNUMBER(EF$4),IF(ABS(INDEX($F$4:$EK$109,MATCH(1,($A$4:$A$109=$EO21)*($B$4:$B$109=$EP21),0),MATCH(FO$2,$F$2:$EK$2,0))-SUM(OFFSET($E21,,MATCH(FO$2,$F$1:$EK$1,0),,4)))&gt;0,INDEX($F$4:$EK$109,MATCH(1,($A$4:$A$109=$EO21)*($B$4:$B$109=$EP21),0),MATCH(FO$2,$F$2:$EK$2,0))-SUM(OFFSET($E21,,MATCH(FO$2,$F$1:$EK$1,0),,4)),""),""),"")</f>
        <v/>
      </c>
      <c r="FP21" t="str" cm="1">
        <f t="array" aca="1" ref="FP21" ca="1">IF($EN21=1,IF(ISNUMBER(EG$4),IF(ABS(INDEX($F$4:$EK$109,MATCH(1,($A$4:$A$109=$EO21)*($B$4:$B$109=$EP21),0),MATCH(FP$2,$F$2:$EK$2,0))-SUM(OFFSET($E21,,MATCH(FP$2,$F$1:$EK$1,0),,4)))&gt;0,INDEX($F$4:$EK$109,MATCH(1,($A$4:$A$109=$EO21)*($B$4:$B$109=$EP21),0),MATCH(FP$2,$F$2:$EK$2,0))-SUM(OFFSET($E21,,MATCH(FP$2,$F$1:$EK$1,0),,4)),""),""),"")</f>
        <v/>
      </c>
      <c r="FQ21" t="str" cm="1">
        <f t="array" aca="1" ref="FQ21" ca="1">IF($EN21=1,IF(ISNUMBER(EH$4),IF(ABS(INDEX($F$4:$EK$109,MATCH(1,($A$4:$A$109=$EO21)*($B$4:$B$109=$EP21),0),MATCH(FQ$2,$F$2:$EK$2,0))-SUM(OFFSET($E21,,MATCH(FQ$2,$F$1:$EK$1,0),,4)))&gt;0,INDEX($F$4:$EK$109,MATCH(1,($A$4:$A$109=$EO21)*($B$4:$B$109=$EP21),0),MATCH(FQ$2,$F$2:$EK$2,0))-SUM(OFFSET($E21,,MATCH(FQ$2,$F$1:$EK$1,0),,4)),""),""),"")</f>
        <v/>
      </c>
      <c r="FR21" t="str" cm="1">
        <f t="array" aca="1" ref="FR21" ca="1">IF($EN21=1,IF(ISNUMBER(EI$4),IF(ABS(INDEX($F$4:$EK$109,MATCH(1,($A$4:$A$109=$EO21)*($B$4:$B$109=$EP21),0),MATCH(FR$2,$F$2:$EK$2,0))-SUM(OFFSET($E21,,MATCH(FR$2,$F$1:$EK$1,0),,4)))&gt;0,INDEX($F$4:$EK$109,MATCH(1,($A$4:$A$109=$EO21)*($B$4:$B$109=$EP21),0),MATCH(FR$2,$F$2:$EK$2,0))-SUM(OFFSET($E21,,MATCH(FR$2,$F$1:$EK$1,0),,4)),""),""),"")</f>
        <v/>
      </c>
      <c r="FS21" t="str" cm="1">
        <f t="array" aca="1" ref="FS21" ca="1">IF($EN21=1,IF(ISNUMBER(EJ$4),IF(ABS(INDEX($F$4:$EK$109,MATCH(1,($A$4:$A$109=$EO21)*($B$4:$B$109=$EP21),0),MATCH(FS$2,$F$2:$EK$2,0))-SUM(OFFSET($E21,,MATCH(FS$2,$F$1:$EK$1,0),,4)))&gt;0,INDEX($F$4:$EK$109,MATCH(1,($A$4:$A$109=$EO21)*($B$4:$B$109=$EP21),0),MATCH(FS$2,$F$2:$EK$2,0))-SUM(OFFSET($E21,,MATCH(FS$2,$F$1:$EK$1,0),,4)),""),""),"")</f>
        <v/>
      </c>
      <c r="FT21" t="str" cm="1">
        <f t="array" aca="1" ref="FT21" ca="1">IF($EN21=1,IF(ISNUMBER(EK$4),IF(ABS(INDEX($F$4:$EK$109,MATCH(1,($A$4:$A$109=$EO21)*($B$4:$B$109=$EP21),0),MATCH(FT$2,$F$2:$EK$2,0))-SUM(OFFSET($E21,,MATCH(FT$2,$F$1:$EK$1,0),,4)))&gt;0,INDEX($F$4:$EK$109,MATCH(1,($A$4:$A$109=$EO21)*($B$4:$B$109=$EP21),0),MATCH(FT$2,$F$2:$EK$2,0))-SUM(OFFSET($E21,,MATCH(FT$2,$F$1:$EK$1,0),,4)),""),""),"")</f>
        <v/>
      </c>
    </row>
    <row r="22" spans="1:176" x14ac:dyDescent="0.25">
      <c r="A22" t="s">
        <v>132</v>
      </c>
      <c r="B22" t="s">
        <v>149</v>
      </c>
      <c r="F22">
        <v>17684000</v>
      </c>
      <c r="G22">
        <v>-3857000</v>
      </c>
      <c r="H22">
        <v>-125000</v>
      </c>
      <c r="I22">
        <v>188000</v>
      </c>
      <c r="J22">
        <v>-1000000</v>
      </c>
      <c r="K22">
        <v>-90000000</v>
      </c>
      <c r="L22">
        <v>-5000000</v>
      </c>
      <c r="M22">
        <v>-32000000</v>
      </c>
      <c r="N22">
        <v>-5000000</v>
      </c>
      <c r="O22">
        <v>-2000000</v>
      </c>
      <c r="P22">
        <v>-16000000</v>
      </c>
      <c r="Q22">
        <v>-6000000</v>
      </c>
      <c r="R22">
        <v>-18000000</v>
      </c>
      <c r="S22">
        <v>-4000000</v>
      </c>
      <c r="T22">
        <v>-1000000</v>
      </c>
      <c r="U22">
        <v>5000000</v>
      </c>
      <c r="V22">
        <v>6000000</v>
      </c>
      <c r="W22">
        <v>5000000</v>
      </c>
      <c r="X22">
        <v>1000000</v>
      </c>
      <c r="Y22">
        <v>2000000</v>
      </c>
      <c r="Z22">
        <v>31000000</v>
      </c>
      <c r="AA22">
        <v>1000000</v>
      </c>
      <c r="AB22">
        <v>32000000</v>
      </c>
      <c r="AC22">
        <v>26000000</v>
      </c>
      <c r="AD22">
        <v>5000000</v>
      </c>
      <c r="AE22">
        <v>-42000000</v>
      </c>
      <c r="AF22">
        <v>-50000000</v>
      </c>
      <c r="AG22">
        <v>-37000000</v>
      </c>
      <c r="AH22">
        <v>88000000</v>
      </c>
      <c r="AI22">
        <v>-50000000</v>
      </c>
      <c r="AJ22">
        <v>-33000000</v>
      </c>
      <c r="AK22">
        <v>-105000000</v>
      </c>
      <c r="AL22">
        <v>-63000000</v>
      </c>
      <c r="AM22">
        <v>-24000000</v>
      </c>
      <c r="AN22">
        <v>12000000</v>
      </c>
      <c r="AO22">
        <v>32000000</v>
      </c>
      <c r="AP22">
        <v>69000000</v>
      </c>
      <c r="AQ22">
        <v>181000000</v>
      </c>
      <c r="AR22">
        <v>105000000</v>
      </c>
      <c r="AS22">
        <v>492000000</v>
      </c>
      <c r="AT22">
        <v>370000000</v>
      </c>
      <c r="AU22">
        <v>572000000</v>
      </c>
      <c r="AV22">
        <v>447000000</v>
      </c>
      <c r="DK22">
        <v>13890000</v>
      </c>
      <c r="DL22">
        <v>-127000000</v>
      </c>
      <c r="DM22">
        <v>-28000000</v>
      </c>
      <c r="DN22">
        <v>-22000000</v>
      </c>
      <c r="DO22">
        <v>14000000</v>
      </c>
      <c r="DP22">
        <v>124000000</v>
      </c>
      <c r="DQ22">
        <v>-123000000</v>
      </c>
      <c r="DR22">
        <v>-100000000</v>
      </c>
      <c r="DS22">
        <v>-43000000</v>
      </c>
      <c r="DT22">
        <v>846000000</v>
      </c>
      <c r="EN22">
        <v>1</v>
      </c>
      <c r="EO22" t="str">
        <f t="shared" si="8"/>
        <v>p&amp;l</v>
      </c>
      <c r="EP22" t="str">
        <f t="shared" si="7"/>
        <v>totalOtherIncomeExpensesNet</v>
      </c>
      <c r="ET22" t="str" cm="1">
        <f t="array" aca="1" ref="ET22" ca="1">IF($EN22=1,IF(ISNUMBER(DK$4),IF(ABS(INDEX($F$4:$EK$109,MATCH(1,($A$4:$A$109=$EO22)*($B$4:$B$109=$EP22),0),MATCH(ET$2,$F$2:$EK$2,0))-SUM(OFFSET($E22,,MATCH(ET$2,$F$1:$EK$1,0),,4)))&gt;0,INDEX($F$4:$EK$109,MATCH(1,($A$4:$A$109=$EO22)*($B$4:$B$109=$EP22),0),MATCH(ET$2,$F$2:$EK$2,0))-SUM(OFFSET($E22,,MATCH(ET$2,$F$1:$EK$1,0),,4)),""),""),"")</f>
        <v/>
      </c>
      <c r="EU22" cm="1">
        <f t="array" aca="1" ref="EU22" ca="1">IF($EN22=1,IF(ISNUMBER(DL$4),IF(ABS(INDEX($F$4:$EK$109,MATCH(1,($A$4:$A$109=$EO22)*($B$4:$B$109=$EP22),0),MATCH(EU$2,$F$2:$EK$2,0))-SUM(OFFSET($E22,,MATCH(EU$2,$F$1:$EK$1,0),,4)))&gt;0,INDEX($F$4:$EK$109,MATCH(1,($A$4:$A$109=$EO22)*($B$4:$B$109=$EP22),0),MATCH(EU$2,$F$2:$EK$2,0))-SUM(OFFSET($E22,,MATCH(EU$2,$F$1:$EK$1,0),,4)),""),""),"")</f>
        <v>1000000</v>
      </c>
      <c r="EV22" cm="1">
        <f t="array" aca="1" ref="EV22" ca="1">IF($EN22=1,IF(ISNUMBER(DM$4),IF(ABS(INDEX($F$4:$EK$109,MATCH(1,($A$4:$A$109=$EO22)*($B$4:$B$109=$EP22),0),MATCH(EV$2,$F$2:$EK$2,0))-SUM(OFFSET($E22,,MATCH(EV$2,$F$1:$EK$1,0),,4)))&gt;0,INDEX($F$4:$EK$109,MATCH(1,($A$4:$A$109=$EO22)*($B$4:$B$109=$EP22),0),MATCH(EV$2,$F$2:$EK$2,0))-SUM(OFFSET($E22,,MATCH(EV$2,$F$1:$EK$1,0),,4)),""),""),"")</f>
        <v>1000000</v>
      </c>
      <c r="EW22" cm="1">
        <f t="array" aca="1" ref="EW22" ca="1">IF($EN22=1,IF(ISNUMBER(DN$4),IF(ABS(INDEX($F$4:$EK$109,MATCH(1,($A$4:$A$109=$EO22)*($B$4:$B$109=$EP22),0),MATCH(EW$2,$F$2:$EK$2,0))-SUM(OFFSET($E22,,MATCH(EW$2,$F$1:$EK$1,0),,4)))&gt;0,INDEX($F$4:$EK$109,MATCH(1,($A$4:$A$109=$EO22)*($B$4:$B$109=$EP22),0),MATCH(EW$2,$F$2:$EK$2,0))-SUM(OFFSET($E22,,MATCH(EW$2,$F$1:$EK$1,0),,4)),""),""),"")</f>
        <v>-4000000</v>
      </c>
      <c r="EX22" t="str" cm="1">
        <f t="array" aca="1" ref="EX22" ca="1">IF($EN22=1,IF(ISNUMBER(DO$4),IF(ABS(INDEX($F$4:$EK$109,MATCH(1,($A$4:$A$109=$EO22)*($B$4:$B$109=$EP22),0),MATCH(EX$2,$F$2:$EK$2,0))-SUM(OFFSET($E22,,MATCH(EX$2,$F$1:$EK$1,0),,4)))&gt;0,INDEX($F$4:$EK$109,MATCH(1,($A$4:$A$109=$EO22)*($B$4:$B$109=$EP22),0),MATCH(EX$2,$F$2:$EK$2,0))-SUM(OFFSET($E22,,MATCH(EX$2,$F$1:$EK$1,0),,4)),""),""),"")</f>
        <v/>
      </c>
      <c r="EY22" cm="1">
        <f t="array" aca="1" ref="EY22" ca="1">IF($EN22=1,IF(ISNUMBER(DP$4),IF(ABS(INDEX($F$4:$EK$109,MATCH(1,($A$4:$A$109=$EO22)*($B$4:$B$109=$EP22),0),MATCH(EY$2,$F$2:$EK$2,0))-SUM(OFFSET($E22,,MATCH(EY$2,$F$1:$EK$1,0),,4)))&gt;0,INDEX($F$4:$EK$109,MATCH(1,($A$4:$A$109=$EO22)*($B$4:$B$109=$EP22),0),MATCH(EY$2,$F$2:$EK$2,0))-SUM(OFFSET($E22,,MATCH(EY$2,$F$1:$EK$1,0),,4)),""),""),"")</f>
        <v>34000000</v>
      </c>
      <c r="EZ22" cm="1">
        <f t="array" aca="1" ref="EZ22" ca="1">IF($EN22=1,IF(ISNUMBER(DQ$4),IF(ABS(INDEX($F$4:$EK$109,MATCH(1,($A$4:$A$109=$EO22)*($B$4:$B$109=$EP22),0),MATCH(EZ$2,$F$2:$EK$2,0))-SUM(OFFSET($E22,,MATCH(EZ$2,$F$1:$EK$1,0),,4)))&gt;0,INDEX($F$4:$EK$109,MATCH(1,($A$4:$A$109=$EO22)*($B$4:$B$109=$EP22),0),MATCH(EZ$2,$F$2:$EK$2,0))-SUM(OFFSET($E22,,MATCH(EZ$2,$F$1:$EK$1,0),,4)),""),""),"")</f>
        <v>1000000</v>
      </c>
      <c r="FA22" t="str" cm="1">
        <f t="array" aca="1" ref="FA22" ca="1">IF($EN22=1,IF(ISNUMBER(DR$4),IF(ABS(INDEX($F$4:$EK$109,MATCH(1,($A$4:$A$109=$EO22)*($B$4:$B$109=$EP22),0),MATCH(FA$2,$F$2:$EK$2,0))-SUM(OFFSET($E22,,MATCH(FA$2,$F$1:$EK$1,0),,4)))&gt;0,INDEX($F$4:$EK$109,MATCH(1,($A$4:$A$109=$EO22)*($B$4:$B$109=$EP22),0),MATCH(FA$2,$F$2:$EK$2,0))-SUM(OFFSET($E22,,MATCH(FA$2,$F$1:$EK$1,0),,4)),""),""),"")</f>
        <v/>
      </c>
      <c r="FB22" t="str" cm="1">
        <f t="array" aca="1" ref="FB22" ca="1">IF($EN22=1,IF(ISNUMBER(DS$4),IF(ABS(INDEX($F$4:$EK$109,MATCH(1,($A$4:$A$109=$EO22)*($B$4:$B$109=$EP22),0),MATCH(FB$2,$F$2:$EK$2,0))-SUM(OFFSET($E22,,MATCH(FB$2,$F$1:$EK$1,0),,4)))&gt;0,INDEX($F$4:$EK$109,MATCH(1,($A$4:$A$109=$EO22)*($B$4:$B$109=$EP22),0),MATCH(FB$2,$F$2:$EK$2,0))-SUM(OFFSET($E22,,MATCH(FB$2,$F$1:$EK$1,0),,4)),""),""),"")</f>
        <v/>
      </c>
      <c r="FC22" cm="1">
        <f t="array" aca="1" ref="FC22" ca="1">IF($EN22=1,IF(ISNUMBER(DT$4),IF(ABS(INDEX($F$4:$EK$109,MATCH(1,($A$4:$A$109=$EO22)*($B$4:$B$109=$EP22),0),MATCH(FC$2,$F$2:$EK$2,0))-SUM(OFFSET($E22,,MATCH(FC$2,$F$1:$EK$1,0),,4)))&gt;0,INDEX($F$4:$EK$109,MATCH(1,($A$4:$A$109=$EO22)*($B$4:$B$109=$EP22),0),MATCH(FC$2,$F$2:$EK$2,0))-SUM(OFFSET($E22,,MATCH(FC$2,$F$1:$EK$1,0),,4)),""),""),"")</f>
        <v>-1000000</v>
      </c>
      <c r="FD22" t="str" cm="1">
        <f t="array" aca="1" ref="FD22" ca="1">IF($EN22=1,IF(ISNUMBER(DU$4),IF(ABS(INDEX($F$4:$EK$109,MATCH(1,($A$4:$A$109=$EO22)*($B$4:$B$109=$EP22),0),MATCH(FD$2,$F$2:$EK$2,0))-SUM(OFFSET($E22,,MATCH(FD$2,$F$1:$EK$1,0),,4)))&gt;0,INDEX($F$4:$EK$109,MATCH(1,($A$4:$A$109=$EO22)*($B$4:$B$109=$EP22),0),MATCH(FD$2,$F$2:$EK$2,0))-SUM(OFFSET($E22,,MATCH(FD$2,$F$1:$EK$1,0),,4)),""),""),"")</f>
        <v/>
      </c>
      <c r="FE22" t="str" cm="1">
        <f t="array" aca="1" ref="FE22" ca="1">IF($EN22=1,IF(ISNUMBER(DV$4),IF(ABS(INDEX($F$4:$EK$109,MATCH(1,($A$4:$A$109=$EO22)*($B$4:$B$109=$EP22),0),MATCH(FE$2,$F$2:$EK$2,0))-SUM(OFFSET($E22,,MATCH(FE$2,$F$1:$EK$1,0),,4)))&gt;0,INDEX($F$4:$EK$109,MATCH(1,($A$4:$A$109=$EO22)*($B$4:$B$109=$EP22),0),MATCH(FE$2,$F$2:$EK$2,0))-SUM(OFFSET($E22,,MATCH(FE$2,$F$1:$EK$1,0),,4)),""),""),"")</f>
        <v/>
      </c>
      <c r="FF22" t="str" cm="1">
        <f t="array" aca="1" ref="FF22" ca="1">IF($EN22=1,IF(ISNUMBER(DW$4),IF(ABS(INDEX($F$4:$EK$109,MATCH(1,($A$4:$A$109=$EO22)*($B$4:$B$109=$EP22),0),MATCH(FF$2,$F$2:$EK$2,0))-SUM(OFFSET($E22,,MATCH(FF$2,$F$1:$EK$1,0),,4)))&gt;0,INDEX($F$4:$EK$109,MATCH(1,($A$4:$A$109=$EO22)*($B$4:$B$109=$EP22),0),MATCH(FF$2,$F$2:$EK$2,0))-SUM(OFFSET($E22,,MATCH(FF$2,$F$1:$EK$1,0),,4)),""),""),"")</f>
        <v/>
      </c>
      <c r="FG22" t="str" cm="1">
        <f t="array" aca="1" ref="FG22" ca="1">IF($EN22=1,IF(ISNUMBER(DX$4),IF(ABS(INDEX($F$4:$EK$109,MATCH(1,($A$4:$A$109=$EO22)*($B$4:$B$109=$EP22),0),MATCH(FG$2,$F$2:$EK$2,0))-SUM(OFFSET($E22,,MATCH(FG$2,$F$1:$EK$1,0),,4)))&gt;0,INDEX($F$4:$EK$109,MATCH(1,($A$4:$A$109=$EO22)*($B$4:$B$109=$EP22),0),MATCH(FG$2,$F$2:$EK$2,0))-SUM(OFFSET($E22,,MATCH(FG$2,$F$1:$EK$1,0),,4)),""),""),"")</f>
        <v/>
      </c>
      <c r="FH22" t="str" cm="1">
        <f t="array" aca="1" ref="FH22" ca="1">IF($EN22=1,IF(ISNUMBER(DY$4),IF(ABS(INDEX($F$4:$EK$109,MATCH(1,($A$4:$A$109=$EO22)*($B$4:$B$109=$EP22),0),MATCH(FH$2,$F$2:$EK$2,0))-SUM(OFFSET($E22,,MATCH(FH$2,$F$1:$EK$1,0),,4)))&gt;0,INDEX($F$4:$EK$109,MATCH(1,($A$4:$A$109=$EO22)*($B$4:$B$109=$EP22),0),MATCH(FH$2,$F$2:$EK$2,0))-SUM(OFFSET($E22,,MATCH(FH$2,$F$1:$EK$1,0),,4)),""),""),"")</f>
        <v/>
      </c>
      <c r="FI22" t="str" cm="1">
        <f t="array" aca="1" ref="FI22" ca="1">IF($EN22=1,IF(ISNUMBER(DZ$4),IF(ABS(INDEX($F$4:$EK$109,MATCH(1,($A$4:$A$109=$EO22)*($B$4:$B$109=$EP22),0),MATCH(FI$2,$F$2:$EK$2,0))-SUM(OFFSET($E22,,MATCH(FI$2,$F$1:$EK$1,0),,4)))&gt;0,INDEX($F$4:$EK$109,MATCH(1,($A$4:$A$109=$EO22)*($B$4:$B$109=$EP22),0),MATCH(FI$2,$F$2:$EK$2,0))-SUM(OFFSET($E22,,MATCH(FI$2,$F$1:$EK$1,0),,4)),""),""),"")</f>
        <v/>
      </c>
      <c r="FJ22" t="str" cm="1">
        <f t="array" aca="1" ref="FJ22" ca="1">IF($EN22=1,IF(ISNUMBER(EA$4),IF(ABS(INDEX($F$4:$EK$109,MATCH(1,($A$4:$A$109=$EO22)*($B$4:$B$109=$EP22),0),MATCH(FJ$2,$F$2:$EK$2,0))-SUM(OFFSET($E22,,MATCH(FJ$2,$F$1:$EK$1,0),,4)))&gt;0,INDEX($F$4:$EK$109,MATCH(1,($A$4:$A$109=$EO22)*($B$4:$B$109=$EP22),0),MATCH(FJ$2,$F$2:$EK$2,0))-SUM(OFFSET($E22,,MATCH(FJ$2,$F$1:$EK$1,0),,4)),""),""),"")</f>
        <v/>
      </c>
      <c r="FK22" t="str" cm="1">
        <f t="array" aca="1" ref="FK22" ca="1">IF($EN22=1,IF(ISNUMBER(EB$4),IF(ABS(INDEX($F$4:$EK$109,MATCH(1,($A$4:$A$109=$EO22)*($B$4:$B$109=$EP22),0),MATCH(FK$2,$F$2:$EK$2,0))-SUM(OFFSET($E22,,MATCH(FK$2,$F$1:$EK$1,0),,4)))&gt;0,INDEX($F$4:$EK$109,MATCH(1,($A$4:$A$109=$EO22)*($B$4:$B$109=$EP22),0),MATCH(FK$2,$F$2:$EK$2,0))-SUM(OFFSET($E22,,MATCH(FK$2,$F$1:$EK$1,0),,4)),""),""),"")</f>
        <v/>
      </c>
      <c r="FL22" t="str" cm="1">
        <f t="array" aca="1" ref="FL22" ca="1">IF($EN22=1,IF(ISNUMBER(EC$4),IF(ABS(INDEX($F$4:$EK$109,MATCH(1,($A$4:$A$109=$EO22)*($B$4:$B$109=$EP22),0),MATCH(FL$2,$F$2:$EK$2,0))-SUM(OFFSET($E22,,MATCH(FL$2,$F$1:$EK$1,0),,4)))&gt;0,INDEX($F$4:$EK$109,MATCH(1,($A$4:$A$109=$EO22)*($B$4:$B$109=$EP22),0),MATCH(FL$2,$F$2:$EK$2,0))-SUM(OFFSET($E22,,MATCH(FL$2,$F$1:$EK$1,0),,4)),""),""),"")</f>
        <v/>
      </c>
      <c r="FM22" t="str" cm="1">
        <f t="array" aca="1" ref="FM22" ca="1">IF($EN22=1,IF(ISNUMBER(ED$4),IF(ABS(INDEX($F$4:$EK$109,MATCH(1,($A$4:$A$109=$EO22)*($B$4:$B$109=$EP22),0),MATCH(FM$2,$F$2:$EK$2,0))-SUM(OFFSET($E22,,MATCH(FM$2,$F$1:$EK$1,0),,4)))&gt;0,INDEX($F$4:$EK$109,MATCH(1,($A$4:$A$109=$EO22)*($B$4:$B$109=$EP22),0),MATCH(FM$2,$F$2:$EK$2,0))-SUM(OFFSET($E22,,MATCH(FM$2,$F$1:$EK$1,0),,4)),""),""),"")</f>
        <v/>
      </c>
      <c r="FN22" t="str" cm="1">
        <f t="array" aca="1" ref="FN22" ca="1">IF($EN22=1,IF(ISNUMBER(EE$4),IF(ABS(INDEX($F$4:$EK$109,MATCH(1,($A$4:$A$109=$EO22)*($B$4:$B$109=$EP22),0),MATCH(FN$2,$F$2:$EK$2,0))-SUM(OFFSET($E22,,MATCH(FN$2,$F$1:$EK$1,0),,4)))&gt;0,INDEX($F$4:$EK$109,MATCH(1,($A$4:$A$109=$EO22)*($B$4:$B$109=$EP22),0),MATCH(FN$2,$F$2:$EK$2,0))-SUM(OFFSET($E22,,MATCH(FN$2,$F$1:$EK$1,0),,4)),""),""),"")</f>
        <v/>
      </c>
      <c r="FO22" t="str" cm="1">
        <f t="array" aca="1" ref="FO22" ca="1">IF($EN22=1,IF(ISNUMBER(EF$4),IF(ABS(INDEX($F$4:$EK$109,MATCH(1,($A$4:$A$109=$EO22)*($B$4:$B$109=$EP22),0),MATCH(FO$2,$F$2:$EK$2,0))-SUM(OFFSET($E22,,MATCH(FO$2,$F$1:$EK$1,0),,4)))&gt;0,INDEX($F$4:$EK$109,MATCH(1,($A$4:$A$109=$EO22)*($B$4:$B$109=$EP22),0),MATCH(FO$2,$F$2:$EK$2,0))-SUM(OFFSET($E22,,MATCH(FO$2,$F$1:$EK$1,0),,4)),""),""),"")</f>
        <v/>
      </c>
      <c r="FP22" t="str" cm="1">
        <f t="array" aca="1" ref="FP22" ca="1">IF($EN22=1,IF(ISNUMBER(EG$4),IF(ABS(INDEX($F$4:$EK$109,MATCH(1,($A$4:$A$109=$EO22)*($B$4:$B$109=$EP22),0),MATCH(FP$2,$F$2:$EK$2,0))-SUM(OFFSET($E22,,MATCH(FP$2,$F$1:$EK$1,0),,4)))&gt;0,INDEX($F$4:$EK$109,MATCH(1,($A$4:$A$109=$EO22)*($B$4:$B$109=$EP22),0),MATCH(FP$2,$F$2:$EK$2,0))-SUM(OFFSET($E22,,MATCH(FP$2,$F$1:$EK$1,0),,4)),""),""),"")</f>
        <v/>
      </c>
      <c r="FQ22" t="str" cm="1">
        <f t="array" aca="1" ref="FQ22" ca="1">IF($EN22=1,IF(ISNUMBER(EH$4),IF(ABS(INDEX($F$4:$EK$109,MATCH(1,($A$4:$A$109=$EO22)*($B$4:$B$109=$EP22),0),MATCH(FQ$2,$F$2:$EK$2,0))-SUM(OFFSET($E22,,MATCH(FQ$2,$F$1:$EK$1,0),,4)))&gt;0,INDEX($F$4:$EK$109,MATCH(1,($A$4:$A$109=$EO22)*($B$4:$B$109=$EP22),0),MATCH(FQ$2,$F$2:$EK$2,0))-SUM(OFFSET($E22,,MATCH(FQ$2,$F$1:$EK$1,0),,4)),""),""),"")</f>
        <v/>
      </c>
      <c r="FR22" t="str" cm="1">
        <f t="array" aca="1" ref="FR22" ca="1">IF($EN22=1,IF(ISNUMBER(EI$4),IF(ABS(INDEX($F$4:$EK$109,MATCH(1,($A$4:$A$109=$EO22)*($B$4:$B$109=$EP22),0),MATCH(FR$2,$F$2:$EK$2,0))-SUM(OFFSET($E22,,MATCH(FR$2,$F$1:$EK$1,0),,4)))&gt;0,INDEX($F$4:$EK$109,MATCH(1,($A$4:$A$109=$EO22)*($B$4:$B$109=$EP22),0),MATCH(FR$2,$F$2:$EK$2,0))-SUM(OFFSET($E22,,MATCH(FR$2,$F$1:$EK$1,0),,4)),""),""),"")</f>
        <v/>
      </c>
      <c r="FS22" t="str" cm="1">
        <f t="array" aca="1" ref="FS22" ca="1">IF($EN22=1,IF(ISNUMBER(EJ$4),IF(ABS(INDEX($F$4:$EK$109,MATCH(1,($A$4:$A$109=$EO22)*($B$4:$B$109=$EP22),0),MATCH(FS$2,$F$2:$EK$2,0))-SUM(OFFSET($E22,,MATCH(FS$2,$F$1:$EK$1,0),,4)))&gt;0,INDEX($F$4:$EK$109,MATCH(1,($A$4:$A$109=$EO22)*($B$4:$B$109=$EP22),0),MATCH(FS$2,$F$2:$EK$2,0))-SUM(OFFSET($E22,,MATCH(FS$2,$F$1:$EK$1,0),,4)),""),""),"")</f>
        <v/>
      </c>
      <c r="FT22" t="str" cm="1">
        <f t="array" aca="1" ref="FT22" ca="1">IF($EN22=1,IF(ISNUMBER(EK$4),IF(ABS(INDEX($F$4:$EK$109,MATCH(1,($A$4:$A$109=$EO22)*($B$4:$B$109=$EP22),0),MATCH(FT$2,$F$2:$EK$2,0))-SUM(OFFSET($E22,,MATCH(FT$2,$F$1:$EK$1,0),,4)))&gt;0,INDEX($F$4:$EK$109,MATCH(1,($A$4:$A$109=$EO22)*($B$4:$B$109=$EP22),0),MATCH(FT$2,$F$2:$EK$2,0))-SUM(OFFSET($E22,,MATCH(FT$2,$F$1:$EK$1,0),,4)),""),""),"")</f>
        <v/>
      </c>
    </row>
    <row r="23" spans="1:176" x14ac:dyDescent="0.25">
      <c r="A23" t="s">
        <v>132</v>
      </c>
      <c r="B23" t="s">
        <v>150</v>
      </c>
      <c r="F23">
        <v>163282000</v>
      </c>
      <c r="G23">
        <v>154625000</v>
      </c>
      <c r="H23">
        <v>209070000</v>
      </c>
      <c r="I23">
        <v>227859000</v>
      </c>
      <c r="J23">
        <v>172000000</v>
      </c>
      <c r="K23">
        <v>72000000</v>
      </c>
      <c r="L23">
        <v>245000000</v>
      </c>
      <c r="M23">
        <v>253000000</v>
      </c>
      <c r="N23">
        <v>241000000</v>
      </c>
      <c r="O23">
        <v>317000000</v>
      </c>
      <c r="P23">
        <v>621000000</v>
      </c>
      <c r="Q23">
        <v>726000000</v>
      </c>
      <c r="R23">
        <v>536000000</v>
      </c>
      <c r="S23">
        <v>684000000</v>
      </c>
      <c r="T23">
        <v>896000000</v>
      </c>
      <c r="U23">
        <v>1078000000</v>
      </c>
      <c r="V23">
        <v>1311000000</v>
      </c>
      <c r="W23">
        <v>1180000000</v>
      </c>
      <c r="X23">
        <v>1081000000</v>
      </c>
      <c r="Y23">
        <v>324000000</v>
      </c>
      <c r="Z23">
        <v>389000000</v>
      </c>
      <c r="AA23">
        <v>606000000</v>
      </c>
      <c r="AB23">
        <v>959000000</v>
      </c>
      <c r="AC23">
        <v>1016000000</v>
      </c>
      <c r="AD23">
        <v>981000000</v>
      </c>
      <c r="AE23">
        <v>609000000</v>
      </c>
      <c r="AF23">
        <v>1348000000</v>
      </c>
      <c r="AG23">
        <v>1470000000</v>
      </c>
      <c r="AH23">
        <v>2044000000</v>
      </c>
      <c r="AI23">
        <v>2394000000</v>
      </c>
      <c r="AJ23">
        <v>2638000000</v>
      </c>
      <c r="AK23">
        <v>2865000000</v>
      </c>
      <c r="AL23">
        <v>1805000000</v>
      </c>
      <c r="AM23">
        <v>475000000</v>
      </c>
      <c r="AN23">
        <v>613000000</v>
      </c>
      <c r="AO23">
        <v>1288000000</v>
      </c>
      <c r="AP23">
        <v>2209000000</v>
      </c>
      <c r="AQ23">
        <v>6981000000</v>
      </c>
      <c r="AR23">
        <v>10522000000</v>
      </c>
      <c r="AS23">
        <v>14106000000</v>
      </c>
      <c r="AT23">
        <v>17279000000</v>
      </c>
      <c r="AU23">
        <v>19214000000</v>
      </c>
      <c r="AV23">
        <v>22316000000</v>
      </c>
      <c r="DK23">
        <v>754836000</v>
      </c>
      <c r="DL23">
        <v>743000000</v>
      </c>
      <c r="DM23">
        <v>1905000000</v>
      </c>
      <c r="DN23">
        <v>3196000000</v>
      </c>
      <c r="DO23">
        <v>3896000000</v>
      </c>
      <c r="DP23">
        <v>2970000000</v>
      </c>
      <c r="DQ23">
        <v>4409000000</v>
      </c>
      <c r="DR23">
        <v>9941000000</v>
      </c>
      <c r="DS23">
        <v>4181000000</v>
      </c>
      <c r="DT23">
        <v>33818000000</v>
      </c>
      <c r="EN23">
        <v>1</v>
      </c>
      <c r="EO23" t="str">
        <f t="shared" si="8"/>
        <v>p&amp;l</v>
      </c>
      <c r="EP23" t="str">
        <f t="shared" si="7"/>
        <v>incomeBeforeTax</v>
      </c>
      <c r="ET23" t="str" cm="1">
        <f t="array" aca="1" ref="ET23" ca="1">IF($EN23=1,IF(ISNUMBER(DK$4),IF(ABS(INDEX($F$4:$EK$109,MATCH(1,($A$4:$A$109=$EO23)*($B$4:$B$109=$EP23),0),MATCH(ET$2,$F$2:$EK$2,0))-SUM(OFFSET($E23,,MATCH(ET$2,$F$1:$EK$1,0),,4)))&gt;0,INDEX($F$4:$EK$109,MATCH(1,($A$4:$A$109=$EO23)*($B$4:$B$109=$EP23),0),MATCH(ET$2,$F$2:$EK$2,0))-SUM(OFFSET($E23,,MATCH(ET$2,$F$1:$EK$1,0),,4)),""),""),"")</f>
        <v/>
      </c>
      <c r="EU23" cm="1">
        <f t="array" aca="1" ref="EU23" ca="1">IF($EN23=1,IF(ISNUMBER(DL$4),IF(ABS(INDEX($F$4:$EK$109,MATCH(1,($A$4:$A$109=$EO23)*($B$4:$B$109=$EP23),0),MATCH(EU$2,$F$2:$EK$2,0))-SUM(OFFSET($E23,,MATCH(EU$2,$F$1:$EK$1,0),,4)))&gt;0,INDEX($F$4:$EK$109,MATCH(1,($A$4:$A$109=$EO23)*($B$4:$B$109=$EP23),0),MATCH(EU$2,$F$2:$EK$2,0))-SUM(OFFSET($E23,,MATCH(EU$2,$F$1:$EK$1,0),,4)),""),""),"")</f>
        <v>1000000</v>
      </c>
      <c r="EV23" t="str" cm="1">
        <f t="array" aca="1" ref="EV23" ca="1">IF($EN23=1,IF(ISNUMBER(DM$4),IF(ABS(INDEX($F$4:$EK$109,MATCH(1,($A$4:$A$109=$EO23)*($B$4:$B$109=$EP23),0),MATCH(EV$2,$F$2:$EK$2,0))-SUM(OFFSET($E23,,MATCH(EV$2,$F$1:$EK$1,0),,4)))&gt;0,INDEX($F$4:$EK$109,MATCH(1,($A$4:$A$109=$EO23)*($B$4:$B$109=$EP23),0),MATCH(EV$2,$F$2:$EK$2,0))-SUM(OFFSET($E23,,MATCH(EV$2,$F$1:$EK$1,0),,4)),""),""),"")</f>
        <v/>
      </c>
      <c r="EW23" cm="1">
        <f t="array" aca="1" ref="EW23" ca="1">IF($EN23=1,IF(ISNUMBER(DN$4),IF(ABS(INDEX($F$4:$EK$109,MATCH(1,($A$4:$A$109=$EO23)*($B$4:$B$109=$EP23),0),MATCH(EW$2,$F$2:$EK$2,0))-SUM(OFFSET($E23,,MATCH(EW$2,$F$1:$EK$1,0),,4)))&gt;0,INDEX($F$4:$EK$109,MATCH(1,($A$4:$A$109=$EO23)*($B$4:$B$109=$EP23),0),MATCH(EW$2,$F$2:$EK$2,0))-SUM(OFFSET($E23,,MATCH(EW$2,$F$1:$EK$1,0),,4)),""),""),"")</f>
        <v>2000000</v>
      </c>
      <c r="EX23" t="str" cm="1">
        <f t="array" aca="1" ref="EX23" ca="1">IF($EN23=1,IF(ISNUMBER(DO$4),IF(ABS(INDEX($F$4:$EK$109,MATCH(1,($A$4:$A$109=$EO23)*($B$4:$B$109=$EP23),0),MATCH(EX$2,$F$2:$EK$2,0))-SUM(OFFSET($E23,,MATCH(EX$2,$F$1:$EK$1,0),,4)))&gt;0,INDEX($F$4:$EK$109,MATCH(1,($A$4:$A$109=$EO23)*($B$4:$B$109=$EP23),0),MATCH(EX$2,$F$2:$EK$2,0))-SUM(OFFSET($E23,,MATCH(EX$2,$F$1:$EK$1,0),,4)),""),""),"")</f>
        <v/>
      </c>
      <c r="EY23" t="str" cm="1">
        <f t="array" aca="1" ref="EY23" ca="1">IF($EN23=1,IF(ISNUMBER(DP$4),IF(ABS(INDEX($F$4:$EK$109,MATCH(1,($A$4:$A$109=$EO23)*($B$4:$B$109=$EP23),0),MATCH(EY$2,$F$2:$EK$2,0))-SUM(OFFSET($E23,,MATCH(EY$2,$F$1:$EK$1,0),,4)))&gt;0,INDEX($F$4:$EK$109,MATCH(1,($A$4:$A$109=$EO23)*($B$4:$B$109=$EP23),0),MATCH(EY$2,$F$2:$EK$2,0))-SUM(OFFSET($E23,,MATCH(EY$2,$F$1:$EK$1,0),,4)),""),""),"")</f>
        <v/>
      </c>
      <c r="EZ23" cm="1">
        <f t="array" aca="1" ref="EZ23" ca="1">IF($EN23=1,IF(ISNUMBER(DQ$4),IF(ABS(INDEX($F$4:$EK$109,MATCH(1,($A$4:$A$109=$EO23)*($B$4:$B$109=$EP23),0),MATCH(EZ$2,$F$2:$EK$2,0))-SUM(OFFSET($E23,,MATCH(EZ$2,$F$1:$EK$1,0),,4)))&gt;0,INDEX($F$4:$EK$109,MATCH(1,($A$4:$A$109=$EO23)*($B$4:$B$109=$EP23),0),MATCH(EZ$2,$F$2:$EK$2,0))-SUM(OFFSET($E23,,MATCH(EZ$2,$F$1:$EK$1,0),,4)),""),""),"")</f>
        <v>1000000</v>
      </c>
      <c r="FA23" t="str" cm="1">
        <f t="array" aca="1" ref="FA23" ca="1">IF($EN23=1,IF(ISNUMBER(DR$4),IF(ABS(INDEX($F$4:$EK$109,MATCH(1,($A$4:$A$109=$EO23)*($B$4:$B$109=$EP23),0),MATCH(FA$2,$F$2:$EK$2,0))-SUM(OFFSET($E23,,MATCH(FA$2,$F$1:$EK$1,0),,4)))&gt;0,INDEX($F$4:$EK$109,MATCH(1,($A$4:$A$109=$EO23)*($B$4:$B$109=$EP23),0),MATCH(FA$2,$F$2:$EK$2,0))-SUM(OFFSET($E23,,MATCH(FA$2,$F$1:$EK$1,0),,4)),""),""),"")</f>
        <v/>
      </c>
      <c r="FB23" t="str" cm="1">
        <f t="array" aca="1" ref="FB23" ca="1">IF($EN23=1,IF(ISNUMBER(DS$4),IF(ABS(INDEX($F$4:$EK$109,MATCH(1,($A$4:$A$109=$EO23)*($B$4:$B$109=$EP23),0),MATCH(FB$2,$F$2:$EK$2,0))-SUM(OFFSET($E23,,MATCH(FB$2,$F$1:$EK$1,0),,4)))&gt;0,INDEX($F$4:$EK$109,MATCH(1,($A$4:$A$109=$EO23)*($B$4:$B$109=$EP23),0),MATCH(FB$2,$F$2:$EK$2,0))-SUM(OFFSET($E23,,MATCH(FB$2,$F$1:$EK$1,0),,4)),""),""),"")</f>
        <v/>
      </c>
      <c r="FC23" t="str" cm="1">
        <f t="array" aca="1" ref="FC23" ca="1">IF($EN23=1,IF(ISNUMBER(DT$4),IF(ABS(INDEX($F$4:$EK$109,MATCH(1,($A$4:$A$109=$EO23)*($B$4:$B$109=$EP23),0),MATCH(FC$2,$F$2:$EK$2,0))-SUM(OFFSET($E23,,MATCH(FC$2,$F$1:$EK$1,0),,4)))&gt;0,INDEX($F$4:$EK$109,MATCH(1,($A$4:$A$109=$EO23)*($B$4:$B$109=$EP23),0),MATCH(FC$2,$F$2:$EK$2,0))-SUM(OFFSET($E23,,MATCH(FC$2,$F$1:$EK$1,0),,4)),""),""),"")</f>
        <v/>
      </c>
      <c r="FD23" t="str" cm="1">
        <f t="array" aca="1" ref="FD23" ca="1">IF($EN23=1,IF(ISNUMBER(DU$4),IF(ABS(INDEX($F$4:$EK$109,MATCH(1,($A$4:$A$109=$EO23)*($B$4:$B$109=$EP23),0),MATCH(FD$2,$F$2:$EK$2,0))-SUM(OFFSET($E23,,MATCH(FD$2,$F$1:$EK$1,0),,4)))&gt;0,INDEX($F$4:$EK$109,MATCH(1,($A$4:$A$109=$EO23)*($B$4:$B$109=$EP23),0),MATCH(FD$2,$F$2:$EK$2,0))-SUM(OFFSET($E23,,MATCH(FD$2,$F$1:$EK$1,0),,4)),""),""),"")</f>
        <v/>
      </c>
      <c r="FE23" t="str" cm="1">
        <f t="array" aca="1" ref="FE23" ca="1">IF($EN23=1,IF(ISNUMBER(DV$4),IF(ABS(INDEX($F$4:$EK$109,MATCH(1,($A$4:$A$109=$EO23)*($B$4:$B$109=$EP23),0),MATCH(FE$2,$F$2:$EK$2,0))-SUM(OFFSET($E23,,MATCH(FE$2,$F$1:$EK$1,0),,4)))&gt;0,INDEX($F$4:$EK$109,MATCH(1,($A$4:$A$109=$EO23)*($B$4:$B$109=$EP23),0),MATCH(FE$2,$F$2:$EK$2,0))-SUM(OFFSET($E23,,MATCH(FE$2,$F$1:$EK$1,0),,4)),""),""),"")</f>
        <v/>
      </c>
      <c r="FF23" t="str" cm="1">
        <f t="array" aca="1" ref="FF23" ca="1">IF($EN23=1,IF(ISNUMBER(DW$4),IF(ABS(INDEX($F$4:$EK$109,MATCH(1,($A$4:$A$109=$EO23)*($B$4:$B$109=$EP23),0),MATCH(FF$2,$F$2:$EK$2,0))-SUM(OFFSET($E23,,MATCH(FF$2,$F$1:$EK$1,0),,4)))&gt;0,INDEX($F$4:$EK$109,MATCH(1,($A$4:$A$109=$EO23)*($B$4:$B$109=$EP23),0),MATCH(FF$2,$F$2:$EK$2,0))-SUM(OFFSET($E23,,MATCH(FF$2,$F$1:$EK$1,0),,4)),""),""),"")</f>
        <v/>
      </c>
      <c r="FG23" t="str" cm="1">
        <f t="array" aca="1" ref="FG23" ca="1">IF($EN23=1,IF(ISNUMBER(DX$4),IF(ABS(INDEX($F$4:$EK$109,MATCH(1,($A$4:$A$109=$EO23)*($B$4:$B$109=$EP23),0),MATCH(FG$2,$F$2:$EK$2,0))-SUM(OFFSET($E23,,MATCH(FG$2,$F$1:$EK$1,0),,4)))&gt;0,INDEX($F$4:$EK$109,MATCH(1,($A$4:$A$109=$EO23)*($B$4:$B$109=$EP23),0),MATCH(FG$2,$F$2:$EK$2,0))-SUM(OFFSET($E23,,MATCH(FG$2,$F$1:$EK$1,0),,4)),""),""),"")</f>
        <v/>
      </c>
      <c r="FH23" t="str" cm="1">
        <f t="array" aca="1" ref="FH23" ca="1">IF($EN23=1,IF(ISNUMBER(DY$4),IF(ABS(INDEX($F$4:$EK$109,MATCH(1,($A$4:$A$109=$EO23)*($B$4:$B$109=$EP23),0),MATCH(FH$2,$F$2:$EK$2,0))-SUM(OFFSET($E23,,MATCH(FH$2,$F$1:$EK$1,0),,4)))&gt;0,INDEX($F$4:$EK$109,MATCH(1,($A$4:$A$109=$EO23)*($B$4:$B$109=$EP23),0),MATCH(FH$2,$F$2:$EK$2,0))-SUM(OFFSET($E23,,MATCH(FH$2,$F$1:$EK$1,0),,4)),""),""),"")</f>
        <v/>
      </c>
      <c r="FI23" t="str" cm="1">
        <f t="array" aca="1" ref="FI23" ca="1">IF($EN23=1,IF(ISNUMBER(DZ$4),IF(ABS(INDEX($F$4:$EK$109,MATCH(1,($A$4:$A$109=$EO23)*($B$4:$B$109=$EP23),0),MATCH(FI$2,$F$2:$EK$2,0))-SUM(OFFSET($E23,,MATCH(FI$2,$F$1:$EK$1,0),,4)))&gt;0,INDEX($F$4:$EK$109,MATCH(1,($A$4:$A$109=$EO23)*($B$4:$B$109=$EP23),0),MATCH(FI$2,$F$2:$EK$2,0))-SUM(OFFSET($E23,,MATCH(FI$2,$F$1:$EK$1,0),,4)),""),""),"")</f>
        <v/>
      </c>
      <c r="FJ23" t="str" cm="1">
        <f t="array" aca="1" ref="FJ23" ca="1">IF($EN23=1,IF(ISNUMBER(EA$4),IF(ABS(INDEX($F$4:$EK$109,MATCH(1,($A$4:$A$109=$EO23)*($B$4:$B$109=$EP23),0),MATCH(FJ$2,$F$2:$EK$2,0))-SUM(OFFSET($E23,,MATCH(FJ$2,$F$1:$EK$1,0),,4)))&gt;0,INDEX($F$4:$EK$109,MATCH(1,($A$4:$A$109=$EO23)*($B$4:$B$109=$EP23),0),MATCH(FJ$2,$F$2:$EK$2,0))-SUM(OFFSET($E23,,MATCH(FJ$2,$F$1:$EK$1,0),,4)),""),""),"")</f>
        <v/>
      </c>
      <c r="FK23" t="str" cm="1">
        <f t="array" aca="1" ref="FK23" ca="1">IF($EN23=1,IF(ISNUMBER(EB$4),IF(ABS(INDEX($F$4:$EK$109,MATCH(1,($A$4:$A$109=$EO23)*($B$4:$B$109=$EP23),0),MATCH(FK$2,$F$2:$EK$2,0))-SUM(OFFSET($E23,,MATCH(FK$2,$F$1:$EK$1,0),,4)))&gt;0,INDEX($F$4:$EK$109,MATCH(1,($A$4:$A$109=$EO23)*($B$4:$B$109=$EP23),0),MATCH(FK$2,$F$2:$EK$2,0))-SUM(OFFSET($E23,,MATCH(FK$2,$F$1:$EK$1,0),,4)),""),""),"")</f>
        <v/>
      </c>
      <c r="FL23" t="str" cm="1">
        <f t="array" aca="1" ref="FL23" ca="1">IF($EN23=1,IF(ISNUMBER(EC$4),IF(ABS(INDEX($F$4:$EK$109,MATCH(1,($A$4:$A$109=$EO23)*($B$4:$B$109=$EP23),0),MATCH(FL$2,$F$2:$EK$2,0))-SUM(OFFSET($E23,,MATCH(FL$2,$F$1:$EK$1,0),,4)))&gt;0,INDEX($F$4:$EK$109,MATCH(1,($A$4:$A$109=$EO23)*($B$4:$B$109=$EP23),0),MATCH(FL$2,$F$2:$EK$2,0))-SUM(OFFSET($E23,,MATCH(FL$2,$F$1:$EK$1,0),,4)),""),""),"")</f>
        <v/>
      </c>
      <c r="FM23" t="str" cm="1">
        <f t="array" aca="1" ref="FM23" ca="1">IF($EN23=1,IF(ISNUMBER(ED$4),IF(ABS(INDEX($F$4:$EK$109,MATCH(1,($A$4:$A$109=$EO23)*($B$4:$B$109=$EP23),0),MATCH(FM$2,$F$2:$EK$2,0))-SUM(OFFSET($E23,,MATCH(FM$2,$F$1:$EK$1,0),,4)))&gt;0,INDEX($F$4:$EK$109,MATCH(1,($A$4:$A$109=$EO23)*($B$4:$B$109=$EP23),0),MATCH(FM$2,$F$2:$EK$2,0))-SUM(OFFSET($E23,,MATCH(FM$2,$F$1:$EK$1,0),,4)),""),""),"")</f>
        <v/>
      </c>
      <c r="FN23" t="str" cm="1">
        <f t="array" aca="1" ref="FN23" ca="1">IF($EN23=1,IF(ISNUMBER(EE$4),IF(ABS(INDEX($F$4:$EK$109,MATCH(1,($A$4:$A$109=$EO23)*($B$4:$B$109=$EP23),0),MATCH(FN$2,$F$2:$EK$2,0))-SUM(OFFSET($E23,,MATCH(FN$2,$F$1:$EK$1,0),,4)))&gt;0,INDEX($F$4:$EK$109,MATCH(1,($A$4:$A$109=$EO23)*($B$4:$B$109=$EP23),0),MATCH(FN$2,$F$2:$EK$2,0))-SUM(OFFSET($E23,,MATCH(FN$2,$F$1:$EK$1,0),,4)),""),""),"")</f>
        <v/>
      </c>
      <c r="FO23" t="str" cm="1">
        <f t="array" aca="1" ref="FO23" ca="1">IF($EN23=1,IF(ISNUMBER(EF$4),IF(ABS(INDEX($F$4:$EK$109,MATCH(1,($A$4:$A$109=$EO23)*($B$4:$B$109=$EP23),0),MATCH(FO$2,$F$2:$EK$2,0))-SUM(OFFSET($E23,,MATCH(FO$2,$F$1:$EK$1,0),,4)))&gt;0,INDEX($F$4:$EK$109,MATCH(1,($A$4:$A$109=$EO23)*($B$4:$B$109=$EP23),0),MATCH(FO$2,$F$2:$EK$2,0))-SUM(OFFSET($E23,,MATCH(FO$2,$F$1:$EK$1,0),,4)),""),""),"")</f>
        <v/>
      </c>
      <c r="FP23" t="str" cm="1">
        <f t="array" aca="1" ref="FP23" ca="1">IF($EN23=1,IF(ISNUMBER(EG$4),IF(ABS(INDEX($F$4:$EK$109,MATCH(1,($A$4:$A$109=$EO23)*($B$4:$B$109=$EP23),0),MATCH(FP$2,$F$2:$EK$2,0))-SUM(OFFSET($E23,,MATCH(FP$2,$F$1:$EK$1,0),,4)))&gt;0,INDEX($F$4:$EK$109,MATCH(1,($A$4:$A$109=$EO23)*($B$4:$B$109=$EP23),0),MATCH(FP$2,$F$2:$EK$2,0))-SUM(OFFSET($E23,,MATCH(FP$2,$F$1:$EK$1,0),,4)),""),""),"")</f>
        <v/>
      </c>
      <c r="FQ23" t="str" cm="1">
        <f t="array" aca="1" ref="FQ23" ca="1">IF($EN23=1,IF(ISNUMBER(EH$4),IF(ABS(INDEX($F$4:$EK$109,MATCH(1,($A$4:$A$109=$EO23)*($B$4:$B$109=$EP23),0),MATCH(FQ$2,$F$2:$EK$2,0))-SUM(OFFSET($E23,,MATCH(FQ$2,$F$1:$EK$1,0),,4)))&gt;0,INDEX($F$4:$EK$109,MATCH(1,($A$4:$A$109=$EO23)*($B$4:$B$109=$EP23),0),MATCH(FQ$2,$F$2:$EK$2,0))-SUM(OFFSET($E23,,MATCH(FQ$2,$F$1:$EK$1,0),,4)),""),""),"")</f>
        <v/>
      </c>
      <c r="FR23" t="str" cm="1">
        <f t="array" aca="1" ref="FR23" ca="1">IF($EN23=1,IF(ISNUMBER(EI$4),IF(ABS(INDEX($F$4:$EK$109,MATCH(1,($A$4:$A$109=$EO23)*($B$4:$B$109=$EP23),0),MATCH(FR$2,$F$2:$EK$2,0))-SUM(OFFSET($E23,,MATCH(FR$2,$F$1:$EK$1,0),,4)))&gt;0,INDEX($F$4:$EK$109,MATCH(1,($A$4:$A$109=$EO23)*($B$4:$B$109=$EP23),0),MATCH(FR$2,$F$2:$EK$2,0))-SUM(OFFSET($E23,,MATCH(FR$2,$F$1:$EK$1,0),,4)),""),""),"")</f>
        <v/>
      </c>
      <c r="FS23" t="str" cm="1">
        <f t="array" aca="1" ref="FS23" ca="1">IF($EN23=1,IF(ISNUMBER(EJ$4),IF(ABS(INDEX($F$4:$EK$109,MATCH(1,($A$4:$A$109=$EO23)*($B$4:$B$109=$EP23),0),MATCH(FS$2,$F$2:$EK$2,0))-SUM(OFFSET($E23,,MATCH(FS$2,$F$1:$EK$1,0),,4)))&gt;0,INDEX($F$4:$EK$109,MATCH(1,($A$4:$A$109=$EO23)*($B$4:$B$109=$EP23),0),MATCH(FS$2,$F$2:$EK$2,0))-SUM(OFFSET($E23,,MATCH(FS$2,$F$1:$EK$1,0),,4)),""),""),"")</f>
        <v/>
      </c>
      <c r="FT23" t="str" cm="1">
        <f t="array" aca="1" ref="FT23" ca="1">IF($EN23=1,IF(ISNUMBER(EK$4),IF(ABS(INDEX($F$4:$EK$109,MATCH(1,($A$4:$A$109=$EO23)*($B$4:$B$109=$EP23),0),MATCH(FT$2,$F$2:$EK$2,0))-SUM(OFFSET($E23,,MATCH(FT$2,$F$1:$EK$1,0),,4)))&gt;0,INDEX($F$4:$EK$109,MATCH(1,($A$4:$A$109=$EO23)*($B$4:$B$109=$EP23),0),MATCH(FT$2,$F$2:$EK$2,0))-SUM(OFFSET($E23,,MATCH(FT$2,$F$1:$EK$1,0),,4)),""),""),"")</f>
        <v/>
      </c>
    </row>
    <row r="24" spans="1:176" x14ac:dyDescent="0.25">
      <c r="A24" t="s">
        <v>132</v>
      </c>
      <c r="B24" t="s">
        <v>151</v>
      </c>
      <c r="F24">
        <v>0.14810000000000001</v>
      </c>
      <c r="G24">
        <v>0.14019999999999999</v>
      </c>
      <c r="H24">
        <v>0.1706</v>
      </c>
      <c r="I24">
        <v>0.1822</v>
      </c>
      <c r="J24">
        <v>0.14940000000000001</v>
      </c>
      <c r="K24">
        <v>6.2399999999999997E-2</v>
      </c>
      <c r="L24">
        <v>0.18770000000000001</v>
      </c>
      <c r="M24">
        <v>0.18060000000000001</v>
      </c>
      <c r="N24">
        <v>0.1847</v>
      </c>
      <c r="O24">
        <v>0.222</v>
      </c>
      <c r="P24">
        <v>0.30990000000000001</v>
      </c>
      <c r="Q24">
        <v>0.33410000000000001</v>
      </c>
      <c r="R24">
        <v>0.2767</v>
      </c>
      <c r="S24">
        <v>0.30669999999999997</v>
      </c>
      <c r="T24">
        <v>0.33989999999999998</v>
      </c>
      <c r="U24">
        <v>0.37030000000000002</v>
      </c>
      <c r="V24">
        <v>0.4088</v>
      </c>
      <c r="W24">
        <v>0.37780000000000002</v>
      </c>
      <c r="X24">
        <v>0.33979999999999999</v>
      </c>
      <c r="Y24">
        <v>0.1469</v>
      </c>
      <c r="Z24">
        <v>0.17519999999999999</v>
      </c>
      <c r="AA24">
        <v>0.23499999999999999</v>
      </c>
      <c r="AB24">
        <v>0.31819999999999998</v>
      </c>
      <c r="AC24">
        <v>0.32719999999999999</v>
      </c>
      <c r="AD24">
        <v>0.31850000000000001</v>
      </c>
      <c r="AE24">
        <v>0.1575</v>
      </c>
      <c r="AF24">
        <v>0.28520000000000001</v>
      </c>
      <c r="AG24">
        <v>0.29380000000000001</v>
      </c>
      <c r="AH24">
        <v>0.36109999999999998</v>
      </c>
      <c r="AI24">
        <v>0.3679</v>
      </c>
      <c r="AJ24">
        <v>0.37140000000000001</v>
      </c>
      <c r="AK24">
        <v>0.37490000000000001</v>
      </c>
      <c r="AL24">
        <v>0.21779999999999999</v>
      </c>
      <c r="AM24">
        <v>7.0900000000000005E-2</v>
      </c>
      <c r="AN24">
        <v>0.10340000000000001</v>
      </c>
      <c r="AO24">
        <v>0.21290000000000001</v>
      </c>
      <c r="AP24">
        <v>0.30709999999999998</v>
      </c>
      <c r="AQ24">
        <v>0.51680000000000004</v>
      </c>
      <c r="AR24">
        <v>0.58069999999999999</v>
      </c>
      <c r="AS24">
        <v>0.63819999999999999</v>
      </c>
      <c r="AT24">
        <v>0.66349999999999998</v>
      </c>
      <c r="AU24">
        <v>0.63959999999999995</v>
      </c>
      <c r="AV24">
        <v>0.6361</v>
      </c>
      <c r="DK24">
        <v>0.16120000000000001</v>
      </c>
      <c r="DL24">
        <v>0.14829999999999999</v>
      </c>
      <c r="DM24">
        <v>0.2757</v>
      </c>
      <c r="DN24">
        <v>0.32900000000000001</v>
      </c>
      <c r="DO24">
        <v>0.33250000000000002</v>
      </c>
      <c r="DP24">
        <v>0.27200000000000002</v>
      </c>
      <c r="DQ24">
        <v>0.26440000000000002</v>
      </c>
      <c r="DR24">
        <v>0.36940000000000001</v>
      </c>
      <c r="DS24">
        <v>0.155</v>
      </c>
      <c r="DT24">
        <v>0.55510000000000004</v>
      </c>
      <c r="EN24">
        <v>0</v>
      </c>
      <c r="EO24" t="str">
        <f t="shared" si="8"/>
        <v>p&amp;l</v>
      </c>
      <c r="EP24" t="str">
        <f t="shared" si="7"/>
        <v>incomeBeforeTaxRatio</v>
      </c>
      <c r="ET24" t="str" cm="1">
        <f t="array" aca="1" ref="ET24" ca="1">IF($EN24=1,IF(ISNUMBER(DK$4),IF(ABS(INDEX($F$4:$EK$109,MATCH(1,($A$4:$A$109=$EO24)*($B$4:$B$109=$EP24),0),MATCH(ET$2,$F$2:$EK$2,0))-SUM(OFFSET($E24,,MATCH(ET$2,$F$1:$EK$1,0),,4)))&gt;0,INDEX($F$4:$EK$109,MATCH(1,($A$4:$A$109=$EO24)*($B$4:$B$109=$EP24),0),MATCH(ET$2,$F$2:$EK$2,0))-SUM(OFFSET($E24,,MATCH(ET$2,$F$1:$EK$1,0),,4)),""),""),"")</f>
        <v/>
      </c>
      <c r="EU24" t="str" cm="1">
        <f t="array" aca="1" ref="EU24" ca="1">IF($EN24=1,IF(ISNUMBER(DL$4),IF(ABS(INDEX($F$4:$EK$109,MATCH(1,($A$4:$A$109=$EO24)*($B$4:$B$109=$EP24),0),MATCH(EU$2,$F$2:$EK$2,0))-SUM(OFFSET($E24,,MATCH(EU$2,$F$1:$EK$1,0),,4)))&gt;0,INDEX($F$4:$EK$109,MATCH(1,($A$4:$A$109=$EO24)*($B$4:$B$109=$EP24),0),MATCH(EU$2,$F$2:$EK$2,0))-SUM(OFFSET($E24,,MATCH(EU$2,$F$1:$EK$1,0),,4)),""),""),"")</f>
        <v/>
      </c>
      <c r="EV24" t="str" cm="1">
        <f t="array" aca="1" ref="EV24" ca="1">IF($EN24=1,IF(ISNUMBER(DM$4),IF(ABS(INDEX($F$4:$EK$109,MATCH(1,($A$4:$A$109=$EO24)*($B$4:$B$109=$EP24),0),MATCH(EV$2,$F$2:$EK$2,0))-SUM(OFFSET($E24,,MATCH(EV$2,$F$1:$EK$1,0),,4)))&gt;0,INDEX($F$4:$EK$109,MATCH(1,($A$4:$A$109=$EO24)*($B$4:$B$109=$EP24),0),MATCH(EV$2,$F$2:$EK$2,0))-SUM(OFFSET($E24,,MATCH(EV$2,$F$1:$EK$1,0),,4)),""),""),"")</f>
        <v/>
      </c>
      <c r="EW24" t="str" cm="1">
        <f t="array" aca="1" ref="EW24" ca="1">IF($EN24=1,IF(ISNUMBER(DN$4),IF(ABS(INDEX($F$4:$EK$109,MATCH(1,($A$4:$A$109=$EO24)*($B$4:$B$109=$EP24),0),MATCH(EW$2,$F$2:$EK$2,0))-SUM(OFFSET($E24,,MATCH(EW$2,$F$1:$EK$1,0),,4)))&gt;0,INDEX($F$4:$EK$109,MATCH(1,($A$4:$A$109=$EO24)*($B$4:$B$109=$EP24),0),MATCH(EW$2,$F$2:$EK$2,0))-SUM(OFFSET($E24,,MATCH(EW$2,$F$1:$EK$1,0),,4)),""),""),"")</f>
        <v/>
      </c>
      <c r="EX24" t="str" cm="1">
        <f t="array" aca="1" ref="EX24" ca="1">IF($EN24=1,IF(ISNUMBER(DO$4),IF(ABS(INDEX($F$4:$EK$109,MATCH(1,($A$4:$A$109=$EO24)*($B$4:$B$109=$EP24),0),MATCH(EX$2,$F$2:$EK$2,0))-SUM(OFFSET($E24,,MATCH(EX$2,$F$1:$EK$1,0),,4)))&gt;0,INDEX($F$4:$EK$109,MATCH(1,($A$4:$A$109=$EO24)*($B$4:$B$109=$EP24),0),MATCH(EX$2,$F$2:$EK$2,0))-SUM(OFFSET($E24,,MATCH(EX$2,$F$1:$EK$1,0),,4)),""),""),"")</f>
        <v/>
      </c>
      <c r="EY24" t="str" cm="1">
        <f t="array" aca="1" ref="EY24" ca="1">IF($EN24=1,IF(ISNUMBER(DP$4),IF(ABS(INDEX($F$4:$EK$109,MATCH(1,($A$4:$A$109=$EO24)*($B$4:$B$109=$EP24),0),MATCH(EY$2,$F$2:$EK$2,0))-SUM(OFFSET($E24,,MATCH(EY$2,$F$1:$EK$1,0),,4)))&gt;0,INDEX($F$4:$EK$109,MATCH(1,($A$4:$A$109=$EO24)*($B$4:$B$109=$EP24),0),MATCH(EY$2,$F$2:$EK$2,0))-SUM(OFFSET($E24,,MATCH(EY$2,$F$1:$EK$1,0),,4)),""),""),"")</f>
        <v/>
      </c>
      <c r="EZ24" t="str" cm="1">
        <f t="array" aca="1" ref="EZ24" ca="1">IF($EN24=1,IF(ISNUMBER(DQ$4),IF(ABS(INDEX($F$4:$EK$109,MATCH(1,($A$4:$A$109=$EO24)*($B$4:$B$109=$EP24),0),MATCH(EZ$2,$F$2:$EK$2,0))-SUM(OFFSET($E24,,MATCH(EZ$2,$F$1:$EK$1,0),,4)))&gt;0,INDEX($F$4:$EK$109,MATCH(1,($A$4:$A$109=$EO24)*($B$4:$B$109=$EP24),0),MATCH(EZ$2,$F$2:$EK$2,0))-SUM(OFFSET($E24,,MATCH(EZ$2,$F$1:$EK$1,0),,4)),""),""),"")</f>
        <v/>
      </c>
      <c r="FA24" t="str" cm="1">
        <f t="array" aca="1" ref="FA24" ca="1">IF($EN24=1,IF(ISNUMBER(DR$4),IF(ABS(INDEX($F$4:$EK$109,MATCH(1,($A$4:$A$109=$EO24)*($B$4:$B$109=$EP24),0),MATCH(FA$2,$F$2:$EK$2,0))-SUM(OFFSET($E24,,MATCH(FA$2,$F$1:$EK$1,0),,4)))&gt;0,INDEX($F$4:$EK$109,MATCH(1,($A$4:$A$109=$EO24)*($B$4:$B$109=$EP24),0),MATCH(FA$2,$F$2:$EK$2,0))-SUM(OFFSET($E24,,MATCH(FA$2,$F$1:$EK$1,0),,4)),""),""),"")</f>
        <v/>
      </c>
      <c r="FB24" t="str" cm="1">
        <f t="array" aca="1" ref="FB24" ca="1">IF($EN24=1,IF(ISNUMBER(DS$4),IF(ABS(INDEX($F$4:$EK$109,MATCH(1,($A$4:$A$109=$EO24)*($B$4:$B$109=$EP24),0),MATCH(FB$2,$F$2:$EK$2,0))-SUM(OFFSET($E24,,MATCH(FB$2,$F$1:$EK$1,0),,4)))&gt;0,INDEX($F$4:$EK$109,MATCH(1,($A$4:$A$109=$EO24)*($B$4:$B$109=$EP24),0),MATCH(FB$2,$F$2:$EK$2,0))-SUM(OFFSET($E24,,MATCH(FB$2,$F$1:$EK$1,0),,4)),""),""),"")</f>
        <v/>
      </c>
      <c r="FC24" t="str" cm="1">
        <f t="array" aca="1" ref="FC24" ca="1">IF($EN24=1,IF(ISNUMBER(DT$4),IF(ABS(INDEX($F$4:$EK$109,MATCH(1,($A$4:$A$109=$EO24)*($B$4:$B$109=$EP24),0),MATCH(FC$2,$F$2:$EK$2,0))-SUM(OFFSET($E24,,MATCH(FC$2,$F$1:$EK$1,0),,4)))&gt;0,INDEX($F$4:$EK$109,MATCH(1,($A$4:$A$109=$EO24)*($B$4:$B$109=$EP24),0),MATCH(FC$2,$F$2:$EK$2,0))-SUM(OFFSET($E24,,MATCH(FC$2,$F$1:$EK$1,0),,4)),""),""),"")</f>
        <v/>
      </c>
      <c r="FD24" t="str" cm="1">
        <f t="array" aca="1" ref="FD24" ca="1">IF($EN24=1,IF(ISNUMBER(DU$4),IF(ABS(INDEX($F$4:$EK$109,MATCH(1,($A$4:$A$109=$EO24)*($B$4:$B$109=$EP24),0),MATCH(FD$2,$F$2:$EK$2,0))-SUM(OFFSET($E24,,MATCH(FD$2,$F$1:$EK$1,0),,4)))&gt;0,INDEX($F$4:$EK$109,MATCH(1,($A$4:$A$109=$EO24)*($B$4:$B$109=$EP24),0),MATCH(FD$2,$F$2:$EK$2,0))-SUM(OFFSET($E24,,MATCH(FD$2,$F$1:$EK$1,0),,4)),""),""),"")</f>
        <v/>
      </c>
      <c r="FE24" t="str" cm="1">
        <f t="array" aca="1" ref="FE24" ca="1">IF($EN24=1,IF(ISNUMBER(DV$4),IF(ABS(INDEX($F$4:$EK$109,MATCH(1,($A$4:$A$109=$EO24)*($B$4:$B$109=$EP24),0),MATCH(FE$2,$F$2:$EK$2,0))-SUM(OFFSET($E24,,MATCH(FE$2,$F$1:$EK$1,0),,4)))&gt;0,INDEX($F$4:$EK$109,MATCH(1,($A$4:$A$109=$EO24)*($B$4:$B$109=$EP24),0),MATCH(FE$2,$F$2:$EK$2,0))-SUM(OFFSET($E24,,MATCH(FE$2,$F$1:$EK$1,0),,4)),""),""),"")</f>
        <v/>
      </c>
      <c r="FF24" t="str" cm="1">
        <f t="array" aca="1" ref="FF24" ca="1">IF($EN24=1,IF(ISNUMBER(DW$4),IF(ABS(INDEX($F$4:$EK$109,MATCH(1,($A$4:$A$109=$EO24)*($B$4:$B$109=$EP24),0),MATCH(FF$2,$F$2:$EK$2,0))-SUM(OFFSET($E24,,MATCH(FF$2,$F$1:$EK$1,0),,4)))&gt;0,INDEX($F$4:$EK$109,MATCH(1,($A$4:$A$109=$EO24)*($B$4:$B$109=$EP24),0),MATCH(FF$2,$F$2:$EK$2,0))-SUM(OFFSET($E24,,MATCH(FF$2,$F$1:$EK$1,0),,4)),""),""),"")</f>
        <v/>
      </c>
      <c r="FG24" t="str" cm="1">
        <f t="array" aca="1" ref="FG24" ca="1">IF($EN24=1,IF(ISNUMBER(DX$4),IF(ABS(INDEX($F$4:$EK$109,MATCH(1,($A$4:$A$109=$EO24)*($B$4:$B$109=$EP24),0),MATCH(FG$2,$F$2:$EK$2,0))-SUM(OFFSET($E24,,MATCH(FG$2,$F$1:$EK$1,0),,4)))&gt;0,INDEX($F$4:$EK$109,MATCH(1,($A$4:$A$109=$EO24)*($B$4:$B$109=$EP24),0),MATCH(FG$2,$F$2:$EK$2,0))-SUM(OFFSET($E24,,MATCH(FG$2,$F$1:$EK$1,0),,4)),""),""),"")</f>
        <v/>
      </c>
      <c r="FH24" t="str" cm="1">
        <f t="array" aca="1" ref="FH24" ca="1">IF($EN24=1,IF(ISNUMBER(DY$4),IF(ABS(INDEX($F$4:$EK$109,MATCH(1,($A$4:$A$109=$EO24)*($B$4:$B$109=$EP24),0),MATCH(FH$2,$F$2:$EK$2,0))-SUM(OFFSET($E24,,MATCH(FH$2,$F$1:$EK$1,0),,4)))&gt;0,INDEX($F$4:$EK$109,MATCH(1,($A$4:$A$109=$EO24)*($B$4:$B$109=$EP24),0),MATCH(FH$2,$F$2:$EK$2,0))-SUM(OFFSET($E24,,MATCH(FH$2,$F$1:$EK$1,0),,4)),""),""),"")</f>
        <v/>
      </c>
      <c r="FI24" t="str" cm="1">
        <f t="array" aca="1" ref="FI24" ca="1">IF($EN24=1,IF(ISNUMBER(DZ$4),IF(ABS(INDEX($F$4:$EK$109,MATCH(1,($A$4:$A$109=$EO24)*($B$4:$B$109=$EP24),0),MATCH(FI$2,$F$2:$EK$2,0))-SUM(OFFSET($E24,,MATCH(FI$2,$F$1:$EK$1,0),,4)))&gt;0,INDEX($F$4:$EK$109,MATCH(1,($A$4:$A$109=$EO24)*($B$4:$B$109=$EP24),0),MATCH(FI$2,$F$2:$EK$2,0))-SUM(OFFSET($E24,,MATCH(FI$2,$F$1:$EK$1,0),,4)),""),""),"")</f>
        <v/>
      </c>
      <c r="FJ24" t="str" cm="1">
        <f t="array" aca="1" ref="FJ24" ca="1">IF($EN24=1,IF(ISNUMBER(EA$4),IF(ABS(INDEX($F$4:$EK$109,MATCH(1,($A$4:$A$109=$EO24)*($B$4:$B$109=$EP24),0),MATCH(FJ$2,$F$2:$EK$2,0))-SUM(OFFSET($E24,,MATCH(FJ$2,$F$1:$EK$1,0),,4)))&gt;0,INDEX($F$4:$EK$109,MATCH(1,($A$4:$A$109=$EO24)*($B$4:$B$109=$EP24),0),MATCH(FJ$2,$F$2:$EK$2,0))-SUM(OFFSET($E24,,MATCH(FJ$2,$F$1:$EK$1,0),,4)),""),""),"")</f>
        <v/>
      </c>
      <c r="FK24" t="str" cm="1">
        <f t="array" aca="1" ref="FK24" ca="1">IF($EN24=1,IF(ISNUMBER(EB$4),IF(ABS(INDEX($F$4:$EK$109,MATCH(1,($A$4:$A$109=$EO24)*($B$4:$B$109=$EP24),0),MATCH(FK$2,$F$2:$EK$2,0))-SUM(OFFSET($E24,,MATCH(FK$2,$F$1:$EK$1,0),,4)))&gt;0,INDEX($F$4:$EK$109,MATCH(1,($A$4:$A$109=$EO24)*($B$4:$B$109=$EP24),0),MATCH(FK$2,$F$2:$EK$2,0))-SUM(OFFSET($E24,,MATCH(FK$2,$F$1:$EK$1,0),,4)),""),""),"")</f>
        <v/>
      </c>
      <c r="FL24" t="str" cm="1">
        <f t="array" aca="1" ref="FL24" ca="1">IF($EN24=1,IF(ISNUMBER(EC$4),IF(ABS(INDEX($F$4:$EK$109,MATCH(1,($A$4:$A$109=$EO24)*($B$4:$B$109=$EP24),0),MATCH(FL$2,$F$2:$EK$2,0))-SUM(OFFSET($E24,,MATCH(FL$2,$F$1:$EK$1,0),,4)))&gt;0,INDEX($F$4:$EK$109,MATCH(1,($A$4:$A$109=$EO24)*($B$4:$B$109=$EP24),0),MATCH(FL$2,$F$2:$EK$2,0))-SUM(OFFSET($E24,,MATCH(FL$2,$F$1:$EK$1,0),,4)),""),""),"")</f>
        <v/>
      </c>
      <c r="FM24" t="str" cm="1">
        <f t="array" aca="1" ref="FM24" ca="1">IF($EN24=1,IF(ISNUMBER(ED$4),IF(ABS(INDEX($F$4:$EK$109,MATCH(1,($A$4:$A$109=$EO24)*($B$4:$B$109=$EP24),0),MATCH(FM$2,$F$2:$EK$2,0))-SUM(OFFSET($E24,,MATCH(FM$2,$F$1:$EK$1,0),,4)))&gt;0,INDEX($F$4:$EK$109,MATCH(1,($A$4:$A$109=$EO24)*($B$4:$B$109=$EP24),0),MATCH(FM$2,$F$2:$EK$2,0))-SUM(OFFSET($E24,,MATCH(FM$2,$F$1:$EK$1,0),,4)),""),""),"")</f>
        <v/>
      </c>
      <c r="FN24" t="str" cm="1">
        <f t="array" aca="1" ref="FN24" ca="1">IF($EN24=1,IF(ISNUMBER(EE$4),IF(ABS(INDEX($F$4:$EK$109,MATCH(1,($A$4:$A$109=$EO24)*($B$4:$B$109=$EP24),0),MATCH(FN$2,$F$2:$EK$2,0))-SUM(OFFSET($E24,,MATCH(FN$2,$F$1:$EK$1,0),,4)))&gt;0,INDEX($F$4:$EK$109,MATCH(1,($A$4:$A$109=$EO24)*($B$4:$B$109=$EP24),0),MATCH(FN$2,$F$2:$EK$2,0))-SUM(OFFSET($E24,,MATCH(FN$2,$F$1:$EK$1,0),,4)),""),""),"")</f>
        <v/>
      </c>
      <c r="FO24" t="str" cm="1">
        <f t="array" aca="1" ref="FO24" ca="1">IF($EN24=1,IF(ISNUMBER(EF$4),IF(ABS(INDEX($F$4:$EK$109,MATCH(1,($A$4:$A$109=$EO24)*($B$4:$B$109=$EP24),0),MATCH(FO$2,$F$2:$EK$2,0))-SUM(OFFSET($E24,,MATCH(FO$2,$F$1:$EK$1,0),,4)))&gt;0,INDEX($F$4:$EK$109,MATCH(1,($A$4:$A$109=$EO24)*($B$4:$B$109=$EP24),0),MATCH(FO$2,$F$2:$EK$2,0))-SUM(OFFSET($E24,,MATCH(FO$2,$F$1:$EK$1,0),,4)),""),""),"")</f>
        <v/>
      </c>
      <c r="FP24" t="str" cm="1">
        <f t="array" aca="1" ref="FP24" ca="1">IF($EN24=1,IF(ISNUMBER(EG$4),IF(ABS(INDEX($F$4:$EK$109,MATCH(1,($A$4:$A$109=$EO24)*($B$4:$B$109=$EP24),0),MATCH(FP$2,$F$2:$EK$2,0))-SUM(OFFSET($E24,,MATCH(FP$2,$F$1:$EK$1,0),,4)))&gt;0,INDEX($F$4:$EK$109,MATCH(1,($A$4:$A$109=$EO24)*($B$4:$B$109=$EP24),0),MATCH(FP$2,$F$2:$EK$2,0))-SUM(OFFSET($E24,,MATCH(FP$2,$F$1:$EK$1,0),,4)),""),""),"")</f>
        <v/>
      </c>
      <c r="FQ24" t="str" cm="1">
        <f t="array" aca="1" ref="FQ24" ca="1">IF($EN24=1,IF(ISNUMBER(EH$4),IF(ABS(INDEX($F$4:$EK$109,MATCH(1,($A$4:$A$109=$EO24)*($B$4:$B$109=$EP24),0),MATCH(FQ$2,$F$2:$EK$2,0))-SUM(OFFSET($E24,,MATCH(FQ$2,$F$1:$EK$1,0),,4)))&gt;0,INDEX($F$4:$EK$109,MATCH(1,($A$4:$A$109=$EO24)*($B$4:$B$109=$EP24),0),MATCH(FQ$2,$F$2:$EK$2,0))-SUM(OFFSET($E24,,MATCH(FQ$2,$F$1:$EK$1,0),,4)),""),""),"")</f>
        <v/>
      </c>
      <c r="FR24" t="str" cm="1">
        <f t="array" aca="1" ref="FR24" ca="1">IF($EN24=1,IF(ISNUMBER(EI$4),IF(ABS(INDEX($F$4:$EK$109,MATCH(1,($A$4:$A$109=$EO24)*($B$4:$B$109=$EP24),0),MATCH(FR$2,$F$2:$EK$2,0))-SUM(OFFSET($E24,,MATCH(FR$2,$F$1:$EK$1,0),,4)))&gt;0,INDEX($F$4:$EK$109,MATCH(1,($A$4:$A$109=$EO24)*($B$4:$B$109=$EP24),0),MATCH(FR$2,$F$2:$EK$2,0))-SUM(OFFSET($E24,,MATCH(FR$2,$F$1:$EK$1,0),,4)),""),""),"")</f>
        <v/>
      </c>
      <c r="FS24" t="str" cm="1">
        <f t="array" aca="1" ref="FS24" ca="1">IF($EN24=1,IF(ISNUMBER(EJ$4),IF(ABS(INDEX($F$4:$EK$109,MATCH(1,($A$4:$A$109=$EO24)*($B$4:$B$109=$EP24),0),MATCH(FS$2,$F$2:$EK$2,0))-SUM(OFFSET($E24,,MATCH(FS$2,$F$1:$EK$1,0),,4)))&gt;0,INDEX($F$4:$EK$109,MATCH(1,($A$4:$A$109=$EO24)*($B$4:$B$109=$EP24),0),MATCH(FS$2,$F$2:$EK$2,0))-SUM(OFFSET($E24,,MATCH(FS$2,$F$1:$EK$1,0),,4)),""),""),"")</f>
        <v/>
      </c>
      <c r="FT24" t="str" cm="1">
        <f t="array" aca="1" ref="FT24" ca="1">IF($EN24=1,IF(ISNUMBER(EK$4),IF(ABS(INDEX($F$4:$EK$109,MATCH(1,($A$4:$A$109=$EO24)*($B$4:$B$109=$EP24),0),MATCH(FT$2,$F$2:$EK$2,0))-SUM(OFFSET($E24,,MATCH(FT$2,$F$1:$EK$1,0),,4)))&gt;0,INDEX($F$4:$EK$109,MATCH(1,($A$4:$A$109=$EO24)*($B$4:$B$109=$EP24),0),MATCH(FT$2,$F$2:$EK$2,0))-SUM(OFFSET($E24,,MATCH(FT$2,$F$1:$EK$1,0),,4)),""),""),"")</f>
        <v/>
      </c>
    </row>
    <row r="25" spans="1:176" x14ac:dyDescent="0.25">
      <c r="A25" t="s">
        <v>132</v>
      </c>
      <c r="B25" t="s">
        <v>152</v>
      </c>
      <c r="F25">
        <v>26766000</v>
      </c>
      <c r="G25">
        <v>26649000</v>
      </c>
      <c r="H25">
        <v>36103000</v>
      </c>
      <c r="I25">
        <v>34731000</v>
      </c>
      <c r="J25">
        <v>38000000</v>
      </c>
      <c r="K25">
        <v>46000000</v>
      </c>
      <c r="L25">
        <v>-1000000</v>
      </c>
      <c r="M25">
        <v>46000000</v>
      </c>
      <c r="N25">
        <v>45000000</v>
      </c>
      <c r="O25">
        <v>64000000</v>
      </c>
      <c r="P25">
        <v>79000000</v>
      </c>
      <c r="Q25">
        <v>71000000</v>
      </c>
      <c r="R25">
        <v>29000000</v>
      </c>
      <c r="S25">
        <v>101000000</v>
      </c>
      <c r="T25">
        <v>58000000</v>
      </c>
      <c r="U25">
        <v>-40000000</v>
      </c>
      <c r="V25">
        <v>67000000</v>
      </c>
      <c r="W25">
        <v>79000000</v>
      </c>
      <c r="X25">
        <v>-149000000</v>
      </c>
      <c r="Y25">
        <v>-243000000</v>
      </c>
      <c r="Z25">
        <v>-5000000</v>
      </c>
      <c r="AA25">
        <v>54000000</v>
      </c>
      <c r="AB25">
        <v>60000000</v>
      </c>
      <c r="AC25">
        <v>66000000</v>
      </c>
      <c r="AD25">
        <v>64000000</v>
      </c>
      <c r="AE25">
        <v>-13000000</v>
      </c>
      <c r="AF25">
        <v>12000000</v>
      </c>
      <c r="AG25">
        <v>13000000</v>
      </c>
      <c r="AH25">
        <v>132000000</v>
      </c>
      <c r="AI25">
        <v>20000000</v>
      </c>
      <c r="AJ25">
        <v>174000000</v>
      </c>
      <c r="AK25">
        <v>-138000000</v>
      </c>
      <c r="AL25">
        <v>187000000</v>
      </c>
      <c r="AM25">
        <v>-181000000</v>
      </c>
      <c r="AN25">
        <v>-67000000</v>
      </c>
      <c r="AO25">
        <v>-126000000</v>
      </c>
      <c r="AP25">
        <v>166000000</v>
      </c>
      <c r="AQ25">
        <v>793000000</v>
      </c>
      <c r="AR25">
        <v>1279000000</v>
      </c>
      <c r="AS25">
        <v>1821000000</v>
      </c>
      <c r="AT25">
        <v>2398000000</v>
      </c>
      <c r="AU25">
        <v>2615000000</v>
      </c>
      <c r="AV25">
        <v>3007000000</v>
      </c>
      <c r="DK25">
        <v>124249000</v>
      </c>
      <c r="DL25">
        <v>129000000</v>
      </c>
      <c r="DM25">
        <v>239000000</v>
      </c>
      <c r="DN25">
        <v>149000000</v>
      </c>
      <c r="DO25">
        <v>-245000000</v>
      </c>
      <c r="DP25">
        <v>174000000</v>
      </c>
      <c r="DQ25">
        <v>77000000</v>
      </c>
      <c r="DR25">
        <v>189000000</v>
      </c>
      <c r="DS25">
        <v>-187000000</v>
      </c>
      <c r="DT25">
        <v>4058000000</v>
      </c>
      <c r="EN25">
        <v>1</v>
      </c>
      <c r="EO25" t="str">
        <f t="shared" si="8"/>
        <v>p&amp;l</v>
      </c>
      <c r="EP25" t="str">
        <f t="shared" si="7"/>
        <v>incomeTaxExpense</v>
      </c>
      <c r="ET25" t="str" cm="1">
        <f t="array" aca="1" ref="ET25" ca="1">IF($EN25=1,IF(ISNUMBER(DK$4),IF(ABS(INDEX($F$4:$EK$109,MATCH(1,($A$4:$A$109=$EO25)*($B$4:$B$109=$EP25),0),MATCH(ET$2,$F$2:$EK$2,0))-SUM(OFFSET($E25,,MATCH(ET$2,$F$1:$EK$1,0),,4)))&gt;0,INDEX($F$4:$EK$109,MATCH(1,($A$4:$A$109=$EO25)*($B$4:$B$109=$EP25),0),MATCH(ET$2,$F$2:$EK$2,0))-SUM(OFFSET($E25,,MATCH(ET$2,$F$1:$EK$1,0),,4)),""),""),"")</f>
        <v/>
      </c>
      <c r="EU25" t="str" cm="1">
        <f t="array" aca="1" ref="EU25" ca="1">IF($EN25=1,IF(ISNUMBER(DL$4),IF(ABS(INDEX($F$4:$EK$109,MATCH(1,($A$4:$A$109=$EO25)*($B$4:$B$109=$EP25),0),MATCH(EU$2,$F$2:$EK$2,0))-SUM(OFFSET($E25,,MATCH(EU$2,$F$1:$EK$1,0),,4)))&gt;0,INDEX($F$4:$EK$109,MATCH(1,($A$4:$A$109=$EO25)*($B$4:$B$109=$EP25),0),MATCH(EU$2,$F$2:$EK$2,0))-SUM(OFFSET($E25,,MATCH(EU$2,$F$1:$EK$1,0),,4)),""),""),"")</f>
        <v/>
      </c>
      <c r="EV25" cm="1">
        <f t="array" aca="1" ref="EV25" ca="1">IF($EN25=1,IF(ISNUMBER(DM$4),IF(ABS(INDEX($F$4:$EK$109,MATCH(1,($A$4:$A$109=$EO25)*($B$4:$B$109=$EP25),0),MATCH(EV$2,$F$2:$EK$2,0))-SUM(OFFSET($E25,,MATCH(EV$2,$F$1:$EK$1,0),,4)))&gt;0,INDEX($F$4:$EK$109,MATCH(1,($A$4:$A$109=$EO25)*($B$4:$B$109=$EP25),0),MATCH(EV$2,$F$2:$EK$2,0))-SUM(OFFSET($E25,,MATCH(EV$2,$F$1:$EK$1,0),,4)),""),""),"")</f>
        <v>-20000000</v>
      </c>
      <c r="EW25" cm="1">
        <f t="array" aca="1" ref="EW25" ca="1">IF($EN25=1,IF(ISNUMBER(DN$4),IF(ABS(INDEX($F$4:$EK$109,MATCH(1,($A$4:$A$109=$EO25)*($B$4:$B$109=$EP25),0),MATCH(EW$2,$F$2:$EK$2,0))-SUM(OFFSET($E25,,MATCH(EW$2,$F$1:$EK$1,0),,4)))&gt;0,INDEX($F$4:$EK$109,MATCH(1,($A$4:$A$109=$EO25)*($B$4:$B$109=$EP25),0),MATCH(EW$2,$F$2:$EK$2,0))-SUM(OFFSET($E25,,MATCH(EW$2,$F$1:$EK$1,0),,4)),""),""),"")</f>
        <v>1000000</v>
      </c>
      <c r="EX25" cm="1">
        <f t="array" aca="1" ref="EX25" ca="1">IF($EN25=1,IF(ISNUMBER(DO$4),IF(ABS(INDEX($F$4:$EK$109,MATCH(1,($A$4:$A$109=$EO25)*($B$4:$B$109=$EP25),0),MATCH(EX$2,$F$2:$EK$2,0))-SUM(OFFSET($E25,,MATCH(EX$2,$F$1:$EK$1,0),,4)))&gt;0,INDEX($F$4:$EK$109,MATCH(1,($A$4:$A$109=$EO25)*($B$4:$B$109=$EP25),0),MATCH(EX$2,$F$2:$EK$2,0))-SUM(OFFSET($E25,,MATCH(EX$2,$F$1:$EK$1,0),,4)),""),""),"")</f>
        <v>1000000</v>
      </c>
      <c r="EY25" cm="1">
        <f t="array" aca="1" ref="EY25" ca="1">IF($EN25=1,IF(ISNUMBER(DP$4),IF(ABS(INDEX($F$4:$EK$109,MATCH(1,($A$4:$A$109=$EO25)*($B$4:$B$109=$EP25),0),MATCH(EY$2,$F$2:$EK$2,0))-SUM(OFFSET($E25,,MATCH(EY$2,$F$1:$EK$1,0),,4)))&gt;0,INDEX($F$4:$EK$109,MATCH(1,($A$4:$A$109=$EO25)*($B$4:$B$109=$EP25),0),MATCH(EY$2,$F$2:$EK$2,0))-SUM(OFFSET($E25,,MATCH(EY$2,$F$1:$EK$1,0),,4)),""),""),"")</f>
        <v>-1000000</v>
      </c>
      <c r="EZ25" cm="1">
        <f t="array" aca="1" ref="EZ25" ca="1">IF($EN25=1,IF(ISNUMBER(DQ$4),IF(ABS(INDEX($F$4:$EK$109,MATCH(1,($A$4:$A$109=$EO25)*($B$4:$B$109=$EP25),0),MATCH(EZ$2,$F$2:$EK$2,0))-SUM(OFFSET($E25,,MATCH(EZ$2,$F$1:$EK$1,0),,4)))&gt;0,INDEX($F$4:$EK$109,MATCH(1,($A$4:$A$109=$EO25)*($B$4:$B$109=$EP25),0),MATCH(EZ$2,$F$2:$EK$2,0))-SUM(OFFSET($E25,,MATCH(EZ$2,$F$1:$EK$1,0),,4)),""),""),"")</f>
        <v>1000000</v>
      </c>
      <c r="FA25" cm="1">
        <f t="array" aca="1" ref="FA25" ca="1">IF($EN25=1,IF(ISNUMBER(DR$4),IF(ABS(INDEX($F$4:$EK$109,MATCH(1,($A$4:$A$109=$EO25)*($B$4:$B$109=$EP25),0),MATCH(FA$2,$F$2:$EK$2,0))-SUM(OFFSET($E25,,MATCH(FA$2,$F$1:$EK$1,0),,4)))&gt;0,INDEX($F$4:$EK$109,MATCH(1,($A$4:$A$109=$EO25)*($B$4:$B$109=$EP25),0),MATCH(FA$2,$F$2:$EK$2,0))-SUM(OFFSET($E25,,MATCH(FA$2,$F$1:$EK$1,0),,4)),""),""),"")</f>
        <v>1000000</v>
      </c>
      <c r="FB25" t="str" cm="1">
        <f t="array" aca="1" ref="FB25" ca="1">IF($EN25=1,IF(ISNUMBER(DS$4),IF(ABS(INDEX($F$4:$EK$109,MATCH(1,($A$4:$A$109=$EO25)*($B$4:$B$109=$EP25),0),MATCH(FB$2,$F$2:$EK$2,0))-SUM(OFFSET($E25,,MATCH(FB$2,$F$1:$EK$1,0),,4)))&gt;0,INDEX($F$4:$EK$109,MATCH(1,($A$4:$A$109=$EO25)*($B$4:$B$109=$EP25),0),MATCH(FB$2,$F$2:$EK$2,0))-SUM(OFFSET($E25,,MATCH(FB$2,$F$1:$EK$1,0),,4)),""),""),"")</f>
        <v/>
      </c>
      <c r="FC25" cm="1">
        <f t="array" aca="1" ref="FC25" ca="1">IF($EN25=1,IF(ISNUMBER(DT$4),IF(ABS(INDEX($F$4:$EK$109,MATCH(1,($A$4:$A$109=$EO25)*($B$4:$B$109=$EP25),0),MATCH(FC$2,$F$2:$EK$2,0))-SUM(OFFSET($E25,,MATCH(FC$2,$F$1:$EK$1,0),,4)))&gt;0,INDEX($F$4:$EK$109,MATCH(1,($A$4:$A$109=$EO25)*($B$4:$B$109=$EP25),0),MATCH(FC$2,$F$2:$EK$2,0))-SUM(OFFSET($E25,,MATCH(FC$2,$F$1:$EK$1,0),,4)),""),""),"")</f>
        <v>-1000000</v>
      </c>
      <c r="FD25" t="str" cm="1">
        <f t="array" aca="1" ref="FD25" ca="1">IF($EN25=1,IF(ISNUMBER(DU$4),IF(ABS(INDEX($F$4:$EK$109,MATCH(1,($A$4:$A$109=$EO25)*($B$4:$B$109=$EP25),0),MATCH(FD$2,$F$2:$EK$2,0))-SUM(OFFSET($E25,,MATCH(FD$2,$F$1:$EK$1,0),,4)))&gt;0,INDEX($F$4:$EK$109,MATCH(1,($A$4:$A$109=$EO25)*($B$4:$B$109=$EP25),0),MATCH(FD$2,$F$2:$EK$2,0))-SUM(OFFSET($E25,,MATCH(FD$2,$F$1:$EK$1,0),,4)),""),""),"")</f>
        <v/>
      </c>
      <c r="FE25" t="str" cm="1">
        <f t="array" aca="1" ref="FE25" ca="1">IF($EN25=1,IF(ISNUMBER(DV$4),IF(ABS(INDEX($F$4:$EK$109,MATCH(1,($A$4:$A$109=$EO25)*($B$4:$B$109=$EP25),0),MATCH(FE$2,$F$2:$EK$2,0))-SUM(OFFSET($E25,,MATCH(FE$2,$F$1:$EK$1,0),,4)))&gt;0,INDEX($F$4:$EK$109,MATCH(1,($A$4:$A$109=$EO25)*($B$4:$B$109=$EP25),0),MATCH(FE$2,$F$2:$EK$2,0))-SUM(OFFSET($E25,,MATCH(FE$2,$F$1:$EK$1,0),,4)),""),""),"")</f>
        <v/>
      </c>
      <c r="FF25" t="str" cm="1">
        <f t="array" aca="1" ref="FF25" ca="1">IF($EN25=1,IF(ISNUMBER(DW$4),IF(ABS(INDEX($F$4:$EK$109,MATCH(1,($A$4:$A$109=$EO25)*($B$4:$B$109=$EP25),0),MATCH(FF$2,$F$2:$EK$2,0))-SUM(OFFSET($E25,,MATCH(FF$2,$F$1:$EK$1,0),,4)))&gt;0,INDEX($F$4:$EK$109,MATCH(1,($A$4:$A$109=$EO25)*($B$4:$B$109=$EP25),0),MATCH(FF$2,$F$2:$EK$2,0))-SUM(OFFSET($E25,,MATCH(FF$2,$F$1:$EK$1,0),,4)),""),""),"")</f>
        <v/>
      </c>
      <c r="FG25" t="str" cm="1">
        <f t="array" aca="1" ref="FG25" ca="1">IF($EN25=1,IF(ISNUMBER(DX$4),IF(ABS(INDEX($F$4:$EK$109,MATCH(1,($A$4:$A$109=$EO25)*($B$4:$B$109=$EP25),0),MATCH(FG$2,$F$2:$EK$2,0))-SUM(OFFSET($E25,,MATCH(FG$2,$F$1:$EK$1,0),,4)))&gt;0,INDEX($F$4:$EK$109,MATCH(1,($A$4:$A$109=$EO25)*($B$4:$B$109=$EP25),0),MATCH(FG$2,$F$2:$EK$2,0))-SUM(OFFSET($E25,,MATCH(FG$2,$F$1:$EK$1,0),,4)),""),""),"")</f>
        <v/>
      </c>
      <c r="FH25" t="str" cm="1">
        <f t="array" aca="1" ref="FH25" ca="1">IF($EN25=1,IF(ISNUMBER(DY$4),IF(ABS(INDEX($F$4:$EK$109,MATCH(1,($A$4:$A$109=$EO25)*($B$4:$B$109=$EP25),0),MATCH(FH$2,$F$2:$EK$2,0))-SUM(OFFSET($E25,,MATCH(FH$2,$F$1:$EK$1,0),,4)))&gt;0,INDEX($F$4:$EK$109,MATCH(1,($A$4:$A$109=$EO25)*($B$4:$B$109=$EP25),0),MATCH(FH$2,$F$2:$EK$2,0))-SUM(OFFSET($E25,,MATCH(FH$2,$F$1:$EK$1,0),,4)),""),""),"")</f>
        <v/>
      </c>
      <c r="FI25" t="str" cm="1">
        <f t="array" aca="1" ref="FI25" ca="1">IF($EN25=1,IF(ISNUMBER(DZ$4),IF(ABS(INDEX($F$4:$EK$109,MATCH(1,($A$4:$A$109=$EO25)*($B$4:$B$109=$EP25),0),MATCH(FI$2,$F$2:$EK$2,0))-SUM(OFFSET($E25,,MATCH(FI$2,$F$1:$EK$1,0),,4)))&gt;0,INDEX($F$4:$EK$109,MATCH(1,($A$4:$A$109=$EO25)*($B$4:$B$109=$EP25),0),MATCH(FI$2,$F$2:$EK$2,0))-SUM(OFFSET($E25,,MATCH(FI$2,$F$1:$EK$1,0),,4)),""),""),"")</f>
        <v/>
      </c>
      <c r="FJ25" t="str" cm="1">
        <f t="array" aca="1" ref="FJ25" ca="1">IF($EN25=1,IF(ISNUMBER(EA$4),IF(ABS(INDEX($F$4:$EK$109,MATCH(1,($A$4:$A$109=$EO25)*($B$4:$B$109=$EP25),0),MATCH(FJ$2,$F$2:$EK$2,0))-SUM(OFFSET($E25,,MATCH(FJ$2,$F$1:$EK$1,0),,4)))&gt;0,INDEX($F$4:$EK$109,MATCH(1,($A$4:$A$109=$EO25)*($B$4:$B$109=$EP25),0),MATCH(FJ$2,$F$2:$EK$2,0))-SUM(OFFSET($E25,,MATCH(FJ$2,$F$1:$EK$1,0),,4)),""),""),"")</f>
        <v/>
      </c>
      <c r="FK25" t="str" cm="1">
        <f t="array" aca="1" ref="FK25" ca="1">IF($EN25=1,IF(ISNUMBER(EB$4),IF(ABS(INDEX($F$4:$EK$109,MATCH(1,($A$4:$A$109=$EO25)*($B$4:$B$109=$EP25),0),MATCH(FK$2,$F$2:$EK$2,0))-SUM(OFFSET($E25,,MATCH(FK$2,$F$1:$EK$1,0),,4)))&gt;0,INDEX($F$4:$EK$109,MATCH(1,($A$4:$A$109=$EO25)*($B$4:$B$109=$EP25),0),MATCH(FK$2,$F$2:$EK$2,0))-SUM(OFFSET($E25,,MATCH(FK$2,$F$1:$EK$1,0),,4)),""),""),"")</f>
        <v/>
      </c>
      <c r="FL25" t="str" cm="1">
        <f t="array" aca="1" ref="FL25" ca="1">IF($EN25=1,IF(ISNUMBER(EC$4),IF(ABS(INDEX($F$4:$EK$109,MATCH(1,($A$4:$A$109=$EO25)*($B$4:$B$109=$EP25),0),MATCH(FL$2,$F$2:$EK$2,0))-SUM(OFFSET($E25,,MATCH(FL$2,$F$1:$EK$1,0),,4)))&gt;0,INDEX($F$4:$EK$109,MATCH(1,($A$4:$A$109=$EO25)*($B$4:$B$109=$EP25),0),MATCH(FL$2,$F$2:$EK$2,0))-SUM(OFFSET($E25,,MATCH(FL$2,$F$1:$EK$1,0),,4)),""),""),"")</f>
        <v/>
      </c>
      <c r="FM25" t="str" cm="1">
        <f t="array" aca="1" ref="FM25" ca="1">IF($EN25=1,IF(ISNUMBER(ED$4),IF(ABS(INDEX($F$4:$EK$109,MATCH(1,($A$4:$A$109=$EO25)*($B$4:$B$109=$EP25),0),MATCH(FM$2,$F$2:$EK$2,0))-SUM(OFFSET($E25,,MATCH(FM$2,$F$1:$EK$1,0),,4)))&gt;0,INDEX($F$4:$EK$109,MATCH(1,($A$4:$A$109=$EO25)*($B$4:$B$109=$EP25),0),MATCH(FM$2,$F$2:$EK$2,0))-SUM(OFFSET($E25,,MATCH(FM$2,$F$1:$EK$1,0),,4)),""),""),"")</f>
        <v/>
      </c>
      <c r="FN25" t="str" cm="1">
        <f t="array" aca="1" ref="FN25" ca="1">IF($EN25=1,IF(ISNUMBER(EE$4),IF(ABS(INDEX($F$4:$EK$109,MATCH(1,($A$4:$A$109=$EO25)*($B$4:$B$109=$EP25),0),MATCH(FN$2,$F$2:$EK$2,0))-SUM(OFFSET($E25,,MATCH(FN$2,$F$1:$EK$1,0),,4)))&gt;0,INDEX($F$4:$EK$109,MATCH(1,($A$4:$A$109=$EO25)*($B$4:$B$109=$EP25),0),MATCH(FN$2,$F$2:$EK$2,0))-SUM(OFFSET($E25,,MATCH(FN$2,$F$1:$EK$1,0),,4)),""),""),"")</f>
        <v/>
      </c>
      <c r="FO25" t="str" cm="1">
        <f t="array" aca="1" ref="FO25" ca="1">IF($EN25=1,IF(ISNUMBER(EF$4),IF(ABS(INDEX($F$4:$EK$109,MATCH(1,($A$4:$A$109=$EO25)*($B$4:$B$109=$EP25),0),MATCH(FO$2,$F$2:$EK$2,0))-SUM(OFFSET($E25,,MATCH(FO$2,$F$1:$EK$1,0),,4)))&gt;0,INDEX($F$4:$EK$109,MATCH(1,($A$4:$A$109=$EO25)*($B$4:$B$109=$EP25),0),MATCH(FO$2,$F$2:$EK$2,0))-SUM(OFFSET($E25,,MATCH(FO$2,$F$1:$EK$1,0),,4)),""),""),"")</f>
        <v/>
      </c>
      <c r="FP25" t="str" cm="1">
        <f t="array" aca="1" ref="FP25" ca="1">IF($EN25=1,IF(ISNUMBER(EG$4),IF(ABS(INDEX($F$4:$EK$109,MATCH(1,($A$4:$A$109=$EO25)*($B$4:$B$109=$EP25),0),MATCH(FP$2,$F$2:$EK$2,0))-SUM(OFFSET($E25,,MATCH(FP$2,$F$1:$EK$1,0),,4)))&gt;0,INDEX($F$4:$EK$109,MATCH(1,($A$4:$A$109=$EO25)*($B$4:$B$109=$EP25),0),MATCH(FP$2,$F$2:$EK$2,0))-SUM(OFFSET($E25,,MATCH(FP$2,$F$1:$EK$1,0),,4)),""),""),"")</f>
        <v/>
      </c>
      <c r="FQ25" t="str" cm="1">
        <f t="array" aca="1" ref="FQ25" ca="1">IF($EN25=1,IF(ISNUMBER(EH$4),IF(ABS(INDEX($F$4:$EK$109,MATCH(1,($A$4:$A$109=$EO25)*($B$4:$B$109=$EP25),0),MATCH(FQ$2,$F$2:$EK$2,0))-SUM(OFFSET($E25,,MATCH(FQ$2,$F$1:$EK$1,0),,4)))&gt;0,INDEX($F$4:$EK$109,MATCH(1,($A$4:$A$109=$EO25)*($B$4:$B$109=$EP25),0),MATCH(FQ$2,$F$2:$EK$2,0))-SUM(OFFSET($E25,,MATCH(FQ$2,$F$1:$EK$1,0),,4)),""),""),"")</f>
        <v/>
      </c>
      <c r="FR25" t="str" cm="1">
        <f t="array" aca="1" ref="FR25" ca="1">IF($EN25=1,IF(ISNUMBER(EI$4),IF(ABS(INDEX($F$4:$EK$109,MATCH(1,($A$4:$A$109=$EO25)*($B$4:$B$109=$EP25),0),MATCH(FR$2,$F$2:$EK$2,0))-SUM(OFFSET($E25,,MATCH(FR$2,$F$1:$EK$1,0),,4)))&gt;0,INDEX($F$4:$EK$109,MATCH(1,($A$4:$A$109=$EO25)*($B$4:$B$109=$EP25),0),MATCH(FR$2,$F$2:$EK$2,0))-SUM(OFFSET($E25,,MATCH(FR$2,$F$1:$EK$1,0),,4)),""),""),"")</f>
        <v/>
      </c>
      <c r="FS25" t="str" cm="1">
        <f t="array" aca="1" ref="FS25" ca="1">IF($EN25=1,IF(ISNUMBER(EJ$4),IF(ABS(INDEX($F$4:$EK$109,MATCH(1,($A$4:$A$109=$EO25)*($B$4:$B$109=$EP25),0),MATCH(FS$2,$F$2:$EK$2,0))-SUM(OFFSET($E25,,MATCH(FS$2,$F$1:$EK$1,0),,4)))&gt;0,INDEX($F$4:$EK$109,MATCH(1,($A$4:$A$109=$EO25)*($B$4:$B$109=$EP25),0),MATCH(FS$2,$F$2:$EK$2,0))-SUM(OFFSET($E25,,MATCH(FS$2,$F$1:$EK$1,0),,4)),""),""),"")</f>
        <v/>
      </c>
      <c r="FT25" t="str" cm="1">
        <f t="array" aca="1" ref="FT25" ca="1">IF($EN25=1,IF(ISNUMBER(EK$4),IF(ABS(INDEX($F$4:$EK$109,MATCH(1,($A$4:$A$109=$EO25)*($B$4:$B$109=$EP25),0),MATCH(FT$2,$F$2:$EK$2,0))-SUM(OFFSET($E25,,MATCH(FT$2,$F$1:$EK$1,0),,4)))&gt;0,INDEX($F$4:$EK$109,MATCH(1,($A$4:$A$109=$EO25)*($B$4:$B$109=$EP25),0),MATCH(FT$2,$F$2:$EK$2,0))-SUM(OFFSET($E25,,MATCH(FT$2,$F$1:$EK$1,0),,4)),""),""),"")</f>
        <v/>
      </c>
    </row>
    <row r="26" spans="1:176" x14ac:dyDescent="0.25">
      <c r="A26" t="s">
        <v>132</v>
      </c>
      <c r="B26" t="s">
        <v>153</v>
      </c>
      <c r="F26">
        <v>136516000</v>
      </c>
      <c r="G26">
        <v>127976000</v>
      </c>
      <c r="H26">
        <v>172967000</v>
      </c>
      <c r="I26">
        <v>193128000</v>
      </c>
      <c r="J26">
        <v>134000000</v>
      </c>
      <c r="K26">
        <v>26000000</v>
      </c>
      <c r="L26">
        <v>246000000</v>
      </c>
      <c r="M26">
        <v>207000000</v>
      </c>
      <c r="N26">
        <v>196000000</v>
      </c>
      <c r="O26">
        <v>253000000</v>
      </c>
      <c r="P26">
        <v>542000000</v>
      </c>
      <c r="Q26">
        <v>655000000</v>
      </c>
      <c r="R26">
        <v>507000000</v>
      </c>
      <c r="S26">
        <v>583000000</v>
      </c>
      <c r="T26">
        <v>838000000</v>
      </c>
      <c r="U26">
        <v>1118000000</v>
      </c>
      <c r="V26">
        <v>1244000000</v>
      </c>
      <c r="W26">
        <v>1101000000</v>
      </c>
      <c r="X26">
        <v>1230000000</v>
      </c>
      <c r="Y26">
        <v>567000000</v>
      </c>
      <c r="Z26">
        <v>394000000</v>
      </c>
      <c r="AA26">
        <v>552000000</v>
      </c>
      <c r="AB26">
        <v>899000000</v>
      </c>
      <c r="AC26">
        <v>950000000</v>
      </c>
      <c r="AD26">
        <v>917000000</v>
      </c>
      <c r="AE26">
        <v>622000000</v>
      </c>
      <c r="AF26">
        <v>1336000000</v>
      </c>
      <c r="AG26">
        <v>1457000000</v>
      </c>
      <c r="AH26">
        <v>1912000000</v>
      </c>
      <c r="AI26">
        <v>2374000000</v>
      </c>
      <c r="AJ26">
        <v>2464000000</v>
      </c>
      <c r="AK26">
        <v>3003000000</v>
      </c>
      <c r="AL26">
        <v>1618000000</v>
      </c>
      <c r="AM26">
        <v>656000000</v>
      </c>
      <c r="AN26">
        <v>680000000</v>
      </c>
      <c r="AO26">
        <v>1414000000</v>
      </c>
      <c r="AP26">
        <v>2043000000</v>
      </c>
      <c r="AQ26">
        <v>6188000000</v>
      </c>
      <c r="AR26">
        <v>9243000000</v>
      </c>
      <c r="AS26">
        <v>12285000000</v>
      </c>
      <c r="AT26">
        <v>14881000000</v>
      </c>
      <c r="AU26">
        <v>16599000000</v>
      </c>
      <c r="AV26">
        <v>19309000000</v>
      </c>
      <c r="DK26">
        <v>630587000</v>
      </c>
      <c r="DL26">
        <v>614000000</v>
      </c>
      <c r="DM26">
        <v>1666000000</v>
      </c>
      <c r="DN26">
        <v>3047000000</v>
      </c>
      <c r="DO26">
        <v>4141000000</v>
      </c>
      <c r="DP26">
        <v>2796000000</v>
      </c>
      <c r="DQ26">
        <v>4332000000</v>
      </c>
      <c r="DR26">
        <v>9752000000</v>
      </c>
      <c r="DS26">
        <v>4368000000</v>
      </c>
      <c r="DT26">
        <v>29760000000</v>
      </c>
      <c r="EN26">
        <v>1</v>
      </c>
      <c r="EO26" t="str">
        <f t="shared" si="8"/>
        <v>p&amp;l</v>
      </c>
      <c r="EP26" t="str">
        <f t="shared" si="7"/>
        <v>netIncome</v>
      </c>
      <c r="ET26" t="str" cm="1">
        <f t="array" aca="1" ref="ET26" ca="1">IF($EN26=1,IF(ISNUMBER(DK$4),IF(ABS(INDEX($F$4:$EK$109,MATCH(1,($A$4:$A$109=$EO26)*($B$4:$B$109=$EP26),0),MATCH(ET$2,$F$2:$EK$2,0))-SUM(OFFSET($E26,,MATCH(ET$2,$F$1:$EK$1,0),,4)))&gt;0,INDEX($F$4:$EK$109,MATCH(1,($A$4:$A$109=$EO26)*($B$4:$B$109=$EP26),0),MATCH(ET$2,$F$2:$EK$2,0))-SUM(OFFSET($E26,,MATCH(ET$2,$F$1:$EK$1,0),,4)),""),""),"")</f>
        <v/>
      </c>
      <c r="EU26" cm="1">
        <f t="array" aca="1" ref="EU26" ca="1">IF($EN26=1,IF(ISNUMBER(DL$4),IF(ABS(INDEX($F$4:$EK$109,MATCH(1,($A$4:$A$109=$EO26)*($B$4:$B$109=$EP26),0),MATCH(EU$2,$F$2:$EK$2,0))-SUM(OFFSET($E26,,MATCH(EU$2,$F$1:$EK$1,0),,4)))&gt;0,INDEX($F$4:$EK$109,MATCH(1,($A$4:$A$109=$EO26)*($B$4:$B$109=$EP26),0),MATCH(EU$2,$F$2:$EK$2,0))-SUM(OFFSET($E26,,MATCH(EU$2,$F$1:$EK$1,0),,4)),""),""),"")</f>
        <v>1000000</v>
      </c>
      <c r="EV26" cm="1">
        <f t="array" aca="1" ref="EV26" ca="1">IF($EN26=1,IF(ISNUMBER(DM$4),IF(ABS(INDEX($F$4:$EK$109,MATCH(1,($A$4:$A$109=$EO26)*($B$4:$B$109=$EP26),0),MATCH(EV$2,$F$2:$EK$2,0))-SUM(OFFSET($E26,,MATCH(EV$2,$F$1:$EK$1,0),,4)))&gt;0,INDEX($F$4:$EK$109,MATCH(1,($A$4:$A$109=$EO26)*($B$4:$B$109=$EP26),0),MATCH(EV$2,$F$2:$EK$2,0))-SUM(OFFSET($E26,,MATCH(EV$2,$F$1:$EK$1,0),,4)),""),""),"")</f>
        <v>20000000</v>
      </c>
      <c r="EW26" cm="1">
        <f t="array" aca="1" ref="EW26" ca="1">IF($EN26=1,IF(ISNUMBER(DN$4),IF(ABS(INDEX($F$4:$EK$109,MATCH(1,($A$4:$A$109=$EO26)*($B$4:$B$109=$EP26),0),MATCH(EW$2,$F$2:$EK$2,0))-SUM(OFFSET($E26,,MATCH(EW$2,$F$1:$EK$1,0),,4)))&gt;0,INDEX($F$4:$EK$109,MATCH(1,($A$4:$A$109=$EO26)*($B$4:$B$109=$EP26),0),MATCH(EW$2,$F$2:$EK$2,0))-SUM(OFFSET($E26,,MATCH(EW$2,$F$1:$EK$1,0),,4)),""),""),"")</f>
        <v>1000000</v>
      </c>
      <c r="EX26" cm="1">
        <f t="array" aca="1" ref="EX26" ca="1">IF($EN26=1,IF(ISNUMBER(DO$4),IF(ABS(INDEX($F$4:$EK$109,MATCH(1,($A$4:$A$109=$EO26)*($B$4:$B$109=$EP26),0),MATCH(EX$2,$F$2:$EK$2,0))-SUM(OFFSET($E26,,MATCH(EX$2,$F$1:$EK$1,0),,4)))&gt;0,INDEX($F$4:$EK$109,MATCH(1,($A$4:$A$109=$EO26)*($B$4:$B$109=$EP26),0),MATCH(EX$2,$F$2:$EK$2,0))-SUM(OFFSET($E26,,MATCH(EX$2,$F$1:$EK$1,0),,4)),""),""),"")</f>
        <v>-1000000</v>
      </c>
      <c r="EY26" cm="1">
        <f t="array" aca="1" ref="EY26" ca="1">IF($EN26=1,IF(ISNUMBER(DP$4),IF(ABS(INDEX($F$4:$EK$109,MATCH(1,($A$4:$A$109=$EO26)*($B$4:$B$109=$EP26),0),MATCH(EY$2,$F$2:$EK$2,0))-SUM(OFFSET($E26,,MATCH(EY$2,$F$1:$EK$1,0),,4)))&gt;0,INDEX($F$4:$EK$109,MATCH(1,($A$4:$A$109=$EO26)*($B$4:$B$109=$EP26),0),MATCH(EY$2,$F$2:$EK$2,0))-SUM(OFFSET($E26,,MATCH(EY$2,$F$1:$EK$1,0),,4)),""),""),"")</f>
        <v>1000000</v>
      </c>
      <c r="EZ26" t="str" cm="1">
        <f t="array" aca="1" ref="EZ26" ca="1">IF($EN26=1,IF(ISNUMBER(DQ$4),IF(ABS(INDEX($F$4:$EK$109,MATCH(1,($A$4:$A$109=$EO26)*($B$4:$B$109=$EP26),0),MATCH(EZ$2,$F$2:$EK$2,0))-SUM(OFFSET($E26,,MATCH(EZ$2,$F$1:$EK$1,0),,4)))&gt;0,INDEX($F$4:$EK$109,MATCH(1,($A$4:$A$109=$EO26)*($B$4:$B$109=$EP26),0),MATCH(EZ$2,$F$2:$EK$2,0))-SUM(OFFSET($E26,,MATCH(EZ$2,$F$1:$EK$1,0),,4)),""),""),"")</f>
        <v/>
      </c>
      <c r="FA26" cm="1">
        <f t="array" aca="1" ref="FA26" ca="1">IF($EN26=1,IF(ISNUMBER(DR$4),IF(ABS(INDEX($F$4:$EK$109,MATCH(1,($A$4:$A$109=$EO26)*($B$4:$B$109=$EP26),0),MATCH(FA$2,$F$2:$EK$2,0))-SUM(OFFSET($E26,,MATCH(FA$2,$F$1:$EK$1,0),,4)))&gt;0,INDEX($F$4:$EK$109,MATCH(1,($A$4:$A$109=$EO26)*($B$4:$B$109=$EP26),0),MATCH(FA$2,$F$2:$EK$2,0))-SUM(OFFSET($E26,,MATCH(FA$2,$F$1:$EK$1,0),,4)),""),""),"")</f>
        <v>-1000000</v>
      </c>
      <c r="FB26" t="str" cm="1">
        <f t="array" aca="1" ref="FB26" ca="1">IF($EN26=1,IF(ISNUMBER(DS$4),IF(ABS(INDEX($F$4:$EK$109,MATCH(1,($A$4:$A$109=$EO26)*($B$4:$B$109=$EP26),0),MATCH(FB$2,$F$2:$EK$2,0))-SUM(OFFSET($E26,,MATCH(FB$2,$F$1:$EK$1,0),,4)))&gt;0,INDEX($F$4:$EK$109,MATCH(1,($A$4:$A$109=$EO26)*($B$4:$B$109=$EP26),0),MATCH(FB$2,$F$2:$EK$2,0))-SUM(OFFSET($E26,,MATCH(FB$2,$F$1:$EK$1,0),,4)),""),""),"")</f>
        <v/>
      </c>
      <c r="FC26" cm="1">
        <f t="array" aca="1" ref="FC26" ca="1">IF($EN26=1,IF(ISNUMBER(DT$4),IF(ABS(INDEX($F$4:$EK$109,MATCH(1,($A$4:$A$109=$EO26)*($B$4:$B$109=$EP26),0),MATCH(FC$2,$F$2:$EK$2,0))-SUM(OFFSET($E26,,MATCH(FC$2,$F$1:$EK$1,0),,4)))&gt;0,INDEX($F$4:$EK$109,MATCH(1,($A$4:$A$109=$EO26)*($B$4:$B$109=$EP26),0),MATCH(FC$2,$F$2:$EK$2,0))-SUM(OFFSET($E26,,MATCH(FC$2,$F$1:$EK$1,0),,4)),""),""),"")</f>
        <v>1000000</v>
      </c>
      <c r="FD26" t="str" cm="1">
        <f t="array" aca="1" ref="FD26" ca="1">IF($EN26=1,IF(ISNUMBER(DU$4),IF(ABS(INDEX($F$4:$EK$109,MATCH(1,($A$4:$A$109=$EO26)*($B$4:$B$109=$EP26),0),MATCH(FD$2,$F$2:$EK$2,0))-SUM(OFFSET($E26,,MATCH(FD$2,$F$1:$EK$1,0),,4)))&gt;0,INDEX($F$4:$EK$109,MATCH(1,($A$4:$A$109=$EO26)*($B$4:$B$109=$EP26),0),MATCH(FD$2,$F$2:$EK$2,0))-SUM(OFFSET($E26,,MATCH(FD$2,$F$1:$EK$1,0),,4)),""),""),"")</f>
        <v/>
      </c>
      <c r="FE26" t="str" cm="1">
        <f t="array" aca="1" ref="FE26" ca="1">IF($EN26=1,IF(ISNUMBER(DV$4),IF(ABS(INDEX($F$4:$EK$109,MATCH(1,($A$4:$A$109=$EO26)*($B$4:$B$109=$EP26),0),MATCH(FE$2,$F$2:$EK$2,0))-SUM(OFFSET($E26,,MATCH(FE$2,$F$1:$EK$1,0),,4)))&gt;0,INDEX($F$4:$EK$109,MATCH(1,($A$4:$A$109=$EO26)*($B$4:$B$109=$EP26),0),MATCH(FE$2,$F$2:$EK$2,0))-SUM(OFFSET($E26,,MATCH(FE$2,$F$1:$EK$1,0),,4)),""),""),"")</f>
        <v/>
      </c>
      <c r="FF26" t="str" cm="1">
        <f t="array" aca="1" ref="FF26" ca="1">IF($EN26=1,IF(ISNUMBER(DW$4),IF(ABS(INDEX($F$4:$EK$109,MATCH(1,($A$4:$A$109=$EO26)*($B$4:$B$109=$EP26),0),MATCH(FF$2,$F$2:$EK$2,0))-SUM(OFFSET($E26,,MATCH(FF$2,$F$1:$EK$1,0),,4)))&gt;0,INDEX($F$4:$EK$109,MATCH(1,($A$4:$A$109=$EO26)*($B$4:$B$109=$EP26),0),MATCH(FF$2,$F$2:$EK$2,0))-SUM(OFFSET($E26,,MATCH(FF$2,$F$1:$EK$1,0),,4)),""),""),"")</f>
        <v/>
      </c>
      <c r="FG26" t="str" cm="1">
        <f t="array" aca="1" ref="FG26" ca="1">IF($EN26=1,IF(ISNUMBER(DX$4),IF(ABS(INDEX($F$4:$EK$109,MATCH(1,($A$4:$A$109=$EO26)*($B$4:$B$109=$EP26),0),MATCH(FG$2,$F$2:$EK$2,0))-SUM(OFFSET($E26,,MATCH(FG$2,$F$1:$EK$1,0),,4)))&gt;0,INDEX($F$4:$EK$109,MATCH(1,($A$4:$A$109=$EO26)*($B$4:$B$109=$EP26),0),MATCH(FG$2,$F$2:$EK$2,0))-SUM(OFFSET($E26,,MATCH(FG$2,$F$1:$EK$1,0),,4)),""),""),"")</f>
        <v/>
      </c>
      <c r="FH26" t="str" cm="1">
        <f t="array" aca="1" ref="FH26" ca="1">IF($EN26=1,IF(ISNUMBER(DY$4),IF(ABS(INDEX($F$4:$EK$109,MATCH(1,($A$4:$A$109=$EO26)*($B$4:$B$109=$EP26),0),MATCH(FH$2,$F$2:$EK$2,0))-SUM(OFFSET($E26,,MATCH(FH$2,$F$1:$EK$1,0),,4)))&gt;0,INDEX($F$4:$EK$109,MATCH(1,($A$4:$A$109=$EO26)*($B$4:$B$109=$EP26),0),MATCH(FH$2,$F$2:$EK$2,0))-SUM(OFFSET($E26,,MATCH(FH$2,$F$1:$EK$1,0),,4)),""),""),"")</f>
        <v/>
      </c>
      <c r="FI26" t="str" cm="1">
        <f t="array" aca="1" ref="FI26" ca="1">IF($EN26=1,IF(ISNUMBER(DZ$4),IF(ABS(INDEX($F$4:$EK$109,MATCH(1,($A$4:$A$109=$EO26)*($B$4:$B$109=$EP26),0),MATCH(FI$2,$F$2:$EK$2,0))-SUM(OFFSET($E26,,MATCH(FI$2,$F$1:$EK$1,0),,4)))&gt;0,INDEX($F$4:$EK$109,MATCH(1,($A$4:$A$109=$EO26)*($B$4:$B$109=$EP26),0),MATCH(FI$2,$F$2:$EK$2,0))-SUM(OFFSET($E26,,MATCH(FI$2,$F$1:$EK$1,0),,4)),""),""),"")</f>
        <v/>
      </c>
      <c r="FJ26" t="str" cm="1">
        <f t="array" aca="1" ref="FJ26" ca="1">IF($EN26=1,IF(ISNUMBER(EA$4),IF(ABS(INDEX($F$4:$EK$109,MATCH(1,($A$4:$A$109=$EO26)*($B$4:$B$109=$EP26),0),MATCH(FJ$2,$F$2:$EK$2,0))-SUM(OFFSET($E26,,MATCH(FJ$2,$F$1:$EK$1,0),,4)))&gt;0,INDEX($F$4:$EK$109,MATCH(1,($A$4:$A$109=$EO26)*($B$4:$B$109=$EP26),0),MATCH(FJ$2,$F$2:$EK$2,0))-SUM(OFFSET($E26,,MATCH(FJ$2,$F$1:$EK$1,0),,4)),""),""),"")</f>
        <v/>
      </c>
      <c r="FK26" t="str" cm="1">
        <f t="array" aca="1" ref="FK26" ca="1">IF($EN26=1,IF(ISNUMBER(EB$4),IF(ABS(INDEX($F$4:$EK$109,MATCH(1,($A$4:$A$109=$EO26)*($B$4:$B$109=$EP26),0),MATCH(FK$2,$F$2:$EK$2,0))-SUM(OFFSET($E26,,MATCH(FK$2,$F$1:$EK$1,0),,4)))&gt;0,INDEX($F$4:$EK$109,MATCH(1,($A$4:$A$109=$EO26)*($B$4:$B$109=$EP26),0),MATCH(FK$2,$F$2:$EK$2,0))-SUM(OFFSET($E26,,MATCH(FK$2,$F$1:$EK$1,0),,4)),""),""),"")</f>
        <v/>
      </c>
      <c r="FL26" t="str" cm="1">
        <f t="array" aca="1" ref="FL26" ca="1">IF($EN26=1,IF(ISNUMBER(EC$4),IF(ABS(INDEX($F$4:$EK$109,MATCH(1,($A$4:$A$109=$EO26)*($B$4:$B$109=$EP26),0),MATCH(FL$2,$F$2:$EK$2,0))-SUM(OFFSET($E26,,MATCH(FL$2,$F$1:$EK$1,0),,4)))&gt;0,INDEX($F$4:$EK$109,MATCH(1,($A$4:$A$109=$EO26)*($B$4:$B$109=$EP26),0),MATCH(FL$2,$F$2:$EK$2,0))-SUM(OFFSET($E26,,MATCH(FL$2,$F$1:$EK$1,0),,4)),""),""),"")</f>
        <v/>
      </c>
      <c r="FM26" t="str" cm="1">
        <f t="array" aca="1" ref="FM26" ca="1">IF($EN26=1,IF(ISNUMBER(ED$4),IF(ABS(INDEX($F$4:$EK$109,MATCH(1,($A$4:$A$109=$EO26)*($B$4:$B$109=$EP26),0),MATCH(FM$2,$F$2:$EK$2,0))-SUM(OFFSET($E26,,MATCH(FM$2,$F$1:$EK$1,0),,4)))&gt;0,INDEX($F$4:$EK$109,MATCH(1,($A$4:$A$109=$EO26)*($B$4:$B$109=$EP26),0),MATCH(FM$2,$F$2:$EK$2,0))-SUM(OFFSET($E26,,MATCH(FM$2,$F$1:$EK$1,0),,4)),""),""),"")</f>
        <v/>
      </c>
      <c r="FN26" t="str" cm="1">
        <f t="array" aca="1" ref="FN26" ca="1">IF($EN26=1,IF(ISNUMBER(EE$4),IF(ABS(INDEX($F$4:$EK$109,MATCH(1,($A$4:$A$109=$EO26)*($B$4:$B$109=$EP26),0),MATCH(FN$2,$F$2:$EK$2,0))-SUM(OFFSET($E26,,MATCH(FN$2,$F$1:$EK$1,0),,4)))&gt;0,INDEX($F$4:$EK$109,MATCH(1,($A$4:$A$109=$EO26)*($B$4:$B$109=$EP26),0),MATCH(FN$2,$F$2:$EK$2,0))-SUM(OFFSET($E26,,MATCH(FN$2,$F$1:$EK$1,0),,4)),""),""),"")</f>
        <v/>
      </c>
      <c r="FO26" t="str" cm="1">
        <f t="array" aca="1" ref="FO26" ca="1">IF($EN26=1,IF(ISNUMBER(EF$4),IF(ABS(INDEX($F$4:$EK$109,MATCH(1,($A$4:$A$109=$EO26)*($B$4:$B$109=$EP26),0),MATCH(FO$2,$F$2:$EK$2,0))-SUM(OFFSET($E26,,MATCH(FO$2,$F$1:$EK$1,0),,4)))&gt;0,INDEX($F$4:$EK$109,MATCH(1,($A$4:$A$109=$EO26)*($B$4:$B$109=$EP26),0),MATCH(FO$2,$F$2:$EK$2,0))-SUM(OFFSET($E26,,MATCH(FO$2,$F$1:$EK$1,0),,4)),""),""),"")</f>
        <v/>
      </c>
      <c r="FP26" t="str" cm="1">
        <f t="array" aca="1" ref="FP26" ca="1">IF($EN26=1,IF(ISNUMBER(EG$4),IF(ABS(INDEX($F$4:$EK$109,MATCH(1,($A$4:$A$109=$EO26)*($B$4:$B$109=$EP26),0),MATCH(FP$2,$F$2:$EK$2,0))-SUM(OFFSET($E26,,MATCH(FP$2,$F$1:$EK$1,0),,4)))&gt;0,INDEX($F$4:$EK$109,MATCH(1,($A$4:$A$109=$EO26)*($B$4:$B$109=$EP26),0),MATCH(FP$2,$F$2:$EK$2,0))-SUM(OFFSET($E26,,MATCH(FP$2,$F$1:$EK$1,0),,4)),""),""),"")</f>
        <v/>
      </c>
      <c r="FQ26" t="str" cm="1">
        <f t="array" aca="1" ref="FQ26" ca="1">IF($EN26=1,IF(ISNUMBER(EH$4),IF(ABS(INDEX($F$4:$EK$109,MATCH(1,($A$4:$A$109=$EO26)*($B$4:$B$109=$EP26),0),MATCH(FQ$2,$F$2:$EK$2,0))-SUM(OFFSET($E26,,MATCH(FQ$2,$F$1:$EK$1,0),,4)))&gt;0,INDEX($F$4:$EK$109,MATCH(1,($A$4:$A$109=$EO26)*($B$4:$B$109=$EP26),0),MATCH(FQ$2,$F$2:$EK$2,0))-SUM(OFFSET($E26,,MATCH(FQ$2,$F$1:$EK$1,0),,4)),""),""),"")</f>
        <v/>
      </c>
      <c r="FR26" t="str" cm="1">
        <f t="array" aca="1" ref="FR26" ca="1">IF($EN26=1,IF(ISNUMBER(EI$4),IF(ABS(INDEX($F$4:$EK$109,MATCH(1,($A$4:$A$109=$EO26)*($B$4:$B$109=$EP26),0),MATCH(FR$2,$F$2:$EK$2,0))-SUM(OFFSET($E26,,MATCH(FR$2,$F$1:$EK$1,0),,4)))&gt;0,INDEX($F$4:$EK$109,MATCH(1,($A$4:$A$109=$EO26)*($B$4:$B$109=$EP26),0),MATCH(FR$2,$F$2:$EK$2,0))-SUM(OFFSET($E26,,MATCH(FR$2,$F$1:$EK$1,0),,4)),""),""),"")</f>
        <v/>
      </c>
      <c r="FS26" t="str" cm="1">
        <f t="array" aca="1" ref="FS26" ca="1">IF($EN26=1,IF(ISNUMBER(EJ$4),IF(ABS(INDEX($F$4:$EK$109,MATCH(1,($A$4:$A$109=$EO26)*($B$4:$B$109=$EP26),0),MATCH(FS$2,$F$2:$EK$2,0))-SUM(OFFSET($E26,,MATCH(FS$2,$F$1:$EK$1,0),,4)))&gt;0,INDEX($F$4:$EK$109,MATCH(1,($A$4:$A$109=$EO26)*($B$4:$B$109=$EP26),0),MATCH(FS$2,$F$2:$EK$2,0))-SUM(OFFSET($E26,,MATCH(FS$2,$F$1:$EK$1,0),,4)),""),""),"")</f>
        <v/>
      </c>
      <c r="FT26" t="str" cm="1">
        <f t="array" aca="1" ref="FT26" ca="1">IF($EN26=1,IF(ISNUMBER(EK$4),IF(ABS(INDEX($F$4:$EK$109,MATCH(1,($A$4:$A$109=$EO26)*($B$4:$B$109=$EP26),0),MATCH(FT$2,$F$2:$EK$2,0))-SUM(OFFSET($E26,,MATCH(FT$2,$F$1:$EK$1,0),,4)))&gt;0,INDEX($F$4:$EK$109,MATCH(1,($A$4:$A$109=$EO26)*($B$4:$B$109=$EP26),0),MATCH(FT$2,$F$2:$EK$2,0))-SUM(OFFSET($E26,,MATCH(FT$2,$F$1:$EK$1,0),,4)),""),""),"")</f>
        <v/>
      </c>
    </row>
    <row r="27" spans="1:176" x14ac:dyDescent="0.25">
      <c r="A27" t="s">
        <v>132</v>
      </c>
      <c r="B27" t="s">
        <v>154</v>
      </c>
      <c r="F27">
        <v>0.12379999999999999</v>
      </c>
      <c r="G27">
        <v>0.11600000000000001</v>
      </c>
      <c r="H27">
        <v>0.14119999999999999</v>
      </c>
      <c r="I27">
        <v>0.15440000000000001</v>
      </c>
      <c r="J27">
        <v>0.1164</v>
      </c>
      <c r="K27">
        <v>2.2499999999999999E-2</v>
      </c>
      <c r="L27">
        <v>0.1885</v>
      </c>
      <c r="M27">
        <v>0.14779999999999999</v>
      </c>
      <c r="N27">
        <v>0.1502</v>
      </c>
      <c r="O27">
        <v>0.1772</v>
      </c>
      <c r="P27">
        <v>0.27050000000000002</v>
      </c>
      <c r="Q27">
        <v>0.3014</v>
      </c>
      <c r="R27">
        <v>0.26169999999999999</v>
      </c>
      <c r="S27">
        <v>0.26140000000000002</v>
      </c>
      <c r="T27">
        <v>0.31790000000000002</v>
      </c>
      <c r="U27">
        <v>0.3841</v>
      </c>
      <c r="V27">
        <v>0.38790000000000002</v>
      </c>
      <c r="W27">
        <v>0.35249999999999998</v>
      </c>
      <c r="X27">
        <v>0.38669999999999999</v>
      </c>
      <c r="Y27">
        <v>0.2571</v>
      </c>
      <c r="Z27">
        <v>0.17749999999999999</v>
      </c>
      <c r="AA27">
        <v>0.214</v>
      </c>
      <c r="AB27">
        <v>0.29830000000000001</v>
      </c>
      <c r="AC27">
        <v>0.30599999999999999</v>
      </c>
      <c r="AD27">
        <v>0.29770000000000002</v>
      </c>
      <c r="AE27">
        <v>0.16089999999999999</v>
      </c>
      <c r="AF27">
        <v>0.28270000000000001</v>
      </c>
      <c r="AG27">
        <v>0.29120000000000001</v>
      </c>
      <c r="AH27">
        <v>0.3377</v>
      </c>
      <c r="AI27">
        <v>0.36480000000000001</v>
      </c>
      <c r="AJ27">
        <v>0.34689999999999999</v>
      </c>
      <c r="AK27">
        <v>0.39290000000000003</v>
      </c>
      <c r="AL27">
        <v>0.19520000000000001</v>
      </c>
      <c r="AM27">
        <v>9.7900000000000001E-2</v>
      </c>
      <c r="AN27">
        <v>0.1147</v>
      </c>
      <c r="AO27">
        <v>0.23369999999999999</v>
      </c>
      <c r="AP27">
        <v>0.28410000000000002</v>
      </c>
      <c r="AQ27">
        <v>0.45810000000000001</v>
      </c>
      <c r="AR27">
        <v>0.5101</v>
      </c>
      <c r="AS27">
        <v>0.55579999999999996</v>
      </c>
      <c r="AT27">
        <v>0.57140000000000002</v>
      </c>
      <c r="AU27">
        <v>0.55259999999999998</v>
      </c>
      <c r="AV27">
        <v>0.5504</v>
      </c>
      <c r="DK27">
        <v>0.13469999999999999</v>
      </c>
      <c r="DL27">
        <v>0.1226</v>
      </c>
      <c r="DM27">
        <v>0.24110000000000001</v>
      </c>
      <c r="DN27">
        <v>0.31369999999999998</v>
      </c>
      <c r="DO27">
        <v>0.35339999999999999</v>
      </c>
      <c r="DP27">
        <v>0.25609999999999999</v>
      </c>
      <c r="DQ27">
        <v>0.25979999999999998</v>
      </c>
      <c r="DR27">
        <v>0.36230000000000001</v>
      </c>
      <c r="DS27">
        <v>0.16189999999999999</v>
      </c>
      <c r="DT27">
        <v>0.48849999999999999</v>
      </c>
      <c r="EN27">
        <v>0</v>
      </c>
      <c r="EO27" t="str">
        <f t="shared" si="8"/>
        <v>p&amp;l</v>
      </c>
      <c r="EP27" t="str">
        <f t="shared" si="7"/>
        <v>netIncomeRatio</v>
      </c>
      <c r="ET27" t="str" cm="1">
        <f t="array" aca="1" ref="ET27" ca="1">IF($EN27=1,IF(ISNUMBER(DK$4),IF(ABS(INDEX($F$4:$EK$109,MATCH(1,($A$4:$A$109=$EO27)*($B$4:$B$109=$EP27),0),MATCH(ET$2,$F$2:$EK$2,0))-SUM(OFFSET($E27,,MATCH(ET$2,$F$1:$EK$1,0),,4)))&gt;0,INDEX($F$4:$EK$109,MATCH(1,($A$4:$A$109=$EO27)*($B$4:$B$109=$EP27),0),MATCH(ET$2,$F$2:$EK$2,0))-SUM(OFFSET($E27,,MATCH(ET$2,$F$1:$EK$1,0),,4)),""),""),"")</f>
        <v/>
      </c>
      <c r="EU27" t="str" cm="1">
        <f t="array" aca="1" ref="EU27" ca="1">IF($EN27=1,IF(ISNUMBER(DL$4),IF(ABS(INDEX($F$4:$EK$109,MATCH(1,($A$4:$A$109=$EO27)*($B$4:$B$109=$EP27),0),MATCH(EU$2,$F$2:$EK$2,0))-SUM(OFFSET($E27,,MATCH(EU$2,$F$1:$EK$1,0),,4)))&gt;0,INDEX($F$4:$EK$109,MATCH(1,($A$4:$A$109=$EO27)*($B$4:$B$109=$EP27),0),MATCH(EU$2,$F$2:$EK$2,0))-SUM(OFFSET($E27,,MATCH(EU$2,$F$1:$EK$1,0),,4)),""),""),"")</f>
        <v/>
      </c>
      <c r="EV27" t="str" cm="1">
        <f t="array" aca="1" ref="EV27" ca="1">IF($EN27=1,IF(ISNUMBER(DM$4),IF(ABS(INDEX($F$4:$EK$109,MATCH(1,($A$4:$A$109=$EO27)*($B$4:$B$109=$EP27),0),MATCH(EV$2,$F$2:$EK$2,0))-SUM(OFFSET($E27,,MATCH(EV$2,$F$1:$EK$1,0),,4)))&gt;0,INDEX($F$4:$EK$109,MATCH(1,($A$4:$A$109=$EO27)*($B$4:$B$109=$EP27),0),MATCH(EV$2,$F$2:$EK$2,0))-SUM(OFFSET($E27,,MATCH(EV$2,$F$1:$EK$1,0),,4)),""),""),"")</f>
        <v/>
      </c>
      <c r="EW27" t="str" cm="1">
        <f t="array" aca="1" ref="EW27" ca="1">IF($EN27=1,IF(ISNUMBER(DN$4),IF(ABS(INDEX($F$4:$EK$109,MATCH(1,($A$4:$A$109=$EO27)*($B$4:$B$109=$EP27),0),MATCH(EW$2,$F$2:$EK$2,0))-SUM(OFFSET($E27,,MATCH(EW$2,$F$1:$EK$1,0),,4)))&gt;0,INDEX($F$4:$EK$109,MATCH(1,($A$4:$A$109=$EO27)*($B$4:$B$109=$EP27),0),MATCH(EW$2,$F$2:$EK$2,0))-SUM(OFFSET($E27,,MATCH(EW$2,$F$1:$EK$1,0),,4)),""),""),"")</f>
        <v/>
      </c>
      <c r="EX27" t="str" cm="1">
        <f t="array" aca="1" ref="EX27" ca="1">IF($EN27=1,IF(ISNUMBER(DO$4),IF(ABS(INDEX($F$4:$EK$109,MATCH(1,($A$4:$A$109=$EO27)*($B$4:$B$109=$EP27),0),MATCH(EX$2,$F$2:$EK$2,0))-SUM(OFFSET($E27,,MATCH(EX$2,$F$1:$EK$1,0),,4)))&gt;0,INDEX($F$4:$EK$109,MATCH(1,($A$4:$A$109=$EO27)*($B$4:$B$109=$EP27),0),MATCH(EX$2,$F$2:$EK$2,0))-SUM(OFFSET($E27,,MATCH(EX$2,$F$1:$EK$1,0),,4)),""),""),"")</f>
        <v/>
      </c>
      <c r="EY27" t="str" cm="1">
        <f t="array" aca="1" ref="EY27" ca="1">IF($EN27=1,IF(ISNUMBER(DP$4),IF(ABS(INDEX($F$4:$EK$109,MATCH(1,($A$4:$A$109=$EO27)*($B$4:$B$109=$EP27),0),MATCH(EY$2,$F$2:$EK$2,0))-SUM(OFFSET($E27,,MATCH(EY$2,$F$1:$EK$1,0),,4)))&gt;0,INDEX($F$4:$EK$109,MATCH(1,($A$4:$A$109=$EO27)*($B$4:$B$109=$EP27),0),MATCH(EY$2,$F$2:$EK$2,0))-SUM(OFFSET($E27,,MATCH(EY$2,$F$1:$EK$1,0),,4)),""),""),"")</f>
        <v/>
      </c>
      <c r="EZ27" t="str" cm="1">
        <f t="array" aca="1" ref="EZ27" ca="1">IF($EN27=1,IF(ISNUMBER(DQ$4),IF(ABS(INDEX($F$4:$EK$109,MATCH(1,($A$4:$A$109=$EO27)*($B$4:$B$109=$EP27),0),MATCH(EZ$2,$F$2:$EK$2,0))-SUM(OFFSET($E27,,MATCH(EZ$2,$F$1:$EK$1,0),,4)))&gt;0,INDEX($F$4:$EK$109,MATCH(1,($A$4:$A$109=$EO27)*($B$4:$B$109=$EP27),0),MATCH(EZ$2,$F$2:$EK$2,0))-SUM(OFFSET($E27,,MATCH(EZ$2,$F$1:$EK$1,0),,4)),""),""),"")</f>
        <v/>
      </c>
      <c r="FA27" t="str" cm="1">
        <f t="array" aca="1" ref="FA27" ca="1">IF($EN27=1,IF(ISNUMBER(DR$4),IF(ABS(INDEX($F$4:$EK$109,MATCH(1,($A$4:$A$109=$EO27)*($B$4:$B$109=$EP27),0),MATCH(FA$2,$F$2:$EK$2,0))-SUM(OFFSET($E27,,MATCH(FA$2,$F$1:$EK$1,0),,4)))&gt;0,INDEX($F$4:$EK$109,MATCH(1,($A$4:$A$109=$EO27)*($B$4:$B$109=$EP27),0),MATCH(FA$2,$F$2:$EK$2,0))-SUM(OFFSET($E27,,MATCH(FA$2,$F$1:$EK$1,0),,4)),""),""),"")</f>
        <v/>
      </c>
      <c r="FB27" t="str" cm="1">
        <f t="array" aca="1" ref="FB27" ca="1">IF($EN27=1,IF(ISNUMBER(DS$4),IF(ABS(INDEX($F$4:$EK$109,MATCH(1,($A$4:$A$109=$EO27)*($B$4:$B$109=$EP27),0),MATCH(FB$2,$F$2:$EK$2,0))-SUM(OFFSET($E27,,MATCH(FB$2,$F$1:$EK$1,0),,4)))&gt;0,INDEX($F$4:$EK$109,MATCH(1,($A$4:$A$109=$EO27)*($B$4:$B$109=$EP27),0),MATCH(FB$2,$F$2:$EK$2,0))-SUM(OFFSET($E27,,MATCH(FB$2,$F$1:$EK$1,0),,4)),""),""),"")</f>
        <v/>
      </c>
      <c r="FC27" t="str" cm="1">
        <f t="array" aca="1" ref="FC27" ca="1">IF($EN27=1,IF(ISNUMBER(DT$4),IF(ABS(INDEX($F$4:$EK$109,MATCH(1,($A$4:$A$109=$EO27)*($B$4:$B$109=$EP27),0),MATCH(FC$2,$F$2:$EK$2,0))-SUM(OFFSET($E27,,MATCH(FC$2,$F$1:$EK$1,0),,4)))&gt;0,INDEX($F$4:$EK$109,MATCH(1,($A$4:$A$109=$EO27)*($B$4:$B$109=$EP27),0),MATCH(FC$2,$F$2:$EK$2,0))-SUM(OFFSET($E27,,MATCH(FC$2,$F$1:$EK$1,0),,4)),""),""),"")</f>
        <v/>
      </c>
      <c r="FD27" t="str" cm="1">
        <f t="array" aca="1" ref="FD27" ca="1">IF($EN27=1,IF(ISNUMBER(DU$4),IF(ABS(INDEX($F$4:$EK$109,MATCH(1,($A$4:$A$109=$EO27)*($B$4:$B$109=$EP27),0),MATCH(FD$2,$F$2:$EK$2,0))-SUM(OFFSET($E27,,MATCH(FD$2,$F$1:$EK$1,0),,4)))&gt;0,INDEX($F$4:$EK$109,MATCH(1,($A$4:$A$109=$EO27)*($B$4:$B$109=$EP27),0),MATCH(FD$2,$F$2:$EK$2,0))-SUM(OFFSET($E27,,MATCH(FD$2,$F$1:$EK$1,0),,4)),""),""),"")</f>
        <v/>
      </c>
      <c r="FE27" t="str" cm="1">
        <f t="array" aca="1" ref="FE27" ca="1">IF($EN27=1,IF(ISNUMBER(DV$4),IF(ABS(INDEX($F$4:$EK$109,MATCH(1,($A$4:$A$109=$EO27)*($B$4:$B$109=$EP27),0),MATCH(FE$2,$F$2:$EK$2,0))-SUM(OFFSET($E27,,MATCH(FE$2,$F$1:$EK$1,0),,4)))&gt;0,INDEX($F$4:$EK$109,MATCH(1,($A$4:$A$109=$EO27)*($B$4:$B$109=$EP27),0),MATCH(FE$2,$F$2:$EK$2,0))-SUM(OFFSET($E27,,MATCH(FE$2,$F$1:$EK$1,0),,4)),""),""),"")</f>
        <v/>
      </c>
      <c r="FF27" t="str" cm="1">
        <f t="array" aca="1" ref="FF27" ca="1">IF($EN27=1,IF(ISNUMBER(DW$4),IF(ABS(INDEX($F$4:$EK$109,MATCH(1,($A$4:$A$109=$EO27)*($B$4:$B$109=$EP27),0),MATCH(FF$2,$F$2:$EK$2,0))-SUM(OFFSET($E27,,MATCH(FF$2,$F$1:$EK$1,0),,4)))&gt;0,INDEX($F$4:$EK$109,MATCH(1,($A$4:$A$109=$EO27)*($B$4:$B$109=$EP27),0),MATCH(FF$2,$F$2:$EK$2,0))-SUM(OFFSET($E27,,MATCH(FF$2,$F$1:$EK$1,0),,4)),""),""),"")</f>
        <v/>
      </c>
      <c r="FG27" t="str" cm="1">
        <f t="array" aca="1" ref="FG27" ca="1">IF($EN27=1,IF(ISNUMBER(DX$4),IF(ABS(INDEX($F$4:$EK$109,MATCH(1,($A$4:$A$109=$EO27)*($B$4:$B$109=$EP27),0),MATCH(FG$2,$F$2:$EK$2,0))-SUM(OFFSET($E27,,MATCH(FG$2,$F$1:$EK$1,0),,4)))&gt;0,INDEX($F$4:$EK$109,MATCH(1,($A$4:$A$109=$EO27)*($B$4:$B$109=$EP27),0),MATCH(FG$2,$F$2:$EK$2,0))-SUM(OFFSET($E27,,MATCH(FG$2,$F$1:$EK$1,0),,4)),""),""),"")</f>
        <v/>
      </c>
      <c r="FH27" t="str" cm="1">
        <f t="array" aca="1" ref="FH27" ca="1">IF($EN27=1,IF(ISNUMBER(DY$4),IF(ABS(INDEX($F$4:$EK$109,MATCH(1,($A$4:$A$109=$EO27)*($B$4:$B$109=$EP27),0),MATCH(FH$2,$F$2:$EK$2,0))-SUM(OFFSET($E27,,MATCH(FH$2,$F$1:$EK$1,0),,4)))&gt;0,INDEX($F$4:$EK$109,MATCH(1,($A$4:$A$109=$EO27)*($B$4:$B$109=$EP27),0),MATCH(FH$2,$F$2:$EK$2,0))-SUM(OFFSET($E27,,MATCH(FH$2,$F$1:$EK$1,0),,4)),""),""),"")</f>
        <v/>
      </c>
      <c r="FI27" t="str" cm="1">
        <f t="array" aca="1" ref="FI27" ca="1">IF($EN27=1,IF(ISNUMBER(DZ$4),IF(ABS(INDEX($F$4:$EK$109,MATCH(1,($A$4:$A$109=$EO27)*($B$4:$B$109=$EP27),0),MATCH(FI$2,$F$2:$EK$2,0))-SUM(OFFSET($E27,,MATCH(FI$2,$F$1:$EK$1,0),,4)))&gt;0,INDEX($F$4:$EK$109,MATCH(1,($A$4:$A$109=$EO27)*($B$4:$B$109=$EP27),0),MATCH(FI$2,$F$2:$EK$2,0))-SUM(OFFSET($E27,,MATCH(FI$2,$F$1:$EK$1,0),,4)),""),""),"")</f>
        <v/>
      </c>
      <c r="FJ27" t="str" cm="1">
        <f t="array" aca="1" ref="FJ27" ca="1">IF($EN27=1,IF(ISNUMBER(EA$4),IF(ABS(INDEX($F$4:$EK$109,MATCH(1,($A$4:$A$109=$EO27)*($B$4:$B$109=$EP27),0),MATCH(FJ$2,$F$2:$EK$2,0))-SUM(OFFSET($E27,,MATCH(FJ$2,$F$1:$EK$1,0),,4)))&gt;0,INDEX($F$4:$EK$109,MATCH(1,($A$4:$A$109=$EO27)*($B$4:$B$109=$EP27),0),MATCH(FJ$2,$F$2:$EK$2,0))-SUM(OFFSET($E27,,MATCH(FJ$2,$F$1:$EK$1,0),,4)),""),""),"")</f>
        <v/>
      </c>
      <c r="FK27" t="str" cm="1">
        <f t="array" aca="1" ref="FK27" ca="1">IF($EN27=1,IF(ISNUMBER(EB$4),IF(ABS(INDEX($F$4:$EK$109,MATCH(1,($A$4:$A$109=$EO27)*($B$4:$B$109=$EP27),0),MATCH(FK$2,$F$2:$EK$2,0))-SUM(OFFSET($E27,,MATCH(FK$2,$F$1:$EK$1,0),,4)))&gt;0,INDEX($F$4:$EK$109,MATCH(1,($A$4:$A$109=$EO27)*($B$4:$B$109=$EP27),0),MATCH(FK$2,$F$2:$EK$2,0))-SUM(OFFSET($E27,,MATCH(FK$2,$F$1:$EK$1,0),,4)),""),""),"")</f>
        <v/>
      </c>
      <c r="FL27" t="str" cm="1">
        <f t="array" aca="1" ref="FL27" ca="1">IF($EN27=1,IF(ISNUMBER(EC$4),IF(ABS(INDEX($F$4:$EK$109,MATCH(1,($A$4:$A$109=$EO27)*($B$4:$B$109=$EP27),0),MATCH(FL$2,$F$2:$EK$2,0))-SUM(OFFSET($E27,,MATCH(FL$2,$F$1:$EK$1,0),,4)))&gt;0,INDEX($F$4:$EK$109,MATCH(1,($A$4:$A$109=$EO27)*($B$4:$B$109=$EP27),0),MATCH(FL$2,$F$2:$EK$2,0))-SUM(OFFSET($E27,,MATCH(FL$2,$F$1:$EK$1,0),,4)),""),""),"")</f>
        <v/>
      </c>
      <c r="FM27" t="str" cm="1">
        <f t="array" aca="1" ref="FM27" ca="1">IF($EN27=1,IF(ISNUMBER(ED$4),IF(ABS(INDEX($F$4:$EK$109,MATCH(1,($A$4:$A$109=$EO27)*($B$4:$B$109=$EP27),0),MATCH(FM$2,$F$2:$EK$2,0))-SUM(OFFSET($E27,,MATCH(FM$2,$F$1:$EK$1,0),,4)))&gt;0,INDEX($F$4:$EK$109,MATCH(1,($A$4:$A$109=$EO27)*($B$4:$B$109=$EP27),0),MATCH(FM$2,$F$2:$EK$2,0))-SUM(OFFSET($E27,,MATCH(FM$2,$F$1:$EK$1,0),,4)),""),""),"")</f>
        <v/>
      </c>
      <c r="FN27" t="str" cm="1">
        <f t="array" aca="1" ref="FN27" ca="1">IF($EN27=1,IF(ISNUMBER(EE$4),IF(ABS(INDEX($F$4:$EK$109,MATCH(1,($A$4:$A$109=$EO27)*($B$4:$B$109=$EP27),0),MATCH(FN$2,$F$2:$EK$2,0))-SUM(OFFSET($E27,,MATCH(FN$2,$F$1:$EK$1,0),,4)))&gt;0,INDEX($F$4:$EK$109,MATCH(1,($A$4:$A$109=$EO27)*($B$4:$B$109=$EP27),0),MATCH(FN$2,$F$2:$EK$2,0))-SUM(OFFSET($E27,,MATCH(FN$2,$F$1:$EK$1,0),,4)),""),""),"")</f>
        <v/>
      </c>
      <c r="FO27" t="str" cm="1">
        <f t="array" aca="1" ref="FO27" ca="1">IF($EN27=1,IF(ISNUMBER(EF$4),IF(ABS(INDEX($F$4:$EK$109,MATCH(1,($A$4:$A$109=$EO27)*($B$4:$B$109=$EP27),0),MATCH(FO$2,$F$2:$EK$2,0))-SUM(OFFSET($E27,,MATCH(FO$2,$F$1:$EK$1,0),,4)))&gt;0,INDEX($F$4:$EK$109,MATCH(1,($A$4:$A$109=$EO27)*($B$4:$B$109=$EP27),0),MATCH(FO$2,$F$2:$EK$2,0))-SUM(OFFSET($E27,,MATCH(FO$2,$F$1:$EK$1,0),,4)),""),""),"")</f>
        <v/>
      </c>
      <c r="FP27" t="str" cm="1">
        <f t="array" aca="1" ref="FP27" ca="1">IF($EN27=1,IF(ISNUMBER(EG$4),IF(ABS(INDEX($F$4:$EK$109,MATCH(1,($A$4:$A$109=$EO27)*($B$4:$B$109=$EP27),0),MATCH(FP$2,$F$2:$EK$2,0))-SUM(OFFSET($E27,,MATCH(FP$2,$F$1:$EK$1,0),,4)))&gt;0,INDEX($F$4:$EK$109,MATCH(1,($A$4:$A$109=$EO27)*($B$4:$B$109=$EP27),0),MATCH(FP$2,$F$2:$EK$2,0))-SUM(OFFSET($E27,,MATCH(FP$2,$F$1:$EK$1,0),,4)),""),""),"")</f>
        <v/>
      </c>
      <c r="FQ27" t="str" cm="1">
        <f t="array" aca="1" ref="FQ27" ca="1">IF($EN27=1,IF(ISNUMBER(EH$4),IF(ABS(INDEX($F$4:$EK$109,MATCH(1,($A$4:$A$109=$EO27)*($B$4:$B$109=$EP27),0),MATCH(FQ$2,$F$2:$EK$2,0))-SUM(OFFSET($E27,,MATCH(FQ$2,$F$1:$EK$1,0),,4)))&gt;0,INDEX($F$4:$EK$109,MATCH(1,($A$4:$A$109=$EO27)*($B$4:$B$109=$EP27),0),MATCH(FQ$2,$F$2:$EK$2,0))-SUM(OFFSET($E27,,MATCH(FQ$2,$F$1:$EK$1,0),,4)),""),""),"")</f>
        <v/>
      </c>
      <c r="FR27" t="str" cm="1">
        <f t="array" aca="1" ref="FR27" ca="1">IF($EN27=1,IF(ISNUMBER(EI$4),IF(ABS(INDEX($F$4:$EK$109,MATCH(1,($A$4:$A$109=$EO27)*($B$4:$B$109=$EP27),0),MATCH(FR$2,$F$2:$EK$2,0))-SUM(OFFSET($E27,,MATCH(FR$2,$F$1:$EK$1,0),,4)))&gt;0,INDEX($F$4:$EK$109,MATCH(1,($A$4:$A$109=$EO27)*($B$4:$B$109=$EP27),0),MATCH(FR$2,$F$2:$EK$2,0))-SUM(OFFSET($E27,,MATCH(FR$2,$F$1:$EK$1,0),,4)),""),""),"")</f>
        <v/>
      </c>
      <c r="FS27" t="str" cm="1">
        <f t="array" aca="1" ref="FS27" ca="1">IF($EN27=1,IF(ISNUMBER(EJ$4),IF(ABS(INDEX($F$4:$EK$109,MATCH(1,($A$4:$A$109=$EO27)*($B$4:$B$109=$EP27),0),MATCH(FS$2,$F$2:$EK$2,0))-SUM(OFFSET($E27,,MATCH(FS$2,$F$1:$EK$1,0),,4)))&gt;0,INDEX($F$4:$EK$109,MATCH(1,($A$4:$A$109=$EO27)*($B$4:$B$109=$EP27),0),MATCH(FS$2,$F$2:$EK$2,0))-SUM(OFFSET($E27,,MATCH(FS$2,$F$1:$EK$1,0),,4)),""),""),"")</f>
        <v/>
      </c>
      <c r="FT27" t="str" cm="1">
        <f t="array" aca="1" ref="FT27" ca="1">IF($EN27=1,IF(ISNUMBER(EK$4),IF(ABS(INDEX($F$4:$EK$109,MATCH(1,($A$4:$A$109=$EO27)*($B$4:$B$109=$EP27),0),MATCH(FT$2,$F$2:$EK$2,0))-SUM(OFFSET($E27,,MATCH(FT$2,$F$1:$EK$1,0),,4)))&gt;0,INDEX($F$4:$EK$109,MATCH(1,($A$4:$A$109=$EO27)*($B$4:$B$109=$EP27),0),MATCH(FT$2,$F$2:$EK$2,0))-SUM(OFFSET($E27,,MATCH(FT$2,$F$1:$EK$1,0),,4)),""),""),"")</f>
        <v/>
      </c>
    </row>
    <row r="28" spans="1:176" x14ac:dyDescent="0.25">
      <c r="A28" t="s">
        <v>132</v>
      </c>
      <c r="B28" t="s">
        <v>92</v>
      </c>
      <c r="F28">
        <v>0.06</v>
      </c>
      <c r="G28">
        <v>5.7500000000000002E-2</v>
      </c>
      <c r="H28">
        <v>0.08</v>
      </c>
      <c r="I28">
        <v>8.7499999999999994E-2</v>
      </c>
      <c r="J28">
        <v>0.06</v>
      </c>
      <c r="K28">
        <v>1.2500000000000001E-2</v>
      </c>
      <c r="L28">
        <v>0.11</v>
      </c>
      <c r="M28">
        <v>9.5000000000000001E-2</v>
      </c>
      <c r="N28">
        <v>0.09</v>
      </c>
      <c r="O28">
        <v>0.12</v>
      </c>
      <c r="P28">
        <v>0.25</v>
      </c>
      <c r="Q28">
        <v>0.3</v>
      </c>
      <c r="R28">
        <v>0.22</v>
      </c>
      <c r="S28">
        <v>0.25</v>
      </c>
      <c r="T28">
        <v>0.35</v>
      </c>
      <c r="U28">
        <v>0.46</v>
      </c>
      <c r="V28">
        <v>0.51</v>
      </c>
      <c r="W28">
        <v>0.45</v>
      </c>
      <c r="X28">
        <v>0.51</v>
      </c>
      <c r="Y28">
        <v>0.23</v>
      </c>
      <c r="Z28">
        <v>0.16</v>
      </c>
      <c r="AA28">
        <v>0.23</v>
      </c>
      <c r="AB28">
        <v>0.37</v>
      </c>
      <c r="AC28">
        <v>3.9E-2</v>
      </c>
      <c r="AD28">
        <v>3.6999999999999998E-2</v>
      </c>
      <c r="AE28">
        <v>2.5000000000000001E-2</v>
      </c>
      <c r="AF28">
        <v>5.3999999999999999E-2</v>
      </c>
      <c r="AG28">
        <v>5.8999999999999997E-2</v>
      </c>
      <c r="AH28">
        <v>7.6999999999999999E-2</v>
      </c>
      <c r="AI28">
        <v>9.5000000000000001E-2</v>
      </c>
      <c r="AJ28">
        <v>9.9000000000000005E-2</v>
      </c>
      <c r="AK28">
        <v>0.12</v>
      </c>
      <c r="AL28">
        <v>6.5000000000000002E-2</v>
      </c>
      <c r="AM28">
        <v>2.5999999999999999E-2</v>
      </c>
      <c r="AN28">
        <v>2.7E-2</v>
      </c>
      <c r="AO28">
        <v>5.7000000000000002E-2</v>
      </c>
      <c r="AP28">
        <v>8.3000000000000004E-2</v>
      </c>
      <c r="AQ28">
        <v>0.25</v>
      </c>
      <c r="AR28">
        <v>0.38</v>
      </c>
      <c r="AS28">
        <v>0.5</v>
      </c>
      <c r="AT28">
        <v>0.6</v>
      </c>
      <c r="AU28">
        <v>0.68</v>
      </c>
      <c r="AV28">
        <v>0.79</v>
      </c>
      <c r="DK28">
        <v>0.28000000000000003</v>
      </c>
      <c r="DL28">
        <v>0.28000000000000003</v>
      </c>
      <c r="DM28">
        <v>0.77</v>
      </c>
      <c r="DN28">
        <v>1.27</v>
      </c>
      <c r="DO28">
        <v>1.7</v>
      </c>
      <c r="DP28">
        <v>0.12</v>
      </c>
      <c r="DQ28">
        <v>0.18</v>
      </c>
      <c r="DR28">
        <v>0.39</v>
      </c>
      <c r="DS28">
        <v>0.18</v>
      </c>
      <c r="DT28">
        <v>1.21</v>
      </c>
      <c r="EN28">
        <v>0</v>
      </c>
      <c r="EO28" t="str">
        <f t="shared" si="8"/>
        <v>p&amp;l</v>
      </c>
      <c r="EP28" t="str">
        <f t="shared" si="7"/>
        <v>eps</v>
      </c>
      <c r="ET28" t="str" cm="1">
        <f t="array" aca="1" ref="ET28" ca="1">IF($EN28=1,IF(ISNUMBER(DK$4),IF(ABS(INDEX($F$4:$EK$109,MATCH(1,($A$4:$A$109=$EO28)*($B$4:$B$109=$EP28),0),MATCH(ET$2,$F$2:$EK$2,0))-SUM(OFFSET($E28,,MATCH(ET$2,$F$1:$EK$1,0),,4)))&gt;0,INDEX($F$4:$EK$109,MATCH(1,($A$4:$A$109=$EO28)*($B$4:$B$109=$EP28),0),MATCH(ET$2,$F$2:$EK$2,0))-SUM(OFFSET($E28,,MATCH(ET$2,$F$1:$EK$1,0),,4)),""),""),"")</f>
        <v/>
      </c>
      <c r="EU28" t="str" cm="1">
        <f t="array" aca="1" ref="EU28" ca="1">IF($EN28=1,IF(ISNUMBER(DL$4),IF(ABS(INDEX($F$4:$EK$109,MATCH(1,($A$4:$A$109=$EO28)*($B$4:$B$109=$EP28),0),MATCH(EU$2,$F$2:$EK$2,0))-SUM(OFFSET($E28,,MATCH(EU$2,$F$1:$EK$1,0),,4)))&gt;0,INDEX($F$4:$EK$109,MATCH(1,($A$4:$A$109=$EO28)*($B$4:$B$109=$EP28),0),MATCH(EU$2,$F$2:$EK$2,0))-SUM(OFFSET($E28,,MATCH(EU$2,$F$1:$EK$1,0),,4)),""),""),"")</f>
        <v/>
      </c>
      <c r="EV28" t="str" cm="1">
        <f t="array" aca="1" ref="EV28" ca="1">IF($EN28=1,IF(ISNUMBER(DM$4),IF(ABS(INDEX($F$4:$EK$109,MATCH(1,($A$4:$A$109=$EO28)*($B$4:$B$109=$EP28),0),MATCH(EV$2,$F$2:$EK$2,0))-SUM(OFFSET($E28,,MATCH(EV$2,$F$1:$EK$1,0),,4)))&gt;0,INDEX($F$4:$EK$109,MATCH(1,($A$4:$A$109=$EO28)*($B$4:$B$109=$EP28),0),MATCH(EV$2,$F$2:$EK$2,0))-SUM(OFFSET($E28,,MATCH(EV$2,$F$1:$EK$1,0),,4)),""),""),"")</f>
        <v/>
      </c>
      <c r="EW28" t="str" cm="1">
        <f t="array" aca="1" ref="EW28" ca="1">IF($EN28=1,IF(ISNUMBER(DN$4),IF(ABS(INDEX($F$4:$EK$109,MATCH(1,($A$4:$A$109=$EO28)*($B$4:$B$109=$EP28),0),MATCH(EW$2,$F$2:$EK$2,0))-SUM(OFFSET($E28,,MATCH(EW$2,$F$1:$EK$1,0),,4)))&gt;0,INDEX($F$4:$EK$109,MATCH(1,($A$4:$A$109=$EO28)*($B$4:$B$109=$EP28),0),MATCH(EW$2,$F$2:$EK$2,0))-SUM(OFFSET($E28,,MATCH(EW$2,$F$1:$EK$1,0),,4)),""),""),"")</f>
        <v/>
      </c>
      <c r="EX28" t="str" cm="1">
        <f t="array" aca="1" ref="EX28" ca="1">IF($EN28=1,IF(ISNUMBER(DO$4),IF(ABS(INDEX($F$4:$EK$109,MATCH(1,($A$4:$A$109=$EO28)*($B$4:$B$109=$EP28),0),MATCH(EX$2,$F$2:$EK$2,0))-SUM(OFFSET($E28,,MATCH(EX$2,$F$1:$EK$1,0),,4)))&gt;0,INDEX($F$4:$EK$109,MATCH(1,($A$4:$A$109=$EO28)*($B$4:$B$109=$EP28),0),MATCH(EX$2,$F$2:$EK$2,0))-SUM(OFFSET($E28,,MATCH(EX$2,$F$1:$EK$1,0),,4)),""),""),"")</f>
        <v/>
      </c>
      <c r="EY28" t="str" cm="1">
        <f t="array" aca="1" ref="EY28" ca="1">IF($EN28=1,IF(ISNUMBER(DP$4),IF(ABS(INDEX($F$4:$EK$109,MATCH(1,($A$4:$A$109=$EO28)*($B$4:$B$109=$EP28),0),MATCH(EY$2,$F$2:$EK$2,0))-SUM(OFFSET($E28,,MATCH(EY$2,$F$1:$EK$1,0),,4)))&gt;0,INDEX($F$4:$EK$109,MATCH(1,($A$4:$A$109=$EO28)*($B$4:$B$109=$EP28),0),MATCH(EY$2,$F$2:$EK$2,0))-SUM(OFFSET($E28,,MATCH(EY$2,$F$1:$EK$1,0),,4)),""),""),"")</f>
        <v/>
      </c>
      <c r="EZ28" t="str" cm="1">
        <f t="array" aca="1" ref="EZ28" ca="1">IF($EN28=1,IF(ISNUMBER(DQ$4),IF(ABS(INDEX($F$4:$EK$109,MATCH(1,($A$4:$A$109=$EO28)*($B$4:$B$109=$EP28),0),MATCH(EZ$2,$F$2:$EK$2,0))-SUM(OFFSET($E28,,MATCH(EZ$2,$F$1:$EK$1,0),,4)))&gt;0,INDEX($F$4:$EK$109,MATCH(1,($A$4:$A$109=$EO28)*($B$4:$B$109=$EP28),0),MATCH(EZ$2,$F$2:$EK$2,0))-SUM(OFFSET($E28,,MATCH(EZ$2,$F$1:$EK$1,0),,4)),""),""),"")</f>
        <v/>
      </c>
      <c r="FA28" t="str" cm="1">
        <f t="array" aca="1" ref="FA28" ca="1">IF($EN28=1,IF(ISNUMBER(DR$4),IF(ABS(INDEX($F$4:$EK$109,MATCH(1,($A$4:$A$109=$EO28)*($B$4:$B$109=$EP28),0),MATCH(FA$2,$F$2:$EK$2,0))-SUM(OFFSET($E28,,MATCH(FA$2,$F$1:$EK$1,0),,4)))&gt;0,INDEX($F$4:$EK$109,MATCH(1,($A$4:$A$109=$EO28)*($B$4:$B$109=$EP28),0),MATCH(FA$2,$F$2:$EK$2,0))-SUM(OFFSET($E28,,MATCH(FA$2,$F$1:$EK$1,0),,4)),""),""),"")</f>
        <v/>
      </c>
      <c r="FB28" t="str" cm="1">
        <f t="array" aca="1" ref="FB28" ca="1">IF($EN28=1,IF(ISNUMBER(DS$4),IF(ABS(INDEX($F$4:$EK$109,MATCH(1,($A$4:$A$109=$EO28)*($B$4:$B$109=$EP28),0),MATCH(FB$2,$F$2:$EK$2,0))-SUM(OFFSET($E28,,MATCH(FB$2,$F$1:$EK$1,0),,4)))&gt;0,INDEX($F$4:$EK$109,MATCH(1,($A$4:$A$109=$EO28)*($B$4:$B$109=$EP28),0),MATCH(FB$2,$F$2:$EK$2,0))-SUM(OFFSET($E28,,MATCH(FB$2,$F$1:$EK$1,0),,4)),""),""),"")</f>
        <v/>
      </c>
      <c r="FC28" t="str" cm="1">
        <f t="array" aca="1" ref="FC28" ca="1">IF($EN28=1,IF(ISNUMBER(DT$4),IF(ABS(INDEX($F$4:$EK$109,MATCH(1,($A$4:$A$109=$EO28)*($B$4:$B$109=$EP28),0),MATCH(FC$2,$F$2:$EK$2,0))-SUM(OFFSET($E28,,MATCH(FC$2,$F$1:$EK$1,0),,4)))&gt;0,INDEX($F$4:$EK$109,MATCH(1,($A$4:$A$109=$EO28)*($B$4:$B$109=$EP28),0),MATCH(FC$2,$F$2:$EK$2,0))-SUM(OFFSET($E28,,MATCH(FC$2,$F$1:$EK$1,0),,4)),""),""),"")</f>
        <v/>
      </c>
      <c r="FD28" t="str" cm="1">
        <f t="array" aca="1" ref="FD28" ca="1">IF($EN28=1,IF(ISNUMBER(DU$4),IF(ABS(INDEX($F$4:$EK$109,MATCH(1,($A$4:$A$109=$EO28)*($B$4:$B$109=$EP28),0),MATCH(FD$2,$F$2:$EK$2,0))-SUM(OFFSET($E28,,MATCH(FD$2,$F$1:$EK$1,0),,4)))&gt;0,INDEX($F$4:$EK$109,MATCH(1,($A$4:$A$109=$EO28)*($B$4:$B$109=$EP28),0),MATCH(FD$2,$F$2:$EK$2,0))-SUM(OFFSET($E28,,MATCH(FD$2,$F$1:$EK$1,0),,4)),""),""),"")</f>
        <v/>
      </c>
      <c r="FE28" t="str" cm="1">
        <f t="array" aca="1" ref="FE28" ca="1">IF($EN28=1,IF(ISNUMBER(DV$4),IF(ABS(INDEX($F$4:$EK$109,MATCH(1,($A$4:$A$109=$EO28)*($B$4:$B$109=$EP28),0),MATCH(FE$2,$F$2:$EK$2,0))-SUM(OFFSET($E28,,MATCH(FE$2,$F$1:$EK$1,0),,4)))&gt;0,INDEX($F$4:$EK$109,MATCH(1,($A$4:$A$109=$EO28)*($B$4:$B$109=$EP28),0),MATCH(FE$2,$F$2:$EK$2,0))-SUM(OFFSET($E28,,MATCH(FE$2,$F$1:$EK$1,0),,4)),""),""),"")</f>
        <v/>
      </c>
      <c r="FF28" t="str" cm="1">
        <f t="array" aca="1" ref="FF28" ca="1">IF($EN28=1,IF(ISNUMBER(DW$4),IF(ABS(INDEX($F$4:$EK$109,MATCH(1,($A$4:$A$109=$EO28)*($B$4:$B$109=$EP28),0),MATCH(FF$2,$F$2:$EK$2,0))-SUM(OFFSET($E28,,MATCH(FF$2,$F$1:$EK$1,0),,4)))&gt;0,INDEX($F$4:$EK$109,MATCH(1,($A$4:$A$109=$EO28)*($B$4:$B$109=$EP28),0),MATCH(FF$2,$F$2:$EK$2,0))-SUM(OFFSET($E28,,MATCH(FF$2,$F$1:$EK$1,0),,4)),""),""),"")</f>
        <v/>
      </c>
      <c r="FG28" t="str" cm="1">
        <f t="array" aca="1" ref="FG28" ca="1">IF($EN28=1,IF(ISNUMBER(DX$4),IF(ABS(INDEX($F$4:$EK$109,MATCH(1,($A$4:$A$109=$EO28)*($B$4:$B$109=$EP28),0),MATCH(FG$2,$F$2:$EK$2,0))-SUM(OFFSET($E28,,MATCH(FG$2,$F$1:$EK$1,0),,4)))&gt;0,INDEX($F$4:$EK$109,MATCH(1,($A$4:$A$109=$EO28)*($B$4:$B$109=$EP28),0),MATCH(FG$2,$F$2:$EK$2,0))-SUM(OFFSET($E28,,MATCH(FG$2,$F$1:$EK$1,0),,4)),""),""),"")</f>
        <v/>
      </c>
      <c r="FH28" t="str" cm="1">
        <f t="array" aca="1" ref="FH28" ca="1">IF($EN28=1,IF(ISNUMBER(DY$4),IF(ABS(INDEX($F$4:$EK$109,MATCH(1,($A$4:$A$109=$EO28)*($B$4:$B$109=$EP28),0),MATCH(FH$2,$F$2:$EK$2,0))-SUM(OFFSET($E28,,MATCH(FH$2,$F$1:$EK$1,0),,4)))&gt;0,INDEX($F$4:$EK$109,MATCH(1,($A$4:$A$109=$EO28)*($B$4:$B$109=$EP28),0),MATCH(FH$2,$F$2:$EK$2,0))-SUM(OFFSET($E28,,MATCH(FH$2,$F$1:$EK$1,0),,4)),""),""),"")</f>
        <v/>
      </c>
      <c r="FI28" t="str" cm="1">
        <f t="array" aca="1" ref="FI28" ca="1">IF($EN28=1,IF(ISNUMBER(DZ$4),IF(ABS(INDEX($F$4:$EK$109,MATCH(1,($A$4:$A$109=$EO28)*($B$4:$B$109=$EP28),0),MATCH(FI$2,$F$2:$EK$2,0))-SUM(OFFSET($E28,,MATCH(FI$2,$F$1:$EK$1,0),,4)))&gt;0,INDEX($F$4:$EK$109,MATCH(1,($A$4:$A$109=$EO28)*($B$4:$B$109=$EP28),0),MATCH(FI$2,$F$2:$EK$2,0))-SUM(OFFSET($E28,,MATCH(FI$2,$F$1:$EK$1,0),,4)),""),""),"")</f>
        <v/>
      </c>
      <c r="FJ28" t="str" cm="1">
        <f t="array" aca="1" ref="FJ28" ca="1">IF($EN28=1,IF(ISNUMBER(EA$4),IF(ABS(INDEX($F$4:$EK$109,MATCH(1,($A$4:$A$109=$EO28)*($B$4:$B$109=$EP28),0),MATCH(FJ$2,$F$2:$EK$2,0))-SUM(OFFSET($E28,,MATCH(FJ$2,$F$1:$EK$1,0),,4)))&gt;0,INDEX($F$4:$EK$109,MATCH(1,($A$4:$A$109=$EO28)*($B$4:$B$109=$EP28),0),MATCH(FJ$2,$F$2:$EK$2,0))-SUM(OFFSET($E28,,MATCH(FJ$2,$F$1:$EK$1,0),,4)),""),""),"")</f>
        <v/>
      </c>
      <c r="FK28" t="str" cm="1">
        <f t="array" aca="1" ref="FK28" ca="1">IF($EN28=1,IF(ISNUMBER(EB$4),IF(ABS(INDEX($F$4:$EK$109,MATCH(1,($A$4:$A$109=$EO28)*($B$4:$B$109=$EP28),0),MATCH(FK$2,$F$2:$EK$2,0))-SUM(OFFSET($E28,,MATCH(FK$2,$F$1:$EK$1,0),,4)))&gt;0,INDEX($F$4:$EK$109,MATCH(1,($A$4:$A$109=$EO28)*($B$4:$B$109=$EP28),0),MATCH(FK$2,$F$2:$EK$2,0))-SUM(OFFSET($E28,,MATCH(FK$2,$F$1:$EK$1,0),,4)),""),""),"")</f>
        <v/>
      </c>
      <c r="FL28" t="str" cm="1">
        <f t="array" aca="1" ref="FL28" ca="1">IF($EN28=1,IF(ISNUMBER(EC$4),IF(ABS(INDEX($F$4:$EK$109,MATCH(1,($A$4:$A$109=$EO28)*($B$4:$B$109=$EP28),0),MATCH(FL$2,$F$2:$EK$2,0))-SUM(OFFSET($E28,,MATCH(FL$2,$F$1:$EK$1,0),,4)))&gt;0,INDEX($F$4:$EK$109,MATCH(1,($A$4:$A$109=$EO28)*($B$4:$B$109=$EP28),0),MATCH(FL$2,$F$2:$EK$2,0))-SUM(OFFSET($E28,,MATCH(FL$2,$F$1:$EK$1,0),,4)),""),""),"")</f>
        <v/>
      </c>
      <c r="FM28" t="str" cm="1">
        <f t="array" aca="1" ref="FM28" ca="1">IF($EN28=1,IF(ISNUMBER(ED$4),IF(ABS(INDEX($F$4:$EK$109,MATCH(1,($A$4:$A$109=$EO28)*($B$4:$B$109=$EP28),0),MATCH(FM$2,$F$2:$EK$2,0))-SUM(OFFSET($E28,,MATCH(FM$2,$F$1:$EK$1,0),,4)))&gt;0,INDEX($F$4:$EK$109,MATCH(1,($A$4:$A$109=$EO28)*($B$4:$B$109=$EP28),0),MATCH(FM$2,$F$2:$EK$2,0))-SUM(OFFSET($E28,,MATCH(FM$2,$F$1:$EK$1,0),,4)),""),""),"")</f>
        <v/>
      </c>
      <c r="FN28" t="str" cm="1">
        <f t="array" aca="1" ref="FN28" ca="1">IF($EN28=1,IF(ISNUMBER(EE$4),IF(ABS(INDEX($F$4:$EK$109,MATCH(1,($A$4:$A$109=$EO28)*($B$4:$B$109=$EP28),0),MATCH(FN$2,$F$2:$EK$2,0))-SUM(OFFSET($E28,,MATCH(FN$2,$F$1:$EK$1,0),,4)))&gt;0,INDEX($F$4:$EK$109,MATCH(1,($A$4:$A$109=$EO28)*($B$4:$B$109=$EP28),0),MATCH(FN$2,$F$2:$EK$2,0))-SUM(OFFSET($E28,,MATCH(FN$2,$F$1:$EK$1,0),,4)),""),""),"")</f>
        <v/>
      </c>
      <c r="FO28" t="str" cm="1">
        <f t="array" aca="1" ref="FO28" ca="1">IF($EN28=1,IF(ISNUMBER(EF$4),IF(ABS(INDEX($F$4:$EK$109,MATCH(1,($A$4:$A$109=$EO28)*($B$4:$B$109=$EP28),0),MATCH(FO$2,$F$2:$EK$2,0))-SUM(OFFSET($E28,,MATCH(FO$2,$F$1:$EK$1,0),,4)))&gt;0,INDEX($F$4:$EK$109,MATCH(1,($A$4:$A$109=$EO28)*($B$4:$B$109=$EP28),0),MATCH(FO$2,$F$2:$EK$2,0))-SUM(OFFSET($E28,,MATCH(FO$2,$F$1:$EK$1,0),,4)),""),""),"")</f>
        <v/>
      </c>
      <c r="FP28" t="str" cm="1">
        <f t="array" aca="1" ref="FP28" ca="1">IF($EN28=1,IF(ISNUMBER(EG$4),IF(ABS(INDEX($F$4:$EK$109,MATCH(1,($A$4:$A$109=$EO28)*($B$4:$B$109=$EP28),0),MATCH(FP$2,$F$2:$EK$2,0))-SUM(OFFSET($E28,,MATCH(FP$2,$F$1:$EK$1,0),,4)))&gt;0,INDEX($F$4:$EK$109,MATCH(1,($A$4:$A$109=$EO28)*($B$4:$B$109=$EP28),0),MATCH(FP$2,$F$2:$EK$2,0))-SUM(OFFSET($E28,,MATCH(FP$2,$F$1:$EK$1,0),,4)),""),""),"")</f>
        <v/>
      </c>
      <c r="FQ28" t="str" cm="1">
        <f t="array" aca="1" ref="FQ28" ca="1">IF($EN28=1,IF(ISNUMBER(EH$4),IF(ABS(INDEX($F$4:$EK$109,MATCH(1,($A$4:$A$109=$EO28)*($B$4:$B$109=$EP28),0),MATCH(FQ$2,$F$2:$EK$2,0))-SUM(OFFSET($E28,,MATCH(FQ$2,$F$1:$EK$1,0),,4)))&gt;0,INDEX($F$4:$EK$109,MATCH(1,($A$4:$A$109=$EO28)*($B$4:$B$109=$EP28),0),MATCH(FQ$2,$F$2:$EK$2,0))-SUM(OFFSET($E28,,MATCH(FQ$2,$F$1:$EK$1,0),,4)),""),""),"")</f>
        <v/>
      </c>
      <c r="FR28" t="str" cm="1">
        <f t="array" aca="1" ref="FR28" ca="1">IF($EN28=1,IF(ISNUMBER(EI$4),IF(ABS(INDEX($F$4:$EK$109,MATCH(1,($A$4:$A$109=$EO28)*($B$4:$B$109=$EP28),0),MATCH(FR$2,$F$2:$EK$2,0))-SUM(OFFSET($E28,,MATCH(FR$2,$F$1:$EK$1,0),,4)))&gt;0,INDEX($F$4:$EK$109,MATCH(1,($A$4:$A$109=$EO28)*($B$4:$B$109=$EP28),0),MATCH(FR$2,$F$2:$EK$2,0))-SUM(OFFSET($E28,,MATCH(FR$2,$F$1:$EK$1,0),,4)),""),""),"")</f>
        <v/>
      </c>
      <c r="FS28" t="str" cm="1">
        <f t="array" aca="1" ref="FS28" ca="1">IF($EN28=1,IF(ISNUMBER(EJ$4),IF(ABS(INDEX($F$4:$EK$109,MATCH(1,($A$4:$A$109=$EO28)*($B$4:$B$109=$EP28),0),MATCH(FS$2,$F$2:$EK$2,0))-SUM(OFFSET($E28,,MATCH(FS$2,$F$1:$EK$1,0),,4)))&gt;0,INDEX($F$4:$EK$109,MATCH(1,($A$4:$A$109=$EO28)*($B$4:$B$109=$EP28),0),MATCH(FS$2,$F$2:$EK$2,0))-SUM(OFFSET($E28,,MATCH(FS$2,$F$1:$EK$1,0),,4)),""),""),"")</f>
        <v/>
      </c>
      <c r="FT28" t="str" cm="1">
        <f t="array" aca="1" ref="FT28" ca="1">IF($EN28=1,IF(ISNUMBER(EK$4),IF(ABS(INDEX($F$4:$EK$109,MATCH(1,($A$4:$A$109=$EO28)*($B$4:$B$109=$EP28),0),MATCH(FT$2,$F$2:$EK$2,0))-SUM(OFFSET($E28,,MATCH(FT$2,$F$1:$EK$1,0),,4)))&gt;0,INDEX($F$4:$EK$109,MATCH(1,($A$4:$A$109=$EO28)*($B$4:$B$109=$EP28),0),MATCH(FT$2,$F$2:$EK$2,0))-SUM(OFFSET($E28,,MATCH(FT$2,$F$1:$EK$1,0),,4)),""),""),"")</f>
        <v/>
      </c>
    </row>
    <row r="29" spans="1:176" x14ac:dyDescent="0.25">
      <c r="A29" t="s">
        <v>132</v>
      </c>
      <c r="B29" t="s">
        <v>93</v>
      </c>
      <c r="F29">
        <v>0.06</v>
      </c>
      <c r="G29">
        <v>5.5E-2</v>
      </c>
      <c r="H29">
        <v>7.7499999999999999E-2</v>
      </c>
      <c r="I29">
        <v>8.7499999999999994E-2</v>
      </c>
      <c r="J29">
        <v>0.06</v>
      </c>
      <c r="K29">
        <v>1.2500000000000001E-2</v>
      </c>
      <c r="L29">
        <v>0.11</v>
      </c>
      <c r="M29">
        <v>8.7499999999999994E-2</v>
      </c>
      <c r="N29">
        <v>8.2500000000000004E-2</v>
      </c>
      <c r="O29">
        <v>0.1</v>
      </c>
      <c r="P29">
        <v>0.21</v>
      </c>
      <c r="Q29">
        <v>0.25</v>
      </c>
      <c r="R29">
        <v>0.2</v>
      </c>
      <c r="S29">
        <v>0.23</v>
      </c>
      <c r="T29">
        <v>0.33</v>
      </c>
      <c r="U29">
        <v>0.45</v>
      </c>
      <c r="V29">
        <v>0.5</v>
      </c>
      <c r="W29">
        <v>0.44</v>
      </c>
      <c r="X29">
        <v>0.49</v>
      </c>
      <c r="Y29">
        <v>0.23</v>
      </c>
      <c r="Z29">
        <v>0.16</v>
      </c>
      <c r="AA29">
        <v>0.23</v>
      </c>
      <c r="AB29">
        <v>0.36</v>
      </c>
      <c r="AC29">
        <v>3.7999999999999999E-2</v>
      </c>
      <c r="AD29">
        <v>3.6999999999999998E-2</v>
      </c>
      <c r="AE29">
        <v>2.5000000000000001E-2</v>
      </c>
      <c r="AF29">
        <v>5.2999999999999999E-2</v>
      </c>
      <c r="AG29">
        <v>5.8000000000000003E-2</v>
      </c>
      <c r="AH29">
        <v>7.5999999999999998E-2</v>
      </c>
      <c r="AI29">
        <v>9.4E-2</v>
      </c>
      <c r="AJ29">
        <v>9.7000000000000003E-2</v>
      </c>
      <c r="AK29">
        <v>0.12</v>
      </c>
      <c r="AL29">
        <v>6.4000000000000001E-2</v>
      </c>
      <c r="AM29">
        <v>2.5999999999999999E-2</v>
      </c>
      <c r="AN29">
        <v>2.7E-2</v>
      </c>
      <c r="AO29">
        <v>5.7000000000000002E-2</v>
      </c>
      <c r="AP29">
        <v>8.2000000000000003E-2</v>
      </c>
      <c r="AQ29">
        <v>0.25</v>
      </c>
      <c r="AR29">
        <v>0.37</v>
      </c>
      <c r="AS29">
        <v>0.49</v>
      </c>
      <c r="AT29">
        <v>0.6</v>
      </c>
      <c r="AU29">
        <v>0.67</v>
      </c>
      <c r="AV29">
        <v>0.78</v>
      </c>
      <c r="DK29">
        <v>0.28000000000000003</v>
      </c>
      <c r="DL29">
        <v>0.27</v>
      </c>
      <c r="DM29">
        <v>0.64</v>
      </c>
      <c r="DN29">
        <v>1.21</v>
      </c>
      <c r="DO29">
        <v>1.66</v>
      </c>
      <c r="DP29">
        <v>0.11</v>
      </c>
      <c r="DQ29">
        <v>0.17</v>
      </c>
      <c r="DR29">
        <v>0.39</v>
      </c>
      <c r="DS29">
        <v>0.17</v>
      </c>
      <c r="DT29">
        <v>1.19</v>
      </c>
      <c r="EN29">
        <v>0</v>
      </c>
      <c r="EO29" t="str">
        <f t="shared" si="8"/>
        <v>p&amp;l</v>
      </c>
      <c r="EP29" t="str">
        <f t="shared" si="7"/>
        <v>epsdiluted</v>
      </c>
      <c r="ET29" t="str" cm="1">
        <f t="array" aca="1" ref="ET29" ca="1">IF($EN29=1,IF(ISNUMBER(DK$4),IF(ABS(INDEX($F$4:$EK$109,MATCH(1,($A$4:$A$109=$EO29)*($B$4:$B$109=$EP29),0),MATCH(ET$2,$F$2:$EK$2,0))-SUM(OFFSET($E29,,MATCH(ET$2,$F$1:$EK$1,0),,4)))&gt;0,INDEX($F$4:$EK$109,MATCH(1,($A$4:$A$109=$EO29)*($B$4:$B$109=$EP29),0),MATCH(ET$2,$F$2:$EK$2,0))-SUM(OFFSET($E29,,MATCH(ET$2,$F$1:$EK$1,0),,4)),""),""),"")</f>
        <v/>
      </c>
      <c r="EU29" t="str" cm="1">
        <f t="array" aca="1" ref="EU29" ca="1">IF($EN29=1,IF(ISNUMBER(DL$4),IF(ABS(INDEX($F$4:$EK$109,MATCH(1,($A$4:$A$109=$EO29)*($B$4:$B$109=$EP29),0),MATCH(EU$2,$F$2:$EK$2,0))-SUM(OFFSET($E29,,MATCH(EU$2,$F$1:$EK$1,0),,4)))&gt;0,INDEX($F$4:$EK$109,MATCH(1,($A$4:$A$109=$EO29)*($B$4:$B$109=$EP29),0),MATCH(EU$2,$F$2:$EK$2,0))-SUM(OFFSET($E29,,MATCH(EU$2,$F$1:$EK$1,0),,4)),""),""),"")</f>
        <v/>
      </c>
      <c r="EV29" t="str" cm="1">
        <f t="array" aca="1" ref="EV29" ca="1">IF($EN29=1,IF(ISNUMBER(DM$4),IF(ABS(INDEX($F$4:$EK$109,MATCH(1,($A$4:$A$109=$EO29)*($B$4:$B$109=$EP29),0),MATCH(EV$2,$F$2:$EK$2,0))-SUM(OFFSET($E29,,MATCH(EV$2,$F$1:$EK$1,0),,4)))&gt;0,INDEX($F$4:$EK$109,MATCH(1,($A$4:$A$109=$EO29)*($B$4:$B$109=$EP29),0),MATCH(EV$2,$F$2:$EK$2,0))-SUM(OFFSET($E29,,MATCH(EV$2,$F$1:$EK$1,0),,4)),""),""),"")</f>
        <v/>
      </c>
      <c r="EW29" t="str" cm="1">
        <f t="array" aca="1" ref="EW29" ca="1">IF($EN29=1,IF(ISNUMBER(DN$4),IF(ABS(INDEX($F$4:$EK$109,MATCH(1,($A$4:$A$109=$EO29)*($B$4:$B$109=$EP29),0),MATCH(EW$2,$F$2:$EK$2,0))-SUM(OFFSET($E29,,MATCH(EW$2,$F$1:$EK$1,0),,4)))&gt;0,INDEX($F$4:$EK$109,MATCH(1,($A$4:$A$109=$EO29)*($B$4:$B$109=$EP29),0),MATCH(EW$2,$F$2:$EK$2,0))-SUM(OFFSET($E29,,MATCH(EW$2,$F$1:$EK$1,0),,4)),""),""),"")</f>
        <v/>
      </c>
      <c r="EX29" t="str" cm="1">
        <f t="array" aca="1" ref="EX29" ca="1">IF($EN29=1,IF(ISNUMBER(DO$4),IF(ABS(INDEX($F$4:$EK$109,MATCH(1,($A$4:$A$109=$EO29)*($B$4:$B$109=$EP29),0),MATCH(EX$2,$F$2:$EK$2,0))-SUM(OFFSET($E29,,MATCH(EX$2,$F$1:$EK$1,0),,4)))&gt;0,INDEX($F$4:$EK$109,MATCH(1,($A$4:$A$109=$EO29)*($B$4:$B$109=$EP29),0),MATCH(EX$2,$F$2:$EK$2,0))-SUM(OFFSET($E29,,MATCH(EX$2,$F$1:$EK$1,0),,4)),""),""),"")</f>
        <v/>
      </c>
      <c r="EY29" t="str" cm="1">
        <f t="array" aca="1" ref="EY29" ca="1">IF($EN29=1,IF(ISNUMBER(DP$4),IF(ABS(INDEX($F$4:$EK$109,MATCH(1,($A$4:$A$109=$EO29)*($B$4:$B$109=$EP29),0),MATCH(EY$2,$F$2:$EK$2,0))-SUM(OFFSET($E29,,MATCH(EY$2,$F$1:$EK$1,0),,4)))&gt;0,INDEX($F$4:$EK$109,MATCH(1,($A$4:$A$109=$EO29)*($B$4:$B$109=$EP29),0),MATCH(EY$2,$F$2:$EK$2,0))-SUM(OFFSET($E29,,MATCH(EY$2,$F$1:$EK$1,0),,4)),""),""),"")</f>
        <v/>
      </c>
      <c r="EZ29" t="str" cm="1">
        <f t="array" aca="1" ref="EZ29" ca="1">IF($EN29=1,IF(ISNUMBER(DQ$4),IF(ABS(INDEX($F$4:$EK$109,MATCH(1,($A$4:$A$109=$EO29)*($B$4:$B$109=$EP29),0),MATCH(EZ$2,$F$2:$EK$2,0))-SUM(OFFSET($E29,,MATCH(EZ$2,$F$1:$EK$1,0),,4)))&gt;0,INDEX($F$4:$EK$109,MATCH(1,($A$4:$A$109=$EO29)*($B$4:$B$109=$EP29),0),MATCH(EZ$2,$F$2:$EK$2,0))-SUM(OFFSET($E29,,MATCH(EZ$2,$F$1:$EK$1,0),,4)),""),""),"")</f>
        <v/>
      </c>
      <c r="FA29" t="str" cm="1">
        <f t="array" aca="1" ref="FA29" ca="1">IF($EN29=1,IF(ISNUMBER(DR$4),IF(ABS(INDEX($F$4:$EK$109,MATCH(1,($A$4:$A$109=$EO29)*($B$4:$B$109=$EP29),0),MATCH(FA$2,$F$2:$EK$2,0))-SUM(OFFSET($E29,,MATCH(FA$2,$F$1:$EK$1,0),,4)))&gt;0,INDEX($F$4:$EK$109,MATCH(1,($A$4:$A$109=$EO29)*($B$4:$B$109=$EP29),0),MATCH(FA$2,$F$2:$EK$2,0))-SUM(OFFSET($E29,,MATCH(FA$2,$F$1:$EK$1,0),,4)),""),""),"")</f>
        <v/>
      </c>
      <c r="FB29" t="str" cm="1">
        <f t="array" aca="1" ref="FB29" ca="1">IF($EN29=1,IF(ISNUMBER(DS$4),IF(ABS(INDEX($F$4:$EK$109,MATCH(1,($A$4:$A$109=$EO29)*($B$4:$B$109=$EP29),0),MATCH(FB$2,$F$2:$EK$2,0))-SUM(OFFSET($E29,,MATCH(FB$2,$F$1:$EK$1,0),,4)))&gt;0,INDEX($F$4:$EK$109,MATCH(1,($A$4:$A$109=$EO29)*($B$4:$B$109=$EP29),0),MATCH(FB$2,$F$2:$EK$2,0))-SUM(OFFSET($E29,,MATCH(FB$2,$F$1:$EK$1,0),,4)),""),""),"")</f>
        <v/>
      </c>
      <c r="FC29" t="str" cm="1">
        <f t="array" aca="1" ref="FC29" ca="1">IF($EN29=1,IF(ISNUMBER(DT$4),IF(ABS(INDEX($F$4:$EK$109,MATCH(1,($A$4:$A$109=$EO29)*($B$4:$B$109=$EP29),0),MATCH(FC$2,$F$2:$EK$2,0))-SUM(OFFSET($E29,,MATCH(FC$2,$F$1:$EK$1,0),,4)))&gt;0,INDEX($F$4:$EK$109,MATCH(1,($A$4:$A$109=$EO29)*($B$4:$B$109=$EP29),0),MATCH(FC$2,$F$2:$EK$2,0))-SUM(OFFSET($E29,,MATCH(FC$2,$F$1:$EK$1,0),,4)),""),""),"")</f>
        <v/>
      </c>
      <c r="FD29" t="str" cm="1">
        <f t="array" aca="1" ref="FD29" ca="1">IF($EN29=1,IF(ISNUMBER(DU$4),IF(ABS(INDEX($F$4:$EK$109,MATCH(1,($A$4:$A$109=$EO29)*($B$4:$B$109=$EP29),0),MATCH(FD$2,$F$2:$EK$2,0))-SUM(OFFSET($E29,,MATCH(FD$2,$F$1:$EK$1,0),,4)))&gt;0,INDEX($F$4:$EK$109,MATCH(1,($A$4:$A$109=$EO29)*($B$4:$B$109=$EP29),0),MATCH(FD$2,$F$2:$EK$2,0))-SUM(OFFSET($E29,,MATCH(FD$2,$F$1:$EK$1,0),,4)),""),""),"")</f>
        <v/>
      </c>
      <c r="FE29" t="str" cm="1">
        <f t="array" aca="1" ref="FE29" ca="1">IF($EN29=1,IF(ISNUMBER(DV$4),IF(ABS(INDEX($F$4:$EK$109,MATCH(1,($A$4:$A$109=$EO29)*($B$4:$B$109=$EP29),0),MATCH(FE$2,$F$2:$EK$2,0))-SUM(OFFSET($E29,,MATCH(FE$2,$F$1:$EK$1,0),,4)))&gt;0,INDEX($F$4:$EK$109,MATCH(1,($A$4:$A$109=$EO29)*($B$4:$B$109=$EP29),0),MATCH(FE$2,$F$2:$EK$2,0))-SUM(OFFSET($E29,,MATCH(FE$2,$F$1:$EK$1,0),,4)),""),""),"")</f>
        <v/>
      </c>
      <c r="FF29" t="str" cm="1">
        <f t="array" aca="1" ref="FF29" ca="1">IF($EN29=1,IF(ISNUMBER(DW$4),IF(ABS(INDEX($F$4:$EK$109,MATCH(1,($A$4:$A$109=$EO29)*($B$4:$B$109=$EP29),0),MATCH(FF$2,$F$2:$EK$2,0))-SUM(OFFSET($E29,,MATCH(FF$2,$F$1:$EK$1,0),,4)))&gt;0,INDEX($F$4:$EK$109,MATCH(1,($A$4:$A$109=$EO29)*($B$4:$B$109=$EP29),0),MATCH(FF$2,$F$2:$EK$2,0))-SUM(OFFSET($E29,,MATCH(FF$2,$F$1:$EK$1,0),,4)),""),""),"")</f>
        <v/>
      </c>
      <c r="FG29" t="str" cm="1">
        <f t="array" aca="1" ref="FG29" ca="1">IF($EN29=1,IF(ISNUMBER(DX$4),IF(ABS(INDEX($F$4:$EK$109,MATCH(1,($A$4:$A$109=$EO29)*($B$4:$B$109=$EP29),0),MATCH(FG$2,$F$2:$EK$2,0))-SUM(OFFSET($E29,,MATCH(FG$2,$F$1:$EK$1,0),,4)))&gt;0,INDEX($F$4:$EK$109,MATCH(1,($A$4:$A$109=$EO29)*($B$4:$B$109=$EP29),0),MATCH(FG$2,$F$2:$EK$2,0))-SUM(OFFSET($E29,,MATCH(FG$2,$F$1:$EK$1,0),,4)),""),""),"")</f>
        <v/>
      </c>
      <c r="FH29" t="str" cm="1">
        <f t="array" aca="1" ref="FH29" ca="1">IF($EN29=1,IF(ISNUMBER(DY$4),IF(ABS(INDEX($F$4:$EK$109,MATCH(1,($A$4:$A$109=$EO29)*($B$4:$B$109=$EP29),0),MATCH(FH$2,$F$2:$EK$2,0))-SUM(OFFSET($E29,,MATCH(FH$2,$F$1:$EK$1,0),,4)))&gt;0,INDEX($F$4:$EK$109,MATCH(1,($A$4:$A$109=$EO29)*($B$4:$B$109=$EP29),0),MATCH(FH$2,$F$2:$EK$2,0))-SUM(OFFSET($E29,,MATCH(FH$2,$F$1:$EK$1,0),,4)),""),""),"")</f>
        <v/>
      </c>
      <c r="FI29" t="str" cm="1">
        <f t="array" aca="1" ref="FI29" ca="1">IF($EN29=1,IF(ISNUMBER(DZ$4),IF(ABS(INDEX($F$4:$EK$109,MATCH(1,($A$4:$A$109=$EO29)*($B$4:$B$109=$EP29),0),MATCH(FI$2,$F$2:$EK$2,0))-SUM(OFFSET($E29,,MATCH(FI$2,$F$1:$EK$1,0),,4)))&gt;0,INDEX($F$4:$EK$109,MATCH(1,($A$4:$A$109=$EO29)*($B$4:$B$109=$EP29),0),MATCH(FI$2,$F$2:$EK$2,0))-SUM(OFFSET($E29,,MATCH(FI$2,$F$1:$EK$1,0),,4)),""),""),"")</f>
        <v/>
      </c>
      <c r="FJ29" t="str" cm="1">
        <f t="array" aca="1" ref="FJ29" ca="1">IF($EN29=1,IF(ISNUMBER(EA$4),IF(ABS(INDEX($F$4:$EK$109,MATCH(1,($A$4:$A$109=$EO29)*($B$4:$B$109=$EP29),0),MATCH(FJ$2,$F$2:$EK$2,0))-SUM(OFFSET($E29,,MATCH(FJ$2,$F$1:$EK$1,0),,4)))&gt;0,INDEX($F$4:$EK$109,MATCH(1,($A$4:$A$109=$EO29)*($B$4:$B$109=$EP29),0),MATCH(FJ$2,$F$2:$EK$2,0))-SUM(OFFSET($E29,,MATCH(FJ$2,$F$1:$EK$1,0),,4)),""),""),"")</f>
        <v/>
      </c>
      <c r="FK29" t="str" cm="1">
        <f t="array" aca="1" ref="FK29" ca="1">IF($EN29=1,IF(ISNUMBER(EB$4),IF(ABS(INDEX($F$4:$EK$109,MATCH(1,($A$4:$A$109=$EO29)*($B$4:$B$109=$EP29),0),MATCH(FK$2,$F$2:$EK$2,0))-SUM(OFFSET($E29,,MATCH(FK$2,$F$1:$EK$1,0),,4)))&gt;0,INDEX($F$4:$EK$109,MATCH(1,($A$4:$A$109=$EO29)*($B$4:$B$109=$EP29),0),MATCH(FK$2,$F$2:$EK$2,0))-SUM(OFFSET($E29,,MATCH(FK$2,$F$1:$EK$1,0),,4)),""),""),"")</f>
        <v/>
      </c>
      <c r="FL29" t="str" cm="1">
        <f t="array" aca="1" ref="FL29" ca="1">IF($EN29=1,IF(ISNUMBER(EC$4),IF(ABS(INDEX($F$4:$EK$109,MATCH(1,($A$4:$A$109=$EO29)*($B$4:$B$109=$EP29),0),MATCH(FL$2,$F$2:$EK$2,0))-SUM(OFFSET($E29,,MATCH(FL$2,$F$1:$EK$1,0),,4)))&gt;0,INDEX($F$4:$EK$109,MATCH(1,($A$4:$A$109=$EO29)*($B$4:$B$109=$EP29),0),MATCH(FL$2,$F$2:$EK$2,0))-SUM(OFFSET($E29,,MATCH(FL$2,$F$1:$EK$1,0),,4)),""),""),"")</f>
        <v/>
      </c>
      <c r="FM29" t="str" cm="1">
        <f t="array" aca="1" ref="FM29" ca="1">IF($EN29=1,IF(ISNUMBER(ED$4),IF(ABS(INDEX($F$4:$EK$109,MATCH(1,($A$4:$A$109=$EO29)*($B$4:$B$109=$EP29),0),MATCH(FM$2,$F$2:$EK$2,0))-SUM(OFFSET($E29,,MATCH(FM$2,$F$1:$EK$1,0),,4)))&gt;0,INDEX($F$4:$EK$109,MATCH(1,($A$4:$A$109=$EO29)*($B$4:$B$109=$EP29),0),MATCH(FM$2,$F$2:$EK$2,0))-SUM(OFFSET($E29,,MATCH(FM$2,$F$1:$EK$1,0),,4)),""),""),"")</f>
        <v/>
      </c>
      <c r="FN29" t="str" cm="1">
        <f t="array" aca="1" ref="FN29" ca="1">IF($EN29=1,IF(ISNUMBER(EE$4),IF(ABS(INDEX($F$4:$EK$109,MATCH(1,($A$4:$A$109=$EO29)*($B$4:$B$109=$EP29),0),MATCH(FN$2,$F$2:$EK$2,0))-SUM(OFFSET($E29,,MATCH(FN$2,$F$1:$EK$1,0),,4)))&gt;0,INDEX($F$4:$EK$109,MATCH(1,($A$4:$A$109=$EO29)*($B$4:$B$109=$EP29),0),MATCH(FN$2,$F$2:$EK$2,0))-SUM(OFFSET($E29,,MATCH(FN$2,$F$1:$EK$1,0),,4)),""),""),"")</f>
        <v/>
      </c>
      <c r="FO29" t="str" cm="1">
        <f t="array" aca="1" ref="FO29" ca="1">IF($EN29=1,IF(ISNUMBER(EF$4),IF(ABS(INDEX($F$4:$EK$109,MATCH(1,($A$4:$A$109=$EO29)*($B$4:$B$109=$EP29),0),MATCH(FO$2,$F$2:$EK$2,0))-SUM(OFFSET($E29,,MATCH(FO$2,$F$1:$EK$1,0),,4)))&gt;0,INDEX($F$4:$EK$109,MATCH(1,($A$4:$A$109=$EO29)*($B$4:$B$109=$EP29),0),MATCH(FO$2,$F$2:$EK$2,0))-SUM(OFFSET($E29,,MATCH(FO$2,$F$1:$EK$1,0),,4)),""),""),"")</f>
        <v/>
      </c>
      <c r="FP29" t="str" cm="1">
        <f t="array" aca="1" ref="FP29" ca="1">IF($EN29=1,IF(ISNUMBER(EG$4),IF(ABS(INDEX($F$4:$EK$109,MATCH(1,($A$4:$A$109=$EO29)*($B$4:$B$109=$EP29),0),MATCH(FP$2,$F$2:$EK$2,0))-SUM(OFFSET($E29,,MATCH(FP$2,$F$1:$EK$1,0),,4)))&gt;0,INDEX($F$4:$EK$109,MATCH(1,($A$4:$A$109=$EO29)*($B$4:$B$109=$EP29),0),MATCH(FP$2,$F$2:$EK$2,0))-SUM(OFFSET($E29,,MATCH(FP$2,$F$1:$EK$1,0),,4)),""),""),"")</f>
        <v/>
      </c>
      <c r="FQ29" t="str" cm="1">
        <f t="array" aca="1" ref="FQ29" ca="1">IF($EN29=1,IF(ISNUMBER(EH$4),IF(ABS(INDEX($F$4:$EK$109,MATCH(1,($A$4:$A$109=$EO29)*($B$4:$B$109=$EP29),0),MATCH(FQ$2,$F$2:$EK$2,0))-SUM(OFFSET($E29,,MATCH(FQ$2,$F$1:$EK$1,0),,4)))&gt;0,INDEX($F$4:$EK$109,MATCH(1,($A$4:$A$109=$EO29)*($B$4:$B$109=$EP29),0),MATCH(FQ$2,$F$2:$EK$2,0))-SUM(OFFSET($E29,,MATCH(FQ$2,$F$1:$EK$1,0),,4)),""),""),"")</f>
        <v/>
      </c>
      <c r="FR29" t="str" cm="1">
        <f t="array" aca="1" ref="FR29" ca="1">IF($EN29=1,IF(ISNUMBER(EI$4),IF(ABS(INDEX($F$4:$EK$109,MATCH(1,($A$4:$A$109=$EO29)*($B$4:$B$109=$EP29),0),MATCH(FR$2,$F$2:$EK$2,0))-SUM(OFFSET($E29,,MATCH(FR$2,$F$1:$EK$1,0),,4)))&gt;0,INDEX($F$4:$EK$109,MATCH(1,($A$4:$A$109=$EO29)*($B$4:$B$109=$EP29),0),MATCH(FR$2,$F$2:$EK$2,0))-SUM(OFFSET($E29,,MATCH(FR$2,$F$1:$EK$1,0),,4)),""),""),"")</f>
        <v/>
      </c>
      <c r="FS29" t="str" cm="1">
        <f t="array" aca="1" ref="FS29" ca="1">IF($EN29=1,IF(ISNUMBER(EJ$4),IF(ABS(INDEX($F$4:$EK$109,MATCH(1,($A$4:$A$109=$EO29)*($B$4:$B$109=$EP29),0),MATCH(FS$2,$F$2:$EK$2,0))-SUM(OFFSET($E29,,MATCH(FS$2,$F$1:$EK$1,0),,4)))&gt;0,INDEX($F$4:$EK$109,MATCH(1,($A$4:$A$109=$EO29)*($B$4:$B$109=$EP29),0),MATCH(FS$2,$F$2:$EK$2,0))-SUM(OFFSET($E29,,MATCH(FS$2,$F$1:$EK$1,0),,4)),""),""),"")</f>
        <v/>
      </c>
      <c r="FT29" t="str" cm="1">
        <f t="array" aca="1" ref="FT29" ca="1">IF($EN29=1,IF(ISNUMBER(EK$4),IF(ABS(INDEX($F$4:$EK$109,MATCH(1,($A$4:$A$109=$EO29)*($B$4:$B$109=$EP29),0),MATCH(FT$2,$F$2:$EK$2,0))-SUM(OFFSET($E29,,MATCH(FT$2,$F$1:$EK$1,0),,4)))&gt;0,INDEX($F$4:$EK$109,MATCH(1,($A$4:$A$109=$EO29)*($B$4:$B$109=$EP29),0),MATCH(FT$2,$F$2:$EK$2,0))-SUM(OFFSET($E29,,MATCH(FT$2,$F$1:$EK$1,0),,4)),""),""),"")</f>
        <v/>
      </c>
    </row>
    <row r="30" spans="1:176" x14ac:dyDescent="0.25">
      <c r="A30" t="s">
        <v>132</v>
      </c>
      <c r="B30" t="s">
        <v>155</v>
      </c>
      <c r="F30">
        <v>2236368000</v>
      </c>
      <c r="G30">
        <v>2232892000</v>
      </c>
      <c r="H30">
        <v>2191156000</v>
      </c>
      <c r="I30">
        <v>2176680000</v>
      </c>
      <c r="J30">
        <v>2196000000</v>
      </c>
      <c r="K30">
        <v>2164000000</v>
      </c>
      <c r="L30">
        <v>2168000000</v>
      </c>
      <c r="M30">
        <v>2156000000</v>
      </c>
      <c r="N30">
        <v>2148000000</v>
      </c>
      <c r="O30">
        <v>2136000000</v>
      </c>
      <c r="P30">
        <v>2152000000</v>
      </c>
      <c r="Q30">
        <v>2212000000</v>
      </c>
      <c r="R30">
        <v>2368000000</v>
      </c>
      <c r="S30">
        <v>2388000000</v>
      </c>
      <c r="T30">
        <v>2412000000</v>
      </c>
      <c r="U30">
        <v>2424000000</v>
      </c>
      <c r="V30">
        <v>2424000000</v>
      </c>
      <c r="W30">
        <v>2428000000</v>
      </c>
      <c r="X30">
        <v>2436000000</v>
      </c>
      <c r="Y30">
        <v>2436000000</v>
      </c>
      <c r="Z30">
        <v>2428000000</v>
      </c>
      <c r="AA30">
        <v>2436000000</v>
      </c>
      <c r="AB30">
        <v>2440000000</v>
      </c>
      <c r="AC30">
        <v>24480000000</v>
      </c>
      <c r="AD30">
        <v>24560000000</v>
      </c>
      <c r="AE30">
        <v>24640000000</v>
      </c>
      <c r="AF30">
        <v>24720000000</v>
      </c>
      <c r="AG30">
        <v>24760000000</v>
      </c>
      <c r="AH30">
        <v>24840000000</v>
      </c>
      <c r="AI30">
        <v>24930000000</v>
      </c>
      <c r="AJ30">
        <v>24990000000</v>
      </c>
      <c r="AK30">
        <v>25040000000</v>
      </c>
      <c r="AL30">
        <v>25060000000</v>
      </c>
      <c r="AM30">
        <v>24950000000</v>
      </c>
      <c r="AN30">
        <v>24830000000</v>
      </c>
      <c r="AO30">
        <v>24640000000</v>
      </c>
      <c r="AP30">
        <v>24700000000</v>
      </c>
      <c r="AQ30">
        <v>24730000000</v>
      </c>
      <c r="AR30">
        <v>24680000000</v>
      </c>
      <c r="AS30">
        <v>24660000000</v>
      </c>
      <c r="AT30">
        <v>24620000000</v>
      </c>
      <c r="AU30">
        <v>24578000000</v>
      </c>
      <c r="AV30">
        <v>24533000000</v>
      </c>
      <c r="DK30">
        <v>2209276000</v>
      </c>
      <c r="DL30">
        <v>2172000000</v>
      </c>
      <c r="DM30">
        <v>2164000000</v>
      </c>
      <c r="DN30">
        <v>2396000000</v>
      </c>
      <c r="DO30">
        <v>2432000000</v>
      </c>
      <c r="DP30">
        <v>24360000000</v>
      </c>
      <c r="DQ30">
        <v>24680000000</v>
      </c>
      <c r="DR30">
        <v>24960000000</v>
      </c>
      <c r="DS30">
        <v>24870000000</v>
      </c>
      <c r="DT30">
        <v>24690000000</v>
      </c>
      <c r="EN30">
        <v>0</v>
      </c>
      <c r="EO30" t="str">
        <f t="shared" si="8"/>
        <v>p&amp;l</v>
      </c>
      <c r="EP30" t="str">
        <f t="shared" si="7"/>
        <v>weightedAverageShsOut</v>
      </c>
      <c r="ET30" t="str" cm="1">
        <f t="array" aca="1" ref="ET30" ca="1">IF($EN30=1,IF(ISNUMBER(DK$4),IF(ABS(INDEX($F$4:$EK$109,MATCH(1,($A$4:$A$109=$EO30)*($B$4:$B$109=$EP30),0),MATCH(ET$2,$F$2:$EK$2,0))-SUM(OFFSET($E30,,MATCH(ET$2,$F$1:$EK$1,0),,4)))&gt;0,INDEX($F$4:$EK$109,MATCH(1,($A$4:$A$109=$EO30)*($B$4:$B$109=$EP30),0),MATCH(ET$2,$F$2:$EK$2,0))-SUM(OFFSET($E30,,MATCH(ET$2,$F$1:$EK$1,0),,4)),""),""),"")</f>
        <v/>
      </c>
      <c r="EU30" t="str" cm="1">
        <f t="array" aca="1" ref="EU30" ca="1">IF($EN30=1,IF(ISNUMBER(DL$4),IF(ABS(INDEX($F$4:$EK$109,MATCH(1,($A$4:$A$109=$EO30)*($B$4:$B$109=$EP30),0),MATCH(EU$2,$F$2:$EK$2,0))-SUM(OFFSET($E30,,MATCH(EU$2,$F$1:$EK$1,0),,4)))&gt;0,INDEX($F$4:$EK$109,MATCH(1,($A$4:$A$109=$EO30)*($B$4:$B$109=$EP30),0),MATCH(EU$2,$F$2:$EK$2,0))-SUM(OFFSET($E30,,MATCH(EU$2,$F$1:$EK$1,0),,4)),""),""),"")</f>
        <v/>
      </c>
      <c r="EV30" t="str" cm="1">
        <f t="array" aca="1" ref="EV30" ca="1">IF($EN30=1,IF(ISNUMBER(DM$4),IF(ABS(INDEX($F$4:$EK$109,MATCH(1,($A$4:$A$109=$EO30)*($B$4:$B$109=$EP30),0),MATCH(EV$2,$F$2:$EK$2,0))-SUM(OFFSET($E30,,MATCH(EV$2,$F$1:$EK$1,0),,4)))&gt;0,INDEX($F$4:$EK$109,MATCH(1,($A$4:$A$109=$EO30)*($B$4:$B$109=$EP30),0),MATCH(EV$2,$F$2:$EK$2,0))-SUM(OFFSET($E30,,MATCH(EV$2,$F$1:$EK$1,0),,4)),""),""),"")</f>
        <v/>
      </c>
      <c r="EW30" t="str" cm="1">
        <f t="array" aca="1" ref="EW30" ca="1">IF($EN30=1,IF(ISNUMBER(DN$4),IF(ABS(INDEX($F$4:$EK$109,MATCH(1,($A$4:$A$109=$EO30)*($B$4:$B$109=$EP30),0),MATCH(EW$2,$F$2:$EK$2,0))-SUM(OFFSET($E30,,MATCH(EW$2,$F$1:$EK$1,0),,4)))&gt;0,INDEX($F$4:$EK$109,MATCH(1,($A$4:$A$109=$EO30)*($B$4:$B$109=$EP30),0),MATCH(EW$2,$F$2:$EK$2,0))-SUM(OFFSET($E30,,MATCH(EW$2,$F$1:$EK$1,0),,4)),""),""),"")</f>
        <v/>
      </c>
      <c r="EX30" t="str" cm="1">
        <f t="array" aca="1" ref="EX30" ca="1">IF($EN30=1,IF(ISNUMBER(DO$4),IF(ABS(INDEX($F$4:$EK$109,MATCH(1,($A$4:$A$109=$EO30)*($B$4:$B$109=$EP30),0),MATCH(EX$2,$F$2:$EK$2,0))-SUM(OFFSET($E30,,MATCH(EX$2,$F$1:$EK$1,0),,4)))&gt;0,INDEX($F$4:$EK$109,MATCH(1,($A$4:$A$109=$EO30)*($B$4:$B$109=$EP30),0),MATCH(EX$2,$F$2:$EK$2,0))-SUM(OFFSET($E30,,MATCH(EX$2,$F$1:$EK$1,0),,4)),""),""),"")</f>
        <v/>
      </c>
      <c r="EY30" t="str" cm="1">
        <f t="array" aca="1" ref="EY30" ca="1">IF($EN30=1,IF(ISNUMBER(DP$4),IF(ABS(INDEX($F$4:$EK$109,MATCH(1,($A$4:$A$109=$EO30)*($B$4:$B$109=$EP30),0),MATCH(EY$2,$F$2:$EK$2,0))-SUM(OFFSET($E30,,MATCH(EY$2,$F$1:$EK$1,0),,4)))&gt;0,INDEX($F$4:$EK$109,MATCH(1,($A$4:$A$109=$EO30)*($B$4:$B$109=$EP30),0),MATCH(EY$2,$F$2:$EK$2,0))-SUM(OFFSET($E30,,MATCH(EY$2,$F$1:$EK$1,0),,4)),""),""),"")</f>
        <v/>
      </c>
      <c r="EZ30" t="str" cm="1">
        <f t="array" aca="1" ref="EZ30" ca="1">IF($EN30=1,IF(ISNUMBER(DQ$4),IF(ABS(INDEX($F$4:$EK$109,MATCH(1,($A$4:$A$109=$EO30)*($B$4:$B$109=$EP30),0),MATCH(EZ$2,$F$2:$EK$2,0))-SUM(OFFSET($E30,,MATCH(EZ$2,$F$1:$EK$1,0),,4)))&gt;0,INDEX($F$4:$EK$109,MATCH(1,($A$4:$A$109=$EO30)*($B$4:$B$109=$EP30),0),MATCH(EZ$2,$F$2:$EK$2,0))-SUM(OFFSET($E30,,MATCH(EZ$2,$F$1:$EK$1,0),,4)),""),""),"")</f>
        <v/>
      </c>
      <c r="FA30" t="str" cm="1">
        <f t="array" aca="1" ref="FA30" ca="1">IF($EN30=1,IF(ISNUMBER(DR$4),IF(ABS(INDEX($F$4:$EK$109,MATCH(1,($A$4:$A$109=$EO30)*($B$4:$B$109=$EP30),0),MATCH(FA$2,$F$2:$EK$2,0))-SUM(OFFSET($E30,,MATCH(FA$2,$F$1:$EK$1,0),,4)))&gt;0,INDEX($F$4:$EK$109,MATCH(1,($A$4:$A$109=$EO30)*($B$4:$B$109=$EP30),0),MATCH(FA$2,$F$2:$EK$2,0))-SUM(OFFSET($E30,,MATCH(FA$2,$F$1:$EK$1,0),,4)),""),""),"")</f>
        <v/>
      </c>
      <c r="FB30" t="str" cm="1">
        <f t="array" aca="1" ref="FB30" ca="1">IF($EN30=1,IF(ISNUMBER(DS$4),IF(ABS(INDEX($F$4:$EK$109,MATCH(1,($A$4:$A$109=$EO30)*($B$4:$B$109=$EP30),0),MATCH(FB$2,$F$2:$EK$2,0))-SUM(OFFSET($E30,,MATCH(FB$2,$F$1:$EK$1,0),,4)))&gt;0,INDEX($F$4:$EK$109,MATCH(1,($A$4:$A$109=$EO30)*($B$4:$B$109=$EP30),0),MATCH(FB$2,$F$2:$EK$2,0))-SUM(OFFSET($E30,,MATCH(FB$2,$F$1:$EK$1,0),,4)),""),""),"")</f>
        <v/>
      </c>
      <c r="FC30" t="str" cm="1">
        <f t="array" aca="1" ref="FC30" ca="1">IF($EN30=1,IF(ISNUMBER(DT$4),IF(ABS(INDEX($F$4:$EK$109,MATCH(1,($A$4:$A$109=$EO30)*($B$4:$B$109=$EP30),0),MATCH(FC$2,$F$2:$EK$2,0))-SUM(OFFSET($E30,,MATCH(FC$2,$F$1:$EK$1,0),,4)))&gt;0,INDEX($F$4:$EK$109,MATCH(1,($A$4:$A$109=$EO30)*($B$4:$B$109=$EP30),0),MATCH(FC$2,$F$2:$EK$2,0))-SUM(OFFSET($E30,,MATCH(FC$2,$F$1:$EK$1,0),,4)),""),""),"")</f>
        <v/>
      </c>
      <c r="FD30" t="str" cm="1">
        <f t="array" aca="1" ref="FD30" ca="1">IF($EN30=1,IF(ISNUMBER(DU$4),IF(ABS(INDEX($F$4:$EK$109,MATCH(1,($A$4:$A$109=$EO30)*($B$4:$B$109=$EP30),0),MATCH(FD$2,$F$2:$EK$2,0))-SUM(OFFSET($E30,,MATCH(FD$2,$F$1:$EK$1,0),,4)))&gt;0,INDEX($F$4:$EK$109,MATCH(1,($A$4:$A$109=$EO30)*($B$4:$B$109=$EP30),0),MATCH(FD$2,$F$2:$EK$2,0))-SUM(OFFSET($E30,,MATCH(FD$2,$F$1:$EK$1,0),,4)),""),""),"")</f>
        <v/>
      </c>
      <c r="FE30" t="str" cm="1">
        <f t="array" aca="1" ref="FE30" ca="1">IF($EN30=1,IF(ISNUMBER(DV$4),IF(ABS(INDEX($F$4:$EK$109,MATCH(1,($A$4:$A$109=$EO30)*($B$4:$B$109=$EP30),0),MATCH(FE$2,$F$2:$EK$2,0))-SUM(OFFSET($E30,,MATCH(FE$2,$F$1:$EK$1,0),,4)))&gt;0,INDEX($F$4:$EK$109,MATCH(1,($A$4:$A$109=$EO30)*($B$4:$B$109=$EP30),0),MATCH(FE$2,$F$2:$EK$2,0))-SUM(OFFSET($E30,,MATCH(FE$2,$F$1:$EK$1,0),,4)),""),""),"")</f>
        <v/>
      </c>
      <c r="FF30" t="str" cm="1">
        <f t="array" aca="1" ref="FF30" ca="1">IF($EN30=1,IF(ISNUMBER(DW$4),IF(ABS(INDEX($F$4:$EK$109,MATCH(1,($A$4:$A$109=$EO30)*($B$4:$B$109=$EP30),0),MATCH(FF$2,$F$2:$EK$2,0))-SUM(OFFSET($E30,,MATCH(FF$2,$F$1:$EK$1,0),,4)))&gt;0,INDEX($F$4:$EK$109,MATCH(1,($A$4:$A$109=$EO30)*($B$4:$B$109=$EP30),0),MATCH(FF$2,$F$2:$EK$2,0))-SUM(OFFSET($E30,,MATCH(FF$2,$F$1:$EK$1,0),,4)),""),""),"")</f>
        <v/>
      </c>
      <c r="FG30" t="str" cm="1">
        <f t="array" aca="1" ref="FG30" ca="1">IF($EN30=1,IF(ISNUMBER(DX$4),IF(ABS(INDEX($F$4:$EK$109,MATCH(1,($A$4:$A$109=$EO30)*($B$4:$B$109=$EP30),0),MATCH(FG$2,$F$2:$EK$2,0))-SUM(OFFSET($E30,,MATCH(FG$2,$F$1:$EK$1,0),,4)))&gt;0,INDEX($F$4:$EK$109,MATCH(1,($A$4:$A$109=$EO30)*($B$4:$B$109=$EP30),0),MATCH(FG$2,$F$2:$EK$2,0))-SUM(OFFSET($E30,,MATCH(FG$2,$F$1:$EK$1,0),,4)),""),""),"")</f>
        <v/>
      </c>
      <c r="FH30" t="str" cm="1">
        <f t="array" aca="1" ref="FH30" ca="1">IF($EN30=1,IF(ISNUMBER(DY$4),IF(ABS(INDEX($F$4:$EK$109,MATCH(1,($A$4:$A$109=$EO30)*($B$4:$B$109=$EP30),0),MATCH(FH$2,$F$2:$EK$2,0))-SUM(OFFSET($E30,,MATCH(FH$2,$F$1:$EK$1,0),,4)))&gt;0,INDEX($F$4:$EK$109,MATCH(1,($A$4:$A$109=$EO30)*($B$4:$B$109=$EP30),0),MATCH(FH$2,$F$2:$EK$2,0))-SUM(OFFSET($E30,,MATCH(FH$2,$F$1:$EK$1,0),,4)),""),""),"")</f>
        <v/>
      </c>
      <c r="FI30" t="str" cm="1">
        <f t="array" aca="1" ref="FI30" ca="1">IF($EN30=1,IF(ISNUMBER(DZ$4),IF(ABS(INDEX($F$4:$EK$109,MATCH(1,($A$4:$A$109=$EO30)*($B$4:$B$109=$EP30),0),MATCH(FI$2,$F$2:$EK$2,0))-SUM(OFFSET($E30,,MATCH(FI$2,$F$1:$EK$1,0),,4)))&gt;0,INDEX($F$4:$EK$109,MATCH(1,($A$4:$A$109=$EO30)*($B$4:$B$109=$EP30),0),MATCH(FI$2,$F$2:$EK$2,0))-SUM(OFFSET($E30,,MATCH(FI$2,$F$1:$EK$1,0),,4)),""),""),"")</f>
        <v/>
      </c>
      <c r="FJ30" t="str" cm="1">
        <f t="array" aca="1" ref="FJ30" ca="1">IF($EN30=1,IF(ISNUMBER(EA$4),IF(ABS(INDEX($F$4:$EK$109,MATCH(1,($A$4:$A$109=$EO30)*($B$4:$B$109=$EP30),0),MATCH(FJ$2,$F$2:$EK$2,0))-SUM(OFFSET($E30,,MATCH(FJ$2,$F$1:$EK$1,0),,4)))&gt;0,INDEX($F$4:$EK$109,MATCH(1,($A$4:$A$109=$EO30)*($B$4:$B$109=$EP30),0),MATCH(FJ$2,$F$2:$EK$2,0))-SUM(OFFSET($E30,,MATCH(FJ$2,$F$1:$EK$1,0),,4)),""),""),"")</f>
        <v/>
      </c>
      <c r="FK30" t="str" cm="1">
        <f t="array" aca="1" ref="FK30" ca="1">IF($EN30=1,IF(ISNUMBER(EB$4),IF(ABS(INDEX($F$4:$EK$109,MATCH(1,($A$4:$A$109=$EO30)*($B$4:$B$109=$EP30),0),MATCH(FK$2,$F$2:$EK$2,0))-SUM(OFFSET($E30,,MATCH(FK$2,$F$1:$EK$1,0),,4)))&gt;0,INDEX($F$4:$EK$109,MATCH(1,($A$4:$A$109=$EO30)*($B$4:$B$109=$EP30),0),MATCH(FK$2,$F$2:$EK$2,0))-SUM(OFFSET($E30,,MATCH(FK$2,$F$1:$EK$1,0),,4)),""),""),"")</f>
        <v/>
      </c>
      <c r="FL30" t="str" cm="1">
        <f t="array" aca="1" ref="FL30" ca="1">IF($EN30=1,IF(ISNUMBER(EC$4),IF(ABS(INDEX($F$4:$EK$109,MATCH(1,($A$4:$A$109=$EO30)*($B$4:$B$109=$EP30),0),MATCH(FL$2,$F$2:$EK$2,0))-SUM(OFFSET($E30,,MATCH(FL$2,$F$1:$EK$1,0),,4)))&gt;0,INDEX($F$4:$EK$109,MATCH(1,($A$4:$A$109=$EO30)*($B$4:$B$109=$EP30),0),MATCH(FL$2,$F$2:$EK$2,0))-SUM(OFFSET($E30,,MATCH(FL$2,$F$1:$EK$1,0),,4)),""),""),"")</f>
        <v/>
      </c>
      <c r="FM30" t="str" cm="1">
        <f t="array" aca="1" ref="FM30" ca="1">IF($EN30=1,IF(ISNUMBER(ED$4),IF(ABS(INDEX($F$4:$EK$109,MATCH(1,($A$4:$A$109=$EO30)*($B$4:$B$109=$EP30),0),MATCH(FM$2,$F$2:$EK$2,0))-SUM(OFFSET($E30,,MATCH(FM$2,$F$1:$EK$1,0),,4)))&gt;0,INDEX($F$4:$EK$109,MATCH(1,($A$4:$A$109=$EO30)*($B$4:$B$109=$EP30),0),MATCH(FM$2,$F$2:$EK$2,0))-SUM(OFFSET($E30,,MATCH(FM$2,$F$1:$EK$1,0),,4)),""),""),"")</f>
        <v/>
      </c>
      <c r="FN30" t="str" cm="1">
        <f t="array" aca="1" ref="FN30" ca="1">IF($EN30=1,IF(ISNUMBER(EE$4),IF(ABS(INDEX($F$4:$EK$109,MATCH(1,($A$4:$A$109=$EO30)*($B$4:$B$109=$EP30),0),MATCH(FN$2,$F$2:$EK$2,0))-SUM(OFFSET($E30,,MATCH(FN$2,$F$1:$EK$1,0),,4)))&gt;0,INDEX($F$4:$EK$109,MATCH(1,($A$4:$A$109=$EO30)*($B$4:$B$109=$EP30),0),MATCH(FN$2,$F$2:$EK$2,0))-SUM(OFFSET($E30,,MATCH(FN$2,$F$1:$EK$1,0),,4)),""),""),"")</f>
        <v/>
      </c>
      <c r="FO30" t="str" cm="1">
        <f t="array" aca="1" ref="FO30" ca="1">IF($EN30=1,IF(ISNUMBER(EF$4),IF(ABS(INDEX($F$4:$EK$109,MATCH(1,($A$4:$A$109=$EO30)*($B$4:$B$109=$EP30),0),MATCH(FO$2,$F$2:$EK$2,0))-SUM(OFFSET($E30,,MATCH(FO$2,$F$1:$EK$1,0),,4)))&gt;0,INDEX($F$4:$EK$109,MATCH(1,($A$4:$A$109=$EO30)*($B$4:$B$109=$EP30),0),MATCH(FO$2,$F$2:$EK$2,0))-SUM(OFFSET($E30,,MATCH(FO$2,$F$1:$EK$1,0),,4)),""),""),"")</f>
        <v/>
      </c>
      <c r="FP30" t="str" cm="1">
        <f t="array" aca="1" ref="FP30" ca="1">IF($EN30=1,IF(ISNUMBER(EG$4),IF(ABS(INDEX($F$4:$EK$109,MATCH(1,($A$4:$A$109=$EO30)*($B$4:$B$109=$EP30),0),MATCH(FP$2,$F$2:$EK$2,0))-SUM(OFFSET($E30,,MATCH(FP$2,$F$1:$EK$1,0),,4)))&gt;0,INDEX($F$4:$EK$109,MATCH(1,($A$4:$A$109=$EO30)*($B$4:$B$109=$EP30),0),MATCH(FP$2,$F$2:$EK$2,0))-SUM(OFFSET($E30,,MATCH(FP$2,$F$1:$EK$1,0),,4)),""),""),"")</f>
        <v/>
      </c>
      <c r="FQ30" t="str" cm="1">
        <f t="array" aca="1" ref="FQ30" ca="1">IF($EN30=1,IF(ISNUMBER(EH$4),IF(ABS(INDEX($F$4:$EK$109,MATCH(1,($A$4:$A$109=$EO30)*($B$4:$B$109=$EP30),0),MATCH(FQ$2,$F$2:$EK$2,0))-SUM(OFFSET($E30,,MATCH(FQ$2,$F$1:$EK$1,0),,4)))&gt;0,INDEX($F$4:$EK$109,MATCH(1,($A$4:$A$109=$EO30)*($B$4:$B$109=$EP30),0),MATCH(FQ$2,$F$2:$EK$2,0))-SUM(OFFSET($E30,,MATCH(FQ$2,$F$1:$EK$1,0),,4)),""),""),"")</f>
        <v/>
      </c>
      <c r="FR30" t="str" cm="1">
        <f t="array" aca="1" ref="FR30" ca="1">IF($EN30=1,IF(ISNUMBER(EI$4),IF(ABS(INDEX($F$4:$EK$109,MATCH(1,($A$4:$A$109=$EO30)*($B$4:$B$109=$EP30),0),MATCH(FR$2,$F$2:$EK$2,0))-SUM(OFFSET($E30,,MATCH(FR$2,$F$1:$EK$1,0),,4)))&gt;0,INDEX($F$4:$EK$109,MATCH(1,($A$4:$A$109=$EO30)*($B$4:$B$109=$EP30),0),MATCH(FR$2,$F$2:$EK$2,0))-SUM(OFFSET($E30,,MATCH(FR$2,$F$1:$EK$1,0),,4)),""),""),"")</f>
        <v/>
      </c>
      <c r="FS30" t="str" cm="1">
        <f t="array" aca="1" ref="FS30" ca="1">IF($EN30=1,IF(ISNUMBER(EJ$4),IF(ABS(INDEX($F$4:$EK$109,MATCH(1,($A$4:$A$109=$EO30)*($B$4:$B$109=$EP30),0),MATCH(FS$2,$F$2:$EK$2,0))-SUM(OFFSET($E30,,MATCH(FS$2,$F$1:$EK$1,0),,4)))&gt;0,INDEX($F$4:$EK$109,MATCH(1,($A$4:$A$109=$EO30)*($B$4:$B$109=$EP30),0),MATCH(FS$2,$F$2:$EK$2,0))-SUM(OFFSET($E30,,MATCH(FS$2,$F$1:$EK$1,0),,4)),""),""),"")</f>
        <v/>
      </c>
      <c r="FT30" t="str" cm="1">
        <f t="array" aca="1" ref="FT30" ca="1">IF($EN30=1,IF(ISNUMBER(EK$4),IF(ABS(INDEX($F$4:$EK$109,MATCH(1,($A$4:$A$109=$EO30)*($B$4:$B$109=$EP30),0),MATCH(FT$2,$F$2:$EK$2,0))-SUM(OFFSET($E30,,MATCH(FT$2,$F$1:$EK$1,0),,4)))&gt;0,INDEX($F$4:$EK$109,MATCH(1,($A$4:$A$109=$EO30)*($B$4:$B$109=$EP30),0),MATCH(FT$2,$F$2:$EK$2,0))-SUM(OFFSET($E30,,MATCH(FT$2,$F$1:$EK$1,0),,4)),""),""),"")</f>
        <v/>
      </c>
    </row>
    <row r="31" spans="1:176" x14ac:dyDescent="0.25">
      <c r="A31" t="s">
        <v>132</v>
      </c>
      <c r="B31" t="s">
        <v>156</v>
      </c>
      <c r="F31">
        <v>2281688000</v>
      </c>
      <c r="G31">
        <v>2282288000</v>
      </c>
      <c r="H31">
        <v>2232804000</v>
      </c>
      <c r="I31">
        <v>2226292000</v>
      </c>
      <c r="J31">
        <v>2272000000</v>
      </c>
      <c r="K31">
        <v>2224000000</v>
      </c>
      <c r="L31">
        <v>2260000000</v>
      </c>
      <c r="M31">
        <v>2372000000</v>
      </c>
      <c r="N31">
        <v>2388000000</v>
      </c>
      <c r="O31">
        <v>2524000000</v>
      </c>
      <c r="P31">
        <v>2612000000</v>
      </c>
      <c r="Q31">
        <v>2640000000</v>
      </c>
      <c r="R31">
        <v>2564000000</v>
      </c>
      <c r="S31">
        <v>2532000000</v>
      </c>
      <c r="T31">
        <v>2512000000</v>
      </c>
      <c r="U31">
        <v>2512000000</v>
      </c>
      <c r="V31">
        <v>2508000000</v>
      </c>
      <c r="W31">
        <v>2504000000</v>
      </c>
      <c r="X31">
        <v>2500000000</v>
      </c>
      <c r="Y31">
        <v>2476000000</v>
      </c>
      <c r="Z31">
        <v>2464000000</v>
      </c>
      <c r="AA31">
        <v>2464000000</v>
      </c>
      <c r="AB31">
        <v>2472000000</v>
      </c>
      <c r="AC31">
        <v>24840000000</v>
      </c>
      <c r="AD31">
        <v>24880000000</v>
      </c>
      <c r="AE31">
        <v>25040000000</v>
      </c>
      <c r="AF31">
        <v>25200000000</v>
      </c>
      <c r="AG31">
        <v>25240000000</v>
      </c>
      <c r="AH31">
        <v>25280000000</v>
      </c>
      <c r="AI31">
        <v>25320000000</v>
      </c>
      <c r="AJ31">
        <v>25380000000</v>
      </c>
      <c r="AK31">
        <v>25450000000</v>
      </c>
      <c r="AL31">
        <v>25370000000</v>
      </c>
      <c r="AM31">
        <v>25160000000</v>
      </c>
      <c r="AN31">
        <v>24990000000</v>
      </c>
      <c r="AO31">
        <v>24770000000</v>
      </c>
      <c r="AP31">
        <v>24900000000</v>
      </c>
      <c r="AQ31">
        <v>24990000000</v>
      </c>
      <c r="AR31">
        <v>24940000000</v>
      </c>
      <c r="AS31">
        <v>24900000000</v>
      </c>
      <c r="AT31">
        <v>24890000000</v>
      </c>
      <c r="AU31">
        <v>24848000000</v>
      </c>
      <c r="AV31">
        <v>24774000000</v>
      </c>
      <c r="DK31">
        <v>2252272000</v>
      </c>
      <c r="DL31">
        <v>2276000000</v>
      </c>
      <c r="DM31">
        <v>2596000000</v>
      </c>
      <c r="DN31">
        <v>2528000000</v>
      </c>
      <c r="DO31">
        <v>2500000000</v>
      </c>
      <c r="DP31">
        <v>24720000000</v>
      </c>
      <c r="DQ31">
        <v>25120000000</v>
      </c>
      <c r="DR31">
        <v>25350000000</v>
      </c>
      <c r="DS31">
        <v>25070000000</v>
      </c>
      <c r="DT31">
        <v>24940000000</v>
      </c>
      <c r="EN31">
        <v>0</v>
      </c>
      <c r="EO31" t="str">
        <f t="shared" si="8"/>
        <v>p&amp;l</v>
      </c>
      <c r="EP31" t="str">
        <f t="shared" si="7"/>
        <v>weightedAverageShsOutDil</v>
      </c>
      <c r="ET31" t="str" cm="1">
        <f t="array" aca="1" ref="ET31" ca="1">IF($EN31=1,IF(ISNUMBER(DK$4),IF(ABS(INDEX($F$4:$EK$109,MATCH(1,($A$4:$A$109=$EO31)*($B$4:$B$109=$EP31),0),MATCH(ET$2,$F$2:$EK$2,0))-SUM(OFFSET($E31,,MATCH(ET$2,$F$1:$EK$1,0),,4)))&gt;0,INDEX($F$4:$EK$109,MATCH(1,($A$4:$A$109=$EO31)*($B$4:$B$109=$EP31),0),MATCH(ET$2,$F$2:$EK$2,0))-SUM(OFFSET($E31,,MATCH(ET$2,$F$1:$EK$1,0),,4)),""),""),"")</f>
        <v/>
      </c>
      <c r="EU31" t="str" cm="1">
        <f t="array" aca="1" ref="EU31" ca="1">IF($EN31=1,IF(ISNUMBER(DL$4),IF(ABS(INDEX($F$4:$EK$109,MATCH(1,($A$4:$A$109=$EO31)*($B$4:$B$109=$EP31),0),MATCH(EU$2,$F$2:$EK$2,0))-SUM(OFFSET($E31,,MATCH(EU$2,$F$1:$EK$1,0),,4)))&gt;0,INDEX($F$4:$EK$109,MATCH(1,($A$4:$A$109=$EO31)*($B$4:$B$109=$EP31),0),MATCH(EU$2,$F$2:$EK$2,0))-SUM(OFFSET($E31,,MATCH(EU$2,$F$1:$EK$1,0),,4)),""),""),"")</f>
        <v/>
      </c>
      <c r="EV31" t="str" cm="1">
        <f t="array" aca="1" ref="EV31" ca="1">IF($EN31=1,IF(ISNUMBER(DM$4),IF(ABS(INDEX($F$4:$EK$109,MATCH(1,($A$4:$A$109=$EO31)*($B$4:$B$109=$EP31),0),MATCH(EV$2,$F$2:$EK$2,0))-SUM(OFFSET($E31,,MATCH(EV$2,$F$1:$EK$1,0),,4)))&gt;0,INDEX($F$4:$EK$109,MATCH(1,($A$4:$A$109=$EO31)*($B$4:$B$109=$EP31),0),MATCH(EV$2,$F$2:$EK$2,0))-SUM(OFFSET($E31,,MATCH(EV$2,$F$1:$EK$1,0),,4)),""),""),"")</f>
        <v/>
      </c>
      <c r="EW31" t="str" cm="1">
        <f t="array" aca="1" ref="EW31" ca="1">IF($EN31=1,IF(ISNUMBER(DN$4),IF(ABS(INDEX($F$4:$EK$109,MATCH(1,($A$4:$A$109=$EO31)*($B$4:$B$109=$EP31),0),MATCH(EW$2,$F$2:$EK$2,0))-SUM(OFFSET($E31,,MATCH(EW$2,$F$1:$EK$1,0),,4)))&gt;0,INDEX($F$4:$EK$109,MATCH(1,($A$4:$A$109=$EO31)*($B$4:$B$109=$EP31),0),MATCH(EW$2,$F$2:$EK$2,0))-SUM(OFFSET($E31,,MATCH(EW$2,$F$1:$EK$1,0),,4)),""),""),"")</f>
        <v/>
      </c>
      <c r="EX31" t="str" cm="1">
        <f t="array" aca="1" ref="EX31" ca="1">IF($EN31=1,IF(ISNUMBER(DO$4),IF(ABS(INDEX($F$4:$EK$109,MATCH(1,($A$4:$A$109=$EO31)*($B$4:$B$109=$EP31),0),MATCH(EX$2,$F$2:$EK$2,0))-SUM(OFFSET($E31,,MATCH(EX$2,$F$1:$EK$1,0),,4)))&gt;0,INDEX($F$4:$EK$109,MATCH(1,($A$4:$A$109=$EO31)*($B$4:$B$109=$EP31),0),MATCH(EX$2,$F$2:$EK$2,0))-SUM(OFFSET($E31,,MATCH(EX$2,$F$1:$EK$1,0),,4)),""),""),"")</f>
        <v/>
      </c>
      <c r="EY31" t="str" cm="1">
        <f t="array" aca="1" ref="EY31" ca="1">IF($EN31=1,IF(ISNUMBER(DP$4),IF(ABS(INDEX($F$4:$EK$109,MATCH(1,($A$4:$A$109=$EO31)*($B$4:$B$109=$EP31),0),MATCH(EY$2,$F$2:$EK$2,0))-SUM(OFFSET($E31,,MATCH(EY$2,$F$1:$EK$1,0),,4)))&gt;0,INDEX($F$4:$EK$109,MATCH(1,($A$4:$A$109=$EO31)*($B$4:$B$109=$EP31),0),MATCH(EY$2,$F$2:$EK$2,0))-SUM(OFFSET($E31,,MATCH(EY$2,$F$1:$EK$1,0),,4)),""),""),"")</f>
        <v/>
      </c>
      <c r="EZ31" t="str" cm="1">
        <f t="array" aca="1" ref="EZ31" ca="1">IF($EN31=1,IF(ISNUMBER(DQ$4),IF(ABS(INDEX($F$4:$EK$109,MATCH(1,($A$4:$A$109=$EO31)*($B$4:$B$109=$EP31),0),MATCH(EZ$2,$F$2:$EK$2,0))-SUM(OFFSET($E31,,MATCH(EZ$2,$F$1:$EK$1,0),,4)))&gt;0,INDEX($F$4:$EK$109,MATCH(1,($A$4:$A$109=$EO31)*($B$4:$B$109=$EP31),0),MATCH(EZ$2,$F$2:$EK$2,0))-SUM(OFFSET($E31,,MATCH(EZ$2,$F$1:$EK$1,0),,4)),""),""),"")</f>
        <v/>
      </c>
      <c r="FA31" t="str" cm="1">
        <f t="array" aca="1" ref="FA31" ca="1">IF($EN31=1,IF(ISNUMBER(DR$4),IF(ABS(INDEX($F$4:$EK$109,MATCH(1,($A$4:$A$109=$EO31)*($B$4:$B$109=$EP31),0),MATCH(FA$2,$F$2:$EK$2,0))-SUM(OFFSET($E31,,MATCH(FA$2,$F$1:$EK$1,0),,4)))&gt;0,INDEX($F$4:$EK$109,MATCH(1,($A$4:$A$109=$EO31)*($B$4:$B$109=$EP31),0),MATCH(FA$2,$F$2:$EK$2,0))-SUM(OFFSET($E31,,MATCH(FA$2,$F$1:$EK$1,0),,4)),""),""),"")</f>
        <v/>
      </c>
      <c r="FB31" t="str" cm="1">
        <f t="array" aca="1" ref="FB31" ca="1">IF($EN31=1,IF(ISNUMBER(DS$4),IF(ABS(INDEX($F$4:$EK$109,MATCH(1,($A$4:$A$109=$EO31)*($B$4:$B$109=$EP31),0),MATCH(FB$2,$F$2:$EK$2,0))-SUM(OFFSET($E31,,MATCH(FB$2,$F$1:$EK$1,0),,4)))&gt;0,INDEX($F$4:$EK$109,MATCH(1,($A$4:$A$109=$EO31)*($B$4:$B$109=$EP31),0),MATCH(FB$2,$F$2:$EK$2,0))-SUM(OFFSET($E31,,MATCH(FB$2,$F$1:$EK$1,0),,4)),""),""),"")</f>
        <v/>
      </c>
      <c r="FC31" t="str" cm="1">
        <f t="array" aca="1" ref="FC31" ca="1">IF($EN31=1,IF(ISNUMBER(DT$4),IF(ABS(INDEX($F$4:$EK$109,MATCH(1,($A$4:$A$109=$EO31)*($B$4:$B$109=$EP31),0),MATCH(FC$2,$F$2:$EK$2,0))-SUM(OFFSET($E31,,MATCH(FC$2,$F$1:$EK$1,0),,4)))&gt;0,INDEX($F$4:$EK$109,MATCH(1,($A$4:$A$109=$EO31)*($B$4:$B$109=$EP31),0),MATCH(FC$2,$F$2:$EK$2,0))-SUM(OFFSET($E31,,MATCH(FC$2,$F$1:$EK$1,0),,4)),""),""),"")</f>
        <v/>
      </c>
      <c r="FD31" t="str" cm="1">
        <f t="array" aca="1" ref="FD31" ca="1">IF($EN31=1,IF(ISNUMBER(DU$4),IF(ABS(INDEX($F$4:$EK$109,MATCH(1,($A$4:$A$109=$EO31)*($B$4:$B$109=$EP31),0),MATCH(FD$2,$F$2:$EK$2,0))-SUM(OFFSET($E31,,MATCH(FD$2,$F$1:$EK$1,0),,4)))&gt;0,INDEX($F$4:$EK$109,MATCH(1,($A$4:$A$109=$EO31)*($B$4:$B$109=$EP31),0),MATCH(FD$2,$F$2:$EK$2,0))-SUM(OFFSET($E31,,MATCH(FD$2,$F$1:$EK$1,0),,4)),""),""),"")</f>
        <v/>
      </c>
      <c r="FE31" t="str" cm="1">
        <f t="array" aca="1" ref="FE31" ca="1">IF($EN31=1,IF(ISNUMBER(DV$4),IF(ABS(INDEX($F$4:$EK$109,MATCH(1,($A$4:$A$109=$EO31)*($B$4:$B$109=$EP31),0),MATCH(FE$2,$F$2:$EK$2,0))-SUM(OFFSET($E31,,MATCH(FE$2,$F$1:$EK$1,0),,4)))&gt;0,INDEX($F$4:$EK$109,MATCH(1,($A$4:$A$109=$EO31)*($B$4:$B$109=$EP31),0),MATCH(FE$2,$F$2:$EK$2,0))-SUM(OFFSET($E31,,MATCH(FE$2,$F$1:$EK$1,0),,4)),""),""),"")</f>
        <v/>
      </c>
      <c r="FF31" t="str" cm="1">
        <f t="array" aca="1" ref="FF31" ca="1">IF($EN31=1,IF(ISNUMBER(DW$4),IF(ABS(INDEX($F$4:$EK$109,MATCH(1,($A$4:$A$109=$EO31)*($B$4:$B$109=$EP31),0),MATCH(FF$2,$F$2:$EK$2,0))-SUM(OFFSET($E31,,MATCH(FF$2,$F$1:$EK$1,0),,4)))&gt;0,INDEX($F$4:$EK$109,MATCH(1,($A$4:$A$109=$EO31)*($B$4:$B$109=$EP31),0),MATCH(FF$2,$F$2:$EK$2,0))-SUM(OFFSET($E31,,MATCH(FF$2,$F$1:$EK$1,0),,4)),""),""),"")</f>
        <v/>
      </c>
      <c r="FG31" t="str" cm="1">
        <f t="array" aca="1" ref="FG31" ca="1">IF($EN31=1,IF(ISNUMBER(DX$4),IF(ABS(INDEX($F$4:$EK$109,MATCH(1,($A$4:$A$109=$EO31)*($B$4:$B$109=$EP31),0),MATCH(FG$2,$F$2:$EK$2,0))-SUM(OFFSET($E31,,MATCH(FG$2,$F$1:$EK$1,0),,4)))&gt;0,INDEX($F$4:$EK$109,MATCH(1,($A$4:$A$109=$EO31)*($B$4:$B$109=$EP31),0),MATCH(FG$2,$F$2:$EK$2,0))-SUM(OFFSET($E31,,MATCH(FG$2,$F$1:$EK$1,0),,4)),""),""),"")</f>
        <v/>
      </c>
      <c r="FH31" t="str" cm="1">
        <f t="array" aca="1" ref="FH31" ca="1">IF($EN31=1,IF(ISNUMBER(DY$4),IF(ABS(INDEX($F$4:$EK$109,MATCH(1,($A$4:$A$109=$EO31)*($B$4:$B$109=$EP31),0),MATCH(FH$2,$F$2:$EK$2,0))-SUM(OFFSET($E31,,MATCH(FH$2,$F$1:$EK$1,0),,4)))&gt;0,INDEX($F$4:$EK$109,MATCH(1,($A$4:$A$109=$EO31)*($B$4:$B$109=$EP31),0),MATCH(FH$2,$F$2:$EK$2,0))-SUM(OFFSET($E31,,MATCH(FH$2,$F$1:$EK$1,0),,4)),""),""),"")</f>
        <v/>
      </c>
      <c r="FI31" t="str" cm="1">
        <f t="array" aca="1" ref="FI31" ca="1">IF($EN31=1,IF(ISNUMBER(DZ$4),IF(ABS(INDEX($F$4:$EK$109,MATCH(1,($A$4:$A$109=$EO31)*($B$4:$B$109=$EP31),0),MATCH(FI$2,$F$2:$EK$2,0))-SUM(OFFSET($E31,,MATCH(FI$2,$F$1:$EK$1,0),,4)))&gt;0,INDEX($F$4:$EK$109,MATCH(1,($A$4:$A$109=$EO31)*($B$4:$B$109=$EP31),0),MATCH(FI$2,$F$2:$EK$2,0))-SUM(OFFSET($E31,,MATCH(FI$2,$F$1:$EK$1,0),,4)),""),""),"")</f>
        <v/>
      </c>
      <c r="FJ31" t="str" cm="1">
        <f t="array" aca="1" ref="FJ31" ca="1">IF($EN31=1,IF(ISNUMBER(EA$4),IF(ABS(INDEX($F$4:$EK$109,MATCH(1,($A$4:$A$109=$EO31)*($B$4:$B$109=$EP31),0),MATCH(FJ$2,$F$2:$EK$2,0))-SUM(OFFSET($E31,,MATCH(FJ$2,$F$1:$EK$1,0),,4)))&gt;0,INDEX($F$4:$EK$109,MATCH(1,($A$4:$A$109=$EO31)*($B$4:$B$109=$EP31),0),MATCH(FJ$2,$F$2:$EK$2,0))-SUM(OFFSET($E31,,MATCH(FJ$2,$F$1:$EK$1,0),,4)),""),""),"")</f>
        <v/>
      </c>
      <c r="FK31" t="str" cm="1">
        <f t="array" aca="1" ref="FK31" ca="1">IF($EN31=1,IF(ISNUMBER(EB$4),IF(ABS(INDEX($F$4:$EK$109,MATCH(1,($A$4:$A$109=$EO31)*($B$4:$B$109=$EP31),0),MATCH(FK$2,$F$2:$EK$2,0))-SUM(OFFSET($E31,,MATCH(FK$2,$F$1:$EK$1,0),,4)))&gt;0,INDEX($F$4:$EK$109,MATCH(1,($A$4:$A$109=$EO31)*($B$4:$B$109=$EP31),0),MATCH(FK$2,$F$2:$EK$2,0))-SUM(OFFSET($E31,,MATCH(FK$2,$F$1:$EK$1,0),,4)),""),""),"")</f>
        <v/>
      </c>
      <c r="FL31" t="str" cm="1">
        <f t="array" aca="1" ref="FL31" ca="1">IF($EN31=1,IF(ISNUMBER(EC$4),IF(ABS(INDEX($F$4:$EK$109,MATCH(1,($A$4:$A$109=$EO31)*($B$4:$B$109=$EP31),0),MATCH(FL$2,$F$2:$EK$2,0))-SUM(OFFSET($E31,,MATCH(FL$2,$F$1:$EK$1,0),,4)))&gt;0,INDEX($F$4:$EK$109,MATCH(1,($A$4:$A$109=$EO31)*($B$4:$B$109=$EP31),0),MATCH(FL$2,$F$2:$EK$2,0))-SUM(OFFSET($E31,,MATCH(FL$2,$F$1:$EK$1,0),,4)),""),""),"")</f>
        <v/>
      </c>
      <c r="FM31" t="str" cm="1">
        <f t="array" aca="1" ref="FM31" ca="1">IF($EN31=1,IF(ISNUMBER(ED$4),IF(ABS(INDEX($F$4:$EK$109,MATCH(1,($A$4:$A$109=$EO31)*($B$4:$B$109=$EP31),0),MATCH(FM$2,$F$2:$EK$2,0))-SUM(OFFSET($E31,,MATCH(FM$2,$F$1:$EK$1,0),,4)))&gt;0,INDEX($F$4:$EK$109,MATCH(1,($A$4:$A$109=$EO31)*($B$4:$B$109=$EP31),0),MATCH(FM$2,$F$2:$EK$2,0))-SUM(OFFSET($E31,,MATCH(FM$2,$F$1:$EK$1,0),,4)),""),""),"")</f>
        <v/>
      </c>
      <c r="FN31" t="str" cm="1">
        <f t="array" aca="1" ref="FN31" ca="1">IF($EN31=1,IF(ISNUMBER(EE$4),IF(ABS(INDEX($F$4:$EK$109,MATCH(1,($A$4:$A$109=$EO31)*($B$4:$B$109=$EP31),0),MATCH(FN$2,$F$2:$EK$2,0))-SUM(OFFSET($E31,,MATCH(FN$2,$F$1:$EK$1,0),,4)))&gt;0,INDEX($F$4:$EK$109,MATCH(1,($A$4:$A$109=$EO31)*($B$4:$B$109=$EP31),0),MATCH(FN$2,$F$2:$EK$2,0))-SUM(OFFSET($E31,,MATCH(FN$2,$F$1:$EK$1,0),,4)),""),""),"")</f>
        <v/>
      </c>
      <c r="FO31" t="str" cm="1">
        <f t="array" aca="1" ref="FO31" ca="1">IF($EN31=1,IF(ISNUMBER(EF$4),IF(ABS(INDEX($F$4:$EK$109,MATCH(1,($A$4:$A$109=$EO31)*($B$4:$B$109=$EP31),0),MATCH(FO$2,$F$2:$EK$2,0))-SUM(OFFSET($E31,,MATCH(FO$2,$F$1:$EK$1,0),,4)))&gt;0,INDEX($F$4:$EK$109,MATCH(1,($A$4:$A$109=$EO31)*($B$4:$B$109=$EP31),0),MATCH(FO$2,$F$2:$EK$2,0))-SUM(OFFSET($E31,,MATCH(FO$2,$F$1:$EK$1,0),,4)),""),""),"")</f>
        <v/>
      </c>
      <c r="FP31" t="str" cm="1">
        <f t="array" aca="1" ref="FP31" ca="1">IF($EN31=1,IF(ISNUMBER(EG$4),IF(ABS(INDEX($F$4:$EK$109,MATCH(1,($A$4:$A$109=$EO31)*($B$4:$B$109=$EP31),0),MATCH(FP$2,$F$2:$EK$2,0))-SUM(OFFSET($E31,,MATCH(FP$2,$F$1:$EK$1,0),,4)))&gt;0,INDEX($F$4:$EK$109,MATCH(1,($A$4:$A$109=$EO31)*($B$4:$B$109=$EP31),0),MATCH(FP$2,$F$2:$EK$2,0))-SUM(OFFSET($E31,,MATCH(FP$2,$F$1:$EK$1,0),,4)),""),""),"")</f>
        <v/>
      </c>
      <c r="FQ31" t="str" cm="1">
        <f t="array" aca="1" ref="FQ31" ca="1">IF($EN31=1,IF(ISNUMBER(EH$4),IF(ABS(INDEX($F$4:$EK$109,MATCH(1,($A$4:$A$109=$EO31)*($B$4:$B$109=$EP31),0),MATCH(FQ$2,$F$2:$EK$2,0))-SUM(OFFSET($E31,,MATCH(FQ$2,$F$1:$EK$1,0),,4)))&gt;0,INDEX($F$4:$EK$109,MATCH(1,($A$4:$A$109=$EO31)*($B$4:$B$109=$EP31),0),MATCH(FQ$2,$F$2:$EK$2,0))-SUM(OFFSET($E31,,MATCH(FQ$2,$F$1:$EK$1,0),,4)),""),""),"")</f>
        <v/>
      </c>
      <c r="FR31" t="str" cm="1">
        <f t="array" aca="1" ref="FR31" ca="1">IF($EN31=1,IF(ISNUMBER(EI$4),IF(ABS(INDEX($F$4:$EK$109,MATCH(1,($A$4:$A$109=$EO31)*($B$4:$B$109=$EP31),0),MATCH(FR$2,$F$2:$EK$2,0))-SUM(OFFSET($E31,,MATCH(FR$2,$F$1:$EK$1,0),,4)))&gt;0,INDEX($F$4:$EK$109,MATCH(1,($A$4:$A$109=$EO31)*($B$4:$B$109=$EP31),0),MATCH(FR$2,$F$2:$EK$2,0))-SUM(OFFSET($E31,,MATCH(FR$2,$F$1:$EK$1,0),,4)),""),""),"")</f>
        <v/>
      </c>
      <c r="FS31" t="str" cm="1">
        <f t="array" aca="1" ref="FS31" ca="1">IF($EN31=1,IF(ISNUMBER(EJ$4),IF(ABS(INDEX($F$4:$EK$109,MATCH(1,($A$4:$A$109=$EO31)*($B$4:$B$109=$EP31),0),MATCH(FS$2,$F$2:$EK$2,0))-SUM(OFFSET($E31,,MATCH(FS$2,$F$1:$EK$1,0),,4)))&gt;0,INDEX($F$4:$EK$109,MATCH(1,($A$4:$A$109=$EO31)*($B$4:$B$109=$EP31),0),MATCH(FS$2,$F$2:$EK$2,0))-SUM(OFFSET($E31,,MATCH(FS$2,$F$1:$EK$1,0),,4)),""),""),"")</f>
        <v/>
      </c>
      <c r="FT31" t="str" cm="1">
        <f t="array" aca="1" ref="FT31" ca="1">IF($EN31=1,IF(ISNUMBER(EK$4),IF(ABS(INDEX($F$4:$EK$109,MATCH(1,($A$4:$A$109=$EO31)*($B$4:$B$109=$EP31),0),MATCH(FT$2,$F$2:$EK$2,0))-SUM(OFFSET($E31,,MATCH(FT$2,$F$1:$EK$1,0),,4)))&gt;0,INDEX($F$4:$EK$109,MATCH(1,($A$4:$A$109=$EO31)*($B$4:$B$109=$EP31),0),MATCH(FT$2,$F$2:$EK$2,0))-SUM(OFFSET($E31,,MATCH(FT$2,$F$1:$EK$1,0),,4)),""),""),"")</f>
        <v/>
      </c>
    </row>
    <row r="34" spans="1:176" x14ac:dyDescent="0.25">
      <c r="A34" t="s">
        <v>157</v>
      </c>
      <c r="B34" t="s">
        <v>158</v>
      </c>
      <c r="F34">
        <v>509165000</v>
      </c>
      <c r="G34">
        <v>515092000</v>
      </c>
      <c r="H34">
        <v>394683000</v>
      </c>
      <c r="I34">
        <v>496654000</v>
      </c>
      <c r="J34">
        <v>464000000</v>
      </c>
      <c r="K34">
        <v>435000000</v>
      </c>
      <c r="L34">
        <v>471000000</v>
      </c>
      <c r="M34">
        <v>596000000</v>
      </c>
      <c r="N34">
        <v>547000000</v>
      </c>
      <c r="O34">
        <v>426000000</v>
      </c>
      <c r="P34">
        <v>1940000000</v>
      </c>
      <c r="Q34">
        <v>1766000000</v>
      </c>
      <c r="R34">
        <v>1989000000</v>
      </c>
      <c r="S34">
        <v>1988000000</v>
      </c>
      <c r="T34">
        <v>2802000000</v>
      </c>
      <c r="U34">
        <v>4002000000</v>
      </c>
      <c r="V34">
        <v>765000000</v>
      </c>
      <c r="W34">
        <v>718000000</v>
      </c>
      <c r="X34">
        <v>721000000</v>
      </c>
      <c r="Y34">
        <v>782000000</v>
      </c>
      <c r="Z34">
        <v>2772000000</v>
      </c>
      <c r="AA34">
        <v>7105000000</v>
      </c>
      <c r="AB34">
        <v>9765000000</v>
      </c>
      <c r="AC34">
        <v>10896000000</v>
      </c>
      <c r="AD34">
        <v>15494000000</v>
      </c>
      <c r="AE34">
        <v>3274000000</v>
      </c>
      <c r="AF34">
        <v>2251000000</v>
      </c>
      <c r="AG34">
        <v>847000000</v>
      </c>
      <c r="AH34">
        <v>978000000</v>
      </c>
      <c r="AI34">
        <v>5628000000</v>
      </c>
      <c r="AJ34">
        <v>1288000000</v>
      </c>
      <c r="AK34">
        <v>1990000000</v>
      </c>
      <c r="AL34">
        <v>3887000000</v>
      </c>
      <c r="AM34">
        <v>3013000000</v>
      </c>
      <c r="AN34">
        <v>2800000000</v>
      </c>
      <c r="AO34">
        <v>3389000000</v>
      </c>
      <c r="AP34">
        <v>5079000000</v>
      </c>
      <c r="AQ34">
        <v>5783000000</v>
      </c>
      <c r="AR34">
        <v>5519000000</v>
      </c>
      <c r="AS34">
        <v>7280000000</v>
      </c>
      <c r="AT34">
        <v>7587000000</v>
      </c>
      <c r="AU34">
        <v>8563000000</v>
      </c>
      <c r="AV34">
        <v>9107000000</v>
      </c>
      <c r="DK34">
        <v>496654000</v>
      </c>
      <c r="DL34">
        <v>596000000</v>
      </c>
      <c r="DM34">
        <v>1766000000</v>
      </c>
      <c r="DN34">
        <v>4002000000</v>
      </c>
      <c r="DO34">
        <v>782000000</v>
      </c>
      <c r="DP34">
        <v>10896000000</v>
      </c>
      <c r="DQ34">
        <v>847000000</v>
      </c>
      <c r="DR34">
        <v>1990000000</v>
      </c>
      <c r="DS34">
        <v>3389000000</v>
      </c>
      <c r="DT34">
        <v>7280000000</v>
      </c>
      <c r="EO34" t="str">
        <f t="shared" ref="EO34:EP77" si="9">A34</f>
        <v>bs</v>
      </c>
      <c r="EP34" t="str">
        <f t="shared" si="9"/>
        <v>cashAndCashEquivalents</v>
      </c>
      <c r="ET34" t="str" cm="1">
        <f t="array" aca="1" ref="ET34" ca="1">IF(ISNUMBER(DK$4),IF(ABS(INDEX($F$4:$EK$109,MATCH(1,($A$4:$A$109=$EO34)*($B$4:$B$109=$EP34),0),MATCH(ET$2,$F$2:$EK$2,0))-SUM(OFFSET($E34,,MATCH(ET$2,$F$1:$EK$1,0)+3,,1)))&gt;0,INDEX($F$4:$EK$109,MATCH(1,($A$4:$A$109=$EO34)*($B$4:$B$109=$EP34),0),MATCH(ET$2,$F$2:$EK$2,0))-SUM(OFFSET($E34,,MATCH(ET$2,$F$1:$EK$1,0)+3,,1)),""),"")</f>
        <v/>
      </c>
      <c r="EU34" t="str" cm="1">
        <f t="array" aca="1" ref="EU34" ca="1">IF(ISNUMBER(DL$4),IF(ABS(INDEX($F$4:$EK$109,MATCH(1,($A$4:$A$109=$EO34)*($B$4:$B$109=$EP34),0),MATCH(EU$2,$F$2:$EK$2,0))-SUM(OFFSET($E34,,MATCH(EU$2,$F$1:$EK$1,0)+3,,1)))&gt;0,INDEX($F$4:$EK$109,MATCH(1,($A$4:$A$109=$EO34)*($B$4:$B$109=$EP34),0),MATCH(EU$2,$F$2:$EK$2,0))-SUM(OFFSET($E34,,MATCH(EU$2,$F$1:$EK$1,0)+3,,1)),""),"")</f>
        <v/>
      </c>
      <c r="EV34" t="str" cm="1">
        <f t="array" aca="1" ref="EV34" ca="1">IF(ISNUMBER(DM$4),IF(ABS(INDEX($F$4:$EK$109,MATCH(1,($A$4:$A$109=$EO34)*($B$4:$B$109=$EP34),0),MATCH(EV$2,$F$2:$EK$2,0))-SUM(OFFSET($E34,,MATCH(EV$2,$F$1:$EK$1,0)+3,,1)))&gt;0,INDEX($F$4:$EK$109,MATCH(1,($A$4:$A$109=$EO34)*($B$4:$B$109=$EP34),0),MATCH(EV$2,$F$2:$EK$2,0))-SUM(OFFSET($E34,,MATCH(EV$2,$F$1:$EK$1,0)+3,,1)),""),"")</f>
        <v/>
      </c>
      <c r="EW34" t="str" cm="1">
        <f t="array" aca="1" ref="EW34" ca="1">IF(ISNUMBER(DN$4),IF(ABS(INDEX($F$4:$EK$109,MATCH(1,($A$4:$A$109=$EO34)*($B$4:$B$109=$EP34),0),MATCH(EW$2,$F$2:$EK$2,0))-SUM(OFFSET($E34,,MATCH(EW$2,$F$1:$EK$1,0)+3,,1)))&gt;0,INDEX($F$4:$EK$109,MATCH(1,($A$4:$A$109=$EO34)*($B$4:$B$109=$EP34),0),MATCH(EW$2,$F$2:$EK$2,0))-SUM(OFFSET($E34,,MATCH(EW$2,$F$1:$EK$1,0)+3,,1)),""),"")</f>
        <v/>
      </c>
      <c r="EX34" t="str" cm="1">
        <f t="array" aca="1" ref="EX34" ca="1">IF(ISNUMBER(DO$4),IF(ABS(INDEX($F$4:$EK$109,MATCH(1,($A$4:$A$109=$EO34)*($B$4:$B$109=$EP34),0),MATCH(EX$2,$F$2:$EK$2,0))-SUM(OFFSET($E34,,MATCH(EX$2,$F$1:$EK$1,0)+3,,1)))&gt;0,INDEX($F$4:$EK$109,MATCH(1,($A$4:$A$109=$EO34)*($B$4:$B$109=$EP34),0),MATCH(EX$2,$F$2:$EK$2,0))-SUM(OFFSET($E34,,MATCH(EX$2,$F$1:$EK$1,0)+3,,1)),""),"")</f>
        <v/>
      </c>
      <c r="EY34" t="str" cm="1">
        <f t="array" aca="1" ref="EY34" ca="1">IF(ISNUMBER(DP$4),IF(ABS(INDEX($F$4:$EK$109,MATCH(1,($A$4:$A$109=$EO34)*($B$4:$B$109=$EP34),0),MATCH(EY$2,$F$2:$EK$2,0))-SUM(OFFSET($E34,,MATCH(EY$2,$F$1:$EK$1,0)+3,,1)))&gt;0,INDEX($F$4:$EK$109,MATCH(1,($A$4:$A$109=$EO34)*($B$4:$B$109=$EP34),0),MATCH(EY$2,$F$2:$EK$2,0))-SUM(OFFSET($E34,,MATCH(EY$2,$F$1:$EK$1,0)+3,,1)),""),"")</f>
        <v/>
      </c>
      <c r="EZ34" t="str" cm="1">
        <f t="array" aca="1" ref="EZ34" ca="1">IF(ISNUMBER(DQ$4),IF(ABS(INDEX($F$4:$EK$109,MATCH(1,($A$4:$A$109=$EO34)*($B$4:$B$109=$EP34),0),MATCH(EZ$2,$F$2:$EK$2,0))-SUM(OFFSET($E34,,MATCH(EZ$2,$F$1:$EK$1,0)+3,,1)))&gt;0,INDEX($F$4:$EK$109,MATCH(1,($A$4:$A$109=$EO34)*($B$4:$B$109=$EP34),0),MATCH(EZ$2,$F$2:$EK$2,0))-SUM(OFFSET($E34,,MATCH(EZ$2,$F$1:$EK$1,0)+3,,1)),""),"")</f>
        <v/>
      </c>
      <c r="FA34" t="str" cm="1">
        <f t="array" aca="1" ref="FA34" ca="1">IF(ISNUMBER(DR$4),IF(ABS(INDEX($F$4:$EK$109,MATCH(1,($A$4:$A$109=$EO34)*($B$4:$B$109=$EP34),0),MATCH(FA$2,$F$2:$EK$2,0))-SUM(OFFSET($E34,,MATCH(FA$2,$F$1:$EK$1,0)+3,,1)))&gt;0,INDEX($F$4:$EK$109,MATCH(1,($A$4:$A$109=$EO34)*($B$4:$B$109=$EP34),0),MATCH(FA$2,$F$2:$EK$2,0))-SUM(OFFSET($E34,,MATCH(FA$2,$F$1:$EK$1,0)+3,,1)),""),"")</f>
        <v/>
      </c>
      <c r="FB34" t="str" cm="1">
        <f t="array" aca="1" ref="FB34" ca="1">IF(ISNUMBER(DS$4),IF(ABS(INDEX($F$4:$EK$109,MATCH(1,($A$4:$A$109=$EO34)*($B$4:$B$109=$EP34),0),MATCH(FB$2,$F$2:$EK$2,0))-SUM(OFFSET($E34,,MATCH(FB$2,$F$1:$EK$1,0)+3,,1)))&gt;0,INDEX($F$4:$EK$109,MATCH(1,($A$4:$A$109=$EO34)*($B$4:$B$109=$EP34),0),MATCH(FB$2,$F$2:$EK$2,0))-SUM(OFFSET($E34,,MATCH(FB$2,$F$1:$EK$1,0)+3,,1)),""),"")</f>
        <v/>
      </c>
      <c r="FC34" t="str" cm="1">
        <f t="array" aca="1" ref="FC34" ca="1">IF(ISNUMBER(DT$4),IF(ABS(INDEX($F$4:$EK$109,MATCH(1,($A$4:$A$109=$EO34)*($B$4:$B$109=$EP34),0),MATCH(FC$2,$F$2:$EK$2,0))-SUM(OFFSET($E34,,MATCH(FC$2,$F$1:$EK$1,0)+3,,1)))&gt;0,INDEX($F$4:$EK$109,MATCH(1,($A$4:$A$109=$EO34)*($B$4:$B$109=$EP34),0),MATCH(FC$2,$F$2:$EK$2,0))-SUM(OFFSET($E34,,MATCH(FC$2,$F$1:$EK$1,0)+3,,1)),""),"")</f>
        <v/>
      </c>
      <c r="FD34" t="str" cm="1">
        <f t="array" aca="1" ref="FD34" ca="1">IF(ISNUMBER(DU$4),IF(ABS(INDEX($F$4:$EK$109,MATCH(1,($A$4:$A$109=$EO34)*($B$4:$B$109=$EP34),0),MATCH(FD$2,$F$2:$EK$2,0))-SUM(OFFSET($E34,,MATCH(FD$2,$F$1:$EK$1,0)+3,,1)))&gt;0,INDEX($F$4:$EK$109,MATCH(1,($A$4:$A$109=$EO34)*($B$4:$B$109=$EP34),0),MATCH(FD$2,$F$2:$EK$2,0))-SUM(OFFSET($E34,,MATCH(FD$2,$F$1:$EK$1,0)+3,,1)),""),"")</f>
        <v/>
      </c>
      <c r="FE34" t="str" cm="1">
        <f t="array" aca="1" ref="FE34" ca="1">IF(ISNUMBER(DV$4),IF(ABS(INDEX($F$4:$EK$109,MATCH(1,($A$4:$A$109=$EO34)*($B$4:$B$109=$EP34),0),MATCH(FE$2,$F$2:$EK$2,0))-SUM(OFFSET($E34,,MATCH(FE$2,$F$1:$EK$1,0)+3,,1)))&gt;0,INDEX($F$4:$EK$109,MATCH(1,($A$4:$A$109=$EO34)*($B$4:$B$109=$EP34),0),MATCH(FE$2,$F$2:$EK$2,0))-SUM(OFFSET($E34,,MATCH(FE$2,$F$1:$EK$1,0)+3,,1)),""),"")</f>
        <v/>
      </c>
      <c r="FF34" t="str" cm="1">
        <f t="array" aca="1" ref="FF34" ca="1">IF(ISNUMBER(DW$4),IF(ABS(INDEX($F$4:$EK$109,MATCH(1,($A$4:$A$109=$EO34)*($B$4:$B$109=$EP34),0),MATCH(FF$2,$F$2:$EK$2,0))-SUM(OFFSET($E34,,MATCH(FF$2,$F$1:$EK$1,0)+3,,1)))&gt;0,INDEX($F$4:$EK$109,MATCH(1,($A$4:$A$109=$EO34)*($B$4:$B$109=$EP34),0),MATCH(FF$2,$F$2:$EK$2,0))-SUM(OFFSET($E34,,MATCH(FF$2,$F$1:$EK$1,0)+3,,1)),""),"")</f>
        <v/>
      </c>
      <c r="FG34" t="str" cm="1">
        <f t="array" aca="1" ref="FG34" ca="1">IF(ISNUMBER(DX$4),IF(ABS(INDEX($F$4:$EK$109,MATCH(1,($A$4:$A$109=$EO34)*($B$4:$B$109=$EP34),0),MATCH(FG$2,$F$2:$EK$2,0))-SUM(OFFSET($E34,,MATCH(FG$2,$F$1:$EK$1,0)+3,,1)))&gt;0,INDEX($F$4:$EK$109,MATCH(1,($A$4:$A$109=$EO34)*($B$4:$B$109=$EP34),0),MATCH(FG$2,$F$2:$EK$2,0))-SUM(OFFSET($E34,,MATCH(FG$2,$F$1:$EK$1,0)+3,,1)),""),"")</f>
        <v/>
      </c>
      <c r="FH34" t="str" cm="1">
        <f t="array" aca="1" ref="FH34" ca="1">IF(ISNUMBER(DY$4),IF(ABS(INDEX($F$4:$EK$109,MATCH(1,($A$4:$A$109=$EO34)*($B$4:$B$109=$EP34),0),MATCH(FH$2,$F$2:$EK$2,0))-SUM(OFFSET($E34,,MATCH(FH$2,$F$1:$EK$1,0)+3,,1)))&gt;0,INDEX($F$4:$EK$109,MATCH(1,($A$4:$A$109=$EO34)*($B$4:$B$109=$EP34),0),MATCH(FH$2,$F$2:$EK$2,0))-SUM(OFFSET($E34,,MATCH(FH$2,$F$1:$EK$1,0)+3,,1)),""),"")</f>
        <v/>
      </c>
      <c r="FI34" t="str" cm="1">
        <f t="array" aca="1" ref="FI34" ca="1">IF(ISNUMBER(DZ$4),IF(ABS(INDEX($F$4:$EK$109,MATCH(1,($A$4:$A$109=$EO34)*($B$4:$B$109=$EP34),0),MATCH(FI$2,$F$2:$EK$2,0))-SUM(OFFSET($E34,,MATCH(FI$2,$F$1:$EK$1,0)+3,,1)))&gt;0,INDEX($F$4:$EK$109,MATCH(1,($A$4:$A$109=$EO34)*($B$4:$B$109=$EP34),0),MATCH(FI$2,$F$2:$EK$2,0))-SUM(OFFSET($E34,,MATCH(FI$2,$F$1:$EK$1,0)+3,,1)),""),"")</f>
        <v/>
      </c>
      <c r="FJ34" t="str" cm="1">
        <f t="array" aca="1" ref="FJ34" ca="1">IF(ISNUMBER(EA$4),IF(ABS(INDEX($F$4:$EK$109,MATCH(1,($A$4:$A$109=$EO34)*($B$4:$B$109=$EP34),0),MATCH(FJ$2,$F$2:$EK$2,0))-SUM(OFFSET($E34,,MATCH(FJ$2,$F$1:$EK$1,0)+3,,1)))&gt;0,INDEX($F$4:$EK$109,MATCH(1,($A$4:$A$109=$EO34)*($B$4:$B$109=$EP34),0),MATCH(FJ$2,$F$2:$EK$2,0))-SUM(OFFSET($E34,,MATCH(FJ$2,$F$1:$EK$1,0)+3,,1)),""),"")</f>
        <v/>
      </c>
      <c r="FK34" t="str" cm="1">
        <f t="array" aca="1" ref="FK34" ca="1">IF(ISNUMBER(EB$4),IF(ABS(INDEX($F$4:$EK$109,MATCH(1,($A$4:$A$109=$EO34)*($B$4:$B$109=$EP34),0),MATCH(FK$2,$F$2:$EK$2,0))-SUM(OFFSET($E34,,MATCH(FK$2,$F$1:$EK$1,0)+3,,1)))&gt;0,INDEX($F$4:$EK$109,MATCH(1,($A$4:$A$109=$EO34)*($B$4:$B$109=$EP34),0),MATCH(FK$2,$F$2:$EK$2,0))-SUM(OFFSET($E34,,MATCH(FK$2,$F$1:$EK$1,0)+3,,1)),""),"")</f>
        <v/>
      </c>
      <c r="FL34" t="str" cm="1">
        <f t="array" aca="1" ref="FL34" ca="1">IF(ISNUMBER(EC$4),IF(ABS(INDEX($F$4:$EK$109,MATCH(1,($A$4:$A$109=$EO34)*($B$4:$B$109=$EP34),0),MATCH(FL$2,$F$2:$EK$2,0))-SUM(OFFSET($E34,,MATCH(FL$2,$F$1:$EK$1,0)+3,,1)))&gt;0,INDEX($F$4:$EK$109,MATCH(1,($A$4:$A$109=$EO34)*($B$4:$B$109=$EP34),0),MATCH(FL$2,$F$2:$EK$2,0))-SUM(OFFSET($E34,,MATCH(FL$2,$F$1:$EK$1,0)+3,,1)),""),"")</f>
        <v/>
      </c>
      <c r="FM34" t="str" cm="1">
        <f t="array" aca="1" ref="FM34" ca="1">IF(ISNUMBER(ED$4),IF(ABS(INDEX($F$4:$EK$109,MATCH(1,($A$4:$A$109=$EO34)*($B$4:$B$109=$EP34),0),MATCH(FM$2,$F$2:$EK$2,0))-SUM(OFFSET($E34,,MATCH(FM$2,$F$1:$EK$1,0)+3,,1)))&gt;0,INDEX($F$4:$EK$109,MATCH(1,($A$4:$A$109=$EO34)*($B$4:$B$109=$EP34),0),MATCH(FM$2,$F$2:$EK$2,0))-SUM(OFFSET($E34,,MATCH(FM$2,$F$1:$EK$1,0)+3,,1)),""),"")</f>
        <v/>
      </c>
      <c r="FN34" t="str" cm="1">
        <f t="array" aca="1" ref="FN34" ca="1">IF(ISNUMBER(EE$4),IF(ABS(INDEX($F$4:$EK$109,MATCH(1,($A$4:$A$109=$EO34)*($B$4:$B$109=$EP34),0),MATCH(FN$2,$F$2:$EK$2,0))-SUM(OFFSET($E34,,MATCH(FN$2,$F$1:$EK$1,0)+3,,1)))&gt;0,INDEX($F$4:$EK$109,MATCH(1,($A$4:$A$109=$EO34)*($B$4:$B$109=$EP34),0),MATCH(FN$2,$F$2:$EK$2,0))-SUM(OFFSET($E34,,MATCH(FN$2,$F$1:$EK$1,0)+3,,1)),""),"")</f>
        <v/>
      </c>
      <c r="FO34" t="str" cm="1">
        <f t="array" aca="1" ref="FO34" ca="1">IF(ISNUMBER(EF$4),IF(ABS(INDEX($F$4:$EK$109,MATCH(1,($A$4:$A$109=$EO34)*($B$4:$B$109=$EP34),0),MATCH(FO$2,$F$2:$EK$2,0))-SUM(OFFSET($E34,,MATCH(FO$2,$F$1:$EK$1,0)+3,,1)))&gt;0,INDEX($F$4:$EK$109,MATCH(1,($A$4:$A$109=$EO34)*($B$4:$B$109=$EP34),0),MATCH(FO$2,$F$2:$EK$2,0))-SUM(OFFSET($E34,,MATCH(FO$2,$F$1:$EK$1,0)+3,,1)),""),"")</f>
        <v/>
      </c>
      <c r="FP34" t="str" cm="1">
        <f t="array" aca="1" ref="FP34" ca="1">IF(ISNUMBER(EG$4),IF(ABS(INDEX($F$4:$EK$109,MATCH(1,($A$4:$A$109=$EO34)*($B$4:$B$109=$EP34),0),MATCH(FP$2,$F$2:$EK$2,0))-SUM(OFFSET($E34,,MATCH(FP$2,$F$1:$EK$1,0)+3,,1)))&gt;0,INDEX($F$4:$EK$109,MATCH(1,($A$4:$A$109=$EO34)*($B$4:$B$109=$EP34),0),MATCH(FP$2,$F$2:$EK$2,0))-SUM(OFFSET($E34,,MATCH(FP$2,$F$1:$EK$1,0)+3,,1)),""),"")</f>
        <v/>
      </c>
      <c r="FQ34" t="str" cm="1">
        <f t="array" aca="1" ref="FQ34" ca="1">IF(ISNUMBER(EH$4),IF(ABS(INDEX($F$4:$EK$109,MATCH(1,($A$4:$A$109=$EO34)*($B$4:$B$109=$EP34),0),MATCH(FQ$2,$F$2:$EK$2,0))-SUM(OFFSET($E34,,MATCH(FQ$2,$F$1:$EK$1,0)+3,,1)))&gt;0,INDEX($F$4:$EK$109,MATCH(1,($A$4:$A$109=$EO34)*($B$4:$B$109=$EP34),0),MATCH(FQ$2,$F$2:$EK$2,0))-SUM(OFFSET($E34,,MATCH(FQ$2,$F$1:$EK$1,0)+3,,1)),""),"")</f>
        <v/>
      </c>
      <c r="FR34" t="str" cm="1">
        <f t="array" aca="1" ref="FR34" ca="1">IF(ISNUMBER(EI$4),IF(ABS(INDEX($F$4:$EK$109,MATCH(1,($A$4:$A$109=$EO34)*($B$4:$B$109=$EP34),0),MATCH(FR$2,$F$2:$EK$2,0))-SUM(OFFSET($E34,,MATCH(FR$2,$F$1:$EK$1,0)+3,,1)))&gt;0,INDEX($F$4:$EK$109,MATCH(1,($A$4:$A$109=$EO34)*($B$4:$B$109=$EP34),0),MATCH(FR$2,$F$2:$EK$2,0))-SUM(OFFSET($E34,,MATCH(FR$2,$F$1:$EK$1,0)+3,,1)),""),"")</f>
        <v/>
      </c>
      <c r="FS34" t="str" cm="1">
        <f t="array" aca="1" ref="FS34" ca="1">IF(ISNUMBER(EJ$4),IF(ABS(INDEX($F$4:$EK$109,MATCH(1,($A$4:$A$109=$EO34)*($B$4:$B$109=$EP34),0),MATCH(FS$2,$F$2:$EK$2,0))-SUM(OFFSET($E34,,MATCH(FS$2,$F$1:$EK$1,0)+3,,1)))&gt;0,INDEX($F$4:$EK$109,MATCH(1,($A$4:$A$109=$EO34)*($B$4:$B$109=$EP34),0),MATCH(FS$2,$F$2:$EK$2,0))-SUM(OFFSET($E34,,MATCH(FS$2,$F$1:$EK$1,0)+3,,1)),""),"")</f>
        <v/>
      </c>
      <c r="FT34" t="str" cm="1">
        <f t="array" aca="1" ref="FT34" ca="1">IF(ISNUMBER(EK$4),IF(ABS(INDEX($F$4:$EK$109,MATCH(1,($A$4:$A$109=$EO34)*($B$4:$B$109=$EP34),0),MATCH(FT$2,$F$2:$EK$2,0))-SUM(OFFSET($E34,,MATCH(FT$2,$F$1:$EK$1,0)+3,,1)))&gt;0,INDEX($F$4:$EK$109,MATCH(1,($A$4:$A$109=$EO34)*($B$4:$B$109=$EP34),0),MATCH(FT$2,$F$2:$EK$2,0))-SUM(OFFSET($E34,,MATCH(FT$2,$F$1:$EK$1,0)+3,,1)),""),"")</f>
        <v/>
      </c>
    </row>
    <row r="35" spans="1:176" x14ac:dyDescent="0.25">
      <c r="A35" t="s">
        <v>157</v>
      </c>
      <c r="B35" t="s">
        <v>159</v>
      </c>
      <c r="F35">
        <v>3838652000</v>
      </c>
      <c r="G35">
        <v>3870962000</v>
      </c>
      <c r="H35">
        <v>3846114000</v>
      </c>
      <c r="I35">
        <v>4126685000</v>
      </c>
      <c r="J35">
        <v>4328000000</v>
      </c>
      <c r="K35">
        <v>4070000000</v>
      </c>
      <c r="L35">
        <v>4257000000</v>
      </c>
      <c r="M35">
        <v>4441000000</v>
      </c>
      <c r="N35">
        <v>4207000000</v>
      </c>
      <c r="O35">
        <v>4453000000</v>
      </c>
      <c r="P35">
        <v>4731000000</v>
      </c>
      <c r="Q35">
        <v>5032000000</v>
      </c>
      <c r="R35">
        <v>4217000000</v>
      </c>
      <c r="S35">
        <v>3889000000</v>
      </c>
      <c r="T35">
        <v>3518000000</v>
      </c>
      <c r="U35">
        <v>3106000000</v>
      </c>
      <c r="V35">
        <v>6535000000</v>
      </c>
      <c r="W35">
        <v>7225000000</v>
      </c>
      <c r="X35">
        <v>6870000000</v>
      </c>
      <c r="Y35">
        <v>6640000000</v>
      </c>
      <c r="Z35">
        <v>5030000000</v>
      </c>
      <c r="AA35">
        <v>1370000000</v>
      </c>
      <c r="AB35">
        <v>4000000</v>
      </c>
      <c r="AC35">
        <v>1000000</v>
      </c>
      <c r="AD35">
        <v>860000000</v>
      </c>
      <c r="AE35">
        <v>7707000000</v>
      </c>
      <c r="AF35">
        <v>7888000000</v>
      </c>
      <c r="AG35">
        <v>10714000000</v>
      </c>
      <c r="AH35">
        <v>11689000000</v>
      </c>
      <c r="AI35">
        <v>14026000000</v>
      </c>
      <c r="AJ35">
        <v>18010000000</v>
      </c>
      <c r="AK35">
        <v>19218000000</v>
      </c>
      <c r="AL35">
        <v>16451000000</v>
      </c>
      <c r="AM35">
        <v>14024000000</v>
      </c>
      <c r="AN35">
        <v>10343000000</v>
      </c>
      <c r="AO35">
        <v>9907000000</v>
      </c>
      <c r="AP35">
        <v>10241000000</v>
      </c>
      <c r="AQ35">
        <v>10240000000</v>
      </c>
      <c r="AR35">
        <v>12762000000</v>
      </c>
      <c r="AS35">
        <v>18704000000</v>
      </c>
      <c r="AT35">
        <v>23851000000</v>
      </c>
      <c r="AU35">
        <v>26237000000</v>
      </c>
      <c r="AV35">
        <v>29380000000</v>
      </c>
      <c r="DK35">
        <v>4126685000</v>
      </c>
      <c r="DL35">
        <v>4441000000</v>
      </c>
      <c r="DM35">
        <v>5032000000</v>
      </c>
      <c r="DN35">
        <v>3106000000</v>
      </c>
      <c r="DO35">
        <v>6640000000</v>
      </c>
      <c r="DP35">
        <v>1000000</v>
      </c>
      <c r="DQ35">
        <v>10714000000</v>
      </c>
      <c r="DR35">
        <v>19218000000</v>
      </c>
      <c r="DS35">
        <v>9907000000</v>
      </c>
      <c r="DT35">
        <v>18704000000</v>
      </c>
      <c r="EO35" t="str">
        <f t="shared" si="9"/>
        <v>bs</v>
      </c>
      <c r="EP35" t="str">
        <f t="shared" si="9"/>
        <v>shortTermInvestments</v>
      </c>
      <c r="ET35" t="str" cm="1">
        <f t="array" aca="1" ref="ET35" ca="1">IF(ISNUMBER(DK$4),IF(ABS(INDEX($F$4:$EK$109,MATCH(1,($A$4:$A$109=$EO35)*($B$4:$B$109=$EP35),0),MATCH(ET$2,$F$2:$EK$2,0))-SUM(OFFSET($E35,,MATCH(ET$2,$F$1:$EK$1,0)+3,,1)))&gt;0,INDEX($F$4:$EK$109,MATCH(1,($A$4:$A$109=$EO35)*($B$4:$B$109=$EP35),0),MATCH(ET$2,$F$2:$EK$2,0))-SUM(OFFSET($E35,,MATCH(ET$2,$F$1:$EK$1,0)+3,,1)),""),"")</f>
        <v/>
      </c>
      <c r="EU35" t="str" cm="1">
        <f t="array" aca="1" ref="EU35" ca="1">IF(ISNUMBER(DL$4),IF(ABS(INDEX($F$4:$EK$109,MATCH(1,($A$4:$A$109=$EO35)*($B$4:$B$109=$EP35),0),MATCH(EU$2,$F$2:$EK$2,0))-SUM(OFFSET($E35,,MATCH(EU$2,$F$1:$EK$1,0)+3,,1)))&gt;0,INDEX($F$4:$EK$109,MATCH(1,($A$4:$A$109=$EO35)*($B$4:$B$109=$EP35),0),MATCH(EU$2,$F$2:$EK$2,0))-SUM(OFFSET($E35,,MATCH(EU$2,$F$1:$EK$1,0)+3,,1)),""),"")</f>
        <v/>
      </c>
      <c r="EV35" t="str" cm="1">
        <f t="array" aca="1" ref="EV35" ca="1">IF(ISNUMBER(DM$4),IF(ABS(INDEX($F$4:$EK$109,MATCH(1,($A$4:$A$109=$EO35)*($B$4:$B$109=$EP35),0),MATCH(EV$2,$F$2:$EK$2,0))-SUM(OFFSET($E35,,MATCH(EV$2,$F$1:$EK$1,0)+3,,1)))&gt;0,INDEX($F$4:$EK$109,MATCH(1,($A$4:$A$109=$EO35)*($B$4:$B$109=$EP35),0),MATCH(EV$2,$F$2:$EK$2,0))-SUM(OFFSET($E35,,MATCH(EV$2,$F$1:$EK$1,0)+3,,1)),""),"")</f>
        <v/>
      </c>
      <c r="EW35" t="str" cm="1">
        <f t="array" aca="1" ref="EW35" ca="1">IF(ISNUMBER(DN$4),IF(ABS(INDEX($F$4:$EK$109,MATCH(1,($A$4:$A$109=$EO35)*($B$4:$B$109=$EP35),0),MATCH(EW$2,$F$2:$EK$2,0))-SUM(OFFSET($E35,,MATCH(EW$2,$F$1:$EK$1,0)+3,,1)))&gt;0,INDEX($F$4:$EK$109,MATCH(1,($A$4:$A$109=$EO35)*($B$4:$B$109=$EP35),0),MATCH(EW$2,$F$2:$EK$2,0))-SUM(OFFSET($E35,,MATCH(EW$2,$F$1:$EK$1,0)+3,,1)),""),"")</f>
        <v/>
      </c>
      <c r="EX35" t="str" cm="1">
        <f t="array" aca="1" ref="EX35" ca="1">IF(ISNUMBER(DO$4),IF(ABS(INDEX($F$4:$EK$109,MATCH(1,($A$4:$A$109=$EO35)*($B$4:$B$109=$EP35),0),MATCH(EX$2,$F$2:$EK$2,0))-SUM(OFFSET($E35,,MATCH(EX$2,$F$1:$EK$1,0)+3,,1)))&gt;0,INDEX($F$4:$EK$109,MATCH(1,($A$4:$A$109=$EO35)*($B$4:$B$109=$EP35),0),MATCH(EX$2,$F$2:$EK$2,0))-SUM(OFFSET($E35,,MATCH(EX$2,$F$1:$EK$1,0)+3,,1)),""),"")</f>
        <v/>
      </c>
      <c r="EY35" t="str" cm="1">
        <f t="array" aca="1" ref="EY35" ca="1">IF(ISNUMBER(DP$4),IF(ABS(INDEX($F$4:$EK$109,MATCH(1,($A$4:$A$109=$EO35)*($B$4:$B$109=$EP35),0),MATCH(EY$2,$F$2:$EK$2,0))-SUM(OFFSET($E35,,MATCH(EY$2,$F$1:$EK$1,0)+3,,1)))&gt;0,INDEX($F$4:$EK$109,MATCH(1,($A$4:$A$109=$EO35)*($B$4:$B$109=$EP35),0),MATCH(EY$2,$F$2:$EK$2,0))-SUM(OFFSET($E35,,MATCH(EY$2,$F$1:$EK$1,0)+3,,1)),""),"")</f>
        <v/>
      </c>
      <c r="EZ35" t="str" cm="1">
        <f t="array" aca="1" ref="EZ35" ca="1">IF(ISNUMBER(DQ$4),IF(ABS(INDEX($F$4:$EK$109,MATCH(1,($A$4:$A$109=$EO35)*($B$4:$B$109=$EP35),0),MATCH(EZ$2,$F$2:$EK$2,0))-SUM(OFFSET($E35,,MATCH(EZ$2,$F$1:$EK$1,0)+3,,1)))&gt;0,INDEX($F$4:$EK$109,MATCH(1,($A$4:$A$109=$EO35)*($B$4:$B$109=$EP35),0),MATCH(EZ$2,$F$2:$EK$2,0))-SUM(OFFSET($E35,,MATCH(EZ$2,$F$1:$EK$1,0)+3,,1)),""),"")</f>
        <v/>
      </c>
      <c r="FA35" t="str" cm="1">
        <f t="array" aca="1" ref="FA35" ca="1">IF(ISNUMBER(DR$4),IF(ABS(INDEX($F$4:$EK$109,MATCH(1,($A$4:$A$109=$EO35)*($B$4:$B$109=$EP35),0),MATCH(FA$2,$F$2:$EK$2,0))-SUM(OFFSET($E35,,MATCH(FA$2,$F$1:$EK$1,0)+3,,1)))&gt;0,INDEX($F$4:$EK$109,MATCH(1,($A$4:$A$109=$EO35)*($B$4:$B$109=$EP35),0),MATCH(FA$2,$F$2:$EK$2,0))-SUM(OFFSET($E35,,MATCH(FA$2,$F$1:$EK$1,0)+3,,1)),""),"")</f>
        <v/>
      </c>
      <c r="FB35" t="str" cm="1">
        <f t="array" aca="1" ref="FB35" ca="1">IF(ISNUMBER(DS$4),IF(ABS(INDEX($F$4:$EK$109,MATCH(1,($A$4:$A$109=$EO35)*($B$4:$B$109=$EP35),0),MATCH(FB$2,$F$2:$EK$2,0))-SUM(OFFSET($E35,,MATCH(FB$2,$F$1:$EK$1,0)+3,,1)))&gt;0,INDEX($F$4:$EK$109,MATCH(1,($A$4:$A$109=$EO35)*($B$4:$B$109=$EP35),0),MATCH(FB$2,$F$2:$EK$2,0))-SUM(OFFSET($E35,,MATCH(FB$2,$F$1:$EK$1,0)+3,,1)),""),"")</f>
        <v/>
      </c>
      <c r="FC35" t="str" cm="1">
        <f t="array" aca="1" ref="FC35" ca="1">IF(ISNUMBER(DT$4),IF(ABS(INDEX($F$4:$EK$109,MATCH(1,($A$4:$A$109=$EO35)*($B$4:$B$109=$EP35),0),MATCH(FC$2,$F$2:$EK$2,0))-SUM(OFFSET($E35,,MATCH(FC$2,$F$1:$EK$1,0)+3,,1)))&gt;0,INDEX($F$4:$EK$109,MATCH(1,($A$4:$A$109=$EO35)*($B$4:$B$109=$EP35),0),MATCH(FC$2,$F$2:$EK$2,0))-SUM(OFFSET($E35,,MATCH(FC$2,$F$1:$EK$1,0)+3,,1)),""),"")</f>
        <v/>
      </c>
      <c r="FD35" t="str" cm="1">
        <f t="array" aca="1" ref="FD35" ca="1">IF(ISNUMBER(DU$4),IF(ABS(INDEX($F$4:$EK$109,MATCH(1,($A$4:$A$109=$EO35)*($B$4:$B$109=$EP35),0),MATCH(FD$2,$F$2:$EK$2,0))-SUM(OFFSET($E35,,MATCH(FD$2,$F$1:$EK$1,0)+3,,1)))&gt;0,INDEX($F$4:$EK$109,MATCH(1,($A$4:$A$109=$EO35)*($B$4:$B$109=$EP35),0),MATCH(FD$2,$F$2:$EK$2,0))-SUM(OFFSET($E35,,MATCH(FD$2,$F$1:$EK$1,0)+3,,1)),""),"")</f>
        <v/>
      </c>
      <c r="FE35" t="str" cm="1">
        <f t="array" aca="1" ref="FE35" ca="1">IF(ISNUMBER(DV$4),IF(ABS(INDEX($F$4:$EK$109,MATCH(1,($A$4:$A$109=$EO35)*($B$4:$B$109=$EP35),0),MATCH(FE$2,$F$2:$EK$2,0))-SUM(OFFSET($E35,,MATCH(FE$2,$F$1:$EK$1,0)+3,,1)))&gt;0,INDEX($F$4:$EK$109,MATCH(1,($A$4:$A$109=$EO35)*($B$4:$B$109=$EP35),0),MATCH(FE$2,$F$2:$EK$2,0))-SUM(OFFSET($E35,,MATCH(FE$2,$F$1:$EK$1,0)+3,,1)),""),"")</f>
        <v/>
      </c>
      <c r="FF35" t="str" cm="1">
        <f t="array" aca="1" ref="FF35" ca="1">IF(ISNUMBER(DW$4),IF(ABS(INDEX($F$4:$EK$109,MATCH(1,($A$4:$A$109=$EO35)*($B$4:$B$109=$EP35),0),MATCH(FF$2,$F$2:$EK$2,0))-SUM(OFFSET($E35,,MATCH(FF$2,$F$1:$EK$1,0)+3,,1)))&gt;0,INDEX($F$4:$EK$109,MATCH(1,($A$4:$A$109=$EO35)*($B$4:$B$109=$EP35),0),MATCH(FF$2,$F$2:$EK$2,0))-SUM(OFFSET($E35,,MATCH(FF$2,$F$1:$EK$1,0)+3,,1)),""),"")</f>
        <v/>
      </c>
      <c r="FG35" t="str" cm="1">
        <f t="array" aca="1" ref="FG35" ca="1">IF(ISNUMBER(DX$4),IF(ABS(INDEX($F$4:$EK$109,MATCH(1,($A$4:$A$109=$EO35)*($B$4:$B$109=$EP35),0),MATCH(FG$2,$F$2:$EK$2,0))-SUM(OFFSET($E35,,MATCH(FG$2,$F$1:$EK$1,0)+3,,1)))&gt;0,INDEX($F$4:$EK$109,MATCH(1,($A$4:$A$109=$EO35)*($B$4:$B$109=$EP35),0),MATCH(FG$2,$F$2:$EK$2,0))-SUM(OFFSET($E35,,MATCH(FG$2,$F$1:$EK$1,0)+3,,1)),""),"")</f>
        <v/>
      </c>
      <c r="FH35" t="str" cm="1">
        <f t="array" aca="1" ref="FH35" ca="1">IF(ISNUMBER(DY$4),IF(ABS(INDEX($F$4:$EK$109,MATCH(1,($A$4:$A$109=$EO35)*($B$4:$B$109=$EP35),0),MATCH(FH$2,$F$2:$EK$2,0))-SUM(OFFSET($E35,,MATCH(FH$2,$F$1:$EK$1,0)+3,,1)))&gt;0,INDEX($F$4:$EK$109,MATCH(1,($A$4:$A$109=$EO35)*($B$4:$B$109=$EP35),0),MATCH(FH$2,$F$2:$EK$2,0))-SUM(OFFSET($E35,,MATCH(FH$2,$F$1:$EK$1,0)+3,,1)),""),"")</f>
        <v/>
      </c>
      <c r="FI35" t="str" cm="1">
        <f t="array" aca="1" ref="FI35" ca="1">IF(ISNUMBER(DZ$4),IF(ABS(INDEX($F$4:$EK$109,MATCH(1,($A$4:$A$109=$EO35)*($B$4:$B$109=$EP35),0),MATCH(FI$2,$F$2:$EK$2,0))-SUM(OFFSET($E35,,MATCH(FI$2,$F$1:$EK$1,0)+3,,1)))&gt;0,INDEX($F$4:$EK$109,MATCH(1,($A$4:$A$109=$EO35)*($B$4:$B$109=$EP35),0),MATCH(FI$2,$F$2:$EK$2,0))-SUM(OFFSET($E35,,MATCH(FI$2,$F$1:$EK$1,0)+3,,1)),""),"")</f>
        <v/>
      </c>
      <c r="FJ35" t="str" cm="1">
        <f t="array" aca="1" ref="FJ35" ca="1">IF(ISNUMBER(EA$4),IF(ABS(INDEX($F$4:$EK$109,MATCH(1,($A$4:$A$109=$EO35)*($B$4:$B$109=$EP35),0),MATCH(FJ$2,$F$2:$EK$2,0))-SUM(OFFSET($E35,,MATCH(FJ$2,$F$1:$EK$1,0)+3,,1)))&gt;0,INDEX($F$4:$EK$109,MATCH(1,($A$4:$A$109=$EO35)*($B$4:$B$109=$EP35),0),MATCH(FJ$2,$F$2:$EK$2,0))-SUM(OFFSET($E35,,MATCH(FJ$2,$F$1:$EK$1,0)+3,,1)),""),"")</f>
        <v/>
      </c>
      <c r="FK35" t="str" cm="1">
        <f t="array" aca="1" ref="FK35" ca="1">IF(ISNUMBER(EB$4),IF(ABS(INDEX($F$4:$EK$109,MATCH(1,($A$4:$A$109=$EO35)*($B$4:$B$109=$EP35),0),MATCH(FK$2,$F$2:$EK$2,0))-SUM(OFFSET($E35,,MATCH(FK$2,$F$1:$EK$1,0)+3,,1)))&gt;0,INDEX($F$4:$EK$109,MATCH(1,($A$4:$A$109=$EO35)*($B$4:$B$109=$EP35),0),MATCH(FK$2,$F$2:$EK$2,0))-SUM(OFFSET($E35,,MATCH(FK$2,$F$1:$EK$1,0)+3,,1)),""),"")</f>
        <v/>
      </c>
      <c r="FL35" t="str" cm="1">
        <f t="array" aca="1" ref="FL35" ca="1">IF(ISNUMBER(EC$4),IF(ABS(INDEX($F$4:$EK$109,MATCH(1,($A$4:$A$109=$EO35)*($B$4:$B$109=$EP35),0),MATCH(FL$2,$F$2:$EK$2,0))-SUM(OFFSET($E35,,MATCH(FL$2,$F$1:$EK$1,0)+3,,1)))&gt;0,INDEX($F$4:$EK$109,MATCH(1,($A$4:$A$109=$EO35)*($B$4:$B$109=$EP35),0),MATCH(FL$2,$F$2:$EK$2,0))-SUM(OFFSET($E35,,MATCH(FL$2,$F$1:$EK$1,0)+3,,1)),""),"")</f>
        <v/>
      </c>
      <c r="FM35" t="str" cm="1">
        <f t="array" aca="1" ref="FM35" ca="1">IF(ISNUMBER(ED$4),IF(ABS(INDEX($F$4:$EK$109,MATCH(1,($A$4:$A$109=$EO35)*($B$4:$B$109=$EP35),0),MATCH(FM$2,$F$2:$EK$2,0))-SUM(OFFSET($E35,,MATCH(FM$2,$F$1:$EK$1,0)+3,,1)))&gt;0,INDEX($F$4:$EK$109,MATCH(1,($A$4:$A$109=$EO35)*($B$4:$B$109=$EP35),0),MATCH(FM$2,$F$2:$EK$2,0))-SUM(OFFSET($E35,,MATCH(FM$2,$F$1:$EK$1,0)+3,,1)),""),"")</f>
        <v/>
      </c>
      <c r="FN35" t="str" cm="1">
        <f t="array" aca="1" ref="FN35" ca="1">IF(ISNUMBER(EE$4),IF(ABS(INDEX($F$4:$EK$109,MATCH(1,($A$4:$A$109=$EO35)*($B$4:$B$109=$EP35),0),MATCH(FN$2,$F$2:$EK$2,0))-SUM(OFFSET($E35,,MATCH(FN$2,$F$1:$EK$1,0)+3,,1)))&gt;0,INDEX($F$4:$EK$109,MATCH(1,($A$4:$A$109=$EO35)*($B$4:$B$109=$EP35),0),MATCH(FN$2,$F$2:$EK$2,0))-SUM(OFFSET($E35,,MATCH(FN$2,$F$1:$EK$1,0)+3,,1)),""),"")</f>
        <v/>
      </c>
      <c r="FO35" t="str" cm="1">
        <f t="array" aca="1" ref="FO35" ca="1">IF(ISNUMBER(EF$4),IF(ABS(INDEX($F$4:$EK$109,MATCH(1,($A$4:$A$109=$EO35)*($B$4:$B$109=$EP35),0),MATCH(FO$2,$F$2:$EK$2,0))-SUM(OFFSET($E35,,MATCH(FO$2,$F$1:$EK$1,0)+3,,1)))&gt;0,INDEX($F$4:$EK$109,MATCH(1,($A$4:$A$109=$EO35)*($B$4:$B$109=$EP35),0),MATCH(FO$2,$F$2:$EK$2,0))-SUM(OFFSET($E35,,MATCH(FO$2,$F$1:$EK$1,0)+3,,1)),""),"")</f>
        <v/>
      </c>
      <c r="FP35" t="str" cm="1">
        <f t="array" aca="1" ref="FP35" ca="1">IF(ISNUMBER(EG$4),IF(ABS(INDEX($F$4:$EK$109,MATCH(1,($A$4:$A$109=$EO35)*($B$4:$B$109=$EP35),0),MATCH(FP$2,$F$2:$EK$2,0))-SUM(OFFSET($E35,,MATCH(FP$2,$F$1:$EK$1,0)+3,,1)))&gt;0,INDEX($F$4:$EK$109,MATCH(1,($A$4:$A$109=$EO35)*($B$4:$B$109=$EP35),0),MATCH(FP$2,$F$2:$EK$2,0))-SUM(OFFSET($E35,,MATCH(FP$2,$F$1:$EK$1,0)+3,,1)),""),"")</f>
        <v/>
      </c>
      <c r="FQ35" t="str" cm="1">
        <f t="array" aca="1" ref="FQ35" ca="1">IF(ISNUMBER(EH$4),IF(ABS(INDEX($F$4:$EK$109,MATCH(1,($A$4:$A$109=$EO35)*($B$4:$B$109=$EP35),0),MATCH(FQ$2,$F$2:$EK$2,0))-SUM(OFFSET($E35,,MATCH(FQ$2,$F$1:$EK$1,0)+3,,1)))&gt;0,INDEX($F$4:$EK$109,MATCH(1,($A$4:$A$109=$EO35)*($B$4:$B$109=$EP35),0),MATCH(FQ$2,$F$2:$EK$2,0))-SUM(OFFSET($E35,,MATCH(FQ$2,$F$1:$EK$1,0)+3,,1)),""),"")</f>
        <v/>
      </c>
      <c r="FR35" t="str" cm="1">
        <f t="array" aca="1" ref="FR35" ca="1">IF(ISNUMBER(EI$4),IF(ABS(INDEX($F$4:$EK$109,MATCH(1,($A$4:$A$109=$EO35)*($B$4:$B$109=$EP35),0),MATCH(FR$2,$F$2:$EK$2,0))-SUM(OFFSET($E35,,MATCH(FR$2,$F$1:$EK$1,0)+3,,1)))&gt;0,INDEX($F$4:$EK$109,MATCH(1,($A$4:$A$109=$EO35)*($B$4:$B$109=$EP35),0),MATCH(FR$2,$F$2:$EK$2,0))-SUM(OFFSET($E35,,MATCH(FR$2,$F$1:$EK$1,0)+3,,1)),""),"")</f>
        <v/>
      </c>
      <c r="FS35" t="str" cm="1">
        <f t="array" aca="1" ref="FS35" ca="1">IF(ISNUMBER(EJ$4),IF(ABS(INDEX($F$4:$EK$109,MATCH(1,($A$4:$A$109=$EO35)*($B$4:$B$109=$EP35),0),MATCH(FS$2,$F$2:$EK$2,0))-SUM(OFFSET($E35,,MATCH(FS$2,$F$1:$EK$1,0)+3,,1)))&gt;0,INDEX($F$4:$EK$109,MATCH(1,($A$4:$A$109=$EO35)*($B$4:$B$109=$EP35),0),MATCH(FS$2,$F$2:$EK$2,0))-SUM(OFFSET($E35,,MATCH(FS$2,$F$1:$EK$1,0)+3,,1)),""),"")</f>
        <v/>
      </c>
      <c r="FT35" t="str" cm="1">
        <f t="array" aca="1" ref="FT35" ca="1">IF(ISNUMBER(EK$4),IF(ABS(INDEX($F$4:$EK$109,MATCH(1,($A$4:$A$109=$EO35)*($B$4:$B$109=$EP35),0),MATCH(FT$2,$F$2:$EK$2,0))-SUM(OFFSET($E35,,MATCH(FT$2,$F$1:$EK$1,0)+3,,1)))&gt;0,INDEX($F$4:$EK$109,MATCH(1,($A$4:$A$109=$EO35)*($B$4:$B$109=$EP35),0),MATCH(FT$2,$F$2:$EK$2,0))-SUM(OFFSET($E35,,MATCH(FT$2,$F$1:$EK$1,0)+3,,1)),""),"")</f>
        <v/>
      </c>
    </row>
    <row r="36" spans="1:176" x14ac:dyDescent="0.25">
      <c r="A36" t="s">
        <v>157</v>
      </c>
      <c r="B36" t="s">
        <v>160</v>
      </c>
      <c r="F36">
        <v>4347817000</v>
      </c>
      <c r="G36">
        <v>4386054000</v>
      </c>
      <c r="H36">
        <v>4240797000</v>
      </c>
      <c r="I36">
        <v>4623339000</v>
      </c>
      <c r="J36">
        <v>4792000000</v>
      </c>
      <c r="K36">
        <v>4505000000</v>
      </c>
      <c r="L36">
        <v>4728000000</v>
      </c>
      <c r="M36">
        <v>5037000000</v>
      </c>
      <c r="N36">
        <v>4754000000</v>
      </c>
      <c r="O36">
        <v>4879000000</v>
      </c>
      <c r="P36">
        <v>6671000000</v>
      </c>
      <c r="Q36">
        <v>6798000000</v>
      </c>
      <c r="R36">
        <v>6206000000</v>
      </c>
      <c r="S36">
        <v>5877000000</v>
      </c>
      <c r="T36">
        <v>6320000000</v>
      </c>
      <c r="U36">
        <v>7108000000</v>
      </c>
      <c r="V36">
        <v>7300000000</v>
      </c>
      <c r="W36">
        <v>7943000000</v>
      </c>
      <c r="X36">
        <v>7591000000</v>
      </c>
      <c r="Y36">
        <v>7422000000</v>
      </c>
      <c r="Z36">
        <v>7802000000</v>
      </c>
      <c r="AA36">
        <v>8475000000</v>
      </c>
      <c r="AB36">
        <v>9769000000</v>
      </c>
      <c r="AC36">
        <v>10897000000</v>
      </c>
      <c r="AD36">
        <v>16354000000</v>
      </c>
      <c r="AE36">
        <v>10981000000</v>
      </c>
      <c r="AF36">
        <v>10139000000</v>
      </c>
      <c r="AG36">
        <v>11561000000</v>
      </c>
      <c r="AH36">
        <v>12667000000</v>
      </c>
      <c r="AI36">
        <v>19654000000</v>
      </c>
      <c r="AJ36">
        <v>19298000000</v>
      </c>
      <c r="AK36">
        <v>21208000000</v>
      </c>
      <c r="AL36">
        <v>20338000000</v>
      </c>
      <c r="AM36">
        <v>17037000000</v>
      </c>
      <c r="AN36">
        <v>13143000000</v>
      </c>
      <c r="AO36">
        <v>13296000000</v>
      </c>
      <c r="AP36">
        <v>15320000000</v>
      </c>
      <c r="AQ36">
        <v>16023000000</v>
      </c>
      <c r="AR36">
        <v>18281000000</v>
      </c>
      <c r="AS36">
        <v>25984000000</v>
      </c>
      <c r="AT36">
        <v>31438000000</v>
      </c>
      <c r="AU36">
        <v>34800000000</v>
      </c>
      <c r="AV36">
        <v>38487000000</v>
      </c>
      <c r="DK36">
        <v>4623339000</v>
      </c>
      <c r="DL36">
        <v>5037000000</v>
      </c>
      <c r="DM36">
        <v>6798000000</v>
      </c>
      <c r="DN36">
        <v>7108000000</v>
      </c>
      <c r="DO36">
        <v>7422000000</v>
      </c>
      <c r="DP36">
        <v>10897000000</v>
      </c>
      <c r="DQ36">
        <v>11561000000</v>
      </c>
      <c r="DR36">
        <v>21208000000</v>
      </c>
      <c r="DS36">
        <v>13296000000</v>
      </c>
      <c r="DT36">
        <v>25984000000</v>
      </c>
      <c r="EO36" t="str">
        <f t="shared" si="9"/>
        <v>bs</v>
      </c>
      <c r="EP36" t="str">
        <f t="shared" si="9"/>
        <v>cashAndShortTermInvestments</v>
      </c>
      <c r="ET36" t="str" cm="1">
        <f t="array" aca="1" ref="ET36" ca="1">IF(ISNUMBER(DK$4),IF(ABS(INDEX($F$4:$EK$109,MATCH(1,($A$4:$A$109=$EO36)*($B$4:$B$109=$EP36),0),MATCH(ET$2,$F$2:$EK$2,0))-SUM(OFFSET($E36,,MATCH(ET$2,$F$1:$EK$1,0)+3,,1)))&gt;0,INDEX($F$4:$EK$109,MATCH(1,($A$4:$A$109=$EO36)*($B$4:$B$109=$EP36),0),MATCH(ET$2,$F$2:$EK$2,0))-SUM(OFFSET($E36,,MATCH(ET$2,$F$1:$EK$1,0)+3,,1)),""),"")</f>
        <v/>
      </c>
      <c r="EU36" t="str" cm="1">
        <f t="array" aca="1" ref="EU36" ca="1">IF(ISNUMBER(DL$4),IF(ABS(INDEX($F$4:$EK$109,MATCH(1,($A$4:$A$109=$EO36)*($B$4:$B$109=$EP36),0),MATCH(EU$2,$F$2:$EK$2,0))-SUM(OFFSET($E36,,MATCH(EU$2,$F$1:$EK$1,0)+3,,1)))&gt;0,INDEX($F$4:$EK$109,MATCH(1,($A$4:$A$109=$EO36)*($B$4:$B$109=$EP36),0),MATCH(EU$2,$F$2:$EK$2,0))-SUM(OFFSET($E36,,MATCH(EU$2,$F$1:$EK$1,0)+3,,1)),""),"")</f>
        <v/>
      </c>
      <c r="EV36" t="str" cm="1">
        <f t="array" aca="1" ref="EV36" ca="1">IF(ISNUMBER(DM$4),IF(ABS(INDEX($F$4:$EK$109,MATCH(1,($A$4:$A$109=$EO36)*($B$4:$B$109=$EP36),0),MATCH(EV$2,$F$2:$EK$2,0))-SUM(OFFSET($E36,,MATCH(EV$2,$F$1:$EK$1,0)+3,,1)))&gt;0,INDEX($F$4:$EK$109,MATCH(1,($A$4:$A$109=$EO36)*($B$4:$B$109=$EP36),0),MATCH(EV$2,$F$2:$EK$2,0))-SUM(OFFSET($E36,,MATCH(EV$2,$F$1:$EK$1,0)+3,,1)),""),"")</f>
        <v/>
      </c>
      <c r="EW36" t="str" cm="1">
        <f t="array" aca="1" ref="EW36" ca="1">IF(ISNUMBER(DN$4),IF(ABS(INDEX($F$4:$EK$109,MATCH(1,($A$4:$A$109=$EO36)*($B$4:$B$109=$EP36),0),MATCH(EW$2,$F$2:$EK$2,0))-SUM(OFFSET($E36,,MATCH(EW$2,$F$1:$EK$1,0)+3,,1)))&gt;0,INDEX($F$4:$EK$109,MATCH(1,($A$4:$A$109=$EO36)*($B$4:$B$109=$EP36),0),MATCH(EW$2,$F$2:$EK$2,0))-SUM(OFFSET($E36,,MATCH(EW$2,$F$1:$EK$1,0)+3,,1)),""),"")</f>
        <v/>
      </c>
      <c r="EX36" t="str" cm="1">
        <f t="array" aca="1" ref="EX36" ca="1">IF(ISNUMBER(DO$4),IF(ABS(INDEX($F$4:$EK$109,MATCH(1,($A$4:$A$109=$EO36)*($B$4:$B$109=$EP36),0),MATCH(EX$2,$F$2:$EK$2,0))-SUM(OFFSET($E36,,MATCH(EX$2,$F$1:$EK$1,0)+3,,1)))&gt;0,INDEX($F$4:$EK$109,MATCH(1,($A$4:$A$109=$EO36)*($B$4:$B$109=$EP36),0),MATCH(EX$2,$F$2:$EK$2,0))-SUM(OFFSET($E36,,MATCH(EX$2,$F$1:$EK$1,0)+3,,1)),""),"")</f>
        <v/>
      </c>
      <c r="EY36" t="str" cm="1">
        <f t="array" aca="1" ref="EY36" ca="1">IF(ISNUMBER(DP$4),IF(ABS(INDEX($F$4:$EK$109,MATCH(1,($A$4:$A$109=$EO36)*($B$4:$B$109=$EP36),0),MATCH(EY$2,$F$2:$EK$2,0))-SUM(OFFSET($E36,,MATCH(EY$2,$F$1:$EK$1,0)+3,,1)))&gt;0,INDEX($F$4:$EK$109,MATCH(1,($A$4:$A$109=$EO36)*($B$4:$B$109=$EP36),0),MATCH(EY$2,$F$2:$EK$2,0))-SUM(OFFSET($E36,,MATCH(EY$2,$F$1:$EK$1,0)+3,,1)),""),"")</f>
        <v/>
      </c>
      <c r="EZ36" t="str" cm="1">
        <f t="array" aca="1" ref="EZ36" ca="1">IF(ISNUMBER(DQ$4),IF(ABS(INDEX($F$4:$EK$109,MATCH(1,($A$4:$A$109=$EO36)*($B$4:$B$109=$EP36),0),MATCH(EZ$2,$F$2:$EK$2,0))-SUM(OFFSET($E36,,MATCH(EZ$2,$F$1:$EK$1,0)+3,,1)))&gt;0,INDEX($F$4:$EK$109,MATCH(1,($A$4:$A$109=$EO36)*($B$4:$B$109=$EP36),0),MATCH(EZ$2,$F$2:$EK$2,0))-SUM(OFFSET($E36,,MATCH(EZ$2,$F$1:$EK$1,0)+3,,1)),""),"")</f>
        <v/>
      </c>
      <c r="FA36" t="str" cm="1">
        <f t="array" aca="1" ref="FA36" ca="1">IF(ISNUMBER(DR$4),IF(ABS(INDEX($F$4:$EK$109,MATCH(1,($A$4:$A$109=$EO36)*($B$4:$B$109=$EP36),0),MATCH(FA$2,$F$2:$EK$2,0))-SUM(OFFSET($E36,,MATCH(FA$2,$F$1:$EK$1,0)+3,,1)))&gt;0,INDEX($F$4:$EK$109,MATCH(1,($A$4:$A$109=$EO36)*($B$4:$B$109=$EP36),0),MATCH(FA$2,$F$2:$EK$2,0))-SUM(OFFSET($E36,,MATCH(FA$2,$F$1:$EK$1,0)+3,,1)),""),"")</f>
        <v/>
      </c>
      <c r="FB36" t="str" cm="1">
        <f t="array" aca="1" ref="FB36" ca="1">IF(ISNUMBER(DS$4),IF(ABS(INDEX($F$4:$EK$109,MATCH(1,($A$4:$A$109=$EO36)*($B$4:$B$109=$EP36),0),MATCH(FB$2,$F$2:$EK$2,0))-SUM(OFFSET($E36,,MATCH(FB$2,$F$1:$EK$1,0)+3,,1)))&gt;0,INDEX($F$4:$EK$109,MATCH(1,($A$4:$A$109=$EO36)*($B$4:$B$109=$EP36),0),MATCH(FB$2,$F$2:$EK$2,0))-SUM(OFFSET($E36,,MATCH(FB$2,$F$1:$EK$1,0)+3,,1)),""),"")</f>
        <v/>
      </c>
      <c r="FC36" t="str" cm="1">
        <f t="array" aca="1" ref="FC36" ca="1">IF(ISNUMBER(DT$4),IF(ABS(INDEX($F$4:$EK$109,MATCH(1,($A$4:$A$109=$EO36)*($B$4:$B$109=$EP36),0),MATCH(FC$2,$F$2:$EK$2,0))-SUM(OFFSET($E36,,MATCH(FC$2,$F$1:$EK$1,0)+3,,1)))&gt;0,INDEX($F$4:$EK$109,MATCH(1,($A$4:$A$109=$EO36)*($B$4:$B$109=$EP36),0),MATCH(FC$2,$F$2:$EK$2,0))-SUM(OFFSET($E36,,MATCH(FC$2,$F$1:$EK$1,0)+3,,1)),""),"")</f>
        <v/>
      </c>
      <c r="FD36" t="str" cm="1">
        <f t="array" aca="1" ref="FD36" ca="1">IF(ISNUMBER(DU$4),IF(ABS(INDEX($F$4:$EK$109,MATCH(1,($A$4:$A$109=$EO36)*($B$4:$B$109=$EP36),0),MATCH(FD$2,$F$2:$EK$2,0))-SUM(OFFSET($E36,,MATCH(FD$2,$F$1:$EK$1,0)+3,,1)))&gt;0,INDEX($F$4:$EK$109,MATCH(1,($A$4:$A$109=$EO36)*($B$4:$B$109=$EP36),0),MATCH(FD$2,$F$2:$EK$2,0))-SUM(OFFSET($E36,,MATCH(FD$2,$F$1:$EK$1,0)+3,,1)),""),"")</f>
        <v/>
      </c>
      <c r="FE36" t="str" cm="1">
        <f t="array" aca="1" ref="FE36" ca="1">IF(ISNUMBER(DV$4),IF(ABS(INDEX($F$4:$EK$109,MATCH(1,($A$4:$A$109=$EO36)*($B$4:$B$109=$EP36),0),MATCH(FE$2,$F$2:$EK$2,0))-SUM(OFFSET($E36,,MATCH(FE$2,$F$1:$EK$1,0)+3,,1)))&gt;0,INDEX($F$4:$EK$109,MATCH(1,($A$4:$A$109=$EO36)*($B$4:$B$109=$EP36),0),MATCH(FE$2,$F$2:$EK$2,0))-SUM(OFFSET($E36,,MATCH(FE$2,$F$1:$EK$1,0)+3,,1)),""),"")</f>
        <v/>
      </c>
      <c r="FF36" t="str" cm="1">
        <f t="array" aca="1" ref="FF36" ca="1">IF(ISNUMBER(DW$4),IF(ABS(INDEX($F$4:$EK$109,MATCH(1,($A$4:$A$109=$EO36)*($B$4:$B$109=$EP36),0),MATCH(FF$2,$F$2:$EK$2,0))-SUM(OFFSET($E36,,MATCH(FF$2,$F$1:$EK$1,0)+3,,1)))&gt;0,INDEX($F$4:$EK$109,MATCH(1,($A$4:$A$109=$EO36)*($B$4:$B$109=$EP36),0),MATCH(FF$2,$F$2:$EK$2,0))-SUM(OFFSET($E36,,MATCH(FF$2,$F$1:$EK$1,0)+3,,1)),""),"")</f>
        <v/>
      </c>
      <c r="FG36" t="str" cm="1">
        <f t="array" aca="1" ref="FG36" ca="1">IF(ISNUMBER(DX$4),IF(ABS(INDEX($F$4:$EK$109,MATCH(1,($A$4:$A$109=$EO36)*($B$4:$B$109=$EP36),0),MATCH(FG$2,$F$2:$EK$2,0))-SUM(OFFSET($E36,,MATCH(FG$2,$F$1:$EK$1,0)+3,,1)))&gt;0,INDEX($F$4:$EK$109,MATCH(1,($A$4:$A$109=$EO36)*($B$4:$B$109=$EP36),0),MATCH(FG$2,$F$2:$EK$2,0))-SUM(OFFSET($E36,,MATCH(FG$2,$F$1:$EK$1,0)+3,,1)),""),"")</f>
        <v/>
      </c>
      <c r="FH36" t="str" cm="1">
        <f t="array" aca="1" ref="FH36" ca="1">IF(ISNUMBER(DY$4),IF(ABS(INDEX($F$4:$EK$109,MATCH(1,($A$4:$A$109=$EO36)*($B$4:$B$109=$EP36),0),MATCH(FH$2,$F$2:$EK$2,0))-SUM(OFFSET($E36,,MATCH(FH$2,$F$1:$EK$1,0)+3,,1)))&gt;0,INDEX($F$4:$EK$109,MATCH(1,($A$4:$A$109=$EO36)*($B$4:$B$109=$EP36),0),MATCH(FH$2,$F$2:$EK$2,0))-SUM(OFFSET($E36,,MATCH(FH$2,$F$1:$EK$1,0)+3,,1)),""),"")</f>
        <v/>
      </c>
      <c r="FI36" t="str" cm="1">
        <f t="array" aca="1" ref="FI36" ca="1">IF(ISNUMBER(DZ$4),IF(ABS(INDEX($F$4:$EK$109,MATCH(1,($A$4:$A$109=$EO36)*($B$4:$B$109=$EP36),0),MATCH(FI$2,$F$2:$EK$2,0))-SUM(OFFSET($E36,,MATCH(FI$2,$F$1:$EK$1,0)+3,,1)))&gt;0,INDEX($F$4:$EK$109,MATCH(1,($A$4:$A$109=$EO36)*($B$4:$B$109=$EP36),0),MATCH(FI$2,$F$2:$EK$2,0))-SUM(OFFSET($E36,,MATCH(FI$2,$F$1:$EK$1,0)+3,,1)),""),"")</f>
        <v/>
      </c>
      <c r="FJ36" t="str" cm="1">
        <f t="array" aca="1" ref="FJ36" ca="1">IF(ISNUMBER(EA$4),IF(ABS(INDEX($F$4:$EK$109,MATCH(1,($A$4:$A$109=$EO36)*($B$4:$B$109=$EP36),0),MATCH(FJ$2,$F$2:$EK$2,0))-SUM(OFFSET($E36,,MATCH(FJ$2,$F$1:$EK$1,0)+3,,1)))&gt;0,INDEX($F$4:$EK$109,MATCH(1,($A$4:$A$109=$EO36)*($B$4:$B$109=$EP36),0),MATCH(FJ$2,$F$2:$EK$2,0))-SUM(OFFSET($E36,,MATCH(FJ$2,$F$1:$EK$1,0)+3,,1)),""),"")</f>
        <v/>
      </c>
      <c r="FK36" t="str" cm="1">
        <f t="array" aca="1" ref="FK36" ca="1">IF(ISNUMBER(EB$4),IF(ABS(INDEX($F$4:$EK$109,MATCH(1,($A$4:$A$109=$EO36)*($B$4:$B$109=$EP36),0),MATCH(FK$2,$F$2:$EK$2,0))-SUM(OFFSET($E36,,MATCH(FK$2,$F$1:$EK$1,0)+3,,1)))&gt;0,INDEX($F$4:$EK$109,MATCH(1,($A$4:$A$109=$EO36)*($B$4:$B$109=$EP36),0),MATCH(FK$2,$F$2:$EK$2,0))-SUM(OFFSET($E36,,MATCH(FK$2,$F$1:$EK$1,0)+3,,1)),""),"")</f>
        <v/>
      </c>
      <c r="FL36" t="str" cm="1">
        <f t="array" aca="1" ref="FL36" ca="1">IF(ISNUMBER(EC$4),IF(ABS(INDEX($F$4:$EK$109,MATCH(1,($A$4:$A$109=$EO36)*($B$4:$B$109=$EP36),0),MATCH(FL$2,$F$2:$EK$2,0))-SUM(OFFSET($E36,,MATCH(FL$2,$F$1:$EK$1,0)+3,,1)))&gt;0,INDEX($F$4:$EK$109,MATCH(1,($A$4:$A$109=$EO36)*($B$4:$B$109=$EP36),0),MATCH(FL$2,$F$2:$EK$2,0))-SUM(OFFSET($E36,,MATCH(FL$2,$F$1:$EK$1,0)+3,,1)),""),"")</f>
        <v/>
      </c>
      <c r="FM36" t="str" cm="1">
        <f t="array" aca="1" ref="FM36" ca="1">IF(ISNUMBER(ED$4),IF(ABS(INDEX($F$4:$EK$109,MATCH(1,($A$4:$A$109=$EO36)*($B$4:$B$109=$EP36),0),MATCH(FM$2,$F$2:$EK$2,0))-SUM(OFFSET($E36,,MATCH(FM$2,$F$1:$EK$1,0)+3,,1)))&gt;0,INDEX($F$4:$EK$109,MATCH(1,($A$4:$A$109=$EO36)*($B$4:$B$109=$EP36),0),MATCH(FM$2,$F$2:$EK$2,0))-SUM(OFFSET($E36,,MATCH(FM$2,$F$1:$EK$1,0)+3,,1)),""),"")</f>
        <v/>
      </c>
      <c r="FN36" t="str" cm="1">
        <f t="array" aca="1" ref="FN36" ca="1">IF(ISNUMBER(EE$4),IF(ABS(INDEX($F$4:$EK$109,MATCH(1,($A$4:$A$109=$EO36)*($B$4:$B$109=$EP36),0),MATCH(FN$2,$F$2:$EK$2,0))-SUM(OFFSET($E36,,MATCH(FN$2,$F$1:$EK$1,0)+3,,1)))&gt;0,INDEX($F$4:$EK$109,MATCH(1,($A$4:$A$109=$EO36)*($B$4:$B$109=$EP36),0),MATCH(FN$2,$F$2:$EK$2,0))-SUM(OFFSET($E36,,MATCH(FN$2,$F$1:$EK$1,0)+3,,1)),""),"")</f>
        <v/>
      </c>
      <c r="FO36" t="str" cm="1">
        <f t="array" aca="1" ref="FO36" ca="1">IF(ISNUMBER(EF$4),IF(ABS(INDEX($F$4:$EK$109,MATCH(1,($A$4:$A$109=$EO36)*($B$4:$B$109=$EP36),0),MATCH(FO$2,$F$2:$EK$2,0))-SUM(OFFSET($E36,,MATCH(FO$2,$F$1:$EK$1,0)+3,,1)))&gt;0,INDEX($F$4:$EK$109,MATCH(1,($A$4:$A$109=$EO36)*($B$4:$B$109=$EP36),0),MATCH(FO$2,$F$2:$EK$2,0))-SUM(OFFSET($E36,,MATCH(FO$2,$F$1:$EK$1,0)+3,,1)),""),"")</f>
        <v/>
      </c>
      <c r="FP36" t="str" cm="1">
        <f t="array" aca="1" ref="FP36" ca="1">IF(ISNUMBER(EG$4),IF(ABS(INDEX($F$4:$EK$109,MATCH(1,($A$4:$A$109=$EO36)*($B$4:$B$109=$EP36),0),MATCH(FP$2,$F$2:$EK$2,0))-SUM(OFFSET($E36,,MATCH(FP$2,$F$1:$EK$1,0)+3,,1)))&gt;0,INDEX($F$4:$EK$109,MATCH(1,($A$4:$A$109=$EO36)*($B$4:$B$109=$EP36),0),MATCH(FP$2,$F$2:$EK$2,0))-SUM(OFFSET($E36,,MATCH(FP$2,$F$1:$EK$1,0)+3,,1)),""),"")</f>
        <v/>
      </c>
      <c r="FQ36" t="str" cm="1">
        <f t="array" aca="1" ref="FQ36" ca="1">IF(ISNUMBER(EH$4),IF(ABS(INDEX($F$4:$EK$109,MATCH(1,($A$4:$A$109=$EO36)*($B$4:$B$109=$EP36),0),MATCH(FQ$2,$F$2:$EK$2,0))-SUM(OFFSET($E36,,MATCH(FQ$2,$F$1:$EK$1,0)+3,,1)))&gt;0,INDEX($F$4:$EK$109,MATCH(1,($A$4:$A$109=$EO36)*($B$4:$B$109=$EP36),0),MATCH(FQ$2,$F$2:$EK$2,0))-SUM(OFFSET($E36,,MATCH(FQ$2,$F$1:$EK$1,0)+3,,1)),""),"")</f>
        <v/>
      </c>
      <c r="FR36" t="str" cm="1">
        <f t="array" aca="1" ref="FR36" ca="1">IF(ISNUMBER(EI$4),IF(ABS(INDEX($F$4:$EK$109,MATCH(1,($A$4:$A$109=$EO36)*($B$4:$B$109=$EP36),0),MATCH(FR$2,$F$2:$EK$2,0))-SUM(OFFSET($E36,,MATCH(FR$2,$F$1:$EK$1,0)+3,,1)))&gt;0,INDEX($F$4:$EK$109,MATCH(1,($A$4:$A$109=$EO36)*($B$4:$B$109=$EP36),0),MATCH(FR$2,$F$2:$EK$2,0))-SUM(OFFSET($E36,,MATCH(FR$2,$F$1:$EK$1,0)+3,,1)),""),"")</f>
        <v/>
      </c>
      <c r="FS36" t="str" cm="1">
        <f t="array" aca="1" ref="FS36" ca="1">IF(ISNUMBER(EJ$4),IF(ABS(INDEX($F$4:$EK$109,MATCH(1,($A$4:$A$109=$EO36)*($B$4:$B$109=$EP36),0),MATCH(FS$2,$F$2:$EK$2,0))-SUM(OFFSET($E36,,MATCH(FS$2,$F$1:$EK$1,0)+3,,1)))&gt;0,INDEX($F$4:$EK$109,MATCH(1,($A$4:$A$109=$EO36)*($B$4:$B$109=$EP36),0),MATCH(FS$2,$F$2:$EK$2,0))-SUM(OFFSET($E36,,MATCH(FS$2,$F$1:$EK$1,0)+3,,1)),""),"")</f>
        <v/>
      </c>
      <c r="FT36" t="str" cm="1">
        <f t="array" aca="1" ref="FT36" ca="1">IF(ISNUMBER(EK$4),IF(ABS(INDEX($F$4:$EK$109,MATCH(1,($A$4:$A$109=$EO36)*($B$4:$B$109=$EP36),0),MATCH(FT$2,$F$2:$EK$2,0))-SUM(OFFSET($E36,,MATCH(FT$2,$F$1:$EK$1,0)+3,,1)))&gt;0,INDEX($F$4:$EK$109,MATCH(1,($A$4:$A$109=$EO36)*($B$4:$B$109=$EP36),0),MATCH(FT$2,$F$2:$EK$2,0))-SUM(OFFSET($E36,,MATCH(FT$2,$F$1:$EK$1,0)+3,,1)),""),"")</f>
        <v/>
      </c>
    </row>
    <row r="37" spans="1:176" x14ac:dyDescent="0.25">
      <c r="A37" t="s">
        <v>157</v>
      </c>
      <c r="B37" t="s">
        <v>161</v>
      </c>
      <c r="F37">
        <v>396438000</v>
      </c>
      <c r="G37">
        <v>469625000</v>
      </c>
      <c r="H37">
        <v>563400000</v>
      </c>
      <c r="I37">
        <v>473637000</v>
      </c>
      <c r="J37">
        <v>455000000</v>
      </c>
      <c r="K37">
        <v>514000000</v>
      </c>
      <c r="L37">
        <v>536000000</v>
      </c>
      <c r="M37">
        <v>505000000</v>
      </c>
      <c r="N37">
        <v>523000000</v>
      </c>
      <c r="O37">
        <v>644000000</v>
      </c>
      <c r="P37">
        <v>833000000</v>
      </c>
      <c r="Q37">
        <v>826000000</v>
      </c>
      <c r="R37">
        <v>976000000</v>
      </c>
      <c r="S37">
        <v>1213000000</v>
      </c>
      <c r="T37">
        <v>1167000000</v>
      </c>
      <c r="U37">
        <v>1265000000</v>
      </c>
      <c r="V37">
        <v>1220000000</v>
      </c>
      <c r="W37">
        <v>1662000000</v>
      </c>
      <c r="X37">
        <v>2219000000</v>
      </c>
      <c r="Y37">
        <v>1424000000</v>
      </c>
      <c r="Z37">
        <v>1242000000</v>
      </c>
      <c r="AA37">
        <v>1561000000</v>
      </c>
      <c r="AB37">
        <v>1455000000</v>
      </c>
      <c r="AC37">
        <v>1657000000</v>
      </c>
      <c r="AD37">
        <v>1907000000</v>
      </c>
      <c r="AE37">
        <v>2084000000</v>
      </c>
      <c r="AF37">
        <v>2546000000</v>
      </c>
      <c r="AG37">
        <v>2429000000</v>
      </c>
      <c r="AH37">
        <v>3024000000</v>
      </c>
      <c r="AI37">
        <v>3586000000</v>
      </c>
      <c r="AJ37">
        <v>3954000000</v>
      </c>
      <c r="AK37">
        <v>4650000000</v>
      </c>
      <c r="AL37">
        <v>5438000000</v>
      </c>
      <c r="AM37">
        <v>5317000000</v>
      </c>
      <c r="AN37">
        <v>4908000000</v>
      </c>
      <c r="AO37">
        <v>3827000000</v>
      </c>
      <c r="AP37">
        <v>4080000000</v>
      </c>
      <c r="AQ37">
        <v>7066000000</v>
      </c>
      <c r="AR37">
        <v>8309000000</v>
      </c>
      <c r="AS37">
        <v>9999000000</v>
      </c>
      <c r="AT37">
        <v>12365000000</v>
      </c>
      <c r="AU37">
        <v>14132000000</v>
      </c>
      <c r="AV37">
        <v>17693000000</v>
      </c>
      <c r="DK37">
        <v>473637000</v>
      </c>
      <c r="DL37">
        <v>505000000</v>
      </c>
      <c r="DM37">
        <v>826000000</v>
      </c>
      <c r="DN37">
        <v>1265000000</v>
      </c>
      <c r="DO37">
        <v>1424000000</v>
      </c>
      <c r="DP37">
        <v>1657000000</v>
      </c>
      <c r="DQ37">
        <v>2429000000</v>
      </c>
      <c r="DR37">
        <v>4650000000</v>
      </c>
      <c r="DS37">
        <v>3827000000</v>
      </c>
      <c r="DT37">
        <v>9999000000</v>
      </c>
      <c r="EO37" t="str">
        <f t="shared" si="9"/>
        <v>bs</v>
      </c>
      <c r="EP37" t="str">
        <f t="shared" si="9"/>
        <v>netReceivables</v>
      </c>
      <c r="ET37" t="str" cm="1">
        <f t="array" aca="1" ref="ET37" ca="1">IF(ISNUMBER(DK$4),IF(ABS(INDEX($F$4:$EK$109,MATCH(1,($A$4:$A$109=$EO37)*($B$4:$B$109=$EP37),0),MATCH(ET$2,$F$2:$EK$2,0))-SUM(OFFSET($E37,,MATCH(ET$2,$F$1:$EK$1,0)+3,,1)))&gt;0,INDEX($F$4:$EK$109,MATCH(1,($A$4:$A$109=$EO37)*($B$4:$B$109=$EP37),0),MATCH(ET$2,$F$2:$EK$2,0))-SUM(OFFSET($E37,,MATCH(ET$2,$F$1:$EK$1,0)+3,,1)),""),"")</f>
        <v/>
      </c>
      <c r="EU37" t="str" cm="1">
        <f t="array" aca="1" ref="EU37" ca="1">IF(ISNUMBER(DL$4),IF(ABS(INDEX($F$4:$EK$109,MATCH(1,($A$4:$A$109=$EO37)*($B$4:$B$109=$EP37),0),MATCH(EU$2,$F$2:$EK$2,0))-SUM(OFFSET($E37,,MATCH(EU$2,$F$1:$EK$1,0)+3,,1)))&gt;0,INDEX($F$4:$EK$109,MATCH(1,($A$4:$A$109=$EO37)*($B$4:$B$109=$EP37),0),MATCH(EU$2,$F$2:$EK$2,0))-SUM(OFFSET($E37,,MATCH(EU$2,$F$1:$EK$1,0)+3,,1)),""),"")</f>
        <v/>
      </c>
      <c r="EV37" t="str" cm="1">
        <f t="array" aca="1" ref="EV37" ca="1">IF(ISNUMBER(DM$4),IF(ABS(INDEX($F$4:$EK$109,MATCH(1,($A$4:$A$109=$EO37)*($B$4:$B$109=$EP37),0),MATCH(EV$2,$F$2:$EK$2,0))-SUM(OFFSET($E37,,MATCH(EV$2,$F$1:$EK$1,0)+3,,1)))&gt;0,INDEX($F$4:$EK$109,MATCH(1,($A$4:$A$109=$EO37)*($B$4:$B$109=$EP37),0),MATCH(EV$2,$F$2:$EK$2,0))-SUM(OFFSET($E37,,MATCH(EV$2,$F$1:$EK$1,0)+3,,1)),""),"")</f>
        <v/>
      </c>
      <c r="EW37" t="str" cm="1">
        <f t="array" aca="1" ref="EW37" ca="1">IF(ISNUMBER(DN$4),IF(ABS(INDEX($F$4:$EK$109,MATCH(1,($A$4:$A$109=$EO37)*($B$4:$B$109=$EP37),0),MATCH(EW$2,$F$2:$EK$2,0))-SUM(OFFSET($E37,,MATCH(EW$2,$F$1:$EK$1,0)+3,,1)))&gt;0,INDEX($F$4:$EK$109,MATCH(1,($A$4:$A$109=$EO37)*($B$4:$B$109=$EP37),0),MATCH(EW$2,$F$2:$EK$2,0))-SUM(OFFSET($E37,,MATCH(EW$2,$F$1:$EK$1,0)+3,,1)),""),"")</f>
        <v/>
      </c>
      <c r="EX37" t="str" cm="1">
        <f t="array" aca="1" ref="EX37" ca="1">IF(ISNUMBER(DO$4),IF(ABS(INDEX($F$4:$EK$109,MATCH(1,($A$4:$A$109=$EO37)*($B$4:$B$109=$EP37),0),MATCH(EX$2,$F$2:$EK$2,0))-SUM(OFFSET($E37,,MATCH(EX$2,$F$1:$EK$1,0)+3,,1)))&gt;0,INDEX($F$4:$EK$109,MATCH(1,($A$4:$A$109=$EO37)*($B$4:$B$109=$EP37),0),MATCH(EX$2,$F$2:$EK$2,0))-SUM(OFFSET($E37,,MATCH(EX$2,$F$1:$EK$1,0)+3,,1)),""),"")</f>
        <v/>
      </c>
      <c r="EY37" t="str" cm="1">
        <f t="array" aca="1" ref="EY37" ca="1">IF(ISNUMBER(DP$4),IF(ABS(INDEX($F$4:$EK$109,MATCH(1,($A$4:$A$109=$EO37)*($B$4:$B$109=$EP37),0),MATCH(EY$2,$F$2:$EK$2,0))-SUM(OFFSET($E37,,MATCH(EY$2,$F$1:$EK$1,0)+3,,1)))&gt;0,INDEX($F$4:$EK$109,MATCH(1,($A$4:$A$109=$EO37)*($B$4:$B$109=$EP37),0),MATCH(EY$2,$F$2:$EK$2,0))-SUM(OFFSET($E37,,MATCH(EY$2,$F$1:$EK$1,0)+3,,1)),""),"")</f>
        <v/>
      </c>
      <c r="EZ37" t="str" cm="1">
        <f t="array" aca="1" ref="EZ37" ca="1">IF(ISNUMBER(DQ$4),IF(ABS(INDEX($F$4:$EK$109,MATCH(1,($A$4:$A$109=$EO37)*($B$4:$B$109=$EP37),0),MATCH(EZ$2,$F$2:$EK$2,0))-SUM(OFFSET($E37,,MATCH(EZ$2,$F$1:$EK$1,0)+3,,1)))&gt;0,INDEX($F$4:$EK$109,MATCH(1,($A$4:$A$109=$EO37)*($B$4:$B$109=$EP37),0),MATCH(EZ$2,$F$2:$EK$2,0))-SUM(OFFSET($E37,,MATCH(EZ$2,$F$1:$EK$1,0)+3,,1)),""),"")</f>
        <v/>
      </c>
      <c r="FA37" t="str" cm="1">
        <f t="array" aca="1" ref="FA37" ca="1">IF(ISNUMBER(DR$4),IF(ABS(INDEX($F$4:$EK$109,MATCH(1,($A$4:$A$109=$EO37)*($B$4:$B$109=$EP37),0),MATCH(FA$2,$F$2:$EK$2,0))-SUM(OFFSET($E37,,MATCH(FA$2,$F$1:$EK$1,0)+3,,1)))&gt;0,INDEX($F$4:$EK$109,MATCH(1,($A$4:$A$109=$EO37)*($B$4:$B$109=$EP37),0),MATCH(FA$2,$F$2:$EK$2,0))-SUM(OFFSET($E37,,MATCH(FA$2,$F$1:$EK$1,0)+3,,1)),""),"")</f>
        <v/>
      </c>
      <c r="FB37" t="str" cm="1">
        <f t="array" aca="1" ref="FB37" ca="1">IF(ISNUMBER(DS$4),IF(ABS(INDEX($F$4:$EK$109,MATCH(1,($A$4:$A$109=$EO37)*($B$4:$B$109=$EP37),0),MATCH(FB$2,$F$2:$EK$2,0))-SUM(OFFSET($E37,,MATCH(FB$2,$F$1:$EK$1,0)+3,,1)))&gt;0,INDEX($F$4:$EK$109,MATCH(1,($A$4:$A$109=$EO37)*($B$4:$B$109=$EP37),0),MATCH(FB$2,$F$2:$EK$2,0))-SUM(OFFSET($E37,,MATCH(FB$2,$F$1:$EK$1,0)+3,,1)),""),"")</f>
        <v/>
      </c>
      <c r="FC37" t="str" cm="1">
        <f t="array" aca="1" ref="FC37" ca="1">IF(ISNUMBER(DT$4),IF(ABS(INDEX($F$4:$EK$109,MATCH(1,($A$4:$A$109=$EO37)*($B$4:$B$109=$EP37),0),MATCH(FC$2,$F$2:$EK$2,0))-SUM(OFFSET($E37,,MATCH(FC$2,$F$1:$EK$1,0)+3,,1)))&gt;0,INDEX($F$4:$EK$109,MATCH(1,($A$4:$A$109=$EO37)*($B$4:$B$109=$EP37),0),MATCH(FC$2,$F$2:$EK$2,0))-SUM(OFFSET($E37,,MATCH(FC$2,$F$1:$EK$1,0)+3,,1)),""),"")</f>
        <v/>
      </c>
      <c r="FD37" t="str" cm="1">
        <f t="array" aca="1" ref="FD37" ca="1">IF(ISNUMBER(DU$4),IF(ABS(INDEX($F$4:$EK$109,MATCH(1,($A$4:$A$109=$EO37)*($B$4:$B$109=$EP37),0),MATCH(FD$2,$F$2:$EK$2,0))-SUM(OFFSET($E37,,MATCH(FD$2,$F$1:$EK$1,0)+3,,1)))&gt;0,INDEX($F$4:$EK$109,MATCH(1,($A$4:$A$109=$EO37)*($B$4:$B$109=$EP37),0),MATCH(FD$2,$F$2:$EK$2,0))-SUM(OFFSET($E37,,MATCH(FD$2,$F$1:$EK$1,0)+3,,1)),""),"")</f>
        <v/>
      </c>
      <c r="FE37" t="str" cm="1">
        <f t="array" aca="1" ref="FE37" ca="1">IF(ISNUMBER(DV$4),IF(ABS(INDEX($F$4:$EK$109,MATCH(1,($A$4:$A$109=$EO37)*($B$4:$B$109=$EP37),0),MATCH(FE$2,$F$2:$EK$2,0))-SUM(OFFSET($E37,,MATCH(FE$2,$F$1:$EK$1,0)+3,,1)))&gt;0,INDEX($F$4:$EK$109,MATCH(1,($A$4:$A$109=$EO37)*($B$4:$B$109=$EP37),0),MATCH(FE$2,$F$2:$EK$2,0))-SUM(OFFSET($E37,,MATCH(FE$2,$F$1:$EK$1,0)+3,,1)),""),"")</f>
        <v/>
      </c>
      <c r="FF37" t="str" cm="1">
        <f t="array" aca="1" ref="FF37" ca="1">IF(ISNUMBER(DW$4),IF(ABS(INDEX($F$4:$EK$109,MATCH(1,($A$4:$A$109=$EO37)*($B$4:$B$109=$EP37),0),MATCH(FF$2,$F$2:$EK$2,0))-SUM(OFFSET($E37,,MATCH(FF$2,$F$1:$EK$1,0)+3,,1)))&gt;0,INDEX($F$4:$EK$109,MATCH(1,($A$4:$A$109=$EO37)*($B$4:$B$109=$EP37),0),MATCH(FF$2,$F$2:$EK$2,0))-SUM(OFFSET($E37,,MATCH(FF$2,$F$1:$EK$1,0)+3,,1)),""),"")</f>
        <v/>
      </c>
      <c r="FG37" t="str" cm="1">
        <f t="array" aca="1" ref="FG37" ca="1">IF(ISNUMBER(DX$4),IF(ABS(INDEX($F$4:$EK$109,MATCH(1,($A$4:$A$109=$EO37)*($B$4:$B$109=$EP37),0),MATCH(FG$2,$F$2:$EK$2,0))-SUM(OFFSET($E37,,MATCH(FG$2,$F$1:$EK$1,0)+3,,1)))&gt;0,INDEX($F$4:$EK$109,MATCH(1,($A$4:$A$109=$EO37)*($B$4:$B$109=$EP37),0),MATCH(FG$2,$F$2:$EK$2,0))-SUM(OFFSET($E37,,MATCH(FG$2,$F$1:$EK$1,0)+3,,1)),""),"")</f>
        <v/>
      </c>
      <c r="FH37" t="str" cm="1">
        <f t="array" aca="1" ref="FH37" ca="1">IF(ISNUMBER(DY$4),IF(ABS(INDEX($F$4:$EK$109,MATCH(1,($A$4:$A$109=$EO37)*($B$4:$B$109=$EP37),0),MATCH(FH$2,$F$2:$EK$2,0))-SUM(OFFSET($E37,,MATCH(FH$2,$F$1:$EK$1,0)+3,,1)))&gt;0,INDEX($F$4:$EK$109,MATCH(1,($A$4:$A$109=$EO37)*($B$4:$B$109=$EP37),0),MATCH(FH$2,$F$2:$EK$2,0))-SUM(OFFSET($E37,,MATCH(FH$2,$F$1:$EK$1,0)+3,,1)),""),"")</f>
        <v/>
      </c>
      <c r="FI37" t="str" cm="1">
        <f t="array" aca="1" ref="FI37" ca="1">IF(ISNUMBER(DZ$4),IF(ABS(INDEX($F$4:$EK$109,MATCH(1,($A$4:$A$109=$EO37)*($B$4:$B$109=$EP37),0),MATCH(FI$2,$F$2:$EK$2,0))-SUM(OFFSET($E37,,MATCH(FI$2,$F$1:$EK$1,0)+3,,1)))&gt;0,INDEX($F$4:$EK$109,MATCH(1,($A$4:$A$109=$EO37)*($B$4:$B$109=$EP37),0),MATCH(FI$2,$F$2:$EK$2,0))-SUM(OFFSET($E37,,MATCH(FI$2,$F$1:$EK$1,0)+3,,1)),""),"")</f>
        <v/>
      </c>
      <c r="FJ37" t="str" cm="1">
        <f t="array" aca="1" ref="FJ37" ca="1">IF(ISNUMBER(EA$4),IF(ABS(INDEX($F$4:$EK$109,MATCH(1,($A$4:$A$109=$EO37)*($B$4:$B$109=$EP37),0),MATCH(FJ$2,$F$2:$EK$2,0))-SUM(OFFSET($E37,,MATCH(FJ$2,$F$1:$EK$1,0)+3,,1)))&gt;0,INDEX($F$4:$EK$109,MATCH(1,($A$4:$A$109=$EO37)*($B$4:$B$109=$EP37),0),MATCH(FJ$2,$F$2:$EK$2,0))-SUM(OFFSET($E37,,MATCH(FJ$2,$F$1:$EK$1,0)+3,,1)),""),"")</f>
        <v/>
      </c>
      <c r="FK37" t="str" cm="1">
        <f t="array" aca="1" ref="FK37" ca="1">IF(ISNUMBER(EB$4),IF(ABS(INDEX($F$4:$EK$109,MATCH(1,($A$4:$A$109=$EO37)*($B$4:$B$109=$EP37),0),MATCH(FK$2,$F$2:$EK$2,0))-SUM(OFFSET($E37,,MATCH(FK$2,$F$1:$EK$1,0)+3,,1)))&gt;0,INDEX($F$4:$EK$109,MATCH(1,($A$4:$A$109=$EO37)*($B$4:$B$109=$EP37),0),MATCH(FK$2,$F$2:$EK$2,0))-SUM(OFFSET($E37,,MATCH(FK$2,$F$1:$EK$1,0)+3,,1)),""),"")</f>
        <v/>
      </c>
      <c r="FL37" t="str" cm="1">
        <f t="array" aca="1" ref="FL37" ca="1">IF(ISNUMBER(EC$4),IF(ABS(INDEX($F$4:$EK$109,MATCH(1,($A$4:$A$109=$EO37)*($B$4:$B$109=$EP37),0),MATCH(FL$2,$F$2:$EK$2,0))-SUM(OFFSET($E37,,MATCH(FL$2,$F$1:$EK$1,0)+3,,1)))&gt;0,INDEX($F$4:$EK$109,MATCH(1,($A$4:$A$109=$EO37)*($B$4:$B$109=$EP37),0),MATCH(FL$2,$F$2:$EK$2,0))-SUM(OFFSET($E37,,MATCH(FL$2,$F$1:$EK$1,0)+3,,1)),""),"")</f>
        <v/>
      </c>
      <c r="FM37" t="str" cm="1">
        <f t="array" aca="1" ref="FM37" ca="1">IF(ISNUMBER(ED$4),IF(ABS(INDEX($F$4:$EK$109,MATCH(1,($A$4:$A$109=$EO37)*($B$4:$B$109=$EP37),0),MATCH(FM$2,$F$2:$EK$2,0))-SUM(OFFSET($E37,,MATCH(FM$2,$F$1:$EK$1,0)+3,,1)))&gt;0,INDEX($F$4:$EK$109,MATCH(1,($A$4:$A$109=$EO37)*($B$4:$B$109=$EP37),0),MATCH(FM$2,$F$2:$EK$2,0))-SUM(OFFSET($E37,,MATCH(FM$2,$F$1:$EK$1,0)+3,,1)),""),"")</f>
        <v/>
      </c>
      <c r="FN37" t="str" cm="1">
        <f t="array" aca="1" ref="FN37" ca="1">IF(ISNUMBER(EE$4),IF(ABS(INDEX($F$4:$EK$109,MATCH(1,($A$4:$A$109=$EO37)*($B$4:$B$109=$EP37),0),MATCH(FN$2,$F$2:$EK$2,0))-SUM(OFFSET($E37,,MATCH(FN$2,$F$1:$EK$1,0)+3,,1)))&gt;0,INDEX($F$4:$EK$109,MATCH(1,($A$4:$A$109=$EO37)*($B$4:$B$109=$EP37),0),MATCH(FN$2,$F$2:$EK$2,0))-SUM(OFFSET($E37,,MATCH(FN$2,$F$1:$EK$1,0)+3,,1)),""),"")</f>
        <v/>
      </c>
      <c r="FO37" t="str" cm="1">
        <f t="array" aca="1" ref="FO37" ca="1">IF(ISNUMBER(EF$4),IF(ABS(INDEX($F$4:$EK$109,MATCH(1,($A$4:$A$109=$EO37)*($B$4:$B$109=$EP37),0),MATCH(FO$2,$F$2:$EK$2,0))-SUM(OFFSET($E37,,MATCH(FO$2,$F$1:$EK$1,0)+3,,1)))&gt;0,INDEX($F$4:$EK$109,MATCH(1,($A$4:$A$109=$EO37)*($B$4:$B$109=$EP37),0),MATCH(FO$2,$F$2:$EK$2,0))-SUM(OFFSET($E37,,MATCH(FO$2,$F$1:$EK$1,0)+3,,1)),""),"")</f>
        <v/>
      </c>
      <c r="FP37" t="str" cm="1">
        <f t="array" aca="1" ref="FP37" ca="1">IF(ISNUMBER(EG$4),IF(ABS(INDEX($F$4:$EK$109,MATCH(1,($A$4:$A$109=$EO37)*($B$4:$B$109=$EP37),0),MATCH(FP$2,$F$2:$EK$2,0))-SUM(OFFSET($E37,,MATCH(FP$2,$F$1:$EK$1,0)+3,,1)))&gt;0,INDEX($F$4:$EK$109,MATCH(1,($A$4:$A$109=$EO37)*($B$4:$B$109=$EP37),0),MATCH(FP$2,$F$2:$EK$2,0))-SUM(OFFSET($E37,,MATCH(FP$2,$F$1:$EK$1,0)+3,,1)),""),"")</f>
        <v/>
      </c>
      <c r="FQ37" t="str" cm="1">
        <f t="array" aca="1" ref="FQ37" ca="1">IF(ISNUMBER(EH$4),IF(ABS(INDEX($F$4:$EK$109,MATCH(1,($A$4:$A$109=$EO37)*($B$4:$B$109=$EP37),0),MATCH(FQ$2,$F$2:$EK$2,0))-SUM(OFFSET($E37,,MATCH(FQ$2,$F$1:$EK$1,0)+3,,1)))&gt;0,INDEX($F$4:$EK$109,MATCH(1,($A$4:$A$109=$EO37)*($B$4:$B$109=$EP37),0),MATCH(FQ$2,$F$2:$EK$2,0))-SUM(OFFSET($E37,,MATCH(FQ$2,$F$1:$EK$1,0)+3,,1)),""),"")</f>
        <v/>
      </c>
      <c r="FR37" t="str" cm="1">
        <f t="array" aca="1" ref="FR37" ca="1">IF(ISNUMBER(EI$4),IF(ABS(INDEX($F$4:$EK$109,MATCH(1,($A$4:$A$109=$EO37)*($B$4:$B$109=$EP37),0),MATCH(FR$2,$F$2:$EK$2,0))-SUM(OFFSET($E37,,MATCH(FR$2,$F$1:$EK$1,0)+3,,1)))&gt;0,INDEX($F$4:$EK$109,MATCH(1,($A$4:$A$109=$EO37)*($B$4:$B$109=$EP37),0),MATCH(FR$2,$F$2:$EK$2,0))-SUM(OFFSET($E37,,MATCH(FR$2,$F$1:$EK$1,0)+3,,1)),""),"")</f>
        <v/>
      </c>
      <c r="FS37" t="str" cm="1">
        <f t="array" aca="1" ref="FS37" ca="1">IF(ISNUMBER(EJ$4),IF(ABS(INDEX($F$4:$EK$109,MATCH(1,($A$4:$A$109=$EO37)*($B$4:$B$109=$EP37),0),MATCH(FS$2,$F$2:$EK$2,0))-SUM(OFFSET($E37,,MATCH(FS$2,$F$1:$EK$1,0)+3,,1)))&gt;0,INDEX($F$4:$EK$109,MATCH(1,($A$4:$A$109=$EO37)*($B$4:$B$109=$EP37),0),MATCH(FS$2,$F$2:$EK$2,0))-SUM(OFFSET($E37,,MATCH(FS$2,$F$1:$EK$1,0)+3,,1)),""),"")</f>
        <v/>
      </c>
      <c r="FT37" t="str" cm="1">
        <f t="array" aca="1" ref="FT37" ca="1">IF(ISNUMBER(EK$4),IF(ABS(INDEX($F$4:$EK$109,MATCH(1,($A$4:$A$109=$EO37)*($B$4:$B$109=$EP37),0),MATCH(FT$2,$F$2:$EK$2,0))-SUM(OFFSET($E37,,MATCH(FT$2,$F$1:$EK$1,0)+3,,1)))&gt;0,INDEX($F$4:$EK$109,MATCH(1,($A$4:$A$109=$EO37)*($B$4:$B$109=$EP37),0),MATCH(FT$2,$F$2:$EK$2,0))-SUM(OFFSET($E37,,MATCH(FT$2,$F$1:$EK$1,0)+3,,1)),""),"")</f>
        <v/>
      </c>
    </row>
    <row r="38" spans="1:176" x14ac:dyDescent="0.25">
      <c r="A38" t="s">
        <v>157</v>
      </c>
      <c r="B38" t="s">
        <v>162</v>
      </c>
      <c r="F38">
        <v>393280000</v>
      </c>
      <c r="G38">
        <v>387434000</v>
      </c>
      <c r="H38">
        <v>408081000</v>
      </c>
      <c r="I38">
        <v>482893000</v>
      </c>
      <c r="J38">
        <v>438000000</v>
      </c>
      <c r="K38">
        <v>441000000</v>
      </c>
      <c r="L38">
        <v>425000000</v>
      </c>
      <c r="M38">
        <v>418000000</v>
      </c>
      <c r="N38">
        <v>394000000</v>
      </c>
      <c r="O38">
        <v>521000000</v>
      </c>
      <c r="P38">
        <v>679000000</v>
      </c>
      <c r="Q38">
        <v>794000000</v>
      </c>
      <c r="R38">
        <v>821000000</v>
      </c>
      <c r="S38">
        <v>855000000</v>
      </c>
      <c r="T38">
        <v>857000000</v>
      </c>
      <c r="U38">
        <v>796000000</v>
      </c>
      <c r="V38">
        <v>797000000</v>
      </c>
      <c r="W38">
        <v>1090000000</v>
      </c>
      <c r="X38">
        <v>1417000000</v>
      </c>
      <c r="Y38">
        <v>1575000000</v>
      </c>
      <c r="Z38">
        <v>1426000000</v>
      </c>
      <c r="AA38">
        <v>1204000000</v>
      </c>
      <c r="AB38">
        <v>1047000000</v>
      </c>
      <c r="AC38">
        <v>979000000</v>
      </c>
      <c r="AD38">
        <v>1128000000</v>
      </c>
      <c r="AE38">
        <v>1401000000</v>
      </c>
      <c r="AF38">
        <v>1495000000</v>
      </c>
      <c r="AG38">
        <v>1826000000</v>
      </c>
      <c r="AH38">
        <v>1992000000</v>
      </c>
      <c r="AI38">
        <v>2114000000</v>
      </c>
      <c r="AJ38">
        <v>2233000000</v>
      </c>
      <c r="AK38">
        <v>2605000000</v>
      </c>
      <c r="AL38">
        <v>3163000000</v>
      </c>
      <c r="AM38">
        <v>3889000000</v>
      </c>
      <c r="AN38">
        <v>4454000000</v>
      </c>
      <c r="AO38">
        <v>5159000000</v>
      </c>
      <c r="AP38">
        <v>4611000000</v>
      </c>
      <c r="AQ38">
        <v>4319000000</v>
      </c>
      <c r="AR38">
        <v>4779000000</v>
      </c>
      <c r="AS38">
        <v>5282000000</v>
      </c>
      <c r="AT38">
        <v>5864000000</v>
      </c>
      <c r="AU38">
        <v>6675000000</v>
      </c>
      <c r="AV38">
        <v>7654000000</v>
      </c>
      <c r="DK38">
        <v>482893000</v>
      </c>
      <c r="DL38">
        <v>418000000</v>
      </c>
      <c r="DM38">
        <v>794000000</v>
      </c>
      <c r="DN38">
        <v>796000000</v>
      </c>
      <c r="DO38">
        <v>1575000000</v>
      </c>
      <c r="DP38">
        <v>979000000</v>
      </c>
      <c r="DQ38">
        <v>1826000000</v>
      </c>
      <c r="DR38">
        <v>2605000000</v>
      </c>
      <c r="DS38">
        <v>5159000000</v>
      </c>
      <c r="DT38">
        <v>5282000000</v>
      </c>
      <c r="EO38" t="str">
        <f t="shared" si="9"/>
        <v>bs</v>
      </c>
      <c r="EP38" t="str">
        <f t="shared" si="9"/>
        <v>inventory</v>
      </c>
      <c r="ET38" t="str" cm="1">
        <f t="array" aca="1" ref="ET38" ca="1">IF(ISNUMBER(DK$4),IF(ABS(INDEX($F$4:$EK$109,MATCH(1,($A$4:$A$109=$EO38)*($B$4:$B$109=$EP38),0),MATCH(ET$2,$F$2:$EK$2,0))-SUM(OFFSET($E38,,MATCH(ET$2,$F$1:$EK$1,0)+3,,1)))&gt;0,INDEX($F$4:$EK$109,MATCH(1,($A$4:$A$109=$EO38)*($B$4:$B$109=$EP38),0),MATCH(ET$2,$F$2:$EK$2,0))-SUM(OFFSET($E38,,MATCH(ET$2,$F$1:$EK$1,0)+3,,1)),""),"")</f>
        <v/>
      </c>
      <c r="EU38" t="str" cm="1">
        <f t="array" aca="1" ref="EU38" ca="1">IF(ISNUMBER(DL$4),IF(ABS(INDEX($F$4:$EK$109,MATCH(1,($A$4:$A$109=$EO38)*($B$4:$B$109=$EP38),0),MATCH(EU$2,$F$2:$EK$2,0))-SUM(OFFSET($E38,,MATCH(EU$2,$F$1:$EK$1,0)+3,,1)))&gt;0,INDEX($F$4:$EK$109,MATCH(1,($A$4:$A$109=$EO38)*($B$4:$B$109=$EP38),0),MATCH(EU$2,$F$2:$EK$2,0))-SUM(OFFSET($E38,,MATCH(EU$2,$F$1:$EK$1,0)+3,,1)),""),"")</f>
        <v/>
      </c>
      <c r="EV38" t="str" cm="1">
        <f t="array" aca="1" ref="EV38" ca="1">IF(ISNUMBER(DM$4),IF(ABS(INDEX($F$4:$EK$109,MATCH(1,($A$4:$A$109=$EO38)*($B$4:$B$109=$EP38),0),MATCH(EV$2,$F$2:$EK$2,0))-SUM(OFFSET($E38,,MATCH(EV$2,$F$1:$EK$1,0)+3,,1)))&gt;0,INDEX($F$4:$EK$109,MATCH(1,($A$4:$A$109=$EO38)*($B$4:$B$109=$EP38),0),MATCH(EV$2,$F$2:$EK$2,0))-SUM(OFFSET($E38,,MATCH(EV$2,$F$1:$EK$1,0)+3,,1)),""),"")</f>
        <v/>
      </c>
      <c r="EW38" t="str" cm="1">
        <f t="array" aca="1" ref="EW38" ca="1">IF(ISNUMBER(DN$4),IF(ABS(INDEX($F$4:$EK$109,MATCH(1,($A$4:$A$109=$EO38)*($B$4:$B$109=$EP38),0),MATCH(EW$2,$F$2:$EK$2,0))-SUM(OFFSET($E38,,MATCH(EW$2,$F$1:$EK$1,0)+3,,1)))&gt;0,INDEX($F$4:$EK$109,MATCH(1,($A$4:$A$109=$EO38)*($B$4:$B$109=$EP38),0),MATCH(EW$2,$F$2:$EK$2,0))-SUM(OFFSET($E38,,MATCH(EW$2,$F$1:$EK$1,0)+3,,1)),""),"")</f>
        <v/>
      </c>
      <c r="EX38" t="str" cm="1">
        <f t="array" aca="1" ref="EX38" ca="1">IF(ISNUMBER(DO$4),IF(ABS(INDEX($F$4:$EK$109,MATCH(1,($A$4:$A$109=$EO38)*($B$4:$B$109=$EP38),0),MATCH(EX$2,$F$2:$EK$2,0))-SUM(OFFSET($E38,,MATCH(EX$2,$F$1:$EK$1,0)+3,,1)))&gt;0,INDEX($F$4:$EK$109,MATCH(1,($A$4:$A$109=$EO38)*($B$4:$B$109=$EP38),0),MATCH(EX$2,$F$2:$EK$2,0))-SUM(OFFSET($E38,,MATCH(EX$2,$F$1:$EK$1,0)+3,,1)),""),"")</f>
        <v/>
      </c>
      <c r="EY38" t="str" cm="1">
        <f t="array" aca="1" ref="EY38" ca="1">IF(ISNUMBER(DP$4),IF(ABS(INDEX($F$4:$EK$109,MATCH(1,($A$4:$A$109=$EO38)*($B$4:$B$109=$EP38),0),MATCH(EY$2,$F$2:$EK$2,0))-SUM(OFFSET($E38,,MATCH(EY$2,$F$1:$EK$1,0)+3,,1)))&gt;0,INDEX($F$4:$EK$109,MATCH(1,($A$4:$A$109=$EO38)*($B$4:$B$109=$EP38),0),MATCH(EY$2,$F$2:$EK$2,0))-SUM(OFFSET($E38,,MATCH(EY$2,$F$1:$EK$1,0)+3,,1)),""),"")</f>
        <v/>
      </c>
      <c r="EZ38" t="str" cm="1">
        <f t="array" aca="1" ref="EZ38" ca="1">IF(ISNUMBER(DQ$4),IF(ABS(INDEX($F$4:$EK$109,MATCH(1,($A$4:$A$109=$EO38)*($B$4:$B$109=$EP38),0),MATCH(EZ$2,$F$2:$EK$2,0))-SUM(OFFSET($E38,,MATCH(EZ$2,$F$1:$EK$1,0)+3,,1)))&gt;0,INDEX($F$4:$EK$109,MATCH(1,($A$4:$A$109=$EO38)*($B$4:$B$109=$EP38),0),MATCH(EZ$2,$F$2:$EK$2,0))-SUM(OFFSET($E38,,MATCH(EZ$2,$F$1:$EK$1,0)+3,,1)),""),"")</f>
        <v/>
      </c>
      <c r="FA38" t="str" cm="1">
        <f t="array" aca="1" ref="FA38" ca="1">IF(ISNUMBER(DR$4),IF(ABS(INDEX($F$4:$EK$109,MATCH(1,($A$4:$A$109=$EO38)*($B$4:$B$109=$EP38),0),MATCH(FA$2,$F$2:$EK$2,0))-SUM(OFFSET($E38,,MATCH(FA$2,$F$1:$EK$1,0)+3,,1)))&gt;0,INDEX($F$4:$EK$109,MATCH(1,($A$4:$A$109=$EO38)*($B$4:$B$109=$EP38),0),MATCH(FA$2,$F$2:$EK$2,0))-SUM(OFFSET($E38,,MATCH(FA$2,$F$1:$EK$1,0)+3,,1)),""),"")</f>
        <v/>
      </c>
      <c r="FB38" t="str" cm="1">
        <f t="array" aca="1" ref="FB38" ca="1">IF(ISNUMBER(DS$4),IF(ABS(INDEX($F$4:$EK$109,MATCH(1,($A$4:$A$109=$EO38)*($B$4:$B$109=$EP38),0),MATCH(FB$2,$F$2:$EK$2,0))-SUM(OFFSET($E38,,MATCH(FB$2,$F$1:$EK$1,0)+3,,1)))&gt;0,INDEX($F$4:$EK$109,MATCH(1,($A$4:$A$109=$EO38)*($B$4:$B$109=$EP38),0),MATCH(FB$2,$F$2:$EK$2,0))-SUM(OFFSET($E38,,MATCH(FB$2,$F$1:$EK$1,0)+3,,1)),""),"")</f>
        <v/>
      </c>
      <c r="FC38" t="str" cm="1">
        <f t="array" aca="1" ref="FC38" ca="1">IF(ISNUMBER(DT$4),IF(ABS(INDEX($F$4:$EK$109,MATCH(1,($A$4:$A$109=$EO38)*($B$4:$B$109=$EP38),0),MATCH(FC$2,$F$2:$EK$2,0))-SUM(OFFSET($E38,,MATCH(FC$2,$F$1:$EK$1,0)+3,,1)))&gt;0,INDEX($F$4:$EK$109,MATCH(1,($A$4:$A$109=$EO38)*($B$4:$B$109=$EP38),0),MATCH(FC$2,$F$2:$EK$2,0))-SUM(OFFSET($E38,,MATCH(FC$2,$F$1:$EK$1,0)+3,,1)),""),"")</f>
        <v/>
      </c>
      <c r="FD38" t="str" cm="1">
        <f t="array" aca="1" ref="FD38" ca="1">IF(ISNUMBER(DU$4),IF(ABS(INDEX($F$4:$EK$109,MATCH(1,($A$4:$A$109=$EO38)*($B$4:$B$109=$EP38),0),MATCH(FD$2,$F$2:$EK$2,0))-SUM(OFFSET($E38,,MATCH(FD$2,$F$1:$EK$1,0)+3,,1)))&gt;0,INDEX($F$4:$EK$109,MATCH(1,($A$4:$A$109=$EO38)*($B$4:$B$109=$EP38),0),MATCH(FD$2,$F$2:$EK$2,0))-SUM(OFFSET($E38,,MATCH(FD$2,$F$1:$EK$1,0)+3,,1)),""),"")</f>
        <v/>
      </c>
      <c r="FE38" t="str" cm="1">
        <f t="array" aca="1" ref="FE38" ca="1">IF(ISNUMBER(DV$4),IF(ABS(INDEX($F$4:$EK$109,MATCH(1,($A$4:$A$109=$EO38)*($B$4:$B$109=$EP38),0),MATCH(FE$2,$F$2:$EK$2,0))-SUM(OFFSET($E38,,MATCH(FE$2,$F$1:$EK$1,0)+3,,1)))&gt;0,INDEX($F$4:$EK$109,MATCH(1,($A$4:$A$109=$EO38)*($B$4:$B$109=$EP38),0),MATCH(FE$2,$F$2:$EK$2,0))-SUM(OFFSET($E38,,MATCH(FE$2,$F$1:$EK$1,0)+3,,1)),""),"")</f>
        <v/>
      </c>
      <c r="FF38" t="str" cm="1">
        <f t="array" aca="1" ref="FF38" ca="1">IF(ISNUMBER(DW$4),IF(ABS(INDEX($F$4:$EK$109,MATCH(1,($A$4:$A$109=$EO38)*($B$4:$B$109=$EP38),0),MATCH(FF$2,$F$2:$EK$2,0))-SUM(OFFSET($E38,,MATCH(FF$2,$F$1:$EK$1,0)+3,,1)))&gt;0,INDEX($F$4:$EK$109,MATCH(1,($A$4:$A$109=$EO38)*($B$4:$B$109=$EP38),0),MATCH(FF$2,$F$2:$EK$2,0))-SUM(OFFSET($E38,,MATCH(FF$2,$F$1:$EK$1,0)+3,,1)),""),"")</f>
        <v/>
      </c>
      <c r="FG38" t="str" cm="1">
        <f t="array" aca="1" ref="FG38" ca="1">IF(ISNUMBER(DX$4),IF(ABS(INDEX($F$4:$EK$109,MATCH(1,($A$4:$A$109=$EO38)*($B$4:$B$109=$EP38),0),MATCH(FG$2,$F$2:$EK$2,0))-SUM(OFFSET($E38,,MATCH(FG$2,$F$1:$EK$1,0)+3,,1)))&gt;0,INDEX($F$4:$EK$109,MATCH(1,($A$4:$A$109=$EO38)*($B$4:$B$109=$EP38),0),MATCH(FG$2,$F$2:$EK$2,0))-SUM(OFFSET($E38,,MATCH(FG$2,$F$1:$EK$1,0)+3,,1)),""),"")</f>
        <v/>
      </c>
      <c r="FH38" t="str" cm="1">
        <f t="array" aca="1" ref="FH38" ca="1">IF(ISNUMBER(DY$4),IF(ABS(INDEX($F$4:$EK$109,MATCH(1,($A$4:$A$109=$EO38)*($B$4:$B$109=$EP38),0),MATCH(FH$2,$F$2:$EK$2,0))-SUM(OFFSET($E38,,MATCH(FH$2,$F$1:$EK$1,0)+3,,1)))&gt;0,INDEX($F$4:$EK$109,MATCH(1,($A$4:$A$109=$EO38)*($B$4:$B$109=$EP38),0),MATCH(FH$2,$F$2:$EK$2,0))-SUM(OFFSET($E38,,MATCH(FH$2,$F$1:$EK$1,0)+3,,1)),""),"")</f>
        <v/>
      </c>
      <c r="FI38" t="str" cm="1">
        <f t="array" aca="1" ref="FI38" ca="1">IF(ISNUMBER(DZ$4),IF(ABS(INDEX($F$4:$EK$109,MATCH(1,($A$4:$A$109=$EO38)*($B$4:$B$109=$EP38),0),MATCH(FI$2,$F$2:$EK$2,0))-SUM(OFFSET($E38,,MATCH(FI$2,$F$1:$EK$1,0)+3,,1)))&gt;0,INDEX($F$4:$EK$109,MATCH(1,($A$4:$A$109=$EO38)*($B$4:$B$109=$EP38),0),MATCH(FI$2,$F$2:$EK$2,0))-SUM(OFFSET($E38,,MATCH(FI$2,$F$1:$EK$1,0)+3,,1)),""),"")</f>
        <v/>
      </c>
      <c r="FJ38" t="str" cm="1">
        <f t="array" aca="1" ref="FJ38" ca="1">IF(ISNUMBER(EA$4),IF(ABS(INDEX($F$4:$EK$109,MATCH(1,($A$4:$A$109=$EO38)*($B$4:$B$109=$EP38),0),MATCH(FJ$2,$F$2:$EK$2,0))-SUM(OFFSET($E38,,MATCH(FJ$2,$F$1:$EK$1,0)+3,,1)))&gt;0,INDEX($F$4:$EK$109,MATCH(1,($A$4:$A$109=$EO38)*($B$4:$B$109=$EP38),0),MATCH(FJ$2,$F$2:$EK$2,0))-SUM(OFFSET($E38,,MATCH(FJ$2,$F$1:$EK$1,0)+3,,1)),""),"")</f>
        <v/>
      </c>
      <c r="FK38" t="str" cm="1">
        <f t="array" aca="1" ref="FK38" ca="1">IF(ISNUMBER(EB$4),IF(ABS(INDEX($F$4:$EK$109,MATCH(1,($A$4:$A$109=$EO38)*($B$4:$B$109=$EP38),0),MATCH(FK$2,$F$2:$EK$2,0))-SUM(OFFSET($E38,,MATCH(FK$2,$F$1:$EK$1,0)+3,,1)))&gt;0,INDEX($F$4:$EK$109,MATCH(1,($A$4:$A$109=$EO38)*($B$4:$B$109=$EP38),0),MATCH(FK$2,$F$2:$EK$2,0))-SUM(OFFSET($E38,,MATCH(FK$2,$F$1:$EK$1,0)+3,,1)),""),"")</f>
        <v/>
      </c>
      <c r="FL38" t="str" cm="1">
        <f t="array" aca="1" ref="FL38" ca="1">IF(ISNUMBER(EC$4),IF(ABS(INDEX($F$4:$EK$109,MATCH(1,($A$4:$A$109=$EO38)*($B$4:$B$109=$EP38),0),MATCH(FL$2,$F$2:$EK$2,0))-SUM(OFFSET($E38,,MATCH(FL$2,$F$1:$EK$1,0)+3,,1)))&gt;0,INDEX($F$4:$EK$109,MATCH(1,($A$4:$A$109=$EO38)*($B$4:$B$109=$EP38),0),MATCH(FL$2,$F$2:$EK$2,0))-SUM(OFFSET($E38,,MATCH(FL$2,$F$1:$EK$1,0)+3,,1)),""),"")</f>
        <v/>
      </c>
      <c r="FM38" t="str" cm="1">
        <f t="array" aca="1" ref="FM38" ca="1">IF(ISNUMBER(ED$4),IF(ABS(INDEX($F$4:$EK$109,MATCH(1,($A$4:$A$109=$EO38)*($B$4:$B$109=$EP38),0),MATCH(FM$2,$F$2:$EK$2,0))-SUM(OFFSET($E38,,MATCH(FM$2,$F$1:$EK$1,0)+3,,1)))&gt;0,INDEX($F$4:$EK$109,MATCH(1,($A$4:$A$109=$EO38)*($B$4:$B$109=$EP38),0),MATCH(FM$2,$F$2:$EK$2,0))-SUM(OFFSET($E38,,MATCH(FM$2,$F$1:$EK$1,0)+3,,1)),""),"")</f>
        <v/>
      </c>
      <c r="FN38" t="str" cm="1">
        <f t="array" aca="1" ref="FN38" ca="1">IF(ISNUMBER(EE$4),IF(ABS(INDEX($F$4:$EK$109,MATCH(1,($A$4:$A$109=$EO38)*($B$4:$B$109=$EP38),0),MATCH(FN$2,$F$2:$EK$2,0))-SUM(OFFSET($E38,,MATCH(FN$2,$F$1:$EK$1,0)+3,,1)))&gt;0,INDEX($F$4:$EK$109,MATCH(1,($A$4:$A$109=$EO38)*($B$4:$B$109=$EP38),0),MATCH(FN$2,$F$2:$EK$2,0))-SUM(OFFSET($E38,,MATCH(FN$2,$F$1:$EK$1,0)+3,,1)),""),"")</f>
        <v/>
      </c>
      <c r="FO38" t="str" cm="1">
        <f t="array" aca="1" ref="FO38" ca="1">IF(ISNUMBER(EF$4),IF(ABS(INDEX($F$4:$EK$109,MATCH(1,($A$4:$A$109=$EO38)*($B$4:$B$109=$EP38),0),MATCH(FO$2,$F$2:$EK$2,0))-SUM(OFFSET($E38,,MATCH(FO$2,$F$1:$EK$1,0)+3,,1)))&gt;0,INDEX($F$4:$EK$109,MATCH(1,($A$4:$A$109=$EO38)*($B$4:$B$109=$EP38),0),MATCH(FO$2,$F$2:$EK$2,0))-SUM(OFFSET($E38,,MATCH(FO$2,$F$1:$EK$1,0)+3,,1)),""),"")</f>
        <v/>
      </c>
      <c r="FP38" t="str" cm="1">
        <f t="array" aca="1" ref="FP38" ca="1">IF(ISNUMBER(EG$4),IF(ABS(INDEX($F$4:$EK$109,MATCH(1,($A$4:$A$109=$EO38)*($B$4:$B$109=$EP38),0),MATCH(FP$2,$F$2:$EK$2,0))-SUM(OFFSET($E38,,MATCH(FP$2,$F$1:$EK$1,0)+3,,1)))&gt;0,INDEX($F$4:$EK$109,MATCH(1,($A$4:$A$109=$EO38)*($B$4:$B$109=$EP38),0),MATCH(FP$2,$F$2:$EK$2,0))-SUM(OFFSET($E38,,MATCH(FP$2,$F$1:$EK$1,0)+3,,1)),""),"")</f>
        <v/>
      </c>
      <c r="FQ38" t="str" cm="1">
        <f t="array" aca="1" ref="FQ38" ca="1">IF(ISNUMBER(EH$4),IF(ABS(INDEX($F$4:$EK$109,MATCH(1,($A$4:$A$109=$EO38)*($B$4:$B$109=$EP38),0),MATCH(FQ$2,$F$2:$EK$2,0))-SUM(OFFSET($E38,,MATCH(FQ$2,$F$1:$EK$1,0)+3,,1)))&gt;0,INDEX($F$4:$EK$109,MATCH(1,($A$4:$A$109=$EO38)*($B$4:$B$109=$EP38),0),MATCH(FQ$2,$F$2:$EK$2,0))-SUM(OFFSET($E38,,MATCH(FQ$2,$F$1:$EK$1,0)+3,,1)),""),"")</f>
        <v/>
      </c>
      <c r="FR38" t="str" cm="1">
        <f t="array" aca="1" ref="FR38" ca="1">IF(ISNUMBER(EI$4),IF(ABS(INDEX($F$4:$EK$109,MATCH(1,($A$4:$A$109=$EO38)*($B$4:$B$109=$EP38),0),MATCH(FR$2,$F$2:$EK$2,0))-SUM(OFFSET($E38,,MATCH(FR$2,$F$1:$EK$1,0)+3,,1)))&gt;0,INDEX($F$4:$EK$109,MATCH(1,($A$4:$A$109=$EO38)*($B$4:$B$109=$EP38),0),MATCH(FR$2,$F$2:$EK$2,0))-SUM(OFFSET($E38,,MATCH(FR$2,$F$1:$EK$1,0)+3,,1)),""),"")</f>
        <v/>
      </c>
      <c r="FS38" t="str" cm="1">
        <f t="array" aca="1" ref="FS38" ca="1">IF(ISNUMBER(EJ$4),IF(ABS(INDEX($F$4:$EK$109,MATCH(1,($A$4:$A$109=$EO38)*($B$4:$B$109=$EP38),0),MATCH(FS$2,$F$2:$EK$2,0))-SUM(OFFSET($E38,,MATCH(FS$2,$F$1:$EK$1,0)+3,,1)))&gt;0,INDEX($F$4:$EK$109,MATCH(1,($A$4:$A$109=$EO38)*($B$4:$B$109=$EP38),0),MATCH(FS$2,$F$2:$EK$2,0))-SUM(OFFSET($E38,,MATCH(FS$2,$F$1:$EK$1,0)+3,,1)),""),"")</f>
        <v/>
      </c>
      <c r="FT38" t="str" cm="1">
        <f t="array" aca="1" ref="FT38" ca="1">IF(ISNUMBER(EK$4),IF(ABS(INDEX($F$4:$EK$109,MATCH(1,($A$4:$A$109=$EO38)*($B$4:$B$109=$EP38),0),MATCH(FT$2,$F$2:$EK$2,0))-SUM(OFFSET($E38,,MATCH(FT$2,$F$1:$EK$1,0)+3,,1)))&gt;0,INDEX($F$4:$EK$109,MATCH(1,($A$4:$A$109=$EO38)*($B$4:$B$109=$EP38),0),MATCH(FT$2,$F$2:$EK$2,0))-SUM(OFFSET($E38,,MATCH(FT$2,$F$1:$EK$1,0)+3,,1)),""),"")</f>
        <v/>
      </c>
    </row>
    <row r="39" spans="1:176" x14ac:dyDescent="0.25">
      <c r="A39" t="s">
        <v>157</v>
      </c>
      <c r="B39" t="s">
        <v>163</v>
      </c>
      <c r="F39">
        <v>71067000</v>
      </c>
      <c r="G39">
        <v>67776000</v>
      </c>
      <c r="H39">
        <v>67333000</v>
      </c>
      <c r="I39">
        <v>70174000</v>
      </c>
      <c r="J39">
        <v>89000000</v>
      </c>
      <c r="K39">
        <v>89000000</v>
      </c>
      <c r="L39">
        <v>93000000</v>
      </c>
      <c r="M39">
        <v>93000000</v>
      </c>
      <c r="N39">
        <v>119000000</v>
      </c>
      <c r="O39">
        <v>112000000</v>
      </c>
      <c r="P39">
        <v>124000000</v>
      </c>
      <c r="Q39">
        <v>118000000</v>
      </c>
      <c r="R39">
        <v>113000000</v>
      </c>
      <c r="S39">
        <v>125000000</v>
      </c>
      <c r="T39">
        <v>135000000</v>
      </c>
      <c r="U39">
        <v>86000000</v>
      </c>
      <c r="V39">
        <v>131000000</v>
      </c>
      <c r="W39">
        <v>136000000</v>
      </c>
      <c r="X39">
        <v>159000000</v>
      </c>
      <c r="Y39">
        <v>136000000</v>
      </c>
      <c r="Z39">
        <v>159000000</v>
      </c>
      <c r="AA39">
        <v>151000000</v>
      </c>
      <c r="AB39">
        <v>149000000</v>
      </c>
      <c r="AC39">
        <v>314000000</v>
      </c>
      <c r="AD39">
        <v>390000000</v>
      </c>
      <c r="AE39">
        <v>430000000</v>
      </c>
      <c r="AF39">
        <v>426000000</v>
      </c>
      <c r="AG39">
        <v>478000000</v>
      </c>
      <c r="AH39">
        <v>444000000</v>
      </c>
      <c r="AI39">
        <v>452000000</v>
      </c>
      <c r="AJ39">
        <v>642000000</v>
      </c>
      <c r="AK39">
        <v>732000000</v>
      </c>
      <c r="AL39">
        <v>1272000000</v>
      </c>
      <c r="AM39">
        <v>2350000000</v>
      </c>
      <c r="AN39">
        <v>1436000000</v>
      </c>
      <c r="AO39">
        <v>791000000</v>
      </c>
      <c r="AP39">
        <v>872000000</v>
      </c>
      <c r="AQ39">
        <v>1389000000</v>
      </c>
      <c r="AR39">
        <v>1289000000</v>
      </c>
      <c r="AS39">
        <v>3080000000</v>
      </c>
      <c r="AT39">
        <v>4062000000</v>
      </c>
      <c r="AU39">
        <v>4026000000</v>
      </c>
      <c r="AV39">
        <v>3806000000</v>
      </c>
      <c r="DK39">
        <v>70174000</v>
      </c>
      <c r="DL39">
        <v>93000000</v>
      </c>
      <c r="DM39">
        <v>118000000</v>
      </c>
      <c r="DN39">
        <v>86000000</v>
      </c>
      <c r="DO39">
        <v>136000000</v>
      </c>
      <c r="DP39">
        <v>314000000</v>
      </c>
      <c r="DQ39">
        <v>478000000</v>
      </c>
      <c r="DR39">
        <v>732000000</v>
      </c>
      <c r="DS39">
        <v>791000000</v>
      </c>
      <c r="DT39">
        <v>3080000000</v>
      </c>
      <c r="EO39" t="str">
        <f t="shared" si="9"/>
        <v>bs</v>
      </c>
      <c r="EP39" t="str">
        <f t="shared" si="9"/>
        <v>otherCurrentAssets</v>
      </c>
      <c r="ET39" t="str" cm="1">
        <f t="array" aca="1" ref="ET39" ca="1">IF(ISNUMBER(DK$4),IF(ABS(INDEX($F$4:$EK$109,MATCH(1,($A$4:$A$109=$EO39)*($B$4:$B$109=$EP39),0),MATCH(ET$2,$F$2:$EK$2,0))-SUM(OFFSET($E39,,MATCH(ET$2,$F$1:$EK$1,0)+3,,1)))&gt;0,INDEX($F$4:$EK$109,MATCH(1,($A$4:$A$109=$EO39)*($B$4:$B$109=$EP39),0),MATCH(ET$2,$F$2:$EK$2,0))-SUM(OFFSET($E39,,MATCH(ET$2,$F$1:$EK$1,0)+3,,1)),""),"")</f>
        <v/>
      </c>
      <c r="EU39" t="str" cm="1">
        <f t="array" aca="1" ref="EU39" ca="1">IF(ISNUMBER(DL$4),IF(ABS(INDEX($F$4:$EK$109,MATCH(1,($A$4:$A$109=$EO39)*($B$4:$B$109=$EP39),0),MATCH(EU$2,$F$2:$EK$2,0))-SUM(OFFSET($E39,,MATCH(EU$2,$F$1:$EK$1,0)+3,,1)))&gt;0,INDEX($F$4:$EK$109,MATCH(1,($A$4:$A$109=$EO39)*($B$4:$B$109=$EP39),0),MATCH(EU$2,$F$2:$EK$2,0))-SUM(OFFSET($E39,,MATCH(EU$2,$F$1:$EK$1,0)+3,,1)),""),"")</f>
        <v/>
      </c>
      <c r="EV39" t="str" cm="1">
        <f t="array" aca="1" ref="EV39" ca="1">IF(ISNUMBER(DM$4),IF(ABS(INDEX($F$4:$EK$109,MATCH(1,($A$4:$A$109=$EO39)*($B$4:$B$109=$EP39),0),MATCH(EV$2,$F$2:$EK$2,0))-SUM(OFFSET($E39,,MATCH(EV$2,$F$1:$EK$1,0)+3,,1)))&gt;0,INDEX($F$4:$EK$109,MATCH(1,($A$4:$A$109=$EO39)*($B$4:$B$109=$EP39),0),MATCH(EV$2,$F$2:$EK$2,0))-SUM(OFFSET($E39,,MATCH(EV$2,$F$1:$EK$1,0)+3,,1)),""),"")</f>
        <v/>
      </c>
      <c r="EW39" t="str" cm="1">
        <f t="array" aca="1" ref="EW39" ca="1">IF(ISNUMBER(DN$4),IF(ABS(INDEX($F$4:$EK$109,MATCH(1,($A$4:$A$109=$EO39)*($B$4:$B$109=$EP39),0),MATCH(EW$2,$F$2:$EK$2,0))-SUM(OFFSET($E39,,MATCH(EW$2,$F$1:$EK$1,0)+3,,1)))&gt;0,INDEX($F$4:$EK$109,MATCH(1,($A$4:$A$109=$EO39)*($B$4:$B$109=$EP39),0),MATCH(EW$2,$F$2:$EK$2,0))-SUM(OFFSET($E39,,MATCH(EW$2,$F$1:$EK$1,0)+3,,1)),""),"")</f>
        <v/>
      </c>
      <c r="EX39" t="str" cm="1">
        <f t="array" aca="1" ref="EX39" ca="1">IF(ISNUMBER(DO$4),IF(ABS(INDEX($F$4:$EK$109,MATCH(1,($A$4:$A$109=$EO39)*($B$4:$B$109=$EP39),0),MATCH(EX$2,$F$2:$EK$2,0))-SUM(OFFSET($E39,,MATCH(EX$2,$F$1:$EK$1,0)+3,,1)))&gt;0,INDEX($F$4:$EK$109,MATCH(1,($A$4:$A$109=$EO39)*($B$4:$B$109=$EP39),0),MATCH(EX$2,$F$2:$EK$2,0))-SUM(OFFSET($E39,,MATCH(EX$2,$F$1:$EK$1,0)+3,,1)),""),"")</f>
        <v/>
      </c>
      <c r="EY39" t="str" cm="1">
        <f t="array" aca="1" ref="EY39" ca="1">IF(ISNUMBER(DP$4),IF(ABS(INDEX($F$4:$EK$109,MATCH(1,($A$4:$A$109=$EO39)*($B$4:$B$109=$EP39),0),MATCH(EY$2,$F$2:$EK$2,0))-SUM(OFFSET($E39,,MATCH(EY$2,$F$1:$EK$1,0)+3,,1)))&gt;0,INDEX($F$4:$EK$109,MATCH(1,($A$4:$A$109=$EO39)*($B$4:$B$109=$EP39),0),MATCH(EY$2,$F$2:$EK$2,0))-SUM(OFFSET($E39,,MATCH(EY$2,$F$1:$EK$1,0)+3,,1)),""),"")</f>
        <v/>
      </c>
      <c r="EZ39" t="str" cm="1">
        <f t="array" aca="1" ref="EZ39" ca="1">IF(ISNUMBER(DQ$4),IF(ABS(INDEX($F$4:$EK$109,MATCH(1,($A$4:$A$109=$EO39)*($B$4:$B$109=$EP39),0),MATCH(EZ$2,$F$2:$EK$2,0))-SUM(OFFSET($E39,,MATCH(EZ$2,$F$1:$EK$1,0)+3,,1)))&gt;0,INDEX($F$4:$EK$109,MATCH(1,($A$4:$A$109=$EO39)*($B$4:$B$109=$EP39),0),MATCH(EZ$2,$F$2:$EK$2,0))-SUM(OFFSET($E39,,MATCH(EZ$2,$F$1:$EK$1,0)+3,,1)),""),"")</f>
        <v/>
      </c>
      <c r="FA39" t="str" cm="1">
        <f t="array" aca="1" ref="FA39" ca="1">IF(ISNUMBER(DR$4),IF(ABS(INDEX($F$4:$EK$109,MATCH(1,($A$4:$A$109=$EO39)*($B$4:$B$109=$EP39),0),MATCH(FA$2,$F$2:$EK$2,0))-SUM(OFFSET($E39,,MATCH(FA$2,$F$1:$EK$1,0)+3,,1)))&gt;0,INDEX($F$4:$EK$109,MATCH(1,($A$4:$A$109=$EO39)*($B$4:$B$109=$EP39),0),MATCH(FA$2,$F$2:$EK$2,0))-SUM(OFFSET($E39,,MATCH(FA$2,$F$1:$EK$1,0)+3,,1)),""),"")</f>
        <v/>
      </c>
      <c r="FB39" t="str" cm="1">
        <f t="array" aca="1" ref="FB39" ca="1">IF(ISNUMBER(DS$4),IF(ABS(INDEX($F$4:$EK$109,MATCH(1,($A$4:$A$109=$EO39)*($B$4:$B$109=$EP39),0),MATCH(FB$2,$F$2:$EK$2,0))-SUM(OFFSET($E39,,MATCH(FB$2,$F$1:$EK$1,0)+3,,1)))&gt;0,INDEX($F$4:$EK$109,MATCH(1,($A$4:$A$109=$EO39)*($B$4:$B$109=$EP39),0),MATCH(FB$2,$F$2:$EK$2,0))-SUM(OFFSET($E39,,MATCH(FB$2,$F$1:$EK$1,0)+3,,1)),""),"")</f>
        <v/>
      </c>
      <c r="FC39" t="str" cm="1">
        <f t="array" aca="1" ref="FC39" ca="1">IF(ISNUMBER(DT$4),IF(ABS(INDEX($F$4:$EK$109,MATCH(1,($A$4:$A$109=$EO39)*($B$4:$B$109=$EP39),0),MATCH(FC$2,$F$2:$EK$2,0))-SUM(OFFSET($E39,,MATCH(FC$2,$F$1:$EK$1,0)+3,,1)))&gt;0,INDEX($F$4:$EK$109,MATCH(1,($A$4:$A$109=$EO39)*($B$4:$B$109=$EP39),0),MATCH(FC$2,$F$2:$EK$2,0))-SUM(OFFSET($E39,,MATCH(FC$2,$F$1:$EK$1,0)+3,,1)),""),"")</f>
        <v/>
      </c>
      <c r="FD39" t="str" cm="1">
        <f t="array" aca="1" ref="FD39" ca="1">IF(ISNUMBER(DU$4),IF(ABS(INDEX($F$4:$EK$109,MATCH(1,($A$4:$A$109=$EO39)*($B$4:$B$109=$EP39),0),MATCH(FD$2,$F$2:$EK$2,0))-SUM(OFFSET($E39,,MATCH(FD$2,$F$1:$EK$1,0)+3,,1)))&gt;0,INDEX($F$4:$EK$109,MATCH(1,($A$4:$A$109=$EO39)*($B$4:$B$109=$EP39),0),MATCH(FD$2,$F$2:$EK$2,0))-SUM(OFFSET($E39,,MATCH(FD$2,$F$1:$EK$1,0)+3,,1)),""),"")</f>
        <v/>
      </c>
      <c r="FE39" t="str" cm="1">
        <f t="array" aca="1" ref="FE39" ca="1">IF(ISNUMBER(DV$4),IF(ABS(INDEX($F$4:$EK$109,MATCH(1,($A$4:$A$109=$EO39)*($B$4:$B$109=$EP39),0),MATCH(FE$2,$F$2:$EK$2,0))-SUM(OFFSET($E39,,MATCH(FE$2,$F$1:$EK$1,0)+3,,1)))&gt;0,INDEX($F$4:$EK$109,MATCH(1,($A$4:$A$109=$EO39)*($B$4:$B$109=$EP39),0),MATCH(FE$2,$F$2:$EK$2,0))-SUM(OFFSET($E39,,MATCH(FE$2,$F$1:$EK$1,0)+3,,1)),""),"")</f>
        <v/>
      </c>
      <c r="FF39" t="str" cm="1">
        <f t="array" aca="1" ref="FF39" ca="1">IF(ISNUMBER(DW$4),IF(ABS(INDEX($F$4:$EK$109,MATCH(1,($A$4:$A$109=$EO39)*($B$4:$B$109=$EP39),0),MATCH(FF$2,$F$2:$EK$2,0))-SUM(OFFSET($E39,,MATCH(FF$2,$F$1:$EK$1,0)+3,,1)))&gt;0,INDEX($F$4:$EK$109,MATCH(1,($A$4:$A$109=$EO39)*($B$4:$B$109=$EP39),0),MATCH(FF$2,$F$2:$EK$2,0))-SUM(OFFSET($E39,,MATCH(FF$2,$F$1:$EK$1,0)+3,,1)),""),"")</f>
        <v/>
      </c>
      <c r="FG39" t="str" cm="1">
        <f t="array" aca="1" ref="FG39" ca="1">IF(ISNUMBER(DX$4),IF(ABS(INDEX($F$4:$EK$109,MATCH(1,($A$4:$A$109=$EO39)*($B$4:$B$109=$EP39),0),MATCH(FG$2,$F$2:$EK$2,0))-SUM(OFFSET($E39,,MATCH(FG$2,$F$1:$EK$1,0)+3,,1)))&gt;0,INDEX($F$4:$EK$109,MATCH(1,($A$4:$A$109=$EO39)*($B$4:$B$109=$EP39),0),MATCH(FG$2,$F$2:$EK$2,0))-SUM(OFFSET($E39,,MATCH(FG$2,$F$1:$EK$1,0)+3,,1)),""),"")</f>
        <v/>
      </c>
      <c r="FH39" t="str" cm="1">
        <f t="array" aca="1" ref="FH39" ca="1">IF(ISNUMBER(DY$4),IF(ABS(INDEX($F$4:$EK$109,MATCH(1,($A$4:$A$109=$EO39)*($B$4:$B$109=$EP39),0),MATCH(FH$2,$F$2:$EK$2,0))-SUM(OFFSET($E39,,MATCH(FH$2,$F$1:$EK$1,0)+3,,1)))&gt;0,INDEX($F$4:$EK$109,MATCH(1,($A$4:$A$109=$EO39)*($B$4:$B$109=$EP39),0),MATCH(FH$2,$F$2:$EK$2,0))-SUM(OFFSET($E39,,MATCH(FH$2,$F$1:$EK$1,0)+3,,1)),""),"")</f>
        <v/>
      </c>
      <c r="FI39" t="str" cm="1">
        <f t="array" aca="1" ref="FI39" ca="1">IF(ISNUMBER(DZ$4),IF(ABS(INDEX($F$4:$EK$109,MATCH(1,($A$4:$A$109=$EO39)*($B$4:$B$109=$EP39),0),MATCH(FI$2,$F$2:$EK$2,0))-SUM(OFFSET($E39,,MATCH(FI$2,$F$1:$EK$1,0)+3,,1)))&gt;0,INDEX($F$4:$EK$109,MATCH(1,($A$4:$A$109=$EO39)*($B$4:$B$109=$EP39),0),MATCH(FI$2,$F$2:$EK$2,0))-SUM(OFFSET($E39,,MATCH(FI$2,$F$1:$EK$1,0)+3,,1)),""),"")</f>
        <v/>
      </c>
      <c r="FJ39" t="str" cm="1">
        <f t="array" aca="1" ref="FJ39" ca="1">IF(ISNUMBER(EA$4),IF(ABS(INDEX($F$4:$EK$109,MATCH(1,($A$4:$A$109=$EO39)*($B$4:$B$109=$EP39),0),MATCH(FJ$2,$F$2:$EK$2,0))-SUM(OFFSET($E39,,MATCH(FJ$2,$F$1:$EK$1,0)+3,,1)))&gt;0,INDEX($F$4:$EK$109,MATCH(1,($A$4:$A$109=$EO39)*($B$4:$B$109=$EP39),0),MATCH(FJ$2,$F$2:$EK$2,0))-SUM(OFFSET($E39,,MATCH(FJ$2,$F$1:$EK$1,0)+3,,1)),""),"")</f>
        <v/>
      </c>
      <c r="FK39" t="str" cm="1">
        <f t="array" aca="1" ref="FK39" ca="1">IF(ISNUMBER(EB$4),IF(ABS(INDEX($F$4:$EK$109,MATCH(1,($A$4:$A$109=$EO39)*($B$4:$B$109=$EP39),0),MATCH(FK$2,$F$2:$EK$2,0))-SUM(OFFSET($E39,,MATCH(FK$2,$F$1:$EK$1,0)+3,,1)))&gt;0,INDEX($F$4:$EK$109,MATCH(1,($A$4:$A$109=$EO39)*($B$4:$B$109=$EP39),0),MATCH(FK$2,$F$2:$EK$2,0))-SUM(OFFSET($E39,,MATCH(FK$2,$F$1:$EK$1,0)+3,,1)),""),"")</f>
        <v/>
      </c>
      <c r="FL39" t="str" cm="1">
        <f t="array" aca="1" ref="FL39" ca="1">IF(ISNUMBER(EC$4),IF(ABS(INDEX($F$4:$EK$109,MATCH(1,($A$4:$A$109=$EO39)*($B$4:$B$109=$EP39),0),MATCH(FL$2,$F$2:$EK$2,0))-SUM(OFFSET($E39,,MATCH(FL$2,$F$1:$EK$1,0)+3,,1)))&gt;0,INDEX($F$4:$EK$109,MATCH(1,($A$4:$A$109=$EO39)*($B$4:$B$109=$EP39),0),MATCH(FL$2,$F$2:$EK$2,0))-SUM(OFFSET($E39,,MATCH(FL$2,$F$1:$EK$1,0)+3,,1)),""),"")</f>
        <v/>
      </c>
      <c r="FM39" t="str" cm="1">
        <f t="array" aca="1" ref="FM39" ca="1">IF(ISNUMBER(ED$4),IF(ABS(INDEX($F$4:$EK$109,MATCH(1,($A$4:$A$109=$EO39)*($B$4:$B$109=$EP39),0),MATCH(FM$2,$F$2:$EK$2,0))-SUM(OFFSET($E39,,MATCH(FM$2,$F$1:$EK$1,0)+3,,1)))&gt;0,INDEX($F$4:$EK$109,MATCH(1,($A$4:$A$109=$EO39)*($B$4:$B$109=$EP39),0),MATCH(FM$2,$F$2:$EK$2,0))-SUM(OFFSET($E39,,MATCH(FM$2,$F$1:$EK$1,0)+3,,1)),""),"")</f>
        <v/>
      </c>
      <c r="FN39" t="str" cm="1">
        <f t="array" aca="1" ref="FN39" ca="1">IF(ISNUMBER(EE$4),IF(ABS(INDEX($F$4:$EK$109,MATCH(1,($A$4:$A$109=$EO39)*($B$4:$B$109=$EP39),0),MATCH(FN$2,$F$2:$EK$2,0))-SUM(OFFSET($E39,,MATCH(FN$2,$F$1:$EK$1,0)+3,,1)))&gt;0,INDEX($F$4:$EK$109,MATCH(1,($A$4:$A$109=$EO39)*($B$4:$B$109=$EP39),0),MATCH(FN$2,$F$2:$EK$2,0))-SUM(OFFSET($E39,,MATCH(FN$2,$F$1:$EK$1,0)+3,,1)),""),"")</f>
        <v/>
      </c>
      <c r="FO39" t="str" cm="1">
        <f t="array" aca="1" ref="FO39" ca="1">IF(ISNUMBER(EF$4),IF(ABS(INDEX($F$4:$EK$109,MATCH(1,($A$4:$A$109=$EO39)*($B$4:$B$109=$EP39),0),MATCH(FO$2,$F$2:$EK$2,0))-SUM(OFFSET($E39,,MATCH(FO$2,$F$1:$EK$1,0)+3,,1)))&gt;0,INDEX($F$4:$EK$109,MATCH(1,($A$4:$A$109=$EO39)*($B$4:$B$109=$EP39),0),MATCH(FO$2,$F$2:$EK$2,0))-SUM(OFFSET($E39,,MATCH(FO$2,$F$1:$EK$1,0)+3,,1)),""),"")</f>
        <v/>
      </c>
      <c r="FP39" t="str" cm="1">
        <f t="array" aca="1" ref="FP39" ca="1">IF(ISNUMBER(EG$4),IF(ABS(INDEX($F$4:$EK$109,MATCH(1,($A$4:$A$109=$EO39)*($B$4:$B$109=$EP39),0),MATCH(FP$2,$F$2:$EK$2,0))-SUM(OFFSET($E39,,MATCH(FP$2,$F$1:$EK$1,0)+3,,1)))&gt;0,INDEX($F$4:$EK$109,MATCH(1,($A$4:$A$109=$EO39)*($B$4:$B$109=$EP39),0),MATCH(FP$2,$F$2:$EK$2,0))-SUM(OFFSET($E39,,MATCH(FP$2,$F$1:$EK$1,0)+3,,1)),""),"")</f>
        <v/>
      </c>
      <c r="FQ39" t="str" cm="1">
        <f t="array" aca="1" ref="FQ39" ca="1">IF(ISNUMBER(EH$4),IF(ABS(INDEX($F$4:$EK$109,MATCH(1,($A$4:$A$109=$EO39)*($B$4:$B$109=$EP39),0),MATCH(FQ$2,$F$2:$EK$2,0))-SUM(OFFSET($E39,,MATCH(FQ$2,$F$1:$EK$1,0)+3,,1)))&gt;0,INDEX($F$4:$EK$109,MATCH(1,($A$4:$A$109=$EO39)*($B$4:$B$109=$EP39),0),MATCH(FQ$2,$F$2:$EK$2,0))-SUM(OFFSET($E39,,MATCH(FQ$2,$F$1:$EK$1,0)+3,,1)),""),"")</f>
        <v/>
      </c>
      <c r="FR39" t="str" cm="1">
        <f t="array" aca="1" ref="FR39" ca="1">IF(ISNUMBER(EI$4),IF(ABS(INDEX($F$4:$EK$109,MATCH(1,($A$4:$A$109=$EO39)*($B$4:$B$109=$EP39),0),MATCH(FR$2,$F$2:$EK$2,0))-SUM(OFFSET($E39,,MATCH(FR$2,$F$1:$EK$1,0)+3,,1)))&gt;0,INDEX($F$4:$EK$109,MATCH(1,($A$4:$A$109=$EO39)*($B$4:$B$109=$EP39),0),MATCH(FR$2,$F$2:$EK$2,0))-SUM(OFFSET($E39,,MATCH(FR$2,$F$1:$EK$1,0)+3,,1)),""),"")</f>
        <v/>
      </c>
      <c r="FS39" t="str" cm="1">
        <f t="array" aca="1" ref="FS39" ca="1">IF(ISNUMBER(EJ$4),IF(ABS(INDEX($F$4:$EK$109,MATCH(1,($A$4:$A$109=$EO39)*($B$4:$B$109=$EP39),0),MATCH(FS$2,$F$2:$EK$2,0))-SUM(OFFSET($E39,,MATCH(FS$2,$F$1:$EK$1,0)+3,,1)))&gt;0,INDEX($F$4:$EK$109,MATCH(1,($A$4:$A$109=$EO39)*($B$4:$B$109=$EP39),0),MATCH(FS$2,$F$2:$EK$2,0))-SUM(OFFSET($E39,,MATCH(FS$2,$F$1:$EK$1,0)+3,,1)),""),"")</f>
        <v/>
      </c>
      <c r="FT39" t="str" cm="1">
        <f t="array" aca="1" ref="FT39" ca="1">IF(ISNUMBER(EK$4),IF(ABS(INDEX($F$4:$EK$109,MATCH(1,($A$4:$A$109=$EO39)*($B$4:$B$109=$EP39),0),MATCH(FT$2,$F$2:$EK$2,0))-SUM(OFFSET($E39,,MATCH(FT$2,$F$1:$EK$1,0)+3,,1)))&gt;0,INDEX($F$4:$EK$109,MATCH(1,($A$4:$A$109=$EO39)*($B$4:$B$109=$EP39),0),MATCH(FT$2,$F$2:$EK$2,0))-SUM(OFFSET($E39,,MATCH(FT$2,$F$1:$EK$1,0)+3,,1)),""),"")</f>
        <v/>
      </c>
    </row>
    <row r="40" spans="1:176" x14ac:dyDescent="0.25">
      <c r="A40" t="s">
        <v>157</v>
      </c>
      <c r="B40" t="s">
        <v>164</v>
      </c>
      <c r="F40">
        <v>5273798000</v>
      </c>
      <c r="G40">
        <v>5377586000</v>
      </c>
      <c r="H40">
        <v>5341109000</v>
      </c>
      <c r="I40">
        <v>5713297000</v>
      </c>
      <c r="J40">
        <v>5832000000</v>
      </c>
      <c r="K40">
        <v>5608000000</v>
      </c>
      <c r="L40">
        <v>5834000000</v>
      </c>
      <c r="M40">
        <v>6053000000</v>
      </c>
      <c r="N40">
        <v>5790000000</v>
      </c>
      <c r="O40">
        <v>6156000000</v>
      </c>
      <c r="P40">
        <v>8307000000</v>
      </c>
      <c r="Q40">
        <v>8536000000</v>
      </c>
      <c r="R40">
        <v>8116000000</v>
      </c>
      <c r="S40">
        <v>8070000000</v>
      </c>
      <c r="T40">
        <v>8479000000</v>
      </c>
      <c r="U40">
        <v>9255000000</v>
      </c>
      <c r="V40">
        <v>9448000000</v>
      </c>
      <c r="W40">
        <v>10831000000</v>
      </c>
      <c r="X40">
        <v>11386000000</v>
      </c>
      <c r="Y40">
        <v>10557000000</v>
      </c>
      <c r="Z40">
        <v>10629000000</v>
      </c>
      <c r="AA40">
        <v>11391000000</v>
      </c>
      <c r="AB40">
        <v>12420000000</v>
      </c>
      <c r="AC40">
        <v>13690000000</v>
      </c>
      <c r="AD40">
        <v>19584000000</v>
      </c>
      <c r="AE40">
        <v>14681000000</v>
      </c>
      <c r="AF40">
        <v>14393000000</v>
      </c>
      <c r="AG40">
        <v>16055000000</v>
      </c>
      <c r="AH40">
        <v>18127000000</v>
      </c>
      <c r="AI40">
        <v>25806000000</v>
      </c>
      <c r="AJ40">
        <v>25806000000</v>
      </c>
      <c r="AK40">
        <v>28829000000</v>
      </c>
      <c r="AL40">
        <v>29575000000</v>
      </c>
      <c r="AM40">
        <v>27418000000</v>
      </c>
      <c r="AN40">
        <v>23223000000</v>
      </c>
      <c r="AO40">
        <v>23073000000</v>
      </c>
      <c r="AP40">
        <v>24883000000</v>
      </c>
      <c r="AQ40">
        <v>28797000000</v>
      </c>
      <c r="AR40">
        <v>32658000000</v>
      </c>
      <c r="AS40">
        <v>44345000000</v>
      </c>
      <c r="AT40">
        <v>53729000000</v>
      </c>
      <c r="AU40">
        <v>59633000000</v>
      </c>
      <c r="AV40">
        <v>67640000000</v>
      </c>
      <c r="DK40">
        <v>5713297000</v>
      </c>
      <c r="DL40">
        <v>6053000000</v>
      </c>
      <c r="DM40">
        <v>8536000000</v>
      </c>
      <c r="DN40">
        <v>9255000000</v>
      </c>
      <c r="DO40">
        <v>10557000000</v>
      </c>
      <c r="DP40">
        <v>13690000000</v>
      </c>
      <c r="DQ40">
        <v>16055000000</v>
      </c>
      <c r="DR40">
        <v>28829000000</v>
      </c>
      <c r="DS40">
        <v>23073000000</v>
      </c>
      <c r="DT40">
        <v>44345000000</v>
      </c>
      <c r="EO40" t="str">
        <f t="shared" si="9"/>
        <v>bs</v>
      </c>
      <c r="EP40" t="str">
        <f t="shared" si="9"/>
        <v>totalCurrentAssets</v>
      </c>
      <c r="ET40" t="str" cm="1">
        <f t="array" aca="1" ref="ET40" ca="1">IF(ISNUMBER(DK$4),IF(ABS(INDEX($F$4:$EK$109,MATCH(1,($A$4:$A$109=$EO40)*($B$4:$B$109=$EP40),0),MATCH(ET$2,$F$2:$EK$2,0))-SUM(OFFSET($E40,,MATCH(ET$2,$F$1:$EK$1,0)+3,,1)))&gt;0,INDEX($F$4:$EK$109,MATCH(1,($A$4:$A$109=$EO40)*($B$4:$B$109=$EP40),0),MATCH(ET$2,$F$2:$EK$2,0))-SUM(OFFSET($E40,,MATCH(ET$2,$F$1:$EK$1,0)+3,,1)),""),"")</f>
        <v/>
      </c>
      <c r="EU40" t="str" cm="1">
        <f t="array" aca="1" ref="EU40" ca="1">IF(ISNUMBER(DL$4),IF(ABS(INDEX($F$4:$EK$109,MATCH(1,($A$4:$A$109=$EO40)*($B$4:$B$109=$EP40),0),MATCH(EU$2,$F$2:$EK$2,0))-SUM(OFFSET($E40,,MATCH(EU$2,$F$1:$EK$1,0)+3,,1)))&gt;0,INDEX($F$4:$EK$109,MATCH(1,($A$4:$A$109=$EO40)*($B$4:$B$109=$EP40),0),MATCH(EU$2,$F$2:$EK$2,0))-SUM(OFFSET($E40,,MATCH(EU$2,$F$1:$EK$1,0)+3,,1)),""),"")</f>
        <v/>
      </c>
      <c r="EV40" t="str" cm="1">
        <f t="array" aca="1" ref="EV40" ca="1">IF(ISNUMBER(DM$4),IF(ABS(INDEX($F$4:$EK$109,MATCH(1,($A$4:$A$109=$EO40)*($B$4:$B$109=$EP40),0),MATCH(EV$2,$F$2:$EK$2,0))-SUM(OFFSET($E40,,MATCH(EV$2,$F$1:$EK$1,0)+3,,1)))&gt;0,INDEX($F$4:$EK$109,MATCH(1,($A$4:$A$109=$EO40)*($B$4:$B$109=$EP40),0),MATCH(EV$2,$F$2:$EK$2,0))-SUM(OFFSET($E40,,MATCH(EV$2,$F$1:$EK$1,0)+3,,1)),""),"")</f>
        <v/>
      </c>
      <c r="EW40" t="str" cm="1">
        <f t="array" aca="1" ref="EW40" ca="1">IF(ISNUMBER(DN$4),IF(ABS(INDEX($F$4:$EK$109,MATCH(1,($A$4:$A$109=$EO40)*($B$4:$B$109=$EP40),0),MATCH(EW$2,$F$2:$EK$2,0))-SUM(OFFSET($E40,,MATCH(EW$2,$F$1:$EK$1,0)+3,,1)))&gt;0,INDEX($F$4:$EK$109,MATCH(1,($A$4:$A$109=$EO40)*($B$4:$B$109=$EP40),0),MATCH(EW$2,$F$2:$EK$2,0))-SUM(OFFSET($E40,,MATCH(EW$2,$F$1:$EK$1,0)+3,,1)),""),"")</f>
        <v/>
      </c>
      <c r="EX40" t="str" cm="1">
        <f t="array" aca="1" ref="EX40" ca="1">IF(ISNUMBER(DO$4),IF(ABS(INDEX($F$4:$EK$109,MATCH(1,($A$4:$A$109=$EO40)*($B$4:$B$109=$EP40),0),MATCH(EX$2,$F$2:$EK$2,0))-SUM(OFFSET($E40,,MATCH(EX$2,$F$1:$EK$1,0)+3,,1)))&gt;0,INDEX($F$4:$EK$109,MATCH(1,($A$4:$A$109=$EO40)*($B$4:$B$109=$EP40),0),MATCH(EX$2,$F$2:$EK$2,0))-SUM(OFFSET($E40,,MATCH(EX$2,$F$1:$EK$1,0)+3,,1)),""),"")</f>
        <v/>
      </c>
      <c r="EY40" t="str" cm="1">
        <f t="array" aca="1" ref="EY40" ca="1">IF(ISNUMBER(DP$4),IF(ABS(INDEX($F$4:$EK$109,MATCH(1,($A$4:$A$109=$EO40)*($B$4:$B$109=$EP40),0),MATCH(EY$2,$F$2:$EK$2,0))-SUM(OFFSET($E40,,MATCH(EY$2,$F$1:$EK$1,0)+3,,1)))&gt;0,INDEX($F$4:$EK$109,MATCH(1,($A$4:$A$109=$EO40)*($B$4:$B$109=$EP40),0),MATCH(EY$2,$F$2:$EK$2,0))-SUM(OFFSET($E40,,MATCH(EY$2,$F$1:$EK$1,0)+3,,1)),""),"")</f>
        <v/>
      </c>
      <c r="EZ40" t="str" cm="1">
        <f t="array" aca="1" ref="EZ40" ca="1">IF(ISNUMBER(DQ$4),IF(ABS(INDEX($F$4:$EK$109,MATCH(1,($A$4:$A$109=$EO40)*($B$4:$B$109=$EP40),0),MATCH(EZ$2,$F$2:$EK$2,0))-SUM(OFFSET($E40,,MATCH(EZ$2,$F$1:$EK$1,0)+3,,1)))&gt;0,INDEX($F$4:$EK$109,MATCH(1,($A$4:$A$109=$EO40)*($B$4:$B$109=$EP40),0),MATCH(EZ$2,$F$2:$EK$2,0))-SUM(OFFSET($E40,,MATCH(EZ$2,$F$1:$EK$1,0)+3,,1)),""),"")</f>
        <v/>
      </c>
      <c r="FA40" t="str" cm="1">
        <f t="array" aca="1" ref="FA40" ca="1">IF(ISNUMBER(DR$4),IF(ABS(INDEX($F$4:$EK$109,MATCH(1,($A$4:$A$109=$EO40)*($B$4:$B$109=$EP40),0),MATCH(FA$2,$F$2:$EK$2,0))-SUM(OFFSET($E40,,MATCH(FA$2,$F$1:$EK$1,0)+3,,1)))&gt;0,INDEX($F$4:$EK$109,MATCH(1,($A$4:$A$109=$EO40)*($B$4:$B$109=$EP40),0),MATCH(FA$2,$F$2:$EK$2,0))-SUM(OFFSET($E40,,MATCH(FA$2,$F$1:$EK$1,0)+3,,1)),""),"")</f>
        <v/>
      </c>
      <c r="FB40" t="str" cm="1">
        <f t="array" aca="1" ref="FB40" ca="1">IF(ISNUMBER(DS$4),IF(ABS(INDEX($F$4:$EK$109,MATCH(1,($A$4:$A$109=$EO40)*($B$4:$B$109=$EP40),0),MATCH(FB$2,$F$2:$EK$2,0))-SUM(OFFSET($E40,,MATCH(FB$2,$F$1:$EK$1,0)+3,,1)))&gt;0,INDEX($F$4:$EK$109,MATCH(1,($A$4:$A$109=$EO40)*($B$4:$B$109=$EP40),0),MATCH(FB$2,$F$2:$EK$2,0))-SUM(OFFSET($E40,,MATCH(FB$2,$F$1:$EK$1,0)+3,,1)),""),"")</f>
        <v/>
      </c>
      <c r="FC40" t="str" cm="1">
        <f t="array" aca="1" ref="FC40" ca="1">IF(ISNUMBER(DT$4),IF(ABS(INDEX($F$4:$EK$109,MATCH(1,($A$4:$A$109=$EO40)*($B$4:$B$109=$EP40),0),MATCH(FC$2,$F$2:$EK$2,0))-SUM(OFFSET($E40,,MATCH(FC$2,$F$1:$EK$1,0)+3,,1)))&gt;0,INDEX($F$4:$EK$109,MATCH(1,($A$4:$A$109=$EO40)*($B$4:$B$109=$EP40),0),MATCH(FC$2,$F$2:$EK$2,0))-SUM(OFFSET($E40,,MATCH(FC$2,$F$1:$EK$1,0)+3,,1)),""),"")</f>
        <v/>
      </c>
      <c r="FD40" t="str" cm="1">
        <f t="array" aca="1" ref="FD40" ca="1">IF(ISNUMBER(DU$4),IF(ABS(INDEX($F$4:$EK$109,MATCH(1,($A$4:$A$109=$EO40)*($B$4:$B$109=$EP40),0),MATCH(FD$2,$F$2:$EK$2,0))-SUM(OFFSET($E40,,MATCH(FD$2,$F$1:$EK$1,0)+3,,1)))&gt;0,INDEX($F$4:$EK$109,MATCH(1,($A$4:$A$109=$EO40)*($B$4:$B$109=$EP40),0),MATCH(FD$2,$F$2:$EK$2,0))-SUM(OFFSET($E40,,MATCH(FD$2,$F$1:$EK$1,0)+3,,1)),""),"")</f>
        <v/>
      </c>
      <c r="FE40" t="str" cm="1">
        <f t="array" aca="1" ref="FE40" ca="1">IF(ISNUMBER(DV$4),IF(ABS(INDEX($F$4:$EK$109,MATCH(1,($A$4:$A$109=$EO40)*($B$4:$B$109=$EP40),0),MATCH(FE$2,$F$2:$EK$2,0))-SUM(OFFSET($E40,,MATCH(FE$2,$F$1:$EK$1,0)+3,,1)))&gt;0,INDEX($F$4:$EK$109,MATCH(1,($A$4:$A$109=$EO40)*($B$4:$B$109=$EP40),0),MATCH(FE$2,$F$2:$EK$2,0))-SUM(OFFSET($E40,,MATCH(FE$2,$F$1:$EK$1,0)+3,,1)),""),"")</f>
        <v/>
      </c>
      <c r="FF40" t="str" cm="1">
        <f t="array" aca="1" ref="FF40" ca="1">IF(ISNUMBER(DW$4),IF(ABS(INDEX($F$4:$EK$109,MATCH(1,($A$4:$A$109=$EO40)*($B$4:$B$109=$EP40),0),MATCH(FF$2,$F$2:$EK$2,0))-SUM(OFFSET($E40,,MATCH(FF$2,$F$1:$EK$1,0)+3,,1)))&gt;0,INDEX($F$4:$EK$109,MATCH(1,($A$4:$A$109=$EO40)*($B$4:$B$109=$EP40),0),MATCH(FF$2,$F$2:$EK$2,0))-SUM(OFFSET($E40,,MATCH(FF$2,$F$1:$EK$1,0)+3,,1)),""),"")</f>
        <v/>
      </c>
      <c r="FG40" t="str" cm="1">
        <f t="array" aca="1" ref="FG40" ca="1">IF(ISNUMBER(DX$4),IF(ABS(INDEX($F$4:$EK$109,MATCH(1,($A$4:$A$109=$EO40)*($B$4:$B$109=$EP40),0),MATCH(FG$2,$F$2:$EK$2,0))-SUM(OFFSET($E40,,MATCH(FG$2,$F$1:$EK$1,0)+3,,1)))&gt;0,INDEX($F$4:$EK$109,MATCH(1,($A$4:$A$109=$EO40)*($B$4:$B$109=$EP40),0),MATCH(FG$2,$F$2:$EK$2,0))-SUM(OFFSET($E40,,MATCH(FG$2,$F$1:$EK$1,0)+3,,1)),""),"")</f>
        <v/>
      </c>
      <c r="FH40" t="str" cm="1">
        <f t="array" aca="1" ref="FH40" ca="1">IF(ISNUMBER(DY$4),IF(ABS(INDEX($F$4:$EK$109,MATCH(1,($A$4:$A$109=$EO40)*($B$4:$B$109=$EP40),0),MATCH(FH$2,$F$2:$EK$2,0))-SUM(OFFSET($E40,,MATCH(FH$2,$F$1:$EK$1,0)+3,,1)))&gt;0,INDEX($F$4:$EK$109,MATCH(1,($A$4:$A$109=$EO40)*($B$4:$B$109=$EP40),0),MATCH(FH$2,$F$2:$EK$2,0))-SUM(OFFSET($E40,,MATCH(FH$2,$F$1:$EK$1,0)+3,,1)),""),"")</f>
        <v/>
      </c>
      <c r="FI40" t="str" cm="1">
        <f t="array" aca="1" ref="FI40" ca="1">IF(ISNUMBER(DZ$4),IF(ABS(INDEX($F$4:$EK$109,MATCH(1,($A$4:$A$109=$EO40)*($B$4:$B$109=$EP40),0),MATCH(FI$2,$F$2:$EK$2,0))-SUM(OFFSET($E40,,MATCH(FI$2,$F$1:$EK$1,0)+3,,1)))&gt;0,INDEX($F$4:$EK$109,MATCH(1,($A$4:$A$109=$EO40)*($B$4:$B$109=$EP40),0),MATCH(FI$2,$F$2:$EK$2,0))-SUM(OFFSET($E40,,MATCH(FI$2,$F$1:$EK$1,0)+3,,1)),""),"")</f>
        <v/>
      </c>
      <c r="FJ40" t="str" cm="1">
        <f t="array" aca="1" ref="FJ40" ca="1">IF(ISNUMBER(EA$4),IF(ABS(INDEX($F$4:$EK$109,MATCH(1,($A$4:$A$109=$EO40)*($B$4:$B$109=$EP40),0),MATCH(FJ$2,$F$2:$EK$2,0))-SUM(OFFSET($E40,,MATCH(FJ$2,$F$1:$EK$1,0)+3,,1)))&gt;0,INDEX($F$4:$EK$109,MATCH(1,($A$4:$A$109=$EO40)*($B$4:$B$109=$EP40),0),MATCH(FJ$2,$F$2:$EK$2,0))-SUM(OFFSET($E40,,MATCH(FJ$2,$F$1:$EK$1,0)+3,,1)),""),"")</f>
        <v/>
      </c>
      <c r="FK40" t="str" cm="1">
        <f t="array" aca="1" ref="FK40" ca="1">IF(ISNUMBER(EB$4),IF(ABS(INDEX($F$4:$EK$109,MATCH(1,($A$4:$A$109=$EO40)*($B$4:$B$109=$EP40),0),MATCH(FK$2,$F$2:$EK$2,0))-SUM(OFFSET($E40,,MATCH(FK$2,$F$1:$EK$1,0)+3,,1)))&gt;0,INDEX($F$4:$EK$109,MATCH(1,($A$4:$A$109=$EO40)*($B$4:$B$109=$EP40),0),MATCH(FK$2,$F$2:$EK$2,0))-SUM(OFFSET($E40,,MATCH(FK$2,$F$1:$EK$1,0)+3,,1)),""),"")</f>
        <v/>
      </c>
      <c r="FL40" t="str" cm="1">
        <f t="array" aca="1" ref="FL40" ca="1">IF(ISNUMBER(EC$4),IF(ABS(INDEX($F$4:$EK$109,MATCH(1,($A$4:$A$109=$EO40)*($B$4:$B$109=$EP40),0),MATCH(FL$2,$F$2:$EK$2,0))-SUM(OFFSET($E40,,MATCH(FL$2,$F$1:$EK$1,0)+3,,1)))&gt;0,INDEX($F$4:$EK$109,MATCH(1,($A$4:$A$109=$EO40)*($B$4:$B$109=$EP40),0),MATCH(FL$2,$F$2:$EK$2,0))-SUM(OFFSET($E40,,MATCH(FL$2,$F$1:$EK$1,0)+3,,1)),""),"")</f>
        <v/>
      </c>
      <c r="FM40" t="str" cm="1">
        <f t="array" aca="1" ref="FM40" ca="1">IF(ISNUMBER(ED$4),IF(ABS(INDEX($F$4:$EK$109,MATCH(1,($A$4:$A$109=$EO40)*($B$4:$B$109=$EP40),0),MATCH(FM$2,$F$2:$EK$2,0))-SUM(OFFSET($E40,,MATCH(FM$2,$F$1:$EK$1,0)+3,,1)))&gt;0,INDEX($F$4:$EK$109,MATCH(1,($A$4:$A$109=$EO40)*($B$4:$B$109=$EP40),0),MATCH(FM$2,$F$2:$EK$2,0))-SUM(OFFSET($E40,,MATCH(FM$2,$F$1:$EK$1,0)+3,,1)),""),"")</f>
        <v/>
      </c>
      <c r="FN40" t="str" cm="1">
        <f t="array" aca="1" ref="FN40" ca="1">IF(ISNUMBER(EE$4),IF(ABS(INDEX($F$4:$EK$109,MATCH(1,($A$4:$A$109=$EO40)*($B$4:$B$109=$EP40),0),MATCH(FN$2,$F$2:$EK$2,0))-SUM(OFFSET($E40,,MATCH(FN$2,$F$1:$EK$1,0)+3,,1)))&gt;0,INDEX($F$4:$EK$109,MATCH(1,($A$4:$A$109=$EO40)*($B$4:$B$109=$EP40),0),MATCH(FN$2,$F$2:$EK$2,0))-SUM(OFFSET($E40,,MATCH(FN$2,$F$1:$EK$1,0)+3,,1)),""),"")</f>
        <v/>
      </c>
      <c r="FO40" t="str" cm="1">
        <f t="array" aca="1" ref="FO40" ca="1">IF(ISNUMBER(EF$4),IF(ABS(INDEX($F$4:$EK$109,MATCH(1,($A$4:$A$109=$EO40)*($B$4:$B$109=$EP40),0),MATCH(FO$2,$F$2:$EK$2,0))-SUM(OFFSET($E40,,MATCH(FO$2,$F$1:$EK$1,0)+3,,1)))&gt;0,INDEX($F$4:$EK$109,MATCH(1,($A$4:$A$109=$EO40)*($B$4:$B$109=$EP40),0),MATCH(FO$2,$F$2:$EK$2,0))-SUM(OFFSET($E40,,MATCH(FO$2,$F$1:$EK$1,0)+3,,1)),""),"")</f>
        <v/>
      </c>
      <c r="FP40" t="str" cm="1">
        <f t="array" aca="1" ref="FP40" ca="1">IF(ISNUMBER(EG$4),IF(ABS(INDEX($F$4:$EK$109,MATCH(1,($A$4:$A$109=$EO40)*($B$4:$B$109=$EP40),0),MATCH(FP$2,$F$2:$EK$2,0))-SUM(OFFSET($E40,,MATCH(FP$2,$F$1:$EK$1,0)+3,,1)))&gt;0,INDEX($F$4:$EK$109,MATCH(1,($A$4:$A$109=$EO40)*($B$4:$B$109=$EP40),0),MATCH(FP$2,$F$2:$EK$2,0))-SUM(OFFSET($E40,,MATCH(FP$2,$F$1:$EK$1,0)+3,,1)),""),"")</f>
        <v/>
      </c>
      <c r="FQ40" t="str" cm="1">
        <f t="array" aca="1" ref="FQ40" ca="1">IF(ISNUMBER(EH$4),IF(ABS(INDEX($F$4:$EK$109,MATCH(1,($A$4:$A$109=$EO40)*($B$4:$B$109=$EP40),0),MATCH(FQ$2,$F$2:$EK$2,0))-SUM(OFFSET($E40,,MATCH(FQ$2,$F$1:$EK$1,0)+3,,1)))&gt;0,INDEX($F$4:$EK$109,MATCH(1,($A$4:$A$109=$EO40)*($B$4:$B$109=$EP40),0),MATCH(FQ$2,$F$2:$EK$2,0))-SUM(OFFSET($E40,,MATCH(FQ$2,$F$1:$EK$1,0)+3,,1)),""),"")</f>
        <v/>
      </c>
      <c r="FR40" t="str" cm="1">
        <f t="array" aca="1" ref="FR40" ca="1">IF(ISNUMBER(EI$4),IF(ABS(INDEX($F$4:$EK$109,MATCH(1,($A$4:$A$109=$EO40)*($B$4:$B$109=$EP40),0),MATCH(FR$2,$F$2:$EK$2,0))-SUM(OFFSET($E40,,MATCH(FR$2,$F$1:$EK$1,0)+3,,1)))&gt;0,INDEX($F$4:$EK$109,MATCH(1,($A$4:$A$109=$EO40)*($B$4:$B$109=$EP40),0),MATCH(FR$2,$F$2:$EK$2,0))-SUM(OFFSET($E40,,MATCH(FR$2,$F$1:$EK$1,0)+3,,1)),""),"")</f>
        <v/>
      </c>
      <c r="FS40" t="str" cm="1">
        <f t="array" aca="1" ref="FS40" ca="1">IF(ISNUMBER(EJ$4),IF(ABS(INDEX($F$4:$EK$109,MATCH(1,($A$4:$A$109=$EO40)*($B$4:$B$109=$EP40),0),MATCH(FS$2,$F$2:$EK$2,0))-SUM(OFFSET($E40,,MATCH(FS$2,$F$1:$EK$1,0)+3,,1)))&gt;0,INDEX($F$4:$EK$109,MATCH(1,($A$4:$A$109=$EO40)*($B$4:$B$109=$EP40),0),MATCH(FS$2,$F$2:$EK$2,0))-SUM(OFFSET($E40,,MATCH(FS$2,$F$1:$EK$1,0)+3,,1)),""),"")</f>
        <v/>
      </c>
      <c r="FT40" t="str" cm="1">
        <f t="array" aca="1" ref="FT40" ca="1">IF(ISNUMBER(EK$4),IF(ABS(INDEX($F$4:$EK$109,MATCH(1,($A$4:$A$109=$EO40)*($B$4:$B$109=$EP40),0),MATCH(FT$2,$F$2:$EK$2,0))-SUM(OFFSET($E40,,MATCH(FT$2,$F$1:$EK$1,0)+3,,1)))&gt;0,INDEX($F$4:$EK$109,MATCH(1,($A$4:$A$109=$EO40)*($B$4:$B$109=$EP40),0),MATCH(FT$2,$F$2:$EK$2,0))-SUM(OFFSET($E40,,MATCH(FT$2,$F$1:$EK$1,0)+3,,1)),""),"")</f>
        <v/>
      </c>
    </row>
    <row r="41" spans="1:176" x14ac:dyDescent="0.25">
      <c r="A41" t="s">
        <v>157</v>
      </c>
      <c r="B41" t="s">
        <v>165</v>
      </c>
      <c r="F41">
        <v>570802000</v>
      </c>
      <c r="G41">
        <v>556911000</v>
      </c>
      <c r="H41">
        <v>566601000</v>
      </c>
      <c r="I41">
        <v>557282000</v>
      </c>
      <c r="J41">
        <v>547000000</v>
      </c>
      <c r="K41">
        <v>497000000</v>
      </c>
      <c r="L41">
        <v>477000000</v>
      </c>
      <c r="M41">
        <v>466000000</v>
      </c>
      <c r="N41">
        <v>479000000</v>
      </c>
      <c r="O41">
        <v>485000000</v>
      </c>
      <c r="P41">
        <v>503000000</v>
      </c>
      <c r="Q41">
        <v>521000000</v>
      </c>
      <c r="R41">
        <v>539000000</v>
      </c>
      <c r="S41">
        <v>578000000</v>
      </c>
      <c r="T41">
        <v>600000000</v>
      </c>
      <c r="U41">
        <v>997000000</v>
      </c>
      <c r="V41">
        <v>1066000000</v>
      </c>
      <c r="W41">
        <v>1162000000</v>
      </c>
      <c r="X41">
        <v>1292000000</v>
      </c>
      <c r="Y41">
        <v>1404000000</v>
      </c>
      <c r="Z41">
        <v>2009000000</v>
      </c>
      <c r="AA41">
        <v>2019000000</v>
      </c>
      <c r="AB41">
        <v>2044000000</v>
      </c>
      <c r="AC41">
        <v>2292000000</v>
      </c>
      <c r="AD41">
        <v>2310000000</v>
      </c>
      <c r="AE41">
        <v>2665000000</v>
      </c>
      <c r="AF41">
        <v>2740000000</v>
      </c>
      <c r="AG41">
        <v>2856000000</v>
      </c>
      <c r="AH41">
        <v>2995000000</v>
      </c>
      <c r="AI41">
        <v>3165000000</v>
      </c>
      <c r="AJ41">
        <v>3339000000</v>
      </c>
      <c r="AK41">
        <v>3607000000</v>
      </c>
      <c r="AL41">
        <v>3772000000</v>
      </c>
      <c r="AM41">
        <v>4085000000</v>
      </c>
      <c r="AN41">
        <v>4701000000</v>
      </c>
      <c r="AO41">
        <v>4845000000</v>
      </c>
      <c r="AP41">
        <v>4834000000</v>
      </c>
      <c r="AQ41">
        <v>5034000000</v>
      </c>
      <c r="AR41">
        <v>5160000000</v>
      </c>
      <c r="AS41">
        <v>5260000000</v>
      </c>
      <c r="AT41">
        <v>5538000000</v>
      </c>
      <c r="AU41">
        <v>6441000000</v>
      </c>
      <c r="AV41">
        <v>7098000000</v>
      </c>
      <c r="DK41">
        <v>557282000</v>
      </c>
      <c r="DL41">
        <v>466000000</v>
      </c>
      <c r="DM41">
        <v>521000000</v>
      </c>
      <c r="DN41">
        <v>997000000</v>
      </c>
      <c r="DO41">
        <v>1404000000</v>
      </c>
      <c r="DP41">
        <v>2292000000</v>
      </c>
      <c r="DQ41">
        <v>2856000000</v>
      </c>
      <c r="DR41">
        <v>3607000000</v>
      </c>
      <c r="DS41">
        <v>4845000000</v>
      </c>
      <c r="DT41">
        <v>5260000000</v>
      </c>
      <c r="EO41" t="str">
        <f t="shared" si="9"/>
        <v>bs</v>
      </c>
      <c r="EP41" t="str">
        <f t="shared" si="9"/>
        <v>propertyPlantEquipmentNet</v>
      </c>
      <c r="ET41" t="str" cm="1">
        <f t="array" aca="1" ref="ET41" ca="1">IF(ISNUMBER(DK$4),IF(ABS(INDEX($F$4:$EK$109,MATCH(1,($A$4:$A$109=$EO41)*($B$4:$B$109=$EP41),0),MATCH(ET$2,$F$2:$EK$2,0))-SUM(OFFSET($E41,,MATCH(ET$2,$F$1:$EK$1,0)+3,,1)))&gt;0,INDEX($F$4:$EK$109,MATCH(1,($A$4:$A$109=$EO41)*($B$4:$B$109=$EP41),0),MATCH(ET$2,$F$2:$EK$2,0))-SUM(OFFSET($E41,,MATCH(ET$2,$F$1:$EK$1,0)+3,,1)),""),"")</f>
        <v/>
      </c>
      <c r="EU41" t="str" cm="1">
        <f t="array" aca="1" ref="EU41" ca="1">IF(ISNUMBER(DL$4),IF(ABS(INDEX($F$4:$EK$109,MATCH(1,($A$4:$A$109=$EO41)*($B$4:$B$109=$EP41),0),MATCH(EU$2,$F$2:$EK$2,0))-SUM(OFFSET($E41,,MATCH(EU$2,$F$1:$EK$1,0)+3,,1)))&gt;0,INDEX($F$4:$EK$109,MATCH(1,($A$4:$A$109=$EO41)*($B$4:$B$109=$EP41),0),MATCH(EU$2,$F$2:$EK$2,0))-SUM(OFFSET($E41,,MATCH(EU$2,$F$1:$EK$1,0)+3,,1)),""),"")</f>
        <v/>
      </c>
      <c r="EV41" t="str" cm="1">
        <f t="array" aca="1" ref="EV41" ca="1">IF(ISNUMBER(DM$4),IF(ABS(INDEX($F$4:$EK$109,MATCH(1,($A$4:$A$109=$EO41)*($B$4:$B$109=$EP41),0),MATCH(EV$2,$F$2:$EK$2,0))-SUM(OFFSET($E41,,MATCH(EV$2,$F$1:$EK$1,0)+3,,1)))&gt;0,INDEX($F$4:$EK$109,MATCH(1,($A$4:$A$109=$EO41)*($B$4:$B$109=$EP41),0),MATCH(EV$2,$F$2:$EK$2,0))-SUM(OFFSET($E41,,MATCH(EV$2,$F$1:$EK$1,0)+3,,1)),""),"")</f>
        <v/>
      </c>
      <c r="EW41" t="str" cm="1">
        <f t="array" aca="1" ref="EW41" ca="1">IF(ISNUMBER(DN$4),IF(ABS(INDEX($F$4:$EK$109,MATCH(1,($A$4:$A$109=$EO41)*($B$4:$B$109=$EP41),0),MATCH(EW$2,$F$2:$EK$2,0))-SUM(OFFSET($E41,,MATCH(EW$2,$F$1:$EK$1,0)+3,,1)))&gt;0,INDEX($F$4:$EK$109,MATCH(1,($A$4:$A$109=$EO41)*($B$4:$B$109=$EP41),0),MATCH(EW$2,$F$2:$EK$2,0))-SUM(OFFSET($E41,,MATCH(EW$2,$F$1:$EK$1,0)+3,,1)),""),"")</f>
        <v/>
      </c>
      <c r="EX41" t="str" cm="1">
        <f t="array" aca="1" ref="EX41" ca="1">IF(ISNUMBER(DO$4),IF(ABS(INDEX($F$4:$EK$109,MATCH(1,($A$4:$A$109=$EO41)*($B$4:$B$109=$EP41),0),MATCH(EX$2,$F$2:$EK$2,0))-SUM(OFFSET($E41,,MATCH(EX$2,$F$1:$EK$1,0)+3,,1)))&gt;0,INDEX($F$4:$EK$109,MATCH(1,($A$4:$A$109=$EO41)*($B$4:$B$109=$EP41),0),MATCH(EX$2,$F$2:$EK$2,0))-SUM(OFFSET($E41,,MATCH(EX$2,$F$1:$EK$1,0)+3,,1)),""),"")</f>
        <v/>
      </c>
      <c r="EY41" t="str" cm="1">
        <f t="array" aca="1" ref="EY41" ca="1">IF(ISNUMBER(DP$4),IF(ABS(INDEX($F$4:$EK$109,MATCH(1,($A$4:$A$109=$EO41)*($B$4:$B$109=$EP41),0),MATCH(EY$2,$F$2:$EK$2,0))-SUM(OFFSET($E41,,MATCH(EY$2,$F$1:$EK$1,0)+3,,1)))&gt;0,INDEX($F$4:$EK$109,MATCH(1,($A$4:$A$109=$EO41)*($B$4:$B$109=$EP41),0),MATCH(EY$2,$F$2:$EK$2,0))-SUM(OFFSET($E41,,MATCH(EY$2,$F$1:$EK$1,0)+3,,1)),""),"")</f>
        <v/>
      </c>
      <c r="EZ41" t="str" cm="1">
        <f t="array" aca="1" ref="EZ41" ca="1">IF(ISNUMBER(DQ$4),IF(ABS(INDEX($F$4:$EK$109,MATCH(1,($A$4:$A$109=$EO41)*($B$4:$B$109=$EP41),0),MATCH(EZ$2,$F$2:$EK$2,0))-SUM(OFFSET($E41,,MATCH(EZ$2,$F$1:$EK$1,0)+3,,1)))&gt;0,INDEX($F$4:$EK$109,MATCH(1,($A$4:$A$109=$EO41)*($B$4:$B$109=$EP41),0),MATCH(EZ$2,$F$2:$EK$2,0))-SUM(OFFSET($E41,,MATCH(EZ$2,$F$1:$EK$1,0)+3,,1)),""),"")</f>
        <v/>
      </c>
      <c r="FA41" t="str" cm="1">
        <f t="array" aca="1" ref="FA41" ca="1">IF(ISNUMBER(DR$4),IF(ABS(INDEX($F$4:$EK$109,MATCH(1,($A$4:$A$109=$EO41)*($B$4:$B$109=$EP41),0),MATCH(FA$2,$F$2:$EK$2,0))-SUM(OFFSET($E41,,MATCH(FA$2,$F$1:$EK$1,0)+3,,1)))&gt;0,INDEX($F$4:$EK$109,MATCH(1,($A$4:$A$109=$EO41)*($B$4:$B$109=$EP41),0),MATCH(FA$2,$F$2:$EK$2,0))-SUM(OFFSET($E41,,MATCH(FA$2,$F$1:$EK$1,0)+3,,1)),""),"")</f>
        <v/>
      </c>
      <c r="FB41" t="str" cm="1">
        <f t="array" aca="1" ref="FB41" ca="1">IF(ISNUMBER(DS$4),IF(ABS(INDEX($F$4:$EK$109,MATCH(1,($A$4:$A$109=$EO41)*($B$4:$B$109=$EP41),0),MATCH(FB$2,$F$2:$EK$2,0))-SUM(OFFSET($E41,,MATCH(FB$2,$F$1:$EK$1,0)+3,,1)))&gt;0,INDEX($F$4:$EK$109,MATCH(1,($A$4:$A$109=$EO41)*($B$4:$B$109=$EP41),0),MATCH(FB$2,$F$2:$EK$2,0))-SUM(OFFSET($E41,,MATCH(FB$2,$F$1:$EK$1,0)+3,,1)),""),"")</f>
        <v/>
      </c>
      <c r="FC41" t="str" cm="1">
        <f t="array" aca="1" ref="FC41" ca="1">IF(ISNUMBER(DT$4),IF(ABS(INDEX($F$4:$EK$109,MATCH(1,($A$4:$A$109=$EO41)*($B$4:$B$109=$EP41),0),MATCH(FC$2,$F$2:$EK$2,0))-SUM(OFFSET($E41,,MATCH(FC$2,$F$1:$EK$1,0)+3,,1)))&gt;0,INDEX($F$4:$EK$109,MATCH(1,($A$4:$A$109=$EO41)*($B$4:$B$109=$EP41),0),MATCH(FC$2,$F$2:$EK$2,0))-SUM(OFFSET($E41,,MATCH(FC$2,$F$1:$EK$1,0)+3,,1)),""),"")</f>
        <v/>
      </c>
      <c r="FD41" t="str" cm="1">
        <f t="array" aca="1" ref="FD41" ca="1">IF(ISNUMBER(DU$4),IF(ABS(INDEX($F$4:$EK$109,MATCH(1,($A$4:$A$109=$EO41)*($B$4:$B$109=$EP41),0),MATCH(FD$2,$F$2:$EK$2,0))-SUM(OFFSET($E41,,MATCH(FD$2,$F$1:$EK$1,0)+3,,1)))&gt;0,INDEX($F$4:$EK$109,MATCH(1,($A$4:$A$109=$EO41)*($B$4:$B$109=$EP41),0),MATCH(FD$2,$F$2:$EK$2,0))-SUM(OFFSET($E41,,MATCH(FD$2,$F$1:$EK$1,0)+3,,1)),""),"")</f>
        <v/>
      </c>
      <c r="FE41" t="str" cm="1">
        <f t="array" aca="1" ref="FE41" ca="1">IF(ISNUMBER(DV$4),IF(ABS(INDEX($F$4:$EK$109,MATCH(1,($A$4:$A$109=$EO41)*($B$4:$B$109=$EP41),0),MATCH(FE$2,$F$2:$EK$2,0))-SUM(OFFSET($E41,,MATCH(FE$2,$F$1:$EK$1,0)+3,,1)))&gt;0,INDEX($F$4:$EK$109,MATCH(1,($A$4:$A$109=$EO41)*($B$4:$B$109=$EP41),0),MATCH(FE$2,$F$2:$EK$2,0))-SUM(OFFSET($E41,,MATCH(FE$2,$F$1:$EK$1,0)+3,,1)),""),"")</f>
        <v/>
      </c>
      <c r="FF41" t="str" cm="1">
        <f t="array" aca="1" ref="FF41" ca="1">IF(ISNUMBER(DW$4),IF(ABS(INDEX($F$4:$EK$109,MATCH(1,($A$4:$A$109=$EO41)*($B$4:$B$109=$EP41),0),MATCH(FF$2,$F$2:$EK$2,0))-SUM(OFFSET($E41,,MATCH(FF$2,$F$1:$EK$1,0)+3,,1)))&gt;0,INDEX($F$4:$EK$109,MATCH(1,($A$4:$A$109=$EO41)*($B$4:$B$109=$EP41),0),MATCH(FF$2,$F$2:$EK$2,0))-SUM(OFFSET($E41,,MATCH(FF$2,$F$1:$EK$1,0)+3,,1)),""),"")</f>
        <v/>
      </c>
      <c r="FG41" t="str" cm="1">
        <f t="array" aca="1" ref="FG41" ca="1">IF(ISNUMBER(DX$4),IF(ABS(INDEX($F$4:$EK$109,MATCH(1,($A$4:$A$109=$EO41)*($B$4:$B$109=$EP41),0),MATCH(FG$2,$F$2:$EK$2,0))-SUM(OFFSET($E41,,MATCH(FG$2,$F$1:$EK$1,0)+3,,1)))&gt;0,INDEX($F$4:$EK$109,MATCH(1,($A$4:$A$109=$EO41)*($B$4:$B$109=$EP41),0),MATCH(FG$2,$F$2:$EK$2,0))-SUM(OFFSET($E41,,MATCH(FG$2,$F$1:$EK$1,0)+3,,1)),""),"")</f>
        <v/>
      </c>
      <c r="FH41" t="str" cm="1">
        <f t="array" aca="1" ref="FH41" ca="1">IF(ISNUMBER(DY$4),IF(ABS(INDEX($F$4:$EK$109,MATCH(1,($A$4:$A$109=$EO41)*($B$4:$B$109=$EP41),0),MATCH(FH$2,$F$2:$EK$2,0))-SUM(OFFSET($E41,,MATCH(FH$2,$F$1:$EK$1,0)+3,,1)))&gt;0,INDEX($F$4:$EK$109,MATCH(1,($A$4:$A$109=$EO41)*($B$4:$B$109=$EP41),0),MATCH(FH$2,$F$2:$EK$2,0))-SUM(OFFSET($E41,,MATCH(FH$2,$F$1:$EK$1,0)+3,,1)),""),"")</f>
        <v/>
      </c>
      <c r="FI41" t="str" cm="1">
        <f t="array" aca="1" ref="FI41" ca="1">IF(ISNUMBER(DZ$4),IF(ABS(INDEX($F$4:$EK$109,MATCH(1,($A$4:$A$109=$EO41)*($B$4:$B$109=$EP41),0),MATCH(FI$2,$F$2:$EK$2,0))-SUM(OFFSET($E41,,MATCH(FI$2,$F$1:$EK$1,0)+3,,1)))&gt;0,INDEX($F$4:$EK$109,MATCH(1,($A$4:$A$109=$EO41)*($B$4:$B$109=$EP41),0),MATCH(FI$2,$F$2:$EK$2,0))-SUM(OFFSET($E41,,MATCH(FI$2,$F$1:$EK$1,0)+3,,1)),""),"")</f>
        <v/>
      </c>
      <c r="FJ41" t="str" cm="1">
        <f t="array" aca="1" ref="FJ41" ca="1">IF(ISNUMBER(EA$4),IF(ABS(INDEX($F$4:$EK$109,MATCH(1,($A$4:$A$109=$EO41)*($B$4:$B$109=$EP41),0),MATCH(FJ$2,$F$2:$EK$2,0))-SUM(OFFSET($E41,,MATCH(FJ$2,$F$1:$EK$1,0)+3,,1)))&gt;0,INDEX($F$4:$EK$109,MATCH(1,($A$4:$A$109=$EO41)*($B$4:$B$109=$EP41),0),MATCH(FJ$2,$F$2:$EK$2,0))-SUM(OFFSET($E41,,MATCH(FJ$2,$F$1:$EK$1,0)+3,,1)),""),"")</f>
        <v/>
      </c>
      <c r="FK41" t="str" cm="1">
        <f t="array" aca="1" ref="FK41" ca="1">IF(ISNUMBER(EB$4),IF(ABS(INDEX($F$4:$EK$109,MATCH(1,($A$4:$A$109=$EO41)*($B$4:$B$109=$EP41),0),MATCH(FK$2,$F$2:$EK$2,0))-SUM(OFFSET($E41,,MATCH(FK$2,$F$1:$EK$1,0)+3,,1)))&gt;0,INDEX($F$4:$EK$109,MATCH(1,($A$4:$A$109=$EO41)*($B$4:$B$109=$EP41),0),MATCH(FK$2,$F$2:$EK$2,0))-SUM(OFFSET($E41,,MATCH(FK$2,$F$1:$EK$1,0)+3,,1)),""),"")</f>
        <v/>
      </c>
      <c r="FL41" t="str" cm="1">
        <f t="array" aca="1" ref="FL41" ca="1">IF(ISNUMBER(EC$4),IF(ABS(INDEX($F$4:$EK$109,MATCH(1,($A$4:$A$109=$EO41)*($B$4:$B$109=$EP41),0),MATCH(FL$2,$F$2:$EK$2,0))-SUM(OFFSET($E41,,MATCH(FL$2,$F$1:$EK$1,0)+3,,1)))&gt;0,INDEX($F$4:$EK$109,MATCH(1,($A$4:$A$109=$EO41)*($B$4:$B$109=$EP41),0),MATCH(FL$2,$F$2:$EK$2,0))-SUM(OFFSET($E41,,MATCH(FL$2,$F$1:$EK$1,0)+3,,1)),""),"")</f>
        <v/>
      </c>
      <c r="FM41" t="str" cm="1">
        <f t="array" aca="1" ref="FM41" ca="1">IF(ISNUMBER(ED$4),IF(ABS(INDEX($F$4:$EK$109,MATCH(1,($A$4:$A$109=$EO41)*($B$4:$B$109=$EP41),0),MATCH(FM$2,$F$2:$EK$2,0))-SUM(OFFSET($E41,,MATCH(FM$2,$F$1:$EK$1,0)+3,,1)))&gt;0,INDEX($F$4:$EK$109,MATCH(1,($A$4:$A$109=$EO41)*($B$4:$B$109=$EP41),0),MATCH(FM$2,$F$2:$EK$2,0))-SUM(OFFSET($E41,,MATCH(FM$2,$F$1:$EK$1,0)+3,,1)),""),"")</f>
        <v/>
      </c>
      <c r="FN41" t="str" cm="1">
        <f t="array" aca="1" ref="FN41" ca="1">IF(ISNUMBER(EE$4),IF(ABS(INDEX($F$4:$EK$109,MATCH(1,($A$4:$A$109=$EO41)*($B$4:$B$109=$EP41),0),MATCH(FN$2,$F$2:$EK$2,0))-SUM(OFFSET($E41,,MATCH(FN$2,$F$1:$EK$1,0)+3,,1)))&gt;0,INDEX($F$4:$EK$109,MATCH(1,($A$4:$A$109=$EO41)*($B$4:$B$109=$EP41),0),MATCH(FN$2,$F$2:$EK$2,0))-SUM(OFFSET($E41,,MATCH(FN$2,$F$1:$EK$1,0)+3,,1)),""),"")</f>
        <v/>
      </c>
      <c r="FO41" t="str" cm="1">
        <f t="array" aca="1" ref="FO41" ca="1">IF(ISNUMBER(EF$4),IF(ABS(INDEX($F$4:$EK$109,MATCH(1,($A$4:$A$109=$EO41)*($B$4:$B$109=$EP41),0),MATCH(FO$2,$F$2:$EK$2,0))-SUM(OFFSET($E41,,MATCH(FO$2,$F$1:$EK$1,0)+3,,1)))&gt;0,INDEX($F$4:$EK$109,MATCH(1,($A$4:$A$109=$EO41)*($B$4:$B$109=$EP41),0),MATCH(FO$2,$F$2:$EK$2,0))-SUM(OFFSET($E41,,MATCH(FO$2,$F$1:$EK$1,0)+3,,1)),""),"")</f>
        <v/>
      </c>
      <c r="FP41" t="str" cm="1">
        <f t="array" aca="1" ref="FP41" ca="1">IF(ISNUMBER(EG$4),IF(ABS(INDEX($F$4:$EK$109,MATCH(1,($A$4:$A$109=$EO41)*($B$4:$B$109=$EP41),0),MATCH(FP$2,$F$2:$EK$2,0))-SUM(OFFSET($E41,,MATCH(FP$2,$F$1:$EK$1,0)+3,,1)))&gt;0,INDEX($F$4:$EK$109,MATCH(1,($A$4:$A$109=$EO41)*($B$4:$B$109=$EP41),0),MATCH(FP$2,$F$2:$EK$2,0))-SUM(OFFSET($E41,,MATCH(FP$2,$F$1:$EK$1,0)+3,,1)),""),"")</f>
        <v/>
      </c>
      <c r="FQ41" t="str" cm="1">
        <f t="array" aca="1" ref="FQ41" ca="1">IF(ISNUMBER(EH$4),IF(ABS(INDEX($F$4:$EK$109,MATCH(1,($A$4:$A$109=$EO41)*($B$4:$B$109=$EP41),0),MATCH(FQ$2,$F$2:$EK$2,0))-SUM(OFFSET($E41,,MATCH(FQ$2,$F$1:$EK$1,0)+3,,1)))&gt;0,INDEX($F$4:$EK$109,MATCH(1,($A$4:$A$109=$EO41)*($B$4:$B$109=$EP41),0),MATCH(FQ$2,$F$2:$EK$2,0))-SUM(OFFSET($E41,,MATCH(FQ$2,$F$1:$EK$1,0)+3,,1)),""),"")</f>
        <v/>
      </c>
      <c r="FR41" t="str" cm="1">
        <f t="array" aca="1" ref="FR41" ca="1">IF(ISNUMBER(EI$4),IF(ABS(INDEX($F$4:$EK$109,MATCH(1,($A$4:$A$109=$EO41)*($B$4:$B$109=$EP41),0),MATCH(FR$2,$F$2:$EK$2,0))-SUM(OFFSET($E41,,MATCH(FR$2,$F$1:$EK$1,0)+3,,1)))&gt;0,INDEX($F$4:$EK$109,MATCH(1,($A$4:$A$109=$EO41)*($B$4:$B$109=$EP41),0),MATCH(FR$2,$F$2:$EK$2,0))-SUM(OFFSET($E41,,MATCH(FR$2,$F$1:$EK$1,0)+3,,1)),""),"")</f>
        <v/>
      </c>
      <c r="FS41" t="str" cm="1">
        <f t="array" aca="1" ref="FS41" ca="1">IF(ISNUMBER(EJ$4),IF(ABS(INDEX($F$4:$EK$109,MATCH(1,($A$4:$A$109=$EO41)*($B$4:$B$109=$EP41),0),MATCH(FS$2,$F$2:$EK$2,0))-SUM(OFFSET($E41,,MATCH(FS$2,$F$1:$EK$1,0)+3,,1)))&gt;0,INDEX($F$4:$EK$109,MATCH(1,($A$4:$A$109=$EO41)*($B$4:$B$109=$EP41),0),MATCH(FS$2,$F$2:$EK$2,0))-SUM(OFFSET($E41,,MATCH(FS$2,$F$1:$EK$1,0)+3,,1)),""),"")</f>
        <v/>
      </c>
      <c r="FT41" t="str" cm="1">
        <f t="array" aca="1" ref="FT41" ca="1">IF(ISNUMBER(EK$4),IF(ABS(INDEX($F$4:$EK$109,MATCH(1,($A$4:$A$109=$EO41)*($B$4:$B$109=$EP41),0),MATCH(FT$2,$F$2:$EK$2,0))-SUM(OFFSET($E41,,MATCH(FT$2,$F$1:$EK$1,0)+3,,1)))&gt;0,INDEX($F$4:$EK$109,MATCH(1,($A$4:$A$109=$EO41)*($B$4:$B$109=$EP41),0),MATCH(FT$2,$F$2:$EK$2,0))-SUM(OFFSET($E41,,MATCH(FT$2,$F$1:$EK$1,0)+3,,1)),""),"")</f>
        <v/>
      </c>
    </row>
    <row r="42" spans="1:176" x14ac:dyDescent="0.25">
      <c r="A42" t="s">
        <v>157</v>
      </c>
      <c r="B42" t="s">
        <v>98</v>
      </c>
      <c r="F42">
        <v>643179000</v>
      </c>
      <c r="G42">
        <v>643179000</v>
      </c>
      <c r="H42">
        <v>643179000</v>
      </c>
      <c r="I42">
        <v>618179000</v>
      </c>
      <c r="J42">
        <v>618000000</v>
      </c>
      <c r="K42">
        <v>618000000</v>
      </c>
      <c r="L42">
        <v>618000000</v>
      </c>
      <c r="M42">
        <v>618000000</v>
      </c>
      <c r="N42">
        <v>618000000</v>
      </c>
      <c r="O42">
        <v>618000000</v>
      </c>
      <c r="P42">
        <v>618000000</v>
      </c>
      <c r="Q42">
        <v>618000000</v>
      </c>
      <c r="R42">
        <v>618000000</v>
      </c>
      <c r="S42">
        <v>618000000</v>
      </c>
      <c r="T42">
        <v>618000000</v>
      </c>
      <c r="U42">
        <v>618000000</v>
      </c>
      <c r="V42">
        <v>618000000</v>
      </c>
      <c r="W42">
        <v>618000000</v>
      </c>
      <c r="X42">
        <v>618000000</v>
      </c>
      <c r="Y42">
        <v>618000000</v>
      </c>
      <c r="Z42">
        <v>618000000</v>
      </c>
      <c r="AA42">
        <v>618000000</v>
      </c>
      <c r="AB42">
        <v>618000000</v>
      </c>
      <c r="AC42">
        <v>618000000</v>
      </c>
      <c r="AD42">
        <v>628000000</v>
      </c>
      <c r="AE42">
        <v>4193000000</v>
      </c>
      <c r="AF42">
        <v>4193000000</v>
      </c>
      <c r="AG42">
        <v>4193000000</v>
      </c>
      <c r="AH42">
        <v>4193000000</v>
      </c>
      <c r="AI42">
        <v>4193000000</v>
      </c>
      <c r="AJ42">
        <v>4302000000</v>
      </c>
      <c r="AK42">
        <v>4349000000</v>
      </c>
      <c r="AL42">
        <v>4365000000</v>
      </c>
      <c r="AM42">
        <v>4372000000</v>
      </c>
      <c r="AN42">
        <v>4372000000</v>
      </c>
      <c r="AO42">
        <v>4372000000</v>
      </c>
      <c r="AP42">
        <v>4430000000</v>
      </c>
      <c r="AQ42">
        <v>4430000000</v>
      </c>
      <c r="AR42">
        <v>4430000000</v>
      </c>
      <c r="AS42">
        <v>4430000000</v>
      </c>
      <c r="AT42">
        <v>4453000000</v>
      </c>
      <c r="AU42">
        <v>4622000000</v>
      </c>
      <c r="AV42">
        <v>4724000000</v>
      </c>
      <c r="DK42">
        <v>618179000</v>
      </c>
      <c r="DL42">
        <v>618000000</v>
      </c>
      <c r="DM42">
        <v>618000000</v>
      </c>
      <c r="DN42">
        <v>618000000</v>
      </c>
      <c r="DO42">
        <v>618000000</v>
      </c>
      <c r="DP42">
        <v>618000000</v>
      </c>
      <c r="DQ42">
        <v>4193000000</v>
      </c>
      <c r="DR42">
        <v>4349000000</v>
      </c>
      <c r="DS42">
        <v>4372000000</v>
      </c>
      <c r="DT42">
        <v>4430000000</v>
      </c>
      <c r="EO42" t="str">
        <f t="shared" si="9"/>
        <v>bs</v>
      </c>
      <c r="EP42" t="str">
        <f t="shared" si="9"/>
        <v>goodwill</v>
      </c>
      <c r="ET42" t="str" cm="1">
        <f t="array" aca="1" ref="ET42" ca="1">IF(ISNUMBER(DK$4),IF(ABS(INDEX($F$4:$EK$109,MATCH(1,($A$4:$A$109=$EO42)*($B$4:$B$109=$EP42),0),MATCH(ET$2,$F$2:$EK$2,0))-SUM(OFFSET($E42,,MATCH(ET$2,$F$1:$EK$1,0)+3,,1)))&gt;0,INDEX($F$4:$EK$109,MATCH(1,($A$4:$A$109=$EO42)*($B$4:$B$109=$EP42),0),MATCH(ET$2,$F$2:$EK$2,0))-SUM(OFFSET($E42,,MATCH(ET$2,$F$1:$EK$1,0)+3,,1)),""),"")</f>
        <v/>
      </c>
      <c r="EU42" t="str" cm="1">
        <f t="array" aca="1" ref="EU42" ca="1">IF(ISNUMBER(DL$4),IF(ABS(INDEX($F$4:$EK$109,MATCH(1,($A$4:$A$109=$EO42)*($B$4:$B$109=$EP42),0),MATCH(EU$2,$F$2:$EK$2,0))-SUM(OFFSET($E42,,MATCH(EU$2,$F$1:$EK$1,0)+3,,1)))&gt;0,INDEX($F$4:$EK$109,MATCH(1,($A$4:$A$109=$EO42)*($B$4:$B$109=$EP42),0),MATCH(EU$2,$F$2:$EK$2,0))-SUM(OFFSET($E42,,MATCH(EU$2,$F$1:$EK$1,0)+3,,1)),""),"")</f>
        <v/>
      </c>
      <c r="EV42" t="str" cm="1">
        <f t="array" aca="1" ref="EV42" ca="1">IF(ISNUMBER(DM$4),IF(ABS(INDEX($F$4:$EK$109,MATCH(1,($A$4:$A$109=$EO42)*($B$4:$B$109=$EP42),0),MATCH(EV$2,$F$2:$EK$2,0))-SUM(OFFSET($E42,,MATCH(EV$2,$F$1:$EK$1,0)+3,,1)))&gt;0,INDEX($F$4:$EK$109,MATCH(1,($A$4:$A$109=$EO42)*($B$4:$B$109=$EP42),0),MATCH(EV$2,$F$2:$EK$2,0))-SUM(OFFSET($E42,,MATCH(EV$2,$F$1:$EK$1,0)+3,,1)),""),"")</f>
        <v/>
      </c>
      <c r="EW42" t="str" cm="1">
        <f t="array" aca="1" ref="EW42" ca="1">IF(ISNUMBER(DN$4),IF(ABS(INDEX($F$4:$EK$109,MATCH(1,($A$4:$A$109=$EO42)*($B$4:$B$109=$EP42),0),MATCH(EW$2,$F$2:$EK$2,0))-SUM(OFFSET($E42,,MATCH(EW$2,$F$1:$EK$1,0)+3,,1)))&gt;0,INDEX($F$4:$EK$109,MATCH(1,($A$4:$A$109=$EO42)*($B$4:$B$109=$EP42),0),MATCH(EW$2,$F$2:$EK$2,0))-SUM(OFFSET($E42,,MATCH(EW$2,$F$1:$EK$1,0)+3,,1)),""),"")</f>
        <v/>
      </c>
      <c r="EX42" t="str" cm="1">
        <f t="array" aca="1" ref="EX42" ca="1">IF(ISNUMBER(DO$4),IF(ABS(INDEX($F$4:$EK$109,MATCH(1,($A$4:$A$109=$EO42)*($B$4:$B$109=$EP42),0),MATCH(EX$2,$F$2:$EK$2,0))-SUM(OFFSET($E42,,MATCH(EX$2,$F$1:$EK$1,0)+3,,1)))&gt;0,INDEX($F$4:$EK$109,MATCH(1,($A$4:$A$109=$EO42)*($B$4:$B$109=$EP42),0),MATCH(EX$2,$F$2:$EK$2,0))-SUM(OFFSET($E42,,MATCH(EX$2,$F$1:$EK$1,0)+3,,1)),""),"")</f>
        <v/>
      </c>
      <c r="EY42" t="str" cm="1">
        <f t="array" aca="1" ref="EY42" ca="1">IF(ISNUMBER(DP$4),IF(ABS(INDEX($F$4:$EK$109,MATCH(1,($A$4:$A$109=$EO42)*($B$4:$B$109=$EP42),0),MATCH(EY$2,$F$2:$EK$2,0))-SUM(OFFSET($E42,,MATCH(EY$2,$F$1:$EK$1,0)+3,,1)))&gt;0,INDEX($F$4:$EK$109,MATCH(1,($A$4:$A$109=$EO42)*($B$4:$B$109=$EP42),0),MATCH(EY$2,$F$2:$EK$2,0))-SUM(OFFSET($E42,,MATCH(EY$2,$F$1:$EK$1,0)+3,,1)),""),"")</f>
        <v/>
      </c>
      <c r="EZ42" t="str" cm="1">
        <f t="array" aca="1" ref="EZ42" ca="1">IF(ISNUMBER(DQ$4),IF(ABS(INDEX($F$4:$EK$109,MATCH(1,($A$4:$A$109=$EO42)*($B$4:$B$109=$EP42),0),MATCH(EZ$2,$F$2:$EK$2,0))-SUM(OFFSET($E42,,MATCH(EZ$2,$F$1:$EK$1,0)+3,,1)))&gt;0,INDEX($F$4:$EK$109,MATCH(1,($A$4:$A$109=$EO42)*($B$4:$B$109=$EP42),0),MATCH(EZ$2,$F$2:$EK$2,0))-SUM(OFFSET($E42,,MATCH(EZ$2,$F$1:$EK$1,0)+3,,1)),""),"")</f>
        <v/>
      </c>
      <c r="FA42" t="str" cm="1">
        <f t="array" aca="1" ref="FA42" ca="1">IF(ISNUMBER(DR$4),IF(ABS(INDEX($F$4:$EK$109,MATCH(1,($A$4:$A$109=$EO42)*($B$4:$B$109=$EP42),0),MATCH(FA$2,$F$2:$EK$2,0))-SUM(OFFSET($E42,,MATCH(FA$2,$F$1:$EK$1,0)+3,,1)))&gt;0,INDEX($F$4:$EK$109,MATCH(1,($A$4:$A$109=$EO42)*($B$4:$B$109=$EP42),0),MATCH(FA$2,$F$2:$EK$2,0))-SUM(OFFSET($E42,,MATCH(FA$2,$F$1:$EK$1,0)+3,,1)),""),"")</f>
        <v/>
      </c>
      <c r="FB42" t="str" cm="1">
        <f t="array" aca="1" ref="FB42" ca="1">IF(ISNUMBER(DS$4),IF(ABS(INDEX($F$4:$EK$109,MATCH(1,($A$4:$A$109=$EO42)*($B$4:$B$109=$EP42),0),MATCH(FB$2,$F$2:$EK$2,0))-SUM(OFFSET($E42,,MATCH(FB$2,$F$1:$EK$1,0)+3,,1)))&gt;0,INDEX($F$4:$EK$109,MATCH(1,($A$4:$A$109=$EO42)*($B$4:$B$109=$EP42),0),MATCH(FB$2,$F$2:$EK$2,0))-SUM(OFFSET($E42,,MATCH(FB$2,$F$1:$EK$1,0)+3,,1)),""),"")</f>
        <v/>
      </c>
      <c r="FC42" t="str" cm="1">
        <f t="array" aca="1" ref="FC42" ca="1">IF(ISNUMBER(DT$4),IF(ABS(INDEX($F$4:$EK$109,MATCH(1,($A$4:$A$109=$EO42)*($B$4:$B$109=$EP42),0),MATCH(FC$2,$F$2:$EK$2,0))-SUM(OFFSET($E42,,MATCH(FC$2,$F$1:$EK$1,0)+3,,1)))&gt;0,INDEX($F$4:$EK$109,MATCH(1,($A$4:$A$109=$EO42)*($B$4:$B$109=$EP42),0),MATCH(FC$2,$F$2:$EK$2,0))-SUM(OFFSET($E42,,MATCH(FC$2,$F$1:$EK$1,0)+3,,1)),""),"")</f>
        <v/>
      </c>
      <c r="FD42" t="str" cm="1">
        <f t="array" aca="1" ref="FD42" ca="1">IF(ISNUMBER(DU$4),IF(ABS(INDEX($F$4:$EK$109,MATCH(1,($A$4:$A$109=$EO42)*($B$4:$B$109=$EP42),0),MATCH(FD$2,$F$2:$EK$2,0))-SUM(OFFSET($E42,,MATCH(FD$2,$F$1:$EK$1,0)+3,,1)))&gt;0,INDEX($F$4:$EK$109,MATCH(1,($A$4:$A$109=$EO42)*($B$4:$B$109=$EP42),0),MATCH(FD$2,$F$2:$EK$2,0))-SUM(OFFSET($E42,,MATCH(FD$2,$F$1:$EK$1,0)+3,,1)),""),"")</f>
        <v/>
      </c>
      <c r="FE42" t="str" cm="1">
        <f t="array" aca="1" ref="FE42" ca="1">IF(ISNUMBER(DV$4),IF(ABS(INDEX($F$4:$EK$109,MATCH(1,($A$4:$A$109=$EO42)*($B$4:$B$109=$EP42),0),MATCH(FE$2,$F$2:$EK$2,0))-SUM(OFFSET($E42,,MATCH(FE$2,$F$1:$EK$1,0)+3,,1)))&gt;0,INDEX($F$4:$EK$109,MATCH(1,($A$4:$A$109=$EO42)*($B$4:$B$109=$EP42),0),MATCH(FE$2,$F$2:$EK$2,0))-SUM(OFFSET($E42,,MATCH(FE$2,$F$1:$EK$1,0)+3,,1)),""),"")</f>
        <v/>
      </c>
      <c r="FF42" t="str" cm="1">
        <f t="array" aca="1" ref="FF42" ca="1">IF(ISNUMBER(DW$4),IF(ABS(INDEX($F$4:$EK$109,MATCH(1,($A$4:$A$109=$EO42)*($B$4:$B$109=$EP42),0),MATCH(FF$2,$F$2:$EK$2,0))-SUM(OFFSET($E42,,MATCH(FF$2,$F$1:$EK$1,0)+3,,1)))&gt;0,INDEX($F$4:$EK$109,MATCH(1,($A$4:$A$109=$EO42)*($B$4:$B$109=$EP42),0),MATCH(FF$2,$F$2:$EK$2,0))-SUM(OFFSET($E42,,MATCH(FF$2,$F$1:$EK$1,0)+3,,1)),""),"")</f>
        <v/>
      </c>
      <c r="FG42" t="str" cm="1">
        <f t="array" aca="1" ref="FG42" ca="1">IF(ISNUMBER(DX$4),IF(ABS(INDEX($F$4:$EK$109,MATCH(1,($A$4:$A$109=$EO42)*($B$4:$B$109=$EP42),0),MATCH(FG$2,$F$2:$EK$2,0))-SUM(OFFSET($E42,,MATCH(FG$2,$F$1:$EK$1,0)+3,,1)))&gt;0,INDEX($F$4:$EK$109,MATCH(1,($A$4:$A$109=$EO42)*($B$4:$B$109=$EP42),0),MATCH(FG$2,$F$2:$EK$2,0))-SUM(OFFSET($E42,,MATCH(FG$2,$F$1:$EK$1,0)+3,,1)),""),"")</f>
        <v/>
      </c>
      <c r="FH42" t="str" cm="1">
        <f t="array" aca="1" ref="FH42" ca="1">IF(ISNUMBER(DY$4),IF(ABS(INDEX($F$4:$EK$109,MATCH(1,($A$4:$A$109=$EO42)*($B$4:$B$109=$EP42),0),MATCH(FH$2,$F$2:$EK$2,0))-SUM(OFFSET($E42,,MATCH(FH$2,$F$1:$EK$1,0)+3,,1)))&gt;0,INDEX($F$4:$EK$109,MATCH(1,($A$4:$A$109=$EO42)*($B$4:$B$109=$EP42),0),MATCH(FH$2,$F$2:$EK$2,0))-SUM(OFFSET($E42,,MATCH(FH$2,$F$1:$EK$1,0)+3,,1)),""),"")</f>
        <v/>
      </c>
      <c r="FI42" t="str" cm="1">
        <f t="array" aca="1" ref="FI42" ca="1">IF(ISNUMBER(DZ$4),IF(ABS(INDEX($F$4:$EK$109,MATCH(1,($A$4:$A$109=$EO42)*($B$4:$B$109=$EP42),0),MATCH(FI$2,$F$2:$EK$2,0))-SUM(OFFSET($E42,,MATCH(FI$2,$F$1:$EK$1,0)+3,,1)))&gt;0,INDEX($F$4:$EK$109,MATCH(1,($A$4:$A$109=$EO42)*($B$4:$B$109=$EP42),0),MATCH(FI$2,$F$2:$EK$2,0))-SUM(OFFSET($E42,,MATCH(FI$2,$F$1:$EK$1,0)+3,,1)),""),"")</f>
        <v/>
      </c>
      <c r="FJ42" t="str" cm="1">
        <f t="array" aca="1" ref="FJ42" ca="1">IF(ISNUMBER(EA$4),IF(ABS(INDEX($F$4:$EK$109,MATCH(1,($A$4:$A$109=$EO42)*($B$4:$B$109=$EP42),0),MATCH(FJ$2,$F$2:$EK$2,0))-SUM(OFFSET($E42,,MATCH(FJ$2,$F$1:$EK$1,0)+3,,1)))&gt;0,INDEX($F$4:$EK$109,MATCH(1,($A$4:$A$109=$EO42)*($B$4:$B$109=$EP42),0),MATCH(FJ$2,$F$2:$EK$2,0))-SUM(OFFSET($E42,,MATCH(FJ$2,$F$1:$EK$1,0)+3,,1)),""),"")</f>
        <v/>
      </c>
      <c r="FK42" t="str" cm="1">
        <f t="array" aca="1" ref="FK42" ca="1">IF(ISNUMBER(EB$4),IF(ABS(INDEX($F$4:$EK$109,MATCH(1,($A$4:$A$109=$EO42)*($B$4:$B$109=$EP42),0),MATCH(FK$2,$F$2:$EK$2,0))-SUM(OFFSET($E42,,MATCH(FK$2,$F$1:$EK$1,0)+3,,1)))&gt;0,INDEX($F$4:$EK$109,MATCH(1,($A$4:$A$109=$EO42)*($B$4:$B$109=$EP42),0),MATCH(FK$2,$F$2:$EK$2,0))-SUM(OFFSET($E42,,MATCH(FK$2,$F$1:$EK$1,0)+3,,1)),""),"")</f>
        <v/>
      </c>
      <c r="FL42" t="str" cm="1">
        <f t="array" aca="1" ref="FL42" ca="1">IF(ISNUMBER(EC$4),IF(ABS(INDEX($F$4:$EK$109,MATCH(1,($A$4:$A$109=$EO42)*($B$4:$B$109=$EP42),0),MATCH(FL$2,$F$2:$EK$2,0))-SUM(OFFSET($E42,,MATCH(FL$2,$F$1:$EK$1,0)+3,,1)))&gt;0,INDEX($F$4:$EK$109,MATCH(1,($A$4:$A$109=$EO42)*($B$4:$B$109=$EP42),0),MATCH(FL$2,$F$2:$EK$2,0))-SUM(OFFSET($E42,,MATCH(FL$2,$F$1:$EK$1,0)+3,,1)),""),"")</f>
        <v/>
      </c>
      <c r="FM42" t="str" cm="1">
        <f t="array" aca="1" ref="FM42" ca="1">IF(ISNUMBER(ED$4),IF(ABS(INDEX($F$4:$EK$109,MATCH(1,($A$4:$A$109=$EO42)*($B$4:$B$109=$EP42),0),MATCH(FM$2,$F$2:$EK$2,0))-SUM(OFFSET($E42,,MATCH(FM$2,$F$1:$EK$1,0)+3,,1)))&gt;0,INDEX($F$4:$EK$109,MATCH(1,($A$4:$A$109=$EO42)*($B$4:$B$109=$EP42),0),MATCH(FM$2,$F$2:$EK$2,0))-SUM(OFFSET($E42,,MATCH(FM$2,$F$1:$EK$1,0)+3,,1)),""),"")</f>
        <v/>
      </c>
      <c r="FN42" t="str" cm="1">
        <f t="array" aca="1" ref="FN42" ca="1">IF(ISNUMBER(EE$4),IF(ABS(INDEX($F$4:$EK$109,MATCH(1,($A$4:$A$109=$EO42)*($B$4:$B$109=$EP42),0),MATCH(FN$2,$F$2:$EK$2,0))-SUM(OFFSET($E42,,MATCH(FN$2,$F$1:$EK$1,0)+3,,1)))&gt;0,INDEX($F$4:$EK$109,MATCH(1,($A$4:$A$109=$EO42)*($B$4:$B$109=$EP42),0),MATCH(FN$2,$F$2:$EK$2,0))-SUM(OFFSET($E42,,MATCH(FN$2,$F$1:$EK$1,0)+3,,1)),""),"")</f>
        <v/>
      </c>
      <c r="FO42" t="str" cm="1">
        <f t="array" aca="1" ref="FO42" ca="1">IF(ISNUMBER(EF$4),IF(ABS(INDEX($F$4:$EK$109,MATCH(1,($A$4:$A$109=$EO42)*($B$4:$B$109=$EP42),0),MATCH(FO$2,$F$2:$EK$2,0))-SUM(OFFSET($E42,,MATCH(FO$2,$F$1:$EK$1,0)+3,,1)))&gt;0,INDEX($F$4:$EK$109,MATCH(1,($A$4:$A$109=$EO42)*($B$4:$B$109=$EP42),0),MATCH(FO$2,$F$2:$EK$2,0))-SUM(OFFSET($E42,,MATCH(FO$2,$F$1:$EK$1,0)+3,,1)),""),"")</f>
        <v/>
      </c>
      <c r="FP42" t="str" cm="1">
        <f t="array" aca="1" ref="FP42" ca="1">IF(ISNUMBER(EG$4),IF(ABS(INDEX($F$4:$EK$109,MATCH(1,($A$4:$A$109=$EO42)*($B$4:$B$109=$EP42),0),MATCH(FP$2,$F$2:$EK$2,0))-SUM(OFFSET($E42,,MATCH(FP$2,$F$1:$EK$1,0)+3,,1)))&gt;0,INDEX($F$4:$EK$109,MATCH(1,($A$4:$A$109=$EO42)*($B$4:$B$109=$EP42),0),MATCH(FP$2,$F$2:$EK$2,0))-SUM(OFFSET($E42,,MATCH(FP$2,$F$1:$EK$1,0)+3,,1)),""),"")</f>
        <v/>
      </c>
      <c r="FQ42" t="str" cm="1">
        <f t="array" aca="1" ref="FQ42" ca="1">IF(ISNUMBER(EH$4),IF(ABS(INDEX($F$4:$EK$109,MATCH(1,($A$4:$A$109=$EO42)*($B$4:$B$109=$EP42),0),MATCH(FQ$2,$F$2:$EK$2,0))-SUM(OFFSET($E42,,MATCH(FQ$2,$F$1:$EK$1,0)+3,,1)))&gt;0,INDEX($F$4:$EK$109,MATCH(1,($A$4:$A$109=$EO42)*($B$4:$B$109=$EP42),0),MATCH(FQ$2,$F$2:$EK$2,0))-SUM(OFFSET($E42,,MATCH(FQ$2,$F$1:$EK$1,0)+3,,1)),""),"")</f>
        <v/>
      </c>
      <c r="FR42" t="str" cm="1">
        <f t="array" aca="1" ref="FR42" ca="1">IF(ISNUMBER(EI$4),IF(ABS(INDEX($F$4:$EK$109,MATCH(1,($A$4:$A$109=$EO42)*($B$4:$B$109=$EP42),0),MATCH(FR$2,$F$2:$EK$2,0))-SUM(OFFSET($E42,,MATCH(FR$2,$F$1:$EK$1,0)+3,,1)))&gt;0,INDEX($F$4:$EK$109,MATCH(1,($A$4:$A$109=$EO42)*($B$4:$B$109=$EP42),0),MATCH(FR$2,$F$2:$EK$2,0))-SUM(OFFSET($E42,,MATCH(FR$2,$F$1:$EK$1,0)+3,,1)),""),"")</f>
        <v/>
      </c>
      <c r="FS42" t="str" cm="1">
        <f t="array" aca="1" ref="FS42" ca="1">IF(ISNUMBER(EJ$4),IF(ABS(INDEX($F$4:$EK$109,MATCH(1,($A$4:$A$109=$EO42)*($B$4:$B$109=$EP42),0),MATCH(FS$2,$F$2:$EK$2,0))-SUM(OFFSET($E42,,MATCH(FS$2,$F$1:$EK$1,0)+3,,1)))&gt;0,INDEX($F$4:$EK$109,MATCH(1,($A$4:$A$109=$EO42)*($B$4:$B$109=$EP42),0),MATCH(FS$2,$F$2:$EK$2,0))-SUM(OFFSET($E42,,MATCH(FS$2,$F$1:$EK$1,0)+3,,1)),""),"")</f>
        <v/>
      </c>
      <c r="FT42" t="str" cm="1">
        <f t="array" aca="1" ref="FT42" ca="1">IF(ISNUMBER(EK$4),IF(ABS(INDEX($F$4:$EK$109,MATCH(1,($A$4:$A$109=$EO42)*($B$4:$B$109=$EP42),0),MATCH(FT$2,$F$2:$EK$2,0))-SUM(OFFSET($E42,,MATCH(FT$2,$F$1:$EK$1,0)+3,,1)))&gt;0,INDEX($F$4:$EK$109,MATCH(1,($A$4:$A$109=$EO42)*($B$4:$B$109=$EP42),0),MATCH(FT$2,$F$2:$EK$2,0))-SUM(OFFSET($E42,,MATCH(FT$2,$F$1:$EK$1,0)+3,,1)),""),"")</f>
        <v/>
      </c>
    </row>
    <row r="43" spans="1:176" x14ac:dyDescent="0.25">
      <c r="A43" t="s">
        <v>157</v>
      </c>
      <c r="B43" t="s">
        <v>166</v>
      </c>
      <c r="F43">
        <v>277530000</v>
      </c>
      <c r="G43">
        <v>260613000</v>
      </c>
      <c r="H43">
        <v>241301000</v>
      </c>
      <c r="I43">
        <v>221714000</v>
      </c>
      <c r="J43">
        <v>205000000</v>
      </c>
      <c r="K43">
        <v>190000000</v>
      </c>
      <c r="L43">
        <v>172000000</v>
      </c>
      <c r="M43">
        <v>166000000</v>
      </c>
      <c r="N43">
        <v>155000000</v>
      </c>
      <c r="O43">
        <v>138000000</v>
      </c>
      <c r="P43">
        <v>120000000</v>
      </c>
      <c r="Q43">
        <v>104000000</v>
      </c>
      <c r="R43">
        <v>90000000</v>
      </c>
      <c r="S43">
        <v>76000000</v>
      </c>
      <c r="T43">
        <v>63000000</v>
      </c>
      <c r="U43">
        <v>52000000</v>
      </c>
      <c r="V43">
        <v>55000000</v>
      </c>
      <c r="W43">
        <v>51000000</v>
      </c>
      <c r="X43">
        <v>49000000</v>
      </c>
      <c r="Y43">
        <v>45000000</v>
      </c>
      <c r="Z43">
        <v>54000000</v>
      </c>
      <c r="AA43">
        <v>49000000</v>
      </c>
      <c r="AB43">
        <v>43000000</v>
      </c>
      <c r="AC43">
        <v>49000000</v>
      </c>
      <c r="AD43">
        <v>80000000</v>
      </c>
      <c r="AE43">
        <v>2854000000</v>
      </c>
      <c r="AF43">
        <v>2861000000</v>
      </c>
      <c r="AG43">
        <v>2737000000</v>
      </c>
      <c r="AH43">
        <v>2613000000</v>
      </c>
      <c r="AI43">
        <v>2478000000</v>
      </c>
      <c r="AJ43">
        <v>2454000000</v>
      </c>
      <c r="AK43">
        <v>2339000000</v>
      </c>
      <c r="AL43">
        <v>2211000000</v>
      </c>
      <c r="AM43">
        <v>2036000000</v>
      </c>
      <c r="AN43">
        <v>1850000000</v>
      </c>
      <c r="AO43">
        <v>1676000000</v>
      </c>
      <c r="AP43">
        <v>1541000000</v>
      </c>
      <c r="AQ43">
        <v>1395000000</v>
      </c>
      <c r="AR43">
        <v>1251000000</v>
      </c>
      <c r="AS43">
        <v>1112000000</v>
      </c>
      <c r="AT43">
        <v>986000000</v>
      </c>
      <c r="AU43">
        <v>952000000</v>
      </c>
      <c r="AV43">
        <v>838000000</v>
      </c>
      <c r="DK43">
        <v>221714000</v>
      </c>
      <c r="DL43">
        <v>166000000</v>
      </c>
      <c r="DM43">
        <v>104000000</v>
      </c>
      <c r="DN43">
        <v>52000000</v>
      </c>
      <c r="DO43">
        <v>45000000</v>
      </c>
      <c r="DP43">
        <v>49000000</v>
      </c>
      <c r="DQ43">
        <v>2737000000</v>
      </c>
      <c r="DR43">
        <v>2339000000</v>
      </c>
      <c r="DS43">
        <v>1676000000</v>
      </c>
      <c r="DT43">
        <v>1112000000</v>
      </c>
      <c r="EO43" t="str">
        <f t="shared" si="9"/>
        <v>bs</v>
      </c>
      <c r="EP43" t="str">
        <f t="shared" si="9"/>
        <v>intangibleAssets</v>
      </c>
      <c r="ET43" t="str" cm="1">
        <f t="array" aca="1" ref="ET43" ca="1">IF(ISNUMBER(DK$4),IF(ABS(INDEX($F$4:$EK$109,MATCH(1,($A$4:$A$109=$EO43)*($B$4:$B$109=$EP43),0),MATCH(ET$2,$F$2:$EK$2,0))-SUM(OFFSET($E43,,MATCH(ET$2,$F$1:$EK$1,0)+3,,1)))&gt;0,INDEX($F$4:$EK$109,MATCH(1,($A$4:$A$109=$EO43)*($B$4:$B$109=$EP43),0),MATCH(ET$2,$F$2:$EK$2,0))-SUM(OFFSET($E43,,MATCH(ET$2,$F$1:$EK$1,0)+3,,1)),""),"")</f>
        <v/>
      </c>
      <c r="EU43" t="str" cm="1">
        <f t="array" aca="1" ref="EU43" ca="1">IF(ISNUMBER(DL$4),IF(ABS(INDEX($F$4:$EK$109,MATCH(1,($A$4:$A$109=$EO43)*($B$4:$B$109=$EP43),0),MATCH(EU$2,$F$2:$EK$2,0))-SUM(OFFSET($E43,,MATCH(EU$2,$F$1:$EK$1,0)+3,,1)))&gt;0,INDEX($F$4:$EK$109,MATCH(1,($A$4:$A$109=$EO43)*($B$4:$B$109=$EP43),0),MATCH(EU$2,$F$2:$EK$2,0))-SUM(OFFSET($E43,,MATCH(EU$2,$F$1:$EK$1,0)+3,,1)),""),"")</f>
        <v/>
      </c>
      <c r="EV43" t="str" cm="1">
        <f t="array" aca="1" ref="EV43" ca="1">IF(ISNUMBER(DM$4),IF(ABS(INDEX($F$4:$EK$109,MATCH(1,($A$4:$A$109=$EO43)*($B$4:$B$109=$EP43),0),MATCH(EV$2,$F$2:$EK$2,0))-SUM(OFFSET($E43,,MATCH(EV$2,$F$1:$EK$1,0)+3,,1)))&gt;0,INDEX($F$4:$EK$109,MATCH(1,($A$4:$A$109=$EO43)*($B$4:$B$109=$EP43),0),MATCH(EV$2,$F$2:$EK$2,0))-SUM(OFFSET($E43,,MATCH(EV$2,$F$1:$EK$1,0)+3,,1)),""),"")</f>
        <v/>
      </c>
      <c r="EW43" t="str" cm="1">
        <f t="array" aca="1" ref="EW43" ca="1">IF(ISNUMBER(DN$4),IF(ABS(INDEX($F$4:$EK$109,MATCH(1,($A$4:$A$109=$EO43)*($B$4:$B$109=$EP43),0),MATCH(EW$2,$F$2:$EK$2,0))-SUM(OFFSET($E43,,MATCH(EW$2,$F$1:$EK$1,0)+3,,1)))&gt;0,INDEX($F$4:$EK$109,MATCH(1,($A$4:$A$109=$EO43)*($B$4:$B$109=$EP43),0),MATCH(EW$2,$F$2:$EK$2,0))-SUM(OFFSET($E43,,MATCH(EW$2,$F$1:$EK$1,0)+3,,1)),""),"")</f>
        <v/>
      </c>
      <c r="EX43" t="str" cm="1">
        <f t="array" aca="1" ref="EX43" ca="1">IF(ISNUMBER(DO$4),IF(ABS(INDEX($F$4:$EK$109,MATCH(1,($A$4:$A$109=$EO43)*($B$4:$B$109=$EP43),0),MATCH(EX$2,$F$2:$EK$2,0))-SUM(OFFSET($E43,,MATCH(EX$2,$F$1:$EK$1,0)+3,,1)))&gt;0,INDEX($F$4:$EK$109,MATCH(1,($A$4:$A$109=$EO43)*($B$4:$B$109=$EP43),0),MATCH(EX$2,$F$2:$EK$2,0))-SUM(OFFSET($E43,,MATCH(EX$2,$F$1:$EK$1,0)+3,,1)),""),"")</f>
        <v/>
      </c>
      <c r="EY43" t="str" cm="1">
        <f t="array" aca="1" ref="EY43" ca="1">IF(ISNUMBER(DP$4),IF(ABS(INDEX($F$4:$EK$109,MATCH(1,($A$4:$A$109=$EO43)*($B$4:$B$109=$EP43),0),MATCH(EY$2,$F$2:$EK$2,0))-SUM(OFFSET($E43,,MATCH(EY$2,$F$1:$EK$1,0)+3,,1)))&gt;0,INDEX($F$4:$EK$109,MATCH(1,($A$4:$A$109=$EO43)*($B$4:$B$109=$EP43),0),MATCH(EY$2,$F$2:$EK$2,0))-SUM(OFFSET($E43,,MATCH(EY$2,$F$1:$EK$1,0)+3,,1)),""),"")</f>
        <v/>
      </c>
      <c r="EZ43" t="str" cm="1">
        <f t="array" aca="1" ref="EZ43" ca="1">IF(ISNUMBER(DQ$4),IF(ABS(INDEX($F$4:$EK$109,MATCH(1,($A$4:$A$109=$EO43)*($B$4:$B$109=$EP43),0),MATCH(EZ$2,$F$2:$EK$2,0))-SUM(OFFSET($E43,,MATCH(EZ$2,$F$1:$EK$1,0)+3,,1)))&gt;0,INDEX($F$4:$EK$109,MATCH(1,($A$4:$A$109=$EO43)*($B$4:$B$109=$EP43),0),MATCH(EZ$2,$F$2:$EK$2,0))-SUM(OFFSET($E43,,MATCH(EZ$2,$F$1:$EK$1,0)+3,,1)),""),"")</f>
        <v/>
      </c>
      <c r="FA43" t="str" cm="1">
        <f t="array" aca="1" ref="FA43" ca="1">IF(ISNUMBER(DR$4),IF(ABS(INDEX($F$4:$EK$109,MATCH(1,($A$4:$A$109=$EO43)*($B$4:$B$109=$EP43),0),MATCH(FA$2,$F$2:$EK$2,0))-SUM(OFFSET($E43,,MATCH(FA$2,$F$1:$EK$1,0)+3,,1)))&gt;0,INDEX($F$4:$EK$109,MATCH(1,($A$4:$A$109=$EO43)*($B$4:$B$109=$EP43),0),MATCH(FA$2,$F$2:$EK$2,0))-SUM(OFFSET($E43,,MATCH(FA$2,$F$1:$EK$1,0)+3,,1)),""),"")</f>
        <v/>
      </c>
      <c r="FB43" t="str" cm="1">
        <f t="array" aca="1" ref="FB43" ca="1">IF(ISNUMBER(DS$4),IF(ABS(INDEX($F$4:$EK$109,MATCH(1,($A$4:$A$109=$EO43)*($B$4:$B$109=$EP43),0),MATCH(FB$2,$F$2:$EK$2,0))-SUM(OFFSET($E43,,MATCH(FB$2,$F$1:$EK$1,0)+3,,1)))&gt;0,INDEX($F$4:$EK$109,MATCH(1,($A$4:$A$109=$EO43)*($B$4:$B$109=$EP43),0),MATCH(FB$2,$F$2:$EK$2,0))-SUM(OFFSET($E43,,MATCH(FB$2,$F$1:$EK$1,0)+3,,1)),""),"")</f>
        <v/>
      </c>
      <c r="FC43" t="str" cm="1">
        <f t="array" aca="1" ref="FC43" ca="1">IF(ISNUMBER(DT$4),IF(ABS(INDEX($F$4:$EK$109,MATCH(1,($A$4:$A$109=$EO43)*($B$4:$B$109=$EP43),0),MATCH(FC$2,$F$2:$EK$2,0))-SUM(OFFSET($E43,,MATCH(FC$2,$F$1:$EK$1,0)+3,,1)))&gt;0,INDEX($F$4:$EK$109,MATCH(1,($A$4:$A$109=$EO43)*($B$4:$B$109=$EP43),0),MATCH(FC$2,$F$2:$EK$2,0))-SUM(OFFSET($E43,,MATCH(FC$2,$F$1:$EK$1,0)+3,,1)),""),"")</f>
        <v/>
      </c>
      <c r="FD43" t="str" cm="1">
        <f t="array" aca="1" ref="FD43" ca="1">IF(ISNUMBER(DU$4),IF(ABS(INDEX($F$4:$EK$109,MATCH(1,($A$4:$A$109=$EO43)*($B$4:$B$109=$EP43),0),MATCH(FD$2,$F$2:$EK$2,0))-SUM(OFFSET($E43,,MATCH(FD$2,$F$1:$EK$1,0)+3,,1)))&gt;0,INDEX($F$4:$EK$109,MATCH(1,($A$4:$A$109=$EO43)*($B$4:$B$109=$EP43),0),MATCH(FD$2,$F$2:$EK$2,0))-SUM(OFFSET($E43,,MATCH(FD$2,$F$1:$EK$1,0)+3,,1)),""),"")</f>
        <v/>
      </c>
      <c r="FE43" t="str" cm="1">
        <f t="array" aca="1" ref="FE43" ca="1">IF(ISNUMBER(DV$4),IF(ABS(INDEX($F$4:$EK$109,MATCH(1,($A$4:$A$109=$EO43)*($B$4:$B$109=$EP43),0),MATCH(FE$2,$F$2:$EK$2,0))-SUM(OFFSET($E43,,MATCH(FE$2,$F$1:$EK$1,0)+3,,1)))&gt;0,INDEX($F$4:$EK$109,MATCH(1,($A$4:$A$109=$EO43)*($B$4:$B$109=$EP43),0),MATCH(FE$2,$F$2:$EK$2,0))-SUM(OFFSET($E43,,MATCH(FE$2,$F$1:$EK$1,0)+3,,1)),""),"")</f>
        <v/>
      </c>
      <c r="FF43" t="str" cm="1">
        <f t="array" aca="1" ref="FF43" ca="1">IF(ISNUMBER(DW$4),IF(ABS(INDEX($F$4:$EK$109,MATCH(1,($A$4:$A$109=$EO43)*($B$4:$B$109=$EP43),0),MATCH(FF$2,$F$2:$EK$2,0))-SUM(OFFSET($E43,,MATCH(FF$2,$F$1:$EK$1,0)+3,,1)))&gt;0,INDEX($F$4:$EK$109,MATCH(1,($A$4:$A$109=$EO43)*($B$4:$B$109=$EP43),0),MATCH(FF$2,$F$2:$EK$2,0))-SUM(OFFSET($E43,,MATCH(FF$2,$F$1:$EK$1,0)+3,,1)),""),"")</f>
        <v/>
      </c>
      <c r="FG43" t="str" cm="1">
        <f t="array" aca="1" ref="FG43" ca="1">IF(ISNUMBER(DX$4),IF(ABS(INDEX($F$4:$EK$109,MATCH(1,($A$4:$A$109=$EO43)*($B$4:$B$109=$EP43),0),MATCH(FG$2,$F$2:$EK$2,0))-SUM(OFFSET($E43,,MATCH(FG$2,$F$1:$EK$1,0)+3,,1)))&gt;0,INDEX($F$4:$EK$109,MATCH(1,($A$4:$A$109=$EO43)*($B$4:$B$109=$EP43),0),MATCH(FG$2,$F$2:$EK$2,0))-SUM(OFFSET($E43,,MATCH(FG$2,$F$1:$EK$1,0)+3,,1)),""),"")</f>
        <v/>
      </c>
      <c r="FH43" t="str" cm="1">
        <f t="array" aca="1" ref="FH43" ca="1">IF(ISNUMBER(DY$4),IF(ABS(INDEX($F$4:$EK$109,MATCH(1,($A$4:$A$109=$EO43)*($B$4:$B$109=$EP43),0),MATCH(FH$2,$F$2:$EK$2,0))-SUM(OFFSET($E43,,MATCH(FH$2,$F$1:$EK$1,0)+3,,1)))&gt;0,INDEX($F$4:$EK$109,MATCH(1,($A$4:$A$109=$EO43)*($B$4:$B$109=$EP43),0),MATCH(FH$2,$F$2:$EK$2,0))-SUM(OFFSET($E43,,MATCH(FH$2,$F$1:$EK$1,0)+3,,1)),""),"")</f>
        <v/>
      </c>
      <c r="FI43" t="str" cm="1">
        <f t="array" aca="1" ref="FI43" ca="1">IF(ISNUMBER(DZ$4),IF(ABS(INDEX($F$4:$EK$109,MATCH(1,($A$4:$A$109=$EO43)*($B$4:$B$109=$EP43),0),MATCH(FI$2,$F$2:$EK$2,0))-SUM(OFFSET($E43,,MATCH(FI$2,$F$1:$EK$1,0)+3,,1)))&gt;0,INDEX($F$4:$EK$109,MATCH(1,($A$4:$A$109=$EO43)*($B$4:$B$109=$EP43),0),MATCH(FI$2,$F$2:$EK$2,0))-SUM(OFFSET($E43,,MATCH(FI$2,$F$1:$EK$1,0)+3,,1)),""),"")</f>
        <v/>
      </c>
      <c r="FJ43" t="str" cm="1">
        <f t="array" aca="1" ref="FJ43" ca="1">IF(ISNUMBER(EA$4),IF(ABS(INDEX($F$4:$EK$109,MATCH(1,($A$4:$A$109=$EO43)*($B$4:$B$109=$EP43),0),MATCH(FJ$2,$F$2:$EK$2,0))-SUM(OFFSET($E43,,MATCH(FJ$2,$F$1:$EK$1,0)+3,,1)))&gt;0,INDEX($F$4:$EK$109,MATCH(1,($A$4:$A$109=$EO43)*($B$4:$B$109=$EP43),0),MATCH(FJ$2,$F$2:$EK$2,0))-SUM(OFFSET($E43,,MATCH(FJ$2,$F$1:$EK$1,0)+3,,1)),""),"")</f>
        <v/>
      </c>
      <c r="FK43" t="str" cm="1">
        <f t="array" aca="1" ref="FK43" ca="1">IF(ISNUMBER(EB$4),IF(ABS(INDEX($F$4:$EK$109,MATCH(1,($A$4:$A$109=$EO43)*($B$4:$B$109=$EP43),0),MATCH(FK$2,$F$2:$EK$2,0))-SUM(OFFSET($E43,,MATCH(FK$2,$F$1:$EK$1,0)+3,,1)))&gt;0,INDEX($F$4:$EK$109,MATCH(1,($A$4:$A$109=$EO43)*($B$4:$B$109=$EP43),0),MATCH(FK$2,$F$2:$EK$2,0))-SUM(OFFSET($E43,,MATCH(FK$2,$F$1:$EK$1,0)+3,,1)),""),"")</f>
        <v/>
      </c>
      <c r="FL43" t="str" cm="1">
        <f t="array" aca="1" ref="FL43" ca="1">IF(ISNUMBER(EC$4),IF(ABS(INDEX($F$4:$EK$109,MATCH(1,($A$4:$A$109=$EO43)*($B$4:$B$109=$EP43),0),MATCH(FL$2,$F$2:$EK$2,0))-SUM(OFFSET($E43,,MATCH(FL$2,$F$1:$EK$1,0)+3,,1)))&gt;0,INDEX($F$4:$EK$109,MATCH(1,($A$4:$A$109=$EO43)*($B$4:$B$109=$EP43),0),MATCH(FL$2,$F$2:$EK$2,0))-SUM(OFFSET($E43,,MATCH(FL$2,$F$1:$EK$1,0)+3,,1)),""),"")</f>
        <v/>
      </c>
      <c r="FM43" t="str" cm="1">
        <f t="array" aca="1" ref="FM43" ca="1">IF(ISNUMBER(ED$4),IF(ABS(INDEX($F$4:$EK$109,MATCH(1,($A$4:$A$109=$EO43)*($B$4:$B$109=$EP43),0),MATCH(FM$2,$F$2:$EK$2,0))-SUM(OFFSET($E43,,MATCH(FM$2,$F$1:$EK$1,0)+3,,1)))&gt;0,INDEX($F$4:$EK$109,MATCH(1,($A$4:$A$109=$EO43)*($B$4:$B$109=$EP43),0),MATCH(FM$2,$F$2:$EK$2,0))-SUM(OFFSET($E43,,MATCH(FM$2,$F$1:$EK$1,0)+3,,1)),""),"")</f>
        <v/>
      </c>
      <c r="FN43" t="str" cm="1">
        <f t="array" aca="1" ref="FN43" ca="1">IF(ISNUMBER(EE$4),IF(ABS(INDEX($F$4:$EK$109,MATCH(1,($A$4:$A$109=$EO43)*($B$4:$B$109=$EP43),0),MATCH(FN$2,$F$2:$EK$2,0))-SUM(OFFSET($E43,,MATCH(FN$2,$F$1:$EK$1,0)+3,,1)))&gt;0,INDEX($F$4:$EK$109,MATCH(1,($A$4:$A$109=$EO43)*($B$4:$B$109=$EP43),0),MATCH(FN$2,$F$2:$EK$2,0))-SUM(OFFSET($E43,,MATCH(FN$2,$F$1:$EK$1,0)+3,,1)),""),"")</f>
        <v/>
      </c>
      <c r="FO43" t="str" cm="1">
        <f t="array" aca="1" ref="FO43" ca="1">IF(ISNUMBER(EF$4),IF(ABS(INDEX($F$4:$EK$109,MATCH(1,($A$4:$A$109=$EO43)*($B$4:$B$109=$EP43),0),MATCH(FO$2,$F$2:$EK$2,0))-SUM(OFFSET($E43,,MATCH(FO$2,$F$1:$EK$1,0)+3,,1)))&gt;0,INDEX($F$4:$EK$109,MATCH(1,($A$4:$A$109=$EO43)*($B$4:$B$109=$EP43),0),MATCH(FO$2,$F$2:$EK$2,0))-SUM(OFFSET($E43,,MATCH(FO$2,$F$1:$EK$1,0)+3,,1)),""),"")</f>
        <v/>
      </c>
      <c r="FP43" t="str" cm="1">
        <f t="array" aca="1" ref="FP43" ca="1">IF(ISNUMBER(EG$4),IF(ABS(INDEX($F$4:$EK$109,MATCH(1,($A$4:$A$109=$EO43)*($B$4:$B$109=$EP43),0),MATCH(FP$2,$F$2:$EK$2,0))-SUM(OFFSET($E43,,MATCH(FP$2,$F$1:$EK$1,0)+3,,1)))&gt;0,INDEX($F$4:$EK$109,MATCH(1,($A$4:$A$109=$EO43)*($B$4:$B$109=$EP43),0),MATCH(FP$2,$F$2:$EK$2,0))-SUM(OFFSET($E43,,MATCH(FP$2,$F$1:$EK$1,0)+3,,1)),""),"")</f>
        <v/>
      </c>
      <c r="FQ43" t="str" cm="1">
        <f t="array" aca="1" ref="FQ43" ca="1">IF(ISNUMBER(EH$4),IF(ABS(INDEX($F$4:$EK$109,MATCH(1,($A$4:$A$109=$EO43)*($B$4:$B$109=$EP43),0),MATCH(FQ$2,$F$2:$EK$2,0))-SUM(OFFSET($E43,,MATCH(FQ$2,$F$1:$EK$1,0)+3,,1)))&gt;0,INDEX($F$4:$EK$109,MATCH(1,($A$4:$A$109=$EO43)*($B$4:$B$109=$EP43),0),MATCH(FQ$2,$F$2:$EK$2,0))-SUM(OFFSET($E43,,MATCH(FQ$2,$F$1:$EK$1,0)+3,,1)),""),"")</f>
        <v/>
      </c>
      <c r="FR43" t="str" cm="1">
        <f t="array" aca="1" ref="FR43" ca="1">IF(ISNUMBER(EI$4),IF(ABS(INDEX($F$4:$EK$109,MATCH(1,($A$4:$A$109=$EO43)*($B$4:$B$109=$EP43),0),MATCH(FR$2,$F$2:$EK$2,0))-SUM(OFFSET($E43,,MATCH(FR$2,$F$1:$EK$1,0)+3,,1)))&gt;0,INDEX($F$4:$EK$109,MATCH(1,($A$4:$A$109=$EO43)*($B$4:$B$109=$EP43),0),MATCH(FR$2,$F$2:$EK$2,0))-SUM(OFFSET($E43,,MATCH(FR$2,$F$1:$EK$1,0)+3,,1)),""),"")</f>
        <v/>
      </c>
      <c r="FS43" t="str" cm="1">
        <f t="array" aca="1" ref="FS43" ca="1">IF(ISNUMBER(EJ$4),IF(ABS(INDEX($F$4:$EK$109,MATCH(1,($A$4:$A$109=$EO43)*($B$4:$B$109=$EP43),0),MATCH(FS$2,$F$2:$EK$2,0))-SUM(OFFSET($E43,,MATCH(FS$2,$F$1:$EK$1,0)+3,,1)))&gt;0,INDEX($F$4:$EK$109,MATCH(1,($A$4:$A$109=$EO43)*($B$4:$B$109=$EP43),0),MATCH(FS$2,$F$2:$EK$2,0))-SUM(OFFSET($E43,,MATCH(FS$2,$F$1:$EK$1,0)+3,,1)),""),"")</f>
        <v/>
      </c>
      <c r="FT43" t="str" cm="1">
        <f t="array" aca="1" ref="FT43" ca="1">IF(ISNUMBER(EK$4),IF(ABS(INDEX($F$4:$EK$109,MATCH(1,($A$4:$A$109=$EO43)*($B$4:$B$109=$EP43),0),MATCH(FT$2,$F$2:$EK$2,0))-SUM(OFFSET($E43,,MATCH(FT$2,$F$1:$EK$1,0)+3,,1)))&gt;0,INDEX($F$4:$EK$109,MATCH(1,($A$4:$A$109=$EO43)*($B$4:$B$109=$EP43),0),MATCH(FT$2,$F$2:$EK$2,0))-SUM(OFFSET($E43,,MATCH(FT$2,$F$1:$EK$1,0)+3,,1)),""),"")</f>
        <v/>
      </c>
    </row>
    <row r="44" spans="1:176" x14ac:dyDescent="0.25">
      <c r="A44" t="s">
        <v>157</v>
      </c>
      <c r="B44" t="s">
        <v>167</v>
      </c>
      <c r="F44">
        <v>920709000</v>
      </c>
      <c r="G44">
        <v>903792000</v>
      </c>
      <c r="H44">
        <v>884480000</v>
      </c>
      <c r="I44">
        <v>839893000</v>
      </c>
      <c r="J44">
        <v>823000000</v>
      </c>
      <c r="K44">
        <v>808000000</v>
      </c>
      <c r="L44">
        <v>790000000</v>
      </c>
      <c r="M44">
        <v>784000000</v>
      </c>
      <c r="N44">
        <v>773000000</v>
      </c>
      <c r="O44">
        <v>756000000</v>
      </c>
      <c r="P44">
        <v>738000000</v>
      </c>
      <c r="Q44">
        <v>722000000</v>
      </c>
      <c r="R44">
        <v>708000000</v>
      </c>
      <c r="S44">
        <v>694000000</v>
      </c>
      <c r="T44">
        <v>681000000</v>
      </c>
      <c r="U44">
        <v>670000000</v>
      </c>
      <c r="V44">
        <v>673000000</v>
      </c>
      <c r="W44">
        <v>669000000</v>
      </c>
      <c r="X44">
        <v>667000000</v>
      </c>
      <c r="Y44">
        <v>663000000</v>
      </c>
      <c r="Z44">
        <v>672000000</v>
      </c>
      <c r="AA44">
        <v>667000000</v>
      </c>
      <c r="AB44">
        <v>661000000</v>
      </c>
      <c r="AC44">
        <v>667000000</v>
      </c>
      <c r="AD44">
        <v>708000000</v>
      </c>
      <c r="AE44">
        <v>7047000000</v>
      </c>
      <c r="AF44">
        <v>7054000000</v>
      </c>
      <c r="AG44">
        <v>6930000000</v>
      </c>
      <c r="AH44">
        <v>6806000000</v>
      </c>
      <c r="AI44">
        <v>6671000000</v>
      </c>
      <c r="AJ44">
        <v>6756000000</v>
      </c>
      <c r="AK44">
        <v>6688000000</v>
      </c>
      <c r="AL44">
        <v>6576000000</v>
      </c>
      <c r="AM44">
        <v>6408000000</v>
      </c>
      <c r="AN44">
        <v>6222000000</v>
      </c>
      <c r="AO44">
        <v>6048000000</v>
      </c>
      <c r="AP44">
        <v>5971000000</v>
      </c>
      <c r="AQ44">
        <v>5825000000</v>
      </c>
      <c r="AR44">
        <v>5681000000</v>
      </c>
      <c r="AS44">
        <v>5542000000</v>
      </c>
      <c r="AT44">
        <v>5439000000</v>
      </c>
      <c r="AU44">
        <v>5574000000</v>
      </c>
      <c r="AV44">
        <v>5562000000</v>
      </c>
      <c r="DK44">
        <v>839893000</v>
      </c>
      <c r="DL44">
        <v>784000000</v>
      </c>
      <c r="DM44">
        <v>722000000</v>
      </c>
      <c r="DN44">
        <v>670000000</v>
      </c>
      <c r="DO44">
        <v>663000000</v>
      </c>
      <c r="DP44">
        <v>667000000</v>
      </c>
      <c r="DQ44">
        <v>6930000000</v>
      </c>
      <c r="DR44">
        <v>6688000000</v>
      </c>
      <c r="DS44">
        <v>6048000000</v>
      </c>
      <c r="DT44">
        <v>5542000000</v>
      </c>
      <c r="EO44" t="str">
        <f t="shared" si="9"/>
        <v>bs</v>
      </c>
      <c r="EP44" t="str">
        <f t="shared" si="9"/>
        <v>goodwillAndIntangibleAssets</v>
      </c>
      <c r="ET44" t="str" cm="1">
        <f t="array" aca="1" ref="ET44" ca="1">IF(ISNUMBER(DK$4),IF(ABS(INDEX($F$4:$EK$109,MATCH(1,($A$4:$A$109=$EO44)*($B$4:$B$109=$EP44),0),MATCH(ET$2,$F$2:$EK$2,0))-SUM(OFFSET($E44,,MATCH(ET$2,$F$1:$EK$1,0)+3,,1)))&gt;0,INDEX($F$4:$EK$109,MATCH(1,($A$4:$A$109=$EO44)*($B$4:$B$109=$EP44),0),MATCH(ET$2,$F$2:$EK$2,0))-SUM(OFFSET($E44,,MATCH(ET$2,$F$1:$EK$1,0)+3,,1)),""),"")</f>
        <v/>
      </c>
      <c r="EU44" t="str" cm="1">
        <f t="array" aca="1" ref="EU44" ca="1">IF(ISNUMBER(DL$4),IF(ABS(INDEX($F$4:$EK$109,MATCH(1,($A$4:$A$109=$EO44)*($B$4:$B$109=$EP44),0),MATCH(EU$2,$F$2:$EK$2,0))-SUM(OFFSET($E44,,MATCH(EU$2,$F$1:$EK$1,0)+3,,1)))&gt;0,INDEX($F$4:$EK$109,MATCH(1,($A$4:$A$109=$EO44)*($B$4:$B$109=$EP44),0),MATCH(EU$2,$F$2:$EK$2,0))-SUM(OFFSET($E44,,MATCH(EU$2,$F$1:$EK$1,0)+3,,1)),""),"")</f>
        <v/>
      </c>
      <c r="EV44" t="str" cm="1">
        <f t="array" aca="1" ref="EV44" ca="1">IF(ISNUMBER(DM$4),IF(ABS(INDEX($F$4:$EK$109,MATCH(1,($A$4:$A$109=$EO44)*($B$4:$B$109=$EP44),0),MATCH(EV$2,$F$2:$EK$2,0))-SUM(OFFSET($E44,,MATCH(EV$2,$F$1:$EK$1,0)+3,,1)))&gt;0,INDEX($F$4:$EK$109,MATCH(1,($A$4:$A$109=$EO44)*($B$4:$B$109=$EP44),0),MATCH(EV$2,$F$2:$EK$2,0))-SUM(OFFSET($E44,,MATCH(EV$2,$F$1:$EK$1,0)+3,,1)),""),"")</f>
        <v/>
      </c>
      <c r="EW44" t="str" cm="1">
        <f t="array" aca="1" ref="EW44" ca="1">IF(ISNUMBER(DN$4),IF(ABS(INDEX($F$4:$EK$109,MATCH(1,($A$4:$A$109=$EO44)*($B$4:$B$109=$EP44),0),MATCH(EW$2,$F$2:$EK$2,0))-SUM(OFFSET($E44,,MATCH(EW$2,$F$1:$EK$1,0)+3,,1)))&gt;0,INDEX($F$4:$EK$109,MATCH(1,($A$4:$A$109=$EO44)*($B$4:$B$109=$EP44),0),MATCH(EW$2,$F$2:$EK$2,0))-SUM(OFFSET($E44,,MATCH(EW$2,$F$1:$EK$1,0)+3,,1)),""),"")</f>
        <v/>
      </c>
      <c r="EX44" t="str" cm="1">
        <f t="array" aca="1" ref="EX44" ca="1">IF(ISNUMBER(DO$4),IF(ABS(INDEX($F$4:$EK$109,MATCH(1,($A$4:$A$109=$EO44)*($B$4:$B$109=$EP44),0),MATCH(EX$2,$F$2:$EK$2,0))-SUM(OFFSET($E44,,MATCH(EX$2,$F$1:$EK$1,0)+3,,1)))&gt;0,INDEX($F$4:$EK$109,MATCH(1,($A$4:$A$109=$EO44)*($B$4:$B$109=$EP44),0),MATCH(EX$2,$F$2:$EK$2,0))-SUM(OFFSET($E44,,MATCH(EX$2,$F$1:$EK$1,0)+3,,1)),""),"")</f>
        <v/>
      </c>
      <c r="EY44" t="str" cm="1">
        <f t="array" aca="1" ref="EY44" ca="1">IF(ISNUMBER(DP$4),IF(ABS(INDEX($F$4:$EK$109,MATCH(1,($A$4:$A$109=$EO44)*($B$4:$B$109=$EP44),0),MATCH(EY$2,$F$2:$EK$2,0))-SUM(OFFSET($E44,,MATCH(EY$2,$F$1:$EK$1,0)+3,,1)))&gt;0,INDEX($F$4:$EK$109,MATCH(1,($A$4:$A$109=$EO44)*($B$4:$B$109=$EP44),0),MATCH(EY$2,$F$2:$EK$2,0))-SUM(OFFSET($E44,,MATCH(EY$2,$F$1:$EK$1,0)+3,,1)),""),"")</f>
        <v/>
      </c>
      <c r="EZ44" t="str" cm="1">
        <f t="array" aca="1" ref="EZ44" ca="1">IF(ISNUMBER(DQ$4),IF(ABS(INDEX($F$4:$EK$109,MATCH(1,($A$4:$A$109=$EO44)*($B$4:$B$109=$EP44),0),MATCH(EZ$2,$F$2:$EK$2,0))-SUM(OFFSET($E44,,MATCH(EZ$2,$F$1:$EK$1,0)+3,,1)))&gt;0,INDEX($F$4:$EK$109,MATCH(1,($A$4:$A$109=$EO44)*($B$4:$B$109=$EP44),0),MATCH(EZ$2,$F$2:$EK$2,0))-SUM(OFFSET($E44,,MATCH(EZ$2,$F$1:$EK$1,0)+3,,1)),""),"")</f>
        <v/>
      </c>
      <c r="FA44" t="str" cm="1">
        <f t="array" aca="1" ref="FA44" ca="1">IF(ISNUMBER(DR$4),IF(ABS(INDEX($F$4:$EK$109,MATCH(1,($A$4:$A$109=$EO44)*($B$4:$B$109=$EP44),0),MATCH(FA$2,$F$2:$EK$2,0))-SUM(OFFSET($E44,,MATCH(FA$2,$F$1:$EK$1,0)+3,,1)))&gt;0,INDEX($F$4:$EK$109,MATCH(1,($A$4:$A$109=$EO44)*($B$4:$B$109=$EP44),0),MATCH(FA$2,$F$2:$EK$2,0))-SUM(OFFSET($E44,,MATCH(FA$2,$F$1:$EK$1,0)+3,,1)),""),"")</f>
        <v/>
      </c>
      <c r="FB44" t="str" cm="1">
        <f t="array" aca="1" ref="FB44" ca="1">IF(ISNUMBER(DS$4),IF(ABS(INDEX($F$4:$EK$109,MATCH(1,($A$4:$A$109=$EO44)*($B$4:$B$109=$EP44),0),MATCH(FB$2,$F$2:$EK$2,0))-SUM(OFFSET($E44,,MATCH(FB$2,$F$1:$EK$1,0)+3,,1)))&gt;0,INDEX($F$4:$EK$109,MATCH(1,($A$4:$A$109=$EO44)*($B$4:$B$109=$EP44),0),MATCH(FB$2,$F$2:$EK$2,0))-SUM(OFFSET($E44,,MATCH(FB$2,$F$1:$EK$1,0)+3,,1)),""),"")</f>
        <v/>
      </c>
      <c r="FC44" t="str" cm="1">
        <f t="array" aca="1" ref="FC44" ca="1">IF(ISNUMBER(DT$4),IF(ABS(INDEX($F$4:$EK$109,MATCH(1,($A$4:$A$109=$EO44)*($B$4:$B$109=$EP44),0),MATCH(FC$2,$F$2:$EK$2,0))-SUM(OFFSET($E44,,MATCH(FC$2,$F$1:$EK$1,0)+3,,1)))&gt;0,INDEX($F$4:$EK$109,MATCH(1,($A$4:$A$109=$EO44)*($B$4:$B$109=$EP44),0),MATCH(FC$2,$F$2:$EK$2,0))-SUM(OFFSET($E44,,MATCH(FC$2,$F$1:$EK$1,0)+3,,1)),""),"")</f>
        <v/>
      </c>
      <c r="FD44" t="str" cm="1">
        <f t="array" aca="1" ref="FD44" ca="1">IF(ISNUMBER(DU$4),IF(ABS(INDEX($F$4:$EK$109,MATCH(1,($A$4:$A$109=$EO44)*($B$4:$B$109=$EP44),0),MATCH(FD$2,$F$2:$EK$2,0))-SUM(OFFSET($E44,,MATCH(FD$2,$F$1:$EK$1,0)+3,,1)))&gt;0,INDEX($F$4:$EK$109,MATCH(1,($A$4:$A$109=$EO44)*($B$4:$B$109=$EP44),0),MATCH(FD$2,$F$2:$EK$2,0))-SUM(OFFSET($E44,,MATCH(FD$2,$F$1:$EK$1,0)+3,,1)),""),"")</f>
        <v/>
      </c>
      <c r="FE44" t="str" cm="1">
        <f t="array" aca="1" ref="FE44" ca="1">IF(ISNUMBER(DV$4),IF(ABS(INDEX($F$4:$EK$109,MATCH(1,($A$4:$A$109=$EO44)*($B$4:$B$109=$EP44),0),MATCH(FE$2,$F$2:$EK$2,0))-SUM(OFFSET($E44,,MATCH(FE$2,$F$1:$EK$1,0)+3,,1)))&gt;0,INDEX($F$4:$EK$109,MATCH(1,($A$4:$A$109=$EO44)*($B$4:$B$109=$EP44),0),MATCH(FE$2,$F$2:$EK$2,0))-SUM(OFFSET($E44,,MATCH(FE$2,$F$1:$EK$1,0)+3,,1)),""),"")</f>
        <v/>
      </c>
      <c r="FF44" t="str" cm="1">
        <f t="array" aca="1" ref="FF44" ca="1">IF(ISNUMBER(DW$4),IF(ABS(INDEX($F$4:$EK$109,MATCH(1,($A$4:$A$109=$EO44)*($B$4:$B$109=$EP44),0),MATCH(FF$2,$F$2:$EK$2,0))-SUM(OFFSET($E44,,MATCH(FF$2,$F$1:$EK$1,0)+3,,1)))&gt;0,INDEX($F$4:$EK$109,MATCH(1,($A$4:$A$109=$EO44)*($B$4:$B$109=$EP44),0),MATCH(FF$2,$F$2:$EK$2,0))-SUM(OFFSET($E44,,MATCH(FF$2,$F$1:$EK$1,0)+3,,1)),""),"")</f>
        <v/>
      </c>
      <c r="FG44" t="str" cm="1">
        <f t="array" aca="1" ref="FG44" ca="1">IF(ISNUMBER(DX$4),IF(ABS(INDEX($F$4:$EK$109,MATCH(1,($A$4:$A$109=$EO44)*($B$4:$B$109=$EP44),0),MATCH(FG$2,$F$2:$EK$2,0))-SUM(OFFSET($E44,,MATCH(FG$2,$F$1:$EK$1,0)+3,,1)))&gt;0,INDEX($F$4:$EK$109,MATCH(1,($A$4:$A$109=$EO44)*($B$4:$B$109=$EP44),0),MATCH(FG$2,$F$2:$EK$2,0))-SUM(OFFSET($E44,,MATCH(FG$2,$F$1:$EK$1,0)+3,,1)),""),"")</f>
        <v/>
      </c>
      <c r="FH44" t="str" cm="1">
        <f t="array" aca="1" ref="FH44" ca="1">IF(ISNUMBER(DY$4),IF(ABS(INDEX($F$4:$EK$109,MATCH(1,($A$4:$A$109=$EO44)*($B$4:$B$109=$EP44),0),MATCH(FH$2,$F$2:$EK$2,0))-SUM(OFFSET($E44,,MATCH(FH$2,$F$1:$EK$1,0)+3,,1)))&gt;0,INDEX($F$4:$EK$109,MATCH(1,($A$4:$A$109=$EO44)*($B$4:$B$109=$EP44),0),MATCH(FH$2,$F$2:$EK$2,0))-SUM(OFFSET($E44,,MATCH(FH$2,$F$1:$EK$1,0)+3,,1)),""),"")</f>
        <v/>
      </c>
      <c r="FI44" t="str" cm="1">
        <f t="array" aca="1" ref="FI44" ca="1">IF(ISNUMBER(DZ$4),IF(ABS(INDEX($F$4:$EK$109,MATCH(1,($A$4:$A$109=$EO44)*($B$4:$B$109=$EP44),0),MATCH(FI$2,$F$2:$EK$2,0))-SUM(OFFSET($E44,,MATCH(FI$2,$F$1:$EK$1,0)+3,,1)))&gt;0,INDEX($F$4:$EK$109,MATCH(1,($A$4:$A$109=$EO44)*($B$4:$B$109=$EP44),0),MATCH(FI$2,$F$2:$EK$2,0))-SUM(OFFSET($E44,,MATCH(FI$2,$F$1:$EK$1,0)+3,,1)),""),"")</f>
        <v/>
      </c>
      <c r="FJ44" t="str" cm="1">
        <f t="array" aca="1" ref="FJ44" ca="1">IF(ISNUMBER(EA$4),IF(ABS(INDEX($F$4:$EK$109,MATCH(1,($A$4:$A$109=$EO44)*($B$4:$B$109=$EP44),0),MATCH(FJ$2,$F$2:$EK$2,0))-SUM(OFFSET($E44,,MATCH(FJ$2,$F$1:$EK$1,0)+3,,1)))&gt;0,INDEX($F$4:$EK$109,MATCH(1,($A$4:$A$109=$EO44)*($B$4:$B$109=$EP44),0),MATCH(FJ$2,$F$2:$EK$2,0))-SUM(OFFSET($E44,,MATCH(FJ$2,$F$1:$EK$1,0)+3,,1)),""),"")</f>
        <v/>
      </c>
      <c r="FK44" t="str" cm="1">
        <f t="array" aca="1" ref="FK44" ca="1">IF(ISNUMBER(EB$4),IF(ABS(INDEX($F$4:$EK$109,MATCH(1,($A$4:$A$109=$EO44)*($B$4:$B$109=$EP44),0),MATCH(FK$2,$F$2:$EK$2,0))-SUM(OFFSET($E44,,MATCH(FK$2,$F$1:$EK$1,0)+3,,1)))&gt;0,INDEX($F$4:$EK$109,MATCH(1,($A$4:$A$109=$EO44)*($B$4:$B$109=$EP44),0),MATCH(FK$2,$F$2:$EK$2,0))-SUM(OFFSET($E44,,MATCH(FK$2,$F$1:$EK$1,0)+3,,1)),""),"")</f>
        <v/>
      </c>
      <c r="FL44" t="str" cm="1">
        <f t="array" aca="1" ref="FL44" ca="1">IF(ISNUMBER(EC$4),IF(ABS(INDEX($F$4:$EK$109,MATCH(1,($A$4:$A$109=$EO44)*($B$4:$B$109=$EP44),0),MATCH(FL$2,$F$2:$EK$2,0))-SUM(OFFSET($E44,,MATCH(FL$2,$F$1:$EK$1,0)+3,,1)))&gt;0,INDEX($F$4:$EK$109,MATCH(1,($A$4:$A$109=$EO44)*($B$4:$B$109=$EP44),0),MATCH(FL$2,$F$2:$EK$2,0))-SUM(OFFSET($E44,,MATCH(FL$2,$F$1:$EK$1,0)+3,,1)),""),"")</f>
        <v/>
      </c>
      <c r="FM44" t="str" cm="1">
        <f t="array" aca="1" ref="FM44" ca="1">IF(ISNUMBER(ED$4),IF(ABS(INDEX($F$4:$EK$109,MATCH(1,($A$4:$A$109=$EO44)*($B$4:$B$109=$EP44),0),MATCH(FM$2,$F$2:$EK$2,0))-SUM(OFFSET($E44,,MATCH(FM$2,$F$1:$EK$1,0)+3,,1)))&gt;0,INDEX($F$4:$EK$109,MATCH(1,($A$4:$A$109=$EO44)*($B$4:$B$109=$EP44),0),MATCH(FM$2,$F$2:$EK$2,0))-SUM(OFFSET($E44,,MATCH(FM$2,$F$1:$EK$1,0)+3,,1)),""),"")</f>
        <v/>
      </c>
      <c r="FN44" t="str" cm="1">
        <f t="array" aca="1" ref="FN44" ca="1">IF(ISNUMBER(EE$4),IF(ABS(INDEX($F$4:$EK$109,MATCH(1,($A$4:$A$109=$EO44)*($B$4:$B$109=$EP44),0),MATCH(FN$2,$F$2:$EK$2,0))-SUM(OFFSET($E44,,MATCH(FN$2,$F$1:$EK$1,0)+3,,1)))&gt;0,INDEX($F$4:$EK$109,MATCH(1,($A$4:$A$109=$EO44)*($B$4:$B$109=$EP44),0),MATCH(FN$2,$F$2:$EK$2,0))-SUM(OFFSET($E44,,MATCH(FN$2,$F$1:$EK$1,0)+3,,1)),""),"")</f>
        <v/>
      </c>
      <c r="FO44" t="str" cm="1">
        <f t="array" aca="1" ref="FO44" ca="1">IF(ISNUMBER(EF$4),IF(ABS(INDEX($F$4:$EK$109,MATCH(1,($A$4:$A$109=$EO44)*($B$4:$B$109=$EP44),0),MATCH(FO$2,$F$2:$EK$2,0))-SUM(OFFSET($E44,,MATCH(FO$2,$F$1:$EK$1,0)+3,,1)))&gt;0,INDEX($F$4:$EK$109,MATCH(1,($A$4:$A$109=$EO44)*($B$4:$B$109=$EP44),0),MATCH(FO$2,$F$2:$EK$2,0))-SUM(OFFSET($E44,,MATCH(FO$2,$F$1:$EK$1,0)+3,,1)),""),"")</f>
        <v/>
      </c>
      <c r="FP44" t="str" cm="1">
        <f t="array" aca="1" ref="FP44" ca="1">IF(ISNUMBER(EG$4),IF(ABS(INDEX($F$4:$EK$109,MATCH(1,($A$4:$A$109=$EO44)*($B$4:$B$109=$EP44),0),MATCH(FP$2,$F$2:$EK$2,0))-SUM(OFFSET($E44,,MATCH(FP$2,$F$1:$EK$1,0)+3,,1)))&gt;0,INDEX($F$4:$EK$109,MATCH(1,($A$4:$A$109=$EO44)*($B$4:$B$109=$EP44),0),MATCH(FP$2,$F$2:$EK$2,0))-SUM(OFFSET($E44,,MATCH(FP$2,$F$1:$EK$1,0)+3,,1)),""),"")</f>
        <v/>
      </c>
      <c r="FQ44" t="str" cm="1">
        <f t="array" aca="1" ref="FQ44" ca="1">IF(ISNUMBER(EH$4),IF(ABS(INDEX($F$4:$EK$109,MATCH(1,($A$4:$A$109=$EO44)*($B$4:$B$109=$EP44),0),MATCH(FQ$2,$F$2:$EK$2,0))-SUM(OFFSET($E44,,MATCH(FQ$2,$F$1:$EK$1,0)+3,,1)))&gt;0,INDEX($F$4:$EK$109,MATCH(1,($A$4:$A$109=$EO44)*($B$4:$B$109=$EP44),0),MATCH(FQ$2,$F$2:$EK$2,0))-SUM(OFFSET($E44,,MATCH(FQ$2,$F$1:$EK$1,0)+3,,1)),""),"")</f>
        <v/>
      </c>
      <c r="FR44" t="str" cm="1">
        <f t="array" aca="1" ref="FR44" ca="1">IF(ISNUMBER(EI$4),IF(ABS(INDEX($F$4:$EK$109,MATCH(1,($A$4:$A$109=$EO44)*($B$4:$B$109=$EP44),0),MATCH(FR$2,$F$2:$EK$2,0))-SUM(OFFSET($E44,,MATCH(FR$2,$F$1:$EK$1,0)+3,,1)))&gt;0,INDEX($F$4:$EK$109,MATCH(1,($A$4:$A$109=$EO44)*($B$4:$B$109=$EP44),0),MATCH(FR$2,$F$2:$EK$2,0))-SUM(OFFSET($E44,,MATCH(FR$2,$F$1:$EK$1,0)+3,,1)),""),"")</f>
        <v/>
      </c>
      <c r="FS44" t="str" cm="1">
        <f t="array" aca="1" ref="FS44" ca="1">IF(ISNUMBER(EJ$4),IF(ABS(INDEX($F$4:$EK$109,MATCH(1,($A$4:$A$109=$EO44)*($B$4:$B$109=$EP44),0),MATCH(FS$2,$F$2:$EK$2,0))-SUM(OFFSET($E44,,MATCH(FS$2,$F$1:$EK$1,0)+3,,1)))&gt;0,INDEX($F$4:$EK$109,MATCH(1,($A$4:$A$109=$EO44)*($B$4:$B$109=$EP44),0),MATCH(FS$2,$F$2:$EK$2,0))-SUM(OFFSET($E44,,MATCH(FS$2,$F$1:$EK$1,0)+3,,1)),""),"")</f>
        <v/>
      </c>
      <c r="FT44" t="str" cm="1">
        <f t="array" aca="1" ref="FT44" ca="1">IF(ISNUMBER(EK$4),IF(ABS(INDEX($F$4:$EK$109,MATCH(1,($A$4:$A$109=$EO44)*($B$4:$B$109=$EP44),0),MATCH(FT$2,$F$2:$EK$2,0))-SUM(OFFSET($E44,,MATCH(FT$2,$F$1:$EK$1,0)+3,,1)))&gt;0,INDEX($F$4:$EK$109,MATCH(1,($A$4:$A$109=$EO44)*($B$4:$B$109=$EP44),0),MATCH(FT$2,$F$2:$EK$2,0))-SUM(OFFSET($E44,,MATCH(FT$2,$F$1:$EK$1,0)+3,,1)),""),"")</f>
        <v/>
      </c>
    </row>
    <row r="45" spans="1:176" x14ac:dyDescent="0.25">
      <c r="A45" t="s">
        <v>157</v>
      </c>
      <c r="B45" t="s">
        <v>168</v>
      </c>
      <c r="F45">
        <v>-65196000</v>
      </c>
      <c r="G45">
        <v>-66697000</v>
      </c>
      <c r="H45">
        <v>-61498000</v>
      </c>
      <c r="J45">
        <v>-58000000</v>
      </c>
      <c r="K45">
        <v>-59000000</v>
      </c>
      <c r="L45">
        <v>-52000000</v>
      </c>
      <c r="AC45">
        <v>77000000</v>
      </c>
      <c r="AF45">
        <v>106000000</v>
      </c>
      <c r="AG45">
        <v>144000000</v>
      </c>
      <c r="AH45">
        <v>146000000</v>
      </c>
      <c r="AI45">
        <v>147000000</v>
      </c>
      <c r="AJ45">
        <v>308000000</v>
      </c>
      <c r="AK45">
        <v>266000000</v>
      </c>
      <c r="AL45">
        <v>285000000</v>
      </c>
      <c r="AM45">
        <v>307000000</v>
      </c>
      <c r="AN45">
        <v>314000000</v>
      </c>
      <c r="AO45">
        <v>299000000</v>
      </c>
      <c r="AP45">
        <v>505000000</v>
      </c>
      <c r="AQ45">
        <v>800000000</v>
      </c>
      <c r="AR45">
        <v>1172000000</v>
      </c>
      <c r="AS45">
        <v>1546000000</v>
      </c>
      <c r="AT45">
        <v>1750000000</v>
      </c>
      <c r="AU45">
        <v>1819000000</v>
      </c>
      <c r="DK45">
        <v>-63254000</v>
      </c>
      <c r="DP45">
        <v>77000000</v>
      </c>
      <c r="DQ45">
        <v>144000000</v>
      </c>
      <c r="DR45">
        <v>266000000</v>
      </c>
      <c r="DS45">
        <v>299000000</v>
      </c>
      <c r="DT45">
        <v>1546000000</v>
      </c>
      <c r="EO45" t="str">
        <f t="shared" si="9"/>
        <v>bs</v>
      </c>
      <c r="EP45" t="str">
        <f t="shared" si="9"/>
        <v>longTermInvestments</v>
      </c>
      <c r="ET45" cm="1">
        <f t="array" aca="1" ref="ET45" ca="1">IF(ISNUMBER(DK$4),IF(ABS(INDEX($F$4:$EK$109,MATCH(1,($A$4:$A$109=$EO45)*($B$4:$B$109=$EP45),0),MATCH(ET$2,$F$2:$EK$2,0))-SUM(OFFSET($E45,,MATCH(ET$2,$F$1:$EK$1,0)+3,,1)))&gt;0,INDEX($F$4:$EK$109,MATCH(1,($A$4:$A$109=$EO45)*($B$4:$B$109=$EP45),0),MATCH(ET$2,$F$2:$EK$2,0))-SUM(OFFSET($E45,,MATCH(ET$2,$F$1:$EK$1,0)+3,,1)),""),"")</f>
        <v>-63254000</v>
      </c>
      <c r="EU45" t="str" cm="1">
        <f t="array" aca="1" ref="EU45" ca="1">IF(ISNUMBER(DL$4),IF(ABS(INDEX($F$4:$EK$109,MATCH(1,($A$4:$A$109=$EO45)*($B$4:$B$109=$EP45),0),MATCH(EU$2,$F$2:$EK$2,0))-SUM(OFFSET($E45,,MATCH(EU$2,$F$1:$EK$1,0)+3,,1)))&gt;0,INDEX($F$4:$EK$109,MATCH(1,($A$4:$A$109=$EO45)*($B$4:$B$109=$EP45),0),MATCH(EU$2,$F$2:$EK$2,0))-SUM(OFFSET($E45,,MATCH(EU$2,$F$1:$EK$1,0)+3,,1)),""),"")</f>
        <v/>
      </c>
      <c r="EV45" t="str" cm="1">
        <f t="array" aca="1" ref="EV45" ca="1">IF(ISNUMBER(DM$4),IF(ABS(INDEX($F$4:$EK$109,MATCH(1,($A$4:$A$109=$EO45)*($B$4:$B$109=$EP45),0),MATCH(EV$2,$F$2:$EK$2,0))-SUM(OFFSET($E45,,MATCH(EV$2,$F$1:$EK$1,0)+3,,1)))&gt;0,INDEX($F$4:$EK$109,MATCH(1,($A$4:$A$109=$EO45)*($B$4:$B$109=$EP45),0),MATCH(EV$2,$F$2:$EK$2,0))-SUM(OFFSET($E45,,MATCH(EV$2,$F$1:$EK$1,0)+3,,1)),""),"")</f>
        <v/>
      </c>
      <c r="EW45" t="str" cm="1">
        <f t="array" aca="1" ref="EW45" ca="1">IF(ISNUMBER(DN$4),IF(ABS(INDEX($F$4:$EK$109,MATCH(1,($A$4:$A$109=$EO45)*($B$4:$B$109=$EP45),0),MATCH(EW$2,$F$2:$EK$2,0))-SUM(OFFSET($E45,,MATCH(EW$2,$F$1:$EK$1,0)+3,,1)))&gt;0,INDEX($F$4:$EK$109,MATCH(1,($A$4:$A$109=$EO45)*($B$4:$B$109=$EP45),0),MATCH(EW$2,$F$2:$EK$2,0))-SUM(OFFSET($E45,,MATCH(EW$2,$F$1:$EK$1,0)+3,,1)),""),"")</f>
        <v/>
      </c>
      <c r="EX45" t="str" cm="1">
        <f t="array" aca="1" ref="EX45" ca="1">IF(ISNUMBER(DO$4),IF(ABS(INDEX($F$4:$EK$109,MATCH(1,($A$4:$A$109=$EO45)*($B$4:$B$109=$EP45),0),MATCH(EX$2,$F$2:$EK$2,0))-SUM(OFFSET($E45,,MATCH(EX$2,$F$1:$EK$1,0)+3,,1)))&gt;0,INDEX($F$4:$EK$109,MATCH(1,($A$4:$A$109=$EO45)*($B$4:$B$109=$EP45),0),MATCH(EX$2,$F$2:$EK$2,0))-SUM(OFFSET($E45,,MATCH(EX$2,$F$1:$EK$1,0)+3,,1)),""),"")</f>
        <v/>
      </c>
      <c r="EY45" t="str" cm="1">
        <f t="array" aca="1" ref="EY45" ca="1">IF(ISNUMBER(DP$4),IF(ABS(INDEX($F$4:$EK$109,MATCH(1,($A$4:$A$109=$EO45)*($B$4:$B$109=$EP45),0),MATCH(EY$2,$F$2:$EK$2,0))-SUM(OFFSET($E45,,MATCH(EY$2,$F$1:$EK$1,0)+3,,1)))&gt;0,INDEX($F$4:$EK$109,MATCH(1,($A$4:$A$109=$EO45)*($B$4:$B$109=$EP45),0),MATCH(EY$2,$F$2:$EK$2,0))-SUM(OFFSET($E45,,MATCH(EY$2,$F$1:$EK$1,0)+3,,1)),""),"")</f>
        <v/>
      </c>
      <c r="EZ45" t="str" cm="1">
        <f t="array" aca="1" ref="EZ45" ca="1">IF(ISNUMBER(DQ$4),IF(ABS(INDEX($F$4:$EK$109,MATCH(1,($A$4:$A$109=$EO45)*($B$4:$B$109=$EP45),0),MATCH(EZ$2,$F$2:$EK$2,0))-SUM(OFFSET($E45,,MATCH(EZ$2,$F$1:$EK$1,0)+3,,1)))&gt;0,INDEX($F$4:$EK$109,MATCH(1,($A$4:$A$109=$EO45)*($B$4:$B$109=$EP45),0),MATCH(EZ$2,$F$2:$EK$2,0))-SUM(OFFSET($E45,,MATCH(EZ$2,$F$1:$EK$1,0)+3,,1)),""),"")</f>
        <v/>
      </c>
      <c r="FA45" t="str" cm="1">
        <f t="array" aca="1" ref="FA45" ca="1">IF(ISNUMBER(DR$4),IF(ABS(INDEX($F$4:$EK$109,MATCH(1,($A$4:$A$109=$EO45)*($B$4:$B$109=$EP45),0),MATCH(FA$2,$F$2:$EK$2,0))-SUM(OFFSET($E45,,MATCH(FA$2,$F$1:$EK$1,0)+3,,1)))&gt;0,INDEX($F$4:$EK$109,MATCH(1,($A$4:$A$109=$EO45)*($B$4:$B$109=$EP45),0),MATCH(FA$2,$F$2:$EK$2,0))-SUM(OFFSET($E45,,MATCH(FA$2,$F$1:$EK$1,0)+3,,1)),""),"")</f>
        <v/>
      </c>
      <c r="FB45" t="str" cm="1">
        <f t="array" aca="1" ref="FB45" ca="1">IF(ISNUMBER(DS$4),IF(ABS(INDEX($F$4:$EK$109,MATCH(1,($A$4:$A$109=$EO45)*($B$4:$B$109=$EP45),0),MATCH(FB$2,$F$2:$EK$2,0))-SUM(OFFSET($E45,,MATCH(FB$2,$F$1:$EK$1,0)+3,,1)))&gt;0,INDEX($F$4:$EK$109,MATCH(1,($A$4:$A$109=$EO45)*($B$4:$B$109=$EP45),0),MATCH(FB$2,$F$2:$EK$2,0))-SUM(OFFSET($E45,,MATCH(FB$2,$F$1:$EK$1,0)+3,,1)),""),"")</f>
        <v/>
      </c>
      <c r="FC45" t="str" cm="1">
        <f t="array" aca="1" ref="FC45" ca="1">IF(ISNUMBER(DT$4),IF(ABS(INDEX($F$4:$EK$109,MATCH(1,($A$4:$A$109=$EO45)*($B$4:$B$109=$EP45),0),MATCH(FC$2,$F$2:$EK$2,0))-SUM(OFFSET($E45,,MATCH(FC$2,$F$1:$EK$1,0)+3,,1)))&gt;0,INDEX($F$4:$EK$109,MATCH(1,($A$4:$A$109=$EO45)*($B$4:$B$109=$EP45),0),MATCH(FC$2,$F$2:$EK$2,0))-SUM(OFFSET($E45,,MATCH(FC$2,$F$1:$EK$1,0)+3,,1)),""),"")</f>
        <v/>
      </c>
      <c r="FD45" t="str" cm="1">
        <f t="array" aca="1" ref="FD45" ca="1">IF(ISNUMBER(DU$4),IF(ABS(INDEX($F$4:$EK$109,MATCH(1,($A$4:$A$109=$EO45)*($B$4:$B$109=$EP45),0),MATCH(FD$2,$F$2:$EK$2,0))-SUM(OFFSET($E45,,MATCH(FD$2,$F$1:$EK$1,0)+3,,1)))&gt;0,INDEX($F$4:$EK$109,MATCH(1,($A$4:$A$109=$EO45)*($B$4:$B$109=$EP45),0),MATCH(FD$2,$F$2:$EK$2,0))-SUM(OFFSET($E45,,MATCH(FD$2,$F$1:$EK$1,0)+3,,1)),""),"")</f>
        <v/>
      </c>
      <c r="FE45" t="str" cm="1">
        <f t="array" aca="1" ref="FE45" ca="1">IF(ISNUMBER(DV$4),IF(ABS(INDEX($F$4:$EK$109,MATCH(1,($A$4:$A$109=$EO45)*($B$4:$B$109=$EP45),0),MATCH(FE$2,$F$2:$EK$2,0))-SUM(OFFSET($E45,,MATCH(FE$2,$F$1:$EK$1,0)+3,,1)))&gt;0,INDEX($F$4:$EK$109,MATCH(1,($A$4:$A$109=$EO45)*($B$4:$B$109=$EP45),0),MATCH(FE$2,$F$2:$EK$2,0))-SUM(OFFSET($E45,,MATCH(FE$2,$F$1:$EK$1,0)+3,,1)),""),"")</f>
        <v/>
      </c>
      <c r="FF45" t="str" cm="1">
        <f t="array" aca="1" ref="FF45" ca="1">IF(ISNUMBER(DW$4),IF(ABS(INDEX($F$4:$EK$109,MATCH(1,($A$4:$A$109=$EO45)*($B$4:$B$109=$EP45),0),MATCH(FF$2,$F$2:$EK$2,0))-SUM(OFFSET($E45,,MATCH(FF$2,$F$1:$EK$1,0)+3,,1)))&gt;0,INDEX($F$4:$EK$109,MATCH(1,($A$4:$A$109=$EO45)*($B$4:$B$109=$EP45),0),MATCH(FF$2,$F$2:$EK$2,0))-SUM(OFFSET($E45,,MATCH(FF$2,$F$1:$EK$1,0)+3,,1)),""),"")</f>
        <v/>
      </c>
      <c r="FG45" t="str" cm="1">
        <f t="array" aca="1" ref="FG45" ca="1">IF(ISNUMBER(DX$4),IF(ABS(INDEX($F$4:$EK$109,MATCH(1,($A$4:$A$109=$EO45)*($B$4:$B$109=$EP45),0),MATCH(FG$2,$F$2:$EK$2,0))-SUM(OFFSET($E45,,MATCH(FG$2,$F$1:$EK$1,0)+3,,1)))&gt;0,INDEX($F$4:$EK$109,MATCH(1,($A$4:$A$109=$EO45)*($B$4:$B$109=$EP45),0),MATCH(FG$2,$F$2:$EK$2,0))-SUM(OFFSET($E45,,MATCH(FG$2,$F$1:$EK$1,0)+3,,1)),""),"")</f>
        <v/>
      </c>
      <c r="FH45" t="str" cm="1">
        <f t="array" aca="1" ref="FH45" ca="1">IF(ISNUMBER(DY$4),IF(ABS(INDEX($F$4:$EK$109,MATCH(1,($A$4:$A$109=$EO45)*($B$4:$B$109=$EP45),0),MATCH(FH$2,$F$2:$EK$2,0))-SUM(OFFSET($E45,,MATCH(FH$2,$F$1:$EK$1,0)+3,,1)))&gt;0,INDEX($F$4:$EK$109,MATCH(1,($A$4:$A$109=$EO45)*($B$4:$B$109=$EP45),0),MATCH(FH$2,$F$2:$EK$2,0))-SUM(OFFSET($E45,,MATCH(FH$2,$F$1:$EK$1,0)+3,,1)),""),"")</f>
        <v/>
      </c>
      <c r="FI45" t="str" cm="1">
        <f t="array" aca="1" ref="FI45" ca="1">IF(ISNUMBER(DZ$4),IF(ABS(INDEX($F$4:$EK$109,MATCH(1,($A$4:$A$109=$EO45)*($B$4:$B$109=$EP45),0),MATCH(FI$2,$F$2:$EK$2,0))-SUM(OFFSET($E45,,MATCH(FI$2,$F$1:$EK$1,0)+3,,1)))&gt;0,INDEX($F$4:$EK$109,MATCH(1,($A$4:$A$109=$EO45)*($B$4:$B$109=$EP45),0),MATCH(FI$2,$F$2:$EK$2,0))-SUM(OFFSET($E45,,MATCH(FI$2,$F$1:$EK$1,0)+3,,1)),""),"")</f>
        <v/>
      </c>
      <c r="FJ45" t="str" cm="1">
        <f t="array" aca="1" ref="FJ45" ca="1">IF(ISNUMBER(EA$4),IF(ABS(INDEX($F$4:$EK$109,MATCH(1,($A$4:$A$109=$EO45)*($B$4:$B$109=$EP45),0),MATCH(FJ$2,$F$2:$EK$2,0))-SUM(OFFSET($E45,,MATCH(FJ$2,$F$1:$EK$1,0)+3,,1)))&gt;0,INDEX($F$4:$EK$109,MATCH(1,($A$4:$A$109=$EO45)*($B$4:$B$109=$EP45),0),MATCH(FJ$2,$F$2:$EK$2,0))-SUM(OFFSET($E45,,MATCH(FJ$2,$F$1:$EK$1,0)+3,,1)),""),"")</f>
        <v/>
      </c>
      <c r="FK45" t="str" cm="1">
        <f t="array" aca="1" ref="FK45" ca="1">IF(ISNUMBER(EB$4),IF(ABS(INDEX($F$4:$EK$109,MATCH(1,($A$4:$A$109=$EO45)*($B$4:$B$109=$EP45),0),MATCH(FK$2,$F$2:$EK$2,0))-SUM(OFFSET($E45,,MATCH(FK$2,$F$1:$EK$1,0)+3,,1)))&gt;0,INDEX($F$4:$EK$109,MATCH(1,($A$4:$A$109=$EO45)*($B$4:$B$109=$EP45),0),MATCH(FK$2,$F$2:$EK$2,0))-SUM(OFFSET($E45,,MATCH(FK$2,$F$1:$EK$1,0)+3,,1)),""),"")</f>
        <v/>
      </c>
      <c r="FL45" t="str" cm="1">
        <f t="array" aca="1" ref="FL45" ca="1">IF(ISNUMBER(EC$4),IF(ABS(INDEX($F$4:$EK$109,MATCH(1,($A$4:$A$109=$EO45)*($B$4:$B$109=$EP45),0),MATCH(FL$2,$F$2:$EK$2,0))-SUM(OFFSET($E45,,MATCH(FL$2,$F$1:$EK$1,0)+3,,1)))&gt;0,INDEX($F$4:$EK$109,MATCH(1,($A$4:$A$109=$EO45)*($B$4:$B$109=$EP45),0),MATCH(FL$2,$F$2:$EK$2,0))-SUM(OFFSET($E45,,MATCH(FL$2,$F$1:$EK$1,0)+3,,1)),""),"")</f>
        <v/>
      </c>
      <c r="FM45" t="str" cm="1">
        <f t="array" aca="1" ref="FM45" ca="1">IF(ISNUMBER(ED$4),IF(ABS(INDEX($F$4:$EK$109,MATCH(1,($A$4:$A$109=$EO45)*($B$4:$B$109=$EP45),0),MATCH(FM$2,$F$2:$EK$2,0))-SUM(OFFSET($E45,,MATCH(FM$2,$F$1:$EK$1,0)+3,,1)))&gt;0,INDEX($F$4:$EK$109,MATCH(1,($A$4:$A$109=$EO45)*($B$4:$B$109=$EP45),0),MATCH(FM$2,$F$2:$EK$2,0))-SUM(OFFSET($E45,,MATCH(FM$2,$F$1:$EK$1,0)+3,,1)),""),"")</f>
        <v/>
      </c>
      <c r="FN45" t="str" cm="1">
        <f t="array" aca="1" ref="FN45" ca="1">IF(ISNUMBER(EE$4),IF(ABS(INDEX($F$4:$EK$109,MATCH(1,($A$4:$A$109=$EO45)*($B$4:$B$109=$EP45),0),MATCH(FN$2,$F$2:$EK$2,0))-SUM(OFFSET($E45,,MATCH(FN$2,$F$1:$EK$1,0)+3,,1)))&gt;0,INDEX($F$4:$EK$109,MATCH(1,($A$4:$A$109=$EO45)*($B$4:$B$109=$EP45),0),MATCH(FN$2,$F$2:$EK$2,0))-SUM(OFFSET($E45,,MATCH(FN$2,$F$1:$EK$1,0)+3,,1)),""),"")</f>
        <v/>
      </c>
      <c r="FO45" t="str" cm="1">
        <f t="array" aca="1" ref="FO45" ca="1">IF(ISNUMBER(EF$4),IF(ABS(INDEX($F$4:$EK$109,MATCH(1,($A$4:$A$109=$EO45)*($B$4:$B$109=$EP45),0),MATCH(FO$2,$F$2:$EK$2,0))-SUM(OFFSET($E45,,MATCH(FO$2,$F$1:$EK$1,0)+3,,1)))&gt;0,INDEX($F$4:$EK$109,MATCH(1,($A$4:$A$109=$EO45)*($B$4:$B$109=$EP45),0),MATCH(FO$2,$F$2:$EK$2,0))-SUM(OFFSET($E45,,MATCH(FO$2,$F$1:$EK$1,0)+3,,1)),""),"")</f>
        <v/>
      </c>
      <c r="FP45" t="str" cm="1">
        <f t="array" aca="1" ref="FP45" ca="1">IF(ISNUMBER(EG$4),IF(ABS(INDEX($F$4:$EK$109,MATCH(1,($A$4:$A$109=$EO45)*($B$4:$B$109=$EP45),0),MATCH(FP$2,$F$2:$EK$2,0))-SUM(OFFSET($E45,,MATCH(FP$2,$F$1:$EK$1,0)+3,,1)))&gt;0,INDEX($F$4:$EK$109,MATCH(1,($A$4:$A$109=$EO45)*($B$4:$B$109=$EP45),0),MATCH(FP$2,$F$2:$EK$2,0))-SUM(OFFSET($E45,,MATCH(FP$2,$F$1:$EK$1,0)+3,,1)),""),"")</f>
        <v/>
      </c>
      <c r="FQ45" t="str" cm="1">
        <f t="array" aca="1" ref="FQ45" ca="1">IF(ISNUMBER(EH$4),IF(ABS(INDEX($F$4:$EK$109,MATCH(1,($A$4:$A$109=$EO45)*($B$4:$B$109=$EP45),0),MATCH(FQ$2,$F$2:$EK$2,0))-SUM(OFFSET($E45,,MATCH(FQ$2,$F$1:$EK$1,0)+3,,1)))&gt;0,INDEX($F$4:$EK$109,MATCH(1,($A$4:$A$109=$EO45)*($B$4:$B$109=$EP45),0),MATCH(FQ$2,$F$2:$EK$2,0))-SUM(OFFSET($E45,,MATCH(FQ$2,$F$1:$EK$1,0)+3,,1)),""),"")</f>
        <v/>
      </c>
      <c r="FR45" t="str" cm="1">
        <f t="array" aca="1" ref="FR45" ca="1">IF(ISNUMBER(EI$4),IF(ABS(INDEX($F$4:$EK$109,MATCH(1,($A$4:$A$109=$EO45)*($B$4:$B$109=$EP45),0),MATCH(FR$2,$F$2:$EK$2,0))-SUM(OFFSET($E45,,MATCH(FR$2,$F$1:$EK$1,0)+3,,1)))&gt;0,INDEX($F$4:$EK$109,MATCH(1,($A$4:$A$109=$EO45)*($B$4:$B$109=$EP45),0),MATCH(FR$2,$F$2:$EK$2,0))-SUM(OFFSET($E45,,MATCH(FR$2,$F$1:$EK$1,0)+3,,1)),""),"")</f>
        <v/>
      </c>
      <c r="FS45" t="str" cm="1">
        <f t="array" aca="1" ref="FS45" ca="1">IF(ISNUMBER(EJ$4),IF(ABS(INDEX($F$4:$EK$109,MATCH(1,($A$4:$A$109=$EO45)*($B$4:$B$109=$EP45),0),MATCH(FS$2,$F$2:$EK$2,0))-SUM(OFFSET($E45,,MATCH(FS$2,$F$1:$EK$1,0)+3,,1)))&gt;0,INDEX($F$4:$EK$109,MATCH(1,($A$4:$A$109=$EO45)*($B$4:$B$109=$EP45),0),MATCH(FS$2,$F$2:$EK$2,0))-SUM(OFFSET($E45,,MATCH(FS$2,$F$1:$EK$1,0)+3,,1)),""),"")</f>
        <v/>
      </c>
      <c r="FT45" t="str" cm="1">
        <f t="array" aca="1" ref="FT45" ca="1">IF(ISNUMBER(EK$4),IF(ABS(INDEX($F$4:$EK$109,MATCH(1,($A$4:$A$109=$EO45)*($B$4:$B$109=$EP45),0),MATCH(FT$2,$F$2:$EK$2,0))-SUM(OFFSET($E45,,MATCH(FT$2,$F$1:$EK$1,0)+3,,1)))&gt;0,INDEX($F$4:$EK$109,MATCH(1,($A$4:$A$109=$EO45)*($B$4:$B$109=$EP45),0),MATCH(FT$2,$F$2:$EK$2,0))-SUM(OFFSET($E45,,MATCH(FT$2,$F$1:$EK$1,0)+3,,1)),""),"")</f>
        <v/>
      </c>
    </row>
    <row r="46" spans="1:176" x14ac:dyDescent="0.25">
      <c r="A46" t="s">
        <v>157</v>
      </c>
      <c r="B46" t="s">
        <v>169</v>
      </c>
      <c r="F46">
        <v>65196000</v>
      </c>
      <c r="G46">
        <v>66697000</v>
      </c>
      <c r="H46">
        <v>61498000</v>
      </c>
      <c r="J46">
        <v>58000000</v>
      </c>
      <c r="K46">
        <v>59000000</v>
      </c>
      <c r="L46">
        <v>52000000</v>
      </c>
      <c r="Z46">
        <v>601000000</v>
      </c>
      <c r="AA46">
        <v>588000000</v>
      </c>
      <c r="AB46">
        <v>569000000</v>
      </c>
      <c r="AC46">
        <v>548000000</v>
      </c>
      <c r="AD46">
        <v>533000000</v>
      </c>
      <c r="AE46">
        <v>630000000</v>
      </c>
      <c r="AF46">
        <v>666000000</v>
      </c>
      <c r="AG46">
        <v>806000000</v>
      </c>
      <c r="AH46">
        <v>778000000</v>
      </c>
      <c r="AI46">
        <v>958000000</v>
      </c>
      <c r="AJ46">
        <v>970000000</v>
      </c>
      <c r="AK46">
        <v>1222000000</v>
      </c>
      <c r="AL46">
        <v>1784000000</v>
      </c>
      <c r="AM46">
        <v>2225000000</v>
      </c>
      <c r="AN46">
        <v>2762000000</v>
      </c>
      <c r="AO46">
        <v>3396000000</v>
      </c>
      <c r="AP46">
        <v>4568000000</v>
      </c>
      <c r="AQ46">
        <v>5398000000</v>
      </c>
      <c r="AR46">
        <v>5982000000</v>
      </c>
      <c r="AS46">
        <v>6081000000</v>
      </c>
      <c r="AT46">
        <v>7798000000</v>
      </c>
      <c r="AU46">
        <v>9578000000</v>
      </c>
      <c r="AV46">
        <v>10276000000</v>
      </c>
      <c r="DK46">
        <v>63254000</v>
      </c>
      <c r="DP46">
        <v>548000000</v>
      </c>
      <c r="DQ46">
        <v>806000000</v>
      </c>
      <c r="DR46">
        <v>1222000000</v>
      </c>
      <c r="DS46">
        <v>3396000000</v>
      </c>
      <c r="DT46">
        <v>6081000000</v>
      </c>
      <c r="EO46" t="str">
        <f t="shared" si="9"/>
        <v>bs</v>
      </c>
      <c r="EP46" t="str">
        <f t="shared" si="9"/>
        <v>taxAssets</v>
      </c>
      <c r="ET46" cm="1">
        <f t="array" aca="1" ref="ET46" ca="1">IF(ISNUMBER(DK$4),IF(ABS(INDEX($F$4:$EK$109,MATCH(1,($A$4:$A$109=$EO46)*($B$4:$B$109=$EP46),0),MATCH(ET$2,$F$2:$EK$2,0))-SUM(OFFSET($E46,,MATCH(ET$2,$F$1:$EK$1,0)+3,,1)))&gt;0,INDEX($F$4:$EK$109,MATCH(1,($A$4:$A$109=$EO46)*($B$4:$B$109=$EP46),0),MATCH(ET$2,$F$2:$EK$2,0))-SUM(OFFSET($E46,,MATCH(ET$2,$F$1:$EK$1,0)+3,,1)),""),"")</f>
        <v>63254000</v>
      </c>
      <c r="EU46" t="str" cm="1">
        <f t="array" aca="1" ref="EU46" ca="1">IF(ISNUMBER(DL$4),IF(ABS(INDEX($F$4:$EK$109,MATCH(1,($A$4:$A$109=$EO46)*($B$4:$B$109=$EP46),0),MATCH(EU$2,$F$2:$EK$2,0))-SUM(OFFSET($E46,,MATCH(EU$2,$F$1:$EK$1,0)+3,,1)))&gt;0,INDEX($F$4:$EK$109,MATCH(1,($A$4:$A$109=$EO46)*($B$4:$B$109=$EP46),0),MATCH(EU$2,$F$2:$EK$2,0))-SUM(OFFSET($E46,,MATCH(EU$2,$F$1:$EK$1,0)+3,,1)),""),"")</f>
        <v/>
      </c>
      <c r="EV46" t="str" cm="1">
        <f t="array" aca="1" ref="EV46" ca="1">IF(ISNUMBER(DM$4),IF(ABS(INDEX($F$4:$EK$109,MATCH(1,($A$4:$A$109=$EO46)*($B$4:$B$109=$EP46),0),MATCH(EV$2,$F$2:$EK$2,0))-SUM(OFFSET($E46,,MATCH(EV$2,$F$1:$EK$1,0)+3,,1)))&gt;0,INDEX($F$4:$EK$109,MATCH(1,($A$4:$A$109=$EO46)*($B$4:$B$109=$EP46),0),MATCH(EV$2,$F$2:$EK$2,0))-SUM(OFFSET($E46,,MATCH(EV$2,$F$1:$EK$1,0)+3,,1)),""),"")</f>
        <v/>
      </c>
      <c r="EW46" t="str" cm="1">
        <f t="array" aca="1" ref="EW46" ca="1">IF(ISNUMBER(DN$4),IF(ABS(INDEX($F$4:$EK$109,MATCH(1,($A$4:$A$109=$EO46)*($B$4:$B$109=$EP46),0),MATCH(EW$2,$F$2:$EK$2,0))-SUM(OFFSET($E46,,MATCH(EW$2,$F$1:$EK$1,0)+3,,1)))&gt;0,INDEX($F$4:$EK$109,MATCH(1,($A$4:$A$109=$EO46)*($B$4:$B$109=$EP46),0),MATCH(EW$2,$F$2:$EK$2,0))-SUM(OFFSET($E46,,MATCH(EW$2,$F$1:$EK$1,0)+3,,1)),""),"")</f>
        <v/>
      </c>
      <c r="EX46" t="str" cm="1">
        <f t="array" aca="1" ref="EX46" ca="1">IF(ISNUMBER(DO$4),IF(ABS(INDEX($F$4:$EK$109,MATCH(1,($A$4:$A$109=$EO46)*($B$4:$B$109=$EP46),0),MATCH(EX$2,$F$2:$EK$2,0))-SUM(OFFSET($E46,,MATCH(EX$2,$F$1:$EK$1,0)+3,,1)))&gt;0,INDEX($F$4:$EK$109,MATCH(1,($A$4:$A$109=$EO46)*($B$4:$B$109=$EP46),0),MATCH(EX$2,$F$2:$EK$2,0))-SUM(OFFSET($E46,,MATCH(EX$2,$F$1:$EK$1,0)+3,,1)),""),"")</f>
        <v/>
      </c>
      <c r="EY46" t="str" cm="1">
        <f t="array" aca="1" ref="EY46" ca="1">IF(ISNUMBER(DP$4),IF(ABS(INDEX($F$4:$EK$109,MATCH(1,($A$4:$A$109=$EO46)*($B$4:$B$109=$EP46),0),MATCH(EY$2,$F$2:$EK$2,0))-SUM(OFFSET($E46,,MATCH(EY$2,$F$1:$EK$1,0)+3,,1)))&gt;0,INDEX($F$4:$EK$109,MATCH(1,($A$4:$A$109=$EO46)*($B$4:$B$109=$EP46),0),MATCH(EY$2,$F$2:$EK$2,0))-SUM(OFFSET($E46,,MATCH(EY$2,$F$1:$EK$1,0)+3,,1)),""),"")</f>
        <v/>
      </c>
      <c r="EZ46" t="str" cm="1">
        <f t="array" aca="1" ref="EZ46" ca="1">IF(ISNUMBER(DQ$4),IF(ABS(INDEX($F$4:$EK$109,MATCH(1,($A$4:$A$109=$EO46)*($B$4:$B$109=$EP46),0),MATCH(EZ$2,$F$2:$EK$2,0))-SUM(OFFSET($E46,,MATCH(EZ$2,$F$1:$EK$1,0)+3,,1)))&gt;0,INDEX($F$4:$EK$109,MATCH(1,($A$4:$A$109=$EO46)*($B$4:$B$109=$EP46),0),MATCH(EZ$2,$F$2:$EK$2,0))-SUM(OFFSET($E46,,MATCH(EZ$2,$F$1:$EK$1,0)+3,,1)),""),"")</f>
        <v/>
      </c>
      <c r="FA46" t="str" cm="1">
        <f t="array" aca="1" ref="FA46" ca="1">IF(ISNUMBER(DR$4),IF(ABS(INDEX($F$4:$EK$109,MATCH(1,($A$4:$A$109=$EO46)*($B$4:$B$109=$EP46),0),MATCH(FA$2,$F$2:$EK$2,0))-SUM(OFFSET($E46,,MATCH(FA$2,$F$1:$EK$1,0)+3,,1)))&gt;0,INDEX($F$4:$EK$109,MATCH(1,($A$4:$A$109=$EO46)*($B$4:$B$109=$EP46),0),MATCH(FA$2,$F$2:$EK$2,0))-SUM(OFFSET($E46,,MATCH(FA$2,$F$1:$EK$1,0)+3,,1)),""),"")</f>
        <v/>
      </c>
      <c r="FB46" t="str" cm="1">
        <f t="array" aca="1" ref="FB46" ca="1">IF(ISNUMBER(DS$4),IF(ABS(INDEX($F$4:$EK$109,MATCH(1,($A$4:$A$109=$EO46)*($B$4:$B$109=$EP46),0),MATCH(FB$2,$F$2:$EK$2,0))-SUM(OFFSET($E46,,MATCH(FB$2,$F$1:$EK$1,0)+3,,1)))&gt;0,INDEX($F$4:$EK$109,MATCH(1,($A$4:$A$109=$EO46)*($B$4:$B$109=$EP46),0),MATCH(FB$2,$F$2:$EK$2,0))-SUM(OFFSET($E46,,MATCH(FB$2,$F$1:$EK$1,0)+3,,1)),""),"")</f>
        <v/>
      </c>
      <c r="FC46" t="str" cm="1">
        <f t="array" aca="1" ref="FC46" ca="1">IF(ISNUMBER(DT$4),IF(ABS(INDEX($F$4:$EK$109,MATCH(1,($A$4:$A$109=$EO46)*($B$4:$B$109=$EP46),0),MATCH(FC$2,$F$2:$EK$2,0))-SUM(OFFSET($E46,,MATCH(FC$2,$F$1:$EK$1,0)+3,,1)))&gt;0,INDEX($F$4:$EK$109,MATCH(1,($A$4:$A$109=$EO46)*($B$4:$B$109=$EP46),0),MATCH(FC$2,$F$2:$EK$2,0))-SUM(OFFSET($E46,,MATCH(FC$2,$F$1:$EK$1,0)+3,,1)),""),"")</f>
        <v/>
      </c>
      <c r="FD46" t="str" cm="1">
        <f t="array" aca="1" ref="FD46" ca="1">IF(ISNUMBER(DU$4),IF(ABS(INDEX($F$4:$EK$109,MATCH(1,($A$4:$A$109=$EO46)*($B$4:$B$109=$EP46),0),MATCH(FD$2,$F$2:$EK$2,0))-SUM(OFFSET($E46,,MATCH(FD$2,$F$1:$EK$1,0)+3,,1)))&gt;0,INDEX($F$4:$EK$109,MATCH(1,($A$4:$A$109=$EO46)*($B$4:$B$109=$EP46),0),MATCH(FD$2,$F$2:$EK$2,0))-SUM(OFFSET($E46,,MATCH(FD$2,$F$1:$EK$1,0)+3,,1)),""),"")</f>
        <v/>
      </c>
      <c r="FE46" t="str" cm="1">
        <f t="array" aca="1" ref="FE46" ca="1">IF(ISNUMBER(DV$4),IF(ABS(INDEX($F$4:$EK$109,MATCH(1,($A$4:$A$109=$EO46)*($B$4:$B$109=$EP46),0),MATCH(FE$2,$F$2:$EK$2,0))-SUM(OFFSET($E46,,MATCH(FE$2,$F$1:$EK$1,0)+3,,1)))&gt;0,INDEX($F$4:$EK$109,MATCH(1,($A$4:$A$109=$EO46)*($B$4:$B$109=$EP46),0),MATCH(FE$2,$F$2:$EK$2,0))-SUM(OFFSET($E46,,MATCH(FE$2,$F$1:$EK$1,0)+3,,1)),""),"")</f>
        <v/>
      </c>
      <c r="FF46" t="str" cm="1">
        <f t="array" aca="1" ref="FF46" ca="1">IF(ISNUMBER(DW$4),IF(ABS(INDEX($F$4:$EK$109,MATCH(1,($A$4:$A$109=$EO46)*($B$4:$B$109=$EP46),0),MATCH(FF$2,$F$2:$EK$2,0))-SUM(OFFSET($E46,,MATCH(FF$2,$F$1:$EK$1,0)+3,,1)))&gt;0,INDEX($F$4:$EK$109,MATCH(1,($A$4:$A$109=$EO46)*($B$4:$B$109=$EP46),0),MATCH(FF$2,$F$2:$EK$2,0))-SUM(OFFSET($E46,,MATCH(FF$2,$F$1:$EK$1,0)+3,,1)),""),"")</f>
        <v/>
      </c>
      <c r="FG46" t="str" cm="1">
        <f t="array" aca="1" ref="FG46" ca="1">IF(ISNUMBER(DX$4),IF(ABS(INDEX($F$4:$EK$109,MATCH(1,($A$4:$A$109=$EO46)*($B$4:$B$109=$EP46),0),MATCH(FG$2,$F$2:$EK$2,0))-SUM(OFFSET($E46,,MATCH(FG$2,$F$1:$EK$1,0)+3,,1)))&gt;0,INDEX($F$4:$EK$109,MATCH(1,($A$4:$A$109=$EO46)*($B$4:$B$109=$EP46),0),MATCH(FG$2,$F$2:$EK$2,0))-SUM(OFFSET($E46,,MATCH(FG$2,$F$1:$EK$1,0)+3,,1)),""),"")</f>
        <v/>
      </c>
      <c r="FH46" t="str" cm="1">
        <f t="array" aca="1" ref="FH46" ca="1">IF(ISNUMBER(DY$4),IF(ABS(INDEX($F$4:$EK$109,MATCH(1,($A$4:$A$109=$EO46)*($B$4:$B$109=$EP46),0),MATCH(FH$2,$F$2:$EK$2,0))-SUM(OFFSET($E46,,MATCH(FH$2,$F$1:$EK$1,0)+3,,1)))&gt;0,INDEX($F$4:$EK$109,MATCH(1,($A$4:$A$109=$EO46)*($B$4:$B$109=$EP46),0),MATCH(FH$2,$F$2:$EK$2,0))-SUM(OFFSET($E46,,MATCH(FH$2,$F$1:$EK$1,0)+3,,1)),""),"")</f>
        <v/>
      </c>
      <c r="FI46" t="str" cm="1">
        <f t="array" aca="1" ref="FI46" ca="1">IF(ISNUMBER(DZ$4),IF(ABS(INDEX($F$4:$EK$109,MATCH(1,($A$4:$A$109=$EO46)*($B$4:$B$109=$EP46),0),MATCH(FI$2,$F$2:$EK$2,0))-SUM(OFFSET($E46,,MATCH(FI$2,$F$1:$EK$1,0)+3,,1)))&gt;0,INDEX($F$4:$EK$109,MATCH(1,($A$4:$A$109=$EO46)*($B$4:$B$109=$EP46),0),MATCH(FI$2,$F$2:$EK$2,0))-SUM(OFFSET($E46,,MATCH(FI$2,$F$1:$EK$1,0)+3,,1)),""),"")</f>
        <v/>
      </c>
      <c r="FJ46" t="str" cm="1">
        <f t="array" aca="1" ref="FJ46" ca="1">IF(ISNUMBER(EA$4),IF(ABS(INDEX($F$4:$EK$109,MATCH(1,($A$4:$A$109=$EO46)*($B$4:$B$109=$EP46),0),MATCH(FJ$2,$F$2:$EK$2,0))-SUM(OFFSET($E46,,MATCH(FJ$2,$F$1:$EK$1,0)+3,,1)))&gt;0,INDEX($F$4:$EK$109,MATCH(1,($A$4:$A$109=$EO46)*($B$4:$B$109=$EP46),0),MATCH(FJ$2,$F$2:$EK$2,0))-SUM(OFFSET($E46,,MATCH(FJ$2,$F$1:$EK$1,0)+3,,1)),""),"")</f>
        <v/>
      </c>
      <c r="FK46" t="str" cm="1">
        <f t="array" aca="1" ref="FK46" ca="1">IF(ISNUMBER(EB$4),IF(ABS(INDEX($F$4:$EK$109,MATCH(1,($A$4:$A$109=$EO46)*($B$4:$B$109=$EP46),0),MATCH(FK$2,$F$2:$EK$2,0))-SUM(OFFSET($E46,,MATCH(FK$2,$F$1:$EK$1,0)+3,,1)))&gt;0,INDEX($F$4:$EK$109,MATCH(1,($A$4:$A$109=$EO46)*($B$4:$B$109=$EP46),0),MATCH(FK$2,$F$2:$EK$2,0))-SUM(OFFSET($E46,,MATCH(FK$2,$F$1:$EK$1,0)+3,,1)),""),"")</f>
        <v/>
      </c>
      <c r="FL46" t="str" cm="1">
        <f t="array" aca="1" ref="FL46" ca="1">IF(ISNUMBER(EC$4),IF(ABS(INDEX($F$4:$EK$109,MATCH(1,($A$4:$A$109=$EO46)*($B$4:$B$109=$EP46),0),MATCH(FL$2,$F$2:$EK$2,0))-SUM(OFFSET($E46,,MATCH(FL$2,$F$1:$EK$1,0)+3,,1)))&gt;0,INDEX($F$4:$EK$109,MATCH(1,($A$4:$A$109=$EO46)*($B$4:$B$109=$EP46),0),MATCH(FL$2,$F$2:$EK$2,0))-SUM(OFFSET($E46,,MATCH(FL$2,$F$1:$EK$1,0)+3,,1)),""),"")</f>
        <v/>
      </c>
      <c r="FM46" t="str" cm="1">
        <f t="array" aca="1" ref="FM46" ca="1">IF(ISNUMBER(ED$4),IF(ABS(INDEX($F$4:$EK$109,MATCH(1,($A$4:$A$109=$EO46)*($B$4:$B$109=$EP46),0),MATCH(FM$2,$F$2:$EK$2,0))-SUM(OFFSET($E46,,MATCH(FM$2,$F$1:$EK$1,0)+3,,1)))&gt;0,INDEX($F$4:$EK$109,MATCH(1,($A$4:$A$109=$EO46)*($B$4:$B$109=$EP46),0),MATCH(FM$2,$F$2:$EK$2,0))-SUM(OFFSET($E46,,MATCH(FM$2,$F$1:$EK$1,0)+3,,1)),""),"")</f>
        <v/>
      </c>
      <c r="FN46" t="str" cm="1">
        <f t="array" aca="1" ref="FN46" ca="1">IF(ISNUMBER(EE$4),IF(ABS(INDEX($F$4:$EK$109,MATCH(1,($A$4:$A$109=$EO46)*($B$4:$B$109=$EP46),0),MATCH(FN$2,$F$2:$EK$2,0))-SUM(OFFSET($E46,,MATCH(FN$2,$F$1:$EK$1,0)+3,,1)))&gt;0,INDEX($F$4:$EK$109,MATCH(1,($A$4:$A$109=$EO46)*($B$4:$B$109=$EP46),0),MATCH(FN$2,$F$2:$EK$2,0))-SUM(OFFSET($E46,,MATCH(FN$2,$F$1:$EK$1,0)+3,,1)),""),"")</f>
        <v/>
      </c>
      <c r="FO46" t="str" cm="1">
        <f t="array" aca="1" ref="FO46" ca="1">IF(ISNUMBER(EF$4),IF(ABS(INDEX($F$4:$EK$109,MATCH(1,($A$4:$A$109=$EO46)*($B$4:$B$109=$EP46),0),MATCH(FO$2,$F$2:$EK$2,0))-SUM(OFFSET($E46,,MATCH(FO$2,$F$1:$EK$1,0)+3,,1)))&gt;0,INDEX($F$4:$EK$109,MATCH(1,($A$4:$A$109=$EO46)*($B$4:$B$109=$EP46),0),MATCH(FO$2,$F$2:$EK$2,0))-SUM(OFFSET($E46,,MATCH(FO$2,$F$1:$EK$1,0)+3,,1)),""),"")</f>
        <v/>
      </c>
      <c r="FP46" t="str" cm="1">
        <f t="array" aca="1" ref="FP46" ca="1">IF(ISNUMBER(EG$4),IF(ABS(INDEX($F$4:$EK$109,MATCH(1,($A$4:$A$109=$EO46)*($B$4:$B$109=$EP46),0),MATCH(FP$2,$F$2:$EK$2,0))-SUM(OFFSET($E46,,MATCH(FP$2,$F$1:$EK$1,0)+3,,1)))&gt;0,INDEX($F$4:$EK$109,MATCH(1,($A$4:$A$109=$EO46)*($B$4:$B$109=$EP46),0),MATCH(FP$2,$F$2:$EK$2,0))-SUM(OFFSET($E46,,MATCH(FP$2,$F$1:$EK$1,0)+3,,1)),""),"")</f>
        <v/>
      </c>
      <c r="FQ46" t="str" cm="1">
        <f t="array" aca="1" ref="FQ46" ca="1">IF(ISNUMBER(EH$4),IF(ABS(INDEX($F$4:$EK$109,MATCH(1,($A$4:$A$109=$EO46)*($B$4:$B$109=$EP46),0),MATCH(FQ$2,$F$2:$EK$2,0))-SUM(OFFSET($E46,,MATCH(FQ$2,$F$1:$EK$1,0)+3,,1)))&gt;0,INDEX($F$4:$EK$109,MATCH(1,($A$4:$A$109=$EO46)*($B$4:$B$109=$EP46),0),MATCH(FQ$2,$F$2:$EK$2,0))-SUM(OFFSET($E46,,MATCH(FQ$2,$F$1:$EK$1,0)+3,,1)),""),"")</f>
        <v/>
      </c>
      <c r="FR46" t="str" cm="1">
        <f t="array" aca="1" ref="FR46" ca="1">IF(ISNUMBER(EI$4),IF(ABS(INDEX($F$4:$EK$109,MATCH(1,($A$4:$A$109=$EO46)*($B$4:$B$109=$EP46),0),MATCH(FR$2,$F$2:$EK$2,0))-SUM(OFFSET($E46,,MATCH(FR$2,$F$1:$EK$1,0)+3,,1)))&gt;0,INDEX($F$4:$EK$109,MATCH(1,($A$4:$A$109=$EO46)*($B$4:$B$109=$EP46),0),MATCH(FR$2,$F$2:$EK$2,0))-SUM(OFFSET($E46,,MATCH(FR$2,$F$1:$EK$1,0)+3,,1)),""),"")</f>
        <v/>
      </c>
      <c r="FS46" t="str" cm="1">
        <f t="array" aca="1" ref="FS46" ca="1">IF(ISNUMBER(EJ$4),IF(ABS(INDEX($F$4:$EK$109,MATCH(1,($A$4:$A$109=$EO46)*($B$4:$B$109=$EP46),0),MATCH(FS$2,$F$2:$EK$2,0))-SUM(OFFSET($E46,,MATCH(FS$2,$F$1:$EK$1,0)+3,,1)))&gt;0,INDEX($F$4:$EK$109,MATCH(1,($A$4:$A$109=$EO46)*($B$4:$B$109=$EP46),0),MATCH(FS$2,$F$2:$EK$2,0))-SUM(OFFSET($E46,,MATCH(FS$2,$F$1:$EK$1,0)+3,,1)),""),"")</f>
        <v/>
      </c>
      <c r="FT46" t="str" cm="1">
        <f t="array" aca="1" ref="FT46" ca="1">IF(ISNUMBER(EK$4),IF(ABS(INDEX($F$4:$EK$109,MATCH(1,($A$4:$A$109=$EO46)*($B$4:$B$109=$EP46),0),MATCH(FT$2,$F$2:$EK$2,0))-SUM(OFFSET($E46,,MATCH(FT$2,$F$1:$EK$1,0)+3,,1)))&gt;0,INDEX($F$4:$EK$109,MATCH(1,($A$4:$A$109=$EO46)*($B$4:$B$109=$EP46),0),MATCH(FT$2,$F$2:$EK$2,0))-SUM(OFFSET($E46,,MATCH(FT$2,$F$1:$EK$1,0)+3,,1)),""),"")</f>
        <v/>
      </c>
    </row>
    <row r="47" spans="1:176" x14ac:dyDescent="0.25">
      <c r="A47" t="s">
        <v>157</v>
      </c>
      <c r="B47" t="s">
        <v>170</v>
      </c>
      <c r="F47">
        <v>99354000</v>
      </c>
      <c r="G47">
        <v>95430000</v>
      </c>
      <c r="H47">
        <v>93679000</v>
      </c>
      <c r="I47">
        <v>90896000</v>
      </c>
      <c r="J47">
        <v>89000000</v>
      </c>
      <c r="K47">
        <v>66000000</v>
      </c>
      <c r="L47">
        <v>73000000</v>
      </c>
      <c r="M47">
        <v>67000000</v>
      </c>
      <c r="N47">
        <v>66000000</v>
      </c>
      <c r="O47">
        <v>64000000</v>
      </c>
      <c r="P47">
        <v>64000000</v>
      </c>
      <c r="Q47">
        <v>62000000</v>
      </c>
      <c r="R47">
        <v>47000000</v>
      </c>
      <c r="S47">
        <v>60000000</v>
      </c>
      <c r="T47">
        <v>70000000</v>
      </c>
      <c r="U47">
        <v>319000000</v>
      </c>
      <c r="V47">
        <v>273000000</v>
      </c>
      <c r="W47">
        <v>220000000</v>
      </c>
      <c r="X47">
        <v>312000000</v>
      </c>
      <c r="Y47">
        <v>668000000</v>
      </c>
      <c r="Z47">
        <v>110000000</v>
      </c>
      <c r="AA47">
        <v>110000000</v>
      </c>
      <c r="AB47">
        <v>116000000</v>
      </c>
      <c r="AC47">
        <v>41000000</v>
      </c>
      <c r="AD47">
        <v>119000000</v>
      </c>
      <c r="AE47">
        <v>157000000</v>
      </c>
      <c r="AF47">
        <v>1922000000</v>
      </c>
      <c r="AG47">
        <v>2000000000</v>
      </c>
      <c r="AH47">
        <v>1944000000</v>
      </c>
      <c r="AI47">
        <v>1903000000</v>
      </c>
      <c r="AJ47">
        <v>3453000000</v>
      </c>
      <c r="AK47">
        <v>3575000000</v>
      </c>
      <c r="AL47">
        <v>3220000000</v>
      </c>
      <c r="AM47">
        <v>3033000000</v>
      </c>
      <c r="AN47">
        <v>3266000000</v>
      </c>
      <c r="AO47">
        <v>3521000000</v>
      </c>
      <c r="AP47">
        <v>3699000000</v>
      </c>
      <c r="AQ47">
        <v>3701000000</v>
      </c>
      <c r="AR47">
        <v>3495000000</v>
      </c>
      <c r="AS47">
        <v>2954000000</v>
      </c>
      <c r="AT47">
        <v>2818000000</v>
      </c>
      <c r="AU47">
        <v>2182000000</v>
      </c>
      <c r="AV47">
        <v>5437000000</v>
      </c>
      <c r="DK47">
        <v>90896000</v>
      </c>
      <c r="DL47">
        <v>67000000</v>
      </c>
      <c r="DM47">
        <v>62000000</v>
      </c>
      <c r="DN47">
        <v>319000000</v>
      </c>
      <c r="DO47">
        <v>668000000</v>
      </c>
      <c r="DP47">
        <v>41000000</v>
      </c>
      <c r="DQ47">
        <v>2000000000</v>
      </c>
      <c r="DR47">
        <v>3575000000</v>
      </c>
      <c r="DS47">
        <v>3521000000</v>
      </c>
      <c r="DT47">
        <v>2954000000</v>
      </c>
      <c r="EO47" t="str">
        <f t="shared" si="9"/>
        <v>bs</v>
      </c>
      <c r="EP47" t="str">
        <f t="shared" si="9"/>
        <v>otherNonCurrentAssets</v>
      </c>
      <c r="ET47" t="str" cm="1">
        <f t="array" aca="1" ref="ET47" ca="1">IF(ISNUMBER(DK$4),IF(ABS(INDEX($F$4:$EK$109,MATCH(1,($A$4:$A$109=$EO47)*($B$4:$B$109=$EP47),0),MATCH(ET$2,$F$2:$EK$2,0))-SUM(OFFSET($E47,,MATCH(ET$2,$F$1:$EK$1,0)+3,,1)))&gt;0,INDEX($F$4:$EK$109,MATCH(1,($A$4:$A$109=$EO47)*($B$4:$B$109=$EP47),0),MATCH(ET$2,$F$2:$EK$2,0))-SUM(OFFSET($E47,,MATCH(ET$2,$F$1:$EK$1,0)+3,,1)),""),"")</f>
        <v/>
      </c>
      <c r="EU47" t="str" cm="1">
        <f t="array" aca="1" ref="EU47" ca="1">IF(ISNUMBER(DL$4),IF(ABS(INDEX($F$4:$EK$109,MATCH(1,($A$4:$A$109=$EO47)*($B$4:$B$109=$EP47),0),MATCH(EU$2,$F$2:$EK$2,0))-SUM(OFFSET($E47,,MATCH(EU$2,$F$1:$EK$1,0)+3,,1)))&gt;0,INDEX($F$4:$EK$109,MATCH(1,($A$4:$A$109=$EO47)*($B$4:$B$109=$EP47),0),MATCH(EU$2,$F$2:$EK$2,0))-SUM(OFFSET($E47,,MATCH(EU$2,$F$1:$EK$1,0)+3,,1)),""),"")</f>
        <v/>
      </c>
      <c r="EV47" t="str" cm="1">
        <f t="array" aca="1" ref="EV47" ca="1">IF(ISNUMBER(DM$4),IF(ABS(INDEX($F$4:$EK$109,MATCH(1,($A$4:$A$109=$EO47)*($B$4:$B$109=$EP47),0),MATCH(EV$2,$F$2:$EK$2,0))-SUM(OFFSET($E47,,MATCH(EV$2,$F$1:$EK$1,0)+3,,1)))&gt;0,INDEX($F$4:$EK$109,MATCH(1,($A$4:$A$109=$EO47)*($B$4:$B$109=$EP47),0),MATCH(EV$2,$F$2:$EK$2,0))-SUM(OFFSET($E47,,MATCH(EV$2,$F$1:$EK$1,0)+3,,1)),""),"")</f>
        <v/>
      </c>
      <c r="EW47" t="str" cm="1">
        <f t="array" aca="1" ref="EW47" ca="1">IF(ISNUMBER(DN$4),IF(ABS(INDEX($F$4:$EK$109,MATCH(1,($A$4:$A$109=$EO47)*($B$4:$B$109=$EP47),0),MATCH(EW$2,$F$2:$EK$2,0))-SUM(OFFSET($E47,,MATCH(EW$2,$F$1:$EK$1,0)+3,,1)))&gt;0,INDEX($F$4:$EK$109,MATCH(1,($A$4:$A$109=$EO47)*($B$4:$B$109=$EP47),0),MATCH(EW$2,$F$2:$EK$2,0))-SUM(OFFSET($E47,,MATCH(EW$2,$F$1:$EK$1,0)+3,,1)),""),"")</f>
        <v/>
      </c>
      <c r="EX47" t="str" cm="1">
        <f t="array" aca="1" ref="EX47" ca="1">IF(ISNUMBER(DO$4),IF(ABS(INDEX($F$4:$EK$109,MATCH(1,($A$4:$A$109=$EO47)*($B$4:$B$109=$EP47),0),MATCH(EX$2,$F$2:$EK$2,0))-SUM(OFFSET($E47,,MATCH(EX$2,$F$1:$EK$1,0)+3,,1)))&gt;0,INDEX($F$4:$EK$109,MATCH(1,($A$4:$A$109=$EO47)*($B$4:$B$109=$EP47),0),MATCH(EX$2,$F$2:$EK$2,0))-SUM(OFFSET($E47,,MATCH(EX$2,$F$1:$EK$1,0)+3,,1)),""),"")</f>
        <v/>
      </c>
      <c r="EY47" t="str" cm="1">
        <f t="array" aca="1" ref="EY47" ca="1">IF(ISNUMBER(DP$4),IF(ABS(INDEX($F$4:$EK$109,MATCH(1,($A$4:$A$109=$EO47)*($B$4:$B$109=$EP47),0),MATCH(EY$2,$F$2:$EK$2,0))-SUM(OFFSET($E47,,MATCH(EY$2,$F$1:$EK$1,0)+3,,1)))&gt;0,INDEX($F$4:$EK$109,MATCH(1,($A$4:$A$109=$EO47)*($B$4:$B$109=$EP47),0),MATCH(EY$2,$F$2:$EK$2,0))-SUM(OFFSET($E47,,MATCH(EY$2,$F$1:$EK$1,0)+3,,1)),""),"")</f>
        <v/>
      </c>
      <c r="EZ47" t="str" cm="1">
        <f t="array" aca="1" ref="EZ47" ca="1">IF(ISNUMBER(DQ$4),IF(ABS(INDEX($F$4:$EK$109,MATCH(1,($A$4:$A$109=$EO47)*($B$4:$B$109=$EP47),0),MATCH(EZ$2,$F$2:$EK$2,0))-SUM(OFFSET($E47,,MATCH(EZ$2,$F$1:$EK$1,0)+3,,1)))&gt;0,INDEX($F$4:$EK$109,MATCH(1,($A$4:$A$109=$EO47)*($B$4:$B$109=$EP47),0),MATCH(EZ$2,$F$2:$EK$2,0))-SUM(OFFSET($E47,,MATCH(EZ$2,$F$1:$EK$1,0)+3,,1)),""),"")</f>
        <v/>
      </c>
      <c r="FA47" t="str" cm="1">
        <f t="array" aca="1" ref="FA47" ca="1">IF(ISNUMBER(DR$4),IF(ABS(INDEX($F$4:$EK$109,MATCH(1,($A$4:$A$109=$EO47)*($B$4:$B$109=$EP47),0),MATCH(FA$2,$F$2:$EK$2,0))-SUM(OFFSET($E47,,MATCH(FA$2,$F$1:$EK$1,0)+3,,1)))&gt;0,INDEX($F$4:$EK$109,MATCH(1,($A$4:$A$109=$EO47)*($B$4:$B$109=$EP47),0),MATCH(FA$2,$F$2:$EK$2,0))-SUM(OFFSET($E47,,MATCH(FA$2,$F$1:$EK$1,0)+3,,1)),""),"")</f>
        <v/>
      </c>
      <c r="FB47" t="str" cm="1">
        <f t="array" aca="1" ref="FB47" ca="1">IF(ISNUMBER(DS$4),IF(ABS(INDEX($F$4:$EK$109,MATCH(1,($A$4:$A$109=$EO47)*($B$4:$B$109=$EP47),0),MATCH(FB$2,$F$2:$EK$2,0))-SUM(OFFSET($E47,,MATCH(FB$2,$F$1:$EK$1,0)+3,,1)))&gt;0,INDEX($F$4:$EK$109,MATCH(1,($A$4:$A$109=$EO47)*($B$4:$B$109=$EP47),0),MATCH(FB$2,$F$2:$EK$2,0))-SUM(OFFSET($E47,,MATCH(FB$2,$F$1:$EK$1,0)+3,,1)),""),"")</f>
        <v/>
      </c>
      <c r="FC47" t="str" cm="1">
        <f t="array" aca="1" ref="FC47" ca="1">IF(ISNUMBER(DT$4),IF(ABS(INDEX($F$4:$EK$109,MATCH(1,($A$4:$A$109=$EO47)*($B$4:$B$109=$EP47),0),MATCH(FC$2,$F$2:$EK$2,0))-SUM(OFFSET($E47,,MATCH(FC$2,$F$1:$EK$1,0)+3,,1)))&gt;0,INDEX($F$4:$EK$109,MATCH(1,($A$4:$A$109=$EO47)*($B$4:$B$109=$EP47),0),MATCH(FC$2,$F$2:$EK$2,0))-SUM(OFFSET($E47,,MATCH(FC$2,$F$1:$EK$1,0)+3,,1)),""),"")</f>
        <v/>
      </c>
      <c r="FD47" t="str" cm="1">
        <f t="array" aca="1" ref="FD47" ca="1">IF(ISNUMBER(DU$4),IF(ABS(INDEX($F$4:$EK$109,MATCH(1,($A$4:$A$109=$EO47)*($B$4:$B$109=$EP47),0),MATCH(FD$2,$F$2:$EK$2,0))-SUM(OFFSET($E47,,MATCH(FD$2,$F$1:$EK$1,0)+3,,1)))&gt;0,INDEX($F$4:$EK$109,MATCH(1,($A$4:$A$109=$EO47)*($B$4:$B$109=$EP47),0),MATCH(FD$2,$F$2:$EK$2,0))-SUM(OFFSET($E47,,MATCH(FD$2,$F$1:$EK$1,0)+3,,1)),""),"")</f>
        <v/>
      </c>
      <c r="FE47" t="str" cm="1">
        <f t="array" aca="1" ref="FE47" ca="1">IF(ISNUMBER(DV$4),IF(ABS(INDEX($F$4:$EK$109,MATCH(1,($A$4:$A$109=$EO47)*($B$4:$B$109=$EP47),0),MATCH(FE$2,$F$2:$EK$2,0))-SUM(OFFSET($E47,,MATCH(FE$2,$F$1:$EK$1,0)+3,,1)))&gt;0,INDEX($F$4:$EK$109,MATCH(1,($A$4:$A$109=$EO47)*($B$4:$B$109=$EP47),0),MATCH(FE$2,$F$2:$EK$2,0))-SUM(OFFSET($E47,,MATCH(FE$2,$F$1:$EK$1,0)+3,,1)),""),"")</f>
        <v/>
      </c>
      <c r="FF47" t="str" cm="1">
        <f t="array" aca="1" ref="FF47" ca="1">IF(ISNUMBER(DW$4),IF(ABS(INDEX($F$4:$EK$109,MATCH(1,($A$4:$A$109=$EO47)*($B$4:$B$109=$EP47),0),MATCH(FF$2,$F$2:$EK$2,0))-SUM(OFFSET($E47,,MATCH(FF$2,$F$1:$EK$1,0)+3,,1)))&gt;0,INDEX($F$4:$EK$109,MATCH(1,($A$4:$A$109=$EO47)*($B$4:$B$109=$EP47),0),MATCH(FF$2,$F$2:$EK$2,0))-SUM(OFFSET($E47,,MATCH(FF$2,$F$1:$EK$1,0)+3,,1)),""),"")</f>
        <v/>
      </c>
      <c r="FG47" t="str" cm="1">
        <f t="array" aca="1" ref="FG47" ca="1">IF(ISNUMBER(DX$4),IF(ABS(INDEX($F$4:$EK$109,MATCH(1,($A$4:$A$109=$EO47)*($B$4:$B$109=$EP47),0),MATCH(FG$2,$F$2:$EK$2,0))-SUM(OFFSET($E47,,MATCH(FG$2,$F$1:$EK$1,0)+3,,1)))&gt;0,INDEX($F$4:$EK$109,MATCH(1,($A$4:$A$109=$EO47)*($B$4:$B$109=$EP47),0),MATCH(FG$2,$F$2:$EK$2,0))-SUM(OFFSET($E47,,MATCH(FG$2,$F$1:$EK$1,0)+3,,1)),""),"")</f>
        <v/>
      </c>
      <c r="FH47" t="str" cm="1">
        <f t="array" aca="1" ref="FH47" ca="1">IF(ISNUMBER(DY$4),IF(ABS(INDEX($F$4:$EK$109,MATCH(1,($A$4:$A$109=$EO47)*($B$4:$B$109=$EP47),0),MATCH(FH$2,$F$2:$EK$2,0))-SUM(OFFSET($E47,,MATCH(FH$2,$F$1:$EK$1,0)+3,,1)))&gt;0,INDEX($F$4:$EK$109,MATCH(1,($A$4:$A$109=$EO47)*($B$4:$B$109=$EP47),0),MATCH(FH$2,$F$2:$EK$2,0))-SUM(OFFSET($E47,,MATCH(FH$2,$F$1:$EK$1,0)+3,,1)),""),"")</f>
        <v/>
      </c>
      <c r="FI47" t="str" cm="1">
        <f t="array" aca="1" ref="FI47" ca="1">IF(ISNUMBER(DZ$4),IF(ABS(INDEX($F$4:$EK$109,MATCH(1,($A$4:$A$109=$EO47)*($B$4:$B$109=$EP47),0),MATCH(FI$2,$F$2:$EK$2,0))-SUM(OFFSET($E47,,MATCH(FI$2,$F$1:$EK$1,0)+3,,1)))&gt;0,INDEX($F$4:$EK$109,MATCH(1,($A$4:$A$109=$EO47)*($B$4:$B$109=$EP47),0),MATCH(FI$2,$F$2:$EK$2,0))-SUM(OFFSET($E47,,MATCH(FI$2,$F$1:$EK$1,0)+3,,1)),""),"")</f>
        <v/>
      </c>
      <c r="FJ47" t="str" cm="1">
        <f t="array" aca="1" ref="FJ47" ca="1">IF(ISNUMBER(EA$4),IF(ABS(INDEX($F$4:$EK$109,MATCH(1,($A$4:$A$109=$EO47)*($B$4:$B$109=$EP47),0),MATCH(FJ$2,$F$2:$EK$2,0))-SUM(OFFSET($E47,,MATCH(FJ$2,$F$1:$EK$1,0)+3,,1)))&gt;0,INDEX($F$4:$EK$109,MATCH(1,($A$4:$A$109=$EO47)*($B$4:$B$109=$EP47),0),MATCH(FJ$2,$F$2:$EK$2,0))-SUM(OFFSET($E47,,MATCH(FJ$2,$F$1:$EK$1,0)+3,,1)),""),"")</f>
        <v/>
      </c>
      <c r="FK47" t="str" cm="1">
        <f t="array" aca="1" ref="FK47" ca="1">IF(ISNUMBER(EB$4),IF(ABS(INDEX($F$4:$EK$109,MATCH(1,($A$4:$A$109=$EO47)*($B$4:$B$109=$EP47),0),MATCH(FK$2,$F$2:$EK$2,0))-SUM(OFFSET($E47,,MATCH(FK$2,$F$1:$EK$1,0)+3,,1)))&gt;0,INDEX($F$4:$EK$109,MATCH(1,($A$4:$A$109=$EO47)*($B$4:$B$109=$EP47),0),MATCH(FK$2,$F$2:$EK$2,0))-SUM(OFFSET($E47,,MATCH(FK$2,$F$1:$EK$1,0)+3,,1)),""),"")</f>
        <v/>
      </c>
      <c r="FL47" t="str" cm="1">
        <f t="array" aca="1" ref="FL47" ca="1">IF(ISNUMBER(EC$4),IF(ABS(INDEX($F$4:$EK$109,MATCH(1,($A$4:$A$109=$EO47)*($B$4:$B$109=$EP47),0),MATCH(FL$2,$F$2:$EK$2,0))-SUM(OFFSET($E47,,MATCH(FL$2,$F$1:$EK$1,0)+3,,1)))&gt;0,INDEX($F$4:$EK$109,MATCH(1,($A$4:$A$109=$EO47)*($B$4:$B$109=$EP47),0),MATCH(FL$2,$F$2:$EK$2,0))-SUM(OFFSET($E47,,MATCH(FL$2,$F$1:$EK$1,0)+3,,1)),""),"")</f>
        <v/>
      </c>
      <c r="FM47" t="str" cm="1">
        <f t="array" aca="1" ref="FM47" ca="1">IF(ISNUMBER(ED$4),IF(ABS(INDEX($F$4:$EK$109,MATCH(1,($A$4:$A$109=$EO47)*($B$4:$B$109=$EP47),0),MATCH(FM$2,$F$2:$EK$2,0))-SUM(OFFSET($E47,,MATCH(FM$2,$F$1:$EK$1,0)+3,,1)))&gt;0,INDEX($F$4:$EK$109,MATCH(1,($A$4:$A$109=$EO47)*($B$4:$B$109=$EP47),0),MATCH(FM$2,$F$2:$EK$2,0))-SUM(OFFSET($E47,,MATCH(FM$2,$F$1:$EK$1,0)+3,,1)),""),"")</f>
        <v/>
      </c>
      <c r="FN47" t="str" cm="1">
        <f t="array" aca="1" ref="FN47" ca="1">IF(ISNUMBER(EE$4),IF(ABS(INDEX($F$4:$EK$109,MATCH(1,($A$4:$A$109=$EO47)*($B$4:$B$109=$EP47),0),MATCH(FN$2,$F$2:$EK$2,0))-SUM(OFFSET($E47,,MATCH(FN$2,$F$1:$EK$1,0)+3,,1)))&gt;0,INDEX($F$4:$EK$109,MATCH(1,($A$4:$A$109=$EO47)*($B$4:$B$109=$EP47),0),MATCH(FN$2,$F$2:$EK$2,0))-SUM(OFFSET($E47,,MATCH(FN$2,$F$1:$EK$1,0)+3,,1)),""),"")</f>
        <v/>
      </c>
      <c r="FO47" t="str" cm="1">
        <f t="array" aca="1" ref="FO47" ca="1">IF(ISNUMBER(EF$4),IF(ABS(INDEX($F$4:$EK$109,MATCH(1,($A$4:$A$109=$EO47)*($B$4:$B$109=$EP47),0),MATCH(FO$2,$F$2:$EK$2,0))-SUM(OFFSET($E47,,MATCH(FO$2,$F$1:$EK$1,0)+3,,1)))&gt;0,INDEX($F$4:$EK$109,MATCH(1,($A$4:$A$109=$EO47)*($B$4:$B$109=$EP47),0),MATCH(FO$2,$F$2:$EK$2,0))-SUM(OFFSET($E47,,MATCH(FO$2,$F$1:$EK$1,0)+3,,1)),""),"")</f>
        <v/>
      </c>
      <c r="FP47" t="str" cm="1">
        <f t="array" aca="1" ref="FP47" ca="1">IF(ISNUMBER(EG$4),IF(ABS(INDEX($F$4:$EK$109,MATCH(1,($A$4:$A$109=$EO47)*($B$4:$B$109=$EP47),0),MATCH(FP$2,$F$2:$EK$2,0))-SUM(OFFSET($E47,,MATCH(FP$2,$F$1:$EK$1,0)+3,,1)))&gt;0,INDEX($F$4:$EK$109,MATCH(1,($A$4:$A$109=$EO47)*($B$4:$B$109=$EP47),0),MATCH(FP$2,$F$2:$EK$2,0))-SUM(OFFSET($E47,,MATCH(FP$2,$F$1:$EK$1,0)+3,,1)),""),"")</f>
        <v/>
      </c>
      <c r="FQ47" t="str" cm="1">
        <f t="array" aca="1" ref="FQ47" ca="1">IF(ISNUMBER(EH$4),IF(ABS(INDEX($F$4:$EK$109,MATCH(1,($A$4:$A$109=$EO47)*($B$4:$B$109=$EP47),0),MATCH(FQ$2,$F$2:$EK$2,0))-SUM(OFFSET($E47,,MATCH(FQ$2,$F$1:$EK$1,0)+3,,1)))&gt;0,INDEX($F$4:$EK$109,MATCH(1,($A$4:$A$109=$EO47)*($B$4:$B$109=$EP47),0),MATCH(FQ$2,$F$2:$EK$2,0))-SUM(OFFSET($E47,,MATCH(FQ$2,$F$1:$EK$1,0)+3,,1)),""),"")</f>
        <v/>
      </c>
      <c r="FR47" t="str" cm="1">
        <f t="array" aca="1" ref="FR47" ca="1">IF(ISNUMBER(EI$4),IF(ABS(INDEX($F$4:$EK$109,MATCH(1,($A$4:$A$109=$EO47)*($B$4:$B$109=$EP47),0),MATCH(FR$2,$F$2:$EK$2,0))-SUM(OFFSET($E47,,MATCH(FR$2,$F$1:$EK$1,0)+3,,1)))&gt;0,INDEX($F$4:$EK$109,MATCH(1,($A$4:$A$109=$EO47)*($B$4:$B$109=$EP47),0),MATCH(FR$2,$F$2:$EK$2,0))-SUM(OFFSET($E47,,MATCH(FR$2,$F$1:$EK$1,0)+3,,1)),""),"")</f>
        <v/>
      </c>
      <c r="FS47" t="str" cm="1">
        <f t="array" aca="1" ref="FS47" ca="1">IF(ISNUMBER(EJ$4),IF(ABS(INDEX($F$4:$EK$109,MATCH(1,($A$4:$A$109=$EO47)*($B$4:$B$109=$EP47),0),MATCH(FS$2,$F$2:$EK$2,0))-SUM(OFFSET($E47,,MATCH(FS$2,$F$1:$EK$1,0)+3,,1)))&gt;0,INDEX($F$4:$EK$109,MATCH(1,($A$4:$A$109=$EO47)*($B$4:$B$109=$EP47),0),MATCH(FS$2,$F$2:$EK$2,0))-SUM(OFFSET($E47,,MATCH(FS$2,$F$1:$EK$1,0)+3,,1)),""),"")</f>
        <v/>
      </c>
      <c r="FT47" t="str" cm="1">
        <f t="array" aca="1" ref="FT47" ca="1">IF(ISNUMBER(EK$4),IF(ABS(INDEX($F$4:$EK$109,MATCH(1,($A$4:$A$109=$EO47)*($B$4:$B$109=$EP47),0),MATCH(FT$2,$F$2:$EK$2,0))-SUM(OFFSET($E47,,MATCH(FT$2,$F$1:$EK$1,0)+3,,1)))&gt;0,INDEX($F$4:$EK$109,MATCH(1,($A$4:$A$109=$EO47)*($B$4:$B$109=$EP47),0),MATCH(FT$2,$F$2:$EK$2,0))-SUM(OFFSET($E47,,MATCH(FT$2,$F$1:$EK$1,0)+3,,1)),""),"")</f>
        <v/>
      </c>
    </row>
    <row r="48" spans="1:176" x14ac:dyDescent="0.25">
      <c r="A48" t="s">
        <v>157</v>
      </c>
      <c r="B48" t="s">
        <v>171</v>
      </c>
      <c r="F48">
        <v>1590865000</v>
      </c>
      <c r="G48">
        <v>1556133000</v>
      </c>
      <c r="H48">
        <v>1544760000</v>
      </c>
      <c r="I48">
        <v>1488071000</v>
      </c>
      <c r="J48">
        <v>1459000000</v>
      </c>
      <c r="K48">
        <v>1371000000</v>
      </c>
      <c r="L48">
        <v>1340000000</v>
      </c>
      <c r="M48">
        <v>1317000000</v>
      </c>
      <c r="N48">
        <v>1318000000</v>
      </c>
      <c r="O48">
        <v>1305000000</v>
      </c>
      <c r="P48">
        <v>1305000000</v>
      </c>
      <c r="Q48">
        <v>1305000000</v>
      </c>
      <c r="R48">
        <v>1294000000</v>
      </c>
      <c r="S48">
        <v>1332000000</v>
      </c>
      <c r="T48">
        <v>1351000000</v>
      </c>
      <c r="U48">
        <v>1986000000</v>
      </c>
      <c r="V48">
        <v>2012000000</v>
      </c>
      <c r="W48">
        <v>2051000000</v>
      </c>
      <c r="X48">
        <v>2271000000</v>
      </c>
      <c r="Y48">
        <v>2735000000</v>
      </c>
      <c r="Z48">
        <v>3392000000</v>
      </c>
      <c r="AA48">
        <v>3384000000</v>
      </c>
      <c r="AB48">
        <v>3390000000</v>
      </c>
      <c r="AC48">
        <v>3625000000</v>
      </c>
      <c r="AD48">
        <v>3670000000</v>
      </c>
      <c r="AE48">
        <v>10499000000</v>
      </c>
      <c r="AF48">
        <v>12488000000</v>
      </c>
      <c r="AG48">
        <v>12736000000</v>
      </c>
      <c r="AH48">
        <v>12669000000</v>
      </c>
      <c r="AI48">
        <v>12844000000</v>
      </c>
      <c r="AJ48">
        <v>14826000000</v>
      </c>
      <c r="AK48">
        <v>15358000000</v>
      </c>
      <c r="AL48">
        <v>15637000000</v>
      </c>
      <c r="AM48">
        <v>16058000000</v>
      </c>
      <c r="AN48">
        <v>17265000000</v>
      </c>
      <c r="AO48">
        <v>18109000000</v>
      </c>
      <c r="AP48">
        <v>19577000000</v>
      </c>
      <c r="AQ48">
        <v>20758000000</v>
      </c>
      <c r="AR48">
        <v>21490000000</v>
      </c>
      <c r="AS48">
        <v>21383000000</v>
      </c>
      <c r="AT48">
        <v>23343000000</v>
      </c>
      <c r="AU48">
        <v>25594000000</v>
      </c>
      <c r="AV48">
        <v>28373000000</v>
      </c>
      <c r="DK48">
        <v>1488071000</v>
      </c>
      <c r="DL48">
        <v>1317000000</v>
      </c>
      <c r="DM48">
        <v>1305000000</v>
      </c>
      <c r="DN48">
        <v>1986000000</v>
      </c>
      <c r="DO48">
        <v>2735000000</v>
      </c>
      <c r="DP48">
        <v>3625000000</v>
      </c>
      <c r="DQ48">
        <v>12736000000</v>
      </c>
      <c r="DR48">
        <v>15358000000</v>
      </c>
      <c r="DS48">
        <v>18109000000</v>
      </c>
      <c r="DT48">
        <v>21383000000</v>
      </c>
      <c r="EO48" t="str">
        <f t="shared" si="9"/>
        <v>bs</v>
      </c>
      <c r="EP48" t="str">
        <f t="shared" si="9"/>
        <v>totalNonCurrentAssets</v>
      </c>
      <c r="ET48" t="str" cm="1">
        <f t="array" aca="1" ref="ET48" ca="1">IF(ISNUMBER(DK$4),IF(ABS(INDEX($F$4:$EK$109,MATCH(1,($A$4:$A$109=$EO48)*($B$4:$B$109=$EP48),0),MATCH(ET$2,$F$2:$EK$2,0))-SUM(OFFSET($E48,,MATCH(ET$2,$F$1:$EK$1,0)+3,,1)))&gt;0,INDEX($F$4:$EK$109,MATCH(1,($A$4:$A$109=$EO48)*($B$4:$B$109=$EP48),0),MATCH(ET$2,$F$2:$EK$2,0))-SUM(OFFSET($E48,,MATCH(ET$2,$F$1:$EK$1,0)+3,,1)),""),"")</f>
        <v/>
      </c>
      <c r="EU48" t="str" cm="1">
        <f t="array" aca="1" ref="EU48" ca="1">IF(ISNUMBER(DL$4),IF(ABS(INDEX($F$4:$EK$109,MATCH(1,($A$4:$A$109=$EO48)*($B$4:$B$109=$EP48),0),MATCH(EU$2,$F$2:$EK$2,0))-SUM(OFFSET($E48,,MATCH(EU$2,$F$1:$EK$1,0)+3,,1)))&gt;0,INDEX($F$4:$EK$109,MATCH(1,($A$4:$A$109=$EO48)*($B$4:$B$109=$EP48),0),MATCH(EU$2,$F$2:$EK$2,0))-SUM(OFFSET($E48,,MATCH(EU$2,$F$1:$EK$1,0)+3,,1)),""),"")</f>
        <v/>
      </c>
      <c r="EV48" t="str" cm="1">
        <f t="array" aca="1" ref="EV48" ca="1">IF(ISNUMBER(DM$4),IF(ABS(INDEX($F$4:$EK$109,MATCH(1,($A$4:$A$109=$EO48)*($B$4:$B$109=$EP48),0),MATCH(EV$2,$F$2:$EK$2,0))-SUM(OFFSET($E48,,MATCH(EV$2,$F$1:$EK$1,0)+3,,1)))&gt;0,INDEX($F$4:$EK$109,MATCH(1,($A$4:$A$109=$EO48)*($B$4:$B$109=$EP48),0),MATCH(EV$2,$F$2:$EK$2,0))-SUM(OFFSET($E48,,MATCH(EV$2,$F$1:$EK$1,0)+3,,1)),""),"")</f>
        <v/>
      </c>
      <c r="EW48" t="str" cm="1">
        <f t="array" aca="1" ref="EW48" ca="1">IF(ISNUMBER(DN$4),IF(ABS(INDEX($F$4:$EK$109,MATCH(1,($A$4:$A$109=$EO48)*($B$4:$B$109=$EP48),0),MATCH(EW$2,$F$2:$EK$2,0))-SUM(OFFSET($E48,,MATCH(EW$2,$F$1:$EK$1,0)+3,,1)))&gt;0,INDEX($F$4:$EK$109,MATCH(1,($A$4:$A$109=$EO48)*($B$4:$B$109=$EP48),0),MATCH(EW$2,$F$2:$EK$2,0))-SUM(OFFSET($E48,,MATCH(EW$2,$F$1:$EK$1,0)+3,,1)),""),"")</f>
        <v/>
      </c>
      <c r="EX48" t="str" cm="1">
        <f t="array" aca="1" ref="EX48" ca="1">IF(ISNUMBER(DO$4),IF(ABS(INDEX($F$4:$EK$109,MATCH(1,($A$4:$A$109=$EO48)*($B$4:$B$109=$EP48),0),MATCH(EX$2,$F$2:$EK$2,0))-SUM(OFFSET($E48,,MATCH(EX$2,$F$1:$EK$1,0)+3,,1)))&gt;0,INDEX($F$4:$EK$109,MATCH(1,($A$4:$A$109=$EO48)*($B$4:$B$109=$EP48),0),MATCH(EX$2,$F$2:$EK$2,0))-SUM(OFFSET($E48,,MATCH(EX$2,$F$1:$EK$1,0)+3,,1)),""),"")</f>
        <v/>
      </c>
      <c r="EY48" t="str" cm="1">
        <f t="array" aca="1" ref="EY48" ca="1">IF(ISNUMBER(DP$4),IF(ABS(INDEX($F$4:$EK$109,MATCH(1,($A$4:$A$109=$EO48)*($B$4:$B$109=$EP48),0),MATCH(EY$2,$F$2:$EK$2,0))-SUM(OFFSET($E48,,MATCH(EY$2,$F$1:$EK$1,0)+3,,1)))&gt;0,INDEX($F$4:$EK$109,MATCH(1,($A$4:$A$109=$EO48)*($B$4:$B$109=$EP48),0),MATCH(EY$2,$F$2:$EK$2,0))-SUM(OFFSET($E48,,MATCH(EY$2,$F$1:$EK$1,0)+3,,1)),""),"")</f>
        <v/>
      </c>
      <c r="EZ48" t="str" cm="1">
        <f t="array" aca="1" ref="EZ48" ca="1">IF(ISNUMBER(DQ$4),IF(ABS(INDEX($F$4:$EK$109,MATCH(1,($A$4:$A$109=$EO48)*($B$4:$B$109=$EP48),0),MATCH(EZ$2,$F$2:$EK$2,0))-SUM(OFFSET($E48,,MATCH(EZ$2,$F$1:$EK$1,0)+3,,1)))&gt;0,INDEX($F$4:$EK$109,MATCH(1,($A$4:$A$109=$EO48)*($B$4:$B$109=$EP48),0),MATCH(EZ$2,$F$2:$EK$2,0))-SUM(OFFSET($E48,,MATCH(EZ$2,$F$1:$EK$1,0)+3,,1)),""),"")</f>
        <v/>
      </c>
      <c r="FA48" t="str" cm="1">
        <f t="array" aca="1" ref="FA48" ca="1">IF(ISNUMBER(DR$4),IF(ABS(INDEX($F$4:$EK$109,MATCH(1,($A$4:$A$109=$EO48)*($B$4:$B$109=$EP48),0),MATCH(FA$2,$F$2:$EK$2,0))-SUM(OFFSET($E48,,MATCH(FA$2,$F$1:$EK$1,0)+3,,1)))&gt;0,INDEX($F$4:$EK$109,MATCH(1,($A$4:$A$109=$EO48)*($B$4:$B$109=$EP48),0),MATCH(FA$2,$F$2:$EK$2,0))-SUM(OFFSET($E48,,MATCH(FA$2,$F$1:$EK$1,0)+3,,1)),""),"")</f>
        <v/>
      </c>
      <c r="FB48" t="str" cm="1">
        <f t="array" aca="1" ref="FB48" ca="1">IF(ISNUMBER(DS$4),IF(ABS(INDEX($F$4:$EK$109,MATCH(1,($A$4:$A$109=$EO48)*($B$4:$B$109=$EP48),0),MATCH(FB$2,$F$2:$EK$2,0))-SUM(OFFSET($E48,,MATCH(FB$2,$F$1:$EK$1,0)+3,,1)))&gt;0,INDEX($F$4:$EK$109,MATCH(1,($A$4:$A$109=$EO48)*($B$4:$B$109=$EP48),0),MATCH(FB$2,$F$2:$EK$2,0))-SUM(OFFSET($E48,,MATCH(FB$2,$F$1:$EK$1,0)+3,,1)),""),"")</f>
        <v/>
      </c>
      <c r="FC48" t="str" cm="1">
        <f t="array" aca="1" ref="FC48" ca="1">IF(ISNUMBER(DT$4),IF(ABS(INDEX($F$4:$EK$109,MATCH(1,($A$4:$A$109=$EO48)*($B$4:$B$109=$EP48),0),MATCH(FC$2,$F$2:$EK$2,0))-SUM(OFFSET($E48,,MATCH(FC$2,$F$1:$EK$1,0)+3,,1)))&gt;0,INDEX($F$4:$EK$109,MATCH(1,($A$4:$A$109=$EO48)*($B$4:$B$109=$EP48),0),MATCH(FC$2,$F$2:$EK$2,0))-SUM(OFFSET($E48,,MATCH(FC$2,$F$1:$EK$1,0)+3,,1)),""),"")</f>
        <v/>
      </c>
      <c r="FD48" t="str" cm="1">
        <f t="array" aca="1" ref="FD48" ca="1">IF(ISNUMBER(DU$4),IF(ABS(INDEX($F$4:$EK$109,MATCH(1,($A$4:$A$109=$EO48)*($B$4:$B$109=$EP48),0),MATCH(FD$2,$F$2:$EK$2,0))-SUM(OFFSET($E48,,MATCH(FD$2,$F$1:$EK$1,0)+3,,1)))&gt;0,INDEX($F$4:$EK$109,MATCH(1,($A$4:$A$109=$EO48)*($B$4:$B$109=$EP48),0),MATCH(FD$2,$F$2:$EK$2,0))-SUM(OFFSET($E48,,MATCH(FD$2,$F$1:$EK$1,0)+3,,1)),""),"")</f>
        <v/>
      </c>
      <c r="FE48" t="str" cm="1">
        <f t="array" aca="1" ref="FE48" ca="1">IF(ISNUMBER(DV$4),IF(ABS(INDEX($F$4:$EK$109,MATCH(1,($A$4:$A$109=$EO48)*($B$4:$B$109=$EP48),0),MATCH(FE$2,$F$2:$EK$2,0))-SUM(OFFSET($E48,,MATCH(FE$2,$F$1:$EK$1,0)+3,,1)))&gt;0,INDEX($F$4:$EK$109,MATCH(1,($A$4:$A$109=$EO48)*($B$4:$B$109=$EP48),0),MATCH(FE$2,$F$2:$EK$2,0))-SUM(OFFSET($E48,,MATCH(FE$2,$F$1:$EK$1,0)+3,,1)),""),"")</f>
        <v/>
      </c>
      <c r="FF48" t="str" cm="1">
        <f t="array" aca="1" ref="FF48" ca="1">IF(ISNUMBER(DW$4),IF(ABS(INDEX($F$4:$EK$109,MATCH(1,($A$4:$A$109=$EO48)*($B$4:$B$109=$EP48),0),MATCH(FF$2,$F$2:$EK$2,0))-SUM(OFFSET($E48,,MATCH(FF$2,$F$1:$EK$1,0)+3,,1)))&gt;0,INDEX($F$4:$EK$109,MATCH(1,($A$4:$A$109=$EO48)*($B$4:$B$109=$EP48),0),MATCH(FF$2,$F$2:$EK$2,0))-SUM(OFFSET($E48,,MATCH(FF$2,$F$1:$EK$1,0)+3,,1)),""),"")</f>
        <v/>
      </c>
      <c r="FG48" t="str" cm="1">
        <f t="array" aca="1" ref="FG48" ca="1">IF(ISNUMBER(DX$4),IF(ABS(INDEX($F$4:$EK$109,MATCH(1,($A$4:$A$109=$EO48)*($B$4:$B$109=$EP48),0),MATCH(FG$2,$F$2:$EK$2,0))-SUM(OFFSET($E48,,MATCH(FG$2,$F$1:$EK$1,0)+3,,1)))&gt;0,INDEX($F$4:$EK$109,MATCH(1,($A$4:$A$109=$EO48)*($B$4:$B$109=$EP48),0),MATCH(FG$2,$F$2:$EK$2,0))-SUM(OFFSET($E48,,MATCH(FG$2,$F$1:$EK$1,0)+3,,1)),""),"")</f>
        <v/>
      </c>
      <c r="FH48" t="str" cm="1">
        <f t="array" aca="1" ref="FH48" ca="1">IF(ISNUMBER(DY$4),IF(ABS(INDEX($F$4:$EK$109,MATCH(1,($A$4:$A$109=$EO48)*($B$4:$B$109=$EP48),0),MATCH(FH$2,$F$2:$EK$2,0))-SUM(OFFSET($E48,,MATCH(FH$2,$F$1:$EK$1,0)+3,,1)))&gt;0,INDEX($F$4:$EK$109,MATCH(1,($A$4:$A$109=$EO48)*($B$4:$B$109=$EP48),0),MATCH(FH$2,$F$2:$EK$2,0))-SUM(OFFSET($E48,,MATCH(FH$2,$F$1:$EK$1,0)+3,,1)),""),"")</f>
        <v/>
      </c>
      <c r="FI48" t="str" cm="1">
        <f t="array" aca="1" ref="FI48" ca="1">IF(ISNUMBER(DZ$4),IF(ABS(INDEX($F$4:$EK$109,MATCH(1,($A$4:$A$109=$EO48)*($B$4:$B$109=$EP48),0),MATCH(FI$2,$F$2:$EK$2,0))-SUM(OFFSET($E48,,MATCH(FI$2,$F$1:$EK$1,0)+3,,1)))&gt;0,INDEX($F$4:$EK$109,MATCH(1,($A$4:$A$109=$EO48)*($B$4:$B$109=$EP48),0),MATCH(FI$2,$F$2:$EK$2,0))-SUM(OFFSET($E48,,MATCH(FI$2,$F$1:$EK$1,0)+3,,1)),""),"")</f>
        <v/>
      </c>
      <c r="FJ48" t="str" cm="1">
        <f t="array" aca="1" ref="FJ48" ca="1">IF(ISNUMBER(EA$4),IF(ABS(INDEX($F$4:$EK$109,MATCH(1,($A$4:$A$109=$EO48)*($B$4:$B$109=$EP48),0),MATCH(FJ$2,$F$2:$EK$2,0))-SUM(OFFSET($E48,,MATCH(FJ$2,$F$1:$EK$1,0)+3,,1)))&gt;0,INDEX($F$4:$EK$109,MATCH(1,($A$4:$A$109=$EO48)*($B$4:$B$109=$EP48),0),MATCH(FJ$2,$F$2:$EK$2,0))-SUM(OFFSET($E48,,MATCH(FJ$2,$F$1:$EK$1,0)+3,,1)),""),"")</f>
        <v/>
      </c>
      <c r="FK48" t="str" cm="1">
        <f t="array" aca="1" ref="FK48" ca="1">IF(ISNUMBER(EB$4),IF(ABS(INDEX($F$4:$EK$109,MATCH(1,($A$4:$A$109=$EO48)*($B$4:$B$109=$EP48),0),MATCH(FK$2,$F$2:$EK$2,0))-SUM(OFFSET($E48,,MATCH(FK$2,$F$1:$EK$1,0)+3,,1)))&gt;0,INDEX($F$4:$EK$109,MATCH(1,($A$4:$A$109=$EO48)*($B$4:$B$109=$EP48),0),MATCH(FK$2,$F$2:$EK$2,0))-SUM(OFFSET($E48,,MATCH(FK$2,$F$1:$EK$1,0)+3,,1)),""),"")</f>
        <v/>
      </c>
      <c r="FL48" t="str" cm="1">
        <f t="array" aca="1" ref="FL48" ca="1">IF(ISNUMBER(EC$4),IF(ABS(INDEX($F$4:$EK$109,MATCH(1,($A$4:$A$109=$EO48)*($B$4:$B$109=$EP48),0),MATCH(FL$2,$F$2:$EK$2,0))-SUM(OFFSET($E48,,MATCH(FL$2,$F$1:$EK$1,0)+3,,1)))&gt;0,INDEX($F$4:$EK$109,MATCH(1,($A$4:$A$109=$EO48)*($B$4:$B$109=$EP48),0),MATCH(FL$2,$F$2:$EK$2,0))-SUM(OFFSET($E48,,MATCH(FL$2,$F$1:$EK$1,0)+3,,1)),""),"")</f>
        <v/>
      </c>
      <c r="FM48" t="str" cm="1">
        <f t="array" aca="1" ref="FM48" ca="1">IF(ISNUMBER(ED$4),IF(ABS(INDEX($F$4:$EK$109,MATCH(1,($A$4:$A$109=$EO48)*($B$4:$B$109=$EP48),0),MATCH(FM$2,$F$2:$EK$2,0))-SUM(OFFSET($E48,,MATCH(FM$2,$F$1:$EK$1,0)+3,,1)))&gt;0,INDEX($F$4:$EK$109,MATCH(1,($A$4:$A$109=$EO48)*($B$4:$B$109=$EP48),0),MATCH(FM$2,$F$2:$EK$2,0))-SUM(OFFSET($E48,,MATCH(FM$2,$F$1:$EK$1,0)+3,,1)),""),"")</f>
        <v/>
      </c>
      <c r="FN48" t="str" cm="1">
        <f t="array" aca="1" ref="FN48" ca="1">IF(ISNUMBER(EE$4),IF(ABS(INDEX($F$4:$EK$109,MATCH(1,($A$4:$A$109=$EO48)*($B$4:$B$109=$EP48),0),MATCH(FN$2,$F$2:$EK$2,0))-SUM(OFFSET($E48,,MATCH(FN$2,$F$1:$EK$1,0)+3,,1)))&gt;0,INDEX($F$4:$EK$109,MATCH(1,($A$4:$A$109=$EO48)*($B$4:$B$109=$EP48),0),MATCH(FN$2,$F$2:$EK$2,0))-SUM(OFFSET($E48,,MATCH(FN$2,$F$1:$EK$1,0)+3,,1)),""),"")</f>
        <v/>
      </c>
      <c r="FO48" t="str" cm="1">
        <f t="array" aca="1" ref="FO48" ca="1">IF(ISNUMBER(EF$4),IF(ABS(INDEX($F$4:$EK$109,MATCH(1,($A$4:$A$109=$EO48)*($B$4:$B$109=$EP48),0),MATCH(FO$2,$F$2:$EK$2,0))-SUM(OFFSET($E48,,MATCH(FO$2,$F$1:$EK$1,0)+3,,1)))&gt;0,INDEX($F$4:$EK$109,MATCH(1,($A$4:$A$109=$EO48)*($B$4:$B$109=$EP48),0),MATCH(FO$2,$F$2:$EK$2,0))-SUM(OFFSET($E48,,MATCH(FO$2,$F$1:$EK$1,0)+3,,1)),""),"")</f>
        <v/>
      </c>
      <c r="FP48" t="str" cm="1">
        <f t="array" aca="1" ref="FP48" ca="1">IF(ISNUMBER(EG$4),IF(ABS(INDEX($F$4:$EK$109,MATCH(1,($A$4:$A$109=$EO48)*($B$4:$B$109=$EP48),0),MATCH(FP$2,$F$2:$EK$2,0))-SUM(OFFSET($E48,,MATCH(FP$2,$F$1:$EK$1,0)+3,,1)))&gt;0,INDEX($F$4:$EK$109,MATCH(1,($A$4:$A$109=$EO48)*($B$4:$B$109=$EP48),0),MATCH(FP$2,$F$2:$EK$2,0))-SUM(OFFSET($E48,,MATCH(FP$2,$F$1:$EK$1,0)+3,,1)),""),"")</f>
        <v/>
      </c>
      <c r="FQ48" t="str" cm="1">
        <f t="array" aca="1" ref="FQ48" ca="1">IF(ISNUMBER(EH$4),IF(ABS(INDEX($F$4:$EK$109,MATCH(1,($A$4:$A$109=$EO48)*($B$4:$B$109=$EP48),0),MATCH(FQ$2,$F$2:$EK$2,0))-SUM(OFFSET($E48,,MATCH(FQ$2,$F$1:$EK$1,0)+3,,1)))&gt;0,INDEX($F$4:$EK$109,MATCH(1,($A$4:$A$109=$EO48)*($B$4:$B$109=$EP48),0),MATCH(FQ$2,$F$2:$EK$2,0))-SUM(OFFSET($E48,,MATCH(FQ$2,$F$1:$EK$1,0)+3,,1)),""),"")</f>
        <v/>
      </c>
      <c r="FR48" t="str" cm="1">
        <f t="array" aca="1" ref="FR48" ca="1">IF(ISNUMBER(EI$4),IF(ABS(INDEX($F$4:$EK$109,MATCH(1,($A$4:$A$109=$EO48)*($B$4:$B$109=$EP48),0),MATCH(FR$2,$F$2:$EK$2,0))-SUM(OFFSET($E48,,MATCH(FR$2,$F$1:$EK$1,0)+3,,1)))&gt;0,INDEX($F$4:$EK$109,MATCH(1,($A$4:$A$109=$EO48)*($B$4:$B$109=$EP48),0),MATCH(FR$2,$F$2:$EK$2,0))-SUM(OFFSET($E48,,MATCH(FR$2,$F$1:$EK$1,0)+3,,1)),""),"")</f>
        <v/>
      </c>
      <c r="FS48" t="str" cm="1">
        <f t="array" aca="1" ref="FS48" ca="1">IF(ISNUMBER(EJ$4),IF(ABS(INDEX($F$4:$EK$109,MATCH(1,($A$4:$A$109=$EO48)*($B$4:$B$109=$EP48),0),MATCH(FS$2,$F$2:$EK$2,0))-SUM(OFFSET($E48,,MATCH(FS$2,$F$1:$EK$1,0)+3,,1)))&gt;0,INDEX($F$4:$EK$109,MATCH(1,($A$4:$A$109=$EO48)*($B$4:$B$109=$EP48),0),MATCH(FS$2,$F$2:$EK$2,0))-SUM(OFFSET($E48,,MATCH(FS$2,$F$1:$EK$1,0)+3,,1)),""),"")</f>
        <v/>
      </c>
      <c r="FT48" t="str" cm="1">
        <f t="array" aca="1" ref="FT48" ca="1">IF(ISNUMBER(EK$4),IF(ABS(INDEX($F$4:$EK$109,MATCH(1,($A$4:$A$109=$EO48)*($B$4:$B$109=$EP48),0),MATCH(FT$2,$F$2:$EK$2,0))-SUM(OFFSET($E48,,MATCH(FT$2,$F$1:$EK$1,0)+3,,1)))&gt;0,INDEX($F$4:$EK$109,MATCH(1,($A$4:$A$109=$EO48)*($B$4:$B$109=$EP48),0),MATCH(FT$2,$F$2:$EK$2,0))-SUM(OFFSET($E48,,MATCH(FT$2,$F$1:$EK$1,0)+3,,1)),""),"")</f>
        <v/>
      </c>
    </row>
    <row r="49" spans="1:176" x14ac:dyDescent="0.25">
      <c r="A49" t="s">
        <v>157</v>
      </c>
      <c r="B49" t="s">
        <v>172</v>
      </c>
      <c r="EO49" t="str">
        <f t="shared" si="9"/>
        <v>bs</v>
      </c>
      <c r="EP49" t="str">
        <f t="shared" si="9"/>
        <v>otherAssets</v>
      </c>
      <c r="ET49" t="str" cm="1">
        <f t="array" aca="1" ref="ET49" ca="1">IF(ISNUMBER(DK$4),IF(ABS(INDEX($F$4:$EK$109,MATCH(1,($A$4:$A$109=$EO49)*($B$4:$B$109=$EP49),0),MATCH(ET$2,$F$2:$EK$2,0))-SUM(OFFSET($E49,,MATCH(ET$2,$F$1:$EK$1,0)+3,,1)))&gt;0,INDEX($F$4:$EK$109,MATCH(1,($A$4:$A$109=$EO49)*($B$4:$B$109=$EP49),0),MATCH(ET$2,$F$2:$EK$2,0))-SUM(OFFSET($E49,,MATCH(ET$2,$F$1:$EK$1,0)+3,,1)),""),"")</f>
        <v/>
      </c>
      <c r="EU49" t="str" cm="1">
        <f t="array" aca="1" ref="EU49" ca="1">IF(ISNUMBER(DL$4),IF(ABS(INDEX($F$4:$EK$109,MATCH(1,($A$4:$A$109=$EO49)*($B$4:$B$109=$EP49),0),MATCH(EU$2,$F$2:$EK$2,0))-SUM(OFFSET($E49,,MATCH(EU$2,$F$1:$EK$1,0)+3,,1)))&gt;0,INDEX($F$4:$EK$109,MATCH(1,($A$4:$A$109=$EO49)*($B$4:$B$109=$EP49),0),MATCH(EU$2,$F$2:$EK$2,0))-SUM(OFFSET($E49,,MATCH(EU$2,$F$1:$EK$1,0)+3,,1)),""),"")</f>
        <v/>
      </c>
      <c r="EV49" t="str" cm="1">
        <f t="array" aca="1" ref="EV49" ca="1">IF(ISNUMBER(DM$4),IF(ABS(INDEX($F$4:$EK$109,MATCH(1,($A$4:$A$109=$EO49)*($B$4:$B$109=$EP49),0),MATCH(EV$2,$F$2:$EK$2,0))-SUM(OFFSET($E49,,MATCH(EV$2,$F$1:$EK$1,0)+3,,1)))&gt;0,INDEX($F$4:$EK$109,MATCH(1,($A$4:$A$109=$EO49)*($B$4:$B$109=$EP49),0),MATCH(EV$2,$F$2:$EK$2,0))-SUM(OFFSET($E49,,MATCH(EV$2,$F$1:$EK$1,0)+3,,1)),""),"")</f>
        <v/>
      </c>
      <c r="EW49" t="str" cm="1">
        <f t="array" aca="1" ref="EW49" ca="1">IF(ISNUMBER(DN$4),IF(ABS(INDEX($F$4:$EK$109,MATCH(1,($A$4:$A$109=$EO49)*($B$4:$B$109=$EP49),0),MATCH(EW$2,$F$2:$EK$2,0))-SUM(OFFSET($E49,,MATCH(EW$2,$F$1:$EK$1,0)+3,,1)))&gt;0,INDEX($F$4:$EK$109,MATCH(1,($A$4:$A$109=$EO49)*($B$4:$B$109=$EP49),0),MATCH(EW$2,$F$2:$EK$2,0))-SUM(OFFSET($E49,,MATCH(EW$2,$F$1:$EK$1,0)+3,,1)),""),"")</f>
        <v/>
      </c>
      <c r="EX49" t="str" cm="1">
        <f t="array" aca="1" ref="EX49" ca="1">IF(ISNUMBER(DO$4),IF(ABS(INDEX($F$4:$EK$109,MATCH(1,($A$4:$A$109=$EO49)*($B$4:$B$109=$EP49),0),MATCH(EX$2,$F$2:$EK$2,0))-SUM(OFFSET($E49,,MATCH(EX$2,$F$1:$EK$1,0)+3,,1)))&gt;0,INDEX($F$4:$EK$109,MATCH(1,($A$4:$A$109=$EO49)*($B$4:$B$109=$EP49),0),MATCH(EX$2,$F$2:$EK$2,0))-SUM(OFFSET($E49,,MATCH(EX$2,$F$1:$EK$1,0)+3,,1)),""),"")</f>
        <v/>
      </c>
      <c r="EY49" t="str" cm="1">
        <f t="array" aca="1" ref="EY49" ca="1">IF(ISNUMBER(DP$4),IF(ABS(INDEX($F$4:$EK$109,MATCH(1,($A$4:$A$109=$EO49)*($B$4:$B$109=$EP49),0),MATCH(EY$2,$F$2:$EK$2,0))-SUM(OFFSET($E49,,MATCH(EY$2,$F$1:$EK$1,0)+3,,1)))&gt;0,INDEX($F$4:$EK$109,MATCH(1,($A$4:$A$109=$EO49)*($B$4:$B$109=$EP49),0),MATCH(EY$2,$F$2:$EK$2,0))-SUM(OFFSET($E49,,MATCH(EY$2,$F$1:$EK$1,0)+3,,1)),""),"")</f>
        <v/>
      </c>
      <c r="EZ49" t="str" cm="1">
        <f t="array" aca="1" ref="EZ49" ca="1">IF(ISNUMBER(DQ$4),IF(ABS(INDEX($F$4:$EK$109,MATCH(1,($A$4:$A$109=$EO49)*($B$4:$B$109=$EP49),0),MATCH(EZ$2,$F$2:$EK$2,0))-SUM(OFFSET($E49,,MATCH(EZ$2,$F$1:$EK$1,0)+3,,1)))&gt;0,INDEX($F$4:$EK$109,MATCH(1,($A$4:$A$109=$EO49)*($B$4:$B$109=$EP49),0),MATCH(EZ$2,$F$2:$EK$2,0))-SUM(OFFSET($E49,,MATCH(EZ$2,$F$1:$EK$1,0)+3,,1)),""),"")</f>
        <v/>
      </c>
      <c r="FA49" t="str" cm="1">
        <f t="array" aca="1" ref="FA49" ca="1">IF(ISNUMBER(DR$4),IF(ABS(INDEX($F$4:$EK$109,MATCH(1,($A$4:$A$109=$EO49)*($B$4:$B$109=$EP49),0),MATCH(FA$2,$F$2:$EK$2,0))-SUM(OFFSET($E49,,MATCH(FA$2,$F$1:$EK$1,0)+3,,1)))&gt;0,INDEX($F$4:$EK$109,MATCH(1,($A$4:$A$109=$EO49)*($B$4:$B$109=$EP49),0),MATCH(FA$2,$F$2:$EK$2,0))-SUM(OFFSET($E49,,MATCH(FA$2,$F$1:$EK$1,0)+3,,1)),""),"")</f>
        <v/>
      </c>
      <c r="FB49" t="str" cm="1">
        <f t="array" aca="1" ref="FB49" ca="1">IF(ISNUMBER(DS$4),IF(ABS(INDEX($F$4:$EK$109,MATCH(1,($A$4:$A$109=$EO49)*($B$4:$B$109=$EP49),0),MATCH(FB$2,$F$2:$EK$2,0))-SUM(OFFSET($E49,,MATCH(FB$2,$F$1:$EK$1,0)+3,,1)))&gt;0,INDEX($F$4:$EK$109,MATCH(1,($A$4:$A$109=$EO49)*($B$4:$B$109=$EP49),0),MATCH(FB$2,$F$2:$EK$2,0))-SUM(OFFSET($E49,,MATCH(FB$2,$F$1:$EK$1,0)+3,,1)),""),"")</f>
        <v/>
      </c>
      <c r="FC49" t="str" cm="1">
        <f t="array" aca="1" ref="FC49" ca="1">IF(ISNUMBER(DT$4),IF(ABS(INDEX($F$4:$EK$109,MATCH(1,($A$4:$A$109=$EO49)*($B$4:$B$109=$EP49),0),MATCH(FC$2,$F$2:$EK$2,0))-SUM(OFFSET($E49,,MATCH(FC$2,$F$1:$EK$1,0)+3,,1)))&gt;0,INDEX($F$4:$EK$109,MATCH(1,($A$4:$A$109=$EO49)*($B$4:$B$109=$EP49),0),MATCH(FC$2,$F$2:$EK$2,0))-SUM(OFFSET($E49,,MATCH(FC$2,$F$1:$EK$1,0)+3,,1)),""),"")</f>
        <v/>
      </c>
      <c r="FD49" t="str" cm="1">
        <f t="array" aca="1" ref="FD49" ca="1">IF(ISNUMBER(DU$4),IF(ABS(INDEX($F$4:$EK$109,MATCH(1,($A$4:$A$109=$EO49)*($B$4:$B$109=$EP49),0),MATCH(FD$2,$F$2:$EK$2,0))-SUM(OFFSET($E49,,MATCH(FD$2,$F$1:$EK$1,0)+3,,1)))&gt;0,INDEX($F$4:$EK$109,MATCH(1,($A$4:$A$109=$EO49)*($B$4:$B$109=$EP49),0),MATCH(FD$2,$F$2:$EK$2,0))-SUM(OFFSET($E49,,MATCH(FD$2,$F$1:$EK$1,0)+3,,1)),""),"")</f>
        <v/>
      </c>
      <c r="FE49" t="str" cm="1">
        <f t="array" aca="1" ref="FE49" ca="1">IF(ISNUMBER(DV$4),IF(ABS(INDEX($F$4:$EK$109,MATCH(1,($A$4:$A$109=$EO49)*($B$4:$B$109=$EP49),0),MATCH(FE$2,$F$2:$EK$2,0))-SUM(OFFSET($E49,,MATCH(FE$2,$F$1:$EK$1,0)+3,,1)))&gt;0,INDEX($F$4:$EK$109,MATCH(1,($A$4:$A$109=$EO49)*($B$4:$B$109=$EP49),0),MATCH(FE$2,$F$2:$EK$2,0))-SUM(OFFSET($E49,,MATCH(FE$2,$F$1:$EK$1,0)+3,,1)),""),"")</f>
        <v/>
      </c>
      <c r="FF49" t="str" cm="1">
        <f t="array" aca="1" ref="FF49" ca="1">IF(ISNUMBER(DW$4),IF(ABS(INDEX($F$4:$EK$109,MATCH(1,($A$4:$A$109=$EO49)*($B$4:$B$109=$EP49),0),MATCH(FF$2,$F$2:$EK$2,0))-SUM(OFFSET($E49,,MATCH(FF$2,$F$1:$EK$1,0)+3,,1)))&gt;0,INDEX($F$4:$EK$109,MATCH(1,($A$4:$A$109=$EO49)*($B$4:$B$109=$EP49),0),MATCH(FF$2,$F$2:$EK$2,0))-SUM(OFFSET($E49,,MATCH(FF$2,$F$1:$EK$1,0)+3,,1)),""),"")</f>
        <v/>
      </c>
      <c r="FG49" t="str" cm="1">
        <f t="array" aca="1" ref="FG49" ca="1">IF(ISNUMBER(DX$4),IF(ABS(INDEX($F$4:$EK$109,MATCH(1,($A$4:$A$109=$EO49)*($B$4:$B$109=$EP49),0),MATCH(FG$2,$F$2:$EK$2,0))-SUM(OFFSET($E49,,MATCH(FG$2,$F$1:$EK$1,0)+3,,1)))&gt;0,INDEX($F$4:$EK$109,MATCH(1,($A$4:$A$109=$EO49)*($B$4:$B$109=$EP49),0),MATCH(FG$2,$F$2:$EK$2,0))-SUM(OFFSET($E49,,MATCH(FG$2,$F$1:$EK$1,0)+3,,1)),""),"")</f>
        <v/>
      </c>
      <c r="FH49" t="str" cm="1">
        <f t="array" aca="1" ref="FH49" ca="1">IF(ISNUMBER(DY$4),IF(ABS(INDEX($F$4:$EK$109,MATCH(1,($A$4:$A$109=$EO49)*($B$4:$B$109=$EP49),0),MATCH(FH$2,$F$2:$EK$2,0))-SUM(OFFSET($E49,,MATCH(FH$2,$F$1:$EK$1,0)+3,,1)))&gt;0,INDEX($F$4:$EK$109,MATCH(1,($A$4:$A$109=$EO49)*($B$4:$B$109=$EP49),0),MATCH(FH$2,$F$2:$EK$2,0))-SUM(OFFSET($E49,,MATCH(FH$2,$F$1:$EK$1,0)+3,,1)),""),"")</f>
        <v/>
      </c>
      <c r="FI49" t="str" cm="1">
        <f t="array" aca="1" ref="FI49" ca="1">IF(ISNUMBER(DZ$4),IF(ABS(INDEX($F$4:$EK$109,MATCH(1,($A$4:$A$109=$EO49)*($B$4:$B$109=$EP49),0),MATCH(FI$2,$F$2:$EK$2,0))-SUM(OFFSET($E49,,MATCH(FI$2,$F$1:$EK$1,0)+3,,1)))&gt;0,INDEX($F$4:$EK$109,MATCH(1,($A$4:$A$109=$EO49)*($B$4:$B$109=$EP49),0),MATCH(FI$2,$F$2:$EK$2,0))-SUM(OFFSET($E49,,MATCH(FI$2,$F$1:$EK$1,0)+3,,1)),""),"")</f>
        <v/>
      </c>
      <c r="FJ49" t="str" cm="1">
        <f t="array" aca="1" ref="FJ49" ca="1">IF(ISNUMBER(EA$4),IF(ABS(INDEX($F$4:$EK$109,MATCH(1,($A$4:$A$109=$EO49)*($B$4:$B$109=$EP49),0),MATCH(FJ$2,$F$2:$EK$2,0))-SUM(OFFSET($E49,,MATCH(FJ$2,$F$1:$EK$1,0)+3,,1)))&gt;0,INDEX($F$4:$EK$109,MATCH(1,($A$4:$A$109=$EO49)*($B$4:$B$109=$EP49),0),MATCH(FJ$2,$F$2:$EK$2,0))-SUM(OFFSET($E49,,MATCH(FJ$2,$F$1:$EK$1,0)+3,,1)),""),"")</f>
        <v/>
      </c>
      <c r="FK49" t="str" cm="1">
        <f t="array" aca="1" ref="FK49" ca="1">IF(ISNUMBER(EB$4),IF(ABS(INDEX($F$4:$EK$109,MATCH(1,($A$4:$A$109=$EO49)*($B$4:$B$109=$EP49),0),MATCH(FK$2,$F$2:$EK$2,0))-SUM(OFFSET($E49,,MATCH(FK$2,$F$1:$EK$1,0)+3,,1)))&gt;0,INDEX($F$4:$EK$109,MATCH(1,($A$4:$A$109=$EO49)*($B$4:$B$109=$EP49),0),MATCH(FK$2,$F$2:$EK$2,0))-SUM(OFFSET($E49,,MATCH(FK$2,$F$1:$EK$1,0)+3,,1)),""),"")</f>
        <v/>
      </c>
      <c r="FL49" t="str" cm="1">
        <f t="array" aca="1" ref="FL49" ca="1">IF(ISNUMBER(EC$4),IF(ABS(INDEX($F$4:$EK$109,MATCH(1,($A$4:$A$109=$EO49)*($B$4:$B$109=$EP49),0),MATCH(FL$2,$F$2:$EK$2,0))-SUM(OFFSET($E49,,MATCH(FL$2,$F$1:$EK$1,0)+3,,1)))&gt;0,INDEX($F$4:$EK$109,MATCH(1,($A$4:$A$109=$EO49)*($B$4:$B$109=$EP49),0),MATCH(FL$2,$F$2:$EK$2,0))-SUM(OFFSET($E49,,MATCH(FL$2,$F$1:$EK$1,0)+3,,1)),""),"")</f>
        <v/>
      </c>
      <c r="FM49" t="str" cm="1">
        <f t="array" aca="1" ref="FM49" ca="1">IF(ISNUMBER(ED$4),IF(ABS(INDEX($F$4:$EK$109,MATCH(1,($A$4:$A$109=$EO49)*($B$4:$B$109=$EP49),0),MATCH(FM$2,$F$2:$EK$2,0))-SUM(OFFSET($E49,,MATCH(FM$2,$F$1:$EK$1,0)+3,,1)))&gt;0,INDEX($F$4:$EK$109,MATCH(1,($A$4:$A$109=$EO49)*($B$4:$B$109=$EP49),0),MATCH(FM$2,$F$2:$EK$2,0))-SUM(OFFSET($E49,,MATCH(FM$2,$F$1:$EK$1,0)+3,,1)),""),"")</f>
        <v/>
      </c>
      <c r="FN49" t="str" cm="1">
        <f t="array" aca="1" ref="FN49" ca="1">IF(ISNUMBER(EE$4),IF(ABS(INDEX($F$4:$EK$109,MATCH(1,($A$4:$A$109=$EO49)*($B$4:$B$109=$EP49),0),MATCH(FN$2,$F$2:$EK$2,0))-SUM(OFFSET($E49,,MATCH(FN$2,$F$1:$EK$1,0)+3,,1)))&gt;0,INDEX($F$4:$EK$109,MATCH(1,($A$4:$A$109=$EO49)*($B$4:$B$109=$EP49),0),MATCH(FN$2,$F$2:$EK$2,0))-SUM(OFFSET($E49,,MATCH(FN$2,$F$1:$EK$1,0)+3,,1)),""),"")</f>
        <v/>
      </c>
      <c r="FO49" t="str" cm="1">
        <f t="array" aca="1" ref="FO49" ca="1">IF(ISNUMBER(EF$4),IF(ABS(INDEX($F$4:$EK$109,MATCH(1,($A$4:$A$109=$EO49)*($B$4:$B$109=$EP49),0),MATCH(FO$2,$F$2:$EK$2,0))-SUM(OFFSET($E49,,MATCH(FO$2,$F$1:$EK$1,0)+3,,1)))&gt;0,INDEX($F$4:$EK$109,MATCH(1,($A$4:$A$109=$EO49)*($B$4:$B$109=$EP49),0),MATCH(FO$2,$F$2:$EK$2,0))-SUM(OFFSET($E49,,MATCH(FO$2,$F$1:$EK$1,0)+3,,1)),""),"")</f>
        <v/>
      </c>
      <c r="FP49" t="str" cm="1">
        <f t="array" aca="1" ref="FP49" ca="1">IF(ISNUMBER(EG$4),IF(ABS(INDEX($F$4:$EK$109,MATCH(1,($A$4:$A$109=$EO49)*($B$4:$B$109=$EP49),0),MATCH(FP$2,$F$2:$EK$2,0))-SUM(OFFSET($E49,,MATCH(FP$2,$F$1:$EK$1,0)+3,,1)))&gt;0,INDEX($F$4:$EK$109,MATCH(1,($A$4:$A$109=$EO49)*($B$4:$B$109=$EP49),0),MATCH(FP$2,$F$2:$EK$2,0))-SUM(OFFSET($E49,,MATCH(FP$2,$F$1:$EK$1,0)+3,,1)),""),"")</f>
        <v/>
      </c>
      <c r="FQ49" t="str" cm="1">
        <f t="array" aca="1" ref="FQ49" ca="1">IF(ISNUMBER(EH$4),IF(ABS(INDEX($F$4:$EK$109,MATCH(1,($A$4:$A$109=$EO49)*($B$4:$B$109=$EP49),0),MATCH(FQ$2,$F$2:$EK$2,0))-SUM(OFFSET($E49,,MATCH(FQ$2,$F$1:$EK$1,0)+3,,1)))&gt;0,INDEX($F$4:$EK$109,MATCH(1,($A$4:$A$109=$EO49)*($B$4:$B$109=$EP49),0),MATCH(FQ$2,$F$2:$EK$2,0))-SUM(OFFSET($E49,,MATCH(FQ$2,$F$1:$EK$1,0)+3,,1)),""),"")</f>
        <v/>
      </c>
      <c r="FR49" t="str" cm="1">
        <f t="array" aca="1" ref="FR49" ca="1">IF(ISNUMBER(EI$4),IF(ABS(INDEX($F$4:$EK$109,MATCH(1,($A$4:$A$109=$EO49)*($B$4:$B$109=$EP49),0),MATCH(FR$2,$F$2:$EK$2,0))-SUM(OFFSET($E49,,MATCH(FR$2,$F$1:$EK$1,0)+3,,1)))&gt;0,INDEX($F$4:$EK$109,MATCH(1,($A$4:$A$109=$EO49)*($B$4:$B$109=$EP49),0),MATCH(FR$2,$F$2:$EK$2,0))-SUM(OFFSET($E49,,MATCH(FR$2,$F$1:$EK$1,0)+3,,1)),""),"")</f>
        <v/>
      </c>
      <c r="FS49" t="str" cm="1">
        <f t="array" aca="1" ref="FS49" ca="1">IF(ISNUMBER(EJ$4),IF(ABS(INDEX($F$4:$EK$109,MATCH(1,($A$4:$A$109=$EO49)*($B$4:$B$109=$EP49),0),MATCH(FS$2,$F$2:$EK$2,0))-SUM(OFFSET($E49,,MATCH(FS$2,$F$1:$EK$1,0)+3,,1)))&gt;0,INDEX($F$4:$EK$109,MATCH(1,($A$4:$A$109=$EO49)*($B$4:$B$109=$EP49),0),MATCH(FS$2,$F$2:$EK$2,0))-SUM(OFFSET($E49,,MATCH(FS$2,$F$1:$EK$1,0)+3,,1)),""),"")</f>
        <v/>
      </c>
      <c r="FT49" t="str" cm="1">
        <f t="array" aca="1" ref="FT49" ca="1">IF(ISNUMBER(EK$4),IF(ABS(INDEX($F$4:$EK$109,MATCH(1,($A$4:$A$109=$EO49)*($B$4:$B$109=$EP49),0),MATCH(FT$2,$F$2:$EK$2,0))-SUM(OFFSET($E49,,MATCH(FT$2,$F$1:$EK$1,0)+3,,1)))&gt;0,INDEX($F$4:$EK$109,MATCH(1,($A$4:$A$109=$EO49)*($B$4:$B$109=$EP49),0),MATCH(FT$2,$F$2:$EK$2,0))-SUM(OFFSET($E49,,MATCH(FT$2,$F$1:$EK$1,0)+3,,1)),""),"")</f>
        <v/>
      </c>
    </row>
    <row r="50" spans="1:176" x14ac:dyDescent="0.25">
      <c r="A50" t="s">
        <v>157</v>
      </c>
      <c r="B50" t="s">
        <v>173</v>
      </c>
      <c r="F50">
        <v>6864663000</v>
      </c>
      <c r="G50">
        <v>6933719000</v>
      </c>
      <c r="H50">
        <v>6885869000</v>
      </c>
      <c r="I50">
        <v>7201368000</v>
      </c>
      <c r="J50">
        <v>7291000000</v>
      </c>
      <c r="K50">
        <v>6979000000</v>
      </c>
      <c r="L50">
        <v>7174000000</v>
      </c>
      <c r="M50">
        <v>7370000000</v>
      </c>
      <c r="N50">
        <v>7108000000</v>
      </c>
      <c r="O50">
        <v>7461000000</v>
      </c>
      <c r="P50">
        <v>9612000000</v>
      </c>
      <c r="Q50">
        <v>9841000000</v>
      </c>
      <c r="R50">
        <v>9410000000</v>
      </c>
      <c r="S50">
        <v>9402000000</v>
      </c>
      <c r="T50">
        <v>9830000000</v>
      </c>
      <c r="U50">
        <v>11241000000</v>
      </c>
      <c r="V50">
        <v>11460000000</v>
      </c>
      <c r="W50">
        <v>12882000000</v>
      </c>
      <c r="X50">
        <v>13657000000</v>
      </c>
      <c r="Y50">
        <v>13292000000</v>
      </c>
      <c r="Z50">
        <v>14021000000</v>
      </c>
      <c r="AA50">
        <v>14775000000</v>
      </c>
      <c r="AB50">
        <v>15810000000</v>
      </c>
      <c r="AC50">
        <v>17315000000</v>
      </c>
      <c r="AD50">
        <v>23254000000</v>
      </c>
      <c r="AE50">
        <v>25180000000</v>
      </c>
      <c r="AF50">
        <v>26881000000</v>
      </c>
      <c r="AG50">
        <v>28791000000</v>
      </c>
      <c r="AH50">
        <v>30796000000</v>
      </c>
      <c r="AI50">
        <v>38650000000</v>
      </c>
      <c r="AJ50">
        <v>40632000000</v>
      </c>
      <c r="AK50">
        <v>44187000000</v>
      </c>
      <c r="AL50">
        <v>45212000000</v>
      </c>
      <c r="AM50">
        <v>43476000000</v>
      </c>
      <c r="AN50">
        <v>40488000000</v>
      </c>
      <c r="AO50">
        <v>41182000000</v>
      </c>
      <c r="AP50">
        <v>44460000000</v>
      </c>
      <c r="AQ50">
        <v>49555000000</v>
      </c>
      <c r="AR50">
        <v>54148000000</v>
      </c>
      <c r="AS50">
        <v>65728000000</v>
      </c>
      <c r="AT50">
        <v>77072000000</v>
      </c>
      <c r="AU50">
        <v>85227000000</v>
      </c>
      <c r="AV50">
        <v>96013000000</v>
      </c>
      <c r="DK50">
        <v>7201368000</v>
      </c>
      <c r="DL50">
        <v>7370000000</v>
      </c>
      <c r="DM50">
        <v>9841000000</v>
      </c>
      <c r="DN50">
        <v>11241000000</v>
      </c>
      <c r="DO50">
        <v>13292000000</v>
      </c>
      <c r="DP50">
        <v>17315000000</v>
      </c>
      <c r="DQ50">
        <v>28791000000</v>
      </c>
      <c r="DR50">
        <v>44187000000</v>
      </c>
      <c r="DS50">
        <v>41182000000</v>
      </c>
      <c r="DT50">
        <v>65728000000</v>
      </c>
      <c r="EO50" t="str">
        <f t="shared" si="9"/>
        <v>bs</v>
      </c>
      <c r="EP50" t="str">
        <f t="shared" si="9"/>
        <v>totalAssets</v>
      </c>
      <c r="ET50" t="str" cm="1">
        <f t="array" aca="1" ref="ET50" ca="1">IF(ISNUMBER(DK$4),IF(ABS(INDEX($F$4:$EK$109,MATCH(1,($A$4:$A$109=$EO50)*($B$4:$B$109=$EP50),0),MATCH(ET$2,$F$2:$EK$2,0))-SUM(OFFSET($E50,,MATCH(ET$2,$F$1:$EK$1,0)+3,,1)))&gt;0,INDEX($F$4:$EK$109,MATCH(1,($A$4:$A$109=$EO50)*($B$4:$B$109=$EP50),0),MATCH(ET$2,$F$2:$EK$2,0))-SUM(OFFSET($E50,,MATCH(ET$2,$F$1:$EK$1,0)+3,,1)),""),"")</f>
        <v/>
      </c>
      <c r="EU50" t="str" cm="1">
        <f t="array" aca="1" ref="EU50" ca="1">IF(ISNUMBER(DL$4),IF(ABS(INDEX($F$4:$EK$109,MATCH(1,($A$4:$A$109=$EO50)*($B$4:$B$109=$EP50),0),MATCH(EU$2,$F$2:$EK$2,0))-SUM(OFFSET($E50,,MATCH(EU$2,$F$1:$EK$1,0)+3,,1)))&gt;0,INDEX($F$4:$EK$109,MATCH(1,($A$4:$A$109=$EO50)*($B$4:$B$109=$EP50),0),MATCH(EU$2,$F$2:$EK$2,0))-SUM(OFFSET($E50,,MATCH(EU$2,$F$1:$EK$1,0)+3,,1)),""),"")</f>
        <v/>
      </c>
      <c r="EV50" t="str" cm="1">
        <f t="array" aca="1" ref="EV50" ca="1">IF(ISNUMBER(DM$4),IF(ABS(INDEX($F$4:$EK$109,MATCH(1,($A$4:$A$109=$EO50)*($B$4:$B$109=$EP50),0),MATCH(EV$2,$F$2:$EK$2,0))-SUM(OFFSET($E50,,MATCH(EV$2,$F$1:$EK$1,0)+3,,1)))&gt;0,INDEX($F$4:$EK$109,MATCH(1,($A$4:$A$109=$EO50)*($B$4:$B$109=$EP50),0),MATCH(EV$2,$F$2:$EK$2,0))-SUM(OFFSET($E50,,MATCH(EV$2,$F$1:$EK$1,0)+3,,1)),""),"")</f>
        <v/>
      </c>
      <c r="EW50" t="str" cm="1">
        <f t="array" aca="1" ref="EW50" ca="1">IF(ISNUMBER(DN$4),IF(ABS(INDEX($F$4:$EK$109,MATCH(1,($A$4:$A$109=$EO50)*($B$4:$B$109=$EP50),0),MATCH(EW$2,$F$2:$EK$2,0))-SUM(OFFSET($E50,,MATCH(EW$2,$F$1:$EK$1,0)+3,,1)))&gt;0,INDEX($F$4:$EK$109,MATCH(1,($A$4:$A$109=$EO50)*($B$4:$B$109=$EP50),0),MATCH(EW$2,$F$2:$EK$2,0))-SUM(OFFSET($E50,,MATCH(EW$2,$F$1:$EK$1,0)+3,,1)),""),"")</f>
        <v/>
      </c>
      <c r="EX50" t="str" cm="1">
        <f t="array" aca="1" ref="EX50" ca="1">IF(ISNUMBER(DO$4),IF(ABS(INDEX($F$4:$EK$109,MATCH(1,($A$4:$A$109=$EO50)*($B$4:$B$109=$EP50),0),MATCH(EX$2,$F$2:$EK$2,0))-SUM(OFFSET($E50,,MATCH(EX$2,$F$1:$EK$1,0)+3,,1)))&gt;0,INDEX($F$4:$EK$109,MATCH(1,($A$4:$A$109=$EO50)*($B$4:$B$109=$EP50),0),MATCH(EX$2,$F$2:$EK$2,0))-SUM(OFFSET($E50,,MATCH(EX$2,$F$1:$EK$1,0)+3,,1)),""),"")</f>
        <v/>
      </c>
      <c r="EY50" t="str" cm="1">
        <f t="array" aca="1" ref="EY50" ca="1">IF(ISNUMBER(DP$4),IF(ABS(INDEX($F$4:$EK$109,MATCH(1,($A$4:$A$109=$EO50)*($B$4:$B$109=$EP50),0),MATCH(EY$2,$F$2:$EK$2,0))-SUM(OFFSET($E50,,MATCH(EY$2,$F$1:$EK$1,0)+3,,1)))&gt;0,INDEX($F$4:$EK$109,MATCH(1,($A$4:$A$109=$EO50)*($B$4:$B$109=$EP50),0),MATCH(EY$2,$F$2:$EK$2,0))-SUM(OFFSET($E50,,MATCH(EY$2,$F$1:$EK$1,0)+3,,1)),""),"")</f>
        <v/>
      </c>
      <c r="EZ50" t="str" cm="1">
        <f t="array" aca="1" ref="EZ50" ca="1">IF(ISNUMBER(DQ$4),IF(ABS(INDEX($F$4:$EK$109,MATCH(1,($A$4:$A$109=$EO50)*($B$4:$B$109=$EP50),0),MATCH(EZ$2,$F$2:$EK$2,0))-SUM(OFFSET($E50,,MATCH(EZ$2,$F$1:$EK$1,0)+3,,1)))&gt;0,INDEX($F$4:$EK$109,MATCH(1,($A$4:$A$109=$EO50)*($B$4:$B$109=$EP50),0),MATCH(EZ$2,$F$2:$EK$2,0))-SUM(OFFSET($E50,,MATCH(EZ$2,$F$1:$EK$1,0)+3,,1)),""),"")</f>
        <v/>
      </c>
      <c r="FA50" t="str" cm="1">
        <f t="array" aca="1" ref="FA50" ca="1">IF(ISNUMBER(DR$4),IF(ABS(INDEX($F$4:$EK$109,MATCH(1,($A$4:$A$109=$EO50)*($B$4:$B$109=$EP50),0),MATCH(FA$2,$F$2:$EK$2,0))-SUM(OFFSET($E50,,MATCH(FA$2,$F$1:$EK$1,0)+3,,1)))&gt;0,INDEX($F$4:$EK$109,MATCH(1,($A$4:$A$109=$EO50)*($B$4:$B$109=$EP50),0),MATCH(FA$2,$F$2:$EK$2,0))-SUM(OFFSET($E50,,MATCH(FA$2,$F$1:$EK$1,0)+3,,1)),""),"")</f>
        <v/>
      </c>
      <c r="FB50" t="str" cm="1">
        <f t="array" aca="1" ref="FB50" ca="1">IF(ISNUMBER(DS$4),IF(ABS(INDEX($F$4:$EK$109,MATCH(1,($A$4:$A$109=$EO50)*($B$4:$B$109=$EP50),0),MATCH(FB$2,$F$2:$EK$2,0))-SUM(OFFSET($E50,,MATCH(FB$2,$F$1:$EK$1,0)+3,,1)))&gt;0,INDEX($F$4:$EK$109,MATCH(1,($A$4:$A$109=$EO50)*($B$4:$B$109=$EP50),0),MATCH(FB$2,$F$2:$EK$2,0))-SUM(OFFSET($E50,,MATCH(FB$2,$F$1:$EK$1,0)+3,,1)),""),"")</f>
        <v/>
      </c>
      <c r="FC50" t="str" cm="1">
        <f t="array" aca="1" ref="FC50" ca="1">IF(ISNUMBER(DT$4),IF(ABS(INDEX($F$4:$EK$109,MATCH(1,($A$4:$A$109=$EO50)*($B$4:$B$109=$EP50),0),MATCH(FC$2,$F$2:$EK$2,0))-SUM(OFFSET($E50,,MATCH(FC$2,$F$1:$EK$1,0)+3,,1)))&gt;0,INDEX($F$4:$EK$109,MATCH(1,($A$4:$A$109=$EO50)*($B$4:$B$109=$EP50),0),MATCH(FC$2,$F$2:$EK$2,0))-SUM(OFFSET($E50,,MATCH(FC$2,$F$1:$EK$1,0)+3,,1)),""),"")</f>
        <v/>
      </c>
      <c r="FD50" t="str" cm="1">
        <f t="array" aca="1" ref="FD50" ca="1">IF(ISNUMBER(DU$4),IF(ABS(INDEX($F$4:$EK$109,MATCH(1,($A$4:$A$109=$EO50)*($B$4:$B$109=$EP50),0),MATCH(FD$2,$F$2:$EK$2,0))-SUM(OFFSET($E50,,MATCH(FD$2,$F$1:$EK$1,0)+3,,1)))&gt;0,INDEX($F$4:$EK$109,MATCH(1,($A$4:$A$109=$EO50)*($B$4:$B$109=$EP50),0),MATCH(FD$2,$F$2:$EK$2,0))-SUM(OFFSET($E50,,MATCH(FD$2,$F$1:$EK$1,0)+3,,1)),""),"")</f>
        <v/>
      </c>
      <c r="FE50" t="str" cm="1">
        <f t="array" aca="1" ref="FE50" ca="1">IF(ISNUMBER(DV$4),IF(ABS(INDEX($F$4:$EK$109,MATCH(1,($A$4:$A$109=$EO50)*($B$4:$B$109=$EP50),0),MATCH(FE$2,$F$2:$EK$2,0))-SUM(OFFSET($E50,,MATCH(FE$2,$F$1:$EK$1,0)+3,,1)))&gt;0,INDEX($F$4:$EK$109,MATCH(1,($A$4:$A$109=$EO50)*($B$4:$B$109=$EP50),0),MATCH(FE$2,$F$2:$EK$2,0))-SUM(OFFSET($E50,,MATCH(FE$2,$F$1:$EK$1,0)+3,,1)),""),"")</f>
        <v/>
      </c>
      <c r="FF50" t="str" cm="1">
        <f t="array" aca="1" ref="FF50" ca="1">IF(ISNUMBER(DW$4),IF(ABS(INDEX($F$4:$EK$109,MATCH(1,($A$4:$A$109=$EO50)*($B$4:$B$109=$EP50),0),MATCH(FF$2,$F$2:$EK$2,0))-SUM(OFFSET($E50,,MATCH(FF$2,$F$1:$EK$1,0)+3,,1)))&gt;0,INDEX($F$4:$EK$109,MATCH(1,($A$4:$A$109=$EO50)*($B$4:$B$109=$EP50),0),MATCH(FF$2,$F$2:$EK$2,0))-SUM(OFFSET($E50,,MATCH(FF$2,$F$1:$EK$1,0)+3,,1)),""),"")</f>
        <v/>
      </c>
      <c r="FG50" t="str" cm="1">
        <f t="array" aca="1" ref="FG50" ca="1">IF(ISNUMBER(DX$4),IF(ABS(INDEX($F$4:$EK$109,MATCH(1,($A$4:$A$109=$EO50)*($B$4:$B$109=$EP50),0),MATCH(FG$2,$F$2:$EK$2,0))-SUM(OFFSET($E50,,MATCH(FG$2,$F$1:$EK$1,0)+3,,1)))&gt;0,INDEX($F$4:$EK$109,MATCH(1,($A$4:$A$109=$EO50)*($B$4:$B$109=$EP50),0),MATCH(FG$2,$F$2:$EK$2,0))-SUM(OFFSET($E50,,MATCH(FG$2,$F$1:$EK$1,0)+3,,1)),""),"")</f>
        <v/>
      </c>
      <c r="FH50" t="str" cm="1">
        <f t="array" aca="1" ref="FH50" ca="1">IF(ISNUMBER(DY$4),IF(ABS(INDEX($F$4:$EK$109,MATCH(1,($A$4:$A$109=$EO50)*($B$4:$B$109=$EP50),0),MATCH(FH$2,$F$2:$EK$2,0))-SUM(OFFSET($E50,,MATCH(FH$2,$F$1:$EK$1,0)+3,,1)))&gt;0,INDEX($F$4:$EK$109,MATCH(1,($A$4:$A$109=$EO50)*($B$4:$B$109=$EP50),0),MATCH(FH$2,$F$2:$EK$2,0))-SUM(OFFSET($E50,,MATCH(FH$2,$F$1:$EK$1,0)+3,,1)),""),"")</f>
        <v/>
      </c>
      <c r="FI50" t="str" cm="1">
        <f t="array" aca="1" ref="FI50" ca="1">IF(ISNUMBER(DZ$4),IF(ABS(INDEX($F$4:$EK$109,MATCH(1,($A$4:$A$109=$EO50)*($B$4:$B$109=$EP50),0),MATCH(FI$2,$F$2:$EK$2,0))-SUM(OFFSET($E50,,MATCH(FI$2,$F$1:$EK$1,0)+3,,1)))&gt;0,INDEX($F$4:$EK$109,MATCH(1,($A$4:$A$109=$EO50)*($B$4:$B$109=$EP50),0),MATCH(FI$2,$F$2:$EK$2,0))-SUM(OFFSET($E50,,MATCH(FI$2,$F$1:$EK$1,0)+3,,1)),""),"")</f>
        <v/>
      </c>
      <c r="FJ50" t="str" cm="1">
        <f t="array" aca="1" ref="FJ50" ca="1">IF(ISNUMBER(EA$4),IF(ABS(INDEX($F$4:$EK$109,MATCH(1,($A$4:$A$109=$EO50)*($B$4:$B$109=$EP50),0),MATCH(FJ$2,$F$2:$EK$2,0))-SUM(OFFSET($E50,,MATCH(FJ$2,$F$1:$EK$1,0)+3,,1)))&gt;0,INDEX($F$4:$EK$109,MATCH(1,($A$4:$A$109=$EO50)*($B$4:$B$109=$EP50),0),MATCH(FJ$2,$F$2:$EK$2,0))-SUM(OFFSET($E50,,MATCH(FJ$2,$F$1:$EK$1,0)+3,,1)),""),"")</f>
        <v/>
      </c>
      <c r="FK50" t="str" cm="1">
        <f t="array" aca="1" ref="FK50" ca="1">IF(ISNUMBER(EB$4),IF(ABS(INDEX($F$4:$EK$109,MATCH(1,($A$4:$A$109=$EO50)*($B$4:$B$109=$EP50),0),MATCH(FK$2,$F$2:$EK$2,0))-SUM(OFFSET($E50,,MATCH(FK$2,$F$1:$EK$1,0)+3,,1)))&gt;0,INDEX($F$4:$EK$109,MATCH(1,($A$4:$A$109=$EO50)*($B$4:$B$109=$EP50),0),MATCH(FK$2,$F$2:$EK$2,0))-SUM(OFFSET($E50,,MATCH(FK$2,$F$1:$EK$1,0)+3,,1)),""),"")</f>
        <v/>
      </c>
      <c r="FL50" t="str" cm="1">
        <f t="array" aca="1" ref="FL50" ca="1">IF(ISNUMBER(EC$4),IF(ABS(INDEX($F$4:$EK$109,MATCH(1,($A$4:$A$109=$EO50)*($B$4:$B$109=$EP50),0),MATCH(FL$2,$F$2:$EK$2,0))-SUM(OFFSET($E50,,MATCH(FL$2,$F$1:$EK$1,0)+3,,1)))&gt;0,INDEX($F$4:$EK$109,MATCH(1,($A$4:$A$109=$EO50)*($B$4:$B$109=$EP50),0),MATCH(FL$2,$F$2:$EK$2,0))-SUM(OFFSET($E50,,MATCH(FL$2,$F$1:$EK$1,0)+3,,1)),""),"")</f>
        <v/>
      </c>
      <c r="FM50" t="str" cm="1">
        <f t="array" aca="1" ref="FM50" ca="1">IF(ISNUMBER(ED$4),IF(ABS(INDEX($F$4:$EK$109,MATCH(1,($A$4:$A$109=$EO50)*($B$4:$B$109=$EP50),0),MATCH(FM$2,$F$2:$EK$2,0))-SUM(OFFSET($E50,,MATCH(FM$2,$F$1:$EK$1,0)+3,,1)))&gt;0,INDEX($F$4:$EK$109,MATCH(1,($A$4:$A$109=$EO50)*($B$4:$B$109=$EP50),0),MATCH(FM$2,$F$2:$EK$2,0))-SUM(OFFSET($E50,,MATCH(FM$2,$F$1:$EK$1,0)+3,,1)),""),"")</f>
        <v/>
      </c>
      <c r="FN50" t="str" cm="1">
        <f t="array" aca="1" ref="FN50" ca="1">IF(ISNUMBER(EE$4),IF(ABS(INDEX($F$4:$EK$109,MATCH(1,($A$4:$A$109=$EO50)*($B$4:$B$109=$EP50),0),MATCH(FN$2,$F$2:$EK$2,0))-SUM(OFFSET($E50,,MATCH(FN$2,$F$1:$EK$1,0)+3,,1)))&gt;0,INDEX($F$4:$EK$109,MATCH(1,($A$4:$A$109=$EO50)*($B$4:$B$109=$EP50),0),MATCH(FN$2,$F$2:$EK$2,0))-SUM(OFFSET($E50,,MATCH(FN$2,$F$1:$EK$1,0)+3,,1)),""),"")</f>
        <v/>
      </c>
      <c r="FO50" t="str" cm="1">
        <f t="array" aca="1" ref="FO50" ca="1">IF(ISNUMBER(EF$4),IF(ABS(INDEX($F$4:$EK$109,MATCH(1,($A$4:$A$109=$EO50)*($B$4:$B$109=$EP50),0),MATCH(FO$2,$F$2:$EK$2,0))-SUM(OFFSET($E50,,MATCH(FO$2,$F$1:$EK$1,0)+3,,1)))&gt;0,INDEX($F$4:$EK$109,MATCH(1,($A$4:$A$109=$EO50)*($B$4:$B$109=$EP50),0),MATCH(FO$2,$F$2:$EK$2,0))-SUM(OFFSET($E50,,MATCH(FO$2,$F$1:$EK$1,0)+3,,1)),""),"")</f>
        <v/>
      </c>
      <c r="FP50" t="str" cm="1">
        <f t="array" aca="1" ref="FP50" ca="1">IF(ISNUMBER(EG$4),IF(ABS(INDEX($F$4:$EK$109,MATCH(1,($A$4:$A$109=$EO50)*($B$4:$B$109=$EP50),0),MATCH(FP$2,$F$2:$EK$2,0))-SUM(OFFSET($E50,,MATCH(FP$2,$F$1:$EK$1,0)+3,,1)))&gt;0,INDEX($F$4:$EK$109,MATCH(1,($A$4:$A$109=$EO50)*($B$4:$B$109=$EP50),0),MATCH(FP$2,$F$2:$EK$2,0))-SUM(OFFSET($E50,,MATCH(FP$2,$F$1:$EK$1,0)+3,,1)),""),"")</f>
        <v/>
      </c>
      <c r="FQ50" t="str" cm="1">
        <f t="array" aca="1" ref="FQ50" ca="1">IF(ISNUMBER(EH$4),IF(ABS(INDEX($F$4:$EK$109,MATCH(1,($A$4:$A$109=$EO50)*($B$4:$B$109=$EP50),0),MATCH(FQ$2,$F$2:$EK$2,0))-SUM(OFFSET($E50,,MATCH(FQ$2,$F$1:$EK$1,0)+3,,1)))&gt;0,INDEX($F$4:$EK$109,MATCH(1,($A$4:$A$109=$EO50)*($B$4:$B$109=$EP50),0),MATCH(FQ$2,$F$2:$EK$2,0))-SUM(OFFSET($E50,,MATCH(FQ$2,$F$1:$EK$1,0)+3,,1)),""),"")</f>
        <v/>
      </c>
      <c r="FR50" t="str" cm="1">
        <f t="array" aca="1" ref="FR50" ca="1">IF(ISNUMBER(EI$4),IF(ABS(INDEX($F$4:$EK$109,MATCH(1,($A$4:$A$109=$EO50)*($B$4:$B$109=$EP50),0),MATCH(FR$2,$F$2:$EK$2,0))-SUM(OFFSET($E50,,MATCH(FR$2,$F$1:$EK$1,0)+3,,1)))&gt;0,INDEX($F$4:$EK$109,MATCH(1,($A$4:$A$109=$EO50)*($B$4:$B$109=$EP50),0),MATCH(FR$2,$F$2:$EK$2,0))-SUM(OFFSET($E50,,MATCH(FR$2,$F$1:$EK$1,0)+3,,1)),""),"")</f>
        <v/>
      </c>
      <c r="FS50" t="str" cm="1">
        <f t="array" aca="1" ref="FS50" ca="1">IF(ISNUMBER(EJ$4),IF(ABS(INDEX($F$4:$EK$109,MATCH(1,($A$4:$A$109=$EO50)*($B$4:$B$109=$EP50),0),MATCH(FS$2,$F$2:$EK$2,0))-SUM(OFFSET($E50,,MATCH(FS$2,$F$1:$EK$1,0)+3,,1)))&gt;0,INDEX($F$4:$EK$109,MATCH(1,($A$4:$A$109=$EO50)*($B$4:$B$109=$EP50),0),MATCH(FS$2,$F$2:$EK$2,0))-SUM(OFFSET($E50,,MATCH(FS$2,$F$1:$EK$1,0)+3,,1)),""),"")</f>
        <v/>
      </c>
      <c r="FT50" t="str" cm="1">
        <f t="array" aca="1" ref="FT50" ca="1">IF(ISNUMBER(EK$4),IF(ABS(INDEX($F$4:$EK$109,MATCH(1,($A$4:$A$109=$EO50)*($B$4:$B$109=$EP50),0),MATCH(FT$2,$F$2:$EK$2,0))-SUM(OFFSET($E50,,MATCH(FT$2,$F$1:$EK$1,0)+3,,1)))&gt;0,INDEX($F$4:$EK$109,MATCH(1,($A$4:$A$109=$EO50)*($B$4:$B$109=$EP50),0),MATCH(FT$2,$F$2:$EK$2,0))-SUM(OFFSET($E50,,MATCH(FT$2,$F$1:$EK$1,0)+3,,1)),""),"")</f>
        <v/>
      </c>
    </row>
    <row r="51" spans="1:176" x14ac:dyDescent="0.25">
      <c r="A51" t="s">
        <v>157</v>
      </c>
      <c r="B51" t="s">
        <v>174</v>
      </c>
      <c r="F51">
        <v>309008000</v>
      </c>
      <c r="G51">
        <v>261627000</v>
      </c>
      <c r="H51">
        <v>328097000</v>
      </c>
      <c r="I51">
        <v>293223000</v>
      </c>
      <c r="J51">
        <v>222000000</v>
      </c>
      <c r="K51">
        <v>277000000</v>
      </c>
      <c r="L51">
        <v>295000000</v>
      </c>
      <c r="M51">
        <v>296000000</v>
      </c>
      <c r="N51">
        <v>320000000</v>
      </c>
      <c r="O51">
        <v>423000000</v>
      </c>
      <c r="P51">
        <v>523000000</v>
      </c>
      <c r="Q51">
        <v>485000000</v>
      </c>
      <c r="R51">
        <v>348000000</v>
      </c>
      <c r="S51">
        <v>431000000</v>
      </c>
      <c r="T51">
        <v>511000000</v>
      </c>
      <c r="U51">
        <v>596000000</v>
      </c>
      <c r="V51">
        <v>623000000</v>
      </c>
      <c r="W51">
        <v>800000000</v>
      </c>
      <c r="X51">
        <v>902000000</v>
      </c>
      <c r="Y51">
        <v>511000000</v>
      </c>
      <c r="Z51">
        <v>368000000</v>
      </c>
      <c r="AA51">
        <v>437000000</v>
      </c>
      <c r="AB51">
        <v>591000000</v>
      </c>
      <c r="AC51">
        <v>687000000</v>
      </c>
      <c r="AD51">
        <v>761000000</v>
      </c>
      <c r="AE51">
        <v>893000000</v>
      </c>
      <c r="AF51">
        <v>1097000000</v>
      </c>
      <c r="AG51">
        <v>1149000000</v>
      </c>
      <c r="AH51">
        <v>1218000000</v>
      </c>
      <c r="AI51">
        <v>1474000000</v>
      </c>
      <c r="AJ51">
        <v>1664000000</v>
      </c>
      <c r="AK51">
        <v>1783000000</v>
      </c>
      <c r="AL51">
        <v>1999000000</v>
      </c>
      <c r="AM51">
        <v>2421000000</v>
      </c>
      <c r="AN51">
        <v>1491000000</v>
      </c>
      <c r="AO51">
        <v>1193000000</v>
      </c>
      <c r="AP51">
        <v>1141000000</v>
      </c>
      <c r="AQ51">
        <v>1929000000</v>
      </c>
      <c r="AR51">
        <v>2380000000</v>
      </c>
      <c r="AS51">
        <v>2699000000</v>
      </c>
      <c r="AT51">
        <v>2715000000</v>
      </c>
      <c r="AU51">
        <v>3680000000</v>
      </c>
      <c r="AV51">
        <v>5353000000</v>
      </c>
      <c r="DK51">
        <v>293223000</v>
      </c>
      <c r="DL51">
        <v>296000000</v>
      </c>
      <c r="DM51">
        <v>485000000</v>
      </c>
      <c r="DN51">
        <v>596000000</v>
      </c>
      <c r="DO51">
        <v>511000000</v>
      </c>
      <c r="DP51">
        <v>687000000</v>
      </c>
      <c r="DQ51">
        <v>1149000000</v>
      </c>
      <c r="DR51">
        <v>1783000000</v>
      </c>
      <c r="DS51">
        <v>1193000000</v>
      </c>
      <c r="DT51">
        <v>2699000000</v>
      </c>
      <c r="EO51" t="str">
        <f t="shared" si="9"/>
        <v>bs</v>
      </c>
      <c r="EP51" t="str">
        <f t="shared" si="9"/>
        <v>accountPayables</v>
      </c>
      <c r="ET51" t="str" cm="1">
        <f t="array" aca="1" ref="ET51" ca="1">IF(ISNUMBER(DK$4),IF(ABS(INDEX($F$4:$EK$109,MATCH(1,($A$4:$A$109=$EO51)*($B$4:$B$109=$EP51),0),MATCH(ET$2,$F$2:$EK$2,0))-SUM(OFFSET($E51,,MATCH(ET$2,$F$1:$EK$1,0)+3,,1)))&gt;0,INDEX($F$4:$EK$109,MATCH(1,($A$4:$A$109=$EO51)*($B$4:$B$109=$EP51),0),MATCH(ET$2,$F$2:$EK$2,0))-SUM(OFFSET($E51,,MATCH(ET$2,$F$1:$EK$1,0)+3,,1)),""),"")</f>
        <v/>
      </c>
      <c r="EU51" t="str" cm="1">
        <f t="array" aca="1" ref="EU51" ca="1">IF(ISNUMBER(DL$4),IF(ABS(INDEX($F$4:$EK$109,MATCH(1,($A$4:$A$109=$EO51)*($B$4:$B$109=$EP51),0),MATCH(EU$2,$F$2:$EK$2,0))-SUM(OFFSET($E51,,MATCH(EU$2,$F$1:$EK$1,0)+3,,1)))&gt;0,INDEX($F$4:$EK$109,MATCH(1,($A$4:$A$109=$EO51)*($B$4:$B$109=$EP51),0),MATCH(EU$2,$F$2:$EK$2,0))-SUM(OFFSET($E51,,MATCH(EU$2,$F$1:$EK$1,0)+3,,1)),""),"")</f>
        <v/>
      </c>
      <c r="EV51" t="str" cm="1">
        <f t="array" aca="1" ref="EV51" ca="1">IF(ISNUMBER(DM$4),IF(ABS(INDEX($F$4:$EK$109,MATCH(1,($A$4:$A$109=$EO51)*($B$4:$B$109=$EP51),0),MATCH(EV$2,$F$2:$EK$2,0))-SUM(OFFSET($E51,,MATCH(EV$2,$F$1:$EK$1,0)+3,,1)))&gt;0,INDEX($F$4:$EK$109,MATCH(1,($A$4:$A$109=$EO51)*($B$4:$B$109=$EP51),0),MATCH(EV$2,$F$2:$EK$2,0))-SUM(OFFSET($E51,,MATCH(EV$2,$F$1:$EK$1,0)+3,,1)),""),"")</f>
        <v/>
      </c>
      <c r="EW51" t="str" cm="1">
        <f t="array" aca="1" ref="EW51" ca="1">IF(ISNUMBER(DN$4),IF(ABS(INDEX($F$4:$EK$109,MATCH(1,($A$4:$A$109=$EO51)*($B$4:$B$109=$EP51),0),MATCH(EW$2,$F$2:$EK$2,0))-SUM(OFFSET($E51,,MATCH(EW$2,$F$1:$EK$1,0)+3,,1)))&gt;0,INDEX($F$4:$EK$109,MATCH(1,($A$4:$A$109=$EO51)*($B$4:$B$109=$EP51),0),MATCH(EW$2,$F$2:$EK$2,0))-SUM(OFFSET($E51,,MATCH(EW$2,$F$1:$EK$1,0)+3,,1)),""),"")</f>
        <v/>
      </c>
      <c r="EX51" t="str" cm="1">
        <f t="array" aca="1" ref="EX51" ca="1">IF(ISNUMBER(DO$4),IF(ABS(INDEX($F$4:$EK$109,MATCH(1,($A$4:$A$109=$EO51)*($B$4:$B$109=$EP51),0),MATCH(EX$2,$F$2:$EK$2,0))-SUM(OFFSET($E51,,MATCH(EX$2,$F$1:$EK$1,0)+3,,1)))&gt;0,INDEX($F$4:$EK$109,MATCH(1,($A$4:$A$109=$EO51)*($B$4:$B$109=$EP51),0),MATCH(EX$2,$F$2:$EK$2,0))-SUM(OFFSET($E51,,MATCH(EX$2,$F$1:$EK$1,0)+3,,1)),""),"")</f>
        <v/>
      </c>
      <c r="EY51" t="str" cm="1">
        <f t="array" aca="1" ref="EY51" ca="1">IF(ISNUMBER(DP$4),IF(ABS(INDEX($F$4:$EK$109,MATCH(1,($A$4:$A$109=$EO51)*($B$4:$B$109=$EP51),0),MATCH(EY$2,$F$2:$EK$2,0))-SUM(OFFSET($E51,,MATCH(EY$2,$F$1:$EK$1,0)+3,,1)))&gt;0,INDEX($F$4:$EK$109,MATCH(1,($A$4:$A$109=$EO51)*($B$4:$B$109=$EP51),0),MATCH(EY$2,$F$2:$EK$2,0))-SUM(OFFSET($E51,,MATCH(EY$2,$F$1:$EK$1,0)+3,,1)),""),"")</f>
        <v/>
      </c>
      <c r="EZ51" t="str" cm="1">
        <f t="array" aca="1" ref="EZ51" ca="1">IF(ISNUMBER(DQ$4),IF(ABS(INDEX($F$4:$EK$109,MATCH(1,($A$4:$A$109=$EO51)*($B$4:$B$109=$EP51),0),MATCH(EZ$2,$F$2:$EK$2,0))-SUM(OFFSET($E51,,MATCH(EZ$2,$F$1:$EK$1,0)+3,,1)))&gt;0,INDEX($F$4:$EK$109,MATCH(1,($A$4:$A$109=$EO51)*($B$4:$B$109=$EP51),0),MATCH(EZ$2,$F$2:$EK$2,0))-SUM(OFFSET($E51,,MATCH(EZ$2,$F$1:$EK$1,0)+3,,1)),""),"")</f>
        <v/>
      </c>
      <c r="FA51" t="str" cm="1">
        <f t="array" aca="1" ref="FA51" ca="1">IF(ISNUMBER(DR$4),IF(ABS(INDEX($F$4:$EK$109,MATCH(1,($A$4:$A$109=$EO51)*($B$4:$B$109=$EP51),0),MATCH(FA$2,$F$2:$EK$2,0))-SUM(OFFSET($E51,,MATCH(FA$2,$F$1:$EK$1,0)+3,,1)))&gt;0,INDEX($F$4:$EK$109,MATCH(1,($A$4:$A$109=$EO51)*($B$4:$B$109=$EP51),0),MATCH(FA$2,$F$2:$EK$2,0))-SUM(OFFSET($E51,,MATCH(FA$2,$F$1:$EK$1,0)+3,,1)),""),"")</f>
        <v/>
      </c>
      <c r="FB51" t="str" cm="1">
        <f t="array" aca="1" ref="FB51" ca="1">IF(ISNUMBER(DS$4),IF(ABS(INDEX($F$4:$EK$109,MATCH(1,($A$4:$A$109=$EO51)*($B$4:$B$109=$EP51),0),MATCH(FB$2,$F$2:$EK$2,0))-SUM(OFFSET($E51,,MATCH(FB$2,$F$1:$EK$1,0)+3,,1)))&gt;0,INDEX($F$4:$EK$109,MATCH(1,($A$4:$A$109=$EO51)*($B$4:$B$109=$EP51),0),MATCH(FB$2,$F$2:$EK$2,0))-SUM(OFFSET($E51,,MATCH(FB$2,$F$1:$EK$1,0)+3,,1)),""),"")</f>
        <v/>
      </c>
      <c r="FC51" t="str" cm="1">
        <f t="array" aca="1" ref="FC51" ca="1">IF(ISNUMBER(DT$4),IF(ABS(INDEX($F$4:$EK$109,MATCH(1,($A$4:$A$109=$EO51)*($B$4:$B$109=$EP51),0),MATCH(FC$2,$F$2:$EK$2,0))-SUM(OFFSET($E51,,MATCH(FC$2,$F$1:$EK$1,0)+3,,1)))&gt;0,INDEX($F$4:$EK$109,MATCH(1,($A$4:$A$109=$EO51)*($B$4:$B$109=$EP51),0),MATCH(FC$2,$F$2:$EK$2,0))-SUM(OFFSET($E51,,MATCH(FC$2,$F$1:$EK$1,0)+3,,1)),""),"")</f>
        <v/>
      </c>
      <c r="FD51" t="str" cm="1">
        <f t="array" aca="1" ref="FD51" ca="1">IF(ISNUMBER(DU$4),IF(ABS(INDEX($F$4:$EK$109,MATCH(1,($A$4:$A$109=$EO51)*($B$4:$B$109=$EP51),0),MATCH(FD$2,$F$2:$EK$2,0))-SUM(OFFSET($E51,,MATCH(FD$2,$F$1:$EK$1,0)+3,,1)))&gt;0,INDEX($F$4:$EK$109,MATCH(1,($A$4:$A$109=$EO51)*($B$4:$B$109=$EP51),0),MATCH(FD$2,$F$2:$EK$2,0))-SUM(OFFSET($E51,,MATCH(FD$2,$F$1:$EK$1,0)+3,,1)),""),"")</f>
        <v/>
      </c>
      <c r="FE51" t="str" cm="1">
        <f t="array" aca="1" ref="FE51" ca="1">IF(ISNUMBER(DV$4),IF(ABS(INDEX($F$4:$EK$109,MATCH(1,($A$4:$A$109=$EO51)*($B$4:$B$109=$EP51),0),MATCH(FE$2,$F$2:$EK$2,0))-SUM(OFFSET($E51,,MATCH(FE$2,$F$1:$EK$1,0)+3,,1)))&gt;0,INDEX($F$4:$EK$109,MATCH(1,($A$4:$A$109=$EO51)*($B$4:$B$109=$EP51),0),MATCH(FE$2,$F$2:$EK$2,0))-SUM(OFFSET($E51,,MATCH(FE$2,$F$1:$EK$1,0)+3,,1)),""),"")</f>
        <v/>
      </c>
      <c r="FF51" t="str" cm="1">
        <f t="array" aca="1" ref="FF51" ca="1">IF(ISNUMBER(DW$4),IF(ABS(INDEX($F$4:$EK$109,MATCH(1,($A$4:$A$109=$EO51)*($B$4:$B$109=$EP51),0),MATCH(FF$2,$F$2:$EK$2,0))-SUM(OFFSET($E51,,MATCH(FF$2,$F$1:$EK$1,0)+3,,1)))&gt;0,INDEX($F$4:$EK$109,MATCH(1,($A$4:$A$109=$EO51)*($B$4:$B$109=$EP51),0),MATCH(FF$2,$F$2:$EK$2,0))-SUM(OFFSET($E51,,MATCH(FF$2,$F$1:$EK$1,0)+3,,1)),""),"")</f>
        <v/>
      </c>
      <c r="FG51" t="str" cm="1">
        <f t="array" aca="1" ref="FG51" ca="1">IF(ISNUMBER(DX$4),IF(ABS(INDEX($F$4:$EK$109,MATCH(1,($A$4:$A$109=$EO51)*($B$4:$B$109=$EP51),0),MATCH(FG$2,$F$2:$EK$2,0))-SUM(OFFSET($E51,,MATCH(FG$2,$F$1:$EK$1,0)+3,,1)))&gt;0,INDEX($F$4:$EK$109,MATCH(1,($A$4:$A$109=$EO51)*($B$4:$B$109=$EP51),0),MATCH(FG$2,$F$2:$EK$2,0))-SUM(OFFSET($E51,,MATCH(FG$2,$F$1:$EK$1,0)+3,,1)),""),"")</f>
        <v/>
      </c>
      <c r="FH51" t="str" cm="1">
        <f t="array" aca="1" ref="FH51" ca="1">IF(ISNUMBER(DY$4),IF(ABS(INDEX($F$4:$EK$109,MATCH(1,($A$4:$A$109=$EO51)*($B$4:$B$109=$EP51),0),MATCH(FH$2,$F$2:$EK$2,0))-SUM(OFFSET($E51,,MATCH(FH$2,$F$1:$EK$1,0)+3,,1)))&gt;0,INDEX($F$4:$EK$109,MATCH(1,($A$4:$A$109=$EO51)*($B$4:$B$109=$EP51),0),MATCH(FH$2,$F$2:$EK$2,0))-SUM(OFFSET($E51,,MATCH(FH$2,$F$1:$EK$1,0)+3,,1)),""),"")</f>
        <v/>
      </c>
      <c r="FI51" t="str" cm="1">
        <f t="array" aca="1" ref="FI51" ca="1">IF(ISNUMBER(DZ$4),IF(ABS(INDEX($F$4:$EK$109,MATCH(1,($A$4:$A$109=$EO51)*($B$4:$B$109=$EP51),0),MATCH(FI$2,$F$2:$EK$2,0))-SUM(OFFSET($E51,,MATCH(FI$2,$F$1:$EK$1,0)+3,,1)))&gt;0,INDEX($F$4:$EK$109,MATCH(1,($A$4:$A$109=$EO51)*($B$4:$B$109=$EP51),0),MATCH(FI$2,$F$2:$EK$2,0))-SUM(OFFSET($E51,,MATCH(FI$2,$F$1:$EK$1,0)+3,,1)),""),"")</f>
        <v/>
      </c>
      <c r="FJ51" t="str" cm="1">
        <f t="array" aca="1" ref="FJ51" ca="1">IF(ISNUMBER(EA$4),IF(ABS(INDEX($F$4:$EK$109,MATCH(1,($A$4:$A$109=$EO51)*($B$4:$B$109=$EP51),0),MATCH(FJ$2,$F$2:$EK$2,0))-SUM(OFFSET($E51,,MATCH(FJ$2,$F$1:$EK$1,0)+3,,1)))&gt;0,INDEX($F$4:$EK$109,MATCH(1,($A$4:$A$109=$EO51)*($B$4:$B$109=$EP51),0),MATCH(FJ$2,$F$2:$EK$2,0))-SUM(OFFSET($E51,,MATCH(FJ$2,$F$1:$EK$1,0)+3,,1)),""),"")</f>
        <v/>
      </c>
      <c r="FK51" t="str" cm="1">
        <f t="array" aca="1" ref="FK51" ca="1">IF(ISNUMBER(EB$4),IF(ABS(INDEX($F$4:$EK$109,MATCH(1,($A$4:$A$109=$EO51)*($B$4:$B$109=$EP51),0),MATCH(FK$2,$F$2:$EK$2,0))-SUM(OFFSET($E51,,MATCH(FK$2,$F$1:$EK$1,0)+3,,1)))&gt;0,INDEX($F$4:$EK$109,MATCH(1,($A$4:$A$109=$EO51)*($B$4:$B$109=$EP51),0),MATCH(FK$2,$F$2:$EK$2,0))-SUM(OFFSET($E51,,MATCH(FK$2,$F$1:$EK$1,0)+3,,1)),""),"")</f>
        <v/>
      </c>
      <c r="FL51" t="str" cm="1">
        <f t="array" aca="1" ref="FL51" ca="1">IF(ISNUMBER(EC$4),IF(ABS(INDEX($F$4:$EK$109,MATCH(1,($A$4:$A$109=$EO51)*($B$4:$B$109=$EP51),0),MATCH(FL$2,$F$2:$EK$2,0))-SUM(OFFSET($E51,,MATCH(FL$2,$F$1:$EK$1,0)+3,,1)))&gt;0,INDEX($F$4:$EK$109,MATCH(1,($A$4:$A$109=$EO51)*($B$4:$B$109=$EP51),0),MATCH(FL$2,$F$2:$EK$2,0))-SUM(OFFSET($E51,,MATCH(FL$2,$F$1:$EK$1,0)+3,,1)),""),"")</f>
        <v/>
      </c>
      <c r="FM51" t="str" cm="1">
        <f t="array" aca="1" ref="FM51" ca="1">IF(ISNUMBER(ED$4),IF(ABS(INDEX($F$4:$EK$109,MATCH(1,($A$4:$A$109=$EO51)*($B$4:$B$109=$EP51),0),MATCH(FM$2,$F$2:$EK$2,0))-SUM(OFFSET($E51,,MATCH(FM$2,$F$1:$EK$1,0)+3,,1)))&gt;0,INDEX($F$4:$EK$109,MATCH(1,($A$4:$A$109=$EO51)*($B$4:$B$109=$EP51),0),MATCH(FM$2,$F$2:$EK$2,0))-SUM(OFFSET($E51,,MATCH(FM$2,$F$1:$EK$1,0)+3,,1)),""),"")</f>
        <v/>
      </c>
      <c r="FN51" t="str" cm="1">
        <f t="array" aca="1" ref="FN51" ca="1">IF(ISNUMBER(EE$4),IF(ABS(INDEX($F$4:$EK$109,MATCH(1,($A$4:$A$109=$EO51)*($B$4:$B$109=$EP51),0),MATCH(FN$2,$F$2:$EK$2,0))-SUM(OFFSET($E51,,MATCH(FN$2,$F$1:$EK$1,0)+3,,1)))&gt;0,INDEX($F$4:$EK$109,MATCH(1,($A$4:$A$109=$EO51)*($B$4:$B$109=$EP51),0),MATCH(FN$2,$F$2:$EK$2,0))-SUM(OFFSET($E51,,MATCH(FN$2,$F$1:$EK$1,0)+3,,1)),""),"")</f>
        <v/>
      </c>
      <c r="FO51" t="str" cm="1">
        <f t="array" aca="1" ref="FO51" ca="1">IF(ISNUMBER(EF$4),IF(ABS(INDEX($F$4:$EK$109,MATCH(1,($A$4:$A$109=$EO51)*($B$4:$B$109=$EP51),0),MATCH(FO$2,$F$2:$EK$2,0))-SUM(OFFSET($E51,,MATCH(FO$2,$F$1:$EK$1,0)+3,,1)))&gt;0,INDEX($F$4:$EK$109,MATCH(1,($A$4:$A$109=$EO51)*($B$4:$B$109=$EP51),0),MATCH(FO$2,$F$2:$EK$2,0))-SUM(OFFSET($E51,,MATCH(FO$2,$F$1:$EK$1,0)+3,,1)),""),"")</f>
        <v/>
      </c>
      <c r="FP51" t="str" cm="1">
        <f t="array" aca="1" ref="FP51" ca="1">IF(ISNUMBER(EG$4),IF(ABS(INDEX($F$4:$EK$109,MATCH(1,($A$4:$A$109=$EO51)*($B$4:$B$109=$EP51),0),MATCH(FP$2,$F$2:$EK$2,0))-SUM(OFFSET($E51,,MATCH(FP$2,$F$1:$EK$1,0)+3,,1)))&gt;0,INDEX($F$4:$EK$109,MATCH(1,($A$4:$A$109=$EO51)*($B$4:$B$109=$EP51),0),MATCH(FP$2,$F$2:$EK$2,0))-SUM(OFFSET($E51,,MATCH(FP$2,$F$1:$EK$1,0)+3,,1)),""),"")</f>
        <v/>
      </c>
      <c r="FQ51" t="str" cm="1">
        <f t="array" aca="1" ref="FQ51" ca="1">IF(ISNUMBER(EH$4),IF(ABS(INDEX($F$4:$EK$109,MATCH(1,($A$4:$A$109=$EO51)*($B$4:$B$109=$EP51),0),MATCH(FQ$2,$F$2:$EK$2,0))-SUM(OFFSET($E51,,MATCH(FQ$2,$F$1:$EK$1,0)+3,,1)))&gt;0,INDEX($F$4:$EK$109,MATCH(1,($A$4:$A$109=$EO51)*($B$4:$B$109=$EP51),0),MATCH(FQ$2,$F$2:$EK$2,0))-SUM(OFFSET($E51,,MATCH(FQ$2,$F$1:$EK$1,0)+3,,1)),""),"")</f>
        <v/>
      </c>
      <c r="FR51" t="str" cm="1">
        <f t="array" aca="1" ref="FR51" ca="1">IF(ISNUMBER(EI$4),IF(ABS(INDEX($F$4:$EK$109,MATCH(1,($A$4:$A$109=$EO51)*($B$4:$B$109=$EP51),0),MATCH(FR$2,$F$2:$EK$2,0))-SUM(OFFSET($E51,,MATCH(FR$2,$F$1:$EK$1,0)+3,,1)))&gt;0,INDEX($F$4:$EK$109,MATCH(1,($A$4:$A$109=$EO51)*($B$4:$B$109=$EP51),0),MATCH(FR$2,$F$2:$EK$2,0))-SUM(OFFSET($E51,,MATCH(FR$2,$F$1:$EK$1,0)+3,,1)),""),"")</f>
        <v/>
      </c>
      <c r="FS51" t="str" cm="1">
        <f t="array" aca="1" ref="FS51" ca="1">IF(ISNUMBER(EJ$4),IF(ABS(INDEX($F$4:$EK$109,MATCH(1,($A$4:$A$109=$EO51)*($B$4:$B$109=$EP51),0),MATCH(FS$2,$F$2:$EK$2,0))-SUM(OFFSET($E51,,MATCH(FS$2,$F$1:$EK$1,0)+3,,1)))&gt;0,INDEX($F$4:$EK$109,MATCH(1,($A$4:$A$109=$EO51)*($B$4:$B$109=$EP51),0),MATCH(FS$2,$F$2:$EK$2,0))-SUM(OFFSET($E51,,MATCH(FS$2,$F$1:$EK$1,0)+3,,1)),""),"")</f>
        <v/>
      </c>
      <c r="FT51" t="str" cm="1">
        <f t="array" aca="1" ref="FT51" ca="1">IF(ISNUMBER(EK$4),IF(ABS(INDEX($F$4:$EK$109,MATCH(1,($A$4:$A$109=$EO51)*($B$4:$B$109=$EP51),0),MATCH(FT$2,$F$2:$EK$2,0))-SUM(OFFSET($E51,,MATCH(FT$2,$F$1:$EK$1,0)+3,,1)))&gt;0,INDEX($F$4:$EK$109,MATCH(1,($A$4:$A$109=$EO51)*($B$4:$B$109=$EP51),0),MATCH(FT$2,$F$2:$EK$2,0))-SUM(OFFSET($E51,,MATCH(FT$2,$F$1:$EK$1,0)+3,,1)),""),"")</f>
        <v/>
      </c>
    </row>
    <row r="52" spans="1:176" x14ac:dyDescent="0.25">
      <c r="A52" t="s">
        <v>157</v>
      </c>
      <c r="B52" t="s">
        <v>175</v>
      </c>
      <c r="F52">
        <v>287927000</v>
      </c>
      <c r="G52">
        <v>303369000</v>
      </c>
      <c r="H52">
        <v>315049000</v>
      </c>
      <c r="I52">
        <v>142073000</v>
      </c>
      <c r="J52">
        <v>136000000</v>
      </c>
      <c r="K52">
        <v>192000000</v>
      </c>
      <c r="L52">
        <v>163000000</v>
      </c>
      <c r="M52">
        <v>1500000000</v>
      </c>
      <c r="N52">
        <v>1500000000</v>
      </c>
      <c r="O52">
        <v>1500000000</v>
      </c>
      <c r="P52">
        <v>1056000000</v>
      </c>
      <c r="Q52">
        <v>827000000</v>
      </c>
      <c r="R52">
        <v>222000000</v>
      </c>
      <c r="S52">
        <v>86000000</v>
      </c>
      <c r="T52">
        <v>24000000</v>
      </c>
      <c r="U52">
        <v>15000000</v>
      </c>
      <c r="V52">
        <v>14000000</v>
      </c>
      <c r="W52">
        <v>14000000</v>
      </c>
      <c r="X52">
        <v>3000000</v>
      </c>
      <c r="Y52">
        <v>665000000</v>
      </c>
      <c r="Z52">
        <v>80000000</v>
      </c>
      <c r="AA52">
        <v>84000000</v>
      </c>
      <c r="AB52">
        <v>89000000</v>
      </c>
      <c r="AC52">
        <v>91000000</v>
      </c>
      <c r="AD52">
        <v>100000000</v>
      </c>
      <c r="AE52">
        <v>124000000</v>
      </c>
      <c r="AF52">
        <v>1114000000</v>
      </c>
      <c r="AG52">
        <v>1120000000</v>
      </c>
      <c r="AH52">
        <v>1134000000</v>
      </c>
      <c r="AI52">
        <v>1132000000</v>
      </c>
      <c r="AJ52">
        <v>140000000</v>
      </c>
      <c r="AK52">
        <v>144000000</v>
      </c>
      <c r="AM52">
        <v>1249000000</v>
      </c>
      <c r="AN52">
        <v>1249000000</v>
      </c>
      <c r="AO52">
        <v>1426000000</v>
      </c>
      <c r="AP52">
        <v>1437000000</v>
      </c>
      <c r="AQ52">
        <v>1457000000</v>
      </c>
      <c r="AR52">
        <v>1479000000</v>
      </c>
      <c r="AS52">
        <v>1478000000</v>
      </c>
      <c r="AT52">
        <v>1496000000</v>
      </c>
      <c r="AU52">
        <v>250000000</v>
      </c>
      <c r="DK52">
        <v>142073000</v>
      </c>
      <c r="DL52">
        <v>1500000000</v>
      </c>
      <c r="DM52">
        <v>827000000</v>
      </c>
      <c r="DN52">
        <v>15000000</v>
      </c>
      <c r="DO52">
        <v>91000000</v>
      </c>
      <c r="DP52">
        <v>91000000</v>
      </c>
      <c r="DQ52">
        <v>1120000000</v>
      </c>
      <c r="DR52">
        <v>144000000</v>
      </c>
      <c r="DS52">
        <v>1426000000</v>
      </c>
      <c r="DT52">
        <v>1478000000</v>
      </c>
      <c r="EO52" t="str">
        <f t="shared" si="9"/>
        <v>bs</v>
      </c>
      <c r="EP52" t="str">
        <f t="shared" si="9"/>
        <v>shortTermDebt</v>
      </c>
      <c r="ET52" t="str" cm="1">
        <f t="array" aca="1" ref="ET52" ca="1">IF(ISNUMBER(DK$4),IF(ABS(INDEX($F$4:$EK$109,MATCH(1,($A$4:$A$109=$EO52)*($B$4:$B$109=$EP52),0),MATCH(ET$2,$F$2:$EK$2,0))-SUM(OFFSET($E52,,MATCH(ET$2,$F$1:$EK$1,0)+3,,1)))&gt;0,INDEX($F$4:$EK$109,MATCH(1,($A$4:$A$109=$EO52)*($B$4:$B$109=$EP52),0),MATCH(ET$2,$F$2:$EK$2,0))-SUM(OFFSET($E52,,MATCH(ET$2,$F$1:$EK$1,0)+3,,1)),""),"")</f>
        <v/>
      </c>
      <c r="EU52" t="str" cm="1">
        <f t="array" aca="1" ref="EU52" ca="1">IF(ISNUMBER(DL$4),IF(ABS(INDEX($F$4:$EK$109,MATCH(1,($A$4:$A$109=$EO52)*($B$4:$B$109=$EP52),0),MATCH(EU$2,$F$2:$EK$2,0))-SUM(OFFSET($E52,,MATCH(EU$2,$F$1:$EK$1,0)+3,,1)))&gt;0,INDEX($F$4:$EK$109,MATCH(1,($A$4:$A$109=$EO52)*($B$4:$B$109=$EP52),0),MATCH(EU$2,$F$2:$EK$2,0))-SUM(OFFSET($E52,,MATCH(EU$2,$F$1:$EK$1,0)+3,,1)),""),"")</f>
        <v/>
      </c>
      <c r="EV52" t="str" cm="1">
        <f t="array" aca="1" ref="EV52" ca="1">IF(ISNUMBER(DM$4),IF(ABS(INDEX($F$4:$EK$109,MATCH(1,($A$4:$A$109=$EO52)*($B$4:$B$109=$EP52),0),MATCH(EV$2,$F$2:$EK$2,0))-SUM(OFFSET($E52,,MATCH(EV$2,$F$1:$EK$1,0)+3,,1)))&gt;0,INDEX($F$4:$EK$109,MATCH(1,($A$4:$A$109=$EO52)*($B$4:$B$109=$EP52),0),MATCH(EV$2,$F$2:$EK$2,0))-SUM(OFFSET($E52,,MATCH(EV$2,$F$1:$EK$1,0)+3,,1)),""),"")</f>
        <v/>
      </c>
      <c r="EW52" t="str" cm="1">
        <f t="array" aca="1" ref="EW52" ca="1">IF(ISNUMBER(DN$4),IF(ABS(INDEX($F$4:$EK$109,MATCH(1,($A$4:$A$109=$EO52)*($B$4:$B$109=$EP52),0),MATCH(EW$2,$F$2:$EK$2,0))-SUM(OFFSET($E52,,MATCH(EW$2,$F$1:$EK$1,0)+3,,1)))&gt;0,INDEX($F$4:$EK$109,MATCH(1,($A$4:$A$109=$EO52)*($B$4:$B$109=$EP52),0),MATCH(EW$2,$F$2:$EK$2,0))-SUM(OFFSET($E52,,MATCH(EW$2,$F$1:$EK$1,0)+3,,1)),""),"")</f>
        <v/>
      </c>
      <c r="EX52" cm="1">
        <f t="array" aca="1" ref="EX52" ca="1">IF(ISNUMBER(DO$4),IF(ABS(INDEX($F$4:$EK$109,MATCH(1,($A$4:$A$109=$EO52)*($B$4:$B$109=$EP52),0),MATCH(EX$2,$F$2:$EK$2,0))-SUM(OFFSET($E52,,MATCH(EX$2,$F$1:$EK$1,0)+3,,1)))&gt;0,INDEX($F$4:$EK$109,MATCH(1,($A$4:$A$109=$EO52)*($B$4:$B$109=$EP52),0),MATCH(EX$2,$F$2:$EK$2,0))-SUM(OFFSET($E52,,MATCH(EX$2,$F$1:$EK$1,0)+3,,1)),""),"")</f>
        <v>-574000000</v>
      </c>
      <c r="EY52" t="str" cm="1">
        <f t="array" aca="1" ref="EY52" ca="1">IF(ISNUMBER(DP$4),IF(ABS(INDEX($F$4:$EK$109,MATCH(1,($A$4:$A$109=$EO52)*($B$4:$B$109=$EP52),0),MATCH(EY$2,$F$2:$EK$2,0))-SUM(OFFSET($E52,,MATCH(EY$2,$F$1:$EK$1,0)+3,,1)))&gt;0,INDEX($F$4:$EK$109,MATCH(1,($A$4:$A$109=$EO52)*($B$4:$B$109=$EP52),0),MATCH(EY$2,$F$2:$EK$2,0))-SUM(OFFSET($E52,,MATCH(EY$2,$F$1:$EK$1,0)+3,,1)),""),"")</f>
        <v/>
      </c>
      <c r="EZ52" t="str" cm="1">
        <f t="array" aca="1" ref="EZ52" ca="1">IF(ISNUMBER(DQ$4),IF(ABS(INDEX($F$4:$EK$109,MATCH(1,($A$4:$A$109=$EO52)*($B$4:$B$109=$EP52),0),MATCH(EZ$2,$F$2:$EK$2,0))-SUM(OFFSET($E52,,MATCH(EZ$2,$F$1:$EK$1,0)+3,,1)))&gt;0,INDEX($F$4:$EK$109,MATCH(1,($A$4:$A$109=$EO52)*($B$4:$B$109=$EP52),0),MATCH(EZ$2,$F$2:$EK$2,0))-SUM(OFFSET($E52,,MATCH(EZ$2,$F$1:$EK$1,0)+3,,1)),""),"")</f>
        <v/>
      </c>
      <c r="FA52" t="str" cm="1">
        <f t="array" aca="1" ref="FA52" ca="1">IF(ISNUMBER(DR$4),IF(ABS(INDEX($F$4:$EK$109,MATCH(1,($A$4:$A$109=$EO52)*($B$4:$B$109=$EP52),0),MATCH(FA$2,$F$2:$EK$2,0))-SUM(OFFSET($E52,,MATCH(FA$2,$F$1:$EK$1,0)+3,,1)))&gt;0,INDEX($F$4:$EK$109,MATCH(1,($A$4:$A$109=$EO52)*($B$4:$B$109=$EP52),0),MATCH(FA$2,$F$2:$EK$2,0))-SUM(OFFSET($E52,,MATCH(FA$2,$F$1:$EK$1,0)+3,,1)),""),"")</f>
        <v/>
      </c>
      <c r="FB52" t="str" cm="1">
        <f t="array" aca="1" ref="FB52" ca="1">IF(ISNUMBER(DS$4),IF(ABS(INDEX($F$4:$EK$109,MATCH(1,($A$4:$A$109=$EO52)*($B$4:$B$109=$EP52),0),MATCH(FB$2,$F$2:$EK$2,0))-SUM(OFFSET($E52,,MATCH(FB$2,$F$1:$EK$1,0)+3,,1)))&gt;0,INDEX($F$4:$EK$109,MATCH(1,($A$4:$A$109=$EO52)*($B$4:$B$109=$EP52),0),MATCH(FB$2,$F$2:$EK$2,0))-SUM(OFFSET($E52,,MATCH(FB$2,$F$1:$EK$1,0)+3,,1)),""),"")</f>
        <v/>
      </c>
      <c r="FC52" t="str" cm="1">
        <f t="array" aca="1" ref="FC52" ca="1">IF(ISNUMBER(DT$4),IF(ABS(INDEX($F$4:$EK$109,MATCH(1,($A$4:$A$109=$EO52)*($B$4:$B$109=$EP52),0),MATCH(FC$2,$F$2:$EK$2,0))-SUM(OFFSET($E52,,MATCH(FC$2,$F$1:$EK$1,0)+3,,1)))&gt;0,INDEX($F$4:$EK$109,MATCH(1,($A$4:$A$109=$EO52)*($B$4:$B$109=$EP52),0),MATCH(FC$2,$F$2:$EK$2,0))-SUM(OFFSET($E52,,MATCH(FC$2,$F$1:$EK$1,0)+3,,1)),""),"")</f>
        <v/>
      </c>
      <c r="FD52" t="str" cm="1">
        <f t="array" aca="1" ref="FD52" ca="1">IF(ISNUMBER(DU$4),IF(ABS(INDEX($F$4:$EK$109,MATCH(1,($A$4:$A$109=$EO52)*($B$4:$B$109=$EP52),0),MATCH(FD$2,$F$2:$EK$2,0))-SUM(OFFSET($E52,,MATCH(FD$2,$F$1:$EK$1,0)+3,,1)))&gt;0,INDEX($F$4:$EK$109,MATCH(1,($A$4:$A$109=$EO52)*($B$4:$B$109=$EP52),0),MATCH(FD$2,$F$2:$EK$2,0))-SUM(OFFSET($E52,,MATCH(FD$2,$F$1:$EK$1,0)+3,,1)),""),"")</f>
        <v/>
      </c>
      <c r="FE52" t="str" cm="1">
        <f t="array" aca="1" ref="FE52" ca="1">IF(ISNUMBER(DV$4),IF(ABS(INDEX($F$4:$EK$109,MATCH(1,($A$4:$A$109=$EO52)*($B$4:$B$109=$EP52),0),MATCH(FE$2,$F$2:$EK$2,0))-SUM(OFFSET($E52,,MATCH(FE$2,$F$1:$EK$1,0)+3,,1)))&gt;0,INDEX($F$4:$EK$109,MATCH(1,($A$4:$A$109=$EO52)*($B$4:$B$109=$EP52),0),MATCH(FE$2,$F$2:$EK$2,0))-SUM(OFFSET($E52,,MATCH(FE$2,$F$1:$EK$1,0)+3,,1)),""),"")</f>
        <v/>
      </c>
      <c r="FF52" t="str" cm="1">
        <f t="array" aca="1" ref="FF52" ca="1">IF(ISNUMBER(DW$4),IF(ABS(INDEX($F$4:$EK$109,MATCH(1,($A$4:$A$109=$EO52)*($B$4:$B$109=$EP52),0),MATCH(FF$2,$F$2:$EK$2,0))-SUM(OFFSET($E52,,MATCH(FF$2,$F$1:$EK$1,0)+3,,1)))&gt;0,INDEX($F$4:$EK$109,MATCH(1,($A$4:$A$109=$EO52)*($B$4:$B$109=$EP52),0),MATCH(FF$2,$F$2:$EK$2,0))-SUM(OFFSET($E52,,MATCH(FF$2,$F$1:$EK$1,0)+3,,1)),""),"")</f>
        <v/>
      </c>
      <c r="FG52" t="str" cm="1">
        <f t="array" aca="1" ref="FG52" ca="1">IF(ISNUMBER(DX$4),IF(ABS(INDEX($F$4:$EK$109,MATCH(1,($A$4:$A$109=$EO52)*($B$4:$B$109=$EP52),0),MATCH(FG$2,$F$2:$EK$2,0))-SUM(OFFSET($E52,,MATCH(FG$2,$F$1:$EK$1,0)+3,,1)))&gt;0,INDEX($F$4:$EK$109,MATCH(1,($A$4:$A$109=$EO52)*($B$4:$B$109=$EP52),0),MATCH(FG$2,$F$2:$EK$2,0))-SUM(OFFSET($E52,,MATCH(FG$2,$F$1:$EK$1,0)+3,,1)),""),"")</f>
        <v/>
      </c>
      <c r="FH52" t="str" cm="1">
        <f t="array" aca="1" ref="FH52" ca="1">IF(ISNUMBER(DY$4),IF(ABS(INDEX($F$4:$EK$109,MATCH(1,($A$4:$A$109=$EO52)*($B$4:$B$109=$EP52),0),MATCH(FH$2,$F$2:$EK$2,0))-SUM(OFFSET($E52,,MATCH(FH$2,$F$1:$EK$1,0)+3,,1)))&gt;0,INDEX($F$4:$EK$109,MATCH(1,($A$4:$A$109=$EO52)*($B$4:$B$109=$EP52),0),MATCH(FH$2,$F$2:$EK$2,0))-SUM(OFFSET($E52,,MATCH(FH$2,$F$1:$EK$1,0)+3,,1)),""),"")</f>
        <v/>
      </c>
      <c r="FI52" t="str" cm="1">
        <f t="array" aca="1" ref="FI52" ca="1">IF(ISNUMBER(DZ$4),IF(ABS(INDEX($F$4:$EK$109,MATCH(1,($A$4:$A$109=$EO52)*($B$4:$B$109=$EP52),0),MATCH(FI$2,$F$2:$EK$2,0))-SUM(OFFSET($E52,,MATCH(FI$2,$F$1:$EK$1,0)+3,,1)))&gt;0,INDEX($F$4:$EK$109,MATCH(1,($A$4:$A$109=$EO52)*($B$4:$B$109=$EP52),0),MATCH(FI$2,$F$2:$EK$2,0))-SUM(OFFSET($E52,,MATCH(FI$2,$F$1:$EK$1,0)+3,,1)),""),"")</f>
        <v/>
      </c>
      <c r="FJ52" t="str" cm="1">
        <f t="array" aca="1" ref="FJ52" ca="1">IF(ISNUMBER(EA$4),IF(ABS(INDEX($F$4:$EK$109,MATCH(1,($A$4:$A$109=$EO52)*($B$4:$B$109=$EP52),0),MATCH(FJ$2,$F$2:$EK$2,0))-SUM(OFFSET($E52,,MATCH(FJ$2,$F$1:$EK$1,0)+3,,1)))&gt;0,INDEX($F$4:$EK$109,MATCH(1,($A$4:$A$109=$EO52)*($B$4:$B$109=$EP52),0),MATCH(FJ$2,$F$2:$EK$2,0))-SUM(OFFSET($E52,,MATCH(FJ$2,$F$1:$EK$1,0)+3,,1)),""),"")</f>
        <v/>
      </c>
      <c r="FK52" t="str" cm="1">
        <f t="array" aca="1" ref="FK52" ca="1">IF(ISNUMBER(EB$4),IF(ABS(INDEX($F$4:$EK$109,MATCH(1,($A$4:$A$109=$EO52)*($B$4:$B$109=$EP52),0),MATCH(FK$2,$F$2:$EK$2,0))-SUM(OFFSET($E52,,MATCH(FK$2,$F$1:$EK$1,0)+3,,1)))&gt;0,INDEX($F$4:$EK$109,MATCH(1,($A$4:$A$109=$EO52)*($B$4:$B$109=$EP52),0),MATCH(FK$2,$F$2:$EK$2,0))-SUM(OFFSET($E52,,MATCH(FK$2,$F$1:$EK$1,0)+3,,1)),""),"")</f>
        <v/>
      </c>
      <c r="FL52" t="str" cm="1">
        <f t="array" aca="1" ref="FL52" ca="1">IF(ISNUMBER(EC$4),IF(ABS(INDEX($F$4:$EK$109,MATCH(1,($A$4:$A$109=$EO52)*($B$4:$B$109=$EP52),0),MATCH(FL$2,$F$2:$EK$2,0))-SUM(OFFSET($E52,,MATCH(FL$2,$F$1:$EK$1,0)+3,,1)))&gt;0,INDEX($F$4:$EK$109,MATCH(1,($A$4:$A$109=$EO52)*($B$4:$B$109=$EP52),0),MATCH(FL$2,$F$2:$EK$2,0))-SUM(OFFSET($E52,,MATCH(FL$2,$F$1:$EK$1,0)+3,,1)),""),"")</f>
        <v/>
      </c>
      <c r="FM52" t="str" cm="1">
        <f t="array" aca="1" ref="FM52" ca="1">IF(ISNUMBER(ED$4),IF(ABS(INDEX($F$4:$EK$109,MATCH(1,($A$4:$A$109=$EO52)*($B$4:$B$109=$EP52),0),MATCH(FM$2,$F$2:$EK$2,0))-SUM(OFFSET($E52,,MATCH(FM$2,$F$1:$EK$1,0)+3,,1)))&gt;0,INDEX($F$4:$EK$109,MATCH(1,($A$4:$A$109=$EO52)*($B$4:$B$109=$EP52),0),MATCH(FM$2,$F$2:$EK$2,0))-SUM(OFFSET($E52,,MATCH(FM$2,$F$1:$EK$1,0)+3,,1)),""),"")</f>
        <v/>
      </c>
      <c r="FN52" t="str" cm="1">
        <f t="array" aca="1" ref="FN52" ca="1">IF(ISNUMBER(EE$4),IF(ABS(INDEX($F$4:$EK$109,MATCH(1,($A$4:$A$109=$EO52)*($B$4:$B$109=$EP52),0),MATCH(FN$2,$F$2:$EK$2,0))-SUM(OFFSET($E52,,MATCH(FN$2,$F$1:$EK$1,0)+3,,1)))&gt;0,INDEX($F$4:$EK$109,MATCH(1,($A$4:$A$109=$EO52)*($B$4:$B$109=$EP52),0),MATCH(FN$2,$F$2:$EK$2,0))-SUM(OFFSET($E52,,MATCH(FN$2,$F$1:$EK$1,0)+3,,1)),""),"")</f>
        <v/>
      </c>
      <c r="FO52" t="str" cm="1">
        <f t="array" aca="1" ref="FO52" ca="1">IF(ISNUMBER(EF$4),IF(ABS(INDEX($F$4:$EK$109,MATCH(1,($A$4:$A$109=$EO52)*($B$4:$B$109=$EP52),0),MATCH(FO$2,$F$2:$EK$2,0))-SUM(OFFSET($E52,,MATCH(FO$2,$F$1:$EK$1,0)+3,,1)))&gt;0,INDEX($F$4:$EK$109,MATCH(1,($A$4:$A$109=$EO52)*($B$4:$B$109=$EP52),0),MATCH(FO$2,$F$2:$EK$2,0))-SUM(OFFSET($E52,,MATCH(FO$2,$F$1:$EK$1,0)+3,,1)),""),"")</f>
        <v/>
      </c>
      <c r="FP52" t="str" cm="1">
        <f t="array" aca="1" ref="FP52" ca="1">IF(ISNUMBER(EG$4),IF(ABS(INDEX($F$4:$EK$109,MATCH(1,($A$4:$A$109=$EO52)*($B$4:$B$109=$EP52),0),MATCH(FP$2,$F$2:$EK$2,0))-SUM(OFFSET($E52,,MATCH(FP$2,$F$1:$EK$1,0)+3,,1)))&gt;0,INDEX($F$4:$EK$109,MATCH(1,($A$4:$A$109=$EO52)*($B$4:$B$109=$EP52),0),MATCH(FP$2,$F$2:$EK$2,0))-SUM(OFFSET($E52,,MATCH(FP$2,$F$1:$EK$1,0)+3,,1)),""),"")</f>
        <v/>
      </c>
      <c r="FQ52" t="str" cm="1">
        <f t="array" aca="1" ref="FQ52" ca="1">IF(ISNUMBER(EH$4),IF(ABS(INDEX($F$4:$EK$109,MATCH(1,($A$4:$A$109=$EO52)*($B$4:$B$109=$EP52),0),MATCH(FQ$2,$F$2:$EK$2,0))-SUM(OFFSET($E52,,MATCH(FQ$2,$F$1:$EK$1,0)+3,,1)))&gt;0,INDEX($F$4:$EK$109,MATCH(1,($A$4:$A$109=$EO52)*($B$4:$B$109=$EP52),0),MATCH(FQ$2,$F$2:$EK$2,0))-SUM(OFFSET($E52,,MATCH(FQ$2,$F$1:$EK$1,0)+3,,1)),""),"")</f>
        <v/>
      </c>
      <c r="FR52" t="str" cm="1">
        <f t="array" aca="1" ref="FR52" ca="1">IF(ISNUMBER(EI$4),IF(ABS(INDEX($F$4:$EK$109,MATCH(1,($A$4:$A$109=$EO52)*($B$4:$B$109=$EP52),0),MATCH(FR$2,$F$2:$EK$2,0))-SUM(OFFSET($E52,,MATCH(FR$2,$F$1:$EK$1,0)+3,,1)))&gt;0,INDEX($F$4:$EK$109,MATCH(1,($A$4:$A$109=$EO52)*($B$4:$B$109=$EP52),0),MATCH(FR$2,$F$2:$EK$2,0))-SUM(OFFSET($E52,,MATCH(FR$2,$F$1:$EK$1,0)+3,,1)),""),"")</f>
        <v/>
      </c>
      <c r="FS52" t="str" cm="1">
        <f t="array" aca="1" ref="FS52" ca="1">IF(ISNUMBER(EJ$4),IF(ABS(INDEX($F$4:$EK$109,MATCH(1,($A$4:$A$109=$EO52)*($B$4:$B$109=$EP52),0),MATCH(FS$2,$F$2:$EK$2,0))-SUM(OFFSET($E52,,MATCH(FS$2,$F$1:$EK$1,0)+3,,1)))&gt;0,INDEX($F$4:$EK$109,MATCH(1,($A$4:$A$109=$EO52)*($B$4:$B$109=$EP52),0),MATCH(FS$2,$F$2:$EK$2,0))-SUM(OFFSET($E52,,MATCH(FS$2,$F$1:$EK$1,0)+3,,1)),""),"")</f>
        <v/>
      </c>
      <c r="FT52" t="str" cm="1">
        <f t="array" aca="1" ref="FT52" ca="1">IF(ISNUMBER(EK$4),IF(ABS(INDEX($F$4:$EK$109,MATCH(1,($A$4:$A$109=$EO52)*($B$4:$B$109=$EP52),0),MATCH(FT$2,$F$2:$EK$2,0))-SUM(OFFSET($E52,,MATCH(FT$2,$F$1:$EK$1,0)+3,,1)))&gt;0,INDEX($F$4:$EK$109,MATCH(1,($A$4:$A$109=$EO52)*($B$4:$B$109=$EP52),0),MATCH(FT$2,$F$2:$EK$2,0))-SUM(OFFSET($E52,,MATCH(FT$2,$F$1:$EK$1,0)+3,,1)),""),"")</f>
        <v/>
      </c>
    </row>
    <row r="53" spans="1:176" x14ac:dyDescent="0.25">
      <c r="A53" t="s">
        <v>157</v>
      </c>
      <c r="B53" t="s">
        <v>176</v>
      </c>
      <c r="F53">
        <v>4497000</v>
      </c>
      <c r="G53">
        <v>5810000</v>
      </c>
      <c r="H53">
        <v>5512000</v>
      </c>
      <c r="I53">
        <v>2810000</v>
      </c>
      <c r="J53">
        <v>4000000</v>
      </c>
      <c r="K53">
        <v>3000000</v>
      </c>
      <c r="L53">
        <v>7000000</v>
      </c>
      <c r="M53">
        <v>2000000</v>
      </c>
      <c r="N53">
        <v>9000000</v>
      </c>
      <c r="O53">
        <v>6000000</v>
      </c>
      <c r="P53">
        <v>9000000</v>
      </c>
      <c r="Q53">
        <v>4000000</v>
      </c>
      <c r="R53">
        <v>10000000</v>
      </c>
      <c r="S53">
        <v>12000000</v>
      </c>
      <c r="T53">
        <v>11000000</v>
      </c>
      <c r="U53">
        <v>33000000</v>
      </c>
      <c r="V53">
        <v>38000000</v>
      </c>
      <c r="W53">
        <v>39000000</v>
      </c>
      <c r="X53">
        <v>40000000</v>
      </c>
      <c r="Y53">
        <v>91000000</v>
      </c>
      <c r="Z53">
        <v>107000000</v>
      </c>
      <c r="AA53">
        <v>37000000</v>
      </c>
      <c r="AB53">
        <v>52000000</v>
      </c>
      <c r="AC53">
        <v>61000000</v>
      </c>
      <c r="AD53">
        <v>74000000</v>
      </c>
      <c r="AE53">
        <v>52000000</v>
      </c>
      <c r="AF53">
        <v>70000000</v>
      </c>
      <c r="AG53">
        <v>61000000</v>
      </c>
      <c r="AH53">
        <v>96000000</v>
      </c>
      <c r="AI53">
        <v>64000000</v>
      </c>
      <c r="AJ53">
        <v>36000000</v>
      </c>
      <c r="AL53">
        <v>736000000</v>
      </c>
      <c r="AM53">
        <v>158000000</v>
      </c>
      <c r="AN53">
        <v>108000000</v>
      </c>
      <c r="AO53">
        <v>467000000</v>
      </c>
      <c r="AP53">
        <v>1544000000</v>
      </c>
      <c r="AQ53">
        <v>2803000000</v>
      </c>
      <c r="AR53">
        <v>420000000</v>
      </c>
      <c r="AS53">
        <v>296000000</v>
      </c>
      <c r="AT53">
        <v>3881000000</v>
      </c>
      <c r="AU53">
        <v>1173000000</v>
      </c>
      <c r="AV53">
        <v>1356000000</v>
      </c>
      <c r="DK53">
        <v>2810000</v>
      </c>
      <c r="DL53">
        <v>2000000</v>
      </c>
      <c r="DM53">
        <v>4000000</v>
      </c>
      <c r="DN53">
        <v>33000000</v>
      </c>
      <c r="DO53">
        <v>91000000</v>
      </c>
      <c r="DP53">
        <v>61000000</v>
      </c>
      <c r="DQ53">
        <v>61000000</v>
      </c>
      <c r="DR53">
        <v>132000000</v>
      </c>
      <c r="DS53">
        <v>467000000</v>
      </c>
      <c r="DT53">
        <v>296000000</v>
      </c>
      <c r="EO53" t="str">
        <f t="shared" si="9"/>
        <v>bs</v>
      </c>
      <c r="EP53" t="str">
        <f t="shared" si="9"/>
        <v>taxPayables</v>
      </c>
      <c r="ET53" t="str" cm="1">
        <f t="array" aca="1" ref="ET53" ca="1">IF(ISNUMBER(DK$4),IF(ABS(INDEX($F$4:$EK$109,MATCH(1,($A$4:$A$109=$EO53)*($B$4:$B$109=$EP53),0),MATCH(ET$2,$F$2:$EK$2,0))-SUM(OFFSET($E53,,MATCH(ET$2,$F$1:$EK$1,0)+3,,1)))&gt;0,INDEX($F$4:$EK$109,MATCH(1,($A$4:$A$109=$EO53)*($B$4:$B$109=$EP53),0),MATCH(ET$2,$F$2:$EK$2,0))-SUM(OFFSET($E53,,MATCH(ET$2,$F$1:$EK$1,0)+3,,1)),""),"")</f>
        <v/>
      </c>
      <c r="EU53" t="str" cm="1">
        <f t="array" aca="1" ref="EU53" ca="1">IF(ISNUMBER(DL$4),IF(ABS(INDEX($F$4:$EK$109,MATCH(1,($A$4:$A$109=$EO53)*($B$4:$B$109=$EP53),0),MATCH(EU$2,$F$2:$EK$2,0))-SUM(OFFSET($E53,,MATCH(EU$2,$F$1:$EK$1,0)+3,,1)))&gt;0,INDEX($F$4:$EK$109,MATCH(1,($A$4:$A$109=$EO53)*($B$4:$B$109=$EP53),0),MATCH(EU$2,$F$2:$EK$2,0))-SUM(OFFSET($E53,,MATCH(EU$2,$F$1:$EK$1,0)+3,,1)),""),"")</f>
        <v/>
      </c>
      <c r="EV53" t="str" cm="1">
        <f t="array" aca="1" ref="EV53" ca="1">IF(ISNUMBER(DM$4),IF(ABS(INDEX($F$4:$EK$109,MATCH(1,($A$4:$A$109=$EO53)*($B$4:$B$109=$EP53),0),MATCH(EV$2,$F$2:$EK$2,0))-SUM(OFFSET($E53,,MATCH(EV$2,$F$1:$EK$1,0)+3,,1)))&gt;0,INDEX($F$4:$EK$109,MATCH(1,($A$4:$A$109=$EO53)*($B$4:$B$109=$EP53),0),MATCH(EV$2,$F$2:$EK$2,0))-SUM(OFFSET($E53,,MATCH(EV$2,$F$1:$EK$1,0)+3,,1)),""),"")</f>
        <v/>
      </c>
      <c r="EW53" t="str" cm="1">
        <f t="array" aca="1" ref="EW53" ca="1">IF(ISNUMBER(DN$4),IF(ABS(INDEX($F$4:$EK$109,MATCH(1,($A$4:$A$109=$EO53)*($B$4:$B$109=$EP53),0),MATCH(EW$2,$F$2:$EK$2,0))-SUM(OFFSET($E53,,MATCH(EW$2,$F$1:$EK$1,0)+3,,1)))&gt;0,INDEX($F$4:$EK$109,MATCH(1,($A$4:$A$109=$EO53)*($B$4:$B$109=$EP53),0),MATCH(EW$2,$F$2:$EK$2,0))-SUM(OFFSET($E53,,MATCH(EW$2,$F$1:$EK$1,0)+3,,1)),""),"")</f>
        <v/>
      </c>
      <c r="EX53" t="str" cm="1">
        <f t="array" aca="1" ref="EX53" ca="1">IF(ISNUMBER(DO$4),IF(ABS(INDEX($F$4:$EK$109,MATCH(1,($A$4:$A$109=$EO53)*($B$4:$B$109=$EP53),0),MATCH(EX$2,$F$2:$EK$2,0))-SUM(OFFSET($E53,,MATCH(EX$2,$F$1:$EK$1,0)+3,,1)))&gt;0,INDEX($F$4:$EK$109,MATCH(1,($A$4:$A$109=$EO53)*($B$4:$B$109=$EP53),0),MATCH(EX$2,$F$2:$EK$2,0))-SUM(OFFSET($E53,,MATCH(EX$2,$F$1:$EK$1,0)+3,,1)),""),"")</f>
        <v/>
      </c>
      <c r="EY53" t="str" cm="1">
        <f t="array" aca="1" ref="EY53" ca="1">IF(ISNUMBER(DP$4),IF(ABS(INDEX($F$4:$EK$109,MATCH(1,($A$4:$A$109=$EO53)*($B$4:$B$109=$EP53),0),MATCH(EY$2,$F$2:$EK$2,0))-SUM(OFFSET($E53,,MATCH(EY$2,$F$1:$EK$1,0)+3,,1)))&gt;0,INDEX($F$4:$EK$109,MATCH(1,($A$4:$A$109=$EO53)*($B$4:$B$109=$EP53),0),MATCH(EY$2,$F$2:$EK$2,0))-SUM(OFFSET($E53,,MATCH(EY$2,$F$1:$EK$1,0)+3,,1)),""),"")</f>
        <v/>
      </c>
      <c r="EZ53" t="str" cm="1">
        <f t="array" aca="1" ref="EZ53" ca="1">IF(ISNUMBER(DQ$4),IF(ABS(INDEX($F$4:$EK$109,MATCH(1,($A$4:$A$109=$EO53)*($B$4:$B$109=$EP53),0),MATCH(EZ$2,$F$2:$EK$2,0))-SUM(OFFSET($E53,,MATCH(EZ$2,$F$1:$EK$1,0)+3,,1)))&gt;0,INDEX($F$4:$EK$109,MATCH(1,($A$4:$A$109=$EO53)*($B$4:$B$109=$EP53),0),MATCH(EZ$2,$F$2:$EK$2,0))-SUM(OFFSET($E53,,MATCH(EZ$2,$F$1:$EK$1,0)+3,,1)),""),"")</f>
        <v/>
      </c>
      <c r="FA53" cm="1">
        <f t="array" aca="1" ref="FA53" ca="1">IF(ISNUMBER(DR$4),IF(ABS(INDEX($F$4:$EK$109,MATCH(1,($A$4:$A$109=$EO53)*($B$4:$B$109=$EP53),0),MATCH(FA$2,$F$2:$EK$2,0))-SUM(OFFSET($E53,,MATCH(FA$2,$F$1:$EK$1,0)+3,,1)))&gt;0,INDEX($F$4:$EK$109,MATCH(1,($A$4:$A$109=$EO53)*($B$4:$B$109=$EP53),0),MATCH(FA$2,$F$2:$EK$2,0))-SUM(OFFSET($E53,,MATCH(FA$2,$F$1:$EK$1,0)+3,,1)),""),"")</f>
        <v>132000000</v>
      </c>
      <c r="FB53" t="str" cm="1">
        <f t="array" aca="1" ref="FB53" ca="1">IF(ISNUMBER(DS$4),IF(ABS(INDEX($F$4:$EK$109,MATCH(1,($A$4:$A$109=$EO53)*($B$4:$B$109=$EP53),0),MATCH(FB$2,$F$2:$EK$2,0))-SUM(OFFSET($E53,,MATCH(FB$2,$F$1:$EK$1,0)+3,,1)))&gt;0,INDEX($F$4:$EK$109,MATCH(1,($A$4:$A$109=$EO53)*($B$4:$B$109=$EP53),0),MATCH(FB$2,$F$2:$EK$2,0))-SUM(OFFSET($E53,,MATCH(FB$2,$F$1:$EK$1,0)+3,,1)),""),"")</f>
        <v/>
      </c>
      <c r="FC53" t="str" cm="1">
        <f t="array" aca="1" ref="FC53" ca="1">IF(ISNUMBER(DT$4),IF(ABS(INDEX($F$4:$EK$109,MATCH(1,($A$4:$A$109=$EO53)*($B$4:$B$109=$EP53),0),MATCH(FC$2,$F$2:$EK$2,0))-SUM(OFFSET($E53,,MATCH(FC$2,$F$1:$EK$1,0)+3,,1)))&gt;0,INDEX($F$4:$EK$109,MATCH(1,($A$4:$A$109=$EO53)*($B$4:$B$109=$EP53),0),MATCH(FC$2,$F$2:$EK$2,0))-SUM(OFFSET($E53,,MATCH(FC$2,$F$1:$EK$1,0)+3,,1)),""),"")</f>
        <v/>
      </c>
      <c r="FD53" t="str" cm="1">
        <f t="array" aca="1" ref="FD53" ca="1">IF(ISNUMBER(DU$4),IF(ABS(INDEX($F$4:$EK$109,MATCH(1,($A$4:$A$109=$EO53)*($B$4:$B$109=$EP53),0),MATCH(FD$2,$F$2:$EK$2,0))-SUM(OFFSET($E53,,MATCH(FD$2,$F$1:$EK$1,0)+3,,1)))&gt;0,INDEX($F$4:$EK$109,MATCH(1,($A$4:$A$109=$EO53)*($B$4:$B$109=$EP53),0),MATCH(FD$2,$F$2:$EK$2,0))-SUM(OFFSET($E53,,MATCH(FD$2,$F$1:$EK$1,0)+3,,1)),""),"")</f>
        <v/>
      </c>
      <c r="FE53" t="str" cm="1">
        <f t="array" aca="1" ref="FE53" ca="1">IF(ISNUMBER(DV$4),IF(ABS(INDEX($F$4:$EK$109,MATCH(1,($A$4:$A$109=$EO53)*($B$4:$B$109=$EP53),0),MATCH(FE$2,$F$2:$EK$2,0))-SUM(OFFSET($E53,,MATCH(FE$2,$F$1:$EK$1,0)+3,,1)))&gt;0,INDEX($F$4:$EK$109,MATCH(1,($A$4:$A$109=$EO53)*($B$4:$B$109=$EP53),0),MATCH(FE$2,$F$2:$EK$2,0))-SUM(OFFSET($E53,,MATCH(FE$2,$F$1:$EK$1,0)+3,,1)),""),"")</f>
        <v/>
      </c>
      <c r="FF53" t="str" cm="1">
        <f t="array" aca="1" ref="FF53" ca="1">IF(ISNUMBER(DW$4),IF(ABS(INDEX($F$4:$EK$109,MATCH(1,($A$4:$A$109=$EO53)*($B$4:$B$109=$EP53),0),MATCH(FF$2,$F$2:$EK$2,0))-SUM(OFFSET($E53,,MATCH(FF$2,$F$1:$EK$1,0)+3,,1)))&gt;0,INDEX($F$4:$EK$109,MATCH(1,($A$4:$A$109=$EO53)*($B$4:$B$109=$EP53),0),MATCH(FF$2,$F$2:$EK$2,0))-SUM(OFFSET($E53,,MATCH(FF$2,$F$1:$EK$1,0)+3,,1)),""),"")</f>
        <v/>
      </c>
      <c r="FG53" t="str" cm="1">
        <f t="array" aca="1" ref="FG53" ca="1">IF(ISNUMBER(DX$4),IF(ABS(INDEX($F$4:$EK$109,MATCH(1,($A$4:$A$109=$EO53)*($B$4:$B$109=$EP53),0),MATCH(FG$2,$F$2:$EK$2,0))-SUM(OFFSET($E53,,MATCH(FG$2,$F$1:$EK$1,0)+3,,1)))&gt;0,INDEX($F$4:$EK$109,MATCH(1,($A$4:$A$109=$EO53)*($B$4:$B$109=$EP53),0),MATCH(FG$2,$F$2:$EK$2,0))-SUM(OFFSET($E53,,MATCH(FG$2,$F$1:$EK$1,0)+3,,1)),""),"")</f>
        <v/>
      </c>
      <c r="FH53" t="str" cm="1">
        <f t="array" aca="1" ref="FH53" ca="1">IF(ISNUMBER(DY$4),IF(ABS(INDEX($F$4:$EK$109,MATCH(1,($A$4:$A$109=$EO53)*($B$4:$B$109=$EP53),0),MATCH(FH$2,$F$2:$EK$2,0))-SUM(OFFSET($E53,,MATCH(FH$2,$F$1:$EK$1,0)+3,,1)))&gt;0,INDEX($F$4:$EK$109,MATCH(1,($A$4:$A$109=$EO53)*($B$4:$B$109=$EP53),0),MATCH(FH$2,$F$2:$EK$2,0))-SUM(OFFSET($E53,,MATCH(FH$2,$F$1:$EK$1,0)+3,,1)),""),"")</f>
        <v/>
      </c>
      <c r="FI53" t="str" cm="1">
        <f t="array" aca="1" ref="FI53" ca="1">IF(ISNUMBER(DZ$4),IF(ABS(INDEX($F$4:$EK$109,MATCH(1,($A$4:$A$109=$EO53)*($B$4:$B$109=$EP53),0),MATCH(FI$2,$F$2:$EK$2,0))-SUM(OFFSET($E53,,MATCH(FI$2,$F$1:$EK$1,0)+3,,1)))&gt;0,INDEX($F$4:$EK$109,MATCH(1,($A$4:$A$109=$EO53)*($B$4:$B$109=$EP53),0),MATCH(FI$2,$F$2:$EK$2,0))-SUM(OFFSET($E53,,MATCH(FI$2,$F$1:$EK$1,0)+3,,1)),""),"")</f>
        <v/>
      </c>
      <c r="FJ53" t="str" cm="1">
        <f t="array" aca="1" ref="FJ53" ca="1">IF(ISNUMBER(EA$4),IF(ABS(INDEX($F$4:$EK$109,MATCH(1,($A$4:$A$109=$EO53)*($B$4:$B$109=$EP53),0),MATCH(FJ$2,$F$2:$EK$2,0))-SUM(OFFSET($E53,,MATCH(FJ$2,$F$1:$EK$1,0)+3,,1)))&gt;0,INDEX($F$4:$EK$109,MATCH(1,($A$4:$A$109=$EO53)*($B$4:$B$109=$EP53),0),MATCH(FJ$2,$F$2:$EK$2,0))-SUM(OFFSET($E53,,MATCH(FJ$2,$F$1:$EK$1,0)+3,,1)),""),"")</f>
        <v/>
      </c>
      <c r="FK53" t="str" cm="1">
        <f t="array" aca="1" ref="FK53" ca="1">IF(ISNUMBER(EB$4),IF(ABS(INDEX($F$4:$EK$109,MATCH(1,($A$4:$A$109=$EO53)*($B$4:$B$109=$EP53),0),MATCH(FK$2,$F$2:$EK$2,0))-SUM(OFFSET($E53,,MATCH(FK$2,$F$1:$EK$1,0)+3,,1)))&gt;0,INDEX($F$4:$EK$109,MATCH(1,($A$4:$A$109=$EO53)*($B$4:$B$109=$EP53),0),MATCH(FK$2,$F$2:$EK$2,0))-SUM(OFFSET($E53,,MATCH(FK$2,$F$1:$EK$1,0)+3,,1)),""),"")</f>
        <v/>
      </c>
      <c r="FL53" t="str" cm="1">
        <f t="array" aca="1" ref="FL53" ca="1">IF(ISNUMBER(EC$4),IF(ABS(INDEX($F$4:$EK$109,MATCH(1,($A$4:$A$109=$EO53)*($B$4:$B$109=$EP53),0),MATCH(FL$2,$F$2:$EK$2,0))-SUM(OFFSET($E53,,MATCH(FL$2,$F$1:$EK$1,0)+3,,1)))&gt;0,INDEX($F$4:$EK$109,MATCH(1,($A$4:$A$109=$EO53)*($B$4:$B$109=$EP53),0),MATCH(FL$2,$F$2:$EK$2,0))-SUM(OFFSET($E53,,MATCH(FL$2,$F$1:$EK$1,0)+3,,1)),""),"")</f>
        <v/>
      </c>
      <c r="FM53" t="str" cm="1">
        <f t="array" aca="1" ref="FM53" ca="1">IF(ISNUMBER(ED$4),IF(ABS(INDEX($F$4:$EK$109,MATCH(1,($A$4:$A$109=$EO53)*($B$4:$B$109=$EP53),0),MATCH(FM$2,$F$2:$EK$2,0))-SUM(OFFSET($E53,,MATCH(FM$2,$F$1:$EK$1,0)+3,,1)))&gt;0,INDEX($F$4:$EK$109,MATCH(1,($A$4:$A$109=$EO53)*($B$4:$B$109=$EP53),0),MATCH(FM$2,$F$2:$EK$2,0))-SUM(OFFSET($E53,,MATCH(FM$2,$F$1:$EK$1,0)+3,,1)),""),"")</f>
        <v/>
      </c>
      <c r="FN53" t="str" cm="1">
        <f t="array" aca="1" ref="FN53" ca="1">IF(ISNUMBER(EE$4),IF(ABS(INDEX($F$4:$EK$109,MATCH(1,($A$4:$A$109=$EO53)*($B$4:$B$109=$EP53),0),MATCH(FN$2,$F$2:$EK$2,0))-SUM(OFFSET($E53,,MATCH(FN$2,$F$1:$EK$1,0)+3,,1)))&gt;0,INDEX($F$4:$EK$109,MATCH(1,($A$4:$A$109=$EO53)*($B$4:$B$109=$EP53),0),MATCH(FN$2,$F$2:$EK$2,0))-SUM(OFFSET($E53,,MATCH(FN$2,$F$1:$EK$1,0)+3,,1)),""),"")</f>
        <v/>
      </c>
      <c r="FO53" t="str" cm="1">
        <f t="array" aca="1" ref="FO53" ca="1">IF(ISNUMBER(EF$4),IF(ABS(INDEX($F$4:$EK$109,MATCH(1,($A$4:$A$109=$EO53)*($B$4:$B$109=$EP53),0),MATCH(FO$2,$F$2:$EK$2,0))-SUM(OFFSET($E53,,MATCH(FO$2,$F$1:$EK$1,0)+3,,1)))&gt;0,INDEX($F$4:$EK$109,MATCH(1,($A$4:$A$109=$EO53)*($B$4:$B$109=$EP53),0),MATCH(FO$2,$F$2:$EK$2,0))-SUM(OFFSET($E53,,MATCH(FO$2,$F$1:$EK$1,0)+3,,1)),""),"")</f>
        <v/>
      </c>
      <c r="FP53" t="str" cm="1">
        <f t="array" aca="1" ref="FP53" ca="1">IF(ISNUMBER(EG$4),IF(ABS(INDEX($F$4:$EK$109,MATCH(1,($A$4:$A$109=$EO53)*($B$4:$B$109=$EP53),0),MATCH(FP$2,$F$2:$EK$2,0))-SUM(OFFSET($E53,,MATCH(FP$2,$F$1:$EK$1,0)+3,,1)))&gt;0,INDEX($F$4:$EK$109,MATCH(1,($A$4:$A$109=$EO53)*($B$4:$B$109=$EP53),0),MATCH(FP$2,$F$2:$EK$2,0))-SUM(OFFSET($E53,,MATCH(FP$2,$F$1:$EK$1,0)+3,,1)),""),"")</f>
        <v/>
      </c>
      <c r="FQ53" t="str" cm="1">
        <f t="array" aca="1" ref="FQ53" ca="1">IF(ISNUMBER(EH$4),IF(ABS(INDEX($F$4:$EK$109,MATCH(1,($A$4:$A$109=$EO53)*($B$4:$B$109=$EP53),0),MATCH(FQ$2,$F$2:$EK$2,0))-SUM(OFFSET($E53,,MATCH(FQ$2,$F$1:$EK$1,0)+3,,1)))&gt;0,INDEX($F$4:$EK$109,MATCH(1,($A$4:$A$109=$EO53)*($B$4:$B$109=$EP53),0),MATCH(FQ$2,$F$2:$EK$2,0))-SUM(OFFSET($E53,,MATCH(FQ$2,$F$1:$EK$1,0)+3,,1)),""),"")</f>
        <v/>
      </c>
      <c r="FR53" t="str" cm="1">
        <f t="array" aca="1" ref="FR53" ca="1">IF(ISNUMBER(EI$4),IF(ABS(INDEX($F$4:$EK$109,MATCH(1,($A$4:$A$109=$EO53)*($B$4:$B$109=$EP53),0),MATCH(FR$2,$F$2:$EK$2,0))-SUM(OFFSET($E53,,MATCH(FR$2,$F$1:$EK$1,0)+3,,1)))&gt;0,INDEX($F$4:$EK$109,MATCH(1,($A$4:$A$109=$EO53)*($B$4:$B$109=$EP53),0),MATCH(FR$2,$F$2:$EK$2,0))-SUM(OFFSET($E53,,MATCH(FR$2,$F$1:$EK$1,0)+3,,1)),""),"")</f>
        <v/>
      </c>
      <c r="FS53" t="str" cm="1">
        <f t="array" aca="1" ref="FS53" ca="1">IF(ISNUMBER(EJ$4),IF(ABS(INDEX($F$4:$EK$109,MATCH(1,($A$4:$A$109=$EO53)*($B$4:$B$109=$EP53),0),MATCH(FS$2,$F$2:$EK$2,0))-SUM(OFFSET($E53,,MATCH(FS$2,$F$1:$EK$1,0)+3,,1)))&gt;0,INDEX($F$4:$EK$109,MATCH(1,($A$4:$A$109=$EO53)*($B$4:$B$109=$EP53),0),MATCH(FS$2,$F$2:$EK$2,0))-SUM(OFFSET($E53,,MATCH(FS$2,$F$1:$EK$1,0)+3,,1)),""),"")</f>
        <v/>
      </c>
      <c r="FT53" t="str" cm="1">
        <f t="array" aca="1" ref="FT53" ca="1">IF(ISNUMBER(EK$4),IF(ABS(INDEX($F$4:$EK$109,MATCH(1,($A$4:$A$109=$EO53)*($B$4:$B$109=$EP53),0),MATCH(FT$2,$F$2:$EK$2,0))-SUM(OFFSET($E53,,MATCH(FT$2,$F$1:$EK$1,0)+3,,1)))&gt;0,INDEX($F$4:$EK$109,MATCH(1,($A$4:$A$109=$EO53)*($B$4:$B$109=$EP53),0),MATCH(FT$2,$F$2:$EK$2,0))-SUM(OFFSET($E53,,MATCH(FT$2,$F$1:$EK$1,0)+3,,1)),""),"")</f>
        <v/>
      </c>
    </row>
    <row r="54" spans="1:176" x14ac:dyDescent="0.25">
      <c r="A54" t="s">
        <v>157</v>
      </c>
      <c r="B54" t="s">
        <v>177</v>
      </c>
      <c r="F54">
        <v>275711000</v>
      </c>
      <c r="G54">
        <v>277033000</v>
      </c>
      <c r="H54">
        <v>258635000</v>
      </c>
      <c r="I54">
        <v>292735000</v>
      </c>
      <c r="J54">
        <v>377000000</v>
      </c>
      <c r="K54">
        <v>321000000</v>
      </c>
      <c r="L54">
        <v>229000000</v>
      </c>
      <c r="M54">
        <v>322000000</v>
      </c>
      <c r="N54">
        <v>350000000</v>
      </c>
      <c r="O54">
        <v>251000000</v>
      </c>
      <c r="P54">
        <v>170000000</v>
      </c>
      <c r="Q54">
        <v>85000000</v>
      </c>
      <c r="R54">
        <v>46000000</v>
      </c>
      <c r="S54">
        <v>74000000</v>
      </c>
      <c r="T54">
        <v>65000000</v>
      </c>
      <c r="U54">
        <v>53000000</v>
      </c>
      <c r="V54">
        <v>56000000</v>
      </c>
      <c r="W54">
        <v>77000000</v>
      </c>
      <c r="X54">
        <v>80000000</v>
      </c>
      <c r="Y54">
        <v>92000000</v>
      </c>
      <c r="Z54">
        <v>85000000</v>
      </c>
      <c r="AA54">
        <v>127000000</v>
      </c>
      <c r="AB54">
        <v>119000000</v>
      </c>
      <c r="AC54">
        <v>141000000</v>
      </c>
      <c r="AD54">
        <v>174000000</v>
      </c>
      <c r="AE54">
        <v>222000000</v>
      </c>
      <c r="AF54">
        <v>235000000</v>
      </c>
      <c r="AG54">
        <v>288000000</v>
      </c>
      <c r="AH54">
        <v>333000000</v>
      </c>
      <c r="AI54">
        <v>301000000</v>
      </c>
      <c r="AJ54">
        <v>298000000</v>
      </c>
      <c r="AK54">
        <v>300000000</v>
      </c>
      <c r="AL54">
        <v>334000000</v>
      </c>
      <c r="AM54">
        <v>359000000</v>
      </c>
      <c r="AN54">
        <v>338000000</v>
      </c>
      <c r="AO54">
        <v>354000000</v>
      </c>
      <c r="AP54">
        <v>367000000</v>
      </c>
      <c r="AQ54">
        <v>421000000</v>
      </c>
      <c r="AR54">
        <v>513000000</v>
      </c>
      <c r="AS54">
        <v>764000000</v>
      </c>
      <c r="AT54">
        <v>845000000</v>
      </c>
      <c r="AU54">
        <v>948000000</v>
      </c>
      <c r="DK54">
        <v>292735000</v>
      </c>
      <c r="DL54">
        <v>322000000</v>
      </c>
      <c r="DM54">
        <v>85000000</v>
      </c>
      <c r="DN54">
        <v>53000000</v>
      </c>
      <c r="DO54">
        <v>92000000</v>
      </c>
      <c r="DP54">
        <v>141000000</v>
      </c>
      <c r="DQ54">
        <v>288000000</v>
      </c>
      <c r="DR54">
        <v>300000000</v>
      </c>
      <c r="DS54">
        <v>354000000</v>
      </c>
      <c r="DT54">
        <v>764000000</v>
      </c>
      <c r="EO54" t="str">
        <f t="shared" si="9"/>
        <v>bs</v>
      </c>
      <c r="EP54" t="str">
        <f t="shared" si="9"/>
        <v>deferredRevenue</v>
      </c>
      <c r="ET54" t="str" cm="1">
        <f t="array" aca="1" ref="ET54" ca="1">IF(ISNUMBER(DK$4),IF(ABS(INDEX($F$4:$EK$109,MATCH(1,($A$4:$A$109=$EO54)*($B$4:$B$109=$EP54),0),MATCH(ET$2,$F$2:$EK$2,0))-SUM(OFFSET($E54,,MATCH(ET$2,$F$1:$EK$1,0)+3,,1)))&gt;0,INDEX($F$4:$EK$109,MATCH(1,($A$4:$A$109=$EO54)*($B$4:$B$109=$EP54),0),MATCH(ET$2,$F$2:$EK$2,0))-SUM(OFFSET($E54,,MATCH(ET$2,$F$1:$EK$1,0)+3,,1)),""),"")</f>
        <v/>
      </c>
      <c r="EU54" t="str" cm="1">
        <f t="array" aca="1" ref="EU54" ca="1">IF(ISNUMBER(DL$4),IF(ABS(INDEX($F$4:$EK$109,MATCH(1,($A$4:$A$109=$EO54)*($B$4:$B$109=$EP54),0),MATCH(EU$2,$F$2:$EK$2,0))-SUM(OFFSET($E54,,MATCH(EU$2,$F$1:$EK$1,0)+3,,1)))&gt;0,INDEX($F$4:$EK$109,MATCH(1,($A$4:$A$109=$EO54)*($B$4:$B$109=$EP54),0),MATCH(EU$2,$F$2:$EK$2,0))-SUM(OFFSET($E54,,MATCH(EU$2,$F$1:$EK$1,0)+3,,1)),""),"")</f>
        <v/>
      </c>
      <c r="EV54" t="str" cm="1">
        <f t="array" aca="1" ref="EV54" ca="1">IF(ISNUMBER(DM$4),IF(ABS(INDEX($F$4:$EK$109,MATCH(1,($A$4:$A$109=$EO54)*($B$4:$B$109=$EP54),0),MATCH(EV$2,$F$2:$EK$2,0))-SUM(OFFSET($E54,,MATCH(EV$2,$F$1:$EK$1,0)+3,,1)))&gt;0,INDEX($F$4:$EK$109,MATCH(1,($A$4:$A$109=$EO54)*($B$4:$B$109=$EP54),0),MATCH(EV$2,$F$2:$EK$2,0))-SUM(OFFSET($E54,,MATCH(EV$2,$F$1:$EK$1,0)+3,,1)),""),"")</f>
        <v/>
      </c>
      <c r="EW54" t="str" cm="1">
        <f t="array" aca="1" ref="EW54" ca="1">IF(ISNUMBER(DN$4),IF(ABS(INDEX($F$4:$EK$109,MATCH(1,($A$4:$A$109=$EO54)*($B$4:$B$109=$EP54),0),MATCH(EW$2,$F$2:$EK$2,0))-SUM(OFFSET($E54,,MATCH(EW$2,$F$1:$EK$1,0)+3,,1)))&gt;0,INDEX($F$4:$EK$109,MATCH(1,($A$4:$A$109=$EO54)*($B$4:$B$109=$EP54),0),MATCH(EW$2,$F$2:$EK$2,0))-SUM(OFFSET($E54,,MATCH(EW$2,$F$1:$EK$1,0)+3,,1)),""),"")</f>
        <v/>
      </c>
      <c r="EX54" t="str" cm="1">
        <f t="array" aca="1" ref="EX54" ca="1">IF(ISNUMBER(DO$4),IF(ABS(INDEX($F$4:$EK$109,MATCH(1,($A$4:$A$109=$EO54)*($B$4:$B$109=$EP54),0),MATCH(EX$2,$F$2:$EK$2,0))-SUM(OFFSET($E54,,MATCH(EX$2,$F$1:$EK$1,0)+3,,1)))&gt;0,INDEX($F$4:$EK$109,MATCH(1,($A$4:$A$109=$EO54)*($B$4:$B$109=$EP54),0),MATCH(EX$2,$F$2:$EK$2,0))-SUM(OFFSET($E54,,MATCH(EX$2,$F$1:$EK$1,0)+3,,1)),""),"")</f>
        <v/>
      </c>
      <c r="EY54" t="str" cm="1">
        <f t="array" aca="1" ref="EY54" ca="1">IF(ISNUMBER(DP$4),IF(ABS(INDEX($F$4:$EK$109,MATCH(1,($A$4:$A$109=$EO54)*($B$4:$B$109=$EP54),0),MATCH(EY$2,$F$2:$EK$2,0))-SUM(OFFSET($E54,,MATCH(EY$2,$F$1:$EK$1,0)+3,,1)))&gt;0,INDEX($F$4:$EK$109,MATCH(1,($A$4:$A$109=$EO54)*($B$4:$B$109=$EP54),0),MATCH(EY$2,$F$2:$EK$2,0))-SUM(OFFSET($E54,,MATCH(EY$2,$F$1:$EK$1,0)+3,,1)),""),"")</f>
        <v/>
      </c>
      <c r="EZ54" t="str" cm="1">
        <f t="array" aca="1" ref="EZ54" ca="1">IF(ISNUMBER(DQ$4),IF(ABS(INDEX($F$4:$EK$109,MATCH(1,($A$4:$A$109=$EO54)*($B$4:$B$109=$EP54),0),MATCH(EZ$2,$F$2:$EK$2,0))-SUM(OFFSET($E54,,MATCH(EZ$2,$F$1:$EK$1,0)+3,,1)))&gt;0,INDEX($F$4:$EK$109,MATCH(1,($A$4:$A$109=$EO54)*($B$4:$B$109=$EP54),0),MATCH(EZ$2,$F$2:$EK$2,0))-SUM(OFFSET($E54,,MATCH(EZ$2,$F$1:$EK$1,0)+3,,1)),""),"")</f>
        <v/>
      </c>
      <c r="FA54" t="str" cm="1">
        <f t="array" aca="1" ref="FA54" ca="1">IF(ISNUMBER(DR$4),IF(ABS(INDEX($F$4:$EK$109,MATCH(1,($A$4:$A$109=$EO54)*($B$4:$B$109=$EP54),0),MATCH(FA$2,$F$2:$EK$2,0))-SUM(OFFSET($E54,,MATCH(FA$2,$F$1:$EK$1,0)+3,,1)))&gt;0,INDEX($F$4:$EK$109,MATCH(1,($A$4:$A$109=$EO54)*($B$4:$B$109=$EP54),0),MATCH(FA$2,$F$2:$EK$2,0))-SUM(OFFSET($E54,,MATCH(FA$2,$F$1:$EK$1,0)+3,,1)),""),"")</f>
        <v/>
      </c>
      <c r="FB54" t="str" cm="1">
        <f t="array" aca="1" ref="FB54" ca="1">IF(ISNUMBER(DS$4),IF(ABS(INDEX($F$4:$EK$109,MATCH(1,($A$4:$A$109=$EO54)*($B$4:$B$109=$EP54),0),MATCH(FB$2,$F$2:$EK$2,0))-SUM(OFFSET($E54,,MATCH(FB$2,$F$1:$EK$1,0)+3,,1)))&gt;0,INDEX($F$4:$EK$109,MATCH(1,($A$4:$A$109=$EO54)*($B$4:$B$109=$EP54),0),MATCH(FB$2,$F$2:$EK$2,0))-SUM(OFFSET($E54,,MATCH(FB$2,$F$1:$EK$1,0)+3,,1)),""),"")</f>
        <v/>
      </c>
      <c r="FC54" t="str" cm="1">
        <f t="array" aca="1" ref="FC54" ca="1">IF(ISNUMBER(DT$4),IF(ABS(INDEX($F$4:$EK$109,MATCH(1,($A$4:$A$109=$EO54)*($B$4:$B$109=$EP54),0),MATCH(FC$2,$F$2:$EK$2,0))-SUM(OFFSET($E54,,MATCH(FC$2,$F$1:$EK$1,0)+3,,1)))&gt;0,INDEX($F$4:$EK$109,MATCH(1,($A$4:$A$109=$EO54)*($B$4:$B$109=$EP54),0),MATCH(FC$2,$F$2:$EK$2,0))-SUM(OFFSET($E54,,MATCH(FC$2,$F$1:$EK$1,0)+3,,1)),""),"")</f>
        <v/>
      </c>
      <c r="FD54" t="str" cm="1">
        <f t="array" aca="1" ref="FD54" ca="1">IF(ISNUMBER(DU$4),IF(ABS(INDEX($F$4:$EK$109,MATCH(1,($A$4:$A$109=$EO54)*($B$4:$B$109=$EP54),0),MATCH(FD$2,$F$2:$EK$2,0))-SUM(OFFSET($E54,,MATCH(FD$2,$F$1:$EK$1,0)+3,,1)))&gt;0,INDEX($F$4:$EK$109,MATCH(1,($A$4:$A$109=$EO54)*($B$4:$B$109=$EP54),0),MATCH(FD$2,$F$2:$EK$2,0))-SUM(OFFSET($E54,,MATCH(FD$2,$F$1:$EK$1,0)+3,,1)),""),"")</f>
        <v/>
      </c>
      <c r="FE54" t="str" cm="1">
        <f t="array" aca="1" ref="FE54" ca="1">IF(ISNUMBER(DV$4),IF(ABS(INDEX($F$4:$EK$109,MATCH(1,($A$4:$A$109=$EO54)*($B$4:$B$109=$EP54),0),MATCH(FE$2,$F$2:$EK$2,0))-SUM(OFFSET($E54,,MATCH(FE$2,$F$1:$EK$1,0)+3,,1)))&gt;0,INDEX($F$4:$EK$109,MATCH(1,($A$4:$A$109=$EO54)*($B$4:$B$109=$EP54),0),MATCH(FE$2,$F$2:$EK$2,0))-SUM(OFFSET($E54,,MATCH(FE$2,$F$1:$EK$1,0)+3,,1)),""),"")</f>
        <v/>
      </c>
      <c r="FF54" t="str" cm="1">
        <f t="array" aca="1" ref="FF54" ca="1">IF(ISNUMBER(DW$4),IF(ABS(INDEX($F$4:$EK$109,MATCH(1,($A$4:$A$109=$EO54)*($B$4:$B$109=$EP54),0),MATCH(FF$2,$F$2:$EK$2,0))-SUM(OFFSET($E54,,MATCH(FF$2,$F$1:$EK$1,0)+3,,1)))&gt;0,INDEX($F$4:$EK$109,MATCH(1,($A$4:$A$109=$EO54)*($B$4:$B$109=$EP54),0),MATCH(FF$2,$F$2:$EK$2,0))-SUM(OFFSET($E54,,MATCH(FF$2,$F$1:$EK$1,0)+3,,1)),""),"")</f>
        <v/>
      </c>
      <c r="FG54" t="str" cm="1">
        <f t="array" aca="1" ref="FG54" ca="1">IF(ISNUMBER(DX$4),IF(ABS(INDEX($F$4:$EK$109,MATCH(1,($A$4:$A$109=$EO54)*($B$4:$B$109=$EP54),0),MATCH(FG$2,$F$2:$EK$2,0))-SUM(OFFSET($E54,,MATCH(FG$2,$F$1:$EK$1,0)+3,,1)))&gt;0,INDEX($F$4:$EK$109,MATCH(1,($A$4:$A$109=$EO54)*($B$4:$B$109=$EP54),0),MATCH(FG$2,$F$2:$EK$2,0))-SUM(OFFSET($E54,,MATCH(FG$2,$F$1:$EK$1,0)+3,,1)),""),"")</f>
        <v/>
      </c>
      <c r="FH54" t="str" cm="1">
        <f t="array" aca="1" ref="FH54" ca="1">IF(ISNUMBER(DY$4),IF(ABS(INDEX($F$4:$EK$109,MATCH(1,($A$4:$A$109=$EO54)*($B$4:$B$109=$EP54),0),MATCH(FH$2,$F$2:$EK$2,0))-SUM(OFFSET($E54,,MATCH(FH$2,$F$1:$EK$1,0)+3,,1)))&gt;0,INDEX($F$4:$EK$109,MATCH(1,($A$4:$A$109=$EO54)*($B$4:$B$109=$EP54),0),MATCH(FH$2,$F$2:$EK$2,0))-SUM(OFFSET($E54,,MATCH(FH$2,$F$1:$EK$1,0)+3,,1)),""),"")</f>
        <v/>
      </c>
      <c r="FI54" t="str" cm="1">
        <f t="array" aca="1" ref="FI54" ca="1">IF(ISNUMBER(DZ$4),IF(ABS(INDEX($F$4:$EK$109,MATCH(1,($A$4:$A$109=$EO54)*($B$4:$B$109=$EP54),0),MATCH(FI$2,$F$2:$EK$2,0))-SUM(OFFSET($E54,,MATCH(FI$2,$F$1:$EK$1,0)+3,,1)))&gt;0,INDEX($F$4:$EK$109,MATCH(1,($A$4:$A$109=$EO54)*($B$4:$B$109=$EP54),0),MATCH(FI$2,$F$2:$EK$2,0))-SUM(OFFSET($E54,,MATCH(FI$2,$F$1:$EK$1,0)+3,,1)),""),"")</f>
        <v/>
      </c>
      <c r="FJ54" t="str" cm="1">
        <f t="array" aca="1" ref="FJ54" ca="1">IF(ISNUMBER(EA$4),IF(ABS(INDEX($F$4:$EK$109,MATCH(1,($A$4:$A$109=$EO54)*($B$4:$B$109=$EP54),0),MATCH(FJ$2,$F$2:$EK$2,0))-SUM(OFFSET($E54,,MATCH(FJ$2,$F$1:$EK$1,0)+3,,1)))&gt;0,INDEX($F$4:$EK$109,MATCH(1,($A$4:$A$109=$EO54)*($B$4:$B$109=$EP54),0),MATCH(FJ$2,$F$2:$EK$2,0))-SUM(OFFSET($E54,,MATCH(FJ$2,$F$1:$EK$1,0)+3,,1)),""),"")</f>
        <v/>
      </c>
      <c r="FK54" t="str" cm="1">
        <f t="array" aca="1" ref="FK54" ca="1">IF(ISNUMBER(EB$4),IF(ABS(INDEX($F$4:$EK$109,MATCH(1,($A$4:$A$109=$EO54)*($B$4:$B$109=$EP54),0),MATCH(FK$2,$F$2:$EK$2,0))-SUM(OFFSET($E54,,MATCH(FK$2,$F$1:$EK$1,0)+3,,1)))&gt;0,INDEX($F$4:$EK$109,MATCH(1,($A$4:$A$109=$EO54)*($B$4:$B$109=$EP54),0),MATCH(FK$2,$F$2:$EK$2,0))-SUM(OFFSET($E54,,MATCH(FK$2,$F$1:$EK$1,0)+3,,1)),""),"")</f>
        <v/>
      </c>
      <c r="FL54" t="str" cm="1">
        <f t="array" aca="1" ref="FL54" ca="1">IF(ISNUMBER(EC$4),IF(ABS(INDEX($F$4:$EK$109,MATCH(1,($A$4:$A$109=$EO54)*($B$4:$B$109=$EP54),0),MATCH(FL$2,$F$2:$EK$2,0))-SUM(OFFSET($E54,,MATCH(FL$2,$F$1:$EK$1,0)+3,,1)))&gt;0,INDEX($F$4:$EK$109,MATCH(1,($A$4:$A$109=$EO54)*($B$4:$B$109=$EP54),0),MATCH(FL$2,$F$2:$EK$2,0))-SUM(OFFSET($E54,,MATCH(FL$2,$F$1:$EK$1,0)+3,,1)),""),"")</f>
        <v/>
      </c>
      <c r="FM54" t="str" cm="1">
        <f t="array" aca="1" ref="FM54" ca="1">IF(ISNUMBER(ED$4),IF(ABS(INDEX($F$4:$EK$109,MATCH(1,($A$4:$A$109=$EO54)*($B$4:$B$109=$EP54),0),MATCH(FM$2,$F$2:$EK$2,0))-SUM(OFFSET($E54,,MATCH(FM$2,$F$1:$EK$1,0)+3,,1)))&gt;0,INDEX($F$4:$EK$109,MATCH(1,($A$4:$A$109=$EO54)*($B$4:$B$109=$EP54),0),MATCH(FM$2,$F$2:$EK$2,0))-SUM(OFFSET($E54,,MATCH(FM$2,$F$1:$EK$1,0)+3,,1)),""),"")</f>
        <v/>
      </c>
      <c r="FN54" t="str" cm="1">
        <f t="array" aca="1" ref="FN54" ca="1">IF(ISNUMBER(EE$4),IF(ABS(INDEX($F$4:$EK$109,MATCH(1,($A$4:$A$109=$EO54)*($B$4:$B$109=$EP54),0),MATCH(FN$2,$F$2:$EK$2,0))-SUM(OFFSET($E54,,MATCH(FN$2,$F$1:$EK$1,0)+3,,1)))&gt;0,INDEX($F$4:$EK$109,MATCH(1,($A$4:$A$109=$EO54)*($B$4:$B$109=$EP54),0),MATCH(FN$2,$F$2:$EK$2,0))-SUM(OFFSET($E54,,MATCH(FN$2,$F$1:$EK$1,0)+3,,1)),""),"")</f>
        <v/>
      </c>
      <c r="FO54" t="str" cm="1">
        <f t="array" aca="1" ref="FO54" ca="1">IF(ISNUMBER(EF$4),IF(ABS(INDEX($F$4:$EK$109,MATCH(1,($A$4:$A$109=$EO54)*($B$4:$B$109=$EP54),0),MATCH(FO$2,$F$2:$EK$2,0))-SUM(OFFSET($E54,,MATCH(FO$2,$F$1:$EK$1,0)+3,,1)))&gt;0,INDEX($F$4:$EK$109,MATCH(1,($A$4:$A$109=$EO54)*($B$4:$B$109=$EP54),0),MATCH(FO$2,$F$2:$EK$2,0))-SUM(OFFSET($E54,,MATCH(FO$2,$F$1:$EK$1,0)+3,,1)),""),"")</f>
        <v/>
      </c>
      <c r="FP54" t="str" cm="1">
        <f t="array" aca="1" ref="FP54" ca="1">IF(ISNUMBER(EG$4),IF(ABS(INDEX($F$4:$EK$109,MATCH(1,($A$4:$A$109=$EO54)*($B$4:$B$109=$EP54),0),MATCH(FP$2,$F$2:$EK$2,0))-SUM(OFFSET($E54,,MATCH(FP$2,$F$1:$EK$1,0)+3,,1)))&gt;0,INDEX($F$4:$EK$109,MATCH(1,($A$4:$A$109=$EO54)*($B$4:$B$109=$EP54),0),MATCH(FP$2,$F$2:$EK$2,0))-SUM(OFFSET($E54,,MATCH(FP$2,$F$1:$EK$1,0)+3,,1)),""),"")</f>
        <v/>
      </c>
      <c r="FQ54" t="str" cm="1">
        <f t="array" aca="1" ref="FQ54" ca="1">IF(ISNUMBER(EH$4),IF(ABS(INDEX($F$4:$EK$109,MATCH(1,($A$4:$A$109=$EO54)*($B$4:$B$109=$EP54),0),MATCH(FQ$2,$F$2:$EK$2,0))-SUM(OFFSET($E54,,MATCH(FQ$2,$F$1:$EK$1,0)+3,,1)))&gt;0,INDEX($F$4:$EK$109,MATCH(1,($A$4:$A$109=$EO54)*($B$4:$B$109=$EP54),0),MATCH(FQ$2,$F$2:$EK$2,0))-SUM(OFFSET($E54,,MATCH(FQ$2,$F$1:$EK$1,0)+3,,1)),""),"")</f>
        <v/>
      </c>
      <c r="FR54" t="str" cm="1">
        <f t="array" aca="1" ref="FR54" ca="1">IF(ISNUMBER(EI$4),IF(ABS(INDEX($F$4:$EK$109,MATCH(1,($A$4:$A$109=$EO54)*($B$4:$B$109=$EP54),0),MATCH(FR$2,$F$2:$EK$2,0))-SUM(OFFSET($E54,,MATCH(FR$2,$F$1:$EK$1,0)+3,,1)))&gt;0,INDEX($F$4:$EK$109,MATCH(1,($A$4:$A$109=$EO54)*($B$4:$B$109=$EP54),0),MATCH(FR$2,$F$2:$EK$2,0))-SUM(OFFSET($E54,,MATCH(FR$2,$F$1:$EK$1,0)+3,,1)),""),"")</f>
        <v/>
      </c>
      <c r="FS54" t="str" cm="1">
        <f t="array" aca="1" ref="FS54" ca="1">IF(ISNUMBER(EJ$4),IF(ABS(INDEX($F$4:$EK$109,MATCH(1,($A$4:$A$109=$EO54)*($B$4:$B$109=$EP54),0),MATCH(FS$2,$F$2:$EK$2,0))-SUM(OFFSET($E54,,MATCH(FS$2,$F$1:$EK$1,0)+3,,1)))&gt;0,INDEX($F$4:$EK$109,MATCH(1,($A$4:$A$109=$EO54)*($B$4:$B$109=$EP54),0),MATCH(FS$2,$F$2:$EK$2,0))-SUM(OFFSET($E54,,MATCH(FS$2,$F$1:$EK$1,0)+3,,1)),""),"")</f>
        <v/>
      </c>
      <c r="FT54" t="str" cm="1">
        <f t="array" aca="1" ref="FT54" ca="1">IF(ISNUMBER(EK$4),IF(ABS(INDEX($F$4:$EK$109,MATCH(1,($A$4:$A$109=$EO54)*($B$4:$B$109=$EP54),0),MATCH(FT$2,$F$2:$EK$2,0))-SUM(OFFSET($E54,,MATCH(FT$2,$F$1:$EK$1,0)+3,,1)))&gt;0,INDEX($F$4:$EK$109,MATCH(1,($A$4:$A$109=$EO54)*($B$4:$B$109=$EP54),0),MATCH(FT$2,$F$2:$EK$2,0))-SUM(OFFSET($E54,,MATCH(FT$2,$F$1:$EK$1,0)+3,,1)),""),"")</f>
        <v/>
      </c>
    </row>
    <row r="55" spans="1:176" x14ac:dyDescent="0.25">
      <c r="A55" t="s">
        <v>157</v>
      </c>
      <c r="B55" t="s">
        <v>178</v>
      </c>
      <c r="F55">
        <v>25299000</v>
      </c>
      <c r="G55">
        <v>26700000</v>
      </c>
      <c r="H55">
        <v>32126000</v>
      </c>
      <c r="I55">
        <v>167999000</v>
      </c>
      <c r="J55">
        <v>148000000</v>
      </c>
      <c r="K55">
        <v>146000000</v>
      </c>
      <c r="L55">
        <v>168000000</v>
      </c>
      <c r="M55">
        <v>320000000</v>
      </c>
      <c r="N55">
        <v>286000000</v>
      </c>
      <c r="O55">
        <v>305000000</v>
      </c>
      <c r="P55">
        <v>337000000</v>
      </c>
      <c r="Q55">
        <v>422000000</v>
      </c>
      <c r="R55">
        <v>374000000</v>
      </c>
      <c r="S55">
        <v>443000000</v>
      </c>
      <c r="T55">
        <v>428000000</v>
      </c>
      <c r="U55">
        <v>489000000</v>
      </c>
      <c r="V55">
        <v>413000000</v>
      </c>
      <c r="W55">
        <v>571000000</v>
      </c>
      <c r="X55">
        <v>623000000</v>
      </c>
      <c r="Y55">
        <v>61000000</v>
      </c>
      <c r="Z55">
        <v>650000000</v>
      </c>
      <c r="AA55">
        <v>669000000</v>
      </c>
      <c r="AB55">
        <v>676000000</v>
      </c>
      <c r="AC55">
        <v>804000000</v>
      </c>
      <c r="AD55">
        <v>794000000</v>
      </c>
      <c r="AE55">
        <v>1119000000</v>
      </c>
      <c r="AF55">
        <v>1153000000</v>
      </c>
      <c r="AG55">
        <v>1307000000</v>
      </c>
      <c r="AH55">
        <v>1223000000</v>
      </c>
      <c r="AI55">
        <v>1477000000</v>
      </c>
      <c r="AJ55">
        <v>1474000000</v>
      </c>
      <c r="AK55">
        <v>2108000000</v>
      </c>
      <c r="AL55">
        <v>2493000000</v>
      </c>
      <c r="AM55">
        <v>3386000000</v>
      </c>
      <c r="AN55">
        <v>3669000000</v>
      </c>
      <c r="AO55">
        <v>3123000000</v>
      </c>
      <c r="AP55">
        <v>2771000000</v>
      </c>
      <c r="AQ55">
        <v>3724000000</v>
      </c>
      <c r="AR55">
        <v>4309000000</v>
      </c>
      <c r="AS55">
        <v>5394000000</v>
      </c>
      <c r="AT55">
        <v>6286000000</v>
      </c>
      <c r="AU55">
        <v>7918000000</v>
      </c>
      <c r="AV55">
        <v>9770000000</v>
      </c>
      <c r="DK55">
        <v>167999000</v>
      </c>
      <c r="DL55">
        <v>320000000</v>
      </c>
      <c r="DM55">
        <v>422000000</v>
      </c>
      <c r="DN55">
        <v>489000000</v>
      </c>
      <c r="DO55">
        <v>635000000</v>
      </c>
      <c r="DP55">
        <v>804000000</v>
      </c>
      <c r="DQ55">
        <v>1307000000</v>
      </c>
      <c r="DR55">
        <v>1976000000</v>
      </c>
      <c r="DS55">
        <v>3123000000</v>
      </c>
      <c r="DT55">
        <v>5394000000</v>
      </c>
      <c r="EO55" t="str">
        <f t="shared" si="9"/>
        <v>bs</v>
      </c>
      <c r="EP55" t="str">
        <f t="shared" si="9"/>
        <v>otherCurrentLiabilities</v>
      </c>
      <c r="ET55" t="str" cm="1">
        <f t="array" aca="1" ref="ET55" ca="1">IF(ISNUMBER(DK$4),IF(ABS(INDEX($F$4:$EK$109,MATCH(1,($A$4:$A$109=$EO55)*($B$4:$B$109=$EP55),0),MATCH(ET$2,$F$2:$EK$2,0))-SUM(OFFSET($E55,,MATCH(ET$2,$F$1:$EK$1,0)+3,,1)))&gt;0,INDEX($F$4:$EK$109,MATCH(1,($A$4:$A$109=$EO55)*($B$4:$B$109=$EP55),0),MATCH(ET$2,$F$2:$EK$2,0))-SUM(OFFSET($E55,,MATCH(ET$2,$F$1:$EK$1,0)+3,,1)),""),"")</f>
        <v/>
      </c>
      <c r="EU55" t="str" cm="1">
        <f t="array" aca="1" ref="EU55" ca="1">IF(ISNUMBER(DL$4),IF(ABS(INDEX($F$4:$EK$109,MATCH(1,($A$4:$A$109=$EO55)*($B$4:$B$109=$EP55),0),MATCH(EU$2,$F$2:$EK$2,0))-SUM(OFFSET($E55,,MATCH(EU$2,$F$1:$EK$1,0)+3,,1)))&gt;0,INDEX($F$4:$EK$109,MATCH(1,($A$4:$A$109=$EO55)*($B$4:$B$109=$EP55),0),MATCH(EU$2,$F$2:$EK$2,0))-SUM(OFFSET($E55,,MATCH(EU$2,$F$1:$EK$1,0)+3,,1)),""),"")</f>
        <v/>
      </c>
      <c r="EV55" t="str" cm="1">
        <f t="array" aca="1" ref="EV55" ca="1">IF(ISNUMBER(DM$4),IF(ABS(INDEX($F$4:$EK$109,MATCH(1,($A$4:$A$109=$EO55)*($B$4:$B$109=$EP55),0),MATCH(EV$2,$F$2:$EK$2,0))-SUM(OFFSET($E55,,MATCH(EV$2,$F$1:$EK$1,0)+3,,1)))&gt;0,INDEX($F$4:$EK$109,MATCH(1,($A$4:$A$109=$EO55)*($B$4:$B$109=$EP55),0),MATCH(EV$2,$F$2:$EK$2,0))-SUM(OFFSET($E55,,MATCH(EV$2,$F$1:$EK$1,0)+3,,1)),""),"")</f>
        <v/>
      </c>
      <c r="EW55" t="str" cm="1">
        <f t="array" aca="1" ref="EW55" ca="1">IF(ISNUMBER(DN$4),IF(ABS(INDEX($F$4:$EK$109,MATCH(1,($A$4:$A$109=$EO55)*($B$4:$B$109=$EP55),0),MATCH(EW$2,$F$2:$EK$2,0))-SUM(OFFSET($E55,,MATCH(EW$2,$F$1:$EK$1,0)+3,,1)))&gt;0,INDEX($F$4:$EK$109,MATCH(1,($A$4:$A$109=$EO55)*($B$4:$B$109=$EP55),0),MATCH(EW$2,$F$2:$EK$2,0))-SUM(OFFSET($E55,,MATCH(EW$2,$F$1:$EK$1,0)+3,,1)),""),"")</f>
        <v/>
      </c>
      <c r="EX55" cm="1">
        <f t="array" aca="1" ref="EX55" ca="1">IF(ISNUMBER(DO$4),IF(ABS(INDEX($F$4:$EK$109,MATCH(1,($A$4:$A$109=$EO55)*($B$4:$B$109=$EP55),0),MATCH(EX$2,$F$2:$EK$2,0))-SUM(OFFSET($E55,,MATCH(EX$2,$F$1:$EK$1,0)+3,,1)))&gt;0,INDEX($F$4:$EK$109,MATCH(1,($A$4:$A$109=$EO55)*($B$4:$B$109=$EP55),0),MATCH(EX$2,$F$2:$EK$2,0))-SUM(OFFSET($E55,,MATCH(EX$2,$F$1:$EK$1,0)+3,,1)),""),"")</f>
        <v>574000000</v>
      </c>
      <c r="EY55" t="str" cm="1">
        <f t="array" aca="1" ref="EY55" ca="1">IF(ISNUMBER(DP$4),IF(ABS(INDEX($F$4:$EK$109,MATCH(1,($A$4:$A$109=$EO55)*($B$4:$B$109=$EP55),0),MATCH(EY$2,$F$2:$EK$2,0))-SUM(OFFSET($E55,,MATCH(EY$2,$F$1:$EK$1,0)+3,,1)))&gt;0,INDEX($F$4:$EK$109,MATCH(1,($A$4:$A$109=$EO55)*($B$4:$B$109=$EP55),0),MATCH(EY$2,$F$2:$EK$2,0))-SUM(OFFSET($E55,,MATCH(EY$2,$F$1:$EK$1,0)+3,,1)),""),"")</f>
        <v/>
      </c>
      <c r="EZ55" t="str" cm="1">
        <f t="array" aca="1" ref="EZ55" ca="1">IF(ISNUMBER(DQ$4),IF(ABS(INDEX($F$4:$EK$109,MATCH(1,($A$4:$A$109=$EO55)*($B$4:$B$109=$EP55),0),MATCH(EZ$2,$F$2:$EK$2,0))-SUM(OFFSET($E55,,MATCH(EZ$2,$F$1:$EK$1,0)+3,,1)))&gt;0,INDEX($F$4:$EK$109,MATCH(1,($A$4:$A$109=$EO55)*($B$4:$B$109=$EP55),0),MATCH(EZ$2,$F$2:$EK$2,0))-SUM(OFFSET($E55,,MATCH(EZ$2,$F$1:$EK$1,0)+3,,1)),""),"")</f>
        <v/>
      </c>
      <c r="FA55" cm="1">
        <f t="array" aca="1" ref="FA55" ca="1">IF(ISNUMBER(DR$4),IF(ABS(INDEX($F$4:$EK$109,MATCH(1,($A$4:$A$109=$EO55)*($B$4:$B$109=$EP55),0),MATCH(FA$2,$F$2:$EK$2,0))-SUM(OFFSET($E55,,MATCH(FA$2,$F$1:$EK$1,0)+3,,1)))&gt;0,INDEX($F$4:$EK$109,MATCH(1,($A$4:$A$109=$EO55)*($B$4:$B$109=$EP55),0),MATCH(FA$2,$F$2:$EK$2,0))-SUM(OFFSET($E55,,MATCH(FA$2,$F$1:$EK$1,0)+3,,1)),""),"")</f>
        <v>-132000000</v>
      </c>
      <c r="FB55" t="str" cm="1">
        <f t="array" aca="1" ref="FB55" ca="1">IF(ISNUMBER(DS$4),IF(ABS(INDEX($F$4:$EK$109,MATCH(1,($A$4:$A$109=$EO55)*($B$4:$B$109=$EP55),0),MATCH(FB$2,$F$2:$EK$2,0))-SUM(OFFSET($E55,,MATCH(FB$2,$F$1:$EK$1,0)+3,,1)))&gt;0,INDEX($F$4:$EK$109,MATCH(1,($A$4:$A$109=$EO55)*($B$4:$B$109=$EP55),0),MATCH(FB$2,$F$2:$EK$2,0))-SUM(OFFSET($E55,,MATCH(FB$2,$F$1:$EK$1,0)+3,,1)),""),"")</f>
        <v/>
      </c>
      <c r="FC55" t="str" cm="1">
        <f t="array" aca="1" ref="FC55" ca="1">IF(ISNUMBER(DT$4),IF(ABS(INDEX($F$4:$EK$109,MATCH(1,($A$4:$A$109=$EO55)*($B$4:$B$109=$EP55),0),MATCH(FC$2,$F$2:$EK$2,0))-SUM(OFFSET($E55,,MATCH(FC$2,$F$1:$EK$1,0)+3,,1)))&gt;0,INDEX($F$4:$EK$109,MATCH(1,($A$4:$A$109=$EO55)*($B$4:$B$109=$EP55),0),MATCH(FC$2,$F$2:$EK$2,0))-SUM(OFFSET($E55,,MATCH(FC$2,$F$1:$EK$1,0)+3,,1)),""),"")</f>
        <v/>
      </c>
      <c r="FD55" t="str" cm="1">
        <f t="array" aca="1" ref="FD55" ca="1">IF(ISNUMBER(DU$4),IF(ABS(INDEX($F$4:$EK$109,MATCH(1,($A$4:$A$109=$EO55)*($B$4:$B$109=$EP55),0),MATCH(FD$2,$F$2:$EK$2,0))-SUM(OFFSET($E55,,MATCH(FD$2,$F$1:$EK$1,0)+3,,1)))&gt;0,INDEX($F$4:$EK$109,MATCH(1,($A$4:$A$109=$EO55)*($B$4:$B$109=$EP55),0),MATCH(FD$2,$F$2:$EK$2,0))-SUM(OFFSET($E55,,MATCH(FD$2,$F$1:$EK$1,0)+3,,1)),""),"")</f>
        <v/>
      </c>
      <c r="FE55" t="str" cm="1">
        <f t="array" aca="1" ref="FE55" ca="1">IF(ISNUMBER(DV$4),IF(ABS(INDEX($F$4:$EK$109,MATCH(1,($A$4:$A$109=$EO55)*($B$4:$B$109=$EP55),0),MATCH(FE$2,$F$2:$EK$2,0))-SUM(OFFSET($E55,,MATCH(FE$2,$F$1:$EK$1,0)+3,,1)))&gt;0,INDEX($F$4:$EK$109,MATCH(1,($A$4:$A$109=$EO55)*($B$4:$B$109=$EP55),0),MATCH(FE$2,$F$2:$EK$2,0))-SUM(OFFSET($E55,,MATCH(FE$2,$F$1:$EK$1,0)+3,,1)),""),"")</f>
        <v/>
      </c>
      <c r="FF55" t="str" cm="1">
        <f t="array" aca="1" ref="FF55" ca="1">IF(ISNUMBER(DW$4),IF(ABS(INDEX($F$4:$EK$109,MATCH(1,($A$4:$A$109=$EO55)*($B$4:$B$109=$EP55),0),MATCH(FF$2,$F$2:$EK$2,0))-SUM(OFFSET($E55,,MATCH(FF$2,$F$1:$EK$1,0)+3,,1)))&gt;0,INDEX($F$4:$EK$109,MATCH(1,($A$4:$A$109=$EO55)*($B$4:$B$109=$EP55),0),MATCH(FF$2,$F$2:$EK$2,0))-SUM(OFFSET($E55,,MATCH(FF$2,$F$1:$EK$1,0)+3,,1)),""),"")</f>
        <v/>
      </c>
      <c r="FG55" t="str" cm="1">
        <f t="array" aca="1" ref="FG55" ca="1">IF(ISNUMBER(DX$4),IF(ABS(INDEX($F$4:$EK$109,MATCH(1,($A$4:$A$109=$EO55)*($B$4:$B$109=$EP55),0),MATCH(FG$2,$F$2:$EK$2,0))-SUM(OFFSET($E55,,MATCH(FG$2,$F$1:$EK$1,0)+3,,1)))&gt;0,INDEX($F$4:$EK$109,MATCH(1,($A$4:$A$109=$EO55)*($B$4:$B$109=$EP55),0),MATCH(FG$2,$F$2:$EK$2,0))-SUM(OFFSET($E55,,MATCH(FG$2,$F$1:$EK$1,0)+3,,1)),""),"")</f>
        <v/>
      </c>
      <c r="FH55" t="str" cm="1">
        <f t="array" aca="1" ref="FH55" ca="1">IF(ISNUMBER(DY$4),IF(ABS(INDEX($F$4:$EK$109,MATCH(1,($A$4:$A$109=$EO55)*($B$4:$B$109=$EP55),0),MATCH(FH$2,$F$2:$EK$2,0))-SUM(OFFSET($E55,,MATCH(FH$2,$F$1:$EK$1,0)+3,,1)))&gt;0,INDEX($F$4:$EK$109,MATCH(1,($A$4:$A$109=$EO55)*($B$4:$B$109=$EP55),0),MATCH(FH$2,$F$2:$EK$2,0))-SUM(OFFSET($E55,,MATCH(FH$2,$F$1:$EK$1,0)+3,,1)),""),"")</f>
        <v/>
      </c>
      <c r="FI55" t="str" cm="1">
        <f t="array" aca="1" ref="FI55" ca="1">IF(ISNUMBER(DZ$4),IF(ABS(INDEX($F$4:$EK$109,MATCH(1,($A$4:$A$109=$EO55)*($B$4:$B$109=$EP55),0),MATCH(FI$2,$F$2:$EK$2,0))-SUM(OFFSET($E55,,MATCH(FI$2,$F$1:$EK$1,0)+3,,1)))&gt;0,INDEX($F$4:$EK$109,MATCH(1,($A$4:$A$109=$EO55)*($B$4:$B$109=$EP55),0),MATCH(FI$2,$F$2:$EK$2,0))-SUM(OFFSET($E55,,MATCH(FI$2,$F$1:$EK$1,0)+3,,1)),""),"")</f>
        <v/>
      </c>
      <c r="FJ55" t="str" cm="1">
        <f t="array" aca="1" ref="FJ55" ca="1">IF(ISNUMBER(EA$4),IF(ABS(INDEX($F$4:$EK$109,MATCH(1,($A$4:$A$109=$EO55)*($B$4:$B$109=$EP55),0),MATCH(FJ$2,$F$2:$EK$2,0))-SUM(OFFSET($E55,,MATCH(FJ$2,$F$1:$EK$1,0)+3,,1)))&gt;0,INDEX($F$4:$EK$109,MATCH(1,($A$4:$A$109=$EO55)*($B$4:$B$109=$EP55),0),MATCH(FJ$2,$F$2:$EK$2,0))-SUM(OFFSET($E55,,MATCH(FJ$2,$F$1:$EK$1,0)+3,,1)),""),"")</f>
        <v/>
      </c>
      <c r="FK55" t="str" cm="1">
        <f t="array" aca="1" ref="FK55" ca="1">IF(ISNUMBER(EB$4),IF(ABS(INDEX($F$4:$EK$109,MATCH(1,($A$4:$A$109=$EO55)*($B$4:$B$109=$EP55),0),MATCH(FK$2,$F$2:$EK$2,0))-SUM(OFFSET($E55,,MATCH(FK$2,$F$1:$EK$1,0)+3,,1)))&gt;0,INDEX($F$4:$EK$109,MATCH(1,($A$4:$A$109=$EO55)*($B$4:$B$109=$EP55),0),MATCH(FK$2,$F$2:$EK$2,0))-SUM(OFFSET($E55,,MATCH(FK$2,$F$1:$EK$1,0)+3,,1)),""),"")</f>
        <v/>
      </c>
      <c r="FL55" t="str" cm="1">
        <f t="array" aca="1" ref="FL55" ca="1">IF(ISNUMBER(EC$4),IF(ABS(INDEX($F$4:$EK$109,MATCH(1,($A$4:$A$109=$EO55)*($B$4:$B$109=$EP55),0),MATCH(FL$2,$F$2:$EK$2,0))-SUM(OFFSET($E55,,MATCH(FL$2,$F$1:$EK$1,0)+3,,1)))&gt;0,INDEX($F$4:$EK$109,MATCH(1,($A$4:$A$109=$EO55)*($B$4:$B$109=$EP55),0),MATCH(FL$2,$F$2:$EK$2,0))-SUM(OFFSET($E55,,MATCH(FL$2,$F$1:$EK$1,0)+3,,1)),""),"")</f>
        <v/>
      </c>
      <c r="FM55" t="str" cm="1">
        <f t="array" aca="1" ref="FM55" ca="1">IF(ISNUMBER(ED$4),IF(ABS(INDEX($F$4:$EK$109,MATCH(1,($A$4:$A$109=$EO55)*($B$4:$B$109=$EP55),0),MATCH(FM$2,$F$2:$EK$2,0))-SUM(OFFSET($E55,,MATCH(FM$2,$F$1:$EK$1,0)+3,,1)))&gt;0,INDEX($F$4:$EK$109,MATCH(1,($A$4:$A$109=$EO55)*($B$4:$B$109=$EP55),0),MATCH(FM$2,$F$2:$EK$2,0))-SUM(OFFSET($E55,,MATCH(FM$2,$F$1:$EK$1,0)+3,,1)),""),"")</f>
        <v/>
      </c>
      <c r="FN55" t="str" cm="1">
        <f t="array" aca="1" ref="FN55" ca="1">IF(ISNUMBER(EE$4),IF(ABS(INDEX($F$4:$EK$109,MATCH(1,($A$4:$A$109=$EO55)*($B$4:$B$109=$EP55),0),MATCH(FN$2,$F$2:$EK$2,0))-SUM(OFFSET($E55,,MATCH(FN$2,$F$1:$EK$1,0)+3,,1)))&gt;0,INDEX($F$4:$EK$109,MATCH(1,($A$4:$A$109=$EO55)*($B$4:$B$109=$EP55),0),MATCH(FN$2,$F$2:$EK$2,0))-SUM(OFFSET($E55,,MATCH(FN$2,$F$1:$EK$1,0)+3,,1)),""),"")</f>
        <v/>
      </c>
      <c r="FO55" t="str" cm="1">
        <f t="array" aca="1" ref="FO55" ca="1">IF(ISNUMBER(EF$4),IF(ABS(INDEX($F$4:$EK$109,MATCH(1,($A$4:$A$109=$EO55)*($B$4:$B$109=$EP55),0),MATCH(FO$2,$F$2:$EK$2,0))-SUM(OFFSET($E55,,MATCH(FO$2,$F$1:$EK$1,0)+3,,1)))&gt;0,INDEX($F$4:$EK$109,MATCH(1,($A$4:$A$109=$EO55)*($B$4:$B$109=$EP55),0),MATCH(FO$2,$F$2:$EK$2,0))-SUM(OFFSET($E55,,MATCH(FO$2,$F$1:$EK$1,0)+3,,1)),""),"")</f>
        <v/>
      </c>
      <c r="FP55" t="str" cm="1">
        <f t="array" aca="1" ref="FP55" ca="1">IF(ISNUMBER(EG$4),IF(ABS(INDEX($F$4:$EK$109,MATCH(1,($A$4:$A$109=$EO55)*($B$4:$B$109=$EP55),0),MATCH(FP$2,$F$2:$EK$2,0))-SUM(OFFSET($E55,,MATCH(FP$2,$F$1:$EK$1,0)+3,,1)))&gt;0,INDEX($F$4:$EK$109,MATCH(1,($A$4:$A$109=$EO55)*($B$4:$B$109=$EP55),0),MATCH(FP$2,$F$2:$EK$2,0))-SUM(OFFSET($E55,,MATCH(FP$2,$F$1:$EK$1,0)+3,,1)),""),"")</f>
        <v/>
      </c>
      <c r="FQ55" t="str" cm="1">
        <f t="array" aca="1" ref="FQ55" ca="1">IF(ISNUMBER(EH$4),IF(ABS(INDEX($F$4:$EK$109,MATCH(1,($A$4:$A$109=$EO55)*($B$4:$B$109=$EP55),0),MATCH(FQ$2,$F$2:$EK$2,0))-SUM(OFFSET($E55,,MATCH(FQ$2,$F$1:$EK$1,0)+3,,1)))&gt;0,INDEX($F$4:$EK$109,MATCH(1,($A$4:$A$109=$EO55)*($B$4:$B$109=$EP55),0),MATCH(FQ$2,$F$2:$EK$2,0))-SUM(OFFSET($E55,,MATCH(FQ$2,$F$1:$EK$1,0)+3,,1)),""),"")</f>
        <v/>
      </c>
      <c r="FR55" t="str" cm="1">
        <f t="array" aca="1" ref="FR55" ca="1">IF(ISNUMBER(EI$4),IF(ABS(INDEX($F$4:$EK$109,MATCH(1,($A$4:$A$109=$EO55)*($B$4:$B$109=$EP55),0),MATCH(FR$2,$F$2:$EK$2,0))-SUM(OFFSET($E55,,MATCH(FR$2,$F$1:$EK$1,0)+3,,1)))&gt;0,INDEX($F$4:$EK$109,MATCH(1,($A$4:$A$109=$EO55)*($B$4:$B$109=$EP55),0),MATCH(FR$2,$F$2:$EK$2,0))-SUM(OFFSET($E55,,MATCH(FR$2,$F$1:$EK$1,0)+3,,1)),""),"")</f>
        <v/>
      </c>
      <c r="FS55" t="str" cm="1">
        <f t="array" aca="1" ref="FS55" ca="1">IF(ISNUMBER(EJ$4),IF(ABS(INDEX($F$4:$EK$109,MATCH(1,($A$4:$A$109=$EO55)*($B$4:$B$109=$EP55),0),MATCH(FS$2,$F$2:$EK$2,0))-SUM(OFFSET($E55,,MATCH(FS$2,$F$1:$EK$1,0)+3,,1)))&gt;0,INDEX($F$4:$EK$109,MATCH(1,($A$4:$A$109=$EO55)*($B$4:$B$109=$EP55),0),MATCH(FS$2,$F$2:$EK$2,0))-SUM(OFFSET($E55,,MATCH(FS$2,$F$1:$EK$1,0)+3,,1)),""),"")</f>
        <v/>
      </c>
      <c r="FT55" t="str" cm="1">
        <f t="array" aca="1" ref="FT55" ca="1">IF(ISNUMBER(EK$4),IF(ABS(INDEX($F$4:$EK$109,MATCH(1,($A$4:$A$109=$EO55)*($B$4:$B$109=$EP55),0),MATCH(FT$2,$F$2:$EK$2,0))-SUM(OFFSET($E55,,MATCH(FT$2,$F$1:$EK$1,0)+3,,1)))&gt;0,INDEX($F$4:$EK$109,MATCH(1,($A$4:$A$109=$EO55)*($B$4:$B$109=$EP55),0),MATCH(FT$2,$F$2:$EK$2,0))-SUM(OFFSET($E55,,MATCH(FT$2,$F$1:$EK$1,0)+3,,1)),""),"")</f>
        <v/>
      </c>
    </row>
    <row r="56" spans="1:176" x14ac:dyDescent="0.25">
      <c r="A56" t="s">
        <v>157</v>
      </c>
      <c r="B56" t="s">
        <v>179</v>
      </c>
      <c r="F56">
        <v>897945000</v>
      </c>
      <c r="G56">
        <v>868729000</v>
      </c>
      <c r="H56">
        <v>933907000</v>
      </c>
      <c r="I56">
        <v>896030000</v>
      </c>
      <c r="J56">
        <v>883000000</v>
      </c>
      <c r="K56">
        <v>936000000</v>
      </c>
      <c r="L56">
        <v>855000000</v>
      </c>
      <c r="M56">
        <v>2438000000</v>
      </c>
      <c r="N56">
        <v>2456000000</v>
      </c>
      <c r="O56">
        <v>2479000000</v>
      </c>
      <c r="P56">
        <v>2086000000</v>
      </c>
      <c r="Q56">
        <v>1819000000</v>
      </c>
      <c r="R56">
        <v>990000000</v>
      </c>
      <c r="S56">
        <v>1034000000</v>
      </c>
      <c r="T56">
        <v>1028000000</v>
      </c>
      <c r="U56">
        <v>1153000000</v>
      </c>
      <c r="V56">
        <v>1106000000</v>
      </c>
      <c r="W56">
        <v>1462000000</v>
      </c>
      <c r="X56">
        <v>1608000000</v>
      </c>
      <c r="Y56">
        <v>1329000000</v>
      </c>
      <c r="Z56">
        <v>1183000000</v>
      </c>
      <c r="AA56">
        <v>1317000000</v>
      </c>
      <c r="AB56">
        <v>1475000000</v>
      </c>
      <c r="AC56">
        <v>1784000000</v>
      </c>
      <c r="AD56">
        <v>1903000000</v>
      </c>
      <c r="AE56">
        <v>2410000000</v>
      </c>
      <c r="AF56">
        <v>3669000000</v>
      </c>
      <c r="AG56">
        <v>3925000000</v>
      </c>
      <c r="AH56">
        <v>4004000000</v>
      </c>
      <c r="AI56">
        <v>4448000000</v>
      </c>
      <c r="AJ56">
        <v>3612000000</v>
      </c>
      <c r="AK56">
        <v>4335000000</v>
      </c>
      <c r="AL56">
        <v>5562000000</v>
      </c>
      <c r="AM56">
        <v>7573000000</v>
      </c>
      <c r="AN56">
        <v>6855000000</v>
      </c>
      <c r="AO56">
        <v>6563000000</v>
      </c>
      <c r="AP56">
        <v>7260000000</v>
      </c>
      <c r="AQ56">
        <v>10334000000</v>
      </c>
      <c r="AR56">
        <v>9101000000</v>
      </c>
      <c r="AS56">
        <v>10631000000</v>
      </c>
      <c r="AT56">
        <v>15223000000</v>
      </c>
      <c r="AU56">
        <v>13969000000</v>
      </c>
      <c r="AV56">
        <v>16479000000</v>
      </c>
      <c r="DK56">
        <v>896030000</v>
      </c>
      <c r="DL56">
        <v>2438000000</v>
      </c>
      <c r="DM56">
        <v>1819000000</v>
      </c>
      <c r="DN56">
        <v>1153000000</v>
      </c>
      <c r="DO56">
        <v>1329000000</v>
      </c>
      <c r="DP56">
        <v>1784000000</v>
      </c>
      <c r="DQ56">
        <v>3925000000</v>
      </c>
      <c r="DR56">
        <v>4335000000</v>
      </c>
      <c r="DS56">
        <v>6563000000</v>
      </c>
      <c r="DT56">
        <v>10631000000</v>
      </c>
      <c r="EO56" t="str">
        <f t="shared" si="9"/>
        <v>bs</v>
      </c>
      <c r="EP56" t="str">
        <f t="shared" si="9"/>
        <v>totalCurrentLiabilities</v>
      </c>
      <c r="ET56" t="str" cm="1">
        <f t="array" aca="1" ref="ET56" ca="1">IF(ISNUMBER(DK$4),IF(ABS(INDEX($F$4:$EK$109,MATCH(1,($A$4:$A$109=$EO56)*($B$4:$B$109=$EP56),0),MATCH(ET$2,$F$2:$EK$2,0))-SUM(OFFSET($E56,,MATCH(ET$2,$F$1:$EK$1,0)+3,,1)))&gt;0,INDEX($F$4:$EK$109,MATCH(1,($A$4:$A$109=$EO56)*($B$4:$B$109=$EP56),0),MATCH(ET$2,$F$2:$EK$2,0))-SUM(OFFSET($E56,,MATCH(ET$2,$F$1:$EK$1,0)+3,,1)),""),"")</f>
        <v/>
      </c>
      <c r="EU56" t="str" cm="1">
        <f t="array" aca="1" ref="EU56" ca="1">IF(ISNUMBER(DL$4),IF(ABS(INDEX($F$4:$EK$109,MATCH(1,($A$4:$A$109=$EO56)*($B$4:$B$109=$EP56),0),MATCH(EU$2,$F$2:$EK$2,0))-SUM(OFFSET($E56,,MATCH(EU$2,$F$1:$EK$1,0)+3,,1)))&gt;0,INDEX($F$4:$EK$109,MATCH(1,($A$4:$A$109=$EO56)*($B$4:$B$109=$EP56),0),MATCH(EU$2,$F$2:$EK$2,0))-SUM(OFFSET($E56,,MATCH(EU$2,$F$1:$EK$1,0)+3,,1)),""),"")</f>
        <v/>
      </c>
      <c r="EV56" t="str" cm="1">
        <f t="array" aca="1" ref="EV56" ca="1">IF(ISNUMBER(DM$4),IF(ABS(INDEX($F$4:$EK$109,MATCH(1,($A$4:$A$109=$EO56)*($B$4:$B$109=$EP56),0),MATCH(EV$2,$F$2:$EK$2,0))-SUM(OFFSET($E56,,MATCH(EV$2,$F$1:$EK$1,0)+3,,1)))&gt;0,INDEX($F$4:$EK$109,MATCH(1,($A$4:$A$109=$EO56)*($B$4:$B$109=$EP56),0),MATCH(EV$2,$F$2:$EK$2,0))-SUM(OFFSET($E56,,MATCH(EV$2,$F$1:$EK$1,0)+3,,1)),""),"")</f>
        <v/>
      </c>
      <c r="EW56" t="str" cm="1">
        <f t="array" aca="1" ref="EW56" ca="1">IF(ISNUMBER(DN$4),IF(ABS(INDEX($F$4:$EK$109,MATCH(1,($A$4:$A$109=$EO56)*($B$4:$B$109=$EP56),0),MATCH(EW$2,$F$2:$EK$2,0))-SUM(OFFSET($E56,,MATCH(EW$2,$F$1:$EK$1,0)+3,,1)))&gt;0,INDEX($F$4:$EK$109,MATCH(1,($A$4:$A$109=$EO56)*($B$4:$B$109=$EP56),0),MATCH(EW$2,$F$2:$EK$2,0))-SUM(OFFSET($E56,,MATCH(EW$2,$F$1:$EK$1,0)+3,,1)),""),"")</f>
        <v/>
      </c>
      <c r="EX56" t="str" cm="1">
        <f t="array" aca="1" ref="EX56" ca="1">IF(ISNUMBER(DO$4),IF(ABS(INDEX($F$4:$EK$109,MATCH(1,($A$4:$A$109=$EO56)*($B$4:$B$109=$EP56),0),MATCH(EX$2,$F$2:$EK$2,0))-SUM(OFFSET($E56,,MATCH(EX$2,$F$1:$EK$1,0)+3,,1)))&gt;0,INDEX($F$4:$EK$109,MATCH(1,($A$4:$A$109=$EO56)*($B$4:$B$109=$EP56),0),MATCH(EX$2,$F$2:$EK$2,0))-SUM(OFFSET($E56,,MATCH(EX$2,$F$1:$EK$1,0)+3,,1)),""),"")</f>
        <v/>
      </c>
      <c r="EY56" t="str" cm="1">
        <f t="array" aca="1" ref="EY56" ca="1">IF(ISNUMBER(DP$4),IF(ABS(INDEX($F$4:$EK$109,MATCH(1,($A$4:$A$109=$EO56)*($B$4:$B$109=$EP56),0),MATCH(EY$2,$F$2:$EK$2,0))-SUM(OFFSET($E56,,MATCH(EY$2,$F$1:$EK$1,0)+3,,1)))&gt;0,INDEX($F$4:$EK$109,MATCH(1,($A$4:$A$109=$EO56)*($B$4:$B$109=$EP56),0),MATCH(EY$2,$F$2:$EK$2,0))-SUM(OFFSET($E56,,MATCH(EY$2,$F$1:$EK$1,0)+3,,1)),""),"")</f>
        <v/>
      </c>
      <c r="EZ56" t="str" cm="1">
        <f t="array" aca="1" ref="EZ56" ca="1">IF(ISNUMBER(DQ$4),IF(ABS(INDEX($F$4:$EK$109,MATCH(1,($A$4:$A$109=$EO56)*($B$4:$B$109=$EP56),0),MATCH(EZ$2,$F$2:$EK$2,0))-SUM(OFFSET($E56,,MATCH(EZ$2,$F$1:$EK$1,0)+3,,1)))&gt;0,INDEX($F$4:$EK$109,MATCH(1,($A$4:$A$109=$EO56)*($B$4:$B$109=$EP56),0),MATCH(EZ$2,$F$2:$EK$2,0))-SUM(OFFSET($E56,,MATCH(EZ$2,$F$1:$EK$1,0)+3,,1)),""),"")</f>
        <v/>
      </c>
      <c r="FA56" t="str" cm="1">
        <f t="array" aca="1" ref="FA56" ca="1">IF(ISNUMBER(DR$4),IF(ABS(INDEX($F$4:$EK$109,MATCH(1,($A$4:$A$109=$EO56)*($B$4:$B$109=$EP56),0),MATCH(FA$2,$F$2:$EK$2,0))-SUM(OFFSET($E56,,MATCH(FA$2,$F$1:$EK$1,0)+3,,1)))&gt;0,INDEX($F$4:$EK$109,MATCH(1,($A$4:$A$109=$EO56)*($B$4:$B$109=$EP56),0),MATCH(FA$2,$F$2:$EK$2,0))-SUM(OFFSET($E56,,MATCH(FA$2,$F$1:$EK$1,0)+3,,1)),""),"")</f>
        <v/>
      </c>
      <c r="FB56" t="str" cm="1">
        <f t="array" aca="1" ref="FB56" ca="1">IF(ISNUMBER(DS$4),IF(ABS(INDEX($F$4:$EK$109,MATCH(1,($A$4:$A$109=$EO56)*($B$4:$B$109=$EP56),0),MATCH(FB$2,$F$2:$EK$2,0))-SUM(OFFSET($E56,,MATCH(FB$2,$F$1:$EK$1,0)+3,,1)))&gt;0,INDEX($F$4:$EK$109,MATCH(1,($A$4:$A$109=$EO56)*($B$4:$B$109=$EP56),0),MATCH(FB$2,$F$2:$EK$2,0))-SUM(OFFSET($E56,,MATCH(FB$2,$F$1:$EK$1,0)+3,,1)),""),"")</f>
        <v/>
      </c>
      <c r="FC56" t="str" cm="1">
        <f t="array" aca="1" ref="FC56" ca="1">IF(ISNUMBER(DT$4),IF(ABS(INDEX($F$4:$EK$109,MATCH(1,($A$4:$A$109=$EO56)*($B$4:$B$109=$EP56),0),MATCH(FC$2,$F$2:$EK$2,0))-SUM(OFFSET($E56,,MATCH(FC$2,$F$1:$EK$1,0)+3,,1)))&gt;0,INDEX($F$4:$EK$109,MATCH(1,($A$4:$A$109=$EO56)*($B$4:$B$109=$EP56),0),MATCH(FC$2,$F$2:$EK$2,0))-SUM(OFFSET($E56,,MATCH(FC$2,$F$1:$EK$1,0)+3,,1)),""),"")</f>
        <v/>
      </c>
      <c r="FD56" t="str" cm="1">
        <f t="array" aca="1" ref="FD56" ca="1">IF(ISNUMBER(DU$4),IF(ABS(INDEX($F$4:$EK$109,MATCH(1,($A$4:$A$109=$EO56)*($B$4:$B$109=$EP56),0),MATCH(FD$2,$F$2:$EK$2,0))-SUM(OFFSET($E56,,MATCH(FD$2,$F$1:$EK$1,0)+3,,1)))&gt;0,INDEX($F$4:$EK$109,MATCH(1,($A$4:$A$109=$EO56)*($B$4:$B$109=$EP56),0),MATCH(FD$2,$F$2:$EK$2,0))-SUM(OFFSET($E56,,MATCH(FD$2,$F$1:$EK$1,0)+3,,1)),""),"")</f>
        <v/>
      </c>
      <c r="FE56" t="str" cm="1">
        <f t="array" aca="1" ref="FE56" ca="1">IF(ISNUMBER(DV$4),IF(ABS(INDEX($F$4:$EK$109,MATCH(1,($A$4:$A$109=$EO56)*($B$4:$B$109=$EP56),0),MATCH(FE$2,$F$2:$EK$2,0))-SUM(OFFSET($E56,,MATCH(FE$2,$F$1:$EK$1,0)+3,,1)))&gt;0,INDEX($F$4:$EK$109,MATCH(1,($A$4:$A$109=$EO56)*($B$4:$B$109=$EP56),0),MATCH(FE$2,$F$2:$EK$2,0))-SUM(OFFSET($E56,,MATCH(FE$2,$F$1:$EK$1,0)+3,,1)),""),"")</f>
        <v/>
      </c>
      <c r="FF56" t="str" cm="1">
        <f t="array" aca="1" ref="FF56" ca="1">IF(ISNUMBER(DW$4),IF(ABS(INDEX($F$4:$EK$109,MATCH(1,($A$4:$A$109=$EO56)*($B$4:$B$109=$EP56),0),MATCH(FF$2,$F$2:$EK$2,0))-SUM(OFFSET($E56,,MATCH(FF$2,$F$1:$EK$1,0)+3,,1)))&gt;0,INDEX($F$4:$EK$109,MATCH(1,($A$4:$A$109=$EO56)*($B$4:$B$109=$EP56),0),MATCH(FF$2,$F$2:$EK$2,0))-SUM(OFFSET($E56,,MATCH(FF$2,$F$1:$EK$1,0)+3,,1)),""),"")</f>
        <v/>
      </c>
      <c r="FG56" t="str" cm="1">
        <f t="array" aca="1" ref="FG56" ca="1">IF(ISNUMBER(DX$4),IF(ABS(INDEX($F$4:$EK$109,MATCH(1,($A$4:$A$109=$EO56)*($B$4:$B$109=$EP56),0),MATCH(FG$2,$F$2:$EK$2,0))-SUM(OFFSET($E56,,MATCH(FG$2,$F$1:$EK$1,0)+3,,1)))&gt;0,INDEX($F$4:$EK$109,MATCH(1,($A$4:$A$109=$EO56)*($B$4:$B$109=$EP56),0),MATCH(FG$2,$F$2:$EK$2,0))-SUM(OFFSET($E56,,MATCH(FG$2,$F$1:$EK$1,0)+3,,1)),""),"")</f>
        <v/>
      </c>
      <c r="FH56" t="str" cm="1">
        <f t="array" aca="1" ref="FH56" ca="1">IF(ISNUMBER(DY$4),IF(ABS(INDEX($F$4:$EK$109,MATCH(1,($A$4:$A$109=$EO56)*($B$4:$B$109=$EP56),0),MATCH(FH$2,$F$2:$EK$2,0))-SUM(OFFSET($E56,,MATCH(FH$2,$F$1:$EK$1,0)+3,,1)))&gt;0,INDEX($F$4:$EK$109,MATCH(1,($A$4:$A$109=$EO56)*($B$4:$B$109=$EP56),0),MATCH(FH$2,$F$2:$EK$2,0))-SUM(OFFSET($E56,,MATCH(FH$2,$F$1:$EK$1,0)+3,,1)),""),"")</f>
        <v/>
      </c>
      <c r="FI56" t="str" cm="1">
        <f t="array" aca="1" ref="FI56" ca="1">IF(ISNUMBER(DZ$4),IF(ABS(INDEX($F$4:$EK$109,MATCH(1,($A$4:$A$109=$EO56)*($B$4:$B$109=$EP56),0),MATCH(FI$2,$F$2:$EK$2,0))-SUM(OFFSET($E56,,MATCH(FI$2,$F$1:$EK$1,0)+3,,1)))&gt;0,INDEX($F$4:$EK$109,MATCH(1,($A$4:$A$109=$EO56)*($B$4:$B$109=$EP56),0),MATCH(FI$2,$F$2:$EK$2,0))-SUM(OFFSET($E56,,MATCH(FI$2,$F$1:$EK$1,0)+3,,1)),""),"")</f>
        <v/>
      </c>
      <c r="FJ56" t="str" cm="1">
        <f t="array" aca="1" ref="FJ56" ca="1">IF(ISNUMBER(EA$4),IF(ABS(INDEX($F$4:$EK$109,MATCH(1,($A$4:$A$109=$EO56)*($B$4:$B$109=$EP56),0),MATCH(FJ$2,$F$2:$EK$2,0))-SUM(OFFSET($E56,,MATCH(FJ$2,$F$1:$EK$1,0)+3,,1)))&gt;0,INDEX($F$4:$EK$109,MATCH(1,($A$4:$A$109=$EO56)*($B$4:$B$109=$EP56),0),MATCH(FJ$2,$F$2:$EK$2,0))-SUM(OFFSET($E56,,MATCH(FJ$2,$F$1:$EK$1,0)+3,,1)),""),"")</f>
        <v/>
      </c>
      <c r="FK56" t="str" cm="1">
        <f t="array" aca="1" ref="FK56" ca="1">IF(ISNUMBER(EB$4),IF(ABS(INDEX($F$4:$EK$109,MATCH(1,($A$4:$A$109=$EO56)*($B$4:$B$109=$EP56),0),MATCH(FK$2,$F$2:$EK$2,0))-SUM(OFFSET($E56,,MATCH(FK$2,$F$1:$EK$1,0)+3,,1)))&gt;0,INDEX($F$4:$EK$109,MATCH(1,($A$4:$A$109=$EO56)*($B$4:$B$109=$EP56),0),MATCH(FK$2,$F$2:$EK$2,0))-SUM(OFFSET($E56,,MATCH(FK$2,$F$1:$EK$1,0)+3,,1)),""),"")</f>
        <v/>
      </c>
      <c r="FL56" t="str" cm="1">
        <f t="array" aca="1" ref="FL56" ca="1">IF(ISNUMBER(EC$4),IF(ABS(INDEX($F$4:$EK$109,MATCH(1,($A$4:$A$109=$EO56)*($B$4:$B$109=$EP56),0),MATCH(FL$2,$F$2:$EK$2,0))-SUM(OFFSET($E56,,MATCH(FL$2,$F$1:$EK$1,0)+3,,1)))&gt;0,INDEX($F$4:$EK$109,MATCH(1,($A$4:$A$109=$EO56)*($B$4:$B$109=$EP56),0),MATCH(FL$2,$F$2:$EK$2,0))-SUM(OFFSET($E56,,MATCH(FL$2,$F$1:$EK$1,0)+3,,1)),""),"")</f>
        <v/>
      </c>
      <c r="FM56" t="str" cm="1">
        <f t="array" aca="1" ref="FM56" ca="1">IF(ISNUMBER(ED$4),IF(ABS(INDEX($F$4:$EK$109,MATCH(1,($A$4:$A$109=$EO56)*($B$4:$B$109=$EP56),0),MATCH(FM$2,$F$2:$EK$2,0))-SUM(OFFSET($E56,,MATCH(FM$2,$F$1:$EK$1,0)+3,,1)))&gt;0,INDEX($F$4:$EK$109,MATCH(1,($A$4:$A$109=$EO56)*($B$4:$B$109=$EP56),0),MATCH(FM$2,$F$2:$EK$2,0))-SUM(OFFSET($E56,,MATCH(FM$2,$F$1:$EK$1,0)+3,,1)),""),"")</f>
        <v/>
      </c>
      <c r="FN56" t="str" cm="1">
        <f t="array" aca="1" ref="FN56" ca="1">IF(ISNUMBER(EE$4),IF(ABS(INDEX($F$4:$EK$109,MATCH(1,($A$4:$A$109=$EO56)*($B$4:$B$109=$EP56),0),MATCH(FN$2,$F$2:$EK$2,0))-SUM(OFFSET($E56,,MATCH(FN$2,$F$1:$EK$1,0)+3,,1)))&gt;0,INDEX($F$4:$EK$109,MATCH(1,($A$4:$A$109=$EO56)*($B$4:$B$109=$EP56),0),MATCH(FN$2,$F$2:$EK$2,0))-SUM(OFFSET($E56,,MATCH(FN$2,$F$1:$EK$1,0)+3,,1)),""),"")</f>
        <v/>
      </c>
      <c r="FO56" t="str" cm="1">
        <f t="array" aca="1" ref="FO56" ca="1">IF(ISNUMBER(EF$4),IF(ABS(INDEX($F$4:$EK$109,MATCH(1,($A$4:$A$109=$EO56)*($B$4:$B$109=$EP56),0),MATCH(FO$2,$F$2:$EK$2,0))-SUM(OFFSET($E56,,MATCH(FO$2,$F$1:$EK$1,0)+3,,1)))&gt;0,INDEX($F$4:$EK$109,MATCH(1,($A$4:$A$109=$EO56)*($B$4:$B$109=$EP56),0),MATCH(FO$2,$F$2:$EK$2,0))-SUM(OFFSET($E56,,MATCH(FO$2,$F$1:$EK$1,0)+3,,1)),""),"")</f>
        <v/>
      </c>
      <c r="FP56" t="str" cm="1">
        <f t="array" aca="1" ref="FP56" ca="1">IF(ISNUMBER(EG$4),IF(ABS(INDEX($F$4:$EK$109,MATCH(1,($A$4:$A$109=$EO56)*($B$4:$B$109=$EP56),0),MATCH(FP$2,$F$2:$EK$2,0))-SUM(OFFSET($E56,,MATCH(FP$2,$F$1:$EK$1,0)+3,,1)))&gt;0,INDEX($F$4:$EK$109,MATCH(1,($A$4:$A$109=$EO56)*($B$4:$B$109=$EP56),0),MATCH(FP$2,$F$2:$EK$2,0))-SUM(OFFSET($E56,,MATCH(FP$2,$F$1:$EK$1,0)+3,,1)),""),"")</f>
        <v/>
      </c>
      <c r="FQ56" t="str" cm="1">
        <f t="array" aca="1" ref="FQ56" ca="1">IF(ISNUMBER(EH$4),IF(ABS(INDEX($F$4:$EK$109,MATCH(1,($A$4:$A$109=$EO56)*($B$4:$B$109=$EP56),0),MATCH(FQ$2,$F$2:$EK$2,0))-SUM(OFFSET($E56,,MATCH(FQ$2,$F$1:$EK$1,0)+3,,1)))&gt;0,INDEX($F$4:$EK$109,MATCH(1,($A$4:$A$109=$EO56)*($B$4:$B$109=$EP56),0),MATCH(FQ$2,$F$2:$EK$2,0))-SUM(OFFSET($E56,,MATCH(FQ$2,$F$1:$EK$1,0)+3,,1)),""),"")</f>
        <v/>
      </c>
      <c r="FR56" t="str" cm="1">
        <f t="array" aca="1" ref="FR56" ca="1">IF(ISNUMBER(EI$4),IF(ABS(INDEX($F$4:$EK$109,MATCH(1,($A$4:$A$109=$EO56)*($B$4:$B$109=$EP56),0),MATCH(FR$2,$F$2:$EK$2,0))-SUM(OFFSET($E56,,MATCH(FR$2,$F$1:$EK$1,0)+3,,1)))&gt;0,INDEX($F$4:$EK$109,MATCH(1,($A$4:$A$109=$EO56)*($B$4:$B$109=$EP56),0),MATCH(FR$2,$F$2:$EK$2,0))-SUM(OFFSET($E56,,MATCH(FR$2,$F$1:$EK$1,0)+3,,1)),""),"")</f>
        <v/>
      </c>
      <c r="FS56" t="str" cm="1">
        <f t="array" aca="1" ref="FS56" ca="1">IF(ISNUMBER(EJ$4),IF(ABS(INDEX($F$4:$EK$109,MATCH(1,($A$4:$A$109=$EO56)*($B$4:$B$109=$EP56),0),MATCH(FS$2,$F$2:$EK$2,0))-SUM(OFFSET($E56,,MATCH(FS$2,$F$1:$EK$1,0)+3,,1)))&gt;0,INDEX($F$4:$EK$109,MATCH(1,($A$4:$A$109=$EO56)*($B$4:$B$109=$EP56),0),MATCH(FS$2,$F$2:$EK$2,0))-SUM(OFFSET($E56,,MATCH(FS$2,$F$1:$EK$1,0)+3,,1)),""),"")</f>
        <v/>
      </c>
      <c r="FT56" t="str" cm="1">
        <f t="array" aca="1" ref="FT56" ca="1">IF(ISNUMBER(EK$4),IF(ABS(INDEX($F$4:$EK$109,MATCH(1,($A$4:$A$109=$EO56)*($B$4:$B$109=$EP56),0),MATCH(FT$2,$F$2:$EK$2,0))-SUM(OFFSET($E56,,MATCH(FT$2,$F$1:$EK$1,0)+3,,1)))&gt;0,INDEX($F$4:$EK$109,MATCH(1,($A$4:$A$109=$EO56)*($B$4:$B$109=$EP56),0),MATCH(FT$2,$F$2:$EK$2,0))-SUM(OFFSET($E56,,MATCH(FT$2,$F$1:$EK$1,0)+3,,1)),""),"")</f>
        <v/>
      </c>
    </row>
    <row r="57" spans="1:176" x14ac:dyDescent="0.25">
      <c r="A57" t="s">
        <v>157</v>
      </c>
      <c r="B57" t="s">
        <v>180</v>
      </c>
      <c r="F57">
        <v>1379959000</v>
      </c>
      <c r="G57">
        <v>1386091000</v>
      </c>
      <c r="H57">
        <v>1392236000</v>
      </c>
      <c r="I57">
        <v>1398428000</v>
      </c>
      <c r="J57">
        <v>1404000000</v>
      </c>
      <c r="K57">
        <v>1411000000</v>
      </c>
      <c r="L57">
        <v>1417000000</v>
      </c>
      <c r="M57">
        <v>10000000</v>
      </c>
      <c r="N57">
        <v>9000000</v>
      </c>
      <c r="O57">
        <v>8000000</v>
      </c>
      <c r="P57">
        <v>1989000000</v>
      </c>
      <c r="Q57">
        <v>1989000000</v>
      </c>
      <c r="R57">
        <v>1988000000</v>
      </c>
      <c r="S57">
        <v>1987000000</v>
      </c>
      <c r="T57">
        <v>1986000000</v>
      </c>
      <c r="U57">
        <v>1985000000</v>
      </c>
      <c r="V57">
        <v>1986000000</v>
      </c>
      <c r="W57">
        <v>1987000000</v>
      </c>
      <c r="X57">
        <v>1987000000</v>
      </c>
      <c r="Y57">
        <v>1988000000</v>
      </c>
      <c r="Z57">
        <v>2474000000</v>
      </c>
      <c r="AA57">
        <v>2472000000</v>
      </c>
      <c r="AB57">
        <v>2459000000</v>
      </c>
      <c r="AC57">
        <v>3113000000</v>
      </c>
      <c r="AD57">
        <v>7997000000</v>
      </c>
      <c r="AE57">
        <v>8182000000</v>
      </c>
      <c r="AF57">
        <v>7171000000</v>
      </c>
      <c r="AG57">
        <v>7232000000</v>
      </c>
      <c r="AH57">
        <v>6604000000</v>
      </c>
      <c r="AI57">
        <v>12375000000</v>
      </c>
      <c r="AJ57">
        <v>12430000000</v>
      </c>
      <c r="AK57">
        <v>12428000000</v>
      </c>
      <c r="AL57">
        <v>11699000000</v>
      </c>
      <c r="AM57">
        <v>11186000000</v>
      </c>
      <c r="AN57">
        <v>10499000000</v>
      </c>
      <c r="AO57">
        <v>11507000000</v>
      </c>
      <c r="AP57">
        <v>10643000000</v>
      </c>
      <c r="AQ57">
        <v>9497000000</v>
      </c>
      <c r="AR57">
        <v>9548000000</v>
      </c>
      <c r="AS57">
        <v>9578000000</v>
      </c>
      <c r="AT57">
        <v>9741000000</v>
      </c>
      <c r="AU57">
        <v>9765000000</v>
      </c>
      <c r="AV57">
        <v>9952000000</v>
      </c>
      <c r="DK57">
        <v>1398428000</v>
      </c>
      <c r="DL57">
        <v>10000000</v>
      </c>
      <c r="DM57">
        <v>1989000000</v>
      </c>
      <c r="DN57">
        <v>1985000000</v>
      </c>
      <c r="DO57">
        <v>1988000000</v>
      </c>
      <c r="DP57">
        <v>3113000000</v>
      </c>
      <c r="DQ57">
        <v>7232000000</v>
      </c>
      <c r="DR57">
        <v>12428000000</v>
      </c>
      <c r="DS57">
        <v>10605000000</v>
      </c>
      <c r="DT57">
        <v>9578000000</v>
      </c>
      <c r="EO57" t="str">
        <f t="shared" si="9"/>
        <v>bs</v>
      </c>
      <c r="EP57" t="str">
        <f t="shared" si="9"/>
        <v>longTermDebt</v>
      </c>
      <c r="ET57" t="str" cm="1">
        <f t="array" aca="1" ref="ET57" ca="1">IF(ISNUMBER(DK$4),IF(ABS(INDEX($F$4:$EK$109,MATCH(1,($A$4:$A$109=$EO57)*($B$4:$B$109=$EP57),0),MATCH(ET$2,$F$2:$EK$2,0))-SUM(OFFSET($E57,,MATCH(ET$2,$F$1:$EK$1,0)+3,,1)))&gt;0,INDEX($F$4:$EK$109,MATCH(1,($A$4:$A$109=$EO57)*($B$4:$B$109=$EP57),0),MATCH(ET$2,$F$2:$EK$2,0))-SUM(OFFSET($E57,,MATCH(ET$2,$F$1:$EK$1,0)+3,,1)),""),"")</f>
        <v/>
      </c>
      <c r="EU57" t="str" cm="1">
        <f t="array" aca="1" ref="EU57" ca="1">IF(ISNUMBER(DL$4),IF(ABS(INDEX($F$4:$EK$109,MATCH(1,($A$4:$A$109=$EO57)*($B$4:$B$109=$EP57),0),MATCH(EU$2,$F$2:$EK$2,0))-SUM(OFFSET($E57,,MATCH(EU$2,$F$1:$EK$1,0)+3,,1)))&gt;0,INDEX($F$4:$EK$109,MATCH(1,($A$4:$A$109=$EO57)*($B$4:$B$109=$EP57),0),MATCH(EU$2,$F$2:$EK$2,0))-SUM(OFFSET($E57,,MATCH(EU$2,$F$1:$EK$1,0)+3,,1)),""),"")</f>
        <v/>
      </c>
      <c r="EV57" t="str" cm="1">
        <f t="array" aca="1" ref="EV57" ca="1">IF(ISNUMBER(DM$4),IF(ABS(INDEX($F$4:$EK$109,MATCH(1,($A$4:$A$109=$EO57)*($B$4:$B$109=$EP57),0),MATCH(EV$2,$F$2:$EK$2,0))-SUM(OFFSET($E57,,MATCH(EV$2,$F$1:$EK$1,0)+3,,1)))&gt;0,INDEX($F$4:$EK$109,MATCH(1,($A$4:$A$109=$EO57)*($B$4:$B$109=$EP57),0),MATCH(EV$2,$F$2:$EK$2,0))-SUM(OFFSET($E57,,MATCH(EV$2,$F$1:$EK$1,0)+3,,1)),""),"")</f>
        <v/>
      </c>
      <c r="EW57" t="str" cm="1">
        <f t="array" aca="1" ref="EW57" ca="1">IF(ISNUMBER(DN$4),IF(ABS(INDEX($F$4:$EK$109,MATCH(1,($A$4:$A$109=$EO57)*($B$4:$B$109=$EP57),0),MATCH(EW$2,$F$2:$EK$2,0))-SUM(OFFSET($E57,,MATCH(EW$2,$F$1:$EK$1,0)+3,,1)))&gt;0,INDEX($F$4:$EK$109,MATCH(1,($A$4:$A$109=$EO57)*($B$4:$B$109=$EP57),0),MATCH(EW$2,$F$2:$EK$2,0))-SUM(OFFSET($E57,,MATCH(EW$2,$F$1:$EK$1,0)+3,,1)),""),"")</f>
        <v/>
      </c>
      <c r="EX57" t="str" cm="1">
        <f t="array" aca="1" ref="EX57" ca="1">IF(ISNUMBER(DO$4),IF(ABS(INDEX($F$4:$EK$109,MATCH(1,($A$4:$A$109=$EO57)*($B$4:$B$109=$EP57),0),MATCH(EX$2,$F$2:$EK$2,0))-SUM(OFFSET($E57,,MATCH(EX$2,$F$1:$EK$1,0)+3,,1)))&gt;0,INDEX($F$4:$EK$109,MATCH(1,($A$4:$A$109=$EO57)*($B$4:$B$109=$EP57),0),MATCH(EX$2,$F$2:$EK$2,0))-SUM(OFFSET($E57,,MATCH(EX$2,$F$1:$EK$1,0)+3,,1)),""),"")</f>
        <v/>
      </c>
      <c r="EY57" t="str" cm="1">
        <f t="array" aca="1" ref="EY57" ca="1">IF(ISNUMBER(DP$4),IF(ABS(INDEX($F$4:$EK$109,MATCH(1,($A$4:$A$109=$EO57)*($B$4:$B$109=$EP57),0),MATCH(EY$2,$F$2:$EK$2,0))-SUM(OFFSET($E57,,MATCH(EY$2,$F$1:$EK$1,0)+3,,1)))&gt;0,INDEX($F$4:$EK$109,MATCH(1,($A$4:$A$109=$EO57)*($B$4:$B$109=$EP57),0),MATCH(EY$2,$F$2:$EK$2,0))-SUM(OFFSET($E57,,MATCH(EY$2,$F$1:$EK$1,0)+3,,1)),""),"")</f>
        <v/>
      </c>
      <c r="EZ57" t="str" cm="1">
        <f t="array" aca="1" ref="EZ57" ca="1">IF(ISNUMBER(DQ$4),IF(ABS(INDEX($F$4:$EK$109,MATCH(1,($A$4:$A$109=$EO57)*($B$4:$B$109=$EP57),0),MATCH(EZ$2,$F$2:$EK$2,0))-SUM(OFFSET($E57,,MATCH(EZ$2,$F$1:$EK$1,0)+3,,1)))&gt;0,INDEX($F$4:$EK$109,MATCH(1,($A$4:$A$109=$EO57)*($B$4:$B$109=$EP57),0),MATCH(EZ$2,$F$2:$EK$2,0))-SUM(OFFSET($E57,,MATCH(EZ$2,$F$1:$EK$1,0)+3,,1)),""),"")</f>
        <v/>
      </c>
      <c r="FA57" t="str" cm="1">
        <f t="array" aca="1" ref="FA57" ca="1">IF(ISNUMBER(DR$4),IF(ABS(INDEX($F$4:$EK$109,MATCH(1,($A$4:$A$109=$EO57)*($B$4:$B$109=$EP57),0),MATCH(FA$2,$F$2:$EK$2,0))-SUM(OFFSET($E57,,MATCH(FA$2,$F$1:$EK$1,0)+3,,1)))&gt;0,INDEX($F$4:$EK$109,MATCH(1,($A$4:$A$109=$EO57)*($B$4:$B$109=$EP57),0),MATCH(FA$2,$F$2:$EK$2,0))-SUM(OFFSET($E57,,MATCH(FA$2,$F$1:$EK$1,0)+3,,1)),""),"")</f>
        <v/>
      </c>
      <c r="FB57" cm="1">
        <f t="array" aca="1" ref="FB57" ca="1">IF(ISNUMBER(DS$4),IF(ABS(INDEX($F$4:$EK$109,MATCH(1,($A$4:$A$109=$EO57)*($B$4:$B$109=$EP57),0),MATCH(FB$2,$F$2:$EK$2,0))-SUM(OFFSET($E57,,MATCH(FB$2,$F$1:$EK$1,0)+3,,1)))&gt;0,INDEX($F$4:$EK$109,MATCH(1,($A$4:$A$109=$EO57)*($B$4:$B$109=$EP57),0),MATCH(FB$2,$F$2:$EK$2,0))-SUM(OFFSET($E57,,MATCH(FB$2,$F$1:$EK$1,0)+3,,1)),""),"")</f>
        <v>-902000000</v>
      </c>
      <c r="FC57" t="str" cm="1">
        <f t="array" aca="1" ref="FC57" ca="1">IF(ISNUMBER(DT$4),IF(ABS(INDEX($F$4:$EK$109,MATCH(1,($A$4:$A$109=$EO57)*($B$4:$B$109=$EP57),0),MATCH(FC$2,$F$2:$EK$2,0))-SUM(OFFSET($E57,,MATCH(FC$2,$F$1:$EK$1,0)+3,,1)))&gt;0,INDEX($F$4:$EK$109,MATCH(1,($A$4:$A$109=$EO57)*($B$4:$B$109=$EP57),0),MATCH(FC$2,$F$2:$EK$2,0))-SUM(OFFSET($E57,,MATCH(FC$2,$F$1:$EK$1,0)+3,,1)),""),"")</f>
        <v/>
      </c>
      <c r="FD57" t="str" cm="1">
        <f t="array" aca="1" ref="FD57" ca="1">IF(ISNUMBER(DU$4),IF(ABS(INDEX($F$4:$EK$109,MATCH(1,($A$4:$A$109=$EO57)*($B$4:$B$109=$EP57),0),MATCH(FD$2,$F$2:$EK$2,0))-SUM(OFFSET($E57,,MATCH(FD$2,$F$1:$EK$1,0)+3,,1)))&gt;0,INDEX($F$4:$EK$109,MATCH(1,($A$4:$A$109=$EO57)*($B$4:$B$109=$EP57),0),MATCH(FD$2,$F$2:$EK$2,0))-SUM(OFFSET($E57,,MATCH(FD$2,$F$1:$EK$1,0)+3,,1)),""),"")</f>
        <v/>
      </c>
      <c r="FE57" t="str" cm="1">
        <f t="array" aca="1" ref="FE57" ca="1">IF(ISNUMBER(DV$4),IF(ABS(INDEX($F$4:$EK$109,MATCH(1,($A$4:$A$109=$EO57)*($B$4:$B$109=$EP57),0),MATCH(FE$2,$F$2:$EK$2,0))-SUM(OFFSET($E57,,MATCH(FE$2,$F$1:$EK$1,0)+3,,1)))&gt;0,INDEX($F$4:$EK$109,MATCH(1,($A$4:$A$109=$EO57)*($B$4:$B$109=$EP57),0),MATCH(FE$2,$F$2:$EK$2,0))-SUM(OFFSET($E57,,MATCH(FE$2,$F$1:$EK$1,0)+3,,1)),""),"")</f>
        <v/>
      </c>
      <c r="FF57" t="str" cm="1">
        <f t="array" aca="1" ref="FF57" ca="1">IF(ISNUMBER(DW$4),IF(ABS(INDEX($F$4:$EK$109,MATCH(1,($A$4:$A$109=$EO57)*($B$4:$B$109=$EP57),0),MATCH(FF$2,$F$2:$EK$2,0))-SUM(OFFSET($E57,,MATCH(FF$2,$F$1:$EK$1,0)+3,,1)))&gt;0,INDEX($F$4:$EK$109,MATCH(1,($A$4:$A$109=$EO57)*($B$4:$B$109=$EP57),0),MATCH(FF$2,$F$2:$EK$2,0))-SUM(OFFSET($E57,,MATCH(FF$2,$F$1:$EK$1,0)+3,,1)),""),"")</f>
        <v/>
      </c>
      <c r="FG57" t="str" cm="1">
        <f t="array" aca="1" ref="FG57" ca="1">IF(ISNUMBER(DX$4),IF(ABS(INDEX($F$4:$EK$109,MATCH(1,($A$4:$A$109=$EO57)*($B$4:$B$109=$EP57),0),MATCH(FG$2,$F$2:$EK$2,0))-SUM(OFFSET($E57,,MATCH(FG$2,$F$1:$EK$1,0)+3,,1)))&gt;0,INDEX($F$4:$EK$109,MATCH(1,($A$4:$A$109=$EO57)*($B$4:$B$109=$EP57),0),MATCH(FG$2,$F$2:$EK$2,0))-SUM(OFFSET($E57,,MATCH(FG$2,$F$1:$EK$1,0)+3,,1)),""),"")</f>
        <v/>
      </c>
      <c r="FH57" t="str" cm="1">
        <f t="array" aca="1" ref="FH57" ca="1">IF(ISNUMBER(DY$4),IF(ABS(INDEX($F$4:$EK$109,MATCH(1,($A$4:$A$109=$EO57)*($B$4:$B$109=$EP57),0),MATCH(FH$2,$F$2:$EK$2,0))-SUM(OFFSET($E57,,MATCH(FH$2,$F$1:$EK$1,0)+3,,1)))&gt;0,INDEX($F$4:$EK$109,MATCH(1,($A$4:$A$109=$EO57)*($B$4:$B$109=$EP57),0),MATCH(FH$2,$F$2:$EK$2,0))-SUM(OFFSET($E57,,MATCH(FH$2,$F$1:$EK$1,0)+3,,1)),""),"")</f>
        <v/>
      </c>
      <c r="FI57" t="str" cm="1">
        <f t="array" aca="1" ref="FI57" ca="1">IF(ISNUMBER(DZ$4),IF(ABS(INDEX($F$4:$EK$109,MATCH(1,($A$4:$A$109=$EO57)*($B$4:$B$109=$EP57),0),MATCH(FI$2,$F$2:$EK$2,0))-SUM(OFFSET($E57,,MATCH(FI$2,$F$1:$EK$1,0)+3,,1)))&gt;0,INDEX($F$4:$EK$109,MATCH(1,($A$4:$A$109=$EO57)*($B$4:$B$109=$EP57),0),MATCH(FI$2,$F$2:$EK$2,0))-SUM(OFFSET($E57,,MATCH(FI$2,$F$1:$EK$1,0)+3,,1)),""),"")</f>
        <v/>
      </c>
      <c r="FJ57" t="str" cm="1">
        <f t="array" aca="1" ref="FJ57" ca="1">IF(ISNUMBER(EA$4),IF(ABS(INDEX($F$4:$EK$109,MATCH(1,($A$4:$A$109=$EO57)*($B$4:$B$109=$EP57),0),MATCH(FJ$2,$F$2:$EK$2,0))-SUM(OFFSET($E57,,MATCH(FJ$2,$F$1:$EK$1,0)+3,,1)))&gt;0,INDEX($F$4:$EK$109,MATCH(1,($A$4:$A$109=$EO57)*($B$4:$B$109=$EP57),0),MATCH(FJ$2,$F$2:$EK$2,0))-SUM(OFFSET($E57,,MATCH(FJ$2,$F$1:$EK$1,0)+3,,1)),""),"")</f>
        <v/>
      </c>
      <c r="FK57" t="str" cm="1">
        <f t="array" aca="1" ref="FK57" ca="1">IF(ISNUMBER(EB$4),IF(ABS(INDEX($F$4:$EK$109,MATCH(1,($A$4:$A$109=$EO57)*($B$4:$B$109=$EP57),0),MATCH(FK$2,$F$2:$EK$2,0))-SUM(OFFSET($E57,,MATCH(FK$2,$F$1:$EK$1,0)+3,,1)))&gt;0,INDEX($F$4:$EK$109,MATCH(1,($A$4:$A$109=$EO57)*($B$4:$B$109=$EP57),0),MATCH(FK$2,$F$2:$EK$2,0))-SUM(OFFSET($E57,,MATCH(FK$2,$F$1:$EK$1,0)+3,,1)),""),"")</f>
        <v/>
      </c>
      <c r="FL57" t="str" cm="1">
        <f t="array" aca="1" ref="FL57" ca="1">IF(ISNUMBER(EC$4),IF(ABS(INDEX($F$4:$EK$109,MATCH(1,($A$4:$A$109=$EO57)*($B$4:$B$109=$EP57),0),MATCH(FL$2,$F$2:$EK$2,0))-SUM(OFFSET($E57,,MATCH(FL$2,$F$1:$EK$1,0)+3,,1)))&gt;0,INDEX($F$4:$EK$109,MATCH(1,($A$4:$A$109=$EO57)*($B$4:$B$109=$EP57),0),MATCH(FL$2,$F$2:$EK$2,0))-SUM(OFFSET($E57,,MATCH(FL$2,$F$1:$EK$1,0)+3,,1)),""),"")</f>
        <v/>
      </c>
      <c r="FM57" t="str" cm="1">
        <f t="array" aca="1" ref="FM57" ca="1">IF(ISNUMBER(ED$4),IF(ABS(INDEX($F$4:$EK$109,MATCH(1,($A$4:$A$109=$EO57)*($B$4:$B$109=$EP57),0),MATCH(FM$2,$F$2:$EK$2,0))-SUM(OFFSET($E57,,MATCH(FM$2,$F$1:$EK$1,0)+3,,1)))&gt;0,INDEX($F$4:$EK$109,MATCH(1,($A$4:$A$109=$EO57)*($B$4:$B$109=$EP57),0),MATCH(FM$2,$F$2:$EK$2,0))-SUM(OFFSET($E57,,MATCH(FM$2,$F$1:$EK$1,0)+3,,1)),""),"")</f>
        <v/>
      </c>
      <c r="FN57" t="str" cm="1">
        <f t="array" aca="1" ref="FN57" ca="1">IF(ISNUMBER(EE$4),IF(ABS(INDEX($F$4:$EK$109,MATCH(1,($A$4:$A$109=$EO57)*($B$4:$B$109=$EP57),0),MATCH(FN$2,$F$2:$EK$2,0))-SUM(OFFSET($E57,,MATCH(FN$2,$F$1:$EK$1,0)+3,,1)))&gt;0,INDEX($F$4:$EK$109,MATCH(1,($A$4:$A$109=$EO57)*($B$4:$B$109=$EP57),0),MATCH(FN$2,$F$2:$EK$2,0))-SUM(OFFSET($E57,,MATCH(FN$2,$F$1:$EK$1,0)+3,,1)),""),"")</f>
        <v/>
      </c>
      <c r="FO57" t="str" cm="1">
        <f t="array" aca="1" ref="FO57" ca="1">IF(ISNUMBER(EF$4),IF(ABS(INDEX($F$4:$EK$109,MATCH(1,($A$4:$A$109=$EO57)*($B$4:$B$109=$EP57),0),MATCH(FO$2,$F$2:$EK$2,0))-SUM(OFFSET($E57,,MATCH(FO$2,$F$1:$EK$1,0)+3,,1)))&gt;0,INDEX($F$4:$EK$109,MATCH(1,($A$4:$A$109=$EO57)*($B$4:$B$109=$EP57),0),MATCH(FO$2,$F$2:$EK$2,0))-SUM(OFFSET($E57,,MATCH(FO$2,$F$1:$EK$1,0)+3,,1)),""),"")</f>
        <v/>
      </c>
      <c r="FP57" t="str" cm="1">
        <f t="array" aca="1" ref="FP57" ca="1">IF(ISNUMBER(EG$4),IF(ABS(INDEX($F$4:$EK$109,MATCH(1,($A$4:$A$109=$EO57)*($B$4:$B$109=$EP57),0),MATCH(FP$2,$F$2:$EK$2,0))-SUM(OFFSET($E57,,MATCH(FP$2,$F$1:$EK$1,0)+3,,1)))&gt;0,INDEX($F$4:$EK$109,MATCH(1,($A$4:$A$109=$EO57)*($B$4:$B$109=$EP57),0),MATCH(FP$2,$F$2:$EK$2,0))-SUM(OFFSET($E57,,MATCH(FP$2,$F$1:$EK$1,0)+3,,1)),""),"")</f>
        <v/>
      </c>
      <c r="FQ57" t="str" cm="1">
        <f t="array" aca="1" ref="FQ57" ca="1">IF(ISNUMBER(EH$4),IF(ABS(INDEX($F$4:$EK$109,MATCH(1,($A$4:$A$109=$EO57)*($B$4:$B$109=$EP57),0),MATCH(FQ$2,$F$2:$EK$2,0))-SUM(OFFSET($E57,,MATCH(FQ$2,$F$1:$EK$1,0)+3,,1)))&gt;0,INDEX($F$4:$EK$109,MATCH(1,($A$4:$A$109=$EO57)*($B$4:$B$109=$EP57),0),MATCH(FQ$2,$F$2:$EK$2,0))-SUM(OFFSET($E57,,MATCH(FQ$2,$F$1:$EK$1,0)+3,,1)),""),"")</f>
        <v/>
      </c>
      <c r="FR57" t="str" cm="1">
        <f t="array" aca="1" ref="FR57" ca="1">IF(ISNUMBER(EI$4),IF(ABS(INDEX($F$4:$EK$109,MATCH(1,($A$4:$A$109=$EO57)*($B$4:$B$109=$EP57),0),MATCH(FR$2,$F$2:$EK$2,0))-SUM(OFFSET($E57,,MATCH(FR$2,$F$1:$EK$1,0)+3,,1)))&gt;0,INDEX($F$4:$EK$109,MATCH(1,($A$4:$A$109=$EO57)*($B$4:$B$109=$EP57),0),MATCH(FR$2,$F$2:$EK$2,0))-SUM(OFFSET($E57,,MATCH(FR$2,$F$1:$EK$1,0)+3,,1)),""),"")</f>
        <v/>
      </c>
      <c r="FS57" t="str" cm="1">
        <f t="array" aca="1" ref="FS57" ca="1">IF(ISNUMBER(EJ$4),IF(ABS(INDEX($F$4:$EK$109,MATCH(1,($A$4:$A$109=$EO57)*($B$4:$B$109=$EP57),0),MATCH(FS$2,$F$2:$EK$2,0))-SUM(OFFSET($E57,,MATCH(FS$2,$F$1:$EK$1,0)+3,,1)))&gt;0,INDEX($F$4:$EK$109,MATCH(1,($A$4:$A$109=$EO57)*($B$4:$B$109=$EP57),0),MATCH(FS$2,$F$2:$EK$2,0))-SUM(OFFSET($E57,,MATCH(FS$2,$F$1:$EK$1,0)+3,,1)),""),"")</f>
        <v/>
      </c>
      <c r="FT57" t="str" cm="1">
        <f t="array" aca="1" ref="FT57" ca="1">IF(ISNUMBER(EK$4),IF(ABS(INDEX($F$4:$EK$109,MATCH(1,($A$4:$A$109=$EO57)*($B$4:$B$109=$EP57),0),MATCH(FT$2,$F$2:$EK$2,0))-SUM(OFFSET($E57,,MATCH(FT$2,$F$1:$EK$1,0)+3,,1)))&gt;0,INDEX($F$4:$EK$109,MATCH(1,($A$4:$A$109=$EO57)*($B$4:$B$109=$EP57),0),MATCH(FT$2,$F$2:$EK$2,0))-SUM(OFFSET($E57,,MATCH(FT$2,$F$1:$EK$1,0)+3,,1)),""),"")</f>
        <v/>
      </c>
    </row>
    <row r="58" spans="1:176" x14ac:dyDescent="0.25">
      <c r="A58" t="s">
        <v>157</v>
      </c>
      <c r="B58" t="s">
        <v>181</v>
      </c>
      <c r="F58">
        <v>106169000</v>
      </c>
      <c r="G58">
        <v>40063000</v>
      </c>
      <c r="H58">
        <v>-210388000</v>
      </c>
      <c r="I58">
        <v>107838000</v>
      </c>
      <c r="J58">
        <v>42000000</v>
      </c>
      <c r="K58">
        <v>1000000</v>
      </c>
      <c r="L58">
        <v>1000000</v>
      </c>
      <c r="M58">
        <v>44000000</v>
      </c>
      <c r="N58">
        <v>1000000</v>
      </c>
      <c r="O58">
        <v>1000000</v>
      </c>
      <c r="P58">
        <v>2000000</v>
      </c>
      <c r="Q58">
        <v>4000000</v>
      </c>
      <c r="R58">
        <v>5000000</v>
      </c>
      <c r="S58">
        <v>6000000</v>
      </c>
      <c r="T58">
        <v>10000000</v>
      </c>
      <c r="U58">
        <v>15000000</v>
      </c>
      <c r="V58">
        <v>18000000</v>
      </c>
      <c r="W58">
        <v>27000000</v>
      </c>
      <c r="X58">
        <v>40000000</v>
      </c>
      <c r="Y58">
        <v>46000000</v>
      </c>
      <c r="Z58">
        <v>49000000</v>
      </c>
      <c r="AA58">
        <v>54000000</v>
      </c>
      <c r="AB58">
        <v>57000000</v>
      </c>
      <c r="AC58">
        <v>60000000</v>
      </c>
      <c r="AD58">
        <v>67000000</v>
      </c>
      <c r="AE58">
        <v>120000000</v>
      </c>
      <c r="AF58">
        <v>147000000</v>
      </c>
      <c r="AG58">
        <v>163000000</v>
      </c>
      <c r="AH58">
        <v>173000000</v>
      </c>
      <c r="AI58">
        <v>189000000</v>
      </c>
      <c r="AJ58">
        <v>191000000</v>
      </c>
      <c r="AK58">
        <v>202000000</v>
      </c>
      <c r="AL58">
        <v>203000000</v>
      </c>
      <c r="AM58">
        <v>201000000</v>
      </c>
      <c r="AN58">
        <v>213000000</v>
      </c>
      <c r="AO58">
        <v>218000000</v>
      </c>
      <c r="AP58">
        <v>230000000</v>
      </c>
      <c r="AQ58">
        <v>308000000</v>
      </c>
      <c r="AR58">
        <v>425000000</v>
      </c>
      <c r="AS58">
        <v>573000000</v>
      </c>
      <c r="AT58">
        <v>704000000</v>
      </c>
      <c r="AU58">
        <v>773000000</v>
      </c>
      <c r="DK58">
        <v>107838000</v>
      </c>
      <c r="DL58">
        <v>44000000</v>
      </c>
      <c r="DM58">
        <v>4000000</v>
      </c>
      <c r="DN58">
        <v>15000000</v>
      </c>
      <c r="DO58">
        <v>46000000</v>
      </c>
      <c r="DP58">
        <v>60000000</v>
      </c>
      <c r="DQ58">
        <v>163000000</v>
      </c>
      <c r="DR58">
        <v>202000000</v>
      </c>
      <c r="DS58">
        <v>218000000</v>
      </c>
      <c r="DT58">
        <v>573000000</v>
      </c>
      <c r="EO58" t="str">
        <f t="shared" si="9"/>
        <v>bs</v>
      </c>
      <c r="EP58" t="str">
        <f t="shared" si="9"/>
        <v>deferredRevenueNonCurrent</v>
      </c>
      <c r="ET58" t="str" cm="1">
        <f t="array" aca="1" ref="ET58" ca="1">IF(ISNUMBER(DK$4),IF(ABS(INDEX($F$4:$EK$109,MATCH(1,($A$4:$A$109=$EO58)*($B$4:$B$109=$EP58),0),MATCH(ET$2,$F$2:$EK$2,0))-SUM(OFFSET($E58,,MATCH(ET$2,$F$1:$EK$1,0)+3,,1)))&gt;0,INDEX($F$4:$EK$109,MATCH(1,($A$4:$A$109=$EO58)*($B$4:$B$109=$EP58),0),MATCH(ET$2,$F$2:$EK$2,0))-SUM(OFFSET($E58,,MATCH(ET$2,$F$1:$EK$1,0)+3,,1)),""),"")</f>
        <v/>
      </c>
      <c r="EU58" t="str" cm="1">
        <f t="array" aca="1" ref="EU58" ca="1">IF(ISNUMBER(DL$4),IF(ABS(INDEX($F$4:$EK$109,MATCH(1,($A$4:$A$109=$EO58)*($B$4:$B$109=$EP58),0),MATCH(EU$2,$F$2:$EK$2,0))-SUM(OFFSET($E58,,MATCH(EU$2,$F$1:$EK$1,0)+3,,1)))&gt;0,INDEX($F$4:$EK$109,MATCH(1,($A$4:$A$109=$EO58)*($B$4:$B$109=$EP58),0),MATCH(EU$2,$F$2:$EK$2,0))-SUM(OFFSET($E58,,MATCH(EU$2,$F$1:$EK$1,0)+3,,1)),""),"")</f>
        <v/>
      </c>
      <c r="EV58" t="str" cm="1">
        <f t="array" aca="1" ref="EV58" ca="1">IF(ISNUMBER(DM$4),IF(ABS(INDEX($F$4:$EK$109,MATCH(1,($A$4:$A$109=$EO58)*($B$4:$B$109=$EP58),0),MATCH(EV$2,$F$2:$EK$2,0))-SUM(OFFSET($E58,,MATCH(EV$2,$F$1:$EK$1,0)+3,,1)))&gt;0,INDEX($F$4:$EK$109,MATCH(1,($A$4:$A$109=$EO58)*($B$4:$B$109=$EP58),0),MATCH(EV$2,$F$2:$EK$2,0))-SUM(OFFSET($E58,,MATCH(EV$2,$F$1:$EK$1,0)+3,,1)),""),"")</f>
        <v/>
      </c>
      <c r="EW58" t="str" cm="1">
        <f t="array" aca="1" ref="EW58" ca="1">IF(ISNUMBER(DN$4),IF(ABS(INDEX($F$4:$EK$109,MATCH(1,($A$4:$A$109=$EO58)*($B$4:$B$109=$EP58),0),MATCH(EW$2,$F$2:$EK$2,0))-SUM(OFFSET($E58,,MATCH(EW$2,$F$1:$EK$1,0)+3,,1)))&gt;0,INDEX($F$4:$EK$109,MATCH(1,($A$4:$A$109=$EO58)*($B$4:$B$109=$EP58),0),MATCH(EW$2,$F$2:$EK$2,0))-SUM(OFFSET($E58,,MATCH(EW$2,$F$1:$EK$1,0)+3,,1)),""),"")</f>
        <v/>
      </c>
      <c r="EX58" t="str" cm="1">
        <f t="array" aca="1" ref="EX58" ca="1">IF(ISNUMBER(DO$4),IF(ABS(INDEX($F$4:$EK$109,MATCH(1,($A$4:$A$109=$EO58)*($B$4:$B$109=$EP58),0),MATCH(EX$2,$F$2:$EK$2,0))-SUM(OFFSET($E58,,MATCH(EX$2,$F$1:$EK$1,0)+3,,1)))&gt;0,INDEX($F$4:$EK$109,MATCH(1,($A$4:$A$109=$EO58)*($B$4:$B$109=$EP58),0),MATCH(EX$2,$F$2:$EK$2,0))-SUM(OFFSET($E58,,MATCH(EX$2,$F$1:$EK$1,0)+3,,1)),""),"")</f>
        <v/>
      </c>
      <c r="EY58" t="str" cm="1">
        <f t="array" aca="1" ref="EY58" ca="1">IF(ISNUMBER(DP$4),IF(ABS(INDEX($F$4:$EK$109,MATCH(1,($A$4:$A$109=$EO58)*($B$4:$B$109=$EP58),0),MATCH(EY$2,$F$2:$EK$2,0))-SUM(OFFSET($E58,,MATCH(EY$2,$F$1:$EK$1,0)+3,,1)))&gt;0,INDEX($F$4:$EK$109,MATCH(1,($A$4:$A$109=$EO58)*($B$4:$B$109=$EP58),0),MATCH(EY$2,$F$2:$EK$2,0))-SUM(OFFSET($E58,,MATCH(EY$2,$F$1:$EK$1,0)+3,,1)),""),"")</f>
        <v/>
      </c>
      <c r="EZ58" t="str" cm="1">
        <f t="array" aca="1" ref="EZ58" ca="1">IF(ISNUMBER(DQ$4),IF(ABS(INDEX($F$4:$EK$109,MATCH(1,($A$4:$A$109=$EO58)*($B$4:$B$109=$EP58),0),MATCH(EZ$2,$F$2:$EK$2,0))-SUM(OFFSET($E58,,MATCH(EZ$2,$F$1:$EK$1,0)+3,,1)))&gt;0,INDEX($F$4:$EK$109,MATCH(1,($A$4:$A$109=$EO58)*($B$4:$B$109=$EP58),0),MATCH(EZ$2,$F$2:$EK$2,0))-SUM(OFFSET($E58,,MATCH(EZ$2,$F$1:$EK$1,0)+3,,1)),""),"")</f>
        <v/>
      </c>
      <c r="FA58" t="str" cm="1">
        <f t="array" aca="1" ref="FA58" ca="1">IF(ISNUMBER(DR$4),IF(ABS(INDEX($F$4:$EK$109,MATCH(1,($A$4:$A$109=$EO58)*($B$4:$B$109=$EP58),0),MATCH(FA$2,$F$2:$EK$2,0))-SUM(OFFSET($E58,,MATCH(FA$2,$F$1:$EK$1,0)+3,,1)))&gt;0,INDEX($F$4:$EK$109,MATCH(1,($A$4:$A$109=$EO58)*($B$4:$B$109=$EP58),0),MATCH(FA$2,$F$2:$EK$2,0))-SUM(OFFSET($E58,,MATCH(FA$2,$F$1:$EK$1,0)+3,,1)),""),"")</f>
        <v/>
      </c>
      <c r="FB58" t="str" cm="1">
        <f t="array" aca="1" ref="FB58" ca="1">IF(ISNUMBER(DS$4),IF(ABS(INDEX($F$4:$EK$109,MATCH(1,($A$4:$A$109=$EO58)*($B$4:$B$109=$EP58),0),MATCH(FB$2,$F$2:$EK$2,0))-SUM(OFFSET($E58,,MATCH(FB$2,$F$1:$EK$1,0)+3,,1)))&gt;0,INDEX($F$4:$EK$109,MATCH(1,($A$4:$A$109=$EO58)*($B$4:$B$109=$EP58),0),MATCH(FB$2,$F$2:$EK$2,0))-SUM(OFFSET($E58,,MATCH(FB$2,$F$1:$EK$1,0)+3,,1)),""),"")</f>
        <v/>
      </c>
      <c r="FC58" t="str" cm="1">
        <f t="array" aca="1" ref="FC58" ca="1">IF(ISNUMBER(DT$4),IF(ABS(INDEX($F$4:$EK$109,MATCH(1,($A$4:$A$109=$EO58)*($B$4:$B$109=$EP58),0),MATCH(FC$2,$F$2:$EK$2,0))-SUM(OFFSET($E58,,MATCH(FC$2,$F$1:$EK$1,0)+3,,1)))&gt;0,INDEX($F$4:$EK$109,MATCH(1,($A$4:$A$109=$EO58)*($B$4:$B$109=$EP58),0),MATCH(FC$2,$F$2:$EK$2,0))-SUM(OFFSET($E58,,MATCH(FC$2,$F$1:$EK$1,0)+3,,1)),""),"")</f>
        <v/>
      </c>
      <c r="FD58" t="str" cm="1">
        <f t="array" aca="1" ref="FD58" ca="1">IF(ISNUMBER(DU$4),IF(ABS(INDEX($F$4:$EK$109,MATCH(1,($A$4:$A$109=$EO58)*($B$4:$B$109=$EP58),0),MATCH(FD$2,$F$2:$EK$2,0))-SUM(OFFSET($E58,,MATCH(FD$2,$F$1:$EK$1,0)+3,,1)))&gt;0,INDEX($F$4:$EK$109,MATCH(1,($A$4:$A$109=$EO58)*($B$4:$B$109=$EP58),0),MATCH(FD$2,$F$2:$EK$2,0))-SUM(OFFSET($E58,,MATCH(FD$2,$F$1:$EK$1,0)+3,,1)),""),"")</f>
        <v/>
      </c>
      <c r="FE58" t="str" cm="1">
        <f t="array" aca="1" ref="FE58" ca="1">IF(ISNUMBER(DV$4),IF(ABS(INDEX($F$4:$EK$109,MATCH(1,($A$4:$A$109=$EO58)*($B$4:$B$109=$EP58),0),MATCH(FE$2,$F$2:$EK$2,0))-SUM(OFFSET($E58,,MATCH(FE$2,$F$1:$EK$1,0)+3,,1)))&gt;0,INDEX($F$4:$EK$109,MATCH(1,($A$4:$A$109=$EO58)*($B$4:$B$109=$EP58),0),MATCH(FE$2,$F$2:$EK$2,0))-SUM(OFFSET($E58,,MATCH(FE$2,$F$1:$EK$1,0)+3,,1)),""),"")</f>
        <v/>
      </c>
      <c r="FF58" t="str" cm="1">
        <f t="array" aca="1" ref="FF58" ca="1">IF(ISNUMBER(DW$4),IF(ABS(INDEX($F$4:$EK$109,MATCH(1,($A$4:$A$109=$EO58)*($B$4:$B$109=$EP58),0),MATCH(FF$2,$F$2:$EK$2,0))-SUM(OFFSET($E58,,MATCH(FF$2,$F$1:$EK$1,0)+3,,1)))&gt;0,INDEX($F$4:$EK$109,MATCH(1,($A$4:$A$109=$EO58)*($B$4:$B$109=$EP58),0),MATCH(FF$2,$F$2:$EK$2,0))-SUM(OFFSET($E58,,MATCH(FF$2,$F$1:$EK$1,0)+3,,1)),""),"")</f>
        <v/>
      </c>
      <c r="FG58" t="str" cm="1">
        <f t="array" aca="1" ref="FG58" ca="1">IF(ISNUMBER(DX$4),IF(ABS(INDEX($F$4:$EK$109,MATCH(1,($A$4:$A$109=$EO58)*($B$4:$B$109=$EP58),0),MATCH(FG$2,$F$2:$EK$2,0))-SUM(OFFSET($E58,,MATCH(FG$2,$F$1:$EK$1,0)+3,,1)))&gt;0,INDEX($F$4:$EK$109,MATCH(1,($A$4:$A$109=$EO58)*($B$4:$B$109=$EP58),0),MATCH(FG$2,$F$2:$EK$2,0))-SUM(OFFSET($E58,,MATCH(FG$2,$F$1:$EK$1,0)+3,,1)),""),"")</f>
        <v/>
      </c>
      <c r="FH58" t="str" cm="1">
        <f t="array" aca="1" ref="FH58" ca="1">IF(ISNUMBER(DY$4),IF(ABS(INDEX($F$4:$EK$109,MATCH(1,($A$4:$A$109=$EO58)*($B$4:$B$109=$EP58),0),MATCH(FH$2,$F$2:$EK$2,0))-SUM(OFFSET($E58,,MATCH(FH$2,$F$1:$EK$1,0)+3,,1)))&gt;0,INDEX($F$4:$EK$109,MATCH(1,($A$4:$A$109=$EO58)*($B$4:$B$109=$EP58),0),MATCH(FH$2,$F$2:$EK$2,0))-SUM(OFFSET($E58,,MATCH(FH$2,$F$1:$EK$1,0)+3,,1)),""),"")</f>
        <v/>
      </c>
      <c r="FI58" t="str" cm="1">
        <f t="array" aca="1" ref="FI58" ca="1">IF(ISNUMBER(DZ$4),IF(ABS(INDEX($F$4:$EK$109,MATCH(1,($A$4:$A$109=$EO58)*($B$4:$B$109=$EP58),0),MATCH(FI$2,$F$2:$EK$2,0))-SUM(OFFSET($E58,,MATCH(FI$2,$F$1:$EK$1,0)+3,,1)))&gt;0,INDEX($F$4:$EK$109,MATCH(1,($A$4:$A$109=$EO58)*($B$4:$B$109=$EP58),0),MATCH(FI$2,$F$2:$EK$2,0))-SUM(OFFSET($E58,,MATCH(FI$2,$F$1:$EK$1,0)+3,,1)),""),"")</f>
        <v/>
      </c>
      <c r="FJ58" t="str" cm="1">
        <f t="array" aca="1" ref="FJ58" ca="1">IF(ISNUMBER(EA$4),IF(ABS(INDEX($F$4:$EK$109,MATCH(1,($A$4:$A$109=$EO58)*($B$4:$B$109=$EP58),0),MATCH(FJ$2,$F$2:$EK$2,0))-SUM(OFFSET($E58,,MATCH(FJ$2,$F$1:$EK$1,0)+3,,1)))&gt;0,INDEX($F$4:$EK$109,MATCH(1,($A$4:$A$109=$EO58)*($B$4:$B$109=$EP58),0),MATCH(FJ$2,$F$2:$EK$2,0))-SUM(OFFSET($E58,,MATCH(FJ$2,$F$1:$EK$1,0)+3,,1)),""),"")</f>
        <v/>
      </c>
      <c r="FK58" t="str" cm="1">
        <f t="array" aca="1" ref="FK58" ca="1">IF(ISNUMBER(EB$4),IF(ABS(INDEX($F$4:$EK$109,MATCH(1,($A$4:$A$109=$EO58)*($B$4:$B$109=$EP58),0),MATCH(FK$2,$F$2:$EK$2,0))-SUM(OFFSET($E58,,MATCH(FK$2,$F$1:$EK$1,0)+3,,1)))&gt;0,INDEX($F$4:$EK$109,MATCH(1,($A$4:$A$109=$EO58)*($B$4:$B$109=$EP58),0),MATCH(FK$2,$F$2:$EK$2,0))-SUM(OFFSET($E58,,MATCH(FK$2,$F$1:$EK$1,0)+3,,1)),""),"")</f>
        <v/>
      </c>
      <c r="FL58" t="str" cm="1">
        <f t="array" aca="1" ref="FL58" ca="1">IF(ISNUMBER(EC$4),IF(ABS(INDEX($F$4:$EK$109,MATCH(1,($A$4:$A$109=$EO58)*($B$4:$B$109=$EP58),0),MATCH(FL$2,$F$2:$EK$2,0))-SUM(OFFSET($E58,,MATCH(FL$2,$F$1:$EK$1,0)+3,,1)))&gt;0,INDEX($F$4:$EK$109,MATCH(1,($A$4:$A$109=$EO58)*($B$4:$B$109=$EP58),0),MATCH(FL$2,$F$2:$EK$2,0))-SUM(OFFSET($E58,,MATCH(FL$2,$F$1:$EK$1,0)+3,,1)),""),"")</f>
        <v/>
      </c>
      <c r="FM58" t="str" cm="1">
        <f t="array" aca="1" ref="FM58" ca="1">IF(ISNUMBER(ED$4),IF(ABS(INDEX($F$4:$EK$109,MATCH(1,($A$4:$A$109=$EO58)*($B$4:$B$109=$EP58),0),MATCH(FM$2,$F$2:$EK$2,0))-SUM(OFFSET($E58,,MATCH(FM$2,$F$1:$EK$1,0)+3,,1)))&gt;0,INDEX($F$4:$EK$109,MATCH(1,($A$4:$A$109=$EO58)*($B$4:$B$109=$EP58),0),MATCH(FM$2,$F$2:$EK$2,0))-SUM(OFFSET($E58,,MATCH(FM$2,$F$1:$EK$1,0)+3,,1)),""),"")</f>
        <v/>
      </c>
      <c r="FN58" t="str" cm="1">
        <f t="array" aca="1" ref="FN58" ca="1">IF(ISNUMBER(EE$4),IF(ABS(INDEX($F$4:$EK$109,MATCH(1,($A$4:$A$109=$EO58)*($B$4:$B$109=$EP58),0),MATCH(FN$2,$F$2:$EK$2,0))-SUM(OFFSET($E58,,MATCH(FN$2,$F$1:$EK$1,0)+3,,1)))&gt;0,INDEX($F$4:$EK$109,MATCH(1,($A$4:$A$109=$EO58)*($B$4:$B$109=$EP58),0),MATCH(FN$2,$F$2:$EK$2,0))-SUM(OFFSET($E58,,MATCH(FN$2,$F$1:$EK$1,0)+3,,1)),""),"")</f>
        <v/>
      </c>
      <c r="FO58" t="str" cm="1">
        <f t="array" aca="1" ref="FO58" ca="1">IF(ISNUMBER(EF$4),IF(ABS(INDEX($F$4:$EK$109,MATCH(1,($A$4:$A$109=$EO58)*($B$4:$B$109=$EP58),0),MATCH(FO$2,$F$2:$EK$2,0))-SUM(OFFSET($E58,,MATCH(FO$2,$F$1:$EK$1,0)+3,,1)))&gt;0,INDEX($F$4:$EK$109,MATCH(1,($A$4:$A$109=$EO58)*($B$4:$B$109=$EP58),0),MATCH(FO$2,$F$2:$EK$2,0))-SUM(OFFSET($E58,,MATCH(FO$2,$F$1:$EK$1,0)+3,,1)),""),"")</f>
        <v/>
      </c>
      <c r="FP58" t="str" cm="1">
        <f t="array" aca="1" ref="FP58" ca="1">IF(ISNUMBER(EG$4),IF(ABS(INDEX($F$4:$EK$109,MATCH(1,($A$4:$A$109=$EO58)*($B$4:$B$109=$EP58),0),MATCH(FP$2,$F$2:$EK$2,0))-SUM(OFFSET($E58,,MATCH(FP$2,$F$1:$EK$1,0)+3,,1)))&gt;0,INDEX($F$4:$EK$109,MATCH(1,($A$4:$A$109=$EO58)*($B$4:$B$109=$EP58),0),MATCH(FP$2,$F$2:$EK$2,0))-SUM(OFFSET($E58,,MATCH(FP$2,$F$1:$EK$1,0)+3,,1)),""),"")</f>
        <v/>
      </c>
      <c r="FQ58" t="str" cm="1">
        <f t="array" aca="1" ref="FQ58" ca="1">IF(ISNUMBER(EH$4),IF(ABS(INDEX($F$4:$EK$109,MATCH(1,($A$4:$A$109=$EO58)*($B$4:$B$109=$EP58),0),MATCH(FQ$2,$F$2:$EK$2,0))-SUM(OFFSET($E58,,MATCH(FQ$2,$F$1:$EK$1,0)+3,,1)))&gt;0,INDEX($F$4:$EK$109,MATCH(1,($A$4:$A$109=$EO58)*($B$4:$B$109=$EP58),0),MATCH(FQ$2,$F$2:$EK$2,0))-SUM(OFFSET($E58,,MATCH(FQ$2,$F$1:$EK$1,0)+3,,1)),""),"")</f>
        <v/>
      </c>
      <c r="FR58" t="str" cm="1">
        <f t="array" aca="1" ref="FR58" ca="1">IF(ISNUMBER(EI$4),IF(ABS(INDEX($F$4:$EK$109,MATCH(1,($A$4:$A$109=$EO58)*($B$4:$B$109=$EP58),0),MATCH(FR$2,$F$2:$EK$2,0))-SUM(OFFSET($E58,,MATCH(FR$2,$F$1:$EK$1,0)+3,,1)))&gt;0,INDEX($F$4:$EK$109,MATCH(1,($A$4:$A$109=$EO58)*($B$4:$B$109=$EP58),0),MATCH(FR$2,$F$2:$EK$2,0))-SUM(OFFSET($E58,,MATCH(FR$2,$F$1:$EK$1,0)+3,,1)),""),"")</f>
        <v/>
      </c>
      <c r="FS58" t="str" cm="1">
        <f t="array" aca="1" ref="FS58" ca="1">IF(ISNUMBER(EJ$4),IF(ABS(INDEX($F$4:$EK$109,MATCH(1,($A$4:$A$109=$EO58)*($B$4:$B$109=$EP58),0),MATCH(FS$2,$F$2:$EK$2,0))-SUM(OFFSET($E58,,MATCH(FS$2,$F$1:$EK$1,0)+3,,1)))&gt;0,INDEX($F$4:$EK$109,MATCH(1,($A$4:$A$109=$EO58)*($B$4:$B$109=$EP58),0),MATCH(FS$2,$F$2:$EK$2,0))-SUM(OFFSET($E58,,MATCH(FS$2,$F$1:$EK$1,0)+3,,1)),""),"")</f>
        <v/>
      </c>
      <c r="FT58" t="str" cm="1">
        <f t="array" aca="1" ref="FT58" ca="1">IF(ISNUMBER(EK$4),IF(ABS(INDEX($F$4:$EK$109,MATCH(1,($A$4:$A$109=$EO58)*($B$4:$B$109=$EP58),0),MATCH(FT$2,$F$2:$EK$2,0))-SUM(OFFSET($E58,,MATCH(FT$2,$F$1:$EK$1,0)+3,,1)))&gt;0,INDEX($F$4:$EK$109,MATCH(1,($A$4:$A$109=$EO58)*($B$4:$B$109=$EP58),0),MATCH(FT$2,$F$2:$EK$2,0))-SUM(OFFSET($E58,,MATCH(FT$2,$F$1:$EK$1,0)+3,,1)),""),"")</f>
        <v/>
      </c>
    </row>
    <row r="59" spans="1:176" x14ac:dyDescent="0.25">
      <c r="A59" t="s">
        <v>157</v>
      </c>
      <c r="B59" t="s">
        <v>182</v>
      </c>
      <c r="F59">
        <v>175236000</v>
      </c>
      <c r="G59">
        <v>192702000</v>
      </c>
      <c r="H59">
        <v>210388000</v>
      </c>
      <c r="I59">
        <v>232307000</v>
      </c>
      <c r="J59">
        <v>254000000</v>
      </c>
      <c r="K59">
        <v>292000000</v>
      </c>
      <c r="L59">
        <v>325000000</v>
      </c>
      <c r="M59">
        <v>301000000</v>
      </c>
      <c r="N59">
        <v>333000000</v>
      </c>
      <c r="O59">
        <v>372000000</v>
      </c>
      <c r="P59">
        <v>88000000</v>
      </c>
      <c r="Q59">
        <v>141000000</v>
      </c>
      <c r="R59">
        <v>159000000</v>
      </c>
      <c r="S59">
        <v>252000000</v>
      </c>
      <c r="T59">
        <v>295000000</v>
      </c>
      <c r="U59">
        <v>18000000</v>
      </c>
      <c r="V59">
        <v>19000000</v>
      </c>
      <c r="W59">
        <v>21000000</v>
      </c>
      <c r="X59">
        <v>23000000</v>
      </c>
      <c r="Y59">
        <v>19000000</v>
      </c>
      <c r="Z59">
        <v>21000000</v>
      </c>
      <c r="AA59">
        <v>23000000</v>
      </c>
      <c r="AB59">
        <v>25000000</v>
      </c>
      <c r="AC59">
        <v>29000000</v>
      </c>
      <c r="AD59">
        <v>32000000</v>
      </c>
      <c r="AE59">
        <v>274000000</v>
      </c>
      <c r="AF59">
        <v>258000000</v>
      </c>
      <c r="AG59">
        <v>241000000</v>
      </c>
      <c r="AH59">
        <v>234000000</v>
      </c>
      <c r="AI59">
        <v>229000000</v>
      </c>
      <c r="AJ59">
        <v>225000000</v>
      </c>
      <c r="AK59">
        <v>245000000</v>
      </c>
      <c r="AL59">
        <v>257000000</v>
      </c>
      <c r="AM59">
        <v>252000000</v>
      </c>
      <c r="AN59">
        <v>246000000</v>
      </c>
      <c r="AO59">
        <v>247000000</v>
      </c>
      <c r="AP59">
        <v>290000000</v>
      </c>
      <c r="AQ59">
        <v>373000000</v>
      </c>
      <c r="AR59">
        <v>424000000</v>
      </c>
      <c r="AS59">
        <v>462000000</v>
      </c>
      <c r="AT59">
        <v>583000000</v>
      </c>
      <c r="AU59">
        <v>697000000</v>
      </c>
      <c r="DK59">
        <v>232307000</v>
      </c>
      <c r="DL59">
        <v>301000000</v>
      </c>
      <c r="DM59">
        <v>141000000</v>
      </c>
      <c r="DN59">
        <v>18000000</v>
      </c>
      <c r="DO59">
        <v>19000000</v>
      </c>
      <c r="DP59">
        <v>29000000</v>
      </c>
      <c r="DQ59">
        <v>241000000</v>
      </c>
      <c r="DR59">
        <v>245000000</v>
      </c>
      <c r="DS59">
        <v>247000000</v>
      </c>
      <c r="DT59">
        <v>462000000</v>
      </c>
      <c r="EO59" t="str">
        <f t="shared" si="9"/>
        <v>bs</v>
      </c>
      <c r="EP59" t="str">
        <f t="shared" si="9"/>
        <v>deferredTaxLiabilitiesNonCurrent</v>
      </c>
      <c r="ET59" t="str" cm="1">
        <f t="array" aca="1" ref="ET59" ca="1">IF(ISNUMBER(DK$4),IF(ABS(INDEX($F$4:$EK$109,MATCH(1,($A$4:$A$109=$EO59)*($B$4:$B$109=$EP59),0),MATCH(ET$2,$F$2:$EK$2,0))-SUM(OFFSET($E59,,MATCH(ET$2,$F$1:$EK$1,0)+3,,1)))&gt;0,INDEX($F$4:$EK$109,MATCH(1,($A$4:$A$109=$EO59)*($B$4:$B$109=$EP59),0),MATCH(ET$2,$F$2:$EK$2,0))-SUM(OFFSET($E59,,MATCH(ET$2,$F$1:$EK$1,0)+3,,1)),""),"")</f>
        <v/>
      </c>
      <c r="EU59" t="str" cm="1">
        <f t="array" aca="1" ref="EU59" ca="1">IF(ISNUMBER(DL$4),IF(ABS(INDEX($F$4:$EK$109,MATCH(1,($A$4:$A$109=$EO59)*($B$4:$B$109=$EP59),0),MATCH(EU$2,$F$2:$EK$2,0))-SUM(OFFSET($E59,,MATCH(EU$2,$F$1:$EK$1,0)+3,,1)))&gt;0,INDEX($F$4:$EK$109,MATCH(1,($A$4:$A$109=$EO59)*($B$4:$B$109=$EP59),0),MATCH(EU$2,$F$2:$EK$2,0))-SUM(OFFSET($E59,,MATCH(EU$2,$F$1:$EK$1,0)+3,,1)),""),"")</f>
        <v/>
      </c>
      <c r="EV59" t="str" cm="1">
        <f t="array" aca="1" ref="EV59" ca="1">IF(ISNUMBER(DM$4),IF(ABS(INDEX($F$4:$EK$109,MATCH(1,($A$4:$A$109=$EO59)*($B$4:$B$109=$EP59),0),MATCH(EV$2,$F$2:$EK$2,0))-SUM(OFFSET($E59,,MATCH(EV$2,$F$1:$EK$1,0)+3,,1)))&gt;0,INDEX($F$4:$EK$109,MATCH(1,($A$4:$A$109=$EO59)*($B$4:$B$109=$EP59),0),MATCH(EV$2,$F$2:$EK$2,0))-SUM(OFFSET($E59,,MATCH(EV$2,$F$1:$EK$1,0)+3,,1)),""),"")</f>
        <v/>
      </c>
      <c r="EW59" t="str" cm="1">
        <f t="array" aca="1" ref="EW59" ca="1">IF(ISNUMBER(DN$4),IF(ABS(INDEX($F$4:$EK$109,MATCH(1,($A$4:$A$109=$EO59)*($B$4:$B$109=$EP59),0),MATCH(EW$2,$F$2:$EK$2,0))-SUM(OFFSET($E59,,MATCH(EW$2,$F$1:$EK$1,0)+3,,1)))&gt;0,INDEX($F$4:$EK$109,MATCH(1,($A$4:$A$109=$EO59)*($B$4:$B$109=$EP59),0),MATCH(EW$2,$F$2:$EK$2,0))-SUM(OFFSET($E59,,MATCH(EW$2,$F$1:$EK$1,0)+3,,1)),""),"")</f>
        <v/>
      </c>
      <c r="EX59" t="str" cm="1">
        <f t="array" aca="1" ref="EX59" ca="1">IF(ISNUMBER(DO$4),IF(ABS(INDEX($F$4:$EK$109,MATCH(1,($A$4:$A$109=$EO59)*($B$4:$B$109=$EP59),0),MATCH(EX$2,$F$2:$EK$2,0))-SUM(OFFSET($E59,,MATCH(EX$2,$F$1:$EK$1,0)+3,,1)))&gt;0,INDEX($F$4:$EK$109,MATCH(1,($A$4:$A$109=$EO59)*($B$4:$B$109=$EP59),0),MATCH(EX$2,$F$2:$EK$2,0))-SUM(OFFSET($E59,,MATCH(EX$2,$F$1:$EK$1,0)+3,,1)),""),"")</f>
        <v/>
      </c>
      <c r="EY59" t="str" cm="1">
        <f t="array" aca="1" ref="EY59" ca="1">IF(ISNUMBER(DP$4),IF(ABS(INDEX($F$4:$EK$109,MATCH(1,($A$4:$A$109=$EO59)*($B$4:$B$109=$EP59),0),MATCH(EY$2,$F$2:$EK$2,0))-SUM(OFFSET($E59,,MATCH(EY$2,$F$1:$EK$1,0)+3,,1)))&gt;0,INDEX($F$4:$EK$109,MATCH(1,($A$4:$A$109=$EO59)*($B$4:$B$109=$EP59),0),MATCH(EY$2,$F$2:$EK$2,0))-SUM(OFFSET($E59,,MATCH(EY$2,$F$1:$EK$1,0)+3,,1)),""),"")</f>
        <v/>
      </c>
      <c r="EZ59" t="str" cm="1">
        <f t="array" aca="1" ref="EZ59" ca="1">IF(ISNUMBER(DQ$4),IF(ABS(INDEX($F$4:$EK$109,MATCH(1,($A$4:$A$109=$EO59)*($B$4:$B$109=$EP59),0),MATCH(EZ$2,$F$2:$EK$2,0))-SUM(OFFSET($E59,,MATCH(EZ$2,$F$1:$EK$1,0)+3,,1)))&gt;0,INDEX($F$4:$EK$109,MATCH(1,($A$4:$A$109=$EO59)*($B$4:$B$109=$EP59),0),MATCH(EZ$2,$F$2:$EK$2,0))-SUM(OFFSET($E59,,MATCH(EZ$2,$F$1:$EK$1,0)+3,,1)),""),"")</f>
        <v/>
      </c>
      <c r="FA59" t="str" cm="1">
        <f t="array" aca="1" ref="FA59" ca="1">IF(ISNUMBER(DR$4),IF(ABS(INDEX($F$4:$EK$109,MATCH(1,($A$4:$A$109=$EO59)*($B$4:$B$109=$EP59),0),MATCH(FA$2,$F$2:$EK$2,0))-SUM(OFFSET($E59,,MATCH(FA$2,$F$1:$EK$1,0)+3,,1)))&gt;0,INDEX($F$4:$EK$109,MATCH(1,($A$4:$A$109=$EO59)*($B$4:$B$109=$EP59),0),MATCH(FA$2,$F$2:$EK$2,0))-SUM(OFFSET($E59,,MATCH(FA$2,$F$1:$EK$1,0)+3,,1)),""),"")</f>
        <v/>
      </c>
      <c r="FB59" t="str" cm="1">
        <f t="array" aca="1" ref="FB59" ca="1">IF(ISNUMBER(DS$4),IF(ABS(INDEX($F$4:$EK$109,MATCH(1,($A$4:$A$109=$EO59)*($B$4:$B$109=$EP59),0),MATCH(FB$2,$F$2:$EK$2,0))-SUM(OFFSET($E59,,MATCH(FB$2,$F$1:$EK$1,0)+3,,1)))&gt;0,INDEX($F$4:$EK$109,MATCH(1,($A$4:$A$109=$EO59)*($B$4:$B$109=$EP59),0),MATCH(FB$2,$F$2:$EK$2,0))-SUM(OFFSET($E59,,MATCH(FB$2,$F$1:$EK$1,0)+3,,1)),""),"")</f>
        <v/>
      </c>
      <c r="FC59" t="str" cm="1">
        <f t="array" aca="1" ref="FC59" ca="1">IF(ISNUMBER(DT$4),IF(ABS(INDEX($F$4:$EK$109,MATCH(1,($A$4:$A$109=$EO59)*($B$4:$B$109=$EP59),0),MATCH(FC$2,$F$2:$EK$2,0))-SUM(OFFSET($E59,,MATCH(FC$2,$F$1:$EK$1,0)+3,,1)))&gt;0,INDEX($F$4:$EK$109,MATCH(1,($A$4:$A$109=$EO59)*($B$4:$B$109=$EP59),0),MATCH(FC$2,$F$2:$EK$2,0))-SUM(OFFSET($E59,,MATCH(FC$2,$F$1:$EK$1,0)+3,,1)),""),"")</f>
        <v/>
      </c>
      <c r="FD59" t="str" cm="1">
        <f t="array" aca="1" ref="FD59" ca="1">IF(ISNUMBER(DU$4),IF(ABS(INDEX($F$4:$EK$109,MATCH(1,($A$4:$A$109=$EO59)*($B$4:$B$109=$EP59),0),MATCH(FD$2,$F$2:$EK$2,0))-SUM(OFFSET($E59,,MATCH(FD$2,$F$1:$EK$1,0)+3,,1)))&gt;0,INDEX($F$4:$EK$109,MATCH(1,($A$4:$A$109=$EO59)*($B$4:$B$109=$EP59),0),MATCH(FD$2,$F$2:$EK$2,0))-SUM(OFFSET($E59,,MATCH(FD$2,$F$1:$EK$1,0)+3,,1)),""),"")</f>
        <v/>
      </c>
      <c r="FE59" t="str" cm="1">
        <f t="array" aca="1" ref="FE59" ca="1">IF(ISNUMBER(DV$4),IF(ABS(INDEX($F$4:$EK$109,MATCH(1,($A$4:$A$109=$EO59)*($B$4:$B$109=$EP59),0),MATCH(FE$2,$F$2:$EK$2,0))-SUM(OFFSET($E59,,MATCH(FE$2,$F$1:$EK$1,0)+3,,1)))&gt;0,INDEX($F$4:$EK$109,MATCH(1,($A$4:$A$109=$EO59)*($B$4:$B$109=$EP59),0),MATCH(FE$2,$F$2:$EK$2,0))-SUM(OFFSET($E59,,MATCH(FE$2,$F$1:$EK$1,0)+3,,1)),""),"")</f>
        <v/>
      </c>
      <c r="FF59" t="str" cm="1">
        <f t="array" aca="1" ref="FF59" ca="1">IF(ISNUMBER(DW$4),IF(ABS(INDEX($F$4:$EK$109,MATCH(1,($A$4:$A$109=$EO59)*($B$4:$B$109=$EP59),0),MATCH(FF$2,$F$2:$EK$2,0))-SUM(OFFSET($E59,,MATCH(FF$2,$F$1:$EK$1,0)+3,,1)))&gt;0,INDEX($F$4:$EK$109,MATCH(1,($A$4:$A$109=$EO59)*($B$4:$B$109=$EP59),0),MATCH(FF$2,$F$2:$EK$2,0))-SUM(OFFSET($E59,,MATCH(FF$2,$F$1:$EK$1,0)+3,,1)),""),"")</f>
        <v/>
      </c>
      <c r="FG59" t="str" cm="1">
        <f t="array" aca="1" ref="FG59" ca="1">IF(ISNUMBER(DX$4),IF(ABS(INDEX($F$4:$EK$109,MATCH(1,($A$4:$A$109=$EO59)*($B$4:$B$109=$EP59),0),MATCH(FG$2,$F$2:$EK$2,0))-SUM(OFFSET($E59,,MATCH(FG$2,$F$1:$EK$1,0)+3,,1)))&gt;0,INDEX($F$4:$EK$109,MATCH(1,($A$4:$A$109=$EO59)*($B$4:$B$109=$EP59),0),MATCH(FG$2,$F$2:$EK$2,0))-SUM(OFFSET($E59,,MATCH(FG$2,$F$1:$EK$1,0)+3,,1)),""),"")</f>
        <v/>
      </c>
      <c r="FH59" t="str" cm="1">
        <f t="array" aca="1" ref="FH59" ca="1">IF(ISNUMBER(DY$4),IF(ABS(INDEX($F$4:$EK$109,MATCH(1,($A$4:$A$109=$EO59)*($B$4:$B$109=$EP59),0),MATCH(FH$2,$F$2:$EK$2,0))-SUM(OFFSET($E59,,MATCH(FH$2,$F$1:$EK$1,0)+3,,1)))&gt;0,INDEX($F$4:$EK$109,MATCH(1,($A$4:$A$109=$EO59)*($B$4:$B$109=$EP59),0),MATCH(FH$2,$F$2:$EK$2,0))-SUM(OFFSET($E59,,MATCH(FH$2,$F$1:$EK$1,0)+3,,1)),""),"")</f>
        <v/>
      </c>
      <c r="FI59" t="str" cm="1">
        <f t="array" aca="1" ref="FI59" ca="1">IF(ISNUMBER(DZ$4),IF(ABS(INDEX($F$4:$EK$109,MATCH(1,($A$4:$A$109=$EO59)*($B$4:$B$109=$EP59),0),MATCH(FI$2,$F$2:$EK$2,0))-SUM(OFFSET($E59,,MATCH(FI$2,$F$1:$EK$1,0)+3,,1)))&gt;0,INDEX($F$4:$EK$109,MATCH(1,($A$4:$A$109=$EO59)*($B$4:$B$109=$EP59),0),MATCH(FI$2,$F$2:$EK$2,0))-SUM(OFFSET($E59,,MATCH(FI$2,$F$1:$EK$1,0)+3,,1)),""),"")</f>
        <v/>
      </c>
      <c r="FJ59" t="str" cm="1">
        <f t="array" aca="1" ref="FJ59" ca="1">IF(ISNUMBER(EA$4),IF(ABS(INDEX($F$4:$EK$109,MATCH(1,($A$4:$A$109=$EO59)*($B$4:$B$109=$EP59),0),MATCH(FJ$2,$F$2:$EK$2,0))-SUM(OFFSET($E59,,MATCH(FJ$2,$F$1:$EK$1,0)+3,,1)))&gt;0,INDEX($F$4:$EK$109,MATCH(1,($A$4:$A$109=$EO59)*($B$4:$B$109=$EP59),0),MATCH(FJ$2,$F$2:$EK$2,0))-SUM(OFFSET($E59,,MATCH(FJ$2,$F$1:$EK$1,0)+3,,1)),""),"")</f>
        <v/>
      </c>
      <c r="FK59" t="str" cm="1">
        <f t="array" aca="1" ref="FK59" ca="1">IF(ISNUMBER(EB$4),IF(ABS(INDEX($F$4:$EK$109,MATCH(1,($A$4:$A$109=$EO59)*($B$4:$B$109=$EP59),0),MATCH(FK$2,$F$2:$EK$2,0))-SUM(OFFSET($E59,,MATCH(FK$2,$F$1:$EK$1,0)+3,,1)))&gt;0,INDEX($F$4:$EK$109,MATCH(1,($A$4:$A$109=$EO59)*($B$4:$B$109=$EP59),0),MATCH(FK$2,$F$2:$EK$2,0))-SUM(OFFSET($E59,,MATCH(FK$2,$F$1:$EK$1,0)+3,,1)),""),"")</f>
        <v/>
      </c>
      <c r="FL59" t="str" cm="1">
        <f t="array" aca="1" ref="FL59" ca="1">IF(ISNUMBER(EC$4),IF(ABS(INDEX($F$4:$EK$109,MATCH(1,($A$4:$A$109=$EO59)*($B$4:$B$109=$EP59),0),MATCH(FL$2,$F$2:$EK$2,0))-SUM(OFFSET($E59,,MATCH(FL$2,$F$1:$EK$1,0)+3,,1)))&gt;0,INDEX($F$4:$EK$109,MATCH(1,($A$4:$A$109=$EO59)*($B$4:$B$109=$EP59),0),MATCH(FL$2,$F$2:$EK$2,0))-SUM(OFFSET($E59,,MATCH(FL$2,$F$1:$EK$1,0)+3,,1)),""),"")</f>
        <v/>
      </c>
      <c r="FM59" t="str" cm="1">
        <f t="array" aca="1" ref="FM59" ca="1">IF(ISNUMBER(ED$4),IF(ABS(INDEX($F$4:$EK$109,MATCH(1,($A$4:$A$109=$EO59)*($B$4:$B$109=$EP59),0),MATCH(FM$2,$F$2:$EK$2,0))-SUM(OFFSET($E59,,MATCH(FM$2,$F$1:$EK$1,0)+3,,1)))&gt;0,INDEX($F$4:$EK$109,MATCH(1,($A$4:$A$109=$EO59)*($B$4:$B$109=$EP59),0),MATCH(FM$2,$F$2:$EK$2,0))-SUM(OFFSET($E59,,MATCH(FM$2,$F$1:$EK$1,0)+3,,1)),""),"")</f>
        <v/>
      </c>
      <c r="FN59" t="str" cm="1">
        <f t="array" aca="1" ref="FN59" ca="1">IF(ISNUMBER(EE$4),IF(ABS(INDEX($F$4:$EK$109,MATCH(1,($A$4:$A$109=$EO59)*($B$4:$B$109=$EP59),0),MATCH(FN$2,$F$2:$EK$2,0))-SUM(OFFSET($E59,,MATCH(FN$2,$F$1:$EK$1,0)+3,,1)))&gt;0,INDEX($F$4:$EK$109,MATCH(1,($A$4:$A$109=$EO59)*($B$4:$B$109=$EP59),0),MATCH(FN$2,$F$2:$EK$2,0))-SUM(OFFSET($E59,,MATCH(FN$2,$F$1:$EK$1,0)+3,,1)),""),"")</f>
        <v/>
      </c>
      <c r="FO59" t="str" cm="1">
        <f t="array" aca="1" ref="FO59" ca="1">IF(ISNUMBER(EF$4),IF(ABS(INDEX($F$4:$EK$109,MATCH(1,($A$4:$A$109=$EO59)*($B$4:$B$109=$EP59),0),MATCH(FO$2,$F$2:$EK$2,0))-SUM(OFFSET($E59,,MATCH(FO$2,$F$1:$EK$1,0)+3,,1)))&gt;0,INDEX($F$4:$EK$109,MATCH(1,($A$4:$A$109=$EO59)*($B$4:$B$109=$EP59),0),MATCH(FO$2,$F$2:$EK$2,0))-SUM(OFFSET($E59,,MATCH(FO$2,$F$1:$EK$1,0)+3,,1)),""),"")</f>
        <v/>
      </c>
      <c r="FP59" t="str" cm="1">
        <f t="array" aca="1" ref="FP59" ca="1">IF(ISNUMBER(EG$4),IF(ABS(INDEX($F$4:$EK$109,MATCH(1,($A$4:$A$109=$EO59)*($B$4:$B$109=$EP59),0),MATCH(FP$2,$F$2:$EK$2,0))-SUM(OFFSET($E59,,MATCH(FP$2,$F$1:$EK$1,0)+3,,1)))&gt;0,INDEX($F$4:$EK$109,MATCH(1,($A$4:$A$109=$EO59)*($B$4:$B$109=$EP59),0),MATCH(FP$2,$F$2:$EK$2,0))-SUM(OFFSET($E59,,MATCH(FP$2,$F$1:$EK$1,0)+3,,1)),""),"")</f>
        <v/>
      </c>
      <c r="FQ59" t="str" cm="1">
        <f t="array" aca="1" ref="FQ59" ca="1">IF(ISNUMBER(EH$4),IF(ABS(INDEX($F$4:$EK$109,MATCH(1,($A$4:$A$109=$EO59)*($B$4:$B$109=$EP59),0),MATCH(FQ$2,$F$2:$EK$2,0))-SUM(OFFSET($E59,,MATCH(FQ$2,$F$1:$EK$1,0)+3,,1)))&gt;0,INDEX($F$4:$EK$109,MATCH(1,($A$4:$A$109=$EO59)*($B$4:$B$109=$EP59),0),MATCH(FQ$2,$F$2:$EK$2,0))-SUM(OFFSET($E59,,MATCH(FQ$2,$F$1:$EK$1,0)+3,,1)),""),"")</f>
        <v/>
      </c>
      <c r="FR59" t="str" cm="1">
        <f t="array" aca="1" ref="FR59" ca="1">IF(ISNUMBER(EI$4),IF(ABS(INDEX($F$4:$EK$109,MATCH(1,($A$4:$A$109=$EO59)*($B$4:$B$109=$EP59),0),MATCH(FR$2,$F$2:$EK$2,0))-SUM(OFFSET($E59,,MATCH(FR$2,$F$1:$EK$1,0)+3,,1)))&gt;0,INDEX($F$4:$EK$109,MATCH(1,($A$4:$A$109=$EO59)*($B$4:$B$109=$EP59),0),MATCH(FR$2,$F$2:$EK$2,0))-SUM(OFFSET($E59,,MATCH(FR$2,$F$1:$EK$1,0)+3,,1)),""),"")</f>
        <v/>
      </c>
      <c r="FS59" t="str" cm="1">
        <f t="array" aca="1" ref="FS59" ca="1">IF(ISNUMBER(EJ$4),IF(ABS(INDEX($F$4:$EK$109,MATCH(1,($A$4:$A$109=$EO59)*($B$4:$B$109=$EP59),0),MATCH(FS$2,$F$2:$EK$2,0))-SUM(OFFSET($E59,,MATCH(FS$2,$F$1:$EK$1,0)+3,,1)))&gt;0,INDEX($F$4:$EK$109,MATCH(1,($A$4:$A$109=$EO59)*($B$4:$B$109=$EP59),0),MATCH(FS$2,$F$2:$EK$2,0))-SUM(OFFSET($E59,,MATCH(FS$2,$F$1:$EK$1,0)+3,,1)),""),"")</f>
        <v/>
      </c>
      <c r="FT59" t="str" cm="1">
        <f t="array" aca="1" ref="FT59" ca="1">IF(ISNUMBER(EK$4),IF(ABS(INDEX($F$4:$EK$109,MATCH(1,($A$4:$A$109=$EO59)*($B$4:$B$109=$EP59),0),MATCH(FT$2,$F$2:$EK$2,0))-SUM(OFFSET($E59,,MATCH(FT$2,$F$1:$EK$1,0)+3,,1)))&gt;0,INDEX($F$4:$EK$109,MATCH(1,($A$4:$A$109=$EO59)*($B$4:$B$109=$EP59),0),MATCH(FT$2,$F$2:$EK$2,0))-SUM(OFFSET($E59,,MATCH(FT$2,$F$1:$EK$1,0)+3,,1)),""),"")</f>
        <v/>
      </c>
    </row>
    <row r="60" spans="1:176" x14ac:dyDescent="0.25">
      <c r="A60" t="s">
        <v>157</v>
      </c>
      <c r="B60" t="s">
        <v>183</v>
      </c>
      <c r="F60">
        <v>138369000</v>
      </c>
      <c r="G60">
        <v>141348000</v>
      </c>
      <c r="H60">
        <v>355133000</v>
      </c>
      <c r="I60">
        <v>148783000</v>
      </c>
      <c r="J60">
        <v>152000000</v>
      </c>
      <c r="K60">
        <v>154000000</v>
      </c>
      <c r="L60">
        <v>111000000</v>
      </c>
      <c r="M60">
        <v>108000000</v>
      </c>
      <c r="N60">
        <v>113000000</v>
      </c>
      <c r="O60">
        <v>121000000</v>
      </c>
      <c r="P60">
        <v>123000000</v>
      </c>
      <c r="Q60">
        <v>126000000</v>
      </c>
      <c r="R60">
        <v>136000000</v>
      </c>
      <c r="S60">
        <v>150000000</v>
      </c>
      <c r="T60">
        <v>159000000</v>
      </c>
      <c r="U60">
        <v>599000000</v>
      </c>
      <c r="V60">
        <v>614000000</v>
      </c>
      <c r="W60">
        <v>590000000</v>
      </c>
      <c r="X60">
        <v>524000000</v>
      </c>
      <c r="Y60">
        <v>568000000</v>
      </c>
      <c r="Z60">
        <v>590000000</v>
      </c>
      <c r="AA60">
        <v>573000000</v>
      </c>
      <c r="AB60">
        <v>580000000</v>
      </c>
      <c r="AC60">
        <v>125000000</v>
      </c>
      <c r="AD60">
        <v>156000000</v>
      </c>
      <c r="AE60">
        <v>280000000</v>
      </c>
      <c r="AF60">
        <v>302000000</v>
      </c>
      <c r="AG60">
        <v>337000000</v>
      </c>
      <c r="AH60">
        <v>1007000000</v>
      </c>
      <c r="AI60">
        <v>262000000</v>
      </c>
      <c r="AJ60">
        <v>376000000</v>
      </c>
      <c r="AK60">
        <v>365000000</v>
      </c>
      <c r="AL60">
        <v>1171000000</v>
      </c>
      <c r="AM60">
        <v>665000000</v>
      </c>
      <c r="AN60">
        <v>1326000000</v>
      </c>
      <c r="AO60">
        <v>546000000</v>
      </c>
      <c r="AP60">
        <v>1517000000</v>
      </c>
      <c r="AQ60">
        <v>1542000000</v>
      </c>
      <c r="AR60">
        <v>1385000000</v>
      </c>
      <c r="AS60">
        <v>1506000000</v>
      </c>
      <c r="AT60">
        <v>1679000000</v>
      </c>
      <c r="AU60">
        <v>1866000000</v>
      </c>
      <c r="AV60">
        <v>3683000000</v>
      </c>
      <c r="DK60">
        <v>148783000</v>
      </c>
      <c r="DL60">
        <v>108000000</v>
      </c>
      <c r="DM60">
        <v>126000000</v>
      </c>
      <c r="DN60">
        <v>599000000</v>
      </c>
      <c r="DO60">
        <v>568000000</v>
      </c>
      <c r="DP60">
        <v>125000000</v>
      </c>
      <c r="DQ60">
        <v>337000000</v>
      </c>
      <c r="DR60">
        <v>365000000</v>
      </c>
      <c r="DS60">
        <v>1448000000</v>
      </c>
      <c r="DT60">
        <v>1506000000</v>
      </c>
      <c r="EO60" t="str">
        <f t="shared" si="9"/>
        <v>bs</v>
      </c>
      <c r="EP60" t="str">
        <f t="shared" si="9"/>
        <v>otherNonCurrentLiabilities</v>
      </c>
      <c r="ET60" t="str" cm="1">
        <f t="array" aca="1" ref="ET60" ca="1">IF(ISNUMBER(DK$4),IF(ABS(INDEX($F$4:$EK$109,MATCH(1,($A$4:$A$109=$EO60)*($B$4:$B$109=$EP60),0),MATCH(ET$2,$F$2:$EK$2,0))-SUM(OFFSET($E60,,MATCH(ET$2,$F$1:$EK$1,0)+3,,1)))&gt;0,INDEX($F$4:$EK$109,MATCH(1,($A$4:$A$109=$EO60)*($B$4:$B$109=$EP60),0),MATCH(ET$2,$F$2:$EK$2,0))-SUM(OFFSET($E60,,MATCH(ET$2,$F$1:$EK$1,0)+3,,1)),""),"")</f>
        <v/>
      </c>
      <c r="EU60" t="str" cm="1">
        <f t="array" aca="1" ref="EU60" ca="1">IF(ISNUMBER(DL$4),IF(ABS(INDEX($F$4:$EK$109,MATCH(1,($A$4:$A$109=$EO60)*($B$4:$B$109=$EP60),0),MATCH(EU$2,$F$2:$EK$2,0))-SUM(OFFSET($E60,,MATCH(EU$2,$F$1:$EK$1,0)+3,,1)))&gt;0,INDEX($F$4:$EK$109,MATCH(1,($A$4:$A$109=$EO60)*($B$4:$B$109=$EP60),0),MATCH(EU$2,$F$2:$EK$2,0))-SUM(OFFSET($E60,,MATCH(EU$2,$F$1:$EK$1,0)+3,,1)),""),"")</f>
        <v/>
      </c>
      <c r="EV60" t="str" cm="1">
        <f t="array" aca="1" ref="EV60" ca="1">IF(ISNUMBER(DM$4),IF(ABS(INDEX($F$4:$EK$109,MATCH(1,($A$4:$A$109=$EO60)*($B$4:$B$109=$EP60),0),MATCH(EV$2,$F$2:$EK$2,0))-SUM(OFFSET($E60,,MATCH(EV$2,$F$1:$EK$1,0)+3,,1)))&gt;0,INDEX($F$4:$EK$109,MATCH(1,($A$4:$A$109=$EO60)*($B$4:$B$109=$EP60),0),MATCH(EV$2,$F$2:$EK$2,0))-SUM(OFFSET($E60,,MATCH(EV$2,$F$1:$EK$1,0)+3,,1)),""),"")</f>
        <v/>
      </c>
      <c r="EW60" t="str" cm="1">
        <f t="array" aca="1" ref="EW60" ca="1">IF(ISNUMBER(DN$4),IF(ABS(INDEX($F$4:$EK$109,MATCH(1,($A$4:$A$109=$EO60)*($B$4:$B$109=$EP60),0),MATCH(EW$2,$F$2:$EK$2,0))-SUM(OFFSET($E60,,MATCH(EW$2,$F$1:$EK$1,0)+3,,1)))&gt;0,INDEX($F$4:$EK$109,MATCH(1,($A$4:$A$109=$EO60)*($B$4:$B$109=$EP60),0),MATCH(EW$2,$F$2:$EK$2,0))-SUM(OFFSET($E60,,MATCH(EW$2,$F$1:$EK$1,0)+3,,1)),""),"")</f>
        <v/>
      </c>
      <c r="EX60" t="str" cm="1">
        <f t="array" aca="1" ref="EX60" ca="1">IF(ISNUMBER(DO$4),IF(ABS(INDEX($F$4:$EK$109,MATCH(1,($A$4:$A$109=$EO60)*($B$4:$B$109=$EP60),0),MATCH(EX$2,$F$2:$EK$2,0))-SUM(OFFSET($E60,,MATCH(EX$2,$F$1:$EK$1,0)+3,,1)))&gt;0,INDEX($F$4:$EK$109,MATCH(1,($A$4:$A$109=$EO60)*($B$4:$B$109=$EP60),0),MATCH(EX$2,$F$2:$EK$2,0))-SUM(OFFSET($E60,,MATCH(EX$2,$F$1:$EK$1,0)+3,,1)),""),"")</f>
        <v/>
      </c>
      <c r="EY60" t="str" cm="1">
        <f t="array" aca="1" ref="EY60" ca="1">IF(ISNUMBER(DP$4),IF(ABS(INDEX($F$4:$EK$109,MATCH(1,($A$4:$A$109=$EO60)*($B$4:$B$109=$EP60),0),MATCH(EY$2,$F$2:$EK$2,0))-SUM(OFFSET($E60,,MATCH(EY$2,$F$1:$EK$1,0)+3,,1)))&gt;0,INDEX($F$4:$EK$109,MATCH(1,($A$4:$A$109=$EO60)*($B$4:$B$109=$EP60),0),MATCH(EY$2,$F$2:$EK$2,0))-SUM(OFFSET($E60,,MATCH(EY$2,$F$1:$EK$1,0)+3,,1)),""),"")</f>
        <v/>
      </c>
      <c r="EZ60" t="str" cm="1">
        <f t="array" aca="1" ref="EZ60" ca="1">IF(ISNUMBER(DQ$4),IF(ABS(INDEX($F$4:$EK$109,MATCH(1,($A$4:$A$109=$EO60)*($B$4:$B$109=$EP60),0),MATCH(EZ$2,$F$2:$EK$2,0))-SUM(OFFSET($E60,,MATCH(EZ$2,$F$1:$EK$1,0)+3,,1)))&gt;0,INDEX($F$4:$EK$109,MATCH(1,($A$4:$A$109=$EO60)*($B$4:$B$109=$EP60),0),MATCH(EZ$2,$F$2:$EK$2,0))-SUM(OFFSET($E60,,MATCH(EZ$2,$F$1:$EK$1,0)+3,,1)),""),"")</f>
        <v/>
      </c>
      <c r="FA60" t="str" cm="1">
        <f t="array" aca="1" ref="FA60" ca="1">IF(ISNUMBER(DR$4),IF(ABS(INDEX($F$4:$EK$109,MATCH(1,($A$4:$A$109=$EO60)*($B$4:$B$109=$EP60),0),MATCH(FA$2,$F$2:$EK$2,0))-SUM(OFFSET($E60,,MATCH(FA$2,$F$1:$EK$1,0)+3,,1)))&gt;0,INDEX($F$4:$EK$109,MATCH(1,($A$4:$A$109=$EO60)*($B$4:$B$109=$EP60),0),MATCH(FA$2,$F$2:$EK$2,0))-SUM(OFFSET($E60,,MATCH(FA$2,$F$1:$EK$1,0)+3,,1)),""),"")</f>
        <v/>
      </c>
      <c r="FB60" cm="1">
        <f t="array" aca="1" ref="FB60" ca="1">IF(ISNUMBER(DS$4),IF(ABS(INDEX($F$4:$EK$109,MATCH(1,($A$4:$A$109=$EO60)*($B$4:$B$109=$EP60),0),MATCH(FB$2,$F$2:$EK$2,0))-SUM(OFFSET($E60,,MATCH(FB$2,$F$1:$EK$1,0)+3,,1)))&gt;0,INDEX($F$4:$EK$109,MATCH(1,($A$4:$A$109=$EO60)*($B$4:$B$109=$EP60),0),MATCH(FB$2,$F$2:$EK$2,0))-SUM(OFFSET($E60,,MATCH(FB$2,$F$1:$EK$1,0)+3,,1)),""),"")</f>
        <v>902000000</v>
      </c>
      <c r="FC60" t="str" cm="1">
        <f t="array" aca="1" ref="FC60" ca="1">IF(ISNUMBER(DT$4),IF(ABS(INDEX($F$4:$EK$109,MATCH(1,($A$4:$A$109=$EO60)*($B$4:$B$109=$EP60),0),MATCH(FC$2,$F$2:$EK$2,0))-SUM(OFFSET($E60,,MATCH(FC$2,$F$1:$EK$1,0)+3,,1)))&gt;0,INDEX($F$4:$EK$109,MATCH(1,($A$4:$A$109=$EO60)*($B$4:$B$109=$EP60),0),MATCH(FC$2,$F$2:$EK$2,0))-SUM(OFFSET($E60,,MATCH(FC$2,$F$1:$EK$1,0)+3,,1)),""),"")</f>
        <v/>
      </c>
      <c r="FD60" t="str" cm="1">
        <f t="array" aca="1" ref="FD60" ca="1">IF(ISNUMBER(DU$4),IF(ABS(INDEX($F$4:$EK$109,MATCH(1,($A$4:$A$109=$EO60)*($B$4:$B$109=$EP60),0),MATCH(FD$2,$F$2:$EK$2,0))-SUM(OFFSET($E60,,MATCH(FD$2,$F$1:$EK$1,0)+3,,1)))&gt;0,INDEX($F$4:$EK$109,MATCH(1,($A$4:$A$109=$EO60)*($B$4:$B$109=$EP60),0),MATCH(FD$2,$F$2:$EK$2,0))-SUM(OFFSET($E60,,MATCH(FD$2,$F$1:$EK$1,0)+3,,1)),""),"")</f>
        <v/>
      </c>
      <c r="FE60" t="str" cm="1">
        <f t="array" aca="1" ref="FE60" ca="1">IF(ISNUMBER(DV$4),IF(ABS(INDEX($F$4:$EK$109,MATCH(1,($A$4:$A$109=$EO60)*($B$4:$B$109=$EP60),0),MATCH(FE$2,$F$2:$EK$2,0))-SUM(OFFSET($E60,,MATCH(FE$2,$F$1:$EK$1,0)+3,,1)))&gt;0,INDEX($F$4:$EK$109,MATCH(1,($A$4:$A$109=$EO60)*($B$4:$B$109=$EP60),0),MATCH(FE$2,$F$2:$EK$2,0))-SUM(OFFSET($E60,,MATCH(FE$2,$F$1:$EK$1,0)+3,,1)),""),"")</f>
        <v/>
      </c>
      <c r="FF60" t="str" cm="1">
        <f t="array" aca="1" ref="FF60" ca="1">IF(ISNUMBER(DW$4),IF(ABS(INDEX($F$4:$EK$109,MATCH(1,($A$4:$A$109=$EO60)*($B$4:$B$109=$EP60),0),MATCH(FF$2,$F$2:$EK$2,0))-SUM(OFFSET($E60,,MATCH(FF$2,$F$1:$EK$1,0)+3,,1)))&gt;0,INDEX($F$4:$EK$109,MATCH(1,($A$4:$A$109=$EO60)*($B$4:$B$109=$EP60),0),MATCH(FF$2,$F$2:$EK$2,0))-SUM(OFFSET($E60,,MATCH(FF$2,$F$1:$EK$1,0)+3,,1)),""),"")</f>
        <v/>
      </c>
      <c r="FG60" t="str" cm="1">
        <f t="array" aca="1" ref="FG60" ca="1">IF(ISNUMBER(DX$4),IF(ABS(INDEX($F$4:$EK$109,MATCH(1,($A$4:$A$109=$EO60)*($B$4:$B$109=$EP60),0),MATCH(FG$2,$F$2:$EK$2,0))-SUM(OFFSET($E60,,MATCH(FG$2,$F$1:$EK$1,0)+3,,1)))&gt;0,INDEX($F$4:$EK$109,MATCH(1,($A$4:$A$109=$EO60)*($B$4:$B$109=$EP60),0),MATCH(FG$2,$F$2:$EK$2,0))-SUM(OFFSET($E60,,MATCH(FG$2,$F$1:$EK$1,0)+3,,1)),""),"")</f>
        <v/>
      </c>
      <c r="FH60" t="str" cm="1">
        <f t="array" aca="1" ref="FH60" ca="1">IF(ISNUMBER(DY$4),IF(ABS(INDEX($F$4:$EK$109,MATCH(1,($A$4:$A$109=$EO60)*($B$4:$B$109=$EP60),0),MATCH(FH$2,$F$2:$EK$2,0))-SUM(OFFSET($E60,,MATCH(FH$2,$F$1:$EK$1,0)+3,,1)))&gt;0,INDEX($F$4:$EK$109,MATCH(1,($A$4:$A$109=$EO60)*($B$4:$B$109=$EP60),0),MATCH(FH$2,$F$2:$EK$2,0))-SUM(OFFSET($E60,,MATCH(FH$2,$F$1:$EK$1,0)+3,,1)),""),"")</f>
        <v/>
      </c>
      <c r="FI60" t="str" cm="1">
        <f t="array" aca="1" ref="FI60" ca="1">IF(ISNUMBER(DZ$4),IF(ABS(INDEX($F$4:$EK$109,MATCH(1,($A$4:$A$109=$EO60)*($B$4:$B$109=$EP60),0),MATCH(FI$2,$F$2:$EK$2,0))-SUM(OFFSET($E60,,MATCH(FI$2,$F$1:$EK$1,0)+3,,1)))&gt;0,INDEX($F$4:$EK$109,MATCH(1,($A$4:$A$109=$EO60)*($B$4:$B$109=$EP60),0),MATCH(FI$2,$F$2:$EK$2,0))-SUM(OFFSET($E60,,MATCH(FI$2,$F$1:$EK$1,0)+3,,1)),""),"")</f>
        <v/>
      </c>
      <c r="FJ60" t="str" cm="1">
        <f t="array" aca="1" ref="FJ60" ca="1">IF(ISNUMBER(EA$4),IF(ABS(INDEX($F$4:$EK$109,MATCH(1,($A$4:$A$109=$EO60)*($B$4:$B$109=$EP60),0),MATCH(FJ$2,$F$2:$EK$2,0))-SUM(OFFSET($E60,,MATCH(FJ$2,$F$1:$EK$1,0)+3,,1)))&gt;0,INDEX($F$4:$EK$109,MATCH(1,($A$4:$A$109=$EO60)*($B$4:$B$109=$EP60),0),MATCH(FJ$2,$F$2:$EK$2,0))-SUM(OFFSET($E60,,MATCH(FJ$2,$F$1:$EK$1,0)+3,,1)),""),"")</f>
        <v/>
      </c>
      <c r="FK60" t="str" cm="1">
        <f t="array" aca="1" ref="FK60" ca="1">IF(ISNUMBER(EB$4),IF(ABS(INDEX($F$4:$EK$109,MATCH(1,($A$4:$A$109=$EO60)*($B$4:$B$109=$EP60),0),MATCH(FK$2,$F$2:$EK$2,0))-SUM(OFFSET($E60,,MATCH(FK$2,$F$1:$EK$1,0)+3,,1)))&gt;0,INDEX($F$4:$EK$109,MATCH(1,($A$4:$A$109=$EO60)*($B$4:$B$109=$EP60),0),MATCH(FK$2,$F$2:$EK$2,0))-SUM(OFFSET($E60,,MATCH(FK$2,$F$1:$EK$1,0)+3,,1)),""),"")</f>
        <v/>
      </c>
      <c r="FL60" t="str" cm="1">
        <f t="array" aca="1" ref="FL60" ca="1">IF(ISNUMBER(EC$4),IF(ABS(INDEX($F$4:$EK$109,MATCH(1,($A$4:$A$109=$EO60)*($B$4:$B$109=$EP60),0),MATCH(FL$2,$F$2:$EK$2,0))-SUM(OFFSET($E60,,MATCH(FL$2,$F$1:$EK$1,0)+3,,1)))&gt;0,INDEX($F$4:$EK$109,MATCH(1,($A$4:$A$109=$EO60)*($B$4:$B$109=$EP60),0),MATCH(FL$2,$F$2:$EK$2,0))-SUM(OFFSET($E60,,MATCH(FL$2,$F$1:$EK$1,0)+3,,1)),""),"")</f>
        <v/>
      </c>
      <c r="FM60" t="str" cm="1">
        <f t="array" aca="1" ref="FM60" ca="1">IF(ISNUMBER(ED$4),IF(ABS(INDEX($F$4:$EK$109,MATCH(1,($A$4:$A$109=$EO60)*($B$4:$B$109=$EP60),0),MATCH(FM$2,$F$2:$EK$2,0))-SUM(OFFSET($E60,,MATCH(FM$2,$F$1:$EK$1,0)+3,,1)))&gt;0,INDEX($F$4:$EK$109,MATCH(1,($A$4:$A$109=$EO60)*($B$4:$B$109=$EP60),0),MATCH(FM$2,$F$2:$EK$2,0))-SUM(OFFSET($E60,,MATCH(FM$2,$F$1:$EK$1,0)+3,,1)),""),"")</f>
        <v/>
      </c>
      <c r="FN60" t="str" cm="1">
        <f t="array" aca="1" ref="FN60" ca="1">IF(ISNUMBER(EE$4),IF(ABS(INDEX($F$4:$EK$109,MATCH(1,($A$4:$A$109=$EO60)*($B$4:$B$109=$EP60),0),MATCH(FN$2,$F$2:$EK$2,0))-SUM(OFFSET($E60,,MATCH(FN$2,$F$1:$EK$1,0)+3,,1)))&gt;0,INDEX($F$4:$EK$109,MATCH(1,($A$4:$A$109=$EO60)*($B$4:$B$109=$EP60),0),MATCH(FN$2,$F$2:$EK$2,0))-SUM(OFFSET($E60,,MATCH(FN$2,$F$1:$EK$1,0)+3,,1)),""),"")</f>
        <v/>
      </c>
      <c r="FO60" t="str" cm="1">
        <f t="array" aca="1" ref="FO60" ca="1">IF(ISNUMBER(EF$4),IF(ABS(INDEX($F$4:$EK$109,MATCH(1,($A$4:$A$109=$EO60)*($B$4:$B$109=$EP60),0),MATCH(FO$2,$F$2:$EK$2,0))-SUM(OFFSET($E60,,MATCH(FO$2,$F$1:$EK$1,0)+3,,1)))&gt;0,INDEX($F$4:$EK$109,MATCH(1,($A$4:$A$109=$EO60)*($B$4:$B$109=$EP60),0),MATCH(FO$2,$F$2:$EK$2,0))-SUM(OFFSET($E60,,MATCH(FO$2,$F$1:$EK$1,0)+3,,1)),""),"")</f>
        <v/>
      </c>
      <c r="FP60" t="str" cm="1">
        <f t="array" aca="1" ref="FP60" ca="1">IF(ISNUMBER(EG$4),IF(ABS(INDEX($F$4:$EK$109,MATCH(1,($A$4:$A$109=$EO60)*($B$4:$B$109=$EP60),0),MATCH(FP$2,$F$2:$EK$2,0))-SUM(OFFSET($E60,,MATCH(FP$2,$F$1:$EK$1,0)+3,,1)))&gt;0,INDEX($F$4:$EK$109,MATCH(1,($A$4:$A$109=$EO60)*($B$4:$B$109=$EP60),0),MATCH(FP$2,$F$2:$EK$2,0))-SUM(OFFSET($E60,,MATCH(FP$2,$F$1:$EK$1,0)+3,,1)),""),"")</f>
        <v/>
      </c>
      <c r="FQ60" t="str" cm="1">
        <f t="array" aca="1" ref="FQ60" ca="1">IF(ISNUMBER(EH$4),IF(ABS(INDEX($F$4:$EK$109,MATCH(1,($A$4:$A$109=$EO60)*($B$4:$B$109=$EP60),0),MATCH(FQ$2,$F$2:$EK$2,0))-SUM(OFFSET($E60,,MATCH(FQ$2,$F$1:$EK$1,0)+3,,1)))&gt;0,INDEX($F$4:$EK$109,MATCH(1,($A$4:$A$109=$EO60)*($B$4:$B$109=$EP60),0),MATCH(FQ$2,$F$2:$EK$2,0))-SUM(OFFSET($E60,,MATCH(FQ$2,$F$1:$EK$1,0)+3,,1)),""),"")</f>
        <v/>
      </c>
      <c r="FR60" t="str" cm="1">
        <f t="array" aca="1" ref="FR60" ca="1">IF(ISNUMBER(EI$4),IF(ABS(INDEX($F$4:$EK$109,MATCH(1,($A$4:$A$109=$EO60)*($B$4:$B$109=$EP60),0),MATCH(FR$2,$F$2:$EK$2,0))-SUM(OFFSET($E60,,MATCH(FR$2,$F$1:$EK$1,0)+3,,1)))&gt;0,INDEX($F$4:$EK$109,MATCH(1,($A$4:$A$109=$EO60)*($B$4:$B$109=$EP60),0),MATCH(FR$2,$F$2:$EK$2,0))-SUM(OFFSET($E60,,MATCH(FR$2,$F$1:$EK$1,0)+3,,1)),""),"")</f>
        <v/>
      </c>
      <c r="FS60" t="str" cm="1">
        <f t="array" aca="1" ref="FS60" ca="1">IF(ISNUMBER(EJ$4),IF(ABS(INDEX($F$4:$EK$109,MATCH(1,($A$4:$A$109=$EO60)*($B$4:$B$109=$EP60),0),MATCH(FS$2,$F$2:$EK$2,0))-SUM(OFFSET($E60,,MATCH(FS$2,$F$1:$EK$1,0)+3,,1)))&gt;0,INDEX($F$4:$EK$109,MATCH(1,($A$4:$A$109=$EO60)*($B$4:$B$109=$EP60),0),MATCH(FS$2,$F$2:$EK$2,0))-SUM(OFFSET($E60,,MATCH(FS$2,$F$1:$EK$1,0)+3,,1)),""),"")</f>
        <v/>
      </c>
      <c r="FT60" t="str" cm="1">
        <f t="array" aca="1" ref="FT60" ca="1">IF(ISNUMBER(EK$4),IF(ABS(INDEX($F$4:$EK$109,MATCH(1,($A$4:$A$109=$EO60)*($B$4:$B$109=$EP60),0),MATCH(FT$2,$F$2:$EK$2,0))-SUM(OFFSET($E60,,MATCH(FT$2,$F$1:$EK$1,0)+3,,1)))&gt;0,INDEX($F$4:$EK$109,MATCH(1,($A$4:$A$109=$EO60)*($B$4:$B$109=$EP60),0),MATCH(FT$2,$F$2:$EK$2,0))-SUM(OFFSET($E60,,MATCH(FT$2,$F$1:$EK$1,0)+3,,1)),""),"")</f>
        <v/>
      </c>
    </row>
    <row r="61" spans="1:176" x14ac:dyDescent="0.25">
      <c r="A61" t="s">
        <v>157</v>
      </c>
      <c r="B61" t="s">
        <v>184</v>
      </c>
      <c r="F61">
        <v>1799733000</v>
      </c>
      <c r="G61">
        <v>1760204000</v>
      </c>
      <c r="H61">
        <v>1747369000</v>
      </c>
      <c r="I61">
        <v>1887356000</v>
      </c>
      <c r="J61">
        <v>1852000000</v>
      </c>
      <c r="K61">
        <v>1858000000</v>
      </c>
      <c r="L61">
        <v>1854000000</v>
      </c>
      <c r="M61">
        <v>463000000</v>
      </c>
      <c r="N61">
        <v>456000000</v>
      </c>
      <c r="O61">
        <v>502000000</v>
      </c>
      <c r="P61">
        <v>2202000000</v>
      </c>
      <c r="Q61">
        <v>2260000000</v>
      </c>
      <c r="R61">
        <v>2288000000</v>
      </c>
      <c r="S61">
        <v>2395000000</v>
      </c>
      <c r="T61">
        <v>2450000000</v>
      </c>
      <c r="U61">
        <v>2617000000</v>
      </c>
      <c r="V61">
        <v>2637000000</v>
      </c>
      <c r="W61">
        <v>2625000000</v>
      </c>
      <c r="X61">
        <v>2574000000</v>
      </c>
      <c r="Y61">
        <v>2621000000</v>
      </c>
      <c r="Z61">
        <v>3134000000</v>
      </c>
      <c r="AA61">
        <v>3122000000</v>
      </c>
      <c r="AB61">
        <v>3121000000</v>
      </c>
      <c r="AC61">
        <v>3327000000</v>
      </c>
      <c r="AD61">
        <v>8252000000</v>
      </c>
      <c r="AE61">
        <v>8856000000</v>
      </c>
      <c r="AF61">
        <v>7878000000</v>
      </c>
      <c r="AG61">
        <v>7973000000</v>
      </c>
      <c r="AH61">
        <v>8018000000</v>
      </c>
      <c r="AI61">
        <v>13055000000</v>
      </c>
      <c r="AJ61">
        <v>13222000000</v>
      </c>
      <c r="AK61">
        <v>13240000000</v>
      </c>
      <c r="AL61">
        <v>13330000000</v>
      </c>
      <c r="AM61">
        <v>12052000000</v>
      </c>
      <c r="AN61">
        <v>12284000000</v>
      </c>
      <c r="AO61">
        <v>12518000000</v>
      </c>
      <c r="AP61">
        <v>12680000000</v>
      </c>
      <c r="AQ61">
        <v>11720000000</v>
      </c>
      <c r="AR61">
        <v>11782000000</v>
      </c>
      <c r="AS61">
        <v>12119000000</v>
      </c>
      <c r="AT61">
        <v>12707000000</v>
      </c>
      <c r="AU61">
        <v>13101000000</v>
      </c>
      <c r="AV61">
        <v>13635000000</v>
      </c>
      <c r="DK61">
        <v>1887356000</v>
      </c>
      <c r="DL61">
        <v>463000000</v>
      </c>
      <c r="DM61">
        <v>2260000000</v>
      </c>
      <c r="DN61">
        <v>2617000000</v>
      </c>
      <c r="DO61">
        <v>2621000000</v>
      </c>
      <c r="DP61">
        <v>3327000000</v>
      </c>
      <c r="DQ61">
        <v>7973000000</v>
      </c>
      <c r="DR61">
        <v>13240000000</v>
      </c>
      <c r="DS61">
        <v>12518000000</v>
      </c>
      <c r="DT61">
        <v>12119000000</v>
      </c>
      <c r="EO61" t="str">
        <f t="shared" si="9"/>
        <v>bs</v>
      </c>
      <c r="EP61" t="str">
        <f t="shared" si="9"/>
        <v>totalNonCurrentLiabilities</v>
      </c>
      <c r="ET61" t="str" cm="1">
        <f t="array" aca="1" ref="ET61" ca="1">IF(ISNUMBER(DK$4),IF(ABS(INDEX($F$4:$EK$109,MATCH(1,($A$4:$A$109=$EO61)*($B$4:$B$109=$EP61),0),MATCH(ET$2,$F$2:$EK$2,0))-SUM(OFFSET($E61,,MATCH(ET$2,$F$1:$EK$1,0)+3,,1)))&gt;0,INDEX($F$4:$EK$109,MATCH(1,($A$4:$A$109=$EO61)*($B$4:$B$109=$EP61),0),MATCH(ET$2,$F$2:$EK$2,0))-SUM(OFFSET($E61,,MATCH(ET$2,$F$1:$EK$1,0)+3,,1)),""),"")</f>
        <v/>
      </c>
      <c r="EU61" t="str" cm="1">
        <f t="array" aca="1" ref="EU61" ca="1">IF(ISNUMBER(DL$4),IF(ABS(INDEX($F$4:$EK$109,MATCH(1,($A$4:$A$109=$EO61)*($B$4:$B$109=$EP61),0),MATCH(EU$2,$F$2:$EK$2,0))-SUM(OFFSET($E61,,MATCH(EU$2,$F$1:$EK$1,0)+3,,1)))&gt;0,INDEX($F$4:$EK$109,MATCH(1,($A$4:$A$109=$EO61)*($B$4:$B$109=$EP61),0),MATCH(EU$2,$F$2:$EK$2,0))-SUM(OFFSET($E61,,MATCH(EU$2,$F$1:$EK$1,0)+3,,1)),""),"")</f>
        <v/>
      </c>
      <c r="EV61" t="str" cm="1">
        <f t="array" aca="1" ref="EV61" ca="1">IF(ISNUMBER(DM$4),IF(ABS(INDEX($F$4:$EK$109,MATCH(1,($A$4:$A$109=$EO61)*($B$4:$B$109=$EP61),0),MATCH(EV$2,$F$2:$EK$2,0))-SUM(OFFSET($E61,,MATCH(EV$2,$F$1:$EK$1,0)+3,,1)))&gt;0,INDEX($F$4:$EK$109,MATCH(1,($A$4:$A$109=$EO61)*($B$4:$B$109=$EP61),0),MATCH(EV$2,$F$2:$EK$2,0))-SUM(OFFSET($E61,,MATCH(EV$2,$F$1:$EK$1,0)+3,,1)),""),"")</f>
        <v/>
      </c>
      <c r="EW61" t="str" cm="1">
        <f t="array" aca="1" ref="EW61" ca="1">IF(ISNUMBER(DN$4),IF(ABS(INDEX($F$4:$EK$109,MATCH(1,($A$4:$A$109=$EO61)*($B$4:$B$109=$EP61),0),MATCH(EW$2,$F$2:$EK$2,0))-SUM(OFFSET($E61,,MATCH(EW$2,$F$1:$EK$1,0)+3,,1)))&gt;0,INDEX($F$4:$EK$109,MATCH(1,($A$4:$A$109=$EO61)*($B$4:$B$109=$EP61),0),MATCH(EW$2,$F$2:$EK$2,0))-SUM(OFFSET($E61,,MATCH(EW$2,$F$1:$EK$1,0)+3,,1)),""),"")</f>
        <v/>
      </c>
      <c r="EX61" t="str" cm="1">
        <f t="array" aca="1" ref="EX61" ca="1">IF(ISNUMBER(DO$4),IF(ABS(INDEX($F$4:$EK$109,MATCH(1,($A$4:$A$109=$EO61)*($B$4:$B$109=$EP61),0),MATCH(EX$2,$F$2:$EK$2,0))-SUM(OFFSET($E61,,MATCH(EX$2,$F$1:$EK$1,0)+3,,1)))&gt;0,INDEX($F$4:$EK$109,MATCH(1,($A$4:$A$109=$EO61)*($B$4:$B$109=$EP61),0),MATCH(EX$2,$F$2:$EK$2,0))-SUM(OFFSET($E61,,MATCH(EX$2,$F$1:$EK$1,0)+3,,1)),""),"")</f>
        <v/>
      </c>
      <c r="EY61" t="str" cm="1">
        <f t="array" aca="1" ref="EY61" ca="1">IF(ISNUMBER(DP$4),IF(ABS(INDEX($F$4:$EK$109,MATCH(1,($A$4:$A$109=$EO61)*($B$4:$B$109=$EP61),0),MATCH(EY$2,$F$2:$EK$2,0))-SUM(OFFSET($E61,,MATCH(EY$2,$F$1:$EK$1,0)+3,,1)))&gt;0,INDEX($F$4:$EK$109,MATCH(1,($A$4:$A$109=$EO61)*($B$4:$B$109=$EP61),0),MATCH(EY$2,$F$2:$EK$2,0))-SUM(OFFSET($E61,,MATCH(EY$2,$F$1:$EK$1,0)+3,,1)),""),"")</f>
        <v/>
      </c>
      <c r="EZ61" t="str" cm="1">
        <f t="array" aca="1" ref="EZ61" ca="1">IF(ISNUMBER(DQ$4),IF(ABS(INDEX($F$4:$EK$109,MATCH(1,($A$4:$A$109=$EO61)*($B$4:$B$109=$EP61),0),MATCH(EZ$2,$F$2:$EK$2,0))-SUM(OFFSET($E61,,MATCH(EZ$2,$F$1:$EK$1,0)+3,,1)))&gt;0,INDEX($F$4:$EK$109,MATCH(1,($A$4:$A$109=$EO61)*($B$4:$B$109=$EP61),0),MATCH(EZ$2,$F$2:$EK$2,0))-SUM(OFFSET($E61,,MATCH(EZ$2,$F$1:$EK$1,0)+3,,1)),""),"")</f>
        <v/>
      </c>
      <c r="FA61" t="str" cm="1">
        <f t="array" aca="1" ref="FA61" ca="1">IF(ISNUMBER(DR$4),IF(ABS(INDEX($F$4:$EK$109,MATCH(1,($A$4:$A$109=$EO61)*($B$4:$B$109=$EP61),0),MATCH(FA$2,$F$2:$EK$2,0))-SUM(OFFSET($E61,,MATCH(FA$2,$F$1:$EK$1,0)+3,,1)))&gt;0,INDEX($F$4:$EK$109,MATCH(1,($A$4:$A$109=$EO61)*($B$4:$B$109=$EP61),0),MATCH(FA$2,$F$2:$EK$2,0))-SUM(OFFSET($E61,,MATCH(FA$2,$F$1:$EK$1,0)+3,,1)),""),"")</f>
        <v/>
      </c>
      <c r="FB61" t="str" cm="1">
        <f t="array" aca="1" ref="FB61" ca="1">IF(ISNUMBER(DS$4),IF(ABS(INDEX($F$4:$EK$109,MATCH(1,($A$4:$A$109=$EO61)*($B$4:$B$109=$EP61),0),MATCH(FB$2,$F$2:$EK$2,0))-SUM(OFFSET($E61,,MATCH(FB$2,$F$1:$EK$1,0)+3,,1)))&gt;0,INDEX($F$4:$EK$109,MATCH(1,($A$4:$A$109=$EO61)*($B$4:$B$109=$EP61),0),MATCH(FB$2,$F$2:$EK$2,0))-SUM(OFFSET($E61,,MATCH(FB$2,$F$1:$EK$1,0)+3,,1)),""),"")</f>
        <v/>
      </c>
      <c r="FC61" t="str" cm="1">
        <f t="array" aca="1" ref="FC61" ca="1">IF(ISNUMBER(DT$4),IF(ABS(INDEX($F$4:$EK$109,MATCH(1,($A$4:$A$109=$EO61)*($B$4:$B$109=$EP61),0),MATCH(FC$2,$F$2:$EK$2,0))-SUM(OFFSET($E61,,MATCH(FC$2,$F$1:$EK$1,0)+3,,1)))&gt;0,INDEX($F$4:$EK$109,MATCH(1,($A$4:$A$109=$EO61)*($B$4:$B$109=$EP61),0),MATCH(FC$2,$F$2:$EK$2,0))-SUM(OFFSET($E61,,MATCH(FC$2,$F$1:$EK$1,0)+3,,1)),""),"")</f>
        <v/>
      </c>
      <c r="FD61" t="str" cm="1">
        <f t="array" aca="1" ref="FD61" ca="1">IF(ISNUMBER(DU$4),IF(ABS(INDEX($F$4:$EK$109,MATCH(1,($A$4:$A$109=$EO61)*($B$4:$B$109=$EP61),0),MATCH(FD$2,$F$2:$EK$2,0))-SUM(OFFSET($E61,,MATCH(FD$2,$F$1:$EK$1,0)+3,,1)))&gt;0,INDEX($F$4:$EK$109,MATCH(1,($A$4:$A$109=$EO61)*($B$4:$B$109=$EP61),0),MATCH(FD$2,$F$2:$EK$2,0))-SUM(OFFSET($E61,,MATCH(FD$2,$F$1:$EK$1,0)+3,,1)),""),"")</f>
        <v/>
      </c>
      <c r="FE61" t="str" cm="1">
        <f t="array" aca="1" ref="FE61" ca="1">IF(ISNUMBER(DV$4),IF(ABS(INDEX($F$4:$EK$109,MATCH(1,($A$4:$A$109=$EO61)*($B$4:$B$109=$EP61),0),MATCH(FE$2,$F$2:$EK$2,0))-SUM(OFFSET($E61,,MATCH(FE$2,$F$1:$EK$1,0)+3,,1)))&gt;0,INDEX($F$4:$EK$109,MATCH(1,($A$4:$A$109=$EO61)*($B$4:$B$109=$EP61),0),MATCH(FE$2,$F$2:$EK$2,0))-SUM(OFFSET($E61,,MATCH(FE$2,$F$1:$EK$1,0)+3,,1)),""),"")</f>
        <v/>
      </c>
      <c r="FF61" t="str" cm="1">
        <f t="array" aca="1" ref="FF61" ca="1">IF(ISNUMBER(DW$4),IF(ABS(INDEX($F$4:$EK$109,MATCH(1,($A$4:$A$109=$EO61)*($B$4:$B$109=$EP61),0),MATCH(FF$2,$F$2:$EK$2,0))-SUM(OFFSET($E61,,MATCH(FF$2,$F$1:$EK$1,0)+3,,1)))&gt;0,INDEX($F$4:$EK$109,MATCH(1,($A$4:$A$109=$EO61)*($B$4:$B$109=$EP61),0),MATCH(FF$2,$F$2:$EK$2,0))-SUM(OFFSET($E61,,MATCH(FF$2,$F$1:$EK$1,0)+3,,1)),""),"")</f>
        <v/>
      </c>
      <c r="FG61" t="str" cm="1">
        <f t="array" aca="1" ref="FG61" ca="1">IF(ISNUMBER(DX$4),IF(ABS(INDEX($F$4:$EK$109,MATCH(1,($A$4:$A$109=$EO61)*($B$4:$B$109=$EP61),0),MATCH(FG$2,$F$2:$EK$2,0))-SUM(OFFSET($E61,,MATCH(FG$2,$F$1:$EK$1,0)+3,,1)))&gt;0,INDEX($F$4:$EK$109,MATCH(1,($A$4:$A$109=$EO61)*($B$4:$B$109=$EP61),0),MATCH(FG$2,$F$2:$EK$2,0))-SUM(OFFSET($E61,,MATCH(FG$2,$F$1:$EK$1,0)+3,,1)),""),"")</f>
        <v/>
      </c>
      <c r="FH61" t="str" cm="1">
        <f t="array" aca="1" ref="FH61" ca="1">IF(ISNUMBER(DY$4),IF(ABS(INDEX($F$4:$EK$109,MATCH(1,($A$4:$A$109=$EO61)*($B$4:$B$109=$EP61),0),MATCH(FH$2,$F$2:$EK$2,0))-SUM(OFFSET($E61,,MATCH(FH$2,$F$1:$EK$1,0)+3,,1)))&gt;0,INDEX($F$4:$EK$109,MATCH(1,($A$4:$A$109=$EO61)*($B$4:$B$109=$EP61),0),MATCH(FH$2,$F$2:$EK$2,0))-SUM(OFFSET($E61,,MATCH(FH$2,$F$1:$EK$1,0)+3,,1)),""),"")</f>
        <v/>
      </c>
      <c r="FI61" t="str" cm="1">
        <f t="array" aca="1" ref="FI61" ca="1">IF(ISNUMBER(DZ$4),IF(ABS(INDEX($F$4:$EK$109,MATCH(1,($A$4:$A$109=$EO61)*($B$4:$B$109=$EP61),0),MATCH(FI$2,$F$2:$EK$2,0))-SUM(OFFSET($E61,,MATCH(FI$2,$F$1:$EK$1,0)+3,,1)))&gt;0,INDEX($F$4:$EK$109,MATCH(1,($A$4:$A$109=$EO61)*($B$4:$B$109=$EP61),0),MATCH(FI$2,$F$2:$EK$2,0))-SUM(OFFSET($E61,,MATCH(FI$2,$F$1:$EK$1,0)+3,,1)),""),"")</f>
        <v/>
      </c>
      <c r="FJ61" t="str" cm="1">
        <f t="array" aca="1" ref="FJ61" ca="1">IF(ISNUMBER(EA$4),IF(ABS(INDEX($F$4:$EK$109,MATCH(1,($A$4:$A$109=$EO61)*($B$4:$B$109=$EP61),0),MATCH(FJ$2,$F$2:$EK$2,0))-SUM(OFFSET($E61,,MATCH(FJ$2,$F$1:$EK$1,0)+3,,1)))&gt;0,INDEX($F$4:$EK$109,MATCH(1,($A$4:$A$109=$EO61)*($B$4:$B$109=$EP61),0),MATCH(FJ$2,$F$2:$EK$2,0))-SUM(OFFSET($E61,,MATCH(FJ$2,$F$1:$EK$1,0)+3,,1)),""),"")</f>
        <v/>
      </c>
      <c r="FK61" t="str" cm="1">
        <f t="array" aca="1" ref="FK61" ca="1">IF(ISNUMBER(EB$4),IF(ABS(INDEX($F$4:$EK$109,MATCH(1,($A$4:$A$109=$EO61)*($B$4:$B$109=$EP61),0),MATCH(FK$2,$F$2:$EK$2,0))-SUM(OFFSET($E61,,MATCH(FK$2,$F$1:$EK$1,0)+3,,1)))&gt;0,INDEX($F$4:$EK$109,MATCH(1,($A$4:$A$109=$EO61)*($B$4:$B$109=$EP61),0),MATCH(FK$2,$F$2:$EK$2,0))-SUM(OFFSET($E61,,MATCH(FK$2,$F$1:$EK$1,0)+3,,1)),""),"")</f>
        <v/>
      </c>
      <c r="FL61" t="str" cm="1">
        <f t="array" aca="1" ref="FL61" ca="1">IF(ISNUMBER(EC$4),IF(ABS(INDEX($F$4:$EK$109,MATCH(1,($A$4:$A$109=$EO61)*($B$4:$B$109=$EP61),0),MATCH(FL$2,$F$2:$EK$2,0))-SUM(OFFSET($E61,,MATCH(FL$2,$F$1:$EK$1,0)+3,,1)))&gt;0,INDEX($F$4:$EK$109,MATCH(1,($A$4:$A$109=$EO61)*($B$4:$B$109=$EP61),0),MATCH(FL$2,$F$2:$EK$2,0))-SUM(OFFSET($E61,,MATCH(FL$2,$F$1:$EK$1,0)+3,,1)),""),"")</f>
        <v/>
      </c>
      <c r="FM61" t="str" cm="1">
        <f t="array" aca="1" ref="FM61" ca="1">IF(ISNUMBER(ED$4),IF(ABS(INDEX($F$4:$EK$109,MATCH(1,($A$4:$A$109=$EO61)*($B$4:$B$109=$EP61),0),MATCH(FM$2,$F$2:$EK$2,0))-SUM(OFFSET($E61,,MATCH(FM$2,$F$1:$EK$1,0)+3,,1)))&gt;0,INDEX($F$4:$EK$109,MATCH(1,($A$4:$A$109=$EO61)*($B$4:$B$109=$EP61),0),MATCH(FM$2,$F$2:$EK$2,0))-SUM(OFFSET($E61,,MATCH(FM$2,$F$1:$EK$1,0)+3,,1)),""),"")</f>
        <v/>
      </c>
      <c r="FN61" t="str" cm="1">
        <f t="array" aca="1" ref="FN61" ca="1">IF(ISNUMBER(EE$4),IF(ABS(INDEX($F$4:$EK$109,MATCH(1,($A$4:$A$109=$EO61)*($B$4:$B$109=$EP61),0),MATCH(FN$2,$F$2:$EK$2,0))-SUM(OFFSET($E61,,MATCH(FN$2,$F$1:$EK$1,0)+3,,1)))&gt;0,INDEX($F$4:$EK$109,MATCH(1,($A$4:$A$109=$EO61)*($B$4:$B$109=$EP61),0),MATCH(FN$2,$F$2:$EK$2,0))-SUM(OFFSET($E61,,MATCH(FN$2,$F$1:$EK$1,0)+3,,1)),""),"")</f>
        <v/>
      </c>
      <c r="FO61" t="str" cm="1">
        <f t="array" aca="1" ref="FO61" ca="1">IF(ISNUMBER(EF$4),IF(ABS(INDEX($F$4:$EK$109,MATCH(1,($A$4:$A$109=$EO61)*($B$4:$B$109=$EP61),0),MATCH(FO$2,$F$2:$EK$2,0))-SUM(OFFSET($E61,,MATCH(FO$2,$F$1:$EK$1,0)+3,,1)))&gt;0,INDEX($F$4:$EK$109,MATCH(1,($A$4:$A$109=$EO61)*($B$4:$B$109=$EP61),0),MATCH(FO$2,$F$2:$EK$2,0))-SUM(OFFSET($E61,,MATCH(FO$2,$F$1:$EK$1,0)+3,,1)),""),"")</f>
        <v/>
      </c>
      <c r="FP61" t="str" cm="1">
        <f t="array" aca="1" ref="FP61" ca="1">IF(ISNUMBER(EG$4),IF(ABS(INDEX($F$4:$EK$109,MATCH(1,($A$4:$A$109=$EO61)*($B$4:$B$109=$EP61),0),MATCH(FP$2,$F$2:$EK$2,0))-SUM(OFFSET($E61,,MATCH(FP$2,$F$1:$EK$1,0)+3,,1)))&gt;0,INDEX($F$4:$EK$109,MATCH(1,($A$4:$A$109=$EO61)*($B$4:$B$109=$EP61),0),MATCH(FP$2,$F$2:$EK$2,0))-SUM(OFFSET($E61,,MATCH(FP$2,$F$1:$EK$1,0)+3,,1)),""),"")</f>
        <v/>
      </c>
      <c r="FQ61" t="str" cm="1">
        <f t="array" aca="1" ref="FQ61" ca="1">IF(ISNUMBER(EH$4),IF(ABS(INDEX($F$4:$EK$109,MATCH(1,($A$4:$A$109=$EO61)*($B$4:$B$109=$EP61),0),MATCH(FQ$2,$F$2:$EK$2,0))-SUM(OFFSET($E61,,MATCH(FQ$2,$F$1:$EK$1,0)+3,,1)))&gt;0,INDEX($F$4:$EK$109,MATCH(1,($A$4:$A$109=$EO61)*($B$4:$B$109=$EP61),0),MATCH(FQ$2,$F$2:$EK$2,0))-SUM(OFFSET($E61,,MATCH(FQ$2,$F$1:$EK$1,0)+3,,1)),""),"")</f>
        <v/>
      </c>
      <c r="FR61" t="str" cm="1">
        <f t="array" aca="1" ref="FR61" ca="1">IF(ISNUMBER(EI$4),IF(ABS(INDEX($F$4:$EK$109,MATCH(1,($A$4:$A$109=$EO61)*($B$4:$B$109=$EP61),0),MATCH(FR$2,$F$2:$EK$2,0))-SUM(OFFSET($E61,,MATCH(FR$2,$F$1:$EK$1,0)+3,,1)))&gt;0,INDEX($F$4:$EK$109,MATCH(1,($A$4:$A$109=$EO61)*($B$4:$B$109=$EP61),0),MATCH(FR$2,$F$2:$EK$2,0))-SUM(OFFSET($E61,,MATCH(FR$2,$F$1:$EK$1,0)+3,,1)),""),"")</f>
        <v/>
      </c>
      <c r="FS61" t="str" cm="1">
        <f t="array" aca="1" ref="FS61" ca="1">IF(ISNUMBER(EJ$4),IF(ABS(INDEX($F$4:$EK$109,MATCH(1,($A$4:$A$109=$EO61)*($B$4:$B$109=$EP61),0),MATCH(FS$2,$F$2:$EK$2,0))-SUM(OFFSET($E61,,MATCH(FS$2,$F$1:$EK$1,0)+3,,1)))&gt;0,INDEX($F$4:$EK$109,MATCH(1,($A$4:$A$109=$EO61)*($B$4:$B$109=$EP61),0),MATCH(FS$2,$F$2:$EK$2,0))-SUM(OFFSET($E61,,MATCH(FS$2,$F$1:$EK$1,0)+3,,1)),""),"")</f>
        <v/>
      </c>
      <c r="FT61" t="str" cm="1">
        <f t="array" aca="1" ref="FT61" ca="1">IF(ISNUMBER(EK$4),IF(ABS(INDEX($F$4:$EK$109,MATCH(1,($A$4:$A$109=$EO61)*($B$4:$B$109=$EP61),0),MATCH(FT$2,$F$2:$EK$2,0))-SUM(OFFSET($E61,,MATCH(FT$2,$F$1:$EK$1,0)+3,,1)))&gt;0,INDEX($F$4:$EK$109,MATCH(1,($A$4:$A$109=$EO61)*($B$4:$B$109=$EP61),0),MATCH(FT$2,$F$2:$EK$2,0))-SUM(OFFSET($E61,,MATCH(FT$2,$F$1:$EK$1,0)+3,,1)),""),"")</f>
        <v/>
      </c>
    </row>
    <row r="62" spans="1:176" x14ac:dyDescent="0.25">
      <c r="A62" t="s">
        <v>157</v>
      </c>
      <c r="B62" t="s">
        <v>185</v>
      </c>
      <c r="EO62" t="str">
        <f t="shared" si="9"/>
        <v>bs</v>
      </c>
      <c r="EP62" t="str">
        <f t="shared" si="9"/>
        <v>otherLiabilities</v>
      </c>
      <c r="ET62" t="str" cm="1">
        <f t="array" aca="1" ref="ET62" ca="1">IF(ISNUMBER(DK$4),IF(ABS(INDEX($F$4:$EK$109,MATCH(1,($A$4:$A$109=$EO62)*($B$4:$B$109=$EP62),0),MATCH(ET$2,$F$2:$EK$2,0))-SUM(OFFSET($E62,,MATCH(ET$2,$F$1:$EK$1,0)+3,,1)))&gt;0,INDEX($F$4:$EK$109,MATCH(1,($A$4:$A$109=$EO62)*($B$4:$B$109=$EP62),0),MATCH(ET$2,$F$2:$EK$2,0))-SUM(OFFSET($E62,,MATCH(ET$2,$F$1:$EK$1,0)+3,,1)),""),"")</f>
        <v/>
      </c>
      <c r="EU62" t="str" cm="1">
        <f t="array" aca="1" ref="EU62" ca="1">IF(ISNUMBER(DL$4),IF(ABS(INDEX($F$4:$EK$109,MATCH(1,($A$4:$A$109=$EO62)*($B$4:$B$109=$EP62),0),MATCH(EU$2,$F$2:$EK$2,0))-SUM(OFFSET($E62,,MATCH(EU$2,$F$1:$EK$1,0)+3,,1)))&gt;0,INDEX($F$4:$EK$109,MATCH(1,($A$4:$A$109=$EO62)*($B$4:$B$109=$EP62),0),MATCH(EU$2,$F$2:$EK$2,0))-SUM(OFFSET($E62,,MATCH(EU$2,$F$1:$EK$1,0)+3,,1)),""),"")</f>
        <v/>
      </c>
      <c r="EV62" t="str" cm="1">
        <f t="array" aca="1" ref="EV62" ca="1">IF(ISNUMBER(DM$4),IF(ABS(INDEX($F$4:$EK$109,MATCH(1,($A$4:$A$109=$EO62)*($B$4:$B$109=$EP62),0),MATCH(EV$2,$F$2:$EK$2,0))-SUM(OFFSET($E62,,MATCH(EV$2,$F$1:$EK$1,0)+3,,1)))&gt;0,INDEX($F$4:$EK$109,MATCH(1,($A$4:$A$109=$EO62)*($B$4:$B$109=$EP62),0),MATCH(EV$2,$F$2:$EK$2,0))-SUM(OFFSET($E62,,MATCH(EV$2,$F$1:$EK$1,0)+3,,1)),""),"")</f>
        <v/>
      </c>
      <c r="EW62" t="str" cm="1">
        <f t="array" aca="1" ref="EW62" ca="1">IF(ISNUMBER(DN$4),IF(ABS(INDEX($F$4:$EK$109,MATCH(1,($A$4:$A$109=$EO62)*($B$4:$B$109=$EP62),0),MATCH(EW$2,$F$2:$EK$2,0))-SUM(OFFSET($E62,,MATCH(EW$2,$F$1:$EK$1,0)+3,,1)))&gt;0,INDEX($F$4:$EK$109,MATCH(1,($A$4:$A$109=$EO62)*($B$4:$B$109=$EP62),0),MATCH(EW$2,$F$2:$EK$2,0))-SUM(OFFSET($E62,,MATCH(EW$2,$F$1:$EK$1,0)+3,,1)),""),"")</f>
        <v/>
      </c>
      <c r="EX62" t="str" cm="1">
        <f t="array" aca="1" ref="EX62" ca="1">IF(ISNUMBER(DO$4),IF(ABS(INDEX($F$4:$EK$109,MATCH(1,($A$4:$A$109=$EO62)*($B$4:$B$109=$EP62),0),MATCH(EX$2,$F$2:$EK$2,0))-SUM(OFFSET($E62,,MATCH(EX$2,$F$1:$EK$1,0)+3,,1)))&gt;0,INDEX($F$4:$EK$109,MATCH(1,($A$4:$A$109=$EO62)*($B$4:$B$109=$EP62),0),MATCH(EX$2,$F$2:$EK$2,0))-SUM(OFFSET($E62,,MATCH(EX$2,$F$1:$EK$1,0)+3,,1)),""),"")</f>
        <v/>
      </c>
      <c r="EY62" t="str" cm="1">
        <f t="array" aca="1" ref="EY62" ca="1">IF(ISNUMBER(DP$4),IF(ABS(INDEX($F$4:$EK$109,MATCH(1,($A$4:$A$109=$EO62)*($B$4:$B$109=$EP62),0),MATCH(EY$2,$F$2:$EK$2,0))-SUM(OFFSET($E62,,MATCH(EY$2,$F$1:$EK$1,0)+3,,1)))&gt;0,INDEX($F$4:$EK$109,MATCH(1,($A$4:$A$109=$EO62)*($B$4:$B$109=$EP62),0),MATCH(EY$2,$F$2:$EK$2,0))-SUM(OFFSET($E62,,MATCH(EY$2,$F$1:$EK$1,0)+3,,1)),""),"")</f>
        <v/>
      </c>
      <c r="EZ62" t="str" cm="1">
        <f t="array" aca="1" ref="EZ62" ca="1">IF(ISNUMBER(DQ$4),IF(ABS(INDEX($F$4:$EK$109,MATCH(1,($A$4:$A$109=$EO62)*($B$4:$B$109=$EP62),0),MATCH(EZ$2,$F$2:$EK$2,0))-SUM(OFFSET($E62,,MATCH(EZ$2,$F$1:$EK$1,0)+3,,1)))&gt;0,INDEX($F$4:$EK$109,MATCH(1,($A$4:$A$109=$EO62)*($B$4:$B$109=$EP62),0),MATCH(EZ$2,$F$2:$EK$2,0))-SUM(OFFSET($E62,,MATCH(EZ$2,$F$1:$EK$1,0)+3,,1)),""),"")</f>
        <v/>
      </c>
      <c r="FA62" t="str" cm="1">
        <f t="array" aca="1" ref="FA62" ca="1">IF(ISNUMBER(DR$4),IF(ABS(INDEX($F$4:$EK$109,MATCH(1,($A$4:$A$109=$EO62)*($B$4:$B$109=$EP62),0),MATCH(FA$2,$F$2:$EK$2,0))-SUM(OFFSET($E62,,MATCH(FA$2,$F$1:$EK$1,0)+3,,1)))&gt;0,INDEX($F$4:$EK$109,MATCH(1,($A$4:$A$109=$EO62)*($B$4:$B$109=$EP62),0),MATCH(FA$2,$F$2:$EK$2,0))-SUM(OFFSET($E62,,MATCH(FA$2,$F$1:$EK$1,0)+3,,1)),""),"")</f>
        <v/>
      </c>
      <c r="FB62" t="str" cm="1">
        <f t="array" aca="1" ref="FB62" ca="1">IF(ISNUMBER(DS$4),IF(ABS(INDEX($F$4:$EK$109,MATCH(1,($A$4:$A$109=$EO62)*($B$4:$B$109=$EP62),0),MATCH(FB$2,$F$2:$EK$2,0))-SUM(OFFSET($E62,,MATCH(FB$2,$F$1:$EK$1,0)+3,,1)))&gt;0,INDEX($F$4:$EK$109,MATCH(1,($A$4:$A$109=$EO62)*($B$4:$B$109=$EP62),0),MATCH(FB$2,$F$2:$EK$2,0))-SUM(OFFSET($E62,,MATCH(FB$2,$F$1:$EK$1,0)+3,,1)),""),"")</f>
        <v/>
      </c>
      <c r="FC62" t="str" cm="1">
        <f t="array" aca="1" ref="FC62" ca="1">IF(ISNUMBER(DT$4),IF(ABS(INDEX($F$4:$EK$109,MATCH(1,($A$4:$A$109=$EO62)*($B$4:$B$109=$EP62),0),MATCH(FC$2,$F$2:$EK$2,0))-SUM(OFFSET($E62,,MATCH(FC$2,$F$1:$EK$1,0)+3,,1)))&gt;0,INDEX($F$4:$EK$109,MATCH(1,($A$4:$A$109=$EO62)*($B$4:$B$109=$EP62),0),MATCH(FC$2,$F$2:$EK$2,0))-SUM(OFFSET($E62,,MATCH(FC$2,$F$1:$EK$1,0)+3,,1)),""),"")</f>
        <v/>
      </c>
      <c r="FD62" t="str" cm="1">
        <f t="array" aca="1" ref="FD62" ca="1">IF(ISNUMBER(DU$4),IF(ABS(INDEX($F$4:$EK$109,MATCH(1,($A$4:$A$109=$EO62)*($B$4:$B$109=$EP62),0),MATCH(FD$2,$F$2:$EK$2,0))-SUM(OFFSET($E62,,MATCH(FD$2,$F$1:$EK$1,0)+3,,1)))&gt;0,INDEX($F$4:$EK$109,MATCH(1,($A$4:$A$109=$EO62)*($B$4:$B$109=$EP62),0),MATCH(FD$2,$F$2:$EK$2,0))-SUM(OFFSET($E62,,MATCH(FD$2,$F$1:$EK$1,0)+3,,1)),""),"")</f>
        <v/>
      </c>
      <c r="FE62" t="str" cm="1">
        <f t="array" aca="1" ref="FE62" ca="1">IF(ISNUMBER(DV$4),IF(ABS(INDEX($F$4:$EK$109,MATCH(1,($A$4:$A$109=$EO62)*($B$4:$B$109=$EP62),0),MATCH(FE$2,$F$2:$EK$2,0))-SUM(OFFSET($E62,,MATCH(FE$2,$F$1:$EK$1,0)+3,,1)))&gt;0,INDEX($F$4:$EK$109,MATCH(1,($A$4:$A$109=$EO62)*($B$4:$B$109=$EP62),0),MATCH(FE$2,$F$2:$EK$2,0))-SUM(OFFSET($E62,,MATCH(FE$2,$F$1:$EK$1,0)+3,,1)),""),"")</f>
        <v/>
      </c>
      <c r="FF62" t="str" cm="1">
        <f t="array" aca="1" ref="FF62" ca="1">IF(ISNUMBER(DW$4),IF(ABS(INDEX($F$4:$EK$109,MATCH(1,($A$4:$A$109=$EO62)*($B$4:$B$109=$EP62),0),MATCH(FF$2,$F$2:$EK$2,0))-SUM(OFFSET($E62,,MATCH(FF$2,$F$1:$EK$1,0)+3,,1)))&gt;0,INDEX($F$4:$EK$109,MATCH(1,($A$4:$A$109=$EO62)*($B$4:$B$109=$EP62),0),MATCH(FF$2,$F$2:$EK$2,0))-SUM(OFFSET($E62,,MATCH(FF$2,$F$1:$EK$1,0)+3,,1)),""),"")</f>
        <v/>
      </c>
      <c r="FG62" t="str" cm="1">
        <f t="array" aca="1" ref="FG62" ca="1">IF(ISNUMBER(DX$4),IF(ABS(INDEX($F$4:$EK$109,MATCH(1,($A$4:$A$109=$EO62)*($B$4:$B$109=$EP62),0),MATCH(FG$2,$F$2:$EK$2,0))-SUM(OFFSET($E62,,MATCH(FG$2,$F$1:$EK$1,0)+3,,1)))&gt;0,INDEX($F$4:$EK$109,MATCH(1,($A$4:$A$109=$EO62)*($B$4:$B$109=$EP62),0),MATCH(FG$2,$F$2:$EK$2,0))-SUM(OFFSET($E62,,MATCH(FG$2,$F$1:$EK$1,0)+3,,1)),""),"")</f>
        <v/>
      </c>
      <c r="FH62" t="str" cm="1">
        <f t="array" aca="1" ref="FH62" ca="1">IF(ISNUMBER(DY$4),IF(ABS(INDEX($F$4:$EK$109,MATCH(1,($A$4:$A$109=$EO62)*($B$4:$B$109=$EP62),0),MATCH(FH$2,$F$2:$EK$2,0))-SUM(OFFSET($E62,,MATCH(FH$2,$F$1:$EK$1,0)+3,,1)))&gt;0,INDEX($F$4:$EK$109,MATCH(1,($A$4:$A$109=$EO62)*($B$4:$B$109=$EP62),0),MATCH(FH$2,$F$2:$EK$2,0))-SUM(OFFSET($E62,,MATCH(FH$2,$F$1:$EK$1,0)+3,,1)),""),"")</f>
        <v/>
      </c>
      <c r="FI62" t="str" cm="1">
        <f t="array" aca="1" ref="FI62" ca="1">IF(ISNUMBER(DZ$4),IF(ABS(INDEX($F$4:$EK$109,MATCH(1,($A$4:$A$109=$EO62)*($B$4:$B$109=$EP62),0),MATCH(FI$2,$F$2:$EK$2,0))-SUM(OFFSET($E62,,MATCH(FI$2,$F$1:$EK$1,0)+3,,1)))&gt;0,INDEX($F$4:$EK$109,MATCH(1,($A$4:$A$109=$EO62)*($B$4:$B$109=$EP62),0),MATCH(FI$2,$F$2:$EK$2,0))-SUM(OFFSET($E62,,MATCH(FI$2,$F$1:$EK$1,0)+3,,1)),""),"")</f>
        <v/>
      </c>
      <c r="FJ62" t="str" cm="1">
        <f t="array" aca="1" ref="FJ62" ca="1">IF(ISNUMBER(EA$4),IF(ABS(INDEX($F$4:$EK$109,MATCH(1,($A$4:$A$109=$EO62)*($B$4:$B$109=$EP62),0),MATCH(FJ$2,$F$2:$EK$2,0))-SUM(OFFSET($E62,,MATCH(FJ$2,$F$1:$EK$1,0)+3,,1)))&gt;0,INDEX($F$4:$EK$109,MATCH(1,($A$4:$A$109=$EO62)*($B$4:$B$109=$EP62),0),MATCH(FJ$2,$F$2:$EK$2,0))-SUM(OFFSET($E62,,MATCH(FJ$2,$F$1:$EK$1,0)+3,,1)),""),"")</f>
        <v/>
      </c>
      <c r="FK62" t="str" cm="1">
        <f t="array" aca="1" ref="FK62" ca="1">IF(ISNUMBER(EB$4),IF(ABS(INDEX($F$4:$EK$109,MATCH(1,($A$4:$A$109=$EO62)*($B$4:$B$109=$EP62),0),MATCH(FK$2,$F$2:$EK$2,0))-SUM(OFFSET($E62,,MATCH(FK$2,$F$1:$EK$1,0)+3,,1)))&gt;0,INDEX($F$4:$EK$109,MATCH(1,($A$4:$A$109=$EO62)*($B$4:$B$109=$EP62),0),MATCH(FK$2,$F$2:$EK$2,0))-SUM(OFFSET($E62,,MATCH(FK$2,$F$1:$EK$1,0)+3,,1)),""),"")</f>
        <v/>
      </c>
      <c r="FL62" t="str" cm="1">
        <f t="array" aca="1" ref="FL62" ca="1">IF(ISNUMBER(EC$4),IF(ABS(INDEX($F$4:$EK$109,MATCH(1,($A$4:$A$109=$EO62)*($B$4:$B$109=$EP62),0),MATCH(FL$2,$F$2:$EK$2,0))-SUM(OFFSET($E62,,MATCH(FL$2,$F$1:$EK$1,0)+3,,1)))&gt;0,INDEX($F$4:$EK$109,MATCH(1,($A$4:$A$109=$EO62)*($B$4:$B$109=$EP62),0),MATCH(FL$2,$F$2:$EK$2,0))-SUM(OFFSET($E62,,MATCH(FL$2,$F$1:$EK$1,0)+3,,1)),""),"")</f>
        <v/>
      </c>
      <c r="FM62" t="str" cm="1">
        <f t="array" aca="1" ref="FM62" ca="1">IF(ISNUMBER(ED$4),IF(ABS(INDEX($F$4:$EK$109,MATCH(1,($A$4:$A$109=$EO62)*($B$4:$B$109=$EP62),0),MATCH(FM$2,$F$2:$EK$2,0))-SUM(OFFSET($E62,,MATCH(FM$2,$F$1:$EK$1,0)+3,,1)))&gt;0,INDEX($F$4:$EK$109,MATCH(1,($A$4:$A$109=$EO62)*($B$4:$B$109=$EP62),0),MATCH(FM$2,$F$2:$EK$2,0))-SUM(OFFSET($E62,,MATCH(FM$2,$F$1:$EK$1,0)+3,,1)),""),"")</f>
        <v/>
      </c>
      <c r="FN62" t="str" cm="1">
        <f t="array" aca="1" ref="FN62" ca="1">IF(ISNUMBER(EE$4),IF(ABS(INDEX($F$4:$EK$109,MATCH(1,($A$4:$A$109=$EO62)*($B$4:$B$109=$EP62),0),MATCH(FN$2,$F$2:$EK$2,0))-SUM(OFFSET($E62,,MATCH(FN$2,$F$1:$EK$1,0)+3,,1)))&gt;0,INDEX($F$4:$EK$109,MATCH(1,($A$4:$A$109=$EO62)*($B$4:$B$109=$EP62),0),MATCH(FN$2,$F$2:$EK$2,0))-SUM(OFFSET($E62,,MATCH(FN$2,$F$1:$EK$1,0)+3,,1)),""),"")</f>
        <v/>
      </c>
      <c r="FO62" t="str" cm="1">
        <f t="array" aca="1" ref="FO62" ca="1">IF(ISNUMBER(EF$4),IF(ABS(INDEX($F$4:$EK$109,MATCH(1,($A$4:$A$109=$EO62)*($B$4:$B$109=$EP62),0),MATCH(FO$2,$F$2:$EK$2,0))-SUM(OFFSET($E62,,MATCH(FO$2,$F$1:$EK$1,0)+3,,1)))&gt;0,INDEX($F$4:$EK$109,MATCH(1,($A$4:$A$109=$EO62)*($B$4:$B$109=$EP62),0),MATCH(FO$2,$F$2:$EK$2,0))-SUM(OFFSET($E62,,MATCH(FO$2,$F$1:$EK$1,0)+3,,1)),""),"")</f>
        <v/>
      </c>
      <c r="FP62" t="str" cm="1">
        <f t="array" aca="1" ref="FP62" ca="1">IF(ISNUMBER(EG$4),IF(ABS(INDEX($F$4:$EK$109,MATCH(1,($A$4:$A$109=$EO62)*($B$4:$B$109=$EP62),0),MATCH(FP$2,$F$2:$EK$2,0))-SUM(OFFSET($E62,,MATCH(FP$2,$F$1:$EK$1,0)+3,,1)))&gt;0,INDEX($F$4:$EK$109,MATCH(1,($A$4:$A$109=$EO62)*($B$4:$B$109=$EP62),0),MATCH(FP$2,$F$2:$EK$2,0))-SUM(OFFSET($E62,,MATCH(FP$2,$F$1:$EK$1,0)+3,,1)),""),"")</f>
        <v/>
      </c>
      <c r="FQ62" t="str" cm="1">
        <f t="array" aca="1" ref="FQ62" ca="1">IF(ISNUMBER(EH$4),IF(ABS(INDEX($F$4:$EK$109,MATCH(1,($A$4:$A$109=$EO62)*($B$4:$B$109=$EP62),0),MATCH(FQ$2,$F$2:$EK$2,0))-SUM(OFFSET($E62,,MATCH(FQ$2,$F$1:$EK$1,0)+3,,1)))&gt;0,INDEX($F$4:$EK$109,MATCH(1,($A$4:$A$109=$EO62)*($B$4:$B$109=$EP62),0),MATCH(FQ$2,$F$2:$EK$2,0))-SUM(OFFSET($E62,,MATCH(FQ$2,$F$1:$EK$1,0)+3,,1)),""),"")</f>
        <v/>
      </c>
      <c r="FR62" t="str" cm="1">
        <f t="array" aca="1" ref="FR62" ca="1">IF(ISNUMBER(EI$4),IF(ABS(INDEX($F$4:$EK$109,MATCH(1,($A$4:$A$109=$EO62)*($B$4:$B$109=$EP62),0),MATCH(FR$2,$F$2:$EK$2,0))-SUM(OFFSET($E62,,MATCH(FR$2,$F$1:$EK$1,0)+3,,1)))&gt;0,INDEX($F$4:$EK$109,MATCH(1,($A$4:$A$109=$EO62)*($B$4:$B$109=$EP62),0),MATCH(FR$2,$F$2:$EK$2,0))-SUM(OFFSET($E62,,MATCH(FR$2,$F$1:$EK$1,0)+3,,1)),""),"")</f>
        <v/>
      </c>
      <c r="FS62" t="str" cm="1">
        <f t="array" aca="1" ref="FS62" ca="1">IF(ISNUMBER(EJ$4),IF(ABS(INDEX($F$4:$EK$109,MATCH(1,($A$4:$A$109=$EO62)*($B$4:$B$109=$EP62),0),MATCH(FS$2,$F$2:$EK$2,0))-SUM(OFFSET($E62,,MATCH(FS$2,$F$1:$EK$1,0)+3,,1)))&gt;0,INDEX($F$4:$EK$109,MATCH(1,($A$4:$A$109=$EO62)*($B$4:$B$109=$EP62),0),MATCH(FS$2,$F$2:$EK$2,0))-SUM(OFFSET($E62,,MATCH(FS$2,$F$1:$EK$1,0)+3,,1)),""),"")</f>
        <v/>
      </c>
      <c r="FT62" t="str" cm="1">
        <f t="array" aca="1" ref="FT62" ca="1">IF(ISNUMBER(EK$4),IF(ABS(INDEX($F$4:$EK$109,MATCH(1,($A$4:$A$109=$EO62)*($B$4:$B$109=$EP62),0),MATCH(FT$2,$F$2:$EK$2,0))-SUM(OFFSET($E62,,MATCH(FT$2,$F$1:$EK$1,0)+3,,1)))&gt;0,INDEX($F$4:$EK$109,MATCH(1,($A$4:$A$109=$EO62)*($B$4:$B$109=$EP62),0),MATCH(FT$2,$F$2:$EK$2,0))-SUM(OFFSET($E62,,MATCH(FT$2,$F$1:$EK$1,0)+3,,1)),""),"")</f>
        <v/>
      </c>
    </row>
    <row r="63" spans="1:176" x14ac:dyDescent="0.25">
      <c r="A63" t="s">
        <v>157</v>
      </c>
      <c r="B63" t="s">
        <v>186</v>
      </c>
      <c r="F63">
        <v>16683000</v>
      </c>
      <c r="G63">
        <v>15842000</v>
      </c>
      <c r="H63">
        <v>14977000</v>
      </c>
      <c r="I63">
        <v>14086000</v>
      </c>
      <c r="J63">
        <v>13000000</v>
      </c>
      <c r="K63">
        <v>12000000</v>
      </c>
      <c r="L63">
        <v>11000000</v>
      </c>
      <c r="M63">
        <v>10000000</v>
      </c>
      <c r="N63">
        <v>9000000</v>
      </c>
      <c r="O63">
        <v>8000000</v>
      </c>
      <c r="P63">
        <v>7000000</v>
      </c>
      <c r="Q63">
        <v>6000000</v>
      </c>
      <c r="R63">
        <v>4000000</v>
      </c>
      <c r="S63">
        <v>3000000</v>
      </c>
      <c r="T63">
        <v>1000000</v>
      </c>
      <c r="Z63">
        <v>566000000</v>
      </c>
      <c r="AA63">
        <v>567000000</v>
      </c>
      <c r="AB63">
        <v>558000000</v>
      </c>
      <c r="AC63">
        <v>652000000</v>
      </c>
      <c r="AD63">
        <v>619000000</v>
      </c>
      <c r="AE63">
        <v>735000000</v>
      </c>
      <c r="AF63">
        <v>720000000</v>
      </c>
      <c r="AG63">
        <v>755000000</v>
      </c>
      <c r="AH63">
        <v>775000000</v>
      </c>
      <c r="AI63">
        <v>848000000</v>
      </c>
      <c r="AJ63">
        <v>883000000</v>
      </c>
      <c r="AK63">
        <v>885000000</v>
      </c>
      <c r="AL63">
        <v>752000000</v>
      </c>
      <c r="AM63">
        <v>743000000</v>
      </c>
      <c r="AN63">
        <v>798000000</v>
      </c>
      <c r="AO63">
        <v>1078000000</v>
      </c>
      <c r="AP63">
        <v>1126000000</v>
      </c>
      <c r="AQ63">
        <v>1249000000</v>
      </c>
      <c r="AR63">
        <v>1321000000</v>
      </c>
      <c r="AS63">
        <v>1347000000</v>
      </c>
      <c r="AT63">
        <v>1527000000</v>
      </c>
      <c r="AU63">
        <v>1554000000</v>
      </c>
      <c r="AV63">
        <v>1490000000</v>
      </c>
      <c r="DK63">
        <v>14086000</v>
      </c>
      <c r="DL63">
        <v>10000000</v>
      </c>
      <c r="DM63">
        <v>6000000</v>
      </c>
      <c r="DP63">
        <v>652000000</v>
      </c>
      <c r="DQ63">
        <v>755000000</v>
      </c>
      <c r="DR63">
        <v>885000000</v>
      </c>
      <c r="DS63">
        <v>1078000000</v>
      </c>
      <c r="DT63">
        <v>1347000000</v>
      </c>
      <c r="EO63" t="str">
        <f t="shared" si="9"/>
        <v>bs</v>
      </c>
      <c r="EP63" t="str">
        <f t="shared" si="9"/>
        <v>capitalLeaseObligations</v>
      </c>
      <c r="ET63" t="str" cm="1">
        <f t="array" aca="1" ref="ET63" ca="1">IF(ISNUMBER(DK$4),IF(ABS(INDEX($F$4:$EK$109,MATCH(1,($A$4:$A$109=$EO63)*($B$4:$B$109=$EP63),0),MATCH(ET$2,$F$2:$EK$2,0))-SUM(OFFSET($E63,,MATCH(ET$2,$F$1:$EK$1,0)+3,,1)))&gt;0,INDEX($F$4:$EK$109,MATCH(1,($A$4:$A$109=$EO63)*($B$4:$B$109=$EP63),0),MATCH(ET$2,$F$2:$EK$2,0))-SUM(OFFSET($E63,,MATCH(ET$2,$F$1:$EK$1,0)+3,,1)),""),"")</f>
        <v/>
      </c>
      <c r="EU63" t="str" cm="1">
        <f t="array" aca="1" ref="EU63" ca="1">IF(ISNUMBER(DL$4),IF(ABS(INDEX($F$4:$EK$109,MATCH(1,($A$4:$A$109=$EO63)*($B$4:$B$109=$EP63),0),MATCH(EU$2,$F$2:$EK$2,0))-SUM(OFFSET($E63,,MATCH(EU$2,$F$1:$EK$1,0)+3,,1)))&gt;0,INDEX($F$4:$EK$109,MATCH(1,($A$4:$A$109=$EO63)*($B$4:$B$109=$EP63),0),MATCH(EU$2,$F$2:$EK$2,0))-SUM(OFFSET($E63,,MATCH(EU$2,$F$1:$EK$1,0)+3,,1)),""),"")</f>
        <v/>
      </c>
      <c r="EV63" t="str" cm="1">
        <f t="array" aca="1" ref="EV63" ca="1">IF(ISNUMBER(DM$4),IF(ABS(INDEX($F$4:$EK$109,MATCH(1,($A$4:$A$109=$EO63)*($B$4:$B$109=$EP63),0),MATCH(EV$2,$F$2:$EK$2,0))-SUM(OFFSET($E63,,MATCH(EV$2,$F$1:$EK$1,0)+3,,1)))&gt;0,INDEX($F$4:$EK$109,MATCH(1,($A$4:$A$109=$EO63)*($B$4:$B$109=$EP63),0),MATCH(EV$2,$F$2:$EK$2,0))-SUM(OFFSET($E63,,MATCH(EV$2,$F$1:$EK$1,0)+3,,1)),""),"")</f>
        <v/>
      </c>
      <c r="EW63" t="str" cm="1">
        <f t="array" aca="1" ref="EW63" ca="1">IF(ISNUMBER(DN$4),IF(ABS(INDEX($F$4:$EK$109,MATCH(1,($A$4:$A$109=$EO63)*($B$4:$B$109=$EP63),0),MATCH(EW$2,$F$2:$EK$2,0))-SUM(OFFSET($E63,,MATCH(EW$2,$F$1:$EK$1,0)+3,,1)))&gt;0,INDEX($F$4:$EK$109,MATCH(1,($A$4:$A$109=$EO63)*($B$4:$B$109=$EP63),0),MATCH(EW$2,$F$2:$EK$2,0))-SUM(OFFSET($E63,,MATCH(EW$2,$F$1:$EK$1,0)+3,,1)),""),"")</f>
        <v/>
      </c>
      <c r="EX63" t="str" cm="1">
        <f t="array" aca="1" ref="EX63" ca="1">IF(ISNUMBER(DO$4),IF(ABS(INDEX($F$4:$EK$109,MATCH(1,($A$4:$A$109=$EO63)*($B$4:$B$109=$EP63),0),MATCH(EX$2,$F$2:$EK$2,0))-SUM(OFFSET($E63,,MATCH(EX$2,$F$1:$EK$1,0)+3,,1)))&gt;0,INDEX($F$4:$EK$109,MATCH(1,($A$4:$A$109=$EO63)*($B$4:$B$109=$EP63),0),MATCH(EX$2,$F$2:$EK$2,0))-SUM(OFFSET($E63,,MATCH(EX$2,$F$1:$EK$1,0)+3,,1)),""),"")</f>
        <v/>
      </c>
      <c r="EY63" t="str" cm="1">
        <f t="array" aca="1" ref="EY63" ca="1">IF(ISNUMBER(DP$4),IF(ABS(INDEX($F$4:$EK$109,MATCH(1,($A$4:$A$109=$EO63)*($B$4:$B$109=$EP63),0),MATCH(EY$2,$F$2:$EK$2,0))-SUM(OFFSET($E63,,MATCH(EY$2,$F$1:$EK$1,0)+3,,1)))&gt;0,INDEX($F$4:$EK$109,MATCH(1,($A$4:$A$109=$EO63)*($B$4:$B$109=$EP63),0),MATCH(EY$2,$F$2:$EK$2,0))-SUM(OFFSET($E63,,MATCH(EY$2,$F$1:$EK$1,0)+3,,1)),""),"")</f>
        <v/>
      </c>
      <c r="EZ63" t="str" cm="1">
        <f t="array" aca="1" ref="EZ63" ca="1">IF(ISNUMBER(DQ$4),IF(ABS(INDEX($F$4:$EK$109,MATCH(1,($A$4:$A$109=$EO63)*($B$4:$B$109=$EP63),0),MATCH(EZ$2,$F$2:$EK$2,0))-SUM(OFFSET($E63,,MATCH(EZ$2,$F$1:$EK$1,0)+3,,1)))&gt;0,INDEX($F$4:$EK$109,MATCH(1,($A$4:$A$109=$EO63)*($B$4:$B$109=$EP63),0),MATCH(EZ$2,$F$2:$EK$2,0))-SUM(OFFSET($E63,,MATCH(EZ$2,$F$1:$EK$1,0)+3,,1)),""),"")</f>
        <v/>
      </c>
      <c r="FA63" t="str" cm="1">
        <f t="array" aca="1" ref="FA63" ca="1">IF(ISNUMBER(DR$4),IF(ABS(INDEX($F$4:$EK$109,MATCH(1,($A$4:$A$109=$EO63)*($B$4:$B$109=$EP63),0),MATCH(FA$2,$F$2:$EK$2,0))-SUM(OFFSET($E63,,MATCH(FA$2,$F$1:$EK$1,0)+3,,1)))&gt;0,INDEX($F$4:$EK$109,MATCH(1,($A$4:$A$109=$EO63)*($B$4:$B$109=$EP63),0),MATCH(FA$2,$F$2:$EK$2,0))-SUM(OFFSET($E63,,MATCH(FA$2,$F$1:$EK$1,0)+3,,1)),""),"")</f>
        <v/>
      </c>
      <c r="FB63" t="str" cm="1">
        <f t="array" aca="1" ref="FB63" ca="1">IF(ISNUMBER(DS$4),IF(ABS(INDEX($F$4:$EK$109,MATCH(1,($A$4:$A$109=$EO63)*($B$4:$B$109=$EP63),0),MATCH(FB$2,$F$2:$EK$2,0))-SUM(OFFSET($E63,,MATCH(FB$2,$F$1:$EK$1,0)+3,,1)))&gt;0,INDEX($F$4:$EK$109,MATCH(1,($A$4:$A$109=$EO63)*($B$4:$B$109=$EP63),0),MATCH(FB$2,$F$2:$EK$2,0))-SUM(OFFSET($E63,,MATCH(FB$2,$F$1:$EK$1,0)+3,,1)),""),"")</f>
        <v/>
      </c>
      <c r="FC63" t="str" cm="1">
        <f t="array" aca="1" ref="FC63" ca="1">IF(ISNUMBER(DT$4),IF(ABS(INDEX($F$4:$EK$109,MATCH(1,($A$4:$A$109=$EO63)*($B$4:$B$109=$EP63),0),MATCH(FC$2,$F$2:$EK$2,0))-SUM(OFFSET($E63,,MATCH(FC$2,$F$1:$EK$1,0)+3,,1)))&gt;0,INDEX($F$4:$EK$109,MATCH(1,($A$4:$A$109=$EO63)*($B$4:$B$109=$EP63),0),MATCH(FC$2,$F$2:$EK$2,0))-SUM(OFFSET($E63,,MATCH(FC$2,$F$1:$EK$1,0)+3,,1)),""),"")</f>
        <v/>
      </c>
      <c r="FD63" t="str" cm="1">
        <f t="array" aca="1" ref="FD63" ca="1">IF(ISNUMBER(DU$4),IF(ABS(INDEX($F$4:$EK$109,MATCH(1,($A$4:$A$109=$EO63)*($B$4:$B$109=$EP63),0),MATCH(FD$2,$F$2:$EK$2,0))-SUM(OFFSET($E63,,MATCH(FD$2,$F$1:$EK$1,0)+3,,1)))&gt;0,INDEX($F$4:$EK$109,MATCH(1,($A$4:$A$109=$EO63)*($B$4:$B$109=$EP63),0),MATCH(FD$2,$F$2:$EK$2,0))-SUM(OFFSET($E63,,MATCH(FD$2,$F$1:$EK$1,0)+3,,1)),""),"")</f>
        <v/>
      </c>
      <c r="FE63" t="str" cm="1">
        <f t="array" aca="1" ref="FE63" ca="1">IF(ISNUMBER(DV$4),IF(ABS(INDEX($F$4:$EK$109,MATCH(1,($A$4:$A$109=$EO63)*($B$4:$B$109=$EP63),0),MATCH(FE$2,$F$2:$EK$2,0))-SUM(OFFSET($E63,,MATCH(FE$2,$F$1:$EK$1,0)+3,,1)))&gt;0,INDEX($F$4:$EK$109,MATCH(1,($A$4:$A$109=$EO63)*($B$4:$B$109=$EP63),0),MATCH(FE$2,$F$2:$EK$2,0))-SUM(OFFSET($E63,,MATCH(FE$2,$F$1:$EK$1,0)+3,,1)),""),"")</f>
        <v/>
      </c>
      <c r="FF63" t="str" cm="1">
        <f t="array" aca="1" ref="FF63" ca="1">IF(ISNUMBER(DW$4),IF(ABS(INDEX($F$4:$EK$109,MATCH(1,($A$4:$A$109=$EO63)*($B$4:$B$109=$EP63),0),MATCH(FF$2,$F$2:$EK$2,0))-SUM(OFFSET($E63,,MATCH(FF$2,$F$1:$EK$1,0)+3,,1)))&gt;0,INDEX($F$4:$EK$109,MATCH(1,($A$4:$A$109=$EO63)*($B$4:$B$109=$EP63),0),MATCH(FF$2,$F$2:$EK$2,0))-SUM(OFFSET($E63,,MATCH(FF$2,$F$1:$EK$1,0)+3,,1)),""),"")</f>
        <v/>
      </c>
      <c r="FG63" t="str" cm="1">
        <f t="array" aca="1" ref="FG63" ca="1">IF(ISNUMBER(DX$4),IF(ABS(INDEX($F$4:$EK$109,MATCH(1,($A$4:$A$109=$EO63)*($B$4:$B$109=$EP63),0),MATCH(FG$2,$F$2:$EK$2,0))-SUM(OFFSET($E63,,MATCH(FG$2,$F$1:$EK$1,0)+3,,1)))&gt;0,INDEX($F$4:$EK$109,MATCH(1,($A$4:$A$109=$EO63)*($B$4:$B$109=$EP63),0),MATCH(FG$2,$F$2:$EK$2,0))-SUM(OFFSET($E63,,MATCH(FG$2,$F$1:$EK$1,0)+3,,1)),""),"")</f>
        <v/>
      </c>
      <c r="FH63" t="str" cm="1">
        <f t="array" aca="1" ref="FH63" ca="1">IF(ISNUMBER(DY$4),IF(ABS(INDEX($F$4:$EK$109,MATCH(1,($A$4:$A$109=$EO63)*($B$4:$B$109=$EP63),0),MATCH(FH$2,$F$2:$EK$2,0))-SUM(OFFSET($E63,,MATCH(FH$2,$F$1:$EK$1,0)+3,,1)))&gt;0,INDEX($F$4:$EK$109,MATCH(1,($A$4:$A$109=$EO63)*($B$4:$B$109=$EP63),0),MATCH(FH$2,$F$2:$EK$2,0))-SUM(OFFSET($E63,,MATCH(FH$2,$F$1:$EK$1,0)+3,,1)),""),"")</f>
        <v/>
      </c>
      <c r="FI63" t="str" cm="1">
        <f t="array" aca="1" ref="FI63" ca="1">IF(ISNUMBER(DZ$4),IF(ABS(INDEX($F$4:$EK$109,MATCH(1,($A$4:$A$109=$EO63)*($B$4:$B$109=$EP63),0),MATCH(FI$2,$F$2:$EK$2,0))-SUM(OFFSET($E63,,MATCH(FI$2,$F$1:$EK$1,0)+3,,1)))&gt;0,INDEX($F$4:$EK$109,MATCH(1,($A$4:$A$109=$EO63)*($B$4:$B$109=$EP63),0),MATCH(FI$2,$F$2:$EK$2,0))-SUM(OFFSET($E63,,MATCH(FI$2,$F$1:$EK$1,0)+3,,1)),""),"")</f>
        <v/>
      </c>
      <c r="FJ63" t="str" cm="1">
        <f t="array" aca="1" ref="FJ63" ca="1">IF(ISNUMBER(EA$4),IF(ABS(INDEX($F$4:$EK$109,MATCH(1,($A$4:$A$109=$EO63)*($B$4:$B$109=$EP63),0),MATCH(FJ$2,$F$2:$EK$2,0))-SUM(OFFSET($E63,,MATCH(FJ$2,$F$1:$EK$1,0)+3,,1)))&gt;0,INDEX($F$4:$EK$109,MATCH(1,($A$4:$A$109=$EO63)*($B$4:$B$109=$EP63),0),MATCH(FJ$2,$F$2:$EK$2,0))-SUM(OFFSET($E63,,MATCH(FJ$2,$F$1:$EK$1,0)+3,,1)),""),"")</f>
        <v/>
      </c>
      <c r="FK63" t="str" cm="1">
        <f t="array" aca="1" ref="FK63" ca="1">IF(ISNUMBER(EB$4),IF(ABS(INDEX($F$4:$EK$109,MATCH(1,($A$4:$A$109=$EO63)*($B$4:$B$109=$EP63),0),MATCH(FK$2,$F$2:$EK$2,0))-SUM(OFFSET($E63,,MATCH(FK$2,$F$1:$EK$1,0)+3,,1)))&gt;0,INDEX($F$4:$EK$109,MATCH(1,($A$4:$A$109=$EO63)*($B$4:$B$109=$EP63),0),MATCH(FK$2,$F$2:$EK$2,0))-SUM(OFFSET($E63,,MATCH(FK$2,$F$1:$EK$1,0)+3,,1)),""),"")</f>
        <v/>
      </c>
      <c r="FL63" t="str" cm="1">
        <f t="array" aca="1" ref="FL63" ca="1">IF(ISNUMBER(EC$4),IF(ABS(INDEX($F$4:$EK$109,MATCH(1,($A$4:$A$109=$EO63)*($B$4:$B$109=$EP63),0),MATCH(FL$2,$F$2:$EK$2,0))-SUM(OFFSET($E63,,MATCH(FL$2,$F$1:$EK$1,0)+3,,1)))&gt;0,INDEX($F$4:$EK$109,MATCH(1,($A$4:$A$109=$EO63)*($B$4:$B$109=$EP63),0),MATCH(FL$2,$F$2:$EK$2,0))-SUM(OFFSET($E63,,MATCH(FL$2,$F$1:$EK$1,0)+3,,1)),""),"")</f>
        <v/>
      </c>
      <c r="FM63" t="str" cm="1">
        <f t="array" aca="1" ref="FM63" ca="1">IF(ISNUMBER(ED$4),IF(ABS(INDEX($F$4:$EK$109,MATCH(1,($A$4:$A$109=$EO63)*($B$4:$B$109=$EP63),0),MATCH(FM$2,$F$2:$EK$2,0))-SUM(OFFSET($E63,,MATCH(FM$2,$F$1:$EK$1,0)+3,,1)))&gt;0,INDEX($F$4:$EK$109,MATCH(1,($A$4:$A$109=$EO63)*($B$4:$B$109=$EP63),0),MATCH(FM$2,$F$2:$EK$2,0))-SUM(OFFSET($E63,,MATCH(FM$2,$F$1:$EK$1,0)+3,,1)),""),"")</f>
        <v/>
      </c>
      <c r="FN63" t="str" cm="1">
        <f t="array" aca="1" ref="FN63" ca="1">IF(ISNUMBER(EE$4),IF(ABS(INDEX($F$4:$EK$109,MATCH(1,($A$4:$A$109=$EO63)*($B$4:$B$109=$EP63),0),MATCH(FN$2,$F$2:$EK$2,0))-SUM(OFFSET($E63,,MATCH(FN$2,$F$1:$EK$1,0)+3,,1)))&gt;0,INDEX($F$4:$EK$109,MATCH(1,($A$4:$A$109=$EO63)*($B$4:$B$109=$EP63),0),MATCH(FN$2,$F$2:$EK$2,0))-SUM(OFFSET($E63,,MATCH(FN$2,$F$1:$EK$1,0)+3,,1)),""),"")</f>
        <v/>
      </c>
      <c r="FO63" t="str" cm="1">
        <f t="array" aca="1" ref="FO63" ca="1">IF(ISNUMBER(EF$4),IF(ABS(INDEX($F$4:$EK$109,MATCH(1,($A$4:$A$109=$EO63)*($B$4:$B$109=$EP63),0),MATCH(FO$2,$F$2:$EK$2,0))-SUM(OFFSET($E63,,MATCH(FO$2,$F$1:$EK$1,0)+3,,1)))&gt;0,INDEX($F$4:$EK$109,MATCH(1,($A$4:$A$109=$EO63)*($B$4:$B$109=$EP63),0),MATCH(FO$2,$F$2:$EK$2,0))-SUM(OFFSET($E63,,MATCH(FO$2,$F$1:$EK$1,0)+3,,1)),""),"")</f>
        <v/>
      </c>
      <c r="FP63" t="str" cm="1">
        <f t="array" aca="1" ref="FP63" ca="1">IF(ISNUMBER(EG$4),IF(ABS(INDEX($F$4:$EK$109,MATCH(1,($A$4:$A$109=$EO63)*($B$4:$B$109=$EP63),0),MATCH(FP$2,$F$2:$EK$2,0))-SUM(OFFSET($E63,,MATCH(FP$2,$F$1:$EK$1,0)+3,,1)))&gt;0,INDEX($F$4:$EK$109,MATCH(1,($A$4:$A$109=$EO63)*($B$4:$B$109=$EP63),0),MATCH(FP$2,$F$2:$EK$2,0))-SUM(OFFSET($E63,,MATCH(FP$2,$F$1:$EK$1,0)+3,,1)),""),"")</f>
        <v/>
      </c>
      <c r="FQ63" t="str" cm="1">
        <f t="array" aca="1" ref="FQ63" ca="1">IF(ISNUMBER(EH$4),IF(ABS(INDEX($F$4:$EK$109,MATCH(1,($A$4:$A$109=$EO63)*($B$4:$B$109=$EP63),0),MATCH(FQ$2,$F$2:$EK$2,0))-SUM(OFFSET($E63,,MATCH(FQ$2,$F$1:$EK$1,0)+3,,1)))&gt;0,INDEX($F$4:$EK$109,MATCH(1,($A$4:$A$109=$EO63)*($B$4:$B$109=$EP63),0),MATCH(FQ$2,$F$2:$EK$2,0))-SUM(OFFSET($E63,,MATCH(FQ$2,$F$1:$EK$1,0)+3,,1)),""),"")</f>
        <v/>
      </c>
      <c r="FR63" t="str" cm="1">
        <f t="array" aca="1" ref="FR63" ca="1">IF(ISNUMBER(EI$4),IF(ABS(INDEX($F$4:$EK$109,MATCH(1,($A$4:$A$109=$EO63)*($B$4:$B$109=$EP63),0),MATCH(FR$2,$F$2:$EK$2,0))-SUM(OFFSET($E63,,MATCH(FR$2,$F$1:$EK$1,0)+3,,1)))&gt;0,INDEX($F$4:$EK$109,MATCH(1,($A$4:$A$109=$EO63)*($B$4:$B$109=$EP63),0),MATCH(FR$2,$F$2:$EK$2,0))-SUM(OFFSET($E63,,MATCH(FR$2,$F$1:$EK$1,0)+3,,1)),""),"")</f>
        <v/>
      </c>
      <c r="FS63" t="str" cm="1">
        <f t="array" aca="1" ref="FS63" ca="1">IF(ISNUMBER(EJ$4),IF(ABS(INDEX($F$4:$EK$109,MATCH(1,($A$4:$A$109=$EO63)*($B$4:$B$109=$EP63),0),MATCH(FS$2,$F$2:$EK$2,0))-SUM(OFFSET($E63,,MATCH(FS$2,$F$1:$EK$1,0)+3,,1)))&gt;0,INDEX($F$4:$EK$109,MATCH(1,($A$4:$A$109=$EO63)*($B$4:$B$109=$EP63),0),MATCH(FS$2,$F$2:$EK$2,0))-SUM(OFFSET($E63,,MATCH(FS$2,$F$1:$EK$1,0)+3,,1)),""),"")</f>
        <v/>
      </c>
      <c r="FT63" t="str" cm="1">
        <f t="array" aca="1" ref="FT63" ca="1">IF(ISNUMBER(EK$4),IF(ABS(INDEX($F$4:$EK$109,MATCH(1,($A$4:$A$109=$EO63)*($B$4:$B$109=$EP63),0),MATCH(FT$2,$F$2:$EK$2,0))-SUM(OFFSET($E63,,MATCH(FT$2,$F$1:$EK$1,0)+3,,1)))&gt;0,INDEX($F$4:$EK$109,MATCH(1,($A$4:$A$109=$EO63)*($B$4:$B$109=$EP63),0),MATCH(FT$2,$F$2:$EK$2,0))-SUM(OFFSET($E63,,MATCH(FT$2,$F$1:$EK$1,0)+3,,1)),""),"")</f>
        <v/>
      </c>
    </row>
    <row r="64" spans="1:176" x14ac:dyDescent="0.25">
      <c r="A64" t="s">
        <v>157</v>
      </c>
      <c r="B64" t="s">
        <v>187</v>
      </c>
      <c r="F64">
        <v>2697678000</v>
      </c>
      <c r="G64">
        <v>2628933000</v>
      </c>
      <c r="H64">
        <v>2681276000</v>
      </c>
      <c r="I64">
        <v>2783386000</v>
      </c>
      <c r="J64">
        <v>2735000000</v>
      </c>
      <c r="K64">
        <v>2794000000</v>
      </c>
      <c r="L64">
        <v>2709000000</v>
      </c>
      <c r="M64">
        <v>2901000000</v>
      </c>
      <c r="N64">
        <v>2912000000</v>
      </c>
      <c r="O64">
        <v>2981000000</v>
      </c>
      <c r="P64">
        <v>4288000000</v>
      </c>
      <c r="Q64">
        <v>4079000000</v>
      </c>
      <c r="R64">
        <v>3278000000</v>
      </c>
      <c r="S64">
        <v>3429000000</v>
      </c>
      <c r="T64">
        <v>3478000000</v>
      </c>
      <c r="U64">
        <v>3770000000</v>
      </c>
      <c r="V64">
        <v>3743000000</v>
      </c>
      <c r="W64">
        <v>4087000000</v>
      </c>
      <c r="X64">
        <v>4182000000</v>
      </c>
      <c r="Y64">
        <v>3950000000</v>
      </c>
      <c r="Z64">
        <v>4317000000</v>
      </c>
      <c r="AA64">
        <v>4439000000</v>
      </c>
      <c r="AB64">
        <v>4596000000</v>
      </c>
      <c r="AC64">
        <v>5111000000</v>
      </c>
      <c r="AD64">
        <v>10155000000</v>
      </c>
      <c r="AE64">
        <v>11266000000</v>
      </c>
      <c r="AF64">
        <v>11547000000</v>
      </c>
      <c r="AG64">
        <v>11898000000</v>
      </c>
      <c r="AH64">
        <v>12022000000</v>
      </c>
      <c r="AI64">
        <v>17503000000</v>
      </c>
      <c r="AJ64">
        <v>16834000000</v>
      </c>
      <c r="AK64">
        <v>17575000000</v>
      </c>
      <c r="AL64">
        <v>18892000000</v>
      </c>
      <c r="AM64">
        <v>19625000000</v>
      </c>
      <c r="AN64">
        <v>19139000000</v>
      </c>
      <c r="AO64">
        <v>19081000000</v>
      </c>
      <c r="AP64">
        <v>19940000000</v>
      </c>
      <c r="AQ64">
        <v>22054000000</v>
      </c>
      <c r="AR64">
        <v>20883000000</v>
      </c>
      <c r="AS64">
        <v>22750000000</v>
      </c>
      <c r="AT64">
        <v>27930000000</v>
      </c>
      <c r="AU64">
        <v>27070000000</v>
      </c>
      <c r="AV64">
        <v>30114000000</v>
      </c>
      <c r="DK64">
        <v>2783386000</v>
      </c>
      <c r="DL64">
        <v>2901000000</v>
      </c>
      <c r="DM64">
        <v>4079000000</v>
      </c>
      <c r="DN64">
        <v>3770000000</v>
      </c>
      <c r="DO64">
        <v>3950000000</v>
      </c>
      <c r="DP64">
        <v>5111000000</v>
      </c>
      <c r="DQ64">
        <v>11898000000</v>
      </c>
      <c r="DR64">
        <v>17575000000</v>
      </c>
      <c r="DS64">
        <v>19081000000</v>
      </c>
      <c r="DT64">
        <v>22750000000</v>
      </c>
      <c r="EO64" t="str">
        <f t="shared" si="9"/>
        <v>bs</v>
      </c>
      <c r="EP64" t="str">
        <f t="shared" si="9"/>
        <v>totalLiabilities</v>
      </c>
      <c r="ET64" t="str" cm="1">
        <f t="array" aca="1" ref="ET64" ca="1">IF(ISNUMBER(DK$4),IF(ABS(INDEX($F$4:$EK$109,MATCH(1,($A$4:$A$109=$EO64)*($B$4:$B$109=$EP64),0),MATCH(ET$2,$F$2:$EK$2,0))-SUM(OFFSET($E64,,MATCH(ET$2,$F$1:$EK$1,0)+3,,1)))&gt;0,INDEX($F$4:$EK$109,MATCH(1,($A$4:$A$109=$EO64)*($B$4:$B$109=$EP64),0),MATCH(ET$2,$F$2:$EK$2,0))-SUM(OFFSET($E64,,MATCH(ET$2,$F$1:$EK$1,0)+3,,1)),""),"")</f>
        <v/>
      </c>
      <c r="EU64" t="str" cm="1">
        <f t="array" aca="1" ref="EU64" ca="1">IF(ISNUMBER(DL$4),IF(ABS(INDEX($F$4:$EK$109,MATCH(1,($A$4:$A$109=$EO64)*($B$4:$B$109=$EP64),0),MATCH(EU$2,$F$2:$EK$2,0))-SUM(OFFSET($E64,,MATCH(EU$2,$F$1:$EK$1,0)+3,,1)))&gt;0,INDEX($F$4:$EK$109,MATCH(1,($A$4:$A$109=$EO64)*($B$4:$B$109=$EP64),0),MATCH(EU$2,$F$2:$EK$2,0))-SUM(OFFSET($E64,,MATCH(EU$2,$F$1:$EK$1,0)+3,,1)),""),"")</f>
        <v/>
      </c>
      <c r="EV64" t="str" cm="1">
        <f t="array" aca="1" ref="EV64" ca="1">IF(ISNUMBER(DM$4),IF(ABS(INDEX($F$4:$EK$109,MATCH(1,($A$4:$A$109=$EO64)*($B$4:$B$109=$EP64),0),MATCH(EV$2,$F$2:$EK$2,0))-SUM(OFFSET($E64,,MATCH(EV$2,$F$1:$EK$1,0)+3,,1)))&gt;0,INDEX($F$4:$EK$109,MATCH(1,($A$4:$A$109=$EO64)*($B$4:$B$109=$EP64),0),MATCH(EV$2,$F$2:$EK$2,0))-SUM(OFFSET($E64,,MATCH(EV$2,$F$1:$EK$1,0)+3,,1)),""),"")</f>
        <v/>
      </c>
      <c r="EW64" t="str" cm="1">
        <f t="array" aca="1" ref="EW64" ca="1">IF(ISNUMBER(DN$4),IF(ABS(INDEX($F$4:$EK$109,MATCH(1,($A$4:$A$109=$EO64)*($B$4:$B$109=$EP64),0),MATCH(EW$2,$F$2:$EK$2,0))-SUM(OFFSET($E64,,MATCH(EW$2,$F$1:$EK$1,0)+3,,1)))&gt;0,INDEX($F$4:$EK$109,MATCH(1,($A$4:$A$109=$EO64)*($B$4:$B$109=$EP64),0),MATCH(EW$2,$F$2:$EK$2,0))-SUM(OFFSET($E64,,MATCH(EW$2,$F$1:$EK$1,0)+3,,1)),""),"")</f>
        <v/>
      </c>
      <c r="EX64" t="str" cm="1">
        <f t="array" aca="1" ref="EX64" ca="1">IF(ISNUMBER(DO$4),IF(ABS(INDEX($F$4:$EK$109,MATCH(1,($A$4:$A$109=$EO64)*($B$4:$B$109=$EP64),0),MATCH(EX$2,$F$2:$EK$2,0))-SUM(OFFSET($E64,,MATCH(EX$2,$F$1:$EK$1,0)+3,,1)))&gt;0,INDEX($F$4:$EK$109,MATCH(1,($A$4:$A$109=$EO64)*($B$4:$B$109=$EP64),0),MATCH(EX$2,$F$2:$EK$2,0))-SUM(OFFSET($E64,,MATCH(EX$2,$F$1:$EK$1,0)+3,,1)),""),"")</f>
        <v/>
      </c>
      <c r="EY64" t="str" cm="1">
        <f t="array" aca="1" ref="EY64" ca="1">IF(ISNUMBER(DP$4),IF(ABS(INDEX($F$4:$EK$109,MATCH(1,($A$4:$A$109=$EO64)*($B$4:$B$109=$EP64),0),MATCH(EY$2,$F$2:$EK$2,0))-SUM(OFFSET($E64,,MATCH(EY$2,$F$1:$EK$1,0)+3,,1)))&gt;0,INDEX($F$4:$EK$109,MATCH(1,($A$4:$A$109=$EO64)*($B$4:$B$109=$EP64),0),MATCH(EY$2,$F$2:$EK$2,0))-SUM(OFFSET($E64,,MATCH(EY$2,$F$1:$EK$1,0)+3,,1)),""),"")</f>
        <v/>
      </c>
      <c r="EZ64" t="str" cm="1">
        <f t="array" aca="1" ref="EZ64" ca="1">IF(ISNUMBER(DQ$4),IF(ABS(INDEX($F$4:$EK$109,MATCH(1,($A$4:$A$109=$EO64)*($B$4:$B$109=$EP64),0),MATCH(EZ$2,$F$2:$EK$2,0))-SUM(OFFSET($E64,,MATCH(EZ$2,$F$1:$EK$1,0)+3,,1)))&gt;0,INDEX($F$4:$EK$109,MATCH(1,($A$4:$A$109=$EO64)*($B$4:$B$109=$EP64),0),MATCH(EZ$2,$F$2:$EK$2,0))-SUM(OFFSET($E64,,MATCH(EZ$2,$F$1:$EK$1,0)+3,,1)),""),"")</f>
        <v/>
      </c>
      <c r="FA64" t="str" cm="1">
        <f t="array" aca="1" ref="FA64" ca="1">IF(ISNUMBER(DR$4),IF(ABS(INDEX($F$4:$EK$109,MATCH(1,($A$4:$A$109=$EO64)*($B$4:$B$109=$EP64),0),MATCH(FA$2,$F$2:$EK$2,0))-SUM(OFFSET($E64,,MATCH(FA$2,$F$1:$EK$1,0)+3,,1)))&gt;0,INDEX($F$4:$EK$109,MATCH(1,($A$4:$A$109=$EO64)*($B$4:$B$109=$EP64),0),MATCH(FA$2,$F$2:$EK$2,0))-SUM(OFFSET($E64,,MATCH(FA$2,$F$1:$EK$1,0)+3,,1)),""),"")</f>
        <v/>
      </c>
      <c r="FB64" t="str" cm="1">
        <f t="array" aca="1" ref="FB64" ca="1">IF(ISNUMBER(DS$4),IF(ABS(INDEX($F$4:$EK$109,MATCH(1,($A$4:$A$109=$EO64)*($B$4:$B$109=$EP64),0),MATCH(FB$2,$F$2:$EK$2,0))-SUM(OFFSET($E64,,MATCH(FB$2,$F$1:$EK$1,0)+3,,1)))&gt;0,INDEX($F$4:$EK$109,MATCH(1,($A$4:$A$109=$EO64)*($B$4:$B$109=$EP64),0),MATCH(FB$2,$F$2:$EK$2,0))-SUM(OFFSET($E64,,MATCH(FB$2,$F$1:$EK$1,0)+3,,1)),""),"")</f>
        <v/>
      </c>
      <c r="FC64" t="str" cm="1">
        <f t="array" aca="1" ref="FC64" ca="1">IF(ISNUMBER(DT$4),IF(ABS(INDEX($F$4:$EK$109,MATCH(1,($A$4:$A$109=$EO64)*($B$4:$B$109=$EP64),0),MATCH(FC$2,$F$2:$EK$2,0))-SUM(OFFSET($E64,,MATCH(FC$2,$F$1:$EK$1,0)+3,,1)))&gt;0,INDEX($F$4:$EK$109,MATCH(1,($A$4:$A$109=$EO64)*($B$4:$B$109=$EP64),0),MATCH(FC$2,$F$2:$EK$2,0))-SUM(OFFSET($E64,,MATCH(FC$2,$F$1:$EK$1,0)+3,,1)),""),"")</f>
        <v/>
      </c>
      <c r="FD64" t="str" cm="1">
        <f t="array" aca="1" ref="FD64" ca="1">IF(ISNUMBER(DU$4),IF(ABS(INDEX($F$4:$EK$109,MATCH(1,($A$4:$A$109=$EO64)*($B$4:$B$109=$EP64),0),MATCH(FD$2,$F$2:$EK$2,0))-SUM(OFFSET($E64,,MATCH(FD$2,$F$1:$EK$1,0)+3,,1)))&gt;0,INDEX($F$4:$EK$109,MATCH(1,($A$4:$A$109=$EO64)*($B$4:$B$109=$EP64),0),MATCH(FD$2,$F$2:$EK$2,0))-SUM(OFFSET($E64,,MATCH(FD$2,$F$1:$EK$1,0)+3,,1)),""),"")</f>
        <v/>
      </c>
      <c r="FE64" t="str" cm="1">
        <f t="array" aca="1" ref="FE64" ca="1">IF(ISNUMBER(DV$4),IF(ABS(INDEX($F$4:$EK$109,MATCH(1,($A$4:$A$109=$EO64)*($B$4:$B$109=$EP64),0),MATCH(FE$2,$F$2:$EK$2,0))-SUM(OFFSET($E64,,MATCH(FE$2,$F$1:$EK$1,0)+3,,1)))&gt;0,INDEX($F$4:$EK$109,MATCH(1,($A$4:$A$109=$EO64)*($B$4:$B$109=$EP64),0),MATCH(FE$2,$F$2:$EK$2,0))-SUM(OFFSET($E64,,MATCH(FE$2,$F$1:$EK$1,0)+3,,1)),""),"")</f>
        <v/>
      </c>
      <c r="FF64" t="str" cm="1">
        <f t="array" aca="1" ref="FF64" ca="1">IF(ISNUMBER(DW$4),IF(ABS(INDEX($F$4:$EK$109,MATCH(1,($A$4:$A$109=$EO64)*($B$4:$B$109=$EP64),0),MATCH(FF$2,$F$2:$EK$2,0))-SUM(OFFSET($E64,,MATCH(FF$2,$F$1:$EK$1,0)+3,,1)))&gt;0,INDEX($F$4:$EK$109,MATCH(1,($A$4:$A$109=$EO64)*($B$4:$B$109=$EP64),0),MATCH(FF$2,$F$2:$EK$2,0))-SUM(OFFSET($E64,,MATCH(FF$2,$F$1:$EK$1,0)+3,,1)),""),"")</f>
        <v/>
      </c>
      <c r="FG64" t="str" cm="1">
        <f t="array" aca="1" ref="FG64" ca="1">IF(ISNUMBER(DX$4),IF(ABS(INDEX($F$4:$EK$109,MATCH(1,($A$4:$A$109=$EO64)*($B$4:$B$109=$EP64),0),MATCH(FG$2,$F$2:$EK$2,0))-SUM(OFFSET($E64,,MATCH(FG$2,$F$1:$EK$1,0)+3,,1)))&gt;0,INDEX($F$4:$EK$109,MATCH(1,($A$4:$A$109=$EO64)*($B$4:$B$109=$EP64),0),MATCH(FG$2,$F$2:$EK$2,0))-SUM(OFFSET($E64,,MATCH(FG$2,$F$1:$EK$1,0)+3,,1)),""),"")</f>
        <v/>
      </c>
      <c r="FH64" t="str" cm="1">
        <f t="array" aca="1" ref="FH64" ca="1">IF(ISNUMBER(DY$4),IF(ABS(INDEX($F$4:$EK$109,MATCH(1,($A$4:$A$109=$EO64)*($B$4:$B$109=$EP64),0),MATCH(FH$2,$F$2:$EK$2,0))-SUM(OFFSET($E64,,MATCH(FH$2,$F$1:$EK$1,0)+3,,1)))&gt;0,INDEX($F$4:$EK$109,MATCH(1,($A$4:$A$109=$EO64)*($B$4:$B$109=$EP64),0),MATCH(FH$2,$F$2:$EK$2,0))-SUM(OFFSET($E64,,MATCH(FH$2,$F$1:$EK$1,0)+3,,1)),""),"")</f>
        <v/>
      </c>
      <c r="FI64" t="str" cm="1">
        <f t="array" aca="1" ref="FI64" ca="1">IF(ISNUMBER(DZ$4),IF(ABS(INDEX($F$4:$EK$109,MATCH(1,($A$4:$A$109=$EO64)*($B$4:$B$109=$EP64),0),MATCH(FI$2,$F$2:$EK$2,0))-SUM(OFFSET($E64,,MATCH(FI$2,$F$1:$EK$1,0)+3,,1)))&gt;0,INDEX($F$4:$EK$109,MATCH(1,($A$4:$A$109=$EO64)*($B$4:$B$109=$EP64),0),MATCH(FI$2,$F$2:$EK$2,0))-SUM(OFFSET($E64,,MATCH(FI$2,$F$1:$EK$1,0)+3,,1)),""),"")</f>
        <v/>
      </c>
      <c r="FJ64" t="str" cm="1">
        <f t="array" aca="1" ref="FJ64" ca="1">IF(ISNUMBER(EA$4),IF(ABS(INDEX($F$4:$EK$109,MATCH(1,($A$4:$A$109=$EO64)*($B$4:$B$109=$EP64),0),MATCH(FJ$2,$F$2:$EK$2,0))-SUM(OFFSET($E64,,MATCH(FJ$2,$F$1:$EK$1,0)+3,,1)))&gt;0,INDEX($F$4:$EK$109,MATCH(1,($A$4:$A$109=$EO64)*($B$4:$B$109=$EP64),0),MATCH(FJ$2,$F$2:$EK$2,0))-SUM(OFFSET($E64,,MATCH(FJ$2,$F$1:$EK$1,0)+3,,1)),""),"")</f>
        <v/>
      </c>
      <c r="FK64" t="str" cm="1">
        <f t="array" aca="1" ref="FK64" ca="1">IF(ISNUMBER(EB$4),IF(ABS(INDEX($F$4:$EK$109,MATCH(1,($A$4:$A$109=$EO64)*($B$4:$B$109=$EP64),0),MATCH(FK$2,$F$2:$EK$2,0))-SUM(OFFSET($E64,,MATCH(FK$2,$F$1:$EK$1,0)+3,,1)))&gt;0,INDEX($F$4:$EK$109,MATCH(1,($A$4:$A$109=$EO64)*($B$4:$B$109=$EP64),0),MATCH(FK$2,$F$2:$EK$2,0))-SUM(OFFSET($E64,,MATCH(FK$2,$F$1:$EK$1,0)+3,,1)),""),"")</f>
        <v/>
      </c>
      <c r="FL64" t="str" cm="1">
        <f t="array" aca="1" ref="FL64" ca="1">IF(ISNUMBER(EC$4),IF(ABS(INDEX($F$4:$EK$109,MATCH(1,($A$4:$A$109=$EO64)*($B$4:$B$109=$EP64),0),MATCH(FL$2,$F$2:$EK$2,0))-SUM(OFFSET($E64,,MATCH(FL$2,$F$1:$EK$1,0)+3,,1)))&gt;0,INDEX($F$4:$EK$109,MATCH(1,($A$4:$A$109=$EO64)*($B$4:$B$109=$EP64),0),MATCH(FL$2,$F$2:$EK$2,0))-SUM(OFFSET($E64,,MATCH(FL$2,$F$1:$EK$1,0)+3,,1)),""),"")</f>
        <v/>
      </c>
      <c r="FM64" t="str" cm="1">
        <f t="array" aca="1" ref="FM64" ca="1">IF(ISNUMBER(ED$4),IF(ABS(INDEX($F$4:$EK$109,MATCH(1,($A$4:$A$109=$EO64)*($B$4:$B$109=$EP64),0),MATCH(FM$2,$F$2:$EK$2,0))-SUM(OFFSET($E64,,MATCH(FM$2,$F$1:$EK$1,0)+3,,1)))&gt;0,INDEX($F$4:$EK$109,MATCH(1,($A$4:$A$109=$EO64)*($B$4:$B$109=$EP64),0),MATCH(FM$2,$F$2:$EK$2,0))-SUM(OFFSET($E64,,MATCH(FM$2,$F$1:$EK$1,0)+3,,1)),""),"")</f>
        <v/>
      </c>
      <c r="FN64" t="str" cm="1">
        <f t="array" aca="1" ref="FN64" ca="1">IF(ISNUMBER(EE$4),IF(ABS(INDEX($F$4:$EK$109,MATCH(1,($A$4:$A$109=$EO64)*($B$4:$B$109=$EP64),0),MATCH(FN$2,$F$2:$EK$2,0))-SUM(OFFSET($E64,,MATCH(FN$2,$F$1:$EK$1,0)+3,,1)))&gt;0,INDEX($F$4:$EK$109,MATCH(1,($A$4:$A$109=$EO64)*($B$4:$B$109=$EP64),0),MATCH(FN$2,$F$2:$EK$2,0))-SUM(OFFSET($E64,,MATCH(FN$2,$F$1:$EK$1,0)+3,,1)),""),"")</f>
        <v/>
      </c>
      <c r="FO64" t="str" cm="1">
        <f t="array" aca="1" ref="FO64" ca="1">IF(ISNUMBER(EF$4),IF(ABS(INDEX($F$4:$EK$109,MATCH(1,($A$4:$A$109=$EO64)*($B$4:$B$109=$EP64),0),MATCH(FO$2,$F$2:$EK$2,0))-SUM(OFFSET($E64,,MATCH(FO$2,$F$1:$EK$1,0)+3,,1)))&gt;0,INDEX($F$4:$EK$109,MATCH(1,($A$4:$A$109=$EO64)*($B$4:$B$109=$EP64),0),MATCH(FO$2,$F$2:$EK$2,0))-SUM(OFFSET($E64,,MATCH(FO$2,$F$1:$EK$1,0)+3,,1)),""),"")</f>
        <v/>
      </c>
      <c r="FP64" t="str" cm="1">
        <f t="array" aca="1" ref="FP64" ca="1">IF(ISNUMBER(EG$4),IF(ABS(INDEX($F$4:$EK$109,MATCH(1,($A$4:$A$109=$EO64)*($B$4:$B$109=$EP64),0),MATCH(FP$2,$F$2:$EK$2,0))-SUM(OFFSET($E64,,MATCH(FP$2,$F$1:$EK$1,0)+3,,1)))&gt;0,INDEX($F$4:$EK$109,MATCH(1,($A$4:$A$109=$EO64)*($B$4:$B$109=$EP64),0),MATCH(FP$2,$F$2:$EK$2,0))-SUM(OFFSET($E64,,MATCH(FP$2,$F$1:$EK$1,0)+3,,1)),""),"")</f>
        <v/>
      </c>
      <c r="FQ64" t="str" cm="1">
        <f t="array" aca="1" ref="FQ64" ca="1">IF(ISNUMBER(EH$4),IF(ABS(INDEX($F$4:$EK$109,MATCH(1,($A$4:$A$109=$EO64)*($B$4:$B$109=$EP64),0),MATCH(FQ$2,$F$2:$EK$2,0))-SUM(OFFSET($E64,,MATCH(FQ$2,$F$1:$EK$1,0)+3,,1)))&gt;0,INDEX($F$4:$EK$109,MATCH(1,($A$4:$A$109=$EO64)*($B$4:$B$109=$EP64),0),MATCH(FQ$2,$F$2:$EK$2,0))-SUM(OFFSET($E64,,MATCH(FQ$2,$F$1:$EK$1,0)+3,,1)),""),"")</f>
        <v/>
      </c>
      <c r="FR64" t="str" cm="1">
        <f t="array" aca="1" ref="FR64" ca="1">IF(ISNUMBER(EI$4),IF(ABS(INDEX($F$4:$EK$109,MATCH(1,($A$4:$A$109=$EO64)*($B$4:$B$109=$EP64),0),MATCH(FR$2,$F$2:$EK$2,0))-SUM(OFFSET($E64,,MATCH(FR$2,$F$1:$EK$1,0)+3,,1)))&gt;0,INDEX($F$4:$EK$109,MATCH(1,($A$4:$A$109=$EO64)*($B$4:$B$109=$EP64),0),MATCH(FR$2,$F$2:$EK$2,0))-SUM(OFFSET($E64,,MATCH(FR$2,$F$1:$EK$1,0)+3,,1)),""),"")</f>
        <v/>
      </c>
      <c r="FS64" t="str" cm="1">
        <f t="array" aca="1" ref="FS64" ca="1">IF(ISNUMBER(EJ$4),IF(ABS(INDEX($F$4:$EK$109,MATCH(1,($A$4:$A$109=$EO64)*($B$4:$B$109=$EP64),0),MATCH(FS$2,$F$2:$EK$2,0))-SUM(OFFSET($E64,,MATCH(FS$2,$F$1:$EK$1,0)+3,,1)))&gt;0,INDEX($F$4:$EK$109,MATCH(1,($A$4:$A$109=$EO64)*($B$4:$B$109=$EP64),0),MATCH(FS$2,$F$2:$EK$2,0))-SUM(OFFSET($E64,,MATCH(FS$2,$F$1:$EK$1,0)+3,,1)),""),"")</f>
        <v/>
      </c>
      <c r="FT64" t="str" cm="1">
        <f t="array" aca="1" ref="FT64" ca="1">IF(ISNUMBER(EK$4),IF(ABS(INDEX($F$4:$EK$109,MATCH(1,($A$4:$A$109=$EO64)*($B$4:$B$109=$EP64),0),MATCH(FT$2,$F$2:$EK$2,0))-SUM(OFFSET($E64,,MATCH(FT$2,$F$1:$EK$1,0)+3,,1)))&gt;0,INDEX($F$4:$EK$109,MATCH(1,($A$4:$A$109=$EO64)*($B$4:$B$109=$EP64),0),MATCH(FT$2,$F$2:$EK$2,0))-SUM(OFFSET($E64,,MATCH(FT$2,$F$1:$EK$1,0)+3,,1)),""),"")</f>
        <v/>
      </c>
    </row>
    <row r="65" spans="1:176" x14ac:dyDescent="0.25">
      <c r="A65" t="s">
        <v>157</v>
      </c>
      <c r="B65" t="s">
        <v>188</v>
      </c>
      <c r="AT65">
        <v>49140000000</v>
      </c>
      <c r="EO65" t="str">
        <f t="shared" si="9"/>
        <v>bs</v>
      </c>
      <c r="EP65" t="str">
        <f t="shared" si="9"/>
        <v>preferredStock</v>
      </c>
      <c r="ET65" t="str" cm="1">
        <f t="array" aca="1" ref="ET65" ca="1">IF(ISNUMBER(DK$4),IF(ABS(INDEX($F$4:$EK$109,MATCH(1,($A$4:$A$109=$EO65)*($B$4:$B$109=$EP65),0),MATCH(ET$2,$F$2:$EK$2,0))-SUM(OFFSET($E65,,MATCH(ET$2,$F$1:$EK$1,0)+3,,1)))&gt;0,INDEX($F$4:$EK$109,MATCH(1,($A$4:$A$109=$EO65)*($B$4:$B$109=$EP65),0),MATCH(ET$2,$F$2:$EK$2,0))-SUM(OFFSET($E65,,MATCH(ET$2,$F$1:$EK$1,0)+3,,1)),""),"")</f>
        <v/>
      </c>
      <c r="EU65" t="str" cm="1">
        <f t="array" aca="1" ref="EU65" ca="1">IF(ISNUMBER(DL$4),IF(ABS(INDEX($F$4:$EK$109,MATCH(1,($A$4:$A$109=$EO65)*($B$4:$B$109=$EP65),0),MATCH(EU$2,$F$2:$EK$2,0))-SUM(OFFSET($E65,,MATCH(EU$2,$F$1:$EK$1,0)+3,,1)))&gt;0,INDEX($F$4:$EK$109,MATCH(1,($A$4:$A$109=$EO65)*($B$4:$B$109=$EP65),0),MATCH(EU$2,$F$2:$EK$2,0))-SUM(OFFSET($E65,,MATCH(EU$2,$F$1:$EK$1,0)+3,,1)),""),"")</f>
        <v/>
      </c>
      <c r="EV65" t="str" cm="1">
        <f t="array" aca="1" ref="EV65" ca="1">IF(ISNUMBER(DM$4),IF(ABS(INDEX($F$4:$EK$109,MATCH(1,($A$4:$A$109=$EO65)*($B$4:$B$109=$EP65),0),MATCH(EV$2,$F$2:$EK$2,0))-SUM(OFFSET($E65,,MATCH(EV$2,$F$1:$EK$1,0)+3,,1)))&gt;0,INDEX($F$4:$EK$109,MATCH(1,($A$4:$A$109=$EO65)*($B$4:$B$109=$EP65),0),MATCH(EV$2,$F$2:$EK$2,0))-SUM(OFFSET($E65,,MATCH(EV$2,$F$1:$EK$1,0)+3,,1)),""),"")</f>
        <v/>
      </c>
      <c r="EW65" t="str" cm="1">
        <f t="array" aca="1" ref="EW65" ca="1">IF(ISNUMBER(DN$4),IF(ABS(INDEX($F$4:$EK$109,MATCH(1,($A$4:$A$109=$EO65)*($B$4:$B$109=$EP65),0),MATCH(EW$2,$F$2:$EK$2,0))-SUM(OFFSET($E65,,MATCH(EW$2,$F$1:$EK$1,0)+3,,1)))&gt;0,INDEX($F$4:$EK$109,MATCH(1,($A$4:$A$109=$EO65)*($B$4:$B$109=$EP65),0),MATCH(EW$2,$F$2:$EK$2,0))-SUM(OFFSET($E65,,MATCH(EW$2,$F$1:$EK$1,0)+3,,1)),""),"")</f>
        <v/>
      </c>
      <c r="EX65" t="str" cm="1">
        <f t="array" aca="1" ref="EX65" ca="1">IF(ISNUMBER(DO$4),IF(ABS(INDEX($F$4:$EK$109,MATCH(1,($A$4:$A$109=$EO65)*($B$4:$B$109=$EP65),0),MATCH(EX$2,$F$2:$EK$2,0))-SUM(OFFSET($E65,,MATCH(EX$2,$F$1:$EK$1,0)+3,,1)))&gt;0,INDEX($F$4:$EK$109,MATCH(1,($A$4:$A$109=$EO65)*($B$4:$B$109=$EP65),0),MATCH(EX$2,$F$2:$EK$2,0))-SUM(OFFSET($E65,,MATCH(EX$2,$F$1:$EK$1,0)+3,,1)),""),"")</f>
        <v/>
      </c>
      <c r="EY65" t="str" cm="1">
        <f t="array" aca="1" ref="EY65" ca="1">IF(ISNUMBER(DP$4),IF(ABS(INDEX($F$4:$EK$109,MATCH(1,($A$4:$A$109=$EO65)*($B$4:$B$109=$EP65),0),MATCH(EY$2,$F$2:$EK$2,0))-SUM(OFFSET($E65,,MATCH(EY$2,$F$1:$EK$1,0)+3,,1)))&gt;0,INDEX($F$4:$EK$109,MATCH(1,($A$4:$A$109=$EO65)*($B$4:$B$109=$EP65),0),MATCH(EY$2,$F$2:$EK$2,0))-SUM(OFFSET($E65,,MATCH(EY$2,$F$1:$EK$1,0)+3,,1)),""),"")</f>
        <v/>
      </c>
      <c r="EZ65" t="str" cm="1">
        <f t="array" aca="1" ref="EZ65" ca="1">IF(ISNUMBER(DQ$4),IF(ABS(INDEX($F$4:$EK$109,MATCH(1,($A$4:$A$109=$EO65)*($B$4:$B$109=$EP65),0),MATCH(EZ$2,$F$2:$EK$2,0))-SUM(OFFSET($E65,,MATCH(EZ$2,$F$1:$EK$1,0)+3,,1)))&gt;0,INDEX($F$4:$EK$109,MATCH(1,($A$4:$A$109=$EO65)*($B$4:$B$109=$EP65),0),MATCH(EZ$2,$F$2:$EK$2,0))-SUM(OFFSET($E65,,MATCH(EZ$2,$F$1:$EK$1,0)+3,,1)),""),"")</f>
        <v/>
      </c>
      <c r="FA65" t="str" cm="1">
        <f t="array" aca="1" ref="FA65" ca="1">IF(ISNUMBER(DR$4),IF(ABS(INDEX($F$4:$EK$109,MATCH(1,($A$4:$A$109=$EO65)*($B$4:$B$109=$EP65),0),MATCH(FA$2,$F$2:$EK$2,0))-SUM(OFFSET($E65,,MATCH(FA$2,$F$1:$EK$1,0)+3,,1)))&gt;0,INDEX($F$4:$EK$109,MATCH(1,($A$4:$A$109=$EO65)*($B$4:$B$109=$EP65),0),MATCH(FA$2,$F$2:$EK$2,0))-SUM(OFFSET($E65,,MATCH(FA$2,$F$1:$EK$1,0)+3,,1)),""),"")</f>
        <v/>
      </c>
      <c r="FB65" t="str" cm="1">
        <f t="array" aca="1" ref="FB65" ca="1">IF(ISNUMBER(DS$4),IF(ABS(INDEX($F$4:$EK$109,MATCH(1,($A$4:$A$109=$EO65)*($B$4:$B$109=$EP65),0),MATCH(FB$2,$F$2:$EK$2,0))-SUM(OFFSET($E65,,MATCH(FB$2,$F$1:$EK$1,0)+3,,1)))&gt;0,INDEX($F$4:$EK$109,MATCH(1,($A$4:$A$109=$EO65)*($B$4:$B$109=$EP65),0),MATCH(FB$2,$F$2:$EK$2,0))-SUM(OFFSET($E65,,MATCH(FB$2,$F$1:$EK$1,0)+3,,1)),""),"")</f>
        <v/>
      </c>
      <c r="FC65" t="str" cm="1">
        <f t="array" aca="1" ref="FC65" ca="1">IF(ISNUMBER(DT$4),IF(ABS(INDEX($F$4:$EK$109,MATCH(1,($A$4:$A$109=$EO65)*($B$4:$B$109=$EP65),0),MATCH(FC$2,$F$2:$EK$2,0))-SUM(OFFSET($E65,,MATCH(FC$2,$F$1:$EK$1,0)+3,,1)))&gt;0,INDEX($F$4:$EK$109,MATCH(1,($A$4:$A$109=$EO65)*($B$4:$B$109=$EP65),0),MATCH(FC$2,$F$2:$EK$2,0))-SUM(OFFSET($E65,,MATCH(FC$2,$F$1:$EK$1,0)+3,,1)),""),"")</f>
        <v/>
      </c>
      <c r="FD65" t="str" cm="1">
        <f t="array" aca="1" ref="FD65" ca="1">IF(ISNUMBER(DU$4),IF(ABS(INDEX($F$4:$EK$109,MATCH(1,($A$4:$A$109=$EO65)*($B$4:$B$109=$EP65),0),MATCH(FD$2,$F$2:$EK$2,0))-SUM(OFFSET($E65,,MATCH(FD$2,$F$1:$EK$1,0)+3,,1)))&gt;0,INDEX($F$4:$EK$109,MATCH(1,($A$4:$A$109=$EO65)*($B$4:$B$109=$EP65),0),MATCH(FD$2,$F$2:$EK$2,0))-SUM(OFFSET($E65,,MATCH(FD$2,$F$1:$EK$1,0)+3,,1)),""),"")</f>
        <v/>
      </c>
      <c r="FE65" t="str" cm="1">
        <f t="array" aca="1" ref="FE65" ca="1">IF(ISNUMBER(DV$4),IF(ABS(INDEX($F$4:$EK$109,MATCH(1,($A$4:$A$109=$EO65)*($B$4:$B$109=$EP65),0),MATCH(FE$2,$F$2:$EK$2,0))-SUM(OFFSET($E65,,MATCH(FE$2,$F$1:$EK$1,0)+3,,1)))&gt;0,INDEX($F$4:$EK$109,MATCH(1,($A$4:$A$109=$EO65)*($B$4:$B$109=$EP65),0),MATCH(FE$2,$F$2:$EK$2,0))-SUM(OFFSET($E65,,MATCH(FE$2,$F$1:$EK$1,0)+3,,1)),""),"")</f>
        <v/>
      </c>
      <c r="FF65" t="str" cm="1">
        <f t="array" aca="1" ref="FF65" ca="1">IF(ISNUMBER(DW$4),IF(ABS(INDEX($F$4:$EK$109,MATCH(1,($A$4:$A$109=$EO65)*($B$4:$B$109=$EP65),0),MATCH(FF$2,$F$2:$EK$2,0))-SUM(OFFSET($E65,,MATCH(FF$2,$F$1:$EK$1,0)+3,,1)))&gt;0,INDEX($F$4:$EK$109,MATCH(1,($A$4:$A$109=$EO65)*($B$4:$B$109=$EP65),0),MATCH(FF$2,$F$2:$EK$2,0))-SUM(OFFSET($E65,,MATCH(FF$2,$F$1:$EK$1,0)+3,,1)),""),"")</f>
        <v/>
      </c>
      <c r="FG65" t="str" cm="1">
        <f t="array" aca="1" ref="FG65" ca="1">IF(ISNUMBER(DX$4),IF(ABS(INDEX($F$4:$EK$109,MATCH(1,($A$4:$A$109=$EO65)*($B$4:$B$109=$EP65),0),MATCH(FG$2,$F$2:$EK$2,0))-SUM(OFFSET($E65,,MATCH(FG$2,$F$1:$EK$1,0)+3,,1)))&gt;0,INDEX($F$4:$EK$109,MATCH(1,($A$4:$A$109=$EO65)*($B$4:$B$109=$EP65),0),MATCH(FG$2,$F$2:$EK$2,0))-SUM(OFFSET($E65,,MATCH(FG$2,$F$1:$EK$1,0)+3,,1)),""),"")</f>
        <v/>
      </c>
      <c r="FH65" t="str" cm="1">
        <f t="array" aca="1" ref="FH65" ca="1">IF(ISNUMBER(DY$4),IF(ABS(INDEX($F$4:$EK$109,MATCH(1,($A$4:$A$109=$EO65)*($B$4:$B$109=$EP65),0),MATCH(FH$2,$F$2:$EK$2,0))-SUM(OFFSET($E65,,MATCH(FH$2,$F$1:$EK$1,0)+3,,1)))&gt;0,INDEX($F$4:$EK$109,MATCH(1,($A$4:$A$109=$EO65)*($B$4:$B$109=$EP65),0),MATCH(FH$2,$F$2:$EK$2,0))-SUM(OFFSET($E65,,MATCH(FH$2,$F$1:$EK$1,0)+3,,1)),""),"")</f>
        <v/>
      </c>
      <c r="FI65" t="str" cm="1">
        <f t="array" aca="1" ref="FI65" ca="1">IF(ISNUMBER(DZ$4),IF(ABS(INDEX($F$4:$EK$109,MATCH(1,($A$4:$A$109=$EO65)*($B$4:$B$109=$EP65),0),MATCH(FI$2,$F$2:$EK$2,0))-SUM(OFFSET($E65,,MATCH(FI$2,$F$1:$EK$1,0)+3,,1)))&gt;0,INDEX($F$4:$EK$109,MATCH(1,($A$4:$A$109=$EO65)*($B$4:$B$109=$EP65),0),MATCH(FI$2,$F$2:$EK$2,0))-SUM(OFFSET($E65,,MATCH(FI$2,$F$1:$EK$1,0)+3,,1)),""),"")</f>
        <v/>
      </c>
      <c r="FJ65" t="str" cm="1">
        <f t="array" aca="1" ref="FJ65" ca="1">IF(ISNUMBER(EA$4),IF(ABS(INDEX($F$4:$EK$109,MATCH(1,($A$4:$A$109=$EO65)*($B$4:$B$109=$EP65),0),MATCH(FJ$2,$F$2:$EK$2,0))-SUM(OFFSET($E65,,MATCH(FJ$2,$F$1:$EK$1,0)+3,,1)))&gt;0,INDEX($F$4:$EK$109,MATCH(1,($A$4:$A$109=$EO65)*($B$4:$B$109=$EP65),0),MATCH(FJ$2,$F$2:$EK$2,0))-SUM(OFFSET($E65,,MATCH(FJ$2,$F$1:$EK$1,0)+3,,1)),""),"")</f>
        <v/>
      </c>
      <c r="FK65" t="str" cm="1">
        <f t="array" aca="1" ref="FK65" ca="1">IF(ISNUMBER(EB$4),IF(ABS(INDEX($F$4:$EK$109,MATCH(1,($A$4:$A$109=$EO65)*($B$4:$B$109=$EP65),0),MATCH(FK$2,$F$2:$EK$2,0))-SUM(OFFSET($E65,,MATCH(FK$2,$F$1:$EK$1,0)+3,,1)))&gt;0,INDEX($F$4:$EK$109,MATCH(1,($A$4:$A$109=$EO65)*($B$4:$B$109=$EP65),0),MATCH(FK$2,$F$2:$EK$2,0))-SUM(OFFSET($E65,,MATCH(FK$2,$F$1:$EK$1,0)+3,,1)),""),"")</f>
        <v/>
      </c>
      <c r="FL65" t="str" cm="1">
        <f t="array" aca="1" ref="FL65" ca="1">IF(ISNUMBER(EC$4),IF(ABS(INDEX($F$4:$EK$109,MATCH(1,($A$4:$A$109=$EO65)*($B$4:$B$109=$EP65),0),MATCH(FL$2,$F$2:$EK$2,0))-SUM(OFFSET($E65,,MATCH(FL$2,$F$1:$EK$1,0)+3,,1)))&gt;0,INDEX($F$4:$EK$109,MATCH(1,($A$4:$A$109=$EO65)*($B$4:$B$109=$EP65),0),MATCH(FL$2,$F$2:$EK$2,0))-SUM(OFFSET($E65,,MATCH(FL$2,$F$1:$EK$1,0)+3,,1)),""),"")</f>
        <v/>
      </c>
      <c r="FM65" t="str" cm="1">
        <f t="array" aca="1" ref="FM65" ca="1">IF(ISNUMBER(ED$4),IF(ABS(INDEX($F$4:$EK$109,MATCH(1,($A$4:$A$109=$EO65)*($B$4:$B$109=$EP65),0),MATCH(FM$2,$F$2:$EK$2,0))-SUM(OFFSET($E65,,MATCH(FM$2,$F$1:$EK$1,0)+3,,1)))&gt;0,INDEX($F$4:$EK$109,MATCH(1,($A$4:$A$109=$EO65)*($B$4:$B$109=$EP65),0),MATCH(FM$2,$F$2:$EK$2,0))-SUM(OFFSET($E65,,MATCH(FM$2,$F$1:$EK$1,0)+3,,1)),""),"")</f>
        <v/>
      </c>
      <c r="FN65" t="str" cm="1">
        <f t="array" aca="1" ref="FN65" ca="1">IF(ISNUMBER(EE$4),IF(ABS(INDEX($F$4:$EK$109,MATCH(1,($A$4:$A$109=$EO65)*($B$4:$B$109=$EP65),0),MATCH(FN$2,$F$2:$EK$2,0))-SUM(OFFSET($E65,,MATCH(FN$2,$F$1:$EK$1,0)+3,,1)))&gt;0,INDEX($F$4:$EK$109,MATCH(1,($A$4:$A$109=$EO65)*($B$4:$B$109=$EP65),0),MATCH(FN$2,$F$2:$EK$2,0))-SUM(OFFSET($E65,,MATCH(FN$2,$F$1:$EK$1,0)+3,,1)),""),"")</f>
        <v/>
      </c>
      <c r="FO65" t="str" cm="1">
        <f t="array" aca="1" ref="FO65" ca="1">IF(ISNUMBER(EF$4),IF(ABS(INDEX($F$4:$EK$109,MATCH(1,($A$4:$A$109=$EO65)*($B$4:$B$109=$EP65),0),MATCH(FO$2,$F$2:$EK$2,0))-SUM(OFFSET($E65,,MATCH(FO$2,$F$1:$EK$1,0)+3,,1)))&gt;0,INDEX($F$4:$EK$109,MATCH(1,($A$4:$A$109=$EO65)*($B$4:$B$109=$EP65),0),MATCH(FO$2,$F$2:$EK$2,0))-SUM(OFFSET($E65,,MATCH(FO$2,$F$1:$EK$1,0)+3,,1)),""),"")</f>
        <v/>
      </c>
      <c r="FP65" t="str" cm="1">
        <f t="array" aca="1" ref="FP65" ca="1">IF(ISNUMBER(EG$4),IF(ABS(INDEX($F$4:$EK$109,MATCH(1,($A$4:$A$109=$EO65)*($B$4:$B$109=$EP65),0),MATCH(FP$2,$F$2:$EK$2,0))-SUM(OFFSET($E65,,MATCH(FP$2,$F$1:$EK$1,0)+3,,1)))&gt;0,INDEX($F$4:$EK$109,MATCH(1,($A$4:$A$109=$EO65)*($B$4:$B$109=$EP65),0),MATCH(FP$2,$F$2:$EK$2,0))-SUM(OFFSET($E65,,MATCH(FP$2,$F$1:$EK$1,0)+3,,1)),""),"")</f>
        <v/>
      </c>
      <c r="FQ65" t="str" cm="1">
        <f t="array" aca="1" ref="FQ65" ca="1">IF(ISNUMBER(EH$4),IF(ABS(INDEX($F$4:$EK$109,MATCH(1,($A$4:$A$109=$EO65)*($B$4:$B$109=$EP65),0),MATCH(FQ$2,$F$2:$EK$2,0))-SUM(OFFSET($E65,,MATCH(FQ$2,$F$1:$EK$1,0)+3,,1)))&gt;0,INDEX($F$4:$EK$109,MATCH(1,($A$4:$A$109=$EO65)*($B$4:$B$109=$EP65),0),MATCH(FQ$2,$F$2:$EK$2,0))-SUM(OFFSET($E65,,MATCH(FQ$2,$F$1:$EK$1,0)+3,,1)),""),"")</f>
        <v/>
      </c>
      <c r="FR65" t="str" cm="1">
        <f t="array" aca="1" ref="FR65" ca="1">IF(ISNUMBER(EI$4),IF(ABS(INDEX($F$4:$EK$109,MATCH(1,($A$4:$A$109=$EO65)*($B$4:$B$109=$EP65),0),MATCH(FR$2,$F$2:$EK$2,0))-SUM(OFFSET($E65,,MATCH(FR$2,$F$1:$EK$1,0)+3,,1)))&gt;0,INDEX($F$4:$EK$109,MATCH(1,($A$4:$A$109=$EO65)*($B$4:$B$109=$EP65),0),MATCH(FR$2,$F$2:$EK$2,0))-SUM(OFFSET($E65,,MATCH(FR$2,$F$1:$EK$1,0)+3,,1)),""),"")</f>
        <v/>
      </c>
      <c r="FS65" t="str" cm="1">
        <f t="array" aca="1" ref="FS65" ca="1">IF(ISNUMBER(EJ$4),IF(ABS(INDEX($F$4:$EK$109,MATCH(1,($A$4:$A$109=$EO65)*($B$4:$B$109=$EP65),0),MATCH(FS$2,$F$2:$EK$2,0))-SUM(OFFSET($E65,,MATCH(FS$2,$F$1:$EK$1,0)+3,,1)))&gt;0,INDEX($F$4:$EK$109,MATCH(1,($A$4:$A$109=$EO65)*($B$4:$B$109=$EP65),0),MATCH(FS$2,$F$2:$EK$2,0))-SUM(OFFSET($E65,,MATCH(FS$2,$F$1:$EK$1,0)+3,,1)),""),"")</f>
        <v/>
      </c>
      <c r="FT65" t="str" cm="1">
        <f t="array" aca="1" ref="FT65" ca="1">IF(ISNUMBER(EK$4),IF(ABS(INDEX($F$4:$EK$109,MATCH(1,($A$4:$A$109=$EO65)*($B$4:$B$109=$EP65),0),MATCH(FT$2,$F$2:$EK$2,0))-SUM(OFFSET($E65,,MATCH(FT$2,$F$1:$EK$1,0)+3,,1)))&gt;0,INDEX($F$4:$EK$109,MATCH(1,($A$4:$A$109=$EO65)*($B$4:$B$109=$EP65),0),MATCH(FT$2,$F$2:$EK$2,0))-SUM(OFFSET($E65,,MATCH(FT$2,$F$1:$EK$1,0)+3,,1)),""),"")</f>
        <v/>
      </c>
    </row>
    <row r="66" spans="1:176" x14ac:dyDescent="0.25">
      <c r="A66" t="s">
        <v>157</v>
      </c>
      <c r="B66" t="s">
        <v>189</v>
      </c>
      <c r="F66">
        <v>743000</v>
      </c>
      <c r="G66">
        <v>744000</v>
      </c>
      <c r="H66">
        <v>752000</v>
      </c>
      <c r="I66">
        <v>754000</v>
      </c>
      <c r="J66">
        <v>1000000</v>
      </c>
      <c r="K66">
        <v>1000000</v>
      </c>
      <c r="L66">
        <v>1000000</v>
      </c>
      <c r="M66">
        <v>1000000</v>
      </c>
      <c r="N66">
        <v>1000000</v>
      </c>
      <c r="O66">
        <v>1000000</v>
      </c>
      <c r="P66">
        <v>1000000</v>
      </c>
      <c r="Q66">
        <v>1000000</v>
      </c>
      <c r="R66">
        <v>1000000</v>
      </c>
      <c r="S66">
        <v>1000000</v>
      </c>
      <c r="T66">
        <v>1000000</v>
      </c>
      <c r="U66">
        <v>1000000</v>
      </c>
      <c r="V66">
        <v>1000000</v>
      </c>
      <c r="W66">
        <v>1000000</v>
      </c>
      <c r="X66">
        <v>1000000</v>
      </c>
      <c r="Y66">
        <v>1000000</v>
      </c>
      <c r="Z66">
        <v>1000000</v>
      </c>
      <c r="AA66">
        <v>1000000</v>
      </c>
      <c r="AB66">
        <v>1000000</v>
      </c>
      <c r="AC66">
        <v>1000000</v>
      </c>
      <c r="AD66">
        <v>1000000</v>
      </c>
      <c r="AE66">
        <v>1000000</v>
      </c>
      <c r="AF66">
        <v>1000000</v>
      </c>
      <c r="AG66">
        <v>1000000</v>
      </c>
      <c r="AH66">
        <v>1000000</v>
      </c>
      <c r="AI66">
        <v>3000000</v>
      </c>
      <c r="AJ66">
        <v>3000000</v>
      </c>
      <c r="AK66">
        <v>3000000</v>
      </c>
      <c r="AL66">
        <v>3000000</v>
      </c>
      <c r="AM66">
        <v>2000000</v>
      </c>
      <c r="AN66">
        <v>2000000</v>
      </c>
      <c r="AO66">
        <v>2000000</v>
      </c>
      <c r="AP66">
        <v>2000000</v>
      </c>
      <c r="AQ66">
        <v>2000000</v>
      </c>
      <c r="AR66">
        <v>2000000</v>
      </c>
      <c r="AS66">
        <v>2000000</v>
      </c>
      <c r="AT66">
        <v>2000000</v>
      </c>
      <c r="AU66">
        <v>25000000</v>
      </c>
      <c r="AV66">
        <v>25000000</v>
      </c>
      <c r="DK66">
        <v>754000</v>
      </c>
      <c r="DL66">
        <v>1000000</v>
      </c>
      <c r="DM66">
        <v>1000000</v>
      </c>
      <c r="DN66">
        <v>1000000</v>
      </c>
      <c r="DO66">
        <v>1000000</v>
      </c>
      <c r="DP66">
        <v>1000000</v>
      </c>
      <c r="DQ66">
        <v>1000000</v>
      </c>
      <c r="DR66">
        <v>3000000</v>
      </c>
      <c r="DS66">
        <v>2000000</v>
      </c>
      <c r="DT66">
        <v>2000000</v>
      </c>
      <c r="EO66" t="str">
        <f t="shared" si="9"/>
        <v>bs</v>
      </c>
      <c r="EP66" t="str">
        <f t="shared" si="9"/>
        <v>commonStock</v>
      </c>
      <c r="ET66" t="str" cm="1">
        <f t="array" aca="1" ref="ET66" ca="1">IF(ISNUMBER(DK$4),IF(ABS(INDEX($F$4:$EK$109,MATCH(1,($A$4:$A$109=$EO66)*($B$4:$B$109=$EP66),0),MATCH(ET$2,$F$2:$EK$2,0))-SUM(OFFSET($E66,,MATCH(ET$2,$F$1:$EK$1,0)+3,,1)))&gt;0,INDEX($F$4:$EK$109,MATCH(1,($A$4:$A$109=$EO66)*($B$4:$B$109=$EP66),0),MATCH(ET$2,$F$2:$EK$2,0))-SUM(OFFSET($E66,,MATCH(ET$2,$F$1:$EK$1,0)+3,,1)),""),"")</f>
        <v/>
      </c>
      <c r="EU66" t="str" cm="1">
        <f t="array" aca="1" ref="EU66" ca="1">IF(ISNUMBER(DL$4),IF(ABS(INDEX($F$4:$EK$109,MATCH(1,($A$4:$A$109=$EO66)*($B$4:$B$109=$EP66),0),MATCH(EU$2,$F$2:$EK$2,0))-SUM(OFFSET($E66,,MATCH(EU$2,$F$1:$EK$1,0)+3,,1)))&gt;0,INDEX($F$4:$EK$109,MATCH(1,($A$4:$A$109=$EO66)*($B$4:$B$109=$EP66),0),MATCH(EU$2,$F$2:$EK$2,0))-SUM(OFFSET($E66,,MATCH(EU$2,$F$1:$EK$1,0)+3,,1)),""),"")</f>
        <v/>
      </c>
      <c r="EV66" t="str" cm="1">
        <f t="array" aca="1" ref="EV66" ca="1">IF(ISNUMBER(DM$4),IF(ABS(INDEX($F$4:$EK$109,MATCH(1,($A$4:$A$109=$EO66)*($B$4:$B$109=$EP66),0),MATCH(EV$2,$F$2:$EK$2,0))-SUM(OFFSET($E66,,MATCH(EV$2,$F$1:$EK$1,0)+3,,1)))&gt;0,INDEX($F$4:$EK$109,MATCH(1,($A$4:$A$109=$EO66)*($B$4:$B$109=$EP66),0),MATCH(EV$2,$F$2:$EK$2,0))-SUM(OFFSET($E66,,MATCH(EV$2,$F$1:$EK$1,0)+3,,1)),""),"")</f>
        <v/>
      </c>
      <c r="EW66" t="str" cm="1">
        <f t="array" aca="1" ref="EW66" ca="1">IF(ISNUMBER(DN$4),IF(ABS(INDEX($F$4:$EK$109,MATCH(1,($A$4:$A$109=$EO66)*($B$4:$B$109=$EP66),0),MATCH(EW$2,$F$2:$EK$2,0))-SUM(OFFSET($E66,,MATCH(EW$2,$F$1:$EK$1,0)+3,,1)))&gt;0,INDEX($F$4:$EK$109,MATCH(1,($A$4:$A$109=$EO66)*($B$4:$B$109=$EP66),0),MATCH(EW$2,$F$2:$EK$2,0))-SUM(OFFSET($E66,,MATCH(EW$2,$F$1:$EK$1,0)+3,,1)),""),"")</f>
        <v/>
      </c>
      <c r="EX66" t="str" cm="1">
        <f t="array" aca="1" ref="EX66" ca="1">IF(ISNUMBER(DO$4),IF(ABS(INDEX($F$4:$EK$109,MATCH(1,($A$4:$A$109=$EO66)*($B$4:$B$109=$EP66),0),MATCH(EX$2,$F$2:$EK$2,0))-SUM(OFFSET($E66,,MATCH(EX$2,$F$1:$EK$1,0)+3,,1)))&gt;0,INDEX($F$4:$EK$109,MATCH(1,($A$4:$A$109=$EO66)*($B$4:$B$109=$EP66),0),MATCH(EX$2,$F$2:$EK$2,0))-SUM(OFFSET($E66,,MATCH(EX$2,$F$1:$EK$1,0)+3,,1)),""),"")</f>
        <v/>
      </c>
      <c r="EY66" t="str" cm="1">
        <f t="array" aca="1" ref="EY66" ca="1">IF(ISNUMBER(DP$4),IF(ABS(INDEX($F$4:$EK$109,MATCH(1,($A$4:$A$109=$EO66)*($B$4:$B$109=$EP66),0),MATCH(EY$2,$F$2:$EK$2,0))-SUM(OFFSET($E66,,MATCH(EY$2,$F$1:$EK$1,0)+3,,1)))&gt;0,INDEX($F$4:$EK$109,MATCH(1,($A$4:$A$109=$EO66)*($B$4:$B$109=$EP66),0),MATCH(EY$2,$F$2:$EK$2,0))-SUM(OFFSET($E66,,MATCH(EY$2,$F$1:$EK$1,0)+3,,1)),""),"")</f>
        <v/>
      </c>
      <c r="EZ66" t="str" cm="1">
        <f t="array" aca="1" ref="EZ66" ca="1">IF(ISNUMBER(DQ$4),IF(ABS(INDEX($F$4:$EK$109,MATCH(1,($A$4:$A$109=$EO66)*($B$4:$B$109=$EP66),0),MATCH(EZ$2,$F$2:$EK$2,0))-SUM(OFFSET($E66,,MATCH(EZ$2,$F$1:$EK$1,0)+3,,1)))&gt;0,INDEX($F$4:$EK$109,MATCH(1,($A$4:$A$109=$EO66)*($B$4:$B$109=$EP66),0),MATCH(EZ$2,$F$2:$EK$2,0))-SUM(OFFSET($E66,,MATCH(EZ$2,$F$1:$EK$1,0)+3,,1)),""),"")</f>
        <v/>
      </c>
      <c r="FA66" t="str" cm="1">
        <f t="array" aca="1" ref="FA66" ca="1">IF(ISNUMBER(DR$4),IF(ABS(INDEX($F$4:$EK$109,MATCH(1,($A$4:$A$109=$EO66)*($B$4:$B$109=$EP66),0),MATCH(FA$2,$F$2:$EK$2,0))-SUM(OFFSET($E66,,MATCH(FA$2,$F$1:$EK$1,0)+3,,1)))&gt;0,INDEX($F$4:$EK$109,MATCH(1,($A$4:$A$109=$EO66)*($B$4:$B$109=$EP66),0),MATCH(FA$2,$F$2:$EK$2,0))-SUM(OFFSET($E66,,MATCH(FA$2,$F$1:$EK$1,0)+3,,1)),""),"")</f>
        <v/>
      </c>
      <c r="FB66" t="str" cm="1">
        <f t="array" aca="1" ref="FB66" ca="1">IF(ISNUMBER(DS$4),IF(ABS(INDEX($F$4:$EK$109,MATCH(1,($A$4:$A$109=$EO66)*($B$4:$B$109=$EP66),0),MATCH(FB$2,$F$2:$EK$2,0))-SUM(OFFSET($E66,,MATCH(FB$2,$F$1:$EK$1,0)+3,,1)))&gt;0,INDEX($F$4:$EK$109,MATCH(1,($A$4:$A$109=$EO66)*($B$4:$B$109=$EP66),0),MATCH(FB$2,$F$2:$EK$2,0))-SUM(OFFSET($E66,,MATCH(FB$2,$F$1:$EK$1,0)+3,,1)),""),"")</f>
        <v/>
      </c>
      <c r="FC66" t="str" cm="1">
        <f t="array" aca="1" ref="FC66" ca="1">IF(ISNUMBER(DT$4),IF(ABS(INDEX($F$4:$EK$109,MATCH(1,($A$4:$A$109=$EO66)*($B$4:$B$109=$EP66),0),MATCH(FC$2,$F$2:$EK$2,0))-SUM(OFFSET($E66,,MATCH(FC$2,$F$1:$EK$1,0)+3,,1)))&gt;0,INDEX($F$4:$EK$109,MATCH(1,($A$4:$A$109=$EO66)*($B$4:$B$109=$EP66),0),MATCH(FC$2,$F$2:$EK$2,0))-SUM(OFFSET($E66,,MATCH(FC$2,$F$1:$EK$1,0)+3,,1)),""),"")</f>
        <v/>
      </c>
      <c r="FD66" t="str" cm="1">
        <f t="array" aca="1" ref="FD66" ca="1">IF(ISNUMBER(DU$4),IF(ABS(INDEX($F$4:$EK$109,MATCH(1,($A$4:$A$109=$EO66)*($B$4:$B$109=$EP66),0),MATCH(FD$2,$F$2:$EK$2,0))-SUM(OFFSET($E66,,MATCH(FD$2,$F$1:$EK$1,0)+3,,1)))&gt;0,INDEX($F$4:$EK$109,MATCH(1,($A$4:$A$109=$EO66)*($B$4:$B$109=$EP66),0),MATCH(FD$2,$F$2:$EK$2,0))-SUM(OFFSET($E66,,MATCH(FD$2,$F$1:$EK$1,0)+3,,1)),""),"")</f>
        <v/>
      </c>
      <c r="FE66" t="str" cm="1">
        <f t="array" aca="1" ref="FE66" ca="1">IF(ISNUMBER(DV$4),IF(ABS(INDEX($F$4:$EK$109,MATCH(1,($A$4:$A$109=$EO66)*($B$4:$B$109=$EP66),0),MATCH(FE$2,$F$2:$EK$2,0))-SUM(OFFSET($E66,,MATCH(FE$2,$F$1:$EK$1,0)+3,,1)))&gt;0,INDEX($F$4:$EK$109,MATCH(1,($A$4:$A$109=$EO66)*($B$4:$B$109=$EP66),0),MATCH(FE$2,$F$2:$EK$2,0))-SUM(OFFSET($E66,,MATCH(FE$2,$F$1:$EK$1,0)+3,,1)),""),"")</f>
        <v/>
      </c>
      <c r="FF66" t="str" cm="1">
        <f t="array" aca="1" ref="FF66" ca="1">IF(ISNUMBER(DW$4),IF(ABS(INDEX($F$4:$EK$109,MATCH(1,($A$4:$A$109=$EO66)*($B$4:$B$109=$EP66),0),MATCH(FF$2,$F$2:$EK$2,0))-SUM(OFFSET($E66,,MATCH(FF$2,$F$1:$EK$1,0)+3,,1)))&gt;0,INDEX($F$4:$EK$109,MATCH(1,($A$4:$A$109=$EO66)*($B$4:$B$109=$EP66),0),MATCH(FF$2,$F$2:$EK$2,0))-SUM(OFFSET($E66,,MATCH(FF$2,$F$1:$EK$1,0)+3,,1)),""),"")</f>
        <v/>
      </c>
      <c r="FG66" t="str" cm="1">
        <f t="array" aca="1" ref="FG66" ca="1">IF(ISNUMBER(DX$4),IF(ABS(INDEX($F$4:$EK$109,MATCH(1,($A$4:$A$109=$EO66)*($B$4:$B$109=$EP66),0),MATCH(FG$2,$F$2:$EK$2,0))-SUM(OFFSET($E66,,MATCH(FG$2,$F$1:$EK$1,0)+3,,1)))&gt;0,INDEX($F$4:$EK$109,MATCH(1,($A$4:$A$109=$EO66)*($B$4:$B$109=$EP66),0),MATCH(FG$2,$F$2:$EK$2,0))-SUM(OFFSET($E66,,MATCH(FG$2,$F$1:$EK$1,0)+3,,1)),""),"")</f>
        <v/>
      </c>
      <c r="FH66" t="str" cm="1">
        <f t="array" aca="1" ref="FH66" ca="1">IF(ISNUMBER(DY$4),IF(ABS(INDEX($F$4:$EK$109,MATCH(1,($A$4:$A$109=$EO66)*($B$4:$B$109=$EP66),0),MATCH(FH$2,$F$2:$EK$2,0))-SUM(OFFSET($E66,,MATCH(FH$2,$F$1:$EK$1,0)+3,,1)))&gt;0,INDEX($F$4:$EK$109,MATCH(1,($A$4:$A$109=$EO66)*($B$4:$B$109=$EP66),0),MATCH(FH$2,$F$2:$EK$2,0))-SUM(OFFSET($E66,,MATCH(FH$2,$F$1:$EK$1,0)+3,,1)),""),"")</f>
        <v/>
      </c>
      <c r="FI66" t="str" cm="1">
        <f t="array" aca="1" ref="FI66" ca="1">IF(ISNUMBER(DZ$4),IF(ABS(INDEX($F$4:$EK$109,MATCH(1,($A$4:$A$109=$EO66)*($B$4:$B$109=$EP66),0),MATCH(FI$2,$F$2:$EK$2,0))-SUM(OFFSET($E66,,MATCH(FI$2,$F$1:$EK$1,0)+3,,1)))&gt;0,INDEX($F$4:$EK$109,MATCH(1,($A$4:$A$109=$EO66)*($B$4:$B$109=$EP66),0),MATCH(FI$2,$F$2:$EK$2,0))-SUM(OFFSET($E66,,MATCH(FI$2,$F$1:$EK$1,0)+3,,1)),""),"")</f>
        <v/>
      </c>
      <c r="FJ66" t="str" cm="1">
        <f t="array" aca="1" ref="FJ66" ca="1">IF(ISNUMBER(EA$4),IF(ABS(INDEX($F$4:$EK$109,MATCH(1,($A$4:$A$109=$EO66)*($B$4:$B$109=$EP66),0),MATCH(FJ$2,$F$2:$EK$2,0))-SUM(OFFSET($E66,,MATCH(FJ$2,$F$1:$EK$1,0)+3,,1)))&gt;0,INDEX($F$4:$EK$109,MATCH(1,($A$4:$A$109=$EO66)*($B$4:$B$109=$EP66),0),MATCH(FJ$2,$F$2:$EK$2,0))-SUM(OFFSET($E66,,MATCH(FJ$2,$F$1:$EK$1,0)+3,,1)),""),"")</f>
        <v/>
      </c>
      <c r="FK66" t="str" cm="1">
        <f t="array" aca="1" ref="FK66" ca="1">IF(ISNUMBER(EB$4),IF(ABS(INDEX($F$4:$EK$109,MATCH(1,($A$4:$A$109=$EO66)*($B$4:$B$109=$EP66),0),MATCH(FK$2,$F$2:$EK$2,0))-SUM(OFFSET($E66,,MATCH(FK$2,$F$1:$EK$1,0)+3,,1)))&gt;0,INDEX($F$4:$EK$109,MATCH(1,($A$4:$A$109=$EO66)*($B$4:$B$109=$EP66),0),MATCH(FK$2,$F$2:$EK$2,0))-SUM(OFFSET($E66,,MATCH(FK$2,$F$1:$EK$1,0)+3,,1)),""),"")</f>
        <v/>
      </c>
      <c r="FL66" t="str" cm="1">
        <f t="array" aca="1" ref="FL66" ca="1">IF(ISNUMBER(EC$4),IF(ABS(INDEX($F$4:$EK$109,MATCH(1,($A$4:$A$109=$EO66)*($B$4:$B$109=$EP66),0),MATCH(FL$2,$F$2:$EK$2,0))-SUM(OFFSET($E66,,MATCH(FL$2,$F$1:$EK$1,0)+3,,1)))&gt;0,INDEX($F$4:$EK$109,MATCH(1,($A$4:$A$109=$EO66)*($B$4:$B$109=$EP66),0),MATCH(FL$2,$F$2:$EK$2,0))-SUM(OFFSET($E66,,MATCH(FL$2,$F$1:$EK$1,0)+3,,1)),""),"")</f>
        <v/>
      </c>
      <c r="FM66" t="str" cm="1">
        <f t="array" aca="1" ref="FM66" ca="1">IF(ISNUMBER(ED$4),IF(ABS(INDEX($F$4:$EK$109,MATCH(1,($A$4:$A$109=$EO66)*($B$4:$B$109=$EP66),0),MATCH(FM$2,$F$2:$EK$2,0))-SUM(OFFSET($E66,,MATCH(FM$2,$F$1:$EK$1,0)+3,,1)))&gt;0,INDEX($F$4:$EK$109,MATCH(1,($A$4:$A$109=$EO66)*($B$4:$B$109=$EP66),0),MATCH(FM$2,$F$2:$EK$2,0))-SUM(OFFSET($E66,,MATCH(FM$2,$F$1:$EK$1,0)+3,,1)),""),"")</f>
        <v/>
      </c>
      <c r="FN66" t="str" cm="1">
        <f t="array" aca="1" ref="FN66" ca="1">IF(ISNUMBER(EE$4),IF(ABS(INDEX($F$4:$EK$109,MATCH(1,($A$4:$A$109=$EO66)*($B$4:$B$109=$EP66),0),MATCH(FN$2,$F$2:$EK$2,0))-SUM(OFFSET($E66,,MATCH(FN$2,$F$1:$EK$1,0)+3,,1)))&gt;0,INDEX($F$4:$EK$109,MATCH(1,($A$4:$A$109=$EO66)*($B$4:$B$109=$EP66),0),MATCH(FN$2,$F$2:$EK$2,0))-SUM(OFFSET($E66,,MATCH(FN$2,$F$1:$EK$1,0)+3,,1)),""),"")</f>
        <v/>
      </c>
      <c r="FO66" t="str" cm="1">
        <f t="array" aca="1" ref="FO66" ca="1">IF(ISNUMBER(EF$4),IF(ABS(INDEX($F$4:$EK$109,MATCH(1,($A$4:$A$109=$EO66)*($B$4:$B$109=$EP66),0),MATCH(FO$2,$F$2:$EK$2,0))-SUM(OFFSET($E66,,MATCH(FO$2,$F$1:$EK$1,0)+3,,1)))&gt;0,INDEX($F$4:$EK$109,MATCH(1,($A$4:$A$109=$EO66)*($B$4:$B$109=$EP66),0),MATCH(FO$2,$F$2:$EK$2,0))-SUM(OFFSET($E66,,MATCH(FO$2,$F$1:$EK$1,0)+3,,1)),""),"")</f>
        <v/>
      </c>
      <c r="FP66" t="str" cm="1">
        <f t="array" aca="1" ref="FP66" ca="1">IF(ISNUMBER(EG$4),IF(ABS(INDEX($F$4:$EK$109,MATCH(1,($A$4:$A$109=$EO66)*($B$4:$B$109=$EP66),0),MATCH(FP$2,$F$2:$EK$2,0))-SUM(OFFSET($E66,,MATCH(FP$2,$F$1:$EK$1,0)+3,,1)))&gt;0,INDEX($F$4:$EK$109,MATCH(1,($A$4:$A$109=$EO66)*($B$4:$B$109=$EP66),0),MATCH(FP$2,$F$2:$EK$2,0))-SUM(OFFSET($E66,,MATCH(FP$2,$F$1:$EK$1,0)+3,,1)),""),"")</f>
        <v/>
      </c>
      <c r="FQ66" t="str" cm="1">
        <f t="array" aca="1" ref="FQ66" ca="1">IF(ISNUMBER(EH$4),IF(ABS(INDEX($F$4:$EK$109,MATCH(1,($A$4:$A$109=$EO66)*($B$4:$B$109=$EP66),0),MATCH(FQ$2,$F$2:$EK$2,0))-SUM(OFFSET($E66,,MATCH(FQ$2,$F$1:$EK$1,0)+3,,1)))&gt;0,INDEX($F$4:$EK$109,MATCH(1,($A$4:$A$109=$EO66)*($B$4:$B$109=$EP66),0),MATCH(FQ$2,$F$2:$EK$2,0))-SUM(OFFSET($E66,,MATCH(FQ$2,$F$1:$EK$1,0)+3,,1)),""),"")</f>
        <v/>
      </c>
      <c r="FR66" t="str" cm="1">
        <f t="array" aca="1" ref="FR66" ca="1">IF(ISNUMBER(EI$4),IF(ABS(INDEX($F$4:$EK$109,MATCH(1,($A$4:$A$109=$EO66)*($B$4:$B$109=$EP66),0),MATCH(FR$2,$F$2:$EK$2,0))-SUM(OFFSET($E66,,MATCH(FR$2,$F$1:$EK$1,0)+3,,1)))&gt;0,INDEX($F$4:$EK$109,MATCH(1,($A$4:$A$109=$EO66)*($B$4:$B$109=$EP66),0),MATCH(FR$2,$F$2:$EK$2,0))-SUM(OFFSET($E66,,MATCH(FR$2,$F$1:$EK$1,0)+3,,1)),""),"")</f>
        <v/>
      </c>
      <c r="FS66" t="str" cm="1">
        <f t="array" aca="1" ref="FS66" ca="1">IF(ISNUMBER(EJ$4),IF(ABS(INDEX($F$4:$EK$109,MATCH(1,($A$4:$A$109=$EO66)*($B$4:$B$109=$EP66),0),MATCH(FS$2,$F$2:$EK$2,0))-SUM(OFFSET($E66,,MATCH(FS$2,$F$1:$EK$1,0)+3,,1)))&gt;0,INDEX($F$4:$EK$109,MATCH(1,($A$4:$A$109=$EO66)*($B$4:$B$109=$EP66),0),MATCH(FS$2,$F$2:$EK$2,0))-SUM(OFFSET($E66,,MATCH(FS$2,$F$1:$EK$1,0)+3,,1)),""),"")</f>
        <v/>
      </c>
      <c r="FT66" t="str" cm="1">
        <f t="array" aca="1" ref="FT66" ca="1">IF(ISNUMBER(EK$4),IF(ABS(INDEX($F$4:$EK$109,MATCH(1,($A$4:$A$109=$EO66)*($B$4:$B$109=$EP66),0),MATCH(FT$2,$F$2:$EK$2,0))-SUM(OFFSET($E66,,MATCH(FT$2,$F$1:$EK$1,0)+3,,1)))&gt;0,INDEX($F$4:$EK$109,MATCH(1,($A$4:$A$109=$EO66)*($B$4:$B$109=$EP66),0),MATCH(FT$2,$F$2:$EK$2,0))-SUM(OFFSET($E66,,MATCH(FT$2,$F$1:$EK$1,0)+3,,1)),""),"")</f>
        <v/>
      </c>
    </row>
    <row r="67" spans="1:176" x14ac:dyDescent="0.25">
      <c r="A67" t="s">
        <v>157</v>
      </c>
      <c r="B67" t="s">
        <v>190</v>
      </c>
      <c r="F67">
        <v>3594527000</v>
      </c>
      <c r="G67">
        <v>3675071000</v>
      </c>
      <c r="H67">
        <v>3801966000</v>
      </c>
      <c r="I67">
        <v>3948877000</v>
      </c>
      <c r="J67">
        <v>4037000000</v>
      </c>
      <c r="K67">
        <v>4010000000</v>
      </c>
      <c r="L67">
        <v>4204000000</v>
      </c>
      <c r="M67">
        <v>4350000000</v>
      </c>
      <c r="N67">
        <v>4484000000</v>
      </c>
      <c r="O67">
        <v>4675000000</v>
      </c>
      <c r="P67">
        <v>5529000000</v>
      </c>
      <c r="Q67">
        <v>6108000000</v>
      </c>
      <c r="R67">
        <v>6506000000</v>
      </c>
      <c r="S67">
        <v>7006000000</v>
      </c>
      <c r="T67">
        <v>7760000000</v>
      </c>
      <c r="U67">
        <v>8787000000</v>
      </c>
      <c r="V67">
        <v>9948000000</v>
      </c>
      <c r="W67">
        <v>10957000000</v>
      </c>
      <c r="X67">
        <v>12096000000</v>
      </c>
      <c r="Y67">
        <v>12565000000</v>
      </c>
      <c r="Z67">
        <v>12862000000</v>
      </c>
      <c r="AA67">
        <v>13317000000</v>
      </c>
      <c r="AB67">
        <v>14118000000</v>
      </c>
      <c r="AC67">
        <v>14971000000</v>
      </c>
      <c r="AD67">
        <v>15790000000</v>
      </c>
      <c r="AE67">
        <v>16313000000</v>
      </c>
      <c r="AF67">
        <v>17550000000</v>
      </c>
      <c r="AG67">
        <v>18908000000</v>
      </c>
      <c r="AH67">
        <v>20721000000</v>
      </c>
      <c r="AI67">
        <v>22995000000</v>
      </c>
      <c r="AJ67">
        <v>25359000000</v>
      </c>
      <c r="AK67">
        <v>16235000000</v>
      </c>
      <c r="AL67">
        <v>15758000000</v>
      </c>
      <c r="AM67">
        <v>12971000000</v>
      </c>
      <c r="AN67">
        <v>9905000000</v>
      </c>
      <c r="AO67">
        <v>10171000000</v>
      </c>
      <c r="AP67">
        <v>12115000000</v>
      </c>
      <c r="AQ67">
        <v>14921000000</v>
      </c>
      <c r="AR67">
        <v>20360000000</v>
      </c>
      <c r="AS67">
        <v>29817000000</v>
      </c>
      <c r="AT67">
        <v>36598000000</v>
      </c>
      <c r="AU67">
        <v>45961000000</v>
      </c>
      <c r="AV67">
        <v>53950000000</v>
      </c>
      <c r="DK67">
        <v>3948877000</v>
      </c>
      <c r="DL67">
        <v>4350000000</v>
      </c>
      <c r="DM67">
        <v>6108000000</v>
      </c>
      <c r="DN67">
        <v>8787000000</v>
      </c>
      <c r="DO67">
        <v>12565000000</v>
      </c>
      <c r="DP67">
        <v>14971000000</v>
      </c>
      <c r="DQ67">
        <v>18908000000</v>
      </c>
      <c r="DR67">
        <v>16235000000</v>
      </c>
      <c r="DS67">
        <v>10171000000</v>
      </c>
      <c r="DT67">
        <v>29817000000</v>
      </c>
      <c r="EO67" t="str">
        <f t="shared" si="9"/>
        <v>bs</v>
      </c>
      <c r="EP67" t="str">
        <f t="shared" si="9"/>
        <v>retainedEarnings</v>
      </c>
      <c r="ET67" t="str" cm="1">
        <f t="array" aca="1" ref="ET67" ca="1">IF(ISNUMBER(DK$4),IF(ABS(INDEX($F$4:$EK$109,MATCH(1,($A$4:$A$109=$EO67)*($B$4:$B$109=$EP67),0),MATCH(ET$2,$F$2:$EK$2,0))-SUM(OFFSET($E67,,MATCH(ET$2,$F$1:$EK$1,0)+3,,1)))&gt;0,INDEX($F$4:$EK$109,MATCH(1,($A$4:$A$109=$EO67)*($B$4:$B$109=$EP67),0),MATCH(ET$2,$F$2:$EK$2,0))-SUM(OFFSET($E67,,MATCH(ET$2,$F$1:$EK$1,0)+3,,1)),""),"")</f>
        <v/>
      </c>
      <c r="EU67" t="str" cm="1">
        <f t="array" aca="1" ref="EU67" ca="1">IF(ISNUMBER(DL$4),IF(ABS(INDEX($F$4:$EK$109,MATCH(1,($A$4:$A$109=$EO67)*($B$4:$B$109=$EP67),0),MATCH(EU$2,$F$2:$EK$2,0))-SUM(OFFSET($E67,,MATCH(EU$2,$F$1:$EK$1,0)+3,,1)))&gt;0,INDEX($F$4:$EK$109,MATCH(1,($A$4:$A$109=$EO67)*($B$4:$B$109=$EP67),0),MATCH(EU$2,$F$2:$EK$2,0))-SUM(OFFSET($E67,,MATCH(EU$2,$F$1:$EK$1,0)+3,,1)),""),"")</f>
        <v/>
      </c>
      <c r="EV67" t="str" cm="1">
        <f t="array" aca="1" ref="EV67" ca="1">IF(ISNUMBER(DM$4),IF(ABS(INDEX($F$4:$EK$109,MATCH(1,($A$4:$A$109=$EO67)*($B$4:$B$109=$EP67),0),MATCH(EV$2,$F$2:$EK$2,0))-SUM(OFFSET($E67,,MATCH(EV$2,$F$1:$EK$1,0)+3,,1)))&gt;0,INDEX($F$4:$EK$109,MATCH(1,($A$4:$A$109=$EO67)*($B$4:$B$109=$EP67),0),MATCH(EV$2,$F$2:$EK$2,0))-SUM(OFFSET($E67,,MATCH(EV$2,$F$1:$EK$1,0)+3,,1)),""),"")</f>
        <v/>
      </c>
      <c r="EW67" t="str" cm="1">
        <f t="array" aca="1" ref="EW67" ca="1">IF(ISNUMBER(DN$4),IF(ABS(INDEX($F$4:$EK$109,MATCH(1,($A$4:$A$109=$EO67)*($B$4:$B$109=$EP67),0),MATCH(EW$2,$F$2:$EK$2,0))-SUM(OFFSET($E67,,MATCH(EW$2,$F$1:$EK$1,0)+3,,1)))&gt;0,INDEX($F$4:$EK$109,MATCH(1,($A$4:$A$109=$EO67)*($B$4:$B$109=$EP67),0),MATCH(EW$2,$F$2:$EK$2,0))-SUM(OFFSET($E67,,MATCH(EW$2,$F$1:$EK$1,0)+3,,1)),""),"")</f>
        <v/>
      </c>
      <c r="EX67" t="str" cm="1">
        <f t="array" aca="1" ref="EX67" ca="1">IF(ISNUMBER(DO$4),IF(ABS(INDEX($F$4:$EK$109,MATCH(1,($A$4:$A$109=$EO67)*($B$4:$B$109=$EP67),0),MATCH(EX$2,$F$2:$EK$2,0))-SUM(OFFSET($E67,,MATCH(EX$2,$F$1:$EK$1,0)+3,,1)))&gt;0,INDEX($F$4:$EK$109,MATCH(1,($A$4:$A$109=$EO67)*($B$4:$B$109=$EP67),0),MATCH(EX$2,$F$2:$EK$2,0))-SUM(OFFSET($E67,,MATCH(EX$2,$F$1:$EK$1,0)+3,,1)),""),"")</f>
        <v/>
      </c>
      <c r="EY67" t="str" cm="1">
        <f t="array" aca="1" ref="EY67" ca="1">IF(ISNUMBER(DP$4),IF(ABS(INDEX($F$4:$EK$109,MATCH(1,($A$4:$A$109=$EO67)*($B$4:$B$109=$EP67),0),MATCH(EY$2,$F$2:$EK$2,0))-SUM(OFFSET($E67,,MATCH(EY$2,$F$1:$EK$1,0)+3,,1)))&gt;0,INDEX($F$4:$EK$109,MATCH(1,($A$4:$A$109=$EO67)*($B$4:$B$109=$EP67),0),MATCH(EY$2,$F$2:$EK$2,0))-SUM(OFFSET($E67,,MATCH(EY$2,$F$1:$EK$1,0)+3,,1)),""),"")</f>
        <v/>
      </c>
      <c r="EZ67" t="str" cm="1">
        <f t="array" aca="1" ref="EZ67" ca="1">IF(ISNUMBER(DQ$4),IF(ABS(INDEX($F$4:$EK$109,MATCH(1,($A$4:$A$109=$EO67)*($B$4:$B$109=$EP67),0),MATCH(EZ$2,$F$2:$EK$2,0))-SUM(OFFSET($E67,,MATCH(EZ$2,$F$1:$EK$1,0)+3,,1)))&gt;0,INDEX($F$4:$EK$109,MATCH(1,($A$4:$A$109=$EO67)*($B$4:$B$109=$EP67),0),MATCH(EZ$2,$F$2:$EK$2,0))-SUM(OFFSET($E67,,MATCH(EZ$2,$F$1:$EK$1,0)+3,,1)),""),"")</f>
        <v/>
      </c>
      <c r="FA67" t="str" cm="1">
        <f t="array" aca="1" ref="FA67" ca="1">IF(ISNUMBER(DR$4),IF(ABS(INDEX($F$4:$EK$109,MATCH(1,($A$4:$A$109=$EO67)*($B$4:$B$109=$EP67),0),MATCH(FA$2,$F$2:$EK$2,0))-SUM(OFFSET($E67,,MATCH(FA$2,$F$1:$EK$1,0)+3,,1)))&gt;0,INDEX($F$4:$EK$109,MATCH(1,($A$4:$A$109=$EO67)*($B$4:$B$109=$EP67),0),MATCH(FA$2,$F$2:$EK$2,0))-SUM(OFFSET($E67,,MATCH(FA$2,$F$1:$EK$1,0)+3,,1)),""),"")</f>
        <v/>
      </c>
      <c r="FB67" t="str" cm="1">
        <f t="array" aca="1" ref="FB67" ca="1">IF(ISNUMBER(DS$4),IF(ABS(INDEX($F$4:$EK$109,MATCH(1,($A$4:$A$109=$EO67)*($B$4:$B$109=$EP67),0),MATCH(FB$2,$F$2:$EK$2,0))-SUM(OFFSET($E67,,MATCH(FB$2,$F$1:$EK$1,0)+3,,1)))&gt;0,INDEX($F$4:$EK$109,MATCH(1,($A$4:$A$109=$EO67)*($B$4:$B$109=$EP67),0),MATCH(FB$2,$F$2:$EK$2,0))-SUM(OFFSET($E67,,MATCH(FB$2,$F$1:$EK$1,0)+3,,1)),""),"")</f>
        <v/>
      </c>
      <c r="FC67" t="str" cm="1">
        <f t="array" aca="1" ref="FC67" ca="1">IF(ISNUMBER(DT$4),IF(ABS(INDEX($F$4:$EK$109,MATCH(1,($A$4:$A$109=$EO67)*($B$4:$B$109=$EP67),0),MATCH(FC$2,$F$2:$EK$2,0))-SUM(OFFSET($E67,,MATCH(FC$2,$F$1:$EK$1,0)+3,,1)))&gt;0,INDEX($F$4:$EK$109,MATCH(1,($A$4:$A$109=$EO67)*($B$4:$B$109=$EP67),0),MATCH(FC$2,$F$2:$EK$2,0))-SUM(OFFSET($E67,,MATCH(FC$2,$F$1:$EK$1,0)+3,,1)),""),"")</f>
        <v/>
      </c>
      <c r="FD67" t="str" cm="1">
        <f t="array" aca="1" ref="FD67" ca="1">IF(ISNUMBER(DU$4),IF(ABS(INDEX($F$4:$EK$109,MATCH(1,($A$4:$A$109=$EO67)*($B$4:$B$109=$EP67),0),MATCH(FD$2,$F$2:$EK$2,0))-SUM(OFFSET($E67,,MATCH(FD$2,$F$1:$EK$1,0)+3,,1)))&gt;0,INDEX($F$4:$EK$109,MATCH(1,($A$4:$A$109=$EO67)*($B$4:$B$109=$EP67),0),MATCH(FD$2,$F$2:$EK$2,0))-SUM(OFFSET($E67,,MATCH(FD$2,$F$1:$EK$1,0)+3,,1)),""),"")</f>
        <v/>
      </c>
      <c r="FE67" t="str" cm="1">
        <f t="array" aca="1" ref="FE67" ca="1">IF(ISNUMBER(DV$4),IF(ABS(INDEX($F$4:$EK$109,MATCH(1,($A$4:$A$109=$EO67)*($B$4:$B$109=$EP67),0),MATCH(FE$2,$F$2:$EK$2,0))-SUM(OFFSET($E67,,MATCH(FE$2,$F$1:$EK$1,0)+3,,1)))&gt;0,INDEX($F$4:$EK$109,MATCH(1,($A$4:$A$109=$EO67)*($B$4:$B$109=$EP67),0),MATCH(FE$2,$F$2:$EK$2,0))-SUM(OFFSET($E67,,MATCH(FE$2,$F$1:$EK$1,0)+3,,1)),""),"")</f>
        <v/>
      </c>
      <c r="FF67" t="str" cm="1">
        <f t="array" aca="1" ref="FF67" ca="1">IF(ISNUMBER(DW$4),IF(ABS(INDEX($F$4:$EK$109,MATCH(1,($A$4:$A$109=$EO67)*($B$4:$B$109=$EP67),0),MATCH(FF$2,$F$2:$EK$2,0))-SUM(OFFSET($E67,,MATCH(FF$2,$F$1:$EK$1,0)+3,,1)))&gt;0,INDEX($F$4:$EK$109,MATCH(1,($A$4:$A$109=$EO67)*($B$4:$B$109=$EP67),0),MATCH(FF$2,$F$2:$EK$2,0))-SUM(OFFSET($E67,,MATCH(FF$2,$F$1:$EK$1,0)+3,,1)),""),"")</f>
        <v/>
      </c>
      <c r="FG67" t="str" cm="1">
        <f t="array" aca="1" ref="FG67" ca="1">IF(ISNUMBER(DX$4),IF(ABS(INDEX($F$4:$EK$109,MATCH(1,($A$4:$A$109=$EO67)*($B$4:$B$109=$EP67),0),MATCH(FG$2,$F$2:$EK$2,0))-SUM(OFFSET($E67,,MATCH(FG$2,$F$1:$EK$1,0)+3,,1)))&gt;0,INDEX($F$4:$EK$109,MATCH(1,($A$4:$A$109=$EO67)*($B$4:$B$109=$EP67),0),MATCH(FG$2,$F$2:$EK$2,0))-SUM(OFFSET($E67,,MATCH(FG$2,$F$1:$EK$1,0)+3,,1)),""),"")</f>
        <v/>
      </c>
      <c r="FH67" t="str" cm="1">
        <f t="array" aca="1" ref="FH67" ca="1">IF(ISNUMBER(DY$4),IF(ABS(INDEX($F$4:$EK$109,MATCH(1,($A$4:$A$109=$EO67)*($B$4:$B$109=$EP67),0),MATCH(FH$2,$F$2:$EK$2,0))-SUM(OFFSET($E67,,MATCH(FH$2,$F$1:$EK$1,0)+3,,1)))&gt;0,INDEX($F$4:$EK$109,MATCH(1,($A$4:$A$109=$EO67)*($B$4:$B$109=$EP67),0),MATCH(FH$2,$F$2:$EK$2,0))-SUM(OFFSET($E67,,MATCH(FH$2,$F$1:$EK$1,0)+3,,1)),""),"")</f>
        <v/>
      </c>
      <c r="FI67" t="str" cm="1">
        <f t="array" aca="1" ref="FI67" ca="1">IF(ISNUMBER(DZ$4),IF(ABS(INDEX($F$4:$EK$109,MATCH(1,($A$4:$A$109=$EO67)*($B$4:$B$109=$EP67),0),MATCH(FI$2,$F$2:$EK$2,0))-SUM(OFFSET($E67,,MATCH(FI$2,$F$1:$EK$1,0)+3,,1)))&gt;0,INDEX($F$4:$EK$109,MATCH(1,($A$4:$A$109=$EO67)*($B$4:$B$109=$EP67),0),MATCH(FI$2,$F$2:$EK$2,0))-SUM(OFFSET($E67,,MATCH(FI$2,$F$1:$EK$1,0)+3,,1)),""),"")</f>
        <v/>
      </c>
      <c r="FJ67" t="str" cm="1">
        <f t="array" aca="1" ref="FJ67" ca="1">IF(ISNUMBER(EA$4),IF(ABS(INDEX($F$4:$EK$109,MATCH(1,($A$4:$A$109=$EO67)*($B$4:$B$109=$EP67),0),MATCH(FJ$2,$F$2:$EK$2,0))-SUM(OFFSET($E67,,MATCH(FJ$2,$F$1:$EK$1,0)+3,,1)))&gt;0,INDEX($F$4:$EK$109,MATCH(1,($A$4:$A$109=$EO67)*($B$4:$B$109=$EP67),0),MATCH(FJ$2,$F$2:$EK$2,0))-SUM(OFFSET($E67,,MATCH(FJ$2,$F$1:$EK$1,0)+3,,1)),""),"")</f>
        <v/>
      </c>
      <c r="FK67" t="str" cm="1">
        <f t="array" aca="1" ref="FK67" ca="1">IF(ISNUMBER(EB$4),IF(ABS(INDEX($F$4:$EK$109,MATCH(1,($A$4:$A$109=$EO67)*($B$4:$B$109=$EP67),0),MATCH(FK$2,$F$2:$EK$2,0))-SUM(OFFSET($E67,,MATCH(FK$2,$F$1:$EK$1,0)+3,,1)))&gt;0,INDEX($F$4:$EK$109,MATCH(1,($A$4:$A$109=$EO67)*($B$4:$B$109=$EP67),0),MATCH(FK$2,$F$2:$EK$2,0))-SUM(OFFSET($E67,,MATCH(FK$2,$F$1:$EK$1,0)+3,,1)),""),"")</f>
        <v/>
      </c>
      <c r="FL67" t="str" cm="1">
        <f t="array" aca="1" ref="FL67" ca="1">IF(ISNUMBER(EC$4),IF(ABS(INDEX($F$4:$EK$109,MATCH(1,($A$4:$A$109=$EO67)*($B$4:$B$109=$EP67),0),MATCH(FL$2,$F$2:$EK$2,0))-SUM(OFFSET($E67,,MATCH(FL$2,$F$1:$EK$1,0)+3,,1)))&gt;0,INDEX($F$4:$EK$109,MATCH(1,($A$4:$A$109=$EO67)*($B$4:$B$109=$EP67),0),MATCH(FL$2,$F$2:$EK$2,0))-SUM(OFFSET($E67,,MATCH(FL$2,$F$1:$EK$1,0)+3,,1)),""),"")</f>
        <v/>
      </c>
      <c r="FM67" t="str" cm="1">
        <f t="array" aca="1" ref="FM67" ca="1">IF(ISNUMBER(ED$4),IF(ABS(INDEX($F$4:$EK$109,MATCH(1,($A$4:$A$109=$EO67)*($B$4:$B$109=$EP67),0),MATCH(FM$2,$F$2:$EK$2,0))-SUM(OFFSET($E67,,MATCH(FM$2,$F$1:$EK$1,0)+3,,1)))&gt;0,INDEX($F$4:$EK$109,MATCH(1,($A$4:$A$109=$EO67)*($B$4:$B$109=$EP67),0),MATCH(FM$2,$F$2:$EK$2,0))-SUM(OFFSET($E67,,MATCH(FM$2,$F$1:$EK$1,0)+3,,1)),""),"")</f>
        <v/>
      </c>
      <c r="FN67" t="str" cm="1">
        <f t="array" aca="1" ref="FN67" ca="1">IF(ISNUMBER(EE$4),IF(ABS(INDEX($F$4:$EK$109,MATCH(1,($A$4:$A$109=$EO67)*($B$4:$B$109=$EP67),0),MATCH(FN$2,$F$2:$EK$2,0))-SUM(OFFSET($E67,,MATCH(FN$2,$F$1:$EK$1,0)+3,,1)))&gt;0,INDEX($F$4:$EK$109,MATCH(1,($A$4:$A$109=$EO67)*($B$4:$B$109=$EP67),0),MATCH(FN$2,$F$2:$EK$2,0))-SUM(OFFSET($E67,,MATCH(FN$2,$F$1:$EK$1,0)+3,,1)),""),"")</f>
        <v/>
      </c>
      <c r="FO67" t="str" cm="1">
        <f t="array" aca="1" ref="FO67" ca="1">IF(ISNUMBER(EF$4),IF(ABS(INDEX($F$4:$EK$109,MATCH(1,($A$4:$A$109=$EO67)*($B$4:$B$109=$EP67),0),MATCH(FO$2,$F$2:$EK$2,0))-SUM(OFFSET($E67,,MATCH(FO$2,$F$1:$EK$1,0)+3,,1)))&gt;0,INDEX($F$4:$EK$109,MATCH(1,($A$4:$A$109=$EO67)*($B$4:$B$109=$EP67),0),MATCH(FO$2,$F$2:$EK$2,0))-SUM(OFFSET($E67,,MATCH(FO$2,$F$1:$EK$1,0)+3,,1)),""),"")</f>
        <v/>
      </c>
      <c r="FP67" t="str" cm="1">
        <f t="array" aca="1" ref="FP67" ca="1">IF(ISNUMBER(EG$4),IF(ABS(INDEX($F$4:$EK$109,MATCH(1,($A$4:$A$109=$EO67)*($B$4:$B$109=$EP67),0),MATCH(FP$2,$F$2:$EK$2,0))-SUM(OFFSET($E67,,MATCH(FP$2,$F$1:$EK$1,0)+3,,1)))&gt;0,INDEX($F$4:$EK$109,MATCH(1,($A$4:$A$109=$EO67)*($B$4:$B$109=$EP67),0),MATCH(FP$2,$F$2:$EK$2,0))-SUM(OFFSET($E67,,MATCH(FP$2,$F$1:$EK$1,0)+3,,1)),""),"")</f>
        <v/>
      </c>
      <c r="FQ67" t="str" cm="1">
        <f t="array" aca="1" ref="FQ67" ca="1">IF(ISNUMBER(EH$4),IF(ABS(INDEX($F$4:$EK$109,MATCH(1,($A$4:$A$109=$EO67)*($B$4:$B$109=$EP67),0),MATCH(FQ$2,$F$2:$EK$2,0))-SUM(OFFSET($E67,,MATCH(FQ$2,$F$1:$EK$1,0)+3,,1)))&gt;0,INDEX($F$4:$EK$109,MATCH(1,($A$4:$A$109=$EO67)*($B$4:$B$109=$EP67),0),MATCH(FQ$2,$F$2:$EK$2,0))-SUM(OFFSET($E67,,MATCH(FQ$2,$F$1:$EK$1,0)+3,,1)),""),"")</f>
        <v/>
      </c>
      <c r="FR67" t="str" cm="1">
        <f t="array" aca="1" ref="FR67" ca="1">IF(ISNUMBER(EI$4),IF(ABS(INDEX($F$4:$EK$109,MATCH(1,($A$4:$A$109=$EO67)*($B$4:$B$109=$EP67),0),MATCH(FR$2,$F$2:$EK$2,0))-SUM(OFFSET($E67,,MATCH(FR$2,$F$1:$EK$1,0)+3,,1)))&gt;0,INDEX($F$4:$EK$109,MATCH(1,($A$4:$A$109=$EO67)*($B$4:$B$109=$EP67),0),MATCH(FR$2,$F$2:$EK$2,0))-SUM(OFFSET($E67,,MATCH(FR$2,$F$1:$EK$1,0)+3,,1)),""),"")</f>
        <v/>
      </c>
      <c r="FS67" t="str" cm="1">
        <f t="array" aca="1" ref="FS67" ca="1">IF(ISNUMBER(EJ$4),IF(ABS(INDEX($F$4:$EK$109,MATCH(1,($A$4:$A$109=$EO67)*($B$4:$B$109=$EP67),0),MATCH(FS$2,$F$2:$EK$2,0))-SUM(OFFSET($E67,,MATCH(FS$2,$F$1:$EK$1,0)+3,,1)))&gt;0,INDEX($F$4:$EK$109,MATCH(1,($A$4:$A$109=$EO67)*($B$4:$B$109=$EP67),0),MATCH(FS$2,$F$2:$EK$2,0))-SUM(OFFSET($E67,,MATCH(FS$2,$F$1:$EK$1,0)+3,,1)),""),"")</f>
        <v/>
      </c>
      <c r="FT67" t="str" cm="1">
        <f t="array" aca="1" ref="FT67" ca="1">IF(ISNUMBER(EK$4),IF(ABS(INDEX($F$4:$EK$109,MATCH(1,($A$4:$A$109=$EO67)*($B$4:$B$109=$EP67),0),MATCH(FT$2,$F$2:$EK$2,0))-SUM(OFFSET($E67,,MATCH(FT$2,$F$1:$EK$1,0)+3,,1)))&gt;0,INDEX($F$4:$EK$109,MATCH(1,($A$4:$A$109=$EO67)*($B$4:$B$109=$EP67),0),MATCH(FT$2,$F$2:$EK$2,0))-SUM(OFFSET($E67,,MATCH(FT$2,$F$1:$EK$1,0)+3,,1)),""),"")</f>
        <v/>
      </c>
    </row>
    <row r="68" spans="1:176" x14ac:dyDescent="0.25">
      <c r="A68" t="s">
        <v>157</v>
      </c>
      <c r="B68" t="s">
        <v>191</v>
      </c>
      <c r="F68">
        <v>6364000</v>
      </c>
      <c r="G68">
        <v>4378000</v>
      </c>
      <c r="H68">
        <v>9761000</v>
      </c>
      <c r="I68">
        <v>7844000</v>
      </c>
      <c r="J68">
        <v>8000000</v>
      </c>
      <c r="K68">
        <v>1000000</v>
      </c>
      <c r="L68">
        <v>2000000</v>
      </c>
      <c r="M68">
        <v>-4000000</v>
      </c>
      <c r="N68">
        <v>1000000</v>
      </c>
      <c r="O68">
        <v>4000000</v>
      </c>
      <c r="P68">
        <v>-4000000</v>
      </c>
      <c r="Q68">
        <v>-16000000</v>
      </c>
      <c r="R68">
        <v>-14000000</v>
      </c>
      <c r="S68">
        <v>-12000000</v>
      </c>
      <c r="T68">
        <v>-14000000</v>
      </c>
      <c r="U68">
        <v>-18000000</v>
      </c>
      <c r="V68">
        <v>-23000000</v>
      </c>
      <c r="W68">
        <v>-23000000</v>
      </c>
      <c r="X68">
        <v>-24000000</v>
      </c>
      <c r="Y68">
        <v>-12000000</v>
      </c>
      <c r="Z68">
        <v>-2000000</v>
      </c>
      <c r="AA68">
        <v>-1000000</v>
      </c>
      <c r="AB68">
        <v>-3000000</v>
      </c>
      <c r="AC68">
        <v>1000000</v>
      </c>
      <c r="AD68">
        <v>-10000000</v>
      </c>
      <c r="AE68">
        <v>4000000</v>
      </c>
      <c r="AF68">
        <v>12000000</v>
      </c>
      <c r="AG68">
        <v>19000000</v>
      </c>
      <c r="AH68">
        <v>14000000</v>
      </c>
      <c r="AI68">
        <v>8000000</v>
      </c>
      <c r="AJ68">
        <v>9000000</v>
      </c>
      <c r="AK68">
        <v>-11000000</v>
      </c>
      <c r="AL68">
        <v>-64000000</v>
      </c>
      <c r="AM68">
        <v>-90000000</v>
      </c>
      <c r="AN68">
        <v>-123000000</v>
      </c>
      <c r="AO68">
        <v>-43000000</v>
      </c>
      <c r="AP68">
        <v>-50000000</v>
      </c>
      <c r="AQ68">
        <v>-51000000</v>
      </c>
      <c r="AR68">
        <v>-88000000</v>
      </c>
      <c r="AS68">
        <v>27000000</v>
      </c>
      <c r="AT68">
        <v>-109000000</v>
      </c>
      <c r="AU68">
        <v>56000000</v>
      </c>
      <c r="AV68">
        <v>103000000</v>
      </c>
      <c r="DK68">
        <v>7844000</v>
      </c>
      <c r="DL68">
        <v>-4000000</v>
      </c>
      <c r="DM68">
        <v>-16000000</v>
      </c>
      <c r="DN68">
        <v>-18000000</v>
      </c>
      <c r="DO68">
        <v>-12000000</v>
      </c>
      <c r="DP68">
        <v>1000000</v>
      </c>
      <c r="DQ68">
        <v>19000000</v>
      </c>
      <c r="DR68">
        <v>-11000000</v>
      </c>
      <c r="DS68">
        <v>-43000000</v>
      </c>
      <c r="DT68">
        <v>27000000</v>
      </c>
      <c r="EO68" t="str">
        <f t="shared" si="9"/>
        <v>bs</v>
      </c>
      <c r="EP68" t="str">
        <f t="shared" si="9"/>
        <v>accumulatedOtherComprehensiveIncomeLoss</v>
      </c>
      <c r="ET68" t="str" cm="1">
        <f t="array" aca="1" ref="ET68" ca="1">IF(ISNUMBER(DK$4),IF(ABS(INDEX($F$4:$EK$109,MATCH(1,($A$4:$A$109=$EO68)*($B$4:$B$109=$EP68),0),MATCH(ET$2,$F$2:$EK$2,0))-SUM(OFFSET($E68,,MATCH(ET$2,$F$1:$EK$1,0)+3,,1)))&gt;0,INDEX($F$4:$EK$109,MATCH(1,($A$4:$A$109=$EO68)*($B$4:$B$109=$EP68),0),MATCH(ET$2,$F$2:$EK$2,0))-SUM(OFFSET($E68,,MATCH(ET$2,$F$1:$EK$1,0)+3,,1)),""),"")</f>
        <v/>
      </c>
      <c r="EU68" t="str" cm="1">
        <f t="array" aca="1" ref="EU68" ca="1">IF(ISNUMBER(DL$4),IF(ABS(INDEX($F$4:$EK$109,MATCH(1,($A$4:$A$109=$EO68)*($B$4:$B$109=$EP68),0),MATCH(EU$2,$F$2:$EK$2,0))-SUM(OFFSET($E68,,MATCH(EU$2,$F$1:$EK$1,0)+3,,1)))&gt;0,INDEX($F$4:$EK$109,MATCH(1,($A$4:$A$109=$EO68)*($B$4:$B$109=$EP68),0),MATCH(EU$2,$F$2:$EK$2,0))-SUM(OFFSET($E68,,MATCH(EU$2,$F$1:$EK$1,0)+3,,1)),""),"")</f>
        <v/>
      </c>
      <c r="EV68" t="str" cm="1">
        <f t="array" aca="1" ref="EV68" ca="1">IF(ISNUMBER(DM$4),IF(ABS(INDEX($F$4:$EK$109,MATCH(1,($A$4:$A$109=$EO68)*($B$4:$B$109=$EP68),0),MATCH(EV$2,$F$2:$EK$2,0))-SUM(OFFSET($E68,,MATCH(EV$2,$F$1:$EK$1,0)+3,,1)))&gt;0,INDEX($F$4:$EK$109,MATCH(1,($A$4:$A$109=$EO68)*($B$4:$B$109=$EP68),0),MATCH(EV$2,$F$2:$EK$2,0))-SUM(OFFSET($E68,,MATCH(EV$2,$F$1:$EK$1,0)+3,,1)),""),"")</f>
        <v/>
      </c>
      <c r="EW68" t="str" cm="1">
        <f t="array" aca="1" ref="EW68" ca="1">IF(ISNUMBER(DN$4),IF(ABS(INDEX($F$4:$EK$109,MATCH(1,($A$4:$A$109=$EO68)*($B$4:$B$109=$EP68),0),MATCH(EW$2,$F$2:$EK$2,0))-SUM(OFFSET($E68,,MATCH(EW$2,$F$1:$EK$1,0)+3,,1)))&gt;0,INDEX($F$4:$EK$109,MATCH(1,($A$4:$A$109=$EO68)*($B$4:$B$109=$EP68),0),MATCH(EW$2,$F$2:$EK$2,0))-SUM(OFFSET($E68,,MATCH(EW$2,$F$1:$EK$1,0)+3,,1)),""),"")</f>
        <v/>
      </c>
      <c r="EX68" t="str" cm="1">
        <f t="array" aca="1" ref="EX68" ca="1">IF(ISNUMBER(DO$4),IF(ABS(INDEX($F$4:$EK$109,MATCH(1,($A$4:$A$109=$EO68)*($B$4:$B$109=$EP68),0),MATCH(EX$2,$F$2:$EK$2,0))-SUM(OFFSET($E68,,MATCH(EX$2,$F$1:$EK$1,0)+3,,1)))&gt;0,INDEX($F$4:$EK$109,MATCH(1,($A$4:$A$109=$EO68)*($B$4:$B$109=$EP68),0),MATCH(EX$2,$F$2:$EK$2,0))-SUM(OFFSET($E68,,MATCH(EX$2,$F$1:$EK$1,0)+3,,1)),""),"")</f>
        <v/>
      </c>
      <c r="EY68" t="str" cm="1">
        <f t="array" aca="1" ref="EY68" ca="1">IF(ISNUMBER(DP$4),IF(ABS(INDEX($F$4:$EK$109,MATCH(1,($A$4:$A$109=$EO68)*($B$4:$B$109=$EP68),0),MATCH(EY$2,$F$2:$EK$2,0))-SUM(OFFSET($E68,,MATCH(EY$2,$F$1:$EK$1,0)+3,,1)))&gt;0,INDEX($F$4:$EK$109,MATCH(1,($A$4:$A$109=$EO68)*($B$4:$B$109=$EP68),0),MATCH(EY$2,$F$2:$EK$2,0))-SUM(OFFSET($E68,,MATCH(EY$2,$F$1:$EK$1,0)+3,,1)),""),"")</f>
        <v/>
      </c>
      <c r="EZ68" t="str" cm="1">
        <f t="array" aca="1" ref="EZ68" ca="1">IF(ISNUMBER(DQ$4),IF(ABS(INDEX($F$4:$EK$109,MATCH(1,($A$4:$A$109=$EO68)*($B$4:$B$109=$EP68),0),MATCH(EZ$2,$F$2:$EK$2,0))-SUM(OFFSET($E68,,MATCH(EZ$2,$F$1:$EK$1,0)+3,,1)))&gt;0,INDEX($F$4:$EK$109,MATCH(1,($A$4:$A$109=$EO68)*($B$4:$B$109=$EP68),0),MATCH(EZ$2,$F$2:$EK$2,0))-SUM(OFFSET($E68,,MATCH(EZ$2,$F$1:$EK$1,0)+3,,1)),""),"")</f>
        <v/>
      </c>
      <c r="FA68" t="str" cm="1">
        <f t="array" aca="1" ref="FA68" ca="1">IF(ISNUMBER(DR$4),IF(ABS(INDEX($F$4:$EK$109,MATCH(1,($A$4:$A$109=$EO68)*($B$4:$B$109=$EP68),0),MATCH(FA$2,$F$2:$EK$2,0))-SUM(OFFSET($E68,,MATCH(FA$2,$F$1:$EK$1,0)+3,,1)))&gt;0,INDEX($F$4:$EK$109,MATCH(1,($A$4:$A$109=$EO68)*($B$4:$B$109=$EP68),0),MATCH(FA$2,$F$2:$EK$2,0))-SUM(OFFSET($E68,,MATCH(FA$2,$F$1:$EK$1,0)+3,,1)),""),"")</f>
        <v/>
      </c>
      <c r="FB68" t="str" cm="1">
        <f t="array" aca="1" ref="FB68" ca="1">IF(ISNUMBER(DS$4),IF(ABS(INDEX($F$4:$EK$109,MATCH(1,($A$4:$A$109=$EO68)*($B$4:$B$109=$EP68),0),MATCH(FB$2,$F$2:$EK$2,0))-SUM(OFFSET($E68,,MATCH(FB$2,$F$1:$EK$1,0)+3,,1)))&gt;0,INDEX($F$4:$EK$109,MATCH(1,($A$4:$A$109=$EO68)*($B$4:$B$109=$EP68),0),MATCH(FB$2,$F$2:$EK$2,0))-SUM(OFFSET($E68,,MATCH(FB$2,$F$1:$EK$1,0)+3,,1)),""),"")</f>
        <v/>
      </c>
      <c r="FC68" t="str" cm="1">
        <f t="array" aca="1" ref="FC68" ca="1">IF(ISNUMBER(DT$4),IF(ABS(INDEX($F$4:$EK$109,MATCH(1,($A$4:$A$109=$EO68)*($B$4:$B$109=$EP68),0),MATCH(FC$2,$F$2:$EK$2,0))-SUM(OFFSET($E68,,MATCH(FC$2,$F$1:$EK$1,0)+3,,1)))&gt;0,INDEX($F$4:$EK$109,MATCH(1,($A$4:$A$109=$EO68)*($B$4:$B$109=$EP68),0),MATCH(FC$2,$F$2:$EK$2,0))-SUM(OFFSET($E68,,MATCH(FC$2,$F$1:$EK$1,0)+3,,1)),""),"")</f>
        <v/>
      </c>
      <c r="FD68" t="str" cm="1">
        <f t="array" aca="1" ref="FD68" ca="1">IF(ISNUMBER(DU$4),IF(ABS(INDEX($F$4:$EK$109,MATCH(1,($A$4:$A$109=$EO68)*($B$4:$B$109=$EP68),0),MATCH(FD$2,$F$2:$EK$2,0))-SUM(OFFSET($E68,,MATCH(FD$2,$F$1:$EK$1,0)+3,,1)))&gt;0,INDEX($F$4:$EK$109,MATCH(1,($A$4:$A$109=$EO68)*($B$4:$B$109=$EP68),0),MATCH(FD$2,$F$2:$EK$2,0))-SUM(OFFSET($E68,,MATCH(FD$2,$F$1:$EK$1,0)+3,,1)),""),"")</f>
        <v/>
      </c>
      <c r="FE68" t="str" cm="1">
        <f t="array" aca="1" ref="FE68" ca="1">IF(ISNUMBER(DV$4),IF(ABS(INDEX($F$4:$EK$109,MATCH(1,($A$4:$A$109=$EO68)*($B$4:$B$109=$EP68),0),MATCH(FE$2,$F$2:$EK$2,0))-SUM(OFFSET($E68,,MATCH(FE$2,$F$1:$EK$1,0)+3,,1)))&gt;0,INDEX($F$4:$EK$109,MATCH(1,($A$4:$A$109=$EO68)*($B$4:$B$109=$EP68),0),MATCH(FE$2,$F$2:$EK$2,0))-SUM(OFFSET($E68,,MATCH(FE$2,$F$1:$EK$1,0)+3,,1)),""),"")</f>
        <v/>
      </c>
      <c r="FF68" t="str" cm="1">
        <f t="array" aca="1" ref="FF68" ca="1">IF(ISNUMBER(DW$4),IF(ABS(INDEX($F$4:$EK$109,MATCH(1,($A$4:$A$109=$EO68)*($B$4:$B$109=$EP68),0),MATCH(FF$2,$F$2:$EK$2,0))-SUM(OFFSET($E68,,MATCH(FF$2,$F$1:$EK$1,0)+3,,1)))&gt;0,INDEX($F$4:$EK$109,MATCH(1,($A$4:$A$109=$EO68)*($B$4:$B$109=$EP68),0),MATCH(FF$2,$F$2:$EK$2,0))-SUM(OFFSET($E68,,MATCH(FF$2,$F$1:$EK$1,0)+3,,1)),""),"")</f>
        <v/>
      </c>
      <c r="FG68" t="str" cm="1">
        <f t="array" aca="1" ref="FG68" ca="1">IF(ISNUMBER(DX$4),IF(ABS(INDEX($F$4:$EK$109,MATCH(1,($A$4:$A$109=$EO68)*($B$4:$B$109=$EP68),0),MATCH(FG$2,$F$2:$EK$2,0))-SUM(OFFSET($E68,,MATCH(FG$2,$F$1:$EK$1,0)+3,,1)))&gt;0,INDEX($F$4:$EK$109,MATCH(1,($A$4:$A$109=$EO68)*($B$4:$B$109=$EP68),0),MATCH(FG$2,$F$2:$EK$2,0))-SUM(OFFSET($E68,,MATCH(FG$2,$F$1:$EK$1,0)+3,,1)),""),"")</f>
        <v/>
      </c>
      <c r="FH68" t="str" cm="1">
        <f t="array" aca="1" ref="FH68" ca="1">IF(ISNUMBER(DY$4),IF(ABS(INDEX($F$4:$EK$109,MATCH(1,($A$4:$A$109=$EO68)*($B$4:$B$109=$EP68),0),MATCH(FH$2,$F$2:$EK$2,0))-SUM(OFFSET($E68,,MATCH(FH$2,$F$1:$EK$1,0)+3,,1)))&gt;0,INDEX($F$4:$EK$109,MATCH(1,($A$4:$A$109=$EO68)*($B$4:$B$109=$EP68),0),MATCH(FH$2,$F$2:$EK$2,0))-SUM(OFFSET($E68,,MATCH(FH$2,$F$1:$EK$1,0)+3,,1)),""),"")</f>
        <v/>
      </c>
      <c r="FI68" t="str" cm="1">
        <f t="array" aca="1" ref="FI68" ca="1">IF(ISNUMBER(DZ$4),IF(ABS(INDEX($F$4:$EK$109,MATCH(1,($A$4:$A$109=$EO68)*($B$4:$B$109=$EP68),0),MATCH(FI$2,$F$2:$EK$2,0))-SUM(OFFSET($E68,,MATCH(FI$2,$F$1:$EK$1,0)+3,,1)))&gt;0,INDEX($F$4:$EK$109,MATCH(1,($A$4:$A$109=$EO68)*($B$4:$B$109=$EP68),0),MATCH(FI$2,$F$2:$EK$2,0))-SUM(OFFSET($E68,,MATCH(FI$2,$F$1:$EK$1,0)+3,,1)),""),"")</f>
        <v/>
      </c>
      <c r="FJ68" t="str" cm="1">
        <f t="array" aca="1" ref="FJ68" ca="1">IF(ISNUMBER(EA$4),IF(ABS(INDEX($F$4:$EK$109,MATCH(1,($A$4:$A$109=$EO68)*($B$4:$B$109=$EP68),0),MATCH(FJ$2,$F$2:$EK$2,0))-SUM(OFFSET($E68,,MATCH(FJ$2,$F$1:$EK$1,0)+3,,1)))&gt;0,INDEX($F$4:$EK$109,MATCH(1,($A$4:$A$109=$EO68)*($B$4:$B$109=$EP68),0),MATCH(FJ$2,$F$2:$EK$2,0))-SUM(OFFSET($E68,,MATCH(FJ$2,$F$1:$EK$1,0)+3,,1)),""),"")</f>
        <v/>
      </c>
      <c r="FK68" t="str" cm="1">
        <f t="array" aca="1" ref="FK68" ca="1">IF(ISNUMBER(EB$4),IF(ABS(INDEX($F$4:$EK$109,MATCH(1,($A$4:$A$109=$EO68)*($B$4:$B$109=$EP68),0),MATCH(FK$2,$F$2:$EK$2,0))-SUM(OFFSET($E68,,MATCH(FK$2,$F$1:$EK$1,0)+3,,1)))&gt;0,INDEX($F$4:$EK$109,MATCH(1,($A$4:$A$109=$EO68)*($B$4:$B$109=$EP68),0),MATCH(FK$2,$F$2:$EK$2,0))-SUM(OFFSET($E68,,MATCH(FK$2,$F$1:$EK$1,0)+3,,1)),""),"")</f>
        <v/>
      </c>
      <c r="FL68" t="str" cm="1">
        <f t="array" aca="1" ref="FL68" ca="1">IF(ISNUMBER(EC$4),IF(ABS(INDEX($F$4:$EK$109,MATCH(1,($A$4:$A$109=$EO68)*($B$4:$B$109=$EP68),0),MATCH(FL$2,$F$2:$EK$2,0))-SUM(OFFSET($E68,,MATCH(FL$2,$F$1:$EK$1,0)+3,,1)))&gt;0,INDEX($F$4:$EK$109,MATCH(1,($A$4:$A$109=$EO68)*($B$4:$B$109=$EP68),0),MATCH(FL$2,$F$2:$EK$2,0))-SUM(OFFSET($E68,,MATCH(FL$2,$F$1:$EK$1,0)+3,,1)),""),"")</f>
        <v/>
      </c>
      <c r="FM68" t="str" cm="1">
        <f t="array" aca="1" ref="FM68" ca="1">IF(ISNUMBER(ED$4),IF(ABS(INDEX($F$4:$EK$109,MATCH(1,($A$4:$A$109=$EO68)*($B$4:$B$109=$EP68),0),MATCH(FM$2,$F$2:$EK$2,0))-SUM(OFFSET($E68,,MATCH(FM$2,$F$1:$EK$1,0)+3,,1)))&gt;0,INDEX($F$4:$EK$109,MATCH(1,($A$4:$A$109=$EO68)*($B$4:$B$109=$EP68),0),MATCH(FM$2,$F$2:$EK$2,0))-SUM(OFFSET($E68,,MATCH(FM$2,$F$1:$EK$1,0)+3,,1)),""),"")</f>
        <v/>
      </c>
      <c r="FN68" t="str" cm="1">
        <f t="array" aca="1" ref="FN68" ca="1">IF(ISNUMBER(EE$4),IF(ABS(INDEX($F$4:$EK$109,MATCH(1,($A$4:$A$109=$EO68)*($B$4:$B$109=$EP68),0),MATCH(FN$2,$F$2:$EK$2,0))-SUM(OFFSET($E68,,MATCH(FN$2,$F$1:$EK$1,0)+3,,1)))&gt;0,INDEX($F$4:$EK$109,MATCH(1,($A$4:$A$109=$EO68)*($B$4:$B$109=$EP68),0),MATCH(FN$2,$F$2:$EK$2,0))-SUM(OFFSET($E68,,MATCH(FN$2,$F$1:$EK$1,0)+3,,1)),""),"")</f>
        <v/>
      </c>
      <c r="FO68" t="str" cm="1">
        <f t="array" aca="1" ref="FO68" ca="1">IF(ISNUMBER(EF$4),IF(ABS(INDEX($F$4:$EK$109,MATCH(1,($A$4:$A$109=$EO68)*($B$4:$B$109=$EP68),0),MATCH(FO$2,$F$2:$EK$2,0))-SUM(OFFSET($E68,,MATCH(FO$2,$F$1:$EK$1,0)+3,,1)))&gt;0,INDEX($F$4:$EK$109,MATCH(1,($A$4:$A$109=$EO68)*($B$4:$B$109=$EP68),0),MATCH(FO$2,$F$2:$EK$2,0))-SUM(OFFSET($E68,,MATCH(FO$2,$F$1:$EK$1,0)+3,,1)),""),"")</f>
        <v/>
      </c>
      <c r="FP68" t="str" cm="1">
        <f t="array" aca="1" ref="FP68" ca="1">IF(ISNUMBER(EG$4),IF(ABS(INDEX($F$4:$EK$109,MATCH(1,($A$4:$A$109=$EO68)*($B$4:$B$109=$EP68),0),MATCH(FP$2,$F$2:$EK$2,0))-SUM(OFFSET($E68,,MATCH(FP$2,$F$1:$EK$1,0)+3,,1)))&gt;0,INDEX($F$4:$EK$109,MATCH(1,($A$4:$A$109=$EO68)*($B$4:$B$109=$EP68),0),MATCH(FP$2,$F$2:$EK$2,0))-SUM(OFFSET($E68,,MATCH(FP$2,$F$1:$EK$1,0)+3,,1)),""),"")</f>
        <v/>
      </c>
      <c r="FQ68" t="str" cm="1">
        <f t="array" aca="1" ref="FQ68" ca="1">IF(ISNUMBER(EH$4),IF(ABS(INDEX($F$4:$EK$109,MATCH(1,($A$4:$A$109=$EO68)*($B$4:$B$109=$EP68),0),MATCH(FQ$2,$F$2:$EK$2,0))-SUM(OFFSET($E68,,MATCH(FQ$2,$F$1:$EK$1,0)+3,,1)))&gt;0,INDEX($F$4:$EK$109,MATCH(1,($A$4:$A$109=$EO68)*($B$4:$B$109=$EP68),0),MATCH(FQ$2,$F$2:$EK$2,0))-SUM(OFFSET($E68,,MATCH(FQ$2,$F$1:$EK$1,0)+3,,1)),""),"")</f>
        <v/>
      </c>
      <c r="FR68" t="str" cm="1">
        <f t="array" aca="1" ref="FR68" ca="1">IF(ISNUMBER(EI$4),IF(ABS(INDEX($F$4:$EK$109,MATCH(1,($A$4:$A$109=$EO68)*($B$4:$B$109=$EP68),0),MATCH(FR$2,$F$2:$EK$2,0))-SUM(OFFSET($E68,,MATCH(FR$2,$F$1:$EK$1,0)+3,,1)))&gt;0,INDEX($F$4:$EK$109,MATCH(1,($A$4:$A$109=$EO68)*($B$4:$B$109=$EP68),0),MATCH(FR$2,$F$2:$EK$2,0))-SUM(OFFSET($E68,,MATCH(FR$2,$F$1:$EK$1,0)+3,,1)),""),"")</f>
        <v/>
      </c>
      <c r="FS68" t="str" cm="1">
        <f t="array" aca="1" ref="FS68" ca="1">IF(ISNUMBER(EJ$4),IF(ABS(INDEX($F$4:$EK$109,MATCH(1,($A$4:$A$109=$EO68)*($B$4:$B$109=$EP68),0),MATCH(FS$2,$F$2:$EK$2,0))-SUM(OFFSET($E68,,MATCH(FS$2,$F$1:$EK$1,0)+3,,1)))&gt;0,INDEX($F$4:$EK$109,MATCH(1,($A$4:$A$109=$EO68)*($B$4:$B$109=$EP68),0),MATCH(FS$2,$F$2:$EK$2,0))-SUM(OFFSET($E68,,MATCH(FS$2,$F$1:$EK$1,0)+3,,1)),""),"")</f>
        <v/>
      </c>
      <c r="FT68" t="str" cm="1">
        <f t="array" aca="1" ref="FT68" ca="1">IF(ISNUMBER(EK$4),IF(ABS(INDEX($F$4:$EK$109,MATCH(1,($A$4:$A$109=$EO68)*($B$4:$B$109=$EP68),0),MATCH(FT$2,$F$2:$EK$2,0))-SUM(OFFSET($E68,,MATCH(FT$2,$F$1:$EK$1,0)+3,,1)))&gt;0,INDEX($F$4:$EK$109,MATCH(1,($A$4:$A$109=$EO68)*($B$4:$B$109=$EP68),0),MATCH(FT$2,$F$2:$EK$2,0))-SUM(OFFSET($E68,,MATCH(FT$2,$F$1:$EK$1,0)+3,,1)),""),"")</f>
        <v/>
      </c>
    </row>
    <row r="69" spans="1:176" x14ac:dyDescent="0.25">
      <c r="A69" t="s">
        <v>157</v>
      </c>
      <c r="B69" t="s">
        <v>192</v>
      </c>
      <c r="F69">
        <v>565351000</v>
      </c>
      <c r="G69">
        <v>624593000</v>
      </c>
      <c r="H69">
        <v>392114000</v>
      </c>
      <c r="I69">
        <v>460507000</v>
      </c>
      <c r="J69">
        <v>510000000</v>
      </c>
      <c r="K69">
        <v>173000000</v>
      </c>
      <c r="L69">
        <v>258000000</v>
      </c>
      <c r="M69">
        <v>122000000</v>
      </c>
      <c r="N69">
        <v>-290000000</v>
      </c>
      <c r="O69">
        <v>-200000000</v>
      </c>
      <c r="P69">
        <v>-202000000</v>
      </c>
      <c r="Q69">
        <v>-331000000</v>
      </c>
      <c r="R69">
        <v>-361000000</v>
      </c>
      <c r="S69">
        <v>-1022000000</v>
      </c>
      <c r="T69">
        <v>-1395000000</v>
      </c>
      <c r="U69">
        <v>-1299000000</v>
      </c>
      <c r="V69">
        <v>-2209000000</v>
      </c>
      <c r="W69">
        <v>-2140000000</v>
      </c>
      <c r="X69">
        <v>-2598000000</v>
      </c>
      <c r="Y69">
        <v>-3212000000</v>
      </c>
      <c r="Z69">
        <v>-3157000000</v>
      </c>
      <c r="AA69">
        <v>-2981000000</v>
      </c>
      <c r="AB69">
        <v>-2902000000</v>
      </c>
      <c r="AC69">
        <v>-2769000000</v>
      </c>
      <c r="AD69">
        <v>-2682000000</v>
      </c>
      <c r="AE69">
        <v>-2404000000</v>
      </c>
      <c r="AF69">
        <v>-2229000000</v>
      </c>
      <c r="AG69">
        <v>-2035000000</v>
      </c>
      <c r="AH69">
        <v>-1962000000</v>
      </c>
      <c r="AI69">
        <v>-1859000000</v>
      </c>
      <c r="AJ69">
        <v>-1573000000</v>
      </c>
      <c r="AK69">
        <v>10385000000</v>
      </c>
      <c r="AL69">
        <v>10623000000</v>
      </c>
      <c r="AM69">
        <v>10968000000</v>
      </c>
      <c r="AN69">
        <v>11565000000</v>
      </c>
      <c r="AO69">
        <v>11971000000</v>
      </c>
      <c r="AP69">
        <v>12453000000</v>
      </c>
      <c r="AQ69">
        <v>12629000000</v>
      </c>
      <c r="AR69">
        <v>12991000000</v>
      </c>
      <c r="AS69">
        <v>13132000000</v>
      </c>
      <c r="AT69">
        <v>12651000000</v>
      </c>
      <c r="AU69">
        <v>12115000000</v>
      </c>
      <c r="AV69">
        <v>11821000000</v>
      </c>
      <c r="DK69">
        <v>460507000</v>
      </c>
      <c r="DL69">
        <v>122000000</v>
      </c>
      <c r="DM69">
        <v>-331000000</v>
      </c>
      <c r="DN69">
        <v>-1299000000</v>
      </c>
      <c r="DO69">
        <v>-3212000000</v>
      </c>
      <c r="DP69">
        <v>-2769000000</v>
      </c>
      <c r="DQ69">
        <v>-2035000000</v>
      </c>
      <c r="DR69">
        <v>10385000000</v>
      </c>
      <c r="DS69">
        <v>11971000000</v>
      </c>
      <c r="DT69">
        <v>13132000000</v>
      </c>
      <c r="EO69" t="str">
        <f t="shared" si="9"/>
        <v>bs</v>
      </c>
      <c r="EP69" t="str">
        <f t="shared" si="9"/>
        <v>othertotalStockholdersEquity</v>
      </c>
      <c r="ET69" t="str" cm="1">
        <f t="array" aca="1" ref="ET69" ca="1">IF(ISNUMBER(DK$4),IF(ABS(INDEX($F$4:$EK$109,MATCH(1,($A$4:$A$109=$EO69)*($B$4:$B$109=$EP69),0),MATCH(ET$2,$F$2:$EK$2,0))-SUM(OFFSET($E69,,MATCH(ET$2,$F$1:$EK$1,0)+3,,1)))&gt;0,INDEX($F$4:$EK$109,MATCH(1,($A$4:$A$109=$EO69)*($B$4:$B$109=$EP69),0),MATCH(ET$2,$F$2:$EK$2,0))-SUM(OFFSET($E69,,MATCH(ET$2,$F$1:$EK$1,0)+3,,1)),""),"")</f>
        <v/>
      </c>
      <c r="EU69" t="str" cm="1">
        <f t="array" aca="1" ref="EU69" ca="1">IF(ISNUMBER(DL$4),IF(ABS(INDEX($F$4:$EK$109,MATCH(1,($A$4:$A$109=$EO69)*($B$4:$B$109=$EP69),0),MATCH(EU$2,$F$2:$EK$2,0))-SUM(OFFSET($E69,,MATCH(EU$2,$F$1:$EK$1,0)+3,,1)))&gt;0,INDEX($F$4:$EK$109,MATCH(1,($A$4:$A$109=$EO69)*($B$4:$B$109=$EP69),0),MATCH(EU$2,$F$2:$EK$2,0))-SUM(OFFSET($E69,,MATCH(EU$2,$F$1:$EK$1,0)+3,,1)),""),"")</f>
        <v/>
      </c>
      <c r="EV69" t="str" cm="1">
        <f t="array" aca="1" ref="EV69" ca="1">IF(ISNUMBER(DM$4),IF(ABS(INDEX($F$4:$EK$109,MATCH(1,($A$4:$A$109=$EO69)*($B$4:$B$109=$EP69),0),MATCH(EV$2,$F$2:$EK$2,0))-SUM(OFFSET($E69,,MATCH(EV$2,$F$1:$EK$1,0)+3,,1)))&gt;0,INDEX($F$4:$EK$109,MATCH(1,($A$4:$A$109=$EO69)*($B$4:$B$109=$EP69),0),MATCH(EV$2,$F$2:$EK$2,0))-SUM(OFFSET($E69,,MATCH(EV$2,$F$1:$EK$1,0)+3,,1)),""),"")</f>
        <v/>
      </c>
      <c r="EW69" t="str" cm="1">
        <f t="array" aca="1" ref="EW69" ca="1">IF(ISNUMBER(DN$4),IF(ABS(INDEX($F$4:$EK$109,MATCH(1,($A$4:$A$109=$EO69)*($B$4:$B$109=$EP69),0),MATCH(EW$2,$F$2:$EK$2,0))-SUM(OFFSET($E69,,MATCH(EW$2,$F$1:$EK$1,0)+3,,1)))&gt;0,INDEX($F$4:$EK$109,MATCH(1,($A$4:$A$109=$EO69)*($B$4:$B$109=$EP69),0),MATCH(EW$2,$F$2:$EK$2,0))-SUM(OFFSET($E69,,MATCH(EW$2,$F$1:$EK$1,0)+3,,1)),""),"")</f>
        <v/>
      </c>
      <c r="EX69" t="str" cm="1">
        <f t="array" aca="1" ref="EX69" ca="1">IF(ISNUMBER(DO$4),IF(ABS(INDEX($F$4:$EK$109,MATCH(1,($A$4:$A$109=$EO69)*($B$4:$B$109=$EP69),0),MATCH(EX$2,$F$2:$EK$2,0))-SUM(OFFSET($E69,,MATCH(EX$2,$F$1:$EK$1,0)+3,,1)))&gt;0,INDEX($F$4:$EK$109,MATCH(1,($A$4:$A$109=$EO69)*($B$4:$B$109=$EP69),0),MATCH(EX$2,$F$2:$EK$2,0))-SUM(OFFSET($E69,,MATCH(EX$2,$F$1:$EK$1,0)+3,,1)),""),"")</f>
        <v/>
      </c>
      <c r="EY69" t="str" cm="1">
        <f t="array" aca="1" ref="EY69" ca="1">IF(ISNUMBER(DP$4),IF(ABS(INDEX($F$4:$EK$109,MATCH(1,($A$4:$A$109=$EO69)*($B$4:$B$109=$EP69),0),MATCH(EY$2,$F$2:$EK$2,0))-SUM(OFFSET($E69,,MATCH(EY$2,$F$1:$EK$1,0)+3,,1)))&gt;0,INDEX($F$4:$EK$109,MATCH(1,($A$4:$A$109=$EO69)*($B$4:$B$109=$EP69),0),MATCH(EY$2,$F$2:$EK$2,0))-SUM(OFFSET($E69,,MATCH(EY$2,$F$1:$EK$1,0)+3,,1)),""),"")</f>
        <v/>
      </c>
      <c r="EZ69" t="str" cm="1">
        <f t="array" aca="1" ref="EZ69" ca="1">IF(ISNUMBER(DQ$4),IF(ABS(INDEX($F$4:$EK$109,MATCH(1,($A$4:$A$109=$EO69)*($B$4:$B$109=$EP69),0),MATCH(EZ$2,$F$2:$EK$2,0))-SUM(OFFSET($E69,,MATCH(EZ$2,$F$1:$EK$1,0)+3,,1)))&gt;0,INDEX($F$4:$EK$109,MATCH(1,($A$4:$A$109=$EO69)*($B$4:$B$109=$EP69),0),MATCH(EZ$2,$F$2:$EK$2,0))-SUM(OFFSET($E69,,MATCH(EZ$2,$F$1:$EK$1,0)+3,,1)),""),"")</f>
        <v/>
      </c>
      <c r="FA69" t="str" cm="1">
        <f t="array" aca="1" ref="FA69" ca="1">IF(ISNUMBER(DR$4),IF(ABS(INDEX($F$4:$EK$109,MATCH(1,($A$4:$A$109=$EO69)*($B$4:$B$109=$EP69),0),MATCH(FA$2,$F$2:$EK$2,0))-SUM(OFFSET($E69,,MATCH(FA$2,$F$1:$EK$1,0)+3,,1)))&gt;0,INDEX($F$4:$EK$109,MATCH(1,($A$4:$A$109=$EO69)*($B$4:$B$109=$EP69),0),MATCH(FA$2,$F$2:$EK$2,0))-SUM(OFFSET($E69,,MATCH(FA$2,$F$1:$EK$1,0)+3,,1)),""),"")</f>
        <v/>
      </c>
      <c r="FB69" t="str" cm="1">
        <f t="array" aca="1" ref="FB69" ca="1">IF(ISNUMBER(DS$4),IF(ABS(INDEX($F$4:$EK$109,MATCH(1,($A$4:$A$109=$EO69)*($B$4:$B$109=$EP69),0),MATCH(FB$2,$F$2:$EK$2,0))-SUM(OFFSET($E69,,MATCH(FB$2,$F$1:$EK$1,0)+3,,1)))&gt;0,INDEX($F$4:$EK$109,MATCH(1,($A$4:$A$109=$EO69)*($B$4:$B$109=$EP69),0),MATCH(FB$2,$F$2:$EK$2,0))-SUM(OFFSET($E69,,MATCH(FB$2,$F$1:$EK$1,0)+3,,1)),""),"")</f>
        <v/>
      </c>
      <c r="FC69" t="str" cm="1">
        <f t="array" aca="1" ref="FC69" ca="1">IF(ISNUMBER(DT$4),IF(ABS(INDEX($F$4:$EK$109,MATCH(1,($A$4:$A$109=$EO69)*($B$4:$B$109=$EP69),0),MATCH(FC$2,$F$2:$EK$2,0))-SUM(OFFSET($E69,,MATCH(FC$2,$F$1:$EK$1,0)+3,,1)))&gt;0,INDEX($F$4:$EK$109,MATCH(1,($A$4:$A$109=$EO69)*($B$4:$B$109=$EP69),0),MATCH(FC$2,$F$2:$EK$2,0))-SUM(OFFSET($E69,,MATCH(FC$2,$F$1:$EK$1,0)+3,,1)),""),"")</f>
        <v/>
      </c>
      <c r="FD69" t="str" cm="1">
        <f t="array" aca="1" ref="FD69" ca="1">IF(ISNUMBER(DU$4),IF(ABS(INDEX($F$4:$EK$109,MATCH(1,($A$4:$A$109=$EO69)*($B$4:$B$109=$EP69),0),MATCH(FD$2,$F$2:$EK$2,0))-SUM(OFFSET($E69,,MATCH(FD$2,$F$1:$EK$1,0)+3,,1)))&gt;0,INDEX($F$4:$EK$109,MATCH(1,($A$4:$A$109=$EO69)*($B$4:$B$109=$EP69),0),MATCH(FD$2,$F$2:$EK$2,0))-SUM(OFFSET($E69,,MATCH(FD$2,$F$1:$EK$1,0)+3,,1)),""),"")</f>
        <v/>
      </c>
      <c r="FE69" t="str" cm="1">
        <f t="array" aca="1" ref="FE69" ca="1">IF(ISNUMBER(DV$4),IF(ABS(INDEX($F$4:$EK$109,MATCH(1,($A$4:$A$109=$EO69)*($B$4:$B$109=$EP69),0),MATCH(FE$2,$F$2:$EK$2,0))-SUM(OFFSET($E69,,MATCH(FE$2,$F$1:$EK$1,0)+3,,1)))&gt;0,INDEX($F$4:$EK$109,MATCH(1,($A$4:$A$109=$EO69)*($B$4:$B$109=$EP69),0),MATCH(FE$2,$F$2:$EK$2,0))-SUM(OFFSET($E69,,MATCH(FE$2,$F$1:$EK$1,0)+3,,1)),""),"")</f>
        <v/>
      </c>
      <c r="FF69" t="str" cm="1">
        <f t="array" aca="1" ref="FF69" ca="1">IF(ISNUMBER(DW$4),IF(ABS(INDEX($F$4:$EK$109,MATCH(1,($A$4:$A$109=$EO69)*($B$4:$B$109=$EP69),0),MATCH(FF$2,$F$2:$EK$2,0))-SUM(OFFSET($E69,,MATCH(FF$2,$F$1:$EK$1,0)+3,,1)))&gt;0,INDEX($F$4:$EK$109,MATCH(1,($A$4:$A$109=$EO69)*($B$4:$B$109=$EP69),0),MATCH(FF$2,$F$2:$EK$2,0))-SUM(OFFSET($E69,,MATCH(FF$2,$F$1:$EK$1,0)+3,,1)),""),"")</f>
        <v/>
      </c>
      <c r="FG69" t="str" cm="1">
        <f t="array" aca="1" ref="FG69" ca="1">IF(ISNUMBER(DX$4),IF(ABS(INDEX($F$4:$EK$109,MATCH(1,($A$4:$A$109=$EO69)*($B$4:$B$109=$EP69),0),MATCH(FG$2,$F$2:$EK$2,0))-SUM(OFFSET($E69,,MATCH(FG$2,$F$1:$EK$1,0)+3,,1)))&gt;0,INDEX($F$4:$EK$109,MATCH(1,($A$4:$A$109=$EO69)*($B$4:$B$109=$EP69),0),MATCH(FG$2,$F$2:$EK$2,0))-SUM(OFFSET($E69,,MATCH(FG$2,$F$1:$EK$1,0)+3,,1)),""),"")</f>
        <v/>
      </c>
      <c r="FH69" t="str" cm="1">
        <f t="array" aca="1" ref="FH69" ca="1">IF(ISNUMBER(DY$4),IF(ABS(INDEX($F$4:$EK$109,MATCH(1,($A$4:$A$109=$EO69)*($B$4:$B$109=$EP69),0),MATCH(FH$2,$F$2:$EK$2,0))-SUM(OFFSET($E69,,MATCH(FH$2,$F$1:$EK$1,0)+3,,1)))&gt;0,INDEX($F$4:$EK$109,MATCH(1,($A$4:$A$109=$EO69)*($B$4:$B$109=$EP69),0),MATCH(FH$2,$F$2:$EK$2,0))-SUM(OFFSET($E69,,MATCH(FH$2,$F$1:$EK$1,0)+3,,1)),""),"")</f>
        <v/>
      </c>
      <c r="FI69" t="str" cm="1">
        <f t="array" aca="1" ref="FI69" ca="1">IF(ISNUMBER(DZ$4),IF(ABS(INDEX($F$4:$EK$109,MATCH(1,($A$4:$A$109=$EO69)*($B$4:$B$109=$EP69),0),MATCH(FI$2,$F$2:$EK$2,0))-SUM(OFFSET($E69,,MATCH(FI$2,$F$1:$EK$1,0)+3,,1)))&gt;0,INDEX($F$4:$EK$109,MATCH(1,($A$4:$A$109=$EO69)*($B$4:$B$109=$EP69),0),MATCH(FI$2,$F$2:$EK$2,0))-SUM(OFFSET($E69,,MATCH(FI$2,$F$1:$EK$1,0)+3,,1)),""),"")</f>
        <v/>
      </c>
      <c r="FJ69" t="str" cm="1">
        <f t="array" aca="1" ref="FJ69" ca="1">IF(ISNUMBER(EA$4),IF(ABS(INDEX($F$4:$EK$109,MATCH(1,($A$4:$A$109=$EO69)*($B$4:$B$109=$EP69),0),MATCH(FJ$2,$F$2:$EK$2,0))-SUM(OFFSET($E69,,MATCH(FJ$2,$F$1:$EK$1,0)+3,,1)))&gt;0,INDEX($F$4:$EK$109,MATCH(1,($A$4:$A$109=$EO69)*($B$4:$B$109=$EP69),0),MATCH(FJ$2,$F$2:$EK$2,0))-SUM(OFFSET($E69,,MATCH(FJ$2,$F$1:$EK$1,0)+3,,1)),""),"")</f>
        <v/>
      </c>
      <c r="FK69" t="str" cm="1">
        <f t="array" aca="1" ref="FK69" ca="1">IF(ISNUMBER(EB$4),IF(ABS(INDEX($F$4:$EK$109,MATCH(1,($A$4:$A$109=$EO69)*($B$4:$B$109=$EP69),0),MATCH(FK$2,$F$2:$EK$2,0))-SUM(OFFSET($E69,,MATCH(FK$2,$F$1:$EK$1,0)+3,,1)))&gt;0,INDEX($F$4:$EK$109,MATCH(1,($A$4:$A$109=$EO69)*($B$4:$B$109=$EP69),0),MATCH(FK$2,$F$2:$EK$2,0))-SUM(OFFSET($E69,,MATCH(FK$2,$F$1:$EK$1,0)+3,,1)),""),"")</f>
        <v/>
      </c>
      <c r="FL69" t="str" cm="1">
        <f t="array" aca="1" ref="FL69" ca="1">IF(ISNUMBER(EC$4),IF(ABS(INDEX($F$4:$EK$109,MATCH(1,($A$4:$A$109=$EO69)*($B$4:$B$109=$EP69),0),MATCH(FL$2,$F$2:$EK$2,0))-SUM(OFFSET($E69,,MATCH(FL$2,$F$1:$EK$1,0)+3,,1)))&gt;0,INDEX($F$4:$EK$109,MATCH(1,($A$4:$A$109=$EO69)*($B$4:$B$109=$EP69),0),MATCH(FL$2,$F$2:$EK$2,0))-SUM(OFFSET($E69,,MATCH(FL$2,$F$1:$EK$1,0)+3,,1)),""),"")</f>
        <v/>
      </c>
      <c r="FM69" t="str" cm="1">
        <f t="array" aca="1" ref="FM69" ca="1">IF(ISNUMBER(ED$4),IF(ABS(INDEX($F$4:$EK$109,MATCH(1,($A$4:$A$109=$EO69)*($B$4:$B$109=$EP69),0),MATCH(FM$2,$F$2:$EK$2,0))-SUM(OFFSET($E69,,MATCH(FM$2,$F$1:$EK$1,0)+3,,1)))&gt;0,INDEX($F$4:$EK$109,MATCH(1,($A$4:$A$109=$EO69)*($B$4:$B$109=$EP69),0),MATCH(FM$2,$F$2:$EK$2,0))-SUM(OFFSET($E69,,MATCH(FM$2,$F$1:$EK$1,0)+3,,1)),""),"")</f>
        <v/>
      </c>
      <c r="FN69" t="str" cm="1">
        <f t="array" aca="1" ref="FN69" ca="1">IF(ISNUMBER(EE$4),IF(ABS(INDEX($F$4:$EK$109,MATCH(1,($A$4:$A$109=$EO69)*($B$4:$B$109=$EP69),0),MATCH(FN$2,$F$2:$EK$2,0))-SUM(OFFSET($E69,,MATCH(FN$2,$F$1:$EK$1,0)+3,,1)))&gt;0,INDEX($F$4:$EK$109,MATCH(1,($A$4:$A$109=$EO69)*($B$4:$B$109=$EP69),0),MATCH(FN$2,$F$2:$EK$2,0))-SUM(OFFSET($E69,,MATCH(FN$2,$F$1:$EK$1,0)+3,,1)),""),"")</f>
        <v/>
      </c>
      <c r="FO69" t="str" cm="1">
        <f t="array" aca="1" ref="FO69" ca="1">IF(ISNUMBER(EF$4),IF(ABS(INDEX($F$4:$EK$109,MATCH(1,($A$4:$A$109=$EO69)*($B$4:$B$109=$EP69),0),MATCH(FO$2,$F$2:$EK$2,0))-SUM(OFFSET($E69,,MATCH(FO$2,$F$1:$EK$1,0)+3,,1)))&gt;0,INDEX($F$4:$EK$109,MATCH(1,($A$4:$A$109=$EO69)*($B$4:$B$109=$EP69),0),MATCH(FO$2,$F$2:$EK$2,0))-SUM(OFFSET($E69,,MATCH(FO$2,$F$1:$EK$1,0)+3,,1)),""),"")</f>
        <v/>
      </c>
      <c r="FP69" t="str" cm="1">
        <f t="array" aca="1" ref="FP69" ca="1">IF(ISNUMBER(EG$4),IF(ABS(INDEX($F$4:$EK$109,MATCH(1,($A$4:$A$109=$EO69)*($B$4:$B$109=$EP69),0),MATCH(FP$2,$F$2:$EK$2,0))-SUM(OFFSET($E69,,MATCH(FP$2,$F$1:$EK$1,0)+3,,1)))&gt;0,INDEX($F$4:$EK$109,MATCH(1,($A$4:$A$109=$EO69)*($B$4:$B$109=$EP69),0),MATCH(FP$2,$F$2:$EK$2,0))-SUM(OFFSET($E69,,MATCH(FP$2,$F$1:$EK$1,0)+3,,1)),""),"")</f>
        <v/>
      </c>
      <c r="FQ69" t="str" cm="1">
        <f t="array" aca="1" ref="FQ69" ca="1">IF(ISNUMBER(EH$4),IF(ABS(INDEX($F$4:$EK$109,MATCH(1,($A$4:$A$109=$EO69)*($B$4:$B$109=$EP69),0),MATCH(FQ$2,$F$2:$EK$2,0))-SUM(OFFSET($E69,,MATCH(FQ$2,$F$1:$EK$1,0)+3,,1)))&gt;0,INDEX($F$4:$EK$109,MATCH(1,($A$4:$A$109=$EO69)*($B$4:$B$109=$EP69),0),MATCH(FQ$2,$F$2:$EK$2,0))-SUM(OFFSET($E69,,MATCH(FQ$2,$F$1:$EK$1,0)+3,,1)),""),"")</f>
        <v/>
      </c>
      <c r="FR69" t="str" cm="1">
        <f t="array" aca="1" ref="FR69" ca="1">IF(ISNUMBER(EI$4),IF(ABS(INDEX($F$4:$EK$109,MATCH(1,($A$4:$A$109=$EO69)*($B$4:$B$109=$EP69),0),MATCH(FR$2,$F$2:$EK$2,0))-SUM(OFFSET($E69,,MATCH(FR$2,$F$1:$EK$1,0)+3,,1)))&gt;0,INDEX($F$4:$EK$109,MATCH(1,($A$4:$A$109=$EO69)*($B$4:$B$109=$EP69),0),MATCH(FR$2,$F$2:$EK$2,0))-SUM(OFFSET($E69,,MATCH(FR$2,$F$1:$EK$1,0)+3,,1)),""),"")</f>
        <v/>
      </c>
      <c r="FS69" t="str" cm="1">
        <f t="array" aca="1" ref="FS69" ca="1">IF(ISNUMBER(EJ$4),IF(ABS(INDEX($F$4:$EK$109,MATCH(1,($A$4:$A$109=$EO69)*($B$4:$B$109=$EP69),0),MATCH(FS$2,$F$2:$EK$2,0))-SUM(OFFSET($E69,,MATCH(FS$2,$F$1:$EK$1,0)+3,,1)))&gt;0,INDEX($F$4:$EK$109,MATCH(1,($A$4:$A$109=$EO69)*($B$4:$B$109=$EP69),0),MATCH(FS$2,$F$2:$EK$2,0))-SUM(OFFSET($E69,,MATCH(FS$2,$F$1:$EK$1,0)+3,,1)),""),"")</f>
        <v/>
      </c>
      <c r="FT69" t="str" cm="1">
        <f t="array" aca="1" ref="FT69" ca="1">IF(ISNUMBER(EK$4),IF(ABS(INDEX($F$4:$EK$109,MATCH(1,($A$4:$A$109=$EO69)*($B$4:$B$109=$EP69),0),MATCH(FT$2,$F$2:$EK$2,0))-SUM(OFFSET($E69,,MATCH(FT$2,$F$1:$EK$1,0)+3,,1)))&gt;0,INDEX($F$4:$EK$109,MATCH(1,($A$4:$A$109=$EO69)*($B$4:$B$109=$EP69),0),MATCH(FT$2,$F$2:$EK$2,0))-SUM(OFFSET($E69,,MATCH(FT$2,$F$1:$EK$1,0)+3,,1)),""),"")</f>
        <v/>
      </c>
    </row>
    <row r="70" spans="1:176" x14ac:dyDescent="0.25">
      <c r="A70" t="s">
        <v>157</v>
      </c>
      <c r="B70" t="s">
        <v>193</v>
      </c>
      <c r="F70">
        <v>4166985000</v>
      </c>
      <c r="G70">
        <v>4304786000</v>
      </c>
      <c r="H70">
        <v>4204593000</v>
      </c>
      <c r="I70">
        <v>4417982000</v>
      </c>
      <c r="J70">
        <v>4556000000</v>
      </c>
      <c r="K70">
        <v>4185000000</v>
      </c>
      <c r="L70">
        <v>4465000000</v>
      </c>
      <c r="M70">
        <v>4469000000</v>
      </c>
      <c r="N70">
        <v>4196000000</v>
      </c>
      <c r="O70">
        <v>4480000000</v>
      </c>
      <c r="P70">
        <v>5324000000</v>
      </c>
      <c r="Q70">
        <v>5762000000</v>
      </c>
      <c r="R70">
        <v>6132000000</v>
      </c>
      <c r="S70">
        <v>5973000000</v>
      </c>
      <c r="T70">
        <v>6352000000</v>
      </c>
      <c r="U70">
        <v>7471000000</v>
      </c>
      <c r="V70">
        <v>7717000000</v>
      </c>
      <c r="W70">
        <v>8795000000</v>
      </c>
      <c r="X70">
        <v>9475000000</v>
      </c>
      <c r="Y70">
        <v>9342000000</v>
      </c>
      <c r="Z70">
        <v>9704000000</v>
      </c>
      <c r="AA70">
        <v>10336000000</v>
      </c>
      <c r="AB70">
        <v>11214000000</v>
      </c>
      <c r="AC70">
        <v>12204000000</v>
      </c>
      <c r="AD70">
        <v>13099000000</v>
      </c>
      <c r="AE70">
        <v>13914000000</v>
      </c>
      <c r="AF70">
        <v>15334000000</v>
      </c>
      <c r="AG70">
        <v>16893000000</v>
      </c>
      <c r="AH70">
        <v>18774000000</v>
      </c>
      <c r="AI70">
        <v>21147000000</v>
      </c>
      <c r="AJ70">
        <v>23798000000</v>
      </c>
      <c r="AK70">
        <v>26612000000</v>
      </c>
      <c r="AL70">
        <v>26320000000</v>
      </c>
      <c r="AM70">
        <v>23851000000</v>
      </c>
      <c r="AN70">
        <v>21349000000</v>
      </c>
      <c r="AO70">
        <v>22101000000</v>
      </c>
      <c r="AP70">
        <v>24520000000</v>
      </c>
      <c r="AQ70">
        <v>27501000000</v>
      </c>
      <c r="AR70">
        <v>33265000000</v>
      </c>
      <c r="AS70">
        <v>42978000000</v>
      </c>
      <c r="AT70">
        <v>49142000000</v>
      </c>
      <c r="AU70">
        <v>58157000000</v>
      </c>
      <c r="AV70">
        <v>65899000000</v>
      </c>
      <c r="DK70">
        <v>4417982000</v>
      </c>
      <c r="DL70">
        <v>4469000000</v>
      </c>
      <c r="DM70">
        <v>5762000000</v>
      </c>
      <c r="DN70">
        <v>7471000000</v>
      </c>
      <c r="DO70">
        <v>9342000000</v>
      </c>
      <c r="DP70">
        <v>12204000000</v>
      </c>
      <c r="DQ70">
        <v>16893000000</v>
      </c>
      <c r="DR70">
        <v>26612000000</v>
      </c>
      <c r="DS70">
        <v>22101000000</v>
      </c>
      <c r="DT70">
        <v>42978000000</v>
      </c>
      <c r="EO70" t="str">
        <f t="shared" si="9"/>
        <v>bs</v>
      </c>
      <c r="EP70" t="str">
        <f t="shared" si="9"/>
        <v>totalStockholdersEquity</v>
      </c>
      <c r="ET70" t="str" cm="1">
        <f t="array" aca="1" ref="ET70" ca="1">IF(ISNUMBER(DK$4),IF(ABS(INDEX($F$4:$EK$109,MATCH(1,($A$4:$A$109=$EO70)*($B$4:$B$109=$EP70),0),MATCH(ET$2,$F$2:$EK$2,0))-SUM(OFFSET($E70,,MATCH(ET$2,$F$1:$EK$1,0)+3,,1)))&gt;0,INDEX($F$4:$EK$109,MATCH(1,($A$4:$A$109=$EO70)*($B$4:$B$109=$EP70),0),MATCH(ET$2,$F$2:$EK$2,0))-SUM(OFFSET($E70,,MATCH(ET$2,$F$1:$EK$1,0)+3,,1)),""),"")</f>
        <v/>
      </c>
      <c r="EU70" t="str" cm="1">
        <f t="array" aca="1" ref="EU70" ca="1">IF(ISNUMBER(DL$4),IF(ABS(INDEX($F$4:$EK$109,MATCH(1,($A$4:$A$109=$EO70)*($B$4:$B$109=$EP70),0),MATCH(EU$2,$F$2:$EK$2,0))-SUM(OFFSET($E70,,MATCH(EU$2,$F$1:$EK$1,0)+3,,1)))&gt;0,INDEX($F$4:$EK$109,MATCH(1,($A$4:$A$109=$EO70)*($B$4:$B$109=$EP70),0),MATCH(EU$2,$F$2:$EK$2,0))-SUM(OFFSET($E70,,MATCH(EU$2,$F$1:$EK$1,0)+3,,1)),""),"")</f>
        <v/>
      </c>
      <c r="EV70" t="str" cm="1">
        <f t="array" aca="1" ref="EV70" ca="1">IF(ISNUMBER(DM$4),IF(ABS(INDEX($F$4:$EK$109,MATCH(1,($A$4:$A$109=$EO70)*($B$4:$B$109=$EP70),0),MATCH(EV$2,$F$2:$EK$2,0))-SUM(OFFSET($E70,,MATCH(EV$2,$F$1:$EK$1,0)+3,,1)))&gt;0,INDEX($F$4:$EK$109,MATCH(1,($A$4:$A$109=$EO70)*($B$4:$B$109=$EP70),0),MATCH(EV$2,$F$2:$EK$2,0))-SUM(OFFSET($E70,,MATCH(EV$2,$F$1:$EK$1,0)+3,,1)),""),"")</f>
        <v/>
      </c>
      <c r="EW70" t="str" cm="1">
        <f t="array" aca="1" ref="EW70" ca="1">IF(ISNUMBER(DN$4),IF(ABS(INDEX($F$4:$EK$109,MATCH(1,($A$4:$A$109=$EO70)*($B$4:$B$109=$EP70),0),MATCH(EW$2,$F$2:$EK$2,0))-SUM(OFFSET($E70,,MATCH(EW$2,$F$1:$EK$1,0)+3,,1)))&gt;0,INDEX($F$4:$EK$109,MATCH(1,($A$4:$A$109=$EO70)*($B$4:$B$109=$EP70),0),MATCH(EW$2,$F$2:$EK$2,0))-SUM(OFFSET($E70,,MATCH(EW$2,$F$1:$EK$1,0)+3,,1)),""),"")</f>
        <v/>
      </c>
      <c r="EX70" t="str" cm="1">
        <f t="array" aca="1" ref="EX70" ca="1">IF(ISNUMBER(DO$4),IF(ABS(INDEX($F$4:$EK$109,MATCH(1,($A$4:$A$109=$EO70)*($B$4:$B$109=$EP70),0),MATCH(EX$2,$F$2:$EK$2,0))-SUM(OFFSET($E70,,MATCH(EX$2,$F$1:$EK$1,0)+3,,1)))&gt;0,INDEX($F$4:$EK$109,MATCH(1,($A$4:$A$109=$EO70)*($B$4:$B$109=$EP70),0),MATCH(EX$2,$F$2:$EK$2,0))-SUM(OFFSET($E70,,MATCH(EX$2,$F$1:$EK$1,0)+3,,1)),""),"")</f>
        <v/>
      </c>
      <c r="EY70" t="str" cm="1">
        <f t="array" aca="1" ref="EY70" ca="1">IF(ISNUMBER(DP$4),IF(ABS(INDEX($F$4:$EK$109,MATCH(1,($A$4:$A$109=$EO70)*($B$4:$B$109=$EP70),0),MATCH(EY$2,$F$2:$EK$2,0))-SUM(OFFSET($E70,,MATCH(EY$2,$F$1:$EK$1,0)+3,,1)))&gt;0,INDEX($F$4:$EK$109,MATCH(1,($A$4:$A$109=$EO70)*($B$4:$B$109=$EP70),0),MATCH(EY$2,$F$2:$EK$2,0))-SUM(OFFSET($E70,,MATCH(EY$2,$F$1:$EK$1,0)+3,,1)),""),"")</f>
        <v/>
      </c>
      <c r="EZ70" t="str" cm="1">
        <f t="array" aca="1" ref="EZ70" ca="1">IF(ISNUMBER(DQ$4),IF(ABS(INDEX($F$4:$EK$109,MATCH(1,($A$4:$A$109=$EO70)*($B$4:$B$109=$EP70),0),MATCH(EZ$2,$F$2:$EK$2,0))-SUM(OFFSET($E70,,MATCH(EZ$2,$F$1:$EK$1,0)+3,,1)))&gt;0,INDEX($F$4:$EK$109,MATCH(1,($A$4:$A$109=$EO70)*($B$4:$B$109=$EP70),0),MATCH(EZ$2,$F$2:$EK$2,0))-SUM(OFFSET($E70,,MATCH(EZ$2,$F$1:$EK$1,0)+3,,1)),""),"")</f>
        <v/>
      </c>
      <c r="FA70" t="str" cm="1">
        <f t="array" aca="1" ref="FA70" ca="1">IF(ISNUMBER(DR$4),IF(ABS(INDEX($F$4:$EK$109,MATCH(1,($A$4:$A$109=$EO70)*($B$4:$B$109=$EP70),0),MATCH(FA$2,$F$2:$EK$2,0))-SUM(OFFSET($E70,,MATCH(FA$2,$F$1:$EK$1,0)+3,,1)))&gt;0,INDEX($F$4:$EK$109,MATCH(1,($A$4:$A$109=$EO70)*($B$4:$B$109=$EP70),0),MATCH(FA$2,$F$2:$EK$2,0))-SUM(OFFSET($E70,,MATCH(FA$2,$F$1:$EK$1,0)+3,,1)),""),"")</f>
        <v/>
      </c>
      <c r="FB70" t="str" cm="1">
        <f t="array" aca="1" ref="FB70" ca="1">IF(ISNUMBER(DS$4),IF(ABS(INDEX($F$4:$EK$109,MATCH(1,($A$4:$A$109=$EO70)*($B$4:$B$109=$EP70),0),MATCH(FB$2,$F$2:$EK$2,0))-SUM(OFFSET($E70,,MATCH(FB$2,$F$1:$EK$1,0)+3,,1)))&gt;0,INDEX($F$4:$EK$109,MATCH(1,($A$4:$A$109=$EO70)*($B$4:$B$109=$EP70),0),MATCH(FB$2,$F$2:$EK$2,0))-SUM(OFFSET($E70,,MATCH(FB$2,$F$1:$EK$1,0)+3,,1)),""),"")</f>
        <v/>
      </c>
      <c r="FC70" t="str" cm="1">
        <f t="array" aca="1" ref="FC70" ca="1">IF(ISNUMBER(DT$4),IF(ABS(INDEX($F$4:$EK$109,MATCH(1,($A$4:$A$109=$EO70)*($B$4:$B$109=$EP70),0),MATCH(FC$2,$F$2:$EK$2,0))-SUM(OFFSET($E70,,MATCH(FC$2,$F$1:$EK$1,0)+3,,1)))&gt;0,INDEX($F$4:$EK$109,MATCH(1,($A$4:$A$109=$EO70)*($B$4:$B$109=$EP70),0),MATCH(FC$2,$F$2:$EK$2,0))-SUM(OFFSET($E70,,MATCH(FC$2,$F$1:$EK$1,0)+3,,1)),""),"")</f>
        <v/>
      </c>
      <c r="FD70" t="str" cm="1">
        <f t="array" aca="1" ref="FD70" ca="1">IF(ISNUMBER(DU$4),IF(ABS(INDEX($F$4:$EK$109,MATCH(1,($A$4:$A$109=$EO70)*($B$4:$B$109=$EP70),0),MATCH(FD$2,$F$2:$EK$2,0))-SUM(OFFSET($E70,,MATCH(FD$2,$F$1:$EK$1,0)+3,,1)))&gt;0,INDEX($F$4:$EK$109,MATCH(1,($A$4:$A$109=$EO70)*($B$4:$B$109=$EP70),0),MATCH(FD$2,$F$2:$EK$2,0))-SUM(OFFSET($E70,,MATCH(FD$2,$F$1:$EK$1,0)+3,,1)),""),"")</f>
        <v/>
      </c>
      <c r="FE70" t="str" cm="1">
        <f t="array" aca="1" ref="FE70" ca="1">IF(ISNUMBER(DV$4),IF(ABS(INDEX($F$4:$EK$109,MATCH(1,($A$4:$A$109=$EO70)*($B$4:$B$109=$EP70),0),MATCH(FE$2,$F$2:$EK$2,0))-SUM(OFFSET($E70,,MATCH(FE$2,$F$1:$EK$1,0)+3,,1)))&gt;0,INDEX($F$4:$EK$109,MATCH(1,($A$4:$A$109=$EO70)*($B$4:$B$109=$EP70),0),MATCH(FE$2,$F$2:$EK$2,0))-SUM(OFFSET($E70,,MATCH(FE$2,$F$1:$EK$1,0)+3,,1)),""),"")</f>
        <v/>
      </c>
      <c r="FF70" t="str" cm="1">
        <f t="array" aca="1" ref="FF70" ca="1">IF(ISNUMBER(DW$4),IF(ABS(INDEX($F$4:$EK$109,MATCH(1,($A$4:$A$109=$EO70)*($B$4:$B$109=$EP70),0),MATCH(FF$2,$F$2:$EK$2,0))-SUM(OFFSET($E70,,MATCH(FF$2,$F$1:$EK$1,0)+3,,1)))&gt;0,INDEX($F$4:$EK$109,MATCH(1,($A$4:$A$109=$EO70)*($B$4:$B$109=$EP70),0),MATCH(FF$2,$F$2:$EK$2,0))-SUM(OFFSET($E70,,MATCH(FF$2,$F$1:$EK$1,0)+3,,1)),""),"")</f>
        <v/>
      </c>
      <c r="FG70" t="str" cm="1">
        <f t="array" aca="1" ref="FG70" ca="1">IF(ISNUMBER(DX$4),IF(ABS(INDEX($F$4:$EK$109,MATCH(1,($A$4:$A$109=$EO70)*($B$4:$B$109=$EP70),0),MATCH(FG$2,$F$2:$EK$2,0))-SUM(OFFSET($E70,,MATCH(FG$2,$F$1:$EK$1,0)+3,,1)))&gt;0,INDEX($F$4:$EK$109,MATCH(1,($A$4:$A$109=$EO70)*($B$4:$B$109=$EP70),0),MATCH(FG$2,$F$2:$EK$2,0))-SUM(OFFSET($E70,,MATCH(FG$2,$F$1:$EK$1,0)+3,,1)),""),"")</f>
        <v/>
      </c>
      <c r="FH70" t="str" cm="1">
        <f t="array" aca="1" ref="FH70" ca="1">IF(ISNUMBER(DY$4),IF(ABS(INDEX($F$4:$EK$109,MATCH(1,($A$4:$A$109=$EO70)*($B$4:$B$109=$EP70),0),MATCH(FH$2,$F$2:$EK$2,0))-SUM(OFFSET($E70,,MATCH(FH$2,$F$1:$EK$1,0)+3,,1)))&gt;0,INDEX($F$4:$EK$109,MATCH(1,($A$4:$A$109=$EO70)*($B$4:$B$109=$EP70),0),MATCH(FH$2,$F$2:$EK$2,0))-SUM(OFFSET($E70,,MATCH(FH$2,$F$1:$EK$1,0)+3,,1)),""),"")</f>
        <v/>
      </c>
      <c r="FI70" t="str" cm="1">
        <f t="array" aca="1" ref="FI70" ca="1">IF(ISNUMBER(DZ$4),IF(ABS(INDEX($F$4:$EK$109,MATCH(1,($A$4:$A$109=$EO70)*($B$4:$B$109=$EP70),0),MATCH(FI$2,$F$2:$EK$2,0))-SUM(OFFSET($E70,,MATCH(FI$2,$F$1:$EK$1,0)+3,,1)))&gt;0,INDEX($F$4:$EK$109,MATCH(1,($A$4:$A$109=$EO70)*($B$4:$B$109=$EP70),0),MATCH(FI$2,$F$2:$EK$2,0))-SUM(OFFSET($E70,,MATCH(FI$2,$F$1:$EK$1,0)+3,,1)),""),"")</f>
        <v/>
      </c>
      <c r="FJ70" t="str" cm="1">
        <f t="array" aca="1" ref="FJ70" ca="1">IF(ISNUMBER(EA$4),IF(ABS(INDEX($F$4:$EK$109,MATCH(1,($A$4:$A$109=$EO70)*($B$4:$B$109=$EP70),0),MATCH(FJ$2,$F$2:$EK$2,0))-SUM(OFFSET($E70,,MATCH(FJ$2,$F$1:$EK$1,0)+3,,1)))&gt;0,INDEX($F$4:$EK$109,MATCH(1,($A$4:$A$109=$EO70)*($B$4:$B$109=$EP70),0),MATCH(FJ$2,$F$2:$EK$2,0))-SUM(OFFSET($E70,,MATCH(FJ$2,$F$1:$EK$1,0)+3,,1)),""),"")</f>
        <v/>
      </c>
      <c r="FK70" t="str" cm="1">
        <f t="array" aca="1" ref="FK70" ca="1">IF(ISNUMBER(EB$4),IF(ABS(INDEX($F$4:$EK$109,MATCH(1,($A$4:$A$109=$EO70)*($B$4:$B$109=$EP70),0),MATCH(FK$2,$F$2:$EK$2,0))-SUM(OFFSET($E70,,MATCH(FK$2,$F$1:$EK$1,0)+3,,1)))&gt;0,INDEX($F$4:$EK$109,MATCH(1,($A$4:$A$109=$EO70)*($B$4:$B$109=$EP70),0),MATCH(FK$2,$F$2:$EK$2,0))-SUM(OFFSET($E70,,MATCH(FK$2,$F$1:$EK$1,0)+3,,1)),""),"")</f>
        <v/>
      </c>
      <c r="FL70" t="str" cm="1">
        <f t="array" aca="1" ref="FL70" ca="1">IF(ISNUMBER(EC$4),IF(ABS(INDEX($F$4:$EK$109,MATCH(1,($A$4:$A$109=$EO70)*($B$4:$B$109=$EP70),0),MATCH(FL$2,$F$2:$EK$2,0))-SUM(OFFSET($E70,,MATCH(FL$2,$F$1:$EK$1,0)+3,,1)))&gt;0,INDEX($F$4:$EK$109,MATCH(1,($A$4:$A$109=$EO70)*($B$4:$B$109=$EP70),0),MATCH(FL$2,$F$2:$EK$2,0))-SUM(OFFSET($E70,,MATCH(FL$2,$F$1:$EK$1,0)+3,,1)),""),"")</f>
        <v/>
      </c>
      <c r="FM70" t="str" cm="1">
        <f t="array" aca="1" ref="FM70" ca="1">IF(ISNUMBER(ED$4),IF(ABS(INDEX($F$4:$EK$109,MATCH(1,($A$4:$A$109=$EO70)*($B$4:$B$109=$EP70),0),MATCH(FM$2,$F$2:$EK$2,0))-SUM(OFFSET($E70,,MATCH(FM$2,$F$1:$EK$1,0)+3,,1)))&gt;0,INDEX($F$4:$EK$109,MATCH(1,($A$4:$A$109=$EO70)*($B$4:$B$109=$EP70),0),MATCH(FM$2,$F$2:$EK$2,0))-SUM(OFFSET($E70,,MATCH(FM$2,$F$1:$EK$1,0)+3,,1)),""),"")</f>
        <v/>
      </c>
      <c r="FN70" t="str" cm="1">
        <f t="array" aca="1" ref="FN70" ca="1">IF(ISNUMBER(EE$4),IF(ABS(INDEX($F$4:$EK$109,MATCH(1,($A$4:$A$109=$EO70)*($B$4:$B$109=$EP70),0),MATCH(FN$2,$F$2:$EK$2,0))-SUM(OFFSET($E70,,MATCH(FN$2,$F$1:$EK$1,0)+3,,1)))&gt;0,INDEX($F$4:$EK$109,MATCH(1,($A$4:$A$109=$EO70)*($B$4:$B$109=$EP70),0),MATCH(FN$2,$F$2:$EK$2,0))-SUM(OFFSET($E70,,MATCH(FN$2,$F$1:$EK$1,0)+3,,1)),""),"")</f>
        <v/>
      </c>
      <c r="FO70" t="str" cm="1">
        <f t="array" aca="1" ref="FO70" ca="1">IF(ISNUMBER(EF$4),IF(ABS(INDEX($F$4:$EK$109,MATCH(1,($A$4:$A$109=$EO70)*($B$4:$B$109=$EP70),0),MATCH(FO$2,$F$2:$EK$2,0))-SUM(OFFSET($E70,,MATCH(FO$2,$F$1:$EK$1,0)+3,,1)))&gt;0,INDEX($F$4:$EK$109,MATCH(1,($A$4:$A$109=$EO70)*($B$4:$B$109=$EP70),0),MATCH(FO$2,$F$2:$EK$2,0))-SUM(OFFSET($E70,,MATCH(FO$2,$F$1:$EK$1,0)+3,,1)),""),"")</f>
        <v/>
      </c>
      <c r="FP70" t="str" cm="1">
        <f t="array" aca="1" ref="FP70" ca="1">IF(ISNUMBER(EG$4),IF(ABS(INDEX($F$4:$EK$109,MATCH(1,($A$4:$A$109=$EO70)*($B$4:$B$109=$EP70),0),MATCH(FP$2,$F$2:$EK$2,0))-SUM(OFFSET($E70,,MATCH(FP$2,$F$1:$EK$1,0)+3,,1)))&gt;0,INDEX($F$4:$EK$109,MATCH(1,($A$4:$A$109=$EO70)*($B$4:$B$109=$EP70),0),MATCH(FP$2,$F$2:$EK$2,0))-SUM(OFFSET($E70,,MATCH(FP$2,$F$1:$EK$1,0)+3,,1)),""),"")</f>
        <v/>
      </c>
      <c r="FQ70" t="str" cm="1">
        <f t="array" aca="1" ref="FQ70" ca="1">IF(ISNUMBER(EH$4),IF(ABS(INDEX($F$4:$EK$109,MATCH(1,($A$4:$A$109=$EO70)*($B$4:$B$109=$EP70),0),MATCH(FQ$2,$F$2:$EK$2,0))-SUM(OFFSET($E70,,MATCH(FQ$2,$F$1:$EK$1,0)+3,,1)))&gt;0,INDEX($F$4:$EK$109,MATCH(1,($A$4:$A$109=$EO70)*($B$4:$B$109=$EP70),0),MATCH(FQ$2,$F$2:$EK$2,0))-SUM(OFFSET($E70,,MATCH(FQ$2,$F$1:$EK$1,0)+3,,1)),""),"")</f>
        <v/>
      </c>
      <c r="FR70" t="str" cm="1">
        <f t="array" aca="1" ref="FR70" ca="1">IF(ISNUMBER(EI$4),IF(ABS(INDEX($F$4:$EK$109,MATCH(1,($A$4:$A$109=$EO70)*($B$4:$B$109=$EP70),0),MATCH(FR$2,$F$2:$EK$2,0))-SUM(OFFSET($E70,,MATCH(FR$2,$F$1:$EK$1,0)+3,,1)))&gt;0,INDEX($F$4:$EK$109,MATCH(1,($A$4:$A$109=$EO70)*($B$4:$B$109=$EP70),0),MATCH(FR$2,$F$2:$EK$2,0))-SUM(OFFSET($E70,,MATCH(FR$2,$F$1:$EK$1,0)+3,,1)),""),"")</f>
        <v/>
      </c>
      <c r="FS70" t="str" cm="1">
        <f t="array" aca="1" ref="FS70" ca="1">IF(ISNUMBER(EJ$4),IF(ABS(INDEX($F$4:$EK$109,MATCH(1,($A$4:$A$109=$EO70)*($B$4:$B$109=$EP70),0),MATCH(FS$2,$F$2:$EK$2,0))-SUM(OFFSET($E70,,MATCH(FS$2,$F$1:$EK$1,0)+3,,1)))&gt;0,INDEX($F$4:$EK$109,MATCH(1,($A$4:$A$109=$EO70)*($B$4:$B$109=$EP70),0),MATCH(FS$2,$F$2:$EK$2,0))-SUM(OFFSET($E70,,MATCH(FS$2,$F$1:$EK$1,0)+3,,1)),""),"")</f>
        <v/>
      </c>
      <c r="FT70" t="str" cm="1">
        <f t="array" aca="1" ref="FT70" ca="1">IF(ISNUMBER(EK$4),IF(ABS(INDEX($F$4:$EK$109,MATCH(1,($A$4:$A$109=$EO70)*($B$4:$B$109=$EP70),0),MATCH(FT$2,$F$2:$EK$2,0))-SUM(OFFSET($E70,,MATCH(FT$2,$F$1:$EK$1,0)+3,,1)))&gt;0,INDEX($F$4:$EK$109,MATCH(1,($A$4:$A$109=$EO70)*($B$4:$B$109=$EP70),0),MATCH(FT$2,$F$2:$EK$2,0))-SUM(OFFSET($E70,,MATCH(FT$2,$F$1:$EK$1,0)+3,,1)),""),"")</f>
        <v/>
      </c>
    </row>
    <row r="71" spans="1:176" x14ac:dyDescent="0.25">
      <c r="A71" t="s">
        <v>157</v>
      </c>
      <c r="B71" t="s">
        <v>194</v>
      </c>
      <c r="F71">
        <v>4166985000</v>
      </c>
      <c r="G71">
        <v>4304786000</v>
      </c>
      <c r="H71">
        <v>4204593000</v>
      </c>
      <c r="I71">
        <v>4417982000</v>
      </c>
      <c r="J71">
        <v>4556000000</v>
      </c>
      <c r="K71">
        <v>4185000000</v>
      </c>
      <c r="L71">
        <v>4465000000</v>
      </c>
      <c r="M71">
        <v>4469000000</v>
      </c>
      <c r="N71">
        <v>4196000000</v>
      </c>
      <c r="O71">
        <v>4480000000</v>
      </c>
      <c r="P71">
        <v>5324000000</v>
      </c>
      <c r="Q71">
        <v>5762000000</v>
      </c>
      <c r="R71">
        <v>6132000000</v>
      </c>
      <c r="S71">
        <v>5973000000</v>
      </c>
      <c r="T71">
        <v>6352000000</v>
      </c>
      <c r="U71">
        <v>7471000000</v>
      </c>
      <c r="V71">
        <v>7717000000</v>
      </c>
      <c r="W71">
        <v>8795000000</v>
      </c>
      <c r="X71">
        <v>9475000000</v>
      </c>
      <c r="Y71">
        <v>9342000000</v>
      </c>
      <c r="Z71">
        <v>9704000000</v>
      </c>
      <c r="AA71">
        <v>10336000000</v>
      </c>
      <c r="AB71">
        <v>11214000000</v>
      </c>
      <c r="AC71">
        <v>12204000000</v>
      </c>
      <c r="AD71">
        <v>13099000000</v>
      </c>
      <c r="AE71">
        <v>13914000000</v>
      </c>
      <c r="AF71">
        <v>15334000000</v>
      </c>
      <c r="AG71">
        <v>16893000000</v>
      </c>
      <c r="AH71">
        <v>18774000000</v>
      </c>
      <c r="AI71">
        <v>21147000000</v>
      </c>
      <c r="AJ71">
        <v>23798000000</v>
      </c>
      <c r="AK71">
        <v>26612000000</v>
      </c>
      <c r="AL71">
        <v>26320000000</v>
      </c>
      <c r="AM71">
        <v>23851000000</v>
      </c>
      <c r="AN71">
        <v>21349000000</v>
      </c>
      <c r="AO71">
        <v>22101000000</v>
      </c>
      <c r="AP71">
        <v>24520000000</v>
      </c>
      <c r="AQ71">
        <v>27501000000</v>
      </c>
      <c r="AR71">
        <v>33265000000</v>
      </c>
      <c r="AS71">
        <v>42978000000</v>
      </c>
      <c r="AT71">
        <v>49142000000</v>
      </c>
      <c r="AU71">
        <v>58157000000</v>
      </c>
      <c r="AV71">
        <v>65899000000</v>
      </c>
      <c r="DK71">
        <v>4417982000</v>
      </c>
      <c r="DL71">
        <v>4469000000</v>
      </c>
      <c r="DM71">
        <v>5762000000</v>
      </c>
      <c r="DN71">
        <v>7471000000</v>
      </c>
      <c r="DO71">
        <v>9342000000</v>
      </c>
      <c r="DP71">
        <v>12204000000</v>
      </c>
      <c r="DQ71">
        <v>16893000000</v>
      </c>
      <c r="DR71">
        <v>26612000000</v>
      </c>
      <c r="DS71">
        <v>22101000000</v>
      </c>
      <c r="DT71">
        <v>42978000000</v>
      </c>
      <c r="EO71" t="str">
        <f t="shared" si="9"/>
        <v>bs</v>
      </c>
      <c r="EP71" t="str">
        <f t="shared" si="9"/>
        <v>totalEquity</v>
      </c>
      <c r="ET71" t="str" cm="1">
        <f t="array" aca="1" ref="ET71" ca="1">IF(ISNUMBER(DK$4),IF(ABS(INDEX($F$4:$EK$109,MATCH(1,($A$4:$A$109=$EO71)*($B$4:$B$109=$EP71),0),MATCH(ET$2,$F$2:$EK$2,0))-SUM(OFFSET($E71,,MATCH(ET$2,$F$1:$EK$1,0)+3,,1)))&gt;0,INDEX($F$4:$EK$109,MATCH(1,($A$4:$A$109=$EO71)*($B$4:$B$109=$EP71),0),MATCH(ET$2,$F$2:$EK$2,0))-SUM(OFFSET($E71,,MATCH(ET$2,$F$1:$EK$1,0)+3,,1)),""),"")</f>
        <v/>
      </c>
      <c r="EU71" t="str" cm="1">
        <f t="array" aca="1" ref="EU71" ca="1">IF(ISNUMBER(DL$4),IF(ABS(INDEX($F$4:$EK$109,MATCH(1,($A$4:$A$109=$EO71)*($B$4:$B$109=$EP71),0),MATCH(EU$2,$F$2:$EK$2,0))-SUM(OFFSET($E71,,MATCH(EU$2,$F$1:$EK$1,0)+3,,1)))&gt;0,INDEX($F$4:$EK$109,MATCH(1,($A$4:$A$109=$EO71)*($B$4:$B$109=$EP71),0),MATCH(EU$2,$F$2:$EK$2,0))-SUM(OFFSET($E71,,MATCH(EU$2,$F$1:$EK$1,0)+3,,1)),""),"")</f>
        <v/>
      </c>
      <c r="EV71" t="str" cm="1">
        <f t="array" aca="1" ref="EV71" ca="1">IF(ISNUMBER(DM$4),IF(ABS(INDEX($F$4:$EK$109,MATCH(1,($A$4:$A$109=$EO71)*($B$4:$B$109=$EP71),0),MATCH(EV$2,$F$2:$EK$2,0))-SUM(OFFSET($E71,,MATCH(EV$2,$F$1:$EK$1,0)+3,,1)))&gt;0,INDEX($F$4:$EK$109,MATCH(1,($A$4:$A$109=$EO71)*($B$4:$B$109=$EP71),0),MATCH(EV$2,$F$2:$EK$2,0))-SUM(OFFSET($E71,,MATCH(EV$2,$F$1:$EK$1,0)+3,,1)),""),"")</f>
        <v/>
      </c>
      <c r="EW71" t="str" cm="1">
        <f t="array" aca="1" ref="EW71" ca="1">IF(ISNUMBER(DN$4),IF(ABS(INDEX($F$4:$EK$109,MATCH(1,($A$4:$A$109=$EO71)*($B$4:$B$109=$EP71),0),MATCH(EW$2,$F$2:$EK$2,0))-SUM(OFFSET($E71,,MATCH(EW$2,$F$1:$EK$1,0)+3,,1)))&gt;0,INDEX($F$4:$EK$109,MATCH(1,($A$4:$A$109=$EO71)*($B$4:$B$109=$EP71),0),MATCH(EW$2,$F$2:$EK$2,0))-SUM(OFFSET($E71,,MATCH(EW$2,$F$1:$EK$1,0)+3,,1)),""),"")</f>
        <v/>
      </c>
      <c r="EX71" t="str" cm="1">
        <f t="array" aca="1" ref="EX71" ca="1">IF(ISNUMBER(DO$4),IF(ABS(INDEX($F$4:$EK$109,MATCH(1,($A$4:$A$109=$EO71)*($B$4:$B$109=$EP71),0),MATCH(EX$2,$F$2:$EK$2,0))-SUM(OFFSET($E71,,MATCH(EX$2,$F$1:$EK$1,0)+3,,1)))&gt;0,INDEX($F$4:$EK$109,MATCH(1,($A$4:$A$109=$EO71)*($B$4:$B$109=$EP71),0),MATCH(EX$2,$F$2:$EK$2,0))-SUM(OFFSET($E71,,MATCH(EX$2,$F$1:$EK$1,0)+3,,1)),""),"")</f>
        <v/>
      </c>
      <c r="EY71" t="str" cm="1">
        <f t="array" aca="1" ref="EY71" ca="1">IF(ISNUMBER(DP$4),IF(ABS(INDEX($F$4:$EK$109,MATCH(1,($A$4:$A$109=$EO71)*($B$4:$B$109=$EP71),0),MATCH(EY$2,$F$2:$EK$2,0))-SUM(OFFSET($E71,,MATCH(EY$2,$F$1:$EK$1,0)+3,,1)))&gt;0,INDEX($F$4:$EK$109,MATCH(1,($A$4:$A$109=$EO71)*($B$4:$B$109=$EP71),0),MATCH(EY$2,$F$2:$EK$2,0))-SUM(OFFSET($E71,,MATCH(EY$2,$F$1:$EK$1,0)+3,,1)),""),"")</f>
        <v/>
      </c>
      <c r="EZ71" t="str" cm="1">
        <f t="array" aca="1" ref="EZ71" ca="1">IF(ISNUMBER(DQ$4),IF(ABS(INDEX($F$4:$EK$109,MATCH(1,($A$4:$A$109=$EO71)*($B$4:$B$109=$EP71),0),MATCH(EZ$2,$F$2:$EK$2,0))-SUM(OFFSET($E71,,MATCH(EZ$2,$F$1:$EK$1,0)+3,,1)))&gt;0,INDEX($F$4:$EK$109,MATCH(1,($A$4:$A$109=$EO71)*($B$4:$B$109=$EP71),0),MATCH(EZ$2,$F$2:$EK$2,0))-SUM(OFFSET($E71,,MATCH(EZ$2,$F$1:$EK$1,0)+3,,1)),""),"")</f>
        <v/>
      </c>
      <c r="FA71" t="str" cm="1">
        <f t="array" aca="1" ref="FA71" ca="1">IF(ISNUMBER(DR$4),IF(ABS(INDEX($F$4:$EK$109,MATCH(1,($A$4:$A$109=$EO71)*($B$4:$B$109=$EP71),0),MATCH(FA$2,$F$2:$EK$2,0))-SUM(OFFSET($E71,,MATCH(FA$2,$F$1:$EK$1,0)+3,,1)))&gt;0,INDEX($F$4:$EK$109,MATCH(1,($A$4:$A$109=$EO71)*($B$4:$B$109=$EP71),0),MATCH(FA$2,$F$2:$EK$2,0))-SUM(OFFSET($E71,,MATCH(FA$2,$F$1:$EK$1,0)+3,,1)),""),"")</f>
        <v/>
      </c>
      <c r="FB71" t="str" cm="1">
        <f t="array" aca="1" ref="FB71" ca="1">IF(ISNUMBER(DS$4),IF(ABS(INDEX($F$4:$EK$109,MATCH(1,($A$4:$A$109=$EO71)*($B$4:$B$109=$EP71),0),MATCH(FB$2,$F$2:$EK$2,0))-SUM(OFFSET($E71,,MATCH(FB$2,$F$1:$EK$1,0)+3,,1)))&gt;0,INDEX($F$4:$EK$109,MATCH(1,($A$4:$A$109=$EO71)*($B$4:$B$109=$EP71),0),MATCH(FB$2,$F$2:$EK$2,0))-SUM(OFFSET($E71,,MATCH(FB$2,$F$1:$EK$1,0)+3,,1)),""),"")</f>
        <v/>
      </c>
      <c r="FC71" t="str" cm="1">
        <f t="array" aca="1" ref="FC71" ca="1">IF(ISNUMBER(DT$4),IF(ABS(INDEX($F$4:$EK$109,MATCH(1,($A$4:$A$109=$EO71)*($B$4:$B$109=$EP71),0),MATCH(FC$2,$F$2:$EK$2,0))-SUM(OFFSET($E71,,MATCH(FC$2,$F$1:$EK$1,0)+3,,1)))&gt;0,INDEX($F$4:$EK$109,MATCH(1,($A$4:$A$109=$EO71)*($B$4:$B$109=$EP71),0),MATCH(FC$2,$F$2:$EK$2,0))-SUM(OFFSET($E71,,MATCH(FC$2,$F$1:$EK$1,0)+3,,1)),""),"")</f>
        <v/>
      </c>
      <c r="FD71" t="str" cm="1">
        <f t="array" aca="1" ref="FD71" ca="1">IF(ISNUMBER(DU$4),IF(ABS(INDEX($F$4:$EK$109,MATCH(1,($A$4:$A$109=$EO71)*($B$4:$B$109=$EP71),0),MATCH(FD$2,$F$2:$EK$2,0))-SUM(OFFSET($E71,,MATCH(FD$2,$F$1:$EK$1,0)+3,,1)))&gt;0,INDEX($F$4:$EK$109,MATCH(1,($A$4:$A$109=$EO71)*($B$4:$B$109=$EP71),0),MATCH(FD$2,$F$2:$EK$2,0))-SUM(OFFSET($E71,,MATCH(FD$2,$F$1:$EK$1,0)+3,,1)),""),"")</f>
        <v/>
      </c>
      <c r="FE71" t="str" cm="1">
        <f t="array" aca="1" ref="FE71" ca="1">IF(ISNUMBER(DV$4),IF(ABS(INDEX($F$4:$EK$109,MATCH(1,($A$4:$A$109=$EO71)*($B$4:$B$109=$EP71),0),MATCH(FE$2,$F$2:$EK$2,0))-SUM(OFFSET($E71,,MATCH(FE$2,$F$1:$EK$1,0)+3,,1)))&gt;0,INDEX($F$4:$EK$109,MATCH(1,($A$4:$A$109=$EO71)*($B$4:$B$109=$EP71),0),MATCH(FE$2,$F$2:$EK$2,0))-SUM(OFFSET($E71,,MATCH(FE$2,$F$1:$EK$1,0)+3,,1)),""),"")</f>
        <v/>
      </c>
      <c r="FF71" t="str" cm="1">
        <f t="array" aca="1" ref="FF71" ca="1">IF(ISNUMBER(DW$4),IF(ABS(INDEX($F$4:$EK$109,MATCH(1,($A$4:$A$109=$EO71)*($B$4:$B$109=$EP71),0),MATCH(FF$2,$F$2:$EK$2,0))-SUM(OFFSET($E71,,MATCH(FF$2,$F$1:$EK$1,0)+3,,1)))&gt;0,INDEX($F$4:$EK$109,MATCH(1,($A$4:$A$109=$EO71)*($B$4:$B$109=$EP71),0),MATCH(FF$2,$F$2:$EK$2,0))-SUM(OFFSET($E71,,MATCH(FF$2,$F$1:$EK$1,0)+3,,1)),""),"")</f>
        <v/>
      </c>
      <c r="FG71" t="str" cm="1">
        <f t="array" aca="1" ref="FG71" ca="1">IF(ISNUMBER(DX$4),IF(ABS(INDEX($F$4:$EK$109,MATCH(1,($A$4:$A$109=$EO71)*($B$4:$B$109=$EP71),0),MATCH(FG$2,$F$2:$EK$2,0))-SUM(OFFSET($E71,,MATCH(FG$2,$F$1:$EK$1,0)+3,,1)))&gt;0,INDEX($F$4:$EK$109,MATCH(1,($A$4:$A$109=$EO71)*($B$4:$B$109=$EP71),0),MATCH(FG$2,$F$2:$EK$2,0))-SUM(OFFSET($E71,,MATCH(FG$2,$F$1:$EK$1,0)+3,,1)),""),"")</f>
        <v/>
      </c>
      <c r="FH71" t="str" cm="1">
        <f t="array" aca="1" ref="FH71" ca="1">IF(ISNUMBER(DY$4),IF(ABS(INDEX($F$4:$EK$109,MATCH(1,($A$4:$A$109=$EO71)*($B$4:$B$109=$EP71),0),MATCH(FH$2,$F$2:$EK$2,0))-SUM(OFFSET($E71,,MATCH(FH$2,$F$1:$EK$1,0)+3,,1)))&gt;0,INDEX($F$4:$EK$109,MATCH(1,($A$4:$A$109=$EO71)*($B$4:$B$109=$EP71),0),MATCH(FH$2,$F$2:$EK$2,0))-SUM(OFFSET($E71,,MATCH(FH$2,$F$1:$EK$1,0)+3,,1)),""),"")</f>
        <v/>
      </c>
      <c r="FI71" t="str" cm="1">
        <f t="array" aca="1" ref="FI71" ca="1">IF(ISNUMBER(DZ$4),IF(ABS(INDEX($F$4:$EK$109,MATCH(1,($A$4:$A$109=$EO71)*($B$4:$B$109=$EP71),0),MATCH(FI$2,$F$2:$EK$2,0))-SUM(OFFSET($E71,,MATCH(FI$2,$F$1:$EK$1,0)+3,,1)))&gt;0,INDEX($F$4:$EK$109,MATCH(1,($A$4:$A$109=$EO71)*($B$4:$B$109=$EP71),0),MATCH(FI$2,$F$2:$EK$2,0))-SUM(OFFSET($E71,,MATCH(FI$2,$F$1:$EK$1,0)+3,,1)),""),"")</f>
        <v/>
      </c>
      <c r="FJ71" t="str" cm="1">
        <f t="array" aca="1" ref="FJ71" ca="1">IF(ISNUMBER(EA$4),IF(ABS(INDEX($F$4:$EK$109,MATCH(1,($A$4:$A$109=$EO71)*($B$4:$B$109=$EP71),0),MATCH(FJ$2,$F$2:$EK$2,0))-SUM(OFFSET($E71,,MATCH(FJ$2,$F$1:$EK$1,0)+3,,1)))&gt;0,INDEX($F$4:$EK$109,MATCH(1,($A$4:$A$109=$EO71)*($B$4:$B$109=$EP71),0),MATCH(FJ$2,$F$2:$EK$2,0))-SUM(OFFSET($E71,,MATCH(FJ$2,$F$1:$EK$1,0)+3,,1)),""),"")</f>
        <v/>
      </c>
      <c r="FK71" t="str" cm="1">
        <f t="array" aca="1" ref="FK71" ca="1">IF(ISNUMBER(EB$4),IF(ABS(INDEX($F$4:$EK$109,MATCH(1,($A$4:$A$109=$EO71)*($B$4:$B$109=$EP71),0),MATCH(FK$2,$F$2:$EK$2,0))-SUM(OFFSET($E71,,MATCH(FK$2,$F$1:$EK$1,0)+3,,1)))&gt;0,INDEX($F$4:$EK$109,MATCH(1,($A$4:$A$109=$EO71)*($B$4:$B$109=$EP71),0),MATCH(FK$2,$F$2:$EK$2,0))-SUM(OFFSET($E71,,MATCH(FK$2,$F$1:$EK$1,0)+3,,1)),""),"")</f>
        <v/>
      </c>
      <c r="FL71" t="str" cm="1">
        <f t="array" aca="1" ref="FL71" ca="1">IF(ISNUMBER(EC$4),IF(ABS(INDEX($F$4:$EK$109,MATCH(1,($A$4:$A$109=$EO71)*($B$4:$B$109=$EP71),0),MATCH(FL$2,$F$2:$EK$2,0))-SUM(OFFSET($E71,,MATCH(FL$2,$F$1:$EK$1,0)+3,,1)))&gt;0,INDEX($F$4:$EK$109,MATCH(1,($A$4:$A$109=$EO71)*($B$4:$B$109=$EP71),0),MATCH(FL$2,$F$2:$EK$2,0))-SUM(OFFSET($E71,,MATCH(FL$2,$F$1:$EK$1,0)+3,,1)),""),"")</f>
        <v/>
      </c>
      <c r="FM71" t="str" cm="1">
        <f t="array" aca="1" ref="FM71" ca="1">IF(ISNUMBER(ED$4),IF(ABS(INDEX($F$4:$EK$109,MATCH(1,($A$4:$A$109=$EO71)*($B$4:$B$109=$EP71),0),MATCH(FM$2,$F$2:$EK$2,0))-SUM(OFFSET($E71,,MATCH(FM$2,$F$1:$EK$1,0)+3,,1)))&gt;0,INDEX($F$4:$EK$109,MATCH(1,($A$4:$A$109=$EO71)*($B$4:$B$109=$EP71),0),MATCH(FM$2,$F$2:$EK$2,0))-SUM(OFFSET($E71,,MATCH(FM$2,$F$1:$EK$1,0)+3,,1)),""),"")</f>
        <v/>
      </c>
      <c r="FN71" t="str" cm="1">
        <f t="array" aca="1" ref="FN71" ca="1">IF(ISNUMBER(EE$4),IF(ABS(INDEX($F$4:$EK$109,MATCH(1,($A$4:$A$109=$EO71)*($B$4:$B$109=$EP71),0),MATCH(FN$2,$F$2:$EK$2,0))-SUM(OFFSET($E71,,MATCH(FN$2,$F$1:$EK$1,0)+3,,1)))&gt;0,INDEX($F$4:$EK$109,MATCH(1,($A$4:$A$109=$EO71)*($B$4:$B$109=$EP71),0),MATCH(FN$2,$F$2:$EK$2,0))-SUM(OFFSET($E71,,MATCH(FN$2,$F$1:$EK$1,0)+3,,1)),""),"")</f>
        <v/>
      </c>
      <c r="FO71" t="str" cm="1">
        <f t="array" aca="1" ref="FO71" ca="1">IF(ISNUMBER(EF$4),IF(ABS(INDEX($F$4:$EK$109,MATCH(1,($A$4:$A$109=$EO71)*($B$4:$B$109=$EP71),0),MATCH(FO$2,$F$2:$EK$2,0))-SUM(OFFSET($E71,,MATCH(FO$2,$F$1:$EK$1,0)+3,,1)))&gt;0,INDEX($F$4:$EK$109,MATCH(1,($A$4:$A$109=$EO71)*($B$4:$B$109=$EP71),0),MATCH(FO$2,$F$2:$EK$2,0))-SUM(OFFSET($E71,,MATCH(FO$2,$F$1:$EK$1,0)+3,,1)),""),"")</f>
        <v/>
      </c>
      <c r="FP71" t="str" cm="1">
        <f t="array" aca="1" ref="FP71" ca="1">IF(ISNUMBER(EG$4),IF(ABS(INDEX($F$4:$EK$109,MATCH(1,($A$4:$A$109=$EO71)*($B$4:$B$109=$EP71),0),MATCH(FP$2,$F$2:$EK$2,0))-SUM(OFFSET($E71,,MATCH(FP$2,$F$1:$EK$1,0)+3,,1)))&gt;0,INDEX($F$4:$EK$109,MATCH(1,($A$4:$A$109=$EO71)*($B$4:$B$109=$EP71),0),MATCH(FP$2,$F$2:$EK$2,0))-SUM(OFFSET($E71,,MATCH(FP$2,$F$1:$EK$1,0)+3,,1)),""),"")</f>
        <v/>
      </c>
      <c r="FQ71" t="str" cm="1">
        <f t="array" aca="1" ref="FQ71" ca="1">IF(ISNUMBER(EH$4),IF(ABS(INDEX($F$4:$EK$109,MATCH(1,($A$4:$A$109=$EO71)*($B$4:$B$109=$EP71),0),MATCH(FQ$2,$F$2:$EK$2,0))-SUM(OFFSET($E71,,MATCH(FQ$2,$F$1:$EK$1,0)+3,,1)))&gt;0,INDEX($F$4:$EK$109,MATCH(1,($A$4:$A$109=$EO71)*($B$4:$B$109=$EP71),0),MATCH(FQ$2,$F$2:$EK$2,0))-SUM(OFFSET($E71,,MATCH(FQ$2,$F$1:$EK$1,0)+3,,1)),""),"")</f>
        <v/>
      </c>
      <c r="FR71" t="str" cm="1">
        <f t="array" aca="1" ref="FR71" ca="1">IF(ISNUMBER(EI$4),IF(ABS(INDEX($F$4:$EK$109,MATCH(1,($A$4:$A$109=$EO71)*($B$4:$B$109=$EP71),0),MATCH(FR$2,$F$2:$EK$2,0))-SUM(OFFSET($E71,,MATCH(FR$2,$F$1:$EK$1,0)+3,,1)))&gt;0,INDEX($F$4:$EK$109,MATCH(1,($A$4:$A$109=$EO71)*($B$4:$B$109=$EP71),0),MATCH(FR$2,$F$2:$EK$2,0))-SUM(OFFSET($E71,,MATCH(FR$2,$F$1:$EK$1,0)+3,,1)),""),"")</f>
        <v/>
      </c>
      <c r="FS71" t="str" cm="1">
        <f t="array" aca="1" ref="FS71" ca="1">IF(ISNUMBER(EJ$4),IF(ABS(INDEX($F$4:$EK$109,MATCH(1,($A$4:$A$109=$EO71)*($B$4:$B$109=$EP71),0),MATCH(FS$2,$F$2:$EK$2,0))-SUM(OFFSET($E71,,MATCH(FS$2,$F$1:$EK$1,0)+3,,1)))&gt;0,INDEX($F$4:$EK$109,MATCH(1,($A$4:$A$109=$EO71)*($B$4:$B$109=$EP71),0),MATCH(FS$2,$F$2:$EK$2,0))-SUM(OFFSET($E71,,MATCH(FS$2,$F$1:$EK$1,0)+3,,1)),""),"")</f>
        <v/>
      </c>
      <c r="FT71" t="str" cm="1">
        <f t="array" aca="1" ref="FT71" ca="1">IF(ISNUMBER(EK$4),IF(ABS(INDEX($F$4:$EK$109,MATCH(1,($A$4:$A$109=$EO71)*($B$4:$B$109=$EP71),0),MATCH(FT$2,$F$2:$EK$2,0))-SUM(OFFSET($E71,,MATCH(FT$2,$F$1:$EK$1,0)+3,,1)))&gt;0,INDEX($F$4:$EK$109,MATCH(1,($A$4:$A$109=$EO71)*($B$4:$B$109=$EP71),0),MATCH(FT$2,$F$2:$EK$2,0))-SUM(OFFSET($E71,,MATCH(FT$2,$F$1:$EK$1,0)+3,,1)),""),"")</f>
        <v/>
      </c>
    </row>
    <row r="72" spans="1:176" x14ac:dyDescent="0.25">
      <c r="A72" t="s">
        <v>157</v>
      </c>
      <c r="B72" t="s">
        <v>195</v>
      </c>
      <c r="F72">
        <v>6864663000</v>
      </c>
      <c r="G72">
        <v>6933719000</v>
      </c>
      <c r="H72">
        <v>6885869000</v>
      </c>
      <c r="I72">
        <v>7201368000</v>
      </c>
      <c r="J72">
        <v>7291000000</v>
      </c>
      <c r="K72">
        <v>6979000000</v>
      </c>
      <c r="L72">
        <v>7174000000</v>
      </c>
      <c r="M72">
        <v>7370000000</v>
      </c>
      <c r="N72">
        <v>7108000000</v>
      </c>
      <c r="O72">
        <v>7461000000</v>
      </c>
      <c r="P72">
        <v>9612000000</v>
      </c>
      <c r="Q72">
        <v>9841000000</v>
      </c>
      <c r="R72">
        <v>9410000000</v>
      </c>
      <c r="S72">
        <v>9402000000</v>
      </c>
      <c r="T72">
        <v>9830000000</v>
      </c>
      <c r="U72">
        <v>11241000000</v>
      </c>
      <c r="V72">
        <v>11460000000</v>
      </c>
      <c r="W72">
        <v>12882000000</v>
      </c>
      <c r="X72">
        <v>13657000000</v>
      </c>
      <c r="Y72">
        <v>13292000000</v>
      </c>
      <c r="Z72">
        <v>14021000000</v>
      </c>
      <c r="AA72">
        <v>14775000000</v>
      </c>
      <c r="AB72">
        <v>15810000000</v>
      </c>
      <c r="AC72">
        <v>17315000000</v>
      </c>
      <c r="AD72">
        <v>23254000000</v>
      </c>
      <c r="AE72">
        <v>25180000000</v>
      </c>
      <c r="AF72">
        <v>26881000000</v>
      </c>
      <c r="AG72">
        <v>28791000000</v>
      </c>
      <c r="AH72">
        <v>30796000000</v>
      </c>
      <c r="AI72">
        <v>38650000000</v>
      </c>
      <c r="AJ72">
        <v>40632000000</v>
      </c>
      <c r="AK72">
        <v>44187000000</v>
      </c>
      <c r="AL72">
        <v>45212000000</v>
      </c>
      <c r="AM72">
        <v>43476000000</v>
      </c>
      <c r="AN72">
        <v>40488000000</v>
      </c>
      <c r="AO72">
        <v>41182000000</v>
      </c>
      <c r="AP72">
        <v>44460000000</v>
      </c>
      <c r="AQ72">
        <v>49555000000</v>
      </c>
      <c r="AR72">
        <v>54148000000</v>
      </c>
      <c r="AS72">
        <v>65728000000</v>
      </c>
      <c r="AT72">
        <v>77072000000</v>
      </c>
      <c r="AU72">
        <v>85227000000</v>
      </c>
      <c r="AV72">
        <v>96013000000</v>
      </c>
      <c r="DK72">
        <v>7201368000</v>
      </c>
      <c r="DL72">
        <v>7370000000</v>
      </c>
      <c r="DM72">
        <v>9841000000</v>
      </c>
      <c r="DN72">
        <v>11241000000</v>
      </c>
      <c r="DO72">
        <v>13292000000</v>
      </c>
      <c r="DP72">
        <v>17315000000</v>
      </c>
      <c r="DQ72">
        <v>28791000000</v>
      </c>
      <c r="DR72">
        <v>44187000000</v>
      </c>
      <c r="DS72">
        <v>41182000000</v>
      </c>
      <c r="DT72">
        <v>65728000000</v>
      </c>
      <c r="EO72" t="str">
        <f t="shared" si="9"/>
        <v>bs</v>
      </c>
      <c r="EP72" t="str">
        <f t="shared" si="9"/>
        <v>totalLiabilitiesAndStockholdersEquity</v>
      </c>
      <c r="ET72" t="str" cm="1">
        <f t="array" aca="1" ref="ET72" ca="1">IF(ISNUMBER(DK$4),IF(ABS(INDEX($F$4:$EK$109,MATCH(1,($A$4:$A$109=$EO72)*($B$4:$B$109=$EP72),0),MATCH(ET$2,$F$2:$EK$2,0))-SUM(OFFSET($E72,,MATCH(ET$2,$F$1:$EK$1,0)+3,,1)))&gt;0,INDEX($F$4:$EK$109,MATCH(1,($A$4:$A$109=$EO72)*($B$4:$B$109=$EP72),0),MATCH(ET$2,$F$2:$EK$2,0))-SUM(OFFSET($E72,,MATCH(ET$2,$F$1:$EK$1,0)+3,,1)),""),"")</f>
        <v/>
      </c>
      <c r="EU72" t="str" cm="1">
        <f t="array" aca="1" ref="EU72" ca="1">IF(ISNUMBER(DL$4),IF(ABS(INDEX($F$4:$EK$109,MATCH(1,($A$4:$A$109=$EO72)*($B$4:$B$109=$EP72),0),MATCH(EU$2,$F$2:$EK$2,0))-SUM(OFFSET($E72,,MATCH(EU$2,$F$1:$EK$1,0)+3,,1)))&gt;0,INDEX($F$4:$EK$109,MATCH(1,($A$4:$A$109=$EO72)*($B$4:$B$109=$EP72),0),MATCH(EU$2,$F$2:$EK$2,0))-SUM(OFFSET($E72,,MATCH(EU$2,$F$1:$EK$1,0)+3,,1)),""),"")</f>
        <v/>
      </c>
      <c r="EV72" t="str" cm="1">
        <f t="array" aca="1" ref="EV72" ca="1">IF(ISNUMBER(DM$4),IF(ABS(INDEX($F$4:$EK$109,MATCH(1,($A$4:$A$109=$EO72)*($B$4:$B$109=$EP72),0),MATCH(EV$2,$F$2:$EK$2,0))-SUM(OFFSET($E72,,MATCH(EV$2,$F$1:$EK$1,0)+3,,1)))&gt;0,INDEX($F$4:$EK$109,MATCH(1,($A$4:$A$109=$EO72)*($B$4:$B$109=$EP72),0),MATCH(EV$2,$F$2:$EK$2,0))-SUM(OFFSET($E72,,MATCH(EV$2,$F$1:$EK$1,0)+3,,1)),""),"")</f>
        <v/>
      </c>
      <c r="EW72" t="str" cm="1">
        <f t="array" aca="1" ref="EW72" ca="1">IF(ISNUMBER(DN$4),IF(ABS(INDEX($F$4:$EK$109,MATCH(1,($A$4:$A$109=$EO72)*($B$4:$B$109=$EP72),0),MATCH(EW$2,$F$2:$EK$2,0))-SUM(OFFSET($E72,,MATCH(EW$2,$F$1:$EK$1,0)+3,,1)))&gt;0,INDEX($F$4:$EK$109,MATCH(1,($A$4:$A$109=$EO72)*($B$4:$B$109=$EP72),0),MATCH(EW$2,$F$2:$EK$2,0))-SUM(OFFSET($E72,,MATCH(EW$2,$F$1:$EK$1,0)+3,,1)),""),"")</f>
        <v/>
      </c>
      <c r="EX72" t="str" cm="1">
        <f t="array" aca="1" ref="EX72" ca="1">IF(ISNUMBER(DO$4),IF(ABS(INDEX($F$4:$EK$109,MATCH(1,($A$4:$A$109=$EO72)*($B$4:$B$109=$EP72),0),MATCH(EX$2,$F$2:$EK$2,0))-SUM(OFFSET($E72,,MATCH(EX$2,$F$1:$EK$1,0)+3,,1)))&gt;0,INDEX($F$4:$EK$109,MATCH(1,($A$4:$A$109=$EO72)*($B$4:$B$109=$EP72),0),MATCH(EX$2,$F$2:$EK$2,0))-SUM(OFFSET($E72,,MATCH(EX$2,$F$1:$EK$1,0)+3,,1)),""),"")</f>
        <v/>
      </c>
      <c r="EY72" t="str" cm="1">
        <f t="array" aca="1" ref="EY72" ca="1">IF(ISNUMBER(DP$4),IF(ABS(INDEX($F$4:$EK$109,MATCH(1,($A$4:$A$109=$EO72)*($B$4:$B$109=$EP72),0),MATCH(EY$2,$F$2:$EK$2,0))-SUM(OFFSET($E72,,MATCH(EY$2,$F$1:$EK$1,0)+3,,1)))&gt;0,INDEX($F$4:$EK$109,MATCH(1,($A$4:$A$109=$EO72)*($B$4:$B$109=$EP72),0),MATCH(EY$2,$F$2:$EK$2,0))-SUM(OFFSET($E72,,MATCH(EY$2,$F$1:$EK$1,0)+3,,1)),""),"")</f>
        <v/>
      </c>
      <c r="EZ72" t="str" cm="1">
        <f t="array" aca="1" ref="EZ72" ca="1">IF(ISNUMBER(DQ$4),IF(ABS(INDEX($F$4:$EK$109,MATCH(1,($A$4:$A$109=$EO72)*($B$4:$B$109=$EP72),0),MATCH(EZ$2,$F$2:$EK$2,0))-SUM(OFFSET($E72,,MATCH(EZ$2,$F$1:$EK$1,0)+3,,1)))&gt;0,INDEX($F$4:$EK$109,MATCH(1,($A$4:$A$109=$EO72)*($B$4:$B$109=$EP72),0),MATCH(EZ$2,$F$2:$EK$2,0))-SUM(OFFSET($E72,,MATCH(EZ$2,$F$1:$EK$1,0)+3,,1)),""),"")</f>
        <v/>
      </c>
      <c r="FA72" t="str" cm="1">
        <f t="array" aca="1" ref="FA72" ca="1">IF(ISNUMBER(DR$4),IF(ABS(INDEX($F$4:$EK$109,MATCH(1,($A$4:$A$109=$EO72)*($B$4:$B$109=$EP72),0),MATCH(FA$2,$F$2:$EK$2,0))-SUM(OFFSET($E72,,MATCH(FA$2,$F$1:$EK$1,0)+3,,1)))&gt;0,INDEX($F$4:$EK$109,MATCH(1,($A$4:$A$109=$EO72)*($B$4:$B$109=$EP72),0),MATCH(FA$2,$F$2:$EK$2,0))-SUM(OFFSET($E72,,MATCH(FA$2,$F$1:$EK$1,0)+3,,1)),""),"")</f>
        <v/>
      </c>
      <c r="FB72" t="str" cm="1">
        <f t="array" aca="1" ref="FB72" ca="1">IF(ISNUMBER(DS$4),IF(ABS(INDEX($F$4:$EK$109,MATCH(1,($A$4:$A$109=$EO72)*($B$4:$B$109=$EP72),0),MATCH(FB$2,$F$2:$EK$2,0))-SUM(OFFSET($E72,,MATCH(FB$2,$F$1:$EK$1,0)+3,,1)))&gt;0,INDEX($F$4:$EK$109,MATCH(1,($A$4:$A$109=$EO72)*($B$4:$B$109=$EP72),0),MATCH(FB$2,$F$2:$EK$2,0))-SUM(OFFSET($E72,,MATCH(FB$2,$F$1:$EK$1,0)+3,,1)),""),"")</f>
        <v/>
      </c>
      <c r="FC72" t="str" cm="1">
        <f t="array" aca="1" ref="FC72" ca="1">IF(ISNUMBER(DT$4),IF(ABS(INDEX($F$4:$EK$109,MATCH(1,($A$4:$A$109=$EO72)*($B$4:$B$109=$EP72),0),MATCH(FC$2,$F$2:$EK$2,0))-SUM(OFFSET($E72,,MATCH(FC$2,$F$1:$EK$1,0)+3,,1)))&gt;0,INDEX($F$4:$EK$109,MATCH(1,($A$4:$A$109=$EO72)*($B$4:$B$109=$EP72),0),MATCH(FC$2,$F$2:$EK$2,0))-SUM(OFFSET($E72,,MATCH(FC$2,$F$1:$EK$1,0)+3,,1)),""),"")</f>
        <v/>
      </c>
      <c r="FD72" t="str" cm="1">
        <f t="array" aca="1" ref="FD72" ca="1">IF(ISNUMBER(DU$4),IF(ABS(INDEX($F$4:$EK$109,MATCH(1,($A$4:$A$109=$EO72)*($B$4:$B$109=$EP72),0),MATCH(FD$2,$F$2:$EK$2,0))-SUM(OFFSET($E72,,MATCH(FD$2,$F$1:$EK$1,0)+3,,1)))&gt;0,INDEX($F$4:$EK$109,MATCH(1,($A$4:$A$109=$EO72)*($B$4:$B$109=$EP72),0),MATCH(FD$2,$F$2:$EK$2,0))-SUM(OFFSET($E72,,MATCH(FD$2,$F$1:$EK$1,0)+3,,1)),""),"")</f>
        <v/>
      </c>
      <c r="FE72" t="str" cm="1">
        <f t="array" aca="1" ref="FE72" ca="1">IF(ISNUMBER(DV$4),IF(ABS(INDEX($F$4:$EK$109,MATCH(1,($A$4:$A$109=$EO72)*($B$4:$B$109=$EP72),0),MATCH(FE$2,$F$2:$EK$2,0))-SUM(OFFSET($E72,,MATCH(FE$2,$F$1:$EK$1,0)+3,,1)))&gt;0,INDEX($F$4:$EK$109,MATCH(1,($A$4:$A$109=$EO72)*($B$4:$B$109=$EP72),0),MATCH(FE$2,$F$2:$EK$2,0))-SUM(OFFSET($E72,,MATCH(FE$2,$F$1:$EK$1,0)+3,,1)),""),"")</f>
        <v/>
      </c>
      <c r="FF72" t="str" cm="1">
        <f t="array" aca="1" ref="FF72" ca="1">IF(ISNUMBER(DW$4),IF(ABS(INDEX($F$4:$EK$109,MATCH(1,($A$4:$A$109=$EO72)*($B$4:$B$109=$EP72),0),MATCH(FF$2,$F$2:$EK$2,0))-SUM(OFFSET($E72,,MATCH(FF$2,$F$1:$EK$1,0)+3,,1)))&gt;0,INDEX($F$4:$EK$109,MATCH(1,($A$4:$A$109=$EO72)*($B$4:$B$109=$EP72),0),MATCH(FF$2,$F$2:$EK$2,0))-SUM(OFFSET($E72,,MATCH(FF$2,$F$1:$EK$1,0)+3,,1)),""),"")</f>
        <v/>
      </c>
      <c r="FG72" t="str" cm="1">
        <f t="array" aca="1" ref="FG72" ca="1">IF(ISNUMBER(DX$4),IF(ABS(INDEX($F$4:$EK$109,MATCH(1,($A$4:$A$109=$EO72)*($B$4:$B$109=$EP72),0),MATCH(FG$2,$F$2:$EK$2,0))-SUM(OFFSET($E72,,MATCH(FG$2,$F$1:$EK$1,0)+3,,1)))&gt;0,INDEX($F$4:$EK$109,MATCH(1,($A$4:$A$109=$EO72)*($B$4:$B$109=$EP72),0),MATCH(FG$2,$F$2:$EK$2,0))-SUM(OFFSET($E72,,MATCH(FG$2,$F$1:$EK$1,0)+3,,1)),""),"")</f>
        <v/>
      </c>
      <c r="FH72" t="str" cm="1">
        <f t="array" aca="1" ref="FH72" ca="1">IF(ISNUMBER(DY$4),IF(ABS(INDEX($F$4:$EK$109,MATCH(1,($A$4:$A$109=$EO72)*($B$4:$B$109=$EP72),0),MATCH(FH$2,$F$2:$EK$2,0))-SUM(OFFSET($E72,,MATCH(FH$2,$F$1:$EK$1,0)+3,,1)))&gt;0,INDEX($F$4:$EK$109,MATCH(1,($A$4:$A$109=$EO72)*($B$4:$B$109=$EP72),0),MATCH(FH$2,$F$2:$EK$2,0))-SUM(OFFSET($E72,,MATCH(FH$2,$F$1:$EK$1,0)+3,,1)),""),"")</f>
        <v/>
      </c>
      <c r="FI72" t="str" cm="1">
        <f t="array" aca="1" ref="FI72" ca="1">IF(ISNUMBER(DZ$4),IF(ABS(INDEX($F$4:$EK$109,MATCH(1,($A$4:$A$109=$EO72)*($B$4:$B$109=$EP72),0),MATCH(FI$2,$F$2:$EK$2,0))-SUM(OFFSET($E72,,MATCH(FI$2,$F$1:$EK$1,0)+3,,1)))&gt;0,INDEX($F$4:$EK$109,MATCH(1,($A$4:$A$109=$EO72)*($B$4:$B$109=$EP72),0),MATCH(FI$2,$F$2:$EK$2,0))-SUM(OFFSET($E72,,MATCH(FI$2,$F$1:$EK$1,0)+3,,1)),""),"")</f>
        <v/>
      </c>
      <c r="FJ72" t="str" cm="1">
        <f t="array" aca="1" ref="FJ72" ca="1">IF(ISNUMBER(EA$4),IF(ABS(INDEX($F$4:$EK$109,MATCH(1,($A$4:$A$109=$EO72)*($B$4:$B$109=$EP72),0),MATCH(FJ$2,$F$2:$EK$2,0))-SUM(OFFSET($E72,,MATCH(FJ$2,$F$1:$EK$1,0)+3,,1)))&gt;0,INDEX($F$4:$EK$109,MATCH(1,($A$4:$A$109=$EO72)*($B$4:$B$109=$EP72),0),MATCH(FJ$2,$F$2:$EK$2,0))-SUM(OFFSET($E72,,MATCH(FJ$2,$F$1:$EK$1,0)+3,,1)),""),"")</f>
        <v/>
      </c>
      <c r="FK72" t="str" cm="1">
        <f t="array" aca="1" ref="FK72" ca="1">IF(ISNUMBER(EB$4),IF(ABS(INDEX($F$4:$EK$109,MATCH(1,($A$4:$A$109=$EO72)*($B$4:$B$109=$EP72),0),MATCH(FK$2,$F$2:$EK$2,0))-SUM(OFFSET($E72,,MATCH(FK$2,$F$1:$EK$1,0)+3,,1)))&gt;0,INDEX($F$4:$EK$109,MATCH(1,($A$4:$A$109=$EO72)*($B$4:$B$109=$EP72),0),MATCH(FK$2,$F$2:$EK$2,0))-SUM(OFFSET($E72,,MATCH(FK$2,$F$1:$EK$1,0)+3,,1)),""),"")</f>
        <v/>
      </c>
      <c r="FL72" t="str" cm="1">
        <f t="array" aca="1" ref="FL72" ca="1">IF(ISNUMBER(EC$4),IF(ABS(INDEX($F$4:$EK$109,MATCH(1,($A$4:$A$109=$EO72)*($B$4:$B$109=$EP72),0),MATCH(FL$2,$F$2:$EK$2,0))-SUM(OFFSET($E72,,MATCH(FL$2,$F$1:$EK$1,0)+3,,1)))&gt;0,INDEX($F$4:$EK$109,MATCH(1,($A$4:$A$109=$EO72)*($B$4:$B$109=$EP72),0),MATCH(FL$2,$F$2:$EK$2,0))-SUM(OFFSET($E72,,MATCH(FL$2,$F$1:$EK$1,0)+3,,1)),""),"")</f>
        <v/>
      </c>
      <c r="FM72" t="str" cm="1">
        <f t="array" aca="1" ref="FM72" ca="1">IF(ISNUMBER(ED$4),IF(ABS(INDEX($F$4:$EK$109,MATCH(1,($A$4:$A$109=$EO72)*($B$4:$B$109=$EP72),0),MATCH(FM$2,$F$2:$EK$2,0))-SUM(OFFSET($E72,,MATCH(FM$2,$F$1:$EK$1,0)+3,,1)))&gt;0,INDEX($F$4:$EK$109,MATCH(1,($A$4:$A$109=$EO72)*($B$4:$B$109=$EP72),0),MATCH(FM$2,$F$2:$EK$2,0))-SUM(OFFSET($E72,,MATCH(FM$2,$F$1:$EK$1,0)+3,,1)),""),"")</f>
        <v/>
      </c>
      <c r="FN72" t="str" cm="1">
        <f t="array" aca="1" ref="FN72" ca="1">IF(ISNUMBER(EE$4),IF(ABS(INDEX($F$4:$EK$109,MATCH(1,($A$4:$A$109=$EO72)*($B$4:$B$109=$EP72),0),MATCH(FN$2,$F$2:$EK$2,0))-SUM(OFFSET($E72,,MATCH(FN$2,$F$1:$EK$1,0)+3,,1)))&gt;0,INDEX($F$4:$EK$109,MATCH(1,($A$4:$A$109=$EO72)*($B$4:$B$109=$EP72),0),MATCH(FN$2,$F$2:$EK$2,0))-SUM(OFFSET($E72,,MATCH(FN$2,$F$1:$EK$1,0)+3,,1)),""),"")</f>
        <v/>
      </c>
      <c r="FO72" t="str" cm="1">
        <f t="array" aca="1" ref="FO72" ca="1">IF(ISNUMBER(EF$4),IF(ABS(INDEX($F$4:$EK$109,MATCH(1,($A$4:$A$109=$EO72)*($B$4:$B$109=$EP72),0),MATCH(FO$2,$F$2:$EK$2,0))-SUM(OFFSET($E72,,MATCH(FO$2,$F$1:$EK$1,0)+3,,1)))&gt;0,INDEX($F$4:$EK$109,MATCH(1,($A$4:$A$109=$EO72)*($B$4:$B$109=$EP72),0),MATCH(FO$2,$F$2:$EK$2,0))-SUM(OFFSET($E72,,MATCH(FO$2,$F$1:$EK$1,0)+3,,1)),""),"")</f>
        <v/>
      </c>
      <c r="FP72" t="str" cm="1">
        <f t="array" aca="1" ref="FP72" ca="1">IF(ISNUMBER(EG$4),IF(ABS(INDEX($F$4:$EK$109,MATCH(1,($A$4:$A$109=$EO72)*($B$4:$B$109=$EP72),0),MATCH(FP$2,$F$2:$EK$2,0))-SUM(OFFSET($E72,,MATCH(FP$2,$F$1:$EK$1,0)+3,,1)))&gt;0,INDEX($F$4:$EK$109,MATCH(1,($A$4:$A$109=$EO72)*($B$4:$B$109=$EP72),0),MATCH(FP$2,$F$2:$EK$2,0))-SUM(OFFSET($E72,,MATCH(FP$2,$F$1:$EK$1,0)+3,,1)),""),"")</f>
        <v/>
      </c>
      <c r="FQ72" t="str" cm="1">
        <f t="array" aca="1" ref="FQ72" ca="1">IF(ISNUMBER(EH$4),IF(ABS(INDEX($F$4:$EK$109,MATCH(1,($A$4:$A$109=$EO72)*($B$4:$B$109=$EP72),0),MATCH(FQ$2,$F$2:$EK$2,0))-SUM(OFFSET($E72,,MATCH(FQ$2,$F$1:$EK$1,0)+3,,1)))&gt;0,INDEX($F$4:$EK$109,MATCH(1,($A$4:$A$109=$EO72)*($B$4:$B$109=$EP72),0),MATCH(FQ$2,$F$2:$EK$2,0))-SUM(OFFSET($E72,,MATCH(FQ$2,$F$1:$EK$1,0)+3,,1)),""),"")</f>
        <v/>
      </c>
      <c r="FR72" t="str" cm="1">
        <f t="array" aca="1" ref="FR72" ca="1">IF(ISNUMBER(EI$4),IF(ABS(INDEX($F$4:$EK$109,MATCH(1,($A$4:$A$109=$EO72)*($B$4:$B$109=$EP72),0),MATCH(FR$2,$F$2:$EK$2,0))-SUM(OFFSET($E72,,MATCH(FR$2,$F$1:$EK$1,0)+3,,1)))&gt;0,INDEX($F$4:$EK$109,MATCH(1,($A$4:$A$109=$EO72)*($B$4:$B$109=$EP72),0),MATCH(FR$2,$F$2:$EK$2,0))-SUM(OFFSET($E72,,MATCH(FR$2,$F$1:$EK$1,0)+3,,1)),""),"")</f>
        <v/>
      </c>
      <c r="FS72" t="str" cm="1">
        <f t="array" aca="1" ref="FS72" ca="1">IF(ISNUMBER(EJ$4),IF(ABS(INDEX($F$4:$EK$109,MATCH(1,($A$4:$A$109=$EO72)*($B$4:$B$109=$EP72),0),MATCH(FS$2,$F$2:$EK$2,0))-SUM(OFFSET($E72,,MATCH(FS$2,$F$1:$EK$1,0)+3,,1)))&gt;0,INDEX($F$4:$EK$109,MATCH(1,($A$4:$A$109=$EO72)*($B$4:$B$109=$EP72),0),MATCH(FS$2,$F$2:$EK$2,0))-SUM(OFFSET($E72,,MATCH(FS$2,$F$1:$EK$1,0)+3,,1)),""),"")</f>
        <v/>
      </c>
      <c r="FT72" t="str" cm="1">
        <f t="array" aca="1" ref="FT72" ca="1">IF(ISNUMBER(EK$4),IF(ABS(INDEX($F$4:$EK$109,MATCH(1,($A$4:$A$109=$EO72)*($B$4:$B$109=$EP72),0),MATCH(FT$2,$F$2:$EK$2,0))-SUM(OFFSET($E72,,MATCH(FT$2,$F$1:$EK$1,0)+3,,1)))&gt;0,INDEX($F$4:$EK$109,MATCH(1,($A$4:$A$109=$EO72)*($B$4:$B$109=$EP72),0),MATCH(FT$2,$F$2:$EK$2,0))-SUM(OFFSET($E72,,MATCH(FT$2,$F$1:$EK$1,0)+3,,1)),""),"")</f>
        <v/>
      </c>
    </row>
    <row r="73" spans="1:176" x14ac:dyDescent="0.25">
      <c r="A73" t="s">
        <v>157</v>
      </c>
      <c r="B73" t="s">
        <v>196</v>
      </c>
      <c r="EO73" t="str">
        <f t="shared" si="9"/>
        <v>bs</v>
      </c>
      <c r="EP73" t="str">
        <f t="shared" si="9"/>
        <v>minorityInterest</v>
      </c>
      <c r="ET73" t="str" cm="1">
        <f t="array" aca="1" ref="ET73" ca="1">IF(ISNUMBER(DK$4),IF(ABS(INDEX($F$4:$EK$109,MATCH(1,($A$4:$A$109=$EO73)*($B$4:$B$109=$EP73),0),MATCH(ET$2,$F$2:$EK$2,0))-SUM(OFFSET($E73,,MATCH(ET$2,$F$1:$EK$1,0)+3,,1)))&gt;0,INDEX($F$4:$EK$109,MATCH(1,($A$4:$A$109=$EO73)*($B$4:$B$109=$EP73),0),MATCH(ET$2,$F$2:$EK$2,0))-SUM(OFFSET($E73,,MATCH(ET$2,$F$1:$EK$1,0)+3,,1)),""),"")</f>
        <v/>
      </c>
      <c r="EU73" t="str" cm="1">
        <f t="array" aca="1" ref="EU73" ca="1">IF(ISNUMBER(DL$4),IF(ABS(INDEX($F$4:$EK$109,MATCH(1,($A$4:$A$109=$EO73)*($B$4:$B$109=$EP73),0),MATCH(EU$2,$F$2:$EK$2,0))-SUM(OFFSET($E73,,MATCH(EU$2,$F$1:$EK$1,0)+3,,1)))&gt;0,INDEX($F$4:$EK$109,MATCH(1,($A$4:$A$109=$EO73)*($B$4:$B$109=$EP73),0),MATCH(EU$2,$F$2:$EK$2,0))-SUM(OFFSET($E73,,MATCH(EU$2,$F$1:$EK$1,0)+3,,1)),""),"")</f>
        <v/>
      </c>
      <c r="EV73" t="str" cm="1">
        <f t="array" aca="1" ref="EV73" ca="1">IF(ISNUMBER(DM$4),IF(ABS(INDEX($F$4:$EK$109,MATCH(1,($A$4:$A$109=$EO73)*($B$4:$B$109=$EP73),0),MATCH(EV$2,$F$2:$EK$2,0))-SUM(OFFSET($E73,,MATCH(EV$2,$F$1:$EK$1,0)+3,,1)))&gt;0,INDEX($F$4:$EK$109,MATCH(1,($A$4:$A$109=$EO73)*($B$4:$B$109=$EP73),0),MATCH(EV$2,$F$2:$EK$2,0))-SUM(OFFSET($E73,,MATCH(EV$2,$F$1:$EK$1,0)+3,,1)),""),"")</f>
        <v/>
      </c>
      <c r="EW73" t="str" cm="1">
        <f t="array" aca="1" ref="EW73" ca="1">IF(ISNUMBER(DN$4),IF(ABS(INDEX($F$4:$EK$109,MATCH(1,($A$4:$A$109=$EO73)*($B$4:$B$109=$EP73),0),MATCH(EW$2,$F$2:$EK$2,0))-SUM(OFFSET($E73,,MATCH(EW$2,$F$1:$EK$1,0)+3,,1)))&gt;0,INDEX($F$4:$EK$109,MATCH(1,($A$4:$A$109=$EO73)*($B$4:$B$109=$EP73),0),MATCH(EW$2,$F$2:$EK$2,0))-SUM(OFFSET($E73,,MATCH(EW$2,$F$1:$EK$1,0)+3,,1)),""),"")</f>
        <v/>
      </c>
      <c r="EX73" t="str" cm="1">
        <f t="array" aca="1" ref="EX73" ca="1">IF(ISNUMBER(DO$4),IF(ABS(INDEX($F$4:$EK$109,MATCH(1,($A$4:$A$109=$EO73)*($B$4:$B$109=$EP73),0),MATCH(EX$2,$F$2:$EK$2,0))-SUM(OFFSET($E73,,MATCH(EX$2,$F$1:$EK$1,0)+3,,1)))&gt;0,INDEX($F$4:$EK$109,MATCH(1,($A$4:$A$109=$EO73)*($B$4:$B$109=$EP73),0),MATCH(EX$2,$F$2:$EK$2,0))-SUM(OFFSET($E73,,MATCH(EX$2,$F$1:$EK$1,0)+3,,1)),""),"")</f>
        <v/>
      </c>
      <c r="EY73" t="str" cm="1">
        <f t="array" aca="1" ref="EY73" ca="1">IF(ISNUMBER(DP$4),IF(ABS(INDEX($F$4:$EK$109,MATCH(1,($A$4:$A$109=$EO73)*($B$4:$B$109=$EP73),0),MATCH(EY$2,$F$2:$EK$2,0))-SUM(OFFSET($E73,,MATCH(EY$2,$F$1:$EK$1,0)+3,,1)))&gt;0,INDEX($F$4:$EK$109,MATCH(1,($A$4:$A$109=$EO73)*($B$4:$B$109=$EP73),0),MATCH(EY$2,$F$2:$EK$2,0))-SUM(OFFSET($E73,,MATCH(EY$2,$F$1:$EK$1,0)+3,,1)),""),"")</f>
        <v/>
      </c>
      <c r="EZ73" t="str" cm="1">
        <f t="array" aca="1" ref="EZ73" ca="1">IF(ISNUMBER(DQ$4),IF(ABS(INDEX($F$4:$EK$109,MATCH(1,($A$4:$A$109=$EO73)*($B$4:$B$109=$EP73),0),MATCH(EZ$2,$F$2:$EK$2,0))-SUM(OFFSET($E73,,MATCH(EZ$2,$F$1:$EK$1,0)+3,,1)))&gt;0,INDEX($F$4:$EK$109,MATCH(1,($A$4:$A$109=$EO73)*($B$4:$B$109=$EP73),0),MATCH(EZ$2,$F$2:$EK$2,0))-SUM(OFFSET($E73,,MATCH(EZ$2,$F$1:$EK$1,0)+3,,1)),""),"")</f>
        <v/>
      </c>
      <c r="FA73" t="str" cm="1">
        <f t="array" aca="1" ref="FA73" ca="1">IF(ISNUMBER(DR$4),IF(ABS(INDEX($F$4:$EK$109,MATCH(1,($A$4:$A$109=$EO73)*($B$4:$B$109=$EP73),0),MATCH(FA$2,$F$2:$EK$2,0))-SUM(OFFSET($E73,,MATCH(FA$2,$F$1:$EK$1,0)+3,,1)))&gt;0,INDEX($F$4:$EK$109,MATCH(1,($A$4:$A$109=$EO73)*($B$4:$B$109=$EP73),0),MATCH(FA$2,$F$2:$EK$2,0))-SUM(OFFSET($E73,,MATCH(FA$2,$F$1:$EK$1,0)+3,,1)),""),"")</f>
        <v/>
      </c>
      <c r="FB73" t="str" cm="1">
        <f t="array" aca="1" ref="FB73" ca="1">IF(ISNUMBER(DS$4),IF(ABS(INDEX($F$4:$EK$109,MATCH(1,($A$4:$A$109=$EO73)*($B$4:$B$109=$EP73),0),MATCH(FB$2,$F$2:$EK$2,0))-SUM(OFFSET($E73,,MATCH(FB$2,$F$1:$EK$1,0)+3,,1)))&gt;0,INDEX($F$4:$EK$109,MATCH(1,($A$4:$A$109=$EO73)*($B$4:$B$109=$EP73),0),MATCH(FB$2,$F$2:$EK$2,0))-SUM(OFFSET($E73,,MATCH(FB$2,$F$1:$EK$1,0)+3,,1)),""),"")</f>
        <v/>
      </c>
      <c r="FC73" t="str" cm="1">
        <f t="array" aca="1" ref="FC73" ca="1">IF(ISNUMBER(DT$4),IF(ABS(INDEX($F$4:$EK$109,MATCH(1,($A$4:$A$109=$EO73)*($B$4:$B$109=$EP73),0),MATCH(FC$2,$F$2:$EK$2,0))-SUM(OFFSET($E73,,MATCH(FC$2,$F$1:$EK$1,0)+3,,1)))&gt;0,INDEX($F$4:$EK$109,MATCH(1,($A$4:$A$109=$EO73)*($B$4:$B$109=$EP73),0),MATCH(FC$2,$F$2:$EK$2,0))-SUM(OFFSET($E73,,MATCH(FC$2,$F$1:$EK$1,0)+3,,1)),""),"")</f>
        <v/>
      </c>
      <c r="FD73" t="str" cm="1">
        <f t="array" aca="1" ref="FD73" ca="1">IF(ISNUMBER(DU$4),IF(ABS(INDEX($F$4:$EK$109,MATCH(1,($A$4:$A$109=$EO73)*($B$4:$B$109=$EP73),0),MATCH(FD$2,$F$2:$EK$2,0))-SUM(OFFSET($E73,,MATCH(FD$2,$F$1:$EK$1,0)+3,,1)))&gt;0,INDEX($F$4:$EK$109,MATCH(1,($A$4:$A$109=$EO73)*($B$4:$B$109=$EP73),0),MATCH(FD$2,$F$2:$EK$2,0))-SUM(OFFSET($E73,,MATCH(FD$2,$F$1:$EK$1,0)+3,,1)),""),"")</f>
        <v/>
      </c>
      <c r="FE73" t="str" cm="1">
        <f t="array" aca="1" ref="FE73" ca="1">IF(ISNUMBER(DV$4),IF(ABS(INDEX($F$4:$EK$109,MATCH(1,($A$4:$A$109=$EO73)*($B$4:$B$109=$EP73),0),MATCH(FE$2,$F$2:$EK$2,0))-SUM(OFFSET($E73,,MATCH(FE$2,$F$1:$EK$1,0)+3,,1)))&gt;0,INDEX($F$4:$EK$109,MATCH(1,($A$4:$A$109=$EO73)*($B$4:$B$109=$EP73),0),MATCH(FE$2,$F$2:$EK$2,0))-SUM(OFFSET($E73,,MATCH(FE$2,$F$1:$EK$1,0)+3,,1)),""),"")</f>
        <v/>
      </c>
      <c r="FF73" t="str" cm="1">
        <f t="array" aca="1" ref="FF73" ca="1">IF(ISNUMBER(DW$4),IF(ABS(INDEX($F$4:$EK$109,MATCH(1,($A$4:$A$109=$EO73)*($B$4:$B$109=$EP73),0),MATCH(FF$2,$F$2:$EK$2,0))-SUM(OFFSET($E73,,MATCH(FF$2,$F$1:$EK$1,0)+3,,1)))&gt;0,INDEX($F$4:$EK$109,MATCH(1,($A$4:$A$109=$EO73)*($B$4:$B$109=$EP73),0),MATCH(FF$2,$F$2:$EK$2,0))-SUM(OFFSET($E73,,MATCH(FF$2,$F$1:$EK$1,0)+3,,1)),""),"")</f>
        <v/>
      </c>
      <c r="FG73" t="str" cm="1">
        <f t="array" aca="1" ref="FG73" ca="1">IF(ISNUMBER(DX$4),IF(ABS(INDEX($F$4:$EK$109,MATCH(1,($A$4:$A$109=$EO73)*($B$4:$B$109=$EP73),0),MATCH(FG$2,$F$2:$EK$2,0))-SUM(OFFSET($E73,,MATCH(FG$2,$F$1:$EK$1,0)+3,,1)))&gt;0,INDEX($F$4:$EK$109,MATCH(1,($A$4:$A$109=$EO73)*($B$4:$B$109=$EP73),0),MATCH(FG$2,$F$2:$EK$2,0))-SUM(OFFSET($E73,,MATCH(FG$2,$F$1:$EK$1,0)+3,,1)),""),"")</f>
        <v/>
      </c>
      <c r="FH73" t="str" cm="1">
        <f t="array" aca="1" ref="FH73" ca="1">IF(ISNUMBER(DY$4),IF(ABS(INDEX($F$4:$EK$109,MATCH(1,($A$4:$A$109=$EO73)*($B$4:$B$109=$EP73),0),MATCH(FH$2,$F$2:$EK$2,0))-SUM(OFFSET($E73,,MATCH(FH$2,$F$1:$EK$1,0)+3,,1)))&gt;0,INDEX($F$4:$EK$109,MATCH(1,($A$4:$A$109=$EO73)*($B$4:$B$109=$EP73),0),MATCH(FH$2,$F$2:$EK$2,0))-SUM(OFFSET($E73,,MATCH(FH$2,$F$1:$EK$1,0)+3,,1)),""),"")</f>
        <v/>
      </c>
      <c r="FI73" t="str" cm="1">
        <f t="array" aca="1" ref="FI73" ca="1">IF(ISNUMBER(DZ$4),IF(ABS(INDEX($F$4:$EK$109,MATCH(1,($A$4:$A$109=$EO73)*($B$4:$B$109=$EP73),0),MATCH(FI$2,$F$2:$EK$2,0))-SUM(OFFSET($E73,,MATCH(FI$2,$F$1:$EK$1,0)+3,,1)))&gt;0,INDEX($F$4:$EK$109,MATCH(1,($A$4:$A$109=$EO73)*($B$4:$B$109=$EP73),0),MATCH(FI$2,$F$2:$EK$2,0))-SUM(OFFSET($E73,,MATCH(FI$2,$F$1:$EK$1,0)+3,,1)),""),"")</f>
        <v/>
      </c>
      <c r="FJ73" t="str" cm="1">
        <f t="array" aca="1" ref="FJ73" ca="1">IF(ISNUMBER(EA$4),IF(ABS(INDEX($F$4:$EK$109,MATCH(1,($A$4:$A$109=$EO73)*($B$4:$B$109=$EP73),0),MATCH(FJ$2,$F$2:$EK$2,0))-SUM(OFFSET($E73,,MATCH(FJ$2,$F$1:$EK$1,0)+3,,1)))&gt;0,INDEX($F$4:$EK$109,MATCH(1,($A$4:$A$109=$EO73)*($B$4:$B$109=$EP73),0),MATCH(FJ$2,$F$2:$EK$2,0))-SUM(OFFSET($E73,,MATCH(FJ$2,$F$1:$EK$1,0)+3,,1)),""),"")</f>
        <v/>
      </c>
      <c r="FK73" t="str" cm="1">
        <f t="array" aca="1" ref="FK73" ca="1">IF(ISNUMBER(EB$4),IF(ABS(INDEX($F$4:$EK$109,MATCH(1,($A$4:$A$109=$EO73)*($B$4:$B$109=$EP73),0),MATCH(FK$2,$F$2:$EK$2,0))-SUM(OFFSET($E73,,MATCH(FK$2,$F$1:$EK$1,0)+3,,1)))&gt;0,INDEX($F$4:$EK$109,MATCH(1,($A$4:$A$109=$EO73)*($B$4:$B$109=$EP73),0),MATCH(FK$2,$F$2:$EK$2,0))-SUM(OFFSET($E73,,MATCH(FK$2,$F$1:$EK$1,0)+3,,1)),""),"")</f>
        <v/>
      </c>
      <c r="FL73" t="str" cm="1">
        <f t="array" aca="1" ref="FL73" ca="1">IF(ISNUMBER(EC$4),IF(ABS(INDEX($F$4:$EK$109,MATCH(1,($A$4:$A$109=$EO73)*($B$4:$B$109=$EP73),0),MATCH(FL$2,$F$2:$EK$2,0))-SUM(OFFSET($E73,,MATCH(FL$2,$F$1:$EK$1,0)+3,,1)))&gt;0,INDEX($F$4:$EK$109,MATCH(1,($A$4:$A$109=$EO73)*($B$4:$B$109=$EP73),0),MATCH(FL$2,$F$2:$EK$2,0))-SUM(OFFSET($E73,,MATCH(FL$2,$F$1:$EK$1,0)+3,,1)),""),"")</f>
        <v/>
      </c>
      <c r="FM73" t="str" cm="1">
        <f t="array" aca="1" ref="FM73" ca="1">IF(ISNUMBER(ED$4),IF(ABS(INDEX($F$4:$EK$109,MATCH(1,($A$4:$A$109=$EO73)*($B$4:$B$109=$EP73),0),MATCH(FM$2,$F$2:$EK$2,0))-SUM(OFFSET($E73,,MATCH(FM$2,$F$1:$EK$1,0)+3,,1)))&gt;0,INDEX($F$4:$EK$109,MATCH(1,($A$4:$A$109=$EO73)*($B$4:$B$109=$EP73),0),MATCH(FM$2,$F$2:$EK$2,0))-SUM(OFFSET($E73,,MATCH(FM$2,$F$1:$EK$1,0)+3,,1)),""),"")</f>
        <v/>
      </c>
      <c r="FN73" t="str" cm="1">
        <f t="array" aca="1" ref="FN73" ca="1">IF(ISNUMBER(EE$4),IF(ABS(INDEX($F$4:$EK$109,MATCH(1,($A$4:$A$109=$EO73)*($B$4:$B$109=$EP73),0),MATCH(FN$2,$F$2:$EK$2,0))-SUM(OFFSET($E73,,MATCH(FN$2,$F$1:$EK$1,0)+3,,1)))&gt;0,INDEX($F$4:$EK$109,MATCH(1,($A$4:$A$109=$EO73)*($B$4:$B$109=$EP73),0),MATCH(FN$2,$F$2:$EK$2,0))-SUM(OFFSET($E73,,MATCH(FN$2,$F$1:$EK$1,0)+3,,1)),""),"")</f>
        <v/>
      </c>
      <c r="FO73" t="str" cm="1">
        <f t="array" aca="1" ref="FO73" ca="1">IF(ISNUMBER(EF$4),IF(ABS(INDEX($F$4:$EK$109,MATCH(1,($A$4:$A$109=$EO73)*($B$4:$B$109=$EP73),0),MATCH(FO$2,$F$2:$EK$2,0))-SUM(OFFSET($E73,,MATCH(FO$2,$F$1:$EK$1,0)+3,,1)))&gt;0,INDEX($F$4:$EK$109,MATCH(1,($A$4:$A$109=$EO73)*($B$4:$B$109=$EP73),0),MATCH(FO$2,$F$2:$EK$2,0))-SUM(OFFSET($E73,,MATCH(FO$2,$F$1:$EK$1,0)+3,,1)),""),"")</f>
        <v/>
      </c>
      <c r="FP73" t="str" cm="1">
        <f t="array" aca="1" ref="FP73" ca="1">IF(ISNUMBER(EG$4),IF(ABS(INDEX($F$4:$EK$109,MATCH(1,($A$4:$A$109=$EO73)*($B$4:$B$109=$EP73),0),MATCH(FP$2,$F$2:$EK$2,0))-SUM(OFFSET($E73,,MATCH(FP$2,$F$1:$EK$1,0)+3,,1)))&gt;0,INDEX($F$4:$EK$109,MATCH(1,($A$4:$A$109=$EO73)*($B$4:$B$109=$EP73),0),MATCH(FP$2,$F$2:$EK$2,0))-SUM(OFFSET($E73,,MATCH(FP$2,$F$1:$EK$1,0)+3,,1)),""),"")</f>
        <v/>
      </c>
      <c r="FQ73" t="str" cm="1">
        <f t="array" aca="1" ref="FQ73" ca="1">IF(ISNUMBER(EH$4),IF(ABS(INDEX($F$4:$EK$109,MATCH(1,($A$4:$A$109=$EO73)*($B$4:$B$109=$EP73),0),MATCH(FQ$2,$F$2:$EK$2,0))-SUM(OFFSET($E73,,MATCH(FQ$2,$F$1:$EK$1,0)+3,,1)))&gt;0,INDEX($F$4:$EK$109,MATCH(1,($A$4:$A$109=$EO73)*($B$4:$B$109=$EP73),0),MATCH(FQ$2,$F$2:$EK$2,0))-SUM(OFFSET($E73,,MATCH(FQ$2,$F$1:$EK$1,0)+3,,1)),""),"")</f>
        <v/>
      </c>
      <c r="FR73" t="str" cm="1">
        <f t="array" aca="1" ref="FR73" ca="1">IF(ISNUMBER(EI$4),IF(ABS(INDEX($F$4:$EK$109,MATCH(1,($A$4:$A$109=$EO73)*($B$4:$B$109=$EP73),0),MATCH(FR$2,$F$2:$EK$2,0))-SUM(OFFSET($E73,,MATCH(FR$2,$F$1:$EK$1,0)+3,,1)))&gt;0,INDEX($F$4:$EK$109,MATCH(1,($A$4:$A$109=$EO73)*($B$4:$B$109=$EP73),0),MATCH(FR$2,$F$2:$EK$2,0))-SUM(OFFSET($E73,,MATCH(FR$2,$F$1:$EK$1,0)+3,,1)),""),"")</f>
        <v/>
      </c>
      <c r="FS73" t="str" cm="1">
        <f t="array" aca="1" ref="FS73" ca="1">IF(ISNUMBER(EJ$4),IF(ABS(INDEX($F$4:$EK$109,MATCH(1,($A$4:$A$109=$EO73)*($B$4:$B$109=$EP73),0),MATCH(FS$2,$F$2:$EK$2,0))-SUM(OFFSET($E73,,MATCH(FS$2,$F$1:$EK$1,0)+3,,1)))&gt;0,INDEX($F$4:$EK$109,MATCH(1,($A$4:$A$109=$EO73)*($B$4:$B$109=$EP73),0),MATCH(FS$2,$F$2:$EK$2,0))-SUM(OFFSET($E73,,MATCH(FS$2,$F$1:$EK$1,0)+3,,1)),""),"")</f>
        <v/>
      </c>
      <c r="FT73" t="str" cm="1">
        <f t="array" aca="1" ref="FT73" ca="1">IF(ISNUMBER(EK$4),IF(ABS(INDEX($F$4:$EK$109,MATCH(1,($A$4:$A$109=$EO73)*($B$4:$B$109=$EP73),0),MATCH(FT$2,$F$2:$EK$2,0))-SUM(OFFSET($E73,,MATCH(FT$2,$F$1:$EK$1,0)+3,,1)))&gt;0,INDEX($F$4:$EK$109,MATCH(1,($A$4:$A$109=$EO73)*($B$4:$B$109=$EP73),0),MATCH(FT$2,$F$2:$EK$2,0))-SUM(OFFSET($E73,,MATCH(FT$2,$F$1:$EK$1,0)+3,,1)),""),"")</f>
        <v/>
      </c>
    </row>
    <row r="74" spans="1:176" x14ac:dyDescent="0.25">
      <c r="A74" t="s">
        <v>157</v>
      </c>
      <c r="B74" t="s">
        <v>197</v>
      </c>
      <c r="F74">
        <v>6864663000</v>
      </c>
      <c r="G74">
        <v>6933719000</v>
      </c>
      <c r="H74">
        <v>6885869000</v>
      </c>
      <c r="I74">
        <v>7201368000</v>
      </c>
      <c r="J74">
        <v>7291000000</v>
      </c>
      <c r="K74">
        <v>6979000000</v>
      </c>
      <c r="L74">
        <v>7174000000</v>
      </c>
      <c r="M74">
        <v>7370000000</v>
      </c>
      <c r="N74">
        <v>7108000000</v>
      </c>
      <c r="O74">
        <v>7461000000</v>
      </c>
      <c r="P74">
        <v>9612000000</v>
      </c>
      <c r="Q74">
        <v>9841000000</v>
      </c>
      <c r="R74">
        <v>9410000000</v>
      </c>
      <c r="S74">
        <v>9402000000</v>
      </c>
      <c r="T74">
        <v>9830000000</v>
      </c>
      <c r="U74">
        <v>11241000000</v>
      </c>
      <c r="V74">
        <v>11460000000</v>
      </c>
      <c r="W74">
        <v>12882000000</v>
      </c>
      <c r="X74">
        <v>13657000000</v>
      </c>
      <c r="Y74">
        <v>13292000000</v>
      </c>
      <c r="Z74">
        <v>14021000000</v>
      </c>
      <c r="AA74">
        <v>14775000000</v>
      </c>
      <c r="AB74">
        <v>15810000000</v>
      </c>
      <c r="AC74">
        <v>17315000000</v>
      </c>
      <c r="AD74">
        <v>23254000000</v>
      </c>
      <c r="AE74">
        <v>25180000000</v>
      </c>
      <c r="AF74">
        <v>26881000000</v>
      </c>
      <c r="AG74">
        <v>28791000000</v>
      </c>
      <c r="AH74">
        <v>30796000000</v>
      </c>
      <c r="AI74">
        <v>38650000000</v>
      </c>
      <c r="AJ74">
        <v>40632000000</v>
      </c>
      <c r="AK74">
        <v>44187000000</v>
      </c>
      <c r="AL74">
        <v>45212000000</v>
      </c>
      <c r="AM74">
        <v>43476000000</v>
      </c>
      <c r="AN74">
        <v>40488000000</v>
      </c>
      <c r="AO74">
        <v>41182000000</v>
      </c>
      <c r="AP74">
        <v>44460000000</v>
      </c>
      <c r="AQ74">
        <v>49555000000</v>
      </c>
      <c r="AR74">
        <v>54148000000</v>
      </c>
      <c r="AS74">
        <v>65728000000</v>
      </c>
      <c r="AT74">
        <v>77072000000</v>
      </c>
      <c r="AU74">
        <v>85227000000</v>
      </c>
      <c r="AV74">
        <v>96013000000</v>
      </c>
      <c r="DK74">
        <v>7201368000</v>
      </c>
      <c r="DL74">
        <v>7370000000</v>
      </c>
      <c r="DM74">
        <v>9841000000</v>
      </c>
      <c r="DN74">
        <v>11241000000</v>
      </c>
      <c r="DO74">
        <v>13292000000</v>
      </c>
      <c r="DP74">
        <v>17315000000</v>
      </c>
      <c r="DQ74">
        <v>28791000000</v>
      </c>
      <c r="DR74">
        <v>44187000000</v>
      </c>
      <c r="DS74">
        <v>41182000000</v>
      </c>
      <c r="DT74">
        <v>65728000000</v>
      </c>
      <c r="EO74" t="str">
        <f t="shared" si="9"/>
        <v>bs</v>
      </c>
      <c r="EP74" t="str">
        <f t="shared" si="9"/>
        <v>totalLiabilitiesAndTotalEquity</v>
      </c>
      <c r="ET74" t="str" cm="1">
        <f t="array" aca="1" ref="ET74" ca="1">IF(ISNUMBER(DK$4),IF(ABS(INDEX($F$4:$EK$109,MATCH(1,($A$4:$A$109=$EO74)*($B$4:$B$109=$EP74),0),MATCH(ET$2,$F$2:$EK$2,0))-SUM(OFFSET($E74,,MATCH(ET$2,$F$1:$EK$1,0)+3,,1)))&gt;0,INDEX($F$4:$EK$109,MATCH(1,($A$4:$A$109=$EO74)*($B$4:$B$109=$EP74),0),MATCH(ET$2,$F$2:$EK$2,0))-SUM(OFFSET($E74,,MATCH(ET$2,$F$1:$EK$1,0)+3,,1)),""),"")</f>
        <v/>
      </c>
      <c r="EU74" t="str" cm="1">
        <f t="array" aca="1" ref="EU74" ca="1">IF(ISNUMBER(DL$4),IF(ABS(INDEX($F$4:$EK$109,MATCH(1,($A$4:$A$109=$EO74)*($B$4:$B$109=$EP74),0),MATCH(EU$2,$F$2:$EK$2,0))-SUM(OFFSET($E74,,MATCH(EU$2,$F$1:$EK$1,0)+3,,1)))&gt;0,INDEX($F$4:$EK$109,MATCH(1,($A$4:$A$109=$EO74)*($B$4:$B$109=$EP74),0),MATCH(EU$2,$F$2:$EK$2,0))-SUM(OFFSET($E74,,MATCH(EU$2,$F$1:$EK$1,0)+3,,1)),""),"")</f>
        <v/>
      </c>
      <c r="EV74" t="str" cm="1">
        <f t="array" aca="1" ref="EV74" ca="1">IF(ISNUMBER(DM$4),IF(ABS(INDEX($F$4:$EK$109,MATCH(1,($A$4:$A$109=$EO74)*($B$4:$B$109=$EP74),0),MATCH(EV$2,$F$2:$EK$2,0))-SUM(OFFSET($E74,,MATCH(EV$2,$F$1:$EK$1,0)+3,,1)))&gt;0,INDEX($F$4:$EK$109,MATCH(1,($A$4:$A$109=$EO74)*($B$4:$B$109=$EP74),0),MATCH(EV$2,$F$2:$EK$2,0))-SUM(OFFSET($E74,,MATCH(EV$2,$F$1:$EK$1,0)+3,,1)),""),"")</f>
        <v/>
      </c>
      <c r="EW74" t="str" cm="1">
        <f t="array" aca="1" ref="EW74" ca="1">IF(ISNUMBER(DN$4),IF(ABS(INDEX($F$4:$EK$109,MATCH(1,($A$4:$A$109=$EO74)*($B$4:$B$109=$EP74),0),MATCH(EW$2,$F$2:$EK$2,0))-SUM(OFFSET($E74,,MATCH(EW$2,$F$1:$EK$1,0)+3,,1)))&gt;0,INDEX($F$4:$EK$109,MATCH(1,($A$4:$A$109=$EO74)*($B$4:$B$109=$EP74),0),MATCH(EW$2,$F$2:$EK$2,0))-SUM(OFFSET($E74,,MATCH(EW$2,$F$1:$EK$1,0)+3,,1)),""),"")</f>
        <v/>
      </c>
      <c r="EX74" t="str" cm="1">
        <f t="array" aca="1" ref="EX74" ca="1">IF(ISNUMBER(DO$4),IF(ABS(INDEX($F$4:$EK$109,MATCH(1,($A$4:$A$109=$EO74)*($B$4:$B$109=$EP74),0),MATCH(EX$2,$F$2:$EK$2,0))-SUM(OFFSET($E74,,MATCH(EX$2,$F$1:$EK$1,0)+3,,1)))&gt;0,INDEX($F$4:$EK$109,MATCH(1,($A$4:$A$109=$EO74)*($B$4:$B$109=$EP74),0),MATCH(EX$2,$F$2:$EK$2,0))-SUM(OFFSET($E74,,MATCH(EX$2,$F$1:$EK$1,0)+3,,1)),""),"")</f>
        <v/>
      </c>
      <c r="EY74" t="str" cm="1">
        <f t="array" aca="1" ref="EY74" ca="1">IF(ISNUMBER(DP$4),IF(ABS(INDEX($F$4:$EK$109,MATCH(1,($A$4:$A$109=$EO74)*($B$4:$B$109=$EP74),0),MATCH(EY$2,$F$2:$EK$2,0))-SUM(OFFSET($E74,,MATCH(EY$2,$F$1:$EK$1,0)+3,,1)))&gt;0,INDEX($F$4:$EK$109,MATCH(1,($A$4:$A$109=$EO74)*($B$4:$B$109=$EP74),0),MATCH(EY$2,$F$2:$EK$2,0))-SUM(OFFSET($E74,,MATCH(EY$2,$F$1:$EK$1,0)+3,,1)),""),"")</f>
        <v/>
      </c>
      <c r="EZ74" t="str" cm="1">
        <f t="array" aca="1" ref="EZ74" ca="1">IF(ISNUMBER(DQ$4),IF(ABS(INDEX($F$4:$EK$109,MATCH(1,($A$4:$A$109=$EO74)*($B$4:$B$109=$EP74),0),MATCH(EZ$2,$F$2:$EK$2,0))-SUM(OFFSET($E74,,MATCH(EZ$2,$F$1:$EK$1,0)+3,,1)))&gt;0,INDEX($F$4:$EK$109,MATCH(1,($A$4:$A$109=$EO74)*($B$4:$B$109=$EP74),0),MATCH(EZ$2,$F$2:$EK$2,0))-SUM(OFFSET($E74,,MATCH(EZ$2,$F$1:$EK$1,0)+3,,1)),""),"")</f>
        <v/>
      </c>
      <c r="FA74" t="str" cm="1">
        <f t="array" aca="1" ref="FA74" ca="1">IF(ISNUMBER(DR$4),IF(ABS(INDEX($F$4:$EK$109,MATCH(1,($A$4:$A$109=$EO74)*($B$4:$B$109=$EP74),0),MATCH(FA$2,$F$2:$EK$2,0))-SUM(OFFSET($E74,,MATCH(FA$2,$F$1:$EK$1,0)+3,,1)))&gt;0,INDEX($F$4:$EK$109,MATCH(1,($A$4:$A$109=$EO74)*($B$4:$B$109=$EP74),0),MATCH(FA$2,$F$2:$EK$2,0))-SUM(OFFSET($E74,,MATCH(FA$2,$F$1:$EK$1,0)+3,,1)),""),"")</f>
        <v/>
      </c>
      <c r="FB74" t="str" cm="1">
        <f t="array" aca="1" ref="FB74" ca="1">IF(ISNUMBER(DS$4),IF(ABS(INDEX($F$4:$EK$109,MATCH(1,($A$4:$A$109=$EO74)*($B$4:$B$109=$EP74),0),MATCH(FB$2,$F$2:$EK$2,0))-SUM(OFFSET($E74,,MATCH(FB$2,$F$1:$EK$1,0)+3,,1)))&gt;0,INDEX($F$4:$EK$109,MATCH(1,($A$4:$A$109=$EO74)*($B$4:$B$109=$EP74),0),MATCH(FB$2,$F$2:$EK$2,0))-SUM(OFFSET($E74,,MATCH(FB$2,$F$1:$EK$1,0)+3,,1)),""),"")</f>
        <v/>
      </c>
      <c r="FC74" t="str" cm="1">
        <f t="array" aca="1" ref="FC74" ca="1">IF(ISNUMBER(DT$4),IF(ABS(INDEX($F$4:$EK$109,MATCH(1,($A$4:$A$109=$EO74)*($B$4:$B$109=$EP74),0),MATCH(FC$2,$F$2:$EK$2,0))-SUM(OFFSET($E74,,MATCH(FC$2,$F$1:$EK$1,0)+3,,1)))&gt;0,INDEX($F$4:$EK$109,MATCH(1,($A$4:$A$109=$EO74)*($B$4:$B$109=$EP74),0),MATCH(FC$2,$F$2:$EK$2,0))-SUM(OFFSET($E74,,MATCH(FC$2,$F$1:$EK$1,0)+3,,1)),""),"")</f>
        <v/>
      </c>
      <c r="FD74" t="str" cm="1">
        <f t="array" aca="1" ref="FD74" ca="1">IF(ISNUMBER(DU$4),IF(ABS(INDEX($F$4:$EK$109,MATCH(1,($A$4:$A$109=$EO74)*($B$4:$B$109=$EP74),0),MATCH(FD$2,$F$2:$EK$2,0))-SUM(OFFSET($E74,,MATCH(FD$2,$F$1:$EK$1,0)+3,,1)))&gt;0,INDEX($F$4:$EK$109,MATCH(1,($A$4:$A$109=$EO74)*($B$4:$B$109=$EP74),0),MATCH(FD$2,$F$2:$EK$2,0))-SUM(OFFSET($E74,,MATCH(FD$2,$F$1:$EK$1,0)+3,,1)),""),"")</f>
        <v/>
      </c>
      <c r="FE74" t="str" cm="1">
        <f t="array" aca="1" ref="FE74" ca="1">IF(ISNUMBER(DV$4),IF(ABS(INDEX($F$4:$EK$109,MATCH(1,($A$4:$A$109=$EO74)*($B$4:$B$109=$EP74),0),MATCH(FE$2,$F$2:$EK$2,0))-SUM(OFFSET($E74,,MATCH(FE$2,$F$1:$EK$1,0)+3,,1)))&gt;0,INDEX($F$4:$EK$109,MATCH(1,($A$4:$A$109=$EO74)*($B$4:$B$109=$EP74),0),MATCH(FE$2,$F$2:$EK$2,0))-SUM(OFFSET($E74,,MATCH(FE$2,$F$1:$EK$1,0)+3,,1)),""),"")</f>
        <v/>
      </c>
      <c r="FF74" t="str" cm="1">
        <f t="array" aca="1" ref="FF74" ca="1">IF(ISNUMBER(DW$4),IF(ABS(INDEX($F$4:$EK$109,MATCH(1,($A$4:$A$109=$EO74)*($B$4:$B$109=$EP74),0),MATCH(FF$2,$F$2:$EK$2,0))-SUM(OFFSET($E74,,MATCH(FF$2,$F$1:$EK$1,0)+3,,1)))&gt;0,INDEX($F$4:$EK$109,MATCH(1,($A$4:$A$109=$EO74)*($B$4:$B$109=$EP74),0),MATCH(FF$2,$F$2:$EK$2,0))-SUM(OFFSET($E74,,MATCH(FF$2,$F$1:$EK$1,0)+3,,1)),""),"")</f>
        <v/>
      </c>
      <c r="FG74" t="str" cm="1">
        <f t="array" aca="1" ref="FG74" ca="1">IF(ISNUMBER(DX$4),IF(ABS(INDEX($F$4:$EK$109,MATCH(1,($A$4:$A$109=$EO74)*($B$4:$B$109=$EP74),0),MATCH(FG$2,$F$2:$EK$2,0))-SUM(OFFSET($E74,,MATCH(FG$2,$F$1:$EK$1,0)+3,,1)))&gt;0,INDEX($F$4:$EK$109,MATCH(1,($A$4:$A$109=$EO74)*($B$4:$B$109=$EP74),0),MATCH(FG$2,$F$2:$EK$2,0))-SUM(OFFSET($E74,,MATCH(FG$2,$F$1:$EK$1,0)+3,,1)),""),"")</f>
        <v/>
      </c>
      <c r="FH74" t="str" cm="1">
        <f t="array" aca="1" ref="FH74" ca="1">IF(ISNUMBER(DY$4),IF(ABS(INDEX($F$4:$EK$109,MATCH(1,($A$4:$A$109=$EO74)*($B$4:$B$109=$EP74),0),MATCH(FH$2,$F$2:$EK$2,0))-SUM(OFFSET($E74,,MATCH(FH$2,$F$1:$EK$1,0)+3,,1)))&gt;0,INDEX($F$4:$EK$109,MATCH(1,($A$4:$A$109=$EO74)*($B$4:$B$109=$EP74),0),MATCH(FH$2,$F$2:$EK$2,0))-SUM(OFFSET($E74,,MATCH(FH$2,$F$1:$EK$1,0)+3,,1)),""),"")</f>
        <v/>
      </c>
      <c r="FI74" t="str" cm="1">
        <f t="array" aca="1" ref="FI74" ca="1">IF(ISNUMBER(DZ$4),IF(ABS(INDEX($F$4:$EK$109,MATCH(1,($A$4:$A$109=$EO74)*($B$4:$B$109=$EP74),0),MATCH(FI$2,$F$2:$EK$2,0))-SUM(OFFSET($E74,,MATCH(FI$2,$F$1:$EK$1,0)+3,,1)))&gt;0,INDEX($F$4:$EK$109,MATCH(1,($A$4:$A$109=$EO74)*($B$4:$B$109=$EP74),0),MATCH(FI$2,$F$2:$EK$2,0))-SUM(OFFSET($E74,,MATCH(FI$2,$F$1:$EK$1,0)+3,,1)),""),"")</f>
        <v/>
      </c>
      <c r="FJ74" t="str" cm="1">
        <f t="array" aca="1" ref="FJ74" ca="1">IF(ISNUMBER(EA$4),IF(ABS(INDEX($F$4:$EK$109,MATCH(1,($A$4:$A$109=$EO74)*($B$4:$B$109=$EP74),0),MATCH(FJ$2,$F$2:$EK$2,0))-SUM(OFFSET($E74,,MATCH(FJ$2,$F$1:$EK$1,0)+3,,1)))&gt;0,INDEX($F$4:$EK$109,MATCH(1,($A$4:$A$109=$EO74)*($B$4:$B$109=$EP74),0),MATCH(FJ$2,$F$2:$EK$2,0))-SUM(OFFSET($E74,,MATCH(FJ$2,$F$1:$EK$1,0)+3,,1)),""),"")</f>
        <v/>
      </c>
      <c r="FK74" t="str" cm="1">
        <f t="array" aca="1" ref="FK74" ca="1">IF(ISNUMBER(EB$4),IF(ABS(INDEX($F$4:$EK$109,MATCH(1,($A$4:$A$109=$EO74)*($B$4:$B$109=$EP74),0),MATCH(FK$2,$F$2:$EK$2,0))-SUM(OFFSET($E74,,MATCH(FK$2,$F$1:$EK$1,0)+3,,1)))&gt;0,INDEX($F$4:$EK$109,MATCH(1,($A$4:$A$109=$EO74)*($B$4:$B$109=$EP74),0),MATCH(FK$2,$F$2:$EK$2,0))-SUM(OFFSET($E74,,MATCH(FK$2,$F$1:$EK$1,0)+3,,1)),""),"")</f>
        <v/>
      </c>
      <c r="FL74" t="str" cm="1">
        <f t="array" aca="1" ref="FL74" ca="1">IF(ISNUMBER(EC$4),IF(ABS(INDEX($F$4:$EK$109,MATCH(1,($A$4:$A$109=$EO74)*($B$4:$B$109=$EP74),0),MATCH(FL$2,$F$2:$EK$2,0))-SUM(OFFSET($E74,,MATCH(FL$2,$F$1:$EK$1,0)+3,,1)))&gt;0,INDEX($F$4:$EK$109,MATCH(1,($A$4:$A$109=$EO74)*($B$4:$B$109=$EP74),0),MATCH(FL$2,$F$2:$EK$2,0))-SUM(OFFSET($E74,,MATCH(FL$2,$F$1:$EK$1,0)+3,,1)),""),"")</f>
        <v/>
      </c>
      <c r="FM74" t="str" cm="1">
        <f t="array" aca="1" ref="FM74" ca="1">IF(ISNUMBER(ED$4),IF(ABS(INDEX($F$4:$EK$109,MATCH(1,($A$4:$A$109=$EO74)*($B$4:$B$109=$EP74),0),MATCH(FM$2,$F$2:$EK$2,0))-SUM(OFFSET($E74,,MATCH(FM$2,$F$1:$EK$1,0)+3,,1)))&gt;0,INDEX($F$4:$EK$109,MATCH(1,($A$4:$A$109=$EO74)*($B$4:$B$109=$EP74),0),MATCH(FM$2,$F$2:$EK$2,0))-SUM(OFFSET($E74,,MATCH(FM$2,$F$1:$EK$1,0)+3,,1)),""),"")</f>
        <v/>
      </c>
      <c r="FN74" t="str" cm="1">
        <f t="array" aca="1" ref="FN74" ca="1">IF(ISNUMBER(EE$4),IF(ABS(INDEX($F$4:$EK$109,MATCH(1,($A$4:$A$109=$EO74)*($B$4:$B$109=$EP74),0),MATCH(FN$2,$F$2:$EK$2,0))-SUM(OFFSET($E74,,MATCH(FN$2,$F$1:$EK$1,0)+3,,1)))&gt;0,INDEX($F$4:$EK$109,MATCH(1,($A$4:$A$109=$EO74)*($B$4:$B$109=$EP74),0),MATCH(FN$2,$F$2:$EK$2,0))-SUM(OFFSET($E74,,MATCH(FN$2,$F$1:$EK$1,0)+3,,1)),""),"")</f>
        <v/>
      </c>
      <c r="FO74" t="str" cm="1">
        <f t="array" aca="1" ref="FO74" ca="1">IF(ISNUMBER(EF$4),IF(ABS(INDEX($F$4:$EK$109,MATCH(1,($A$4:$A$109=$EO74)*($B$4:$B$109=$EP74),0),MATCH(FO$2,$F$2:$EK$2,0))-SUM(OFFSET($E74,,MATCH(FO$2,$F$1:$EK$1,0)+3,,1)))&gt;0,INDEX($F$4:$EK$109,MATCH(1,($A$4:$A$109=$EO74)*($B$4:$B$109=$EP74),0),MATCH(FO$2,$F$2:$EK$2,0))-SUM(OFFSET($E74,,MATCH(FO$2,$F$1:$EK$1,0)+3,,1)),""),"")</f>
        <v/>
      </c>
      <c r="FP74" t="str" cm="1">
        <f t="array" aca="1" ref="FP74" ca="1">IF(ISNUMBER(EG$4),IF(ABS(INDEX($F$4:$EK$109,MATCH(1,($A$4:$A$109=$EO74)*($B$4:$B$109=$EP74),0),MATCH(FP$2,$F$2:$EK$2,0))-SUM(OFFSET($E74,,MATCH(FP$2,$F$1:$EK$1,0)+3,,1)))&gt;0,INDEX($F$4:$EK$109,MATCH(1,($A$4:$A$109=$EO74)*($B$4:$B$109=$EP74),0),MATCH(FP$2,$F$2:$EK$2,0))-SUM(OFFSET($E74,,MATCH(FP$2,$F$1:$EK$1,0)+3,,1)),""),"")</f>
        <v/>
      </c>
      <c r="FQ74" t="str" cm="1">
        <f t="array" aca="1" ref="FQ74" ca="1">IF(ISNUMBER(EH$4),IF(ABS(INDEX($F$4:$EK$109,MATCH(1,($A$4:$A$109=$EO74)*($B$4:$B$109=$EP74),0),MATCH(FQ$2,$F$2:$EK$2,0))-SUM(OFFSET($E74,,MATCH(FQ$2,$F$1:$EK$1,0)+3,,1)))&gt;0,INDEX($F$4:$EK$109,MATCH(1,($A$4:$A$109=$EO74)*($B$4:$B$109=$EP74),0),MATCH(FQ$2,$F$2:$EK$2,0))-SUM(OFFSET($E74,,MATCH(FQ$2,$F$1:$EK$1,0)+3,,1)),""),"")</f>
        <v/>
      </c>
      <c r="FR74" t="str" cm="1">
        <f t="array" aca="1" ref="FR74" ca="1">IF(ISNUMBER(EI$4),IF(ABS(INDEX($F$4:$EK$109,MATCH(1,($A$4:$A$109=$EO74)*($B$4:$B$109=$EP74),0),MATCH(FR$2,$F$2:$EK$2,0))-SUM(OFFSET($E74,,MATCH(FR$2,$F$1:$EK$1,0)+3,,1)))&gt;0,INDEX($F$4:$EK$109,MATCH(1,($A$4:$A$109=$EO74)*($B$4:$B$109=$EP74),0),MATCH(FR$2,$F$2:$EK$2,0))-SUM(OFFSET($E74,,MATCH(FR$2,$F$1:$EK$1,0)+3,,1)),""),"")</f>
        <v/>
      </c>
      <c r="FS74" t="str" cm="1">
        <f t="array" aca="1" ref="FS74" ca="1">IF(ISNUMBER(EJ$4),IF(ABS(INDEX($F$4:$EK$109,MATCH(1,($A$4:$A$109=$EO74)*($B$4:$B$109=$EP74),0),MATCH(FS$2,$F$2:$EK$2,0))-SUM(OFFSET($E74,,MATCH(FS$2,$F$1:$EK$1,0)+3,,1)))&gt;0,INDEX($F$4:$EK$109,MATCH(1,($A$4:$A$109=$EO74)*($B$4:$B$109=$EP74),0),MATCH(FS$2,$F$2:$EK$2,0))-SUM(OFFSET($E74,,MATCH(FS$2,$F$1:$EK$1,0)+3,,1)),""),"")</f>
        <v/>
      </c>
      <c r="FT74" t="str" cm="1">
        <f t="array" aca="1" ref="FT74" ca="1">IF(ISNUMBER(EK$4),IF(ABS(INDEX($F$4:$EK$109,MATCH(1,($A$4:$A$109=$EO74)*($B$4:$B$109=$EP74),0),MATCH(FT$2,$F$2:$EK$2,0))-SUM(OFFSET($E74,,MATCH(FT$2,$F$1:$EK$1,0)+3,,1)))&gt;0,INDEX($F$4:$EK$109,MATCH(1,($A$4:$A$109=$EO74)*($B$4:$B$109=$EP74),0),MATCH(FT$2,$F$2:$EK$2,0))-SUM(OFFSET($E74,,MATCH(FT$2,$F$1:$EK$1,0)+3,,1)),""),"")</f>
        <v/>
      </c>
    </row>
    <row r="75" spans="1:176" x14ac:dyDescent="0.25">
      <c r="A75" t="s">
        <v>157</v>
      </c>
      <c r="B75" t="s">
        <v>198</v>
      </c>
      <c r="F75">
        <v>3838652000</v>
      </c>
      <c r="G75">
        <v>3870962000</v>
      </c>
      <c r="H75">
        <v>3846114000</v>
      </c>
      <c r="I75">
        <v>4126685000</v>
      </c>
      <c r="J75">
        <v>4328000000</v>
      </c>
      <c r="K75">
        <v>4070000000</v>
      </c>
      <c r="L75">
        <v>4257000000</v>
      </c>
      <c r="M75">
        <v>4441000000</v>
      </c>
      <c r="N75">
        <v>4207000000</v>
      </c>
      <c r="O75">
        <v>4453000000</v>
      </c>
      <c r="P75">
        <v>4731000000</v>
      </c>
      <c r="Q75">
        <v>5032000000</v>
      </c>
      <c r="R75">
        <v>4217000000</v>
      </c>
      <c r="S75">
        <v>3889000000</v>
      </c>
      <c r="T75">
        <v>3518000000</v>
      </c>
      <c r="U75">
        <v>3106000000</v>
      </c>
      <c r="V75">
        <v>6535000000</v>
      </c>
      <c r="W75">
        <v>7225000000</v>
      </c>
      <c r="X75">
        <v>6870000000</v>
      </c>
      <c r="Y75">
        <v>6640000000</v>
      </c>
      <c r="Z75">
        <v>5030000000</v>
      </c>
      <c r="AA75">
        <v>1370000000</v>
      </c>
      <c r="AB75">
        <v>4000000</v>
      </c>
      <c r="AC75">
        <v>1000000</v>
      </c>
      <c r="AD75">
        <v>860000000</v>
      </c>
      <c r="AE75">
        <v>7707000000</v>
      </c>
      <c r="AF75">
        <v>7994000000</v>
      </c>
      <c r="AG75">
        <v>10858000000</v>
      </c>
      <c r="AH75">
        <v>11835000000</v>
      </c>
      <c r="AI75">
        <v>14173000000</v>
      </c>
      <c r="AJ75">
        <v>18318000000</v>
      </c>
      <c r="AK75">
        <v>19484000000</v>
      </c>
      <c r="AL75">
        <v>16736000000</v>
      </c>
      <c r="AM75">
        <v>14331000000</v>
      </c>
      <c r="AN75">
        <v>10657000000</v>
      </c>
      <c r="AO75">
        <v>10206000000</v>
      </c>
      <c r="AP75">
        <v>10746000000</v>
      </c>
      <c r="AQ75">
        <v>11040000000</v>
      </c>
      <c r="AR75">
        <v>13934000000</v>
      </c>
      <c r="AS75">
        <v>20250000000</v>
      </c>
      <c r="AT75">
        <v>23851000000</v>
      </c>
      <c r="AU75">
        <v>28056000000</v>
      </c>
      <c r="AV75">
        <v>29380000000</v>
      </c>
      <c r="DK75">
        <v>4126685000</v>
      </c>
      <c r="DL75">
        <v>4441000000</v>
      </c>
      <c r="DM75">
        <v>5032000000</v>
      </c>
      <c r="DN75">
        <v>3106000000</v>
      </c>
      <c r="DO75">
        <v>6640000000</v>
      </c>
      <c r="DP75">
        <v>1000000</v>
      </c>
      <c r="DQ75">
        <v>10858000000</v>
      </c>
      <c r="DR75">
        <v>19484000000</v>
      </c>
      <c r="DS75">
        <v>10206000000</v>
      </c>
      <c r="DT75">
        <v>20250000000</v>
      </c>
      <c r="EO75" t="str">
        <f t="shared" si="9"/>
        <v>bs</v>
      </c>
      <c r="EP75" t="str">
        <f t="shared" si="9"/>
        <v>totalInvestments</v>
      </c>
      <c r="ET75" t="str" cm="1">
        <f t="array" aca="1" ref="ET75" ca="1">IF(ISNUMBER(DK$4),IF(ABS(INDEX($F$4:$EK$109,MATCH(1,($A$4:$A$109=$EO75)*($B$4:$B$109=$EP75),0),MATCH(ET$2,$F$2:$EK$2,0))-SUM(OFFSET($E75,,MATCH(ET$2,$F$1:$EK$1,0)+3,,1)))&gt;0,INDEX($F$4:$EK$109,MATCH(1,($A$4:$A$109=$EO75)*($B$4:$B$109=$EP75),0),MATCH(ET$2,$F$2:$EK$2,0))-SUM(OFFSET($E75,,MATCH(ET$2,$F$1:$EK$1,0)+3,,1)),""),"")</f>
        <v/>
      </c>
      <c r="EU75" t="str" cm="1">
        <f t="array" aca="1" ref="EU75" ca="1">IF(ISNUMBER(DL$4),IF(ABS(INDEX($F$4:$EK$109,MATCH(1,($A$4:$A$109=$EO75)*($B$4:$B$109=$EP75),0),MATCH(EU$2,$F$2:$EK$2,0))-SUM(OFFSET($E75,,MATCH(EU$2,$F$1:$EK$1,0)+3,,1)))&gt;0,INDEX($F$4:$EK$109,MATCH(1,($A$4:$A$109=$EO75)*($B$4:$B$109=$EP75),0),MATCH(EU$2,$F$2:$EK$2,0))-SUM(OFFSET($E75,,MATCH(EU$2,$F$1:$EK$1,0)+3,,1)),""),"")</f>
        <v/>
      </c>
      <c r="EV75" t="str" cm="1">
        <f t="array" aca="1" ref="EV75" ca="1">IF(ISNUMBER(DM$4),IF(ABS(INDEX($F$4:$EK$109,MATCH(1,($A$4:$A$109=$EO75)*($B$4:$B$109=$EP75),0),MATCH(EV$2,$F$2:$EK$2,0))-SUM(OFFSET($E75,,MATCH(EV$2,$F$1:$EK$1,0)+3,,1)))&gt;0,INDEX($F$4:$EK$109,MATCH(1,($A$4:$A$109=$EO75)*($B$4:$B$109=$EP75),0),MATCH(EV$2,$F$2:$EK$2,0))-SUM(OFFSET($E75,,MATCH(EV$2,$F$1:$EK$1,0)+3,,1)),""),"")</f>
        <v/>
      </c>
      <c r="EW75" t="str" cm="1">
        <f t="array" aca="1" ref="EW75" ca="1">IF(ISNUMBER(DN$4),IF(ABS(INDEX($F$4:$EK$109,MATCH(1,($A$4:$A$109=$EO75)*($B$4:$B$109=$EP75),0),MATCH(EW$2,$F$2:$EK$2,0))-SUM(OFFSET($E75,,MATCH(EW$2,$F$1:$EK$1,0)+3,,1)))&gt;0,INDEX($F$4:$EK$109,MATCH(1,($A$4:$A$109=$EO75)*($B$4:$B$109=$EP75),0),MATCH(EW$2,$F$2:$EK$2,0))-SUM(OFFSET($E75,,MATCH(EW$2,$F$1:$EK$1,0)+3,,1)),""),"")</f>
        <v/>
      </c>
      <c r="EX75" t="str" cm="1">
        <f t="array" aca="1" ref="EX75" ca="1">IF(ISNUMBER(DO$4),IF(ABS(INDEX($F$4:$EK$109,MATCH(1,($A$4:$A$109=$EO75)*($B$4:$B$109=$EP75),0),MATCH(EX$2,$F$2:$EK$2,0))-SUM(OFFSET($E75,,MATCH(EX$2,$F$1:$EK$1,0)+3,,1)))&gt;0,INDEX($F$4:$EK$109,MATCH(1,($A$4:$A$109=$EO75)*($B$4:$B$109=$EP75),0),MATCH(EX$2,$F$2:$EK$2,0))-SUM(OFFSET($E75,,MATCH(EX$2,$F$1:$EK$1,0)+3,,1)),""),"")</f>
        <v/>
      </c>
      <c r="EY75" t="str" cm="1">
        <f t="array" aca="1" ref="EY75" ca="1">IF(ISNUMBER(DP$4),IF(ABS(INDEX($F$4:$EK$109,MATCH(1,($A$4:$A$109=$EO75)*($B$4:$B$109=$EP75),0),MATCH(EY$2,$F$2:$EK$2,0))-SUM(OFFSET($E75,,MATCH(EY$2,$F$1:$EK$1,0)+3,,1)))&gt;0,INDEX($F$4:$EK$109,MATCH(1,($A$4:$A$109=$EO75)*($B$4:$B$109=$EP75),0),MATCH(EY$2,$F$2:$EK$2,0))-SUM(OFFSET($E75,,MATCH(EY$2,$F$1:$EK$1,0)+3,,1)),""),"")</f>
        <v/>
      </c>
      <c r="EZ75" t="str" cm="1">
        <f t="array" aca="1" ref="EZ75" ca="1">IF(ISNUMBER(DQ$4),IF(ABS(INDEX($F$4:$EK$109,MATCH(1,($A$4:$A$109=$EO75)*($B$4:$B$109=$EP75),0),MATCH(EZ$2,$F$2:$EK$2,0))-SUM(OFFSET($E75,,MATCH(EZ$2,$F$1:$EK$1,0)+3,,1)))&gt;0,INDEX($F$4:$EK$109,MATCH(1,($A$4:$A$109=$EO75)*($B$4:$B$109=$EP75),0),MATCH(EZ$2,$F$2:$EK$2,0))-SUM(OFFSET($E75,,MATCH(EZ$2,$F$1:$EK$1,0)+3,,1)),""),"")</f>
        <v/>
      </c>
      <c r="FA75" t="str" cm="1">
        <f t="array" aca="1" ref="FA75" ca="1">IF(ISNUMBER(DR$4),IF(ABS(INDEX($F$4:$EK$109,MATCH(1,($A$4:$A$109=$EO75)*($B$4:$B$109=$EP75),0),MATCH(FA$2,$F$2:$EK$2,0))-SUM(OFFSET($E75,,MATCH(FA$2,$F$1:$EK$1,0)+3,,1)))&gt;0,INDEX($F$4:$EK$109,MATCH(1,($A$4:$A$109=$EO75)*($B$4:$B$109=$EP75),0),MATCH(FA$2,$F$2:$EK$2,0))-SUM(OFFSET($E75,,MATCH(FA$2,$F$1:$EK$1,0)+3,,1)),""),"")</f>
        <v/>
      </c>
      <c r="FB75" t="str" cm="1">
        <f t="array" aca="1" ref="FB75" ca="1">IF(ISNUMBER(DS$4),IF(ABS(INDEX($F$4:$EK$109,MATCH(1,($A$4:$A$109=$EO75)*($B$4:$B$109=$EP75),0),MATCH(FB$2,$F$2:$EK$2,0))-SUM(OFFSET($E75,,MATCH(FB$2,$F$1:$EK$1,0)+3,,1)))&gt;0,INDEX($F$4:$EK$109,MATCH(1,($A$4:$A$109=$EO75)*($B$4:$B$109=$EP75),0),MATCH(FB$2,$F$2:$EK$2,0))-SUM(OFFSET($E75,,MATCH(FB$2,$F$1:$EK$1,0)+3,,1)),""),"")</f>
        <v/>
      </c>
      <c r="FC75" t="str" cm="1">
        <f t="array" aca="1" ref="FC75" ca="1">IF(ISNUMBER(DT$4),IF(ABS(INDEX($F$4:$EK$109,MATCH(1,($A$4:$A$109=$EO75)*($B$4:$B$109=$EP75),0),MATCH(FC$2,$F$2:$EK$2,0))-SUM(OFFSET($E75,,MATCH(FC$2,$F$1:$EK$1,0)+3,,1)))&gt;0,INDEX($F$4:$EK$109,MATCH(1,($A$4:$A$109=$EO75)*($B$4:$B$109=$EP75),0),MATCH(FC$2,$F$2:$EK$2,0))-SUM(OFFSET($E75,,MATCH(FC$2,$F$1:$EK$1,0)+3,,1)),""),"")</f>
        <v/>
      </c>
      <c r="FD75" t="str" cm="1">
        <f t="array" aca="1" ref="FD75" ca="1">IF(ISNUMBER(DU$4),IF(ABS(INDEX($F$4:$EK$109,MATCH(1,($A$4:$A$109=$EO75)*($B$4:$B$109=$EP75),0),MATCH(FD$2,$F$2:$EK$2,0))-SUM(OFFSET($E75,,MATCH(FD$2,$F$1:$EK$1,0)+3,,1)))&gt;0,INDEX($F$4:$EK$109,MATCH(1,($A$4:$A$109=$EO75)*($B$4:$B$109=$EP75),0),MATCH(FD$2,$F$2:$EK$2,0))-SUM(OFFSET($E75,,MATCH(FD$2,$F$1:$EK$1,0)+3,,1)),""),"")</f>
        <v/>
      </c>
      <c r="FE75" t="str" cm="1">
        <f t="array" aca="1" ref="FE75" ca="1">IF(ISNUMBER(DV$4),IF(ABS(INDEX($F$4:$EK$109,MATCH(1,($A$4:$A$109=$EO75)*($B$4:$B$109=$EP75),0),MATCH(FE$2,$F$2:$EK$2,0))-SUM(OFFSET($E75,,MATCH(FE$2,$F$1:$EK$1,0)+3,,1)))&gt;0,INDEX($F$4:$EK$109,MATCH(1,($A$4:$A$109=$EO75)*($B$4:$B$109=$EP75),0),MATCH(FE$2,$F$2:$EK$2,0))-SUM(OFFSET($E75,,MATCH(FE$2,$F$1:$EK$1,0)+3,,1)),""),"")</f>
        <v/>
      </c>
      <c r="FF75" t="str" cm="1">
        <f t="array" aca="1" ref="FF75" ca="1">IF(ISNUMBER(DW$4),IF(ABS(INDEX($F$4:$EK$109,MATCH(1,($A$4:$A$109=$EO75)*($B$4:$B$109=$EP75),0),MATCH(FF$2,$F$2:$EK$2,0))-SUM(OFFSET($E75,,MATCH(FF$2,$F$1:$EK$1,0)+3,,1)))&gt;0,INDEX($F$4:$EK$109,MATCH(1,($A$4:$A$109=$EO75)*($B$4:$B$109=$EP75),0),MATCH(FF$2,$F$2:$EK$2,0))-SUM(OFFSET($E75,,MATCH(FF$2,$F$1:$EK$1,0)+3,,1)),""),"")</f>
        <v/>
      </c>
      <c r="FG75" t="str" cm="1">
        <f t="array" aca="1" ref="FG75" ca="1">IF(ISNUMBER(DX$4),IF(ABS(INDEX($F$4:$EK$109,MATCH(1,($A$4:$A$109=$EO75)*($B$4:$B$109=$EP75),0),MATCH(FG$2,$F$2:$EK$2,0))-SUM(OFFSET($E75,,MATCH(FG$2,$F$1:$EK$1,0)+3,,1)))&gt;0,INDEX($F$4:$EK$109,MATCH(1,($A$4:$A$109=$EO75)*($B$4:$B$109=$EP75),0),MATCH(FG$2,$F$2:$EK$2,0))-SUM(OFFSET($E75,,MATCH(FG$2,$F$1:$EK$1,0)+3,,1)),""),"")</f>
        <v/>
      </c>
      <c r="FH75" t="str" cm="1">
        <f t="array" aca="1" ref="FH75" ca="1">IF(ISNUMBER(DY$4),IF(ABS(INDEX($F$4:$EK$109,MATCH(1,($A$4:$A$109=$EO75)*($B$4:$B$109=$EP75),0),MATCH(FH$2,$F$2:$EK$2,0))-SUM(OFFSET($E75,,MATCH(FH$2,$F$1:$EK$1,0)+3,,1)))&gt;0,INDEX($F$4:$EK$109,MATCH(1,($A$4:$A$109=$EO75)*($B$4:$B$109=$EP75),0),MATCH(FH$2,$F$2:$EK$2,0))-SUM(OFFSET($E75,,MATCH(FH$2,$F$1:$EK$1,0)+3,,1)),""),"")</f>
        <v/>
      </c>
      <c r="FI75" t="str" cm="1">
        <f t="array" aca="1" ref="FI75" ca="1">IF(ISNUMBER(DZ$4),IF(ABS(INDEX($F$4:$EK$109,MATCH(1,($A$4:$A$109=$EO75)*($B$4:$B$109=$EP75),0),MATCH(FI$2,$F$2:$EK$2,0))-SUM(OFFSET($E75,,MATCH(FI$2,$F$1:$EK$1,0)+3,,1)))&gt;0,INDEX($F$4:$EK$109,MATCH(1,($A$4:$A$109=$EO75)*($B$4:$B$109=$EP75),0),MATCH(FI$2,$F$2:$EK$2,0))-SUM(OFFSET($E75,,MATCH(FI$2,$F$1:$EK$1,0)+3,,1)),""),"")</f>
        <v/>
      </c>
      <c r="FJ75" t="str" cm="1">
        <f t="array" aca="1" ref="FJ75" ca="1">IF(ISNUMBER(EA$4),IF(ABS(INDEX($F$4:$EK$109,MATCH(1,($A$4:$A$109=$EO75)*($B$4:$B$109=$EP75),0),MATCH(FJ$2,$F$2:$EK$2,0))-SUM(OFFSET($E75,,MATCH(FJ$2,$F$1:$EK$1,0)+3,,1)))&gt;0,INDEX($F$4:$EK$109,MATCH(1,($A$4:$A$109=$EO75)*($B$4:$B$109=$EP75),0),MATCH(FJ$2,$F$2:$EK$2,0))-SUM(OFFSET($E75,,MATCH(FJ$2,$F$1:$EK$1,0)+3,,1)),""),"")</f>
        <v/>
      </c>
      <c r="FK75" t="str" cm="1">
        <f t="array" aca="1" ref="FK75" ca="1">IF(ISNUMBER(EB$4),IF(ABS(INDEX($F$4:$EK$109,MATCH(1,($A$4:$A$109=$EO75)*($B$4:$B$109=$EP75),0),MATCH(FK$2,$F$2:$EK$2,0))-SUM(OFFSET($E75,,MATCH(FK$2,$F$1:$EK$1,0)+3,,1)))&gt;0,INDEX($F$4:$EK$109,MATCH(1,($A$4:$A$109=$EO75)*($B$4:$B$109=$EP75),0),MATCH(FK$2,$F$2:$EK$2,0))-SUM(OFFSET($E75,,MATCH(FK$2,$F$1:$EK$1,0)+3,,1)),""),"")</f>
        <v/>
      </c>
      <c r="FL75" t="str" cm="1">
        <f t="array" aca="1" ref="FL75" ca="1">IF(ISNUMBER(EC$4),IF(ABS(INDEX($F$4:$EK$109,MATCH(1,($A$4:$A$109=$EO75)*($B$4:$B$109=$EP75),0),MATCH(FL$2,$F$2:$EK$2,0))-SUM(OFFSET($E75,,MATCH(FL$2,$F$1:$EK$1,0)+3,,1)))&gt;0,INDEX($F$4:$EK$109,MATCH(1,($A$4:$A$109=$EO75)*($B$4:$B$109=$EP75),0),MATCH(FL$2,$F$2:$EK$2,0))-SUM(OFFSET($E75,,MATCH(FL$2,$F$1:$EK$1,0)+3,,1)),""),"")</f>
        <v/>
      </c>
      <c r="FM75" t="str" cm="1">
        <f t="array" aca="1" ref="FM75" ca="1">IF(ISNUMBER(ED$4),IF(ABS(INDEX($F$4:$EK$109,MATCH(1,($A$4:$A$109=$EO75)*($B$4:$B$109=$EP75),0),MATCH(FM$2,$F$2:$EK$2,0))-SUM(OFFSET($E75,,MATCH(FM$2,$F$1:$EK$1,0)+3,,1)))&gt;0,INDEX($F$4:$EK$109,MATCH(1,($A$4:$A$109=$EO75)*($B$4:$B$109=$EP75),0),MATCH(FM$2,$F$2:$EK$2,0))-SUM(OFFSET($E75,,MATCH(FM$2,$F$1:$EK$1,0)+3,,1)),""),"")</f>
        <v/>
      </c>
      <c r="FN75" t="str" cm="1">
        <f t="array" aca="1" ref="FN75" ca="1">IF(ISNUMBER(EE$4),IF(ABS(INDEX($F$4:$EK$109,MATCH(1,($A$4:$A$109=$EO75)*($B$4:$B$109=$EP75),0),MATCH(FN$2,$F$2:$EK$2,0))-SUM(OFFSET($E75,,MATCH(FN$2,$F$1:$EK$1,0)+3,,1)))&gt;0,INDEX($F$4:$EK$109,MATCH(1,($A$4:$A$109=$EO75)*($B$4:$B$109=$EP75),0),MATCH(FN$2,$F$2:$EK$2,0))-SUM(OFFSET($E75,,MATCH(FN$2,$F$1:$EK$1,0)+3,,1)),""),"")</f>
        <v/>
      </c>
      <c r="FO75" t="str" cm="1">
        <f t="array" aca="1" ref="FO75" ca="1">IF(ISNUMBER(EF$4),IF(ABS(INDEX($F$4:$EK$109,MATCH(1,($A$4:$A$109=$EO75)*($B$4:$B$109=$EP75),0),MATCH(FO$2,$F$2:$EK$2,0))-SUM(OFFSET($E75,,MATCH(FO$2,$F$1:$EK$1,0)+3,,1)))&gt;0,INDEX($F$4:$EK$109,MATCH(1,($A$4:$A$109=$EO75)*($B$4:$B$109=$EP75),0),MATCH(FO$2,$F$2:$EK$2,0))-SUM(OFFSET($E75,,MATCH(FO$2,$F$1:$EK$1,0)+3,,1)),""),"")</f>
        <v/>
      </c>
      <c r="FP75" t="str" cm="1">
        <f t="array" aca="1" ref="FP75" ca="1">IF(ISNUMBER(EG$4),IF(ABS(INDEX($F$4:$EK$109,MATCH(1,($A$4:$A$109=$EO75)*($B$4:$B$109=$EP75),0),MATCH(FP$2,$F$2:$EK$2,0))-SUM(OFFSET($E75,,MATCH(FP$2,$F$1:$EK$1,0)+3,,1)))&gt;0,INDEX($F$4:$EK$109,MATCH(1,($A$4:$A$109=$EO75)*($B$4:$B$109=$EP75),0),MATCH(FP$2,$F$2:$EK$2,0))-SUM(OFFSET($E75,,MATCH(FP$2,$F$1:$EK$1,0)+3,,1)),""),"")</f>
        <v/>
      </c>
      <c r="FQ75" t="str" cm="1">
        <f t="array" aca="1" ref="FQ75" ca="1">IF(ISNUMBER(EH$4),IF(ABS(INDEX($F$4:$EK$109,MATCH(1,($A$4:$A$109=$EO75)*($B$4:$B$109=$EP75),0),MATCH(FQ$2,$F$2:$EK$2,0))-SUM(OFFSET($E75,,MATCH(FQ$2,$F$1:$EK$1,0)+3,,1)))&gt;0,INDEX($F$4:$EK$109,MATCH(1,($A$4:$A$109=$EO75)*($B$4:$B$109=$EP75),0),MATCH(FQ$2,$F$2:$EK$2,0))-SUM(OFFSET($E75,,MATCH(FQ$2,$F$1:$EK$1,0)+3,,1)),""),"")</f>
        <v/>
      </c>
      <c r="FR75" t="str" cm="1">
        <f t="array" aca="1" ref="FR75" ca="1">IF(ISNUMBER(EI$4),IF(ABS(INDEX($F$4:$EK$109,MATCH(1,($A$4:$A$109=$EO75)*($B$4:$B$109=$EP75),0),MATCH(FR$2,$F$2:$EK$2,0))-SUM(OFFSET($E75,,MATCH(FR$2,$F$1:$EK$1,0)+3,,1)))&gt;0,INDEX($F$4:$EK$109,MATCH(1,($A$4:$A$109=$EO75)*($B$4:$B$109=$EP75),0),MATCH(FR$2,$F$2:$EK$2,0))-SUM(OFFSET($E75,,MATCH(FR$2,$F$1:$EK$1,0)+3,,1)),""),"")</f>
        <v/>
      </c>
      <c r="FS75" t="str" cm="1">
        <f t="array" aca="1" ref="FS75" ca="1">IF(ISNUMBER(EJ$4),IF(ABS(INDEX($F$4:$EK$109,MATCH(1,($A$4:$A$109=$EO75)*($B$4:$B$109=$EP75),0),MATCH(FS$2,$F$2:$EK$2,0))-SUM(OFFSET($E75,,MATCH(FS$2,$F$1:$EK$1,0)+3,,1)))&gt;0,INDEX($F$4:$EK$109,MATCH(1,($A$4:$A$109=$EO75)*($B$4:$B$109=$EP75),0),MATCH(FS$2,$F$2:$EK$2,0))-SUM(OFFSET($E75,,MATCH(FS$2,$F$1:$EK$1,0)+3,,1)),""),"")</f>
        <v/>
      </c>
      <c r="FT75" t="str" cm="1">
        <f t="array" aca="1" ref="FT75" ca="1">IF(ISNUMBER(EK$4),IF(ABS(INDEX($F$4:$EK$109,MATCH(1,($A$4:$A$109=$EO75)*($B$4:$B$109=$EP75),0),MATCH(FT$2,$F$2:$EK$2,0))-SUM(OFFSET($E75,,MATCH(FT$2,$F$1:$EK$1,0)+3,,1)))&gt;0,INDEX($F$4:$EK$109,MATCH(1,($A$4:$A$109=$EO75)*($B$4:$B$109=$EP75),0),MATCH(FT$2,$F$2:$EK$2,0))-SUM(OFFSET($E75,,MATCH(FT$2,$F$1:$EK$1,0)+3,,1)),""),"")</f>
        <v/>
      </c>
    </row>
    <row r="76" spans="1:176" x14ac:dyDescent="0.25">
      <c r="A76" t="s">
        <v>157</v>
      </c>
      <c r="B76" t="s">
        <v>199</v>
      </c>
      <c r="F76">
        <v>1379959000</v>
      </c>
      <c r="G76">
        <v>1386091000</v>
      </c>
      <c r="H76">
        <v>1392236000</v>
      </c>
      <c r="I76">
        <v>1398428000</v>
      </c>
      <c r="J76">
        <v>1404000000</v>
      </c>
      <c r="K76">
        <v>1411000000</v>
      </c>
      <c r="L76">
        <v>1417000000</v>
      </c>
      <c r="M76">
        <v>1510000000</v>
      </c>
      <c r="N76">
        <v>1509000000</v>
      </c>
      <c r="O76">
        <v>1508000000</v>
      </c>
      <c r="P76">
        <v>3045000000</v>
      </c>
      <c r="Q76">
        <v>2816000000</v>
      </c>
      <c r="R76">
        <v>2210000000</v>
      </c>
      <c r="S76">
        <v>2073000000</v>
      </c>
      <c r="T76">
        <v>2010000000</v>
      </c>
      <c r="U76">
        <v>2000000000</v>
      </c>
      <c r="V76">
        <v>2000000000</v>
      </c>
      <c r="W76">
        <v>2001000000</v>
      </c>
      <c r="X76">
        <v>1990000000</v>
      </c>
      <c r="Y76">
        <v>1988000000</v>
      </c>
      <c r="Z76">
        <v>2554000000</v>
      </c>
      <c r="AA76">
        <v>2556000000</v>
      </c>
      <c r="AB76">
        <v>2548000000</v>
      </c>
      <c r="AC76">
        <v>2552000000</v>
      </c>
      <c r="AD76">
        <v>7578000000</v>
      </c>
      <c r="AE76">
        <v>7695000000</v>
      </c>
      <c r="AF76">
        <v>7565000000</v>
      </c>
      <c r="AG76">
        <v>7597000000</v>
      </c>
      <c r="AH76">
        <v>7738000000</v>
      </c>
      <c r="AI76">
        <v>12659000000</v>
      </c>
      <c r="AJ76">
        <v>11687000000</v>
      </c>
      <c r="AK76">
        <v>11687000000</v>
      </c>
      <c r="AL76">
        <v>11699000000</v>
      </c>
      <c r="AM76">
        <v>11692000000</v>
      </c>
      <c r="AN76">
        <v>10950000000</v>
      </c>
      <c r="AO76">
        <v>11855000000</v>
      </c>
      <c r="AP76">
        <v>12080000000</v>
      </c>
      <c r="AQ76">
        <v>10954000000</v>
      </c>
      <c r="AR76">
        <v>11027000000</v>
      </c>
      <c r="AS76">
        <v>11056000000</v>
      </c>
      <c r="AT76">
        <v>10991000000</v>
      </c>
      <c r="AU76">
        <v>10015000000</v>
      </c>
      <c r="AV76">
        <v>10225000000</v>
      </c>
      <c r="DK76">
        <v>1398428000</v>
      </c>
      <c r="DL76">
        <v>1510000000</v>
      </c>
      <c r="DM76">
        <v>2816000000</v>
      </c>
      <c r="DN76">
        <v>2000000000</v>
      </c>
      <c r="DO76">
        <v>1988000000</v>
      </c>
      <c r="DP76">
        <v>2552000000</v>
      </c>
      <c r="DQ76">
        <v>7597000000</v>
      </c>
      <c r="DR76">
        <v>11687000000</v>
      </c>
      <c r="DS76">
        <v>11855000000</v>
      </c>
      <c r="DT76">
        <v>11056000000</v>
      </c>
      <c r="EO76" t="str">
        <f t="shared" si="9"/>
        <v>bs</v>
      </c>
      <c r="EP76" t="str">
        <f t="shared" si="9"/>
        <v>totalDebt</v>
      </c>
      <c r="ET76" t="str" cm="1">
        <f t="array" aca="1" ref="ET76" ca="1">IF(ISNUMBER(DK$4),IF(ABS(INDEX($F$4:$EK$109,MATCH(1,($A$4:$A$109=$EO76)*($B$4:$B$109=$EP76),0),MATCH(ET$2,$F$2:$EK$2,0))-SUM(OFFSET($E76,,MATCH(ET$2,$F$1:$EK$1,0)+3,,1)))&gt;0,INDEX($F$4:$EK$109,MATCH(1,($A$4:$A$109=$EO76)*($B$4:$B$109=$EP76),0),MATCH(ET$2,$F$2:$EK$2,0))-SUM(OFFSET($E76,,MATCH(ET$2,$F$1:$EK$1,0)+3,,1)),""),"")</f>
        <v/>
      </c>
      <c r="EU76" t="str" cm="1">
        <f t="array" aca="1" ref="EU76" ca="1">IF(ISNUMBER(DL$4),IF(ABS(INDEX($F$4:$EK$109,MATCH(1,($A$4:$A$109=$EO76)*($B$4:$B$109=$EP76),0),MATCH(EU$2,$F$2:$EK$2,0))-SUM(OFFSET($E76,,MATCH(EU$2,$F$1:$EK$1,0)+3,,1)))&gt;0,INDEX($F$4:$EK$109,MATCH(1,($A$4:$A$109=$EO76)*($B$4:$B$109=$EP76),0),MATCH(EU$2,$F$2:$EK$2,0))-SUM(OFFSET($E76,,MATCH(EU$2,$F$1:$EK$1,0)+3,,1)),""),"")</f>
        <v/>
      </c>
      <c r="EV76" t="str" cm="1">
        <f t="array" aca="1" ref="EV76" ca="1">IF(ISNUMBER(DM$4),IF(ABS(INDEX($F$4:$EK$109,MATCH(1,($A$4:$A$109=$EO76)*($B$4:$B$109=$EP76),0),MATCH(EV$2,$F$2:$EK$2,0))-SUM(OFFSET($E76,,MATCH(EV$2,$F$1:$EK$1,0)+3,,1)))&gt;0,INDEX($F$4:$EK$109,MATCH(1,($A$4:$A$109=$EO76)*($B$4:$B$109=$EP76),0),MATCH(EV$2,$F$2:$EK$2,0))-SUM(OFFSET($E76,,MATCH(EV$2,$F$1:$EK$1,0)+3,,1)),""),"")</f>
        <v/>
      </c>
      <c r="EW76" t="str" cm="1">
        <f t="array" aca="1" ref="EW76" ca="1">IF(ISNUMBER(DN$4),IF(ABS(INDEX($F$4:$EK$109,MATCH(1,($A$4:$A$109=$EO76)*($B$4:$B$109=$EP76),0),MATCH(EW$2,$F$2:$EK$2,0))-SUM(OFFSET($E76,,MATCH(EW$2,$F$1:$EK$1,0)+3,,1)))&gt;0,INDEX($F$4:$EK$109,MATCH(1,($A$4:$A$109=$EO76)*($B$4:$B$109=$EP76),0),MATCH(EW$2,$F$2:$EK$2,0))-SUM(OFFSET($E76,,MATCH(EW$2,$F$1:$EK$1,0)+3,,1)),""),"")</f>
        <v/>
      </c>
      <c r="EX76" t="str" cm="1">
        <f t="array" aca="1" ref="EX76" ca="1">IF(ISNUMBER(DO$4),IF(ABS(INDEX($F$4:$EK$109,MATCH(1,($A$4:$A$109=$EO76)*($B$4:$B$109=$EP76),0),MATCH(EX$2,$F$2:$EK$2,0))-SUM(OFFSET($E76,,MATCH(EX$2,$F$1:$EK$1,0)+3,,1)))&gt;0,INDEX($F$4:$EK$109,MATCH(1,($A$4:$A$109=$EO76)*($B$4:$B$109=$EP76),0),MATCH(EX$2,$F$2:$EK$2,0))-SUM(OFFSET($E76,,MATCH(EX$2,$F$1:$EK$1,0)+3,,1)),""),"")</f>
        <v/>
      </c>
      <c r="EY76" t="str" cm="1">
        <f t="array" aca="1" ref="EY76" ca="1">IF(ISNUMBER(DP$4),IF(ABS(INDEX($F$4:$EK$109,MATCH(1,($A$4:$A$109=$EO76)*($B$4:$B$109=$EP76),0),MATCH(EY$2,$F$2:$EK$2,0))-SUM(OFFSET($E76,,MATCH(EY$2,$F$1:$EK$1,0)+3,,1)))&gt;0,INDEX($F$4:$EK$109,MATCH(1,($A$4:$A$109=$EO76)*($B$4:$B$109=$EP76),0),MATCH(EY$2,$F$2:$EK$2,0))-SUM(OFFSET($E76,,MATCH(EY$2,$F$1:$EK$1,0)+3,,1)),""),"")</f>
        <v/>
      </c>
      <c r="EZ76" t="str" cm="1">
        <f t="array" aca="1" ref="EZ76" ca="1">IF(ISNUMBER(DQ$4),IF(ABS(INDEX($F$4:$EK$109,MATCH(1,($A$4:$A$109=$EO76)*($B$4:$B$109=$EP76),0),MATCH(EZ$2,$F$2:$EK$2,0))-SUM(OFFSET($E76,,MATCH(EZ$2,$F$1:$EK$1,0)+3,,1)))&gt;0,INDEX($F$4:$EK$109,MATCH(1,($A$4:$A$109=$EO76)*($B$4:$B$109=$EP76),0),MATCH(EZ$2,$F$2:$EK$2,0))-SUM(OFFSET($E76,,MATCH(EZ$2,$F$1:$EK$1,0)+3,,1)),""),"")</f>
        <v/>
      </c>
      <c r="FA76" t="str" cm="1">
        <f t="array" aca="1" ref="FA76" ca="1">IF(ISNUMBER(DR$4),IF(ABS(INDEX($F$4:$EK$109,MATCH(1,($A$4:$A$109=$EO76)*($B$4:$B$109=$EP76),0),MATCH(FA$2,$F$2:$EK$2,0))-SUM(OFFSET($E76,,MATCH(FA$2,$F$1:$EK$1,0)+3,,1)))&gt;0,INDEX($F$4:$EK$109,MATCH(1,($A$4:$A$109=$EO76)*($B$4:$B$109=$EP76),0),MATCH(FA$2,$F$2:$EK$2,0))-SUM(OFFSET($E76,,MATCH(FA$2,$F$1:$EK$1,0)+3,,1)),""),"")</f>
        <v/>
      </c>
      <c r="FB76" t="str" cm="1">
        <f t="array" aca="1" ref="FB76" ca="1">IF(ISNUMBER(DS$4),IF(ABS(INDEX($F$4:$EK$109,MATCH(1,($A$4:$A$109=$EO76)*($B$4:$B$109=$EP76),0),MATCH(FB$2,$F$2:$EK$2,0))-SUM(OFFSET($E76,,MATCH(FB$2,$F$1:$EK$1,0)+3,,1)))&gt;0,INDEX($F$4:$EK$109,MATCH(1,($A$4:$A$109=$EO76)*($B$4:$B$109=$EP76),0),MATCH(FB$2,$F$2:$EK$2,0))-SUM(OFFSET($E76,,MATCH(FB$2,$F$1:$EK$1,0)+3,,1)),""),"")</f>
        <v/>
      </c>
      <c r="FC76" t="str" cm="1">
        <f t="array" aca="1" ref="FC76" ca="1">IF(ISNUMBER(DT$4),IF(ABS(INDEX($F$4:$EK$109,MATCH(1,($A$4:$A$109=$EO76)*($B$4:$B$109=$EP76),0),MATCH(FC$2,$F$2:$EK$2,0))-SUM(OFFSET($E76,,MATCH(FC$2,$F$1:$EK$1,0)+3,,1)))&gt;0,INDEX($F$4:$EK$109,MATCH(1,($A$4:$A$109=$EO76)*($B$4:$B$109=$EP76),0),MATCH(FC$2,$F$2:$EK$2,0))-SUM(OFFSET($E76,,MATCH(FC$2,$F$1:$EK$1,0)+3,,1)),""),"")</f>
        <v/>
      </c>
      <c r="FD76" t="str" cm="1">
        <f t="array" aca="1" ref="FD76" ca="1">IF(ISNUMBER(DU$4),IF(ABS(INDEX($F$4:$EK$109,MATCH(1,($A$4:$A$109=$EO76)*($B$4:$B$109=$EP76),0),MATCH(FD$2,$F$2:$EK$2,0))-SUM(OFFSET($E76,,MATCH(FD$2,$F$1:$EK$1,0)+3,,1)))&gt;0,INDEX($F$4:$EK$109,MATCH(1,($A$4:$A$109=$EO76)*($B$4:$B$109=$EP76),0),MATCH(FD$2,$F$2:$EK$2,0))-SUM(OFFSET($E76,,MATCH(FD$2,$F$1:$EK$1,0)+3,,1)),""),"")</f>
        <v/>
      </c>
      <c r="FE76" t="str" cm="1">
        <f t="array" aca="1" ref="FE76" ca="1">IF(ISNUMBER(DV$4),IF(ABS(INDEX($F$4:$EK$109,MATCH(1,($A$4:$A$109=$EO76)*($B$4:$B$109=$EP76),0),MATCH(FE$2,$F$2:$EK$2,0))-SUM(OFFSET($E76,,MATCH(FE$2,$F$1:$EK$1,0)+3,,1)))&gt;0,INDEX($F$4:$EK$109,MATCH(1,($A$4:$A$109=$EO76)*($B$4:$B$109=$EP76),0),MATCH(FE$2,$F$2:$EK$2,0))-SUM(OFFSET($E76,,MATCH(FE$2,$F$1:$EK$1,0)+3,,1)),""),"")</f>
        <v/>
      </c>
      <c r="FF76" t="str" cm="1">
        <f t="array" aca="1" ref="FF76" ca="1">IF(ISNUMBER(DW$4),IF(ABS(INDEX($F$4:$EK$109,MATCH(1,($A$4:$A$109=$EO76)*($B$4:$B$109=$EP76),0),MATCH(FF$2,$F$2:$EK$2,0))-SUM(OFFSET($E76,,MATCH(FF$2,$F$1:$EK$1,0)+3,,1)))&gt;0,INDEX($F$4:$EK$109,MATCH(1,($A$4:$A$109=$EO76)*($B$4:$B$109=$EP76),0),MATCH(FF$2,$F$2:$EK$2,0))-SUM(OFFSET($E76,,MATCH(FF$2,$F$1:$EK$1,0)+3,,1)),""),"")</f>
        <v/>
      </c>
      <c r="FG76" t="str" cm="1">
        <f t="array" aca="1" ref="FG76" ca="1">IF(ISNUMBER(DX$4),IF(ABS(INDEX($F$4:$EK$109,MATCH(1,($A$4:$A$109=$EO76)*($B$4:$B$109=$EP76),0),MATCH(FG$2,$F$2:$EK$2,0))-SUM(OFFSET($E76,,MATCH(FG$2,$F$1:$EK$1,0)+3,,1)))&gt;0,INDEX($F$4:$EK$109,MATCH(1,($A$4:$A$109=$EO76)*($B$4:$B$109=$EP76),0),MATCH(FG$2,$F$2:$EK$2,0))-SUM(OFFSET($E76,,MATCH(FG$2,$F$1:$EK$1,0)+3,,1)),""),"")</f>
        <v/>
      </c>
      <c r="FH76" t="str" cm="1">
        <f t="array" aca="1" ref="FH76" ca="1">IF(ISNUMBER(DY$4),IF(ABS(INDEX($F$4:$EK$109,MATCH(1,($A$4:$A$109=$EO76)*($B$4:$B$109=$EP76),0),MATCH(FH$2,$F$2:$EK$2,0))-SUM(OFFSET($E76,,MATCH(FH$2,$F$1:$EK$1,0)+3,,1)))&gt;0,INDEX($F$4:$EK$109,MATCH(1,($A$4:$A$109=$EO76)*($B$4:$B$109=$EP76),0),MATCH(FH$2,$F$2:$EK$2,0))-SUM(OFFSET($E76,,MATCH(FH$2,$F$1:$EK$1,0)+3,,1)),""),"")</f>
        <v/>
      </c>
      <c r="FI76" t="str" cm="1">
        <f t="array" aca="1" ref="FI76" ca="1">IF(ISNUMBER(DZ$4),IF(ABS(INDEX($F$4:$EK$109,MATCH(1,($A$4:$A$109=$EO76)*($B$4:$B$109=$EP76),0),MATCH(FI$2,$F$2:$EK$2,0))-SUM(OFFSET($E76,,MATCH(FI$2,$F$1:$EK$1,0)+3,,1)))&gt;0,INDEX($F$4:$EK$109,MATCH(1,($A$4:$A$109=$EO76)*($B$4:$B$109=$EP76),0),MATCH(FI$2,$F$2:$EK$2,0))-SUM(OFFSET($E76,,MATCH(FI$2,$F$1:$EK$1,0)+3,,1)),""),"")</f>
        <v/>
      </c>
      <c r="FJ76" t="str" cm="1">
        <f t="array" aca="1" ref="FJ76" ca="1">IF(ISNUMBER(EA$4),IF(ABS(INDEX($F$4:$EK$109,MATCH(1,($A$4:$A$109=$EO76)*($B$4:$B$109=$EP76),0),MATCH(FJ$2,$F$2:$EK$2,0))-SUM(OFFSET($E76,,MATCH(FJ$2,$F$1:$EK$1,0)+3,,1)))&gt;0,INDEX($F$4:$EK$109,MATCH(1,($A$4:$A$109=$EO76)*($B$4:$B$109=$EP76),0),MATCH(FJ$2,$F$2:$EK$2,0))-SUM(OFFSET($E76,,MATCH(FJ$2,$F$1:$EK$1,0)+3,,1)),""),"")</f>
        <v/>
      </c>
      <c r="FK76" t="str" cm="1">
        <f t="array" aca="1" ref="FK76" ca="1">IF(ISNUMBER(EB$4),IF(ABS(INDEX($F$4:$EK$109,MATCH(1,($A$4:$A$109=$EO76)*($B$4:$B$109=$EP76),0),MATCH(FK$2,$F$2:$EK$2,0))-SUM(OFFSET($E76,,MATCH(FK$2,$F$1:$EK$1,0)+3,,1)))&gt;0,INDEX($F$4:$EK$109,MATCH(1,($A$4:$A$109=$EO76)*($B$4:$B$109=$EP76),0),MATCH(FK$2,$F$2:$EK$2,0))-SUM(OFFSET($E76,,MATCH(FK$2,$F$1:$EK$1,0)+3,,1)),""),"")</f>
        <v/>
      </c>
      <c r="FL76" t="str" cm="1">
        <f t="array" aca="1" ref="FL76" ca="1">IF(ISNUMBER(EC$4),IF(ABS(INDEX($F$4:$EK$109,MATCH(1,($A$4:$A$109=$EO76)*($B$4:$B$109=$EP76),0),MATCH(FL$2,$F$2:$EK$2,0))-SUM(OFFSET($E76,,MATCH(FL$2,$F$1:$EK$1,0)+3,,1)))&gt;0,INDEX($F$4:$EK$109,MATCH(1,($A$4:$A$109=$EO76)*($B$4:$B$109=$EP76),0),MATCH(FL$2,$F$2:$EK$2,0))-SUM(OFFSET($E76,,MATCH(FL$2,$F$1:$EK$1,0)+3,,1)),""),"")</f>
        <v/>
      </c>
      <c r="FM76" t="str" cm="1">
        <f t="array" aca="1" ref="FM76" ca="1">IF(ISNUMBER(ED$4),IF(ABS(INDEX($F$4:$EK$109,MATCH(1,($A$4:$A$109=$EO76)*($B$4:$B$109=$EP76),0),MATCH(FM$2,$F$2:$EK$2,0))-SUM(OFFSET($E76,,MATCH(FM$2,$F$1:$EK$1,0)+3,,1)))&gt;0,INDEX($F$4:$EK$109,MATCH(1,($A$4:$A$109=$EO76)*($B$4:$B$109=$EP76),0),MATCH(FM$2,$F$2:$EK$2,0))-SUM(OFFSET($E76,,MATCH(FM$2,$F$1:$EK$1,0)+3,,1)),""),"")</f>
        <v/>
      </c>
      <c r="FN76" t="str" cm="1">
        <f t="array" aca="1" ref="FN76" ca="1">IF(ISNUMBER(EE$4),IF(ABS(INDEX($F$4:$EK$109,MATCH(1,($A$4:$A$109=$EO76)*($B$4:$B$109=$EP76),0),MATCH(FN$2,$F$2:$EK$2,0))-SUM(OFFSET($E76,,MATCH(FN$2,$F$1:$EK$1,0)+3,,1)))&gt;0,INDEX($F$4:$EK$109,MATCH(1,($A$4:$A$109=$EO76)*($B$4:$B$109=$EP76),0),MATCH(FN$2,$F$2:$EK$2,0))-SUM(OFFSET($E76,,MATCH(FN$2,$F$1:$EK$1,0)+3,,1)),""),"")</f>
        <v/>
      </c>
      <c r="FO76" t="str" cm="1">
        <f t="array" aca="1" ref="FO76" ca="1">IF(ISNUMBER(EF$4),IF(ABS(INDEX($F$4:$EK$109,MATCH(1,($A$4:$A$109=$EO76)*($B$4:$B$109=$EP76),0),MATCH(FO$2,$F$2:$EK$2,0))-SUM(OFFSET($E76,,MATCH(FO$2,$F$1:$EK$1,0)+3,,1)))&gt;0,INDEX($F$4:$EK$109,MATCH(1,($A$4:$A$109=$EO76)*($B$4:$B$109=$EP76),0),MATCH(FO$2,$F$2:$EK$2,0))-SUM(OFFSET($E76,,MATCH(FO$2,$F$1:$EK$1,0)+3,,1)),""),"")</f>
        <v/>
      </c>
      <c r="FP76" t="str" cm="1">
        <f t="array" aca="1" ref="FP76" ca="1">IF(ISNUMBER(EG$4),IF(ABS(INDEX($F$4:$EK$109,MATCH(1,($A$4:$A$109=$EO76)*($B$4:$B$109=$EP76),0),MATCH(FP$2,$F$2:$EK$2,0))-SUM(OFFSET($E76,,MATCH(FP$2,$F$1:$EK$1,0)+3,,1)))&gt;0,INDEX($F$4:$EK$109,MATCH(1,($A$4:$A$109=$EO76)*($B$4:$B$109=$EP76),0),MATCH(FP$2,$F$2:$EK$2,0))-SUM(OFFSET($E76,,MATCH(FP$2,$F$1:$EK$1,0)+3,,1)),""),"")</f>
        <v/>
      </c>
      <c r="FQ76" t="str" cm="1">
        <f t="array" aca="1" ref="FQ76" ca="1">IF(ISNUMBER(EH$4),IF(ABS(INDEX($F$4:$EK$109,MATCH(1,($A$4:$A$109=$EO76)*($B$4:$B$109=$EP76),0),MATCH(FQ$2,$F$2:$EK$2,0))-SUM(OFFSET($E76,,MATCH(FQ$2,$F$1:$EK$1,0)+3,,1)))&gt;0,INDEX($F$4:$EK$109,MATCH(1,($A$4:$A$109=$EO76)*($B$4:$B$109=$EP76),0),MATCH(FQ$2,$F$2:$EK$2,0))-SUM(OFFSET($E76,,MATCH(FQ$2,$F$1:$EK$1,0)+3,,1)),""),"")</f>
        <v/>
      </c>
      <c r="FR76" t="str" cm="1">
        <f t="array" aca="1" ref="FR76" ca="1">IF(ISNUMBER(EI$4),IF(ABS(INDEX($F$4:$EK$109,MATCH(1,($A$4:$A$109=$EO76)*($B$4:$B$109=$EP76),0),MATCH(FR$2,$F$2:$EK$2,0))-SUM(OFFSET($E76,,MATCH(FR$2,$F$1:$EK$1,0)+3,,1)))&gt;0,INDEX($F$4:$EK$109,MATCH(1,($A$4:$A$109=$EO76)*($B$4:$B$109=$EP76),0),MATCH(FR$2,$F$2:$EK$2,0))-SUM(OFFSET($E76,,MATCH(FR$2,$F$1:$EK$1,0)+3,,1)),""),"")</f>
        <v/>
      </c>
      <c r="FS76" t="str" cm="1">
        <f t="array" aca="1" ref="FS76" ca="1">IF(ISNUMBER(EJ$4),IF(ABS(INDEX($F$4:$EK$109,MATCH(1,($A$4:$A$109=$EO76)*($B$4:$B$109=$EP76),0),MATCH(FS$2,$F$2:$EK$2,0))-SUM(OFFSET($E76,,MATCH(FS$2,$F$1:$EK$1,0)+3,,1)))&gt;0,INDEX($F$4:$EK$109,MATCH(1,($A$4:$A$109=$EO76)*($B$4:$B$109=$EP76),0),MATCH(FS$2,$F$2:$EK$2,0))-SUM(OFFSET($E76,,MATCH(FS$2,$F$1:$EK$1,0)+3,,1)),""),"")</f>
        <v/>
      </c>
      <c r="FT76" t="str" cm="1">
        <f t="array" aca="1" ref="FT76" ca="1">IF(ISNUMBER(EK$4),IF(ABS(INDEX($F$4:$EK$109,MATCH(1,($A$4:$A$109=$EO76)*($B$4:$B$109=$EP76),0),MATCH(FT$2,$F$2:$EK$2,0))-SUM(OFFSET($E76,,MATCH(FT$2,$F$1:$EK$1,0)+3,,1)))&gt;0,INDEX($F$4:$EK$109,MATCH(1,($A$4:$A$109=$EO76)*($B$4:$B$109=$EP76),0),MATCH(FT$2,$F$2:$EK$2,0))-SUM(OFFSET($E76,,MATCH(FT$2,$F$1:$EK$1,0)+3,,1)),""),"")</f>
        <v/>
      </c>
    </row>
    <row r="77" spans="1:176" x14ac:dyDescent="0.25">
      <c r="A77" t="s">
        <v>157</v>
      </c>
      <c r="B77" t="s">
        <v>200</v>
      </c>
      <c r="F77">
        <v>870794000</v>
      </c>
      <c r="G77">
        <v>870999000</v>
      </c>
      <c r="H77">
        <v>997553000</v>
      </c>
      <c r="I77">
        <v>901774000</v>
      </c>
      <c r="J77">
        <v>940000000</v>
      </c>
      <c r="K77">
        <v>976000000</v>
      </c>
      <c r="L77">
        <v>946000000</v>
      </c>
      <c r="M77">
        <v>914000000</v>
      </c>
      <c r="N77">
        <v>962000000</v>
      </c>
      <c r="O77">
        <v>1082000000</v>
      </c>
      <c r="P77">
        <v>1105000000</v>
      </c>
      <c r="Q77">
        <v>1050000000</v>
      </c>
      <c r="R77">
        <v>221000000</v>
      </c>
      <c r="S77">
        <v>85000000</v>
      </c>
      <c r="T77">
        <v>-792000000</v>
      </c>
      <c r="U77">
        <v>-2002000000</v>
      </c>
      <c r="V77">
        <v>1235000000</v>
      </c>
      <c r="W77">
        <v>1283000000</v>
      </c>
      <c r="X77">
        <v>1269000000</v>
      </c>
      <c r="Y77">
        <v>1206000000</v>
      </c>
      <c r="Z77">
        <v>-218000000</v>
      </c>
      <c r="AA77">
        <v>-4549000000</v>
      </c>
      <c r="AB77">
        <v>-7217000000</v>
      </c>
      <c r="AC77">
        <v>-8344000000</v>
      </c>
      <c r="AD77">
        <v>-7916000000</v>
      </c>
      <c r="AE77">
        <v>4421000000</v>
      </c>
      <c r="AF77">
        <v>5314000000</v>
      </c>
      <c r="AG77">
        <v>6750000000</v>
      </c>
      <c r="AH77">
        <v>6760000000</v>
      </c>
      <c r="AI77">
        <v>7031000000</v>
      </c>
      <c r="AJ77">
        <v>10399000000</v>
      </c>
      <c r="AK77">
        <v>9697000000</v>
      </c>
      <c r="AL77">
        <v>7812000000</v>
      </c>
      <c r="AM77">
        <v>8679000000</v>
      </c>
      <c r="AN77">
        <v>8150000000</v>
      </c>
      <c r="AO77">
        <v>8466000000</v>
      </c>
      <c r="AP77">
        <v>7001000000</v>
      </c>
      <c r="AQ77">
        <v>5171000000</v>
      </c>
      <c r="AR77">
        <v>5508000000</v>
      </c>
      <c r="AS77">
        <v>3776000000</v>
      </c>
      <c r="AT77">
        <v>3404000000</v>
      </c>
      <c r="AU77">
        <v>1452000000</v>
      </c>
      <c r="AV77">
        <v>1118000000</v>
      </c>
      <c r="DK77">
        <v>901774000</v>
      </c>
      <c r="DL77">
        <v>914000000</v>
      </c>
      <c r="DM77">
        <v>1050000000</v>
      </c>
      <c r="DN77">
        <v>-2002000000</v>
      </c>
      <c r="DO77">
        <v>1206000000</v>
      </c>
      <c r="DP77">
        <v>-8344000000</v>
      </c>
      <c r="DQ77">
        <v>6750000000</v>
      </c>
      <c r="DR77">
        <v>9697000000</v>
      </c>
      <c r="DS77">
        <v>8466000000</v>
      </c>
      <c r="DT77">
        <v>3776000000</v>
      </c>
      <c r="EO77" t="str">
        <f t="shared" si="9"/>
        <v>bs</v>
      </c>
      <c r="EP77" t="str">
        <f t="shared" si="9"/>
        <v>netDebt</v>
      </c>
      <c r="ET77" t="str" cm="1">
        <f t="array" aca="1" ref="ET77" ca="1">IF(ISNUMBER(DK$4),IF(ABS(INDEX($F$4:$EK$109,MATCH(1,($A$4:$A$109=$EO77)*($B$4:$B$109=$EP77),0),MATCH(ET$2,$F$2:$EK$2,0))-SUM(OFFSET($E77,,MATCH(ET$2,$F$1:$EK$1,0)+3,,1)))&gt;0,INDEX($F$4:$EK$109,MATCH(1,($A$4:$A$109=$EO77)*($B$4:$B$109=$EP77),0),MATCH(ET$2,$F$2:$EK$2,0))-SUM(OFFSET($E77,,MATCH(ET$2,$F$1:$EK$1,0)+3,,1)),""),"")</f>
        <v/>
      </c>
      <c r="EU77" t="str" cm="1">
        <f t="array" aca="1" ref="EU77" ca="1">IF(ISNUMBER(DL$4),IF(ABS(INDEX($F$4:$EK$109,MATCH(1,($A$4:$A$109=$EO77)*($B$4:$B$109=$EP77),0),MATCH(EU$2,$F$2:$EK$2,0))-SUM(OFFSET($E77,,MATCH(EU$2,$F$1:$EK$1,0)+3,,1)))&gt;0,INDEX($F$4:$EK$109,MATCH(1,($A$4:$A$109=$EO77)*($B$4:$B$109=$EP77),0),MATCH(EU$2,$F$2:$EK$2,0))-SUM(OFFSET($E77,,MATCH(EU$2,$F$1:$EK$1,0)+3,,1)),""),"")</f>
        <v/>
      </c>
      <c r="EV77" t="str" cm="1">
        <f t="array" aca="1" ref="EV77" ca="1">IF(ISNUMBER(DM$4),IF(ABS(INDEX($F$4:$EK$109,MATCH(1,($A$4:$A$109=$EO77)*($B$4:$B$109=$EP77),0),MATCH(EV$2,$F$2:$EK$2,0))-SUM(OFFSET($E77,,MATCH(EV$2,$F$1:$EK$1,0)+3,,1)))&gt;0,INDEX($F$4:$EK$109,MATCH(1,($A$4:$A$109=$EO77)*($B$4:$B$109=$EP77),0),MATCH(EV$2,$F$2:$EK$2,0))-SUM(OFFSET($E77,,MATCH(EV$2,$F$1:$EK$1,0)+3,,1)),""),"")</f>
        <v/>
      </c>
      <c r="EW77" t="str" cm="1">
        <f t="array" aca="1" ref="EW77" ca="1">IF(ISNUMBER(DN$4),IF(ABS(INDEX($F$4:$EK$109,MATCH(1,($A$4:$A$109=$EO77)*($B$4:$B$109=$EP77),0),MATCH(EW$2,$F$2:$EK$2,0))-SUM(OFFSET($E77,,MATCH(EW$2,$F$1:$EK$1,0)+3,,1)))&gt;0,INDEX($F$4:$EK$109,MATCH(1,($A$4:$A$109=$EO77)*($B$4:$B$109=$EP77),0),MATCH(EW$2,$F$2:$EK$2,0))-SUM(OFFSET($E77,,MATCH(EW$2,$F$1:$EK$1,0)+3,,1)),""),"")</f>
        <v/>
      </c>
      <c r="EX77" t="str" cm="1">
        <f t="array" aca="1" ref="EX77" ca="1">IF(ISNUMBER(DO$4),IF(ABS(INDEX($F$4:$EK$109,MATCH(1,($A$4:$A$109=$EO77)*($B$4:$B$109=$EP77),0),MATCH(EX$2,$F$2:$EK$2,0))-SUM(OFFSET($E77,,MATCH(EX$2,$F$1:$EK$1,0)+3,,1)))&gt;0,INDEX($F$4:$EK$109,MATCH(1,($A$4:$A$109=$EO77)*($B$4:$B$109=$EP77),0),MATCH(EX$2,$F$2:$EK$2,0))-SUM(OFFSET($E77,,MATCH(EX$2,$F$1:$EK$1,0)+3,,1)),""),"")</f>
        <v/>
      </c>
      <c r="EY77" t="str" cm="1">
        <f t="array" aca="1" ref="EY77" ca="1">IF(ISNUMBER(DP$4),IF(ABS(INDEX($F$4:$EK$109,MATCH(1,($A$4:$A$109=$EO77)*($B$4:$B$109=$EP77),0),MATCH(EY$2,$F$2:$EK$2,0))-SUM(OFFSET($E77,,MATCH(EY$2,$F$1:$EK$1,0)+3,,1)))&gt;0,INDEX($F$4:$EK$109,MATCH(1,($A$4:$A$109=$EO77)*($B$4:$B$109=$EP77),0),MATCH(EY$2,$F$2:$EK$2,0))-SUM(OFFSET($E77,,MATCH(EY$2,$F$1:$EK$1,0)+3,,1)),""),"")</f>
        <v/>
      </c>
      <c r="EZ77" t="str" cm="1">
        <f t="array" aca="1" ref="EZ77" ca="1">IF(ISNUMBER(DQ$4),IF(ABS(INDEX($F$4:$EK$109,MATCH(1,($A$4:$A$109=$EO77)*($B$4:$B$109=$EP77),0),MATCH(EZ$2,$F$2:$EK$2,0))-SUM(OFFSET($E77,,MATCH(EZ$2,$F$1:$EK$1,0)+3,,1)))&gt;0,INDEX($F$4:$EK$109,MATCH(1,($A$4:$A$109=$EO77)*($B$4:$B$109=$EP77),0),MATCH(EZ$2,$F$2:$EK$2,0))-SUM(OFFSET($E77,,MATCH(EZ$2,$F$1:$EK$1,0)+3,,1)),""),"")</f>
        <v/>
      </c>
      <c r="FA77" t="str" cm="1">
        <f t="array" aca="1" ref="FA77" ca="1">IF(ISNUMBER(DR$4),IF(ABS(INDEX($F$4:$EK$109,MATCH(1,($A$4:$A$109=$EO77)*($B$4:$B$109=$EP77),0),MATCH(FA$2,$F$2:$EK$2,0))-SUM(OFFSET($E77,,MATCH(FA$2,$F$1:$EK$1,0)+3,,1)))&gt;0,INDEX($F$4:$EK$109,MATCH(1,($A$4:$A$109=$EO77)*($B$4:$B$109=$EP77),0),MATCH(FA$2,$F$2:$EK$2,0))-SUM(OFFSET($E77,,MATCH(FA$2,$F$1:$EK$1,0)+3,,1)),""),"")</f>
        <v/>
      </c>
      <c r="FB77" t="str" cm="1">
        <f t="array" aca="1" ref="FB77" ca="1">IF(ISNUMBER(DS$4),IF(ABS(INDEX($F$4:$EK$109,MATCH(1,($A$4:$A$109=$EO77)*($B$4:$B$109=$EP77),0),MATCH(FB$2,$F$2:$EK$2,0))-SUM(OFFSET($E77,,MATCH(FB$2,$F$1:$EK$1,0)+3,,1)))&gt;0,INDEX($F$4:$EK$109,MATCH(1,($A$4:$A$109=$EO77)*($B$4:$B$109=$EP77),0),MATCH(FB$2,$F$2:$EK$2,0))-SUM(OFFSET($E77,,MATCH(FB$2,$F$1:$EK$1,0)+3,,1)),""),"")</f>
        <v/>
      </c>
      <c r="FC77" t="str" cm="1">
        <f t="array" aca="1" ref="FC77" ca="1">IF(ISNUMBER(DT$4),IF(ABS(INDEX($F$4:$EK$109,MATCH(1,($A$4:$A$109=$EO77)*($B$4:$B$109=$EP77),0),MATCH(FC$2,$F$2:$EK$2,0))-SUM(OFFSET($E77,,MATCH(FC$2,$F$1:$EK$1,0)+3,,1)))&gt;0,INDEX($F$4:$EK$109,MATCH(1,($A$4:$A$109=$EO77)*($B$4:$B$109=$EP77),0),MATCH(FC$2,$F$2:$EK$2,0))-SUM(OFFSET($E77,,MATCH(FC$2,$F$1:$EK$1,0)+3,,1)),""),"")</f>
        <v/>
      </c>
      <c r="FD77" t="str" cm="1">
        <f t="array" aca="1" ref="FD77" ca="1">IF(ISNUMBER(DU$4),IF(ABS(INDEX($F$4:$EK$109,MATCH(1,($A$4:$A$109=$EO77)*($B$4:$B$109=$EP77),0),MATCH(FD$2,$F$2:$EK$2,0))-SUM(OFFSET($E77,,MATCH(FD$2,$F$1:$EK$1,0)+3,,1)))&gt;0,INDEX($F$4:$EK$109,MATCH(1,($A$4:$A$109=$EO77)*($B$4:$B$109=$EP77),0),MATCH(FD$2,$F$2:$EK$2,0))-SUM(OFFSET($E77,,MATCH(FD$2,$F$1:$EK$1,0)+3,,1)),""),"")</f>
        <v/>
      </c>
      <c r="FE77" t="str" cm="1">
        <f t="array" aca="1" ref="FE77" ca="1">IF(ISNUMBER(DV$4),IF(ABS(INDEX($F$4:$EK$109,MATCH(1,($A$4:$A$109=$EO77)*($B$4:$B$109=$EP77),0),MATCH(FE$2,$F$2:$EK$2,0))-SUM(OFFSET($E77,,MATCH(FE$2,$F$1:$EK$1,0)+3,,1)))&gt;0,INDEX($F$4:$EK$109,MATCH(1,($A$4:$A$109=$EO77)*($B$4:$B$109=$EP77),0),MATCH(FE$2,$F$2:$EK$2,0))-SUM(OFFSET($E77,,MATCH(FE$2,$F$1:$EK$1,0)+3,,1)),""),"")</f>
        <v/>
      </c>
      <c r="FF77" t="str" cm="1">
        <f t="array" aca="1" ref="FF77" ca="1">IF(ISNUMBER(DW$4),IF(ABS(INDEX($F$4:$EK$109,MATCH(1,($A$4:$A$109=$EO77)*($B$4:$B$109=$EP77),0),MATCH(FF$2,$F$2:$EK$2,0))-SUM(OFFSET($E77,,MATCH(FF$2,$F$1:$EK$1,0)+3,,1)))&gt;0,INDEX($F$4:$EK$109,MATCH(1,($A$4:$A$109=$EO77)*($B$4:$B$109=$EP77),0),MATCH(FF$2,$F$2:$EK$2,0))-SUM(OFFSET($E77,,MATCH(FF$2,$F$1:$EK$1,0)+3,,1)),""),"")</f>
        <v/>
      </c>
      <c r="FG77" t="str" cm="1">
        <f t="array" aca="1" ref="FG77" ca="1">IF(ISNUMBER(DX$4),IF(ABS(INDEX($F$4:$EK$109,MATCH(1,($A$4:$A$109=$EO77)*($B$4:$B$109=$EP77),0),MATCH(FG$2,$F$2:$EK$2,0))-SUM(OFFSET($E77,,MATCH(FG$2,$F$1:$EK$1,0)+3,,1)))&gt;0,INDEX($F$4:$EK$109,MATCH(1,($A$4:$A$109=$EO77)*($B$4:$B$109=$EP77),0),MATCH(FG$2,$F$2:$EK$2,0))-SUM(OFFSET($E77,,MATCH(FG$2,$F$1:$EK$1,0)+3,,1)),""),"")</f>
        <v/>
      </c>
      <c r="FH77" t="str" cm="1">
        <f t="array" aca="1" ref="FH77" ca="1">IF(ISNUMBER(DY$4),IF(ABS(INDEX($F$4:$EK$109,MATCH(1,($A$4:$A$109=$EO77)*($B$4:$B$109=$EP77),0),MATCH(FH$2,$F$2:$EK$2,0))-SUM(OFFSET($E77,,MATCH(FH$2,$F$1:$EK$1,0)+3,,1)))&gt;0,INDEX($F$4:$EK$109,MATCH(1,($A$4:$A$109=$EO77)*($B$4:$B$109=$EP77),0),MATCH(FH$2,$F$2:$EK$2,0))-SUM(OFFSET($E77,,MATCH(FH$2,$F$1:$EK$1,0)+3,,1)),""),"")</f>
        <v/>
      </c>
      <c r="FI77" t="str" cm="1">
        <f t="array" aca="1" ref="FI77" ca="1">IF(ISNUMBER(DZ$4),IF(ABS(INDEX($F$4:$EK$109,MATCH(1,($A$4:$A$109=$EO77)*($B$4:$B$109=$EP77),0),MATCH(FI$2,$F$2:$EK$2,0))-SUM(OFFSET($E77,,MATCH(FI$2,$F$1:$EK$1,0)+3,,1)))&gt;0,INDEX($F$4:$EK$109,MATCH(1,($A$4:$A$109=$EO77)*($B$4:$B$109=$EP77),0),MATCH(FI$2,$F$2:$EK$2,0))-SUM(OFFSET($E77,,MATCH(FI$2,$F$1:$EK$1,0)+3,,1)),""),"")</f>
        <v/>
      </c>
      <c r="FJ77" t="str" cm="1">
        <f t="array" aca="1" ref="FJ77" ca="1">IF(ISNUMBER(EA$4),IF(ABS(INDEX($F$4:$EK$109,MATCH(1,($A$4:$A$109=$EO77)*($B$4:$B$109=$EP77),0),MATCH(FJ$2,$F$2:$EK$2,0))-SUM(OFFSET($E77,,MATCH(FJ$2,$F$1:$EK$1,0)+3,,1)))&gt;0,INDEX($F$4:$EK$109,MATCH(1,($A$4:$A$109=$EO77)*($B$4:$B$109=$EP77),0),MATCH(FJ$2,$F$2:$EK$2,0))-SUM(OFFSET($E77,,MATCH(FJ$2,$F$1:$EK$1,0)+3,,1)),""),"")</f>
        <v/>
      </c>
      <c r="FK77" t="str" cm="1">
        <f t="array" aca="1" ref="FK77" ca="1">IF(ISNUMBER(EB$4),IF(ABS(INDEX($F$4:$EK$109,MATCH(1,($A$4:$A$109=$EO77)*($B$4:$B$109=$EP77),0),MATCH(FK$2,$F$2:$EK$2,0))-SUM(OFFSET($E77,,MATCH(FK$2,$F$1:$EK$1,0)+3,,1)))&gt;0,INDEX($F$4:$EK$109,MATCH(1,($A$4:$A$109=$EO77)*($B$4:$B$109=$EP77),0),MATCH(FK$2,$F$2:$EK$2,0))-SUM(OFFSET($E77,,MATCH(FK$2,$F$1:$EK$1,0)+3,,1)),""),"")</f>
        <v/>
      </c>
      <c r="FL77" t="str" cm="1">
        <f t="array" aca="1" ref="FL77" ca="1">IF(ISNUMBER(EC$4),IF(ABS(INDEX($F$4:$EK$109,MATCH(1,($A$4:$A$109=$EO77)*($B$4:$B$109=$EP77),0),MATCH(FL$2,$F$2:$EK$2,0))-SUM(OFFSET($E77,,MATCH(FL$2,$F$1:$EK$1,0)+3,,1)))&gt;0,INDEX($F$4:$EK$109,MATCH(1,($A$4:$A$109=$EO77)*($B$4:$B$109=$EP77),0),MATCH(FL$2,$F$2:$EK$2,0))-SUM(OFFSET($E77,,MATCH(FL$2,$F$1:$EK$1,0)+3,,1)),""),"")</f>
        <v/>
      </c>
      <c r="FM77" t="str" cm="1">
        <f t="array" aca="1" ref="FM77" ca="1">IF(ISNUMBER(ED$4),IF(ABS(INDEX($F$4:$EK$109,MATCH(1,($A$4:$A$109=$EO77)*($B$4:$B$109=$EP77),0),MATCH(FM$2,$F$2:$EK$2,0))-SUM(OFFSET($E77,,MATCH(FM$2,$F$1:$EK$1,0)+3,,1)))&gt;0,INDEX($F$4:$EK$109,MATCH(1,($A$4:$A$109=$EO77)*($B$4:$B$109=$EP77),0),MATCH(FM$2,$F$2:$EK$2,0))-SUM(OFFSET($E77,,MATCH(FM$2,$F$1:$EK$1,0)+3,,1)),""),"")</f>
        <v/>
      </c>
      <c r="FN77" t="str" cm="1">
        <f t="array" aca="1" ref="FN77" ca="1">IF(ISNUMBER(EE$4),IF(ABS(INDEX($F$4:$EK$109,MATCH(1,($A$4:$A$109=$EO77)*($B$4:$B$109=$EP77),0),MATCH(FN$2,$F$2:$EK$2,0))-SUM(OFFSET($E77,,MATCH(FN$2,$F$1:$EK$1,0)+3,,1)))&gt;0,INDEX($F$4:$EK$109,MATCH(1,($A$4:$A$109=$EO77)*($B$4:$B$109=$EP77),0),MATCH(FN$2,$F$2:$EK$2,0))-SUM(OFFSET($E77,,MATCH(FN$2,$F$1:$EK$1,0)+3,,1)),""),"")</f>
        <v/>
      </c>
      <c r="FO77" t="str" cm="1">
        <f t="array" aca="1" ref="FO77" ca="1">IF(ISNUMBER(EF$4),IF(ABS(INDEX($F$4:$EK$109,MATCH(1,($A$4:$A$109=$EO77)*($B$4:$B$109=$EP77),0),MATCH(FO$2,$F$2:$EK$2,0))-SUM(OFFSET($E77,,MATCH(FO$2,$F$1:$EK$1,0)+3,,1)))&gt;0,INDEX($F$4:$EK$109,MATCH(1,($A$4:$A$109=$EO77)*($B$4:$B$109=$EP77),0),MATCH(FO$2,$F$2:$EK$2,0))-SUM(OFFSET($E77,,MATCH(FO$2,$F$1:$EK$1,0)+3,,1)),""),"")</f>
        <v/>
      </c>
      <c r="FP77" t="str" cm="1">
        <f t="array" aca="1" ref="FP77" ca="1">IF(ISNUMBER(EG$4),IF(ABS(INDEX($F$4:$EK$109,MATCH(1,($A$4:$A$109=$EO77)*($B$4:$B$109=$EP77),0),MATCH(FP$2,$F$2:$EK$2,0))-SUM(OFFSET($E77,,MATCH(FP$2,$F$1:$EK$1,0)+3,,1)))&gt;0,INDEX($F$4:$EK$109,MATCH(1,($A$4:$A$109=$EO77)*($B$4:$B$109=$EP77),0),MATCH(FP$2,$F$2:$EK$2,0))-SUM(OFFSET($E77,,MATCH(FP$2,$F$1:$EK$1,0)+3,,1)),""),"")</f>
        <v/>
      </c>
      <c r="FQ77" t="str" cm="1">
        <f t="array" aca="1" ref="FQ77" ca="1">IF(ISNUMBER(EH$4),IF(ABS(INDEX($F$4:$EK$109,MATCH(1,($A$4:$A$109=$EO77)*($B$4:$B$109=$EP77),0),MATCH(FQ$2,$F$2:$EK$2,0))-SUM(OFFSET($E77,,MATCH(FQ$2,$F$1:$EK$1,0)+3,,1)))&gt;0,INDEX($F$4:$EK$109,MATCH(1,($A$4:$A$109=$EO77)*($B$4:$B$109=$EP77),0),MATCH(FQ$2,$F$2:$EK$2,0))-SUM(OFFSET($E77,,MATCH(FQ$2,$F$1:$EK$1,0)+3,,1)),""),"")</f>
        <v/>
      </c>
      <c r="FR77" t="str" cm="1">
        <f t="array" aca="1" ref="FR77" ca="1">IF(ISNUMBER(EI$4),IF(ABS(INDEX($F$4:$EK$109,MATCH(1,($A$4:$A$109=$EO77)*($B$4:$B$109=$EP77),0),MATCH(FR$2,$F$2:$EK$2,0))-SUM(OFFSET($E77,,MATCH(FR$2,$F$1:$EK$1,0)+3,,1)))&gt;0,INDEX($F$4:$EK$109,MATCH(1,($A$4:$A$109=$EO77)*($B$4:$B$109=$EP77),0),MATCH(FR$2,$F$2:$EK$2,0))-SUM(OFFSET($E77,,MATCH(FR$2,$F$1:$EK$1,0)+3,,1)),""),"")</f>
        <v/>
      </c>
      <c r="FS77" t="str" cm="1">
        <f t="array" aca="1" ref="FS77" ca="1">IF(ISNUMBER(EJ$4),IF(ABS(INDEX($F$4:$EK$109,MATCH(1,($A$4:$A$109=$EO77)*($B$4:$B$109=$EP77),0),MATCH(FS$2,$F$2:$EK$2,0))-SUM(OFFSET($E77,,MATCH(FS$2,$F$1:$EK$1,0)+3,,1)))&gt;0,INDEX($F$4:$EK$109,MATCH(1,($A$4:$A$109=$EO77)*($B$4:$B$109=$EP77),0),MATCH(FS$2,$F$2:$EK$2,0))-SUM(OFFSET($E77,,MATCH(FS$2,$F$1:$EK$1,0)+3,,1)),""),"")</f>
        <v/>
      </c>
      <c r="FT77" t="str" cm="1">
        <f t="array" aca="1" ref="FT77" ca="1">IF(ISNUMBER(EK$4),IF(ABS(INDEX($F$4:$EK$109,MATCH(1,($A$4:$A$109=$EO77)*($B$4:$B$109=$EP77),0),MATCH(FT$2,$F$2:$EK$2,0))-SUM(OFFSET($E77,,MATCH(FT$2,$F$1:$EK$1,0)+3,,1)))&gt;0,INDEX($F$4:$EK$109,MATCH(1,($A$4:$A$109=$EO77)*($B$4:$B$109=$EP77),0),MATCH(FT$2,$F$2:$EK$2,0))-SUM(OFFSET($E77,,MATCH(FT$2,$F$1:$EK$1,0)+3,,1)),""),"")</f>
        <v/>
      </c>
    </row>
    <row r="80" spans="1:176" x14ac:dyDescent="0.25">
      <c r="A80" t="s">
        <v>201</v>
      </c>
      <c r="B80" t="s">
        <v>153</v>
      </c>
      <c r="F80">
        <v>136516000</v>
      </c>
      <c r="G80">
        <v>127976000</v>
      </c>
      <c r="H80">
        <v>172967000</v>
      </c>
      <c r="I80">
        <v>193128000</v>
      </c>
      <c r="J80">
        <v>134000000</v>
      </c>
      <c r="K80">
        <v>26000000</v>
      </c>
      <c r="L80">
        <v>246000000</v>
      </c>
      <c r="M80">
        <v>208000000</v>
      </c>
      <c r="N80">
        <v>196000000</v>
      </c>
      <c r="O80">
        <v>253000000</v>
      </c>
      <c r="P80">
        <v>563000000</v>
      </c>
      <c r="Q80">
        <v>654000000</v>
      </c>
      <c r="R80">
        <v>507000000</v>
      </c>
      <c r="S80">
        <v>584000000</v>
      </c>
      <c r="T80">
        <v>837000000</v>
      </c>
      <c r="U80">
        <v>1119000000</v>
      </c>
      <c r="V80">
        <v>1244000000</v>
      </c>
      <c r="W80">
        <v>1101000000</v>
      </c>
      <c r="X80">
        <v>1230000000</v>
      </c>
      <c r="Y80">
        <v>566000000</v>
      </c>
      <c r="Z80">
        <v>394000000</v>
      </c>
      <c r="AA80">
        <v>553000000</v>
      </c>
      <c r="AB80">
        <v>898000000</v>
      </c>
      <c r="AC80">
        <v>950000000</v>
      </c>
      <c r="AD80">
        <v>917000000</v>
      </c>
      <c r="AE80">
        <v>622000000</v>
      </c>
      <c r="AF80">
        <v>1336000000</v>
      </c>
      <c r="AG80">
        <v>1457000000</v>
      </c>
      <c r="AH80">
        <v>1912000000</v>
      </c>
      <c r="AI80">
        <v>2374000000</v>
      </c>
      <c r="AJ80">
        <v>2464000000</v>
      </c>
      <c r="AK80">
        <v>3003000000</v>
      </c>
      <c r="AL80">
        <v>1618000000</v>
      </c>
      <c r="AM80">
        <v>656000000</v>
      </c>
      <c r="AN80">
        <v>680000000</v>
      </c>
      <c r="AO80">
        <v>1414000000</v>
      </c>
      <c r="AP80">
        <v>2043000000</v>
      </c>
      <c r="AQ80">
        <v>6188000000</v>
      </c>
      <c r="AR80">
        <v>9243000000</v>
      </c>
      <c r="AS80">
        <v>12285000000</v>
      </c>
      <c r="AT80">
        <v>14881000000</v>
      </c>
      <c r="AU80">
        <v>16599000000</v>
      </c>
      <c r="AV80">
        <v>19309000000</v>
      </c>
      <c r="DK80">
        <v>630587000</v>
      </c>
      <c r="DL80">
        <v>614000000</v>
      </c>
      <c r="DM80">
        <v>1666000000</v>
      </c>
      <c r="DN80">
        <v>3047000000</v>
      </c>
      <c r="DO80">
        <v>4141000000</v>
      </c>
      <c r="DP80">
        <v>2796000000</v>
      </c>
      <c r="DQ80">
        <v>4332000000</v>
      </c>
      <c r="DR80">
        <v>9752000000</v>
      </c>
      <c r="DS80">
        <v>4368000000</v>
      </c>
      <c r="DT80">
        <v>29760000000</v>
      </c>
      <c r="EO80" t="str">
        <f t="shared" ref="EO80:EP109" si="10">A80</f>
        <v>cf</v>
      </c>
      <c r="EP80" t="str">
        <f t="shared" si="10"/>
        <v>netIncome</v>
      </c>
      <c r="ET80" t="str" cm="1">
        <f t="array" aca="1" ref="ET80" ca="1">IF(ISNUMBER(DK$4),IF(ABS(INDEX($F$4:$EK$109,MATCH(1,($A$4:$A$109=$EO80)*($B$4:$B$109=$EP80),0),MATCH(ET$2,$F$2:$EK$2,0))-SUM(OFFSET($E80,,MATCH(ET$2,$F$1:$EK$1,0),,4)))&gt;0,INDEX($F$4:$EK$109,MATCH(1,($A$4:$A$109=$EO80)*($B$4:$B$109=$EP80),0),MATCH(ET$2,$F$2:$EK$2,0))-SUM(OFFSET($E80,,MATCH(ET$2,$F$1:$EK$1,0),,4)),""),"")</f>
        <v/>
      </c>
      <c r="EU80" t="str" cm="1">
        <f t="array" aca="1" ref="EU80" ca="1">IF(ISNUMBER(DL$4),IF(ABS(INDEX($F$4:$EK$109,MATCH(1,($A$4:$A$109=$EO80)*($B$4:$B$109=$EP80),0),MATCH(EU$2,$F$2:$EK$2,0))-SUM(OFFSET($E80,,MATCH(EU$2,$F$1:$EK$1,0),,4)))&gt;0,INDEX($F$4:$EK$109,MATCH(1,($A$4:$A$109=$EO80)*($B$4:$B$109=$EP80),0),MATCH(EU$2,$F$2:$EK$2,0))-SUM(OFFSET($E80,,MATCH(EU$2,$F$1:$EK$1,0),,4)),""),"")</f>
        <v/>
      </c>
      <c r="EV80" t="str" cm="1">
        <f t="array" aca="1" ref="EV80" ca="1">IF(ISNUMBER(DM$4),IF(ABS(INDEX($F$4:$EK$109,MATCH(1,($A$4:$A$109=$EO80)*($B$4:$B$109=$EP80),0),MATCH(EV$2,$F$2:$EK$2,0))-SUM(OFFSET($E80,,MATCH(EV$2,$F$1:$EK$1,0),,4)))&gt;0,INDEX($F$4:$EK$109,MATCH(1,($A$4:$A$109=$EO80)*($B$4:$B$109=$EP80),0),MATCH(EV$2,$F$2:$EK$2,0))-SUM(OFFSET($E80,,MATCH(EV$2,$F$1:$EK$1,0),,4)),""),"")</f>
        <v/>
      </c>
      <c r="EW80" t="str" cm="1">
        <f t="array" aca="1" ref="EW80" ca="1">IF(ISNUMBER(DN$4),IF(ABS(INDEX($F$4:$EK$109,MATCH(1,($A$4:$A$109=$EO80)*($B$4:$B$109=$EP80),0),MATCH(EW$2,$F$2:$EK$2,0))-SUM(OFFSET($E80,,MATCH(EW$2,$F$1:$EK$1,0),,4)))&gt;0,INDEX($F$4:$EK$109,MATCH(1,($A$4:$A$109=$EO80)*($B$4:$B$109=$EP80),0),MATCH(EW$2,$F$2:$EK$2,0))-SUM(OFFSET($E80,,MATCH(EW$2,$F$1:$EK$1,0),,4)),""),"")</f>
        <v/>
      </c>
      <c r="EX80" t="str" cm="1">
        <f t="array" aca="1" ref="EX80" ca="1">IF(ISNUMBER(DO$4),IF(ABS(INDEX($F$4:$EK$109,MATCH(1,($A$4:$A$109=$EO80)*($B$4:$B$109=$EP80),0),MATCH(EX$2,$F$2:$EK$2,0))-SUM(OFFSET($E80,,MATCH(EX$2,$F$1:$EK$1,0),,4)))&gt;0,INDEX($F$4:$EK$109,MATCH(1,($A$4:$A$109=$EO80)*($B$4:$B$109=$EP80),0),MATCH(EX$2,$F$2:$EK$2,0))-SUM(OFFSET($E80,,MATCH(EX$2,$F$1:$EK$1,0),,4)),""),"")</f>
        <v/>
      </c>
      <c r="EY80" cm="1">
        <f t="array" aca="1" ref="EY80" ca="1">IF(ISNUMBER(DP$4),IF(ABS(INDEX($F$4:$EK$109,MATCH(1,($A$4:$A$109=$EO80)*($B$4:$B$109=$EP80),0),MATCH(EY$2,$F$2:$EK$2,0))-SUM(OFFSET($E80,,MATCH(EY$2,$F$1:$EK$1,0),,4)))&gt;0,INDEX($F$4:$EK$109,MATCH(1,($A$4:$A$109=$EO80)*($B$4:$B$109=$EP80),0),MATCH(EY$2,$F$2:$EK$2,0))-SUM(OFFSET($E80,,MATCH(EY$2,$F$1:$EK$1,0),,4)),""),"")</f>
        <v>1000000</v>
      </c>
      <c r="EZ80" t="str" cm="1">
        <f t="array" aca="1" ref="EZ80" ca="1">IF(ISNUMBER(DQ$4),IF(ABS(INDEX($F$4:$EK$109,MATCH(1,($A$4:$A$109=$EO80)*($B$4:$B$109=$EP80),0),MATCH(EZ$2,$F$2:$EK$2,0))-SUM(OFFSET($E80,,MATCH(EZ$2,$F$1:$EK$1,0),,4)))&gt;0,INDEX($F$4:$EK$109,MATCH(1,($A$4:$A$109=$EO80)*($B$4:$B$109=$EP80),0),MATCH(EZ$2,$F$2:$EK$2,0))-SUM(OFFSET($E80,,MATCH(EZ$2,$F$1:$EK$1,0),,4)),""),"")</f>
        <v/>
      </c>
      <c r="FA80" cm="1">
        <f t="array" aca="1" ref="FA80" ca="1">IF(ISNUMBER(DR$4),IF(ABS(INDEX($F$4:$EK$109,MATCH(1,($A$4:$A$109=$EO80)*($B$4:$B$109=$EP80),0),MATCH(FA$2,$F$2:$EK$2,0))-SUM(OFFSET($E80,,MATCH(FA$2,$F$1:$EK$1,0),,4)))&gt;0,INDEX($F$4:$EK$109,MATCH(1,($A$4:$A$109=$EO80)*($B$4:$B$109=$EP80),0),MATCH(FA$2,$F$2:$EK$2,0))-SUM(OFFSET($E80,,MATCH(FA$2,$F$1:$EK$1,0),,4)),""),"")</f>
        <v>-1000000</v>
      </c>
      <c r="FB80" t="str" cm="1">
        <f t="array" aca="1" ref="FB80" ca="1">IF(ISNUMBER(DS$4),IF(ABS(INDEX($F$4:$EK$109,MATCH(1,($A$4:$A$109=$EO80)*($B$4:$B$109=$EP80),0),MATCH(FB$2,$F$2:$EK$2,0))-SUM(OFFSET($E80,,MATCH(FB$2,$F$1:$EK$1,0),,4)))&gt;0,INDEX($F$4:$EK$109,MATCH(1,($A$4:$A$109=$EO80)*($B$4:$B$109=$EP80),0),MATCH(FB$2,$F$2:$EK$2,0))-SUM(OFFSET($E80,,MATCH(FB$2,$F$1:$EK$1,0),,4)),""),"")</f>
        <v/>
      </c>
      <c r="FC80" cm="1">
        <f t="array" aca="1" ref="FC80" ca="1">IF(ISNUMBER(DT$4),IF(ABS(INDEX($F$4:$EK$109,MATCH(1,($A$4:$A$109=$EO80)*($B$4:$B$109=$EP80),0),MATCH(FC$2,$F$2:$EK$2,0))-SUM(OFFSET($E80,,MATCH(FC$2,$F$1:$EK$1,0),,4)))&gt;0,INDEX($F$4:$EK$109,MATCH(1,($A$4:$A$109=$EO80)*($B$4:$B$109=$EP80),0),MATCH(FC$2,$F$2:$EK$2,0))-SUM(OFFSET($E80,,MATCH(FC$2,$F$1:$EK$1,0),,4)),""),"")</f>
        <v>1000000</v>
      </c>
      <c r="FD80" t="str" cm="1">
        <f t="array" aca="1" ref="FD80" ca="1">IF(ISNUMBER(DU$4),IF(ABS(INDEX($F$4:$EK$109,MATCH(1,($A$4:$A$109=$EO80)*($B$4:$B$109=$EP80),0),MATCH(FD$2,$F$2:$EK$2,0))-SUM(OFFSET($E80,,MATCH(FD$2,$F$1:$EK$1,0),,4)))&gt;0,INDEX($F$4:$EK$109,MATCH(1,($A$4:$A$109=$EO80)*($B$4:$B$109=$EP80),0),MATCH(FD$2,$F$2:$EK$2,0))-SUM(OFFSET($E80,,MATCH(FD$2,$F$1:$EK$1,0),,4)),""),"")</f>
        <v/>
      </c>
      <c r="FE80" t="str" cm="1">
        <f t="array" aca="1" ref="FE80" ca="1">IF(ISNUMBER(DV$4),IF(ABS(INDEX($F$4:$EK$109,MATCH(1,($A$4:$A$109=$EO80)*($B$4:$B$109=$EP80),0),MATCH(FE$2,$F$2:$EK$2,0))-SUM(OFFSET($E80,,MATCH(FE$2,$F$1:$EK$1,0),,4)))&gt;0,INDEX($F$4:$EK$109,MATCH(1,($A$4:$A$109=$EO80)*($B$4:$B$109=$EP80),0),MATCH(FE$2,$F$2:$EK$2,0))-SUM(OFFSET($E80,,MATCH(FE$2,$F$1:$EK$1,0),,4)),""),"")</f>
        <v/>
      </c>
      <c r="FF80" t="str" cm="1">
        <f t="array" aca="1" ref="FF80" ca="1">IF(ISNUMBER(DW$4),IF(ABS(INDEX($F$4:$EK$109,MATCH(1,($A$4:$A$109=$EO80)*($B$4:$B$109=$EP80),0),MATCH(FF$2,$F$2:$EK$2,0))-SUM(OFFSET($E80,,MATCH(FF$2,$F$1:$EK$1,0),,4)))&gt;0,INDEX($F$4:$EK$109,MATCH(1,($A$4:$A$109=$EO80)*($B$4:$B$109=$EP80),0),MATCH(FF$2,$F$2:$EK$2,0))-SUM(OFFSET($E80,,MATCH(FF$2,$F$1:$EK$1,0),,4)),""),"")</f>
        <v/>
      </c>
      <c r="FG80" t="str" cm="1">
        <f t="array" aca="1" ref="FG80" ca="1">IF(ISNUMBER(DX$4),IF(ABS(INDEX($F$4:$EK$109,MATCH(1,($A$4:$A$109=$EO80)*($B$4:$B$109=$EP80),0),MATCH(FG$2,$F$2:$EK$2,0))-SUM(OFFSET($E80,,MATCH(FG$2,$F$1:$EK$1,0),,4)))&gt;0,INDEX($F$4:$EK$109,MATCH(1,($A$4:$A$109=$EO80)*($B$4:$B$109=$EP80),0),MATCH(FG$2,$F$2:$EK$2,0))-SUM(OFFSET($E80,,MATCH(FG$2,$F$1:$EK$1,0),,4)),""),"")</f>
        <v/>
      </c>
      <c r="FH80" t="str" cm="1">
        <f t="array" aca="1" ref="FH80" ca="1">IF(ISNUMBER(DY$4),IF(ABS(INDEX($F$4:$EK$109,MATCH(1,($A$4:$A$109=$EO80)*($B$4:$B$109=$EP80),0),MATCH(FH$2,$F$2:$EK$2,0))-SUM(OFFSET($E80,,MATCH(FH$2,$F$1:$EK$1,0),,4)))&gt;0,INDEX($F$4:$EK$109,MATCH(1,($A$4:$A$109=$EO80)*($B$4:$B$109=$EP80),0),MATCH(FH$2,$F$2:$EK$2,0))-SUM(OFFSET($E80,,MATCH(FH$2,$F$1:$EK$1,0),,4)),""),"")</f>
        <v/>
      </c>
      <c r="FI80" t="str" cm="1">
        <f t="array" aca="1" ref="FI80" ca="1">IF(ISNUMBER(DZ$4),IF(ABS(INDEX($F$4:$EK$109,MATCH(1,($A$4:$A$109=$EO80)*($B$4:$B$109=$EP80),0),MATCH(FI$2,$F$2:$EK$2,0))-SUM(OFFSET($E80,,MATCH(FI$2,$F$1:$EK$1,0),,4)))&gt;0,INDEX($F$4:$EK$109,MATCH(1,($A$4:$A$109=$EO80)*($B$4:$B$109=$EP80),0),MATCH(FI$2,$F$2:$EK$2,0))-SUM(OFFSET($E80,,MATCH(FI$2,$F$1:$EK$1,0),,4)),""),"")</f>
        <v/>
      </c>
      <c r="FJ80" t="str" cm="1">
        <f t="array" aca="1" ref="FJ80" ca="1">IF(ISNUMBER(EA$4),IF(ABS(INDEX($F$4:$EK$109,MATCH(1,($A$4:$A$109=$EO80)*($B$4:$B$109=$EP80),0),MATCH(FJ$2,$F$2:$EK$2,0))-SUM(OFFSET($E80,,MATCH(FJ$2,$F$1:$EK$1,0),,4)))&gt;0,INDEX($F$4:$EK$109,MATCH(1,($A$4:$A$109=$EO80)*($B$4:$B$109=$EP80),0),MATCH(FJ$2,$F$2:$EK$2,0))-SUM(OFFSET($E80,,MATCH(FJ$2,$F$1:$EK$1,0),,4)),""),"")</f>
        <v/>
      </c>
      <c r="FK80" t="str" cm="1">
        <f t="array" aca="1" ref="FK80" ca="1">IF(ISNUMBER(EB$4),IF(ABS(INDEX($F$4:$EK$109,MATCH(1,($A$4:$A$109=$EO80)*($B$4:$B$109=$EP80),0),MATCH(FK$2,$F$2:$EK$2,0))-SUM(OFFSET($E80,,MATCH(FK$2,$F$1:$EK$1,0),,4)))&gt;0,INDEX($F$4:$EK$109,MATCH(1,($A$4:$A$109=$EO80)*($B$4:$B$109=$EP80),0),MATCH(FK$2,$F$2:$EK$2,0))-SUM(OFFSET($E80,,MATCH(FK$2,$F$1:$EK$1,0),,4)),""),"")</f>
        <v/>
      </c>
      <c r="FL80" t="str" cm="1">
        <f t="array" aca="1" ref="FL80" ca="1">IF(ISNUMBER(EC$4),IF(ABS(INDEX($F$4:$EK$109,MATCH(1,($A$4:$A$109=$EO80)*($B$4:$B$109=$EP80),0),MATCH(FL$2,$F$2:$EK$2,0))-SUM(OFFSET($E80,,MATCH(FL$2,$F$1:$EK$1,0),,4)))&gt;0,INDEX($F$4:$EK$109,MATCH(1,($A$4:$A$109=$EO80)*($B$4:$B$109=$EP80),0),MATCH(FL$2,$F$2:$EK$2,0))-SUM(OFFSET($E80,,MATCH(FL$2,$F$1:$EK$1,0),,4)),""),"")</f>
        <v/>
      </c>
      <c r="FM80" t="str" cm="1">
        <f t="array" aca="1" ref="FM80" ca="1">IF(ISNUMBER(ED$4),IF(ABS(INDEX($F$4:$EK$109,MATCH(1,($A$4:$A$109=$EO80)*($B$4:$B$109=$EP80),0),MATCH(FM$2,$F$2:$EK$2,0))-SUM(OFFSET($E80,,MATCH(FM$2,$F$1:$EK$1,0),,4)))&gt;0,INDEX($F$4:$EK$109,MATCH(1,($A$4:$A$109=$EO80)*($B$4:$B$109=$EP80),0),MATCH(FM$2,$F$2:$EK$2,0))-SUM(OFFSET($E80,,MATCH(FM$2,$F$1:$EK$1,0),,4)),""),"")</f>
        <v/>
      </c>
      <c r="FN80" t="str" cm="1">
        <f t="array" aca="1" ref="FN80" ca="1">IF(ISNUMBER(EE$4),IF(ABS(INDEX($F$4:$EK$109,MATCH(1,($A$4:$A$109=$EO80)*($B$4:$B$109=$EP80),0),MATCH(FN$2,$F$2:$EK$2,0))-SUM(OFFSET($E80,,MATCH(FN$2,$F$1:$EK$1,0),,4)))&gt;0,INDEX($F$4:$EK$109,MATCH(1,($A$4:$A$109=$EO80)*($B$4:$B$109=$EP80),0),MATCH(FN$2,$F$2:$EK$2,0))-SUM(OFFSET($E80,,MATCH(FN$2,$F$1:$EK$1,0),,4)),""),"")</f>
        <v/>
      </c>
      <c r="FO80" t="str" cm="1">
        <f t="array" aca="1" ref="FO80" ca="1">IF(ISNUMBER(EF$4),IF(ABS(INDEX($F$4:$EK$109,MATCH(1,($A$4:$A$109=$EO80)*($B$4:$B$109=$EP80),0),MATCH(FO$2,$F$2:$EK$2,0))-SUM(OFFSET($E80,,MATCH(FO$2,$F$1:$EK$1,0),,4)))&gt;0,INDEX($F$4:$EK$109,MATCH(1,($A$4:$A$109=$EO80)*($B$4:$B$109=$EP80),0),MATCH(FO$2,$F$2:$EK$2,0))-SUM(OFFSET($E80,,MATCH(FO$2,$F$1:$EK$1,0),,4)),""),"")</f>
        <v/>
      </c>
      <c r="FP80" t="str" cm="1">
        <f t="array" aca="1" ref="FP80" ca="1">IF(ISNUMBER(EG$4),IF(ABS(INDEX($F$4:$EK$109,MATCH(1,($A$4:$A$109=$EO80)*($B$4:$B$109=$EP80),0),MATCH(FP$2,$F$2:$EK$2,0))-SUM(OFFSET($E80,,MATCH(FP$2,$F$1:$EK$1,0),,4)))&gt;0,INDEX($F$4:$EK$109,MATCH(1,($A$4:$A$109=$EO80)*($B$4:$B$109=$EP80),0),MATCH(FP$2,$F$2:$EK$2,0))-SUM(OFFSET($E80,,MATCH(FP$2,$F$1:$EK$1,0),,4)),""),"")</f>
        <v/>
      </c>
      <c r="FQ80" t="str" cm="1">
        <f t="array" aca="1" ref="FQ80" ca="1">IF(ISNUMBER(EH$4),IF(ABS(INDEX($F$4:$EK$109,MATCH(1,($A$4:$A$109=$EO80)*($B$4:$B$109=$EP80),0),MATCH(FQ$2,$F$2:$EK$2,0))-SUM(OFFSET($E80,,MATCH(FQ$2,$F$1:$EK$1,0),,4)))&gt;0,INDEX($F$4:$EK$109,MATCH(1,($A$4:$A$109=$EO80)*($B$4:$B$109=$EP80),0),MATCH(FQ$2,$F$2:$EK$2,0))-SUM(OFFSET($E80,,MATCH(FQ$2,$F$1:$EK$1,0),,4)),""),"")</f>
        <v/>
      </c>
      <c r="FR80" t="str" cm="1">
        <f t="array" aca="1" ref="FR80" ca="1">IF(ISNUMBER(EI$4),IF(ABS(INDEX($F$4:$EK$109,MATCH(1,($A$4:$A$109=$EO80)*($B$4:$B$109=$EP80),0),MATCH(FR$2,$F$2:$EK$2,0))-SUM(OFFSET($E80,,MATCH(FR$2,$F$1:$EK$1,0),,4)))&gt;0,INDEX($F$4:$EK$109,MATCH(1,($A$4:$A$109=$EO80)*($B$4:$B$109=$EP80),0),MATCH(FR$2,$F$2:$EK$2,0))-SUM(OFFSET($E80,,MATCH(FR$2,$F$1:$EK$1,0),,4)),""),"")</f>
        <v/>
      </c>
      <c r="FS80" t="str" cm="1">
        <f t="array" aca="1" ref="FS80" ca="1">IF(ISNUMBER(EJ$4),IF(ABS(INDEX($F$4:$EK$109,MATCH(1,($A$4:$A$109=$EO80)*($B$4:$B$109=$EP80),0),MATCH(FS$2,$F$2:$EK$2,0))-SUM(OFFSET($E80,,MATCH(FS$2,$F$1:$EK$1,0),,4)))&gt;0,INDEX($F$4:$EK$109,MATCH(1,($A$4:$A$109=$EO80)*($B$4:$B$109=$EP80),0),MATCH(FS$2,$F$2:$EK$2,0))-SUM(OFFSET($E80,,MATCH(FS$2,$F$1:$EK$1,0),,4)),""),"")</f>
        <v/>
      </c>
      <c r="FT80" t="str" cm="1">
        <f t="array" aca="1" ref="FT80" ca="1">IF(ISNUMBER(EK$4),IF(ABS(INDEX($F$4:$EK$109,MATCH(1,($A$4:$A$109=$EO80)*($B$4:$B$109=$EP80),0),MATCH(FT$2,$F$2:$EK$2,0))-SUM(OFFSET($E80,,MATCH(FT$2,$F$1:$EK$1,0),,4)))&gt;0,INDEX($F$4:$EK$109,MATCH(1,($A$4:$A$109=$EO80)*($B$4:$B$109=$EP80),0),MATCH(FT$2,$F$2:$EK$2,0))-SUM(OFFSET($E80,,MATCH(FT$2,$F$1:$EK$1,0),,4)),""),"")</f>
        <v/>
      </c>
    </row>
    <row r="81" spans="1:176" x14ac:dyDescent="0.25">
      <c r="A81" t="s">
        <v>201</v>
      </c>
      <c r="B81" t="s">
        <v>144</v>
      </c>
      <c r="F81">
        <v>55083000</v>
      </c>
      <c r="G81">
        <v>55607000</v>
      </c>
      <c r="H81">
        <v>55480000</v>
      </c>
      <c r="I81">
        <v>53955000</v>
      </c>
      <c r="J81">
        <v>54000000</v>
      </c>
      <c r="K81">
        <v>49000000</v>
      </c>
      <c r="L81">
        <v>48000000</v>
      </c>
      <c r="M81">
        <v>46000000</v>
      </c>
      <c r="N81">
        <v>45000000</v>
      </c>
      <c r="O81">
        <v>47000000</v>
      </c>
      <c r="P81">
        <v>48000000</v>
      </c>
      <c r="Q81">
        <v>47000000</v>
      </c>
      <c r="R81">
        <v>47000000</v>
      </c>
      <c r="S81">
        <v>49000000</v>
      </c>
      <c r="T81">
        <v>49000000</v>
      </c>
      <c r="U81">
        <v>54000000</v>
      </c>
      <c r="V81">
        <v>57000000</v>
      </c>
      <c r="W81">
        <v>59000000</v>
      </c>
      <c r="X81">
        <v>68000000</v>
      </c>
      <c r="Y81">
        <v>78000000</v>
      </c>
      <c r="Z81">
        <v>91000000</v>
      </c>
      <c r="AA81">
        <v>92000000</v>
      </c>
      <c r="AB81">
        <v>92000000</v>
      </c>
      <c r="AC81">
        <v>106000000</v>
      </c>
      <c r="AD81">
        <v>107000000</v>
      </c>
      <c r="AE81">
        <v>404000000</v>
      </c>
      <c r="AF81">
        <v>299000000</v>
      </c>
      <c r="AG81">
        <v>287000000</v>
      </c>
      <c r="AH81">
        <v>281000000</v>
      </c>
      <c r="AI81">
        <v>286000000</v>
      </c>
      <c r="AJ81">
        <v>298000000</v>
      </c>
      <c r="AK81">
        <v>309000000</v>
      </c>
      <c r="AL81">
        <v>334000000</v>
      </c>
      <c r="AM81">
        <v>378000000</v>
      </c>
      <c r="AN81">
        <v>406000000</v>
      </c>
      <c r="AO81">
        <v>426000000</v>
      </c>
      <c r="AP81">
        <v>384000000</v>
      </c>
      <c r="AQ81">
        <v>365000000</v>
      </c>
      <c r="AR81">
        <v>372000000</v>
      </c>
      <c r="AS81">
        <v>387000000</v>
      </c>
      <c r="AT81">
        <v>410000000</v>
      </c>
      <c r="AU81">
        <v>433000000</v>
      </c>
      <c r="AV81">
        <v>478000000</v>
      </c>
      <c r="DK81">
        <v>220125000</v>
      </c>
      <c r="DL81">
        <v>197000000</v>
      </c>
      <c r="DM81">
        <v>187000000</v>
      </c>
      <c r="DN81">
        <v>199000000</v>
      </c>
      <c r="DO81">
        <v>262000000</v>
      </c>
      <c r="DP81">
        <v>381000000</v>
      </c>
      <c r="DQ81">
        <v>1098000000</v>
      </c>
      <c r="DR81">
        <v>1174000000</v>
      </c>
      <c r="DS81">
        <v>1544000000</v>
      </c>
      <c r="DT81">
        <v>1508000000</v>
      </c>
      <c r="EO81" t="str">
        <f t="shared" si="10"/>
        <v>cf</v>
      </c>
      <c r="EP81" t="str">
        <f t="shared" si="10"/>
        <v>depreciationAndAmortization</v>
      </c>
      <c r="ET81" t="str" cm="1">
        <f t="array" aca="1" ref="ET81" ca="1">IF(ISNUMBER(DK$4),IF(ABS(INDEX($F$4:$EK$109,MATCH(1,($A$4:$A$109=$EO81)*($B$4:$B$109=$EP81),0),MATCH(ET$2,$F$2:$EK$2,0))-SUM(OFFSET($E81,,MATCH(ET$2,$F$1:$EK$1,0),,4)))&gt;0,INDEX($F$4:$EK$109,MATCH(1,($A$4:$A$109=$EO81)*($B$4:$B$109=$EP81),0),MATCH(ET$2,$F$2:$EK$2,0))-SUM(OFFSET($E81,,MATCH(ET$2,$F$1:$EK$1,0),,4)),""),"")</f>
        <v/>
      </c>
      <c r="EU81" t="str" cm="1">
        <f t="array" aca="1" ref="EU81" ca="1">IF(ISNUMBER(DL$4),IF(ABS(INDEX($F$4:$EK$109,MATCH(1,($A$4:$A$109=$EO81)*($B$4:$B$109=$EP81),0),MATCH(EU$2,$F$2:$EK$2,0))-SUM(OFFSET($E81,,MATCH(EU$2,$F$1:$EK$1,0),,4)))&gt;0,INDEX($F$4:$EK$109,MATCH(1,($A$4:$A$109=$EO81)*($B$4:$B$109=$EP81),0),MATCH(EU$2,$F$2:$EK$2,0))-SUM(OFFSET($E81,,MATCH(EU$2,$F$1:$EK$1,0),,4)),""),"")</f>
        <v/>
      </c>
      <c r="EV81" t="str" cm="1">
        <f t="array" aca="1" ref="EV81" ca="1">IF(ISNUMBER(DM$4),IF(ABS(INDEX($F$4:$EK$109,MATCH(1,($A$4:$A$109=$EO81)*($B$4:$B$109=$EP81),0),MATCH(EV$2,$F$2:$EK$2,0))-SUM(OFFSET($E81,,MATCH(EV$2,$F$1:$EK$1,0),,4)))&gt;0,INDEX($F$4:$EK$109,MATCH(1,($A$4:$A$109=$EO81)*($B$4:$B$109=$EP81),0),MATCH(EV$2,$F$2:$EK$2,0))-SUM(OFFSET($E81,,MATCH(EV$2,$F$1:$EK$1,0),,4)),""),"")</f>
        <v/>
      </c>
      <c r="EW81" t="str" cm="1">
        <f t="array" aca="1" ref="EW81" ca="1">IF(ISNUMBER(DN$4),IF(ABS(INDEX($F$4:$EK$109,MATCH(1,($A$4:$A$109=$EO81)*($B$4:$B$109=$EP81),0),MATCH(EW$2,$F$2:$EK$2,0))-SUM(OFFSET($E81,,MATCH(EW$2,$F$1:$EK$1,0),,4)))&gt;0,INDEX($F$4:$EK$109,MATCH(1,($A$4:$A$109=$EO81)*($B$4:$B$109=$EP81),0),MATCH(EW$2,$F$2:$EK$2,0))-SUM(OFFSET($E81,,MATCH(EW$2,$F$1:$EK$1,0),,4)),""),"")</f>
        <v/>
      </c>
      <c r="EX81" t="str" cm="1">
        <f t="array" aca="1" ref="EX81" ca="1">IF(ISNUMBER(DO$4),IF(ABS(INDEX($F$4:$EK$109,MATCH(1,($A$4:$A$109=$EO81)*($B$4:$B$109=$EP81),0),MATCH(EX$2,$F$2:$EK$2,0))-SUM(OFFSET($E81,,MATCH(EX$2,$F$1:$EK$1,0),,4)))&gt;0,INDEX($F$4:$EK$109,MATCH(1,($A$4:$A$109=$EO81)*($B$4:$B$109=$EP81),0),MATCH(EX$2,$F$2:$EK$2,0))-SUM(OFFSET($E81,,MATCH(EX$2,$F$1:$EK$1,0),,4)),""),"")</f>
        <v/>
      </c>
      <c r="EY81" t="str" cm="1">
        <f t="array" aca="1" ref="EY81" ca="1">IF(ISNUMBER(DP$4),IF(ABS(INDEX($F$4:$EK$109,MATCH(1,($A$4:$A$109=$EO81)*($B$4:$B$109=$EP81),0),MATCH(EY$2,$F$2:$EK$2,0))-SUM(OFFSET($E81,,MATCH(EY$2,$F$1:$EK$1,0),,4)))&gt;0,INDEX($F$4:$EK$109,MATCH(1,($A$4:$A$109=$EO81)*($B$4:$B$109=$EP81),0),MATCH(EY$2,$F$2:$EK$2,0))-SUM(OFFSET($E81,,MATCH(EY$2,$F$1:$EK$1,0),,4)),""),"")</f>
        <v/>
      </c>
      <c r="EZ81" cm="1">
        <f t="array" aca="1" ref="EZ81" ca="1">IF(ISNUMBER(DQ$4),IF(ABS(INDEX($F$4:$EK$109,MATCH(1,($A$4:$A$109=$EO81)*($B$4:$B$109=$EP81),0),MATCH(EZ$2,$F$2:$EK$2,0))-SUM(OFFSET($E81,,MATCH(EZ$2,$F$1:$EK$1,0),,4)))&gt;0,INDEX($F$4:$EK$109,MATCH(1,($A$4:$A$109=$EO81)*($B$4:$B$109=$EP81),0),MATCH(EZ$2,$F$2:$EK$2,0))-SUM(OFFSET($E81,,MATCH(EZ$2,$F$1:$EK$1,0),,4)),""),"")</f>
        <v>1000000</v>
      </c>
      <c r="FA81" t="str" cm="1">
        <f t="array" aca="1" ref="FA81" ca="1">IF(ISNUMBER(DR$4),IF(ABS(INDEX($F$4:$EK$109,MATCH(1,($A$4:$A$109=$EO81)*($B$4:$B$109=$EP81),0),MATCH(FA$2,$F$2:$EK$2,0))-SUM(OFFSET($E81,,MATCH(FA$2,$F$1:$EK$1,0),,4)))&gt;0,INDEX($F$4:$EK$109,MATCH(1,($A$4:$A$109=$EO81)*($B$4:$B$109=$EP81),0),MATCH(FA$2,$F$2:$EK$2,0))-SUM(OFFSET($E81,,MATCH(FA$2,$F$1:$EK$1,0),,4)),""),"")</f>
        <v/>
      </c>
      <c r="FB81" t="str" cm="1">
        <f t="array" aca="1" ref="FB81" ca="1">IF(ISNUMBER(DS$4),IF(ABS(INDEX($F$4:$EK$109,MATCH(1,($A$4:$A$109=$EO81)*($B$4:$B$109=$EP81),0),MATCH(FB$2,$F$2:$EK$2,0))-SUM(OFFSET($E81,,MATCH(FB$2,$F$1:$EK$1,0),,4)))&gt;0,INDEX($F$4:$EK$109,MATCH(1,($A$4:$A$109=$EO81)*($B$4:$B$109=$EP81),0),MATCH(FB$2,$F$2:$EK$2,0))-SUM(OFFSET($E81,,MATCH(FB$2,$F$1:$EK$1,0),,4)),""),"")</f>
        <v/>
      </c>
      <c r="FC81" t="str" cm="1">
        <f t="array" aca="1" ref="FC81" ca="1">IF(ISNUMBER(DT$4),IF(ABS(INDEX($F$4:$EK$109,MATCH(1,($A$4:$A$109=$EO81)*($B$4:$B$109=$EP81),0),MATCH(FC$2,$F$2:$EK$2,0))-SUM(OFFSET($E81,,MATCH(FC$2,$F$1:$EK$1,0),,4)))&gt;0,INDEX($F$4:$EK$109,MATCH(1,($A$4:$A$109=$EO81)*($B$4:$B$109=$EP81),0),MATCH(FC$2,$F$2:$EK$2,0))-SUM(OFFSET($E81,,MATCH(FC$2,$F$1:$EK$1,0),,4)),""),"")</f>
        <v/>
      </c>
      <c r="FD81" t="str" cm="1">
        <f t="array" aca="1" ref="FD81" ca="1">IF(ISNUMBER(DU$4),IF(ABS(INDEX($F$4:$EK$109,MATCH(1,($A$4:$A$109=$EO81)*($B$4:$B$109=$EP81),0),MATCH(FD$2,$F$2:$EK$2,0))-SUM(OFFSET($E81,,MATCH(FD$2,$F$1:$EK$1,0),,4)))&gt;0,INDEX($F$4:$EK$109,MATCH(1,($A$4:$A$109=$EO81)*($B$4:$B$109=$EP81),0),MATCH(FD$2,$F$2:$EK$2,0))-SUM(OFFSET($E81,,MATCH(FD$2,$F$1:$EK$1,0),,4)),""),"")</f>
        <v/>
      </c>
      <c r="FE81" t="str" cm="1">
        <f t="array" aca="1" ref="FE81" ca="1">IF(ISNUMBER(DV$4),IF(ABS(INDEX($F$4:$EK$109,MATCH(1,($A$4:$A$109=$EO81)*($B$4:$B$109=$EP81),0),MATCH(FE$2,$F$2:$EK$2,0))-SUM(OFFSET($E81,,MATCH(FE$2,$F$1:$EK$1,0),,4)))&gt;0,INDEX($F$4:$EK$109,MATCH(1,($A$4:$A$109=$EO81)*($B$4:$B$109=$EP81),0),MATCH(FE$2,$F$2:$EK$2,0))-SUM(OFFSET($E81,,MATCH(FE$2,$F$1:$EK$1,0),,4)),""),"")</f>
        <v/>
      </c>
      <c r="FF81" t="str" cm="1">
        <f t="array" aca="1" ref="FF81" ca="1">IF(ISNUMBER(DW$4),IF(ABS(INDEX($F$4:$EK$109,MATCH(1,($A$4:$A$109=$EO81)*($B$4:$B$109=$EP81),0),MATCH(FF$2,$F$2:$EK$2,0))-SUM(OFFSET($E81,,MATCH(FF$2,$F$1:$EK$1,0),,4)))&gt;0,INDEX($F$4:$EK$109,MATCH(1,($A$4:$A$109=$EO81)*($B$4:$B$109=$EP81),0),MATCH(FF$2,$F$2:$EK$2,0))-SUM(OFFSET($E81,,MATCH(FF$2,$F$1:$EK$1,0),,4)),""),"")</f>
        <v/>
      </c>
      <c r="FG81" t="str" cm="1">
        <f t="array" aca="1" ref="FG81" ca="1">IF(ISNUMBER(DX$4),IF(ABS(INDEX($F$4:$EK$109,MATCH(1,($A$4:$A$109=$EO81)*($B$4:$B$109=$EP81),0),MATCH(FG$2,$F$2:$EK$2,0))-SUM(OFFSET($E81,,MATCH(FG$2,$F$1:$EK$1,0),,4)))&gt;0,INDEX($F$4:$EK$109,MATCH(1,($A$4:$A$109=$EO81)*($B$4:$B$109=$EP81),0),MATCH(FG$2,$F$2:$EK$2,0))-SUM(OFFSET($E81,,MATCH(FG$2,$F$1:$EK$1,0),,4)),""),"")</f>
        <v/>
      </c>
      <c r="FH81" t="str" cm="1">
        <f t="array" aca="1" ref="FH81" ca="1">IF(ISNUMBER(DY$4),IF(ABS(INDEX($F$4:$EK$109,MATCH(1,($A$4:$A$109=$EO81)*($B$4:$B$109=$EP81),0),MATCH(FH$2,$F$2:$EK$2,0))-SUM(OFFSET($E81,,MATCH(FH$2,$F$1:$EK$1,0),,4)))&gt;0,INDEX($F$4:$EK$109,MATCH(1,($A$4:$A$109=$EO81)*($B$4:$B$109=$EP81),0),MATCH(FH$2,$F$2:$EK$2,0))-SUM(OFFSET($E81,,MATCH(FH$2,$F$1:$EK$1,0),,4)),""),"")</f>
        <v/>
      </c>
      <c r="FI81" t="str" cm="1">
        <f t="array" aca="1" ref="FI81" ca="1">IF(ISNUMBER(DZ$4),IF(ABS(INDEX($F$4:$EK$109,MATCH(1,($A$4:$A$109=$EO81)*($B$4:$B$109=$EP81),0),MATCH(FI$2,$F$2:$EK$2,0))-SUM(OFFSET($E81,,MATCH(FI$2,$F$1:$EK$1,0),,4)))&gt;0,INDEX($F$4:$EK$109,MATCH(1,($A$4:$A$109=$EO81)*($B$4:$B$109=$EP81),0),MATCH(FI$2,$F$2:$EK$2,0))-SUM(OFFSET($E81,,MATCH(FI$2,$F$1:$EK$1,0),,4)),""),"")</f>
        <v/>
      </c>
      <c r="FJ81" t="str" cm="1">
        <f t="array" aca="1" ref="FJ81" ca="1">IF(ISNUMBER(EA$4),IF(ABS(INDEX($F$4:$EK$109,MATCH(1,($A$4:$A$109=$EO81)*($B$4:$B$109=$EP81),0),MATCH(FJ$2,$F$2:$EK$2,0))-SUM(OFFSET($E81,,MATCH(FJ$2,$F$1:$EK$1,0),,4)))&gt;0,INDEX($F$4:$EK$109,MATCH(1,($A$4:$A$109=$EO81)*($B$4:$B$109=$EP81),0),MATCH(FJ$2,$F$2:$EK$2,0))-SUM(OFFSET($E81,,MATCH(FJ$2,$F$1:$EK$1,0),,4)),""),"")</f>
        <v/>
      </c>
      <c r="FK81" t="str" cm="1">
        <f t="array" aca="1" ref="FK81" ca="1">IF(ISNUMBER(EB$4),IF(ABS(INDEX($F$4:$EK$109,MATCH(1,($A$4:$A$109=$EO81)*($B$4:$B$109=$EP81),0),MATCH(FK$2,$F$2:$EK$2,0))-SUM(OFFSET($E81,,MATCH(FK$2,$F$1:$EK$1,0),,4)))&gt;0,INDEX($F$4:$EK$109,MATCH(1,($A$4:$A$109=$EO81)*($B$4:$B$109=$EP81),0),MATCH(FK$2,$F$2:$EK$2,0))-SUM(OFFSET($E81,,MATCH(FK$2,$F$1:$EK$1,0),,4)),""),"")</f>
        <v/>
      </c>
      <c r="FL81" t="str" cm="1">
        <f t="array" aca="1" ref="FL81" ca="1">IF(ISNUMBER(EC$4),IF(ABS(INDEX($F$4:$EK$109,MATCH(1,($A$4:$A$109=$EO81)*($B$4:$B$109=$EP81),0),MATCH(FL$2,$F$2:$EK$2,0))-SUM(OFFSET($E81,,MATCH(FL$2,$F$1:$EK$1,0),,4)))&gt;0,INDEX($F$4:$EK$109,MATCH(1,($A$4:$A$109=$EO81)*($B$4:$B$109=$EP81),0),MATCH(FL$2,$F$2:$EK$2,0))-SUM(OFFSET($E81,,MATCH(FL$2,$F$1:$EK$1,0),,4)),""),"")</f>
        <v/>
      </c>
      <c r="FM81" t="str" cm="1">
        <f t="array" aca="1" ref="FM81" ca="1">IF(ISNUMBER(ED$4),IF(ABS(INDEX($F$4:$EK$109,MATCH(1,($A$4:$A$109=$EO81)*($B$4:$B$109=$EP81),0),MATCH(FM$2,$F$2:$EK$2,0))-SUM(OFFSET($E81,,MATCH(FM$2,$F$1:$EK$1,0),,4)))&gt;0,INDEX($F$4:$EK$109,MATCH(1,($A$4:$A$109=$EO81)*($B$4:$B$109=$EP81),0),MATCH(FM$2,$F$2:$EK$2,0))-SUM(OFFSET($E81,,MATCH(FM$2,$F$1:$EK$1,0),,4)),""),"")</f>
        <v/>
      </c>
      <c r="FN81" t="str" cm="1">
        <f t="array" aca="1" ref="FN81" ca="1">IF(ISNUMBER(EE$4),IF(ABS(INDEX($F$4:$EK$109,MATCH(1,($A$4:$A$109=$EO81)*($B$4:$B$109=$EP81),0),MATCH(FN$2,$F$2:$EK$2,0))-SUM(OFFSET($E81,,MATCH(FN$2,$F$1:$EK$1,0),,4)))&gt;0,INDEX($F$4:$EK$109,MATCH(1,($A$4:$A$109=$EO81)*($B$4:$B$109=$EP81),0),MATCH(FN$2,$F$2:$EK$2,0))-SUM(OFFSET($E81,,MATCH(FN$2,$F$1:$EK$1,0),,4)),""),"")</f>
        <v/>
      </c>
      <c r="FO81" t="str" cm="1">
        <f t="array" aca="1" ref="FO81" ca="1">IF(ISNUMBER(EF$4),IF(ABS(INDEX($F$4:$EK$109,MATCH(1,($A$4:$A$109=$EO81)*($B$4:$B$109=$EP81),0),MATCH(FO$2,$F$2:$EK$2,0))-SUM(OFFSET($E81,,MATCH(FO$2,$F$1:$EK$1,0),,4)))&gt;0,INDEX($F$4:$EK$109,MATCH(1,($A$4:$A$109=$EO81)*($B$4:$B$109=$EP81),0),MATCH(FO$2,$F$2:$EK$2,0))-SUM(OFFSET($E81,,MATCH(FO$2,$F$1:$EK$1,0),,4)),""),"")</f>
        <v/>
      </c>
      <c r="FP81" t="str" cm="1">
        <f t="array" aca="1" ref="FP81" ca="1">IF(ISNUMBER(EG$4),IF(ABS(INDEX($F$4:$EK$109,MATCH(1,($A$4:$A$109=$EO81)*($B$4:$B$109=$EP81),0),MATCH(FP$2,$F$2:$EK$2,0))-SUM(OFFSET($E81,,MATCH(FP$2,$F$1:$EK$1,0),,4)))&gt;0,INDEX($F$4:$EK$109,MATCH(1,($A$4:$A$109=$EO81)*($B$4:$B$109=$EP81),0),MATCH(FP$2,$F$2:$EK$2,0))-SUM(OFFSET($E81,,MATCH(FP$2,$F$1:$EK$1,0),,4)),""),"")</f>
        <v/>
      </c>
      <c r="FQ81" t="str" cm="1">
        <f t="array" aca="1" ref="FQ81" ca="1">IF(ISNUMBER(EH$4),IF(ABS(INDEX($F$4:$EK$109,MATCH(1,($A$4:$A$109=$EO81)*($B$4:$B$109=$EP81),0),MATCH(FQ$2,$F$2:$EK$2,0))-SUM(OFFSET($E81,,MATCH(FQ$2,$F$1:$EK$1,0),,4)))&gt;0,INDEX($F$4:$EK$109,MATCH(1,($A$4:$A$109=$EO81)*($B$4:$B$109=$EP81),0),MATCH(FQ$2,$F$2:$EK$2,0))-SUM(OFFSET($E81,,MATCH(FQ$2,$F$1:$EK$1,0),,4)),""),"")</f>
        <v/>
      </c>
      <c r="FR81" t="str" cm="1">
        <f t="array" aca="1" ref="FR81" ca="1">IF(ISNUMBER(EI$4),IF(ABS(INDEX($F$4:$EK$109,MATCH(1,($A$4:$A$109=$EO81)*($B$4:$B$109=$EP81),0),MATCH(FR$2,$F$2:$EK$2,0))-SUM(OFFSET($E81,,MATCH(FR$2,$F$1:$EK$1,0),,4)))&gt;0,INDEX($F$4:$EK$109,MATCH(1,($A$4:$A$109=$EO81)*($B$4:$B$109=$EP81),0),MATCH(FR$2,$F$2:$EK$2,0))-SUM(OFFSET($E81,,MATCH(FR$2,$F$1:$EK$1,0),,4)),""),"")</f>
        <v/>
      </c>
      <c r="FS81" t="str" cm="1">
        <f t="array" aca="1" ref="FS81" ca="1">IF(ISNUMBER(EJ$4),IF(ABS(INDEX($F$4:$EK$109,MATCH(1,($A$4:$A$109=$EO81)*($B$4:$B$109=$EP81),0),MATCH(FS$2,$F$2:$EK$2,0))-SUM(OFFSET($E81,,MATCH(FS$2,$F$1:$EK$1,0),,4)))&gt;0,INDEX($F$4:$EK$109,MATCH(1,($A$4:$A$109=$EO81)*($B$4:$B$109=$EP81),0),MATCH(FS$2,$F$2:$EK$2,0))-SUM(OFFSET($E81,,MATCH(FS$2,$F$1:$EK$1,0),,4)),""),"")</f>
        <v/>
      </c>
      <c r="FT81" t="str" cm="1">
        <f t="array" aca="1" ref="FT81" ca="1">IF(ISNUMBER(EK$4),IF(ABS(INDEX($F$4:$EK$109,MATCH(1,($A$4:$A$109=$EO81)*($B$4:$B$109=$EP81),0),MATCH(FT$2,$F$2:$EK$2,0))-SUM(OFFSET($E81,,MATCH(FT$2,$F$1:$EK$1,0),,4)))&gt;0,INDEX($F$4:$EK$109,MATCH(1,($A$4:$A$109=$EO81)*($B$4:$B$109=$EP81),0),MATCH(FT$2,$F$2:$EK$2,0))-SUM(OFFSET($E81,,MATCH(FT$2,$F$1:$EK$1,0),,4)),""),"")</f>
        <v/>
      </c>
    </row>
    <row r="82" spans="1:176" x14ac:dyDescent="0.25">
      <c r="A82" t="s">
        <v>201</v>
      </c>
      <c r="B82" t="s">
        <v>202</v>
      </c>
      <c r="F82">
        <v>21464000</v>
      </c>
      <c r="G82">
        <v>16849000</v>
      </c>
      <c r="H82">
        <v>23768000</v>
      </c>
      <c r="I82">
        <v>20488000</v>
      </c>
      <c r="J82">
        <v>28000000</v>
      </c>
      <c r="K82">
        <v>37000000</v>
      </c>
      <c r="L82">
        <v>42000000</v>
      </c>
      <c r="M82">
        <v>27000000</v>
      </c>
      <c r="N82">
        <v>33000000</v>
      </c>
      <c r="O82">
        <v>41000000</v>
      </c>
      <c r="P82">
        <v>72000000</v>
      </c>
      <c r="Q82">
        <v>51000000</v>
      </c>
      <c r="R82">
        <v>22000000</v>
      </c>
      <c r="S82">
        <v>93000000</v>
      </c>
      <c r="T82">
        <v>43000000</v>
      </c>
      <c r="U82">
        <v>-517000000</v>
      </c>
      <c r="V82">
        <v>51000000</v>
      </c>
      <c r="W82">
        <v>62000000</v>
      </c>
      <c r="X82">
        <v>-83000000</v>
      </c>
      <c r="Y82">
        <v>-345000000</v>
      </c>
      <c r="Z82">
        <v>-42000000</v>
      </c>
      <c r="AA82">
        <v>15000000</v>
      </c>
      <c r="AB82">
        <v>22000000</v>
      </c>
      <c r="AC82">
        <v>23000000</v>
      </c>
      <c r="AD82">
        <v>16000000</v>
      </c>
      <c r="AE82">
        <v>-80000000</v>
      </c>
      <c r="AF82">
        <v>-53000000</v>
      </c>
      <c r="AG82">
        <v>-164000000</v>
      </c>
      <c r="AH82">
        <v>24000000</v>
      </c>
      <c r="AI82">
        <v>-185000000</v>
      </c>
      <c r="AJ82">
        <v>-21000000</v>
      </c>
      <c r="AK82">
        <v>-225000000</v>
      </c>
      <c r="AL82">
        <v>-542000000</v>
      </c>
      <c r="AM82">
        <v>-443000000</v>
      </c>
      <c r="AN82">
        <v>-532000000</v>
      </c>
      <c r="AO82">
        <v>-647000000</v>
      </c>
      <c r="AP82">
        <v>-1135000000</v>
      </c>
      <c r="AQ82">
        <v>-746000000</v>
      </c>
      <c r="AR82">
        <v>-530000000</v>
      </c>
      <c r="AS82">
        <v>-78000000</v>
      </c>
      <c r="AT82">
        <v>-1577000000</v>
      </c>
      <c r="AU82">
        <v>-1699000000</v>
      </c>
      <c r="AV82">
        <v>-603000000</v>
      </c>
      <c r="DK82">
        <v>82569000</v>
      </c>
      <c r="DL82">
        <v>134000000</v>
      </c>
      <c r="DM82">
        <v>197000000</v>
      </c>
      <c r="DN82">
        <v>-359000000</v>
      </c>
      <c r="DO82">
        <v>-315000000</v>
      </c>
      <c r="DP82">
        <v>18000000</v>
      </c>
      <c r="DQ82">
        <v>-282000000</v>
      </c>
      <c r="DR82">
        <v>-406000000</v>
      </c>
      <c r="DS82">
        <v>-2164000000</v>
      </c>
      <c r="DT82">
        <v>-2489000000</v>
      </c>
      <c r="EO82" t="str">
        <f t="shared" si="10"/>
        <v>cf</v>
      </c>
      <c r="EP82" t="str">
        <f t="shared" si="10"/>
        <v>deferredIncomeTax</v>
      </c>
      <c r="ET82" t="str" cm="1">
        <f t="array" aca="1" ref="ET82" ca="1">IF(ISNUMBER(DK$4),IF(ABS(INDEX($F$4:$EK$109,MATCH(1,($A$4:$A$109=$EO82)*($B$4:$B$109=$EP82),0),MATCH(ET$2,$F$2:$EK$2,0))-SUM(OFFSET($E82,,MATCH(ET$2,$F$1:$EK$1,0),,4)))&gt;0,INDEX($F$4:$EK$109,MATCH(1,($A$4:$A$109=$EO82)*($B$4:$B$109=$EP82),0),MATCH(ET$2,$F$2:$EK$2,0))-SUM(OFFSET($E82,,MATCH(ET$2,$F$1:$EK$1,0),,4)),""),"")</f>
        <v/>
      </c>
      <c r="EU82" t="str" cm="1">
        <f t="array" aca="1" ref="EU82" ca="1">IF(ISNUMBER(DL$4),IF(ABS(INDEX($F$4:$EK$109,MATCH(1,($A$4:$A$109=$EO82)*($B$4:$B$109=$EP82),0),MATCH(EU$2,$F$2:$EK$2,0))-SUM(OFFSET($E82,,MATCH(EU$2,$F$1:$EK$1,0),,4)))&gt;0,INDEX($F$4:$EK$109,MATCH(1,($A$4:$A$109=$EO82)*($B$4:$B$109=$EP82),0),MATCH(EU$2,$F$2:$EK$2,0))-SUM(OFFSET($E82,,MATCH(EU$2,$F$1:$EK$1,0),,4)),""),"")</f>
        <v/>
      </c>
      <c r="EV82" t="str" cm="1">
        <f t="array" aca="1" ref="EV82" ca="1">IF(ISNUMBER(DM$4),IF(ABS(INDEX($F$4:$EK$109,MATCH(1,($A$4:$A$109=$EO82)*($B$4:$B$109=$EP82),0),MATCH(EV$2,$F$2:$EK$2,0))-SUM(OFFSET($E82,,MATCH(EV$2,$F$1:$EK$1,0),,4)))&gt;0,INDEX($F$4:$EK$109,MATCH(1,($A$4:$A$109=$EO82)*($B$4:$B$109=$EP82),0),MATCH(EV$2,$F$2:$EK$2,0))-SUM(OFFSET($E82,,MATCH(EV$2,$F$1:$EK$1,0),,4)),""),"")</f>
        <v/>
      </c>
      <c r="EW82" t="str" cm="1">
        <f t="array" aca="1" ref="EW82" ca="1">IF(ISNUMBER(DN$4),IF(ABS(INDEX($F$4:$EK$109,MATCH(1,($A$4:$A$109=$EO82)*($B$4:$B$109=$EP82),0),MATCH(EW$2,$F$2:$EK$2,0))-SUM(OFFSET($E82,,MATCH(EW$2,$F$1:$EK$1,0),,4)))&gt;0,INDEX($F$4:$EK$109,MATCH(1,($A$4:$A$109=$EO82)*($B$4:$B$109=$EP82),0),MATCH(EW$2,$F$2:$EK$2,0))-SUM(OFFSET($E82,,MATCH(EW$2,$F$1:$EK$1,0),,4)),""),"")</f>
        <v/>
      </c>
      <c r="EX82" t="str" cm="1">
        <f t="array" aca="1" ref="EX82" ca="1">IF(ISNUMBER(DO$4),IF(ABS(INDEX($F$4:$EK$109,MATCH(1,($A$4:$A$109=$EO82)*($B$4:$B$109=$EP82),0),MATCH(EX$2,$F$2:$EK$2,0))-SUM(OFFSET($E82,,MATCH(EX$2,$F$1:$EK$1,0),,4)))&gt;0,INDEX($F$4:$EK$109,MATCH(1,($A$4:$A$109=$EO82)*($B$4:$B$109=$EP82),0),MATCH(EX$2,$F$2:$EK$2,0))-SUM(OFFSET($E82,,MATCH(EX$2,$F$1:$EK$1,0),,4)),""),"")</f>
        <v/>
      </c>
      <c r="EY82" t="str" cm="1">
        <f t="array" aca="1" ref="EY82" ca="1">IF(ISNUMBER(DP$4),IF(ABS(INDEX($F$4:$EK$109,MATCH(1,($A$4:$A$109=$EO82)*($B$4:$B$109=$EP82),0),MATCH(EY$2,$F$2:$EK$2,0))-SUM(OFFSET($E82,,MATCH(EY$2,$F$1:$EK$1,0),,4)))&gt;0,INDEX($F$4:$EK$109,MATCH(1,($A$4:$A$109=$EO82)*($B$4:$B$109=$EP82),0),MATCH(EY$2,$F$2:$EK$2,0))-SUM(OFFSET($E82,,MATCH(EY$2,$F$1:$EK$1,0),,4)),""),"")</f>
        <v/>
      </c>
      <c r="EZ82" cm="1">
        <f t="array" aca="1" ref="EZ82" ca="1">IF(ISNUMBER(DQ$4),IF(ABS(INDEX($F$4:$EK$109,MATCH(1,($A$4:$A$109=$EO82)*($B$4:$B$109=$EP82),0),MATCH(EZ$2,$F$2:$EK$2,0))-SUM(OFFSET($E82,,MATCH(EZ$2,$F$1:$EK$1,0),,4)))&gt;0,INDEX($F$4:$EK$109,MATCH(1,($A$4:$A$109=$EO82)*($B$4:$B$109=$EP82),0),MATCH(EZ$2,$F$2:$EK$2,0))-SUM(OFFSET($E82,,MATCH(EZ$2,$F$1:$EK$1,0),,4)),""),"")</f>
        <v>-1000000</v>
      </c>
      <c r="FA82" cm="1">
        <f t="array" aca="1" ref="FA82" ca="1">IF(ISNUMBER(DR$4),IF(ABS(INDEX($F$4:$EK$109,MATCH(1,($A$4:$A$109=$EO82)*($B$4:$B$109=$EP82),0),MATCH(FA$2,$F$2:$EK$2,0))-SUM(OFFSET($E82,,MATCH(FA$2,$F$1:$EK$1,0),,4)))&gt;0,INDEX($F$4:$EK$109,MATCH(1,($A$4:$A$109=$EO82)*($B$4:$B$109=$EP82),0),MATCH(FA$2,$F$2:$EK$2,0))-SUM(OFFSET($E82,,MATCH(FA$2,$F$1:$EK$1,0),,4)),""),"")</f>
        <v>1000000</v>
      </c>
      <c r="FB82" t="str" cm="1">
        <f t="array" aca="1" ref="FB82" ca="1">IF(ISNUMBER(DS$4),IF(ABS(INDEX($F$4:$EK$109,MATCH(1,($A$4:$A$109=$EO82)*($B$4:$B$109=$EP82),0),MATCH(FB$2,$F$2:$EK$2,0))-SUM(OFFSET($E82,,MATCH(FB$2,$F$1:$EK$1,0),,4)))&gt;0,INDEX($F$4:$EK$109,MATCH(1,($A$4:$A$109=$EO82)*($B$4:$B$109=$EP82),0),MATCH(FB$2,$F$2:$EK$2,0))-SUM(OFFSET($E82,,MATCH(FB$2,$F$1:$EK$1,0),,4)),""),"")</f>
        <v/>
      </c>
      <c r="FC82" t="str" cm="1">
        <f t="array" aca="1" ref="FC82" ca="1">IF(ISNUMBER(DT$4),IF(ABS(INDEX($F$4:$EK$109,MATCH(1,($A$4:$A$109=$EO82)*($B$4:$B$109=$EP82),0),MATCH(FC$2,$F$2:$EK$2,0))-SUM(OFFSET($E82,,MATCH(FC$2,$F$1:$EK$1,0),,4)))&gt;0,INDEX($F$4:$EK$109,MATCH(1,($A$4:$A$109=$EO82)*($B$4:$B$109=$EP82),0),MATCH(FC$2,$F$2:$EK$2,0))-SUM(OFFSET($E82,,MATCH(FC$2,$F$1:$EK$1,0),,4)),""),"")</f>
        <v/>
      </c>
      <c r="FD82" t="str" cm="1">
        <f t="array" aca="1" ref="FD82" ca="1">IF(ISNUMBER(DU$4),IF(ABS(INDEX($F$4:$EK$109,MATCH(1,($A$4:$A$109=$EO82)*($B$4:$B$109=$EP82),0),MATCH(FD$2,$F$2:$EK$2,0))-SUM(OFFSET($E82,,MATCH(FD$2,$F$1:$EK$1,0),,4)))&gt;0,INDEX($F$4:$EK$109,MATCH(1,($A$4:$A$109=$EO82)*($B$4:$B$109=$EP82),0),MATCH(FD$2,$F$2:$EK$2,0))-SUM(OFFSET($E82,,MATCH(FD$2,$F$1:$EK$1,0),,4)),""),"")</f>
        <v/>
      </c>
      <c r="FE82" t="str" cm="1">
        <f t="array" aca="1" ref="FE82" ca="1">IF(ISNUMBER(DV$4),IF(ABS(INDEX($F$4:$EK$109,MATCH(1,($A$4:$A$109=$EO82)*($B$4:$B$109=$EP82),0),MATCH(FE$2,$F$2:$EK$2,0))-SUM(OFFSET($E82,,MATCH(FE$2,$F$1:$EK$1,0),,4)))&gt;0,INDEX($F$4:$EK$109,MATCH(1,($A$4:$A$109=$EO82)*($B$4:$B$109=$EP82),0),MATCH(FE$2,$F$2:$EK$2,0))-SUM(OFFSET($E82,,MATCH(FE$2,$F$1:$EK$1,0),,4)),""),"")</f>
        <v/>
      </c>
      <c r="FF82" t="str" cm="1">
        <f t="array" aca="1" ref="FF82" ca="1">IF(ISNUMBER(DW$4),IF(ABS(INDEX($F$4:$EK$109,MATCH(1,($A$4:$A$109=$EO82)*($B$4:$B$109=$EP82),0),MATCH(FF$2,$F$2:$EK$2,0))-SUM(OFFSET($E82,,MATCH(FF$2,$F$1:$EK$1,0),,4)))&gt;0,INDEX($F$4:$EK$109,MATCH(1,($A$4:$A$109=$EO82)*($B$4:$B$109=$EP82),0),MATCH(FF$2,$F$2:$EK$2,0))-SUM(OFFSET($E82,,MATCH(FF$2,$F$1:$EK$1,0),,4)),""),"")</f>
        <v/>
      </c>
      <c r="FG82" t="str" cm="1">
        <f t="array" aca="1" ref="FG82" ca="1">IF(ISNUMBER(DX$4),IF(ABS(INDEX($F$4:$EK$109,MATCH(1,($A$4:$A$109=$EO82)*($B$4:$B$109=$EP82),0),MATCH(FG$2,$F$2:$EK$2,0))-SUM(OFFSET($E82,,MATCH(FG$2,$F$1:$EK$1,0),,4)))&gt;0,INDEX($F$4:$EK$109,MATCH(1,($A$4:$A$109=$EO82)*($B$4:$B$109=$EP82),0),MATCH(FG$2,$F$2:$EK$2,0))-SUM(OFFSET($E82,,MATCH(FG$2,$F$1:$EK$1,0),,4)),""),"")</f>
        <v/>
      </c>
      <c r="FH82" t="str" cm="1">
        <f t="array" aca="1" ref="FH82" ca="1">IF(ISNUMBER(DY$4),IF(ABS(INDEX($F$4:$EK$109,MATCH(1,($A$4:$A$109=$EO82)*($B$4:$B$109=$EP82),0),MATCH(FH$2,$F$2:$EK$2,0))-SUM(OFFSET($E82,,MATCH(FH$2,$F$1:$EK$1,0),,4)))&gt;0,INDEX($F$4:$EK$109,MATCH(1,($A$4:$A$109=$EO82)*($B$4:$B$109=$EP82),0),MATCH(FH$2,$F$2:$EK$2,0))-SUM(OFFSET($E82,,MATCH(FH$2,$F$1:$EK$1,0),,4)),""),"")</f>
        <v/>
      </c>
      <c r="FI82" t="str" cm="1">
        <f t="array" aca="1" ref="FI82" ca="1">IF(ISNUMBER(DZ$4),IF(ABS(INDEX($F$4:$EK$109,MATCH(1,($A$4:$A$109=$EO82)*($B$4:$B$109=$EP82),0),MATCH(FI$2,$F$2:$EK$2,0))-SUM(OFFSET($E82,,MATCH(FI$2,$F$1:$EK$1,0),,4)))&gt;0,INDEX($F$4:$EK$109,MATCH(1,($A$4:$A$109=$EO82)*($B$4:$B$109=$EP82),0),MATCH(FI$2,$F$2:$EK$2,0))-SUM(OFFSET($E82,,MATCH(FI$2,$F$1:$EK$1,0),,4)),""),"")</f>
        <v/>
      </c>
      <c r="FJ82" t="str" cm="1">
        <f t="array" aca="1" ref="FJ82" ca="1">IF(ISNUMBER(EA$4),IF(ABS(INDEX($F$4:$EK$109,MATCH(1,($A$4:$A$109=$EO82)*($B$4:$B$109=$EP82),0),MATCH(FJ$2,$F$2:$EK$2,0))-SUM(OFFSET($E82,,MATCH(FJ$2,$F$1:$EK$1,0),,4)))&gt;0,INDEX($F$4:$EK$109,MATCH(1,($A$4:$A$109=$EO82)*($B$4:$B$109=$EP82),0),MATCH(FJ$2,$F$2:$EK$2,0))-SUM(OFFSET($E82,,MATCH(FJ$2,$F$1:$EK$1,0),,4)),""),"")</f>
        <v/>
      </c>
      <c r="FK82" t="str" cm="1">
        <f t="array" aca="1" ref="FK82" ca="1">IF(ISNUMBER(EB$4),IF(ABS(INDEX($F$4:$EK$109,MATCH(1,($A$4:$A$109=$EO82)*($B$4:$B$109=$EP82),0),MATCH(FK$2,$F$2:$EK$2,0))-SUM(OFFSET($E82,,MATCH(FK$2,$F$1:$EK$1,0),,4)))&gt;0,INDEX($F$4:$EK$109,MATCH(1,($A$4:$A$109=$EO82)*($B$4:$B$109=$EP82),0),MATCH(FK$2,$F$2:$EK$2,0))-SUM(OFFSET($E82,,MATCH(FK$2,$F$1:$EK$1,0),,4)),""),"")</f>
        <v/>
      </c>
      <c r="FL82" t="str" cm="1">
        <f t="array" aca="1" ref="FL82" ca="1">IF(ISNUMBER(EC$4),IF(ABS(INDEX($F$4:$EK$109,MATCH(1,($A$4:$A$109=$EO82)*($B$4:$B$109=$EP82),0),MATCH(FL$2,$F$2:$EK$2,0))-SUM(OFFSET($E82,,MATCH(FL$2,$F$1:$EK$1,0),,4)))&gt;0,INDEX($F$4:$EK$109,MATCH(1,($A$4:$A$109=$EO82)*($B$4:$B$109=$EP82),0),MATCH(FL$2,$F$2:$EK$2,0))-SUM(OFFSET($E82,,MATCH(FL$2,$F$1:$EK$1,0),,4)),""),"")</f>
        <v/>
      </c>
      <c r="FM82" t="str" cm="1">
        <f t="array" aca="1" ref="FM82" ca="1">IF(ISNUMBER(ED$4),IF(ABS(INDEX($F$4:$EK$109,MATCH(1,($A$4:$A$109=$EO82)*($B$4:$B$109=$EP82),0),MATCH(FM$2,$F$2:$EK$2,0))-SUM(OFFSET($E82,,MATCH(FM$2,$F$1:$EK$1,0),,4)))&gt;0,INDEX($F$4:$EK$109,MATCH(1,($A$4:$A$109=$EO82)*($B$4:$B$109=$EP82),0),MATCH(FM$2,$F$2:$EK$2,0))-SUM(OFFSET($E82,,MATCH(FM$2,$F$1:$EK$1,0),,4)),""),"")</f>
        <v/>
      </c>
      <c r="FN82" t="str" cm="1">
        <f t="array" aca="1" ref="FN82" ca="1">IF(ISNUMBER(EE$4),IF(ABS(INDEX($F$4:$EK$109,MATCH(1,($A$4:$A$109=$EO82)*($B$4:$B$109=$EP82),0),MATCH(FN$2,$F$2:$EK$2,0))-SUM(OFFSET($E82,,MATCH(FN$2,$F$1:$EK$1,0),,4)))&gt;0,INDEX($F$4:$EK$109,MATCH(1,($A$4:$A$109=$EO82)*($B$4:$B$109=$EP82),0),MATCH(FN$2,$F$2:$EK$2,0))-SUM(OFFSET($E82,,MATCH(FN$2,$F$1:$EK$1,0),,4)),""),"")</f>
        <v/>
      </c>
      <c r="FO82" t="str" cm="1">
        <f t="array" aca="1" ref="FO82" ca="1">IF(ISNUMBER(EF$4),IF(ABS(INDEX($F$4:$EK$109,MATCH(1,($A$4:$A$109=$EO82)*($B$4:$B$109=$EP82),0),MATCH(FO$2,$F$2:$EK$2,0))-SUM(OFFSET($E82,,MATCH(FO$2,$F$1:$EK$1,0),,4)))&gt;0,INDEX($F$4:$EK$109,MATCH(1,($A$4:$A$109=$EO82)*($B$4:$B$109=$EP82),0),MATCH(FO$2,$F$2:$EK$2,0))-SUM(OFFSET($E82,,MATCH(FO$2,$F$1:$EK$1,0),,4)),""),"")</f>
        <v/>
      </c>
      <c r="FP82" t="str" cm="1">
        <f t="array" aca="1" ref="FP82" ca="1">IF(ISNUMBER(EG$4),IF(ABS(INDEX($F$4:$EK$109,MATCH(1,($A$4:$A$109=$EO82)*($B$4:$B$109=$EP82),0),MATCH(FP$2,$F$2:$EK$2,0))-SUM(OFFSET($E82,,MATCH(FP$2,$F$1:$EK$1,0),,4)))&gt;0,INDEX($F$4:$EK$109,MATCH(1,($A$4:$A$109=$EO82)*($B$4:$B$109=$EP82),0),MATCH(FP$2,$F$2:$EK$2,0))-SUM(OFFSET($E82,,MATCH(FP$2,$F$1:$EK$1,0),,4)),""),"")</f>
        <v/>
      </c>
      <c r="FQ82" t="str" cm="1">
        <f t="array" aca="1" ref="FQ82" ca="1">IF(ISNUMBER(EH$4),IF(ABS(INDEX($F$4:$EK$109,MATCH(1,($A$4:$A$109=$EO82)*($B$4:$B$109=$EP82),0),MATCH(FQ$2,$F$2:$EK$2,0))-SUM(OFFSET($E82,,MATCH(FQ$2,$F$1:$EK$1,0),,4)))&gt;0,INDEX($F$4:$EK$109,MATCH(1,($A$4:$A$109=$EO82)*($B$4:$B$109=$EP82),0),MATCH(FQ$2,$F$2:$EK$2,0))-SUM(OFFSET($E82,,MATCH(FQ$2,$F$1:$EK$1,0),,4)),""),"")</f>
        <v/>
      </c>
      <c r="FR82" t="str" cm="1">
        <f t="array" aca="1" ref="FR82" ca="1">IF(ISNUMBER(EI$4),IF(ABS(INDEX($F$4:$EK$109,MATCH(1,($A$4:$A$109=$EO82)*($B$4:$B$109=$EP82),0),MATCH(FR$2,$F$2:$EK$2,0))-SUM(OFFSET($E82,,MATCH(FR$2,$F$1:$EK$1,0),,4)))&gt;0,INDEX($F$4:$EK$109,MATCH(1,($A$4:$A$109=$EO82)*($B$4:$B$109=$EP82),0),MATCH(FR$2,$F$2:$EK$2,0))-SUM(OFFSET($E82,,MATCH(FR$2,$F$1:$EK$1,0),,4)),""),"")</f>
        <v/>
      </c>
      <c r="FS82" t="str" cm="1">
        <f t="array" aca="1" ref="FS82" ca="1">IF(ISNUMBER(EJ$4),IF(ABS(INDEX($F$4:$EK$109,MATCH(1,($A$4:$A$109=$EO82)*($B$4:$B$109=$EP82),0),MATCH(FS$2,$F$2:$EK$2,0))-SUM(OFFSET($E82,,MATCH(FS$2,$F$1:$EK$1,0),,4)))&gt;0,INDEX($F$4:$EK$109,MATCH(1,($A$4:$A$109=$EO82)*($B$4:$B$109=$EP82),0),MATCH(FS$2,$F$2:$EK$2,0))-SUM(OFFSET($E82,,MATCH(FS$2,$F$1:$EK$1,0),,4)),""),"")</f>
        <v/>
      </c>
      <c r="FT82" t="str" cm="1">
        <f t="array" aca="1" ref="FT82" ca="1">IF(ISNUMBER(EK$4),IF(ABS(INDEX($F$4:$EK$109,MATCH(1,($A$4:$A$109=$EO82)*($B$4:$B$109=$EP82),0),MATCH(FT$2,$F$2:$EK$2,0))-SUM(OFFSET($E82,,MATCH(FT$2,$F$1:$EK$1,0),,4)))&gt;0,INDEX($F$4:$EK$109,MATCH(1,($A$4:$A$109=$EO82)*($B$4:$B$109=$EP82),0),MATCH(FT$2,$F$2:$EK$2,0))-SUM(OFFSET($E82,,MATCH(FT$2,$F$1:$EK$1,0),,4)),""),"")</f>
        <v/>
      </c>
    </row>
    <row r="83" spans="1:176" x14ac:dyDescent="0.25">
      <c r="A83" t="s">
        <v>201</v>
      </c>
      <c r="B83" t="s">
        <v>203</v>
      </c>
      <c r="F83">
        <v>35521000</v>
      </c>
      <c r="G83">
        <v>38415000</v>
      </c>
      <c r="H83">
        <v>41435000</v>
      </c>
      <c r="I83">
        <v>42470000</v>
      </c>
      <c r="J83">
        <v>45000000</v>
      </c>
      <c r="K83">
        <v>48000000</v>
      </c>
      <c r="L83">
        <v>52000000</v>
      </c>
      <c r="M83">
        <v>59000000</v>
      </c>
      <c r="N83">
        <v>53000000</v>
      </c>
      <c r="O83">
        <v>58000000</v>
      </c>
      <c r="P83">
        <v>65000000</v>
      </c>
      <c r="Q83">
        <v>71000000</v>
      </c>
      <c r="R83">
        <v>76000000</v>
      </c>
      <c r="S83">
        <v>82000000</v>
      </c>
      <c r="T83">
        <v>107000000</v>
      </c>
      <c r="U83">
        <v>126000000</v>
      </c>
      <c r="V83">
        <v>129000000</v>
      </c>
      <c r="W83">
        <v>133000000</v>
      </c>
      <c r="X83">
        <v>138000000</v>
      </c>
      <c r="Y83">
        <v>157000000</v>
      </c>
      <c r="Z83">
        <v>178000000</v>
      </c>
      <c r="AA83">
        <v>223000000</v>
      </c>
      <c r="AB83">
        <v>223000000</v>
      </c>
      <c r="AC83">
        <v>220000000</v>
      </c>
      <c r="AD83">
        <v>224000000</v>
      </c>
      <c r="AE83">
        <v>374000000</v>
      </c>
      <c r="AF83">
        <v>383000000</v>
      </c>
      <c r="AG83">
        <v>417000000</v>
      </c>
      <c r="AH83">
        <v>429000000</v>
      </c>
      <c r="AI83">
        <v>465000000</v>
      </c>
      <c r="AJ83">
        <v>559000000</v>
      </c>
      <c r="AK83">
        <v>551000000</v>
      </c>
      <c r="AL83">
        <v>578000000</v>
      </c>
      <c r="AM83">
        <v>648000000</v>
      </c>
      <c r="AN83">
        <v>745000000</v>
      </c>
      <c r="AO83">
        <v>739000000</v>
      </c>
      <c r="AP83">
        <v>735000000</v>
      </c>
      <c r="AQ83">
        <v>842000000</v>
      </c>
      <c r="AR83">
        <v>979000000</v>
      </c>
      <c r="AS83">
        <v>994000000</v>
      </c>
      <c r="AT83">
        <v>1011000000</v>
      </c>
      <c r="AU83">
        <v>1153000000</v>
      </c>
      <c r="AV83">
        <v>1252000000</v>
      </c>
      <c r="DK83">
        <v>157841000</v>
      </c>
      <c r="DL83">
        <v>204000000</v>
      </c>
      <c r="DM83">
        <v>247000000</v>
      </c>
      <c r="DN83">
        <v>391000000</v>
      </c>
      <c r="DO83">
        <v>557000000</v>
      </c>
      <c r="DP83">
        <v>844000000</v>
      </c>
      <c r="DQ83">
        <v>1397000000</v>
      </c>
      <c r="DR83">
        <v>2004000000</v>
      </c>
      <c r="DS83">
        <v>2710000000</v>
      </c>
      <c r="DT83">
        <v>3549000000</v>
      </c>
      <c r="EO83" t="str">
        <f t="shared" si="10"/>
        <v>cf</v>
      </c>
      <c r="EP83" t="str">
        <f t="shared" si="10"/>
        <v>stockBasedCompensation</v>
      </c>
      <c r="ET83" t="str" cm="1">
        <f t="array" aca="1" ref="ET83" ca="1">IF(ISNUMBER(DK$4),IF(ABS(INDEX($F$4:$EK$109,MATCH(1,($A$4:$A$109=$EO83)*($B$4:$B$109=$EP83),0),MATCH(ET$2,$F$2:$EK$2,0))-SUM(OFFSET($E83,,MATCH(ET$2,$F$1:$EK$1,0),,4)))&gt;0,INDEX($F$4:$EK$109,MATCH(1,($A$4:$A$109=$EO83)*($B$4:$B$109=$EP83),0),MATCH(ET$2,$F$2:$EK$2,0))-SUM(OFFSET($E83,,MATCH(ET$2,$F$1:$EK$1,0),,4)),""),"")</f>
        <v/>
      </c>
      <c r="EU83" t="str" cm="1">
        <f t="array" aca="1" ref="EU83" ca="1">IF(ISNUMBER(DL$4),IF(ABS(INDEX($F$4:$EK$109,MATCH(1,($A$4:$A$109=$EO83)*($B$4:$B$109=$EP83),0),MATCH(EU$2,$F$2:$EK$2,0))-SUM(OFFSET($E83,,MATCH(EU$2,$F$1:$EK$1,0),,4)))&gt;0,INDEX($F$4:$EK$109,MATCH(1,($A$4:$A$109=$EO83)*($B$4:$B$109=$EP83),0),MATCH(EU$2,$F$2:$EK$2,0))-SUM(OFFSET($E83,,MATCH(EU$2,$F$1:$EK$1,0),,4)),""),"")</f>
        <v/>
      </c>
      <c r="EV83" t="str" cm="1">
        <f t="array" aca="1" ref="EV83" ca="1">IF(ISNUMBER(DM$4),IF(ABS(INDEX($F$4:$EK$109,MATCH(1,($A$4:$A$109=$EO83)*($B$4:$B$109=$EP83),0),MATCH(EV$2,$F$2:$EK$2,0))-SUM(OFFSET($E83,,MATCH(EV$2,$F$1:$EK$1,0),,4)))&gt;0,INDEX($F$4:$EK$109,MATCH(1,($A$4:$A$109=$EO83)*($B$4:$B$109=$EP83),0),MATCH(EV$2,$F$2:$EK$2,0))-SUM(OFFSET($E83,,MATCH(EV$2,$F$1:$EK$1,0),,4)),""),"")</f>
        <v/>
      </c>
      <c r="EW83" t="str" cm="1">
        <f t="array" aca="1" ref="EW83" ca="1">IF(ISNUMBER(DN$4),IF(ABS(INDEX($F$4:$EK$109,MATCH(1,($A$4:$A$109=$EO83)*($B$4:$B$109=$EP83),0),MATCH(EW$2,$F$2:$EK$2,0))-SUM(OFFSET($E83,,MATCH(EW$2,$F$1:$EK$1,0),,4)))&gt;0,INDEX($F$4:$EK$109,MATCH(1,($A$4:$A$109=$EO83)*($B$4:$B$109=$EP83),0),MATCH(EW$2,$F$2:$EK$2,0))-SUM(OFFSET($E83,,MATCH(EW$2,$F$1:$EK$1,0),,4)),""),"")</f>
        <v/>
      </c>
      <c r="EX83" t="str" cm="1">
        <f t="array" aca="1" ref="EX83" ca="1">IF(ISNUMBER(DO$4),IF(ABS(INDEX($F$4:$EK$109,MATCH(1,($A$4:$A$109=$EO83)*($B$4:$B$109=$EP83),0),MATCH(EX$2,$F$2:$EK$2,0))-SUM(OFFSET($E83,,MATCH(EX$2,$F$1:$EK$1,0),,4)))&gt;0,INDEX($F$4:$EK$109,MATCH(1,($A$4:$A$109=$EO83)*($B$4:$B$109=$EP83),0),MATCH(EX$2,$F$2:$EK$2,0))-SUM(OFFSET($E83,,MATCH(EX$2,$F$1:$EK$1,0),,4)),""),"")</f>
        <v/>
      </c>
      <c r="EY83" t="str" cm="1">
        <f t="array" aca="1" ref="EY83" ca="1">IF(ISNUMBER(DP$4),IF(ABS(INDEX($F$4:$EK$109,MATCH(1,($A$4:$A$109=$EO83)*($B$4:$B$109=$EP83),0),MATCH(EY$2,$F$2:$EK$2,0))-SUM(OFFSET($E83,,MATCH(EY$2,$F$1:$EK$1,0),,4)))&gt;0,INDEX($F$4:$EK$109,MATCH(1,($A$4:$A$109=$EO83)*($B$4:$B$109=$EP83),0),MATCH(EY$2,$F$2:$EK$2,0))-SUM(OFFSET($E83,,MATCH(EY$2,$F$1:$EK$1,0),,4)),""),"")</f>
        <v/>
      </c>
      <c r="EZ83" cm="1">
        <f t="array" aca="1" ref="EZ83" ca="1">IF(ISNUMBER(DQ$4),IF(ABS(INDEX($F$4:$EK$109,MATCH(1,($A$4:$A$109=$EO83)*($B$4:$B$109=$EP83),0),MATCH(EZ$2,$F$2:$EK$2,0))-SUM(OFFSET($E83,,MATCH(EZ$2,$F$1:$EK$1,0),,4)))&gt;0,INDEX($F$4:$EK$109,MATCH(1,($A$4:$A$109=$EO83)*($B$4:$B$109=$EP83),0),MATCH(EZ$2,$F$2:$EK$2,0))-SUM(OFFSET($E83,,MATCH(EZ$2,$F$1:$EK$1,0),,4)),""),"")</f>
        <v>-1000000</v>
      </c>
      <c r="FA83" t="str" cm="1">
        <f t="array" aca="1" ref="FA83" ca="1">IF(ISNUMBER(DR$4),IF(ABS(INDEX($F$4:$EK$109,MATCH(1,($A$4:$A$109=$EO83)*($B$4:$B$109=$EP83),0),MATCH(FA$2,$F$2:$EK$2,0))-SUM(OFFSET($E83,,MATCH(FA$2,$F$1:$EK$1,0),,4)))&gt;0,INDEX($F$4:$EK$109,MATCH(1,($A$4:$A$109=$EO83)*($B$4:$B$109=$EP83),0),MATCH(FA$2,$F$2:$EK$2,0))-SUM(OFFSET($E83,,MATCH(FA$2,$F$1:$EK$1,0),,4)),""),"")</f>
        <v/>
      </c>
      <c r="FB83" t="str" cm="1">
        <f t="array" aca="1" ref="FB83" ca="1">IF(ISNUMBER(DS$4),IF(ABS(INDEX($F$4:$EK$109,MATCH(1,($A$4:$A$109=$EO83)*($B$4:$B$109=$EP83),0),MATCH(FB$2,$F$2:$EK$2,0))-SUM(OFFSET($E83,,MATCH(FB$2,$F$1:$EK$1,0),,4)))&gt;0,INDEX($F$4:$EK$109,MATCH(1,($A$4:$A$109=$EO83)*($B$4:$B$109=$EP83),0),MATCH(FB$2,$F$2:$EK$2,0))-SUM(OFFSET($E83,,MATCH(FB$2,$F$1:$EK$1,0),,4)),""),"")</f>
        <v/>
      </c>
      <c r="FC83" cm="1">
        <f t="array" aca="1" ref="FC83" ca="1">IF(ISNUMBER(DT$4),IF(ABS(INDEX($F$4:$EK$109,MATCH(1,($A$4:$A$109=$EO83)*($B$4:$B$109=$EP83),0),MATCH(FC$2,$F$2:$EK$2,0))-SUM(OFFSET($E83,,MATCH(FC$2,$F$1:$EK$1,0),,4)))&gt;0,INDEX($F$4:$EK$109,MATCH(1,($A$4:$A$109=$EO83)*($B$4:$B$109=$EP83),0),MATCH(FC$2,$F$2:$EK$2,0))-SUM(OFFSET($E83,,MATCH(FC$2,$F$1:$EK$1,0),,4)),""),"")</f>
        <v>-1000000</v>
      </c>
      <c r="FD83" t="str" cm="1">
        <f t="array" aca="1" ref="FD83" ca="1">IF(ISNUMBER(DU$4),IF(ABS(INDEX($F$4:$EK$109,MATCH(1,($A$4:$A$109=$EO83)*($B$4:$B$109=$EP83),0),MATCH(FD$2,$F$2:$EK$2,0))-SUM(OFFSET($E83,,MATCH(FD$2,$F$1:$EK$1,0),,4)))&gt;0,INDEX($F$4:$EK$109,MATCH(1,($A$4:$A$109=$EO83)*($B$4:$B$109=$EP83),0),MATCH(FD$2,$F$2:$EK$2,0))-SUM(OFFSET($E83,,MATCH(FD$2,$F$1:$EK$1,0),,4)),""),"")</f>
        <v/>
      </c>
      <c r="FE83" t="str" cm="1">
        <f t="array" aca="1" ref="FE83" ca="1">IF(ISNUMBER(DV$4),IF(ABS(INDEX($F$4:$EK$109,MATCH(1,($A$4:$A$109=$EO83)*($B$4:$B$109=$EP83),0),MATCH(FE$2,$F$2:$EK$2,0))-SUM(OFFSET($E83,,MATCH(FE$2,$F$1:$EK$1,0),,4)))&gt;0,INDEX($F$4:$EK$109,MATCH(1,($A$4:$A$109=$EO83)*($B$4:$B$109=$EP83),0),MATCH(FE$2,$F$2:$EK$2,0))-SUM(OFFSET($E83,,MATCH(FE$2,$F$1:$EK$1,0),,4)),""),"")</f>
        <v/>
      </c>
      <c r="FF83" t="str" cm="1">
        <f t="array" aca="1" ref="FF83" ca="1">IF(ISNUMBER(DW$4),IF(ABS(INDEX($F$4:$EK$109,MATCH(1,($A$4:$A$109=$EO83)*($B$4:$B$109=$EP83),0),MATCH(FF$2,$F$2:$EK$2,0))-SUM(OFFSET($E83,,MATCH(FF$2,$F$1:$EK$1,0),,4)))&gt;0,INDEX($F$4:$EK$109,MATCH(1,($A$4:$A$109=$EO83)*($B$4:$B$109=$EP83),0),MATCH(FF$2,$F$2:$EK$2,0))-SUM(OFFSET($E83,,MATCH(FF$2,$F$1:$EK$1,0),,4)),""),"")</f>
        <v/>
      </c>
      <c r="FG83" t="str" cm="1">
        <f t="array" aca="1" ref="FG83" ca="1">IF(ISNUMBER(DX$4),IF(ABS(INDEX($F$4:$EK$109,MATCH(1,($A$4:$A$109=$EO83)*($B$4:$B$109=$EP83),0),MATCH(FG$2,$F$2:$EK$2,0))-SUM(OFFSET($E83,,MATCH(FG$2,$F$1:$EK$1,0),,4)))&gt;0,INDEX($F$4:$EK$109,MATCH(1,($A$4:$A$109=$EO83)*($B$4:$B$109=$EP83),0),MATCH(FG$2,$F$2:$EK$2,0))-SUM(OFFSET($E83,,MATCH(FG$2,$F$1:$EK$1,0),,4)),""),"")</f>
        <v/>
      </c>
      <c r="FH83" t="str" cm="1">
        <f t="array" aca="1" ref="FH83" ca="1">IF(ISNUMBER(DY$4),IF(ABS(INDEX($F$4:$EK$109,MATCH(1,($A$4:$A$109=$EO83)*($B$4:$B$109=$EP83),0),MATCH(FH$2,$F$2:$EK$2,0))-SUM(OFFSET($E83,,MATCH(FH$2,$F$1:$EK$1,0),,4)))&gt;0,INDEX($F$4:$EK$109,MATCH(1,($A$4:$A$109=$EO83)*($B$4:$B$109=$EP83),0),MATCH(FH$2,$F$2:$EK$2,0))-SUM(OFFSET($E83,,MATCH(FH$2,$F$1:$EK$1,0),,4)),""),"")</f>
        <v/>
      </c>
      <c r="FI83" t="str" cm="1">
        <f t="array" aca="1" ref="FI83" ca="1">IF(ISNUMBER(DZ$4),IF(ABS(INDEX($F$4:$EK$109,MATCH(1,($A$4:$A$109=$EO83)*($B$4:$B$109=$EP83),0),MATCH(FI$2,$F$2:$EK$2,0))-SUM(OFFSET($E83,,MATCH(FI$2,$F$1:$EK$1,0),,4)))&gt;0,INDEX($F$4:$EK$109,MATCH(1,($A$4:$A$109=$EO83)*($B$4:$B$109=$EP83),0),MATCH(FI$2,$F$2:$EK$2,0))-SUM(OFFSET($E83,,MATCH(FI$2,$F$1:$EK$1,0),,4)),""),"")</f>
        <v/>
      </c>
      <c r="FJ83" t="str" cm="1">
        <f t="array" aca="1" ref="FJ83" ca="1">IF(ISNUMBER(EA$4),IF(ABS(INDEX($F$4:$EK$109,MATCH(1,($A$4:$A$109=$EO83)*($B$4:$B$109=$EP83),0),MATCH(FJ$2,$F$2:$EK$2,0))-SUM(OFFSET($E83,,MATCH(FJ$2,$F$1:$EK$1,0),,4)))&gt;0,INDEX($F$4:$EK$109,MATCH(1,($A$4:$A$109=$EO83)*($B$4:$B$109=$EP83),0),MATCH(FJ$2,$F$2:$EK$2,0))-SUM(OFFSET($E83,,MATCH(FJ$2,$F$1:$EK$1,0),,4)),""),"")</f>
        <v/>
      </c>
      <c r="FK83" t="str" cm="1">
        <f t="array" aca="1" ref="FK83" ca="1">IF(ISNUMBER(EB$4),IF(ABS(INDEX($F$4:$EK$109,MATCH(1,($A$4:$A$109=$EO83)*($B$4:$B$109=$EP83),0),MATCH(FK$2,$F$2:$EK$2,0))-SUM(OFFSET($E83,,MATCH(FK$2,$F$1:$EK$1,0),,4)))&gt;0,INDEX($F$4:$EK$109,MATCH(1,($A$4:$A$109=$EO83)*($B$4:$B$109=$EP83),0),MATCH(FK$2,$F$2:$EK$2,0))-SUM(OFFSET($E83,,MATCH(FK$2,$F$1:$EK$1,0),,4)),""),"")</f>
        <v/>
      </c>
      <c r="FL83" t="str" cm="1">
        <f t="array" aca="1" ref="FL83" ca="1">IF(ISNUMBER(EC$4),IF(ABS(INDEX($F$4:$EK$109,MATCH(1,($A$4:$A$109=$EO83)*($B$4:$B$109=$EP83),0),MATCH(FL$2,$F$2:$EK$2,0))-SUM(OFFSET($E83,,MATCH(FL$2,$F$1:$EK$1,0),,4)))&gt;0,INDEX($F$4:$EK$109,MATCH(1,($A$4:$A$109=$EO83)*($B$4:$B$109=$EP83),0),MATCH(FL$2,$F$2:$EK$2,0))-SUM(OFFSET($E83,,MATCH(FL$2,$F$1:$EK$1,0),,4)),""),"")</f>
        <v/>
      </c>
      <c r="FM83" t="str" cm="1">
        <f t="array" aca="1" ref="FM83" ca="1">IF(ISNUMBER(ED$4),IF(ABS(INDEX($F$4:$EK$109,MATCH(1,($A$4:$A$109=$EO83)*($B$4:$B$109=$EP83),0),MATCH(FM$2,$F$2:$EK$2,0))-SUM(OFFSET($E83,,MATCH(FM$2,$F$1:$EK$1,0),,4)))&gt;0,INDEX($F$4:$EK$109,MATCH(1,($A$4:$A$109=$EO83)*($B$4:$B$109=$EP83),0),MATCH(FM$2,$F$2:$EK$2,0))-SUM(OFFSET($E83,,MATCH(FM$2,$F$1:$EK$1,0),,4)),""),"")</f>
        <v/>
      </c>
      <c r="FN83" t="str" cm="1">
        <f t="array" aca="1" ref="FN83" ca="1">IF(ISNUMBER(EE$4),IF(ABS(INDEX($F$4:$EK$109,MATCH(1,($A$4:$A$109=$EO83)*($B$4:$B$109=$EP83),0),MATCH(FN$2,$F$2:$EK$2,0))-SUM(OFFSET($E83,,MATCH(FN$2,$F$1:$EK$1,0),,4)))&gt;0,INDEX($F$4:$EK$109,MATCH(1,($A$4:$A$109=$EO83)*($B$4:$B$109=$EP83),0),MATCH(FN$2,$F$2:$EK$2,0))-SUM(OFFSET($E83,,MATCH(FN$2,$F$1:$EK$1,0),,4)),""),"")</f>
        <v/>
      </c>
      <c r="FO83" t="str" cm="1">
        <f t="array" aca="1" ref="FO83" ca="1">IF(ISNUMBER(EF$4),IF(ABS(INDEX($F$4:$EK$109,MATCH(1,($A$4:$A$109=$EO83)*($B$4:$B$109=$EP83),0),MATCH(FO$2,$F$2:$EK$2,0))-SUM(OFFSET($E83,,MATCH(FO$2,$F$1:$EK$1,0),,4)))&gt;0,INDEX($F$4:$EK$109,MATCH(1,($A$4:$A$109=$EO83)*($B$4:$B$109=$EP83),0),MATCH(FO$2,$F$2:$EK$2,0))-SUM(OFFSET($E83,,MATCH(FO$2,$F$1:$EK$1,0),,4)),""),"")</f>
        <v/>
      </c>
      <c r="FP83" t="str" cm="1">
        <f t="array" aca="1" ref="FP83" ca="1">IF(ISNUMBER(EG$4),IF(ABS(INDEX($F$4:$EK$109,MATCH(1,($A$4:$A$109=$EO83)*($B$4:$B$109=$EP83),0),MATCH(FP$2,$F$2:$EK$2,0))-SUM(OFFSET($E83,,MATCH(FP$2,$F$1:$EK$1,0),,4)))&gt;0,INDEX($F$4:$EK$109,MATCH(1,($A$4:$A$109=$EO83)*($B$4:$B$109=$EP83),0),MATCH(FP$2,$F$2:$EK$2,0))-SUM(OFFSET($E83,,MATCH(FP$2,$F$1:$EK$1,0),,4)),""),"")</f>
        <v/>
      </c>
      <c r="FQ83" t="str" cm="1">
        <f t="array" aca="1" ref="FQ83" ca="1">IF(ISNUMBER(EH$4),IF(ABS(INDEX($F$4:$EK$109,MATCH(1,($A$4:$A$109=$EO83)*($B$4:$B$109=$EP83),0),MATCH(FQ$2,$F$2:$EK$2,0))-SUM(OFFSET($E83,,MATCH(FQ$2,$F$1:$EK$1,0),,4)))&gt;0,INDEX($F$4:$EK$109,MATCH(1,($A$4:$A$109=$EO83)*($B$4:$B$109=$EP83),0),MATCH(FQ$2,$F$2:$EK$2,0))-SUM(OFFSET($E83,,MATCH(FQ$2,$F$1:$EK$1,0),,4)),""),"")</f>
        <v/>
      </c>
      <c r="FR83" t="str" cm="1">
        <f t="array" aca="1" ref="FR83" ca="1">IF(ISNUMBER(EI$4),IF(ABS(INDEX($F$4:$EK$109,MATCH(1,($A$4:$A$109=$EO83)*($B$4:$B$109=$EP83),0),MATCH(FR$2,$F$2:$EK$2,0))-SUM(OFFSET($E83,,MATCH(FR$2,$F$1:$EK$1,0),,4)))&gt;0,INDEX($F$4:$EK$109,MATCH(1,($A$4:$A$109=$EO83)*($B$4:$B$109=$EP83),0),MATCH(FR$2,$F$2:$EK$2,0))-SUM(OFFSET($E83,,MATCH(FR$2,$F$1:$EK$1,0),,4)),""),"")</f>
        <v/>
      </c>
      <c r="FS83" t="str" cm="1">
        <f t="array" aca="1" ref="FS83" ca="1">IF(ISNUMBER(EJ$4),IF(ABS(INDEX($F$4:$EK$109,MATCH(1,($A$4:$A$109=$EO83)*($B$4:$B$109=$EP83),0),MATCH(FS$2,$F$2:$EK$2,0))-SUM(OFFSET($E83,,MATCH(FS$2,$F$1:$EK$1,0),,4)))&gt;0,INDEX($F$4:$EK$109,MATCH(1,($A$4:$A$109=$EO83)*($B$4:$B$109=$EP83),0),MATCH(FS$2,$F$2:$EK$2,0))-SUM(OFFSET($E83,,MATCH(FS$2,$F$1:$EK$1,0),,4)),""),"")</f>
        <v/>
      </c>
      <c r="FT83" t="str" cm="1">
        <f t="array" aca="1" ref="FT83" ca="1">IF(ISNUMBER(EK$4),IF(ABS(INDEX($F$4:$EK$109,MATCH(1,($A$4:$A$109=$EO83)*($B$4:$B$109=$EP83),0),MATCH(FT$2,$F$2:$EK$2,0))-SUM(OFFSET($E83,,MATCH(FT$2,$F$1:$EK$1,0),,4)))&gt;0,INDEX($F$4:$EK$109,MATCH(1,($A$4:$A$109=$EO83)*($B$4:$B$109=$EP83),0),MATCH(FT$2,$F$2:$EK$2,0))-SUM(OFFSET($E83,,MATCH(FT$2,$F$1:$EK$1,0),,4)),""),"")</f>
        <v/>
      </c>
    </row>
    <row r="84" spans="1:176" x14ac:dyDescent="0.25">
      <c r="A84" t="s">
        <v>201</v>
      </c>
      <c r="B84" t="s">
        <v>204</v>
      </c>
      <c r="F84">
        <v>-90676000</v>
      </c>
      <c r="G84">
        <v>-156124000</v>
      </c>
      <c r="H84">
        <v>-82183000</v>
      </c>
      <c r="I84">
        <v>126456000</v>
      </c>
      <c r="J84">
        <v>-20000000</v>
      </c>
      <c r="K84">
        <v>-40000000</v>
      </c>
      <c r="L84">
        <v>-148000000</v>
      </c>
      <c r="M84">
        <v>157000000</v>
      </c>
      <c r="N84">
        <v>-18000000</v>
      </c>
      <c r="O84">
        <v>-207000000</v>
      </c>
      <c r="P84">
        <v>-339000000</v>
      </c>
      <c r="Q84">
        <v>-115000000</v>
      </c>
      <c r="R84">
        <v>-391000000</v>
      </c>
      <c r="S84">
        <v>-110000000</v>
      </c>
      <c r="T84">
        <v>115000000</v>
      </c>
      <c r="U84">
        <v>571000000</v>
      </c>
      <c r="V84">
        <v>-28000000</v>
      </c>
      <c r="W84">
        <v>-428000000</v>
      </c>
      <c r="X84">
        <v>-853000000</v>
      </c>
      <c r="Y84">
        <v>452000000</v>
      </c>
      <c r="Z84">
        <v>101000000</v>
      </c>
      <c r="AA84">
        <v>50000000</v>
      </c>
      <c r="AB84">
        <v>401000000</v>
      </c>
      <c r="AC84">
        <v>166000000</v>
      </c>
      <c r="AD84">
        <v>-359000000</v>
      </c>
      <c r="AE84">
        <v>256000000</v>
      </c>
      <c r="AF84">
        <v>-688000000</v>
      </c>
      <c r="AG84">
        <v>87000000</v>
      </c>
      <c r="AH84">
        <v>-636000000</v>
      </c>
      <c r="AI84">
        <v>-277000000</v>
      </c>
      <c r="AJ84">
        <v>-1771000000</v>
      </c>
      <c r="AK84">
        <v>-679000000</v>
      </c>
      <c r="AL84">
        <v>-1650000000</v>
      </c>
      <c r="AM84">
        <v>29000000</v>
      </c>
      <c r="AN84">
        <v>-873000000</v>
      </c>
      <c r="AO84">
        <v>288000000</v>
      </c>
      <c r="AP84">
        <v>904000000</v>
      </c>
      <c r="AQ84">
        <v>-174000000</v>
      </c>
      <c r="AR84">
        <v>-2733000000</v>
      </c>
      <c r="AS84">
        <v>-1719000000</v>
      </c>
      <c r="AT84">
        <v>834000000</v>
      </c>
      <c r="AU84">
        <v>-1660000000</v>
      </c>
      <c r="AV84">
        <v>826000000</v>
      </c>
      <c r="DK84">
        <v>-202527000</v>
      </c>
      <c r="DL84">
        <v>-51000000</v>
      </c>
      <c r="DM84">
        <v>-679000000</v>
      </c>
      <c r="DN84">
        <v>185000000</v>
      </c>
      <c r="DO84">
        <v>-857000000</v>
      </c>
      <c r="DP84">
        <v>717000000</v>
      </c>
      <c r="DQ84">
        <v>-703000000</v>
      </c>
      <c r="DR84">
        <v>-3363000000</v>
      </c>
      <c r="DS84">
        <v>-2207000000</v>
      </c>
      <c r="DT84">
        <v>-3722000000</v>
      </c>
      <c r="EO84" t="str">
        <f t="shared" si="10"/>
        <v>cf</v>
      </c>
      <c r="EP84" t="str">
        <f t="shared" si="10"/>
        <v>changeInWorkingCapital</v>
      </c>
      <c r="ET84" t="str" cm="1">
        <f t="array" aca="1" ref="ET84" ca="1">IF(ISNUMBER(DK$4),IF(ABS(INDEX($F$4:$EK$109,MATCH(1,($A$4:$A$109=$EO84)*($B$4:$B$109=$EP84),0),MATCH(ET$2,$F$2:$EK$2,0))-SUM(OFFSET($E84,,MATCH(ET$2,$F$1:$EK$1,0),,4)))&gt;0,INDEX($F$4:$EK$109,MATCH(1,($A$4:$A$109=$EO84)*($B$4:$B$109=$EP84),0),MATCH(ET$2,$F$2:$EK$2,0))-SUM(OFFSET($E84,,MATCH(ET$2,$F$1:$EK$1,0),,4)),""),"")</f>
        <v/>
      </c>
      <c r="EU84" t="str" cm="1">
        <f t="array" aca="1" ref="EU84" ca="1">IF(ISNUMBER(DL$4),IF(ABS(INDEX($F$4:$EK$109,MATCH(1,($A$4:$A$109=$EO84)*($B$4:$B$109=$EP84),0),MATCH(EU$2,$F$2:$EK$2,0))-SUM(OFFSET($E84,,MATCH(EU$2,$F$1:$EK$1,0),,4)))&gt;0,INDEX($F$4:$EK$109,MATCH(1,($A$4:$A$109=$EO84)*($B$4:$B$109=$EP84),0),MATCH(EU$2,$F$2:$EK$2,0))-SUM(OFFSET($E84,,MATCH(EU$2,$F$1:$EK$1,0),,4)),""),"")</f>
        <v/>
      </c>
      <c r="EV84" t="str" cm="1">
        <f t="array" aca="1" ref="EV84" ca="1">IF(ISNUMBER(DM$4),IF(ABS(INDEX($F$4:$EK$109,MATCH(1,($A$4:$A$109=$EO84)*($B$4:$B$109=$EP84),0),MATCH(EV$2,$F$2:$EK$2,0))-SUM(OFFSET($E84,,MATCH(EV$2,$F$1:$EK$1,0),,4)))&gt;0,INDEX($F$4:$EK$109,MATCH(1,($A$4:$A$109=$EO84)*($B$4:$B$109=$EP84),0),MATCH(EV$2,$F$2:$EK$2,0))-SUM(OFFSET($E84,,MATCH(EV$2,$F$1:$EK$1,0),,4)),""),"")</f>
        <v/>
      </c>
      <c r="EW84" t="str" cm="1">
        <f t="array" aca="1" ref="EW84" ca="1">IF(ISNUMBER(DN$4),IF(ABS(INDEX($F$4:$EK$109,MATCH(1,($A$4:$A$109=$EO84)*($B$4:$B$109=$EP84),0),MATCH(EW$2,$F$2:$EK$2,0))-SUM(OFFSET($E84,,MATCH(EW$2,$F$1:$EK$1,0),,4)))&gt;0,INDEX($F$4:$EK$109,MATCH(1,($A$4:$A$109=$EO84)*($B$4:$B$109=$EP84),0),MATCH(EW$2,$F$2:$EK$2,0))-SUM(OFFSET($E84,,MATCH(EW$2,$F$1:$EK$1,0),,4)),""),"")</f>
        <v/>
      </c>
      <c r="EX84" t="str" cm="1">
        <f t="array" aca="1" ref="EX84" ca="1">IF(ISNUMBER(DO$4),IF(ABS(INDEX($F$4:$EK$109,MATCH(1,($A$4:$A$109=$EO84)*($B$4:$B$109=$EP84),0),MATCH(EX$2,$F$2:$EK$2,0))-SUM(OFFSET($E84,,MATCH(EX$2,$F$1:$EK$1,0),,4)))&gt;0,INDEX($F$4:$EK$109,MATCH(1,($A$4:$A$109=$EO84)*($B$4:$B$109=$EP84),0),MATCH(EX$2,$F$2:$EK$2,0))-SUM(OFFSET($E84,,MATCH(EX$2,$F$1:$EK$1,0),,4)),""),"")</f>
        <v/>
      </c>
      <c r="EY84" cm="1">
        <f t="array" aca="1" ref="EY84" ca="1">IF(ISNUMBER(DP$4),IF(ABS(INDEX($F$4:$EK$109,MATCH(1,($A$4:$A$109=$EO84)*($B$4:$B$109=$EP84),0),MATCH(EY$2,$F$2:$EK$2,0))-SUM(OFFSET($E84,,MATCH(EY$2,$F$1:$EK$1,0),,4)))&gt;0,INDEX($F$4:$EK$109,MATCH(1,($A$4:$A$109=$EO84)*($B$4:$B$109=$EP84),0),MATCH(EY$2,$F$2:$EK$2,0))-SUM(OFFSET($E84,,MATCH(EY$2,$F$1:$EK$1,0),,4)),""),"")</f>
        <v>-1000000</v>
      </c>
      <c r="EZ84" cm="1">
        <f t="array" aca="1" ref="EZ84" ca="1">IF(ISNUMBER(DQ$4),IF(ABS(INDEX($F$4:$EK$109,MATCH(1,($A$4:$A$109=$EO84)*($B$4:$B$109=$EP84),0),MATCH(EZ$2,$F$2:$EK$2,0))-SUM(OFFSET($E84,,MATCH(EZ$2,$F$1:$EK$1,0),,4)))&gt;0,INDEX($F$4:$EK$109,MATCH(1,($A$4:$A$109=$EO84)*($B$4:$B$109=$EP84),0),MATCH(EZ$2,$F$2:$EK$2,0))-SUM(OFFSET($E84,,MATCH(EZ$2,$F$1:$EK$1,0),,4)),""),"")</f>
        <v>1000000</v>
      </c>
      <c r="FA84" t="str" cm="1">
        <f t="array" aca="1" ref="FA84" ca="1">IF(ISNUMBER(DR$4),IF(ABS(INDEX($F$4:$EK$109,MATCH(1,($A$4:$A$109=$EO84)*($B$4:$B$109=$EP84),0),MATCH(FA$2,$F$2:$EK$2,0))-SUM(OFFSET($E84,,MATCH(FA$2,$F$1:$EK$1,0),,4)))&gt;0,INDEX($F$4:$EK$109,MATCH(1,($A$4:$A$109=$EO84)*($B$4:$B$109=$EP84),0),MATCH(FA$2,$F$2:$EK$2,0))-SUM(OFFSET($E84,,MATCH(FA$2,$F$1:$EK$1,0),,4)),""),"")</f>
        <v/>
      </c>
      <c r="FB84" cm="1">
        <f t="array" aca="1" ref="FB84" ca="1">IF(ISNUMBER(DS$4),IF(ABS(INDEX($F$4:$EK$109,MATCH(1,($A$4:$A$109=$EO84)*($B$4:$B$109=$EP84),0),MATCH(FB$2,$F$2:$EK$2,0))-SUM(OFFSET($E84,,MATCH(FB$2,$F$1:$EK$1,0),,4)))&gt;0,INDEX($F$4:$EK$109,MATCH(1,($A$4:$A$109=$EO84)*($B$4:$B$109=$EP84),0),MATCH(FB$2,$F$2:$EK$2,0))-SUM(OFFSET($E84,,MATCH(FB$2,$F$1:$EK$1,0),,4)),""),"")</f>
        <v>-1000000</v>
      </c>
      <c r="FC84" t="str" cm="1">
        <f t="array" aca="1" ref="FC84" ca="1">IF(ISNUMBER(DT$4),IF(ABS(INDEX($F$4:$EK$109,MATCH(1,($A$4:$A$109=$EO84)*($B$4:$B$109=$EP84),0),MATCH(FC$2,$F$2:$EK$2,0))-SUM(OFFSET($E84,,MATCH(FC$2,$F$1:$EK$1,0),,4)))&gt;0,INDEX($F$4:$EK$109,MATCH(1,($A$4:$A$109=$EO84)*($B$4:$B$109=$EP84),0),MATCH(FC$2,$F$2:$EK$2,0))-SUM(OFFSET($E84,,MATCH(FC$2,$F$1:$EK$1,0),,4)),""),"")</f>
        <v/>
      </c>
      <c r="FD84" t="str" cm="1">
        <f t="array" aca="1" ref="FD84" ca="1">IF(ISNUMBER(DU$4),IF(ABS(INDEX($F$4:$EK$109,MATCH(1,($A$4:$A$109=$EO84)*($B$4:$B$109=$EP84),0),MATCH(FD$2,$F$2:$EK$2,0))-SUM(OFFSET($E84,,MATCH(FD$2,$F$1:$EK$1,0),,4)))&gt;0,INDEX($F$4:$EK$109,MATCH(1,($A$4:$A$109=$EO84)*($B$4:$B$109=$EP84),0),MATCH(FD$2,$F$2:$EK$2,0))-SUM(OFFSET($E84,,MATCH(FD$2,$F$1:$EK$1,0),,4)),""),"")</f>
        <v/>
      </c>
      <c r="FE84" t="str" cm="1">
        <f t="array" aca="1" ref="FE84" ca="1">IF(ISNUMBER(DV$4),IF(ABS(INDEX($F$4:$EK$109,MATCH(1,($A$4:$A$109=$EO84)*($B$4:$B$109=$EP84),0),MATCH(FE$2,$F$2:$EK$2,0))-SUM(OFFSET($E84,,MATCH(FE$2,$F$1:$EK$1,0),,4)))&gt;0,INDEX($F$4:$EK$109,MATCH(1,($A$4:$A$109=$EO84)*($B$4:$B$109=$EP84),0),MATCH(FE$2,$F$2:$EK$2,0))-SUM(OFFSET($E84,,MATCH(FE$2,$F$1:$EK$1,0),,4)),""),"")</f>
        <v/>
      </c>
      <c r="FF84" t="str" cm="1">
        <f t="array" aca="1" ref="FF84" ca="1">IF(ISNUMBER(DW$4),IF(ABS(INDEX($F$4:$EK$109,MATCH(1,($A$4:$A$109=$EO84)*($B$4:$B$109=$EP84),0),MATCH(FF$2,$F$2:$EK$2,0))-SUM(OFFSET($E84,,MATCH(FF$2,$F$1:$EK$1,0),,4)))&gt;0,INDEX($F$4:$EK$109,MATCH(1,($A$4:$A$109=$EO84)*($B$4:$B$109=$EP84),0),MATCH(FF$2,$F$2:$EK$2,0))-SUM(OFFSET($E84,,MATCH(FF$2,$F$1:$EK$1,0),,4)),""),"")</f>
        <v/>
      </c>
      <c r="FG84" t="str" cm="1">
        <f t="array" aca="1" ref="FG84" ca="1">IF(ISNUMBER(DX$4),IF(ABS(INDEX($F$4:$EK$109,MATCH(1,($A$4:$A$109=$EO84)*($B$4:$B$109=$EP84),0),MATCH(FG$2,$F$2:$EK$2,0))-SUM(OFFSET($E84,,MATCH(FG$2,$F$1:$EK$1,0),,4)))&gt;0,INDEX($F$4:$EK$109,MATCH(1,($A$4:$A$109=$EO84)*($B$4:$B$109=$EP84),0),MATCH(FG$2,$F$2:$EK$2,0))-SUM(OFFSET($E84,,MATCH(FG$2,$F$1:$EK$1,0),,4)),""),"")</f>
        <v/>
      </c>
      <c r="FH84" t="str" cm="1">
        <f t="array" aca="1" ref="FH84" ca="1">IF(ISNUMBER(DY$4),IF(ABS(INDEX($F$4:$EK$109,MATCH(1,($A$4:$A$109=$EO84)*($B$4:$B$109=$EP84),0),MATCH(FH$2,$F$2:$EK$2,0))-SUM(OFFSET($E84,,MATCH(FH$2,$F$1:$EK$1,0),,4)))&gt;0,INDEX($F$4:$EK$109,MATCH(1,($A$4:$A$109=$EO84)*($B$4:$B$109=$EP84),0),MATCH(FH$2,$F$2:$EK$2,0))-SUM(OFFSET($E84,,MATCH(FH$2,$F$1:$EK$1,0),,4)),""),"")</f>
        <v/>
      </c>
      <c r="FI84" t="str" cm="1">
        <f t="array" aca="1" ref="FI84" ca="1">IF(ISNUMBER(DZ$4),IF(ABS(INDEX($F$4:$EK$109,MATCH(1,($A$4:$A$109=$EO84)*($B$4:$B$109=$EP84),0),MATCH(FI$2,$F$2:$EK$2,0))-SUM(OFFSET($E84,,MATCH(FI$2,$F$1:$EK$1,0),,4)))&gt;0,INDEX($F$4:$EK$109,MATCH(1,($A$4:$A$109=$EO84)*($B$4:$B$109=$EP84),0),MATCH(FI$2,$F$2:$EK$2,0))-SUM(OFFSET($E84,,MATCH(FI$2,$F$1:$EK$1,0),,4)),""),"")</f>
        <v/>
      </c>
      <c r="FJ84" t="str" cm="1">
        <f t="array" aca="1" ref="FJ84" ca="1">IF(ISNUMBER(EA$4),IF(ABS(INDEX($F$4:$EK$109,MATCH(1,($A$4:$A$109=$EO84)*($B$4:$B$109=$EP84),0),MATCH(FJ$2,$F$2:$EK$2,0))-SUM(OFFSET($E84,,MATCH(FJ$2,$F$1:$EK$1,0),,4)))&gt;0,INDEX($F$4:$EK$109,MATCH(1,($A$4:$A$109=$EO84)*($B$4:$B$109=$EP84),0),MATCH(FJ$2,$F$2:$EK$2,0))-SUM(OFFSET($E84,,MATCH(FJ$2,$F$1:$EK$1,0),,4)),""),"")</f>
        <v/>
      </c>
      <c r="FK84" t="str" cm="1">
        <f t="array" aca="1" ref="FK84" ca="1">IF(ISNUMBER(EB$4),IF(ABS(INDEX($F$4:$EK$109,MATCH(1,($A$4:$A$109=$EO84)*($B$4:$B$109=$EP84),0),MATCH(FK$2,$F$2:$EK$2,0))-SUM(OFFSET($E84,,MATCH(FK$2,$F$1:$EK$1,0),,4)))&gt;0,INDEX($F$4:$EK$109,MATCH(1,($A$4:$A$109=$EO84)*($B$4:$B$109=$EP84),0),MATCH(FK$2,$F$2:$EK$2,0))-SUM(OFFSET($E84,,MATCH(FK$2,$F$1:$EK$1,0),,4)),""),"")</f>
        <v/>
      </c>
      <c r="FL84" t="str" cm="1">
        <f t="array" aca="1" ref="FL84" ca="1">IF(ISNUMBER(EC$4),IF(ABS(INDEX($F$4:$EK$109,MATCH(1,($A$4:$A$109=$EO84)*($B$4:$B$109=$EP84),0),MATCH(FL$2,$F$2:$EK$2,0))-SUM(OFFSET($E84,,MATCH(FL$2,$F$1:$EK$1,0),,4)))&gt;0,INDEX($F$4:$EK$109,MATCH(1,($A$4:$A$109=$EO84)*($B$4:$B$109=$EP84),0),MATCH(FL$2,$F$2:$EK$2,0))-SUM(OFFSET($E84,,MATCH(FL$2,$F$1:$EK$1,0),,4)),""),"")</f>
        <v/>
      </c>
      <c r="FM84" t="str" cm="1">
        <f t="array" aca="1" ref="FM84" ca="1">IF(ISNUMBER(ED$4),IF(ABS(INDEX($F$4:$EK$109,MATCH(1,($A$4:$A$109=$EO84)*($B$4:$B$109=$EP84),0),MATCH(FM$2,$F$2:$EK$2,0))-SUM(OFFSET($E84,,MATCH(FM$2,$F$1:$EK$1,0),,4)))&gt;0,INDEX($F$4:$EK$109,MATCH(1,($A$4:$A$109=$EO84)*($B$4:$B$109=$EP84),0),MATCH(FM$2,$F$2:$EK$2,0))-SUM(OFFSET($E84,,MATCH(FM$2,$F$1:$EK$1,0),,4)),""),"")</f>
        <v/>
      </c>
      <c r="FN84" t="str" cm="1">
        <f t="array" aca="1" ref="FN84" ca="1">IF(ISNUMBER(EE$4),IF(ABS(INDEX($F$4:$EK$109,MATCH(1,($A$4:$A$109=$EO84)*($B$4:$B$109=$EP84),0),MATCH(FN$2,$F$2:$EK$2,0))-SUM(OFFSET($E84,,MATCH(FN$2,$F$1:$EK$1,0),,4)))&gt;0,INDEX($F$4:$EK$109,MATCH(1,($A$4:$A$109=$EO84)*($B$4:$B$109=$EP84),0),MATCH(FN$2,$F$2:$EK$2,0))-SUM(OFFSET($E84,,MATCH(FN$2,$F$1:$EK$1,0),,4)),""),"")</f>
        <v/>
      </c>
      <c r="FO84" t="str" cm="1">
        <f t="array" aca="1" ref="FO84" ca="1">IF(ISNUMBER(EF$4),IF(ABS(INDEX($F$4:$EK$109,MATCH(1,($A$4:$A$109=$EO84)*($B$4:$B$109=$EP84),0),MATCH(FO$2,$F$2:$EK$2,0))-SUM(OFFSET($E84,,MATCH(FO$2,$F$1:$EK$1,0),,4)))&gt;0,INDEX($F$4:$EK$109,MATCH(1,($A$4:$A$109=$EO84)*($B$4:$B$109=$EP84),0),MATCH(FO$2,$F$2:$EK$2,0))-SUM(OFFSET($E84,,MATCH(FO$2,$F$1:$EK$1,0),,4)),""),"")</f>
        <v/>
      </c>
      <c r="FP84" t="str" cm="1">
        <f t="array" aca="1" ref="FP84" ca="1">IF(ISNUMBER(EG$4),IF(ABS(INDEX($F$4:$EK$109,MATCH(1,($A$4:$A$109=$EO84)*($B$4:$B$109=$EP84),0),MATCH(FP$2,$F$2:$EK$2,0))-SUM(OFFSET($E84,,MATCH(FP$2,$F$1:$EK$1,0),,4)))&gt;0,INDEX($F$4:$EK$109,MATCH(1,($A$4:$A$109=$EO84)*($B$4:$B$109=$EP84),0),MATCH(FP$2,$F$2:$EK$2,0))-SUM(OFFSET($E84,,MATCH(FP$2,$F$1:$EK$1,0),,4)),""),"")</f>
        <v/>
      </c>
      <c r="FQ84" t="str" cm="1">
        <f t="array" aca="1" ref="FQ84" ca="1">IF(ISNUMBER(EH$4),IF(ABS(INDEX($F$4:$EK$109,MATCH(1,($A$4:$A$109=$EO84)*($B$4:$B$109=$EP84),0),MATCH(FQ$2,$F$2:$EK$2,0))-SUM(OFFSET($E84,,MATCH(FQ$2,$F$1:$EK$1,0),,4)))&gt;0,INDEX($F$4:$EK$109,MATCH(1,($A$4:$A$109=$EO84)*($B$4:$B$109=$EP84),0),MATCH(FQ$2,$F$2:$EK$2,0))-SUM(OFFSET($E84,,MATCH(FQ$2,$F$1:$EK$1,0),,4)),""),"")</f>
        <v/>
      </c>
      <c r="FR84" t="str" cm="1">
        <f t="array" aca="1" ref="FR84" ca="1">IF(ISNUMBER(EI$4),IF(ABS(INDEX($F$4:$EK$109,MATCH(1,($A$4:$A$109=$EO84)*($B$4:$B$109=$EP84),0),MATCH(FR$2,$F$2:$EK$2,0))-SUM(OFFSET($E84,,MATCH(FR$2,$F$1:$EK$1,0),,4)))&gt;0,INDEX($F$4:$EK$109,MATCH(1,($A$4:$A$109=$EO84)*($B$4:$B$109=$EP84),0),MATCH(FR$2,$F$2:$EK$2,0))-SUM(OFFSET($E84,,MATCH(FR$2,$F$1:$EK$1,0),,4)),""),"")</f>
        <v/>
      </c>
      <c r="FS84" t="str" cm="1">
        <f t="array" aca="1" ref="FS84" ca="1">IF(ISNUMBER(EJ$4),IF(ABS(INDEX($F$4:$EK$109,MATCH(1,($A$4:$A$109=$EO84)*($B$4:$B$109=$EP84),0),MATCH(FS$2,$F$2:$EK$2,0))-SUM(OFFSET($E84,,MATCH(FS$2,$F$1:$EK$1,0),,4)))&gt;0,INDEX($F$4:$EK$109,MATCH(1,($A$4:$A$109=$EO84)*($B$4:$B$109=$EP84),0),MATCH(FS$2,$F$2:$EK$2,0))-SUM(OFFSET($E84,,MATCH(FS$2,$F$1:$EK$1,0),,4)),""),"")</f>
        <v/>
      </c>
      <c r="FT84" t="str" cm="1">
        <f t="array" aca="1" ref="FT84" ca="1">IF(ISNUMBER(EK$4),IF(ABS(INDEX($F$4:$EK$109,MATCH(1,($A$4:$A$109=$EO84)*($B$4:$B$109=$EP84),0),MATCH(FT$2,$F$2:$EK$2,0))-SUM(OFFSET($E84,,MATCH(FT$2,$F$1:$EK$1,0),,4)))&gt;0,INDEX($F$4:$EK$109,MATCH(1,($A$4:$A$109=$EO84)*($B$4:$B$109=$EP84),0),MATCH(FT$2,$F$2:$EK$2,0))-SUM(OFFSET($E84,,MATCH(FT$2,$F$1:$EK$1,0),,4)),""),"")</f>
        <v/>
      </c>
    </row>
    <row r="85" spans="1:176" x14ac:dyDescent="0.25">
      <c r="A85" t="s">
        <v>201</v>
      </c>
      <c r="B85" t="s">
        <v>205</v>
      </c>
      <c r="F85">
        <v>28077000</v>
      </c>
      <c r="G85">
        <v>-73824000</v>
      </c>
      <c r="H85">
        <v>-92982000</v>
      </c>
      <c r="I85">
        <v>89405000</v>
      </c>
      <c r="J85">
        <v>18000000</v>
      </c>
      <c r="K85">
        <v>-59000000</v>
      </c>
      <c r="L85">
        <v>-22000000</v>
      </c>
      <c r="M85">
        <v>31000000</v>
      </c>
      <c r="N85">
        <v>-17000000</v>
      </c>
      <c r="O85">
        <v>-121000000</v>
      </c>
      <c r="P85">
        <v>-190000000</v>
      </c>
      <c r="Q85">
        <v>7000000</v>
      </c>
      <c r="R85">
        <v>-150000000</v>
      </c>
      <c r="S85">
        <v>-237000000</v>
      </c>
      <c r="T85">
        <v>45000000</v>
      </c>
      <c r="U85">
        <v>-98000000</v>
      </c>
      <c r="V85">
        <v>56000000</v>
      </c>
      <c r="W85">
        <v>-442000000</v>
      </c>
      <c r="X85">
        <v>-557000000</v>
      </c>
      <c r="Y85">
        <v>794000000</v>
      </c>
      <c r="Z85">
        <v>182000000</v>
      </c>
      <c r="AA85">
        <v>-319000000</v>
      </c>
      <c r="AB85">
        <v>105000000</v>
      </c>
      <c r="AC85">
        <v>-202000000</v>
      </c>
      <c r="AD85">
        <v>-249000000</v>
      </c>
      <c r="AE85">
        <v>44000000</v>
      </c>
      <c r="AF85">
        <v>-463000000</v>
      </c>
      <c r="AG85">
        <v>117000000</v>
      </c>
      <c r="AH85">
        <v>-595000000</v>
      </c>
      <c r="AI85">
        <v>-563000000</v>
      </c>
      <c r="AJ85">
        <v>-366000000</v>
      </c>
      <c r="AK85">
        <v>-692000000</v>
      </c>
      <c r="AL85">
        <v>-788000000</v>
      </c>
      <c r="AM85">
        <v>120000000</v>
      </c>
      <c r="AN85">
        <v>410000000</v>
      </c>
      <c r="AO85">
        <v>1081000000</v>
      </c>
      <c r="AP85">
        <v>-252000000</v>
      </c>
      <c r="AQ85">
        <v>-2987000000</v>
      </c>
      <c r="AR85">
        <v>-1243000000</v>
      </c>
      <c r="AS85">
        <v>-1690000000</v>
      </c>
      <c r="AT85">
        <v>-2366000000</v>
      </c>
      <c r="AU85">
        <v>-1767000000</v>
      </c>
      <c r="AV85">
        <v>-3561000000</v>
      </c>
      <c r="DK85">
        <v>-49324000</v>
      </c>
      <c r="DL85">
        <v>-32000000</v>
      </c>
      <c r="DM85">
        <v>-321000000</v>
      </c>
      <c r="DN85">
        <v>-440000000</v>
      </c>
      <c r="DO85">
        <v>-149000000</v>
      </c>
      <c r="DP85">
        <v>-233000000</v>
      </c>
      <c r="DQ85">
        <v>-550000000</v>
      </c>
      <c r="DR85">
        <v>-2215000000</v>
      </c>
      <c r="DS85">
        <v>822000000</v>
      </c>
      <c r="DT85">
        <v>-6172000000</v>
      </c>
      <c r="EO85" t="str">
        <f t="shared" si="10"/>
        <v>cf</v>
      </c>
      <c r="EP85" t="str">
        <f t="shared" si="10"/>
        <v>accountsReceivables</v>
      </c>
      <c r="ET85" t="str" cm="1">
        <f t="array" aca="1" ref="ET85" ca="1">IF(ISNUMBER(DK$4),IF(ABS(INDEX($F$4:$EK$109,MATCH(1,($A$4:$A$109=$EO85)*($B$4:$B$109=$EP85),0),MATCH(ET$2,$F$2:$EK$2,0))-SUM(OFFSET($E85,,MATCH(ET$2,$F$1:$EK$1,0),,4)))&gt;0,INDEX($F$4:$EK$109,MATCH(1,($A$4:$A$109=$EO85)*($B$4:$B$109=$EP85),0),MATCH(ET$2,$F$2:$EK$2,0))-SUM(OFFSET($E85,,MATCH(ET$2,$F$1:$EK$1,0),,4)),""),"")</f>
        <v/>
      </c>
      <c r="EU85" t="str" cm="1">
        <f t="array" aca="1" ref="EU85" ca="1">IF(ISNUMBER(DL$4),IF(ABS(INDEX($F$4:$EK$109,MATCH(1,($A$4:$A$109=$EO85)*($B$4:$B$109=$EP85),0),MATCH(EU$2,$F$2:$EK$2,0))-SUM(OFFSET($E85,,MATCH(EU$2,$F$1:$EK$1,0),,4)))&gt;0,INDEX($F$4:$EK$109,MATCH(1,($A$4:$A$109=$EO85)*($B$4:$B$109=$EP85),0),MATCH(EU$2,$F$2:$EK$2,0))-SUM(OFFSET($E85,,MATCH(EU$2,$F$1:$EK$1,0),,4)),""),"")</f>
        <v/>
      </c>
      <c r="EV85" t="str" cm="1">
        <f t="array" aca="1" ref="EV85" ca="1">IF(ISNUMBER(DM$4),IF(ABS(INDEX($F$4:$EK$109,MATCH(1,($A$4:$A$109=$EO85)*($B$4:$B$109=$EP85),0),MATCH(EV$2,$F$2:$EK$2,0))-SUM(OFFSET($E85,,MATCH(EV$2,$F$1:$EK$1,0),,4)))&gt;0,INDEX($F$4:$EK$109,MATCH(1,($A$4:$A$109=$EO85)*($B$4:$B$109=$EP85),0),MATCH(EV$2,$F$2:$EK$2,0))-SUM(OFFSET($E85,,MATCH(EV$2,$F$1:$EK$1,0),,4)),""),"")</f>
        <v/>
      </c>
      <c r="EW85" t="str" cm="1">
        <f t="array" aca="1" ref="EW85" ca="1">IF(ISNUMBER(DN$4),IF(ABS(INDEX($F$4:$EK$109,MATCH(1,($A$4:$A$109=$EO85)*($B$4:$B$109=$EP85),0),MATCH(EW$2,$F$2:$EK$2,0))-SUM(OFFSET($E85,,MATCH(EW$2,$F$1:$EK$1,0),,4)))&gt;0,INDEX($F$4:$EK$109,MATCH(1,($A$4:$A$109=$EO85)*($B$4:$B$109=$EP85),0),MATCH(EW$2,$F$2:$EK$2,0))-SUM(OFFSET($E85,,MATCH(EW$2,$F$1:$EK$1,0),,4)),""),"")</f>
        <v/>
      </c>
      <c r="EX85" t="str" cm="1">
        <f t="array" aca="1" ref="EX85" ca="1">IF(ISNUMBER(DO$4),IF(ABS(INDEX($F$4:$EK$109,MATCH(1,($A$4:$A$109=$EO85)*($B$4:$B$109=$EP85),0),MATCH(EX$2,$F$2:$EK$2,0))-SUM(OFFSET($E85,,MATCH(EX$2,$F$1:$EK$1,0),,4)))&gt;0,INDEX($F$4:$EK$109,MATCH(1,($A$4:$A$109=$EO85)*($B$4:$B$109=$EP85),0),MATCH(EX$2,$F$2:$EK$2,0))-SUM(OFFSET($E85,,MATCH(EX$2,$F$1:$EK$1,0),,4)),""),"")</f>
        <v/>
      </c>
      <c r="EY85" cm="1">
        <f t="array" aca="1" ref="EY85" ca="1">IF(ISNUMBER(DP$4),IF(ABS(INDEX($F$4:$EK$109,MATCH(1,($A$4:$A$109=$EO85)*($B$4:$B$109=$EP85),0),MATCH(EY$2,$F$2:$EK$2,0))-SUM(OFFSET($E85,,MATCH(EY$2,$F$1:$EK$1,0),,4)))&gt;0,INDEX($F$4:$EK$109,MATCH(1,($A$4:$A$109=$EO85)*($B$4:$B$109=$EP85),0),MATCH(EY$2,$F$2:$EK$2,0))-SUM(OFFSET($E85,,MATCH(EY$2,$F$1:$EK$1,0),,4)),""),"")</f>
        <v>1000000</v>
      </c>
      <c r="EZ85" cm="1">
        <f t="array" aca="1" ref="EZ85" ca="1">IF(ISNUMBER(DQ$4),IF(ABS(INDEX($F$4:$EK$109,MATCH(1,($A$4:$A$109=$EO85)*($B$4:$B$109=$EP85),0),MATCH(EZ$2,$F$2:$EK$2,0))-SUM(OFFSET($E85,,MATCH(EZ$2,$F$1:$EK$1,0),,4)))&gt;0,INDEX($F$4:$EK$109,MATCH(1,($A$4:$A$109=$EO85)*($B$4:$B$109=$EP85),0),MATCH(EZ$2,$F$2:$EK$2,0))-SUM(OFFSET($E85,,MATCH(EZ$2,$F$1:$EK$1,0),,4)),""),"")</f>
        <v>1000000</v>
      </c>
      <c r="FA85" cm="1">
        <f t="array" aca="1" ref="FA85" ca="1">IF(ISNUMBER(DR$4),IF(ABS(INDEX($F$4:$EK$109,MATCH(1,($A$4:$A$109=$EO85)*($B$4:$B$109=$EP85),0),MATCH(FA$2,$F$2:$EK$2,0))-SUM(OFFSET($E85,,MATCH(FA$2,$F$1:$EK$1,0),,4)))&gt;0,INDEX($F$4:$EK$109,MATCH(1,($A$4:$A$109=$EO85)*($B$4:$B$109=$EP85),0),MATCH(FA$2,$F$2:$EK$2,0))-SUM(OFFSET($E85,,MATCH(FA$2,$F$1:$EK$1,0),,4)),""),"")</f>
        <v>1000000</v>
      </c>
      <c r="FB85" cm="1">
        <f t="array" aca="1" ref="FB85" ca="1">IF(ISNUMBER(DS$4),IF(ABS(INDEX($F$4:$EK$109,MATCH(1,($A$4:$A$109=$EO85)*($B$4:$B$109=$EP85),0),MATCH(FB$2,$F$2:$EK$2,0))-SUM(OFFSET($E85,,MATCH(FB$2,$F$1:$EK$1,0),,4)))&gt;0,INDEX($F$4:$EK$109,MATCH(1,($A$4:$A$109=$EO85)*($B$4:$B$109=$EP85),0),MATCH(FB$2,$F$2:$EK$2,0))-SUM(OFFSET($E85,,MATCH(FB$2,$F$1:$EK$1,0),,4)),""),"")</f>
        <v>-1000000</v>
      </c>
      <c r="FC85" t="str" cm="1">
        <f t="array" aca="1" ref="FC85" ca="1">IF(ISNUMBER(DT$4),IF(ABS(INDEX($F$4:$EK$109,MATCH(1,($A$4:$A$109=$EO85)*($B$4:$B$109=$EP85),0),MATCH(FC$2,$F$2:$EK$2,0))-SUM(OFFSET($E85,,MATCH(FC$2,$F$1:$EK$1,0),,4)))&gt;0,INDEX($F$4:$EK$109,MATCH(1,($A$4:$A$109=$EO85)*($B$4:$B$109=$EP85),0),MATCH(FC$2,$F$2:$EK$2,0))-SUM(OFFSET($E85,,MATCH(FC$2,$F$1:$EK$1,0),,4)),""),"")</f>
        <v/>
      </c>
      <c r="FD85" t="str" cm="1">
        <f t="array" aca="1" ref="FD85" ca="1">IF(ISNUMBER(DU$4),IF(ABS(INDEX($F$4:$EK$109,MATCH(1,($A$4:$A$109=$EO85)*($B$4:$B$109=$EP85),0),MATCH(FD$2,$F$2:$EK$2,0))-SUM(OFFSET($E85,,MATCH(FD$2,$F$1:$EK$1,0),,4)))&gt;0,INDEX($F$4:$EK$109,MATCH(1,($A$4:$A$109=$EO85)*($B$4:$B$109=$EP85),0),MATCH(FD$2,$F$2:$EK$2,0))-SUM(OFFSET($E85,,MATCH(FD$2,$F$1:$EK$1,0),,4)),""),"")</f>
        <v/>
      </c>
      <c r="FE85" t="str" cm="1">
        <f t="array" aca="1" ref="FE85" ca="1">IF(ISNUMBER(DV$4),IF(ABS(INDEX($F$4:$EK$109,MATCH(1,($A$4:$A$109=$EO85)*($B$4:$B$109=$EP85),0),MATCH(FE$2,$F$2:$EK$2,0))-SUM(OFFSET($E85,,MATCH(FE$2,$F$1:$EK$1,0),,4)))&gt;0,INDEX($F$4:$EK$109,MATCH(1,($A$4:$A$109=$EO85)*($B$4:$B$109=$EP85),0),MATCH(FE$2,$F$2:$EK$2,0))-SUM(OFFSET($E85,,MATCH(FE$2,$F$1:$EK$1,0),,4)),""),"")</f>
        <v/>
      </c>
      <c r="FF85" t="str" cm="1">
        <f t="array" aca="1" ref="FF85" ca="1">IF(ISNUMBER(DW$4),IF(ABS(INDEX($F$4:$EK$109,MATCH(1,($A$4:$A$109=$EO85)*($B$4:$B$109=$EP85),0),MATCH(FF$2,$F$2:$EK$2,0))-SUM(OFFSET($E85,,MATCH(FF$2,$F$1:$EK$1,0),,4)))&gt;0,INDEX($F$4:$EK$109,MATCH(1,($A$4:$A$109=$EO85)*($B$4:$B$109=$EP85),0),MATCH(FF$2,$F$2:$EK$2,0))-SUM(OFFSET($E85,,MATCH(FF$2,$F$1:$EK$1,0),,4)),""),"")</f>
        <v/>
      </c>
      <c r="FG85" t="str" cm="1">
        <f t="array" aca="1" ref="FG85" ca="1">IF(ISNUMBER(DX$4),IF(ABS(INDEX($F$4:$EK$109,MATCH(1,($A$4:$A$109=$EO85)*($B$4:$B$109=$EP85),0),MATCH(FG$2,$F$2:$EK$2,0))-SUM(OFFSET($E85,,MATCH(FG$2,$F$1:$EK$1,0),,4)))&gt;0,INDEX($F$4:$EK$109,MATCH(1,($A$4:$A$109=$EO85)*($B$4:$B$109=$EP85),0),MATCH(FG$2,$F$2:$EK$2,0))-SUM(OFFSET($E85,,MATCH(FG$2,$F$1:$EK$1,0),,4)),""),"")</f>
        <v/>
      </c>
      <c r="FH85" t="str" cm="1">
        <f t="array" aca="1" ref="FH85" ca="1">IF(ISNUMBER(DY$4),IF(ABS(INDEX($F$4:$EK$109,MATCH(1,($A$4:$A$109=$EO85)*($B$4:$B$109=$EP85),0),MATCH(FH$2,$F$2:$EK$2,0))-SUM(OFFSET($E85,,MATCH(FH$2,$F$1:$EK$1,0),,4)))&gt;0,INDEX($F$4:$EK$109,MATCH(1,($A$4:$A$109=$EO85)*($B$4:$B$109=$EP85),0),MATCH(FH$2,$F$2:$EK$2,0))-SUM(OFFSET($E85,,MATCH(FH$2,$F$1:$EK$1,0),,4)),""),"")</f>
        <v/>
      </c>
      <c r="FI85" t="str" cm="1">
        <f t="array" aca="1" ref="FI85" ca="1">IF(ISNUMBER(DZ$4),IF(ABS(INDEX($F$4:$EK$109,MATCH(1,($A$4:$A$109=$EO85)*($B$4:$B$109=$EP85),0),MATCH(FI$2,$F$2:$EK$2,0))-SUM(OFFSET($E85,,MATCH(FI$2,$F$1:$EK$1,0),,4)))&gt;0,INDEX($F$4:$EK$109,MATCH(1,($A$4:$A$109=$EO85)*($B$4:$B$109=$EP85),0),MATCH(FI$2,$F$2:$EK$2,0))-SUM(OFFSET($E85,,MATCH(FI$2,$F$1:$EK$1,0),,4)),""),"")</f>
        <v/>
      </c>
      <c r="FJ85" t="str" cm="1">
        <f t="array" aca="1" ref="FJ85" ca="1">IF(ISNUMBER(EA$4),IF(ABS(INDEX($F$4:$EK$109,MATCH(1,($A$4:$A$109=$EO85)*($B$4:$B$109=$EP85),0),MATCH(FJ$2,$F$2:$EK$2,0))-SUM(OFFSET($E85,,MATCH(FJ$2,$F$1:$EK$1,0),,4)))&gt;0,INDEX($F$4:$EK$109,MATCH(1,($A$4:$A$109=$EO85)*($B$4:$B$109=$EP85),0),MATCH(FJ$2,$F$2:$EK$2,0))-SUM(OFFSET($E85,,MATCH(FJ$2,$F$1:$EK$1,0),,4)),""),"")</f>
        <v/>
      </c>
      <c r="FK85" t="str" cm="1">
        <f t="array" aca="1" ref="FK85" ca="1">IF(ISNUMBER(EB$4),IF(ABS(INDEX($F$4:$EK$109,MATCH(1,($A$4:$A$109=$EO85)*($B$4:$B$109=$EP85),0),MATCH(FK$2,$F$2:$EK$2,0))-SUM(OFFSET($E85,,MATCH(FK$2,$F$1:$EK$1,0),,4)))&gt;0,INDEX($F$4:$EK$109,MATCH(1,($A$4:$A$109=$EO85)*($B$4:$B$109=$EP85),0),MATCH(FK$2,$F$2:$EK$2,0))-SUM(OFFSET($E85,,MATCH(FK$2,$F$1:$EK$1,0),,4)),""),"")</f>
        <v/>
      </c>
      <c r="FL85" t="str" cm="1">
        <f t="array" aca="1" ref="FL85" ca="1">IF(ISNUMBER(EC$4),IF(ABS(INDEX($F$4:$EK$109,MATCH(1,($A$4:$A$109=$EO85)*($B$4:$B$109=$EP85),0),MATCH(FL$2,$F$2:$EK$2,0))-SUM(OFFSET($E85,,MATCH(FL$2,$F$1:$EK$1,0),,4)))&gt;0,INDEX($F$4:$EK$109,MATCH(1,($A$4:$A$109=$EO85)*($B$4:$B$109=$EP85),0),MATCH(FL$2,$F$2:$EK$2,0))-SUM(OFFSET($E85,,MATCH(FL$2,$F$1:$EK$1,0),,4)),""),"")</f>
        <v/>
      </c>
      <c r="FM85" t="str" cm="1">
        <f t="array" aca="1" ref="FM85" ca="1">IF(ISNUMBER(ED$4),IF(ABS(INDEX($F$4:$EK$109,MATCH(1,($A$4:$A$109=$EO85)*($B$4:$B$109=$EP85),0),MATCH(FM$2,$F$2:$EK$2,0))-SUM(OFFSET($E85,,MATCH(FM$2,$F$1:$EK$1,0),,4)))&gt;0,INDEX($F$4:$EK$109,MATCH(1,($A$4:$A$109=$EO85)*($B$4:$B$109=$EP85),0),MATCH(FM$2,$F$2:$EK$2,0))-SUM(OFFSET($E85,,MATCH(FM$2,$F$1:$EK$1,0),,4)),""),"")</f>
        <v/>
      </c>
      <c r="FN85" t="str" cm="1">
        <f t="array" aca="1" ref="FN85" ca="1">IF(ISNUMBER(EE$4),IF(ABS(INDEX($F$4:$EK$109,MATCH(1,($A$4:$A$109=$EO85)*($B$4:$B$109=$EP85),0),MATCH(FN$2,$F$2:$EK$2,0))-SUM(OFFSET($E85,,MATCH(FN$2,$F$1:$EK$1,0),,4)))&gt;0,INDEX($F$4:$EK$109,MATCH(1,($A$4:$A$109=$EO85)*($B$4:$B$109=$EP85),0),MATCH(FN$2,$F$2:$EK$2,0))-SUM(OFFSET($E85,,MATCH(FN$2,$F$1:$EK$1,0),,4)),""),"")</f>
        <v/>
      </c>
      <c r="FO85" t="str" cm="1">
        <f t="array" aca="1" ref="FO85" ca="1">IF(ISNUMBER(EF$4),IF(ABS(INDEX($F$4:$EK$109,MATCH(1,($A$4:$A$109=$EO85)*($B$4:$B$109=$EP85),0),MATCH(FO$2,$F$2:$EK$2,0))-SUM(OFFSET($E85,,MATCH(FO$2,$F$1:$EK$1,0),,4)))&gt;0,INDEX($F$4:$EK$109,MATCH(1,($A$4:$A$109=$EO85)*($B$4:$B$109=$EP85),0),MATCH(FO$2,$F$2:$EK$2,0))-SUM(OFFSET($E85,,MATCH(FO$2,$F$1:$EK$1,0),,4)),""),"")</f>
        <v/>
      </c>
      <c r="FP85" t="str" cm="1">
        <f t="array" aca="1" ref="FP85" ca="1">IF(ISNUMBER(EG$4),IF(ABS(INDEX($F$4:$EK$109,MATCH(1,($A$4:$A$109=$EO85)*($B$4:$B$109=$EP85),0),MATCH(FP$2,$F$2:$EK$2,0))-SUM(OFFSET($E85,,MATCH(FP$2,$F$1:$EK$1,0),,4)))&gt;0,INDEX($F$4:$EK$109,MATCH(1,($A$4:$A$109=$EO85)*($B$4:$B$109=$EP85),0),MATCH(FP$2,$F$2:$EK$2,0))-SUM(OFFSET($E85,,MATCH(FP$2,$F$1:$EK$1,0),,4)),""),"")</f>
        <v/>
      </c>
      <c r="FQ85" t="str" cm="1">
        <f t="array" aca="1" ref="FQ85" ca="1">IF(ISNUMBER(EH$4),IF(ABS(INDEX($F$4:$EK$109,MATCH(1,($A$4:$A$109=$EO85)*($B$4:$B$109=$EP85),0),MATCH(FQ$2,$F$2:$EK$2,0))-SUM(OFFSET($E85,,MATCH(FQ$2,$F$1:$EK$1,0),,4)))&gt;0,INDEX($F$4:$EK$109,MATCH(1,($A$4:$A$109=$EO85)*($B$4:$B$109=$EP85),0),MATCH(FQ$2,$F$2:$EK$2,0))-SUM(OFFSET($E85,,MATCH(FQ$2,$F$1:$EK$1,0),,4)),""),"")</f>
        <v/>
      </c>
      <c r="FR85" t="str" cm="1">
        <f t="array" aca="1" ref="FR85" ca="1">IF(ISNUMBER(EI$4),IF(ABS(INDEX($F$4:$EK$109,MATCH(1,($A$4:$A$109=$EO85)*($B$4:$B$109=$EP85),0),MATCH(FR$2,$F$2:$EK$2,0))-SUM(OFFSET($E85,,MATCH(FR$2,$F$1:$EK$1,0),,4)))&gt;0,INDEX($F$4:$EK$109,MATCH(1,($A$4:$A$109=$EO85)*($B$4:$B$109=$EP85),0),MATCH(FR$2,$F$2:$EK$2,0))-SUM(OFFSET($E85,,MATCH(FR$2,$F$1:$EK$1,0),,4)),""),"")</f>
        <v/>
      </c>
      <c r="FS85" t="str" cm="1">
        <f t="array" aca="1" ref="FS85" ca="1">IF(ISNUMBER(EJ$4),IF(ABS(INDEX($F$4:$EK$109,MATCH(1,($A$4:$A$109=$EO85)*($B$4:$B$109=$EP85),0),MATCH(FS$2,$F$2:$EK$2,0))-SUM(OFFSET($E85,,MATCH(FS$2,$F$1:$EK$1,0),,4)))&gt;0,INDEX($F$4:$EK$109,MATCH(1,($A$4:$A$109=$EO85)*($B$4:$B$109=$EP85),0),MATCH(FS$2,$F$2:$EK$2,0))-SUM(OFFSET($E85,,MATCH(FS$2,$F$1:$EK$1,0),,4)),""),"")</f>
        <v/>
      </c>
      <c r="FT85" t="str" cm="1">
        <f t="array" aca="1" ref="FT85" ca="1">IF(ISNUMBER(EK$4),IF(ABS(INDEX($F$4:$EK$109,MATCH(1,($A$4:$A$109=$EO85)*($B$4:$B$109=$EP85),0),MATCH(FT$2,$F$2:$EK$2,0))-SUM(OFFSET($E85,,MATCH(FT$2,$F$1:$EK$1,0),,4)))&gt;0,INDEX($F$4:$EK$109,MATCH(1,($A$4:$A$109=$EO85)*($B$4:$B$109=$EP85),0),MATCH(FT$2,$F$2:$EK$2,0))-SUM(OFFSET($E85,,MATCH(FT$2,$F$1:$EK$1,0),,4)),""),"")</f>
        <v/>
      </c>
    </row>
    <row r="86" spans="1:176" x14ac:dyDescent="0.25">
      <c r="A86" t="s">
        <v>201</v>
      </c>
      <c r="B86" t="s">
        <v>162</v>
      </c>
      <c r="F86">
        <v>-5679000</v>
      </c>
      <c r="G86">
        <v>6187000</v>
      </c>
      <c r="H86">
        <v>-20383000</v>
      </c>
      <c r="I86">
        <v>-75109000</v>
      </c>
      <c r="J86">
        <v>45000000</v>
      </c>
      <c r="K86">
        <v>-3000000</v>
      </c>
      <c r="L86">
        <v>17000000</v>
      </c>
      <c r="M86">
        <v>7000000</v>
      </c>
      <c r="N86">
        <v>23000000</v>
      </c>
      <c r="O86">
        <v>-127000000</v>
      </c>
      <c r="P86">
        <v>-157000000</v>
      </c>
      <c r="Q86">
        <v>-114000000</v>
      </c>
      <c r="R86">
        <v>-27000000</v>
      </c>
      <c r="S86">
        <v>-34000000</v>
      </c>
      <c r="T86">
        <v>-35000000</v>
      </c>
      <c r="U86">
        <v>61000000</v>
      </c>
      <c r="V86">
        <v>-2000000</v>
      </c>
      <c r="W86">
        <v>-293000000</v>
      </c>
      <c r="X86">
        <v>-325000000</v>
      </c>
      <c r="Y86">
        <v>-156000000</v>
      </c>
      <c r="Z86">
        <v>153000000</v>
      </c>
      <c r="AA86">
        <v>225000000</v>
      </c>
      <c r="AB86">
        <v>153000000</v>
      </c>
      <c r="AC86">
        <v>66000000</v>
      </c>
      <c r="AD86">
        <v>-151000000</v>
      </c>
      <c r="AE86">
        <v>54000000</v>
      </c>
      <c r="AF86">
        <v>-93000000</v>
      </c>
      <c r="AG86">
        <v>-334000000</v>
      </c>
      <c r="AH86">
        <v>-159000000</v>
      </c>
      <c r="AI86">
        <v>-123000000</v>
      </c>
      <c r="AJ86">
        <v>-118000000</v>
      </c>
      <c r="AK86">
        <v>-374000000</v>
      </c>
      <c r="AL86">
        <v>-560000000</v>
      </c>
      <c r="AM86">
        <v>-725000000</v>
      </c>
      <c r="AN86">
        <v>-563000000</v>
      </c>
      <c r="AO86">
        <v>-706000000</v>
      </c>
      <c r="AP86">
        <v>566000000</v>
      </c>
      <c r="AQ86">
        <v>295000000</v>
      </c>
      <c r="AR86">
        <v>-456000000</v>
      </c>
      <c r="AS86">
        <v>-503000000</v>
      </c>
      <c r="AT86">
        <v>-577000000</v>
      </c>
      <c r="AU86">
        <v>-803000000</v>
      </c>
      <c r="AV86">
        <v>-977000000</v>
      </c>
      <c r="DK86">
        <v>-94984000</v>
      </c>
      <c r="DL86">
        <v>66000000</v>
      </c>
      <c r="DM86">
        <v>-375000000</v>
      </c>
      <c r="DN86">
        <v>-375000000</v>
      </c>
      <c r="DO86">
        <v>-776000000</v>
      </c>
      <c r="DP86">
        <v>597000000</v>
      </c>
      <c r="DQ86">
        <v>-524000000</v>
      </c>
      <c r="DR86">
        <v>-774000000</v>
      </c>
      <c r="DS86">
        <v>-2554000000</v>
      </c>
      <c r="DT86">
        <v>-98000000</v>
      </c>
      <c r="EO86" t="str">
        <f t="shared" si="10"/>
        <v>cf</v>
      </c>
      <c r="EP86" t="str">
        <f t="shared" si="10"/>
        <v>inventory</v>
      </c>
      <c r="ET86" t="str" cm="1">
        <f t="array" aca="1" ref="ET86" ca="1">IF(ISNUMBER(DK$4),IF(ABS(INDEX($F$4:$EK$109,MATCH(1,($A$4:$A$109=$EO86)*($B$4:$B$109=$EP86),0),MATCH(ET$2,$F$2:$EK$2,0))-SUM(OFFSET($E86,,MATCH(ET$2,$F$1:$EK$1,0),,4)))&gt;0,INDEX($F$4:$EK$109,MATCH(1,($A$4:$A$109=$EO86)*($B$4:$B$109=$EP86),0),MATCH(ET$2,$F$2:$EK$2,0))-SUM(OFFSET($E86,,MATCH(ET$2,$F$1:$EK$1,0),,4)),""),"")</f>
        <v/>
      </c>
      <c r="EU86" t="str" cm="1">
        <f t="array" aca="1" ref="EU86" ca="1">IF(ISNUMBER(DL$4),IF(ABS(INDEX($F$4:$EK$109,MATCH(1,($A$4:$A$109=$EO86)*($B$4:$B$109=$EP86),0),MATCH(EU$2,$F$2:$EK$2,0))-SUM(OFFSET($E86,,MATCH(EU$2,$F$1:$EK$1,0),,4)))&gt;0,INDEX($F$4:$EK$109,MATCH(1,($A$4:$A$109=$EO86)*($B$4:$B$109=$EP86),0),MATCH(EU$2,$F$2:$EK$2,0))-SUM(OFFSET($E86,,MATCH(EU$2,$F$1:$EK$1,0),,4)),""),"")</f>
        <v/>
      </c>
      <c r="EV86" t="str" cm="1">
        <f t="array" aca="1" ref="EV86" ca="1">IF(ISNUMBER(DM$4),IF(ABS(INDEX($F$4:$EK$109,MATCH(1,($A$4:$A$109=$EO86)*($B$4:$B$109=$EP86),0),MATCH(EV$2,$F$2:$EK$2,0))-SUM(OFFSET($E86,,MATCH(EV$2,$F$1:$EK$1,0),,4)))&gt;0,INDEX($F$4:$EK$109,MATCH(1,($A$4:$A$109=$EO86)*($B$4:$B$109=$EP86),0),MATCH(EV$2,$F$2:$EK$2,0))-SUM(OFFSET($E86,,MATCH(EV$2,$F$1:$EK$1,0),,4)),""),"")</f>
        <v/>
      </c>
      <c r="EW86" cm="1">
        <f t="array" aca="1" ref="EW86" ca="1">IF(ISNUMBER(DN$4),IF(ABS(INDEX($F$4:$EK$109,MATCH(1,($A$4:$A$109=$EO86)*($B$4:$B$109=$EP86),0),MATCH(EW$2,$F$2:$EK$2,0))-SUM(OFFSET($E86,,MATCH(EW$2,$F$1:$EK$1,0),,4)))&gt;0,INDEX($F$4:$EK$109,MATCH(1,($A$4:$A$109=$EO86)*($B$4:$B$109=$EP86),0),MATCH(EW$2,$F$2:$EK$2,0))-SUM(OFFSET($E86,,MATCH(EW$2,$F$1:$EK$1,0),,4)),""),"")</f>
        <v>-340000000</v>
      </c>
      <c r="EX86" t="str" cm="1">
        <f t="array" aca="1" ref="EX86" ca="1">IF(ISNUMBER(DO$4),IF(ABS(INDEX($F$4:$EK$109,MATCH(1,($A$4:$A$109=$EO86)*($B$4:$B$109=$EP86),0),MATCH(EX$2,$F$2:$EK$2,0))-SUM(OFFSET($E86,,MATCH(EX$2,$F$1:$EK$1,0),,4)))&gt;0,INDEX($F$4:$EK$109,MATCH(1,($A$4:$A$109=$EO86)*($B$4:$B$109=$EP86),0),MATCH(EX$2,$F$2:$EK$2,0))-SUM(OFFSET($E86,,MATCH(EX$2,$F$1:$EK$1,0),,4)),""),"")</f>
        <v/>
      </c>
      <c r="EY86" t="str" cm="1">
        <f t="array" aca="1" ref="EY86" ca="1">IF(ISNUMBER(DP$4),IF(ABS(INDEX($F$4:$EK$109,MATCH(1,($A$4:$A$109=$EO86)*($B$4:$B$109=$EP86),0),MATCH(EY$2,$F$2:$EK$2,0))-SUM(OFFSET($E86,,MATCH(EY$2,$F$1:$EK$1,0),,4)))&gt;0,INDEX($F$4:$EK$109,MATCH(1,($A$4:$A$109=$EO86)*($B$4:$B$109=$EP86),0),MATCH(EY$2,$F$2:$EK$2,0))-SUM(OFFSET($E86,,MATCH(EY$2,$F$1:$EK$1,0),,4)),""),"")</f>
        <v/>
      </c>
      <c r="EZ86" t="str" cm="1">
        <f t="array" aca="1" ref="EZ86" ca="1">IF(ISNUMBER(DQ$4),IF(ABS(INDEX($F$4:$EK$109,MATCH(1,($A$4:$A$109=$EO86)*($B$4:$B$109=$EP86),0),MATCH(EZ$2,$F$2:$EK$2,0))-SUM(OFFSET($E86,,MATCH(EZ$2,$F$1:$EK$1,0),,4)))&gt;0,INDEX($F$4:$EK$109,MATCH(1,($A$4:$A$109=$EO86)*($B$4:$B$109=$EP86),0),MATCH(EZ$2,$F$2:$EK$2,0))-SUM(OFFSET($E86,,MATCH(EZ$2,$F$1:$EK$1,0),,4)),""),"")</f>
        <v/>
      </c>
      <c r="FA86" t="str" cm="1">
        <f t="array" aca="1" ref="FA86" ca="1">IF(ISNUMBER(DR$4),IF(ABS(INDEX($F$4:$EK$109,MATCH(1,($A$4:$A$109=$EO86)*($B$4:$B$109=$EP86),0),MATCH(FA$2,$F$2:$EK$2,0))-SUM(OFFSET($E86,,MATCH(FA$2,$F$1:$EK$1,0),,4)))&gt;0,INDEX($F$4:$EK$109,MATCH(1,($A$4:$A$109=$EO86)*($B$4:$B$109=$EP86),0),MATCH(FA$2,$F$2:$EK$2,0))-SUM(OFFSET($E86,,MATCH(FA$2,$F$1:$EK$1,0),,4)),""),"")</f>
        <v/>
      </c>
      <c r="FB86" t="str" cm="1">
        <f t="array" aca="1" ref="FB86" ca="1">IF(ISNUMBER(DS$4),IF(ABS(INDEX($F$4:$EK$109,MATCH(1,($A$4:$A$109=$EO86)*($B$4:$B$109=$EP86),0),MATCH(FB$2,$F$2:$EK$2,0))-SUM(OFFSET($E86,,MATCH(FB$2,$F$1:$EK$1,0),,4)))&gt;0,INDEX($F$4:$EK$109,MATCH(1,($A$4:$A$109=$EO86)*($B$4:$B$109=$EP86),0),MATCH(FB$2,$F$2:$EK$2,0))-SUM(OFFSET($E86,,MATCH(FB$2,$F$1:$EK$1,0),,4)),""),"")</f>
        <v/>
      </c>
      <c r="FC86" t="str" cm="1">
        <f t="array" aca="1" ref="FC86" ca="1">IF(ISNUMBER(DT$4),IF(ABS(INDEX($F$4:$EK$109,MATCH(1,($A$4:$A$109=$EO86)*($B$4:$B$109=$EP86),0),MATCH(FC$2,$F$2:$EK$2,0))-SUM(OFFSET($E86,,MATCH(FC$2,$F$1:$EK$1,0),,4)))&gt;0,INDEX($F$4:$EK$109,MATCH(1,($A$4:$A$109=$EO86)*($B$4:$B$109=$EP86),0),MATCH(FC$2,$F$2:$EK$2,0))-SUM(OFFSET($E86,,MATCH(FC$2,$F$1:$EK$1,0),,4)),""),"")</f>
        <v/>
      </c>
      <c r="FD86" t="str" cm="1">
        <f t="array" aca="1" ref="FD86" ca="1">IF(ISNUMBER(DU$4),IF(ABS(INDEX($F$4:$EK$109,MATCH(1,($A$4:$A$109=$EO86)*($B$4:$B$109=$EP86),0),MATCH(FD$2,$F$2:$EK$2,0))-SUM(OFFSET($E86,,MATCH(FD$2,$F$1:$EK$1,0),,4)))&gt;0,INDEX($F$4:$EK$109,MATCH(1,($A$4:$A$109=$EO86)*($B$4:$B$109=$EP86),0),MATCH(FD$2,$F$2:$EK$2,0))-SUM(OFFSET($E86,,MATCH(FD$2,$F$1:$EK$1,0),,4)),""),"")</f>
        <v/>
      </c>
      <c r="FE86" t="str" cm="1">
        <f t="array" aca="1" ref="FE86" ca="1">IF(ISNUMBER(DV$4),IF(ABS(INDEX($F$4:$EK$109,MATCH(1,($A$4:$A$109=$EO86)*($B$4:$B$109=$EP86),0),MATCH(FE$2,$F$2:$EK$2,0))-SUM(OFFSET($E86,,MATCH(FE$2,$F$1:$EK$1,0),,4)))&gt;0,INDEX($F$4:$EK$109,MATCH(1,($A$4:$A$109=$EO86)*($B$4:$B$109=$EP86),0),MATCH(FE$2,$F$2:$EK$2,0))-SUM(OFFSET($E86,,MATCH(FE$2,$F$1:$EK$1,0),,4)),""),"")</f>
        <v/>
      </c>
      <c r="FF86" t="str" cm="1">
        <f t="array" aca="1" ref="FF86" ca="1">IF(ISNUMBER(DW$4),IF(ABS(INDEX($F$4:$EK$109,MATCH(1,($A$4:$A$109=$EO86)*($B$4:$B$109=$EP86),0),MATCH(FF$2,$F$2:$EK$2,0))-SUM(OFFSET($E86,,MATCH(FF$2,$F$1:$EK$1,0),,4)))&gt;0,INDEX($F$4:$EK$109,MATCH(1,($A$4:$A$109=$EO86)*($B$4:$B$109=$EP86),0),MATCH(FF$2,$F$2:$EK$2,0))-SUM(OFFSET($E86,,MATCH(FF$2,$F$1:$EK$1,0),,4)),""),"")</f>
        <v/>
      </c>
      <c r="FG86" t="str" cm="1">
        <f t="array" aca="1" ref="FG86" ca="1">IF(ISNUMBER(DX$4),IF(ABS(INDEX($F$4:$EK$109,MATCH(1,($A$4:$A$109=$EO86)*($B$4:$B$109=$EP86),0),MATCH(FG$2,$F$2:$EK$2,0))-SUM(OFFSET($E86,,MATCH(FG$2,$F$1:$EK$1,0),,4)))&gt;0,INDEX($F$4:$EK$109,MATCH(1,($A$4:$A$109=$EO86)*($B$4:$B$109=$EP86),0),MATCH(FG$2,$F$2:$EK$2,0))-SUM(OFFSET($E86,,MATCH(FG$2,$F$1:$EK$1,0),,4)),""),"")</f>
        <v/>
      </c>
      <c r="FH86" t="str" cm="1">
        <f t="array" aca="1" ref="FH86" ca="1">IF(ISNUMBER(DY$4),IF(ABS(INDEX($F$4:$EK$109,MATCH(1,($A$4:$A$109=$EO86)*($B$4:$B$109=$EP86),0),MATCH(FH$2,$F$2:$EK$2,0))-SUM(OFFSET($E86,,MATCH(FH$2,$F$1:$EK$1,0),,4)))&gt;0,INDEX($F$4:$EK$109,MATCH(1,($A$4:$A$109=$EO86)*($B$4:$B$109=$EP86),0),MATCH(FH$2,$F$2:$EK$2,0))-SUM(OFFSET($E86,,MATCH(FH$2,$F$1:$EK$1,0),,4)),""),"")</f>
        <v/>
      </c>
      <c r="FI86" t="str" cm="1">
        <f t="array" aca="1" ref="FI86" ca="1">IF(ISNUMBER(DZ$4),IF(ABS(INDEX($F$4:$EK$109,MATCH(1,($A$4:$A$109=$EO86)*($B$4:$B$109=$EP86),0),MATCH(FI$2,$F$2:$EK$2,0))-SUM(OFFSET($E86,,MATCH(FI$2,$F$1:$EK$1,0),,4)))&gt;0,INDEX($F$4:$EK$109,MATCH(1,($A$4:$A$109=$EO86)*($B$4:$B$109=$EP86),0),MATCH(FI$2,$F$2:$EK$2,0))-SUM(OFFSET($E86,,MATCH(FI$2,$F$1:$EK$1,0),,4)),""),"")</f>
        <v/>
      </c>
      <c r="FJ86" t="str" cm="1">
        <f t="array" aca="1" ref="FJ86" ca="1">IF(ISNUMBER(EA$4),IF(ABS(INDEX($F$4:$EK$109,MATCH(1,($A$4:$A$109=$EO86)*($B$4:$B$109=$EP86),0),MATCH(FJ$2,$F$2:$EK$2,0))-SUM(OFFSET($E86,,MATCH(FJ$2,$F$1:$EK$1,0),,4)))&gt;0,INDEX($F$4:$EK$109,MATCH(1,($A$4:$A$109=$EO86)*($B$4:$B$109=$EP86),0),MATCH(FJ$2,$F$2:$EK$2,0))-SUM(OFFSET($E86,,MATCH(FJ$2,$F$1:$EK$1,0),,4)),""),"")</f>
        <v/>
      </c>
      <c r="FK86" t="str" cm="1">
        <f t="array" aca="1" ref="FK86" ca="1">IF(ISNUMBER(EB$4),IF(ABS(INDEX($F$4:$EK$109,MATCH(1,($A$4:$A$109=$EO86)*($B$4:$B$109=$EP86),0),MATCH(FK$2,$F$2:$EK$2,0))-SUM(OFFSET($E86,,MATCH(FK$2,$F$1:$EK$1,0),,4)))&gt;0,INDEX($F$4:$EK$109,MATCH(1,($A$4:$A$109=$EO86)*($B$4:$B$109=$EP86),0),MATCH(FK$2,$F$2:$EK$2,0))-SUM(OFFSET($E86,,MATCH(FK$2,$F$1:$EK$1,0),,4)),""),"")</f>
        <v/>
      </c>
      <c r="FL86" t="str" cm="1">
        <f t="array" aca="1" ref="FL86" ca="1">IF(ISNUMBER(EC$4),IF(ABS(INDEX($F$4:$EK$109,MATCH(1,($A$4:$A$109=$EO86)*($B$4:$B$109=$EP86),0),MATCH(FL$2,$F$2:$EK$2,0))-SUM(OFFSET($E86,,MATCH(FL$2,$F$1:$EK$1,0),,4)))&gt;0,INDEX($F$4:$EK$109,MATCH(1,($A$4:$A$109=$EO86)*($B$4:$B$109=$EP86),0),MATCH(FL$2,$F$2:$EK$2,0))-SUM(OFFSET($E86,,MATCH(FL$2,$F$1:$EK$1,0),,4)),""),"")</f>
        <v/>
      </c>
      <c r="FM86" t="str" cm="1">
        <f t="array" aca="1" ref="FM86" ca="1">IF(ISNUMBER(ED$4),IF(ABS(INDEX($F$4:$EK$109,MATCH(1,($A$4:$A$109=$EO86)*($B$4:$B$109=$EP86),0),MATCH(FM$2,$F$2:$EK$2,0))-SUM(OFFSET($E86,,MATCH(FM$2,$F$1:$EK$1,0),,4)))&gt;0,INDEX($F$4:$EK$109,MATCH(1,($A$4:$A$109=$EO86)*($B$4:$B$109=$EP86),0),MATCH(FM$2,$F$2:$EK$2,0))-SUM(OFFSET($E86,,MATCH(FM$2,$F$1:$EK$1,0),,4)),""),"")</f>
        <v/>
      </c>
      <c r="FN86" t="str" cm="1">
        <f t="array" aca="1" ref="FN86" ca="1">IF(ISNUMBER(EE$4),IF(ABS(INDEX($F$4:$EK$109,MATCH(1,($A$4:$A$109=$EO86)*($B$4:$B$109=$EP86),0),MATCH(FN$2,$F$2:$EK$2,0))-SUM(OFFSET($E86,,MATCH(FN$2,$F$1:$EK$1,0),,4)))&gt;0,INDEX($F$4:$EK$109,MATCH(1,($A$4:$A$109=$EO86)*($B$4:$B$109=$EP86),0),MATCH(FN$2,$F$2:$EK$2,0))-SUM(OFFSET($E86,,MATCH(FN$2,$F$1:$EK$1,0),,4)),""),"")</f>
        <v/>
      </c>
      <c r="FO86" t="str" cm="1">
        <f t="array" aca="1" ref="FO86" ca="1">IF(ISNUMBER(EF$4),IF(ABS(INDEX($F$4:$EK$109,MATCH(1,($A$4:$A$109=$EO86)*($B$4:$B$109=$EP86),0),MATCH(FO$2,$F$2:$EK$2,0))-SUM(OFFSET($E86,,MATCH(FO$2,$F$1:$EK$1,0),,4)))&gt;0,INDEX($F$4:$EK$109,MATCH(1,($A$4:$A$109=$EO86)*($B$4:$B$109=$EP86),0),MATCH(FO$2,$F$2:$EK$2,0))-SUM(OFFSET($E86,,MATCH(FO$2,$F$1:$EK$1,0),,4)),""),"")</f>
        <v/>
      </c>
      <c r="FP86" t="str" cm="1">
        <f t="array" aca="1" ref="FP86" ca="1">IF(ISNUMBER(EG$4),IF(ABS(INDEX($F$4:$EK$109,MATCH(1,($A$4:$A$109=$EO86)*($B$4:$B$109=$EP86),0),MATCH(FP$2,$F$2:$EK$2,0))-SUM(OFFSET($E86,,MATCH(FP$2,$F$1:$EK$1,0),,4)))&gt;0,INDEX($F$4:$EK$109,MATCH(1,($A$4:$A$109=$EO86)*($B$4:$B$109=$EP86),0),MATCH(FP$2,$F$2:$EK$2,0))-SUM(OFFSET($E86,,MATCH(FP$2,$F$1:$EK$1,0),,4)),""),"")</f>
        <v/>
      </c>
      <c r="FQ86" t="str" cm="1">
        <f t="array" aca="1" ref="FQ86" ca="1">IF(ISNUMBER(EH$4),IF(ABS(INDEX($F$4:$EK$109,MATCH(1,($A$4:$A$109=$EO86)*($B$4:$B$109=$EP86),0),MATCH(FQ$2,$F$2:$EK$2,0))-SUM(OFFSET($E86,,MATCH(FQ$2,$F$1:$EK$1,0),,4)))&gt;0,INDEX($F$4:$EK$109,MATCH(1,($A$4:$A$109=$EO86)*($B$4:$B$109=$EP86),0),MATCH(FQ$2,$F$2:$EK$2,0))-SUM(OFFSET($E86,,MATCH(FQ$2,$F$1:$EK$1,0),,4)),""),"")</f>
        <v/>
      </c>
      <c r="FR86" t="str" cm="1">
        <f t="array" aca="1" ref="FR86" ca="1">IF(ISNUMBER(EI$4),IF(ABS(INDEX($F$4:$EK$109,MATCH(1,($A$4:$A$109=$EO86)*($B$4:$B$109=$EP86),0),MATCH(FR$2,$F$2:$EK$2,0))-SUM(OFFSET($E86,,MATCH(FR$2,$F$1:$EK$1,0),,4)))&gt;0,INDEX($F$4:$EK$109,MATCH(1,($A$4:$A$109=$EO86)*($B$4:$B$109=$EP86),0),MATCH(FR$2,$F$2:$EK$2,0))-SUM(OFFSET($E86,,MATCH(FR$2,$F$1:$EK$1,0),,4)),""),"")</f>
        <v/>
      </c>
      <c r="FS86" t="str" cm="1">
        <f t="array" aca="1" ref="FS86" ca="1">IF(ISNUMBER(EJ$4),IF(ABS(INDEX($F$4:$EK$109,MATCH(1,($A$4:$A$109=$EO86)*($B$4:$B$109=$EP86),0),MATCH(FS$2,$F$2:$EK$2,0))-SUM(OFFSET($E86,,MATCH(FS$2,$F$1:$EK$1,0),,4)))&gt;0,INDEX($F$4:$EK$109,MATCH(1,($A$4:$A$109=$EO86)*($B$4:$B$109=$EP86),0),MATCH(FS$2,$F$2:$EK$2,0))-SUM(OFFSET($E86,,MATCH(FS$2,$F$1:$EK$1,0),,4)),""),"")</f>
        <v/>
      </c>
      <c r="FT86" t="str" cm="1">
        <f t="array" aca="1" ref="FT86" ca="1">IF(ISNUMBER(EK$4),IF(ABS(INDEX($F$4:$EK$109,MATCH(1,($A$4:$A$109=$EO86)*($B$4:$B$109=$EP86),0),MATCH(FT$2,$F$2:$EK$2,0))-SUM(OFFSET($E86,,MATCH(FT$2,$F$1:$EK$1,0),,4)))&gt;0,INDEX($F$4:$EK$109,MATCH(1,($A$4:$A$109=$EO86)*($B$4:$B$109=$EP86),0),MATCH(FT$2,$F$2:$EK$2,0))-SUM(OFFSET($E86,,MATCH(FT$2,$F$1:$EK$1,0),,4)),""),"")</f>
        <v/>
      </c>
    </row>
    <row r="87" spans="1:176" x14ac:dyDescent="0.25">
      <c r="A87" t="s">
        <v>201</v>
      </c>
      <c r="B87" t="s">
        <v>206</v>
      </c>
      <c r="F87">
        <v>-14880000</v>
      </c>
      <c r="G87">
        <v>-48768000</v>
      </c>
      <c r="H87">
        <v>73475000</v>
      </c>
      <c r="I87">
        <v>-36722000</v>
      </c>
      <c r="J87">
        <v>-67000000</v>
      </c>
      <c r="K87">
        <v>54000000</v>
      </c>
      <c r="L87">
        <v>20000000</v>
      </c>
      <c r="M87">
        <v>-18000000</v>
      </c>
      <c r="N87">
        <v>32000000</v>
      </c>
      <c r="O87">
        <v>99000000</v>
      </c>
      <c r="P87">
        <v>87000000</v>
      </c>
      <c r="Q87">
        <v>-34000000</v>
      </c>
      <c r="R87">
        <v>-133000000</v>
      </c>
      <c r="S87">
        <v>70000000</v>
      </c>
      <c r="T87">
        <v>90000000</v>
      </c>
      <c r="U87">
        <v>63000000</v>
      </c>
      <c r="V87">
        <v>22000000</v>
      </c>
      <c r="W87">
        <v>150000000</v>
      </c>
      <c r="X87">
        <v>52000000</v>
      </c>
      <c r="Y87">
        <v>-359000000</v>
      </c>
      <c r="Z87">
        <v>-123000000</v>
      </c>
      <c r="AA87">
        <v>78000000</v>
      </c>
      <c r="AB87">
        <v>136000000</v>
      </c>
      <c r="AC87">
        <v>104000000</v>
      </c>
      <c r="AD87">
        <v>71000000</v>
      </c>
      <c r="AE87">
        <v>-8000000</v>
      </c>
      <c r="AF87">
        <v>225000000</v>
      </c>
      <c r="AG87">
        <v>75000000</v>
      </c>
      <c r="AH87">
        <v>70000000</v>
      </c>
      <c r="AI87">
        <v>209000000</v>
      </c>
      <c r="AJ87">
        <v>195000000</v>
      </c>
      <c r="AK87">
        <v>183000000</v>
      </c>
      <c r="AL87">
        <v>255000000</v>
      </c>
      <c r="AM87">
        <v>304000000</v>
      </c>
      <c r="AN87">
        <v>-917000000</v>
      </c>
      <c r="AO87">
        <v>-193000000</v>
      </c>
      <c r="AP87">
        <v>11000000</v>
      </c>
      <c r="AQ87">
        <v>778000000</v>
      </c>
      <c r="AR87">
        <v>461000000</v>
      </c>
      <c r="AS87">
        <v>281000000</v>
      </c>
      <c r="AT87">
        <v>-22000000</v>
      </c>
      <c r="AU87">
        <v>823000000</v>
      </c>
      <c r="AV87">
        <v>1689000000</v>
      </c>
      <c r="DK87">
        <v>-26895000</v>
      </c>
      <c r="DL87">
        <v>-11000000</v>
      </c>
      <c r="DM87">
        <v>184000000</v>
      </c>
      <c r="DN87">
        <v>90000000</v>
      </c>
      <c r="DO87">
        <v>-135000000</v>
      </c>
      <c r="DP87">
        <v>194000000</v>
      </c>
      <c r="DQ87">
        <v>363000000</v>
      </c>
      <c r="DR87">
        <v>568000000</v>
      </c>
      <c r="DS87">
        <v>-551000000</v>
      </c>
      <c r="DT87">
        <v>1531000000</v>
      </c>
      <c r="EO87" t="str">
        <f t="shared" si="10"/>
        <v>cf</v>
      </c>
      <c r="EP87" t="str">
        <f t="shared" si="10"/>
        <v>accountsPayables</v>
      </c>
      <c r="ET87" t="str" cm="1">
        <f t="array" aca="1" ref="ET87" ca="1">IF(ISNUMBER(DK$4),IF(ABS(INDEX($F$4:$EK$109,MATCH(1,($A$4:$A$109=$EO87)*($B$4:$B$109=$EP87),0),MATCH(ET$2,$F$2:$EK$2,0))-SUM(OFFSET($E87,,MATCH(ET$2,$F$1:$EK$1,0),,4)))&gt;0,INDEX($F$4:$EK$109,MATCH(1,($A$4:$A$109=$EO87)*($B$4:$B$109=$EP87),0),MATCH(ET$2,$F$2:$EK$2,0))-SUM(OFFSET($E87,,MATCH(ET$2,$F$1:$EK$1,0),,4)),""),"")</f>
        <v/>
      </c>
      <c r="EU87" t="str" cm="1">
        <f t="array" aca="1" ref="EU87" ca="1">IF(ISNUMBER(DL$4),IF(ABS(INDEX($F$4:$EK$109,MATCH(1,($A$4:$A$109=$EO87)*($B$4:$B$109=$EP87),0),MATCH(EU$2,$F$2:$EK$2,0))-SUM(OFFSET($E87,,MATCH(EU$2,$F$1:$EK$1,0),,4)))&gt;0,INDEX($F$4:$EK$109,MATCH(1,($A$4:$A$109=$EO87)*($B$4:$B$109=$EP87),0),MATCH(EU$2,$F$2:$EK$2,0))-SUM(OFFSET($E87,,MATCH(EU$2,$F$1:$EK$1,0),,4)),""),"")</f>
        <v/>
      </c>
      <c r="EV87" t="str" cm="1">
        <f t="array" aca="1" ref="EV87" ca="1">IF(ISNUMBER(DM$4),IF(ABS(INDEX($F$4:$EK$109,MATCH(1,($A$4:$A$109=$EO87)*($B$4:$B$109=$EP87),0),MATCH(EV$2,$F$2:$EK$2,0))-SUM(OFFSET($E87,,MATCH(EV$2,$F$1:$EK$1,0),,4)))&gt;0,INDEX($F$4:$EK$109,MATCH(1,($A$4:$A$109=$EO87)*($B$4:$B$109=$EP87),0),MATCH(EV$2,$F$2:$EK$2,0))-SUM(OFFSET($E87,,MATCH(EV$2,$F$1:$EK$1,0),,4)),""),"")</f>
        <v/>
      </c>
      <c r="EW87" t="str" cm="1">
        <f t="array" aca="1" ref="EW87" ca="1">IF(ISNUMBER(DN$4),IF(ABS(INDEX($F$4:$EK$109,MATCH(1,($A$4:$A$109=$EO87)*($B$4:$B$109=$EP87),0),MATCH(EW$2,$F$2:$EK$2,0))-SUM(OFFSET($E87,,MATCH(EW$2,$F$1:$EK$1,0),,4)))&gt;0,INDEX($F$4:$EK$109,MATCH(1,($A$4:$A$109=$EO87)*($B$4:$B$109=$EP87),0),MATCH(EW$2,$F$2:$EK$2,0))-SUM(OFFSET($E87,,MATCH(EW$2,$F$1:$EK$1,0),,4)),""),"")</f>
        <v/>
      </c>
      <c r="EX87" t="str" cm="1">
        <f t="array" aca="1" ref="EX87" ca="1">IF(ISNUMBER(DO$4),IF(ABS(INDEX($F$4:$EK$109,MATCH(1,($A$4:$A$109=$EO87)*($B$4:$B$109=$EP87),0),MATCH(EX$2,$F$2:$EK$2,0))-SUM(OFFSET($E87,,MATCH(EX$2,$F$1:$EK$1,0),,4)))&gt;0,INDEX($F$4:$EK$109,MATCH(1,($A$4:$A$109=$EO87)*($B$4:$B$109=$EP87),0),MATCH(EX$2,$F$2:$EK$2,0))-SUM(OFFSET($E87,,MATCH(EX$2,$F$1:$EK$1,0),,4)),""),"")</f>
        <v/>
      </c>
      <c r="EY87" cm="1">
        <f t="array" aca="1" ref="EY87" ca="1">IF(ISNUMBER(DP$4),IF(ABS(INDEX($F$4:$EK$109,MATCH(1,($A$4:$A$109=$EO87)*($B$4:$B$109=$EP87),0),MATCH(EY$2,$F$2:$EK$2,0))-SUM(OFFSET($E87,,MATCH(EY$2,$F$1:$EK$1,0),,4)))&gt;0,INDEX($F$4:$EK$109,MATCH(1,($A$4:$A$109=$EO87)*($B$4:$B$109=$EP87),0),MATCH(EY$2,$F$2:$EK$2,0))-SUM(OFFSET($E87,,MATCH(EY$2,$F$1:$EK$1,0),,4)),""),"")</f>
        <v>-1000000</v>
      </c>
      <c r="EZ87" t="str" cm="1">
        <f t="array" aca="1" ref="EZ87" ca="1">IF(ISNUMBER(DQ$4),IF(ABS(INDEX($F$4:$EK$109,MATCH(1,($A$4:$A$109=$EO87)*($B$4:$B$109=$EP87),0),MATCH(EZ$2,$F$2:$EK$2,0))-SUM(OFFSET($E87,,MATCH(EZ$2,$F$1:$EK$1,0),,4)))&gt;0,INDEX($F$4:$EK$109,MATCH(1,($A$4:$A$109=$EO87)*($B$4:$B$109=$EP87),0),MATCH(EZ$2,$F$2:$EK$2,0))-SUM(OFFSET($E87,,MATCH(EZ$2,$F$1:$EK$1,0),,4)),""),"")</f>
        <v/>
      </c>
      <c r="FA87" cm="1">
        <f t="array" aca="1" ref="FA87" ca="1">IF(ISNUMBER(DR$4),IF(ABS(INDEX($F$4:$EK$109,MATCH(1,($A$4:$A$109=$EO87)*($B$4:$B$109=$EP87),0),MATCH(FA$2,$F$2:$EK$2,0))-SUM(OFFSET($E87,,MATCH(FA$2,$F$1:$EK$1,0),,4)))&gt;0,INDEX($F$4:$EK$109,MATCH(1,($A$4:$A$109=$EO87)*($B$4:$B$109=$EP87),0),MATCH(FA$2,$F$2:$EK$2,0))-SUM(OFFSET($E87,,MATCH(FA$2,$F$1:$EK$1,0),,4)),""),"")</f>
        <v>-89000000</v>
      </c>
      <c r="FB87" t="str" cm="1">
        <f t="array" aca="1" ref="FB87" ca="1">IF(ISNUMBER(DS$4),IF(ABS(INDEX($F$4:$EK$109,MATCH(1,($A$4:$A$109=$EO87)*($B$4:$B$109=$EP87),0),MATCH(FB$2,$F$2:$EK$2,0))-SUM(OFFSET($E87,,MATCH(FB$2,$F$1:$EK$1,0),,4)))&gt;0,INDEX($F$4:$EK$109,MATCH(1,($A$4:$A$109=$EO87)*($B$4:$B$109=$EP87),0),MATCH(FB$2,$F$2:$EK$2,0))-SUM(OFFSET($E87,,MATCH(FB$2,$F$1:$EK$1,0),,4)),""),"")</f>
        <v/>
      </c>
      <c r="FC87" t="str" cm="1">
        <f t="array" aca="1" ref="FC87" ca="1">IF(ISNUMBER(DT$4),IF(ABS(INDEX($F$4:$EK$109,MATCH(1,($A$4:$A$109=$EO87)*($B$4:$B$109=$EP87),0),MATCH(FC$2,$F$2:$EK$2,0))-SUM(OFFSET($E87,,MATCH(FC$2,$F$1:$EK$1,0),,4)))&gt;0,INDEX($F$4:$EK$109,MATCH(1,($A$4:$A$109=$EO87)*($B$4:$B$109=$EP87),0),MATCH(FC$2,$F$2:$EK$2,0))-SUM(OFFSET($E87,,MATCH(FC$2,$F$1:$EK$1,0),,4)),""),"")</f>
        <v/>
      </c>
      <c r="FD87" t="str" cm="1">
        <f t="array" aca="1" ref="FD87" ca="1">IF(ISNUMBER(DU$4),IF(ABS(INDEX($F$4:$EK$109,MATCH(1,($A$4:$A$109=$EO87)*($B$4:$B$109=$EP87),0),MATCH(FD$2,$F$2:$EK$2,0))-SUM(OFFSET($E87,,MATCH(FD$2,$F$1:$EK$1,0),,4)))&gt;0,INDEX($F$4:$EK$109,MATCH(1,($A$4:$A$109=$EO87)*($B$4:$B$109=$EP87),0),MATCH(FD$2,$F$2:$EK$2,0))-SUM(OFFSET($E87,,MATCH(FD$2,$F$1:$EK$1,0),,4)),""),"")</f>
        <v/>
      </c>
      <c r="FE87" t="str" cm="1">
        <f t="array" aca="1" ref="FE87" ca="1">IF(ISNUMBER(DV$4),IF(ABS(INDEX($F$4:$EK$109,MATCH(1,($A$4:$A$109=$EO87)*($B$4:$B$109=$EP87),0),MATCH(FE$2,$F$2:$EK$2,0))-SUM(OFFSET($E87,,MATCH(FE$2,$F$1:$EK$1,0),,4)))&gt;0,INDEX($F$4:$EK$109,MATCH(1,($A$4:$A$109=$EO87)*($B$4:$B$109=$EP87),0),MATCH(FE$2,$F$2:$EK$2,0))-SUM(OFFSET($E87,,MATCH(FE$2,$F$1:$EK$1,0),,4)),""),"")</f>
        <v/>
      </c>
      <c r="FF87" t="str" cm="1">
        <f t="array" aca="1" ref="FF87" ca="1">IF(ISNUMBER(DW$4),IF(ABS(INDEX($F$4:$EK$109,MATCH(1,($A$4:$A$109=$EO87)*($B$4:$B$109=$EP87),0),MATCH(FF$2,$F$2:$EK$2,0))-SUM(OFFSET($E87,,MATCH(FF$2,$F$1:$EK$1,0),,4)))&gt;0,INDEX($F$4:$EK$109,MATCH(1,($A$4:$A$109=$EO87)*($B$4:$B$109=$EP87),0),MATCH(FF$2,$F$2:$EK$2,0))-SUM(OFFSET($E87,,MATCH(FF$2,$F$1:$EK$1,0),,4)),""),"")</f>
        <v/>
      </c>
      <c r="FG87" t="str" cm="1">
        <f t="array" aca="1" ref="FG87" ca="1">IF(ISNUMBER(DX$4),IF(ABS(INDEX($F$4:$EK$109,MATCH(1,($A$4:$A$109=$EO87)*($B$4:$B$109=$EP87),0),MATCH(FG$2,$F$2:$EK$2,0))-SUM(OFFSET($E87,,MATCH(FG$2,$F$1:$EK$1,0),,4)))&gt;0,INDEX($F$4:$EK$109,MATCH(1,($A$4:$A$109=$EO87)*($B$4:$B$109=$EP87),0),MATCH(FG$2,$F$2:$EK$2,0))-SUM(OFFSET($E87,,MATCH(FG$2,$F$1:$EK$1,0),,4)),""),"")</f>
        <v/>
      </c>
      <c r="FH87" t="str" cm="1">
        <f t="array" aca="1" ref="FH87" ca="1">IF(ISNUMBER(DY$4),IF(ABS(INDEX($F$4:$EK$109,MATCH(1,($A$4:$A$109=$EO87)*($B$4:$B$109=$EP87),0),MATCH(FH$2,$F$2:$EK$2,0))-SUM(OFFSET($E87,,MATCH(FH$2,$F$1:$EK$1,0),,4)))&gt;0,INDEX($F$4:$EK$109,MATCH(1,($A$4:$A$109=$EO87)*($B$4:$B$109=$EP87),0),MATCH(FH$2,$F$2:$EK$2,0))-SUM(OFFSET($E87,,MATCH(FH$2,$F$1:$EK$1,0),,4)),""),"")</f>
        <v/>
      </c>
      <c r="FI87" t="str" cm="1">
        <f t="array" aca="1" ref="FI87" ca="1">IF(ISNUMBER(DZ$4),IF(ABS(INDEX($F$4:$EK$109,MATCH(1,($A$4:$A$109=$EO87)*($B$4:$B$109=$EP87),0),MATCH(FI$2,$F$2:$EK$2,0))-SUM(OFFSET($E87,,MATCH(FI$2,$F$1:$EK$1,0),,4)))&gt;0,INDEX($F$4:$EK$109,MATCH(1,($A$4:$A$109=$EO87)*($B$4:$B$109=$EP87),0),MATCH(FI$2,$F$2:$EK$2,0))-SUM(OFFSET($E87,,MATCH(FI$2,$F$1:$EK$1,0),,4)),""),"")</f>
        <v/>
      </c>
      <c r="FJ87" t="str" cm="1">
        <f t="array" aca="1" ref="FJ87" ca="1">IF(ISNUMBER(EA$4),IF(ABS(INDEX($F$4:$EK$109,MATCH(1,($A$4:$A$109=$EO87)*($B$4:$B$109=$EP87),0),MATCH(FJ$2,$F$2:$EK$2,0))-SUM(OFFSET($E87,,MATCH(FJ$2,$F$1:$EK$1,0),,4)))&gt;0,INDEX($F$4:$EK$109,MATCH(1,($A$4:$A$109=$EO87)*($B$4:$B$109=$EP87),0),MATCH(FJ$2,$F$2:$EK$2,0))-SUM(OFFSET($E87,,MATCH(FJ$2,$F$1:$EK$1,0),,4)),""),"")</f>
        <v/>
      </c>
      <c r="FK87" t="str" cm="1">
        <f t="array" aca="1" ref="FK87" ca="1">IF(ISNUMBER(EB$4),IF(ABS(INDEX($F$4:$EK$109,MATCH(1,($A$4:$A$109=$EO87)*($B$4:$B$109=$EP87),0),MATCH(FK$2,$F$2:$EK$2,0))-SUM(OFFSET($E87,,MATCH(FK$2,$F$1:$EK$1,0),,4)))&gt;0,INDEX($F$4:$EK$109,MATCH(1,($A$4:$A$109=$EO87)*($B$4:$B$109=$EP87),0),MATCH(FK$2,$F$2:$EK$2,0))-SUM(OFFSET($E87,,MATCH(FK$2,$F$1:$EK$1,0),,4)),""),"")</f>
        <v/>
      </c>
      <c r="FL87" t="str" cm="1">
        <f t="array" aca="1" ref="FL87" ca="1">IF(ISNUMBER(EC$4),IF(ABS(INDEX($F$4:$EK$109,MATCH(1,($A$4:$A$109=$EO87)*($B$4:$B$109=$EP87),0),MATCH(FL$2,$F$2:$EK$2,0))-SUM(OFFSET($E87,,MATCH(FL$2,$F$1:$EK$1,0),,4)))&gt;0,INDEX($F$4:$EK$109,MATCH(1,($A$4:$A$109=$EO87)*($B$4:$B$109=$EP87),0),MATCH(FL$2,$F$2:$EK$2,0))-SUM(OFFSET($E87,,MATCH(FL$2,$F$1:$EK$1,0),,4)),""),"")</f>
        <v/>
      </c>
      <c r="FM87" t="str" cm="1">
        <f t="array" aca="1" ref="FM87" ca="1">IF(ISNUMBER(ED$4),IF(ABS(INDEX($F$4:$EK$109,MATCH(1,($A$4:$A$109=$EO87)*($B$4:$B$109=$EP87),0),MATCH(FM$2,$F$2:$EK$2,0))-SUM(OFFSET($E87,,MATCH(FM$2,$F$1:$EK$1,0),,4)))&gt;0,INDEX($F$4:$EK$109,MATCH(1,($A$4:$A$109=$EO87)*($B$4:$B$109=$EP87),0),MATCH(FM$2,$F$2:$EK$2,0))-SUM(OFFSET($E87,,MATCH(FM$2,$F$1:$EK$1,0),,4)),""),"")</f>
        <v/>
      </c>
      <c r="FN87" t="str" cm="1">
        <f t="array" aca="1" ref="FN87" ca="1">IF(ISNUMBER(EE$4),IF(ABS(INDEX($F$4:$EK$109,MATCH(1,($A$4:$A$109=$EO87)*($B$4:$B$109=$EP87),0),MATCH(FN$2,$F$2:$EK$2,0))-SUM(OFFSET($E87,,MATCH(FN$2,$F$1:$EK$1,0),,4)))&gt;0,INDEX($F$4:$EK$109,MATCH(1,($A$4:$A$109=$EO87)*($B$4:$B$109=$EP87),0),MATCH(FN$2,$F$2:$EK$2,0))-SUM(OFFSET($E87,,MATCH(FN$2,$F$1:$EK$1,0),,4)),""),"")</f>
        <v/>
      </c>
      <c r="FO87" t="str" cm="1">
        <f t="array" aca="1" ref="FO87" ca="1">IF(ISNUMBER(EF$4),IF(ABS(INDEX($F$4:$EK$109,MATCH(1,($A$4:$A$109=$EO87)*($B$4:$B$109=$EP87),0),MATCH(FO$2,$F$2:$EK$2,0))-SUM(OFFSET($E87,,MATCH(FO$2,$F$1:$EK$1,0),,4)))&gt;0,INDEX($F$4:$EK$109,MATCH(1,($A$4:$A$109=$EO87)*($B$4:$B$109=$EP87),0),MATCH(FO$2,$F$2:$EK$2,0))-SUM(OFFSET($E87,,MATCH(FO$2,$F$1:$EK$1,0),,4)),""),"")</f>
        <v/>
      </c>
      <c r="FP87" t="str" cm="1">
        <f t="array" aca="1" ref="FP87" ca="1">IF(ISNUMBER(EG$4),IF(ABS(INDEX($F$4:$EK$109,MATCH(1,($A$4:$A$109=$EO87)*($B$4:$B$109=$EP87),0),MATCH(FP$2,$F$2:$EK$2,0))-SUM(OFFSET($E87,,MATCH(FP$2,$F$1:$EK$1,0),,4)))&gt;0,INDEX($F$4:$EK$109,MATCH(1,($A$4:$A$109=$EO87)*($B$4:$B$109=$EP87),0),MATCH(FP$2,$F$2:$EK$2,0))-SUM(OFFSET($E87,,MATCH(FP$2,$F$1:$EK$1,0),,4)),""),"")</f>
        <v/>
      </c>
      <c r="FQ87" t="str" cm="1">
        <f t="array" aca="1" ref="FQ87" ca="1">IF(ISNUMBER(EH$4),IF(ABS(INDEX($F$4:$EK$109,MATCH(1,($A$4:$A$109=$EO87)*($B$4:$B$109=$EP87),0),MATCH(FQ$2,$F$2:$EK$2,0))-SUM(OFFSET($E87,,MATCH(FQ$2,$F$1:$EK$1,0),,4)))&gt;0,INDEX($F$4:$EK$109,MATCH(1,($A$4:$A$109=$EO87)*($B$4:$B$109=$EP87),0),MATCH(FQ$2,$F$2:$EK$2,0))-SUM(OFFSET($E87,,MATCH(FQ$2,$F$1:$EK$1,0),,4)),""),"")</f>
        <v/>
      </c>
      <c r="FR87" t="str" cm="1">
        <f t="array" aca="1" ref="FR87" ca="1">IF(ISNUMBER(EI$4),IF(ABS(INDEX($F$4:$EK$109,MATCH(1,($A$4:$A$109=$EO87)*($B$4:$B$109=$EP87),0),MATCH(FR$2,$F$2:$EK$2,0))-SUM(OFFSET($E87,,MATCH(FR$2,$F$1:$EK$1,0),,4)))&gt;0,INDEX($F$4:$EK$109,MATCH(1,($A$4:$A$109=$EO87)*($B$4:$B$109=$EP87),0),MATCH(FR$2,$F$2:$EK$2,0))-SUM(OFFSET($E87,,MATCH(FR$2,$F$1:$EK$1,0),,4)),""),"")</f>
        <v/>
      </c>
      <c r="FS87" t="str" cm="1">
        <f t="array" aca="1" ref="FS87" ca="1">IF(ISNUMBER(EJ$4),IF(ABS(INDEX($F$4:$EK$109,MATCH(1,($A$4:$A$109=$EO87)*($B$4:$B$109=$EP87),0),MATCH(FS$2,$F$2:$EK$2,0))-SUM(OFFSET($E87,,MATCH(FS$2,$F$1:$EK$1,0),,4)))&gt;0,INDEX($F$4:$EK$109,MATCH(1,($A$4:$A$109=$EO87)*($B$4:$B$109=$EP87),0),MATCH(FS$2,$F$2:$EK$2,0))-SUM(OFFSET($E87,,MATCH(FS$2,$F$1:$EK$1,0),,4)),""),"")</f>
        <v/>
      </c>
      <c r="FT87" t="str" cm="1">
        <f t="array" aca="1" ref="FT87" ca="1">IF(ISNUMBER(EK$4),IF(ABS(INDEX($F$4:$EK$109,MATCH(1,($A$4:$A$109=$EO87)*($B$4:$B$109=$EP87),0),MATCH(FT$2,$F$2:$EK$2,0))-SUM(OFFSET($E87,,MATCH(FT$2,$F$1:$EK$1,0),,4)))&gt;0,INDEX($F$4:$EK$109,MATCH(1,($A$4:$A$109=$EO87)*($B$4:$B$109=$EP87),0),MATCH(FT$2,$F$2:$EK$2,0))-SUM(OFFSET($E87,,MATCH(FT$2,$F$1:$EK$1,0),,4)),""),"")</f>
        <v/>
      </c>
    </row>
    <row r="88" spans="1:176" x14ac:dyDescent="0.25">
      <c r="A88" t="s">
        <v>201</v>
      </c>
      <c r="B88" t="s">
        <v>207</v>
      </c>
      <c r="F88">
        <v>-98194000</v>
      </c>
      <c r="G88">
        <v>-39719000</v>
      </c>
      <c r="H88">
        <v>-42293000</v>
      </c>
      <c r="I88">
        <v>148882000</v>
      </c>
      <c r="J88">
        <v>-16000000</v>
      </c>
      <c r="K88">
        <v>-32000000</v>
      </c>
      <c r="L88">
        <v>-163000000</v>
      </c>
      <c r="M88">
        <v>137000000</v>
      </c>
      <c r="N88">
        <v>-56000000</v>
      </c>
      <c r="O88">
        <v>-58000000</v>
      </c>
      <c r="P88">
        <v>-79000000</v>
      </c>
      <c r="Q88">
        <v>26000000</v>
      </c>
      <c r="R88">
        <v>-81000000</v>
      </c>
      <c r="S88">
        <v>91000000</v>
      </c>
      <c r="T88">
        <v>15000000</v>
      </c>
      <c r="U88">
        <v>545000000</v>
      </c>
      <c r="V88">
        <v>-104000000</v>
      </c>
      <c r="W88">
        <v>157000000</v>
      </c>
      <c r="X88">
        <v>-23000000</v>
      </c>
      <c r="Y88">
        <v>173000000</v>
      </c>
      <c r="Z88">
        <v>-111000000</v>
      </c>
      <c r="AA88">
        <v>66000000</v>
      </c>
      <c r="AB88">
        <v>7000000</v>
      </c>
      <c r="AC88">
        <v>198000000</v>
      </c>
      <c r="AD88">
        <v>-30000000</v>
      </c>
      <c r="AE88">
        <v>166000000</v>
      </c>
      <c r="AF88">
        <v>-357000000</v>
      </c>
      <c r="AG88">
        <v>229000000</v>
      </c>
      <c r="AH88">
        <v>48000000</v>
      </c>
      <c r="AI88">
        <v>200000000</v>
      </c>
      <c r="AJ88">
        <v>-1482000000</v>
      </c>
      <c r="AK88">
        <v>204000000</v>
      </c>
      <c r="AL88">
        <v>-557000000</v>
      </c>
      <c r="AM88">
        <v>330000000</v>
      </c>
      <c r="AN88">
        <v>197000000</v>
      </c>
      <c r="AO88">
        <v>106000000</v>
      </c>
      <c r="AP88">
        <v>579000000</v>
      </c>
      <c r="AQ88">
        <v>1740000000</v>
      </c>
      <c r="AR88">
        <v>-1495000000</v>
      </c>
      <c r="AS88">
        <v>193000000</v>
      </c>
      <c r="AT88">
        <v>3799000000</v>
      </c>
      <c r="AU88">
        <v>87000000</v>
      </c>
      <c r="AV88">
        <v>3675000000</v>
      </c>
      <c r="DK88">
        <v>-31324000</v>
      </c>
      <c r="DL88">
        <v>-74000000</v>
      </c>
      <c r="DM88">
        <v>-167000000</v>
      </c>
      <c r="DN88">
        <v>910000000</v>
      </c>
      <c r="DO88">
        <v>203000000</v>
      </c>
      <c r="DP88">
        <v>159000000</v>
      </c>
      <c r="DQ88">
        <v>8000000</v>
      </c>
      <c r="DR88">
        <v>-942000000</v>
      </c>
      <c r="DS88">
        <v>76000000</v>
      </c>
      <c r="DT88">
        <v>1017000000</v>
      </c>
      <c r="EO88" t="str">
        <f t="shared" si="10"/>
        <v>cf</v>
      </c>
      <c r="EP88" t="str">
        <f t="shared" si="10"/>
        <v>otherWorkingCapital</v>
      </c>
      <c r="ET88" t="str" cm="1">
        <f t="array" aca="1" ref="ET88" ca="1">IF(ISNUMBER(DK$4),IF(ABS(INDEX($F$4:$EK$109,MATCH(1,($A$4:$A$109=$EO88)*($B$4:$B$109=$EP88),0),MATCH(ET$2,$F$2:$EK$2,0))-SUM(OFFSET($E88,,MATCH(ET$2,$F$1:$EK$1,0),,4)))&gt;0,INDEX($F$4:$EK$109,MATCH(1,($A$4:$A$109=$EO88)*($B$4:$B$109=$EP88),0),MATCH(ET$2,$F$2:$EK$2,0))-SUM(OFFSET($E88,,MATCH(ET$2,$F$1:$EK$1,0),,4)),""),"")</f>
        <v/>
      </c>
      <c r="EU88" t="str" cm="1">
        <f t="array" aca="1" ref="EU88" ca="1">IF(ISNUMBER(DL$4),IF(ABS(INDEX($F$4:$EK$109,MATCH(1,($A$4:$A$109=$EO88)*($B$4:$B$109=$EP88),0),MATCH(EU$2,$F$2:$EK$2,0))-SUM(OFFSET($E88,,MATCH(EU$2,$F$1:$EK$1,0),,4)))&gt;0,INDEX($F$4:$EK$109,MATCH(1,($A$4:$A$109=$EO88)*($B$4:$B$109=$EP88),0),MATCH(EU$2,$F$2:$EK$2,0))-SUM(OFFSET($E88,,MATCH(EU$2,$F$1:$EK$1,0),,4)),""),"")</f>
        <v/>
      </c>
      <c r="EV88" t="str" cm="1">
        <f t="array" aca="1" ref="EV88" ca="1">IF(ISNUMBER(DM$4),IF(ABS(INDEX($F$4:$EK$109,MATCH(1,($A$4:$A$109=$EO88)*($B$4:$B$109=$EP88),0),MATCH(EV$2,$F$2:$EK$2,0))-SUM(OFFSET($E88,,MATCH(EV$2,$F$1:$EK$1,0),,4)))&gt;0,INDEX($F$4:$EK$109,MATCH(1,($A$4:$A$109=$EO88)*($B$4:$B$109=$EP88),0),MATCH(EV$2,$F$2:$EK$2,0))-SUM(OFFSET($E88,,MATCH(EV$2,$F$1:$EK$1,0),,4)),""),"")</f>
        <v/>
      </c>
      <c r="EW88" cm="1">
        <f t="array" aca="1" ref="EW88" ca="1">IF(ISNUMBER(DN$4),IF(ABS(INDEX($F$4:$EK$109,MATCH(1,($A$4:$A$109=$EO88)*($B$4:$B$109=$EP88),0),MATCH(EW$2,$F$2:$EK$2,0))-SUM(OFFSET($E88,,MATCH(EW$2,$F$1:$EK$1,0),,4)))&gt;0,INDEX($F$4:$EK$109,MATCH(1,($A$4:$A$109=$EO88)*($B$4:$B$109=$EP88),0),MATCH(EW$2,$F$2:$EK$2,0))-SUM(OFFSET($E88,,MATCH(EW$2,$F$1:$EK$1,0),,4)),""),"")</f>
        <v>340000000</v>
      </c>
      <c r="EX88" t="str" cm="1">
        <f t="array" aca="1" ref="EX88" ca="1">IF(ISNUMBER(DO$4),IF(ABS(INDEX($F$4:$EK$109,MATCH(1,($A$4:$A$109=$EO88)*($B$4:$B$109=$EP88),0),MATCH(EX$2,$F$2:$EK$2,0))-SUM(OFFSET($E88,,MATCH(EX$2,$F$1:$EK$1,0),,4)))&gt;0,INDEX($F$4:$EK$109,MATCH(1,($A$4:$A$109=$EO88)*($B$4:$B$109=$EP88),0),MATCH(EX$2,$F$2:$EK$2,0))-SUM(OFFSET($E88,,MATCH(EX$2,$F$1:$EK$1,0),,4)),""),"")</f>
        <v/>
      </c>
      <c r="EY88" cm="1">
        <f t="array" aca="1" ref="EY88" ca="1">IF(ISNUMBER(DP$4),IF(ABS(INDEX($F$4:$EK$109,MATCH(1,($A$4:$A$109=$EO88)*($B$4:$B$109=$EP88),0),MATCH(EY$2,$F$2:$EK$2,0))-SUM(OFFSET($E88,,MATCH(EY$2,$F$1:$EK$1,0),,4)))&gt;0,INDEX($F$4:$EK$109,MATCH(1,($A$4:$A$109=$EO88)*($B$4:$B$109=$EP88),0),MATCH(EY$2,$F$2:$EK$2,0))-SUM(OFFSET($E88,,MATCH(EY$2,$F$1:$EK$1,0),,4)),""),"")</f>
        <v>-1000000</v>
      </c>
      <c r="EZ88" t="str" cm="1">
        <f t="array" aca="1" ref="EZ88" ca="1">IF(ISNUMBER(DQ$4),IF(ABS(INDEX($F$4:$EK$109,MATCH(1,($A$4:$A$109=$EO88)*($B$4:$B$109=$EP88),0),MATCH(EZ$2,$F$2:$EK$2,0))-SUM(OFFSET($E88,,MATCH(EZ$2,$F$1:$EK$1,0),,4)))&gt;0,INDEX($F$4:$EK$109,MATCH(1,($A$4:$A$109=$EO88)*($B$4:$B$109=$EP88),0),MATCH(EZ$2,$F$2:$EK$2,0))-SUM(OFFSET($E88,,MATCH(EZ$2,$F$1:$EK$1,0),,4)),""),"")</f>
        <v/>
      </c>
      <c r="FA88" cm="1">
        <f t="array" aca="1" ref="FA88" ca="1">IF(ISNUMBER(DR$4),IF(ABS(INDEX($F$4:$EK$109,MATCH(1,($A$4:$A$109=$EO88)*($B$4:$B$109=$EP88),0),MATCH(FA$2,$F$2:$EK$2,0))-SUM(OFFSET($E88,,MATCH(FA$2,$F$1:$EK$1,0),,4)))&gt;0,INDEX($F$4:$EK$109,MATCH(1,($A$4:$A$109=$EO88)*($B$4:$B$109=$EP88),0),MATCH(FA$2,$F$2:$EK$2,0))-SUM(OFFSET($E88,,MATCH(FA$2,$F$1:$EK$1,0),,4)),""),"")</f>
        <v>88000000</v>
      </c>
      <c r="FB88" t="str" cm="1">
        <f t="array" aca="1" ref="FB88" ca="1">IF(ISNUMBER(DS$4),IF(ABS(INDEX($F$4:$EK$109,MATCH(1,($A$4:$A$109=$EO88)*($B$4:$B$109=$EP88),0),MATCH(FB$2,$F$2:$EK$2,0))-SUM(OFFSET($E88,,MATCH(FB$2,$F$1:$EK$1,0),,4)))&gt;0,INDEX($F$4:$EK$109,MATCH(1,($A$4:$A$109=$EO88)*($B$4:$B$109=$EP88),0),MATCH(FB$2,$F$2:$EK$2,0))-SUM(OFFSET($E88,,MATCH(FB$2,$F$1:$EK$1,0),,4)),""),"")</f>
        <v/>
      </c>
      <c r="FC88" t="str" cm="1">
        <f t="array" aca="1" ref="FC88" ca="1">IF(ISNUMBER(DT$4),IF(ABS(INDEX($F$4:$EK$109,MATCH(1,($A$4:$A$109=$EO88)*($B$4:$B$109=$EP88),0),MATCH(FC$2,$F$2:$EK$2,0))-SUM(OFFSET($E88,,MATCH(FC$2,$F$1:$EK$1,0),,4)))&gt;0,INDEX($F$4:$EK$109,MATCH(1,($A$4:$A$109=$EO88)*($B$4:$B$109=$EP88),0),MATCH(FC$2,$F$2:$EK$2,0))-SUM(OFFSET($E88,,MATCH(FC$2,$F$1:$EK$1,0),,4)),""),"")</f>
        <v/>
      </c>
      <c r="FD88" t="str" cm="1">
        <f t="array" aca="1" ref="FD88" ca="1">IF(ISNUMBER(DU$4),IF(ABS(INDEX($F$4:$EK$109,MATCH(1,($A$4:$A$109=$EO88)*($B$4:$B$109=$EP88),0),MATCH(FD$2,$F$2:$EK$2,0))-SUM(OFFSET($E88,,MATCH(FD$2,$F$1:$EK$1,0),,4)))&gt;0,INDEX($F$4:$EK$109,MATCH(1,($A$4:$A$109=$EO88)*($B$4:$B$109=$EP88),0),MATCH(FD$2,$F$2:$EK$2,0))-SUM(OFFSET($E88,,MATCH(FD$2,$F$1:$EK$1,0),,4)),""),"")</f>
        <v/>
      </c>
      <c r="FE88" t="str" cm="1">
        <f t="array" aca="1" ref="FE88" ca="1">IF(ISNUMBER(DV$4),IF(ABS(INDEX($F$4:$EK$109,MATCH(1,($A$4:$A$109=$EO88)*($B$4:$B$109=$EP88),0),MATCH(FE$2,$F$2:$EK$2,0))-SUM(OFFSET($E88,,MATCH(FE$2,$F$1:$EK$1,0),,4)))&gt;0,INDEX($F$4:$EK$109,MATCH(1,($A$4:$A$109=$EO88)*($B$4:$B$109=$EP88),0),MATCH(FE$2,$F$2:$EK$2,0))-SUM(OFFSET($E88,,MATCH(FE$2,$F$1:$EK$1,0),,4)),""),"")</f>
        <v/>
      </c>
      <c r="FF88" t="str" cm="1">
        <f t="array" aca="1" ref="FF88" ca="1">IF(ISNUMBER(DW$4),IF(ABS(INDEX($F$4:$EK$109,MATCH(1,($A$4:$A$109=$EO88)*($B$4:$B$109=$EP88),0),MATCH(FF$2,$F$2:$EK$2,0))-SUM(OFFSET($E88,,MATCH(FF$2,$F$1:$EK$1,0),,4)))&gt;0,INDEX($F$4:$EK$109,MATCH(1,($A$4:$A$109=$EO88)*($B$4:$B$109=$EP88),0),MATCH(FF$2,$F$2:$EK$2,0))-SUM(OFFSET($E88,,MATCH(FF$2,$F$1:$EK$1,0),,4)),""),"")</f>
        <v/>
      </c>
      <c r="FG88" t="str" cm="1">
        <f t="array" aca="1" ref="FG88" ca="1">IF(ISNUMBER(DX$4),IF(ABS(INDEX($F$4:$EK$109,MATCH(1,($A$4:$A$109=$EO88)*($B$4:$B$109=$EP88),0),MATCH(FG$2,$F$2:$EK$2,0))-SUM(OFFSET($E88,,MATCH(FG$2,$F$1:$EK$1,0),,4)))&gt;0,INDEX($F$4:$EK$109,MATCH(1,($A$4:$A$109=$EO88)*($B$4:$B$109=$EP88),0),MATCH(FG$2,$F$2:$EK$2,0))-SUM(OFFSET($E88,,MATCH(FG$2,$F$1:$EK$1,0),,4)),""),"")</f>
        <v/>
      </c>
      <c r="FH88" t="str" cm="1">
        <f t="array" aca="1" ref="FH88" ca="1">IF(ISNUMBER(DY$4),IF(ABS(INDEX($F$4:$EK$109,MATCH(1,($A$4:$A$109=$EO88)*($B$4:$B$109=$EP88),0),MATCH(FH$2,$F$2:$EK$2,0))-SUM(OFFSET($E88,,MATCH(FH$2,$F$1:$EK$1,0),,4)))&gt;0,INDEX($F$4:$EK$109,MATCH(1,($A$4:$A$109=$EO88)*($B$4:$B$109=$EP88),0),MATCH(FH$2,$F$2:$EK$2,0))-SUM(OFFSET($E88,,MATCH(FH$2,$F$1:$EK$1,0),,4)),""),"")</f>
        <v/>
      </c>
      <c r="FI88" t="str" cm="1">
        <f t="array" aca="1" ref="FI88" ca="1">IF(ISNUMBER(DZ$4),IF(ABS(INDEX($F$4:$EK$109,MATCH(1,($A$4:$A$109=$EO88)*($B$4:$B$109=$EP88),0),MATCH(FI$2,$F$2:$EK$2,0))-SUM(OFFSET($E88,,MATCH(FI$2,$F$1:$EK$1,0),,4)))&gt;0,INDEX($F$4:$EK$109,MATCH(1,($A$4:$A$109=$EO88)*($B$4:$B$109=$EP88),0),MATCH(FI$2,$F$2:$EK$2,0))-SUM(OFFSET($E88,,MATCH(FI$2,$F$1:$EK$1,0),,4)),""),"")</f>
        <v/>
      </c>
      <c r="FJ88" t="str" cm="1">
        <f t="array" aca="1" ref="FJ88" ca="1">IF(ISNUMBER(EA$4),IF(ABS(INDEX($F$4:$EK$109,MATCH(1,($A$4:$A$109=$EO88)*($B$4:$B$109=$EP88),0),MATCH(FJ$2,$F$2:$EK$2,0))-SUM(OFFSET($E88,,MATCH(FJ$2,$F$1:$EK$1,0),,4)))&gt;0,INDEX($F$4:$EK$109,MATCH(1,($A$4:$A$109=$EO88)*($B$4:$B$109=$EP88),0),MATCH(FJ$2,$F$2:$EK$2,0))-SUM(OFFSET($E88,,MATCH(FJ$2,$F$1:$EK$1,0),,4)),""),"")</f>
        <v/>
      </c>
      <c r="FK88" t="str" cm="1">
        <f t="array" aca="1" ref="FK88" ca="1">IF(ISNUMBER(EB$4),IF(ABS(INDEX($F$4:$EK$109,MATCH(1,($A$4:$A$109=$EO88)*($B$4:$B$109=$EP88),0),MATCH(FK$2,$F$2:$EK$2,0))-SUM(OFFSET($E88,,MATCH(FK$2,$F$1:$EK$1,0),,4)))&gt;0,INDEX($F$4:$EK$109,MATCH(1,($A$4:$A$109=$EO88)*($B$4:$B$109=$EP88),0),MATCH(FK$2,$F$2:$EK$2,0))-SUM(OFFSET($E88,,MATCH(FK$2,$F$1:$EK$1,0),,4)),""),"")</f>
        <v/>
      </c>
      <c r="FL88" t="str" cm="1">
        <f t="array" aca="1" ref="FL88" ca="1">IF(ISNUMBER(EC$4),IF(ABS(INDEX($F$4:$EK$109,MATCH(1,($A$4:$A$109=$EO88)*($B$4:$B$109=$EP88),0),MATCH(FL$2,$F$2:$EK$2,0))-SUM(OFFSET($E88,,MATCH(FL$2,$F$1:$EK$1,0),,4)))&gt;0,INDEX($F$4:$EK$109,MATCH(1,($A$4:$A$109=$EO88)*($B$4:$B$109=$EP88),0),MATCH(FL$2,$F$2:$EK$2,0))-SUM(OFFSET($E88,,MATCH(FL$2,$F$1:$EK$1,0),,4)),""),"")</f>
        <v/>
      </c>
      <c r="FM88" t="str" cm="1">
        <f t="array" aca="1" ref="FM88" ca="1">IF(ISNUMBER(ED$4),IF(ABS(INDEX($F$4:$EK$109,MATCH(1,($A$4:$A$109=$EO88)*($B$4:$B$109=$EP88),0),MATCH(FM$2,$F$2:$EK$2,0))-SUM(OFFSET($E88,,MATCH(FM$2,$F$1:$EK$1,0),,4)))&gt;0,INDEX($F$4:$EK$109,MATCH(1,($A$4:$A$109=$EO88)*($B$4:$B$109=$EP88),0),MATCH(FM$2,$F$2:$EK$2,0))-SUM(OFFSET($E88,,MATCH(FM$2,$F$1:$EK$1,0),,4)),""),"")</f>
        <v/>
      </c>
      <c r="FN88" t="str" cm="1">
        <f t="array" aca="1" ref="FN88" ca="1">IF(ISNUMBER(EE$4),IF(ABS(INDEX($F$4:$EK$109,MATCH(1,($A$4:$A$109=$EO88)*($B$4:$B$109=$EP88),0),MATCH(FN$2,$F$2:$EK$2,0))-SUM(OFFSET($E88,,MATCH(FN$2,$F$1:$EK$1,0),,4)))&gt;0,INDEX($F$4:$EK$109,MATCH(1,($A$4:$A$109=$EO88)*($B$4:$B$109=$EP88),0),MATCH(FN$2,$F$2:$EK$2,0))-SUM(OFFSET($E88,,MATCH(FN$2,$F$1:$EK$1,0),,4)),""),"")</f>
        <v/>
      </c>
      <c r="FO88" t="str" cm="1">
        <f t="array" aca="1" ref="FO88" ca="1">IF(ISNUMBER(EF$4),IF(ABS(INDEX($F$4:$EK$109,MATCH(1,($A$4:$A$109=$EO88)*($B$4:$B$109=$EP88),0),MATCH(FO$2,$F$2:$EK$2,0))-SUM(OFFSET($E88,,MATCH(FO$2,$F$1:$EK$1,0),,4)))&gt;0,INDEX($F$4:$EK$109,MATCH(1,($A$4:$A$109=$EO88)*($B$4:$B$109=$EP88),0),MATCH(FO$2,$F$2:$EK$2,0))-SUM(OFFSET($E88,,MATCH(FO$2,$F$1:$EK$1,0),,4)),""),"")</f>
        <v/>
      </c>
      <c r="FP88" t="str" cm="1">
        <f t="array" aca="1" ref="FP88" ca="1">IF(ISNUMBER(EG$4),IF(ABS(INDEX($F$4:$EK$109,MATCH(1,($A$4:$A$109=$EO88)*($B$4:$B$109=$EP88),0),MATCH(FP$2,$F$2:$EK$2,0))-SUM(OFFSET($E88,,MATCH(FP$2,$F$1:$EK$1,0),,4)))&gt;0,INDEX($F$4:$EK$109,MATCH(1,($A$4:$A$109=$EO88)*($B$4:$B$109=$EP88),0),MATCH(FP$2,$F$2:$EK$2,0))-SUM(OFFSET($E88,,MATCH(FP$2,$F$1:$EK$1,0),,4)),""),"")</f>
        <v/>
      </c>
      <c r="FQ88" t="str" cm="1">
        <f t="array" aca="1" ref="FQ88" ca="1">IF(ISNUMBER(EH$4),IF(ABS(INDEX($F$4:$EK$109,MATCH(1,($A$4:$A$109=$EO88)*($B$4:$B$109=$EP88),0),MATCH(FQ$2,$F$2:$EK$2,0))-SUM(OFFSET($E88,,MATCH(FQ$2,$F$1:$EK$1,0),,4)))&gt;0,INDEX($F$4:$EK$109,MATCH(1,($A$4:$A$109=$EO88)*($B$4:$B$109=$EP88),0),MATCH(FQ$2,$F$2:$EK$2,0))-SUM(OFFSET($E88,,MATCH(FQ$2,$F$1:$EK$1,0),,4)),""),"")</f>
        <v/>
      </c>
      <c r="FR88" t="str" cm="1">
        <f t="array" aca="1" ref="FR88" ca="1">IF(ISNUMBER(EI$4),IF(ABS(INDEX($F$4:$EK$109,MATCH(1,($A$4:$A$109=$EO88)*($B$4:$B$109=$EP88),0),MATCH(FR$2,$F$2:$EK$2,0))-SUM(OFFSET($E88,,MATCH(FR$2,$F$1:$EK$1,0),,4)))&gt;0,INDEX($F$4:$EK$109,MATCH(1,($A$4:$A$109=$EO88)*($B$4:$B$109=$EP88),0),MATCH(FR$2,$F$2:$EK$2,0))-SUM(OFFSET($E88,,MATCH(FR$2,$F$1:$EK$1,0),,4)),""),"")</f>
        <v/>
      </c>
      <c r="FS88" t="str" cm="1">
        <f t="array" aca="1" ref="FS88" ca="1">IF(ISNUMBER(EJ$4),IF(ABS(INDEX($F$4:$EK$109,MATCH(1,($A$4:$A$109=$EO88)*($B$4:$B$109=$EP88),0),MATCH(FS$2,$F$2:$EK$2,0))-SUM(OFFSET($E88,,MATCH(FS$2,$F$1:$EK$1,0),,4)))&gt;0,INDEX($F$4:$EK$109,MATCH(1,($A$4:$A$109=$EO88)*($B$4:$B$109=$EP88),0),MATCH(FS$2,$F$2:$EK$2,0))-SUM(OFFSET($E88,,MATCH(FS$2,$F$1:$EK$1,0),,4)),""),"")</f>
        <v/>
      </c>
      <c r="FT88" t="str" cm="1">
        <f t="array" aca="1" ref="FT88" ca="1">IF(ISNUMBER(EK$4),IF(ABS(INDEX($F$4:$EK$109,MATCH(1,($A$4:$A$109=$EO88)*($B$4:$B$109=$EP88),0),MATCH(FT$2,$F$2:$EK$2,0))-SUM(OFFSET($E88,,MATCH(FT$2,$F$1:$EK$1,0),,4)))&gt;0,INDEX($F$4:$EK$109,MATCH(1,($A$4:$A$109=$EO88)*($B$4:$B$109=$EP88),0),MATCH(FT$2,$F$2:$EK$2,0))-SUM(OFFSET($E88,,MATCH(FT$2,$F$1:$EK$1,0),,4)),""),"")</f>
        <v/>
      </c>
    </row>
    <row r="89" spans="1:176" x14ac:dyDescent="0.25">
      <c r="A89" t="s">
        <v>201</v>
      </c>
      <c r="B89" t="s">
        <v>208</v>
      </c>
      <c r="F89">
        <v>-6886000</v>
      </c>
      <c r="G89">
        <v>13559000</v>
      </c>
      <c r="H89">
        <v>4156000</v>
      </c>
      <c r="I89">
        <v>6232000</v>
      </c>
      <c r="J89">
        <v>5000000</v>
      </c>
      <c r="K89">
        <v>43000000</v>
      </c>
      <c r="L89">
        <v>15000000</v>
      </c>
      <c r="M89">
        <v>14000000</v>
      </c>
      <c r="O89">
        <v>-8000000</v>
      </c>
      <c r="P89">
        <v>49000000</v>
      </c>
      <c r="Q89">
        <v>13000000</v>
      </c>
      <c r="R89">
        <v>21000000</v>
      </c>
      <c r="S89">
        <v>7000000</v>
      </c>
      <c r="T89">
        <v>6000000</v>
      </c>
      <c r="U89">
        <v>5000000</v>
      </c>
      <c r="V89">
        <v>-8000000</v>
      </c>
      <c r="W89">
        <v>-14000000</v>
      </c>
      <c r="X89">
        <v>-13000000</v>
      </c>
      <c r="Y89">
        <v>-10000000</v>
      </c>
      <c r="Z89">
        <v>-2000000</v>
      </c>
      <c r="AA89">
        <v>3000000</v>
      </c>
      <c r="AB89">
        <v>4000000</v>
      </c>
      <c r="AC89">
        <v>126000000</v>
      </c>
      <c r="AD89">
        <v>4000000</v>
      </c>
      <c r="AE89">
        <v>-9000000</v>
      </c>
      <c r="AF89">
        <v>2000000</v>
      </c>
      <c r="AG89">
        <v>-17000000</v>
      </c>
      <c r="AH89">
        <v>-136000000</v>
      </c>
      <c r="AI89">
        <v>19000000</v>
      </c>
      <c r="AJ89">
        <v>-10000000</v>
      </c>
      <c r="AK89">
        <v>74000000</v>
      </c>
      <c r="AL89">
        <v>1393000000</v>
      </c>
      <c r="AM89">
        <v>2000000</v>
      </c>
      <c r="AN89">
        <v>-34000000</v>
      </c>
      <c r="AO89">
        <v>30000000</v>
      </c>
      <c r="AP89">
        <v>-20000000</v>
      </c>
      <c r="AQ89">
        <v>-126000000</v>
      </c>
      <c r="AR89">
        <v>1000000</v>
      </c>
      <c r="AS89">
        <v>-370000000</v>
      </c>
      <c r="AT89">
        <v>4582000000</v>
      </c>
      <c r="AU89">
        <v>-338000000</v>
      </c>
      <c r="AV89">
        <v>-3635000000</v>
      </c>
      <c r="DK89">
        <v>17061000</v>
      </c>
      <c r="DL89">
        <v>77000000</v>
      </c>
      <c r="DM89">
        <v>54000000</v>
      </c>
      <c r="DN89">
        <v>39000000</v>
      </c>
      <c r="DO89">
        <v>-45000000</v>
      </c>
      <c r="DP89">
        <v>5000000</v>
      </c>
      <c r="DQ89">
        <v>-20000000</v>
      </c>
      <c r="DR89">
        <v>-53000000</v>
      </c>
      <c r="DS89">
        <v>1391000000</v>
      </c>
      <c r="DT89">
        <v>-516000000</v>
      </c>
      <c r="EO89" t="str">
        <f t="shared" si="10"/>
        <v>cf</v>
      </c>
      <c r="EP89" t="str">
        <f t="shared" si="10"/>
        <v>otherNonCashItems</v>
      </c>
      <c r="ET89" t="str" cm="1">
        <f t="array" aca="1" ref="ET89" ca="1">IF(ISNUMBER(DK$4),IF(ABS(INDEX($F$4:$EK$109,MATCH(1,($A$4:$A$109=$EO89)*($B$4:$B$109=$EP89),0),MATCH(ET$2,$F$2:$EK$2,0))-SUM(OFFSET($E89,,MATCH(ET$2,$F$1:$EK$1,0),,4)))&gt;0,INDEX($F$4:$EK$109,MATCH(1,($A$4:$A$109=$EO89)*($B$4:$B$109=$EP89),0),MATCH(ET$2,$F$2:$EK$2,0))-SUM(OFFSET($E89,,MATCH(ET$2,$F$1:$EK$1,0),,4)),""),"")</f>
        <v/>
      </c>
      <c r="EU89" t="str" cm="1">
        <f t="array" aca="1" ref="EU89" ca="1">IF(ISNUMBER(DL$4),IF(ABS(INDEX($F$4:$EK$109,MATCH(1,($A$4:$A$109=$EO89)*($B$4:$B$109=$EP89),0),MATCH(EU$2,$F$2:$EK$2,0))-SUM(OFFSET($E89,,MATCH(EU$2,$F$1:$EK$1,0),,4)))&gt;0,INDEX($F$4:$EK$109,MATCH(1,($A$4:$A$109=$EO89)*($B$4:$B$109=$EP89),0),MATCH(EU$2,$F$2:$EK$2,0))-SUM(OFFSET($E89,,MATCH(EU$2,$F$1:$EK$1,0),,4)),""),"")</f>
        <v/>
      </c>
      <c r="EV89" t="str" cm="1">
        <f t="array" aca="1" ref="EV89" ca="1">IF(ISNUMBER(DM$4),IF(ABS(INDEX($F$4:$EK$109,MATCH(1,($A$4:$A$109=$EO89)*($B$4:$B$109=$EP89),0),MATCH(EV$2,$F$2:$EK$2,0))-SUM(OFFSET($E89,,MATCH(EV$2,$F$1:$EK$1,0),,4)))&gt;0,INDEX($F$4:$EK$109,MATCH(1,($A$4:$A$109=$EO89)*($B$4:$B$109=$EP89),0),MATCH(EV$2,$F$2:$EK$2,0))-SUM(OFFSET($E89,,MATCH(EV$2,$F$1:$EK$1,0),,4)),""),"")</f>
        <v/>
      </c>
      <c r="EW89" t="str" cm="1">
        <f t="array" aca="1" ref="EW89" ca="1">IF(ISNUMBER(DN$4),IF(ABS(INDEX($F$4:$EK$109,MATCH(1,($A$4:$A$109=$EO89)*($B$4:$B$109=$EP89),0),MATCH(EW$2,$F$2:$EK$2,0))-SUM(OFFSET($E89,,MATCH(EW$2,$F$1:$EK$1,0),,4)))&gt;0,INDEX($F$4:$EK$109,MATCH(1,($A$4:$A$109=$EO89)*($B$4:$B$109=$EP89),0),MATCH(EW$2,$F$2:$EK$2,0))-SUM(OFFSET($E89,,MATCH(EW$2,$F$1:$EK$1,0),,4)),""),"")</f>
        <v/>
      </c>
      <c r="EX89" t="str" cm="1">
        <f t="array" aca="1" ref="EX89" ca="1">IF(ISNUMBER(DO$4),IF(ABS(INDEX($F$4:$EK$109,MATCH(1,($A$4:$A$109=$EO89)*($B$4:$B$109=$EP89),0),MATCH(EX$2,$F$2:$EK$2,0))-SUM(OFFSET($E89,,MATCH(EX$2,$F$1:$EK$1,0),,4)))&gt;0,INDEX($F$4:$EK$109,MATCH(1,($A$4:$A$109=$EO89)*($B$4:$B$109=$EP89),0),MATCH(EX$2,$F$2:$EK$2,0))-SUM(OFFSET($E89,,MATCH(EX$2,$F$1:$EK$1,0),,4)),""),"")</f>
        <v/>
      </c>
      <c r="EY89" cm="1">
        <f t="array" aca="1" ref="EY89" ca="1">IF(ISNUMBER(DP$4),IF(ABS(INDEX($F$4:$EK$109,MATCH(1,($A$4:$A$109=$EO89)*($B$4:$B$109=$EP89),0),MATCH(EY$2,$F$2:$EK$2,0))-SUM(OFFSET($E89,,MATCH(EY$2,$F$1:$EK$1,0),,4)))&gt;0,INDEX($F$4:$EK$109,MATCH(1,($A$4:$A$109=$EO89)*($B$4:$B$109=$EP89),0),MATCH(EY$2,$F$2:$EK$2,0))-SUM(OFFSET($E89,,MATCH(EY$2,$F$1:$EK$1,0),,4)),""),"")</f>
        <v>-126000000</v>
      </c>
      <c r="EZ89" t="str" cm="1">
        <f t="array" aca="1" ref="EZ89" ca="1">IF(ISNUMBER(DQ$4),IF(ABS(INDEX($F$4:$EK$109,MATCH(1,($A$4:$A$109=$EO89)*($B$4:$B$109=$EP89),0),MATCH(EZ$2,$F$2:$EK$2,0))-SUM(OFFSET($E89,,MATCH(EZ$2,$F$1:$EK$1,0),,4)))&gt;0,INDEX($F$4:$EK$109,MATCH(1,($A$4:$A$109=$EO89)*($B$4:$B$109=$EP89),0),MATCH(EZ$2,$F$2:$EK$2,0))-SUM(OFFSET($E89,,MATCH(EZ$2,$F$1:$EK$1,0),,4)),""),"")</f>
        <v/>
      </c>
      <c r="FA89" t="str" cm="1">
        <f t="array" aca="1" ref="FA89" ca="1">IF(ISNUMBER(DR$4),IF(ABS(INDEX($F$4:$EK$109,MATCH(1,($A$4:$A$109=$EO89)*($B$4:$B$109=$EP89),0),MATCH(FA$2,$F$2:$EK$2,0))-SUM(OFFSET($E89,,MATCH(FA$2,$F$1:$EK$1,0),,4)))&gt;0,INDEX($F$4:$EK$109,MATCH(1,($A$4:$A$109=$EO89)*($B$4:$B$109=$EP89),0),MATCH(FA$2,$F$2:$EK$2,0))-SUM(OFFSET($E89,,MATCH(FA$2,$F$1:$EK$1,0),,4)),""),"")</f>
        <v/>
      </c>
      <c r="FB89" t="str" cm="1">
        <f t="array" aca="1" ref="FB89" ca="1">IF(ISNUMBER(DS$4),IF(ABS(INDEX($F$4:$EK$109,MATCH(1,($A$4:$A$109=$EO89)*($B$4:$B$109=$EP89),0),MATCH(FB$2,$F$2:$EK$2,0))-SUM(OFFSET($E89,,MATCH(FB$2,$F$1:$EK$1,0),,4)))&gt;0,INDEX($F$4:$EK$109,MATCH(1,($A$4:$A$109=$EO89)*($B$4:$B$109=$EP89),0),MATCH(FB$2,$F$2:$EK$2,0))-SUM(OFFSET($E89,,MATCH(FB$2,$F$1:$EK$1,0),,4)),""),"")</f>
        <v/>
      </c>
      <c r="FC89" cm="1">
        <f t="array" aca="1" ref="FC89" ca="1">IF(ISNUMBER(DT$4),IF(ABS(INDEX($F$4:$EK$109,MATCH(1,($A$4:$A$109=$EO89)*($B$4:$B$109=$EP89),0),MATCH(FC$2,$F$2:$EK$2,0))-SUM(OFFSET($E89,,MATCH(FC$2,$F$1:$EK$1,0),,4)))&gt;0,INDEX($F$4:$EK$109,MATCH(1,($A$4:$A$109=$EO89)*($B$4:$B$109=$EP89),0),MATCH(FC$2,$F$2:$EK$2,0))-SUM(OFFSET($E89,,MATCH(FC$2,$F$1:$EK$1,0),,4)),""),"")</f>
        <v>-1000000</v>
      </c>
      <c r="FD89" t="str" cm="1">
        <f t="array" aca="1" ref="FD89" ca="1">IF(ISNUMBER(DU$4),IF(ABS(INDEX($F$4:$EK$109,MATCH(1,($A$4:$A$109=$EO89)*($B$4:$B$109=$EP89),0),MATCH(FD$2,$F$2:$EK$2,0))-SUM(OFFSET($E89,,MATCH(FD$2,$F$1:$EK$1,0),,4)))&gt;0,INDEX($F$4:$EK$109,MATCH(1,($A$4:$A$109=$EO89)*($B$4:$B$109=$EP89),0),MATCH(FD$2,$F$2:$EK$2,0))-SUM(OFFSET($E89,,MATCH(FD$2,$F$1:$EK$1,0),,4)),""),"")</f>
        <v/>
      </c>
      <c r="FE89" t="str" cm="1">
        <f t="array" aca="1" ref="FE89" ca="1">IF(ISNUMBER(DV$4),IF(ABS(INDEX($F$4:$EK$109,MATCH(1,($A$4:$A$109=$EO89)*($B$4:$B$109=$EP89),0),MATCH(FE$2,$F$2:$EK$2,0))-SUM(OFFSET($E89,,MATCH(FE$2,$F$1:$EK$1,0),,4)))&gt;0,INDEX($F$4:$EK$109,MATCH(1,($A$4:$A$109=$EO89)*($B$4:$B$109=$EP89),0),MATCH(FE$2,$F$2:$EK$2,0))-SUM(OFFSET($E89,,MATCH(FE$2,$F$1:$EK$1,0),,4)),""),"")</f>
        <v/>
      </c>
      <c r="FF89" t="str" cm="1">
        <f t="array" aca="1" ref="FF89" ca="1">IF(ISNUMBER(DW$4),IF(ABS(INDEX($F$4:$EK$109,MATCH(1,($A$4:$A$109=$EO89)*($B$4:$B$109=$EP89),0),MATCH(FF$2,$F$2:$EK$2,0))-SUM(OFFSET($E89,,MATCH(FF$2,$F$1:$EK$1,0),,4)))&gt;0,INDEX($F$4:$EK$109,MATCH(1,($A$4:$A$109=$EO89)*($B$4:$B$109=$EP89),0),MATCH(FF$2,$F$2:$EK$2,0))-SUM(OFFSET($E89,,MATCH(FF$2,$F$1:$EK$1,0),,4)),""),"")</f>
        <v/>
      </c>
      <c r="FG89" t="str" cm="1">
        <f t="array" aca="1" ref="FG89" ca="1">IF(ISNUMBER(DX$4),IF(ABS(INDEX($F$4:$EK$109,MATCH(1,($A$4:$A$109=$EO89)*($B$4:$B$109=$EP89),0),MATCH(FG$2,$F$2:$EK$2,0))-SUM(OFFSET($E89,,MATCH(FG$2,$F$1:$EK$1,0),,4)))&gt;0,INDEX($F$4:$EK$109,MATCH(1,($A$4:$A$109=$EO89)*($B$4:$B$109=$EP89),0),MATCH(FG$2,$F$2:$EK$2,0))-SUM(OFFSET($E89,,MATCH(FG$2,$F$1:$EK$1,0),,4)),""),"")</f>
        <v/>
      </c>
      <c r="FH89" t="str" cm="1">
        <f t="array" aca="1" ref="FH89" ca="1">IF(ISNUMBER(DY$4),IF(ABS(INDEX($F$4:$EK$109,MATCH(1,($A$4:$A$109=$EO89)*($B$4:$B$109=$EP89),0),MATCH(FH$2,$F$2:$EK$2,0))-SUM(OFFSET($E89,,MATCH(FH$2,$F$1:$EK$1,0),,4)))&gt;0,INDEX($F$4:$EK$109,MATCH(1,($A$4:$A$109=$EO89)*($B$4:$B$109=$EP89),0),MATCH(FH$2,$F$2:$EK$2,0))-SUM(OFFSET($E89,,MATCH(FH$2,$F$1:$EK$1,0),,4)),""),"")</f>
        <v/>
      </c>
      <c r="FI89" t="str" cm="1">
        <f t="array" aca="1" ref="FI89" ca="1">IF(ISNUMBER(DZ$4),IF(ABS(INDEX($F$4:$EK$109,MATCH(1,($A$4:$A$109=$EO89)*($B$4:$B$109=$EP89),0),MATCH(FI$2,$F$2:$EK$2,0))-SUM(OFFSET($E89,,MATCH(FI$2,$F$1:$EK$1,0),,4)))&gt;0,INDEX($F$4:$EK$109,MATCH(1,($A$4:$A$109=$EO89)*($B$4:$B$109=$EP89),0),MATCH(FI$2,$F$2:$EK$2,0))-SUM(OFFSET($E89,,MATCH(FI$2,$F$1:$EK$1,0),,4)),""),"")</f>
        <v/>
      </c>
      <c r="FJ89" t="str" cm="1">
        <f t="array" aca="1" ref="FJ89" ca="1">IF(ISNUMBER(EA$4),IF(ABS(INDEX($F$4:$EK$109,MATCH(1,($A$4:$A$109=$EO89)*($B$4:$B$109=$EP89),0),MATCH(FJ$2,$F$2:$EK$2,0))-SUM(OFFSET($E89,,MATCH(FJ$2,$F$1:$EK$1,0),,4)))&gt;0,INDEX($F$4:$EK$109,MATCH(1,($A$4:$A$109=$EO89)*($B$4:$B$109=$EP89),0),MATCH(FJ$2,$F$2:$EK$2,0))-SUM(OFFSET($E89,,MATCH(FJ$2,$F$1:$EK$1,0),,4)),""),"")</f>
        <v/>
      </c>
      <c r="FK89" t="str" cm="1">
        <f t="array" aca="1" ref="FK89" ca="1">IF(ISNUMBER(EB$4),IF(ABS(INDEX($F$4:$EK$109,MATCH(1,($A$4:$A$109=$EO89)*($B$4:$B$109=$EP89),0),MATCH(FK$2,$F$2:$EK$2,0))-SUM(OFFSET($E89,,MATCH(FK$2,$F$1:$EK$1,0),,4)))&gt;0,INDEX($F$4:$EK$109,MATCH(1,($A$4:$A$109=$EO89)*($B$4:$B$109=$EP89),0),MATCH(FK$2,$F$2:$EK$2,0))-SUM(OFFSET($E89,,MATCH(FK$2,$F$1:$EK$1,0),,4)),""),"")</f>
        <v/>
      </c>
      <c r="FL89" t="str" cm="1">
        <f t="array" aca="1" ref="FL89" ca="1">IF(ISNUMBER(EC$4),IF(ABS(INDEX($F$4:$EK$109,MATCH(1,($A$4:$A$109=$EO89)*($B$4:$B$109=$EP89),0),MATCH(FL$2,$F$2:$EK$2,0))-SUM(OFFSET($E89,,MATCH(FL$2,$F$1:$EK$1,0),,4)))&gt;0,INDEX($F$4:$EK$109,MATCH(1,($A$4:$A$109=$EO89)*($B$4:$B$109=$EP89),0),MATCH(FL$2,$F$2:$EK$2,0))-SUM(OFFSET($E89,,MATCH(FL$2,$F$1:$EK$1,0),,4)),""),"")</f>
        <v/>
      </c>
      <c r="FM89" t="str" cm="1">
        <f t="array" aca="1" ref="FM89" ca="1">IF(ISNUMBER(ED$4),IF(ABS(INDEX($F$4:$EK$109,MATCH(1,($A$4:$A$109=$EO89)*($B$4:$B$109=$EP89),0),MATCH(FM$2,$F$2:$EK$2,0))-SUM(OFFSET($E89,,MATCH(FM$2,$F$1:$EK$1,0),,4)))&gt;0,INDEX($F$4:$EK$109,MATCH(1,($A$4:$A$109=$EO89)*($B$4:$B$109=$EP89),0),MATCH(FM$2,$F$2:$EK$2,0))-SUM(OFFSET($E89,,MATCH(FM$2,$F$1:$EK$1,0),,4)),""),"")</f>
        <v/>
      </c>
      <c r="FN89" t="str" cm="1">
        <f t="array" aca="1" ref="FN89" ca="1">IF(ISNUMBER(EE$4),IF(ABS(INDEX($F$4:$EK$109,MATCH(1,($A$4:$A$109=$EO89)*($B$4:$B$109=$EP89),0),MATCH(FN$2,$F$2:$EK$2,0))-SUM(OFFSET($E89,,MATCH(FN$2,$F$1:$EK$1,0),,4)))&gt;0,INDEX($F$4:$EK$109,MATCH(1,($A$4:$A$109=$EO89)*($B$4:$B$109=$EP89),0),MATCH(FN$2,$F$2:$EK$2,0))-SUM(OFFSET($E89,,MATCH(FN$2,$F$1:$EK$1,0),,4)),""),"")</f>
        <v/>
      </c>
      <c r="FO89" t="str" cm="1">
        <f t="array" aca="1" ref="FO89" ca="1">IF(ISNUMBER(EF$4),IF(ABS(INDEX($F$4:$EK$109,MATCH(1,($A$4:$A$109=$EO89)*($B$4:$B$109=$EP89),0),MATCH(FO$2,$F$2:$EK$2,0))-SUM(OFFSET($E89,,MATCH(FO$2,$F$1:$EK$1,0),,4)))&gt;0,INDEX($F$4:$EK$109,MATCH(1,($A$4:$A$109=$EO89)*($B$4:$B$109=$EP89),0),MATCH(FO$2,$F$2:$EK$2,0))-SUM(OFFSET($E89,,MATCH(FO$2,$F$1:$EK$1,0),,4)),""),"")</f>
        <v/>
      </c>
      <c r="FP89" t="str" cm="1">
        <f t="array" aca="1" ref="FP89" ca="1">IF(ISNUMBER(EG$4),IF(ABS(INDEX($F$4:$EK$109,MATCH(1,($A$4:$A$109=$EO89)*($B$4:$B$109=$EP89),0),MATCH(FP$2,$F$2:$EK$2,0))-SUM(OFFSET($E89,,MATCH(FP$2,$F$1:$EK$1,0),,4)))&gt;0,INDEX($F$4:$EK$109,MATCH(1,($A$4:$A$109=$EO89)*($B$4:$B$109=$EP89),0),MATCH(FP$2,$F$2:$EK$2,0))-SUM(OFFSET($E89,,MATCH(FP$2,$F$1:$EK$1,0),,4)),""),"")</f>
        <v/>
      </c>
      <c r="FQ89" t="str" cm="1">
        <f t="array" aca="1" ref="FQ89" ca="1">IF(ISNUMBER(EH$4),IF(ABS(INDEX($F$4:$EK$109,MATCH(1,($A$4:$A$109=$EO89)*($B$4:$B$109=$EP89),0),MATCH(FQ$2,$F$2:$EK$2,0))-SUM(OFFSET($E89,,MATCH(FQ$2,$F$1:$EK$1,0),,4)))&gt;0,INDEX($F$4:$EK$109,MATCH(1,($A$4:$A$109=$EO89)*($B$4:$B$109=$EP89),0),MATCH(FQ$2,$F$2:$EK$2,0))-SUM(OFFSET($E89,,MATCH(FQ$2,$F$1:$EK$1,0),,4)),""),"")</f>
        <v/>
      </c>
      <c r="FR89" t="str" cm="1">
        <f t="array" aca="1" ref="FR89" ca="1">IF(ISNUMBER(EI$4),IF(ABS(INDEX($F$4:$EK$109,MATCH(1,($A$4:$A$109=$EO89)*($B$4:$B$109=$EP89),0),MATCH(FR$2,$F$2:$EK$2,0))-SUM(OFFSET($E89,,MATCH(FR$2,$F$1:$EK$1,0),,4)))&gt;0,INDEX($F$4:$EK$109,MATCH(1,($A$4:$A$109=$EO89)*($B$4:$B$109=$EP89),0),MATCH(FR$2,$F$2:$EK$2,0))-SUM(OFFSET($E89,,MATCH(FR$2,$F$1:$EK$1,0),,4)),""),"")</f>
        <v/>
      </c>
      <c r="FS89" t="str" cm="1">
        <f t="array" aca="1" ref="FS89" ca="1">IF(ISNUMBER(EJ$4),IF(ABS(INDEX($F$4:$EK$109,MATCH(1,($A$4:$A$109=$EO89)*($B$4:$B$109=$EP89),0),MATCH(FS$2,$F$2:$EK$2,0))-SUM(OFFSET($E89,,MATCH(FS$2,$F$1:$EK$1,0),,4)))&gt;0,INDEX($F$4:$EK$109,MATCH(1,($A$4:$A$109=$EO89)*($B$4:$B$109=$EP89),0),MATCH(FS$2,$F$2:$EK$2,0))-SUM(OFFSET($E89,,MATCH(FS$2,$F$1:$EK$1,0),,4)),""),"")</f>
        <v/>
      </c>
      <c r="FT89" t="str" cm="1">
        <f t="array" aca="1" ref="FT89" ca="1">IF(ISNUMBER(EK$4),IF(ABS(INDEX($F$4:$EK$109,MATCH(1,($A$4:$A$109=$EO89)*($B$4:$B$109=$EP89),0),MATCH(FT$2,$F$2:$EK$2,0))-SUM(OFFSET($E89,,MATCH(FT$2,$F$1:$EK$1,0),,4)))&gt;0,INDEX($F$4:$EK$109,MATCH(1,($A$4:$A$109=$EO89)*($B$4:$B$109=$EP89),0),MATCH(FT$2,$F$2:$EK$2,0))-SUM(OFFSET($E89,,MATCH(FT$2,$F$1:$EK$1,0),,4)),""),"")</f>
        <v/>
      </c>
    </row>
    <row r="90" spans="1:176" x14ac:dyDescent="0.25">
      <c r="A90" t="s">
        <v>201</v>
      </c>
      <c r="B90" t="s">
        <v>209</v>
      </c>
      <c r="F90">
        <v>151022000</v>
      </c>
      <c r="G90">
        <v>96282000</v>
      </c>
      <c r="H90">
        <v>215623000</v>
      </c>
      <c r="I90">
        <v>442729000</v>
      </c>
      <c r="J90">
        <v>246000000</v>
      </c>
      <c r="K90">
        <v>163000000</v>
      </c>
      <c r="L90">
        <v>255000000</v>
      </c>
      <c r="M90">
        <v>511000000</v>
      </c>
      <c r="N90">
        <v>309000000</v>
      </c>
      <c r="O90">
        <v>184000000</v>
      </c>
      <c r="P90">
        <v>458000000</v>
      </c>
      <c r="Q90">
        <v>721000000</v>
      </c>
      <c r="R90">
        <v>282000000</v>
      </c>
      <c r="S90">
        <v>705000000</v>
      </c>
      <c r="T90">
        <v>1157000000</v>
      </c>
      <c r="U90">
        <v>1358000000</v>
      </c>
      <c r="V90">
        <v>1445000000</v>
      </c>
      <c r="W90">
        <v>913000000</v>
      </c>
      <c r="X90">
        <v>487000000</v>
      </c>
      <c r="Y90">
        <v>898000000</v>
      </c>
      <c r="Z90">
        <v>720000000</v>
      </c>
      <c r="AA90">
        <v>936000000</v>
      </c>
      <c r="AB90">
        <v>1640000000</v>
      </c>
      <c r="AC90">
        <v>1465000000</v>
      </c>
      <c r="AD90">
        <v>909000000</v>
      </c>
      <c r="AE90">
        <v>1567000000</v>
      </c>
      <c r="AF90">
        <v>1279000000</v>
      </c>
      <c r="AG90">
        <v>2067000000</v>
      </c>
      <c r="AH90">
        <v>1874000000</v>
      </c>
      <c r="AI90">
        <v>2682000000</v>
      </c>
      <c r="AJ90">
        <v>1519000000</v>
      </c>
      <c r="AK90">
        <v>3033000000</v>
      </c>
      <c r="AL90">
        <v>1731000000</v>
      </c>
      <c r="AM90">
        <v>1270000000</v>
      </c>
      <c r="AN90">
        <v>392000000</v>
      </c>
      <c r="AO90">
        <v>2249000000</v>
      </c>
      <c r="AP90">
        <v>2911000000</v>
      </c>
      <c r="AQ90">
        <v>6348000000</v>
      </c>
      <c r="AR90">
        <v>7332000000</v>
      </c>
      <c r="AS90">
        <v>11499000000</v>
      </c>
      <c r="AT90">
        <v>15345000000</v>
      </c>
      <c r="AU90">
        <v>14488000000</v>
      </c>
      <c r="AV90">
        <v>17627000000</v>
      </c>
      <c r="DK90">
        <v>905656000</v>
      </c>
      <c r="DL90">
        <v>1175000000</v>
      </c>
      <c r="DM90">
        <v>1672000000</v>
      </c>
      <c r="DN90">
        <v>3502000000</v>
      </c>
      <c r="DO90">
        <v>3743000000</v>
      </c>
      <c r="DP90">
        <v>4761000000</v>
      </c>
      <c r="DQ90">
        <v>5822000000</v>
      </c>
      <c r="DR90">
        <v>9108000000</v>
      </c>
      <c r="DS90">
        <v>5641000000</v>
      </c>
      <c r="DT90">
        <v>28090000000</v>
      </c>
      <c r="EO90" t="str">
        <f t="shared" si="10"/>
        <v>cf</v>
      </c>
      <c r="EP90" t="str">
        <f t="shared" si="10"/>
        <v>netCashProvidedByOperatingActivities</v>
      </c>
      <c r="ET90" t="str" cm="1">
        <f t="array" aca="1" ref="ET90" ca="1">IF(ISNUMBER(DK$4),IF(ABS(INDEX($F$4:$EK$109,MATCH(1,($A$4:$A$109=$EO90)*($B$4:$B$109=$EP90),0),MATCH(ET$2,$F$2:$EK$2,0))-SUM(OFFSET($E90,,MATCH(ET$2,$F$1:$EK$1,0),,4)))&gt;0,INDEX($F$4:$EK$109,MATCH(1,($A$4:$A$109=$EO90)*($B$4:$B$109=$EP90),0),MATCH(ET$2,$F$2:$EK$2,0))-SUM(OFFSET($E90,,MATCH(ET$2,$F$1:$EK$1,0),,4)),""),"")</f>
        <v/>
      </c>
      <c r="EU90" t="str" cm="1">
        <f t="array" aca="1" ref="EU90" ca="1">IF(ISNUMBER(DL$4),IF(ABS(INDEX($F$4:$EK$109,MATCH(1,($A$4:$A$109=$EO90)*($B$4:$B$109=$EP90),0),MATCH(EU$2,$F$2:$EK$2,0))-SUM(OFFSET($E90,,MATCH(EU$2,$F$1:$EK$1,0),,4)))&gt;0,INDEX($F$4:$EK$109,MATCH(1,($A$4:$A$109=$EO90)*($B$4:$B$109=$EP90),0),MATCH(EU$2,$F$2:$EK$2,0))-SUM(OFFSET($E90,,MATCH(EU$2,$F$1:$EK$1,0),,4)),""),"")</f>
        <v/>
      </c>
      <c r="EV90" t="str" cm="1">
        <f t="array" aca="1" ref="EV90" ca="1">IF(ISNUMBER(DM$4),IF(ABS(INDEX($F$4:$EK$109,MATCH(1,($A$4:$A$109=$EO90)*($B$4:$B$109=$EP90),0),MATCH(EV$2,$F$2:$EK$2,0))-SUM(OFFSET($E90,,MATCH(EV$2,$F$1:$EK$1,0),,4)))&gt;0,INDEX($F$4:$EK$109,MATCH(1,($A$4:$A$109=$EO90)*($B$4:$B$109=$EP90),0),MATCH(EV$2,$F$2:$EK$2,0))-SUM(OFFSET($E90,,MATCH(EV$2,$F$1:$EK$1,0),,4)),""),"")</f>
        <v/>
      </c>
      <c r="EW90" t="str" cm="1">
        <f t="array" aca="1" ref="EW90" ca="1">IF(ISNUMBER(DN$4),IF(ABS(INDEX($F$4:$EK$109,MATCH(1,($A$4:$A$109=$EO90)*($B$4:$B$109=$EP90),0),MATCH(EW$2,$F$2:$EK$2,0))-SUM(OFFSET($E90,,MATCH(EW$2,$F$1:$EK$1,0),,4)))&gt;0,INDEX($F$4:$EK$109,MATCH(1,($A$4:$A$109=$EO90)*($B$4:$B$109=$EP90),0),MATCH(EW$2,$F$2:$EK$2,0))-SUM(OFFSET($E90,,MATCH(EW$2,$F$1:$EK$1,0),,4)),""),"")</f>
        <v/>
      </c>
      <c r="EX90" t="str" cm="1">
        <f t="array" aca="1" ref="EX90" ca="1">IF(ISNUMBER(DO$4),IF(ABS(INDEX($F$4:$EK$109,MATCH(1,($A$4:$A$109=$EO90)*($B$4:$B$109=$EP90),0),MATCH(EX$2,$F$2:$EK$2,0))-SUM(OFFSET($E90,,MATCH(EX$2,$F$1:$EK$1,0),,4)))&gt;0,INDEX($F$4:$EK$109,MATCH(1,($A$4:$A$109=$EO90)*($B$4:$B$109=$EP90),0),MATCH(EX$2,$F$2:$EK$2,0))-SUM(OFFSET($E90,,MATCH(EX$2,$F$1:$EK$1,0),,4)),""),"")</f>
        <v/>
      </c>
      <c r="EY90" t="str" cm="1">
        <f t="array" aca="1" ref="EY90" ca="1">IF(ISNUMBER(DP$4),IF(ABS(INDEX($F$4:$EK$109,MATCH(1,($A$4:$A$109=$EO90)*($B$4:$B$109=$EP90),0),MATCH(EY$2,$F$2:$EK$2,0))-SUM(OFFSET($E90,,MATCH(EY$2,$F$1:$EK$1,0),,4)))&gt;0,INDEX($F$4:$EK$109,MATCH(1,($A$4:$A$109=$EO90)*($B$4:$B$109=$EP90),0),MATCH(EY$2,$F$2:$EK$2,0))-SUM(OFFSET($E90,,MATCH(EY$2,$F$1:$EK$1,0),,4)),""),"")</f>
        <v/>
      </c>
      <c r="EZ90" t="str" cm="1">
        <f t="array" aca="1" ref="EZ90" ca="1">IF(ISNUMBER(DQ$4),IF(ABS(INDEX($F$4:$EK$109,MATCH(1,($A$4:$A$109=$EO90)*($B$4:$B$109=$EP90),0),MATCH(EZ$2,$F$2:$EK$2,0))-SUM(OFFSET($E90,,MATCH(EZ$2,$F$1:$EK$1,0),,4)))&gt;0,INDEX($F$4:$EK$109,MATCH(1,($A$4:$A$109=$EO90)*($B$4:$B$109=$EP90),0),MATCH(EZ$2,$F$2:$EK$2,0))-SUM(OFFSET($E90,,MATCH(EZ$2,$F$1:$EK$1,0),,4)),""),"")</f>
        <v/>
      </c>
      <c r="FA90" t="str" cm="1">
        <f t="array" aca="1" ref="FA90" ca="1">IF(ISNUMBER(DR$4),IF(ABS(INDEX($F$4:$EK$109,MATCH(1,($A$4:$A$109=$EO90)*($B$4:$B$109=$EP90),0),MATCH(FA$2,$F$2:$EK$2,0))-SUM(OFFSET($E90,,MATCH(FA$2,$F$1:$EK$1,0),,4)))&gt;0,INDEX($F$4:$EK$109,MATCH(1,($A$4:$A$109=$EO90)*($B$4:$B$109=$EP90),0),MATCH(FA$2,$F$2:$EK$2,0))-SUM(OFFSET($E90,,MATCH(FA$2,$F$1:$EK$1,0),,4)),""),"")</f>
        <v/>
      </c>
      <c r="FB90" cm="1">
        <f t="array" aca="1" ref="FB90" ca="1">IF(ISNUMBER(DS$4),IF(ABS(INDEX($F$4:$EK$109,MATCH(1,($A$4:$A$109=$EO90)*($B$4:$B$109=$EP90),0),MATCH(FB$2,$F$2:$EK$2,0))-SUM(OFFSET($E90,,MATCH(FB$2,$F$1:$EK$1,0),,4)))&gt;0,INDEX($F$4:$EK$109,MATCH(1,($A$4:$A$109=$EO90)*($B$4:$B$109=$EP90),0),MATCH(FB$2,$F$2:$EK$2,0))-SUM(OFFSET($E90,,MATCH(FB$2,$F$1:$EK$1,0),,4)),""),"")</f>
        <v>-1000000</v>
      </c>
      <c r="FC90" t="str" cm="1">
        <f t="array" aca="1" ref="FC90" ca="1">IF(ISNUMBER(DT$4),IF(ABS(INDEX($F$4:$EK$109,MATCH(1,($A$4:$A$109=$EO90)*($B$4:$B$109=$EP90),0),MATCH(FC$2,$F$2:$EK$2,0))-SUM(OFFSET($E90,,MATCH(FC$2,$F$1:$EK$1,0),,4)))&gt;0,INDEX($F$4:$EK$109,MATCH(1,($A$4:$A$109=$EO90)*($B$4:$B$109=$EP90),0),MATCH(FC$2,$F$2:$EK$2,0))-SUM(OFFSET($E90,,MATCH(FC$2,$F$1:$EK$1,0),,4)),""),"")</f>
        <v/>
      </c>
      <c r="FD90" t="str" cm="1">
        <f t="array" aca="1" ref="FD90" ca="1">IF(ISNUMBER(DU$4),IF(ABS(INDEX($F$4:$EK$109,MATCH(1,($A$4:$A$109=$EO90)*($B$4:$B$109=$EP90),0),MATCH(FD$2,$F$2:$EK$2,0))-SUM(OFFSET($E90,,MATCH(FD$2,$F$1:$EK$1,0),,4)))&gt;0,INDEX($F$4:$EK$109,MATCH(1,($A$4:$A$109=$EO90)*($B$4:$B$109=$EP90),0),MATCH(FD$2,$F$2:$EK$2,0))-SUM(OFFSET($E90,,MATCH(FD$2,$F$1:$EK$1,0),,4)),""),"")</f>
        <v/>
      </c>
      <c r="FE90" t="str" cm="1">
        <f t="array" aca="1" ref="FE90" ca="1">IF(ISNUMBER(DV$4),IF(ABS(INDEX($F$4:$EK$109,MATCH(1,($A$4:$A$109=$EO90)*($B$4:$B$109=$EP90),0),MATCH(FE$2,$F$2:$EK$2,0))-SUM(OFFSET($E90,,MATCH(FE$2,$F$1:$EK$1,0),,4)))&gt;0,INDEX($F$4:$EK$109,MATCH(1,($A$4:$A$109=$EO90)*($B$4:$B$109=$EP90),0),MATCH(FE$2,$F$2:$EK$2,0))-SUM(OFFSET($E90,,MATCH(FE$2,$F$1:$EK$1,0),,4)),""),"")</f>
        <v/>
      </c>
      <c r="FF90" t="str" cm="1">
        <f t="array" aca="1" ref="FF90" ca="1">IF(ISNUMBER(DW$4),IF(ABS(INDEX($F$4:$EK$109,MATCH(1,($A$4:$A$109=$EO90)*($B$4:$B$109=$EP90),0),MATCH(FF$2,$F$2:$EK$2,0))-SUM(OFFSET($E90,,MATCH(FF$2,$F$1:$EK$1,0),,4)))&gt;0,INDEX($F$4:$EK$109,MATCH(1,($A$4:$A$109=$EO90)*($B$4:$B$109=$EP90),0),MATCH(FF$2,$F$2:$EK$2,0))-SUM(OFFSET($E90,,MATCH(FF$2,$F$1:$EK$1,0),,4)),""),"")</f>
        <v/>
      </c>
      <c r="FG90" t="str" cm="1">
        <f t="array" aca="1" ref="FG90" ca="1">IF(ISNUMBER(DX$4),IF(ABS(INDEX($F$4:$EK$109,MATCH(1,($A$4:$A$109=$EO90)*($B$4:$B$109=$EP90),0),MATCH(FG$2,$F$2:$EK$2,0))-SUM(OFFSET($E90,,MATCH(FG$2,$F$1:$EK$1,0),,4)))&gt;0,INDEX($F$4:$EK$109,MATCH(1,($A$4:$A$109=$EO90)*($B$4:$B$109=$EP90),0),MATCH(FG$2,$F$2:$EK$2,0))-SUM(OFFSET($E90,,MATCH(FG$2,$F$1:$EK$1,0),,4)),""),"")</f>
        <v/>
      </c>
      <c r="FH90" t="str" cm="1">
        <f t="array" aca="1" ref="FH90" ca="1">IF(ISNUMBER(DY$4),IF(ABS(INDEX($F$4:$EK$109,MATCH(1,($A$4:$A$109=$EO90)*($B$4:$B$109=$EP90),0),MATCH(FH$2,$F$2:$EK$2,0))-SUM(OFFSET($E90,,MATCH(FH$2,$F$1:$EK$1,0),,4)))&gt;0,INDEX($F$4:$EK$109,MATCH(1,($A$4:$A$109=$EO90)*($B$4:$B$109=$EP90),0),MATCH(FH$2,$F$2:$EK$2,0))-SUM(OFFSET($E90,,MATCH(FH$2,$F$1:$EK$1,0),,4)),""),"")</f>
        <v/>
      </c>
      <c r="FI90" t="str" cm="1">
        <f t="array" aca="1" ref="FI90" ca="1">IF(ISNUMBER(DZ$4),IF(ABS(INDEX($F$4:$EK$109,MATCH(1,($A$4:$A$109=$EO90)*($B$4:$B$109=$EP90),0),MATCH(FI$2,$F$2:$EK$2,0))-SUM(OFFSET($E90,,MATCH(FI$2,$F$1:$EK$1,0),,4)))&gt;0,INDEX($F$4:$EK$109,MATCH(1,($A$4:$A$109=$EO90)*($B$4:$B$109=$EP90),0),MATCH(FI$2,$F$2:$EK$2,0))-SUM(OFFSET($E90,,MATCH(FI$2,$F$1:$EK$1,0),,4)),""),"")</f>
        <v/>
      </c>
      <c r="FJ90" t="str" cm="1">
        <f t="array" aca="1" ref="FJ90" ca="1">IF(ISNUMBER(EA$4),IF(ABS(INDEX($F$4:$EK$109,MATCH(1,($A$4:$A$109=$EO90)*($B$4:$B$109=$EP90),0),MATCH(FJ$2,$F$2:$EK$2,0))-SUM(OFFSET($E90,,MATCH(FJ$2,$F$1:$EK$1,0),,4)))&gt;0,INDEX($F$4:$EK$109,MATCH(1,($A$4:$A$109=$EO90)*($B$4:$B$109=$EP90),0),MATCH(FJ$2,$F$2:$EK$2,0))-SUM(OFFSET($E90,,MATCH(FJ$2,$F$1:$EK$1,0),,4)),""),"")</f>
        <v/>
      </c>
      <c r="FK90" t="str" cm="1">
        <f t="array" aca="1" ref="FK90" ca="1">IF(ISNUMBER(EB$4),IF(ABS(INDEX($F$4:$EK$109,MATCH(1,($A$4:$A$109=$EO90)*($B$4:$B$109=$EP90),0),MATCH(FK$2,$F$2:$EK$2,0))-SUM(OFFSET($E90,,MATCH(FK$2,$F$1:$EK$1,0),,4)))&gt;0,INDEX($F$4:$EK$109,MATCH(1,($A$4:$A$109=$EO90)*($B$4:$B$109=$EP90),0),MATCH(FK$2,$F$2:$EK$2,0))-SUM(OFFSET($E90,,MATCH(FK$2,$F$1:$EK$1,0),,4)),""),"")</f>
        <v/>
      </c>
      <c r="FL90" t="str" cm="1">
        <f t="array" aca="1" ref="FL90" ca="1">IF(ISNUMBER(EC$4),IF(ABS(INDEX($F$4:$EK$109,MATCH(1,($A$4:$A$109=$EO90)*($B$4:$B$109=$EP90),0),MATCH(FL$2,$F$2:$EK$2,0))-SUM(OFFSET($E90,,MATCH(FL$2,$F$1:$EK$1,0),,4)))&gt;0,INDEX($F$4:$EK$109,MATCH(1,($A$4:$A$109=$EO90)*($B$4:$B$109=$EP90),0),MATCH(FL$2,$F$2:$EK$2,0))-SUM(OFFSET($E90,,MATCH(FL$2,$F$1:$EK$1,0),,4)),""),"")</f>
        <v/>
      </c>
      <c r="FM90" t="str" cm="1">
        <f t="array" aca="1" ref="FM90" ca="1">IF(ISNUMBER(ED$4),IF(ABS(INDEX($F$4:$EK$109,MATCH(1,($A$4:$A$109=$EO90)*($B$4:$B$109=$EP90),0),MATCH(FM$2,$F$2:$EK$2,0))-SUM(OFFSET($E90,,MATCH(FM$2,$F$1:$EK$1,0),,4)))&gt;0,INDEX($F$4:$EK$109,MATCH(1,($A$4:$A$109=$EO90)*($B$4:$B$109=$EP90),0),MATCH(FM$2,$F$2:$EK$2,0))-SUM(OFFSET($E90,,MATCH(FM$2,$F$1:$EK$1,0),,4)),""),"")</f>
        <v/>
      </c>
      <c r="FN90" t="str" cm="1">
        <f t="array" aca="1" ref="FN90" ca="1">IF(ISNUMBER(EE$4),IF(ABS(INDEX($F$4:$EK$109,MATCH(1,($A$4:$A$109=$EO90)*($B$4:$B$109=$EP90),0),MATCH(FN$2,$F$2:$EK$2,0))-SUM(OFFSET($E90,,MATCH(FN$2,$F$1:$EK$1,0),,4)))&gt;0,INDEX($F$4:$EK$109,MATCH(1,($A$4:$A$109=$EO90)*($B$4:$B$109=$EP90),0),MATCH(FN$2,$F$2:$EK$2,0))-SUM(OFFSET($E90,,MATCH(FN$2,$F$1:$EK$1,0),,4)),""),"")</f>
        <v/>
      </c>
      <c r="FO90" t="str" cm="1">
        <f t="array" aca="1" ref="FO90" ca="1">IF(ISNUMBER(EF$4),IF(ABS(INDEX($F$4:$EK$109,MATCH(1,($A$4:$A$109=$EO90)*($B$4:$B$109=$EP90),0),MATCH(FO$2,$F$2:$EK$2,0))-SUM(OFFSET($E90,,MATCH(FO$2,$F$1:$EK$1,0),,4)))&gt;0,INDEX($F$4:$EK$109,MATCH(1,($A$4:$A$109=$EO90)*($B$4:$B$109=$EP90),0),MATCH(FO$2,$F$2:$EK$2,0))-SUM(OFFSET($E90,,MATCH(FO$2,$F$1:$EK$1,0),,4)),""),"")</f>
        <v/>
      </c>
      <c r="FP90" t="str" cm="1">
        <f t="array" aca="1" ref="FP90" ca="1">IF(ISNUMBER(EG$4),IF(ABS(INDEX($F$4:$EK$109,MATCH(1,($A$4:$A$109=$EO90)*($B$4:$B$109=$EP90),0),MATCH(FP$2,$F$2:$EK$2,0))-SUM(OFFSET($E90,,MATCH(FP$2,$F$1:$EK$1,0),,4)))&gt;0,INDEX($F$4:$EK$109,MATCH(1,($A$4:$A$109=$EO90)*($B$4:$B$109=$EP90),0),MATCH(FP$2,$F$2:$EK$2,0))-SUM(OFFSET($E90,,MATCH(FP$2,$F$1:$EK$1,0),,4)),""),"")</f>
        <v/>
      </c>
      <c r="FQ90" t="str" cm="1">
        <f t="array" aca="1" ref="FQ90" ca="1">IF(ISNUMBER(EH$4),IF(ABS(INDEX($F$4:$EK$109,MATCH(1,($A$4:$A$109=$EO90)*($B$4:$B$109=$EP90),0),MATCH(FQ$2,$F$2:$EK$2,0))-SUM(OFFSET($E90,,MATCH(FQ$2,$F$1:$EK$1,0),,4)))&gt;0,INDEX($F$4:$EK$109,MATCH(1,($A$4:$A$109=$EO90)*($B$4:$B$109=$EP90),0),MATCH(FQ$2,$F$2:$EK$2,0))-SUM(OFFSET($E90,,MATCH(FQ$2,$F$1:$EK$1,0),,4)),""),"")</f>
        <v/>
      </c>
      <c r="FR90" t="str" cm="1">
        <f t="array" aca="1" ref="FR90" ca="1">IF(ISNUMBER(EI$4),IF(ABS(INDEX($F$4:$EK$109,MATCH(1,($A$4:$A$109=$EO90)*($B$4:$B$109=$EP90),0),MATCH(FR$2,$F$2:$EK$2,0))-SUM(OFFSET($E90,,MATCH(FR$2,$F$1:$EK$1,0),,4)))&gt;0,INDEX($F$4:$EK$109,MATCH(1,($A$4:$A$109=$EO90)*($B$4:$B$109=$EP90),0),MATCH(FR$2,$F$2:$EK$2,0))-SUM(OFFSET($E90,,MATCH(FR$2,$F$1:$EK$1,0),,4)),""),"")</f>
        <v/>
      </c>
      <c r="FS90" t="str" cm="1">
        <f t="array" aca="1" ref="FS90" ca="1">IF(ISNUMBER(EJ$4),IF(ABS(INDEX($F$4:$EK$109,MATCH(1,($A$4:$A$109=$EO90)*($B$4:$B$109=$EP90),0),MATCH(FS$2,$F$2:$EK$2,0))-SUM(OFFSET($E90,,MATCH(FS$2,$F$1:$EK$1,0),,4)))&gt;0,INDEX($F$4:$EK$109,MATCH(1,($A$4:$A$109=$EO90)*($B$4:$B$109=$EP90),0),MATCH(FS$2,$F$2:$EK$2,0))-SUM(OFFSET($E90,,MATCH(FS$2,$F$1:$EK$1,0),,4)),""),"")</f>
        <v/>
      </c>
      <c r="FT90" t="str" cm="1">
        <f t="array" aca="1" ref="FT90" ca="1">IF(ISNUMBER(EK$4),IF(ABS(INDEX($F$4:$EK$109,MATCH(1,($A$4:$A$109=$EO90)*($B$4:$B$109=$EP90),0),MATCH(FT$2,$F$2:$EK$2,0))-SUM(OFFSET($E90,,MATCH(FT$2,$F$1:$EK$1,0),,4)))&gt;0,INDEX($F$4:$EK$109,MATCH(1,($A$4:$A$109=$EO90)*($B$4:$B$109=$EP90),0),MATCH(FT$2,$F$2:$EK$2,0))-SUM(OFFSET($E90,,MATCH(FT$2,$F$1:$EK$1,0),,4)),""),"")</f>
        <v/>
      </c>
    </row>
    <row r="91" spans="1:176" x14ac:dyDescent="0.25">
      <c r="A91" t="s">
        <v>201</v>
      </c>
      <c r="B91" t="s">
        <v>210</v>
      </c>
      <c r="F91">
        <v>-29068000</v>
      </c>
      <c r="G91">
        <v>-22527000</v>
      </c>
      <c r="H91">
        <v>-39741000</v>
      </c>
      <c r="I91">
        <v>-31045000</v>
      </c>
      <c r="J91">
        <v>-30000000</v>
      </c>
      <c r="K91">
        <v>-24000000</v>
      </c>
      <c r="L91">
        <v>-17000000</v>
      </c>
      <c r="M91">
        <v>-15000000</v>
      </c>
      <c r="N91">
        <v>-55000000</v>
      </c>
      <c r="O91">
        <v>-32000000</v>
      </c>
      <c r="P91">
        <v>-38000000</v>
      </c>
      <c r="Q91">
        <v>-51000000</v>
      </c>
      <c r="R91">
        <v>-54000000</v>
      </c>
      <c r="S91">
        <v>-54000000</v>
      </c>
      <c r="T91">
        <v>-69000000</v>
      </c>
      <c r="U91">
        <v>-416000000</v>
      </c>
      <c r="V91">
        <v>-118000000</v>
      </c>
      <c r="W91">
        <v>-129000000</v>
      </c>
      <c r="X91">
        <v>-150000000</v>
      </c>
      <c r="Y91">
        <v>-203000000</v>
      </c>
      <c r="Z91">
        <v>-128000000</v>
      </c>
      <c r="AA91">
        <v>-113000000</v>
      </c>
      <c r="AB91">
        <v>-103000000</v>
      </c>
      <c r="AC91">
        <v>-144000000</v>
      </c>
      <c r="AD91">
        <v>-155000000</v>
      </c>
      <c r="AE91">
        <v>-217000000</v>
      </c>
      <c r="AF91">
        <v>-473000000</v>
      </c>
      <c r="AG91">
        <v>-283000000</v>
      </c>
      <c r="AH91">
        <v>-298000000</v>
      </c>
      <c r="AI91">
        <v>-183000000</v>
      </c>
      <c r="AJ91">
        <v>-221000000</v>
      </c>
      <c r="AK91">
        <v>-273000000</v>
      </c>
      <c r="AL91">
        <v>-361000000</v>
      </c>
      <c r="AM91">
        <v>-433000000</v>
      </c>
      <c r="AN91">
        <v>-530000000</v>
      </c>
      <c r="AO91">
        <v>-509000000</v>
      </c>
      <c r="AP91">
        <v>-248000000</v>
      </c>
      <c r="AQ91">
        <v>-289000000</v>
      </c>
      <c r="AR91">
        <v>-278000000</v>
      </c>
      <c r="AS91">
        <v>-254000000</v>
      </c>
      <c r="AT91">
        <v>-369000000</v>
      </c>
      <c r="AU91">
        <v>-977000000</v>
      </c>
      <c r="AV91">
        <v>-813000000</v>
      </c>
      <c r="DK91">
        <v>-122381000</v>
      </c>
      <c r="DL91">
        <v>-86000000</v>
      </c>
      <c r="DM91">
        <v>-176000000</v>
      </c>
      <c r="DN91">
        <v>-593000000</v>
      </c>
      <c r="DO91">
        <v>-600000000</v>
      </c>
      <c r="DP91">
        <v>-489000000</v>
      </c>
      <c r="DQ91">
        <v>-1128000000</v>
      </c>
      <c r="DR91">
        <v>-976000000</v>
      </c>
      <c r="DS91">
        <v>-1833000000</v>
      </c>
      <c r="DT91">
        <v>-1069000000</v>
      </c>
      <c r="EO91" t="str">
        <f t="shared" si="10"/>
        <v>cf</v>
      </c>
      <c r="EP91" t="str">
        <f t="shared" si="10"/>
        <v>investmentsInPropertyPlantAndEquipment</v>
      </c>
      <c r="ET91" t="str" cm="1">
        <f t="array" aca="1" ref="ET91" ca="1">IF(ISNUMBER(DK$4),IF(ABS(INDEX($F$4:$EK$109,MATCH(1,($A$4:$A$109=$EO91)*($B$4:$B$109=$EP91),0),MATCH(ET$2,$F$2:$EK$2,0))-SUM(OFFSET($E91,,MATCH(ET$2,$F$1:$EK$1,0),,4)))&gt;0,INDEX($F$4:$EK$109,MATCH(1,($A$4:$A$109=$EO91)*($B$4:$B$109=$EP91),0),MATCH(ET$2,$F$2:$EK$2,0))-SUM(OFFSET($E91,,MATCH(ET$2,$F$1:$EK$1,0),,4)),""),"")</f>
        <v/>
      </c>
      <c r="EU91" t="str" cm="1">
        <f t="array" aca="1" ref="EU91" ca="1">IF(ISNUMBER(DL$4),IF(ABS(INDEX($F$4:$EK$109,MATCH(1,($A$4:$A$109=$EO91)*($B$4:$B$109=$EP91),0),MATCH(EU$2,$F$2:$EK$2,0))-SUM(OFFSET($E91,,MATCH(EU$2,$F$1:$EK$1,0),,4)))&gt;0,INDEX($F$4:$EK$109,MATCH(1,($A$4:$A$109=$EO91)*($B$4:$B$109=$EP91),0),MATCH(EU$2,$F$2:$EK$2,0))-SUM(OFFSET($E91,,MATCH(EU$2,$F$1:$EK$1,0),,4)),""),"")</f>
        <v/>
      </c>
      <c r="EV91" t="str" cm="1">
        <f t="array" aca="1" ref="EV91" ca="1">IF(ISNUMBER(DM$4),IF(ABS(INDEX($F$4:$EK$109,MATCH(1,($A$4:$A$109=$EO91)*($B$4:$B$109=$EP91),0),MATCH(EV$2,$F$2:$EK$2,0))-SUM(OFFSET($E91,,MATCH(EV$2,$F$1:$EK$1,0),,4)))&gt;0,INDEX($F$4:$EK$109,MATCH(1,($A$4:$A$109=$EO91)*($B$4:$B$109=$EP91),0),MATCH(EV$2,$F$2:$EK$2,0))-SUM(OFFSET($E91,,MATCH(EV$2,$F$1:$EK$1,0),,4)),""),"")</f>
        <v/>
      </c>
      <c r="EW91" t="str" cm="1">
        <f t="array" aca="1" ref="EW91" ca="1">IF(ISNUMBER(DN$4),IF(ABS(INDEX($F$4:$EK$109,MATCH(1,($A$4:$A$109=$EO91)*($B$4:$B$109=$EP91),0),MATCH(EW$2,$F$2:$EK$2,0))-SUM(OFFSET($E91,,MATCH(EW$2,$F$1:$EK$1,0),,4)))&gt;0,INDEX($F$4:$EK$109,MATCH(1,($A$4:$A$109=$EO91)*($B$4:$B$109=$EP91),0),MATCH(EW$2,$F$2:$EK$2,0))-SUM(OFFSET($E91,,MATCH(EW$2,$F$1:$EK$1,0),,4)),""),"")</f>
        <v/>
      </c>
      <c r="EX91" t="str" cm="1">
        <f t="array" aca="1" ref="EX91" ca="1">IF(ISNUMBER(DO$4),IF(ABS(INDEX($F$4:$EK$109,MATCH(1,($A$4:$A$109=$EO91)*($B$4:$B$109=$EP91),0),MATCH(EX$2,$F$2:$EK$2,0))-SUM(OFFSET($E91,,MATCH(EX$2,$F$1:$EK$1,0),,4)))&gt;0,INDEX($F$4:$EK$109,MATCH(1,($A$4:$A$109=$EO91)*($B$4:$B$109=$EP91),0),MATCH(EX$2,$F$2:$EK$2,0))-SUM(OFFSET($E91,,MATCH(EX$2,$F$1:$EK$1,0),,4)),""),"")</f>
        <v/>
      </c>
      <c r="EY91" cm="1">
        <f t="array" aca="1" ref="EY91" ca="1">IF(ISNUMBER(DP$4),IF(ABS(INDEX($F$4:$EK$109,MATCH(1,($A$4:$A$109=$EO91)*($B$4:$B$109=$EP91),0),MATCH(EY$2,$F$2:$EK$2,0))-SUM(OFFSET($E91,,MATCH(EY$2,$F$1:$EK$1,0),,4)))&gt;0,INDEX($F$4:$EK$109,MATCH(1,($A$4:$A$109=$EO91)*($B$4:$B$109=$EP91),0),MATCH(EY$2,$F$2:$EK$2,0))-SUM(OFFSET($E91,,MATCH(EY$2,$F$1:$EK$1,0),,4)),""),"")</f>
        <v>-1000000</v>
      </c>
      <c r="EZ91" t="str" cm="1">
        <f t="array" aca="1" ref="EZ91" ca="1">IF(ISNUMBER(DQ$4),IF(ABS(INDEX($F$4:$EK$109,MATCH(1,($A$4:$A$109=$EO91)*($B$4:$B$109=$EP91),0),MATCH(EZ$2,$F$2:$EK$2,0))-SUM(OFFSET($E91,,MATCH(EZ$2,$F$1:$EK$1,0),,4)))&gt;0,INDEX($F$4:$EK$109,MATCH(1,($A$4:$A$109=$EO91)*($B$4:$B$109=$EP91),0),MATCH(EZ$2,$F$2:$EK$2,0))-SUM(OFFSET($E91,,MATCH(EZ$2,$F$1:$EK$1,0),,4)),""),"")</f>
        <v/>
      </c>
      <c r="FA91" cm="1">
        <f t="array" aca="1" ref="FA91" ca="1">IF(ISNUMBER(DR$4),IF(ABS(INDEX($F$4:$EK$109,MATCH(1,($A$4:$A$109=$EO91)*($B$4:$B$109=$EP91),0),MATCH(FA$2,$F$2:$EK$2,0))-SUM(OFFSET($E91,,MATCH(FA$2,$F$1:$EK$1,0),,4)))&gt;0,INDEX($F$4:$EK$109,MATCH(1,($A$4:$A$109=$EO91)*($B$4:$B$109=$EP91),0),MATCH(FA$2,$F$2:$EK$2,0))-SUM(OFFSET($E91,,MATCH(FA$2,$F$1:$EK$1,0),,4)),""),"")</f>
        <v>-1000000</v>
      </c>
      <c r="FB91" t="str" cm="1">
        <f t="array" aca="1" ref="FB91" ca="1">IF(ISNUMBER(DS$4),IF(ABS(INDEX($F$4:$EK$109,MATCH(1,($A$4:$A$109=$EO91)*($B$4:$B$109=$EP91),0),MATCH(FB$2,$F$2:$EK$2,0))-SUM(OFFSET($E91,,MATCH(FB$2,$F$1:$EK$1,0),,4)))&gt;0,INDEX($F$4:$EK$109,MATCH(1,($A$4:$A$109=$EO91)*($B$4:$B$109=$EP91),0),MATCH(FB$2,$F$2:$EK$2,0))-SUM(OFFSET($E91,,MATCH(FB$2,$F$1:$EK$1,0),,4)),""),"")</f>
        <v/>
      </c>
      <c r="FC91" t="str" cm="1">
        <f t="array" aca="1" ref="FC91" ca="1">IF(ISNUMBER(DT$4),IF(ABS(INDEX($F$4:$EK$109,MATCH(1,($A$4:$A$109=$EO91)*($B$4:$B$109=$EP91),0),MATCH(FC$2,$F$2:$EK$2,0))-SUM(OFFSET($E91,,MATCH(FC$2,$F$1:$EK$1,0),,4)))&gt;0,INDEX($F$4:$EK$109,MATCH(1,($A$4:$A$109=$EO91)*($B$4:$B$109=$EP91),0),MATCH(FC$2,$F$2:$EK$2,0))-SUM(OFFSET($E91,,MATCH(FC$2,$F$1:$EK$1,0),,4)),""),"")</f>
        <v/>
      </c>
      <c r="FD91" t="str" cm="1">
        <f t="array" aca="1" ref="FD91" ca="1">IF(ISNUMBER(DU$4),IF(ABS(INDEX($F$4:$EK$109,MATCH(1,($A$4:$A$109=$EO91)*($B$4:$B$109=$EP91),0),MATCH(FD$2,$F$2:$EK$2,0))-SUM(OFFSET($E91,,MATCH(FD$2,$F$1:$EK$1,0),,4)))&gt;0,INDEX($F$4:$EK$109,MATCH(1,($A$4:$A$109=$EO91)*($B$4:$B$109=$EP91),0),MATCH(FD$2,$F$2:$EK$2,0))-SUM(OFFSET($E91,,MATCH(FD$2,$F$1:$EK$1,0),,4)),""),"")</f>
        <v/>
      </c>
      <c r="FE91" t="str" cm="1">
        <f t="array" aca="1" ref="FE91" ca="1">IF(ISNUMBER(DV$4),IF(ABS(INDEX($F$4:$EK$109,MATCH(1,($A$4:$A$109=$EO91)*($B$4:$B$109=$EP91),0),MATCH(FE$2,$F$2:$EK$2,0))-SUM(OFFSET($E91,,MATCH(FE$2,$F$1:$EK$1,0),,4)))&gt;0,INDEX($F$4:$EK$109,MATCH(1,($A$4:$A$109=$EO91)*($B$4:$B$109=$EP91),0),MATCH(FE$2,$F$2:$EK$2,0))-SUM(OFFSET($E91,,MATCH(FE$2,$F$1:$EK$1,0),,4)),""),"")</f>
        <v/>
      </c>
      <c r="FF91" t="str" cm="1">
        <f t="array" aca="1" ref="FF91" ca="1">IF(ISNUMBER(DW$4),IF(ABS(INDEX($F$4:$EK$109,MATCH(1,($A$4:$A$109=$EO91)*($B$4:$B$109=$EP91),0),MATCH(FF$2,$F$2:$EK$2,0))-SUM(OFFSET($E91,,MATCH(FF$2,$F$1:$EK$1,0),,4)))&gt;0,INDEX($F$4:$EK$109,MATCH(1,($A$4:$A$109=$EO91)*($B$4:$B$109=$EP91),0),MATCH(FF$2,$F$2:$EK$2,0))-SUM(OFFSET($E91,,MATCH(FF$2,$F$1:$EK$1,0),,4)),""),"")</f>
        <v/>
      </c>
      <c r="FG91" t="str" cm="1">
        <f t="array" aca="1" ref="FG91" ca="1">IF(ISNUMBER(DX$4),IF(ABS(INDEX($F$4:$EK$109,MATCH(1,($A$4:$A$109=$EO91)*($B$4:$B$109=$EP91),0),MATCH(FG$2,$F$2:$EK$2,0))-SUM(OFFSET($E91,,MATCH(FG$2,$F$1:$EK$1,0),,4)))&gt;0,INDEX($F$4:$EK$109,MATCH(1,($A$4:$A$109=$EO91)*($B$4:$B$109=$EP91),0),MATCH(FG$2,$F$2:$EK$2,0))-SUM(OFFSET($E91,,MATCH(FG$2,$F$1:$EK$1,0),,4)),""),"")</f>
        <v/>
      </c>
      <c r="FH91" t="str" cm="1">
        <f t="array" aca="1" ref="FH91" ca="1">IF(ISNUMBER(DY$4),IF(ABS(INDEX($F$4:$EK$109,MATCH(1,($A$4:$A$109=$EO91)*($B$4:$B$109=$EP91),0),MATCH(FH$2,$F$2:$EK$2,0))-SUM(OFFSET($E91,,MATCH(FH$2,$F$1:$EK$1,0),,4)))&gt;0,INDEX($F$4:$EK$109,MATCH(1,($A$4:$A$109=$EO91)*($B$4:$B$109=$EP91),0),MATCH(FH$2,$F$2:$EK$2,0))-SUM(OFFSET($E91,,MATCH(FH$2,$F$1:$EK$1,0),,4)),""),"")</f>
        <v/>
      </c>
      <c r="FI91" t="str" cm="1">
        <f t="array" aca="1" ref="FI91" ca="1">IF(ISNUMBER(DZ$4),IF(ABS(INDEX($F$4:$EK$109,MATCH(1,($A$4:$A$109=$EO91)*($B$4:$B$109=$EP91),0),MATCH(FI$2,$F$2:$EK$2,0))-SUM(OFFSET($E91,,MATCH(FI$2,$F$1:$EK$1,0),,4)))&gt;0,INDEX($F$4:$EK$109,MATCH(1,($A$4:$A$109=$EO91)*($B$4:$B$109=$EP91),0),MATCH(FI$2,$F$2:$EK$2,0))-SUM(OFFSET($E91,,MATCH(FI$2,$F$1:$EK$1,0),,4)),""),"")</f>
        <v/>
      </c>
      <c r="FJ91" t="str" cm="1">
        <f t="array" aca="1" ref="FJ91" ca="1">IF(ISNUMBER(EA$4),IF(ABS(INDEX($F$4:$EK$109,MATCH(1,($A$4:$A$109=$EO91)*($B$4:$B$109=$EP91),0),MATCH(FJ$2,$F$2:$EK$2,0))-SUM(OFFSET($E91,,MATCH(FJ$2,$F$1:$EK$1,0),,4)))&gt;0,INDEX($F$4:$EK$109,MATCH(1,($A$4:$A$109=$EO91)*($B$4:$B$109=$EP91),0),MATCH(FJ$2,$F$2:$EK$2,0))-SUM(OFFSET($E91,,MATCH(FJ$2,$F$1:$EK$1,0),,4)),""),"")</f>
        <v/>
      </c>
      <c r="FK91" t="str" cm="1">
        <f t="array" aca="1" ref="FK91" ca="1">IF(ISNUMBER(EB$4),IF(ABS(INDEX($F$4:$EK$109,MATCH(1,($A$4:$A$109=$EO91)*($B$4:$B$109=$EP91),0),MATCH(FK$2,$F$2:$EK$2,0))-SUM(OFFSET($E91,,MATCH(FK$2,$F$1:$EK$1,0),,4)))&gt;0,INDEX($F$4:$EK$109,MATCH(1,($A$4:$A$109=$EO91)*($B$4:$B$109=$EP91),0),MATCH(FK$2,$F$2:$EK$2,0))-SUM(OFFSET($E91,,MATCH(FK$2,$F$1:$EK$1,0),,4)),""),"")</f>
        <v/>
      </c>
      <c r="FL91" t="str" cm="1">
        <f t="array" aca="1" ref="FL91" ca="1">IF(ISNUMBER(EC$4),IF(ABS(INDEX($F$4:$EK$109,MATCH(1,($A$4:$A$109=$EO91)*($B$4:$B$109=$EP91),0),MATCH(FL$2,$F$2:$EK$2,0))-SUM(OFFSET($E91,,MATCH(FL$2,$F$1:$EK$1,0),,4)))&gt;0,INDEX($F$4:$EK$109,MATCH(1,($A$4:$A$109=$EO91)*($B$4:$B$109=$EP91),0),MATCH(FL$2,$F$2:$EK$2,0))-SUM(OFFSET($E91,,MATCH(FL$2,$F$1:$EK$1,0),,4)),""),"")</f>
        <v/>
      </c>
      <c r="FM91" t="str" cm="1">
        <f t="array" aca="1" ref="FM91" ca="1">IF(ISNUMBER(ED$4),IF(ABS(INDEX($F$4:$EK$109,MATCH(1,($A$4:$A$109=$EO91)*($B$4:$B$109=$EP91),0),MATCH(FM$2,$F$2:$EK$2,0))-SUM(OFFSET($E91,,MATCH(FM$2,$F$1:$EK$1,0),,4)))&gt;0,INDEX($F$4:$EK$109,MATCH(1,($A$4:$A$109=$EO91)*($B$4:$B$109=$EP91),0),MATCH(FM$2,$F$2:$EK$2,0))-SUM(OFFSET($E91,,MATCH(FM$2,$F$1:$EK$1,0),,4)),""),"")</f>
        <v/>
      </c>
      <c r="FN91" t="str" cm="1">
        <f t="array" aca="1" ref="FN91" ca="1">IF(ISNUMBER(EE$4),IF(ABS(INDEX($F$4:$EK$109,MATCH(1,($A$4:$A$109=$EO91)*($B$4:$B$109=$EP91),0),MATCH(FN$2,$F$2:$EK$2,0))-SUM(OFFSET($E91,,MATCH(FN$2,$F$1:$EK$1,0),,4)))&gt;0,INDEX($F$4:$EK$109,MATCH(1,($A$4:$A$109=$EO91)*($B$4:$B$109=$EP91),0),MATCH(FN$2,$F$2:$EK$2,0))-SUM(OFFSET($E91,,MATCH(FN$2,$F$1:$EK$1,0),,4)),""),"")</f>
        <v/>
      </c>
      <c r="FO91" t="str" cm="1">
        <f t="array" aca="1" ref="FO91" ca="1">IF(ISNUMBER(EF$4),IF(ABS(INDEX($F$4:$EK$109,MATCH(1,($A$4:$A$109=$EO91)*($B$4:$B$109=$EP91),0),MATCH(FO$2,$F$2:$EK$2,0))-SUM(OFFSET($E91,,MATCH(FO$2,$F$1:$EK$1,0),,4)))&gt;0,INDEX($F$4:$EK$109,MATCH(1,($A$4:$A$109=$EO91)*($B$4:$B$109=$EP91),0),MATCH(FO$2,$F$2:$EK$2,0))-SUM(OFFSET($E91,,MATCH(FO$2,$F$1:$EK$1,0),,4)),""),"")</f>
        <v/>
      </c>
      <c r="FP91" t="str" cm="1">
        <f t="array" aca="1" ref="FP91" ca="1">IF(ISNUMBER(EG$4),IF(ABS(INDEX($F$4:$EK$109,MATCH(1,($A$4:$A$109=$EO91)*($B$4:$B$109=$EP91),0),MATCH(FP$2,$F$2:$EK$2,0))-SUM(OFFSET($E91,,MATCH(FP$2,$F$1:$EK$1,0),,4)))&gt;0,INDEX($F$4:$EK$109,MATCH(1,($A$4:$A$109=$EO91)*($B$4:$B$109=$EP91),0),MATCH(FP$2,$F$2:$EK$2,0))-SUM(OFFSET($E91,,MATCH(FP$2,$F$1:$EK$1,0),,4)),""),"")</f>
        <v/>
      </c>
      <c r="FQ91" t="str" cm="1">
        <f t="array" aca="1" ref="FQ91" ca="1">IF(ISNUMBER(EH$4),IF(ABS(INDEX($F$4:$EK$109,MATCH(1,($A$4:$A$109=$EO91)*($B$4:$B$109=$EP91),0),MATCH(FQ$2,$F$2:$EK$2,0))-SUM(OFFSET($E91,,MATCH(FQ$2,$F$1:$EK$1,0),,4)))&gt;0,INDEX($F$4:$EK$109,MATCH(1,($A$4:$A$109=$EO91)*($B$4:$B$109=$EP91),0),MATCH(FQ$2,$F$2:$EK$2,0))-SUM(OFFSET($E91,,MATCH(FQ$2,$F$1:$EK$1,0),,4)),""),"")</f>
        <v/>
      </c>
      <c r="FR91" t="str" cm="1">
        <f t="array" aca="1" ref="FR91" ca="1">IF(ISNUMBER(EI$4),IF(ABS(INDEX($F$4:$EK$109,MATCH(1,($A$4:$A$109=$EO91)*($B$4:$B$109=$EP91),0),MATCH(FR$2,$F$2:$EK$2,0))-SUM(OFFSET($E91,,MATCH(FR$2,$F$1:$EK$1,0),,4)))&gt;0,INDEX($F$4:$EK$109,MATCH(1,($A$4:$A$109=$EO91)*($B$4:$B$109=$EP91),0),MATCH(FR$2,$F$2:$EK$2,0))-SUM(OFFSET($E91,,MATCH(FR$2,$F$1:$EK$1,0),,4)),""),"")</f>
        <v/>
      </c>
      <c r="FS91" t="str" cm="1">
        <f t="array" aca="1" ref="FS91" ca="1">IF(ISNUMBER(EJ$4),IF(ABS(INDEX($F$4:$EK$109,MATCH(1,($A$4:$A$109=$EO91)*($B$4:$B$109=$EP91),0),MATCH(FS$2,$F$2:$EK$2,0))-SUM(OFFSET($E91,,MATCH(FS$2,$F$1:$EK$1,0),,4)))&gt;0,INDEX($F$4:$EK$109,MATCH(1,($A$4:$A$109=$EO91)*($B$4:$B$109=$EP91),0),MATCH(FS$2,$F$2:$EK$2,0))-SUM(OFFSET($E91,,MATCH(FS$2,$F$1:$EK$1,0),,4)),""),"")</f>
        <v/>
      </c>
      <c r="FT91" t="str" cm="1">
        <f t="array" aca="1" ref="FT91" ca="1">IF(ISNUMBER(EK$4),IF(ABS(INDEX($F$4:$EK$109,MATCH(1,($A$4:$A$109=$EO91)*($B$4:$B$109=$EP91),0),MATCH(FT$2,$F$2:$EK$2,0))-SUM(OFFSET($E91,,MATCH(FT$2,$F$1:$EK$1,0),,4)))&gt;0,INDEX($F$4:$EK$109,MATCH(1,($A$4:$A$109=$EO91)*($B$4:$B$109=$EP91),0),MATCH(FT$2,$F$2:$EK$2,0))-SUM(OFFSET($E91,,MATCH(FT$2,$F$1:$EK$1,0),,4)),""),"")</f>
        <v/>
      </c>
    </row>
    <row r="92" spans="1:176" x14ac:dyDescent="0.25">
      <c r="A92" t="s">
        <v>201</v>
      </c>
      <c r="B92" t="s">
        <v>211</v>
      </c>
      <c r="K92">
        <v>2000000</v>
      </c>
      <c r="Q92">
        <v>1000000</v>
      </c>
      <c r="R92">
        <v>5000000</v>
      </c>
      <c r="AC92">
        <v>-4000000</v>
      </c>
      <c r="AD92">
        <v>-34000000</v>
      </c>
      <c r="AE92">
        <v>-7137000000</v>
      </c>
      <c r="AF92">
        <v>-1353000000</v>
      </c>
      <c r="AG92">
        <v>34000000</v>
      </c>
      <c r="AH92">
        <v>2000000</v>
      </c>
      <c r="AI92">
        <v>-5000000</v>
      </c>
      <c r="AJ92">
        <v>-203000000</v>
      </c>
      <c r="AK92">
        <v>-60000000</v>
      </c>
      <c r="AL92">
        <v>-36000000</v>
      </c>
      <c r="AM92">
        <v>-13000000</v>
      </c>
      <c r="AO92">
        <v>77000000</v>
      </c>
      <c r="AP92">
        <v>-83000000</v>
      </c>
      <c r="AQ92">
        <v>221000000</v>
      </c>
      <c r="AT92">
        <v>-39000000</v>
      </c>
      <c r="AU92">
        <v>-278000000</v>
      </c>
      <c r="AV92">
        <v>-148000000</v>
      </c>
      <c r="DK92">
        <v>20862000</v>
      </c>
      <c r="DL92">
        <v>7000000</v>
      </c>
      <c r="DM92">
        <v>7000000</v>
      </c>
      <c r="DO92">
        <v>36000000</v>
      </c>
      <c r="DP92">
        <v>9000000</v>
      </c>
      <c r="DQ92">
        <v>-8524000000</v>
      </c>
      <c r="DR92">
        <v>-263000000</v>
      </c>
      <c r="DS92">
        <v>-49000000</v>
      </c>
      <c r="DT92">
        <v>-83000000</v>
      </c>
      <c r="EO92" t="str">
        <f t="shared" si="10"/>
        <v>cf</v>
      </c>
      <c r="EP92" t="str">
        <f t="shared" si="10"/>
        <v>acquisitionsNet</v>
      </c>
      <c r="ET92" cm="1">
        <f t="array" aca="1" ref="ET92" ca="1">IF(ISNUMBER(DK$4),IF(ABS(INDEX($F$4:$EK$109,MATCH(1,($A$4:$A$109=$EO92)*($B$4:$B$109=$EP92),0),MATCH(ET$2,$F$2:$EK$2,0))-SUM(OFFSET($E92,,MATCH(ET$2,$F$1:$EK$1,0),,4)))&gt;0,INDEX($F$4:$EK$109,MATCH(1,($A$4:$A$109=$EO92)*($B$4:$B$109=$EP92),0),MATCH(ET$2,$F$2:$EK$2,0))-SUM(OFFSET($E92,,MATCH(ET$2,$F$1:$EK$1,0),,4)),""),"")</f>
        <v>20862000</v>
      </c>
      <c r="EU92" cm="1">
        <f t="array" aca="1" ref="EU92" ca="1">IF(ISNUMBER(DL$4),IF(ABS(INDEX($F$4:$EK$109,MATCH(1,($A$4:$A$109=$EO92)*($B$4:$B$109=$EP92),0),MATCH(EU$2,$F$2:$EK$2,0))-SUM(OFFSET($E92,,MATCH(EU$2,$F$1:$EK$1,0),,4)))&gt;0,INDEX($F$4:$EK$109,MATCH(1,($A$4:$A$109=$EO92)*($B$4:$B$109=$EP92),0),MATCH(EU$2,$F$2:$EK$2,0))-SUM(OFFSET($E92,,MATCH(EU$2,$F$1:$EK$1,0),,4)),""),"")</f>
        <v>5000000</v>
      </c>
      <c r="EV92" cm="1">
        <f t="array" aca="1" ref="EV92" ca="1">IF(ISNUMBER(DM$4),IF(ABS(INDEX($F$4:$EK$109,MATCH(1,($A$4:$A$109=$EO92)*($B$4:$B$109=$EP92),0),MATCH(EV$2,$F$2:$EK$2,0))-SUM(OFFSET($E92,,MATCH(EV$2,$F$1:$EK$1,0),,4)))&gt;0,INDEX($F$4:$EK$109,MATCH(1,($A$4:$A$109=$EO92)*($B$4:$B$109=$EP92),0),MATCH(EV$2,$F$2:$EK$2,0))-SUM(OFFSET($E92,,MATCH(EV$2,$F$1:$EK$1,0),,4)),""),"")</f>
        <v>6000000</v>
      </c>
      <c r="EW92" cm="1">
        <f t="array" aca="1" ref="EW92" ca="1">IF(ISNUMBER(DN$4),IF(ABS(INDEX($F$4:$EK$109,MATCH(1,($A$4:$A$109=$EO92)*($B$4:$B$109=$EP92),0),MATCH(EW$2,$F$2:$EK$2,0))-SUM(OFFSET($E92,,MATCH(EW$2,$F$1:$EK$1,0),,4)))&gt;0,INDEX($F$4:$EK$109,MATCH(1,($A$4:$A$109=$EO92)*($B$4:$B$109=$EP92),0),MATCH(EW$2,$F$2:$EK$2,0))-SUM(OFFSET($E92,,MATCH(EW$2,$F$1:$EK$1,0),,4)),""),"")</f>
        <v>-5000000</v>
      </c>
      <c r="EX92" cm="1">
        <f t="array" aca="1" ref="EX92" ca="1">IF(ISNUMBER(DO$4),IF(ABS(INDEX($F$4:$EK$109,MATCH(1,($A$4:$A$109=$EO92)*($B$4:$B$109=$EP92),0),MATCH(EX$2,$F$2:$EK$2,0))-SUM(OFFSET($E92,,MATCH(EX$2,$F$1:$EK$1,0),,4)))&gt;0,INDEX($F$4:$EK$109,MATCH(1,($A$4:$A$109=$EO92)*($B$4:$B$109=$EP92),0),MATCH(EX$2,$F$2:$EK$2,0))-SUM(OFFSET($E92,,MATCH(EX$2,$F$1:$EK$1,0),,4)),""),"")</f>
        <v>36000000</v>
      </c>
      <c r="EY92" cm="1">
        <f t="array" aca="1" ref="EY92" ca="1">IF(ISNUMBER(DP$4),IF(ABS(INDEX($F$4:$EK$109,MATCH(1,($A$4:$A$109=$EO92)*($B$4:$B$109=$EP92),0),MATCH(EY$2,$F$2:$EK$2,0))-SUM(OFFSET($E92,,MATCH(EY$2,$F$1:$EK$1,0),,4)))&gt;0,INDEX($F$4:$EK$109,MATCH(1,($A$4:$A$109=$EO92)*($B$4:$B$109=$EP92),0),MATCH(EY$2,$F$2:$EK$2,0))-SUM(OFFSET($E92,,MATCH(EY$2,$F$1:$EK$1,0),,4)),""),"")</f>
        <v>13000000</v>
      </c>
      <c r="EZ92" cm="1">
        <f t="array" aca="1" ref="EZ92" ca="1">IF(ISNUMBER(DQ$4),IF(ABS(INDEX($F$4:$EK$109,MATCH(1,($A$4:$A$109=$EO92)*($B$4:$B$109=$EP92),0),MATCH(EZ$2,$F$2:$EK$2,0))-SUM(OFFSET($E92,,MATCH(EZ$2,$F$1:$EK$1,0),,4)))&gt;0,INDEX($F$4:$EK$109,MATCH(1,($A$4:$A$109=$EO92)*($B$4:$B$109=$EP92),0),MATCH(EZ$2,$F$2:$EK$2,0))-SUM(OFFSET($E92,,MATCH(EZ$2,$F$1:$EK$1,0),,4)),""),"")</f>
        <v>-34000000</v>
      </c>
      <c r="FA92" cm="1">
        <f t="array" aca="1" ref="FA92" ca="1">IF(ISNUMBER(DR$4),IF(ABS(INDEX($F$4:$EK$109,MATCH(1,($A$4:$A$109=$EO92)*($B$4:$B$109=$EP92),0),MATCH(FA$2,$F$2:$EK$2,0))-SUM(OFFSET($E92,,MATCH(FA$2,$F$1:$EK$1,0),,4)))&gt;0,INDEX($F$4:$EK$109,MATCH(1,($A$4:$A$109=$EO92)*($B$4:$B$109=$EP92),0),MATCH(FA$2,$F$2:$EK$2,0))-SUM(OFFSET($E92,,MATCH(FA$2,$F$1:$EK$1,0),,4)),""),"")</f>
        <v>3000000</v>
      </c>
      <c r="FB92" cm="1">
        <f t="array" aca="1" ref="FB92" ca="1">IF(ISNUMBER(DS$4),IF(ABS(INDEX($F$4:$EK$109,MATCH(1,($A$4:$A$109=$EO92)*($B$4:$B$109=$EP92),0),MATCH(FB$2,$F$2:$EK$2,0))-SUM(OFFSET($E92,,MATCH(FB$2,$F$1:$EK$1,0),,4)))&gt;0,INDEX($F$4:$EK$109,MATCH(1,($A$4:$A$109=$EO92)*($B$4:$B$109=$EP92),0),MATCH(FB$2,$F$2:$EK$2,0))-SUM(OFFSET($E92,,MATCH(FB$2,$F$1:$EK$1,0),,4)),""),"")</f>
        <v>-77000000</v>
      </c>
      <c r="FC92" cm="1">
        <f t="array" aca="1" ref="FC92" ca="1">IF(ISNUMBER(DT$4),IF(ABS(INDEX($F$4:$EK$109,MATCH(1,($A$4:$A$109=$EO92)*($B$4:$B$109=$EP92),0),MATCH(FC$2,$F$2:$EK$2,0))-SUM(OFFSET($E92,,MATCH(FC$2,$F$1:$EK$1,0),,4)))&gt;0,INDEX($F$4:$EK$109,MATCH(1,($A$4:$A$109=$EO92)*($B$4:$B$109=$EP92),0),MATCH(FC$2,$F$2:$EK$2,0))-SUM(OFFSET($E92,,MATCH(FC$2,$F$1:$EK$1,0),,4)),""),"")</f>
        <v>-221000000</v>
      </c>
      <c r="FD92" t="str" cm="1">
        <f t="array" aca="1" ref="FD92" ca="1">IF(ISNUMBER(DU$4),IF(ABS(INDEX($F$4:$EK$109,MATCH(1,($A$4:$A$109=$EO92)*($B$4:$B$109=$EP92),0),MATCH(FD$2,$F$2:$EK$2,0))-SUM(OFFSET($E92,,MATCH(FD$2,$F$1:$EK$1,0),,4)))&gt;0,INDEX($F$4:$EK$109,MATCH(1,($A$4:$A$109=$EO92)*($B$4:$B$109=$EP92),0),MATCH(FD$2,$F$2:$EK$2,0))-SUM(OFFSET($E92,,MATCH(FD$2,$F$1:$EK$1,0),,4)),""),"")</f>
        <v/>
      </c>
      <c r="FE92" t="str" cm="1">
        <f t="array" aca="1" ref="FE92" ca="1">IF(ISNUMBER(DV$4),IF(ABS(INDEX($F$4:$EK$109,MATCH(1,($A$4:$A$109=$EO92)*($B$4:$B$109=$EP92),0),MATCH(FE$2,$F$2:$EK$2,0))-SUM(OFFSET($E92,,MATCH(FE$2,$F$1:$EK$1,0),,4)))&gt;0,INDEX($F$4:$EK$109,MATCH(1,($A$4:$A$109=$EO92)*($B$4:$B$109=$EP92),0),MATCH(FE$2,$F$2:$EK$2,0))-SUM(OFFSET($E92,,MATCH(FE$2,$F$1:$EK$1,0),,4)),""),"")</f>
        <v/>
      </c>
      <c r="FF92" t="str" cm="1">
        <f t="array" aca="1" ref="FF92" ca="1">IF(ISNUMBER(DW$4),IF(ABS(INDEX($F$4:$EK$109,MATCH(1,($A$4:$A$109=$EO92)*($B$4:$B$109=$EP92),0),MATCH(FF$2,$F$2:$EK$2,0))-SUM(OFFSET($E92,,MATCH(FF$2,$F$1:$EK$1,0),,4)))&gt;0,INDEX($F$4:$EK$109,MATCH(1,($A$4:$A$109=$EO92)*($B$4:$B$109=$EP92),0),MATCH(FF$2,$F$2:$EK$2,0))-SUM(OFFSET($E92,,MATCH(FF$2,$F$1:$EK$1,0),,4)),""),"")</f>
        <v/>
      </c>
      <c r="FG92" t="str" cm="1">
        <f t="array" aca="1" ref="FG92" ca="1">IF(ISNUMBER(DX$4),IF(ABS(INDEX($F$4:$EK$109,MATCH(1,($A$4:$A$109=$EO92)*($B$4:$B$109=$EP92),0),MATCH(FG$2,$F$2:$EK$2,0))-SUM(OFFSET($E92,,MATCH(FG$2,$F$1:$EK$1,0),,4)))&gt;0,INDEX($F$4:$EK$109,MATCH(1,($A$4:$A$109=$EO92)*($B$4:$B$109=$EP92),0),MATCH(FG$2,$F$2:$EK$2,0))-SUM(OFFSET($E92,,MATCH(FG$2,$F$1:$EK$1,0),,4)),""),"")</f>
        <v/>
      </c>
      <c r="FH92" t="str" cm="1">
        <f t="array" aca="1" ref="FH92" ca="1">IF(ISNUMBER(DY$4),IF(ABS(INDEX($F$4:$EK$109,MATCH(1,($A$4:$A$109=$EO92)*($B$4:$B$109=$EP92),0),MATCH(FH$2,$F$2:$EK$2,0))-SUM(OFFSET($E92,,MATCH(FH$2,$F$1:$EK$1,0),,4)))&gt;0,INDEX($F$4:$EK$109,MATCH(1,($A$4:$A$109=$EO92)*($B$4:$B$109=$EP92),0),MATCH(FH$2,$F$2:$EK$2,0))-SUM(OFFSET($E92,,MATCH(FH$2,$F$1:$EK$1,0),,4)),""),"")</f>
        <v/>
      </c>
      <c r="FI92" t="str" cm="1">
        <f t="array" aca="1" ref="FI92" ca="1">IF(ISNUMBER(DZ$4),IF(ABS(INDEX($F$4:$EK$109,MATCH(1,($A$4:$A$109=$EO92)*($B$4:$B$109=$EP92),0),MATCH(FI$2,$F$2:$EK$2,0))-SUM(OFFSET($E92,,MATCH(FI$2,$F$1:$EK$1,0),,4)))&gt;0,INDEX($F$4:$EK$109,MATCH(1,($A$4:$A$109=$EO92)*($B$4:$B$109=$EP92),0),MATCH(FI$2,$F$2:$EK$2,0))-SUM(OFFSET($E92,,MATCH(FI$2,$F$1:$EK$1,0),,4)),""),"")</f>
        <v/>
      </c>
      <c r="FJ92" t="str" cm="1">
        <f t="array" aca="1" ref="FJ92" ca="1">IF(ISNUMBER(EA$4),IF(ABS(INDEX($F$4:$EK$109,MATCH(1,($A$4:$A$109=$EO92)*($B$4:$B$109=$EP92),0),MATCH(FJ$2,$F$2:$EK$2,0))-SUM(OFFSET($E92,,MATCH(FJ$2,$F$1:$EK$1,0),,4)))&gt;0,INDEX($F$4:$EK$109,MATCH(1,($A$4:$A$109=$EO92)*($B$4:$B$109=$EP92),0),MATCH(FJ$2,$F$2:$EK$2,0))-SUM(OFFSET($E92,,MATCH(FJ$2,$F$1:$EK$1,0),,4)),""),"")</f>
        <v/>
      </c>
      <c r="FK92" t="str" cm="1">
        <f t="array" aca="1" ref="FK92" ca="1">IF(ISNUMBER(EB$4),IF(ABS(INDEX($F$4:$EK$109,MATCH(1,($A$4:$A$109=$EO92)*($B$4:$B$109=$EP92),0),MATCH(FK$2,$F$2:$EK$2,0))-SUM(OFFSET($E92,,MATCH(FK$2,$F$1:$EK$1,0),,4)))&gt;0,INDEX($F$4:$EK$109,MATCH(1,($A$4:$A$109=$EO92)*($B$4:$B$109=$EP92),0),MATCH(FK$2,$F$2:$EK$2,0))-SUM(OFFSET($E92,,MATCH(FK$2,$F$1:$EK$1,0),,4)),""),"")</f>
        <v/>
      </c>
      <c r="FL92" t="str" cm="1">
        <f t="array" aca="1" ref="FL92" ca="1">IF(ISNUMBER(EC$4),IF(ABS(INDEX($F$4:$EK$109,MATCH(1,($A$4:$A$109=$EO92)*($B$4:$B$109=$EP92),0),MATCH(FL$2,$F$2:$EK$2,0))-SUM(OFFSET($E92,,MATCH(FL$2,$F$1:$EK$1,0),,4)))&gt;0,INDEX($F$4:$EK$109,MATCH(1,($A$4:$A$109=$EO92)*($B$4:$B$109=$EP92),0),MATCH(FL$2,$F$2:$EK$2,0))-SUM(OFFSET($E92,,MATCH(FL$2,$F$1:$EK$1,0),,4)),""),"")</f>
        <v/>
      </c>
      <c r="FM92" t="str" cm="1">
        <f t="array" aca="1" ref="FM92" ca="1">IF(ISNUMBER(ED$4),IF(ABS(INDEX($F$4:$EK$109,MATCH(1,($A$4:$A$109=$EO92)*($B$4:$B$109=$EP92),0),MATCH(FM$2,$F$2:$EK$2,0))-SUM(OFFSET($E92,,MATCH(FM$2,$F$1:$EK$1,0),,4)))&gt;0,INDEX($F$4:$EK$109,MATCH(1,($A$4:$A$109=$EO92)*($B$4:$B$109=$EP92),0),MATCH(FM$2,$F$2:$EK$2,0))-SUM(OFFSET($E92,,MATCH(FM$2,$F$1:$EK$1,0),,4)),""),"")</f>
        <v/>
      </c>
      <c r="FN92" t="str" cm="1">
        <f t="array" aca="1" ref="FN92" ca="1">IF(ISNUMBER(EE$4),IF(ABS(INDEX($F$4:$EK$109,MATCH(1,($A$4:$A$109=$EO92)*($B$4:$B$109=$EP92),0),MATCH(FN$2,$F$2:$EK$2,0))-SUM(OFFSET($E92,,MATCH(FN$2,$F$1:$EK$1,0),,4)))&gt;0,INDEX($F$4:$EK$109,MATCH(1,($A$4:$A$109=$EO92)*($B$4:$B$109=$EP92),0),MATCH(FN$2,$F$2:$EK$2,0))-SUM(OFFSET($E92,,MATCH(FN$2,$F$1:$EK$1,0),,4)),""),"")</f>
        <v/>
      </c>
      <c r="FO92" t="str" cm="1">
        <f t="array" aca="1" ref="FO92" ca="1">IF(ISNUMBER(EF$4),IF(ABS(INDEX($F$4:$EK$109,MATCH(1,($A$4:$A$109=$EO92)*($B$4:$B$109=$EP92),0),MATCH(FO$2,$F$2:$EK$2,0))-SUM(OFFSET($E92,,MATCH(FO$2,$F$1:$EK$1,0),,4)))&gt;0,INDEX($F$4:$EK$109,MATCH(1,($A$4:$A$109=$EO92)*($B$4:$B$109=$EP92),0),MATCH(FO$2,$F$2:$EK$2,0))-SUM(OFFSET($E92,,MATCH(FO$2,$F$1:$EK$1,0),,4)),""),"")</f>
        <v/>
      </c>
      <c r="FP92" t="str" cm="1">
        <f t="array" aca="1" ref="FP92" ca="1">IF(ISNUMBER(EG$4),IF(ABS(INDEX($F$4:$EK$109,MATCH(1,($A$4:$A$109=$EO92)*($B$4:$B$109=$EP92),0),MATCH(FP$2,$F$2:$EK$2,0))-SUM(OFFSET($E92,,MATCH(FP$2,$F$1:$EK$1,0),,4)))&gt;0,INDEX($F$4:$EK$109,MATCH(1,($A$4:$A$109=$EO92)*($B$4:$B$109=$EP92),0),MATCH(FP$2,$F$2:$EK$2,0))-SUM(OFFSET($E92,,MATCH(FP$2,$F$1:$EK$1,0),,4)),""),"")</f>
        <v/>
      </c>
      <c r="FQ92" t="str" cm="1">
        <f t="array" aca="1" ref="FQ92" ca="1">IF(ISNUMBER(EH$4),IF(ABS(INDEX($F$4:$EK$109,MATCH(1,($A$4:$A$109=$EO92)*($B$4:$B$109=$EP92),0),MATCH(FQ$2,$F$2:$EK$2,0))-SUM(OFFSET($E92,,MATCH(FQ$2,$F$1:$EK$1,0),,4)))&gt;0,INDEX($F$4:$EK$109,MATCH(1,($A$4:$A$109=$EO92)*($B$4:$B$109=$EP92),0),MATCH(FQ$2,$F$2:$EK$2,0))-SUM(OFFSET($E92,,MATCH(FQ$2,$F$1:$EK$1,0),,4)),""),"")</f>
        <v/>
      </c>
      <c r="FR92" t="str" cm="1">
        <f t="array" aca="1" ref="FR92" ca="1">IF(ISNUMBER(EI$4),IF(ABS(INDEX($F$4:$EK$109,MATCH(1,($A$4:$A$109=$EO92)*($B$4:$B$109=$EP92),0),MATCH(FR$2,$F$2:$EK$2,0))-SUM(OFFSET($E92,,MATCH(FR$2,$F$1:$EK$1,0),,4)))&gt;0,INDEX($F$4:$EK$109,MATCH(1,($A$4:$A$109=$EO92)*($B$4:$B$109=$EP92),0),MATCH(FR$2,$F$2:$EK$2,0))-SUM(OFFSET($E92,,MATCH(FR$2,$F$1:$EK$1,0),,4)),""),"")</f>
        <v/>
      </c>
      <c r="FS92" t="str" cm="1">
        <f t="array" aca="1" ref="FS92" ca="1">IF(ISNUMBER(EJ$4),IF(ABS(INDEX($F$4:$EK$109,MATCH(1,($A$4:$A$109=$EO92)*($B$4:$B$109=$EP92),0),MATCH(FS$2,$F$2:$EK$2,0))-SUM(OFFSET($E92,,MATCH(FS$2,$F$1:$EK$1,0),,4)))&gt;0,INDEX($F$4:$EK$109,MATCH(1,($A$4:$A$109=$EO92)*($B$4:$B$109=$EP92),0),MATCH(FS$2,$F$2:$EK$2,0))-SUM(OFFSET($E92,,MATCH(FS$2,$F$1:$EK$1,0),,4)),""),"")</f>
        <v/>
      </c>
      <c r="FT92" t="str" cm="1">
        <f t="array" aca="1" ref="FT92" ca="1">IF(ISNUMBER(EK$4),IF(ABS(INDEX($F$4:$EK$109,MATCH(1,($A$4:$A$109=$EO92)*($B$4:$B$109=$EP92),0),MATCH(FT$2,$F$2:$EK$2,0))-SUM(OFFSET($E92,,MATCH(FT$2,$F$1:$EK$1,0),,4)))&gt;0,INDEX($F$4:$EK$109,MATCH(1,($A$4:$A$109=$EO92)*($B$4:$B$109=$EP92),0),MATCH(FT$2,$F$2:$EK$2,0))-SUM(OFFSET($E92,,MATCH(FT$2,$F$1:$EK$1,0),,4)),""),"")</f>
        <v/>
      </c>
    </row>
    <row r="93" spans="1:176" x14ac:dyDescent="0.25">
      <c r="A93" t="s">
        <v>201</v>
      </c>
      <c r="B93" t="s">
        <v>212</v>
      </c>
      <c r="F93">
        <v>-1001073000</v>
      </c>
      <c r="G93">
        <v>-681781000</v>
      </c>
      <c r="H93">
        <v>-443225000</v>
      </c>
      <c r="I93">
        <v>-735730000</v>
      </c>
      <c r="J93">
        <v>-1267000000</v>
      </c>
      <c r="K93">
        <v>-594000000</v>
      </c>
      <c r="L93">
        <v>-808000000</v>
      </c>
      <c r="M93">
        <v>-808000000</v>
      </c>
      <c r="N93">
        <v>-469000000</v>
      </c>
      <c r="O93">
        <v>-946000000</v>
      </c>
      <c r="P93">
        <v>-834000000</v>
      </c>
      <c r="Q93">
        <v>-885000000</v>
      </c>
      <c r="R93">
        <v>-41000000</v>
      </c>
      <c r="S93">
        <v>-11000000</v>
      </c>
      <c r="T93">
        <v>-10000000</v>
      </c>
      <c r="U93">
        <v>-10000000</v>
      </c>
      <c r="V93">
        <v>-3705000000</v>
      </c>
      <c r="W93">
        <v>-3438000000</v>
      </c>
      <c r="X93">
        <v>-2978000000</v>
      </c>
      <c r="Y93">
        <v>-1036000000</v>
      </c>
      <c r="Z93">
        <v>-622000000</v>
      </c>
      <c r="AA93">
        <v>-841000000</v>
      </c>
      <c r="AB93">
        <v>-4000000</v>
      </c>
      <c r="AC93">
        <v>-9000000</v>
      </c>
      <c r="AD93">
        <v>-867000000</v>
      </c>
      <c r="AE93">
        <v>-7426000000</v>
      </c>
      <c r="AF93">
        <v>-4551000000</v>
      </c>
      <c r="AG93">
        <v>-6498000000</v>
      </c>
      <c r="AH93">
        <v>-4472000000</v>
      </c>
      <c r="AI93">
        <v>-4798000000</v>
      </c>
      <c r="AJ93">
        <v>-6770000000</v>
      </c>
      <c r="AK93">
        <v>-8778000000</v>
      </c>
      <c r="AL93">
        <v>-3967000000</v>
      </c>
      <c r="AM93">
        <v>-3674000000</v>
      </c>
      <c r="AN93">
        <v>-2206000000</v>
      </c>
      <c r="AO93">
        <v>-2133000000</v>
      </c>
      <c r="AP93">
        <v>-2801000000</v>
      </c>
      <c r="AQ93">
        <v>-2542000000</v>
      </c>
      <c r="AR93">
        <v>-5345000000</v>
      </c>
      <c r="AS93">
        <v>-7523000000</v>
      </c>
      <c r="AT93">
        <v>-9438000000</v>
      </c>
      <c r="AU93">
        <v>-5744000000</v>
      </c>
      <c r="AV93">
        <v>-5693000000</v>
      </c>
      <c r="DK93">
        <v>-2861809000</v>
      </c>
      <c r="DL93">
        <v>-3477000000</v>
      </c>
      <c r="DM93">
        <v>-3134000000</v>
      </c>
      <c r="DN93">
        <v>-72000000</v>
      </c>
      <c r="DO93">
        <v>-11157000000</v>
      </c>
      <c r="DP93">
        <v>-1475000000</v>
      </c>
      <c r="DQ93">
        <v>-19342000000</v>
      </c>
      <c r="DR93">
        <v>-24811000000</v>
      </c>
      <c r="DS93">
        <v>-11974000000</v>
      </c>
      <c r="DT93">
        <v>-18211000000</v>
      </c>
      <c r="EO93" t="str">
        <f t="shared" si="10"/>
        <v>cf</v>
      </c>
      <c r="EP93" t="str">
        <f t="shared" si="10"/>
        <v>purchasesOfInvestments</v>
      </c>
      <c r="ET93" t="str" cm="1">
        <f t="array" aca="1" ref="ET93" ca="1">IF(ISNUMBER(DK$4),IF(ABS(INDEX($F$4:$EK$109,MATCH(1,($A$4:$A$109=$EO93)*($B$4:$B$109=$EP93),0),MATCH(ET$2,$F$2:$EK$2,0))-SUM(OFFSET($E93,,MATCH(ET$2,$F$1:$EK$1,0),,4)))&gt;0,INDEX($F$4:$EK$109,MATCH(1,($A$4:$A$109=$EO93)*($B$4:$B$109=$EP93),0),MATCH(ET$2,$F$2:$EK$2,0))-SUM(OFFSET($E93,,MATCH(ET$2,$F$1:$EK$1,0),,4)),""),"")</f>
        <v/>
      </c>
      <c r="EU93" t="str" cm="1">
        <f t="array" aca="1" ref="EU93" ca="1">IF(ISNUMBER(DL$4),IF(ABS(INDEX($F$4:$EK$109,MATCH(1,($A$4:$A$109=$EO93)*($B$4:$B$109=$EP93),0),MATCH(EU$2,$F$2:$EK$2,0))-SUM(OFFSET($E93,,MATCH(EU$2,$F$1:$EK$1,0),,4)))&gt;0,INDEX($F$4:$EK$109,MATCH(1,($A$4:$A$109=$EO93)*($B$4:$B$109=$EP93),0),MATCH(EU$2,$F$2:$EK$2,0))-SUM(OFFSET($E93,,MATCH(EU$2,$F$1:$EK$1,0),,4)),""),"")</f>
        <v/>
      </c>
      <c r="EV93" t="str" cm="1">
        <f t="array" aca="1" ref="EV93" ca="1">IF(ISNUMBER(DM$4),IF(ABS(INDEX($F$4:$EK$109,MATCH(1,($A$4:$A$109=$EO93)*($B$4:$B$109=$EP93),0),MATCH(EV$2,$F$2:$EK$2,0))-SUM(OFFSET($E93,,MATCH(EV$2,$F$1:$EK$1,0),,4)))&gt;0,INDEX($F$4:$EK$109,MATCH(1,($A$4:$A$109=$EO93)*($B$4:$B$109=$EP93),0),MATCH(EV$2,$F$2:$EK$2,0))-SUM(OFFSET($E93,,MATCH(EV$2,$F$1:$EK$1,0),,4)),""),"")</f>
        <v/>
      </c>
      <c r="EW93" t="str" cm="1">
        <f t="array" aca="1" ref="EW93" ca="1">IF(ISNUMBER(DN$4),IF(ABS(INDEX($F$4:$EK$109,MATCH(1,($A$4:$A$109=$EO93)*($B$4:$B$109=$EP93),0),MATCH(EW$2,$F$2:$EK$2,0))-SUM(OFFSET($E93,,MATCH(EW$2,$F$1:$EK$1,0),,4)))&gt;0,INDEX($F$4:$EK$109,MATCH(1,($A$4:$A$109=$EO93)*($B$4:$B$109=$EP93),0),MATCH(EW$2,$F$2:$EK$2,0))-SUM(OFFSET($E93,,MATCH(EW$2,$F$1:$EK$1,0),,4)),""),"")</f>
        <v/>
      </c>
      <c r="EX93" t="str" cm="1">
        <f t="array" aca="1" ref="EX93" ca="1">IF(ISNUMBER(DO$4),IF(ABS(INDEX($F$4:$EK$109,MATCH(1,($A$4:$A$109=$EO93)*($B$4:$B$109=$EP93),0),MATCH(EX$2,$F$2:$EK$2,0))-SUM(OFFSET($E93,,MATCH(EX$2,$F$1:$EK$1,0),,4)))&gt;0,INDEX($F$4:$EK$109,MATCH(1,($A$4:$A$109=$EO93)*($B$4:$B$109=$EP93),0),MATCH(EX$2,$F$2:$EK$2,0))-SUM(OFFSET($E93,,MATCH(EX$2,$F$1:$EK$1,0),,4)),""),"")</f>
        <v/>
      </c>
      <c r="EY93" cm="1">
        <f t="array" aca="1" ref="EY93" ca="1">IF(ISNUMBER(DP$4),IF(ABS(INDEX($F$4:$EK$109,MATCH(1,($A$4:$A$109=$EO93)*($B$4:$B$109=$EP93),0),MATCH(EY$2,$F$2:$EK$2,0))-SUM(OFFSET($E93,,MATCH(EY$2,$F$1:$EK$1,0),,4)))&gt;0,INDEX($F$4:$EK$109,MATCH(1,($A$4:$A$109=$EO93)*($B$4:$B$109=$EP93),0),MATCH(EY$2,$F$2:$EK$2,0))-SUM(OFFSET($E93,,MATCH(EY$2,$F$1:$EK$1,0),,4)),""),"")</f>
        <v>1000000</v>
      </c>
      <c r="EZ93" t="str" cm="1">
        <f t="array" aca="1" ref="EZ93" ca="1">IF(ISNUMBER(DQ$4),IF(ABS(INDEX($F$4:$EK$109,MATCH(1,($A$4:$A$109=$EO93)*($B$4:$B$109=$EP93),0),MATCH(EZ$2,$F$2:$EK$2,0))-SUM(OFFSET($E93,,MATCH(EZ$2,$F$1:$EK$1,0),,4)))&gt;0,INDEX($F$4:$EK$109,MATCH(1,($A$4:$A$109=$EO93)*($B$4:$B$109=$EP93),0),MATCH(EZ$2,$F$2:$EK$2,0))-SUM(OFFSET($E93,,MATCH(EZ$2,$F$1:$EK$1,0),,4)),""),"")</f>
        <v/>
      </c>
      <c r="FA93" cm="1">
        <f t="array" aca="1" ref="FA93" ca="1">IF(ISNUMBER(DR$4),IF(ABS(INDEX($F$4:$EK$109,MATCH(1,($A$4:$A$109=$EO93)*($B$4:$B$109=$EP93),0),MATCH(FA$2,$F$2:$EK$2,0))-SUM(OFFSET($E93,,MATCH(FA$2,$F$1:$EK$1,0),,4)))&gt;0,INDEX($F$4:$EK$109,MATCH(1,($A$4:$A$109=$EO93)*($B$4:$B$109=$EP93),0),MATCH(FA$2,$F$2:$EK$2,0))-SUM(OFFSET($E93,,MATCH(FA$2,$F$1:$EK$1,0),,4)),""),"")</f>
        <v>7000000</v>
      </c>
      <c r="FB93" cm="1">
        <f t="array" aca="1" ref="FB93" ca="1">IF(ISNUMBER(DS$4),IF(ABS(INDEX($F$4:$EK$109,MATCH(1,($A$4:$A$109=$EO93)*($B$4:$B$109=$EP93),0),MATCH(FB$2,$F$2:$EK$2,0))-SUM(OFFSET($E93,,MATCH(FB$2,$F$1:$EK$1,0),,4)))&gt;0,INDEX($F$4:$EK$109,MATCH(1,($A$4:$A$109=$EO93)*($B$4:$B$109=$EP93),0),MATCH(FB$2,$F$2:$EK$2,0))-SUM(OFFSET($E93,,MATCH(FB$2,$F$1:$EK$1,0),,4)),""),"")</f>
        <v>6000000</v>
      </c>
      <c r="FC93" t="str" cm="1">
        <f t="array" aca="1" ref="FC93" ca="1">IF(ISNUMBER(DT$4),IF(ABS(INDEX($F$4:$EK$109,MATCH(1,($A$4:$A$109=$EO93)*($B$4:$B$109=$EP93),0),MATCH(FC$2,$F$2:$EK$2,0))-SUM(OFFSET($E93,,MATCH(FC$2,$F$1:$EK$1,0),,4)))&gt;0,INDEX($F$4:$EK$109,MATCH(1,($A$4:$A$109=$EO93)*($B$4:$B$109=$EP93),0),MATCH(FC$2,$F$2:$EK$2,0))-SUM(OFFSET($E93,,MATCH(FC$2,$F$1:$EK$1,0),,4)),""),"")</f>
        <v/>
      </c>
      <c r="FD93" t="str" cm="1">
        <f t="array" aca="1" ref="FD93" ca="1">IF(ISNUMBER(DU$4),IF(ABS(INDEX($F$4:$EK$109,MATCH(1,($A$4:$A$109=$EO93)*($B$4:$B$109=$EP93),0),MATCH(FD$2,$F$2:$EK$2,0))-SUM(OFFSET($E93,,MATCH(FD$2,$F$1:$EK$1,0),,4)))&gt;0,INDEX($F$4:$EK$109,MATCH(1,($A$4:$A$109=$EO93)*($B$4:$B$109=$EP93),0),MATCH(FD$2,$F$2:$EK$2,0))-SUM(OFFSET($E93,,MATCH(FD$2,$F$1:$EK$1,0),,4)),""),"")</f>
        <v/>
      </c>
      <c r="FE93" t="str" cm="1">
        <f t="array" aca="1" ref="FE93" ca="1">IF(ISNUMBER(DV$4),IF(ABS(INDEX($F$4:$EK$109,MATCH(1,($A$4:$A$109=$EO93)*($B$4:$B$109=$EP93),0),MATCH(FE$2,$F$2:$EK$2,0))-SUM(OFFSET($E93,,MATCH(FE$2,$F$1:$EK$1,0),,4)))&gt;0,INDEX($F$4:$EK$109,MATCH(1,($A$4:$A$109=$EO93)*($B$4:$B$109=$EP93),0),MATCH(FE$2,$F$2:$EK$2,0))-SUM(OFFSET($E93,,MATCH(FE$2,$F$1:$EK$1,0),,4)),""),"")</f>
        <v/>
      </c>
      <c r="FF93" t="str" cm="1">
        <f t="array" aca="1" ref="FF93" ca="1">IF(ISNUMBER(DW$4),IF(ABS(INDEX($F$4:$EK$109,MATCH(1,($A$4:$A$109=$EO93)*($B$4:$B$109=$EP93),0),MATCH(FF$2,$F$2:$EK$2,0))-SUM(OFFSET($E93,,MATCH(FF$2,$F$1:$EK$1,0),,4)))&gt;0,INDEX($F$4:$EK$109,MATCH(1,($A$4:$A$109=$EO93)*($B$4:$B$109=$EP93),0),MATCH(FF$2,$F$2:$EK$2,0))-SUM(OFFSET($E93,,MATCH(FF$2,$F$1:$EK$1,0),,4)),""),"")</f>
        <v/>
      </c>
      <c r="FG93" t="str" cm="1">
        <f t="array" aca="1" ref="FG93" ca="1">IF(ISNUMBER(DX$4),IF(ABS(INDEX($F$4:$EK$109,MATCH(1,($A$4:$A$109=$EO93)*($B$4:$B$109=$EP93),0),MATCH(FG$2,$F$2:$EK$2,0))-SUM(OFFSET($E93,,MATCH(FG$2,$F$1:$EK$1,0),,4)))&gt;0,INDEX($F$4:$EK$109,MATCH(1,($A$4:$A$109=$EO93)*($B$4:$B$109=$EP93),0),MATCH(FG$2,$F$2:$EK$2,0))-SUM(OFFSET($E93,,MATCH(FG$2,$F$1:$EK$1,0),,4)),""),"")</f>
        <v/>
      </c>
      <c r="FH93" t="str" cm="1">
        <f t="array" aca="1" ref="FH93" ca="1">IF(ISNUMBER(DY$4),IF(ABS(INDEX($F$4:$EK$109,MATCH(1,($A$4:$A$109=$EO93)*($B$4:$B$109=$EP93),0),MATCH(FH$2,$F$2:$EK$2,0))-SUM(OFFSET($E93,,MATCH(FH$2,$F$1:$EK$1,0),,4)))&gt;0,INDEX($F$4:$EK$109,MATCH(1,($A$4:$A$109=$EO93)*($B$4:$B$109=$EP93),0),MATCH(FH$2,$F$2:$EK$2,0))-SUM(OFFSET($E93,,MATCH(FH$2,$F$1:$EK$1,0),,4)),""),"")</f>
        <v/>
      </c>
      <c r="FI93" t="str" cm="1">
        <f t="array" aca="1" ref="FI93" ca="1">IF(ISNUMBER(DZ$4),IF(ABS(INDEX($F$4:$EK$109,MATCH(1,($A$4:$A$109=$EO93)*($B$4:$B$109=$EP93),0),MATCH(FI$2,$F$2:$EK$2,0))-SUM(OFFSET($E93,,MATCH(FI$2,$F$1:$EK$1,0),,4)))&gt;0,INDEX($F$4:$EK$109,MATCH(1,($A$4:$A$109=$EO93)*($B$4:$B$109=$EP93),0),MATCH(FI$2,$F$2:$EK$2,0))-SUM(OFFSET($E93,,MATCH(FI$2,$F$1:$EK$1,0),,4)),""),"")</f>
        <v/>
      </c>
      <c r="FJ93" t="str" cm="1">
        <f t="array" aca="1" ref="FJ93" ca="1">IF(ISNUMBER(EA$4),IF(ABS(INDEX($F$4:$EK$109,MATCH(1,($A$4:$A$109=$EO93)*($B$4:$B$109=$EP93),0),MATCH(FJ$2,$F$2:$EK$2,0))-SUM(OFFSET($E93,,MATCH(FJ$2,$F$1:$EK$1,0),,4)))&gt;0,INDEX($F$4:$EK$109,MATCH(1,($A$4:$A$109=$EO93)*($B$4:$B$109=$EP93),0),MATCH(FJ$2,$F$2:$EK$2,0))-SUM(OFFSET($E93,,MATCH(FJ$2,$F$1:$EK$1,0),,4)),""),"")</f>
        <v/>
      </c>
      <c r="FK93" t="str" cm="1">
        <f t="array" aca="1" ref="FK93" ca="1">IF(ISNUMBER(EB$4),IF(ABS(INDEX($F$4:$EK$109,MATCH(1,($A$4:$A$109=$EO93)*($B$4:$B$109=$EP93),0),MATCH(FK$2,$F$2:$EK$2,0))-SUM(OFFSET($E93,,MATCH(FK$2,$F$1:$EK$1,0),,4)))&gt;0,INDEX($F$4:$EK$109,MATCH(1,($A$4:$A$109=$EO93)*($B$4:$B$109=$EP93),0),MATCH(FK$2,$F$2:$EK$2,0))-SUM(OFFSET($E93,,MATCH(FK$2,$F$1:$EK$1,0),,4)),""),"")</f>
        <v/>
      </c>
      <c r="FL93" t="str" cm="1">
        <f t="array" aca="1" ref="FL93" ca="1">IF(ISNUMBER(EC$4),IF(ABS(INDEX($F$4:$EK$109,MATCH(1,($A$4:$A$109=$EO93)*($B$4:$B$109=$EP93),0),MATCH(FL$2,$F$2:$EK$2,0))-SUM(OFFSET($E93,,MATCH(FL$2,$F$1:$EK$1,0),,4)))&gt;0,INDEX($F$4:$EK$109,MATCH(1,($A$4:$A$109=$EO93)*($B$4:$B$109=$EP93),0),MATCH(FL$2,$F$2:$EK$2,0))-SUM(OFFSET($E93,,MATCH(FL$2,$F$1:$EK$1,0),,4)),""),"")</f>
        <v/>
      </c>
      <c r="FM93" t="str" cm="1">
        <f t="array" aca="1" ref="FM93" ca="1">IF(ISNUMBER(ED$4),IF(ABS(INDEX($F$4:$EK$109,MATCH(1,($A$4:$A$109=$EO93)*($B$4:$B$109=$EP93),0),MATCH(FM$2,$F$2:$EK$2,0))-SUM(OFFSET($E93,,MATCH(FM$2,$F$1:$EK$1,0),,4)))&gt;0,INDEX($F$4:$EK$109,MATCH(1,($A$4:$A$109=$EO93)*($B$4:$B$109=$EP93),0),MATCH(FM$2,$F$2:$EK$2,0))-SUM(OFFSET($E93,,MATCH(FM$2,$F$1:$EK$1,0),,4)),""),"")</f>
        <v/>
      </c>
      <c r="FN93" t="str" cm="1">
        <f t="array" aca="1" ref="FN93" ca="1">IF(ISNUMBER(EE$4),IF(ABS(INDEX($F$4:$EK$109,MATCH(1,($A$4:$A$109=$EO93)*($B$4:$B$109=$EP93),0),MATCH(FN$2,$F$2:$EK$2,0))-SUM(OFFSET($E93,,MATCH(FN$2,$F$1:$EK$1,0),,4)))&gt;0,INDEX($F$4:$EK$109,MATCH(1,($A$4:$A$109=$EO93)*($B$4:$B$109=$EP93),0),MATCH(FN$2,$F$2:$EK$2,0))-SUM(OFFSET($E93,,MATCH(FN$2,$F$1:$EK$1,0),,4)),""),"")</f>
        <v/>
      </c>
      <c r="FO93" t="str" cm="1">
        <f t="array" aca="1" ref="FO93" ca="1">IF(ISNUMBER(EF$4),IF(ABS(INDEX($F$4:$EK$109,MATCH(1,($A$4:$A$109=$EO93)*($B$4:$B$109=$EP93),0),MATCH(FO$2,$F$2:$EK$2,0))-SUM(OFFSET($E93,,MATCH(FO$2,$F$1:$EK$1,0),,4)))&gt;0,INDEX($F$4:$EK$109,MATCH(1,($A$4:$A$109=$EO93)*($B$4:$B$109=$EP93),0),MATCH(FO$2,$F$2:$EK$2,0))-SUM(OFFSET($E93,,MATCH(FO$2,$F$1:$EK$1,0),,4)),""),"")</f>
        <v/>
      </c>
      <c r="FP93" t="str" cm="1">
        <f t="array" aca="1" ref="FP93" ca="1">IF(ISNUMBER(EG$4),IF(ABS(INDEX($F$4:$EK$109,MATCH(1,($A$4:$A$109=$EO93)*($B$4:$B$109=$EP93),0),MATCH(FP$2,$F$2:$EK$2,0))-SUM(OFFSET($E93,,MATCH(FP$2,$F$1:$EK$1,0),,4)))&gt;0,INDEX($F$4:$EK$109,MATCH(1,($A$4:$A$109=$EO93)*($B$4:$B$109=$EP93),0),MATCH(FP$2,$F$2:$EK$2,0))-SUM(OFFSET($E93,,MATCH(FP$2,$F$1:$EK$1,0),,4)),""),"")</f>
        <v/>
      </c>
      <c r="FQ93" t="str" cm="1">
        <f t="array" aca="1" ref="FQ93" ca="1">IF(ISNUMBER(EH$4),IF(ABS(INDEX($F$4:$EK$109,MATCH(1,($A$4:$A$109=$EO93)*($B$4:$B$109=$EP93),0),MATCH(FQ$2,$F$2:$EK$2,0))-SUM(OFFSET($E93,,MATCH(FQ$2,$F$1:$EK$1,0),,4)))&gt;0,INDEX($F$4:$EK$109,MATCH(1,($A$4:$A$109=$EO93)*($B$4:$B$109=$EP93),0),MATCH(FQ$2,$F$2:$EK$2,0))-SUM(OFFSET($E93,,MATCH(FQ$2,$F$1:$EK$1,0),,4)),""),"")</f>
        <v/>
      </c>
      <c r="FR93" t="str" cm="1">
        <f t="array" aca="1" ref="FR93" ca="1">IF(ISNUMBER(EI$4),IF(ABS(INDEX($F$4:$EK$109,MATCH(1,($A$4:$A$109=$EO93)*($B$4:$B$109=$EP93),0),MATCH(FR$2,$F$2:$EK$2,0))-SUM(OFFSET($E93,,MATCH(FR$2,$F$1:$EK$1,0),,4)))&gt;0,INDEX($F$4:$EK$109,MATCH(1,($A$4:$A$109=$EO93)*($B$4:$B$109=$EP93),0),MATCH(FR$2,$F$2:$EK$2,0))-SUM(OFFSET($E93,,MATCH(FR$2,$F$1:$EK$1,0),,4)),""),"")</f>
        <v/>
      </c>
      <c r="FS93" t="str" cm="1">
        <f t="array" aca="1" ref="FS93" ca="1">IF(ISNUMBER(EJ$4),IF(ABS(INDEX($F$4:$EK$109,MATCH(1,($A$4:$A$109=$EO93)*($B$4:$B$109=$EP93),0),MATCH(FS$2,$F$2:$EK$2,0))-SUM(OFFSET($E93,,MATCH(FS$2,$F$1:$EK$1,0),,4)))&gt;0,INDEX($F$4:$EK$109,MATCH(1,($A$4:$A$109=$EO93)*($B$4:$B$109=$EP93),0),MATCH(FS$2,$F$2:$EK$2,0))-SUM(OFFSET($E93,,MATCH(FS$2,$F$1:$EK$1,0),,4)),""),"")</f>
        <v/>
      </c>
      <c r="FT93" t="str" cm="1">
        <f t="array" aca="1" ref="FT93" ca="1">IF(ISNUMBER(EK$4),IF(ABS(INDEX($F$4:$EK$109,MATCH(1,($A$4:$A$109=$EO93)*($B$4:$B$109=$EP93),0),MATCH(FT$2,$F$2:$EK$2,0))-SUM(OFFSET($E93,,MATCH(FT$2,$F$1:$EK$1,0),,4)))&gt;0,INDEX($F$4:$EK$109,MATCH(1,($A$4:$A$109=$EO93)*($B$4:$B$109=$EP93),0),MATCH(FT$2,$F$2:$EK$2,0))-SUM(OFFSET($E93,,MATCH(FT$2,$F$1:$EK$1,0),,4)),""),"")</f>
        <v/>
      </c>
    </row>
    <row r="94" spans="1:176" x14ac:dyDescent="0.25">
      <c r="A94" t="s">
        <v>201</v>
      </c>
      <c r="B94" t="s">
        <v>213</v>
      </c>
      <c r="F94">
        <v>678957000</v>
      </c>
      <c r="G94">
        <v>641604000</v>
      </c>
      <c r="H94">
        <v>467621000</v>
      </c>
      <c r="I94">
        <v>448598000</v>
      </c>
      <c r="J94">
        <v>1063000000</v>
      </c>
      <c r="K94">
        <v>839000000</v>
      </c>
      <c r="L94">
        <v>621000000</v>
      </c>
      <c r="M94">
        <v>615000000</v>
      </c>
      <c r="N94">
        <v>704000000</v>
      </c>
      <c r="O94">
        <v>703000000</v>
      </c>
      <c r="P94">
        <v>544000000</v>
      </c>
      <c r="Q94">
        <v>564000000</v>
      </c>
      <c r="R94">
        <v>849000000</v>
      </c>
      <c r="S94">
        <v>327000000</v>
      </c>
      <c r="T94">
        <v>365000000</v>
      </c>
      <c r="U94">
        <v>400000000</v>
      </c>
      <c r="V94">
        <v>272000000</v>
      </c>
      <c r="W94">
        <v>2762000000</v>
      </c>
      <c r="X94">
        <v>3347000000</v>
      </c>
      <c r="Y94">
        <v>1279000000</v>
      </c>
      <c r="Z94">
        <v>2245000000</v>
      </c>
      <c r="AA94">
        <v>4499000000</v>
      </c>
      <c r="AB94">
        <v>1363000000</v>
      </c>
      <c r="AC94">
        <v>2000000</v>
      </c>
      <c r="AD94">
        <v>1000000</v>
      </c>
      <c r="AE94">
        <v>1290000000</v>
      </c>
      <c r="AF94">
        <v>4376000000</v>
      </c>
      <c r="AG94">
        <v>3652000000</v>
      </c>
      <c r="AH94">
        <v>3498000000</v>
      </c>
      <c r="AI94">
        <v>2448000000</v>
      </c>
      <c r="AJ94">
        <v>2756000000</v>
      </c>
      <c r="AK94">
        <v>7524000000</v>
      </c>
      <c r="AL94">
        <v>6976000000</v>
      </c>
      <c r="AM94">
        <v>5738000000</v>
      </c>
      <c r="AN94">
        <v>5884000000</v>
      </c>
      <c r="AO94">
        <v>2638000000</v>
      </c>
      <c r="AP94">
        <v>2512000000</v>
      </c>
      <c r="AQ94">
        <v>2599000000</v>
      </c>
      <c r="AR94">
        <v>2890000000</v>
      </c>
      <c r="AS94">
        <v>1781000000</v>
      </c>
      <c r="AT94">
        <v>4153000000</v>
      </c>
      <c r="AU94">
        <v>4109000000</v>
      </c>
      <c r="AV94">
        <v>1712000000</v>
      </c>
      <c r="DK94">
        <v>2236780000</v>
      </c>
      <c r="DL94">
        <v>3138000000</v>
      </c>
      <c r="DM94">
        <v>2515000000</v>
      </c>
      <c r="DN94">
        <v>1941000000</v>
      </c>
      <c r="DO94">
        <v>7660000000</v>
      </c>
      <c r="DP94">
        <v>8109000000</v>
      </c>
      <c r="DQ94">
        <v>9319000000</v>
      </c>
      <c r="DR94">
        <v>16220000000</v>
      </c>
      <c r="DS94">
        <v>21231000000</v>
      </c>
      <c r="DT94">
        <v>9782000000</v>
      </c>
      <c r="EO94" t="str">
        <f t="shared" si="10"/>
        <v>cf</v>
      </c>
      <c r="EP94" t="str">
        <f t="shared" si="10"/>
        <v>salesMaturitiesOfInvestments</v>
      </c>
      <c r="ET94" t="str" cm="1">
        <f t="array" aca="1" ref="ET94" ca="1">IF(ISNUMBER(DK$4),IF(ABS(INDEX($F$4:$EK$109,MATCH(1,($A$4:$A$109=$EO94)*($B$4:$B$109=$EP94),0),MATCH(ET$2,$F$2:$EK$2,0))-SUM(OFFSET($E94,,MATCH(ET$2,$F$1:$EK$1,0),,4)))&gt;0,INDEX($F$4:$EK$109,MATCH(1,($A$4:$A$109=$EO94)*($B$4:$B$109=$EP94),0),MATCH(ET$2,$F$2:$EK$2,0))-SUM(OFFSET($E94,,MATCH(ET$2,$F$1:$EK$1,0),,4)),""),"")</f>
        <v/>
      </c>
      <c r="EU94" t="str" cm="1">
        <f t="array" aca="1" ref="EU94" ca="1">IF(ISNUMBER(DL$4),IF(ABS(INDEX($F$4:$EK$109,MATCH(1,($A$4:$A$109=$EO94)*($B$4:$B$109=$EP94),0),MATCH(EU$2,$F$2:$EK$2,0))-SUM(OFFSET($E94,,MATCH(EU$2,$F$1:$EK$1,0),,4)))&gt;0,INDEX($F$4:$EK$109,MATCH(1,($A$4:$A$109=$EO94)*($B$4:$B$109=$EP94),0),MATCH(EU$2,$F$2:$EK$2,0))-SUM(OFFSET($E94,,MATCH(EU$2,$F$1:$EK$1,0),,4)),""),"")</f>
        <v/>
      </c>
      <c r="EV94" t="str" cm="1">
        <f t="array" aca="1" ref="EV94" ca="1">IF(ISNUMBER(DM$4),IF(ABS(INDEX($F$4:$EK$109,MATCH(1,($A$4:$A$109=$EO94)*($B$4:$B$109=$EP94),0),MATCH(EV$2,$F$2:$EK$2,0))-SUM(OFFSET($E94,,MATCH(EV$2,$F$1:$EK$1,0),,4)))&gt;0,INDEX($F$4:$EK$109,MATCH(1,($A$4:$A$109=$EO94)*($B$4:$B$109=$EP94),0),MATCH(EV$2,$F$2:$EK$2,0))-SUM(OFFSET($E94,,MATCH(EV$2,$F$1:$EK$1,0),,4)),""),"")</f>
        <v/>
      </c>
      <c r="EW94" t="str" cm="1">
        <f t="array" aca="1" ref="EW94" ca="1">IF(ISNUMBER(DN$4),IF(ABS(INDEX($F$4:$EK$109,MATCH(1,($A$4:$A$109=$EO94)*($B$4:$B$109=$EP94),0),MATCH(EW$2,$F$2:$EK$2,0))-SUM(OFFSET($E94,,MATCH(EW$2,$F$1:$EK$1,0),,4)))&gt;0,INDEX($F$4:$EK$109,MATCH(1,($A$4:$A$109=$EO94)*($B$4:$B$109=$EP94),0),MATCH(EW$2,$F$2:$EK$2,0))-SUM(OFFSET($E94,,MATCH(EW$2,$F$1:$EK$1,0),,4)),""),"")</f>
        <v/>
      </c>
      <c r="EX94" t="str" cm="1">
        <f t="array" aca="1" ref="EX94" ca="1">IF(ISNUMBER(DO$4),IF(ABS(INDEX($F$4:$EK$109,MATCH(1,($A$4:$A$109=$EO94)*($B$4:$B$109=$EP94),0),MATCH(EX$2,$F$2:$EK$2,0))-SUM(OFFSET($E94,,MATCH(EX$2,$F$1:$EK$1,0),,4)))&gt;0,INDEX($F$4:$EK$109,MATCH(1,($A$4:$A$109=$EO94)*($B$4:$B$109=$EP94),0),MATCH(EX$2,$F$2:$EK$2,0))-SUM(OFFSET($E94,,MATCH(EX$2,$F$1:$EK$1,0),,4)),""),"")</f>
        <v/>
      </c>
      <c r="EY94" t="str" cm="1">
        <f t="array" aca="1" ref="EY94" ca="1">IF(ISNUMBER(DP$4),IF(ABS(INDEX($F$4:$EK$109,MATCH(1,($A$4:$A$109=$EO94)*($B$4:$B$109=$EP94),0),MATCH(EY$2,$F$2:$EK$2,0))-SUM(OFFSET($E94,,MATCH(EY$2,$F$1:$EK$1,0),,4)))&gt;0,INDEX($F$4:$EK$109,MATCH(1,($A$4:$A$109=$EO94)*($B$4:$B$109=$EP94),0),MATCH(EY$2,$F$2:$EK$2,0))-SUM(OFFSET($E94,,MATCH(EY$2,$F$1:$EK$1,0),,4)),""),"")</f>
        <v/>
      </c>
      <c r="EZ94" t="str" cm="1">
        <f t="array" aca="1" ref="EZ94" ca="1">IF(ISNUMBER(DQ$4),IF(ABS(INDEX($F$4:$EK$109,MATCH(1,($A$4:$A$109=$EO94)*($B$4:$B$109=$EP94),0),MATCH(EZ$2,$F$2:$EK$2,0))-SUM(OFFSET($E94,,MATCH(EZ$2,$F$1:$EK$1,0),,4)))&gt;0,INDEX($F$4:$EK$109,MATCH(1,($A$4:$A$109=$EO94)*($B$4:$B$109=$EP94),0),MATCH(EZ$2,$F$2:$EK$2,0))-SUM(OFFSET($E94,,MATCH(EZ$2,$F$1:$EK$1,0),,4)),""),"")</f>
        <v/>
      </c>
      <c r="FA94" cm="1">
        <f t="array" aca="1" ref="FA94" ca="1">IF(ISNUMBER(DR$4),IF(ABS(INDEX($F$4:$EK$109,MATCH(1,($A$4:$A$109=$EO94)*($B$4:$B$109=$EP94),0),MATCH(FA$2,$F$2:$EK$2,0))-SUM(OFFSET($E94,,MATCH(FA$2,$F$1:$EK$1,0),,4)))&gt;0,INDEX($F$4:$EK$109,MATCH(1,($A$4:$A$109=$EO94)*($B$4:$B$109=$EP94),0),MATCH(FA$2,$F$2:$EK$2,0))-SUM(OFFSET($E94,,MATCH(FA$2,$F$1:$EK$1,0),,4)),""),"")</f>
        <v>-6000000</v>
      </c>
      <c r="FB94" cm="1">
        <f t="array" aca="1" ref="FB94" ca="1">IF(ISNUMBER(DS$4),IF(ABS(INDEX($F$4:$EK$109,MATCH(1,($A$4:$A$109=$EO94)*($B$4:$B$109=$EP94),0),MATCH(FB$2,$F$2:$EK$2,0))-SUM(OFFSET($E94,,MATCH(FB$2,$F$1:$EK$1,0),,4)))&gt;0,INDEX($F$4:$EK$109,MATCH(1,($A$4:$A$109=$EO94)*($B$4:$B$109=$EP94),0),MATCH(FB$2,$F$2:$EK$2,0))-SUM(OFFSET($E94,,MATCH(FB$2,$F$1:$EK$1,0),,4)),""),"")</f>
        <v>-5000000</v>
      </c>
      <c r="FC94" t="str" cm="1">
        <f t="array" aca="1" ref="FC94" ca="1">IF(ISNUMBER(DT$4),IF(ABS(INDEX($F$4:$EK$109,MATCH(1,($A$4:$A$109=$EO94)*($B$4:$B$109=$EP94),0),MATCH(FC$2,$F$2:$EK$2,0))-SUM(OFFSET($E94,,MATCH(FC$2,$F$1:$EK$1,0),,4)))&gt;0,INDEX($F$4:$EK$109,MATCH(1,($A$4:$A$109=$EO94)*($B$4:$B$109=$EP94),0),MATCH(FC$2,$F$2:$EK$2,0))-SUM(OFFSET($E94,,MATCH(FC$2,$F$1:$EK$1,0),,4)),""),"")</f>
        <v/>
      </c>
      <c r="FD94" t="str" cm="1">
        <f t="array" aca="1" ref="FD94" ca="1">IF(ISNUMBER(DU$4),IF(ABS(INDEX($F$4:$EK$109,MATCH(1,($A$4:$A$109=$EO94)*($B$4:$B$109=$EP94),0),MATCH(FD$2,$F$2:$EK$2,0))-SUM(OFFSET($E94,,MATCH(FD$2,$F$1:$EK$1,0),,4)))&gt;0,INDEX($F$4:$EK$109,MATCH(1,($A$4:$A$109=$EO94)*($B$4:$B$109=$EP94),0),MATCH(FD$2,$F$2:$EK$2,0))-SUM(OFFSET($E94,,MATCH(FD$2,$F$1:$EK$1,0),,4)),""),"")</f>
        <v/>
      </c>
      <c r="FE94" t="str" cm="1">
        <f t="array" aca="1" ref="FE94" ca="1">IF(ISNUMBER(DV$4),IF(ABS(INDEX($F$4:$EK$109,MATCH(1,($A$4:$A$109=$EO94)*($B$4:$B$109=$EP94),0),MATCH(FE$2,$F$2:$EK$2,0))-SUM(OFFSET($E94,,MATCH(FE$2,$F$1:$EK$1,0),,4)))&gt;0,INDEX($F$4:$EK$109,MATCH(1,($A$4:$A$109=$EO94)*($B$4:$B$109=$EP94),0),MATCH(FE$2,$F$2:$EK$2,0))-SUM(OFFSET($E94,,MATCH(FE$2,$F$1:$EK$1,0),,4)),""),"")</f>
        <v/>
      </c>
      <c r="FF94" t="str" cm="1">
        <f t="array" aca="1" ref="FF94" ca="1">IF(ISNUMBER(DW$4),IF(ABS(INDEX($F$4:$EK$109,MATCH(1,($A$4:$A$109=$EO94)*($B$4:$B$109=$EP94),0),MATCH(FF$2,$F$2:$EK$2,0))-SUM(OFFSET($E94,,MATCH(FF$2,$F$1:$EK$1,0),,4)))&gt;0,INDEX($F$4:$EK$109,MATCH(1,($A$4:$A$109=$EO94)*($B$4:$B$109=$EP94),0),MATCH(FF$2,$F$2:$EK$2,0))-SUM(OFFSET($E94,,MATCH(FF$2,$F$1:$EK$1,0),,4)),""),"")</f>
        <v/>
      </c>
      <c r="FG94" t="str" cm="1">
        <f t="array" aca="1" ref="FG94" ca="1">IF(ISNUMBER(DX$4),IF(ABS(INDEX($F$4:$EK$109,MATCH(1,($A$4:$A$109=$EO94)*($B$4:$B$109=$EP94),0),MATCH(FG$2,$F$2:$EK$2,0))-SUM(OFFSET($E94,,MATCH(FG$2,$F$1:$EK$1,0),,4)))&gt;0,INDEX($F$4:$EK$109,MATCH(1,($A$4:$A$109=$EO94)*($B$4:$B$109=$EP94),0),MATCH(FG$2,$F$2:$EK$2,0))-SUM(OFFSET($E94,,MATCH(FG$2,$F$1:$EK$1,0),,4)),""),"")</f>
        <v/>
      </c>
      <c r="FH94" t="str" cm="1">
        <f t="array" aca="1" ref="FH94" ca="1">IF(ISNUMBER(DY$4),IF(ABS(INDEX($F$4:$EK$109,MATCH(1,($A$4:$A$109=$EO94)*($B$4:$B$109=$EP94),0),MATCH(FH$2,$F$2:$EK$2,0))-SUM(OFFSET($E94,,MATCH(FH$2,$F$1:$EK$1,0),,4)))&gt;0,INDEX($F$4:$EK$109,MATCH(1,($A$4:$A$109=$EO94)*($B$4:$B$109=$EP94),0),MATCH(FH$2,$F$2:$EK$2,0))-SUM(OFFSET($E94,,MATCH(FH$2,$F$1:$EK$1,0),,4)),""),"")</f>
        <v/>
      </c>
      <c r="FI94" t="str" cm="1">
        <f t="array" aca="1" ref="FI94" ca="1">IF(ISNUMBER(DZ$4),IF(ABS(INDEX($F$4:$EK$109,MATCH(1,($A$4:$A$109=$EO94)*($B$4:$B$109=$EP94),0),MATCH(FI$2,$F$2:$EK$2,0))-SUM(OFFSET($E94,,MATCH(FI$2,$F$1:$EK$1,0),,4)))&gt;0,INDEX($F$4:$EK$109,MATCH(1,($A$4:$A$109=$EO94)*($B$4:$B$109=$EP94),0),MATCH(FI$2,$F$2:$EK$2,0))-SUM(OFFSET($E94,,MATCH(FI$2,$F$1:$EK$1,0),,4)),""),"")</f>
        <v/>
      </c>
      <c r="FJ94" t="str" cm="1">
        <f t="array" aca="1" ref="FJ94" ca="1">IF(ISNUMBER(EA$4),IF(ABS(INDEX($F$4:$EK$109,MATCH(1,($A$4:$A$109=$EO94)*($B$4:$B$109=$EP94),0),MATCH(FJ$2,$F$2:$EK$2,0))-SUM(OFFSET($E94,,MATCH(FJ$2,$F$1:$EK$1,0),,4)))&gt;0,INDEX($F$4:$EK$109,MATCH(1,($A$4:$A$109=$EO94)*($B$4:$B$109=$EP94),0),MATCH(FJ$2,$F$2:$EK$2,0))-SUM(OFFSET($E94,,MATCH(FJ$2,$F$1:$EK$1,0),,4)),""),"")</f>
        <v/>
      </c>
      <c r="FK94" t="str" cm="1">
        <f t="array" aca="1" ref="FK94" ca="1">IF(ISNUMBER(EB$4),IF(ABS(INDEX($F$4:$EK$109,MATCH(1,($A$4:$A$109=$EO94)*($B$4:$B$109=$EP94),0),MATCH(FK$2,$F$2:$EK$2,0))-SUM(OFFSET($E94,,MATCH(FK$2,$F$1:$EK$1,0),,4)))&gt;0,INDEX($F$4:$EK$109,MATCH(1,($A$4:$A$109=$EO94)*($B$4:$B$109=$EP94),0),MATCH(FK$2,$F$2:$EK$2,0))-SUM(OFFSET($E94,,MATCH(FK$2,$F$1:$EK$1,0),,4)),""),"")</f>
        <v/>
      </c>
      <c r="FL94" t="str" cm="1">
        <f t="array" aca="1" ref="FL94" ca="1">IF(ISNUMBER(EC$4),IF(ABS(INDEX($F$4:$EK$109,MATCH(1,($A$4:$A$109=$EO94)*($B$4:$B$109=$EP94),0),MATCH(FL$2,$F$2:$EK$2,0))-SUM(OFFSET($E94,,MATCH(FL$2,$F$1:$EK$1,0),,4)))&gt;0,INDEX($F$4:$EK$109,MATCH(1,($A$4:$A$109=$EO94)*($B$4:$B$109=$EP94),0),MATCH(FL$2,$F$2:$EK$2,0))-SUM(OFFSET($E94,,MATCH(FL$2,$F$1:$EK$1,0),,4)),""),"")</f>
        <v/>
      </c>
      <c r="FM94" t="str" cm="1">
        <f t="array" aca="1" ref="FM94" ca="1">IF(ISNUMBER(ED$4),IF(ABS(INDEX($F$4:$EK$109,MATCH(1,($A$4:$A$109=$EO94)*($B$4:$B$109=$EP94),0),MATCH(FM$2,$F$2:$EK$2,0))-SUM(OFFSET($E94,,MATCH(FM$2,$F$1:$EK$1,0),,4)))&gt;0,INDEX($F$4:$EK$109,MATCH(1,($A$4:$A$109=$EO94)*($B$4:$B$109=$EP94),0),MATCH(FM$2,$F$2:$EK$2,0))-SUM(OFFSET($E94,,MATCH(FM$2,$F$1:$EK$1,0),,4)),""),"")</f>
        <v/>
      </c>
      <c r="FN94" t="str" cm="1">
        <f t="array" aca="1" ref="FN94" ca="1">IF(ISNUMBER(EE$4),IF(ABS(INDEX($F$4:$EK$109,MATCH(1,($A$4:$A$109=$EO94)*($B$4:$B$109=$EP94),0),MATCH(FN$2,$F$2:$EK$2,0))-SUM(OFFSET($E94,,MATCH(FN$2,$F$1:$EK$1,0),,4)))&gt;0,INDEX($F$4:$EK$109,MATCH(1,($A$4:$A$109=$EO94)*($B$4:$B$109=$EP94),0),MATCH(FN$2,$F$2:$EK$2,0))-SUM(OFFSET($E94,,MATCH(FN$2,$F$1:$EK$1,0),,4)),""),"")</f>
        <v/>
      </c>
      <c r="FO94" t="str" cm="1">
        <f t="array" aca="1" ref="FO94" ca="1">IF(ISNUMBER(EF$4),IF(ABS(INDEX($F$4:$EK$109,MATCH(1,($A$4:$A$109=$EO94)*($B$4:$B$109=$EP94),0),MATCH(FO$2,$F$2:$EK$2,0))-SUM(OFFSET($E94,,MATCH(FO$2,$F$1:$EK$1,0),,4)))&gt;0,INDEX($F$4:$EK$109,MATCH(1,($A$4:$A$109=$EO94)*($B$4:$B$109=$EP94),0),MATCH(FO$2,$F$2:$EK$2,0))-SUM(OFFSET($E94,,MATCH(FO$2,$F$1:$EK$1,0),,4)),""),"")</f>
        <v/>
      </c>
      <c r="FP94" t="str" cm="1">
        <f t="array" aca="1" ref="FP94" ca="1">IF(ISNUMBER(EG$4),IF(ABS(INDEX($F$4:$EK$109,MATCH(1,($A$4:$A$109=$EO94)*($B$4:$B$109=$EP94),0),MATCH(FP$2,$F$2:$EK$2,0))-SUM(OFFSET($E94,,MATCH(FP$2,$F$1:$EK$1,0),,4)))&gt;0,INDEX($F$4:$EK$109,MATCH(1,($A$4:$A$109=$EO94)*($B$4:$B$109=$EP94),0),MATCH(FP$2,$F$2:$EK$2,0))-SUM(OFFSET($E94,,MATCH(FP$2,$F$1:$EK$1,0),,4)),""),"")</f>
        <v/>
      </c>
      <c r="FQ94" t="str" cm="1">
        <f t="array" aca="1" ref="FQ94" ca="1">IF(ISNUMBER(EH$4),IF(ABS(INDEX($F$4:$EK$109,MATCH(1,($A$4:$A$109=$EO94)*($B$4:$B$109=$EP94),0),MATCH(FQ$2,$F$2:$EK$2,0))-SUM(OFFSET($E94,,MATCH(FQ$2,$F$1:$EK$1,0),,4)))&gt;0,INDEX($F$4:$EK$109,MATCH(1,($A$4:$A$109=$EO94)*($B$4:$B$109=$EP94),0),MATCH(FQ$2,$F$2:$EK$2,0))-SUM(OFFSET($E94,,MATCH(FQ$2,$F$1:$EK$1,0),,4)),""),"")</f>
        <v/>
      </c>
      <c r="FR94" t="str" cm="1">
        <f t="array" aca="1" ref="FR94" ca="1">IF(ISNUMBER(EI$4),IF(ABS(INDEX($F$4:$EK$109,MATCH(1,($A$4:$A$109=$EO94)*($B$4:$B$109=$EP94),0),MATCH(FR$2,$F$2:$EK$2,0))-SUM(OFFSET($E94,,MATCH(FR$2,$F$1:$EK$1,0),,4)))&gt;0,INDEX($F$4:$EK$109,MATCH(1,($A$4:$A$109=$EO94)*($B$4:$B$109=$EP94),0),MATCH(FR$2,$F$2:$EK$2,0))-SUM(OFFSET($E94,,MATCH(FR$2,$F$1:$EK$1,0),,4)),""),"")</f>
        <v/>
      </c>
      <c r="FS94" t="str" cm="1">
        <f t="array" aca="1" ref="FS94" ca="1">IF(ISNUMBER(EJ$4),IF(ABS(INDEX($F$4:$EK$109,MATCH(1,($A$4:$A$109=$EO94)*($B$4:$B$109=$EP94),0),MATCH(FS$2,$F$2:$EK$2,0))-SUM(OFFSET($E94,,MATCH(FS$2,$F$1:$EK$1,0),,4)))&gt;0,INDEX($F$4:$EK$109,MATCH(1,($A$4:$A$109=$EO94)*($B$4:$B$109=$EP94),0),MATCH(FS$2,$F$2:$EK$2,0))-SUM(OFFSET($E94,,MATCH(FS$2,$F$1:$EK$1,0),,4)),""),"")</f>
        <v/>
      </c>
      <c r="FT94" t="str" cm="1">
        <f t="array" aca="1" ref="FT94" ca="1">IF(ISNUMBER(EK$4),IF(ABS(INDEX($F$4:$EK$109,MATCH(1,($A$4:$A$109=$EO94)*($B$4:$B$109=$EP94),0),MATCH(FT$2,$F$2:$EK$2,0))-SUM(OFFSET($E94,,MATCH(FT$2,$F$1:$EK$1,0),,4)))&gt;0,INDEX($F$4:$EK$109,MATCH(1,($A$4:$A$109=$EO94)*($B$4:$B$109=$EP94),0),MATCH(FT$2,$F$2:$EK$2,0))-SUM(OFFSET($E94,,MATCH(FT$2,$F$1:$EK$1,0),,4)),""),"")</f>
        <v/>
      </c>
    </row>
    <row r="95" spans="1:176" x14ac:dyDescent="0.25">
      <c r="A95" t="s">
        <v>201</v>
      </c>
      <c r="B95" t="s">
        <v>214</v>
      </c>
      <c r="F95">
        <v>20862000</v>
      </c>
      <c r="G95">
        <v>-250000</v>
      </c>
      <c r="H95">
        <v>-250000</v>
      </c>
      <c r="J95">
        <v>-1000000</v>
      </c>
      <c r="K95">
        <v>24000000</v>
      </c>
      <c r="L95">
        <v>5000000</v>
      </c>
      <c r="M95">
        <v>-5000000</v>
      </c>
      <c r="N95">
        <v>-4000000</v>
      </c>
      <c r="O95">
        <v>6000000</v>
      </c>
      <c r="P95">
        <v>1000000</v>
      </c>
      <c r="Q95">
        <v>-2000000</v>
      </c>
      <c r="R95">
        <v>-5000000</v>
      </c>
      <c r="U95">
        <v>2000000</v>
      </c>
      <c r="AC95">
        <v>-2000000</v>
      </c>
      <c r="AD95">
        <v>-866000000</v>
      </c>
      <c r="AE95">
        <v>-6136000000</v>
      </c>
      <c r="AF95">
        <v>-175000000</v>
      </c>
      <c r="AG95">
        <v>-34000000</v>
      </c>
      <c r="AH95">
        <v>-2000000</v>
      </c>
      <c r="AI95">
        <v>5000000</v>
      </c>
      <c r="AJ95">
        <v>-17000000</v>
      </c>
      <c r="AK95">
        <v>-10000000</v>
      </c>
      <c r="AL95">
        <v>-35000000</v>
      </c>
      <c r="AM95">
        <v>-30000000</v>
      </c>
      <c r="AN95">
        <v>-18000000</v>
      </c>
      <c r="AO95">
        <v>-77000000</v>
      </c>
      <c r="AP95">
        <v>-221000000</v>
      </c>
      <c r="AQ95">
        <v>-214000000</v>
      </c>
      <c r="AR95">
        <v>-437000000</v>
      </c>
      <c r="AS95">
        <v>-113000000</v>
      </c>
      <c r="AT95">
        <v>-5285000000</v>
      </c>
      <c r="AU95">
        <v>-294000000</v>
      </c>
      <c r="AV95">
        <v>596000000</v>
      </c>
      <c r="DK95">
        <v>-500000</v>
      </c>
      <c r="DL95">
        <v>18000000</v>
      </c>
      <c r="DM95">
        <v>-5000000</v>
      </c>
      <c r="DN95">
        <v>2000000</v>
      </c>
      <c r="DO95">
        <v>-36000000</v>
      </c>
      <c r="DP95">
        <v>-9000000</v>
      </c>
      <c r="DQ95">
        <v>-34000000</v>
      </c>
      <c r="DR95">
        <v>-24000000</v>
      </c>
      <c r="DS95">
        <v>-77000000</v>
      </c>
      <c r="DT95">
        <v>-985000000</v>
      </c>
      <c r="EO95" t="str">
        <f t="shared" si="10"/>
        <v>cf</v>
      </c>
      <c r="EP95" t="str">
        <f t="shared" si="10"/>
        <v>otherInvestingActivites</v>
      </c>
      <c r="ET95" cm="1">
        <f t="array" aca="1" ref="ET95" ca="1">IF(ISNUMBER(DK$4),IF(ABS(INDEX($F$4:$EK$109,MATCH(1,($A$4:$A$109=$EO95)*($B$4:$B$109=$EP95),0),MATCH(ET$2,$F$2:$EK$2,0))-SUM(OFFSET($E95,,MATCH(ET$2,$F$1:$EK$1,0),,4)))&gt;0,INDEX($F$4:$EK$109,MATCH(1,($A$4:$A$109=$EO95)*($B$4:$B$109=$EP95),0),MATCH(ET$2,$F$2:$EK$2,0))-SUM(OFFSET($E95,,MATCH(ET$2,$F$1:$EK$1,0),,4)),""),"")</f>
        <v>-20862000</v>
      </c>
      <c r="EU95" cm="1">
        <f t="array" aca="1" ref="EU95" ca="1">IF(ISNUMBER(DL$4),IF(ABS(INDEX($F$4:$EK$109,MATCH(1,($A$4:$A$109=$EO95)*($B$4:$B$109=$EP95),0),MATCH(EU$2,$F$2:$EK$2,0))-SUM(OFFSET($E95,,MATCH(EU$2,$F$1:$EK$1,0),,4)))&gt;0,INDEX($F$4:$EK$109,MATCH(1,($A$4:$A$109=$EO95)*($B$4:$B$109=$EP95),0),MATCH(EU$2,$F$2:$EK$2,0))-SUM(OFFSET($E95,,MATCH(EU$2,$F$1:$EK$1,0),,4)),""),"")</f>
        <v>-5000000</v>
      </c>
      <c r="EV95" cm="1">
        <f t="array" aca="1" ref="EV95" ca="1">IF(ISNUMBER(DM$4),IF(ABS(INDEX($F$4:$EK$109,MATCH(1,($A$4:$A$109=$EO95)*($B$4:$B$109=$EP95),0),MATCH(EV$2,$F$2:$EK$2,0))-SUM(OFFSET($E95,,MATCH(EV$2,$F$1:$EK$1,0),,4)))&gt;0,INDEX($F$4:$EK$109,MATCH(1,($A$4:$A$109=$EO95)*($B$4:$B$109=$EP95),0),MATCH(EV$2,$F$2:$EK$2,0))-SUM(OFFSET($E95,,MATCH(EV$2,$F$1:$EK$1,0),,4)),""),"")</f>
        <v>-6000000</v>
      </c>
      <c r="EW95" cm="1">
        <f t="array" aca="1" ref="EW95" ca="1">IF(ISNUMBER(DN$4),IF(ABS(INDEX($F$4:$EK$109,MATCH(1,($A$4:$A$109=$EO95)*($B$4:$B$109=$EP95),0),MATCH(EW$2,$F$2:$EK$2,0))-SUM(OFFSET($E95,,MATCH(EW$2,$F$1:$EK$1,0),,4)))&gt;0,INDEX($F$4:$EK$109,MATCH(1,($A$4:$A$109=$EO95)*($B$4:$B$109=$EP95),0),MATCH(EW$2,$F$2:$EK$2,0))-SUM(OFFSET($E95,,MATCH(EW$2,$F$1:$EK$1,0),,4)),""),"")</f>
        <v>5000000</v>
      </c>
      <c r="EX95" cm="1">
        <f t="array" aca="1" ref="EX95" ca="1">IF(ISNUMBER(DO$4),IF(ABS(INDEX($F$4:$EK$109,MATCH(1,($A$4:$A$109=$EO95)*($B$4:$B$109=$EP95),0),MATCH(EX$2,$F$2:$EK$2,0))-SUM(OFFSET($E95,,MATCH(EX$2,$F$1:$EK$1,0),,4)))&gt;0,INDEX($F$4:$EK$109,MATCH(1,($A$4:$A$109=$EO95)*($B$4:$B$109=$EP95),0),MATCH(EX$2,$F$2:$EK$2,0))-SUM(OFFSET($E95,,MATCH(EX$2,$F$1:$EK$1,0),,4)),""),"")</f>
        <v>-36000000</v>
      </c>
      <c r="EY95" cm="1">
        <f t="array" aca="1" ref="EY95" ca="1">IF(ISNUMBER(DP$4),IF(ABS(INDEX($F$4:$EK$109,MATCH(1,($A$4:$A$109=$EO95)*($B$4:$B$109=$EP95),0),MATCH(EY$2,$F$2:$EK$2,0))-SUM(OFFSET($E95,,MATCH(EY$2,$F$1:$EK$1,0),,4)))&gt;0,INDEX($F$4:$EK$109,MATCH(1,($A$4:$A$109=$EO95)*($B$4:$B$109=$EP95),0),MATCH(EY$2,$F$2:$EK$2,0))-SUM(OFFSET($E95,,MATCH(EY$2,$F$1:$EK$1,0),,4)),""),"")</f>
        <v>-7000000</v>
      </c>
      <c r="EZ95" cm="1">
        <f t="array" aca="1" ref="EZ95" ca="1">IF(ISNUMBER(DQ$4),IF(ABS(INDEX($F$4:$EK$109,MATCH(1,($A$4:$A$109=$EO95)*($B$4:$B$109=$EP95),0),MATCH(EZ$2,$F$2:$EK$2,0))-SUM(OFFSET($E95,,MATCH(EZ$2,$F$1:$EK$1,0),,4)))&gt;0,INDEX($F$4:$EK$109,MATCH(1,($A$4:$A$109=$EO95)*($B$4:$B$109=$EP95),0),MATCH(EZ$2,$F$2:$EK$2,0))-SUM(OFFSET($E95,,MATCH(EZ$2,$F$1:$EK$1,0),,4)),""),"")</f>
        <v>7177000000</v>
      </c>
      <c r="FA95" t="str" cm="1">
        <f t="array" aca="1" ref="FA95" ca="1">IF(ISNUMBER(DR$4),IF(ABS(INDEX($F$4:$EK$109,MATCH(1,($A$4:$A$109=$EO95)*($B$4:$B$109=$EP95),0),MATCH(FA$2,$F$2:$EK$2,0))-SUM(OFFSET($E95,,MATCH(FA$2,$F$1:$EK$1,0),,4)))&gt;0,INDEX($F$4:$EK$109,MATCH(1,($A$4:$A$109=$EO95)*($B$4:$B$109=$EP95),0),MATCH(FA$2,$F$2:$EK$2,0))-SUM(OFFSET($E95,,MATCH(FA$2,$F$1:$EK$1,0),,4)),""),"")</f>
        <v/>
      </c>
      <c r="FB95" cm="1">
        <f t="array" aca="1" ref="FB95" ca="1">IF(ISNUMBER(DS$4),IF(ABS(INDEX($F$4:$EK$109,MATCH(1,($A$4:$A$109=$EO95)*($B$4:$B$109=$EP95),0),MATCH(FB$2,$F$2:$EK$2,0))-SUM(OFFSET($E95,,MATCH(FB$2,$F$1:$EK$1,0),,4)))&gt;0,INDEX($F$4:$EK$109,MATCH(1,($A$4:$A$109=$EO95)*($B$4:$B$109=$EP95),0),MATCH(FB$2,$F$2:$EK$2,0))-SUM(OFFSET($E95,,MATCH(FB$2,$F$1:$EK$1,0),,4)),""),"")</f>
        <v>83000000</v>
      </c>
      <c r="FC95" t="str" cm="1">
        <f t="array" aca="1" ref="FC95" ca="1">IF(ISNUMBER(DT$4),IF(ABS(INDEX($F$4:$EK$109,MATCH(1,($A$4:$A$109=$EO95)*($B$4:$B$109=$EP95),0),MATCH(FC$2,$F$2:$EK$2,0))-SUM(OFFSET($E95,,MATCH(FC$2,$F$1:$EK$1,0),,4)))&gt;0,INDEX($F$4:$EK$109,MATCH(1,($A$4:$A$109=$EO95)*($B$4:$B$109=$EP95),0),MATCH(FC$2,$F$2:$EK$2,0))-SUM(OFFSET($E95,,MATCH(FC$2,$F$1:$EK$1,0),,4)),""),"")</f>
        <v/>
      </c>
      <c r="FD95" t="str" cm="1">
        <f t="array" aca="1" ref="FD95" ca="1">IF(ISNUMBER(DU$4),IF(ABS(INDEX($F$4:$EK$109,MATCH(1,($A$4:$A$109=$EO95)*($B$4:$B$109=$EP95),0),MATCH(FD$2,$F$2:$EK$2,0))-SUM(OFFSET($E95,,MATCH(FD$2,$F$1:$EK$1,0),,4)))&gt;0,INDEX($F$4:$EK$109,MATCH(1,($A$4:$A$109=$EO95)*($B$4:$B$109=$EP95),0),MATCH(FD$2,$F$2:$EK$2,0))-SUM(OFFSET($E95,,MATCH(FD$2,$F$1:$EK$1,0),,4)),""),"")</f>
        <v/>
      </c>
      <c r="FE95" t="str" cm="1">
        <f t="array" aca="1" ref="FE95" ca="1">IF(ISNUMBER(DV$4),IF(ABS(INDEX($F$4:$EK$109,MATCH(1,($A$4:$A$109=$EO95)*($B$4:$B$109=$EP95),0),MATCH(FE$2,$F$2:$EK$2,0))-SUM(OFFSET($E95,,MATCH(FE$2,$F$1:$EK$1,0),,4)))&gt;0,INDEX($F$4:$EK$109,MATCH(1,($A$4:$A$109=$EO95)*($B$4:$B$109=$EP95),0),MATCH(FE$2,$F$2:$EK$2,0))-SUM(OFFSET($E95,,MATCH(FE$2,$F$1:$EK$1,0),,4)),""),"")</f>
        <v/>
      </c>
      <c r="FF95" t="str" cm="1">
        <f t="array" aca="1" ref="FF95" ca="1">IF(ISNUMBER(DW$4),IF(ABS(INDEX($F$4:$EK$109,MATCH(1,($A$4:$A$109=$EO95)*($B$4:$B$109=$EP95),0),MATCH(FF$2,$F$2:$EK$2,0))-SUM(OFFSET($E95,,MATCH(FF$2,$F$1:$EK$1,0),,4)))&gt;0,INDEX($F$4:$EK$109,MATCH(1,($A$4:$A$109=$EO95)*($B$4:$B$109=$EP95),0),MATCH(FF$2,$F$2:$EK$2,0))-SUM(OFFSET($E95,,MATCH(FF$2,$F$1:$EK$1,0),,4)),""),"")</f>
        <v/>
      </c>
      <c r="FG95" t="str" cm="1">
        <f t="array" aca="1" ref="FG95" ca="1">IF(ISNUMBER(DX$4),IF(ABS(INDEX($F$4:$EK$109,MATCH(1,($A$4:$A$109=$EO95)*($B$4:$B$109=$EP95),0),MATCH(FG$2,$F$2:$EK$2,0))-SUM(OFFSET($E95,,MATCH(FG$2,$F$1:$EK$1,0),,4)))&gt;0,INDEX($F$4:$EK$109,MATCH(1,($A$4:$A$109=$EO95)*($B$4:$B$109=$EP95),0),MATCH(FG$2,$F$2:$EK$2,0))-SUM(OFFSET($E95,,MATCH(FG$2,$F$1:$EK$1,0),,4)),""),"")</f>
        <v/>
      </c>
      <c r="FH95" t="str" cm="1">
        <f t="array" aca="1" ref="FH95" ca="1">IF(ISNUMBER(DY$4),IF(ABS(INDEX($F$4:$EK$109,MATCH(1,($A$4:$A$109=$EO95)*($B$4:$B$109=$EP95),0),MATCH(FH$2,$F$2:$EK$2,0))-SUM(OFFSET($E95,,MATCH(FH$2,$F$1:$EK$1,0),,4)))&gt;0,INDEX($F$4:$EK$109,MATCH(1,($A$4:$A$109=$EO95)*($B$4:$B$109=$EP95),0),MATCH(FH$2,$F$2:$EK$2,0))-SUM(OFFSET($E95,,MATCH(FH$2,$F$1:$EK$1,0),,4)),""),"")</f>
        <v/>
      </c>
      <c r="FI95" t="str" cm="1">
        <f t="array" aca="1" ref="FI95" ca="1">IF(ISNUMBER(DZ$4),IF(ABS(INDEX($F$4:$EK$109,MATCH(1,($A$4:$A$109=$EO95)*($B$4:$B$109=$EP95),0),MATCH(FI$2,$F$2:$EK$2,0))-SUM(OFFSET($E95,,MATCH(FI$2,$F$1:$EK$1,0),,4)))&gt;0,INDEX($F$4:$EK$109,MATCH(1,($A$4:$A$109=$EO95)*($B$4:$B$109=$EP95),0),MATCH(FI$2,$F$2:$EK$2,0))-SUM(OFFSET($E95,,MATCH(FI$2,$F$1:$EK$1,0),,4)),""),"")</f>
        <v/>
      </c>
      <c r="FJ95" t="str" cm="1">
        <f t="array" aca="1" ref="FJ95" ca="1">IF(ISNUMBER(EA$4),IF(ABS(INDEX($F$4:$EK$109,MATCH(1,($A$4:$A$109=$EO95)*($B$4:$B$109=$EP95),0),MATCH(FJ$2,$F$2:$EK$2,0))-SUM(OFFSET($E95,,MATCH(FJ$2,$F$1:$EK$1,0),,4)))&gt;0,INDEX($F$4:$EK$109,MATCH(1,($A$4:$A$109=$EO95)*($B$4:$B$109=$EP95),0),MATCH(FJ$2,$F$2:$EK$2,0))-SUM(OFFSET($E95,,MATCH(FJ$2,$F$1:$EK$1,0),,4)),""),"")</f>
        <v/>
      </c>
      <c r="FK95" t="str" cm="1">
        <f t="array" aca="1" ref="FK95" ca="1">IF(ISNUMBER(EB$4),IF(ABS(INDEX($F$4:$EK$109,MATCH(1,($A$4:$A$109=$EO95)*($B$4:$B$109=$EP95),0),MATCH(FK$2,$F$2:$EK$2,0))-SUM(OFFSET($E95,,MATCH(FK$2,$F$1:$EK$1,0),,4)))&gt;0,INDEX($F$4:$EK$109,MATCH(1,($A$4:$A$109=$EO95)*($B$4:$B$109=$EP95),0),MATCH(FK$2,$F$2:$EK$2,0))-SUM(OFFSET($E95,,MATCH(FK$2,$F$1:$EK$1,0),,4)),""),"")</f>
        <v/>
      </c>
      <c r="FL95" t="str" cm="1">
        <f t="array" aca="1" ref="FL95" ca="1">IF(ISNUMBER(EC$4),IF(ABS(INDEX($F$4:$EK$109,MATCH(1,($A$4:$A$109=$EO95)*($B$4:$B$109=$EP95),0),MATCH(FL$2,$F$2:$EK$2,0))-SUM(OFFSET($E95,,MATCH(FL$2,$F$1:$EK$1,0),,4)))&gt;0,INDEX($F$4:$EK$109,MATCH(1,($A$4:$A$109=$EO95)*($B$4:$B$109=$EP95),0),MATCH(FL$2,$F$2:$EK$2,0))-SUM(OFFSET($E95,,MATCH(FL$2,$F$1:$EK$1,0),,4)),""),"")</f>
        <v/>
      </c>
      <c r="FM95" t="str" cm="1">
        <f t="array" aca="1" ref="FM95" ca="1">IF(ISNUMBER(ED$4),IF(ABS(INDEX($F$4:$EK$109,MATCH(1,($A$4:$A$109=$EO95)*($B$4:$B$109=$EP95),0),MATCH(FM$2,$F$2:$EK$2,0))-SUM(OFFSET($E95,,MATCH(FM$2,$F$1:$EK$1,0),,4)))&gt;0,INDEX($F$4:$EK$109,MATCH(1,($A$4:$A$109=$EO95)*($B$4:$B$109=$EP95),0),MATCH(FM$2,$F$2:$EK$2,0))-SUM(OFFSET($E95,,MATCH(FM$2,$F$1:$EK$1,0),,4)),""),"")</f>
        <v/>
      </c>
      <c r="FN95" t="str" cm="1">
        <f t="array" aca="1" ref="FN95" ca="1">IF(ISNUMBER(EE$4),IF(ABS(INDEX($F$4:$EK$109,MATCH(1,($A$4:$A$109=$EO95)*($B$4:$B$109=$EP95),0),MATCH(FN$2,$F$2:$EK$2,0))-SUM(OFFSET($E95,,MATCH(FN$2,$F$1:$EK$1,0),,4)))&gt;0,INDEX($F$4:$EK$109,MATCH(1,($A$4:$A$109=$EO95)*($B$4:$B$109=$EP95),0),MATCH(FN$2,$F$2:$EK$2,0))-SUM(OFFSET($E95,,MATCH(FN$2,$F$1:$EK$1,0),,4)),""),"")</f>
        <v/>
      </c>
      <c r="FO95" t="str" cm="1">
        <f t="array" aca="1" ref="FO95" ca="1">IF(ISNUMBER(EF$4),IF(ABS(INDEX($F$4:$EK$109,MATCH(1,($A$4:$A$109=$EO95)*($B$4:$B$109=$EP95),0),MATCH(FO$2,$F$2:$EK$2,0))-SUM(OFFSET($E95,,MATCH(FO$2,$F$1:$EK$1,0),,4)))&gt;0,INDEX($F$4:$EK$109,MATCH(1,($A$4:$A$109=$EO95)*($B$4:$B$109=$EP95),0),MATCH(FO$2,$F$2:$EK$2,0))-SUM(OFFSET($E95,,MATCH(FO$2,$F$1:$EK$1,0),,4)),""),"")</f>
        <v/>
      </c>
      <c r="FP95" t="str" cm="1">
        <f t="array" aca="1" ref="FP95" ca="1">IF(ISNUMBER(EG$4),IF(ABS(INDEX($F$4:$EK$109,MATCH(1,($A$4:$A$109=$EO95)*($B$4:$B$109=$EP95),0),MATCH(FP$2,$F$2:$EK$2,0))-SUM(OFFSET($E95,,MATCH(FP$2,$F$1:$EK$1,0),,4)))&gt;0,INDEX($F$4:$EK$109,MATCH(1,($A$4:$A$109=$EO95)*($B$4:$B$109=$EP95),0),MATCH(FP$2,$F$2:$EK$2,0))-SUM(OFFSET($E95,,MATCH(FP$2,$F$1:$EK$1,0),,4)),""),"")</f>
        <v/>
      </c>
      <c r="FQ95" t="str" cm="1">
        <f t="array" aca="1" ref="FQ95" ca="1">IF(ISNUMBER(EH$4),IF(ABS(INDEX($F$4:$EK$109,MATCH(1,($A$4:$A$109=$EO95)*($B$4:$B$109=$EP95),0),MATCH(FQ$2,$F$2:$EK$2,0))-SUM(OFFSET($E95,,MATCH(FQ$2,$F$1:$EK$1,0),,4)))&gt;0,INDEX($F$4:$EK$109,MATCH(1,($A$4:$A$109=$EO95)*($B$4:$B$109=$EP95),0),MATCH(FQ$2,$F$2:$EK$2,0))-SUM(OFFSET($E95,,MATCH(FQ$2,$F$1:$EK$1,0),,4)),""),"")</f>
        <v/>
      </c>
      <c r="FR95" t="str" cm="1">
        <f t="array" aca="1" ref="FR95" ca="1">IF(ISNUMBER(EI$4),IF(ABS(INDEX($F$4:$EK$109,MATCH(1,($A$4:$A$109=$EO95)*($B$4:$B$109=$EP95),0),MATCH(FR$2,$F$2:$EK$2,0))-SUM(OFFSET($E95,,MATCH(FR$2,$F$1:$EK$1,0),,4)))&gt;0,INDEX($F$4:$EK$109,MATCH(1,($A$4:$A$109=$EO95)*($B$4:$B$109=$EP95),0),MATCH(FR$2,$F$2:$EK$2,0))-SUM(OFFSET($E95,,MATCH(FR$2,$F$1:$EK$1,0),,4)),""),"")</f>
        <v/>
      </c>
      <c r="FS95" t="str" cm="1">
        <f t="array" aca="1" ref="FS95" ca="1">IF(ISNUMBER(EJ$4),IF(ABS(INDEX($F$4:$EK$109,MATCH(1,($A$4:$A$109=$EO95)*($B$4:$B$109=$EP95),0),MATCH(FS$2,$F$2:$EK$2,0))-SUM(OFFSET($E95,,MATCH(FS$2,$F$1:$EK$1,0),,4)))&gt;0,INDEX($F$4:$EK$109,MATCH(1,($A$4:$A$109=$EO95)*($B$4:$B$109=$EP95),0),MATCH(FS$2,$F$2:$EK$2,0))-SUM(OFFSET($E95,,MATCH(FS$2,$F$1:$EK$1,0),,4)),""),"")</f>
        <v/>
      </c>
      <c r="FT95" t="str" cm="1">
        <f t="array" aca="1" ref="FT95" ca="1">IF(ISNUMBER(EK$4),IF(ABS(INDEX($F$4:$EK$109,MATCH(1,($A$4:$A$109=$EO95)*($B$4:$B$109=$EP95),0),MATCH(FT$2,$F$2:$EK$2,0))-SUM(OFFSET($E95,,MATCH(FT$2,$F$1:$EK$1,0),,4)))&gt;0,INDEX($F$4:$EK$109,MATCH(1,($A$4:$A$109=$EO95)*($B$4:$B$109=$EP95),0),MATCH(FT$2,$F$2:$EK$2,0))-SUM(OFFSET($E95,,MATCH(FT$2,$F$1:$EK$1,0),,4)),""),"")</f>
        <v/>
      </c>
    </row>
    <row r="96" spans="1:176" x14ac:dyDescent="0.25">
      <c r="A96" t="s">
        <v>201</v>
      </c>
      <c r="B96" t="s">
        <v>215</v>
      </c>
      <c r="F96">
        <v>-330322000</v>
      </c>
      <c r="G96">
        <v>-62954000</v>
      </c>
      <c r="H96">
        <v>-15595000</v>
      </c>
      <c r="I96">
        <v>-318177000</v>
      </c>
      <c r="J96">
        <v>-235000000</v>
      </c>
      <c r="K96">
        <v>247000000</v>
      </c>
      <c r="L96">
        <v>-199000000</v>
      </c>
      <c r="M96">
        <v>-213000000</v>
      </c>
      <c r="N96">
        <v>176000000</v>
      </c>
      <c r="O96">
        <v>-269000000</v>
      </c>
      <c r="P96">
        <v>-327000000</v>
      </c>
      <c r="Q96">
        <v>-373000000</v>
      </c>
      <c r="R96">
        <v>754000000</v>
      </c>
      <c r="S96">
        <v>262000000</v>
      </c>
      <c r="T96">
        <v>286000000</v>
      </c>
      <c r="U96">
        <v>-24000000</v>
      </c>
      <c r="V96">
        <v>-3551000000</v>
      </c>
      <c r="W96">
        <v>-805000000</v>
      </c>
      <c r="X96">
        <v>219000000</v>
      </c>
      <c r="Y96">
        <v>40000000</v>
      </c>
      <c r="Z96">
        <v>1495000000</v>
      </c>
      <c r="AA96">
        <v>3545000000</v>
      </c>
      <c r="AB96">
        <v>1256000000</v>
      </c>
      <c r="AC96">
        <v>-151000000</v>
      </c>
      <c r="AD96">
        <v>-1055000000</v>
      </c>
      <c r="AE96">
        <v>-13490000000</v>
      </c>
      <c r="AF96">
        <v>-2001000000</v>
      </c>
      <c r="AG96">
        <v>-3129000000</v>
      </c>
      <c r="AH96">
        <v>-1272000000</v>
      </c>
      <c r="AI96">
        <v>-2533000000</v>
      </c>
      <c r="AJ96">
        <v>-4438000000</v>
      </c>
      <c r="AK96">
        <v>-1587000000</v>
      </c>
      <c r="AL96">
        <v>2612000000</v>
      </c>
      <c r="AM96">
        <v>1618000000</v>
      </c>
      <c r="AN96">
        <v>3148000000</v>
      </c>
      <c r="AO96">
        <v>-4000000</v>
      </c>
      <c r="AP96">
        <v>-841000000</v>
      </c>
      <c r="AQ96">
        <v>-446000000</v>
      </c>
      <c r="AR96">
        <v>-3170000000</v>
      </c>
      <c r="AS96">
        <v>-6109000000</v>
      </c>
      <c r="AT96">
        <v>-5693000000</v>
      </c>
      <c r="AU96">
        <v>-3184000000</v>
      </c>
      <c r="AV96">
        <v>-4346000000</v>
      </c>
      <c r="DK96">
        <v>-727048000</v>
      </c>
      <c r="DL96">
        <v>-400000000</v>
      </c>
      <c r="DM96">
        <v>-793000000</v>
      </c>
      <c r="DN96">
        <v>1278000000</v>
      </c>
      <c r="DO96">
        <v>-4097000000</v>
      </c>
      <c r="DP96">
        <v>6145000000</v>
      </c>
      <c r="DQ96">
        <v>-19675000000</v>
      </c>
      <c r="DR96">
        <v>-9830000000</v>
      </c>
      <c r="DS96">
        <v>7375000000</v>
      </c>
      <c r="DT96">
        <v>-10566000000</v>
      </c>
      <c r="EO96" t="str">
        <f t="shared" si="10"/>
        <v>cf</v>
      </c>
      <c r="EP96" t="str">
        <f t="shared" si="10"/>
        <v>netCashUsedForInvestingActivites</v>
      </c>
      <c r="ET96" t="str" cm="1">
        <f t="array" aca="1" ref="ET96" ca="1">IF(ISNUMBER(DK$4),IF(ABS(INDEX($F$4:$EK$109,MATCH(1,($A$4:$A$109=$EO96)*($B$4:$B$109=$EP96),0),MATCH(ET$2,$F$2:$EK$2,0))-SUM(OFFSET($E96,,MATCH(ET$2,$F$1:$EK$1,0),,4)))&gt;0,INDEX($F$4:$EK$109,MATCH(1,($A$4:$A$109=$EO96)*($B$4:$B$109=$EP96),0),MATCH(ET$2,$F$2:$EK$2,0))-SUM(OFFSET($E96,,MATCH(ET$2,$F$1:$EK$1,0),,4)),""),"")</f>
        <v/>
      </c>
      <c r="EU96" t="str" cm="1">
        <f t="array" aca="1" ref="EU96" ca="1">IF(ISNUMBER(DL$4),IF(ABS(INDEX($F$4:$EK$109,MATCH(1,($A$4:$A$109=$EO96)*($B$4:$B$109=$EP96),0),MATCH(EU$2,$F$2:$EK$2,0))-SUM(OFFSET($E96,,MATCH(EU$2,$F$1:$EK$1,0),,4)))&gt;0,INDEX($F$4:$EK$109,MATCH(1,($A$4:$A$109=$EO96)*($B$4:$B$109=$EP96),0),MATCH(EU$2,$F$2:$EK$2,0))-SUM(OFFSET($E96,,MATCH(EU$2,$F$1:$EK$1,0),,4)),""),"")</f>
        <v/>
      </c>
      <c r="EV96" t="str" cm="1">
        <f t="array" aca="1" ref="EV96" ca="1">IF(ISNUMBER(DM$4),IF(ABS(INDEX($F$4:$EK$109,MATCH(1,($A$4:$A$109=$EO96)*($B$4:$B$109=$EP96),0),MATCH(EV$2,$F$2:$EK$2,0))-SUM(OFFSET($E96,,MATCH(EV$2,$F$1:$EK$1,0),,4)))&gt;0,INDEX($F$4:$EK$109,MATCH(1,($A$4:$A$109=$EO96)*($B$4:$B$109=$EP96),0),MATCH(EV$2,$F$2:$EK$2,0))-SUM(OFFSET($E96,,MATCH(EV$2,$F$1:$EK$1,0),,4)),""),"")</f>
        <v/>
      </c>
      <c r="EW96" t="str" cm="1">
        <f t="array" aca="1" ref="EW96" ca="1">IF(ISNUMBER(DN$4),IF(ABS(INDEX($F$4:$EK$109,MATCH(1,($A$4:$A$109=$EO96)*($B$4:$B$109=$EP96),0),MATCH(EW$2,$F$2:$EK$2,0))-SUM(OFFSET($E96,,MATCH(EW$2,$F$1:$EK$1,0),,4)))&gt;0,INDEX($F$4:$EK$109,MATCH(1,($A$4:$A$109=$EO96)*($B$4:$B$109=$EP96),0),MATCH(EW$2,$F$2:$EK$2,0))-SUM(OFFSET($E96,,MATCH(EW$2,$F$1:$EK$1,0),,4)),""),"")</f>
        <v/>
      </c>
      <c r="EX96" t="str" cm="1">
        <f t="array" aca="1" ref="EX96" ca="1">IF(ISNUMBER(DO$4),IF(ABS(INDEX($F$4:$EK$109,MATCH(1,($A$4:$A$109=$EO96)*($B$4:$B$109=$EP96),0),MATCH(EX$2,$F$2:$EK$2,0))-SUM(OFFSET($E96,,MATCH(EX$2,$F$1:$EK$1,0),,4)))&gt;0,INDEX($F$4:$EK$109,MATCH(1,($A$4:$A$109=$EO96)*($B$4:$B$109=$EP96),0),MATCH(EX$2,$F$2:$EK$2,0))-SUM(OFFSET($E96,,MATCH(EX$2,$F$1:$EK$1,0),,4)),""),"")</f>
        <v/>
      </c>
      <c r="EY96" t="str" cm="1">
        <f t="array" aca="1" ref="EY96" ca="1">IF(ISNUMBER(DP$4),IF(ABS(INDEX($F$4:$EK$109,MATCH(1,($A$4:$A$109=$EO96)*($B$4:$B$109=$EP96),0),MATCH(EY$2,$F$2:$EK$2,0))-SUM(OFFSET($E96,,MATCH(EY$2,$F$1:$EK$1,0),,4)))&gt;0,INDEX($F$4:$EK$109,MATCH(1,($A$4:$A$109=$EO96)*($B$4:$B$109=$EP96),0),MATCH(EY$2,$F$2:$EK$2,0))-SUM(OFFSET($E96,,MATCH(EY$2,$F$1:$EK$1,0),,4)),""),"")</f>
        <v/>
      </c>
      <c r="EZ96" t="str" cm="1">
        <f t="array" aca="1" ref="EZ96" ca="1">IF(ISNUMBER(DQ$4),IF(ABS(INDEX($F$4:$EK$109,MATCH(1,($A$4:$A$109=$EO96)*($B$4:$B$109=$EP96),0),MATCH(EZ$2,$F$2:$EK$2,0))-SUM(OFFSET($E96,,MATCH(EZ$2,$F$1:$EK$1,0),,4)))&gt;0,INDEX($F$4:$EK$109,MATCH(1,($A$4:$A$109=$EO96)*($B$4:$B$109=$EP96),0),MATCH(EZ$2,$F$2:$EK$2,0))-SUM(OFFSET($E96,,MATCH(EZ$2,$F$1:$EK$1,0),,4)),""),"")</f>
        <v/>
      </c>
      <c r="FA96" t="str" cm="1">
        <f t="array" aca="1" ref="FA96" ca="1">IF(ISNUMBER(DR$4),IF(ABS(INDEX($F$4:$EK$109,MATCH(1,($A$4:$A$109=$EO96)*($B$4:$B$109=$EP96),0),MATCH(FA$2,$F$2:$EK$2,0))-SUM(OFFSET($E96,,MATCH(FA$2,$F$1:$EK$1,0),,4)))&gt;0,INDEX($F$4:$EK$109,MATCH(1,($A$4:$A$109=$EO96)*($B$4:$B$109=$EP96),0),MATCH(FA$2,$F$2:$EK$2,0))-SUM(OFFSET($E96,,MATCH(FA$2,$F$1:$EK$1,0),,4)),""),"")</f>
        <v/>
      </c>
      <c r="FB96" cm="1">
        <f t="array" aca="1" ref="FB96" ca="1">IF(ISNUMBER(DS$4),IF(ABS(INDEX($F$4:$EK$109,MATCH(1,($A$4:$A$109=$EO96)*($B$4:$B$109=$EP96),0),MATCH(FB$2,$F$2:$EK$2,0))-SUM(OFFSET($E96,,MATCH(FB$2,$F$1:$EK$1,0),,4)))&gt;0,INDEX($F$4:$EK$109,MATCH(1,($A$4:$A$109=$EO96)*($B$4:$B$109=$EP96),0),MATCH(FB$2,$F$2:$EK$2,0))-SUM(OFFSET($E96,,MATCH(FB$2,$F$1:$EK$1,0),,4)),""),"")</f>
        <v>1000000</v>
      </c>
      <c r="FC96" t="str" cm="1">
        <f t="array" aca="1" ref="FC96" ca="1">IF(ISNUMBER(DT$4),IF(ABS(INDEX($F$4:$EK$109,MATCH(1,($A$4:$A$109=$EO96)*($B$4:$B$109=$EP96),0),MATCH(FC$2,$F$2:$EK$2,0))-SUM(OFFSET($E96,,MATCH(FC$2,$F$1:$EK$1,0),,4)))&gt;0,INDEX($F$4:$EK$109,MATCH(1,($A$4:$A$109=$EO96)*($B$4:$B$109=$EP96),0),MATCH(FC$2,$F$2:$EK$2,0))-SUM(OFFSET($E96,,MATCH(FC$2,$F$1:$EK$1,0),,4)),""),"")</f>
        <v/>
      </c>
      <c r="FD96" t="str" cm="1">
        <f t="array" aca="1" ref="FD96" ca="1">IF(ISNUMBER(DU$4),IF(ABS(INDEX($F$4:$EK$109,MATCH(1,($A$4:$A$109=$EO96)*($B$4:$B$109=$EP96),0),MATCH(FD$2,$F$2:$EK$2,0))-SUM(OFFSET($E96,,MATCH(FD$2,$F$1:$EK$1,0),,4)))&gt;0,INDEX($F$4:$EK$109,MATCH(1,($A$4:$A$109=$EO96)*($B$4:$B$109=$EP96),0),MATCH(FD$2,$F$2:$EK$2,0))-SUM(OFFSET($E96,,MATCH(FD$2,$F$1:$EK$1,0),,4)),""),"")</f>
        <v/>
      </c>
      <c r="FE96" t="str" cm="1">
        <f t="array" aca="1" ref="FE96" ca="1">IF(ISNUMBER(DV$4),IF(ABS(INDEX($F$4:$EK$109,MATCH(1,($A$4:$A$109=$EO96)*($B$4:$B$109=$EP96),0),MATCH(FE$2,$F$2:$EK$2,0))-SUM(OFFSET($E96,,MATCH(FE$2,$F$1:$EK$1,0),,4)))&gt;0,INDEX($F$4:$EK$109,MATCH(1,($A$4:$A$109=$EO96)*($B$4:$B$109=$EP96),0),MATCH(FE$2,$F$2:$EK$2,0))-SUM(OFFSET($E96,,MATCH(FE$2,$F$1:$EK$1,0),,4)),""),"")</f>
        <v/>
      </c>
      <c r="FF96" t="str" cm="1">
        <f t="array" aca="1" ref="FF96" ca="1">IF(ISNUMBER(DW$4),IF(ABS(INDEX($F$4:$EK$109,MATCH(1,($A$4:$A$109=$EO96)*($B$4:$B$109=$EP96),0),MATCH(FF$2,$F$2:$EK$2,0))-SUM(OFFSET($E96,,MATCH(FF$2,$F$1:$EK$1,0),,4)))&gt;0,INDEX($F$4:$EK$109,MATCH(1,($A$4:$A$109=$EO96)*($B$4:$B$109=$EP96),0),MATCH(FF$2,$F$2:$EK$2,0))-SUM(OFFSET($E96,,MATCH(FF$2,$F$1:$EK$1,0),,4)),""),"")</f>
        <v/>
      </c>
      <c r="FG96" t="str" cm="1">
        <f t="array" aca="1" ref="FG96" ca="1">IF(ISNUMBER(DX$4),IF(ABS(INDEX($F$4:$EK$109,MATCH(1,($A$4:$A$109=$EO96)*($B$4:$B$109=$EP96),0),MATCH(FG$2,$F$2:$EK$2,0))-SUM(OFFSET($E96,,MATCH(FG$2,$F$1:$EK$1,0),,4)))&gt;0,INDEX($F$4:$EK$109,MATCH(1,($A$4:$A$109=$EO96)*($B$4:$B$109=$EP96),0),MATCH(FG$2,$F$2:$EK$2,0))-SUM(OFFSET($E96,,MATCH(FG$2,$F$1:$EK$1,0),,4)),""),"")</f>
        <v/>
      </c>
      <c r="FH96" t="str" cm="1">
        <f t="array" aca="1" ref="FH96" ca="1">IF(ISNUMBER(DY$4),IF(ABS(INDEX($F$4:$EK$109,MATCH(1,($A$4:$A$109=$EO96)*($B$4:$B$109=$EP96),0),MATCH(FH$2,$F$2:$EK$2,0))-SUM(OFFSET($E96,,MATCH(FH$2,$F$1:$EK$1,0),,4)))&gt;0,INDEX($F$4:$EK$109,MATCH(1,($A$4:$A$109=$EO96)*($B$4:$B$109=$EP96),0),MATCH(FH$2,$F$2:$EK$2,0))-SUM(OFFSET($E96,,MATCH(FH$2,$F$1:$EK$1,0),,4)),""),"")</f>
        <v/>
      </c>
      <c r="FI96" t="str" cm="1">
        <f t="array" aca="1" ref="FI96" ca="1">IF(ISNUMBER(DZ$4),IF(ABS(INDEX($F$4:$EK$109,MATCH(1,($A$4:$A$109=$EO96)*($B$4:$B$109=$EP96),0),MATCH(FI$2,$F$2:$EK$2,0))-SUM(OFFSET($E96,,MATCH(FI$2,$F$1:$EK$1,0),,4)))&gt;0,INDEX($F$4:$EK$109,MATCH(1,($A$4:$A$109=$EO96)*($B$4:$B$109=$EP96),0),MATCH(FI$2,$F$2:$EK$2,0))-SUM(OFFSET($E96,,MATCH(FI$2,$F$1:$EK$1,0),,4)),""),"")</f>
        <v/>
      </c>
      <c r="FJ96" t="str" cm="1">
        <f t="array" aca="1" ref="FJ96" ca="1">IF(ISNUMBER(EA$4),IF(ABS(INDEX($F$4:$EK$109,MATCH(1,($A$4:$A$109=$EO96)*($B$4:$B$109=$EP96),0),MATCH(FJ$2,$F$2:$EK$2,0))-SUM(OFFSET($E96,,MATCH(FJ$2,$F$1:$EK$1,0),,4)))&gt;0,INDEX($F$4:$EK$109,MATCH(1,($A$4:$A$109=$EO96)*($B$4:$B$109=$EP96),0),MATCH(FJ$2,$F$2:$EK$2,0))-SUM(OFFSET($E96,,MATCH(FJ$2,$F$1:$EK$1,0),,4)),""),"")</f>
        <v/>
      </c>
      <c r="FK96" t="str" cm="1">
        <f t="array" aca="1" ref="FK96" ca="1">IF(ISNUMBER(EB$4),IF(ABS(INDEX($F$4:$EK$109,MATCH(1,($A$4:$A$109=$EO96)*($B$4:$B$109=$EP96),0),MATCH(FK$2,$F$2:$EK$2,0))-SUM(OFFSET($E96,,MATCH(FK$2,$F$1:$EK$1,0),,4)))&gt;0,INDEX($F$4:$EK$109,MATCH(1,($A$4:$A$109=$EO96)*($B$4:$B$109=$EP96),0),MATCH(FK$2,$F$2:$EK$2,0))-SUM(OFFSET($E96,,MATCH(FK$2,$F$1:$EK$1,0),,4)),""),"")</f>
        <v/>
      </c>
      <c r="FL96" t="str" cm="1">
        <f t="array" aca="1" ref="FL96" ca="1">IF(ISNUMBER(EC$4),IF(ABS(INDEX($F$4:$EK$109,MATCH(1,($A$4:$A$109=$EO96)*($B$4:$B$109=$EP96),0),MATCH(FL$2,$F$2:$EK$2,0))-SUM(OFFSET($E96,,MATCH(FL$2,$F$1:$EK$1,0),,4)))&gt;0,INDEX($F$4:$EK$109,MATCH(1,($A$4:$A$109=$EO96)*($B$4:$B$109=$EP96),0),MATCH(FL$2,$F$2:$EK$2,0))-SUM(OFFSET($E96,,MATCH(FL$2,$F$1:$EK$1,0),,4)),""),"")</f>
        <v/>
      </c>
      <c r="FM96" t="str" cm="1">
        <f t="array" aca="1" ref="FM96" ca="1">IF(ISNUMBER(ED$4),IF(ABS(INDEX($F$4:$EK$109,MATCH(1,($A$4:$A$109=$EO96)*($B$4:$B$109=$EP96),0),MATCH(FM$2,$F$2:$EK$2,0))-SUM(OFFSET($E96,,MATCH(FM$2,$F$1:$EK$1,0),,4)))&gt;0,INDEX($F$4:$EK$109,MATCH(1,($A$4:$A$109=$EO96)*($B$4:$B$109=$EP96),0),MATCH(FM$2,$F$2:$EK$2,0))-SUM(OFFSET($E96,,MATCH(FM$2,$F$1:$EK$1,0),,4)),""),"")</f>
        <v/>
      </c>
      <c r="FN96" t="str" cm="1">
        <f t="array" aca="1" ref="FN96" ca="1">IF(ISNUMBER(EE$4),IF(ABS(INDEX($F$4:$EK$109,MATCH(1,($A$4:$A$109=$EO96)*($B$4:$B$109=$EP96),0),MATCH(FN$2,$F$2:$EK$2,0))-SUM(OFFSET($E96,,MATCH(FN$2,$F$1:$EK$1,0),,4)))&gt;0,INDEX($F$4:$EK$109,MATCH(1,($A$4:$A$109=$EO96)*($B$4:$B$109=$EP96),0),MATCH(FN$2,$F$2:$EK$2,0))-SUM(OFFSET($E96,,MATCH(FN$2,$F$1:$EK$1,0),,4)),""),"")</f>
        <v/>
      </c>
      <c r="FO96" t="str" cm="1">
        <f t="array" aca="1" ref="FO96" ca="1">IF(ISNUMBER(EF$4),IF(ABS(INDEX($F$4:$EK$109,MATCH(1,($A$4:$A$109=$EO96)*($B$4:$B$109=$EP96),0),MATCH(FO$2,$F$2:$EK$2,0))-SUM(OFFSET($E96,,MATCH(FO$2,$F$1:$EK$1,0),,4)))&gt;0,INDEX($F$4:$EK$109,MATCH(1,($A$4:$A$109=$EO96)*($B$4:$B$109=$EP96),0),MATCH(FO$2,$F$2:$EK$2,0))-SUM(OFFSET($E96,,MATCH(FO$2,$F$1:$EK$1,0),,4)),""),"")</f>
        <v/>
      </c>
      <c r="FP96" t="str" cm="1">
        <f t="array" aca="1" ref="FP96" ca="1">IF(ISNUMBER(EG$4),IF(ABS(INDEX($F$4:$EK$109,MATCH(1,($A$4:$A$109=$EO96)*($B$4:$B$109=$EP96),0),MATCH(FP$2,$F$2:$EK$2,0))-SUM(OFFSET($E96,,MATCH(FP$2,$F$1:$EK$1,0),,4)))&gt;0,INDEX($F$4:$EK$109,MATCH(1,($A$4:$A$109=$EO96)*($B$4:$B$109=$EP96),0),MATCH(FP$2,$F$2:$EK$2,0))-SUM(OFFSET($E96,,MATCH(FP$2,$F$1:$EK$1,0),,4)),""),"")</f>
        <v/>
      </c>
      <c r="FQ96" t="str" cm="1">
        <f t="array" aca="1" ref="FQ96" ca="1">IF(ISNUMBER(EH$4),IF(ABS(INDEX($F$4:$EK$109,MATCH(1,($A$4:$A$109=$EO96)*($B$4:$B$109=$EP96),0),MATCH(FQ$2,$F$2:$EK$2,0))-SUM(OFFSET($E96,,MATCH(FQ$2,$F$1:$EK$1,0),,4)))&gt;0,INDEX($F$4:$EK$109,MATCH(1,($A$4:$A$109=$EO96)*($B$4:$B$109=$EP96),0),MATCH(FQ$2,$F$2:$EK$2,0))-SUM(OFFSET($E96,,MATCH(FQ$2,$F$1:$EK$1,0),,4)),""),"")</f>
        <v/>
      </c>
      <c r="FR96" t="str" cm="1">
        <f t="array" aca="1" ref="FR96" ca="1">IF(ISNUMBER(EI$4),IF(ABS(INDEX($F$4:$EK$109,MATCH(1,($A$4:$A$109=$EO96)*($B$4:$B$109=$EP96),0),MATCH(FR$2,$F$2:$EK$2,0))-SUM(OFFSET($E96,,MATCH(FR$2,$F$1:$EK$1,0),,4)))&gt;0,INDEX($F$4:$EK$109,MATCH(1,($A$4:$A$109=$EO96)*($B$4:$B$109=$EP96),0),MATCH(FR$2,$F$2:$EK$2,0))-SUM(OFFSET($E96,,MATCH(FR$2,$F$1:$EK$1,0),,4)),""),"")</f>
        <v/>
      </c>
      <c r="FS96" t="str" cm="1">
        <f t="array" aca="1" ref="FS96" ca="1">IF(ISNUMBER(EJ$4),IF(ABS(INDEX($F$4:$EK$109,MATCH(1,($A$4:$A$109=$EO96)*($B$4:$B$109=$EP96),0),MATCH(FS$2,$F$2:$EK$2,0))-SUM(OFFSET($E96,,MATCH(FS$2,$F$1:$EK$1,0),,4)))&gt;0,INDEX($F$4:$EK$109,MATCH(1,($A$4:$A$109=$EO96)*($B$4:$B$109=$EP96),0),MATCH(FS$2,$F$2:$EK$2,0))-SUM(OFFSET($E96,,MATCH(FS$2,$F$1:$EK$1,0),,4)),""),"")</f>
        <v/>
      </c>
      <c r="FT96" t="str" cm="1">
        <f t="array" aca="1" ref="FT96" ca="1">IF(ISNUMBER(EK$4),IF(ABS(INDEX($F$4:$EK$109,MATCH(1,($A$4:$A$109=$EO96)*($B$4:$B$109=$EP96),0),MATCH(FT$2,$F$2:$EK$2,0))-SUM(OFFSET($E96,,MATCH(FT$2,$F$1:$EK$1,0),,4)))&gt;0,INDEX($F$4:$EK$109,MATCH(1,($A$4:$A$109=$EO96)*($B$4:$B$109=$EP96),0),MATCH(FT$2,$F$2:$EK$2,0))-SUM(OFFSET($E96,,MATCH(FT$2,$F$1:$EK$1,0),,4)),""),"")</f>
        <v/>
      </c>
    </row>
    <row r="97" spans="1:176" x14ac:dyDescent="0.25">
      <c r="A97" t="s">
        <v>201</v>
      </c>
      <c r="B97" t="s">
        <v>216</v>
      </c>
      <c r="F97">
        <v>-709000</v>
      </c>
      <c r="G97">
        <v>-714000</v>
      </c>
      <c r="H97">
        <v>-737000</v>
      </c>
      <c r="I97">
        <v>-757000</v>
      </c>
      <c r="J97">
        <v>-1000000</v>
      </c>
      <c r="K97">
        <v>-1000000</v>
      </c>
      <c r="L97">
        <v>-1000000</v>
      </c>
      <c r="M97">
        <v>-3000000</v>
      </c>
      <c r="N97">
        <v>-1000000</v>
      </c>
      <c r="O97">
        <v>-1000000</v>
      </c>
      <c r="P97">
        <v>-445000000</v>
      </c>
      <c r="Q97">
        <v>-226000000</v>
      </c>
      <c r="R97">
        <v>-605000000</v>
      </c>
      <c r="S97">
        <v>-136000000</v>
      </c>
      <c r="T97">
        <v>-62000000</v>
      </c>
      <c r="U97">
        <v>-9000000</v>
      </c>
      <c r="V97">
        <v>-2000000</v>
      </c>
      <c r="X97">
        <v>-10000000</v>
      </c>
      <c r="Y97">
        <v>-4000000</v>
      </c>
      <c r="AD97">
        <v>4979000000</v>
      </c>
      <c r="AE97">
        <v>-8000000</v>
      </c>
      <c r="AG97">
        <v>-3000000</v>
      </c>
      <c r="AH97">
        <v>-19000000</v>
      </c>
      <c r="AI97">
        <v>5004000000</v>
      </c>
      <c r="AJ97">
        <v>-1008000000</v>
      </c>
      <c r="AL97">
        <v>-22000000</v>
      </c>
      <c r="AQ97">
        <v>-1250000000</v>
      </c>
      <c r="AU97">
        <v>-1250000000</v>
      </c>
      <c r="DK97">
        <v>-2917000</v>
      </c>
      <c r="DL97">
        <v>-3000000</v>
      </c>
      <c r="DM97">
        <v>-673000000</v>
      </c>
      <c r="DN97">
        <v>-812000000</v>
      </c>
      <c r="DO97">
        <v>-16000000</v>
      </c>
      <c r="DQ97">
        <v>4968000000</v>
      </c>
      <c r="DR97">
        <v>3977000000</v>
      </c>
      <c r="DT97">
        <v>-1250000000</v>
      </c>
      <c r="EO97" t="str">
        <f t="shared" si="10"/>
        <v>cf</v>
      </c>
      <c r="EP97" t="str">
        <f t="shared" si="10"/>
        <v>debtRepayment</v>
      </c>
      <c r="ET97" t="str" cm="1">
        <f t="array" aca="1" ref="ET97" ca="1">IF(ISNUMBER(DK$4),IF(ABS(INDEX($F$4:$EK$109,MATCH(1,($A$4:$A$109=$EO97)*($B$4:$B$109=$EP97),0),MATCH(ET$2,$F$2:$EK$2,0))-SUM(OFFSET($E97,,MATCH(ET$2,$F$1:$EK$1,0),,4)))&gt;0,INDEX($F$4:$EK$109,MATCH(1,($A$4:$A$109=$EO97)*($B$4:$B$109=$EP97),0),MATCH(ET$2,$F$2:$EK$2,0))-SUM(OFFSET($E97,,MATCH(ET$2,$F$1:$EK$1,0),,4)),""),"")</f>
        <v/>
      </c>
      <c r="EU97" cm="1">
        <f t="array" aca="1" ref="EU97" ca="1">IF(ISNUMBER(DL$4),IF(ABS(INDEX($F$4:$EK$109,MATCH(1,($A$4:$A$109=$EO97)*($B$4:$B$109=$EP97),0),MATCH(EU$2,$F$2:$EK$2,0))-SUM(OFFSET($E97,,MATCH(EU$2,$F$1:$EK$1,0),,4)))&gt;0,INDEX($F$4:$EK$109,MATCH(1,($A$4:$A$109=$EO97)*($B$4:$B$109=$EP97),0),MATCH(EU$2,$F$2:$EK$2,0))-SUM(OFFSET($E97,,MATCH(EU$2,$F$1:$EK$1,0),,4)),""),"")</f>
        <v>3000000</v>
      </c>
      <c r="EV97" t="str" cm="1">
        <f t="array" aca="1" ref="EV97" ca="1">IF(ISNUMBER(DM$4),IF(ABS(INDEX($F$4:$EK$109,MATCH(1,($A$4:$A$109=$EO97)*($B$4:$B$109=$EP97),0),MATCH(EV$2,$F$2:$EK$2,0))-SUM(OFFSET($E97,,MATCH(EV$2,$F$1:$EK$1,0),,4)))&gt;0,INDEX($F$4:$EK$109,MATCH(1,($A$4:$A$109=$EO97)*($B$4:$B$109=$EP97),0),MATCH(EV$2,$F$2:$EK$2,0))-SUM(OFFSET($E97,,MATCH(EV$2,$F$1:$EK$1,0),,4)),""),"")</f>
        <v/>
      </c>
      <c r="EW97" t="str" cm="1">
        <f t="array" aca="1" ref="EW97" ca="1">IF(ISNUMBER(DN$4),IF(ABS(INDEX($F$4:$EK$109,MATCH(1,($A$4:$A$109=$EO97)*($B$4:$B$109=$EP97),0),MATCH(EW$2,$F$2:$EK$2,0))-SUM(OFFSET($E97,,MATCH(EW$2,$F$1:$EK$1,0),,4)))&gt;0,INDEX($F$4:$EK$109,MATCH(1,($A$4:$A$109=$EO97)*($B$4:$B$109=$EP97),0),MATCH(EW$2,$F$2:$EK$2,0))-SUM(OFFSET($E97,,MATCH(EW$2,$F$1:$EK$1,0),,4)),""),"")</f>
        <v/>
      </c>
      <c r="EX97" t="str" cm="1">
        <f t="array" aca="1" ref="EX97" ca="1">IF(ISNUMBER(DO$4),IF(ABS(INDEX($F$4:$EK$109,MATCH(1,($A$4:$A$109=$EO97)*($B$4:$B$109=$EP97),0),MATCH(EX$2,$F$2:$EK$2,0))-SUM(OFFSET($E97,,MATCH(EX$2,$F$1:$EK$1,0),,4)))&gt;0,INDEX($F$4:$EK$109,MATCH(1,($A$4:$A$109=$EO97)*($B$4:$B$109=$EP97),0),MATCH(EX$2,$F$2:$EK$2,0))-SUM(OFFSET($E97,,MATCH(EX$2,$F$1:$EK$1,0),,4)),""),"")</f>
        <v/>
      </c>
      <c r="EY97" t="str" cm="1">
        <f t="array" aca="1" ref="EY97" ca="1">IF(ISNUMBER(DP$4),IF(ABS(INDEX($F$4:$EK$109,MATCH(1,($A$4:$A$109=$EO97)*($B$4:$B$109=$EP97),0),MATCH(EY$2,$F$2:$EK$2,0))-SUM(OFFSET($E97,,MATCH(EY$2,$F$1:$EK$1,0),,4)))&gt;0,INDEX($F$4:$EK$109,MATCH(1,($A$4:$A$109=$EO97)*($B$4:$B$109=$EP97),0),MATCH(EY$2,$F$2:$EK$2,0))-SUM(OFFSET($E97,,MATCH(EY$2,$F$1:$EK$1,0),,4)),""),"")</f>
        <v/>
      </c>
      <c r="EZ97" t="str" cm="1">
        <f t="array" aca="1" ref="EZ97" ca="1">IF(ISNUMBER(DQ$4),IF(ABS(INDEX($F$4:$EK$109,MATCH(1,($A$4:$A$109=$EO97)*($B$4:$B$109=$EP97),0),MATCH(EZ$2,$F$2:$EK$2,0))-SUM(OFFSET($E97,,MATCH(EZ$2,$F$1:$EK$1,0),,4)))&gt;0,INDEX($F$4:$EK$109,MATCH(1,($A$4:$A$109=$EO97)*($B$4:$B$109=$EP97),0),MATCH(EZ$2,$F$2:$EK$2,0))-SUM(OFFSET($E97,,MATCH(EZ$2,$F$1:$EK$1,0),,4)),""),"")</f>
        <v/>
      </c>
      <c r="FA97" t="str" cm="1">
        <f t="array" aca="1" ref="FA97" ca="1">IF(ISNUMBER(DR$4),IF(ABS(INDEX($F$4:$EK$109,MATCH(1,($A$4:$A$109=$EO97)*($B$4:$B$109=$EP97),0),MATCH(FA$2,$F$2:$EK$2,0))-SUM(OFFSET($E97,,MATCH(FA$2,$F$1:$EK$1,0),,4)))&gt;0,INDEX($F$4:$EK$109,MATCH(1,($A$4:$A$109=$EO97)*($B$4:$B$109=$EP97),0),MATCH(FA$2,$F$2:$EK$2,0))-SUM(OFFSET($E97,,MATCH(FA$2,$F$1:$EK$1,0),,4)),""),"")</f>
        <v/>
      </c>
      <c r="FB97" cm="1">
        <f t="array" aca="1" ref="FB97" ca="1">IF(ISNUMBER(DS$4),IF(ABS(INDEX($F$4:$EK$109,MATCH(1,($A$4:$A$109=$EO97)*($B$4:$B$109=$EP97),0),MATCH(FB$2,$F$2:$EK$2,0))-SUM(OFFSET($E97,,MATCH(FB$2,$F$1:$EK$1,0),,4)))&gt;0,INDEX($F$4:$EK$109,MATCH(1,($A$4:$A$109=$EO97)*($B$4:$B$109=$EP97),0),MATCH(FB$2,$F$2:$EK$2,0))-SUM(OFFSET($E97,,MATCH(FB$2,$F$1:$EK$1,0),,4)),""),"")</f>
        <v>22000000</v>
      </c>
      <c r="FC97" t="str" cm="1">
        <f t="array" aca="1" ref="FC97" ca="1">IF(ISNUMBER(DT$4),IF(ABS(INDEX($F$4:$EK$109,MATCH(1,($A$4:$A$109=$EO97)*($B$4:$B$109=$EP97),0),MATCH(FC$2,$F$2:$EK$2,0))-SUM(OFFSET($E97,,MATCH(FC$2,$F$1:$EK$1,0),,4)))&gt;0,INDEX($F$4:$EK$109,MATCH(1,($A$4:$A$109=$EO97)*($B$4:$B$109=$EP97),0),MATCH(FC$2,$F$2:$EK$2,0))-SUM(OFFSET($E97,,MATCH(FC$2,$F$1:$EK$1,0),,4)),""),"")</f>
        <v/>
      </c>
      <c r="FD97" t="str" cm="1">
        <f t="array" aca="1" ref="FD97" ca="1">IF(ISNUMBER(DU$4),IF(ABS(INDEX($F$4:$EK$109,MATCH(1,($A$4:$A$109=$EO97)*($B$4:$B$109=$EP97),0),MATCH(FD$2,$F$2:$EK$2,0))-SUM(OFFSET($E97,,MATCH(FD$2,$F$1:$EK$1,0),,4)))&gt;0,INDEX($F$4:$EK$109,MATCH(1,($A$4:$A$109=$EO97)*($B$4:$B$109=$EP97),0),MATCH(FD$2,$F$2:$EK$2,0))-SUM(OFFSET($E97,,MATCH(FD$2,$F$1:$EK$1,0),,4)),""),"")</f>
        <v/>
      </c>
      <c r="FE97" t="str" cm="1">
        <f t="array" aca="1" ref="FE97" ca="1">IF(ISNUMBER(DV$4),IF(ABS(INDEX($F$4:$EK$109,MATCH(1,($A$4:$A$109=$EO97)*($B$4:$B$109=$EP97),0),MATCH(FE$2,$F$2:$EK$2,0))-SUM(OFFSET($E97,,MATCH(FE$2,$F$1:$EK$1,0),,4)))&gt;0,INDEX($F$4:$EK$109,MATCH(1,($A$4:$A$109=$EO97)*($B$4:$B$109=$EP97),0),MATCH(FE$2,$F$2:$EK$2,0))-SUM(OFFSET($E97,,MATCH(FE$2,$F$1:$EK$1,0),,4)),""),"")</f>
        <v/>
      </c>
      <c r="FF97" t="str" cm="1">
        <f t="array" aca="1" ref="FF97" ca="1">IF(ISNUMBER(DW$4),IF(ABS(INDEX($F$4:$EK$109,MATCH(1,($A$4:$A$109=$EO97)*($B$4:$B$109=$EP97),0),MATCH(FF$2,$F$2:$EK$2,0))-SUM(OFFSET($E97,,MATCH(FF$2,$F$1:$EK$1,0),,4)))&gt;0,INDEX($F$4:$EK$109,MATCH(1,($A$4:$A$109=$EO97)*($B$4:$B$109=$EP97),0),MATCH(FF$2,$F$2:$EK$2,0))-SUM(OFFSET($E97,,MATCH(FF$2,$F$1:$EK$1,0),,4)),""),"")</f>
        <v/>
      </c>
      <c r="FG97" t="str" cm="1">
        <f t="array" aca="1" ref="FG97" ca="1">IF(ISNUMBER(DX$4),IF(ABS(INDEX($F$4:$EK$109,MATCH(1,($A$4:$A$109=$EO97)*($B$4:$B$109=$EP97),0),MATCH(FG$2,$F$2:$EK$2,0))-SUM(OFFSET($E97,,MATCH(FG$2,$F$1:$EK$1,0),,4)))&gt;0,INDEX($F$4:$EK$109,MATCH(1,($A$4:$A$109=$EO97)*($B$4:$B$109=$EP97),0),MATCH(FG$2,$F$2:$EK$2,0))-SUM(OFFSET($E97,,MATCH(FG$2,$F$1:$EK$1,0),,4)),""),"")</f>
        <v/>
      </c>
      <c r="FH97" t="str" cm="1">
        <f t="array" aca="1" ref="FH97" ca="1">IF(ISNUMBER(DY$4),IF(ABS(INDEX($F$4:$EK$109,MATCH(1,($A$4:$A$109=$EO97)*($B$4:$B$109=$EP97),0),MATCH(FH$2,$F$2:$EK$2,0))-SUM(OFFSET($E97,,MATCH(FH$2,$F$1:$EK$1,0),,4)))&gt;0,INDEX($F$4:$EK$109,MATCH(1,($A$4:$A$109=$EO97)*($B$4:$B$109=$EP97),0),MATCH(FH$2,$F$2:$EK$2,0))-SUM(OFFSET($E97,,MATCH(FH$2,$F$1:$EK$1,0),,4)),""),"")</f>
        <v/>
      </c>
      <c r="FI97" t="str" cm="1">
        <f t="array" aca="1" ref="FI97" ca="1">IF(ISNUMBER(DZ$4),IF(ABS(INDEX($F$4:$EK$109,MATCH(1,($A$4:$A$109=$EO97)*($B$4:$B$109=$EP97),0),MATCH(FI$2,$F$2:$EK$2,0))-SUM(OFFSET($E97,,MATCH(FI$2,$F$1:$EK$1,0),,4)))&gt;0,INDEX($F$4:$EK$109,MATCH(1,($A$4:$A$109=$EO97)*($B$4:$B$109=$EP97),0),MATCH(FI$2,$F$2:$EK$2,0))-SUM(OFFSET($E97,,MATCH(FI$2,$F$1:$EK$1,0),,4)),""),"")</f>
        <v/>
      </c>
      <c r="FJ97" t="str" cm="1">
        <f t="array" aca="1" ref="FJ97" ca="1">IF(ISNUMBER(EA$4),IF(ABS(INDEX($F$4:$EK$109,MATCH(1,($A$4:$A$109=$EO97)*($B$4:$B$109=$EP97),0),MATCH(FJ$2,$F$2:$EK$2,0))-SUM(OFFSET($E97,,MATCH(FJ$2,$F$1:$EK$1,0),,4)))&gt;0,INDEX($F$4:$EK$109,MATCH(1,($A$4:$A$109=$EO97)*($B$4:$B$109=$EP97),0),MATCH(FJ$2,$F$2:$EK$2,0))-SUM(OFFSET($E97,,MATCH(FJ$2,$F$1:$EK$1,0),,4)),""),"")</f>
        <v/>
      </c>
      <c r="FK97" t="str" cm="1">
        <f t="array" aca="1" ref="FK97" ca="1">IF(ISNUMBER(EB$4),IF(ABS(INDEX($F$4:$EK$109,MATCH(1,($A$4:$A$109=$EO97)*($B$4:$B$109=$EP97),0),MATCH(FK$2,$F$2:$EK$2,0))-SUM(OFFSET($E97,,MATCH(FK$2,$F$1:$EK$1,0),,4)))&gt;0,INDEX($F$4:$EK$109,MATCH(1,($A$4:$A$109=$EO97)*($B$4:$B$109=$EP97),0),MATCH(FK$2,$F$2:$EK$2,0))-SUM(OFFSET($E97,,MATCH(FK$2,$F$1:$EK$1,0),,4)),""),"")</f>
        <v/>
      </c>
      <c r="FL97" t="str" cm="1">
        <f t="array" aca="1" ref="FL97" ca="1">IF(ISNUMBER(EC$4),IF(ABS(INDEX($F$4:$EK$109,MATCH(1,($A$4:$A$109=$EO97)*($B$4:$B$109=$EP97),0),MATCH(FL$2,$F$2:$EK$2,0))-SUM(OFFSET($E97,,MATCH(FL$2,$F$1:$EK$1,0),,4)))&gt;0,INDEX($F$4:$EK$109,MATCH(1,($A$4:$A$109=$EO97)*($B$4:$B$109=$EP97),0),MATCH(FL$2,$F$2:$EK$2,0))-SUM(OFFSET($E97,,MATCH(FL$2,$F$1:$EK$1,0),,4)),""),"")</f>
        <v/>
      </c>
      <c r="FM97" t="str" cm="1">
        <f t="array" aca="1" ref="FM97" ca="1">IF(ISNUMBER(ED$4),IF(ABS(INDEX($F$4:$EK$109,MATCH(1,($A$4:$A$109=$EO97)*($B$4:$B$109=$EP97),0),MATCH(FM$2,$F$2:$EK$2,0))-SUM(OFFSET($E97,,MATCH(FM$2,$F$1:$EK$1,0),,4)))&gt;0,INDEX($F$4:$EK$109,MATCH(1,($A$4:$A$109=$EO97)*($B$4:$B$109=$EP97),0),MATCH(FM$2,$F$2:$EK$2,0))-SUM(OFFSET($E97,,MATCH(FM$2,$F$1:$EK$1,0),,4)),""),"")</f>
        <v/>
      </c>
      <c r="FN97" t="str" cm="1">
        <f t="array" aca="1" ref="FN97" ca="1">IF(ISNUMBER(EE$4),IF(ABS(INDEX($F$4:$EK$109,MATCH(1,($A$4:$A$109=$EO97)*($B$4:$B$109=$EP97),0),MATCH(FN$2,$F$2:$EK$2,0))-SUM(OFFSET($E97,,MATCH(FN$2,$F$1:$EK$1,0),,4)))&gt;0,INDEX($F$4:$EK$109,MATCH(1,($A$4:$A$109=$EO97)*($B$4:$B$109=$EP97),0),MATCH(FN$2,$F$2:$EK$2,0))-SUM(OFFSET($E97,,MATCH(FN$2,$F$1:$EK$1,0),,4)),""),"")</f>
        <v/>
      </c>
      <c r="FO97" t="str" cm="1">
        <f t="array" aca="1" ref="FO97" ca="1">IF(ISNUMBER(EF$4),IF(ABS(INDEX($F$4:$EK$109,MATCH(1,($A$4:$A$109=$EO97)*($B$4:$B$109=$EP97),0),MATCH(FO$2,$F$2:$EK$2,0))-SUM(OFFSET($E97,,MATCH(FO$2,$F$1:$EK$1,0),,4)))&gt;0,INDEX($F$4:$EK$109,MATCH(1,($A$4:$A$109=$EO97)*($B$4:$B$109=$EP97),0),MATCH(FO$2,$F$2:$EK$2,0))-SUM(OFFSET($E97,,MATCH(FO$2,$F$1:$EK$1,0),,4)),""),"")</f>
        <v/>
      </c>
      <c r="FP97" t="str" cm="1">
        <f t="array" aca="1" ref="FP97" ca="1">IF(ISNUMBER(EG$4),IF(ABS(INDEX($F$4:$EK$109,MATCH(1,($A$4:$A$109=$EO97)*($B$4:$B$109=$EP97),0),MATCH(FP$2,$F$2:$EK$2,0))-SUM(OFFSET($E97,,MATCH(FP$2,$F$1:$EK$1,0),,4)))&gt;0,INDEX($F$4:$EK$109,MATCH(1,($A$4:$A$109=$EO97)*($B$4:$B$109=$EP97),0),MATCH(FP$2,$F$2:$EK$2,0))-SUM(OFFSET($E97,,MATCH(FP$2,$F$1:$EK$1,0),,4)),""),"")</f>
        <v/>
      </c>
      <c r="FQ97" t="str" cm="1">
        <f t="array" aca="1" ref="FQ97" ca="1">IF(ISNUMBER(EH$4),IF(ABS(INDEX($F$4:$EK$109,MATCH(1,($A$4:$A$109=$EO97)*($B$4:$B$109=$EP97),0),MATCH(FQ$2,$F$2:$EK$2,0))-SUM(OFFSET($E97,,MATCH(FQ$2,$F$1:$EK$1,0),,4)))&gt;0,INDEX($F$4:$EK$109,MATCH(1,($A$4:$A$109=$EO97)*($B$4:$B$109=$EP97),0),MATCH(FQ$2,$F$2:$EK$2,0))-SUM(OFFSET($E97,,MATCH(FQ$2,$F$1:$EK$1,0),,4)),""),"")</f>
        <v/>
      </c>
      <c r="FR97" t="str" cm="1">
        <f t="array" aca="1" ref="FR97" ca="1">IF(ISNUMBER(EI$4),IF(ABS(INDEX($F$4:$EK$109,MATCH(1,($A$4:$A$109=$EO97)*($B$4:$B$109=$EP97),0),MATCH(FR$2,$F$2:$EK$2,0))-SUM(OFFSET($E97,,MATCH(FR$2,$F$1:$EK$1,0),,4)))&gt;0,INDEX($F$4:$EK$109,MATCH(1,($A$4:$A$109=$EO97)*($B$4:$B$109=$EP97),0),MATCH(FR$2,$F$2:$EK$2,0))-SUM(OFFSET($E97,,MATCH(FR$2,$F$1:$EK$1,0),,4)),""),"")</f>
        <v/>
      </c>
      <c r="FS97" t="str" cm="1">
        <f t="array" aca="1" ref="FS97" ca="1">IF(ISNUMBER(EJ$4),IF(ABS(INDEX($F$4:$EK$109,MATCH(1,($A$4:$A$109=$EO97)*($B$4:$B$109=$EP97),0),MATCH(FS$2,$F$2:$EK$2,0))-SUM(OFFSET($E97,,MATCH(FS$2,$F$1:$EK$1,0),,4)))&gt;0,INDEX($F$4:$EK$109,MATCH(1,($A$4:$A$109=$EO97)*($B$4:$B$109=$EP97),0),MATCH(FS$2,$F$2:$EK$2,0))-SUM(OFFSET($E97,,MATCH(FS$2,$F$1:$EK$1,0),,4)),""),"")</f>
        <v/>
      </c>
      <c r="FT97" t="str" cm="1">
        <f t="array" aca="1" ref="FT97" ca="1">IF(ISNUMBER(EK$4),IF(ABS(INDEX($F$4:$EK$109,MATCH(1,($A$4:$A$109=$EO97)*($B$4:$B$109=$EP97),0),MATCH(FT$2,$F$2:$EK$2,0))-SUM(OFFSET($E97,,MATCH(FT$2,$F$1:$EK$1,0),,4)))&gt;0,INDEX($F$4:$EK$109,MATCH(1,($A$4:$A$109=$EO97)*($B$4:$B$109=$EP97),0),MATCH(FT$2,$F$2:$EK$2,0))-SUM(OFFSET($E97,,MATCH(FT$2,$F$1:$EK$1,0),,4)),""),"")</f>
        <v/>
      </c>
    </row>
    <row r="98" spans="1:176" x14ac:dyDescent="0.25">
      <c r="A98" t="s">
        <v>201</v>
      </c>
      <c r="B98" t="s">
        <v>217</v>
      </c>
      <c r="F98">
        <v>80232000</v>
      </c>
      <c r="H98">
        <v>31471000</v>
      </c>
      <c r="I98">
        <v>23781000</v>
      </c>
      <c r="J98">
        <v>50000000</v>
      </c>
      <c r="M98">
        <v>120000000</v>
      </c>
      <c r="N98">
        <v>20000000</v>
      </c>
      <c r="O98">
        <v>20000000</v>
      </c>
      <c r="Q98">
        <v>20000000</v>
      </c>
      <c r="S98">
        <v>11000000</v>
      </c>
      <c r="T98">
        <v>56000000</v>
      </c>
      <c r="V98">
        <v>66000000</v>
      </c>
      <c r="X98">
        <v>66000000</v>
      </c>
      <c r="Y98">
        <v>2000000</v>
      </c>
      <c r="AH98">
        <v>126000000</v>
      </c>
      <c r="AI98">
        <v>2000000</v>
      </c>
      <c r="AJ98">
        <v>149000000</v>
      </c>
      <c r="AK98">
        <v>4000000</v>
      </c>
      <c r="AP98">
        <v>246000000</v>
      </c>
      <c r="DK98">
        <v>59100000</v>
      </c>
      <c r="DL98">
        <v>154000000</v>
      </c>
      <c r="DM98">
        <v>1979000000</v>
      </c>
      <c r="DN98">
        <v>139000000</v>
      </c>
      <c r="DO98">
        <v>137000000</v>
      </c>
      <c r="DP98">
        <v>149000000</v>
      </c>
      <c r="DQ98">
        <v>194000000</v>
      </c>
      <c r="DR98">
        <v>281000000</v>
      </c>
      <c r="EO98" t="str">
        <f t="shared" si="10"/>
        <v>cf</v>
      </c>
      <c r="EP98" t="str">
        <f t="shared" si="10"/>
        <v>commonStockIssued</v>
      </c>
      <c r="ET98" cm="1">
        <f t="array" aca="1" ref="ET98" ca="1">IF(ISNUMBER(DK$4),IF(ABS(INDEX($F$4:$EK$109,MATCH(1,($A$4:$A$109=$EO98)*($B$4:$B$109=$EP98),0),MATCH(ET$2,$F$2:$EK$2,0))-SUM(OFFSET($E98,,MATCH(ET$2,$F$1:$EK$1,0),,4)))&gt;0,INDEX($F$4:$EK$109,MATCH(1,($A$4:$A$109=$EO98)*($B$4:$B$109=$EP98),0),MATCH(ET$2,$F$2:$EK$2,0))-SUM(OFFSET($E98,,MATCH(ET$2,$F$1:$EK$1,0),,4)),""),"")</f>
        <v>-76384000</v>
      </c>
      <c r="EU98" cm="1">
        <f t="array" aca="1" ref="EU98" ca="1">IF(ISNUMBER(DL$4),IF(ABS(INDEX($F$4:$EK$109,MATCH(1,($A$4:$A$109=$EO98)*($B$4:$B$109=$EP98),0),MATCH(EU$2,$F$2:$EK$2,0))-SUM(OFFSET($E98,,MATCH(EU$2,$F$1:$EK$1,0),,4)))&gt;0,INDEX($F$4:$EK$109,MATCH(1,($A$4:$A$109=$EO98)*($B$4:$B$109=$EP98),0),MATCH(EU$2,$F$2:$EK$2,0))-SUM(OFFSET($E98,,MATCH(EU$2,$F$1:$EK$1,0),,4)),""),"")</f>
        <v>-16000000</v>
      </c>
      <c r="EV98" cm="1">
        <f t="array" aca="1" ref="EV98" ca="1">IF(ISNUMBER(DM$4),IF(ABS(INDEX($F$4:$EK$109,MATCH(1,($A$4:$A$109=$EO98)*($B$4:$B$109=$EP98),0),MATCH(EV$2,$F$2:$EK$2,0))-SUM(OFFSET($E98,,MATCH(EV$2,$F$1:$EK$1,0),,4)))&gt;0,INDEX($F$4:$EK$109,MATCH(1,($A$4:$A$109=$EO98)*($B$4:$B$109=$EP98),0),MATCH(EV$2,$F$2:$EK$2,0))-SUM(OFFSET($E98,,MATCH(EV$2,$F$1:$EK$1,0),,4)),""),"")</f>
        <v>1919000000</v>
      </c>
      <c r="EW98" cm="1">
        <f t="array" aca="1" ref="EW98" ca="1">IF(ISNUMBER(DN$4),IF(ABS(INDEX($F$4:$EK$109,MATCH(1,($A$4:$A$109=$EO98)*($B$4:$B$109=$EP98),0),MATCH(EW$2,$F$2:$EK$2,0))-SUM(OFFSET($E98,,MATCH(EW$2,$F$1:$EK$1,0),,4)))&gt;0,INDEX($F$4:$EK$109,MATCH(1,($A$4:$A$109=$EO98)*($B$4:$B$109=$EP98),0),MATCH(EW$2,$F$2:$EK$2,0))-SUM(OFFSET($E98,,MATCH(EW$2,$F$1:$EK$1,0),,4)),""),"")</f>
        <v>72000000</v>
      </c>
      <c r="EX98" cm="1">
        <f t="array" aca="1" ref="EX98" ca="1">IF(ISNUMBER(DO$4),IF(ABS(INDEX($F$4:$EK$109,MATCH(1,($A$4:$A$109=$EO98)*($B$4:$B$109=$EP98),0),MATCH(EX$2,$F$2:$EK$2,0))-SUM(OFFSET($E98,,MATCH(EX$2,$F$1:$EK$1,0),,4)))&gt;0,INDEX($F$4:$EK$109,MATCH(1,($A$4:$A$109=$EO98)*($B$4:$B$109=$EP98),0),MATCH(EX$2,$F$2:$EK$2,0))-SUM(OFFSET($E98,,MATCH(EX$2,$F$1:$EK$1,0),,4)),""),"")</f>
        <v>3000000</v>
      </c>
      <c r="EY98" cm="1">
        <f t="array" aca="1" ref="EY98" ca="1">IF(ISNUMBER(DP$4),IF(ABS(INDEX($F$4:$EK$109,MATCH(1,($A$4:$A$109=$EO98)*($B$4:$B$109=$EP98),0),MATCH(EY$2,$F$2:$EK$2,0))-SUM(OFFSET($E98,,MATCH(EY$2,$F$1:$EK$1,0),,4)))&gt;0,INDEX($F$4:$EK$109,MATCH(1,($A$4:$A$109=$EO98)*($B$4:$B$109=$EP98),0),MATCH(EY$2,$F$2:$EK$2,0))-SUM(OFFSET($E98,,MATCH(EY$2,$F$1:$EK$1,0),,4)),""),"")</f>
        <v>149000000</v>
      </c>
      <c r="EZ98" cm="1">
        <f t="array" aca="1" ref="EZ98" ca="1">IF(ISNUMBER(DQ$4),IF(ABS(INDEX($F$4:$EK$109,MATCH(1,($A$4:$A$109=$EO98)*($B$4:$B$109=$EP98),0),MATCH(EZ$2,$F$2:$EK$2,0))-SUM(OFFSET($E98,,MATCH(EZ$2,$F$1:$EK$1,0),,4)))&gt;0,INDEX($F$4:$EK$109,MATCH(1,($A$4:$A$109=$EO98)*($B$4:$B$109=$EP98),0),MATCH(EZ$2,$F$2:$EK$2,0))-SUM(OFFSET($E98,,MATCH(EZ$2,$F$1:$EK$1,0),,4)),""),"")</f>
        <v>194000000</v>
      </c>
      <c r="FA98" t="str" cm="1">
        <f t="array" aca="1" ref="FA98" ca="1">IF(ISNUMBER(DR$4),IF(ABS(INDEX($F$4:$EK$109,MATCH(1,($A$4:$A$109=$EO98)*($B$4:$B$109=$EP98),0),MATCH(FA$2,$F$2:$EK$2,0))-SUM(OFFSET($E98,,MATCH(FA$2,$F$1:$EK$1,0),,4)))&gt;0,INDEX($F$4:$EK$109,MATCH(1,($A$4:$A$109=$EO98)*($B$4:$B$109=$EP98),0),MATCH(FA$2,$F$2:$EK$2,0))-SUM(OFFSET($E98,,MATCH(FA$2,$F$1:$EK$1,0),,4)),""),"")</f>
        <v/>
      </c>
      <c r="FB98" t="str" cm="1">
        <f t="array" aca="1" ref="FB98" ca="1">IF(ISNUMBER(DS$4),IF(ABS(INDEX($F$4:$EK$109,MATCH(1,($A$4:$A$109=$EO98)*($B$4:$B$109=$EP98),0),MATCH(FB$2,$F$2:$EK$2,0))-SUM(OFFSET($E98,,MATCH(FB$2,$F$1:$EK$1,0),,4)))&gt;0,INDEX($F$4:$EK$109,MATCH(1,($A$4:$A$109=$EO98)*($B$4:$B$109=$EP98),0),MATCH(FB$2,$F$2:$EK$2,0))-SUM(OFFSET($E98,,MATCH(FB$2,$F$1:$EK$1,0),,4)),""),"")</f>
        <v/>
      </c>
      <c r="FC98" cm="1">
        <f t="array" aca="1" ref="FC98" ca="1">IF(ISNUMBER(DT$4),IF(ABS(INDEX($F$4:$EK$109,MATCH(1,($A$4:$A$109=$EO98)*($B$4:$B$109=$EP98),0),MATCH(FC$2,$F$2:$EK$2,0))-SUM(OFFSET($E98,,MATCH(FC$2,$F$1:$EK$1,0),,4)))&gt;0,INDEX($F$4:$EK$109,MATCH(1,($A$4:$A$109=$EO98)*($B$4:$B$109=$EP98),0),MATCH(FC$2,$F$2:$EK$2,0))-SUM(OFFSET($E98,,MATCH(FC$2,$F$1:$EK$1,0),,4)),""),"")</f>
        <v>-246000000</v>
      </c>
      <c r="FD98" t="str" cm="1">
        <f t="array" aca="1" ref="FD98" ca="1">IF(ISNUMBER(DU$4),IF(ABS(INDEX($F$4:$EK$109,MATCH(1,($A$4:$A$109=$EO98)*($B$4:$B$109=$EP98),0),MATCH(FD$2,$F$2:$EK$2,0))-SUM(OFFSET($E98,,MATCH(FD$2,$F$1:$EK$1,0),,4)))&gt;0,INDEX($F$4:$EK$109,MATCH(1,($A$4:$A$109=$EO98)*($B$4:$B$109=$EP98),0),MATCH(FD$2,$F$2:$EK$2,0))-SUM(OFFSET($E98,,MATCH(FD$2,$F$1:$EK$1,0),,4)),""),"")</f>
        <v/>
      </c>
      <c r="FE98" t="str" cm="1">
        <f t="array" aca="1" ref="FE98" ca="1">IF(ISNUMBER(DV$4),IF(ABS(INDEX($F$4:$EK$109,MATCH(1,($A$4:$A$109=$EO98)*($B$4:$B$109=$EP98),0),MATCH(FE$2,$F$2:$EK$2,0))-SUM(OFFSET($E98,,MATCH(FE$2,$F$1:$EK$1,0),,4)))&gt;0,INDEX($F$4:$EK$109,MATCH(1,($A$4:$A$109=$EO98)*($B$4:$B$109=$EP98),0),MATCH(FE$2,$F$2:$EK$2,0))-SUM(OFFSET($E98,,MATCH(FE$2,$F$1:$EK$1,0),,4)),""),"")</f>
        <v/>
      </c>
      <c r="FF98" t="str" cm="1">
        <f t="array" aca="1" ref="FF98" ca="1">IF(ISNUMBER(DW$4),IF(ABS(INDEX($F$4:$EK$109,MATCH(1,($A$4:$A$109=$EO98)*($B$4:$B$109=$EP98),0),MATCH(FF$2,$F$2:$EK$2,0))-SUM(OFFSET($E98,,MATCH(FF$2,$F$1:$EK$1,0),,4)))&gt;0,INDEX($F$4:$EK$109,MATCH(1,($A$4:$A$109=$EO98)*($B$4:$B$109=$EP98),0),MATCH(FF$2,$F$2:$EK$2,0))-SUM(OFFSET($E98,,MATCH(FF$2,$F$1:$EK$1,0),,4)),""),"")</f>
        <v/>
      </c>
      <c r="FG98" t="str" cm="1">
        <f t="array" aca="1" ref="FG98" ca="1">IF(ISNUMBER(DX$4),IF(ABS(INDEX($F$4:$EK$109,MATCH(1,($A$4:$A$109=$EO98)*($B$4:$B$109=$EP98),0),MATCH(FG$2,$F$2:$EK$2,0))-SUM(OFFSET($E98,,MATCH(FG$2,$F$1:$EK$1,0),,4)))&gt;0,INDEX($F$4:$EK$109,MATCH(1,($A$4:$A$109=$EO98)*($B$4:$B$109=$EP98),0),MATCH(FG$2,$F$2:$EK$2,0))-SUM(OFFSET($E98,,MATCH(FG$2,$F$1:$EK$1,0),,4)),""),"")</f>
        <v/>
      </c>
      <c r="FH98" t="str" cm="1">
        <f t="array" aca="1" ref="FH98" ca="1">IF(ISNUMBER(DY$4),IF(ABS(INDEX($F$4:$EK$109,MATCH(1,($A$4:$A$109=$EO98)*($B$4:$B$109=$EP98),0),MATCH(FH$2,$F$2:$EK$2,0))-SUM(OFFSET($E98,,MATCH(FH$2,$F$1:$EK$1,0),,4)))&gt;0,INDEX($F$4:$EK$109,MATCH(1,($A$4:$A$109=$EO98)*($B$4:$B$109=$EP98),0),MATCH(FH$2,$F$2:$EK$2,0))-SUM(OFFSET($E98,,MATCH(FH$2,$F$1:$EK$1,0),,4)),""),"")</f>
        <v/>
      </c>
      <c r="FI98" t="str" cm="1">
        <f t="array" aca="1" ref="FI98" ca="1">IF(ISNUMBER(DZ$4),IF(ABS(INDEX($F$4:$EK$109,MATCH(1,($A$4:$A$109=$EO98)*($B$4:$B$109=$EP98),0),MATCH(FI$2,$F$2:$EK$2,0))-SUM(OFFSET($E98,,MATCH(FI$2,$F$1:$EK$1,0),,4)))&gt;0,INDEX($F$4:$EK$109,MATCH(1,($A$4:$A$109=$EO98)*($B$4:$B$109=$EP98),0),MATCH(FI$2,$F$2:$EK$2,0))-SUM(OFFSET($E98,,MATCH(FI$2,$F$1:$EK$1,0),,4)),""),"")</f>
        <v/>
      </c>
      <c r="FJ98" t="str" cm="1">
        <f t="array" aca="1" ref="FJ98" ca="1">IF(ISNUMBER(EA$4),IF(ABS(INDEX($F$4:$EK$109,MATCH(1,($A$4:$A$109=$EO98)*($B$4:$B$109=$EP98),0),MATCH(FJ$2,$F$2:$EK$2,0))-SUM(OFFSET($E98,,MATCH(FJ$2,$F$1:$EK$1,0),,4)))&gt;0,INDEX($F$4:$EK$109,MATCH(1,($A$4:$A$109=$EO98)*($B$4:$B$109=$EP98),0),MATCH(FJ$2,$F$2:$EK$2,0))-SUM(OFFSET($E98,,MATCH(FJ$2,$F$1:$EK$1,0),,4)),""),"")</f>
        <v/>
      </c>
      <c r="FK98" t="str" cm="1">
        <f t="array" aca="1" ref="FK98" ca="1">IF(ISNUMBER(EB$4),IF(ABS(INDEX($F$4:$EK$109,MATCH(1,($A$4:$A$109=$EO98)*($B$4:$B$109=$EP98),0),MATCH(FK$2,$F$2:$EK$2,0))-SUM(OFFSET($E98,,MATCH(FK$2,$F$1:$EK$1,0),,4)))&gt;0,INDEX($F$4:$EK$109,MATCH(1,($A$4:$A$109=$EO98)*($B$4:$B$109=$EP98),0),MATCH(FK$2,$F$2:$EK$2,0))-SUM(OFFSET($E98,,MATCH(FK$2,$F$1:$EK$1,0),,4)),""),"")</f>
        <v/>
      </c>
      <c r="FL98" t="str" cm="1">
        <f t="array" aca="1" ref="FL98" ca="1">IF(ISNUMBER(EC$4),IF(ABS(INDEX($F$4:$EK$109,MATCH(1,($A$4:$A$109=$EO98)*($B$4:$B$109=$EP98),0),MATCH(FL$2,$F$2:$EK$2,0))-SUM(OFFSET($E98,,MATCH(FL$2,$F$1:$EK$1,0),,4)))&gt;0,INDEX($F$4:$EK$109,MATCH(1,($A$4:$A$109=$EO98)*($B$4:$B$109=$EP98),0),MATCH(FL$2,$F$2:$EK$2,0))-SUM(OFFSET($E98,,MATCH(FL$2,$F$1:$EK$1,0),,4)),""),"")</f>
        <v/>
      </c>
      <c r="FM98" t="str" cm="1">
        <f t="array" aca="1" ref="FM98" ca="1">IF(ISNUMBER(ED$4),IF(ABS(INDEX($F$4:$EK$109,MATCH(1,($A$4:$A$109=$EO98)*($B$4:$B$109=$EP98),0),MATCH(FM$2,$F$2:$EK$2,0))-SUM(OFFSET($E98,,MATCH(FM$2,$F$1:$EK$1,0),,4)))&gt;0,INDEX($F$4:$EK$109,MATCH(1,($A$4:$A$109=$EO98)*($B$4:$B$109=$EP98),0),MATCH(FM$2,$F$2:$EK$2,0))-SUM(OFFSET($E98,,MATCH(FM$2,$F$1:$EK$1,0),,4)),""),"")</f>
        <v/>
      </c>
      <c r="FN98" t="str" cm="1">
        <f t="array" aca="1" ref="FN98" ca="1">IF(ISNUMBER(EE$4),IF(ABS(INDEX($F$4:$EK$109,MATCH(1,($A$4:$A$109=$EO98)*($B$4:$B$109=$EP98),0),MATCH(FN$2,$F$2:$EK$2,0))-SUM(OFFSET($E98,,MATCH(FN$2,$F$1:$EK$1,0),,4)))&gt;0,INDEX($F$4:$EK$109,MATCH(1,($A$4:$A$109=$EO98)*($B$4:$B$109=$EP98),0),MATCH(FN$2,$F$2:$EK$2,0))-SUM(OFFSET($E98,,MATCH(FN$2,$F$1:$EK$1,0),,4)),""),"")</f>
        <v/>
      </c>
      <c r="FO98" t="str" cm="1">
        <f t="array" aca="1" ref="FO98" ca="1">IF(ISNUMBER(EF$4),IF(ABS(INDEX($F$4:$EK$109,MATCH(1,($A$4:$A$109=$EO98)*($B$4:$B$109=$EP98),0),MATCH(FO$2,$F$2:$EK$2,0))-SUM(OFFSET($E98,,MATCH(FO$2,$F$1:$EK$1,0),,4)))&gt;0,INDEX($F$4:$EK$109,MATCH(1,($A$4:$A$109=$EO98)*($B$4:$B$109=$EP98),0),MATCH(FO$2,$F$2:$EK$2,0))-SUM(OFFSET($E98,,MATCH(FO$2,$F$1:$EK$1,0),,4)),""),"")</f>
        <v/>
      </c>
      <c r="FP98" t="str" cm="1">
        <f t="array" aca="1" ref="FP98" ca="1">IF(ISNUMBER(EG$4),IF(ABS(INDEX($F$4:$EK$109,MATCH(1,($A$4:$A$109=$EO98)*($B$4:$B$109=$EP98),0),MATCH(FP$2,$F$2:$EK$2,0))-SUM(OFFSET($E98,,MATCH(FP$2,$F$1:$EK$1,0),,4)))&gt;0,INDEX($F$4:$EK$109,MATCH(1,($A$4:$A$109=$EO98)*($B$4:$B$109=$EP98),0),MATCH(FP$2,$F$2:$EK$2,0))-SUM(OFFSET($E98,,MATCH(FP$2,$F$1:$EK$1,0),,4)),""),"")</f>
        <v/>
      </c>
      <c r="FQ98" t="str" cm="1">
        <f t="array" aca="1" ref="FQ98" ca="1">IF(ISNUMBER(EH$4),IF(ABS(INDEX($F$4:$EK$109,MATCH(1,($A$4:$A$109=$EO98)*($B$4:$B$109=$EP98),0),MATCH(FQ$2,$F$2:$EK$2,0))-SUM(OFFSET($E98,,MATCH(FQ$2,$F$1:$EK$1,0),,4)))&gt;0,INDEX($F$4:$EK$109,MATCH(1,($A$4:$A$109=$EO98)*($B$4:$B$109=$EP98),0),MATCH(FQ$2,$F$2:$EK$2,0))-SUM(OFFSET($E98,,MATCH(FQ$2,$F$1:$EK$1,0),,4)),""),"")</f>
        <v/>
      </c>
      <c r="FR98" t="str" cm="1">
        <f t="array" aca="1" ref="FR98" ca="1">IF(ISNUMBER(EI$4),IF(ABS(INDEX($F$4:$EK$109,MATCH(1,($A$4:$A$109=$EO98)*($B$4:$B$109=$EP98),0),MATCH(FR$2,$F$2:$EK$2,0))-SUM(OFFSET($E98,,MATCH(FR$2,$F$1:$EK$1,0),,4)))&gt;0,INDEX($F$4:$EK$109,MATCH(1,($A$4:$A$109=$EO98)*($B$4:$B$109=$EP98),0),MATCH(FR$2,$F$2:$EK$2,0))-SUM(OFFSET($E98,,MATCH(FR$2,$F$1:$EK$1,0),,4)),""),"")</f>
        <v/>
      </c>
      <c r="FS98" t="str" cm="1">
        <f t="array" aca="1" ref="FS98" ca="1">IF(ISNUMBER(EJ$4),IF(ABS(INDEX($F$4:$EK$109,MATCH(1,($A$4:$A$109=$EO98)*($B$4:$B$109=$EP98),0),MATCH(FS$2,$F$2:$EK$2,0))-SUM(OFFSET($E98,,MATCH(FS$2,$F$1:$EK$1,0),,4)))&gt;0,INDEX($F$4:$EK$109,MATCH(1,($A$4:$A$109=$EO98)*($B$4:$B$109=$EP98),0),MATCH(FS$2,$F$2:$EK$2,0))-SUM(OFFSET($E98,,MATCH(FS$2,$F$1:$EK$1,0),,4)),""),"")</f>
        <v/>
      </c>
      <c r="FT98" t="str" cm="1">
        <f t="array" aca="1" ref="FT98" ca="1">IF(ISNUMBER(EK$4),IF(ABS(INDEX($F$4:$EK$109,MATCH(1,($A$4:$A$109=$EO98)*($B$4:$B$109=$EP98),0),MATCH(FT$2,$F$2:$EK$2,0))-SUM(OFFSET($E98,,MATCH(FT$2,$F$1:$EK$1,0),,4)))&gt;0,INDEX($F$4:$EK$109,MATCH(1,($A$4:$A$109=$EO98)*($B$4:$B$109=$EP98),0),MATCH(FT$2,$F$2:$EK$2,0))-SUM(OFFSET($E98,,MATCH(FT$2,$F$1:$EK$1,0),,4)),""),"")</f>
        <v/>
      </c>
    </row>
    <row r="99" spans="1:176" x14ac:dyDescent="0.25">
      <c r="A99" t="s">
        <v>201</v>
      </c>
      <c r="B99" t="s">
        <v>218</v>
      </c>
      <c r="F99">
        <v>-500000000</v>
      </c>
      <c r="H99">
        <v>-310000000</v>
      </c>
      <c r="I99">
        <v>-3600000</v>
      </c>
      <c r="J99">
        <v>-53000000</v>
      </c>
      <c r="K99">
        <v>-399000000</v>
      </c>
      <c r="M99">
        <v>-135000000</v>
      </c>
      <c r="N99">
        <v>-500000000</v>
      </c>
      <c r="O99">
        <v>-9000000</v>
      </c>
      <c r="Q99">
        <v>-230000000</v>
      </c>
      <c r="S99">
        <v>-758000000</v>
      </c>
      <c r="T99">
        <v>-151000000</v>
      </c>
      <c r="V99">
        <v>-655000000</v>
      </c>
      <c r="X99">
        <v>-200000000</v>
      </c>
      <c r="Y99">
        <v>-724000000</v>
      </c>
      <c r="AC99">
        <v>-88000000</v>
      </c>
      <c r="AD99">
        <v>-222000000</v>
      </c>
      <c r="AF99">
        <v>-298000000</v>
      </c>
      <c r="AG99">
        <v>-226000000</v>
      </c>
      <c r="AH99">
        <v>-477000000</v>
      </c>
      <c r="AI99">
        <v>-366000000</v>
      </c>
      <c r="AJ99">
        <v>-439000000</v>
      </c>
      <c r="AK99">
        <v>-622000000</v>
      </c>
      <c r="AL99">
        <v>-1996000000</v>
      </c>
      <c r="AM99">
        <v>-3345000000</v>
      </c>
      <c r="AN99">
        <v>-3485000000</v>
      </c>
      <c r="AO99">
        <v>-1213000000</v>
      </c>
      <c r="AP99">
        <v>-507000000</v>
      </c>
      <c r="AQ99">
        <v>-3067000000</v>
      </c>
      <c r="AR99">
        <v>-3807000000</v>
      </c>
      <c r="AS99">
        <v>-2659000000</v>
      </c>
      <c r="AT99">
        <v>-7740000000</v>
      </c>
      <c r="AU99">
        <v>-7158000000</v>
      </c>
      <c r="AV99">
        <v>-10997000000</v>
      </c>
      <c r="DK99">
        <v>-813600000</v>
      </c>
      <c r="DL99">
        <v>-587000000</v>
      </c>
      <c r="DM99">
        <v>-739000000</v>
      </c>
      <c r="DN99">
        <v>-909000000</v>
      </c>
      <c r="DO99">
        <v>-1579000000</v>
      </c>
      <c r="DP99">
        <v>-1579000000</v>
      </c>
      <c r="DQ99">
        <v>-942000000</v>
      </c>
      <c r="DR99">
        <v>-1904000000</v>
      </c>
      <c r="DS99">
        <v>-10039000000</v>
      </c>
      <c r="DT99">
        <v>-9533000000</v>
      </c>
      <c r="EO99" t="str">
        <f t="shared" si="10"/>
        <v>cf</v>
      </c>
      <c r="EP99" t="str">
        <f t="shared" si="10"/>
        <v>commonStockRepurchased</v>
      </c>
      <c r="ET99" t="str" cm="1">
        <f t="array" aca="1" ref="ET99" ca="1">IF(ISNUMBER(DK$4),IF(ABS(INDEX($F$4:$EK$109,MATCH(1,($A$4:$A$109=$EO99)*($B$4:$B$109=$EP99),0),MATCH(ET$2,$F$2:$EK$2,0))-SUM(OFFSET($E99,,MATCH(ET$2,$F$1:$EK$1,0),,4)))&gt;0,INDEX($F$4:$EK$109,MATCH(1,($A$4:$A$109=$EO99)*($B$4:$B$109=$EP99),0),MATCH(ET$2,$F$2:$EK$2,0))-SUM(OFFSET($E99,,MATCH(ET$2,$F$1:$EK$1,0),,4)),""),"")</f>
        <v/>
      </c>
      <c r="EU99" t="str" cm="1">
        <f t="array" aca="1" ref="EU99" ca="1">IF(ISNUMBER(DL$4),IF(ABS(INDEX($F$4:$EK$109,MATCH(1,($A$4:$A$109=$EO99)*($B$4:$B$109=$EP99),0),MATCH(EU$2,$F$2:$EK$2,0))-SUM(OFFSET($E99,,MATCH(EU$2,$F$1:$EK$1,0),,4)))&gt;0,INDEX($F$4:$EK$109,MATCH(1,($A$4:$A$109=$EO99)*($B$4:$B$109=$EP99),0),MATCH(EU$2,$F$2:$EK$2,0))-SUM(OFFSET($E99,,MATCH(EU$2,$F$1:$EK$1,0),,4)),""),"")</f>
        <v/>
      </c>
      <c r="EV99" t="str" cm="1">
        <f t="array" aca="1" ref="EV99" ca="1">IF(ISNUMBER(DM$4),IF(ABS(INDEX($F$4:$EK$109,MATCH(1,($A$4:$A$109=$EO99)*($B$4:$B$109=$EP99),0),MATCH(EV$2,$F$2:$EK$2,0))-SUM(OFFSET($E99,,MATCH(EV$2,$F$1:$EK$1,0),,4)))&gt;0,INDEX($F$4:$EK$109,MATCH(1,($A$4:$A$109=$EO99)*($B$4:$B$109=$EP99),0),MATCH(EV$2,$F$2:$EK$2,0))-SUM(OFFSET($E99,,MATCH(EV$2,$F$1:$EK$1,0),,4)),""),"")</f>
        <v/>
      </c>
      <c r="EW99" t="str" cm="1">
        <f t="array" aca="1" ref="EW99" ca="1">IF(ISNUMBER(DN$4),IF(ABS(INDEX($F$4:$EK$109,MATCH(1,($A$4:$A$109=$EO99)*($B$4:$B$109=$EP99),0),MATCH(EW$2,$F$2:$EK$2,0))-SUM(OFFSET($E99,,MATCH(EW$2,$F$1:$EK$1,0),,4)))&gt;0,INDEX($F$4:$EK$109,MATCH(1,($A$4:$A$109=$EO99)*($B$4:$B$109=$EP99),0),MATCH(EW$2,$F$2:$EK$2,0))-SUM(OFFSET($E99,,MATCH(EW$2,$F$1:$EK$1,0),,4)),""),"")</f>
        <v/>
      </c>
      <c r="EX99" t="str" cm="1">
        <f t="array" aca="1" ref="EX99" ca="1">IF(ISNUMBER(DO$4),IF(ABS(INDEX($F$4:$EK$109,MATCH(1,($A$4:$A$109=$EO99)*($B$4:$B$109=$EP99),0),MATCH(EX$2,$F$2:$EK$2,0))-SUM(OFFSET($E99,,MATCH(EX$2,$F$1:$EK$1,0),,4)))&gt;0,INDEX($F$4:$EK$109,MATCH(1,($A$4:$A$109=$EO99)*($B$4:$B$109=$EP99),0),MATCH(EX$2,$F$2:$EK$2,0))-SUM(OFFSET($E99,,MATCH(EX$2,$F$1:$EK$1,0),,4)),""),"")</f>
        <v/>
      </c>
      <c r="EY99" cm="1">
        <f t="array" aca="1" ref="EY99" ca="1">IF(ISNUMBER(DP$4),IF(ABS(INDEX($F$4:$EK$109,MATCH(1,($A$4:$A$109=$EO99)*($B$4:$B$109=$EP99),0),MATCH(EY$2,$F$2:$EK$2,0))-SUM(OFFSET($E99,,MATCH(EY$2,$F$1:$EK$1,0),,4)))&gt;0,INDEX($F$4:$EK$109,MATCH(1,($A$4:$A$109=$EO99)*($B$4:$B$109=$EP99),0),MATCH(EY$2,$F$2:$EK$2,0))-SUM(OFFSET($E99,,MATCH(EY$2,$F$1:$EK$1,0),,4)),""),"")</f>
        <v>-1491000000</v>
      </c>
      <c r="EZ99" cm="1">
        <f t="array" aca="1" ref="EZ99" ca="1">IF(ISNUMBER(DQ$4),IF(ABS(INDEX($F$4:$EK$109,MATCH(1,($A$4:$A$109=$EO99)*($B$4:$B$109=$EP99),0),MATCH(EZ$2,$F$2:$EK$2,0))-SUM(OFFSET($E99,,MATCH(EZ$2,$F$1:$EK$1,0),,4)))&gt;0,INDEX($F$4:$EK$109,MATCH(1,($A$4:$A$109=$EO99)*($B$4:$B$109=$EP99),0),MATCH(EZ$2,$F$2:$EK$2,0))-SUM(OFFSET($E99,,MATCH(EZ$2,$F$1:$EK$1,0),,4)),""),"")</f>
        <v>-196000000</v>
      </c>
      <c r="FA99" t="str" cm="1">
        <f t="array" aca="1" ref="FA99" ca="1">IF(ISNUMBER(DR$4),IF(ABS(INDEX($F$4:$EK$109,MATCH(1,($A$4:$A$109=$EO99)*($B$4:$B$109=$EP99),0),MATCH(FA$2,$F$2:$EK$2,0))-SUM(OFFSET($E99,,MATCH(FA$2,$F$1:$EK$1,0),,4)))&gt;0,INDEX($F$4:$EK$109,MATCH(1,($A$4:$A$109=$EO99)*($B$4:$B$109=$EP99),0),MATCH(FA$2,$F$2:$EK$2,0))-SUM(OFFSET($E99,,MATCH(FA$2,$F$1:$EK$1,0),,4)),""),"")</f>
        <v/>
      </c>
      <c r="FB99" t="str" cm="1">
        <f t="array" aca="1" ref="FB99" ca="1">IF(ISNUMBER(DS$4),IF(ABS(INDEX($F$4:$EK$109,MATCH(1,($A$4:$A$109=$EO99)*($B$4:$B$109=$EP99),0),MATCH(FB$2,$F$2:$EK$2,0))-SUM(OFFSET($E99,,MATCH(FB$2,$F$1:$EK$1,0),,4)))&gt;0,INDEX($F$4:$EK$109,MATCH(1,($A$4:$A$109=$EO99)*($B$4:$B$109=$EP99),0),MATCH(FB$2,$F$2:$EK$2,0))-SUM(OFFSET($E99,,MATCH(FB$2,$F$1:$EK$1,0),,4)),""),"")</f>
        <v/>
      </c>
      <c r="FC99" cm="1">
        <f t="array" aca="1" ref="FC99" ca="1">IF(ISNUMBER(DT$4),IF(ABS(INDEX($F$4:$EK$109,MATCH(1,($A$4:$A$109=$EO99)*($B$4:$B$109=$EP99),0),MATCH(FC$2,$F$2:$EK$2,0))-SUM(OFFSET($E99,,MATCH(FC$2,$F$1:$EK$1,0),,4)))&gt;0,INDEX($F$4:$EK$109,MATCH(1,($A$4:$A$109=$EO99)*($B$4:$B$109=$EP99),0),MATCH(FC$2,$F$2:$EK$2,0))-SUM(OFFSET($E99,,MATCH(FC$2,$F$1:$EK$1,0),,4)),""),"")</f>
        <v>507000000</v>
      </c>
      <c r="FD99" t="str" cm="1">
        <f t="array" aca="1" ref="FD99" ca="1">IF(ISNUMBER(DU$4),IF(ABS(INDEX($F$4:$EK$109,MATCH(1,($A$4:$A$109=$EO99)*($B$4:$B$109=$EP99),0),MATCH(FD$2,$F$2:$EK$2,0))-SUM(OFFSET($E99,,MATCH(FD$2,$F$1:$EK$1,0),,4)))&gt;0,INDEX($F$4:$EK$109,MATCH(1,($A$4:$A$109=$EO99)*($B$4:$B$109=$EP99),0),MATCH(FD$2,$F$2:$EK$2,0))-SUM(OFFSET($E99,,MATCH(FD$2,$F$1:$EK$1,0),,4)),""),"")</f>
        <v/>
      </c>
      <c r="FE99" t="str" cm="1">
        <f t="array" aca="1" ref="FE99" ca="1">IF(ISNUMBER(DV$4),IF(ABS(INDEX($F$4:$EK$109,MATCH(1,($A$4:$A$109=$EO99)*($B$4:$B$109=$EP99),0),MATCH(FE$2,$F$2:$EK$2,0))-SUM(OFFSET($E99,,MATCH(FE$2,$F$1:$EK$1,0),,4)))&gt;0,INDEX($F$4:$EK$109,MATCH(1,($A$4:$A$109=$EO99)*($B$4:$B$109=$EP99),0),MATCH(FE$2,$F$2:$EK$2,0))-SUM(OFFSET($E99,,MATCH(FE$2,$F$1:$EK$1,0),,4)),""),"")</f>
        <v/>
      </c>
      <c r="FF99" t="str" cm="1">
        <f t="array" aca="1" ref="FF99" ca="1">IF(ISNUMBER(DW$4),IF(ABS(INDEX($F$4:$EK$109,MATCH(1,($A$4:$A$109=$EO99)*($B$4:$B$109=$EP99),0),MATCH(FF$2,$F$2:$EK$2,0))-SUM(OFFSET($E99,,MATCH(FF$2,$F$1:$EK$1,0),,4)))&gt;0,INDEX($F$4:$EK$109,MATCH(1,($A$4:$A$109=$EO99)*($B$4:$B$109=$EP99),0),MATCH(FF$2,$F$2:$EK$2,0))-SUM(OFFSET($E99,,MATCH(FF$2,$F$1:$EK$1,0),,4)),""),"")</f>
        <v/>
      </c>
      <c r="FG99" t="str" cm="1">
        <f t="array" aca="1" ref="FG99" ca="1">IF(ISNUMBER(DX$4),IF(ABS(INDEX($F$4:$EK$109,MATCH(1,($A$4:$A$109=$EO99)*($B$4:$B$109=$EP99),0),MATCH(FG$2,$F$2:$EK$2,0))-SUM(OFFSET($E99,,MATCH(FG$2,$F$1:$EK$1,0),,4)))&gt;0,INDEX($F$4:$EK$109,MATCH(1,($A$4:$A$109=$EO99)*($B$4:$B$109=$EP99),0),MATCH(FG$2,$F$2:$EK$2,0))-SUM(OFFSET($E99,,MATCH(FG$2,$F$1:$EK$1,0),,4)),""),"")</f>
        <v/>
      </c>
      <c r="FH99" t="str" cm="1">
        <f t="array" aca="1" ref="FH99" ca="1">IF(ISNUMBER(DY$4),IF(ABS(INDEX($F$4:$EK$109,MATCH(1,($A$4:$A$109=$EO99)*($B$4:$B$109=$EP99),0),MATCH(FH$2,$F$2:$EK$2,0))-SUM(OFFSET($E99,,MATCH(FH$2,$F$1:$EK$1,0),,4)))&gt;0,INDEX($F$4:$EK$109,MATCH(1,($A$4:$A$109=$EO99)*($B$4:$B$109=$EP99),0),MATCH(FH$2,$F$2:$EK$2,0))-SUM(OFFSET($E99,,MATCH(FH$2,$F$1:$EK$1,0),,4)),""),"")</f>
        <v/>
      </c>
      <c r="FI99" t="str" cm="1">
        <f t="array" aca="1" ref="FI99" ca="1">IF(ISNUMBER(DZ$4),IF(ABS(INDEX($F$4:$EK$109,MATCH(1,($A$4:$A$109=$EO99)*($B$4:$B$109=$EP99),0),MATCH(FI$2,$F$2:$EK$2,0))-SUM(OFFSET($E99,,MATCH(FI$2,$F$1:$EK$1,0),,4)))&gt;0,INDEX($F$4:$EK$109,MATCH(1,($A$4:$A$109=$EO99)*($B$4:$B$109=$EP99),0),MATCH(FI$2,$F$2:$EK$2,0))-SUM(OFFSET($E99,,MATCH(FI$2,$F$1:$EK$1,0),,4)),""),"")</f>
        <v/>
      </c>
      <c r="FJ99" t="str" cm="1">
        <f t="array" aca="1" ref="FJ99" ca="1">IF(ISNUMBER(EA$4),IF(ABS(INDEX($F$4:$EK$109,MATCH(1,($A$4:$A$109=$EO99)*($B$4:$B$109=$EP99),0),MATCH(FJ$2,$F$2:$EK$2,0))-SUM(OFFSET($E99,,MATCH(FJ$2,$F$1:$EK$1,0),,4)))&gt;0,INDEX($F$4:$EK$109,MATCH(1,($A$4:$A$109=$EO99)*($B$4:$B$109=$EP99),0),MATCH(FJ$2,$F$2:$EK$2,0))-SUM(OFFSET($E99,,MATCH(FJ$2,$F$1:$EK$1,0),,4)),""),"")</f>
        <v/>
      </c>
      <c r="FK99" t="str" cm="1">
        <f t="array" aca="1" ref="FK99" ca="1">IF(ISNUMBER(EB$4),IF(ABS(INDEX($F$4:$EK$109,MATCH(1,($A$4:$A$109=$EO99)*($B$4:$B$109=$EP99),0),MATCH(FK$2,$F$2:$EK$2,0))-SUM(OFFSET($E99,,MATCH(FK$2,$F$1:$EK$1,0),,4)))&gt;0,INDEX($F$4:$EK$109,MATCH(1,($A$4:$A$109=$EO99)*($B$4:$B$109=$EP99),0),MATCH(FK$2,$F$2:$EK$2,0))-SUM(OFFSET($E99,,MATCH(FK$2,$F$1:$EK$1,0),,4)),""),"")</f>
        <v/>
      </c>
      <c r="FL99" t="str" cm="1">
        <f t="array" aca="1" ref="FL99" ca="1">IF(ISNUMBER(EC$4),IF(ABS(INDEX($F$4:$EK$109,MATCH(1,($A$4:$A$109=$EO99)*($B$4:$B$109=$EP99),0),MATCH(FL$2,$F$2:$EK$2,0))-SUM(OFFSET($E99,,MATCH(FL$2,$F$1:$EK$1,0),,4)))&gt;0,INDEX($F$4:$EK$109,MATCH(1,($A$4:$A$109=$EO99)*($B$4:$B$109=$EP99),0),MATCH(FL$2,$F$2:$EK$2,0))-SUM(OFFSET($E99,,MATCH(FL$2,$F$1:$EK$1,0),,4)),""),"")</f>
        <v/>
      </c>
      <c r="FM99" t="str" cm="1">
        <f t="array" aca="1" ref="FM99" ca="1">IF(ISNUMBER(ED$4),IF(ABS(INDEX($F$4:$EK$109,MATCH(1,($A$4:$A$109=$EO99)*($B$4:$B$109=$EP99),0),MATCH(FM$2,$F$2:$EK$2,0))-SUM(OFFSET($E99,,MATCH(FM$2,$F$1:$EK$1,0),,4)))&gt;0,INDEX($F$4:$EK$109,MATCH(1,($A$4:$A$109=$EO99)*($B$4:$B$109=$EP99),0),MATCH(FM$2,$F$2:$EK$2,0))-SUM(OFFSET($E99,,MATCH(FM$2,$F$1:$EK$1,0),,4)),""),"")</f>
        <v/>
      </c>
      <c r="FN99" t="str" cm="1">
        <f t="array" aca="1" ref="FN99" ca="1">IF(ISNUMBER(EE$4),IF(ABS(INDEX($F$4:$EK$109,MATCH(1,($A$4:$A$109=$EO99)*($B$4:$B$109=$EP99),0),MATCH(FN$2,$F$2:$EK$2,0))-SUM(OFFSET($E99,,MATCH(FN$2,$F$1:$EK$1,0),,4)))&gt;0,INDEX($F$4:$EK$109,MATCH(1,($A$4:$A$109=$EO99)*($B$4:$B$109=$EP99),0),MATCH(FN$2,$F$2:$EK$2,0))-SUM(OFFSET($E99,,MATCH(FN$2,$F$1:$EK$1,0),,4)),""),"")</f>
        <v/>
      </c>
      <c r="FO99" t="str" cm="1">
        <f t="array" aca="1" ref="FO99" ca="1">IF(ISNUMBER(EF$4),IF(ABS(INDEX($F$4:$EK$109,MATCH(1,($A$4:$A$109=$EO99)*($B$4:$B$109=$EP99),0),MATCH(FO$2,$F$2:$EK$2,0))-SUM(OFFSET($E99,,MATCH(FO$2,$F$1:$EK$1,0),,4)))&gt;0,INDEX($F$4:$EK$109,MATCH(1,($A$4:$A$109=$EO99)*($B$4:$B$109=$EP99),0),MATCH(FO$2,$F$2:$EK$2,0))-SUM(OFFSET($E99,,MATCH(FO$2,$F$1:$EK$1,0),,4)),""),"")</f>
        <v/>
      </c>
      <c r="FP99" t="str" cm="1">
        <f t="array" aca="1" ref="FP99" ca="1">IF(ISNUMBER(EG$4),IF(ABS(INDEX($F$4:$EK$109,MATCH(1,($A$4:$A$109=$EO99)*($B$4:$B$109=$EP99),0),MATCH(FP$2,$F$2:$EK$2,0))-SUM(OFFSET($E99,,MATCH(FP$2,$F$1:$EK$1,0),,4)))&gt;0,INDEX($F$4:$EK$109,MATCH(1,($A$4:$A$109=$EO99)*($B$4:$B$109=$EP99),0),MATCH(FP$2,$F$2:$EK$2,0))-SUM(OFFSET($E99,,MATCH(FP$2,$F$1:$EK$1,0),,4)),""),"")</f>
        <v/>
      </c>
      <c r="FQ99" t="str" cm="1">
        <f t="array" aca="1" ref="FQ99" ca="1">IF(ISNUMBER(EH$4),IF(ABS(INDEX($F$4:$EK$109,MATCH(1,($A$4:$A$109=$EO99)*($B$4:$B$109=$EP99),0),MATCH(FQ$2,$F$2:$EK$2,0))-SUM(OFFSET($E99,,MATCH(FQ$2,$F$1:$EK$1,0),,4)))&gt;0,INDEX($F$4:$EK$109,MATCH(1,($A$4:$A$109=$EO99)*($B$4:$B$109=$EP99),0),MATCH(FQ$2,$F$2:$EK$2,0))-SUM(OFFSET($E99,,MATCH(FQ$2,$F$1:$EK$1,0),,4)),""),"")</f>
        <v/>
      </c>
      <c r="FR99" t="str" cm="1">
        <f t="array" aca="1" ref="FR99" ca="1">IF(ISNUMBER(EI$4),IF(ABS(INDEX($F$4:$EK$109,MATCH(1,($A$4:$A$109=$EO99)*($B$4:$B$109=$EP99),0),MATCH(FR$2,$F$2:$EK$2,0))-SUM(OFFSET($E99,,MATCH(FR$2,$F$1:$EK$1,0),,4)))&gt;0,INDEX($F$4:$EK$109,MATCH(1,($A$4:$A$109=$EO99)*($B$4:$B$109=$EP99),0),MATCH(FR$2,$F$2:$EK$2,0))-SUM(OFFSET($E99,,MATCH(FR$2,$F$1:$EK$1,0),,4)),""),"")</f>
        <v/>
      </c>
      <c r="FS99" t="str" cm="1">
        <f t="array" aca="1" ref="FS99" ca="1">IF(ISNUMBER(EJ$4),IF(ABS(INDEX($F$4:$EK$109,MATCH(1,($A$4:$A$109=$EO99)*($B$4:$B$109=$EP99),0),MATCH(FS$2,$F$2:$EK$2,0))-SUM(OFFSET($E99,,MATCH(FS$2,$F$1:$EK$1,0),,4)))&gt;0,INDEX($F$4:$EK$109,MATCH(1,($A$4:$A$109=$EO99)*($B$4:$B$109=$EP99),0),MATCH(FS$2,$F$2:$EK$2,0))-SUM(OFFSET($E99,,MATCH(FS$2,$F$1:$EK$1,0),,4)),""),"")</f>
        <v/>
      </c>
      <c r="FT99" t="str" cm="1">
        <f t="array" aca="1" ref="FT99" ca="1">IF(ISNUMBER(EK$4),IF(ABS(INDEX($F$4:$EK$109,MATCH(1,($A$4:$A$109=$EO99)*($B$4:$B$109=$EP99),0),MATCH(FT$2,$F$2:$EK$2,0))-SUM(OFFSET($E99,,MATCH(FT$2,$F$1:$EK$1,0),,4)))&gt;0,INDEX($F$4:$EK$109,MATCH(1,($A$4:$A$109=$EO99)*($B$4:$B$109=$EP99),0),MATCH(FT$2,$F$2:$EK$2,0))-SUM(OFFSET($E99,,MATCH(FT$2,$F$1:$EK$1,0),,4)),""),"")</f>
        <v/>
      </c>
    </row>
    <row r="100" spans="1:176" x14ac:dyDescent="0.25">
      <c r="A100" t="s">
        <v>201</v>
      </c>
      <c r="B100" t="s">
        <v>219</v>
      </c>
      <c r="F100">
        <v>-46731000</v>
      </c>
      <c r="G100">
        <v>-47432000</v>
      </c>
      <c r="H100">
        <v>-46072000</v>
      </c>
      <c r="I100">
        <v>-46217000</v>
      </c>
      <c r="J100">
        <v>-46000000</v>
      </c>
      <c r="K100">
        <v>-53000000</v>
      </c>
      <c r="L100">
        <v>-53000000</v>
      </c>
      <c r="M100">
        <v>-61000000</v>
      </c>
      <c r="N100">
        <v>-62000000</v>
      </c>
      <c r="O100">
        <v>-62000000</v>
      </c>
      <c r="P100">
        <v>-61000000</v>
      </c>
      <c r="Q100">
        <v>-76000000</v>
      </c>
      <c r="R100">
        <v>-82000000</v>
      </c>
      <c r="S100">
        <v>-84000000</v>
      </c>
      <c r="T100">
        <v>-84000000</v>
      </c>
      <c r="U100">
        <v>-91000000</v>
      </c>
      <c r="V100">
        <v>-91000000</v>
      </c>
      <c r="W100">
        <v>-91000000</v>
      </c>
      <c r="X100">
        <v>-91000000</v>
      </c>
      <c r="Y100">
        <v>-98000000</v>
      </c>
      <c r="Z100">
        <v>-97000000</v>
      </c>
      <c r="AA100">
        <v>-98000000</v>
      </c>
      <c r="AB100">
        <v>-97000000</v>
      </c>
      <c r="AC100">
        <v>-98000000</v>
      </c>
      <c r="AD100">
        <v>-98000000</v>
      </c>
      <c r="AE100">
        <v>-99000000</v>
      </c>
      <c r="AF100">
        <v>-99000000</v>
      </c>
      <c r="AG100">
        <v>-99000000</v>
      </c>
      <c r="AH100">
        <v>-99000000</v>
      </c>
      <c r="AI100">
        <v>-100000000</v>
      </c>
      <c r="AJ100">
        <v>-100000000</v>
      </c>
      <c r="AK100">
        <v>-100000000</v>
      </c>
      <c r="AL100">
        <v>-100000000</v>
      </c>
      <c r="AM100">
        <v>-100000000</v>
      </c>
      <c r="AN100">
        <v>-100000000</v>
      </c>
      <c r="AO100">
        <v>-98000000</v>
      </c>
      <c r="AP100">
        <v>-99000000</v>
      </c>
      <c r="AQ100">
        <v>-100000000</v>
      </c>
      <c r="AR100">
        <v>-97000000</v>
      </c>
      <c r="AS100">
        <v>-99000000</v>
      </c>
      <c r="AT100">
        <v>-98000000</v>
      </c>
      <c r="AU100">
        <v>-246000000</v>
      </c>
      <c r="AV100">
        <v>-245000000</v>
      </c>
      <c r="DK100">
        <v>-186452000</v>
      </c>
      <c r="DL100">
        <v>-213000000</v>
      </c>
      <c r="DM100">
        <v>-261000000</v>
      </c>
      <c r="DN100">
        <v>-341000000</v>
      </c>
      <c r="DO100">
        <v>-371000000</v>
      </c>
      <c r="DP100">
        <v>-390000000</v>
      </c>
      <c r="DQ100">
        <v>-395000000</v>
      </c>
      <c r="DR100">
        <v>-399000000</v>
      </c>
      <c r="DS100">
        <v>-398000000</v>
      </c>
      <c r="DT100">
        <v>-395000000</v>
      </c>
      <c r="EO100" t="str">
        <f t="shared" si="10"/>
        <v>cf</v>
      </c>
      <c r="EP100" t="str">
        <f t="shared" si="10"/>
        <v>dividendsPaid</v>
      </c>
      <c r="ET100" t="str" cm="1">
        <f t="array" aca="1" ref="ET100" ca="1">IF(ISNUMBER(DK$4),IF(ABS(INDEX($F$4:$EK$109,MATCH(1,($A$4:$A$109=$EO100)*($B$4:$B$109=$EP100),0),MATCH(ET$2,$F$2:$EK$2,0))-SUM(OFFSET($E100,,MATCH(ET$2,$F$1:$EK$1,0),,4)))&gt;0,INDEX($F$4:$EK$109,MATCH(1,($A$4:$A$109=$EO100)*($B$4:$B$109=$EP100),0),MATCH(ET$2,$F$2:$EK$2,0))-SUM(OFFSET($E100,,MATCH(ET$2,$F$1:$EK$1,0),,4)),""),"")</f>
        <v/>
      </c>
      <c r="EU100" t="str" cm="1">
        <f t="array" aca="1" ref="EU100" ca="1">IF(ISNUMBER(DL$4),IF(ABS(INDEX($F$4:$EK$109,MATCH(1,($A$4:$A$109=$EO100)*($B$4:$B$109=$EP100),0),MATCH(EU$2,$F$2:$EK$2,0))-SUM(OFFSET($E100,,MATCH(EU$2,$F$1:$EK$1,0),,4)))&gt;0,INDEX($F$4:$EK$109,MATCH(1,($A$4:$A$109=$EO100)*($B$4:$B$109=$EP100),0),MATCH(EU$2,$F$2:$EK$2,0))-SUM(OFFSET($E100,,MATCH(EU$2,$F$1:$EK$1,0),,4)),""),"")</f>
        <v/>
      </c>
      <c r="EV100" t="str" cm="1">
        <f t="array" aca="1" ref="EV100" ca="1">IF(ISNUMBER(DM$4),IF(ABS(INDEX($F$4:$EK$109,MATCH(1,($A$4:$A$109=$EO100)*($B$4:$B$109=$EP100),0),MATCH(EV$2,$F$2:$EK$2,0))-SUM(OFFSET($E100,,MATCH(EV$2,$F$1:$EK$1,0),,4)))&gt;0,INDEX($F$4:$EK$109,MATCH(1,($A$4:$A$109=$EO100)*($B$4:$B$109=$EP100),0),MATCH(EV$2,$F$2:$EK$2,0))-SUM(OFFSET($E100,,MATCH(EV$2,$F$1:$EK$1,0),,4)),""),"")</f>
        <v/>
      </c>
      <c r="EW100" t="str" cm="1">
        <f t="array" aca="1" ref="EW100" ca="1">IF(ISNUMBER(DN$4),IF(ABS(INDEX($F$4:$EK$109,MATCH(1,($A$4:$A$109=$EO100)*($B$4:$B$109=$EP100),0),MATCH(EW$2,$F$2:$EK$2,0))-SUM(OFFSET($E100,,MATCH(EW$2,$F$1:$EK$1,0),,4)))&gt;0,INDEX($F$4:$EK$109,MATCH(1,($A$4:$A$109=$EO100)*($B$4:$B$109=$EP100),0),MATCH(EW$2,$F$2:$EK$2,0))-SUM(OFFSET($E100,,MATCH(EW$2,$F$1:$EK$1,0),,4)),""),"")</f>
        <v/>
      </c>
      <c r="EX100" t="str" cm="1">
        <f t="array" aca="1" ref="EX100" ca="1">IF(ISNUMBER(DO$4),IF(ABS(INDEX($F$4:$EK$109,MATCH(1,($A$4:$A$109=$EO100)*($B$4:$B$109=$EP100),0),MATCH(EX$2,$F$2:$EK$2,0))-SUM(OFFSET($E100,,MATCH(EX$2,$F$1:$EK$1,0),,4)))&gt;0,INDEX($F$4:$EK$109,MATCH(1,($A$4:$A$109=$EO100)*($B$4:$B$109=$EP100),0),MATCH(EX$2,$F$2:$EK$2,0))-SUM(OFFSET($E100,,MATCH(EX$2,$F$1:$EK$1,0),,4)),""),"")</f>
        <v/>
      </c>
      <c r="EY100" t="str" cm="1">
        <f t="array" aca="1" ref="EY100" ca="1">IF(ISNUMBER(DP$4),IF(ABS(INDEX($F$4:$EK$109,MATCH(1,($A$4:$A$109=$EO100)*($B$4:$B$109=$EP100),0),MATCH(EY$2,$F$2:$EK$2,0))-SUM(OFFSET($E100,,MATCH(EY$2,$F$1:$EK$1,0),,4)))&gt;0,INDEX($F$4:$EK$109,MATCH(1,($A$4:$A$109=$EO100)*($B$4:$B$109=$EP100),0),MATCH(EY$2,$F$2:$EK$2,0))-SUM(OFFSET($E100,,MATCH(EY$2,$F$1:$EK$1,0),,4)),""),"")</f>
        <v/>
      </c>
      <c r="EZ100" t="str" cm="1">
        <f t="array" aca="1" ref="EZ100" ca="1">IF(ISNUMBER(DQ$4),IF(ABS(INDEX($F$4:$EK$109,MATCH(1,($A$4:$A$109=$EO100)*($B$4:$B$109=$EP100),0),MATCH(EZ$2,$F$2:$EK$2,0))-SUM(OFFSET($E100,,MATCH(EZ$2,$F$1:$EK$1,0),,4)))&gt;0,INDEX($F$4:$EK$109,MATCH(1,($A$4:$A$109=$EO100)*($B$4:$B$109=$EP100),0),MATCH(EZ$2,$F$2:$EK$2,0))-SUM(OFFSET($E100,,MATCH(EZ$2,$F$1:$EK$1,0),,4)),""),"")</f>
        <v/>
      </c>
      <c r="FA100" t="str" cm="1">
        <f t="array" aca="1" ref="FA100" ca="1">IF(ISNUMBER(DR$4),IF(ABS(INDEX($F$4:$EK$109,MATCH(1,($A$4:$A$109=$EO100)*($B$4:$B$109=$EP100),0),MATCH(FA$2,$F$2:$EK$2,0))-SUM(OFFSET($E100,,MATCH(FA$2,$F$1:$EK$1,0),,4)))&gt;0,INDEX($F$4:$EK$109,MATCH(1,($A$4:$A$109=$EO100)*($B$4:$B$109=$EP100),0),MATCH(FA$2,$F$2:$EK$2,0))-SUM(OFFSET($E100,,MATCH(FA$2,$F$1:$EK$1,0),,4)),""),"")</f>
        <v/>
      </c>
      <c r="FB100" t="str" cm="1">
        <f t="array" aca="1" ref="FB100" ca="1">IF(ISNUMBER(DS$4),IF(ABS(INDEX($F$4:$EK$109,MATCH(1,($A$4:$A$109=$EO100)*($B$4:$B$109=$EP100),0),MATCH(FB$2,$F$2:$EK$2,0))-SUM(OFFSET($E100,,MATCH(FB$2,$F$1:$EK$1,0),,4)))&gt;0,INDEX($F$4:$EK$109,MATCH(1,($A$4:$A$109=$EO100)*($B$4:$B$109=$EP100),0),MATCH(FB$2,$F$2:$EK$2,0))-SUM(OFFSET($E100,,MATCH(FB$2,$F$1:$EK$1,0),,4)),""),"")</f>
        <v/>
      </c>
      <c r="FC100" t="str" cm="1">
        <f t="array" aca="1" ref="FC100" ca="1">IF(ISNUMBER(DT$4),IF(ABS(INDEX($F$4:$EK$109,MATCH(1,($A$4:$A$109=$EO100)*($B$4:$B$109=$EP100),0),MATCH(FC$2,$F$2:$EK$2,0))-SUM(OFFSET($E100,,MATCH(FC$2,$F$1:$EK$1,0),,4)))&gt;0,INDEX($F$4:$EK$109,MATCH(1,($A$4:$A$109=$EO100)*($B$4:$B$109=$EP100),0),MATCH(FC$2,$F$2:$EK$2,0))-SUM(OFFSET($E100,,MATCH(FC$2,$F$1:$EK$1,0),,4)),""),"")</f>
        <v/>
      </c>
      <c r="FD100" t="str" cm="1">
        <f t="array" aca="1" ref="FD100" ca="1">IF(ISNUMBER(DU$4),IF(ABS(INDEX($F$4:$EK$109,MATCH(1,($A$4:$A$109=$EO100)*($B$4:$B$109=$EP100),0),MATCH(FD$2,$F$2:$EK$2,0))-SUM(OFFSET($E100,,MATCH(FD$2,$F$1:$EK$1,0),,4)))&gt;0,INDEX($F$4:$EK$109,MATCH(1,($A$4:$A$109=$EO100)*($B$4:$B$109=$EP100),0),MATCH(FD$2,$F$2:$EK$2,0))-SUM(OFFSET($E100,,MATCH(FD$2,$F$1:$EK$1,0),,4)),""),"")</f>
        <v/>
      </c>
      <c r="FE100" t="str" cm="1">
        <f t="array" aca="1" ref="FE100" ca="1">IF(ISNUMBER(DV$4),IF(ABS(INDEX($F$4:$EK$109,MATCH(1,($A$4:$A$109=$EO100)*($B$4:$B$109=$EP100),0),MATCH(FE$2,$F$2:$EK$2,0))-SUM(OFFSET($E100,,MATCH(FE$2,$F$1:$EK$1,0),,4)))&gt;0,INDEX($F$4:$EK$109,MATCH(1,($A$4:$A$109=$EO100)*($B$4:$B$109=$EP100),0),MATCH(FE$2,$F$2:$EK$2,0))-SUM(OFFSET($E100,,MATCH(FE$2,$F$1:$EK$1,0),,4)),""),"")</f>
        <v/>
      </c>
      <c r="FF100" t="str" cm="1">
        <f t="array" aca="1" ref="FF100" ca="1">IF(ISNUMBER(DW$4),IF(ABS(INDEX($F$4:$EK$109,MATCH(1,($A$4:$A$109=$EO100)*($B$4:$B$109=$EP100),0),MATCH(FF$2,$F$2:$EK$2,0))-SUM(OFFSET($E100,,MATCH(FF$2,$F$1:$EK$1,0),,4)))&gt;0,INDEX($F$4:$EK$109,MATCH(1,($A$4:$A$109=$EO100)*($B$4:$B$109=$EP100),0),MATCH(FF$2,$F$2:$EK$2,0))-SUM(OFFSET($E100,,MATCH(FF$2,$F$1:$EK$1,0),,4)),""),"")</f>
        <v/>
      </c>
      <c r="FG100" t="str" cm="1">
        <f t="array" aca="1" ref="FG100" ca="1">IF(ISNUMBER(DX$4),IF(ABS(INDEX($F$4:$EK$109,MATCH(1,($A$4:$A$109=$EO100)*($B$4:$B$109=$EP100),0),MATCH(FG$2,$F$2:$EK$2,0))-SUM(OFFSET($E100,,MATCH(FG$2,$F$1:$EK$1,0),,4)))&gt;0,INDEX($F$4:$EK$109,MATCH(1,($A$4:$A$109=$EO100)*($B$4:$B$109=$EP100),0),MATCH(FG$2,$F$2:$EK$2,0))-SUM(OFFSET($E100,,MATCH(FG$2,$F$1:$EK$1,0),,4)),""),"")</f>
        <v/>
      </c>
      <c r="FH100" t="str" cm="1">
        <f t="array" aca="1" ref="FH100" ca="1">IF(ISNUMBER(DY$4),IF(ABS(INDEX($F$4:$EK$109,MATCH(1,($A$4:$A$109=$EO100)*($B$4:$B$109=$EP100),0),MATCH(FH$2,$F$2:$EK$2,0))-SUM(OFFSET($E100,,MATCH(FH$2,$F$1:$EK$1,0),,4)))&gt;0,INDEX($F$4:$EK$109,MATCH(1,($A$4:$A$109=$EO100)*($B$4:$B$109=$EP100),0),MATCH(FH$2,$F$2:$EK$2,0))-SUM(OFFSET($E100,,MATCH(FH$2,$F$1:$EK$1,0),,4)),""),"")</f>
        <v/>
      </c>
      <c r="FI100" t="str" cm="1">
        <f t="array" aca="1" ref="FI100" ca="1">IF(ISNUMBER(DZ$4),IF(ABS(INDEX($F$4:$EK$109,MATCH(1,($A$4:$A$109=$EO100)*($B$4:$B$109=$EP100),0),MATCH(FI$2,$F$2:$EK$2,0))-SUM(OFFSET($E100,,MATCH(FI$2,$F$1:$EK$1,0),,4)))&gt;0,INDEX($F$4:$EK$109,MATCH(1,($A$4:$A$109=$EO100)*($B$4:$B$109=$EP100),0),MATCH(FI$2,$F$2:$EK$2,0))-SUM(OFFSET($E100,,MATCH(FI$2,$F$1:$EK$1,0),,4)),""),"")</f>
        <v/>
      </c>
      <c r="FJ100" t="str" cm="1">
        <f t="array" aca="1" ref="FJ100" ca="1">IF(ISNUMBER(EA$4),IF(ABS(INDEX($F$4:$EK$109,MATCH(1,($A$4:$A$109=$EO100)*($B$4:$B$109=$EP100),0),MATCH(FJ$2,$F$2:$EK$2,0))-SUM(OFFSET($E100,,MATCH(FJ$2,$F$1:$EK$1,0),,4)))&gt;0,INDEX($F$4:$EK$109,MATCH(1,($A$4:$A$109=$EO100)*($B$4:$B$109=$EP100),0),MATCH(FJ$2,$F$2:$EK$2,0))-SUM(OFFSET($E100,,MATCH(FJ$2,$F$1:$EK$1,0),,4)),""),"")</f>
        <v/>
      </c>
      <c r="FK100" t="str" cm="1">
        <f t="array" aca="1" ref="FK100" ca="1">IF(ISNUMBER(EB$4),IF(ABS(INDEX($F$4:$EK$109,MATCH(1,($A$4:$A$109=$EO100)*($B$4:$B$109=$EP100),0),MATCH(FK$2,$F$2:$EK$2,0))-SUM(OFFSET($E100,,MATCH(FK$2,$F$1:$EK$1,0),,4)))&gt;0,INDEX($F$4:$EK$109,MATCH(1,($A$4:$A$109=$EO100)*($B$4:$B$109=$EP100),0),MATCH(FK$2,$F$2:$EK$2,0))-SUM(OFFSET($E100,,MATCH(FK$2,$F$1:$EK$1,0),,4)),""),"")</f>
        <v/>
      </c>
      <c r="FL100" t="str" cm="1">
        <f t="array" aca="1" ref="FL100" ca="1">IF(ISNUMBER(EC$4),IF(ABS(INDEX($F$4:$EK$109,MATCH(1,($A$4:$A$109=$EO100)*($B$4:$B$109=$EP100),0),MATCH(FL$2,$F$2:$EK$2,0))-SUM(OFFSET($E100,,MATCH(FL$2,$F$1:$EK$1,0),,4)))&gt;0,INDEX($F$4:$EK$109,MATCH(1,($A$4:$A$109=$EO100)*($B$4:$B$109=$EP100),0),MATCH(FL$2,$F$2:$EK$2,0))-SUM(OFFSET($E100,,MATCH(FL$2,$F$1:$EK$1,0),,4)),""),"")</f>
        <v/>
      </c>
      <c r="FM100" t="str" cm="1">
        <f t="array" aca="1" ref="FM100" ca="1">IF(ISNUMBER(ED$4),IF(ABS(INDEX($F$4:$EK$109,MATCH(1,($A$4:$A$109=$EO100)*($B$4:$B$109=$EP100),0),MATCH(FM$2,$F$2:$EK$2,0))-SUM(OFFSET($E100,,MATCH(FM$2,$F$1:$EK$1,0),,4)))&gt;0,INDEX($F$4:$EK$109,MATCH(1,($A$4:$A$109=$EO100)*($B$4:$B$109=$EP100),0),MATCH(FM$2,$F$2:$EK$2,0))-SUM(OFFSET($E100,,MATCH(FM$2,$F$1:$EK$1,0),,4)),""),"")</f>
        <v/>
      </c>
      <c r="FN100" t="str" cm="1">
        <f t="array" aca="1" ref="FN100" ca="1">IF(ISNUMBER(EE$4),IF(ABS(INDEX($F$4:$EK$109,MATCH(1,($A$4:$A$109=$EO100)*($B$4:$B$109=$EP100),0),MATCH(FN$2,$F$2:$EK$2,0))-SUM(OFFSET($E100,,MATCH(FN$2,$F$1:$EK$1,0),,4)))&gt;0,INDEX($F$4:$EK$109,MATCH(1,($A$4:$A$109=$EO100)*($B$4:$B$109=$EP100),0),MATCH(FN$2,$F$2:$EK$2,0))-SUM(OFFSET($E100,,MATCH(FN$2,$F$1:$EK$1,0),,4)),""),"")</f>
        <v/>
      </c>
      <c r="FO100" t="str" cm="1">
        <f t="array" aca="1" ref="FO100" ca="1">IF(ISNUMBER(EF$4),IF(ABS(INDEX($F$4:$EK$109,MATCH(1,($A$4:$A$109=$EO100)*($B$4:$B$109=$EP100),0),MATCH(FO$2,$F$2:$EK$2,0))-SUM(OFFSET($E100,,MATCH(FO$2,$F$1:$EK$1,0),,4)))&gt;0,INDEX($F$4:$EK$109,MATCH(1,($A$4:$A$109=$EO100)*($B$4:$B$109=$EP100),0),MATCH(FO$2,$F$2:$EK$2,0))-SUM(OFFSET($E100,,MATCH(FO$2,$F$1:$EK$1,0),,4)),""),"")</f>
        <v/>
      </c>
      <c r="FP100" t="str" cm="1">
        <f t="array" aca="1" ref="FP100" ca="1">IF(ISNUMBER(EG$4),IF(ABS(INDEX($F$4:$EK$109,MATCH(1,($A$4:$A$109=$EO100)*($B$4:$B$109=$EP100),0),MATCH(FP$2,$F$2:$EK$2,0))-SUM(OFFSET($E100,,MATCH(FP$2,$F$1:$EK$1,0),,4)))&gt;0,INDEX($F$4:$EK$109,MATCH(1,($A$4:$A$109=$EO100)*($B$4:$B$109=$EP100),0),MATCH(FP$2,$F$2:$EK$2,0))-SUM(OFFSET($E100,,MATCH(FP$2,$F$1:$EK$1,0),,4)),""),"")</f>
        <v/>
      </c>
      <c r="FQ100" t="str" cm="1">
        <f t="array" aca="1" ref="FQ100" ca="1">IF(ISNUMBER(EH$4),IF(ABS(INDEX($F$4:$EK$109,MATCH(1,($A$4:$A$109=$EO100)*($B$4:$B$109=$EP100),0),MATCH(FQ$2,$F$2:$EK$2,0))-SUM(OFFSET($E100,,MATCH(FQ$2,$F$1:$EK$1,0),,4)))&gt;0,INDEX($F$4:$EK$109,MATCH(1,($A$4:$A$109=$EO100)*($B$4:$B$109=$EP100),0),MATCH(FQ$2,$F$2:$EK$2,0))-SUM(OFFSET($E100,,MATCH(FQ$2,$F$1:$EK$1,0),,4)),""),"")</f>
        <v/>
      </c>
      <c r="FR100" t="str" cm="1">
        <f t="array" aca="1" ref="FR100" ca="1">IF(ISNUMBER(EI$4),IF(ABS(INDEX($F$4:$EK$109,MATCH(1,($A$4:$A$109=$EO100)*($B$4:$B$109=$EP100),0),MATCH(FR$2,$F$2:$EK$2,0))-SUM(OFFSET($E100,,MATCH(FR$2,$F$1:$EK$1,0),,4)))&gt;0,INDEX($F$4:$EK$109,MATCH(1,($A$4:$A$109=$EO100)*($B$4:$B$109=$EP100),0),MATCH(FR$2,$F$2:$EK$2,0))-SUM(OFFSET($E100,,MATCH(FR$2,$F$1:$EK$1,0),,4)),""),"")</f>
        <v/>
      </c>
      <c r="FS100" t="str" cm="1">
        <f t="array" aca="1" ref="FS100" ca="1">IF(ISNUMBER(EJ$4),IF(ABS(INDEX($F$4:$EK$109,MATCH(1,($A$4:$A$109=$EO100)*($B$4:$B$109=$EP100),0),MATCH(FS$2,$F$2:$EK$2,0))-SUM(OFFSET($E100,,MATCH(FS$2,$F$1:$EK$1,0),,4)))&gt;0,INDEX($F$4:$EK$109,MATCH(1,($A$4:$A$109=$EO100)*($B$4:$B$109=$EP100),0),MATCH(FS$2,$F$2:$EK$2,0))-SUM(OFFSET($E100,,MATCH(FS$2,$F$1:$EK$1,0),,4)),""),"")</f>
        <v/>
      </c>
      <c r="FT100" t="str" cm="1">
        <f t="array" aca="1" ref="FT100" ca="1">IF(ISNUMBER(EK$4),IF(ABS(INDEX($F$4:$EK$109,MATCH(1,($A$4:$A$109=$EO100)*($B$4:$B$109=$EP100),0),MATCH(FT$2,$F$2:$EK$2,0))-SUM(OFFSET($E100,,MATCH(FT$2,$F$1:$EK$1,0),,4)))&gt;0,INDEX($F$4:$EK$109,MATCH(1,($A$4:$A$109=$EO100)*($B$4:$B$109=$EP100),0),MATCH(FT$2,$F$2:$EK$2,0))-SUM(OFFSET($E100,,MATCH(FT$2,$F$1:$EK$1,0),,4)),""),"")</f>
        <v/>
      </c>
    </row>
    <row r="101" spans="1:176" x14ac:dyDescent="0.25">
      <c r="A101" t="s">
        <v>201</v>
      </c>
      <c r="B101" t="s">
        <v>220</v>
      </c>
      <c r="F101">
        <v>4086000</v>
      </c>
      <c r="G101">
        <v>20745000</v>
      </c>
      <c r="H101">
        <v>4901000</v>
      </c>
      <c r="I101">
        <v>4212000</v>
      </c>
      <c r="J101">
        <v>6000000</v>
      </c>
      <c r="K101">
        <v>14000000</v>
      </c>
      <c r="L101">
        <v>34000000</v>
      </c>
      <c r="M101">
        <v>-94000000</v>
      </c>
      <c r="N101">
        <v>9000000</v>
      </c>
      <c r="O101">
        <v>16000000</v>
      </c>
      <c r="P101">
        <v>1889000000</v>
      </c>
      <c r="Q101">
        <v>-10000000</v>
      </c>
      <c r="R101">
        <v>-126000000</v>
      </c>
      <c r="S101">
        <v>-1000000</v>
      </c>
      <c r="T101">
        <v>-388000000</v>
      </c>
      <c r="U101">
        <v>-34000000</v>
      </c>
      <c r="V101">
        <v>-449000000</v>
      </c>
      <c r="W101">
        <v>-64000000</v>
      </c>
      <c r="X101">
        <v>-468000000</v>
      </c>
      <c r="Y101">
        <v>-53000000</v>
      </c>
      <c r="Z101">
        <v>-128000000</v>
      </c>
      <c r="AA101">
        <v>-50000000</v>
      </c>
      <c r="AB101">
        <v>-139000000</v>
      </c>
      <c r="AC101">
        <v>-85000000</v>
      </c>
      <c r="AD101">
        <v>-137000000</v>
      </c>
      <c r="AE101">
        <v>-196000000</v>
      </c>
      <c r="AF101">
        <v>-202000000</v>
      </c>
      <c r="AG101">
        <v>-240000000</v>
      </c>
      <c r="AH101">
        <v>-353000000</v>
      </c>
      <c r="AI101">
        <v>-404000000</v>
      </c>
      <c r="AJ101">
        <v>-312000000</v>
      </c>
      <c r="AK101">
        <v>-644000000</v>
      </c>
      <c r="AL101">
        <v>-328000000</v>
      </c>
      <c r="AM101">
        <v>-317000000</v>
      </c>
      <c r="AN101">
        <v>-168000000</v>
      </c>
      <c r="AO101">
        <v>-345000000</v>
      </c>
      <c r="AP101">
        <v>-281000000</v>
      </c>
      <c r="AQ101">
        <v>-682000000</v>
      </c>
      <c r="AR101">
        <v>-621000000</v>
      </c>
      <c r="AS101">
        <v>-871000000</v>
      </c>
      <c r="AT101">
        <v>-1507000000</v>
      </c>
      <c r="AU101">
        <v>-1666000000</v>
      </c>
      <c r="AV101">
        <v>-1503000000</v>
      </c>
      <c r="DK101">
        <v>110328000</v>
      </c>
      <c r="DL101">
        <v>-27000000</v>
      </c>
      <c r="DM101">
        <v>-15000000</v>
      </c>
      <c r="DN101">
        <v>-621000000</v>
      </c>
      <c r="DO101">
        <v>-1037000000</v>
      </c>
      <c r="DP101">
        <v>-402000000</v>
      </c>
      <c r="DQ101">
        <v>-769000000</v>
      </c>
      <c r="DR101">
        <v>-1713000000</v>
      </c>
      <c r="DS101">
        <v>-1180000000</v>
      </c>
      <c r="DT101">
        <v>-2455000000</v>
      </c>
      <c r="EO101" t="str">
        <f t="shared" si="10"/>
        <v>cf</v>
      </c>
      <c r="EP101" t="str">
        <f t="shared" si="10"/>
        <v>otherFinancingActivites</v>
      </c>
      <c r="ET101" cm="1">
        <f t="array" aca="1" ref="ET101" ca="1">IF(ISNUMBER(DK$4),IF(ABS(INDEX($F$4:$EK$109,MATCH(1,($A$4:$A$109=$EO101)*($B$4:$B$109=$EP101),0),MATCH(ET$2,$F$2:$EK$2,0))-SUM(OFFSET($E101,,MATCH(ET$2,$F$1:$EK$1,0),,4)))&gt;0,INDEX($F$4:$EK$109,MATCH(1,($A$4:$A$109=$EO101)*($B$4:$B$109=$EP101),0),MATCH(ET$2,$F$2:$EK$2,0))-SUM(OFFSET($E101,,MATCH(ET$2,$F$1:$EK$1,0),,4)),""),"")</f>
        <v>76384000</v>
      </c>
      <c r="EU101" cm="1">
        <f t="array" aca="1" ref="EU101" ca="1">IF(ISNUMBER(DL$4),IF(ABS(INDEX($F$4:$EK$109,MATCH(1,($A$4:$A$109=$EO101)*($B$4:$B$109=$EP101),0),MATCH(EU$2,$F$2:$EK$2,0))-SUM(OFFSET($E101,,MATCH(EU$2,$F$1:$EK$1,0),,4)))&gt;0,INDEX($F$4:$EK$109,MATCH(1,($A$4:$A$109=$EO101)*($B$4:$B$109=$EP101),0),MATCH(EU$2,$F$2:$EK$2,0))-SUM(OFFSET($E101,,MATCH(EU$2,$F$1:$EK$1,0),,4)),""),"")</f>
        <v>13000000</v>
      </c>
      <c r="EV101" cm="1">
        <f t="array" aca="1" ref="EV101" ca="1">IF(ISNUMBER(DM$4),IF(ABS(INDEX($F$4:$EK$109,MATCH(1,($A$4:$A$109=$EO101)*($B$4:$B$109=$EP101),0),MATCH(EV$2,$F$2:$EK$2,0))-SUM(OFFSET($E101,,MATCH(EV$2,$F$1:$EK$1,0),,4)))&gt;0,INDEX($F$4:$EK$109,MATCH(1,($A$4:$A$109=$EO101)*($B$4:$B$109=$EP101),0),MATCH(EV$2,$F$2:$EK$2,0))-SUM(OFFSET($E101,,MATCH(EV$2,$F$1:$EK$1,0),,4)),""),"")</f>
        <v>-1919000000</v>
      </c>
      <c r="EW101" cm="1">
        <f t="array" aca="1" ref="EW101" ca="1">IF(ISNUMBER(DN$4),IF(ABS(INDEX($F$4:$EK$109,MATCH(1,($A$4:$A$109=$EO101)*($B$4:$B$109=$EP101),0),MATCH(EW$2,$F$2:$EK$2,0))-SUM(OFFSET($E101,,MATCH(EW$2,$F$1:$EK$1,0),,4)))&gt;0,INDEX($F$4:$EK$109,MATCH(1,($A$4:$A$109=$EO101)*($B$4:$B$109=$EP101),0),MATCH(EW$2,$F$2:$EK$2,0))-SUM(OFFSET($E101,,MATCH(EW$2,$F$1:$EK$1,0),,4)),""),"")</f>
        <v>-72000000</v>
      </c>
      <c r="EX101" cm="1">
        <f t="array" aca="1" ref="EX101" ca="1">IF(ISNUMBER(DO$4),IF(ABS(INDEX($F$4:$EK$109,MATCH(1,($A$4:$A$109=$EO101)*($B$4:$B$109=$EP101),0),MATCH(EX$2,$F$2:$EK$2,0))-SUM(OFFSET($E101,,MATCH(EX$2,$F$1:$EK$1,0),,4)))&gt;0,INDEX($F$4:$EK$109,MATCH(1,($A$4:$A$109=$EO101)*($B$4:$B$109=$EP101),0),MATCH(EX$2,$F$2:$EK$2,0))-SUM(OFFSET($E101,,MATCH(EX$2,$F$1:$EK$1,0),,4)),""),"")</f>
        <v>-3000000</v>
      </c>
      <c r="EY101" t="str" cm="1">
        <f t="array" aca="1" ref="EY101" ca="1">IF(ISNUMBER(DP$4),IF(ABS(INDEX($F$4:$EK$109,MATCH(1,($A$4:$A$109=$EO101)*($B$4:$B$109=$EP101),0),MATCH(EY$2,$F$2:$EK$2,0))-SUM(OFFSET($E101,,MATCH(EY$2,$F$1:$EK$1,0),,4)))&gt;0,INDEX($F$4:$EK$109,MATCH(1,($A$4:$A$109=$EO101)*($B$4:$B$109=$EP101),0),MATCH(EY$2,$F$2:$EK$2,0))-SUM(OFFSET($E101,,MATCH(EY$2,$F$1:$EK$1,0),,4)),""),"")</f>
        <v/>
      </c>
      <c r="EZ101" cm="1">
        <f t="array" aca="1" ref="EZ101" ca="1">IF(ISNUMBER(DQ$4),IF(ABS(INDEX($F$4:$EK$109,MATCH(1,($A$4:$A$109=$EO101)*($B$4:$B$109=$EP101),0),MATCH(EZ$2,$F$2:$EK$2,0))-SUM(OFFSET($E101,,MATCH(EZ$2,$F$1:$EK$1,0),,4)))&gt;0,INDEX($F$4:$EK$109,MATCH(1,($A$4:$A$109=$EO101)*($B$4:$B$109=$EP101),0),MATCH(EZ$2,$F$2:$EK$2,0))-SUM(OFFSET($E101,,MATCH(EZ$2,$F$1:$EK$1,0),,4)),""),"")</f>
        <v>6000000</v>
      </c>
      <c r="FA101" t="str" cm="1">
        <f t="array" aca="1" ref="FA101" ca="1">IF(ISNUMBER(DR$4),IF(ABS(INDEX($F$4:$EK$109,MATCH(1,($A$4:$A$109=$EO101)*($B$4:$B$109=$EP101),0),MATCH(FA$2,$F$2:$EK$2,0))-SUM(OFFSET($E101,,MATCH(FA$2,$F$1:$EK$1,0),,4)))&gt;0,INDEX($F$4:$EK$109,MATCH(1,($A$4:$A$109=$EO101)*($B$4:$B$109=$EP101),0),MATCH(FA$2,$F$2:$EK$2,0))-SUM(OFFSET($E101,,MATCH(FA$2,$F$1:$EK$1,0),,4)),""),"")</f>
        <v/>
      </c>
      <c r="FB101" cm="1">
        <f t="array" aca="1" ref="FB101" ca="1">IF(ISNUMBER(DS$4),IF(ABS(INDEX($F$4:$EK$109,MATCH(1,($A$4:$A$109=$EO101)*($B$4:$B$109=$EP101),0),MATCH(FB$2,$F$2:$EK$2,0))-SUM(OFFSET($E101,,MATCH(FB$2,$F$1:$EK$1,0),,4)))&gt;0,INDEX($F$4:$EK$109,MATCH(1,($A$4:$A$109=$EO101)*($B$4:$B$109=$EP101),0),MATCH(FB$2,$F$2:$EK$2,0))-SUM(OFFSET($E101,,MATCH(FB$2,$F$1:$EK$1,0),,4)),""),"")</f>
        <v>-22000000</v>
      </c>
      <c r="FC101" t="str" cm="1">
        <f t="array" aca="1" ref="FC101" ca="1">IF(ISNUMBER(DT$4),IF(ABS(INDEX($F$4:$EK$109,MATCH(1,($A$4:$A$109=$EO101)*($B$4:$B$109=$EP101),0),MATCH(FC$2,$F$2:$EK$2,0))-SUM(OFFSET($E101,,MATCH(FC$2,$F$1:$EK$1,0),,4)))&gt;0,INDEX($F$4:$EK$109,MATCH(1,($A$4:$A$109=$EO101)*($B$4:$B$109=$EP101),0),MATCH(FC$2,$F$2:$EK$2,0))-SUM(OFFSET($E101,,MATCH(FC$2,$F$1:$EK$1,0),,4)),""),"")</f>
        <v/>
      </c>
      <c r="FD101" t="str" cm="1">
        <f t="array" aca="1" ref="FD101" ca="1">IF(ISNUMBER(DU$4),IF(ABS(INDEX($F$4:$EK$109,MATCH(1,($A$4:$A$109=$EO101)*($B$4:$B$109=$EP101),0),MATCH(FD$2,$F$2:$EK$2,0))-SUM(OFFSET($E101,,MATCH(FD$2,$F$1:$EK$1,0),,4)))&gt;0,INDEX($F$4:$EK$109,MATCH(1,($A$4:$A$109=$EO101)*($B$4:$B$109=$EP101),0),MATCH(FD$2,$F$2:$EK$2,0))-SUM(OFFSET($E101,,MATCH(FD$2,$F$1:$EK$1,0),,4)),""),"")</f>
        <v/>
      </c>
      <c r="FE101" t="str" cm="1">
        <f t="array" aca="1" ref="FE101" ca="1">IF(ISNUMBER(DV$4),IF(ABS(INDEX($F$4:$EK$109,MATCH(1,($A$4:$A$109=$EO101)*($B$4:$B$109=$EP101),0),MATCH(FE$2,$F$2:$EK$2,0))-SUM(OFFSET($E101,,MATCH(FE$2,$F$1:$EK$1,0),,4)))&gt;0,INDEX($F$4:$EK$109,MATCH(1,($A$4:$A$109=$EO101)*($B$4:$B$109=$EP101),0),MATCH(FE$2,$F$2:$EK$2,0))-SUM(OFFSET($E101,,MATCH(FE$2,$F$1:$EK$1,0),,4)),""),"")</f>
        <v/>
      </c>
      <c r="FF101" t="str" cm="1">
        <f t="array" aca="1" ref="FF101" ca="1">IF(ISNUMBER(DW$4),IF(ABS(INDEX($F$4:$EK$109,MATCH(1,($A$4:$A$109=$EO101)*($B$4:$B$109=$EP101),0),MATCH(FF$2,$F$2:$EK$2,0))-SUM(OFFSET($E101,,MATCH(FF$2,$F$1:$EK$1,0),,4)))&gt;0,INDEX($F$4:$EK$109,MATCH(1,($A$4:$A$109=$EO101)*($B$4:$B$109=$EP101),0),MATCH(FF$2,$F$2:$EK$2,0))-SUM(OFFSET($E101,,MATCH(FF$2,$F$1:$EK$1,0),,4)),""),"")</f>
        <v/>
      </c>
      <c r="FG101" t="str" cm="1">
        <f t="array" aca="1" ref="FG101" ca="1">IF(ISNUMBER(DX$4),IF(ABS(INDEX($F$4:$EK$109,MATCH(1,($A$4:$A$109=$EO101)*($B$4:$B$109=$EP101),0),MATCH(FG$2,$F$2:$EK$2,0))-SUM(OFFSET($E101,,MATCH(FG$2,$F$1:$EK$1,0),,4)))&gt;0,INDEX($F$4:$EK$109,MATCH(1,($A$4:$A$109=$EO101)*($B$4:$B$109=$EP101),0),MATCH(FG$2,$F$2:$EK$2,0))-SUM(OFFSET($E101,,MATCH(FG$2,$F$1:$EK$1,0),,4)),""),"")</f>
        <v/>
      </c>
      <c r="FH101" t="str" cm="1">
        <f t="array" aca="1" ref="FH101" ca="1">IF(ISNUMBER(DY$4),IF(ABS(INDEX($F$4:$EK$109,MATCH(1,($A$4:$A$109=$EO101)*($B$4:$B$109=$EP101),0),MATCH(FH$2,$F$2:$EK$2,0))-SUM(OFFSET($E101,,MATCH(FH$2,$F$1:$EK$1,0),,4)))&gt;0,INDEX($F$4:$EK$109,MATCH(1,($A$4:$A$109=$EO101)*($B$4:$B$109=$EP101),0),MATCH(FH$2,$F$2:$EK$2,0))-SUM(OFFSET($E101,,MATCH(FH$2,$F$1:$EK$1,0),,4)),""),"")</f>
        <v/>
      </c>
      <c r="FI101" t="str" cm="1">
        <f t="array" aca="1" ref="FI101" ca="1">IF(ISNUMBER(DZ$4),IF(ABS(INDEX($F$4:$EK$109,MATCH(1,($A$4:$A$109=$EO101)*($B$4:$B$109=$EP101),0),MATCH(FI$2,$F$2:$EK$2,0))-SUM(OFFSET($E101,,MATCH(FI$2,$F$1:$EK$1,0),,4)))&gt;0,INDEX($F$4:$EK$109,MATCH(1,($A$4:$A$109=$EO101)*($B$4:$B$109=$EP101),0),MATCH(FI$2,$F$2:$EK$2,0))-SUM(OFFSET($E101,,MATCH(FI$2,$F$1:$EK$1,0),,4)),""),"")</f>
        <v/>
      </c>
      <c r="FJ101" t="str" cm="1">
        <f t="array" aca="1" ref="FJ101" ca="1">IF(ISNUMBER(EA$4),IF(ABS(INDEX($F$4:$EK$109,MATCH(1,($A$4:$A$109=$EO101)*($B$4:$B$109=$EP101),0),MATCH(FJ$2,$F$2:$EK$2,0))-SUM(OFFSET($E101,,MATCH(FJ$2,$F$1:$EK$1,0),,4)))&gt;0,INDEX($F$4:$EK$109,MATCH(1,($A$4:$A$109=$EO101)*($B$4:$B$109=$EP101),0),MATCH(FJ$2,$F$2:$EK$2,0))-SUM(OFFSET($E101,,MATCH(FJ$2,$F$1:$EK$1,0),,4)),""),"")</f>
        <v/>
      </c>
      <c r="FK101" t="str" cm="1">
        <f t="array" aca="1" ref="FK101" ca="1">IF(ISNUMBER(EB$4),IF(ABS(INDEX($F$4:$EK$109,MATCH(1,($A$4:$A$109=$EO101)*($B$4:$B$109=$EP101),0),MATCH(FK$2,$F$2:$EK$2,0))-SUM(OFFSET($E101,,MATCH(FK$2,$F$1:$EK$1,0),,4)))&gt;0,INDEX($F$4:$EK$109,MATCH(1,($A$4:$A$109=$EO101)*($B$4:$B$109=$EP101),0),MATCH(FK$2,$F$2:$EK$2,0))-SUM(OFFSET($E101,,MATCH(FK$2,$F$1:$EK$1,0),,4)),""),"")</f>
        <v/>
      </c>
      <c r="FL101" t="str" cm="1">
        <f t="array" aca="1" ref="FL101" ca="1">IF(ISNUMBER(EC$4),IF(ABS(INDEX($F$4:$EK$109,MATCH(1,($A$4:$A$109=$EO101)*($B$4:$B$109=$EP101),0),MATCH(FL$2,$F$2:$EK$2,0))-SUM(OFFSET($E101,,MATCH(FL$2,$F$1:$EK$1,0),,4)))&gt;0,INDEX($F$4:$EK$109,MATCH(1,($A$4:$A$109=$EO101)*($B$4:$B$109=$EP101),0),MATCH(FL$2,$F$2:$EK$2,0))-SUM(OFFSET($E101,,MATCH(FL$2,$F$1:$EK$1,0),,4)),""),"")</f>
        <v/>
      </c>
      <c r="FM101" t="str" cm="1">
        <f t="array" aca="1" ref="FM101" ca="1">IF(ISNUMBER(ED$4),IF(ABS(INDEX($F$4:$EK$109,MATCH(1,($A$4:$A$109=$EO101)*($B$4:$B$109=$EP101),0),MATCH(FM$2,$F$2:$EK$2,0))-SUM(OFFSET($E101,,MATCH(FM$2,$F$1:$EK$1,0),,4)))&gt;0,INDEX($F$4:$EK$109,MATCH(1,($A$4:$A$109=$EO101)*($B$4:$B$109=$EP101),0),MATCH(FM$2,$F$2:$EK$2,0))-SUM(OFFSET($E101,,MATCH(FM$2,$F$1:$EK$1,0),,4)),""),"")</f>
        <v/>
      </c>
      <c r="FN101" t="str" cm="1">
        <f t="array" aca="1" ref="FN101" ca="1">IF(ISNUMBER(EE$4),IF(ABS(INDEX($F$4:$EK$109,MATCH(1,($A$4:$A$109=$EO101)*($B$4:$B$109=$EP101),0),MATCH(FN$2,$F$2:$EK$2,0))-SUM(OFFSET($E101,,MATCH(FN$2,$F$1:$EK$1,0),,4)))&gt;0,INDEX($F$4:$EK$109,MATCH(1,($A$4:$A$109=$EO101)*($B$4:$B$109=$EP101),0),MATCH(FN$2,$F$2:$EK$2,0))-SUM(OFFSET($E101,,MATCH(FN$2,$F$1:$EK$1,0),,4)),""),"")</f>
        <v/>
      </c>
      <c r="FO101" t="str" cm="1">
        <f t="array" aca="1" ref="FO101" ca="1">IF(ISNUMBER(EF$4),IF(ABS(INDEX($F$4:$EK$109,MATCH(1,($A$4:$A$109=$EO101)*($B$4:$B$109=$EP101),0),MATCH(FO$2,$F$2:$EK$2,0))-SUM(OFFSET($E101,,MATCH(FO$2,$F$1:$EK$1,0),,4)))&gt;0,INDEX($F$4:$EK$109,MATCH(1,($A$4:$A$109=$EO101)*($B$4:$B$109=$EP101),0),MATCH(FO$2,$F$2:$EK$2,0))-SUM(OFFSET($E101,,MATCH(FO$2,$F$1:$EK$1,0),,4)),""),"")</f>
        <v/>
      </c>
      <c r="FP101" t="str" cm="1">
        <f t="array" aca="1" ref="FP101" ca="1">IF(ISNUMBER(EG$4),IF(ABS(INDEX($F$4:$EK$109,MATCH(1,($A$4:$A$109=$EO101)*($B$4:$B$109=$EP101),0),MATCH(FP$2,$F$2:$EK$2,0))-SUM(OFFSET($E101,,MATCH(FP$2,$F$1:$EK$1,0),,4)))&gt;0,INDEX($F$4:$EK$109,MATCH(1,($A$4:$A$109=$EO101)*($B$4:$B$109=$EP101),0),MATCH(FP$2,$F$2:$EK$2,0))-SUM(OFFSET($E101,,MATCH(FP$2,$F$1:$EK$1,0),,4)),""),"")</f>
        <v/>
      </c>
      <c r="FQ101" t="str" cm="1">
        <f t="array" aca="1" ref="FQ101" ca="1">IF(ISNUMBER(EH$4),IF(ABS(INDEX($F$4:$EK$109,MATCH(1,($A$4:$A$109=$EO101)*($B$4:$B$109=$EP101),0),MATCH(FQ$2,$F$2:$EK$2,0))-SUM(OFFSET($E101,,MATCH(FQ$2,$F$1:$EK$1,0),,4)))&gt;0,INDEX($F$4:$EK$109,MATCH(1,($A$4:$A$109=$EO101)*($B$4:$B$109=$EP101),0),MATCH(FQ$2,$F$2:$EK$2,0))-SUM(OFFSET($E101,,MATCH(FQ$2,$F$1:$EK$1,0),,4)),""),"")</f>
        <v/>
      </c>
      <c r="FR101" t="str" cm="1">
        <f t="array" aca="1" ref="FR101" ca="1">IF(ISNUMBER(EI$4),IF(ABS(INDEX($F$4:$EK$109,MATCH(1,($A$4:$A$109=$EO101)*($B$4:$B$109=$EP101),0),MATCH(FR$2,$F$2:$EK$2,0))-SUM(OFFSET($E101,,MATCH(FR$2,$F$1:$EK$1,0),,4)))&gt;0,INDEX($F$4:$EK$109,MATCH(1,($A$4:$A$109=$EO101)*($B$4:$B$109=$EP101),0),MATCH(FR$2,$F$2:$EK$2,0))-SUM(OFFSET($E101,,MATCH(FR$2,$F$1:$EK$1,0),,4)),""),"")</f>
        <v/>
      </c>
      <c r="FS101" t="str" cm="1">
        <f t="array" aca="1" ref="FS101" ca="1">IF(ISNUMBER(EJ$4),IF(ABS(INDEX($F$4:$EK$109,MATCH(1,($A$4:$A$109=$EO101)*($B$4:$B$109=$EP101),0),MATCH(FS$2,$F$2:$EK$2,0))-SUM(OFFSET($E101,,MATCH(FS$2,$F$1:$EK$1,0),,4)))&gt;0,INDEX($F$4:$EK$109,MATCH(1,($A$4:$A$109=$EO101)*($B$4:$B$109=$EP101),0),MATCH(FS$2,$F$2:$EK$2,0))-SUM(OFFSET($E101,,MATCH(FS$2,$F$1:$EK$1,0),,4)),""),"")</f>
        <v/>
      </c>
      <c r="FT101" t="str" cm="1">
        <f t="array" aca="1" ref="FT101" ca="1">IF(ISNUMBER(EK$4),IF(ABS(INDEX($F$4:$EK$109,MATCH(1,($A$4:$A$109=$EO101)*($B$4:$B$109=$EP101),0),MATCH(FT$2,$F$2:$EK$2,0))-SUM(OFFSET($E101,,MATCH(FT$2,$F$1:$EK$1,0),,4)))&gt;0,INDEX($F$4:$EK$109,MATCH(1,($A$4:$A$109=$EO101)*($B$4:$B$109=$EP101),0),MATCH(FT$2,$F$2:$EK$2,0))-SUM(OFFSET($E101,,MATCH(FT$2,$F$1:$EK$1,0),,4)),""),"")</f>
        <v/>
      </c>
    </row>
    <row r="102" spans="1:176" x14ac:dyDescent="0.25">
      <c r="A102" t="s">
        <v>201</v>
      </c>
      <c r="B102" t="s">
        <v>221</v>
      </c>
      <c r="F102">
        <v>-463122000</v>
      </c>
      <c r="G102">
        <v>-27401000</v>
      </c>
      <c r="H102">
        <v>-320437000</v>
      </c>
      <c r="I102">
        <v>-22581000</v>
      </c>
      <c r="J102">
        <v>-44000000</v>
      </c>
      <c r="K102">
        <v>-439000000</v>
      </c>
      <c r="L102">
        <v>-20000000</v>
      </c>
      <c r="M102">
        <v>-173000000</v>
      </c>
      <c r="N102">
        <v>-534000000</v>
      </c>
      <c r="O102">
        <v>-36000000</v>
      </c>
      <c r="P102">
        <v>1383000000</v>
      </c>
      <c r="Q102">
        <v>-522000000</v>
      </c>
      <c r="R102">
        <v>-813000000</v>
      </c>
      <c r="S102">
        <v>-968000000</v>
      </c>
      <c r="T102">
        <v>-629000000</v>
      </c>
      <c r="U102">
        <v>-134000000</v>
      </c>
      <c r="V102">
        <v>-1131000000</v>
      </c>
      <c r="W102">
        <v>-155000000</v>
      </c>
      <c r="X102">
        <v>-703000000</v>
      </c>
      <c r="Y102">
        <v>-877000000</v>
      </c>
      <c r="Z102">
        <v>-225000000</v>
      </c>
      <c r="AA102">
        <v>-148000000</v>
      </c>
      <c r="AB102">
        <v>-236000000</v>
      </c>
      <c r="AC102">
        <v>-183000000</v>
      </c>
      <c r="AD102">
        <v>4744000000</v>
      </c>
      <c r="AE102">
        <v>-297000000</v>
      </c>
      <c r="AF102">
        <v>-301000000</v>
      </c>
      <c r="AG102">
        <v>-342000000</v>
      </c>
      <c r="AH102">
        <v>-471000000</v>
      </c>
      <c r="AI102">
        <v>4501000000</v>
      </c>
      <c r="AJ102">
        <v>-1421000000</v>
      </c>
      <c r="AK102">
        <v>-744000000</v>
      </c>
      <c r="AL102">
        <v>-2446000000</v>
      </c>
      <c r="AM102">
        <v>-3762000000</v>
      </c>
      <c r="AN102">
        <v>-3753000000</v>
      </c>
      <c r="AO102">
        <v>-1656000000</v>
      </c>
      <c r="AP102">
        <v>-380000000</v>
      </c>
      <c r="AQ102">
        <v>-5099000000</v>
      </c>
      <c r="AR102">
        <v>-4525000000</v>
      </c>
      <c r="AS102">
        <v>-3629000000</v>
      </c>
      <c r="AT102">
        <v>-9345000000</v>
      </c>
      <c r="AU102">
        <v>-10320000000</v>
      </c>
      <c r="AV102">
        <v>-12745000000</v>
      </c>
      <c r="DK102">
        <v>-833541000</v>
      </c>
      <c r="DL102">
        <v>-676000000</v>
      </c>
      <c r="DM102">
        <v>291000000</v>
      </c>
      <c r="DN102">
        <v>-2544000000</v>
      </c>
      <c r="DO102">
        <v>-2866000000</v>
      </c>
      <c r="DP102">
        <v>-792000000</v>
      </c>
      <c r="DQ102">
        <v>3804000000</v>
      </c>
      <c r="DR102">
        <v>1865000000</v>
      </c>
      <c r="DS102">
        <v>-11617000000</v>
      </c>
      <c r="DT102">
        <v>-13633000000</v>
      </c>
      <c r="EO102" t="str">
        <f t="shared" si="10"/>
        <v>cf</v>
      </c>
      <c r="EP102" t="str">
        <f t="shared" si="10"/>
        <v>netCashUsedProvidedByFinancingActivities</v>
      </c>
      <c r="ET102" t="str" cm="1">
        <f t="array" aca="1" ref="ET102" ca="1">IF(ISNUMBER(DK$4),IF(ABS(INDEX($F$4:$EK$109,MATCH(1,($A$4:$A$109=$EO102)*($B$4:$B$109=$EP102),0),MATCH(ET$2,$F$2:$EK$2,0))-SUM(OFFSET($E102,,MATCH(ET$2,$F$1:$EK$1,0),,4)))&gt;0,INDEX($F$4:$EK$109,MATCH(1,($A$4:$A$109=$EO102)*($B$4:$B$109=$EP102),0),MATCH(ET$2,$F$2:$EK$2,0))-SUM(OFFSET($E102,,MATCH(ET$2,$F$1:$EK$1,0),,4)),""),"")</f>
        <v/>
      </c>
      <c r="EU102" t="str" cm="1">
        <f t="array" aca="1" ref="EU102" ca="1">IF(ISNUMBER(DL$4),IF(ABS(INDEX($F$4:$EK$109,MATCH(1,($A$4:$A$109=$EO102)*($B$4:$B$109=$EP102),0),MATCH(EU$2,$F$2:$EK$2,0))-SUM(OFFSET($E102,,MATCH(EU$2,$F$1:$EK$1,0),,4)))&gt;0,INDEX($F$4:$EK$109,MATCH(1,($A$4:$A$109=$EO102)*($B$4:$B$109=$EP102),0),MATCH(EU$2,$F$2:$EK$2,0))-SUM(OFFSET($E102,,MATCH(EU$2,$F$1:$EK$1,0),,4)),""),"")</f>
        <v/>
      </c>
      <c r="EV102" t="str" cm="1">
        <f t="array" aca="1" ref="EV102" ca="1">IF(ISNUMBER(DM$4),IF(ABS(INDEX($F$4:$EK$109,MATCH(1,($A$4:$A$109=$EO102)*($B$4:$B$109=$EP102),0),MATCH(EV$2,$F$2:$EK$2,0))-SUM(OFFSET($E102,,MATCH(EV$2,$F$1:$EK$1,0),,4)))&gt;0,INDEX($F$4:$EK$109,MATCH(1,($A$4:$A$109=$EO102)*($B$4:$B$109=$EP102),0),MATCH(EV$2,$F$2:$EK$2,0))-SUM(OFFSET($E102,,MATCH(EV$2,$F$1:$EK$1,0),,4)),""),"")</f>
        <v/>
      </c>
      <c r="EW102" t="str" cm="1">
        <f t="array" aca="1" ref="EW102" ca="1">IF(ISNUMBER(DN$4),IF(ABS(INDEX($F$4:$EK$109,MATCH(1,($A$4:$A$109=$EO102)*($B$4:$B$109=$EP102),0),MATCH(EW$2,$F$2:$EK$2,0))-SUM(OFFSET($E102,,MATCH(EW$2,$F$1:$EK$1,0),,4)))&gt;0,INDEX($F$4:$EK$109,MATCH(1,($A$4:$A$109=$EO102)*($B$4:$B$109=$EP102),0),MATCH(EW$2,$F$2:$EK$2,0))-SUM(OFFSET($E102,,MATCH(EW$2,$F$1:$EK$1,0),,4)),""),"")</f>
        <v/>
      </c>
      <c r="EX102" t="str" cm="1">
        <f t="array" aca="1" ref="EX102" ca="1">IF(ISNUMBER(DO$4),IF(ABS(INDEX($F$4:$EK$109,MATCH(1,($A$4:$A$109=$EO102)*($B$4:$B$109=$EP102),0),MATCH(EX$2,$F$2:$EK$2,0))-SUM(OFFSET($E102,,MATCH(EX$2,$F$1:$EK$1,0),,4)))&gt;0,INDEX($F$4:$EK$109,MATCH(1,($A$4:$A$109=$EO102)*($B$4:$B$109=$EP102),0),MATCH(EX$2,$F$2:$EK$2,0))-SUM(OFFSET($E102,,MATCH(EX$2,$F$1:$EK$1,0),,4)),""),"")</f>
        <v/>
      </c>
      <c r="EY102" t="str" cm="1">
        <f t="array" aca="1" ref="EY102" ca="1">IF(ISNUMBER(DP$4),IF(ABS(INDEX($F$4:$EK$109,MATCH(1,($A$4:$A$109=$EO102)*($B$4:$B$109=$EP102),0),MATCH(EY$2,$F$2:$EK$2,0))-SUM(OFFSET($E102,,MATCH(EY$2,$F$1:$EK$1,0),,4)))&gt;0,INDEX($F$4:$EK$109,MATCH(1,($A$4:$A$109=$EO102)*($B$4:$B$109=$EP102),0),MATCH(EY$2,$F$2:$EK$2,0))-SUM(OFFSET($E102,,MATCH(EY$2,$F$1:$EK$1,0),,4)),""),"")</f>
        <v/>
      </c>
      <c r="EZ102" t="str" cm="1">
        <f t="array" aca="1" ref="EZ102" ca="1">IF(ISNUMBER(DQ$4),IF(ABS(INDEX($F$4:$EK$109,MATCH(1,($A$4:$A$109=$EO102)*($B$4:$B$109=$EP102),0),MATCH(EZ$2,$F$2:$EK$2,0))-SUM(OFFSET($E102,,MATCH(EZ$2,$F$1:$EK$1,0),,4)))&gt;0,INDEX($F$4:$EK$109,MATCH(1,($A$4:$A$109=$EO102)*($B$4:$B$109=$EP102),0),MATCH(EZ$2,$F$2:$EK$2,0))-SUM(OFFSET($E102,,MATCH(EZ$2,$F$1:$EK$1,0),,4)),""),"")</f>
        <v/>
      </c>
      <c r="FA102" t="str" cm="1">
        <f t="array" aca="1" ref="FA102" ca="1">IF(ISNUMBER(DR$4),IF(ABS(INDEX($F$4:$EK$109,MATCH(1,($A$4:$A$109=$EO102)*($B$4:$B$109=$EP102),0),MATCH(FA$2,$F$2:$EK$2,0))-SUM(OFFSET($E102,,MATCH(FA$2,$F$1:$EK$1,0),,4)))&gt;0,INDEX($F$4:$EK$109,MATCH(1,($A$4:$A$109=$EO102)*($B$4:$B$109=$EP102),0),MATCH(FA$2,$F$2:$EK$2,0))-SUM(OFFSET($E102,,MATCH(FA$2,$F$1:$EK$1,0),,4)),""),"")</f>
        <v/>
      </c>
      <c r="FB102" t="str" cm="1">
        <f t="array" aca="1" ref="FB102" ca="1">IF(ISNUMBER(DS$4),IF(ABS(INDEX($F$4:$EK$109,MATCH(1,($A$4:$A$109=$EO102)*($B$4:$B$109=$EP102),0),MATCH(FB$2,$F$2:$EK$2,0))-SUM(OFFSET($E102,,MATCH(FB$2,$F$1:$EK$1,0),,4)))&gt;0,INDEX($F$4:$EK$109,MATCH(1,($A$4:$A$109=$EO102)*($B$4:$B$109=$EP102),0),MATCH(FB$2,$F$2:$EK$2,0))-SUM(OFFSET($E102,,MATCH(FB$2,$F$1:$EK$1,0),,4)),""),"")</f>
        <v/>
      </c>
      <c r="FC102" t="str" cm="1">
        <f t="array" aca="1" ref="FC102" ca="1">IF(ISNUMBER(DT$4),IF(ABS(INDEX($F$4:$EK$109,MATCH(1,($A$4:$A$109=$EO102)*($B$4:$B$109=$EP102),0),MATCH(FC$2,$F$2:$EK$2,0))-SUM(OFFSET($E102,,MATCH(FC$2,$F$1:$EK$1,0),,4)))&gt;0,INDEX($F$4:$EK$109,MATCH(1,($A$4:$A$109=$EO102)*($B$4:$B$109=$EP102),0),MATCH(FC$2,$F$2:$EK$2,0))-SUM(OFFSET($E102,,MATCH(FC$2,$F$1:$EK$1,0),,4)),""),"")</f>
        <v/>
      </c>
      <c r="FD102" t="str" cm="1">
        <f t="array" aca="1" ref="FD102" ca="1">IF(ISNUMBER(DU$4),IF(ABS(INDEX($F$4:$EK$109,MATCH(1,($A$4:$A$109=$EO102)*($B$4:$B$109=$EP102),0),MATCH(FD$2,$F$2:$EK$2,0))-SUM(OFFSET($E102,,MATCH(FD$2,$F$1:$EK$1,0),,4)))&gt;0,INDEX($F$4:$EK$109,MATCH(1,($A$4:$A$109=$EO102)*($B$4:$B$109=$EP102),0),MATCH(FD$2,$F$2:$EK$2,0))-SUM(OFFSET($E102,,MATCH(FD$2,$F$1:$EK$1,0),,4)),""),"")</f>
        <v/>
      </c>
      <c r="FE102" t="str" cm="1">
        <f t="array" aca="1" ref="FE102" ca="1">IF(ISNUMBER(DV$4),IF(ABS(INDEX($F$4:$EK$109,MATCH(1,($A$4:$A$109=$EO102)*($B$4:$B$109=$EP102),0),MATCH(FE$2,$F$2:$EK$2,0))-SUM(OFFSET($E102,,MATCH(FE$2,$F$1:$EK$1,0),,4)))&gt;0,INDEX($F$4:$EK$109,MATCH(1,($A$4:$A$109=$EO102)*($B$4:$B$109=$EP102),0),MATCH(FE$2,$F$2:$EK$2,0))-SUM(OFFSET($E102,,MATCH(FE$2,$F$1:$EK$1,0),,4)),""),"")</f>
        <v/>
      </c>
      <c r="FF102" t="str" cm="1">
        <f t="array" aca="1" ref="FF102" ca="1">IF(ISNUMBER(DW$4),IF(ABS(INDEX($F$4:$EK$109,MATCH(1,($A$4:$A$109=$EO102)*($B$4:$B$109=$EP102),0),MATCH(FF$2,$F$2:$EK$2,0))-SUM(OFFSET($E102,,MATCH(FF$2,$F$1:$EK$1,0),,4)))&gt;0,INDEX($F$4:$EK$109,MATCH(1,($A$4:$A$109=$EO102)*($B$4:$B$109=$EP102),0),MATCH(FF$2,$F$2:$EK$2,0))-SUM(OFFSET($E102,,MATCH(FF$2,$F$1:$EK$1,0),,4)),""),"")</f>
        <v/>
      </c>
      <c r="FG102" t="str" cm="1">
        <f t="array" aca="1" ref="FG102" ca="1">IF(ISNUMBER(DX$4),IF(ABS(INDEX($F$4:$EK$109,MATCH(1,($A$4:$A$109=$EO102)*($B$4:$B$109=$EP102),0),MATCH(FG$2,$F$2:$EK$2,0))-SUM(OFFSET($E102,,MATCH(FG$2,$F$1:$EK$1,0),,4)))&gt;0,INDEX($F$4:$EK$109,MATCH(1,($A$4:$A$109=$EO102)*($B$4:$B$109=$EP102),0),MATCH(FG$2,$F$2:$EK$2,0))-SUM(OFFSET($E102,,MATCH(FG$2,$F$1:$EK$1,0),,4)),""),"")</f>
        <v/>
      </c>
      <c r="FH102" t="str" cm="1">
        <f t="array" aca="1" ref="FH102" ca="1">IF(ISNUMBER(DY$4),IF(ABS(INDEX($F$4:$EK$109,MATCH(1,($A$4:$A$109=$EO102)*($B$4:$B$109=$EP102),0),MATCH(FH$2,$F$2:$EK$2,0))-SUM(OFFSET($E102,,MATCH(FH$2,$F$1:$EK$1,0),,4)))&gt;0,INDEX($F$4:$EK$109,MATCH(1,($A$4:$A$109=$EO102)*($B$4:$B$109=$EP102),0),MATCH(FH$2,$F$2:$EK$2,0))-SUM(OFFSET($E102,,MATCH(FH$2,$F$1:$EK$1,0),,4)),""),"")</f>
        <v/>
      </c>
      <c r="FI102" t="str" cm="1">
        <f t="array" aca="1" ref="FI102" ca="1">IF(ISNUMBER(DZ$4),IF(ABS(INDEX($F$4:$EK$109,MATCH(1,($A$4:$A$109=$EO102)*($B$4:$B$109=$EP102),0),MATCH(FI$2,$F$2:$EK$2,0))-SUM(OFFSET($E102,,MATCH(FI$2,$F$1:$EK$1,0),,4)))&gt;0,INDEX($F$4:$EK$109,MATCH(1,($A$4:$A$109=$EO102)*($B$4:$B$109=$EP102),0),MATCH(FI$2,$F$2:$EK$2,0))-SUM(OFFSET($E102,,MATCH(FI$2,$F$1:$EK$1,0),,4)),""),"")</f>
        <v/>
      </c>
      <c r="FJ102" t="str" cm="1">
        <f t="array" aca="1" ref="FJ102" ca="1">IF(ISNUMBER(EA$4),IF(ABS(INDEX($F$4:$EK$109,MATCH(1,($A$4:$A$109=$EO102)*($B$4:$B$109=$EP102),0),MATCH(FJ$2,$F$2:$EK$2,0))-SUM(OFFSET($E102,,MATCH(FJ$2,$F$1:$EK$1,0),,4)))&gt;0,INDEX($F$4:$EK$109,MATCH(1,($A$4:$A$109=$EO102)*($B$4:$B$109=$EP102),0),MATCH(FJ$2,$F$2:$EK$2,0))-SUM(OFFSET($E102,,MATCH(FJ$2,$F$1:$EK$1,0),,4)),""),"")</f>
        <v/>
      </c>
      <c r="FK102" t="str" cm="1">
        <f t="array" aca="1" ref="FK102" ca="1">IF(ISNUMBER(EB$4),IF(ABS(INDEX($F$4:$EK$109,MATCH(1,($A$4:$A$109=$EO102)*($B$4:$B$109=$EP102),0),MATCH(FK$2,$F$2:$EK$2,0))-SUM(OFFSET($E102,,MATCH(FK$2,$F$1:$EK$1,0),,4)))&gt;0,INDEX($F$4:$EK$109,MATCH(1,($A$4:$A$109=$EO102)*($B$4:$B$109=$EP102),0),MATCH(FK$2,$F$2:$EK$2,0))-SUM(OFFSET($E102,,MATCH(FK$2,$F$1:$EK$1,0),,4)),""),"")</f>
        <v/>
      </c>
      <c r="FL102" t="str" cm="1">
        <f t="array" aca="1" ref="FL102" ca="1">IF(ISNUMBER(EC$4),IF(ABS(INDEX($F$4:$EK$109,MATCH(1,($A$4:$A$109=$EO102)*($B$4:$B$109=$EP102),0),MATCH(FL$2,$F$2:$EK$2,0))-SUM(OFFSET($E102,,MATCH(FL$2,$F$1:$EK$1,0),,4)))&gt;0,INDEX($F$4:$EK$109,MATCH(1,($A$4:$A$109=$EO102)*($B$4:$B$109=$EP102),0),MATCH(FL$2,$F$2:$EK$2,0))-SUM(OFFSET($E102,,MATCH(FL$2,$F$1:$EK$1,0),,4)),""),"")</f>
        <v/>
      </c>
      <c r="FM102" t="str" cm="1">
        <f t="array" aca="1" ref="FM102" ca="1">IF(ISNUMBER(ED$4),IF(ABS(INDEX($F$4:$EK$109,MATCH(1,($A$4:$A$109=$EO102)*($B$4:$B$109=$EP102),0),MATCH(FM$2,$F$2:$EK$2,0))-SUM(OFFSET($E102,,MATCH(FM$2,$F$1:$EK$1,0),,4)))&gt;0,INDEX($F$4:$EK$109,MATCH(1,($A$4:$A$109=$EO102)*($B$4:$B$109=$EP102),0),MATCH(FM$2,$F$2:$EK$2,0))-SUM(OFFSET($E102,,MATCH(FM$2,$F$1:$EK$1,0),,4)),""),"")</f>
        <v/>
      </c>
      <c r="FN102" t="str" cm="1">
        <f t="array" aca="1" ref="FN102" ca="1">IF(ISNUMBER(EE$4),IF(ABS(INDEX($F$4:$EK$109,MATCH(1,($A$4:$A$109=$EO102)*($B$4:$B$109=$EP102),0),MATCH(FN$2,$F$2:$EK$2,0))-SUM(OFFSET($E102,,MATCH(FN$2,$F$1:$EK$1,0),,4)))&gt;0,INDEX($F$4:$EK$109,MATCH(1,($A$4:$A$109=$EO102)*($B$4:$B$109=$EP102),0),MATCH(FN$2,$F$2:$EK$2,0))-SUM(OFFSET($E102,,MATCH(FN$2,$F$1:$EK$1,0),,4)),""),"")</f>
        <v/>
      </c>
      <c r="FO102" t="str" cm="1">
        <f t="array" aca="1" ref="FO102" ca="1">IF(ISNUMBER(EF$4),IF(ABS(INDEX($F$4:$EK$109,MATCH(1,($A$4:$A$109=$EO102)*($B$4:$B$109=$EP102),0),MATCH(FO$2,$F$2:$EK$2,0))-SUM(OFFSET($E102,,MATCH(FO$2,$F$1:$EK$1,0),,4)))&gt;0,INDEX($F$4:$EK$109,MATCH(1,($A$4:$A$109=$EO102)*($B$4:$B$109=$EP102),0),MATCH(FO$2,$F$2:$EK$2,0))-SUM(OFFSET($E102,,MATCH(FO$2,$F$1:$EK$1,0),,4)),""),"")</f>
        <v/>
      </c>
      <c r="FP102" t="str" cm="1">
        <f t="array" aca="1" ref="FP102" ca="1">IF(ISNUMBER(EG$4),IF(ABS(INDEX($F$4:$EK$109,MATCH(1,($A$4:$A$109=$EO102)*($B$4:$B$109=$EP102),0),MATCH(FP$2,$F$2:$EK$2,0))-SUM(OFFSET($E102,,MATCH(FP$2,$F$1:$EK$1,0),,4)))&gt;0,INDEX($F$4:$EK$109,MATCH(1,($A$4:$A$109=$EO102)*($B$4:$B$109=$EP102),0),MATCH(FP$2,$F$2:$EK$2,0))-SUM(OFFSET($E102,,MATCH(FP$2,$F$1:$EK$1,0),,4)),""),"")</f>
        <v/>
      </c>
      <c r="FQ102" t="str" cm="1">
        <f t="array" aca="1" ref="FQ102" ca="1">IF(ISNUMBER(EH$4),IF(ABS(INDEX($F$4:$EK$109,MATCH(1,($A$4:$A$109=$EO102)*($B$4:$B$109=$EP102),0),MATCH(FQ$2,$F$2:$EK$2,0))-SUM(OFFSET($E102,,MATCH(FQ$2,$F$1:$EK$1,0),,4)))&gt;0,INDEX($F$4:$EK$109,MATCH(1,($A$4:$A$109=$EO102)*($B$4:$B$109=$EP102),0),MATCH(FQ$2,$F$2:$EK$2,0))-SUM(OFFSET($E102,,MATCH(FQ$2,$F$1:$EK$1,0),,4)),""),"")</f>
        <v/>
      </c>
      <c r="FR102" t="str" cm="1">
        <f t="array" aca="1" ref="FR102" ca="1">IF(ISNUMBER(EI$4),IF(ABS(INDEX($F$4:$EK$109,MATCH(1,($A$4:$A$109=$EO102)*($B$4:$B$109=$EP102),0),MATCH(FR$2,$F$2:$EK$2,0))-SUM(OFFSET($E102,,MATCH(FR$2,$F$1:$EK$1,0),,4)))&gt;0,INDEX($F$4:$EK$109,MATCH(1,($A$4:$A$109=$EO102)*($B$4:$B$109=$EP102),0),MATCH(FR$2,$F$2:$EK$2,0))-SUM(OFFSET($E102,,MATCH(FR$2,$F$1:$EK$1,0),,4)),""),"")</f>
        <v/>
      </c>
      <c r="FS102" t="str" cm="1">
        <f t="array" aca="1" ref="FS102" ca="1">IF(ISNUMBER(EJ$4),IF(ABS(INDEX($F$4:$EK$109,MATCH(1,($A$4:$A$109=$EO102)*($B$4:$B$109=$EP102),0),MATCH(FS$2,$F$2:$EK$2,0))-SUM(OFFSET($E102,,MATCH(FS$2,$F$1:$EK$1,0),,4)))&gt;0,INDEX($F$4:$EK$109,MATCH(1,($A$4:$A$109=$EO102)*($B$4:$B$109=$EP102),0),MATCH(FS$2,$F$2:$EK$2,0))-SUM(OFFSET($E102,,MATCH(FS$2,$F$1:$EK$1,0),,4)),""),"")</f>
        <v/>
      </c>
      <c r="FT102" t="str" cm="1">
        <f t="array" aca="1" ref="FT102" ca="1">IF(ISNUMBER(EK$4),IF(ABS(INDEX($F$4:$EK$109,MATCH(1,($A$4:$A$109=$EO102)*($B$4:$B$109=$EP102),0),MATCH(FT$2,$F$2:$EK$2,0))-SUM(OFFSET($E102,,MATCH(FT$2,$F$1:$EK$1,0),,4)))&gt;0,INDEX($F$4:$EK$109,MATCH(1,($A$4:$A$109=$EO102)*($B$4:$B$109=$EP102),0),MATCH(FT$2,$F$2:$EK$2,0))-SUM(OFFSET($E102,,MATCH(FT$2,$F$1:$EK$1,0),,4)),""),"")</f>
        <v/>
      </c>
    </row>
    <row r="103" spans="1:176" x14ac:dyDescent="0.25">
      <c r="A103" t="s">
        <v>201</v>
      </c>
      <c r="B103" t="s">
        <v>222</v>
      </c>
      <c r="AQ103">
        <v>5098000000</v>
      </c>
      <c r="AR103">
        <v>400000000</v>
      </c>
      <c r="AS103">
        <v>476000000</v>
      </c>
      <c r="EO103" t="str">
        <f t="shared" si="10"/>
        <v>cf</v>
      </c>
      <c r="EP103" t="str">
        <f t="shared" si="10"/>
        <v>effectOfForexChangesOnCash</v>
      </c>
      <c r="ET103" t="str" cm="1">
        <f t="array" aca="1" ref="ET103" ca="1">IF(ISNUMBER(DK$4),IF(ABS(INDEX($F$4:$EK$109,MATCH(1,($A$4:$A$109=$EO103)*($B$4:$B$109=$EP103),0),MATCH(ET$2,$F$2:$EK$2,0))-SUM(OFFSET($E103,,MATCH(ET$2,$F$1:$EK$1,0),,4)))&gt;0,INDEX($F$4:$EK$109,MATCH(1,($A$4:$A$109=$EO103)*($B$4:$B$109=$EP103),0),MATCH(ET$2,$F$2:$EK$2,0))-SUM(OFFSET($E103,,MATCH(ET$2,$F$1:$EK$1,0),,4)),""),"")</f>
        <v/>
      </c>
      <c r="EU103" t="str" cm="1">
        <f t="array" aca="1" ref="EU103" ca="1">IF(ISNUMBER(DL$4),IF(ABS(INDEX($F$4:$EK$109,MATCH(1,($A$4:$A$109=$EO103)*($B$4:$B$109=$EP103),0),MATCH(EU$2,$F$2:$EK$2,0))-SUM(OFFSET($E103,,MATCH(EU$2,$F$1:$EK$1,0),,4)))&gt;0,INDEX($F$4:$EK$109,MATCH(1,($A$4:$A$109=$EO103)*($B$4:$B$109=$EP103),0),MATCH(EU$2,$F$2:$EK$2,0))-SUM(OFFSET($E103,,MATCH(EU$2,$F$1:$EK$1,0),,4)),""),"")</f>
        <v/>
      </c>
      <c r="EV103" t="str" cm="1">
        <f t="array" aca="1" ref="EV103" ca="1">IF(ISNUMBER(DM$4),IF(ABS(INDEX($F$4:$EK$109,MATCH(1,($A$4:$A$109=$EO103)*($B$4:$B$109=$EP103),0),MATCH(EV$2,$F$2:$EK$2,0))-SUM(OFFSET($E103,,MATCH(EV$2,$F$1:$EK$1,0),,4)))&gt;0,INDEX($F$4:$EK$109,MATCH(1,($A$4:$A$109=$EO103)*($B$4:$B$109=$EP103),0),MATCH(EV$2,$F$2:$EK$2,0))-SUM(OFFSET($E103,,MATCH(EV$2,$F$1:$EK$1,0),,4)),""),"")</f>
        <v/>
      </c>
      <c r="EW103" t="str" cm="1">
        <f t="array" aca="1" ref="EW103" ca="1">IF(ISNUMBER(DN$4),IF(ABS(INDEX($F$4:$EK$109,MATCH(1,($A$4:$A$109=$EO103)*($B$4:$B$109=$EP103),0),MATCH(EW$2,$F$2:$EK$2,0))-SUM(OFFSET($E103,,MATCH(EW$2,$F$1:$EK$1,0),,4)))&gt;0,INDEX($F$4:$EK$109,MATCH(1,($A$4:$A$109=$EO103)*($B$4:$B$109=$EP103),0),MATCH(EW$2,$F$2:$EK$2,0))-SUM(OFFSET($E103,,MATCH(EW$2,$F$1:$EK$1,0),,4)),""),"")</f>
        <v/>
      </c>
      <c r="EX103" t="str" cm="1">
        <f t="array" aca="1" ref="EX103" ca="1">IF(ISNUMBER(DO$4),IF(ABS(INDEX($F$4:$EK$109,MATCH(1,($A$4:$A$109=$EO103)*($B$4:$B$109=$EP103),0),MATCH(EX$2,$F$2:$EK$2,0))-SUM(OFFSET($E103,,MATCH(EX$2,$F$1:$EK$1,0),,4)))&gt;0,INDEX($F$4:$EK$109,MATCH(1,($A$4:$A$109=$EO103)*($B$4:$B$109=$EP103),0),MATCH(EX$2,$F$2:$EK$2,0))-SUM(OFFSET($E103,,MATCH(EX$2,$F$1:$EK$1,0),,4)),""),"")</f>
        <v/>
      </c>
      <c r="EY103" t="str" cm="1">
        <f t="array" aca="1" ref="EY103" ca="1">IF(ISNUMBER(DP$4),IF(ABS(INDEX($F$4:$EK$109,MATCH(1,($A$4:$A$109=$EO103)*($B$4:$B$109=$EP103),0),MATCH(EY$2,$F$2:$EK$2,0))-SUM(OFFSET($E103,,MATCH(EY$2,$F$1:$EK$1,0),,4)))&gt;0,INDEX($F$4:$EK$109,MATCH(1,($A$4:$A$109=$EO103)*($B$4:$B$109=$EP103),0),MATCH(EY$2,$F$2:$EK$2,0))-SUM(OFFSET($E103,,MATCH(EY$2,$F$1:$EK$1,0),,4)),""),"")</f>
        <v/>
      </c>
      <c r="EZ103" t="str" cm="1">
        <f t="array" aca="1" ref="EZ103" ca="1">IF(ISNUMBER(DQ$4),IF(ABS(INDEX($F$4:$EK$109,MATCH(1,($A$4:$A$109=$EO103)*($B$4:$B$109=$EP103),0),MATCH(EZ$2,$F$2:$EK$2,0))-SUM(OFFSET($E103,,MATCH(EZ$2,$F$1:$EK$1,0),,4)))&gt;0,INDEX($F$4:$EK$109,MATCH(1,($A$4:$A$109=$EO103)*($B$4:$B$109=$EP103),0),MATCH(EZ$2,$F$2:$EK$2,0))-SUM(OFFSET($E103,,MATCH(EZ$2,$F$1:$EK$1,0),,4)),""),"")</f>
        <v/>
      </c>
      <c r="FA103" t="str" cm="1">
        <f t="array" aca="1" ref="FA103" ca="1">IF(ISNUMBER(DR$4),IF(ABS(INDEX($F$4:$EK$109,MATCH(1,($A$4:$A$109=$EO103)*($B$4:$B$109=$EP103),0),MATCH(FA$2,$F$2:$EK$2,0))-SUM(OFFSET($E103,,MATCH(FA$2,$F$1:$EK$1,0),,4)))&gt;0,INDEX($F$4:$EK$109,MATCH(1,($A$4:$A$109=$EO103)*($B$4:$B$109=$EP103),0),MATCH(FA$2,$F$2:$EK$2,0))-SUM(OFFSET($E103,,MATCH(FA$2,$F$1:$EK$1,0),,4)),""),"")</f>
        <v/>
      </c>
      <c r="FB103" t="str" cm="1">
        <f t="array" aca="1" ref="FB103" ca="1">IF(ISNUMBER(DS$4),IF(ABS(INDEX($F$4:$EK$109,MATCH(1,($A$4:$A$109=$EO103)*($B$4:$B$109=$EP103),0),MATCH(FB$2,$F$2:$EK$2,0))-SUM(OFFSET($E103,,MATCH(FB$2,$F$1:$EK$1,0),,4)))&gt;0,INDEX($F$4:$EK$109,MATCH(1,($A$4:$A$109=$EO103)*($B$4:$B$109=$EP103),0),MATCH(FB$2,$F$2:$EK$2,0))-SUM(OFFSET($E103,,MATCH(FB$2,$F$1:$EK$1,0),,4)),""),"")</f>
        <v/>
      </c>
      <c r="FC103" cm="1">
        <f t="array" aca="1" ref="FC103" ca="1">IF(ISNUMBER(DT$4),IF(ABS(INDEX($F$4:$EK$109,MATCH(1,($A$4:$A$109=$EO103)*($B$4:$B$109=$EP103),0),MATCH(FC$2,$F$2:$EK$2,0))-SUM(OFFSET($E103,,MATCH(FC$2,$F$1:$EK$1,0),,4)))&gt;0,INDEX($F$4:$EK$109,MATCH(1,($A$4:$A$109=$EO103)*($B$4:$B$109=$EP103),0),MATCH(FC$2,$F$2:$EK$2,0))-SUM(OFFSET($E103,,MATCH(FC$2,$F$1:$EK$1,0),,4)),""),"")</f>
        <v>-5974000000</v>
      </c>
      <c r="FD103" t="str" cm="1">
        <f t="array" aca="1" ref="FD103" ca="1">IF(ISNUMBER(DU$4),IF(ABS(INDEX($F$4:$EK$109,MATCH(1,($A$4:$A$109=$EO103)*($B$4:$B$109=$EP103),0),MATCH(FD$2,$F$2:$EK$2,0))-SUM(OFFSET($E103,,MATCH(FD$2,$F$1:$EK$1,0),,4)))&gt;0,INDEX($F$4:$EK$109,MATCH(1,($A$4:$A$109=$EO103)*($B$4:$B$109=$EP103),0),MATCH(FD$2,$F$2:$EK$2,0))-SUM(OFFSET($E103,,MATCH(FD$2,$F$1:$EK$1,0),,4)),""),"")</f>
        <v/>
      </c>
      <c r="FE103" t="str" cm="1">
        <f t="array" aca="1" ref="FE103" ca="1">IF(ISNUMBER(DV$4),IF(ABS(INDEX($F$4:$EK$109,MATCH(1,($A$4:$A$109=$EO103)*($B$4:$B$109=$EP103),0),MATCH(FE$2,$F$2:$EK$2,0))-SUM(OFFSET($E103,,MATCH(FE$2,$F$1:$EK$1,0),,4)))&gt;0,INDEX($F$4:$EK$109,MATCH(1,($A$4:$A$109=$EO103)*($B$4:$B$109=$EP103),0),MATCH(FE$2,$F$2:$EK$2,0))-SUM(OFFSET($E103,,MATCH(FE$2,$F$1:$EK$1,0),,4)),""),"")</f>
        <v/>
      </c>
      <c r="FF103" t="str" cm="1">
        <f t="array" aca="1" ref="FF103" ca="1">IF(ISNUMBER(DW$4),IF(ABS(INDEX($F$4:$EK$109,MATCH(1,($A$4:$A$109=$EO103)*($B$4:$B$109=$EP103),0),MATCH(FF$2,$F$2:$EK$2,0))-SUM(OFFSET($E103,,MATCH(FF$2,$F$1:$EK$1,0),,4)))&gt;0,INDEX($F$4:$EK$109,MATCH(1,($A$4:$A$109=$EO103)*($B$4:$B$109=$EP103),0),MATCH(FF$2,$F$2:$EK$2,0))-SUM(OFFSET($E103,,MATCH(FF$2,$F$1:$EK$1,0),,4)),""),"")</f>
        <v/>
      </c>
      <c r="FG103" t="str" cm="1">
        <f t="array" aca="1" ref="FG103" ca="1">IF(ISNUMBER(DX$4),IF(ABS(INDEX($F$4:$EK$109,MATCH(1,($A$4:$A$109=$EO103)*($B$4:$B$109=$EP103),0),MATCH(FG$2,$F$2:$EK$2,0))-SUM(OFFSET($E103,,MATCH(FG$2,$F$1:$EK$1,0),,4)))&gt;0,INDEX($F$4:$EK$109,MATCH(1,($A$4:$A$109=$EO103)*($B$4:$B$109=$EP103),0),MATCH(FG$2,$F$2:$EK$2,0))-SUM(OFFSET($E103,,MATCH(FG$2,$F$1:$EK$1,0),,4)),""),"")</f>
        <v/>
      </c>
      <c r="FH103" t="str" cm="1">
        <f t="array" aca="1" ref="FH103" ca="1">IF(ISNUMBER(DY$4),IF(ABS(INDEX($F$4:$EK$109,MATCH(1,($A$4:$A$109=$EO103)*($B$4:$B$109=$EP103),0),MATCH(FH$2,$F$2:$EK$2,0))-SUM(OFFSET($E103,,MATCH(FH$2,$F$1:$EK$1,0),,4)))&gt;0,INDEX($F$4:$EK$109,MATCH(1,($A$4:$A$109=$EO103)*($B$4:$B$109=$EP103),0),MATCH(FH$2,$F$2:$EK$2,0))-SUM(OFFSET($E103,,MATCH(FH$2,$F$1:$EK$1,0),,4)),""),"")</f>
        <v/>
      </c>
      <c r="FI103" t="str" cm="1">
        <f t="array" aca="1" ref="FI103" ca="1">IF(ISNUMBER(DZ$4),IF(ABS(INDEX($F$4:$EK$109,MATCH(1,($A$4:$A$109=$EO103)*($B$4:$B$109=$EP103),0),MATCH(FI$2,$F$2:$EK$2,0))-SUM(OFFSET($E103,,MATCH(FI$2,$F$1:$EK$1,0),,4)))&gt;0,INDEX($F$4:$EK$109,MATCH(1,($A$4:$A$109=$EO103)*($B$4:$B$109=$EP103),0),MATCH(FI$2,$F$2:$EK$2,0))-SUM(OFFSET($E103,,MATCH(FI$2,$F$1:$EK$1,0),,4)),""),"")</f>
        <v/>
      </c>
      <c r="FJ103" t="str" cm="1">
        <f t="array" aca="1" ref="FJ103" ca="1">IF(ISNUMBER(EA$4),IF(ABS(INDEX($F$4:$EK$109,MATCH(1,($A$4:$A$109=$EO103)*($B$4:$B$109=$EP103),0),MATCH(FJ$2,$F$2:$EK$2,0))-SUM(OFFSET($E103,,MATCH(FJ$2,$F$1:$EK$1,0),,4)))&gt;0,INDEX($F$4:$EK$109,MATCH(1,($A$4:$A$109=$EO103)*($B$4:$B$109=$EP103),0),MATCH(FJ$2,$F$2:$EK$2,0))-SUM(OFFSET($E103,,MATCH(FJ$2,$F$1:$EK$1,0),,4)),""),"")</f>
        <v/>
      </c>
      <c r="FK103" t="str" cm="1">
        <f t="array" aca="1" ref="FK103" ca="1">IF(ISNUMBER(EB$4),IF(ABS(INDEX($F$4:$EK$109,MATCH(1,($A$4:$A$109=$EO103)*($B$4:$B$109=$EP103),0),MATCH(FK$2,$F$2:$EK$2,0))-SUM(OFFSET($E103,,MATCH(FK$2,$F$1:$EK$1,0),,4)))&gt;0,INDEX($F$4:$EK$109,MATCH(1,($A$4:$A$109=$EO103)*($B$4:$B$109=$EP103),0),MATCH(FK$2,$F$2:$EK$2,0))-SUM(OFFSET($E103,,MATCH(FK$2,$F$1:$EK$1,0),,4)),""),"")</f>
        <v/>
      </c>
      <c r="FL103" t="str" cm="1">
        <f t="array" aca="1" ref="FL103" ca="1">IF(ISNUMBER(EC$4),IF(ABS(INDEX($F$4:$EK$109,MATCH(1,($A$4:$A$109=$EO103)*($B$4:$B$109=$EP103),0),MATCH(FL$2,$F$2:$EK$2,0))-SUM(OFFSET($E103,,MATCH(FL$2,$F$1:$EK$1,0),,4)))&gt;0,INDEX($F$4:$EK$109,MATCH(1,($A$4:$A$109=$EO103)*($B$4:$B$109=$EP103),0),MATCH(FL$2,$F$2:$EK$2,0))-SUM(OFFSET($E103,,MATCH(FL$2,$F$1:$EK$1,0),,4)),""),"")</f>
        <v/>
      </c>
      <c r="FM103" t="str" cm="1">
        <f t="array" aca="1" ref="FM103" ca="1">IF(ISNUMBER(ED$4),IF(ABS(INDEX($F$4:$EK$109,MATCH(1,($A$4:$A$109=$EO103)*($B$4:$B$109=$EP103),0),MATCH(FM$2,$F$2:$EK$2,0))-SUM(OFFSET($E103,,MATCH(FM$2,$F$1:$EK$1,0),,4)))&gt;0,INDEX($F$4:$EK$109,MATCH(1,($A$4:$A$109=$EO103)*($B$4:$B$109=$EP103),0),MATCH(FM$2,$F$2:$EK$2,0))-SUM(OFFSET($E103,,MATCH(FM$2,$F$1:$EK$1,0),,4)),""),"")</f>
        <v/>
      </c>
      <c r="FN103" t="str" cm="1">
        <f t="array" aca="1" ref="FN103" ca="1">IF(ISNUMBER(EE$4),IF(ABS(INDEX($F$4:$EK$109,MATCH(1,($A$4:$A$109=$EO103)*($B$4:$B$109=$EP103),0),MATCH(FN$2,$F$2:$EK$2,0))-SUM(OFFSET($E103,,MATCH(FN$2,$F$1:$EK$1,0),,4)))&gt;0,INDEX($F$4:$EK$109,MATCH(1,($A$4:$A$109=$EO103)*($B$4:$B$109=$EP103),0),MATCH(FN$2,$F$2:$EK$2,0))-SUM(OFFSET($E103,,MATCH(FN$2,$F$1:$EK$1,0),,4)),""),"")</f>
        <v/>
      </c>
      <c r="FO103" t="str" cm="1">
        <f t="array" aca="1" ref="FO103" ca="1">IF(ISNUMBER(EF$4),IF(ABS(INDEX($F$4:$EK$109,MATCH(1,($A$4:$A$109=$EO103)*($B$4:$B$109=$EP103),0),MATCH(FO$2,$F$2:$EK$2,0))-SUM(OFFSET($E103,,MATCH(FO$2,$F$1:$EK$1,0),,4)))&gt;0,INDEX($F$4:$EK$109,MATCH(1,($A$4:$A$109=$EO103)*($B$4:$B$109=$EP103),0),MATCH(FO$2,$F$2:$EK$2,0))-SUM(OFFSET($E103,,MATCH(FO$2,$F$1:$EK$1,0),,4)),""),"")</f>
        <v/>
      </c>
      <c r="FP103" t="str" cm="1">
        <f t="array" aca="1" ref="FP103" ca="1">IF(ISNUMBER(EG$4),IF(ABS(INDEX($F$4:$EK$109,MATCH(1,($A$4:$A$109=$EO103)*($B$4:$B$109=$EP103),0),MATCH(FP$2,$F$2:$EK$2,0))-SUM(OFFSET($E103,,MATCH(FP$2,$F$1:$EK$1,0),,4)))&gt;0,INDEX($F$4:$EK$109,MATCH(1,($A$4:$A$109=$EO103)*($B$4:$B$109=$EP103),0),MATCH(FP$2,$F$2:$EK$2,0))-SUM(OFFSET($E103,,MATCH(FP$2,$F$1:$EK$1,0),,4)),""),"")</f>
        <v/>
      </c>
      <c r="FQ103" t="str" cm="1">
        <f t="array" aca="1" ref="FQ103" ca="1">IF(ISNUMBER(EH$4),IF(ABS(INDEX($F$4:$EK$109,MATCH(1,($A$4:$A$109=$EO103)*($B$4:$B$109=$EP103),0),MATCH(FQ$2,$F$2:$EK$2,0))-SUM(OFFSET($E103,,MATCH(FQ$2,$F$1:$EK$1,0),,4)))&gt;0,INDEX($F$4:$EK$109,MATCH(1,($A$4:$A$109=$EO103)*($B$4:$B$109=$EP103),0),MATCH(FQ$2,$F$2:$EK$2,0))-SUM(OFFSET($E103,,MATCH(FQ$2,$F$1:$EK$1,0),,4)),""),"")</f>
        <v/>
      </c>
      <c r="FR103" t="str" cm="1">
        <f t="array" aca="1" ref="FR103" ca="1">IF(ISNUMBER(EI$4),IF(ABS(INDEX($F$4:$EK$109,MATCH(1,($A$4:$A$109=$EO103)*($B$4:$B$109=$EP103),0),MATCH(FR$2,$F$2:$EK$2,0))-SUM(OFFSET($E103,,MATCH(FR$2,$F$1:$EK$1,0),,4)))&gt;0,INDEX($F$4:$EK$109,MATCH(1,($A$4:$A$109=$EO103)*($B$4:$B$109=$EP103),0),MATCH(FR$2,$F$2:$EK$2,0))-SUM(OFFSET($E103,,MATCH(FR$2,$F$1:$EK$1,0),,4)),""),"")</f>
        <v/>
      </c>
      <c r="FS103" t="str" cm="1">
        <f t="array" aca="1" ref="FS103" ca="1">IF(ISNUMBER(EJ$4),IF(ABS(INDEX($F$4:$EK$109,MATCH(1,($A$4:$A$109=$EO103)*($B$4:$B$109=$EP103),0),MATCH(FS$2,$F$2:$EK$2,0))-SUM(OFFSET($E103,,MATCH(FS$2,$F$1:$EK$1,0),,4)))&gt;0,INDEX($F$4:$EK$109,MATCH(1,($A$4:$A$109=$EO103)*($B$4:$B$109=$EP103),0),MATCH(FS$2,$F$2:$EK$2,0))-SUM(OFFSET($E103,,MATCH(FS$2,$F$1:$EK$1,0),,4)),""),"")</f>
        <v/>
      </c>
      <c r="FT103" t="str" cm="1">
        <f t="array" aca="1" ref="FT103" ca="1">IF(ISNUMBER(EK$4),IF(ABS(INDEX($F$4:$EK$109,MATCH(1,($A$4:$A$109=$EO103)*($B$4:$B$109=$EP103),0),MATCH(FT$2,$F$2:$EK$2,0))-SUM(OFFSET($E103,,MATCH(FT$2,$F$1:$EK$1,0),,4)))&gt;0,INDEX($F$4:$EK$109,MATCH(1,($A$4:$A$109=$EO103)*($B$4:$B$109=$EP103),0),MATCH(FT$2,$F$2:$EK$2,0))-SUM(OFFSET($E103,,MATCH(FT$2,$F$1:$EK$1,0),,4)),""),"")</f>
        <v/>
      </c>
    </row>
    <row r="104" spans="1:176" x14ac:dyDescent="0.25">
      <c r="A104" t="s">
        <v>201</v>
      </c>
      <c r="B104" t="s">
        <v>223</v>
      </c>
      <c r="F104">
        <v>-642422000</v>
      </c>
      <c r="G104">
        <v>5927000</v>
      </c>
      <c r="H104">
        <v>-120409000</v>
      </c>
      <c r="I104">
        <v>101971000</v>
      </c>
      <c r="J104">
        <v>-33000000</v>
      </c>
      <c r="K104">
        <v>-29000000</v>
      </c>
      <c r="L104">
        <v>36000000</v>
      </c>
      <c r="M104">
        <v>125000000</v>
      </c>
      <c r="N104">
        <v>-49000000</v>
      </c>
      <c r="O104">
        <v>-121000000</v>
      </c>
      <c r="P104">
        <v>1514000000</v>
      </c>
      <c r="Q104">
        <v>-174000000</v>
      </c>
      <c r="R104">
        <v>223000000</v>
      </c>
      <c r="S104">
        <v>-1000000</v>
      </c>
      <c r="T104">
        <v>814000000</v>
      </c>
      <c r="U104">
        <v>1200000000</v>
      </c>
      <c r="V104">
        <v>-3237000000</v>
      </c>
      <c r="W104">
        <v>-47000000</v>
      </c>
      <c r="X104">
        <v>3000000</v>
      </c>
      <c r="Y104">
        <v>61000000</v>
      </c>
      <c r="Z104">
        <v>1990000000</v>
      </c>
      <c r="AA104">
        <v>4333000000</v>
      </c>
      <c r="AB104">
        <v>2660000000</v>
      </c>
      <c r="AC104">
        <v>1131000000</v>
      </c>
      <c r="AD104">
        <v>4598000000</v>
      </c>
      <c r="AE104">
        <v>-12220000000</v>
      </c>
      <c r="AF104">
        <v>-1023000000</v>
      </c>
      <c r="AG104">
        <v>-1404000000</v>
      </c>
      <c r="AH104">
        <v>131000000</v>
      </c>
      <c r="AI104">
        <v>4650000000</v>
      </c>
      <c r="AJ104">
        <v>-4340000000</v>
      </c>
      <c r="AK104">
        <v>702000000</v>
      </c>
      <c r="AL104">
        <v>1897000000</v>
      </c>
      <c r="AM104">
        <v>-874000000</v>
      </c>
      <c r="AN104">
        <v>-213000000</v>
      </c>
      <c r="AO104">
        <v>589000000</v>
      </c>
      <c r="AP104">
        <v>1690000000</v>
      </c>
      <c r="AQ104">
        <v>704000000</v>
      </c>
      <c r="AR104">
        <v>-264000000</v>
      </c>
      <c r="AS104">
        <v>1761000000</v>
      </c>
      <c r="AT104">
        <v>307000000</v>
      </c>
      <c r="AU104">
        <v>984000000</v>
      </c>
      <c r="AV104">
        <v>536000000</v>
      </c>
      <c r="DK104">
        <v>-654933000</v>
      </c>
      <c r="DL104">
        <v>99000000</v>
      </c>
      <c r="DM104">
        <v>1170000000</v>
      </c>
      <c r="DN104">
        <v>2236000000</v>
      </c>
      <c r="DO104">
        <v>-3220000000</v>
      </c>
      <c r="DP104">
        <v>10114000000</v>
      </c>
      <c r="DQ104">
        <v>-10049000000</v>
      </c>
      <c r="DR104">
        <v>1143000000</v>
      </c>
      <c r="DS104">
        <v>1399000000</v>
      </c>
      <c r="DT104">
        <v>3891000000</v>
      </c>
      <c r="EO104" t="str">
        <f t="shared" si="10"/>
        <v>cf</v>
      </c>
      <c r="EP104" t="str">
        <f t="shared" si="10"/>
        <v>netChangeInCash</v>
      </c>
      <c r="ET104" t="str" cm="1">
        <f t="array" aca="1" ref="ET104" ca="1">IF(ISNUMBER(DK$4),IF(ABS(INDEX($F$4:$EK$109,MATCH(1,($A$4:$A$109=$EO104)*($B$4:$B$109=$EP104),0),MATCH(ET$2,$F$2:$EK$2,0))-SUM(OFFSET($E104,,MATCH(ET$2,$F$1:$EK$1,0),,4)))&gt;0,INDEX($F$4:$EK$109,MATCH(1,($A$4:$A$109=$EO104)*($B$4:$B$109=$EP104),0),MATCH(ET$2,$F$2:$EK$2,0))-SUM(OFFSET($E104,,MATCH(ET$2,$F$1:$EK$1,0),,4)),""),"")</f>
        <v/>
      </c>
      <c r="EU104" t="str" cm="1">
        <f t="array" aca="1" ref="EU104" ca="1">IF(ISNUMBER(DL$4),IF(ABS(INDEX($F$4:$EK$109,MATCH(1,($A$4:$A$109=$EO104)*($B$4:$B$109=$EP104),0),MATCH(EU$2,$F$2:$EK$2,0))-SUM(OFFSET($E104,,MATCH(EU$2,$F$1:$EK$1,0),,4)))&gt;0,INDEX($F$4:$EK$109,MATCH(1,($A$4:$A$109=$EO104)*($B$4:$B$109=$EP104),0),MATCH(EU$2,$F$2:$EK$2,0))-SUM(OFFSET($E104,,MATCH(EU$2,$F$1:$EK$1,0),,4)),""),"")</f>
        <v/>
      </c>
      <c r="EV104" t="str" cm="1">
        <f t="array" aca="1" ref="EV104" ca="1">IF(ISNUMBER(DM$4),IF(ABS(INDEX($F$4:$EK$109,MATCH(1,($A$4:$A$109=$EO104)*($B$4:$B$109=$EP104),0),MATCH(EV$2,$F$2:$EK$2,0))-SUM(OFFSET($E104,,MATCH(EV$2,$F$1:$EK$1,0),,4)))&gt;0,INDEX($F$4:$EK$109,MATCH(1,($A$4:$A$109=$EO104)*($B$4:$B$109=$EP104),0),MATCH(EV$2,$F$2:$EK$2,0))-SUM(OFFSET($E104,,MATCH(EV$2,$F$1:$EK$1,0),,4)),""),"")</f>
        <v/>
      </c>
      <c r="EW104" t="str" cm="1">
        <f t="array" aca="1" ref="EW104" ca="1">IF(ISNUMBER(DN$4),IF(ABS(INDEX($F$4:$EK$109,MATCH(1,($A$4:$A$109=$EO104)*($B$4:$B$109=$EP104),0),MATCH(EW$2,$F$2:$EK$2,0))-SUM(OFFSET($E104,,MATCH(EW$2,$F$1:$EK$1,0),,4)))&gt;0,INDEX($F$4:$EK$109,MATCH(1,($A$4:$A$109=$EO104)*($B$4:$B$109=$EP104),0),MATCH(EW$2,$F$2:$EK$2,0))-SUM(OFFSET($E104,,MATCH(EW$2,$F$1:$EK$1,0),,4)),""),"")</f>
        <v/>
      </c>
      <c r="EX104" t="str" cm="1">
        <f t="array" aca="1" ref="EX104" ca="1">IF(ISNUMBER(DO$4),IF(ABS(INDEX($F$4:$EK$109,MATCH(1,($A$4:$A$109=$EO104)*($B$4:$B$109=$EP104),0),MATCH(EX$2,$F$2:$EK$2,0))-SUM(OFFSET($E104,,MATCH(EX$2,$F$1:$EK$1,0),,4)))&gt;0,INDEX($F$4:$EK$109,MATCH(1,($A$4:$A$109=$EO104)*($B$4:$B$109=$EP104),0),MATCH(EX$2,$F$2:$EK$2,0))-SUM(OFFSET($E104,,MATCH(EX$2,$F$1:$EK$1,0),,4)),""),"")</f>
        <v/>
      </c>
      <c r="EY104" t="str" cm="1">
        <f t="array" aca="1" ref="EY104" ca="1">IF(ISNUMBER(DP$4),IF(ABS(INDEX($F$4:$EK$109,MATCH(1,($A$4:$A$109=$EO104)*($B$4:$B$109=$EP104),0),MATCH(EY$2,$F$2:$EK$2,0))-SUM(OFFSET($E104,,MATCH(EY$2,$F$1:$EK$1,0),,4)))&gt;0,INDEX($F$4:$EK$109,MATCH(1,($A$4:$A$109=$EO104)*($B$4:$B$109=$EP104),0),MATCH(EY$2,$F$2:$EK$2,0))-SUM(OFFSET($E104,,MATCH(EY$2,$F$1:$EK$1,0),,4)),""),"")</f>
        <v/>
      </c>
      <c r="EZ104" t="str" cm="1">
        <f t="array" aca="1" ref="EZ104" ca="1">IF(ISNUMBER(DQ$4),IF(ABS(INDEX($F$4:$EK$109,MATCH(1,($A$4:$A$109=$EO104)*($B$4:$B$109=$EP104),0),MATCH(EZ$2,$F$2:$EK$2,0))-SUM(OFFSET($E104,,MATCH(EZ$2,$F$1:$EK$1,0),,4)))&gt;0,INDEX($F$4:$EK$109,MATCH(1,($A$4:$A$109=$EO104)*($B$4:$B$109=$EP104),0),MATCH(EZ$2,$F$2:$EK$2,0))-SUM(OFFSET($E104,,MATCH(EZ$2,$F$1:$EK$1,0),,4)),""),"")</f>
        <v/>
      </c>
      <c r="FA104" t="str" cm="1">
        <f t="array" aca="1" ref="FA104" ca="1">IF(ISNUMBER(DR$4),IF(ABS(INDEX($F$4:$EK$109,MATCH(1,($A$4:$A$109=$EO104)*($B$4:$B$109=$EP104),0),MATCH(FA$2,$F$2:$EK$2,0))-SUM(OFFSET($E104,,MATCH(FA$2,$F$1:$EK$1,0),,4)))&gt;0,INDEX($F$4:$EK$109,MATCH(1,($A$4:$A$109=$EO104)*($B$4:$B$109=$EP104),0),MATCH(FA$2,$F$2:$EK$2,0))-SUM(OFFSET($E104,,MATCH(FA$2,$F$1:$EK$1,0),,4)),""),"")</f>
        <v/>
      </c>
      <c r="FB104" t="str" cm="1">
        <f t="array" aca="1" ref="FB104" ca="1">IF(ISNUMBER(DS$4),IF(ABS(INDEX($F$4:$EK$109,MATCH(1,($A$4:$A$109=$EO104)*($B$4:$B$109=$EP104),0),MATCH(FB$2,$F$2:$EK$2,0))-SUM(OFFSET($E104,,MATCH(FB$2,$F$1:$EK$1,0),,4)))&gt;0,INDEX($F$4:$EK$109,MATCH(1,($A$4:$A$109=$EO104)*($B$4:$B$109=$EP104),0),MATCH(FB$2,$F$2:$EK$2,0))-SUM(OFFSET($E104,,MATCH(FB$2,$F$1:$EK$1,0),,4)),""),"")</f>
        <v/>
      </c>
      <c r="FC104" t="str" cm="1">
        <f t="array" aca="1" ref="FC104" ca="1">IF(ISNUMBER(DT$4),IF(ABS(INDEX($F$4:$EK$109,MATCH(1,($A$4:$A$109=$EO104)*($B$4:$B$109=$EP104),0),MATCH(FC$2,$F$2:$EK$2,0))-SUM(OFFSET($E104,,MATCH(FC$2,$F$1:$EK$1,0),,4)))&gt;0,INDEX($F$4:$EK$109,MATCH(1,($A$4:$A$109=$EO104)*($B$4:$B$109=$EP104),0),MATCH(FC$2,$F$2:$EK$2,0))-SUM(OFFSET($E104,,MATCH(FC$2,$F$1:$EK$1,0),,4)),""),"")</f>
        <v/>
      </c>
      <c r="FD104" t="str" cm="1">
        <f t="array" aca="1" ref="FD104" ca="1">IF(ISNUMBER(DU$4),IF(ABS(INDEX($F$4:$EK$109,MATCH(1,($A$4:$A$109=$EO104)*($B$4:$B$109=$EP104),0),MATCH(FD$2,$F$2:$EK$2,0))-SUM(OFFSET($E104,,MATCH(FD$2,$F$1:$EK$1,0),,4)))&gt;0,INDEX($F$4:$EK$109,MATCH(1,($A$4:$A$109=$EO104)*($B$4:$B$109=$EP104),0),MATCH(FD$2,$F$2:$EK$2,0))-SUM(OFFSET($E104,,MATCH(FD$2,$F$1:$EK$1,0),,4)),""),"")</f>
        <v/>
      </c>
      <c r="FE104" t="str" cm="1">
        <f t="array" aca="1" ref="FE104" ca="1">IF(ISNUMBER(DV$4),IF(ABS(INDEX($F$4:$EK$109,MATCH(1,($A$4:$A$109=$EO104)*($B$4:$B$109=$EP104),0),MATCH(FE$2,$F$2:$EK$2,0))-SUM(OFFSET($E104,,MATCH(FE$2,$F$1:$EK$1,0),,4)))&gt;0,INDEX($F$4:$EK$109,MATCH(1,($A$4:$A$109=$EO104)*($B$4:$B$109=$EP104),0),MATCH(FE$2,$F$2:$EK$2,0))-SUM(OFFSET($E104,,MATCH(FE$2,$F$1:$EK$1,0),,4)),""),"")</f>
        <v/>
      </c>
      <c r="FF104" t="str" cm="1">
        <f t="array" aca="1" ref="FF104" ca="1">IF(ISNUMBER(DW$4),IF(ABS(INDEX($F$4:$EK$109,MATCH(1,($A$4:$A$109=$EO104)*($B$4:$B$109=$EP104),0),MATCH(FF$2,$F$2:$EK$2,0))-SUM(OFFSET($E104,,MATCH(FF$2,$F$1:$EK$1,0),,4)))&gt;0,INDEX($F$4:$EK$109,MATCH(1,($A$4:$A$109=$EO104)*($B$4:$B$109=$EP104),0),MATCH(FF$2,$F$2:$EK$2,0))-SUM(OFFSET($E104,,MATCH(FF$2,$F$1:$EK$1,0),,4)),""),"")</f>
        <v/>
      </c>
      <c r="FG104" t="str" cm="1">
        <f t="array" aca="1" ref="FG104" ca="1">IF(ISNUMBER(DX$4),IF(ABS(INDEX($F$4:$EK$109,MATCH(1,($A$4:$A$109=$EO104)*($B$4:$B$109=$EP104),0),MATCH(FG$2,$F$2:$EK$2,0))-SUM(OFFSET($E104,,MATCH(FG$2,$F$1:$EK$1,0),,4)))&gt;0,INDEX($F$4:$EK$109,MATCH(1,($A$4:$A$109=$EO104)*($B$4:$B$109=$EP104),0),MATCH(FG$2,$F$2:$EK$2,0))-SUM(OFFSET($E104,,MATCH(FG$2,$F$1:$EK$1,0),,4)),""),"")</f>
        <v/>
      </c>
      <c r="FH104" t="str" cm="1">
        <f t="array" aca="1" ref="FH104" ca="1">IF(ISNUMBER(DY$4),IF(ABS(INDEX($F$4:$EK$109,MATCH(1,($A$4:$A$109=$EO104)*($B$4:$B$109=$EP104),0),MATCH(FH$2,$F$2:$EK$2,0))-SUM(OFFSET($E104,,MATCH(FH$2,$F$1:$EK$1,0),,4)))&gt;0,INDEX($F$4:$EK$109,MATCH(1,($A$4:$A$109=$EO104)*($B$4:$B$109=$EP104),0),MATCH(FH$2,$F$2:$EK$2,0))-SUM(OFFSET($E104,,MATCH(FH$2,$F$1:$EK$1,0),,4)),""),"")</f>
        <v/>
      </c>
      <c r="FI104" t="str" cm="1">
        <f t="array" aca="1" ref="FI104" ca="1">IF(ISNUMBER(DZ$4),IF(ABS(INDEX($F$4:$EK$109,MATCH(1,($A$4:$A$109=$EO104)*($B$4:$B$109=$EP104),0),MATCH(FI$2,$F$2:$EK$2,0))-SUM(OFFSET($E104,,MATCH(FI$2,$F$1:$EK$1,0),,4)))&gt;0,INDEX($F$4:$EK$109,MATCH(1,($A$4:$A$109=$EO104)*($B$4:$B$109=$EP104),0),MATCH(FI$2,$F$2:$EK$2,0))-SUM(OFFSET($E104,,MATCH(FI$2,$F$1:$EK$1,0),,4)),""),"")</f>
        <v/>
      </c>
      <c r="FJ104" t="str" cm="1">
        <f t="array" aca="1" ref="FJ104" ca="1">IF(ISNUMBER(EA$4),IF(ABS(INDEX($F$4:$EK$109,MATCH(1,($A$4:$A$109=$EO104)*($B$4:$B$109=$EP104),0),MATCH(FJ$2,$F$2:$EK$2,0))-SUM(OFFSET($E104,,MATCH(FJ$2,$F$1:$EK$1,0),,4)))&gt;0,INDEX($F$4:$EK$109,MATCH(1,($A$4:$A$109=$EO104)*($B$4:$B$109=$EP104),0),MATCH(FJ$2,$F$2:$EK$2,0))-SUM(OFFSET($E104,,MATCH(FJ$2,$F$1:$EK$1,0),,4)),""),"")</f>
        <v/>
      </c>
      <c r="FK104" t="str" cm="1">
        <f t="array" aca="1" ref="FK104" ca="1">IF(ISNUMBER(EB$4),IF(ABS(INDEX($F$4:$EK$109,MATCH(1,($A$4:$A$109=$EO104)*($B$4:$B$109=$EP104),0),MATCH(FK$2,$F$2:$EK$2,0))-SUM(OFFSET($E104,,MATCH(FK$2,$F$1:$EK$1,0),,4)))&gt;0,INDEX($F$4:$EK$109,MATCH(1,($A$4:$A$109=$EO104)*($B$4:$B$109=$EP104),0),MATCH(FK$2,$F$2:$EK$2,0))-SUM(OFFSET($E104,,MATCH(FK$2,$F$1:$EK$1,0),,4)),""),"")</f>
        <v/>
      </c>
      <c r="FL104" t="str" cm="1">
        <f t="array" aca="1" ref="FL104" ca="1">IF(ISNUMBER(EC$4),IF(ABS(INDEX($F$4:$EK$109,MATCH(1,($A$4:$A$109=$EO104)*($B$4:$B$109=$EP104),0),MATCH(FL$2,$F$2:$EK$2,0))-SUM(OFFSET($E104,,MATCH(FL$2,$F$1:$EK$1,0),,4)))&gt;0,INDEX($F$4:$EK$109,MATCH(1,($A$4:$A$109=$EO104)*($B$4:$B$109=$EP104),0),MATCH(FL$2,$F$2:$EK$2,0))-SUM(OFFSET($E104,,MATCH(FL$2,$F$1:$EK$1,0),,4)),""),"")</f>
        <v/>
      </c>
      <c r="FM104" t="str" cm="1">
        <f t="array" aca="1" ref="FM104" ca="1">IF(ISNUMBER(ED$4),IF(ABS(INDEX($F$4:$EK$109,MATCH(1,($A$4:$A$109=$EO104)*($B$4:$B$109=$EP104),0),MATCH(FM$2,$F$2:$EK$2,0))-SUM(OFFSET($E104,,MATCH(FM$2,$F$1:$EK$1,0),,4)))&gt;0,INDEX($F$4:$EK$109,MATCH(1,($A$4:$A$109=$EO104)*($B$4:$B$109=$EP104),0),MATCH(FM$2,$F$2:$EK$2,0))-SUM(OFFSET($E104,,MATCH(FM$2,$F$1:$EK$1,0),,4)),""),"")</f>
        <v/>
      </c>
      <c r="FN104" t="str" cm="1">
        <f t="array" aca="1" ref="FN104" ca="1">IF(ISNUMBER(EE$4),IF(ABS(INDEX($F$4:$EK$109,MATCH(1,($A$4:$A$109=$EO104)*($B$4:$B$109=$EP104),0),MATCH(FN$2,$F$2:$EK$2,0))-SUM(OFFSET($E104,,MATCH(FN$2,$F$1:$EK$1,0),,4)))&gt;0,INDEX($F$4:$EK$109,MATCH(1,($A$4:$A$109=$EO104)*($B$4:$B$109=$EP104),0),MATCH(FN$2,$F$2:$EK$2,0))-SUM(OFFSET($E104,,MATCH(FN$2,$F$1:$EK$1,0),,4)),""),"")</f>
        <v/>
      </c>
      <c r="FO104" t="str" cm="1">
        <f t="array" aca="1" ref="FO104" ca="1">IF(ISNUMBER(EF$4),IF(ABS(INDEX($F$4:$EK$109,MATCH(1,($A$4:$A$109=$EO104)*($B$4:$B$109=$EP104),0),MATCH(FO$2,$F$2:$EK$2,0))-SUM(OFFSET($E104,,MATCH(FO$2,$F$1:$EK$1,0),,4)))&gt;0,INDEX($F$4:$EK$109,MATCH(1,($A$4:$A$109=$EO104)*($B$4:$B$109=$EP104),0),MATCH(FO$2,$F$2:$EK$2,0))-SUM(OFFSET($E104,,MATCH(FO$2,$F$1:$EK$1,0),,4)),""),"")</f>
        <v/>
      </c>
      <c r="FP104" t="str" cm="1">
        <f t="array" aca="1" ref="FP104" ca="1">IF(ISNUMBER(EG$4),IF(ABS(INDEX($F$4:$EK$109,MATCH(1,($A$4:$A$109=$EO104)*($B$4:$B$109=$EP104),0),MATCH(FP$2,$F$2:$EK$2,0))-SUM(OFFSET($E104,,MATCH(FP$2,$F$1:$EK$1,0),,4)))&gt;0,INDEX($F$4:$EK$109,MATCH(1,($A$4:$A$109=$EO104)*($B$4:$B$109=$EP104),0),MATCH(FP$2,$F$2:$EK$2,0))-SUM(OFFSET($E104,,MATCH(FP$2,$F$1:$EK$1,0),,4)),""),"")</f>
        <v/>
      </c>
      <c r="FQ104" t="str" cm="1">
        <f t="array" aca="1" ref="FQ104" ca="1">IF(ISNUMBER(EH$4),IF(ABS(INDEX($F$4:$EK$109,MATCH(1,($A$4:$A$109=$EO104)*($B$4:$B$109=$EP104),0),MATCH(FQ$2,$F$2:$EK$2,0))-SUM(OFFSET($E104,,MATCH(FQ$2,$F$1:$EK$1,0),,4)))&gt;0,INDEX($F$4:$EK$109,MATCH(1,($A$4:$A$109=$EO104)*($B$4:$B$109=$EP104),0),MATCH(FQ$2,$F$2:$EK$2,0))-SUM(OFFSET($E104,,MATCH(FQ$2,$F$1:$EK$1,0),,4)),""),"")</f>
        <v/>
      </c>
      <c r="FR104" t="str" cm="1">
        <f t="array" aca="1" ref="FR104" ca="1">IF(ISNUMBER(EI$4),IF(ABS(INDEX($F$4:$EK$109,MATCH(1,($A$4:$A$109=$EO104)*($B$4:$B$109=$EP104),0),MATCH(FR$2,$F$2:$EK$2,0))-SUM(OFFSET($E104,,MATCH(FR$2,$F$1:$EK$1,0),,4)))&gt;0,INDEX($F$4:$EK$109,MATCH(1,($A$4:$A$109=$EO104)*($B$4:$B$109=$EP104),0),MATCH(FR$2,$F$2:$EK$2,0))-SUM(OFFSET($E104,,MATCH(FR$2,$F$1:$EK$1,0),,4)),""),"")</f>
        <v/>
      </c>
      <c r="FS104" t="str" cm="1">
        <f t="array" aca="1" ref="FS104" ca="1">IF(ISNUMBER(EJ$4),IF(ABS(INDEX($F$4:$EK$109,MATCH(1,($A$4:$A$109=$EO104)*($B$4:$B$109=$EP104),0),MATCH(FS$2,$F$2:$EK$2,0))-SUM(OFFSET($E104,,MATCH(FS$2,$F$1:$EK$1,0),,4)))&gt;0,INDEX($F$4:$EK$109,MATCH(1,($A$4:$A$109=$EO104)*($B$4:$B$109=$EP104),0),MATCH(FS$2,$F$2:$EK$2,0))-SUM(OFFSET($E104,,MATCH(FS$2,$F$1:$EK$1,0),,4)),""),"")</f>
        <v/>
      </c>
      <c r="FT104" t="str" cm="1">
        <f t="array" aca="1" ref="FT104" ca="1">IF(ISNUMBER(EK$4),IF(ABS(INDEX($F$4:$EK$109,MATCH(1,($A$4:$A$109=$EO104)*($B$4:$B$109=$EP104),0),MATCH(FT$2,$F$2:$EK$2,0))-SUM(OFFSET($E104,,MATCH(FT$2,$F$1:$EK$1,0),,4)))&gt;0,INDEX($F$4:$EK$109,MATCH(1,($A$4:$A$109=$EO104)*($B$4:$B$109=$EP104),0),MATCH(FT$2,$F$2:$EK$2,0))-SUM(OFFSET($E104,,MATCH(FT$2,$F$1:$EK$1,0),,4)),""),"")</f>
        <v/>
      </c>
    </row>
    <row r="105" spans="1:176" x14ac:dyDescent="0.25">
      <c r="A105" t="s">
        <v>201</v>
      </c>
      <c r="B105" t="s">
        <v>224</v>
      </c>
      <c r="F105">
        <v>509165000</v>
      </c>
      <c r="G105">
        <v>515092000</v>
      </c>
      <c r="H105">
        <v>394683000</v>
      </c>
      <c r="I105">
        <v>496654000</v>
      </c>
      <c r="J105">
        <v>464000000</v>
      </c>
      <c r="K105">
        <v>435000000</v>
      </c>
      <c r="L105">
        <v>471000000</v>
      </c>
      <c r="M105">
        <v>596000000</v>
      </c>
      <c r="N105">
        <v>547000000</v>
      </c>
      <c r="O105">
        <v>426000000</v>
      </c>
      <c r="P105">
        <v>1940000000</v>
      </c>
      <c r="Q105">
        <v>1766000000</v>
      </c>
      <c r="R105">
        <v>1989000000</v>
      </c>
      <c r="S105">
        <v>1988000000</v>
      </c>
      <c r="T105">
        <v>2802000000</v>
      </c>
      <c r="U105">
        <v>4002000000</v>
      </c>
      <c r="V105">
        <v>765000000</v>
      </c>
      <c r="W105">
        <v>718000000</v>
      </c>
      <c r="X105">
        <v>721000000</v>
      </c>
      <c r="Y105">
        <v>782000000</v>
      </c>
      <c r="Z105">
        <v>2772000000</v>
      </c>
      <c r="AA105">
        <v>7105000000</v>
      </c>
      <c r="AB105">
        <v>9765000000</v>
      </c>
      <c r="AC105">
        <v>10896000000</v>
      </c>
      <c r="AD105">
        <v>15494000000</v>
      </c>
      <c r="AE105">
        <v>3274000000</v>
      </c>
      <c r="AF105">
        <v>2251000000</v>
      </c>
      <c r="AG105">
        <v>847000000</v>
      </c>
      <c r="AH105">
        <v>978000000</v>
      </c>
      <c r="AI105">
        <v>5628000000</v>
      </c>
      <c r="AJ105">
        <v>1288000000</v>
      </c>
      <c r="AK105">
        <v>1990000000</v>
      </c>
      <c r="AL105">
        <v>3887000000</v>
      </c>
      <c r="AM105">
        <v>3013000000</v>
      </c>
      <c r="AN105">
        <v>2800000000</v>
      </c>
      <c r="AO105">
        <v>3389000000</v>
      </c>
      <c r="AP105">
        <v>5079000000</v>
      </c>
      <c r="AQ105">
        <v>5783000000</v>
      </c>
      <c r="AR105">
        <v>5519000000</v>
      </c>
      <c r="AS105">
        <v>7280000000</v>
      </c>
      <c r="AT105">
        <v>7587000000</v>
      </c>
      <c r="AU105">
        <v>8571000000</v>
      </c>
      <c r="AV105">
        <v>9107000000</v>
      </c>
      <c r="DK105">
        <v>496654000</v>
      </c>
      <c r="DL105">
        <v>596000000</v>
      </c>
      <c r="DM105">
        <v>1766000000</v>
      </c>
      <c r="DN105">
        <v>4002000000</v>
      </c>
      <c r="DO105">
        <v>782000000</v>
      </c>
      <c r="DP105">
        <v>10896000000</v>
      </c>
      <c r="DQ105">
        <v>847000000</v>
      </c>
      <c r="DR105">
        <v>1990000000</v>
      </c>
      <c r="DS105">
        <v>3389000000</v>
      </c>
      <c r="DT105">
        <v>7280000000</v>
      </c>
      <c r="EO105" t="str">
        <f t="shared" si="10"/>
        <v>cf</v>
      </c>
      <c r="EP105" t="str">
        <f t="shared" si="10"/>
        <v>cashAtEndOfPeriod</v>
      </c>
      <c r="ET105" cm="1">
        <f t="array" aca="1" ref="ET105" ca="1">IF(ISNUMBER(DK$4),IF(ABS(INDEX($F$4:$EK$109,MATCH(1,($A$4:$A$109=$EO105)*($B$4:$B$109=$EP105),0),MATCH(ET$2,$F$2:$EK$2,0))-SUM(OFFSET($E105,,MATCH(ET$2,$F$1:$EK$1,0),,4)))&gt;0,INDEX($F$4:$EK$109,MATCH(1,($A$4:$A$109=$EO105)*($B$4:$B$109=$EP105),0),MATCH(ET$2,$F$2:$EK$2,0))-SUM(OFFSET($E105,,MATCH(ET$2,$F$1:$EK$1,0),,4)),""),"")</f>
        <v>-1418940000</v>
      </c>
      <c r="EU105" cm="1">
        <f t="array" aca="1" ref="EU105" ca="1">IF(ISNUMBER(DL$4),IF(ABS(INDEX($F$4:$EK$109,MATCH(1,($A$4:$A$109=$EO105)*($B$4:$B$109=$EP105),0),MATCH(EU$2,$F$2:$EK$2,0))-SUM(OFFSET($E105,,MATCH(EU$2,$F$1:$EK$1,0),,4)))&gt;0,INDEX($F$4:$EK$109,MATCH(1,($A$4:$A$109=$EO105)*($B$4:$B$109=$EP105),0),MATCH(EU$2,$F$2:$EK$2,0))-SUM(OFFSET($E105,,MATCH(EU$2,$F$1:$EK$1,0),,4)),""),"")</f>
        <v>-1370000000</v>
      </c>
      <c r="EV105" cm="1">
        <f t="array" aca="1" ref="EV105" ca="1">IF(ISNUMBER(DM$4),IF(ABS(INDEX($F$4:$EK$109,MATCH(1,($A$4:$A$109=$EO105)*($B$4:$B$109=$EP105),0),MATCH(EV$2,$F$2:$EK$2,0))-SUM(OFFSET($E105,,MATCH(EV$2,$F$1:$EK$1,0),,4)))&gt;0,INDEX($F$4:$EK$109,MATCH(1,($A$4:$A$109=$EO105)*($B$4:$B$109=$EP105),0),MATCH(EV$2,$F$2:$EK$2,0))-SUM(OFFSET($E105,,MATCH(EV$2,$F$1:$EK$1,0),,4)),""),"")</f>
        <v>-2913000000</v>
      </c>
      <c r="EW105" cm="1">
        <f t="array" aca="1" ref="EW105" ca="1">IF(ISNUMBER(DN$4),IF(ABS(INDEX($F$4:$EK$109,MATCH(1,($A$4:$A$109=$EO105)*($B$4:$B$109=$EP105),0),MATCH(EW$2,$F$2:$EK$2,0))-SUM(OFFSET($E105,,MATCH(EW$2,$F$1:$EK$1,0),,4)))&gt;0,INDEX($F$4:$EK$109,MATCH(1,($A$4:$A$109=$EO105)*($B$4:$B$109=$EP105),0),MATCH(EW$2,$F$2:$EK$2,0))-SUM(OFFSET($E105,,MATCH(EW$2,$F$1:$EK$1,0),,4)),""),"")</f>
        <v>-6779000000</v>
      </c>
      <c r="EX105" cm="1">
        <f t="array" aca="1" ref="EX105" ca="1">IF(ISNUMBER(DO$4),IF(ABS(INDEX($F$4:$EK$109,MATCH(1,($A$4:$A$109=$EO105)*($B$4:$B$109=$EP105),0),MATCH(EX$2,$F$2:$EK$2,0))-SUM(OFFSET($E105,,MATCH(EX$2,$F$1:$EK$1,0),,4)))&gt;0,INDEX($F$4:$EK$109,MATCH(1,($A$4:$A$109=$EO105)*($B$4:$B$109=$EP105),0),MATCH(EX$2,$F$2:$EK$2,0))-SUM(OFFSET($E105,,MATCH(EX$2,$F$1:$EK$1,0),,4)),""),"")</f>
        <v>-2204000000</v>
      </c>
      <c r="EY105" cm="1">
        <f t="array" aca="1" ref="EY105" ca="1">IF(ISNUMBER(DP$4),IF(ABS(INDEX($F$4:$EK$109,MATCH(1,($A$4:$A$109=$EO105)*($B$4:$B$109=$EP105),0),MATCH(EY$2,$F$2:$EK$2,0))-SUM(OFFSET($E105,,MATCH(EY$2,$F$1:$EK$1,0),,4)))&gt;0,INDEX($F$4:$EK$109,MATCH(1,($A$4:$A$109=$EO105)*($B$4:$B$109=$EP105),0),MATCH(EY$2,$F$2:$EK$2,0))-SUM(OFFSET($E105,,MATCH(EY$2,$F$1:$EK$1,0),,4)),""),"")</f>
        <v>-19642000000</v>
      </c>
      <c r="EZ105" cm="1">
        <f t="array" aca="1" ref="EZ105" ca="1">IF(ISNUMBER(DQ$4),IF(ABS(INDEX($F$4:$EK$109,MATCH(1,($A$4:$A$109=$EO105)*($B$4:$B$109=$EP105),0),MATCH(EZ$2,$F$2:$EK$2,0))-SUM(OFFSET($E105,,MATCH(EZ$2,$F$1:$EK$1,0),,4)))&gt;0,INDEX($F$4:$EK$109,MATCH(1,($A$4:$A$109=$EO105)*($B$4:$B$109=$EP105),0),MATCH(EZ$2,$F$2:$EK$2,0))-SUM(OFFSET($E105,,MATCH(EZ$2,$F$1:$EK$1,0),,4)),""),"")</f>
        <v>-21019000000</v>
      </c>
      <c r="FA105" cm="1">
        <f t="array" aca="1" ref="FA105" ca="1">IF(ISNUMBER(DR$4),IF(ABS(INDEX($F$4:$EK$109,MATCH(1,($A$4:$A$109=$EO105)*($B$4:$B$109=$EP105),0),MATCH(FA$2,$F$2:$EK$2,0))-SUM(OFFSET($E105,,MATCH(FA$2,$F$1:$EK$1,0),,4)))&gt;0,INDEX($F$4:$EK$109,MATCH(1,($A$4:$A$109=$EO105)*($B$4:$B$109=$EP105),0),MATCH(FA$2,$F$2:$EK$2,0))-SUM(OFFSET($E105,,MATCH(FA$2,$F$1:$EK$1,0),,4)),""),"")</f>
        <v>-7894000000</v>
      </c>
      <c r="FB105" cm="1">
        <f t="array" aca="1" ref="FB105" ca="1">IF(ISNUMBER(DS$4),IF(ABS(INDEX($F$4:$EK$109,MATCH(1,($A$4:$A$109=$EO105)*($B$4:$B$109=$EP105),0),MATCH(FB$2,$F$2:$EK$2,0))-SUM(OFFSET($E105,,MATCH(FB$2,$F$1:$EK$1,0),,4)))&gt;0,INDEX($F$4:$EK$109,MATCH(1,($A$4:$A$109=$EO105)*($B$4:$B$109=$EP105),0),MATCH(FB$2,$F$2:$EK$2,0))-SUM(OFFSET($E105,,MATCH(FB$2,$F$1:$EK$1,0),,4)),""),"")</f>
        <v>-9700000000</v>
      </c>
      <c r="FC105" cm="1">
        <f t="array" aca="1" ref="FC105" ca="1">IF(ISNUMBER(DT$4),IF(ABS(INDEX($F$4:$EK$109,MATCH(1,($A$4:$A$109=$EO105)*($B$4:$B$109=$EP105),0),MATCH(FC$2,$F$2:$EK$2,0))-SUM(OFFSET($E105,,MATCH(FC$2,$F$1:$EK$1,0),,4)))&gt;0,INDEX($F$4:$EK$109,MATCH(1,($A$4:$A$109=$EO105)*($B$4:$B$109=$EP105),0),MATCH(FC$2,$F$2:$EK$2,0))-SUM(OFFSET($E105,,MATCH(FC$2,$F$1:$EK$1,0),,4)),""),"")</f>
        <v>-16381000000</v>
      </c>
      <c r="FD105" t="str" cm="1">
        <f t="array" aca="1" ref="FD105" ca="1">IF(ISNUMBER(DU$4),IF(ABS(INDEX($F$4:$EK$109,MATCH(1,($A$4:$A$109=$EO105)*($B$4:$B$109=$EP105),0),MATCH(FD$2,$F$2:$EK$2,0))-SUM(OFFSET($E105,,MATCH(FD$2,$F$1:$EK$1,0),,4)))&gt;0,INDEX($F$4:$EK$109,MATCH(1,($A$4:$A$109=$EO105)*($B$4:$B$109=$EP105),0),MATCH(FD$2,$F$2:$EK$2,0))-SUM(OFFSET($E105,,MATCH(FD$2,$F$1:$EK$1,0),,4)),""),"")</f>
        <v/>
      </c>
      <c r="FE105" t="str" cm="1">
        <f t="array" aca="1" ref="FE105" ca="1">IF(ISNUMBER(DV$4),IF(ABS(INDEX($F$4:$EK$109,MATCH(1,($A$4:$A$109=$EO105)*($B$4:$B$109=$EP105),0),MATCH(FE$2,$F$2:$EK$2,0))-SUM(OFFSET($E105,,MATCH(FE$2,$F$1:$EK$1,0),,4)))&gt;0,INDEX($F$4:$EK$109,MATCH(1,($A$4:$A$109=$EO105)*($B$4:$B$109=$EP105),0),MATCH(FE$2,$F$2:$EK$2,0))-SUM(OFFSET($E105,,MATCH(FE$2,$F$1:$EK$1,0),,4)),""),"")</f>
        <v/>
      </c>
      <c r="FF105" t="str" cm="1">
        <f t="array" aca="1" ref="FF105" ca="1">IF(ISNUMBER(DW$4),IF(ABS(INDEX($F$4:$EK$109,MATCH(1,($A$4:$A$109=$EO105)*($B$4:$B$109=$EP105),0),MATCH(FF$2,$F$2:$EK$2,0))-SUM(OFFSET($E105,,MATCH(FF$2,$F$1:$EK$1,0),,4)))&gt;0,INDEX($F$4:$EK$109,MATCH(1,($A$4:$A$109=$EO105)*($B$4:$B$109=$EP105),0),MATCH(FF$2,$F$2:$EK$2,0))-SUM(OFFSET($E105,,MATCH(FF$2,$F$1:$EK$1,0),,4)),""),"")</f>
        <v/>
      </c>
      <c r="FG105" t="str" cm="1">
        <f t="array" aca="1" ref="FG105" ca="1">IF(ISNUMBER(DX$4),IF(ABS(INDEX($F$4:$EK$109,MATCH(1,($A$4:$A$109=$EO105)*($B$4:$B$109=$EP105),0),MATCH(FG$2,$F$2:$EK$2,0))-SUM(OFFSET($E105,,MATCH(FG$2,$F$1:$EK$1,0),,4)))&gt;0,INDEX($F$4:$EK$109,MATCH(1,($A$4:$A$109=$EO105)*($B$4:$B$109=$EP105),0),MATCH(FG$2,$F$2:$EK$2,0))-SUM(OFFSET($E105,,MATCH(FG$2,$F$1:$EK$1,0),,4)),""),"")</f>
        <v/>
      </c>
      <c r="FH105" t="str" cm="1">
        <f t="array" aca="1" ref="FH105" ca="1">IF(ISNUMBER(DY$4),IF(ABS(INDEX($F$4:$EK$109,MATCH(1,($A$4:$A$109=$EO105)*($B$4:$B$109=$EP105),0),MATCH(FH$2,$F$2:$EK$2,0))-SUM(OFFSET($E105,,MATCH(FH$2,$F$1:$EK$1,0),,4)))&gt;0,INDEX($F$4:$EK$109,MATCH(1,($A$4:$A$109=$EO105)*($B$4:$B$109=$EP105),0),MATCH(FH$2,$F$2:$EK$2,0))-SUM(OFFSET($E105,,MATCH(FH$2,$F$1:$EK$1,0),,4)),""),"")</f>
        <v/>
      </c>
      <c r="FI105" t="str" cm="1">
        <f t="array" aca="1" ref="FI105" ca="1">IF(ISNUMBER(DZ$4),IF(ABS(INDEX($F$4:$EK$109,MATCH(1,($A$4:$A$109=$EO105)*($B$4:$B$109=$EP105),0),MATCH(FI$2,$F$2:$EK$2,0))-SUM(OFFSET($E105,,MATCH(FI$2,$F$1:$EK$1,0),,4)))&gt;0,INDEX($F$4:$EK$109,MATCH(1,($A$4:$A$109=$EO105)*($B$4:$B$109=$EP105),0),MATCH(FI$2,$F$2:$EK$2,0))-SUM(OFFSET($E105,,MATCH(FI$2,$F$1:$EK$1,0),,4)),""),"")</f>
        <v/>
      </c>
      <c r="FJ105" t="str" cm="1">
        <f t="array" aca="1" ref="FJ105" ca="1">IF(ISNUMBER(EA$4),IF(ABS(INDEX($F$4:$EK$109,MATCH(1,($A$4:$A$109=$EO105)*($B$4:$B$109=$EP105),0),MATCH(FJ$2,$F$2:$EK$2,0))-SUM(OFFSET($E105,,MATCH(FJ$2,$F$1:$EK$1,0),,4)))&gt;0,INDEX($F$4:$EK$109,MATCH(1,($A$4:$A$109=$EO105)*($B$4:$B$109=$EP105),0),MATCH(FJ$2,$F$2:$EK$2,0))-SUM(OFFSET($E105,,MATCH(FJ$2,$F$1:$EK$1,0),,4)),""),"")</f>
        <v/>
      </c>
      <c r="FK105" t="str" cm="1">
        <f t="array" aca="1" ref="FK105" ca="1">IF(ISNUMBER(EB$4),IF(ABS(INDEX($F$4:$EK$109,MATCH(1,($A$4:$A$109=$EO105)*($B$4:$B$109=$EP105),0),MATCH(FK$2,$F$2:$EK$2,0))-SUM(OFFSET($E105,,MATCH(FK$2,$F$1:$EK$1,0),,4)))&gt;0,INDEX($F$4:$EK$109,MATCH(1,($A$4:$A$109=$EO105)*($B$4:$B$109=$EP105),0),MATCH(FK$2,$F$2:$EK$2,0))-SUM(OFFSET($E105,,MATCH(FK$2,$F$1:$EK$1,0),,4)),""),"")</f>
        <v/>
      </c>
      <c r="FL105" t="str" cm="1">
        <f t="array" aca="1" ref="FL105" ca="1">IF(ISNUMBER(EC$4),IF(ABS(INDEX($F$4:$EK$109,MATCH(1,($A$4:$A$109=$EO105)*($B$4:$B$109=$EP105),0),MATCH(FL$2,$F$2:$EK$2,0))-SUM(OFFSET($E105,,MATCH(FL$2,$F$1:$EK$1,0),,4)))&gt;0,INDEX($F$4:$EK$109,MATCH(1,($A$4:$A$109=$EO105)*($B$4:$B$109=$EP105),0),MATCH(FL$2,$F$2:$EK$2,0))-SUM(OFFSET($E105,,MATCH(FL$2,$F$1:$EK$1,0),,4)),""),"")</f>
        <v/>
      </c>
      <c r="FM105" t="str" cm="1">
        <f t="array" aca="1" ref="FM105" ca="1">IF(ISNUMBER(ED$4),IF(ABS(INDEX($F$4:$EK$109,MATCH(1,($A$4:$A$109=$EO105)*($B$4:$B$109=$EP105),0),MATCH(FM$2,$F$2:$EK$2,0))-SUM(OFFSET($E105,,MATCH(FM$2,$F$1:$EK$1,0),,4)))&gt;0,INDEX($F$4:$EK$109,MATCH(1,($A$4:$A$109=$EO105)*($B$4:$B$109=$EP105),0),MATCH(FM$2,$F$2:$EK$2,0))-SUM(OFFSET($E105,,MATCH(FM$2,$F$1:$EK$1,0),,4)),""),"")</f>
        <v/>
      </c>
      <c r="FN105" t="str" cm="1">
        <f t="array" aca="1" ref="FN105" ca="1">IF(ISNUMBER(EE$4),IF(ABS(INDEX($F$4:$EK$109,MATCH(1,($A$4:$A$109=$EO105)*($B$4:$B$109=$EP105),0),MATCH(FN$2,$F$2:$EK$2,0))-SUM(OFFSET($E105,,MATCH(FN$2,$F$1:$EK$1,0),,4)))&gt;0,INDEX($F$4:$EK$109,MATCH(1,($A$4:$A$109=$EO105)*($B$4:$B$109=$EP105),0),MATCH(FN$2,$F$2:$EK$2,0))-SUM(OFFSET($E105,,MATCH(FN$2,$F$1:$EK$1,0),,4)),""),"")</f>
        <v/>
      </c>
      <c r="FO105" t="str" cm="1">
        <f t="array" aca="1" ref="FO105" ca="1">IF(ISNUMBER(EF$4),IF(ABS(INDEX($F$4:$EK$109,MATCH(1,($A$4:$A$109=$EO105)*($B$4:$B$109=$EP105),0),MATCH(FO$2,$F$2:$EK$2,0))-SUM(OFFSET($E105,,MATCH(FO$2,$F$1:$EK$1,0),,4)))&gt;0,INDEX($F$4:$EK$109,MATCH(1,($A$4:$A$109=$EO105)*($B$4:$B$109=$EP105),0),MATCH(FO$2,$F$2:$EK$2,0))-SUM(OFFSET($E105,,MATCH(FO$2,$F$1:$EK$1,0),,4)),""),"")</f>
        <v/>
      </c>
      <c r="FP105" t="str" cm="1">
        <f t="array" aca="1" ref="FP105" ca="1">IF(ISNUMBER(EG$4),IF(ABS(INDEX($F$4:$EK$109,MATCH(1,($A$4:$A$109=$EO105)*($B$4:$B$109=$EP105),0),MATCH(FP$2,$F$2:$EK$2,0))-SUM(OFFSET($E105,,MATCH(FP$2,$F$1:$EK$1,0),,4)))&gt;0,INDEX($F$4:$EK$109,MATCH(1,($A$4:$A$109=$EO105)*($B$4:$B$109=$EP105),0),MATCH(FP$2,$F$2:$EK$2,0))-SUM(OFFSET($E105,,MATCH(FP$2,$F$1:$EK$1,0),,4)),""),"")</f>
        <v/>
      </c>
      <c r="FQ105" t="str" cm="1">
        <f t="array" aca="1" ref="FQ105" ca="1">IF(ISNUMBER(EH$4),IF(ABS(INDEX($F$4:$EK$109,MATCH(1,($A$4:$A$109=$EO105)*($B$4:$B$109=$EP105),0),MATCH(FQ$2,$F$2:$EK$2,0))-SUM(OFFSET($E105,,MATCH(FQ$2,$F$1:$EK$1,0),,4)))&gt;0,INDEX($F$4:$EK$109,MATCH(1,($A$4:$A$109=$EO105)*($B$4:$B$109=$EP105),0),MATCH(FQ$2,$F$2:$EK$2,0))-SUM(OFFSET($E105,,MATCH(FQ$2,$F$1:$EK$1,0),,4)),""),"")</f>
        <v/>
      </c>
      <c r="FR105" t="str" cm="1">
        <f t="array" aca="1" ref="FR105" ca="1">IF(ISNUMBER(EI$4),IF(ABS(INDEX($F$4:$EK$109,MATCH(1,($A$4:$A$109=$EO105)*($B$4:$B$109=$EP105),0),MATCH(FR$2,$F$2:$EK$2,0))-SUM(OFFSET($E105,,MATCH(FR$2,$F$1:$EK$1,0),,4)))&gt;0,INDEX($F$4:$EK$109,MATCH(1,($A$4:$A$109=$EO105)*($B$4:$B$109=$EP105),0),MATCH(FR$2,$F$2:$EK$2,0))-SUM(OFFSET($E105,,MATCH(FR$2,$F$1:$EK$1,0),,4)),""),"")</f>
        <v/>
      </c>
      <c r="FS105" t="str" cm="1">
        <f t="array" aca="1" ref="FS105" ca="1">IF(ISNUMBER(EJ$4),IF(ABS(INDEX($F$4:$EK$109,MATCH(1,($A$4:$A$109=$EO105)*($B$4:$B$109=$EP105),0),MATCH(FS$2,$F$2:$EK$2,0))-SUM(OFFSET($E105,,MATCH(FS$2,$F$1:$EK$1,0),,4)))&gt;0,INDEX($F$4:$EK$109,MATCH(1,($A$4:$A$109=$EO105)*($B$4:$B$109=$EP105),0),MATCH(FS$2,$F$2:$EK$2,0))-SUM(OFFSET($E105,,MATCH(FS$2,$F$1:$EK$1,0),,4)),""),"")</f>
        <v/>
      </c>
      <c r="FT105" t="str" cm="1">
        <f t="array" aca="1" ref="FT105" ca="1">IF(ISNUMBER(EK$4),IF(ABS(INDEX($F$4:$EK$109,MATCH(1,($A$4:$A$109=$EO105)*($B$4:$B$109=$EP105),0),MATCH(FT$2,$F$2:$EK$2,0))-SUM(OFFSET($E105,,MATCH(FT$2,$F$1:$EK$1,0),,4)))&gt;0,INDEX($F$4:$EK$109,MATCH(1,($A$4:$A$109=$EO105)*($B$4:$B$109=$EP105),0),MATCH(FT$2,$F$2:$EK$2,0))-SUM(OFFSET($E105,,MATCH(FT$2,$F$1:$EK$1,0),,4)),""),"")</f>
        <v/>
      </c>
    </row>
    <row r="106" spans="1:176" x14ac:dyDescent="0.25">
      <c r="A106" t="s">
        <v>201</v>
      </c>
      <c r="B106" t="s">
        <v>225</v>
      </c>
      <c r="F106">
        <v>1151587000</v>
      </c>
      <c r="G106">
        <v>509165000</v>
      </c>
      <c r="H106">
        <v>515092000</v>
      </c>
      <c r="I106">
        <v>394683000</v>
      </c>
      <c r="J106">
        <v>497000000</v>
      </c>
      <c r="K106">
        <v>464000000</v>
      </c>
      <c r="L106">
        <v>435000000</v>
      </c>
      <c r="M106">
        <v>471000000</v>
      </c>
      <c r="N106">
        <v>596000000</v>
      </c>
      <c r="O106">
        <v>547000000</v>
      </c>
      <c r="P106">
        <v>426000000</v>
      </c>
      <c r="Q106">
        <v>1940000000</v>
      </c>
      <c r="R106">
        <v>1766000000</v>
      </c>
      <c r="S106">
        <v>1989000000</v>
      </c>
      <c r="T106">
        <v>1988000000</v>
      </c>
      <c r="U106">
        <v>2802000000</v>
      </c>
      <c r="V106">
        <v>4002000000</v>
      </c>
      <c r="W106">
        <v>765000000</v>
      </c>
      <c r="X106">
        <v>718000000</v>
      </c>
      <c r="Y106">
        <v>721000000</v>
      </c>
      <c r="Z106">
        <v>782000000</v>
      </c>
      <c r="AA106">
        <v>2772000000</v>
      </c>
      <c r="AB106">
        <v>7105000000</v>
      </c>
      <c r="AC106">
        <v>9765000000</v>
      </c>
      <c r="AD106">
        <v>10896000000</v>
      </c>
      <c r="AE106">
        <v>15494000000</v>
      </c>
      <c r="AF106">
        <v>3274000000</v>
      </c>
      <c r="AG106">
        <v>2251000000</v>
      </c>
      <c r="AH106">
        <v>847000000</v>
      </c>
      <c r="AI106">
        <v>978000000</v>
      </c>
      <c r="AJ106">
        <v>5628000000</v>
      </c>
      <c r="AK106">
        <v>1288000000</v>
      </c>
      <c r="AL106">
        <v>1990000000</v>
      </c>
      <c r="AM106">
        <v>3887000000</v>
      </c>
      <c r="AN106">
        <v>3013000000</v>
      </c>
      <c r="AO106">
        <v>2800000000</v>
      </c>
      <c r="AP106">
        <v>3389000000</v>
      </c>
      <c r="AQ106">
        <v>5079000000</v>
      </c>
      <c r="AR106">
        <v>5783000000</v>
      </c>
      <c r="AS106">
        <v>5519000000</v>
      </c>
      <c r="AT106">
        <v>7280000000</v>
      </c>
      <c r="AU106">
        <v>7587000000</v>
      </c>
      <c r="AV106">
        <v>8571000000</v>
      </c>
      <c r="DK106">
        <v>1151587000</v>
      </c>
      <c r="DL106">
        <v>497000000</v>
      </c>
      <c r="DM106">
        <v>596000000</v>
      </c>
      <c r="DN106">
        <v>1766000000</v>
      </c>
      <c r="DO106">
        <v>4002000000</v>
      </c>
      <c r="DP106">
        <v>782000000</v>
      </c>
      <c r="DQ106">
        <v>10896000000</v>
      </c>
      <c r="DR106">
        <v>847000000</v>
      </c>
      <c r="DS106">
        <v>1990000000</v>
      </c>
      <c r="DT106">
        <v>3389000000</v>
      </c>
      <c r="EO106" t="str">
        <f t="shared" si="10"/>
        <v>cf</v>
      </c>
      <c r="EP106" t="str">
        <f t="shared" si="10"/>
        <v>cashAtBeginningOfPeriod</v>
      </c>
      <c r="ET106" cm="1">
        <f t="array" aca="1" ref="ET106" ca="1">IF(ISNUMBER(DK$4),IF(ABS(INDEX($F$4:$EK$109,MATCH(1,($A$4:$A$109=$EO106)*($B$4:$B$109=$EP106),0),MATCH(ET$2,$F$2:$EK$2,0))-SUM(OFFSET($E106,,MATCH(ET$2,$F$1:$EK$1,0),,4)))&gt;0,INDEX($F$4:$EK$109,MATCH(1,($A$4:$A$109=$EO106)*($B$4:$B$109=$EP106),0),MATCH(ET$2,$F$2:$EK$2,0))-SUM(OFFSET($E106,,MATCH(ET$2,$F$1:$EK$1,0),,4)),""),"")</f>
        <v>-1418940000</v>
      </c>
      <c r="EU106" cm="1">
        <f t="array" aca="1" ref="EU106" ca="1">IF(ISNUMBER(DL$4),IF(ABS(INDEX($F$4:$EK$109,MATCH(1,($A$4:$A$109=$EO106)*($B$4:$B$109=$EP106),0),MATCH(EU$2,$F$2:$EK$2,0))-SUM(OFFSET($E106,,MATCH(EU$2,$F$1:$EK$1,0),,4)))&gt;0,INDEX($F$4:$EK$109,MATCH(1,($A$4:$A$109=$EO106)*($B$4:$B$109=$EP106),0),MATCH(EU$2,$F$2:$EK$2,0))-SUM(OFFSET($E106,,MATCH(EU$2,$F$1:$EK$1,0),,4)),""),"")</f>
        <v>-1370000000</v>
      </c>
      <c r="EV106" cm="1">
        <f t="array" aca="1" ref="EV106" ca="1">IF(ISNUMBER(DM$4),IF(ABS(INDEX($F$4:$EK$109,MATCH(1,($A$4:$A$109=$EO106)*($B$4:$B$109=$EP106),0),MATCH(EV$2,$F$2:$EK$2,0))-SUM(OFFSET($E106,,MATCH(EV$2,$F$1:$EK$1,0),,4)))&gt;0,INDEX($F$4:$EK$109,MATCH(1,($A$4:$A$109=$EO106)*($B$4:$B$109=$EP106),0),MATCH(EV$2,$F$2:$EK$2,0))-SUM(OFFSET($E106,,MATCH(EV$2,$F$1:$EK$1,0),,4)),""),"")</f>
        <v>-2913000000</v>
      </c>
      <c r="EW106" cm="1">
        <f t="array" aca="1" ref="EW106" ca="1">IF(ISNUMBER(DN$4),IF(ABS(INDEX($F$4:$EK$109,MATCH(1,($A$4:$A$109=$EO106)*($B$4:$B$109=$EP106),0),MATCH(EW$2,$F$2:$EK$2,0))-SUM(OFFSET($E106,,MATCH(EW$2,$F$1:$EK$1,0),,4)))&gt;0,INDEX($F$4:$EK$109,MATCH(1,($A$4:$A$109=$EO106)*($B$4:$B$109=$EP106),0),MATCH(EW$2,$F$2:$EK$2,0))-SUM(OFFSET($E106,,MATCH(EW$2,$F$1:$EK$1,0),,4)),""),"")</f>
        <v>-6779000000</v>
      </c>
      <c r="EX106" cm="1">
        <f t="array" aca="1" ref="EX106" ca="1">IF(ISNUMBER(DO$4),IF(ABS(INDEX($F$4:$EK$109,MATCH(1,($A$4:$A$109=$EO106)*($B$4:$B$109=$EP106),0),MATCH(EX$2,$F$2:$EK$2,0))-SUM(OFFSET($E106,,MATCH(EX$2,$F$1:$EK$1,0),,4)))&gt;0,INDEX($F$4:$EK$109,MATCH(1,($A$4:$A$109=$EO106)*($B$4:$B$109=$EP106),0),MATCH(EX$2,$F$2:$EK$2,0))-SUM(OFFSET($E106,,MATCH(EX$2,$F$1:$EK$1,0),,4)),""),"")</f>
        <v>-2204000000</v>
      </c>
      <c r="EY106" cm="1">
        <f t="array" aca="1" ref="EY106" ca="1">IF(ISNUMBER(DP$4),IF(ABS(INDEX($F$4:$EK$109,MATCH(1,($A$4:$A$109=$EO106)*($B$4:$B$109=$EP106),0),MATCH(EY$2,$F$2:$EK$2,0))-SUM(OFFSET($E106,,MATCH(EY$2,$F$1:$EK$1,0),,4)))&gt;0,INDEX($F$4:$EK$109,MATCH(1,($A$4:$A$109=$EO106)*($B$4:$B$109=$EP106),0),MATCH(EY$2,$F$2:$EK$2,0))-SUM(OFFSET($E106,,MATCH(EY$2,$F$1:$EK$1,0),,4)),""),"")</f>
        <v>-19642000000</v>
      </c>
      <c r="EZ106" cm="1">
        <f t="array" aca="1" ref="EZ106" ca="1">IF(ISNUMBER(DQ$4),IF(ABS(INDEX($F$4:$EK$109,MATCH(1,($A$4:$A$109=$EO106)*($B$4:$B$109=$EP106),0),MATCH(EZ$2,$F$2:$EK$2,0))-SUM(OFFSET($E106,,MATCH(EZ$2,$F$1:$EK$1,0),,4)))&gt;0,INDEX($F$4:$EK$109,MATCH(1,($A$4:$A$109=$EO106)*($B$4:$B$109=$EP106),0),MATCH(EZ$2,$F$2:$EK$2,0))-SUM(OFFSET($E106,,MATCH(EZ$2,$F$1:$EK$1,0),,4)),""),"")</f>
        <v>-21019000000</v>
      </c>
      <c r="FA106" cm="1">
        <f t="array" aca="1" ref="FA106" ca="1">IF(ISNUMBER(DR$4),IF(ABS(INDEX($F$4:$EK$109,MATCH(1,($A$4:$A$109=$EO106)*($B$4:$B$109=$EP106),0),MATCH(FA$2,$F$2:$EK$2,0))-SUM(OFFSET($E106,,MATCH(FA$2,$F$1:$EK$1,0),,4)))&gt;0,INDEX($F$4:$EK$109,MATCH(1,($A$4:$A$109=$EO106)*($B$4:$B$109=$EP106),0),MATCH(FA$2,$F$2:$EK$2,0))-SUM(OFFSET($E106,,MATCH(FA$2,$F$1:$EK$1,0),,4)),""),"")</f>
        <v>-7894000000</v>
      </c>
      <c r="FB106" cm="1">
        <f t="array" aca="1" ref="FB106" ca="1">IF(ISNUMBER(DS$4),IF(ABS(INDEX($F$4:$EK$109,MATCH(1,($A$4:$A$109=$EO106)*($B$4:$B$109=$EP106),0),MATCH(FB$2,$F$2:$EK$2,0))-SUM(OFFSET($E106,,MATCH(FB$2,$F$1:$EK$1,0),,4)))&gt;0,INDEX($F$4:$EK$109,MATCH(1,($A$4:$A$109=$EO106)*($B$4:$B$109=$EP106),0),MATCH(FB$2,$F$2:$EK$2,0))-SUM(OFFSET($E106,,MATCH(FB$2,$F$1:$EK$1,0),,4)),""),"")</f>
        <v>-9700000000</v>
      </c>
      <c r="FC106" cm="1">
        <f t="array" aca="1" ref="FC106" ca="1">IF(ISNUMBER(DT$4),IF(ABS(INDEX($F$4:$EK$109,MATCH(1,($A$4:$A$109=$EO106)*($B$4:$B$109=$EP106),0),MATCH(FC$2,$F$2:$EK$2,0))-SUM(OFFSET($E106,,MATCH(FC$2,$F$1:$EK$1,0),,4)))&gt;0,INDEX($F$4:$EK$109,MATCH(1,($A$4:$A$109=$EO106)*($B$4:$B$109=$EP106),0),MATCH(FC$2,$F$2:$EK$2,0))-SUM(OFFSET($E106,,MATCH(FC$2,$F$1:$EK$1,0),,4)),""),"")</f>
        <v>-16381000000</v>
      </c>
      <c r="FD106" t="str" cm="1">
        <f t="array" aca="1" ref="FD106" ca="1">IF(ISNUMBER(DU$4),IF(ABS(INDEX($F$4:$EK$109,MATCH(1,($A$4:$A$109=$EO106)*($B$4:$B$109=$EP106),0),MATCH(FD$2,$F$2:$EK$2,0))-SUM(OFFSET($E106,,MATCH(FD$2,$F$1:$EK$1,0),,4)))&gt;0,INDEX($F$4:$EK$109,MATCH(1,($A$4:$A$109=$EO106)*($B$4:$B$109=$EP106),0),MATCH(FD$2,$F$2:$EK$2,0))-SUM(OFFSET($E106,,MATCH(FD$2,$F$1:$EK$1,0),,4)),""),"")</f>
        <v/>
      </c>
      <c r="FE106" t="str" cm="1">
        <f t="array" aca="1" ref="FE106" ca="1">IF(ISNUMBER(DV$4),IF(ABS(INDEX($F$4:$EK$109,MATCH(1,($A$4:$A$109=$EO106)*($B$4:$B$109=$EP106),0),MATCH(FE$2,$F$2:$EK$2,0))-SUM(OFFSET($E106,,MATCH(FE$2,$F$1:$EK$1,0),,4)))&gt;0,INDEX($F$4:$EK$109,MATCH(1,($A$4:$A$109=$EO106)*($B$4:$B$109=$EP106),0),MATCH(FE$2,$F$2:$EK$2,0))-SUM(OFFSET($E106,,MATCH(FE$2,$F$1:$EK$1,0),,4)),""),"")</f>
        <v/>
      </c>
      <c r="FF106" t="str" cm="1">
        <f t="array" aca="1" ref="FF106" ca="1">IF(ISNUMBER(DW$4),IF(ABS(INDEX($F$4:$EK$109,MATCH(1,($A$4:$A$109=$EO106)*($B$4:$B$109=$EP106),0),MATCH(FF$2,$F$2:$EK$2,0))-SUM(OFFSET($E106,,MATCH(FF$2,$F$1:$EK$1,0),,4)))&gt;0,INDEX($F$4:$EK$109,MATCH(1,($A$4:$A$109=$EO106)*($B$4:$B$109=$EP106),0),MATCH(FF$2,$F$2:$EK$2,0))-SUM(OFFSET($E106,,MATCH(FF$2,$F$1:$EK$1,0),,4)),""),"")</f>
        <v/>
      </c>
      <c r="FG106" t="str" cm="1">
        <f t="array" aca="1" ref="FG106" ca="1">IF(ISNUMBER(DX$4),IF(ABS(INDEX($F$4:$EK$109,MATCH(1,($A$4:$A$109=$EO106)*($B$4:$B$109=$EP106),0),MATCH(FG$2,$F$2:$EK$2,0))-SUM(OFFSET($E106,,MATCH(FG$2,$F$1:$EK$1,0),,4)))&gt;0,INDEX($F$4:$EK$109,MATCH(1,($A$4:$A$109=$EO106)*($B$4:$B$109=$EP106),0),MATCH(FG$2,$F$2:$EK$2,0))-SUM(OFFSET($E106,,MATCH(FG$2,$F$1:$EK$1,0),,4)),""),"")</f>
        <v/>
      </c>
      <c r="FH106" t="str" cm="1">
        <f t="array" aca="1" ref="FH106" ca="1">IF(ISNUMBER(DY$4),IF(ABS(INDEX($F$4:$EK$109,MATCH(1,($A$4:$A$109=$EO106)*($B$4:$B$109=$EP106),0),MATCH(FH$2,$F$2:$EK$2,0))-SUM(OFFSET($E106,,MATCH(FH$2,$F$1:$EK$1,0),,4)))&gt;0,INDEX($F$4:$EK$109,MATCH(1,($A$4:$A$109=$EO106)*($B$4:$B$109=$EP106),0),MATCH(FH$2,$F$2:$EK$2,0))-SUM(OFFSET($E106,,MATCH(FH$2,$F$1:$EK$1,0),,4)),""),"")</f>
        <v/>
      </c>
      <c r="FI106" t="str" cm="1">
        <f t="array" aca="1" ref="FI106" ca="1">IF(ISNUMBER(DZ$4),IF(ABS(INDEX($F$4:$EK$109,MATCH(1,($A$4:$A$109=$EO106)*($B$4:$B$109=$EP106),0),MATCH(FI$2,$F$2:$EK$2,0))-SUM(OFFSET($E106,,MATCH(FI$2,$F$1:$EK$1,0),,4)))&gt;0,INDEX($F$4:$EK$109,MATCH(1,($A$4:$A$109=$EO106)*($B$4:$B$109=$EP106),0),MATCH(FI$2,$F$2:$EK$2,0))-SUM(OFFSET($E106,,MATCH(FI$2,$F$1:$EK$1,0),,4)),""),"")</f>
        <v/>
      </c>
      <c r="FJ106" t="str" cm="1">
        <f t="array" aca="1" ref="FJ106" ca="1">IF(ISNUMBER(EA$4),IF(ABS(INDEX($F$4:$EK$109,MATCH(1,($A$4:$A$109=$EO106)*($B$4:$B$109=$EP106),0),MATCH(FJ$2,$F$2:$EK$2,0))-SUM(OFFSET($E106,,MATCH(FJ$2,$F$1:$EK$1,0),,4)))&gt;0,INDEX($F$4:$EK$109,MATCH(1,($A$4:$A$109=$EO106)*($B$4:$B$109=$EP106),0),MATCH(FJ$2,$F$2:$EK$2,0))-SUM(OFFSET($E106,,MATCH(FJ$2,$F$1:$EK$1,0),,4)),""),"")</f>
        <v/>
      </c>
      <c r="FK106" t="str" cm="1">
        <f t="array" aca="1" ref="FK106" ca="1">IF(ISNUMBER(EB$4),IF(ABS(INDEX($F$4:$EK$109,MATCH(1,($A$4:$A$109=$EO106)*($B$4:$B$109=$EP106),0),MATCH(FK$2,$F$2:$EK$2,0))-SUM(OFFSET($E106,,MATCH(FK$2,$F$1:$EK$1,0),,4)))&gt;0,INDEX($F$4:$EK$109,MATCH(1,($A$4:$A$109=$EO106)*($B$4:$B$109=$EP106),0),MATCH(FK$2,$F$2:$EK$2,0))-SUM(OFFSET($E106,,MATCH(FK$2,$F$1:$EK$1,0),,4)),""),"")</f>
        <v/>
      </c>
      <c r="FL106" t="str" cm="1">
        <f t="array" aca="1" ref="FL106" ca="1">IF(ISNUMBER(EC$4),IF(ABS(INDEX($F$4:$EK$109,MATCH(1,($A$4:$A$109=$EO106)*($B$4:$B$109=$EP106),0),MATCH(FL$2,$F$2:$EK$2,0))-SUM(OFFSET($E106,,MATCH(FL$2,$F$1:$EK$1,0),,4)))&gt;0,INDEX($F$4:$EK$109,MATCH(1,($A$4:$A$109=$EO106)*($B$4:$B$109=$EP106),0),MATCH(FL$2,$F$2:$EK$2,0))-SUM(OFFSET($E106,,MATCH(FL$2,$F$1:$EK$1,0),,4)),""),"")</f>
        <v/>
      </c>
      <c r="FM106" t="str" cm="1">
        <f t="array" aca="1" ref="FM106" ca="1">IF(ISNUMBER(ED$4),IF(ABS(INDEX($F$4:$EK$109,MATCH(1,($A$4:$A$109=$EO106)*($B$4:$B$109=$EP106),0),MATCH(FM$2,$F$2:$EK$2,0))-SUM(OFFSET($E106,,MATCH(FM$2,$F$1:$EK$1,0),,4)))&gt;0,INDEX($F$4:$EK$109,MATCH(1,($A$4:$A$109=$EO106)*($B$4:$B$109=$EP106),0),MATCH(FM$2,$F$2:$EK$2,0))-SUM(OFFSET($E106,,MATCH(FM$2,$F$1:$EK$1,0),,4)),""),"")</f>
        <v/>
      </c>
      <c r="FN106" t="str" cm="1">
        <f t="array" aca="1" ref="FN106" ca="1">IF(ISNUMBER(EE$4),IF(ABS(INDEX($F$4:$EK$109,MATCH(1,($A$4:$A$109=$EO106)*($B$4:$B$109=$EP106),0),MATCH(FN$2,$F$2:$EK$2,0))-SUM(OFFSET($E106,,MATCH(FN$2,$F$1:$EK$1,0),,4)))&gt;0,INDEX($F$4:$EK$109,MATCH(1,($A$4:$A$109=$EO106)*($B$4:$B$109=$EP106),0),MATCH(FN$2,$F$2:$EK$2,0))-SUM(OFFSET($E106,,MATCH(FN$2,$F$1:$EK$1,0),,4)),""),"")</f>
        <v/>
      </c>
      <c r="FO106" t="str" cm="1">
        <f t="array" aca="1" ref="FO106" ca="1">IF(ISNUMBER(EF$4),IF(ABS(INDEX($F$4:$EK$109,MATCH(1,($A$4:$A$109=$EO106)*($B$4:$B$109=$EP106),0),MATCH(FO$2,$F$2:$EK$2,0))-SUM(OFFSET($E106,,MATCH(FO$2,$F$1:$EK$1,0),,4)))&gt;0,INDEX($F$4:$EK$109,MATCH(1,($A$4:$A$109=$EO106)*($B$4:$B$109=$EP106),0),MATCH(FO$2,$F$2:$EK$2,0))-SUM(OFFSET($E106,,MATCH(FO$2,$F$1:$EK$1,0),,4)),""),"")</f>
        <v/>
      </c>
      <c r="FP106" t="str" cm="1">
        <f t="array" aca="1" ref="FP106" ca="1">IF(ISNUMBER(EG$4),IF(ABS(INDEX($F$4:$EK$109,MATCH(1,($A$4:$A$109=$EO106)*($B$4:$B$109=$EP106),0),MATCH(FP$2,$F$2:$EK$2,0))-SUM(OFFSET($E106,,MATCH(FP$2,$F$1:$EK$1,0),,4)))&gt;0,INDEX($F$4:$EK$109,MATCH(1,($A$4:$A$109=$EO106)*($B$4:$B$109=$EP106),0),MATCH(FP$2,$F$2:$EK$2,0))-SUM(OFFSET($E106,,MATCH(FP$2,$F$1:$EK$1,0),,4)),""),"")</f>
        <v/>
      </c>
      <c r="FQ106" t="str" cm="1">
        <f t="array" aca="1" ref="FQ106" ca="1">IF(ISNUMBER(EH$4),IF(ABS(INDEX($F$4:$EK$109,MATCH(1,($A$4:$A$109=$EO106)*($B$4:$B$109=$EP106),0),MATCH(FQ$2,$F$2:$EK$2,0))-SUM(OFFSET($E106,,MATCH(FQ$2,$F$1:$EK$1,0),,4)))&gt;0,INDEX($F$4:$EK$109,MATCH(1,($A$4:$A$109=$EO106)*($B$4:$B$109=$EP106),0),MATCH(FQ$2,$F$2:$EK$2,0))-SUM(OFFSET($E106,,MATCH(FQ$2,$F$1:$EK$1,0),,4)),""),"")</f>
        <v/>
      </c>
      <c r="FR106" t="str" cm="1">
        <f t="array" aca="1" ref="FR106" ca="1">IF(ISNUMBER(EI$4),IF(ABS(INDEX($F$4:$EK$109,MATCH(1,($A$4:$A$109=$EO106)*($B$4:$B$109=$EP106),0),MATCH(FR$2,$F$2:$EK$2,0))-SUM(OFFSET($E106,,MATCH(FR$2,$F$1:$EK$1,0),,4)))&gt;0,INDEX($F$4:$EK$109,MATCH(1,($A$4:$A$109=$EO106)*($B$4:$B$109=$EP106),0),MATCH(FR$2,$F$2:$EK$2,0))-SUM(OFFSET($E106,,MATCH(FR$2,$F$1:$EK$1,0),,4)),""),"")</f>
        <v/>
      </c>
      <c r="FS106" t="str" cm="1">
        <f t="array" aca="1" ref="FS106" ca="1">IF(ISNUMBER(EJ$4),IF(ABS(INDEX($F$4:$EK$109,MATCH(1,($A$4:$A$109=$EO106)*($B$4:$B$109=$EP106),0),MATCH(FS$2,$F$2:$EK$2,0))-SUM(OFFSET($E106,,MATCH(FS$2,$F$1:$EK$1,0),,4)))&gt;0,INDEX($F$4:$EK$109,MATCH(1,($A$4:$A$109=$EO106)*($B$4:$B$109=$EP106),0),MATCH(FS$2,$F$2:$EK$2,0))-SUM(OFFSET($E106,,MATCH(FS$2,$F$1:$EK$1,0),,4)),""),"")</f>
        <v/>
      </c>
      <c r="FT106" t="str" cm="1">
        <f t="array" aca="1" ref="FT106" ca="1">IF(ISNUMBER(EK$4),IF(ABS(INDEX($F$4:$EK$109,MATCH(1,($A$4:$A$109=$EO106)*($B$4:$B$109=$EP106),0),MATCH(FT$2,$F$2:$EK$2,0))-SUM(OFFSET($E106,,MATCH(FT$2,$F$1:$EK$1,0),,4)))&gt;0,INDEX($F$4:$EK$109,MATCH(1,($A$4:$A$109=$EO106)*($B$4:$B$109=$EP106),0),MATCH(FT$2,$F$2:$EK$2,0))-SUM(OFFSET($E106,,MATCH(FT$2,$F$1:$EK$1,0),,4)),""),"")</f>
        <v/>
      </c>
    </row>
    <row r="107" spans="1:176" x14ac:dyDescent="0.25">
      <c r="A107" t="s">
        <v>201</v>
      </c>
      <c r="B107" t="s">
        <v>226</v>
      </c>
      <c r="F107">
        <v>151022000</v>
      </c>
      <c r="G107">
        <v>96282000</v>
      </c>
      <c r="H107">
        <v>215623000</v>
      </c>
      <c r="I107">
        <v>442729000</v>
      </c>
      <c r="J107">
        <v>246000000</v>
      </c>
      <c r="K107">
        <v>163000000</v>
      </c>
      <c r="L107">
        <v>255000000</v>
      </c>
      <c r="M107">
        <v>511000000</v>
      </c>
      <c r="N107">
        <v>309000000</v>
      </c>
      <c r="O107">
        <v>184000000</v>
      </c>
      <c r="P107">
        <v>458000000</v>
      </c>
      <c r="Q107">
        <v>721000000</v>
      </c>
      <c r="R107">
        <v>282000000</v>
      </c>
      <c r="S107">
        <v>705000000</v>
      </c>
      <c r="T107">
        <v>1157000000</v>
      </c>
      <c r="U107">
        <v>1358000000</v>
      </c>
      <c r="V107">
        <v>1445000000</v>
      </c>
      <c r="W107">
        <v>913000000</v>
      </c>
      <c r="X107">
        <v>487000000</v>
      </c>
      <c r="Y107">
        <v>898000000</v>
      </c>
      <c r="Z107">
        <v>720000000</v>
      </c>
      <c r="AA107">
        <v>936000000</v>
      </c>
      <c r="AB107">
        <v>1640000000</v>
      </c>
      <c r="AC107">
        <v>1465000000</v>
      </c>
      <c r="AD107">
        <v>909000000</v>
      </c>
      <c r="AE107">
        <v>1567000000</v>
      </c>
      <c r="AF107">
        <v>1279000000</v>
      </c>
      <c r="AG107">
        <v>2067000000</v>
      </c>
      <c r="AH107">
        <v>1874000000</v>
      </c>
      <c r="AI107">
        <v>2682000000</v>
      </c>
      <c r="AJ107">
        <v>1519000000</v>
      </c>
      <c r="AK107">
        <v>3033000000</v>
      </c>
      <c r="AL107">
        <v>1731000000</v>
      </c>
      <c r="AM107">
        <v>1270000000</v>
      </c>
      <c r="AN107">
        <v>392000000</v>
      </c>
      <c r="AO107">
        <v>2249000000</v>
      </c>
      <c r="AP107">
        <v>2911000000</v>
      </c>
      <c r="AQ107">
        <v>6348000000</v>
      </c>
      <c r="AR107">
        <v>7332000000</v>
      </c>
      <c r="AS107">
        <v>11499000000</v>
      </c>
      <c r="AT107">
        <v>15345000000</v>
      </c>
      <c r="AU107">
        <v>14488000000</v>
      </c>
      <c r="AV107">
        <v>17627000000</v>
      </c>
      <c r="DK107">
        <v>905656000</v>
      </c>
      <c r="DL107">
        <v>1175000000</v>
      </c>
      <c r="DM107">
        <v>1672000000</v>
      </c>
      <c r="DN107">
        <v>3502000000</v>
      </c>
      <c r="DO107">
        <v>3743000000</v>
      </c>
      <c r="DP107">
        <v>4761000000</v>
      </c>
      <c r="DQ107">
        <v>5822000000</v>
      </c>
      <c r="DR107">
        <v>9108000000</v>
      </c>
      <c r="DS107">
        <v>5641000000</v>
      </c>
      <c r="DT107">
        <v>28090000000</v>
      </c>
      <c r="EO107" t="str">
        <f t="shared" si="10"/>
        <v>cf</v>
      </c>
      <c r="EP107" t="str">
        <f t="shared" si="10"/>
        <v>operatingCashFlow</v>
      </c>
      <c r="ET107" t="str" cm="1">
        <f t="array" aca="1" ref="ET107" ca="1">IF(ISNUMBER(DK$4),IF(ABS(INDEX($F$4:$EK$109,MATCH(1,($A$4:$A$109=$EO107)*($B$4:$B$109=$EP107),0),MATCH(ET$2,$F$2:$EK$2,0))-SUM(OFFSET($E107,,MATCH(ET$2,$F$1:$EK$1,0),,4)))&gt;0,INDEX($F$4:$EK$109,MATCH(1,($A$4:$A$109=$EO107)*($B$4:$B$109=$EP107),0),MATCH(ET$2,$F$2:$EK$2,0))-SUM(OFFSET($E107,,MATCH(ET$2,$F$1:$EK$1,0),,4)),""),"")</f>
        <v/>
      </c>
      <c r="EU107" t="str" cm="1">
        <f t="array" aca="1" ref="EU107" ca="1">IF(ISNUMBER(DL$4),IF(ABS(INDEX($F$4:$EK$109,MATCH(1,($A$4:$A$109=$EO107)*($B$4:$B$109=$EP107),0),MATCH(EU$2,$F$2:$EK$2,0))-SUM(OFFSET($E107,,MATCH(EU$2,$F$1:$EK$1,0),,4)))&gt;0,INDEX($F$4:$EK$109,MATCH(1,($A$4:$A$109=$EO107)*($B$4:$B$109=$EP107),0),MATCH(EU$2,$F$2:$EK$2,0))-SUM(OFFSET($E107,,MATCH(EU$2,$F$1:$EK$1,0),,4)),""),"")</f>
        <v/>
      </c>
      <c r="EV107" t="str" cm="1">
        <f t="array" aca="1" ref="EV107" ca="1">IF(ISNUMBER(DM$4),IF(ABS(INDEX($F$4:$EK$109,MATCH(1,($A$4:$A$109=$EO107)*($B$4:$B$109=$EP107),0),MATCH(EV$2,$F$2:$EK$2,0))-SUM(OFFSET($E107,,MATCH(EV$2,$F$1:$EK$1,0),,4)))&gt;0,INDEX($F$4:$EK$109,MATCH(1,($A$4:$A$109=$EO107)*($B$4:$B$109=$EP107),0),MATCH(EV$2,$F$2:$EK$2,0))-SUM(OFFSET($E107,,MATCH(EV$2,$F$1:$EK$1,0),,4)),""),"")</f>
        <v/>
      </c>
      <c r="EW107" t="str" cm="1">
        <f t="array" aca="1" ref="EW107" ca="1">IF(ISNUMBER(DN$4),IF(ABS(INDEX($F$4:$EK$109,MATCH(1,($A$4:$A$109=$EO107)*($B$4:$B$109=$EP107),0),MATCH(EW$2,$F$2:$EK$2,0))-SUM(OFFSET($E107,,MATCH(EW$2,$F$1:$EK$1,0),,4)))&gt;0,INDEX($F$4:$EK$109,MATCH(1,($A$4:$A$109=$EO107)*($B$4:$B$109=$EP107),0),MATCH(EW$2,$F$2:$EK$2,0))-SUM(OFFSET($E107,,MATCH(EW$2,$F$1:$EK$1,0),,4)),""),"")</f>
        <v/>
      </c>
      <c r="EX107" t="str" cm="1">
        <f t="array" aca="1" ref="EX107" ca="1">IF(ISNUMBER(DO$4),IF(ABS(INDEX($F$4:$EK$109,MATCH(1,($A$4:$A$109=$EO107)*($B$4:$B$109=$EP107),0),MATCH(EX$2,$F$2:$EK$2,0))-SUM(OFFSET($E107,,MATCH(EX$2,$F$1:$EK$1,0),,4)))&gt;0,INDEX($F$4:$EK$109,MATCH(1,($A$4:$A$109=$EO107)*($B$4:$B$109=$EP107),0),MATCH(EX$2,$F$2:$EK$2,0))-SUM(OFFSET($E107,,MATCH(EX$2,$F$1:$EK$1,0),,4)),""),"")</f>
        <v/>
      </c>
      <c r="EY107" t="str" cm="1">
        <f t="array" aca="1" ref="EY107" ca="1">IF(ISNUMBER(DP$4),IF(ABS(INDEX($F$4:$EK$109,MATCH(1,($A$4:$A$109=$EO107)*($B$4:$B$109=$EP107),0),MATCH(EY$2,$F$2:$EK$2,0))-SUM(OFFSET($E107,,MATCH(EY$2,$F$1:$EK$1,0),,4)))&gt;0,INDEX($F$4:$EK$109,MATCH(1,($A$4:$A$109=$EO107)*($B$4:$B$109=$EP107),0),MATCH(EY$2,$F$2:$EK$2,0))-SUM(OFFSET($E107,,MATCH(EY$2,$F$1:$EK$1,0),,4)),""),"")</f>
        <v/>
      </c>
      <c r="EZ107" t="str" cm="1">
        <f t="array" aca="1" ref="EZ107" ca="1">IF(ISNUMBER(DQ$4),IF(ABS(INDEX($F$4:$EK$109,MATCH(1,($A$4:$A$109=$EO107)*($B$4:$B$109=$EP107),0),MATCH(EZ$2,$F$2:$EK$2,0))-SUM(OFFSET($E107,,MATCH(EZ$2,$F$1:$EK$1,0),,4)))&gt;0,INDEX($F$4:$EK$109,MATCH(1,($A$4:$A$109=$EO107)*($B$4:$B$109=$EP107),0),MATCH(EZ$2,$F$2:$EK$2,0))-SUM(OFFSET($E107,,MATCH(EZ$2,$F$1:$EK$1,0),,4)),""),"")</f>
        <v/>
      </c>
      <c r="FA107" t="str" cm="1">
        <f t="array" aca="1" ref="FA107" ca="1">IF(ISNUMBER(DR$4),IF(ABS(INDEX($F$4:$EK$109,MATCH(1,($A$4:$A$109=$EO107)*($B$4:$B$109=$EP107),0),MATCH(FA$2,$F$2:$EK$2,0))-SUM(OFFSET($E107,,MATCH(FA$2,$F$1:$EK$1,0),,4)))&gt;0,INDEX($F$4:$EK$109,MATCH(1,($A$4:$A$109=$EO107)*($B$4:$B$109=$EP107),0),MATCH(FA$2,$F$2:$EK$2,0))-SUM(OFFSET($E107,,MATCH(FA$2,$F$1:$EK$1,0),,4)),""),"")</f>
        <v/>
      </c>
      <c r="FB107" cm="1">
        <f t="array" aca="1" ref="FB107" ca="1">IF(ISNUMBER(DS$4),IF(ABS(INDEX($F$4:$EK$109,MATCH(1,($A$4:$A$109=$EO107)*($B$4:$B$109=$EP107),0),MATCH(FB$2,$F$2:$EK$2,0))-SUM(OFFSET($E107,,MATCH(FB$2,$F$1:$EK$1,0),,4)))&gt;0,INDEX($F$4:$EK$109,MATCH(1,($A$4:$A$109=$EO107)*($B$4:$B$109=$EP107),0),MATCH(FB$2,$F$2:$EK$2,0))-SUM(OFFSET($E107,,MATCH(FB$2,$F$1:$EK$1,0),,4)),""),"")</f>
        <v>-1000000</v>
      </c>
      <c r="FC107" t="str" cm="1">
        <f t="array" aca="1" ref="FC107" ca="1">IF(ISNUMBER(DT$4),IF(ABS(INDEX($F$4:$EK$109,MATCH(1,($A$4:$A$109=$EO107)*($B$4:$B$109=$EP107),0),MATCH(FC$2,$F$2:$EK$2,0))-SUM(OFFSET($E107,,MATCH(FC$2,$F$1:$EK$1,0),,4)))&gt;0,INDEX($F$4:$EK$109,MATCH(1,($A$4:$A$109=$EO107)*($B$4:$B$109=$EP107),0),MATCH(FC$2,$F$2:$EK$2,0))-SUM(OFFSET($E107,,MATCH(FC$2,$F$1:$EK$1,0),,4)),""),"")</f>
        <v/>
      </c>
      <c r="FD107" t="str" cm="1">
        <f t="array" aca="1" ref="FD107" ca="1">IF(ISNUMBER(DU$4),IF(ABS(INDEX($F$4:$EK$109,MATCH(1,($A$4:$A$109=$EO107)*($B$4:$B$109=$EP107),0),MATCH(FD$2,$F$2:$EK$2,0))-SUM(OFFSET($E107,,MATCH(FD$2,$F$1:$EK$1,0),,4)))&gt;0,INDEX($F$4:$EK$109,MATCH(1,($A$4:$A$109=$EO107)*($B$4:$B$109=$EP107),0),MATCH(FD$2,$F$2:$EK$2,0))-SUM(OFFSET($E107,,MATCH(FD$2,$F$1:$EK$1,0),,4)),""),"")</f>
        <v/>
      </c>
      <c r="FE107" t="str" cm="1">
        <f t="array" aca="1" ref="FE107" ca="1">IF(ISNUMBER(DV$4),IF(ABS(INDEX($F$4:$EK$109,MATCH(1,($A$4:$A$109=$EO107)*($B$4:$B$109=$EP107),0),MATCH(FE$2,$F$2:$EK$2,0))-SUM(OFFSET($E107,,MATCH(FE$2,$F$1:$EK$1,0),,4)))&gt;0,INDEX($F$4:$EK$109,MATCH(1,($A$4:$A$109=$EO107)*($B$4:$B$109=$EP107),0),MATCH(FE$2,$F$2:$EK$2,0))-SUM(OFFSET($E107,,MATCH(FE$2,$F$1:$EK$1,0),,4)),""),"")</f>
        <v/>
      </c>
      <c r="FF107" t="str" cm="1">
        <f t="array" aca="1" ref="FF107" ca="1">IF(ISNUMBER(DW$4),IF(ABS(INDEX($F$4:$EK$109,MATCH(1,($A$4:$A$109=$EO107)*($B$4:$B$109=$EP107),0),MATCH(FF$2,$F$2:$EK$2,0))-SUM(OFFSET($E107,,MATCH(FF$2,$F$1:$EK$1,0),,4)))&gt;0,INDEX($F$4:$EK$109,MATCH(1,($A$4:$A$109=$EO107)*($B$4:$B$109=$EP107),0),MATCH(FF$2,$F$2:$EK$2,0))-SUM(OFFSET($E107,,MATCH(FF$2,$F$1:$EK$1,0),,4)),""),"")</f>
        <v/>
      </c>
      <c r="FG107" t="str" cm="1">
        <f t="array" aca="1" ref="FG107" ca="1">IF(ISNUMBER(DX$4),IF(ABS(INDEX($F$4:$EK$109,MATCH(1,($A$4:$A$109=$EO107)*($B$4:$B$109=$EP107),0),MATCH(FG$2,$F$2:$EK$2,0))-SUM(OFFSET($E107,,MATCH(FG$2,$F$1:$EK$1,0),,4)))&gt;0,INDEX($F$4:$EK$109,MATCH(1,($A$4:$A$109=$EO107)*($B$4:$B$109=$EP107),0),MATCH(FG$2,$F$2:$EK$2,0))-SUM(OFFSET($E107,,MATCH(FG$2,$F$1:$EK$1,0),,4)),""),"")</f>
        <v/>
      </c>
      <c r="FH107" t="str" cm="1">
        <f t="array" aca="1" ref="FH107" ca="1">IF(ISNUMBER(DY$4),IF(ABS(INDEX($F$4:$EK$109,MATCH(1,($A$4:$A$109=$EO107)*($B$4:$B$109=$EP107),0),MATCH(FH$2,$F$2:$EK$2,0))-SUM(OFFSET($E107,,MATCH(FH$2,$F$1:$EK$1,0),,4)))&gt;0,INDEX($F$4:$EK$109,MATCH(1,($A$4:$A$109=$EO107)*($B$4:$B$109=$EP107),0),MATCH(FH$2,$F$2:$EK$2,0))-SUM(OFFSET($E107,,MATCH(FH$2,$F$1:$EK$1,0),,4)),""),"")</f>
        <v/>
      </c>
      <c r="FI107" t="str" cm="1">
        <f t="array" aca="1" ref="FI107" ca="1">IF(ISNUMBER(DZ$4),IF(ABS(INDEX($F$4:$EK$109,MATCH(1,($A$4:$A$109=$EO107)*($B$4:$B$109=$EP107),0),MATCH(FI$2,$F$2:$EK$2,0))-SUM(OFFSET($E107,,MATCH(FI$2,$F$1:$EK$1,0),,4)))&gt;0,INDEX($F$4:$EK$109,MATCH(1,($A$4:$A$109=$EO107)*($B$4:$B$109=$EP107),0),MATCH(FI$2,$F$2:$EK$2,0))-SUM(OFFSET($E107,,MATCH(FI$2,$F$1:$EK$1,0),,4)),""),"")</f>
        <v/>
      </c>
      <c r="FJ107" t="str" cm="1">
        <f t="array" aca="1" ref="FJ107" ca="1">IF(ISNUMBER(EA$4),IF(ABS(INDEX($F$4:$EK$109,MATCH(1,($A$4:$A$109=$EO107)*($B$4:$B$109=$EP107),0),MATCH(FJ$2,$F$2:$EK$2,0))-SUM(OFFSET($E107,,MATCH(FJ$2,$F$1:$EK$1,0),,4)))&gt;0,INDEX($F$4:$EK$109,MATCH(1,($A$4:$A$109=$EO107)*($B$4:$B$109=$EP107),0),MATCH(FJ$2,$F$2:$EK$2,0))-SUM(OFFSET($E107,,MATCH(FJ$2,$F$1:$EK$1,0),,4)),""),"")</f>
        <v/>
      </c>
      <c r="FK107" t="str" cm="1">
        <f t="array" aca="1" ref="FK107" ca="1">IF(ISNUMBER(EB$4),IF(ABS(INDEX($F$4:$EK$109,MATCH(1,($A$4:$A$109=$EO107)*($B$4:$B$109=$EP107),0),MATCH(FK$2,$F$2:$EK$2,0))-SUM(OFFSET($E107,,MATCH(FK$2,$F$1:$EK$1,0),,4)))&gt;0,INDEX($F$4:$EK$109,MATCH(1,($A$4:$A$109=$EO107)*($B$4:$B$109=$EP107),0),MATCH(FK$2,$F$2:$EK$2,0))-SUM(OFFSET($E107,,MATCH(FK$2,$F$1:$EK$1,0),,4)),""),"")</f>
        <v/>
      </c>
      <c r="FL107" t="str" cm="1">
        <f t="array" aca="1" ref="FL107" ca="1">IF(ISNUMBER(EC$4),IF(ABS(INDEX($F$4:$EK$109,MATCH(1,($A$4:$A$109=$EO107)*($B$4:$B$109=$EP107),0),MATCH(FL$2,$F$2:$EK$2,0))-SUM(OFFSET($E107,,MATCH(FL$2,$F$1:$EK$1,0),,4)))&gt;0,INDEX($F$4:$EK$109,MATCH(1,($A$4:$A$109=$EO107)*($B$4:$B$109=$EP107),0),MATCH(FL$2,$F$2:$EK$2,0))-SUM(OFFSET($E107,,MATCH(FL$2,$F$1:$EK$1,0),,4)),""),"")</f>
        <v/>
      </c>
      <c r="FM107" t="str" cm="1">
        <f t="array" aca="1" ref="FM107" ca="1">IF(ISNUMBER(ED$4),IF(ABS(INDEX($F$4:$EK$109,MATCH(1,($A$4:$A$109=$EO107)*($B$4:$B$109=$EP107),0),MATCH(FM$2,$F$2:$EK$2,0))-SUM(OFFSET($E107,,MATCH(FM$2,$F$1:$EK$1,0),,4)))&gt;0,INDEX($F$4:$EK$109,MATCH(1,($A$4:$A$109=$EO107)*($B$4:$B$109=$EP107),0),MATCH(FM$2,$F$2:$EK$2,0))-SUM(OFFSET($E107,,MATCH(FM$2,$F$1:$EK$1,0),,4)),""),"")</f>
        <v/>
      </c>
      <c r="FN107" t="str" cm="1">
        <f t="array" aca="1" ref="FN107" ca="1">IF(ISNUMBER(EE$4),IF(ABS(INDEX($F$4:$EK$109,MATCH(1,($A$4:$A$109=$EO107)*($B$4:$B$109=$EP107),0),MATCH(FN$2,$F$2:$EK$2,0))-SUM(OFFSET($E107,,MATCH(FN$2,$F$1:$EK$1,0),,4)))&gt;0,INDEX($F$4:$EK$109,MATCH(1,($A$4:$A$109=$EO107)*($B$4:$B$109=$EP107),0),MATCH(FN$2,$F$2:$EK$2,0))-SUM(OFFSET($E107,,MATCH(FN$2,$F$1:$EK$1,0),,4)),""),"")</f>
        <v/>
      </c>
      <c r="FO107" t="str" cm="1">
        <f t="array" aca="1" ref="FO107" ca="1">IF(ISNUMBER(EF$4),IF(ABS(INDEX($F$4:$EK$109,MATCH(1,($A$4:$A$109=$EO107)*($B$4:$B$109=$EP107),0),MATCH(FO$2,$F$2:$EK$2,0))-SUM(OFFSET($E107,,MATCH(FO$2,$F$1:$EK$1,0),,4)))&gt;0,INDEX($F$4:$EK$109,MATCH(1,($A$4:$A$109=$EO107)*($B$4:$B$109=$EP107),0),MATCH(FO$2,$F$2:$EK$2,0))-SUM(OFFSET($E107,,MATCH(FO$2,$F$1:$EK$1,0),,4)),""),"")</f>
        <v/>
      </c>
      <c r="FP107" t="str" cm="1">
        <f t="array" aca="1" ref="FP107" ca="1">IF(ISNUMBER(EG$4),IF(ABS(INDEX($F$4:$EK$109,MATCH(1,($A$4:$A$109=$EO107)*($B$4:$B$109=$EP107),0),MATCH(FP$2,$F$2:$EK$2,0))-SUM(OFFSET($E107,,MATCH(FP$2,$F$1:$EK$1,0),,4)))&gt;0,INDEX($F$4:$EK$109,MATCH(1,($A$4:$A$109=$EO107)*($B$4:$B$109=$EP107),0),MATCH(FP$2,$F$2:$EK$2,0))-SUM(OFFSET($E107,,MATCH(FP$2,$F$1:$EK$1,0),,4)),""),"")</f>
        <v/>
      </c>
      <c r="FQ107" t="str" cm="1">
        <f t="array" aca="1" ref="FQ107" ca="1">IF(ISNUMBER(EH$4),IF(ABS(INDEX($F$4:$EK$109,MATCH(1,($A$4:$A$109=$EO107)*($B$4:$B$109=$EP107),0),MATCH(FQ$2,$F$2:$EK$2,0))-SUM(OFFSET($E107,,MATCH(FQ$2,$F$1:$EK$1,0),,4)))&gt;0,INDEX($F$4:$EK$109,MATCH(1,($A$4:$A$109=$EO107)*($B$4:$B$109=$EP107),0),MATCH(FQ$2,$F$2:$EK$2,0))-SUM(OFFSET($E107,,MATCH(FQ$2,$F$1:$EK$1,0),,4)),""),"")</f>
        <v/>
      </c>
      <c r="FR107" t="str" cm="1">
        <f t="array" aca="1" ref="FR107" ca="1">IF(ISNUMBER(EI$4),IF(ABS(INDEX($F$4:$EK$109,MATCH(1,($A$4:$A$109=$EO107)*($B$4:$B$109=$EP107),0),MATCH(FR$2,$F$2:$EK$2,0))-SUM(OFFSET($E107,,MATCH(FR$2,$F$1:$EK$1,0),,4)))&gt;0,INDEX($F$4:$EK$109,MATCH(1,($A$4:$A$109=$EO107)*($B$4:$B$109=$EP107),0),MATCH(FR$2,$F$2:$EK$2,0))-SUM(OFFSET($E107,,MATCH(FR$2,$F$1:$EK$1,0),,4)),""),"")</f>
        <v/>
      </c>
      <c r="FS107" t="str" cm="1">
        <f t="array" aca="1" ref="FS107" ca="1">IF(ISNUMBER(EJ$4),IF(ABS(INDEX($F$4:$EK$109,MATCH(1,($A$4:$A$109=$EO107)*($B$4:$B$109=$EP107),0),MATCH(FS$2,$F$2:$EK$2,0))-SUM(OFFSET($E107,,MATCH(FS$2,$F$1:$EK$1,0),,4)))&gt;0,INDEX($F$4:$EK$109,MATCH(1,($A$4:$A$109=$EO107)*($B$4:$B$109=$EP107),0),MATCH(FS$2,$F$2:$EK$2,0))-SUM(OFFSET($E107,,MATCH(FS$2,$F$1:$EK$1,0),,4)),""),"")</f>
        <v/>
      </c>
      <c r="FT107" t="str" cm="1">
        <f t="array" aca="1" ref="FT107" ca="1">IF(ISNUMBER(EK$4),IF(ABS(INDEX($F$4:$EK$109,MATCH(1,($A$4:$A$109=$EO107)*($B$4:$B$109=$EP107),0),MATCH(FT$2,$F$2:$EK$2,0))-SUM(OFFSET($E107,,MATCH(FT$2,$F$1:$EK$1,0),,4)))&gt;0,INDEX($F$4:$EK$109,MATCH(1,($A$4:$A$109=$EO107)*($B$4:$B$109=$EP107),0),MATCH(FT$2,$F$2:$EK$2,0))-SUM(OFFSET($E107,,MATCH(FT$2,$F$1:$EK$1,0),,4)),""),"")</f>
        <v/>
      </c>
    </row>
    <row r="108" spans="1:176" x14ac:dyDescent="0.25">
      <c r="A108" t="s">
        <v>201</v>
      </c>
      <c r="B108" t="s">
        <v>227</v>
      </c>
      <c r="F108">
        <v>-29068000</v>
      </c>
      <c r="G108">
        <v>-22527000</v>
      </c>
      <c r="H108">
        <v>-39741000</v>
      </c>
      <c r="I108">
        <v>-31045000</v>
      </c>
      <c r="J108">
        <v>-30000000</v>
      </c>
      <c r="K108">
        <v>-24000000</v>
      </c>
      <c r="L108">
        <v>-17000000</v>
      </c>
      <c r="M108">
        <v>-15000000</v>
      </c>
      <c r="N108">
        <v>-55000000</v>
      </c>
      <c r="O108">
        <v>-32000000</v>
      </c>
      <c r="P108">
        <v>-38000000</v>
      </c>
      <c r="Q108">
        <v>-51000000</v>
      </c>
      <c r="R108">
        <v>-54000000</v>
      </c>
      <c r="S108">
        <v>-54000000</v>
      </c>
      <c r="T108">
        <v>-69000000</v>
      </c>
      <c r="U108">
        <v>-416000000</v>
      </c>
      <c r="V108">
        <v>-118000000</v>
      </c>
      <c r="W108">
        <v>-129000000</v>
      </c>
      <c r="X108">
        <v>-150000000</v>
      </c>
      <c r="Y108">
        <v>-203000000</v>
      </c>
      <c r="Z108">
        <v>-128000000</v>
      </c>
      <c r="AA108">
        <v>-113000000</v>
      </c>
      <c r="AB108">
        <v>-103000000</v>
      </c>
      <c r="AC108">
        <v>-144000000</v>
      </c>
      <c r="AD108">
        <v>-155000000</v>
      </c>
      <c r="AE108">
        <v>-217000000</v>
      </c>
      <c r="AF108">
        <v>-473000000</v>
      </c>
      <c r="AG108">
        <v>-283000000</v>
      </c>
      <c r="AH108">
        <v>-298000000</v>
      </c>
      <c r="AI108">
        <v>-183000000</v>
      </c>
      <c r="AJ108">
        <v>-221000000</v>
      </c>
      <c r="AK108">
        <v>-273000000</v>
      </c>
      <c r="AL108">
        <v>-361000000</v>
      </c>
      <c r="AM108">
        <v>-433000000</v>
      </c>
      <c r="AN108">
        <v>-530000000</v>
      </c>
      <c r="AO108">
        <v>-509000000</v>
      </c>
      <c r="AP108">
        <v>-248000000</v>
      </c>
      <c r="AQ108">
        <v>-289000000</v>
      </c>
      <c r="AR108">
        <v>-278000000</v>
      </c>
      <c r="AS108">
        <v>-254000000</v>
      </c>
      <c r="AT108">
        <v>-369000000</v>
      </c>
      <c r="AU108">
        <v>-977000000</v>
      </c>
      <c r="AV108">
        <v>-813000000</v>
      </c>
      <c r="DK108">
        <v>-122381000</v>
      </c>
      <c r="DL108">
        <v>-86000000</v>
      </c>
      <c r="DM108">
        <v>-176000000</v>
      </c>
      <c r="DN108">
        <v>-593000000</v>
      </c>
      <c r="DO108">
        <v>-600000000</v>
      </c>
      <c r="DP108">
        <v>-489000000</v>
      </c>
      <c r="DQ108">
        <v>-1128000000</v>
      </c>
      <c r="DR108">
        <v>-976000000</v>
      </c>
      <c r="DS108">
        <v>-1833000000</v>
      </c>
      <c r="DT108">
        <v>-1069000000</v>
      </c>
      <c r="EO108" t="str">
        <f t="shared" si="10"/>
        <v>cf</v>
      </c>
      <c r="EP108" t="str">
        <f t="shared" si="10"/>
        <v>capitalExpenditure</v>
      </c>
      <c r="ET108" t="str" cm="1">
        <f t="array" aca="1" ref="ET108" ca="1">IF(ISNUMBER(DK$4),IF(ABS(INDEX($F$4:$EK$109,MATCH(1,($A$4:$A$109=$EO108)*($B$4:$B$109=$EP108),0),MATCH(ET$2,$F$2:$EK$2,0))-SUM(OFFSET($E108,,MATCH(ET$2,$F$1:$EK$1,0),,4)))&gt;0,INDEX($F$4:$EK$109,MATCH(1,($A$4:$A$109=$EO108)*($B$4:$B$109=$EP108),0),MATCH(ET$2,$F$2:$EK$2,0))-SUM(OFFSET($E108,,MATCH(ET$2,$F$1:$EK$1,0),,4)),""),"")</f>
        <v/>
      </c>
      <c r="EU108" t="str" cm="1">
        <f t="array" aca="1" ref="EU108" ca="1">IF(ISNUMBER(DL$4),IF(ABS(INDEX($F$4:$EK$109,MATCH(1,($A$4:$A$109=$EO108)*($B$4:$B$109=$EP108),0),MATCH(EU$2,$F$2:$EK$2,0))-SUM(OFFSET($E108,,MATCH(EU$2,$F$1:$EK$1,0),,4)))&gt;0,INDEX($F$4:$EK$109,MATCH(1,($A$4:$A$109=$EO108)*($B$4:$B$109=$EP108),0),MATCH(EU$2,$F$2:$EK$2,0))-SUM(OFFSET($E108,,MATCH(EU$2,$F$1:$EK$1,0),,4)),""),"")</f>
        <v/>
      </c>
      <c r="EV108" t="str" cm="1">
        <f t="array" aca="1" ref="EV108" ca="1">IF(ISNUMBER(DM$4),IF(ABS(INDEX($F$4:$EK$109,MATCH(1,($A$4:$A$109=$EO108)*($B$4:$B$109=$EP108),0),MATCH(EV$2,$F$2:$EK$2,0))-SUM(OFFSET($E108,,MATCH(EV$2,$F$1:$EK$1,0),,4)))&gt;0,INDEX($F$4:$EK$109,MATCH(1,($A$4:$A$109=$EO108)*($B$4:$B$109=$EP108),0),MATCH(EV$2,$F$2:$EK$2,0))-SUM(OFFSET($E108,,MATCH(EV$2,$F$1:$EK$1,0),,4)),""),"")</f>
        <v/>
      </c>
      <c r="EW108" t="str" cm="1">
        <f t="array" aca="1" ref="EW108" ca="1">IF(ISNUMBER(DN$4),IF(ABS(INDEX($F$4:$EK$109,MATCH(1,($A$4:$A$109=$EO108)*($B$4:$B$109=$EP108),0),MATCH(EW$2,$F$2:$EK$2,0))-SUM(OFFSET($E108,,MATCH(EW$2,$F$1:$EK$1,0),,4)))&gt;0,INDEX($F$4:$EK$109,MATCH(1,($A$4:$A$109=$EO108)*($B$4:$B$109=$EP108),0),MATCH(EW$2,$F$2:$EK$2,0))-SUM(OFFSET($E108,,MATCH(EW$2,$F$1:$EK$1,0),,4)),""),"")</f>
        <v/>
      </c>
      <c r="EX108" t="str" cm="1">
        <f t="array" aca="1" ref="EX108" ca="1">IF(ISNUMBER(DO$4),IF(ABS(INDEX($F$4:$EK$109,MATCH(1,($A$4:$A$109=$EO108)*($B$4:$B$109=$EP108),0),MATCH(EX$2,$F$2:$EK$2,0))-SUM(OFFSET($E108,,MATCH(EX$2,$F$1:$EK$1,0),,4)))&gt;0,INDEX($F$4:$EK$109,MATCH(1,($A$4:$A$109=$EO108)*($B$4:$B$109=$EP108),0),MATCH(EX$2,$F$2:$EK$2,0))-SUM(OFFSET($E108,,MATCH(EX$2,$F$1:$EK$1,0),,4)),""),"")</f>
        <v/>
      </c>
      <c r="EY108" cm="1">
        <f t="array" aca="1" ref="EY108" ca="1">IF(ISNUMBER(DP$4),IF(ABS(INDEX($F$4:$EK$109,MATCH(1,($A$4:$A$109=$EO108)*($B$4:$B$109=$EP108),0),MATCH(EY$2,$F$2:$EK$2,0))-SUM(OFFSET($E108,,MATCH(EY$2,$F$1:$EK$1,0),,4)))&gt;0,INDEX($F$4:$EK$109,MATCH(1,($A$4:$A$109=$EO108)*($B$4:$B$109=$EP108),0),MATCH(EY$2,$F$2:$EK$2,0))-SUM(OFFSET($E108,,MATCH(EY$2,$F$1:$EK$1,0),,4)),""),"")</f>
        <v>-1000000</v>
      </c>
      <c r="EZ108" t="str" cm="1">
        <f t="array" aca="1" ref="EZ108" ca="1">IF(ISNUMBER(DQ$4),IF(ABS(INDEX($F$4:$EK$109,MATCH(1,($A$4:$A$109=$EO108)*($B$4:$B$109=$EP108),0),MATCH(EZ$2,$F$2:$EK$2,0))-SUM(OFFSET($E108,,MATCH(EZ$2,$F$1:$EK$1,0),,4)))&gt;0,INDEX($F$4:$EK$109,MATCH(1,($A$4:$A$109=$EO108)*($B$4:$B$109=$EP108),0),MATCH(EZ$2,$F$2:$EK$2,0))-SUM(OFFSET($E108,,MATCH(EZ$2,$F$1:$EK$1,0),,4)),""),"")</f>
        <v/>
      </c>
      <c r="FA108" cm="1">
        <f t="array" aca="1" ref="FA108" ca="1">IF(ISNUMBER(DR$4),IF(ABS(INDEX($F$4:$EK$109,MATCH(1,($A$4:$A$109=$EO108)*($B$4:$B$109=$EP108),0),MATCH(FA$2,$F$2:$EK$2,0))-SUM(OFFSET($E108,,MATCH(FA$2,$F$1:$EK$1,0),,4)))&gt;0,INDEX($F$4:$EK$109,MATCH(1,($A$4:$A$109=$EO108)*($B$4:$B$109=$EP108),0),MATCH(FA$2,$F$2:$EK$2,0))-SUM(OFFSET($E108,,MATCH(FA$2,$F$1:$EK$1,0),,4)),""),"")</f>
        <v>-1000000</v>
      </c>
      <c r="FB108" t="str" cm="1">
        <f t="array" aca="1" ref="FB108" ca="1">IF(ISNUMBER(DS$4),IF(ABS(INDEX($F$4:$EK$109,MATCH(1,($A$4:$A$109=$EO108)*($B$4:$B$109=$EP108),0),MATCH(FB$2,$F$2:$EK$2,0))-SUM(OFFSET($E108,,MATCH(FB$2,$F$1:$EK$1,0),,4)))&gt;0,INDEX($F$4:$EK$109,MATCH(1,($A$4:$A$109=$EO108)*($B$4:$B$109=$EP108),0),MATCH(FB$2,$F$2:$EK$2,0))-SUM(OFFSET($E108,,MATCH(FB$2,$F$1:$EK$1,0),,4)),""),"")</f>
        <v/>
      </c>
      <c r="FC108" t="str" cm="1">
        <f t="array" aca="1" ref="FC108" ca="1">IF(ISNUMBER(DT$4),IF(ABS(INDEX($F$4:$EK$109,MATCH(1,($A$4:$A$109=$EO108)*($B$4:$B$109=$EP108),0),MATCH(FC$2,$F$2:$EK$2,0))-SUM(OFFSET($E108,,MATCH(FC$2,$F$1:$EK$1,0),,4)))&gt;0,INDEX($F$4:$EK$109,MATCH(1,($A$4:$A$109=$EO108)*($B$4:$B$109=$EP108),0),MATCH(FC$2,$F$2:$EK$2,0))-SUM(OFFSET($E108,,MATCH(FC$2,$F$1:$EK$1,0),,4)),""),"")</f>
        <v/>
      </c>
      <c r="FD108" t="str" cm="1">
        <f t="array" aca="1" ref="FD108" ca="1">IF(ISNUMBER(DU$4),IF(ABS(INDEX($F$4:$EK$109,MATCH(1,($A$4:$A$109=$EO108)*($B$4:$B$109=$EP108),0),MATCH(FD$2,$F$2:$EK$2,0))-SUM(OFFSET($E108,,MATCH(FD$2,$F$1:$EK$1,0),,4)))&gt;0,INDEX($F$4:$EK$109,MATCH(1,($A$4:$A$109=$EO108)*($B$4:$B$109=$EP108),0),MATCH(FD$2,$F$2:$EK$2,0))-SUM(OFFSET($E108,,MATCH(FD$2,$F$1:$EK$1,0),,4)),""),"")</f>
        <v/>
      </c>
      <c r="FE108" t="str" cm="1">
        <f t="array" aca="1" ref="FE108" ca="1">IF(ISNUMBER(DV$4),IF(ABS(INDEX($F$4:$EK$109,MATCH(1,($A$4:$A$109=$EO108)*($B$4:$B$109=$EP108),0),MATCH(FE$2,$F$2:$EK$2,0))-SUM(OFFSET($E108,,MATCH(FE$2,$F$1:$EK$1,0),,4)))&gt;0,INDEX($F$4:$EK$109,MATCH(1,($A$4:$A$109=$EO108)*($B$4:$B$109=$EP108),0),MATCH(FE$2,$F$2:$EK$2,0))-SUM(OFFSET($E108,,MATCH(FE$2,$F$1:$EK$1,0),,4)),""),"")</f>
        <v/>
      </c>
      <c r="FF108" t="str" cm="1">
        <f t="array" aca="1" ref="FF108" ca="1">IF(ISNUMBER(DW$4),IF(ABS(INDEX($F$4:$EK$109,MATCH(1,($A$4:$A$109=$EO108)*($B$4:$B$109=$EP108),0),MATCH(FF$2,$F$2:$EK$2,0))-SUM(OFFSET($E108,,MATCH(FF$2,$F$1:$EK$1,0),,4)))&gt;0,INDEX($F$4:$EK$109,MATCH(1,($A$4:$A$109=$EO108)*($B$4:$B$109=$EP108),0),MATCH(FF$2,$F$2:$EK$2,0))-SUM(OFFSET($E108,,MATCH(FF$2,$F$1:$EK$1,0),,4)),""),"")</f>
        <v/>
      </c>
      <c r="FG108" t="str" cm="1">
        <f t="array" aca="1" ref="FG108" ca="1">IF(ISNUMBER(DX$4),IF(ABS(INDEX($F$4:$EK$109,MATCH(1,($A$4:$A$109=$EO108)*($B$4:$B$109=$EP108),0),MATCH(FG$2,$F$2:$EK$2,0))-SUM(OFFSET($E108,,MATCH(FG$2,$F$1:$EK$1,0),,4)))&gt;0,INDEX($F$4:$EK$109,MATCH(1,($A$4:$A$109=$EO108)*($B$4:$B$109=$EP108),0),MATCH(FG$2,$F$2:$EK$2,0))-SUM(OFFSET($E108,,MATCH(FG$2,$F$1:$EK$1,0),,4)),""),"")</f>
        <v/>
      </c>
      <c r="FH108" t="str" cm="1">
        <f t="array" aca="1" ref="FH108" ca="1">IF(ISNUMBER(DY$4),IF(ABS(INDEX($F$4:$EK$109,MATCH(1,($A$4:$A$109=$EO108)*($B$4:$B$109=$EP108),0),MATCH(FH$2,$F$2:$EK$2,0))-SUM(OFFSET($E108,,MATCH(FH$2,$F$1:$EK$1,0),,4)))&gt;0,INDEX($F$4:$EK$109,MATCH(1,($A$4:$A$109=$EO108)*($B$4:$B$109=$EP108),0),MATCH(FH$2,$F$2:$EK$2,0))-SUM(OFFSET($E108,,MATCH(FH$2,$F$1:$EK$1,0),,4)),""),"")</f>
        <v/>
      </c>
      <c r="FI108" t="str" cm="1">
        <f t="array" aca="1" ref="FI108" ca="1">IF(ISNUMBER(DZ$4),IF(ABS(INDEX($F$4:$EK$109,MATCH(1,($A$4:$A$109=$EO108)*($B$4:$B$109=$EP108),0),MATCH(FI$2,$F$2:$EK$2,0))-SUM(OFFSET($E108,,MATCH(FI$2,$F$1:$EK$1,0),,4)))&gt;0,INDEX($F$4:$EK$109,MATCH(1,($A$4:$A$109=$EO108)*($B$4:$B$109=$EP108),0),MATCH(FI$2,$F$2:$EK$2,0))-SUM(OFFSET($E108,,MATCH(FI$2,$F$1:$EK$1,0),,4)),""),"")</f>
        <v/>
      </c>
      <c r="FJ108" t="str" cm="1">
        <f t="array" aca="1" ref="FJ108" ca="1">IF(ISNUMBER(EA$4),IF(ABS(INDEX($F$4:$EK$109,MATCH(1,($A$4:$A$109=$EO108)*($B$4:$B$109=$EP108),0),MATCH(FJ$2,$F$2:$EK$2,0))-SUM(OFFSET($E108,,MATCH(FJ$2,$F$1:$EK$1,0),,4)))&gt;0,INDEX($F$4:$EK$109,MATCH(1,($A$4:$A$109=$EO108)*($B$4:$B$109=$EP108),0),MATCH(FJ$2,$F$2:$EK$2,0))-SUM(OFFSET($E108,,MATCH(FJ$2,$F$1:$EK$1,0),,4)),""),"")</f>
        <v/>
      </c>
      <c r="FK108" t="str" cm="1">
        <f t="array" aca="1" ref="FK108" ca="1">IF(ISNUMBER(EB$4),IF(ABS(INDEX($F$4:$EK$109,MATCH(1,($A$4:$A$109=$EO108)*($B$4:$B$109=$EP108),0),MATCH(FK$2,$F$2:$EK$2,0))-SUM(OFFSET($E108,,MATCH(FK$2,$F$1:$EK$1,0),,4)))&gt;0,INDEX($F$4:$EK$109,MATCH(1,($A$4:$A$109=$EO108)*($B$4:$B$109=$EP108),0),MATCH(FK$2,$F$2:$EK$2,0))-SUM(OFFSET($E108,,MATCH(FK$2,$F$1:$EK$1,0),,4)),""),"")</f>
        <v/>
      </c>
      <c r="FL108" t="str" cm="1">
        <f t="array" aca="1" ref="FL108" ca="1">IF(ISNUMBER(EC$4),IF(ABS(INDEX($F$4:$EK$109,MATCH(1,($A$4:$A$109=$EO108)*($B$4:$B$109=$EP108),0),MATCH(FL$2,$F$2:$EK$2,0))-SUM(OFFSET($E108,,MATCH(FL$2,$F$1:$EK$1,0),,4)))&gt;0,INDEX($F$4:$EK$109,MATCH(1,($A$4:$A$109=$EO108)*($B$4:$B$109=$EP108),0),MATCH(FL$2,$F$2:$EK$2,0))-SUM(OFFSET($E108,,MATCH(FL$2,$F$1:$EK$1,0),,4)),""),"")</f>
        <v/>
      </c>
      <c r="FM108" t="str" cm="1">
        <f t="array" aca="1" ref="FM108" ca="1">IF(ISNUMBER(ED$4),IF(ABS(INDEX($F$4:$EK$109,MATCH(1,($A$4:$A$109=$EO108)*($B$4:$B$109=$EP108),0),MATCH(FM$2,$F$2:$EK$2,0))-SUM(OFFSET($E108,,MATCH(FM$2,$F$1:$EK$1,0),,4)))&gt;0,INDEX($F$4:$EK$109,MATCH(1,($A$4:$A$109=$EO108)*($B$4:$B$109=$EP108),0),MATCH(FM$2,$F$2:$EK$2,0))-SUM(OFFSET($E108,,MATCH(FM$2,$F$1:$EK$1,0),,4)),""),"")</f>
        <v/>
      </c>
      <c r="FN108" t="str" cm="1">
        <f t="array" aca="1" ref="FN108" ca="1">IF(ISNUMBER(EE$4),IF(ABS(INDEX($F$4:$EK$109,MATCH(1,($A$4:$A$109=$EO108)*($B$4:$B$109=$EP108),0),MATCH(FN$2,$F$2:$EK$2,0))-SUM(OFFSET($E108,,MATCH(FN$2,$F$1:$EK$1,0),,4)))&gt;0,INDEX($F$4:$EK$109,MATCH(1,($A$4:$A$109=$EO108)*($B$4:$B$109=$EP108),0),MATCH(FN$2,$F$2:$EK$2,0))-SUM(OFFSET($E108,,MATCH(FN$2,$F$1:$EK$1,0),,4)),""),"")</f>
        <v/>
      </c>
      <c r="FO108" t="str" cm="1">
        <f t="array" aca="1" ref="FO108" ca="1">IF(ISNUMBER(EF$4),IF(ABS(INDEX($F$4:$EK$109,MATCH(1,($A$4:$A$109=$EO108)*($B$4:$B$109=$EP108),0),MATCH(FO$2,$F$2:$EK$2,0))-SUM(OFFSET($E108,,MATCH(FO$2,$F$1:$EK$1,0),,4)))&gt;0,INDEX($F$4:$EK$109,MATCH(1,($A$4:$A$109=$EO108)*($B$4:$B$109=$EP108),0),MATCH(FO$2,$F$2:$EK$2,0))-SUM(OFFSET($E108,,MATCH(FO$2,$F$1:$EK$1,0),,4)),""),"")</f>
        <v/>
      </c>
      <c r="FP108" t="str" cm="1">
        <f t="array" aca="1" ref="FP108" ca="1">IF(ISNUMBER(EG$4),IF(ABS(INDEX($F$4:$EK$109,MATCH(1,($A$4:$A$109=$EO108)*($B$4:$B$109=$EP108),0),MATCH(FP$2,$F$2:$EK$2,0))-SUM(OFFSET($E108,,MATCH(FP$2,$F$1:$EK$1,0),,4)))&gt;0,INDEX($F$4:$EK$109,MATCH(1,($A$4:$A$109=$EO108)*($B$4:$B$109=$EP108),0),MATCH(FP$2,$F$2:$EK$2,0))-SUM(OFFSET($E108,,MATCH(FP$2,$F$1:$EK$1,0),,4)),""),"")</f>
        <v/>
      </c>
      <c r="FQ108" t="str" cm="1">
        <f t="array" aca="1" ref="FQ108" ca="1">IF(ISNUMBER(EH$4),IF(ABS(INDEX($F$4:$EK$109,MATCH(1,($A$4:$A$109=$EO108)*($B$4:$B$109=$EP108),0),MATCH(FQ$2,$F$2:$EK$2,0))-SUM(OFFSET($E108,,MATCH(FQ$2,$F$1:$EK$1,0),,4)))&gt;0,INDEX($F$4:$EK$109,MATCH(1,($A$4:$A$109=$EO108)*($B$4:$B$109=$EP108),0),MATCH(FQ$2,$F$2:$EK$2,0))-SUM(OFFSET($E108,,MATCH(FQ$2,$F$1:$EK$1,0),,4)),""),"")</f>
        <v/>
      </c>
      <c r="FR108" t="str" cm="1">
        <f t="array" aca="1" ref="FR108" ca="1">IF(ISNUMBER(EI$4),IF(ABS(INDEX($F$4:$EK$109,MATCH(1,($A$4:$A$109=$EO108)*($B$4:$B$109=$EP108),0),MATCH(FR$2,$F$2:$EK$2,0))-SUM(OFFSET($E108,,MATCH(FR$2,$F$1:$EK$1,0),,4)))&gt;0,INDEX($F$4:$EK$109,MATCH(1,($A$4:$A$109=$EO108)*($B$4:$B$109=$EP108),0),MATCH(FR$2,$F$2:$EK$2,0))-SUM(OFFSET($E108,,MATCH(FR$2,$F$1:$EK$1,0),,4)),""),"")</f>
        <v/>
      </c>
      <c r="FS108" t="str" cm="1">
        <f t="array" aca="1" ref="FS108" ca="1">IF(ISNUMBER(EJ$4),IF(ABS(INDEX($F$4:$EK$109,MATCH(1,($A$4:$A$109=$EO108)*($B$4:$B$109=$EP108),0),MATCH(FS$2,$F$2:$EK$2,0))-SUM(OFFSET($E108,,MATCH(FS$2,$F$1:$EK$1,0),,4)))&gt;0,INDEX($F$4:$EK$109,MATCH(1,($A$4:$A$109=$EO108)*($B$4:$B$109=$EP108),0),MATCH(FS$2,$F$2:$EK$2,0))-SUM(OFFSET($E108,,MATCH(FS$2,$F$1:$EK$1,0),,4)),""),"")</f>
        <v/>
      </c>
      <c r="FT108" t="str" cm="1">
        <f t="array" aca="1" ref="FT108" ca="1">IF(ISNUMBER(EK$4),IF(ABS(INDEX($F$4:$EK$109,MATCH(1,($A$4:$A$109=$EO108)*($B$4:$B$109=$EP108),0),MATCH(FT$2,$F$2:$EK$2,0))-SUM(OFFSET($E108,,MATCH(FT$2,$F$1:$EK$1,0),,4)))&gt;0,INDEX($F$4:$EK$109,MATCH(1,($A$4:$A$109=$EO108)*($B$4:$B$109=$EP108),0),MATCH(FT$2,$F$2:$EK$2,0))-SUM(OFFSET($E108,,MATCH(FT$2,$F$1:$EK$1,0),,4)),""),"")</f>
        <v/>
      </c>
    </row>
    <row r="109" spans="1:176" x14ac:dyDescent="0.25">
      <c r="A109" t="s">
        <v>201</v>
      </c>
      <c r="B109" t="s">
        <v>228</v>
      </c>
      <c r="F109">
        <v>121954000</v>
      </c>
      <c r="G109">
        <v>73755000</v>
      </c>
      <c r="H109">
        <v>175882000</v>
      </c>
      <c r="I109">
        <v>411684000</v>
      </c>
      <c r="J109">
        <v>216000000</v>
      </c>
      <c r="K109">
        <v>139000000</v>
      </c>
      <c r="L109">
        <v>238000000</v>
      </c>
      <c r="M109">
        <v>496000000</v>
      </c>
      <c r="N109">
        <v>254000000</v>
      </c>
      <c r="O109">
        <v>152000000</v>
      </c>
      <c r="P109">
        <v>420000000</v>
      </c>
      <c r="Q109">
        <v>670000000</v>
      </c>
      <c r="R109">
        <v>228000000</v>
      </c>
      <c r="S109">
        <v>651000000</v>
      </c>
      <c r="T109">
        <v>1088000000</v>
      </c>
      <c r="U109">
        <v>942000000</v>
      </c>
      <c r="V109">
        <v>1327000000</v>
      </c>
      <c r="W109">
        <v>784000000</v>
      </c>
      <c r="X109">
        <v>337000000</v>
      </c>
      <c r="Y109">
        <v>695000000</v>
      </c>
      <c r="Z109">
        <v>592000000</v>
      </c>
      <c r="AA109">
        <v>823000000</v>
      </c>
      <c r="AB109">
        <v>1537000000</v>
      </c>
      <c r="AC109">
        <v>1321000000</v>
      </c>
      <c r="AD109">
        <v>754000000</v>
      </c>
      <c r="AE109">
        <v>1350000000</v>
      </c>
      <c r="AF109">
        <v>806000000</v>
      </c>
      <c r="AG109">
        <v>1784000000</v>
      </c>
      <c r="AH109">
        <v>1576000000</v>
      </c>
      <c r="AI109">
        <v>2499000000</v>
      </c>
      <c r="AJ109">
        <v>1298000000</v>
      </c>
      <c r="AK109">
        <v>2760000000</v>
      </c>
      <c r="AL109">
        <v>1370000000</v>
      </c>
      <c r="AM109">
        <v>837000000</v>
      </c>
      <c r="AN109">
        <v>-138000000</v>
      </c>
      <c r="AO109">
        <v>1740000000</v>
      </c>
      <c r="AP109">
        <v>2663000000</v>
      </c>
      <c r="AQ109">
        <v>6059000000</v>
      </c>
      <c r="AR109">
        <v>7054000000</v>
      </c>
      <c r="AS109">
        <v>11245000000</v>
      </c>
      <c r="AT109">
        <v>14976000000</v>
      </c>
      <c r="AU109">
        <v>13511000000</v>
      </c>
      <c r="AV109">
        <v>16814000000</v>
      </c>
      <c r="DK109">
        <v>783275000</v>
      </c>
      <c r="DL109">
        <v>1089000000</v>
      </c>
      <c r="DM109">
        <v>1496000000</v>
      </c>
      <c r="DN109">
        <v>2909000000</v>
      </c>
      <c r="DO109">
        <v>3143000000</v>
      </c>
      <c r="DP109">
        <v>4272000000</v>
      </c>
      <c r="DQ109">
        <v>4694000000</v>
      </c>
      <c r="DR109">
        <v>8132000000</v>
      </c>
      <c r="DS109">
        <v>3808000000</v>
      </c>
      <c r="DT109">
        <v>27021000000</v>
      </c>
      <c r="EO109" t="str">
        <f t="shared" si="10"/>
        <v>cf</v>
      </c>
      <c r="EP109" t="str">
        <f t="shared" si="10"/>
        <v>freeCashFlow</v>
      </c>
      <c r="ET109" t="str" cm="1">
        <f t="array" aca="1" ref="ET109" ca="1">IF(ISNUMBER(DK$4),IF(ABS(INDEX($F$4:$EK$109,MATCH(1,($A$4:$A$109=$EO109)*($B$4:$B$109=$EP109),0),MATCH(ET$2,$F$2:$EK$2,0))-SUM(OFFSET($E109,,MATCH(ET$2,$F$1:$EK$1,0),,4)))&gt;0,INDEX($F$4:$EK$109,MATCH(1,($A$4:$A$109=$EO109)*($B$4:$B$109=$EP109),0),MATCH(ET$2,$F$2:$EK$2,0))-SUM(OFFSET($E109,,MATCH(ET$2,$F$1:$EK$1,0),,4)),""),"")</f>
        <v/>
      </c>
      <c r="EU109" t="str" cm="1">
        <f t="array" aca="1" ref="EU109" ca="1">IF(ISNUMBER(DL$4),IF(ABS(INDEX($F$4:$EK$109,MATCH(1,($A$4:$A$109=$EO109)*($B$4:$B$109=$EP109),0),MATCH(EU$2,$F$2:$EK$2,0))-SUM(OFFSET($E109,,MATCH(EU$2,$F$1:$EK$1,0),,4)))&gt;0,INDEX($F$4:$EK$109,MATCH(1,($A$4:$A$109=$EO109)*($B$4:$B$109=$EP109),0),MATCH(EU$2,$F$2:$EK$2,0))-SUM(OFFSET($E109,,MATCH(EU$2,$F$1:$EK$1,0),,4)),""),"")</f>
        <v/>
      </c>
      <c r="EV109" t="str" cm="1">
        <f t="array" aca="1" ref="EV109" ca="1">IF(ISNUMBER(DM$4),IF(ABS(INDEX($F$4:$EK$109,MATCH(1,($A$4:$A$109=$EO109)*($B$4:$B$109=$EP109),0),MATCH(EV$2,$F$2:$EK$2,0))-SUM(OFFSET($E109,,MATCH(EV$2,$F$1:$EK$1,0),,4)))&gt;0,INDEX($F$4:$EK$109,MATCH(1,($A$4:$A$109=$EO109)*($B$4:$B$109=$EP109),0),MATCH(EV$2,$F$2:$EK$2,0))-SUM(OFFSET($E109,,MATCH(EV$2,$F$1:$EK$1,0),,4)),""),"")</f>
        <v/>
      </c>
      <c r="EW109" t="str" cm="1">
        <f t="array" aca="1" ref="EW109" ca="1">IF(ISNUMBER(DN$4),IF(ABS(INDEX($F$4:$EK$109,MATCH(1,($A$4:$A$109=$EO109)*($B$4:$B$109=$EP109),0),MATCH(EW$2,$F$2:$EK$2,0))-SUM(OFFSET($E109,,MATCH(EW$2,$F$1:$EK$1,0),,4)))&gt;0,INDEX($F$4:$EK$109,MATCH(1,($A$4:$A$109=$EO109)*($B$4:$B$109=$EP109),0),MATCH(EW$2,$F$2:$EK$2,0))-SUM(OFFSET($E109,,MATCH(EW$2,$F$1:$EK$1,0),,4)),""),"")</f>
        <v/>
      </c>
      <c r="EX109" t="str" cm="1">
        <f t="array" aca="1" ref="EX109" ca="1">IF(ISNUMBER(DO$4),IF(ABS(INDEX($F$4:$EK$109,MATCH(1,($A$4:$A$109=$EO109)*($B$4:$B$109=$EP109),0),MATCH(EX$2,$F$2:$EK$2,0))-SUM(OFFSET($E109,,MATCH(EX$2,$F$1:$EK$1,0),,4)))&gt;0,INDEX($F$4:$EK$109,MATCH(1,($A$4:$A$109=$EO109)*($B$4:$B$109=$EP109),0),MATCH(EX$2,$F$2:$EK$2,0))-SUM(OFFSET($E109,,MATCH(EX$2,$F$1:$EK$1,0),,4)),""),"")</f>
        <v/>
      </c>
      <c r="EY109" cm="1">
        <f t="array" aca="1" ref="EY109" ca="1">IF(ISNUMBER(DP$4),IF(ABS(INDEX($F$4:$EK$109,MATCH(1,($A$4:$A$109=$EO109)*($B$4:$B$109=$EP109),0),MATCH(EY$2,$F$2:$EK$2,0))-SUM(OFFSET($E109,,MATCH(EY$2,$F$1:$EK$1,0),,4)))&gt;0,INDEX($F$4:$EK$109,MATCH(1,($A$4:$A$109=$EO109)*($B$4:$B$109=$EP109),0),MATCH(EY$2,$F$2:$EK$2,0))-SUM(OFFSET($E109,,MATCH(EY$2,$F$1:$EK$1,0),,4)),""),"")</f>
        <v>-1000000</v>
      </c>
      <c r="EZ109" t="str" cm="1">
        <f t="array" aca="1" ref="EZ109" ca="1">IF(ISNUMBER(DQ$4),IF(ABS(INDEX($F$4:$EK$109,MATCH(1,($A$4:$A$109=$EO109)*($B$4:$B$109=$EP109),0),MATCH(EZ$2,$F$2:$EK$2,0))-SUM(OFFSET($E109,,MATCH(EZ$2,$F$1:$EK$1,0),,4)))&gt;0,INDEX($F$4:$EK$109,MATCH(1,($A$4:$A$109=$EO109)*($B$4:$B$109=$EP109),0),MATCH(EZ$2,$F$2:$EK$2,0))-SUM(OFFSET($E109,,MATCH(EZ$2,$F$1:$EK$1,0),,4)),""),"")</f>
        <v/>
      </c>
      <c r="FA109" cm="1">
        <f t="array" aca="1" ref="FA109" ca="1">IF(ISNUMBER(DR$4),IF(ABS(INDEX($F$4:$EK$109,MATCH(1,($A$4:$A$109=$EO109)*($B$4:$B$109=$EP109),0),MATCH(FA$2,$F$2:$EK$2,0))-SUM(OFFSET($E109,,MATCH(FA$2,$F$1:$EK$1,0),,4)))&gt;0,INDEX($F$4:$EK$109,MATCH(1,($A$4:$A$109=$EO109)*($B$4:$B$109=$EP109),0),MATCH(FA$2,$F$2:$EK$2,0))-SUM(OFFSET($E109,,MATCH(FA$2,$F$1:$EK$1,0),,4)),""),"")</f>
        <v>-1000000</v>
      </c>
      <c r="FB109" cm="1">
        <f t="array" aca="1" ref="FB109" ca="1">IF(ISNUMBER(DS$4),IF(ABS(INDEX($F$4:$EK$109,MATCH(1,($A$4:$A$109=$EO109)*($B$4:$B$109=$EP109),0),MATCH(FB$2,$F$2:$EK$2,0))-SUM(OFFSET($E109,,MATCH(FB$2,$F$1:$EK$1,0),,4)))&gt;0,INDEX($F$4:$EK$109,MATCH(1,($A$4:$A$109=$EO109)*($B$4:$B$109=$EP109),0),MATCH(FB$2,$F$2:$EK$2,0))-SUM(OFFSET($E109,,MATCH(FB$2,$F$1:$EK$1,0),,4)),""),"")</f>
        <v>-1000000</v>
      </c>
      <c r="FC109" t="str" cm="1">
        <f t="array" aca="1" ref="FC109" ca="1">IF(ISNUMBER(DT$4),IF(ABS(INDEX($F$4:$EK$109,MATCH(1,($A$4:$A$109=$EO109)*($B$4:$B$109=$EP109),0),MATCH(FC$2,$F$2:$EK$2,0))-SUM(OFFSET($E109,,MATCH(FC$2,$F$1:$EK$1,0),,4)))&gt;0,INDEX($F$4:$EK$109,MATCH(1,($A$4:$A$109=$EO109)*($B$4:$B$109=$EP109),0),MATCH(FC$2,$F$2:$EK$2,0))-SUM(OFFSET($E109,,MATCH(FC$2,$F$1:$EK$1,0),,4)),""),"")</f>
        <v/>
      </c>
      <c r="FD109" t="str" cm="1">
        <f t="array" aca="1" ref="FD109" ca="1">IF(ISNUMBER(DU$4),IF(ABS(INDEX($F$4:$EK$109,MATCH(1,($A$4:$A$109=$EO109)*($B$4:$B$109=$EP109),0),MATCH(FD$2,$F$2:$EK$2,0))-SUM(OFFSET($E109,,MATCH(FD$2,$F$1:$EK$1,0),,4)))&gt;0,INDEX($F$4:$EK$109,MATCH(1,($A$4:$A$109=$EO109)*($B$4:$B$109=$EP109),0),MATCH(FD$2,$F$2:$EK$2,0))-SUM(OFFSET($E109,,MATCH(FD$2,$F$1:$EK$1,0),,4)),""),"")</f>
        <v/>
      </c>
      <c r="FE109" t="str" cm="1">
        <f t="array" aca="1" ref="FE109" ca="1">IF(ISNUMBER(DV$4),IF(ABS(INDEX($F$4:$EK$109,MATCH(1,($A$4:$A$109=$EO109)*($B$4:$B$109=$EP109),0),MATCH(FE$2,$F$2:$EK$2,0))-SUM(OFFSET($E109,,MATCH(FE$2,$F$1:$EK$1,0),,4)))&gt;0,INDEX($F$4:$EK$109,MATCH(1,($A$4:$A$109=$EO109)*($B$4:$B$109=$EP109),0),MATCH(FE$2,$F$2:$EK$2,0))-SUM(OFFSET($E109,,MATCH(FE$2,$F$1:$EK$1,0),,4)),""),"")</f>
        <v/>
      </c>
      <c r="FF109" t="str" cm="1">
        <f t="array" aca="1" ref="FF109" ca="1">IF(ISNUMBER(DW$4),IF(ABS(INDEX($F$4:$EK$109,MATCH(1,($A$4:$A$109=$EO109)*($B$4:$B$109=$EP109),0),MATCH(FF$2,$F$2:$EK$2,0))-SUM(OFFSET($E109,,MATCH(FF$2,$F$1:$EK$1,0),,4)))&gt;0,INDEX($F$4:$EK$109,MATCH(1,($A$4:$A$109=$EO109)*($B$4:$B$109=$EP109),0),MATCH(FF$2,$F$2:$EK$2,0))-SUM(OFFSET($E109,,MATCH(FF$2,$F$1:$EK$1,0),,4)),""),"")</f>
        <v/>
      </c>
      <c r="FG109" t="str" cm="1">
        <f t="array" aca="1" ref="FG109" ca="1">IF(ISNUMBER(DX$4),IF(ABS(INDEX($F$4:$EK$109,MATCH(1,($A$4:$A$109=$EO109)*($B$4:$B$109=$EP109),0),MATCH(FG$2,$F$2:$EK$2,0))-SUM(OFFSET($E109,,MATCH(FG$2,$F$1:$EK$1,0),,4)))&gt;0,INDEX($F$4:$EK$109,MATCH(1,($A$4:$A$109=$EO109)*($B$4:$B$109=$EP109),0),MATCH(FG$2,$F$2:$EK$2,0))-SUM(OFFSET($E109,,MATCH(FG$2,$F$1:$EK$1,0),,4)),""),"")</f>
        <v/>
      </c>
      <c r="FH109" t="str" cm="1">
        <f t="array" aca="1" ref="FH109" ca="1">IF(ISNUMBER(DY$4),IF(ABS(INDEX($F$4:$EK$109,MATCH(1,($A$4:$A$109=$EO109)*($B$4:$B$109=$EP109),0),MATCH(FH$2,$F$2:$EK$2,0))-SUM(OFFSET($E109,,MATCH(FH$2,$F$1:$EK$1,0),,4)))&gt;0,INDEX($F$4:$EK$109,MATCH(1,($A$4:$A$109=$EO109)*($B$4:$B$109=$EP109),0),MATCH(FH$2,$F$2:$EK$2,0))-SUM(OFFSET($E109,,MATCH(FH$2,$F$1:$EK$1,0),,4)),""),"")</f>
        <v/>
      </c>
      <c r="FI109" t="str" cm="1">
        <f t="array" aca="1" ref="FI109" ca="1">IF(ISNUMBER(DZ$4),IF(ABS(INDEX($F$4:$EK$109,MATCH(1,($A$4:$A$109=$EO109)*($B$4:$B$109=$EP109),0),MATCH(FI$2,$F$2:$EK$2,0))-SUM(OFFSET($E109,,MATCH(FI$2,$F$1:$EK$1,0),,4)))&gt;0,INDEX($F$4:$EK$109,MATCH(1,($A$4:$A$109=$EO109)*($B$4:$B$109=$EP109),0),MATCH(FI$2,$F$2:$EK$2,0))-SUM(OFFSET($E109,,MATCH(FI$2,$F$1:$EK$1,0),,4)),""),"")</f>
        <v/>
      </c>
      <c r="FJ109" t="str" cm="1">
        <f t="array" aca="1" ref="FJ109" ca="1">IF(ISNUMBER(EA$4),IF(ABS(INDEX($F$4:$EK$109,MATCH(1,($A$4:$A$109=$EO109)*($B$4:$B$109=$EP109),0),MATCH(FJ$2,$F$2:$EK$2,0))-SUM(OFFSET($E109,,MATCH(FJ$2,$F$1:$EK$1,0),,4)))&gt;0,INDEX($F$4:$EK$109,MATCH(1,($A$4:$A$109=$EO109)*($B$4:$B$109=$EP109),0),MATCH(FJ$2,$F$2:$EK$2,0))-SUM(OFFSET($E109,,MATCH(FJ$2,$F$1:$EK$1,0),,4)),""),"")</f>
        <v/>
      </c>
      <c r="FK109" t="str" cm="1">
        <f t="array" aca="1" ref="FK109" ca="1">IF(ISNUMBER(EB$4),IF(ABS(INDEX($F$4:$EK$109,MATCH(1,($A$4:$A$109=$EO109)*($B$4:$B$109=$EP109),0),MATCH(FK$2,$F$2:$EK$2,0))-SUM(OFFSET($E109,,MATCH(FK$2,$F$1:$EK$1,0),,4)))&gt;0,INDEX($F$4:$EK$109,MATCH(1,($A$4:$A$109=$EO109)*($B$4:$B$109=$EP109),0),MATCH(FK$2,$F$2:$EK$2,0))-SUM(OFFSET($E109,,MATCH(FK$2,$F$1:$EK$1,0),,4)),""),"")</f>
        <v/>
      </c>
      <c r="FL109" t="str" cm="1">
        <f t="array" aca="1" ref="FL109" ca="1">IF(ISNUMBER(EC$4),IF(ABS(INDEX($F$4:$EK$109,MATCH(1,($A$4:$A$109=$EO109)*($B$4:$B$109=$EP109),0),MATCH(FL$2,$F$2:$EK$2,0))-SUM(OFFSET($E109,,MATCH(FL$2,$F$1:$EK$1,0),,4)))&gt;0,INDEX($F$4:$EK$109,MATCH(1,($A$4:$A$109=$EO109)*($B$4:$B$109=$EP109),0),MATCH(FL$2,$F$2:$EK$2,0))-SUM(OFFSET($E109,,MATCH(FL$2,$F$1:$EK$1,0),,4)),""),"")</f>
        <v/>
      </c>
      <c r="FM109" t="str" cm="1">
        <f t="array" aca="1" ref="FM109" ca="1">IF(ISNUMBER(ED$4),IF(ABS(INDEX($F$4:$EK$109,MATCH(1,($A$4:$A$109=$EO109)*($B$4:$B$109=$EP109),0),MATCH(FM$2,$F$2:$EK$2,0))-SUM(OFFSET($E109,,MATCH(FM$2,$F$1:$EK$1,0),,4)))&gt;0,INDEX($F$4:$EK$109,MATCH(1,($A$4:$A$109=$EO109)*($B$4:$B$109=$EP109),0),MATCH(FM$2,$F$2:$EK$2,0))-SUM(OFFSET($E109,,MATCH(FM$2,$F$1:$EK$1,0),,4)),""),"")</f>
        <v/>
      </c>
      <c r="FN109" t="str" cm="1">
        <f t="array" aca="1" ref="FN109" ca="1">IF(ISNUMBER(EE$4),IF(ABS(INDEX($F$4:$EK$109,MATCH(1,($A$4:$A$109=$EO109)*($B$4:$B$109=$EP109),0),MATCH(FN$2,$F$2:$EK$2,0))-SUM(OFFSET($E109,,MATCH(FN$2,$F$1:$EK$1,0),,4)))&gt;0,INDEX($F$4:$EK$109,MATCH(1,($A$4:$A$109=$EO109)*($B$4:$B$109=$EP109),0),MATCH(FN$2,$F$2:$EK$2,0))-SUM(OFFSET($E109,,MATCH(FN$2,$F$1:$EK$1,0),,4)),""),"")</f>
        <v/>
      </c>
      <c r="FO109" t="str" cm="1">
        <f t="array" aca="1" ref="FO109" ca="1">IF(ISNUMBER(EF$4),IF(ABS(INDEX($F$4:$EK$109,MATCH(1,($A$4:$A$109=$EO109)*($B$4:$B$109=$EP109),0),MATCH(FO$2,$F$2:$EK$2,0))-SUM(OFFSET($E109,,MATCH(FO$2,$F$1:$EK$1,0),,4)))&gt;0,INDEX($F$4:$EK$109,MATCH(1,($A$4:$A$109=$EO109)*($B$4:$B$109=$EP109),0),MATCH(FO$2,$F$2:$EK$2,0))-SUM(OFFSET($E109,,MATCH(FO$2,$F$1:$EK$1,0),,4)),""),"")</f>
        <v/>
      </c>
      <c r="FP109" t="str" cm="1">
        <f t="array" aca="1" ref="FP109" ca="1">IF(ISNUMBER(EG$4),IF(ABS(INDEX($F$4:$EK$109,MATCH(1,($A$4:$A$109=$EO109)*($B$4:$B$109=$EP109),0),MATCH(FP$2,$F$2:$EK$2,0))-SUM(OFFSET($E109,,MATCH(FP$2,$F$1:$EK$1,0),,4)))&gt;0,INDEX($F$4:$EK$109,MATCH(1,($A$4:$A$109=$EO109)*($B$4:$B$109=$EP109),0),MATCH(FP$2,$F$2:$EK$2,0))-SUM(OFFSET($E109,,MATCH(FP$2,$F$1:$EK$1,0),,4)),""),"")</f>
        <v/>
      </c>
      <c r="FQ109" t="str" cm="1">
        <f t="array" aca="1" ref="FQ109" ca="1">IF(ISNUMBER(EH$4),IF(ABS(INDEX($F$4:$EK$109,MATCH(1,($A$4:$A$109=$EO109)*($B$4:$B$109=$EP109),0),MATCH(FQ$2,$F$2:$EK$2,0))-SUM(OFFSET($E109,,MATCH(FQ$2,$F$1:$EK$1,0),,4)))&gt;0,INDEX($F$4:$EK$109,MATCH(1,($A$4:$A$109=$EO109)*($B$4:$B$109=$EP109),0),MATCH(FQ$2,$F$2:$EK$2,0))-SUM(OFFSET($E109,,MATCH(FQ$2,$F$1:$EK$1,0),,4)),""),"")</f>
        <v/>
      </c>
      <c r="FR109" t="str" cm="1">
        <f t="array" aca="1" ref="FR109" ca="1">IF(ISNUMBER(EI$4),IF(ABS(INDEX($F$4:$EK$109,MATCH(1,($A$4:$A$109=$EO109)*($B$4:$B$109=$EP109),0),MATCH(FR$2,$F$2:$EK$2,0))-SUM(OFFSET($E109,,MATCH(FR$2,$F$1:$EK$1,0),,4)))&gt;0,INDEX($F$4:$EK$109,MATCH(1,($A$4:$A$109=$EO109)*($B$4:$B$109=$EP109),0),MATCH(FR$2,$F$2:$EK$2,0))-SUM(OFFSET($E109,,MATCH(FR$2,$F$1:$EK$1,0),,4)),""),"")</f>
        <v/>
      </c>
      <c r="FS109" t="str" cm="1">
        <f t="array" aca="1" ref="FS109" ca="1">IF(ISNUMBER(EJ$4),IF(ABS(INDEX($F$4:$EK$109,MATCH(1,($A$4:$A$109=$EO109)*($B$4:$B$109=$EP109),0),MATCH(FS$2,$F$2:$EK$2,0))-SUM(OFFSET($E109,,MATCH(FS$2,$F$1:$EK$1,0),,4)))&gt;0,INDEX($F$4:$EK$109,MATCH(1,($A$4:$A$109=$EO109)*($B$4:$B$109=$EP109),0),MATCH(FS$2,$F$2:$EK$2,0))-SUM(OFFSET($E109,,MATCH(FS$2,$F$1:$EK$1,0),,4)),""),"")</f>
        <v/>
      </c>
      <c r="FT109" t="str" cm="1">
        <f t="array" aca="1" ref="FT109" ca="1">IF(ISNUMBER(EK$4),IF(ABS(INDEX($F$4:$EK$109,MATCH(1,($A$4:$A$109=$EO109)*($B$4:$B$109=$EP109),0),MATCH(FT$2,$F$2:$EK$2,0))-SUM(OFFSET($E109,,MATCH(FT$2,$F$1:$EK$1,0),,4)))&gt;0,INDEX($F$4:$EK$109,MATCH(1,($A$4:$A$109=$EO109)*($B$4:$B$109=$EP109),0),MATCH(FT$2,$F$2:$EK$2,0))-SUM(OFFSET($E109,,MATCH(FT$2,$F$1:$EK$1,0),,4)),""),"")</f>
        <v/>
      </c>
    </row>
    <row r="112" spans="1:176" x14ac:dyDescent="0.25">
      <c r="A112" t="s">
        <v>453</v>
      </c>
      <c r="B112" t="s">
        <v>454</v>
      </c>
      <c r="F112">
        <v>858150000</v>
      </c>
      <c r="J112">
        <v>1000400000</v>
      </c>
      <c r="N112">
        <v>1280914285</v>
      </c>
      <c r="R112">
        <v>1821808080</v>
      </c>
      <c r="V112">
        <v>1913410112</v>
      </c>
      <c r="Y112">
        <v>2236934828</v>
      </c>
      <c r="Z112">
        <v>2195439032</v>
      </c>
      <c r="AA112">
        <v>2549314726</v>
      </c>
      <c r="AB112">
        <v>2921634179</v>
      </c>
      <c r="AC112">
        <v>2963876332</v>
      </c>
      <c r="AD112">
        <v>2974834789</v>
      </c>
      <c r="AE112">
        <v>3654219862</v>
      </c>
      <c r="AF112">
        <v>4415103323</v>
      </c>
      <c r="AG112">
        <v>4819120511</v>
      </c>
      <c r="AH112">
        <v>5398364731</v>
      </c>
      <c r="AI112">
        <v>6325390098</v>
      </c>
      <c r="AJ112">
        <v>6820834686</v>
      </c>
      <c r="AK112">
        <v>7420320441</v>
      </c>
      <c r="AL112">
        <v>8123361361</v>
      </c>
      <c r="AM112">
        <v>6699486570</v>
      </c>
      <c r="AN112">
        <v>5780771964</v>
      </c>
      <c r="AO112">
        <v>6015051686</v>
      </c>
      <c r="AP112">
        <v>6532458383</v>
      </c>
      <c r="AQ112">
        <v>11190351441</v>
      </c>
      <c r="AR112">
        <v>16294147339</v>
      </c>
      <c r="AS112">
        <v>20395321881</v>
      </c>
      <c r="AT112">
        <v>24620094874</v>
      </c>
      <c r="AU112">
        <v>28779505589</v>
      </c>
      <c r="AV112">
        <v>33171321597</v>
      </c>
      <c r="AW112">
        <v>37963826243</v>
      </c>
      <c r="AX112">
        <v>42015014565</v>
      </c>
      <c r="AY112">
        <v>46388215271</v>
      </c>
      <c r="AZ112">
        <v>51299685759</v>
      </c>
      <c r="BA112">
        <v>56072489173</v>
      </c>
      <c r="BB112">
        <v>55712487079</v>
      </c>
      <c r="BC112">
        <v>57975753026</v>
      </c>
      <c r="BD112">
        <v>60239087789</v>
      </c>
      <c r="BE112">
        <v>62328678662</v>
      </c>
      <c r="DK112">
        <v>4633937273</v>
      </c>
      <c r="DL112">
        <v>4921903214</v>
      </c>
      <c r="DM112">
        <v>6906172069</v>
      </c>
      <c r="DN112">
        <v>9495840000</v>
      </c>
      <c r="DO112">
        <v>11759131250</v>
      </c>
      <c r="DP112">
        <v>10778633202</v>
      </c>
      <c r="DQ112">
        <v>16492886188</v>
      </c>
      <c r="DR112">
        <v>26662163796</v>
      </c>
      <c r="DS112">
        <v>26952415189</v>
      </c>
      <c r="DT112">
        <v>59306860332</v>
      </c>
      <c r="DU112">
        <v>129291365455</v>
      </c>
      <c r="DV112">
        <v>198090465764</v>
      </c>
      <c r="DW112">
        <v>240223963624</v>
      </c>
      <c r="DX112">
        <v>275709821163</v>
      </c>
      <c r="DY112">
        <v>264740000000</v>
      </c>
    </row>
    <row r="113" spans="1:129" x14ac:dyDescent="0.25">
      <c r="A113" t="s">
        <v>453</v>
      </c>
      <c r="B113" t="s">
        <v>455</v>
      </c>
      <c r="F113">
        <v>1029780000</v>
      </c>
      <c r="J113">
        <v>1200480000</v>
      </c>
      <c r="N113">
        <v>1537097141</v>
      </c>
      <c r="R113">
        <v>2186169695</v>
      </c>
      <c r="V113">
        <v>2296092133</v>
      </c>
      <c r="Y113">
        <v>2528007038</v>
      </c>
      <c r="Z113">
        <v>2481111768</v>
      </c>
      <c r="AA113">
        <v>2881034123</v>
      </c>
      <c r="AB113">
        <v>3301800158</v>
      </c>
      <c r="AC113">
        <v>3349538902</v>
      </c>
      <c r="AD113">
        <v>3361923285</v>
      </c>
      <c r="AE113">
        <v>4129710627</v>
      </c>
      <c r="AF113">
        <v>4989601010</v>
      </c>
      <c r="AG113">
        <v>5446189321</v>
      </c>
      <c r="AH113">
        <v>6100805382</v>
      </c>
      <c r="AI113">
        <v>7148456222</v>
      </c>
      <c r="AJ113">
        <v>7708368559</v>
      </c>
      <c r="AK113">
        <v>8385860004</v>
      </c>
      <c r="AL113">
        <v>9180381316</v>
      </c>
      <c r="AM113">
        <v>7571230504</v>
      </c>
      <c r="AN113">
        <v>6529310854</v>
      </c>
      <c r="AO113">
        <v>6653989127</v>
      </c>
      <c r="AP113">
        <v>7226356367</v>
      </c>
      <c r="AQ113">
        <v>12379025269</v>
      </c>
      <c r="AR113">
        <v>17203870205</v>
      </c>
      <c r="AS113">
        <v>22561776211</v>
      </c>
      <c r="AT113">
        <v>24633747811</v>
      </c>
      <c r="AU113">
        <v>28869060383</v>
      </c>
      <c r="AV113">
        <v>34459819183</v>
      </c>
      <c r="AW113">
        <v>39252100304</v>
      </c>
      <c r="AX113">
        <v>46477979688</v>
      </c>
      <c r="AY113">
        <v>51315715333</v>
      </c>
      <c r="AZ113">
        <v>56748897446</v>
      </c>
      <c r="BA113">
        <v>62028682838</v>
      </c>
      <c r="BB113">
        <v>61630440205</v>
      </c>
      <c r="BC113">
        <v>64134117279</v>
      </c>
      <c r="BD113">
        <v>66637870478</v>
      </c>
      <c r="BE113">
        <v>68949424173</v>
      </c>
      <c r="DK113">
        <v>5430100058</v>
      </c>
      <c r="DL113">
        <v>5767541802</v>
      </c>
      <c r="DM113">
        <v>8092730468</v>
      </c>
      <c r="DN113">
        <v>11127332612</v>
      </c>
      <c r="DO113">
        <v>13779482873</v>
      </c>
      <c r="DP113">
        <v>12630524181</v>
      </c>
      <c r="DQ113">
        <v>19326550400</v>
      </c>
      <c r="DR113">
        <v>31243024811</v>
      </c>
      <c r="DS113">
        <v>31535360240</v>
      </c>
      <c r="DT113">
        <v>60130706265</v>
      </c>
      <c r="DU113">
        <v>130864667607</v>
      </c>
      <c r="DV113">
        <v>226125057848</v>
      </c>
      <c r="DW113">
        <v>241606874386</v>
      </c>
      <c r="DX113">
        <v>322591072866</v>
      </c>
      <c r="DY113">
        <v>309755961069</v>
      </c>
    </row>
    <row r="114" spans="1:129" x14ac:dyDescent="0.25">
      <c r="A114" t="s">
        <v>453</v>
      </c>
      <c r="B114" t="s">
        <v>456</v>
      </c>
      <c r="F114">
        <v>686520000</v>
      </c>
      <c r="J114">
        <v>800320000</v>
      </c>
      <c r="N114">
        <v>1024731427</v>
      </c>
      <c r="R114">
        <v>1457446463</v>
      </c>
      <c r="V114">
        <v>1530728088</v>
      </c>
      <c r="Y114">
        <v>2084624731</v>
      </c>
      <c r="Z114">
        <v>2045954332</v>
      </c>
      <c r="AA114">
        <v>2375735072</v>
      </c>
      <c r="AB114">
        <v>2722703759</v>
      </c>
      <c r="AC114">
        <v>2762069697</v>
      </c>
      <c r="AD114">
        <v>2772282006</v>
      </c>
      <c r="AE114">
        <v>3405408599</v>
      </c>
      <c r="AF114">
        <v>4114484456</v>
      </c>
      <c r="AG114">
        <v>4490992619</v>
      </c>
      <c r="AH114">
        <v>5030796824</v>
      </c>
      <c r="AI114">
        <v>5894702192</v>
      </c>
      <c r="AJ114">
        <v>6356412578</v>
      </c>
      <c r="AK114">
        <v>6915080097</v>
      </c>
      <c r="AL114">
        <v>7570251840</v>
      </c>
      <c r="AM114">
        <v>6243326903</v>
      </c>
      <c r="AN114">
        <v>5384147543</v>
      </c>
      <c r="AO114">
        <v>5748053894</v>
      </c>
      <c r="AP114">
        <v>6242493798</v>
      </c>
      <c r="AQ114">
        <v>10693631001</v>
      </c>
      <c r="AR114">
        <v>16172850956</v>
      </c>
      <c r="AS114">
        <v>19490008646</v>
      </c>
      <c r="AT114">
        <v>24606441937</v>
      </c>
      <c r="AU114">
        <v>28689950794</v>
      </c>
      <c r="AV114">
        <v>32452160153</v>
      </c>
      <c r="AW114">
        <v>37742404138</v>
      </c>
      <c r="AX114">
        <v>40150040384</v>
      </c>
      <c r="AY114">
        <v>44329122237</v>
      </c>
      <c r="AZ114">
        <v>49022581004</v>
      </c>
      <c r="BA114">
        <v>53583527889</v>
      </c>
      <c r="BB114">
        <v>53239505669</v>
      </c>
      <c r="BC114">
        <v>55402309136</v>
      </c>
      <c r="BD114">
        <v>57565178364</v>
      </c>
      <c r="BE114">
        <v>59562015895</v>
      </c>
      <c r="DK114">
        <v>4175183534</v>
      </c>
      <c r="DL114">
        <v>4434641223</v>
      </c>
      <c r="DM114">
        <v>6222470052</v>
      </c>
      <c r="DN114">
        <v>8555764240</v>
      </c>
      <c r="DO114">
        <v>10594992612</v>
      </c>
      <c r="DP114">
        <v>9711562590</v>
      </c>
      <c r="DQ114">
        <v>14860111993</v>
      </c>
      <c r="DR114">
        <v>24022644398</v>
      </c>
      <c r="DS114">
        <v>24173280204</v>
      </c>
      <c r="DT114">
        <v>59095875397</v>
      </c>
      <c r="DU114">
        <v>128940629306</v>
      </c>
      <c r="DV114">
        <v>181558833378</v>
      </c>
      <c r="DW114">
        <v>238841052862</v>
      </c>
      <c r="DX114">
        <v>247280650558</v>
      </c>
      <c r="DY114">
        <v>237441956738</v>
      </c>
    </row>
    <row r="115" spans="1:129" x14ac:dyDescent="0.25">
      <c r="A115" t="s">
        <v>453</v>
      </c>
      <c r="B115" t="s">
        <v>457</v>
      </c>
      <c r="F115">
        <v>0.12</v>
      </c>
      <c r="J115">
        <v>0.21</v>
      </c>
      <c r="N115">
        <v>0.28999999999999998</v>
      </c>
      <c r="R115">
        <v>0.67</v>
      </c>
      <c r="V115">
        <v>0.62</v>
      </c>
      <c r="Y115">
        <v>1.3864E-2</v>
      </c>
      <c r="Z115">
        <v>1.4227999999999999E-2</v>
      </c>
      <c r="AA115">
        <v>2.8718E-2</v>
      </c>
      <c r="AB115">
        <v>3.9580999999999998E-2</v>
      </c>
      <c r="AC115">
        <v>4.1634999999999998E-2</v>
      </c>
      <c r="AD115">
        <v>4.1340000000000002E-2</v>
      </c>
      <c r="AE115">
        <v>4.9257000000000002E-2</v>
      </c>
      <c r="AF115">
        <v>6.4454999999999998E-2</v>
      </c>
      <c r="AG115">
        <v>7.0319999999999994E-2</v>
      </c>
      <c r="AH115">
        <v>8.2202999999999998E-2</v>
      </c>
      <c r="AI115">
        <v>0.10169</v>
      </c>
      <c r="AJ115">
        <v>0.11070000000000001</v>
      </c>
      <c r="AK115">
        <v>0.12256</v>
      </c>
      <c r="AL115">
        <v>0.12987000000000001</v>
      </c>
      <c r="AM115">
        <v>4.9911999999999998E-2</v>
      </c>
      <c r="AN115">
        <v>7.0524000000000003E-2</v>
      </c>
      <c r="AO115">
        <v>8.1085000000000004E-2</v>
      </c>
      <c r="AP115">
        <v>9.2359999999999998E-2</v>
      </c>
      <c r="AQ115">
        <v>0.20818999999999999</v>
      </c>
      <c r="AR115">
        <v>0.33933999999999997</v>
      </c>
      <c r="AS115">
        <v>0.45932000000000001</v>
      </c>
      <c r="AT115">
        <v>0.56057000000000001</v>
      </c>
      <c r="AU115">
        <v>0.64524000000000004</v>
      </c>
      <c r="AV115">
        <v>0.74819999999999998</v>
      </c>
      <c r="AW115">
        <v>0.84262000000000004</v>
      </c>
      <c r="AX115">
        <v>0.91217999999999999</v>
      </c>
      <c r="AY115">
        <v>1.0242</v>
      </c>
      <c r="AZ115">
        <v>1.17743</v>
      </c>
      <c r="BA115">
        <v>1.2736700000000001</v>
      </c>
      <c r="BB115">
        <v>1.2245999999999999</v>
      </c>
      <c r="BC115">
        <v>1.2829200000000001</v>
      </c>
      <c r="BD115">
        <v>1.33978</v>
      </c>
      <c r="BE115">
        <v>1.3894899999999999</v>
      </c>
      <c r="DK115">
        <v>2.6408000000000001E-2</v>
      </c>
      <c r="DL115">
        <v>2.6775E-2</v>
      </c>
      <c r="DM115">
        <v>6.1143000000000003E-2</v>
      </c>
      <c r="DN115">
        <v>0.1048</v>
      </c>
      <c r="DO115">
        <v>0.15653</v>
      </c>
      <c r="DP115">
        <v>0.13961000000000001</v>
      </c>
      <c r="DQ115">
        <v>0.24279999999999999</v>
      </c>
      <c r="DR115">
        <v>0.43252000000000002</v>
      </c>
      <c r="DS115">
        <v>0.32684999999999997</v>
      </c>
      <c r="DT115">
        <v>1.23926</v>
      </c>
      <c r="DU115">
        <v>2.9504600000000001</v>
      </c>
      <c r="DV115">
        <v>4.4383400000000002</v>
      </c>
      <c r="DW115">
        <v>5.4251500000000004</v>
      </c>
      <c r="DX115">
        <v>6.2281199999999997</v>
      </c>
      <c r="DY115">
        <v>5.6</v>
      </c>
    </row>
    <row r="116" spans="1:129" x14ac:dyDescent="0.25">
      <c r="A116" t="s">
        <v>453</v>
      </c>
      <c r="B116" t="s">
        <v>458</v>
      </c>
      <c r="F116">
        <v>0.14000000000000001</v>
      </c>
      <c r="J116">
        <v>0.25</v>
      </c>
      <c r="N116">
        <v>0.35</v>
      </c>
      <c r="R116">
        <v>0.8</v>
      </c>
      <c r="V116">
        <v>0.74</v>
      </c>
      <c r="Y116">
        <v>1.62092E-2</v>
      </c>
      <c r="Z116">
        <v>1.663477E-2</v>
      </c>
      <c r="AA116">
        <v>3.3575859999999999E-2</v>
      </c>
      <c r="AB116">
        <v>4.6276419999999999E-2</v>
      </c>
      <c r="AC116">
        <v>4.8677860000000003E-2</v>
      </c>
      <c r="AD116">
        <v>4.8332960000000001E-2</v>
      </c>
      <c r="AE116">
        <v>5.7589179999999997E-2</v>
      </c>
      <c r="AF116">
        <v>7.5358030000000006E-2</v>
      </c>
      <c r="AG116">
        <v>8.2215140000000006E-2</v>
      </c>
      <c r="AH116">
        <v>9.6108239999999998E-2</v>
      </c>
      <c r="AI116">
        <v>0.11889</v>
      </c>
      <c r="AJ116">
        <v>0.12942999999999999</v>
      </c>
      <c r="AK116">
        <v>0.14329</v>
      </c>
      <c r="AL116">
        <v>0.15184</v>
      </c>
      <c r="AM116">
        <v>5.8354980000000001E-2</v>
      </c>
      <c r="AN116">
        <v>8.2395590000000005E-2</v>
      </c>
      <c r="AO116">
        <v>9.2282030000000001E-2</v>
      </c>
      <c r="AP116">
        <v>0.10511</v>
      </c>
      <c r="AQ116">
        <v>0.23694000000000001</v>
      </c>
      <c r="AR116">
        <v>0.38619999999999999</v>
      </c>
      <c r="AS116">
        <v>0.52275000000000005</v>
      </c>
      <c r="AT116">
        <v>0.63797999999999999</v>
      </c>
      <c r="AU116">
        <v>0.64685999999999999</v>
      </c>
      <c r="AV116">
        <v>0.79808000000000001</v>
      </c>
      <c r="AW116">
        <v>0.88273999999999997</v>
      </c>
      <c r="AX116">
        <v>1.0381400000000001</v>
      </c>
      <c r="AY116">
        <v>1.1656299999999999</v>
      </c>
      <c r="AZ116">
        <v>1.34002</v>
      </c>
      <c r="BA116">
        <v>1.4495499999999999</v>
      </c>
      <c r="BB116">
        <v>1.39371</v>
      </c>
      <c r="BC116">
        <v>1.46008</v>
      </c>
      <c r="BD116">
        <v>1.5247900000000001</v>
      </c>
      <c r="BE116">
        <v>1.5813600000000001</v>
      </c>
      <c r="DK116">
        <v>3.2306349999999998E-2</v>
      </c>
      <c r="DL116">
        <v>3.2755319999999997E-2</v>
      </c>
      <c r="DM116">
        <v>7.4799580000000004E-2</v>
      </c>
      <c r="DN116">
        <v>0.12820999999999999</v>
      </c>
      <c r="DO116">
        <v>0.19148999999999999</v>
      </c>
      <c r="DP116">
        <v>0.17079</v>
      </c>
      <c r="DQ116">
        <v>0.29703000000000002</v>
      </c>
      <c r="DR116">
        <v>0.52912999999999999</v>
      </c>
      <c r="DS116">
        <v>0.39910000000000001</v>
      </c>
      <c r="DT116">
        <v>1.2653700000000001</v>
      </c>
      <c r="DU116">
        <v>2.9906000000000001</v>
      </c>
      <c r="DV116">
        <v>4.9279400000000004</v>
      </c>
      <c r="DW116">
        <v>7.8235200000000003</v>
      </c>
      <c r="DX116">
        <v>7.6048499999999999</v>
      </c>
      <c r="DY116">
        <v>6.8378800000000002</v>
      </c>
    </row>
    <row r="117" spans="1:129" x14ac:dyDescent="0.25">
      <c r="A117" t="s">
        <v>453</v>
      </c>
      <c r="B117" t="s">
        <v>459</v>
      </c>
      <c r="F117">
        <v>0.1</v>
      </c>
      <c r="J117">
        <v>0.17</v>
      </c>
      <c r="N117">
        <v>0.23</v>
      </c>
      <c r="R117">
        <v>0.54</v>
      </c>
      <c r="V117">
        <v>0.49</v>
      </c>
      <c r="Y117">
        <v>1.263682E-2</v>
      </c>
      <c r="Z117">
        <v>1.29686E-2</v>
      </c>
      <c r="AA117">
        <v>2.6176020000000001E-2</v>
      </c>
      <c r="AB117">
        <v>3.607747E-2</v>
      </c>
      <c r="AC117">
        <v>3.7949660000000003E-2</v>
      </c>
      <c r="AD117">
        <v>3.7680770000000002E-2</v>
      </c>
      <c r="AE117">
        <v>4.4896999999999999E-2</v>
      </c>
      <c r="AF117">
        <v>5.8749740000000002E-2</v>
      </c>
      <c r="AG117">
        <v>6.4095600000000003E-2</v>
      </c>
      <c r="AH117">
        <v>7.4926770000000004E-2</v>
      </c>
      <c r="AI117">
        <v>9.2688870000000007E-2</v>
      </c>
      <c r="AJ117">
        <v>0.1009</v>
      </c>
      <c r="AK117">
        <v>0.11171</v>
      </c>
      <c r="AL117">
        <v>0.11837</v>
      </c>
      <c r="AM117">
        <v>4.5494020000000003E-2</v>
      </c>
      <c r="AN117">
        <v>6.4233659999999998E-2</v>
      </c>
      <c r="AO117">
        <v>7.6406009999999996E-2</v>
      </c>
      <c r="AP117">
        <v>8.7030389999999999E-2</v>
      </c>
      <c r="AQ117">
        <v>0.19617999999999999</v>
      </c>
      <c r="AR117">
        <v>0.30891999999999997</v>
      </c>
      <c r="AS117">
        <v>0.43281999999999998</v>
      </c>
      <c r="AT117">
        <v>0.52822000000000002</v>
      </c>
      <c r="AU117">
        <v>0.64361999999999997</v>
      </c>
      <c r="AV117">
        <v>0.71826999999999996</v>
      </c>
      <c r="AW117">
        <v>0.83259000000000005</v>
      </c>
      <c r="AX117">
        <v>0.85953999999999997</v>
      </c>
      <c r="AY117">
        <v>0.96509999999999996</v>
      </c>
      <c r="AZ117">
        <v>1.1094900000000001</v>
      </c>
      <c r="BA117">
        <v>1.20017</v>
      </c>
      <c r="BB117">
        <v>1.1539299999999999</v>
      </c>
      <c r="BC117">
        <v>1.20889</v>
      </c>
      <c r="BD117">
        <v>1.26247</v>
      </c>
      <c r="BE117">
        <v>1.30931</v>
      </c>
      <c r="DK117">
        <v>2.300934E-2</v>
      </c>
      <c r="DL117">
        <v>2.3329099999999998E-2</v>
      </c>
      <c r="DM117">
        <v>5.3274000000000002E-2</v>
      </c>
      <c r="DN117">
        <v>9.1312420000000005E-2</v>
      </c>
      <c r="DO117">
        <v>0.13638</v>
      </c>
      <c r="DP117">
        <v>0.12164</v>
      </c>
      <c r="DQ117">
        <v>0.21154999999999999</v>
      </c>
      <c r="DR117">
        <v>0.37685999999999997</v>
      </c>
      <c r="DS117">
        <v>0.28304000000000001</v>
      </c>
      <c r="DT117">
        <v>1.2191700000000001</v>
      </c>
      <c r="DU117">
        <v>2.9303900000000001</v>
      </c>
      <c r="DV117">
        <v>3.3633500000000001</v>
      </c>
      <c r="DW117">
        <v>4.2910500000000003</v>
      </c>
      <c r="DX117">
        <v>5.3932599999999997</v>
      </c>
      <c r="DY117">
        <v>4.8493399999999998</v>
      </c>
    </row>
    <row r="118" spans="1:129" x14ac:dyDescent="0.25">
      <c r="A118" t="s">
        <v>453</v>
      </c>
      <c r="B118" t="s">
        <v>460</v>
      </c>
      <c r="F118">
        <v>154448666</v>
      </c>
      <c r="J118">
        <v>220011750</v>
      </c>
      <c r="N118">
        <v>282750000</v>
      </c>
      <c r="R118">
        <v>638518071</v>
      </c>
      <c r="V118">
        <v>674441025</v>
      </c>
      <c r="Y118">
        <v>863866580</v>
      </c>
      <c r="Z118">
        <v>602933332</v>
      </c>
      <c r="AA118">
        <v>984502439</v>
      </c>
      <c r="AB118">
        <v>1128285945</v>
      </c>
      <c r="AC118">
        <v>1144599154</v>
      </c>
      <c r="AD118">
        <v>985479041</v>
      </c>
      <c r="AE118">
        <v>1411198206</v>
      </c>
      <c r="AF118">
        <v>1705038592</v>
      </c>
      <c r="AG118">
        <v>1861063230</v>
      </c>
      <c r="AH118">
        <v>1624099643</v>
      </c>
      <c r="AI118">
        <v>2442759193</v>
      </c>
      <c r="AJ118">
        <v>2634091554</v>
      </c>
      <c r="AK118">
        <v>2865602863</v>
      </c>
      <c r="AL118">
        <v>2818613861</v>
      </c>
      <c r="AM118">
        <v>2587228954</v>
      </c>
      <c r="AN118">
        <v>2232436836</v>
      </c>
      <c r="AO118">
        <v>2262569429</v>
      </c>
      <c r="AP118">
        <v>3100475246</v>
      </c>
      <c r="AQ118">
        <v>4209265090</v>
      </c>
      <c r="AR118">
        <v>6129064483</v>
      </c>
      <c r="AS118">
        <v>7671726563</v>
      </c>
      <c r="AT118">
        <v>3410522770</v>
      </c>
      <c r="AU118">
        <v>10825448051</v>
      </c>
      <c r="AV118">
        <v>12477435292</v>
      </c>
      <c r="AW118">
        <v>14280142080</v>
      </c>
      <c r="AX118">
        <v>15804001779</v>
      </c>
      <c r="AY118">
        <v>17448986851</v>
      </c>
      <c r="AZ118">
        <v>19296442793</v>
      </c>
      <c r="BA118">
        <v>21091738938</v>
      </c>
      <c r="BB118">
        <v>20956323687</v>
      </c>
      <c r="BC118">
        <v>21807654084</v>
      </c>
      <c r="BD118">
        <v>22659010367</v>
      </c>
      <c r="BE118">
        <v>23445012662</v>
      </c>
      <c r="DK118">
        <v>776676572</v>
      </c>
      <c r="DL118">
        <v>923557432</v>
      </c>
      <c r="DM118">
        <v>2667047415</v>
      </c>
      <c r="DN118">
        <v>2250319848</v>
      </c>
      <c r="DO118">
        <v>4112870883</v>
      </c>
      <c r="DP118">
        <v>2630366444</v>
      </c>
      <c r="DQ118">
        <v>4454391413</v>
      </c>
      <c r="DR118">
        <v>10296478907</v>
      </c>
      <c r="DS118">
        <v>10138185646</v>
      </c>
      <c r="DT118">
        <v>8398297401</v>
      </c>
      <c r="DU118">
        <v>48633113445</v>
      </c>
      <c r="DV118">
        <v>74511983535</v>
      </c>
      <c r="DW118">
        <v>90360552958</v>
      </c>
      <c r="DX118">
        <v>103708603923</v>
      </c>
      <c r="DY118">
        <v>99582291580</v>
      </c>
    </row>
    <row r="119" spans="1:129" x14ac:dyDescent="0.25">
      <c r="A119" t="s">
        <v>453</v>
      </c>
      <c r="B119" t="s">
        <v>461</v>
      </c>
      <c r="F119">
        <v>185338400</v>
      </c>
      <c r="J119">
        <v>264014100</v>
      </c>
      <c r="N119">
        <v>339300000</v>
      </c>
      <c r="R119">
        <v>766221686</v>
      </c>
      <c r="V119">
        <v>809329230</v>
      </c>
      <c r="Y119">
        <v>976273769</v>
      </c>
      <c r="Z119">
        <v>723519999</v>
      </c>
      <c r="AA119">
        <v>1112606887</v>
      </c>
      <c r="AB119">
        <v>1275099648</v>
      </c>
      <c r="AC119">
        <v>1293535547</v>
      </c>
      <c r="AD119">
        <v>1182574850</v>
      </c>
      <c r="AE119">
        <v>1594824737</v>
      </c>
      <c r="AF119">
        <v>1926899930</v>
      </c>
      <c r="AG119">
        <v>2103226651</v>
      </c>
      <c r="AH119">
        <v>1948919572</v>
      </c>
      <c r="AI119">
        <v>2760613477</v>
      </c>
      <c r="AJ119">
        <v>2976842198</v>
      </c>
      <c r="AK119">
        <v>3238477991</v>
      </c>
      <c r="AL119">
        <v>3382336633</v>
      </c>
      <c r="AM119">
        <v>2923881789</v>
      </c>
      <c r="AN119">
        <v>2521509957</v>
      </c>
      <c r="AO119">
        <v>2502906570</v>
      </c>
      <c r="AP119">
        <v>3720570296</v>
      </c>
      <c r="AQ119">
        <v>4656386280</v>
      </c>
      <c r="AR119">
        <v>6471257909</v>
      </c>
      <c r="AS119">
        <v>8486641146</v>
      </c>
      <c r="AT119">
        <v>4092627324</v>
      </c>
      <c r="AU119">
        <v>10859134202</v>
      </c>
      <c r="AV119">
        <v>12962105317</v>
      </c>
      <c r="AW119">
        <v>14764728026</v>
      </c>
      <c r="AX119">
        <v>17482751852</v>
      </c>
      <c r="AY119">
        <v>19302472338</v>
      </c>
      <c r="AZ119">
        <v>21346170780</v>
      </c>
      <c r="BA119">
        <v>23332168847</v>
      </c>
      <c r="BB119">
        <v>23182369368</v>
      </c>
      <c r="BC119">
        <v>24124130721</v>
      </c>
      <c r="BD119">
        <v>25065920708</v>
      </c>
      <c r="BE119">
        <v>25935414604</v>
      </c>
      <c r="DK119">
        <v>932011886</v>
      </c>
      <c r="DL119">
        <v>1108268919</v>
      </c>
      <c r="DM119">
        <v>3125276298</v>
      </c>
      <c r="DN119">
        <v>2700383817</v>
      </c>
      <c r="DO119">
        <v>4935445060</v>
      </c>
      <c r="DP119">
        <v>3156439732</v>
      </c>
      <c r="DQ119">
        <v>5345269695</v>
      </c>
      <c r="DR119">
        <v>12065530331</v>
      </c>
      <c r="DS119">
        <v>11862066323</v>
      </c>
      <c r="DT119">
        <v>10077956882</v>
      </c>
      <c r="DU119">
        <v>49224913074</v>
      </c>
      <c r="DV119">
        <v>85057231413</v>
      </c>
      <c r="DW119">
        <v>90880736620</v>
      </c>
      <c r="DX119">
        <v>121343047063</v>
      </c>
      <c r="DY119">
        <v>116515103248</v>
      </c>
    </row>
    <row r="120" spans="1:129" x14ac:dyDescent="0.25">
      <c r="A120" t="s">
        <v>453</v>
      </c>
      <c r="B120" t="s">
        <v>462</v>
      </c>
      <c r="F120">
        <v>123558933</v>
      </c>
      <c r="J120">
        <v>176009400</v>
      </c>
      <c r="N120">
        <v>226200000</v>
      </c>
      <c r="R120">
        <v>510814457</v>
      </c>
      <c r="V120">
        <v>539552820</v>
      </c>
      <c r="Y120">
        <v>805046984</v>
      </c>
      <c r="Z120">
        <v>482346666</v>
      </c>
      <c r="AA120">
        <v>917468898</v>
      </c>
      <c r="AB120">
        <v>1051462365</v>
      </c>
      <c r="AC120">
        <v>1066664828</v>
      </c>
      <c r="AD120">
        <v>788383233</v>
      </c>
      <c r="AE120">
        <v>1315111484</v>
      </c>
      <c r="AF120">
        <v>1588944646</v>
      </c>
      <c r="AG120">
        <v>1734345761</v>
      </c>
      <c r="AH120">
        <v>1299279715</v>
      </c>
      <c r="AI120">
        <v>2276434772</v>
      </c>
      <c r="AJ120">
        <v>2454739553</v>
      </c>
      <c r="AK120">
        <v>2670487545</v>
      </c>
      <c r="AL120">
        <v>2254891089</v>
      </c>
      <c r="AM120">
        <v>2411067768</v>
      </c>
      <c r="AN120">
        <v>2079267160</v>
      </c>
      <c r="AO120">
        <v>2162137866</v>
      </c>
      <c r="AP120">
        <v>2480380197</v>
      </c>
      <c r="AQ120">
        <v>4022423058</v>
      </c>
      <c r="AR120">
        <v>6083438693</v>
      </c>
      <c r="AS120">
        <v>7331191825</v>
      </c>
      <c r="AT120">
        <v>2728418216</v>
      </c>
      <c r="AU120">
        <v>10791761899</v>
      </c>
      <c r="AV120">
        <v>12206921790</v>
      </c>
      <c r="AW120">
        <v>14196853871</v>
      </c>
      <c r="AX120">
        <v>15102489342</v>
      </c>
      <c r="AY120">
        <v>16674456357</v>
      </c>
      <c r="AZ120">
        <v>18439906910</v>
      </c>
      <c r="BA120">
        <v>20155512949</v>
      </c>
      <c r="BB120">
        <v>20026108548</v>
      </c>
      <c r="BC120">
        <v>20839649855</v>
      </c>
      <c r="BD120">
        <v>21653215897</v>
      </c>
      <c r="BE120">
        <v>22404328903</v>
      </c>
      <c r="DK120">
        <v>621341257</v>
      </c>
      <c r="DL120">
        <v>738845945</v>
      </c>
      <c r="DM120">
        <v>2403013203</v>
      </c>
      <c r="DN120">
        <v>1800255878</v>
      </c>
      <c r="DO120">
        <v>3290296706</v>
      </c>
      <c r="DP120">
        <v>2104293154</v>
      </c>
      <c r="DQ120">
        <v>3563513130</v>
      </c>
      <c r="DR120">
        <v>9277140942</v>
      </c>
      <c r="DS120">
        <v>9092810446</v>
      </c>
      <c r="DT120">
        <v>6718637920</v>
      </c>
      <c r="DU120">
        <v>48501183592</v>
      </c>
      <c r="DV120">
        <v>68293588745</v>
      </c>
      <c r="DW120">
        <v>89840369296</v>
      </c>
      <c r="DX120">
        <v>93014934827</v>
      </c>
      <c r="DY120">
        <v>89314097489</v>
      </c>
    </row>
    <row r="121" spans="1:129" x14ac:dyDescent="0.25">
      <c r="A121" t="s">
        <v>453</v>
      </c>
      <c r="B121" t="s">
        <v>463</v>
      </c>
      <c r="F121">
        <v>111282666</v>
      </c>
      <c r="J121">
        <v>173352000</v>
      </c>
      <c r="N121">
        <v>228375000</v>
      </c>
      <c r="R121">
        <v>591698795</v>
      </c>
      <c r="V121">
        <v>564929914</v>
      </c>
      <c r="Y121">
        <v>762597290</v>
      </c>
      <c r="Z121">
        <v>274400000</v>
      </c>
      <c r="AA121">
        <v>869091257</v>
      </c>
      <c r="AB121">
        <v>996019320</v>
      </c>
      <c r="AC121">
        <v>1010420165</v>
      </c>
      <c r="AD121">
        <v>859580837</v>
      </c>
      <c r="AE121">
        <v>1245766362</v>
      </c>
      <c r="AF121">
        <v>1505160448</v>
      </c>
      <c r="AG121">
        <v>1642894641</v>
      </c>
      <c r="AH121">
        <v>1351473309</v>
      </c>
      <c r="AI121">
        <v>2156399590</v>
      </c>
      <c r="AJ121">
        <v>2325302455</v>
      </c>
      <c r="AK121">
        <v>2529674172</v>
      </c>
      <c r="AL121">
        <v>2587722771</v>
      </c>
      <c r="AM121">
        <v>2283933461</v>
      </c>
      <c r="AN121">
        <v>1970732888</v>
      </c>
      <c r="AO121">
        <v>1990259298</v>
      </c>
      <c r="AP121">
        <v>2846495048</v>
      </c>
      <c r="AQ121">
        <v>3702661617</v>
      </c>
      <c r="AR121">
        <v>5391404753</v>
      </c>
      <c r="AS121">
        <v>6748400701</v>
      </c>
      <c r="AT121">
        <v>3131144552</v>
      </c>
      <c r="AU121">
        <v>9522558007</v>
      </c>
      <c r="AV121">
        <v>10975721355</v>
      </c>
      <c r="AW121">
        <v>12561464493</v>
      </c>
      <c r="AX121">
        <v>13901921009</v>
      </c>
      <c r="AY121">
        <v>15348924929</v>
      </c>
      <c r="AZ121">
        <v>16974031465</v>
      </c>
      <c r="BA121">
        <v>18553255862</v>
      </c>
      <c r="BB121">
        <v>18434138429</v>
      </c>
      <c r="BC121">
        <v>19183007488</v>
      </c>
      <c r="BD121">
        <v>19931899317</v>
      </c>
      <c r="BE121">
        <v>20623302797</v>
      </c>
      <c r="DK121">
        <v>564348705</v>
      </c>
      <c r="DL121">
        <v>680518519</v>
      </c>
      <c r="DM121">
        <v>2354394969</v>
      </c>
      <c r="DN121">
        <v>2084386244</v>
      </c>
      <c r="DO121">
        <v>3606124793</v>
      </c>
      <c r="DP121">
        <v>1930781140</v>
      </c>
      <c r="DQ121">
        <v>3566708854</v>
      </c>
      <c r="DR121">
        <v>9089444004</v>
      </c>
      <c r="DS121">
        <v>8918010641</v>
      </c>
      <c r="DT121">
        <v>7219234447</v>
      </c>
      <c r="DU121">
        <v>42779905431</v>
      </c>
      <c r="DV121">
        <v>65544140263</v>
      </c>
      <c r="DW121">
        <v>79485265006</v>
      </c>
      <c r="DX121">
        <v>91226819628</v>
      </c>
      <c r="DY121">
        <v>87597127032</v>
      </c>
    </row>
    <row r="122" spans="1:129" x14ac:dyDescent="0.25">
      <c r="A122" t="s">
        <v>453</v>
      </c>
      <c r="B122" t="s">
        <v>464</v>
      </c>
      <c r="F122">
        <v>133539200</v>
      </c>
      <c r="J122">
        <v>208022400</v>
      </c>
      <c r="N122">
        <v>274050000</v>
      </c>
      <c r="R122">
        <v>710038554</v>
      </c>
      <c r="V122">
        <v>677915897</v>
      </c>
      <c r="Y122">
        <v>861827216</v>
      </c>
      <c r="Z122">
        <v>329280000</v>
      </c>
      <c r="AA122">
        <v>982178285</v>
      </c>
      <c r="AB122">
        <v>1125622356</v>
      </c>
      <c r="AC122">
        <v>1141897053</v>
      </c>
      <c r="AD122">
        <v>1031497005</v>
      </c>
      <c r="AE122">
        <v>1407866735</v>
      </c>
      <c r="AF122">
        <v>1701013441</v>
      </c>
      <c r="AG122">
        <v>1856669745</v>
      </c>
      <c r="AH122">
        <v>1621767971</v>
      </c>
      <c r="AI122">
        <v>2436992475</v>
      </c>
      <c r="AJ122">
        <v>2627873150</v>
      </c>
      <c r="AK122">
        <v>2858837921</v>
      </c>
      <c r="AL122">
        <v>3105267326</v>
      </c>
      <c r="AM122">
        <v>2581121181</v>
      </c>
      <c r="AN122">
        <v>2225918565</v>
      </c>
      <c r="AO122">
        <v>2201670812</v>
      </c>
      <c r="AP122">
        <v>3415794058</v>
      </c>
      <c r="AQ122">
        <v>4095969815</v>
      </c>
      <c r="AR122">
        <v>5692413703</v>
      </c>
      <c r="AS122">
        <v>7465236748</v>
      </c>
      <c r="AT122">
        <v>3757373463</v>
      </c>
      <c r="AU122">
        <v>9552189883</v>
      </c>
      <c r="AV122">
        <v>11402059222</v>
      </c>
      <c r="AW122">
        <v>12987728399</v>
      </c>
      <c r="AX122">
        <v>15378626165</v>
      </c>
      <c r="AY122">
        <v>16979335328</v>
      </c>
      <c r="AZ122">
        <v>18777065719</v>
      </c>
      <c r="BA122">
        <v>20524040228</v>
      </c>
      <c r="BB122">
        <v>20392269772</v>
      </c>
      <c r="BC122">
        <v>21220686025</v>
      </c>
      <c r="BD122">
        <v>22049127466</v>
      </c>
      <c r="BE122">
        <v>22813973967</v>
      </c>
      <c r="DK122">
        <v>677218446</v>
      </c>
      <c r="DL122">
        <v>816622223</v>
      </c>
      <c r="DM122">
        <v>2758906628</v>
      </c>
      <c r="DN122">
        <v>2501263493</v>
      </c>
      <c r="DO122">
        <v>4327349752</v>
      </c>
      <c r="DP122">
        <v>2316937369</v>
      </c>
      <c r="DQ122">
        <v>4280050624</v>
      </c>
      <c r="DR122">
        <v>10651113192</v>
      </c>
      <c r="DS122">
        <v>10434414735</v>
      </c>
      <c r="DT122">
        <v>8663081339</v>
      </c>
      <c r="DU122">
        <v>43300479385</v>
      </c>
      <c r="DV122">
        <v>74820221415</v>
      </c>
      <c r="DW122">
        <v>79942842288</v>
      </c>
      <c r="DX122">
        <v>106738880370</v>
      </c>
      <c r="DY122">
        <v>102492000720</v>
      </c>
    </row>
    <row r="123" spans="1:129" x14ac:dyDescent="0.25">
      <c r="A123" t="s">
        <v>453</v>
      </c>
      <c r="B123" t="s">
        <v>465</v>
      </c>
      <c r="F123">
        <v>89026133</v>
      </c>
      <c r="J123">
        <v>138681600</v>
      </c>
      <c r="N123">
        <v>182700000</v>
      </c>
      <c r="R123">
        <v>473359036</v>
      </c>
      <c r="V123">
        <v>451943931</v>
      </c>
      <c r="Y123">
        <v>710672993</v>
      </c>
      <c r="Z123">
        <v>219520000</v>
      </c>
      <c r="AA123">
        <v>809915919</v>
      </c>
      <c r="AB123">
        <v>928201609</v>
      </c>
      <c r="AC123">
        <v>941621919</v>
      </c>
      <c r="AD123">
        <v>687664670</v>
      </c>
      <c r="AE123">
        <v>1160943688</v>
      </c>
      <c r="AF123">
        <v>1402675955</v>
      </c>
      <c r="AG123">
        <v>1531031999</v>
      </c>
      <c r="AH123">
        <v>1081178647</v>
      </c>
      <c r="AI123">
        <v>2009573037</v>
      </c>
      <c r="AJ123">
        <v>2166975517</v>
      </c>
      <c r="AK123">
        <v>2357431820</v>
      </c>
      <c r="AL123">
        <v>2070178217</v>
      </c>
      <c r="AM123">
        <v>2128423286</v>
      </c>
      <c r="AN123">
        <v>1835518976</v>
      </c>
      <c r="AO123">
        <v>1901915113</v>
      </c>
      <c r="AP123">
        <v>2277196038</v>
      </c>
      <c r="AQ123">
        <v>3538306841</v>
      </c>
      <c r="AR123">
        <v>5351270226</v>
      </c>
      <c r="AS123">
        <v>6448850809</v>
      </c>
      <c r="AT123">
        <v>2504915641</v>
      </c>
      <c r="AU123">
        <v>9492926132</v>
      </c>
      <c r="AV123">
        <v>10737765337</v>
      </c>
      <c r="AW123">
        <v>12488200384</v>
      </c>
      <c r="AX123">
        <v>13284838663</v>
      </c>
      <c r="AY123">
        <v>14667612570</v>
      </c>
      <c r="AZ123">
        <v>16220583423</v>
      </c>
      <c r="BA123">
        <v>17729708768</v>
      </c>
      <c r="BB123">
        <v>17615878753</v>
      </c>
      <c r="BC123">
        <v>18331506803</v>
      </c>
      <c r="BD123">
        <v>19047156613</v>
      </c>
      <c r="BE123">
        <v>19707869882</v>
      </c>
      <c r="DK123">
        <v>451478964</v>
      </c>
      <c r="DL123">
        <v>544414815</v>
      </c>
      <c r="DM123">
        <v>2121312941</v>
      </c>
      <c r="DN123">
        <v>1667508995</v>
      </c>
      <c r="DO123">
        <v>2884899833</v>
      </c>
      <c r="DP123">
        <v>1544624911</v>
      </c>
      <c r="DQ123">
        <v>2853367082</v>
      </c>
      <c r="DR123">
        <v>8189600917</v>
      </c>
      <c r="DS123">
        <v>7998450920</v>
      </c>
      <c r="DT123">
        <v>5775387555</v>
      </c>
      <c r="DU123">
        <v>42663853913</v>
      </c>
      <c r="DV123">
        <v>60074156497</v>
      </c>
      <c r="DW123">
        <v>79027687724</v>
      </c>
      <c r="DX123">
        <v>81820180401</v>
      </c>
      <c r="DY123">
        <v>78564755031</v>
      </c>
    </row>
    <row r="124" spans="1:129" x14ac:dyDescent="0.25">
      <c r="A124" t="s">
        <v>453</v>
      </c>
      <c r="B124" t="s">
        <v>466</v>
      </c>
      <c r="F124">
        <v>97933333</v>
      </c>
      <c r="J124">
        <v>144825000</v>
      </c>
      <c r="N124">
        <v>188500000</v>
      </c>
      <c r="R124">
        <v>527927710</v>
      </c>
      <c r="V124">
        <v>589148717</v>
      </c>
      <c r="Y124">
        <v>344492672</v>
      </c>
      <c r="Z124">
        <v>528266666</v>
      </c>
      <c r="AA124">
        <v>713584864</v>
      </c>
      <c r="AB124">
        <v>983508688</v>
      </c>
      <c r="AC124">
        <v>1034546480</v>
      </c>
      <c r="AD124">
        <v>825718562</v>
      </c>
      <c r="AE124">
        <v>1223937936</v>
      </c>
      <c r="AF124">
        <v>1601577840</v>
      </c>
      <c r="AG124">
        <v>1747311360</v>
      </c>
      <c r="AH124">
        <v>1306633451</v>
      </c>
      <c r="AI124">
        <v>2526793120</v>
      </c>
      <c r="AJ124">
        <v>2750673600</v>
      </c>
      <c r="AK124">
        <v>3045370880</v>
      </c>
      <c r="AL124">
        <v>2616475247</v>
      </c>
      <c r="AM124">
        <v>1240213376</v>
      </c>
      <c r="AN124">
        <v>1752380352</v>
      </c>
      <c r="AO124">
        <v>2008799790</v>
      </c>
      <c r="AP124">
        <v>2878122771</v>
      </c>
      <c r="AQ124">
        <v>5157699060</v>
      </c>
      <c r="AR124">
        <v>8406809160</v>
      </c>
      <c r="AS124">
        <v>11379193680</v>
      </c>
      <c r="AT124">
        <v>3165935048</v>
      </c>
      <c r="AU124">
        <v>15985175760</v>
      </c>
      <c r="AV124">
        <v>18535906800</v>
      </c>
      <c r="AW124">
        <v>20875067880</v>
      </c>
      <c r="AX124">
        <v>22598347320</v>
      </c>
      <c r="AY124">
        <v>25373530801</v>
      </c>
      <c r="AZ124">
        <v>29169650821</v>
      </c>
      <c r="BA124">
        <v>31553900581</v>
      </c>
      <c r="BB124">
        <v>30338240401</v>
      </c>
      <c r="BC124">
        <v>31783060081</v>
      </c>
      <c r="BD124">
        <v>33191709721</v>
      </c>
      <c r="BE124">
        <v>34423225261</v>
      </c>
      <c r="DK124">
        <v>471979971</v>
      </c>
      <c r="DL124">
        <v>540138415</v>
      </c>
      <c r="DM124">
        <v>1524906420</v>
      </c>
      <c r="DN124">
        <v>1874186565</v>
      </c>
      <c r="DO124">
        <v>3718236203</v>
      </c>
      <c r="DP124">
        <v>2175768874</v>
      </c>
      <c r="DQ124">
        <v>3397980520</v>
      </c>
      <c r="DR124">
        <v>10787048800</v>
      </c>
      <c r="DS124">
        <v>8506285800</v>
      </c>
      <c r="DT124">
        <v>6960061990</v>
      </c>
      <c r="DU124">
        <v>73834745302</v>
      </c>
      <c r="DV124">
        <v>104491958170</v>
      </c>
      <c r="DW124">
        <v>128518833260</v>
      </c>
      <c r="DX124">
        <v>155329312806</v>
      </c>
      <c r="DY124">
        <v>139664000005</v>
      </c>
    </row>
    <row r="125" spans="1:129" x14ac:dyDescent="0.25">
      <c r="A125" t="s">
        <v>453</v>
      </c>
      <c r="B125" t="s">
        <v>467</v>
      </c>
      <c r="F125">
        <v>117520000</v>
      </c>
      <c r="J125">
        <v>173790000</v>
      </c>
      <c r="N125">
        <v>226200000</v>
      </c>
      <c r="R125">
        <v>633513253</v>
      </c>
      <c r="V125">
        <v>706978461</v>
      </c>
      <c r="Y125">
        <v>402766201</v>
      </c>
      <c r="Z125">
        <v>633919999</v>
      </c>
      <c r="AA125">
        <v>834292969</v>
      </c>
      <c r="AB125">
        <v>1149876484</v>
      </c>
      <c r="AC125">
        <v>1209547465</v>
      </c>
      <c r="AD125">
        <v>990862275</v>
      </c>
      <c r="AE125">
        <v>1430975944</v>
      </c>
      <c r="AF125">
        <v>1872496329</v>
      </c>
      <c r="AG125">
        <v>2042881798</v>
      </c>
      <c r="AH125">
        <v>1567960142</v>
      </c>
      <c r="AI125">
        <v>2954178720</v>
      </c>
      <c r="AJ125">
        <v>3216076640</v>
      </c>
      <c r="AK125">
        <v>3560469920</v>
      </c>
      <c r="AL125">
        <v>3139770297</v>
      </c>
      <c r="AM125">
        <v>1450004543</v>
      </c>
      <c r="AN125">
        <v>2047365620</v>
      </c>
      <c r="AO125">
        <v>2286195011</v>
      </c>
      <c r="AP125">
        <v>3453747326</v>
      </c>
      <c r="AQ125">
        <v>5869951560</v>
      </c>
      <c r="AR125">
        <v>9567718800</v>
      </c>
      <c r="AS125">
        <v>12950608500</v>
      </c>
      <c r="AT125">
        <v>3799122057</v>
      </c>
      <c r="AU125">
        <v>16025309640</v>
      </c>
      <c r="AV125">
        <v>19771633920</v>
      </c>
      <c r="AW125">
        <v>21869000760</v>
      </c>
      <c r="AX125">
        <v>25718880361</v>
      </c>
      <c r="AY125">
        <v>28877317621</v>
      </c>
      <c r="AZ125">
        <v>33197655481</v>
      </c>
      <c r="BA125">
        <v>35911151701</v>
      </c>
      <c r="BB125">
        <v>34527771541</v>
      </c>
      <c r="BC125">
        <v>36172021921</v>
      </c>
      <c r="BD125">
        <v>37775147461</v>
      </c>
      <c r="BE125">
        <v>39176612641</v>
      </c>
      <c r="DK125">
        <v>566375965</v>
      </c>
      <c r="DL125">
        <v>648166098</v>
      </c>
      <c r="DM125">
        <v>1865501525</v>
      </c>
      <c r="DN125">
        <v>2249023879</v>
      </c>
      <c r="DO125">
        <v>4461883443</v>
      </c>
      <c r="DP125">
        <v>2610922648</v>
      </c>
      <c r="DQ125">
        <v>4077576624</v>
      </c>
      <c r="DR125">
        <v>13196502200</v>
      </c>
      <c r="DS125">
        <v>9953554000</v>
      </c>
      <c r="DT125">
        <v>8352074388</v>
      </c>
      <c r="DU125">
        <v>74585564002</v>
      </c>
      <c r="DV125">
        <v>122902823604</v>
      </c>
      <c r="DW125">
        <v>195118588807</v>
      </c>
      <c r="DX125">
        <v>189664959007</v>
      </c>
      <c r="DY125">
        <v>170536727206</v>
      </c>
    </row>
    <row r="126" spans="1:129" x14ac:dyDescent="0.25">
      <c r="A126" t="s">
        <v>453</v>
      </c>
      <c r="B126" t="s">
        <v>468</v>
      </c>
      <c r="F126">
        <v>78346666</v>
      </c>
      <c r="J126">
        <v>115860000</v>
      </c>
      <c r="N126">
        <v>150800000</v>
      </c>
      <c r="R126">
        <v>422342168</v>
      </c>
      <c r="V126">
        <v>471318974</v>
      </c>
      <c r="Y126">
        <v>313999703</v>
      </c>
      <c r="Z126">
        <v>422613333</v>
      </c>
      <c r="AA126">
        <v>650421744</v>
      </c>
      <c r="AB126">
        <v>896452974</v>
      </c>
      <c r="AC126">
        <v>942973151</v>
      </c>
      <c r="AD126">
        <v>660574850</v>
      </c>
      <c r="AE126">
        <v>1115600656</v>
      </c>
      <c r="AF126">
        <v>1459813539</v>
      </c>
      <c r="AG126">
        <v>1592647468</v>
      </c>
      <c r="AH126">
        <v>1045306761</v>
      </c>
      <c r="AI126">
        <v>2303133041</v>
      </c>
      <c r="AJ126">
        <v>2507163200</v>
      </c>
      <c r="AK126">
        <v>2775770080</v>
      </c>
      <c r="AL126">
        <v>2093180198</v>
      </c>
      <c r="AM126">
        <v>1130435409</v>
      </c>
      <c r="AN126">
        <v>1596077983</v>
      </c>
      <c r="AO126">
        <v>1892882491</v>
      </c>
      <c r="AP126">
        <v>2302498217</v>
      </c>
      <c r="AQ126">
        <v>4860163320</v>
      </c>
      <c r="AR126">
        <v>7653184080</v>
      </c>
      <c r="AS126">
        <v>10722682680</v>
      </c>
      <c r="AT126">
        <v>2532748038</v>
      </c>
      <c r="AU126">
        <v>15945041880</v>
      </c>
      <c r="AV126">
        <v>17794420980</v>
      </c>
      <c r="AW126">
        <v>20626584660</v>
      </c>
      <c r="AX126">
        <v>21294243960</v>
      </c>
      <c r="AY126">
        <v>23909387400</v>
      </c>
      <c r="AZ126">
        <v>27486505261</v>
      </c>
      <c r="BA126">
        <v>29733011581</v>
      </c>
      <c r="BB126">
        <v>28587461821</v>
      </c>
      <c r="BC126">
        <v>29949040861</v>
      </c>
      <c r="BD126">
        <v>31276431781</v>
      </c>
      <c r="BE126">
        <v>32436845941</v>
      </c>
      <c r="DK126">
        <v>377583976</v>
      </c>
      <c r="DL126">
        <v>432110732</v>
      </c>
      <c r="DM126">
        <v>1328653560</v>
      </c>
      <c r="DN126">
        <v>1499349251</v>
      </c>
      <c r="DO126">
        <v>2974588962</v>
      </c>
      <c r="DP126">
        <v>1740615099</v>
      </c>
      <c r="DQ126">
        <v>2718384416</v>
      </c>
      <c r="DR126">
        <v>9398888400</v>
      </c>
      <c r="DS126">
        <v>7059017600</v>
      </c>
      <c r="DT126">
        <v>5568049591</v>
      </c>
      <c r="DU126">
        <v>73083926602</v>
      </c>
      <c r="DV126">
        <v>83881949003</v>
      </c>
      <c r="DW126">
        <v>107018787004</v>
      </c>
      <c r="DX126">
        <v>134507904405</v>
      </c>
      <c r="DY126">
        <v>120942539604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Note</vt:lpstr>
      <vt:lpstr>Profile-BoogaEmptyTemplate-V1</vt:lpstr>
      <vt:lpstr>WACC-BoogaEmptyTemplate-V1</vt:lpstr>
      <vt:lpstr>Model-BoogaEmptyTemplate-V1</vt:lpstr>
      <vt:lpstr>DataModel</vt:lpstr>
      <vt:lpstr>Profile-NVDA</vt:lpstr>
      <vt:lpstr>Model-NVDA</vt:lpstr>
      <vt:lpstr>WACC-NVDA</vt:lpstr>
      <vt:lpstr>DataModel-NVDA</vt:lpstr>
      <vt:lpstr>Model_NVDA_adjustments_switch</vt:lpstr>
      <vt:lpstr>Model_NVDA_driver_select</vt:lpstr>
      <vt:lpstr>Model_NVDA_scenario_select</vt:lpstr>
      <vt:lpstr>Model_NVDA_scenario1</vt:lpstr>
      <vt:lpstr>Model_NVDA_scenario2</vt:lpstr>
      <vt:lpstr>Model_NVDA_scenario3</vt:lpstr>
      <vt:lpstr>Model_NVDA_scenario4</vt:lpstr>
      <vt:lpstr>Model_NVDA_scenario5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Baburic</dc:creator>
  <cp:keywords/>
  <dc:description/>
  <cp:lastModifiedBy>Mario Baburic</cp:lastModifiedBy>
  <cp:revision/>
  <dcterms:created xsi:type="dcterms:W3CDTF">2015-06-05T18:17:20Z</dcterms:created>
  <dcterms:modified xsi:type="dcterms:W3CDTF">2025-01-14T20:42:31Z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{7D138242-D7AE-442B-A423-DC96A7A37A8D}</vt:lpwstr>
  </property>
</Properties>
</file>